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autoCompressPictures="0"/>
  <mc:AlternateContent xmlns:mc="http://schemas.openxmlformats.org/markup-compatibility/2006">
    <mc:Choice Requires="x15">
      <x15ac:absPath xmlns:x15ac="http://schemas.microsoft.com/office/spreadsheetml/2010/11/ac" url="C:\Users\PRIYA\Desktop\"/>
    </mc:Choice>
  </mc:AlternateContent>
  <bookViews>
    <workbookView xWindow="0" yWindow="0" windowWidth="20490" windowHeight="7530" tabRatio="646"/>
  </bookViews>
  <sheets>
    <sheet name="Introduction" sheetId="14" r:id="rId1"/>
    <sheet name="Final Summary" sheetId="32" r:id="rId2"/>
    <sheet name="GHG Estimation" sheetId="1" r:id="rId3"/>
    <sheet name="Description of Levels" sheetId="6" state="hidden" r:id="rId4"/>
    <sheet name="Emission factors" sheetId="22" r:id="rId5"/>
    <sheet name="Activity data" sheetId="24" r:id="rId6"/>
    <sheet name="Images" sheetId="33" r:id="rId7"/>
  </sheets>
  <definedNames>
    <definedName name="_xlnm._FilterDatabase" localSheetId="5" hidden="1">'Activity data'!$A$1:$AC$1758</definedName>
    <definedName name="_xlnm._FilterDatabase" localSheetId="2" hidden="1">'GHG Estimation'!$A$1:$AJ$7988</definedName>
  </definedNames>
  <calcPr calcId="171027"/>
  <pivotCaches>
    <pivotCache cacheId="0" r:id="rId8"/>
  </pivotCaches>
</workbook>
</file>

<file path=xl/calcChain.xml><?xml version="1.0" encoding="utf-8"?>
<calcChain xmlns="http://schemas.openxmlformats.org/spreadsheetml/2006/main">
  <c r="C30" i="33" l="1"/>
  <c r="C33" i="33" s="1"/>
  <c r="D30" i="33"/>
  <c r="D33" i="33" s="1"/>
  <c r="E30" i="33"/>
  <c r="E32" i="33" s="1"/>
  <c r="F30" i="33"/>
  <c r="F34" i="33" s="1"/>
  <c r="G30" i="33"/>
  <c r="H30" i="33"/>
  <c r="H33" i="33" s="1"/>
  <c r="I30" i="33"/>
  <c r="I32" i="33" s="1"/>
  <c r="J30" i="33"/>
  <c r="J32" i="33" s="1"/>
  <c r="K30" i="33"/>
  <c r="K33" i="33" s="1"/>
  <c r="B30" i="33"/>
  <c r="B32" i="33" s="1"/>
  <c r="B34" i="33"/>
  <c r="E146" i="33"/>
  <c r="I146" i="33"/>
  <c r="C146" i="33"/>
  <c r="G146" i="33"/>
  <c r="K146" i="33"/>
  <c r="C103" i="33"/>
  <c r="D103" i="33"/>
  <c r="E103" i="33"/>
  <c r="F103" i="33"/>
  <c r="G103" i="33"/>
  <c r="H103" i="33"/>
  <c r="I103" i="33"/>
  <c r="J103" i="33"/>
  <c r="K103" i="33"/>
  <c r="B103" i="33"/>
  <c r="B82" i="33"/>
  <c r="C135" i="33"/>
  <c r="D135" i="33"/>
  <c r="E135" i="33"/>
  <c r="F135" i="33"/>
  <c r="G135" i="33"/>
  <c r="H135" i="33"/>
  <c r="I135" i="33"/>
  <c r="J135" i="33"/>
  <c r="K135" i="33"/>
  <c r="B135" i="33"/>
  <c r="W116" i="33"/>
  <c r="W117" i="33"/>
  <c r="P118" i="33"/>
  <c r="C117" i="33"/>
  <c r="O115" i="33" s="1"/>
  <c r="D117" i="33"/>
  <c r="P115" i="33" s="1"/>
  <c r="E117" i="33"/>
  <c r="Q115" i="33" s="1"/>
  <c r="F117" i="33"/>
  <c r="R115" i="33" s="1"/>
  <c r="R118" i="33" s="1"/>
  <c r="G117" i="33"/>
  <c r="S115" i="33" s="1"/>
  <c r="H117" i="33"/>
  <c r="T115" i="33" s="1"/>
  <c r="I117" i="33"/>
  <c r="U115" i="33" s="1"/>
  <c r="J117" i="33"/>
  <c r="V115" i="33" s="1"/>
  <c r="K117" i="33"/>
  <c r="W115" i="33" s="1"/>
  <c r="B117" i="33"/>
  <c r="N115" i="33" s="1"/>
  <c r="O116" i="33"/>
  <c r="P116" i="33"/>
  <c r="Q116" i="33"/>
  <c r="R116" i="33"/>
  <c r="S116" i="33"/>
  <c r="T116" i="33"/>
  <c r="U116" i="33"/>
  <c r="V116" i="33"/>
  <c r="O117" i="33"/>
  <c r="P117" i="33"/>
  <c r="Q117" i="33"/>
  <c r="R117" i="33"/>
  <c r="S117" i="33"/>
  <c r="T117" i="33"/>
  <c r="U117" i="33"/>
  <c r="V117" i="33"/>
  <c r="N116" i="33"/>
  <c r="N117" i="33"/>
  <c r="C67" i="33"/>
  <c r="D67" i="33"/>
  <c r="E67" i="33"/>
  <c r="F67" i="33"/>
  <c r="G67" i="33"/>
  <c r="H67" i="33"/>
  <c r="I67" i="33"/>
  <c r="J67" i="33"/>
  <c r="K67" i="33"/>
  <c r="B67" i="33"/>
  <c r="C47" i="33"/>
  <c r="D47" i="33"/>
  <c r="E47" i="33"/>
  <c r="F47" i="33"/>
  <c r="G47" i="33"/>
  <c r="H47" i="33"/>
  <c r="I47" i="33"/>
  <c r="J47" i="33"/>
  <c r="K47" i="33"/>
  <c r="B47" i="33"/>
  <c r="C32" i="33"/>
  <c r="G32" i="33"/>
  <c r="K32" i="33"/>
  <c r="G33" i="33"/>
  <c r="C34" i="33"/>
  <c r="D34" i="33"/>
  <c r="E34" i="33"/>
  <c r="G34" i="33"/>
  <c r="H34" i="33"/>
  <c r="I34" i="33"/>
  <c r="K34" i="33"/>
  <c r="B20" i="33"/>
  <c r="C20" i="33"/>
  <c r="D20" i="33"/>
  <c r="E20" i="33"/>
  <c r="F20" i="33"/>
  <c r="G20" i="33"/>
  <c r="H20" i="33"/>
  <c r="I20" i="33"/>
  <c r="J20" i="33"/>
  <c r="K20" i="33"/>
  <c r="F33" i="33" l="1"/>
  <c r="F32" i="33"/>
  <c r="T118" i="33"/>
  <c r="J34" i="33"/>
  <c r="J33" i="33"/>
  <c r="N118" i="33"/>
  <c r="S118" i="33"/>
  <c r="U118" i="33"/>
  <c r="Q118" i="33"/>
  <c r="W118" i="33"/>
  <c r="O118" i="33"/>
  <c r="V118" i="33"/>
  <c r="B33" i="33"/>
  <c r="B35" i="33" s="1"/>
  <c r="E33" i="33"/>
  <c r="H32" i="33"/>
  <c r="H35" i="33" s="1"/>
  <c r="D32" i="33"/>
  <c r="I33" i="33"/>
  <c r="I35" i="33" s="1"/>
  <c r="B146" i="33"/>
  <c r="H146" i="33"/>
  <c r="D146" i="33"/>
  <c r="J146" i="33"/>
  <c r="F146" i="33"/>
  <c r="K35" i="33"/>
  <c r="K82" i="33"/>
  <c r="G82" i="33"/>
  <c r="C82" i="33"/>
  <c r="I82" i="33"/>
  <c r="J82" i="33"/>
  <c r="F82" i="33"/>
  <c r="H82" i="33"/>
  <c r="D82" i="33"/>
  <c r="E82" i="33"/>
  <c r="C35" i="33"/>
  <c r="J35" i="33"/>
  <c r="F35" i="33"/>
  <c r="G35" i="33"/>
  <c r="E35" i="33"/>
  <c r="D35" i="33"/>
  <c r="M974" i="1"/>
  <c r="N974" i="1"/>
  <c r="O974" i="1"/>
  <c r="P974" i="1"/>
  <c r="Q974" i="1"/>
  <c r="R974" i="1"/>
  <c r="S974" i="1"/>
  <c r="T974" i="1"/>
  <c r="U974" i="1"/>
  <c r="M975" i="1"/>
  <c r="N975" i="1"/>
  <c r="O975" i="1"/>
  <c r="P975" i="1"/>
  <c r="Q975" i="1"/>
  <c r="R975" i="1"/>
  <c r="S975" i="1"/>
  <c r="T975" i="1"/>
  <c r="U975" i="1"/>
  <c r="M976" i="1"/>
  <c r="N976" i="1"/>
  <c r="O976" i="1"/>
  <c r="P976" i="1"/>
  <c r="Q976" i="1"/>
  <c r="R976" i="1"/>
  <c r="S976" i="1"/>
  <c r="T976" i="1"/>
  <c r="U976" i="1"/>
  <c r="M977" i="1"/>
  <c r="N977" i="1"/>
  <c r="O977" i="1"/>
  <c r="P977" i="1"/>
  <c r="Q977" i="1"/>
  <c r="R977" i="1"/>
  <c r="S977" i="1"/>
  <c r="T977" i="1"/>
  <c r="U977" i="1"/>
  <c r="M978" i="1"/>
  <c r="N978" i="1"/>
  <c r="O978" i="1"/>
  <c r="P978" i="1"/>
  <c r="Q978" i="1"/>
  <c r="R978" i="1"/>
  <c r="S978" i="1"/>
  <c r="T978" i="1"/>
  <c r="U978" i="1"/>
  <c r="M979" i="1"/>
  <c r="N979" i="1"/>
  <c r="O979" i="1"/>
  <c r="P979" i="1"/>
  <c r="Q979" i="1"/>
  <c r="R979" i="1"/>
  <c r="S979" i="1"/>
  <c r="T979" i="1"/>
  <c r="U979" i="1"/>
  <c r="M980" i="1"/>
  <c r="N980" i="1"/>
  <c r="O980" i="1"/>
  <c r="P980" i="1"/>
  <c r="Q980" i="1"/>
  <c r="R980" i="1"/>
  <c r="S980" i="1"/>
  <c r="T980" i="1"/>
  <c r="U980" i="1"/>
  <c r="M981" i="1"/>
  <c r="N981" i="1"/>
  <c r="O981" i="1"/>
  <c r="P981" i="1"/>
  <c r="Q981" i="1"/>
  <c r="R981" i="1"/>
  <c r="S981" i="1"/>
  <c r="T981" i="1"/>
  <c r="U981" i="1"/>
  <c r="M982" i="1"/>
  <c r="N982" i="1"/>
  <c r="O982" i="1"/>
  <c r="P982" i="1"/>
  <c r="Q982" i="1"/>
  <c r="R982" i="1"/>
  <c r="S982" i="1"/>
  <c r="T982" i="1"/>
  <c r="U982" i="1"/>
  <c r="M983" i="1"/>
  <c r="N983" i="1"/>
  <c r="O983" i="1"/>
  <c r="P983" i="1"/>
  <c r="Q983" i="1"/>
  <c r="R983" i="1"/>
  <c r="S983" i="1"/>
  <c r="T983" i="1"/>
  <c r="U983" i="1"/>
  <c r="M984" i="1"/>
  <c r="N984" i="1"/>
  <c r="O984" i="1"/>
  <c r="P984" i="1"/>
  <c r="Q984" i="1"/>
  <c r="R984" i="1"/>
  <c r="S984" i="1"/>
  <c r="T984" i="1"/>
  <c r="U984" i="1"/>
  <c r="M985" i="1"/>
  <c r="N985" i="1"/>
  <c r="O985" i="1"/>
  <c r="P985" i="1"/>
  <c r="Q985" i="1"/>
  <c r="R985" i="1"/>
  <c r="S985" i="1"/>
  <c r="T985" i="1"/>
  <c r="U985" i="1"/>
  <c r="M986" i="1"/>
  <c r="N986" i="1"/>
  <c r="O986" i="1"/>
  <c r="P986" i="1"/>
  <c r="Q986" i="1"/>
  <c r="R986" i="1"/>
  <c r="S986" i="1"/>
  <c r="T986" i="1"/>
  <c r="U986" i="1"/>
  <c r="M987" i="1"/>
  <c r="N987" i="1"/>
  <c r="O987" i="1"/>
  <c r="P987" i="1"/>
  <c r="Q987" i="1"/>
  <c r="R987" i="1"/>
  <c r="S987" i="1"/>
  <c r="T987" i="1"/>
  <c r="U987" i="1"/>
  <c r="M988" i="1"/>
  <c r="N988" i="1"/>
  <c r="O988" i="1"/>
  <c r="P988" i="1"/>
  <c r="Q988" i="1"/>
  <c r="R988" i="1"/>
  <c r="S988" i="1"/>
  <c r="T988" i="1"/>
  <c r="U988" i="1"/>
  <c r="M989" i="1"/>
  <c r="N989" i="1"/>
  <c r="O989" i="1"/>
  <c r="P989" i="1"/>
  <c r="Q989" i="1"/>
  <c r="R989" i="1"/>
  <c r="S989" i="1"/>
  <c r="T989" i="1"/>
  <c r="U989" i="1"/>
  <c r="M990" i="1"/>
  <c r="N990" i="1"/>
  <c r="O990" i="1"/>
  <c r="P990" i="1"/>
  <c r="Q990" i="1"/>
  <c r="R990" i="1"/>
  <c r="S990" i="1"/>
  <c r="T990" i="1"/>
  <c r="U990" i="1"/>
  <c r="M991" i="1"/>
  <c r="N991" i="1"/>
  <c r="O991" i="1"/>
  <c r="P991" i="1"/>
  <c r="Q991" i="1"/>
  <c r="R991" i="1"/>
  <c r="S991" i="1"/>
  <c r="T991" i="1"/>
  <c r="U991" i="1"/>
  <c r="M992" i="1"/>
  <c r="N992" i="1"/>
  <c r="O992" i="1"/>
  <c r="P992" i="1"/>
  <c r="Q992" i="1"/>
  <c r="R992" i="1"/>
  <c r="S992" i="1"/>
  <c r="T992" i="1"/>
  <c r="U992" i="1"/>
  <c r="M993" i="1"/>
  <c r="N993" i="1"/>
  <c r="O993" i="1"/>
  <c r="P993" i="1"/>
  <c r="Q993" i="1"/>
  <c r="R993" i="1"/>
  <c r="S993" i="1"/>
  <c r="T993" i="1"/>
  <c r="U993" i="1"/>
  <c r="M994" i="1"/>
  <c r="N994" i="1"/>
  <c r="O994" i="1"/>
  <c r="P994" i="1"/>
  <c r="Q994" i="1"/>
  <c r="R994" i="1"/>
  <c r="S994" i="1"/>
  <c r="T994" i="1"/>
  <c r="U994" i="1"/>
  <c r="M995" i="1"/>
  <c r="N995" i="1"/>
  <c r="O995" i="1"/>
  <c r="P995" i="1"/>
  <c r="Q995" i="1"/>
  <c r="R995" i="1"/>
  <c r="S995" i="1"/>
  <c r="T995" i="1"/>
  <c r="U995" i="1"/>
  <c r="M996" i="1"/>
  <c r="N996" i="1"/>
  <c r="O996" i="1"/>
  <c r="P996" i="1"/>
  <c r="Q996" i="1"/>
  <c r="R996" i="1"/>
  <c r="S996" i="1"/>
  <c r="T996" i="1"/>
  <c r="U996" i="1"/>
  <c r="M997" i="1"/>
  <c r="N997" i="1"/>
  <c r="O997" i="1"/>
  <c r="P997" i="1"/>
  <c r="Q997" i="1"/>
  <c r="R997" i="1"/>
  <c r="S997" i="1"/>
  <c r="T997" i="1"/>
  <c r="U997" i="1"/>
  <c r="M998" i="1"/>
  <c r="N998" i="1"/>
  <c r="O998" i="1"/>
  <c r="P998" i="1"/>
  <c r="Q998" i="1"/>
  <c r="R998" i="1"/>
  <c r="S998" i="1"/>
  <c r="T998" i="1"/>
  <c r="U998" i="1"/>
  <c r="M999" i="1"/>
  <c r="N999" i="1"/>
  <c r="O999" i="1"/>
  <c r="P999" i="1"/>
  <c r="Q999" i="1"/>
  <c r="R999" i="1"/>
  <c r="S999" i="1"/>
  <c r="T999" i="1"/>
  <c r="U999" i="1"/>
  <c r="M1000" i="1"/>
  <c r="N1000" i="1"/>
  <c r="O1000" i="1"/>
  <c r="P1000" i="1"/>
  <c r="Q1000" i="1"/>
  <c r="R1000" i="1"/>
  <c r="S1000" i="1"/>
  <c r="T1000" i="1"/>
  <c r="U1000" i="1"/>
  <c r="M1001" i="1"/>
  <c r="N1001" i="1"/>
  <c r="O1001" i="1"/>
  <c r="P1001" i="1"/>
  <c r="Q1001" i="1"/>
  <c r="R1001" i="1"/>
  <c r="S1001" i="1"/>
  <c r="T1001" i="1"/>
  <c r="U1001" i="1"/>
  <c r="M1002" i="1"/>
  <c r="N1002" i="1"/>
  <c r="O1002" i="1"/>
  <c r="P1002" i="1"/>
  <c r="Q1002" i="1"/>
  <c r="R1002" i="1"/>
  <c r="S1002" i="1"/>
  <c r="T1002" i="1"/>
  <c r="U1002" i="1"/>
  <c r="M1003" i="1"/>
  <c r="N1003" i="1"/>
  <c r="O1003" i="1"/>
  <c r="P1003" i="1"/>
  <c r="Q1003" i="1"/>
  <c r="R1003" i="1"/>
  <c r="S1003" i="1"/>
  <c r="T1003" i="1"/>
  <c r="U1003" i="1"/>
  <c r="M1004" i="1"/>
  <c r="N1004" i="1"/>
  <c r="O1004" i="1"/>
  <c r="P1004" i="1"/>
  <c r="Q1004" i="1"/>
  <c r="R1004" i="1"/>
  <c r="S1004" i="1"/>
  <c r="T1004" i="1"/>
  <c r="U1004" i="1"/>
  <c r="M1005" i="1"/>
  <c r="N1005" i="1"/>
  <c r="O1005" i="1"/>
  <c r="P1005" i="1"/>
  <c r="Q1005" i="1"/>
  <c r="R1005" i="1"/>
  <c r="S1005" i="1"/>
  <c r="T1005" i="1"/>
  <c r="U1005" i="1"/>
  <c r="M1006" i="1"/>
  <c r="N1006" i="1"/>
  <c r="O1006" i="1"/>
  <c r="P1006" i="1"/>
  <c r="Q1006" i="1"/>
  <c r="R1006" i="1"/>
  <c r="S1006" i="1"/>
  <c r="T1006" i="1"/>
  <c r="U1006" i="1"/>
  <c r="M1007" i="1"/>
  <c r="N1007" i="1"/>
  <c r="O1007" i="1"/>
  <c r="P1007" i="1"/>
  <c r="Q1007" i="1"/>
  <c r="R1007" i="1"/>
  <c r="S1007" i="1"/>
  <c r="T1007" i="1"/>
  <c r="U1007" i="1"/>
  <c r="M1008" i="1"/>
  <c r="N1008" i="1"/>
  <c r="O1008" i="1"/>
  <c r="P1008" i="1"/>
  <c r="Q1008" i="1"/>
  <c r="R1008" i="1"/>
  <c r="S1008" i="1"/>
  <c r="T1008" i="1"/>
  <c r="U1008" i="1"/>
  <c r="M1009" i="1"/>
  <c r="N1009" i="1"/>
  <c r="O1009" i="1"/>
  <c r="P1009" i="1"/>
  <c r="Q1009" i="1"/>
  <c r="R1009" i="1"/>
  <c r="S1009" i="1"/>
  <c r="T1009" i="1"/>
  <c r="U1009"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M578" i="1"/>
  <c r="N578" i="1"/>
  <c r="O578" i="1"/>
  <c r="P578" i="1"/>
  <c r="Q578" i="1"/>
  <c r="R578" i="1"/>
  <c r="S578" i="1"/>
  <c r="T578" i="1"/>
  <c r="U578" i="1"/>
  <c r="M579" i="1"/>
  <c r="N579" i="1"/>
  <c r="O579" i="1"/>
  <c r="P579" i="1"/>
  <c r="Q579" i="1"/>
  <c r="R579" i="1"/>
  <c r="S579" i="1"/>
  <c r="T579" i="1"/>
  <c r="U579" i="1"/>
  <c r="M580" i="1"/>
  <c r="N580" i="1"/>
  <c r="O580" i="1"/>
  <c r="P580" i="1"/>
  <c r="Q580" i="1"/>
  <c r="R580" i="1"/>
  <c r="S580" i="1"/>
  <c r="T580" i="1"/>
  <c r="U580" i="1"/>
  <c r="M581" i="1"/>
  <c r="N581" i="1"/>
  <c r="O581" i="1"/>
  <c r="P581" i="1"/>
  <c r="Q581" i="1"/>
  <c r="R581" i="1"/>
  <c r="S581" i="1"/>
  <c r="T581" i="1"/>
  <c r="U581" i="1"/>
  <c r="M582" i="1"/>
  <c r="N582" i="1"/>
  <c r="O582" i="1"/>
  <c r="P582" i="1"/>
  <c r="Q582" i="1"/>
  <c r="R582" i="1"/>
  <c r="S582" i="1"/>
  <c r="T582" i="1"/>
  <c r="U582" i="1"/>
  <c r="M583" i="1"/>
  <c r="N583" i="1"/>
  <c r="O583" i="1"/>
  <c r="P583" i="1"/>
  <c r="Q583" i="1"/>
  <c r="R583" i="1"/>
  <c r="S583" i="1"/>
  <c r="T583" i="1"/>
  <c r="U583" i="1"/>
  <c r="M584" i="1"/>
  <c r="N584" i="1"/>
  <c r="O584" i="1"/>
  <c r="P584" i="1"/>
  <c r="Q584" i="1"/>
  <c r="R584" i="1"/>
  <c r="S584" i="1"/>
  <c r="T584" i="1"/>
  <c r="U584" i="1"/>
  <c r="M585" i="1"/>
  <c r="N585" i="1"/>
  <c r="O585" i="1"/>
  <c r="P585" i="1"/>
  <c r="Q585" i="1"/>
  <c r="R585" i="1"/>
  <c r="S585" i="1"/>
  <c r="T585" i="1"/>
  <c r="U585" i="1"/>
  <c r="M586" i="1"/>
  <c r="N586" i="1"/>
  <c r="O586" i="1"/>
  <c r="P586" i="1"/>
  <c r="Q586" i="1"/>
  <c r="R586" i="1"/>
  <c r="S586" i="1"/>
  <c r="T586" i="1"/>
  <c r="U586" i="1"/>
  <c r="M587" i="1"/>
  <c r="N587" i="1"/>
  <c r="O587" i="1"/>
  <c r="P587" i="1"/>
  <c r="Q587" i="1"/>
  <c r="R587" i="1"/>
  <c r="S587" i="1"/>
  <c r="T587" i="1"/>
  <c r="U587" i="1"/>
  <c r="M588" i="1"/>
  <c r="N588" i="1"/>
  <c r="O588" i="1"/>
  <c r="P588" i="1"/>
  <c r="Q588" i="1"/>
  <c r="R588" i="1"/>
  <c r="S588" i="1"/>
  <c r="T588" i="1"/>
  <c r="U588" i="1"/>
  <c r="M589" i="1"/>
  <c r="N589" i="1"/>
  <c r="O589" i="1"/>
  <c r="P589" i="1"/>
  <c r="Q589" i="1"/>
  <c r="R589" i="1"/>
  <c r="S589" i="1"/>
  <c r="T589" i="1"/>
  <c r="U589" i="1"/>
  <c r="M590" i="1"/>
  <c r="N590" i="1"/>
  <c r="O590" i="1"/>
  <c r="P590" i="1"/>
  <c r="Q590" i="1"/>
  <c r="R590" i="1"/>
  <c r="S590" i="1"/>
  <c r="T590" i="1"/>
  <c r="U590" i="1"/>
  <c r="M591" i="1"/>
  <c r="N591" i="1"/>
  <c r="O591" i="1"/>
  <c r="P591" i="1"/>
  <c r="Q591" i="1"/>
  <c r="R591" i="1"/>
  <c r="S591" i="1"/>
  <c r="T591" i="1"/>
  <c r="U591" i="1"/>
  <c r="M592" i="1"/>
  <c r="N592" i="1"/>
  <c r="O592" i="1"/>
  <c r="P592" i="1"/>
  <c r="Q592" i="1"/>
  <c r="R592" i="1"/>
  <c r="S592" i="1"/>
  <c r="T592" i="1"/>
  <c r="U592" i="1"/>
  <c r="M593" i="1"/>
  <c r="N593" i="1"/>
  <c r="O593" i="1"/>
  <c r="P593" i="1"/>
  <c r="Q593" i="1"/>
  <c r="R593" i="1"/>
  <c r="S593" i="1"/>
  <c r="T593" i="1"/>
  <c r="U593" i="1"/>
  <c r="M594" i="1"/>
  <c r="N594" i="1"/>
  <c r="O594" i="1"/>
  <c r="P594" i="1"/>
  <c r="Q594" i="1"/>
  <c r="R594" i="1"/>
  <c r="S594" i="1"/>
  <c r="T594" i="1"/>
  <c r="U594" i="1"/>
  <c r="M595" i="1"/>
  <c r="N595" i="1"/>
  <c r="O595" i="1"/>
  <c r="P595" i="1"/>
  <c r="Q595" i="1"/>
  <c r="R595" i="1"/>
  <c r="S595" i="1"/>
  <c r="T595" i="1"/>
  <c r="U595" i="1"/>
  <c r="M596" i="1"/>
  <c r="N596" i="1"/>
  <c r="O596" i="1"/>
  <c r="P596" i="1"/>
  <c r="Q596" i="1"/>
  <c r="R596" i="1"/>
  <c r="S596" i="1"/>
  <c r="T596" i="1"/>
  <c r="U596" i="1"/>
  <c r="M597" i="1"/>
  <c r="N597" i="1"/>
  <c r="O597" i="1"/>
  <c r="P597" i="1"/>
  <c r="Q597" i="1"/>
  <c r="R597" i="1"/>
  <c r="S597" i="1"/>
  <c r="T597" i="1"/>
  <c r="U597" i="1"/>
  <c r="M598" i="1"/>
  <c r="N598" i="1"/>
  <c r="O598" i="1"/>
  <c r="P598" i="1"/>
  <c r="Q598" i="1"/>
  <c r="R598" i="1"/>
  <c r="S598" i="1"/>
  <c r="T598" i="1"/>
  <c r="U598" i="1"/>
  <c r="M599" i="1"/>
  <c r="N599" i="1"/>
  <c r="O599" i="1"/>
  <c r="P599" i="1"/>
  <c r="Q599" i="1"/>
  <c r="R599" i="1"/>
  <c r="S599" i="1"/>
  <c r="T599" i="1"/>
  <c r="U599" i="1"/>
  <c r="M600" i="1"/>
  <c r="N600" i="1"/>
  <c r="O600" i="1"/>
  <c r="P600" i="1"/>
  <c r="Q600" i="1"/>
  <c r="R600" i="1"/>
  <c r="S600" i="1"/>
  <c r="T600" i="1"/>
  <c r="U600" i="1"/>
  <c r="M601" i="1"/>
  <c r="N601" i="1"/>
  <c r="O601" i="1"/>
  <c r="P601" i="1"/>
  <c r="Q601" i="1"/>
  <c r="R601" i="1"/>
  <c r="S601" i="1"/>
  <c r="T601" i="1"/>
  <c r="U601" i="1"/>
  <c r="M602" i="1"/>
  <c r="N602" i="1"/>
  <c r="O602" i="1"/>
  <c r="P602" i="1"/>
  <c r="Q602" i="1"/>
  <c r="R602" i="1"/>
  <c r="S602" i="1"/>
  <c r="T602" i="1"/>
  <c r="U602" i="1"/>
  <c r="M603" i="1"/>
  <c r="N603" i="1"/>
  <c r="O603" i="1"/>
  <c r="P603" i="1"/>
  <c r="Q603" i="1"/>
  <c r="R603" i="1"/>
  <c r="S603" i="1"/>
  <c r="T603" i="1"/>
  <c r="U603" i="1"/>
  <c r="M604" i="1"/>
  <c r="N604" i="1"/>
  <c r="O604" i="1"/>
  <c r="P604" i="1"/>
  <c r="Q604" i="1"/>
  <c r="R604" i="1"/>
  <c r="S604" i="1"/>
  <c r="T604" i="1"/>
  <c r="U604" i="1"/>
  <c r="M605" i="1"/>
  <c r="N605" i="1"/>
  <c r="O605" i="1"/>
  <c r="P605" i="1"/>
  <c r="Q605" i="1"/>
  <c r="R605" i="1"/>
  <c r="S605" i="1"/>
  <c r="T605" i="1"/>
  <c r="U605" i="1"/>
  <c r="M606" i="1"/>
  <c r="N606" i="1"/>
  <c r="O606" i="1"/>
  <c r="P606" i="1"/>
  <c r="Q606" i="1"/>
  <c r="R606" i="1"/>
  <c r="S606" i="1"/>
  <c r="T606" i="1"/>
  <c r="U606" i="1"/>
  <c r="M607" i="1"/>
  <c r="N607" i="1"/>
  <c r="O607" i="1"/>
  <c r="P607" i="1"/>
  <c r="Q607" i="1"/>
  <c r="R607" i="1"/>
  <c r="S607" i="1"/>
  <c r="T607" i="1"/>
  <c r="U607" i="1"/>
  <c r="M608" i="1"/>
  <c r="N608" i="1"/>
  <c r="O608" i="1"/>
  <c r="P608" i="1"/>
  <c r="Q608" i="1"/>
  <c r="R608" i="1"/>
  <c r="S608" i="1"/>
  <c r="T608" i="1"/>
  <c r="U608" i="1"/>
  <c r="M609" i="1"/>
  <c r="N609" i="1"/>
  <c r="O609" i="1"/>
  <c r="P609" i="1"/>
  <c r="Q609" i="1"/>
  <c r="R609" i="1"/>
  <c r="S609" i="1"/>
  <c r="T609" i="1"/>
  <c r="U609" i="1"/>
  <c r="M610" i="1"/>
  <c r="N610" i="1"/>
  <c r="O610" i="1"/>
  <c r="P610" i="1"/>
  <c r="Q610" i="1"/>
  <c r="R610" i="1"/>
  <c r="S610" i="1"/>
  <c r="T610" i="1"/>
  <c r="U610" i="1"/>
  <c r="M611" i="1"/>
  <c r="N611" i="1"/>
  <c r="O611" i="1"/>
  <c r="P611" i="1"/>
  <c r="Q611" i="1"/>
  <c r="R611" i="1"/>
  <c r="S611" i="1"/>
  <c r="T611" i="1"/>
  <c r="U611" i="1"/>
  <c r="M612" i="1"/>
  <c r="N612" i="1"/>
  <c r="O612" i="1"/>
  <c r="P612" i="1"/>
  <c r="Q612" i="1"/>
  <c r="R612" i="1"/>
  <c r="S612" i="1"/>
  <c r="T612" i="1"/>
  <c r="U612" i="1"/>
  <c r="M613" i="1"/>
  <c r="N613" i="1"/>
  <c r="O613" i="1"/>
  <c r="P613" i="1"/>
  <c r="Q613" i="1"/>
  <c r="R613" i="1"/>
  <c r="S613" i="1"/>
  <c r="T613" i="1"/>
  <c r="U613"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M182" i="1"/>
  <c r="N182" i="1"/>
  <c r="O182" i="1"/>
  <c r="P182" i="1"/>
  <c r="Q182" i="1"/>
  <c r="R182" i="1"/>
  <c r="S182" i="1"/>
  <c r="T182" i="1"/>
  <c r="U182" i="1"/>
  <c r="M183" i="1"/>
  <c r="N183" i="1"/>
  <c r="O183" i="1"/>
  <c r="P183" i="1"/>
  <c r="Q183" i="1"/>
  <c r="R183" i="1"/>
  <c r="S183" i="1"/>
  <c r="T183" i="1"/>
  <c r="U183" i="1"/>
  <c r="M184" i="1"/>
  <c r="N184" i="1"/>
  <c r="O184" i="1"/>
  <c r="P184" i="1"/>
  <c r="Q184" i="1"/>
  <c r="R184" i="1"/>
  <c r="S184" i="1"/>
  <c r="T184" i="1"/>
  <c r="U184" i="1"/>
  <c r="M185" i="1"/>
  <c r="N185" i="1"/>
  <c r="O185" i="1"/>
  <c r="P185" i="1"/>
  <c r="Q185" i="1"/>
  <c r="R185" i="1"/>
  <c r="S185" i="1"/>
  <c r="T185" i="1"/>
  <c r="U185" i="1"/>
  <c r="M186" i="1"/>
  <c r="N186" i="1"/>
  <c r="O186" i="1"/>
  <c r="P186" i="1"/>
  <c r="Q186" i="1"/>
  <c r="R186" i="1"/>
  <c r="S186" i="1"/>
  <c r="T186" i="1"/>
  <c r="U186" i="1"/>
  <c r="M187" i="1"/>
  <c r="N187" i="1"/>
  <c r="O187" i="1"/>
  <c r="P187" i="1"/>
  <c r="Q187" i="1"/>
  <c r="R187" i="1"/>
  <c r="S187" i="1"/>
  <c r="T187" i="1"/>
  <c r="U187" i="1"/>
  <c r="M188" i="1"/>
  <c r="N188" i="1"/>
  <c r="O188" i="1"/>
  <c r="P188" i="1"/>
  <c r="Q188" i="1"/>
  <c r="R188" i="1"/>
  <c r="S188" i="1"/>
  <c r="T188" i="1"/>
  <c r="U188" i="1"/>
  <c r="M189" i="1"/>
  <c r="N189" i="1"/>
  <c r="O189" i="1"/>
  <c r="P189" i="1"/>
  <c r="Q189" i="1"/>
  <c r="R189" i="1"/>
  <c r="S189" i="1"/>
  <c r="T189" i="1"/>
  <c r="U189" i="1"/>
  <c r="M190" i="1"/>
  <c r="N190" i="1"/>
  <c r="O190" i="1"/>
  <c r="P190" i="1"/>
  <c r="Q190" i="1"/>
  <c r="R190" i="1"/>
  <c r="S190" i="1"/>
  <c r="T190" i="1"/>
  <c r="U190" i="1"/>
  <c r="M191" i="1"/>
  <c r="N191" i="1"/>
  <c r="O191" i="1"/>
  <c r="P191" i="1"/>
  <c r="Q191" i="1"/>
  <c r="R191" i="1"/>
  <c r="S191" i="1"/>
  <c r="T191" i="1"/>
  <c r="U191" i="1"/>
  <c r="M192" i="1"/>
  <c r="N192" i="1"/>
  <c r="O192" i="1"/>
  <c r="P192" i="1"/>
  <c r="Q192" i="1"/>
  <c r="R192" i="1"/>
  <c r="S192" i="1"/>
  <c r="T192" i="1"/>
  <c r="U192" i="1"/>
  <c r="M193" i="1"/>
  <c r="N193" i="1"/>
  <c r="O193" i="1"/>
  <c r="P193" i="1"/>
  <c r="Q193" i="1"/>
  <c r="R193" i="1"/>
  <c r="S193" i="1"/>
  <c r="T193" i="1"/>
  <c r="U193" i="1"/>
  <c r="M194" i="1"/>
  <c r="N194" i="1"/>
  <c r="O194" i="1"/>
  <c r="P194" i="1"/>
  <c r="Q194" i="1"/>
  <c r="R194" i="1"/>
  <c r="S194" i="1"/>
  <c r="T194" i="1"/>
  <c r="U194" i="1"/>
  <c r="M195" i="1"/>
  <c r="N195" i="1"/>
  <c r="O195" i="1"/>
  <c r="P195" i="1"/>
  <c r="Q195" i="1"/>
  <c r="R195" i="1"/>
  <c r="S195" i="1"/>
  <c r="T195" i="1"/>
  <c r="U195" i="1"/>
  <c r="M196" i="1"/>
  <c r="N196" i="1"/>
  <c r="O196" i="1"/>
  <c r="P196" i="1"/>
  <c r="Q196" i="1"/>
  <c r="R196" i="1"/>
  <c r="S196" i="1"/>
  <c r="T196" i="1"/>
  <c r="U196" i="1"/>
  <c r="M197" i="1"/>
  <c r="N197" i="1"/>
  <c r="O197" i="1"/>
  <c r="P197" i="1"/>
  <c r="Q197" i="1"/>
  <c r="R197" i="1"/>
  <c r="S197" i="1"/>
  <c r="T197" i="1"/>
  <c r="U197" i="1"/>
  <c r="M198" i="1"/>
  <c r="N198" i="1"/>
  <c r="O198" i="1"/>
  <c r="P198" i="1"/>
  <c r="Q198" i="1"/>
  <c r="R198" i="1"/>
  <c r="S198" i="1"/>
  <c r="T198" i="1"/>
  <c r="U198" i="1"/>
  <c r="M199" i="1"/>
  <c r="N199" i="1"/>
  <c r="O199" i="1"/>
  <c r="P199" i="1"/>
  <c r="Q199" i="1"/>
  <c r="R199" i="1"/>
  <c r="S199" i="1"/>
  <c r="T199" i="1"/>
  <c r="U199" i="1"/>
  <c r="M200" i="1"/>
  <c r="N200" i="1"/>
  <c r="O200" i="1"/>
  <c r="P200" i="1"/>
  <c r="Q200" i="1"/>
  <c r="R200" i="1"/>
  <c r="S200" i="1"/>
  <c r="T200" i="1"/>
  <c r="U200" i="1"/>
  <c r="M201" i="1"/>
  <c r="N201" i="1"/>
  <c r="O201" i="1"/>
  <c r="P201" i="1"/>
  <c r="Q201" i="1"/>
  <c r="R201" i="1"/>
  <c r="S201" i="1"/>
  <c r="T201" i="1"/>
  <c r="U201" i="1"/>
  <c r="M202" i="1"/>
  <c r="N202" i="1"/>
  <c r="O202" i="1"/>
  <c r="P202" i="1"/>
  <c r="Q202" i="1"/>
  <c r="R202" i="1"/>
  <c r="S202" i="1"/>
  <c r="T202" i="1"/>
  <c r="U202" i="1"/>
  <c r="M203" i="1"/>
  <c r="N203" i="1"/>
  <c r="O203" i="1"/>
  <c r="P203" i="1"/>
  <c r="Q203" i="1"/>
  <c r="R203" i="1"/>
  <c r="S203" i="1"/>
  <c r="T203" i="1"/>
  <c r="U203" i="1"/>
  <c r="M204" i="1"/>
  <c r="N204" i="1"/>
  <c r="O204" i="1"/>
  <c r="P204" i="1"/>
  <c r="Q204" i="1"/>
  <c r="R204" i="1"/>
  <c r="S204" i="1"/>
  <c r="T204" i="1"/>
  <c r="U204" i="1"/>
  <c r="M205" i="1"/>
  <c r="N205" i="1"/>
  <c r="O205" i="1"/>
  <c r="P205" i="1"/>
  <c r="Q205" i="1"/>
  <c r="R205" i="1"/>
  <c r="S205" i="1"/>
  <c r="T205" i="1"/>
  <c r="U205" i="1"/>
  <c r="M206" i="1"/>
  <c r="N206" i="1"/>
  <c r="O206" i="1"/>
  <c r="P206" i="1"/>
  <c r="Q206" i="1"/>
  <c r="R206" i="1"/>
  <c r="S206" i="1"/>
  <c r="T206" i="1"/>
  <c r="U206" i="1"/>
  <c r="M207" i="1"/>
  <c r="N207" i="1"/>
  <c r="O207" i="1"/>
  <c r="P207" i="1"/>
  <c r="Q207" i="1"/>
  <c r="R207" i="1"/>
  <c r="S207" i="1"/>
  <c r="T207" i="1"/>
  <c r="U207" i="1"/>
  <c r="M208" i="1"/>
  <c r="N208" i="1"/>
  <c r="O208" i="1"/>
  <c r="P208" i="1"/>
  <c r="Q208" i="1"/>
  <c r="R208" i="1"/>
  <c r="S208" i="1"/>
  <c r="T208" i="1"/>
  <c r="U208" i="1"/>
  <c r="M209" i="1"/>
  <c r="N209" i="1"/>
  <c r="O209" i="1"/>
  <c r="P209" i="1"/>
  <c r="Q209" i="1"/>
  <c r="R209" i="1"/>
  <c r="S209" i="1"/>
  <c r="T209" i="1"/>
  <c r="U209" i="1"/>
  <c r="M210" i="1"/>
  <c r="N210" i="1"/>
  <c r="O210" i="1"/>
  <c r="P210" i="1"/>
  <c r="Q210" i="1"/>
  <c r="R210" i="1"/>
  <c r="S210" i="1"/>
  <c r="T210" i="1"/>
  <c r="U210" i="1"/>
  <c r="M211" i="1"/>
  <c r="N211" i="1"/>
  <c r="O211" i="1"/>
  <c r="P211" i="1"/>
  <c r="Q211" i="1"/>
  <c r="R211" i="1"/>
  <c r="S211" i="1"/>
  <c r="T211" i="1"/>
  <c r="U211" i="1"/>
  <c r="M212" i="1"/>
  <c r="N212" i="1"/>
  <c r="O212" i="1"/>
  <c r="P212" i="1"/>
  <c r="Q212" i="1"/>
  <c r="R212" i="1"/>
  <c r="S212" i="1"/>
  <c r="T212" i="1"/>
  <c r="U212" i="1"/>
  <c r="M213" i="1"/>
  <c r="N213" i="1"/>
  <c r="O213" i="1"/>
  <c r="P213" i="1"/>
  <c r="Q213" i="1"/>
  <c r="R213" i="1"/>
  <c r="S213" i="1"/>
  <c r="T213" i="1"/>
  <c r="U213" i="1"/>
  <c r="M214" i="1"/>
  <c r="N214" i="1"/>
  <c r="O214" i="1"/>
  <c r="P214" i="1"/>
  <c r="Q214" i="1"/>
  <c r="R214" i="1"/>
  <c r="S214" i="1"/>
  <c r="T214" i="1"/>
  <c r="U214" i="1"/>
  <c r="M215" i="1"/>
  <c r="N215" i="1"/>
  <c r="O215" i="1"/>
  <c r="P215" i="1"/>
  <c r="Q215" i="1"/>
  <c r="R215" i="1"/>
  <c r="S215" i="1"/>
  <c r="T215" i="1"/>
  <c r="U215" i="1"/>
  <c r="M216" i="1"/>
  <c r="N216" i="1"/>
  <c r="O216" i="1"/>
  <c r="P216" i="1"/>
  <c r="Q216" i="1"/>
  <c r="R216" i="1"/>
  <c r="S216" i="1"/>
  <c r="T216" i="1"/>
  <c r="U216" i="1"/>
  <c r="M217" i="1"/>
  <c r="N217" i="1"/>
  <c r="O217" i="1"/>
  <c r="P217" i="1"/>
  <c r="Q217" i="1"/>
  <c r="R217" i="1"/>
  <c r="S217" i="1"/>
  <c r="T217" i="1"/>
  <c r="U217"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M1154" i="1"/>
  <c r="N1154" i="1"/>
  <c r="O1154" i="1"/>
  <c r="P1154" i="1"/>
  <c r="Q1154" i="1"/>
  <c r="R1154" i="1"/>
  <c r="S1154" i="1"/>
  <c r="T1154" i="1"/>
  <c r="U1154" i="1"/>
  <c r="M1155" i="1"/>
  <c r="N1155" i="1"/>
  <c r="O1155" i="1"/>
  <c r="P1155" i="1"/>
  <c r="Q1155" i="1"/>
  <c r="R1155" i="1"/>
  <c r="S1155" i="1"/>
  <c r="T1155" i="1"/>
  <c r="U1155" i="1"/>
  <c r="M1156" i="1"/>
  <c r="N1156" i="1"/>
  <c r="O1156" i="1"/>
  <c r="P1156" i="1"/>
  <c r="Q1156" i="1"/>
  <c r="R1156" i="1"/>
  <c r="S1156" i="1"/>
  <c r="T1156" i="1"/>
  <c r="U1156" i="1"/>
  <c r="M1157" i="1"/>
  <c r="N1157" i="1"/>
  <c r="O1157" i="1"/>
  <c r="P1157" i="1"/>
  <c r="Q1157" i="1"/>
  <c r="R1157" i="1"/>
  <c r="S1157" i="1"/>
  <c r="T1157" i="1"/>
  <c r="U1157" i="1"/>
  <c r="M1158" i="1"/>
  <c r="N1158" i="1"/>
  <c r="O1158" i="1"/>
  <c r="P1158" i="1"/>
  <c r="Q1158" i="1"/>
  <c r="R1158" i="1"/>
  <c r="S1158" i="1"/>
  <c r="T1158" i="1"/>
  <c r="U1158" i="1"/>
  <c r="M1159" i="1"/>
  <c r="N1159" i="1"/>
  <c r="O1159" i="1"/>
  <c r="P1159" i="1"/>
  <c r="Q1159" i="1"/>
  <c r="R1159" i="1"/>
  <c r="S1159" i="1"/>
  <c r="T1159" i="1"/>
  <c r="U1159" i="1"/>
  <c r="M1160" i="1"/>
  <c r="N1160" i="1"/>
  <c r="O1160" i="1"/>
  <c r="P1160" i="1"/>
  <c r="Q1160" i="1"/>
  <c r="R1160" i="1"/>
  <c r="S1160" i="1"/>
  <c r="T1160" i="1"/>
  <c r="U1160" i="1"/>
  <c r="M1161" i="1"/>
  <c r="N1161" i="1"/>
  <c r="O1161" i="1"/>
  <c r="P1161" i="1"/>
  <c r="Q1161" i="1"/>
  <c r="R1161" i="1"/>
  <c r="S1161" i="1"/>
  <c r="T1161" i="1"/>
  <c r="U1161" i="1"/>
  <c r="M1162" i="1"/>
  <c r="N1162" i="1"/>
  <c r="O1162" i="1"/>
  <c r="P1162" i="1"/>
  <c r="Q1162" i="1"/>
  <c r="R1162" i="1"/>
  <c r="S1162" i="1"/>
  <c r="T1162" i="1"/>
  <c r="U1162" i="1"/>
  <c r="M1163" i="1"/>
  <c r="N1163" i="1"/>
  <c r="O1163" i="1"/>
  <c r="P1163" i="1"/>
  <c r="Q1163" i="1"/>
  <c r="R1163" i="1"/>
  <c r="S1163" i="1"/>
  <c r="T1163" i="1"/>
  <c r="U1163" i="1"/>
  <c r="M1164" i="1"/>
  <c r="N1164" i="1"/>
  <c r="O1164" i="1"/>
  <c r="P1164" i="1"/>
  <c r="Q1164" i="1"/>
  <c r="R1164" i="1"/>
  <c r="S1164" i="1"/>
  <c r="T1164" i="1"/>
  <c r="U1164" i="1"/>
  <c r="M1165" i="1"/>
  <c r="N1165" i="1"/>
  <c r="O1165" i="1"/>
  <c r="P1165" i="1"/>
  <c r="Q1165" i="1"/>
  <c r="R1165" i="1"/>
  <c r="S1165" i="1"/>
  <c r="T1165" i="1"/>
  <c r="U1165" i="1"/>
  <c r="M1166" i="1"/>
  <c r="N1166" i="1"/>
  <c r="O1166" i="1"/>
  <c r="P1166" i="1"/>
  <c r="Q1166" i="1"/>
  <c r="R1166" i="1"/>
  <c r="S1166" i="1"/>
  <c r="T1166" i="1"/>
  <c r="U1166" i="1"/>
  <c r="M1167" i="1"/>
  <c r="N1167" i="1"/>
  <c r="O1167" i="1"/>
  <c r="P1167" i="1"/>
  <c r="Q1167" i="1"/>
  <c r="R1167" i="1"/>
  <c r="S1167" i="1"/>
  <c r="T1167" i="1"/>
  <c r="U1167" i="1"/>
  <c r="M1168" i="1"/>
  <c r="N1168" i="1"/>
  <c r="O1168" i="1"/>
  <c r="P1168" i="1"/>
  <c r="Q1168" i="1"/>
  <c r="R1168" i="1"/>
  <c r="S1168" i="1"/>
  <c r="T1168" i="1"/>
  <c r="U1168" i="1"/>
  <c r="M1169" i="1"/>
  <c r="N1169" i="1"/>
  <c r="O1169" i="1"/>
  <c r="P1169" i="1"/>
  <c r="Q1169" i="1"/>
  <c r="R1169" i="1"/>
  <c r="S1169" i="1"/>
  <c r="T1169" i="1"/>
  <c r="U1169" i="1"/>
  <c r="M1170" i="1"/>
  <c r="N1170" i="1"/>
  <c r="O1170" i="1"/>
  <c r="P1170" i="1"/>
  <c r="Q1170" i="1"/>
  <c r="R1170" i="1"/>
  <c r="S1170" i="1"/>
  <c r="T1170" i="1"/>
  <c r="U1170" i="1"/>
  <c r="M1171" i="1"/>
  <c r="N1171" i="1"/>
  <c r="O1171" i="1"/>
  <c r="P1171" i="1"/>
  <c r="Q1171" i="1"/>
  <c r="R1171" i="1"/>
  <c r="S1171" i="1"/>
  <c r="T1171" i="1"/>
  <c r="U1171" i="1"/>
  <c r="M1172" i="1"/>
  <c r="N1172" i="1"/>
  <c r="O1172" i="1"/>
  <c r="P1172" i="1"/>
  <c r="Q1172" i="1"/>
  <c r="R1172" i="1"/>
  <c r="S1172" i="1"/>
  <c r="T1172" i="1"/>
  <c r="U1172" i="1"/>
  <c r="M1173" i="1"/>
  <c r="N1173" i="1"/>
  <c r="O1173" i="1"/>
  <c r="P1173" i="1"/>
  <c r="Q1173" i="1"/>
  <c r="R1173" i="1"/>
  <c r="S1173" i="1"/>
  <c r="T1173" i="1"/>
  <c r="U1173" i="1"/>
  <c r="M1174" i="1"/>
  <c r="N1174" i="1"/>
  <c r="O1174" i="1"/>
  <c r="P1174" i="1"/>
  <c r="Q1174" i="1"/>
  <c r="R1174" i="1"/>
  <c r="S1174" i="1"/>
  <c r="T1174" i="1"/>
  <c r="U1174" i="1"/>
  <c r="M1175" i="1"/>
  <c r="N1175" i="1"/>
  <c r="O1175" i="1"/>
  <c r="P1175" i="1"/>
  <c r="Q1175" i="1"/>
  <c r="R1175" i="1"/>
  <c r="S1175" i="1"/>
  <c r="T1175" i="1"/>
  <c r="U1175" i="1"/>
  <c r="M1176" i="1"/>
  <c r="N1176" i="1"/>
  <c r="O1176" i="1"/>
  <c r="P1176" i="1"/>
  <c r="Q1176" i="1"/>
  <c r="R1176" i="1"/>
  <c r="S1176" i="1"/>
  <c r="T1176" i="1"/>
  <c r="U1176" i="1"/>
  <c r="M1177" i="1"/>
  <c r="N1177" i="1"/>
  <c r="O1177" i="1"/>
  <c r="P1177" i="1"/>
  <c r="Q1177" i="1"/>
  <c r="R1177" i="1"/>
  <c r="S1177" i="1"/>
  <c r="T1177" i="1"/>
  <c r="U1177" i="1"/>
  <c r="M1178" i="1"/>
  <c r="N1178" i="1"/>
  <c r="O1178" i="1"/>
  <c r="P1178" i="1"/>
  <c r="Q1178" i="1"/>
  <c r="R1178" i="1"/>
  <c r="S1178" i="1"/>
  <c r="T1178" i="1"/>
  <c r="U1178" i="1"/>
  <c r="M1179" i="1"/>
  <c r="N1179" i="1"/>
  <c r="O1179" i="1"/>
  <c r="P1179" i="1"/>
  <c r="Q1179" i="1"/>
  <c r="R1179" i="1"/>
  <c r="S1179" i="1"/>
  <c r="T1179" i="1"/>
  <c r="U1179" i="1"/>
  <c r="M1180" i="1"/>
  <c r="N1180" i="1"/>
  <c r="O1180" i="1"/>
  <c r="P1180" i="1"/>
  <c r="Q1180" i="1"/>
  <c r="R1180" i="1"/>
  <c r="S1180" i="1"/>
  <c r="T1180" i="1"/>
  <c r="U1180" i="1"/>
  <c r="M1181" i="1"/>
  <c r="N1181" i="1"/>
  <c r="O1181" i="1"/>
  <c r="P1181" i="1"/>
  <c r="Q1181" i="1"/>
  <c r="R1181" i="1"/>
  <c r="S1181" i="1"/>
  <c r="T1181" i="1"/>
  <c r="U1181" i="1"/>
  <c r="M1182" i="1"/>
  <c r="N1182" i="1"/>
  <c r="O1182" i="1"/>
  <c r="P1182" i="1"/>
  <c r="Q1182" i="1"/>
  <c r="R1182" i="1"/>
  <c r="S1182" i="1"/>
  <c r="T1182" i="1"/>
  <c r="U1182" i="1"/>
  <c r="M1183" i="1"/>
  <c r="N1183" i="1"/>
  <c r="O1183" i="1"/>
  <c r="P1183" i="1"/>
  <c r="Q1183" i="1"/>
  <c r="R1183" i="1"/>
  <c r="S1183" i="1"/>
  <c r="T1183" i="1"/>
  <c r="U1183" i="1"/>
  <c r="M1184" i="1"/>
  <c r="N1184" i="1"/>
  <c r="O1184" i="1"/>
  <c r="P1184" i="1"/>
  <c r="Q1184" i="1"/>
  <c r="R1184" i="1"/>
  <c r="S1184" i="1"/>
  <c r="T1184" i="1"/>
  <c r="U1184" i="1"/>
  <c r="M1185" i="1"/>
  <c r="N1185" i="1"/>
  <c r="O1185" i="1"/>
  <c r="P1185" i="1"/>
  <c r="Q1185" i="1"/>
  <c r="R1185" i="1"/>
  <c r="S1185" i="1"/>
  <c r="T1185" i="1"/>
  <c r="U1185" i="1"/>
  <c r="M1186" i="1"/>
  <c r="N1186" i="1"/>
  <c r="O1186" i="1"/>
  <c r="P1186" i="1"/>
  <c r="Q1186" i="1"/>
  <c r="R1186" i="1"/>
  <c r="S1186" i="1"/>
  <c r="T1186" i="1"/>
  <c r="U1186" i="1"/>
  <c r="M1187" i="1"/>
  <c r="N1187" i="1"/>
  <c r="O1187" i="1"/>
  <c r="P1187" i="1"/>
  <c r="Q1187" i="1"/>
  <c r="R1187" i="1"/>
  <c r="S1187" i="1"/>
  <c r="T1187" i="1"/>
  <c r="U1187" i="1"/>
  <c r="M1188" i="1"/>
  <c r="N1188" i="1"/>
  <c r="O1188" i="1"/>
  <c r="P1188" i="1"/>
  <c r="Q1188" i="1"/>
  <c r="R1188" i="1"/>
  <c r="S1188" i="1"/>
  <c r="T1188" i="1"/>
  <c r="U1188" i="1"/>
  <c r="M1189" i="1"/>
  <c r="N1189" i="1"/>
  <c r="O1189" i="1"/>
  <c r="P1189" i="1"/>
  <c r="Q1189" i="1"/>
  <c r="R1189" i="1"/>
  <c r="S1189" i="1"/>
  <c r="T1189" i="1"/>
  <c r="U1189"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54" i="1"/>
  <c r="M902" i="1"/>
  <c r="N902" i="1"/>
  <c r="O902" i="1"/>
  <c r="P902" i="1"/>
  <c r="Q902" i="1"/>
  <c r="R902" i="1"/>
  <c r="S902" i="1"/>
  <c r="T902" i="1"/>
  <c r="U902" i="1"/>
  <c r="M903" i="1"/>
  <c r="N903" i="1"/>
  <c r="O903" i="1"/>
  <c r="P903" i="1"/>
  <c r="Q903" i="1"/>
  <c r="R903" i="1"/>
  <c r="S903" i="1"/>
  <c r="T903" i="1"/>
  <c r="U903" i="1"/>
  <c r="M904" i="1"/>
  <c r="N904" i="1"/>
  <c r="O904" i="1"/>
  <c r="P904" i="1"/>
  <c r="Q904" i="1"/>
  <c r="R904" i="1"/>
  <c r="S904" i="1"/>
  <c r="T904" i="1"/>
  <c r="U904" i="1"/>
  <c r="M905" i="1"/>
  <c r="N905" i="1"/>
  <c r="O905" i="1"/>
  <c r="P905" i="1"/>
  <c r="Q905" i="1"/>
  <c r="R905" i="1"/>
  <c r="S905" i="1"/>
  <c r="T905" i="1"/>
  <c r="U905" i="1"/>
  <c r="M906" i="1"/>
  <c r="N906" i="1"/>
  <c r="O906" i="1"/>
  <c r="P906" i="1"/>
  <c r="Q906" i="1"/>
  <c r="R906" i="1"/>
  <c r="S906" i="1"/>
  <c r="T906" i="1"/>
  <c r="U906" i="1"/>
  <c r="M907" i="1"/>
  <c r="N907" i="1"/>
  <c r="O907" i="1"/>
  <c r="P907" i="1"/>
  <c r="Q907" i="1"/>
  <c r="R907" i="1"/>
  <c r="S907" i="1"/>
  <c r="T907" i="1"/>
  <c r="U907" i="1"/>
  <c r="M908" i="1"/>
  <c r="N908" i="1"/>
  <c r="O908" i="1"/>
  <c r="P908" i="1"/>
  <c r="Q908" i="1"/>
  <c r="R908" i="1"/>
  <c r="S908" i="1"/>
  <c r="T908" i="1"/>
  <c r="U908" i="1"/>
  <c r="M909" i="1"/>
  <c r="N909" i="1"/>
  <c r="O909" i="1"/>
  <c r="P909" i="1"/>
  <c r="Q909" i="1"/>
  <c r="R909" i="1"/>
  <c r="S909" i="1"/>
  <c r="T909" i="1"/>
  <c r="U909" i="1"/>
  <c r="M910" i="1"/>
  <c r="N910" i="1"/>
  <c r="O910" i="1"/>
  <c r="P910" i="1"/>
  <c r="Q910" i="1"/>
  <c r="R910" i="1"/>
  <c r="S910" i="1"/>
  <c r="T910" i="1"/>
  <c r="U910" i="1"/>
  <c r="M911" i="1"/>
  <c r="N911" i="1"/>
  <c r="O911" i="1"/>
  <c r="P911" i="1"/>
  <c r="Q911" i="1"/>
  <c r="R911" i="1"/>
  <c r="S911" i="1"/>
  <c r="T911" i="1"/>
  <c r="U911" i="1"/>
  <c r="M912" i="1"/>
  <c r="N912" i="1"/>
  <c r="O912" i="1"/>
  <c r="P912" i="1"/>
  <c r="Q912" i="1"/>
  <c r="R912" i="1"/>
  <c r="S912" i="1"/>
  <c r="T912" i="1"/>
  <c r="U912" i="1"/>
  <c r="M913" i="1"/>
  <c r="N913" i="1"/>
  <c r="O913" i="1"/>
  <c r="P913" i="1"/>
  <c r="Q913" i="1"/>
  <c r="R913" i="1"/>
  <c r="S913" i="1"/>
  <c r="T913" i="1"/>
  <c r="U913" i="1"/>
  <c r="M914" i="1"/>
  <c r="N914" i="1"/>
  <c r="O914" i="1"/>
  <c r="P914" i="1"/>
  <c r="Q914" i="1"/>
  <c r="R914" i="1"/>
  <c r="S914" i="1"/>
  <c r="T914" i="1"/>
  <c r="U914" i="1"/>
  <c r="M915" i="1"/>
  <c r="N915" i="1"/>
  <c r="O915" i="1"/>
  <c r="P915" i="1"/>
  <c r="Q915" i="1"/>
  <c r="R915" i="1"/>
  <c r="S915" i="1"/>
  <c r="T915" i="1"/>
  <c r="U915" i="1"/>
  <c r="M916" i="1"/>
  <c r="N916" i="1"/>
  <c r="O916" i="1"/>
  <c r="P916" i="1"/>
  <c r="Q916" i="1"/>
  <c r="R916" i="1"/>
  <c r="S916" i="1"/>
  <c r="T916" i="1"/>
  <c r="U916" i="1"/>
  <c r="M917" i="1"/>
  <c r="N917" i="1"/>
  <c r="O917" i="1"/>
  <c r="P917" i="1"/>
  <c r="Q917" i="1"/>
  <c r="R917" i="1"/>
  <c r="S917" i="1"/>
  <c r="T917" i="1"/>
  <c r="U917" i="1"/>
  <c r="M918" i="1"/>
  <c r="N918" i="1"/>
  <c r="O918" i="1"/>
  <c r="P918" i="1"/>
  <c r="Q918" i="1"/>
  <c r="R918" i="1"/>
  <c r="S918" i="1"/>
  <c r="T918" i="1"/>
  <c r="U918" i="1"/>
  <c r="M919" i="1"/>
  <c r="N919" i="1"/>
  <c r="O919" i="1"/>
  <c r="P919" i="1"/>
  <c r="Q919" i="1"/>
  <c r="R919" i="1"/>
  <c r="S919" i="1"/>
  <c r="T919" i="1"/>
  <c r="U919" i="1"/>
  <c r="M920" i="1"/>
  <c r="N920" i="1"/>
  <c r="O920" i="1"/>
  <c r="P920" i="1"/>
  <c r="Q920" i="1"/>
  <c r="R920" i="1"/>
  <c r="S920" i="1"/>
  <c r="T920" i="1"/>
  <c r="U920" i="1"/>
  <c r="M921" i="1"/>
  <c r="N921" i="1"/>
  <c r="O921" i="1"/>
  <c r="P921" i="1"/>
  <c r="Q921" i="1"/>
  <c r="R921" i="1"/>
  <c r="S921" i="1"/>
  <c r="T921" i="1"/>
  <c r="U921" i="1"/>
  <c r="M922" i="1"/>
  <c r="N922" i="1"/>
  <c r="O922" i="1"/>
  <c r="P922" i="1"/>
  <c r="Q922" i="1"/>
  <c r="R922" i="1"/>
  <c r="S922" i="1"/>
  <c r="T922" i="1"/>
  <c r="U922" i="1"/>
  <c r="M923" i="1"/>
  <c r="N923" i="1"/>
  <c r="O923" i="1"/>
  <c r="P923" i="1"/>
  <c r="Q923" i="1"/>
  <c r="R923" i="1"/>
  <c r="S923" i="1"/>
  <c r="T923" i="1"/>
  <c r="U923" i="1"/>
  <c r="M924" i="1"/>
  <c r="N924" i="1"/>
  <c r="O924" i="1"/>
  <c r="P924" i="1"/>
  <c r="Q924" i="1"/>
  <c r="R924" i="1"/>
  <c r="S924" i="1"/>
  <c r="T924" i="1"/>
  <c r="U924" i="1"/>
  <c r="M925" i="1"/>
  <c r="N925" i="1"/>
  <c r="O925" i="1"/>
  <c r="P925" i="1"/>
  <c r="Q925" i="1"/>
  <c r="R925" i="1"/>
  <c r="S925" i="1"/>
  <c r="T925" i="1"/>
  <c r="U925" i="1"/>
  <c r="M926" i="1"/>
  <c r="N926" i="1"/>
  <c r="O926" i="1"/>
  <c r="P926" i="1"/>
  <c r="Q926" i="1"/>
  <c r="R926" i="1"/>
  <c r="S926" i="1"/>
  <c r="T926" i="1"/>
  <c r="U926" i="1"/>
  <c r="M927" i="1"/>
  <c r="N927" i="1"/>
  <c r="O927" i="1"/>
  <c r="P927" i="1"/>
  <c r="Q927" i="1"/>
  <c r="R927" i="1"/>
  <c r="S927" i="1"/>
  <c r="T927" i="1"/>
  <c r="U927" i="1"/>
  <c r="M928" i="1"/>
  <c r="N928" i="1"/>
  <c r="O928" i="1"/>
  <c r="P928" i="1"/>
  <c r="Q928" i="1"/>
  <c r="R928" i="1"/>
  <c r="S928" i="1"/>
  <c r="T928" i="1"/>
  <c r="U928" i="1"/>
  <c r="M929" i="1"/>
  <c r="N929" i="1"/>
  <c r="O929" i="1"/>
  <c r="P929" i="1"/>
  <c r="Q929" i="1"/>
  <c r="R929" i="1"/>
  <c r="S929" i="1"/>
  <c r="T929" i="1"/>
  <c r="U929" i="1"/>
  <c r="M930" i="1"/>
  <c r="N930" i="1"/>
  <c r="O930" i="1"/>
  <c r="P930" i="1"/>
  <c r="Q930" i="1"/>
  <c r="R930" i="1"/>
  <c r="S930" i="1"/>
  <c r="T930" i="1"/>
  <c r="U930" i="1"/>
  <c r="M931" i="1"/>
  <c r="N931" i="1"/>
  <c r="O931" i="1"/>
  <c r="P931" i="1"/>
  <c r="Q931" i="1"/>
  <c r="R931" i="1"/>
  <c r="S931" i="1"/>
  <c r="T931" i="1"/>
  <c r="U931" i="1"/>
  <c r="M932" i="1"/>
  <c r="N932" i="1"/>
  <c r="O932" i="1"/>
  <c r="P932" i="1"/>
  <c r="Q932" i="1"/>
  <c r="R932" i="1"/>
  <c r="S932" i="1"/>
  <c r="T932" i="1"/>
  <c r="U932" i="1"/>
  <c r="M933" i="1"/>
  <c r="N933" i="1"/>
  <c r="O933" i="1"/>
  <c r="P933" i="1"/>
  <c r="Q933" i="1"/>
  <c r="R933" i="1"/>
  <c r="S933" i="1"/>
  <c r="T933" i="1"/>
  <c r="U933" i="1"/>
  <c r="M934" i="1"/>
  <c r="N934" i="1"/>
  <c r="O934" i="1"/>
  <c r="P934" i="1"/>
  <c r="Q934" i="1"/>
  <c r="R934" i="1"/>
  <c r="S934" i="1"/>
  <c r="T934" i="1"/>
  <c r="U934" i="1"/>
  <c r="M935" i="1"/>
  <c r="N935" i="1"/>
  <c r="O935" i="1"/>
  <c r="P935" i="1"/>
  <c r="Q935" i="1"/>
  <c r="R935" i="1"/>
  <c r="S935" i="1"/>
  <c r="T935" i="1"/>
  <c r="U935" i="1"/>
  <c r="M936" i="1"/>
  <c r="N936" i="1"/>
  <c r="O936" i="1"/>
  <c r="P936" i="1"/>
  <c r="Q936" i="1"/>
  <c r="R936" i="1"/>
  <c r="S936" i="1"/>
  <c r="T936" i="1"/>
  <c r="U936" i="1"/>
  <c r="M937" i="1"/>
  <c r="N937" i="1"/>
  <c r="O937" i="1"/>
  <c r="P937" i="1"/>
  <c r="Q937" i="1"/>
  <c r="R937" i="1"/>
  <c r="S937" i="1"/>
  <c r="T937" i="1"/>
  <c r="U937"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02" i="1"/>
  <c r="M758" i="1"/>
  <c r="N758" i="1"/>
  <c r="O758" i="1"/>
  <c r="P758" i="1"/>
  <c r="Q758" i="1"/>
  <c r="R758" i="1"/>
  <c r="S758" i="1"/>
  <c r="T758" i="1"/>
  <c r="U758" i="1"/>
  <c r="M759" i="1"/>
  <c r="N759" i="1"/>
  <c r="O759" i="1"/>
  <c r="P759" i="1"/>
  <c r="Q759" i="1"/>
  <c r="R759" i="1"/>
  <c r="S759" i="1"/>
  <c r="T759" i="1"/>
  <c r="U759" i="1"/>
  <c r="M760" i="1"/>
  <c r="N760" i="1"/>
  <c r="O760" i="1"/>
  <c r="P760" i="1"/>
  <c r="Q760" i="1"/>
  <c r="R760" i="1"/>
  <c r="S760" i="1"/>
  <c r="T760" i="1"/>
  <c r="U760" i="1"/>
  <c r="M761" i="1"/>
  <c r="N761" i="1"/>
  <c r="O761" i="1"/>
  <c r="P761" i="1"/>
  <c r="Q761" i="1"/>
  <c r="R761" i="1"/>
  <c r="S761" i="1"/>
  <c r="T761" i="1"/>
  <c r="U761" i="1"/>
  <c r="M762" i="1"/>
  <c r="N762" i="1"/>
  <c r="O762" i="1"/>
  <c r="P762" i="1"/>
  <c r="Q762" i="1"/>
  <c r="R762" i="1"/>
  <c r="S762" i="1"/>
  <c r="T762" i="1"/>
  <c r="U762" i="1"/>
  <c r="M763" i="1"/>
  <c r="N763" i="1"/>
  <c r="O763" i="1"/>
  <c r="P763" i="1"/>
  <c r="Q763" i="1"/>
  <c r="R763" i="1"/>
  <c r="S763" i="1"/>
  <c r="T763" i="1"/>
  <c r="U763" i="1"/>
  <c r="M764" i="1"/>
  <c r="N764" i="1"/>
  <c r="O764" i="1"/>
  <c r="P764" i="1"/>
  <c r="Q764" i="1"/>
  <c r="R764" i="1"/>
  <c r="S764" i="1"/>
  <c r="T764" i="1"/>
  <c r="U764" i="1"/>
  <c r="M765" i="1"/>
  <c r="N765" i="1"/>
  <c r="O765" i="1"/>
  <c r="P765" i="1"/>
  <c r="Q765" i="1"/>
  <c r="R765" i="1"/>
  <c r="S765" i="1"/>
  <c r="T765" i="1"/>
  <c r="U765" i="1"/>
  <c r="M766" i="1"/>
  <c r="N766" i="1"/>
  <c r="O766" i="1"/>
  <c r="P766" i="1"/>
  <c r="Q766" i="1"/>
  <c r="R766" i="1"/>
  <c r="S766" i="1"/>
  <c r="T766" i="1"/>
  <c r="U766" i="1"/>
  <c r="M767" i="1"/>
  <c r="N767" i="1"/>
  <c r="O767" i="1"/>
  <c r="P767" i="1"/>
  <c r="Q767" i="1"/>
  <c r="R767" i="1"/>
  <c r="S767" i="1"/>
  <c r="T767" i="1"/>
  <c r="U767" i="1"/>
  <c r="M768" i="1"/>
  <c r="N768" i="1"/>
  <c r="O768" i="1"/>
  <c r="P768" i="1"/>
  <c r="Q768" i="1"/>
  <c r="R768" i="1"/>
  <c r="S768" i="1"/>
  <c r="T768" i="1"/>
  <c r="U768" i="1"/>
  <c r="M769" i="1"/>
  <c r="N769" i="1"/>
  <c r="O769" i="1"/>
  <c r="P769" i="1"/>
  <c r="Q769" i="1"/>
  <c r="R769" i="1"/>
  <c r="S769" i="1"/>
  <c r="T769" i="1"/>
  <c r="U769" i="1"/>
  <c r="M770" i="1"/>
  <c r="N770" i="1"/>
  <c r="O770" i="1"/>
  <c r="P770" i="1"/>
  <c r="Q770" i="1"/>
  <c r="R770" i="1"/>
  <c r="S770" i="1"/>
  <c r="T770" i="1"/>
  <c r="U770" i="1"/>
  <c r="M771" i="1"/>
  <c r="N771" i="1"/>
  <c r="O771" i="1"/>
  <c r="P771" i="1"/>
  <c r="Q771" i="1"/>
  <c r="R771" i="1"/>
  <c r="S771" i="1"/>
  <c r="T771" i="1"/>
  <c r="U771" i="1"/>
  <c r="M772" i="1"/>
  <c r="N772" i="1"/>
  <c r="O772" i="1"/>
  <c r="P772" i="1"/>
  <c r="Q772" i="1"/>
  <c r="R772" i="1"/>
  <c r="S772" i="1"/>
  <c r="T772" i="1"/>
  <c r="U772" i="1"/>
  <c r="M773" i="1"/>
  <c r="N773" i="1"/>
  <c r="O773" i="1"/>
  <c r="P773" i="1"/>
  <c r="Q773" i="1"/>
  <c r="R773" i="1"/>
  <c r="S773" i="1"/>
  <c r="T773" i="1"/>
  <c r="U773" i="1"/>
  <c r="M774" i="1"/>
  <c r="N774" i="1"/>
  <c r="O774" i="1"/>
  <c r="P774" i="1"/>
  <c r="Q774" i="1"/>
  <c r="R774" i="1"/>
  <c r="S774" i="1"/>
  <c r="T774" i="1"/>
  <c r="U774" i="1"/>
  <c r="M775" i="1"/>
  <c r="N775" i="1"/>
  <c r="O775" i="1"/>
  <c r="P775" i="1"/>
  <c r="Q775" i="1"/>
  <c r="R775" i="1"/>
  <c r="S775" i="1"/>
  <c r="T775" i="1"/>
  <c r="U775" i="1"/>
  <c r="M776" i="1"/>
  <c r="N776" i="1"/>
  <c r="O776" i="1"/>
  <c r="P776" i="1"/>
  <c r="Q776" i="1"/>
  <c r="R776" i="1"/>
  <c r="S776" i="1"/>
  <c r="T776" i="1"/>
  <c r="U776" i="1"/>
  <c r="M777" i="1"/>
  <c r="N777" i="1"/>
  <c r="O777" i="1"/>
  <c r="P777" i="1"/>
  <c r="Q777" i="1"/>
  <c r="R777" i="1"/>
  <c r="S777" i="1"/>
  <c r="T777" i="1"/>
  <c r="U777" i="1"/>
  <c r="M778" i="1"/>
  <c r="N778" i="1"/>
  <c r="O778" i="1"/>
  <c r="P778" i="1"/>
  <c r="Q778" i="1"/>
  <c r="R778" i="1"/>
  <c r="S778" i="1"/>
  <c r="T778" i="1"/>
  <c r="U778" i="1"/>
  <c r="M779" i="1"/>
  <c r="N779" i="1"/>
  <c r="O779" i="1"/>
  <c r="P779" i="1"/>
  <c r="Q779" i="1"/>
  <c r="R779" i="1"/>
  <c r="S779" i="1"/>
  <c r="T779" i="1"/>
  <c r="U779" i="1"/>
  <c r="M780" i="1"/>
  <c r="N780" i="1"/>
  <c r="O780" i="1"/>
  <c r="P780" i="1"/>
  <c r="Q780" i="1"/>
  <c r="R780" i="1"/>
  <c r="S780" i="1"/>
  <c r="T780" i="1"/>
  <c r="U780" i="1"/>
  <c r="M781" i="1"/>
  <c r="N781" i="1"/>
  <c r="O781" i="1"/>
  <c r="P781" i="1"/>
  <c r="Q781" i="1"/>
  <c r="R781" i="1"/>
  <c r="S781" i="1"/>
  <c r="T781" i="1"/>
  <c r="U781" i="1"/>
  <c r="M782" i="1"/>
  <c r="N782" i="1"/>
  <c r="O782" i="1"/>
  <c r="P782" i="1"/>
  <c r="Q782" i="1"/>
  <c r="R782" i="1"/>
  <c r="S782" i="1"/>
  <c r="T782" i="1"/>
  <c r="U782" i="1"/>
  <c r="M783" i="1"/>
  <c r="N783" i="1"/>
  <c r="O783" i="1"/>
  <c r="P783" i="1"/>
  <c r="Q783" i="1"/>
  <c r="R783" i="1"/>
  <c r="S783" i="1"/>
  <c r="T783" i="1"/>
  <c r="U783" i="1"/>
  <c r="M784" i="1"/>
  <c r="N784" i="1"/>
  <c r="O784" i="1"/>
  <c r="P784" i="1"/>
  <c r="Q784" i="1"/>
  <c r="R784" i="1"/>
  <c r="S784" i="1"/>
  <c r="T784" i="1"/>
  <c r="U784" i="1"/>
  <c r="M785" i="1"/>
  <c r="N785" i="1"/>
  <c r="O785" i="1"/>
  <c r="P785" i="1"/>
  <c r="Q785" i="1"/>
  <c r="R785" i="1"/>
  <c r="S785" i="1"/>
  <c r="T785" i="1"/>
  <c r="U785" i="1"/>
  <c r="M786" i="1"/>
  <c r="N786" i="1"/>
  <c r="O786" i="1"/>
  <c r="P786" i="1"/>
  <c r="Q786" i="1"/>
  <c r="R786" i="1"/>
  <c r="S786" i="1"/>
  <c r="T786" i="1"/>
  <c r="U786" i="1"/>
  <c r="M787" i="1"/>
  <c r="N787" i="1"/>
  <c r="O787" i="1"/>
  <c r="P787" i="1"/>
  <c r="Q787" i="1"/>
  <c r="R787" i="1"/>
  <c r="S787" i="1"/>
  <c r="T787" i="1"/>
  <c r="U787" i="1"/>
  <c r="M788" i="1"/>
  <c r="N788" i="1"/>
  <c r="O788" i="1"/>
  <c r="P788" i="1"/>
  <c r="Q788" i="1"/>
  <c r="R788" i="1"/>
  <c r="S788" i="1"/>
  <c r="T788" i="1"/>
  <c r="U788" i="1"/>
  <c r="M789" i="1"/>
  <c r="N789" i="1"/>
  <c r="O789" i="1"/>
  <c r="P789" i="1"/>
  <c r="Q789" i="1"/>
  <c r="R789" i="1"/>
  <c r="S789" i="1"/>
  <c r="T789" i="1"/>
  <c r="U789" i="1"/>
  <c r="M790" i="1"/>
  <c r="N790" i="1"/>
  <c r="O790" i="1"/>
  <c r="P790" i="1"/>
  <c r="Q790" i="1"/>
  <c r="R790" i="1"/>
  <c r="S790" i="1"/>
  <c r="T790" i="1"/>
  <c r="U790" i="1"/>
  <c r="M791" i="1"/>
  <c r="N791" i="1"/>
  <c r="O791" i="1"/>
  <c r="P791" i="1"/>
  <c r="Q791" i="1"/>
  <c r="R791" i="1"/>
  <c r="S791" i="1"/>
  <c r="T791" i="1"/>
  <c r="U791" i="1"/>
  <c r="M792" i="1"/>
  <c r="N792" i="1"/>
  <c r="O792" i="1"/>
  <c r="P792" i="1"/>
  <c r="Q792" i="1"/>
  <c r="R792" i="1"/>
  <c r="S792" i="1"/>
  <c r="T792" i="1"/>
  <c r="U792" i="1"/>
  <c r="M793" i="1"/>
  <c r="N793" i="1"/>
  <c r="O793" i="1"/>
  <c r="P793" i="1"/>
  <c r="Q793" i="1"/>
  <c r="R793" i="1"/>
  <c r="S793" i="1"/>
  <c r="T793" i="1"/>
  <c r="U793"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58" i="1"/>
  <c r="M506" i="1"/>
  <c r="N506" i="1"/>
  <c r="O506" i="1"/>
  <c r="P506" i="1"/>
  <c r="Q506" i="1"/>
  <c r="R506" i="1"/>
  <c r="S506" i="1"/>
  <c r="T506" i="1"/>
  <c r="U506" i="1"/>
  <c r="M507" i="1"/>
  <c r="N507" i="1"/>
  <c r="O507" i="1"/>
  <c r="P507" i="1"/>
  <c r="Q507" i="1"/>
  <c r="R507" i="1"/>
  <c r="S507" i="1"/>
  <c r="T507" i="1"/>
  <c r="U507" i="1"/>
  <c r="M508" i="1"/>
  <c r="N508" i="1"/>
  <c r="O508" i="1"/>
  <c r="P508" i="1"/>
  <c r="Q508" i="1"/>
  <c r="R508" i="1"/>
  <c r="S508" i="1"/>
  <c r="T508" i="1"/>
  <c r="U508" i="1"/>
  <c r="M509" i="1"/>
  <c r="N509" i="1"/>
  <c r="O509" i="1"/>
  <c r="P509" i="1"/>
  <c r="Q509" i="1"/>
  <c r="R509" i="1"/>
  <c r="S509" i="1"/>
  <c r="T509" i="1"/>
  <c r="U509" i="1"/>
  <c r="M510" i="1"/>
  <c r="N510" i="1"/>
  <c r="O510" i="1"/>
  <c r="P510" i="1"/>
  <c r="Q510" i="1"/>
  <c r="R510" i="1"/>
  <c r="S510" i="1"/>
  <c r="T510" i="1"/>
  <c r="U510" i="1"/>
  <c r="M511" i="1"/>
  <c r="N511" i="1"/>
  <c r="O511" i="1"/>
  <c r="P511" i="1"/>
  <c r="Q511" i="1"/>
  <c r="R511" i="1"/>
  <c r="S511" i="1"/>
  <c r="T511" i="1"/>
  <c r="U511" i="1"/>
  <c r="M512" i="1"/>
  <c r="N512" i="1"/>
  <c r="O512" i="1"/>
  <c r="P512" i="1"/>
  <c r="Q512" i="1"/>
  <c r="R512" i="1"/>
  <c r="S512" i="1"/>
  <c r="T512" i="1"/>
  <c r="U512" i="1"/>
  <c r="M513" i="1"/>
  <c r="N513" i="1"/>
  <c r="O513" i="1"/>
  <c r="P513" i="1"/>
  <c r="Q513" i="1"/>
  <c r="R513" i="1"/>
  <c r="S513" i="1"/>
  <c r="T513" i="1"/>
  <c r="U513" i="1"/>
  <c r="M514" i="1"/>
  <c r="N514" i="1"/>
  <c r="O514" i="1"/>
  <c r="P514" i="1"/>
  <c r="Q514" i="1"/>
  <c r="R514" i="1"/>
  <c r="S514" i="1"/>
  <c r="T514" i="1"/>
  <c r="U514" i="1"/>
  <c r="M515" i="1"/>
  <c r="N515" i="1"/>
  <c r="O515" i="1"/>
  <c r="P515" i="1"/>
  <c r="Q515" i="1"/>
  <c r="R515" i="1"/>
  <c r="S515" i="1"/>
  <c r="T515" i="1"/>
  <c r="U515" i="1"/>
  <c r="M516" i="1"/>
  <c r="N516" i="1"/>
  <c r="O516" i="1"/>
  <c r="P516" i="1"/>
  <c r="Q516" i="1"/>
  <c r="R516" i="1"/>
  <c r="S516" i="1"/>
  <c r="T516" i="1"/>
  <c r="U516" i="1"/>
  <c r="M517" i="1"/>
  <c r="N517" i="1"/>
  <c r="O517" i="1"/>
  <c r="P517" i="1"/>
  <c r="Q517" i="1"/>
  <c r="R517" i="1"/>
  <c r="S517" i="1"/>
  <c r="T517" i="1"/>
  <c r="U517" i="1"/>
  <c r="M518" i="1"/>
  <c r="N518" i="1"/>
  <c r="O518" i="1"/>
  <c r="P518" i="1"/>
  <c r="Q518" i="1"/>
  <c r="R518" i="1"/>
  <c r="S518" i="1"/>
  <c r="T518" i="1"/>
  <c r="U518" i="1"/>
  <c r="M519" i="1"/>
  <c r="N519" i="1"/>
  <c r="O519" i="1"/>
  <c r="P519" i="1"/>
  <c r="Q519" i="1"/>
  <c r="R519" i="1"/>
  <c r="S519" i="1"/>
  <c r="T519" i="1"/>
  <c r="U519" i="1"/>
  <c r="M520" i="1"/>
  <c r="N520" i="1"/>
  <c r="O520" i="1"/>
  <c r="P520" i="1"/>
  <c r="Q520" i="1"/>
  <c r="R520" i="1"/>
  <c r="S520" i="1"/>
  <c r="T520" i="1"/>
  <c r="U520" i="1"/>
  <c r="M521" i="1"/>
  <c r="N521" i="1"/>
  <c r="O521" i="1"/>
  <c r="P521" i="1"/>
  <c r="Q521" i="1"/>
  <c r="R521" i="1"/>
  <c r="S521" i="1"/>
  <c r="T521" i="1"/>
  <c r="U521" i="1"/>
  <c r="M522" i="1"/>
  <c r="N522" i="1"/>
  <c r="O522" i="1"/>
  <c r="P522" i="1"/>
  <c r="Q522" i="1"/>
  <c r="R522" i="1"/>
  <c r="S522" i="1"/>
  <c r="T522" i="1"/>
  <c r="U522" i="1"/>
  <c r="M523" i="1"/>
  <c r="N523" i="1"/>
  <c r="O523" i="1"/>
  <c r="P523" i="1"/>
  <c r="Q523" i="1"/>
  <c r="R523" i="1"/>
  <c r="S523" i="1"/>
  <c r="T523" i="1"/>
  <c r="U523" i="1"/>
  <c r="M524" i="1"/>
  <c r="N524" i="1"/>
  <c r="O524" i="1"/>
  <c r="P524" i="1"/>
  <c r="Q524" i="1"/>
  <c r="R524" i="1"/>
  <c r="S524" i="1"/>
  <c r="T524" i="1"/>
  <c r="U524" i="1"/>
  <c r="M525" i="1"/>
  <c r="N525" i="1"/>
  <c r="O525" i="1"/>
  <c r="P525" i="1"/>
  <c r="Q525" i="1"/>
  <c r="R525" i="1"/>
  <c r="S525" i="1"/>
  <c r="T525" i="1"/>
  <c r="U525" i="1"/>
  <c r="M526" i="1"/>
  <c r="N526" i="1"/>
  <c r="O526" i="1"/>
  <c r="P526" i="1"/>
  <c r="Q526" i="1"/>
  <c r="R526" i="1"/>
  <c r="S526" i="1"/>
  <c r="T526" i="1"/>
  <c r="U526" i="1"/>
  <c r="M527" i="1"/>
  <c r="N527" i="1"/>
  <c r="O527" i="1"/>
  <c r="P527" i="1"/>
  <c r="Q527" i="1"/>
  <c r="R527" i="1"/>
  <c r="S527" i="1"/>
  <c r="T527" i="1"/>
  <c r="U527" i="1"/>
  <c r="M528" i="1"/>
  <c r="N528" i="1"/>
  <c r="O528" i="1"/>
  <c r="P528" i="1"/>
  <c r="Q528" i="1"/>
  <c r="R528" i="1"/>
  <c r="S528" i="1"/>
  <c r="T528" i="1"/>
  <c r="U528" i="1"/>
  <c r="M529" i="1"/>
  <c r="N529" i="1"/>
  <c r="O529" i="1"/>
  <c r="P529" i="1"/>
  <c r="Q529" i="1"/>
  <c r="R529" i="1"/>
  <c r="S529" i="1"/>
  <c r="T529" i="1"/>
  <c r="U529" i="1"/>
  <c r="M530" i="1"/>
  <c r="N530" i="1"/>
  <c r="O530" i="1"/>
  <c r="P530" i="1"/>
  <c r="Q530" i="1"/>
  <c r="R530" i="1"/>
  <c r="S530" i="1"/>
  <c r="T530" i="1"/>
  <c r="U530" i="1"/>
  <c r="M531" i="1"/>
  <c r="N531" i="1"/>
  <c r="O531" i="1"/>
  <c r="P531" i="1"/>
  <c r="Q531" i="1"/>
  <c r="R531" i="1"/>
  <c r="S531" i="1"/>
  <c r="T531" i="1"/>
  <c r="U531" i="1"/>
  <c r="M532" i="1"/>
  <c r="N532" i="1"/>
  <c r="O532" i="1"/>
  <c r="P532" i="1"/>
  <c r="Q532" i="1"/>
  <c r="R532" i="1"/>
  <c r="S532" i="1"/>
  <c r="T532" i="1"/>
  <c r="U532" i="1"/>
  <c r="M533" i="1"/>
  <c r="N533" i="1"/>
  <c r="O533" i="1"/>
  <c r="P533" i="1"/>
  <c r="Q533" i="1"/>
  <c r="R533" i="1"/>
  <c r="S533" i="1"/>
  <c r="T533" i="1"/>
  <c r="U533" i="1"/>
  <c r="M534" i="1"/>
  <c r="N534" i="1"/>
  <c r="O534" i="1"/>
  <c r="P534" i="1"/>
  <c r="Q534" i="1"/>
  <c r="R534" i="1"/>
  <c r="S534" i="1"/>
  <c r="T534" i="1"/>
  <c r="U534" i="1"/>
  <c r="M535" i="1"/>
  <c r="N535" i="1"/>
  <c r="O535" i="1"/>
  <c r="P535" i="1"/>
  <c r="Q535" i="1"/>
  <c r="R535" i="1"/>
  <c r="S535" i="1"/>
  <c r="T535" i="1"/>
  <c r="U535" i="1"/>
  <c r="M536" i="1"/>
  <c r="N536" i="1"/>
  <c r="O536" i="1"/>
  <c r="P536" i="1"/>
  <c r="Q536" i="1"/>
  <c r="R536" i="1"/>
  <c r="S536" i="1"/>
  <c r="T536" i="1"/>
  <c r="U536" i="1"/>
  <c r="M537" i="1"/>
  <c r="N537" i="1"/>
  <c r="O537" i="1"/>
  <c r="P537" i="1"/>
  <c r="Q537" i="1"/>
  <c r="R537" i="1"/>
  <c r="S537" i="1"/>
  <c r="T537" i="1"/>
  <c r="U537" i="1"/>
  <c r="M538" i="1"/>
  <c r="N538" i="1"/>
  <c r="O538" i="1"/>
  <c r="P538" i="1"/>
  <c r="Q538" i="1"/>
  <c r="R538" i="1"/>
  <c r="S538" i="1"/>
  <c r="T538" i="1"/>
  <c r="U538" i="1"/>
  <c r="M539" i="1"/>
  <c r="N539" i="1"/>
  <c r="O539" i="1"/>
  <c r="P539" i="1"/>
  <c r="Q539" i="1"/>
  <c r="R539" i="1"/>
  <c r="S539" i="1"/>
  <c r="T539" i="1"/>
  <c r="U539" i="1"/>
  <c r="M540" i="1"/>
  <c r="N540" i="1"/>
  <c r="O540" i="1"/>
  <c r="P540" i="1"/>
  <c r="Q540" i="1"/>
  <c r="R540" i="1"/>
  <c r="S540" i="1"/>
  <c r="T540" i="1"/>
  <c r="U540" i="1"/>
  <c r="M541" i="1"/>
  <c r="N541" i="1"/>
  <c r="O541" i="1"/>
  <c r="P541" i="1"/>
  <c r="Q541" i="1"/>
  <c r="R541" i="1"/>
  <c r="S541" i="1"/>
  <c r="T541" i="1"/>
  <c r="U541"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06" i="1"/>
  <c r="M362" i="1"/>
  <c r="N362" i="1"/>
  <c r="O362" i="1"/>
  <c r="P362" i="1"/>
  <c r="Q362" i="1"/>
  <c r="R362" i="1"/>
  <c r="S362" i="1"/>
  <c r="T362" i="1"/>
  <c r="U362" i="1"/>
  <c r="M363" i="1"/>
  <c r="N363" i="1"/>
  <c r="O363" i="1"/>
  <c r="O1947" i="1" s="1"/>
  <c r="P363" i="1"/>
  <c r="Q363" i="1"/>
  <c r="R363" i="1"/>
  <c r="S363" i="1"/>
  <c r="T363" i="1"/>
  <c r="U363" i="1"/>
  <c r="M364" i="1"/>
  <c r="N364" i="1"/>
  <c r="N1948" i="1" s="1"/>
  <c r="O364" i="1"/>
  <c r="P364" i="1"/>
  <c r="Q364" i="1"/>
  <c r="R364" i="1"/>
  <c r="S364" i="1"/>
  <c r="T364" i="1"/>
  <c r="U364" i="1"/>
  <c r="M365" i="1"/>
  <c r="M1949" i="1" s="1"/>
  <c r="N365" i="1"/>
  <c r="O365" i="1"/>
  <c r="O1553" i="1" s="1"/>
  <c r="P365" i="1"/>
  <c r="Q365" i="1"/>
  <c r="R365" i="1"/>
  <c r="S365" i="1"/>
  <c r="T365" i="1"/>
  <c r="U365" i="1"/>
  <c r="M366" i="1"/>
  <c r="N366" i="1"/>
  <c r="O366" i="1"/>
  <c r="P366" i="1"/>
  <c r="Q366" i="1"/>
  <c r="R366" i="1"/>
  <c r="S366" i="1"/>
  <c r="T366" i="1"/>
  <c r="T1950" i="1" s="1"/>
  <c r="U366" i="1"/>
  <c r="M367" i="1"/>
  <c r="N367" i="1"/>
  <c r="O367" i="1"/>
  <c r="P367" i="1"/>
  <c r="Q367" i="1"/>
  <c r="R367" i="1"/>
  <c r="S367" i="1"/>
  <c r="T367" i="1"/>
  <c r="U367" i="1"/>
  <c r="M368" i="1"/>
  <c r="N368" i="1"/>
  <c r="O368" i="1"/>
  <c r="P368" i="1"/>
  <c r="Q368" i="1"/>
  <c r="R368" i="1"/>
  <c r="R1952" i="1" s="1"/>
  <c r="S368" i="1"/>
  <c r="T368" i="1"/>
  <c r="U368" i="1"/>
  <c r="M369" i="1"/>
  <c r="N369" i="1"/>
  <c r="O369" i="1"/>
  <c r="P369" i="1"/>
  <c r="Q369" i="1"/>
  <c r="R369" i="1"/>
  <c r="S369" i="1"/>
  <c r="T369" i="1"/>
  <c r="U369" i="1"/>
  <c r="M370" i="1"/>
  <c r="N370" i="1"/>
  <c r="O370" i="1"/>
  <c r="P370" i="1"/>
  <c r="P1954" i="1" s="1"/>
  <c r="Q370" i="1"/>
  <c r="R370" i="1"/>
  <c r="S370" i="1"/>
  <c r="T370" i="1"/>
  <c r="U370" i="1"/>
  <c r="M371" i="1"/>
  <c r="N371" i="1"/>
  <c r="O371" i="1"/>
  <c r="O1955" i="1" s="1"/>
  <c r="P371" i="1"/>
  <c r="Q371" i="1"/>
  <c r="R371" i="1"/>
  <c r="S371" i="1"/>
  <c r="T371" i="1"/>
  <c r="U371" i="1"/>
  <c r="M372" i="1"/>
  <c r="N372" i="1"/>
  <c r="N1956" i="1" s="1"/>
  <c r="O372" i="1"/>
  <c r="P372" i="1"/>
  <c r="P1560" i="1" s="1"/>
  <c r="Q372" i="1"/>
  <c r="R372" i="1"/>
  <c r="S372" i="1"/>
  <c r="T372" i="1"/>
  <c r="U372" i="1"/>
  <c r="M373" i="1"/>
  <c r="N373" i="1"/>
  <c r="O373" i="1"/>
  <c r="P373" i="1"/>
  <c r="Q373" i="1"/>
  <c r="R373" i="1"/>
  <c r="S373" i="1"/>
  <c r="T373" i="1"/>
  <c r="U373" i="1"/>
  <c r="U1957" i="1" s="1"/>
  <c r="M374" i="1"/>
  <c r="N374" i="1"/>
  <c r="O374" i="1"/>
  <c r="P374" i="1"/>
  <c r="Q374" i="1"/>
  <c r="R374" i="1"/>
  <c r="S374" i="1"/>
  <c r="T374" i="1"/>
  <c r="U374" i="1"/>
  <c r="M375" i="1"/>
  <c r="N375" i="1"/>
  <c r="O375" i="1"/>
  <c r="P375" i="1"/>
  <c r="Q375" i="1"/>
  <c r="R375" i="1"/>
  <c r="S375" i="1"/>
  <c r="S1959" i="1" s="1"/>
  <c r="T375" i="1"/>
  <c r="U375" i="1"/>
  <c r="M376" i="1"/>
  <c r="N376" i="1"/>
  <c r="O376" i="1"/>
  <c r="P376" i="1"/>
  <c r="Q376" i="1"/>
  <c r="R376" i="1"/>
  <c r="S376" i="1"/>
  <c r="T376" i="1"/>
  <c r="U376" i="1"/>
  <c r="M377" i="1"/>
  <c r="N377" i="1"/>
  <c r="O377" i="1"/>
  <c r="P377" i="1"/>
  <c r="Q377" i="1"/>
  <c r="Q1961" i="1" s="1"/>
  <c r="R377" i="1"/>
  <c r="S377" i="1"/>
  <c r="T377" i="1"/>
  <c r="U377" i="1"/>
  <c r="M378" i="1"/>
  <c r="N378" i="1"/>
  <c r="O378" i="1"/>
  <c r="P378" i="1"/>
  <c r="P1962" i="1" s="1"/>
  <c r="Q378" i="1"/>
  <c r="R378" i="1"/>
  <c r="S378" i="1"/>
  <c r="T378" i="1"/>
  <c r="U378" i="1"/>
  <c r="M379" i="1"/>
  <c r="N379" i="1"/>
  <c r="O379" i="1"/>
  <c r="O1963" i="1" s="1"/>
  <c r="P379" i="1"/>
  <c r="Q379" i="1"/>
  <c r="Q1567" i="1" s="1"/>
  <c r="R379" i="1"/>
  <c r="S379" i="1"/>
  <c r="T379" i="1"/>
  <c r="U379" i="1"/>
  <c r="M380" i="1"/>
  <c r="N380" i="1"/>
  <c r="O380" i="1"/>
  <c r="P380" i="1"/>
  <c r="Q380" i="1"/>
  <c r="R380" i="1"/>
  <c r="S380" i="1"/>
  <c r="S1964" i="1" s="1"/>
  <c r="T380" i="1"/>
  <c r="U380" i="1"/>
  <c r="M381" i="1"/>
  <c r="N381" i="1"/>
  <c r="O381" i="1"/>
  <c r="P381" i="1"/>
  <c r="Q381" i="1"/>
  <c r="R381" i="1"/>
  <c r="S381" i="1"/>
  <c r="T381" i="1"/>
  <c r="U381" i="1"/>
  <c r="M382" i="1"/>
  <c r="M1570" i="1" s="1"/>
  <c r="N382" i="1"/>
  <c r="O382" i="1"/>
  <c r="P382" i="1"/>
  <c r="Q382" i="1"/>
  <c r="Q1966" i="1" s="1"/>
  <c r="R382" i="1"/>
  <c r="S382" i="1"/>
  <c r="T382" i="1"/>
  <c r="U382" i="1"/>
  <c r="M383" i="1"/>
  <c r="N383" i="1"/>
  <c r="O383" i="1"/>
  <c r="P383" i="1"/>
  <c r="Q383" i="1"/>
  <c r="R383" i="1"/>
  <c r="S383" i="1"/>
  <c r="T383" i="1"/>
  <c r="U383" i="1"/>
  <c r="M384" i="1"/>
  <c r="N384" i="1"/>
  <c r="O384" i="1"/>
  <c r="O1968" i="1" s="1"/>
  <c r="P384" i="1"/>
  <c r="P1572" i="1" s="1"/>
  <c r="Q384" i="1"/>
  <c r="R384" i="1"/>
  <c r="S384" i="1"/>
  <c r="T384" i="1"/>
  <c r="U384" i="1"/>
  <c r="M385" i="1"/>
  <c r="N385" i="1"/>
  <c r="O385" i="1"/>
  <c r="P385" i="1"/>
  <c r="Q385" i="1"/>
  <c r="Q1969" i="1" s="1"/>
  <c r="R385" i="1"/>
  <c r="S385" i="1"/>
  <c r="T385" i="1"/>
  <c r="U385" i="1"/>
  <c r="M386" i="1"/>
  <c r="M1970" i="1" s="1"/>
  <c r="N386" i="1"/>
  <c r="O386" i="1"/>
  <c r="P386" i="1"/>
  <c r="Q386" i="1"/>
  <c r="R386" i="1"/>
  <c r="S386" i="1"/>
  <c r="T386" i="1"/>
  <c r="U386" i="1"/>
  <c r="M387" i="1"/>
  <c r="N387" i="1"/>
  <c r="O387" i="1"/>
  <c r="P387" i="1"/>
  <c r="Q387" i="1"/>
  <c r="R387" i="1"/>
  <c r="S387" i="1"/>
  <c r="T387" i="1"/>
  <c r="T1971" i="1" s="1"/>
  <c r="U387" i="1"/>
  <c r="M388" i="1"/>
  <c r="N388" i="1"/>
  <c r="O388" i="1"/>
  <c r="P388" i="1"/>
  <c r="Q388" i="1"/>
  <c r="R388" i="1"/>
  <c r="S388" i="1"/>
  <c r="T388" i="1"/>
  <c r="U388" i="1"/>
  <c r="M389" i="1"/>
  <c r="N389" i="1"/>
  <c r="O389" i="1"/>
  <c r="P389" i="1"/>
  <c r="Q389" i="1"/>
  <c r="R389" i="1"/>
  <c r="R1973" i="1" s="1"/>
  <c r="S389" i="1"/>
  <c r="T389" i="1"/>
  <c r="U389" i="1"/>
  <c r="M390" i="1"/>
  <c r="N390" i="1"/>
  <c r="O390" i="1"/>
  <c r="P390" i="1"/>
  <c r="Q390" i="1"/>
  <c r="R390" i="1"/>
  <c r="S390" i="1"/>
  <c r="T390" i="1"/>
  <c r="U390" i="1"/>
  <c r="M391" i="1"/>
  <c r="N391" i="1"/>
  <c r="O391" i="1"/>
  <c r="P391" i="1"/>
  <c r="P1975" i="1" s="1"/>
  <c r="Q391" i="1"/>
  <c r="Q1579" i="1" s="1"/>
  <c r="R391" i="1"/>
  <c r="S391" i="1"/>
  <c r="T391" i="1"/>
  <c r="U391" i="1"/>
  <c r="M392" i="1"/>
  <c r="N392" i="1"/>
  <c r="O392" i="1"/>
  <c r="P392" i="1"/>
  <c r="Q392" i="1"/>
  <c r="R392" i="1"/>
  <c r="R1976" i="1" s="1"/>
  <c r="S392" i="1"/>
  <c r="T392" i="1"/>
  <c r="U392" i="1"/>
  <c r="M393" i="1"/>
  <c r="N393" i="1"/>
  <c r="N1977" i="1" s="1"/>
  <c r="O393" i="1"/>
  <c r="P393" i="1"/>
  <c r="Q393" i="1"/>
  <c r="R393" i="1"/>
  <c r="S393" i="1"/>
  <c r="T393" i="1"/>
  <c r="U393" i="1"/>
  <c r="M394" i="1"/>
  <c r="N394" i="1"/>
  <c r="O394" i="1"/>
  <c r="P394" i="1"/>
  <c r="Q394" i="1"/>
  <c r="R394" i="1"/>
  <c r="S394" i="1"/>
  <c r="T394" i="1"/>
  <c r="U394" i="1"/>
  <c r="U1978" i="1" s="1"/>
  <c r="M395" i="1"/>
  <c r="N395" i="1"/>
  <c r="O395" i="1"/>
  <c r="P395" i="1"/>
  <c r="Q395" i="1"/>
  <c r="R395" i="1"/>
  <c r="S395" i="1"/>
  <c r="T395" i="1"/>
  <c r="U395" i="1"/>
  <c r="M396" i="1"/>
  <c r="N396" i="1"/>
  <c r="O396" i="1"/>
  <c r="P396" i="1"/>
  <c r="Q396" i="1"/>
  <c r="R396" i="1"/>
  <c r="S396" i="1"/>
  <c r="S1980" i="1" s="1"/>
  <c r="T396" i="1"/>
  <c r="T1980" i="1" s="1"/>
  <c r="U396" i="1"/>
  <c r="M397" i="1"/>
  <c r="N397" i="1"/>
  <c r="N1981" i="1" s="1"/>
  <c r="O397" i="1"/>
  <c r="O1981" i="1" s="1"/>
  <c r="P397" i="1"/>
  <c r="Q397" i="1"/>
  <c r="R397" i="1"/>
  <c r="S397" i="1"/>
  <c r="S1981" i="1" s="1"/>
  <c r="T397" i="1"/>
  <c r="U397" i="1"/>
  <c r="L363" i="1"/>
  <c r="L1947" i="1" s="1"/>
  <c r="L364" i="1"/>
  <c r="L1948" i="1" s="1"/>
  <c r="L365" i="1"/>
  <c r="L366" i="1"/>
  <c r="L1950" i="1" s="1"/>
  <c r="L367" i="1"/>
  <c r="L1951" i="1" s="1"/>
  <c r="L368" i="1"/>
  <c r="L1556" i="1" s="1"/>
  <c r="L369" i="1"/>
  <c r="L370" i="1"/>
  <c r="L371" i="1"/>
  <c r="L372" i="1"/>
  <c r="L1956" i="1" s="1"/>
  <c r="L373" i="1"/>
  <c r="L374" i="1"/>
  <c r="L1958" i="1" s="1"/>
  <c r="L375" i="1"/>
  <c r="L1959" i="1" s="1"/>
  <c r="L376" i="1"/>
  <c r="L1960" i="1" s="1"/>
  <c r="L377" i="1"/>
  <c r="L378" i="1"/>
  <c r="L379" i="1"/>
  <c r="L1963" i="1" s="1"/>
  <c r="L380" i="1"/>
  <c r="L1964" i="1" s="1"/>
  <c r="L381" i="1"/>
  <c r="L382" i="1"/>
  <c r="L1966" i="1" s="1"/>
  <c r="L383" i="1"/>
  <c r="L1967" i="1" s="1"/>
  <c r="L384" i="1"/>
  <c r="L1968" i="1" s="1"/>
  <c r="L385" i="1"/>
  <c r="L386" i="1"/>
  <c r="L387" i="1"/>
  <c r="L388" i="1"/>
  <c r="L1972" i="1" s="1"/>
  <c r="L389" i="1"/>
  <c r="L390" i="1"/>
  <c r="L1974" i="1" s="1"/>
  <c r="L391" i="1"/>
  <c r="L1975" i="1" s="1"/>
  <c r="L392" i="1"/>
  <c r="L1976" i="1" s="1"/>
  <c r="L393" i="1"/>
  <c r="L394" i="1"/>
  <c r="L395" i="1"/>
  <c r="L1979" i="1" s="1"/>
  <c r="L396" i="1"/>
  <c r="L1980" i="1" s="1"/>
  <c r="L397" i="1"/>
  <c r="L362" i="1"/>
  <c r="L1946" i="1" s="1"/>
  <c r="M254" i="1"/>
  <c r="N254" i="1"/>
  <c r="O254" i="1"/>
  <c r="P254" i="1"/>
  <c r="Q254" i="1"/>
  <c r="R254" i="1"/>
  <c r="S254" i="1"/>
  <c r="T254" i="1"/>
  <c r="U254" i="1"/>
  <c r="M255" i="1"/>
  <c r="N255" i="1"/>
  <c r="O255" i="1"/>
  <c r="P255" i="1"/>
  <c r="Q255" i="1"/>
  <c r="R255" i="1"/>
  <c r="S255" i="1"/>
  <c r="T255" i="1"/>
  <c r="U255" i="1"/>
  <c r="M256" i="1"/>
  <c r="N256" i="1"/>
  <c r="O256" i="1"/>
  <c r="P256" i="1"/>
  <c r="Q256" i="1"/>
  <c r="R256" i="1"/>
  <c r="S256" i="1"/>
  <c r="T256" i="1"/>
  <c r="U256" i="1"/>
  <c r="M257" i="1"/>
  <c r="N257" i="1"/>
  <c r="O257" i="1"/>
  <c r="P257" i="1"/>
  <c r="Q257" i="1"/>
  <c r="R257" i="1"/>
  <c r="S257" i="1"/>
  <c r="T257" i="1"/>
  <c r="U257" i="1"/>
  <c r="M258" i="1"/>
  <c r="N258" i="1"/>
  <c r="O258" i="1"/>
  <c r="P258" i="1"/>
  <c r="Q258" i="1"/>
  <c r="R258" i="1"/>
  <c r="S258" i="1"/>
  <c r="T258" i="1"/>
  <c r="U258" i="1"/>
  <c r="M259" i="1"/>
  <c r="N259" i="1"/>
  <c r="O259" i="1"/>
  <c r="P259" i="1"/>
  <c r="Q259" i="1"/>
  <c r="R259" i="1"/>
  <c r="S259" i="1"/>
  <c r="T259" i="1"/>
  <c r="U259" i="1"/>
  <c r="M260" i="1"/>
  <c r="N260" i="1"/>
  <c r="O260" i="1"/>
  <c r="P260" i="1"/>
  <c r="Q260" i="1"/>
  <c r="R260" i="1"/>
  <c r="S260" i="1"/>
  <c r="T260" i="1"/>
  <c r="U260" i="1"/>
  <c r="M261" i="1"/>
  <c r="N261" i="1"/>
  <c r="O261" i="1"/>
  <c r="P261" i="1"/>
  <c r="Q261" i="1"/>
  <c r="R261" i="1"/>
  <c r="S261" i="1"/>
  <c r="T261" i="1"/>
  <c r="U261" i="1"/>
  <c r="M262" i="1"/>
  <c r="N262" i="1"/>
  <c r="O262" i="1"/>
  <c r="P262" i="1"/>
  <c r="Q262" i="1"/>
  <c r="R262" i="1"/>
  <c r="S262" i="1"/>
  <c r="T262" i="1"/>
  <c r="U262" i="1"/>
  <c r="M263" i="1"/>
  <c r="N263" i="1"/>
  <c r="O263" i="1"/>
  <c r="P263" i="1"/>
  <c r="Q263" i="1"/>
  <c r="R263" i="1"/>
  <c r="S263" i="1"/>
  <c r="T263" i="1"/>
  <c r="U263" i="1"/>
  <c r="M264" i="1"/>
  <c r="N264" i="1"/>
  <c r="O264" i="1"/>
  <c r="P264" i="1"/>
  <c r="Q264" i="1"/>
  <c r="R264" i="1"/>
  <c r="S264" i="1"/>
  <c r="T264" i="1"/>
  <c r="U264" i="1"/>
  <c r="M265" i="1"/>
  <c r="N265" i="1"/>
  <c r="O265" i="1"/>
  <c r="P265" i="1"/>
  <c r="Q265" i="1"/>
  <c r="R265" i="1"/>
  <c r="S265" i="1"/>
  <c r="T265" i="1"/>
  <c r="U265" i="1"/>
  <c r="M266" i="1"/>
  <c r="N266" i="1"/>
  <c r="O266" i="1"/>
  <c r="P266" i="1"/>
  <c r="Q266" i="1"/>
  <c r="R266" i="1"/>
  <c r="S266" i="1"/>
  <c r="T266" i="1"/>
  <c r="U266" i="1"/>
  <c r="M267" i="1"/>
  <c r="N267" i="1"/>
  <c r="O267" i="1"/>
  <c r="P267" i="1"/>
  <c r="Q267" i="1"/>
  <c r="R267" i="1"/>
  <c r="S267" i="1"/>
  <c r="T267" i="1"/>
  <c r="U267" i="1"/>
  <c r="M268" i="1"/>
  <c r="N268" i="1"/>
  <c r="O268" i="1"/>
  <c r="P268" i="1"/>
  <c r="Q268" i="1"/>
  <c r="R268" i="1"/>
  <c r="S268" i="1"/>
  <c r="T268" i="1"/>
  <c r="U268" i="1"/>
  <c r="M269" i="1"/>
  <c r="N269" i="1"/>
  <c r="O269" i="1"/>
  <c r="P269" i="1"/>
  <c r="Q269" i="1"/>
  <c r="R269" i="1"/>
  <c r="S269" i="1"/>
  <c r="T269" i="1"/>
  <c r="U269" i="1"/>
  <c r="M270" i="1"/>
  <c r="N270" i="1"/>
  <c r="O270" i="1"/>
  <c r="P270" i="1"/>
  <c r="Q270" i="1"/>
  <c r="R270" i="1"/>
  <c r="S270" i="1"/>
  <c r="T270" i="1"/>
  <c r="U270" i="1"/>
  <c r="M271" i="1"/>
  <c r="N271" i="1"/>
  <c r="O271" i="1"/>
  <c r="P271" i="1"/>
  <c r="Q271" i="1"/>
  <c r="R271" i="1"/>
  <c r="S271" i="1"/>
  <c r="T271" i="1"/>
  <c r="U271" i="1"/>
  <c r="M272" i="1"/>
  <c r="N272" i="1"/>
  <c r="O272" i="1"/>
  <c r="P272" i="1"/>
  <c r="Q272" i="1"/>
  <c r="R272" i="1"/>
  <c r="S272" i="1"/>
  <c r="T272" i="1"/>
  <c r="U272" i="1"/>
  <c r="M273" i="1"/>
  <c r="N273" i="1"/>
  <c r="O273" i="1"/>
  <c r="P273" i="1"/>
  <c r="Q273" i="1"/>
  <c r="R273" i="1"/>
  <c r="S273" i="1"/>
  <c r="T273" i="1"/>
  <c r="U273" i="1"/>
  <c r="M274" i="1"/>
  <c r="N274" i="1"/>
  <c r="O274" i="1"/>
  <c r="P274" i="1"/>
  <c r="Q274" i="1"/>
  <c r="R274" i="1"/>
  <c r="S274" i="1"/>
  <c r="T274" i="1"/>
  <c r="U274" i="1"/>
  <c r="M275" i="1"/>
  <c r="N275" i="1"/>
  <c r="O275" i="1"/>
  <c r="P275" i="1"/>
  <c r="Q275" i="1"/>
  <c r="R275" i="1"/>
  <c r="S275" i="1"/>
  <c r="T275" i="1"/>
  <c r="U275" i="1"/>
  <c r="M276" i="1"/>
  <c r="N276" i="1"/>
  <c r="O276" i="1"/>
  <c r="P276" i="1"/>
  <c r="Q276" i="1"/>
  <c r="R276" i="1"/>
  <c r="S276" i="1"/>
  <c r="T276" i="1"/>
  <c r="U276" i="1"/>
  <c r="M277" i="1"/>
  <c r="N277" i="1"/>
  <c r="O277" i="1"/>
  <c r="P277" i="1"/>
  <c r="Q277" i="1"/>
  <c r="R277" i="1"/>
  <c r="S277" i="1"/>
  <c r="T277" i="1"/>
  <c r="U277" i="1"/>
  <c r="M278" i="1"/>
  <c r="N278" i="1"/>
  <c r="O278" i="1"/>
  <c r="P278" i="1"/>
  <c r="Q278" i="1"/>
  <c r="R278" i="1"/>
  <c r="S278" i="1"/>
  <c r="T278" i="1"/>
  <c r="U278" i="1"/>
  <c r="M279" i="1"/>
  <c r="N279" i="1"/>
  <c r="O279" i="1"/>
  <c r="P279" i="1"/>
  <c r="Q279" i="1"/>
  <c r="R279" i="1"/>
  <c r="S279" i="1"/>
  <c r="T279" i="1"/>
  <c r="U279" i="1"/>
  <c r="M280" i="1"/>
  <c r="N280" i="1"/>
  <c r="O280" i="1"/>
  <c r="P280" i="1"/>
  <c r="Q280" i="1"/>
  <c r="R280" i="1"/>
  <c r="S280" i="1"/>
  <c r="T280" i="1"/>
  <c r="U280" i="1"/>
  <c r="M281" i="1"/>
  <c r="N281" i="1"/>
  <c r="O281" i="1"/>
  <c r="P281" i="1"/>
  <c r="Q281" i="1"/>
  <c r="R281" i="1"/>
  <c r="S281" i="1"/>
  <c r="T281" i="1"/>
  <c r="U281" i="1"/>
  <c r="M282" i="1"/>
  <c r="N282" i="1"/>
  <c r="O282" i="1"/>
  <c r="P282" i="1"/>
  <c r="Q282" i="1"/>
  <c r="R282" i="1"/>
  <c r="S282" i="1"/>
  <c r="T282" i="1"/>
  <c r="U282" i="1"/>
  <c r="M283" i="1"/>
  <c r="N283" i="1"/>
  <c r="O283" i="1"/>
  <c r="P283" i="1"/>
  <c r="Q283" i="1"/>
  <c r="R283" i="1"/>
  <c r="S283" i="1"/>
  <c r="T283" i="1"/>
  <c r="U283" i="1"/>
  <c r="M284" i="1"/>
  <c r="N284" i="1"/>
  <c r="O284" i="1"/>
  <c r="P284" i="1"/>
  <c r="Q284" i="1"/>
  <c r="R284" i="1"/>
  <c r="S284" i="1"/>
  <c r="T284" i="1"/>
  <c r="U284" i="1"/>
  <c r="M285" i="1"/>
  <c r="N285" i="1"/>
  <c r="O285" i="1"/>
  <c r="P285" i="1"/>
  <c r="Q285" i="1"/>
  <c r="R285" i="1"/>
  <c r="S285" i="1"/>
  <c r="T285" i="1"/>
  <c r="U285" i="1"/>
  <c r="M286" i="1"/>
  <c r="N286" i="1"/>
  <c r="O286" i="1"/>
  <c r="P286" i="1"/>
  <c r="Q286" i="1"/>
  <c r="R286" i="1"/>
  <c r="S286" i="1"/>
  <c r="T286" i="1"/>
  <c r="U286" i="1"/>
  <c r="M287" i="1"/>
  <c r="N287" i="1"/>
  <c r="O287" i="1"/>
  <c r="P287" i="1"/>
  <c r="Q287" i="1"/>
  <c r="R287" i="1"/>
  <c r="S287" i="1"/>
  <c r="T287" i="1"/>
  <c r="U287" i="1"/>
  <c r="M288" i="1"/>
  <c r="N288" i="1"/>
  <c r="O288" i="1"/>
  <c r="P288" i="1"/>
  <c r="Q288" i="1"/>
  <c r="R288" i="1"/>
  <c r="S288" i="1"/>
  <c r="T288" i="1"/>
  <c r="U288" i="1"/>
  <c r="M289" i="1"/>
  <c r="N289" i="1"/>
  <c r="O289" i="1"/>
  <c r="P289" i="1"/>
  <c r="Q289" i="1"/>
  <c r="R289" i="1"/>
  <c r="S289" i="1"/>
  <c r="T289" i="1"/>
  <c r="U289"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54" i="1"/>
  <c r="M110" i="1"/>
  <c r="M1694" i="1" s="1"/>
  <c r="N110" i="1"/>
  <c r="N1694" i="1" s="1"/>
  <c r="O110" i="1"/>
  <c r="O1694" i="1" s="1"/>
  <c r="P110" i="1"/>
  <c r="Q110" i="1"/>
  <c r="Q1694" i="1" s="1"/>
  <c r="R110" i="1"/>
  <c r="S110" i="1"/>
  <c r="S1694" i="1" s="1"/>
  <c r="T110" i="1"/>
  <c r="T1694" i="1" s="1"/>
  <c r="U110" i="1"/>
  <c r="U1694" i="1" s="1"/>
  <c r="M111" i="1"/>
  <c r="M1695" i="1" s="1"/>
  <c r="N111" i="1"/>
  <c r="N1695" i="1" s="1"/>
  <c r="O111" i="1"/>
  <c r="P111" i="1"/>
  <c r="Q111" i="1"/>
  <c r="Q1695" i="1" s="1"/>
  <c r="R111" i="1"/>
  <c r="S111" i="1"/>
  <c r="T111" i="1"/>
  <c r="T1695" i="1" s="1"/>
  <c r="U111" i="1"/>
  <c r="U1695" i="1" s="1"/>
  <c r="M112" i="1"/>
  <c r="N112" i="1"/>
  <c r="O112" i="1"/>
  <c r="O1696" i="1" s="1"/>
  <c r="P112" i="1"/>
  <c r="P1300" i="1" s="1"/>
  <c r="Q112" i="1"/>
  <c r="R112" i="1"/>
  <c r="R1696" i="1" s="1"/>
  <c r="S112" i="1"/>
  <c r="S1696" i="1" s="1"/>
  <c r="T112" i="1"/>
  <c r="T1300" i="1" s="1"/>
  <c r="U112" i="1"/>
  <c r="M113" i="1"/>
  <c r="N113" i="1"/>
  <c r="O113" i="1"/>
  <c r="O1697" i="1" s="1"/>
  <c r="P113" i="1"/>
  <c r="P1697" i="1" s="1"/>
  <c r="Q113" i="1"/>
  <c r="Q1697" i="1" s="1"/>
  <c r="R113" i="1"/>
  <c r="R1697" i="1" s="1"/>
  <c r="S113" i="1"/>
  <c r="S1697" i="1" s="1"/>
  <c r="T113" i="1"/>
  <c r="U113" i="1"/>
  <c r="M114" i="1"/>
  <c r="M1698" i="1" s="1"/>
  <c r="N114" i="1"/>
  <c r="O114" i="1"/>
  <c r="O1698" i="1" s="1"/>
  <c r="P114" i="1"/>
  <c r="P1698" i="1" s="1"/>
  <c r="Q114" i="1"/>
  <c r="Q1698" i="1" s="1"/>
  <c r="R114" i="1"/>
  <c r="R1698" i="1" s="1"/>
  <c r="S114" i="1"/>
  <c r="S1698" i="1" s="1"/>
  <c r="T114" i="1"/>
  <c r="U114" i="1"/>
  <c r="M115" i="1"/>
  <c r="M1699" i="1" s="1"/>
  <c r="N115" i="1"/>
  <c r="O115" i="1"/>
  <c r="O1303" i="1" s="1"/>
  <c r="P115" i="1"/>
  <c r="P1699" i="1" s="1"/>
  <c r="Q115" i="1"/>
  <c r="Q1699" i="1" s="1"/>
  <c r="R115" i="1"/>
  <c r="R1699" i="1" s="1"/>
  <c r="S115" i="1"/>
  <c r="T115" i="1"/>
  <c r="T1699" i="1" s="1"/>
  <c r="U115" i="1"/>
  <c r="U1303" i="1" s="1"/>
  <c r="M116" i="1"/>
  <c r="M1700" i="1" s="1"/>
  <c r="N116" i="1"/>
  <c r="N1700" i="1" s="1"/>
  <c r="O116" i="1"/>
  <c r="O1700" i="1" s="1"/>
  <c r="P116" i="1"/>
  <c r="Q116" i="1"/>
  <c r="R116" i="1"/>
  <c r="S116" i="1"/>
  <c r="T116" i="1"/>
  <c r="T1700" i="1" s="1"/>
  <c r="U116" i="1"/>
  <c r="U1700" i="1" s="1"/>
  <c r="M117" i="1"/>
  <c r="M1701" i="1" s="1"/>
  <c r="N117" i="1"/>
  <c r="N1701" i="1" s="1"/>
  <c r="O117" i="1"/>
  <c r="O1701" i="1" s="1"/>
  <c r="P117" i="1"/>
  <c r="P1701" i="1" s="1"/>
  <c r="Q117" i="1"/>
  <c r="R117" i="1"/>
  <c r="R1701" i="1" s="1"/>
  <c r="S117" i="1"/>
  <c r="T117" i="1"/>
  <c r="T1701" i="1" s="1"/>
  <c r="U117" i="1"/>
  <c r="U1701" i="1" s="1"/>
  <c r="M118" i="1"/>
  <c r="M1702" i="1" s="1"/>
  <c r="N118" i="1"/>
  <c r="N1702" i="1" s="1"/>
  <c r="O118" i="1"/>
  <c r="O1702" i="1" s="1"/>
  <c r="P118" i="1"/>
  <c r="Q118" i="1"/>
  <c r="R118" i="1"/>
  <c r="R1702" i="1" s="1"/>
  <c r="S118" i="1"/>
  <c r="S1306" i="1" s="1"/>
  <c r="T118" i="1"/>
  <c r="T1702" i="1" s="1"/>
  <c r="U118" i="1"/>
  <c r="U1702" i="1" s="1"/>
  <c r="M119" i="1"/>
  <c r="M1703" i="1" s="1"/>
  <c r="N119" i="1"/>
  <c r="N1703" i="1" s="1"/>
  <c r="O119" i="1"/>
  <c r="P119" i="1"/>
  <c r="P1703" i="1" s="1"/>
  <c r="Q119" i="1"/>
  <c r="Q1307" i="1" s="1"/>
  <c r="R119" i="1"/>
  <c r="R1703" i="1" s="1"/>
  <c r="S119" i="1"/>
  <c r="S1703" i="1" s="1"/>
  <c r="T119" i="1"/>
  <c r="T1703" i="1" s="1"/>
  <c r="U119" i="1"/>
  <c r="M120" i="1"/>
  <c r="N120" i="1"/>
  <c r="O120" i="1"/>
  <c r="P120" i="1"/>
  <c r="P1704" i="1" s="1"/>
  <c r="Q120" i="1"/>
  <c r="Q1704" i="1" s="1"/>
  <c r="R120" i="1"/>
  <c r="R1704" i="1" s="1"/>
  <c r="S120" i="1"/>
  <c r="S1704" i="1" s="1"/>
  <c r="T120" i="1"/>
  <c r="T1704" i="1" s="1"/>
  <c r="U120" i="1"/>
  <c r="U1704" i="1" s="1"/>
  <c r="M121" i="1"/>
  <c r="N121" i="1"/>
  <c r="N1705" i="1" s="1"/>
  <c r="O121" i="1"/>
  <c r="P121" i="1"/>
  <c r="P1705" i="1" s="1"/>
  <c r="Q121" i="1"/>
  <c r="Q1705" i="1" s="1"/>
  <c r="R121" i="1"/>
  <c r="R1705" i="1" s="1"/>
  <c r="S121" i="1"/>
  <c r="S1705" i="1" s="1"/>
  <c r="T121" i="1"/>
  <c r="T1705" i="1" s="1"/>
  <c r="U121" i="1"/>
  <c r="M122" i="1"/>
  <c r="N122" i="1"/>
  <c r="N1706" i="1" s="1"/>
  <c r="O122" i="1"/>
  <c r="O1310" i="1" s="1"/>
  <c r="P122" i="1"/>
  <c r="P1310" i="1" s="1"/>
  <c r="Q122" i="1"/>
  <c r="Q1706" i="1" s="1"/>
  <c r="R122" i="1"/>
  <c r="R1706" i="1" s="1"/>
  <c r="S122" i="1"/>
  <c r="S1706" i="1" s="1"/>
  <c r="T122" i="1"/>
  <c r="U122" i="1"/>
  <c r="U1706" i="1" s="1"/>
  <c r="M123" i="1"/>
  <c r="M1311" i="1" s="1"/>
  <c r="N123" i="1"/>
  <c r="N1707" i="1" s="1"/>
  <c r="O123" i="1"/>
  <c r="O1707" i="1" s="1"/>
  <c r="P123" i="1"/>
  <c r="P1707" i="1" s="1"/>
  <c r="Q123" i="1"/>
  <c r="R123" i="1"/>
  <c r="S123" i="1"/>
  <c r="T123" i="1"/>
  <c r="U123" i="1"/>
  <c r="U1707" i="1" s="1"/>
  <c r="M124" i="1"/>
  <c r="M1708" i="1" s="1"/>
  <c r="N124" i="1"/>
  <c r="N1708" i="1" s="1"/>
  <c r="O124" i="1"/>
  <c r="O1708" i="1" s="1"/>
  <c r="P124" i="1"/>
  <c r="P1708" i="1" s="1"/>
  <c r="Q124" i="1"/>
  <c r="Q1708" i="1" s="1"/>
  <c r="R124" i="1"/>
  <c r="S124" i="1"/>
  <c r="S1708" i="1" s="1"/>
  <c r="T124" i="1"/>
  <c r="U124" i="1"/>
  <c r="U1708" i="1" s="1"/>
  <c r="M125" i="1"/>
  <c r="M1709" i="1" s="1"/>
  <c r="N125" i="1"/>
  <c r="N1709" i="1" s="1"/>
  <c r="O125" i="1"/>
  <c r="O1709" i="1" s="1"/>
  <c r="P125" i="1"/>
  <c r="P1709" i="1" s="1"/>
  <c r="Q125" i="1"/>
  <c r="R125" i="1"/>
  <c r="S125" i="1"/>
  <c r="S1709" i="1" s="1"/>
  <c r="T125" i="1"/>
  <c r="T1313" i="1" s="1"/>
  <c r="U125" i="1"/>
  <c r="M126" i="1"/>
  <c r="M1710" i="1" s="1"/>
  <c r="N126" i="1"/>
  <c r="N1710" i="1" s="1"/>
  <c r="O126" i="1"/>
  <c r="O1710" i="1" s="1"/>
  <c r="P126" i="1"/>
  <c r="Q126" i="1"/>
  <c r="Q1710" i="1" s="1"/>
  <c r="R126" i="1"/>
  <c r="R1314" i="1" s="1"/>
  <c r="S126" i="1"/>
  <c r="S1710" i="1" s="1"/>
  <c r="T126" i="1"/>
  <c r="T1710" i="1" s="1"/>
  <c r="U126" i="1"/>
  <c r="U1710" i="1" s="1"/>
  <c r="M127" i="1"/>
  <c r="N127" i="1"/>
  <c r="O127" i="1"/>
  <c r="P127" i="1"/>
  <c r="Q127" i="1"/>
  <c r="Q1711" i="1" s="1"/>
  <c r="R127" i="1"/>
  <c r="R1711" i="1" s="1"/>
  <c r="S127" i="1"/>
  <c r="S1711" i="1" s="1"/>
  <c r="T127" i="1"/>
  <c r="T1711" i="1" s="1"/>
  <c r="U127" i="1"/>
  <c r="U1711" i="1" s="1"/>
  <c r="M128" i="1"/>
  <c r="M1712" i="1" s="1"/>
  <c r="N128" i="1"/>
  <c r="O128" i="1"/>
  <c r="O1712" i="1" s="1"/>
  <c r="P128" i="1"/>
  <c r="P1316" i="1" s="1"/>
  <c r="Q128" i="1"/>
  <c r="Q1712" i="1" s="1"/>
  <c r="R128" i="1"/>
  <c r="R1712" i="1" s="1"/>
  <c r="S128" i="1"/>
  <c r="S1712" i="1" s="1"/>
  <c r="T128" i="1"/>
  <c r="U128" i="1"/>
  <c r="U1712" i="1" s="1"/>
  <c r="M129" i="1"/>
  <c r="N129" i="1"/>
  <c r="O129" i="1"/>
  <c r="O1713" i="1" s="1"/>
  <c r="P129" i="1"/>
  <c r="Q129" i="1"/>
  <c r="R129" i="1"/>
  <c r="R1713" i="1" s="1"/>
  <c r="S129" i="1"/>
  <c r="S1713" i="1" s="1"/>
  <c r="T129" i="1"/>
  <c r="T1713" i="1" s="1"/>
  <c r="U129" i="1"/>
  <c r="M130" i="1"/>
  <c r="M1714" i="1" s="1"/>
  <c r="N130" i="1"/>
  <c r="N1318" i="1" s="1"/>
  <c r="O130" i="1"/>
  <c r="O1714" i="1" s="1"/>
  <c r="P130" i="1"/>
  <c r="Q130" i="1"/>
  <c r="Q1714" i="1" s="1"/>
  <c r="R130" i="1"/>
  <c r="S130" i="1"/>
  <c r="S1318" i="1" s="1"/>
  <c r="T130" i="1"/>
  <c r="U130" i="1"/>
  <c r="M131" i="1"/>
  <c r="N131" i="1"/>
  <c r="N1715" i="1" s="1"/>
  <c r="O131" i="1"/>
  <c r="O1715" i="1" s="1"/>
  <c r="P131" i="1"/>
  <c r="P1715" i="1" s="1"/>
  <c r="Q131" i="1"/>
  <c r="Q1715" i="1" s="1"/>
  <c r="R131" i="1"/>
  <c r="R1715" i="1" s="1"/>
  <c r="S131" i="1"/>
  <c r="T131" i="1"/>
  <c r="T1715" i="1" s="1"/>
  <c r="U131" i="1"/>
  <c r="M132" i="1"/>
  <c r="M1716" i="1" s="1"/>
  <c r="N132" i="1"/>
  <c r="N1716" i="1" s="1"/>
  <c r="O132" i="1"/>
  <c r="O1716" i="1" s="1"/>
  <c r="P132" i="1"/>
  <c r="P1716" i="1" s="1"/>
  <c r="Q132" i="1"/>
  <c r="Q1716" i="1" s="1"/>
  <c r="R132" i="1"/>
  <c r="S132" i="1"/>
  <c r="T132" i="1"/>
  <c r="U132" i="1"/>
  <c r="M133" i="1"/>
  <c r="M1717" i="1" s="1"/>
  <c r="N133" i="1"/>
  <c r="N1717" i="1" s="1"/>
  <c r="O133" i="1"/>
  <c r="P133" i="1"/>
  <c r="P1717" i="1" s="1"/>
  <c r="Q133" i="1"/>
  <c r="R133" i="1"/>
  <c r="R1717" i="1" s="1"/>
  <c r="S133" i="1"/>
  <c r="S1321" i="1" s="1"/>
  <c r="T133" i="1"/>
  <c r="T1717" i="1" s="1"/>
  <c r="U133" i="1"/>
  <c r="U1717" i="1" s="1"/>
  <c r="M134" i="1"/>
  <c r="M1718" i="1" s="1"/>
  <c r="N134" i="1"/>
  <c r="O134" i="1"/>
  <c r="O1322" i="1" s="1"/>
  <c r="P134" i="1"/>
  <c r="Q134" i="1"/>
  <c r="R134" i="1"/>
  <c r="R1718" i="1" s="1"/>
  <c r="S134" i="1"/>
  <c r="S1718" i="1" s="1"/>
  <c r="T134" i="1"/>
  <c r="T1718" i="1" s="1"/>
  <c r="U134" i="1"/>
  <c r="U1718" i="1" s="1"/>
  <c r="M135" i="1"/>
  <c r="M1719" i="1" s="1"/>
  <c r="N135" i="1"/>
  <c r="N1719" i="1" s="1"/>
  <c r="O135" i="1"/>
  <c r="P135" i="1"/>
  <c r="Q135" i="1"/>
  <c r="R135" i="1"/>
  <c r="R1719" i="1" s="1"/>
  <c r="S135" i="1"/>
  <c r="S1719" i="1" s="1"/>
  <c r="T135" i="1"/>
  <c r="U135" i="1"/>
  <c r="U1719" i="1" s="1"/>
  <c r="M136" i="1"/>
  <c r="M1720" i="1" s="1"/>
  <c r="N136" i="1"/>
  <c r="O136" i="1"/>
  <c r="P136" i="1"/>
  <c r="Q136" i="1"/>
  <c r="R136" i="1"/>
  <c r="R1324" i="1" s="1"/>
  <c r="S136" i="1"/>
  <c r="S1720" i="1" s="1"/>
  <c r="T136" i="1"/>
  <c r="T1720" i="1" s="1"/>
  <c r="U136" i="1"/>
  <c r="U1720" i="1" s="1"/>
  <c r="M137" i="1"/>
  <c r="N137" i="1"/>
  <c r="N1721" i="1" s="1"/>
  <c r="O137" i="1"/>
  <c r="O1325" i="1" s="1"/>
  <c r="P137" i="1"/>
  <c r="P1721" i="1" s="1"/>
  <c r="Q137" i="1"/>
  <c r="Q1721" i="1" s="1"/>
  <c r="R137" i="1"/>
  <c r="R1721" i="1" s="1"/>
  <c r="S137" i="1"/>
  <c r="T137" i="1"/>
  <c r="T1325" i="1" s="1"/>
  <c r="U137" i="1"/>
  <c r="M138" i="1"/>
  <c r="N138" i="1"/>
  <c r="N1722" i="1" s="1"/>
  <c r="O138" i="1"/>
  <c r="O1722" i="1" s="1"/>
  <c r="P138" i="1"/>
  <c r="P1722" i="1" s="1"/>
  <c r="Q138" i="1"/>
  <c r="Q1722" i="1" s="1"/>
  <c r="R138" i="1"/>
  <c r="S138" i="1"/>
  <c r="T138" i="1"/>
  <c r="U138" i="1"/>
  <c r="U1722" i="1" s="1"/>
  <c r="M139" i="1"/>
  <c r="M1723" i="1" s="1"/>
  <c r="N139" i="1"/>
  <c r="N1723" i="1" s="1"/>
  <c r="O139" i="1"/>
  <c r="O1723" i="1" s="1"/>
  <c r="P139" i="1"/>
  <c r="P1723" i="1" s="1"/>
  <c r="Q139" i="1"/>
  <c r="Q1723" i="1" s="1"/>
  <c r="R139" i="1"/>
  <c r="S139" i="1"/>
  <c r="T139" i="1"/>
  <c r="U139" i="1"/>
  <c r="U1723" i="1" s="1"/>
  <c r="M140" i="1"/>
  <c r="M1724" i="1" s="1"/>
  <c r="N140" i="1"/>
  <c r="O140" i="1"/>
  <c r="O1724" i="1" s="1"/>
  <c r="P140" i="1"/>
  <c r="P1724" i="1" s="1"/>
  <c r="Q140" i="1"/>
  <c r="Q1328" i="1" s="1"/>
  <c r="R140" i="1"/>
  <c r="S140" i="1"/>
  <c r="S1724" i="1" s="1"/>
  <c r="T140" i="1"/>
  <c r="T1724" i="1" s="1"/>
  <c r="U140" i="1"/>
  <c r="U1724" i="1" s="1"/>
  <c r="M141" i="1"/>
  <c r="M1725" i="1" s="1"/>
  <c r="N141" i="1"/>
  <c r="N1725" i="1" s="1"/>
  <c r="O141" i="1"/>
  <c r="O1725" i="1" s="1"/>
  <c r="P141" i="1"/>
  <c r="Q141" i="1"/>
  <c r="R141" i="1"/>
  <c r="S141" i="1"/>
  <c r="S1725" i="1" s="1"/>
  <c r="T141" i="1"/>
  <c r="T1725" i="1" s="1"/>
  <c r="U141" i="1"/>
  <c r="U1725" i="1" s="1"/>
  <c r="M142" i="1"/>
  <c r="M1726" i="1" s="1"/>
  <c r="N142" i="1"/>
  <c r="N1726" i="1" s="1"/>
  <c r="O142" i="1"/>
  <c r="P142" i="1"/>
  <c r="Q142" i="1"/>
  <c r="Q1726" i="1" s="1"/>
  <c r="R142" i="1"/>
  <c r="R1726" i="1" s="1"/>
  <c r="S142" i="1"/>
  <c r="S1726" i="1" s="1"/>
  <c r="T142" i="1"/>
  <c r="T1726" i="1" s="1"/>
  <c r="U142" i="1"/>
  <c r="U1726" i="1" s="1"/>
  <c r="M143" i="1"/>
  <c r="M1727" i="1" s="1"/>
  <c r="N143" i="1"/>
  <c r="N1331" i="1" s="1"/>
  <c r="O143" i="1"/>
  <c r="P143" i="1"/>
  <c r="Q143" i="1"/>
  <c r="Q1727" i="1" s="1"/>
  <c r="R143" i="1"/>
  <c r="R1727" i="1" s="1"/>
  <c r="S143" i="1"/>
  <c r="T143" i="1"/>
  <c r="T1727" i="1" s="1"/>
  <c r="U143" i="1"/>
  <c r="U1727" i="1" s="1"/>
  <c r="M144" i="1"/>
  <c r="N144" i="1"/>
  <c r="O144" i="1"/>
  <c r="O1728" i="1" s="1"/>
  <c r="P144" i="1"/>
  <c r="P1728" i="1" s="1"/>
  <c r="Q144" i="1"/>
  <c r="Q1728" i="1" s="1"/>
  <c r="R144" i="1"/>
  <c r="R1728" i="1" s="1"/>
  <c r="S144" i="1"/>
  <c r="S1728" i="1" s="1"/>
  <c r="T144" i="1"/>
  <c r="T1728" i="1" s="1"/>
  <c r="U144" i="1"/>
  <c r="M145" i="1"/>
  <c r="M1333" i="1" s="1"/>
  <c r="N145" i="1"/>
  <c r="O145" i="1"/>
  <c r="O1729" i="1" s="1"/>
  <c r="P145" i="1"/>
  <c r="P1729" i="1" s="1"/>
  <c r="Q145" i="1"/>
  <c r="Q1729" i="1" s="1"/>
  <c r="R145" i="1"/>
  <c r="R1729" i="1" s="1"/>
  <c r="S145" i="1"/>
  <c r="S1729" i="1" s="1"/>
  <c r="T145" i="1"/>
  <c r="U145" i="1"/>
  <c r="L111" i="1"/>
  <c r="L1695" i="1" s="1"/>
  <c r="L112" i="1"/>
  <c r="L1696" i="1" s="1"/>
  <c r="L113" i="1"/>
  <c r="L1697" i="1" s="1"/>
  <c r="L114" i="1"/>
  <c r="L1698" i="1" s="1"/>
  <c r="L115" i="1"/>
  <c r="L1699" i="1" s="1"/>
  <c r="L116" i="1"/>
  <c r="L1700" i="1" s="1"/>
  <c r="L117" i="1"/>
  <c r="L118" i="1"/>
  <c r="L1702" i="1" s="1"/>
  <c r="L119" i="1"/>
  <c r="L1703" i="1" s="1"/>
  <c r="L120" i="1"/>
  <c r="L1704" i="1" s="1"/>
  <c r="L121" i="1"/>
  <c r="L1705" i="1" s="1"/>
  <c r="L122" i="1"/>
  <c r="L1706" i="1" s="1"/>
  <c r="L123" i="1"/>
  <c r="L1707" i="1" s="1"/>
  <c r="L124" i="1"/>
  <c r="L1708" i="1" s="1"/>
  <c r="L125" i="1"/>
  <c r="L1313" i="1" s="1"/>
  <c r="L126" i="1"/>
  <c r="L1710" i="1" s="1"/>
  <c r="L127" i="1"/>
  <c r="L1711" i="1" s="1"/>
  <c r="L128" i="1"/>
  <c r="L1712" i="1" s="1"/>
  <c r="L129" i="1"/>
  <c r="L1713" i="1" s="1"/>
  <c r="L130" i="1"/>
  <c r="L1714" i="1" s="1"/>
  <c r="L131" i="1"/>
  <c r="L1715" i="1" s="1"/>
  <c r="L132" i="1"/>
  <c r="L1716" i="1" s="1"/>
  <c r="L133" i="1"/>
  <c r="L134" i="1"/>
  <c r="L1718" i="1" s="1"/>
  <c r="L135" i="1"/>
  <c r="L1719" i="1" s="1"/>
  <c r="L136" i="1"/>
  <c r="L1720" i="1" s="1"/>
  <c r="L137" i="1"/>
  <c r="L1721" i="1" s="1"/>
  <c r="L138" i="1"/>
  <c r="L1722" i="1" s="1"/>
  <c r="L139" i="1"/>
  <c r="L1723" i="1" s="1"/>
  <c r="L140" i="1"/>
  <c r="L1724" i="1" s="1"/>
  <c r="L141" i="1"/>
  <c r="L142" i="1"/>
  <c r="L1726" i="1" s="1"/>
  <c r="L143" i="1"/>
  <c r="L1727" i="1" s="1"/>
  <c r="L144" i="1"/>
  <c r="L1728" i="1" s="1"/>
  <c r="L145" i="1"/>
  <c r="L1729" i="1" s="1"/>
  <c r="L110" i="1"/>
  <c r="L1694" i="1" s="1"/>
  <c r="M866" i="1"/>
  <c r="N866" i="1"/>
  <c r="O866" i="1"/>
  <c r="P866" i="1"/>
  <c r="Q866" i="1"/>
  <c r="R866" i="1"/>
  <c r="S866" i="1"/>
  <c r="T866" i="1"/>
  <c r="U866" i="1"/>
  <c r="M867" i="1"/>
  <c r="N867" i="1"/>
  <c r="O867" i="1"/>
  <c r="P867" i="1"/>
  <c r="Q867" i="1"/>
  <c r="R867" i="1"/>
  <c r="S867" i="1"/>
  <c r="T867" i="1"/>
  <c r="U867" i="1"/>
  <c r="M868" i="1"/>
  <c r="N868" i="1"/>
  <c r="O868" i="1"/>
  <c r="P868" i="1"/>
  <c r="Q868" i="1"/>
  <c r="R868" i="1"/>
  <c r="S868" i="1"/>
  <c r="T868" i="1"/>
  <c r="U868" i="1"/>
  <c r="M869" i="1"/>
  <c r="N869" i="1"/>
  <c r="O869" i="1"/>
  <c r="P869" i="1"/>
  <c r="Q869" i="1"/>
  <c r="R869" i="1"/>
  <c r="S869" i="1"/>
  <c r="T869" i="1"/>
  <c r="U869" i="1"/>
  <c r="M870" i="1"/>
  <c r="N870" i="1"/>
  <c r="O870" i="1"/>
  <c r="P870" i="1"/>
  <c r="Q870" i="1"/>
  <c r="R870" i="1"/>
  <c r="S870" i="1"/>
  <c r="T870" i="1"/>
  <c r="U870" i="1"/>
  <c r="M871" i="1"/>
  <c r="N871" i="1"/>
  <c r="O871" i="1"/>
  <c r="P871" i="1"/>
  <c r="Q871" i="1"/>
  <c r="R871" i="1"/>
  <c r="S871" i="1"/>
  <c r="T871" i="1"/>
  <c r="U871" i="1"/>
  <c r="M872" i="1"/>
  <c r="N872" i="1"/>
  <c r="O872" i="1"/>
  <c r="P872" i="1"/>
  <c r="Q872" i="1"/>
  <c r="R872" i="1"/>
  <c r="S872" i="1"/>
  <c r="T872" i="1"/>
  <c r="U872" i="1"/>
  <c r="M873" i="1"/>
  <c r="N873" i="1"/>
  <c r="O873" i="1"/>
  <c r="P873" i="1"/>
  <c r="Q873" i="1"/>
  <c r="R873" i="1"/>
  <c r="S873" i="1"/>
  <c r="T873" i="1"/>
  <c r="U873" i="1"/>
  <c r="M874" i="1"/>
  <c r="N874" i="1"/>
  <c r="O874" i="1"/>
  <c r="P874" i="1"/>
  <c r="Q874" i="1"/>
  <c r="R874" i="1"/>
  <c r="S874" i="1"/>
  <c r="T874" i="1"/>
  <c r="U874" i="1"/>
  <c r="M875" i="1"/>
  <c r="N875" i="1"/>
  <c r="O875" i="1"/>
  <c r="P875" i="1"/>
  <c r="Q875" i="1"/>
  <c r="R875" i="1"/>
  <c r="S875" i="1"/>
  <c r="T875" i="1"/>
  <c r="U875" i="1"/>
  <c r="M876" i="1"/>
  <c r="N876" i="1"/>
  <c r="O876" i="1"/>
  <c r="P876" i="1"/>
  <c r="Q876" i="1"/>
  <c r="R876" i="1"/>
  <c r="S876" i="1"/>
  <c r="T876" i="1"/>
  <c r="U876" i="1"/>
  <c r="M877" i="1"/>
  <c r="N877" i="1"/>
  <c r="O877" i="1"/>
  <c r="P877" i="1"/>
  <c r="Q877" i="1"/>
  <c r="R877" i="1"/>
  <c r="S877" i="1"/>
  <c r="T877" i="1"/>
  <c r="U877" i="1"/>
  <c r="M878" i="1"/>
  <c r="N878" i="1"/>
  <c r="O878" i="1"/>
  <c r="P878" i="1"/>
  <c r="Q878" i="1"/>
  <c r="R878" i="1"/>
  <c r="S878" i="1"/>
  <c r="T878" i="1"/>
  <c r="U878" i="1"/>
  <c r="M879" i="1"/>
  <c r="N879" i="1"/>
  <c r="O879" i="1"/>
  <c r="P879" i="1"/>
  <c r="Q879" i="1"/>
  <c r="R879" i="1"/>
  <c r="S879" i="1"/>
  <c r="T879" i="1"/>
  <c r="U879" i="1"/>
  <c r="M880" i="1"/>
  <c r="N880" i="1"/>
  <c r="O880" i="1"/>
  <c r="P880" i="1"/>
  <c r="Q880" i="1"/>
  <c r="R880" i="1"/>
  <c r="S880" i="1"/>
  <c r="T880" i="1"/>
  <c r="U880" i="1"/>
  <c r="M881" i="1"/>
  <c r="N881" i="1"/>
  <c r="O881" i="1"/>
  <c r="P881" i="1"/>
  <c r="Q881" i="1"/>
  <c r="R881" i="1"/>
  <c r="S881" i="1"/>
  <c r="T881" i="1"/>
  <c r="U881" i="1"/>
  <c r="M882" i="1"/>
  <c r="N882" i="1"/>
  <c r="O882" i="1"/>
  <c r="P882" i="1"/>
  <c r="Q882" i="1"/>
  <c r="R882" i="1"/>
  <c r="S882" i="1"/>
  <c r="T882" i="1"/>
  <c r="U882" i="1"/>
  <c r="M883" i="1"/>
  <c r="N883" i="1"/>
  <c r="O883" i="1"/>
  <c r="P883" i="1"/>
  <c r="Q883" i="1"/>
  <c r="R883" i="1"/>
  <c r="S883" i="1"/>
  <c r="T883" i="1"/>
  <c r="U883" i="1"/>
  <c r="M884" i="1"/>
  <c r="N884" i="1"/>
  <c r="O884" i="1"/>
  <c r="P884" i="1"/>
  <c r="Q884" i="1"/>
  <c r="R884" i="1"/>
  <c r="S884" i="1"/>
  <c r="T884" i="1"/>
  <c r="U884" i="1"/>
  <c r="M885" i="1"/>
  <c r="N885" i="1"/>
  <c r="O885" i="1"/>
  <c r="P885" i="1"/>
  <c r="Q885" i="1"/>
  <c r="R885" i="1"/>
  <c r="S885" i="1"/>
  <c r="T885" i="1"/>
  <c r="U885" i="1"/>
  <c r="M886" i="1"/>
  <c r="N886" i="1"/>
  <c r="O886" i="1"/>
  <c r="P886" i="1"/>
  <c r="Q886" i="1"/>
  <c r="R886" i="1"/>
  <c r="S886" i="1"/>
  <c r="T886" i="1"/>
  <c r="U886" i="1"/>
  <c r="M887" i="1"/>
  <c r="N887" i="1"/>
  <c r="O887" i="1"/>
  <c r="P887" i="1"/>
  <c r="Q887" i="1"/>
  <c r="R887" i="1"/>
  <c r="S887" i="1"/>
  <c r="T887" i="1"/>
  <c r="U887" i="1"/>
  <c r="M888" i="1"/>
  <c r="N888" i="1"/>
  <c r="O888" i="1"/>
  <c r="P888" i="1"/>
  <c r="Q888" i="1"/>
  <c r="R888" i="1"/>
  <c r="S888" i="1"/>
  <c r="T888" i="1"/>
  <c r="U888" i="1"/>
  <c r="M889" i="1"/>
  <c r="N889" i="1"/>
  <c r="O889" i="1"/>
  <c r="P889" i="1"/>
  <c r="Q889" i="1"/>
  <c r="R889" i="1"/>
  <c r="S889" i="1"/>
  <c r="T889" i="1"/>
  <c r="U889" i="1"/>
  <c r="M890" i="1"/>
  <c r="N890" i="1"/>
  <c r="O890" i="1"/>
  <c r="P890" i="1"/>
  <c r="Q890" i="1"/>
  <c r="R890" i="1"/>
  <c r="S890" i="1"/>
  <c r="T890" i="1"/>
  <c r="U890" i="1"/>
  <c r="M891" i="1"/>
  <c r="N891" i="1"/>
  <c r="O891" i="1"/>
  <c r="P891" i="1"/>
  <c r="Q891" i="1"/>
  <c r="R891" i="1"/>
  <c r="S891" i="1"/>
  <c r="T891" i="1"/>
  <c r="U891" i="1"/>
  <c r="M892" i="1"/>
  <c r="N892" i="1"/>
  <c r="O892" i="1"/>
  <c r="P892" i="1"/>
  <c r="Q892" i="1"/>
  <c r="R892" i="1"/>
  <c r="S892" i="1"/>
  <c r="T892" i="1"/>
  <c r="U892" i="1"/>
  <c r="M893" i="1"/>
  <c r="N893" i="1"/>
  <c r="O893" i="1"/>
  <c r="P893" i="1"/>
  <c r="Q893" i="1"/>
  <c r="R893" i="1"/>
  <c r="S893" i="1"/>
  <c r="T893" i="1"/>
  <c r="U893" i="1"/>
  <c r="M894" i="1"/>
  <c r="N894" i="1"/>
  <c r="O894" i="1"/>
  <c r="P894" i="1"/>
  <c r="Q894" i="1"/>
  <c r="R894" i="1"/>
  <c r="S894" i="1"/>
  <c r="T894" i="1"/>
  <c r="U894" i="1"/>
  <c r="M895" i="1"/>
  <c r="N895" i="1"/>
  <c r="O895" i="1"/>
  <c r="P895" i="1"/>
  <c r="Q895" i="1"/>
  <c r="R895" i="1"/>
  <c r="S895" i="1"/>
  <c r="T895" i="1"/>
  <c r="U895" i="1"/>
  <c r="M896" i="1"/>
  <c r="N896" i="1"/>
  <c r="O896" i="1"/>
  <c r="P896" i="1"/>
  <c r="Q896" i="1"/>
  <c r="R896" i="1"/>
  <c r="S896" i="1"/>
  <c r="T896" i="1"/>
  <c r="U896" i="1"/>
  <c r="M897" i="1"/>
  <c r="N897" i="1"/>
  <c r="O897" i="1"/>
  <c r="P897" i="1"/>
  <c r="Q897" i="1"/>
  <c r="R897" i="1"/>
  <c r="S897" i="1"/>
  <c r="T897" i="1"/>
  <c r="U897" i="1"/>
  <c r="M898" i="1"/>
  <c r="N898" i="1"/>
  <c r="O898" i="1"/>
  <c r="P898" i="1"/>
  <c r="Q898" i="1"/>
  <c r="R898" i="1"/>
  <c r="S898" i="1"/>
  <c r="T898" i="1"/>
  <c r="U898" i="1"/>
  <c r="M899" i="1"/>
  <c r="N899" i="1"/>
  <c r="O899" i="1"/>
  <c r="P899" i="1"/>
  <c r="Q899" i="1"/>
  <c r="R899" i="1"/>
  <c r="S899" i="1"/>
  <c r="T899" i="1"/>
  <c r="U899" i="1"/>
  <c r="M900" i="1"/>
  <c r="N900" i="1"/>
  <c r="O900" i="1"/>
  <c r="P900" i="1"/>
  <c r="Q900" i="1"/>
  <c r="R900" i="1"/>
  <c r="S900" i="1"/>
  <c r="T900" i="1"/>
  <c r="U900" i="1"/>
  <c r="M901" i="1"/>
  <c r="N901" i="1"/>
  <c r="O901" i="1"/>
  <c r="P901" i="1"/>
  <c r="Q901" i="1"/>
  <c r="R901" i="1"/>
  <c r="S901" i="1"/>
  <c r="T901" i="1"/>
  <c r="U901"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866" i="1"/>
  <c r="M470" i="1"/>
  <c r="N470" i="1"/>
  <c r="O470" i="1"/>
  <c r="P470" i="1"/>
  <c r="Q470" i="1"/>
  <c r="R470" i="1"/>
  <c r="S470" i="1"/>
  <c r="T470" i="1"/>
  <c r="U470" i="1"/>
  <c r="M471" i="1"/>
  <c r="N471" i="1"/>
  <c r="O471" i="1"/>
  <c r="P471" i="1"/>
  <c r="Q471" i="1"/>
  <c r="R471" i="1"/>
  <c r="S471" i="1"/>
  <c r="T471" i="1"/>
  <c r="U471" i="1"/>
  <c r="M472" i="1"/>
  <c r="N472" i="1"/>
  <c r="O472" i="1"/>
  <c r="P472" i="1"/>
  <c r="Q472" i="1"/>
  <c r="R472" i="1"/>
  <c r="S472" i="1"/>
  <c r="T472" i="1"/>
  <c r="U472" i="1"/>
  <c r="M473" i="1"/>
  <c r="N473" i="1"/>
  <c r="O473" i="1"/>
  <c r="P473" i="1"/>
  <c r="Q473" i="1"/>
  <c r="R473" i="1"/>
  <c r="S473" i="1"/>
  <c r="T473" i="1"/>
  <c r="U473" i="1"/>
  <c r="M474" i="1"/>
  <c r="N474" i="1"/>
  <c r="O474" i="1"/>
  <c r="P474" i="1"/>
  <c r="Q474" i="1"/>
  <c r="R474" i="1"/>
  <c r="S474" i="1"/>
  <c r="T474" i="1"/>
  <c r="U474" i="1"/>
  <c r="M475" i="1"/>
  <c r="N475" i="1"/>
  <c r="O475" i="1"/>
  <c r="P475" i="1"/>
  <c r="Q475" i="1"/>
  <c r="R475" i="1"/>
  <c r="S475" i="1"/>
  <c r="T475" i="1"/>
  <c r="U475" i="1"/>
  <c r="M476" i="1"/>
  <c r="N476" i="1"/>
  <c r="O476" i="1"/>
  <c r="P476" i="1"/>
  <c r="Q476" i="1"/>
  <c r="R476" i="1"/>
  <c r="S476" i="1"/>
  <c r="T476" i="1"/>
  <c r="U476" i="1"/>
  <c r="M477" i="1"/>
  <c r="N477" i="1"/>
  <c r="O477" i="1"/>
  <c r="P477" i="1"/>
  <c r="Q477" i="1"/>
  <c r="R477" i="1"/>
  <c r="S477" i="1"/>
  <c r="T477" i="1"/>
  <c r="U477" i="1"/>
  <c r="M478" i="1"/>
  <c r="N478" i="1"/>
  <c r="O478" i="1"/>
  <c r="P478" i="1"/>
  <c r="Q478" i="1"/>
  <c r="R478" i="1"/>
  <c r="S478" i="1"/>
  <c r="T478" i="1"/>
  <c r="U478" i="1"/>
  <c r="M479" i="1"/>
  <c r="N479" i="1"/>
  <c r="O479" i="1"/>
  <c r="P479" i="1"/>
  <c r="Q479" i="1"/>
  <c r="R479" i="1"/>
  <c r="S479" i="1"/>
  <c r="T479" i="1"/>
  <c r="U479" i="1"/>
  <c r="M480" i="1"/>
  <c r="N480" i="1"/>
  <c r="O480" i="1"/>
  <c r="P480" i="1"/>
  <c r="Q480" i="1"/>
  <c r="R480" i="1"/>
  <c r="S480" i="1"/>
  <c r="T480" i="1"/>
  <c r="U480" i="1"/>
  <c r="M481" i="1"/>
  <c r="N481" i="1"/>
  <c r="O481" i="1"/>
  <c r="P481" i="1"/>
  <c r="Q481" i="1"/>
  <c r="R481" i="1"/>
  <c r="S481" i="1"/>
  <c r="T481" i="1"/>
  <c r="U481" i="1"/>
  <c r="M482" i="1"/>
  <c r="N482" i="1"/>
  <c r="O482" i="1"/>
  <c r="P482" i="1"/>
  <c r="Q482" i="1"/>
  <c r="R482" i="1"/>
  <c r="S482" i="1"/>
  <c r="T482" i="1"/>
  <c r="U482" i="1"/>
  <c r="M483" i="1"/>
  <c r="N483" i="1"/>
  <c r="O483" i="1"/>
  <c r="P483" i="1"/>
  <c r="Q483" i="1"/>
  <c r="R483" i="1"/>
  <c r="S483" i="1"/>
  <c r="T483" i="1"/>
  <c r="U483" i="1"/>
  <c r="M484" i="1"/>
  <c r="N484" i="1"/>
  <c r="O484" i="1"/>
  <c r="P484" i="1"/>
  <c r="Q484" i="1"/>
  <c r="R484" i="1"/>
  <c r="S484" i="1"/>
  <c r="T484" i="1"/>
  <c r="U484" i="1"/>
  <c r="M485" i="1"/>
  <c r="N485" i="1"/>
  <c r="O485" i="1"/>
  <c r="P485" i="1"/>
  <c r="Q485" i="1"/>
  <c r="R485" i="1"/>
  <c r="S485" i="1"/>
  <c r="T485" i="1"/>
  <c r="U485" i="1"/>
  <c r="M486" i="1"/>
  <c r="N486" i="1"/>
  <c r="O486" i="1"/>
  <c r="P486" i="1"/>
  <c r="Q486" i="1"/>
  <c r="R486" i="1"/>
  <c r="S486" i="1"/>
  <c r="T486" i="1"/>
  <c r="U486" i="1"/>
  <c r="M487" i="1"/>
  <c r="N487" i="1"/>
  <c r="O487" i="1"/>
  <c r="P487" i="1"/>
  <c r="Q487" i="1"/>
  <c r="R487" i="1"/>
  <c r="S487" i="1"/>
  <c r="T487" i="1"/>
  <c r="U487" i="1"/>
  <c r="M488" i="1"/>
  <c r="N488" i="1"/>
  <c r="O488" i="1"/>
  <c r="P488" i="1"/>
  <c r="Q488" i="1"/>
  <c r="R488" i="1"/>
  <c r="S488" i="1"/>
  <c r="T488" i="1"/>
  <c r="U488" i="1"/>
  <c r="M489" i="1"/>
  <c r="N489" i="1"/>
  <c r="O489" i="1"/>
  <c r="P489" i="1"/>
  <c r="Q489" i="1"/>
  <c r="R489" i="1"/>
  <c r="S489" i="1"/>
  <c r="T489" i="1"/>
  <c r="U489" i="1"/>
  <c r="M490" i="1"/>
  <c r="N490" i="1"/>
  <c r="O490" i="1"/>
  <c r="P490" i="1"/>
  <c r="Q490" i="1"/>
  <c r="R490" i="1"/>
  <c r="S490" i="1"/>
  <c r="T490" i="1"/>
  <c r="U490" i="1"/>
  <c r="M491" i="1"/>
  <c r="N491" i="1"/>
  <c r="O491" i="1"/>
  <c r="P491" i="1"/>
  <c r="Q491" i="1"/>
  <c r="R491" i="1"/>
  <c r="S491" i="1"/>
  <c r="T491" i="1"/>
  <c r="U491" i="1"/>
  <c r="M492" i="1"/>
  <c r="N492" i="1"/>
  <c r="O492" i="1"/>
  <c r="P492" i="1"/>
  <c r="Q492" i="1"/>
  <c r="R492" i="1"/>
  <c r="S492" i="1"/>
  <c r="T492" i="1"/>
  <c r="U492" i="1"/>
  <c r="M493" i="1"/>
  <c r="N493" i="1"/>
  <c r="O493" i="1"/>
  <c r="P493" i="1"/>
  <c r="Q493" i="1"/>
  <c r="R493" i="1"/>
  <c r="S493" i="1"/>
  <c r="T493" i="1"/>
  <c r="U493" i="1"/>
  <c r="M494" i="1"/>
  <c r="N494" i="1"/>
  <c r="O494" i="1"/>
  <c r="P494" i="1"/>
  <c r="Q494" i="1"/>
  <c r="R494" i="1"/>
  <c r="S494" i="1"/>
  <c r="T494" i="1"/>
  <c r="U494" i="1"/>
  <c r="M495" i="1"/>
  <c r="N495" i="1"/>
  <c r="O495" i="1"/>
  <c r="P495" i="1"/>
  <c r="Q495" i="1"/>
  <c r="R495" i="1"/>
  <c r="S495" i="1"/>
  <c r="T495" i="1"/>
  <c r="U495" i="1"/>
  <c r="M496" i="1"/>
  <c r="N496" i="1"/>
  <c r="O496" i="1"/>
  <c r="P496" i="1"/>
  <c r="Q496" i="1"/>
  <c r="R496" i="1"/>
  <c r="S496" i="1"/>
  <c r="T496" i="1"/>
  <c r="U496" i="1"/>
  <c r="M497" i="1"/>
  <c r="N497" i="1"/>
  <c r="O497" i="1"/>
  <c r="P497" i="1"/>
  <c r="Q497" i="1"/>
  <c r="R497" i="1"/>
  <c r="S497" i="1"/>
  <c r="T497" i="1"/>
  <c r="U497" i="1"/>
  <c r="M498" i="1"/>
  <c r="N498" i="1"/>
  <c r="O498" i="1"/>
  <c r="P498" i="1"/>
  <c r="Q498" i="1"/>
  <c r="R498" i="1"/>
  <c r="S498" i="1"/>
  <c r="T498" i="1"/>
  <c r="U498" i="1"/>
  <c r="M499" i="1"/>
  <c r="N499" i="1"/>
  <c r="O499" i="1"/>
  <c r="P499" i="1"/>
  <c r="Q499" i="1"/>
  <c r="R499" i="1"/>
  <c r="S499" i="1"/>
  <c r="T499" i="1"/>
  <c r="U499" i="1"/>
  <c r="M500" i="1"/>
  <c r="N500" i="1"/>
  <c r="O500" i="1"/>
  <c r="P500" i="1"/>
  <c r="Q500" i="1"/>
  <c r="R500" i="1"/>
  <c r="S500" i="1"/>
  <c r="T500" i="1"/>
  <c r="U500" i="1"/>
  <c r="M501" i="1"/>
  <c r="N501" i="1"/>
  <c r="O501" i="1"/>
  <c r="P501" i="1"/>
  <c r="Q501" i="1"/>
  <c r="R501" i="1"/>
  <c r="S501" i="1"/>
  <c r="T501" i="1"/>
  <c r="U501" i="1"/>
  <c r="M502" i="1"/>
  <c r="N502" i="1"/>
  <c r="O502" i="1"/>
  <c r="P502" i="1"/>
  <c r="Q502" i="1"/>
  <c r="R502" i="1"/>
  <c r="S502" i="1"/>
  <c r="T502" i="1"/>
  <c r="U502" i="1"/>
  <c r="M503" i="1"/>
  <c r="N503" i="1"/>
  <c r="O503" i="1"/>
  <c r="P503" i="1"/>
  <c r="Q503" i="1"/>
  <c r="R503" i="1"/>
  <c r="S503" i="1"/>
  <c r="T503" i="1"/>
  <c r="U503" i="1"/>
  <c r="M504" i="1"/>
  <c r="N504" i="1"/>
  <c r="O504" i="1"/>
  <c r="P504" i="1"/>
  <c r="Q504" i="1"/>
  <c r="R504" i="1"/>
  <c r="S504" i="1"/>
  <c r="T504" i="1"/>
  <c r="U504" i="1"/>
  <c r="M505" i="1"/>
  <c r="N505" i="1"/>
  <c r="O505" i="1"/>
  <c r="P505" i="1"/>
  <c r="Q505" i="1"/>
  <c r="R505" i="1"/>
  <c r="S505" i="1"/>
  <c r="T505" i="1"/>
  <c r="U505"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470" i="1"/>
  <c r="M326" i="1"/>
  <c r="N326" i="1"/>
  <c r="O326" i="1"/>
  <c r="P326" i="1"/>
  <c r="Q326" i="1"/>
  <c r="R326" i="1"/>
  <c r="S326" i="1"/>
  <c r="T326" i="1"/>
  <c r="U326" i="1"/>
  <c r="M327" i="1"/>
  <c r="N327" i="1"/>
  <c r="O327" i="1"/>
  <c r="P327" i="1"/>
  <c r="Q327" i="1"/>
  <c r="R327" i="1"/>
  <c r="S327" i="1"/>
  <c r="T327" i="1"/>
  <c r="U327" i="1"/>
  <c r="M328" i="1"/>
  <c r="N328" i="1"/>
  <c r="O328" i="1"/>
  <c r="P328" i="1"/>
  <c r="Q328" i="1"/>
  <c r="R328" i="1"/>
  <c r="S328" i="1"/>
  <c r="T328" i="1"/>
  <c r="U328" i="1"/>
  <c r="M329" i="1"/>
  <c r="N329" i="1"/>
  <c r="O329" i="1"/>
  <c r="P329" i="1"/>
  <c r="Q329" i="1"/>
  <c r="R329" i="1"/>
  <c r="S329" i="1"/>
  <c r="T329" i="1"/>
  <c r="U329" i="1"/>
  <c r="M330" i="1"/>
  <c r="N330" i="1"/>
  <c r="O330" i="1"/>
  <c r="P330" i="1"/>
  <c r="Q330" i="1"/>
  <c r="R330" i="1"/>
  <c r="S330" i="1"/>
  <c r="T330" i="1"/>
  <c r="U330" i="1"/>
  <c r="M331" i="1"/>
  <c r="N331" i="1"/>
  <c r="O331" i="1"/>
  <c r="P331" i="1"/>
  <c r="Q331" i="1"/>
  <c r="R331" i="1"/>
  <c r="S331" i="1"/>
  <c r="T331" i="1"/>
  <c r="U331" i="1"/>
  <c r="M332" i="1"/>
  <c r="N332" i="1"/>
  <c r="O332" i="1"/>
  <c r="P332" i="1"/>
  <c r="Q332" i="1"/>
  <c r="R332" i="1"/>
  <c r="S332" i="1"/>
  <c r="T332" i="1"/>
  <c r="U332" i="1"/>
  <c r="M333" i="1"/>
  <c r="N333" i="1"/>
  <c r="O333" i="1"/>
  <c r="P333" i="1"/>
  <c r="Q333" i="1"/>
  <c r="R333" i="1"/>
  <c r="S333" i="1"/>
  <c r="T333" i="1"/>
  <c r="U333" i="1"/>
  <c r="M334" i="1"/>
  <c r="N334" i="1"/>
  <c r="O334" i="1"/>
  <c r="P334" i="1"/>
  <c r="Q334" i="1"/>
  <c r="R334" i="1"/>
  <c r="S334" i="1"/>
  <c r="T334" i="1"/>
  <c r="U334" i="1"/>
  <c r="M335" i="1"/>
  <c r="N335" i="1"/>
  <c r="O335" i="1"/>
  <c r="P335" i="1"/>
  <c r="Q335" i="1"/>
  <c r="R335" i="1"/>
  <c r="S335" i="1"/>
  <c r="T335" i="1"/>
  <c r="U335" i="1"/>
  <c r="M336" i="1"/>
  <c r="N336" i="1"/>
  <c r="O336" i="1"/>
  <c r="P336" i="1"/>
  <c r="Q336" i="1"/>
  <c r="R336" i="1"/>
  <c r="S336" i="1"/>
  <c r="T336" i="1"/>
  <c r="U336" i="1"/>
  <c r="M337" i="1"/>
  <c r="N337" i="1"/>
  <c r="O337" i="1"/>
  <c r="P337" i="1"/>
  <c r="Q337" i="1"/>
  <c r="R337" i="1"/>
  <c r="S337" i="1"/>
  <c r="T337" i="1"/>
  <c r="U337" i="1"/>
  <c r="M338" i="1"/>
  <c r="N338" i="1"/>
  <c r="O338" i="1"/>
  <c r="P338" i="1"/>
  <c r="Q338" i="1"/>
  <c r="R338" i="1"/>
  <c r="S338" i="1"/>
  <c r="T338" i="1"/>
  <c r="U338" i="1"/>
  <c r="M339" i="1"/>
  <c r="N339" i="1"/>
  <c r="O339" i="1"/>
  <c r="P339" i="1"/>
  <c r="Q339" i="1"/>
  <c r="R339" i="1"/>
  <c r="S339" i="1"/>
  <c r="T339" i="1"/>
  <c r="U339" i="1"/>
  <c r="M340" i="1"/>
  <c r="N340" i="1"/>
  <c r="O340" i="1"/>
  <c r="P340" i="1"/>
  <c r="Q340" i="1"/>
  <c r="R340" i="1"/>
  <c r="S340" i="1"/>
  <c r="T340" i="1"/>
  <c r="U340" i="1"/>
  <c r="M341" i="1"/>
  <c r="N341" i="1"/>
  <c r="O341" i="1"/>
  <c r="P341" i="1"/>
  <c r="Q341" i="1"/>
  <c r="R341" i="1"/>
  <c r="S341" i="1"/>
  <c r="T341" i="1"/>
  <c r="U341" i="1"/>
  <c r="M342" i="1"/>
  <c r="N342" i="1"/>
  <c r="O342" i="1"/>
  <c r="P342" i="1"/>
  <c r="Q342" i="1"/>
  <c r="R342" i="1"/>
  <c r="S342" i="1"/>
  <c r="T342" i="1"/>
  <c r="U342" i="1"/>
  <c r="M343" i="1"/>
  <c r="N343" i="1"/>
  <c r="O343" i="1"/>
  <c r="P343" i="1"/>
  <c r="Q343" i="1"/>
  <c r="R343" i="1"/>
  <c r="S343" i="1"/>
  <c r="T343" i="1"/>
  <c r="U343" i="1"/>
  <c r="M344" i="1"/>
  <c r="N344" i="1"/>
  <c r="O344" i="1"/>
  <c r="P344" i="1"/>
  <c r="Q344" i="1"/>
  <c r="R344" i="1"/>
  <c r="S344" i="1"/>
  <c r="T344" i="1"/>
  <c r="U344" i="1"/>
  <c r="M345" i="1"/>
  <c r="N345" i="1"/>
  <c r="O345" i="1"/>
  <c r="P345" i="1"/>
  <c r="Q345" i="1"/>
  <c r="R345" i="1"/>
  <c r="S345" i="1"/>
  <c r="T345" i="1"/>
  <c r="U345" i="1"/>
  <c r="M346" i="1"/>
  <c r="N346" i="1"/>
  <c r="O346" i="1"/>
  <c r="P346" i="1"/>
  <c r="Q346" i="1"/>
  <c r="R346" i="1"/>
  <c r="S346" i="1"/>
  <c r="T346" i="1"/>
  <c r="U346" i="1"/>
  <c r="M347" i="1"/>
  <c r="N347" i="1"/>
  <c r="O347" i="1"/>
  <c r="P347" i="1"/>
  <c r="Q347" i="1"/>
  <c r="R347" i="1"/>
  <c r="S347" i="1"/>
  <c r="T347" i="1"/>
  <c r="U347" i="1"/>
  <c r="M348" i="1"/>
  <c r="N348" i="1"/>
  <c r="O348" i="1"/>
  <c r="P348" i="1"/>
  <c r="Q348" i="1"/>
  <c r="R348" i="1"/>
  <c r="S348" i="1"/>
  <c r="T348" i="1"/>
  <c r="U348" i="1"/>
  <c r="M349" i="1"/>
  <c r="N349" i="1"/>
  <c r="O349" i="1"/>
  <c r="P349" i="1"/>
  <c r="Q349" i="1"/>
  <c r="R349" i="1"/>
  <c r="S349" i="1"/>
  <c r="T349" i="1"/>
  <c r="U349" i="1"/>
  <c r="M350" i="1"/>
  <c r="N350" i="1"/>
  <c r="O350" i="1"/>
  <c r="P350" i="1"/>
  <c r="Q350" i="1"/>
  <c r="R350" i="1"/>
  <c r="S350" i="1"/>
  <c r="T350" i="1"/>
  <c r="U350" i="1"/>
  <c r="M351" i="1"/>
  <c r="N351" i="1"/>
  <c r="O351" i="1"/>
  <c r="P351" i="1"/>
  <c r="Q351" i="1"/>
  <c r="R351" i="1"/>
  <c r="S351" i="1"/>
  <c r="T351" i="1"/>
  <c r="U351" i="1"/>
  <c r="M352" i="1"/>
  <c r="N352" i="1"/>
  <c r="O352" i="1"/>
  <c r="P352" i="1"/>
  <c r="Q352" i="1"/>
  <c r="R352" i="1"/>
  <c r="S352" i="1"/>
  <c r="T352" i="1"/>
  <c r="U352" i="1"/>
  <c r="M353" i="1"/>
  <c r="N353" i="1"/>
  <c r="O353" i="1"/>
  <c r="P353" i="1"/>
  <c r="Q353" i="1"/>
  <c r="R353" i="1"/>
  <c r="S353" i="1"/>
  <c r="T353" i="1"/>
  <c r="U353" i="1"/>
  <c r="M354" i="1"/>
  <c r="N354" i="1"/>
  <c r="O354" i="1"/>
  <c r="P354" i="1"/>
  <c r="Q354" i="1"/>
  <c r="R354" i="1"/>
  <c r="S354" i="1"/>
  <c r="T354" i="1"/>
  <c r="U354" i="1"/>
  <c r="M355" i="1"/>
  <c r="N355" i="1"/>
  <c r="O355" i="1"/>
  <c r="P355" i="1"/>
  <c r="Q355" i="1"/>
  <c r="R355" i="1"/>
  <c r="S355" i="1"/>
  <c r="T355" i="1"/>
  <c r="U355" i="1"/>
  <c r="M356" i="1"/>
  <c r="N356" i="1"/>
  <c r="O356" i="1"/>
  <c r="P356" i="1"/>
  <c r="Q356" i="1"/>
  <c r="R356" i="1"/>
  <c r="S356" i="1"/>
  <c r="T356" i="1"/>
  <c r="U356" i="1"/>
  <c r="M357" i="1"/>
  <c r="N357" i="1"/>
  <c r="O357" i="1"/>
  <c r="P357" i="1"/>
  <c r="Q357" i="1"/>
  <c r="R357" i="1"/>
  <c r="S357" i="1"/>
  <c r="T357" i="1"/>
  <c r="U357" i="1"/>
  <c r="M358" i="1"/>
  <c r="N358" i="1"/>
  <c r="O358" i="1"/>
  <c r="P358" i="1"/>
  <c r="Q358" i="1"/>
  <c r="R358" i="1"/>
  <c r="S358" i="1"/>
  <c r="T358" i="1"/>
  <c r="U358" i="1"/>
  <c r="M359" i="1"/>
  <c r="N359" i="1"/>
  <c r="O359" i="1"/>
  <c r="P359" i="1"/>
  <c r="Q359" i="1"/>
  <c r="R359" i="1"/>
  <c r="S359" i="1"/>
  <c r="T359" i="1"/>
  <c r="U359" i="1"/>
  <c r="M360" i="1"/>
  <c r="N360" i="1"/>
  <c r="O360" i="1"/>
  <c r="P360" i="1"/>
  <c r="Q360" i="1"/>
  <c r="R360" i="1"/>
  <c r="S360" i="1"/>
  <c r="T360" i="1"/>
  <c r="U360" i="1"/>
  <c r="M361" i="1"/>
  <c r="N361" i="1"/>
  <c r="O361" i="1"/>
  <c r="P361" i="1"/>
  <c r="Q361" i="1"/>
  <c r="R361" i="1"/>
  <c r="S361" i="1"/>
  <c r="T361" i="1"/>
  <c r="U361"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26" i="1"/>
  <c r="M218" i="1"/>
  <c r="N218" i="1"/>
  <c r="O218" i="1"/>
  <c r="P218" i="1"/>
  <c r="Q218" i="1"/>
  <c r="R218" i="1"/>
  <c r="S218" i="1"/>
  <c r="T218" i="1"/>
  <c r="U218" i="1"/>
  <c r="M219" i="1"/>
  <c r="N219" i="1"/>
  <c r="O219" i="1"/>
  <c r="P219" i="1"/>
  <c r="Q219" i="1"/>
  <c r="R219" i="1"/>
  <c r="S219" i="1"/>
  <c r="T219" i="1"/>
  <c r="U219" i="1"/>
  <c r="M220" i="1"/>
  <c r="N220" i="1"/>
  <c r="O220" i="1"/>
  <c r="P220" i="1"/>
  <c r="Q220" i="1"/>
  <c r="R220" i="1"/>
  <c r="S220" i="1"/>
  <c r="T220" i="1"/>
  <c r="U220" i="1"/>
  <c r="M221" i="1"/>
  <c r="N221" i="1"/>
  <c r="O221" i="1"/>
  <c r="P221" i="1"/>
  <c r="Q221" i="1"/>
  <c r="R221" i="1"/>
  <c r="S221" i="1"/>
  <c r="T221" i="1"/>
  <c r="U221" i="1"/>
  <c r="M222" i="1"/>
  <c r="N222" i="1"/>
  <c r="O222" i="1"/>
  <c r="P222" i="1"/>
  <c r="Q222" i="1"/>
  <c r="R222" i="1"/>
  <c r="S222" i="1"/>
  <c r="T222" i="1"/>
  <c r="U222" i="1"/>
  <c r="M223" i="1"/>
  <c r="N223" i="1"/>
  <c r="O223" i="1"/>
  <c r="P223" i="1"/>
  <c r="Q223" i="1"/>
  <c r="R223" i="1"/>
  <c r="S223" i="1"/>
  <c r="T223" i="1"/>
  <c r="U223" i="1"/>
  <c r="M224" i="1"/>
  <c r="N224" i="1"/>
  <c r="O224" i="1"/>
  <c r="P224" i="1"/>
  <c r="Q224" i="1"/>
  <c r="R224" i="1"/>
  <c r="S224" i="1"/>
  <c r="T224" i="1"/>
  <c r="U224" i="1"/>
  <c r="M225" i="1"/>
  <c r="N225" i="1"/>
  <c r="O225" i="1"/>
  <c r="P225" i="1"/>
  <c r="Q225" i="1"/>
  <c r="R225" i="1"/>
  <c r="S225" i="1"/>
  <c r="T225" i="1"/>
  <c r="U225" i="1"/>
  <c r="M226" i="1"/>
  <c r="N226" i="1"/>
  <c r="O226" i="1"/>
  <c r="P226" i="1"/>
  <c r="Q226" i="1"/>
  <c r="R226" i="1"/>
  <c r="S226" i="1"/>
  <c r="T226" i="1"/>
  <c r="U226" i="1"/>
  <c r="M227" i="1"/>
  <c r="N227" i="1"/>
  <c r="O227" i="1"/>
  <c r="P227" i="1"/>
  <c r="Q227" i="1"/>
  <c r="R227" i="1"/>
  <c r="S227" i="1"/>
  <c r="T227" i="1"/>
  <c r="U227" i="1"/>
  <c r="M228" i="1"/>
  <c r="N228" i="1"/>
  <c r="O228" i="1"/>
  <c r="P228" i="1"/>
  <c r="Q228" i="1"/>
  <c r="R228" i="1"/>
  <c r="S228" i="1"/>
  <c r="T228" i="1"/>
  <c r="U228" i="1"/>
  <c r="M229" i="1"/>
  <c r="N229" i="1"/>
  <c r="O229" i="1"/>
  <c r="P229" i="1"/>
  <c r="Q229" i="1"/>
  <c r="R229" i="1"/>
  <c r="S229" i="1"/>
  <c r="T229" i="1"/>
  <c r="U229" i="1"/>
  <c r="M230" i="1"/>
  <c r="N230" i="1"/>
  <c r="O230" i="1"/>
  <c r="P230" i="1"/>
  <c r="Q230" i="1"/>
  <c r="R230" i="1"/>
  <c r="S230" i="1"/>
  <c r="T230" i="1"/>
  <c r="U230" i="1"/>
  <c r="M231" i="1"/>
  <c r="N231" i="1"/>
  <c r="O231" i="1"/>
  <c r="P231" i="1"/>
  <c r="Q231" i="1"/>
  <c r="R231" i="1"/>
  <c r="S231" i="1"/>
  <c r="T231" i="1"/>
  <c r="U231" i="1"/>
  <c r="M232" i="1"/>
  <c r="N232" i="1"/>
  <c r="O232" i="1"/>
  <c r="P232" i="1"/>
  <c r="Q232" i="1"/>
  <c r="R232" i="1"/>
  <c r="S232" i="1"/>
  <c r="T232" i="1"/>
  <c r="U232" i="1"/>
  <c r="M233" i="1"/>
  <c r="N233" i="1"/>
  <c r="O233" i="1"/>
  <c r="P233" i="1"/>
  <c r="Q233" i="1"/>
  <c r="R233" i="1"/>
  <c r="S233" i="1"/>
  <c r="T233" i="1"/>
  <c r="U233" i="1"/>
  <c r="M234" i="1"/>
  <c r="N234" i="1"/>
  <c r="O234" i="1"/>
  <c r="P234" i="1"/>
  <c r="Q234" i="1"/>
  <c r="R234" i="1"/>
  <c r="S234" i="1"/>
  <c r="T234" i="1"/>
  <c r="U234" i="1"/>
  <c r="M235" i="1"/>
  <c r="N235" i="1"/>
  <c r="O235" i="1"/>
  <c r="P235" i="1"/>
  <c r="Q235" i="1"/>
  <c r="R235" i="1"/>
  <c r="S235" i="1"/>
  <c r="T235" i="1"/>
  <c r="U235" i="1"/>
  <c r="M236" i="1"/>
  <c r="N236" i="1"/>
  <c r="O236" i="1"/>
  <c r="P236" i="1"/>
  <c r="Q236" i="1"/>
  <c r="R236" i="1"/>
  <c r="S236" i="1"/>
  <c r="T236" i="1"/>
  <c r="U236" i="1"/>
  <c r="M237" i="1"/>
  <c r="N237" i="1"/>
  <c r="O237" i="1"/>
  <c r="P237" i="1"/>
  <c r="Q237" i="1"/>
  <c r="R237" i="1"/>
  <c r="S237" i="1"/>
  <c r="T237" i="1"/>
  <c r="U237" i="1"/>
  <c r="M238" i="1"/>
  <c r="N238" i="1"/>
  <c r="O238" i="1"/>
  <c r="P238" i="1"/>
  <c r="Q238" i="1"/>
  <c r="R238" i="1"/>
  <c r="S238" i="1"/>
  <c r="T238" i="1"/>
  <c r="U238" i="1"/>
  <c r="M239" i="1"/>
  <c r="N239" i="1"/>
  <c r="O239" i="1"/>
  <c r="P239" i="1"/>
  <c r="Q239" i="1"/>
  <c r="R239" i="1"/>
  <c r="S239" i="1"/>
  <c r="T239" i="1"/>
  <c r="U239" i="1"/>
  <c r="M240" i="1"/>
  <c r="N240" i="1"/>
  <c r="O240" i="1"/>
  <c r="P240" i="1"/>
  <c r="Q240" i="1"/>
  <c r="R240" i="1"/>
  <c r="S240" i="1"/>
  <c r="T240" i="1"/>
  <c r="U240" i="1"/>
  <c r="M241" i="1"/>
  <c r="N241" i="1"/>
  <c r="O241" i="1"/>
  <c r="P241" i="1"/>
  <c r="Q241" i="1"/>
  <c r="R241" i="1"/>
  <c r="S241" i="1"/>
  <c r="T241" i="1"/>
  <c r="U241" i="1"/>
  <c r="M242" i="1"/>
  <c r="N242" i="1"/>
  <c r="O242" i="1"/>
  <c r="P242" i="1"/>
  <c r="Q242" i="1"/>
  <c r="R242" i="1"/>
  <c r="S242" i="1"/>
  <c r="T242" i="1"/>
  <c r="U242" i="1"/>
  <c r="M243" i="1"/>
  <c r="N243" i="1"/>
  <c r="O243" i="1"/>
  <c r="P243" i="1"/>
  <c r="Q243" i="1"/>
  <c r="R243" i="1"/>
  <c r="S243" i="1"/>
  <c r="T243" i="1"/>
  <c r="U243" i="1"/>
  <c r="M244" i="1"/>
  <c r="N244" i="1"/>
  <c r="O244" i="1"/>
  <c r="P244" i="1"/>
  <c r="Q244" i="1"/>
  <c r="R244" i="1"/>
  <c r="S244" i="1"/>
  <c r="T244" i="1"/>
  <c r="U244" i="1"/>
  <c r="M245" i="1"/>
  <c r="N245" i="1"/>
  <c r="O245" i="1"/>
  <c r="P245" i="1"/>
  <c r="Q245" i="1"/>
  <c r="R245" i="1"/>
  <c r="S245" i="1"/>
  <c r="T245" i="1"/>
  <c r="U245" i="1"/>
  <c r="M246" i="1"/>
  <c r="N246" i="1"/>
  <c r="O246" i="1"/>
  <c r="P246" i="1"/>
  <c r="Q246" i="1"/>
  <c r="R246" i="1"/>
  <c r="S246" i="1"/>
  <c r="T246" i="1"/>
  <c r="U246" i="1"/>
  <c r="M247" i="1"/>
  <c r="N247" i="1"/>
  <c r="O247" i="1"/>
  <c r="P247" i="1"/>
  <c r="Q247" i="1"/>
  <c r="R247" i="1"/>
  <c r="S247" i="1"/>
  <c r="T247" i="1"/>
  <c r="U247" i="1"/>
  <c r="M248" i="1"/>
  <c r="N248" i="1"/>
  <c r="O248" i="1"/>
  <c r="P248" i="1"/>
  <c r="Q248" i="1"/>
  <c r="R248" i="1"/>
  <c r="S248" i="1"/>
  <c r="T248" i="1"/>
  <c r="U248" i="1"/>
  <c r="M249" i="1"/>
  <c r="N249" i="1"/>
  <c r="O249" i="1"/>
  <c r="P249" i="1"/>
  <c r="Q249" i="1"/>
  <c r="R249" i="1"/>
  <c r="S249" i="1"/>
  <c r="T249" i="1"/>
  <c r="U249" i="1"/>
  <c r="M250" i="1"/>
  <c r="N250" i="1"/>
  <c r="O250" i="1"/>
  <c r="P250" i="1"/>
  <c r="Q250" i="1"/>
  <c r="R250" i="1"/>
  <c r="S250" i="1"/>
  <c r="T250" i="1"/>
  <c r="U250" i="1"/>
  <c r="M251" i="1"/>
  <c r="N251" i="1"/>
  <c r="O251" i="1"/>
  <c r="P251" i="1"/>
  <c r="Q251" i="1"/>
  <c r="R251" i="1"/>
  <c r="S251" i="1"/>
  <c r="T251" i="1"/>
  <c r="U251" i="1"/>
  <c r="M252" i="1"/>
  <c r="N252" i="1"/>
  <c r="O252" i="1"/>
  <c r="P252" i="1"/>
  <c r="Q252" i="1"/>
  <c r="R252" i="1"/>
  <c r="S252" i="1"/>
  <c r="T252" i="1"/>
  <c r="U252" i="1"/>
  <c r="M253" i="1"/>
  <c r="N253" i="1"/>
  <c r="O253" i="1"/>
  <c r="P253" i="1"/>
  <c r="Q253" i="1"/>
  <c r="R253" i="1"/>
  <c r="S253" i="1"/>
  <c r="T253" i="1"/>
  <c r="U253"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18" i="1"/>
  <c r="M74" i="1"/>
  <c r="N74" i="1"/>
  <c r="O74" i="1"/>
  <c r="P74" i="1"/>
  <c r="Q74" i="1"/>
  <c r="Q1658" i="1" s="1"/>
  <c r="R74" i="1"/>
  <c r="S74" i="1"/>
  <c r="S1658" i="1" s="1"/>
  <c r="T74" i="1"/>
  <c r="U74" i="1"/>
  <c r="U1658" i="1" s="1"/>
  <c r="M75" i="1"/>
  <c r="M1659" i="1" s="1"/>
  <c r="N75" i="1"/>
  <c r="O75" i="1"/>
  <c r="P75" i="1"/>
  <c r="P1659" i="1" s="1"/>
  <c r="Q75" i="1"/>
  <c r="Q1659" i="1" s="1"/>
  <c r="R75" i="1"/>
  <c r="R1659" i="1" s="1"/>
  <c r="S75" i="1"/>
  <c r="T75" i="1"/>
  <c r="U75" i="1"/>
  <c r="U1659" i="1" s="1"/>
  <c r="M76" i="1"/>
  <c r="N76" i="1"/>
  <c r="O76" i="1"/>
  <c r="O1660" i="1" s="1"/>
  <c r="P76" i="1"/>
  <c r="Q76" i="1"/>
  <c r="R76" i="1"/>
  <c r="S76" i="1"/>
  <c r="T76" i="1"/>
  <c r="T1660" i="1" s="1"/>
  <c r="U76" i="1"/>
  <c r="M77" i="1"/>
  <c r="N77" i="1"/>
  <c r="N1661" i="1" s="1"/>
  <c r="O77" i="1"/>
  <c r="O1661" i="1" s="1"/>
  <c r="P77" i="1"/>
  <c r="Q77" i="1"/>
  <c r="R77" i="1"/>
  <c r="S77" i="1"/>
  <c r="S1661" i="1" s="1"/>
  <c r="T77" i="1"/>
  <c r="U77" i="1"/>
  <c r="M78" i="1"/>
  <c r="N78" i="1"/>
  <c r="O78" i="1"/>
  <c r="O1662" i="1" s="1"/>
  <c r="P78" i="1"/>
  <c r="Q78" i="1"/>
  <c r="Q1662" i="1" s="1"/>
  <c r="R78" i="1"/>
  <c r="R1662" i="1" s="1"/>
  <c r="S78" i="1"/>
  <c r="T78" i="1"/>
  <c r="U78" i="1"/>
  <c r="U1662" i="1" s="1"/>
  <c r="M79" i="1"/>
  <c r="M1663" i="1" s="1"/>
  <c r="N79" i="1"/>
  <c r="N1663" i="1" s="1"/>
  <c r="O79" i="1"/>
  <c r="P79" i="1"/>
  <c r="Q79" i="1"/>
  <c r="Q1663" i="1" s="1"/>
  <c r="R79" i="1"/>
  <c r="S79" i="1"/>
  <c r="T79" i="1"/>
  <c r="U79" i="1"/>
  <c r="M80" i="1"/>
  <c r="M1664" i="1" s="1"/>
  <c r="N80" i="1"/>
  <c r="O80" i="1"/>
  <c r="O1664" i="1" s="1"/>
  <c r="P80" i="1"/>
  <c r="P1664" i="1" s="1"/>
  <c r="Q80" i="1"/>
  <c r="R80" i="1"/>
  <c r="S80" i="1"/>
  <c r="T80" i="1"/>
  <c r="T1664" i="1" s="1"/>
  <c r="U80" i="1"/>
  <c r="M81" i="1"/>
  <c r="N81" i="1"/>
  <c r="O81" i="1"/>
  <c r="O1665" i="1" s="1"/>
  <c r="P81" i="1"/>
  <c r="P1665" i="1" s="1"/>
  <c r="Q81" i="1"/>
  <c r="R81" i="1"/>
  <c r="R1665" i="1" s="1"/>
  <c r="S81" i="1"/>
  <c r="T81" i="1"/>
  <c r="U81" i="1"/>
  <c r="M82" i="1"/>
  <c r="M1666" i="1" s="1"/>
  <c r="N82" i="1"/>
  <c r="N1666" i="1" s="1"/>
  <c r="O82" i="1"/>
  <c r="P82" i="1"/>
  <c r="Q82" i="1"/>
  <c r="Q1666" i="1" s="1"/>
  <c r="R82" i="1"/>
  <c r="R1666" i="1" s="1"/>
  <c r="S82" i="1"/>
  <c r="T82" i="1"/>
  <c r="U82" i="1"/>
  <c r="M83" i="1"/>
  <c r="M1667" i="1" s="1"/>
  <c r="N83" i="1"/>
  <c r="N1667" i="1" s="1"/>
  <c r="O83" i="1"/>
  <c r="P83" i="1"/>
  <c r="P1667" i="1" s="1"/>
  <c r="Q83" i="1"/>
  <c r="R83" i="1"/>
  <c r="S83" i="1"/>
  <c r="T83" i="1"/>
  <c r="U83" i="1"/>
  <c r="U1667" i="1" s="1"/>
  <c r="M84" i="1"/>
  <c r="N84" i="1"/>
  <c r="O84" i="1"/>
  <c r="O1668" i="1" s="1"/>
  <c r="P84" i="1"/>
  <c r="P1668" i="1" s="1"/>
  <c r="Q84" i="1"/>
  <c r="Q1668" i="1" s="1"/>
  <c r="R84" i="1"/>
  <c r="S84" i="1"/>
  <c r="T84" i="1"/>
  <c r="T1668" i="1" s="1"/>
  <c r="U84" i="1"/>
  <c r="U1668" i="1" s="1"/>
  <c r="M85" i="1"/>
  <c r="N85" i="1"/>
  <c r="N1669" i="1" s="1"/>
  <c r="O85" i="1"/>
  <c r="P85" i="1"/>
  <c r="Q85" i="1"/>
  <c r="R85" i="1"/>
  <c r="R1669" i="1" s="1"/>
  <c r="S85" i="1"/>
  <c r="S1669" i="1" s="1"/>
  <c r="T85" i="1"/>
  <c r="U85" i="1"/>
  <c r="M86" i="1"/>
  <c r="M1670" i="1" s="1"/>
  <c r="N86" i="1"/>
  <c r="O86" i="1"/>
  <c r="O1670" i="1" s="1"/>
  <c r="P86" i="1"/>
  <c r="Q86" i="1"/>
  <c r="R86" i="1"/>
  <c r="R1670" i="1" s="1"/>
  <c r="S86" i="1"/>
  <c r="T86" i="1"/>
  <c r="U86" i="1"/>
  <c r="M87" i="1"/>
  <c r="N87" i="1"/>
  <c r="N1671" i="1" s="1"/>
  <c r="O87" i="1"/>
  <c r="P87" i="1"/>
  <c r="P1671" i="1" s="1"/>
  <c r="Q87" i="1"/>
  <c r="Q1671" i="1" s="1"/>
  <c r="R87" i="1"/>
  <c r="S87" i="1"/>
  <c r="T87" i="1"/>
  <c r="T1671" i="1" s="1"/>
  <c r="U87" i="1"/>
  <c r="U1671" i="1" s="1"/>
  <c r="M88" i="1"/>
  <c r="M1672" i="1" s="1"/>
  <c r="N88" i="1"/>
  <c r="O88" i="1"/>
  <c r="P88" i="1"/>
  <c r="P1672" i="1" s="1"/>
  <c r="Q88" i="1"/>
  <c r="R88" i="1"/>
  <c r="S88" i="1"/>
  <c r="S1672" i="1" s="1"/>
  <c r="T88" i="1"/>
  <c r="U88" i="1"/>
  <c r="U1672" i="1" s="1"/>
  <c r="M89" i="1"/>
  <c r="N89" i="1"/>
  <c r="N1673" i="1" s="1"/>
  <c r="O89" i="1"/>
  <c r="O1673" i="1" s="1"/>
  <c r="P89" i="1"/>
  <c r="Q89" i="1"/>
  <c r="R89" i="1"/>
  <c r="R1673" i="1" s="1"/>
  <c r="S89" i="1"/>
  <c r="S1673" i="1" s="1"/>
  <c r="T89" i="1"/>
  <c r="U89" i="1"/>
  <c r="M90" i="1"/>
  <c r="N90" i="1"/>
  <c r="N1674" i="1" s="1"/>
  <c r="O90" i="1"/>
  <c r="O1674" i="1" s="1"/>
  <c r="P90" i="1"/>
  <c r="Q90" i="1"/>
  <c r="Q1674" i="1" s="1"/>
  <c r="R90" i="1"/>
  <c r="S90" i="1"/>
  <c r="T90" i="1"/>
  <c r="T1278" i="1" s="1"/>
  <c r="U90" i="1"/>
  <c r="U1674" i="1" s="1"/>
  <c r="M91" i="1"/>
  <c r="M1675" i="1" s="1"/>
  <c r="N91" i="1"/>
  <c r="O91" i="1"/>
  <c r="P91" i="1"/>
  <c r="P1675" i="1" s="1"/>
  <c r="Q91" i="1"/>
  <c r="Q1675" i="1" s="1"/>
  <c r="R91" i="1"/>
  <c r="S91" i="1"/>
  <c r="T91" i="1"/>
  <c r="U91" i="1"/>
  <c r="U1675" i="1" s="1"/>
  <c r="M92" i="1"/>
  <c r="M1676" i="1" s="1"/>
  <c r="N92" i="1"/>
  <c r="O92" i="1"/>
  <c r="O1676" i="1" s="1"/>
  <c r="P92" i="1"/>
  <c r="Q92" i="1"/>
  <c r="R92" i="1"/>
  <c r="S92" i="1"/>
  <c r="S1676" i="1" s="1"/>
  <c r="T92" i="1"/>
  <c r="T1676" i="1" s="1"/>
  <c r="U92" i="1"/>
  <c r="M93" i="1"/>
  <c r="N93" i="1"/>
  <c r="N1677" i="1" s="1"/>
  <c r="O93" i="1"/>
  <c r="O1677" i="1" s="1"/>
  <c r="P93" i="1"/>
  <c r="P1677" i="1" s="1"/>
  <c r="Q93" i="1"/>
  <c r="R93" i="1"/>
  <c r="S93" i="1"/>
  <c r="S1677" i="1" s="1"/>
  <c r="T93" i="1"/>
  <c r="U93" i="1"/>
  <c r="M94" i="1"/>
  <c r="M1678" i="1" s="1"/>
  <c r="N94" i="1"/>
  <c r="O94" i="1"/>
  <c r="O1678" i="1" s="1"/>
  <c r="P94" i="1"/>
  <c r="Q94" i="1"/>
  <c r="Q1678" i="1" s="1"/>
  <c r="R94" i="1"/>
  <c r="R1678" i="1" s="1"/>
  <c r="S94" i="1"/>
  <c r="T94" i="1"/>
  <c r="U94" i="1"/>
  <c r="M95" i="1"/>
  <c r="M1679" i="1" s="1"/>
  <c r="N95" i="1"/>
  <c r="N1679" i="1" s="1"/>
  <c r="O95" i="1"/>
  <c r="P95" i="1"/>
  <c r="Q95" i="1"/>
  <c r="Q1679" i="1" s="1"/>
  <c r="R95" i="1"/>
  <c r="S95" i="1"/>
  <c r="T95" i="1"/>
  <c r="T1679" i="1" s="1"/>
  <c r="U95" i="1"/>
  <c r="M96" i="1"/>
  <c r="M1680" i="1" s="1"/>
  <c r="N96" i="1"/>
  <c r="O96" i="1"/>
  <c r="O1680" i="1" s="1"/>
  <c r="P96" i="1"/>
  <c r="P1680" i="1" s="1"/>
  <c r="Q96" i="1"/>
  <c r="R96" i="1"/>
  <c r="S96" i="1"/>
  <c r="S1680" i="1" s="1"/>
  <c r="T96" i="1"/>
  <c r="T1680" i="1" s="1"/>
  <c r="U96" i="1"/>
  <c r="M97" i="1"/>
  <c r="N97" i="1"/>
  <c r="O97" i="1"/>
  <c r="O1681" i="1" s="1"/>
  <c r="P97" i="1"/>
  <c r="P1681" i="1" s="1"/>
  <c r="Q97" i="1"/>
  <c r="R97" i="1"/>
  <c r="R1681" i="1" s="1"/>
  <c r="S97" i="1"/>
  <c r="T97" i="1"/>
  <c r="T1681" i="1" s="1"/>
  <c r="U97" i="1"/>
  <c r="M98" i="1"/>
  <c r="N98" i="1"/>
  <c r="N1682" i="1" s="1"/>
  <c r="O98" i="1"/>
  <c r="P98" i="1"/>
  <c r="Q98" i="1"/>
  <c r="Q1682" i="1" s="1"/>
  <c r="R98" i="1"/>
  <c r="R1682" i="1" s="1"/>
  <c r="S98" i="1"/>
  <c r="T98" i="1"/>
  <c r="U98" i="1"/>
  <c r="M99" i="1"/>
  <c r="M1683" i="1" s="1"/>
  <c r="N99" i="1"/>
  <c r="O99" i="1"/>
  <c r="P99" i="1"/>
  <c r="P1683" i="1" s="1"/>
  <c r="Q99" i="1"/>
  <c r="R99" i="1"/>
  <c r="S99" i="1"/>
  <c r="T99" i="1"/>
  <c r="T1683" i="1" s="1"/>
  <c r="U99" i="1"/>
  <c r="U1683" i="1" s="1"/>
  <c r="M100" i="1"/>
  <c r="N100" i="1"/>
  <c r="O100" i="1"/>
  <c r="O1684" i="1" s="1"/>
  <c r="P100" i="1"/>
  <c r="P1684" i="1" s="1"/>
  <c r="Q100" i="1"/>
  <c r="Q1684" i="1" s="1"/>
  <c r="R100" i="1"/>
  <c r="S100" i="1"/>
  <c r="T100" i="1"/>
  <c r="T1684" i="1" s="1"/>
  <c r="U100" i="1"/>
  <c r="U1684" i="1" s="1"/>
  <c r="M101" i="1"/>
  <c r="N101" i="1"/>
  <c r="O101" i="1"/>
  <c r="P101" i="1"/>
  <c r="Q101" i="1"/>
  <c r="R101" i="1"/>
  <c r="R1685" i="1" s="1"/>
  <c r="S101" i="1"/>
  <c r="T101" i="1"/>
  <c r="U101" i="1"/>
  <c r="M102" i="1"/>
  <c r="N102" i="1"/>
  <c r="O102" i="1"/>
  <c r="O1686" i="1" s="1"/>
  <c r="P102" i="1"/>
  <c r="Q102" i="1"/>
  <c r="R102" i="1"/>
  <c r="R1686" i="1" s="1"/>
  <c r="S102" i="1"/>
  <c r="T102" i="1"/>
  <c r="U102" i="1"/>
  <c r="U1686" i="1" s="1"/>
  <c r="M103" i="1"/>
  <c r="N103" i="1"/>
  <c r="N1687" i="1" s="1"/>
  <c r="O103" i="1"/>
  <c r="P103" i="1"/>
  <c r="P1687" i="1" s="1"/>
  <c r="Q103" i="1"/>
  <c r="Q1687" i="1" s="1"/>
  <c r="R103" i="1"/>
  <c r="S103" i="1"/>
  <c r="T103" i="1"/>
  <c r="T1687" i="1" s="1"/>
  <c r="U103" i="1"/>
  <c r="U1687" i="1" s="1"/>
  <c r="M104" i="1"/>
  <c r="M1688" i="1" s="1"/>
  <c r="N104" i="1"/>
  <c r="O104" i="1"/>
  <c r="P104" i="1"/>
  <c r="P1688" i="1" s="1"/>
  <c r="Q104" i="1"/>
  <c r="Q1688" i="1" s="1"/>
  <c r="R104" i="1"/>
  <c r="S104" i="1"/>
  <c r="S1688" i="1" s="1"/>
  <c r="T104" i="1"/>
  <c r="U104" i="1"/>
  <c r="M105" i="1"/>
  <c r="N105" i="1"/>
  <c r="O105" i="1"/>
  <c r="O1689" i="1" s="1"/>
  <c r="P105" i="1"/>
  <c r="Q105" i="1"/>
  <c r="R105" i="1"/>
  <c r="R1689" i="1" s="1"/>
  <c r="S105" i="1"/>
  <c r="S1689" i="1" s="1"/>
  <c r="T105" i="1"/>
  <c r="U105" i="1"/>
  <c r="M106" i="1"/>
  <c r="N106" i="1"/>
  <c r="N1690" i="1" s="1"/>
  <c r="O106" i="1"/>
  <c r="O1690" i="1" s="1"/>
  <c r="P106" i="1"/>
  <c r="P1690" i="1" s="1"/>
  <c r="Q106" i="1"/>
  <c r="R106" i="1"/>
  <c r="R1690" i="1" s="1"/>
  <c r="S106" i="1"/>
  <c r="S1690" i="1" s="1"/>
  <c r="T106" i="1"/>
  <c r="T1690" i="1" s="1"/>
  <c r="U106" i="1"/>
  <c r="M107" i="1"/>
  <c r="M1691" i="1" s="1"/>
  <c r="N107" i="1"/>
  <c r="O107" i="1"/>
  <c r="O1691" i="1" s="1"/>
  <c r="P107" i="1"/>
  <c r="Q107" i="1"/>
  <c r="Q1691" i="1" s="1"/>
  <c r="R107" i="1"/>
  <c r="S107" i="1"/>
  <c r="S1691" i="1" s="1"/>
  <c r="T107" i="1"/>
  <c r="U107" i="1"/>
  <c r="U1691" i="1" s="1"/>
  <c r="M108" i="1"/>
  <c r="M1692" i="1" s="1"/>
  <c r="N108" i="1"/>
  <c r="N1692" i="1" s="1"/>
  <c r="O108" i="1"/>
  <c r="P108" i="1"/>
  <c r="P1692" i="1" s="1"/>
  <c r="Q108" i="1"/>
  <c r="Q1692" i="1" s="1"/>
  <c r="R108" i="1"/>
  <c r="R1692" i="1" s="1"/>
  <c r="S108" i="1"/>
  <c r="T108" i="1"/>
  <c r="T1692" i="1" s="1"/>
  <c r="U108" i="1"/>
  <c r="M109" i="1"/>
  <c r="M1693" i="1" s="1"/>
  <c r="N109" i="1"/>
  <c r="O109" i="1"/>
  <c r="P109" i="1"/>
  <c r="Q109" i="1"/>
  <c r="Q1693" i="1" s="1"/>
  <c r="R109" i="1"/>
  <c r="S109" i="1"/>
  <c r="S1693" i="1" s="1"/>
  <c r="T109" i="1"/>
  <c r="U109" i="1"/>
  <c r="U1693" i="1" s="1"/>
  <c r="L75" i="1"/>
  <c r="L76" i="1"/>
  <c r="L1660" i="1" s="1"/>
  <c r="L77" i="1"/>
  <c r="L78" i="1"/>
  <c r="L1662" i="1" s="1"/>
  <c r="L79" i="1"/>
  <c r="L80" i="1"/>
  <c r="L81" i="1"/>
  <c r="L82" i="1"/>
  <c r="L1666" i="1" s="1"/>
  <c r="L83" i="1"/>
  <c r="L84" i="1"/>
  <c r="L1668" i="1" s="1"/>
  <c r="L85" i="1"/>
  <c r="L86" i="1"/>
  <c r="L1670" i="1" s="1"/>
  <c r="L87" i="1"/>
  <c r="L88" i="1"/>
  <c r="L1672" i="1" s="1"/>
  <c r="L89" i="1"/>
  <c r="L1673" i="1" s="1"/>
  <c r="L90" i="1"/>
  <c r="L91" i="1"/>
  <c r="L92" i="1"/>
  <c r="L93" i="1"/>
  <c r="L1677" i="1" s="1"/>
  <c r="L94" i="1"/>
  <c r="L1678" i="1" s="1"/>
  <c r="L95" i="1"/>
  <c r="L1679" i="1" s="1"/>
  <c r="L96" i="1"/>
  <c r="L1680" i="1" s="1"/>
  <c r="L97" i="1"/>
  <c r="L1681" i="1" s="1"/>
  <c r="L98" i="1"/>
  <c r="L1682" i="1" s="1"/>
  <c r="L99" i="1"/>
  <c r="L1683" i="1" s="1"/>
  <c r="L100" i="1"/>
  <c r="L1684" i="1" s="1"/>
  <c r="L101" i="1"/>
  <c r="L1685" i="1" s="1"/>
  <c r="L102" i="1"/>
  <c r="L1686" i="1" s="1"/>
  <c r="L103" i="1"/>
  <c r="L1687" i="1" s="1"/>
  <c r="L104" i="1"/>
  <c r="L1688" i="1" s="1"/>
  <c r="L105" i="1"/>
  <c r="L1689" i="1" s="1"/>
  <c r="L106" i="1"/>
  <c r="L107" i="1"/>
  <c r="L1691" i="1" s="1"/>
  <c r="L108" i="1"/>
  <c r="L1692" i="1" s="1"/>
  <c r="L109" i="1"/>
  <c r="L1693" i="1" s="1"/>
  <c r="L74" i="1"/>
  <c r="L1658" i="1" s="1"/>
  <c r="M1662" i="1" l="1"/>
  <c r="L1981" i="1"/>
  <c r="L1977" i="1"/>
  <c r="L1973" i="1"/>
  <c r="L1969" i="1"/>
  <c r="L1965" i="1"/>
  <c r="L1961" i="1"/>
  <c r="L1957" i="1"/>
  <c r="L1953" i="1"/>
  <c r="L1949" i="1"/>
  <c r="T1981" i="1"/>
  <c r="P1981" i="1"/>
  <c r="U1980" i="1"/>
  <c r="Q1980" i="1"/>
  <c r="R1979" i="1"/>
  <c r="N1979" i="1"/>
  <c r="S1978" i="1"/>
  <c r="P1977" i="1"/>
  <c r="U1976" i="1"/>
  <c r="R1975" i="1"/>
  <c r="N1975" i="1"/>
  <c r="S1974" i="1"/>
  <c r="T1973" i="1"/>
  <c r="P1973" i="1"/>
  <c r="Q1972" i="1"/>
  <c r="M1972" i="1"/>
  <c r="R1971" i="1"/>
  <c r="O1970" i="1"/>
  <c r="T1969" i="1"/>
  <c r="Q1968" i="1"/>
  <c r="M1968" i="1"/>
  <c r="R1967" i="1"/>
  <c r="S1966" i="1"/>
  <c r="O1966" i="1"/>
  <c r="P1965" i="1"/>
  <c r="U1964" i="1"/>
  <c r="Q1964" i="1"/>
  <c r="R1567" i="1"/>
  <c r="S1962" i="1"/>
  <c r="U1960" i="1"/>
  <c r="Q1960" i="1"/>
  <c r="N1959" i="1"/>
  <c r="O1958" i="1"/>
  <c r="T1957" i="1"/>
  <c r="R1955" i="1"/>
  <c r="S1954" i="1"/>
  <c r="T1953" i="1"/>
  <c r="P1953" i="1"/>
  <c r="M1952" i="1"/>
  <c r="N1951" i="1"/>
  <c r="S1950" i="1"/>
  <c r="O1950" i="1"/>
  <c r="P1553" i="1"/>
  <c r="Q1948" i="1"/>
  <c r="R1947" i="1"/>
  <c r="S1946" i="1"/>
  <c r="O1946" i="1"/>
  <c r="L1661" i="1"/>
  <c r="S1581" i="1"/>
  <c r="O1717" i="1"/>
  <c r="P1720" i="1"/>
  <c r="L1399" i="1"/>
  <c r="L1391" i="1"/>
  <c r="L1387" i="1"/>
  <c r="L1402" i="1"/>
  <c r="L1398" i="1"/>
  <c r="L1394" i="1"/>
  <c r="L1390" i="1"/>
  <c r="L1403" i="1"/>
  <c r="L1395" i="1"/>
  <c r="L1383" i="1"/>
  <c r="L1405" i="1"/>
  <c r="L1401" i="1"/>
  <c r="L1397" i="1"/>
  <c r="L1393" i="1"/>
  <c r="L1389" i="1"/>
  <c r="L1386" i="1"/>
  <c r="L1382" i="1"/>
  <c r="L1378" i="1"/>
  <c r="L1374" i="1"/>
  <c r="U1405" i="1"/>
  <c r="Q1405" i="1"/>
  <c r="M1405" i="1"/>
  <c r="R1404" i="1"/>
  <c r="N1404" i="1"/>
  <c r="S1403" i="1"/>
  <c r="O1403" i="1"/>
  <c r="T1402" i="1"/>
  <c r="P1402" i="1"/>
  <c r="U1401" i="1"/>
  <c r="Q1401" i="1"/>
  <c r="M1401" i="1"/>
  <c r="R1400" i="1"/>
  <c r="N1400" i="1"/>
  <c r="S1399" i="1"/>
  <c r="O1399" i="1"/>
  <c r="T1398" i="1"/>
  <c r="P1398" i="1"/>
  <c r="U1397" i="1"/>
  <c r="Q1397" i="1"/>
  <c r="M1397" i="1"/>
  <c r="R1396" i="1"/>
  <c r="N1396" i="1"/>
  <c r="S1395" i="1"/>
  <c r="O1395" i="1"/>
  <c r="T1394" i="1"/>
  <c r="P1394" i="1"/>
  <c r="U1393" i="1"/>
  <c r="Q1393" i="1"/>
  <c r="M1393" i="1"/>
  <c r="R1392" i="1"/>
  <c r="N1392" i="1"/>
  <c r="S1391" i="1"/>
  <c r="O1391" i="1"/>
  <c r="T1390" i="1"/>
  <c r="P1390" i="1"/>
  <c r="U1389" i="1"/>
  <c r="Q1389" i="1"/>
  <c r="M1389" i="1"/>
  <c r="R1388" i="1"/>
  <c r="N1388" i="1"/>
  <c r="S1387" i="1"/>
  <c r="O1387" i="1"/>
  <c r="T1386" i="1"/>
  <c r="P1386" i="1"/>
  <c r="U1385" i="1"/>
  <c r="Q1385" i="1"/>
  <c r="M1385" i="1"/>
  <c r="R1384" i="1"/>
  <c r="N1384" i="1"/>
  <c r="S1383" i="1"/>
  <c r="O1383" i="1"/>
  <c r="T1382" i="1"/>
  <c r="P1382" i="1"/>
  <c r="U1381" i="1"/>
  <c r="Q1381" i="1"/>
  <c r="M1381" i="1"/>
  <c r="R1380" i="1"/>
  <c r="N1380" i="1"/>
  <c r="S1379" i="1"/>
  <c r="O1379" i="1"/>
  <c r="T1378" i="1"/>
  <c r="P1378" i="1"/>
  <c r="U1377" i="1"/>
  <c r="Q1377" i="1"/>
  <c r="M1377" i="1"/>
  <c r="R1376" i="1"/>
  <c r="N1376" i="1"/>
  <c r="S1375" i="1"/>
  <c r="O1375" i="1"/>
  <c r="T1374" i="1"/>
  <c r="P1374" i="1"/>
  <c r="U1373" i="1"/>
  <c r="Q1373" i="1"/>
  <c r="M1373" i="1"/>
  <c r="R1372" i="1"/>
  <c r="N1372" i="1"/>
  <c r="S1371" i="1"/>
  <c r="O1371" i="1"/>
  <c r="T1370" i="1"/>
  <c r="P1370" i="1"/>
  <c r="L1385" i="1"/>
  <c r="L1377" i="1"/>
  <c r="T1405" i="1"/>
  <c r="U1404" i="1"/>
  <c r="Q1404" i="1"/>
  <c r="M1404" i="1"/>
  <c r="N1403" i="1"/>
  <c r="S1402" i="1"/>
  <c r="O1402" i="1"/>
  <c r="P1401" i="1"/>
  <c r="U1400" i="1"/>
  <c r="Q1400" i="1"/>
  <c r="R1399" i="1"/>
  <c r="N1399" i="1"/>
  <c r="S1398" i="1"/>
  <c r="T1397" i="1"/>
  <c r="P1397" i="1"/>
  <c r="U1396" i="1"/>
  <c r="M1396" i="1"/>
  <c r="R1395" i="1"/>
  <c r="N1395" i="1"/>
  <c r="O1394" i="1"/>
  <c r="T1393" i="1"/>
  <c r="P1393" i="1"/>
  <c r="Q1392" i="1"/>
  <c r="M1392" i="1"/>
  <c r="R1391" i="1"/>
  <c r="S1390" i="1"/>
  <c r="O1390" i="1"/>
  <c r="T1389" i="1"/>
  <c r="U1388" i="1"/>
  <c r="Q1388" i="1"/>
  <c r="M1388" i="1"/>
  <c r="N1387" i="1"/>
  <c r="S1386" i="1"/>
  <c r="O1386" i="1"/>
  <c r="P1385" i="1"/>
  <c r="U1384" i="1"/>
  <c r="Q1384" i="1"/>
  <c r="R1383" i="1"/>
  <c r="N1383" i="1"/>
  <c r="S1382" i="1"/>
  <c r="T1381" i="1"/>
  <c r="P1381" i="1"/>
  <c r="U1380" i="1"/>
  <c r="M1380" i="1"/>
  <c r="R1379" i="1"/>
  <c r="N1379" i="1"/>
  <c r="O1378" i="1"/>
  <c r="T1377" i="1"/>
  <c r="P1377" i="1"/>
  <c r="Q1376" i="1"/>
  <c r="M1376" i="1"/>
  <c r="R1375" i="1"/>
  <c r="S1374" i="1"/>
  <c r="O1374" i="1"/>
  <c r="T1373" i="1"/>
  <c r="U1372" i="1"/>
  <c r="Q1372" i="1"/>
  <c r="M1372" i="1"/>
  <c r="N1371" i="1"/>
  <c r="S1370" i="1"/>
  <c r="O1370" i="1"/>
  <c r="L1379" i="1"/>
  <c r="L1375" i="1"/>
  <c r="L1371" i="1"/>
  <c r="R1405" i="1"/>
  <c r="N1405" i="1"/>
  <c r="S1404" i="1"/>
  <c r="O1404" i="1"/>
  <c r="T1403" i="1"/>
  <c r="P1403" i="1"/>
  <c r="U1402" i="1"/>
  <c r="Q1402" i="1"/>
  <c r="M1402" i="1"/>
  <c r="R1401" i="1"/>
  <c r="N1401" i="1"/>
  <c r="S1400" i="1"/>
  <c r="O1400" i="1"/>
  <c r="T1399" i="1"/>
  <c r="P1399" i="1"/>
  <c r="U1398" i="1"/>
  <c r="Q1398" i="1"/>
  <c r="M1398" i="1"/>
  <c r="R1397" i="1"/>
  <c r="N1397" i="1"/>
  <c r="S1396" i="1"/>
  <c r="O1396" i="1"/>
  <c r="T1395" i="1"/>
  <c r="P1395" i="1"/>
  <c r="U1394" i="1"/>
  <c r="Q1394" i="1"/>
  <c r="M1394" i="1"/>
  <c r="R1393" i="1"/>
  <c r="N1393" i="1"/>
  <c r="S1392" i="1"/>
  <c r="O1392" i="1"/>
  <c r="T1391" i="1"/>
  <c r="P1391" i="1"/>
  <c r="U1390" i="1"/>
  <c r="Q1390" i="1"/>
  <c r="M1390" i="1"/>
  <c r="R1389" i="1"/>
  <c r="N1389" i="1"/>
  <c r="S1388" i="1"/>
  <c r="O1388" i="1"/>
  <c r="T1387" i="1"/>
  <c r="P1387" i="1"/>
  <c r="U1386" i="1"/>
  <c r="Q1386" i="1"/>
  <c r="M1386" i="1"/>
  <c r="R1385" i="1"/>
  <c r="N1385" i="1"/>
  <c r="S1384" i="1"/>
  <c r="O1384" i="1"/>
  <c r="T1383" i="1"/>
  <c r="P1383" i="1"/>
  <c r="U1382" i="1"/>
  <c r="Q1382" i="1"/>
  <c r="M1382" i="1"/>
  <c r="R1381" i="1"/>
  <c r="N1381" i="1"/>
  <c r="S1380" i="1"/>
  <c r="O1380" i="1"/>
  <c r="T1379" i="1"/>
  <c r="P1379" i="1"/>
  <c r="U1378" i="1"/>
  <c r="Q1378" i="1"/>
  <c r="M1378" i="1"/>
  <c r="R1377" i="1"/>
  <c r="N1377" i="1"/>
  <c r="S1376" i="1"/>
  <c r="O1376" i="1"/>
  <c r="T1375" i="1"/>
  <c r="P1375" i="1"/>
  <c r="U1374" i="1"/>
  <c r="Q1374" i="1"/>
  <c r="M1374" i="1"/>
  <c r="R1373" i="1"/>
  <c r="N1373" i="1"/>
  <c r="S1372" i="1"/>
  <c r="O1372" i="1"/>
  <c r="T1371" i="1"/>
  <c r="P1371" i="1"/>
  <c r="U1370" i="1"/>
  <c r="Q1370" i="1"/>
  <c r="M1370" i="1"/>
  <c r="L1381" i="1"/>
  <c r="L1373" i="1"/>
  <c r="P1405" i="1"/>
  <c r="R1403" i="1"/>
  <c r="T1401" i="1"/>
  <c r="M1400" i="1"/>
  <c r="O1398" i="1"/>
  <c r="Q1396" i="1"/>
  <c r="S1394" i="1"/>
  <c r="U1392" i="1"/>
  <c r="N1391" i="1"/>
  <c r="P1389" i="1"/>
  <c r="R1387" i="1"/>
  <c r="T1385" i="1"/>
  <c r="M1384" i="1"/>
  <c r="O1382" i="1"/>
  <c r="Q1380" i="1"/>
  <c r="S1378" i="1"/>
  <c r="U1376" i="1"/>
  <c r="N1375" i="1"/>
  <c r="P1373" i="1"/>
  <c r="R1371" i="1"/>
  <c r="L1404" i="1"/>
  <c r="L1400" i="1"/>
  <c r="L1396" i="1"/>
  <c r="L1392" i="1"/>
  <c r="L1388" i="1"/>
  <c r="L1384" i="1"/>
  <c r="L1380" i="1"/>
  <c r="L1376" i="1"/>
  <c r="L1372" i="1"/>
  <c r="S1405" i="1"/>
  <c r="O1405" i="1"/>
  <c r="T1404" i="1"/>
  <c r="P1404" i="1"/>
  <c r="U1403" i="1"/>
  <c r="Q1403" i="1"/>
  <c r="M1403" i="1"/>
  <c r="R1402" i="1"/>
  <c r="N1402" i="1"/>
  <c r="S1401" i="1"/>
  <c r="O1401" i="1"/>
  <c r="T1400" i="1"/>
  <c r="P1400" i="1"/>
  <c r="U1399" i="1"/>
  <c r="Q1399" i="1"/>
  <c r="M1399" i="1"/>
  <c r="R1398" i="1"/>
  <c r="N1398" i="1"/>
  <c r="S1397" i="1"/>
  <c r="O1397" i="1"/>
  <c r="T1396" i="1"/>
  <c r="P1396" i="1"/>
  <c r="U1395" i="1"/>
  <c r="Q1395" i="1"/>
  <c r="M1395" i="1"/>
  <c r="R1394" i="1"/>
  <c r="N1394" i="1"/>
  <c r="S1393" i="1"/>
  <c r="O1393" i="1"/>
  <c r="T1392" i="1"/>
  <c r="P1392" i="1"/>
  <c r="U1391" i="1"/>
  <c r="Q1391" i="1"/>
  <c r="M1391" i="1"/>
  <c r="R1390" i="1"/>
  <c r="N1390" i="1"/>
  <c r="S1389" i="1"/>
  <c r="O1389" i="1"/>
  <c r="T1388" i="1"/>
  <c r="P1388" i="1"/>
  <c r="U1387" i="1"/>
  <c r="Q1387" i="1"/>
  <c r="M1387" i="1"/>
  <c r="R1386" i="1"/>
  <c r="N1386" i="1"/>
  <c r="S1385" i="1"/>
  <c r="O1385" i="1"/>
  <c r="T1384" i="1"/>
  <c r="P1384" i="1"/>
  <c r="U1383" i="1"/>
  <c r="Q1383" i="1"/>
  <c r="M1383" i="1"/>
  <c r="R1382" i="1"/>
  <c r="N1382" i="1"/>
  <c r="S1381" i="1"/>
  <c r="O1381" i="1"/>
  <c r="T1380" i="1"/>
  <c r="P1380" i="1"/>
  <c r="U1379" i="1"/>
  <c r="Q1379" i="1"/>
  <c r="M1379" i="1"/>
  <c r="R1378" i="1"/>
  <c r="N1378" i="1"/>
  <c r="S1377" i="1"/>
  <c r="O1377" i="1"/>
  <c r="T1376" i="1"/>
  <c r="P1376" i="1"/>
  <c r="U1375" i="1"/>
  <c r="Q1375" i="1"/>
  <c r="M1375" i="1"/>
  <c r="R1374" i="1"/>
  <c r="N1374" i="1"/>
  <c r="S1373" i="1"/>
  <c r="O1373" i="1"/>
  <c r="T1372" i="1"/>
  <c r="P1372" i="1"/>
  <c r="U1371" i="1"/>
  <c r="Q1371" i="1"/>
  <c r="M1371" i="1"/>
  <c r="R1370" i="1"/>
  <c r="N1370" i="1"/>
  <c r="M1564" i="1"/>
  <c r="P1957" i="1"/>
  <c r="M1715" i="1"/>
  <c r="T1961" i="1"/>
  <c r="T1716" i="1"/>
  <c r="Q1560" i="1"/>
  <c r="O1693" i="1"/>
  <c r="U1664" i="1"/>
  <c r="T1697" i="1"/>
  <c r="R1722" i="1"/>
  <c r="N1686" i="1"/>
  <c r="Q1696" i="1"/>
  <c r="M1660" i="1"/>
  <c r="M1696" i="1"/>
  <c r="N1670" i="1"/>
  <c r="N1658" i="1"/>
  <c r="L1676" i="1"/>
  <c r="L1664" i="1"/>
  <c r="T1712" i="1"/>
  <c r="S1727" i="1"/>
  <c r="P1719" i="1"/>
  <c r="T1719" i="1"/>
  <c r="P1714" i="1"/>
  <c r="T1665" i="1"/>
  <c r="N1724" i="1"/>
  <c r="M1318" i="1"/>
  <c r="U1310" i="1"/>
  <c r="L1551" i="1"/>
  <c r="L1330" i="1"/>
  <c r="L1314" i="1"/>
  <c r="O1332" i="1"/>
  <c r="T1303" i="1"/>
  <c r="P1566" i="1"/>
  <c r="N1325" i="1"/>
  <c r="T1696" i="1"/>
  <c r="L1329" i="1"/>
  <c r="L1725" i="1"/>
  <c r="R1327" i="1"/>
  <c r="R1723" i="1"/>
  <c r="S1326" i="1"/>
  <c r="S1722" i="1"/>
  <c r="Q1324" i="1"/>
  <c r="Q1720" i="1"/>
  <c r="M1308" i="1"/>
  <c r="M1704" i="1"/>
  <c r="Q1304" i="1"/>
  <c r="Q1700" i="1"/>
  <c r="M1976" i="1"/>
  <c r="M1580" i="1"/>
  <c r="O1974" i="1"/>
  <c r="O1578" i="1"/>
  <c r="U1968" i="1"/>
  <c r="U1572" i="1"/>
  <c r="M1964" i="1"/>
  <c r="M1568" i="1"/>
  <c r="N1963" i="1"/>
  <c r="N1567" i="1"/>
  <c r="U1956" i="1"/>
  <c r="U1560" i="1"/>
  <c r="M1956" i="1"/>
  <c r="M1560" i="1"/>
  <c r="N1955" i="1"/>
  <c r="N1559" i="1"/>
  <c r="Q1952" i="1"/>
  <c r="Q1556" i="1"/>
  <c r="T1949" i="1"/>
  <c r="T1553" i="1"/>
  <c r="U1948" i="1"/>
  <c r="U1552" i="1"/>
  <c r="N1947" i="1"/>
  <c r="N1551" i="1"/>
  <c r="L1709" i="1"/>
  <c r="S1325" i="1"/>
  <c r="S1721" i="1"/>
  <c r="Q1323" i="1"/>
  <c r="Q1719" i="1"/>
  <c r="N1322" i="1"/>
  <c r="N1718" i="1"/>
  <c r="U1319" i="1"/>
  <c r="U1715" i="1"/>
  <c r="R1318" i="1"/>
  <c r="R1714" i="1"/>
  <c r="M1315" i="1"/>
  <c r="M1711" i="1"/>
  <c r="T1312" i="1"/>
  <c r="T1708" i="1"/>
  <c r="Q1311" i="1"/>
  <c r="Q1707" i="1"/>
  <c r="O1309" i="1"/>
  <c r="O1705" i="1"/>
  <c r="U1307" i="1"/>
  <c r="U1703" i="1"/>
  <c r="S1305" i="1"/>
  <c r="S1701" i="1"/>
  <c r="P1304" i="1"/>
  <c r="P1700" i="1"/>
  <c r="N1302" i="1"/>
  <c r="N1698" i="1"/>
  <c r="R1298" i="1"/>
  <c r="R1694" i="1"/>
  <c r="R1574" i="1"/>
  <c r="R1970" i="1"/>
  <c r="U1563" i="1"/>
  <c r="U1959" i="1"/>
  <c r="T1556" i="1"/>
  <c r="T1952" i="1"/>
  <c r="L1323" i="1"/>
  <c r="L1307" i="1"/>
  <c r="Q1330" i="1"/>
  <c r="P1323" i="1"/>
  <c r="O1316" i="1"/>
  <c r="N1309" i="1"/>
  <c r="M1302" i="1"/>
  <c r="R1583" i="1"/>
  <c r="Q1573" i="1"/>
  <c r="Q1564" i="1"/>
  <c r="S1554" i="1"/>
  <c r="M1729" i="1"/>
  <c r="O1718" i="1"/>
  <c r="O1706" i="1"/>
  <c r="L1321" i="1"/>
  <c r="L1717" i="1"/>
  <c r="P1329" i="1"/>
  <c r="P1725" i="1"/>
  <c r="U1320" i="1"/>
  <c r="U1716" i="1"/>
  <c r="P1317" i="1"/>
  <c r="P1713" i="1"/>
  <c r="N1315" i="1"/>
  <c r="N1711" i="1"/>
  <c r="R1311" i="1"/>
  <c r="R1707" i="1"/>
  <c r="R1299" i="1"/>
  <c r="R1695" i="1"/>
  <c r="N1967" i="1"/>
  <c r="N1571" i="1"/>
  <c r="S1958" i="1"/>
  <c r="S1562" i="1"/>
  <c r="U1556" i="1"/>
  <c r="U1952" i="1"/>
  <c r="M1948" i="1"/>
  <c r="M1552" i="1"/>
  <c r="T1721" i="1"/>
  <c r="N1729" i="1"/>
  <c r="N1333" i="1"/>
  <c r="P1727" i="1"/>
  <c r="P1331" i="1"/>
  <c r="R1725" i="1"/>
  <c r="R1329" i="1"/>
  <c r="T1723" i="1"/>
  <c r="T1327" i="1"/>
  <c r="M1722" i="1"/>
  <c r="M1326" i="1"/>
  <c r="O1720" i="1"/>
  <c r="O1324" i="1"/>
  <c r="Q1718" i="1"/>
  <c r="Q1322" i="1"/>
  <c r="S1716" i="1"/>
  <c r="S1320" i="1"/>
  <c r="U1714" i="1"/>
  <c r="U1318" i="1"/>
  <c r="N1713" i="1"/>
  <c r="N1317" i="1"/>
  <c r="P1711" i="1"/>
  <c r="P1315" i="1"/>
  <c r="R1709" i="1"/>
  <c r="R1313" i="1"/>
  <c r="T1707" i="1"/>
  <c r="T1311" i="1"/>
  <c r="M1706" i="1"/>
  <c r="M1310" i="1"/>
  <c r="O1704" i="1"/>
  <c r="O1308" i="1"/>
  <c r="Q1702" i="1"/>
  <c r="Q1306" i="1"/>
  <c r="S1700" i="1"/>
  <c r="S1304" i="1"/>
  <c r="U1698" i="1"/>
  <c r="U1302" i="1"/>
  <c r="N1697" i="1"/>
  <c r="N1301" i="1"/>
  <c r="P1695" i="1"/>
  <c r="P1299" i="1"/>
  <c r="L1575" i="1"/>
  <c r="L1971" i="1"/>
  <c r="L1955" i="1"/>
  <c r="L1559" i="1"/>
  <c r="R1981" i="1"/>
  <c r="R1585" i="1"/>
  <c r="O1584" i="1"/>
  <c r="O1980" i="1"/>
  <c r="L1322" i="1"/>
  <c r="L1306" i="1"/>
  <c r="S1328" i="1"/>
  <c r="R1321" i="1"/>
  <c r="Q1314" i="1"/>
  <c r="P1307" i="1"/>
  <c r="O1300" i="1"/>
  <c r="L1583" i="1"/>
  <c r="R1580" i="1"/>
  <c r="R1571" i="1"/>
  <c r="T1561" i="1"/>
  <c r="N1552" i="1"/>
  <c r="N1727" i="1"/>
  <c r="S1714" i="1"/>
  <c r="S1702" i="1"/>
  <c r="Q1975" i="1"/>
  <c r="L1305" i="1"/>
  <c r="L1701" i="1"/>
  <c r="T1333" i="1"/>
  <c r="T1729" i="1"/>
  <c r="U1332" i="1"/>
  <c r="U1728" i="1"/>
  <c r="M1332" i="1"/>
  <c r="M1728" i="1"/>
  <c r="O1330" i="1"/>
  <c r="O1726" i="1"/>
  <c r="N1303" i="1"/>
  <c r="N1699" i="1"/>
  <c r="U1300" i="1"/>
  <c r="U1696" i="1"/>
  <c r="M1980" i="1"/>
  <c r="M1584" i="1"/>
  <c r="O1978" i="1"/>
  <c r="O1582" i="1"/>
  <c r="T1977" i="1"/>
  <c r="T1581" i="1"/>
  <c r="Q1976" i="1"/>
  <c r="Q1580" i="1"/>
  <c r="U1972" i="1"/>
  <c r="U1576" i="1"/>
  <c r="N1971" i="1"/>
  <c r="N1575" i="1"/>
  <c r="S1574" i="1"/>
  <c r="S1970" i="1"/>
  <c r="P1969" i="1"/>
  <c r="P1573" i="1"/>
  <c r="T1965" i="1"/>
  <c r="T1569" i="1"/>
  <c r="O1962" i="1"/>
  <c r="O1566" i="1"/>
  <c r="P1961" i="1"/>
  <c r="P1565" i="1"/>
  <c r="R1959" i="1"/>
  <c r="R1563" i="1"/>
  <c r="O1954" i="1"/>
  <c r="O1558" i="1"/>
  <c r="R1951" i="1"/>
  <c r="R1555" i="1"/>
  <c r="Q1576" i="1"/>
  <c r="P1557" i="1"/>
  <c r="T1709" i="1"/>
  <c r="U1729" i="1"/>
  <c r="U1333" i="1"/>
  <c r="N1728" i="1"/>
  <c r="N1332" i="1"/>
  <c r="O1727" i="1"/>
  <c r="O1331" i="1"/>
  <c r="P1726" i="1"/>
  <c r="P1330" i="1"/>
  <c r="Q1329" i="1"/>
  <c r="Q1725" i="1"/>
  <c r="R1724" i="1"/>
  <c r="R1328" i="1"/>
  <c r="S1327" i="1"/>
  <c r="S1723" i="1"/>
  <c r="T1722" i="1"/>
  <c r="T1326" i="1"/>
  <c r="U1721" i="1"/>
  <c r="U1325" i="1"/>
  <c r="M1721" i="1"/>
  <c r="M1325" i="1"/>
  <c r="N1720" i="1"/>
  <c r="N1324" i="1"/>
  <c r="O1719" i="1"/>
  <c r="O1323" i="1"/>
  <c r="P1718" i="1"/>
  <c r="P1322" i="1"/>
  <c r="Q1717" i="1"/>
  <c r="Q1321" i="1"/>
  <c r="R1716" i="1"/>
  <c r="R1320" i="1"/>
  <c r="S1715" i="1"/>
  <c r="S1319" i="1"/>
  <c r="T1714" i="1"/>
  <c r="T1318" i="1"/>
  <c r="U1713" i="1"/>
  <c r="U1317" i="1"/>
  <c r="Q1317" i="1"/>
  <c r="Q1713" i="1"/>
  <c r="M1713" i="1"/>
  <c r="M1317" i="1"/>
  <c r="N1712" i="1"/>
  <c r="N1316" i="1"/>
  <c r="O1711" i="1"/>
  <c r="O1315" i="1"/>
  <c r="P1710" i="1"/>
  <c r="P1314" i="1"/>
  <c r="U1313" i="1"/>
  <c r="U1709" i="1"/>
  <c r="Q1709" i="1"/>
  <c r="Q1313" i="1"/>
  <c r="R1708" i="1"/>
  <c r="R1312" i="1"/>
  <c r="S1707" i="1"/>
  <c r="S1311" i="1"/>
  <c r="T1706" i="1"/>
  <c r="T1310" i="1"/>
  <c r="U1705" i="1"/>
  <c r="U1309" i="1"/>
  <c r="M1705" i="1"/>
  <c r="M1309" i="1"/>
  <c r="N1704" i="1"/>
  <c r="N1308" i="1"/>
  <c r="O1703" i="1"/>
  <c r="O1307" i="1"/>
  <c r="P1702" i="1"/>
  <c r="P1306" i="1"/>
  <c r="Q1701" i="1"/>
  <c r="Q1305" i="1"/>
  <c r="R1700" i="1"/>
  <c r="R1304" i="1"/>
  <c r="S1699" i="1"/>
  <c r="S1303" i="1"/>
  <c r="T1698" i="1"/>
  <c r="T1302" i="1"/>
  <c r="U1697" i="1"/>
  <c r="U1301" i="1"/>
  <c r="M1697" i="1"/>
  <c r="M1301" i="1"/>
  <c r="N1696" i="1"/>
  <c r="N1300" i="1"/>
  <c r="S1299" i="1"/>
  <c r="S1695" i="1"/>
  <c r="O1695" i="1"/>
  <c r="O1299" i="1"/>
  <c r="P1694" i="1"/>
  <c r="P1298" i="1"/>
  <c r="L1978" i="1"/>
  <c r="L1582" i="1"/>
  <c r="L1970" i="1"/>
  <c r="L1574" i="1"/>
  <c r="L1962" i="1"/>
  <c r="L1566" i="1"/>
  <c r="L1954" i="1"/>
  <c r="L1558" i="1"/>
  <c r="N1980" i="1"/>
  <c r="N1584" i="1"/>
  <c r="P1978" i="1"/>
  <c r="P1582" i="1"/>
  <c r="T1974" i="1"/>
  <c r="T1578" i="1"/>
  <c r="M1973" i="1"/>
  <c r="M1577" i="1"/>
  <c r="O1971" i="1"/>
  <c r="O1575" i="1"/>
  <c r="S1967" i="1"/>
  <c r="S1571" i="1"/>
  <c r="U1965" i="1"/>
  <c r="U1569" i="1"/>
  <c r="N1964" i="1"/>
  <c r="N1568" i="1"/>
  <c r="R1960" i="1"/>
  <c r="R1564" i="1"/>
  <c r="T1958" i="1"/>
  <c r="T1562" i="1"/>
  <c r="M1957" i="1"/>
  <c r="M1561" i="1"/>
  <c r="Q1953" i="1"/>
  <c r="Q1557" i="1"/>
  <c r="S1951" i="1"/>
  <c r="S1555" i="1"/>
  <c r="U1949" i="1"/>
  <c r="U1553" i="1"/>
  <c r="P1946" i="1"/>
  <c r="P1550" i="1"/>
  <c r="L1331" i="1"/>
  <c r="L1315" i="1"/>
  <c r="L1299" i="1"/>
  <c r="U1326" i="1"/>
  <c r="T1319" i="1"/>
  <c r="S1312" i="1"/>
  <c r="R1305" i="1"/>
  <c r="Q1298" i="1"/>
  <c r="L1567" i="1"/>
  <c r="S1578" i="1"/>
  <c r="P1569" i="1"/>
  <c r="O1559" i="1"/>
  <c r="O1550" i="1"/>
  <c r="Q1724" i="1"/>
  <c r="P1712" i="1"/>
  <c r="O1699" i="1"/>
  <c r="M1960" i="1"/>
  <c r="T1979" i="1"/>
  <c r="T1583" i="1"/>
  <c r="P1979" i="1"/>
  <c r="P1583" i="1"/>
  <c r="Q1978" i="1"/>
  <c r="Q1582" i="1"/>
  <c r="M1978" i="1"/>
  <c r="M1582" i="1"/>
  <c r="R1977" i="1"/>
  <c r="R1581" i="1"/>
  <c r="S1976" i="1"/>
  <c r="S1580" i="1"/>
  <c r="O1976" i="1"/>
  <c r="O1580" i="1"/>
  <c r="T1975" i="1"/>
  <c r="T1579" i="1"/>
  <c r="U1974" i="1"/>
  <c r="U1578" i="1"/>
  <c r="Q1974" i="1"/>
  <c r="Q1578" i="1"/>
  <c r="M1974" i="1"/>
  <c r="M1578" i="1"/>
  <c r="N1577" i="1"/>
  <c r="N1973" i="1"/>
  <c r="S1972" i="1"/>
  <c r="S1576" i="1"/>
  <c r="O1972" i="1"/>
  <c r="O1576" i="1"/>
  <c r="P1971" i="1"/>
  <c r="P1575" i="1"/>
  <c r="U1970" i="1"/>
  <c r="U1574" i="1"/>
  <c r="Q1970" i="1"/>
  <c r="Q1574" i="1"/>
  <c r="R1969" i="1"/>
  <c r="R1573" i="1"/>
  <c r="N1969" i="1"/>
  <c r="N1573" i="1"/>
  <c r="S1968" i="1"/>
  <c r="S1572" i="1"/>
  <c r="T1967" i="1"/>
  <c r="T1571" i="1"/>
  <c r="P1967" i="1"/>
  <c r="P1571" i="1"/>
  <c r="U1966" i="1"/>
  <c r="U1570" i="1"/>
  <c r="R1965" i="1"/>
  <c r="R1569" i="1"/>
  <c r="N1965" i="1"/>
  <c r="N1569" i="1"/>
  <c r="O1964" i="1"/>
  <c r="O1568" i="1"/>
  <c r="T1963" i="1"/>
  <c r="T1567" i="1"/>
  <c r="P1963" i="1"/>
  <c r="P1567" i="1"/>
  <c r="U1962" i="1"/>
  <c r="U1566" i="1"/>
  <c r="Q1962" i="1"/>
  <c r="Q1566" i="1"/>
  <c r="M1962" i="1"/>
  <c r="M1566" i="1"/>
  <c r="R1961" i="1"/>
  <c r="R1565" i="1"/>
  <c r="N1961" i="1"/>
  <c r="N1565" i="1"/>
  <c r="S1960" i="1"/>
  <c r="S1564" i="1"/>
  <c r="O1960" i="1"/>
  <c r="O1564" i="1"/>
  <c r="T1959" i="1"/>
  <c r="T1563" i="1"/>
  <c r="P1959" i="1"/>
  <c r="P1563" i="1"/>
  <c r="U1958" i="1"/>
  <c r="U1562" i="1"/>
  <c r="Q1958" i="1"/>
  <c r="Q1562" i="1"/>
  <c r="M1958" i="1"/>
  <c r="M1562" i="1"/>
  <c r="R1957" i="1"/>
  <c r="R1561" i="1"/>
  <c r="N1957" i="1"/>
  <c r="N1561" i="1"/>
  <c r="S1956" i="1"/>
  <c r="S1560" i="1"/>
  <c r="O1956" i="1"/>
  <c r="O1560" i="1"/>
  <c r="T1955" i="1"/>
  <c r="T1559" i="1"/>
  <c r="P1955" i="1"/>
  <c r="P1559" i="1"/>
  <c r="U1954" i="1"/>
  <c r="U1558" i="1"/>
  <c r="Q1954" i="1"/>
  <c r="Q1558" i="1"/>
  <c r="M1954" i="1"/>
  <c r="M1558" i="1"/>
  <c r="R1953" i="1"/>
  <c r="R1557" i="1"/>
  <c r="N1953" i="1"/>
  <c r="N1557" i="1"/>
  <c r="S1952" i="1"/>
  <c r="S1556" i="1"/>
  <c r="O1952" i="1"/>
  <c r="O1556" i="1"/>
  <c r="T1951" i="1"/>
  <c r="T1555" i="1"/>
  <c r="P1951" i="1"/>
  <c r="P1555" i="1"/>
  <c r="U1950" i="1"/>
  <c r="U1554" i="1"/>
  <c r="Q1950" i="1"/>
  <c r="Q1554" i="1"/>
  <c r="M1950" i="1"/>
  <c r="M1554" i="1"/>
  <c r="R1949" i="1"/>
  <c r="R1553" i="1"/>
  <c r="N1949" i="1"/>
  <c r="N1553" i="1"/>
  <c r="S1948" i="1"/>
  <c r="S1552" i="1"/>
  <c r="O1948" i="1"/>
  <c r="O1552" i="1"/>
  <c r="T1947" i="1"/>
  <c r="T1551" i="1"/>
  <c r="P1947" i="1"/>
  <c r="P1551" i="1"/>
  <c r="U1946" i="1"/>
  <c r="U1550" i="1"/>
  <c r="Q1946" i="1"/>
  <c r="Q1550" i="1"/>
  <c r="M1946" i="1"/>
  <c r="M1550" i="1"/>
  <c r="L1327" i="1"/>
  <c r="L1319" i="1"/>
  <c r="L1311" i="1"/>
  <c r="L1303" i="1"/>
  <c r="R1333" i="1"/>
  <c r="S1332" i="1"/>
  <c r="T1331" i="1"/>
  <c r="U1330" i="1"/>
  <c r="M1330" i="1"/>
  <c r="N1329" i="1"/>
  <c r="O1328" i="1"/>
  <c r="P1327" i="1"/>
  <c r="Q1326" i="1"/>
  <c r="R1325" i="1"/>
  <c r="S1324" i="1"/>
  <c r="T1323" i="1"/>
  <c r="U1322" i="1"/>
  <c r="M1322" i="1"/>
  <c r="N1321" i="1"/>
  <c r="O1320" i="1"/>
  <c r="P1319" i="1"/>
  <c r="Q1318" i="1"/>
  <c r="R1317" i="1"/>
  <c r="S1316" i="1"/>
  <c r="T1315" i="1"/>
  <c r="U1314" i="1"/>
  <c r="M1314" i="1"/>
  <c r="N1313" i="1"/>
  <c r="O1312" i="1"/>
  <c r="P1311" i="1"/>
  <c r="Q1310" i="1"/>
  <c r="R1309" i="1"/>
  <c r="S1308" i="1"/>
  <c r="T1307" i="1"/>
  <c r="U1306" i="1"/>
  <c r="M1306" i="1"/>
  <c r="N1305" i="1"/>
  <c r="O1304" i="1"/>
  <c r="P1303" i="1"/>
  <c r="Q1302" i="1"/>
  <c r="R1301" i="1"/>
  <c r="S1300" i="1"/>
  <c r="T1299" i="1"/>
  <c r="U1298" i="1"/>
  <c r="M1298" i="1"/>
  <c r="L1579" i="1"/>
  <c r="L1571" i="1"/>
  <c r="L1563" i="1"/>
  <c r="L1555" i="1"/>
  <c r="N1585" i="1"/>
  <c r="O1567" i="1"/>
  <c r="Q1565" i="1"/>
  <c r="S1563" i="1"/>
  <c r="U1561" i="1"/>
  <c r="N1560" i="1"/>
  <c r="P1558" i="1"/>
  <c r="R1556" i="1"/>
  <c r="T1554" i="1"/>
  <c r="M1553" i="1"/>
  <c r="O1551" i="1"/>
  <c r="R1720" i="1"/>
  <c r="P1706" i="1"/>
  <c r="M1966" i="1"/>
  <c r="U1981" i="1"/>
  <c r="U1585" i="1"/>
  <c r="Q1981" i="1"/>
  <c r="Q1585" i="1"/>
  <c r="M1981" i="1"/>
  <c r="M1585" i="1"/>
  <c r="R1980" i="1"/>
  <c r="R1584" i="1"/>
  <c r="S1979" i="1"/>
  <c r="S1583" i="1"/>
  <c r="O1979" i="1"/>
  <c r="O1583" i="1"/>
  <c r="T1978" i="1"/>
  <c r="T1582" i="1"/>
  <c r="U1977" i="1"/>
  <c r="U1581" i="1"/>
  <c r="Q1977" i="1"/>
  <c r="Q1581" i="1"/>
  <c r="M1977" i="1"/>
  <c r="M1581" i="1"/>
  <c r="N1976" i="1"/>
  <c r="N1580" i="1"/>
  <c r="S1975" i="1"/>
  <c r="S1579" i="1"/>
  <c r="O1975" i="1"/>
  <c r="O1579" i="1"/>
  <c r="P1974" i="1"/>
  <c r="P1578" i="1"/>
  <c r="U1973" i="1"/>
  <c r="U1577" i="1"/>
  <c r="Q1973" i="1"/>
  <c r="Q1577" i="1"/>
  <c r="R1972" i="1"/>
  <c r="R1576" i="1"/>
  <c r="N1972" i="1"/>
  <c r="N1576" i="1"/>
  <c r="S1971" i="1"/>
  <c r="S1575" i="1"/>
  <c r="T1970" i="1"/>
  <c r="T1574" i="1"/>
  <c r="P1970" i="1"/>
  <c r="P1574" i="1"/>
  <c r="U1969" i="1"/>
  <c r="U1573" i="1"/>
  <c r="M1969" i="1"/>
  <c r="M1573" i="1"/>
  <c r="R1968" i="1"/>
  <c r="R1572" i="1"/>
  <c r="N1968" i="1"/>
  <c r="N1572" i="1"/>
  <c r="O1967" i="1"/>
  <c r="O1571" i="1"/>
  <c r="T1966" i="1"/>
  <c r="T1570" i="1"/>
  <c r="P1966" i="1"/>
  <c r="P1570" i="1"/>
  <c r="Q1965" i="1"/>
  <c r="Q1569" i="1"/>
  <c r="M1965" i="1"/>
  <c r="M1569" i="1"/>
  <c r="R1964" i="1"/>
  <c r="R1568" i="1"/>
  <c r="S1963" i="1"/>
  <c r="S1567" i="1"/>
  <c r="T1962" i="1"/>
  <c r="T1566" i="1"/>
  <c r="U1961" i="1"/>
  <c r="U1565" i="1"/>
  <c r="M1961" i="1"/>
  <c r="M1565" i="1"/>
  <c r="N1960" i="1"/>
  <c r="N1564" i="1"/>
  <c r="O1959" i="1"/>
  <c r="O1563" i="1"/>
  <c r="P1958" i="1"/>
  <c r="P1562" i="1"/>
  <c r="Q1957" i="1"/>
  <c r="Q1561" i="1"/>
  <c r="R1956" i="1"/>
  <c r="R1560" i="1"/>
  <c r="S1955" i="1"/>
  <c r="S1559" i="1"/>
  <c r="T1954" i="1"/>
  <c r="T1558" i="1"/>
  <c r="U1953" i="1"/>
  <c r="U1557" i="1"/>
  <c r="M1953" i="1"/>
  <c r="M1557" i="1"/>
  <c r="N1952" i="1"/>
  <c r="N1556" i="1"/>
  <c r="O1951" i="1"/>
  <c r="O1555" i="1"/>
  <c r="P1950" i="1"/>
  <c r="P1554" i="1"/>
  <c r="Q1949" i="1"/>
  <c r="Q1553" i="1"/>
  <c r="R1948" i="1"/>
  <c r="R1552" i="1"/>
  <c r="S1947" i="1"/>
  <c r="S1551" i="1"/>
  <c r="T1946" i="1"/>
  <c r="T1550" i="1"/>
  <c r="L1298" i="1"/>
  <c r="L1326" i="1"/>
  <c r="L1318" i="1"/>
  <c r="L1310" i="1"/>
  <c r="L1302" i="1"/>
  <c r="Q1333" i="1"/>
  <c r="R1332" i="1"/>
  <c r="S1331" i="1"/>
  <c r="T1330" i="1"/>
  <c r="U1329" i="1"/>
  <c r="M1329" i="1"/>
  <c r="N1328" i="1"/>
  <c r="O1327" i="1"/>
  <c r="P1326" i="1"/>
  <c r="Q1325" i="1"/>
  <c r="S1323" i="1"/>
  <c r="T1322" i="1"/>
  <c r="U1321" i="1"/>
  <c r="M1321" i="1"/>
  <c r="N1320" i="1"/>
  <c r="O1319" i="1"/>
  <c r="P1318" i="1"/>
  <c r="R1316" i="1"/>
  <c r="S1315" i="1"/>
  <c r="T1314" i="1"/>
  <c r="M1313" i="1"/>
  <c r="N1312" i="1"/>
  <c r="O1311" i="1"/>
  <c r="Q1309" i="1"/>
  <c r="R1308" i="1"/>
  <c r="S1307" i="1"/>
  <c r="T1306" i="1"/>
  <c r="U1305" i="1"/>
  <c r="M1305" i="1"/>
  <c r="N1304" i="1"/>
  <c r="P1302" i="1"/>
  <c r="Q1301" i="1"/>
  <c r="R1300" i="1"/>
  <c r="T1298" i="1"/>
  <c r="L1550" i="1"/>
  <c r="L1578" i="1"/>
  <c r="L1570" i="1"/>
  <c r="L1562" i="1"/>
  <c r="L1554" i="1"/>
  <c r="S1584" i="1"/>
  <c r="U1582" i="1"/>
  <c r="N1581" i="1"/>
  <c r="P1579" i="1"/>
  <c r="R1577" i="1"/>
  <c r="T1575" i="1"/>
  <c r="M1574" i="1"/>
  <c r="O1572" i="1"/>
  <c r="Q1570" i="1"/>
  <c r="S1568" i="1"/>
  <c r="L1333" i="1"/>
  <c r="L1325" i="1"/>
  <c r="L1317" i="1"/>
  <c r="L1309" i="1"/>
  <c r="L1301" i="1"/>
  <c r="P1333" i="1"/>
  <c r="Q1332" i="1"/>
  <c r="R1331" i="1"/>
  <c r="S1330" i="1"/>
  <c r="T1329" i="1"/>
  <c r="U1328" i="1"/>
  <c r="M1328" i="1"/>
  <c r="N1327" i="1"/>
  <c r="O1326" i="1"/>
  <c r="P1325" i="1"/>
  <c r="U1324" i="1"/>
  <c r="M1324" i="1"/>
  <c r="R1323" i="1"/>
  <c r="N1323" i="1"/>
  <c r="S1322" i="1"/>
  <c r="T1321" i="1"/>
  <c r="P1321" i="1"/>
  <c r="Q1320" i="1"/>
  <c r="M1320" i="1"/>
  <c r="R1319" i="1"/>
  <c r="N1319" i="1"/>
  <c r="O1318" i="1"/>
  <c r="T1317" i="1"/>
  <c r="U1316" i="1"/>
  <c r="Q1316" i="1"/>
  <c r="M1316" i="1"/>
  <c r="R1315" i="1"/>
  <c r="S1314" i="1"/>
  <c r="O1314" i="1"/>
  <c r="P1313" i="1"/>
  <c r="U1312" i="1"/>
  <c r="Q1312" i="1"/>
  <c r="M1312" i="1"/>
  <c r="N1311" i="1"/>
  <c r="S1310" i="1"/>
  <c r="T1309" i="1"/>
  <c r="P1309" i="1"/>
  <c r="U1308" i="1"/>
  <c r="Q1308" i="1"/>
  <c r="R1307" i="1"/>
  <c r="N1307" i="1"/>
  <c r="O1306" i="1"/>
  <c r="T1305" i="1"/>
  <c r="P1305" i="1"/>
  <c r="U1304" i="1"/>
  <c r="M1304" i="1"/>
  <c r="R1303" i="1"/>
  <c r="S1302" i="1"/>
  <c r="O1302" i="1"/>
  <c r="T1301" i="1"/>
  <c r="P1301" i="1"/>
  <c r="Q1300" i="1"/>
  <c r="M1300" i="1"/>
  <c r="N1299" i="1"/>
  <c r="S1298" i="1"/>
  <c r="O1298" i="1"/>
  <c r="L1585" i="1"/>
  <c r="L1581" i="1"/>
  <c r="L1577" i="1"/>
  <c r="L1573" i="1"/>
  <c r="L1569" i="1"/>
  <c r="L1565" i="1"/>
  <c r="L1561" i="1"/>
  <c r="L1557" i="1"/>
  <c r="L1553" i="1"/>
  <c r="T1585" i="1"/>
  <c r="P1585" i="1"/>
  <c r="U1584" i="1"/>
  <c r="Q1584" i="1"/>
  <c r="S1582" i="1"/>
  <c r="U1580" i="1"/>
  <c r="N1579" i="1"/>
  <c r="P1577" i="1"/>
  <c r="R1575" i="1"/>
  <c r="T1573" i="1"/>
  <c r="M1572" i="1"/>
  <c r="O1570" i="1"/>
  <c r="Q1568" i="1"/>
  <c r="O1721" i="1"/>
  <c r="S1717" i="1"/>
  <c r="N1714" i="1"/>
  <c r="R1710" i="1"/>
  <c r="M1707" i="1"/>
  <c r="Q1703" i="1"/>
  <c r="U1699" i="1"/>
  <c r="P1696" i="1"/>
  <c r="L1952" i="1"/>
  <c r="P1968" i="1"/>
  <c r="R1963" i="1"/>
  <c r="Q1956" i="1"/>
  <c r="P1949" i="1"/>
  <c r="P1980" i="1"/>
  <c r="P1584" i="1"/>
  <c r="U1979" i="1"/>
  <c r="U1583" i="1"/>
  <c r="Q1979" i="1"/>
  <c r="Q1583" i="1"/>
  <c r="M1979" i="1"/>
  <c r="M1583" i="1"/>
  <c r="R1978" i="1"/>
  <c r="R1582" i="1"/>
  <c r="N1978" i="1"/>
  <c r="N1582" i="1"/>
  <c r="O1977" i="1"/>
  <c r="O1581" i="1"/>
  <c r="T1976" i="1"/>
  <c r="T1580" i="1"/>
  <c r="P1976" i="1"/>
  <c r="P1580" i="1"/>
  <c r="U1975" i="1"/>
  <c r="U1579" i="1"/>
  <c r="M1975" i="1"/>
  <c r="M1579" i="1"/>
  <c r="R1974" i="1"/>
  <c r="R1578" i="1"/>
  <c r="N1974" i="1"/>
  <c r="N1578" i="1"/>
  <c r="S1973" i="1"/>
  <c r="S1577" i="1"/>
  <c r="O1973" i="1"/>
  <c r="O1577" i="1"/>
  <c r="T1972" i="1"/>
  <c r="T1576" i="1"/>
  <c r="P1972" i="1"/>
  <c r="P1576" i="1"/>
  <c r="U1971" i="1"/>
  <c r="U1575" i="1"/>
  <c r="Q1971" i="1"/>
  <c r="Q1575" i="1"/>
  <c r="M1971" i="1"/>
  <c r="M1575" i="1"/>
  <c r="N1970" i="1"/>
  <c r="N1574" i="1"/>
  <c r="S1969" i="1"/>
  <c r="S1573" i="1"/>
  <c r="O1969" i="1"/>
  <c r="O1573" i="1"/>
  <c r="T1968" i="1"/>
  <c r="T1572" i="1"/>
  <c r="U1967" i="1"/>
  <c r="U1571" i="1"/>
  <c r="Q1967" i="1"/>
  <c r="Q1571" i="1"/>
  <c r="M1967" i="1"/>
  <c r="M1571" i="1"/>
  <c r="R1966" i="1"/>
  <c r="R1570" i="1"/>
  <c r="N1966" i="1"/>
  <c r="N1570" i="1"/>
  <c r="S1965" i="1"/>
  <c r="S1569" i="1"/>
  <c r="O1965" i="1"/>
  <c r="O1569" i="1"/>
  <c r="T1964" i="1"/>
  <c r="T1568" i="1"/>
  <c r="P1964" i="1"/>
  <c r="P1568" i="1"/>
  <c r="U1963" i="1"/>
  <c r="U1567" i="1"/>
  <c r="M1963" i="1"/>
  <c r="M1567" i="1"/>
  <c r="R1962" i="1"/>
  <c r="R1566" i="1"/>
  <c r="N1962" i="1"/>
  <c r="N1566" i="1"/>
  <c r="S1961" i="1"/>
  <c r="S1565" i="1"/>
  <c r="O1961" i="1"/>
  <c r="O1565" i="1"/>
  <c r="T1960" i="1"/>
  <c r="T1564" i="1"/>
  <c r="P1960" i="1"/>
  <c r="P1564" i="1"/>
  <c r="Q1959" i="1"/>
  <c r="Q1563" i="1"/>
  <c r="M1959" i="1"/>
  <c r="M1563" i="1"/>
  <c r="R1958" i="1"/>
  <c r="R1562" i="1"/>
  <c r="N1958" i="1"/>
  <c r="N1562" i="1"/>
  <c r="S1957" i="1"/>
  <c r="S1561" i="1"/>
  <c r="O1957" i="1"/>
  <c r="O1561" i="1"/>
  <c r="T1956" i="1"/>
  <c r="T1560" i="1"/>
  <c r="U1955" i="1"/>
  <c r="U1559" i="1"/>
  <c r="Q1955" i="1"/>
  <c r="Q1559" i="1"/>
  <c r="M1955" i="1"/>
  <c r="M1559" i="1"/>
  <c r="R1954" i="1"/>
  <c r="R1558" i="1"/>
  <c r="N1954" i="1"/>
  <c r="N1558" i="1"/>
  <c r="S1953" i="1"/>
  <c r="S1557" i="1"/>
  <c r="O1953" i="1"/>
  <c r="O1557" i="1"/>
  <c r="P1952" i="1"/>
  <c r="P1556" i="1"/>
  <c r="U1951" i="1"/>
  <c r="U1555" i="1"/>
  <c r="Q1951" i="1"/>
  <c r="Q1555" i="1"/>
  <c r="M1951" i="1"/>
  <c r="M1555" i="1"/>
  <c r="R1950" i="1"/>
  <c r="R1554" i="1"/>
  <c r="N1950" i="1"/>
  <c r="N1554" i="1"/>
  <c r="S1949" i="1"/>
  <c r="S1553" i="1"/>
  <c r="T1948" i="1"/>
  <c r="T1552" i="1"/>
  <c r="P1948" i="1"/>
  <c r="P1552" i="1"/>
  <c r="U1947" i="1"/>
  <c r="U1551" i="1"/>
  <c r="Q1947" i="1"/>
  <c r="Q1551" i="1"/>
  <c r="M1947" i="1"/>
  <c r="M1551" i="1"/>
  <c r="R1946" i="1"/>
  <c r="R1550" i="1"/>
  <c r="N1946" i="1"/>
  <c r="N1550" i="1"/>
  <c r="L1332" i="1"/>
  <c r="L1328" i="1"/>
  <c r="L1324" i="1"/>
  <c r="L1320" i="1"/>
  <c r="L1316" i="1"/>
  <c r="L1312" i="1"/>
  <c r="L1308" i="1"/>
  <c r="L1304" i="1"/>
  <c r="L1300" i="1"/>
  <c r="S1333" i="1"/>
  <c r="O1333" i="1"/>
  <c r="T1332" i="1"/>
  <c r="P1332" i="1"/>
  <c r="U1331" i="1"/>
  <c r="Q1331" i="1"/>
  <c r="M1331" i="1"/>
  <c r="R1330" i="1"/>
  <c r="N1330" i="1"/>
  <c r="S1329" i="1"/>
  <c r="O1329" i="1"/>
  <c r="T1328" i="1"/>
  <c r="P1328" i="1"/>
  <c r="U1327" i="1"/>
  <c r="Q1327" i="1"/>
  <c r="M1327" i="1"/>
  <c r="R1326" i="1"/>
  <c r="N1326" i="1"/>
  <c r="T1324" i="1"/>
  <c r="P1324" i="1"/>
  <c r="U1323" i="1"/>
  <c r="M1323" i="1"/>
  <c r="R1322" i="1"/>
  <c r="O1321" i="1"/>
  <c r="T1320" i="1"/>
  <c r="P1320" i="1"/>
  <c r="Q1319" i="1"/>
  <c r="M1319" i="1"/>
  <c r="S1317" i="1"/>
  <c r="O1317" i="1"/>
  <c r="T1316" i="1"/>
  <c r="U1315" i="1"/>
  <c r="Q1315" i="1"/>
  <c r="N1314" i="1"/>
  <c r="S1313" i="1"/>
  <c r="O1313" i="1"/>
  <c r="P1312" i="1"/>
  <c r="U1311" i="1"/>
  <c r="R1310" i="1"/>
  <c r="N1310" i="1"/>
  <c r="S1309" i="1"/>
  <c r="T1308" i="1"/>
  <c r="P1308" i="1"/>
  <c r="M1307" i="1"/>
  <c r="R1306" i="1"/>
  <c r="N1306" i="1"/>
  <c r="O1305" i="1"/>
  <c r="T1304" i="1"/>
  <c r="Q1303" i="1"/>
  <c r="M1303" i="1"/>
  <c r="R1302" i="1"/>
  <c r="S1301" i="1"/>
  <c r="O1301" i="1"/>
  <c r="U1299" i="1"/>
  <c r="Q1299" i="1"/>
  <c r="M1299" i="1"/>
  <c r="N1298" i="1"/>
  <c r="L1584" i="1"/>
  <c r="L1580" i="1"/>
  <c r="L1576" i="1"/>
  <c r="L1572" i="1"/>
  <c r="L1568" i="1"/>
  <c r="L1564" i="1"/>
  <c r="L1560" i="1"/>
  <c r="L1552" i="1"/>
  <c r="S1585" i="1"/>
  <c r="O1585" i="1"/>
  <c r="T1584" i="1"/>
  <c r="N1583" i="1"/>
  <c r="P1581" i="1"/>
  <c r="R1579" i="1"/>
  <c r="T1577" i="1"/>
  <c r="M1576" i="1"/>
  <c r="O1574" i="1"/>
  <c r="Q1572" i="1"/>
  <c r="S1570" i="1"/>
  <c r="U1568" i="1"/>
  <c r="S1566" i="1"/>
  <c r="T1565" i="1"/>
  <c r="U1564" i="1"/>
  <c r="N1563" i="1"/>
  <c r="O1562" i="1"/>
  <c r="P1561" i="1"/>
  <c r="R1559" i="1"/>
  <c r="S1558" i="1"/>
  <c r="T1557" i="1"/>
  <c r="M1556" i="1"/>
  <c r="N1555" i="1"/>
  <c r="O1554" i="1"/>
  <c r="Q1552" i="1"/>
  <c r="R1551" i="1"/>
  <c r="S1550" i="1"/>
  <c r="S1977" i="1"/>
  <c r="Q1963" i="1"/>
  <c r="P1956" i="1"/>
  <c r="O1949" i="1"/>
  <c r="T1661" i="1"/>
  <c r="P1685" i="1"/>
  <c r="N1683" i="1"/>
  <c r="S1271" i="1"/>
  <c r="T1693" i="1"/>
  <c r="L1690" i="1"/>
  <c r="L1674" i="1"/>
  <c r="S1685" i="1"/>
  <c r="Q1289" i="1"/>
  <c r="U1288" i="1"/>
  <c r="T1275" i="1"/>
  <c r="R1263" i="1"/>
  <c r="U1692" i="1"/>
  <c r="U1296" i="1"/>
  <c r="U1688" i="1"/>
  <c r="U1292" i="1"/>
  <c r="S1682" i="1"/>
  <c r="S1286" i="1"/>
  <c r="U1680" i="1"/>
  <c r="U1284" i="1"/>
  <c r="T1677" i="1"/>
  <c r="T1281" i="1"/>
  <c r="P1669" i="1"/>
  <c r="P1273" i="1"/>
  <c r="R1667" i="1"/>
  <c r="R1271" i="1"/>
  <c r="S1666" i="1"/>
  <c r="S1270" i="1"/>
  <c r="Q1660" i="1"/>
  <c r="Q1264" i="1"/>
  <c r="L1274" i="1"/>
  <c r="S1295" i="1"/>
  <c r="T1285" i="1"/>
  <c r="Q1272" i="1"/>
  <c r="L1665" i="1"/>
  <c r="L1269" i="1"/>
  <c r="P1693" i="1"/>
  <c r="P1297" i="1"/>
  <c r="N1691" i="1"/>
  <c r="N1295" i="1"/>
  <c r="T1689" i="1"/>
  <c r="T1293" i="1"/>
  <c r="S1686" i="1"/>
  <c r="S1290" i="1"/>
  <c r="R1679" i="1"/>
  <c r="R1283" i="1"/>
  <c r="T1673" i="1"/>
  <c r="T1277" i="1"/>
  <c r="Q1672" i="1"/>
  <c r="Q1276" i="1"/>
  <c r="P1661" i="1"/>
  <c r="P1265" i="1"/>
  <c r="O1658" i="1"/>
  <c r="O1262" i="1"/>
  <c r="U1297" i="1"/>
  <c r="P1294" i="1"/>
  <c r="M1282" i="1"/>
  <c r="P1269" i="1"/>
  <c r="P1282" i="1"/>
  <c r="P1678" i="1"/>
  <c r="L1278" i="1"/>
  <c r="N1296" i="1"/>
  <c r="L1669" i="1"/>
  <c r="L1273" i="1"/>
  <c r="R1691" i="1"/>
  <c r="R1295" i="1"/>
  <c r="R1683" i="1"/>
  <c r="R1287" i="1"/>
  <c r="Q1676" i="1"/>
  <c r="Q1280" i="1"/>
  <c r="R1675" i="1"/>
  <c r="R1279" i="1"/>
  <c r="S1674" i="1"/>
  <c r="S1278" i="1"/>
  <c r="S1670" i="1"/>
  <c r="S1274" i="1"/>
  <c r="R1663" i="1"/>
  <c r="R1267" i="1"/>
  <c r="N1689" i="1"/>
  <c r="N1293" i="1"/>
  <c r="M1686" i="1"/>
  <c r="M1290" i="1"/>
  <c r="N1685" i="1"/>
  <c r="N1289" i="1"/>
  <c r="M1682" i="1"/>
  <c r="M1286" i="1"/>
  <c r="U1678" i="1"/>
  <c r="U1282" i="1"/>
  <c r="U1670" i="1"/>
  <c r="U1274" i="1"/>
  <c r="T1667" i="1"/>
  <c r="T1271" i="1"/>
  <c r="S1664" i="1"/>
  <c r="S1268" i="1"/>
  <c r="T1663" i="1"/>
  <c r="T1267" i="1"/>
  <c r="S1660" i="1"/>
  <c r="S1264" i="1"/>
  <c r="Q1297" i="1"/>
  <c r="M1292" i="1"/>
  <c r="U1278" i="1"/>
  <c r="O1266" i="1"/>
  <c r="T1674" i="1"/>
  <c r="T1688" i="1"/>
  <c r="T1292" i="1"/>
  <c r="O1685" i="1"/>
  <c r="O1289" i="1"/>
  <c r="S1681" i="1"/>
  <c r="S1285" i="1"/>
  <c r="N1678" i="1"/>
  <c r="N1282" i="1"/>
  <c r="R1674" i="1"/>
  <c r="R1278" i="1"/>
  <c r="M1671" i="1"/>
  <c r="M1275" i="1"/>
  <c r="O1669" i="1"/>
  <c r="O1273" i="1"/>
  <c r="U1663" i="1"/>
  <c r="U1267" i="1"/>
  <c r="N1662" i="1"/>
  <c r="N1266" i="1"/>
  <c r="L1296" i="1"/>
  <c r="L1288" i="1"/>
  <c r="L1264" i="1"/>
  <c r="P1296" i="1"/>
  <c r="P1292" i="1"/>
  <c r="Q1291" i="1"/>
  <c r="O1277" i="1"/>
  <c r="N1274" i="1"/>
  <c r="M1271" i="1"/>
  <c r="N1270" i="1"/>
  <c r="M1263" i="1"/>
  <c r="L1671" i="1"/>
  <c r="L1275" i="1"/>
  <c r="L1663" i="1"/>
  <c r="L1267" i="1"/>
  <c r="R1693" i="1"/>
  <c r="R1297" i="1"/>
  <c r="S1692" i="1"/>
  <c r="S1296" i="1"/>
  <c r="T1691" i="1"/>
  <c r="T1295" i="1"/>
  <c r="U1690" i="1"/>
  <c r="U1294" i="1"/>
  <c r="O1688" i="1"/>
  <c r="O1292" i="1"/>
  <c r="S1684" i="1"/>
  <c r="S1288" i="1"/>
  <c r="P1679" i="1"/>
  <c r="P1283" i="1"/>
  <c r="T1675" i="1"/>
  <c r="T1279" i="1"/>
  <c r="O1672" i="1"/>
  <c r="O1276" i="1"/>
  <c r="S1668" i="1"/>
  <c r="S1272" i="1"/>
  <c r="N1665" i="1"/>
  <c r="N1269" i="1"/>
  <c r="T1659" i="1"/>
  <c r="T1263" i="1"/>
  <c r="L1291" i="1"/>
  <c r="L1283" i="1"/>
  <c r="M1295" i="1"/>
  <c r="S1293" i="1"/>
  <c r="R1290" i="1"/>
  <c r="S1289" i="1"/>
  <c r="O1288" i="1"/>
  <c r="Q1283" i="1"/>
  <c r="R1282" i="1"/>
  <c r="N1281" i="1"/>
  <c r="Q1279" i="1"/>
  <c r="P1276" i="1"/>
  <c r="N1273" i="1"/>
  <c r="P1272" i="1"/>
  <c r="O1269" i="1"/>
  <c r="M1266" i="1"/>
  <c r="U1262" i="1"/>
  <c r="U1689" i="1"/>
  <c r="U1293" i="1"/>
  <c r="Q1689" i="1"/>
  <c r="Q1293" i="1"/>
  <c r="M1293" i="1"/>
  <c r="M1689" i="1"/>
  <c r="R1688" i="1"/>
  <c r="R1292" i="1"/>
  <c r="N1688" i="1"/>
  <c r="N1292" i="1"/>
  <c r="S1687" i="1"/>
  <c r="S1291" i="1"/>
  <c r="O1687" i="1"/>
  <c r="O1291" i="1"/>
  <c r="T1686" i="1"/>
  <c r="T1290" i="1"/>
  <c r="P1686" i="1"/>
  <c r="P1290" i="1"/>
  <c r="U1685" i="1"/>
  <c r="U1289" i="1"/>
  <c r="M1685" i="1"/>
  <c r="M1289" i="1"/>
  <c r="R1684" i="1"/>
  <c r="R1288" i="1"/>
  <c r="N1684" i="1"/>
  <c r="N1288" i="1"/>
  <c r="S1683" i="1"/>
  <c r="S1287" i="1"/>
  <c r="O1683" i="1"/>
  <c r="O1287" i="1"/>
  <c r="T1682" i="1"/>
  <c r="T1286" i="1"/>
  <c r="P1682" i="1"/>
  <c r="P1286" i="1"/>
  <c r="U1285" i="1"/>
  <c r="U1681" i="1"/>
  <c r="Q1681" i="1"/>
  <c r="Q1285" i="1"/>
  <c r="M1681" i="1"/>
  <c r="M1285" i="1"/>
  <c r="R1680" i="1"/>
  <c r="R1284" i="1"/>
  <c r="N1680" i="1"/>
  <c r="N1284" i="1"/>
  <c r="S1679" i="1"/>
  <c r="S1283" i="1"/>
  <c r="O1679" i="1"/>
  <c r="O1283" i="1"/>
  <c r="T1678" i="1"/>
  <c r="T1282" i="1"/>
  <c r="U1677" i="1"/>
  <c r="U1281" i="1"/>
  <c r="Q1677" i="1"/>
  <c r="Q1281" i="1"/>
  <c r="M1677" i="1"/>
  <c r="M1281" i="1"/>
  <c r="R1676" i="1"/>
  <c r="R1280" i="1"/>
  <c r="N1676" i="1"/>
  <c r="N1280" i="1"/>
  <c r="S1675" i="1"/>
  <c r="S1279" i="1"/>
  <c r="O1675" i="1"/>
  <c r="O1279" i="1"/>
  <c r="P1674" i="1"/>
  <c r="P1278" i="1"/>
  <c r="U1673" i="1"/>
  <c r="U1277" i="1"/>
  <c r="Q1673" i="1"/>
  <c r="Q1277" i="1"/>
  <c r="M1673" i="1"/>
  <c r="M1277" i="1"/>
  <c r="R1672" i="1"/>
  <c r="R1276" i="1"/>
  <c r="N1672" i="1"/>
  <c r="N1276" i="1"/>
  <c r="S1671" i="1"/>
  <c r="S1275" i="1"/>
  <c r="O1275" i="1"/>
  <c r="O1671" i="1"/>
  <c r="T1670" i="1"/>
  <c r="T1274" i="1"/>
  <c r="P1670" i="1"/>
  <c r="P1274" i="1"/>
  <c r="U1669" i="1"/>
  <c r="U1273" i="1"/>
  <c r="Q1669" i="1"/>
  <c r="Q1273" i="1"/>
  <c r="M1669" i="1"/>
  <c r="M1273" i="1"/>
  <c r="R1668" i="1"/>
  <c r="R1272" i="1"/>
  <c r="N1668" i="1"/>
  <c r="N1272" i="1"/>
  <c r="O1667" i="1"/>
  <c r="O1271" i="1"/>
  <c r="T1666" i="1"/>
  <c r="T1270" i="1"/>
  <c r="P1666" i="1"/>
  <c r="P1270" i="1"/>
  <c r="U1665" i="1"/>
  <c r="U1269" i="1"/>
  <c r="Q1665" i="1"/>
  <c r="Q1269" i="1"/>
  <c r="M1665" i="1"/>
  <c r="M1269" i="1"/>
  <c r="R1664" i="1"/>
  <c r="R1268" i="1"/>
  <c r="N1268" i="1"/>
  <c r="N1664" i="1"/>
  <c r="S1663" i="1"/>
  <c r="S1267" i="1"/>
  <c r="O1663" i="1"/>
  <c r="O1267" i="1"/>
  <c r="T1662" i="1"/>
  <c r="T1266" i="1"/>
  <c r="P1662" i="1"/>
  <c r="P1266" i="1"/>
  <c r="U1661" i="1"/>
  <c r="U1265" i="1"/>
  <c r="Q1661" i="1"/>
  <c r="Q1265" i="1"/>
  <c r="M1661" i="1"/>
  <c r="M1265" i="1"/>
  <c r="R1264" i="1"/>
  <c r="R1660" i="1"/>
  <c r="N1660" i="1"/>
  <c r="N1264" i="1"/>
  <c r="S1659" i="1"/>
  <c r="S1263" i="1"/>
  <c r="O1659" i="1"/>
  <c r="O1263" i="1"/>
  <c r="T1658" i="1"/>
  <c r="T1262" i="1"/>
  <c r="P1658" i="1"/>
  <c r="P1262" i="1"/>
  <c r="L1262" i="1"/>
  <c r="L1294" i="1"/>
  <c r="L1290" i="1"/>
  <c r="L1286" i="1"/>
  <c r="L1282" i="1"/>
  <c r="L1277" i="1"/>
  <c r="L1272" i="1"/>
  <c r="L1266" i="1"/>
  <c r="T1297" i="1"/>
  <c r="O1297" i="1"/>
  <c r="R1296" i="1"/>
  <c r="M1296" i="1"/>
  <c r="Q1295" i="1"/>
  <c r="T1294" i="1"/>
  <c r="O1294" i="1"/>
  <c r="R1293" i="1"/>
  <c r="S1292" i="1"/>
  <c r="U1291" i="1"/>
  <c r="N1291" i="1"/>
  <c r="O1290" i="1"/>
  <c r="R1289" i="1"/>
  <c r="T1288" i="1"/>
  <c r="U1287" i="1"/>
  <c r="N1287" i="1"/>
  <c r="Q1286" i="1"/>
  <c r="R1285" i="1"/>
  <c r="T1284" i="1"/>
  <c r="M1284" i="1"/>
  <c r="N1283" i="1"/>
  <c r="Q1282" i="1"/>
  <c r="S1281" i="1"/>
  <c r="T1280" i="1"/>
  <c r="M1280" i="1"/>
  <c r="P1279" i="1"/>
  <c r="Q1278" i="1"/>
  <c r="S1277" i="1"/>
  <c r="U1276" i="1"/>
  <c r="M1276" i="1"/>
  <c r="P1275" i="1"/>
  <c r="R1274" i="1"/>
  <c r="S1273" i="1"/>
  <c r="U1272" i="1"/>
  <c r="O1272" i="1"/>
  <c r="P1271" i="1"/>
  <c r="R1270" i="1"/>
  <c r="T1269" i="1"/>
  <c r="U1268" i="1"/>
  <c r="O1268" i="1"/>
  <c r="Q1267" i="1"/>
  <c r="R1266" i="1"/>
  <c r="T1265" i="1"/>
  <c r="N1265" i="1"/>
  <c r="O1264" i="1"/>
  <c r="Q1263" i="1"/>
  <c r="S1262" i="1"/>
  <c r="S1667" i="1"/>
  <c r="M1687" i="1"/>
  <c r="M1291" i="1"/>
  <c r="Q1683" i="1"/>
  <c r="Q1287" i="1"/>
  <c r="U1679" i="1"/>
  <c r="U1283" i="1"/>
  <c r="P1676" i="1"/>
  <c r="P1280" i="1"/>
  <c r="T1672" i="1"/>
  <c r="T1276" i="1"/>
  <c r="Q1667" i="1"/>
  <c r="Q1271" i="1"/>
  <c r="S1665" i="1"/>
  <c r="S1269" i="1"/>
  <c r="P1660" i="1"/>
  <c r="P1264" i="1"/>
  <c r="R1658" i="1"/>
  <c r="R1262" i="1"/>
  <c r="L1292" i="1"/>
  <c r="L1284" i="1"/>
  <c r="L1280" i="1"/>
  <c r="R1294" i="1"/>
  <c r="P1288" i="1"/>
  <c r="O1285" i="1"/>
  <c r="P1284" i="1"/>
  <c r="O1281" i="1"/>
  <c r="N1278" i="1"/>
  <c r="M1267" i="1"/>
  <c r="U1263" i="1"/>
  <c r="L1675" i="1"/>
  <c r="L1279" i="1"/>
  <c r="L1667" i="1"/>
  <c r="L1271" i="1"/>
  <c r="L1659" i="1"/>
  <c r="L1263" i="1"/>
  <c r="N1693" i="1"/>
  <c r="N1297" i="1"/>
  <c r="O1692" i="1"/>
  <c r="O1296" i="1"/>
  <c r="P1691" i="1"/>
  <c r="P1295" i="1"/>
  <c r="Q1690" i="1"/>
  <c r="Q1294" i="1"/>
  <c r="M1690" i="1"/>
  <c r="M1294" i="1"/>
  <c r="Q1686" i="1"/>
  <c r="Q1290" i="1"/>
  <c r="U1682" i="1"/>
  <c r="U1286" i="1"/>
  <c r="N1681" i="1"/>
  <c r="N1285" i="1"/>
  <c r="R1677" i="1"/>
  <c r="R1281" i="1"/>
  <c r="M1674" i="1"/>
  <c r="M1278" i="1"/>
  <c r="Q1670" i="1"/>
  <c r="Q1274" i="1"/>
  <c r="U1666" i="1"/>
  <c r="U1270" i="1"/>
  <c r="P1663" i="1"/>
  <c r="P1267" i="1"/>
  <c r="R1661" i="1"/>
  <c r="R1265" i="1"/>
  <c r="M1658" i="1"/>
  <c r="M1262" i="1"/>
  <c r="L1295" i="1"/>
  <c r="L1287" i="1"/>
  <c r="L1268" i="1"/>
  <c r="T1296" i="1"/>
  <c r="P1291" i="1"/>
  <c r="P1287" i="1"/>
  <c r="R1286" i="1"/>
  <c r="O1284" i="1"/>
  <c r="O1280" i="1"/>
  <c r="N1277" i="1"/>
  <c r="Q1275" i="1"/>
  <c r="M1274" i="1"/>
  <c r="M1270" i="1"/>
  <c r="P1268" i="1"/>
  <c r="U1266" i="1"/>
  <c r="O1265" i="1"/>
  <c r="N1262" i="1"/>
  <c r="P1689" i="1"/>
  <c r="P1293" i="1"/>
  <c r="R1687" i="1"/>
  <c r="R1291" i="1"/>
  <c r="T1685" i="1"/>
  <c r="T1289" i="1"/>
  <c r="M1684" i="1"/>
  <c r="M1288" i="1"/>
  <c r="O1682" i="1"/>
  <c r="O1286" i="1"/>
  <c r="Q1680" i="1"/>
  <c r="Q1284" i="1"/>
  <c r="S1678" i="1"/>
  <c r="S1282" i="1"/>
  <c r="U1676" i="1"/>
  <c r="U1280" i="1"/>
  <c r="N1675" i="1"/>
  <c r="N1279" i="1"/>
  <c r="P1673" i="1"/>
  <c r="P1277" i="1"/>
  <c r="R1671" i="1"/>
  <c r="R1275" i="1"/>
  <c r="T1669" i="1"/>
  <c r="T1273" i="1"/>
  <c r="M1668" i="1"/>
  <c r="M1272" i="1"/>
  <c r="O1666" i="1"/>
  <c r="O1270" i="1"/>
  <c r="Q1664" i="1"/>
  <c r="Q1268" i="1"/>
  <c r="S1662" i="1"/>
  <c r="S1266" i="1"/>
  <c r="U1660" i="1"/>
  <c r="U1264" i="1"/>
  <c r="N1659" i="1"/>
  <c r="N1263" i="1"/>
  <c r="L1297" i="1"/>
  <c r="L1293" i="1"/>
  <c r="L1289" i="1"/>
  <c r="L1285" i="1"/>
  <c r="L1281" i="1"/>
  <c r="L1276" i="1"/>
  <c r="L1270" i="1"/>
  <c r="L1265" i="1"/>
  <c r="S1297" i="1"/>
  <c r="M1297" i="1"/>
  <c r="Q1296" i="1"/>
  <c r="U1295" i="1"/>
  <c r="O1295" i="1"/>
  <c r="S1294" i="1"/>
  <c r="N1294" i="1"/>
  <c r="O1293" i="1"/>
  <c r="Q1292" i="1"/>
  <c r="T1291" i="1"/>
  <c r="U1290" i="1"/>
  <c r="N1290" i="1"/>
  <c r="P1289" i="1"/>
  <c r="Q1288" i="1"/>
  <c r="T1287" i="1"/>
  <c r="M1287" i="1"/>
  <c r="N1286" i="1"/>
  <c r="P1285" i="1"/>
  <c r="S1284" i="1"/>
  <c r="T1283" i="1"/>
  <c r="M1283" i="1"/>
  <c r="O1282" i="1"/>
  <c r="P1281" i="1"/>
  <c r="S1280" i="1"/>
  <c r="U1279" i="1"/>
  <c r="M1279" i="1"/>
  <c r="O1278" i="1"/>
  <c r="R1277" i="1"/>
  <c r="S1276" i="1"/>
  <c r="U1275" i="1"/>
  <c r="N1275" i="1"/>
  <c r="O1274" i="1"/>
  <c r="R1273" i="1"/>
  <c r="T1272" i="1"/>
  <c r="U1271" i="1"/>
  <c r="N1271" i="1"/>
  <c r="Q1270" i="1"/>
  <c r="R1269" i="1"/>
  <c r="T1268" i="1"/>
  <c r="M1268" i="1"/>
  <c r="N1267" i="1"/>
  <c r="Q1266" i="1"/>
  <c r="S1265" i="1"/>
  <c r="T1264" i="1"/>
  <c r="M1264" i="1"/>
  <c r="P1263" i="1"/>
  <c r="Q1262" i="1"/>
  <c r="Q1685" i="1"/>
  <c r="M830" i="1" l="1"/>
  <c r="N830" i="1"/>
  <c r="O830" i="1"/>
  <c r="P830" i="1"/>
  <c r="Q830" i="1"/>
  <c r="R830" i="1"/>
  <c r="S830" i="1"/>
  <c r="T830" i="1"/>
  <c r="U830" i="1"/>
  <c r="M831" i="1"/>
  <c r="N831" i="1"/>
  <c r="O831" i="1"/>
  <c r="P831" i="1"/>
  <c r="Q831" i="1"/>
  <c r="R831" i="1"/>
  <c r="S831" i="1"/>
  <c r="T831" i="1"/>
  <c r="U831" i="1"/>
  <c r="M832" i="1"/>
  <c r="N832" i="1"/>
  <c r="O832" i="1"/>
  <c r="P832" i="1"/>
  <c r="Q832" i="1"/>
  <c r="R832" i="1"/>
  <c r="S832" i="1"/>
  <c r="T832" i="1"/>
  <c r="U832" i="1"/>
  <c r="M833" i="1"/>
  <c r="N833" i="1"/>
  <c r="O833" i="1"/>
  <c r="P833" i="1"/>
  <c r="Q833" i="1"/>
  <c r="R833" i="1"/>
  <c r="S833" i="1"/>
  <c r="T833" i="1"/>
  <c r="U833" i="1"/>
  <c r="M834" i="1"/>
  <c r="N834" i="1"/>
  <c r="O834" i="1"/>
  <c r="P834" i="1"/>
  <c r="Q834" i="1"/>
  <c r="R834" i="1"/>
  <c r="S834" i="1"/>
  <c r="T834" i="1"/>
  <c r="U834" i="1"/>
  <c r="M835" i="1"/>
  <c r="N835" i="1"/>
  <c r="O835" i="1"/>
  <c r="P835" i="1"/>
  <c r="Q835" i="1"/>
  <c r="R835" i="1"/>
  <c r="S835" i="1"/>
  <c r="T835" i="1"/>
  <c r="U835" i="1"/>
  <c r="M836" i="1"/>
  <c r="N836" i="1"/>
  <c r="O836" i="1"/>
  <c r="P836" i="1"/>
  <c r="Q836" i="1"/>
  <c r="R836" i="1"/>
  <c r="S836" i="1"/>
  <c r="T836" i="1"/>
  <c r="U836" i="1"/>
  <c r="M837" i="1"/>
  <c r="N837" i="1"/>
  <c r="O837" i="1"/>
  <c r="P837" i="1"/>
  <c r="Q837" i="1"/>
  <c r="R837" i="1"/>
  <c r="S837" i="1"/>
  <c r="T837" i="1"/>
  <c r="U837" i="1"/>
  <c r="M838" i="1"/>
  <c r="N838" i="1"/>
  <c r="O838" i="1"/>
  <c r="P838" i="1"/>
  <c r="Q838" i="1"/>
  <c r="R838" i="1"/>
  <c r="S838" i="1"/>
  <c r="T838" i="1"/>
  <c r="U838" i="1"/>
  <c r="M839" i="1"/>
  <c r="N839" i="1"/>
  <c r="O839" i="1"/>
  <c r="P839" i="1"/>
  <c r="Q839" i="1"/>
  <c r="R839" i="1"/>
  <c r="S839" i="1"/>
  <c r="T839" i="1"/>
  <c r="U839" i="1"/>
  <c r="M840" i="1"/>
  <c r="N840" i="1"/>
  <c r="O840" i="1"/>
  <c r="P840" i="1"/>
  <c r="Q840" i="1"/>
  <c r="R840" i="1"/>
  <c r="S840" i="1"/>
  <c r="T840" i="1"/>
  <c r="U840" i="1"/>
  <c r="M841" i="1"/>
  <c r="N841" i="1"/>
  <c r="O841" i="1"/>
  <c r="P841" i="1"/>
  <c r="Q841" i="1"/>
  <c r="R841" i="1"/>
  <c r="S841" i="1"/>
  <c r="T841" i="1"/>
  <c r="U841" i="1"/>
  <c r="M842" i="1"/>
  <c r="N842" i="1"/>
  <c r="O842" i="1"/>
  <c r="P842" i="1"/>
  <c r="Q842" i="1"/>
  <c r="R842" i="1"/>
  <c r="S842" i="1"/>
  <c r="T842" i="1"/>
  <c r="U842" i="1"/>
  <c r="M843" i="1"/>
  <c r="N843" i="1"/>
  <c r="O843" i="1"/>
  <c r="P843" i="1"/>
  <c r="Q843" i="1"/>
  <c r="R843" i="1"/>
  <c r="S843" i="1"/>
  <c r="T843" i="1"/>
  <c r="U843" i="1"/>
  <c r="M844" i="1"/>
  <c r="N844" i="1"/>
  <c r="O844" i="1"/>
  <c r="P844" i="1"/>
  <c r="Q844" i="1"/>
  <c r="R844" i="1"/>
  <c r="S844" i="1"/>
  <c r="T844" i="1"/>
  <c r="U844" i="1"/>
  <c r="M845" i="1"/>
  <c r="N845" i="1"/>
  <c r="O845" i="1"/>
  <c r="P845" i="1"/>
  <c r="Q845" i="1"/>
  <c r="R845" i="1"/>
  <c r="S845" i="1"/>
  <c r="T845" i="1"/>
  <c r="U845" i="1"/>
  <c r="M846" i="1"/>
  <c r="N846" i="1"/>
  <c r="O846" i="1"/>
  <c r="P846" i="1"/>
  <c r="Q846" i="1"/>
  <c r="R846" i="1"/>
  <c r="S846" i="1"/>
  <c r="T846" i="1"/>
  <c r="U846" i="1"/>
  <c r="M847" i="1"/>
  <c r="N847" i="1"/>
  <c r="O847" i="1"/>
  <c r="P847" i="1"/>
  <c r="Q847" i="1"/>
  <c r="R847" i="1"/>
  <c r="S847" i="1"/>
  <c r="T847" i="1"/>
  <c r="U847" i="1"/>
  <c r="M848" i="1"/>
  <c r="N848" i="1"/>
  <c r="O848" i="1"/>
  <c r="P848" i="1"/>
  <c r="Q848" i="1"/>
  <c r="R848" i="1"/>
  <c r="S848" i="1"/>
  <c r="T848" i="1"/>
  <c r="U848" i="1"/>
  <c r="M849" i="1"/>
  <c r="N849" i="1"/>
  <c r="O849" i="1"/>
  <c r="P849" i="1"/>
  <c r="Q849" i="1"/>
  <c r="R849" i="1"/>
  <c r="S849" i="1"/>
  <c r="T849" i="1"/>
  <c r="U849" i="1"/>
  <c r="M850" i="1"/>
  <c r="N850" i="1"/>
  <c r="O850" i="1"/>
  <c r="P850" i="1"/>
  <c r="Q850" i="1"/>
  <c r="R850" i="1"/>
  <c r="S850" i="1"/>
  <c r="T850" i="1"/>
  <c r="U850" i="1"/>
  <c r="M851" i="1"/>
  <c r="N851" i="1"/>
  <c r="O851" i="1"/>
  <c r="P851" i="1"/>
  <c r="Q851" i="1"/>
  <c r="R851" i="1"/>
  <c r="S851" i="1"/>
  <c r="T851" i="1"/>
  <c r="U851" i="1"/>
  <c r="M852" i="1"/>
  <c r="N852" i="1"/>
  <c r="O852" i="1"/>
  <c r="P852" i="1"/>
  <c r="Q852" i="1"/>
  <c r="R852" i="1"/>
  <c r="S852" i="1"/>
  <c r="T852" i="1"/>
  <c r="U852" i="1"/>
  <c r="M853" i="1"/>
  <c r="N853" i="1"/>
  <c r="O853" i="1"/>
  <c r="P853" i="1"/>
  <c r="Q853" i="1"/>
  <c r="R853" i="1"/>
  <c r="S853" i="1"/>
  <c r="T853" i="1"/>
  <c r="U853" i="1"/>
  <c r="M854" i="1"/>
  <c r="N854" i="1"/>
  <c r="O854" i="1"/>
  <c r="P854" i="1"/>
  <c r="Q854" i="1"/>
  <c r="R854" i="1"/>
  <c r="S854" i="1"/>
  <c r="T854" i="1"/>
  <c r="U854" i="1"/>
  <c r="M855" i="1"/>
  <c r="N855" i="1"/>
  <c r="O855" i="1"/>
  <c r="P855" i="1"/>
  <c r="Q855" i="1"/>
  <c r="R855" i="1"/>
  <c r="S855" i="1"/>
  <c r="T855" i="1"/>
  <c r="U855" i="1"/>
  <c r="M856" i="1"/>
  <c r="N856" i="1"/>
  <c r="O856" i="1"/>
  <c r="P856" i="1"/>
  <c r="Q856" i="1"/>
  <c r="R856" i="1"/>
  <c r="S856" i="1"/>
  <c r="T856" i="1"/>
  <c r="U856" i="1"/>
  <c r="M857" i="1"/>
  <c r="N857" i="1"/>
  <c r="O857" i="1"/>
  <c r="P857" i="1"/>
  <c r="Q857" i="1"/>
  <c r="R857" i="1"/>
  <c r="S857" i="1"/>
  <c r="T857" i="1"/>
  <c r="U857" i="1"/>
  <c r="M858" i="1"/>
  <c r="N858" i="1"/>
  <c r="O858" i="1"/>
  <c r="P858" i="1"/>
  <c r="Q858" i="1"/>
  <c r="R858" i="1"/>
  <c r="S858" i="1"/>
  <c r="T858" i="1"/>
  <c r="U858" i="1"/>
  <c r="M859" i="1"/>
  <c r="N859" i="1"/>
  <c r="O859" i="1"/>
  <c r="P859" i="1"/>
  <c r="Q859" i="1"/>
  <c r="R859" i="1"/>
  <c r="S859" i="1"/>
  <c r="T859" i="1"/>
  <c r="U859" i="1"/>
  <c r="M860" i="1"/>
  <c r="N860" i="1"/>
  <c r="O860" i="1"/>
  <c r="P860" i="1"/>
  <c r="Q860" i="1"/>
  <c r="R860" i="1"/>
  <c r="S860" i="1"/>
  <c r="T860" i="1"/>
  <c r="U860" i="1"/>
  <c r="M861" i="1"/>
  <c r="N861" i="1"/>
  <c r="O861" i="1"/>
  <c r="P861" i="1"/>
  <c r="Q861" i="1"/>
  <c r="R861" i="1"/>
  <c r="S861" i="1"/>
  <c r="T861" i="1"/>
  <c r="U861" i="1"/>
  <c r="M862" i="1"/>
  <c r="N862" i="1"/>
  <c r="O862" i="1"/>
  <c r="P862" i="1"/>
  <c r="Q862" i="1"/>
  <c r="R862" i="1"/>
  <c r="S862" i="1"/>
  <c r="T862" i="1"/>
  <c r="U862" i="1"/>
  <c r="M863" i="1"/>
  <c r="N863" i="1"/>
  <c r="O863" i="1"/>
  <c r="P863" i="1"/>
  <c r="Q863" i="1"/>
  <c r="R863" i="1"/>
  <c r="S863" i="1"/>
  <c r="T863" i="1"/>
  <c r="U863" i="1"/>
  <c r="M864" i="1"/>
  <c r="N864" i="1"/>
  <c r="O864" i="1"/>
  <c r="P864" i="1"/>
  <c r="Q864" i="1"/>
  <c r="R864" i="1"/>
  <c r="S864" i="1"/>
  <c r="T864" i="1"/>
  <c r="U864" i="1"/>
  <c r="M865" i="1"/>
  <c r="N865" i="1"/>
  <c r="O865" i="1"/>
  <c r="P865" i="1"/>
  <c r="Q865" i="1"/>
  <c r="R865" i="1"/>
  <c r="S865" i="1"/>
  <c r="T865" i="1"/>
  <c r="U865"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30" i="1"/>
  <c r="M434" i="1"/>
  <c r="N434" i="1"/>
  <c r="O434" i="1"/>
  <c r="P434" i="1"/>
  <c r="Q434" i="1"/>
  <c r="R434" i="1"/>
  <c r="S434" i="1"/>
  <c r="T434" i="1"/>
  <c r="U434" i="1"/>
  <c r="M435" i="1"/>
  <c r="N435" i="1"/>
  <c r="O435" i="1"/>
  <c r="P435" i="1"/>
  <c r="Q435" i="1"/>
  <c r="R435" i="1"/>
  <c r="S435" i="1"/>
  <c r="T435" i="1"/>
  <c r="U435" i="1"/>
  <c r="M436" i="1"/>
  <c r="N436" i="1"/>
  <c r="O436" i="1"/>
  <c r="P436" i="1"/>
  <c r="Q436" i="1"/>
  <c r="R436" i="1"/>
  <c r="S436" i="1"/>
  <c r="T436" i="1"/>
  <c r="U436" i="1"/>
  <c r="M437" i="1"/>
  <c r="N437" i="1"/>
  <c r="O437" i="1"/>
  <c r="P437" i="1"/>
  <c r="Q437" i="1"/>
  <c r="R437" i="1"/>
  <c r="S437" i="1"/>
  <c r="T437" i="1"/>
  <c r="U437" i="1"/>
  <c r="M438" i="1"/>
  <c r="N438" i="1"/>
  <c r="O438" i="1"/>
  <c r="P438" i="1"/>
  <c r="Q438" i="1"/>
  <c r="R438" i="1"/>
  <c r="S438" i="1"/>
  <c r="T438" i="1"/>
  <c r="U438" i="1"/>
  <c r="M439" i="1"/>
  <c r="N439" i="1"/>
  <c r="O439" i="1"/>
  <c r="P439" i="1"/>
  <c r="Q439" i="1"/>
  <c r="R439" i="1"/>
  <c r="S439" i="1"/>
  <c r="T439" i="1"/>
  <c r="U439" i="1"/>
  <c r="M440" i="1"/>
  <c r="N440" i="1"/>
  <c r="O440" i="1"/>
  <c r="P440" i="1"/>
  <c r="Q440" i="1"/>
  <c r="R440" i="1"/>
  <c r="S440" i="1"/>
  <c r="T440" i="1"/>
  <c r="U440" i="1"/>
  <c r="M441" i="1"/>
  <c r="N441" i="1"/>
  <c r="O441" i="1"/>
  <c r="P441" i="1"/>
  <c r="Q441" i="1"/>
  <c r="R441" i="1"/>
  <c r="S441" i="1"/>
  <c r="T441" i="1"/>
  <c r="U441" i="1"/>
  <c r="M442" i="1"/>
  <c r="N442" i="1"/>
  <c r="O442" i="1"/>
  <c r="P442" i="1"/>
  <c r="Q442" i="1"/>
  <c r="R442" i="1"/>
  <c r="S442" i="1"/>
  <c r="T442" i="1"/>
  <c r="U442" i="1"/>
  <c r="M443" i="1"/>
  <c r="N443" i="1"/>
  <c r="O443" i="1"/>
  <c r="P443" i="1"/>
  <c r="Q443" i="1"/>
  <c r="R443" i="1"/>
  <c r="S443" i="1"/>
  <c r="T443" i="1"/>
  <c r="U443" i="1"/>
  <c r="M444" i="1"/>
  <c r="N444" i="1"/>
  <c r="O444" i="1"/>
  <c r="P444" i="1"/>
  <c r="Q444" i="1"/>
  <c r="R444" i="1"/>
  <c r="S444" i="1"/>
  <c r="T444" i="1"/>
  <c r="U444" i="1"/>
  <c r="M445" i="1"/>
  <c r="N445" i="1"/>
  <c r="O445" i="1"/>
  <c r="P445" i="1"/>
  <c r="Q445" i="1"/>
  <c r="R445" i="1"/>
  <c r="S445" i="1"/>
  <c r="T445" i="1"/>
  <c r="U445" i="1"/>
  <c r="M446" i="1"/>
  <c r="N446" i="1"/>
  <c r="O446" i="1"/>
  <c r="P446" i="1"/>
  <c r="Q446" i="1"/>
  <c r="R446" i="1"/>
  <c r="S446" i="1"/>
  <c r="T446" i="1"/>
  <c r="U446" i="1"/>
  <c r="M447" i="1"/>
  <c r="N447" i="1"/>
  <c r="O447" i="1"/>
  <c r="P447" i="1"/>
  <c r="Q447" i="1"/>
  <c r="R447" i="1"/>
  <c r="S447" i="1"/>
  <c r="T447" i="1"/>
  <c r="U447" i="1"/>
  <c r="M448" i="1"/>
  <c r="N448" i="1"/>
  <c r="O448" i="1"/>
  <c r="P448" i="1"/>
  <c r="Q448" i="1"/>
  <c r="R448" i="1"/>
  <c r="S448" i="1"/>
  <c r="T448" i="1"/>
  <c r="U448" i="1"/>
  <c r="M449" i="1"/>
  <c r="N449" i="1"/>
  <c r="O449" i="1"/>
  <c r="P449" i="1"/>
  <c r="Q449" i="1"/>
  <c r="R449" i="1"/>
  <c r="S449" i="1"/>
  <c r="T449" i="1"/>
  <c r="U449" i="1"/>
  <c r="M450" i="1"/>
  <c r="N450" i="1"/>
  <c r="O450" i="1"/>
  <c r="P450" i="1"/>
  <c r="Q450" i="1"/>
  <c r="R450" i="1"/>
  <c r="S450" i="1"/>
  <c r="T450" i="1"/>
  <c r="U450" i="1"/>
  <c r="M451" i="1"/>
  <c r="N451" i="1"/>
  <c r="O451" i="1"/>
  <c r="P451" i="1"/>
  <c r="Q451" i="1"/>
  <c r="R451" i="1"/>
  <c r="S451" i="1"/>
  <c r="T451" i="1"/>
  <c r="U451" i="1"/>
  <c r="M452" i="1"/>
  <c r="N452" i="1"/>
  <c r="O452" i="1"/>
  <c r="P452" i="1"/>
  <c r="Q452" i="1"/>
  <c r="R452" i="1"/>
  <c r="S452" i="1"/>
  <c r="T452" i="1"/>
  <c r="U452" i="1"/>
  <c r="M453" i="1"/>
  <c r="N453" i="1"/>
  <c r="O453" i="1"/>
  <c r="P453" i="1"/>
  <c r="Q453" i="1"/>
  <c r="R453" i="1"/>
  <c r="S453" i="1"/>
  <c r="T453" i="1"/>
  <c r="U453" i="1"/>
  <c r="M454" i="1"/>
  <c r="N454" i="1"/>
  <c r="O454" i="1"/>
  <c r="P454" i="1"/>
  <c r="Q454" i="1"/>
  <c r="R454" i="1"/>
  <c r="S454" i="1"/>
  <c r="T454" i="1"/>
  <c r="U454" i="1"/>
  <c r="M455" i="1"/>
  <c r="N455" i="1"/>
  <c r="O455" i="1"/>
  <c r="P455" i="1"/>
  <c r="Q455" i="1"/>
  <c r="R455" i="1"/>
  <c r="S455" i="1"/>
  <c r="T455" i="1"/>
  <c r="U455" i="1"/>
  <c r="M456" i="1"/>
  <c r="N456" i="1"/>
  <c r="O456" i="1"/>
  <c r="P456" i="1"/>
  <c r="Q456" i="1"/>
  <c r="R456" i="1"/>
  <c r="S456" i="1"/>
  <c r="T456" i="1"/>
  <c r="U456" i="1"/>
  <c r="M457" i="1"/>
  <c r="N457" i="1"/>
  <c r="O457" i="1"/>
  <c r="P457" i="1"/>
  <c r="Q457" i="1"/>
  <c r="R457" i="1"/>
  <c r="S457" i="1"/>
  <c r="T457" i="1"/>
  <c r="U457" i="1"/>
  <c r="M458" i="1"/>
  <c r="N458" i="1"/>
  <c r="O458" i="1"/>
  <c r="P458" i="1"/>
  <c r="Q458" i="1"/>
  <c r="R458" i="1"/>
  <c r="S458" i="1"/>
  <c r="T458" i="1"/>
  <c r="U458" i="1"/>
  <c r="M459" i="1"/>
  <c r="N459" i="1"/>
  <c r="O459" i="1"/>
  <c r="P459" i="1"/>
  <c r="Q459" i="1"/>
  <c r="R459" i="1"/>
  <c r="S459" i="1"/>
  <c r="T459" i="1"/>
  <c r="U459" i="1"/>
  <c r="M460" i="1"/>
  <c r="N460" i="1"/>
  <c r="O460" i="1"/>
  <c r="P460" i="1"/>
  <c r="Q460" i="1"/>
  <c r="R460" i="1"/>
  <c r="S460" i="1"/>
  <c r="T460" i="1"/>
  <c r="U460" i="1"/>
  <c r="M461" i="1"/>
  <c r="N461" i="1"/>
  <c r="O461" i="1"/>
  <c r="P461" i="1"/>
  <c r="Q461" i="1"/>
  <c r="R461" i="1"/>
  <c r="S461" i="1"/>
  <c r="T461" i="1"/>
  <c r="U461" i="1"/>
  <c r="M462" i="1"/>
  <c r="N462" i="1"/>
  <c r="O462" i="1"/>
  <c r="P462" i="1"/>
  <c r="Q462" i="1"/>
  <c r="R462" i="1"/>
  <c r="S462" i="1"/>
  <c r="T462" i="1"/>
  <c r="U462" i="1"/>
  <c r="M463" i="1"/>
  <c r="N463" i="1"/>
  <c r="O463" i="1"/>
  <c r="P463" i="1"/>
  <c r="Q463" i="1"/>
  <c r="R463" i="1"/>
  <c r="S463" i="1"/>
  <c r="T463" i="1"/>
  <c r="U463" i="1"/>
  <c r="M464" i="1"/>
  <c r="N464" i="1"/>
  <c r="O464" i="1"/>
  <c r="P464" i="1"/>
  <c r="Q464" i="1"/>
  <c r="R464" i="1"/>
  <c r="S464" i="1"/>
  <c r="T464" i="1"/>
  <c r="U464" i="1"/>
  <c r="M465" i="1"/>
  <c r="N465" i="1"/>
  <c r="O465" i="1"/>
  <c r="P465" i="1"/>
  <c r="Q465" i="1"/>
  <c r="R465" i="1"/>
  <c r="S465" i="1"/>
  <c r="T465" i="1"/>
  <c r="U465" i="1"/>
  <c r="M466" i="1"/>
  <c r="N466" i="1"/>
  <c r="O466" i="1"/>
  <c r="P466" i="1"/>
  <c r="Q466" i="1"/>
  <c r="R466" i="1"/>
  <c r="S466" i="1"/>
  <c r="T466" i="1"/>
  <c r="U466" i="1"/>
  <c r="M467" i="1"/>
  <c r="N467" i="1"/>
  <c r="O467" i="1"/>
  <c r="P467" i="1"/>
  <c r="Q467" i="1"/>
  <c r="R467" i="1"/>
  <c r="S467" i="1"/>
  <c r="T467" i="1"/>
  <c r="U467" i="1"/>
  <c r="M468" i="1"/>
  <c r="N468" i="1"/>
  <c r="O468" i="1"/>
  <c r="P468" i="1"/>
  <c r="Q468" i="1"/>
  <c r="R468" i="1"/>
  <c r="S468" i="1"/>
  <c r="T468" i="1"/>
  <c r="U468" i="1"/>
  <c r="M469" i="1"/>
  <c r="N469" i="1"/>
  <c r="O469" i="1"/>
  <c r="P469" i="1"/>
  <c r="Q469" i="1"/>
  <c r="R469" i="1"/>
  <c r="S469" i="1"/>
  <c r="T469" i="1"/>
  <c r="U469"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34" i="1"/>
  <c r="M38" i="1"/>
  <c r="N38" i="1"/>
  <c r="O38" i="1"/>
  <c r="P38" i="1"/>
  <c r="Q38" i="1"/>
  <c r="R38" i="1"/>
  <c r="R1226" i="1" s="1"/>
  <c r="S38" i="1"/>
  <c r="T38" i="1"/>
  <c r="U38" i="1"/>
  <c r="M39" i="1"/>
  <c r="M1227" i="1" s="1"/>
  <c r="N39" i="1"/>
  <c r="O39" i="1"/>
  <c r="P39" i="1"/>
  <c r="Q39" i="1"/>
  <c r="Q1227" i="1" s="1"/>
  <c r="R39" i="1"/>
  <c r="S39" i="1"/>
  <c r="T39" i="1"/>
  <c r="U39" i="1"/>
  <c r="U1227" i="1" s="1"/>
  <c r="M40" i="1"/>
  <c r="N40" i="1"/>
  <c r="O40" i="1"/>
  <c r="P40" i="1"/>
  <c r="P1228" i="1" s="1"/>
  <c r="Q40" i="1"/>
  <c r="R40" i="1"/>
  <c r="S40" i="1"/>
  <c r="T40" i="1"/>
  <c r="T1228" i="1" s="1"/>
  <c r="U40" i="1"/>
  <c r="M41" i="1"/>
  <c r="N41" i="1"/>
  <c r="O41" i="1"/>
  <c r="O1229" i="1" s="1"/>
  <c r="P41" i="1"/>
  <c r="Q41" i="1"/>
  <c r="R41" i="1"/>
  <c r="S41" i="1"/>
  <c r="S1229" i="1" s="1"/>
  <c r="T41" i="1"/>
  <c r="U41" i="1"/>
  <c r="M42" i="1"/>
  <c r="N42" i="1"/>
  <c r="N1230" i="1" s="1"/>
  <c r="O42" i="1"/>
  <c r="P42" i="1"/>
  <c r="Q42" i="1"/>
  <c r="R42" i="1"/>
  <c r="R1230" i="1" s="1"/>
  <c r="S42" i="1"/>
  <c r="T42" i="1"/>
  <c r="U42" i="1"/>
  <c r="M43" i="1"/>
  <c r="M1231" i="1" s="1"/>
  <c r="N43" i="1"/>
  <c r="O43" i="1"/>
  <c r="P43" i="1"/>
  <c r="Q43" i="1"/>
  <c r="Q1231" i="1" s="1"/>
  <c r="R43" i="1"/>
  <c r="S43" i="1"/>
  <c r="T43" i="1"/>
  <c r="U43" i="1"/>
  <c r="U1231" i="1" s="1"/>
  <c r="M44" i="1"/>
  <c r="N44" i="1"/>
  <c r="O44" i="1"/>
  <c r="P44" i="1"/>
  <c r="P1232" i="1" s="1"/>
  <c r="Q44" i="1"/>
  <c r="R44" i="1"/>
  <c r="S44" i="1"/>
  <c r="T44" i="1"/>
  <c r="T1232" i="1" s="1"/>
  <c r="U44" i="1"/>
  <c r="M45" i="1"/>
  <c r="N45" i="1"/>
  <c r="O45" i="1"/>
  <c r="O1233" i="1" s="1"/>
  <c r="P45" i="1"/>
  <c r="Q45" i="1"/>
  <c r="R45" i="1"/>
  <c r="S45" i="1"/>
  <c r="S1233" i="1" s="1"/>
  <c r="T45" i="1"/>
  <c r="U45" i="1"/>
  <c r="M46" i="1"/>
  <c r="N46" i="1"/>
  <c r="N1234" i="1" s="1"/>
  <c r="O46" i="1"/>
  <c r="P46" i="1"/>
  <c r="Q46" i="1"/>
  <c r="R46" i="1"/>
  <c r="R1234" i="1" s="1"/>
  <c r="S46" i="1"/>
  <c r="T46" i="1"/>
  <c r="U46" i="1"/>
  <c r="M47" i="1"/>
  <c r="M1235" i="1" s="1"/>
  <c r="N47" i="1"/>
  <c r="O47" i="1"/>
  <c r="P47" i="1"/>
  <c r="Q47" i="1"/>
  <c r="Q1235" i="1" s="1"/>
  <c r="R47" i="1"/>
  <c r="S47" i="1"/>
  <c r="T47" i="1"/>
  <c r="U47" i="1"/>
  <c r="U1235" i="1" s="1"/>
  <c r="M48" i="1"/>
  <c r="N48" i="1"/>
  <c r="O48" i="1"/>
  <c r="P48" i="1"/>
  <c r="P1236" i="1" s="1"/>
  <c r="Q48" i="1"/>
  <c r="R48" i="1"/>
  <c r="S48" i="1"/>
  <c r="T48" i="1"/>
  <c r="T1236" i="1" s="1"/>
  <c r="U48" i="1"/>
  <c r="M49" i="1"/>
  <c r="N49" i="1"/>
  <c r="O49" i="1"/>
  <c r="O1237" i="1" s="1"/>
  <c r="P49" i="1"/>
  <c r="Q49" i="1"/>
  <c r="R49" i="1"/>
  <c r="S49" i="1"/>
  <c r="S1237" i="1" s="1"/>
  <c r="T49" i="1"/>
  <c r="U49" i="1"/>
  <c r="M50" i="1"/>
  <c r="N50" i="1"/>
  <c r="N1238" i="1" s="1"/>
  <c r="O50" i="1"/>
  <c r="P50" i="1"/>
  <c r="Q50" i="1"/>
  <c r="R50" i="1"/>
  <c r="R1238" i="1" s="1"/>
  <c r="S50" i="1"/>
  <c r="T50" i="1"/>
  <c r="U50" i="1"/>
  <c r="M51" i="1"/>
  <c r="M1239" i="1" s="1"/>
  <c r="N51" i="1"/>
  <c r="O51" i="1"/>
  <c r="P51" i="1"/>
  <c r="Q51" i="1"/>
  <c r="Q1239" i="1" s="1"/>
  <c r="R51" i="1"/>
  <c r="S51" i="1"/>
  <c r="T51" i="1"/>
  <c r="U51" i="1"/>
  <c r="U1239" i="1" s="1"/>
  <c r="M52" i="1"/>
  <c r="N52" i="1"/>
  <c r="O52" i="1"/>
  <c r="P52" i="1"/>
  <c r="P1240" i="1" s="1"/>
  <c r="Q52" i="1"/>
  <c r="R52" i="1"/>
  <c r="S52" i="1"/>
  <c r="T52" i="1"/>
  <c r="T1240" i="1" s="1"/>
  <c r="U52" i="1"/>
  <c r="M53" i="1"/>
  <c r="N53" i="1"/>
  <c r="O53" i="1"/>
  <c r="O1241" i="1" s="1"/>
  <c r="P53" i="1"/>
  <c r="Q53" i="1"/>
  <c r="R53" i="1"/>
  <c r="S53" i="1"/>
  <c r="S1241" i="1" s="1"/>
  <c r="T53" i="1"/>
  <c r="U53" i="1"/>
  <c r="M54" i="1"/>
  <c r="N54" i="1"/>
  <c r="N1242" i="1" s="1"/>
  <c r="O54" i="1"/>
  <c r="P54" i="1"/>
  <c r="Q54" i="1"/>
  <c r="R54" i="1"/>
  <c r="R1242" i="1" s="1"/>
  <c r="S54" i="1"/>
  <c r="T54" i="1"/>
  <c r="U54" i="1"/>
  <c r="M55" i="1"/>
  <c r="M1243" i="1" s="1"/>
  <c r="N55" i="1"/>
  <c r="O55" i="1"/>
  <c r="P55" i="1"/>
  <c r="Q55" i="1"/>
  <c r="Q1243" i="1" s="1"/>
  <c r="R55" i="1"/>
  <c r="S55" i="1"/>
  <c r="T55" i="1"/>
  <c r="U55" i="1"/>
  <c r="U1243" i="1" s="1"/>
  <c r="M56" i="1"/>
  <c r="N56" i="1"/>
  <c r="O56" i="1"/>
  <c r="P56" i="1"/>
  <c r="P1244" i="1" s="1"/>
  <c r="Q56" i="1"/>
  <c r="R56" i="1"/>
  <c r="S56" i="1"/>
  <c r="T56" i="1"/>
  <c r="T1244" i="1" s="1"/>
  <c r="U56" i="1"/>
  <c r="M57" i="1"/>
  <c r="N57" i="1"/>
  <c r="O57" i="1"/>
  <c r="O1245" i="1" s="1"/>
  <c r="P57" i="1"/>
  <c r="Q57" i="1"/>
  <c r="R57" i="1"/>
  <c r="S57" i="1"/>
  <c r="S1245" i="1" s="1"/>
  <c r="T57" i="1"/>
  <c r="U57" i="1"/>
  <c r="M58" i="1"/>
  <c r="N58" i="1"/>
  <c r="N1246" i="1" s="1"/>
  <c r="O58" i="1"/>
  <c r="P58" i="1"/>
  <c r="Q58" i="1"/>
  <c r="R58" i="1"/>
  <c r="R1246" i="1" s="1"/>
  <c r="S58" i="1"/>
  <c r="T58" i="1"/>
  <c r="U58" i="1"/>
  <c r="M59" i="1"/>
  <c r="M1247" i="1" s="1"/>
  <c r="N59" i="1"/>
  <c r="O59" i="1"/>
  <c r="P59" i="1"/>
  <c r="Q59" i="1"/>
  <c r="Q1247" i="1" s="1"/>
  <c r="R59" i="1"/>
  <c r="S59" i="1"/>
  <c r="T59" i="1"/>
  <c r="U59" i="1"/>
  <c r="U1247" i="1" s="1"/>
  <c r="M60" i="1"/>
  <c r="N60" i="1"/>
  <c r="O60" i="1"/>
  <c r="P60" i="1"/>
  <c r="P1248" i="1" s="1"/>
  <c r="Q60" i="1"/>
  <c r="R60" i="1"/>
  <c r="S60" i="1"/>
  <c r="T60" i="1"/>
  <c r="T1248" i="1" s="1"/>
  <c r="U60" i="1"/>
  <c r="M61" i="1"/>
  <c r="N61" i="1"/>
  <c r="O61" i="1"/>
  <c r="O1249" i="1" s="1"/>
  <c r="P61" i="1"/>
  <c r="Q61" i="1"/>
  <c r="R61" i="1"/>
  <c r="S61" i="1"/>
  <c r="S1249" i="1" s="1"/>
  <c r="T61" i="1"/>
  <c r="U61" i="1"/>
  <c r="M62" i="1"/>
  <c r="N62" i="1"/>
  <c r="N1250" i="1" s="1"/>
  <c r="O62" i="1"/>
  <c r="P62" i="1"/>
  <c r="Q62" i="1"/>
  <c r="R62" i="1"/>
  <c r="R1250" i="1" s="1"/>
  <c r="S62" i="1"/>
  <c r="T62" i="1"/>
  <c r="U62" i="1"/>
  <c r="M63" i="1"/>
  <c r="M1251" i="1" s="1"/>
  <c r="N63" i="1"/>
  <c r="O63" i="1"/>
  <c r="P63" i="1"/>
  <c r="Q63" i="1"/>
  <c r="Q1251" i="1" s="1"/>
  <c r="R63" i="1"/>
  <c r="S63" i="1"/>
  <c r="T63" i="1"/>
  <c r="U63" i="1"/>
  <c r="U1251" i="1" s="1"/>
  <c r="M64" i="1"/>
  <c r="N64" i="1"/>
  <c r="O64" i="1"/>
  <c r="P64" i="1"/>
  <c r="P1252" i="1" s="1"/>
  <c r="Q64" i="1"/>
  <c r="R64" i="1"/>
  <c r="S64" i="1"/>
  <c r="T64" i="1"/>
  <c r="T1252" i="1" s="1"/>
  <c r="U64" i="1"/>
  <c r="M65" i="1"/>
  <c r="N65" i="1"/>
  <c r="O65" i="1"/>
  <c r="O1253" i="1" s="1"/>
  <c r="P65" i="1"/>
  <c r="Q65" i="1"/>
  <c r="R65" i="1"/>
  <c r="S65" i="1"/>
  <c r="S1253" i="1" s="1"/>
  <c r="T65" i="1"/>
  <c r="U65" i="1"/>
  <c r="M66" i="1"/>
  <c r="N66" i="1"/>
  <c r="N1254" i="1" s="1"/>
  <c r="O66" i="1"/>
  <c r="P66" i="1"/>
  <c r="Q66" i="1"/>
  <c r="R66" i="1"/>
  <c r="R1254" i="1" s="1"/>
  <c r="S66" i="1"/>
  <c r="T66" i="1"/>
  <c r="U66" i="1"/>
  <c r="M67" i="1"/>
  <c r="M1255" i="1" s="1"/>
  <c r="N67" i="1"/>
  <c r="O67" i="1"/>
  <c r="P67" i="1"/>
  <c r="Q67" i="1"/>
  <c r="Q1255" i="1" s="1"/>
  <c r="R67" i="1"/>
  <c r="S67" i="1"/>
  <c r="T67" i="1"/>
  <c r="U67" i="1"/>
  <c r="U1255" i="1" s="1"/>
  <c r="M68" i="1"/>
  <c r="N68" i="1"/>
  <c r="O68" i="1"/>
  <c r="P68" i="1"/>
  <c r="P1256" i="1" s="1"/>
  <c r="Q68" i="1"/>
  <c r="R68" i="1"/>
  <c r="S68" i="1"/>
  <c r="T68" i="1"/>
  <c r="T1256" i="1" s="1"/>
  <c r="U68" i="1"/>
  <c r="M69" i="1"/>
  <c r="N69" i="1"/>
  <c r="O69" i="1"/>
  <c r="O1257" i="1" s="1"/>
  <c r="P69" i="1"/>
  <c r="Q69" i="1"/>
  <c r="R69" i="1"/>
  <c r="S69" i="1"/>
  <c r="S1257" i="1" s="1"/>
  <c r="T69" i="1"/>
  <c r="U69" i="1"/>
  <c r="M70" i="1"/>
  <c r="N70" i="1"/>
  <c r="N1258" i="1" s="1"/>
  <c r="O70" i="1"/>
  <c r="P70" i="1"/>
  <c r="Q70" i="1"/>
  <c r="R70" i="1"/>
  <c r="R1258" i="1" s="1"/>
  <c r="S70" i="1"/>
  <c r="T70" i="1"/>
  <c r="U70" i="1"/>
  <c r="M71" i="1"/>
  <c r="M1259" i="1" s="1"/>
  <c r="N71" i="1"/>
  <c r="O71" i="1"/>
  <c r="P71" i="1"/>
  <c r="Q71" i="1"/>
  <c r="Q1259" i="1" s="1"/>
  <c r="R71" i="1"/>
  <c r="S71" i="1"/>
  <c r="T71" i="1"/>
  <c r="U71" i="1"/>
  <c r="M72" i="1"/>
  <c r="N72" i="1"/>
  <c r="O72" i="1"/>
  <c r="P72" i="1"/>
  <c r="P1260" i="1" s="1"/>
  <c r="Q72" i="1"/>
  <c r="R72" i="1"/>
  <c r="S72" i="1"/>
  <c r="T72" i="1"/>
  <c r="T1260" i="1" s="1"/>
  <c r="U72" i="1"/>
  <c r="M73" i="1"/>
  <c r="N73" i="1"/>
  <c r="O73" i="1"/>
  <c r="O1261" i="1" s="1"/>
  <c r="P73" i="1"/>
  <c r="Q73" i="1"/>
  <c r="R73" i="1"/>
  <c r="S73" i="1"/>
  <c r="S1261" i="1" s="1"/>
  <c r="T73" i="1"/>
  <c r="U73" i="1"/>
  <c r="L39" i="1"/>
  <c r="L40" i="1"/>
  <c r="L1228" i="1" s="1"/>
  <c r="L41" i="1"/>
  <c r="L42" i="1"/>
  <c r="L43" i="1"/>
  <c r="L44" i="1"/>
  <c r="L1232" i="1" s="1"/>
  <c r="L45" i="1"/>
  <c r="L46" i="1"/>
  <c r="L47" i="1"/>
  <c r="L48" i="1"/>
  <c r="L1236" i="1" s="1"/>
  <c r="L49" i="1"/>
  <c r="L50" i="1"/>
  <c r="L51" i="1"/>
  <c r="L52" i="1"/>
  <c r="L1240" i="1" s="1"/>
  <c r="L53" i="1"/>
  <c r="L1241" i="1" s="1"/>
  <c r="L54" i="1"/>
  <c r="L55" i="1"/>
  <c r="L1243" i="1" s="1"/>
  <c r="L56" i="1"/>
  <c r="L1244" i="1" s="1"/>
  <c r="L57" i="1"/>
  <c r="L1245" i="1" s="1"/>
  <c r="L58" i="1"/>
  <c r="L59" i="1"/>
  <c r="L1247" i="1" s="1"/>
  <c r="L60" i="1"/>
  <c r="L1248" i="1" s="1"/>
  <c r="L61" i="1"/>
  <c r="L1249" i="1" s="1"/>
  <c r="L62" i="1"/>
  <c r="L63" i="1"/>
  <c r="L1251" i="1" s="1"/>
  <c r="L64" i="1"/>
  <c r="L1252" i="1" s="1"/>
  <c r="L65" i="1"/>
  <c r="L1253" i="1" s="1"/>
  <c r="L66" i="1"/>
  <c r="L67" i="1"/>
  <c r="L1255" i="1" s="1"/>
  <c r="L68" i="1"/>
  <c r="L1256" i="1" s="1"/>
  <c r="L69" i="1"/>
  <c r="L70" i="1"/>
  <c r="L71" i="1"/>
  <c r="L1259" i="1" s="1"/>
  <c r="L72" i="1"/>
  <c r="L1260" i="1" s="1"/>
  <c r="L73" i="1"/>
  <c r="L38" i="1"/>
  <c r="L1257" i="1" l="1"/>
  <c r="U1259" i="1"/>
  <c r="L1261" i="1"/>
  <c r="N1226" i="1"/>
  <c r="P1622" i="1"/>
  <c r="R1626" i="1"/>
  <c r="U1631" i="1"/>
  <c r="T1624" i="1"/>
  <c r="P1628" i="1"/>
  <c r="N1630" i="1"/>
  <c r="M1623" i="1"/>
  <c r="L1226" i="1"/>
  <c r="L1622" i="1"/>
  <c r="L1250" i="1"/>
  <c r="L1646" i="1"/>
  <c r="L1238" i="1"/>
  <c r="L1634" i="1"/>
  <c r="Q1261" i="1"/>
  <c r="Q1657" i="1"/>
  <c r="N1260" i="1"/>
  <c r="N1656" i="1"/>
  <c r="P1258" i="1"/>
  <c r="P1654" i="1"/>
  <c r="M1257" i="1"/>
  <c r="M1653" i="1"/>
  <c r="L1258" i="1"/>
  <c r="L1654" i="1"/>
  <c r="L1246" i="1"/>
  <c r="L1642" i="1"/>
  <c r="L1234" i="1"/>
  <c r="L1630" i="1"/>
  <c r="U1261" i="1"/>
  <c r="U1657" i="1"/>
  <c r="R1260" i="1"/>
  <c r="R1656" i="1"/>
  <c r="O1259" i="1"/>
  <c r="O1655" i="1"/>
  <c r="U1257" i="1"/>
  <c r="U1653" i="1"/>
  <c r="N1256" i="1"/>
  <c r="N1652" i="1"/>
  <c r="L1254" i="1"/>
  <c r="L1650" i="1"/>
  <c r="L1242" i="1"/>
  <c r="L1638" i="1"/>
  <c r="L1230" i="1"/>
  <c r="L1626" i="1"/>
  <c r="M1261" i="1"/>
  <c r="M1657" i="1"/>
  <c r="S1259" i="1"/>
  <c r="S1655" i="1"/>
  <c r="T1258" i="1"/>
  <c r="T1654" i="1"/>
  <c r="Q1257" i="1"/>
  <c r="Q1653" i="1"/>
  <c r="R1256" i="1"/>
  <c r="R1652" i="1"/>
  <c r="O1255" i="1"/>
  <c r="O1651" i="1"/>
  <c r="Q1253" i="1"/>
  <c r="Q1649" i="1"/>
  <c r="N1252" i="1"/>
  <c r="N1648" i="1"/>
  <c r="P1250" i="1"/>
  <c r="P1646" i="1"/>
  <c r="R1248" i="1"/>
  <c r="R1644" i="1"/>
  <c r="S1247" i="1"/>
  <c r="S1643" i="1"/>
  <c r="Q1245" i="1"/>
  <c r="Q1641" i="1"/>
  <c r="N1244" i="1"/>
  <c r="N1640" i="1"/>
  <c r="P1242" i="1"/>
  <c r="P1638" i="1"/>
  <c r="M1241" i="1"/>
  <c r="M1637" i="1"/>
  <c r="O1239" i="1"/>
  <c r="O1635" i="1"/>
  <c r="U1237" i="1"/>
  <c r="U1633" i="1"/>
  <c r="R1236" i="1"/>
  <c r="R1632" i="1"/>
  <c r="T1234" i="1"/>
  <c r="T1630" i="1"/>
  <c r="M1233" i="1"/>
  <c r="M1629" i="1"/>
  <c r="S1231" i="1"/>
  <c r="S1627" i="1"/>
  <c r="P1230" i="1"/>
  <c r="P1626" i="1"/>
  <c r="M1229" i="1"/>
  <c r="M1625" i="1"/>
  <c r="S1227" i="1"/>
  <c r="S1623" i="1"/>
  <c r="T1226" i="1"/>
  <c r="T1622" i="1"/>
  <c r="L1239" i="1"/>
  <c r="L1635" i="1"/>
  <c r="L1235" i="1"/>
  <c r="L1631" i="1"/>
  <c r="L1231" i="1"/>
  <c r="L1627" i="1"/>
  <c r="L1227" i="1"/>
  <c r="L1623" i="1"/>
  <c r="R1261" i="1"/>
  <c r="R1657" i="1"/>
  <c r="N1261" i="1"/>
  <c r="N1657" i="1"/>
  <c r="S1260" i="1"/>
  <c r="S1656" i="1"/>
  <c r="O1260" i="1"/>
  <c r="O1656" i="1"/>
  <c r="T1259" i="1"/>
  <c r="T1655" i="1"/>
  <c r="P1259" i="1"/>
  <c r="P1655" i="1"/>
  <c r="U1258" i="1"/>
  <c r="U1654" i="1"/>
  <c r="Q1258" i="1"/>
  <c r="Q1654" i="1"/>
  <c r="M1258" i="1"/>
  <c r="M1654" i="1"/>
  <c r="R1257" i="1"/>
  <c r="R1653" i="1"/>
  <c r="N1257" i="1"/>
  <c r="N1653" i="1"/>
  <c r="S1256" i="1"/>
  <c r="S1652" i="1"/>
  <c r="O1256" i="1"/>
  <c r="O1652" i="1"/>
  <c r="T1255" i="1"/>
  <c r="T1651" i="1"/>
  <c r="P1255" i="1"/>
  <c r="P1651" i="1"/>
  <c r="U1254" i="1"/>
  <c r="U1650" i="1"/>
  <c r="Q1254" i="1"/>
  <c r="Q1650" i="1"/>
  <c r="M1254" i="1"/>
  <c r="M1650" i="1"/>
  <c r="R1253" i="1"/>
  <c r="R1649" i="1"/>
  <c r="N1253" i="1"/>
  <c r="N1649" i="1"/>
  <c r="S1252" i="1"/>
  <c r="S1648" i="1"/>
  <c r="O1252" i="1"/>
  <c r="O1648" i="1"/>
  <c r="T1251" i="1"/>
  <c r="T1647" i="1"/>
  <c r="P1251" i="1"/>
  <c r="P1647" i="1"/>
  <c r="U1250" i="1"/>
  <c r="U1646" i="1"/>
  <c r="Q1250" i="1"/>
  <c r="Q1646" i="1"/>
  <c r="M1250" i="1"/>
  <c r="M1646" i="1"/>
  <c r="R1249" i="1"/>
  <c r="R1645" i="1"/>
  <c r="N1249" i="1"/>
  <c r="N1645" i="1"/>
  <c r="S1248" i="1"/>
  <c r="S1644" i="1"/>
  <c r="O1248" i="1"/>
  <c r="O1644" i="1"/>
  <c r="T1247" i="1"/>
  <c r="T1643" i="1"/>
  <c r="P1247" i="1"/>
  <c r="P1643" i="1"/>
  <c r="U1246" i="1"/>
  <c r="U1642" i="1"/>
  <c r="Q1246" i="1"/>
  <c r="Q1642" i="1"/>
  <c r="M1246" i="1"/>
  <c r="M1642" i="1"/>
  <c r="R1245" i="1"/>
  <c r="R1641" i="1"/>
  <c r="N1245" i="1"/>
  <c r="N1641" i="1"/>
  <c r="S1244" i="1"/>
  <c r="S1640" i="1"/>
  <c r="O1244" i="1"/>
  <c r="O1640" i="1"/>
  <c r="T1243" i="1"/>
  <c r="T1639" i="1"/>
  <c r="P1243" i="1"/>
  <c r="P1639" i="1"/>
  <c r="U1242" i="1"/>
  <c r="U1638" i="1"/>
  <c r="Q1242" i="1"/>
  <c r="Q1638" i="1"/>
  <c r="M1242" i="1"/>
  <c r="M1638" i="1"/>
  <c r="R1241" i="1"/>
  <c r="R1637" i="1"/>
  <c r="N1241" i="1"/>
  <c r="N1637" i="1"/>
  <c r="S1240" i="1"/>
  <c r="S1636" i="1"/>
  <c r="O1240" i="1"/>
  <c r="O1636" i="1"/>
  <c r="T1239" i="1"/>
  <c r="T1635" i="1"/>
  <c r="P1239" i="1"/>
  <c r="P1635" i="1"/>
  <c r="U1238" i="1"/>
  <c r="U1634" i="1"/>
  <c r="Q1238" i="1"/>
  <c r="Q1634" i="1"/>
  <c r="M1238" i="1"/>
  <c r="M1634" i="1"/>
  <c r="R1237" i="1"/>
  <c r="R1633" i="1"/>
  <c r="N1237" i="1"/>
  <c r="N1633" i="1"/>
  <c r="S1236" i="1"/>
  <c r="S1632" i="1"/>
  <c r="O1236" i="1"/>
  <c r="O1632" i="1"/>
  <c r="T1235" i="1"/>
  <c r="T1631" i="1"/>
  <c r="P1235" i="1"/>
  <c r="P1631" i="1"/>
  <c r="U1234" i="1"/>
  <c r="U1630" i="1"/>
  <c r="Q1234" i="1"/>
  <c r="Q1630" i="1"/>
  <c r="M1234" i="1"/>
  <c r="M1630" i="1"/>
  <c r="R1233" i="1"/>
  <c r="R1629" i="1"/>
  <c r="N1233" i="1"/>
  <c r="N1629" i="1"/>
  <c r="S1232" i="1"/>
  <c r="S1628" i="1"/>
  <c r="O1232" i="1"/>
  <c r="O1628" i="1"/>
  <c r="T1231" i="1"/>
  <c r="T1627" i="1"/>
  <c r="P1231" i="1"/>
  <c r="P1627" i="1"/>
  <c r="U1230" i="1"/>
  <c r="U1626" i="1"/>
  <c r="Q1230" i="1"/>
  <c r="Q1626" i="1"/>
  <c r="M1230" i="1"/>
  <c r="M1626" i="1"/>
  <c r="R1229" i="1"/>
  <c r="R1625" i="1"/>
  <c r="N1229" i="1"/>
  <c r="N1625" i="1"/>
  <c r="S1228" i="1"/>
  <c r="S1624" i="1"/>
  <c r="O1228" i="1"/>
  <c r="O1624" i="1"/>
  <c r="T1227" i="1"/>
  <c r="T1623" i="1"/>
  <c r="P1227" i="1"/>
  <c r="P1623" i="1"/>
  <c r="U1226" i="1"/>
  <c r="U1622" i="1"/>
  <c r="Q1226" i="1"/>
  <c r="Q1622" i="1"/>
  <c r="M1226" i="1"/>
  <c r="M1622" i="1"/>
  <c r="L1655" i="1"/>
  <c r="L1651" i="1"/>
  <c r="L1647" i="1"/>
  <c r="L1643" i="1"/>
  <c r="L1639" i="1"/>
  <c r="L1632" i="1"/>
  <c r="O1657" i="1"/>
  <c r="Q1655" i="1"/>
  <c r="S1653" i="1"/>
  <c r="U1651" i="1"/>
  <c r="N1650" i="1"/>
  <c r="P1648" i="1"/>
  <c r="R1646" i="1"/>
  <c r="T1644" i="1"/>
  <c r="M1643" i="1"/>
  <c r="O1641" i="1"/>
  <c r="Q1639" i="1"/>
  <c r="S1637" i="1"/>
  <c r="U1635" i="1"/>
  <c r="N1634" i="1"/>
  <c r="P1632" i="1"/>
  <c r="R1630" i="1"/>
  <c r="T1628" i="1"/>
  <c r="M1627" i="1"/>
  <c r="O1625" i="1"/>
  <c r="Q1623" i="1"/>
  <c r="T1254" i="1"/>
  <c r="T1650" i="1"/>
  <c r="P1254" i="1"/>
  <c r="P1650" i="1"/>
  <c r="M1253" i="1"/>
  <c r="M1649" i="1"/>
  <c r="S1251" i="1"/>
  <c r="S1647" i="1"/>
  <c r="O1251" i="1"/>
  <c r="O1647" i="1"/>
  <c r="U1249" i="1"/>
  <c r="U1645" i="1"/>
  <c r="Q1249" i="1"/>
  <c r="Q1645" i="1"/>
  <c r="N1248" i="1"/>
  <c r="N1644" i="1"/>
  <c r="T1246" i="1"/>
  <c r="T1642" i="1"/>
  <c r="P1246" i="1"/>
  <c r="P1642" i="1"/>
  <c r="M1245" i="1"/>
  <c r="M1641" i="1"/>
  <c r="S1243" i="1"/>
  <c r="S1639" i="1"/>
  <c r="T1242" i="1"/>
  <c r="T1638" i="1"/>
  <c r="U1241" i="1"/>
  <c r="U1637" i="1"/>
  <c r="R1240" i="1"/>
  <c r="R1636" i="1"/>
  <c r="S1239" i="1"/>
  <c r="S1635" i="1"/>
  <c r="P1238" i="1"/>
  <c r="P1634" i="1"/>
  <c r="M1237" i="1"/>
  <c r="M1633" i="1"/>
  <c r="N1236" i="1"/>
  <c r="N1632" i="1"/>
  <c r="O1235" i="1"/>
  <c r="O1631" i="1"/>
  <c r="P1234" i="1"/>
  <c r="P1630" i="1"/>
  <c r="Q1233" i="1"/>
  <c r="Q1629" i="1"/>
  <c r="R1232" i="1"/>
  <c r="R1628" i="1"/>
  <c r="O1231" i="1"/>
  <c r="O1627" i="1"/>
  <c r="U1229" i="1"/>
  <c r="U1625" i="1"/>
  <c r="R1228" i="1"/>
  <c r="R1624" i="1"/>
  <c r="L1628" i="1"/>
  <c r="T1656" i="1"/>
  <c r="M1655" i="1"/>
  <c r="O1653" i="1"/>
  <c r="Q1651" i="1"/>
  <c r="S1649" i="1"/>
  <c r="U1647" i="1"/>
  <c r="N1646" i="1"/>
  <c r="P1644" i="1"/>
  <c r="R1642" i="1"/>
  <c r="T1640" i="1"/>
  <c r="M1639" i="1"/>
  <c r="O1637" i="1"/>
  <c r="Q1635" i="1"/>
  <c r="S1633" i="1"/>
  <c r="L1237" i="1"/>
  <c r="L1633" i="1"/>
  <c r="L1233" i="1"/>
  <c r="L1629" i="1"/>
  <c r="L1229" i="1"/>
  <c r="L1625" i="1"/>
  <c r="T1261" i="1"/>
  <c r="T1657" i="1"/>
  <c r="P1261" i="1"/>
  <c r="P1657" i="1"/>
  <c r="U1260" i="1"/>
  <c r="U1656" i="1"/>
  <c r="Q1260" i="1"/>
  <c r="Q1656" i="1"/>
  <c r="M1260" i="1"/>
  <c r="M1656" i="1"/>
  <c r="R1259" i="1"/>
  <c r="R1655" i="1"/>
  <c r="N1259" i="1"/>
  <c r="N1655" i="1"/>
  <c r="S1258" i="1"/>
  <c r="S1654" i="1"/>
  <c r="O1258" i="1"/>
  <c r="O1654" i="1"/>
  <c r="T1257" i="1"/>
  <c r="T1653" i="1"/>
  <c r="P1257" i="1"/>
  <c r="P1653" i="1"/>
  <c r="U1256" i="1"/>
  <c r="U1652" i="1"/>
  <c r="Q1256" i="1"/>
  <c r="Q1652" i="1"/>
  <c r="M1256" i="1"/>
  <c r="M1652" i="1"/>
  <c r="R1255" i="1"/>
  <c r="R1651" i="1"/>
  <c r="N1255" i="1"/>
  <c r="N1651" i="1"/>
  <c r="S1254" i="1"/>
  <c r="S1650" i="1"/>
  <c r="O1254" i="1"/>
  <c r="O1650" i="1"/>
  <c r="T1253" i="1"/>
  <c r="T1649" i="1"/>
  <c r="P1253" i="1"/>
  <c r="P1649" i="1"/>
  <c r="U1252" i="1"/>
  <c r="U1648" i="1"/>
  <c r="Q1252" i="1"/>
  <c r="Q1648" i="1"/>
  <c r="M1252" i="1"/>
  <c r="M1648" i="1"/>
  <c r="R1251" i="1"/>
  <c r="R1647" i="1"/>
  <c r="N1251" i="1"/>
  <c r="N1647" i="1"/>
  <c r="S1250" i="1"/>
  <c r="S1646" i="1"/>
  <c r="O1250" i="1"/>
  <c r="O1646" i="1"/>
  <c r="T1249" i="1"/>
  <c r="T1645" i="1"/>
  <c r="P1249" i="1"/>
  <c r="P1645" i="1"/>
  <c r="U1248" i="1"/>
  <c r="U1644" i="1"/>
  <c r="Q1248" i="1"/>
  <c r="Q1644" i="1"/>
  <c r="M1248" i="1"/>
  <c r="M1644" i="1"/>
  <c r="R1247" i="1"/>
  <c r="R1643" i="1"/>
  <c r="N1247" i="1"/>
  <c r="N1643" i="1"/>
  <c r="S1246" i="1"/>
  <c r="S1642" i="1"/>
  <c r="O1246" i="1"/>
  <c r="O1642" i="1"/>
  <c r="T1245" i="1"/>
  <c r="T1641" i="1"/>
  <c r="P1245" i="1"/>
  <c r="P1641" i="1"/>
  <c r="U1244" i="1"/>
  <c r="U1640" i="1"/>
  <c r="Q1244" i="1"/>
  <c r="Q1640" i="1"/>
  <c r="M1244" i="1"/>
  <c r="M1640" i="1"/>
  <c r="R1243" i="1"/>
  <c r="R1639" i="1"/>
  <c r="N1243" i="1"/>
  <c r="N1639" i="1"/>
  <c r="S1242" i="1"/>
  <c r="S1638" i="1"/>
  <c r="O1242" i="1"/>
  <c r="O1638" i="1"/>
  <c r="T1241" i="1"/>
  <c r="T1637" i="1"/>
  <c r="P1241" i="1"/>
  <c r="P1637" i="1"/>
  <c r="U1240" i="1"/>
  <c r="U1636" i="1"/>
  <c r="Q1240" i="1"/>
  <c r="Q1636" i="1"/>
  <c r="M1240" i="1"/>
  <c r="M1636" i="1"/>
  <c r="R1239" i="1"/>
  <c r="R1635" i="1"/>
  <c r="N1239" i="1"/>
  <c r="N1635" i="1"/>
  <c r="S1238" i="1"/>
  <c r="S1634" i="1"/>
  <c r="O1238" i="1"/>
  <c r="O1634" i="1"/>
  <c r="T1237" i="1"/>
  <c r="T1633" i="1"/>
  <c r="P1237" i="1"/>
  <c r="P1633" i="1"/>
  <c r="U1236" i="1"/>
  <c r="U1632" i="1"/>
  <c r="Q1236" i="1"/>
  <c r="Q1632" i="1"/>
  <c r="M1236" i="1"/>
  <c r="M1632" i="1"/>
  <c r="R1235" i="1"/>
  <c r="R1631" i="1"/>
  <c r="N1235" i="1"/>
  <c r="N1631" i="1"/>
  <c r="S1234" i="1"/>
  <c r="S1630" i="1"/>
  <c r="O1234" i="1"/>
  <c r="O1630" i="1"/>
  <c r="T1233" i="1"/>
  <c r="T1629" i="1"/>
  <c r="P1233" i="1"/>
  <c r="P1629" i="1"/>
  <c r="U1232" i="1"/>
  <c r="U1628" i="1"/>
  <c r="Q1232" i="1"/>
  <c r="Q1628" i="1"/>
  <c r="M1232" i="1"/>
  <c r="M1628" i="1"/>
  <c r="R1231" i="1"/>
  <c r="R1627" i="1"/>
  <c r="N1231" i="1"/>
  <c r="N1627" i="1"/>
  <c r="S1230" i="1"/>
  <c r="S1626" i="1"/>
  <c r="O1230" i="1"/>
  <c r="O1626" i="1"/>
  <c r="T1229" i="1"/>
  <c r="T1625" i="1"/>
  <c r="P1229" i="1"/>
  <c r="P1625" i="1"/>
  <c r="U1228" i="1"/>
  <c r="U1624" i="1"/>
  <c r="Q1228" i="1"/>
  <c r="Q1624" i="1"/>
  <c r="M1228" i="1"/>
  <c r="M1624" i="1"/>
  <c r="R1227" i="1"/>
  <c r="R1623" i="1"/>
  <c r="N1227" i="1"/>
  <c r="N1623" i="1"/>
  <c r="S1226" i="1"/>
  <c r="S1622" i="1"/>
  <c r="O1226" i="1"/>
  <c r="O1622" i="1"/>
  <c r="L1657" i="1"/>
  <c r="L1653" i="1"/>
  <c r="L1649" i="1"/>
  <c r="L1645" i="1"/>
  <c r="L1641" i="1"/>
  <c r="L1637" i="1"/>
  <c r="L1624" i="1"/>
  <c r="P1656" i="1"/>
  <c r="R1654" i="1"/>
  <c r="T1652" i="1"/>
  <c r="M1651" i="1"/>
  <c r="O1649" i="1"/>
  <c r="Q1647" i="1"/>
  <c r="S1645" i="1"/>
  <c r="U1643" i="1"/>
  <c r="N1642" i="1"/>
  <c r="P1640" i="1"/>
  <c r="R1638" i="1"/>
  <c r="T1636" i="1"/>
  <c r="M1635" i="1"/>
  <c r="O1633" i="1"/>
  <c r="Q1631" i="1"/>
  <c r="S1629" i="1"/>
  <c r="U1627" i="1"/>
  <c r="N1626" i="1"/>
  <c r="P1624" i="1"/>
  <c r="R1622" i="1"/>
  <c r="S1255" i="1"/>
  <c r="S1651" i="1"/>
  <c r="U1253" i="1"/>
  <c r="U1649" i="1"/>
  <c r="R1252" i="1"/>
  <c r="R1648" i="1"/>
  <c r="T1250" i="1"/>
  <c r="T1646" i="1"/>
  <c r="M1249" i="1"/>
  <c r="M1645" i="1"/>
  <c r="O1247" i="1"/>
  <c r="O1643" i="1"/>
  <c r="U1245" i="1"/>
  <c r="U1641" i="1"/>
  <c r="R1244" i="1"/>
  <c r="R1640" i="1"/>
  <c r="O1243" i="1"/>
  <c r="O1639" i="1"/>
  <c r="Q1241" i="1"/>
  <c r="Q1637" i="1"/>
  <c r="N1240" i="1"/>
  <c r="N1636" i="1"/>
  <c r="T1238" i="1"/>
  <c r="T1634" i="1"/>
  <c r="Q1237" i="1"/>
  <c r="Q1633" i="1"/>
  <c r="S1235" i="1"/>
  <c r="S1631" i="1"/>
  <c r="U1233" i="1"/>
  <c r="U1629" i="1"/>
  <c r="N1232" i="1"/>
  <c r="N1628" i="1"/>
  <c r="T1230" i="1"/>
  <c r="T1626" i="1"/>
  <c r="Q1229" i="1"/>
  <c r="Q1625" i="1"/>
  <c r="N1228" i="1"/>
  <c r="N1624" i="1"/>
  <c r="O1227" i="1"/>
  <c r="O1623" i="1"/>
  <c r="L1656" i="1"/>
  <c r="L1652" i="1"/>
  <c r="L1648" i="1"/>
  <c r="L1644" i="1"/>
  <c r="L1640" i="1"/>
  <c r="L1636" i="1"/>
  <c r="S1657" i="1"/>
  <c r="U1655" i="1"/>
  <c r="N1654" i="1"/>
  <c r="P1652" i="1"/>
  <c r="R1650" i="1"/>
  <c r="T1648" i="1"/>
  <c r="M1647" i="1"/>
  <c r="O1645" i="1"/>
  <c r="Q1643" i="1"/>
  <c r="S1641" i="1"/>
  <c r="U1639" i="1"/>
  <c r="N1638" i="1"/>
  <c r="P1636" i="1"/>
  <c r="R1634" i="1"/>
  <c r="T1632" i="1"/>
  <c r="M1631" i="1"/>
  <c r="O1629" i="1"/>
  <c r="Q1627" i="1"/>
  <c r="S1625" i="1"/>
  <c r="U1623" i="1"/>
  <c r="N1622" i="1"/>
  <c r="P1226" i="1"/>
  <c r="U6721" i="1" l="1"/>
  <c r="T6721" i="1"/>
  <c r="S6721" i="1"/>
  <c r="R6721" i="1"/>
  <c r="Q6721" i="1"/>
  <c r="P6721" i="1"/>
  <c r="O6721" i="1"/>
  <c r="N6721" i="1"/>
  <c r="M6721" i="1"/>
  <c r="U6706" i="1"/>
  <c r="T6706" i="1"/>
  <c r="S6706" i="1"/>
  <c r="R6706" i="1"/>
  <c r="Q6706" i="1"/>
  <c r="P6706" i="1"/>
  <c r="O6706" i="1"/>
  <c r="N6706" i="1"/>
  <c r="M6706" i="1"/>
  <c r="U6691" i="1"/>
  <c r="T6691" i="1"/>
  <c r="S6691" i="1"/>
  <c r="R6691" i="1"/>
  <c r="Q6691" i="1"/>
  <c r="P6691" i="1"/>
  <c r="O6691" i="1"/>
  <c r="N6691" i="1"/>
  <c r="M6691" i="1"/>
  <c r="U6676" i="1"/>
  <c r="T6676" i="1"/>
  <c r="S6676" i="1"/>
  <c r="R6676" i="1"/>
  <c r="Q6676" i="1"/>
  <c r="P6676" i="1"/>
  <c r="O6676" i="1"/>
  <c r="N6676" i="1"/>
  <c r="M6676" i="1"/>
  <c r="U6661" i="1"/>
  <c r="T6661" i="1"/>
  <c r="S6661" i="1"/>
  <c r="R6661" i="1"/>
  <c r="Q6661" i="1"/>
  <c r="P6661" i="1"/>
  <c r="O6661" i="1"/>
  <c r="N6661" i="1"/>
  <c r="M6661" i="1"/>
  <c r="U6646" i="1"/>
  <c r="T6646" i="1"/>
  <c r="S6646" i="1"/>
  <c r="R6646" i="1"/>
  <c r="Q6646" i="1"/>
  <c r="P6646" i="1"/>
  <c r="O6646" i="1"/>
  <c r="N6646" i="1"/>
  <c r="M6646" i="1"/>
  <c r="U6631" i="1"/>
  <c r="T6631" i="1"/>
  <c r="S6631" i="1"/>
  <c r="R6631" i="1"/>
  <c r="Q6631" i="1"/>
  <c r="P6631" i="1"/>
  <c r="O6631" i="1"/>
  <c r="N6631" i="1"/>
  <c r="M6631" i="1"/>
  <c r="U6616" i="1"/>
  <c r="T6616" i="1"/>
  <c r="S6616" i="1"/>
  <c r="R6616" i="1"/>
  <c r="Q6616" i="1"/>
  <c r="P6616" i="1"/>
  <c r="O6616" i="1"/>
  <c r="N6616" i="1"/>
  <c r="M6616" i="1"/>
  <c r="U6601" i="1"/>
  <c r="T6601" i="1"/>
  <c r="S6601" i="1"/>
  <c r="R6601" i="1"/>
  <c r="Q6601" i="1"/>
  <c r="P6601" i="1"/>
  <c r="O6601" i="1"/>
  <c r="N6601" i="1"/>
  <c r="M6601" i="1"/>
  <c r="U6586" i="1"/>
  <c r="T6586" i="1"/>
  <c r="S6586" i="1"/>
  <c r="R6586" i="1"/>
  <c r="Q6586" i="1"/>
  <c r="P6586" i="1"/>
  <c r="O6586" i="1"/>
  <c r="N6586" i="1"/>
  <c r="M6586" i="1"/>
  <c r="U6571" i="1"/>
  <c r="T6571" i="1"/>
  <c r="S6571" i="1"/>
  <c r="R6571" i="1"/>
  <c r="Q6571" i="1"/>
  <c r="P6571" i="1"/>
  <c r="O6571" i="1"/>
  <c r="N6571" i="1"/>
  <c r="M6571" i="1"/>
  <c r="U6556" i="1"/>
  <c r="T6556" i="1"/>
  <c r="S6556" i="1"/>
  <c r="R6556" i="1"/>
  <c r="Q6556" i="1"/>
  <c r="P6556" i="1"/>
  <c r="O6556" i="1"/>
  <c r="N6556" i="1"/>
  <c r="M6556" i="1"/>
  <c r="U6541" i="1"/>
  <c r="T6541" i="1"/>
  <c r="S6541" i="1"/>
  <c r="R6541" i="1"/>
  <c r="Q6541" i="1"/>
  <c r="P6541" i="1"/>
  <c r="O6541" i="1"/>
  <c r="N6541" i="1"/>
  <c r="M6541" i="1"/>
  <c r="U6526" i="1"/>
  <c r="T6526" i="1"/>
  <c r="S6526" i="1"/>
  <c r="R6526" i="1"/>
  <c r="Q6526" i="1"/>
  <c r="P6526" i="1"/>
  <c r="O6526" i="1"/>
  <c r="N6526" i="1"/>
  <c r="M6526" i="1"/>
  <c r="U6511" i="1"/>
  <c r="T6511" i="1"/>
  <c r="S6511" i="1"/>
  <c r="R6511" i="1"/>
  <c r="Q6511" i="1"/>
  <c r="P6511" i="1"/>
  <c r="O6511" i="1"/>
  <c r="N6511" i="1"/>
  <c r="M6511" i="1"/>
  <c r="U6496" i="1"/>
  <c r="T6496" i="1"/>
  <c r="S6496" i="1"/>
  <c r="R6496" i="1"/>
  <c r="Q6496" i="1"/>
  <c r="P6496" i="1"/>
  <c r="O6496" i="1"/>
  <c r="N6496" i="1"/>
  <c r="M6496" i="1"/>
  <c r="U6481" i="1"/>
  <c r="T6481" i="1"/>
  <c r="S6481" i="1"/>
  <c r="R6481" i="1"/>
  <c r="Q6481" i="1"/>
  <c r="P6481" i="1"/>
  <c r="O6481" i="1"/>
  <c r="N6481" i="1"/>
  <c r="M6481" i="1"/>
  <c r="U6466" i="1"/>
  <c r="T6466" i="1"/>
  <c r="S6466" i="1"/>
  <c r="R6466" i="1"/>
  <c r="Q6466" i="1"/>
  <c r="P6466" i="1"/>
  <c r="O6466" i="1"/>
  <c r="N6466" i="1"/>
  <c r="M6466" i="1"/>
  <c r="U6451" i="1"/>
  <c r="T6451" i="1"/>
  <c r="S6451" i="1"/>
  <c r="R6451" i="1"/>
  <c r="Q6451" i="1"/>
  <c r="P6451" i="1"/>
  <c r="O6451" i="1"/>
  <c r="N6451" i="1"/>
  <c r="M6451" i="1"/>
  <c r="U6436" i="1"/>
  <c r="T6436" i="1"/>
  <c r="S6436" i="1"/>
  <c r="R6436" i="1"/>
  <c r="Q6436" i="1"/>
  <c r="P6436" i="1"/>
  <c r="O6436" i="1"/>
  <c r="N6436" i="1"/>
  <c r="M6436" i="1"/>
  <c r="U6421" i="1"/>
  <c r="T6421" i="1"/>
  <c r="S6421" i="1"/>
  <c r="R6421" i="1"/>
  <c r="Q6421" i="1"/>
  <c r="P6421" i="1"/>
  <c r="O6421" i="1"/>
  <c r="N6421" i="1"/>
  <c r="M6421" i="1"/>
  <c r="U6406" i="1"/>
  <c r="T6406" i="1"/>
  <c r="S6406" i="1"/>
  <c r="R6406" i="1"/>
  <c r="Q6406" i="1"/>
  <c r="P6406" i="1"/>
  <c r="O6406" i="1"/>
  <c r="N6406" i="1"/>
  <c r="M6406" i="1"/>
  <c r="U6391" i="1"/>
  <c r="T6391" i="1"/>
  <c r="S6391" i="1"/>
  <c r="R6391" i="1"/>
  <c r="Q6391" i="1"/>
  <c r="P6391" i="1"/>
  <c r="O6391" i="1"/>
  <c r="N6391" i="1"/>
  <c r="M6391" i="1"/>
  <c r="U6376" i="1"/>
  <c r="T6376" i="1"/>
  <c r="S6376" i="1"/>
  <c r="R6376" i="1"/>
  <c r="Q6376" i="1"/>
  <c r="P6376" i="1"/>
  <c r="O6376" i="1"/>
  <c r="N6376" i="1"/>
  <c r="M6376" i="1"/>
  <c r="U6361" i="1"/>
  <c r="T6361" i="1"/>
  <c r="S6361" i="1"/>
  <c r="R6361" i="1"/>
  <c r="Q6361" i="1"/>
  <c r="P6361" i="1"/>
  <c r="O6361" i="1"/>
  <c r="N6361" i="1"/>
  <c r="M6361" i="1"/>
  <c r="U6346" i="1"/>
  <c r="T6346" i="1"/>
  <c r="S6346" i="1"/>
  <c r="R6346" i="1"/>
  <c r="Q6346" i="1"/>
  <c r="P6346" i="1"/>
  <c r="O6346" i="1"/>
  <c r="N6346" i="1"/>
  <c r="M6346" i="1"/>
  <c r="U6331" i="1"/>
  <c r="T6331" i="1"/>
  <c r="S6331" i="1"/>
  <c r="R6331" i="1"/>
  <c r="Q6331" i="1"/>
  <c r="P6331" i="1"/>
  <c r="O6331" i="1"/>
  <c r="N6331" i="1"/>
  <c r="M6331" i="1"/>
  <c r="U6316" i="1"/>
  <c r="T6316" i="1"/>
  <c r="S6316" i="1"/>
  <c r="R6316" i="1"/>
  <c r="Q6316" i="1"/>
  <c r="P6316" i="1"/>
  <c r="O6316" i="1"/>
  <c r="N6316" i="1"/>
  <c r="M6316" i="1"/>
  <c r="U6301" i="1"/>
  <c r="T6301" i="1"/>
  <c r="S6301" i="1"/>
  <c r="R6301" i="1"/>
  <c r="Q6301" i="1"/>
  <c r="P6301" i="1"/>
  <c r="O6301" i="1"/>
  <c r="N6301" i="1"/>
  <c r="M6301" i="1"/>
  <c r="U6286" i="1"/>
  <c r="T6286" i="1"/>
  <c r="S6286" i="1"/>
  <c r="R6286" i="1"/>
  <c r="Q6286" i="1"/>
  <c r="P6286" i="1"/>
  <c r="O6286" i="1"/>
  <c r="N6286" i="1"/>
  <c r="M6286" i="1"/>
  <c r="U6271" i="1"/>
  <c r="T6271" i="1"/>
  <c r="S6271" i="1"/>
  <c r="R6271" i="1"/>
  <c r="Q6271" i="1"/>
  <c r="P6271" i="1"/>
  <c r="O6271" i="1"/>
  <c r="N6271" i="1"/>
  <c r="M6271" i="1"/>
  <c r="U6256" i="1"/>
  <c r="T6256" i="1"/>
  <c r="S6256" i="1"/>
  <c r="R6256" i="1"/>
  <c r="Q6256" i="1"/>
  <c r="P6256" i="1"/>
  <c r="O6256" i="1"/>
  <c r="N6256" i="1"/>
  <c r="M6256" i="1"/>
  <c r="U6241" i="1"/>
  <c r="T6241" i="1"/>
  <c r="S6241" i="1"/>
  <c r="R6241" i="1"/>
  <c r="Q6241" i="1"/>
  <c r="P6241" i="1"/>
  <c r="O6241" i="1"/>
  <c r="N6241" i="1"/>
  <c r="M6241" i="1"/>
  <c r="U6226" i="1"/>
  <c r="T6226" i="1"/>
  <c r="S6226" i="1"/>
  <c r="R6226" i="1"/>
  <c r="Q6226" i="1"/>
  <c r="P6226" i="1"/>
  <c r="O6226" i="1"/>
  <c r="N6226" i="1"/>
  <c r="M6226" i="1"/>
  <c r="U6211" i="1"/>
  <c r="T6211" i="1"/>
  <c r="S6211" i="1"/>
  <c r="R6211" i="1"/>
  <c r="Q6211" i="1"/>
  <c r="P6211" i="1"/>
  <c r="O6211" i="1"/>
  <c r="N6211" i="1"/>
  <c r="M6211" i="1"/>
  <c r="U5589" i="1"/>
  <c r="T5589" i="1"/>
  <c r="S5589" i="1"/>
  <c r="R5589" i="1"/>
  <c r="Q5589" i="1"/>
  <c r="P5589" i="1"/>
  <c r="O5589" i="1"/>
  <c r="N5589" i="1"/>
  <c r="M5589" i="1"/>
  <c r="L6721" i="1"/>
  <c r="L6706" i="1"/>
  <c r="L6691" i="1"/>
  <c r="L6676" i="1"/>
  <c r="L6661" i="1"/>
  <c r="L6646" i="1"/>
  <c r="L6631" i="1"/>
  <c r="L6616" i="1"/>
  <c r="L6601" i="1"/>
  <c r="L6586" i="1"/>
  <c r="L6571" i="1"/>
  <c r="L6556" i="1"/>
  <c r="L6541" i="1"/>
  <c r="L6526" i="1"/>
  <c r="L6511" i="1"/>
  <c r="L6496" i="1"/>
  <c r="L6481" i="1"/>
  <c r="L6466" i="1"/>
  <c r="L6451" i="1"/>
  <c r="L6436" i="1"/>
  <c r="L6421" i="1"/>
  <c r="L6406" i="1"/>
  <c r="L6391" i="1"/>
  <c r="L6376" i="1"/>
  <c r="L6361" i="1"/>
  <c r="L6346" i="1"/>
  <c r="L6331" i="1"/>
  <c r="L6316" i="1"/>
  <c r="L6301" i="1"/>
  <c r="L6286" i="1"/>
  <c r="L6271" i="1"/>
  <c r="L6256" i="1"/>
  <c r="L6241" i="1"/>
  <c r="L6226" i="1"/>
  <c r="L6211" i="1"/>
  <c r="L5589" i="1"/>
  <c r="U6718" i="1"/>
  <c r="T6718" i="1"/>
  <c r="S6718" i="1"/>
  <c r="R6718" i="1"/>
  <c r="Q6718" i="1"/>
  <c r="P6718" i="1"/>
  <c r="O6718" i="1"/>
  <c r="N6718" i="1"/>
  <c r="M6718" i="1"/>
  <c r="U6703" i="1"/>
  <c r="T6703" i="1"/>
  <c r="S6703" i="1"/>
  <c r="R6703" i="1"/>
  <c r="Q6703" i="1"/>
  <c r="P6703" i="1"/>
  <c r="O6703" i="1"/>
  <c r="N6703" i="1"/>
  <c r="M6703" i="1"/>
  <c r="U6688" i="1"/>
  <c r="T6688" i="1"/>
  <c r="S6688" i="1"/>
  <c r="R6688" i="1"/>
  <c r="Q6688" i="1"/>
  <c r="P6688" i="1"/>
  <c r="O6688" i="1"/>
  <c r="N6688" i="1"/>
  <c r="M6688" i="1"/>
  <c r="U6673" i="1"/>
  <c r="T6673" i="1"/>
  <c r="S6673" i="1"/>
  <c r="R6673" i="1"/>
  <c r="Q6673" i="1"/>
  <c r="P6673" i="1"/>
  <c r="O6673" i="1"/>
  <c r="N6673" i="1"/>
  <c r="M6673" i="1"/>
  <c r="U6658" i="1"/>
  <c r="T6658" i="1"/>
  <c r="S6658" i="1"/>
  <c r="R6658" i="1"/>
  <c r="Q6658" i="1"/>
  <c r="P6658" i="1"/>
  <c r="O6658" i="1"/>
  <c r="N6658" i="1"/>
  <c r="M6658" i="1"/>
  <c r="U6643" i="1"/>
  <c r="T6643" i="1"/>
  <c r="S6643" i="1"/>
  <c r="R6643" i="1"/>
  <c r="Q6643" i="1"/>
  <c r="P6643" i="1"/>
  <c r="O6643" i="1"/>
  <c r="N6643" i="1"/>
  <c r="M6643" i="1"/>
  <c r="U6628" i="1"/>
  <c r="T6628" i="1"/>
  <c r="S6628" i="1"/>
  <c r="R6628" i="1"/>
  <c r="Q6628" i="1"/>
  <c r="P6628" i="1"/>
  <c r="O6628" i="1"/>
  <c r="N6628" i="1"/>
  <c r="M6628" i="1"/>
  <c r="U6613" i="1"/>
  <c r="T6613" i="1"/>
  <c r="S6613" i="1"/>
  <c r="R6613" i="1"/>
  <c r="Q6613" i="1"/>
  <c r="P6613" i="1"/>
  <c r="O6613" i="1"/>
  <c r="N6613" i="1"/>
  <c r="M6613" i="1"/>
  <c r="U6598" i="1"/>
  <c r="T6598" i="1"/>
  <c r="S6598" i="1"/>
  <c r="R6598" i="1"/>
  <c r="Q6598" i="1"/>
  <c r="P6598" i="1"/>
  <c r="O6598" i="1"/>
  <c r="N6598" i="1"/>
  <c r="M6598" i="1"/>
  <c r="U6583" i="1"/>
  <c r="T6583" i="1"/>
  <c r="S6583" i="1"/>
  <c r="R6583" i="1"/>
  <c r="Q6583" i="1"/>
  <c r="P6583" i="1"/>
  <c r="O6583" i="1"/>
  <c r="N6583" i="1"/>
  <c r="M6583" i="1"/>
  <c r="U6568" i="1"/>
  <c r="T6568" i="1"/>
  <c r="S6568" i="1"/>
  <c r="R6568" i="1"/>
  <c r="Q6568" i="1"/>
  <c r="P6568" i="1"/>
  <c r="O6568" i="1"/>
  <c r="N6568" i="1"/>
  <c r="M6568" i="1"/>
  <c r="U6553" i="1"/>
  <c r="T6553" i="1"/>
  <c r="S6553" i="1"/>
  <c r="R6553" i="1"/>
  <c r="Q6553" i="1"/>
  <c r="P6553" i="1"/>
  <c r="O6553" i="1"/>
  <c r="N6553" i="1"/>
  <c r="M6553" i="1"/>
  <c r="U6538" i="1"/>
  <c r="T6538" i="1"/>
  <c r="S6538" i="1"/>
  <c r="R6538" i="1"/>
  <c r="Q6538" i="1"/>
  <c r="P6538" i="1"/>
  <c r="O6538" i="1"/>
  <c r="N6538" i="1"/>
  <c r="M6538" i="1"/>
  <c r="U6523" i="1"/>
  <c r="T6523" i="1"/>
  <c r="S6523" i="1"/>
  <c r="R6523" i="1"/>
  <c r="Q6523" i="1"/>
  <c r="P6523" i="1"/>
  <c r="O6523" i="1"/>
  <c r="N6523" i="1"/>
  <c r="M6523" i="1"/>
  <c r="U6508" i="1"/>
  <c r="T6508" i="1"/>
  <c r="S6508" i="1"/>
  <c r="R6508" i="1"/>
  <c r="Q6508" i="1"/>
  <c r="P6508" i="1"/>
  <c r="O6508" i="1"/>
  <c r="N6508" i="1"/>
  <c r="M6508" i="1"/>
  <c r="U6493" i="1"/>
  <c r="T6493" i="1"/>
  <c r="S6493" i="1"/>
  <c r="R6493" i="1"/>
  <c r="Q6493" i="1"/>
  <c r="P6493" i="1"/>
  <c r="O6493" i="1"/>
  <c r="N6493" i="1"/>
  <c r="M6493" i="1"/>
  <c r="U6478" i="1"/>
  <c r="T6478" i="1"/>
  <c r="S6478" i="1"/>
  <c r="R6478" i="1"/>
  <c r="Q6478" i="1"/>
  <c r="P6478" i="1"/>
  <c r="O6478" i="1"/>
  <c r="N6478" i="1"/>
  <c r="M6478" i="1"/>
  <c r="U6463" i="1"/>
  <c r="T6463" i="1"/>
  <c r="S6463" i="1"/>
  <c r="R6463" i="1"/>
  <c r="Q6463" i="1"/>
  <c r="P6463" i="1"/>
  <c r="O6463" i="1"/>
  <c r="N6463" i="1"/>
  <c r="M6463" i="1"/>
  <c r="U6448" i="1"/>
  <c r="T6448" i="1"/>
  <c r="S6448" i="1"/>
  <c r="R6448" i="1"/>
  <c r="Q6448" i="1"/>
  <c r="P6448" i="1"/>
  <c r="O6448" i="1"/>
  <c r="N6448" i="1"/>
  <c r="M6448" i="1"/>
  <c r="U6433" i="1"/>
  <c r="T6433" i="1"/>
  <c r="S6433" i="1"/>
  <c r="R6433" i="1"/>
  <c r="Q6433" i="1"/>
  <c r="P6433" i="1"/>
  <c r="O6433" i="1"/>
  <c r="N6433" i="1"/>
  <c r="M6433" i="1"/>
  <c r="U6418" i="1"/>
  <c r="T6418" i="1"/>
  <c r="S6418" i="1"/>
  <c r="R6418" i="1"/>
  <c r="Q6418" i="1"/>
  <c r="P6418" i="1"/>
  <c r="O6418" i="1"/>
  <c r="N6418" i="1"/>
  <c r="M6418" i="1"/>
  <c r="U6403" i="1"/>
  <c r="T6403" i="1"/>
  <c r="S6403" i="1"/>
  <c r="R6403" i="1"/>
  <c r="Q6403" i="1"/>
  <c r="P6403" i="1"/>
  <c r="O6403" i="1"/>
  <c r="N6403" i="1"/>
  <c r="M6403" i="1"/>
  <c r="U6388" i="1"/>
  <c r="T6388" i="1"/>
  <c r="S6388" i="1"/>
  <c r="R6388" i="1"/>
  <c r="Q6388" i="1"/>
  <c r="P6388" i="1"/>
  <c r="O6388" i="1"/>
  <c r="N6388" i="1"/>
  <c r="M6388" i="1"/>
  <c r="U6373" i="1"/>
  <c r="T6373" i="1"/>
  <c r="S6373" i="1"/>
  <c r="R6373" i="1"/>
  <c r="Q6373" i="1"/>
  <c r="P6373" i="1"/>
  <c r="O6373" i="1"/>
  <c r="N6373" i="1"/>
  <c r="M6373" i="1"/>
  <c r="U6358" i="1"/>
  <c r="T6358" i="1"/>
  <c r="S6358" i="1"/>
  <c r="R6358" i="1"/>
  <c r="Q6358" i="1"/>
  <c r="P6358" i="1"/>
  <c r="O6358" i="1"/>
  <c r="N6358" i="1"/>
  <c r="M6358" i="1"/>
  <c r="U6343" i="1"/>
  <c r="T6343" i="1"/>
  <c r="S6343" i="1"/>
  <c r="R6343" i="1"/>
  <c r="Q6343" i="1"/>
  <c r="P6343" i="1"/>
  <c r="O6343" i="1"/>
  <c r="N6343" i="1"/>
  <c r="M6343" i="1"/>
  <c r="U6328" i="1"/>
  <c r="T6328" i="1"/>
  <c r="S6328" i="1"/>
  <c r="R6328" i="1"/>
  <c r="Q6328" i="1"/>
  <c r="P6328" i="1"/>
  <c r="O6328" i="1"/>
  <c r="N6328" i="1"/>
  <c r="M6328" i="1"/>
  <c r="U6313" i="1"/>
  <c r="T6313" i="1"/>
  <c r="S6313" i="1"/>
  <c r="R6313" i="1"/>
  <c r="Q6313" i="1"/>
  <c r="P6313" i="1"/>
  <c r="O6313" i="1"/>
  <c r="N6313" i="1"/>
  <c r="M6313" i="1"/>
  <c r="U6298" i="1"/>
  <c r="T6298" i="1"/>
  <c r="S6298" i="1"/>
  <c r="R6298" i="1"/>
  <c r="Q6298" i="1"/>
  <c r="P6298" i="1"/>
  <c r="O6298" i="1"/>
  <c r="N6298" i="1"/>
  <c r="M6298" i="1"/>
  <c r="U6283" i="1"/>
  <c r="T6283" i="1"/>
  <c r="S6283" i="1"/>
  <c r="R6283" i="1"/>
  <c r="Q6283" i="1"/>
  <c r="P6283" i="1"/>
  <c r="O6283" i="1"/>
  <c r="N6283" i="1"/>
  <c r="M6283" i="1"/>
  <c r="U6268" i="1"/>
  <c r="T6268" i="1"/>
  <c r="S6268" i="1"/>
  <c r="R6268" i="1"/>
  <c r="Q6268" i="1"/>
  <c r="P6268" i="1"/>
  <c r="O6268" i="1"/>
  <c r="N6268" i="1"/>
  <c r="M6268" i="1"/>
  <c r="U6253" i="1"/>
  <c r="T6253" i="1"/>
  <c r="S6253" i="1"/>
  <c r="R6253" i="1"/>
  <c r="Q6253" i="1"/>
  <c r="P6253" i="1"/>
  <c r="O6253" i="1"/>
  <c r="N6253" i="1"/>
  <c r="M6253" i="1"/>
  <c r="U6238" i="1"/>
  <c r="T6238" i="1"/>
  <c r="S6238" i="1"/>
  <c r="R6238" i="1"/>
  <c r="Q6238" i="1"/>
  <c r="P6238" i="1"/>
  <c r="O6238" i="1"/>
  <c r="N6238" i="1"/>
  <c r="M6238" i="1"/>
  <c r="U6223" i="1"/>
  <c r="T6223" i="1"/>
  <c r="S6223" i="1"/>
  <c r="R6223" i="1"/>
  <c r="Q6223" i="1"/>
  <c r="P6223" i="1"/>
  <c r="O6223" i="1"/>
  <c r="N6223" i="1"/>
  <c r="M6223" i="1"/>
  <c r="U6208" i="1"/>
  <c r="T6208" i="1"/>
  <c r="S6208" i="1"/>
  <c r="R6208" i="1"/>
  <c r="Q6208" i="1"/>
  <c r="P6208" i="1"/>
  <c r="O6208" i="1"/>
  <c r="N6208" i="1"/>
  <c r="M6208" i="1"/>
  <c r="U5586" i="1"/>
  <c r="T5586" i="1"/>
  <c r="S5586" i="1"/>
  <c r="R5586" i="1"/>
  <c r="Q5586" i="1"/>
  <c r="P5586" i="1"/>
  <c r="O5586" i="1"/>
  <c r="N5586" i="1"/>
  <c r="M5586" i="1"/>
  <c r="L6718" i="1"/>
  <c r="L6703" i="1"/>
  <c r="L6688" i="1"/>
  <c r="L6673" i="1"/>
  <c r="L6658" i="1"/>
  <c r="L6643" i="1"/>
  <c r="L6628" i="1"/>
  <c r="L6613" i="1"/>
  <c r="L6598" i="1"/>
  <c r="L6583" i="1"/>
  <c r="L6568" i="1"/>
  <c r="L6553" i="1"/>
  <c r="L6538" i="1"/>
  <c r="L6523" i="1"/>
  <c r="L6508" i="1"/>
  <c r="L6493" i="1"/>
  <c r="L6478" i="1"/>
  <c r="L6463" i="1"/>
  <c r="L6448" i="1"/>
  <c r="L6433" i="1"/>
  <c r="L6418" i="1"/>
  <c r="L6403" i="1"/>
  <c r="L6388" i="1"/>
  <c r="L6373" i="1"/>
  <c r="L6358" i="1"/>
  <c r="L6343" i="1"/>
  <c r="L6328" i="1"/>
  <c r="L6313" i="1"/>
  <c r="L6298" i="1"/>
  <c r="L6283" i="1"/>
  <c r="L6268" i="1"/>
  <c r="L6253" i="1"/>
  <c r="L6238" i="1"/>
  <c r="L6223" i="1"/>
  <c r="L6208" i="1"/>
  <c r="L5586" i="1"/>
  <c r="U6722" i="1"/>
  <c r="T6722" i="1"/>
  <c r="S6722" i="1"/>
  <c r="R6722" i="1"/>
  <c r="Q6722" i="1"/>
  <c r="P6722" i="1"/>
  <c r="O6722" i="1"/>
  <c r="N6722" i="1"/>
  <c r="M6722" i="1"/>
  <c r="U6707" i="1"/>
  <c r="T6707" i="1"/>
  <c r="S6707" i="1"/>
  <c r="R6707" i="1"/>
  <c r="Q6707" i="1"/>
  <c r="P6707" i="1"/>
  <c r="O6707" i="1"/>
  <c r="N6707" i="1"/>
  <c r="M6707" i="1"/>
  <c r="U6692" i="1"/>
  <c r="T6692" i="1"/>
  <c r="S6692" i="1"/>
  <c r="R6692" i="1"/>
  <c r="Q6692" i="1"/>
  <c r="P6692" i="1"/>
  <c r="O6692" i="1"/>
  <c r="N6692" i="1"/>
  <c r="M6692" i="1"/>
  <c r="U6677" i="1"/>
  <c r="T6677" i="1"/>
  <c r="S6677" i="1"/>
  <c r="R6677" i="1"/>
  <c r="Q6677" i="1"/>
  <c r="P6677" i="1"/>
  <c r="O6677" i="1"/>
  <c r="N6677" i="1"/>
  <c r="M6677" i="1"/>
  <c r="U6662" i="1"/>
  <c r="T6662" i="1"/>
  <c r="S6662" i="1"/>
  <c r="R6662" i="1"/>
  <c r="Q6662" i="1"/>
  <c r="P6662" i="1"/>
  <c r="O6662" i="1"/>
  <c r="N6662" i="1"/>
  <c r="M6662" i="1"/>
  <c r="U6647" i="1"/>
  <c r="T6647" i="1"/>
  <c r="S6647" i="1"/>
  <c r="R6647" i="1"/>
  <c r="Q6647" i="1"/>
  <c r="P6647" i="1"/>
  <c r="O6647" i="1"/>
  <c r="N6647" i="1"/>
  <c r="M6647" i="1"/>
  <c r="U6632" i="1"/>
  <c r="T6632" i="1"/>
  <c r="S6632" i="1"/>
  <c r="R6632" i="1"/>
  <c r="Q6632" i="1"/>
  <c r="P6632" i="1"/>
  <c r="O6632" i="1"/>
  <c r="N6632" i="1"/>
  <c r="M6632" i="1"/>
  <c r="U6617" i="1"/>
  <c r="T6617" i="1"/>
  <c r="S6617" i="1"/>
  <c r="R6617" i="1"/>
  <c r="Q6617" i="1"/>
  <c r="P6617" i="1"/>
  <c r="O6617" i="1"/>
  <c r="N6617" i="1"/>
  <c r="M6617" i="1"/>
  <c r="U6602" i="1"/>
  <c r="T6602" i="1"/>
  <c r="S6602" i="1"/>
  <c r="R6602" i="1"/>
  <c r="Q6602" i="1"/>
  <c r="P6602" i="1"/>
  <c r="O6602" i="1"/>
  <c r="N6602" i="1"/>
  <c r="M6602" i="1"/>
  <c r="U6587" i="1"/>
  <c r="T6587" i="1"/>
  <c r="S6587" i="1"/>
  <c r="R6587" i="1"/>
  <c r="Q6587" i="1"/>
  <c r="P6587" i="1"/>
  <c r="O6587" i="1"/>
  <c r="N6587" i="1"/>
  <c r="M6587" i="1"/>
  <c r="U6572" i="1"/>
  <c r="T6572" i="1"/>
  <c r="S6572" i="1"/>
  <c r="R6572" i="1"/>
  <c r="Q6572" i="1"/>
  <c r="P6572" i="1"/>
  <c r="O6572" i="1"/>
  <c r="N6572" i="1"/>
  <c r="M6572" i="1"/>
  <c r="U6557" i="1"/>
  <c r="T6557" i="1"/>
  <c r="S6557" i="1"/>
  <c r="R6557" i="1"/>
  <c r="Q6557" i="1"/>
  <c r="P6557" i="1"/>
  <c r="O6557" i="1"/>
  <c r="N6557" i="1"/>
  <c r="M6557" i="1"/>
  <c r="U6542" i="1"/>
  <c r="T6542" i="1"/>
  <c r="S6542" i="1"/>
  <c r="R6542" i="1"/>
  <c r="Q6542" i="1"/>
  <c r="P6542" i="1"/>
  <c r="O6542" i="1"/>
  <c r="N6542" i="1"/>
  <c r="M6542" i="1"/>
  <c r="U6527" i="1"/>
  <c r="T6527" i="1"/>
  <c r="S6527" i="1"/>
  <c r="R6527" i="1"/>
  <c r="Q6527" i="1"/>
  <c r="P6527" i="1"/>
  <c r="O6527" i="1"/>
  <c r="N6527" i="1"/>
  <c r="M6527" i="1"/>
  <c r="U6512" i="1"/>
  <c r="T6512" i="1"/>
  <c r="S6512" i="1"/>
  <c r="R6512" i="1"/>
  <c r="Q6512" i="1"/>
  <c r="P6512" i="1"/>
  <c r="O6512" i="1"/>
  <c r="N6512" i="1"/>
  <c r="M6512" i="1"/>
  <c r="U6497" i="1"/>
  <c r="T6497" i="1"/>
  <c r="S6497" i="1"/>
  <c r="R6497" i="1"/>
  <c r="Q6497" i="1"/>
  <c r="P6497" i="1"/>
  <c r="O6497" i="1"/>
  <c r="N6497" i="1"/>
  <c r="M6497" i="1"/>
  <c r="U6482" i="1"/>
  <c r="T6482" i="1"/>
  <c r="S6482" i="1"/>
  <c r="R6482" i="1"/>
  <c r="Q6482" i="1"/>
  <c r="P6482" i="1"/>
  <c r="O6482" i="1"/>
  <c r="N6482" i="1"/>
  <c r="M6482" i="1"/>
  <c r="U6467" i="1"/>
  <c r="T6467" i="1"/>
  <c r="S6467" i="1"/>
  <c r="R6467" i="1"/>
  <c r="Q6467" i="1"/>
  <c r="P6467" i="1"/>
  <c r="O6467" i="1"/>
  <c r="N6467" i="1"/>
  <c r="M6467" i="1"/>
  <c r="U6452" i="1"/>
  <c r="T6452" i="1"/>
  <c r="S6452" i="1"/>
  <c r="R6452" i="1"/>
  <c r="Q6452" i="1"/>
  <c r="P6452" i="1"/>
  <c r="O6452" i="1"/>
  <c r="N6452" i="1"/>
  <c r="M6452" i="1"/>
  <c r="U6437" i="1"/>
  <c r="T6437" i="1"/>
  <c r="S6437" i="1"/>
  <c r="R6437" i="1"/>
  <c r="Q6437" i="1"/>
  <c r="P6437" i="1"/>
  <c r="O6437" i="1"/>
  <c r="N6437" i="1"/>
  <c r="M6437" i="1"/>
  <c r="U6422" i="1"/>
  <c r="T6422" i="1"/>
  <c r="S6422" i="1"/>
  <c r="R6422" i="1"/>
  <c r="Q6422" i="1"/>
  <c r="P6422" i="1"/>
  <c r="O6422" i="1"/>
  <c r="N6422" i="1"/>
  <c r="M6422" i="1"/>
  <c r="U6407" i="1"/>
  <c r="T6407" i="1"/>
  <c r="S6407" i="1"/>
  <c r="R6407" i="1"/>
  <c r="Q6407" i="1"/>
  <c r="P6407" i="1"/>
  <c r="O6407" i="1"/>
  <c r="N6407" i="1"/>
  <c r="M6407" i="1"/>
  <c r="U6392" i="1"/>
  <c r="T6392" i="1"/>
  <c r="S6392" i="1"/>
  <c r="R6392" i="1"/>
  <c r="Q6392" i="1"/>
  <c r="P6392" i="1"/>
  <c r="O6392" i="1"/>
  <c r="N6392" i="1"/>
  <c r="M6392" i="1"/>
  <c r="U6377" i="1"/>
  <c r="T6377" i="1"/>
  <c r="S6377" i="1"/>
  <c r="R6377" i="1"/>
  <c r="Q6377" i="1"/>
  <c r="P6377" i="1"/>
  <c r="O6377" i="1"/>
  <c r="N6377" i="1"/>
  <c r="M6377" i="1"/>
  <c r="U6362" i="1"/>
  <c r="T6362" i="1"/>
  <c r="S6362" i="1"/>
  <c r="R6362" i="1"/>
  <c r="Q6362" i="1"/>
  <c r="P6362" i="1"/>
  <c r="O6362" i="1"/>
  <c r="N6362" i="1"/>
  <c r="M6362" i="1"/>
  <c r="U6347" i="1"/>
  <c r="T6347" i="1"/>
  <c r="S6347" i="1"/>
  <c r="R6347" i="1"/>
  <c r="Q6347" i="1"/>
  <c r="P6347" i="1"/>
  <c r="O6347" i="1"/>
  <c r="N6347" i="1"/>
  <c r="M6347" i="1"/>
  <c r="U6332" i="1"/>
  <c r="T6332" i="1"/>
  <c r="S6332" i="1"/>
  <c r="R6332" i="1"/>
  <c r="Q6332" i="1"/>
  <c r="P6332" i="1"/>
  <c r="O6332" i="1"/>
  <c r="N6332" i="1"/>
  <c r="M6332" i="1"/>
  <c r="U6317" i="1"/>
  <c r="T6317" i="1"/>
  <c r="S6317" i="1"/>
  <c r="R6317" i="1"/>
  <c r="Q6317" i="1"/>
  <c r="P6317" i="1"/>
  <c r="O6317" i="1"/>
  <c r="N6317" i="1"/>
  <c r="M6317" i="1"/>
  <c r="U6302" i="1"/>
  <c r="T6302" i="1"/>
  <c r="S6302" i="1"/>
  <c r="R6302" i="1"/>
  <c r="Q6302" i="1"/>
  <c r="P6302" i="1"/>
  <c r="O6302" i="1"/>
  <c r="N6302" i="1"/>
  <c r="M6302" i="1"/>
  <c r="U6287" i="1"/>
  <c r="T6287" i="1"/>
  <c r="S6287" i="1"/>
  <c r="R6287" i="1"/>
  <c r="Q6287" i="1"/>
  <c r="P6287" i="1"/>
  <c r="O6287" i="1"/>
  <c r="N6287" i="1"/>
  <c r="M6287" i="1"/>
  <c r="U6272" i="1"/>
  <c r="T6272" i="1"/>
  <c r="S6272" i="1"/>
  <c r="R6272" i="1"/>
  <c r="Q6272" i="1"/>
  <c r="P6272" i="1"/>
  <c r="O6272" i="1"/>
  <c r="N6272" i="1"/>
  <c r="M6272" i="1"/>
  <c r="U6257" i="1"/>
  <c r="T6257" i="1"/>
  <c r="S6257" i="1"/>
  <c r="R6257" i="1"/>
  <c r="Q6257" i="1"/>
  <c r="P6257" i="1"/>
  <c r="O6257" i="1"/>
  <c r="N6257" i="1"/>
  <c r="M6257" i="1"/>
  <c r="U6242" i="1"/>
  <c r="T6242" i="1"/>
  <c r="S6242" i="1"/>
  <c r="R6242" i="1"/>
  <c r="Q6242" i="1"/>
  <c r="P6242" i="1"/>
  <c r="O6242" i="1"/>
  <c r="N6242" i="1"/>
  <c r="M6242" i="1"/>
  <c r="U6227" i="1"/>
  <c r="T6227" i="1"/>
  <c r="S6227" i="1"/>
  <c r="R6227" i="1"/>
  <c r="Q6227" i="1"/>
  <c r="P6227" i="1"/>
  <c r="O6227" i="1"/>
  <c r="N6227" i="1"/>
  <c r="M6227" i="1"/>
  <c r="U6212" i="1"/>
  <c r="T6212" i="1"/>
  <c r="S6212" i="1"/>
  <c r="R6212" i="1"/>
  <c r="Q6212" i="1"/>
  <c r="P6212" i="1"/>
  <c r="O6212" i="1"/>
  <c r="N6212" i="1"/>
  <c r="M6212" i="1"/>
  <c r="U5590" i="1"/>
  <c r="T5590" i="1"/>
  <c r="S5590" i="1"/>
  <c r="R5590" i="1"/>
  <c r="Q5590" i="1"/>
  <c r="P5590" i="1"/>
  <c r="O5590" i="1"/>
  <c r="N5590" i="1"/>
  <c r="M5590" i="1"/>
  <c r="L6722" i="1"/>
  <c r="L6707" i="1"/>
  <c r="L6692" i="1"/>
  <c r="L6677" i="1"/>
  <c r="L6662" i="1"/>
  <c r="L6647" i="1"/>
  <c r="L6632" i="1"/>
  <c r="L6617" i="1"/>
  <c r="L6602" i="1"/>
  <c r="L6587" i="1"/>
  <c r="L6572" i="1"/>
  <c r="L6557" i="1"/>
  <c r="L6542" i="1"/>
  <c r="L6527" i="1"/>
  <c r="L6512" i="1"/>
  <c r="L6497" i="1"/>
  <c r="L6482" i="1"/>
  <c r="L6467" i="1"/>
  <c r="L6452" i="1"/>
  <c r="L6437" i="1"/>
  <c r="L6422" i="1"/>
  <c r="L6407" i="1"/>
  <c r="L6392" i="1"/>
  <c r="L6377" i="1"/>
  <c r="L6362" i="1"/>
  <c r="L6347" i="1"/>
  <c r="L6332" i="1"/>
  <c r="L6317" i="1"/>
  <c r="L6302" i="1"/>
  <c r="L6287" i="1"/>
  <c r="L6272" i="1"/>
  <c r="L6257" i="1"/>
  <c r="L6242" i="1"/>
  <c r="L6227" i="1"/>
  <c r="L6212" i="1"/>
  <c r="L5590" i="1"/>
  <c r="U6719" i="1"/>
  <c r="T6719" i="1"/>
  <c r="S6719" i="1"/>
  <c r="R6719" i="1"/>
  <c r="Q6719" i="1"/>
  <c r="P6719" i="1"/>
  <c r="O6719" i="1"/>
  <c r="N6719" i="1"/>
  <c r="M6719" i="1"/>
  <c r="U6704" i="1"/>
  <c r="T6704" i="1"/>
  <c r="S6704" i="1"/>
  <c r="R6704" i="1"/>
  <c r="Q6704" i="1"/>
  <c r="P6704" i="1"/>
  <c r="O6704" i="1"/>
  <c r="N6704" i="1"/>
  <c r="M6704" i="1"/>
  <c r="U6689" i="1"/>
  <c r="T6689" i="1"/>
  <c r="S6689" i="1"/>
  <c r="R6689" i="1"/>
  <c r="Q6689" i="1"/>
  <c r="P6689" i="1"/>
  <c r="O6689" i="1"/>
  <c r="N6689" i="1"/>
  <c r="M6689" i="1"/>
  <c r="U6674" i="1"/>
  <c r="T6674" i="1"/>
  <c r="S6674" i="1"/>
  <c r="R6674" i="1"/>
  <c r="Q6674" i="1"/>
  <c r="P6674" i="1"/>
  <c r="O6674" i="1"/>
  <c r="N6674" i="1"/>
  <c r="M6674" i="1"/>
  <c r="U6659" i="1"/>
  <c r="T6659" i="1"/>
  <c r="S6659" i="1"/>
  <c r="R6659" i="1"/>
  <c r="Q6659" i="1"/>
  <c r="P6659" i="1"/>
  <c r="O6659" i="1"/>
  <c r="N6659" i="1"/>
  <c r="M6659" i="1"/>
  <c r="U6644" i="1"/>
  <c r="T6644" i="1"/>
  <c r="S6644" i="1"/>
  <c r="R6644" i="1"/>
  <c r="Q6644" i="1"/>
  <c r="P6644" i="1"/>
  <c r="O6644" i="1"/>
  <c r="N6644" i="1"/>
  <c r="M6644" i="1"/>
  <c r="U6629" i="1"/>
  <c r="T6629" i="1"/>
  <c r="S6629" i="1"/>
  <c r="R6629" i="1"/>
  <c r="Q6629" i="1"/>
  <c r="P6629" i="1"/>
  <c r="O6629" i="1"/>
  <c r="N6629" i="1"/>
  <c r="M6629" i="1"/>
  <c r="U6614" i="1"/>
  <c r="T6614" i="1"/>
  <c r="S6614" i="1"/>
  <c r="R6614" i="1"/>
  <c r="Q6614" i="1"/>
  <c r="P6614" i="1"/>
  <c r="O6614" i="1"/>
  <c r="N6614" i="1"/>
  <c r="M6614" i="1"/>
  <c r="U6599" i="1"/>
  <c r="T6599" i="1"/>
  <c r="S6599" i="1"/>
  <c r="R6599" i="1"/>
  <c r="Q6599" i="1"/>
  <c r="P6599" i="1"/>
  <c r="O6599" i="1"/>
  <c r="N6599" i="1"/>
  <c r="M6599" i="1"/>
  <c r="U6584" i="1"/>
  <c r="T6584" i="1"/>
  <c r="S6584" i="1"/>
  <c r="R6584" i="1"/>
  <c r="Q6584" i="1"/>
  <c r="P6584" i="1"/>
  <c r="O6584" i="1"/>
  <c r="N6584" i="1"/>
  <c r="M6584" i="1"/>
  <c r="U6569" i="1"/>
  <c r="T6569" i="1"/>
  <c r="S6569" i="1"/>
  <c r="R6569" i="1"/>
  <c r="Q6569" i="1"/>
  <c r="P6569" i="1"/>
  <c r="O6569" i="1"/>
  <c r="N6569" i="1"/>
  <c r="M6569" i="1"/>
  <c r="U6554" i="1"/>
  <c r="T6554" i="1"/>
  <c r="S6554" i="1"/>
  <c r="R6554" i="1"/>
  <c r="Q6554" i="1"/>
  <c r="P6554" i="1"/>
  <c r="O6554" i="1"/>
  <c r="N6554" i="1"/>
  <c r="M6554" i="1"/>
  <c r="U6539" i="1"/>
  <c r="T6539" i="1"/>
  <c r="S6539" i="1"/>
  <c r="R6539" i="1"/>
  <c r="Q6539" i="1"/>
  <c r="P6539" i="1"/>
  <c r="O6539" i="1"/>
  <c r="N6539" i="1"/>
  <c r="M6539" i="1"/>
  <c r="U6524" i="1"/>
  <c r="T6524" i="1"/>
  <c r="S6524" i="1"/>
  <c r="R6524" i="1"/>
  <c r="Q6524" i="1"/>
  <c r="P6524" i="1"/>
  <c r="O6524" i="1"/>
  <c r="N6524" i="1"/>
  <c r="M6524" i="1"/>
  <c r="U6509" i="1"/>
  <c r="T6509" i="1"/>
  <c r="S6509" i="1"/>
  <c r="R6509" i="1"/>
  <c r="Q6509" i="1"/>
  <c r="P6509" i="1"/>
  <c r="O6509" i="1"/>
  <c r="N6509" i="1"/>
  <c r="M6509" i="1"/>
  <c r="U6494" i="1"/>
  <c r="T6494" i="1"/>
  <c r="S6494" i="1"/>
  <c r="R6494" i="1"/>
  <c r="Q6494" i="1"/>
  <c r="P6494" i="1"/>
  <c r="O6494" i="1"/>
  <c r="N6494" i="1"/>
  <c r="M6494" i="1"/>
  <c r="U6479" i="1"/>
  <c r="T6479" i="1"/>
  <c r="S6479" i="1"/>
  <c r="R6479" i="1"/>
  <c r="Q6479" i="1"/>
  <c r="P6479" i="1"/>
  <c r="O6479" i="1"/>
  <c r="N6479" i="1"/>
  <c r="M6479" i="1"/>
  <c r="U6464" i="1"/>
  <c r="T6464" i="1"/>
  <c r="S6464" i="1"/>
  <c r="R6464" i="1"/>
  <c r="Q6464" i="1"/>
  <c r="P6464" i="1"/>
  <c r="O6464" i="1"/>
  <c r="N6464" i="1"/>
  <c r="M6464" i="1"/>
  <c r="U6449" i="1"/>
  <c r="T6449" i="1"/>
  <c r="S6449" i="1"/>
  <c r="R6449" i="1"/>
  <c r="Q6449" i="1"/>
  <c r="P6449" i="1"/>
  <c r="O6449" i="1"/>
  <c r="N6449" i="1"/>
  <c r="M6449" i="1"/>
  <c r="U6434" i="1"/>
  <c r="T6434" i="1"/>
  <c r="S6434" i="1"/>
  <c r="R6434" i="1"/>
  <c r="Q6434" i="1"/>
  <c r="P6434" i="1"/>
  <c r="O6434" i="1"/>
  <c r="N6434" i="1"/>
  <c r="M6434" i="1"/>
  <c r="U6419" i="1"/>
  <c r="T6419" i="1"/>
  <c r="S6419" i="1"/>
  <c r="R6419" i="1"/>
  <c r="Q6419" i="1"/>
  <c r="P6419" i="1"/>
  <c r="O6419" i="1"/>
  <c r="N6419" i="1"/>
  <c r="M6419" i="1"/>
  <c r="U6404" i="1"/>
  <c r="T6404" i="1"/>
  <c r="S6404" i="1"/>
  <c r="R6404" i="1"/>
  <c r="Q6404" i="1"/>
  <c r="P6404" i="1"/>
  <c r="O6404" i="1"/>
  <c r="N6404" i="1"/>
  <c r="M6404" i="1"/>
  <c r="U6389" i="1"/>
  <c r="T6389" i="1"/>
  <c r="S6389" i="1"/>
  <c r="R6389" i="1"/>
  <c r="Q6389" i="1"/>
  <c r="P6389" i="1"/>
  <c r="O6389" i="1"/>
  <c r="N6389" i="1"/>
  <c r="M6389" i="1"/>
  <c r="U6374" i="1"/>
  <c r="T6374" i="1"/>
  <c r="S6374" i="1"/>
  <c r="R6374" i="1"/>
  <c r="Q6374" i="1"/>
  <c r="P6374" i="1"/>
  <c r="O6374" i="1"/>
  <c r="N6374" i="1"/>
  <c r="M6374" i="1"/>
  <c r="U6359" i="1"/>
  <c r="T6359" i="1"/>
  <c r="S6359" i="1"/>
  <c r="R6359" i="1"/>
  <c r="Q6359" i="1"/>
  <c r="P6359" i="1"/>
  <c r="O6359" i="1"/>
  <c r="N6359" i="1"/>
  <c r="M6359" i="1"/>
  <c r="U6344" i="1"/>
  <c r="T6344" i="1"/>
  <c r="S6344" i="1"/>
  <c r="R6344" i="1"/>
  <c r="Q6344" i="1"/>
  <c r="P6344" i="1"/>
  <c r="O6344" i="1"/>
  <c r="N6344" i="1"/>
  <c r="M6344" i="1"/>
  <c r="U6329" i="1"/>
  <c r="T6329" i="1"/>
  <c r="S6329" i="1"/>
  <c r="R6329" i="1"/>
  <c r="Q6329" i="1"/>
  <c r="P6329" i="1"/>
  <c r="O6329" i="1"/>
  <c r="N6329" i="1"/>
  <c r="M6329" i="1"/>
  <c r="U6314" i="1"/>
  <c r="T6314" i="1"/>
  <c r="S6314" i="1"/>
  <c r="R6314" i="1"/>
  <c r="Q6314" i="1"/>
  <c r="P6314" i="1"/>
  <c r="O6314" i="1"/>
  <c r="N6314" i="1"/>
  <c r="M6314" i="1"/>
  <c r="U6299" i="1"/>
  <c r="T6299" i="1"/>
  <c r="S6299" i="1"/>
  <c r="R6299" i="1"/>
  <c r="Q6299" i="1"/>
  <c r="P6299" i="1"/>
  <c r="O6299" i="1"/>
  <c r="N6299" i="1"/>
  <c r="M6299" i="1"/>
  <c r="U6284" i="1"/>
  <c r="T6284" i="1"/>
  <c r="S6284" i="1"/>
  <c r="R6284" i="1"/>
  <c r="Q6284" i="1"/>
  <c r="P6284" i="1"/>
  <c r="O6284" i="1"/>
  <c r="N6284" i="1"/>
  <c r="M6284" i="1"/>
  <c r="U6269" i="1"/>
  <c r="T6269" i="1"/>
  <c r="S6269" i="1"/>
  <c r="R6269" i="1"/>
  <c r="Q6269" i="1"/>
  <c r="P6269" i="1"/>
  <c r="O6269" i="1"/>
  <c r="N6269" i="1"/>
  <c r="M6269" i="1"/>
  <c r="U6254" i="1"/>
  <c r="T6254" i="1"/>
  <c r="S6254" i="1"/>
  <c r="R6254" i="1"/>
  <c r="Q6254" i="1"/>
  <c r="P6254" i="1"/>
  <c r="O6254" i="1"/>
  <c r="N6254" i="1"/>
  <c r="M6254" i="1"/>
  <c r="U6239" i="1"/>
  <c r="T6239" i="1"/>
  <c r="S6239" i="1"/>
  <c r="R6239" i="1"/>
  <c r="Q6239" i="1"/>
  <c r="P6239" i="1"/>
  <c r="O6239" i="1"/>
  <c r="N6239" i="1"/>
  <c r="M6239" i="1"/>
  <c r="U6224" i="1"/>
  <c r="T6224" i="1"/>
  <c r="S6224" i="1"/>
  <c r="R6224" i="1"/>
  <c r="Q6224" i="1"/>
  <c r="P6224" i="1"/>
  <c r="O6224" i="1"/>
  <c r="N6224" i="1"/>
  <c r="M6224" i="1"/>
  <c r="U6209" i="1"/>
  <c r="T6209" i="1"/>
  <c r="S6209" i="1"/>
  <c r="R6209" i="1"/>
  <c r="Q6209" i="1"/>
  <c r="P6209" i="1"/>
  <c r="O6209" i="1"/>
  <c r="N6209" i="1"/>
  <c r="M6209" i="1"/>
  <c r="U5587" i="1"/>
  <c r="T5587" i="1"/>
  <c r="S5587" i="1"/>
  <c r="R5587" i="1"/>
  <c r="Q5587" i="1"/>
  <c r="P5587" i="1"/>
  <c r="O5587" i="1"/>
  <c r="N5587" i="1"/>
  <c r="M5587" i="1"/>
  <c r="L6719" i="1"/>
  <c r="L6704" i="1"/>
  <c r="L6689" i="1"/>
  <c r="L6674" i="1"/>
  <c r="L6659" i="1"/>
  <c r="L6644" i="1"/>
  <c r="L6629" i="1"/>
  <c r="L6614" i="1"/>
  <c r="L6599" i="1"/>
  <c r="L6584" i="1"/>
  <c r="L6569" i="1"/>
  <c r="L6554" i="1"/>
  <c r="L6539" i="1"/>
  <c r="L6524" i="1"/>
  <c r="L6509" i="1"/>
  <c r="L6494" i="1"/>
  <c r="L6479" i="1"/>
  <c r="L6464" i="1"/>
  <c r="L6449" i="1"/>
  <c r="L6434" i="1"/>
  <c r="L6419" i="1"/>
  <c r="L6404" i="1"/>
  <c r="L6389" i="1"/>
  <c r="L6374" i="1"/>
  <c r="L6359" i="1"/>
  <c r="L6344" i="1"/>
  <c r="L6329" i="1"/>
  <c r="L6314" i="1"/>
  <c r="L6299" i="1"/>
  <c r="L6284" i="1"/>
  <c r="L6269" i="1"/>
  <c r="L6254" i="1"/>
  <c r="L6239" i="1"/>
  <c r="L6224" i="1"/>
  <c r="L6209" i="1"/>
  <c r="L5587" i="1"/>
  <c r="M7305" i="1" l="1"/>
  <c r="N7305" i="1"/>
  <c r="O7305" i="1"/>
  <c r="P7305" i="1"/>
  <c r="Q7305" i="1"/>
  <c r="R7305" i="1"/>
  <c r="S7305" i="1"/>
  <c r="T7305" i="1"/>
  <c r="U7305" i="1"/>
  <c r="M7306" i="1"/>
  <c r="N7306" i="1"/>
  <c r="O7306" i="1"/>
  <c r="P7306" i="1"/>
  <c r="Q7306" i="1"/>
  <c r="R7306" i="1"/>
  <c r="S7306" i="1"/>
  <c r="T7306" i="1"/>
  <c r="U7306" i="1"/>
  <c r="M7307" i="1"/>
  <c r="N7307" i="1"/>
  <c r="O7307" i="1"/>
  <c r="P7307" i="1"/>
  <c r="Q7307" i="1"/>
  <c r="R7307" i="1"/>
  <c r="S7307" i="1"/>
  <c r="T7307" i="1"/>
  <c r="U7307" i="1"/>
  <c r="M7308" i="1"/>
  <c r="N7308" i="1"/>
  <c r="O7308" i="1"/>
  <c r="P7308" i="1"/>
  <c r="Q7308" i="1"/>
  <c r="R7308" i="1"/>
  <c r="S7308" i="1"/>
  <c r="T7308" i="1"/>
  <c r="U7308" i="1"/>
  <c r="M7309" i="1"/>
  <c r="N7309" i="1"/>
  <c r="O7309" i="1"/>
  <c r="P7309" i="1"/>
  <c r="Q7309" i="1"/>
  <c r="R7309" i="1"/>
  <c r="S7309" i="1"/>
  <c r="T7309" i="1"/>
  <c r="U7309" i="1"/>
  <c r="M7310" i="1"/>
  <c r="N7310" i="1"/>
  <c r="O7310" i="1"/>
  <c r="P7310" i="1"/>
  <c r="Q7310" i="1"/>
  <c r="R7310" i="1"/>
  <c r="S7310" i="1"/>
  <c r="T7310" i="1"/>
  <c r="U7310" i="1"/>
  <c r="M7311" i="1"/>
  <c r="N7311" i="1"/>
  <c r="O7311" i="1"/>
  <c r="P7311" i="1"/>
  <c r="Q7311" i="1"/>
  <c r="R7311" i="1"/>
  <c r="S7311" i="1"/>
  <c r="T7311" i="1"/>
  <c r="U7311" i="1"/>
  <c r="M7312" i="1"/>
  <c r="N7312" i="1"/>
  <c r="O7312" i="1"/>
  <c r="P7312" i="1"/>
  <c r="Q7312" i="1"/>
  <c r="R7312" i="1"/>
  <c r="S7312" i="1"/>
  <c r="T7312" i="1"/>
  <c r="U7312" i="1"/>
  <c r="M7313" i="1"/>
  <c r="N7313" i="1"/>
  <c r="O7313" i="1"/>
  <c r="P7313" i="1"/>
  <c r="Q7313" i="1"/>
  <c r="R7313" i="1"/>
  <c r="S7313" i="1"/>
  <c r="T7313" i="1"/>
  <c r="U7313" i="1"/>
  <c r="M7314" i="1"/>
  <c r="N7314" i="1"/>
  <c r="O7314" i="1"/>
  <c r="P7314" i="1"/>
  <c r="Q7314" i="1"/>
  <c r="R7314" i="1"/>
  <c r="S7314" i="1"/>
  <c r="T7314" i="1"/>
  <c r="U7314" i="1"/>
  <c r="M7315" i="1"/>
  <c r="N7315" i="1"/>
  <c r="O7315" i="1"/>
  <c r="P7315" i="1"/>
  <c r="Q7315" i="1"/>
  <c r="R7315" i="1"/>
  <c r="S7315" i="1"/>
  <c r="T7315" i="1"/>
  <c r="U7315" i="1"/>
  <c r="M7316" i="1"/>
  <c r="N7316" i="1"/>
  <c r="O7316" i="1"/>
  <c r="P7316" i="1"/>
  <c r="Q7316" i="1"/>
  <c r="R7316" i="1"/>
  <c r="S7316" i="1"/>
  <c r="T7316" i="1"/>
  <c r="U7316" i="1"/>
  <c r="M7317" i="1"/>
  <c r="N7317" i="1"/>
  <c r="O7317" i="1"/>
  <c r="P7317" i="1"/>
  <c r="Q7317" i="1"/>
  <c r="R7317" i="1"/>
  <c r="S7317" i="1"/>
  <c r="T7317" i="1"/>
  <c r="U7317" i="1"/>
  <c r="M7318" i="1"/>
  <c r="N7318" i="1"/>
  <c r="O7318" i="1"/>
  <c r="P7318" i="1"/>
  <c r="Q7318" i="1"/>
  <c r="R7318" i="1"/>
  <c r="S7318" i="1"/>
  <c r="T7318" i="1"/>
  <c r="U7318" i="1"/>
  <c r="M7319" i="1"/>
  <c r="N7319" i="1"/>
  <c r="O7319" i="1"/>
  <c r="P7319" i="1"/>
  <c r="Q7319" i="1"/>
  <c r="R7319" i="1"/>
  <c r="S7319" i="1"/>
  <c r="T7319" i="1"/>
  <c r="U7319" i="1"/>
  <c r="M7320" i="1"/>
  <c r="N7320" i="1"/>
  <c r="O7320" i="1"/>
  <c r="P7320" i="1"/>
  <c r="Q7320" i="1"/>
  <c r="R7320" i="1"/>
  <c r="S7320" i="1"/>
  <c r="T7320" i="1"/>
  <c r="U7320" i="1"/>
  <c r="M7321" i="1"/>
  <c r="N7321" i="1"/>
  <c r="O7321" i="1"/>
  <c r="P7321" i="1"/>
  <c r="Q7321" i="1"/>
  <c r="R7321" i="1"/>
  <c r="S7321" i="1"/>
  <c r="T7321" i="1"/>
  <c r="U7321" i="1"/>
  <c r="M7322" i="1"/>
  <c r="N7322" i="1"/>
  <c r="O7322" i="1"/>
  <c r="P7322" i="1"/>
  <c r="Q7322" i="1"/>
  <c r="R7322" i="1"/>
  <c r="S7322" i="1"/>
  <c r="T7322" i="1"/>
  <c r="U7322" i="1"/>
  <c r="M7323" i="1"/>
  <c r="N7323" i="1"/>
  <c r="O7323" i="1"/>
  <c r="P7323" i="1"/>
  <c r="Q7323" i="1"/>
  <c r="R7323" i="1"/>
  <c r="S7323" i="1"/>
  <c r="T7323" i="1"/>
  <c r="U7323" i="1"/>
  <c r="M7324" i="1"/>
  <c r="N7324" i="1"/>
  <c r="O7324" i="1"/>
  <c r="P7324" i="1"/>
  <c r="Q7324" i="1"/>
  <c r="R7324" i="1"/>
  <c r="S7324" i="1"/>
  <c r="T7324" i="1"/>
  <c r="U7324" i="1"/>
  <c r="M7325" i="1"/>
  <c r="N7325" i="1"/>
  <c r="O7325" i="1"/>
  <c r="P7325" i="1"/>
  <c r="Q7325" i="1"/>
  <c r="R7325" i="1"/>
  <c r="S7325" i="1"/>
  <c r="T7325" i="1"/>
  <c r="U7325" i="1"/>
  <c r="M7326" i="1"/>
  <c r="N7326" i="1"/>
  <c r="O7326" i="1"/>
  <c r="P7326" i="1"/>
  <c r="Q7326" i="1"/>
  <c r="R7326" i="1"/>
  <c r="S7326" i="1"/>
  <c r="T7326" i="1"/>
  <c r="U7326" i="1"/>
  <c r="M7327" i="1"/>
  <c r="N7327" i="1"/>
  <c r="O7327" i="1"/>
  <c r="P7327" i="1"/>
  <c r="Q7327" i="1"/>
  <c r="R7327" i="1"/>
  <c r="S7327" i="1"/>
  <c r="T7327" i="1"/>
  <c r="U7327" i="1"/>
  <c r="M7328" i="1"/>
  <c r="N7328" i="1"/>
  <c r="O7328" i="1"/>
  <c r="P7328" i="1"/>
  <c r="Q7328" i="1"/>
  <c r="R7328" i="1"/>
  <c r="S7328" i="1"/>
  <c r="T7328" i="1"/>
  <c r="U7328" i="1"/>
  <c r="M7329" i="1"/>
  <c r="N7329" i="1"/>
  <c r="O7329" i="1"/>
  <c r="P7329" i="1"/>
  <c r="Q7329" i="1"/>
  <c r="R7329" i="1"/>
  <c r="S7329" i="1"/>
  <c r="T7329" i="1"/>
  <c r="U7329" i="1"/>
  <c r="M7330" i="1"/>
  <c r="N7330" i="1"/>
  <c r="O7330" i="1"/>
  <c r="P7330" i="1"/>
  <c r="Q7330" i="1"/>
  <c r="R7330" i="1"/>
  <c r="S7330" i="1"/>
  <c r="T7330" i="1"/>
  <c r="U7330" i="1"/>
  <c r="M7331" i="1"/>
  <c r="N7331" i="1"/>
  <c r="O7331" i="1"/>
  <c r="P7331" i="1"/>
  <c r="Q7331" i="1"/>
  <c r="R7331" i="1"/>
  <c r="S7331" i="1"/>
  <c r="T7331" i="1"/>
  <c r="U7331" i="1"/>
  <c r="M7332" i="1"/>
  <c r="N7332" i="1"/>
  <c r="O7332" i="1"/>
  <c r="P7332" i="1"/>
  <c r="Q7332" i="1"/>
  <c r="R7332" i="1"/>
  <c r="S7332" i="1"/>
  <c r="T7332" i="1"/>
  <c r="U7332" i="1"/>
  <c r="M7333" i="1"/>
  <c r="N7333" i="1"/>
  <c r="O7333" i="1"/>
  <c r="P7333" i="1"/>
  <c r="Q7333" i="1"/>
  <c r="R7333" i="1"/>
  <c r="S7333" i="1"/>
  <c r="T7333" i="1"/>
  <c r="U7333" i="1"/>
  <c r="M7334" i="1"/>
  <c r="N7334" i="1"/>
  <c r="O7334" i="1"/>
  <c r="P7334" i="1"/>
  <c r="Q7334" i="1"/>
  <c r="R7334" i="1"/>
  <c r="S7334" i="1"/>
  <c r="T7334" i="1"/>
  <c r="U7334" i="1"/>
  <c r="M7335" i="1"/>
  <c r="N7335" i="1"/>
  <c r="O7335" i="1"/>
  <c r="P7335" i="1"/>
  <c r="Q7335" i="1"/>
  <c r="R7335" i="1"/>
  <c r="S7335" i="1"/>
  <c r="T7335" i="1"/>
  <c r="U7335" i="1"/>
  <c r="M7336" i="1"/>
  <c r="N7336" i="1"/>
  <c r="O7336" i="1"/>
  <c r="P7336" i="1"/>
  <c r="Q7336" i="1"/>
  <c r="R7336" i="1"/>
  <c r="S7336" i="1"/>
  <c r="T7336" i="1"/>
  <c r="U7336" i="1"/>
  <c r="M7337" i="1"/>
  <c r="N7337" i="1"/>
  <c r="O7337" i="1"/>
  <c r="P7337" i="1"/>
  <c r="Q7337" i="1"/>
  <c r="R7337" i="1"/>
  <c r="S7337" i="1"/>
  <c r="T7337" i="1"/>
  <c r="U7337" i="1"/>
  <c r="M7338" i="1"/>
  <c r="N7338" i="1"/>
  <c r="O7338" i="1"/>
  <c r="P7338" i="1"/>
  <c r="Q7338" i="1"/>
  <c r="R7338" i="1"/>
  <c r="S7338" i="1"/>
  <c r="T7338" i="1"/>
  <c r="U7338" i="1"/>
  <c r="M7339" i="1"/>
  <c r="N7339" i="1"/>
  <c r="O7339" i="1"/>
  <c r="P7339" i="1"/>
  <c r="Q7339" i="1"/>
  <c r="R7339" i="1"/>
  <c r="S7339" i="1"/>
  <c r="T7339" i="1"/>
  <c r="U7339" i="1"/>
  <c r="M7340" i="1"/>
  <c r="N7340" i="1"/>
  <c r="O7340" i="1"/>
  <c r="P7340" i="1"/>
  <c r="Q7340" i="1"/>
  <c r="R7340" i="1"/>
  <c r="S7340" i="1"/>
  <c r="T7340" i="1"/>
  <c r="U7340"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05" i="1"/>
  <c r="M7053" i="1"/>
  <c r="N7053" i="1"/>
  <c r="O7053" i="1"/>
  <c r="P7053" i="1"/>
  <c r="Q7053" i="1"/>
  <c r="R7053" i="1"/>
  <c r="S7053" i="1"/>
  <c r="T7053" i="1"/>
  <c r="U7053" i="1"/>
  <c r="M7054" i="1"/>
  <c r="N7054" i="1"/>
  <c r="O7054" i="1"/>
  <c r="P7054" i="1"/>
  <c r="Q7054" i="1"/>
  <c r="R7054" i="1"/>
  <c r="S7054" i="1"/>
  <c r="T7054" i="1"/>
  <c r="U7054" i="1"/>
  <c r="M7055" i="1"/>
  <c r="N7055" i="1"/>
  <c r="O7055" i="1"/>
  <c r="P7055" i="1"/>
  <c r="Q7055" i="1"/>
  <c r="R7055" i="1"/>
  <c r="S7055" i="1"/>
  <c r="T7055" i="1"/>
  <c r="U7055" i="1"/>
  <c r="M7056" i="1"/>
  <c r="N7056" i="1"/>
  <c r="O7056" i="1"/>
  <c r="P7056" i="1"/>
  <c r="Q7056" i="1"/>
  <c r="R7056" i="1"/>
  <c r="S7056" i="1"/>
  <c r="T7056" i="1"/>
  <c r="U7056" i="1"/>
  <c r="M7057" i="1"/>
  <c r="N7057" i="1"/>
  <c r="O7057" i="1"/>
  <c r="P7057" i="1"/>
  <c r="Q7057" i="1"/>
  <c r="R7057" i="1"/>
  <c r="S7057" i="1"/>
  <c r="T7057" i="1"/>
  <c r="U7057" i="1"/>
  <c r="M7058" i="1"/>
  <c r="N7058" i="1"/>
  <c r="O7058" i="1"/>
  <c r="P7058" i="1"/>
  <c r="Q7058" i="1"/>
  <c r="R7058" i="1"/>
  <c r="S7058" i="1"/>
  <c r="T7058" i="1"/>
  <c r="U7058" i="1"/>
  <c r="M7059" i="1"/>
  <c r="N7059" i="1"/>
  <c r="O7059" i="1"/>
  <c r="P7059" i="1"/>
  <c r="Q7059" i="1"/>
  <c r="R7059" i="1"/>
  <c r="S7059" i="1"/>
  <c r="T7059" i="1"/>
  <c r="U7059" i="1"/>
  <c r="M7060" i="1"/>
  <c r="N7060" i="1"/>
  <c r="O7060" i="1"/>
  <c r="P7060" i="1"/>
  <c r="Q7060" i="1"/>
  <c r="R7060" i="1"/>
  <c r="S7060" i="1"/>
  <c r="T7060" i="1"/>
  <c r="U7060" i="1"/>
  <c r="M7061" i="1"/>
  <c r="N7061" i="1"/>
  <c r="O7061" i="1"/>
  <c r="P7061" i="1"/>
  <c r="Q7061" i="1"/>
  <c r="R7061" i="1"/>
  <c r="S7061" i="1"/>
  <c r="T7061" i="1"/>
  <c r="U7061" i="1"/>
  <c r="M7062" i="1"/>
  <c r="N7062" i="1"/>
  <c r="O7062" i="1"/>
  <c r="P7062" i="1"/>
  <c r="Q7062" i="1"/>
  <c r="R7062" i="1"/>
  <c r="S7062" i="1"/>
  <c r="T7062" i="1"/>
  <c r="U7062" i="1"/>
  <c r="M7063" i="1"/>
  <c r="N7063" i="1"/>
  <c r="O7063" i="1"/>
  <c r="P7063" i="1"/>
  <c r="Q7063" i="1"/>
  <c r="R7063" i="1"/>
  <c r="S7063" i="1"/>
  <c r="T7063" i="1"/>
  <c r="U7063" i="1"/>
  <c r="M7064" i="1"/>
  <c r="N7064" i="1"/>
  <c r="O7064" i="1"/>
  <c r="P7064" i="1"/>
  <c r="Q7064" i="1"/>
  <c r="R7064" i="1"/>
  <c r="S7064" i="1"/>
  <c r="T7064" i="1"/>
  <c r="U7064" i="1"/>
  <c r="M7065" i="1"/>
  <c r="N7065" i="1"/>
  <c r="O7065" i="1"/>
  <c r="P7065" i="1"/>
  <c r="Q7065" i="1"/>
  <c r="R7065" i="1"/>
  <c r="S7065" i="1"/>
  <c r="T7065" i="1"/>
  <c r="U7065" i="1"/>
  <c r="M7066" i="1"/>
  <c r="N7066" i="1"/>
  <c r="O7066" i="1"/>
  <c r="P7066" i="1"/>
  <c r="Q7066" i="1"/>
  <c r="R7066" i="1"/>
  <c r="S7066" i="1"/>
  <c r="T7066" i="1"/>
  <c r="U7066" i="1"/>
  <c r="M7067" i="1"/>
  <c r="N7067" i="1"/>
  <c r="O7067" i="1"/>
  <c r="P7067" i="1"/>
  <c r="Q7067" i="1"/>
  <c r="R7067" i="1"/>
  <c r="S7067" i="1"/>
  <c r="T7067" i="1"/>
  <c r="U7067" i="1"/>
  <c r="M7068" i="1"/>
  <c r="N7068" i="1"/>
  <c r="O7068" i="1"/>
  <c r="P7068" i="1"/>
  <c r="Q7068" i="1"/>
  <c r="R7068" i="1"/>
  <c r="S7068" i="1"/>
  <c r="T7068" i="1"/>
  <c r="U7068" i="1"/>
  <c r="M7069" i="1"/>
  <c r="N7069" i="1"/>
  <c r="O7069" i="1"/>
  <c r="P7069" i="1"/>
  <c r="Q7069" i="1"/>
  <c r="R7069" i="1"/>
  <c r="S7069" i="1"/>
  <c r="T7069" i="1"/>
  <c r="U7069" i="1"/>
  <c r="M7070" i="1"/>
  <c r="N7070" i="1"/>
  <c r="O7070" i="1"/>
  <c r="P7070" i="1"/>
  <c r="Q7070" i="1"/>
  <c r="R7070" i="1"/>
  <c r="S7070" i="1"/>
  <c r="T7070" i="1"/>
  <c r="U7070" i="1"/>
  <c r="M7071" i="1"/>
  <c r="N7071" i="1"/>
  <c r="O7071" i="1"/>
  <c r="P7071" i="1"/>
  <c r="Q7071" i="1"/>
  <c r="R7071" i="1"/>
  <c r="S7071" i="1"/>
  <c r="T7071" i="1"/>
  <c r="U7071" i="1"/>
  <c r="M7072" i="1"/>
  <c r="N7072" i="1"/>
  <c r="O7072" i="1"/>
  <c r="P7072" i="1"/>
  <c r="Q7072" i="1"/>
  <c r="R7072" i="1"/>
  <c r="S7072" i="1"/>
  <c r="T7072" i="1"/>
  <c r="U7072" i="1"/>
  <c r="M7073" i="1"/>
  <c r="N7073" i="1"/>
  <c r="O7073" i="1"/>
  <c r="P7073" i="1"/>
  <c r="Q7073" i="1"/>
  <c r="R7073" i="1"/>
  <c r="S7073" i="1"/>
  <c r="T7073" i="1"/>
  <c r="U7073" i="1"/>
  <c r="M7074" i="1"/>
  <c r="N7074" i="1"/>
  <c r="O7074" i="1"/>
  <c r="P7074" i="1"/>
  <c r="Q7074" i="1"/>
  <c r="R7074" i="1"/>
  <c r="S7074" i="1"/>
  <c r="T7074" i="1"/>
  <c r="U7074" i="1"/>
  <c r="M7075" i="1"/>
  <c r="N7075" i="1"/>
  <c r="O7075" i="1"/>
  <c r="P7075" i="1"/>
  <c r="Q7075" i="1"/>
  <c r="R7075" i="1"/>
  <c r="S7075" i="1"/>
  <c r="T7075" i="1"/>
  <c r="U7075" i="1"/>
  <c r="M7076" i="1"/>
  <c r="N7076" i="1"/>
  <c r="O7076" i="1"/>
  <c r="P7076" i="1"/>
  <c r="Q7076" i="1"/>
  <c r="R7076" i="1"/>
  <c r="S7076" i="1"/>
  <c r="T7076" i="1"/>
  <c r="U7076" i="1"/>
  <c r="M7077" i="1"/>
  <c r="N7077" i="1"/>
  <c r="O7077" i="1"/>
  <c r="P7077" i="1"/>
  <c r="Q7077" i="1"/>
  <c r="R7077" i="1"/>
  <c r="S7077" i="1"/>
  <c r="T7077" i="1"/>
  <c r="U7077" i="1"/>
  <c r="M7078" i="1"/>
  <c r="N7078" i="1"/>
  <c r="O7078" i="1"/>
  <c r="P7078" i="1"/>
  <c r="Q7078" i="1"/>
  <c r="R7078" i="1"/>
  <c r="S7078" i="1"/>
  <c r="T7078" i="1"/>
  <c r="U7078" i="1"/>
  <c r="M7079" i="1"/>
  <c r="N7079" i="1"/>
  <c r="O7079" i="1"/>
  <c r="P7079" i="1"/>
  <c r="Q7079" i="1"/>
  <c r="R7079" i="1"/>
  <c r="S7079" i="1"/>
  <c r="T7079" i="1"/>
  <c r="U7079" i="1"/>
  <c r="M7080" i="1"/>
  <c r="N7080" i="1"/>
  <c r="O7080" i="1"/>
  <c r="P7080" i="1"/>
  <c r="Q7080" i="1"/>
  <c r="R7080" i="1"/>
  <c r="S7080" i="1"/>
  <c r="T7080" i="1"/>
  <c r="U7080" i="1"/>
  <c r="M7081" i="1"/>
  <c r="N7081" i="1"/>
  <c r="O7081" i="1"/>
  <c r="P7081" i="1"/>
  <c r="Q7081" i="1"/>
  <c r="R7081" i="1"/>
  <c r="S7081" i="1"/>
  <c r="T7081" i="1"/>
  <c r="U7081" i="1"/>
  <c r="M7082" i="1"/>
  <c r="N7082" i="1"/>
  <c r="O7082" i="1"/>
  <c r="P7082" i="1"/>
  <c r="Q7082" i="1"/>
  <c r="R7082" i="1"/>
  <c r="S7082" i="1"/>
  <c r="T7082" i="1"/>
  <c r="U7082" i="1"/>
  <c r="M7083" i="1"/>
  <c r="N7083" i="1"/>
  <c r="O7083" i="1"/>
  <c r="P7083" i="1"/>
  <c r="Q7083" i="1"/>
  <c r="R7083" i="1"/>
  <c r="S7083" i="1"/>
  <c r="T7083" i="1"/>
  <c r="U7083" i="1"/>
  <c r="M7084" i="1"/>
  <c r="N7084" i="1"/>
  <c r="O7084" i="1"/>
  <c r="P7084" i="1"/>
  <c r="Q7084" i="1"/>
  <c r="R7084" i="1"/>
  <c r="S7084" i="1"/>
  <c r="T7084" i="1"/>
  <c r="U7084" i="1"/>
  <c r="M7085" i="1"/>
  <c r="N7085" i="1"/>
  <c r="O7085" i="1"/>
  <c r="P7085" i="1"/>
  <c r="Q7085" i="1"/>
  <c r="R7085" i="1"/>
  <c r="S7085" i="1"/>
  <c r="T7085" i="1"/>
  <c r="U7085" i="1"/>
  <c r="M7086" i="1"/>
  <c r="N7086" i="1"/>
  <c r="O7086" i="1"/>
  <c r="P7086" i="1"/>
  <c r="Q7086" i="1"/>
  <c r="R7086" i="1"/>
  <c r="S7086" i="1"/>
  <c r="T7086" i="1"/>
  <c r="U7086" i="1"/>
  <c r="M7087" i="1"/>
  <c r="N7087" i="1"/>
  <c r="O7087" i="1"/>
  <c r="P7087" i="1"/>
  <c r="Q7087" i="1"/>
  <c r="R7087" i="1"/>
  <c r="S7087" i="1"/>
  <c r="T7087" i="1"/>
  <c r="U7087" i="1"/>
  <c r="M7088" i="1"/>
  <c r="N7088" i="1"/>
  <c r="O7088" i="1"/>
  <c r="P7088" i="1"/>
  <c r="Q7088" i="1"/>
  <c r="R7088" i="1"/>
  <c r="S7088" i="1"/>
  <c r="T7088" i="1"/>
  <c r="U7088"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53" i="1"/>
  <c r="M6801" i="1"/>
  <c r="N6801" i="1"/>
  <c r="O6801" i="1"/>
  <c r="P6801" i="1"/>
  <c r="Q6801" i="1"/>
  <c r="R6801" i="1"/>
  <c r="S6801" i="1"/>
  <c r="T6801" i="1"/>
  <c r="U6801" i="1"/>
  <c r="M6802" i="1"/>
  <c r="N6802" i="1"/>
  <c r="O6802" i="1"/>
  <c r="P6802" i="1"/>
  <c r="Q6802" i="1"/>
  <c r="R6802" i="1"/>
  <c r="S6802" i="1"/>
  <c r="T6802" i="1"/>
  <c r="U6802" i="1"/>
  <c r="M6803" i="1"/>
  <c r="N6803" i="1"/>
  <c r="O6803" i="1"/>
  <c r="P6803" i="1"/>
  <c r="Q6803" i="1"/>
  <c r="R6803" i="1"/>
  <c r="S6803" i="1"/>
  <c r="T6803" i="1"/>
  <c r="U6803" i="1"/>
  <c r="M6804" i="1"/>
  <c r="N6804" i="1"/>
  <c r="O6804" i="1"/>
  <c r="P6804" i="1"/>
  <c r="Q6804" i="1"/>
  <c r="R6804" i="1"/>
  <c r="S6804" i="1"/>
  <c r="T6804" i="1"/>
  <c r="U6804" i="1"/>
  <c r="M6805" i="1"/>
  <c r="N6805" i="1"/>
  <c r="O6805" i="1"/>
  <c r="P6805" i="1"/>
  <c r="Q6805" i="1"/>
  <c r="R6805" i="1"/>
  <c r="S6805" i="1"/>
  <c r="T6805" i="1"/>
  <c r="U6805" i="1"/>
  <c r="M6806" i="1"/>
  <c r="N6806" i="1"/>
  <c r="O6806" i="1"/>
  <c r="P6806" i="1"/>
  <c r="Q6806" i="1"/>
  <c r="R6806" i="1"/>
  <c r="S6806" i="1"/>
  <c r="T6806" i="1"/>
  <c r="U6806" i="1"/>
  <c r="M6807" i="1"/>
  <c r="N6807" i="1"/>
  <c r="O6807" i="1"/>
  <c r="P6807" i="1"/>
  <c r="Q6807" i="1"/>
  <c r="R6807" i="1"/>
  <c r="S6807" i="1"/>
  <c r="T6807" i="1"/>
  <c r="U6807" i="1"/>
  <c r="M6808" i="1"/>
  <c r="N6808" i="1"/>
  <c r="O6808" i="1"/>
  <c r="P6808" i="1"/>
  <c r="Q6808" i="1"/>
  <c r="R6808" i="1"/>
  <c r="S6808" i="1"/>
  <c r="T6808" i="1"/>
  <c r="U6808" i="1"/>
  <c r="M6809" i="1"/>
  <c r="N6809" i="1"/>
  <c r="O6809" i="1"/>
  <c r="P6809" i="1"/>
  <c r="Q6809" i="1"/>
  <c r="R6809" i="1"/>
  <c r="S6809" i="1"/>
  <c r="T6809" i="1"/>
  <c r="U6809" i="1"/>
  <c r="M6810" i="1"/>
  <c r="N6810" i="1"/>
  <c r="O6810" i="1"/>
  <c r="P6810" i="1"/>
  <c r="Q6810" i="1"/>
  <c r="R6810" i="1"/>
  <c r="S6810" i="1"/>
  <c r="T6810" i="1"/>
  <c r="U6810" i="1"/>
  <c r="M6811" i="1"/>
  <c r="N6811" i="1"/>
  <c r="O6811" i="1"/>
  <c r="P6811" i="1"/>
  <c r="Q6811" i="1"/>
  <c r="R6811" i="1"/>
  <c r="S6811" i="1"/>
  <c r="T6811" i="1"/>
  <c r="U6811" i="1"/>
  <c r="M6812" i="1"/>
  <c r="N6812" i="1"/>
  <c r="O6812" i="1"/>
  <c r="P6812" i="1"/>
  <c r="Q6812" i="1"/>
  <c r="R6812" i="1"/>
  <c r="S6812" i="1"/>
  <c r="T6812" i="1"/>
  <c r="U6812" i="1"/>
  <c r="M6813" i="1"/>
  <c r="N6813" i="1"/>
  <c r="O6813" i="1"/>
  <c r="P6813" i="1"/>
  <c r="Q6813" i="1"/>
  <c r="R6813" i="1"/>
  <c r="S6813" i="1"/>
  <c r="T6813" i="1"/>
  <c r="U6813" i="1"/>
  <c r="M6814" i="1"/>
  <c r="N6814" i="1"/>
  <c r="O6814" i="1"/>
  <c r="P6814" i="1"/>
  <c r="Q6814" i="1"/>
  <c r="R6814" i="1"/>
  <c r="S6814" i="1"/>
  <c r="T6814" i="1"/>
  <c r="U6814" i="1"/>
  <c r="M6815" i="1"/>
  <c r="N6815" i="1"/>
  <c r="O6815" i="1"/>
  <c r="P6815" i="1"/>
  <c r="Q6815" i="1"/>
  <c r="R6815" i="1"/>
  <c r="S6815" i="1"/>
  <c r="T6815" i="1"/>
  <c r="U6815" i="1"/>
  <c r="M6816" i="1"/>
  <c r="N6816" i="1"/>
  <c r="O6816" i="1"/>
  <c r="P6816" i="1"/>
  <c r="Q6816" i="1"/>
  <c r="R6816" i="1"/>
  <c r="S6816" i="1"/>
  <c r="T6816" i="1"/>
  <c r="U6816" i="1"/>
  <c r="M6817" i="1"/>
  <c r="N6817" i="1"/>
  <c r="O6817" i="1"/>
  <c r="P6817" i="1"/>
  <c r="Q6817" i="1"/>
  <c r="R6817" i="1"/>
  <c r="S6817" i="1"/>
  <c r="T6817" i="1"/>
  <c r="U6817" i="1"/>
  <c r="M6818" i="1"/>
  <c r="N6818" i="1"/>
  <c r="O6818" i="1"/>
  <c r="P6818" i="1"/>
  <c r="Q6818" i="1"/>
  <c r="R6818" i="1"/>
  <c r="S6818" i="1"/>
  <c r="T6818" i="1"/>
  <c r="U6818" i="1"/>
  <c r="M6819" i="1"/>
  <c r="N6819" i="1"/>
  <c r="O6819" i="1"/>
  <c r="P6819" i="1"/>
  <c r="Q6819" i="1"/>
  <c r="R6819" i="1"/>
  <c r="S6819" i="1"/>
  <c r="T6819" i="1"/>
  <c r="U6819" i="1"/>
  <c r="M6820" i="1"/>
  <c r="N6820" i="1"/>
  <c r="O6820" i="1"/>
  <c r="P6820" i="1"/>
  <c r="Q6820" i="1"/>
  <c r="R6820" i="1"/>
  <c r="S6820" i="1"/>
  <c r="T6820" i="1"/>
  <c r="U6820" i="1"/>
  <c r="M6821" i="1"/>
  <c r="N6821" i="1"/>
  <c r="O6821" i="1"/>
  <c r="P6821" i="1"/>
  <c r="Q6821" i="1"/>
  <c r="R6821" i="1"/>
  <c r="S6821" i="1"/>
  <c r="T6821" i="1"/>
  <c r="U6821" i="1"/>
  <c r="M6822" i="1"/>
  <c r="N6822" i="1"/>
  <c r="O6822" i="1"/>
  <c r="P6822" i="1"/>
  <c r="Q6822" i="1"/>
  <c r="R6822" i="1"/>
  <c r="S6822" i="1"/>
  <c r="T6822" i="1"/>
  <c r="U6822" i="1"/>
  <c r="M6823" i="1"/>
  <c r="N6823" i="1"/>
  <c r="O6823" i="1"/>
  <c r="P6823" i="1"/>
  <c r="Q6823" i="1"/>
  <c r="R6823" i="1"/>
  <c r="S6823" i="1"/>
  <c r="T6823" i="1"/>
  <c r="U6823" i="1"/>
  <c r="M6824" i="1"/>
  <c r="N6824" i="1"/>
  <c r="O6824" i="1"/>
  <c r="P6824" i="1"/>
  <c r="Q6824" i="1"/>
  <c r="R6824" i="1"/>
  <c r="S6824" i="1"/>
  <c r="T6824" i="1"/>
  <c r="U6824" i="1"/>
  <c r="M6825" i="1"/>
  <c r="N6825" i="1"/>
  <c r="O6825" i="1"/>
  <c r="P6825" i="1"/>
  <c r="Q6825" i="1"/>
  <c r="R6825" i="1"/>
  <c r="S6825" i="1"/>
  <c r="T6825" i="1"/>
  <c r="U6825" i="1"/>
  <c r="M6826" i="1"/>
  <c r="N6826" i="1"/>
  <c r="O6826" i="1"/>
  <c r="P6826" i="1"/>
  <c r="Q6826" i="1"/>
  <c r="R6826" i="1"/>
  <c r="S6826" i="1"/>
  <c r="T6826" i="1"/>
  <c r="U6826" i="1"/>
  <c r="M6827" i="1"/>
  <c r="N6827" i="1"/>
  <c r="O6827" i="1"/>
  <c r="P6827" i="1"/>
  <c r="Q6827" i="1"/>
  <c r="R6827" i="1"/>
  <c r="S6827" i="1"/>
  <c r="T6827" i="1"/>
  <c r="U6827" i="1"/>
  <c r="M6828" i="1"/>
  <c r="N6828" i="1"/>
  <c r="O6828" i="1"/>
  <c r="P6828" i="1"/>
  <c r="Q6828" i="1"/>
  <c r="R6828" i="1"/>
  <c r="S6828" i="1"/>
  <c r="T6828" i="1"/>
  <c r="U6828" i="1"/>
  <c r="M6829" i="1"/>
  <c r="N6829" i="1"/>
  <c r="O6829" i="1"/>
  <c r="P6829" i="1"/>
  <c r="Q6829" i="1"/>
  <c r="R6829" i="1"/>
  <c r="S6829" i="1"/>
  <c r="T6829" i="1"/>
  <c r="U6829" i="1"/>
  <c r="M6830" i="1"/>
  <c r="N6830" i="1"/>
  <c r="O6830" i="1"/>
  <c r="P6830" i="1"/>
  <c r="Q6830" i="1"/>
  <c r="R6830" i="1"/>
  <c r="S6830" i="1"/>
  <c r="T6830" i="1"/>
  <c r="U6830" i="1"/>
  <c r="M6831" i="1"/>
  <c r="N6831" i="1"/>
  <c r="O6831" i="1"/>
  <c r="P6831" i="1"/>
  <c r="Q6831" i="1"/>
  <c r="R6831" i="1"/>
  <c r="S6831" i="1"/>
  <c r="T6831" i="1"/>
  <c r="U6831" i="1"/>
  <c r="M6832" i="1"/>
  <c r="N6832" i="1"/>
  <c r="O6832" i="1"/>
  <c r="P6832" i="1"/>
  <c r="Q6832" i="1"/>
  <c r="R6832" i="1"/>
  <c r="S6832" i="1"/>
  <c r="T6832" i="1"/>
  <c r="U6832" i="1"/>
  <c r="M6833" i="1"/>
  <c r="N6833" i="1"/>
  <c r="O6833" i="1"/>
  <c r="P6833" i="1"/>
  <c r="Q6833" i="1"/>
  <c r="R6833" i="1"/>
  <c r="S6833" i="1"/>
  <c r="T6833" i="1"/>
  <c r="U6833" i="1"/>
  <c r="M6834" i="1"/>
  <c r="N6834" i="1"/>
  <c r="O6834" i="1"/>
  <c r="P6834" i="1"/>
  <c r="Q6834" i="1"/>
  <c r="R6834" i="1"/>
  <c r="S6834" i="1"/>
  <c r="T6834" i="1"/>
  <c r="U6834" i="1"/>
  <c r="M6835" i="1"/>
  <c r="N6835" i="1"/>
  <c r="O6835" i="1"/>
  <c r="P6835" i="1"/>
  <c r="Q6835" i="1"/>
  <c r="R6835" i="1"/>
  <c r="S6835" i="1"/>
  <c r="T6835" i="1"/>
  <c r="U6835" i="1"/>
  <c r="M6836" i="1"/>
  <c r="N6836" i="1"/>
  <c r="O6836" i="1"/>
  <c r="P6836" i="1"/>
  <c r="Q6836" i="1"/>
  <c r="R6836" i="1"/>
  <c r="S6836" i="1"/>
  <c r="T6836" i="1"/>
  <c r="U6836"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01" i="1"/>
  <c r="M7449" i="1"/>
  <c r="N7449" i="1"/>
  <c r="O7449" i="1"/>
  <c r="P7449" i="1"/>
  <c r="Q7449" i="1"/>
  <c r="R7449" i="1"/>
  <c r="S7449" i="1"/>
  <c r="T7449" i="1"/>
  <c r="U7449" i="1"/>
  <c r="M7450" i="1"/>
  <c r="N7450" i="1"/>
  <c r="O7450" i="1"/>
  <c r="P7450" i="1"/>
  <c r="Q7450" i="1"/>
  <c r="R7450" i="1"/>
  <c r="S7450" i="1"/>
  <c r="T7450" i="1"/>
  <c r="U7450" i="1"/>
  <c r="M7451" i="1"/>
  <c r="N7451" i="1"/>
  <c r="O7451" i="1"/>
  <c r="P7451" i="1"/>
  <c r="Q7451" i="1"/>
  <c r="R7451" i="1"/>
  <c r="S7451" i="1"/>
  <c r="T7451" i="1"/>
  <c r="U7451" i="1"/>
  <c r="M7452" i="1"/>
  <c r="N7452" i="1"/>
  <c r="O7452" i="1"/>
  <c r="P7452" i="1"/>
  <c r="Q7452" i="1"/>
  <c r="R7452" i="1"/>
  <c r="S7452" i="1"/>
  <c r="T7452" i="1"/>
  <c r="U7452" i="1"/>
  <c r="M7453" i="1"/>
  <c r="N7453" i="1"/>
  <c r="O7453" i="1"/>
  <c r="P7453" i="1"/>
  <c r="Q7453" i="1"/>
  <c r="R7453" i="1"/>
  <c r="S7453" i="1"/>
  <c r="T7453" i="1"/>
  <c r="U7453" i="1"/>
  <c r="M7454" i="1"/>
  <c r="N7454" i="1"/>
  <c r="O7454" i="1"/>
  <c r="P7454" i="1"/>
  <c r="Q7454" i="1"/>
  <c r="R7454" i="1"/>
  <c r="S7454" i="1"/>
  <c r="T7454" i="1"/>
  <c r="U7454" i="1"/>
  <c r="M7455" i="1"/>
  <c r="N7455" i="1"/>
  <c r="O7455" i="1"/>
  <c r="P7455" i="1"/>
  <c r="Q7455" i="1"/>
  <c r="R7455" i="1"/>
  <c r="S7455" i="1"/>
  <c r="T7455" i="1"/>
  <c r="U7455" i="1"/>
  <c r="M7456" i="1"/>
  <c r="N7456" i="1"/>
  <c r="O7456" i="1"/>
  <c r="P7456" i="1"/>
  <c r="Q7456" i="1"/>
  <c r="R7456" i="1"/>
  <c r="S7456" i="1"/>
  <c r="T7456" i="1"/>
  <c r="U7456" i="1"/>
  <c r="M7457" i="1"/>
  <c r="N7457" i="1"/>
  <c r="O7457" i="1"/>
  <c r="P7457" i="1"/>
  <c r="Q7457" i="1"/>
  <c r="R7457" i="1"/>
  <c r="S7457" i="1"/>
  <c r="T7457" i="1"/>
  <c r="U7457" i="1"/>
  <c r="M7458" i="1"/>
  <c r="N7458" i="1"/>
  <c r="O7458" i="1"/>
  <c r="P7458" i="1"/>
  <c r="Q7458" i="1"/>
  <c r="R7458" i="1"/>
  <c r="S7458" i="1"/>
  <c r="T7458" i="1"/>
  <c r="U7458" i="1"/>
  <c r="M7459" i="1"/>
  <c r="N7459" i="1"/>
  <c r="O7459" i="1"/>
  <c r="P7459" i="1"/>
  <c r="Q7459" i="1"/>
  <c r="R7459" i="1"/>
  <c r="S7459" i="1"/>
  <c r="T7459" i="1"/>
  <c r="U7459" i="1"/>
  <c r="M7460" i="1"/>
  <c r="N7460" i="1"/>
  <c r="O7460" i="1"/>
  <c r="P7460" i="1"/>
  <c r="Q7460" i="1"/>
  <c r="R7460" i="1"/>
  <c r="S7460" i="1"/>
  <c r="T7460" i="1"/>
  <c r="U7460" i="1"/>
  <c r="M7461" i="1"/>
  <c r="N7461" i="1"/>
  <c r="O7461" i="1"/>
  <c r="P7461" i="1"/>
  <c r="Q7461" i="1"/>
  <c r="R7461" i="1"/>
  <c r="S7461" i="1"/>
  <c r="T7461" i="1"/>
  <c r="U7461" i="1"/>
  <c r="M7462" i="1"/>
  <c r="N7462" i="1"/>
  <c r="O7462" i="1"/>
  <c r="P7462" i="1"/>
  <c r="Q7462" i="1"/>
  <c r="R7462" i="1"/>
  <c r="S7462" i="1"/>
  <c r="T7462" i="1"/>
  <c r="U7462" i="1"/>
  <c r="M7463" i="1"/>
  <c r="N7463" i="1"/>
  <c r="O7463" i="1"/>
  <c r="P7463" i="1"/>
  <c r="Q7463" i="1"/>
  <c r="R7463" i="1"/>
  <c r="S7463" i="1"/>
  <c r="T7463" i="1"/>
  <c r="U7463" i="1"/>
  <c r="M7464" i="1"/>
  <c r="N7464" i="1"/>
  <c r="O7464" i="1"/>
  <c r="P7464" i="1"/>
  <c r="Q7464" i="1"/>
  <c r="R7464" i="1"/>
  <c r="S7464" i="1"/>
  <c r="T7464" i="1"/>
  <c r="U7464" i="1"/>
  <c r="M7465" i="1"/>
  <c r="N7465" i="1"/>
  <c r="O7465" i="1"/>
  <c r="P7465" i="1"/>
  <c r="Q7465" i="1"/>
  <c r="R7465" i="1"/>
  <c r="S7465" i="1"/>
  <c r="T7465" i="1"/>
  <c r="U7465" i="1"/>
  <c r="M7466" i="1"/>
  <c r="N7466" i="1"/>
  <c r="O7466" i="1"/>
  <c r="P7466" i="1"/>
  <c r="Q7466" i="1"/>
  <c r="R7466" i="1"/>
  <c r="S7466" i="1"/>
  <c r="T7466" i="1"/>
  <c r="U7466" i="1"/>
  <c r="M7467" i="1"/>
  <c r="N7467" i="1"/>
  <c r="O7467" i="1"/>
  <c r="P7467" i="1"/>
  <c r="Q7467" i="1"/>
  <c r="R7467" i="1"/>
  <c r="S7467" i="1"/>
  <c r="T7467" i="1"/>
  <c r="U7467" i="1"/>
  <c r="M7468" i="1"/>
  <c r="N7468" i="1"/>
  <c r="O7468" i="1"/>
  <c r="P7468" i="1"/>
  <c r="Q7468" i="1"/>
  <c r="R7468" i="1"/>
  <c r="S7468" i="1"/>
  <c r="T7468" i="1"/>
  <c r="U7468" i="1"/>
  <c r="M7469" i="1"/>
  <c r="N7469" i="1"/>
  <c r="O7469" i="1"/>
  <c r="P7469" i="1"/>
  <c r="Q7469" i="1"/>
  <c r="R7469" i="1"/>
  <c r="S7469" i="1"/>
  <c r="T7469" i="1"/>
  <c r="U7469" i="1"/>
  <c r="M7470" i="1"/>
  <c r="N7470" i="1"/>
  <c r="O7470" i="1"/>
  <c r="P7470" i="1"/>
  <c r="Q7470" i="1"/>
  <c r="R7470" i="1"/>
  <c r="S7470" i="1"/>
  <c r="T7470" i="1"/>
  <c r="U7470" i="1"/>
  <c r="M7471" i="1"/>
  <c r="N7471" i="1"/>
  <c r="O7471" i="1"/>
  <c r="P7471" i="1"/>
  <c r="Q7471" i="1"/>
  <c r="R7471" i="1"/>
  <c r="S7471" i="1"/>
  <c r="T7471" i="1"/>
  <c r="U7471" i="1"/>
  <c r="M7472" i="1"/>
  <c r="N7472" i="1"/>
  <c r="O7472" i="1"/>
  <c r="P7472" i="1"/>
  <c r="Q7472" i="1"/>
  <c r="R7472" i="1"/>
  <c r="S7472" i="1"/>
  <c r="T7472" i="1"/>
  <c r="U7472" i="1"/>
  <c r="M7473" i="1"/>
  <c r="N7473" i="1"/>
  <c r="O7473" i="1"/>
  <c r="P7473" i="1"/>
  <c r="Q7473" i="1"/>
  <c r="R7473" i="1"/>
  <c r="S7473" i="1"/>
  <c r="T7473" i="1"/>
  <c r="U7473" i="1"/>
  <c r="M7474" i="1"/>
  <c r="N7474" i="1"/>
  <c r="O7474" i="1"/>
  <c r="P7474" i="1"/>
  <c r="Q7474" i="1"/>
  <c r="R7474" i="1"/>
  <c r="S7474" i="1"/>
  <c r="T7474" i="1"/>
  <c r="U7474" i="1"/>
  <c r="M7475" i="1"/>
  <c r="N7475" i="1"/>
  <c r="O7475" i="1"/>
  <c r="P7475" i="1"/>
  <c r="Q7475" i="1"/>
  <c r="R7475" i="1"/>
  <c r="S7475" i="1"/>
  <c r="T7475" i="1"/>
  <c r="U7475" i="1"/>
  <c r="M7476" i="1"/>
  <c r="N7476" i="1"/>
  <c r="O7476" i="1"/>
  <c r="P7476" i="1"/>
  <c r="Q7476" i="1"/>
  <c r="R7476" i="1"/>
  <c r="S7476" i="1"/>
  <c r="T7476" i="1"/>
  <c r="U7476" i="1"/>
  <c r="M7477" i="1"/>
  <c r="N7477" i="1"/>
  <c r="O7477" i="1"/>
  <c r="P7477" i="1"/>
  <c r="Q7477" i="1"/>
  <c r="R7477" i="1"/>
  <c r="S7477" i="1"/>
  <c r="T7477" i="1"/>
  <c r="U7477" i="1"/>
  <c r="M7478" i="1"/>
  <c r="N7478" i="1"/>
  <c r="O7478" i="1"/>
  <c r="P7478" i="1"/>
  <c r="Q7478" i="1"/>
  <c r="R7478" i="1"/>
  <c r="S7478" i="1"/>
  <c r="T7478" i="1"/>
  <c r="U7478" i="1"/>
  <c r="M7479" i="1"/>
  <c r="N7479" i="1"/>
  <c r="O7479" i="1"/>
  <c r="P7479" i="1"/>
  <c r="Q7479" i="1"/>
  <c r="R7479" i="1"/>
  <c r="S7479" i="1"/>
  <c r="T7479" i="1"/>
  <c r="U7479" i="1"/>
  <c r="M7480" i="1"/>
  <c r="N7480" i="1"/>
  <c r="O7480" i="1"/>
  <c r="P7480" i="1"/>
  <c r="Q7480" i="1"/>
  <c r="R7480" i="1"/>
  <c r="S7480" i="1"/>
  <c r="T7480" i="1"/>
  <c r="U7480" i="1"/>
  <c r="M7481" i="1"/>
  <c r="N7481" i="1"/>
  <c r="O7481" i="1"/>
  <c r="P7481" i="1"/>
  <c r="Q7481" i="1"/>
  <c r="R7481" i="1"/>
  <c r="S7481" i="1"/>
  <c r="T7481" i="1"/>
  <c r="U7481" i="1"/>
  <c r="M7482" i="1"/>
  <c r="N7482" i="1"/>
  <c r="O7482" i="1"/>
  <c r="P7482" i="1"/>
  <c r="Q7482" i="1"/>
  <c r="R7482" i="1"/>
  <c r="S7482" i="1"/>
  <c r="T7482" i="1"/>
  <c r="U7482" i="1"/>
  <c r="M7483" i="1"/>
  <c r="N7483" i="1"/>
  <c r="O7483" i="1"/>
  <c r="P7483" i="1"/>
  <c r="Q7483" i="1"/>
  <c r="R7483" i="1"/>
  <c r="S7483" i="1"/>
  <c r="T7483" i="1"/>
  <c r="U7483" i="1"/>
  <c r="M7484" i="1"/>
  <c r="N7484" i="1"/>
  <c r="O7484" i="1"/>
  <c r="P7484" i="1"/>
  <c r="Q7484" i="1"/>
  <c r="R7484" i="1"/>
  <c r="S7484" i="1"/>
  <c r="T7484" i="1"/>
  <c r="U7484" i="1"/>
  <c r="L7450" i="1"/>
  <c r="L7451" i="1"/>
  <c r="L7452" i="1"/>
  <c r="L7453" i="1"/>
  <c r="L7454" i="1"/>
  <c r="L7455" i="1"/>
  <c r="L7456" i="1"/>
  <c r="L7457" i="1"/>
  <c r="L7458" i="1"/>
  <c r="L7459" i="1"/>
  <c r="L7460" i="1"/>
  <c r="L7461" i="1"/>
  <c r="L7462" i="1"/>
  <c r="L7463" i="1"/>
  <c r="L7464" i="1"/>
  <c r="L7465" i="1"/>
  <c r="L7466" i="1"/>
  <c r="L7467" i="1"/>
  <c r="L7468" i="1"/>
  <c r="L7469" i="1"/>
  <c r="L7470" i="1"/>
  <c r="L7471" i="1"/>
  <c r="L7472" i="1"/>
  <c r="L7473" i="1"/>
  <c r="L7474" i="1"/>
  <c r="L7475" i="1"/>
  <c r="L7476" i="1"/>
  <c r="L7477" i="1"/>
  <c r="L7478" i="1"/>
  <c r="L7479" i="1"/>
  <c r="L7480" i="1"/>
  <c r="L7481" i="1"/>
  <c r="L7482" i="1"/>
  <c r="L7483" i="1"/>
  <c r="L7484" i="1"/>
  <c r="L7449" i="1"/>
  <c r="M7413" i="1"/>
  <c r="N7413" i="1"/>
  <c r="O7413" i="1"/>
  <c r="P7413" i="1"/>
  <c r="Q7413" i="1"/>
  <c r="R7413" i="1"/>
  <c r="S7413" i="1"/>
  <c r="T7413" i="1"/>
  <c r="U7413" i="1"/>
  <c r="M7414" i="1"/>
  <c r="N7414" i="1"/>
  <c r="O7414" i="1"/>
  <c r="P7414" i="1"/>
  <c r="Q7414" i="1"/>
  <c r="R7414" i="1"/>
  <c r="S7414" i="1"/>
  <c r="T7414" i="1"/>
  <c r="U7414" i="1"/>
  <c r="M7415" i="1"/>
  <c r="N7415" i="1"/>
  <c r="O7415" i="1"/>
  <c r="P7415" i="1"/>
  <c r="Q7415" i="1"/>
  <c r="R7415" i="1"/>
  <c r="S7415" i="1"/>
  <c r="T7415" i="1"/>
  <c r="U7415" i="1"/>
  <c r="M7416" i="1"/>
  <c r="N7416" i="1"/>
  <c r="O7416" i="1"/>
  <c r="P7416" i="1"/>
  <c r="Q7416" i="1"/>
  <c r="R7416" i="1"/>
  <c r="S7416" i="1"/>
  <c r="T7416" i="1"/>
  <c r="U7416" i="1"/>
  <c r="M7417" i="1"/>
  <c r="N7417" i="1"/>
  <c r="O7417" i="1"/>
  <c r="P7417" i="1"/>
  <c r="Q7417" i="1"/>
  <c r="R7417" i="1"/>
  <c r="S7417" i="1"/>
  <c r="T7417" i="1"/>
  <c r="U7417" i="1"/>
  <c r="M7418" i="1"/>
  <c r="N7418" i="1"/>
  <c r="O7418" i="1"/>
  <c r="P7418" i="1"/>
  <c r="Q7418" i="1"/>
  <c r="R7418" i="1"/>
  <c r="S7418" i="1"/>
  <c r="T7418" i="1"/>
  <c r="U7418" i="1"/>
  <c r="M7419" i="1"/>
  <c r="N7419" i="1"/>
  <c r="O7419" i="1"/>
  <c r="P7419" i="1"/>
  <c r="Q7419" i="1"/>
  <c r="R7419" i="1"/>
  <c r="S7419" i="1"/>
  <c r="T7419" i="1"/>
  <c r="U7419" i="1"/>
  <c r="M7420" i="1"/>
  <c r="N7420" i="1"/>
  <c r="O7420" i="1"/>
  <c r="P7420" i="1"/>
  <c r="Q7420" i="1"/>
  <c r="R7420" i="1"/>
  <c r="S7420" i="1"/>
  <c r="T7420" i="1"/>
  <c r="U7420" i="1"/>
  <c r="M7421" i="1"/>
  <c r="N7421" i="1"/>
  <c r="O7421" i="1"/>
  <c r="P7421" i="1"/>
  <c r="Q7421" i="1"/>
  <c r="R7421" i="1"/>
  <c r="S7421" i="1"/>
  <c r="T7421" i="1"/>
  <c r="U7421" i="1"/>
  <c r="M7422" i="1"/>
  <c r="N7422" i="1"/>
  <c r="O7422" i="1"/>
  <c r="P7422" i="1"/>
  <c r="Q7422" i="1"/>
  <c r="R7422" i="1"/>
  <c r="S7422" i="1"/>
  <c r="T7422" i="1"/>
  <c r="U7422" i="1"/>
  <c r="M7423" i="1"/>
  <c r="N7423" i="1"/>
  <c r="O7423" i="1"/>
  <c r="P7423" i="1"/>
  <c r="Q7423" i="1"/>
  <c r="R7423" i="1"/>
  <c r="S7423" i="1"/>
  <c r="T7423" i="1"/>
  <c r="U7423" i="1"/>
  <c r="M7424" i="1"/>
  <c r="N7424" i="1"/>
  <c r="O7424" i="1"/>
  <c r="P7424" i="1"/>
  <c r="Q7424" i="1"/>
  <c r="R7424" i="1"/>
  <c r="S7424" i="1"/>
  <c r="T7424" i="1"/>
  <c r="U7424" i="1"/>
  <c r="M7425" i="1"/>
  <c r="N7425" i="1"/>
  <c r="O7425" i="1"/>
  <c r="P7425" i="1"/>
  <c r="Q7425" i="1"/>
  <c r="R7425" i="1"/>
  <c r="S7425" i="1"/>
  <c r="T7425" i="1"/>
  <c r="U7425" i="1"/>
  <c r="M7426" i="1"/>
  <c r="N7426" i="1"/>
  <c r="O7426" i="1"/>
  <c r="P7426" i="1"/>
  <c r="Q7426" i="1"/>
  <c r="R7426" i="1"/>
  <c r="S7426" i="1"/>
  <c r="T7426" i="1"/>
  <c r="U7426" i="1"/>
  <c r="M7427" i="1"/>
  <c r="N7427" i="1"/>
  <c r="O7427" i="1"/>
  <c r="P7427" i="1"/>
  <c r="Q7427" i="1"/>
  <c r="R7427" i="1"/>
  <c r="S7427" i="1"/>
  <c r="T7427" i="1"/>
  <c r="U7427" i="1"/>
  <c r="M7428" i="1"/>
  <c r="N7428" i="1"/>
  <c r="O7428" i="1"/>
  <c r="P7428" i="1"/>
  <c r="Q7428" i="1"/>
  <c r="R7428" i="1"/>
  <c r="S7428" i="1"/>
  <c r="T7428" i="1"/>
  <c r="U7428" i="1"/>
  <c r="M7429" i="1"/>
  <c r="N7429" i="1"/>
  <c r="O7429" i="1"/>
  <c r="P7429" i="1"/>
  <c r="Q7429" i="1"/>
  <c r="R7429" i="1"/>
  <c r="S7429" i="1"/>
  <c r="T7429" i="1"/>
  <c r="U7429" i="1"/>
  <c r="M7430" i="1"/>
  <c r="N7430" i="1"/>
  <c r="O7430" i="1"/>
  <c r="P7430" i="1"/>
  <c r="Q7430" i="1"/>
  <c r="R7430" i="1"/>
  <c r="S7430" i="1"/>
  <c r="T7430" i="1"/>
  <c r="U7430" i="1"/>
  <c r="M7431" i="1"/>
  <c r="N7431" i="1"/>
  <c r="O7431" i="1"/>
  <c r="P7431" i="1"/>
  <c r="Q7431" i="1"/>
  <c r="R7431" i="1"/>
  <c r="S7431" i="1"/>
  <c r="T7431" i="1"/>
  <c r="U7431" i="1"/>
  <c r="M7432" i="1"/>
  <c r="N7432" i="1"/>
  <c r="O7432" i="1"/>
  <c r="P7432" i="1"/>
  <c r="Q7432" i="1"/>
  <c r="R7432" i="1"/>
  <c r="S7432" i="1"/>
  <c r="T7432" i="1"/>
  <c r="U7432" i="1"/>
  <c r="M7433" i="1"/>
  <c r="N7433" i="1"/>
  <c r="O7433" i="1"/>
  <c r="P7433" i="1"/>
  <c r="Q7433" i="1"/>
  <c r="R7433" i="1"/>
  <c r="S7433" i="1"/>
  <c r="T7433" i="1"/>
  <c r="U7433" i="1"/>
  <c r="M7434" i="1"/>
  <c r="N7434" i="1"/>
  <c r="O7434" i="1"/>
  <c r="P7434" i="1"/>
  <c r="Q7434" i="1"/>
  <c r="R7434" i="1"/>
  <c r="S7434" i="1"/>
  <c r="T7434" i="1"/>
  <c r="U7434" i="1"/>
  <c r="M7435" i="1"/>
  <c r="N7435" i="1"/>
  <c r="O7435" i="1"/>
  <c r="P7435" i="1"/>
  <c r="Q7435" i="1"/>
  <c r="R7435" i="1"/>
  <c r="S7435" i="1"/>
  <c r="T7435" i="1"/>
  <c r="U7435" i="1"/>
  <c r="M7436" i="1"/>
  <c r="N7436" i="1"/>
  <c r="O7436" i="1"/>
  <c r="P7436" i="1"/>
  <c r="Q7436" i="1"/>
  <c r="R7436" i="1"/>
  <c r="S7436" i="1"/>
  <c r="T7436" i="1"/>
  <c r="U7436" i="1"/>
  <c r="M7437" i="1"/>
  <c r="N7437" i="1"/>
  <c r="O7437" i="1"/>
  <c r="P7437" i="1"/>
  <c r="Q7437" i="1"/>
  <c r="R7437" i="1"/>
  <c r="S7437" i="1"/>
  <c r="T7437" i="1"/>
  <c r="U7437" i="1"/>
  <c r="M7438" i="1"/>
  <c r="N7438" i="1"/>
  <c r="O7438" i="1"/>
  <c r="P7438" i="1"/>
  <c r="Q7438" i="1"/>
  <c r="R7438" i="1"/>
  <c r="S7438" i="1"/>
  <c r="T7438" i="1"/>
  <c r="U7438" i="1"/>
  <c r="M7439" i="1"/>
  <c r="N7439" i="1"/>
  <c r="O7439" i="1"/>
  <c r="P7439" i="1"/>
  <c r="Q7439" i="1"/>
  <c r="R7439" i="1"/>
  <c r="S7439" i="1"/>
  <c r="T7439" i="1"/>
  <c r="U7439" i="1"/>
  <c r="M7440" i="1"/>
  <c r="N7440" i="1"/>
  <c r="O7440" i="1"/>
  <c r="P7440" i="1"/>
  <c r="Q7440" i="1"/>
  <c r="R7440" i="1"/>
  <c r="S7440" i="1"/>
  <c r="T7440" i="1"/>
  <c r="U7440" i="1"/>
  <c r="M7441" i="1"/>
  <c r="N7441" i="1"/>
  <c r="O7441" i="1"/>
  <c r="P7441" i="1"/>
  <c r="Q7441" i="1"/>
  <c r="R7441" i="1"/>
  <c r="S7441" i="1"/>
  <c r="T7441" i="1"/>
  <c r="U7441" i="1"/>
  <c r="M7442" i="1"/>
  <c r="N7442" i="1"/>
  <c r="O7442" i="1"/>
  <c r="P7442" i="1"/>
  <c r="Q7442" i="1"/>
  <c r="R7442" i="1"/>
  <c r="S7442" i="1"/>
  <c r="T7442" i="1"/>
  <c r="U7442" i="1"/>
  <c r="M7443" i="1"/>
  <c r="N7443" i="1"/>
  <c r="O7443" i="1"/>
  <c r="P7443" i="1"/>
  <c r="Q7443" i="1"/>
  <c r="R7443" i="1"/>
  <c r="S7443" i="1"/>
  <c r="T7443" i="1"/>
  <c r="U7443" i="1"/>
  <c r="M7444" i="1"/>
  <c r="N7444" i="1"/>
  <c r="O7444" i="1"/>
  <c r="P7444" i="1"/>
  <c r="Q7444" i="1"/>
  <c r="R7444" i="1"/>
  <c r="S7444" i="1"/>
  <c r="T7444" i="1"/>
  <c r="U7444" i="1"/>
  <c r="M7445" i="1"/>
  <c r="N7445" i="1"/>
  <c r="O7445" i="1"/>
  <c r="P7445" i="1"/>
  <c r="Q7445" i="1"/>
  <c r="R7445" i="1"/>
  <c r="S7445" i="1"/>
  <c r="T7445" i="1"/>
  <c r="U7445" i="1"/>
  <c r="M7446" i="1"/>
  <c r="N7446" i="1"/>
  <c r="O7446" i="1"/>
  <c r="P7446" i="1"/>
  <c r="Q7446" i="1"/>
  <c r="R7446" i="1"/>
  <c r="S7446" i="1"/>
  <c r="T7446" i="1"/>
  <c r="U7446" i="1"/>
  <c r="M7447" i="1"/>
  <c r="N7447" i="1"/>
  <c r="O7447" i="1"/>
  <c r="P7447" i="1"/>
  <c r="Q7447" i="1"/>
  <c r="R7447" i="1"/>
  <c r="S7447" i="1"/>
  <c r="T7447" i="1"/>
  <c r="U7447" i="1"/>
  <c r="M7448" i="1"/>
  <c r="N7448" i="1"/>
  <c r="O7448" i="1"/>
  <c r="P7448" i="1"/>
  <c r="Q7448" i="1"/>
  <c r="R7448" i="1"/>
  <c r="S7448" i="1"/>
  <c r="T7448" i="1"/>
  <c r="U7448"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13" i="1"/>
  <c r="M7377" i="1"/>
  <c r="N7377" i="1"/>
  <c r="O7377" i="1"/>
  <c r="P7377" i="1"/>
  <c r="Q7377" i="1"/>
  <c r="R7377" i="1"/>
  <c r="S7377" i="1"/>
  <c r="T7377" i="1"/>
  <c r="U7377" i="1"/>
  <c r="M7378" i="1"/>
  <c r="N7378" i="1"/>
  <c r="O7378" i="1"/>
  <c r="P7378" i="1"/>
  <c r="Q7378" i="1"/>
  <c r="R7378" i="1"/>
  <c r="S7378" i="1"/>
  <c r="T7378" i="1"/>
  <c r="U7378" i="1"/>
  <c r="M7379" i="1"/>
  <c r="N7379" i="1"/>
  <c r="O7379" i="1"/>
  <c r="P7379" i="1"/>
  <c r="Q7379" i="1"/>
  <c r="R7379" i="1"/>
  <c r="S7379" i="1"/>
  <c r="T7379" i="1"/>
  <c r="U7379" i="1"/>
  <c r="M7380" i="1"/>
  <c r="N7380" i="1"/>
  <c r="O7380" i="1"/>
  <c r="P7380" i="1"/>
  <c r="Q7380" i="1"/>
  <c r="R7380" i="1"/>
  <c r="S7380" i="1"/>
  <c r="T7380" i="1"/>
  <c r="U7380" i="1"/>
  <c r="M7381" i="1"/>
  <c r="N7381" i="1"/>
  <c r="O7381" i="1"/>
  <c r="P7381" i="1"/>
  <c r="Q7381" i="1"/>
  <c r="R7381" i="1"/>
  <c r="S7381" i="1"/>
  <c r="T7381" i="1"/>
  <c r="U7381" i="1"/>
  <c r="M7382" i="1"/>
  <c r="N7382" i="1"/>
  <c r="O7382" i="1"/>
  <c r="P7382" i="1"/>
  <c r="Q7382" i="1"/>
  <c r="R7382" i="1"/>
  <c r="S7382" i="1"/>
  <c r="T7382" i="1"/>
  <c r="U7382" i="1"/>
  <c r="M7383" i="1"/>
  <c r="N7383" i="1"/>
  <c r="O7383" i="1"/>
  <c r="P7383" i="1"/>
  <c r="Q7383" i="1"/>
  <c r="R7383" i="1"/>
  <c r="S7383" i="1"/>
  <c r="T7383" i="1"/>
  <c r="U7383" i="1"/>
  <c r="M7384" i="1"/>
  <c r="N7384" i="1"/>
  <c r="O7384" i="1"/>
  <c r="P7384" i="1"/>
  <c r="Q7384" i="1"/>
  <c r="R7384" i="1"/>
  <c r="S7384" i="1"/>
  <c r="T7384" i="1"/>
  <c r="U7384" i="1"/>
  <c r="M7385" i="1"/>
  <c r="N7385" i="1"/>
  <c r="O7385" i="1"/>
  <c r="P7385" i="1"/>
  <c r="Q7385" i="1"/>
  <c r="R7385" i="1"/>
  <c r="S7385" i="1"/>
  <c r="T7385" i="1"/>
  <c r="U7385" i="1"/>
  <c r="M7386" i="1"/>
  <c r="N7386" i="1"/>
  <c r="O7386" i="1"/>
  <c r="P7386" i="1"/>
  <c r="Q7386" i="1"/>
  <c r="R7386" i="1"/>
  <c r="S7386" i="1"/>
  <c r="T7386" i="1"/>
  <c r="U7386" i="1"/>
  <c r="M7387" i="1"/>
  <c r="N7387" i="1"/>
  <c r="O7387" i="1"/>
  <c r="P7387" i="1"/>
  <c r="Q7387" i="1"/>
  <c r="R7387" i="1"/>
  <c r="S7387" i="1"/>
  <c r="T7387" i="1"/>
  <c r="U7387" i="1"/>
  <c r="M7388" i="1"/>
  <c r="N7388" i="1"/>
  <c r="O7388" i="1"/>
  <c r="P7388" i="1"/>
  <c r="Q7388" i="1"/>
  <c r="R7388" i="1"/>
  <c r="S7388" i="1"/>
  <c r="T7388" i="1"/>
  <c r="U7388" i="1"/>
  <c r="M7389" i="1"/>
  <c r="N7389" i="1"/>
  <c r="O7389" i="1"/>
  <c r="P7389" i="1"/>
  <c r="Q7389" i="1"/>
  <c r="R7389" i="1"/>
  <c r="S7389" i="1"/>
  <c r="T7389" i="1"/>
  <c r="U7389" i="1"/>
  <c r="M7390" i="1"/>
  <c r="N7390" i="1"/>
  <c r="O7390" i="1"/>
  <c r="P7390" i="1"/>
  <c r="Q7390" i="1"/>
  <c r="R7390" i="1"/>
  <c r="S7390" i="1"/>
  <c r="T7390" i="1"/>
  <c r="U7390" i="1"/>
  <c r="M7391" i="1"/>
  <c r="N7391" i="1"/>
  <c r="O7391" i="1"/>
  <c r="P7391" i="1"/>
  <c r="Q7391" i="1"/>
  <c r="R7391" i="1"/>
  <c r="S7391" i="1"/>
  <c r="T7391" i="1"/>
  <c r="U7391" i="1"/>
  <c r="M7392" i="1"/>
  <c r="N7392" i="1"/>
  <c r="O7392" i="1"/>
  <c r="P7392" i="1"/>
  <c r="Q7392" i="1"/>
  <c r="R7392" i="1"/>
  <c r="S7392" i="1"/>
  <c r="T7392" i="1"/>
  <c r="U7392" i="1"/>
  <c r="M7393" i="1"/>
  <c r="N7393" i="1"/>
  <c r="O7393" i="1"/>
  <c r="P7393" i="1"/>
  <c r="Q7393" i="1"/>
  <c r="R7393" i="1"/>
  <c r="S7393" i="1"/>
  <c r="T7393" i="1"/>
  <c r="U7393" i="1"/>
  <c r="M7394" i="1"/>
  <c r="N7394" i="1"/>
  <c r="O7394" i="1"/>
  <c r="P7394" i="1"/>
  <c r="Q7394" i="1"/>
  <c r="R7394" i="1"/>
  <c r="S7394" i="1"/>
  <c r="T7394" i="1"/>
  <c r="U7394" i="1"/>
  <c r="M7395" i="1"/>
  <c r="N7395" i="1"/>
  <c r="O7395" i="1"/>
  <c r="P7395" i="1"/>
  <c r="Q7395" i="1"/>
  <c r="R7395" i="1"/>
  <c r="S7395" i="1"/>
  <c r="T7395" i="1"/>
  <c r="U7395" i="1"/>
  <c r="M7396" i="1"/>
  <c r="N7396" i="1"/>
  <c r="O7396" i="1"/>
  <c r="P7396" i="1"/>
  <c r="Q7396" i="1"/>
  <c r="R7396" i="1"/>
  <c r="S7396" i="1"/>
  <c r="T7396" i="1"/>
  <c r="U7396" i="1"/>
  <c r="M7397" i="1"/>
  <c r="N7397" i="1"/>
  <c r="O7397" i="1"/>
  <c r="P7397" i="1"/>
  <c r="Q7397" i="1"/>
  <c r="R7397" i="1"/>
  <c r="S7397" i="1"/>
  <c r="T7397" i="1"/>
  <c r="U7397" i="1"/>
  <c r="M7398" i="1"/>
  <c r="N7398" i="1"/>
  <c r="O7398" i="1"/>
  <c r="P7398" i="1"/>
  <c r="Q7398" i="1"/>
  <c r="R7398" i="1"/>
  <c r="S7398" i="1"/>
  <c r="T7398" i="1"/>
  <c r="U7398" i="1"/>
  <c r="M7399" i="1"/>
  <c r="N7399" i="1"/>
  <c r="O7399" i="1"/>
  <c r="P7399" i="1"/>
  <c r="Q7399" i="1"/>
  <c r="R7399" i="1"/>
  <c r="S7399" i="1"/>
  <c r="T7399" i="1"/>
  <c r="U7399" i="1"/>
  <c r="M7400" i="1"/>
  <c r="N7400" i="1"/>
  <c r="O7400" i="1"/>
  <c r="P7400" i="1"/>
  <c r="Q7400" i="1"/>
  <c r="R7400" i="1"/>
  <c r="S7400" i="1"/>
  <c r="T7400" i="1"/>
  <c r="U7400" i="1"/>
  <c r="M7401" i="1"/>
  <c r="N7401" i="1"/>
  <c r="O7401" i="1"/>
  <c r="P7401" i="1"/>
  <c r="Q7401" i="1"/>
  <c r="R7401" i="1"/>
  <c r="S7401" i="1"/>
  <c r="T7401" i="1"/>
  <c r="U7401" i="1"/>
  <c r="M7402" i="1"/>
  <c r="N7402" i="1"/>
  <c r="O7402" i="1"/>
  <c r="P7402" i="1"/>
  <c r="Q7402" i="1"/>
  <c r="R7402" i="1"/>
  <c r="S7402" i="1"/>
  <c r="T7402" i="1"/>
  <c r="U7402" i="1"/>
  <c r="M7403" i="1"/>
  <c r="N7403" i="1"/>
  <c r="O7403" i="1"/>
  <c r="P7403" i="1"/>
  <c r="Q7403" i="1"/>
  <c r="R7403" i="1"/>
  <c r="S7403" i="1"/>
  <c r="T7403" i="1"/>
  <c r="U7403" i="1"/>
  <c r="M7404" i="1"/>
  <c r="N7404" i="1"/>
  <c r="O7404" i="1"/>
  <c r="P7404" i="1"/>
  <c r="Q7404" i="1"/>
  <c r="R7404" i="1"/>
  <c r="S7404" i="1"/>
  <c r="T7404" i="1"/>
  <c r="U7404" i="1"/>
  <c r="M7405" i="1"/>
  <c r="N7405" i="1"/>
  <c r="O7405" i="1"/>
  <c r="P7405" i="1"/>
  <c r="Q7405" i="1"/>
  <c r="R7405" i="1"/>
  <c r="S7405" i="1"/>
  <c r="T7405" i="1"/>
  <c r="U7405" i="1"/>
  <c r="M7406" i="1"/>
  <c r="N7406" i="1"/>
  <c r="O7406" i="1"/>
  <c r="P7406" i="1"/>
  <c r="Q7406" i="1"/>
  <c r="R7406" i="1"/>
  <c r="S7406" i="1"/>
  <c r="T7406" i="1"/>
  <c r="U7406" i="1"/>
  <c r="M7407" i="1"/>
  <c r="N7407" i="1"/>
  <c r="O7407" i="1"/>
  <c r="P7407" i="1"/>
  <c r="Q7407" i="1"/>
  <c r="R7407" i="1"/>
  <c r="S7407" i="1"/>
  <c r="T7407" i="1"/>
  <c r="U7407" i="1"/>
  <c r="M7408" i="1"/>
  <c r="N7408" i="1"/>
  <c r="O7408" i="1"/>
  <c r="P7408" i="1"/>
  <c r="Q7408" i="1"/>
  <c r="R7408" i="1"/>
  <c r="S7408" i="1"/>
  <c r="T7408" i="1"/>
  <c r="U7408" i="1"/>
  <c r="M7409" i="1"/>
  <c r="N7409" i="1"/>
  <c r="O7409" i="1"/>
  <c r="P7409" i="1"/>
  <c r="Q7409" i="1"/>
  <c r="R7409" i="1"/>
  <c r="S7409" i="1"/>
  <c r="T7409" i="1"/>
  <c r="U7409" i="1"/>
  <c r="M7410" i="1"/>
  <c r="N7410" i="1"/>
  <c r="O7410" i="1"/>
  <c r="P7410" i="1"/>
  <c r="Q7410" i="1"/>
  <c r="R7410" i="1"/>
  <c r="S7410" i="1"/>
  <c r="T7410" i="1"/>
  <c r="U7410" i="1"/>
  <c r="M7411" i="1"/>
  <c r="N7411" i="1"/>
  <c r="O7411" i="1"/>
  <c r="P7411" i="1"/>
  <c r="Q7411" i="1"/>
  <c r="R7411" i="1"/>
  <c r="S7411" i="1"/>
  <c r="T7411" i="1"/>
  <c r="U7411" i="1"/>
  <c r="M7412" i="1"/>
  <c r="N7412" i="1"/>
  <c r="O7412" i="1"/>
  <c r="P7412" i="1"/>
  <c r="Q7412" i="1"/>
  <c r="R7412" i="1"/>
  <c r="S7412" i="1"/>
  <c r="T7412" i="1"/>
  <c r="U7412"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377" i="1"/>
  <c r="M7269" i="1"/>
  <c r="N7269" i="1"/>
  <c r="O7269" i="1"/>
  <c r="P7269" i="1"/>
  <c r="Q7269" i="1"/>
  <c r="R7269" i="1"/>
  <c r="S7269" i="1"/>
  <c r="T7269" i="1"/>
  <c r="U7269" i="1"/>
  <c r="M7270" i="1"/>
  <c r="N7270" i="1"/>
  <c r="O7270" i="1"/>
  <c r="P7270" i="1"/>
  <c r="Q7270" i="1"/>
  <c r="R7270" i="1"/>
  <c r="S7270" i="1"/>
  <c r="T7270" i="1"/>
  <c r="U7270" i="1"/>
  <c r="M7271" i="1"/>
  <c r="N7271" i="1"/>
  <c r="O7271" i="1"/>
  <c r="P7271" i="1"/>
  <c r="Q7271" i="1"/>
  <c r="R7271" i="1"/>
  <c r="S7271" i="1"/>
  <c r="T7271" i="1"/>
  <c r="U7271" i="1"/>
  <c r="M7272" i="1"/>
  <c r="N7272" i="1"/>
  <c r="O7272" i="1"/>
  <c r="P7272" i="1"/>
  <c r="Q7272" i="1"/>
  <c r="R7272" i="1"/>
  <c r="S7272" i="1"/>
  <c r="T7272" i="1"/>
  <c r="U7272" i="1"/>
  <c r="M7273" i="1"/>
  <c r="N7273" i="1"/>
  <c r="O7273" i="1"/>
  <c r="P7273" i="1"/>
  <c r="Q7273" i="1"/>
  <c r="R7273" i="1"/>
  <c r="S7273" i="1"/>
  <c r="T7273" i="1"/>
  <c r="U7273" i="1"/>
  <c r="M7274" i="1"/>
  <c r="N7274" i="1"/>
  <c r="O7274" i="1"/>
  <c r="P7274" i="1"/>
  <c r="Q7274" i="1"/>
  <c r="R7274" i="1"/>
  <c r="S7274" i="1"/>
  <c r="T7274" i="1"/>
  <c r="U7274" i="1"/>
  <c r="M7275" i="1"/>
  <c r="N7275" i="1"/>
  <c r="O7275" i="1"/>
  <c r="P7275" i="1"/>
  <c r="Q7275" i="1"/>
  <c r="R7275" i="1"/>
  <c r="S7275" i="1"/>
  <c r="T7275" i="1"/>
  <c r="U7275" i="1"/>
  <c r="M7276" i="1"/>
  <c r="N7276" i="1"/>
  <c r="O7276" i="1"/>
  <c r="P7276" i="1"/>
  <c r="Q7276" i="1"/>
  <c r="R7276" i="1"/>
  <c r="S7276" i="1"/>
  <c r="T7276" i="1"/>
  <c r="U7276" i="1"/>
  <c r="M7277" i="1"/>
  <c r="N7277" i="1"/>
  <c r="O7277" i="1"/>
  <c r="P7277" i="1"/>
  <c r="Q7277" i="1"/>
  <c r="R7277" i="1"/>
  <c r="S7277" i="1"/>
  <c r="T7277" i="1"/>
  <c r="U7277" i="1"/>
  <c r="M7278" i="1"/>
  <c r="N7278" i="1"/>
  <c r="O7278" i="1"/>
  <c r="P7278" i="1"/>
  <c r="Q7278" i="1"/>
  <c r="R7278" i="1"/>
  <c r="S7278" i="1"/>
  <c r="T7278" i="1"/>
  <c r="U7278" i="1"/>
  <c r="M7279" i="1"/>
  <c r="N7279" i="1"/>
  <c r="O7279" i="1"/>
  <c r="P7279" i="1"/>
  <c r="Q7279" i="1"/>
  <c r="R7279" i="1"/>
  <c r="S7279" i="1"/>
  <c r="T7279" i="1"/>
  <c r="U7279" i="1"/>
  <c r="M7280" i="1"/>
  <c r="N7280" i="1"/>
  <c r="O7280" i="1"/>
  <c r="P7280" i="1"/>
  <c r="Q7280" i="1"/>
  <c r="R7280" i="1"/>
  <c r="S7280" i="1"/>
  <c r="T7280" i="1"/>
  <c r="U7280" i="1"/>
  <c r="M7281" i="1"/>
  <c r="N7281" i="1"/>
  <c r="O7281" i="1"/>
  <c r="P7281" i="1"/>
  <c r="Q7281" i="1"/>
  <c r="R7281" i="1"/>
  <c r="S7281" i="1"/>
  <c r="T7281" i="1"/>
  <c r="U7281" i="1"/>
  <c r="M7282" i="1"/>
  <c r="N7282" i="1"/>
  <c r="O7282" i="1"/>
  <c r="P7282" i="1"/>
  <c r="Q7282" i="1"/>
  <c r="R7282" i="1"/>
  <c r="S7282" i="1"/>
  <c r="T7282" i="1"/>
  <c r="U7282" i="1"/>
  <c r="M7283" i="1"/>
  <c r="N7283" i="1"/>
  <c r="O7283" i="1"/>
  <c r="P7283" i="1"/>
  <c r="Q7283" i="1"/>
  <c r="R7283" i="1"/>
  <c r="S7283" i="1"/>
  <c r="T7283" i="1"/>
  <c r="U7283" i="1"/>
  <c r="M7284" i="1"/>
  <c r="N7284" i="1"/>
  <c r="O7284" i="1"/>
  <c r="P7284" i="1"/>
  <c r="Q7284" i="1"/>
  <c r="R7284" i="1"/>
  <c r="S7284" i="1"/>
  <c r="T7284" i="1"/>
  <c r="U7284" i="1"/>
  <c r="M7285" i="1"/>
  <c r="N7285" i="1"/>
  <c r="O7285" i="1"/>
  <c r="P7285" i="1"/>
  <c r="Q7285" i="1"/>
  <c r="R7285" i="1"/>
  <c r="S7285" i="1"/>
  <c r="T7285" i="1"/>
  <c r="U7285" i="1"/>
  <c r="M7286" i="1"/>
  <c r="N7286" i="1"/>
  <c r="O7286" i="1"/>
  <c r="P7286" i="1"/>
  <c r="Q7286" i="1"/>
  <c r="R7286" i="1"/>
  <c r="S7286" i="1"/>
  <c r="T7286" i="1"/>
  <c r="U7286" i="1"/>
  <c r="M7287" i="1"/>
  <c r="N7287" i="1"/>
  <c r="O7287" i="1"/>
  <c r="P7287" i="1"/>
  <c r="Q7287" i="1"/>
  <c r="R7287" i="1"/>
  <c r="S7287" i="1"/>
  <c r="T7287" i="1"/>
  <c r="U7287" i="1"/>
  <c r="M7288" i="1"/>
  <c r="N7288" i="1"/>
  <c r="O7288" i="1"/>
  <c r="P7288" i="1"/>
  <c r="Q7288" i="1"/>
  <c r="R7288" i="1"/>
  <c r="S7288" i="1"/>
  <c r="T7288" i="1"/>
  <c r="U7288" i="1"/>
  <c r="M7289" i="1"/>
  <c r="N7289" i="1"/>
  <c r="O7289" i="1"/>
  <c r="P7289" i="1"/>
  <c r="Q7289" i="1"/>
  <c r="R7289" i="1"/>
  <c r="S7289" i="1"/>
  <c r="T7289" i="1"/>
  <c r="U7289" i="1"/>
  <c r="M7290" i="1"/>
  <c r="N7290" i="1"/>
  <c r="O7290" i="1"/>
  <c r="P7290" i="1"/>
  <c r="Q7290" i="1"/>
  <c r="R7290" i="1"/>
  <c r="S7290" i="1"/>
  <c r="T7290" i="1"/>
  <c r="U7290" i="1"/>
  <c r="M7291" i="1"/>
  <c r="N7291" i="1"/>
  <c r="O7291" i="1"/>
  <c r="P7291" i="1"/>
  <c r="Q7291" i="1"/>
  <c r="R7291" i="1"/>
  <c r="S7291" i="1"/>
  <c r="T7291" i="1"/>
  <c r="U7291" i="1"/>
  <c r="M7292" i="1"/>
  <c r="N7292" i="1"/>
  <c r="O7292" i="1"/>
  <c r="P7292" i="1"/>
  <c r="Q7292" i="1"/>
  <c r="R7292" i="1"/>
  <c r="S7292" i="1"/>
  <c r="T7292" i="1"/>
  <c r="U7292" i="1"/>
  <c r="M7293" i="1"/>
  <c r="N7293" i="1"/>
  <c r="O7293" i="1"/>
  <c r="P7293" i="1"/>
  <c r="Q7293" i="1"/>
  <c r="R7293" i="1"/>
  <c r="S7293" i="1"/>
  <c r="T7293" i="1"/>
  <c r="U7293" i="1"/>
  <c r="M7294" i="1"/>
  <c r="N7294" i="1"/>
  <c r="O7294" i="1"/>
  <c r="P7294" i="1"/>
  <c r="Q7294" i="1"/>
  <c r="R7294" i="1"/>
  <c r="S7294" i="1"/>
  <c r="T7294" i="1"/>
  <c r="U7294" i="1"/>
  <c r="M7295" i="1"/>
  <c r="N7295" i="1"/>
  <c r="O7295" i="1"/>
  <c r="P7295" i="1"/>
  <c r="Q7295" i="1"/>
  <c r="R7295" i="1"/>
  <c r="S7295" i="1"/>
  <c r="T7295" i="1"/>
  <c r="U7295" i="1"/>
  <c r="M7296" i="1"/>
  <c r="N7296" i="1"/>
  <c r="O7296" i="1"/>
  <c r="P7296" i="1"/>
  <c r="Q7296" i="1"/>
  <c r="R7296" i="1"/>
  <c r="S7296" i="1"/>
  <c r="T7296" i="1"/>
  <c r="U7296" i="1"/>
  <c r="M7297" i="1"/>
  <c r="N7297" i="1"/>
  <c r="O7297" i="1"/>
  <c r="P7297" i="1"/>
  <c r="Q7297" i="1"/>
  <c r="R7297" i="1"/>
  <c r="S7297" i="1"/>
  <c r="T7297" i="1"/>
  <c r="U7297" i="1"/>
  <c r="M7298" i="1"/>
  <c r="N7298" i="1"/>
  <c r="O7298" i="1"/>
  <c r="P7298" i="1"/>
  <c r="Q7298" i="1"/>
  <c r="R7298" i="1"/>
  <c r="S7298" i="1"/>
  <c r="T7298" i="1"/>
  <c r="U7298" i="1"/>
  <c r="M7299" i="1"/>
  <c r="N7299" i="1"/>
  <c r="O7299" i="1"/>
  <c r="P7299" i="1"/>
  <c r="Q7299" i="1"/>
  <c r="R7299" i="1"/>
  <c r="S7299" i="1"/>
  <c r="T7299" i="1"/>
  <c r="U7299" i="1"/>
  <c r="M7300" i="1"/>
  <c r="N7300" i="1"/>
  <c r="O7300" i="1"/>
  <c r="P7300" i="1"/>
  <c r="Q7300" i="1"/>
  <c r="R7300" i="1"/>
  <c r="S7300" i="1"/>
  <c r="T7300" i="1"/>
  <c r="U7300" i="1"/>
  <c r="M7301" i="1"/>
  <c r="N7301" i="1"/>
  <c r="O7301" i="1"/>
  <c r="P7301" i="1"/>
  <c r="Q7301" i="1"/>
  <c r="R7301" i="1"/>
  <c r="S7301" i="1"/>
  <c r="T7301" i="1"/>
  <c r="U7301" i="1"/>
  <c r="M7302" i="1"/>
  <c r="N7302" i="1"/>
  <c r="O7302" i="1"/>
  <c r="P7302" i="1"/>
  <c r="Q7302" i="1"/>
  <c r="R7302" i="1"/>
  <c r="S7302" i="1"/>
  <c r="T7302" i="1"/>
  <c r="U7302" i="1"/>
  <c r="M7303" i="1"/>
  <c r="N7303" i="1"/>
  <c r="O7303" i="1"/>
  <c r="P7303" i="1"/>
  <c r="Q7303" i="1"/>
  <c r="R7303" i="1"/>
  <c r="S7303" i="1"/>
  <c r="T7303" i="1"/>
  <c r="U7303" i="1"/>
  <c r="M7304" i="1"/>
  <c r="N7304" i="1"/>
  <c r="O7304" i="1"/>
  <c r="P7304" i="1"/>
  <c r="Q7304" i="1"/>
  <c r="R7304" i="1"/>
  <c r="S7304" i="1"/>
  <c r="T7304" i="1"/>
  <c r="U7304"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269" i="1"/>
  <c r="M7233" i="1"/>
  <c r="N7233" i="1"/>
  <c r="O7233" i="1"/>
  <c r="P7233" i="1"/>
  <c r="Q7233" i="1"/>
  <c r="R7233" i="1"/>
  <c r="S7233" i="1"/>
  <c r="T7233" i="1"/>
  <c r="U7233" i="1"/>
  <c r="M7234" i="1"/>
  <c r="N7234" i="1"/>
  <c r="O7234" i="1"/>
  <c r="P7234" i="1"/>
  <c r="Q7234" i="1"/>
  <c r="R7234" i="1"/>
  <c r="S7234" i="1"/>
  <c r="T7234" i="1"/>
  <c r="U7234" i="1"/>
  <c r="M7235" i="1"/>
  <c r="N7235" i="1"/>
  <c r="O7235" i="1"/>
  <c r="P7235" i="1"/>
  <c r="Q7235" i="1"/>
  <c r="R7235" i="1"/>
  <c r="S7235" i="1"/>
  <c r="T7235" i="1"/>
  <c r="U7235" i="1"/>
  <c r="M7236" i="1"/>
  <c r="N7236" i="1"/>
  <c r="O7236" i="1"/>
  <c r="P7236" i="1"/>
  <c r="Q7236" i="1"/>
  <c r="R7236" i="1"/>
  <c r="S7236" i="1"/>
  <c r="T7236" i="1"/>
  <c r="U7236" i="1"/>
  <c r="M7237" i="1"/>
  <c r="N7237" i="1"/>
  <c r="O7237" i="1"/>
  <c r="P7237" i="1"/>
  <c r="Q7237" i="1"/>
  <c r="R7237" i="1"/>
  <c r="S7237" i="1"/>
  <c r="T7237" i="1"/>
  <c r="U7237" i="1"/>
  <c r="M7238" i="1"/>
  <c r="N7238" i="1"/>
  <c r="O7238" i="1"/>
  <c r="P7238" i="1"/>
  <c r="Q7238" i="1"/>
  <c r="R7238" i="1"/>
  <c r="S7238" i="1"/>
  <c r="T7238" i="1"/>
  <c r="U7238" i="1"/>
  <c r="M7239" i="1"/>
  <c r="N7239" i="1"/>
  <c r="O7239" i="1"/>
  <c r="P7239" i="1"/>
  <c r="Q7239" i="1"/>
  <c r="R7239" i="1"/>
  <c r="S7239" i="1"/>
  <c r="T7239" i="1"/>
  <c r="U7239" i="1"/>
  <c r="M7240" i="1"/>
  <c r="N7240" i="1"/>
  <c r="O7240" i="1"/>
  <c r="P7240" i="1"/>
  <c r="Q7240" i="1"/>
  <c r="R7240" i="1"/>
  <c r="S7240" i="1"/>
  <c r="T7240" i="1"/>
  <c r="U7240" i="1"/>
  <c r="M7241" i="1"/>
  <c r="N7241" i="1"/>
  <c r="O7241" i="1"/>
  <c r="P7241" i="1"/>
  <c r="Q7241" i="1"/>
  <c r="R7241" i="1"/>
  <c r="S7241" i="1"/>
  <c r="T7241" i="1"/>
  <c r="U7241" i="1"/>
  <c r="M7242" i="1"/>
  <c r="N7242" i="1"/>
  <c r="O7242" i="1"/>
  <c r="P7242" i="1"/>
  <c r="Q7242" i="1"/>
  <c r="R7242" i="1"/>
  <c r="S7242" i="1"/>
  <c r="T7242" i="1"/>
  <c r="U7242" i="1"/>
  <c r="M7243" i="1"/>
  <c r="N7243" i="1"/>
  <c r="O7243" i="1"/>
  <c r="P7243" i="1"/>
  <c r="Q7243" i="1"/>
  <c r="R7243" i="1"/>
  <c r="S7243" i="1"/>
  <c r="T7243" i="1"/>
  <c r="U7243" i="1"/>
  <c r="M7244" i="1"/>
  <c r="N7244" i="1"/>
  <c r="O7244" i="1"/>
  <c r="P7244" i="1"/>
  <c r="Q7244" i="1"/>
  <c r="R7244" i="1"/>
  <c r="S7244" i="1"/>
  <c r="T7244" i="1"/>
  <c r="U7244" i="1"/>
  <c r="M7245" i="1"/>
  <c r="N7245" i="1"/>
  <c r="O7245" i="1"/>
  <c r="P7245" i="1"/>
  <c r="Q7245" i="1"/>
  <c r="R7245" i="1"/>
  <c r="S7245" i="1"/>
  <c r="T7245" i="1"/>
  <c r="U7245" i="1"/>
  <c r="M7246" i="1"/>
  <c r="N7246" i="1"/>
  <c r="O7246" i="1"/>
  <c r="P7246" i="1"/>
  <c r="Q7246" i="1"/>
  <c r="R7246" i="1"/>
  <c r="S7246" i="1"/>
  <c r="T7246" i="1"/>
  <c r="U7246" i="1"/>
  <c r="M7247" i="1"/>
  <c r="N7247" i="1"/>
  <c r="O7247" i="1"/>
  <c r="P7247" i="1"/>
  <c r="Q7247" i="1"/>
  <c r="R7247" i="1"/>
  <c r="S7247" i="1"/>
  <c r="T7247" i="1"/>
  <c r="U7247" i="1"/>
  <c r="M7248" i="1"/>
  <c r="N7248" i="1"/>
  <c r="O7248" i="1"/>
  <c r="P7248" i="1"/>
  <c r="Q7248" i="1"/>
  <c r="R7248" i="1"/>
  <c r="S7248" i="1"/>
  <c r="T7248" i="1"/>
  <c r="U7248" i="1"/>
  <c r="M7249" i="1"/>
  <c r="N7249" i="1"/>
  <c r="O7249" i="1"/>
  <c r="P7249" i="1"/>
  <c r="Q7249" i="1"/>
  <c r="R7249" i="1"/>
  <c r="S7249" i="1"/>
  <c r="T7249" i="1"/>
  <c r="U7249" i="1"/>
  <c r="M7250" i="1"/>
  <c r="N7250" i="1"/>
  <c r="O7250" i="1"/>
  <c r="P7250" i="1"/>
  <c r="Q7250" i="1"/>
  <c r="R7250" i="1"/>
  <c r="S7250" i="1"/>
  <c r="T7250" i="1"/>
  <c r="U7250" i="1"/>
  <c r="M7251" i="1"/>
  <c r="N7251" i="1"/>
  <c r="O7251" i="1"/>
  <c r="P7251" i="1"/>
  <c r="Q7251" i="1"/>
  <c r="R7251" i="1"/>
  <c r="S7251" i="1"/>
  <c r="T7251" i="1"/>
  <c r="U7251" i="1"/>
  <c r="M7252" i="1"/>
  <c r="N7252" i="1"/>
  <c r="O7252" i="1"/>
  <c r="P7252" i="1"/>
  <c r="Q7252" i="1"/>
  <c r="R7252" i="1"/>
  <c r="S7252" i="1"/>
  <c r="T7252" i="1"/>
  <c r="U7252" i="1"/>
  <c r="M7253" i="1"/>
  <c r="N7253" i="1"/>
  <c r="O7253" i="1"/>
  <c r="P7253" i="1"/>
  <c r="Q7253" i="1"/>
  <c r="R7253" i="1"/>
  <c r="S7253" i="1"/>
  <c r="T7253" i="1"/>
  <c r="U7253" i="1"/>
  <c r="M7254" i="1"/>
  <c r="N7254" i="1"/>
  <c r="O7254" i="1"/>
  <c r="P7254" i="1"/>
  <c r="Q7254" i="1"/>
  <c r="R7254" i="1"/>
  <c r="S7254" i="1"/>
  <c r="T7254" i="1"/>
  <c r="U7254" i="1"/>
  <c r="M7255" i="1"/>
  <c r="N7255" i="1"/>
  <c r="O7255" i="1"/>
  <c r="P7255" i="1"/>
  <c r="Q7255" i="1"/>
  <c r="R7255" i="1"/>
  <c r="S7255" i="1"/>
  <c r="T7255" i="1"/>
  <c r="U7255" i="1"/>
  <c r="M7256" i="1"/>
  <c r="N7256" i="1"/>
  <c r="O7256" i="1"/>
  <c r="P7256" i="1"/>
  <c r="Q7256" i="1"/>
  <c r="R7256" i="1"/>
  <c r="S7256" i="1"/>
  <c r="T7256" i="1"/>
  <c r="U7256" i="1"/>
  <c r="M7257" i="1"/>
  <c r="N7257" i="1"/>
  <c r="O7257" i="1"/>
  <c r="P7257" i="1"/>
  <c r="Q7257" i="1"/>
  <c r="R7257" i="1"/>
  <c r="S7257" i="1"/>
  <c r="T7257" i="1"/>
  <c r="U7257" i="1"/>
  <c r="M7258" i="1"/>
  <c r="N7258" i="1"/>
  <c r="O7258" i="1"/>
  <c r="P7258" i="1"/>
  <c r="Q7258" i="1"/>
  <c r="R7258" i="1"/>
  <c r="S7258" i="1"/>
  <c r="T7258" i="1"/>
  <c r="U7258" i="1"/>
  <c r="M7259" i="1"/>
  <c r="N7259" i="1"/>
  <c r="O7259" i="1"/>
  <c r="P7259" i="1"/>
  <c r="Q7259" i="1"/>
  <c r="R7259" i="1"/>
  <c r="S7259" i="1"/>
  <c r="T7259" i="1"/>
  <c r="U7259" i="1"/>
  <c r="M7260" i="1"/>
  <c r="N7260" i="1"/>
  <c r="O7260" i="1"/>
  <c r="P7260" i="1"/>
  <c r="Q7260" i="1"/>
  <c r="R7260" i="1"/>
  <c r="S7260" i="1"/>
  <c r="T7260" i="1"/>
  <c r="U7260" i="1"/>
  <c r="M7261" i="1"/>
  <c r="N7261" i="1"/>
  <c r="O7261" i="1"/>
  <c r="P7261" i="1"/>
  <c r="Q7261" i="1"/>
  <c r="R7261" i="1"/>
  <c r="S7261" i="1"/>
  <c r="T7261" i="1"/>
  <c r="U7261" i="1"/>
  <c r="M7262" i="1"/>
  <c r="N7262" i="1"/>
  <c r="O7262" i="1"/>
  <c r="P7262" i="1"/>
  <c r="Q7262" i="1"/>
  <c r="R7262" i="1"/>
  <c r="S7262" i="1"/>
  <c r="T7262" i="1"/>
  <c r="U7262" i="1"/>
  <c r="M7263" i="1"/>
  <c r="N7263" i="1"/>
  <c r="O7263" i="1"/>
  <c r="P7263" i="1"/>
  <c r="Q7263" i="1"/>
  <c r="R7263" i="1"/>
  <c r="S7263" i="1"/>
  <c r="T7263" i="1"/>
  <c r="U7263" i="1"/>
  <c r="M7264" i="1"/>
  <c r="N7264" i="1"/>
  <c r="O7264" i="1"/>
  <c r="P7264" i="1"/>
  <c r="Q7264" i="1"/>
  <c r="R7264" i="1"/>
  <c r="S7264" i="1"/>
  <c r="T7264" i="1"/>
  <c r="U7264" i="1"/>
  <c r="M7265" i="1"/>
  <c r="N7265" i="1"/>
  <c r="O7265" i="1"/>
  <c r="P7265" i="1"/>
  <c r="Q7265" i="1"/>
  <c r="R7265" i="1"/>
  <c r="S7265" i="1"/>
  <c r="T7265" i="1"/>
  <c r="U7265" i="1"/>
  <c r="M7266" i="1"/>
  <c r="N7266" i="1"/>
  <c r="O7266" i="1"/>
  <c r="P7266" i="1"/>
  <c r="Q7266" i="1"/>
  <c r="R7266" i="1"/>
  <c r="S7266" i="1"/>
  <c r="T7266" i="1"/>
  <c r="U7266" i="1"/>
  <c r="M7267" i="1"/>
  <c r="N7267" i="1"/>
  <c r="O7267" i="1"/>
  <c r="P7267" i="1"/>
  <c r="Q7267" i="1"/>
  <c r="R7267" i="1"/>
  <c r="S7267" i="1"/>
  <c r="T7267" i="1"/>
  <c r="U7267" i="1"/>
  <c r="M7268" i="1"/>
  <c r="N7268" i="1"/>
  <c r="O7268" i="1"/>
  <c r="P7268" i="1"/>
  <c r="Q7268" i="1"/>
  <c r="R7268" i="1"/>
  <c r="S7268" i="1"/>
  <c r="T7268" i="1"/>
  <c r="U7268"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33" i="1"/>
  <c r="N7197" i="1"/>
  <c r="O7197" i="1"/>
  <c r="P7197" i="1"/>
  <c r="Q7197" i="1"/>
  <c r="R7197" i="1"/>
  <c r="S7197" i="1"/>
  <c r="T7197" i="1"/>
  <c r="U7197" i="1"/>
  <c r="N7198" i="1"/>
  <c r="O7198" i="1"/>
  <c r="P7198" i="1"/>
  <c r="Q7198" i="1"/>
  <c r="R7198" i="1"/>
  <c r="S7198" i="1"/>
  <c r="T7198" i="1"/>
  <c r="U7198" i="1"/>
  <c r="N7199" i="1"/>
  <c r="O7199" i="1"/>
  <c r="P7199" i="1"/>
  <c r="Q7199" i="1"/>
  <c r="R7199" i="1"/>
  <c r="S7199" i="1"/>
  <c r="T7199" i="1"/>
  <c r="U7199" i="1"/>
  <c r="N7200" i="1"/>
  <c r="O7200" i="1"/>
  <c r="P7200" i="1"/>
  <c r="Q7200" i="1"/>
  <c r="R7200" i="1"/>
  <c r="S7200" i="1"/>
  <c r="T7200" i="1"/>
  <c r="U7200" i="1"/>
  <c r="N7201" i="1"/>
  <c r="O7201" i="1"/>
  <c r="P7201" i="1"/>
  <c r="Q7201" i="1"/>
  <c r="R7201" i="1"/>
  <c r="S7201" i="1"/>
  <c r="T7201" i="1"/>
  <c r="U7201" i="1"/>
  <c r="N7202" i="1"/>
  <c r="O7202" i="1"/>
  <c r="P7202" i="1"/>
  <c r="Q7202" i="1"/>
  <c r="R7202" i="1"/>
  <c r="S7202" i="1"/>
  <c r="T7202" i="1"/>
  <c r="U7202" i="1"/>
  <c r="N7203" i="1"/>
  <c r="O7203" i="1"/>
  <c r="P7203" i="1"/>
  <c r="Q7203" i="1"/>
  <c r="R7203" i="1"/>
  <c r="S7203" i="1"/>
  <c r="T7203" i="1"/>
  <c r="U7203" i="1"/>
  <c r="N7204" i="1"/>
  <c r="O7204" i="1"/>
  <c r="P7204" i="1"/>
  <c r="Q7204" i="1"/>
  <c r="R7204" i="1"/>
  <c r="S7204" i="1"/>
  <c r="T7204" i="1"/>
  <c r="U7204" i="1"/>
  <c r="N7205" i="1"/>
  <c r="O7205" i="1"/>
  <c r="P7205" i="1"/>
  <c r="Q7205" i="1"/>
  <c r="R7205" i="1"/>
  <c r="S7205" i="1"/>
  <c r="T7205" i="1"/>
  <c r="U7205" i="1"/>
  <c r="N7206" i="1"/>
  <c r="O7206" i="1"/>
  <c r="P7206" i="1"/>
  <c r="Q7206" i="1"/>
  <c r="R7206" i="1"/>
  <c r="S7206" i="1"/>
  <c r="T7206" i="1"/>
  <c r="U7206" i="1"/>
  <c r="N7207" i="1"/>
  <c r="O7207" i="1"/>
  <c r="P7207" i="1"/>
  <c r="Q7207" i="1"/>
  <c r="R7207" i="1"/>
  <c r="S7207" i="1"/>
  <c r="T7207" i="1"/>
  <c r="U7207" i="1"/>
  <c r="N7208" i="1"/>
  <c r="O7208" i="1"/>
  <c r="P7208" i="1"/>
  <c r="Q7208" i="1"/>
  <c r="R7208" i="1"/>
  <c r="S7208" i="1"/>
  <c r="T7208" i="1"/>
  <c r="U7208" i="1"/>
  <c r="N7209" i="1"/>
  <c r="O7209" i="1"/>
  <c r="P7209" i="1"/>
  <c r="Q7209" i="1"/>
  <c r="R7209" i="1"/>
  <c r="S7209" i="1"/>
  <c r="T7209" i="1"/>
  <c r="U7209" i="1"/>
  <c r="N7210" i="1"/>
  <c r="O7210" i="1"/>
  <c r="P7210" i="1"/>
  <c r="Q7210" i="1"/>
  <c r="R7210" i="1"/>
  <c r="S7210" i="1"/>
  <c r="T7210" i="1"/>
  <c r="U7210" i="1"/>
  <c r="N7211" i="1"/>
  <c r="O7211" i="1"/>
  <c r="P7211" i="1"/>
  <c r="Q7211" i="1"/>
  <c r="R7211" i="1"/>
  <c r="S7211" i="1"/>
  <c r="T7211" i="1"/>
  <c r="U7211" i="1"/>
  <c r="N7212" i="1"/>
  <c r="O7212" i="1"/>
  <c r="P7212" i="1"/>
  <c r="Q7212" i="1"/>
  <c r="R7212" i="1"/>
  <c r="S7212" i="1"/>
  <c r="T7212" i="1"/>
  <c r="U7212" i="1"/>
  <c r="N7213" i="1"/>
  <c r="O7213" i="1"/>
  <c r="P7213" i="1"/>
  <c r="Q7213" i="1"/>
  <c r="R7213" i="1"/>
  <c r="S7213" i="1"/>
  <c r="T7213" i="1"/>
  <c r="U7213" i="1"/>
  <c r="N7214" i="1"/>
  <c r="O7214" i="1"/>
  <c r="P7214" i="1"/>
  <c r="Q7214" i="1"/>
  <c r="R7214" i="1"/>
  <c r="S7214" i="1"/>
  <c r="T7214" i="1"/>
  <c r="U7214" i="1"/>
  <c r="N7215" i="1"/>
  <c r="O7215" i="1"/>
  <c r="P7215" i="1"/>
  <c r="Q7215" i="1"/>
  <c r="R7215" i="1"/>
  <c r="S7215" i="1"/>
  <c r="T7215" i="1"/>
  <c r="U7215" i="1"/>
  <c r="N7216" i="1"/>
  <c r="O7216" i="1"/>
  <c r="P7216" i="1"/>
  <c r="Q7216" i="1"/>
  <c r="R7216" i="1"/>
  <c r="S7216" i="1"/>
  <c r="T7216" i="1"/>
  <c r="U7216" i="1"/>
  <c r="N7217" i="1"/>
  <c r="O7217" i="1"/>
  <c r="P7217" i="1"/>
  <c r="Q7217" i="1"/>
  <c r="R7217" i="1"/>
  <c r="S7217" i="1"/>
  <c r="T7217" i="1"/>
  <c r="U7217" i="1"/>
  <c r="N7218" i="1"/>
  <c r="O7218" i="1"/>
  <c r="P7218" i="1"/>
  <c r="Q7218" i="1"/>
  <c r="R7218" i="1"/>
  <c r="S7218" i="1"/>
  <c r="T7218" i="1"/>
  <c r="U7218" i="1"/>
  <c r="N7219" i="1"/>
  <c r="O7219" i="1"/>
  <c r="P7219" i="1"/>
  <c r="Q7219" i="1"/>
  <c r="R7219" i="1"/>
  <c r="S7219" i="1"/>
  <c r="T7219" i="1"/>
  <c r="U7219" i="1"/>
  <c r="N7220" i="1"/>
  <c r="O7220" i="1"/>
  <c r="P7220" i="1"/>
  <c r="Q7220" i="1"/>
  <c r="R7220" i="1"/>
  <c r="S7220" i="1"/>
  <c r="T7220" i="1"/>
  <c r="U7220" i="1"/>
  <c r="N7221" i="1"/>
  <c r="O7221" i="1"/>
  <c r="P7221" i="1"/>
  <c r="Q7221" i="1"/>
  <c r="R7221" i="1"/>
  <c r="S7221" i="1"/>
  <c r="T7221" i="1"/>
  <c r="U7221" i="1"/>
  <c r="N7222" i="1"/>
  <c r="O7222" i="1"/>
  <c r="P7222" i="1"/>
  <c r="Q7222" i="1"/>
  <c r="R7222" i="1"/>
  <c r="S7222" i="1"/>
  <c r="T7222" i="1"/>
  <c r="U7222" i="1"/>
  <c r="N7223" i="1"/>
  <c r="O7223" i="1"/>
  <c r="P7223" i="1"/>
  <c r="Q7223" i="1"/>
  <c r="R7223" i="1"/>
  <c r="S7223" i="1"/>
  <c r="T7223" i="1"/>
  <c r="U7223" i="1"/>
  <c r="N7224" i="1"/>
  <c r="O7224" i="1"/>
  <c r="P7224" i="1"/>
  <c r="Q7224" i="1"/>
  <c r="R7224" i="1"/>
  <c r="S7224" i="1"/>
  <c r="T7224" i="1"/>
  <c r="U7224" i="1"/>
  <c r="N7225" i="1"/>
  <c r="O7225" i="1"/>
  <c r="P7225" i="1"/>
  <c r="Q7225" i="1"/>
  <c r="R7225" i="1"/>
  <c r="S7225" i="1"/>
  <c r="T7225" i="1"/>
  <c r="U7225" i="1"/>
  <c r="N7226" i="1"/>
  <c r="O7226" i="1"/>
  <c r="P7226" i="1"/>
  <c r="Q7226" i="1"/>
  <c r="R7226" i="1"/>
  <c r="S7226" i="1"/>
  <c r="T7226" i="1"/>
  <c r="U7226" i="1"/>
  <c r="N7227" i="1"/>
  <c r="O7227" i="1"/>
  <c r="P7227" i="1"/>
  <c r="Q7227" i="1"/>
  <c r="R7227" i="1"/>
  <c r="S7227" i="1"/>
  <c r="T7227" i="1"/>
  <c r="U7227" i="1"/>
  <c r="N7228" i="1"/>
  <c r="O7228" i="1"/>
  <c r="P7228" i="1"/>
  <c r="Q7228" i="1"/>
  <c r="R7228" i="1"/>
  <c r="S7228" i="1"/>
  <c r="T7228" i="1"/>
  <c r="U7228" i="1"/>
  <c r="N7229" i="1"/>
  <c r="O7229" i="1"/>
  <c r="P7229" i="1"/>
  <c r="Q7229" i="1"/>
  <c r="R7229" i="1"/>
  <c r="S7229" i="1"/>
  <c r="T7229" i="1"/>
  <c r="U7229" i="1"/>
  <c r="N7230" i="1"/>
  <c r="O7230" i="1"/>
  <c r="P7230" i="1"/>
  <c r="Q7230" i="1"/>
  <c r="R7230" i="1"/>
  <c r="S7230" i="1"/>
  <c r="T7230" i="1"/>
  <c r="U7230" i="1"/>
  <c r="N7231" i="1"/>
  <c r="O7231" i="1"/>
  <c r="P7231" i="1"/>
  <c r="Q7231" i="1"/>
  <c r="R7231" i="1"/>
  <c r="S7231" i="1"/>
  <c r="T7231" i="1"/>
  <c r="U7231" i="1"/>
  <c r="N7232" i="1"/>
  <c r="O7232" i="1"/>
  <c r="P7232" i="1"/>
  <c r="Q7232" i="1"/>
  <c r="R7232" i="1"/>
  <c r="S7232" i="1"/>
  <c r="T7232" i="1"/>
  <c r="U7232"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197" i="1"/>
  <c r="N7161" i="1"/>
  <c r="O7161" i="1"/>
  <c r="P7161" i="1"/>
  <c r="Q7161" i="1"/>
  <c r="R7161" i="1"/>
  <c r="S7161" i="1"/>
  <c r="T7161" i="1"/>
  <c r="U7161" i="1"/>
  <c r="N7162" i="1"/>
  <c r="O7162" i="1"/>
  <c r="P7162" i="1"/>
  <c r="Q7162" i="1"/>
  <c r="R7162" i="1"/>
  <c r="S7162" i="1"/>
  <c r="T7162" i="1"/>
  <c r="U7162" i="1"/>
  <c r="N7163" i="1"/>
  <c r="O7163" i="1"/>
  <c r="P7163" i="1"/>
  <c r="Q7163" i="1"/>
  <c r="R7163" i="1"/>
  <c r="S7163" i="1"/>
  <c r="T7163" i="1"/>
  <c r="U7163" i="1"/>
  <c r="N7164" i="1"/>
  <c r="O7164" i="1"/>
  <c r="P7164" i="1"/>
  <c r="Q7164" i="1"/>
  <c r="R7164" i="1"/>
  <c r="S7164" i="1"/>
  <c r="T7164" i="1"/>
  <c r="U7164" i="1"/>
  <c r="N7165" i="1"/>
  <c r="O7165" i="1"/>
  <c r="P7165" i="1"/>
  <c r="Q7165" i="1"/>
  <c r="R7165" i="1"/>
  <c r="S7165" i="1"/>
  <c r="T7165" i="1"/>
  <c r="U7165" i="1"/>
  <c r="N7166" i="1"/>
  <c r="O7166" i="1"/>
  <c r="P7166" i="1"/>
  <c r="Q7166" i="1"/>
  <c r="R7166" i="1"/>
  <c r="S7166" i="1"/>
  <c r="T7166" i="1"/>
  <c r="U7166" i="1"/>
  <c r="N7167" i="1"/>
  <c r="O7167" i="1"/>
  <c r="P7167" i="1"/>
  <c r="Q7167" i="1"/>
  <c r="R7167" i="1"/>
  <c r="S7167" i="1"/>
  <c r="T7167" i="1"/>
  <c r="U7167" i="1"/>
  <c r="N7168" i="1"/>
  <c r="O7168" i="1"/>
  <c r="P7168" i="1"/>
  <c r="Q7168" i="1"/>
  <c r="R7168" i="1"/>
  <c r="S7168" i="1"/>
  <c r="T7168" i="1"/>
  <c r="U7168" i="1"/>
  <c r="N7169" i="1"/>
  <c r="O7169" i="1"/>
  <c r="P7169" i="1"/>
  <c r="Q7169" i="1"/>
  <c r="R7169" i="1"/>
  <c r="S7169" i="1"/>
  <c r="T7169" i="1"/>
  <c r="U7169" i="1"/>
  <c r="N7170" i="1"/>
  <c r="O7170" i="1"/>
  <c r="P7170" i="1"/>
  <c r="Q7170" i="1"/>
  <c r="R7170" i="1"/>
  <c r="S7170" i="1"/>
  <c r="T7170" i="1"/>
  <c r="U7170" i="1"/>
  <c r="N7171" i="1"/>
  <c r="O7171" i="1"/>
  <c r="P7171" i="1"/>
  <c r="Q7171" i="1"/>
  <c r="R7171" i="1"/>
  <c r="S7171" i="1"/>
  <c r="T7171" i="1"/>
  <c r="U7171" i="1"/>
  <c r="N7172" i="1"/>
  <c r="O7172" i="1"/>
  <c r="P7172" i="1"/>
  <c r="Q7172" i="1"/>
  <c r="R7172" i="1"/>
  <c r="S7172" i="1"/>
  <c r="T7172" i="1"/>
  <c r="U7172" i="1"/>
  <c r="N7173" i="1"/>
  <c r="O7173" i="1"/>
  <c r="P7173" i="1"/>
  <c r="Q7173" i="1"/>
  <c r="R7173" i="1"/>
  <c r="S7173" i="1"/>
  <c r="T7173" i="1"/>
  <c r="U7173" i="1"/>
  <c r="N7174" i="1"/>
  <c r="O7174" i="1"/>
  <c r="P7174" i="1"/>
  <c r="Q7174" i="1"/>
  <c r="R7174" i="1"/>
  <c r="S7174" i="1"/>
  <c r="T7174" i="1"/>
  <c r="U7174" i="1"/>
  <c r="N7175" i="1"/>
  <c r="O7175" i="1"/>
  <c r="P7175" i="1"/>
  <c r="Q7175" i="1"/>
  <c r="R7175" i="1"/>
  <c r="S7175" i="1"/>
  <c r="T7175" i="1"/>
  <c r="U7175" i="1"/>
  <c r="N7176" i="1"/>
  <c r="O7176" i="1"/>
  <c r="P7176" i="1"/>
  <c r="Q7176" i="1"/>
  <c r="R7176" i="1"/>
  <c r="S7176" i="1"/>
  <c r="T7176" i="1"/>
  <c r="U7176" i="1"/>
  <c r="N7177" i="1"/>
  <c r="O7177" i="1"/>
  <c r="P7177" i="1"/>
  <c r="Q7177" i="1"/>
  <c r="R7177" i="1"/>
  <c r="S7177" i="1"/>
  <c r="T7177" i="1"/>
  <c r="U7177" i="1"/>
  <c r="N7178" i="1"/>
  <c r="O7178" i="1"/>
  <c r="P7178" i="1"/>
  <c r="Q7178" i="1"/>
  <c r="R7178" i="1"/>
  <c r="S7178" i="1"/>
  <c r="T7178" i="1"/>
  <c r="U7178" i="1"/>
  <c r="N7179" i="1"/>
  <c r="O7179" i="1"/>
  <c r="P7179" i="1"/>
  <c r="Q7179" i="1"/>
  <c r="R7179" i="1"/>
  <c r="S7179" i="1"/>
  <c r="T7179" i="1"/>
  <c r="U7179" i="1"/>
  <c r="N7180" i="1"/>
  <c r="O7180" i="1"/>
  <c r="P7180" i="1"/>
  <c r="Q7180" i="1"/>
  <c r="R7180" i="1"/>
  <c r="S7180" i="1"/>
  <c r="T7180" i="1"/>
  <c r="U7180" i="1"/>
  <c r="N7181" i="1"/>
  <c r="O7181" i="1"/>
  <c r="P7181" i="1"/>
  <c r="Q7181" i="1"/>
  <c r="R7181" i="1"/>
  <c r="S7181" i="1"/>
  <c r="T7181" i="1"/>
  <c r="U7181" i="1"/>
  <c r="N7182" i="1"/>
  <c r="O7182" i="1"/>
  <c r="P7182" i="1"/>
  <c r="Q7182" i="1"/>
  <c r="R7182" i="1"/>
  <c r="S7182" i="1"/>
  <c r="T7182" i="1"/>
  <c r="U7182" i="1"/>
  <c r="N7183" i="1"/>
  <c r="O7183" i="1"/>
  <c r="P7183" i="1"/>
  <c r="Q7183" i="1"/>
  <c r="R7183" i="1"/>
  <c r="S7183" i="1"/>
  <c r="T7183" i="1"/>
  <c r="U7183" i="1"/>
  <c r="N7184" i="1"/>
  <c r="O7184" i="1"/>
  <c r="P7184" i="1"/>
  <c r="Q7184" i="1"/>
  <c r="R7184" i="1"/>
  <c r="S7184" i="1"/>
  <c r="T7184" i="1"/>
  <c r="U7184" i="1"/>
  <c r="N7185" i="1"/>
  <c r="O7185" i="1"/>
  <c r="P7185" i="1"/>
  <c r="Q7185" i="1"/>
  <c r="R7185" i="1"/>
  <c r="S7185" i="1"/>
  <c r="T7185" i="1"/>
  <c r="U7185" i="1"/>
  <c r="N7186" i="1"/>
  <c r="O7186" i="1"/>
  <c r="P7186" i="1"/>
  <c r="Q7186" i="1"/>
  <c r="R7186" i="1"/>
  <c r="S7186" i="1"/>
  <c r="T7186" i="1"/>
  <c r="U7186" i="1"/>
  <c r="N7187" i="1"/>
  <c r="O7187" i="1"/>
  <c r="P7187" i="1"/>
  <c r="Q7187" i="1"/>
  <c r="R7187" i="1"/>
  <c r="S7187" i="1"/>
  <c r="T7187" i="1"/>
  <c r="U7187" i="1"/>
  <c r="N7188" i="1"/>
  <c r="O7188" i="1"/>
  <c r="P7188" i="1"/>
  <c r="Q7188" i="1"/>
  <c r="R7188" i="1"/>
  <c r="S7188" i="1"/>
  <c r="T7188" i="1"/>
  <c r="U7188" i="1"/>
  <c r="N7189" i="1"/>
  <c r="O7189" i="1"/>
  <c r="P7189" i="1"/>
  <c r="Q7189" i="1"/>
  <c r="R7189" i="1"/>
  <c r="S7189" i="1"/>
  <c r="T7189" i="1"/>
  <c r="U7189" i="1"/>
  <c r="N7190" i="1"/>
  <c r="O7190" i="1"/>
  <c r="P7190" i="1"/>
  <c r="Q7190" i="1"/>
  <c r="R7190" i="1"/>
  <c r="S7190" i="1"/>
  <c r="T7190" i="1"/>
  <c r="U7190" i="1"/>
  <c r="N7191" i="1"/>
  <c r="O7191" i="1"/>
  <c r="P7191" i="1"/>
  <c r="Q7191" i="1"/>
  <c r="R7191" i="1"/>
  <c r="S7191" i="1"/>
  <c r="T7191" i="1"/>
  <c r="U7191" i="1"/>
  <c r="N7192" i="1"/>
  <c r="O7192" i="1"/>
  <c r="P7192" i="1"/>
  <c r="Q7192" i="1"/>
  <c r="R7192" i="1"/>
  <c r="S7192" i="1"/>
  <c r="T7192" i="1"/>
  <c r="U7192" i="1"/>
  <c r="N7193" i="1"/>
  <c r="O7193" i="1"/>
  <c r="P7193" i="1"/>
  <c r="Q7193" i="1"/>
  <c r="R7193" i="1"/>
  <c r="S7193" i="1"/>
  <c r="T7193" i="1"/>
  <c r="U7193" i="1"/>
  <c r="N7194" i="1"/>
  <c r="O7194" i="1"/>
  <c r="P7194" i="1"/>
  <c r="Q7194" i="1"/>
  <c r="R7194" i="1"/>
  <c r="S7194" i="1"/>
  <c r="T7194" i="1"/>
  <c r="U7194" i="1"/>
  <c r="N7195" i="1"/>
  <c r="O7195" i="1"/>
  <c r="P7195" i="1"/>
  <c r="Q7195" i="1"/>
  <c r="R7195" i="1"/>
  <c r="S7195" i="1"/>
  <c r="T7195" i="1"/>
  <c r="U7195" i="1"/>
  <c r="N7196" i="1"/>
  <c r="O7196" i="1"/>
  <c r="P7196" i="1"/>
  <c r="Q7196" i="1"/>
  <c r="R7196" i="1"/>
  <c r="S7196" i="1"/>
  <c r="T7196" i="1"/>
  <c r="U7196"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61" i="1"/>
  <c r="N7125" i="1"/>
  <c r="O7125" i="1"/>
  <c r="P7125" i="1"/>
  <c r="Q7125" i="1"/>
  <c r="R7125" i="1"/>
  <c r="S7125" i="1"/>
  <c r="T7125" i="1"/>
  <c r="U7125" i="1"/>
  <c r="N7126" i="1"/>
  <c r="O7126" i="1"/>
  <c r="P7126" i="1"/>
  <c r="Q7126" i="1"/>
  <c r="R7126" i="1"/>
  <c r="S7126" i="1"/>
  <c r="T7126" i="1"/>
  <c r="U7126" i="1"/>
  <c r="N7127" i="1"/>
  <c r="O7127" i="1"/>
  <c r="P7127" i="1"/>
  <c r="Q7127" i="1"/>
  <c r="R7127" i="1"/>
  <c r="S7127" i="1"/>
  <c r="T7127" i="1"/>
  <c r="U7127" i="1"/>
  <c r="N7128" i="1"/>
  <c r="O7128" i="1"/>
  <c r="P7128" i="1"/>
  <c r="Q7128" i="1"/>
  <c r="R7128" i="1"/>
  <c r="S7128" i="1"/>
  <c r="T7128" i="1"/>
  <c r="U7128" i="1"/>
  <c r="N7129" i="1"/>
  <c r="O7129" i="1"/>
  <c r="P7129" i="1"/>
  <c r="Q7129" i="1"/>
  <c r="R7129" i="1"/>
  <c r="S7129" i="1"/>
  <c r="T7129" i="1"/>
  <c r="U7129" i="1"/>
  <c r="N7130" i="1"/>
  <c r="O7130" i="1"/>
  <c r="P7130" i="1"/>
  <c r="Q7130" i="1"/>
  <c r="R7130" i="1"/>
  <c r="S7130" i="1"/>
  <c r="T7130" i="1"/>
  <c r="U7130" i="1"/>
  <c r="N7131" i="1"/>
  <c r="O7131" i="1"/>
  <c r="P7131" i="1"/>
  <c r="Q7131" i="1"/>
  <c r="R7131" i="1"/>
  <c r="S7131" i="1"/>
  <c r="T7131" i="1"/>
  <c r="U7131" i="1"/>
  <c r="N7132" i="1"/>
  <c r="O7132" i="1"/>
  <c r="P7132" i="1"/>
  <c r="Q7132" i="1"/>
  <c r="R7132" i="1"/>
  <c r="S7132" i="1"/>
  <c r="T7132" i="1"/>
  <c r="U7132" i="1"/>
  <c r="N7133" i="1"/>
  <c r="O7133" i="1"/>
  <c r="P7133" i="1"/>
  <c r="Q7133" i="1"/>
  <c r="R7133" i="1"/>
  <c r="S7133" i="1"/>
  <c r="T7133" i="1"/>
  <c r="U7133" i="1"/>
  <c r="N7134" i="1"/>
  <c r="O7134" i="1"/>
  <c r="P7134" i="1"/>
  <c r="Q7134" i="1"/>
  <c r="R7134" i="1"/>
  <c r="S7134" i="1"/>
  <c r="T7134" i="1"/>
  <c r="U7134" i="1"/>
  <c r="N7135" i="1"/>
  <c r="O7135" i="1"/>
  <c r="P7135" i="1"/>
  <c r="Q7135" i="1"/>
  <c r="R7135" i="1"/>
  <c r="S7135" i="1"/>
  <c r="T7135" i="1"/>
  <c r="U7135" i="1"/>
  <c r="N7136" i="1"/>
  <c r="O7136" i="1"/>
  <c r="P7136" i="1"/>
  <c r="Q7136" i="1"/>
  <c r="R7136" i="1"/>
  <c r="S7136" i="1"/>
  <c r="T7136" i="1"/>
  <c r="U7136" i="1"/>
  <c r="N7137" i="1"/>
  <c r="O7137" i="1"/>
  <c r="P7137" i="1"/>
  <c r="Q7137" i="1"/>
  <c r="R7137" i="1"/>
  <c r="S7137" i="1"/>
  <c r="T7137" i="1"/>
  <c r="U7137" i="1"/>
  <c r="N7138" i="1"/>
  <c r="O7138" i="1"/>
  <c r="P7138" i="1"/>
  <c r="Q7138" i="1"/>
  <c r="R7138" i="1"/>
  <c r="S7138" i="1"/>
  <c r="T7138" i="1"/>
  <c r="U7138" i="1"/>
  <c r="N7139" i="1"/>
  <c r="O7139" i="1"/>
  <c r="P7139" i="1"/>
  <c r="Q7139" i="1"/>
  <c r="R7139" i="1"/>
  <c r="S7139" i="1"/>
  <c r="T7139" i="1"/>
  <c r="U7139" i="1"/>
  <c r="N7140" i="1"/>
  <c r="O7140" i="1"/>
  <c r="P7140" i="1"/>
  <c r="Q7140" i="1"/>
  <c r="R7140" i="1"/>
  <c r="S7140" i="1"/>
  <c r="T7140" i="1"/>
  <c r="U7140" i="1"/>
  <c r="N7141" i="1"/>
  <c r="O7141" i="1"/>
  <c r="P7141" i="1"/>
  <c r="Q7141" i="1"/>
  <c r="R7141" i="1"/>
  <c r="S7141" i="1"/>
  <c r="T7141" i="1"/>
  <c r="U7141" i="1"/>
  <c r="N7142" i="1"/>
  <c r="O7142" i="1"/>
  <c r="P7142" i="1"/>
  <c r="Q7142" i="1"/>
  <c r="R7142" i="1"/>
  <c r="S7142" i="1"/>
  <c r="T7142" i="1"/>
  <c r="U7142" i="1"/>
  <c r="N7143" i="1"/>
  <c r="O7143" i="1"/>
  <c r="P7143" i="1"/>
  <c r="Q7143" i="1"/>
  <c r="R7143" i="1"/>
  <c r="S7143" i="1"/>
  <c r="T7143" i="1"/>
  <c r="U7143" i="1"/>
  <c r="N7144" i="1"/>
  <c r="O7144" i="1"/>
  <c r="P7144" i="1"/>
  <c r="Q7144" i="1"/>
  <c r="R7144" i="1"/>
  <c r="S7144" i="1"/>
  <c r="T7144" i="1"/>
  <c r="U7144" i="1"/>
  <c r="N7145" i="1"/>
  <c r="O7145" i="1"/>
  <c r="P7145" i="1"/>
  <c r="Q7145" i="1"/>
  <c r="R7145" i="1"/>
  <c r="S7145" i="1"/>
  <c r="T7145" i="1"/>
  <c r="U7145" i="1"/>
  <c r="N7146" i="1"/>
  <c r="O7146" i="1"/>
  <c r="P7146" i="1"/>
  <c r="Q7146" i="1"/>
  <c r="R7146" i="1"/>
  <c r="S7146" i="1"/>
  <c r="T7146" i="1"/>
  <c r="U7146" i="1"/>
  <c r="N7147" i="1"/>
  <c r="O7147" i="1"/>
  <c r="P7147" i="1"/>
  <c r="Q7147" i="1"/>
  <c r="R7147" i="1"/>
  <c r="S7147" i="1"/>
  <c r="T7147" i="1"/>
  <c r="U7147" i="1"/>
  <c r="N7148" i="1"/>
  <c r="O7148" i="1"/>
  <c r="P7148" i="1"/>
  <c r="Q7148" i="1"/>
  <c r="R7148" i="1"/>
  <c r="S7148" i="1"/>
  <c r="T7148" i="1"/>
  <c r="U7148" i="1"/>
  <c r="N7149" i="1"/>
  <c r="O7149" i="1"/>
  <c r="P7149" i="1"/>
  <c r="Q7149" i="1"/>
  <c r="R7149" i="1"/>
  <c r="S7149" i="1"/>
  <c r="T7149" i="1"/>
  <c r="U7149" i="1"/>
  <c r="N7150" i="1"/>
  <c r="O7150" i="1"/>
  <c r="P7150" i="1"/>
  <c r="Q7150" i="1"/>
  <c r="R7150" i="1"/>
  <c r="S7150" i="1"/>
  <c r="T7150" i="1"/>
  <c r="U7150" i="1"/>
  <c r="N7151" i="1"/>
  <c r="O7151" i="1"/>
  <c r="P7151" i="1"/>
  <c r="Q7151" i="1"/>
  <c r="R7151" i="1"/>
  <c r="S7151" i="1"/>
  <c r="T7151" i="1"/>
  <c r="U7151" i="1"/>
  <c r="N7152" i="1"/>
  <c r="O7152" i="1"/>
  <c r="P7152" i="1"/>
  <c r="Q7152" i="1"/>
  <c r="R7152" i="1"/>
  <c r="S7152" i="1"/>
  <c r="T7152" i="1"/>
  <c r="U7152" i="1"/>
  <c r="N7153" i="1"/>
  <c r="O7153" i="1"/>
  <c r="P7153" i="1"/>
  <c r="Q7153" i="1"/>
  <c r="R7153" i="1"/>
  <c r="S7153" i="1"/>
  <c r="T7153" i="1"/>
  <c r="U7153" i="1"/>
  <c r="N7154" i="1"/>
  <c r="O7154" i="1"/>
  <c r="P7154" i="1"/>
  <c r="Q7154" i="1"/>
  <c r="R7154" i="1"/>
  <c r="S7154" i="1"/>
  <c r="T7154" i="1"/>
  <c r="U7154" i="1"/>
  <c r="N7155" i="1"/>
  <c r="O7155" i="1"/>
  <c r="P7155" i="1"/>
  <c r="Q7155" i="1"/>
  <c r="R7155" i="1"/>
  <c r="S7155" i="1"/>
  <c r="T7155" i="1"/>
  <c r="U7155" i="1"/>
  <c r="N7156" i="1"/>
  <c r="O7156" i="1"/>
  <c r="P7156" i="1"/>
  <c r="Q7156" i="1"/>
  <c r="R7156" i="1"/>
  <c r="S7156" i="1"/>
  <c r="T7156" i="1"/>
  <c r="U7156" i="1"/>
  <c r="N7157" i="1"/>
  <c r="O7157" i="1"/>
  <c r="P7157" i="1"/>
  <c r="Q7157" i="1"/>
  <c r="R7157" i="1"/>
  <c r="S7157" i="1"/>
  <c r="T7157" i="1"/>
  <c r="U7157" i="1"/>
  <c r="N7158" i="1"/>
  <c r="O7158" i="1"/>
  <c r="P7158" i="1"/>
  <c r="Q7158" i="1"/>
  <c r="R7158" i="1"/>
  <c r="S7158" i="1"/>
  <c r="T7158" i="1"/>
  <c r="U7158" i="1"/>
  <c r="N7159" i="1"/>
  <c r="O7159" i="1"/>
  <c r="P7159" i="1"/>
  <c r="Q7159" i="1"/>
  <c r="R7159" i="1"/>
  <c r="S7159" i="1"/>
  <c r="T7159" i="1"/>
  <c r="U7159" i="1"/>
  <c r="N7160" i="1"/>
  <c r="O7160" i="1"/>
  <c r="P7160" i="1"/>
  <c r="Q7160" i="1"/>
  <c r="R7160" i="1"/>
  <c r="S7160" i="1"/>
  <c r="T7160" i="1"/>
  <c r="U7160"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25" i="1"/>
  <c r="N7017" i="1"/>
  <c r="O7017" i="1"/>
  <c r="P7017" i="1"/>
  <c r="Q7017" i="1"/>
  <c r="R7017" i="1"/>
  <c r="S7017" i="1"/>
  <c r="T7017" i="1"/>
  <c r="U7017" i="1"/>
  <c r="N7018" i="1"/>
  <c r="O7018" i="1"/>
  <c r="P7018" i="1"/>
  <c r="Q7018" i="1"/>
  <c r="R7018" i="1"/>
  <c r="S7018" i="1"/>
  <c r="T7018" i="1"/>
  <c r="U7018" i="1"/>
  <c r="N7019" i="1"/>
  <c r="O7019" i="1"/>
  <c r="P7019" i="1"/>
  <c r="Q7019" i="1"/>
  <c r="R7019" i="1"/>
  <c r="S7019" i="1"/>
  <c r="T7019" i="1"/>
  <c r="U7019" i="1"/>
  <c r="N7020" i="1"/>
  <c r="O7020" i="1"/>
  <c r="P7020" i="1"/>
  <c r="Q7020" i="1"/>
  <c r="R7020" i="1"/>
  <c r="S7020" i="1"/>
  <c r="T7020" i="1"/>
  <c r="U7020" i="1"/>
  <c r="N7021" i="1"/>
  <c r="O7021" i="1"/>
  <c r="P7021" i="1"/>
  <c r="Q7021" i="1"/>
  <c r="R7021" i="1"/>
  <c r="S7021" i="1"/>
  <c r="T7021" i="1"/>
  <c r="U7021" i="1"/>
  <c r="N7022" i="1"/>
  <c r="O7022" i="1"/>
  <c r="P7022" i="1"/>
  <c r="Q7022" i="1"/>
  <c r="R7022" i="1"/>
  <c r="S7022" i="1"/>
  <c r="T7022" i="1"/>
  <c r="U7022" i="1"/>
  <c r="N7023" i="1"/>
  <c r="O7023" i="1"/>
  <c r="P7023" i="1"/>
  <c r="Q7023" i="1"/>
  <c r="R7023" i="1"/>
  <c r="S7023" i="1"/>
  <c r="T7023" i="1"/>
  <c r="U7023" i="1"/>
  <c r="N7024" i="1"/>
  <c r="O7024" i="1"/>
  <c r="P7024" i="1"/>
  <c r="Q7024" i="1"/>
  <c r="R7024" i="1"/>
  <c r="S7024" i="1"/>
  <c r="T7024" i="1"/>
  <c r="U7024" i="1"/>
  <c r="N7025" i="1"/>
  <c r="O7025" i="1"/>
  <c r="P7025" i="1"/>
  <c r="Q7025" i="1"/>
  <c r="R7025" i="1"/>
  <c r="S7025" i="1"/>
  <c r="T7025" i="1"/>
  <c r="U7025" i="1"/>
  <c r="N7026" i="1"/>
  <c r="O7026" i="1"/>
  <c r="P7026" i="1"/>
  <c r="Q7026" i="1"/>
  <c r="R7026" i="1"/>
  <c r="S7026" i="1"/>
  <c r="T7026" i="1"/>
  <c r="U7026" i="1"/>
  <c r="N7027" i="1"/>
  <c r="O7027" i="1"/>
  <c r="P7027" i="1"/>
  <c r="Q7027" i="1"/>
  <c r="R7027" i="1"/>
  <c r="S7027" i="1"/>
  <c r="T7027" i="1"/>
  <c r="U7027" i="1"/>
  <c r="N7028" i="1"/>
  <c r="O7028" i="1"/>
  <c r="P7028" i="1"/>
  <c r="Q7028" i="1"/>
  <c r="R7028" i="1"/>
  <c r="S7028" i="1"/>
  <c r="T7028" i="1"/>
  <c r="U7028" i="1"/>
  <c r="N7029" i="1"/>
  <c r="O7029" i="1"/>
  <c r="P7029" i="1"/>
  <c r="Q7029" i="1"/>
  <c r="R7029" i="1"/>
  <c r="S7029" i="1"/>
  <c r="T7029" i="1"/>
  <c r="U7029" i="1"/>
  <c r="N7030" i="1"/>
  <c r="O7030" i="1"/>
  <c r="P7030" i="1"/>
  <c r="Q7030" i="1"/>
  <c r="R7030" i="1"/>
  <c r="S7030" i="1"/>
  <c r="T7030" i="1"/>
  <c r="U7030" i="1"/>
  <c r="N7031" i="1"/>
  <c r="O7031" i="1"/>
  <c r="P7031" i="1"/>
  <c r="Q7031" i="1"/>
  <c r="R7031" i="1"/>
  <c r="S7031" i="1"/>
  <c r="T7031" i="1"/>
  <c r="U7031" i="1"/>
  <c r="N7032" i="1"/>
  <c r="O7032" i="1"/>
  <c r="P7032" i="1"/>
  <c r="Q7032" i="1"/>
  <c r="R7032" i="1"/>
  <c r="S7032" i="1"/>
  <c r="T7032" i="1"/>
  <c r="U7032" i="1"/>
  <c r="N7033" i="1"/>
  <c r="O7033" i="1"/>
  <c r="P7033" i="1"/>
  <c r="Q7033" i="1"/>
  <c r="R7033" i="1"/>
  <c r="S7033" i="1"/>
  <c r="T7033" i="1"/>
  <c r="U7033" i="1"/>
  <c r="N7034" i="1"/>
  <c r="O7034" i="1"/>
  <c r="P7034" i="1"/>
  <c r="Q7034" i="1"/>
  <c r="R7034" i="1"/>
  <c r="S7034" i="1"/>
  <c r="T7034" i="1"/>
  <c r="U7034" i="1"/>
  <c r="N7035" i="1"/>
  <c r="O7035" i="1"/>
  <c r="P7035" i="1"/>
  <c r="Q7035" i="1"/>
  <c r="R7035" i="1"/>
  <c r="S7035" i="1"/>
  <c r="T7035" i="1"/>
  <c r="U7035" i="1"/>
  <c r="N7036" i="1"/>
  <c r="O7036" i="1"/>
  <c r="P7036" i="1"/>
  <c r="Q7036" i="1"/>
  <c r="R7036" i="1"/>
  <c r="S7036" i="1"/>
  <c r="T7036" i="1"/>
  <c r="U7036" i="1"/>
  <c r="N7037" i="1"/>
  <c r="O7037" i="1"/>
  <c r="P7037" i="1"/>
  <c r="Q7037" i="1"/>
  <c r="R7037" i="1"/>
  <c r="S7037" i="1"/>
  <c r="T7037" i="1"/>
  <c r="U7037" i="1"/>
  <c r="N7038" i="1"/>
  <c r="O7038" i="1"/>
  <c r="P7038" i="1"/>
  <c r="Q7038" i="1"/>
  <c r="R7038" i="1"/>
  <c r="S7038" i="1"/>
  <c r="T7038" i="1"/>
  <c r="U7038" i="1"/>
  <c r="N7039" i="1"/>
  <c r="O7039" i="1"/>
  <c r="P7039" i="1"/>
  <c r="Q7039" i="1"/>
  <c r="R7039" i="1"/>
  <c r="S7039" i="1"/>
  <c r="T7039" i="1"/>
  <c r="U7039" i="1"/>
  <c r="N7040" i="1"/>
  <c r="O7040" i="1"/>
  <c r="P7040" i="1"/>
  <c r="Q7040" i="1"/>
  <c r="R7040" i="1"/>
  <c r="S7040" i="1"/>
  <c r="T7040" i="1"/>
  <c r="U7040" i="1"/>
  <c r="N7041" i="1"/>
  <c r="O7041" i="1"/>
  <c r="P7041" i="1"/>
  <c r="Q7041" i="1"/>
  <c r="R7041" i="1"/>
  <c r="S7041" i="1"/>
  <c r="T7041" i="1"/>
  <c r="U7041" i="1"/>
  <c r="N7042" i="1"/>
  <c r="O7042" i="1"/>
  <c r="P7042" i="1"/>
  <c r="Q7042" i="1"/>
  <c r="R7042" i="1"/>
  <c r="S7042" i="1"/>
  <c r="T7042" i="1"/>
  <c r="U7042" i="1"/>
  <c r="N7043" i="1"/>
  <c r="O7043" i="1"/>
  <c r="P7043" i="1"/>
  <c r="Q7043" i="1"/>
  <c r="R7043" i="1"/>
  <c r="S7043" i="1"/>
  <c r="T7043" i="1"/>
  <c r="U7043" i="1"/>
  <c r="N7044" i="1"/>
  <c r="O7044" i="1"/>
  <c r="P7044" i="1"/>
  <c r="Q7044" i="1"/>
  <c r="R7044" i="1"/>
  <c r="S7044" i="1"/>
  <c r="T7044" i="1"/>
  <c r="U7044" i="1"/>
  <c r="N7045" i="1"/>
  <c r="O7045" i="1"/>
  <c r="P7045" i="1"/>
  <c r="Q7045" i="1"/>
  <c r="R7045" i="1"/>
  <c r="S7045" i="1"/>
  <c r="T7045" i="1"/>
  <c r="U7045" i="1"/>
  <c r="N7046" i="1"/>
  <c r="O7046" i="1"/>
  <c r="P7046" i="1"/>
  <c r="Q7046" i="1"/>
  <c r="R7046" i="1"/>
  <c r="S7046" i="1"/>
  <c r="T7046" i="1"/>
  <c r="U7046" i="1"/>
  <c r="N7047" i="1"/>
  <c r="O7047" i="1"/>
  <c r="P7047" i="1"/>
  <c r="Q7047" i="1"/>
  <c r="R7047" i="1"/>
  <c r="S7047" i="1"/>
  <c r="T7047" i="1"/>
  <c r="U7047" i="1"/>
  <c r="N7048" i="1"/>
  <c r="O7048" i="1"/>
  <c r="P7048" i="1"/>
  <c r="Q7048" i="1"/>
  <c r="R7048" i="1"/>
  <c r="S7048" i="1"/>
  <c r="T7048" i="1"/>
  <c r="U7048" i="1"/>
  <c r="N7049" i="1"/>
  <c r="O7049" i="1"/>
  <c r="P7049" i="1"/>
  <c r="Q7049" i="1"/>
  <c r="R7049" i="1"/>
  <c r="S7049" i="1"/>
  <c r="T7049" i="1"/>
  <c r="U7049" i="1"/>
  <c r="N7050" i="1"/>
  <c r="O7050" i="1"/>
  <c r="P7050" i="1"/>
  <c r="Q7050" i="1"/>
  <c r="R7050" i="1"/>
  <c r="S7050" i="1"/>
  <c r="T7050" i="1"/>
  <c r="U7050" i="1"/>
  <c r="N7051" i="1"/>
  <c r="O7051" i="1"/>
  <c r="P7051" i="1"/>
  <c r="Q7051" i="1"/>
  <c r="R7051" i="1"/>
  <c r="S7051" i="1"/>
  <c r="T7051" i="1"/>
  <c r="U7051" i="1"/>
  <c r="N7052" i="1"/>
  <c r="O7052" i="1"/>
  <c r="P7052" i="1"/>
  <c r="Q7052" i="1"/>
  <c r="R7052" i="1"/>
  <c r="S7052" i="1"/>
  <c r="T7052" i="1"/>
  <c r="U7052"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17" i="1"/>
  <c r="N6981" i="1"/>
  <c r="O6981" i="1"/>
  <c r="P6981" i="1"/>
  <c r="Q6981" i="1"/>
  <c r="R6981" i="1"/>
  <c r="S6981" i="1"/>
  <c r="T6981" i="1"/>
  <c r="U6981" i="1"/>
  <c r="N6982" i="1"/>
  <c r="O6982" i="1"/>
  <c r="P6982" i="1"/>
  <c r="Q6982" i="1"/>
  <c r="R6982" i="1"/>
  <c r="S6982" i="1"/>
  <c r="T6982" i="1"/>
  <c r="U6982" i="1"/>
  <c r="N6983" i="1"/>
  <c r="O6983" i="1"/>
  <c r="P6983" i="1"/>
  <c r="Q6983" i="1"/>
  <c r="R6983" i="1"/>
  <c r="S6983" i="1"/>
  <c r="T6983" i="1"/>
  <c r="U6983" i="1"/>
  <c r="N6984" i="1"/>
  <c r="O6984" i="1"/>
  <c r="P6984" i="1"/>
  <c r="Q6984" i="1"/>
  <c r="R6984" i="1"/>
  <c r="S6984" i="1"/>
  <c r="T6984" i="1"/>
  <c r="U6984" i="1"/>
  <c r="N6985" i="1"/>
  <c r="O6985" i="1"/>
  <c r="P6985" i="1"/>
  <c r="Q6985" i="1"/>
  <c r="R6985" i="1"/>
  <c r="S6985" i="1"/>
  <c r="T6985" i="1"/>
  <c r="U6985" i="1"/>
  <c r="N6986" i="1"/>
  <c r="O6986" i="1"/>
  <c r="P6986" i="1"/>
  <c r="Q6986" i="1"/>
  <c r="R6986" i="1"/>
  <c r="S6986" i="1"/>
  <c r="T6986" i="1"/>
  <c r="U6986" i="1"/>
  <c r="N6987" i="1"/>
  <c r="O6987" i="1"/>
  <c r="P6987" i="1"/>
  <c r="Q6987" i="1"/>
  <c r="R6987" i="1"/>
  <c r="S6987" i="1"/>
  <c r="T6987" i="1"/>
  <c r="U6987" i="1"/>
  <c r="N6988" i="1"/>
  <c r="O6988" i="1"/>
  <c r="P6988" i="1"/>
  <c r="Q6988" i="1"/>
  <c r="R6988" i="1"/>
  <c r="S6988" i="1"/>
  <c r="T6988" i="1"/>
  <c r="U6988" i="1"/>
  <c r="N6989" i="1"/>
  <c r="O6989" i="1"/>
  <c r="P6989" i="1"/>
  <c r="Q6989" i="1"/>
  <c r="R6989" i="1"/>
  <c r="S6989" i="1"/>
  <c r="T6989" i="1"/>
  <c r="U6989" i="1"/>
  <c r="N6990" i="1"/>
  <c r="O6990" i="1"/>
  <c r="P6990" i="1"/>
  <c r="Q6990" i="1"/>
  <c r="R6990" i="1"/>
  <c r="S6990" i="1"/>
  <c r="T6990" i="1"/>
  <c r="U6990" i="1"/>
  <c r="N6991" i="1"/>
  <c r="O6991" i="1"/>
  <c r="P6991" i="1"/>
  <c r="Q6991" i="1"/>
  <c r="R6991" i="1"/>
  <c r="S6991" i="1"/>
  <c r="T6991" i="1"/>
  <c r="U6991" i="1"/>
  <c r="N6992" i="1"/>
  <c r="O6992" i="1"/>
  <c r="P6992" i="1"/>
  <c r="Q6992" i="1"/>
  <c r="R6992" i="1"/>
  <c r="S6992" i="1"/>
  <c r="T6992" i="1"/>
  <c r="U6992" i="1"/>
  <c r="N6993" i="1"/>
  <c r="O6993" i="1"/>
  <c r="P6993" i="1"/>
  <c r="Q6993" i="1"/>
  <c r="R6993" i="1"/>
  <c r="S6993" i="1"/>
  <c r="T6993" i="1"/>
  <c r="U6993" i="1"/>
  <c r="N6994" i="1"/>
  <c r="O6994" i="1"/>
  <c r="P6994" i="1"/>
  <c r="Q6994" i="1"/>
  <c r="R6994" i="1"/>
  <c r="S6994" i="1"/>
  <c r="T6994" i="1"/>
  <c r="U6994" i="1"/>
  <c r="N6995" i="1"/>
  <c r="O6995" i="1"/>
  <c r="P6995" i="1"/>
  <c r="Q6995" i="1"/>
  <c r="R6995" i="1"/>
  <c r="S6995" i="1"/>
  <c r="T6995" i="1"/>
  <c r="U6995" i="1"/>
  <c r="N6996" i="1"/>
  <c r="O6996" i="1"/>
  <c r="P6996" i="1"/>
  <c r="Q6996" i="1"/>
  <c r="R6996" i="1"/>
  <c r="S6996" i="1"/>
  <c r="T6996" i="1"/>
  <c r="U6996" i="1"/>
  <c r="N6997" i="1"/>
  <c r="O6997" i="1"/>
  <c r="P6997" i="1"/>
  <c r="Q6997" i="1"/>
  <c r="R6997" i="1"/>
  <c r="S6997" i="1"/>
  <c r="T6997" i="1"/>
  <c r="U6997" i="1"/>
  <c r="N6998" i="1"/>
  <c r="O6998" i="1"/>
  <c r="P6998" i="1"/>
  <c r="Q6998" i="1"/>
  <c r="R6998" i="1"/>
  <c r="S6998" i="1"/>
  <c r="T6998" i="1"/>
  <c r="U6998" i="1"/>
  <c r="N6999" i="1"/>
  <c r="O6999" i="1"/>
  <c r="P6999" i="1"/>
  <c r="Q6999" i="1"/>
  <c r="R6999" i="1"/>
  <c r="S6999" i="1"/>
  <c r="T6999" i="1"/>
  <c r="U6999" i="1"/>
  <c r="N7000" i="1"/>
  <c r="O7000" i="1"/>
  <c r="P7000" i="1"/>
  <c r="Q7000" i="1"/>
  <c r="R7000" i="1"/>
  <c r="S7000" i="1"/>
  <c r="T7000" i="1"/>
  <c r="U7000" i="1"/>
  <c r="N7001" i="1"/>
  <c r="O7001" i="1"/>
  <c r="P7001" i="1"/>
  <c r="Q7001" i="1"/>
  <c r="R7001" i="1"/>
  <c r="S7001" i="1"/>
  <c r="T7001" i="1"/>
  <c r="U7001" i="1"/>
  <c r="N7002" i="1"/>
  <c r="O7002" i="1"/>
  <c r="P7002" i="1"/>
  <c r="Q7002" i="1"/>
  <c r="R7002" i="1"/>
  <c r="S7002" i="1"/>
  <c r="T7002" i="1"/>
  <c r="U7002" i="1"/>
  <c r="N7003" i="1"/>
  <c r="O7003" i="1"/>
  <c r="P7003" i="1"/>
  <c r="Q7003" i="1"/>
  <c r="R7003" i="1"/>
  <c r="S7003" i="1"/>
  <c r="T7003" i="1"/>
  <c r="U7003" i="1"/>
  <c r="N7004" i="1"/>
  <c r="O7004" i="1"/>
  <c r="P7004" i="1"/>
  <c r="Q7004" i="1"/>
  <c r="R7004" i="1"/>
  <c r="S7004" i="1"/>
  <c r="T7004" i="1"/>
  <c r="U7004" i="1"/>
  <c r="N7005" i="1"/>
  <c r="O7005" i="1"/>
  <c r="P7005" i="1"/>
  <c r="Q7005" i="1"/>
  <c r="R7005" i="1"/>
  <c r="S7005" i="1"/>
  <c r="T7005" i="1"/>
  <c r="U7005" i="1"/>
  <c r="N7006" i="1"/>
  <c r="O7006" i="1"/>
  <c r="P7006" i="1"/>
  <c r="Q7006" i="1"/>
  <c r="R7006" i="1"/>
  <c r="S7006" i="1"/>
  <c r="T7006" i="1"/>
  <c r="U7006" i="1"/>
  <c r="N7007" i="1"/>
  <c r="O7007" i="1"/>
  <c r="P7007" i="1"/>
  <c r="Q7007" i="1"/>
  <c r="R7007" i="1"/>
  <c r="S7007" i="1"/>
  <c r="T7007" i="1"/>
  <c r="U7007" i="1"/>
  <c r="N7008" i="1"/>
  <c r="O7008" i="1"/>
  <c r="P7008" i="1"/>
  <c r="Q7008" i="1"/>
  <c r="R7008" i="1"/>
  <c r="S7008" i="1"/>
  <c r="T7008" i="1"/>
  <c r="U7008" i="1"/>
  <c r="N7009" i="1"/>
  <c r="O7009" i="1"/>
  <c r="P7009" i="1"/>
  <c r="Q7009" i="1"/>
  <c r="R7009" i="1"/>
  <c r="S7009" i="1"/>
  <c r="T7009" i="1"/>
  <c r="U7009" i="1"/>
  <c r="N7010" i="1"/>
  <c r="O7010" i="1"/>
  <c r="P7010" i="1"/>
  <c r="Q7010" i="1"/>
  <c r="R7010" i="1"/>
  <c r="S7010" i="1"/>
  <c r="T7010" i="1"/>
  <c r="U7010" i="1"/>
  <c r="N7011" i="1"/>
  <c r="O7011" i="1"/>
  <c r="P7011" i="1"/>
  <c r="Q7011" i="1"/>
  <c r="R7011" i="1"/>
  <c r="S7011" i="1"/>
  <c r="T7011" i="1"/>
  <c r="U7011" i="1"/>
  <c r="N7012" i="1"/>
  <c r="O7012" i="1"/>
  <c r="P7012" i="1"/>
  <c r="Q7012" i="1"/>
  <c r="R7012" i="1"/>
  <c r="S7012" i="1"/>
  <c r="T7012" i="1"/>
  <c r="U7012" i="1"/>
  <c r="N7013" i="1"/>
  <c r="O7013" i="1"/>
  <c r="P7013" i="1"/>
  <c r="Q7013" i="1"/>
  <c r="R7013" i="1"/>
  <c r="S7013" i="1"/>
  <c r="T7013" i="1"/>
  <c r="U7013" i="1"/>
  <c r="N7014" i="1"/>
  <c r="O7014" i="1"/>
  <c r="P7014" i="1"/>
  <c r="Q7014" i="1"/>
  <c r="R7014" i="1"/>
  <c r="S7014" i="1"/>
  <c r="T7014" i="1"/>
  <c r="U7014" i="1"/>
  <c r="N7015" i="1"/>
  <c r="O7015" i="1"/>
  <c r="P7015" i="1"/>
  <c r="Q7015" i="1"/>
  <c r="R7015" i="1"/>
  <c r="S7015" i="1"/>
  <c r="T7015" i="1"/>
  <c r="U7015" i="1"/>
  <c r="N7016" i="1"/>
  <c r="O7016" i="1"/>
  <c r="P7016" i="1"/>
  <c r="Q7016" i="1"/>
  <c r="R7016" i="1"/>
  <c r="S7016" i="1"/>
  <c r="T7016" i="1"/>
  <c r="U7016"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6981"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Y6981" i="1"/>
  <c r="U6716" i="1"/>
  <c r="T6716" i="1"/>
  <c r="S6716" i="1"/>
  <c r="R6716" i="1"/>
  <c r="Q6716" i="1"/>
  <c r="P6716" i="1"/>
  <c r="O6716" i="1"/>
  <c r="N6716" i="1"/>
  <c r="M6716" i="1"/>
  <c r="U6701" i="1"/>
  <c r="T6701" i="1"/>
  <c r="S6701" i="1"/>
  <c r="R6701" i="1"/>
  <c r="Q6701" i="1"/>
  <c r="P6701" i="1"/>
  <c r="O6701" i="1"/>
  <c r="N6701" i="1"/>
  <c r="M6701" i="1"/>
  <c r="U6686" i="1"/>
  <c r="T6686" i="1"/>
  <c r="S6686" i="1"/>
  <c r="R6686" i="1"/>
  <c r="Q6686" i="1"/>
  <c r="P6686" i="1"/>
  <c r="O6686" i="1"/>
  <c r="N6686" i="1"/>
  <c r="M6686" i="1"/>
  <c r="U6671" i="1"/>
  <c r="T6671" i="1"/>
  <c r="S6671" i="1"/>
  <c r="R6671" i="1"/>
  <c r="Q6671" i="1"/>
  <c r="P6671" i="1"/>
  <c r="O6671" i="1"/>
  <c r="N6671" i="1"/>
  <c r="M6671" i="1"/>
  <c r="U6656" i="1"/>
  <c r="T6656" i="1"/>
  <c r="S6656" i="1"/>
  <c r="R6656" i="1"/>
  <c r="Q6656" i="1"/>
  <c r="P6656" i="1"/>
  <c r="O6656" i="1"/>
  <c r="N6656" i="1"/>
  <c r="M6656" i="1"/>
  <c r="U6641" i="1"/>
  <c r="T6641" i="1"/>
  <c r="S6641" i="1"/>
  <c r="R6641" i="1"/>
  <c r="Q6641" i="1"/>
  <c r="P6641" i="1"/>
  <c r="O6641" i="1"/>
  <c r="N6641" i="1"/>
  <c r="M6641" i="1"/>
  <c r="U6626" i="1"/>
  <c r="T6626" i="1"/>
  <c r="S6626" i="1"/>
  <c r="R6626" i="1"/>
  <c r="Q6626" i="1"/>
  <c r="P6626" i="1"/>
  <c r="O6626" i="1"/>
  <c r="N6626" i="1"/>
  <c r="M6626" i="1"/>
  <c r="U6611" i="1"/>
  <c r="T6611" i="1"/>
  <c r="S6611" i="1"/>
  <c r="R6611" i="1"/>
  <c r="Q6611" i="1"/>
  <c r="P6611" i="1"/>
  <c r="O6611" i="1"/>
  <c r="N6611" i="1"/>
  <c r="M6611" i="1"/>
  <c r="U6596" i="1"/>
  <c r="T6596" i="1"/>
  <c r="S6596" i="1"/>
  <c r="R6596" i="1"/>
  <c r="Q6596" i="1"/>
  <c r="P6596" i="1"/>
  <c r="O6596" i="1"/>
  <c r="N6596" i="1"/>
  <c r="M6596" i="1"/>
  <c r="U6581" i="1"/>
  <c r="T6581" i="1"/>
  <c r="S6581" i="1"/>
  <c r="R6581" i="1"/>
  <c r="Q6581" i="1"/>
  <c r="P6581" i="1"/>
  <c r="O6581" i="1"/>
  <c r="N6581" i="1"/>
  <c r="M6581" i="1"/>
  <c r="U6566" i="1"/>
  <c r="T6566" i="1"/>
  <c r="S6566" i="1"/>
  <c r="R6566" i="1"/>
  <c r="Q6566" i="1"/>
  <c r="P6566" i="1"/>
  <c r="O6566" i="1"/>
  <c r="N6566" i="1"/>
  <c r="M6566" i="1"/>
  <c r="U6551" i="1"/>
  <c r="T6551" i="1"/>
  <c r="S6551" i="1"/>
  <c r="R6551" i="1"/>
  <c r="Q6551" i="1"/>
  <c r="P6551" i="1"/>
  <c r="O6551" i="1"/>
  <c r="N6551" i="1"/>
  <c r="M6551" i="1"/>
  <c r="U6536" i="1"/>
  <c r="T6536" i="1"/>
  <c r="S6536" i="1"/>
  <c r="R6536" i="1"/>
  <c r="Q6536" i="1"/>
  <c r="P6536" i="1"/>
  <c r="O6536" i="1"/>
  <c r="N6536" i="1"/>
  <c r="M6536" i="1"/>
  <c r="U6521" i="1"/>
  <c r="T6521" i="1"/>
  <c r="S6521" i="1"/>
  <c r="R6521" i="1"/>
  <c r="Q6521" i="1"/>
  <c r="P6521" i="1"/>
  <c r="O6521" i="1"/>
  <c r="N6521" i="1"/>
  <c r="M6521" i="1"/>
  <c r="U6506" i="1"/>
  <c r="T6506" i="1"/>
  <c r="S6506" i="1"/>
  <c r="R6506" i="1"/>
  <c r="Q6506" i="1"/>
  <c r="P6506" i="1"/>
  <c r="O6506" i="1"/>
  <c r="N6506" i="1"/>
  <c r="M6506" i="1"/>
  <c r="U6491" i="1"/>
  <c r="T6491" i="1"/>
  <c r="S6491" i="1"/>
  <c r="R6491" i="1"/>
  <c r="Q6491" i="1"/>
  <c r="P6491" i="1"/>
  <c r="O6491" i="1"/>
  <c r="N6491" i="1"/>
  <c r="M6491" i="1"/>
  <c r="U6476" i="1"/>
  <c r="T6476" i="1"/>
  <c r="S6476" i="1"/>
  <c r="R6476" i="1"/>
  <c r="Q6476" i="1"/>
  <c r="P6476" i="1"/>
  <c r="O6476" i="1"/>
  <c r="N6476" i="1"/>
  <c r="M6476" i="1"/>
  <c r="U6461" i="1"/>
  <c r="T6461" i="1"/>
  <c r="S6461" i="1"/>
  <c r="R6461" i="1"/>
  <c r="Q6461" i="1"/>
  <c r="P6461" i="1"/>
  <c r="O6461" i="1"/>
  <c r="N6461" i="1"/>
  <c r="M6461" i="1"/>
  <c r="U6446" i="1"/>
  <c r="T6446" i="1"/>
  <c r="S6446" i="1"/>
  <c r="R6446" i="1"/>
  <c r="Q6446" i="1"/>
  <c r="P6446" i="1"/>
  <c r="O6446" i="1"/>
  <c r="N6446" i="1"/>
  <c r="M6446" i="1"/>
  <c r="U6431" i="1"/>
  <c r="T6431" i="1"/>
  <c r="S6431" i="1"/>
  <c r="R6431" i="1"/>
  <c r="Q6431" i="1"/>
  <c r="P6431" i="1"/>
  <c r="O6431" i="1"/>
  <c r="N6431" i="1"/>
  <c r="M6431" i="1"/>
  <c r="U6416" i="1"/>
  <c r="T6416" i="1"/>
  <c r="S6416" i="1"/>
  <c r="R6416" i="1"/>
  <c r="Q6416" i="1"/>
  <c r="P6416" i="1"/>
  <c r="O6416" i="1"/>
  <c r="N6416" i="1"/>
  <c r="M6416" i="1"/>
  <c r="U6401" i="1"/>
  <c r="T6401" i="1"/>
  <c r="S6401" i="1"/>
  <c r="R6401" i="1"/>
  <c r="Q6401" i="1"/>
  <c r="P6401" i="1"/>
  <c r="O6401" i="1"/>
  <c r="N6401" i="1"/>
  <c r="M6401" i="1"/>
  <c r="U6386" i="1"/>
  <c r="T6386" i="1"/>
  <c r="S6386" i="1"/>
  <c r="R6386" i="1"/>
  <c r="Q6386" i="1"/>
  <c r="P6386" i="1"/>
  <c r="O6386" i="1"/>
  <c r="N6386" i="1"/>
  <c r="M6386" i="1"/>
  <c r="U6371" i="1"/>
  <c r="T6371" i="1"/>
  <c r="S6371" i="1"/>
  <c r="R6371" i="1"/>
  <c r="Q6371" i="1"/>
  <c r="P6371" i="1"/>
  <c r="O6371" i="1"/>
  <c r="N6371" i="1"/>
  <c r="M6371" i="1"/>
  <c r="U6356" i="1"/>
  <c r="T6356" i="1"/>
  <c r="S6356" i="1"/>
  <c r="R6356" i="1"/>
  <c r="Q6356" i="1"/>
  <c r="P6356" i="1"/>
  <c r="O6356" i="1"/>
  <c r="N6356" i="1"/>
  <c r="M6356" i="1"/>
  <c r="U6341" i="1"/>
  <c r="T6341" i="1"/>
  <c r="S6341" i="1"/>
  <c r="R6341" i="1"/>
  <c r="Q6341" i="1"/>
  <c r="P6341" i="1"/>
  <c r="O6341" i="1"/>
  <c r="N6341" i="1"/>
  <c r="M6341" i="1"/>
  <c r="U6326" i="1"/>
  <c r="T6326" i="1"/>
  <c r="S6326" i="1"/>
  <c r="R6326" i="1"/>
  <c r="Q6326" i="1"/>
  <c r="P6326" i="1"/>
  <c r="O6326" i="1"/>
  <c r="N6326" i="1"/>
  <c r="M6326" i="1"/>
  <c r="U6311" i="1"/>
  <c r="T6311" i="1"/>
  <c r="S6311" i="1"/>
  <c r="R6311" i="1"/>
  <c r="Q6311" i="1"/>
  <c r="P6311" i="1"/>
  <c r="O6311" i="1"/>
  <c r="N6311" i="1"/>
  <c r="M6311" i="1"/>
  <c r="U6296" i="1"/>
  <c r="T6296" i="1"/>
  <c r="S6296" i="1"/>
  <c r="R6296" i="1"/>
  <c r="Q6296" i="1"/>
  <c r="P6296" i="1"/>
  <c r="O6296" i="1"/>
  <c r="N6296" i="1"/>
  <c r="M6296" i="1"/>
  <c r="U6281" i="1"/>
  <c r="T6281" i="1"/>
  <c r="S6281" i="1"/>
  <c r="R6281" i="1"/>
  <c r="Q6281" i="1"/>
  <c r="P6281" i="1"/>
  <c r="O6281" i="1"/>
  <c r="N6281" i="1"/>
  <c r="M6281" i="1"/>
  <c r="U6266" i="1"/>
  <c r="T6266" i="1"/>
  <c r="S6266" i="1"/>
  <c r="R6266" i="1"/>
  <c r="Q6266" i="1"/>
  <c r="P6266" i="1"/>
  <c r="O6266" i="1"/>
  <c r="N6266" i="1"/>
  <c r="M6266" i="1"/>
  <c r="U6251" i="1"/>
  <c r="T6251" i="1"/>
  <c r="S6251" i="1"/>
  <c r="R6251" i="1"/>
  <c r="Q6251" i="1"/>
  <c r="P6251" i="1"/>
  <c r="O6251" i="1"/>
  <c r="N6251" i="1"/>
  <c r="M6251" i="1"/>
  <c r="U6236" i="1"/>
  <c r="T6236" i="1"/>
  <c r="S6236" i="1"/>
  <c r="R6236" i="1"/>
  <c r="Q6236" i="1"/>
  <c r="P6236" i="1"/>
  <c r="O6236" i="1"/>
  <c r="N6236" i="1"/>
  <c r="M6236" i="1"/>
  <c r="U6221" i="1"/>
  <c r="T6221" i="1"/>
  <c r="S6221" i="1"/>
  <c r="R6221" i="1"/>
  <c r="Q6221" i="1"/>
  <c r="P6221" i="1"/>
  <c r="O6221" i="1"/>
  <c r="N6221" i="1"/>
  <c r="M6221" i="1"/>
  <c r="U6206" i="1"/>
  <c r="T6206" i="1"/>
  <c r="S6206" i="1"/>
  <c r="R6206" i="1"/>
  <c r="Q6206" i="1"/>
  <c r="P6206" i="1"/>
  <c r="O6206" i="1"/>
  <c r="N6206" i="1"/>
  <c r="M6206" i="1"/>
  <c r="U5584" i="1"/>
  <c r="T5584" i="1"/>
  <c r="S5584" i="1"/>
  <c r="R5584" i="1"/>
  <c r="Q5584" i="1"/>
  <c r="P5584" i="1"/>
  <c r="O5584" i="1"/>
  <c r="N5584" i="1"/>
  <c r="M5584" i="1"/>
  <c r="L6251" i="1"/>
  <c r="L6716" i="1"/>
  <c r="L6701" i="1"/>
  <c r="L6686" i="1"/>
  <c r="L6671" i="1"/>
  <c r="L6656" i="1"/>
  <c r="L6641" i="1"/>
  <c r="L6626" i="1"/>
  <c r="L6611" i="1"/>
  <c r="L6596" i="1"/>
  <c r="L6581" i="1"/>
  <c r="L6566" i="1"/>
  <c r="L6551" i="1"/>
  <c r="L6536" i="1"/>
  <c r="L6521" i="1"/>
  <c r="L6506" i="1"/>
  <c r="L6491" i="1"/>
  <c r="L6476" i="1"/>
  <c r="L6461" i="1"/>
  <c r="L6446" i="1"/>
  <c r="L6431" i="1"/>
  <c r="L6416" i="1"/>
  <c r="L6401" i="1"/>
  <c r="L6386" i="1"/>
  <c r="L6371" i="1"/>
  <c r="L6356" i="1"/>
  <c r="L6341" i="1"/>
  <c r="L6326" i="1"/>
  <c r="L6311" i="1"/>
  <c r="L6296" i="1"/>
  <c r="L6281" i="1"/>
  <c r="L6266" i="1"/>
  <c r="L6236" i="1"/>
  <c r="L6221" i="1"/>
  <c r="U6715" i="1"/>
  <c r="T6715" i="1"/>
  <c r="S6715" i="1"/>
  <c r="R6715" i="1"/>
  <c r="Q6715" i="1"/>
  <c r="P6715" i="1"/>
  <c r="O6715" i="1"/>
  <c r="N6715" i="1"/>
  <c r="M6715" i="1"/>
  <c r="U6700" i="1"/>
  <c r="T6700" i="1"/>
  <c r="S6700" i="1"/>
  <c r="R6700" i="1"/>
  <c r="Q6700" i="1"/>
  <c r="P6700" i="1"/>
  <c r="O6700" i="1"/>
  <c r="N6700" i="1"/>
  <c r="M6700" i="1"/>
  <c r="U6685" i="1"/>
  <c r="T6685" i="1"/>
  <c r="S6685" i="1"/>
  <c r="R6685" i="1"/>
  <c r="Q6685" i="1"/>
  <c r="P6685" i="1"/>
  <c r="O6685" i="1"/>
  <c r="N6685" i="1"/>
  <c r="M6685" i="1"/>
  <c r="U6670" i="1"/>
  <c r="T6670" i="1"/>
  <c r="S6670" i="1"/>
  <c r="R6670" i="1"/>
  <c r="Q6670" i="1"/>
  <c r="P6670" i="1"/>
  <c r="O6670" i="1"/>
  <c r="N6670" i="1"/>
  <c r="M6670" i="1"/>
  <c r="U6655" i="1"/>
  <c r="T6655" i="1"/>
  <c r="S6655" i="1"/>
  <c r="R6655" i="1"/>
  <c r="Q6655" i="1"/>
  <c r="P6655" i="1"/>
  <c r="O6655" i="1"/>
  <c r="N6655" i="1"/>
  <c r="M6655" i="1"/>
  <c r="U6640" i="1"/>
  <c r="T6640" i="1"/>
  <c r="S6640" i="1"/>
  <c r="R6640" i="1"/>
  <c r="Q6640" i="1"/>
  <c r="P6640" i="1"/>
  <c r="O6640" i="1"/>
  <c r="N6640" i="1"/>
  <c r="M6640" i="1"/>
  <c r="U6625" i="1"/>
  <c r="T6625" i="1"/>
  <c r="S6625" i="1"/>
  <c r="R6625" i="1"/>
  <c r="Q6625" i="1"/>
  <c r="P6625" i="1"/>
  <c r="O6625" i="1"/>
  <c r="N6625" i="1"/>
  <c r="M6625" i="1"/>
  <c r="U6610" i="1"/>
  <c r="T6610" i="1"/>
  <c r="S6610" i="1"/>
  <c r="R6610" i="1"/>
  <c r="Q6610" i="1"/>
  <c r="P6610" i="1"/>
  <c r="O6610" i="1"/>
  <c r="N6610" i="1"/>
  <c r="M6610" i="1"/>
  <c r="U6595" i="1"/>
  <c r="T6595" i="1"/>
  <c r="S6595" i="1"/>
  <c r="R6595" i="1"/>
  <c r="Q6595" i="1"/>
  <c r="P6595" i="1"/>
  <c r="O6595" i="1"/>
  <c r="N6595" i="1"/>
  <c r="M6595" i="1"/>
  <c r="U6580" i="1"/>
  <c r="T6580" i="1"/>
  <c r="S6580" i="1"/>
  <c r="R6580" i="1"/>
  <c r="Q6580" i="1"/>
  <c r="P6580" i="1"/>
  <c r="O6580" i="1"/>
  <c r="N6580" i="1"/>
  <c r="M6580" i="1"/>
  <c r="U6565" i="1"/>
  <c r="T6565" i="1"/>
  <c r="S6565" i="1"/>
  <c r="R6565" i="1"/>
  <c r="Q6565" i="1"/>
  <c r="P6565" i="1"/>
  <c r="O6565" i="1"/>
  <c r="N6565" i="1"/>
  <c r="M6565" i="1"/>
  <c r="U6550" i="1"/>
  <c r="T6550" i="1"/>
  <c r="S6550" i="1"/>
  <c r="R6550" i="1"/>
  <c r="Q6550" i="1"/>
  <c r="P6550" i="1"/>
  <c r="O6550" i="1"/>
  <c r="N6550" i="1"/>
  <c r="M6550" i="1"/>
  <c r="U6535" i="1"/>
  <c r="T6535" i="1"/>
  <c r="S6535" i="1"/>
  <c r="R6535" i="1"/>
  <c r="Q6535" i="1"/>
  <c r="P6535" i="1"/>
  <c r="O6535" i="1"/>
  <c r="N6535" i="1"/>
  <c r="M6535" i="1"/>
  <c r="U6520" i="1"/>
  <c r="T6520" i="1"/>
  <c r="S6520" i="1"/>
  <c r="R6520" i="1"/>
  <c r="Q6520" i="1"/>
  <c r="P6520" i="1"/>
  <c r="O6520" i="1"/>
  <c r="N6520" i="1"/>
  <c r="M6520" i="1"/>
  <c r="U6505" i="1"/>
  <c r="T6505" i="1"/>
  <c r="S6505" i="1"/>
  <c r="R6505" i="1"/>
  <c r="Q6505" i="1"/>
  <c r="P6505" i="1"/>
  <c r="O6505" i="1"/>
  <c r="N6505" i="1"/>
  <c r="M6505" i="1"/>
  <c r="U6490" i="1"/>
  <c r="T6490" i="1"/>
  <c r="S6490" i="1"/>
  <c r="R6490" i="1"/>
  <c r="Q6490" i="1"/>
  <c r="P6490" i="1"/>
  <c r="O6490" i="1"/>
  <c r="N6490" i="1"/>
  <c r="M6490" i="1"/>
  <c r="U6475" i="1"/>
  <c r="T6475" i="1"/>
  <c r="S6475" i="1"/>
  <c r="R6475" i="1"/>
  <c r="Q6475" i="1"/>
  <c r="P6475" i="1"/>
  <c r="O6475" i="1"/>
  <c r="N6475" i="1"/>
  <c r="M6475" i="1"/>
  <c r="U6460" i="1"/>
  <c r="T6460" i="1"/>
  <c r="S6460" i="1"/>
  <c r="R6460" i="1"/>
  <c r="Q6460" i="1"/>
  <c r="P6460" i="1"/>
  <c r="O6460" i="1"/>
  <c r="N6460" i="1"/>
  <c r="M6460" i="1"/>
  <c r="U6445" i="1"/>
  <c r="T6445" i="1"/>
  <c r="S6445" i="1"/>
  <c r="R6445" i="1"/>
  <c r="Q6445" i="1"/>
  <c r="P6445" i="1"/>
  <c r="O6445" i="1"/>
  <c r="N6445" i="1"/>
  <c r="M6445" i="1"/>
  <c r="U6430" i="1"/>
  <c r="T6430" i="1"/>
  <c r="S6430" i="1"/>
  <c r="R6430" i="1"/>
  <c r="Q6430" i="1"/>
  <c r="P6430" i="1"/>
  <c r="O6430" i="1"/>
  <c r="N6430" i="1"/>
  <c r="M6430" i="1"/>
  <c r="U6415" i="1"/>
  <c r="T6415" i="1"/>
  <c r="S6415" i="1"/>
  <c r="R6415" i="1"/>
  <c r="Q6415" i="1"/>
  <c r="P6415" i="1"/>
  <c r="O6415" i="1"/>
  <c r="N6415" i="1"/>
  <c r="M6415" i="1"/>
  <c r="U6400" i="1"/>
  <c r="T6400" i="1"/>
  <c r="S6400" i="1"/>
  <c r="R6400" i="1"/>
  <c r="Q6400" i="1"/>
  <c r="P6400" i="1"/>
  <c r="O6400" i="1"/>
  <c r="N6400" i="1"/>
  <c r="M6400" i="1"/>
  <c r="U6385" i="1"/>
  <c r="T6385" i="1"/>
  <c r="S6385" i="1"/>
  <c r="R6385" i="1"/>
  <c r="Q6385" i="1"/>
  <c r="P6385" i="1"/>
  <c r="O6385" i="1"/>
  <c r="N6385" i="1"/>
  <c r="M6385" i="1"/>
  <c r="U6370" i="1"/>
  <c r="T6370" i="1"/>
  <c r="S6370" i="1"/>
  <c r="R6370" i="1"/>
  <c r="Q6370" i="1"/>
  <c r="P6370" i="1"/>
  <c r="O6370" i="1"/>
  <c r="N6370" i="1"/>
  <c r="M6370" i="1"/>
  <c r="U6355" i="1"/>
  <c r="T6355" i="1"/>
  <c r="S6355" i="1"/>
  <c r="R6355" i="1"/>
  <c r="Q6355" i="1"/>
  <c r="P6355" i="1"/>
  <c r="O6355" i="1"/>
  <c r="N6355" i="1"/>
  <c r="M6355" i="1"/>
  <c r="U6340" i="1"/>
  <c r="T6340" i="1"/>
  <c r="S6340" i="1"/>
  <c r="R6340" i="1"/>
  <c r="Q6340" i="1"/>
  <c r="P6340" i="1"/>
  <c r="O6340" i="1"/>
  <c r="N6340" i="1"/>
  <c r="M6340" i="1"/>
  <c r="U6325" i="1"/>
  <c r="T6325" i="1"/>
  <c r="S6325" i="1"/>
  <c r="R6325" i="1"/>
  <c r="Q6325" i="1"/>
  <c r="P6325" i="1"/>
  <c r="O6325" i="1"/>
  <c r="N6325" i="1"/>
  <c r="M6325" i="1"/>
  <c r="U6310" i="1"/>
  <c r="T6310" i="1"/>
  <c r="S6310" i="1"/>
  <c r="R6310" i="1"/>
  <c r="Q6310" i="1"/>
  <c r="P6310" i="1"/>
  <c r="O6310" i="1"/>
  <c r="N6310" i="1"/>
  <c r="M6310" i="1"/>
  <c r="U6295" i="1"/>
  <c r="T6295" i="1"/>
  <c r="S6295" i="1"/>
  <c r="R6295" i="1"/>
  <c r="Q6295" i="1"/>
  <c r="P6295" i="1"/>
  <c r="O6295" i="1"/>
  <c r="N6295" i="1"/>
  <c r="M6295" i="1"/>
  <c r="U6280" i="1"/>
  <c r="T6280" i="1"/>
  <c r="S6280" i="1"/>
  <c r="R6280" i="1"/>
  <c r="Q6280" i="1"/>
  <c r="P6280" i="1"/>
  <c r="O6280" i="1"/>
  <c r="N6280" i="1"/>
  <c r="M6280" i="1"/>
  <c r="U6265" i="1"/>
  <c r="T6265" i="1"/>
  <c r="S6265" i="1"/>
  <c r="R6265" i="1"/>
  <c r="Q6265" i="1"/>
  <c r="P6265" i="1"/>
  <c r="O6265" i="1"/>
  <c r="N6265" i="1"/>
  <c r="M6265" i="1"/>
  <c r="U6250" i="1"/>
  <c r="T6250" i="1"/>
  <c r="S6250" i="1"/>
  <c r="R6250" i="1"/>
  <c r="Q6250" i="1"/>
  <c r="P6250" i="1"/>
  <c r="O6250" i="1"/>
  <c r="N6250" i="1"/>
  <c r="M6250" i="1"/>
  <c r="U6235" i="1"/>
  <c r="T6235" i="1"/>
  <c r="S6235" i="1"/>
  <c r="R6235" i="1"/>
  <c r="Q6235" i="1"/>
  <c r="P6235" i="1"/>
  <c r="O6235" i="1"/>
  <c r="N6235" i="1"/>
  <c r="M6235" i="1"/>
  <c r="U6220" i="1"/>
  <c r="T6220" i="1"/>
  <c r="S6220" i="1"/>
  <c r="R6220" i="1"/>
  <c r="Q6220" i="1"/>
  <c r="P6220" i="1"/>
  <c r="O6220" i="1"/>
  <c r="N6220" i="1"/>
  <c r="M6220" i="1"/>
  <c r="M6205" i="1"/>
  <c r="N6205" i="1"/>
  <c r="O6205" i="1"/>
  <c r="P6205" i="1"/>
  <c r="Q6205" i="1"/>
  <c r="R6205" i="1"/>
  <c r="S6205" i="1"/>
  <c r="T6205" i="1"/>
  <c r="U6205" i="1"/>
  <c r="L6715" i="1"/>
  <c r="L6700" i="1"/>
  <c r="L6685" i="1"/>
  <c r="L6670" i="1"/>
  <c r="L6655" i="1"/>
  <c r="L6640" i="1"/>
  <c r="L6625" i="1"/>
  <c r="L6610" i="1"/>
  <c r="L6595" i="1"/>
  <c r="L6580" i="1"/>
  <c r="L6565" i="1"/>
  <c r="L6550" i="1"/>
  <c r="L6535" i="1"/>
  <c r="L6520" i="1"/>
  <c r="L6505" i="1"/>
  <c r="L6490" i="1"/>
  <c r="L6475" i="1"/>
  <c r="L6460" i="1"/>
  <c r="L6445" i="1"/>
  <c r="L6430" i="1"/>
  <c r="L6415" i="1"/>
  <c r="L6400" i="1"/>
  <c r="L6385" i="1"/>
  <c r="L6370" i="1"/>
  <c r="L6355" i="1"/>
  <c r="L6340" i="1"/>
  <c r="L6325" i="1"/>
  <c r="L6310" i="1"/>
  <c r="L6295" i="1"/>
  <c r="L6280" i="1"/>
  <c r="L6265" i="1"/>
  <c r="L6250" i="1"/>
  <c r="L6235" i="1"/>
  <c r="L6220" i="1"/>
  <c r="L6206" i="1"/>
  <c r="L6205" i="1"/>
  <c r="M5583" i="1"/>
  <c r="N5583" i="1"/>
  <c r="O5583" i="1"/>
  <c r="P5583" i="1"/>
  <c r="Q5583" i="1"/>
  <c r="R5583" i="1"/>
  <c r="S5583" i="1"/>
  <c r="T5583" i="1"/>
  <c r="U5583" i="1"/>
  <c r="L5583" i="1"/>
  <c r="L5584" i="1"/>
  <c r="B60" i="22" l="1"/>
  <c r="L5656" i="1" s="1"/>
  <c r="L3783" i="1"/>
  <c r="M3783" i="1"/>
  <c r="N3783" i="1"/>
  <c r="O3783" i="1"/>
  <c r="P3783" i="1"/>
  <c r="Q3783" i="1"/>
  <c r="R3783" i="1"/>
  <c r="S3783" i="1"/>
  <c r="T3783" i="1"/>
  <c r="U3783" i="1"/>
  <c r="L3784" i="1"/>
  <c r="M3784" i="1"/>
  <c r="N3784" i="1"/>
  <c r="O3784" i="1"/>
  <c r="P3784" i="1"/>
  <c r="Q3784" i="1"/>
  <c r="R3784" i="1"/>
  <c r="S3784" i="1"/>
  <c r="T3784" i="1"/>
  <c r="U3784" i="1"/>
  <c r="L3785" i="1"/>
  <c r="M3785" i="1"/>
  <c r="N3785" i="1"/>
  <c r="O3785" i="1"/>
  <c r="P3785" i="1"/>
  <c r="Q3785" i="1"/>
  <c r="R3785" i="1"/>
  <c r="S3785" i="1"/>
  <c r="T3785" i="1"/>
  <c r="U3785" i="1"/>
  <c r="L3786" i="1"/>
  <c r="M3786" i="1"/>
  <c r="N3786" i="1"/>
  <c r="O3786" i="1"/>
  <c r="P3786" i="1"/>
  <c r="Q3786" i="1"/>
  <c r="R3786" i="1"/>
  <c r="S3786" i="1"/>
  <c r="T3786" i="1"/>
  <c r="U3786" i="1"/>
  <c r="L3787" i="1"/>
  <c r="M3787" i="1"/>
  <c r="N3787" i="1"/>
  <c r="O3787" i="1"/>
  <c r="P3787" i="1"/>
  <c r="Q3787" i="1"/>
  <c r="R3787" i="1"/>
  <c r="S3787" i="1"/>
  <c r="T3787" i="1"/>
  <c r="U3787" i="1"/>
  <c r="L3788" i="1"/>
  <c r="M3788" i="1"/>
  <c r="N3788" i="1"/>
  <c r="O3788" i="1"/>
  <c r="P3788" i="1"/>
  <c r="Q3788" i="1"/>
  <c r="R3788" i="1"/>
  <c r="S3788" i="1"/>
  <c r="T3788" i="1"/>
  <c r="U3788" i="1"/>
  <c r="L3789" i="1"/>
  <c r="M3789" i="1"/>
  <c r="N3789" i="1"/>
  <c r="O3789" i="1"/>
  <c r="P3789" i="1"/>
  <c r="Q3789" i="1"/>
  <c r="R3789" i="1"/>
  <c r="S3789" i="1"/>
  <c r="T3789" i="1"/>
  <c r="U3789" i="1"/>
  <c r="L3790" i="1"/>
  <c r="M3790" i="1"/>
  <c r="N3790" i="1"/>
  <c r="O3790" i="1"/>
  <c r="P3790" i="1"/>
  <c r="Q3790" i="1"/>
  <c r="R3790" i="1"/>
  <c r="S3790" i="1"/>
  <c r="T3790" i="1"/>
  <c r="U3790" i="1"/>
  <c r="L3791" i="1"/>
  <c r="M3791" i="1"/>
  <c r="N3791" i="1"/>
  <c r="O3791" i="1"/>
  <c r="P3791" i="1"/>
  <c r="Q3791" i="1"/>
  <c r="R3791" i="1"/>
  <c r="S3791" i="1"/>
  <c r="T3791" i="1"/>
  <c r="U3791" i="1"/>
  <c r="L3792" i="1"/>
  <c r="M3792" i="1"/>
  <c r="N3792" i="1"/>
  <c r="O3792" i="1"/>
  <c r="P3792" i="1"/>
  <c r="Q3792" i="1"/>
  <c r="R3792" i="1"/>
  <c r="S3792" i="1"/>
  <c r="T3792" i="1"/>
  <c r="U3792" i="1"/>
  <c r="L3793" i="1"/>
  <c r="M3793" i="1"/>
  <c r="N3793" i="1"/>
  <c r="O3793" i="1"/>
  <c r="P3793" i="1"/>
  <c r="Q3793" i="1"/>
  <c r="R3793" i="1"/>
  <c r="S3793" i="1"/>
  <c r="T3793" i="1"/>
  <c r="U3793" i="1"/>
  <c r="L3794" i="1"/>
  <c r="M3794" i="1"/>
  <c r="N3794" i="1"/>
  <c r="O3794" i="1"/>
  <c r="P3794" i="1"/>
  <c r="Q3794" i="1"/>
  <c r="R3794" i="1"/>
  <c r="S3794" i="1"/>
  <c r="T3794" i="1"/>
  <c r="U3794" i="1"/>
  <c r="L3795" i="1"/>
  <c r="M3795" i="1"/>
  <c r="N3795" i="1"/>
  <c r="O3795" i="1"/>
  <c r="P3795" i="1"/>
  <c r="Q3795" i="1"/>
  <c r="R3795" i="1"/>
  <c r="S3795" i="1"/>
  <c r="T3795" i="1"/>
  <c r="U3795" i="1"/>
  <c r="L3796" i="1"/>
  <c r="M3796" i="1"/>
  <c r="N3796" i="1"/>
  <c r="O3796" i="1"/>
  <c r="P3796" i="1"/>
  <c r="Q3796" i="1"/>
  <c r="R3796" i="1"/>
  <c r="S3796" i="1"/>
  <c r="T3796" i="1"/>
  <c r="U3796" i="1"/>
  <c r="L3797" i="1"/>
  <c r="M3797" i="1"/>
  <c r="N3797" i="1"/>
  <c r="O3797" i="1"/>
  <c r="P3797" i="1"/>
  <c r="Q3797" i="1"/>
  <c r="R3797" i="1"/>
  <c r="S3797" i="1"/>
  <c r="T3797" i="1"/>
  <c r="U3797" i="1"/>
  <c r="L3798" i="1"/>
  <c r="M3798" i="1"/>
  <c r="N3798" i="1"/>
  <c r="O3798" i="1"/>
  <c r="P3798" i="1"/>
  <c r="Q3798" i="1"/>
  <c r="R3798" i="1"/>
  <c r="S3798" i="1"/>
  <c r="T3798" i="1"/>
  <c r="U3798" i="1"/>
  <c r="L3799" i="1"/>
  <c r="M3799" i="1"/>
  <c r="N3799" i="1"/>
  <c r="O3799" i="1"/>
  <c r="P3799" i="1"/>
  <c r="Q3799" i="1"/>
  <c r="R3799" i="1"/>
  <c r="S3799" i="1"/>
  <c r="T3799" i="1"/>
  <c r="U3799" i="1"/>
  <c r="L3800" i="1"/>
  <c r="M3800" i="1"/>
  <c r="N3800" i="1"/>
  <c r="O3800" i="1"/>
  <c r="P3800" i="1"/>
  <c r="Q3800" i="1"/>
  <c r="R3800" i="1"/>
  <c r="S3800" i="1"/>
  <c r="T3800" i="1"/>
  <c r="U3800" i="1"/>
  <c r="L3801" i="1"/>
  <c r="M3801" i="1"/>
  <c r="N3801" i="1"/>
  <c r="O3801" i="1"/>
  <c r="P3801" i="1"/>
  <c r="Q3801" i="1"/>
  <c r="R3801" i="1"/>
  <c r="S3801" i="1"/>
  <c r="T3801" i="1"/>
  <c r="U3801" i="1"/>
  <c r="L3802" i="1"/>
  <c r="M3802" i="1"/>
  <c r="N3802" i="1"/>
  <c r="O3802" i="1"/>
  <c r="P3802" i="1"/>
  <c r="Q3802" i="1"/>
  <c r="R3802" i="1"/>
  <c r="S3802" i="1"/>
  <c r="T3802" i="1"/>
  <c r="U3802" i="1"/>
  <c r="L3803" i="1"/>
  <c r="M3803" i="1"/>
  <c r="N3803" i="1"/>
  <c r="O3803" i="1"/>
  <c r="P3803" i="1"/>
  <c r="Q3803" i="1"/>
  <c r="R3803" i="1"/>
  <c r="S3803" i="1"/>
  <c r="T3803" i="1"/>
  <c r="U3803" i="1"/>
  <c r="L3804" i="1"/>
  <c r="M3804" i="1"/>
  <c r="N3804" i="1"/>
  <c r="O3804" i="1"/>
  <c r="P3804" i="1"/>
  <c r="Q3804" i="1"/>
  <c r="R3804" i="1"/>
  <c r="S3804" i="1"/>
  <c r="T3804" i="1"/>
  <c r="U3804" i="1"/>
  <c r="L3805" i="1"/>
  <c r="M3805" i="1"/>
  <c r="N3805" i="1"/>
  <c r="O3805" i="1"/>
  <c r="P3805" i="1"/>
  <c r="Q3805" i="1"/>
  <c r="R3805" i="1"/>
  <c r="S3805" i="1"/>
  <c r="T3805" i="1"/>
  <c r="U3805" i="1"/>
  <c r="L3806" i="1"/>
  <c r="M3806" i="1"/>
  <c r="N3806" i="1"/>
  <c r="O3806" i="1"/>
  <c r="P3806" i="1"/>
  <c r="Q3806" i="1"/>
  <c r="R3806" i="1"/>
  <c r="S3806" i="1"/>
  <c r="T3806" i="1"/>
  <c r="U3806" i="1"/>
  <c r="L3807" i="1"/>
  <c r="M3807" i="1"/>
  <c r="N3807" i="1"/>
  <c r="O3807" i="1"/>
  <c r="P3807" i="1"/>
  <c r="Q3807" i="1"/>
  <c r="R3807" i="1"/>
  <c r="S3807" i="1"/>
  <c r="T3807" i="1"/>
  <c r="U3807" i="1"/>
  <c r="L3808" i="1"/>
  <c r="M3808" i="1"/>
  <c r="N3808" i="1"/>
  <c r="O3808" i="1"/>
  <c r="P3808" i="1"/>
  <c r="Q3808" i="1"/>
  <c r="R3808" i="1"/>
  <c r="S3808" i="1"/>
  <c r="T3808" i="1"/>
  <c r="U3808" i="1"/>
  <c r="L3809" i="1"/>
  <c r="M3809" i="1"/>
  <c r="N3809" i="1"/>
  <c r="O3809" i="1"/>
  <c r="P3809" i="1"/>
  <c r="Q3809" i="1"/>
  <c r="R3809" i="1"/>
  <c r="S3809" i="1"/>
  <c r="T3809" i="1"/>
  <c r="U3809" i="1"/>
  <c r="L3810" i="1"/>
  <c r="M3810" i="1"/>
  <c r="N3810" i="1"/>
  <c r="O3810" i="1"/>
  <c r="P3810" i="1"/>
  <c r="Q3810" i="1"/>
  <c r="R3810" i="1"/>
  <c r="S3810" i="1"/>
  <c r="T3810" i="1"/>
  <c r="U3810" i="1"/>
  <c r="L3811" i="1"/>
  <c r="M3811" i="1"/>
  <c r="N3811" i="1"/>
  <c r="O3811" i="1"/>
  <c r="P3811" i="1"/>
  <c r="Q3811" i="1"/>
  <c r="R3811" i="1"/>
  <c r="S3811" i="1"/>
  <c r="T3811" i="1"/>
  <c r="U3811" i="1"/>
  <c r="L3812" i="1"/>
  <c r="M3812" i="1"/>
  <c r="N3812" i="1"/>
  <c r="O3812" i="1"/>
  <c r="P3812" i="1"/>
  <c r="Q3812" i="1"/>
  <c r="R3812" i="1"/>
  <c r="S3812" i="1"/>
  <c r="T3812" i="1"/>
  <c r="U3812" i="1"/>
  <c r="L3813" i="1"/>
  <c r="M3813" i="1"/>
  <c r="N3813" i="1"/>
  <c r="O3813" i="1"/>
  <c r="P3813" i="1"/>
  <c r="Q3813" i="1"/>
  <c r="R3813" i="1"/>
  <c r="S3813" i="1"/>
  <c r="T3813" i="1"/>
  <c r="U3813" i="1"/>
  <c r="L3814" i="1"/>
  <c r="M3814" i="1"/>
  <c r="N3814" i="1"/>
  <c r="O3814" i="1"/>
  <c r="P3814" i="1"/>
  <c r="Q3814" i="1"/>
  <c r="R3814" i="1"/>
  <c r="S3814" i="1"/>
  <c r="T3814" i="1"/>
  <c r="U3814" i="1"/>
  <c r="L3815" i="1"/>
  <c r="M3815" i="1"/>
  <c r="N3815" i="1"/>
  <c r="O3815" i="1"/>
  <c r="P3815" i="1"/>
  <c r="Q3815" i="1"/>
  <c r="R3815" i="1"/>
  <c r="S3815" i="1"/>
  <c r="T3815" i="1"/>
  <c r="U3815" i="1"/>
  <c r="L3816" i="1"/>
  <c r="M3816" i="1"/>
  <c r="N3816" i="1"/>
  <c r="O3816" i="1"/>
  <c r="P3816" i="1"/>
  <c r="Q3816" i="1"/>
  <c r="R3816" i="1"/>
  <c r="S3816" i="1"/>
  <c r="T3816" i="1"/>
  <c r="U3816" i="1"/>
  <c r="L3817" i="1"/>
  <c r="M3817" i="1"/>
  <c r="N3817" i="1"/>
  <c r="O3817" i="1"/>
  <c r="P3817" i="1"/>
  <c r="Q3817" i="1"/>
  <c r="R3817" i="1"/>
  <c r="S3817" i="1"/>
  <c r="T3817" i="1"/>
  <c r="U3817" i="1"/>
  <c r="M3782" i="1"/>
  <c r="N3782" i="1"/>
  <c r="O3782" i="1"/>
  <c r="P3782" i="1"/>
  <c r="Q3782" i="1"/>
  <c r="R3782" i="1"/>
  <c r="S3782" i="1"/>
  <c r="T3782" i="1"/>
  <c r="U3782" i="1"/>
  <c r="L3782" i="1"/>
  <c r="L5666" i="1" l="1"/>
  <c r="L5663" i="1"/>
  <c r="L5667" i="1"/>
  <c r="L5662" i="1"/>
  <c r="L5665" i="1"/>
  <c r="L5655" i="1"/>
  <c r="L5659" i="1"/>
  <c r="L5658" i="1"/>
  <c r="L5661" i="1"/>
  <c r="L5657" i="1"/>
  <c r="L5664" i="1"/>
  <c r="L5660" i="1"/>
  <c r="M6945" i="1" l="1"/>
  <c r="N6945" i="1"/>
  <c r="O6945" i="1"/>
  <c r="P6945" i="1"/>
  <c r="Q6945" i="1"/>
  <c r="R6945" i="1"/>
  <c r="S6945" i="1"/>
  <c r="S7701" i="1" s="1"/>
  <c r="T6945" i="1"/>
  <c r="U6945" i="1"/>
  <c r="U7701" i="1" s="1"/>
  <c r="M6946" i="1"/>
  <c r="N6946" i="1"/>
  <c r="O6946" i="1"/>
  <c r="P6946" i="1"/>
  <c r="Q6946" i="1"/>
  <c r="R6946" i="1"/>
  <c r="R7702" i="1" s="1"/>
  <c r="S6946" i="1"/>
  <c r="T6946" i="1"/>
  <c r="U6946" i="1"/>
  <c r="M6947" i="1"/>
  <c r="N6947" i="1"/>
  <c r="O6947" i="1"/>
  <c r="P6947" i="1"/>
  <c r="Q6947" i="1"/>
  <c r="Q7703" i="1" s="1"/>
  <c r="R6947" i="1"/>
  <c r="S6947" i="1"/>
  <c r="S7703" i="1" s="1"/>
  <c r="T6947" i="1"/>
  <c r="U6947" i="1"/>
  <c r="M6948" i="1"/>
  <c r="N6948" i="1"/>
  <c r="O6948" i="1"/>
  <c r="P6948" i="1"/>
  <c r="P7704" i="1" s="1"/>
  <c r="Q6948" i="1"/>
  <c r="R6948" i="1"/>
  <c r="S6948" i="1"/>
  <c r="T6948" i="1"/>
  <c r="U6948" i="1"/>
  <c r="M6949" i="1"/>
  <c r="N6949" i="1"/>
  <c r="O6949" i="1"/>
  <c r="O7705" i="1" s="1"/>
  <c r="P6949" i="1"/>
  <c r="Q6949" i="1"/>
  <c r="Q7705" i="1" s="1"/>
  <c r="R6949" i="1"/>
  <c r="S6949" i="1"/>
  <c r="T6949" i="1"/>
  <c r="U6949" i="1"/>
  <c r="M6950" i="1"/>
  <c r="N6950" i="1"/>
  <c r="N7706" i="1" s="1"/>
  <c r="O6950" i="1"/>
  <c r="P6950" i="1"/>
  <c r="Q6950" i="1"/>
  <c r="R6950" i="1"/>
  <c r="S6950" i="1"/>
  <c r="T6950" i="1"/>
  <c r="T7958" i="1" s="1"/>
  <c r="U6950" i="1"/>
  <c r="M6951" i="1"/>
  <c r="M7707" i="1" s="1"/>
  <c r="N6951" i="1"/>
  <c r="O6951" i="1"/>
  <c r="O7707" i="1" s="1"/>
  <c r="P6951" i="1"/>
  <c r="Q6951" i="1"/>
  <c r="R6951" i="1"/>
  <c r="S6951" i="1"/>
  <c r="T6951" i="1"/>
  <c r="U6951" i="1"/>
  <c r="U7707" i="1" s="1"/>
  <c r="M6952" i="1"/>
  <c r="N6952" i="1"/>
  <c r="O6952" i="1"/>
  <c r="P6952" i="1"/>
  <c r="Q6952" i="1"/>
  <c r="R6952" i="1"/>
  <c r="S6952" i="1"/>
  <c r="T6952" i="1"/>
  <c r="T7708" i="1" s="1"/>
  <c r="U6952" i="1"/>
  <c r="M6953" i="1"/>
  <c r="M7709" i="1" s="1"/>
  <c r="N6953" i="1"/>
  <c r="O6953" i="1"/>
  <c r="P6953" i="1"/>
  <c r="Q6953" i="1"/>
  <c r="R6953" i="1"/>
  <c r="S6953" i="1"/>
  <c r="S7709" i="1" s="1"/>
  <c r="T6953" i="1"/>
  <c r="U6953" i="1"/>
  <c r="M6954" i="1"/>
  <c r="N6954" i="1"/>
  <c r="O6954" i="1"/>
  <c r="P6954" i="1"/>
  <c r="Q6954" i="1"/>
  <c r="R6954" i="1"/>
  <c r="R7710" i="1" s="1"/>
  <c r="S6954" i="1"/>
  <c r="T6954" i="1"/>
  <c r="T7710" i="1" s="1"/>
  <c r="U6954" i="1"/>
  <c r="M6955" i="1"/>
  <c r="N6955" i="1"/>
  <c r="O6955" i="1"/>
  <c r="P6955" i="1"/>
  <c r="Q6955" i="1"/>
  <c r="Q7711" i="1" s="1"/>
  <c r="R6955" i="1"/>
  <c r="S6955" i="1"/>
  <c r="T6955" i="1"/>
  <c r="U6955" i="1"/>
  <c r="M6956" i="1"/>
  <c r="N6956" i="1"/>
  <c r="O6956" i="1"/>
  <c r="P6956" i="1"/>
  <c r="P7712" i="1" s="1"/>
  <c r="Q6956" i="1"/>
  <c r="R6956" i="1"/>
  <c r="R7712" i="1" s="1"/>
  <c r="S6956" i="1"/>
  <c r="T6956" i="1"/>
  <c r="U6956" i="1"/>
  <c r="M6957" i="1"/>
  <c r="N6957" i="1"/>
  <c r="O6957" i="1"/>
  <c r="O7713" i="1" s="1"/>
  <c r="P6957" i="1"/>
  <c r="Q6957" i="1"/>
  <c r="R6957" i="1"/>
  <c r="S6957" i="1"/>
  <c r="T6957" i="1"/>
  <c r="U6957" i="1"/>
  <c r="U7965" i="1" s="1"/>
  <c r="M6958" i="1"/>
  <c r="N6958" i="1"/>
  <c r="N7714" i="1" s="1"/>
  <c r="O6958" i="1"/>
  <c r="P6958" i="1"/>
  <c r="P7714" i="1" s="1"/>
  <c r="Q6958" i="1"/>
  <c r="R6958" i="1"/>
  <c r="S6958" i="1"/>
  <c r="T6958" i="1"/>
  <c r="U6958" i="1"/>
  <c r="M6959" i="1"/>
  <c r="M7715" i="1" s="1"/>
  <c r="N6959" i="1"/>
  <c r="O6959" i="1"/>
  <c r="P6959" i="1"/>
  <c r="Q6959" i="1"/>
  <c r="R6959" i="1"/>
  <c r="S6959" i="1"/>
  <c r="T6959" i="1"/>
  <c r="U6959" i="1"/>
  <c r="U7715" i="1" s="1"/>
  <c r="M6960" i="1"/>
  <c r="N6960" i="1"/>
  <c r="N7716" i="1" s="1"/>
  <c r="O6960" i="1"/>
  <c r="P6960" i="1"/>
  <c r="Q6960" i="1"/>
  <c r="R6960" i="1"/>
  <c r="S6960" i="1"/>
  <c r="T6960" i="1"/>
  <c r="T7716" i="1" s="1"/>
  <c r="U6960" i="1"/>
  <c r="M6961" i="1"/>
  <c r="N6961" i="1"/>
  <c r="O6961" i="1"/>
  <c r="P6961" i="1"/>
  <c r="Q6961" i="1"/>
  <c r="R6961" i="1"/>
  <c r="S6961" i="1"/>
  <c r="S7717" i="1" s="1"/>
  <c r="T6961" i="1"/>
  <c r="U6961" i="1"/>
  <c r="U7717" i="1" s="1"/>
  <c r="M6962" i="1"/>
  <c r="N6962" i="1"/>
  <c r="O6962" i="1"/>
  <c r="P6962" i="1"/>
  <c r="Q6962" i="1"/>
  <c r="R6962" i="1"/>
  <c r="R7718" i="1" s="1"/>
  <c r="S6962" i="1"/>
  <c r="T6962" i="1"/>
  <c r="U6962" i="1"/>
  <c r="M6963" i="1"/>
  <c r="N6963" i="1"/>
  <c r="O6963" i="1"/>
  <c r="P6963" i="1"/>
  <c r="Q6963" i="1"/>
  <c r="Q7719" i="1" s="1"/>
  <c r="R6963" i="1"/>
  <c r="S6963" i="1"/>
  <c r="S7719" i="1" s="1"/>
  <c r="T6963" i="1"/>
  <c r="U6963" i="1"/>
  <c r="M6964" i="1"/>
  <c r="N6964" i="1"/>
  <c r="O6964" i="1"/>
  <c r="P6964" i="1"/>
  <c r="P7720" i="1" s="1"/>
  <c r="Q6964" i="1"/>
  <c r="R6964" i="1"/>
  <c r="S6964" i="1"/>
  <c r="T6964" i="1"/>
  <c r="U6964" i="1"/>
  <c r="M6965" i="1"/>
  <c r="M7973" i="1" s="1"/>
  <c r="N6965" i="1"/>
  <c r="O6965" i="1"/>
  <c r="O7721" i="1" s="1"/>
  <c r="P6965" i="1"/>
  <c r="Q6965" i="1"/>
  <c r="Q7721" i="1" s="1"/>
  <c r="R6965" i="1"/>
  <c r="S6965" i="1"/>
  <c r="T6965" i="1"/>
  <c r="U6965" i="1"/>
  <c r="M6966" i="1"/>
  <c r="N6966" i="1"/>
  <c r="N7722" i="1" s="1"/>
  <c r="O6966" i="1"/>
  <c r="P6966" i="1"/>
  <c r="Q6966" i="1"/>
  <c r="R6966" i="1"/>
  <c r="S6966" i="1"/>
  <c r="T6966" i="1"/>
  <c r="U6966" i="1"/>
  <c r="M6967" i="1"/>
  <c r="M7723" i="1" s="1"/>
  <c r="N6967" i="1"/>
  <c r="O6967" i="1"/>
  <c r="O7723" i="1" s="1"/>
  <c r="P6967" i="1"/>
  <c r="Q6967" i="1"/>
  <c r="R6967" i="1"/>
  <c r="S6967" i="1"/>
  <c r="T6967" i="1"/>
  <c r="U6967" i="1"/>
  <c r="U7723" i="1" s="1"/>
  <c r="M6968" i="1"/>
  <c r="N6968" i="1"/>
  <c r="O6968" i="1"/>
  <c r="P6968" i="1"/>
  <c r="Q6968" i="1"/>
  <c r="R6968" i="1"/>
  <c r="S6968" i="1"/>
  <c r="T6968" i="1"/>
  <c r="T7724" i="1" s="1"/>
  <c r="U6968" i="1"/>
  <c r="M6969" i="1"/>
  <c r="M7725" i="1" s="1"/>
  <c r="N6969" i="1"/>
  <c r="O6969" i="1"/>
  <c r="P6969" i="1"/>
  <c r="Q6969" i="1"/>
  <c r="R6969" i="1"/>
  <c r="S6969" i="1"/>
  <c r="S7725" i="1" s="1"/>
  <c r="T6969" i="1"/>
  <c r="U6969" i="1"/>
  <c r="M6970" i="1"/>
  <c r="N6970" i="1"/>
  <c r="O6970" i="1"/>
  <c r="P6970" i="1"/>
  <c r="Q6970" i="1"/>
  <c r="R6970" i="1"/>
  <c r="R7726" i="1" s="1"/>
  <c r="S6970" i="1"/>
  <c r="T6970" i="1"/>
  <c r="T7726" i="1" s="1"/>
  <c r="U6970" i="1"/>
  <c r="M6971" i="1"/>
  <c r="N6971" i="1"/>
  <c r="O6971" i="1"/>
  <c r="P6971" i="1"/>
  <c r="Q6971" i="1"/>
  <c r="Q7727" i="1" s="1"/>
  <c r="R6971" i="1"/>
  <c r="S6971" i="1"/>
  <c r="T6971" i="1"/>
  <c r="U6971" i="1"/>
  <c r="M6972" i="1"/>
  <c r="N6972" i="1"/>
  <c r="N7980" i="1" s="1"/>
  <c r="O6972" i="1"/>
  <c r="P6972" i="1"/>
  <c r="P7728" i="1" s="1"/>
  <c r="Q6972" i="1"/>
  <c r="R6972" i="1"/>
  <c r="R7728" i="1" s="1"/>
  <c r="S6972" i="1"/>
  <c r="T6972" i="1"/>
  <c r="U6972" i="1"/>
  <c r="M6973" i="1"/>
  <c r="N6973" i="1"/>
  <c r="O6973" i="1"/>
  <c r="O7729" i="1" s="1"/>
  <c r="P6973" i="1"/>
  <c r="Q6973" i="1"/>
  <c r="R6973" i="1"/>
  <c r="S6973" i="1"/>
  <c r="T6973" i="1"/>
  <c r="U6973" i="1"/>
  <c r="M6974" i="1"/>
  <c r="N6974" i="1"/>
  <c r="N7730" i="1" s="1"/>
  <c r="O6974" i="1"/>
  <c r="P6974" i="1"/>
  <c r="P7730" i="1" s="1"/>
  <c r="Q6974" i="1"/>
  <c r="R6974" i="1"/>
  <c r="S6974" i="1"/>
  <c r="T6974" i="1"/>
  <c r="U6974" i="1"/>
  <c r="M6975" i="1"/>
  <c r="M7731" i="1" s="1"/>
  <c r="N6975" i="1"/>
  <c r="O6975" i="1"/>
  <c r="P6975" i="1"/>
  <c r="Q6975" i="1"/>
  <c r="R6975" i="1"/>
  <c r="S6975" i="1"/>
  <c r="T6975" i="1"/>
  <c r="U6975" i="1"/>
  <c r="U7731" i="1" s="1"/>
  <c r="M6976" i="1"/>
  <c r="N6976" i="1"/>
  <c r="N7732" i="1" s="1"/>
  <c r="O6976" i="1"/>
  <c r="P6976" i="1"/>
  <c r="Q6976" i="1"/>
  <c r="R6976" i="1"/>
  <c r="S6976" i="1"/>
  <c r="T6976" i="1"/>
  <c r="T7732" i="1" s="1"/>
  <c r="U6976" i="1"/>
  <c r="M6977" i="1"/>
  <c r="N6977" i="1"/>
  <c r="O6977" i="1"/>
  <c r="P6977" i="1"/>
  <c r="Q6977" i="1"/>
  <c r="R6977" i="1"/>
  <c r="S6977" i="1"/>
  <c r="S7733" i="1" s="1"/>
  <c r="T6977" i="1"/>
  <c r="U6977" i="1"/>
  <c r="U7733" i="1" s="1"/>
  <c r="M6978" i="1"/>
  <c r="N6978" i="1"/>
  <c r="O6978" i="1"/>
  <c r="P6978" i="1"/>
  <c r="Q6978" i="1"/>
  <c r="R6978" i="1"/>
  <c r="R7734" i="1" s="1"/>
  <c r="S6978" i="1"/>
  <c r="T6978" i="1"/>
  <c r="U6978" i="1"/>
  <c r="M6979" i="1"/>
  <c r="M7735" i="1" s="1"/>
  <c r="N6979" i="1"/>
  <c r="O6979" i="1"/>
  <c r="O7987" i="1" s="1"/>
  <c r="P6979" i="1"/>
  <c r="Q6979" i="1"/>
  <c r="Q7735" i="1" s="1"/>
  <c r="R6979" i="1"/>
  <c r="S6979" i="1"/>
  <c r="T6979" i="1"/>
  <c r="U6979" i="1"/>
  <c r="U7735" i="1" s="1"/>
  <c r="M6980" i="1"/>
  <c r="N6980" i="1"/>
  <c r="O6980" i="1"/>
  <c r="P6980" i="1"/>
  <c r="P7736" i="1" s="1"/>
  <c r="Q6980" i="1"/>
  <c r="R6980" i="1"/>
  <c r="S6980" i="1"/>
  <c r="T6980" i="1"/>
  <c r="T7736" i="1" s="1"/>
  <c r="U6980" i="1"/>
  <c r="L6946" i="1"/>
  <c r="L6947" i="1"/>
  <c r="L6948" i="1"/>
  <c r="L6949" i="1"/>
  <c r="L6950" i="1"/>
  <c r="L6951" i="1"/>
  <c r="L6952" i="1"/>
  <c r="L7708" i="1" s="1"/>
  <c r="L6953" i="1"/>
  <c r="L6954" i="1"/>
  <c r="L6955" i="1"/>
  <c r="L6956" i="1"/>
  <c r="L7964" i="1" s="1"/>
  <c r="L6957" i="1"/>
  <c r="L6958" i="1"/>
  <c r="L6959" i="1"/>
  <c r="L6960" i="1"/>
  <c r="L7968" i="1" s="1"/>
  <c r="L6961" i="1"/>
  <c r="L6962" i="1"/>
  <c r="L6963" i="1"/>
  <c r="L6964" i="1"/>
  <c r="L7972" i="1" s="1"/>
  <c r="L6965" i="1"/>
  <c r="L6966" i="1"/>
  <c r="L7722" i="1" s="1"/>
  <c r="L6967" i="1"/>
  <c r="L6968" i="1"/>
  <c r="L7724" i="1" s="1"/>
  <c r="L6969" i="1"/>
  <c r="L6970" i="1"/>
  <c r="L6971" i="1"/>
  <c r="L6972" i="1"/>
  <c r="L6973" i="1"/>
  <c r="L6974" i="1"/>
  <c r="L6975" i="1"/>
  <c r="L6976" i="1"/>
  <c r="L7984" i="1" s="1"/>
  <c r="L6977" i="1"/>
  <c r="L6978" i="1"/>
  <c r="L6979" i="1"/>
  <c r="L6980" i="1"/>
  <c r="L6945" i="1"/>
  <c r="M6909" i="1"/>
  <c r="N6909" i="1"/>
  <c r="O6909" i="1"/>
  <c r="O7665" i="1" s="1"/>
  <c r="P6909" i="1"/>
  <c r="Q6909" i="1"/>
  <c r="R6909" i="1"/>
  <c r="S6909" i="1"/>
  <c r="S7665" i="1" s="1"/>
  <c r="T6909" i="1"/>
  <c r="U6909" i="1"/>
  <c r="M6910" i="1"/>
  <c r="N6910" i="1"/>
  <c r="N7666" i="1" s="1"/>
  <c r="O6910" i="1"/>
  <c r="P6910" i="1"/>
  <c r="Q6910" i="1"/>
  <c r="R6910" i="1"/>
  <c r="R7666" i="1" s="1"/>
  <c r="S6910" i="1"/>
  <c r="T6910" i="1"/>
  <c r="U6910" i="1"/>
  <c r="M6911" i="1"/>
  <c r="M7667" i="1" s="1"/>
  <c r="N6911" i="1"/>
  <c r="O6911" i="1"/>
  <c r="O7667" i="1" s="1"/>
  <c r="P6911" i="1"/>
  <c r="Q6911" i="1"/>
  <c r="Q7667" i="1" s="1"/>
  <c r="R6911" i="1"/>
  <c r="S6911" i="1"/>
  <c r="T6911" i="1"/>
  <c r="U6911" i="1"/>
  <c r="U7667" i="1" s="1"/>
  <c r="M6912" i="1"/>
  <c r="N6912" i="1"/>
  <c r="O6912" i="1"/>
  <c r="P6912" i="1"/>
  <c r="P7668" i="1" s="1"/>
  <c r="Q6912" i="1"/>
  <c r="R6912" i="1"/>
  <c r="S6912" i="1"/>
  <c r="T6912" i="1"/>
  <c r="T7668" i="1" s="1"/>
  <c r="U6912" i="1"/>
  <c r="M6913" i="1"/>
  <c r="N6913" i="1"/>
  <c r="O6913" i="1"/>
  <c r="O7669" i="1" s="1"/>
  <c r="P6913" i="1"/>
  <c r="Q6913" i="1"/>
  <c r="R6913" i="1"/>
  <c r="S6913" i="1"/>
  <c r="S7669" i="1" s="1"/>
  <c r="T6913" i="1"/>
  <c r="U6913" i="1"/>
  <c r="M6914" i="1"/>
  <c r="N6914" i="1"/>
  <c r="N7670" i="1" s="1"/>
  <c r="O6914" i="1"/>
  <c r="P6914" i="1"/>
  <c r="Q6914" i="1"/>
  <c r="R6914" i="1"/>
  <c r="R7670" i="1" s="1"/>
  <c r="S6914" i="1"/>
  <c r="T6914" i="1"/>
  <c r="T7670" i="1" s="1"/>
  <c r="U6914" i="1"/>
  <c r="M6915" i="1"/>
  <c r="M7671" i="1" s="1"/>
  <c r="N6915" i="1"/>
  <c r="O6915" i="1"/>
  <c r="O7923" i="1" s="1"/>
  <c r="P6915" i="1"/>
  <c r="Q6915" i="1"/>
  <c r="Q7671" i="1" s="1"/>
  <c r="R6915" i="1"/>
  <c r="S6915" i="1"/>
  <c r="T6915" i="1"/>
  <c r="U6915" i="1"/>
  <c r="U7671" i="1" s="1"/>
  <c r="M6916" i="1"/>
  <c r="N6916" i="1"/>
  <c r="O6916" i="1"/>
  <c r="P6916" i="1"/>
  <c r="P7672" i="1" s="1"/>
  <c r="Q6916" i="1"/>
  <c r="R6916" i="1"/>
  <c r="S6916" i="1"/>
  <c r="T6916" i="1"/>
  <c r="T7672" i="1" s="1"/>
  <c r="U6916" i="1"/>
  <c r="M6917" i="1"/>
  <c r="N6917" i="1"/>
  <c r="O6917" i="1"/>
  <c r="O7673" i="1" s="1"/>
  <c r="P6917" i="1"/>
  <c r="Q6917" i="1"/>
  <c r="R6917" i="1"/>
  <c r="S6917" i="1"/>
  <c r="S7673" i="1" s="1"/>
  <c r="T6917" i="1"/>
  <c r="U6917" i="1"/>
  <c r="M6918" i="1"/>
  <c r="N6918" i="1"/>
  <c r="N7674" i="1" s="1"/>
  <c r="O6918" i="1"/>
  <c r="P6918" i="1"/>
  <c r="P7674" i="1" s="1"/>
  <c r="Q6918" i="1"/>
  <c r="R6918" i="1"/>
  <c r="R7674" i="1" s="1"/>
  <c r="S6918" i="1"/>
  <c r="T6918" i="1"/>
  <c r="U6918" i="1"/>
  <c r="M6919" i="1"/>
  <c r="M7675" i="1" s="1"/>
  <c r="N6919" i="1"/>
  <c r="O6919" i="1"/>
  <c r="P6919" i="1"/>
  <c r="Q6919" i="1"/>
  <c r="Q7675" i="1" s="1"/>
  <c r="R6919" i="1"/>
  <c r="S6919" i="1"/>
  <c r="T6919" i="1"/>
  <c r="U6919" i="1"/>
  <c r="U7675" i="1" s="1"/>
  <c r="M6920" i="1"/>
  <c r="N6920" i="1"/>
  <c r="O6920" i="1"/>
  <c r="P6920" i="1"/>
  <c r="P7676" i="1" s="1"/>
  <c r="Q6920" i="1"/>
  <c r="R6920" i="1"/>
  <c r="S6920" i="1"/>
  <c r="T6920" i="1"/>
  <c r="T7676" i="1" s="1"/>
  <c r="U6920" i="1"/>
  <c r="M6921" i="1"/>
  <c r="N6921" i="1"/>
  <c r="O6921" i="1"/>
  <c r="O7677" i="1" s="1"/>
  <c r="P6921" i="1"/>
  <c r="Q6921" i="1"/>
  <c r="R6921" i="1"/>
  <c r="S6921" i="1"/>
  <c r="S7677" i="1" s="1"/>
  <c r="T6921" i="1"/>
  <c r="U6921" i="1"/>
  <c r="U7677" i="1" s="1"/>
  <c r="M6922" i="1"/>
  <c r="N6922" i="1"/>
  <c r="N7678" i="1" s="1"/>
  <c r="O6922" i="1"/>
  <c r="P6922" i="1"/>
  <c r="P7930" i="1" s="1"/>
  <c r="Q6922" i="1"/>
  <c r="R6922" i="1"/>
  <c r="R7678" i="1" s="1"/>
  <c r="S6922" i="1"/>
  <c r="T6922" i="1"/>
  <c r="U6922" i="1"/>
  <c r="M6923" i="1"/>
  <c r="M7679" i="1" s="1"/>
  <c r="N6923" i="1"/>
  <c r="O6923" i="1"/>
  <c r="P6923" i="1"/>
  <c r="Q6923" i="1"/>
  <c r="Q7679" i="1" s="1"/>
  <c r="R6923" i="1"/>
  <c r="S6923" i="1"/>
  <c r="T6923" i="1"/>
  <c r="U6923" i="1"/>
  <c r="U7679" i="1" s="1"/>
  <c r="M6924" i="1"/>
  <c r="N6924" i="1"/>
  <c r="O6924" i="1"/>
  <c r="P6924" i="1"/>
  <c r="P7680" i="1" s="1"/>
  <c r="Q6924" i="1"/>
  <c r="R6924" i="1"/>
  <c r="S6924" i="1"/>
  <c r="T6924" i="1"/>
  <c r="T7680" i="1" s="1"/>
  <c r="U6924" i="1"/>
  <c r="M6925" i="1"/>
  <c r="N6925" i="1"/>
  <c r="O6925" i="1"/>
  <c r="O7681" i="1" s="1"/>
  <c r="P6925" i="1"/>
  <c r="Q6925" i="1"/>
  <c r="Q7681" i="1" s="1"/>
  <c r="R6925" i="1"/>
  <c r="S6925" i="1"/>
  <c r="S7681" i="1" s="1"/>
  <c r="T6925" i="1"/>
  <c r="U6925" i="1"/>
  <c r="M6926" i="1"/>
  <c r="N6926" i="1"/>
  <c r="N7682" i="1" s="1"/>
  <c r="O6926" i="1"/>
  <c r="P6926" i="1"/>
  <c r="Q6926" i="1"/>
  <c r="R6926" i="1"/>
  <c r="R7682" i="1" s="1"/>
  <c r="S6926" i="1"/>
  <c r="T6926" i="1"/>
  <c r="U6926" i="1"/>
  <c r="M6927" i="1"/>
  <c r="M7683" i="1" s="1"/>
  <c r="N6927" i="1"/>
  <c r="O6927" i="1"/>
  <c r="P6927" i="1"/>
  <c r="Q6927" i="1"/>
  <c r="Q7683" i="1" s="1"/>
  <c r="R6927" i="1"/>
  <c r="S6927" i="1"/>
  <c r="T6927" i="1"/>
  <c r="U6927" i="1"/>
  <c r="U7683" i="1" s="1"/>
  <c r="M6928" i="1"/>
  <c r="N6928" i="1"/>
  <c r="O6928" i="1"/>
  <c r="P6928" i="1"/>
  <c r="P7684" i="1" s="1"/>
  <c r="Q6928" i="1"/>
  <c r="R6928" i="1"/>
  <c r="S6928" i="1"/>
  <c r="T6928" i="1"/>
  <c r="T7684" i="1" s="1"/>
  <c r="U6928" i="1"/>
  <c r="M6929" i="1"/>
  <c r="M7685" i="1" s="1"/>
  <c r="N6929" i="1"/>
  <c r="O6929" i="1"/>
  <c r="O7685" i="1" s="1"/>
  <c r="P6929" i="1"/>
  <c r="Q6929" i="1"/>
  <c r="Q7937" i="1" s="1"/>
  <c r="R6929" i="1"/>
  <c r="S6929" i="1"/>
  <c r="S7685" i="1" s="1"/>
  <c r="T6929" i="1"/>
  <c r="U6929" i="1"/>
  <c r="M6930" i="1"/>
  <c r="N6930" i="1"/>
  <c r="N7686" i="1" s="1"/>
  <c r="O6930" i="1"/>
  <c r="P6930" i="1"/>
  <c r="Q6930" i="1"/>
  <c r="R6930" i="1"/>
  <c r="R7686" i="1" s="1"/>
  <c r="S6930" i="1"/>
  <c r="T6930" i="1"/>
  <c r="U6930" i="1"/>
  <c r="M6931" i="1"/>
  <c r="M7687" i="1" s="1"/>
  <c r="N6931" i="1"/>
  <c r="O6931" i="1"/>
  <c r="P6931" i="1"/>
  <c r="Q6931" i="1"/>
  <c r="Q7687" i="1" s="1"/>
  <c r="R6931" i="1"/>
  <c r="S6931" i="1"/>
  <c r="T6931" i="1"/>
  <c r="U6931" i="1"/>
  <c r="U7687" i="1" s="1"/>
  <c r="M6932" i="1"/>
  <c r="N6932" i="1"/>
  <c r="O6932" i="1"/>
  <c r="P6932" i="1"/>
  <c r="P7688" i="1" s="1"/>
  <c r="Q6932" i="1"/>
  <c r="R6932" i="1"/>
  <c r="R7688" i="1" s="1"/>
  <c r="S6932" i="1"/>
  <c r="T6932" i="1"/>
  <c r="T7688" i="1" s="1"/>
  <c r="U6932" i="1"/>
  <c r="M6933" i="1"/>
  <c r="N6933" i="1"/>
  <c r="O6933" i="1"/>
  <c r="O7689" i="1" s="1"/>
  <c r="P6933" i="1"/>
  <c r="Q6933" i="1"/>
  <c r="R6933" i="1"/>
  <c r="S6933" i="1"/>
  <c r="S7689" i="1" s="1"/>
  <c r="T6933" i="1"/>
  <c r="U6933" i="1"/>
  <c r="M6934" i="1"/>
  <c r="N6934" i="1"/>
  <c r="N7690" i="1" s="1"/>
  <c r="O6934" i="1"/>
  <c r="P6934" i="1"/>
  <c r="Q6934" i="1"/>
  <c r="R6934" i="1"/>
  <c r="R7690" i="1" s="1"/>
  <c r="S6934" i="1"/>
  <c r="T6934" i="1"/>
  <c r="U6934" i="1"/>
  <c r="M6935" i="1"/>
  <c r="M7691" i="1" s="1"/>
  <c r="N6935" i="1"/>
  <c r="O6935" i="1"/>
  <c r="P6935" i="1"/>
  <c r="Q6935" i="1"/>
  <c r="Q7691" i="1" s="1"/>
  <c r="R6935" i="1"/>
  <c r="S6935" i="1"/>
  <c r="T6935" i="1"/>
  <c r="U6935" i="1"/>
  <c r="M6936" i="1"/>
  <c r="N6936" i="1"/>
  <c r="N7692" i="1" s="1"/>
  <c r="O6936" i="1"/>
  <c r="P6936" i="1"/>
  <c r="P7692" i="1" s="1"/>
  <c r="Q6936" i="1"/>
  <c r="R6936" i="1"/>
  <c r="R7944" i="1" s="1"/>
  <c r="S6936" i="1"/>
  <c r="T6936" i="1"/>
  <c r="T7692" i="1" s="1"/>
  <c r="U6936" i="1"/>
  <c r="M6937" i="1"/>
  <c r="N6937" i="1"/>
  <c r="O6937" i="1"/>
  <c r="O7693" i="1" s="1"/>
  <c r="P6937" i="1"/>
  <c r="Q6937" i="1"/>
  <c r="R6937" i="1"/>
  <c r="S6937" i="1"/>
  <c r="S7693" i="1" s="1"/>
  <c r="T6937" i="1"/>
  <c r="U6937" i="1"/>
  <c r="M6938" i="1"/>
  <c r="N6938" i="1"/>
  <c r="N7694" i="1" s="1"/>
  <c r="O6938" i="1"/>
  <c r="P6938" i="1"/>
  <c r="Q6938" i="1"/>
  <c r="R6938" i="1"/>
  <c r="R7694" i="1" s="1"/>
  <c r="S6938" i="1"/>
  <c r="T6938" i="1"/>
  <c r="U6938" i="1"/>
  <c r="M6939" i="1"/>
  <c r="M7695" i="1" s="1"/>
  <c r="N6939" i="1"/>
  <c r="O6939" i="1"/>
  <c r="P6939" i="1"/>
  <c r="Q6939" i="1"/>
  <c r="Q7695" i="1" s="1"/>
  <c r="R6939" i="1"/>
  <c r="S6939" i="1"/>
  <c r="S7695" i="1" s="1"/>
  <c r="T6939" i="1"/>
  <c r="U6939" i="1"/>
  <c r="U7695" i="1" s="1"/>
  <c r="M6940" i="1"/>
  <c r="N6940" i="1"/>
  <c r="O6940" i="1"/>
  <c r="P6940" i="1"/>
  <c r="P7696" i="1" s="1"/>
  <c r="Q6940" i="1"/>
  <c r="R6940" i="1"/>
  <c r="S6940" i="1"/>
  <c r="T6940" i="1"/>
  <c r="T7696" i="1" s="1"/>
  <c r="U6940" i="1"/>
  <c r="M6941" i="1"/>
  <c r="N6941" i="1"/>
  <c r="O6941" i="1"/>
  <c r="O7697" i="1" s="1"/>
  <c r="P6941" i="1"/>
  <c r="Q6941" i="1"/>
  <c r="R6941" i="1"/>
  <c r="S6941" i="1"/>
  <c r="S7697" i="1" s="1"/>
  <c r="T6941" i="1"/>
  <c r="U6941" i="1"/>
  <c r="M6942" i="1"/>
  <c r="N6942" i="1"/>
  <c r="N7698" i="1" s="1"/>
  <c r="O6942" i="1"/>
  <c r="P6942" i="1"/>
  <c r="Q6942" i="1"/>
  <c r="R6942" i="1"/>
  <c r="R7698" i="1" s="1"/>
  <c r="S6942" i="1"/>
  <c r="T6942" i="1"/>
  <c r="U6942" i="1"/>
  <c r="M6943" i="1"/>
  <c r="M7699" i="1" s="1"/>
  <c r="N6943" i="1"/>
  <c r="O6943" i="1"/>
  <c r="O7699" i="1" s="1"/>
  <c r="P6943" i="1"/>
  <c r="Q6943" i="1"/>
  <c r="Q7699" i="1" s="1"/>
  <c r="R6943" i="1"/>
  <c r="S6943" i="1"/>
  <c r="S7951" i="1" s="1"/>
  <c r="T6943" i="1"/>
  <c r="U6943" i="1"/>
  <c r="U7699" i="1" s="1"/>
  <c r="M6944" i="1"/>
  <c r="N6944" i="1"/>
  <c r="O6944" i="1"/>
  <c r="P6944" i="1"/>
  <c r="P7700" i="1" s="1"/>
  <c r="Q6944" i="1"/>
  <c r="R6944" i="1"/>
  <c r="S6944" i="1"/>
  <c r="T6944" i="1"/>
  <c r="T7700" i="1" s="1"/>
  <c r="U6944" i="1"/>
  <c r="L6910" i="1"/>
  <c r="L7666" i="1" s="1"/>
  <c r="L6911" i="1"/>
  <c r="L6912" i="1"/>
  <c r="L7920" i="1" s="1"/>
  <c r="L6913" i="1"/>
  <c r="L6914" i="1"/>
  <c r="L6915" i="1"/>
  <c r="L6916" i="1"/>
  <c r="L6917" i="1"/>
  <c r="L6918" i="1"/>
  <c r="L6919" i="1"/>
  <c r="L6920" i="1"/>
  <c r="L7676" i="1" s="1"/>
  <c r="L6921" i="1"/>
  <c r="L6922" i="1"/>
  <c r="L6923" i="1"/>
  <c r="L6924" i="1"/>
  <c r="L7932" i="1" s="1"/>
  <c r="L6925" i="1"/>
  <c r="L6926" i="1"/>
  <c r="L6927" i="1"/>
  <c r="L6928" i="1"/>
  <c r="L7936" i="1" s="1"/>
  <c r="L6929" i="1"/>
  <c r="L6930" i="1"/>
  <c r="L6931" i="1"/>
  <c r="L6932" i="1"/>
  <c r="L7940" i="1" s="1"/>
  <c r="L6933" i="1"/>
  <c r="L6934" i="1"/>
  <c r="L6935" i="1"/>
  <c r="L6936" i="1"/>
  <c r="L7692" i="1" s="1"/>
  <c r="L6937" i="1"/>
  <c r="L6938" i="1"/>
  <c r="L6939" i="1"/>
  <c r="L6940" i="1"/>
  <c r="L6941" i="1"/>
  <c r="L6942" i="1"/>
  <c r="L7698" i="1" s="1"/>
  <c r="L6943" i="1"/>
  <c r="L6944" i="1"/>
  <c r="L7952" i="1" s="1"/>
  <c r="L6909" i="1"/>
  <c r="M6873" i="1"/>
  <c r="N6873" i="1"/>
  <c r="O6873" i="1"/>
  <c r="P6873" i="1"/>
  <c r="Q6873" i="1"/>
  <c r="R6873" i="1"/>
  <c r="S6873" i="1"/>
  <c r="T6873" i="1"/>
  <c r="U6873" i="1"/>
  <c r="M6874" i="1"/>
  <c r="N6874" i="1"/>
  <c r="O6874" i="1"/>
  <c r="P6874" i="1"/>
  <c r="Q6874" i="1"/>
  <c r="R6874" i="1"/>
  <c r="S6874" i="1"/>
  <c r="T6874" i="1"/>
  <c r="U6874" i="1"/>
  <c r="M6875" i="1"/>
  <c r="N6875" i="1"/>
  <c r="O6875" i="1"/>
  <c r="P6875" i="1"/>
  <c r="Q6875" i="1"/>
  <c r="R6875" i="1"/>
  <c r="S6875" i="1"/>
  <c r="T6875" i="1"/>
  <c r="U6875" i="1"/>
  <c r="M6876" i="1"/>
  <c r="N6876" i="1"/>
  <c r="O6876" i="1"/>
  <c r="P6876" i="1"/>
  <c r="Q6876" i="1"/>
  <c r="R6876" i="1"/>
  <c r="S6876" i="1"/>
  <c r="T6876" i="1"/>
  <c r="U6876" i="1"/>
  <c r="M6877" i="1"/>
  <c r="N6877" i="1"/>
  <c r="O6877" i="1"/>
  <c r="P6877" i="1"/>
  <c r="Q6877" i="1"/>
  <c r="R6877" i="1"/>
  <c r="S6877" i="1"/>
  <c r="T6877" i="1"/>
  <c r="U6877" i="1"/>
  <c r="M6878" i="1"/>
  <c r="N6878" i="1"/>
  <c r="O6878" i="1"/>
  <c r="P6878" i="1"/>
  <c r="Q6878" i="1"/>
  <c r="R6878" i="1"/>
  <c r="S6878" i="1"/>
  <c r="T6878" i="1"/>
  <c r="U6878" i="1"/>
  <c r="M6879" i="1"/>
  <c r="N6879" i="1"/>
  <c r="O6879" i="1"/>
  <c r="P6879" i="1"/>
  <c r="Q6879" i="1"/>
  <c r="R6879" i="1"/>
  <c r="S6879" i="1"/>
  <c r="T6879" i="1"/>
  <c r="U6879" i="1"/>
  <c r="M6880" i="1"/>
  <c r="N6880" i="1"/>
  <c r="O6880" i="1"/>
  <c r="P6880" i="1"/>
  <c r="Q6880" i="1"/>
  <c r="R6880" i="1"/>
  <c r="S6880" i="1"/>
  <c r="T6880" i="1"/>
  <c r="U6880" i="1"/>
  <c r="M6881" i="1"/>
  <c r="N6881" i="1"/>
  <c r="O6881" i="1"/>
  <c r="P6881" i="1"/>
  <c r="Q6881" i="1"/>
  <c r="R6881" i="1"/>
  <c r="S6881" i="1"/>
  <c r="T6881" i="1"/>
  <c r="U6881" i="1"/>
  <c r="M6882" i="1"/>
  <c r="N6882" i="1"/>
  <c r="O6882" i="1"/>
  <c r="P6882" i="1"/>
  <c r="Q6882" i="1"/>
  <c r="R6882" i="1"/>
  <c r="S6882" i="1"/>
  <c r="T6882" i="1"/>
  <c r="U6882" i="1"/>
  <c r="M6883" i="1"/>
  <c r="N6883" i="1"/>
  <c r="O6883" i="1"/>
  <c r="P6883" i="1"/>
  <c r="Q6883" i="1"/>
  <c r="R6883" i="1"/>
  <c r="S6883" i="1"/>
  <c r="T6883" i="1"/>
  <c r="U6883" i="1"/>
  <c r="M6884" i="1"/>
  <c r="N6884" i="1"/>
  <c r="O6884" i="1"/>
  <c r="P6884" i="1"/>
  <c r="Q6884" i="1"/>
  <c r="R6884" i="1"/>
  <c r="S6884" i="1"/>
  <c r="T6884" i="1"/>
  <c r="U6884" i="1"/>
  <c r="M6885" i="1"/>
  <c r="N6885" i="1"/>
  <c r="O6885" i="1"/>
  <c r="P6885" i="1"/>
  <c r="Q6885" i="1"/>
  <c r="R6885" i="1"/>
  <c r="S6885" i="1"/>
  <c r="T6885" i="1"/>
  <c r="U6885" i="1"/>
  <c r="M6886" i="1"/>
  <c r="N6886" i="1"/>
  <c r="O6886" i="1"/>
  <c r="P6886" i="1"/>
  <c r="Q6886" i="1"/>
  <c r="R6886" i="1"/>
  <c r="S6886" i="1"/>
  <c r="T6886" i="1"/>
  <c r="U6886" i="1"/>
  <c r="M6887" i="1"/>
  <c r="N6887" i="1"/>
  <c r="O6887" i="1"/>
  <c r="P6887" i="1"/>
  <c r="Q6887" i="1"/>
  <c r="R6887" i="1"/>
  <c r="S6887" i="1"/>
  <c r="T6887" i="1"/>
  <c r="U6887" i="1"/>
  <c r="M6888" i="1"/>
  <c r="N6888" i="1"/>
  <c r="O6888" i="1"/>
  <c r="P6888" i="1"/>
  <c r="Q6888" i="1"/>
  <c r="R6888" i="1"/>
  <c r="S6888" i="1"/>
  <c r="T6888" i="1"/>
  <c r="U6888" i="1"/>
  <c r="M6889" i="1"/>
  <c r="N6889" i="1"/>
  <c r="O6889" i="1"/>
  <c r="P6889" i="1"/>
  <c r="Q6889" i="1"/>
  <c r="R6889" i="1"/>
  <c r="S6889" i="1"/>
  <c r="T6889" i="1"/>
  <c r="U6889" i="1"/>
  <c r="M6890" i="1"/>
  <c r="N6890" i="1"/>
  <c r="O6890" i="1"/>
  <c r="P6890" i="1"/>
  <c r="Q6890" i="1"/>
  <c r="R6890" i="1"/>
  <c r="S6890" i="1"/>
  <c r="T6890" i="1"/>
  <c r="U6890" i="1"/>
  <c r="M6891" i="1"/>
  <c r="N6891" i="1"/>
  <c r="O6891" i="1"/>
  <c r="P6891" i="1"/>
  <c r="Q6891" i="1"/>
  <c r="R6891" i="1"/>
  <c r="S6891" i="1"/>
  <c r="T6891" i="1"/>
  <c r="U6891" i="1"/>
  <c r="M6892" i="1"/>
  <c r="N6892" i="1"/>
  <c r="O6892" i="1"/>
  <c r="P6892" i="1"/>
  <c r="Q6892" i="1"/>
  <c r="R6892" i="1"/>
  <c r="S6892" i="1"/>
  <c r="T6892" i="1"/>
  <c r="U6892" i="1"/>
  <c r="M6893" i="1"/>
  <c r="N6893" i="1"/>
  <c r="O6893" i="1"/>
  <c r="P6893" i="1"/>
  <c r="Q6893" i="1"/>
  <c r="R6893" i="1"/>
  <c r="S6893" i="1"/>
  <c r="T6893" i="1"/>
  <c r="U6893" i="1"/>
  <c r="M6894" i="1"/>
  <c r="N6894" i="1"/>
  <c r="O6894" i="1"/>
  <c r="P6894" i="1"/>
  <c r="Q6894" i="1"/>
  <c r="R6894" i="1"/>
  <c r="S6894" i="1"/>
  <c r="T6894" i="1"/>
  <c r="U6894" i="1"/>
  <c r="M6895" i="1"/>
  <c r="N6895" i="1"/>
  <c r="O6895" i="1"/>
  <c r="P6895" i="1"/>
  <c r="Q6895" i="1"/>
  <c r="R6895" i="1"/>
  <c r="S6895" i="1"/>
  <c r="T6895" i="1"/>
  <c r="U6895" i="1"/>
  <c r="M6896" i="1"/>
  <c r="N6896" i="1"/>
  <c r="O6896" i="1"/>
  <c r="P6896" i="1"/>
  <c r="Q6896" i="1"/>
  <c r="R6896" i="1"/>
  <c r="S6896" i="1"/>
  <c r="T6896" i="1"/>
  <c r="U6896" i="1"/>
  <c r="M6897" i="1"/>
  <c r="N6897" i="1"/>
  <c r="O6897" i="1"/>
  <c r="P6897" i="1"/>
  <c r="Q6897" i="1"/>
  <c r="R6897" i="1"/>
  <c r="S6897" i="1"/>
  <c r="T6897" i="1"/>
  <c r="U6897" i="1"/>
  <c r="M6898" i="1"/>
  <c r="N6898" i="1"/>
  <c r="O6898" i="1"/>
  <c r="P6898" i="1"/>
  <c r="Q6898" i="1"/>
  <c r="R6898" i="1"/>
  <c r="S6898" i="1"/>
  <c r="T6898" i="1"/>
  <c r="U6898" i="1"/>
  <c r="M6899" i="1"/>
  <c r="N6899" i="1"/>
  <c r="O6899" i="1"/>
  <c r="P6899" i="1"/>
  <c r="Q6899" i="1"/>
  <c r="R6899" i="1"/>
  <c r="S6899" i="1"/>
  <c r="T6899" i="1"/>
  <c r="U6899" i="1"/>
  <c r="M6900" i="1"/>
  <c r="N6900" i="1"/>
  <c r="O6900" i="1"/>
  <c r="P6900" i="1"/>
  <c r="Q6900" i="1"/>
  <c r="R6900" i="1"/>
  <c r="S6900" i="1"/>
  <c r="T6900" i="1"/>
  <c r="U6900" i="1"/>
  <c r="M6901" i="1"/>
  <c r="N6901" i="1"/>
  <c r="O6901" i="1"/>
  <c r="P6901" i="1"/>
  <c r="Q6901" i="1"/>
  <c r="R6901" i="1"/>
  <c r="S6901" i="1"/>
  <c r="T6901" i="1"/>
  <c r="U6901" i="1"/>
  <c r="M6902" i="1"/>
  <c r="N6902" i="1"/>
  <c r="O6902" i="1"/>
  <c r="P6902" i="1"/>
  <c r="Q6902" i="1"/>
  <c r="R6902" i="1"/>
  <c r="S6902" i="1"/>
  <c r="T6902" i="1"/>
  <c r="U6902" i="1"/>
  <c r="M6903" i="1"/>
  <c r="N6903" i="1"/>
  <c r="O6903" i="1"/>
  <c r="P6903" i="1"/>
  <c r="Q6903" i="1"/>
  <c r="R6903" i="1"/>
  <c r="S6903" i="1"/>
  <c r="T6903" i="1"/>
  <c r="U6903" i="1"/>
  <c r="M6904" i="1"/>
  <c r="N6904" i="1"/>
  <c r="O6904" i="1"/>
  <c r="P6904" i="1"/>
  <c r="Q6904" i="1"/>
  <c r="R6904" i="1"/>
  <c r="S6904" i="1"/>
  <c r="T6904" i="1"/>
  <c r="U6904" i="1"/>
  <c r="M6905" i="1"/>
  <c r="N6905" i="1"/>
  <c r="O6905" i="1"/>
  <c r="P6905" i="1"/>
  <c r="Q6905" i="1"/>
  <c r="R6905" i="1"/>
  <c r="S6905" i="1"/>
  <c r="T6905" i="1"/>
  <c r="U6905" i="1"/>
  <c r="M6906" i="1"/>
  <c r="N6906" i="1"/>
  <c r="O6906" i="1"/>
  <c r="P6906" i="1"/>
  <c r="Q6906" i="1"/>
  <c r="R6906" i="1"/>
  <c r="S6906" i="1"/>
  <c r="T6906" i="1"/>
  <c r="U6906" i="1"/>
  <c r="M6907" i="1"/>
  <c r="N6907" i="1"/>
  <c r="O6907" i="1"/>
  <c r="P6907" i="1"/>
  <c r="Q6907" i="1"/>
  <c r="R6907" i="1"/>
  <c r="S6907" i="1"/>
  <c r="T6907" i="1"/>
  <c r="U6907" i="1"/>
  <c r="M6908" i="1"/>
  <c r="N6908" i="1"/>
  <c r="O6908" i="1"/>
  <c r="P6908" i="1"/>
  <c r="Q6908" i="1"/>
  <c r="R6908" i="1"/>
  <c r="S6908" i="1"/>
  <c r="T6908" i="1"/>
  <c r="U6908"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873" i="1"/>
  <c r="M6765" i="1"/>
  <c r="N6765" i="1"/>
  <c r="O6765" i="1"/>
  <c r="P6765" i="1"/>
  <c r="Q6765" i="1"/>
  <c r="R6765" i="1"/>
  <c r="S6765" i="1"/>
  <c r="T6765" i="1"/>
  <c r="U6765" i="1"/>
  <c r="M6766" i="1"/>
  <c r="N6766" i="1"/>
  <c r="O6766" i="1"/>
  <c r="P6766" i="1"/>
  <c r="Q6766" i="1"/>
  <c r="R6766" i="1"/>
  <c r="S6766" i="1"/>
  <c r="T6766" i="1"/>
  <c r="U6766" i="1"/>
  <c r="M6767" i="1"/>
  <c r="N6767" i="1"/>
  <c r="O6767" i="1"/>
  <c r="P6767" i="1"/>
  <c r="Q6767" i="1"/>
  <c r="R6767" i="1"/>
  <c r="S6767" i="1"/>
  <c r="T6767" i="1"/>
  <c r="U6767" i="1"/>
  <c r="M6768" i="1"/>
  <c r="N6768" i="1"/>
  <c r="O6768" i="1"/>
  <c r="P6768" i="1"/>
  <c r="Q6768" i="1"/>
  <c r="R6768" i="1"/>
  <c r="S6768" i="1"/>
  <c r="T6768" i="1"/>
  <c r="U6768" i="1"/>
  <c r="M6769" i="1"/>
  <c r="N6769" i="1"/>
  <c r="O6769" i="1"/>
  <c r="P6769" i="1"/>
  <c r="Q6769" i="1"/>
  <c r="R6769" i="1"/>
  <c r="S6769" i="1"/>
  <c r="T6769" i="1"/>
  <c r="U6769" i="1"/>
  <c r="M6770" i="1"/>
  <c r="N6770" i="1"/>
  <c r="O6770" i="1"/>
  <c r="P6770" i="1"/>
  <c r="Q6770" i="1"/>
  <c r="R6770" i="1"/>
  <c r="S6770" i="1"/>
  <c r="T6770" i="1"/>
  <c r="U6770" i="1"/>
  <c r="M6771" i="1"/>
  <c r="N6771" i="1"/>
  <c r="O6771" i="1"/>
  <c r="P6771" i="1"/>
  <c r="Q6771" i="1"/>
  <c r="R6771" i="1"/>
  <c r="S6771" i="1"/>
  <c r="T6771" i="1"/>
  <c r="U6771" i="1"/>
  <c r="M6772" i="1"/>
  <c r="N6772" i="1"/>
  <c r="O6772" i="1"/>
  <c r="P6772" i="1"/>
  <c r="Q6772" i="1"/>
  <c r="R6772" i="1"/>
  <c r="S6772" i="1"/>
  <c r="T6772" i="1"/>
  <c r="U6772" i="1"/>
  <c r="M6773" i="1"/>
  <c r="N6773" i="1"/>
  <c r="O6773" i="1"/>
  <c r="P6773" i="1"/>
  <c r="Q6773" i="1"/>
  <c r="R6773" i="1"/>
  <c r="S6773" i="1"/>
  <c r="T6773" i="1"/>
  <c r="U6773" i="1"/>
  <c r="M6774" i="1"/>
  <c r="N6774" i="1"/>
  <c r="O6774" i="1"/>
  <c r="P6774" i="1"/>
  <c r="Q6774" i="1"/>
  <c r="R6774" i="1"/>
  <c r="S6774" i="1"/>
  <c r="T6774" i="1"/>
  <c r="U6774" i="1"/>
  <c r="M6775" i="1"/>
  <c r="N6775" i="1"/>
  <c r="O6775" i="1"/>
  <c r="P6775" i="1"/>
  <c r="Q6775" i="1"/>
  <c r="R6775" i="1"/>
  <c r="S6775" i="1"/>
  <c r="T6775" i="1"/>
  <c r="U6775" i="1"/>
  <c r="M6776" i="1"/>
  <c r="N6776" i="1"/>
  <c r="O6776" i="1"/>
  <c r="P6776" i="1"/>
  <c r="Q6776" i="1"/>
  <c r="R6776" i="1"/>
  <c r="S6776" i="1"/>
  <c r="T6776" i="1"/>
  <c r="U6776" i="1"/>
  <c r="M6777" i="1"/>
  <c r="N6777" i="1"/>
  <c r="O6777" i="1"/>
  <c r="P6777" i="1"/>
  <c r="Q6777" i="1"/>
  <c r="R6777" i="1"/>
  <c r="S6777" i="1"/>
  <c r="T6777" i="1"/>
  <c r="U6777" i="1"/>
  <c r="M6778" i="1"/>
  <c r="N6778" i="1"/>
  <c r="O6778" i="1"/>
  <c r="P6778" i="1"/>
  <c r="Q6778" i="1"/>
  <c r="R6778" i="1"/>
  <c r="S6778" i="1"/>
  <c r="T6778" i="1"/>
  <c r="U6778" i="1"/>
  <c r="M6779" i="1"/>
  <c r="N6779" i="1"/>
  <c r="O6779" i="1"/>
  <c r="P6779" i="1"/>
  <c r="Q6779" i="1"/>
  <c r="R6779" i="1"/>
  <c r="S6779" i="1"/>
  <c r="T6779" i="1"/>
  <c r="U6779" i="1"/>
  <c r="M6780" i="1"/>
  <c r="N6780" i="1"/>
  <c r="O6780" i="1"/>
  <c r="P6780" i="1"/>
  <c r="Q6780" i="1"/>
  <c r="R6780" i="1"/>
  <c r="S6780" i="1"/>
  <c r="T6780" i="1"/>
  <c r="U6780" i="1"/>
  <c r="M6781" i="1"/>
  <c r="N6781" i="1"/>
  <c r="O6781" i="1"/>
  <c r="P6781" i="1"/>
  <c r="Q6781" i="1"/>
  <c r="R6781" i="1"/>
  <c r="S6781" i="1"/>
  <c r="T6781" i="1"/>
  <c r="U6781" i="1"/>
  <c r="M6782" i="1"/>
  <c r="N6782" i="1"/>
  <c r="O6782" i="1"/>
  <c r="P6782" i="1"/>
  <c r="Q6782" i="1"/>
  <c r="R6782" i="1"/>
  <c r="S6782" i="1"/>
  <c r="T6782" i="1"/>
  <c r="U6782" i="1"/>
  <c r="M6783" i="1"/>
  <c r="N6783" i="1"/>
  <c r="O6783" i="1"/>
  <c r="P6783" i="1"/>
  <c r="Q6783" i="1"/>
  <c r="R6783" i="1"/>
  <c r="S6783" i="1"/>
  <c r="T6783" i="1"/>
  <c r="U6783" i="1"/>
  <c r="M6784" i="1"/>
  <c r="N6784" i="1"/>
  <c r="O6784" i="1"/>
  <c r="P6784" i="1"/>
  <c r="Q6784" i="1"/>
  <c r="R6784" i="1"/>
  <c r="S6784" i="1"/>
  <c r="T6784" i="1"/>
  <c r="U6784" i="1"/>
  <c r="M6785" i="1"/>
  <c r="N6785" i="1"/>
  <c r="O6785" i="1"/>
  <c r="P6785" i="1"/>
  <c r="Q6785" i="1"/>
  <c r="R6785" i="1"/>
  <c r="S6785" i="1"/>
  <c r="T6785" i="1"/>
  <c r="U6785" i="1"/>
  <c r="M6786" i="1"/>
  <c r="N6786" i="1"/>
  <c r="O6786" i="1"/>
  <c r="P6786" i="1"/>
  <c r="Q6786" i="1"/>
  <c r="R6786" i="1"/>
  <c r="S6786" i="1"/>
  <c r="T6786" i="1"/>
  <c r="U6786" i="1"/>
  <c r="M6787" i="1"/>
  <c r="N6787" i="1"/>
  <c r="O6787" i="1"/>
  <c r="P6787" i="1"/>
  <c r="Q6787" i="1"/>
  <c r="R6787" i="1"/>
  <c r="S6787" i="1"/>
  <c r="T6787" i="1"/>
  <c r="U6787" i="1"/>
  <c r="M6788" i="1"/>
  <c r="N6788" i="1"/>
  <c r="O6788" i="1"/>
  <c r="P6788" i="1"/>
  <c r="Q6788" i="1"/>
  <c r="R6788" i="1"/>
  <c r="S6788" i="1"/>
  <c r="T6788" i="1"/>
  <c r="U6788" i="1"/>
  <c r="M6789" i="1"/>
  <c r="N6789" i="1"/>
  <c r="O6789" i="1"/>
  <c r="P6789" i="1"/>
  <c r="Q6789" i="1"/>
  <c r="R6789" i="1"/>
  <c r="S6789" i="1"/>
  <c r="T6789" i="1"/>
  <c r="U6789" i="1"/>
  <c r="M6790" i="1"/>
  <c r="N6790" i="1"/>
  <c r="O6790" i="1"/>
  <c r="P6790" i="1"/>
  <c r="Q6790" i="1"/>
  <c r="R6790" i="1"/>
  <c r="S6790" i="1"/>
  <c r="T6790" i="1"/>
  <c r="U6790" i="1"/>
  <c r="M6791" i="1"/>
  <c r="N6791" i="1"/>
  <c r="O6791" i="1"/>
  <c r="P6791" i="1"/>
  <c r="Q6791" i="1"/>
  <c r="R6791" i="1"/>
  <c r="S6791" i="1"/>
  <c r="T6791" i="1"/>
  <c r="U6791" i="1"/>
  <c r="M6792" i="1"/>
  <c r="N6792" i="1"/>
  <c r="O6792" i="1"/>
  <c r="P6792" i="1"/>
  <c r="Q6792" i="1"/>
  <c r="R6792" i="1"/>
  <c r="S6792" i="1"/>
  <c r="T6792" i="1"/>
  <c r="U6792" i="1"/>
  <c r="M6793" i="1"/>
  <c r="N6793" i="1"/>
  <c r="O6793" i="1"/>
  <c r="P6793" i="1"/>
  <c r="Q6793" i="1"/>
  <c r="R6793" i="1"/>
  <c r="S6793" i="1"/>
  <c r="T6793" i="1"/>
  <c r="U6793" i="1"/>
  <c r="M6794" i="1"/>
  <c r="N6794" i="1"/>
  <c r="O6794" i="1"/>
  <c r="P6794" i="1"/>
  <c r="Q6794" i="1"/>
  <c r="R6794" i="1"/>
  <c r="S6794" i="1"/>
  <c r="T6794" i="1"/>
  <c r="U6794" i="1"/>
  <c r="M6795" i="1"/>
  <c r="N6795" i="1"/>
  <c r="O6795" i="1"/>
  <c r="P6795" i="1"/>
  <c r="Q6795" i="1"/>
  <c r="R6795" i="1"/>
  <c r="S6795" i="1"/>
  <c r="T6795" i="1"/>
  <c r="U6795" i="1"/>
  <c r="M6796" i="1"/>
  <c r="N6796" i="1"/>
  <c r="O6796" i="1"/>
  <c r="P6796" i="1"/>
  <c r="Q6796" i="1"/>
  <c r="R6796" i="1"/>
  <c r="S6796" i="1"/>
  <c r="T6796" i="1"/>
  <c r="U6796" i="1"/>
  <c r="M6797" i="1"/>
  <c r="N6797" i="1"/>
  <c r="O6797" i="1"/>
  <c r="P6797" i="1"/>
  <c r="Q6797" i="1"/>
  <c r="R6797" i="1"/>
  <c r="S6797" i="1"/>
  <c r="T6797" i="1"/>
  <c r="U6797" i="1"/>
  <c r="M6798" i="1"/>
  <c r="N6798" i="1"/>
  <c r="O6798" i="1"/>
  <c r="P6798" i="1"/>
  <c r="Q6798" i="1"/>
  <c r="R6798" i="1"/>
  <c r="S6798" i="1"/>
  <c r="T6798" i="1"/>
  <c r="U6798" i="1"/>
  <c r="M6799" i="1"/>
  <c r="N6799" i="1"/>
  <c r="O6799" i="1"/>
  <c r="P6799" i="1"/>
  <c r="Q6799" i="1"/>
  <c r="R6799" i="1"/>
  <c r="S6799" i="1"/>
  <c r="T6799" i="1"/>
  <c r="U6799" i="1"/>
  <c r="M6800" i="1"/>
  <c r="N6800" i="1"/>
  <c r="O6800" i="1"/>
  <c r="P6800" i="1"/>
  <c r="Q6800" i="1"/>
  <c r="R6800" i="1"/>
  <c r="S6800" i="1"/>
  <c r="T6800" i="1"/>
  <c r="U6800"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765" i="1"/>
  <c r="M6729" i="1"/>
  <c r="N6729" i="1"/>
  <c r="O6729" i="1"/>
  <c r="P6729" i="1"/>
  <c r="Q6729" i="1"/>
  <c r="R6729" i="1"/>
  <c r="S6729" i="1"/>
  <c r="T6729" i="1"/>
  <c r="U6729" i="1"/>
  <c r="M6730" i="1"/>
  <c r="N6730" i="1"/>
  <c r="O6730" i="1"/>
  <c r="P6730" i="1"/>
  <c r="Q6730" i="1"/>
  <c r="R6730" i="1"/>
  <c r="S6730" i="1"/>
  <c r="T6730" i="1"/>
  <c r="U6730" i="1"/>
  <c r="M6731" i="1"/>
  <c r="N6731" i="1"/>
  <c r="O6731" i="1"/>
  <c r="P6731" i="1"/>
  <c r="Q6731" i="1"/>
  <c r="R6731" i="1"/>
  <c r="S6731" i="1"/>
  <c r="T6731" i="1"/>
  <c r="U6731" i="1"/>
  <c r="M6732" i="1"/>
  <c r="N6732" i="1"/>
  <c r="O6732" i="1"/>
  <c r="P6732" i="1"/>
  <c r="Q6732" i="1"/>
  <c r="R6732" i="1"/>
  <c r="S6732" i="1"/>
  <c r="T6732" i="1"/>
  <c r="U6732" i="1"/>
  <c r="M6733" i="1"/>
  <c r="N6733" i="1"/>
  <c r="O6733" i="1"/>
  <c r="P6733" i="1"/>
  <c r="Q6733" i="1"/>
  <c r="R6733" i="1"/>
  <c r="S6733" i="1"/>
  <c r="T6733" i="1"/>
  <c r="U6733" i="1"/>
  <c r="M6734" i="1"/>
  <c r="N6734" i="1"/>
  <c r="O6734" i="1"/>
  <c r="P6734" i="1"/>
  <c r="Q6734" i="1"/>
  <c r="R6734" i="1"/>
  <c r="S6734" i="1"/>
  <c r="T6734" i="1"/>
  <c r="U6734" i="1"/>
  <c r="M6735" i="1"/>
  <c r="N6735" i="1"/>
  <c r="O6735" i="1"/>
  <c r="P6735" i="1"/>
  <c r="Q6735" i="1"/>
  <c r="R6735" i="1"/>
  <c r="S6735" i="1"/>
  <c r="T6735" i="1"/>
  <c r="U6735" i="1"/>
  <c r="M6736" i="1"/>
  <c r="N6736" i="1"/>
  <c r="O6736" i="1"/>
  <c r="P6736" i="1"/>
  <c r="Q6736" i="1"/>
  <c r="R6736" i="1"/>
  <c r="S6736" i="1"/>
  <c r="T6736" i="1"/>
  <c r="U6736" i="1"/>
  <c r="M6737" i="1"/>
  <c r="N6737" i="1"/>
  <c r="O6737" i="1"/>
  <c r="P6737" i="1"/>
  <c r="Q6737" i="1"/>
  <c r="R6737" i="1"/>
  <c r="S6737" i="1"/>
  <c r="T6737" i="1"/>
  <c r="U6737" i="1"/>
  <c r="M6738" i="1"/>
  <c r="N6738" i="1"/>
  <c r="O6738" i="1"/>
  <c r="P6738" i="1"/>
  <c r="Q6738" i="1"/>
  <c r="R6738" i="1"/>
  <c r="S6738" i="1"/>
  <c r="T6738" i="1"/>
  <c r="U6738" i="1"/>
  <c r="M6739" i="1"/>
  <c r="N6739" i="1"/>
  <c r="O6739" i="1"/>
  <c r="P6739" i="1"/>
  <c r="Q6739" i="1"/>
  <c r="R6739" i="1"/>
  <c r="S6739" i="1"/>
  <c r="T6739" i="1"/>
  <c r="U6739" i="1"/>
  <c r="M6740" i="1"/>
  <c r="N6740" i="1"/>
  <c r="O6740" i="1"/>
  <c r="P6740" i="1"/>
  <c r="Q6740" i="1"/>
  <c r="R6740" i="1"/>
  <c r="S6740" i="1"/>
  <c r="T6740" i="1"/>
  <c r="U6740" i="1"/>
  <c r="M6741" i="1"/>
  <c r="N6741" i="1"/>
  <c r="O6741" i="1"/>
  <c r="P6741" i="1"/>
  <c r="Q6741" i="1"/>
  <c r="R6741" i="1"/>
  <c r="S6741" i="1"/>
  <c r="T6741" i="1"/>
  <c r="U6741" i="1"/>
  <c r="M6742" i="1"/>
  <c r="N6742" i="1"/>
  <c r="O6742" i="1"/>
  <c r="P6742" i="1"/>
  <c r="Q6742" i="1"/>
  <c r="R6742" i="1"/>
  <c r="S6742" i="1"/>
  <c r="T6742" i="1"/>
  <c r="U6742" i="1"/>
  <c r="M6743" i="1"/>
  <c r="N6743" i="1"/>
  <c r="O6743" i="1"/>
  <c r="P6743" i="1"/>
  <c r="Q6743" i="1"/>
  <c r="R6743" i="1"/>
  <c r="S6743" i="1"/>
  <c r="T6743" i="1"/>
  <c r="U6743" i="1"/>
  <c r="M6744" i="1"/>
  <c r="N6744" i="1"/>
  <c r="O6744" i="1"/>
  <c r="P6744" i="1"/>
  <c r="Q6744" i="1"/>
  <c r="R6744" i="1"/>
  <c r="S6744" i="1"/>
  <c r="T6744" i="1"/>
  <c r="U6744" i="1"/>
  <c r="M6745" i="1"/>
  <c r="N6745" i="1"/>
  <c r="O6745" i="1"/>
  <c r="P6745" i="1"/>
  <c r="Q6745" i="1"/>
  <c r="R6745" i="1"/>
  <c r="S6745" i="1"/>
  <c r="T6745" i="1"/>
  <c r="U6745" i="1"/>
  <c r="M6746" i="1"/>
  <c r="N6746" i="1"/>
  <c r="O6746" i="1"/>
  <c r="P6746" i="1"/>
  <c r="Q6746" i="1"/>
  <c r="R6746" i="1"/>
  <c r="S6746" i="1"/>
  <c r="T6746" i="1"/>
  <c r="U6746" i="1"/>
  <c r="M6747" i="1"/>
  <c r="N6747" i="1"/>
  <c r="O6747" i="1"/>
  <c r="P6747" i="1"/>
  <c r="Q6747" i="1"/>
  <c r="R6747" i="1"/>
  <c r="S6747" i="1"/>
  <c r="T6747" i="1"/>
  <c r="U6747" i="1"/>
  <c r="M6748" i="1"/>
  <c r="N6748" i="1"/>
  <c r="O6748" i="1"/>
  <c r="P6748" i="1"/>
  <c r="Q6748" i="1"/>
  <c r="R6748" i="1"/>
  <c r="S6748" i="1"/>
  <c r="T6748" i="1"/>
  <c r="U6748" i="1"/>
  <c r="M6749" i="1"/>
  <c r="N6749" i="1"/>
  <c r="O6749" i="1"/>
  <c r="P6749" i="1"/>
  <c r="Q6749" i="1"/>
  <c r="R6749" i="1"/>
  <c r="S6749" i="1"/>
  <c r="T6749" i="1"/>
  <c r="U6749" i="1"/>
  <c r="M6750" i="1"/>
  <c r="N6750" i="1"/>
  <c r="O6750" i="1"/>
  <c r="P6750" i="1"/>
  <c r="Q6750" i="1"/>
  <c r="R6750" i="1"/>
  <c r="S6750" i="1"/>
  <c r="T6750" i="1"/>
  <c r="U6750" i="1"/>
  <c r="M6751" i="1"/>
  <c r="N6751" i="1"/>
  <c r="O6751" i="1"/>
  <c r="P6751" i="1"/>
  <c r="Q6751" i="1"/>
  <c r="R6751" i="1"/>
  <c r="S6751" i="1"/>
  <c r="T6751" i="1"/>
  <c r="U6751" i="1"/>
  <c r="M6752" i="1"/>
  <c r="N6752" i="1"/>
  <c r="O6752" i="1"/>
  <c r="P6752" i="1"/>
  <c r="Q6752" i="1"/>
  <c r="R6752" i="1"/>
  <c r="S6752" i="1"/>
  <c r="T6752" i="1"/>
  <c r="U6752" i="1"/>
  <c r="M6753" i="1"/>
  <c r="N6753" i="1"/>
  <c r="O6753" i="1"/>
  <c r="P6753" i="1"/>
  <c r="Q6753" i="1"/>
  <c r="R6753" i="1"/>
  <c r="S6753" i="1"/>
  <c r="T6753" i="1"/>
  <c r="U6753" i="1"/>
  <c r="M6754" i="1"/>
  <c r="N6754" i="1"/>
  <c r="O6754" i="1"/>
  <c r="P6754" i="1"/>
  <c r="Q6754" i="1"/>
  <c r="R6754" i="1"/>
  <c r="S6754" i="1"/>
  <c r="T6754" i="1"/>
  <c r="U6754" i="1"/>
  <c r="M6755" i="1"/>
  <c r="N6755" i="1"/>
  <c r="O6755" i="1"/>
  <c r="P6755" i="1"/>
  <c r="Q6755" i="1"/>
  <c r="R6755" i="1"/>
  <c r="S6755" i="1"/>
  <c r="T6755" i="1"/>
  <c r="U6755" i="1"/>
  <c r="M6756" i="1"/>
  <c r="N6756" i="1"/>
  <c r="O6756" i="1"/>
  <c r="P6756" i="1"/>
  <c r="Q6756" i="1"/>
  <c r="R6756" i="1"/>
  <c r="S6756" i="1"/>
  <c r="T6756" i="1"/>
  <c r="U6756" i="1"/>
  <c r="M6757" i="1"/>
  <c r="N6757" i="1"/>
  <c r="O6757" i="1"/>
  <c r="P6757" i="1"/>
  <c r="Q6757" i="1"/>
  <c r="R6757" i="1"/>
  <c r="S6757" i="1"/>
  <c r="T6757" i="1"/>
  <c r="U6757" i="1"/>
  <c r="M6758" i="1"/>
  <c r="N6758" i="1"/>
  <c r="O6758" i="1"/>
  <c r="P6758" i="1"/>
  <c r="Q6758" i="1"/>
  <c r="R6758" i="1"/>
  <c r="S6758" i="1"/>
  <c r="T6758" i="1"/>
  <c r="U6758" i="1"/>
  <c r="M6759" i="1"/>
  <c r="N6759" i="1"/>
  <c r="O6759" i="1"/>
  <c r="P6759" i="1"/>
  <c r="Q6759" i="1"/>
  <c r="R6759" i="1"/>
  <c r="S6759" i="1"/>
  <c r="T6759" i="1"/>
  <c r="U6759" i="1"/>
  <c r="M6760" i="1"/>
  <c r="N6760" i="1"/>
  <c r="O6760" i="1"/>
  <c r="P6760" i="1"/>
  <c r="Q6760" i="1"/>
  <c r="R6760" i="1"/>
  <c r="S6760" i="1"/>
  <c r="T6760" i="1"/>
  <c r="U6760" i="1"/>
  <c r="M6761" i="1"/>
  <c r="N6761" i="1"/>
  <c r="O6761" i="1"/>
  <c r="P6761" i="1"/>
  <c r="Q6761" i="1"/>
  <c r="R6761" i="1"/>
  <c r="S6761" i="1"/>
  <c r="T6761" i="1"/>
  <c r="U6761" i="1"/>
  <c r="M6762" i="1"/>
  <c r="N6762" i="1"/>
  <c r="O6762" i="1"/>
  <c r="P6762" i="1"/>
  <c r="Q6762" i="1"/>
  <c r="R6762" i="1"/>
  <c r="S6762" i="1"/>
  <c r="T6762" i="1"/>
  <c r="U6762" i="1"/>
  <c r="M6763" i="1"/>
  <c r="N6763" i="1"/>
  <c r="O6763" i="1"/>
  <c r="P6763" i="1"/>
  <c r="Q6763" i="1"/>
  <c r="R6763" i="1"/>
  <c r="S6763" i="1"/>
  <c r="T6763" i="1"/>
  <c r="U6763" i="1"/>
  <c r="M6764" i="1"/>
  <c r="N6764" i="1"/>
  <c r="O6764" i="1"/>
  <c r="P6764" i="1"/>
  <c r="Q6764" i="1"/>
  <c r="R6764" i="1"/>
  <c r="S6764" i="1"/>
  <c r="T6764" i="1"/>
  <c r="U6764"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29" i="1"/>
  <c r="U7691" i="1" l="1"/>
  <c r="M7772" i="1"/>
  <c r="O7770" i="1"/>
  <c r="Q7768" i="1"/>
  <c r="S7766" i="1"/>
  <c r="U7764" i="1"/>
  <c r="N7763" i="1"/>
  <c r="P7761" i="1"/>
  <c r="R7759" i="1"/>
  <c r="T7757" i="1"/>
  <c r="M7756" i="1"/>
  <c r="O7754" i="1"/>
  <c r="Q7752" i="1"/>
  <c r="S7750" i="1"/>
  <c r="U7748" i="1"/>
  <c r="N7747" i="1"/>
  <c r="P7745" i="1"/>
  <c r="R7743" i="1"/>
  <c r="T7741" i="1"/>
  <c r="M7740" i="1"/>
  <c r="O7738" i="1"/>
  <c r="M7544" i="1"/>
  <c r="N7791" i="1"/>
  <c r="R7787" i="1"/>
  <c r="O7786" i="1"/>
  <c r="Q7784" i="1"/>
  <c r="S7782" i="1"/>
  <c r="U7780" i="1"/>
  <c r="N7779" i="1"/>
  <c r="P7777" i="1"/>
  <c r="R7775" i="1"/>
  <c r="T7773" i="1"/>
  <c r="S7586" i="1"/>
  <c r="Q7572" i="1"/>
  <c r="O7558" i="1"/>
  <c r="U7983" i="1"/>
  <c r="T7976" i="1"/>
  <c r="S7969" i="1"/>
  <c r="R7962" i="1"/>
  <c r="Q7955" i="1"/>
  <c r="N7982" i="1"/>
  <c r="M7975" i="1"/>
  <c r="U7967" i="1"/>
  <c r="T7960" i="1"/>
  <c r="S7953" i="1"/>
  <c r="P7980" i="1"/>
  <c r="O7973" i="1"/>
  <c r="N7966" i="1"/>
  <c r="M7959" i="1"/>
  <c r="L7720" i="1"/>
  <c r="S7985" i="1"/>
  <c r="R7978" i="1"/>
  <c r="Q7971" i="1"/>
  <c r="P7964" i="1"/>
  <c r="O7957" i="1"/>
  <c r="L7712" i="1"/>
  <c r="L7694" i="1"/>
  <c r="L7946" i="1"/>
  <c r="L7686" i="1"/>
  <c r="L7938" i="1"/>
  <c r="L7678" i="1"/>
  <c r="L7930" i="1"/>
  <c r="L7674" i="1"/>
  <c r="L7926" i="1"/>
  <c r="L7670" i="1"/>
  <c r="L7922" i="1"/>
  <c r="R7700" i="1"/>
  <c r="R7952" i="1"/>
  <c r="P7698" i="1"/>
  <c r="P7950" i="1"/>
  <c r="U7949" i="1"/>
  <c r="U7697" i="1"/>
  <c r="M7697" i="1"/>
  <c r="M7949" i="1"/>
  <c r="R7696" i="1"/>
  <c r="R7948" i="1"/>
  <c r="N7948" i="1"/>
  <c r="N7696" i="1"/>
  <c r="O7695" i="1"/>
  <c r="O7947" i="1"/>
  <c r="P7946" i="1"/>
  <c r="P7694" i="1"/>
  <c r="M7693" i="1"/>
  <c r="M7945" i="1"/>
  <c r="O7691" i="1"/>
  <c r="O7943" i="1"/>
  <c r="P7690" i="1"/>
  <c r="P7942" i="1"/>
  <c r="N7688" i="1"/>
  <c r="N7940" i="1"/>
  <c r="O7939" i="1"/>
  <c r="O7687" i="1"/>
  <c r="P7686" i="1"/>
  <c r="P7938" i="1"/>
  <c r="R7684" i="1"/>
  <c r="R7936" i="1"/>
  <c r="S7935" i="1"/>
  <c r="S7683" i="1"/>
  <c r="T7682" i="1"/>
  <c r="T7934" i="1"/>
  <c r="P7682" i="1"/>
  <c r="P7934" i="1"/>
  <c r="U7933" i="1"/>
  <c r="U7681" i="1"/>
  <c r="R7680" i="1"/>
  <c r="R7932" i="1"/>
  <c r="S7679" i="1"/>
  <c r="S7931" i="1"/>
  <c r="T7678" i="1"/>
  <c r="T7930" i="1"/>
  <c r="M7677" i="1"/>
  <c r="M7929" i="1"/>
  <c r="N7676" i="1"/>
  <c r="N7928" i="1"/>
  <c r="Q7673" i="1"/>
  <c r="Q7925" i="1"/>
  <c r="R7672" i="1"/>
  <c r="R7924" i="1"/>
  <c r="N7672" i="1"/>
  <c r="N7924" i="1"/>
  <c r="P7670" i="1"/>
  <c r="P7922" i="1"/>
  <c r="M7669" i="1"/>
  <c r="M7921" i="1"/>
  <c r="P7666" i="1"/>
  <c r="P7918" i="1"/>
  <c r="Q7665" i="1"/>
  <c r="Q7917" i="1"/>
  <c r="L7734" i="1"/>
  <c r="L7986" i="1"/>
  <c r="L7730" i="1"/>
  <c r="L7982" i="1"/>
  <c r="L7726" i="1"/>
  <c r="L7978" i="1"/>
  <c r="L7718" i="1"/>
  <c r="L7970" i="1"/>
  <c r="L7710" i="1"/>
  <c r="L7962" i="1"/>
  <c r="R7736" i="1"/>
  <c r="R7988" i="1"/>
  <c r="M7733" i="1"/>
  <c r="M7985" i="1"/>
  <c r="R7732" i="1"/>
  <c r="R7984" i="1"/>
  <c r="S7983" i="1"/>
  <c r="S7731" i="1"/>
  <c r="Q7729" i="1"/>
  <c r="Q7981" i="1"/>
  <c r="N7724" i="1"/>
  <c r="N7976" i="1"/>
  <c r="S7975" i="1"/>
  <c r="S7723" i="1"/>
  <c r="T7722" i="1"/>
  <c r="T7974" i="1"/>
  <c r="U7721" i="1"/>
  <c r="U7973" i="1"/>
  <c r="O7715" i="1"/>
  <c r="O7967" i="1"/>
  <c r="Q7713" i="1"/>
  <c r="Q7965" i="1"/>
  <c r="M7965" i="1"/>
  <c r="M7713" i="1"/>
  <c r="N7712" i="1"/>
  <c r="N7964" i="1"/>
  <c r="S7711" i="1"/>
  <c r="S7963" i="1"/>
  <c r="O7711" i="1"/>
  <c r="O7963" i="1"/>
  <c r="P7962" i="1"/>
  <c r="P7710" i="1"/>
  <c r="U7709" i="1"/>
  <c r="U7961" i="1"/>
  <c r="Q7961" i="1"/>
  <c r="Q7709" i="1"/>
  <c r="R7708" i="1"/>
  <c r="R7960" i="1"/>
  <c r="S7707" i="1"/>
  <c r="S7959" i="1"/>
  <c r="P7706" i="1"/>
  <c r="P7958" i="1"/>
  <c r="U7957" i="1"/>
  <c r="U7705" i="1"/>
  <c r="M7705" i="1"/>
  <c r="M7957" i="1"/>
  <c r="R7704" i="1"/>
  <c r="R7956" i="1"/>
  <c r="N7704" i="1"/>
  <c r="N7956" i="1"/>
  <c r="M7701" i="1"/>
  <c r="M7953" i="1"/>
  <c r="U7985" i="1"/>
  <c r="M7721" i="1"/>
  <c r="L7485" i="1"/>
  <c r="R7771" i="1"/>
  <c r="U7768" i="1"/>
  <c r="M7768" i="1"/>
  <c r="O7766" i="1"/>
  <c r="Q7764" i="1"/>
  <c r="S7762" i="1"/>
  <c r="M7760" i="1"/>
  <c r="O7758" i="1"/>
  <c r="Q7756" i="1"/>
  <c r="S7754" i="1"/>
  <c r="M7752" i="1"/>
  <c r="O7750" i="1"/>
  <c r="Q7748" i="1"/>
  <c r="S7746" i="1"/>
  <c r="U7744" i="1"/>
  <c r="N7743" i="1"/>
  <c r="Q7740" i="1"/>
  <c r="S7738" i="1"/>
  <c r="T7793" i="1"/>
  <c r="M7792" i="1"/>
  <c r="Q7788" i="1"/>
  <c r="T7785" i="1"/>
  <c r="N7783" i="1"/>
  <c r="P7781" i="1"/>
  <c r="Q7780" i="1"/>
  <c r="T7777" i="1"/>
  <c r="U7776" i="1"/>
  <c r="O7774" i="1"/>
  <c r="O7590" i="1"/>
  <c r="N7583" i="1"/>
  <c r="M7576" i="1"/>
  <c r="U7568" i="1"/>
  <c r="T7561" i="1"/>
  <c r="L7974" i="1"/>
  <c r="R7940" i="1"/>
  <c r="P7926" i="1"/>
  <c r="U7713" i="1"/>
  <c r="Q7685" i="1"/>
  <c r="L7690" i="1"/>
  <c r="L7942" i="1"/>
  <c r="L7682" i="1"/>
  <c r="L7934" i="1"/>
  <c r="N7700" i="1"/>
  <c r="N7952" i="1"/>
  <c r="T7698" i="1"/>
  <c r="T7950" i="1"/>
  <c r="Q7697" i="1"/>
  <c r="Q7949" i="1"/>
  <c r="T7694" i="1"/>
  <c r="T7946" i="1"/>
  <c r="U7693" i="1"/>
  <c r="U7945" i="1"/>
  <c r="Q7693" i="1"/>
  <c r="Q7945" i="1"/>
  <c r="S7691" i="1"/>
  <c r="S7943" i="1"/>
  <c r="T7942" i="1"/>
  <c r="T7690" i="1"/>
  <c r="U7689" i="1"/>
  <c r="U7941" i="1"/>
  <c r="Q7689" i="1"/>
  <c r="Q7941" i="1"/>
  <c r="M7941" i="1"/>
  <c r="M7689" i="1"/>
  <c r="S7687" i="1"/>
  <c r="S7939" i="1"/>
  <c r="T7686" i="1"/>
  <c r="T7938" i="1"/>
  <c r="U7685" i="1"/>
  <c r="U7937" i="1"/>
  <c r="N7684" i="1"/>
  <c r="N7936" i="1"/>
  <c r="O7683" i="1"/>
  <c r="O7935" i="1"/>
  <c r="M7681" i="1"/>
  <c r="M7933" i="1"/>
  <c r="N7932" i="1"/>
  <c r="N7680" i="1"/>
  <c r="O7679" i="1"/>
  <c r="O7931" i="1"/>
  <c r="Q7677" i="1"/>
  <c r="Q7929" i="1"/>
  <c r="R7928" i="1"/>
  <c r="R7676" i="1"/>
  <c r="S7675" i="1"/>
  <c r="S7927" i="1"/>
  <c r="O7675" i="1"/>
  <c r="O7927" i="1"/>
  <c r="T7926" i="1"/>
  <c r="T7674" i="1"/>
  <c r="U7673" i="1"/>
  <c r="U7925" i="1"/>
  <c r="M7925" i="1"/>
  <c r="M7673" i="1"/>
  <c r="S7671" i="1"/>
  <c r="S7923" i="1"/>
  <c r="U7669" i="1"/>
  <c r="U7921" i="1"/>
  <c r="Q7921" i="1"/>
  <c r="Q7669" i="1"/>
  <c r="R7668" i="1"/>
  <c r="R7920" i="1"/>
  <c r="N7668" i="1"/>
  <c r="N7920" i="1"/>
  <c r="S7919" i="1"/>
  <c r="S7667" i="1"/>
  <c r="T7666" i="1"/>
  <c r="T7918" i="1"/>
  <c r="U7917" i="1"/>
  <c r="U7665" i="1"/>
  <c r="M7665" i="1"/>
  <c r="M7917" i="1"/>
  <c r="L7714" i="1"/>
  <c r="L7966" i="1"/>
  <c r="L7706" i="1"/>
  <c r="L7958" i="1"/>
  <c r="L7702" i="1"/>
  <c r="L7954" i="1"/>
  <c r="N7736" i="1"/>
  <c r="N7988" i="1"/>
  <c r="S7735" i="1"/>
  <c r="S7987" i="1"/>
  <c r="T7734" i="1"/>
  <c r="T7986" i="1"/>
  <c r="P7986" i="1"/>
  <c r="P7734" i="1"/>
  <c r="Q7733" i="1"/>
  <c r="Q7985" i="1"/>
  <c r="O7731" i="1"/>
  <c r="O7983" i="1"/>
  <c r="T7982" i="1"/>
  <c r="T7730" i="1"/>
  <c r="U7729" i="1"/>
  <c r="U7981" i="1"/>
  <c r="M7729" i="1"/>
  <c r="M7981" i="1"/>
  <c r="S7727" i="1"/>
  <c r="S7979" i="1"/>
  <c r="O7979" i="1"/>
  <c r="O7727" i="1"/>
  <c r="P7726" i="1"/>
  <c r="P7978" i="1"/>
  <c r="U7725" i="1"/>
  <c r="U7977" i="1"/>
  <c r="Q7725" i="1"/>
  <c r="Q7977" i="1"/>
  <c r="R7976" i="1"/>
  <c r="R7724" i="1"/>
  <c r="P7722" i="1"/>
  <c r="P7974" i="1"/>
  <c r="R7720" i="1"/>
  <c r="R7972" i="1"/>
  <c r="N7972" i="1"/>
  <c r="N7720" i="1"/>
  <c r="O7719" i="1"/>
  <c r="O7971" i="1"/>
  <c r="T7718" i="1"/>
  <c r="T7970" i="1"/>
  <c r="P7718" i="1"/>
  <c r="P7970" i="1"/>
  <c r="Q7969" i="1"/>
  <c r="Q7717" i="1"/>
  <c r="M7717" i="1"/>
  <c r="M7969" i="1"/>
  <c r="R7968" i="1"/>
  <c r="R7716" i="1"/>
  <c r="S7715" i="1"/>
  <c r="S7967" i="1"/>
  <c r="T7714" i="1"/>
  <c r="T7966" i="1"/>
  <c r="N7708" i="1"/>
  <c r="N7960" i="1"/>
  <c r="O7955" i="1"/>
  <c r="O7703" i="1"/>
  <c r="T7702" i="1"/>
  <c r="T7954" i="1"/>
  <c r="P7954" i="1"/>
  <c r="P7702" i="1"/>
  <c r="Q7701" i="1"/>
  <c r="Q7953" i="1"/>
  <c r="P7982" i="1"/>
  <c r="T7978" i="1"/>
  <c r="O7975" i="1"/>
  <c r="S7971" i="1"/>
  <c r="N7968" i="1"/>
  <c r="R7964" i="1"/>
  <c r="M7961" i="1"/>
  <c r="Q7957" i="1"/>
  <c r="U7953" i="1"/>
  <c r="N7944" i="1"/>
  <c r="U7929" i="1"/>
  <c r="R7692" i="1"/>
  <c r="Q7772" i="1"/>
  <c r="S7770" i="1"/>
  <c r="T7769" i="1"/>
  <c r="N7767" i="1"/>
  <c r="P7765" i="1"/>
  <c r="R7763" i="1"/>
  <c r="T7761" i="1"/>
  <c r="U7760" i="1"/>
  <c r="N7759" i="1"/>
  <c r="P7757" i="1"/>
  <c r="R7755" i="1"/>
  <c r="T7753" i="1"/>
  <c r="U7752" i="1"/>
  <c r="N7751" i="1"/>
  <c r="P7749" i="1"/>
  <c r="R7747" i="1"/>
  <c r="T7745" i="1"/>
  <c r="M7744" i="1"/>
  <c r="O7742" i="1"/>
  <c r="P7741" i="1"/>
  <c r="R7739" i="1"/>
  <c r="T7737" i="1"/>
  <c r="S7554" i="1"/>
  <c r="R7547" i="1"/>
  <c r="O7790" i="1"/>
  <c r="S7786" i="1"/>
  <c r="U7784" i="1"/>
  <c r="M7784" i="1"/>
  <c r="O7782" i="1"/>
  <c r="R7779" i="1"/>
  <c r="S7778" i="1"/>
  <c r="M7776" i="1"/>
  <c r="N7775" i="1"/>
  <c r="P7773" i="1"/>
  <c r="L7950" i="1"/>
  <c r="N7984" i="1"/>
  <c r="R7980" i="1"/>
  <c r="M7977" i="1"/>
  <c r="Q7973" i="1"/>
  <c r="U7969" i="1"/>
  <c r="P7966" i="1"/>
  <c r="T7962" i="1"/>
  <c r="O7959" i="1"/>
  <c r="S7955" i="1"/>
  <c r="O7951" i="1"/>
  <c r="M7937" i="1"/>
  <c r="T7922" i="1"/>
  <c r="O7735" i="1"/>
  <c r="T7706" i="1"/>
  <c r="P7678" i="1"/>
  <c r="L7918" i="1"/>
  <c r="S7947" i="1"/>
  <c r="Q7933" i="1"/>
  <c r="O7919" i="1"/>
  <c r="N7728" i="1"/>
  <c r="S7699" i="1"/>
  <c r="O7671" i="1"/>
  <c r="R7631" i="1"/>
  <c r="L7948" i="1"/>
  <c r="L7696" i="1"/>
  <c r="L7924" i="1"/>
  <c r="L7672" i="1"/>
  <c r="L7988" i="1"/>
  <c r="L7736" i="1"/>
  <c r="L7980" i="1"/>
  <c r="L7728" i="1"/>
  <c r="L7956" i="1"/>
  <c r="L7704" i="1"/>
  <c r="N7734" i="1"/>
  <c r="N7986" i="1"/>
  <c r="O7733" i="1"/>
  <c r="O7985" i="1"/>
  <c r="P7732" i="1"/>
  <c r="P7984" i="1"/>
  <c r="Q7731" i="1"/>
  <c r="Q7983" i="1"/>
  <c r="R7730" i="1"/>
  <c r="R7982" i="1"/>
  <c r="S7729" i="1"/>
  <c r="S7981" i="1"/>
  <c r="T7728" i="1"/>
  <c r="T7980" i="1"/>
  <c r="U7727" i="1"/>
  <c r="U7979" i="1"/>
  <c r="M7727" i="1"/>
  <c r="M7979" i="1"/>
  <c r="N7726" i="1"/>
  <c r="N7978" i="1"/>
  <c r="O7725" i="1"/>
  <c r="O7977" i="1"/>
  <c r="P7724" i="1"/>
  <c r="P7976" i="1"/>
  <c r="Q7723" i="1"/>
  <c r="Q7975" i="1"/>
  <c r="R7722" i="1"/>
  <c r="R7974" i="1"/>
  <c r="S7721" i="1"/>
  <c r="S7973" i="1"/>
  <c r="T7720" i="1"/>
  <c r="T7972" i="1"/>
  <c r="U7719" i="1"/>
  <c r="U7971" i="1"/>
  <c r="M7719" i="1"/>
  <c r="M7971" i="1"/>
  <c r="N7718" i="1"/>
  <c r="N7970" i="1"/>
  <c r="O7717" i="1"/>
  <c r="O7969" i="1"/>
  <c r="P7716" i="1"/>
  <c r="P7968" i="1"/>
  <c r="Q7715" i="1"/>
  <c r="Q7967" i="1"/>
  <c r="R7714" i="1"/>
  <c r="R7966" i="1"/>
  <c r="S7713" i="1"/>
  <c r="S7965" i="1"/>
  <c r="T7712" i="1"/>
  <c r="T7964" i="1"/>
  <c r="U7711" i="1"/>
  <c r="U7963" i="1"/>
  <c r="M7711" i="1"/>
  <c r="M7963" i="1"/>
  <c r="N7710" i="1"/>
  <c r="N7962" i="1"/>
  <c r="O7709" i="1"/>
  <c r="O7961" i="1"/>
  <c r="P7708" i="1"/>
  <c r="P7960" i="1"/>
  <c r="Q7707" i="1"/>
  <c r="Q7959" i="1"/>
  <c r="R7706" i="1"/>
  <c r="R7958" i="1"/>
  <c r="S7705" i="1"/>
  <c r="S7957" i="1"/>
  <c r="T7704" i="1"/>
  <c r="T7956" i="1"/>
  <c r="U7703" i="1"/>
  <c r="U7955" i="1"/>
  <c r="M7703" i="1"/>
  <c r="M7955" i="1"/>
  <c r="N7702" i="1"/>
  <c r="N7954" i="1"/>
  <c r="O7701" i="1"/>
  <c r="O7953" i="1"/>
  <c r="L7688" i="1"/>
  <c r="T7629" i="1"/>
  <c r="S7655" i="1"/>
  <c r="O7907" i="1"/>
  <c r="T7654" i="1"/>
  <c r="P7906" i="1"/>
  <c r="U7653" i="1"/>
  <c r="Q7653" i="1"/>
  <c r="M7653" i="1"/>
  <c r="R7652" i="1"/>
  <c r="N7652" i="1"/>
  <c r="S7903" i="1"/>
  <c r="O7651" i="1"/>
  <c r="T7902" i="1"/>
  <c r="P7650" i="1"/>
  <c r="U7649" i="1"/>
  <c r="Q7649" i="1"/>
  <c r="M7649" i="1"/>
  <c r="R7648" i="1"/>
  <c r="N7900" i="1"/>
  <c r="S7647" i="1"/>
  <c r="O7899" i="1"/>
  <c r="T7646" i="1"/>
  <c r="P7646" i="1"/>
  <c r="U7645" i="1"/>
  <c r="Q7645" i="1"/>
  <c r="M7645" i="1"/>
  <c r="R7896" i="1"/>
  <c r="N7644" i="1"/>
  <c r="S7895" i="1"/>
  <c r="O7643" i="1"/>
  <c r="T7642" i="1"/>
  <c r="P7642" i="1"/>
  <c r="U7641" i="1"/>
  <c r="Q7641" i="1"/>
  <c r="M7893" i="1"/>
  <c r="R7640" i="1"/>
  <c r="N7892" i="1"/>
  <c r="S7639" i="1"/>
  <c r="O7639" i="1"/>
  <c r="T7638" i="1"/>
  <c r="P7638" i="1"/>
  <c r="U7637" i="1"/>
  <c r="Q7889" i="1"/>
  <c r="M7637" i="1"/>
  <c r="R7888" i="1"/>
  <c r="N7636" i="1"/>
  <c r="S7635" i="1"/>
  <c r="O7635" i="1"/>
  <c r="T7634" i="1"/>
  <c r="P7634" i="1"/>
  <c r="U7885" i="1"/>
  <c r="Q7633" i="1"/>
  <c r="M7885" i="1"/>
  <c r="R7632" i="1"/>
  <c r="N7632" i="1"/>
  <c r="S7631" i="1"/>
  <c r="O7631" i="1"/>
  <c r="T7630" i="1"/>
  <c r="P7630" i="1"/>
  <c r="U7629" i="1"/>
  <c r="Q7629" i="1"/>
  <c r="M7629" i="1"/>
  <c r="N7793" i="1"/>
  <c r="P7791" i="1"/>
  <c r="R7789" i="1"/>
  <c r="T7787" i="1"/>
  <c r="T7984" i="1"/>
  <c r="M7983" i="1"/>
  <c r="O7981" i="1"/>
  <c r="Q7979" i="1"/>
  <c r="S7977" i="1"/>
  <c r="U7975" i="1"/>
  <c r="N7974" i="1"/>
  <c r="P7972" i="1"/>
  <c r="R7970" i="1"/>
  <c r="T7968" i="1"/>
  <c r="M7967" i="1"/>
  <c r="O7965" i="1"/>
  <c r="Q7963" i="1"/>
  <c r="S7961" i="1"/>
  <c r="U7959" i="1"/>
  <c r="N7958" i="1"/>
  <c r="P7956" i="1"/>
  <c r="R7954" i="1"/>
  <c r="L7680" i="1"/>
  <c r="L7770" i="1"/>
  <c r="L7518" i="1"/>
  <c r="L7514" i="1"/>
  <c r="L7766" i="1"/>
  <c r="L7762" i="1"/>
  <c r="L7510" i="1"/>
  <c r="L7506" i="1"/>
  <c r="L7758" i="1"/>
  <c r="L7502" i="1"/>
  <c r="L7754" i="1"/>
  <c r="L7498" i="1"/>
  <c r="L7750" i="1"/>
  <c r="L7494" i="1"/>
  <c r="L7746" i="1"/>
  <c r="L7490" i="1"/>
  <c r="L7742" i="1"/>
  <c r="L7738" i="1"/>
  <c r="L7486" i="1"/>
  <c r="R7520" i="1"/>
  <c r="R7772" i="1"/>
  <c r="N7520" i="1"/>
  <c r="N7772" i="1"/>
  <c r="S7519" i="1"/>
  <c r="S7771" i="1"/>
  <c r="O7519" i="1"/>
  <c r="O7771" i="1"/>
  <c r="T7518" i="1"/>
  <c r="T7770" i="1"/>
  <c r="P7518" i="1"/>
  <c r="P7770" i="1"/>
  <c r="U7517" i="1"/>
  <c r="U7769" i="1"/>
  <c r="Q7517" i="1"/>
  <c r="Q7769" i="1"/>
  <c r="M7517" i="1"/>
  <c r="M7769" i="1"/>
  <c r="R7516" i="1"/>
  <c r="R7768" i="1"/>
  <c r="N7516" i="1"/>
  <c r="N7768" i="1"/>
  <c r="S7515" i="1"/>
  <c r="S7767" i="1"/>
  <c r="O7515" i="1"/>
  <c r="O7767" i="1"/>
  <c r="T7514" i="1"/>
  <c r="T7766" i="1"/>
  <c r="P7514" i="1"/>
  <c r="P7766" i="1"/>
  <c r="U7513" i="1"/>
  <c r="U7765" i="1"/>
  <c r="Q7513" i="1"/>
  <c r="Q7765" i="1"/>
  <c r="M7513" i="1"/>
  <c r="M7765" i="1"/>
  <c r="R7512" i="1"/>
  <c r="R7764" i="1"/>
  <c r="N7512" i="1"/>
  <c r="N7764" i="1"/>
  <c r="S7511" i="1"/>
  <c r="S7763" i="1"/>
  <c r="O7511" i="1"/>
  <c r="O7763" i="1"/>
  <c r="T7510" i="1"/>
  <c r="T7762" i="1"/>
  <c r="P7510" i="1"/>
  <c r="P7762" i="1"/>
  <c r="U7509" i="1"/>
  <c r="U7761" i="1"/>
  <c r="Q7509" i="1"/>
  <c r="Q7761" i="1"/>
  <c r="M7509" i="1"/>
  <c r="M7761" i="1"/>
  <c r="R7508" i="1"/>
  <c r="R7760" i="1"/>
  <c r="N7508" i="1"/>
  <c r="N7760" i="1"/>
  <c r="S7507" i="1"/>
  <c r="S7759" i="1"/>
  <c r="O7507" i="1"/>
  <c r="O7759" i="1"/>
  <c r="T7506" i="1"/>
  <c r="T7758" i="1"/>
  <c r="P7506" i="1"/>
  <c r="P7758" i="1"/>
  <c r="U7505" i="1"/>
  <c r="U7757" i="1"/>
  <c r="Q7505" i="1"/>
  <c r="Q7757" i="1"/>
  <c r="M7505" i="1"/>
  <c r="M7757" i="1"/>
  <c r="R7504" i="1"/>
  <c r="R7756" i="1"/>
  <c r="N7504" i="1"/>
  <c r="N7756" i="1"/>
  <c r="S7503" i="1"/>
  <c r="S7755" i="1"/>
  <c r="O7503" i="1"/>
  <c r="O7755" i="1"/>
  <c r="T7502" i="1"/>
  <c r="T7754" i="1"/>
  <c r="P7502" i="1"/>
  <c r="P7754" i="1"/>
  <c r="U7501" i="1"/>
  <c r="U7753" i="1"/>
  <c r="Q7501" i="1"/>
  <c r="Q7753" i="1"/>
  <c r="M7501" i="1"/>
  <c r="M7753" i="1"/>
  <c r="R7500" i="1"/>
  <c r="R7752" i="1"/>
  <c r="N7500" i="1"/>
  <c r="N7752" i="1"/>
  <c r="S7499" i="1"/>
  <c r="S7751" i="1"/>
  <c r="O7499" i="1"/>
  <c r="O7751" i="1"/>
  <c r="T7498" i="1"/>
  <c r="T7750" i="1"/>
  <c r="P7498" i="1"/>
  <c r="P7750" i="1"/>
  <c r="U7497" i="1"/>
  <c r="U7749" i="1"/>
  <c r="Q7497" i="1"/>
  <c r="Q7749" i="1"/>
  <c r="M7497" i="1"/>
  <c r="M7749" i="1"/>
  <c r="R7496" i="1"/>
  <c r="R7748" i="1"/>
  <c r="N7496" i="1"/>
  <c r="N7748" i="1"/>
  <c r="S7495" i="1"/>
  <c r="S7747" i="1"/>
  <c r="O7495" i="1"/>
  <c r="O7747" i="1"/>
  <c r="T7494" i="1"/>
  <c r="T7746" i="1"/>
  <c r="P7494" i="1"/>
  <c r="P7746" i="1"/>
  <c r="U7493" i="1"/>
  <c r="U7745" i="1"/>
  <c r="Q7493" i="1"/>
  <c r="Q7745" i="1"/>
  <c r="M7493" i="1"/>
  <c r="M7745" i="1"/>
  <c r="R7492" i="1"/>
  <c r="R7744" i="1"/>
  <c r="N7492" i="1"/>
  <c r="N7744" i="1"/>
  <c r="S7491" i="1"/>
  <c r="S7743" i="1"/>
  <c r="O7491" i="1"/>
  <c r="O7743" i="1"/>
  <c r="T7490" i="1"/>
  <c r="T7742" i="1"/>
  <c r="P7490" i="1"/>
  <c r="P7742" i="1"/>
  <c r="U7489" i="1"/>
  <c r="U7741" i="1"/>
  <c r="Q7489" i="1"/>
  <c r="Q7741" i="1"/>
  <c r="M7489" i="1"/>
  <c r="M7741" i="1"/>
  <c r="R7488" i="1"/>
  <c r="R7740" i="1"/>
  <c r="N7488" i="1"/>
  <c r="N7740" i="1"/>
  <c r="S7487" i="1"/>
  <c r="S7739" i="1"/>
  <c r="O7487" i="1"/>
  <c r="O7739" i="1"/>
  <c r="T7486" i="1"/>
  <c r="T7738" i="1"/>
  <c r="P7486" i="1"/>
  <c r="P7738" i="1"/>
  <c r="U7485" i="1"/>
  <c r="U7737" i="1"/>
  <c r="Q7485" i="1"/>
  <c r="Q7737" i="1"/>
  <c r="M7485" i="1"/>
  <c r="M7737" i="1"/>
  <c r="L7554" i="1"/>
  <c r="L7806" i="1"/>
  <c r="L7802" i="1"/>
  <c r="L7550" i="1"/>
  <c r="L7546" i="1"/>
  <c r="L7798" i="1"/>
  <c r="L7794" i="1"/>
  <c r="L7542" i="1"/>
  <c r="L7538" i="1"/>
  <c r="L7790" i="1"/>
  <c r="L7534" i="1"/>
  <c r="L7786" i="1"/>
  <c r="L7530" i="1"/>
  <c r="L7782" i="1"/>
  <c r="L7526" i="1"/>
  <c r="L7778" i="1"/>
  <c r="L7522" i="1"/>
  <c r="L7774" i="1"/>
  <c r="R7556" i="1"/>
  <c r="R7808" i="1"/>
  <c r="N7556" i="1"/>
  <c r="N7808" i="1"/>
  <c r="S7555" i="1"/>
  <c r="S7807" i="1"/>
  <c r="O7555" i="1"/>
  <c r="O7807" i="1"/>
  <c r="T7554" i="1"/>
  <c r="T7806" i="1"/>
  <c r="P7554" i="1"/>
  <c r="P7806" i="1"/>
  <c r="U7553" i="1"/>
  <c r="U7805" i="1"/>
  <c r="Q7553" i="1"/>
  <c r="Q7805" i="1"/>
  <c r="M7553" i="1"/>
  <c r="M7805" i="1"/>
  <c r="R7552" i="1"/>
  <c r="R7804" i="1"/>
  <c r="N7552" i="1"/>
  <c r="N7804" i="1"/>
  <c r="S7551" i="1"/>
  <c r="S7803" i="1"/>
  <c r="O7551" i="1"/>
  <c r="O7803" i="1"/>
  <c r="T7550" i="1"/>
  <c r="T7802" i="1"/>
  <c r="P7550" i="1"/>
  <c r="P7802" i="1"/>
  <c r="U7549" i="1"/>
  <c r="U7801" i="1"/>
  <c r="Q7549" i="1"/>
  <c r="Q7801" i="1"/>
  <c r="M7549" i="1"/>
  <c r="M7801" i="1"/>
  <c r="R7548" i="1"/>
  <c r="R7800" i="1"/>
  <c r="N7548" i="1"/>
  <c r="N7800" i="1"/>
  <c r="S7547" i="1"/>
  <c r="S7799" i="1"/>
  <c r="O7547" i="1"/>
  <c r="O7799" i="1"/>
  <c r="T7546" i="1"/>
  <c r="T7798" i="1"/>
  <c r="P7546" i="1"/>
  <c r="P7798" i="1"/>
  <c r="U7545" i="1"/>
  <c r="U7797" i="1"/>
  <c r="Q7545" i="1"/>
  <c r="Q7797" i="1"/>
  <c r="M7545" i="1"/>
  <c r="M7797" i="1"/>
  <c r="R7544" i="1"/>
  <c r="R7796" i="1"/>
  <c r="N7544" i="1"/>
  <c r="N7796" i="1"/>
  <c r="S7543" i="1"/>
  <c r="S7795" i="1"/>
  <c r="O7543" i="1"/>
  <c r="O7795" i="1"/>
  <c r="T7542" i="1"/>
  <c r="T7794" i="1"/>
  <c r="P7542" i="1"/>
  <c r="P7794" i="1"/>
  <c r="U7541" i="1"/>
  <c r="U7793" i="1"/>
  <c r="Q7541" i="1"/>
  <c r="Q7793" i="1"/>
  <c r="M7541" i="1"/>
  <c r="M7793" i="1"/>
  <c r="R7540" i="1"/>
  <c r="R7792" i="1"/>
  <c r="N7792" i="1"/>
  <c r="N7540" i="1"/>
  <c r="S7539" i="1"/>
  <c r="S7791" i="1"/>
  <c r="O7539" i="1"/>
  <c r="O7791" i="1"/>
  <c r="T7538" i="1"/>
  <c r="T7790" i="1"/>
  <c r="P7538" i="1"/>
  <c r="P7790" i="1"/>
  <c r="U7537" i="1"/>
  <c r="U7789" i="1"/>
  <c r="Q7537" i="1"/>
  <c r="Q7789" i="1"/>
  <c r="M7537" i="1"/>
  <c r="M7789" i="1"/>
  <c r="R7536" i="1"/>
  <c r="R7788" i="1"/>
  <c r="N7536" i="1"/>
  <c r="N7788" i="1"/>
  <c r="S7535" i="1"/>
  <c r="S7787" i="1"/>
  <c r="O7535" i="1"/>
  <c r="O7787" i="1"/>
  <c r="T7534" i="1"/>
  <c r="T7786" i="1"/>
  <c r="P7534" i="1"/>
  <c r="P7786" i="1"/>
  <c r="U7533" i="1"/>
  <c r="U7785" i="1"/>
  <c r="Q7533" i="1"/>
  <c r="Q7785" i="1"/>
  <c r="M7785" i="1"/>
  <c r="M7533" i="1"/>
  <c r="R7532" i="1"/>
  <c r="R7784" i="1"/>
  <c r="N7532" i="1"/>
  <c r="N7784" i="1"/>
  <c r="S7531" i="1"/>
  <c r="S7783" i="1"/>
  <c r="O7531" i="1"/>
  <c r="O7783" i="1"/>
  <c r="T7530" i="1"/>
  <c r="T7782" i="1"/>
  <c r="P7530" i="1"/>
  <c r="P7782" i="1"/>
  <c r="U7529" i="1"/>
  <c r="U7781" i="1"/>
  <c r="Q7781" i="1"/>
  <c r="Q7529" i="1"/>
  <c r="M7529" i="1"/>
  <c r="M7781" i="1"/>
  <c r="R7528" i="1"/>
  <c r="R7780" i="1"/>
  <c r="N7528" i="1"/>
  <c r="N7780" i="1"/>
  <c r="S7527" i="1"/>
  <c r="S7779" i="1"/>
  <c r="O7527" i="1"/>
  <c r="O7779" i="1"/>
  <c r="T7526" i="1"/>
  <c r="T7778" i="1"/>
  <c r="P7526" i="1"/>
  <c r="P7778" i="1"/>
  <c r="U7525" i="1"/>
  <c r="U7777" i="1"/>
  <c r="Q7525" i="1"/>
  <c r="Q7777" i="1"/>
  <c r="M7777" i="1"/>
  <c r="M7525" i="1"/>
  <c r="R7524" i="1"/>
  <c r="R7776" i="1"/>
  <c r="N7524" i="1"/>
  <c r="N7776" i="1"/>
  <c r="S7523" i="1"/>
  <c r="S7775" i="1"/>
  <c r="O7775" i="1"/>
  <c r="O7523" i="1"/>
  <c r="T7522" i="1"/>
  <c r="T7774" i="1"/>
  <c r="P7522" i="1"/>
  <c r="P7774" i="1"/>
  <c r="U7521" i="1"/>
  <c r="U7773" i="1"/>
  <c r="Q7521" i="1"/>
  <c r="Q7773" i="1"/>
  <c r="M7521" i="1"/>
  <c r="M7773" i="1"/>
  <c r="L7590" i="1"/>
  <c r="L7842" i="1"/>
  <c r="L7586" i="1"/>
  <c r="L7838" i="1"/>
  <c r="L7582" i="1"/>
  <c r="L7834" i="1"/>
  <c r="L7578" i="1"/>
  <c r="L7830" i="1"/>
  <c r="L7574" i="1"/>
  <c r="L7826" i="1"/>
  <c r="L7570" i="1"/>
  <c r="L7822" i="1"/>
  <c r="L7566" i="1"/>
  <c r="L7818" i="1"/>
  <c r="L7562" i="1"/>
  <c r="L7814" i="1"/>
  <c r="L7558" i="1"/>
  <c r="L7810" i="1"/>
  <c r="R7592" i="1"/>
  <c r="R7844" i="1"/>
  <c r="N7592" i="1"/>
  <c r="N7844" i="1"/>
  <c r="S7591" i="1"/>
  <c r="S7843" i="1"/>
  <c r="O7591" i="1"/>
  <c r="O7843" i="1"/>
  <c r="T7590" i="1"/>
  <c r="T7842" i="1"/>
  <c r="P7590" i="1"/>
  <c r="P7842" i="1"/>
  <c r="U7589" i="1"/>
  <c r="U7841" i="1"/>
  <c r="Q7589" i="1"/>
  <c r="Q7841" i="1"/>
  <c r="M7589" i="1"/>
  <c r="M7841" i="1"/>
  <c r="R7588" i="1"/>
  <c r="R7840" i="1"/>
  <c r="N7588" i="1"/>
  <c r="N7840" i="1"/>
  <c r="S7587" i="1"/>
  <c r="S7839" i="1"/>
  <c r="O7587" i="1"/>
  <c r="O7839" i="1"/>
  <c r="T7586" i="1"/>
  <c r="T7838" i="1"/>
  <c r="P7586" i="1"/>
  <c r="P7838" i="1"/>
  <c r="U7585" i="1"/>
  <c r="U7837" i="1"/>
  <c r="Q7585" i="1"/>
  <c r="Q7837" i="1"/>
  <c r="M7585" i="1"/>
  <c r="M7837" i="1"/>
  <c r="R7584" i="1"/>
  <c r="R7836" i="1"/>
  <c r="N7584" i="1"/>
  <c r="N7836" i="1"/>
  <c r="S7583" i="1"/>
  <c r="S7835" i="1"/>
  <c r="O7583" i="1"/>
  <c r="O7835" i="1"/>
  <c r="T7582" i="1"/>
  <c r="T7834" i="1"/>
  <c r="P7582" i="1"/>
  <c r="P7834" i="1"/>
  <c r="U7581" i="1"/>
  <c r="U7833" i="1"/>
  <c r="Q7581" i="1"/>
  <c r="Q7833" i="1"/>
  <c r="M7581" i="1"/>
  <c r="M7833" i="1"/>
  <c r="R7580" i="1"/>
  <c r="R7832" i="1"/>
  <c r="N7580" i="1"/>
  <c r="N7832" i="1"/>
  <c r="S7579" i="1"/>
  <c r="S7831" i="1"/>
  <c r="O7579" i="1"/>
  <c r="O7831" i="1"/>
  <c r="T7578" i="1"/>
  <c r="T7830" i="1"/>
  <c r="P7578" i="1"/>
  <c r="P7830" i="1"/>
  <c r="U7577" i="1"/>
  <c r="U7829" i="1"/>
  <c r="Q7577" i="1"/>
  <c r="Q7829" i="1"/>
  <c r="M7577" i="1"/>
  <c r="M7829" i="1"/>
  <c r="R7576" i="1"/>
  <c r="R7828" i="1"/>
  <c r="N7576" i="1"/>
  <c r="N7828" i="1"/>
  <c r="S7575" i="1"/>
  <c r="S7827" i="1"/>
  <c r="O7575" i="1"/>
  <c r="O7827" i="1"/>
  <c r="T7574" i="1"/>
  <c r="T7826" i="1"/>
  <c r="P7574" i="1"/>
  <c r="P7826" i="1"/>
  <c r="U7573" i="1"/>
  <c r="U7825" i="1"/>
  <c r="Q7573" i="1"/>
  <c r="Q7825" i="1"/>
  <c r="M7573" i="1"/>
  <c r="M7825" i="1"/>
  <c r="R7572" i="1"/>
  <c r="R7824" i="1"/>
  <c r="N7572" i="1"/>
  <c r="N7824" i="1"/>
  <c r="S7571" i="1"/>
  <c r="S7823" i="1"/>
  <c r="O7571" i="1"/>
  <c r="O7823" i="1"/>
  <c r="T7570" i="1"/>
  <c r="T7822" i="1"/>
  <c r="P7570" i="1"/>
  <c r="P7822" i="1"/>
  <c r="U7569" i="1"/>
  <c r="U7821" i="1"/>
  <c r="Q7569" i="1"/>
  <c r="Q7821" i="1"/>
  <c r="M7569" i="1"/>
  <c r="M7821" i="1"/>
  <c r="R7568" i="1"/>
  <c r="R7820" i="1"/>
  <c r="N7568" i="1"/>
  <c r="N7820" i="1"/>
  <c r="S7567" i="1"/>
  <c r="S7819" i="1"/>
  <c r="O7567" i="1"/>
  <c r="O7819" i="1"/>
  <c r="T7566" i="1"/>
  <c r="T7818" i="1"/>
  <c r="P7566" i="1"/>
  <c r="P7818" i="1"/>
  <c r="U7565" i="1"/>
  <c r="U7817" i="1"/>
  <c r="Q7565" i="1"/>
  <c r="Q7817" i="1"/>
  <c r="M7565" i="1"/>
  <c r="M7817" i="1"/>
  <c r="R7564" i="1"/>
  <c r="R7816" i="1"/>
  <c r="N7564" i="1"/>
  <c r="N7816" i="1"/>
  <c r="S7563" i="1"/>
  <c r="S7815" i="1"/>
  <c r="O7563" i="1"/>
  <c r="O7815" i="1"/>
  <c r="T7562" i="1"/>
  <c r="T7814" i="1"/>
  <c r="P7562" i="1"/>
  <c r="P7814" i="1"/>
  <c r="U7561" i="1"/>
  <c r="U7813" i="1"/>
  <c r="Q7561" i="1"/>
  <c r="Q7813" i="1"/>
  <c r="M7561" i="1"/>
  <c r="M7813" i="1"/>
  <c r="R7560" i="1"/>
  <c r="R7812" i="1"/>
  <c r="N7560" i="1"/>
  <c r="N7812" i="1"/>
  <c r="S7559" i="1"/>
  <c r="S7811" i="1"/>
  <c r="O7559" i="1"/>
  <c r="O7811" i="1"/>
  <c r="T7558" i="1"/>
  <c r="T7810" i="1"/>
  <c r="P7558" i="1"/>
  <c r="P7810" i="1"/>
  <c r="U7557" i="1"/>
  <c r="U7809" i="1"/>
  <c r="Q7557" i="1"/>
  <c r="Q7809" i="1"/>
  <c r="M7557" i="1"/>
  <c r="M7809" i="1"/>
  <c r="L7662" i="1"/>
  <c r="L7914" i="1"/>
  <c r="L7658" i="1"/>
  <c r="L7910" i="1"/>
  <c r="L7654" i="1"/>
  <c r="L7906" i="1"/>
  <c r="L7650" i="1"/>
  <c r="L7902" i="1"/>
  <c r="L7646" i="1"/>
  <c r="L7898" i="1"/>
  <c r="L7642" i="1"/>
  <c r="L7894" i="1"/>
  <c r="L7638" i="1"/>
  <c r="L7890" i="1"/>
  <c r="L7634" i="1"/>
  <c r="L7886" i="1"/>
  <c r="L7630" i="1"/>
  <c r="L7882" i="1"/>
  <c r="R7664" i="1"/>
  <c r="R7916" i="1"/>
  <c r="N7664" i="1"/>
  <c r="N7916" i="1"/>
  <c r="S7663" i="1"/>
  <c r="S7915" i="1"/>
  <c r="O7663" i="1"/>
  <c r="O7915" i="1"/>
  <c r="T7662" i="1"/>
  <c r="T7914" i="1"/>
  <c r="P7914" i="1"/>
  <c r="P7662" i="1"/>
  <c r="U7661" i="1"/>
  <c r="U7913" i="1"/>
  <c r="Q7913" i="1"/>
  <c r="Q7661" i="1"/>
  <c r="M7661" i="1"/>
  <c r="M7913" i="1"/>
  <c r="R7660" i="1"/>
  <c r="R7912" i="1"/>
  <c r="N7660" i="1"/>
  <c r="N7912" i="1"/>
  <c r="S7659" i="1"/>
  <c r="S7911" i="1"/>
  <c r="O7659" i="1"/>
  <c r="O7911" i="1"/>
  <c r="T7910" i="1"/>
  <c r="T7658" i="1"/>
  <c r="P7658" i="1"/>
  <c r="P7910" i="1"/>
  <c r="U7909" i="1"/>
  <c r="U7657" i="1"/>
  <c r="Q7657" i="1"/>
  <c r="Q7909" i="1"/>
  <c r="M7657" i="1"/>
  <c r="M7909" i="1"/>
  <c r="R7656" i="1"/>
  <c r="R7908" i="1"/>
  <c r="N7656" i="1"/>
  <c r="N7908" i="1"/>
  <c r="L7520" i="1"/>
  <c r="L7772" i="1"/>
  <c r="L7516" i="1"/>
  <c r="L7768" i="1"/>
  <c r="L7512" i="1"/>
  <c r="L7764" i="1"/>
  <c r="L7508" i="1"/>
  <c r="L7760" i="1"/>
  <c r="L7504" i="1"/>
  <c r="L7756" i="1"/>
  <c r="L7500" i="1"/>
  <c r="L7752" i="1"/>
  <c r="L7496" i="1"/>
  <c r="L7748" i="1"/>
  <c r="L7492" i="1"/>
  <c r="L7744" i="1"/>
  <c r="L7488" i="1"/>
  <c r="L7740" i="1"/>
  <c r="T7520" i="1"/>
  <c r="T7772" i="1"/>
  <c r="P7520" i="1"/>
  <c r="P7772" i="1"/>
  <c r="U7519" i="1"/>
  <c r="U7771" i="1"/>
  <c r="Q7519" i="1"/>
  <c r="Q7771" i="1"/>
  <c r="M7519" i="1"/>
  <c r="M7771" i="1"/>
  <c r="R7518" i="1"/>
  <c r="R7770" i="1"/>
  <c r="N7518" i="1"/>
  <c r="N7770" i="1"/>
  <c r="S7517" i="1"/>
  <c r="S7769" i="1"/>
  <c r="O7517" i="1"/>
  <c r="O7769" i="1"/>
  <c r="T7516" i="1"/>
  <c r="T7768" i="1"/>
  <c r="P7516" i="1"/>
  <c r="P7768" i="1"/>
  <c r="U7515" i="1"/>
  <c r="U7767" i="1"/>
  <c r="Q7515" i="1"/>
  <c r="Q7767" i="1"/>
  <c r="M7515" i="1"/>
  <c r="M7767" i="1"/>
  <c r="R7514" i="1"/>
  <c r="R7766" i="1"/>
  <c r="N7514" i="1"/>
  <c r="N7766" i="1"/>
  <c r="S7513" i="1"/>
  <c r="S7765" i="1"/>
  <c r="O7513" i="1"/>
  <c r="O7765" i="1"/>
  <c r="T7512" i="1"/>
  <c r="T7764" i="1"/>
  <c r="P7512" i="1"/>
  <c r="P7764" i="1"/>
  <c r="U7511" i="1"/>
  <c r="U7763" i="1"/>
  <c r="Q7511" i="1"/>
  <c r="Q7763" i="1"/>
  <c r="M7511" i="1"/>
  <c r="M7763" i="1"/>
  <c r="R7510" i="1"/>
  <c r="R7762" i="1"/>
  <c r="N7510" i="1"/>
  <c r="N7762" i="1"/>
  <c r="S7509" i="1"/>
  <c r="S7761" i="1"/>
  <c r="O7509" i="1"/>
  <c r="O7761" i="1"/>
  <c r="T7508" i="1"/>
  <c r="T7760" i="1"/>
  <c r="P7508" i="1"/>
  <c r="P7760" i="1"/>
  <c r="U7507" i="1"/>
  <c r="U7759" i="1"/>
  <c r="Q7507" i="1"/>
  <c r="Q7759" i="1"/>
  <c r="M7507" i="1"/>
  <c r="M7759" i="1"/>
  <c r="R7506" i="1"/>
  <c r="R7758" i="1"/>
  <c r="N7506" i="1"/>
  <c r="N7758" i="1"/>
  <c r="S7505" i="1"/>
  <c r="S7757" i="1"/>
  <c r="O7505" i="1"/>
  <c r="O7757" i="1"/>
  <c r="T7504" i="1"/>
  <c r="T7756" i="1"/>
  <c r="P7504" i="1"/>
  <c r="P7756" i="1"/>
  <c r="U7503" i="1"/>
  <c r="U7755" i="1"/>
  <c r="Q7503" i="1"/>
  <c r="Q7755" i="1"/>
  <c r="M7503" i="1"/>
  <c r="M7755" i="1"/>
  <c r="R7502" i="1"/>
  <c r="R7754" i="1"/>
  <c r="N7502" i="1"/>
  <c r="N7754" i="1"/>
  <c r="S7501" i="1"/>
  <c r="S7753" i="1"/>
  <c r="O7501" i="1"/>
  <c r="O7753" i="1"/>
  <c r="T7500" i="1"/>
  <c r="T7752" i="1"/>
  <c r="P7500" i="1"/>
  <c r="P7752" i="1"/>
  <c r="U7499" i="1"/>
  <c r="U7751" i="1"/>
  <c r="Q7499" i="1"/>
  <c r="Q7751" i="1"/>
  <c r="M7499" i="1"/>
  <c r="M7751" i="1"/>
  <c r="R7498" i="1"/>
  <c r="R7750" i="1"/>
  <c r="N7498" i="1"/>
  <c r="N7750" i="1"/>
  <c r="S7497" i="1"/>
  <c r="S7749" i="1"/>
  <c r="O7497" i="1"/>
  <c r="O7749" i="1"/>
  <c r="T7496" i="1"/>
  <c r="T7748" i="1"/>
  <c r="P7496" i="1"/>
  <c r="P7748" i="1"/>
  <c r="U7495" i="1"/>
  <c r="U7747" i="1"/>
  <c r="Q7495" i="1"/>
  <c r="Q7747" i="1"/>
  <c r="M7495" i="1"/>
  <c r="M7747" i="1"/>
  <c r="R7494" i="1"/>
  <c r="R7746" i="1"/>
  <c r="N7494" i="1"/>
  <c r="N7746" i="1"/>
  <c r="S7493" i="1"/>
  <c r="S7745" i="1"/>
  <c r="O7493" i="1"/>
  <c r="O7745" i="1"/>
  <c r="T7492" i="1"/>
  <c r="T7744" i="1"/>
  <c r="P7492" i="1"/>
  <c r="P7744" i="1"/>
  <c r="U7491" i="1"/>
  <c r="U7743" i="1"/>
  <c r="Q7491" i="1"/>
  <c r="Q7743" i="1"/>
  <c r="M7491" i="1"/>
  <c r="M7743" i="1"/>
  <c r="R7490" i="1"/>
  <c r="R7742" i="1"/>
  <c r="N7490" i="1"/>
  <c r="N7742" i="1"/>
  <c r="S7489" i="1"/>
  <c r="S7741" i="1"/>
  <c r="O7489" i="1"/>
  <c r="O7741" i="1"/>
  <c r="T7488" i="1"/>
  <c r="T7740" i="1"/>
  <c r="P7488" i="1"/>
  <c r="P7740" i="1"/>
  <c r="U7487" i="1"/>
  <c r="U7739" i="1"/>
  <c r="Q7487" i="1"/>
  <c r="Q7739" i="1"/>
  <c r="M7487" i="1"/>
  <c r="M7739" i="1"/>
  <c r="R7486" i="1"/>
  <c r="R7738" i="1"/>
  <c r="N7486" i="1"/>
  <c r="N7738" i="1"/>
  <c r="S7485" i="1"/>
  <c r="S7737" i="1"/>
  <c r="O7485" i="1"/>
  <c r="O7737" i="1"/>
  <c r="L7556" i="1"/>
  <c r="L7808" i="1"/>
  <c r="L7552" i="1"/>
  <c r="L7804" i="1"/>
  <c r="L7548" i="1"/>
  <c r="L7800" i="1"/>
  <c r="L7544" i="1"/>
  <c r="L7796" i="1"/>
  <c r="L7540" i="1"/>
  <c r="L7792" i="1"/>
  <c r="L7536" i="1"/>
  <c r="L7788" i="1"/>
  <c r="L7532" i="1"/>
  <c r="L7784" i="1"/>
  <c r="L7528" i="1"/>
  <c r="L7780" i="1"/>
  <c r="L7524" i="1"/>
  <c r="L7776" i="1"/>
  <c r="T7556" i="1"/>
  <c r="T7808" i="1"/>
  <c r="P7556" i="1"/>
  <c r="P7808" i="1"/>
  <c r="U7555" i="1"/>
  <c r="U7807" i="1"/>
  <c r="Q7555" i="1"/>
  <c r="Q7807" i="1"/>
  <c r="M7555" i="1"/>
  <c r="M7807" i="1"/>
  <c r="R7554" i="1"/>
  <c r="R7806" i="1"/>
  <c r="N7554" i="1"/>
  <c r="N7806" i="1"/>
  <c r="S7553" i="1"/>
  <c r="S7805" i="1"/>
  <c r="O7553" i="1"/>
  <c r="O7805" i="1"/>
  <c r="T7552" i="1"/>
  <c r="T7804" i="1"/>
  <c r="P7552" i="1"/>
  <c r="P7804" i="1"/>
  <c r="U7551" i="1"/>
  <c r="U7803" i="1"/>
  <c r="Q7551" i="1"/>
  <c r="Q7803" i="1"/>
  <c r="M7551" i="1"/>
  <c r="M7803" i="1"/>
  <c r="R7550" i="1"/>
  <c r="R7802" i="1"/>
  <c r="N7550" i="1"/>
  <c r="N7802" i="1"/>
  <c r="S7549" i="1"/>
  <c r="S7801" i="1"/>
  <c r="O7549" i="1"/>
  <c r="O7801" i="1"/>
  <c r="T7548" i="1"/>
  <c r="T7800" i="1"/>
  <c r="P7548" i="1"/>
  <c r="P7800" i="1"/>
  <c r="U7547" i="1"/>
  <c r="U7799" i="1"/>
  <c r="Q7547" i="1"/>
  <c r="Q7799" i="1"/>
  <c r="M7547" i="1"/>
  <c r="M7799" i="1"/>
  <c r="R7546" i="1"/>
  <c r="R7798" i="1"/>
  <c r="N7546" i="1"/>
  <c r="N7798" i="1"/>
  <c r="S7545" i="1"/>
  <c r="S7797" i="1"/>
  <c r="O7545" i="1"/>
  <c r="O7797" i="1"/>
  <c r="T7544" i="1"/>
  <c r="T7796" i="1"/>
  <c r="P7544" i="1"/>
  <c r="P7796" i="1"/>
  <c r="U7543" i="1"/>
  <c r="U7795" i="1"/>
  <c r="Q7543" i="1"/>
  <c r="Q7795" i="1"/>
  <c r="M7543" i="1"/>
  <c r="M7795" i="1"/>
  <c r="R7542" i="1"/>
  <c r="R7794" i="1"/>
  <c r="N7542" i="1"/>
  <c r="N7794" i="1"/>
  <c r="S7541" i="1"/>
  <c r="S7793" i="1"/>
  <c r="O7541" i="1"/>
  <c r="O7793" i="1"/>
  <c r="T7540" i="1"/>
  <c r="T7792" i="1"/>
  <c r="P7540" i="1"/>
  <c r="P7792" i="1"/>
  <c r="U7539" i="1"/>
  <c r="U7791" i="1"/>
  <c r="Q7539" i="1"/>
  <c r="Q7791" i="1"/>
  <c r="M7539" i="1"/>
  <c r="M7791" i="1"/>
  <c r="R7538" i="1"/>
  <c r="R7790" i="1"/>
  <c r="N7538" i="1"/>
  <c r="N7790" i="1"/>
  <c r="S7789" i="1"/>
  <c r="S7537" i="1"/>
  <c r="O7537" i="1"/>
  <c r="O7789" i="1"/>
  <c r="T7536" i="1"/>
  <c r="T7788" i="1"/>
  <c r="P7536" i="1"/>
  <c r="P7788" i="1"/>
  <c r="U7535" i="1"/>
  <c r="U7787" i="1"/>
  <c r="Q7535" i="1"/>
  <c r="Q7787" i="1"/>
  <c r="M7535" i="1"/>
  <c r="M7787" i="1"/>
  <c r="R7534" i="1"/>
  <c r="R7786" i="1"/>
  <c r="N7534" i="1"/>
  <c r="N7786" i="1"/>
  <c r="S7533" i="1"/>
  <c r="S7785" i="1"/>
  <c r="O7533" i="1"/>
  <c r="O7785" i="1"/>
  <c r="T7532" i="1"/>
  <c r="T7784" i="1"/>
  <c r="P7532" i="1"/>
  <c r="P7784" i="1"/>
  <c r="U7531" i="1"/>
  <c r="U7783" i="1"/>
  <c r="Q7531" i="1"/>
  <c r="Q7783" i="1"/>
  <c r="M7531" i="1"/>
  <c r="M7783" i="1"/>
  <c r="R7782" i="1"/>
  <c r="R7530" i="1"/>
  <c r="N7530" i="1"/>
  <c r="N7782" i="1"/>
  <c r="S7529" i="1"/>
  <c r="S7781" i="1"/>
  <c r="O7529" i="1"/>
  <c r="O7781" i="1"/>
  <c r="T7528" i="1"/>
  <c r="T7780" i="1"/>
  <c r="P7528" i="1"/>
  <c r="P7780" i="1"/>
  <c r="U7527" i="1"/>
  <c r="U7779" i="1"/>
  <c r="Q7527" i="1"/>
  <c r="Q7779" i="1"/>
  <c r="M7527" i="1"/>
  <c r="M7779" i="1"/>
  <c r="R7526" i="1"/>
  <c r="R7778" i="1"/>
  <c r="N7526" i="1"/>
  <c r="N7778" i="1"/>
  <c r="S7525" i="1"/>
  <c r="S7777" i="1"/>
  <c r="O7525" i="1"/>
  <c r="O7777" i="1"/>
  <c r="T7524" i="1"/>
  <c r="T7776" i="1"/>
  <c r="P7524" i="1"/>
  <c r="P7776" i="1"/>
  <c r="U7523" i="1"/>
  <c r="U7775" i="1"/>
  <c r="Q7523" i="1"/>
  <c r="Q7775" i="1"/>
  <c r="M7523" i="1"/>
  <c r="M7775" i="1"/>
  <c r="R7522" i="1"/>
  <c r="R7774" i="1"/>
  <c r="N7522" i="1"/>
  <c r="N7774" i="1"/>
  <c r="S7521" i="1"/>
  <c r="S7773" i="1"/>
  <c r="O7521" i="1"/>
  <c r="O7773" i="1"/>
  <c r="L7844" i="1"/>
  <c r="L7592" i="1"/>
  <c r="L7840" i="1"/>
  <c r="L7588" i="1"/>
  <c r="L7584" i="1"/>
  <c r="L7836" i="1"/>
  <c r="L7580" i="1"/>
  <c r="L7832" i="1"/>
  <c r="L7828" i="1"/>
  <c r="L7576" i="1"/>
  <c r="L7824" i="1"/>
  <c r="L7572" i="1"/>
  <c r="L7568" i="1"/>
  <c r="L7820" i="1"/>
  <c r="L7564" i="1"/>
  <c r="L7816" i="1"/>
  <c r="L7560" i="1"/>
  <c r="L7812" i="1"/>
  <c r="T7592" i="1"/>
  <c r="T7844" i="1"/>
  <c r="P7592" i="1"/>
  <c r="P7844" i="1"/>
  <c r="U7591" i="1"/>
  <c r="U7843" i="1"/>
  <c r="Q7591" i="1"/>
  <c r="Q7843" i="1"/>
  <c r="M7591" i="1"/>
  <c r="M7843" i="1"/>
  <c r="R7590" i="1"/>
  <c r="R7842" i="1"/>
  <c r="N7590" i="1"/>
  <c r="N7842" i="1"/>
  <c r="S7589" i="1"/>
  <c r="S7841" i="1"/>
  <c r="O7589" i="1"/>
  <c r="O7841" i="1"/>
  <c r="T7588" i="1"/>
  <c r="T7840" i="1"/>
  <c r="P7588" i="1"/>
  <c r="P7840" i="1"/>
  <c r="U7587" i="1"/>
  <c r="U7839" i="1"/>
  <c r="Q7587" i="1"/>
  <c r="Q7839" i="1"/>
  <c r="M7587" i="1"/>
  <c r="M7839" i="1"/>
  <c r="R7586" i="1"/>
  <c r="R7838" i="1"/>
  <c r="N7586" i="1"/>
  <c r="N7838" i="1"/>
  <c r="S7585" i="1"/>
  <c r="S7837" i="1"/>
  <c r="O7585" i="1"/>
  <c r="O7837" i="1"/>
  <c r="T7584" i="1"/>
  <c r="T7836" i="1"/>
  <c r="P7584" i="1"/>
  <c r="P7836" i="1"/>
  <c r="U7583" i="1"/>
  <c r="U7835" i="1"/>
  <c r="Q7583" i="1"/>
  <c r="Q7835" i="1"/>
  <c r="M7583" i="1"/>
  <c r="M7835" i="1"/>
  <c r="R7582" i="1"/>
  <c r="R7834" i="1"/>
  <c r="N7582" i="1"/>
  <c r="N7834" i="1"/>
  <c r="S7581" i="1"/>
  <c r="S7833" i="1"/>
  <c r="O7581" i="1"/>
  <c r="O7833" i="1"/>
  <c r="T7580" i="1"/>
  <c r="T7832" i="1"/>
  <c r="P7580" i="1"/>
  <c r="P7832" i="1"/>
  <c r="U7579" i="1"/>
  <c r="U7831" i="1"/>
  <c r="Q7579" i="1"/>
  <c r="Q7831" i="1"/>
  <c r="M7579" i="1"/>
  <c r="M7831" i="1"/>
  <c r="R7578" i="1"/>
  <c r="R7830" i="1"/>
  <c r="N7578" i="1"/>
  <c r="N7830" i="1"/>
  <c r="S7577" i="1"/>
  <c r="S7829" i="1"/>
  <c r="O7577" i="1"/>
  <c r="O7829" i="1"/>
  <c r="T7576" i="1"/>
  <c r="T7828" i="1"/>
  <c r="P7576" i="1"/>
  <c r="P7828" i="1"/>
  <c r="U7575" i="1"/>
  <c r="U7827" i="1"/>
  <c r="Q7575" i="1"/>
  <c r="Q7827" i="1"/>
  <c r="M7575" i="1"/>
  <c r="M7827" i="1"/>
  <c r="R7574" i="1"/>
  <c r="R7826" i="1"/>
  <c r="N7574" i="1"/>
  <c r="N7826" i="1"/>
  <c r="S7573" i="1"/>
  <c r="S7825" i="1"/>
  <c r="O7573" i="1"/>
  <c r="O7825" i="1"/>
  <c r="T7572" i="1"/>
  <c r="T7824" i="1"/>
  <c r="P7572" i="1"/>
  <c r="P7824" i="1"/>
  <c r="U7571" i="1"/>
  <c r="U7823" i="1"/>
  <c r="Q7571" i="1"/>
  <c r="Q7823" i="1"/>
  <c r="M7571" i="1"/>
  <c r="M7823" i="1"/>
  <c r="R7570" i="1"/>
  <c r="R7822" i="1"/>
  <c r="N7570" i="1"/>
  <c r="N7822" i="1"/>
  <c r="S7569" i="1"/>
  <c r="S7821" i="1"/>
  <c r="O7569" i="1"/>
  <c r="O7821" i="1"/>
  <c r="T7568" i="1"/>
  <c r="T7820" i="1"/>
  <c r="P7568" i="1"/>
  <c r="P7820" i="1"/>
  <c r="U7567" i="1"/>
  <c r="U7819" i="1"/>
  <c r="Q7567" i="1"/>
  <c r="Q7819" i="1"/>
  <c r="M7567" i="1"/>
  <c r="M7819" i="1"/>
  <c r="R7566" i="1"/>
  <c r="R7818" i="1"/>
  <c r="N7566" i="1"/>
  <c r="N7818" i="1"/>
  <c r="S7565" i="1"/>
  <c r="S7817" i="1"/>
  <c r="O7565" i="1"/>
  <c r="O7817" i="1"/>
  <c r="T7564" i="1"/>
  <c r="T7816" i="1"/>
  <c r="P7564" i="1"/>
  <c r="P7816" i="1"/>
  <c r="U7563" i="1"/>
  <c r="U7815" i="1"/>
  <c r="Q7563" i="1"/>
  <c r="Q7815" i="1"/>
  <c r="M7563" i="1"/>
  <c r="M7815" i="1"/>
  <c r="R7562" i="1"/>
  <c r="R7814" i="1"/>
  <c r="N7562" i="1"/>
  <c r="N7814" i="1"/>
  <c r="S7561" i="1"/>
  <c r="S7813" i="1"/>
  <c r="O7561" i="1"/>
  <c r="O7813" i="1"/>
  <c r="T7560" i="1"/>
  <c r="T7812" i="1"/>
  <c r="P7560" i="1"/>
  <c r="P7812" i="1"/>
  <c r="U7559" i="1"/>
  <c r="U7811" i="1"/>
  <c r="Q7559" i="1"/>
  <c r="Q7811" i="1"/>
  <c r="M7559" i="1"/>
  <c r="M7811" i="1"/>
  <c r="R7558" i="1"/>
  <c r="R7810" i="1"/>
  <c r="N7558" i="1"/>
  <c r="N7810" i="1"/>
  <c r="S7557" i="1"/>
  <c r="S7809" i="1"/>
  <c r="O7557" i="1"/>
  <c r="O7809" i="1"/>
  <c r="L7664" i="1"/>
  <c r="L7916" i="1"/>
  <c r="L7660" i="1"/>
  <c r="L7912" i="1"/>
  <c r="L7908" i="1"/>
  <c r="L7656" i="1"/>
  <c r="L7904" i="1"/>
  <c r="L7652" i="1"/>
  <c r="L7648" i="1"/>
  <c r="L7900" i="1"/>
  <c r="L7644" i="1"/>
  <c r="L7896" i="1"/>
  <c r="L7892" i="1"/>
  <c r="L7640" i="1"/>
  <c r="L7888" i="1"/>
  <c r="L7636" i="1"/>
  <c r="L7632" i="1"/>
  <c r="L7884" i="1"/>
  <c r="T7664" i="1"/>
  <c r="T7916" i="1"/>
  <c r="P7664" i="1"/>
  <c r="P7916" i="1"/>
  <c r="U7663" i="1"/>
  <c r="U7915" i="1"/>
  <c r="Q7663" i="1"/>
  <c r="Q7915" i="1"/>
  <c r="M7663" i="1"/>
  <c r="M7915" i="1"/>
  <c r="R7662" i="1"/>
  <c r="R7914" i="1"/>
  <c r="N7662" i="1"/>
  <c r="N7914" i="1"/>
  <c r="S7661" i="1"/>
  <c r="S7913" i="1"/>
  <c r="O7661" i="1"/>
  <c r="O7913" i="1"/>
  <c r="T7660" i="1"/>
  <c r="T7912" i="1"/>
  <c r="P7660" i="1"/>
  <c r="P7912" i="1"/>
  <c r="U7659" i="1"/>
  <c r="U7911" i="1"/>
  <c r="Q7659" i="1"/>
  <c r="Q7911" i="1"/>
  <c r="M7659" i="1"/>
  <c r="M7911" i="1"/>
  <c r="R7658" i="1"/>
  <c r="R7910" i="1"/>
  <c r="N7658" i="1"/>
  <c r="N7910" i="1"/>
  <c r="S7657" i="1"/>
  <c r="S7909" i="1"/>
  <c r="O7657" i="1"/>
  <c r="O7909" i="1"/>
  <c r="T7656" i="1"/>
  <c r="T7908" i="1"/>
  <c r="P7656" i="1"/>
  <c r="P7908" i="1"/>
  <c r="U7655" i="1"/>
  <c r="U7907" i="1"/>
  <c r="Q7655" i="1"/>
  <c r="Q7907" i="1"/>
  <c r="M7655" i="1"/>
  <c r="M7907" i="1"/>
  <c r="R7654" i="1"/>
  <c r="R7906" i="1"/>
  <c r="N7654" i="1"/>
  <c r="N7906" i="1"/>
  <c r="S7653" i="1"/>
  <c r="S7905" i="1"/>
  <c r="O7653" i="1"/>
  <c r="O7905" i="1"/>
  <c r="T7652" i="1"/>
  <c r="T7904" i="1"/>
  <c r="P7652" i="1"/>
  <c r="P7904" i="1"/>
  <c r="U7651" i="1"/>
  <c r="U7903" i="1"/>
  <c r="Q7651" i="1"/>
  <c r="Q7903" i="1"/>
  <c r="M7651" i="1"/>
  <c r="M7903" i="1"/>
  <c r="R7650" i="1"/>
  <c r="R7902" i="1"/>
  <c r="N7650" i="1"/>
  <c r="N7902" i="1"/>
  <c r="S7649" i="1"/>
  <c r="S7901" i="1"/>
  <c r="O7649" i="1"/>
  <c r="O7901" i="1"/>
  <c r="T7648" i="1"/>
  <c r="T7900" i="1"/>
  <c r="P7648" i="1"/>
  <c r="P7900" i="1"/>
  <c r="U7647" i="1"/>
  <c r="U7899" i="1"/>
  <c r="Q7647" i="1"/>
  <c r="Q7899" i="1"/>
  <c r="M7647" i="1"/>
  <c r="M7899" i="1"/>
  <c r="R7646" i="1"/>
  <c r="R7898" i="1"/>
  <c r="N7646" i="1"/>
  <c r="N7898" i="1"/>
  <c r="S7645" i="1"/>
  <c r="S7897" i="1"/>
  <c r="O7645" i="1"/>
  <c r="O7897" i="1"/>
  <c r="T7644" i="1"/>
  <c r="T7896" i="1"/>
  <c r="P7644" i="1"/>
  <c r="P7896" i="1"/>
  <c r="U7643" i="1"/>
  <c r="U7895" i="1"/>
  <c r="Q7643" i="1"/>
  <c r="Q7895" i="1"/>
  <c r="M7643" i="1"/>
  <c r="M7895" i="1"/>
  <c r="R7642" i="1"/>
  <c r="R7894" i="1"/>
  <c r="N7642" i="1"/>
  <c r="N7894" i="1"/>
  <c r="S7641" i="1"/>
  <c r="S7893" i="1"/>
  <c r="O7641" i="1"/>
  <c r="O7893" i="1"/>
  <c r="T7640" i="1"/>
  <c r="T7892" i="1"/>
  <c r="P7640" i="1"/>
  <c r="P7892" i="1"/>
  <c r="U7639" i="1"/>
  <c r="U7891" i="1"/>
  <c r="Q7639" i="1"/>
  <c r="Q7891" i="1"/>
  <c r="M7639" i="1"/>
  <c r="M7891" i="1"/>
  <c r="R7638" i="1"/>
  <c r="R7890" i="1"/>
  <c r="N7638" i="1"/>
  <c r="N7890" i="1"/>
  <c r="S7637" i="1"/>
  <c r="S7889" i="1"/>
  <c r="O7637" i="1"/>
  <c r="O7889" i="1"/>
  <c r="T7636" i="1"/>
  <c r="T7888" i="1"/>
  <c r="P7636" i="1"/>
  <c r="P7888" i="1"/>
  <c r="U7635" i="1"/>
  <c r="U7887" i="1"/>
  <c r="Q7635" i="1"/>
  <c r="Q7887" i="1"/>
  <c r="M7635" i="1"/>
  <c r="M7887" i="1"/>
  <c r="R7634" i="1"/>
  <c r="R7886" i="1"/>
  <c r="N7634" i="1"/>
  <c r="N7886" i="1"/>
  <c r="S7633" i="1"/>
  <c r="S7885" i="1"/>
  <c r="O7633" i="1"/>
  <c r="O7885" i="1"/>
  <c r="T7632" i="1"/>
  <c r="T7884" i="1"/>
  <c r="P7632" i="1"/>
  <c r="P7884" i="1"/>
  <c r="U7631" i="1"/>
  <c r="U7883" i="1"/>
  <c r="Q7631" i="1"/>
  <c r="Q7883" i="1"/>
  <c r="M7631" i="1"/>
  <c r="M7883" i="1"/>
  <c r="R7630" i="1"/>
  <c r="R7882" i="1"/>
  <c r="N7630" i="1"/>
  <c r="N7882" i="1"/>
  <c r="S7629" i="1"/>
  <c r="S7881" i="1"/>
  <c r="O7629" i="1"/>
  <c r="O7881" i="1"/>
  <c r="L7665" i="1"/>
  <c r="L7917" i="1"/>
  <c r="L7697" i="1"/>
  <c r="L7949" i="1"/>
  <c r="L7693" i="1"/>
  <c r="L7945" i="1"/>
  <c r="L7689" i="1"/>
  <c r="L7941" i="1"/>
  <c r="L7685" i="1"/>
  <c r="L7937" i="1"/>
  <c r="L7681" i="1"/>
  <c r="L7933" i="1"/>
  <c r="L7677" i="1"/>
  <c r="L7929" i="1"/>
  <c r="L7673" i="1"/>
  <c r="L7925" i="1"/>
  <c r="L7669" i="1"/>
  <c r="L7921" i="1"/>
  <c r="U7700" i="1"/>
  <c r="U7952" i="1"/>
  <c r="Q7700" i="1"/>
  <c r="Q7952" i="1"/>
  <c r="M7700" i="1"/>
  <c r="M7952" i="1"/>
  <c r="R7699" i="1"/>
  <c r="R7951" i="1"/>
  <c r="N7699" i="1"/>
  <c r="N7951" i="1"/>
  <c r="S7698" i="1"/>
  <c r="S7950" i="1"/>
  <c r="O7698" i="1"/>
  <c r="O7950" i="1"/>
  <c r="T7697" i="1"/>
  <c r="T7949" i="1"/>
  <c r="P7697" i="1"/>
  <c r="P7949" i="1"/>
  <c r="U7696" i="1"/>
  <c r="U7948" i="1"/>
  <c r="Q7696" i="1"/>
  <c r="Q7948" i="1"/>
  <c r="M7696" i="1"/>
  <c r="M7948" i="1"/>
  <c r="R7695" i="1"/>
  <c r="R7947" i="1"/>
  <c r="N7695" i="1"/>
  <c r="N7947" i="1"/>
  <c r="S7694" i="1"/>
  <c r="S7946" i="1"/>
  <c r="O7694" i="1"/>
  <c r="O7946" i="1"/>
  <c r="T7693" i="1"/>
  <c r="T7945" i="1"/>
  <c r="P7693" i="1"/>
  <c r="P7945" i="1"/>
  <c r="U7692" i="1"/>
  <c r="U7944" i="1"/>
  <c r="Q7692" i="1"/>
  <c r="Q7944" i="1"/>
  <c r="M7692" i="1"/>
  <c r="M7944" i="1"/>
  <c r="R7691" i="1"/>
  <c r="R7943" i="1"/>
  <c r="N7691" i="1"/>
  <c r="N7943" i="1"/>
  <c r="S7690" i="1"/>
  <c r="S7942" i="1"/>
  <c r="O7690" i="1"/>
  <c r="O7942" i="1"/>
  <c r="T7689" i="1"/>
  <c r="T7941" i="1"/>
  <c r="P7689" i="1"/>
  <c r="P7941" i="1"/>
  <c r="U7688" i="1"/>
  <c r="U7940" i="1"/>
  <c r="Q7688" i="1"/>
  <c r="Q7940" i="1"/>
  <c r="M7688" i="1"/>
  <c r="M7940" i="1"/>
  <c r="R7687" i="1"/>
  <c r="R7939" i="1"/>
  <c r="N7687" i="1"/>
  <c r="N7939" i="1"/>
  <c r="S7686" i="1"/>
  <c r="S7938" i="1"/>
  <c r="O7686" i="1"/>
  <c r="O7938" i="1"/>
  <c r="T7685" i="1"/>
  <c r="T7937" i="1"/>
  <c r="P7685" i="1"/>
  <c r="P7937" i="1"/>
  <c r="U7684" i="1"/>
  <c r="U7936" i="1"/>
  <c r="Q7684" i="1"/>
  <c r="Q7936" i="1"/>
  <c r="M7684" i="1"/>
  <c r="M7936" i="1"/>
  <c r="R7683" i="1"/>
  <c r="R7935" i="1"/>
  <c r="N7683" i="1"/>
  <c r="N7935" i="1"/>
  <c r="S7682" i="1"/>
  <c r="S7934" i="1"/>
  <c r="O7682" i="1"/>
  <c r="O7934" i="1"/>
  <c r="T7681" i="1"/>
  <c r="T7933" i="1"/>
  <c r="P7681" i="1"/>
  <c r="P7933" i="1"/>
  <c r="U7680" i="1"/>
  <c r="U7932" i="1"/>
  <c r="Q7680" i="1"/>
  <c r="Q7932" i="1"/>
  <c r="M7680" i="1"/>
  <c r="M7932" i="1"/>
  <c r="R7679" i="1"/>
  <c r="R7931" i="1"/>
  <c r="N7679" i="1"/>
  <c r="N7931" i="1"/>
  <c r="S7678" i="1"/>
  <c r="S7930" i="1"/>
  <c r="O7678" i="1"/>
  <c r="O7930" i="1"/>
  <c r="T7677" i="1"/>
  <c r="T7929" i="1"/>
  <c r="P7677" i="1"/>
  <c r="P7929" i="1"/>
  <c r="U7676" i="1"/>
  <c r="U7928" i="1"/>
  <c r="Q7676" i="1"/>
  <c r="Q7928" i="1"/>
  <c r="M7676" i="1"/>
  <c r="M7928" i="1"/>
  <c r="R7675" i="1"/>
  <c r="R7927" i="1"/>
  <c r="N7675" i="1"/>
  <c r="N7927" i="1"/>
  <c r="S7674" i="1"/>
  <c r="S7926" i="1"/>
  <c r="O7674" i="1"/>
  <c r="O7926" i="1"/>
  <c r="T7673" i="1"/>
  <c r="T7925" i="1"/>
  <c r="P7673" i="1"/>
  <c r="P7925" i="1"/>
  <c r="U7672" i="1"/>
  <c r="U7924" i="1"/>
  <c r="Q7672" i="1"/>
  <c r="Q7924" i="1"/>
  <c r="M7672" i="1"/>
  <c r="M7924" i="1"/>
  <c r="R7671" i="1"/>
  <c r="R7923" i="1"/>
  <c r="N7671" i="1"/>
  <c r="N7923" i="1"/>
  <c r="S7670" i="1"/>
  <c r="S7922" i="1"/>
  <c r="O7670" i="1"/>
  <c r="O7922" i="1"/>
  <c r="T7669" i="1"/>
  <c r="T7921" i="1"/>
  <c r="P7669" i="1"/>
  <c r="P7921" i="1"/>
  <c r="U7668" i="1"/>
  <c r="U7920" i="1"/>
  <c r="Q7668" i="1"/>
  <c r="Q7920" i="1"/>
  <c r="M7668" i="1"/>
  <c r="M7920" i="1"/>
  <c r="R7667" i="1"/>
  <c r="R7919" i="1"/>
  <c r="N7667" i="1"/>
  <c r="N7919" i="1"/>
  <c r="S7666" i="1"/>
  <c r="S7918" i="1"/>
  <c r="O7666" i="1"/>
  <c r="O7918" i="1"/>
  <c r="T7665" i="1"/>
  <c r="T7917" i="1"/>
  <c r="P7665" i="1"/>
  <c r="P7917" i="1"/>
  <c r="L7701" i="1"/>
  <c r="L7953" i="1"/>
  <c r="L7733" i="1"/>
  <c r="L7985" i="1"/>
  <c r="L7729" i="1"/>
  <c r="L7981" i="1"/>
  <c r="L7725" i="1"/>
  <c r="L7977" i="1"/>
  <c r="L7721" i="1"/>
  <c r="L7973" i="1"/>
  <c r="L7717" i="1"/>
  <c r="L7969" i="1"/>
  <c r="L7713" i="1"/>
  <c r="L7965" i="1"/>
  <c r="L7709" i="1"/>
  <c r="L7961" i="1"/>
  <c r="L7705" i="1"/>
  <c r="L7957" i="1"/>
  <c r="U7736" i="1"/>
  <c r="U7988" i="1"/>
  <c r="Q7736" i="1"/>
  <c r="Q7988" i="1"/>
  <c r="M7736" i="1"/>
  <c r="M7988" i="1"/>
  <c r="R7735" i="1"/>
  <c r="R7987" i="1"/>
  <c r="N7735" i="1"/>
  <c r="N7987" i="1"/>
  <c r="S7734" i="1"/>
  <c r="S7986" i="1"/>
  <c r="O7734" i="1"/>
  <c r="O7986" i="1"/>
  <c r="T7733" i="1"/>
  <c r="T7985" i="1"/>
  <c r="P7733" i="1"/>
  <c r="P7985" i="1"/>
  <c r="U7732" i="1"/>
  <c r="U7984" i="1"/>
  <c r="Q7732" i="1"/>
  <c r="Q7984" i="1"/>
  <c r="M7732" i="1"/>
  <c r="M7984" i="1"/>
  <c r="R7731" i="1"/>
  <c r="R7983" i="1"/>
  <c r="N7731" i="1"/>
  <c r="N7983" i="1"/>
  <c r="S7730" i="1"/>
  <c r="S7982" i="1"/>
  <c r="O7730" i="1"/>
  <c r="O7982" i="1"/>
  <c r="T7729" i="1"/>
  <c r="T7981" i="1"/>
  <c r="P7729" i="1"/>
  <c r="P7981" i="1"/>
  <c r="U7728" i="1"/>
  <c r="U7980" i="1"/>
  <c r="Q7728" i="1"/>
  <c r="Q7980" i="1"/>
  <c r="M7728" i="1"/>
  <c r="M7980" i="1"/>
  <c r="R7727" i="1"/>
  <c r="R7979" i="1"/>
  <c r="N7727" i="1"/>
  <c r="N7979" i="1"/>
  <c r="S7726" i="1"/>
  <c r="S7978" i="1"/>
  <c r="O7726" i="1"/>
  <c r="O7978" i="1"/>
  <c r="T7725" i="1"/>
  <c r="T7977" i="1"/>
  <c r="P7725" i="1"/>
  <c r="P7977" i="1"/>
  <c r="U7724" i="1"/>
  <c r="U7976" i="1"/>
  <c r="Q7724" i="1"/>
  <c r="Q7976" i="1"/>
  <c r="M7724" i="1"/>
  <c r="M7976" i="1"/>
  <c r="R7723" i="1"/>
  <c r="R7975" i="1"/>
  <c r="N7723" i="1"/>
  <c r="N7975" i="1"/>
  <c r="S7722" i="1"/>
  <c r="S7974" i="1"/>
  <c r="O7722" i="1"/>
  <c r="O7974" i="1"/>
  <c r="T7721" i="1"/>
  <c r="T7973" i="1"/>
  <c r="P7721" i="1"/>
  <c r="P7973" i="1"/>
  <c r="U7720" i="1"/>
  <c r="U7972" i="1"/>
  <c r="Q7720" i="1"/>
  <c r="Q7972" i="1"/>
  <c r="M7720" i="1"/>
  <c r="M7972" i="1"/>
  <c r="R7719" i="1"/>
  <c r="R7971" i="1"/>
  <c r="N7719" i="1"/>
  <c r="N7971" i="1"/>
  <c r="S7718" i="1"/>
  <c r="S7970" i="1"/>
  <c r="O7718" i="1"/>
  <c r="O7970" i="1"/>
  <c r="T7717" i="1"/>
  <c r="T7969" i="1"/>
  <c r="P7717" i="1"/>
  <c r="P7969" i="1"/>
  <c r="U7716" i="1"/>
  <c r="U7968" i="1"/>
  <c r="Q7716" i="1"/>
  <c r="Q7968" i="1"/>
  <c r="M7716" i="1"/>
  <c r="M7968" i="1"/>
  <c r="R7715" i="1"/>
  <c r="R7967" i="1"/>
  <c r="N7715" i="1"/>
  <c r="N7967" i="1"/>
  <c r="S7714" i="1"/>
  <c r="S7966" i="1"/>
  <c r="O7714" i="1"/>
  <c r="O7966" i="1"/>
  <c r="T7713" i="1"/>
  <c r="T7965" i="1"/>
  <c r="P7713" i="1"/>
  <c r="P7965" i="1"/>
  <c r="U7712" i="1"/>
  <c r="U7964" i="1"/>
  <c r="Q7712" i="1"/>
  <c r="Q7964" i="1"/>
  <c r="M7712" i="1"/>
  <c r="M7964" i="1"/>
  <c r="R7711" i="1"/>
  <c r="R7963" i="1"/>
  <c r="N7711" i="1"/>
  <c r="N7963" i="1"/>
  <c r="S7710" i="1"/>
  <c r="S7962" i="1"/>
  <c r="O7710" i="1"/>
  <c r="O7962" i="1"/>
  <c r="T7709" i="1"/>
  <c r="T7961" i="1"/>
  <c r="P7709" i="1"/>
  <c r="P7961" i="1"/>
  <c r="U7708" i="1"/>
  <c r="U7960" i="1"/>
  <c r="Q7708" i="1"/>
  <c r="Q7960" i="1"/>
  <c r="M7708" i="1"/>
  <c r="M7960" i="1"/>
  <c r="R7707" i="1"/>
  <c r="R7959" i="1"/>
  <c r="N7707" i="1"/>
  <c r="N7959" i="1"/>
  <c r="S7706" i="1"/>
  <c r="S7958" i="1"/>
  <c r="O7706" i="1"/>
  <c r="O7958" i="1"/>
  <c r="T7705" i="1"/>
  <c r="T7957" i="1"/>
  <c r="P7705" i="1"/>
  <c r="P7957" i="1"/>
  <c r="U7704" i="1"/>
  <c r="U7956" i="1"/>
  <c r="Q7704" i="1"/>
  <c r="Q7956" i="1"/>
  <c r="M7704" i="1"/>
  <c r="M7956" i="1"/>
  <c r="R7703" i="1"/>
  <c r="R7955" i="1"/>
  <c r="N7703" i="1"/>
  <c r="N7955" i="1"/>
  <c r="S7702" i="1"/>
  <c r="S7954" i="1"/>
  <c r="O7702" i="1"/>
  <c r="O7954" i="1"/>
  <c r="T7701" i="1"/>
  <c r="T7953" i="1"/>
  <c r="P7701" i="1"/>
  <c r="P7953" i="1"/>
  <c r="S7907" i="1"/>
  <c r="T7906" i="1"/>
  <c r="U7905" i="1"/>
  <c r="M7905" i="1"/>
  <c r="N7904" i="1"/>
  <c r="O7903" i="1"/>
  <c r="P7902" i="1"/>
  <c r="Q7901" i="1"/>
  <c r="R7900" i="1"/>
  <c r="S7899" i="1"/>
  <c r="T7898" i="1"/>
  <c r="U7897" i="1"/>
  <c r="M7897" i="1"/>
  <c r="N7896" i="1"/>
  <c r="O7895" i="1"/>
  <c r="P7894" i="1"/>
  <c r="Q7893" i="1"/>
  <c r="R7892" i="1"/>
  <c r="S7891" i="1"/>
  <c r="T7890" i="1"/>
  <c r="U7889" i="1"/>
  <c r="M7889" i="1"/>
  <c r="N7888" i="1"/>
  <c r="O7887" i="1"/>
  <c r="P7886" i="1"/>
  <c r="Q7885" i="1"/>
  <c r="R7884" i="1"/>
  <c r="S7883" i="1"/>
  <c r="T7882" i="1"/>
  <c r="U7881" i="1"/>
  <c r="M7881" i="1"/>
  <c r="O7655" i="1"/>
  <c r="S7651" i="1"/>
  <c r="N7648" i="1"/>
  <c r="R7644" i="1"/>
  <c r="M7641" i="1"/>
  <c r="Q7637" i="1"/>
  <c r="U7633" i="1"/>
  <c r="L7519" i="1"/>
  <c r="L7771" i="1"/>
  <c r="L7515" i="1"/>
  <c r="L7767" i="1"/>
  <c r="L7511" i="1"/>
  <c r="L7763" i="1"/>
  <c r="L7507" i="1"/>
  <c r="L7759" i="1"/>
  <c r="L7503" i="1"/>
  <c r="L7755" i="1"/>
  <c r="L7499" i="1"/>
  <c r="L7751" i="1"/>
  <c r="L7495" i="1"/>
  <c r="L7747" i="1"/>
  <c r="L7491" i="1"/>
  <c r="L7743" i="1"/>
  <c r="L7487" i="1"/>
  <c r="L7739" i="1"/>
  <c r="S7520" i="1"/>
  <c r="S7772" i="1"/>
  <c r="O7520" i="1"/>
  <c r="O7772" i="1"/>
  <c r="T7519" i="1"/>
  <c r="T7771" i="1"/>
  <c r="P7519" i="1"/>
  <c r="P7771" i="1"/>
  <c r="U7518" i="1"/>
  <c r="U7770" i="1"/>
  <c r="Q7518" i="1"/>
  <c r="Q7770" i="1"/>
  <c r="M7518" i="1"/>
  <c r="M7770" i="1"/>
  <c r="R7517" i="1"/>
  <c r="R7769" i="1"/>
  <c r="N7517" i="1"/>
  <c r="N7769" i="1"/>
  <c r="S7516" i="1"/>
  <c r="S7768" i="1"/>
  <c r="O7516" i="1"/>
  <c r="O7768" i="1"/>
  <c r="T7515" i="1"/>
  <c r="T7767" i="1"/>
  <c r="P7515" i="1"/>
  <c r="P7767" i="1"/>
  <c r="U7514" i="1"/>
  <c r="U7766" i="1"/>
  <c r="Q7514" i="1"/>
  <c r="Q7766" i="1"/>
  <c r="M7514" i="1"/>
  <c r="M7766" i="1"/>
  <c r="R7513" i="1"/>
  <c r="R7765" i="1"/>
  <c r="N7513" i="1"/>
  <c r="N7765" i="1"/>
  <c r="S7512" i="1"/>
  <c r="S7764" i="1"/>
  <c r="O7512" i="1"/>
  <c r="O7764" i="1"/>
  <c r="T7511" i="1"/>
  <c r="T7763" i="1"/>
  <c r="P7511" i="1"/>
  <c r="P7763" i="1"/>
  <c r="U7510" i="1"/>
  <c r="U7762" i="1"/>
  <c r="Q7510" i="1"/>
  <c r="Q7762" i="1"/>
  <c r="M7510" i="1"/>
  <c r="M7762" i="1"/>
  <c r="R7509" i="1"/>
  <c r="R7761" i="1"/>
  <c r="N7509" i="1"/>
  <c r="N7761" i="1"/>
  <c r="S7508" i="1"/>
  <c r="S7760" i="1"/>
  <c r="O7508" i="1"/>
  <c r="O7760" i="1"/>
  <c r="T7507" i="1"/>
  <c r="T7759" i="1"/>
  <c r="P7507" i="1"/>
  <c r="P7759" i="1"/>
  <c r="U7506" i="1"/>
  <c r="U7758" i="1"/>
  <c r="Q7506" i="1"/>
  <c r="Q7758" i="1"/>
  <c r="M7506" i="1"/>
  <c r="M7758" i="1"/>
  <c r="R7505" i="1"/>
  <c r="R7757" i="1"/>
  <c r="N7505" i="1"/>
  <c r="N7757" i="1"/>
  <c r="S7504" i="1"/>
  <c r="S7756" i="1"/>
  <c r="O7504" i="1"/>
  <c r="O7756" i="1"/>
  <c r="T7503" i="1"/>
  <c r="T7755" i="1"/>
  <c r="P7503" i="1"/>
  <c r="P7755" i="1"/>
  <c r="U7502" i="1"/>
  <c r="U7754" i="1"/>
  <c r="Q7502" i="1"/>
  <c r="Q7754" i="1"/>
  <c r="M7502" i="1"/>
  <c r="M7754" i="1"/>
  <c r="R7501" i="1"/>
  <c r="R7753" i="1"/>
  <c r="N7501" i="1"/>
  <c r="N7753" i="1"/>
  <c r="S7500" i="1"/>
  <c r="S7752" i="1"/>
  <c r="O7500" i="1"/>
  <c r="O7752" i="1"/>
  <c r="T7499" i="1"/>
  <c r="T7751" i="1"/>
  <c r="P7499" i="1"/>
  <c r="P7751" i="1"/>
  <c r="U7498" i="1"/>
  <c r="U7750" i="1"/>
  <c r="Q7498" i="1"/>
  <c r="Q7750" i="1"/>
  <c r="M7498" i="1"/>
  <c r="M7750" i="1"/>
  <c r="R7497" i="1"/>
  <c r="R7749" i="1"/>
  <c r="N7497" i="1"/>
  <c r="N7749" i="1"/>
  <c r="S7496" i="1"/>
  <c r="S7748" i="1"/>
  <c r="O7496" i="1"/>
  <c r="O7748" i="1"/>
  <c r="T7495" i="1"/>
  <c r="T7747" i="1"/>
  <c r="P7495" i="1"/>
  <c r="P7747" i="1"/>
  <c r="U7494" i="1"/>
  <c r="U7746" i="1"/>
  <c r="Q7494" i="1"/>
  <c r="Q7746" i="1"/>
  <c r="M7494" i="1"/>
  <c r="M7746" i="1"/>
  <c r="R7493" i="1"/>
  <c r="R7745" i="1"/>
  <c r="N7493" i="1"/>
  <c r="N7745" i="1"/>
  <c r="S7492" i="1"/>
  <c r="S7744" i="1"/>
  <c r="O7492" i="1"/>
  <c r="O7744" i="1"/>
  <c r="T7491" i="1"/>
  <c r="T7743" i="1"/>
  <c r="P7491" i="1"/>
  <c r="P7743" i="1"/>
  <c r="U7490" i="1"/>
  <c r="U7742" i="1"/>
  <c r="Q7490" i="1"/>
  <c r="Q7742" i="1"/>
  <c r="M7490" i="1"/>
  <c r="M7742" i="1"/>
  <c r="R7489" i="1"/>
  <c r="R7741" i="1"/>
  <c r="N7489" i="1"/>
  <c r="N7741" i="1"/>
  <c r="S7488" i="1"/>
  <c r="S7740" i="1"/>
  <c r="O7488" i="1"/>
  <c r="O7740" i="1"/>
  <c r="T7487" i="1"/>
  <c r="T7739" i="1"/>
  <c r="P7487" i="1"/>
  <c r="P7739" i="1"/>
  <c r="U7486" i="1"/>
  <c r="U7738" i="1"/>
  <c r="Q7486" i="1"/>
  <c r="Q7738" i="1"/>
  <c r="M7486" i="1"/>
  <c r="M7738" i="1"/>
  <c r="R7485" i="1"/>
  <c r="R7737" i="1"/>
  <c r="N7485" i="1"/>
  <c r="N7737" i="1"/>
  <c r="L7555" i="1"/>
  <c r="L7807" i="1"/>
  <c r="L7551" i="1"/>
  <c r="L7803" i="1"/>
  <c r="L7547" i="1"/>
  <c r="L7799" i="1"/>
  <c r="L7543" i="1"/>
  <c r="L7795" i="1"/>
  <c r="L7539" i="1"/>
  <c r="L7791" i="1"/>
  <c r="L7535" i="1"/>
  <c r="L7787" i="1"/>
  <c r="L7531" i="1"/>
  <c r="L7783" i="1"/>
  <c r="L7527" i="1"/>
  <c r="L7779" i="1"/>
  <c r="L7523" i="1"/>
  <c r="L7775" i="1"/>
  <c r="S7556" i="1"/>
  <c r="S7808" i="1"/>
  <c r="O7556" i="1"/>
  <c r="O7808" i="1"/>
  <c r="T7555" i="1"/>
  <c r="T7807" i="1"/>
  <c r="P7555" i="1"/>
  <c r="P7807" i="1"/>
  <c r="U7554" i="1"/>
  <c r="U7806" i="1"/>
  <c r="Q7554" i="1"/>
  <c r="Q7806" i="1"/>
  <c r="M7554" i="1"/>
  <c r="M7806" i="1"/>
  <c r="R7553" i="1"/>
  <c r="R7805" i="1"/>
  <c r="N7553" i="1"/>
  <c r="N7805" i="1"/>
  <c r="S7552" i="1"/>
  <c r="S7804" i="1"/>
  <c r="O7552" i="1"/>
  <c r="O7804" i="1"/>
  <c r="T7551" i="1"/>
  <c r="T7803" i="1"/>
  <c r="P7551" i="1"/>
  <c r="P7803" i="1"/>
  <c r="U7550" i="1"/>
  <c r="U7802" i="1"/>
  <c r="Q7550" i="1"/>
  <c r="Q7802" i="1"/>
  <c r="M7550" i="1"/>
  <c r="M7802" i="1"/>
  <c r="R7549" i="1"/>
  <c r="R7801" i="1"/>
  <c r="N7549" i="1"/>
  <c r="N7801" i="1"/>
  <c r="S7548" i="1"/>
  <c r="S7800" i="1"/>
  <c r="O7548" i="1"/>
  <c r="O7800" i="1"/>
  <c r="T7547" i="1"/>
  <c r="T7799" i="1"/>
  <c r="P7547" i="1"/>
  <c r="P7799" i="1"/>
  <c r="U7546" i="1"/>
  <c r="U7798" i="1"/>
  <c r="Q7546" i="1"/>
  <c r="Q7798" i="1"/>
  <c r="M7546" i="1"/>
  <c r="M7798" i="1"/>
  <c r="R7545" i="1"/>
  <c r="R7797" i="1"/>
  <c r="N7545" i="1"/>
  <c r="N7797" i="1"/>
  <c r="S7544" i="1"/>
  <c r="S7796" i="1"/>
  <c r="O7544" i="1"/>
  <c r="O7796" i="1"/>
  <c r="T7543" i="1"/>
  <c r="T7795" i="1"/>
  <c r="P7543" i="1"/>
  <c r="P7795" i="1"/>
  <c r="U7542" i="1"/>
  <c r="U7794" i="1"/>
  <c r="Q7542" i="1"/>
  <c r="Q7794" i="1"/>
  <c r="M7542" i="1"/>
  <c r="R7541" i="1"/>
  <c r="R7793" i="1"/>
  <c r="N7541" i="1"/>
  <c r="S7540" i="1"/>
  <c r="S7792" i="1"/>
  <c r="O7540" i="1"/>
  <c r="T7539" i="1"/>
  <c r="T7791" i="1"/>
  <c r="P7539" i="1"/>
  <c r="U7538" i="1"/>
  <c r="U7790" i="1"/>
  <c r="Q7538" i="1"/>
  <c r="M7538" i="1"/>
  <c r="M7790" i="1"/>
  <c r="R7537" i="1"/>
  <c r="N7537" i="1"/>
  <c r="N7789" i="1"/>
  <c r="S7536" i="1"/>
  <c r="O7536" i="1"/>
  <c r="O7788" i="1"/>
  <c r="T7535" i="1"/>
  <c r="P7787" i="1"/>
  <c r="U7534" i="1"/>
  <c r="Q7534" i="1"/>
  <c r="Q7786" i="1"/>
  <c r="M7534" i="1"/>
  <c r="M7786" i="1"/>
  <c r="R7533" i="1"/>
  <c r="R7785" i="1"/>
  <c r="N7533" i="1"/>
  <c r="N7785" i="1"/>
  <c r="S7532" i="1"/>
  <c r="S7784" i="1"/>
  <c r="O7532" i="1"/>
  <c r="O7784" i="1"/>
  <c r="T7531" i="1"/>
  <c r="T7783" i="1"/>
  <c r="P7531" i="1"/>
  <c r="P7783" i="1"/>
  <c r="U7530" i="1"/>
  <c r="U7782" i="1"/>
  <c r="Q7530" i="1"/>
  <c r="Q7782" i="1"/>
  <c r="M7530" i="1"/>
  <c r="M7782" i="1"/>
  <c r="R7529" i="1"/>
  <c r="R7781" i="1"/>
  <c r="N7529" i="1"/>
  <c r="N7781" i="1"/>
  <c r="S7528" i="1"/>
  <c r="S7780" i="1"/>
  <c r="O7528" i="1"/>
  <c r="O7780" i="1"/>
  <c r="T7527" i="1"/>
  <c r="T7779" i="1"/>
  <c r="P7527" i="1"/>
  <c r="P7779" i="1"/>
  <c r="U7526" i="1"/>
  <c r="U7778" i="1"/>
  <c r="Q7526" i="1"/>
  <c r="Q7778" i="1"/>
  <c r="M7526" i="1"/>
  <c r="M7778" i="1"/>
  <c r="R7525" i="1"/>
  <c r="R7777" i="1"/>
  <c r="N7525" i="1"/>
  <c r="N7777" i="1"/>
  <c r="S7524" i="1"/>
  <c r="S7776" i="1"/>
  <c r="O7524" i="1"/>
  <c r="O7776" i="1"/>
  <c r="T7523" i="1"/>
  <c r="T7775" i="1"/>
  <c r="P7523" i="1"/>
  <c r="P7775" i="1"/>
  <c r="U7522" i="1"/>
  <c r="U7774" i="1"/>
  <c r="Q7522" i="1"/>
  <c r="Q7774" i="1"/>
  <c r="M7522" i="1"/>
  <c r="M7774" i="1"/>
  <c r="R7521" i="1"/>
  <c r="R7773" i="1"/>
  <c r="N7521" i="1"/>
  <c r="N7773" i="1"/>
  <c r="L7591" i="1"/>
  <c r="L7843" i="1"/>
  <c r="L7587" i="1"/>
  <c r="L7839" i="1"/>
  <c r="L7583" i="1"/>
  <c r="L7835" i="1"/>
  <c r="L7579" i="1"/>
  <c r="L7831" i="1"/>
  <c r="L7575" i="1"/>
  <c r="L7827" i="1"/>
  <c r="L7571" i="1"/>
  <c r="L7823" i="1"/>
  <c r="L7567" i="1"/>
  <c r="L7819" i="1"/>
  <c r="L7563" i="1"/>
  <c r="L7815" i="1"/>
  <c r="L7559" i="1"/>
  <c r="L7811" i="1"/>
  <c r="S7592" i="1"/>
  <c r="S7844" i="1"/>
  <c r="O7592" i="1"/>
  <c r="O7844" i="1"/>
  <c r="T7591" i="1"/>
  <c r="T7843" i="1"/>
  <c r="P7591" i="1"/>
  <c r="P7843" i="1"/>
  <c r="U7590" i="1"/>
  <c r="U7842" i="1"/>
  <c r="Q7590" i="1"/>
  <c r="Q7842" i="1"/>
  <c r="M7590" i="1"/>
  <c r="M7842" i="1"/>
  <c r="R7589" i="1"/>
  <c r="R7841" i="1"/>
  <c r="N7589" i="1"/>
  <c r="N7841" i="1"/>
  <c r="S7588" i="1"/>
  <c r="S7840" i="1"/>
  <c r="O7588" i="1"/>
  <c r="O7840" i="1"/>
  <c r="T7587" i="1"/>
  <c r="T7839" i="1"/>
  <c r="P7587" i="1"/>
  <c r="P7839" i="1"/>
  <c r="U7586" i="1"/>
  <c r="U7838" i="1"/>
  <c r="Q7586" i="1"/>
  <c r="Q7838" i="1"/>
  <c r="M7586" i="1"/>
  <c r="M7838" i="1"/>
  <c r="R7585" i="1"/>
  <c r="R7837" i="1"/>
  <c r="N7585" i="1"/>
  <c r="N7837" i="1"/>
  <c r="S7584" i="1"/>
  <c r="S7836" i="1"/>
  <c r="O7584" i="1"/>
  <c r="O7836" i="1"/>
  <c r="T7583" i="1"/>
  <c r="T7835" i="1"/>
  <c r="P7583" i="1"/>
  <c r="P7835" i="1"/>
  <c r="U7582" i="1"/>
  <c r="U7834" i="1"/>
  <c r="Q7582" i="1"/>
  <c r="Q7834" i="1"/>
  <c r="M7582" i="1"/>
  <c r="M7834" i="1"/>
  <c r="R7581" i="1"/>
  <c r="R7833" i="1"/>
  <c r="N7581" i="1"/>
  <c r="N7833" i="1"/>
  <c r="S7580" i="1"/>
  <c r="S7832" i="1"/>
  <c r="O7580" i="1"/>
  <c r="O7832" i="1"/>
  <c r="T7579" i="1"/>
  <c r="T7831" i="1"/>
  <c r="P7579" i="1"/>
  <c r="P7831" i="1"/>
  <c r="U7578" i="1"/>
  <c r="U7830" i="1"/>
  <c r="Q7578" i="1"/>
  <c r="Q7830" i="1"/>
  <c r="M7578" i="1"/>
  <c r="M7830" i="1"/>
  <c r="R7577" i="1"/>
  <c r="R7829" i="1"/>
  <c r="N7577" i="1"/>
  <c r="N7829" i="1"/>
  <c r="S7576" i="1"/>
  <c r="S7828" i="1"/>
  <c r="O7576" i="1"/>
  <c r="O7828" i="1"/>
  <c r="T7575" i="1"/>
  <c r="T7827" i="1"/>
  <c r="P7575" i="1"/>
  <c r="P7827" i="1"/>
  <c r="U7574" i="1"/>
  <c r="U7826" i="1"/>
  <c r="Q7574" i="1"/>
  <c r="Q7826" i="1"/>
  <c r="M7574" i="1"/>
  <c r="M7826" i="1"/>
  <c r="R7573" i="1"/>
  <c r="R7825" i="1"/>
  <c r="N7573" i="1"/>
  <c r="N7825" i="1"/>
  <c r="S7572" i="1"/>
  <c r="S7824" i="1"/>
  <c r="O7572" i="1"/>
  <c r="O7824" i="1"/>
  <c r="T7571" i="1"/>
  <c r="T7823" i="1"/>
  <c r="P7571" i="1"/>
  <c r="P7823" i="1"/>
  <c r="U7570" i="1"/>
  <c r="U7822" i="1"/>
  <c r="Q7570" i="1"/>
  <c r="Q7822" i="1"/>
  <c r="M7570" i="1"/>
  <c r="M7822" i="1"/>
  <c r="R7569" i="1"/>
  <c r="R7821" i="1"/>
  <c r="N7569" i="1"/>
  <c r="N7821" i="1"/>
  <c r="S7568" i="1"/>
  <c r="S7820" i="1"/>
  <c r="O7568" i="1"/>
  <c r="O7820" i="1"/>
  <c r="T7567" i="1"/>
  <c r="T7819" i="1"/>
  <c r="P7567" i="1"/>
  <c r="P7819" i="1"/>
  <c r="U7566" i="1"/>
  <c r="U7818" i="1"/>
  <c r="Q7566" i="1"/>
  <c r="Q7818" i="1"/>
  <c r="M7566" i="1"/>
  <c r="M7818" i="1"/>
  <c r="R7565" i="1"/>
  <c r="R7817" i="1"/>
  <c r="N7565" i="1"/>
  <c r="N7817" i="1"/>
  <c r="S7564" i="1"/>
  <c r="S7816" i="1"/>
  <c r="O7564" i="1"/>
  <c r="O7816" i="1"/>
  <c r="T7563" i="1"/>
  <c r="T7815" i="1"/>
  <c r="P7563" i="1"/>
  <c r="P7815" i="1"/>
  <c r="U7562" i="1"/>
  <c r="U7814" i="1"/>
  <c r="Q7562" i="1"/>
  <c r="Q7814" i="1"/>
  <c r="M7562" i="1"/>
  <c r="M7814" i="1"/>
  <c r="R7561" i="1"/>
  <c r="R7813" i="1"/>
  <c r="N7561" i="1"/>
  <c r="N7813" i="1"/>
  <c r="S7560" i="1"/>
  <c r="S7812" i="1"/>
  <c r="O7560" i="1"/>
  <c r="O7812" i="1"/>
  <c r="T7559" i="1"/>
  <c r="T7811" i="1"/>
  <c r="P7559" i="1"/>
  <c r="P7811" i="1"/>
  <c r="U7558" i="1"/>
  <c r="U7810" i="1"/>
  <c r="Q7558" i="1"/>
  <c r="Q7810" i="1"/>
  <c r="M7558" i="1"/>
  <c r="M7810" i="1"/>
  <c r="R7557" i="1"/>
  <c r="R7809" i="1"/>
  <c r="N7557" i="1"/>
  <c r="N7809" i="1"/>
  <c r="L7663" i="1"/>
  <c r="L7915" i="1"/>
  <c r="L7659" i="1"/>
  <c r="L7911" i="1"/>
  <c r="L7655" i="1"/>
  <c r="L7907" i="1"/>
  <c r="L7651" i="1"/>
  <c r="L7903" i="1"/>
  <c r="L7647" i="1"/>
  <c r="L7899" i="1"/>
  <c r="L7643" i="1"/>
  <c r="L7895" i="1"/>
  <c r="L7639" i="1"/>
  <c r="L7891" i="1"/>
  <c r="L7635" i="1"/>
  <c r="L7887" i="1"/>
  <c r="L7631" i="1"/>
  <c r="L7883" i="1"/>
  <c r="S7664" i="1"/>
  <c r="S7916" i="1"/>
  <c r="O7664" i="1"/>
  <c r="O7916" i="1"/>
  <c r="T7663" i="1"/>
  <c r="T7915" i="1"/>
  <c r="P7663" i="1"/>
  <c r="P7915" i="1"/>
  <c r="U7662" i="1"/>
  <c r="U7914" i="1"/>
  <c r="Q7662" i="1"/>
  <c r="Q7914" i="1"/>
  <c r="M7662" i="1"/>
  <c r="M7914" i="1"/>
  <c r="R7661" i="1"/>
  <c r="R7913" i="1"/>
  <c r="N7661" i="1"/>
  <c r="N7913" i="1"/>
  <c r="S7660" i="1"/>
  <c r="S7912" i="1"/>
  <c r="O7660" i="1"/>
  <c r="O7912" i="1"/>
  <c r="T7659" i="1"/>
  <c r="T7911" i="1"/>
  <c r="P7659" i="1"/>
  <c r="P7911" i="1"/>
  <c r="U7658" i="1"/>
  <c r="U7910" i="1"/>
  <c r="Q7658" i="1"/>
  <c r="Q7910" i="1"/>
  <c r="M7658" i="1"/>
  <c r="M7910" i="1"/>
  <c r="R7657" i="1"/>
  <c r="R7909" i="1"/>
  <c r="N7657" i="1"/>
  <c r="N7909" i="1"/>
  <c r="S7656" i="1"/>
  <c r="S7908" i="1"/>
  <c r="O7656" i="1"/>
  <c r="O7908" i="1"/>
  <c r="T7655" i="1"/>
  <c r="T7907" i="1"/>
  <c r="P7655" i="1"/>
  <c r="P7907" i="1"/>
  <c r="U7654" i="1"/>
  <c r="U7906" i="1"/>
  <c r="Q7654" i="1"/>
  <c r="Q7906" i="1"/>
  <c r="M7654" i="1"/>
  <c r="M7906" i="1"/>
  <c r="R7653" i="1"/>
  <c r="R7905" i="1"/>
  <c r="N7653" i="1"/>
  <c r="N7905" i="1"/>
  <c r="S7652" i="1"/>
  <c r="S7904" i="1"/>
  <c r="O7652" i="1"/>
  <c r="O7904" i="1"/>
  <c r="T7651" i="1"/>
  <c r="T7903" i="1"/>
  <c r="P7651" i="1"/>
  <c r="P7903" i="1"/>
  <c r="U7650" i="1"/>
  <c r="U7902" i="1"/>
  <c r="Q7650" i="1"/>
  <c r="Q7902" i="1"/>
  <c r="M7650" i="1"/>
  <c r="M7902" i="1"/>
  <c r="R7649" i="1"/>
  <c r="R7901" i="1"/>
  <c r="N7649" i="1"/>
  <c r="N7901" i="1"/>
  <c r="S7648" i="1"/>
  <c r="S7900" i="1"/>
  <c r="O7648" i="1"/>
  <c r="O7900" i="1"/>
  <c r="T7647" i="1"/>
  <c r="T7899" i="1"/>
  <c r="P7647" i="1"/>
  <c r="P7899" i="1"/>
  <c r="U7646" i="1"/>
  <c r="U7898" i="1"/>
  <c r="Q7646" i="1"/>
  <c r="Q7898" i="1"/>
  <c r="M7646" i="1"/>
  <c r="M7898" i="1"/>
  <c r="R7645" i="1"/>
  <c r="R7897" i="1"/>
  <c r="N7645" i="1"/>
  <c r="N7897" i="1"/>
  <c r="S7644" i="1"/>
  <c r="S7896" i="1"/>
  <c r="O7644" i="1"/>
  <c r="O7896" i="1"/>
  <c r="T7643" i="1"/>
  <c r="T7895" i="1"/>
  <c r="P7643" i="1"/>
  <c r="P7895" i="1"/>
  <c r="U7642" i="1"/>
  <c r="U7894" i="1"/>
  <c r="Q7642" i="1"/>
  <c r="Q7894" i="1"/>
  <c r="M7642" i="1"/>
  <c r="M7894" i="1"/>
  <c r="R7641" i="1"/>
  <c r="R7893" i="1"/>
  <c r="N7641" i="1"/>
  <c r="N7893" i="1"/>
  <c r="S7640" i="1"/>
  <c r="S7892" i="1"/>
  <c r="O7640" i="1"/>
  <c r="O7892" i="1"/>
  <c r="T7639" i="1"/>
  <c r="T7891" i="1"/>
  <c r="P7639" i="1"/>
  <c r="P7891" i="1"/>
  <c r="U7638" i="1"/>
  <c r="U7890" i="1"/>
  <c r="Q7638" i="1"/>
  <c r="Q7890" i="1"/>
  <c r="M7638" i="1"/>
  <c r="M7890" i="1"/>
  <c r="R7637" i="1"/>
  <c r="R7889" i="1"/>
  <c r="N7637" i="1"/>
  <c r="N7889" i="1"/>
  <c r="S7636" i="1"/>
  <c r="S7888" i="1"/>
  <c r="O7636" i="1"/>
  <c r="O7888" i="1"/>
  <c r="T7635" i="1"/>
  <c r="T7887" i="1"/>
  <c r="P7635" i="1"/>
  <c r="P7887" i="1"/>
  <c r="U7634" i="1"/>
  <c r="U7886" i="1"/>
  <c r="Q7634" i="1"/>
  <c r="Q7886" i="1"/>
  <c r="M7634" i="1"/>
  <c r="M7886" i="1"/>
  <c r="R7633" i="1"/>
  <c r="R7885" i="1"/>
  <c r="N7633" i="1"/>
  <c r="N7885" i="1"/>
  <c r="S7632" i="1"/>
  <c r="S7884" i="1"/>
  <c r="O7632" i="1"/>
  <c r="O7884" i="1"/>
  <c r="T7631" i="1"/>
  <c r="T7883" i="1"/>
  <c r="P7631" i="1"/>
  <c r="P7883" i="1"/>
  <c r="U7630" i="1"/>
  <c r="U7882" i="1"/>
  <c r="Q7630" i="1"/>
  <c r="Q7882" i="1"/>
  <c r="M7630" i="1"/>
  <c r="M7882" i="1"/>
  <c r="R7629" i="1"/>
  <c r="R7881" i="1"/>
  <c r="N7629" i="1"/>
  <c r="N7881" i="1"/>
  <c r="P7988" i="1"/>
  <c r="Q7987" i="1"/>
  <c r="R7986" i="1"/>
  <c r="T7952" i="1"/>
  <c r="U7951" i="1"/>
  <c r="M7951" i="1"/>
  <c r="N7950" i="1"/>
  <c r="O7949" i="1"/>
  <c r="P7948" i="1"/>
  <c r="Q7947" i="1"/>
  <c r="R7946" i="1"/>
  <c r="S7945" i="1"/>
  <c r="T7944" i="1"/>
  <c r="U7943" i="1"/>
  <c r="M7943" i="1"/>
  <c r="N7942" i="1"/>
  <c r="O7941" i="1"/>
  <c r="P7940" i="1"/>
  <c r="Q7939" i="1"/>
  <c r="R7938" i="1"/>
  <c r="S7937" i="1"/>
  <c r="T7936" i="1"/>
  <c r="U7935" i="1"/>
  <c r="M7935" i="1"/>
  <c r="N7934" i="1"/>
  <c r="O7933" i="1"/>
  <c r="P7932" i="1"/>
  <c r="Q7931" i="1"/>
  <c r="R7930" i="1"/>
  <c r="S7929" i="1"/>
  <c r="T7928" i="1"/>
  <c r="U7927" i="1"/>
  <c r="M7927" i="1"/>
  <c r="N7926" i="1"/>
  <c r="O7925" i="1"/>
  <c r="P7924" i="1"/>
  <c r="Q7923" i="1"/>
  <c r="R7922" i="1"/>
  <c r="S7921" i="1"/>
  <c r="T7920" i="1"/>
  <c r="U7919" i="1"/>
  <c r="M7919" i="1"/>
  <c r="N7918" i="1"/>
  <c r="O7917" i="1"/>
  <c r="O7792" i="1"/>
  <c r="S7788" i="1"/>
  <c r="L7732" i="1"/>
  <c r="L7716" i="1"/>
  <c r="L7700" i="1"/>
  <c r="L7684" i="1"/>
  <c r="L7668" i="1"/>
  <c r="P7654" i="1"/>
  <c r="T7650" i="1"/>
  <c r="O7647" i="1"/>
  <c r="S7643" i="1"/>
  <c r="N7640" i="1"/>
  <c r="R7636" i="1"/>
  <c r="M7633" i="1"/>
  <c r="L7699" i="1"/>
  <c r="L7951" i="1"/>
  <c r="L7695" i="1"/>
  <c r="L7947" i="1"/>
  <c r="L7691" i="1"/>
  <c r="L7943" i="1"/>
  <c r="L7687" i="1"/>
  <c r="L7939" i="1"/>
  <c r="L7683" i="1"/>
  <c r="L7935" i="1"/>
  <c r="L7679" i="1"/>
  <c r="L7931" i="1"/>
  <c r="L7675" i="1"/>
  <c r="L7927" i="1"/>
  <c r="L7671" i="1"/>
  <c r="L7923" i="1"/>
  <c r="L7667" i="1"/>
  <c r="L7919" i="1"/>
  <c r="S7700" i="1"/>
  <c r="S7952" i="1"/>
  <c r="O7700" i="1"/>
  <c r="O7952" i="1"/>
  <c r="T7699" i="1"/>
  <c r="T7951" i="1"/>
  <c r="P7699" i="1"/>
  <c r="P7951" i="1"/>
  <c r="U7698" i="1"/>
  <c r="U7950" i="1"/>
  <c r="Q7698" i="1"/>
  <c r="Q7950" i="1"/>
  <c r="M7698" i="1"/>
  <c r="M7950" i="1"/>
  <c r="R7697" i="1"/>
  <c r="R7949" i="1"/>
  <c r="N7697" i="1"/>
  <c r="N7949" i="1"/>
  <c r="S7696" i="1"/>
  <c r="S7948" i="1"/>
  <c r="O7696" i="1"/>
  <c r="O7948" i="1"/>
  <c r="T7695" i="1"/>
  <c r="T7947" i="1"/>
  <c r="P7695" i="1"/>
  <c r="P7947" i="1"/>
  <c r="U7694" i="1"/>
  <c r="U7946" i="1"/>
  <c r="Q7694" i="1"/>
  <c r="Q7946" i="1"/>
  <c r="M7694" i="1"/>
  <c r="M7946" i="1"/>
  <c r="R7693" i="1"/>
  <c r="R7945" i="1"/>
  <c r="N7693" i="1"/>
  <c r="N7945" i="1"/>
  <c r="S7692" i="1"/>
  <c r="S7944" i="1"/>
  <c r="O7692" i="1"/>
  <c r="O7944" i="1"/>
  <c r="T7691" i="1"/>
  <c r="T7943" i="1"/>
  <c r="P7691" i="1"/>
  <c r="P7943" i="1"/>
  <c r="U7690" i="1"/>
  <c r="U7942" i="1"/>
  <c r="Q7690" i="1"/>
  <c r="Q7942" i="1"/>
  <c r="M7690" i="1"/>
  <c r="M7942" i="1"/>
  <c r="R7689" i="1"/>
  <c r="R7941" i="1"/>
  <c r="N7689" i="1"/>
  <c r="N7941" i="1"/>
  <c r="S7688" i="1"/>
  <c r="S7940" i="1"/>
  <c r="O7688" i="1"/>
  <c r="O7940" i="1"/>
  <c r="T7687" i="1"/>
  <c r="T7939" i="1"/>
  <c r="P7687" i="1"/>
  <c r="P7939" i="1"/>
  <c r="U7686" i="1"/>
  <c r="U7938" i="1"/>
  <c r="Q7686" i="1"/>
  <c r="Q7938" i="1"/>
  <c r="M7686" i="1"/>
  <c r="M7938" i="1"/>
  <c r="R7685" i="1"/>
  <c r="R7937" i="1"/>
  <c r="N7685" i="1"/>
  <c r="N7937" i="1"/>
  <c r="S7684" i="1"/>
  <c r="S7936" i="1"/>
  <c r="O7684" i="1"/>
  <c r="O7936" i="1"/>
  <c r="T7683" i="1"/>
  <c r="T7935" i="1"/>
  <c r="P7683" i="1"/>
  <c r="P7935" i="1"/>
  <c r="U7682" i="1"/>
  <c r="U7934" i="1"/>
  <c r="Q7682" i="1"/>
  <c r="Q7934" i="1"/>
  <c r="M7682" i="1"/>
  <c r="M7934" i="1"/>
  <c r="R7681" i="1"/>
  <c r="R7933" i="1"/>
  <c r="N7681" i="1"/>
  <c r="N7933" i="1"/>
  <c r="S7680" i="1"/>
  <c r="S7932" i="1"/>
  <c r="O7680" i="1"/>
  <c r="O7932" i="1"/>
  <c r="T7679" i="1"/>
  <c r="T7931" i="1"/>
  <c r="P7679" i="1"/>
  <c r="P7931" i="1"/>
  <c r="U7678" i="1"/>
  <c r="U7930" i="1"/>
  <c r="Q7678" i="1"/>
  <c r="Q7930" i="1"/>
  <c r="M7678" i="1"/>
  <c r="M7930" i="1"/>
  <c r="R7677" i="1"/>
  <c r="R7929" i="1"/>
  <c r="N7677" i="1"/>
  <c r="N7929" i="1"/>
  <c r="S7676" i="1"/>
  <c r="S7928" i="1"/>
  <c r="O7676" i="1"/>
  <c r="O7928" i="1"/>
  <c r="T7675" i="1"/>
  <c r="T7927" i="1"/>
  <c r="P7675" i="1"/>
  <c r="P7927" i="1"/>
  <c r="U7674" i="1"/>
  <c r="U7926" i="1"/>
  <c r="Q7674" i="1"/>
  <c r="Q7926" i="1"/>
  <c r="M7674" i="1"/>
  <c r="M7926" i="1"/>
  <c r="R7673" i="1"/>
  <c r="R7925" i="1"/>
  <c r="N7673" i="1"/>
  <c r="N7925" i="1"/>
  <c r="S7672" i="1"/>
  <c r="S7924" i="1"/>
  <c r="O7672" i="1"/>
  <c r="O7924" i="1"/>
  <c r="T7671" i="1"/>
  <c r="T7923" i="1"/>
  <c r="P7671" i="1"/>
  <c r="P7923" i="1"/>
  <c r="U7670" i="1"/>
  <c r="U7922" i="1"/>
  <c r="Q7670" i="1"/>
  <c r="Q7922" i="1"/>
  <c r="M7670" i="1"/>
  <c r="M7922" i="1"/>
  <c r="R7669" i="1"/>
  <c r="R7921" i="1"/>
  <c r="N7669" i="1"/>
  <c r="N7921" i="1"/>
  <c r="S7668" i="1"/>
  <c r="S7920" i="1"/>
  <c r="O7668" i="1"/>
  <c r="O7920" i="1"/>
  <c r="T7667" i="1"/>
  <c r="T7919" i="1"/>
  <c r="P7667" i="1"/>
  <c r="P7919" i="1"/>
  <c r="U7666" i="1"/>
  <c r="U7918" i="1"/>
  <c r="Q7666" i="1"/>
  <c r="Q7918" i="1"/>
  <c r="M7666" i="1"/>
  <c r="M7918" i="1"/>
  <c r="R7665" i="1"/>
  <c r="R7917" i="1"/>
  <c r="N7665" i="1"/>
  <c r="N7917" i="1"/>
  <c r="L7735" i="1"/>
  <c r="L7987" i="1"/>
  <c r="L7731" i="1"/>
  <c r="L7983" i="1"/>
  <c r="L7727" i="1"/>
  <c r="L7979" i="1"/>
  <c r="L7723" i="1"/>
  <c r="L7975" i="1"/>
  <c r="L7719" i="1"/>
  <c r="L7971" i="1"/>
  <c r="L7715" i="1"/>
  <c r="L7967" i="1"/>
  <c r="L7711" i="1"/>
  <c r="L7963" i="1"/>
  <c r="L7707" i="1"/>
  <c r="L7959" i="1"/>
  <c r="L7703" i="1"/>
  <c r="L7955" i="1"/>
  <c r="S7736" i="1"/>
  <c r="S7988" i="1"/>
  <c r="O7736" i="1"/>
  <c r="O7988" i="1"/>
  <c r="T7735" i="1"/>
  <c r="T7987" i="1"/>
  <c r="P7735" i="1"/>
  <c r="P7987" i="1"/>
  <c r="U7734" i="1"/>
  <c r="U7986" i="1"/>
  <c r="Q7734" i="1"/>
  <c r="Q7986" i="1"/>
  <c r="M7734" i="1"/>
  <c r="M7986" i="1"/>
  <c r="R7733" i="1"/>
  <c r="R7985" i="1"/>
  <c r="N7733" i="1"/>
  <c r="N7985" i="1"/>
  <c r="S7732" i="1"/>
  <c r="S7984" i="1"/>
  <c r="O7732" i="1"/>
  <c r="O7984" i="1"/>
  <c r="T7731" i="1"/>
  <c r="T7983" i="1"/>
  <c r="P7731" i="1"/>
  <c r="P7983" i="1"/>
  <c r="U7730" i="1"/>
  <c r="U7982" i="1"/>
  <c r="Q7730" i="1"/>
  <c r="Q7982" i="1"/>
  <c r="M7730" i="1"/>
  <c r="M7982" i="1"/>
  <c r="R7729" i="1"/>
  <c r="R7981" i="1"/>
  <c r="N7729" i="1"/>
  <c r="N7981" i="1"/>
  <c r="S7728" i="1"/>
  <c r="S7980" i="1"/>
  <c r="O7728" i="1"/>
  <c r="O7980" i="1"/>
  <c r="T7727" i="1"/>
  <c r="T7979" i="1"/>
  <c r="P7727" i="1"/>
  <c r="P7979" i="1"/>
  <c r="U7726" i="1"/>
  <c r="U7978" i="1"/>
  <c r="Q7726" i="1"/>
  <c r="Q7978" i="1"/>
  <c r="M7726" i="1"/>
  <c r="M7978" i="1"/>
  <c r="R7725" i="1"/>
  <c r="R7977" i="1"/>
  <c r="N7725" i="1"/>
  <c r="N7977" i="1"/>
  <c r="S7724" i="1"/>
  <c r="S7976" i="1"/>
  <c r="O7724" i="1"/>
  <c r="O7976" i="1"/>
  <c r="T7723" i="1"/>
  <c r="T7975" i="1"/>
  <c r="P7723" i="1"/>
  <c r="P7975" i="1"/>
  <c r="U7722" i="1"/>
  <c r="U7974" i="1"/>
  <c r="Q7722" i="1"/>
  <c r="Q7974" i="1"/>
  <c r="M7722" i="1"/>
  <c r="M7974" i="1"/>
  <c r="R7721" i="1"/>
  <c r="R7973" i="1"/>
  <c r="N7721" i="1"/>
  <c r="N7973" i="1"/>
  <c r="S7720" i="1"/>
  <c r="S7972" i="1"/>
  <c r="O7720" i="1"/>
  <c r="O7972" i="1"/>
  <c r="T7719" i="1"/>
  <c r="T7971" i="1"/>
  <c r="P7719" i="1"/>
  <c r="P7971" i="1"/>
  <c r="U7718" i="1"/>
  <c r="U7970" i="1"/>
  <c r="Q7718" i="1"/>
  <c r="Q7970" i="1"/>
  <c r="M7718" i="1"/>
  <c r="M7970" i="1"/>
  <c r="R7717" i="1"/>
  <c r="R7969" i="1"/>
  <c r="N7717" i="1"/>
  <c r="N7969" i="1"/>
  <c r="S7716" i="1"/>
  <c r="S7968" i="1"/>
  <c r="O7716" i="1"/>
  <c r="O7968" i="1"/>
  <c r="T7715" i="1"/>
  <c r="T7967" i="1"/>
  <c r="P7715" i="1"/>
  <c r="P7967" i="1"/>
  <c r="U7714" i="1"/>
  <c r="U7966" i="1"/>
  <c r="Q7714" i="1"/>
  <c r="Q7966" i="1"/>
  <c r="M7714" i="1"/>
  <c r="M7966" i="1"/>
  <c r="R7713" i="1"/>
  <c r="R7965" i="1"/>
  <c r="N7713" i="1"/>
  <c r="N7965" i="1"/>
  <c r="S7712" i="1"/>
  <c r="S7964" i="1"/>
  <c r="O7712" i="1"/>
  <c r="O7964" i="1"/>
  <c r="T7711" i="1"/>
  <c r="T7963" i="1"/>
  <c r="P7711" i="1"/>
  <c r="P7963" i="1"/>
  <c r="U7710" i="1"/>
  <c r="U7962" i="1"/>
  <c r="Q7710" i="1"/>
  <c r="Q7962" i="1"/>
  <c r="M7710" i="1"/>
  <c r="M7962" i="1"/>
  <c r="R7709" i="1"/>
  <c r="R7961" i="1"/>
  <c r="N7709" i="1"/>
  <c r="N7961" i="1"/>
  <c r="S7708" i="1"/>
  <c r="S7960" i="1"/>
  <c r="O7708" i="1"/>
  <c r="O7960" i="1"/>
  <c r="T7707" i="1"/>
  <c r="T7959" i="1"/>
  <c r="P7707" i="1"/>
  <c r="P7959" i="1"/>
  <c r="U7706" i="1"/>
  <c r="U7958" i="1"/>
  <c r="Q7706" i="1"/>
  <c r="Q7958" i="1"/>
  <c r="M7706" i="1"/>
  <c r="M7958" i="1"/>
  <c r="R7705" i="1"/>
  <c r="R7957" i="1"/>
  <c r="N7705" i="1"/>
  <c r="N7957" i="1"/>
  <c r="S7704" i="1"/>
  <c r="S7956" i="1"/>
  <c r="O7704" i="1"/>
  <c r="O7956" i="1"/>
  <c r="T7703" i="1"/>
  <c r="T7955" i="1"/>
  <c r="P7703" i="1"/>
  <c r="P7955" i="1"/>
  <c r="U7702" i="1"/>
  <c r="U7954" i="1"/>
  <c r="Q7702" i="1"/>
  <c r="Q7954" i="1"/>
  <c r="M7702" i="1"/>
  <c r="M7954" i="1"/>
  <c r="R7701" i="1"/>
  <c r="R7953" i="1"/>
  <c r="N7701" i="1"/>
  <c r="N7953" i="1"/>
  <c r="Q7905" i="1"/>
  <c r="R7904" i="1"/>
  <c r="U7901" i="1"/>
  <c r="M7901" i="1"/>
  <c r="P7898" i="1"/>
  <c r="Q7897" i="1"/>
  <c r="T7894" i="1"/>
  <c r="U7893" i="1"/>
  <c r="O7891" i="1"/>
  <c r="P7890" i="1"/>
  <c r="S7887" i="1"/>
  <c r="T7886" i="1"/>
  <c r="N7884" i="1"/>
  <c r="O7883" i="1"/>
  <c r="P7882" i="1"/>
  <c r="Q7881" i="1"/>
  <c r="L7737" i="1"/>
  <c r="L7517" i="1"/>
  <c r="L7769" i="1"/>
  <c r="L7513" i="1"/>
  <c r="L7765" i="1"/>
  <c r="L7509" i="1"/>
  <c r="L7761" i="1"/>
  <c r="L7505" i="1"/>
  <c r="L7757" i="1"/>
  <c r="L7501" i="1"/>
  <c r="L7753" i="1"/>
  <c r="L7497" i="1"/>
  <c r="L7749" i="1"/>
  <c r="L7493" i="1"/>
  <c r="L7745" i="1"/>
  <c r="L7489" i="1"/>
  <c r="L7741" i="1"/>
  <c r="U7520" i="1"/>
  <c r="Q7520" i="1"/>
  <c r="M7520" i="1"/>
  <c r="R7519" i="1"/>
  <c r="N7519" i="1"/>
  <c r="S7518" i="1"/>
  <c r="O7518" i="1"/>
  <c r="T7517" i="1"/>
  <c r="P7517" i="1"/>
  <c r="U7516" i="1"/>
  <c r="Q7516" i="1"/>
  <c r="M7516" i="1"/>
  <c r="R7515" i="1"/>
  <c r="N7515" i="1"/>
  <c r="S7514" i="1"/>
  <c r="O7514" i="1"/>
  <c r="T7513" i="1"/>
  <c r="P7513" i="1"/>
  <c r="U7512" i="1"/>
  <c r="Q7512" i="1"/>
  <c r="M7512" i="1"/>
  <c r="R7511" i="1"/>
  <c r="N7511" i="1"/>
  <c r="S7510" i="1"/>
  <c r="O7510" i="1"/>
  <c r="T7509" i="1"/>
  <c r="P7509" i="1"/>
  <c r="U7508" i="1"/>
  <c r="Q7508" i="1"/>
  <c r="M7508" i="1"/>
  <c r="R7507" i="1"/>
  <c r="N7507" i="1"/>
  <c r="S7506" i="1"/>
  <c r="O7506" i="1"/>
  <c r="T7505" i="1"/>
  <c r="P7505" i="1"/>
  <c r="U7504" i="1"/>
  <c r="Q7504" i="1"/>
  <c r="M7504" i="1"/>
  <c r="R7503" i="1"/>
  <c r="N7503" i="1"/>
  <c r="S7502" i="1"/>
  <c r="O7502" i="1"/>
  <c r="T7501" i="1"/>
  <c r="P7501" i="1"/>
  <c r="U7500" i="1"/>
  <c r="Q7500" i="1"/>
  <c r="M7500" i="1"/>
  <c r="R7499" i="1"/>
  <c r="N7499" i="1"/>
  <c r="S7498" i="1"/>
  <c r="O7498" i="1"/>
  <c r="T7497" i="1"/>
  <c r="P7497" i="1"/>
  <c r="U7496" i="1"/>
  <c r="Q7496" i="1"/>
  <c r="M7496" i="1"/>
  <c r="R7495" i="1"/>
  <c r="N7495" i="1"/>
  <c r="S7494" i="1"/>
  <c r="O7494" i="1"/>
  <c r="T7493" i="1"/>
  <c r="P7493" i="1"/>
  <c r="U7492" i="1"/>
  <c r="Q7492" i="1"/>
  <c r="M7492" i="1"/>
  <c r="R7491" i="1"/>
  <c r="N7491" i="1"/>
  <c r="S7490" i="1"/>
  <c r="O7490" i="1"/>
  <c r="T7489" i="1"/>
  <c r="P7489" i="1"/>
  <c r="U7488" i="1"/>
  <c r="Q7488" i="1"/>
  <c r="M7488" i="1"/>
  <c r="R7487" i="1"/>
  <c r="N7487" i="1"/>
  <c r="S7486" i="1"/>
  <c r="O7486" i="1"/>
  <c r="T7485" i="1"/>
  <c r="P7485" i="1"/>
  <c r="L7521" i="1"/>
  <c r="L7773" i="1"/>
  <c r="L7553" i="1"/>
  <c r="L7805" i="1"/>
  <c r="L7549" i="1"/>
  <c r="L7801" i="1"/>
  <c r="L7545" i="1"/>
  <c r="L7797" i="1"/>
  <c r="L7541" i="1"/>
  <c r="L7793" i="1"/>
  <c r="L7537" i="1"/>
  <c r="L7789" i="1"/>
  <c r="L7533" i="1"/>
  <c r="L7785" i="1"/>
  <c r="L7529" i="1"/>
  <c r="L7781" i="1"/>
  <c r="L7525" i="1"/>
  <c r="L7777" i="1"/>
  <c r="U7556" i="1"/>
  <c r="U7808" i="1"/>
  <c r="Q7556" i="1"/>
  <c r="Q7808" i="1"/>
  <c r="M7556" i="1"/>
  <c r="M7808" i="1"/>
  <c r="R7555" i="1"/>
  <c r="R7807" i="1"/>
  <c r="N7555" i="1"/>
  <c r="N7807" i="1"/>
  <c r="S7806" i="1"/>
  <c r="O7554" i="1"/>
  <c r="O7806" i="1"/>
  <c r="T7553" i="1"/>
  <c r="T7805" i="1"/>
  <c r="P7553" i="1"/>
  <c r="P7805" i="1"/>
  <c r="U7552" i="1"/>
  <c r="U7804" i="1"/>
  <c r="Q7552" i="1"/>
  <c r="Q7804" i="1"/>
  <c r="M7552" i="1"/>
  <c r="M7804" i="1"/>
  <c r="R7551" i="1"/>
  <c r="R7803" i="1"/>
  <c r="N7803" i="1"/>
  <c r="S7550" i="1"/>
  <c r="S7802" i="1"/>
  <c r="O7550" i="1"/>
  <c r="O7802" i="1"/>
  <c r="T7549" i="1"/>
  <c r="T7801" i="1"/>
  <c r="P7549" i="1"/>
  <c r="P7801" i="1"/>
  <c r="U7548" i="1"/>
  <c r="U7800" i="1"/>
  <c r="Q7548" i="1"/>
  <c r="Q7800" i="1"/>
  <c r="M7548" i="1"/>
  <c r="M7800" i="1"/>
  <c r="R7799" i="1"/>
  <c r="N7547" i="1"/>
  <c r="N7799" i="1"/>
  <c r="S7546" i="1"/>
  <c r="S7798" i="1"/>
  <c r="O7546" i="1"/>
  <c r="O7798" i="1"/>
  <c r="T7545" i="1"/>
  <c r="T7797" i="1"/>
  <c r="P7545" i="1"/>
  <c r="P7797" i="1"/>
  <c r="U7544" i="1"/>
  <c r="U7796" i="1"/>
  <c r="Q7544" i="1"/>
  <c r="Q7796" i="1"/>
  <c r="M7796" i="1"/>
  <c r="R7543" i="1"/>
  <c r="R7795" i="1"/>
  <c r="N7543" i="1"/>
  <c r="N7795" i="1"/>
  <c r="S7542" i="1"/>
  <c r="S7794" i="1"/>
  <c r="O7542" i="1"/>
  <c r="O7794" i="1"/>
  <c r="T7541" i="1"/>
  <c r="P7541" i="1"/>
  <c r="P7793" i="1"/>
  <c r="U7540" i="1"/>
  <c r="Q7540" i="1"/>
  <c r="Q7792" i="1"/>
  <c r="M7540" i="1"/>
  <c r="R7539" i="1"/>
  <c r="R7791" i="1"/>
  <c r="N7539" i="1"/>
  <c r="S7538" i="1"/>
  <c r="S7790" i="1"/>
  <c r="O7538" i="1"/>
  <c r="T7537" i="1"/>
  <c r="T7789" i="1"/>
  <c r="P7537" i="1"/>
  <c r="U7536" i="1"/>
  <c r="U7788" i="1"/>
  <c r="Q7536" i="1"/>
  <c r="M7536" i="1"/>
  <c r="M7788" i="1"/>
  <c r="R7535" i="1"/>
  <c r="N7535" i="1"/>
  <c r="N7787" i="1"/>
  <c r="S7534" i="1"/>
  <c r="O7534" i="1"/>
  <c r="T7533" i="1"/>
  <c r="P7533" i="1"/>
  <c r="U7532" i="1"/>
  <c r="Q7532" i="1"/>
  <c r="M7532" i="1"/>
  <c r="R7531" i="1"/>
  <c r="N7531" i="1"/>
  <c r="S7530" i="1"/>
  <c r="O7530" i="1"/>
  <c r="T7529" i="1"/>
  <c r="P7529" i="1"/>
  <c r="U7528" i="1"/>
  <c r="Q7528" i="1"/>
  <c r="M7528" i="1"/>
  <c r="R7527" i="1"/>
  <c r="N7527" i="1"/>
  <c r="S7526" i="1"/>
  <c r="O7526" i="1"/>
  <c r="T7525" i="1"/>
  <c r="P7525" i="1"/>
  <c r="U7524" i="1"/>
  <c r="Q7524" i="1"/>
  <c r="M7524" i="1"/>
  <c r="R7523" i="1"/>
  <c r="N7523" i="1"/>
  <c r="S7522" i="1"/>
  <c r="O7522" i="1"/>
  <c r="T7521" i="1"/>
  <c r="P7521" i="1"/>
  <c r="L7557" i="1"/>
  <c r="L7809" i="1"/>
  <c r="L7589" i="1"/>
  <c r="L7841" i="1"/>
  <c r="L7585" i="1"/>
  <c r="L7837" i="1"/>
  <c r="L7581" i="1"/>
  <c r="L7833" i="1"/>
  <c r="L7577" i="1"/>
  <c r="L7829" i="1"/>
  <c r="L7573" i="1"/>
  <c r="L7825" i="1"/>
  <c r="L7569" i="1"/>
  <c r="L7821" i="1"/>
  <c r="L7565" i="1"/>
  <c r="L7817" i="1"/>
  <c r="L7561" i="1"/>
  <c r="L7813" i="1"/>
  <c r="U7592" i="1"/>
  <c r="U7844" i="1"/>
  <c r="Q7592" i="1"/>
  <c r="Q7844" i="1"/>
  <c r="M7592" i="1"/>
  <c r="M7844" i="1"/>
  <c r="R7591" i="1"/>
  <c r="R7843" i="1"/>
  <c r="N7591" i="1"/>
  <c r="N7843" i="1"/>
  <c r="S7590" i="1"/>
  <c r="S7842" i="1"/>
  <c r="O7842" i="1"/>
  <c r="T7589" i="1"/>
  <c r="T7841" i="1"/>
  <c r="P7589" i="1"/>
  <c r="P7841" i="1"/>
  <c r="U7588" i="1"/>
  <c r="U7840" i="1"/>
  <c r="Q7588" i="1"/>
  <c r="Q7840" i="1"/>
  <c r="M7588" i="1"/>
  <c r="M7840" i="1"/>
  <c r="R7587" i="1"/>
  <c r="R7839" i="1"/>
  <c r="N7587" i="1"/>
  <c r="N7839" i="1"/>
  <c r="S7838" i="1"/>
  <c r="O7586" i="1"/>
  <c r="O7838" i="1"/>
  <c r="T7585" i="1"/>
  <c r="T7837" i="1"/>
  <c r="P7585" i="1"/>
  <c r="P7837" i="1"/>
  <c r="U7584" i="1"/>
  <c r="U7836" i="1"/>
  <c r="Q7584" i="1"/>
  <c r="Q7836" i="1"/>
  <c r="M7584" i="1"/>
  <c r="M7836" i="1"/>
  <c r="R7583" i="1"/>
  <c r="R7835" i="1"/>
  <c r="N7835" i="1"/>
  <c r="S7582" i="1"/>
  <c r="S7834" i="1"/>
  <c r="O7582" i="1"/>
  <c r="O7834" i="1"/>
  <c r="T7581" i="1"/>
  <c r="T7833" i="1"/>
  <c r="P7581" i="1"/>
  <c r="P7833" i="1"/>
  <c r="U7580" i="1"/>
  <c r="U7832" i="1"/>
  <c r="Q7580" i="1"/>
  <c r="Q7832" i="1"/>
  <c r="M7580" i="1"/>
  <c r="M7832" i="1"/>
  <c r="R7831" i="1"/>
  <c r="N7579" i="1"/>
  <c r="N7831" i="1"/>
  <c r="S7578" i="1"/>
  <c r="S7830" i="1"/>
  <c r="O7578" i="1"/>
  <c r="O7830" i="1"/>
  <c r="T7577" i="1"/>
  <c r="T7829" i="1"/>
  <c r="P7577" i="1"/>
  <c r="P7829" i="1"/>
  <c r="U7576" i="1"/>
  <c r="U7828" i="1"/>
  <c r="Q7576" i="1"/>
  <c r="Q7828" i="1"/>
  <c r="M7828" i="1"/>
  <c r="R7575" i="1"/>
  <c r="R7827" i="1"/>
  <c r="N7575" i="1"/>
  <c r="N7827" i="1"/>
  <c r="S7574" i="1"/>
  <c r="S7826" i="1"/>
  <c r="O7574" i="1"/>
  <c r="O7826" i="1"/>
  <c r="T7573" i="1"/>
  <c r="T7825" i="1"/>
  <c r="P7573" i="1"/>
  <c r="P7825" i="1"/>
  <c r="U7572" i="1"/>
  <c r="U7824" i="1"/>
  <c r="Q7824" i="1"/>
  <c r="M7572" i="1"/>
  <c r="M7824" i="1"/>
  <c r="R7571" i="1"/>
  <c r="R7823" i="1"/>
  <c r="N7571" i="1"/>
  <c r="N7823" i="1"/>
  <c r="S7570" i="1"/>
  <c r="S7822" i="1"/>
  <c r="O7570" i="1"/>
  <c r="O7822" i="1"/>
  <c r="T7569" i="1"/>
  <c r="T7821" i="1"/>
  <c r="P7569" i="1"/>
  <c r="P7821" i="1"/>
  <c r="U7820" i="1"/>
  <c r="Q7568" i="1"/>
  <c r="Q7820" i="1"/>
  <c r="M7568" i="1"/>
  <c r="M7820" i="1"/>
  <c r="R7567" i="1"/>
  <c r="R7819" i="1"/>
  <c r="N7567" i="1"/>
  <c r="N7819" i="1"/>
  <c r="S7566" i="1"/>
  <c r="S7818" i="1"/>
  <c r="O7566" i="1"/>
  <c r="O7818" i="1"/>
  <c r="T7565" i="1"/>
  <c r="T7817" i="1"/>
  <c r="P7817" i="1"/>
  <c r="U7564" i="1"/>
  <c r="U7816" i="1"/>
  <c r="Q7564" i="1"/>
  <c r="Q7816" i="1"/>
  <c r="M7564" i="1"/>
  <c r="M7816" i="1"/>
  <c r="R7563" i="1"/>
  <c r="R7815" i="1"/>
  <c r="N7563" i="1"/>
  <c r="N7815" i="1"/>
  <c r="S7562" i="1"/>
  <c r="S7814" i="1"/>
  <c r="O7562" i="1"/>
  <c r="O7814" i="1"/>
  <c r="T7813" i="1"/>
  <c r="P7561" i="1"/>
  <c r="P7813" i="1"/>
  <c r="U7560" i="1"/>
  <c r="U7812" i="1"/>
  <c r="Q7560" i="1"/>
  <c r="Q7812" i="1"/>
  <c r="M7560" i="1"/>
  <c r="M7812" i="1"/>
  <c r="R7559" i="1"/>
  <c r="R7811" i="1"/>
  <c r="N7559" i="1"/>
  <c r="N7811" i="1"/>
  <c r="S7558" i="1"/>
  <c r="S7810" i="1"/>
  <c r="O7810" i="1"/>
  <c r="T7557" i="1"/>
  <c r="T7809" i="1"/>
  <c r="P7557" i="1"/>
  <c r="P7809" i="1"/>
  <c r="L7629" i="1"/>
  <c r="L7881" i="1"/>
  <c r="L7661" i="1"/>
  <c r="L7913" i="1"/>
  <c r="L7657" i="1"/>
  <c r="L7909" i="1"/>
  <c r="L7653" i="1"/>
  <c r="L7905" i="1"/>
  <c r="L7649" i="1"/>
  <c r="L7901" i="1"/>
  <c r="L7645" i="1"/>
  <c r="L7897" i="1"/>
  <c r="L7641" i="1"/>
  <c r="L7893" i="1"/>
  <c r="L7637" i="1"/>
  <c r="L7889" i="1"/>
  <c r="L7633" i="1"/>
  <c r="L7885" i="1"/>
  <c r="U7664" i="1"/>
  <c r="U7916" i="1"/>
  <c r="Q7664" i="1"/>
  <c r="Q7916" i="1"/>
  <c r="M7664" i="1"/>
  <c r="M7916" i="1"/>
  <c r="R7663" i="1"/>
  <c r="R7915" i="1"/>
  <c r="N7663" i="1"/>
  <c r="N7915" i="1"/>
  <c r="S7662" i="1"/>
  <c r="S7914" i="1"/>
  <c r="O7662" i="1"/>
  <c r="O7914" i="1"/>
  <c r="T7661" i="1"/>
  <c r="T7913" i="1"/>
  <c r="P7661" i="1"/>
  <c r="P7913" i="1"/>
  <c r="U7660" i="1"/>
  <c r="U7912" i="1"/>
  <c r="Q7660" i="1"/>
  <c r="Q7912" i="1"/>
  <c r="M7660" i="1"/>
  <c r="M7912" i="1"/>
  <c r="R7659" i="1"/>
  <c r="R7911" i="1"/>
  <c r="N7659" i="1"/>
  <c r="N7911" i="1"/>
  <c r="S7658" i="1"/>
  <c r="S7910" i="1"/>
  <c r="O7658" i="1"/>
  <c r="O7910" i="1"/>
  <c r="T7657" i="1"/>
  <c r="T7909" i="1"/>
  <c r="P7657" i="1"/>
  <c r="P7909" i="1"/>
  <c r="U7656" i="1"/>
  <c r="U7908" i="1"/>
  <c r="Q7656" i="1"/>
  <c r="Q7908" i="1"/>
  <c r="M7656" i="1"/>
  <c r="M7908" i="1"/>
  <c r="R7655" i="1"/>
  <c r="R7907" i="1"/>
  <c r="N7655" i="1"/>
  <c r="N7907" i="1"/>
  <c r="S7654" i="1"/>
  <c r="S7906" i="1"/>
  <c r="O7654" i="1"/>
  <c r="O7906" i="1"/>
  <c r="T7653" i="1"/>
  <c r="T7905" i="1"/>
  <c r="P7653" i="1"/>
  <c r="P7905" i="1"/>
  <c r="U7652" i="1"/>
  <c r="U7904" i="1"/>
  <c r="Q7652" i="1"/>
  <c r="Q7904" i="1"/>
  <c r="M7652" i="1"/>
  <c r="M7904" i="1"/>
  <c r="R7651" i="1"/>
  <c r="R7903" i="1"/>
  <c r="N7651" i="1"/>
  <c r="N7903" i="1"/>
  <c r="S7650" i="1"/>
  <c r="S7902" i="1"/>
  <c r="O7650" i="1"/>
  <c r="O7902" i="1"/>
  <c r="T7649" i="1"/>
  <c r="T7901" i="1"/>
  <c r="P7649" i="1"/>
  <c r="P7901" i="1"/>
  <c r="U7648" i="1"/>
  <c r="U7900" i="1"/>
  <c r="Q7648" i="1"/>
  <c r="Q7900" i="1"/>
  <c r="M7648" i="1"/>
  <c r="M7900" i="1"/>
  <c r="R7647" i="1"/>
  <c r="R7899" i="1"/>
  <c r="N7647" i="1"/>
  <c r="N7899" i="1"/>
  <c r="S7646" i="1"/>
  <c r="S7898" i="1"/>
  <c r="O7646" i="1"/>
  <c r="O7898" i="1"/>
  <c r="T7645" i="1"/>
  <c r="T7897" i="1"/>
  <c r="P7645" i="1"/>
  <c r="P7897" i="1"/>
  <c r="U7644" i="1"/>
  <c r="U7896" i="1"/>
  <c r="Q7644" i="1"/>
  <c r="Q7896" i="1"/>
  <c r="M7644" i="1"/>
  <c r="M7896" i="1"/>
  <c r="R7643" i="1"/>
  <c r="R7895" i="1"/>
  <c r="N7643" i="1"/>
  <c r="N7895" i="1"/>
  <c r="S7642" i="1"/>
  <c r="S7894" i="1"/>
  <c r="O7642" i="1"/>
  <c r="O7894" i="1"/>
  <c r="T7641" i="1"/>
  <c r="T7893" i="1"/>
  <c r="P7641" i="1"/>
  <c r="P7893" i="1"/>
  <c r="U7640" i="1"/>
  <c r="U7892" i="1"/>
  <c r="Q7640" i="1"/>
  <c r="Q7892" i="1"/>
  <c r="M7640" i="1"/>
  <c r="M7892" i="1"/>
  <c r="R7639" i="1"/>
  <c r="R7891" i="1"/>
  <c r="N7639" i="1"/>
  <c r="N7891" i="1"/>
  <c r="S7638" i="1"/>
  <c r="S7890" i="1"/>
  <c r="O7638" i="1"/>
  <c r="O7890" i="1"/>
  <c r="T7637" i="1"/>
  <c r="T7889" i="1"/>
  <c r="P7637" i="1"/>
  <c r="P7889" i="1"/>
  <c r="U7636" i="1"/>
  <c r="U7888" i="1"/>
  <c r="Q7636" i="1"/>
  <c r="Q7888" i="1"/>
  <c r="M7636" i="1"/>
  <c r="M7888" i="1"/>
  <c r="R7635" i="1"/>
  <c r="R7887" i="1"/>
  <c r="N7635" i="1"/>
  <c r="N7887" i="1"/>
  <c r="S7634" i="1"/>
  <c r="S7886" i="1"/>
  <c r="O7634" i="1"/>
  <c r="O7886" i="1"/>
  <c r="T7633" i="1"/>
  <c r="T7885" i="1"/>
  <c r="P7885" i="1"/>
  <c r="U7884" i="1"/>
  <c r="Q7632" i="1"/>
  <c r="M7884" i="1"/>
  <c r="R7883" i="1"/>
  <c r="N7883" i="1"/>
  <c r="S7630" i="1"/>
  <c r="O7882" i="1"/>
  <c r="T7881" i="1"/>
  <c r="P7881" i="1"/>
  <c r="L7976" i="1"/>
  <c r="L7960" i="1"/>
  <c r="L7944" i="1"/>
  <c r="L7928" i="1"/>
  <c r="T7988" i="1"/>
  <c r="U7987" i="1"/>
  <c r="M7987" i="1"/>
  <c r="P7952" i="1"/>
  <c r="Q7951" i="1"/>
  <c r="R7950" i="1"/>
  <c r="S7949" i="1"/>
  <c r="T7948" i="1"/>
  <c r="U7947" i="1"/>
  <c r="M7947" i="1"/>
  <c r="N7946" i="1"/>
  <c r="O7945" i="1"/>
  <c r="P7944" i="1"/>
  <c r="Q7943" i="1"/>
  <c r="R7942" i="1"/>
  <c r="S7941" i="1"/>
  <c r="T7940" i="1"/>
  <c r="U7939" i="1"/>
  <c r="M7939" i="1"/>
  <c r="N7938" i="1"/>
  <c r="O7937" i="1"/>
  <c r="P7936" i="1"/>
  <c r="Q7935" i="1"/>
  <c r="R7934" i="1"/>
  <c r="S7933" i="1"/>
  <c r="T7932" i="1"/>
  <c r="U7931" i="1"/>
  <c r="M7931" i="1"/>
  <c r="N7930" i="1"/>
  <c r="O7929" i="1"/>
  <c r="P7928" i="1"/>
  <c r="Q7927" i="1"/>
  <c r="R7926" i="1"/>
  <c r="S7925" i="1"/>
  <c r="T7924" i="1"/>
  <c r="U7923" i="1"/>
  <c r="M7923" i="1"/>
  <c r="N7922" i="1"/>
  <c r="O7921" i="1"/>
  <c r="P7920" i="1"/>
  <c r="Q7919" i="1"/>
  <c r="R7918" i="1"/>
  <c r="S7917" i="1"/>
  <c r="M7794" i="1"/>
  <c r="U7792" i="1"/>
  <c r="Q7790" i="1"/>
  <c r="P7789" i="1"/>
  <c r="U7786" i="1"/>
  <c r="P7785" i="1"/>
  <c r="R7783" i="1"/>
  <c r="T7781" i="1"/>
  <c r="M7780" i="1"/>
  <c r="O7778" i="1"/>
  <c r="Q7776" i="1"/>
  <c r="S7774" i="1"/>
  <c r="U7772" i="1"/>
  <c r="N7771" i="1"/>
  <c r="P7769" i="1"/>
  <c r="R7767" i="1"/>
  <c r="T7765" i="1"/>
  <c r="M7764" i="1"/>
  <c r="O7762" i="1"/>
  <c r="Q7760" i="1"/>
  <c r="S7758" i="1"/>
  <c r="U7756" i="1"/>
  <c r="N7755" i="1"/>
  <c r="P7753" i="1"/>
  <c r="R7751" i="1"/>
  <c r="T7749" i="1"/>
  <c r="M7748" i="1"/>
  <c r="O7746" i="1"/>
  <c r="Q7744" i="1"/>
  <c r="S7742" i="1"/>
  <c r="U7740" i="1"/>
  <c r="N7739" i="1"/>
  <c r="P7737" i="1"/>
  <c r="R7579" i="1"/>
  <c r="P7565" i="1"/>
  <c r="N7551" i="1"/>
  <c r="P7535" i="1"/>
  <c r="Q7884" i="1"/>
  <c r="S7882" i="1"/>
  <c r="P7633" i="1"/>
  <c r="U7632" i="1"/>
  <c r="M7632" i="1"/>
  <c r="N7631" i="1"/>
  <c r="O7630" i="1"/>
  <c r="P7629" i="1"/>
  <c r="L4719" i="1" l="1"/>
  <c r="M4719" i="1"/>
  <c r="N4719" i="1"/>
  <c r="O4719" i="1"/>
  <c r="P4719" i="1"/>
  <c r="Q4719" i="1"/>
  <c r="R4719" i="1"/>
  <c r="S4719" i="1"/>
  <c r="T4719" i="1"/>
  <c r="U4719" i="1"/>
  <c r="L4720" i="1"/>
  <c r="M4720" i="1"/>
  <c r="N4720" i="1"/>
  <c r="O4720" i="1"/>
  <c r="P4720" i="1"/>
  <c r="Q4720" i="1"/>
  <c r="R4720" i="1"/>
  <c r="S4720" i="1"/>
  <c r="T4720" i="1"/>
  <c r="U4720" i="1"/>
  <c r="L4721" i="1"/>
  <c r="M4721" i="1"/>
  <c r="N4721" i="1"/>
  <c r="O4721" i="1"/>
  <c r="P4721" i="1"/>
  <c r="Q4721" i="1"/>
  <c r="R4721" i="1"/>
  <c r="S4721" i="1"/>
  <c r="T4721" i="1"/>
  <c r="U4721" i="1"/>
  <c r="L4722" i="1"/>
  <c r="M4722" i="1"/>
  <c r="N4722" i="1"/>
  <c r="O4722" i="1"/>
  <c r="P4722" i="1"/>
  <c r="Q4722" i="1"/>
  <c r="R4722" i="1"/>
  <c r="S4722" i="1"/>
  <c r="T4722" i="1"/>
  <c r="U4722" i="1"/>
  <c r="L4723" i="1"/>
  <c r="M4723" i="1"/>
  <c r="N4723" i="1"/>
  <c r="O4723" i="1"/>
  <c r="P4723" i="1"/>
  <c r="Q4723" i="1"/>
  <c r="R4723" i="1"/>
  <c r="S4723" i="1"/>
  <c r="T4723" i="1"/>
  <c r="U4723" i="1"/>
  <c r="L4724" i="1"/>
  <c r="M4724" i="1"/>
  <c r="N4724" i="1"/>
  <c r="O4724" i="1"/>
  <c r="P4724" i="1"/>
  <c r="Q4724" i="1"/>
  <c r="R4724" i="1"/>
  <c r="S4724" i="1"/>
  <c r="T4724" i="1"/>
  <c r="U4724" i="1"/>
  <c r="L4725" i="1"/>
  <c r="M4725" i="1"/>
  <c r="N4725" i="1"/>
  <c r="O4725" i="1"/>
  <c r="P4725" i="1"/>
  <c r="Q4725" i="1"/>
  <c r="R4725" i="1"/>
  <c r="S4725" i="1"/>
  <c r="T4725" i="1"/>
  <c r="U4725" i="1"/>
  <c r="L4726" i="1"/>
  <c r="M4726" i="1"/>
  <c r="N4726" i="1"/>
  <c r="O4726" i="1"/>
  <c r="P4726" i="1"/>
  <c r="Q4726" i="1"/>
  <c r="R4726" i="1"/>
  <c r="S4726" i="1"/>
  <c r="T4726" i="1"/>
  <c r="U4726" i="1"/>
  <c r="L4727" i="1"/>
  <c r="M4727" i="1"/>
  <c r="N4727" i="1"/>
  <c r="O4727" i="1"/>
  <c r="P4727" i="1"/>
  <c r="Q4727" i="1"/>
  <c r="R4727" i="1"/>
  <c r="S4727" i="1"/>
  <c r="T4727" i="1"/>
  <c r="U4727" i="1"/>
  <c r="L4728" i="1"/>
  <c r="M4728" i="1"/>
  <c r="N4728" i="1"/>
  <c r="O4728" i="1"/>
  <c r="P4728" i="1"/>
  <c r="Q4728" i="1"/>
  <c r="R4728" i="1"/>
  <c r="S4728" i="1"/>
  <c r="T4728" i="1"/>
  <c r="U4728" i="1"/>
  <c r="L4729" i="1"/>
  <c r="M4729" i="1"/>
  <c r="N4729" i="1"/>
  <c r="O4729" i="1"/>
  <c r="P4729" i="1"/>
  <c r="Q4729" i="1"/>
  <c r="R4729" i="1"/>
  <c r="S4729" i="1"/>
  <c r="T4729" i="1"/>
  <c r="U4729" i="1"/>
  <c r="L4730" i="1"/>
  <c r="M4730" i="1"/>
  <c r="N4730" i="1"/>
  <c r="O4730" i="1"/>
  <c r="P4730" i="1"/>
  <c r="Q4730" i="1"/>
  <c r="R4730" i="1"/>
  <c r="S4730" i="1"/>
  <c r="T4730" i="1"/>
  <c r="U4730" i="1"/>
  <c r="L4731" i="1"/>
  <c r="M4731" i="1"/>
  <c r="N4731" i="1"/>
  <c r="O4731" i="1"/>
  <c r="P4731" i="1"/>
  <c r="Q4731" i="1"/>
  <c r="R4731" i="1"/>
  <c r="S4731" i="1"/>
  <c r="T4731" i="1"/>
  <c r="U4731" i="1"/>
  <c r="L4732" i="1"/>
  <c r="M4732" i="1"/>
  <c r="N4732" i="1"/>
  <c r="O4732" i="1"/>
  <c r="P4732" i="1"/>
  <c r="Q4732" i="1"/>
  <c r="R4732" i="1"/>
  <c r="S4732" i="1"/>
  <c r="T4732" i="1"/>
  <c r="U4732" i="1"/>
  <c r="L4733" i="1"/>
  <c r="M4733" i="1"/>
  <c r="N4733" i="1"/>
  <c r="O4733" i="1"/>
  <c r="P4733" i="1"/>
  <c r="Q4733" i="1"/>
  <c r="R4733" i="1"/>
  <c r="S4733" i="1"/>
  <c r="T4733" i="1"/>
  <c r="U4733" i="1"/>
  <c r="L4734" i="1"/>
  <c r="M4734" i="1"/>
  <c r="N4734" i="1"/>
  <c r="O4734" i="1"/>
  <c r="P4734" i="1"/>
  <c r="Q4734" i="1"/>
  <c r="R4734" i="1"/>
  <c r="S4734" i="1"/>
  <c r="T4734" i="1"/>
  <c r="U4734" i="1"/>
  <c r="L4735" i="1"/>
  <c r="M4735" i="1"/>
  <c r="N4735" i="1"/>
  <c r="O4735" i="1"/>
  <c r="P4735" i="1"/>
  <c r="Q4735" i="1"/>
  <c r="R4735" i="1"/>
  <c r="S4735" i="1"/>
  <c r="T4735" i="1"/>
  <c r="U4735" i="1"/>
  <c r="L4736" i="1"/>
  <c r="M4736" i="1"/>
  <c r="N4736" i="1"/>
  <c r="O4736" i="1"/>
  <c r="P4736" i="1"/>
  <c r="Q4736" i="1"/>
  <c r="R4736" i="1"/>
  <c r="S4736" i="1"/>
  <c r="T4736" i="1"/>
  <c r="U4736" i="1"/>
  <c r="L4737" i="1"/>
  <c r="M4737" i="1"/>
  <c r="N4737" i="1"/>
  <c r="O4737" i="1"/>
  <c r="P4737" i="1"/>
  <c r="Q4737" i="1"/>
  <c r="R4737" i="1"/>
  <c r="S4737" i="1"/>
  <c r="T4737" i="1"/>
  <c r="U4737" i="1"/>
  <c r="L4738" i="1"/>
  <c r="M4738" i="1"/>
  <c r="N4738" i="1"/>
  <c r="O4738" i="1"/>
  <c r="P4738" i="1"/>
  <c r="Q4738" i="1"/>
  <c r="R4738" i="1"/>
  <c r="S4738" i="1"/>
  <c r="T4738" i="1"/>
  <c r="U4738" i="1"/>
  <c r="L4739" i="1"/>
  <c r="M4739" i="1"/>
  <c r="N4739" i="1"/>
  <c r="O4739" i="1"/>
  <c r="P4739" i="1"/>
  <c r="Q4739" i="1"/>
  <c r="R4739" i="1"/>
  <c r="S4739" i="1"/>
  <c r="T4739" i="1"/>
  <c r="U4739" i="1"/>
  <c r="L4740" i="1"/>
  <c r="M4740" i="1"/>
  <c r="N4740" i="1"/>
  <c r="O4740" i="1"/>
  <c r="P4740" i="1"/>
  <c r="Q4740" i="1"/>
  <c r="R4740" i="1"/>
  <c r="S4740" i="1"/>
  <c r="T4740" i="1"/>
  <c r="U4740" i="1"/>
  <c r="L4741" i="1"/>
  <c r="M4741" i="1"/>
  <c r="N4741" i="1"/>
  <c r="O4741" i="1"/>
  <c r="P4741" i="1"/>
  <c r="Q4741" i="1"/>
  <c r="R4741" i="1"/>
  <c r="S4741" i="1"/>
  <c r="T4741" i="1"/>
  <c r="U4741" i="1"/>
  <c r="L4742" i="1"/>
  <c r="M4742" i="1"/>
  <c r="N4742" i="1"/>
  <c r="O4742" i="1"/>
  <c r="P4742" i="1"/>
  <c r="Q4742" i="1"/>
  <c r="R4742" i="1"/>
  <c r="S4742" i="1"/>
  <c r="T4742" i="1"/>
  <c r="U4742" i="1"/>
  <c r="L4743" i="1"/>
  <c r="M4743" i="1"/>
  <c r="N4743" i="1"/>
  <c r="O4743" i="1"/>
  <c r="P4743" i="1"/>
  <c r="Q4743" i="1"/>
  <c r="R4743" i="1"/>
  <c r="S4743" i="1"/>
  <c r="T4743" i="1"/>
  <c r="U4743" i="1"/>
  <c r="L4744" i="1"/>
  <c r="M4744" i="1"/>
  <c r="N4744" i="1"/>
  <c r="O4744" i="1"/>
  <c r="P4744" i="1"/>
  <c r="Q4744" i="1"/>
  <c r="R4744" i="1"/>
  <c r="S4744" i="1"/>
  <c r="T4744" i="1"/>
  <c r="U4744" i="1"/>
  <c r="L4745" i="1"/>
  <c r="M4745" i="1"/>
  <c r="N4745" i="1"/>
  <c r="O4745" i="1"/>
  <c r="P4745" i="1"/>
  <c r="Q4745" i="1"/>
  <c r="R4745" i="1"/>
  <c r="S4745" i="1"/>
  <c r="T4745" i="1"/>
  <c r="U4745" i="1"/>
  <c r="L4746" i="1"/>
  <c r="M4746" i="1"/>
  <c r="N4746" i="1"/>
  <c r="O4746" i="1"/>
  <c r="P4746" i="1"/>
  <c r="Q4746" i="1"/>
  <c r="R4746" i="1"/>
  <c r="S4746" i="1"/>
  <c r="T4746" i="1"/>
  <c r="U4746" i="1"/>
  <c r="L4747" i="1"/>
  <c r="M4747" i="1"/>
  <c r="N4747" i="1"/>
  <c r="O4747" i="1"/>
  <c r="P4747" i="1"/>
  <c r="Q4747" i="1"/>
  <c r="R4747" i="1"/>
  <c r="S4747" i="1"/>
  <c r="T4747" i="1"/>
  <c r="U4747" i="1"/>
  <c r="L4748" i="1"/>
  <c r="M4748" i="1"/>
  <c r="N4748" i="1"/>
  <c r="O4748" i="1"/>
  <c r="P4748" i="1"/>
  <c r="Q4748" i="1"/>
  <c r="R4748" i="1"/>
  <c r="S4748" i="1"/>
  <c r="T4748" i="1"/>
  <c r="U4748" i="1"/>
  <c r="L4749" i="1"/>
  <c r="M4749" i="1"/>
  <c r="N4749" i="1"/>
  <c r="O4749" i="1"/>
  <c r="P4749" i="1"/>
  <c r="Q4749" i="1"/>
  <c r="R4749" i="1"/>
  <c r="S4749" i="1"/>
  <c r="T4749" i="1"/>
  <c r="U4749" i="1"/>
  <c r="L4750" i="1"/>
  <c r="M4750" i="1"/>
  <c r="N4750" i="1"/>
  <c r="O4750" i="1"/>
  <c r="P4750" i="1"/>
  <c r="Q4750" i="1"/>
  <c r="R4750" i="1"/>
  <c r="S4750" i="1"/>
  <c r="T4750" i="1"/>
  <c r="U4750" i="1"/>
  <c r="L4751" i="1"/>
  <c r="M4751" i="1"/>
  <c r="N4751" i="1"/>
  <c r="O4751" i="1"/>
  <c r="P4751" i="1"/>
  <c r="Q4751" i="1"/>
  <c r="R4751" i="1"/>
  <c r="S4751" i="1"/>
  <c r="T4751" i="1"/>
  <c r="U4751" i="1"/>
  <c r="L4752" i="1"/>
  <c r="M4752" i="1"/>
  <c r="N4752" i="1"/>
  <c r="O4752" i="1"/>
  <c r="P4752" i="1"/>
  <c r="Q4752" i="1"/>
  <c r="R4752" i="1"/>
  <c r="S4752" i="1"/>
  <c r="T4752" i="1"/>
  <c r="U4752" i="1"/>
  <c r="L4753" i="1"/>
  <c r="M4753" i="1"/>
  <c r="N4753" i="1"/>
  <c r="O4753" i="1"/>
  <c r="P4753" i="1"/>
  <c r="Q4753" i="1"/>
  <c r="R4753" i="1"/>
  <c r="S4753" i="1"/>
  <c r="T4753" i="1"/>
  <c r="U4753" i="1"/>
  <c r="M4718" i="1"/>
  <c r="N4718" i="1"/>
  <c r="O4718" i="1"/>
  <c r="P4718" i="1"/>
  <c r="Q4718" i="1"/>
  <c r="R4718" i="1"/>
  <c r="S4718" i="1"/>
  <c r="T4718" i="1"/>
  <c r="U4718" i="1"/>
  <c r="L4718" i="1"/>
  <c r="M4502" i="1"/>
  <c r="N4502" i="1"/>
  <c r="O4502" i="1"/>
  <c r="P4502" i="1"/>
  <c r="Q4502" i="1"/>
  <c r="R4502" i="1"/>
  <c r="S4502" i="1"/>
  <c r="T4502" i="1"/>
  <c r="U4502" i="1"/>
  <c r="M4503" i="1"/>
  <c r="N4503" i="1"/>
  <c r="O4503" i="1"/>
  <c r="P4503" i="1"/>
  <c r="Q4503" i="1"/>
  <c r="R4503" i="1"/>
  <c r="S4503" i="1"/>
  <c r="T4503" i="1"/>
  <c r="U4503" i="1"/>
  <c r="M4504" i="1"/>
  <c r="N4504" i="1"/>
  <c r="O4504" i="1"/>
  <c r="P4504" i="1"/>
  <c r="Q4504" i="1"/>
  <c r="R4504" i="1"/>
  <c r="S4504" i="1"/>
  <c r="T4504" i="1"/>
  <c r="U4504" i="1"/>
  <c r="M4505" i="1"/>
  <c r="N4505" i="1"/>
  <c r="O4505" i="1"/>
  <c r="P4505" i="1"/>
  <c r="Q4505" i="1"/>
  <c r="R4505" i="1"/>
  <c r="S4505" i="1"/>
  <c r="T4505" i="1"/>
  <c r="U4505" i="1"/>
  <c r="M4506" i="1"/>
  <c r="N4506" i="1"/>
  <c r="O4506" i="1"/>
  <c r="P4506" i="1"/>
  <c r="Q4506" i="1"/>
  <c r="R4506" i="1"/>
  <c r="S4506" i="1"/>
  <c r="T4506" i="1"/>
  <c r="U4506" i="1"/>
  <c r="M4507" i="1"/>
  <c r="N4507" i="1"/>
  <c r="O4507" i="1"/>
  <c r="P4507" i="1"/>
  <c r="Q4507" i="1"/>
  <c r="R4507" i="1"/>
  <c r="S4507" i="1"/>
  <c r="T4507" i="1"/>
  <c r="U4507" i="1"/>
  <c r="M4508" i="1"/>
  <c r="N4508" i="1"/>
  <c r="O4508" i="1"/>
  <c r="P4508" i="1"/>
  <c r="Q4508" i="1"/>
  <c r="R4508" i="1"/>
  <c r="S4508" i="1"/>
  <c r="T4508" i="1"/>
  <c r="U4508" i="1"/>
  <c r="M4509" i="1"/>
  <c r="N4509" i="1"/>
  <c r="O4509" i="1"/>
  <c r="P4509" i="1"/>
  <c r="Q4509" i="1"/>
  <c r="R4509" i="1"/>
  <c r="S4509" i="1"/>
  <c r="T4509" i="1"/>
  <c r="U4509" i="1"/>
  <c r="M4510" i="1"/>
  <c r="N4510" i="1"/>
  <c r="O4510" i="1"/>
  <c r="P4510" i="1"/>
  <c r="Q4510" i="1"/>
  <c r="R4510" i="1"/>
  <c r="S4510" i="1"/>
  <c r="T4510" i="1"/>
  <c r="U4510" i="1"/>
  <c r="M4511" i="1"/>
  <c r="N4511" i="1"/>
  <c r="O4511" i="1"/>
  <c r="P4511" i="1"/>
  <c r="Q4511" i="1"/>
  <c r="R4511" i="1"/>
  <c r="S4511" i="1"/>
  <c r="T4511" i="1"/>
  <c r="U4511" i="1"/>
  <c r="M4512" i="1"/>
  <c r="N4512" i="1"/>
  <c r="O4512" i="1"/>
  <c r="P4512" i="1"/>
  <c r="Q4512" i="1"/>
  <c r="R4512" i="1"/>
  <c r="S4512" i="1"/>
  <c r="T4512" i="1"/>
  <c r="U4512" i="1"/>
  <c r="M4513" i="1"/>
  <c r="N4513" i="1"/>
  <c r="O4513" i="1"/>
  <c r="P4513" i="1"/>
  <c r="Q4513" i="1"/>
  <c r="R4513" i="1"/>
  <c r="S4513" i="1"/>
  <c r="T4513" i="1"/>
  <c r="U4513" i="1"/>
  <c r="M4514" i="1"/>
  <c r="N4514" i="1"/>
  <c r="O4514" i="1"/>
  <c r="P4514" i="1"/>
  <c r="Q4514" i="1"/>
  <c r="R4514" i="1"/>
  <c r="S4514" i="1"/>
  <c r="T4514" i="1"/>
  <c r="U4514" i="1"/>
  <c r="M4515" i="1"/>
  <c r="N4515" i="1"/>
  <c r="O4515" i="1"/>
  <c r="P4515" i="1"/>
  <c r="Q4515" i="1"/>
  <c r="R4515" i="1"/>
  <c r="S4515" i="1"/>
  <c r="T4515" i="1"/>
  <c r="U4515" i="1"/>
  <c r="M4516" i="1"/>
  <c r="N4516" i="1"/>
  <c r="O4516" i="1"/>
  <c r="P4516" i="1"/>
  <c r="Q4516" i="1"/>
  <c r="R4516" i="1"/>
  <c r="S4516" i="1"/>
  <c r="T4516" i="1"/>
  <c r="U4516" i="1"/>
  <c r="M4517" i="1"/>
  <c r="N4517" i="1"/>
  <c r="O4517" i="1"/>
  <c r="P4517" i="1"/>
  <c r="Q4517" i="1"/>
  <c r="R4517" i="1"/>
  <c r="S4517" i="1"/>
  <c r="T4517" i="1"/>
  <c r="U4517" i="1"/>
  <c r="M4518" i="1"/>
  <c r="N4518" i="1"/>
  <c r="O4518" i="1"/>
  <c r="P4518" i="1"/>
  <c r="Q4518" i="1"/>
  <c r="R4518" i="1"/>
  <c r="S4518" i="1"/>
  <c r="T4518" i="1"/>
  <c r="U4518" i="1"/>
  <c r="M4519" i="1"/>
  <c r="N4519" i="1"/>
  <c r="O4519" i="1"/>
  <c r="P4519" i="1"/>
  <c r="Q4519" i="1"/>
  <c r="R4519" i="1"/>
  <c r="S4519" i="1"/>
  <c r="T4519" i="1"/>
  <c r="U4519" i="1"/>
  <c r="M4520" i="1"/>
  <c r="N4520" i="1"/>
  <c r="O4520" i="1"/>
  <c r="P4520" i="1"/>
  <c r="Q4520" i="1"/>
  <c r="R4520" i="1"/>
  <c r="S4520" i="1"/>
  <c r="T4520" i="1"/>
  <c r="U4520" i="1"/>
  <c r="M4521" i="1"/>
  <c r="N4521" i="1"/>
  <c r="O4521" i="1"/>
  <c r="P4521" i="1"/>
  <c r="Q4521" i="1"/>
  <c r="R4521" i="1"/>
  <c r="S4521" i="1"/>
  <c r="T4521" i="1"/>
  <c r="U4521" i="1"/>
  <c r="M4522" i="1"/>
  <c r="N4522" i="1"/>
  <c r="O4522" i="1"/>
  <c r="P4522" i="1"/>
  <c r="Q4522" i="1"/>
  <c r="R4522" i="1"/>
  <c r="S4522" i="1"/>
  <c r="T4522" i="1"/>
  <c r="U4522" i="1"/>
  <c r="M4523" i="1"/>
  <c r="N4523" i="1"/>
  <c r="O4523" i="1"/>
  <c r="P4523" i="1"/>
  <c r="Q4523" i="1"/>
  <c r="R4523" i="1"/>
  <c r="S4523" i="1"/>
  <c r="T4523" i="1"/>
  <c r="U4523" i="1"/>
  <c r="M4524" i="1"/>
  <c r="N4524" i="1"/>
  <c r="O4524" i="1"/>
  <c r="P4524" i="1"/>
  <c r="Q4524" i="1"/>
  <c r="R4524" i="1"/>
  <c r="S4524" i="1"/>
  <c r="T4524" i="1"/>
  <c r="U4524" i="1"/>
  <c r="M4525" i="1"/>
  <c r="N4525" i="1"/>
  <c r="O4525" i="1"/>
  <c r="P4525" i="1"/>
  <c r="Q4525" i="1"/>
  <c r="R4525" i="1"/>
  <c r="S4525" i="1"/>
  <c r="T4525" i="1"/>
  <c r="U4525" i="1"/>
  <c r="M4526" i="1"/>
  <c r="N4526" i="1"/>
  <c r="O4526" i="1"/>
  <c r="P4526" i="1"/>
  <c r="Q4526" i="1"/>
  <c r="R4526" i="1"/>
  <c r="S4526" i="1"/>
  <c r="T4526" i="1"/>
  <c r="U4526" i="1"/>
  <c r="M4527" i="1"/>
  <c r="N4527" i="1"/>
  <c r="O4527" i="1"/>
  <c r="P4527" i="1"/>
  <c r="Q4527" i="1"/>
  <c r="R4527" i="1"/>
  <c r="S4527" i="1"/>
  <c r="T4527" i="1"/>
  <c r="U4527" i="1"/>
  <c r="M4528" i="1"/>
  <c r="N4528" i="1"/>
  <c r="O4528" i="1"/>
  <c r="P4528" i="1"/>
  <c r="Q4528" i="1"/>
  <c r="R4528" i="1"/>
  <c r="S4528" i="1"/>
  <c r="T4528" i="1"/>
  <c r="U4528" i="1"/>
  <c r="M4529" i="1"/>
  <c r="N4529" i="1"/>
  <c r="O4529" i="1"/>
  <c r="P4529" i="1"/>
  <c r="Q4529" i="1"/>
  <c r="R4529" i="1"/>
  <c r="S4529" i="1"/>
  <c r="T4529" i="1"/>
  <c r="U4529" i="1"/>
  <c r="M4530" i="1"/>
  <c r="N4530" i="1"/>
  <c r="O4530" i="1"/>
  <c r="P4530" i="1"/>
  <c r="Q4530" i="1"/>
  <c r="R4530" i="1"/>
  <c r="S4530" i="1"/>
  <c r="T4530" i="1"/>
  <c r="U4530" i="1"/>
  <c r="M4531" i="1"/>
  <c r="N4531" i="1"/>
  <c r="O4531" i="1"/>
  <c r="P4531" i="1"/>
  <c r="Q4531" i="1"/>
  <c r="R4531" i="1"/>
  <c r="S4531" i="1"/>
  <c r="T4531" i="1"/>
  <c r="U4531" i="1"/>
  <c r="M4532" i="1"/>
  <c r="N4532" i="1"/>
  <c r="O4532" i="1"/>
  <c r="P4532" i="1"/>
  <c r="Q4532" i="1"/>
  <c r="R4532" i="1"/>
  <c r="S4532" i="1"/>
  <c r="T4532" i="1"/>
  <c r="U4532" i="1"/>
  <c r="M4533" i="1"/>
  <c r="N4533" i="1"/>
  <c r="O4533" i="1"/>
  <c r="P4533" i="1"/>
  <c r="Q4533" i="1"/>
  <c r="R4533" i="1"/>
  <c r="S4533" i="1"/>
  <c r="T4533" i="1"/>
  <c r="U4533" i="1"/>
  <c r="M4534" i="1"/>
  <c r="N4534" i="1"/>
  <c r="O4534" i="1"/>
  <c r="P4534" i="1"/>
  <c r="Q4534" i="1"/>
  <c r="R4534" i="1"/>
  <c r="S4534" i="1"/>
  <c r="T4534" i="1"/>
  <c r="U4534" i="1"/>
  <c r="M4535" i="1"/>
  <c r="N4535" i="1"/>
  <c r="O4535" i="1"/>
  <c r="P4535" i="1"/>
  <c r="Q4535" i="1"/>
  <c r="R4535" i="1"/>
  <c r="S4535" i="1"/>
  <c r="T4535" i="1"/>
  <c r="U4535" i="1"/>
  <c r="M4536" i="1"/>
  <c r="N4536" i="1"/>
  <c r="O4536" i="1"/>
  <c r="P4536" i="1"/>
  <c r="Q4536" i="1"/>
  <c r="R4536" i="1"/>
  <c r="S4536" i="1"/>
  <c r="T4536" i="1"/>
  <c r="U4536" i="1"/>
  <c r="M4537" i="1"/>
  <c r="N4537" i="1"/>
  <c r="O4537" i="1"/>
  <c r="P4537" i="1"/>
  <c r="Q4537" i="1"/>
  <c r="R4537" i="1"/>
  <c r="S4537" i="1"/>
  <c r="T4537" i="1"/>
  <c r="U4537"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02" i="1"/>
  <c r="M4286" i="1"/>
  <c r="N4286" i="1"/>
  <c r="O4286" i="1"/>
  <c r="P4286" i="1"/>
  <c r="Q4286" i="1"/>
  <c r="R4286" i="1"/>
  <c r="S4286" i="1"/>
  <c r="T4286" i="1"/>
  <c r="U4286" i="1"/>
  <c r="M4287" i="1"/>
  <c r="N4287" i="1"/>
  <c r="O4287" i="1"/>
  <c r="P4287" i="1"/>
  <c r="Q4287" i="1"/>
  <c r="R4287" i="1"/>
  <c r="S4287" i="1"/>
  <c r="T4287" i="1"/>
  <c r="U4287" i="1"/>
  <c r="M4288" i="1"/>
  <c r="N4288" i="1"/>
  <c r="O4288" i="1"/>
  <c r="P4288" i="1"/>
  <c r="Q4288" i="1"/>
  <c r="R4288" i="1"/>
  <c r="S4288" i="1"/>
  <c r="T4288" i="1"/>
  <c r="U4288" i="1"/>
  <c r="M4289" i="1"/>
  <c r="N4289" i="1"/>
  <c r="O4289" i="1"/>
  <c r="P4289" i="1"/>
  <c r="Q4289" i="1"/>
  <c r="R4289" i="1"/>
  <c r="S4289" i="1"/>
  <c r="T4289" i="1"/>
  <c r="U4289" i="1"/>
  <c r="M4290" i="1"/>
  <c r="N4290" i="1"/>
  <c r="O4290" i="1"/>
  <c r="P4290" i="1"/>
  <c r="Q4290" i="1"/>
  <c r="R4290" i="1"/>
  <c r="S4290" i="1"/>
  <c r="T4290" i="1"/>
  <c r="U4290" i="1"/>
  <c r="M4291" i="1"/>
  <c r="N4291" i="1"/>
  <c r="O4291" i="1"/>
  <c r="O5155" i="1" s="1"/>
  <c r="P4291" i="1"/>
  <c r="P5155" i="1" s="1"/>
  <c r="Q4291" i="1"/>
  <c r="R4291" i="1"/>
  <c r="S4291" i="1"/>
  <c r="T4291" i="1"/>
  <c r="U4291" i="1"/>
  <c r="M4292" i="1"/>
  <c r="N4292" i="1"/>
  <c r="O4292" i="1"/>
  <c r="P4292" i="1"/>
  <c r="Q4292" i="1"/>
  <c r="R4292" i="1"/>
  <c r="S4292" i="1"/>
  <c r="T4292" i="1"/>
  <c r="U4292" i="1"/>
  <c r="M4293" i="1"/>
  <c r="N4293" i="1"/>
  <c r="O4293" i="1"/>
  <c r="P4293" i="1"/>
  <c r="Q4293" i="1"/>
  <c r="R4293" i="1"/>
  <c r="S4293" i="1"/>
  <c r="T4293" i="1"/>
  <c r="U4293" i="1"/>
  <c r="M4294" i="1"/>
  <c r="N4294" i="1"/>
  <c r="O4294" i="1"/>
  <c r="P4294" i="1"/>
  <c r="Q4294" i="1"/>
  <c r="R4294" i="1"/>
  <c r="S4294" i="1"/>
  <c r="T4294" i="1"/>
  <c r="U4294" i="1"/>
  <c r="M4295" i="1"/>
  <c r="N4295" i="1"/>
  <c r="O4295" i="1"/>
  <c r="P4295" i="1"/>
  <c r="Q4295" i="1"/>
  <c r="R4295" i="1"/>
  <c r="S4295" i="1"/>
  <c r="T4295" i="1"/>
  <c r="T5159" i="1" s="1"/>
  <c r="U4295" i="1"/>
  <c r="M4296" i="1"/>
  <c r="N4296" i="1"/>
  <c r="O4296" i="1"/>
  <c r="P4296" i="1"/>
  <c r="Q4296" i="1"/>
  <c r="R4296" i="1"/>
  <c r="S4296" i="1"/>
  <c r="T4296" i="1"/>
  <c r="U4296" i="1"/>
  <c r="M4297" i="1"/>
  <c r="N4297" i="1"/>
  <c r="O4297" i="1"/>
  <c r="P4297" i="1"/>
  <c r="Q4297" i="1"/>
  <c r="R4297" i="1"/>
  <c r="S4297" i="1"/>
  <c r="T4297" i="1"/>
  <c r="U4297" i="1"/>
  <c r="M4298" i="1"/>
  <c r="N4298" i="1"/>
  <c r="O4298" i="1"/>
  <c r="P4298" i="1"/>
  <c r="Q4298" i="1"/>
  <c r="R4298" i="1"/>
  <c r="S4298" i="1"/>
  <c r="T4298" i="1"/>
  <c r="U4298" i="1"/>
  <c r="M4299" i="1"/>
  <c r="N4299" i="1"/>
  <c r="O4299" i="1"/>
  <c r="O5163" i="1" s="1"/>
  <c r="P4299" i="1"/>
  <c r="P5163" i="1" s="1"/>
  <c r="Q4299" i="1"/>
  <c r="R4299" i="1"/>
  <c r="R4947" i="1" s="1"/>
  <c r="S4299" i="1"/>
  <c r="T4299" i="1"/>
  <c r="U4299" i="1"/>
  <c r="M4300" i="1"/>
  <c r="N4300" i="1"/>
  <c r="O4300" i="1"/>
  <c r="P4300" i="1"/>
  <c r="Q4300" i="1"/>
  <c r="R4300" i="1"/>
  <c r="S4300" i="1"/>
  <c r="T4300" i="1"/>
  <c r="U4300" i="1"/>
  <c r="M4301" i="1"/>
  <c r="N4301" i="1"/>
  <c r="O4301" i="1"/>
  <c r="P4301" i="1"/>
  <c r="Q4301" i="1"/>
  <c r="R4301" i="1"/>
  <c r="S4301" i="1"/>
  <c r="T4301" i="1"/>
  <c r="U4301" i="1"/>
  <c r="M4302" i="1"/>
  <c r="N4302" i="1"/>
  <c r="O4302" i="1"/>
  <c r="P4302" i="1"/>
  <c r="Q4302" i="1"/>
  <c r="R4302" i="1"/>
  <c r="S4302" i="1"/>
  <c r="T4302" i="1"/>
  <c r="U4302" i="1"/>
  <c r="M4303" i="1"/>
  <c r="M5167" i="1" s="1"/>
  <c r="N4303" i="1"/>
  <c r="O4303" i="1"/>
  <c r="P4303" i="1"/>
  <c r="Q4303" i="1"/>
  <c r="Q5167" i="1" s="1"/>
  <c r="R4303" i="1"/>
  <c r="R4951" i="1" s="1"/>
  <c r="S4303" i="1"/>
  <c r="T4303" i="1"/>
  <c r="T5167" i="1" s="1"/>
  <c r="U4303" i="1"/>
  <c r="M4304" i="1"/>
  <c r="N4304" i="1"/>
  <c r="O4304" i="1"/>
  <c r="P4304" i="1"/>
  <c r="Q4304" i="1"/>
  <c r="R4304" i="1"/>
  <c r="S4304" i="1"/>
  <c r="T4304" i="1"/>
  <c r="U4304" i="1"/>
  <c r="M4305" i="1"/>
  <c r="N4305" i="1"/>
  <c r="O4305" i="1"/>
  <c r="P4305" i="1"/>
  <c r="Q4305" i="1"/>
  <c r="R4305" i="1"/>
  <c r="S4305" i="1"/>
  <c r="T4305" i="1"/>
  <c r="U4305" i="1"/>
  <c r="M4306" i="1"/>
  <c r="N4306" i="1"/>
  <c r="O4306" i="1"/>
  <c r="P4306" i="1"/>
  <c r="Q4306" i="1"/>
  <c r="R4306" i="1"/>
  <c r="S4306" i="1"/>
  <c r="T4306" i="1"/>
  <c r="U4306" i="1"/>
  <c r="M4307" i="1"/>
  <c r="N4307" i="1"/>
  <c r="O4307" i="1"/>
  <c r="P4307" i="1"/>
  <c r="P5171" i="1" s="1"/>
  <c r="Q4307" i="1"/>
  <c r="R4307" i="1"/>
  <c r="R4955" i="1" s="1"/>
  <c r="S4307" i="1"/>
  <c r="T4307" i="1"/>
  <c r="U4307" i="1"/>
  <c r="M4308" i="1"/>
  <c r="N4308" i="1"/>
  <c r="O4308" i="1"/>
  <c r="P4308" i="1"/>
  <c r="Q4308" i="1"/>
  <c r="R4308" i="1"/>
  <c r="S4308" i="1"/>
  <c r="T4308" i="1"/>
  <c r="U4308" i="1"/>
  <c r="M4309" i="1"/>
  <c r="N4309" i="1"/>
  <c r="O4309" i="1"/>
  <c r="P4309" i="1"/>
  <c r="Q4309" i="1"/>
  <c r="R4309" i="1"/>
  <c r="S4309" i="1"/>
  <c r="T4309" i="1"/>
  <c r="U4309" i="1"/>
  <c r="M4310" i="1"/>
  <c r="N4310" i="1"/>
  <c r="O4310" i="1"/>
  <c r="P4310" i="1"/>
  <c r="Q4310" i="1"/>
  <c r="R4310" i="1"/>
  <c r="S4310" i="1"/>
  <c r="T4310" i="1"/>
  <c r="U4310" i="1"/>
  <c r="M4311" i="1"/>
  <c r="M5175" i="1" s="1"/>
  <c r="N4311" i="1"/>
  <c r="O4311" i="1"/>
  <c r="P4311" i="1"/>
  <c r="Q4311" i="1"/>
  <c r="Q5175" i="1" s="1"/>
  <c r="R4311" i="1"/>
  <c r="S4311" i="1"/>
  <c r="T4311" i="1"/>
  <c r="T5175" i="1" s="1"/>
  <c r="U4311" i="1"/>
  <c r="U5175" i="1" s="1"/>
  <c r="M4312" i="1"/>
  <c r="N4312" i="1"/>
  <c r="O4312" i="1"/>
  <c r="P4312" i="1"/>
  <c r="Q4312" i="1"/>
  <c r="R4312" i="1"/>
  <c r="S4312" i="1"/>
  <c r="T4312" i="1"/>
  <c r="U4312" i="1"/>
  <c r="M4313" i="1"/>
  <c r="N4313" i="1"/>
  <c r="O4313" i="1"/>
  <c r="P4313" i="1"/>
  <c r="Q4313" i="1"/>
  <c r="R4313" i="1"/>
  <c r="S4313" i="1"/>
  <c r="T4313" i="1"/>
  <c r="U4313" i="1"/>
  <c r="M4314" i="1"/>
  <c r="N4314" i="1"/>
  <c r="O4314" i="1"/>
  <c r="P4314" i="1"/>
  <c r="Q4314" i="1"/>
  <c r="R4314" i="1"/>
  <c r="S4314" i="1"/>
  <c r="T4314" i="1"/>
  <c r="U4314" i="1"/>
  <c r="M4315" i="1"/>
  <c r="N4315" i="1"/>
  <c r="O4315" i="1"/>
  <c r="P4315" i="1"/>
  <c r="P5179" i="1" s="1"/>
  <c r="Q4315" i="1"/>
  <c r="R4315" i="1"/>
  <c r="R4963" i="1" s="1"/>
  <c r="S4315" i="1"/>
  <c r="T4315" i="1"/>
  <c r="U4315" i="1"/>
  <c r="M4316" i="1"/>
  <c r="N4316" i="1"/>
  <c r="O4316" i="1"/>
  <c r="P4316" i="1"/>
  <c r="Q4316" i="1"/>
  <c r="R4316" i="1"/>
  <c r="S4316" i="1"/>
  <c r="T4316" i="1"/>
  <c r="U4316" i="1"/>
  <c r="M4317" i="1"/>
  <c r="N4317" i="1"/>
  <c r="O4317" i="1"/>
  <c r="P4317" i="1"/>
  <c r="Q4317" i="1"/>
  <c r="R4317" i="1"/>
  <c r="S4317" i="1"/>
  <c r="T4317" i="1"/>
  <c r="U4317" i="1"/>
  <c r="M4318" i="1"/>
  <c r="N4318" i="1"/>
  <c r="O4318" i="1"/>
  <c r="P4318" i="1"/>
  <c r="Q4318" i="1"/>
  <c r="R4318" i="1"/>
  <c r="S4318" i="1"/>
  <c r="T4318" i="1"/>
  <c r="U4318" i="1"/>
  <c r="M4319" i="1"/>
  <c r="M5183" i="1" s="1"/>
  <c r="N4319" i="1"/>
  <c r="N5183" i="1" s="1"/>
  <c r="O4319" i="1"/>
  <c r="P4319" i="1"/>
  <c r="P5183" i="1" s="1"/>
  <c r="Q4319" i="1"/>
  <c r="Q5183" i="1" s="1"/>
  <c r="R4319" i="1"/>
  <c r="S4319" i="1"/>
  <c r="T4319" i="1"/>
  <c r="T5183" i="1" s="1"/>
  <c r="U4319" i="1"/>
  <c r="U5183" i="1" s="1"/>
  <c r="M4320" i="1"/>
  <c r="N4320" i="1"/>
  <c r="O4320" i="1"/>
  <c r="P4320" i="1"/>
  <c r="Q4320" i="1"/>
  <c r="R4320" i="1"/>
  <c r="S4320" i="1"/>
  <c r="T4320" i="1"/>
  <c r="U4320" i="1"/>
  <c r="M4321" i="1"/>
  <c r="N4321" i="1"/>
  <c r="O4321" i="1"/>
  <c r="P4321" i="1"/>
  <c r="Q4321" i="1"/>
  <c r="R4321" i="1"/>
  <c r="S4321" i="1"/>
  <c r="T4321" i="1"/>
  <c r="U4321" i="1"/>
  <c r="L4287" i="1"/>
  <c r="L4288" i="1"/>
  <c r="L4289" i="1"/>
  <c r="L4290" i="1"/>
  <c r="L4291" i="1"/>
  <c r="L5155" i="1" s="1"/>
  <c r="L4292" i="1"/>
  <c r="L4293" i="1"/>
  <c r="L4294" i="1"/>
  <c r="L4295" i="1"/>
  <c r="L5159" i="1" s="1"/>
  <c r="L4296" i="1"/>
  <c r="L4297" i="1"/>
  <c r="L4298" i="1"/>
  <c r="L4299" i="1"/>
  <c r="L5163" i="1" s="1"/>
  <c r="L4300" i="1"/>
  <c r="L4301" i="1"/>
  <c r="L4302" i="1"/>
  <c r="L4303" i="1"/>
  <c r="L4304" i="1"/>
  <c r="L4305" i="1"/>
  <c r="L4306" i="1"/>
  <c r="L4307" i="1"/>
  <c r="L5171" i="1" s="1"/>
  <c r="L4308" i="1"/>
  <c r="L4309" i="1"/>
  <c r="L4310" i="1"/>
  <c r="L4311" i="1"/>
  <c r="L4312" i="1"/>
  <c r="L4313" i="1"/>
  <c r="L4314" i="1"/>
  <c r="L4315" i="1"/>
  <c r="L5179" i="1" s="1"/>
  <c r="L4316" i="1"/>
  <c r="L4317" i="1"/>
  <c r="L4318" i="1"/>
  <c r="L4319" i="1"/>
  <c r="L4320" i="1"/>
  <c r="L4321" i="1"/>
  <c r="L4286" i="1"/>
  <c r="L4575" i="1"/>
  <c r="M4575" i="1"/>
  <c r="N4575" i="1"/>
  <c r="O4575" i="1"/>
  <c r="P4575" i="1"/>
  <c r="Q4575" i="1"/>
  <c r="R4575" i="1"/>
  <c r="S4575" i="1"/>
  <c r="T4575" i="1"/>
  <c r="U4575" i="1"/>
  <c r="L4576" i="1"/>
  <c r="M4576" i="1"/>
  <c r="N4576" i="1"/>
  <c r="O4576" i="1"/>
  <c r="P4576" i="1"/>
  <c r="Q4576" i="1"/>
  <c r="R4576" i="1"/>
  <c r="S4576" i="1"/>
  <c r="T4576" i="1"/>
  <c r="U4576" i="1"/>
  <c r="L4577" i="1"/>
  <c r="M4577" i="1"/>
  <c r="N4577" i="1"/>
  <c r="O4577" i="1"/>
  <c r="P4577" i="1"/>
  <c r="Q4577" i="1"/>
  <c r="R4577" i="1"/>
  <c r="S4577" i="1"/>
  <c r="T4577" i="1"/>
  <c r="U4577" i="1"/>
  <c r="L4578" i="1"/>
  <c r="M4578" i="1"/>
  <c r="N4578" i="1"/>
  <c r="O4578" i="1"/>
  <c r="P4578" i="1"/>
  <c r="Q4578" i="1"/>
  <c r="R4578" i="1"/>
  <c r="S4578" i="1"/>
  <c r="T4578" i="1"/>
  <c r="U4578" i="1"/>
  <c r="L4579" i="1"/>
  <c r="M4579" i="1"/>
  <c r="N4579" i="1"/>
  <c r="O4579" i="1"/>
  <c r="P4579" i="1"/>
  <c r="Q4579" i="1"/>
  <c r="R4579" i="1"/>
  <c r="S4579" i="1"/>
  <c r="T4579" i="1"/>
  <c r="U4579" i="1"/>
  <c r="L4580" i="1"/>
  <c r="M4580" i="1"/>
  <c r="N4580" i="1"/>
  <c r="O4580" i="1"/>
  <c r="P4580" i="1"/>
  <c r="Q4580" i="1"/>
  <c r="R4580" i="1"/>
  <c r="S4580" i="1"/>
  <c r="T4580" i="1"/>
  <c r="U4580" i="1"/>
  <c r="L4581" i="1"/>
  <c r="M4581" i="1"/>
  <c r="N4581" i="1"/>
  <c r="O4581" i="1"/>
  <c r="P4581" i="1"/>
  <c r="Q4581" i="1"/>
  <c r="R4581" i="1"/>
  <c r="S4581" i="1"/>
  <c r="T4581" i="1"/>
  <c r="U4581" i="1"/>
  <c r="L4582" i="1"/>
  <c r="M4582" i="1"/>
  <c r="N4582" i="1"/>
  <c r="O4582" i="1"/>
  <c r="P4582" i="1"/>
  <c r="Q4582" i="1"/>
  <c r="R4582" i="1"/>
  <c r="S4582" i="1"/>
  <c r="T4582" i="1"/>
  <c r="U4582" i="1"/>
  <c r="L4583" i="1"/>
  <c r="M4583" i="1"/>
  <c r="N4583" i="1"/>
  <c r="O4583" i="1"/>
  <c r="P4583" i="1"/>
  <c r="Q4583" i="1"/>
  <c r="R4583" i="1"/>
  <c r="S4583" i="1"/>
  <c r="T4583" i="1"/>
  <c r="U4583" i="1"/>
  <c r="L4584" i="1"/>
  <c r="M4584" i="1"/>
  <c r="N4584" i="1"/>
  <c r="O4584" i="1"/>
  <c r="P4584" i="1"/>
  <c r="Q4584" i="1"/>
  <c r="R4584" i="1"/>
  <c r="S4584" i="1"/>
  <c r="T4584" i="1"/>
  <c r="U4584" i="1"/>
  <c r="L4585" i="1"/>
  <c r="M4585" i="1"/>
  <c r="N4585" i="1"/>
  <c r="O4585" i="1"/>
  <c r="P4585" i="1"/>
  <c r="Q4585" i="1"/>
  <c r="R4585" i="1"/>
  <c r="S4585" i="1"/>
  <c r="T4585" i="1"/>
  <c r="U4585" i="1"/>
  <c r="L4586" i="1"/>
  <c r="M4586" i="1"/>
  <c r="N4586" i="1"/>
  <c r="O4586" i="1"/>
  <c r="P4586" i="1"/>
  <c r="Q4586" i="1"/>
  <c r="R4586" i="1"/>
  <c r="S4586" i="1"/>
  <c r="T4586" i="1"/>
  <c r="U4586" i="1"/>
  <c r="L4587" i="1"/>
  <c r="M4587" i="1"/>
  <c r="N4587" i="1"/>
  <c r="O4587" i="1"/>
  <c r="P4587" i="1"/>
  <c r="Q4587" i="1"/>
  <c r="R4587" i="1"/>
  <c r="S4587" i="1"/>
  <c r="T4587" i="1"/>
  <c r="U4587" i="1"/>
  <c r="L4588" i="1"/>
  <c r="M4588" i="1"/>
  <c r="N4588" i="1"/>
  <c r="O4588" i="1"/>
  <c r="P4588" i="1"/>
  <c r="Q4588" i="1"/>
  <c r="R4588" i="1"/>
  <c r="S4588" i="1"/>
  <c r="T4588" i="1"/>
  <c r="U4588" i="1"/>
  <c r="L4589" i="1"/>
  <c r="M4589" i="1"/>
  <c r="N4589" i="1"/>
  <c r="O4589" i="1"/>
  <c r="P4589" i="1"/>
  <c r="Q4589" i="1"/>
  <c r="R4589" i="1"/>
  <c r="S4589" i="1"/>
  <c r="T4589" i="1"/>
  <c r="U4589" i="1"/>
  <c r="L4590" i="1"/>
  <c r="M4590" i="1"/>
  <c r="N4590" i="1"/>
  <c r="O4590" i="1"/>
  <c r="P4590" i="1"/>
  <c r="Q4590" i="1"/>
  <c r="R4590" i="1"/>
  <c r="S4590" i="1"/>
  <c r="T4590" i="1"/>
  <c r="U4590" i="1"/>
  <c r="L4591" i="1"/>
  <c r="M4591" i="1"/>
  <c r="N4591" i="1"/>
  <c r="O4591" i="1"/>
  <c r="P4591" i="1"/>
  <c r="Q4591" i="1"/>
  <c r="R4591" i="1"/>
  <c r="S4591" i="1"/>
  <c r="T4591" i="1"/>
  <c r="U4591" i="1"/>
  <c r="L4592" i="1"/>
  <c r="M4592" i="1"/>
  <c r="N4592" i="1"/>
  <c r="O4592" i="1"/>
  <c r="P4592" i="1"/>
  <c r="Q4592" i="1"/>
  <c r="R4592" i="1"/>
  <c r="S4592" i="1"/>
  <c r="T4592" i="1"/>
  <c r="U4592" i="1"/>
  <c r="L4593" i="1"/>
  <c r="M4593" i="1"/>
  <c r="N4593" i="1"/>
  <c r="O4593" i="1"/>
  <c r="P4593" i="1"/>
  <c r="Q4593" i="1"/>
  <c r="R4593" i="1"/>
  <c r="S4593" i="1"/>
  <c r="T4593" i="1"/>
  <c r="U4593" i="1"/>
  <c r="L4594" i="1"/>
  <c r="M4594" i="1"/>
  <c r="N4594" i="1"/>
  <c r="O4594" i="1"/>
  <c r="P4594" i="1"/>
  <c r="Q4594" i="1"/>
  <c r="R4594" i="1"/>
  <c r="S4594" i="1"/>
  <c r="T4594" i="1"/>
  <c r="U4594" i="1"/>
  <c r="L4595" i="1"/>
  <c r="M4595" i="1"/>
  <c r="N4595" i="1"/>
  <c r="O4595" i="1"/>
  <c r="P4595" i="1"/>
  <c r="Q4595" i="1"/>
  <c r="R4595" i="1"/>
  <c r="S4595" i="1"/>
  <c r="T4595" i="1"/>
  <c r="U4595" i="1"/>
  <c r="L4596" i="1"/>
  <c r="M4596" i="1"/>
  <c r="N4596" i="1"/>
  <c r="O4596" i="1"/>
  <c r="P4596" i="1"/>
  <c r="Q4596" i="1"/>
  <c r="R4596" i="1"/>
  <c r="S4596" i="1"/>
  <c r="T4596" i="1"/>
  <c r="U4596" i="1"/>
  <c r="L4597" i="1"/>
  <c r="M4597" i="1"/>
  <c r="N4597" i="1"/>
  <c r="O4597" i="1"/>
  <c r="P4597" i="1"/>
  <c r="Q4597" i="1"/>
  <c r="R4597" i="1"/>
  <c r="S4597" i="1"/>
  <c r="T4597" i="1"/>
  <c r="U4597" i="1"/>
  <c r="L4598" i="1"/>
  <c r="M4598" i="1"/>
  <c r="N4598" i="1"/>
  <c r="O4598" i="1"/>
  <c r="P4598" i="1"/>
  <c r="Q4598" i="1"/>
  <c r="R4598" i="1"/>
  <c r="S4598" i="1"/>
  <c r="T4598" i="1"/>
  <c r="U4598" i="1"/>
  <c r="L4599" i="1"/>
  <c r="M4599" i="1"/>
  <c r="N4599" i="1"/>
  <c r="O4599" i="1"/>
  <c r="P4599" i="1"/>
  <c r="Q4599" i="1"/>
  <c r="R4599" i="1"/>
  <c r="S4599" i="1"/>
  <c r="T4599" i="1"/>
  <c r="U4599" i="1"/>
  <c r="L4600" i="1"/>
  <c r="M4600" i="1"/>
  <c r="N4600" i="1"/>
  <c r="O4600" i="1"/>
  <c r="P4600" i="1"/>
  <c r="Q4600" i="1"/>
  <c r="R4600" i="1"/>
  <c r="S4600" i="1"/>
  <c r="T4600" i="1"/>
  <c r="U4600" i="1"/>
  <c r="L4601" i="1"/>
  <c r="M4601" i="1"/>
  <c r="N4601" i="1"/>
  <c r="O4601" i="1"/>
  <c r="P4601" i="1"/>
  <c r="Q4601" i="1"/>
  <c r="R4601" i="1"/>
  <c r="S4601" i="1"/>
  <c r="T4601" i="1"/>
  <c r="U4601" i="1"/>
  <c r="L4602" i="1"/>
  <c r="M4602" i="1"/>
  <c r="N4602" i="1"/>
  <c r="O4602" i="1"/>
  <c r="P4602" i="1"/>
  <c r="Q4602" i="1"/>
  <c r="R4602" i="1"/>
  <c r="S4602" i="1"/>
  <c r="T4602" i="1"/>
  <c r="U4602" i="1"/>
  <c r="L4603" i="1"/>
  <c r="M4603" i="1"/>
  <c r="N4603" i="1"/>
  <c r="O4603" i="1"/>
  <c r="P4603" i="1"/>
  <c r="Q4603" i="1"/>
  <c r="R4603" i="1"/>
  <c r="S4603" i="1"/>
  <c r="T4603" i="1"/>
  <c r="U4603" i="1"/>
  <c r="L4604" i="1"/>
  <c r="M4604" i="1"/>
  <c r="N4604" i="1"/>
  <c r="O4604" i="1"/>
  <c r="P4604" i="1"/>
  <c r="Q4604" i="1"/>
  <c r="R4604" i="1"/>
  <c r="S4604" i="1"/>
  <c r="T4604" i="1"/>
  <c r="U4604" i="1"/>
  <c r="L4605" i="1"/>
  <c r="M4605" i="1"/>
  <c r="N4605" i="1"/>
  <c r="O4605" i="1"/>
  <c r="P4605" i="1"/>
  <c r="Q4605" i="1"/>
  <c r="R4605" i="1"/>
  <c r="S4605" i="1"/>
  <c r="T4605" i="1"/>
  <c r="U4605" i="1"/>
  <c r="L4606" i="1"/>
  <c r="M4606" i="1"/>
  <c r="N4606" i="1"/>
  <c r="O4606" i="1"/>
  <c r="P4606" i="1"/>
  <c r="Q4606" i="1"/>
  <c r="R4606" i="1"/>
  <c r="S4606" i="1"/>
  <c r="T4606" i="1"/>
  <c r="U4606" i="1"/>
  <c r="L4607" i="1"/>
  <c r="M4607" i="1"/>
  <c r="N4607" i="1"/>
  <c r="O4607" i="1"/>
  <c r="P4607" i="1"/>
  <c r="Q4607" i="1"/>
  <c r="R4607" i="1"/>
  <c r="S4607" i="1"/>
  <c r="T4607" i="1"/>
  <c r="U4607" i="1"/>
  <c r="L4608" i="1"/>
  <c r="M4608" i="1"/>
  <c r="N4608" i="1"/>
  <c r="O4608" i="1"/>
  <c r="P4608" i="1"/>
  <c r="Q4608" i="1"/>
  <c r="R4608" i="1"/>
  <c r="S4608" i="1"/>
  <c r="T4608" i="1"/>
  <c r="U4608" i="1"/>
  <c r="L4609" i="1"/>
  <c r="M4609" i="1"/>
  <c r="N4609" i="1"/>
  <c r="O4609" i="1"/>
  <c r="P4609" i="1"/>
  <c r="Q4609" i="1"/>
  <c r="R4609" i="1"/>
  <c r="S4609" i="1"/>
  <c r="T4609" i="1"/>
  <c r="U4609" i="1"/>
  <c r="M4574" i="1"/>
  <c r="N4574" i="1"/>
  <c r="O4574" i="1"/>
  <c r="P4574" i="1"/>
  <c r="Q4574" i="1"/>
  <c r="R4574" i="1"/>
  <c r="S4574" i="1"/>
  <c r="T4574" i="1"/>
  <c r="U4574" i="1"/>
  <c r="L4574" i="1"/>
  <c r="L4359" i="1"/>
  <c r="M4359" i="1"/>
  <c r="N4359" i="1"/>
  <c r="O4359" i="1"/>
  <c r="P4359" i="1"/>
  <c r="Q4359" i="1"/>
  <c r="R4359" i="1"/>
  <c r="S4359" i="1"/>
  <c r="T4359" i="1"/>
  <c r="U4359" i="1"/>
  <c r="L4360" i="1"/>
  <c r="M4360" i="1"/>
  <c r="N4360" i="1"/>
  <c r="O4360" i="1"/>
  <c r="P4360" i="1"/>
  <c r="Q4360" i="1"/>
  <c r="R4360" i="1"/>
  <c r="S4360" i="1"/>
  <c r="T4360" i="1"/>
  <c r="U4360" i="1"/>
  <c r="L4361" i="1"/>
  <c r="M4361" i="1"/>
  <c r="N4361" i="1"/>
  <c r="O4361" i="1"/>
  <c r="P4361" i="1"/>
  <c r="Q4361" i="1"/>
  <c r="R4361" i="1"/>
  <c r="S4361" i="1"/>
  <c r="T4361" i="1"/>
  <c r="U4361" i="1"/>
  <c r="L4362" i="1"/>
  <c r="M4362" i="1"/>
  <c r="N4362" i="1"/>
  <c r="O4362" i="1"/>
  <c r="P4362" i="1"/>
  <c r="Q4362" i="1"/>
  <c r="R4362" i="1"/>
  <c r="S4362" i="1"/>
  <c r="T4362" i="1"/>
  <c r="U4362" i="1"/>
  <c r="L4363" i="1"/>
  <c r="M4363" i="1"/>
  <c r="N4363" i="1"/>
  <c r="O4363" i="1"/>
  <c r="P4363" i="1"/>
  <c r="Q4363" i="1"/>
  <c r="R4363" i="1"/>
  <c r="S4363" i="1"/>
  <c r="T4363" i="1"/>
  <c r="U4363" i="1"/>
  <c r="L4364" i="1"/>
  <c r="M4364" i="1"/>
  <c r="N4364" i="1"/>
  <c r="O4364" i="1"/>
  <c r="P4364" i="1"/>
  <c r="Q4364" i="1"/>
  <c r="R4364" i="1"/>
  <c r="S4364" i="1"/>
  <c r="T4364" i="1"/>
  <c r="U4364" i="1"/>
  <c r="L4365" i="1"/>
  <c r="M4365" i="1"/>
  <c r="N4365" i="1"/>
  <c r="O4365" i="1"/>
  <c r="P4365" i="1"/>
  <c r="Q4365" i="1"/>
  <c r="R4365" i="1"/>
  <c r="S4365" i="1"/>
  <c r="T4365" i="1"/>
  <c r="U4365" i="1"/>
  <c r="L4366" i="1"/>
  <c r="M4366" i="1"/>
  <c r="N4366" i="1"/>
  <c r="O4366" i="1"/>
  <c r="P4366" i="1"/>
  <c r="Q4366" i="1"/>
  <c r="R4366" i="1"/>
  <c r="S4366" i="1"/>
  <c r="T4366" i="1"/>
  <c r="U4366" i="1"/>
  <c r="L4367" i="1"/>
  <c r="M4367" i="1"/>
  <c r="N4367" i="1"/>
  <c r="O4367" i="1"/>
  <c r="P4367" i="1"/>
  <c r="Q4367" i="1"/>
  <c r="R4367" i="1"/>
  <c r="S4367" i="1"/>
  <c r="T4367" i="1"/>
  <c r="U4367" i="1"/>
  <c r="L4368" i="1"/>
  <c r="M4368" i="1"/>
  <c r="N4368" i="1"/>
  <c r="O4368" i="1"/>
  <c r="P4368" i="1"/>
  <c r="Q4368" i="1"/>
  <c r="R4368" i="1"/>
  <c r="S4368" i="1"/>
  <c r="T4368" i="1"/>
  <c r="U4368" i="1"/>
  <c r="L4369" i="1"/>
  <c r="M4369" i="1"/>
  <c r="N4369" i="1"/>
  <c r="O4369" i="1"/>
  <c r="P4369" i="1"/>
  <c r="Q4369" i="1"/>
  <c r="R4369" i="1"/>
  <c r="S4369" i="1"/>
  <c r="T4369" i="1"/>
  <c r="U4369" i="1"/>
  <c r="L4370" i="1"/>
  <c r="M4370" i="1"/>
  <c r="N4370" i="1"/>
  <c r="O4370" i="1"/>
  <c r="P4370" i="1"/>
  <c r="Q4370" i="1"/>
  <c r="R4370" i="1"/>
  <c r="S4370" i="1"/>
  <c r="T4370" i="1"/>
  <c r="U4370" i="1"/>
  <c r="L4371" i="1"/>
  <c r="M4371" i="1"/>
  <c r="N4371" i="1"/>
  <c r="O4371" i="1"/>
  <c r="P4371" i="1"/>
  <c r="Q4371" i="1"/>
  <c r="R4371" i="1"/>
  <c r="S4371" i="1"/>
  <c r="T4371" i="1"/>
  <c r="U4371" i="1"/>
  <c r="L4372" i="1"/>
  <c r="M4372" i="1"/>
  <c r="N4372" i="1"/>
  <c r="O4372" i="1"/>
  <c r="P4372" i="1"/>
  <c r="Q4372" i="1"/>
  <c r="R4372" i="1"/>
  <c r="S4372" i="1"/>
  <c r="T4372" i="1"/>
  <c r="U4372" i="1"/>
  <c r="L4373" i="1"/>
  <c r="M4373" i="1"/>
  <c r="N4373" i="1"/>
  <c r="O4373" i="1"/>
  <c r="P4373" i="1"/>
  <c r="Q4373" i="1"/>
  <c r="R4373" i="1"/>
  <c r="S4373" i="1"/>
  <c r="T4373" i="1"/>
  <c r="U4373" i="1"/>
  <c r="L4374" i="1"/>
  <c r="M4374" i="1"/>
  <c r="N4374" i="1"/>
  <c r="O4374" i="1"/>
  <c r="P4374" i="1"/>
  <c r="Q4374" i="1"/>
  <c r="R4374" i="1"/>
  <c r="S4374" i="1"/>
  <c r="T4374" i="1"/>
  <c r="U4374" i="1"/>
  <c r="L4375" i="1"/>
  <c r="M4375" i="1"/>
  <c r="N4375" i="1"/>
  <c r="O4375" i="1"/>
  <c r="P4375" i="1"/>
  <c r="Q4375" i="1"/>
  <c r="R4375" i="1"/>
  <c r="S4375" i="1"/>
  <c r="T4375" i="1"/>
  <c r="U4375" i="1"/>
  <c r="L4376" i="1"/>
  <c r="M4376" i="1"/>
  <c r="N4376" i="1"/>
  <c r="O4376" i="1"/>
  <c r="P4376" i="1"/>
  <c r="Q4376" i="1"/>
  <c r="R4376" i="1"/>
  <c r="S4376" i="1"/>
  <c r="T4376" i="1"/>
  <c r="U4376" i="1"/>
  <c r="L4377" i="1"/>
  <c r="M4377" i="1"/>
  <c r="N4377" i="1"/>
  <c r="O4377" i="1"/>
  <c r="P4377" i="1"/>
  <c r="Q4377" i="1"/>
  <c r="R4377" i="1"/>
  <c r="S4377" i="1"/>
  <c r="T4377" i="1"/>
  <c r="U4377" i="1"/>
  <c r="L4378" i="1"/>
  <c r="M4378" i="1"/>
  <c r="N4378" i="1"/>
  <c r="O4378" i="1"/>
  <c r="P4378" i="1"/>
  <c r="Q4378" i="1"/>
  <c r="R4378" i="1"/>
  <c r="S4378" i="1"/>
  <c r="T4378" i="1"/>
  <c r="U4378" i="1"/>
  <c r="L4379" i="1"/>
  <c r="M4379" i="1"/>
  <c r="N4379" i="1"/>
  <c r="O4379" i="1"/>
  <c r="P4379" i="1"/>
  <c r="Q4379" i="1"/>
  <c r="R4379" i="1"/>
  <c r="S4379" i="1"/>
  <c r="T4379" i="1"/>
  <c r="U4379" i="1"/>
  <c r="L4380" i="1"/>
  <c r="M4380" i="1"/>
  <c r="N4380" i="1"/>
  <c r="O4380" i="1"/>
  <c r="P4380" i="1"/>
  <c r="Q4380" i="1"/>
  <c r="R4380" i="1"/>
  <c r="S4380" i="1"/>
  <c r="T4380" i="1"/>
  <c r="U4380" i="1"/>
  <c r="L4381" i="1"/>
  <c r="M4381" i="1"/>
  <c r="N4381" i="1"/>
  <c r="O4381" i="1"/>
  <c r="P4381" i="1"/>
  <c r="Q4381" i="1"/>
  <c r="R4381" i="1"/>
  <c r="S4381" i="1"/>
  <c r="T4381" i="1"/>
  <c r="U4381" i="1"/>
  <c r="L4382" i="1"/>
  <c r="M4382" i="1"/>
  <c r="N4382" i="1"/>
  <c r="O4382" i="1"/>
  <c r="P4382" i="1"/>
  <c r="Q4382" i="1"/>
  <c r="R4382" i="1"/>
  <c r="S4382" i="1"/>
  <c r="T4382" i="1"/>
  <c r="U4382" i="1"/>
  <c r="L4383" i="1"/>
  <c r="M4383" i="1"/>
  <c r="N4383" i="1"/>
  <c r="O4383" i="1"/>
  <c r="P4383" i="1"/>
  <c r="Q4383" i="1"/>
  <c r="R4383" i="1"/>
  <c r="S4383" i="1"/>
  <c r="T4383" i="1"/>
  <c r="U4383" i="1"/>
  <c r="L4384" i="1"/>
  <c r="M4384" i="1"/>
  <c r="N4384" i="1"/>
  <c r="O4384" i="1"/>
  <c r="P4384" i="1"/>
  <c r="Q4384" i="1"/>
  <c r="R4384" i="1"/>
  <c r="S4384" i="1"/>
  <c r="T4384" i="1"/>
  <c r="U4384" i="1"/>
  <c r="L4385" i="1"/>
  <c r="M4385" i="1"/>
  <c r="N4385" i="1"/>
  <c r="O4385" i="1"/>
  <c r="P4385" i="1"/>
  <c r="Q4385" i="1"/>
  <c r="R4385" i="1"/>
  <c r="S4385" i="1"/>
  <c r="T4385" i="1"/>
  <c r="U4385" i="1"/>
  <c r="L4386" i="1"/>
  <c r="M4386" i="1"/>
  <c r="N4386" i="1"/>
  <c r="O4386" i="1"/>
  <c r="P4386" i="1"/>
  <c r="Q4386" i="1"/>
  <c r="R4386" i="1"/>
  <c r="S4386" i="1"/>
  <c r="T4386" i="1"/>
  <c r="U4386" i="1"/>
  <c r="L4387" i="1"/>
  <c r="M4387" i="1"/>
  <c r="N4387" i="1"/>
  <c r="O4387" i="1"/>
  <c r="P4387" i="1"/>
  <c r="Q4387" i="1"/>
  <c r="R4387" i="1"/>
  <c r="S4387" i="1"/>
  <c r="T4387" i="1"/>
  <c r="U4387" i="1"/>
  <c r="L4388" i="1"/>
  <c r="M4388" i="1"/>
  <c r="N4388" i="1"/>
  <c r="O4388" i="1"/>
  <c r="P4388" i="1"/>
  <c r="Q4388" i="1"/>
  <c r="R4388" i="1"/>
  <c r="S4388" i="1"/>
  <c r="T4388" i="1"/>
  <c r="U4388" i="1"/>
  <c r="L4389" i="1"/>
  <c r="M4389" i="1"/>
  <c r="N4389" i="1"/>
  <c r="O4389" i="1"/>
  <c r="P4389" i="1"/>
  <c r="Q4389" i="1"/>
  <c r="R4389" i="1"/>
  <c r="S4389" i="1"/>
  <c r="T4389" i="1"/>
  <c r="U4389" i="1"/>
  <c r="L4390" i="1"/>
  <c r="M4390" i="1"/>
  <c r="N4390" i="1"/>
  <c r="O4390" i="1"/>
  <c r="P4390" i="1"/>
  <c r="Q4390" i="1"/>
  <c r="R4390" i="1"/>
  <c r="S4390" i="1"/>
  <c r="T4390" i="1"/>
  <c r="U4390" i="1"/>
  <c r="L4391" i="1"/>
  <c r="M4391" i="1"/>
  <c r="N4391" i="1"/>
  <c r="O4391" i="1"/>
  <c r="P4391" i="1"/>
  <c r="Q4391" i="1"/>
  <c r="R4391" i="1"/>
  <c r="S4391" i="1"/>
  <c r="T4391" i="1"/>
  <c r="U4391" i="1"/>
  <c r="L4392" i="1"/>
  <c r="M4392" i="1"/>
  <c r="N4392" i="1"/>
  <c r="O4392" i="1"/>
  <c r="P4392" i="1"/>
  <c r="Q4392" i="1"/>
  <c r="R4392" i="1"/>
  <c r="S4392" i="1"/>
  <c r="T4392" i="1"/>
  <c r="U4392" i="1"/>
  <c r="L4393" i="1"/>
  <c r="M4393" i="1"/>
  <c r="N4393" i="1"/>
  <c r="O4393" i="1"/>
  <c r="P4393" i="1"/>
  <c r="Q4393" i="1"/>
  <c r="R4393" i="1"/>
  <c r="S4393" i="1"/>
  <c r="T4393" i="1"/>
  <c r="U4393" i="1"/>
  <c r="M4358" i="1"/>
  <c r="N4358" i="1"/>
  <c r="O4358" i="1"/>
  <c r="P4358" i="1"/>
  <c r="Q4358" i="1"/>
  <c r="R4358" i="1"/>
  <c r="S4358" i="1"/>
  <c r="T4358" i="1"/>
  <c r="U4358" i="1"/>
  <c r="L4358" i="1"/>
  <c r="L4143" i="1"/>
  <c r="M4143" i="1"/>
  <c r="N4143" i="1"/>
  <c r="O4143" i="1"/>
  <c r="P4143" i="1"/>
  <c r="P4791" i="1" s="1"/>
  <c r="Q4143" i="1"/>
  <c r="R4143" i="1"/>
  <c r="S4143" i="1"/>
  <c r="T4143" i="1"/>
  <c r="U4143" i="1"/>
  <c r="L4144" i="1"/>
  <c r="M4144" i="1"/>
  <c r="N4144" i="1"/>
  <c r="O4144" i="1"/>
  <c r="P4144" i="1"/>
  <c r="Q4144" i="1"/>
  <c r="R4144" i="1"/>
  <c r="S4144" i="1"/>
  <c r="T4144" i="1"/>
  <c r="T5008" i="1" s="1"/>
  <c r="U4144" i="1"/>
  <c r="L4145" i="1"/>
  <c r="M4145" i="1"/>
  <c r="N4145" i="1"/>
  <c r="O4145" i="1"/>
  <c r="O5009" i="1" s="1"/>
  <c r="P4145" i="1"/>
  <c r="Q4145" i="1"/>
  <c r="R4145" i="1"/>
  <c r="R5009" i="1" s="1"/>
  <c r="S4145" i="1"/>
  <c r="T4145" i="1"/>
  <c r="U4145" i="1"/>
  <c r="L4146" i="1"/>
  <c r="M4146" i="1"/>
  <c r="N4146" i="1"/>
  <c r="O4146" i="1"/>
  <c r="P4146" i="1"/>
  <c r="P5010" i="1" s="1"/>
  <c r="Q4146" i="1"/>
  <c r="R4146" i="1"/>
  <c r="R4794" i="1" s="1"/>
  <c r="S4146" i="1"/>
  <c r="T4146" i="1"/>
  <c r="U4146" i="1"/>
  <c r="L4147" i="1"/>
  <c r="M4147" i="1"/>
  <c r="N4147" i="1"/>
  <c r="N5011" i="1" s="1"/>
  <c r="O4147" i="1"/>
  <c r="P4147" i="1"/>
  <c r="Q4147" i="1"/>
  <c r="R4147" i="1"/>
  <c r="S4147" i="1"/>
  <c r="T4147" i="1"/>
  <c r="U4147" i="1"/>
  <c r="L4148" i="1"/>
  <c r="M4148" i="1"/>
  <c r="N4148" i="1"/>
  <c r="O4148" i="1"/>
  <c r="P4148" i="1"/>
  <c r="Q4148" i="1"/>
  <c r="R4148" i="1"/>
  <c r="S4148" i="1"/>
  <c r="T4148" i="1"/>
  <c r="T5012" i="1" s="1"/>
  <c r="U4148" i="1"/>
  <c r="L4149" i="1"/>
  <c r="M4149" i="1"/>
  <c r="N4149" i="1"/>
  <c r="O4149" i="1"/>
  <c r="P4149" i="1"/>
  <c r="Q4149" i="1"/>
  <c r="R4149" i="1"/>
  <c r="R5013" i="1" s="1"/>
  <c r="S4149" i="1"/>
  <c r="S4797" i="1" s="1"/>
  <c r="T4149" i="1"/>
  <c r="U4149" i="1"/>
  <c r="L4150" i="1"/>
  <c r="M4150" i="1"/>
  <c r="N4150" i="1"/>
  <c r="O4150" i="1"/>
  <c r="P4150" i="1"/>
  <c r="P5014" i="1" s="1"/>
  <c r="Q4150" i="1"/>
  <c r="R4150" i="1"/>
  <c r="S4150" i="1"/>
  <c r="T4150" i="1"/>
  <c r="U4150" i="1"/>
  <c r="L4151" i="1"/>
  <c r="M4151" i="1"/>
  <c r="N4151" i="1"/>
  <c r="N5015" i="1" s="1"/>
  <c r="O4151" i="1"/>
  <c r="P4151" i="1"/>
  <c r="Q4151" i="1"/>
  <c r="R4151" i="1"/>
  <c r="R5015" i="1" s="1"/>
  <c r="S4151" i="1"/>
  <c r="T4151" i="1"/>
  <c r="U4151" i="1"/>
  <c r="L4152" i="1"/>
  <c r="L5016" i="1" s="1"/>
  <c r="M4152" i="1"/>
  <c r="N4152" i="1"/>
  <c r="O4152" i="1"/>
  <c r="P4152" i="1"/>
  <c r="Q4152" i="1"/>
  <c r="R4152" i="1"/>
  <c r="S4152" i="1"/>
  <c r="T4152" i="1"/>
  <c r="U4152" i="1"/>
  <c r="L4153" i="1"/>
  <c r="L4801" i="1" s="1"/>
  <c r="M4153" i="1"/>
  <c r="N4153" i="1"/>
  <c r="O4153" i="1"/>
  <c r="O5017" i="1" s="1"/>
  <c r="P4153" i="1"/>
  <c r="Q4153" i="1"/>
  <c r="R4153" i="1"/>
  <c r="S4153" i="1"/>
  <c r="T4153" i="1"/>
  <c r="U4153" i="1"/>
  <c r="L4154" i="1"/>
  <c r="M4154" i="1"/>
  <c r="N4154" i="1"/>
  <c r="O4154" i="1"/>
  <c r="P4154" i="1"/>
  <c r="P5018" i="1" s="1"/>
  <c r="Q4154" i="1"/>
  <c r="R4154" i="1"/>
  <c r="S4154" i="1"/>
  <c r="T4154" i="1"/>
  <c r="U4154" i="1"/>
  <c r="L4155" i="1"/>
  <c r="M4155" i="1"/>
  <c r="N4155" i="1"/>
  <c r="N5019" i="1" s="1"/>
  <c r="O4155" i="1"/>
  <c r="P4155" i="1"/>
  <c r="Q4155" i="1"/>
  <c r="R4155" i="1"/>
  <c r="S4155" i="1"/>
  <c r="T4155" i="1"/>
  <c r="U4155" i="1"/>
  <c r="L4156" i="1"/>
  <c r="L5020" i="1" s="1"/>
  <c r="M4156" i="1"/>
  <c r="N4156" i="1"/>
  <c r="O4156" i="1"/>
  <c r="P4156" i="1"/>
  <c r="Q4156" i="1"/>
  <c r="R4156" i="1"/>
  <c r="S4156" i="1"/>
  <c r="T4156" i="1"/>
  <c r="U4156" i="1"/>
  <c r="L4157" i="1"/>
  <c r="M4157" i="1"/>
  <c r="N4157" i="1"/>
  <c r="N5021" i="1" s="1"/>
  <c r="O4157" i="1"/>
  <c r="P4157" i="1"/>
  <c r="Q4157" i="1"/>
  <c r="R4157" i="1"/>
  <c r="R5021" i="1" s="1"/>
  <c r="S4157" i="1"/>
  <c r="T4157" i="1"/>
  <c r="U4157" i="1"/>
  <c r="L4158" i="1"/>
  <c r="M4158" i="1"/>
  <c r="N4158" i="1"/>
  <c r="O4158" i="1"/>
  <c r="P4158" i="1"/>
  <c r="P5022" i="1" s="1"/>
  <c r="Q4158" i="1"/>
  <c r="R4158" i="1"/>
  <c r="S4158" i="1"/>
  <c r="T4158" i="1"/>
  <c r="U4158" i="1"/>
  <c r="L4159" i="1"/>
  <c r="M4159" i="1"/>
  <c r="N4159" i="1"/>
  <c r="N5023" i="1" s="1"/>
  <c r="O4159" i="1"/>
  <c r="P4159" i="1"/>
  <c r="Q4159" i="1"/>
  <c r="R4159" i="1"/>
  <c r="S4159" i="1"/>
  <c r="T4159" i="1"/>
  <c r="U4159" i="1"/>
  <c r="L4160" i="1"/>
  <c r="L5024" i="1" s="1"/>
  <c r="M4160" i="1"/>
  <c r="N4160" i="1"/>
  <c r="O4160" i="1"/>
  <c r="P4160" i="1"/>
  <c r="Q4160" i="1"/>
  <c r="R4160" i="1"/>
  <c r="S4160" i="1"/>
  <c r="T4160" i="1"/>
  <c r="T5024" i="1" s="1"/>
  <c r="U4160" i="1"/>
  <c r="L4161" i="1"/>
  <c r="M4161" i="1"/>
  <c r="N4161" i="1"/>
  <c r="O4161" i="1"/>
  <c r="P4161" i="1"/>
  <c r="Q4161" i="1"/>
  <c r="R4161" i="1"/>
  <c r="S4161" i="1"/>
  <c r="T4161" i="1"/>
  <c r="U4161" i="1"/>
  <c r="L4162" i="1"/>
  <c r="M4162" i="1"/>
  <c r="N4162" i="1"/>
  <c r="O4162" i="1"/>
  <c r="P4162" i="1"/>
  <c r="P5026" i="1" s="1"/>
  <c r="Q4162" i="1"/>
  <c r="R4162" i="1"/>
  <c r="S4162" i="1"/>
  <c r="T4162" i="1"/>
  <c r="U4162" i="1"/>
  <c r="L4163" i="1"/>
  <c r="M4163" i="1"/>
  <c r="N4163" i="1"/>
  <c r="O4163" i="1"/>
  <c r="P4163" i="1"/>
  <c r="Q4163" i="1"/>
  <c r="R4163" i="1"/>
  <c r="S4163" i="1"/>
  <c r="S4811" i="1" s="1"/>
  <c r="T4163" i="1"/>
  <c r="U4163" i="1"/>
  <c r="L4164" i="1"/>
  <c r="M4164" i="1"/>
  <c r="N4164" i="1"/>
  <c r="O4164" i="1"/>
  <c r="P4164" i="1"/>
  <c r="Q4164" i="1"/>
  <c r="R4164" i="1"/>
  <c r="S4164" i="1"/>
  <c r="T4164" i="1"/>
  <c r="T5028" i="1" s="1"/>
  <c r="U4164" i="1"/>
  <c r="L4165" i="1"/>
  <c r="L5029" i="1" s="1"/>
  <c r="M4165" i="1"/>
  <c r="N4165" i="1"/>
  <c r="O4165" i="1"/>
  <c r="P4165" i="1"/>
  <c r="Q4165" i="1"/>
  <c r="R4165" i="1"/>
  <c r="S4165" i="1"/>
  <c r="T4165" i="1"/>
  <c r="U4165" i="1"/>
  <c r="L4166" i="1"/>
  <c r="M4166" i="1"/>
  <c r="N4166" i="1"/>
  <c r="N5030" i="1" s="1"/>
  <c r="O4166" i="1"/>
  <c r="P4166" i="1"/>
  <c r="P5030" i="1" s="1"/>
  <c r="Q4166" i="1"/>
  <c r="R4166" i="1"/>
  <c r="S4166" i="1"/>
  <c r="T4166" i="1"/>
  <c r="U4166" i="1"/>
  <c r="L4167" i="1"/>
  <c r="M4167" i="1"/>
  <c r="N4167" i="1"/>
  <c r="O4167" i="1"/>
  <c r="P4167" i="1"/>
  <c r="Q4167" i="1"/>
  <c r="R4167" i="1"/>
  <c r="S4167" i="1"/>
  <c r="T4167" i="1"/>
  <c r="U4167" i="1"/>
  <c r="L4168" i="1"/>
  <c r="M4168" i="1"/>
  <c r="N4168" i="1"/>
  <c r="N5032" i="1" s="1"/>
  <c r="O4168" i="1"/>
  <c r="P4168" i="1"/>
  <c r="Q4168" i="1"/>
  <c r="R4168" i="1"/>
  <c r="S4168" i="1"/>
  <c r="T4168" i="1"/>
  <c r="U4168" i="1"/>
  <c r="L4169" i="1"/>
  <c r="M4169" i="1"/>
  <c r="N4169" i="1"/>
  <c r="O4169" i="1"/>
  <c r="P4169" i="1"/>
  <c r="P5033" i="1" s="1"/>
  <c r="Q4169" i="1"/>
  <c r="R4169" i="1"/>
  <c r="S4169" i="1"/>
  <c r="T4169" i="1"/>
  <c r="U4169" i="1"/>
  <c r="L4170" i="1"/>
  <c r="M4170" i="1"/>
  <c r="M4818" i="1" s="1"/>
  <c r="N4170" i="1"/>
  <c r="O4170" i="1"/>
  <c r="P4170" i="1"/>
  <c r="Q4170" i="1"/>
  <c r="R4170" i="1"/>
  <c r="S4170" i="1"/>
  <c r="T4170" i="1"/>
  <c r="U4170" i="1"/>
  <c r="L4171" i="1"/>
  <c r="M4171" i="1"/>
  <c r="N4171" i="1"/>
  <c r="O4171" i="1"/>
  <c r="P4171" i="1"/>
  <c r="P5035" i="1" s="1"/>
  <c r="Q4171" i="1"/>
  <c r="R4171" i="1"/>
  <c r="S4171" i="1"/>
  <c r="T4171" i="1"/>
  <c r="U4171" i="1"/>
  <c r="L4172" i="1"/>
  <c r="M4172" i="1"/>
  <c r="N4172" i="1"/>
  <c r="O4172" i="1"/>
  <c r="P4172" i="1"/>
  <c r="Q4172" i="1"/>
  <c r="Q5036" i="1" s="1"/>
  <c r="R4172" i="1"/>
  <c r="R5036" i="1" s="1"/>
  <c r="S4172" i="1"/>
  <c r="T4172" i="1"/>
  <c r="T5036" i="1" s="1"/>
  <c r="U4172" i="1"/>
  <c r="L4173" i="1"/>
  <c r="M4173" i="1"/>
  <c r="N4173" i="1"/>
  <c r="O4173" i="1"/>
  <c r="P4173" i="1"/>
  <c r="Q4173" i="1"/>
  <c r="R4173" i="1"/>
  <c r="S4173" i="1"/>
  <c r="T4173" i="1"/>
  <c r="U4173" i="1"/>
  <c r="L4174" i="1"/>
  <c r="M4174" i="1"/>
  <c r="N4174" i="1"/>
  <c r="O4174" i="1"/>
  <c r="P4174" i="1"/>
  <c r="Q4174" i="1"/>
  <c r="R4174" i="1"/>
  <c r="R5038" i="1" s="1"/>
  <c r="S4174" i="1"/>
  <c r="T4174" i="1"/>
  <c r="U4174" i="1"/>
  <c r="U4822" i="1" s="1"/>
  <c r="L4175" i="1"/>
  <c r="M4175" i="1"/>
  <c r="N4175" i="1"/>
  <c r="O4175" i="1"/>
  <c r="P4175" i="1"/>
  <c r="Q4175" i="1"/>
  <c r="R4175" i="1"/>
  <c r="S4175" i="1"/>
  <c r="T4175" i="1"/>
  <c r="T5039" i="1" s="1"/>
  <c r="U4175" i="1"/>
  <c r="L4176" i="1"/>
  <c r="M4176" i="1"/>
  <c r="N4176" i="1"/>
  <c r="O4176" i="1"/>
  <c r="P4176" i="1"/>
  <c r="Q4176" i="1"/>
  <c r="Q4824" i="1" s="1"/>
  <c r="R4176" i="1"/>
  <c r="S4176" i="1"/>
  <c r="T4176" i="1"/>
  <c r="U4176" i="1"/>
  <c r="L4177" i="1"/>
  <c r="M4177" i="1"/>
  <c r="N4177" i="1"/>
  <c r="O4177" i="1"/>
  <c r="P4177" i="1"/>
  <c r="Q4177" i="1"/>
  <c r="R4177" i="1"/>
  <c r="S4177" i="1"/>
  <c r="T4177" i="1"/>
  <c r="T5041" i="1" s="1"/>
  <c r="U4177" i="1"/>
  <c r="M4142" i="1"/>
  <c r="N4142" i="1"/>
  <c r="O4142" i="1"/>
  <c r="P4142" i="1"/>
  <c r="Q4142" i="1"/>
  <c r="R4142" i="1"/>
  <c r="S4142" i="1"/>
  <c r="T4142" i="1"/>
  <c r="U4142" i="1"/>
  <c r="L4142" i="1"/>
  <c r="L5006" i="1" s="1"/>
  <c r="M4646" i="1"/>
  <c r="N4646" i="1"/>
  <c r="O4646" i="1"/>
  <c r="P4646" i="1"/>
  <c r="Q4646" i="1"/>
  <c r="R4646" i="1"/>
  <c r="S4646" i="1"/>
  <c r="T4646" i="1"/>
  <c r="U4646" i="1"/>
  <c r="M4647" i="1"/>
  <c r="N4647" i="1"/>
  <c r="O4647" i="1"/>
  <c r="P4647" i="1"/>
  <c r="Q4647" i="1"/>
  <c r="R4647" i="1"/>
  <c r="S4647" i="1"/>
  <c r="T4647" i="1"/>
  <c r="U4647" i="1"/>
  <c r="M4648" i="1"/>
  <c r="N4648" i="1"/>
  <c r="O4648" i="1"/>
  <c r="P4648" i="1"/>
  <c r="Q4648" i="1"/>
  <c r="R4648" i="1"/>
  <c r="S4648" i="1"/>
  <c r="T4648" i="1"/>
  <c r="U4648" i="1"/>
  <c r="M4649" i="1"/>
  <c r="N4649" i="1"/>
  <c r="O4649" i="1"/>
  <c r="P4649" i="1"/>
  <c r="Q4649" i="1"/>
  <c r="R4649" i="1"/>
  <c r="S4649" i="1"/>
  <c r="T4649" i="1"/>
  <c r="U4649" i="1"/>
  <c r="M4650" i="1"/>
  <c r="N4650" i="1"/>
  <c r="O4650" i="1"/>
  <c r="P4650" i="1"/>
  <c r="Q4650" i="1"/>
  <c r="R4650" i="1"/>
  <c r="S4650" i="1"/>
  <c r="T4650" i="1"/>
  <c r="U4650" i="1"/>
  <c r="M4651" i="1"/>
  <c r="N4651" i="1"/>
  <c r="O4651" i="1"/>
  <c r="P4651" i="1"/>
  <c r="Q4651" i="1"/>
  <c r="R4651" i="1"/>
  <c r="S4651" i="1"/>
  <c r="T4651" i="1"/>
  <c r="U4651" i="1"/>
  <c r="M4652" i="1"/>
  <c r="N4652" i="1"/>
  <c r="O4652" i="1"/>
  <c r="P4652" i="1"/>
  <c r="Q4652" i="1"/>
  <c r="R4652" i="1"/>
  <c r="S4652" i="1"/>
  <c r="T4652" i="1"/>
  <c r="U4652" i="1"/>
  <c r="M4653" i="1"/>
  <c r="N4653" i="1"/>
  <c r="O4653" i="1"/>
  <c r="P4653" i="1"/>
  <c r="Q4653" i="1"/>
  <c r="R4653" i="1"/>
  <c r="S4653" i="1"/>
  <c r="T4653" i="1"/>
  <c r="U4653" i="1"/>
  <c r="M4654" i="1"/>
  <c r="N4654" i="1"/>
  <c r="O4654" i="1"/>
  <c r="P4654" i="1"/>
  <c r="Q4654" i="1"/>
  <c r="R4654" i="1"/>
  <c r="S4654" i="1"/>
  <c r="T4654" i="1"/>
  <c r="U4654" i="1"/>
  <c r="M4655" i="1"/>
  <c r="N4655" i="1"/>
  <c r="O4655" i="1"/>
  <c r="P4655" i="1"/>
  <c r="Q4655" i="1"/>
  <c r="R4655" i="1"/>
  <c r="S4655" i="1"/>
  <c r="T4655" i="1"/>
  <c r="U4655" i="1"/>
  <c r="M4656" i="1"/>
  <c r="N4656" i="1"/>
  <c r="O4656" i="1"/>
  <c r="P4656" i="1"/>
  <c r="Q4656" i="1"/>
  <c r="R4656" i="1"/>
  <c r="S4656" i="1"/>
  <c r="T4656" i="1"/>
  <c r="U4656" i="1"/>
  <c r="M4657" i="1"/>
  <c r="N4657" i="1"/>
  <c r="O4657" i="1"/>
  <c r="P4657" i="1"/>
  <c r="Q4657" i="1"/>
  <c r="R4657" i="1"/>
  <c r="S4657" i="1"/>
  <c r="T4657" i="1"/>
  <c r="U4657" i="1"/>
  <c r="M4658" i="1"/>
  <c r="N4658" i="1"/>
  <c r="O4658" i="1"/>
  <c r="P4658" i="1"/>
  <c r="Q4658" i="1"/>
  <c r="R4658" i="1"/>
  <c r="S4658" i="1"/>
  <c r="T4658" i="1"/>
  <c r="U4658" i="1"/>
  <c r="M4659" i="1"/>
  <c r="N4659" i="1"/>
  <c r="O4659" i="1"/>
  <c r="P4659" i="1"/>
  <c r="Q4659" i="1"/>
  <c r="R4659" i="1"/>
  <c r="S4659" i="1"/>
  <c r="T4659" i="1"/>
  <c r="U4659" i="1"/>
  <c r="M4660" i="1"/>
  <c r="N4660" i="1"/>
  <c r="O4660" i="1"/>
  <c r="P4660" i="1"/>
  <c r="Q4660" i="1"/>
  <c r="R4660" i="1"/>
  <c r="S4660" i="1"/>
  <c r="T4660" i="1"/>
  <c r="U4660" i="1"/>
  <c r="M4661" i="1"/>
  <c r="N4661" i="1"/>
  <c r="O4661" i="1"/>
  <c r="P4661" i="1"/>
  <c r="Q4661" i="1"/>
  <c r="R4661" i="1"/>
  <c r="S4661" i="1"/>
  <c r="T4661" i="1"/>
  <c r="U4661" i="1"/>
  <c r="M4662" i="1"/>
  <c r="N4662" i="1"/>
  <c r="O4662" i="1"/>
  <c r="P4662" i="1"/>
  <c r="Q4662" i="1"/>
  <c r="R4662" i="1"/>
  <c r="S4662" i="1"/>
  <c r="T4662" i="1"/>
  <c r="U4662" i="1"/>
  <c r="M4663" i="1"/>
  <c r="N4663" i="1"/>
  <c r="O4663" i="1"/>
  <c r="P4663" i="1"/>
  <c r="Q4663" i="1"/>
  <c r="R4663" i="1"/>
  <c r="S4663" i="1"/>
  <c r="T4663" i="1"/>
  <c r="U4663" i="1"/>
  <c r="M4664" i="1"/>
  <c r="N4664" i="1"/>
  <c r="O4664" i="1"/>
  <c r="P4664" i="1"/>
  <c r="Q4664" i="1"/>
  <c r="R4664" i="1"/>
  <c r="S4664" i="1"/>
  <c r="T4664" i="1"/>
  <c r="U4664" i="1"/>
  <c r="M4665" i="1"/>
  <c r="N4665" i="1"/>
  <c r="O4665" i="1"/>
  <c r="P4665" i="1"/>
  <c r="Q4665" i="1"/>
  <c r="R4665" i="1"/>
  <c r="S4665" i="1"/>
  <c r="T4665" i="1"/>
  <c r="U4665" i="1"/>
  <c r="M4666" i="1"/>
  <c r="N4666" i="1"/>
  <c r="O4666" i="1"/>
  <c r="P4666" i="1"/>
  <c r="Q4666" i="1"/>
  <c r="R4666" i="1"/>
  <c r="S4666" i="1"/>
  <c r="T4666" i="1"/>
  <c r="U4666" i="1"/>
  <c r="M4667" i="1"/>
  <c r="N4667" i="1"/>
  <c r="O4667" i="1"/>
  <c r="P4667" i="1"/>
  <c r="Q4667" i="1"/>
  <c r="R4667" i="1"/>
  <c r="S4667" i="1"/>
  <c r="T4667" i="1"/>
  <c r="U4667" i="1"/>
  <c r="M4668" i="1"/>
  <c r="N4668" i="1"/>
  <c r="O4668" i="1"/>
  <c r="P4668" i="1"/>
  <c r="Q4668" i="1"/>
  <c r="R4668" i="1"/>
  <c r="S4668" i="1"/>
  <c r="T4668" i="1"/>
  <c r="U4668" i="1"/>
  <c r="M4669" i="1"/>
  <c r="N4669" i="1"/>
  <c r="O4669" i="1"/>
  <c r="P4669" i="1"/>
  <c r="Q4669" i="1"/>
  <c r="R4669" i="1"/>
  <c r="S4669" i="1"/>
  <c r="T4669" i="1"/>
  <c r="U4669" i="1"/>
  <c r="M4670" i="1"/>
  <c r="N4670" i="1"/>
  <c r="O4670" i="1"/>
  <c r="P4670" i="1"/>
  <c r="Q4670" i="1"/>
  <c r="R4670" i="1"/>
  <c r="S4670" i="1"/>
  <c r="T4670" i="1"/>
  <c r="U4670" i="1"/>
  <c r="M4671" i="1"/>
  <c r="N4671" i="1"/>
  <c r="O4671" i="1"/>
  <c r="P4671" i="1"/>
  <c r="Q4671" i="1"/>
  <c r="R4671" i="1"/>
  <c r="S4671" i="1"/>
  <c r="T4671" i="1"/>
  <c r="U4671" i="1"/>
  <c r="M4672" i="1"/>
  <c r="N4672" i="1"/>
  <c r="O4672" i="1"/>
  <c r="P4672" i="1"/>
  <c r="Q4672" i="1"/>
  <c r="R4672" i="1"/>
  <c r="S4672" i="1"/>
  <c r="T4672" i="1"/>
  <c r="U4672" i="1"/>
  <c r="M4673" i="1"/>
  <c r="N4673" i="1"/>
  <c r="O4673" i="1"/>
  <c r="P4673" i="1"/>
  <c r="Q4673" i="1"/>
  <c r="R4673" i="1"/>
  <c r="S4673" i="1"/>
  <c r="T4673" i="1"/>
  <c r="U4673" i="1"/>
  <c r="M4674" i="1"/>
  <c r="N4674" i="1"/>
  <c r="O4674" i="1"/>
  <c r="P4674" i="1"/>
  <c r="Q4674" i="1"/>
  <c r="R4674" i="1"/>
  <c r="S4674" i="1"/>
  <c r="T4674" i="1"/>
  <c r="U4674" i="1"/>
  <c r="M4675" i="1"/>
  <c r="N4675" i="1"/>
  <c r="O4675" i="1"/>
  <c r="P4675" i="1"/>
  <c r="Q4675" i="1"/>
  <c r="R4675" i="1"/>
  <c r="S4675" i="1"/>
  <c r="T4675" i="1"/>
  <c r="U4675" i="1"/>
  <c r="M4676" i="1"/>
  <c r="N4676" i="1"/>
  <c r="O4676" i="1"/>
  <c r="P4676" i="1"/>
  <c r="Q4676" i="1"/>
  <c r="R4676" i="1"/>
  <c r="S4676" i="1"/>
  <c r="T4676" i="1"/>
  <c r="U4676" i="1"/>
  <c r="M4677" i="1"/>
  <c r="N4677" i="1"/>
  <c r="O4677" i="1"/>
  <c r="P4677" i="1"/>
  <c r="Q4677" i="1"/>
  <c r="R4677" i="1"/>
  <c r="S4677" i="1"/>
  <c r="T4677" i="1"/>
  <c r="U4677" i="1"/>
  <c r="M4678" i="1"/>
  <c r="N4678" i="1"/>
  <c r="O4678" i="1"/>
  <c r="P4678" i="1"/>
  <c r="Q4678" i="1"/>
  <c r="R4678" i="1"/>
  <c r="S4678" i="1"/>
  <c r="T4678" i="1"/>
  <c r="U4678" i="1"/>
  <c r="M4679" i="1"/>
  <c r="N4679" i="1"/>
  <c r="O4679" i="1"/>
  <c r="P4679" i="1"/>
  <c r="Q4679" i="1"/>
  <c r="R4679" i="1"/>
  <c r="S4679" i="1"/>
  <c r="T4679" i="1"/>
  <c r="U4679" i="1"/>
  <c r="M4680" i="1"/>
  <c r="N4680" i="1"/>
  <c r="O4680" i="1"/>
  <c r="P4680" i="1"/>
  <c r="Q4680" i="1"/>
  <c r="R4680" i="1"/>
  <c r="S4680" i="1"/>
  <c r="T4680" i="1"/>
  <c r="U4680" i="1"/>
  <c r="M4681" i="1"/>
  <c r="N4681" i="1"/>
  <c r="O4681" i="1"/>
  <c r="P4681" i="1"/>
  <c r="Q4681" i="1"/>
  <c r="R4681" i="1"/>
  <c r="S4681" i="1"/>
  <c r="T4681" i="1"/>
  <c r="U4681"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46" i="1"/>
  <c r="M4430" i="1"/>
  <c r="N4430" i="1"/>
  <c r="O4430" i="1"/>
  <c r="P4430" i="1"/>
  <c r="Q4430" i="1"/>
  <c r="R4430" i="1"/>
  <c r="S4430" i="1"/>
  <c r="T4430" i="1"/>
  <c r="U4430" i="1"/>
  <c r="M4431" i="1"/>
  <c r="N4431" i="1"/>
  <c r="O4431" i="1"/>
  <c r="P4431" i="1"/>
  <c r="Q4431" i="1"/>
  <c r="R4431" i="1"/>
  <c r="S4431" i="1"/>
  <c r="T4431" i="1"/>
  <c r="U4431" i="1"/>
  <c r="M4432" i="1"/>
  <c r="N4432" i="1"/>
  <c r="O4432" i="1"/>
  <c r="P4432" i="1"/>
  <c r="Q4432" i="1"/>
  <c r="R4432" i="1"/>
  <c r="S4432" i="1"/>
  <c r="T4432" i="1"/>
  <c r="U4432" i="1"/>
  <c r="M4433" i="1"/>
  <c r="N4433" i="1"/>
  <c r="O4433" i="1"/>
  <c r="P4433" i="1"/>
  <c r="Q4433" i="1"/>
  <c r="R4433" i="1"/>
  <c r="S4433" i="1"/>
  <c r="T4433" i="1"/>
  <c r="U4433" i="1"/>
  <c r="M4434" i="1"/>
  <c r="N4434" i="1"/>
  <c r="O4434" i="1"/>
  <c r="P4434" i="1"/>
  <c r="Q4434" i="1"/>
  <c r="R4434" i="1"/>
  <c r="S4434" i="1"/>
  <c r="T4434" i="1"/>
  <c r="U4434" i="1"/>
  <c r="M4435" i="1"/>
  <c r="N4435" i="1"/>
  <c r="O4435" i="1"/>
  <c r="P4435" i="1"/>
  <c r="Q4435" i="1"/>
  <c r="R4435" i="1"/>
  <c r="S4435" i="1"/>
  <c r="T4435" i="1"/>
  <c r="U4435" i="1"/>
  <c r="M4436" i="1"/>
  <c r="N4436" i="1"/>
  <c r="O4436" i="1"/>
  <c r="P4436" i="1"/>
  <c r="Q4436" i="1"/>
  <c r="R4436" i="1"/>
  <c r="S4436" i="1"/>
  <c r="T4436" i="1"/>
  <c r="U4436" i="1"/>
  <c r="M4437" i="1"/>
  <c r="N4437" i="1"/>
  <c r="O4437" i="1"/>
  <c r="P4437" i="1"/>
  <c r="Q4437" i="1"/>
  <c r="R4437" i="1"/>
  <c r="S4437" i="1"/>
  <c r="T4437" i="1"/>
  <c r="U4437" i="1"/>
  <c r="M4438" i="1"/>
  <c r="N4438" i="1"/>
  <c r="O4438" i="1"/>
  <c r="P4438" i="1"/>
  <c r="Q4438" i="1"/>
  <c r="R4438" i="1"/>
  <c r="S4438" i="1"/>
  <c r="T4438" i="1"/>
  <c r="U4438" i="1"/>
  <c r="M4439" i="1"/>
  <c r="N4439" i="1"/>
  <c r="O4439" i="1"/>
  <c r="P4439" i="1"/>
  <c r="Q4439" i="1"/>
  <c r="R4439" i="1"/>
  <c r="S4439" i="1"/>
  <c r="T4439" i="1"/>
  <c r="U4439" i="1"/>
  <c r="M4440" i="1"/>
  <c r="N4440" i="1"/>
  <c r="O4440" i="1"/>
  <c r="P4440" i="1"/>
  <c r="Q4440" i="1"/>
  <c r="R4440" i="1"/>
  <c r="S4440" i="1"/>
  <c r="T4440" i="1"/>
  <c r="U4440" i="1"/>
  <c r="M4441" i="1"/>
  <c r="N4441" i="1"/>
  <c r="O4441" i="1"/>
  <c r="P4441" i="1"/>
  <c r="Q4441" i="1"/>
  <c r="R4441" i="1"/>
  <c r="S4441" i="1"/>
  <c r="T4441" i="1"/>
  <c r="U4441" i="1"/>
  <c r="M4442" i="1"/>
  <c r="N4442" i="1"/>
  <c r="O4442" i="1"/>
  <c r="P4442" i="1"/>
  <c r="Q4442" i="1"/>
  <c r="R4442" i="1"/>
  <c r="S4442" i="1"/>
  <c r="T4442" i="1"/>
  <c r="U4442" i="1"/>
  <c r="M4443" i="1"/>
  <c r="N4443" i="1"/>
  <c r="O4443" i="1"/>
  <c r="P4443" i="1"/>
  <c r="Q4443" i="1"/>
  <c r="R4443" i="1"/>
  <c r="S4443" i="1"/>
  <c r="T4443" i="1"/>
  <c r="U4443" i="1"/>
  <c r="M4444" i="1"/>
  <c r="N4444" i="1"/>
  <c r="O4444" i="1"/>
  <c r="P4444" i="1"/>
  <c r="Q4444" i="1"/>
  <c r="R4444" i="1"/>
  <c r="S4444" i="1"/>
  <c r="T4444" i="1"/>
  <c r="U4444" i="1"/>
  <c r="M4445" i="1"/>
  <c r="N4445" i="1"/>
  <c r="O4445" i="1"/>
  <c r="P4445" i="1"/>
  <c r="Q4445" i="1"/>
  <c r="R4445" i="1"/>
  <c r="S4445" i="1"/>
  <c r="T4445" i="1"/>
  <c r="U4445" i="1"/>
  <c r="M4446" i="1"/>
  <c r="N4446" i="1"/>
  <c r="O4446" i="1"/>
  <c r="P4446" i="1"/>
  <c r="Q4446" i="1"/>
  <c r="R4446" i="1"/>
  <c r="S4446" i="1"/>
  <c r="T4446" i="1"/>
  <c r="U4446" i="1"/>
  <c r="M4447" i="1"/>
  <c r="N4447" i="1"/>
  <c r="O4447" i="1"/>
  <c r="P4447" i="1"/>
  <c r="Q4447" i="1"/>
  <c r="R4447" i="1"/>
  <c r="S4447" i="1"/>
  <c r="T4447" i="1"/>
  <c r="U4447" i="1"/>
  <c r="M4448" i="1"/>
  <c r="N4448" i="1"/>
  <c r="O4448" i="1"/>
  <c r="P4448" i="1"/>
  <c r="Q4448" i="1"/>
  <c r="R4448" i="1"/>
  <c r="S4448" i="1"/>
  <c r="T4448" i="1"/>
  <c r="U4448" i="1"/>
  <c r="M4449" i="1"/>
  <c r="N4449" i="1"/>
  <c r="O4449" i="1"/>
  <c r="P4449" i="1"/>
  <c r="Q4449" i="1"/>
  <c r="R4449" i="1"/>
  <c r="S4449" i="1"/>
  <c r="T4449" i="1"/>
  <c r="U4449" i="1"/>
  <c r="M4450" i="1"/>
  <c r="N4450" i="1"/>
  <c r="O4450" i="1"/>
  <c r="P4450" i="1"/>
  <c r="Q4450" i="1"/>
  <c r="R4450" i="1"/>
  <c r="S4450" i="1"/>
  <c r="T4450" i="1"/>
  <c r="U4450" i="1"/>
  <c r="M4451" i="1"/>
  <c r="N4451" i="1"/>
  <c r="O4451" i="1"/>
  <c r="P4451" i="1"/>
  <c r="Q4451" i="1"/>
  <c r="R4451" i="1"/>
  <c r="S4451" i="1"/>
  <c r="T4451" i="1"/>
  <c r="U4451" i="1"/>
  <c r="M4452" i="1"/>
  <c r="N4452" i="1"/>
  <c r="O4452" i="1"/>
  <c r="P4452" i="1"/>
  <c r="Q4452" i="1"/>
  <c r="R4452" i="1"/>
  <c r="S4452" i="1"/>
  <c r="T4452" i="1"/>
  <c r="U4452" i="1"/>
  <c r="M4453" i="1"/>
  <c r="N4453" i="1"/>
  <c r="O4453" i="1"/>
  <c r="P4453" i="1"/>
  <c r="Q4453" i="1"/>
  <c r="R4453" i="1"/>
  <c r="S4453" i="1"/>
  <c r="T4453" i="1"/>
  <c r="U4453" i="1"/>
  <c r="M4454" i="1"/>
  <c r="N4454" i="1"/>
  <c r="O4454" i="1"/>
  <c r="P4454" i="1"/>
  <c r="Q4454" i="1"/>
  <c r="R4454" i="1"/>
  <c r="S4454" i="1"/>
  <c r="T4454" i="1"/>
  <c r="U4454" i="1"/>
  <c r="M4455" i="1"/>
  <c r="N4455" i="1"/>
  <c r="O4455" i="1"/>
  <c r="P4455" i="1"/>
  <c r="Q4455" i="1"/>
  <c r="R4455" i="1"/>
  <c r="S4455" i="1"/>
  <c r="T4455" i="1"/>
  <c r="U4455" i="1"/>
  <c r="M4456" i="1"/>
  <c r="N4456" i="1"/>
  <c r="O4456" i="1"/>
  <c r="P4456" i="1"/>
  <c r="Q4456" i="1"/>
  <c r="R4456" i="1"/>
  <c r="S4456" i="1"/>
  <c r="T4456" i="1"/>
  <c r="U4456" i="1"/>
  <c r="M4457" i="1"/>
  <c r="N4457" i="1"/>
  <c r="O4457" i="1"/>
  <c r="P4457" i="1"/>
  <c r="Q4457" i="1"/>
  <c r="R4457" i="1"/>
  <c r="S4457" i="1"/>
  <c r="T4457" i="1"/>
  <c r="U4457" i="1"/>
  <c r="M4458" i="1"/>
  <c r="N4458" i="1"/>
  <c r="O4458" i="1"/>
  <c r="P4458" i="1"/>
  <c r="Q4458" i="1"/>
  <c r="R4458" i="1"/>
  <c r="S4458" i="1"/>
  <c r="T4458" i="1"/>
  <c r="U4458" i="1"/>
  <c r="M4459" i="1"/>
  <c r="N4459" i="1"/>
  <c r="O4459" i="1"/>
  <c r="P4459" i="1"/>
  <c r="Q4459" i="1"/>
  <c r="R4459" i="1"/>
  <c r="S4459" i="1"/>
  <c r="T4459" i="1"/>
  <c r="U4459" i="1"/>
  <c r="M4460" i="1"/>
  <c r="N4460" i="1"/>
  <c r="O4460" i="1"/>
  <c r="P4460" i="1"/>
  <c r="Q4460" i="1"/>
  <c r="R4460" i="1"/>
  <c r="S4460" i="1"/>
  <c r="T4460" i="1"/>
  <c r="U4460" i="1"/>
  <c r="M4461" i="1"/>
  <c r="N4461" i="1"/>
  <c r="O4461" i="1"/>
  <c r="P4461" i="1"/>
  <c r="Q4461" i="1"/>
  <c r="R4461" i="1"/>
  <c r="S4461" i="1"/>
  <c r="T4461" i="1"/>
  <c r="U4461" i="1"/>
  <c r="M4462" i="1"/>
  <c r="N4462" i="1"/>
  <c r="O4462" i="1"/>
  <c r="P4462" i="1"/>
  <c r="Q4462" i="1"/>
  <c r="R4462" i="1"/>
  <c r="S4462" i="1"/>
  <c r="T4462" i="1"/>
  <c r="U4462" i="1"/>
  <c r="M4463" i="1"/>
  <c r="N4463" i="1"/>
  <c r="O4463" i="1"/>
  <c r="P4463" i="1"/>
  <c r="Q4463" i="1"/>
  <c r="R4463" i="1"/>
  <c r="S4463" i="1"/>
  <c r="T4463" i="1"/>
  <c r="U4463" i="1"/>
  <c r="M4464" i="1"/>
  <c r="N4464" i="1"/>
  <c r="O4464" i="1"/>
  <c r="P4464" i="1"/>
  <c r="Q4464" i="1"/>
  <c r="R4464" i="1"/>
  <c r="S4464" i="1"/>
  <c r="T4464" i="1"/>
  <c r="U4464" i="1"/>
  <c r="M4465" i="1"/>
  <c r="N4465" i="1"/>
  <c r="O4465" i="1"/>
  <c r="P4465" i="1"/>
  <c r="Q4465" i="1"/>
  <c r="R4465" i="1"/>
  <c r="S4465" i="1"/>
  <c r="T4465" i="1"/>
  <c r="U4465"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30" i="1"/>
  <c r="M4214" i="1"/>
  <c r="N4214" i="1"/>
  <c r="O4214" i="1"/>
  <c r="P4214" i="1"/>
  <c r="Q4214" i="1"/>
  <c r="R4214" i="1"/>
  <c r="R5078" i="1" s="1"/>
  <c r="S4214" i="1"/>
  <c r="S5078" i="1" s="1"/>
  <c r="T4214" i="1"/>
  <c r="U4214" i="1"/>
  <c r="U4862" i="1" s="1"/>
  <c r="M4215" i="1"/>
  <c r="M5079" i="1" s="1"/>
  <c r="N4215" i="1"/>
  <c r="O4215" i="1"/>
  <c r="P4215" i="1"/>
  <c r="Q4215" i="1"/>
  <c r="Q5079" i="1" s="1"/>
  <c r="R4215" i="1"/>
  <c r="S4215" i="1"/>
  <c r="T4215" i="1"/>
  <c r="U4215" i="1"/>
  <c r="U5079" i="1" s="1"/>
  <c r="M4216" i="1"/>
  <c r="N4216" i="1"/>
  <c r="O4216" i="1"/>
  <c r="P4216" i="1"/>
  <c r="P5080" i="1" s="1"/>
  <c r="Q4216" i="1"/>
  <c r="Q5080" i="1" s="1"/>
  <c r="R4216" i="1"/>
  <c r="S4216" i="1"/>
  <c r="T4216" i="1"/>
  <c r="T5080" i="1" s="1"/>
  <c r="U4216" i="1"/>
  <c r="M4217" i="1"/>
  <c r="N4217" i="1"/>
  <c r="O4217" i="1"/>
  <c r="P4217" i="1"/>
  <c r="Q4217" i="1"/>
  <c r="Q4865" i="1" s="1"/>
  <c r="R4217" i="1"/>
  <c r="S4217" i="1"/>
  <c r="S5081" i="1" s="1"/>
  <c r="T4217" i="1"/>
  <c r="T5081" i="1" s="1"/>
  <c r="U4217" i="1"/>
  <c r="M4218" i="1"/>
  <c r="M5082" i="1" s="1"/>
  <c r="N4218" i="1"/>
  <c r="N5082" i="1" s="1"/>
  <c r="O4218" i="1"/>
  <c r="O4866" i="1" s="1"/>
  <c r="P4218" i="1"/>
  <c r="Q4218" i="1"/>
  <c r="Q4866" i="1" s="1"/>
  <c r="R4218" i="1"/>
  <c r="R5082" i="1" s="1"/>
  <c r="S4218" i="1"/>
  <c r="S4866" i="1" s="1"/>
  <c r="T4218" i="1"/>
  <c r="U4218" i="1"/>
  <c r="M4219" i="1"/>
  <c r="N4219" i="1"/>
  <c r="O4219" i="1"/>
  <c r="P4219" i="1"/>
  <c r="Q4219" i="1"/>
  <c r="Q5083" i="1" s="1"/>
  <c r="R4219" i="1"/>
  <c r="S4219" i="1"/>
  <c r="S5083" i="1" s="1"/>
  <c r="T4219" i="1"/>
  <c r="U4219" i="1"/>
  <c r="U5083" i="1" s="1"/>
  <c r="M4220" i="1"/>
  <c r="M5084" i="1" s="1"/>
  <c r="N4220" i="1"/>
  <c r="O4220" i="1"/>
  <c r="P4220" i="1"/>
  <c r="P5084" i="1" s="1"/>
  <c r="Q4220" i="1"/>
  <c r="Q5084" i="1" s="1"/>
  <c r="R4220" i="1"/>
  <c r="S4220" i="1"/>
  <c r="T4220" i="1"/>
  <c r="T5084" i="1" s="1"/>
  <c r="U4220" i="1"/>
  <c r="M4221" i="1"/>
  <c r="N4221" i="1"/>
  <c r="O4221" i="1"/>
  <c r="O5085" i="1" s="1"/>
  <c r="P4221" i="1"/>
  <c r="P5085" i="1" s="1"/>
  <c r="Q4221" i="1"/>
  <c r="R4221" i="1"/>
  <c r="S4221" i="1"/>
  <c r="T4221" i="1"/>
  <c r="U4221" i="1"/>
  <c r="M4222" i="1"/>
  <c r="N4222" i="1"/>
  <c r="N5086" i="1" s="1"/>
  <c r="O4222" i="1"/>
  <c r="P4222" i="1"/>
  <c r="Q4222" i="1"/>
  <c r="R4222" i="1"/>
  <c r="S4222" i="1"/>
  <c r="T4222" i="1"/>
  <c r="U4222" i="1"/>
  <c r="M4223" i="1"/>
  <c r="M5087" i="1" s="1"/>
  <c r="N4223" i="1"/>
  <c r="N5087" i="1" s="1"/>
  <c r="O4223" i="1"/>
  <c r="P4223" i="1"/>
  <c r="Q4223" i="1"/>
  <c r="Q5087" i="1" s="1"/>
  <c r="R4223" i="1"/>
  <c r="S4223" i="1"/>
  <c r="T4223" i="1"/>
  <c r="U4223" i="1"/>
  <c r="U5087" i="1" s="1"/>
  <c r="M4224" i="1"/>
  <c r="N4224" i="1"/>
  <c r="O4224" i="1"/>
  <c r="P4224" i="1"/>
  <c r="P5088" i="1" s="1"/>
  <c r="Q4224" i="1"/>
  <c r="R4224" i="1"/>
  <c r="R5088" i="1" s="1"/>
  <c r="S4224" i="1"/>
  <c r="T4224" i="1"/>
  <c r="T5088" i="1" s="1"/>
  <c r="U4224" i="1"/>
  <c r="M4225" i="1"/>
  <c r="N4225" i="1"/>
  <c r="O4225" i="1"/>
  <c r="O5089" i="1" s="1"/>
  <c r="P4225" i="1"/>
  <c r="Q4225" i="1"/>
  <c r="R4225" i="1"/>
  <c r="R4873" i="1" s="1"/>
  <c r="S4225" i="1"/>
  <c r="T4225" i="1"/>
  <c r="U4225" i="1"/>
  <c r="M4226" i="1"/>
  <c r="N4226" i="1"/>
  <c r="N5090" i="1" s="1"/>
  <c r="O4226" i="1"/>
  <c r="O4874" i="1" s="1"/>
  <c r="P4226" i="1"/>
  <c r="Q4226" i="1"/>
  <c r="R4226" i="1"/>
  <c r="S4226" i="1"/>
  <c r="T4226" i="1"/>
  <c r="U4226" i="1"/>
  <c r="M4227" i="1"/>
  <c r="M5091" i="1" s="1"/>
  <c r="N4227" i="1"/>
  <c r="N5091" i="1" s="1"/>
  <c r="O4227" i="1"/>
  <c r="P4227" i="1"/>
  <c r="P4875" i="1" s="1"/>
  <c r="Q4227" i="1"/>
  <c r="Q5091" i="1" s="1"/>
  <c r="R4227" i="1"/>
  <c r="R5091" i="1" s="1"/>
  <c r="S4227" i="1"/>
  <c r="S5091" i="1" s="1"/>
  <c r="T4227" i="1"/>
  <c r="U4227" i="1"/>
  <c r="U5091" i="1" s="1"/>
  <c r="M4228" i="1"/>
  <c r="N4228" i="1"/>
  <c r="O4228" i="1"/>
  <c r="P4228" i="1"/>
  <c r="P5092" i="1" s="1"/>
  <c r="Q4228" i="1"/>
  <c r="R4228" i="1"/>
  <c r="S4228" i="1"/>
  <c r="T4228" i="1"/>
  <c r="T5092" i="1" s="1"/>
  <c r="U4228" i="1"/>
  <c r="M4229" i="1"/>
  <c r="N4229" i="1"/>
  <c r="N4877" i="1" s="1"/>
  <c r="O4229" i="1"/>
  <c r="O5093" i="1" s="1"/>
  <c r="P4229" i="1"/>
  <c r="Q4229" i="1"/>
  <c r="R4229" i="1"/>
  <c r="S4229" i="1"/>
  <c r="T4229" i="1"/>
  <c r="T5093" i="1" s="1"/>
  <c r="U4229" i="1"/>
  <c r="M4230" i="1"/>
  <c r="N4230" i="1"/>
  <c r="O4230" i="1"/>
  <c r="P4230" i="1"/>
  <c r="Q4230" i="1"/>
  <c r="R4230" i="1"/>
  <c r="S4230" i="1"/>
  <c r="S4878" i="1" s="1"/>
  <c r="T4230" i="1"/>
  <c r="U4230" i="1"/>
  <c r="M4231" i="1"/>
  <c r="M5095" i="1" s="1"/>
  <c r="N4231" i="1"/>
  <c r="N5095" i="1" s="1"/>
  <c r="O4231" i="1"/>
  <c r="P4231" i="1"/>
  <c r="Q4231" i="1"/>
  <c r="Q5095" i="1" s="1"/>
  <c r="R4231" i="1"/>
  <c r="R5095" i="1" s="1"/>
  <c r="S4231" i="1"/>
  <c r="T4231" i="1"/>
  <c r="U4231" i="1"/>
  <c r="U5095" i="1" s="1"/>
  <c r="M4232" i="1"/>
  <c r="M5096" i="1" s="1"/>
  <c r="N4232" i="1"/>
  <c r="O4232" i="1"/>
  <c r="P4232" i="1"/>
  <c r="P5096" i="1" s="1"/>
  <c r="Q4232" i="1"/>
  <c r="R4232" i="1"/>
  <c r="R5096" i="1" s="1"/>
  <c r="S4232" i="1"/>
  <c r="S4880" i="1" s="1"/>
  <c r="T4232" i="1"/>
  <c r="T5096" i="1" s="1"/>
  <c r="U4232" i="1"/>
  <c r="U5096" i="1" s="1"/>
  <c r="M4233" i="1"/>
  <c r="N4233" i="1"/>
  <c r="O4233" i="1"/>
  <c r="O5097" i="1" s="1"/>
  <c r="P4233" i="1"/>
  <c r="P5097" i="1" s="1"/>
  <c r="Q4233" i="1"/>
  <c r="R4233" i="1"/>
  <c r="S4233" i="1"/>
  <c r="T4233" i="1"/>
  <c r="T5097" i="1" s="1"/>
  <c r="U4233" i="1"/>
  <c r="M4234" i="1"/>
  <c r="N4234" i="1"/>
  <c r="N5098" i="1" s="1"/>
  <c r="O4234" i="1"/>
  <c r="P4234" i="1"/>
  <c r="Q4234" i="1"/>
  <c r="R4234" i="1"/>
  <c r="S4234" i="1"/>
  <c r="T4234" i="1"/>
  <c r="U4234" i="1"/>
  <c r="M4235" i="1"/>
  <c r="M5099" i="1" s="1"/>
  <c r="N4235" i="1"/>
  <c r="N5099" i="1" s="1"/>
  <c r="O4235" i="1"/>
  <c r="O4883" i="1" s="1"/>
  <c r="P4235" i="1"/>
  <c r="Q4235" i="1"/>
  <c r="Q5099" i="1" s="1"/>
  <c r="R4235" i="1"/>
  <c r="S4235" i="1"/>
  <c r="T4235" i="1"/>
  <c r="U4235" i="1"/>
  <c r="U5099" i="1" s="1"/>
  <c r="M4236" i="1"/>
  <c r="N4236" i="1"/>
  <c r="O4236" i="1"/>
  <c r="O4884" i="1" s="1"/>
  <c r="P4236" i="1"/>
  <c r="P5100" i="1" s="1"/>
  <c r="Q4236" i="1"/>
  <c r="R4236" i="1"/>
  <c r="S4236" i="1"/>
  <c r="T4236" i="1"/>
  <c r="T5100" i="1" s="1"/>
  <c r="U4236" i="1"/>
  <c r="M4237" i="1"/>
  <c r="N4237" i="1"/>
  <c r="O4237" i="1"/>
  <c r="P4237" i="1"/>
  <c r="Q4237" i="1"/>
  <c r="R4237" i="1"/>
  <c r="S4237" i="1"/>
  <c r="S5101" i="1" s="1"/>
  <c r="T4237" i="1"/>
  <c r="T5101" i="1" s="1"/>
  <c r="U4237" i="1"/>
  <c r="M4238" i="1"/>
  <c r="N4238" i="1"/>
  <c r="O4238" i="1"/>
  <c r="P4238" i="1"/>
  <c r="Q4238" i="1"/>
  <c r="R4238" i="1"/>
  <c r="R5102" i="1" s="1"/>
  <c r="S4238" i="1"/>
  <c r="T4238" i="1"/>
  <c r="T4886" i="1" s="1"/>
  <c r="U4238" i="1"/>
  <c r="M4239" i="1"/>
  <c r="M5103" i="1" s="1"/>
  <c r="N4239" i="1"/>
  <c r="O4239" i="1"/>
  <c r="P4239" i="1"/>
  <c r="Q4239" i="1"/>
  <c r="Q5103" i="1" s="1"/>
  <c r="R4239" i="1"/>
  <c r="R5103" i="1" s="1"/>
  <c r="S4239" i="1"/>
  <c r="T4239" i="1"/>
  <c r="T4887" i="1" s="1"/>
  <c r="U4239" i="1"/>
  <c r="U5103" i="1" s="1"/>
  <c r="M4240" i="1"/>
  <c r="N4240" i="1"/>
  <c r="O4240" i="1"/>
  <c r="P4240" i="1"/>
  <c r="P5104" i="1" s="1"/>
  <c r="Q4240" i="1"/>
  <c r="R4240" i="1"/>
  <c r="R4888" i="1" s="1"/>
  <c r="S4240" i="1"/>
  <c r="T4240" i="1"/>
  <c r="T5104" i="1" s="1"/>
  <c r="U4240" i="1"/>
  <c r="U5104" i="1" s="1"/>
  <c r="M4241" i="1"/>
  <c r="N4241" i="1"/>
  <c r="O4241" i="1"/>
  <c r="P4241" i="1"/>
  <c r="P5105" i="1" s="1"/>
  <c r="Q4241" i="1"/>
  <c r="R4241" i="1"/>
  <c r="R4889" i="1" s="1"/>
  <c r="S4241" i="1"/>
  <c r="S5105" i="1" s="1"/>
  <c r="T4241" i="1"/>
  <c r="T5105" i="1" s="1"/>
  <c r="U4241" i="1"/>
  <c r="M4242" i="1"/>
  <c r="M5106" i="1" s="1"/>
  <c r="N4242" i="1"/>
  <c r="O4242" i="1"/>
  <c r="O4890" i="1" s="1"/>
  <c r="P4242" i="1"/>
  <c r="P4890" i="1" s="1"/>
  <c r="Q4242" i="1"/>
  <c r="R4242" i="1"/>
  <c r="R5106" i="1" s="1"/>
  <c r="S4242" i="1"/>
  <c r="S4890" i="1" s="1"/>
  <c r="T4242" i="1"/>
  <c r="U4242" i="1"/>
  <c r="M4243" i="1"/>
  <c r="M5107" i="1" s="1"/>
  <c r="N4243" i="1"/>
  <c r="N5107" i="1" s="1"/>
  <c r="O4243" i="1"/>
  <c r="P4243" i="1"/>
  <c r="P4891" i="1" s="1"/>
  <c r="Q4243" i="1"/>
  <c r="Q5107" i="1" s="1"/>
  <c r="R4243" i="1"/>
  <c r="S4243" i="1"/>
  <c r="S5107" i="1" s="1"/>
  <c r="T4243" i="1"/>
  <c r="U4243" i="1"/>
  <c r="U5107" i="1" s="1"/>
  <c r="M4244" i="1"/>
  <c r="N4244" i="1"/>
  <c r="O4244" i="1"/>
  <c r="P4244" i="1"/>
  <c r="P5108" i="1" s="1"/>
  <c r="Q4244" i="1"/>
  <c r="Q5108" i="1" s="1"/>
  <c r="R4244" i="1"/>
  <c r="S4244" i="1"/>
  <c r="T4244" i="1"/>
  <c r="T5108" i="1" s="1"/>
  <c r="U4244" i="1"/>
  <c r="U5108" i="1" s="1"/>
  <c r="M4245" i="1"/>
  <c r="N4245" i="1"/>
  <c r="O4245" i="1"/>
  <c r="P4245" i="1"/>
  <c r="P5109" i="1" s="1"/>
  <c r="Q4245" i="1"/>
  <c r="R4245" i="1"/>
  <c r="S4245" i="1"/>
  <c r="S5109" i="1" s="1"/>
  <c r="T4245" i="1"/>
  <c r="U4245" i="1"/>
  <c r="U4893" i="1" s="1"/>
  <c r="M4246" i="1"/>
  <c r="M5110" i="1" s="1"/>
  <c r="N4246" i="1"/>
  <c r="N5110" i="1" s="1"/>
  <c r="O4246" i="1"/>
  <c r="O4894" i="1" s="1"/>
  <c r="P4246" i="1"/>
  <c r="Q4246" i="1"/>
  <c r="R4246" i="1"/>
  <c r="R5110" i="1" s="1"/>
  <c r="S4246" i="1"/>
  <c r="S4894" i="1" s="1"/>
  <c r="T4246" i="1"/>
  <c r="U4246" i="1"/>
  <c r="U4894" i="1" s="1"/>
  <c r="M4247" i="1"/>
  <c r="M5111" i="1" s="1"/>
  <c r="N4247" i="1"/>
  <c r="O4247" i="1"/>
  <c r="P4247" i="1"/>
  <c r="Q4247" i="1"/>
  <c r="Q5111" i="1" s="1"/>
  <c r="R4247" i="1"/>
  <c r="R5111" i="1" s="1"/>
  <c r="S4247" i="1"/>
  <c r="T4247" i="1"/>
  <c r="U4247" i="1"/>
  <c r="U5111" i="1" s="1"/>
  <c r="M4248" i="1"/>
  <c r="N4248" i="1"/>
  <c r="O4248" i="1"/>
  <c r="P4248" i="1"/>
  <c r="P5112" i="1" s="1"/>
  <c r="Q4248" i="1"/>
  <c r="R4248" i="1"/>
  <c r="S4248" i="1"/>
  <c r="T4248" i="1"/>
  <c r="T5112" i="1" s="1"/>
  <c r="U4248" i="1"/>
  <c r="M4249" i="1"/>
  <c r="N4249" i="1"/>
  <c r="O4249" i="1"/>
  <c r="P4249" i="1"/>
  <c r="P5113" i="1" s="1"/>
  <c r="Q4249" i="1"/>
  <c r="Q4897" i="1" s="1"/>
  <c r="R4249" i="1"/>
  <c r="S4249" i="1"/>
  <c r="S5113" i="1" s="1"/>
  <c r="T4249" i="1"/>
  <c r="U4249" i="1"/>
  <c r="L4215" i="1"/>
  <c r="L5079" i="1" s="1"/>
  <c r="L4216" i="1"/>
  <c r="L5080" i="1" s="1"/>
  <c r="L4217" i="1"/>
  <c r="L4218" i="1"/>
  <c r="L4219" i="1"/>
  <c r="L5083" i="1" s="1"/>
  <c r="L4220" i="1"/>
  <c r="L5084" i="1" s="1"/>
  <c r="L4221" i="1"/>
  <c r="L5085" i="1" s="1"/>
  <c r="L4222" i="1"/>
  <c r="L4223" i="1"/>
  <c r="L5087" i="1" s="1"/>
  <c r="L4224" i="1"/>
  <c r="L5088" i="1" s="1"/>
  <c r="L4225" i="1"/>
  <c r="L5089" i="1" s="1"/>
  <c r="L4226" i="1"/>
  <c r="L4227" i="1"/>
  <c r="L4228" i="1"/>
  <c r="L5092" i="1" s="1"/>
  <c r="L4229" i="1"/>
  <c r="L4230" i="1"/>
  <c r="L4231" i="1"/>
  <c r="L5095" i="1" s="1"/>
  <c r="L4232" i="1"/>
  <c r="L5096" i="1" s="1"/>
  <c r="L4233" i="1"/>
  <c r="L5097" i="1" s="1"/>
  <c r="L4234" i="1"/>
  <c r="L4235" i="1"/>
  <c r="L4236" i="1"/>
  <c r="L5100" i="1" s="1"/>
  <c r="L4237" i="1"/>
  <c r="L5101" i="1" s="1"/>
  <c r="L4238" i="1"/>
  <c r="L4239" i="1"/>
  <c r="L5103" i="1" s="1"/>
  <c r="L4240" i="1"/>
  <c r="L5104" i="1" s="1"/>
  <c r="L4241" i="1"/>
  <c r="L4242" i="1"/>
  <c r="L4243" i="1"/>
  <c r="L4244" i="1"/>
  <c r="L5108" i="1" s="1"/>
  <c r="L4245" i="1"/>
  <c r="L5109" i="1" s="1"/>
  <c r="L4246" i="1"/>
  <c r="L4247" i="1"/>
  <c r="L5111" i="1" s="1"/>
  <c r="L4248" i="1"/>
  <c r="L5112" i="1" s="1"/>
  <c r="L4249" i="1"/>
  <c r="L4214" i="1"/>
  <c r="M4610" i="1"/>
  <c r="N4610" i="1"/>
  <c r="O4610" i="1"/>
  <c r="P4610" i="1"/>
  <c r="Q4610" i="1"/>
  <c r="R4610" i="1"/>
  <c r="S4610" i="1"/>
  <c r="T4610" i="1"/>
  <c r="U4610" i="1"/>
  <c r="M4611" i="1"/>
  <c r="N4611" i="1"/>
  <c r="O4611" i="1"/>
  <c r="P4611" i="1"/>
  <c r="Q4611" i="1"/>
  <c r="R4611" i="1"/>
  <c r="S4611" i="1"/>
  <c r="T4611" i="1"/>
  <c r="U4611" i="1"/>
  <c r="M4612" i="1"/>
  <c r="N4612" i="1"/>
  <c r="O4612" i="1"/>
  <c r="P4612" i="1"/>
  <c r="Q4612" i="1"/>
  <c r="R4612" i="1"/>
  <c r="S4612" i="1"/>
  <c r="T4612" i="1"/>
  <c r="U4612" i="1"/>
  <c r="M4613" i="1"/>
  <c r="N4613" i="1"/>
  <c r="O4613" i="1"/>
  <c r="P4613" i="1"/>
  <c r="Q4613" i="1"/>
  <c r="R4613" i="1"/>
  <c r="S4613" i="1"/>
  <c r="T4613" i="1"/>
  <c r="U4613" i="1"/>
  <c r="M4614" i="1"/>
  <c r="N4614" i="1"/>
  <c r="O4614" i="1"/>
  <c r="P4614" i="1"/>
  <c r="Q4614" i="1"/>
  <c r="R4614" i="1"/>
  <c r="S4614" i="1"/>
  <c r="T4614" i="1"/>
  <c r="U4614" i="1"/>
  <c r="M4615" i="1"/>
  <c r="N4615" i="1"/>
  <c r="O4615" i="1"/>
  <c r="P4615" i="1"/>
  <c r="Q4615" i="1"/>
  <c r="R4615" i="1"/>
  <c r="S4615" i="1"/>
  <c r="T4615" i="1"/>
  <c r="U4615" i="1"/>
  <c r="M4616" i="1"/>
  <c r="N4616" i="1"/>
  <c r="O4616" i="1"/>
  <c r="P4616" i="1"/>
  <c r="Q4616" i="1"/>
  <c r="R4616" i="1"/>
  <c r="S4616" i="1"/>
  <c r="T4616" i="1"/>
  <c r="U4616" i="1"/>
  <c r="M4617" i="1"/>
  <c r="N4617" i="1"/>
  <c r="O4617" i="1"/>
  <c r="P4617" i="1"/>
  <c r="Q4617" i="1"/>
  <c r="R4617" i="1"/>
  <c r="S4617" i="1"/>
  <c r="T4617" i="1"/>
  <c r="U4617" i="1"/>
  <c r="M4618" i="1"/>
  <c r="N4618" i="1"/>
  <c r="O4618" i="1"/>
  <c r="P4618" i="1"/>
  <c r="Q4618" i="1"/>
  <c r="R4618" i="1"/>
  <c r="S4618" i="1"/>
  <c r="T4618" i="1"/>
  <c r="U4618" i="1"/>
  <c r="M4619" i="1"/>
  <c r="N4619" i="1"/>
  <c r="O4619" i="1"/>
  <c r="P4619" i="1"/>
  <c r="Q4619" i="1"/>
  <c r="R4619" i="1"/>
  <c r="S4619" i="1"/>
  <c r="T4619" i="1"/>
  <c r="U4619" i="1"/>
  <c r="M4620" i="1"/>
  <c r="N4620" i="1"/>
  <c r="O4620" i="1"/>
  <c r="P4620" i="1"/>
  <c r="Q4620" i="1"/>
  <c r="R4620" i="1"/>
  <c r="S4620" i="1"/>
  <c r="T4620" i="1"/>
  <c r="U4620" i="1"/>
  <c r="M4621" i="1"/>
  <c r="N4621" i="1"/>
  <c r="O4621" i="1"/>
  <c r="P4621" i="1"/>
  <c r="Q4621" i="1"/>
  <c r="R4621" i="1"/>
  <c r="S4621" i="1"/>
  <c r="T4621" i="1"/>
  <c r="U4621" i="1"/>
  <c r="M4622" i="1"/>
  <c r="N4622" i="1"/>
  <c r="O4622" i="1"/>
  <c r="P4622" i="1"/>
  <c r="Q4622" i="1"/>
  <c r="R4622" i="1"/>
  <c r="S4622" i="1"/>
  <c r="T4622" i="1"/>
  <c r="U4622" i="1"/>
  <c r="M4623" i="1"/>
  <c r="N4623" i="1"/>
  <c r="O4623" i="1"/>
  <c r="P4623" i="1"/>
  <c r="Q4623" i="1"/>
  <c r="R4623" i="1"/>
  <c r="S4623" i="1"/>
  <c r="T4623" i="1"/>
  <c r="U4623" i="1"/>
  <c r="M4624" i="1"/>
  <c r="N4624" i="1"/>
  <c r="O4624" i="1"/>
  <c r="P4624" i="1"/>
  <c r="Q4624" i="1"/>
  <c r="R4624" i="1"/>
  <c r="S4624" i="1"/>
  <c r="T4624" i="1"/>
  <c r="U4624" i="1"/>
  <c r="M4625" i="1"/>
  <c r="N4625" i="1"/>
  <c r="O4625" i="1"/>
  <c r="P4625" i="1"/>
  <c r="Q4625" i="1"/>
  <c r="R4625" i="1"/>
  <c r="S4625" i="1"/>
  <c r="T4625" i="1"/>
  <c r="U4625" i="1"/>
  <c r="M4626" i="1"/>
  <c r="N4626" i="1"/>
  <c r="O4626" i="1"/>
  <c r="P4626" i="1"/>
  <c r="Q4626" i="1"/>
  <c r="R4626" i="1"/>
  <c r="S4626" i="1"/>
  <c r="T4626" i="1"/>
  <c r="U4626" i="1"/>
  <c r="M4627" i="1"/>
  <c r="N4627" i="1"/>
  <c r="O4627" i="1"/>
  <c r="P4627" i="1"/>
  <c r="Q4627" i="1"/>
  <c r="R4627" i="1"/>
  <c r="S4627" i="1"/>
  <c r="T4627" i="1"/>
  <c r="U4627" i="1"/>
  <c r="M4628" i="1"/>
  <c r="N4628" i="1"/>
  <c r="O4628" i="1"/>
  <c r="P4628" i="1"/>
  <c r="Q4628" i="1"/>
  <c r="R4628" i="1"/>
  <c r="S4628" i="1"/>
  <c r="T4628" i="1"/>
  <c r="U4628" i="1"/>
  <c r="M4629" i="1"/>
  <c r="N4629" i="1"/>
  <c r="O4629" i="1"/>
  <c r="P4629" i="1"/>
  <c r="Q4629" i="1"/>
  <c r="R4629" i="1"/>
  <c r="S4629" i="1"/>
  <c r="T4629" i="1"/>
  <c r="U4629" i="1"/>
  <c r="M4630" i="1"/>
  <c r="N4630" i="1"/>
  <c r="O4630" i="1"/>
  <c r="P4630" i="1"/>
  <c r="Q4630" i="1"/>
  <c r="R4630" i="1"/>
  <c r="S4630" i="1"/>
  <c r="T4630" i="1"/>
  <c r="U4630" i="1"/>
  <c r="M4631" i="1"/>
  <c r="N4631" i="1"/>
  <c r="O4631" i="1"/>
  <c r="P4631" i="1"/>
  <c r="Q4631" i="1"/>
  <c r="R4631" i="1"/>
  <c r="S4631" i="1"/>
  <c r="T4631" i="1"/>
  <c r="U4631" i="1"/>
  <c r="M4632" i="1"/>
  <c r="N4632" i="1"/>
  <c r="O4632" i="1"/>
  <c r="P4632" i="1"/>
  <c r="Q4632" i="1"/>
  <c r="R4632" i="1"/>
  <c r="S4632" i="1"/>
  <c r="T4632" i="1"/>
  <c r="U4632" i="1"/>
  <c r="M4633" i="1"/>
  <c r="N4633" i="1"/>
  <c r="O4633" i="1"/>
  <c r="P4633" i="1"/>
  <c r="Q4633" i="1"/>
  <c r="R4633" i="1"/>
  <c r="S4633" i="1"/>
  <c r="T4633" i="1"/>
  <c r="U4633" i="1"/>
  <c r="M4634" i="1"/>
  <c r="N4634" i="1"/>
  <c r="O4634" i="1"/>
  <c r="P4634" i="1"/>
  <c r="Q4634" i="1"/>
  <c r="R4634" i="1"/>
  <c r="S4634" i="1"/>
  <c r="T4634" i="1"/>
  <c r="U4634" i="1"/>
  <c r="M4635" i="1"/>
  <c r="N4635" i="1"/>
  <c r="O4635" i="1"/>
  <c r="P4635" i="1"/>
  <c r="Q4635" i="1"/>
  <c r="R4635" i="1"/>
  <c r="S4635" i="1"/>
  <c r="T4635" i="1"/>
  <c r="U4635" i="1"/>
  <c r="M4636" i="1"/>
  <c r="N4636" i="1"/>
  <c r="O4636" i="1"/>
  <c r="P4636" i="1"/>
  <c r="Q4636" i="1"/>
  <c r="R4636" i="1"/>
  <c r="S4636" i="1"/>
  <c r="T4636" i="1"/>
  <c r="U4636" i="1"/>
  <c r="M4637" i="1"/>
  <c r="N4637" i="1"/>
  <c r="O4637" i="1"/>
  <c r="P4637" i="1"/>
  <c r="Q4637" i="1"/>
  <c r="R4637" i="1"/>
  <c r="S4637" i="1"/>
  <c r="T4637" i="1"/>
  <c r="U4637" i="1"/>
  <c r="M4638" i="1"/>
  <c r="N4638" i="1"/>
  <c r="O4638" i="1"/>
  <c r="P4638" i="1"/>
  <c r="Q4638" i="1"/>
  <c r="R4638" i="1"/>
  <c r="S4638" i="1"/>
  <c r="T4638" i="1"/>
  <c r="U4638" i="1"/>
  <c r="M4639" i="1"/>
  <c r="N4639" i="1"/>
  <c r="O4639" i="1"/>
  <c r="P4639" i="1"/>
  <c r="Q4639" i="1"/>
  <c r="R4639" i="1"/>
  <c r="S4639" i="1"/>
  <c r="T4639" i="1"/>
  <c r="U4639" i="1"/>
  <c r="M4640" i="1"/>
  <c r="N4640" i="1"/>
  <c r="O4640" i="1"/>
  <c r="P4640" i="1"/>
  <c r="Q4640" i="1"/>
  <c r="R4640" i="1"/>
  <c r="S4640" i="1"/>
  <c r="T4640" i="1"/>
  <c r="U4640" i="1"/>
  <c r="M4641" i="1"/>
  <c r="N4641" i="1"/>
  <c r="O4641" i="1"/>
  <c r="P4641" i="1"/>
  <c r="Q4641" i="1"/>
  <c r="R4641" i="1"/>
  <c r="S4641" i="1"/>
  <c r="T4641" i="1"/>
  <c r="U4641" i="1"/>
  <c r="M4642" i="1"/>
  <c r="N4642" i="1"/>
  <c r="O4642" i="1"/>
  <c r="P4642" i="1"/>
  <c r="Q4642" i="1"/>
  <c r="R4642" i="1"/>
  <c r="S4642" i="1"/>
  <c r="T4642" i="1"/>
  <c r="U4642" i="1"/>
  <c r="M4643" i="1"/>
  <c r="N4643" i="1"/>
  <c r="O4643" i="1"/>
  <c r="P4643" i="1"/>
  <c r="Q4643" i="1"/>
  <c r="R4643" i="1"/>
  <c r="S4643" i="1"/>
  <c r="T4643" i="1"/>
  <c r="U4643" i="1"/>
  <c r="M4644" i="1"/>
  <c r="N4644" i="1"/>
  <c r="O4644" i="1"/>
  <c r="P4644" i="1"/>
  <c r="Q4644" i="1"/>
  <c r="R4644" i="1"/>
  <c r="S4644" i="1"/>
  <c r="T4644" i="1"/>
  <c r="U4644" i="1"/>
  <c r="M4645" i="1"/>
  <c r="N4645" i="1"/>
  <c r="O4645" i="1"/>
  <c r="P4645" i="1"/>
  <c r="Q4645" i="1"/>
  <c r="R4645" i="1"/>
  <c r="S4645" i="1"/>
  <c r="T4645" i="1"/>
  <c r="U4645"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10" i="1"/>
  <c r="L4395" i="1"/>
  <c r="M4395" i="1"/>
  <c r="N4395" i="1"/>
  <c r="O4395" i="1"/>
  <c r="P4395" i="1"/>
  <c r="Q4395" i="1"/>
  <c r="R4395" i="1"/>
  <c r="S4395" i="1"/>
  <c r="T4395" i="1"/>
  <c r="U4395" i="1"/>
  <c r="L4396" i="1"/>
  <c r="M4396" i="1"/>
  <c r="N4396" i="1"/>
  <c r="O4396" i="1"/>
  <c r="P4396" i="1"/>
  <c r="Q4396" i="1"/>
  <c r="R4396" i="1"/>
  <c r="S4396" i="1"/>
  <c r="T4396" i="1"/>
  <c r="U4396" i="1"/>
  <c r="L4397" i="1"/>
  <c r="M4397" i="1"/>
  <c r="N4397" i="1"/>
  <c r="O4397" i="1"/>
  <c r="P4397" i="1"/>
  <c r="Q4397" i="1"/>
  <c r="R4397" i="1"/>
  <c r="S4397" i="1"/>
  <c r="T4397" i="1"/>
  <c r="U4397" i="1"/>
  <c r="L4398" i="1"/>
  <c r="M4398" i="1"/>
  <c r="N4398" i="1"/>
  <c r="O4398" i="1"/>
  <c r="P4398" i="1"/>
  <c r="Q4398" i="1"/>
  <c r="R4398" i="1"/>
  <c r="S4398" i="1"/>
  <c r="T4398" i="1"/>
  <c r="U4398" i="1"/>
  <c r="L4399" i="1"/>
  <c r="M4399" i="1"/>
  <c r="N4399" i="1"/>
  <c r="O4399" i="1"/>
  <c r="P4399" i="1"/>
  <c r="Q4399" i="1"/>
  <c r="R4399" i="1"/>
  <c r="S4399" i="1"/>
  <c r="T4399" i="1"/>
  <c r="U4399" i="1"/>
  <c r="L4400" i="1"/>
  <c r="M4400" i="1"/>
  <c r="N4400" i="1"/>
  <c r="O4400" i="1"/>
  <c r="P4400" i="1"/>
  <c r="Q4400" i="1"/>
  <c r="R4400" i="1"/>
  <c r="S4400" i="1"/>
  <c r="T4400" i="1"/>
  <c r="U4400" i="1"/>
  <c r="L4401" i="1"/>
  <c r="M4401" i="1"/>
  <c r="N4401" i="1"/>
  <c r="O4401" i="1"/>
  <c r="P4401" i="1"/>
  <c r="Q4401" i="1"/>
  <c r="R4401" i="1"/>
  <c r="S4401" i="1"/>
  <c r="T4401" i="1"/>
  <c r="U4401" i="1"/>
  <c r="L4402" i="1"/>
  <c r="M4402" i="1"/>
  <c r="N4402" i="1"/>
  <c r="O4402" i="1"/>
  <c r="P4402" i="1"/>
  <c r="Q4402" i="1"/>
  <c r="R4402" i="1"/>
  <c r="S4402" i="1"/>
  <c r="T4402" i="1"/>
  <c r="U4402" i="1"/>
  <c r="L4403" i="1"/>
  <c r="M4403" i="1"/>
  <c r="N4403" i="1"/>
  <c r="O4403" i="1"/>
  <c r="P4403" i="1"/>
  <c r="Q4403" i="1"/>
  <c r="R4403" i="1"/>
  <c r="S4403" i="1"/>
  <c r="T4403" i="1"/>
  <c r="U4403" i="1"/>
  <c r="L4404" i="1"/>
  <c r="M4404" i="1"/>
  <c r="N4404" i="1"/>
  <c r="O4404" i="1"/>
  <c r="P4404" i="1"/>
  <c r="Q4404" i="1"/>
  <c r="R4404" i="1"/>
  <c r="S4404" i="1"/>
  <c r="T4404" i="1"/>
  <c r="U4404" i="1"/>
  <c r="L4405" i="1"/>
  <c r="M4405" i="1"/>
  <c r="N4405" i="1"/>
  <c r="O4405" i="1"/>
  <c r="P4405" i="1"/>
  <c r="Q4405" i="1"/>
  <c r="R4405" i="1"/>
  <c r="S4405" i="1"/>
  <c r="T4405" i="1"/>
  <c r="U4405" i="1"/>
  <c r="L4406" i="1"/>
  <c r="M4406" i="1"/>
  <c r="N4406" i="1"/>
  <c r="O4406" i="1"/>
  <c r="P4406" i="1"/>
  <c r="Q4406" i="1"/>
  <c r="R4406" i="1"/>
  <c r="S4406" i="1"/>
  <c r="T4406" i="1"/>
  <c r="U4406" i="1"/>
  <c r="L4407" i="1"/>
  <c r="M4407" i="1"/>
  <c r="N4407" i="1"/>
  <c r="O4407" i="1"/>
  <c r="P4407" i="1"/>
  <c r="Q4407" i="1"/>
  <c r="R4407" i="1"/>
  <c r="S4407" i="1"/>
  <c r="T4407" i="1"/>
  <c r="U4407" i="1"/>
  <c r="L4408" i="1"/>
  <c r="M4408" i="1"/>
  <c r="N4408" i="1"/>
  <c r="O4408" i="1"/>
  <c r="P4408" i="1"/>
  <c r="Q4408" i="1"/>
  <c r="R4408" i="1"/>
  <c r="S4408" i="1"/>
  <c r="T4408" i="1"/>
  <c r="U4408" i="1"/>
  <c r="L4409" i="1"/>
  <c r="M4409" i="1"/>
  <c r="N4409" i="1"/>
  <c r="O4409" i="1"/>
  <c r="P4409" i="1"/>
  <c r="Q4409" i="1"/>
  <c r="R4409" i="1"/>
  <c r="S4409" i="1"/>
  <c r="T4409" i="1"/>
  <c r="U4409" i="1"/>
  <c r="L4410" i="1"/>
  <c r="M4410" i="1"/>
  <c r="N4410" i="1"/>
  <c r="O4410" i="1"/>
  <c r="P4410" i="1"/>
  <c r="Q4410" i="1"/>
  <c r="R4410" i="1"/>
  <c r="S4410" i="1"/>
  <c r="T4410" i="1"/>
  <c r="U4410" i="1"/>
  <c r="L4411" i="1"/>
  <c r="M4411" i="1"/>
  <c r="N4411" i="1"/>
  <c r="O4411" i="1"/>
  <c r="P4411" i="1"/>
  <c r="Q4411" i="1"/>
  <c r="R4411" i="1"/>
  <c r="S4411" i="1"/>
  <c r="T4411" i="1"/>
  <c r="U4411" i="1"/>
  <c r="L4412" i="1"/>
  <c r="M4412" i="1"/>
  <c r="N4412" i="1"/>
  <c r="O4412" i="1"/>
  <c r="P4412" i="1"/>
  <c r="Q4412" i="1"/>
  <c r="R4412" i="1"/>
  <c r="S4412" i="1"/>
  <c r="T4412" i="1"/>
  <c r="U4412" i="1"/>
  <c r="L4413" i="1"/>
  <c r="M4413" i="1"/>
  <c r="N4413" i="1"/>
  <c r="O4413" i="1"/>
  <c r="P4413" i="1"/>
  <c r="Q4413" i="1"/>
  <c r="R4413" i="1"/>
  <c r="S4413" i="1"/>
  <c r="T4413" i="1"/>
  <c r="U4413" i="1"/>
  <c r="L4414" i="1"/>
  <c r="M4414" i="1"/>
  <c r="N4414" i="1"/>
  <c r="O4414" i="1"/>
  <c r="P4414" i="1"/>
  <c r="Q4414" i="1"/>
  <c r="R4414" i="1"/>
  <c r="S4414" i="1"/>
  <c r="T4414" i="1"/>
  <c r="U4414" i="1"/>
  <c r="L4415" i="1"/>
  <c r="M4415" i="1"/>
  <c r="N4415" i="1"/>
  <c r="O4415" i="1"/>
  <c r="P4415" i="1"/>
  <c r="Q4415" i="1"/>
  <c r="R4415" i="1"/>
  <c r="S4415" i="1"/>
  <c r="T4415" i="1"/>
  <c r="U4415" i="1"/>
  <c r="L4416" i="1"/>
  <c r="M4416" i="1"/>
  <c r="N4416" i="1"/>
  <c r="O4416" i="1"/>
  <c r="P4416" i="1"/>
  <c r="Q4416" i="1"/>
  <c r="R4416" i="1"/>
  <c r="S4416" i="1"/>
  <c r="T4416" i="1"/>
  <c r="U4416" i="1"/>
  <c r="L4417" i="1"/>
  <c r="M4417" i="1"/>
  <c r="N4417" i="1"/>
  <c r="O4417" i="1"/>
  <c r="P4417" i="1"/>
  <c r="Q4417" i="1"/>
  <c r="R4417" i="1"/>
  <c r="S4417" i="1"/>
  <c r="T4417" i="1"/>
  <c r="U4417" i="1"/>
  <c r="L4418" i="1"/>
  <c r="M4418" i="1"/>
  <c r="N4418" i="1"/>
  <c r="O4418" i="1"/>
  <c r="P4418" i="1"/>
  <c r="Q4418" i="1"/>
  <c r="R4418" i="1"/>
  <c r="S4418" i="1"/>
  <c r="T4418" i="1"/>
  <c r="U4418" i="1"/>
  <c r="L4419" i="1"/>
  <c r="M4419" i="1"/>
  <c r="N4419" i="1"/>
  <c r="O4419" i="1"/>
  <c r="P4419" i="1"/>
  <c r="Q4419" i="1"/>
  <c r="R4419" i="1"/>
  <c r="S4419" i="1"/>
  <c r="T4419" i="1"/>
  <c r="U4419" i="1"/>
  <c r="L4420" i="1"/>
  <c r="M4420" i="1"/>
  <c r="N4420" i="1"/>
  <c r="O4420" i="1"/>
  <c r="P4420" i="1"/>
  <c r="Q4420" i="1"/>
  <c r="R4420" i="1"/>
  <c r="S4420" i="1"/>
  <c r="T4420" i="1"/>
  <c r="U4420" i="1"/>
  <c r="L4421" i="1"/>
  <c r="M4421" i="1"/>
  <c r="N4421" i="1"/>
  <c r="O4421" i="1"/>
  <c r="P4421" i="1"/>
  <c r="Q4421" i="1"/>
  <c r="R4421" i="1"/>
  <c r="S4421" i="1"/>
  <c r="T4421" i="1"/>
  <c r="U4421" i="1"/>
  <c r="L4422" i="1"/>
  <c r="M4422" i="1"/>
  <c r="N4422" i="1"/>
  <c r="O4422" i="1"/>
  <c r="P4422" i="1"/>
  <c r="Q4422" i="1"/>
  <c r="R4422" i="1"/>
  <c r="S4422" i="1"/>
  <c r="T4422" i="1"/>
  <c r="U4422" i="1"/>
  <c r="L4423" i="1"/>
  <c r="M4423" i="1"/>
  <c r="N4423" i="1"/>
  <c r="O4423" i="1"/>
  <c r="P4423" i="1"/>
  <c r="Q4423" i="1"/>
  <c r="R4423" i="1"/>
  <c r="S4423" i="1"/>
  <c r="T4423" i="1"/>
  <c r="U4423" i="1"/>
  <c r="L4424" i="1"/>
  <c r="M4424" i="1"/>
  <c r="N4424" i="1"/>
  <c r="O4424" i="1"/>
  <c r="P4424" i="1"/>
  <c r="Q4424" i="1"/>
  <c r="R4424" i="1"/>
  <c r="S4424" i="1"/>
  <c r="T4424" i="1"/>
  <c r="U4424" i="1"/>
  <c r="L4425" i="1"/>
  <c r="M4425" i="1"/>
  <c r="N4425" i="1"/>
  <c r="O4425" i="1"/>
  <c r="P4425" i="1"/>
  <c r="Q4425" i="1"/>
  <c r="R4425" i="1"/>
  <c r="S4425" i="1"/>
  <c r="T4425" i="1"/>
  <c r="U4425" i="1"/>
  <c r="L4426" i="1"/>
  <c r="M4426" i="1"/>
  <c r="N4426" i="1"/>
  <c r="O4426" i="1"/>
  <c r="P4426" i="1"/>
  <c r="Q4426" i="1"/>
  <c r="R4426" i="1"/>
  <c r="S4426" i="1"/>
  <c r="T4426" i="1"/>
  <c r="U4426" i="1"/>
  <c r="L4427" i="1"/>
  <c r="M4427" i="1"/>
  <c r="N4427" i="1"/>
  <c r="O4427" i="1"/>
  <c r="P4427" i="1"/>
  <c r="Q4427" i="1"/>
  <c r="R4427" i="1"/>
  <c r="S4427" i="1"/>
  <c r="T4427" i="1"/>
  <c r="U4427" i="1"/>
  <c r="L4428" i="1"/>
  <c r="M4428" i="1"/>
  <c r="N4428" i="1"/>
  <c r="O4428" i="1"/>
  <c r="P4428" i="1"/>
  <c r="Q4428" i="1"/>
  <c r="R4428" i="1"/>
  <c r="S4428" i="1"/>
  <c r="T4428" i="1"/>
  <c r="U4428" i="1"/>
  <c r="L4429" i="1"/>
  <c r="M4429" i="1"/>
  <c r="N4429" i="1"/>
  <c r="O4429" i="1"/>
  <c r="P4429" i="1"/>
  <c r="Q4429" i="1"/>
  <c r="R4429" i="1"/>
  <c r="S4429" i="1"/>
  <c r="T4429" i="1"/>
  <c r="U4429" i="1"/>
  <c r="M4394" i="1"/>
  <c r="N4394" i="1"/>
  <c r="O4394" i="1"/>
  <c r="P4394" i="1"/>
  <c r="Q4394" i="1"/>
  <c r="R4394" i="1"/>
  <c r="S4394" i="1"/>
  <c r="T4394" i="1"/>
  <c r="U4394" i="1"/>
  <c r="L4394" i="1"/>
  <c r="M4178" i="1"/>
  <c r="N4178" i="1"/>
  <c r="O4178" i="1"/>
  <c r="P4178" i="1"/>
  <c r="Q4178" i="1"/>
  <c r="R4178" i="1"/>
  <c r="S4178" i="1"/>
  <c r="T4178" i="1"/>
  <c r="U4178" i="1"/>
  <c r="M4179" i="1"/>
  <c r="N4179" i="1"/>
  <c r="O4179" i="1"/>
  <c r="O5043" i="1" s="1"/>
  <c r="P4179" i="1"/>
  <c r="P5043" i="1" s="1"/>
  <c r="Q4179" i="1"/>
  <c r="R4179" i="1"/>
  <c r="R5043" i="1" s="1"/>
  <c r="S4179" i="1"/>
  <c r="T4179" i="1"/>
  <c r="U4179" i="1"/>
  <c r="M4180" i="1"/>
  <c r="N4180" i="1"/>
  <c r="O4180" i="1"/>
  <c r="P4180" i="1"/>
  <c r="Q4180" i="1"/>
  <c r="R4180" i="1"/>
  <c r="S4180" i="1"/>
  <c r="T4180" i="1"/>
  <c r="U4180" i="1"/>
  <c r="M4181" i="1"/>
  <c r="N4181" i="1"/>
  <c r="O4181" i="1"/>
  <c r="P4181" i="1"/>
  <c r="Q4181" i="1"/>
  <c r="R4181" i="1"/>
  <c r="S4181" i="1"/>
  <c r="T4181" i="1"/>
  <c r="U4181" i="1"/>
  <c r="M4182" i="1"/>
  <c r="N4182" i="1"/>
  <c r="O4182" i="1"/>
  <c r="P4182" i="1"/>
  <c r="Q4182" i="1"/>
  <c r="R4182" i="1"/>
  <c r="S4182" i="1"/>
  <c r="T4182" i="1"/>
  <c r="U4182" i="1"/>
  <c r="M4183" i="1"/>
  <c r="N4183" i="1"/>
  <c r="O4183" i="1"/>
  <c r="P4183" i="1"/>
  <c r="P5047" i="1" s="1"/>
  <c r="Q4183" i="1"/>
  <c r="R4183" i="1"/>
  <c r="S4183" i="1"/>
  <c r="T4183" i="1"/>
  <c r="U4183" i="1"/>
  <c r="M4184" i="1"/>
  <c r="N4184" i="1"/>
  <c r="O4184" i="1"/>
  <c r="P4184" i="1"/>
  <c r="Q4184" i="1"/>
  <c r="R4184" i="1"/>
  <c r="S4184" i="1"/>
  <c r="T4184" i="1"/>
  <c r="U4184" i="1"/>
  <c r="M4185" i="1"/>
  <c r="N4185" i="1"/>
  <c r="O4185" i="1"/>
  <c r="P4185" i="1"/>
  <c r="Q4185" i="1"/>
  <c r="R4185" i="1"/>
  <c r="S4185" i="1"/>
  <c r="T4185" i="1"/>
  <c r="U4185" i="1"/>
  <c r="M4186" i="1"/>
  <c r="N4186" i="1"/>
  <c r="O4186" i="1"/>
  <c r="P4186" i="1"/>
  <c r="Q4186" i="1"/>
  <c r="R4186" i="1"/>
  <c r="S4186" i="1"/>
  <c r="T4186" i="1"/>
  <c r="U4186" i="1"/>
  <c r="M4187" i="1"/>
  <c r="N4187" i="1"/>
  <c r="O4187" i="1"/>
  <c r="P4187" i="1"/>
  <c r="P5051" i="1" s="1"/>
  <c r="Q4187" i="1"/>
  <c r="R4187" i="1"/>
  <c r="R5051" i="1" s="1"/>
  <c r="S4187" i="1"/>
  <c r="T4187" i="1"/>
  <c r="U4187" i="1"/>
  <c r="M4188" i="1"/>
  <c r="N4188" i="1"/>
  <c r="O4188" i="1"/>
  <c r="P4188" i="1"/>
  <c r="Q4188" i="1"/>
  <c r="R4188" i="1"/>
  <c r="S4188" i="1"/>
  <c r="T4188" i="1"/>
  <c r="U4188" i="1"/>
  <c r="M4189" i="1"/>
  <c r="N4189" i="1"/>
  <c r="O4189" i="1"/>
  <c r="P4189" i="1"/>
  <c r="Q4189" i="1"/>
  <c r="R4189" i="1"/>
  <c r="S4189" i="1"/>
  <c r="T4189" i="1"/>
  <c r="U4189" i="1"/>
  <c r="M4190" i="1"/>
  <c r="N4190" i="1"/>
  <c r="O4190" i="1"/>
  <c r="P4190" i="1"/>
  <c r="Q4190" i="1"/>
  <c r="R4190" i="1"/>
  <c r="S4190" i="1"/>
  <c r="T4190" i="1"/>
  <c r="U4190" i="1"/>
  <c r="M4191" i="1"/>
  <c r="N4191" i="1"/>
  <c r="O4191" i="1"/>
  <c r="P4191" i="1"/>
  <c r="P5055" i="1" s="1"/>
  <c r="Q4191" i="1"/>
  <c r="R4191" i="1"/>
  <c r="S4191" i="1"/>
  <c r="T4191" i="1"/>
  <c r="U4191" i="1"/>
  <c r="M4192" i="1"/>
  <c r="N4192" i="1"/>
  <c r="O4192" i="1"/>
  <c r="P4192" i="1"/>
  <c r="Q4192" i="1"/>
  <c r="R4192" i="1"/>
  <c r="S4192" i="1"/>
  <c r="T4192" i="1"/>
  <c r="U4192" i="1"/>
  <c r="M4193" i="1"/>
  <c r="N4193" i="1"/>
  <c r="O4193" i="1"/>
  <c r="P4193" i="1"/>
  <c r="Q4193" i="1"/>
  <c r="R4193" i="1"/>
  <c r="S4193" i="1"/>
  <c r="T4193" i="1"/>
  <c r="U4193" i="1"/>
  <c r="M4194" i="1"/>
  <c r="N4194" i="1"/>
  <c r="O4194" i="1"/>
  <c r="P4194" i="1"/>
  <c r="Q4194" i="1"/>
  <c r="R4194" i="1"/>
  <c r="S4194" i="1"/>
  <c r="T4194" i="1"/>
  <c r="U4194" i="1"/>
  <c r="M4195" i="1"/>
  <c r="N4195" i="1"/>
  <c r="O4195" i="1"/>
  <c r="O5059" i="1" s="1"/>
  <c r="P4195" i="1"/>
  <c r="P5059" i="1" s="1"/>
  <c r="Q4195" i="1"/>
  <c r="R4195" i="1"/>
  <c r="S4195" i="1"/>
  <c r="T4195" i="1"/>
  <c r="T5059" i="1" s="1"/>
  <c r="U4195" i="1"/>
  <c r="U5059" i="1" s="1"/>
  <c r="M4196" i="1"/>
  <c r="N4196" i="1"/>
  <c r="O4196" i="1"/>
  <c r="P4196" i="1"/>
  <c r="Q4196" i="1"/>
  <c r="R4196" i="1"/>
  <c r="S4196" i="1"/>
  <c r="T4196" i="1"/>
  <c r="U4196" i="1"/>
  <c r="M4197" i="1"/>
  <c r="N4197" i="1"/>
  <c r="O4197" i="1"/>
  <c r="P4197" i="1"/>
  <c r="Q4197" i="1"/>
  <c r="R4197" i="1"/>
  <c r="S4197" i="1"/>
  <c r="T4197" i="1"/>
  <c r="U4197" i="1"/>
  <c r="M4198" i="1"/>
  <c r="N4198" i="1"/>
  <c r="O4198" i="1"/>
  <c r="P4198" i="1"/>
  <c r="Q4198" i="1"/>
  <c r="R4198" i="1"/>
  <c r="S4198" i="1"/>
  <c r="T4198" i="1"/>
  <c r="U4198" i="1"/>
  <c r="M4199" i="1"/>
  <c r="N4199" i="1"/>
  <c r="O4199" i="1"/>
  <c r="P4199" i="1"/>
  <c r="P5063" i="1" s="1"/>
  <c r="Q4199" i="1"/>
  <c r="R4199" i="1"/>
  <c r="S4199" i="1"/>
  <c r="T4199" i="1"/>
  <c r="U4199" i="1"/>
  <c r="M4200" i="1"/>
  <c r="N4200" i="1"/>
  <c r="O4200" i="1"/>
  <c r="P4200" i="1"/>
  <c r="Q4200" i="1"/>
  <c r="R4200" i="1"/>
  <c r="S4200" i="1"/>
  <c r="T4200" i="1"/>
  <c r="U4200" i="1"/>
  <c r="M4201" i="1"/>
  <c r="N4201" i="1"/>
  <c r="O4201" i="1"/>
  <c r="P4201" i="1"/>
  <c r="Q4201" i="1"/>
  <c r="R4201" i="1"/>
  <c r="S4201" i="1"/>
  <c r="T4201" i="1"/>
  <c r="U4201" i="1"/>
  <c r="M4202" i="1"/>
  <c r="N4202" i="1"/>
  <c r="O4202" i="1"/>
  <c r="P4202" i="1"/>
  <c r="Q4202" i="1"/>
  <c r="R4202" i="1"/>
  <c r="S4202" i="1"/>
  <c r="T4202" i="1"/>
  <c r="U4202" i="1"/>
  <c r="M4203" i="1"/>
  <c r="N4203" i="1"/>
  <c r="O4203" i="1"/>
  <c r="O5067" i="1" s="1"/>
  <c r="P4203" i="1"/>
  <c r="P5067" i="1" s="1"/>
  <c r="Q4203" i="1"/>
  <c r="R4203" i="1"/>
  <c r="S4203" i="1"/>
  <c r="T4203" i="1"/>
  <c r="T5067" i="1" s="1"/>
  <c r="U4203" i="1"/>
  <c r="M4204" i="1"/>
  <c r="N4204" i="1"/>
  <c r="O4204" i="1"/>
  <c r="P4204" i="1"/>
  <c r="Q4204" i="1"/>
  <c r="R4204" i="1"/>
  <c r="S4204" i="1"/>
  <c r="T4204" i="1"/>
  <c r="U4204" i="1"/>
  <c r="M4205" i="1"/>
  <c r="N4205" i="1"/>
  <c r="O4205" i="1"/>
  <c r="P4205" i="1"/>
  <c r="Q4205" i="1"/>
  <c r="R4205" i="1"/>
  <c r="S4205" i="1"/>
  <c r="T4205" i="1"/>
  <c r="U4205" i="1"/>
  <c r="M4206" i="1"/>
  <c r="N4206" i="1"/>
  <c r="O4206" i="1"/>
  <c r="P4206" i="1"/>
  <c r="Q4206" i="1"/>
  <c r="R4206" i="1"/>
  <c r="S4206" i="1"/>
  <c r="T4206" i="1"/>
  <c r="U4206" i="1"/>
  <c r="M4207" i="1"/>
  <c r="N4207" i="1"/>
  <c r="O4207" i="1"/>
  <c r="P4207" i="1"/>
  <c r="P5071" i="1" s="1"/>
  <c r="Q4207" i="1"/>
  <c r="R4207" i="1"/>
  <c r="S4207" i="1"/>
  <c r="T4207" i="1"/>
  <c r="U4207" i="1"/>
  <c r="M4208" i="1"/>
  <c r="N4208" i="1"/>
  <c r="O4208" i="1"/>
  <c r="P4208" i="1"/>
  <c r="Q4208" i="1"/>
  <c r="R4208" i="1"/>
  <c r="S4208" i="1"/>
  <c r="T4208" i="1"/>
  <c r="U4208" i="1"/>
  <c r="M4209" i="1"/>
  <c r="N4209" i="1"/>
  <c r="O4209" i="1"/>
  <c r="P4209" i="1"/>
  <c r="Q4209" i="1"/>
  <c r="R4209" i="1"/>
  <c r="S4209" i="1"/>
  <c r="T4209" i="1"/>
  <c r="U4209" i="1"/>
  <c r="M4210" i="1"/>
  <c r="N4210" i="1"/>
  <c r="O4210" i="1"/>
  <c r="P4210" i="1"/>
  <c r="Q4210" i="1"/>
  <c r="R4210" i="1"/>
  <c r="S4210" i="1"/>
  <c r="T4210" i="1"/>
  <c r="U4210" i="1"/>
  <c r="M4211" i="1"/>
  <c r="N4211" i="1"/>
  <c r="O4211" i="1"/>
  <c r="O5075" i="1" s="1"/>
  <c r="P4211" i="1"/>
  <c r="P5075" i="1" s="1"/>
  <c r="Q4211" i="1"/>
  <c r="R4211" i="1"/>
  <c r="S4211" i="1"/>
  <c r="T4211" i="1"/>
  <c r="T5075" i="1" s="1"/>
  <c r="U4211" i="1"/>
  <c r="M4212" i="1"/>
  <c r="N4212" i="1"/>
  <c r="O4212" i="1"/>
  <c r="P4212" i="1"/>
  <c r="Q4212" i="1"/>
  <c r="R4212" i="1"/>
  <c r="S4212" i="1"/>
  <c r="T4212" i="1"/>
  <c r="U4212" i="1"/>
  <c r="M4213" i="1"/>
  <c r="N4213" i="1"/>
  <c r="O4213" i="1"/>
  <c r="P4213" i="1"/>
  <c r="Q4213" i="1"/>
  <c r="R4213" i="1"/>
  <c r="S4213" i="1"/>
  <c r="T4213" i="1"/>
  <c r="U4213" i="1"/>
  <c r="L4179" i="1"/>
  <c r="L4180" i="1"/>
  <c r="L4181" i="1"/>
  <c r="L4182" i="1"/>
  <c r="L4183" i="1"/>
  <c r="L4184" i="1"/>
  <c r="L4185" i="1"/>
  <c r="L4186" i="1"/>
  <c r="L4187" i="1"/>
  <c r="L4188" i="1"/>
  <c r="L4189" i="1"/>
  <c r="L4190" i="1"/>
  <c r="L4191" i="1"/>
  <c r="L4192" i="1"/>
  <c r="L4193" i="1"/>
  <c r="L4194" i="1"/>
  <c r="L4195" i="1"/>
  <c r="L4196" i="1"/>
  <c r="L4197" i="1"/>
  <c r="L4198" i="1"/>
  <c r="L4199" i="1"/>
  <c r="L5063" i="1" s="1"/>
  <c r="L4200" i="1"/>
  <c r="L4201" i="1"/>
  <c r="L4202" i="1"/>
  <c r="L4203" i="1"/>
  <c r="L4204" i="1"/>
  <c r="L4205" i="1"/>
  <c r="L4206" i="1"/>
  <c r="L4207" i="1"/>
  <c r="L5071" i="1" s="1"/>
  <c r="L4208" i="1"/>
  <c r="L4209" i="1"/>
  <c r="L4210" i="1"/>
  <c r="L4211" i="1"/>
  <c r="L4212" i="1"/>
  <c r="L4213" i="1"/>
  <c r="L4178" i="1"/>
  <c r="L5042" i="1" s="1"/>
  <c r="M4682" i="1"/>
  <c r="N4682" i="1"/>
  <c r="O4682" i="1"/>
  <c r="P4682" i="1"/>
  <c r="Q4682" i="1"/>
  <c r="R4682" i="1"/>
  <c r="S4682" i="1"/>
  <c r="T4682" i="1"/>
  <c r="U4682" i="1"/>
  <c r="M4683" i="1"/>
  <c r="N4683" i="1"/>
  <c r="O4683" i="1"/>
  <c r="P4683" i="1"/>
  <c r="Q4683" i="1"/>
  <c r="R4683" i="1"/>
  <c r="S4683" i="1"/>
  <c r="T4683" i="1"/>
  <c r="U4683" i="1"/>
  <c r="M4684" i="1"/>
  <c r="N4684" i="1"/>
  <c r="O4684" i="1"/>
  <c r="P4684" i="1"/>
  <c r="Q4684" i="1"/>
  <c r="R4684" i="1"/>
  <c r="S4684" i="1"/>
  <c r="T4684" i="1"/>
  <c r="U4684" i="1"/>
  <c r="M4685" i="1"/>
  <c r="N4685" i="1"/>
  <c r="O4685" i="1"/>
  <c r="P4685" i="1"/>
  <c r="Q4685" i="1"/>
  <c r="R4685" i="1"/>
  <c r="S4685" i="1"/>
  <c r="T4685" i="1"/>
  <c r="U4685" i="1"/>
  <c r="M4686" i="1"/>
  <c r="N4686" i="1"/>
  <c r="O4686" i="1"/>
  <c r="P4686" i="1"/>
  <c r="Q4686" i="1"/>
  <c r="R4686" i="1"/>
  <c r="S4686" i="1"/>
  <c r="T4686" i="1"/>
  <c r="U4686" i="1"/>
  <c r="M4687" i="1"/>
  <c r="N4687" i="1"/>
  <c r="O4687" i="1"/>
  <c r="P4687" i="1"/>
  <c r="Q4687" i="1"/>
  <c r="R4687" i="1"/>
  <c r="S4687" i="1"/>
  <c r="T4687" i="1"/>
  <c r="U4687" i="1"/>
  <c r="M4688" i="1"/>
  <c r="N4688" i="1"/>
  <c r="O4688" i="1"/>
  <c r="P4688" i="1"/>
  <c r="Q4688" i="1"/>
  <c r="R4688" i="1"/>
  <c r="S4688" i="1"/>
  <c r="T4688" i="1"/>
  <c r="U4688" i="1"/>
  <c r="M4689" i="1"/>
  <c r="N4689" i="1"/>
  <c r="O4689" i="1"/>
  <c r="P4689" i="1"/>
  <c r="Q4689" i="1"/>
  <c r="R4689" i="1"/>
  <c r="S4689" i="1"/>
  <c r="T4689" i="1"/>
  <c r="U4689" i="1"/>
  <c r="M4690" i="1"/>
  <c r="N4690" i="1"/>
  <c r="O4690" i="1"/>
  <c r="P4690" i="1"/>
  <c r="Q4690" i="1"/>
  <c r="R4690" i="1"/>
  <c r="S4690" i="1"/>
  <c r="T4690" i="1"/>
  <c r="U4690" i="1"/>
  <c r="M4691" i="1"/>
  <c r="N4691" i="1"/>
  <c r="O4691" i="1"/>
  <c r="P4691" i="1"/>
  <c r="Q4691" i="1"/>
  <c r="R4691" i="1"/>
  <c r="S4691" i="1"/>
  <c r="T4691" i="1"/>
  <c r="U4691" i="1"/>
  <c r="M4692" i="1"/>
  <c r="N4692" i="1"/>
  <c r="O4692" i="1"/>
  <c r="P4692" i="1"/>
  <c r="Q4692" i="1"/>
  <c r="R4692" i="1"/>
  <c r="S4692" i="1"/>
  <c r="T4692" i="1"/>
  <c r="U4692" i="1"/>
  <c r="M4693" i="1"/>
  <c r="N4693" i="1"/>
  <c r="O4693" i="1"/>
  <c r="P4693" i="1"/>
  <c r="Q4693" i="1"/>
  <c r="R4693" i="1"/>
  <c r="S4693" i="1"/>
  <c r="T4693" i="1"/>
  <c r="U4693" i="1"/>
  <c r="M4694" i="1"/>
  <c r="N4694" i="1"/>
  <c r="O4694" i="1"/>
  <c r="P4694" i="1"/>
  <c r="Q4694" i="1"/>
  <c r="R4694" i="1"/>
  <c r="S4694" i="1"/>
  <c r="T4694" i="1"/>
  <c r="U4694" i="1"/>
  <c r="M4695" i="1"/>
  <c r="N4695" i="1"/>
  <c r="O4695" i="1"/>
  <c r="P4695" i="1"/>
  <c r="Q4695" i="1"/>
  <c r="R4695" i="1"/>
  <c r="S4695" i="1"/>
  <c r="T4695" i="1"/>
  <c r="U4695" i="1"/>
  <c r="M4696" i="1"/>
  <c r="N4696" i="1"/>
  <c r="O4696" i="1"/>
  <c r="P4696" i="1"/>
  <c r="Q4696" i="1"/>
  <c r="R4696" i="1"/>
  <c r="S4696" i="1"/>
  <c r="T4696" i="1"/>
  <c r="U4696" i="1"/>
  <c r="M4697" i="1"/>
  <c r="N4697" i="1"/>
  <c r="O4697" i="1"/>
  <c r="P4697" i="1"/>
  <c r="Q4697" i="1"/>
  <c r="R4697" i="1"/>
  <c r="S4697" i="1"/>
  <c r="T4697" i="1"/>
  <c r="U4697" i="1"/>
  <c r="M4698" i="1"/>
  <c r="N4698" i="1"/>
  <c r="O4698" i="1"/>
  <c r="P4698" i="1"/>
  <c r="Q4698" i="1"/>
  <c r="R4698" i="1"/>
  <c r="S4698" i="1"/>
  <c r="T4698" i="1"/>
  <c r="U4698" i="1"/>
  <c r="M4699" i="1"/>
  <c r="N4699" i="1"/>
  <c r="O4699" i="1"/>
  <c r="P4699" i="1"/>
  <c r="Q4699" i="1"/>
  <c r="R4699" i="1"/>
  <c r="S4699" i="1"/>
  <c r="T4699" i="1"/>
  <c r="U4699" i="1"/>
  <c r="M4700" i="1"/>
  <c r="N4700" i="1"/>
  <c r="O4700" i="1"/>
  <c r="P4700" i="1"/>
  <c r="Q4700" i="1"/>
  <c r="R4700" i="1"/>
  <c r="S4700" i="1"/>
  <c r="T4700" i="1"/>
  <c r="U4700" i="1"/>
  <c r="M4701" i="1"/>
  <c r="N4701" i="1"/>
  <c r="O4701" i="1"/>
  <c r="P4701" i="1"/>
  <c r="Q4701" i="1"/>
  <c r="R4701" i="1"/>
  <c r="S4701" i="1"/>
  <c r="T4701" i="1"/>
  <c r="U4701" i="1"/>
  <c r="M4702" i="1"/>
  <c r="N4702" i="1"/>
  <c r="O4702" i="1"/>
  <c r="P4702" i="1"/>
  <c r="Q4702" i="1"/>
  <c r="R4702" i="1"/>
  <c r="S4702" i="1"/>
  <c r="T4702" i="1"/>
  <c r="U4702" i="1"/>
  <c r="M4703" i="1"/>
  <c r="N4703" i="1"/>
  <c r="O4703" i="1"/>
  <c r="P4703" i="1"/>
  <c r="Q4703" i="1"/>
  <c r="R4703" i="1"/>
  <c r="S4703" i="1"/>
  <c r="T4703" i="1"/>
  <c r="U4703" i="1"/>
  <c r="M4704" i="1"/>
  <c r="N4704" i="1"/>
  <c r="O4704" i="1"/>
  <c r="P4704" i="1"/>
  <c r="Q4704" i="1"/>
  <c r="R4704" i="1"/>
  <c r="S4704" i="1"/>
  <c r="T4704" i="1"/>
  <c r="U4704" i="1"/>
  <c r="M4705" i="1"/>
  <c r="N4705" i="1"/>
  <c r="O4705" i="1"/>
  <c r="P4705" i="1"/>
  <c r="Q4705" i="1"/>
  <c r="R4705" i="1"/>
  <c r="S4705" i="1"/>
  <c r="T4705" i="1"/>
  <c r="U4705" i="1"/>
  <c r="M4706" i="1"/>
  <c r="N4706" i="1"/>
  <c r="O4706" i="1"/>
  <c r="P4706" i="1"/>
  <c r="Q4706" i="1"/>
  <c r="R4706" i="1"/>
  <c r="S4706" i="1"/>
  <c r="T4706" i="1"/>
  <c r="U4706" i="1"/>
  <c r="M4707" i="1"/>
  <c r="N4707" i="1"/>
  <c r="O4707" i="1"/>
  <c r="P4707" i="1"/>
  <c r="Q4707" i="1"/>
  <c r="R4707" i="1"/>
  <c r="S4707" i="1"/>
  <c r="T4707" i="1"/>
  <c r="U4707" i="1"/>
  <c r="M4708" i="1"/>
  <c r="N4708" i="1"/>
  <c r="O4708" i="1"/>
  <c r="P4708" i="1"/>
  <c r="Q4708" i="1"/>
  <c r="R4708" i="1"/>
  <c r="S4708" i="1"/>
  <c r="T4708" i="1"/>
  <c r="U4708" i="1"/>
  <c r="M4709" i="1"/>
  <c r="N4709" i="1"/>
  <c r="O4709" i="1"/>
  <c r="P4709" i="1"/>
  <c r="Q4709" i="1"/>
  <c r="R4709" i="1"/>
  <c r="S4709" i="1"/>
  <c r="T4709" i="1"/>
  <c r="U4709" i="1"/>
  <c r="M4710" i="1"/>
  <c r="N4710" i="1"/>
  <c r="O4710" i="1"/>
  <c r="P4710" i="1"/>
  <c r="Q4710" i="1"/>
  <c r="R4710" i="1"/>
  <c r="S4710" i="1"/>
  <c r="T4710" i="1"/>
  <c r="U4710" i="1"/>
  <c r="M4711" i="1"/>
  <c r="N4711" i="1"/>
  <c r="O4711" i="1"/>
  <c r="P4711" i="1"/>
  <c r="Q4711" i="1"/>
  <c r="R4711" i="1"/>
  <c r="S4711" i="1"/>
  <c r="T4711" i="1"/>
  <c r="U4711" i="1"/>
  <c r="M4712" i="1"/>
  <c r="N4712" i="1"/>
  <c r="O4712" i="1"/>
  <c r="P4712" i="1"/>
  <c r="Q4712" i="1"/>
  <c r="R4712" i="1"/>
  <c r="S4712" i="1"/>
  <c r="T4712" i="1"/>
  <c r="U4712" i="1"/>
  <c r="M4713" i="1"/>
  <c r="N4713" i="1"/>
  <c r="O4713" i="1"/>
  <c r="P4713" i="1"/>
  <c r="Q4713" i="1"/>
  <c r="R4713" i="1"/>
  <c r="S4713" i="1"/>
  <c r="T4713" i="1"/>
  <c r="U4713" i="1"/>
  <c r="M4714" i="1"/>
  <c r="N4714" i="1"/>
  <c r="O4714" i="1"/>
  <c r="P4714" i="1"/>
  <c r="Q4714" i="1"/>
  <c r="R4714" i="1"/>
  <c r="S4714" i="1"/>
  <c r="T4714" i="1"/>
  <c r="U4714" i="1"/>
  <c r="M4715" i="1"/>
  <c r="N4715" i="1"/>
  <c r="O4715" i="1"/>
  <c r="P4715" i="1"/>
  <c r="Q4715" i="1"/>
  <c r="R4715" i="1"/>
  <c r="S4715" i="1"/>
  <c r="T4715" i="1"/>
  <c r="U4715" i="1"/>
  <c r="M4716" i="1"/>
  <c r="N4716" i="1"/>
  <c r="O4716" i="1"/>
  <c r="P4716" i="1"/>
  <c r="Q4716" i="1"/>
  <c r="R4716" i="1"/>
  <c r="S4716" i="1"/>
  <c r="T4716" i="1"/>
  <c r="U4716" i="1"/>
  <c r="M4717" i="1"/>
  <c r="N4717" i="1"/>
  <c r="O4717" i="1"/>
  <c r="P4717" i="1"/>
  <c r="Q4717" i="1"/>
  <c r="R4717" i="1"/>
  <c r="S4717" i="1"/>
  <c r="T4717" i="1"/>
  <c r="U4717"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682" i="1"/>
  <c r="M4466" i="1"/>
  <c r="N4466" i="1"/>
  <c r="O4466" i="1"/>
  <c r="P4466" i="1"/>
  <c r="Q4466" i="1"/>
  <c r="R4466" i="1"/>
  <c r="S4466" i="1"/>
  <c r="T4466" i="1"/>
  <c r="U4466" i="1"/>
  <c r="M4467" i="1"/>
  <c r="N4467" i="1"/>
  <c r="O4467" i="1"/>
  <c r="P4467" i="1"/>
  <c r="Q4467" i="1"/>
  <c r="R4467" i="1"/>
  <c r="S4467" i="1"/>
  <c r="T4467" i="1"/>
  <c r="U4467" i="1"/>
  <c r="M4468" i="1"/>
  <c r="N4468" i="1"/>
  <c r="O4468" i="1"/>
  <c r="P4468" i="1"/>
  <c r="Q4468" i="1"/>
  <c r="R4468" i="1"/>
  <c r="S4468" i="1"/>
  <c r="T4468" i="1"/>
  <c r="U4468" i="1"/>
  <c r="M4469" i="1"/>
  <c r="N4469" i="1"/>
  <c r="O4469" i="1"/>
  <c r="P4469" i="1"/>
  <c r="Q4469" i="1"/>
  <c r="R4469" i="1"/>
  <c r="S4469" i="1"/>
  <c r="T4469" i="1"/>
  <c r="U4469" i="1"/>
  <c r="M4470" i="1"/>
  <c r="N4470" i="1"/>
  <c r="O4470" i="1"/>
  <c r="P4470" i="1"/>
  <c r="Q4470" i="1"/>
  <c r="R4470" i="1"/>
  <c r="S4470" i="1"/>
  <c r="T4470" i="1"/>
  <c r="U4470" i="1"/>
  <c r="M4471" i="1"/>
  <c r="N4471" i="1"/>
  <c r="O4471" i="1"/>
  <c r="P4471" i="1"/>
  <c r="Q4471" i="1"/>
  <c r="R4471" i="1"/>
  <c r="S4471" i="1"/>
  <c r="T4471" i="1"/>
  <c r="U4471" i="1"/>
  <c r="M4472" i="1"/>
  <c r="N4472" i="1"/>
  <c r="O4472" i="1"/>
  <c r="P4472" i="1"/>
  <c r="Q4472" i="1"/>
  <c r="R4472" i="1"/>
  <c r="S4472" i="1"/>
  <c r="T4472" i="1"/>
  <c r="U4472" i="1"/>
  <c r="M4473" i="1"/>
  <c r="N4473" i="1"/>
  <c r="O4473" i="1"/>
  <c r="P4473" i="1"/>
  <c r="Q4473" i="1"/>
  <c r="R4473" i="1"/>
  <c r="S4473" i="1"/>
  <c r="T4473" i="1"/>
  <c r="U4473" i="1"/>
  <c r="M4474" i="1"/>
  <c r="N4474" i="1"/>
  <c r="O4474" i="1"/>
  <c r="P4474" i="1"/>
  <c r="Q4474" i="1"/>
  <c r="R4474" i="1"/>
  <c r="S4474" i="1"/>
  <c r="T4474" i="1"/>
  <c r="U4474" i="1"/>
  <c r="M4475" i="1"/>
  <c r="N4475" i="1"/>
  <c r="O4475" i="1"/>
  <c r="P4475" i="1"/>
  <c r="Q4475" i="1"/>
  <c r="R4475" i="1"/>
  <c r="S4475" i="1"/>
  <c r="T4475" i="1"/>
  <c r="U4475" i="1"/>
  <c r="M4476" i="1"/>
  <c r="N4476" i="1"/>
  <c r="O4476" i="1"/>
  <c r="P4476" i="1"/>
  <c r="Q4476" i="1"/>
  <c r="R4476" i="1"/>
  <c r="S4476" i="1"/>
  <c r="T4476" i="1"/>
  <c r="U4476" i="1"/>
  <c r="M4477" i="1"/>
  <c r="N4477" i="1"/>
  <c r="O4477" i="1"/>
  <c r="P4477" i="1"/>
  <c r="Q4477" i="1"/>
  <c r="R4477" i="1"/>
  <c r="S4477" i="1"/>
  <c r="T4477" i="1"/>
  <c r="U4477" i="1"/>
  <c r="M4478" i="1"/>
  <c r="N4478" i="1"/>
  <c r="O4478" i="1"/>
  <c r="P4478" i="1"/>
  <c r="Q4478" i="1"/>
  <c r="R4478" i="1"/>
  <c r="S4478" i="1"/>
  <c r="T4478" i="1"/>
  <c r="U4478" i="1"/>
  <c r="M4479" i="1"/>
  <c r="N4479" i="1"/>
  <c r="O4479" i="1"/>
  <c r="P4479" i="1"/>
  <c r="Q4479" i="1"/>
  <c r="R4479" i="1"/>
  <c r="S4479" i="1"/>
  <c r="T4479" i="1"/>
  <c r="U4479" i="1"/>
  <c r="M4480" i="1"/>
  <c r="N4480" i="1"/>
  <c r="O4480" i="1"/>
  <c r="P4480" i="1"/>
  <c r="Q4480" i="1"/>
  <c r="R4480" i="1"/>
  <c r="S4480" i="1"/>
  <c r="T4480" i="1"/>
  <c r="U4480" i="1"/>
  <c r="M4481" i="1"/>
  <c r="N4481" i="1"/>
  <c r="O4481" i="1"/>
  <c r="P4481" i="1"/>
  <c r="Q4481" i="1"/>
  <c r="R4481" i="1"/>
  <c r="S4481" i="1"/>
  <c r="T4481" i="1"/>
  <c r="U4481" i="1"/>
  <c r="M4482" i="1"/>
  <c r="N4482" i="1"/>
  <c r="O4482" i="1"/>
  <c r="P4482" i="1"/>
  <c r="Q4482" i="1"/>
  <c r="R4482" i="1"/>
  <c r="S4482" i="1"/>
  <c r="T4482" i="1"/>
  <c r="U4482" i="1"/>
  <c r="M4483" i="1"/>
  <c r="N4483" i="1"/>
  <c r="O4483" i="1"/>
  <c r="P4483" i="1"/>
  <c r="Q4483" i="1"/>
  <c r="R4483" i="1"/>
  <c r="S4483" i="1"/>
  <c r="T4483" i="1"/>
  <c r="U4483" i="1"/>
  <c r="M4484" i="1"/>
  <c r="N4484" i="1"/>
  <c r="O4484" i="1"/>
  <c r="P4484" i="1"/>
  <c r="Q4484" i="1"/>
  <c r="R4484" i="1"/>
  <c r="S4484" i="1"/>
  <c r="T4484" i="1"/>
  <c r="U4484" i="1"/>
  <c r="M4485" i="1"/>
  <c r="N4485" i="1"/>
  <c r="O4485" i="1"/>
  <c r="P4485" i="1"/>
  <c r="Q4485" i="1"/>
  <c r="R4485" i="1"/>
  <c r="S4485" i="1"/>
  <c r="T4485" i="1"/>
  <c r="U4485" i="1"/>
  <c r="M4486" i="1"/>
  <c r="N4486" i="1"/>
  <c r="O4486" i="1"/>
  <c r="P4486" i="1"/>
  <c r="Q4486" i="1"/>
  <c r="R4486" i="1"/>
  <c r="S4486" i="1"/>
  <c r="T4486" i="1"/>
  <c r="U4486" i="1"/>
  <c r="M4487" i="1"/>
  <c r="N4487" i="1"/>
  <c r="O4487" i="1"/>
  <c r="P4487" i="1"/>
  <c r="Q4487" i="1"/>
  <c r="R4487" i="1"/>
  <c r="S4487" i="1"/>
  <c r="T4487" i="1"/>
  <c r="U4487" i="1"/>
  <c r="M4488" i="1"/>
  <c r="N4488" i="1"/>
  <c r="O4488" i="1"/>
  <c r="P4488" i="1"/>
  <c r="Q4488" i="1"/>
  <c r="R4488" i="1"/>
  <c r="S4488" i="1"/>
  <c r="T4488" i="1"/>
  <c r="U4488" i="1"/>
  <c r="M4489" i="1"/>
  <c r="N4489" i="1"/>
  <c r="O4489" i="1"/>
  <c r="P4489" i="1"/>
  <c r="Q4489" i="1"/>
  <c r="R4489" i="1"/>
  <c r="S4489" i="1"/>
  <c r="T4489" i="1"/>
  <c r="U4489" i="1"/>
  <c r="M4490" i="1"/>
  <c r="N4490" i="1"/>
  <c r="O4490" i="1"/>
  <c r="P4490" i="1"/>
  <c r="Q4490" i="1"/>
  <c r="R4490" i="1"/>
  <c r="S4490" i="1"/>
  <c r="T4490" i="1"/>
  <c r="U4490" i="1"/>
  <c r="M4491" i="1"/>
  <c r="N4491" i="1"/>
  <c r="O4491" i="1"/>
  <c r="P4491" i="1"/>
  <c r="Q4491" i="1"/>
  <c r="R4491" i="1"/>
  <c r="S4491" i="1"/>
  <c r="T4491" i="1"/>
  <c r="U4491" i="1"/>
  <c r="M4492" i="1"/>
  <c r="N4492" i="1"/>
  <c r="O4492" i="1"/>
  <c r="P4492" i="1"/>
  <c r="Q4492" i="1"/>
  <c r="R4492" i="1"/>
  <c r="S4492" i="1"/>
  <c r="T4492" i="1"/>
  <c r="U4492" i="1"/>
  <c r="M4493" i="1"/>
  <c r="N4493" i="1"/>
  <c r="O4493" i="1"/>
  <c r="P4493" i="1"/>
  <c r="Q4493" i="1"/>
  <c r="R4493" i="1"/>
  <c r="S4493" i="1"/>
  <c r="T4493" i="1"/>
  <c r="U4493" i="1"/>
  <c r="M4494" i="1"/>
  <c r="N4494" i="1"/>
  <c r="O4494" i="1"/>
  <c r="P4494" i="1"/>
  <c r="Q4494" i="1"/>
  <c r="R4494" i="1"/>
  <c r="S4494" i="1"/>
  <c r="T4494" i="1"/>
  <c r="U4494" i="1"/>
  <c r="M4495" i="1"/>
  <c r="N4495" i="1"/>
  <c r="O4495" i="1"/>
  <c r="P4495" i="1"/>
  <c r="Q4495" i="1"/>
  <c r="R4495" i="1"/>
  <c r="S4495" i="1"/>
  <c r="T4495" i="1"/>
  <c r="U4495" i="1"/>
  <c r="M4496" i="1"/>
  <c r="N4496" i="1"/>
  <c r="O4496" i="1"/>
  <c r="P4496" i="1"/>
  <c r="Q4496" i="1"/>
  <c r="R4496" i="1"/>
  <c r="S4496" i="1"/>
  <c r="T4496" i="1"/>
  <c r="U4496" i="1"/>
  <c r="M4497" i="1"/>
  <c r="N4497" i="1"/>
  <c r="O4497" i="1"/>
  <c r="P4497" i="1"/>
  <c r="Q4497" i="1"/>
  <c r="R4497" i="1"/>
  <c r="S4497" i="1"/>
  <c r="T4497" i="1"/>
  <c r="U4497" i="1"/>
  <c r="M4498" i="1"/>
  <c r="N4498" i="1"/>
  <c r="O4498" i="1"/>
  <c r="P4498" i="1"/>
  <c r="Q4498" i="1"/>
  <c r="R4498" i="1"/>
  <c r="S4498" i="1"/>
  <c r="T4498" i="1"/>
  <c r="U4498" i="1"/>
  <c r="M4499" i="1"/>
  <c r="N4499" i="1"/>
  <c r="O4499" i="1"/>
  <c r="P4499" i="1"/>
  <c r="Q4499" i="1"/>
  <c r="R4499" i="1"/>
  <c r="S4499" i="1"/>
  <c r="T4499" i="1"/>
  <c r="U4499" i="1"/>
  <c r="M4500" i="1"/>
  <c r="N4500" i="1"/>
  <c r="O4500" i="1"/>
  <c r="P4500" i="1"/>
  <c r="Q4500" i="1"/>
  <c r="R4500" i="1"/>
  <c r="S4500" i="1"/>
  <c r="T4500" i="1"/>
  <c r="U4500" i="1"/>
  <c r="M4501" i="1"/>
  <c r="N4501" i="1"/>
  <c r="O4501" i="1"/>
  <c r="P4501" i="1"/>
  <c r="Q4501" i="1"/>
  <c r="R4501" i="1"/>
  <c r="S4501" i="1"/>
  <c r="T4501" i="1"/>
  <c r="U4501"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466" i="1"/>
  <c r="M4250" i="1"/>
  <c r="N4250" i="1"/>
  <c r="O4250" i="1"/>
  <c r="P4250" i="1"/>
  <c r="Q4250" i="1"/>
  <c r="R4250" i="1"/>
  <c r="S4250" i="1"/>
  <c r="T4250" i="1"/>
  <c r="U4250" i="1"/>
  <c r="M4251" i="1"/>
  <c r="N4251" i="1"/>
  <c r="O4251" i="1"/>
  <c r="P4251" i="1"/>
  <c r="P5115" i="1" s="1"/>
  <c r="Q4251" i="1"/>
  <c r="Q4899" i="1" s="1"/>
  <c r="R4251" i="1"/>
  <c r="S4251" i="1"/>
  <c r="S5115" i="1" s="1"/>
  <c r="T4251" i="1"/>
  <c r="T5115" i="1" s="1"/>
  <c r="U4251" i="1"/>
  <c r="U4899" i="1" s="1"/>
  <c r="M4252" i="1"/>
  <c r="N4252" i="1"/>
  <c r="O4252" i="1"/>
  <c r="O5116" i="1" s="1"/>
  <c r="P4252" i="1"/>
  <c r="P5116" i="1" s="1"/>
  <c r="Q4252" i="1"/>
  <c r="R4252" i="1"/>
  <c r="S4252" i="1"/>
  <c r="T4252" i="1"/>
  <c r="T5116" i="1" s="1"/>
  <c r="U4252" i="1"/>
  <c r="U5116" i="1" s="1"/>
  <c r="M4253" i="1"/>
  <c r="N4253" i="1"/>
  <c r="N5117" i="1" s="1"/>
  <c r="O4253" i="1"/>
  <c r="P4253" i="1"/>
  <c r="Q4253" i="1"/>
  <c r="R4253" i="1"/>
  <c r="S4253" i="1"/>
  <c r="T4253" i="1"/>
  <c r="U4253" i="1"/>
  <c r="M4254" i="1"/>
  <c r="N4254" i="1"/>
  <c r="N5118" i="1" s="1"/>
  <c r="O4254" i="1"/>
  <c r="P4254" i="1"/>
  <c r="Q4254" i="1"/>
  <c r="R4254" i="1"/>
  <c r="S4254" i="1"/>
  <c r="T4254" i="1"/>
  <c r="U4254" i="1"/>
  <c r="M4255" i="1"/>
  <c r="N4255" i="1"/>
  <c r="N5119" i="1" s="1"/>
  <c r="O4255" i="1"/>
  <c r="O5119" i="1" s="1"/>
  <c r="P4255" i="1"/>
  <c r="P5119" i="1" s="1"/>
  <c r="Q4255" i="1"/>
  <c r="R4255" i="1"/>
  <c r="S4255" i="1"/>
  <c r="T4255" i="1"/>
  <c r="T5119" i="1" s="1"/>
  <c r="U4255" i="1"/>
  <c r="U4903" i="1" s="1"/>
  <c r="M4256" i="1"/>
  <c r="N4256" i="1"/>
  <c r="O4256" i="1"/>
  <c r="O5120" i="1" s="1"/>
  <c r="P4256" i="1"/>
  <c r="P5120" i="1" s="1"/>
  <c r="Q4256" i="1"/>
  <c r="Q5120" i="1" s="1"/>
  <c r="R4256" i="1"/>
  <c r="S4256" i="1"/>
  <c r="S4904" i="1" s="1"/>
  <c r="T4256" i="1"/>
  <c r="T4904" i="1" s="1"/>
  <c r="U4256" i="1"/>
  <c r="M4257" i="1"/>
  <c r="N4257" i="1"/>
  <c r="N5121" i="1" s="1"/>
  <c r="O4257" i="1"/>
  <c r="P4257" i="1"/>
  <c r="Q4257" i="1"/>
  <c r="R4257" i="1"/>
  <c r="S4257" i="1"/>
  <c r="S5121" i="1" s="1"/>
  <c r="T4257" i="1"/>
  <c r="U4257" i="1"/>
  <c r="M4258" i="1"/>
  <c r="N4258" i="1"/>
  <c r="O4258" i="1"/>
  <c r="P4258" i="1"/>
  <c r="P4906" i="1" s="1"/>
  <c r="Q4258" i="1"/>
  <c r="R4258" i="1"/>
  <c r="R5122" i="1" s="1"/>
  <c r="S4258" i="1"/>
  <c r="T4258" i="1"/>
  <c r="U4258" i="1"/>
  <c r="M4259" i="1"/>
  <c r="N4259" i="1"/>
  <c r="O4259" i="1"/>
  <c r="P4259" i="1"/>
  <c r="P5123" i="1" s="1"/>
  <c r="Q4259" i="1"/>
  <c r="Q4907" i="1" s="1"/>
  <c r="R4259" i="1"/>
  <c r="S4259" i="1"/>
  <c r="S5123" i="1" s="1"/>
  <c r="T4259" i="1"/>
  <c r="T5123" i="1" s="1"/>
  <c r="U4259" i="1"/>
  <c r="U4907" i="1" s="1"/>
  <c r="M4260" i="1"/>
  <c r="N4260" i="1"/>
  <c r="O4260" i="1"/>
  <c r="O5124" i="1" s="1"/>
  <c r="P4260" i="1"/>
  <c r="Q4260" i="1"/>
  <c r="R4260" i="1"/>
  <c r="S4260" i="1"/>
  <c r="T4260" i="1"/>
  <c r="U4260" i="1"/>
  <c r="M4261" i="1"/>
  <c r="N4261" i="1"/>
  <c r="O4261" i="1"/>
  <c r="O5125" i="1" s="1"/>
  <c r="P4261" i="1"/>
  <c r="Q4261" i="1"/>
  <c r="Q4909" i="1" s="1"/>
  <c r="R4261" i="1"/>
  <c r="R5125" i="1" s="1"/>
  <c r="S4261" i="1"/>
  <c r="S5125" i="1" s="1"/>
  <c r="T4261" i="1"/>
  <c r="U4261" i="1"/>
  <c r="M4262" i="1"/>
  <c r="N4262" i="1"/>
  <c r="N5126" i="1" s="1"/>
  <c r="O4262" i="1"/>
  <c r="P4262" i="1"/>
  <c r="Q4262" i="1"/>
  <c r="R4262" i="1"/>
  <c r="S4262" i="1"/>
  <c r="T4262" i="1"/>
  <c r="U4262" i="1"/>
  <c r="U5126" i="1" s="1"/>
  <c r="M4263" i="1"/>
  <c r="M4911" i="1" s="1"/>
  <c r="N4263" i="1"/>
  <c r="N5127" i="1" s="1"/>
  <c r="O4263" i="1"/>
  <c r="P4263" i="1"/>
  <c r="P5127" i="1" s="1"/>
  <c r="Q4263" i="1"/>
  <c r="Q4911" i="1" s="1"/>
  <c r="R4263" i="1"/>
  <c r="S4263" i="1"/>
  <c r="T4263" i="1"/>
  <c r="T5127" i="1" s="1"/>
  <c r="U4263" i="1"/>
  <c r="M4264" i="1"/>
  <c r="N4264" i="1"/>
  <c r="O4264" i="1"/>
  <c r="O5128" i="1" s="1"/>
  <c r="P4264" i="1"/>
  <c r="P5128" i="1" s="1"/>
  <c r="Q4264" i="1"/>
  <c r="R4264" i="1"/>
  <c r="S4264" i="1"/>
  <c r="T4264" i="1"/>
  <c r="U4264" i="1"/>
  <c r="M4265" i="1"/>
  <c r="N4265" i="1"/>
  <c r="O4265" i="1"/>
  <c r="P4265" i="1"/>
  <c r="Q4265" i="1"/>
  <c r="R4265" i="1"/>
  <c r="S4265" i="1"/>
  <c r="T4265" i="1"/>
  <c r="U4265" i="1"/>
  <c r="M4266" i="1"/>
  <c r="N4266" i="1"/>
  <c r="N5130" i="1" s="1"/>
  <c r="O4266" i="1"/>
  <c r="P4266" i="1"/>
  <c r="Q4266" i="1"/>
  <c r="R4266" i="1"/>
  <c r="R5130" i="1" s="1"/>
  <c r="S4266" i="1"/>
  <c r="T4266" i="1"/>
  <c r="U4266" i="1"/>
  <c r="M4267" i="1"/>
  <c r="N4267" i="1"/>
  <c r="O4267" i="1"/>
  <c r="P4267" i="1"/>
  <c r="P5131" i="1" s="1"/>
  <c r="Q4267" i="1"/>
  <c r="R4267" i="1"/>
  <c r="S4267" i="1"/>
  <c r="T4267" i="1"/>
  <c r="T5131" i="1" s="1"/>
  <c r="U4267" i="1"/>
  <c r="M4268" i="1"/>
  <c r="N4268" i="1"/>
  <c r="O4268" i="1"/>
  <c r="O5132" i="1" s="1"/>
  <c r="P4268" i="1"/>
  <c r="Q4268" i="1"/>
  <c r="R4268" i="1"/>
  <c r="S4268" i="1"/>
  <c r="S4916" i="1" s="1"/>
  <c r="T4268" i="1"/>
  <c r="T5132" i="1" s="1"/>
  <c r="U4268" i="1"/>
  <c r="M4269" i="1"/>
  <c r="N4269" i="1"/>
  <c r="O4269" i="1"/>
  <c r="P4269" i="1"/>
  <c r="Q4269" i="1"/>
  <c r="R4269" i="1"/>
  <c r="S4269" i="1"/>
  <c r="T4269" i="1"/>
  <c r="U4269" i="1"/>
  <c r="M4270" i="1"/>
  <c r="N4270" i="1"/>
  <c r="N5134" i="1" s="1"/>
  <c r="O4270" i="1"/>
  <c r="P4270" i="1"/>
  <c r="P5134" i="1" s="1"/>
  <c r="Q4270" i="1"/>
  <c r="R4270" i="1"/>
  <c r="S4270" i="1"/>
  <c r="T4270" i="1"/>
  <c r="U4270" i="1"/>
  <c r="M4271" i="1"/>
  <c r="N4271" i="1"/>
  <c r="O4271" i="1"/>
  <c r="P4271" i="1"/>
  <c r="P5135" i="1" s="1"/>
  <c r="Q4271" i="1"/>
  <c r="Q4919" i="1" s="1"/>
  <c r="R4271" i="1"/>
  <c r="S4271" i="1"/>
  <c r="T4271" i="1"/>
  <c r="T5135" i="1" s="1"/>
  <c r="U4271" i="1"/>
  <c r="U4919" i="1" s="1"/>
  <c r="M4272" i="1"/>
  <c r="N4272" i="1"/>
  <c r="O4272" i="1"/>
  <c r="O5136" i="1" s="1"/>
  <c r="P4272" i="1"/>
  <c r="Q4272" i="1"/>
  <c r="Q5136" i="1" s="1"/>
  <c r="R4272" i="1"/>
  <c r="S4272" i="1"/>
  <c r="T4272" i="1"/>
  <c r="U4272" i="1"/>
  <c r="M4273" i="1"/>
  <c r="N4273" i="1"/>
  <c r="O4273" i="1"/>
  <c r="O5137" i="1" s="1"/>
  <c r="P4273" i="1"/>
  <c r="Q4273" i="1"/>
  <c r="R4273" i="1"/>
  <c r="R4921" i="1" s="1"/>
  <c r="S4273" i="1"/>
  <c r="T4273" i="1"/>
  <c r="U4273" i="1"/>
  <c r="M4274" i="1"/>
  <c r="N4274" i="1"/>
  <c r="N5138" i="1" s="1"/>
  <c r="O4274" i="1"/>
  <c r="P4274" i="1"/>
  <c r="P4922" i="1" s="1"/>
  <c r="Q4274" i="1"/>
  <c r="R4274" i="1"/>
  <c r="R5138" i="1" s="1"/>
  <c r="S4274" i="1"/>
  <c r="T4274" i="1"/>
  <c r="T5138" i="1" s="1"/>
  <c r="U4274" i="1"/>
  <c r="M4275" i="1"/>
  <c r="M4923" i="1" s="1"/>
  <c r="N4275" i="1"/>
  <c r="N4923" i="1" s="1"/>
  <c r="O4275" i="1"/>
  <c r="P4275" i="1"/>
  <c r="P5139" i="1" s="1"/>
  <c r="Q4275" i="1"/>
  <c r="R4275" i="1"/>
  <c r="S4275" i="1"/>
  <c r="S5139" i="1" s="1"/>
  <c r="T4275" i="1"/>
  <c r="T5139" i="1" s="1"/>
  <c r="U4275" i="1"/>
  <c r="U4923" i="1" s="1"/>
  <c r="M4276" i="1"/>
  <c r="N4276" i="1"/>
  <c r="O4276" i="1"/>
  <c r="O5140" i="1" s="1"/>
  <c r="P4276" i="1"/>
  <c r="Q4276" i="1"/>
  <c r="R4276" i="1"/>
  <c r="S4276" i="1"/>
  <c r="S5140" i="1" s="1"/>
  <c r="T4276" i="1"/>
  <c r="U4276" i="1"/>
  <c r="U5140" i="1" s="1"/>
  <c r="M4277" i="1"/>
  <c r="N4277" i="1"/>
  <c r="O4277" i="1"/>
  <c r="P4277" i="1"/>
  <c r="Q4277" i="1"/>
  <c r="R4277" i="1"/>
  <c r="S4277" i="1"/>
  <c r="S4925" i="1" s="1"/>
  <c r="T4277" i="1"/>
  <c r="U4277" i="1"/>
  <c r="M4278" i="1"/>
  <c r="M5142" i="1" s="1"/>
  <c r="N4278" i="1"/>
  <c r="N4926" i="1" s="1"/>
  <c r="O4278" i="1"/>
  <c r="P4278" i="1"/>
  <c r="Q4278" i="1"/>
  <c r="R4278" i="1"/>
  <c r="S4278" i="1"/>
  <c r="T4278" i="1"/>
  <c r="T5142" i="1" s="1"/>
  <c r="U4278" i="1"/>
  <c r="U5142" i="1" s="1"/>
  <c r="M4279" i="1"/>
  <c r="M5143" i="1" s="1"/>
  <c r="N4279" i="1"/>
  <c r="N5143" i="1" s="1"/>
  <c r="O4279" i="1"/>
  <c r="P4279" i="1"/>
  <c r="P5143" i="1" s="1"/>
  <c r="Q4279" i="1"/>
  <c r="Q5143" i="1" s="1"/>
  <c r="R4279" i="1"/>
  <c r="S4279" i="1"/>
  <c r="T4279" i="1"/>
  <c r="T5143" i="1" s="1"/>
  <c r="U4279" i="1"/>
  <c r="U5143" i="1" s="1"/>
  <c r="M4280" i="1"/>
  <c r="N4280" i="1"/>
  <c r="O4280" i="1"/>
  <c r="O5144" i="1" s="1"/>
  <c r="P4280" i="1"/>
  <c r="Q4280" i="1"/>
  <c r="Q5144" i="1" s="1"/>
  <c r="R4280" i="1"/>
  <c r="S4280" i="1"/>
  <c r="S5144" i="1" s="1"/>
  <c r="T4280" i="1"/>
  <c r="U4280" i="1"/>
  <c r="M4281" i="1"/>
  <c r="N4281" i="1"/>
  <c r="O4281" i="1"/>
  <c r="P4281" i="1"/>
  <c r="Q4281" i="1"/>
  <c r="R4281" i="1"/>
  <c r="S4281" i="1"/>
  <c r="S5145" i="1" s="1"/>
  <c r="T4281" i="1"/>
  <c r="U4281" i="1"/>
  <c r="M4282" i="1"/>
  <c r="N4282" i="1"/>
  <c r="O4282" i="1"/>
  <c r="P4282" i="1"/>
  <c r="Q4282" i="1"/>
  <c r="R4282" i="1"/>
  <c r="R5146" i="1" s="1"/>
  <c r="S4282" i="1"/>
  <c r="T4282" i="1"/>
  <c r="U4282" i="1"/>
  <c r="M4283" i="1"/>
  <c r="M5147" i="1" s="1"/>
  <c r="N4283" i="1"/>
  <c r="O4283" i="1"/>
  <c r="P4283" i="1"/>
  <c r="P5147" i="1" s="1"/>
  <c r="Q4283" i="1"/>
  <c r="Q5147" i="1" s="1"/>
  <c r="R4283" i="1"/>
  <c r="S4283" i="1"/>
  <c r="S5147" i="1" s="1"/>
  <c r="T4283" i="1"/>
  <c r="T5147" i="1" s="1"/>
  <c r="U4283" i="1"/>
  <c r="U5147" i="1" s="1"/>
  <c r="M4284" i="1"/>
  <c r="N4284" i="1"/>
  <c r="O4284" i="1"/>
  <c r="O5148" i="1" s="1"/>
  <c r="P4284" i="1"/>
  <c r="Q4284" i="1"/>
  <c r="R4284" i="1"/>
  <c r="S4284" i="1"/>
  <c r="S5148" i="1" s="1"/>
  <c r="T4284" i="1"/>
  <c r="U4284" i="1"/>
  <c r="U5148" i="1" s="1"/>
  <c r="M4285" i="1"/>
  <c r="N4285" i="1"/>
  <c r="O4285" i="1"/>
  <c r="P4285" i="1"/>
  <c r="Q4285" i="1"/>
  <c r="R4285" i="1"/>
  <c r="S4285" i="1"/>
  <c r="T4285" i="1"/>
  <c r="U4285" i="1"/>
  <c r="L4251" i="1"/>
  <c r="L5115" i="1" s="1"/>
  <c r="L4252" i="1"/>
  <c r="L4253" i="1"/>
  <c r="L4254" i="1"/>
  <c r="L4255" i="1"/>
  <c r="L5119" i="1" s="1"/>
  <c r="L4256" i="1"/>
  <c r="L4257" i="1"/>
  <c r="L4258" i="1"/>
  <c r="L4259" i="1"/>
  <c r="L5123" i="1" s="1"/>
  <c r="L4260" i="1"/>
  <c r="L4261" i="1"/>
  <c r="L4262" i="1"/>
  <c r="L4263" i="1"/>
  <c r="L5127" i="1" s="1"/>
  <c r="L4264" i="1"/>
  <c r="L4265" i="1"/>
  <c r="L4266" i="1"/>
  <c r="L5130" i="1" s="1"/>
  <c r="L4267" i="1"/>
  <c r="L5131" i="1" s="1"/>
  <c r="L4268" i="1"/>
  <c r="L4269" i="1"/>
  <c r="L4270" i="1"/>
  <c r="L4271" i="1"/>
  <c r="L5135" i="1" s="1"/>
  <c r="L4272" i="1"/>
  <c r="L4273" i="1"/>
  <c r="L4274" i="1"/>
  <c r="L4275" i="1"/>
  <c r="L5139" i="1" s="1"/>
  <c r="L4276" i="1"/>
  <c r="L4277" i="1"/>
  <c r="L4278" i="1"/>
  <c r="L4279" i="1"/>
  <c r="L5143" i="1" s="1"/>
  <c r="L4280" i="1"/>
  <c r="L5144" i="1" s="1"/>
  <c r="L4281" i="1"/>
  <c r="L4282" i="1"/>
  <c r="L5146" i="1" s="1"/>
  <c r="L4283" i="1"/>
  <c r="L5147" i="1" s="1"/>
  <c r="L4284" i="1"/>
  <c r="L5148" i="1" s="1"/>
  <c r="L4285" i="1"/>
  <c r="L4250" i="1"/>
  <c r="L5114" i="1" s="1"/>
  <c r="M4754" i="1"/>
  <c r="N4754" i="1"/>
  <c r="O4754" i="1"/>
  <c r="P4754" i="1"/>
  <c r="Q4754" i="1"/>
  <c r="R4754" i="1"/>
  <c r="S4754" i="1"/>
  <c r="T4754" i="1"/>
  <c r="U4754" i="1"/>
  <c r="M4755" i="1"/>
  <c r="N4755" i="1"/>
  <c r="O4755" i="1"/>
  <c r="P4755" i="1"/>
  <c r="Q4755" i="1"/>
  <c r="R4755" i="1"/>
  <c r="S4755" i="1"/>
  <c r="T4755" i="1"/>
  <c r="U4755" i="1"/>
  <c r="M4756" i="1"/>
  <c r="N4756" i="1"/>
  <c r="O4756" i="1"/>
  <c r="P4756" i="1"/>
  <c r="Q4756" i="1"/>
  <c r="R4756" i="1"/>
  <c r="S4756" i="1"/>
  <c r="T4756" i="1"/>
  <c r="U4756" i="1"/>
  <c r="M4757" i="1"/>
  <c r="N4757" i="1"/>
  <c r="O4757" i="1"/>
  <c r="P4757" i="1"/>
  <c r="Q4757" i="1"/>
  <c r="R4757" i="1"/>
  <c r="S4757" i="1"/>
  <c r="T4757" i="1"/>
  <c r="U4757" i="1"/>
  <c r="M4758" i="1"/>
  <c r="N4758" i="1"/>
  <c r="O4758" i="1"/>
  <c r="P4758" i="1"/>
  <c r="Q4758" i="1"/>
  <c r="R4758" i="1"/>
  <c r="S4758" i="1"/>
  <c r="T4758" i="1"/>
  <c r="U4758" i="1"/>
  <c r="M4759" i="1"/>
  <c r="N4759" i="1"/>
  <c r="O4759" i="1"/>
  <c r="P4759" i="1"/>
  <c r="Q4759" i="1"/>
  <c r="R4759" i="1"/>
  <c r="S4759" i="1"/>
  <c r="T4759" i="1"/>
  <c r="U4759" i="1"/>
  <c r="M4760" i="1"/>
  <c r="N4760" i="1"/>
  <c r="O4760" i="1"/>
  <c r="P4760" i="1"/>
  <c r="Q4760" i="1"/>
  <c r="R4760" i="1"/>
  <c r="S4760" i="1"/>
  <c r="T4760" i="1"/>
  <c r="U4760" i="1"/>
  <c r="M4761" i="1"/>
  <c r="N4761" i="1"/>
  <c r="O4761" i="1"/>
  <c r="P4761" i="1"/>
  <c r="Q4761" i="1"/>
  <c r="R4761" i="1"/>
  <c r="S4761" i="1"/>
  <c r="T4761" i="1"/>
  <c r="U4761" i="1"/>
  <c r="M4762" i="1"/>
  <c r="N4762" i="1"/>
  <c r="O4762" i="1"/>
  <c r="P4762" i="1"/>
  <c r="Q4762" i="1"/>
  <c r="R4762" i="1"/>
  <c r="S4762" i="1"/>
  <c r="T4762" i="1"/>
  <c r="U4762" i="1"/>
  <c r="M4763" i="1"/>
  <c r="N4763" i="1"/>
  <c r="O4763" i="1"/>
  <c r="P4763" i="1"/>
  <c r="Q4763" i="1"/>
  <c r="R4763" i="1"/>
  <c r="S4763" i="1"/>
  <c r="T4763" i="1"/>
  <c r="U4763" i="1"/>
  <c r="M4764" i="1"/>
  <c r="N4764" i="1"/>
  <c r="O4764" i="1"/>
  <c r="P4764" i="1"/>
  <c r="Q4764" i="1"/>
  <c r="R4764" i="1"/>
  <c r="S4764" i="1"/>
  <c r="T4764" i="1"/>
  <c r="U4764" i="1"/>
  <c r="M4765" i="1"/>
  <c r="N4765" i="1"/>
  <c r="O4765" i="1"/>
  <c r="P4765" i="1"/>
  <c r="Q4765" i="1"/>
  <c r="R4765" i="1"/>
  <c r="S4765" i="1"/>
  <c r="T4765" i="1"/>
  <c r="U4765" i="1"/>
  <c r="M4766" i="1"/>
  <c r="N4766" i="1"/>
  <c r="O4766" i="1"/>
  <c r="P4766" i="1"/>
  <c r="Q4766" i="1"/>
  <c r="R4766" i="1"/>
  <c r="S4766" i="1"/>
  <c r="T4766" i="1"/>
  <c r="U4766" i="1"/>
  <c r="M4767" i="1"/>
  <c r="N4767" i="1"/>
  <c r="O4767" i="1"/>
  <c r="P4767" i="1"/>
  <c r="Q4767" i="1"/>
  <c r="R4767" i="1"/>
  <c r="S4767" i="1"/>
  <c r="T4767" i="1"/>
  <c r="U4767" i="1"/>
  <c r="M4768" i="1"/>
  <c r="N4768" i="1"/>
  <c r="O4768" i="1"/>
  <c r="P4768" i="1"/>
  <c r="Q4768" i="1"/>
  <c r="R4768" i="1"/>
  <c r="S4768" i="1"/>
  <c r="T4768" i="1"/>
  <c r="U4768" i="1"/>
  <c r="M4769" i="1"/>
  <c r="N4769" i="1"/>
  <c r="O4769" i="1"/>
  <c r="P4769" i="1"/>
  <c r="Q4769" i="1"/>
  <c r="R4769" i="1"/>
  <c r="S4769" i="1"/>
  <c r="T4769" i="1"/>
  <c r="U4769" i="1"/>
  <c r="M4770" i="1"/>
  <c r="N4770" i="1"/>
  <c r="O4770" i="1"/>
  <c r="P4770" i="1"/>
  <c r="Q4770" i="1"/>
  <c r="R4770" i="1"/>
  <c r="S4770" i="1"/>
  <c r="T4770" i="1"/>
  <c r="U4770" i="1"/>
  <c r="M4771" i="1"/>
  <c r="N4771" i="1"/>
  <c r="O4771" i="1"/>
  <c r="P4771" i="1"/>
  <c r="Q4771" i="1"/>
  <c r="R4771" i="1"/>
  <c r="S4771" i="1"/>
  <c r="T4771" i="1"/>
  <c r="U4771" i="1"/>
  <c r="M4772" i="1"/>
  <c r="N4772" i="1"/>
  <c r="O4772" i="1"/>
  <c r="P4772" i="1"/>
  <c r="Q4772" i="1"/>
  <c r="R4772" i="1"/>
  <c r="S4772" i="1"/>
  <c r="T4772" i="1"/>
  <c r="U4772" i="1"/>
  <c r="M4773" i="1"/>
  <c r="N4773" i="1"/>
  <c r="O4773" i="1"/>
  <c r="P4773" i="1"/>
  <c r="Q4773" i="1"/>
  <c r="R4773" i="1"/>
  <c r="S4773" i="1"/>
  <c r="T4773" i="1"/>
  <c r="U4773" i="1"/>
  <c r="M4774" i="1"/>
  <c r="N4774" i="1"/>
  <c r="O4774" i="1"/>
  <c r="P4774" i="1"/>
  <c r="Q4774" i="1"/>
  <c r="R4774" i="1"/>
  <c r="S4774" i="1"/>
  <c r="T4774" i="1"/>
  <c r="U4774" i="1"/>
  <c r="M4775" i="1"/>
  <c r="N4775" i="1"/>
  <c r="O4775" i="1"/>
  <c r="P4775" i="1"/>
  <c r="Q4775" i="1"/>
  <c r="R4775" i="1"/>
  <c r="S4775" i="1"/>
  <c r="T4775" i="1"/>
  <c r="U4775" i="1"/>
  <c r="M4776" i="1"/>
  <c r="N4776" i="1"/>
  <c r="O4776" i="1"/>
  <c r="P4776" i="1"/>
  <c r="Q4776" i="1"/>
  <c r="R4776" i="1"/>
  <c r="S4776" i="1"/>
  <c r="T4776" i="1"/>
  <c r="U4776" i="1"/>
  <c r="M4777" i="1"/>
  <c r="N4777" i="1"/>
  <c r="O4777" i="1"/>
  <c r="P4777" i="1"/>
  <c r="Q4777" i="1"/>
  <c r="R4777" i="1"/>
  <c r="S4777" i="1"/>
  <c r="T4777" i="1"/>
  <c r="U4777" i="1"/>
  <c r="M4778" i="1"/>
  <c r="N4778" i="1"/>
  <c r="O4778" i="1"/>
  <c r="P4778" i="1"/>
  <c r="Q4778" i="1"/>
  <c r="R4778" i="1"/>
  <c r="S4778" i="1"/>
  <c r="T4778" i="1"/>
  <c r="U4778" i="1"/>
  <c r="M4779" i="1"/>
  <c r="N4779" i="1"/>
  <c r="O4779" i="1"/>
  <c r="P4779" i="1"/>
  <c r="Q4779" i="1"/>
  <c r="R4779" i="1"/>
  <c r="S4779" i="1"/>
  <c r="T4779" i="1"/>
  <c r="U4779" i="1"/>
  <c r="M4780" i="1"/>
  <c r="N4780" i="1"/>
  <c r="O4780" i="1"/>
  <c r="P4780" i="1"/>
  <c r="Q4780" i="1"/>
  <c r="R4780" i="1"/>
  <c r="S4780" i="1"/>
  <c r="T4780" i="1"/>
  <c r="U4780" i="1"/>
  <c r="M4781" i="1"/>
  <c r="N4781" i="1"/>
  <c r="O4781" i="1"/>
  <c r="P4781" i="1"/>
  <c r="Q4781" i="1"/>
  <c r="R4781" i="1"/>
  <c r="S4781" i="1"/>
  <c r="T4781" i="1"/>
  <c r="U4781" i="1"/>
  <c r="M4782" i="1"/>
  <c r="N4782" i="1"/>
  <c r="O4782" i="1"/>
  <c r="P4782" i="1"/>
  <c r="Q4782" i="1"/>
  <c r="R4782" i="1"/>
  <c r="S4782" i="1"/>
  <c r="T4782" i="1"/>
  <c r="U4782" i="1"/>
  <c r="M4783" i="1"/>
  <c r="N4783" i="1"/>
  <c r="O4783" i="1"/>
  <c r="P4783" i="1"/>
  <c r="Q4783" i="1"/>
  <c r="R4783" i="1"/>
  <c r="S4783" i="1"/>
  <c r="T4783" i="1"/>
  <c r="U4783" i="1"/>
  <c r="M4784" i="1"/>
  <c r="N4784" i="1"/>
  <c r="O4784" i="1"/>
  <c r="P4784" i="1"/>
  <c r="Q4784" i="1"/>
  <c r="R4784" i="1"/>
  <c r="S4784" i="1"/>
  <c r="T4784" i="1"/>
  <c r="U4784" i="1"/>
  <c r="M4785" i="1"/>
  <c r="N4785" i="1"/>
  <c r="O4785" i="1"/>
  <c r="P4785" i="1"/>
  <c r="Q4785" i="1"/>
  <c r="R4785" i="1"/>
  <c r="S4785" i="1"/>
  <c r="T4785" i="1"/>
  <c r="U4785" i="1"/>
  <c r="M4786" i="1"/>
  <c r="N4786" i="1"/>
  <c r="O4786" i="1"/>
  <c r="P4786" i="1"/>
  <c r="Q4786" i="1"/>
  <c r="R4786" i="1"/>
  <c r="S4786" i="1"/>
  <c r="T4786" i="1"/>
  <c r="U4786" i="1"/>
  <c r="M4787" i="1"/>
  <c r="N4787" i="1"/>
  <c r="O4787" i="1"/>
  <c r="P4787" i="1"/>
  <c r="Q4787" i="1"/>
  <c r="R4787" i="1"/>
  <c r="S4787" i="1"/>
  <c r="T4787" i="1"/>
  <c r="U4787" i="1"/>
  <c r="M4788" i="1"/>
  <c r="N4788" i="1"/>
  <c r="O4788" i="1"/>
  <c r="P4788" i="1"/>
  <c r="Q4788" i="1"/>
  <c r="R4788" i="1"/>
  <c r="S4788" i="1"/>
  <c r="T4788" i="1"/>
  <c r="U4788" i="1"/>
  <c r="M4789" i="1"/>
  <c r="N4789" i="1"/>
  <c r="O4789" i="1"/>
  <c r="P4789" i="1"/>
  <c r="Q4789" i="1"/>
  <c r="R4789" i="1"/>
  <c r="S4789" i="1"/>
  <c r="T4789" i="1"/>
  <c r="U4789"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54" i="1"/>
  <c r="M4538" i="1"/>
  <c r="N4538" i="1"/>
  <c r="O4538" i="1"/>
  <c r="P4538" i="1"/>
  <c r="Q4538" i="1"/>
  <c r="R4538" i="1"/>
  <c r="S4538" i="1"/>
  <c r="T4538" i="1"/>
  <c r="U4538" i="1"/>
  <c r="M4539" i="1"/>
  <c r="N4539" i="1"/>
  <c r="O4539" i="1"/>
  <c r="P4539" i="1"/>
  <c r="Q4539" i="1"/>
  <c r="R4539" i="1"/>
  <c r="S4539" i="1"/>
  <c r="T4539" i="1"/>
  <c r="U4539" i="1"/>
  <c r="M4540" i="1"/>
  <c r="N4540" i="1"/>
  <c r="O4540" i="1"/>
  <c r="P4540" i="1"/>
  <c r="Q4540" i="1"/>
  <c r="R4540" i="1"/>
  <c r="S4540" i="1"/>
  <c r="T4540" i="1"/>
  <c r="U4540" i="1"/>
  <c r="M4541" i="1"/>
  <c r="N4541" i="1"/>
  <c r="O4541" i="1"/>
  <c r="P4541" i="1"/>
  <c r="Q4541" i="1"/>
  <c r="R4541" i="1"/>
  <c r="S4541" i="1"/>
  <c r="T4541" i="1"/>
  <c r="U4541" i="1"/>
  <c r="M4542" i="1"/>
  <c r="N4542" i="1"/>
  <c r="O4542" i="1"/>
  <c r="P4542" i="1"/>
  <c r="Q4542" i="1"/>
  <c r="R4542" i="1"/>
  <c r="S4542" i="1"/>
  <c r="T4542" i="1"/>
  <c r="U4542" i="1"/>
  <c r="M4543" i="1"/>
  <c r="N4543" i="1"/>
  <c r="O4543" i="1"/>
  <c r="P4543" i="1"/>
  <c r="Q4543" i="1"/>
  <c r="R4543" i="1"/>
  <c r="S4543" i="1"/>
  <c r="T4543" i="1"/>
  <c r="U4543" i="1"/>
  <c r="M4544" i="1"/>
  <c r="N4544" i="1"/>
  <c r="O4544" i="1"/>
  <c r="P4544" i="1"/>
  <c r="Q4544" i="1"/>
  <c r="R4544" i="1"/>
  <c r="S4544" i="1"/>
  <c r="T4544" i="1"/>
  <c r="U4544" i="1"/>
  <c r="M4545" i="1"/>
  <c r="N4545" i="1"/>
  <c r="O4545" i="1"/>
  <c r="P4545" i="1"/>
  <c r="Q4545" i="1"/>
  <c r="R4545" i="1"/>
  <c r="S4545" i="1"/>
  <c r="T4545" i="1"/>
  <c r="U4545" i="1"/>
  <c r="M4546" i="1"/>
  <c r="N4546" i="1"/>
  <c r="O4546" i="1"/>
  <c r="P4546" i="1"/>
  <c r="Q4546" i="1"/>
  <c r="R4546" i="1"/>
  <c r="S4546" i="1"/>
  <c r="T4546" i="1"/>
  <c r="U4546" i="1"/>
  <c r="M4547" i="1"/>
  <c r="N4547" i="1"/>
  <c r="O4547" i="1"/>
  <c r="P4547" i="1"/>
  <c r="Q4547" i="1"/>
  <c r="R4547" i="1"/>
  <c r="S4547" i="1"/>
  <c r="T4547" i="1"/>
  <c r="U4547" i="1"/>
  <c r="M4548" i="1"/>
  <c r="N4548" i="1"/>
  <c r="O4548" i="1"/>
  <c r="P4548" i="1"/>
  <c r="Q4548" i="1"/>
  <c r="R4548" i="1"/>
  <c r="S4548" i="1"/>
  <c r="T4548" i="1"/>
  <c r="U4548" i="1"/>
  <c r="M4549" i="1"/>
  <c r="N4549" i="1"/>
  <c r="O4549" i="1"/>
  <c r="P4549" i="1"/>
  <c r="Q4549" i="1"/>
  <c r="R4549" i="1"/>
  <c r="S4549" i="1"/>
  <c r="T4549" i="1"/>
  <c r="U4549" i="1"/>
  <c r="M4550" i="1"/>
  <c r="N4550" i="1"/>
  <c r="O4550" i="1"/>
  <c r="P4550" i="1"/>
  <c r="Q4550" i="1"/>
  <c r="R4550" i="1"/>
  <c r="S4550" i="1"/>
  <c r="T4550" i="1"/>
  <c r="U4550" i="1"/>
  <c r="M4551" i="1"/>
  <c r="N4551" i="1"/>
  <c r="O4551" i="1"/>
  <c r="P4551" i="1"/>
  <c r="Q4551" i="1"/>
  <c r="R4551" i="1"/>
  <c r="S4551" i="1"/>
  <c r="T4551" i="1"/>
  <c r="U4551" i="1"/>
  <c r="M4552" i="1"/>
  <c r="N4552" i="1"/>
  <c r="O4552" i="1"/>
  <c r="P4552" i="1"/>
  <c r="Q4552" i="1"/>
  <c r="R4552" i="1"/>
  <c r="S4552" i="1"/>
  <c r="T4552" i="1"/>
  <c r="U4552" i="1"/>
  <c r="M4553" i="1"/>
  <c r="N4553" i="1"/>
  <c r="O4553" i="1"/>
  <c r="P4553" i="1"/>
  <c r="Q4553" i="1"/>
  <c r="R4553" i="1"/>
  <c r="S4553" i="1"/>
  <c r="T4553" i="1"/>
  <c r="U4553" i="1"/>
  <c r="M4554" i="1"/>
  <c r="N4554" i="1"/>
  <c r="O4554" i="1"/>
  <c r="P4554" i="1"/>
  <c r="Q4554" i="1"/>
  <c r="R4554" i="1"/>
  <c r="S4554" i="1"/>
  <c r="T4554" i="1"/>
  <c r="U4554" i="1"/>
  <c r="M4555" i="1"/>
  <c r="N4555" i="1"/>
  <c r="O4555" i="1"/>
  <c r="P4555" i="1"/>
  <c r="Q4555" i="1"/>
  <c r="R4555" i="1"/>
  <c r="S4555" i="1"/>
  <c r="T4555" i="1"/>
  <c r="U4555" i="1"/>
  <c r="M4556" i="1"/>
  <c r="N4556" i="1"/>
  <c r="O4556" i="1"/>
  <c r="P4556" i="1"/>
  <c r="Q4556" i="1"/>
  <c r="R4556" i="1"/>
  <c r="S4556" i="1"/>
  <c r="T4556" i="1"/>
  <c r="U4556" i="1"/>
  <c r="M4557" i="1"/>
  <c r="N4557" i="1"/>
  <c r="O4557" i="1"/>
  <c r="P4557" i="1"/>
  <c r="Q4557" i="1"/>
  <c r="R4557" i="1"/>
  <c r="S4557" i="1"/>
  <c r="T4557" i="1"/>
  <c r="U4557" i="1"/>
  <c r="M4558" i="1"/>
  <c r="N4558" i="1"/>
  <c r="O4558" i="1"/>
  <c r="P4558" i="1"/>
  <c r="Q4558" i="1"/>
  <c r="R4558" i="1"/>
  <c r="S4558" i="1"/>
  <c r="T4558" i="1"/>
  <c r="U4558" i="1"/>
  <c r="M4559" i="1"/>
  <c r="N4559" i="1"/>
  <c r="O4559" i="1"/>
  <c r="P4559" i="1"/>
  <c r="Q4559" i="1"/>
  <c r="R4559" i="1"/>
  <c r="S4559" i="1"/>
  <c r="T4559" i="1"/>
  <c r="U4559" i="1"/>
  <c r="M4560" i="1"/>
  <c r="N4560" i="1"/>
  <c r="O4560" i="1"/>
  <c r="P4560" i="1"/>
  <c r="Q4560" i="1"/>
  <c r="R4560" i="1"/>
  <c r="S4560" i="1"/>
  <c r="T4560" i="1"/>
  <c r="U4560" i="1"/>
  <c r="M4561" i="1"/>
  <c r="N4561" i="1"/>
  <c r="O4561" i="1"/>
  <c r="P4561" i="1"/>
  <c r="Q4561" i="1"/>
  <c r="R4561" i="1"/>
  <c r="S4561" i="1"/>
  <c r="T4561" i="1"/>
  <c r="U4561" i="1"/>
  <c r="M4562" i="1"/>
  <c r="N4562" i="1"/>
  <c r="O4562" i="1"/>
  <c r="P4562" i="1"/>
  <c r="Q4562" i="1"/>
  <c r="R4562" i="1"/>
  <c r="S4562" i="1"/>
  <c r="T4562" i="1"/>
  <c r="U4562" i="1"/>
  <c r="M4563" i="1"/>
  <c r="N4563" i="1"/>
  <c r="O4563" i="1"/>
  <c r="P4563" i="1"/>
  <c r="Q4563" i="1"/>
  <c r="R4563" i="1"/>
  <c r="S4563" i="1"/>
  <c r="T4563" i="1"/>
  <c r="U4563" i="1"/>
  <c r="M4564" i="1"/>
  <c r="N4564" i="1"/>
  <c r="O4564" i="1"/>
  <c r="P4564" i="1"/>
  <c r="Q4564" i="1"/>
  <c r="R4564" i="1"/>
  <c r="S4564" i="1"/>
  <c r="T4564" i="1"/>
  <c r="U4564" i="1"/>
  <c r="M4565" i="1"/>
  <c r="N4565" i="1"/>
  <c r="O4565" i="1"/>
  <c r="P4565" i="1"/>
  <c r="Q4565" i="1"/>
  <c r="R4565" i="1"/>
  <c r="S4565" i="1"/>
  <c r="T4565" i="1"/>
  <c r="U4565" i="1"/>
  <c r="M4566" i="1"/>
  <c r="N4566" i="1"/>
  <c r="O4566" i="1"/>
  <c r="P4566" i="1"/>
  <c r="Q4566" i="1"/>
  <c r="R4566" i="1"/>
  <c r="S4566" i="1"/>
  <c r="T4566" i="1"/>
  <c r="U4566" i="1"/>
  <c r="M4567" i="1"/>
  <c r="N4567" i="1"/>
  <c r="O4567" i="1"/>
  <c r="P4567" i="1"/>
  <c r="Q4567" i="1"/>
  <c r="R4567" i="1"/>
  <c r="S4567" i="1"/>
  <c r="T4567" i="1"/>
  <c r="U4567" i="1"/>
  <c r="M4568" i="1"/>
  <c r="N4568" i="1"/>
  <c r="O4568" i="1"/>
  <c r="P4568" i="1"/>
  <c r="Q4568" i="1"/>
  <c r="R4568" i="1"/>
  <c r="S4568" i="1"/>
  <c r="T4568" i="1"/>
  <c r="U4568" i="1"/>
  <c r="M4569" i="1"/>
  <c r="N4569" i="1"/>
  <c r="O4569" i="1"/>
  <c r="P4569" i="1"/>
  <c r="Q4569" i="1"/>
  <c r="R4569" i="1"/>
  <c r="S4569" i="1"/>
  <c r="T4569" i="1"/>
  <c r="U4569" i="1"/>
  <c r="M4570" i="1"/>
  <c r="N4570" i="1"/>
  <c r="O4570" i="1"/>
  <c r="P4570" i="1"/>
  <c r="Q4570" i="1"/>
  <c r="R4570" i="1"/>
  <c r="S4570" i="1"/>
  <c r="T4570" i="1"/>
  <c r="U4570" i="1"/>
  <c r="M4571" i="1"/>
  <c r="N4571" i="1"/>
  <c r="O4571" i="1"/>
  <c r="P4571" i="1"/>
  <c r="Q4571" i="1"/>
  <c r="R4571" i="1"/>
  <c r="S4571" i="1"/>
  <c r="T4571" i="1"/>
  <c r="U4571" i="1"/>
  <c r="M4572" i="1"/>
  <c r="N4572" i="1"/>
  <c r="O4572" i="1"/>
  <c r="P4572" i="1"/>
  <c r="Q4572" i="1"/>
  <c r="R4572" i="1"/>
  <c r="S4572" i="1"/>
  <c r="T4572" i="1"/>
  <c r="U4572" i="1"/>
  <c r="M4573" i="1"/>
  <c r="N4573" i="1"/>
  <c r="O4573" i="1"/>
  <c r="P4573" i="1"/>
  <c r="Q4573" i="1"/>
  <c r="R4573" i="1"/>
  <c r="S4573" i="1"/>
  <c r="T4573" i="1"/>
  <c r="U4573"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38" i="1"/>
  <c r="M4322" i="1"/>
  <c r="M4970" i="1" s="1"/>
  <c r="N4322" i="1"/>
  <c r="N5186" i="1" s="1"/>
  <c r="O4322" i="1"/>
  <c r="P4322" i="1"/>
  <c r="Q4322" i="1"/>
  <c r="R4322" i="1"/>
  <c r="R4970" i="1" s="1"/>
  <c r="S4322" i="1"/>
  <c r="T4322" i="1"/>
  <c r="U4322" i="1"/>
  <c r="U5186" i="1" s="1"/>
  <c r="M4323" i="1"/>
  <c r="M5187" i="1" s="1"/>
  <c r="N4323" i="1"/>
  <c r="O4323" i="1"/>
  <c r="P4323" i="1"/>
  <c r="P5187" i="1" s="1"/>
  <c r="Q4323" i="1"/>
  <c r="Q5187" i="1" s="1"/>
  <c r="R4323" i="1"/>
  <c r="S4323" i="1"/>
  <c r="T4323" i="1"/>
  <c r="T5187" i="1" s="1"/>
  <c r="U4323" i="1"/>
  <c r="U5187" i="1" s="1"/>
  <c r="M4324" i="1"/>
  <c r="N4324" i="1"/>
  <c r="O4324" i="1"/>
  <c r="O5188" i="1" s="1"/>
  <c r="P4324" i="1"/>
  <c r="P5188" i="1" s="1"/>
  <c r="Q4324" i="1"/>
  <c r="R4324" i="1"/>
  <c r="S4324" i="1"/>
  <c r="S5188" i="1" s="1"/>
  <c r="T4324" i="1"/>
  <c r="U4324" i="1"/>
  <c r="M4325" i="1"/>
  <c r="N4325" i="1"/>
  <c r="N4973" i="1" s="1"/>
  <c r="O4325" i="1"/>
  <c r="P4325" i="1"/>
  <c r="Q4325" i="1"/>
  <c r="R4325" i="1"/>
  <c r="S4325" i="1"/>
  <c r="T4325" i="1"/>
  <c r="U4325" i="1"/>
  <c r="M4326" i="1"/>
  <c r="M5190" i="1" s="1"/>
  <c r="N4326" i="1"/>
  <c r="N5190" i="1" s="1"/>
  <c r="O4326" i="1"/>
  <c r="P4326" i="1"/>
  <c r="Q4326" i="1"/>
  <c r="R4326" i="1"/>
  <c r="R5190" i="1" s="1"/>
  <c r="S4326" i="1"/>
  <c r="T4326" i="1"/>
  <c r="U4326" i="1"/>
  <c r="U5190" i="1" s="1"/>
  <c r="M4327" i="1"/>
  <c r="M5191" i="1" s="1"/>
  <c r="N4327" i="1"/>
  <c r="O4327" i="1"/>
  <c r="O5191" i="1" s="1"/>
  <c r="P4327" i="1"/>
  <c r="P5191" i="1" s="1"/>
  <c r="Q4327" i="1"/>
  <c r="Q5191" i="1" s="1"/>
  <c r="R4327" i="1"/>
  <c r="S4327" i="1"/>
  <c r="T4327" i="1"/>
  <c r="T5191" i="1" s="1"/>
  <c r="U4327" i="1"/>
  <c r="M4328" i="1"/>
  <c r="N4328" i="1"/>
  <c r="O4328" i="1"/>
  <c r="O5192" i="1" s="1"/>
  <c r="P4328" i="1"/>
  <c r="Q4328" i="1"/>
  <c r="R4328" i="1"/>
  <c r="S4328" i="1"/>
  <c r="S5192" i="1" s="1"/>
  <c r="T4328" i="1"/>
  <c r="U4328" i="1"/>
  <c r="M4329" i="1"/>
  <c r="N4329" i="1"/>
  <c r="N5193" i="1" s="1"/>
  <c r="O4329" i="1"/>
  <c r="P4329" i="1"/>
  <c r="Q4329" i="1"/>
  <c r="R4329" i="1"/>
  <c r="R5193" i="1" s="1"/>
  <c r="S4329" i="1"/>
  <c r="T4329" i="1"/>
  <c r="U4329" i="1"/>
  <c r="M4330" i="1"/>
  <c r="M5194" i="1" s="1"/>
  <c r="N4330" i="1"/>
  <c r="O4330" i="1"/>
  <c r="P4330" i="1"/>
  <c r="Q4330" i="1"/>
  <c r="R4330" i="1"/>
  <c r="S4330" i="1"/>
  <c r="T4330" i="1"/>
  <c r="U4330" i="1"/>
  <c r="U5194" i="1" s="1"/>
  <c r="M4331" i="1"/>
  <c r="M5195" i="1" s="1"/>
  <c r="N4331" i="1"/>
  <c r="O4331" i="1"/>
  <c r="P4331" i="1"/>
  <c r="P5195" i="1" s="1"/>
  <c r="Q4331" i="1"/>
  <c r="Q5195" i="1" s="1"/>
  <c r="R4331" i="1"/>
  <c r="S4331" i="1"/>
  <c r="T4331" i="1"/>
  <c r="T5195" i="1" s="1"/>
  <c r="U4331" i="1"/>
  <c r="U5195" i="1" s="1"/>
  <c r="M4332" i="1"/>
  <c r="N4332" i="1"/>
  <c r="O4332" i="1"/>
  <c r="O5196" i="1" s="1"/>
  <c r="P4332" i="1"/>
  <c r="P4980" i="1" s="1"/>
  <c r="Q4332" i="1"/>
  <c r="R4332" i="1"/>
  <c r="S4332" i="1"/>
  <c r="S5196" i="1" s="1"/>
  <c r="T4332" i="1"/>
  <c r="T4980" i="1" s="1"/>
  <c r="U4332" i="1"/>
  <c r="M4333" i="1"/>
  <c r="N4333" i="1"/>
  <c r="O4333" i="1"/>
  <c r="O5197" i="1" s="1"/>
  <c r="P4333" i="1"/>
  <c r="Q4333" i="1"/>
  <c r="R4333" i="1"/>
  <c r="S4333" i="1"/>
  <c r="S5197" i="1" s="1"/>
  <c r="T4333" i="1"/>
  <c r="U4333" i="1"/>
  <c r="M4334" i="1"/>
  <c r="M4982" i="1" s="1"/>
  <c r="N4334" i="1"/>
  <c r="O4334" i="1"/>
  <c r="P4334" i="1"/>
  <c r="Q4334" i="1"/>
  <c r="R4334" i="1"/>
  <c r="S4334" i="1"/>
  <c r="T4334" i="1"/>
  <c r="U4334" i="1"/>
  <c r="U5198" i="1" s="1"/>
  <c r="M4335" i="1"/>
  <c r="M5199" i="1" s="1"/>
  <c r="N4335" i="1"/>
  <c r="O4335" i="1"/>
  <c r="P4335" i="1"/>
  <c r="P5199" i="1" s="1"/>
  <c r="Q4335" i="1"/>
  <c r="Q5199" i="1" s="1"/>
  <c r="R4335" i="1"/>
  <c r="S4335" i="1"/>
  <c r="T4335" i="1"/>
  <c r="T5199" i="1" s="1"/>
  <c r="U4335" i="1"/>
  <c r="U5199" i="1" s="1"/>
  <c r="M4336" i="1"/>
  <c r="N4336" i="1"/>
  <c r="O4336" i="1"/>
  <c r="O5200" i="1" s="1"/>
  <c r="P4336" i="1"/>
  <c r="Q4336" i="1"/>
  <c r="R4336" i="1"/>
  <c r="S4336" i="1"/>
  <c r="S5200" i="1" s="1"/>
  <c r="T4336" i="1"/>
  <c r="U4336" i="1"/>
  <c r="M4337" i="1"/>
  <c r="N4337" i="1"/>
  <c r="N5201" i="1" s="1"/>
  <c r="O4337" i="1"/>
  <c r="O5201" i="1" s="1"/>
  <c r="P4337" i="1"/>
  <c r="Q4337" i="1"/>
  <c r="R4337" i="1"/>
  <c r="S4337" i="1"/>
  <c r="T4337" i="1"/>
  <c r="U4337" i="1"/>
  <c r="M4338" i="1"/>
  <c r="M5202" i="1" s="1"/>
  <c r="N4338" i="1"/>
  <c r="O4338" i="1"/>
  <c r="P4338" i="1"/>
  <c r="Q4338" i="1"/>
  <c r="Q4986" i="1" s="1"/>
  <c r="R4338" i="1"/>
  <c r="S4338" i="1"/>
  <c r="T4338" i="1"/>
  <c r="U4338" i="1"/>
  <c r="M4339" i="1"/>
  <c r="M5203" i="1" s="1"/>
  <c r="N4339" i="1"/>
  <c r="O4339" i="1"/>
  <c r="P4339" i="1"/>
  <c r="P5203" i="1" s="1"/>
  <c r="Q4339" i="1"/>
  <c r="Q5203" i="1" s="1"/>
  <c r="R4339" i="1"/>
  <c r="S4339" i="1"/>
  <c r="S5203" i="1" s="1"/>
  <c r="T4339" i="1"/>
  <c r="T5203" i="1" s="1"/>
  <c r="U4339" i="1"/>
  <c r="U5203" i="1" s="1"/>
  <c r="M4340" i="1"/>
  <c r="N4340" i="1"/>
  <c r="O4340" i="1"/>
  <c r="O5204" i="1" s="1"/>
  <c r="P4340" i="1"/>
  <c r="P5204" i="1" s="1"/>
  <c r="Q4340" i="1"/>
  <c r="R4340" i="1"/>
  <c r="S4340" i="1"/>
  <c r="S5204" i="1" s="1"/>
  <c r="T4340" i="1"/>
  <c r="T5204" i="1" s="1"/>
  <c r="U4340" i="1"/>
  <c r="M4341" i="1"/>
  <c r="N4341" i="1"/>
  <c r="N4989" i="1" s="1"/>
  <c r="O4341" i="1"/>
  <c r="P4341" i="1"/>
  <c r="Q4341" i="1"/>
  <c r="R4341" i="1"/>
  <c r="S4341" i="1"/>
  <c r="T4341" i="1"/>
  <c r="U4341" i="1"/>
  <c r="M4342" i="1"/>
  <c r="M4990" i="1" s="1"/>
  <c r="N4342" i="1"/>
  <c r="N5206" i="1" s="1"/>
  <c r="O4342" i="1"/>
  <c r="P4342" i="1"/>
  <c r="Q4342" i="1"/>
  <c r="R4342" i="1"/>
  <c r="R5206" i="1" s="1"/>
  <c r="S4342" i="1"/>
  <c r="T4342" i="1"/>
  <c r="U4342" i="1"/>
  <c r="U5206" i="1" s="1"/>
  <c r="M4343" i="1"/>
  <c r="M5207" i="1" s="1"/>
  <c r="N4343" i="1"/>
  <c r="O4343" i="1"/>
  <c r="P4343" i="1"/>
  <c r="P5207" i="1" s="1"/>
  <c r="Q4343" i="1"/>
  <c r="Q5207" i="1" s="1"/>
  <c r="R4343" i="1"/>
  <c r="S4343" i="1"/>
  <c r="T4343" i="1"/>
  <c r="T5207" i="1" s="1"/>
  <c r="U4343" i="1"/>
  <c r="U5207" i="1" s="1"/>
  <c r="M4344" i="1"/>
  <c r="N4344" i="1"/>
  <c r="O4344" i="1"/>
  <c r="O5208" i="1" s="1"/>
  <c r="P4344" i="1"/>
  <c r="P5208" i="1" s="1"/>
  <c r="Q4344" i="1"/>
  <c r="R4344" i="1"/>
  <c r="S4344" i="1"/>
  <c r="S5208" i="1" s="1"/>
  <c r="T4344" i="1"/>
  <c r="T5208" i="1" s="1"/>
  <c r="U4344" i="1"/>
  <c r="M4345" i="1"/>
  <c r="N4345" i="1"/>
  <c r="N5209" i="1" s="1"/>
  <c r="O4345" i="1"/>
  <c r="P4345" i="1"/>
  <c r="Q4345" i="1"/>
  <c r="R4345" i="1"/>
  <c r="R4993" i="1" s="1"/>
  <c r="S4345" i="1"/>
  <c r="T4345" i="1"/>
  <c r="U4345" i="1"/>
  <c r="M4346" i="1"/>
  <c r="M5210" i="1" s="1"/>
  <c r="N4346" i="1"/>
  <c r="N5210" i="1" s="1"/>
  <c r="O4346" i="1"/>
  <c r="P4346" i="1"/>
  <c r="Q4346" i="1"/>
  <c r="R4346" i="1"/>
  <c r="S4346" i="1"/>
  <c r="T4346" i="1"/>
  <c r="U4346" i="1"/>
  <c r="U5210" i="1" s="1"/>
  <c r="M4347" i="1"/>
  <c r="M5211" i="1" s="1"/>
  <c r="N4347" i="1"/>
  <c r="O4347" i="1"/>
  <c r="P4347" i="1"/>
  <c r="P5211" i="1" s="1"/>
  <c r="Q4347" i="1"/>
  <c r="Q5211" i="1" s="1"/>
  <c r="R4347" i="1"/>
  <c r="S4347" i="1"/>
  <c r="T4347" i="1"/>
  <c r="T5211" i="1" s="1"/>
  <c r="U4347" i="1"/>
  <c r="U5211" i="1" s="1"/>
  <c r="M4348" i="1"/>
  <c r="N4348" i="1"/>
  <c r="O4348" i="1"/>
  <c r="O5212" i="1" s="1"/>
  <c r="P4348" i="1"/>
  <c r="Q4348" i="1"/>
  <c r="R4348" i="1"/>
  <c r="S4348" i="1"/>
  <c r="S5212" i="1" s="1"/>
  <c r="T4348" i="1"/>
  <c r="U4348" i="1"/>
  <c r="M4349" i="1"/>
  <c r="N4349" i="1"/>
  <c r="O4349" i="1"/>
  <c r="O5213" i="1" s="1"/>
  <c r="P4349" i="1"/>
  <c r="Q4349" i="1"/>
  <c r="R4349" i="1"/>
  <c r="R5213" i="1" s="1"/>
  <c r="S4349" i="1"/>
  <c r="T4349" i="1"/>
  <c r="U4349" i="1"/>
  <c r="M4350" i="1"/>
  <c r="M4998" i="1" s="1"/>
  <c r="N4350" i="1"/>
  <c r="O4350" i="1"/>
  <c r="P4350" i="1"/>
  <c r="Q4350" i="1"/>
  <c r="R4350" i="1"/>
  <c r="R5214" i="1" s="1"/>
  <c r="S4350" i="1"/>
  <c r="T4350" i="1"/>
  <c r="T5214" i="1" s="1"/>
  <c r="U4350" i="1"/>
  <c r="U5214" i="1" s="1"/>
  <c r="M4351" i="1"/>
  <c r="M5215" i="1" s="1"/>
  <c r="N4351" i="1"/>
  <c r="N5215" i="1" s="1"/>
  <c r="O4351" i="1"/>
  <c r="O5215" i="1" s="1"/>
  <c r="P4351" i="1"/>
  <c r="P5215" i="1" s="1"/>
  <c r="Q4351" i="1"/>
  <c r="Q5215" i="1" s="1"/>
  <c r="R4351" i="1"/>
  <c r="S4351" i="1"/>
  <c r="S4999" i="1" s="1"/>
  <c r="T4351" i="1"/>
  <c r="T5215" i="1" s="1"/>
  <c r="U4351" i="1"/>
  <c r="U5215" i="1" s="1"/>
  <c r="M4352" i="1"/>
  <c r="N4352" i="1"/>
  <c r="O4352" i="1"/>
  <c r="O5216" i="1" s="1"/>
  <c r="P4352" i="1"/>
  <c r="Q4352" i="1"/>
  <c r="R4352" i="1"/>
  <c r="S4352" i="1"/>
  <c r="S5216" i="1" s="1"/>
  <c r="T4352" i="1"/>
  <c r="T5216" i="1" s="1"/>
  <c r="U4352" i="1"/>
  <c r="M4353" i="1"/>
  <c r="N4353" i="1"/>
  <c r="N5217" i="1" s="1"/>
  <c r="O4353" i="1"/>
  <c r="O5217" i="1" s="1"/>
  <c r="P4353" i="1"/>
  <c r="Q4353" i="1"/>
  <c r="R4353" i="1"/>
  <c r="S4353" i="1"/>
  <c r="S5217" i="1" s="1"/>
  <c r="T4353" i="1"/>
  <c r="U4353" i="1"/>
  <c r="M4354" i="1"/>
  <c r="M5002" i="1" s="1"/>
  <c r="N4354" i="1"/>
  <c r="N5002" i="1" s="1"/>
  <c r="O4354" i="1"/>
  <c r="P4354" i="1"/>
  <c r="P5218" i="1" s="1"/>
  <c r="Q4354" i="1"/>
  <c r="Q5218" i="1" s="1"/>
  <c r="R4354" i="1"/>
  <c r="S4354" i="1"/>
  <c r="T4354" i="1"/>
  <c r="U4354" i="1"/>
  <c r="M4355" i="1"/>
  <c r="M5219" i="1" s="1"/>
  <c r="N4355" i="1"/>
  <c r="O4355" i="1"/>
  <c r="P4355" i="1"/>
  <c r="Q4355" i="1"/>
  <c r="Q5219" i="1" s="1"/>
  <c r="R4355" i="1"/>
  <c r="S4355" i="1"/>
  <c r="T4355" i="1"/>
  <c r="U4355" i="1"/>
  <c r="U5219" i="1" s="1"/>
  <c r="M4356" i="1"/>
  <c r="N4356" i="1"/>
  <c r="O4356" i="1"/>
  <c r="P4356" i="1"/>
  <c r="Q4356" i="1"/>
  <c r="R4356" i="1"/>
  <c r="S4356" i="1"/>
  <c r="T4356" i="1"/>
  <c r="U4356" i="1"/>
  <c r="M4357" i="1"/>
  <c r="N4357" i="1"/>
  <c r="N5221" i="1" s="1"/>
  <c r="O4357" i="1"/>
  <c r="O5221" i="1" s="1"/>
  <c r="P4357" i="1"/>
  <c r="Q4357" i="1"/>
  <c r="R4357" i="1"/>
  <c r="R5221" i="1" s="1"/>
  <c r="S4357" i="1"/>
  <c r="S5221" i="1" s="1"/>
  <c r="T4357" i="1"/>
  <c r="U4357" i="1"/>
  <c r="L4323" i="1"/>
  <c r="L4324" i="1"/>
  <c r="L4325" i="1"/>
  <c r="L4326" i="1"/>
  <c r="L4327" i="1"/>
  <c r="L4328" i="1"/>
  <c r="L4329" i="1"/>
  <c r="L4330" i="1"/>
  <c r="L5194" i="1" s="1"/>
  <c r="L4331" i="1"/>
  <c r="L4332" i="1"/>
  <c r="L4333" i="1"/>
  <c r="L4334" i="1"/>
  <c r="L4335" i="1"/>
  <c r="L4336" i="1"/>
  <c r="L5200" i="1" s="1"/>
  <c r="L4337" i="1"/>
  <c r="L4338" i="1"/>
  <c r="L4339" i="1"/>
  <c r="L4340" i="1"/>
  <c r="L4988" i="1" s="1"/>
  <c r="L4341" i="1"/>
  <c r="L4342" i="1"/>
  <c r="L4343" i="1"/>
  <c r="L4344" i="1"/>
  <c r="L4345" i="1"/>
  <c r="L4346" i="1"/>
  <c r="L4347" i="1"/>
  <c r="L4348" i="1"/>
  <c r="L4349" i="1"/>
  <c r="L4350" i="1"/>
  <c r="L4351" i="1"/>
  <c r="L4352" i="1"/>
  <c r="L4353" i="1"/>
  <c r="L4354" i="1"/>
  <c r="L5218" i="1" s="1"/>
  <c r="L4355" i="1"/>
  <c r="L4356" i="1"/>
  <c r="L4357" i="1"/>
  <c r="L4322" i="1"/>
  <c r="M5366" i="1"/>
  <c r="N5366" i="1"/>
  <c r="O5366" i="1"/>
  <c r="P5366" i="1"/>
  <c r="Q5366" i="1"/>
  <c r="R5366" i="1"/>
  <c r="S5366" i="1"/>
  <c r="T5366" i="1"/>
  <c r="U5366" i="1"/>
  <c r="M5367" i="1"/>
  <c r="N5367" i="1"/>
  <c r="O5367" i="1"/>
  <c r="P5367" i="1"/>
  <c r="Q5367" i="1"/>
  <c r="R5367" i="1"/>
  <c r="S5367" i="1"/>
  <c r="T5367" i="1"/>
  <c r="U5367" i="1"/>
  <c r="M5368" i="1"/>
  <c r="N5368" i="1"/>
  <c r="O5368" i="1"/>
  <c r="P5368" i="1"/>
  <c r="Q5368" i="1"/>
  <c r="R5368" i="1"/>
  <c r="S5368" i="1"/>
  <c r="T5368" i="1"/>
  <c r="U5368" i="1"/>
  <c r="M5369" i="1"/>
  <c r="N5369" i="1"/>
  <c r="O5369" i="1"/>
  <c r="P5369" i="1"/>
  <c r="Q5369" i="1"/>
  <c r="R5369" i="1"/>
  <c r="S5369" i="1"/>
  <c r="T5369" i="1"/>
  <c r="U5369" i="1"/>
  <c r="M5370" i="1"/>
  <c r="N5370" i="1"/>
  <c r="O5370" i="1"/>
  <c r="P5370" i="1"/>
  <c r="Q5370" i="1"/>
  <c r="R5370" i="1"/>
  <c r="S5370" i="1"/>
  <c r="T5370" i="1"/>
  <c r="U5370" i="1"/>
  <c r="M5371" i="1"/>
  <c r="N5371" i="1"/>
  <c r="O5371" i="1"/>
  <c r="P5371" i="1"/>
  <c r="Q5371" i="1"/>
  <c r="R5371" i="1"/>
  <c r="S5371" i="1"/>
  <c r="T5371" i="1"/>
  <c r="U5371" i="1"/>
  <c r="M5372" i="1"/>
  <c r="N5372" i="1"/>
  <c r="O5372" i="1"/>
  <c r="P5372" i="1"/>
  <c r="Q5372" i="1"/>
  <c r="R5372" i="1"/>
  <c r="S5372" i="1"/>
  <c r="T5372" i="1"/>
  <c r="U5372" i="1"/>
  <c r="M5373" i="1"/>
  <c r="N5373" i="1"/>
  <c r="O5373" i="1"/>
  <c r="P5373" i="1"/>
  <c r="Q5373" i="1"/>
  <c r="R5373" i="1"/>
  <c r="S5373" i="1"/>
  <c r="T5373" i="1"/>
  <c r="U5373" i="1"/>
  <c r="M5374" i="1"/>
  <c r="N5374" i="1"/>
  <c r="O5374" i="1"/>
  <c r="P5374" i="1"/>
  <c r="Q5374" i="1"/>
  <c r="R5374" i="1"/>
  <c r="S5374" i="1"/>
  <c r="T5374" i="1"/>
  <c r="U5374" i="1"/>
  <c r="M5375" i="1"/>
  <c r="N5375" i="1"/>
  <c r="O5375" i="1"/>
  <c r="P5375" i="1"/>
  <c r="Q5375" i="1"/>
  <c r="R5375" i="1"/>
  <c r="S5375" i="1"/>
  <c r="T5375" i="1"/>
  <c r="U5375" i="1"/>
  <c r="M5376" i="1"/>
  <c r="N5376" i="1"/>
  <c r="O5376" i="1"/>
  <c r="P5376" i="1"/>
  <c r="Q5376" i="1"/>
  <c r="R5376" i="1"/>
  <c r="S5376" i="1"/>
  <c r="T5376" i="1"/>
  <c r="U5376" i="1"/>
  <c r="M5377" i="1"/>
  <c r="N5377" i="1"/>
  <c r="O5377" i="1"/>
  <c r="P5377" i="1"/>
  <c r="Q5377" i="1"/>
  <c r="R5377" i="1"/>
  <c r="S5377" i="1"/>
  <c r="T5377" i="1"/>
  <c r="U5377" i="1"/>
  <c r="M5378" i="1"/>
  <c r="N5378" i="1"/>
  <c r="O5378" i="1"/>
  <c r="P5378" i="1"/>
  <c r="Q5378" i="1"/>
  <c r="R5378" i="1"/>
  <c r="S5378" i="1"/>
  <c r="T5378" i="1"/>
  <c r="U5378" i="1"/>
  <c r="M5379" i="1"/>
  <c r="N5379" i="1"/>
  <c r="O5379" i="1"/>
  <c r="P5379" i="1"/>
  <c r="Q5379" i="1"/>
  <c r="R5379" i="1"/>
  <c r="S5379" i="1"/>
  <c r="T5379" i="1"/>
  <c r="U5379" i="1"/>
  <c r="M5380" i="1"/>
  <c r="N5380" i="1"/>
  <c r="O5380" i="1"/>
  <c r="P5380" i="1"/>
  <c r="Q5380" i="1"/>
  <c r="R5380" i="1"/>
  <c r="S5380" i="1"/>
  <c r="T5380" i="1"/>
  <c r="U5380" i="1"/>
  <c r="M5381" i="1"/>
  <c r="N5381" i="1"/>
  <c r="O5381" i="1"/>
  <c r="P5381" i="1"/>
  <c r="Q5381" i="1"/>
  <c r="R5381" i="1"/>
  <c r="S5381" i="1"/>
  <c r="T5381" i="1"/>
  <c r="U5381" i="1"/>
  <c r="M5382" i="1"/>
  <c r="N5382" i="1"/>
  <c r="O5382" i="1"/>
  <c r="P5382" i="1"/>
  <c r="Q5382" i="1"/>
  <c r="R5382" i="1"/>
  <c r="S5382" i="1"/>
  <c r="T5382" i="1"/>
  <c r="U5382" i="1"/>
  <c r="M5383" i="1"/>
  <c r="N5383" i="1"/>
  <c r="O5383" i="1"/>
  <c r="P5383" i="1"/>
  <c r="Q5383" i="1"/>
  <c r="R5383" i="1"/>
  <c r="S5383" i="1"/>
  <c r="T5383" i="1"/>
  <c r="U5383" i="1"/>
  <c r="M5384" i="1"/>
  <c r="N5384" i="1"/>
  <c r="O5384" i="1"/>
  <c r="P5384" i="1"/>
  <c r="Q5384" i="1"/>
  <c r="R5384" i="1"/>
  <c r="S5384" i="1"/>
  <c r="T5384" i="1"/>
  <c r="U5384" i="1"/>
  <c r="M5385" i="1"/>
  <c r="N5385" i="1"/>
  <c r="O5385" i="1"/>
  <c r="P5385" i="1"/>
  <c r="Q5385" i="1"/>
  <c r="R5385" i="1"/>
  <c r="S5385" i="1"/>
  <c r="T5385" i="1"/>
  <c r="U5385" i="1"/>
  <c r="M5386" i="1"/>
  <c r="N5386" i="1"/>
  <c r="O5386" i="1"/>
  <c r="P5386" i="1"/>
  <c r="Q5386" i="1"/>
  <c r="R5386" i="1"/>
  <c r="S5386" i="1"/>
  <c r="T5386" i="1"/>
  <c r="U5386" i="1"/>
  <c r="M5387" i="1"/>
  <c r="N5387" i="1"/>
  <c r="O5387" i="1"/>
  <c r="P5387" i="1"/>
  <c r="Q5387" i="1"/>
  <c r="R5387" i="1"/>
  <c r="S5387" i="1"/>
  <c r="T5387" i="1"/>
  <c r="U5387" i="1"/>
  <c r="M5388" i="1"/>
  <c r="N5388" i="1"/>
  <c r="O5388" i="1"/>
  <c r="P5388" i="1"/>
  <c r="Q5388" i="1"/>
  <c r="R5388" i="1"/>
  <c r="S5388" i="1"/>
  <c r="T5388" i="1"/>
  <c r="U5388" i="1"/>
  <c r="M5389" i="1"/>
  <c r="N5389" i="1"/>
  <c r="O5389" i="1"/>
  <c r="P5389" i="1"/>
  <c r="Q5389" i="1"/>
  <c r="R5389" i="1"/>
  <c r="S5389" i="1"/>
  <c r="T5389" i="1"/>
  <c r="U5389" i="1"/>
  <c r="M5390" i="1"/>
  <c r="N5390" i="1"/>
  <c r="O5390" i="1"/>
  <c r="P5390" i="1"/>
  <c r="Q5390" i="1"/>
  <c r="R5390" i="1"/>
  <c r="S5390" i="1"/>
  <c r="T5390" i="1"/>
  <c r="U5390" i="1"/>
  <c r="M5391" i="1"/>
  <c r="N5391" i="1"/>
  <c r="O5391" i="1"/>
  <c r="P5391" i="1"/>
  <c r="Q5391" i="1"/>
  <c r="R5391" i="1"/>
  <c r="S5391" i="1"/>
  <c r="T5391" i="1"/>
  <c r="U5391" i="1"/>
  <c r="M5392" i="1"/>
  <c r="N5392" i="1"/>
  <c r="O5392" i="1"/>
  <c r="P5392" i="1"/>
  <c r="Q5392" i="1"/>
  <c r="R5392" i="1"/>
  <c r="S5392" i="1"/>
  <c r="T5392" i="1"/>
  <c r="U5392" i="1"/>
  <c r="M5393" i="1"/>
  <c r="N5393" i="1"/>
  <c r="O5393" i="1"/>
  <c r="P5393" i="1"/>
  <c r="Q5393" i="1"/>
  <c r="R5393" i="1"/>
  <c r="S5393" i="1"/>
  <c r="T5393" i="1"/>
  <c r="U5393" i="1"/>
  <c r="M5394" i="1"/>
  <c r="N5394" i="1"/>
  <c r="O5394" i="1"/>
  <c r="P5394" i="1"/>
  <c r="Q5394" i="1"/>
  <c r="R5394" i="1"/>
  <c r="S5394" i="1"/>
  <c r="T5394" i="1"/>
  <c r="U5394" i="1"/>
  <c r="M5395" i="1"/>
  <c r="N5395" i="1"/>
  <c r="O5395" i="1"/>
  <c r="P5395" i="1"/>
  <c r="Q5395" i="1"/>
  <c r="R5395" i="1"/>
  <c r="S5395" i="1"/>
  <c r="T5395" i="1"/>
  <c r="U5395" i="1"/>
  <c r="M5396" i="1"/>
  <c r="N5396" i="1"/>
  <c r="O5396" i="1"/>
  <c r="P5396" i="1"/>
  <c r="Q5396" i="1"/>
  <c r="R5396" i="1"/>
  <c r="S5396" i="1"/>
  <c r="T5396" i="1"/>
  <c r="U5396" i="1"/>
  <c r="M5397" i="1"/>
  <c r="N5397" i="1"/>
  <c r="O5397" i="1"/>
  <c r="P5397" i="1"/>
  <c r="Q5397" i="1"/>
  <c r="R5397" i="1"/>
  <c r="S5397" i="1"/>
  <c r="T5397" i="1"/>
  <c r="U5397" i="1"/>
  <c r="M5398" i="1"/>
  <c r="N5398" i="1"/>
  <c r="O5398" i="1"/>
  <c r="P5398" i="1"/>
  <c r="Q5398" i="1"/>
  <c r="R5398" i="1"/>
  <c r="S5398" i="1"/>
  <c r="T5398" i="1"/>
  <c r="U5398" i="1"/>
  <c r="M5399" i="1"/>
  <c r="N5399" i="1"/>
  <c r="O5399" i="1"/>
  <c r="P5399" i="1"/>
  <c r="Q5399" i="1"/>
  <c r="R5399" i="1"/>
  <c r="S5399" i="1"/>
  <c r="T5399" i="1"/>
  <c r="U5399" i="1"/>
  <c r="M5400" i="1"/>
  <c r="N5400" i="1"/>
  <c r="O5400" i="1"/>
  <c r="P5400" i="1"/>
  <c r="Q5400" i="1"/>
  <c r="R5400" i="1"/>
  <c r="S5400" i="1"/>
  <c r="T5400" i="1"/>
  <c r="U5400" i="1"/>
  <c r="M5401" i="1"/>
  <c r="N5401" i="1"/>
  <c r="O5401" i="1"/>
  <c r="P5401" i="1"/>
  <c r="Q5401" i="1"/>
  <c r="R5401" i="1"/>
  <c r="S5401" i="1"/>
  <c r="T5401" i="1"/>
  <c r="U5401"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366" i="1"/>
  <c r="L5295" i="1"/>
  <c r="M5295" i="1"/>
  <c r="N5295" i="1"/>
  <c r="O5295" i="1"/>
  <c r="P5295" i="1"/>
  <c r="Q5295" i="1"/>
  <c r="R5295" i="1"/>
  <c r="S5295" i="1"/>
  <c r="T5295" i="1"/>
  <c r="U5295" i="1"/>
  <c r="L5296" i="1"/>
  <c r="M5296" i="1"/>
  <c r="N5296" i="1"/>
  <c r="O5296" i="1"/>
  <c r="P5296" i="1"/>
  <c r="Q5296" i="1"/>
  <c r="R5296" i="1"/>
  <c r="S5296" i="1"/>
  <c r="T5296" i="1"/>
  <c r="U5296" i="1"/>
  <c r="L5297" i="1"/>
  <c r="M5297" i="1"/>
  <c r="N5297" i="1"/>
  <c r="O5297" i="1"/>
  <c r="P5297" i="1"/>
  <c r="Q5297" i="1"/>
  <c r="R5297" i="1"/>
  <c r="S5297" i="1"/>
  <c r="T5297" i="1"/>
  <c r="U5297" i="1"/>
  <c r="L5298" i="1"/>
  <c r="M5298" i="1"/>
  <c r="N5298" i="1"/>
  <c r="O5298" i="1"/>
  <c r="P5298" i="1"/>
  <c r="Q5298" i="1"/>
  <c r="R5298" i="1"/>
  <c r="S5298" i="1"/>
  <c r="T5298" i="1"/>
  <c r="U5298" i="1"/>
  <c r="L5299" i="1"/>
  <c r="M5299" i="1"/>
  <c r="N5299" i="1"/>
  <c r="O5299" i="1"/>
  <c r="P5299" i="1"/>
  <c r="Q5299" i="1"/>
  <c r="R5299" i="1"/>
  <c r="S5299" i="1"/>
  <c r="T5299" i="1"/>
  <c r="U5299" i="1"/>
  <c r="L5300" i="1"/>
  <c r="M5300" i="1"/>
  <c r="N5300" i="1"/>
  <c r="O5300" i="1"/>
  <c r="P5300" i="1"/>
  <c r="Q5300" i="1"/>
  <c r="R5300" i="1"/>
  <c r="S5300" i="1"/>
  <c r="T5300" i="1"/>
  <c r="U5300" i="1"/>
  <c r="L5301" i="1"/>
  <c r="M5301" i="1"/>
  <c r="N5301" i="1"/>
  <c r="O5301" i="1"/>
  <c r="P5301" i="1"/>
  <c r="Q5301" i="1"/>
  <c r="R5301" i="1"/>
  <c r="S5301" i="1"/>
  <c r="T5301" i="1"/>
  <c r="U5301" i="1"/>
  <c r="L5302" i="1"/>
  <c r="M5302" i="1"/>
  <c r="N5302" i="1"/>
  <c r="O5302" i="1"/>
  <c r="P5302" i="1"/>
  <c r="Q5302" i="1"/>
  <c r="R5302" i="1"/>
  <c r="S5302" i="1"/>
  <c r="T5302" i="1"/>
  <c r="U5302" i="1"/>
  <c r="L5303" i="1"/>
  <c r="M5303" i="1"/>
  <c r="N5303" i="1"/>
  <c r="O5303" i="1"/>
  <c r="P5303" i="1"/>
  <c r="Q5303" i="1"/>
  <c r="R5303" i="1"/>
  <c r="S5303" i="1"/>
  <c r="T5303" i="1"/>
  <c r="U5303" i="1"/>
  <c r="L5304" i="1"/>
  <c r="M5304" i="1"/>
  <c r="N5304" i="1"/>
  <c r="O5304" i="1"/>
  <c r="P5304" i="1"/>
  <c r="Q5304" i="1"/>
  <c r="R5304" i="1"/>
  <c r="S5304" i="1"/>
  <c r="T5304" i="1"/>
  <c r="U5304" i="1"/>
  <c r="L5305" i="1"/>
  <c r="M5305" i="1"/>
  <c r="N5305" i="1"/>
  <c r="O5305" i="1"/>
  <c r="P5305" i="1"/>
  <c r="Q5305" i="1"/>
  <c r="R5305" i="1"/>
  <c r="S5305" i="1"/>
  <c r="T5305" i="1"/>
  <c r="U5305" i="1"/>
  <c r="L5306" i="1"/>
  <c r="M5306" i="1"/>
  <c r="N5306" i="1"/>
  <c r="O5306" i="1"/>
  <c r="P5306" i="1"/>
  <c r="Q5306" i="1"/>
  <c r="R5306" i="1"/>
  <c r="S5306" i="1"/>
  <c r="T5306" i="1"/>
  <c r="U5306" i="1"/>
  <c r="L5307" i="1"/>
  <c r="M5307" i="1"/>
  <c r="N5307" i="1"/>
  <c r="O5307" i="1"/>
  <c r="P5307" i="1"/>
  <c r="Q5307" i="1"/>
  <c r="R5307" i="1"/>
  <c r="S5307" i="1"/>
  <c r="T5307" i="1"/>
  <c r="U5307" i="1"/>
  <c r="L5308" i="1"/>
  <c r="M5308" i="1"/>
  <c r="N5308" i="1"/>
  <c r="O5308" i="1"/>
  <c r="P5308" i="1"/>
  <c r="Q5308" i="1"/>
  <c r="R5308" i="1"/>
  <c r="S5308" i="1"/>
  <c r="T5308" i="1"/>
  <c r="U5308" i="1"/>
  <c r="L5309" i="1"/>
  <c r="M5309" i="1"/>
  <c r="N5309" i="1"/>
  <c r="O5309" i="1"/>
  <c r="P5309" i="1"/>
  <c r="Q5309" i="1"/>
  <c r="R5309" i="1"/>
  <c r="S5309" i="1"/>
  <c r="T5309" i="1"/>
  <c r="U5309" i="1"/>
  <c r="L5310" i="1"/>
  <c r="M5310" i="1"/>
  <c r="N5310" i="1"/>
  <c r="O5310" i="1"/>
  <c r="P5310" i="1"/>
  <c r="Q5310" i="1"/>
  <c r="R5310" i="1"/>
  <c r="S5310" i="1"/>
  <c r="T5310" i="1"/>
  <c r="U5310" i="1"/>
  <c r="L5311" i="1"/>
  <c r="M5311" i="1"/>
  <c r="N5311" i="1"/>
  <c r="O5311" i="1"/>
  <c r="P5311" i="1"/>
  <c r="Q5311" i="1"/>
  <c r="R5311" i="1"/>
  <c r="S5311" i="1"/>
  <c r="T5311" i="1"/>
  <c r="U5311" i="1"/>
  <c r="L5312" i="1"/>
  <c r="M5312" i="1"/>
  <c r="N5312" i="1"/>
  <c r="O5312" i="1"/>
  <c r="P5312" i="1"/>
  <c r="Q5312" i="1"/>
  <c r="R5312" i="1"/>
  <c r="S5312" i="1"/>
  <c r="T5312" i="1"/>
  <c r="U5312" i="1"/>
  <c r="L5313" i="1"/>
  <c r="M5313" i="1"/>
  <c r="N5313" i="1"/>
  <c r="O5313" i="1"/>
  <c r="P5313" i="1"/>
  <c r="Q5313" i="1"/>
  <c r="R5313" i="1"/>
  <c r="S5313" i="1"/>
  <c r="T5313" i="1"/>
  <c r="U5313" i="1"/>
  <c r="L5314" i="1"/>
  <c r="M5314" i="1"/>
  <c r="N5314" i="1"/>
  <c r="O5314" i="1"/>
  <c r="P5314" i="1"/>
  <c r="Q5314" i="1"/>
  <c r="R5314" i="1"/>
  <c r="S5314" i="1"/>
  <c r="T5314" i="1"/>
  <c r="U5314" i="1"/>
  <c r="L5315" i="1"/>
  <c r="M5315" i="1"/>
  <c r="N5315" i="1"/>
  <c r="O5315" i="1"/>
  <c r="P5315" i="1"/>
  <c r="Q5315" i="1"/>
  <c r="R5315" i="1"/>
  <c r="S5315" i="1"/>
  <c r="T5315" i="1"/>
  <c r="U5315" i="1"/>
  <c r="L5316" i="1"/>
  <c r="M5316" i="1"/>
  <c r="N5316" i="1"/>
  <c r="O5316" i="1"/>
  <c r="P5316" i="1"/>
  <c r="Q5316" i="1"/>
  <c r="R5316" i="1"/>
  <c r="S5316" i="1"/>
  <c r="T5316" i="1"/>
  <c r="U5316" i="1"/>
  <c r="L5317" i="1"/>
  <c r="M5317" i="1"/>
  <c r="N5317" i="1"/>
  <c r="O5317" i="1"/>
  <c r="P5317" i="1"/>
  <c r="Q5317" i="1"/>
  <c r="R5317" i="1"/>
  <c r="S5317" i="1"/>
  <c r="T5317" i="1"/>
  <c r="U5317" i="1"/>
  <c r="L5318" i="1"/>
  <c r="M5318" i="1"/>
  <c r="N5318" i="1"/>
  <c r="O5318" i="1"/>
  <c r="P5318" i="1"/>
  <c r="Q5318" i="1"/>
  <c r="R5318" i="1"/>
  <c r="S5318" i="1"/>
  <c r="T5318" i="1"/>
  <c r="U5318" i="1"/>
  <c r="L5319" i="1"/>
  <c r="M5319" i="1"/>
  <c r="N5319" i="1"/>
  <c r="O5319" i="1"/>
  <c r="P5319" i="1"/>
  <c r="Q5319" i="1"/>
  <c r="R5319" i="1"/>
  <c r="S5319" i="1"/>
  <c r="T5319" i="1"/>
  <c r="U5319" i="1"/>
  <c r="L5320" i="1"/>
  <c r="M5320" i="1"/>
  <c r="N5320" i="1"/>
  <c r="O5320" i="1"/>
  <c r="P5320" i="1"/>
  <c r="Q5320" i="1"/>
  <c r="R5320" i="1"/>
  <c r="S5320" i="1"/>
  <c r="T5320" i="1"/>
  <c r="U5320" i="1"/>
  <c r="L5321" i="1"/>
  <c r="M5321" i="1"/>
  <c r="N5321" i="1"/>
  <c r="O5321" i="1"/>
  <c r="P5321" i="1"/>
  <c r="Q5321" i="1"/>
  <c r="R5321" i="1"/>
  <c r="S5321" i="1"/>
  <c r="T5321" i="1"/>
  <c r="U5321" i="1"/>
  <c r="L5322" i="1"/>
  <c r="M5322" i="1"/>
  <c r="N5322" i="1"/>
  <c r="O5322" i="1"/>
  <c r="P5322" i="1"/>
  <c r="Q5322" i="1"/>
  <c r="R5322" i="1"/>
  <c r="S5322" i="1"/>
  <c r="T5322" i="1"/>
  <c r="U5322" i="1"/>
  <c r="L5323" i="1"/>
  <c r="M5323" i="1"/>
  <c r="N5323" i="1"/>
  <c r="O5323" i="1"/>
  <c r="P5323" i="1"/>
  <c r="Q5323" i="1"/>
  <c r="R5323" i="1"/>
  <c r="S5323" i="1"/>
  <c r="T5323" i="1"/>
  <c r="U5323" i="1"/>
  <c r="L5324" i="1"/>
  <c r="M5324" i="1"/>
  <c r="N5324" i="1"/>
  <c r="O5324" i="1"/>
  <c r="P5324" i="1"/>
  <c r="Q5324" i="1"/>
  <c r="R5324" i="1"/>
  <c r="S5324" i="1"/>
  <c r="T5324" i="1"/>
  <c r="U5324" i="1"/>
  <c r="L5325" i="1"/>
  <c r="M5325" i="1"/>
  <c r="N5325" i="1"/>
  <c r="O5325" i="1"/>
  <c r="P5325" i="1"/>
  <c r="Q5325" i="1"/>
  <c r="R5325" i="1"/>
  <c r="S5325" i="1"/>
  <c r="T5325" i="1"/>
  <c r="U5325" i="1"/>
  <c r="L5326" i="1"/>
  <c r="M5326" i="1"/>
  <c r="N5326" i="1"/>
  <c r="O5326" i="1"/>
  <c r="P5326" i="1"/>
  <c r="Q5326" i="1"/>
  <c r="R5326" i="1"/>
  <c r="S5326" i="1"/>
  <c r="T5326" i="1"/>
  <c r="U5326" i="1"/>
  <c r="L5327" i="1"/>
  <c r="M5327" i="1"/>
  <c r="N5327" i="1"/>
  <c r="O5327" i="1"/>
  <c r="P5327" i="1"/>
  <c r="Q5327" i="1"/>
  <c r="R5327" i="1"/>
  <c r="S5327" i="1"/>
  <c r="T5327" i="1"/>
  <c r="U5327" i="1"/>
  <c r="L5328" i="1"/>
  <c r="M5328" i="1"/>
  <c r="N5328" i="1"/>
  <c r="O5328" i="1"/>
  <c r="P5328" i="1"/>
  <c r="Q5328" i="1"/>
  <c r="R5328" i="1"/>
  <c r="S5328" i="1"/>
  <c r="T5328" i="1"/>
  <c r="U5328" i="1"/>
  <c r="L5329" i="1"/>
  <c r="M5329" i="1"/>
  <c r="N5329" i="1"/>
  <c r="O5329" i="1"/>
  <c r="P5329" i="1"/>
  <c r="Q5329" i="1"/>
  <c r="R5329" i="1"/>
  <c r="S5329" i="1"/>
  <c r="T5329" i="1"/>
  <c r="U5329" i="1"/>
  <c r="M5294" i="1"/>
  <c r="N5294" i="1"/>
  <c r="O5294" i="1"/>
  <c r="P5294" i="1"/>
  <c r="Q5294" i="1"/>
  <c r="R5294" i="1"/>
  <c r="S5294" i="1"/>
  <c r="T5294" i="1"/>
  <c r="U5294" i="1"/>
  <c r="M5222" i="1"/>
  <c r="N5222" i="1"/>
  <c r="O5222" i="1"/>
  <c r="P5222" i="1"/>
  <c r="Q5222" i="1"/>
  <c r="R5222" i="1"/>
  <c r="S5222" i="1"/>
  <c r="T5222" i="1"/>
  <c r="U5222" i="1"/>
  <c r="M5223" i="1"/>
  <c r="N5223" i="1"/>
  <c r="O5223" i="1"/>
  <c r="P5223" i="1"/>
  <c r="Q5223" i="1"/>
  <c r="R5223" i="1"/>
  <c r="S5223" i="1"/>
  <c r="T5223" i="1"/>
  <c r="U5223" i="1"/>
  <c r="M5224" i="1"/>
  <c r="N5224" i="1"/>
  <c r="O5224" i="1"/>
  <c r="P5224" i="1"/>
  <c r="Q5224" i="1"/>
  <c r="R5224" i="1"/>
  <c r="S5224" i="1"/>
  <c r="T5224" i="1"/>
  <c r="U5224" i="1"/>
  <c r="M5225" i="1"/>
  <c r="N5225" i="1"/>
  <c r="O5225" i="1"/>
  <c r="P5225" i="1"/>
  <c r="Q5225" i="1"/>
  <c r="R5225" i="1"/>
  <c r="S5225" i="1"/>
  <c r="T5225" i="1"/>
  <c r="U5225" i="1"/>
  <c r="M5226" i="1"/>
  <c r="N5226" i="1"/>
  <c r="O5226" i="1"/>
  <c r="P5226" i="1"/>
  <c r="Q5226" i="1"/>
  <c r="R5226" i="1"/>
  <c r="S5226" i="1"/>
  <c r="T5226" i="1"/>
  <c r="U5226" i="1"/>
  <c r="M5227" i="1"/>
  <c r="N5227" i="1"/>
  <c r="O5227" i="1"/>
  <c r="P5227" i="1"/>
  <c r="Q5227" i="1"/>
  <c r="R5227" i="1"/>
  <c r="S5227" i="1"/>
  <c r="T5227" i="1"/>
  <c r="U5227" i="1"/>
  <c r="M5228" i="1"/>
  <c r="N5228" i="1"/>
  <c r="O5228" i="1"/>
  <c r="P5228" i="1"/>
  <c r="Q5228" i="1"/>
  <c r="R5228" i="1"/>
  <c r="S5228" i="1"/>
  <c r="T5228" i="1"/>
  <c r="U5228" i="1"/>
  <c r="M5229" i="1"/>
  <c r="N5229" i="1"/>
  <c r="O5229" i="1"/>
  <c r="P5229" i="1"/>
  <c r="Q5229" i="1"/>
  <c r="R5229" i="1"/>
  <c r="S5229" i="1"/>
  <c r="T5229" i="1"/>
  <c r="U5229" i="1"/>
  <c r="M5230" i="1"/>
  <c r="N5230" i="1"/>
  <c r="O5230" i="1"/>
  <c r="P5230" i="1"/>
  <c r="Q5230" i="1"/>
  <c r="R5230" i="1"/>
  <c r="S5230" i="1"/>
  <c r="T5230" i="1"/>
  <c r="U5230" i="1"/>
  <c r="M5231" i="1"/>
  <c r="N5231" i="1"/>
  <c r="O5231" i="1"/>
  <c r="P5231" i="1"/>
  <c r="Q5231" i="1"/>
  <c r="R5231" i="1"/>
  <c r="S5231" i="1"/>
  <c r="T5231" i="1"/>
  <c r="U5231" i="1"/>
  <c r="M5232" i="1"/>
  <c r="N5232" i="1"/>
  <c r="O5232" i="1"/>
  <c r="P5232" i="1"/>
  <c r="Q5232" i="1"/>
  <c r="R5232" i="1"/>
  <c r="S5232" i="1"/>
  <c r="T5232" i="1"/>
  <c r="U5232" i="1"/>
  <c r="M5233" i="1"/>
  <c r="N5233" i="1"/>
  <c r="O5233" i="1"/>
  <c r="P5233" i="1"/>
  <c r="Q5233" i="1"/>
  <c r="R5233" i="1"/>
  <c r="S5233" i="1"/>
  <c r="T5233" i="1"/>
  <c r="U5233" i="1"/>
  <c r="M5234" i="1"/>
  <c r="N5234" i="1"/>
  <c r="O5234" i="1"/>
  <c r="P5234" i="1"/>
  <c r="Q5234" i="1"/>
  <c r="R5234" i="1"/>
  <c r="S5234" i="1"/>
  <c r="T5234" i="1"/>
  <c r="U5234" i="1"/>
  <c r="M5235" i="1"/>
  <c r="N5235" i="1"/>
  <c r="O5235" i="1"/>
  <c r="P5235" i="1"/>
  <c r="Q5235" i="1"/>
  <c r="R5235" i="1"/>
  <c r="S5235" i="1"/>
  <c r="T5235" i="1"/>
  <c r="U5235" i="1"/>
  <c r="M5236" i="1"/>
  <c r="N5236" i="1"/>
  <c r="O5236" i="1"/>
  <c r="P5236" i="1"/>
  <c r="Q5236" i="1"/>
  <c r="R5236" i="1"/>
  <c r="S5236" i="1"/>
  <c r="T5236" i="1"/>
  <c r="U5236" i="1"/>
  <c r="M5237" i="1"/>
  <c r="N5237" i="1"/>
  <c r="O5237" i="1"/>
  <c r="P5237" i="1"/>
  <c r="Q5237" i="1"/>
  <c r="R5237" i="1"/>
  <c r="S5237" i="1"/>
  <c r="T5237" i="1"/>
  <c r="U5237" i="1"/>
  <c r="M5238" i="1"/>
  <c r="N5238" i="1"/>
  <c r="O5238" i="1"/>
  <c r="P5238" i="1"/>
  <c r="Q5238" i="1"/>
  <c r="R5238" i="1"/>
  <c r="S5238" i="1"/>
  <c r="T5238" i="1"/>
  <c r="U5238" i="1"/>
  <c r="M5239" i="1"/>
  <c r="N5239" i="1"/>
  <c r="O5239" i="1"/>
  <c r="P5239" i="1"/>
  <c r="Q5239" i="1"/>
  <c r="R5239" i="1"/>
  <c r="S5239" i="1"/>
  <c r="T5239" i="1"/>
  <c r="U5239" i="1"/>
  <c r="M5240" i="1"/>
  <c r="N5240" i="1"/>
  <c r="O5240" i="1"/>
  <c r="P5240" i="1"/>
  <c r="Q5240" i="1"/>
  <c r="R5240" i="1"/>
  <c r="S5240" i="1"/>
  <c r="T5240" i="1"/>
  <c r="U5240" i="1"/>
  <c r="M5241" i="1"/>
  <c r="N5241" i="1"/>
  <c r="O5241" i="1"/>
  <c r="P5241" i="1"/>
  <c r="Q5241" i="1"/>
  <c r="R5241" i="1"/>
  <c r="S5241" i="1"/>
  <c r="T5241" i="1"/>
  <c r="U5241" i="1"/>
  <c r="M5242" i="1"/>
  <c r="N5242" i="1"/>
  <c r="O5242" i="1"/>
  <c r="P5242" i="1"/>
  <c r="Q5242" i="1"/>
  <c r="R5242" i="1"/>
  <c r="S5242" i="1"/>
  <c r="T5242" i="1"/>
  <c r="U5242" i="1"/>
  <c r="M5243" i="1"/>
  <c r="N5243" i="1"/>
  <c r="O5243" i="1"/>
  <c r="P5243" i="1"/>
  <c r="Q5243" i="1"/>
  <c r="R5243" i="1"/>
  <c r="S5243" i="1"/>
  <c r="T5243" i="1"/>
  <c r="U5243" i="1"/>
  <c r="M5244" i="1"/>
  <c r="N5244" i="1"/>
  <c r="O5244" i="1"/>
  <c r="P5244" i="1"/>
  <c r="Q5244" i="1"/>
  <c r="R5244" i="1"/>
  <c r="S5244" i="1"/>
  <c r="T5244" i="1"/>
  <c r="U5244" i="1"/>
  <c r="M5245" i="1"/>
  <c r="N5245" i="1"/>
  <c r="O5245" i="1"/>
  <c r="P5245" i="1"/>
  <c r="Q5245" i="1"/>
  <c r="R5245" i="1"/>
  <c r="S5245" i="1"/>
  <c r="T5245" i="1"/>
  <c r="U5245" i="1"/>
  <c r="M5246" i="1"/>
  <c r="N5246" i="1"/>
  <c r="O5246" i="1"/>
  <c r="P5246" i="1"/>
  <c r="Q5246" i="1"/>
  <c r="R5246" i="1"/>
  <c r="S5246" i="1"/>
  <c r="T5246" i="1"/>
  <c r="U5246" i="1"/>
  <c r="M5247" i="1"/>
  <c r="N5247" i="1"/>
  <c r="O5247" i="1"/>
  <c r="P5247" i="1"/>
  <c r="Q5247" i="1"/>
  <c r="R5247" i="1"/>
  <c r="S5247" i="1"/>
  <c r="T5247" i="1"/>
  <c r="U5247" i="1"/>
  <c r="M5248" i="1"/>
  <c r="N5248" i="1"/>
  <c r="O5248" i="1"/>
  <c r="P5248" i="1"/>
  <c r="Q5248" i="1"/>
  <c r="R5248" i="1"/>
  <c r="S5248" i="1"/>
  <c r="T5248" i="1"/>
  <c r="U5248" i="1"/>
  <c r="M5249" i="1"/>
  <c r="N5249" i="1"/>
  <c r="O5249" i="1"/>
  <c r="P5249" i="1"/>
  <c r="Q5249" i="1"/>
  <c r="R5249" i="1"/>
  <c r="S5249" i="1"/>
  <c r="T5249" i="1"/>
  <c r="U5249" i="1"/>
  <c r="M5250" i="1"/>
  <c r="N5250" i="1"/>
  <c r="O5250" i="1"/>
  <c r="P5250" i="1"/>
  <c r="Q5250" i="1"/>
  <c r="R5250" i="1"/>
  <c r="S5250" i="1"/>
  <c r="T5250" i="1"/>
  <c r="U5250" i="1"/>
  <c r="M5251" i="1"/>
  <c r="N5251" i="1"/>
  <c r="O5251" i="1"/>
  <c r="P5251" i="1"/>
  <c r="Q5251" i="1"/>
  <c r="R5251" i="1"/>
  <c r="S5251" i="1"/>
  <c r="T5251" i="1"/>
  <c r="U5251" i="1"/>
  <c r="M5252" i="1"/>
  <c r="N5252" i="1"/>
  <c r="O5252" i="1"/>
  <c r="P5252" i="1"/>
  <c r="Q5252" i="1"/>
  <c r="R5252" i="1"/>
  <c r="S5252" i="1"/>
  <c r="T5252" i="1"/>
  <c r="U5252" i="1"/>
  <c r="M5253" i="1"/>
  <c r="N5253" i="1"/>
  <c r="O5253" i="1"/>
  <c r="P5253" i="1"/>
  <c r="Q5253" i="1"/>
  <c r="R5253" i="1"/>
  <c r="S5253" i="1"/>
  <c r="T5253" i="1"/>
  <c r="U5253" i="1"/>
  <c r="M5254" i="1"/>
  <c r="N5254" i="1"/>
  <c r="O5254" i="1"/>
  <c r="P5254" i="1"/>
  <c r="Q5254" i="1"/>
  <c r="R5254" i="1"/>
  <c r="S5254" i="1"/>
  <c r="T5254" i="1"/>
  <c r="U5254" i="1"/>
  <c r="M5255" i="1"/>
  <c r="N5255" i="1"/>
  <c r="O5255" i="1"/>
  <c r="P5255" i="1"/>
  <c r="Q5255" i="1"/>
  <c r="R5255" i="1"/>
  <c r="S5255" i="1"/>
  <c r="T5255" i="1"/>
  <c r="U5255" i="1"/>
  <c r="M5256" i="1"/>
  <c r="N5256" i="1"/>
  <c r="O5256" i="1"/>
  <c r="P5256" i="1"/>
  <c r="Q5256" i="1"/>
  <c r="R5256" i="1"/>
  <c r="S5256" i="1"/>
  <c r="T5256" i="1"/>
  <c r="U5256" i="1"/>
  <c r="M5257" i="1"/>
  <c r="N5257" i="1"/>
  <c r="O5257" i="1"/>
  <c r="P5257" i="1"/>
  <c r="Q5257" i="1"/>
  <c r="R5257" i="1"/>
  <c r="S5257" i="1"/>
  <c r="T5257" i="1"/>
  <c r="U5257"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94" i="1"/>
  <c r="L5222" i="1"/>
  <c r="L5403" i="1"/>
  <c r="M5403" i="1"/>
  <c r="N5403" i="1"/>
  <c r="O5403" i="1"/>
  <c r="P5403" i="1"/>
  <c r="Q5403" i="1"/>
  <c r="R5403" i="1"/>
  <c r="S5403" i="1"/>
  <c r="T5403" i="1"/>
  <c r="U5403" i="1"/>
  <c r="L5404" i="1"/>
  <c r="M5404" i="1"/>
  <c r="N5404" i="1"/>
  <c r="O5404" i="1"/>
  <c r="P5404" i="1"/>
  <c r="Q5404" i="1"/>
  <c r="R5404" i="1"/>
  <c r="S5404" i="1"/>
  <c r="T5404" i="1"/>
  <c r="U5404" i="1"/>
  <c r="L5405" i="1"/>
  <c r="M5405" i="1"/>
  <c r="N5405" i="1"/>
  <c r="O5405" i="1"/>
  <c r="P5405" i="1"/>
  <c r="Q5405" i="1"/>
  <c r="R5405" i="1"/>
  <c r="S5405" i="1"/>
  <c r="T5405" i="1"/>
  <c r="U5405" i="1"/>
  <c r="L5406" i="1"/>
  <c r="M5406" i="1"/>
  <c r="N5406" i="1"/>
  <c r="O5406" i="1"/>
  <c r="P5406" i="1"/>
  <c r="Q5406" i="1"/>
  <c r="R5406" i="1"/>
  <c r="S5406" i="1"/>
  <c r="T5406" i="1"/>
  <c r="U5406" i="1"/>
  <c r="L5407" i="1"/>
  <c r="M5407" i="1"/>
  <c r="N5407" i="1"/>
  <c r="O5407" i="1"/>
  <c r="P5407" i="1"/>
  <c r="Q5407" i="1"/>
  <c r="R5407" i="1"/>
  <c r="S5407" i="1"/>
  <c r="T5407" i="1"/>
  <c r="U5407" i="1"/>
  <c r="L5408" i="1"/>
  <c r="M5408" i="1"/>
  <c r="N5408" i="1"/>
  <c r="O5408" i="1"/>
  <c r="P5408" i="1"/>
  <c r="Q5408" i="1"/>
  <c r="R5408" i="1"/>
  <c r="S5408" i="1"/>
  <c r="T5408" i="1"/>
  <c r="U5408" i="1"/>
  <c r="L5409" i="1"/>
  <c r="M5409" i="1"/>
  <c r="N5409" i="1"/>
  <c r="O5409" i="1"/>
  <c r="P5409" i="1"/>
  <c r="Q5409" i="1"/>
  <c r="R5409" i="1"/>
  <c r="S5409" i="1"/>
  <c r="T5409" i="1"/>
  <c r="U5409" i="1"/>
  <c r="L5410" i="1"/>
  <c r="M5410" i="1"/>
  <c r="N5410" i="1"/>
  <c r="O5410" i="1"/>
  <c r="P5410" i="1"/>
  <c r="Q5410" i="1"/>
  <c r="R5410" i="1"/>
  <c r="S5410" i="1"/>
  <c r="T5410" i="1"/>
  <c r="U5410" i="1"/>
  <c r="L5411" i="1"/>
  <c r="M5411" i="1"/>
  <c r="N5411" i="1"/>
  <c r="O5411" i="1"/>
  <c r="P5411" i="1"/>
  <c r="Q5411" i="1"/>
  <c r="R5411" i="1"/>
  <c r="S5411" i="1"/>
  <c r="T5411" i="1"/>
  <c r="U5411" i="1"/>
  <c r="L5412" i="1"/>
  <c r="M5412" i="1"/>
  <c r="N5412" i="1"/>
  <c r="O5412" i="1"/>
  <c r="P5412" i="1"/>
  <c r="Q5412" i="1"/>
  <c r="R5412" i="1"/>
  <c r="S5412" i="1"/>
  <c r="T5412" i="1"/>
  <c r="U5412" i="1"/>
  <c r="L5413" i="1"/>
  <c r="M5413" i="1"/>
  <c r="N5413" i="1"/>
  <c r="O5413" i="1"/>
  <c r="P5413" i="1"/>
  <c r="Q5413" i="1"/>
  <c r="R5413" i="1"/>
  <c r="S5413" i="1"/>
  <c r="T5413" i="1"/>
  <c r="U5413" i="1"/>
  <c r="L5414" i="1"/>
  <c r="M5414" i="1"/>
  <c r="N5414" i="1"/>
  <c r="O5414" i="1"/>
  <c r="P5414" i="1"/>
  <c r="Q5414" i="1"/>
  <c r="R5414" i="1"/>
  <c r="S5414" i="1"/>
  <c r="T5414" i="1"/>
  <c r="U5414" i="1"/>
  <c r="L5415" i="1"/>
  <c r="M5415" i="1"/>
  <c r="N5415" i="1"/>
  <c r="O5415" i="1"/>
  <c r="P5415" i="1"/>
  <c r="Q5415" i="1"/>
  <c r="R5415" i="1"/>
  <c r="S5415" i="1"/>
  <c r="T5415" i="1"/>
  <c r="U5415" i="1"/>
  <c r="L5416" i="1"/>
  <c r="M5416" i="1"/>
  <c r="N5416" i="1"/>
  <c r="O5416" i="1"/>
  <c r="P5416" i="1"/>
  <c r="Q5416" i="1"/>
  <c r="R5416" i="1"/>
  <c r="S5416" i="1"/>
  <c r="T5416" i="1"/>
  <c r="U5416" i="1"/>
  <c r="L5417" i="1"/>
  <c r="M5417" i="1"/>
  <c r="N5417" i="1"/>
  <c r="O5417" i="1"/>
  <c r="P5417" i="1"/>
  <c r="Q5417" i="1"/>
  <c r="R5417" i="1"/>
  <c r="S5417" i="1"/>
  <c r="T5417" i="1"/>
  <c r="U5417" i="1"/>
  <c r="L5418" i="1"/>
  <c r="M5418" i="1"/>
  <c r="N5418" i="1"/>
  <c r="O5418" i="1"/>
  <c r="P5418" i="1"/>
  <c r="Q5418" i="1"/>
  <c r="R5418" i="1"/>
  <c r="S5418" i="1"/>
  <c r="T5418" i="1"/>
  <c r="U5418" i="1"/>
  <c r="L5419" i="1"/>
  <c r="M5419" i="1"/>
  <c r="N5419" i="1"/>
  <c r="O5419" i="1"/>
  <c r="P5419" i="1"/>
  <c r="Q5419" i="1"/>
  <c r="R5419" i="1"/>
  <c r="S5419" i="1"/>
  <c r="T5419" i="1"/>
  <c r="U5419" i="1"/>
  <c r="L5420" i="1"/>
  <c r="M5420" i="1"/>
  <c r="N5420" i="1"/>
  <c r="O5420" i="1"/>
  <c r="P5420" i="1"/>
  <c r="Q5420" i="1"/>
  <c r="R5420" i="1"/>
  <c r="S5420" i="1"/>
  <c r="T5420" i="1"/>
  <c r="U5420" i="1"/>
  <c r="L5421" i="1"/>
  <c r="M5421" i="1"/>
  <c r="N5421" i="1"/>
  <c r="O5421" i="1"/>
  <c r="P5421" i="1"/>
  <c r="Q5421" i="1"/>
  <c r="R5421" i="1"/>
  <c r="S5421" i="1"/>
  <c r="T5421" i="1"/>
  <c r="U5421" i="1"/>
  <c r="L5422" i="1"/>
  <c r="M5422" i="1"/>
  <c r="N5422" i="1"/>
  <c r="O5422" i="1"/>
  <c r="P5422" i="1"/>
  <c r="Q5422" i="1"/>
  <c r="R5422" i="1"/>
  <c r="S5422" i="1"/>
  <c r="T5422" i="1"/>
  <c r="U5422" i="1"/>
  <c r="L5423" i="1"/>
  <c r="M5423" i="1"/>
  <c r="N5423" i="1"/>
  <c r="O5423" i="1"/>
  <c r="P5423" i="1"/>
  <c r="Q5423" i="1"/>
  <c r="R5423" i="1"/>
  <c r="S5423" i="1"/>
  <c r="T5423" i="1"/>
  <c r="U5423" i="1"/>
  <c r="L5424" i="1"/>
  <c r="M5424" i="1"/>
  <c r="N5424" i="1"/>
  <c r="O5424" i="1"/>
  <c r="P5424" i="1"/>
  <c r="Q5424" i="1"/>
  <c r="R5424" i="1"/>
  <c r="S5424" i="1"/>
  <c r="T5424" i="1"/>
  <c r="U5424" i="1"/>
  <c r="L5425" i="1"/>
  <c r="M5425" i="1"/>
  <c r="N5425" i="1"/>
  <c r="O5425" i="1"/>
  <c r="P5425" i="1"/>
  <c r="Q5425" i="1"/>
  <c r="R5425" i="1"/>
  <c r="S5425" i="1"/>
  <c r="T5425" i="1"/>
  <c r="U5425" i="1"/>
  <c r="L5426" i="1"/>
  <c r="M5426" i="1"/>
  <c r="N5426" i="1"/>
  <c r="O5426" i="1"/>
  <c r="P5426" i="1"/>
  <c r="Q5426" i="1"/>
  <c r="R5426" i="1"/>
  <c r="S5426" i="1"/>
  <c r="T5426" i="1"/>
  <c r="U5426" i="1"/>
  <c r="L5427" i="1"/>
  <c r="M5427" i="1"/>
  <c r="N5427" i="1"/>
  <c r="O5427" i="1"/>
  <c r="P5427" i="1"/>
  <c r="Q5427" i="1"/>
  <c r="R5427" i="1"/>
  <c r="S5427" i="1"/>
  <c r="T5427" i="1"/>
  <c r="U5427" i="1"/>
  <c r="L5428" i="1"/>
  <c r="M5428" i="1"/>
  <c r="N5428" i="1"/>
  <c r="O5428" i="1"/>
  <c r="P5428" i="1"/>
  <c r="Q5428" i="1"/>
  <c r="R5428" i="1"/>
  <c r="S5428" i="1"/>
  <c r="T5428" i="1"/>
  <c r="U5428" i="1"/>
  <c r="L5429" i="1"/>
  <c r="M5429" i="1"/>
  <c r="N5429" i="1"/>
  <c r="O5429" i="1"/>
  <c r="P5429" i="1"/>
  <c r="Q5429" i="1"/>
  <c r="R5429" i="1"/>
  <c r="S5429" i="1"/>
  <c r="T5429" i="1"/>
  <c r="U5429" i="1"/>
  <c r="L5430" i="1"/>
  <c r="M5430" i="1"/>
  <c r="N5430" i="1"/>
  <c r="O5430" i="1"/>
  <c r="P5430" i="1"/>
  <c r="Q5430" i="1"/>
  <c r="R5430" i="1"/>
  <c r="S5430" i="1"/>
  <c r="T5430" i="1"/>
  <c r="U5430" i="1"/>
  <c r="L5431" i="1"/>
  <c r="M5431" i="1"/>
  <c r="N5431" i="1"/>
  <c r="O5431" i="1"/>
  <c r="P5431" i="1"/>
  <c r="Q5431" i="1"/>
  <c r="R5431" i="1"/>
  <c r="S5431" i="1"/>
  <c r="T5431" i="1"/>
  <c r="U5431" i="1"/>
  <c r="L5432" i="1"/>
  <c r="M5432" i="1"/>
  <c r="N5432" i="1"/>
  <c r="O5432" i="1"/>
  <c r="P5432" i="1"/>
  <c r="Q5432" i="1"/>
  <c r="R5432" i="1"/>
  <c r="S5432" i="1"/>
  <c r="T5432" i="1"/>
  <c r="U5432" i="1"/>
  <c r="L5433" i="1"/>
  <c r="M5433" i="1"/>
  <c r="N5433" i="1"/>
  <c r="O5433" i="1"/>
  <c r="P5433" i="1"/>
  <c r="Q5433" i="1"/>
  <c r="R5433" i="1"/>
  <c r="S5433" i="1"/>
  <c r="T5433" i="1"/>
  <c r="U5433" i="1"/>
  <c r="L5434" i="1"/>
  <c r="M5434" i="1"/>
  <c r="N5434" i="1"/>
  <c r="O5434" i="1"/>
  <c r="P5434" i="1"/>
  <c r="Q5434" i="1"/>
  <c r="R5434" i="1"/>
  <c r="S5434" i="1"/>
  <c r="T5434" i="1"/>
  <c r="U5434" i="1"/>
  <c r="L5435" i="1"/>
  <c r="M5435" i="1"/>
  <c r="N5435" i="1"/>
  <c r="O5435" i="1"/>
  <c r="P5435" i="1"/>
  <c r="Q5435" i="1"/>
  <c r="R5435" i="1"/>
  <c r="S5435" i="1"/>
  <c r="T5435" i="1"/>
  <c r="U5435" i="1"/>
  <c r="L5436" i="1"/>
  <c r="M5436" i="1"/>
  <c r="N5436" i="1"/>
  <c r="O5436" i="1"/>
  <c r="P5436" i="1"/>
  <c r="Q5436" i="1"/>
  <c r="R5436" i="1"/>
  <c r="S5436" i="1"/>
  <c r="T5436" i="1"/>
  <c r="U5436" i="1"/>
  <c r="L5437" i="1"/>
  <c r="M5437" i="1"/>
  <c r="N5437" i="1"/>
  <c r="O5437" i="1"/>
  <c r="P5437" i="1"/>
  <c r="Q5437" i="1"/>
  <c r="R5437" i="1"/>
  <c r="S5437" i="1"/>
  <c r="T5437" i="1"/>
  <c r="U5437" i="1"/>
  <c r="M5402" i="1"/>
  <c r="N5402" i="1"/>
  <c r="O5402" i="1"/>
  <c r="P5402" i="1"/>
  <c r="Q5402" i="1"/>
  <c r="R5402" i="1"/>
  <c r="S5402" i="1"/>
  <c r="T5402" i="1"/>
  <c r="U5402" i="1"/>
  <c r="L5402" i="1"/>
  <c r="M5330" i="1"/>
  <c r="N5330" i="1"/>
  <c r="O5330" i="1"/>
  <c r="P5330" i="1"/>
  <c r="Q5330" i="1"/>
  <c r="R5330" i="1"/>
  <c r="S5330" i="1"/>
  <c r="T5330" i="1"/>
  <c r="U5330" i="1"/>
  <c r="M5331" i="1"/>
  <c r="N5331" i="1"/>
  <c r="O5331" i="1"/>
  <c r="P5331" i="1"/>
  <c r="Q5331" i="1"/>
  <c r="R5331" i="1"/>
  <c r="S5331" i="1"/>
  <c r="T5331" i="1"/>
  <c r="U5331" i="1"/>
  <c r="M5332" i="1"/>
  <c r="N5332" i="1"/>
  <c r="O5332" i="1"/>
  <c r="P5332" i="1"/>
  <c r="Q5332" i="1"/>
  <c r="R5332" i="1"/>
  <c r="S5332" i="1"/>
  <c r="T5332" i="1"/>
  <c r="U5332" i="1"/>
  <c r="M5333" i="1"/>
  <c r="N5333" i="1"/>
  <c r="O5333" i="1"/>
  <c r="P5333" i="1"/>
  <c r="Q5333" i="1"/>
  <c r="R5333" i="1"/>
  <c r="S5333" i="1"/>
  <c r="T5333" i="1"/>
  <c r="U5333" i="1"/>
  <c r="M5334" i="1"/>
  <c r="N5334" i="1"/>
  <c r="O5334" i="1"/>
  <c r="P5334" i="1"/>
  <c r="Q5334" i="1"/>
  <c r="R5334" i="1"/>
  <c r="S5334" i="1"/>
  <c r="T5334" i="1"/>
  <c r="U5334" i="1"/>
  <c r="M5335" i="1"/>
  <c r="N5335" i="1"/>
  <c r="O5335" i="1"/>
  <c r="P5335" i="1"/>
  <c r="Q5335" i="1"/>
  <c r="R5335" i="1"/>
  <c r="S5335" i="1"/>
  <c r="T5335" i="1"/>
  <c r="U5335" i="1"/>
  <c r="M5336" i="1"/>
  <c r="N5336" i="1"/>
  <c r="O5336" i="1"/>
  <c r="P5336" i="1"/>
  <c r="Q5336" i="1"/>
  <c r="R5336" i="1"/>
  <c r="S5336" i="1"/>
  <c r="T5336" i="1"/>
  <c r="U5336" i="1"/>
  <c r="M5337" i="1"/>
  <c r="N5337" i="1"/>
  <c r="O5337" i="1"/>
  <c r="P5337" i="1"/>
  <c r="Q5337" i="1"/>
  <c r="R5337" i="1"/>
  <c r="S5337" i="1"/>
  <c r="T5337" i="1"/>
  <c r="U5337" i="1"/>
  <c r="M5338" i="1"/>
  <c r="N5338" i="1"/>
  <c r="O5338" i="1"/>
  <c r="P5338" i="1"/>
  <c r="Q5338" i="1"/>
  <c r="R5338" i="1"/>
  <c r="S5338" i="1"/>
  <c r="T5338" i="1"/>
  <c r="U5338" i="1"/>
  <c r="M5339" i="1"/>
  <c r="N5339" i="1"/>
  <c r="O5339" i="1"/>
  <c r="P5339" i="1"/>
  <c r="Q5339" i="1"/>
  <c r="R5339" i="1"/>
  <c r="S5339" i="1"/>
  <c r="T5339" i="1"/>
  <c r="U5339" i="1"/>
  <c r="M5340" i="1"/>
  <c r="N5340" i="1"/>
  <c r="O5340" i="1"/>
  <c r="P5340" i="1"/>
  <c r="Q5340" i="1"/>
  <c r="R5340" i="1"/>
  <c r="S5340" i="1"/>
  <c r="T5340" i="1"/>
  <c r="U5340" i="1"/>
  <c r="M5341" i="1"/>
  <c r="N5341" i="1"/>
  <c r="O5341" i="1"/>
  <c r="P5341" i="1"/>
  <c r="Q5341" i="1"/>
  <c r="R5341" i="1"/>
  <c r="S5341" i="1"/>
  <c r="T5341" i="1"/>
  <c r="U5341" i="1"/>
  <c r="M5342" i="1"/>
  <c r="N5342" i="1"/>
  <c r="O5342" i="1"/>
  <c r="P5342" i="1"/>
  <c r="Q5342" i="1"/>
  <c r="R5342" i="1"/>
  <c r="S5342" i="1"/>
  <c r="T5342" i="1"/>
  <c r="U5342" i="1"/>
  <c r="M5343" i="1"/>
  <c r="N5343" i="1"/>
  <c r="O5343" i="1"/>
  <c r="P5343" i="1"/>
  <c r="Q5343" i="1"/>
  <c r="R5343" i="1"/>
  <c r="S5343" i="1"/>
  <c r="T5343" i="1"/>
  <c r="U5343" i="1"/>
  <c r="M5344" i="1"/>
  <c r="N5344" i="1"/>
  <c r="O5344" i="1"/>
  <c r="P5344" i="1"/>
  <c r="Q5344" i="1"/>
  <c r="R5344" i="1"/>
  <c r="S5344" i="1"/>
  <c r="T5344" i="1"/>
  <c r="U5344" i="1"/>
  <c r="M5345" i="1"/>
  <c r="N5345" i="1"/>
  <c r="O5345" i="1"/>
  <c r="P5345" i="1"/>
  <c r="Q5345" i="1"/>
  <c r="R5345" i="1"/>
  <c r="S5345" i="1"/>
  <c r="T5345" i="1"/>
  <c r="U5345" i="1"/>
  <c r="M5346" i="1"/>
  <c r="N5346" i="1"/>
  <c r="O5346" i="1"/>
  <c r="P5346" i="1"/>
  <c r="Q5346" i="1"/>
  <c r="R5346" i="1"/>
  <c r="S5346" i="1"/>
  <c r="T5346" i="1"/>
  <c r="U5346" i="1"/>
  <c r="M5347" i="1"/>
  <c r="N5347" i="1"/>
  <c r="O5347" i="1"/>
  <c r="P5347" i="1"/>
  <c r="Q5347" i="1"/>
  <c r="R5347" i="1"/>
  <c r="S5347" i="1"/>
  <c r="T5347" i="1"/>
  <c r="U5347" i="1"/>
  <c r="M5348" i="1"/>
  <c r="N5348" i="1"/>
  <c r="O5348" i="1"/>
  <c r="P5348" i="1"/>
  <c r="Q5348" i="1"/>
  <c r="R5348" i="1"/>
  <c r="S5348" i="1"/>
  <c r="T5348" i="1"/>
  <c r="U5348" i="1"/>
  <c r="M5349" i="1"/>
  <c r="N5349" i="1"/>
  <c r="O5349" i="1"/>
  <c r="P5349" i="1"/>
  <c r="Q5349" i="1"/>
  <c r="R5349" i="1"/>
  <c r="S5349" i="1"/>
  <c r="T5349" i="1"/>
  <c r="U5349" i="1"/>
  <c r="M5350" i="1"/>
  <c r="N5350" i="1"/>
  <c r="O5350" i="1"/>
  <c r="P5350" i="1"/>
  <c r="Q5350" i="1"/>
  <c r="R5350" i="1"/>
  <c r="S5350" i="1"/>
  <c r="T5350" i="1"/>
  <c r="U5350" i="1"/>
  <c r="M5351" i="1"/>
  <c r="N5351" i="1"/>
  <c r="O5351" i="1"/>
  <c r="P5351" i="1"/>
  <c r="Q5351" i="1"/>
  <c r="R5351" i="1"/>
  <c r="S5351" i="1"/>
  <c r="T5351" i="1"/>
  <c r="U5351" i="1"/>
  <c r="M5352" i="1"/>
  <c r="N5352" i="1"/>
  <c r="O5352" i="1"/>
  <c r="P5352" i="1"/>
  <c r="Q5352" i="1"/>
  <c r="R5352" i="1"/>
  <c r="S5352" i="1"/>
  <c r="T5352" i="1"/>
  <c r="U5352" i="1"/>
  <c r="M5353" i="1"/>
  <c r="N5353" i="1"/>
  <c r="O5353" i="1"/>
  <c r="P5353" i="1"/>
  <c r="Q5353" i="1"/>
  <c r="R5353" i="1"/>
  <c r="S5353" i="1"/>
  <c r="T5353" i="1"/>
  <c r="U5353" i="1"/>
  <c r="M5354" i="1"/>
  <c r="N5354" i="1"/>
  <c r="O5354" i="1"/>
  <c r="P5354" i="1"/>
  <c r="Q5354" i="1"/>
  <c r="R5354" i="1"/>
  <c r="S5354" i="1"/>
  <c r="T5354" i="1"/>
  <c r="U5354" i="1"/>
  <c r="M5355" i="1"/>
  <c r="N5355" i="1"/>
  <c r="O5355" i="1"/>
  <c r="P5355" i="1"/>
  <c r="Q5355" i="1"/>
  <c r="R5355" i="1"/>
  <c r="S5355" i="1"/>
  <c r="T5355" i="1"/>
  <c r="U5355" i="1"/>
  <c r="M5356" i="1"/>
  <c r="N5356" i="1"/>
  <c r="O5356" i="1"/>
  <c r="P5356" i="1"/>
  <c r="Q5356" i="1"/>
  <c r="R5356" i="1"/>
  <c r="S5356" i="1"/>
  <c r="T5356" i="1"/>
  <c r="U5356" i="1"/>
  <c r="M5357" i="1"/>
  <c r="N5357" i="1"/>
  <c r="O5357" i="1"/>
  <c r="P5357" i="1"/>
  <c r="Q5357" i="1"/>
  <c r="R5357" i="1"/>
  <c r="S5357" i="1"/>
  <c r="T5357" i="1"/>
  <c r="U5357" i="1"/>
  <c r="M5358" i="1"/>
  <c r="N5358" i="1"/>
  <c r="O5358" i="1"/>
  <c r="P5358" i="1"/>
  <c r="Q5358" i="1"/>
  <c r="R5358" i="1"/>
  <c r="S5358" i="1"/>
  <c r="T5358" i="1"/>
  <c r="U5358" i="1"/>
  <c r="M5359" i="1"/>
  <c r="N5359" i="1"/>
  <c r="O5359" i="1"/>
  <c r="P5359" i="1"/>
  <c r="Q5359" i="1"/>
  <c r="R5359" i="1"/>
  <c r="S5359" i="1"/>
  <c r="T5359" i="1"/>
  <c r="U5359" i="1"/>
  <c r="M5360" i="1"/>
  <c r="N5360" i="1"/>
  <c r="O5360" i="1"/>
  <c r="P5360" i="1"/>
  <c r="Q5360" i="1"/>
  <c r="R5360" i="1"/>
  <c r="S5360" i="1"/>
  <c r="T5360" i="1"/>
  <c r="U5360" i="1"/>
  <c r="M5361" i="1"/>
  <c r="N5361" i="1"/>
  <c r="O5361" i="1"/>
  <c r="P5361" i="1"/>
  <c r="Q5361" i="1"/>
  <c r="R5361" i="1"/>
  <c r="S5361" i="1"/>
  <c r="T5361" i="1"/>
  <c r="U5361" i="1"/>
  <c r="M5362" i="1"/>
  <c r="N5362" i="1"/>
  <c r="O5362" i="1"/>
  <c r="P5362" i="1"/>
  <c r="Q5362" i="1"/>
  <c r="R5362" i="1"/>
  <c r="S5362" i="1"/>
  <c r="T5362" i="1"/>
  <c r="U5362" i="1"/>
  <c r="M5363" i="1"/>
  <c r="N5363" i="1"/>
  <c r="O5363" i="1"/>
  <c r="P5363" i="1"/>
  <c r="Q5363" i="1"/>
  <c r="R5363" i="1"/>
  <c r="S5363" i="1"/>
  <c r="T5363" i="1"/>
  <c r="U5363" i="1"/>
  <c r="M5364" i="1"/>
  <c r="N5364" i="1"/>
  <c r="O5364" i="1"/>
  <c r="P5364" i="1"/>
  <c r="Q5364" i="1"/>
  <c r="R5364" i="1"/>
  <c r="S5364" i="1"/>
  <c r="T5364" i="1"/>
  <c r="U5364" i="1"/>
  <c r="M5365" i="1"/>
  <c r="N5365" i="1"/>
  <c r="O5365" i="1"/>
  <c r="P5365" i="1"/>
  <c r="Q5365" i="1"/>
  <c r="R5365" i="1"/>
  <c r="S5365" i="1"/>
  <c r="T5365" i="1"/>
  <c r="U5365"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30" i="1"/>
  <c r="M5258" i="1"/>
  <c r="N5258" i="1"/>
  <c r="O5258" i="1"/>
  <c r="P5258" i="1"/>
  <c r="Q5258" i="1"/>
  <c r="R5258" i="1"/>
  <c r="S5258" i="1"/>
  <c r="T5258" i="1"/>
  <c r="U5258" i="1"/>
  <c r="M5259" i="1"/>
  <c r="M5547" i="1" s="1"/>
  <c r="N5259" i="1"/>
  <c r="O5259" i="1"/>
  <c r="P5259" i="1"/>
  <c r="Q5259" i="1"/>
  <c r="R5259" i="1"/>
  <c r="S5259" i="1"/>
  <c r="T5259" i="1"/>
  <c r="U5259" i="1"/>
  <c r="U5547" i="1" s="1"/>
  <c r="M5260" i="1"/>
  <c r="N5260" i="1"/>
  <c r="O5260" i="1"/>
  <c r="P5260" i="1"/>
  <c r="Q5260" i="1"/>
  <c r="R5260" i="1"/>
  <c r="S5260" i="1"/>
  <c r="T5260" i="1"/>
  <c r="U5260" i="1"/>
  <c r="M5261" i="1"/>
  <c r="N5261" i="1"/>
  <c r="O5261" i="1"/>
  <c r="P5261" i="1"/>
  <c r="Q5261" i="1"/>
  <c r="R5261" i="1"/>
  <c r="S5261" i="1"/>
  <c r="T5261" i="1"/>
  <c r="U5261" i="1"/>
  <c r="M5262" i="1"/>
  <c r="N5262" i="1"/>
  <c r="O5262" i="1"/>
  <c r="P5262" i="1"/>
  <c r="Q5262" i="1"/>
  <c r="R5262" i="1"/>
  <c r="S5262" i="1"/>
  <c r="T5262" i="1"/>
  <c r="U5262" i="1"/>
  <c r="M5263" i="1"/>
  <c r="N5263" i="1"/>
  <c r="O5263" i="1"/>
  <c r="P5263" i="1"/>
  <c r="P5479" i="1" s="1"/>
  <c r="Q5263" i="1"/>
  <c r="R5263" i="1"/>
  <c r="S5263" i="1"/>
  <c r="T5263" i="1"/>
  <c r="U5263" i="1"/>
  <c r="M5264" i="1"/>
  <c r="N5264" i="1"/>
  <c r="O5264" i="1"/>
  <c r="P5264" i="1"/>
  <c r="Q5264" i="1"/>
  <c r="R5264" i="1"/>
  <c r="S5264" i="1"/>
  <c r="T5264" i="1"/>
  <c r="U5264" i="1"/>
  <c r="M5265" i="1"/>
  <c r="N5265" i="1"/>
  <c r="O5265" i="1"/>
  <c r="P5265" i="1"/>
  <c r="Q5265" i="1"/>
  <c r="R5265" i="1"/>
  <c r="S5265" i="1"/>
  <c r="T5265" i="1"/>
  <c r="U5265" i="1"/>
  <c r="M5266" i="1"/>
  <c r="N5266" i="1"/>
  <c r="O5266" i="1"/>
  <c r="P5266" i="1"/>
  <c r="Q5266" i="1"/>
  <c r="R5266" i="1"/>
  <c r="S5266" i="1"/>
  <c r="T5266" i="1"/>
  <c r="U5266" i="1"/>
  <c r="M5267" i="1"/>
  <c r="M5555" i="1" s="1"/>
  <c r="N5267" i="1"/>
  <c r="O5267" i="1"/>
  <c r="P5267" i="1"/>
  <c r="Q5267" i="1"/>
  <c r="R5267" i="1"/>
  <c r="S5267" i="1"/>
  <c r="T5267" i="1"/>
  <c r="U5267" i="1"/>
  <c r="U5555" i="1" s="1"/>
  <c r="M5268" i="1"/>
  <c r="N5268" i="1"/>
  <c r="O5268" i="1"/>
  <c r="P5268" i="1"/>
  <c r="Q5268" i="1"/>
  <c r="R5268" i="1"/>
  <c r="S5268" i="1"/>
  <c r="T5268" i="1"/>
  <c r="U5268" i="1"/>
  <c r="M5269" i="1"/>
  <c r="N5269" i="1"/>
  <c r="O5269" i="1"/>
  <c r="P5269" i="1"/>
  <c r="Q5269" i="1"/>
  <c r="R5269" i="1"/>
  <c r="S5269" i="1"/>
  <c r="T5269" i="1"/>
  <c r="U5269" i="1"/>
  <c r="M5270" i="1"/>
  <c r="N5270" i="1"/>
  <c r="O5270" i="1"/>
  <c r="P5270" i="1"/>
  <c r="Q5270" i="1"/>
  <c r="R5270" i="1"/>
  <c r="S5270" i="1"/>
  <c r="T5270" i="1"/>
  <c r="U5270" i="1"/>
  <c r="M5271" i="1"/>
  <c r="N5271" i="1"/>
  <c r="O5271" i="1"/>
  <c r="P5271" i="1"/>
  <c r="Q5271" i="1"/>
  <c r="R5271" i="1"/>
  <c r="S5271" i="1"/>
  <c r="T5271" i="1"/>
  <c r="U5271" i="1"/>
  <c r="M5272" i="1"/>
  <c r="N5272" i="1"/>
  <c r="O5272" i="1"/>
  <c r="P5272" i="1"/>
  <c r="Q5272" i="1"/>
  <c r="R5272" i="1"/>
  <c r="S5272" i="1"/>
  <c r="T5272" i="1"/>
  <c r="U5272" i="1"/>
  <c r="M5273" i="1"/>
  <c r="N5273" i="1"/>
  <c r="O5273" i="1"/>
  <c r="P5273" i="1"/>
  <c r="Q5273" i="1"/>
  <c r="R5273" i="1"/>
  <c r="S5273" i="1"/>
  <c r="T5273" i="1"/>
  <c r="U5273" i="1"/>
  <c r="M5274" i="1"/>
  <c r="N5274" i="1"/>
  <c r="O5274" i="1"/>
  <c r="P5274" i="1"/>
  <c r="Q5274" i="1"/>
  <c r="R5274" i="1"/>
  <c r="S5274" i="1"/>
  <c r="T5274" i="1"/>
  <c r="U5274" i="1"/>
  <c r="M5275" i="1"/>
  <c r="M5563" i="1" s="1"/>
  <c r="N5275" i="1"/>
  <c r="O5275" i="1"/>
  <c r="P5275" i="1"/>
  <c r="Q5275" i="1"/>
  <c r="Q5491" i="1" s="1"/>
  <c r="R5275" i="1"/>
  <c r="R5563" i="1" s="1"/>
  <c r="S5275" i="1"/>
  <c r="T5275" i="1"/>
  <c r="U5275" i="1"/>
  <c r="U5563" i="1" s="1"/>
  <c r="M5276" i="1"/>
  <c r="N5276" i="1"/>
  <c r="O5276" i="1"/>
  <c r="P5276" i="1"/>
  <c r="Q5276" i="1"/>
  <c r="R5276" i="1"/>
  <c r="S5276" i="1"/>
  <c r="T5276" i="1"/>
  <c r="U5276" i="1"/>
  <c r="M5277" i="1"/>
  <c r="N5277" i="1"/>
  <c r="O5277" i="1"/>
  <c r="P5277" i="1"/>
  <c r="Q5277" i="1"/>
  <c r="R5277" i="1"/>
  <c r="S5277" i="1"/>
  <c r="T5277" i="1"/>
  <c r="U5277" i="1"/>
  <c r="M5278" i="1"/>
  <c r="N5278" i="1"/>
  <c r="O5278" i="1"/>
  <c r="P5278" i="1"/>
  <c r="Q5278" i="1"/>
  <c r="R5278" i="1"/>
  <c r="S5278" i="1"/>
  <c r="T5278" i="1"/>
  <c r="U5278" i="1"/>
  <c r="M5279" i="1"/>
  <c r="N5279" i="1"/>
  <c r="O5279" i="1"/>
  <c r="P5279" i="1"/>
  <c r="Q5279" i="1"/>
  <c r="R5279" i="1"/>
  <c r="S5279" i="1"/>
  <c r="T5279" i="1"/>
  <c r="U5279" i="1"/>
  <c r="M5280" i="1"/>
  <c r="N5280" i="1"/>
  <c r="O5280" i="1"/>
  <c r="P5280" i="1"/>
  <c r="Q5280" i="1"/>
  <c r="R5280" i="1"/>
  <c r="S5280" i="1"/>
  <c r="T5280" i="1"/>
  <c r="U5280" i="1"/>
  <c r="M5281" i="1"/>
  <c r="N5281" i="1"/>
  <c r="O5281" i="1"/>
  <c r="P5281" i="1"/>
  <c r="Q5281" i="1"/>
  <c r="R5281" i="1"/>
  <c r="S5281" i="1"/>
  <c r="T5281" i="1"/>
  <c r="U5281" i="1"/>
  <c r="M5282" i="1"/>
  <c r="N5282" i="1"/>
  <c r="O5282" i="1"/>
  <c r="P5282" i="1"/>
  <c r="Q5282" i="1"/>
  <c r="R5282" i="1"/>
  <c r="S5282" i="1"/>
  <c r="T5282" i="1"/>
  <c r="U5282" i="1"/>
  <c r="M5283" i="1"/>
  <c r="M5571" i="1" s="1"/>
  <c r="N5283" i="1"/>
  <c r="N5571" i="1" s="1"/>
  <c r="O5283" i="1"/>
  <c r="O5571" i="1" s="1"/>
  <c r="P5283" i="1"/>
  <c r="Q5283" i="1"/>
  <c r="R5283" i="1"/>
  <c r="S5283" i="1"/>
  <c r="T5283" i="1"/>
  <c r="U5283" i="1"/>
  <c r="U5571" i="1" s="1"/>
  <c r="M5284" i="1"/>
  <c r="N5284" i="1"/>
  <c r="O5284" i="1"/>
  <c r="P5284" i="1"/>
  <c r="Q5284" i="1"/>
  <c r="R5284" i="1"/>
  <c r="S5284" i="1"/>
  <c r="T5284" i="1"/>
  <c r="U5284" i="1"/>
  <c r="M5285" i="1"/>
  <c r="N5285" i="1"/>
  <c r="O5285" i="1"/>
  <c r="P5285" i="1"/>
  <c r="Q5285" i="1"/>
  <c r="R5285" i="1"/>
  <c r="S5285" i="1"/>
  <c r="T5285" i="1"/>
  <c r="U5285" i="1"/>
  <c r="M5286" i="1"/>
  <c r="N5286" i="1"/>
  <c r="O5286" i="1"/>
  <c r="P5286" i="1"/>
  <c r="Q5286" i="1"/>
  <c r="R5286" i="1"/>
  <c r="S5286" i="1"/>
  <c r="T5286" i="1"/>
  <c r="U5286" i="1"/>
  <c r="M5287" i="1"/>
  <c r="N5287" i="1"/>
  <c r="N5575" i="1" s="1"/>
  <c r="O5287" i="1"/>
  <c r="P5287" i="1"/>
  <c r="Q5287" i="1"/>
  <c r="R5287" i="1"/>
  <c r="S5287" i="1"/>
  <c r="T5287" i="1"/>
  <c r="U5287" i="1"/>
  <c r="M5288" i="1"/>
  <c r="N5288" i="1"/>
  <c r="O5288" i="1"/>
  <c r="P5288" i="1"/>
  <c r="Q5288" i="1"/>
  <c r="R5288" i="1"/>
  <c r="S5288" i="1"/>
  <c r="T5288" i="1"/>
  <c r="U5288" i="1"/>
  <c r="M5289" i="1"/>
  <c r="N5289" i="1"/>
  <c r="O5289" i="1"/>
  <c r="P5289" i="1"/>
  <c r="Q5289" i="1"/>
  <c r="R5289" i="1"/>
  <c r="S5289" i="1"/>
  <c r="T5289" i="1"/>
  <c r="U5289" i="1"/>
  <c r="M5290" i="1"/>
  <c r="N5290" i="1"/>
  <c r="O5290" i="1"/>
  <c r="P5290" i="1"/>
  <c r="Q5290" i="1"/>
  <c r="R5290" i="1"/>
  <c r="S5290" i="1"/>
  <c r="T5290" i="1"/>
  <c r="U5290" i="1"/>
  <c r="M5291" i="1"/>
  <c r="M5579" i="1" s="1"/>
  <c r="N5291" i="1"/>
  <c r="O5291" i="1"/>
  <c r="P5291" i="1"/>
  <c r="Q5291" i="1"/>
  <c r="Q5579" i="1" s="1"/>
  <c r="R5291" i="1"/>
  <c r="S5291" i="1"/>
  <c r="S5579" i="1" s="1"/>
  <c r="T5291" i="1"/>
  <c r="U5291" i="1"/>
  <c r="U5579" i="1" s="1"/>
  <c r="M5292" i="1"/>
  <c r="N5292" i="1"/>
  <c r="O5292" i="1"/>
  <c r="P5292" i="1"/>
  <c r="Q5292" i="1"/>
  <c r="R5292" i="1"/>
  <c r="S5292" i="1"/>
  <c r="T5292" i="1"/>
  <c r="U5292" i="1"/>
  <c r="M5293" i="1"/>
  <c r="N5293" i="1"/>
  <c r="O5293" i="1"/>
  <c r="P5293" i="1"/>
  <c r="Q5293" i="1"/>
  <c r="R5293" i="1"/>
  <c r="S5293" i="1"/>
  <c r="T5293" i="1"/>
  <c r="U5293" i="1"/>
  <c r="L5259" i="1"/>
  <c r="L5260" i="1"/>
  <c r="L5261" i="1"/>
  <c r="L5262" i="1"/>
  <c r="L5263" i="1"/>
  <c r="L5551" i="1" s="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575" i="1" s="1"/>
  <c r="L5288" i="1"/>
  <c r="L5289" i="1"/>
  <c r="L5290" i="1"/>
  <c r="L5291" i="1"/>
  <c r="L5292" i="1"/>
  <c r="L5293" i="1"/>
  <c r="L5258" i="1"/>
  <c r="M3818" i="1"/>
  <c r="N3818" i="1"/>
  <c r="O3818" i="1"/>
  <c r="P3818" i="1"/>
  <c r="Q3818" i="1"/>
  <c r="R3818" i="1"/>
  <c r="S3818" i="1"/>
  <c r="T3818" i="1"/>
  <c r="U3818" i="1"/>
  <c r="M3819" i="1"/>
  <c r="N3819" i="1"/>
  <c r="O3819" i="1"/>
  <c r="P3819" i="1"/>
  <c r="Q3819" i="1"/>
  <c r="R3819" i="1"/>
  <c r="S3819" i="1"/>
  <c r="T3819" i="1"/>
  <c r="U3819" i="1"/>
  <c r="M3820" i="1"/>
  <c r="N3820" i="1"/>
  <c r="O3820" i="1"/>
  <c r="P3820" i="1"/>
  <c r="Q3820" i="1"/>
  <c r="R3820" i="1"/>
  <c r="S3820" i="1"/>
  <c r="T3820" i="1"/>
  <c r="U3820" i="1"/>
  <c r="M3821" i="1"/>
  <c r="N3821" i="1"/>
  <c r="O3821" i="1"/>
  <c r="P3821" i="1"/>
  <c r="Q3821" i="1"/>
  <c r="R3821" i="1"/>
  <c r="S3821" i="1"/>
  <c r="T3821" i="1"/>
  <c r="U3821" i="1"/>
  <c r="M3822" i="1"/>
  <c r="N3822" i="1"/>
  <c r="O3822" i="1"/>
  <c r="P3822" i="1"/>
  <c r="Q3822" i="1"/>
  <c r="R3822" i="1"/>
  <c r="S3822" i="1"/>
  <c r="T3822" i="1"/>
  <c r="U3822" i="1"/>
  <c r="M3823" i="1"/>
  <c r="N3823" i="1"/>
  <c r="O3823" i="1"/>
  <c r="P3823" i="1"/>
  <c r="Q3823" i="1"/>
  <c r="R3823" i="1"/>
  <c r="S3823" i="1"/>
  <c r="T3823" i="1"/>
  <c r="U3823" i="1"/>
  <c r="M3824" i="1"/>
  <c r="N3824" i="1"/>
  <c r="O3824" i="1"/>
  <c r="P3824" i="1"/>
  <c r="Q3824" i="1"/>
  <c r="R3824" i="1"/>
  <c r="S3824" i="1"/>
  <c r="T3824" i="1"/>
  <c r="U3824" i="1"/>
  <c r="M3825" i="1"/>
  <c r="N3825" i="1"/>
  <c r="O3825" i="1"/>
  <c r="P3825" i="1"/>
  <c r="Q3825" i="1"/>
  <c r="R3825" i="1"/>
  <c r="S3825" i="1"/>
  <c r="T3825" i="1"/>
  <c r="U3825" i="1"/>
  <c r="M3826" i="1"/>
  <c r="N3826" i="1"/>
  <c r="O3826" i="1"/>
  <c r="P3826" i="1"/>
  <c r="Q3826" i="1"/>
  <c r="R3826" i="1"/>
  <c r="S3826" i="1"/>
  <c r="T3826" i="1"/>
  <c r="U3826" i="1"/>
  <c r="M3827" i="1"/>
  <c r="N3827" i="1"/>
  <c r="O3827" i="1"/>
  <c r="P3827" i="1"/>
  <c r="Q3827" i="1"/>
  <c r="R3827" i="1"/>
  <c r="S3827" i="1"/>
  <c r="T3827" i="1"/>
  <c r="U3827" i="1"/>
  <c r="M3828" i="1"/>
  <c r="N3828" i="1"/>
  <c r="O3828" i="1"/>
  <c r="P3828" i="1"/>
  <c r="Q3828" i="1"/>
  <c r="R3828" i="1"/>
  <c r="S3828" i="1"/>
  <c r="T3828" i="1"/>
  <c r="U3828" i="1"/>
  <c r="M3829" i="1"/>
  <c r="N3829" i="1"/>
  <c r="O3829" i="1"/>
  <c r="P3829" i="1"/>
  <c r="Q3829" i="1"/>
  <c r="R3829" i="1"/>
  <c r="S3829" i="1"/>
  <c r="T3829" i="1"/>
  <c r="U3829" i="1"/>
  <c r="M3830" i="1"/>
  <c r="N3830" i="1"/>
  <c r="O3830" i="1"/>
  <c r="P3830" i="1"/>
  <c r="Q3830" i="1"/>
  <c r="R3830" i="1"/>
  <c r="S3830" i="1"/>
  <c r="T3830" i="1"/>
  <c r="U3830" i="1"/>
  <c r="M3831" i="1"/>
  <c r="N3831" i="1"/>
  <c r="O3831" i="1"/>
  <c r="P3831" i="1"/>
  <c r="Q3831" i="1"/>
  <c r="R3831" i="1"/>
  <c r="S3831" i="1"/>
  <c r="T3831" i="1"/>
  <c r="U3831" i="1"/>
  <c r="M3832" i="1"/>
  <c r="N3832" i="1"/>
  <c r="O3832" i="1"/>
  <c r="P3832" i="1"/>
  <c r="Q3832" i="1"/>
  <c r="R3832" i="1"/>
  <c r="S3832" i="1"/>
  <c r="T3832" i="1"/>
  <c r="U3832" i="1"/>
  <c r="M3833" i="1"/>
  <c r="N3833" i="1"/>
  <c r="O3833" i="1"/>
  <c r="P3833" i="1"/>
  <c r="Q3833" i="1"/>
  <c r="R3833" i="1"/>
  <c r="S3833" i="1"/>
  <c r="T3833" i="1"/>
  <c r="U3833" i="1"/>
  <c r="M3834" i="1"/>
  <c r="N3834" i="1"/>
  <c r="O3834" i="1"/>
  <c r="P3834" i="1"/>
  <c r="Q3834" i="1"/>
  <c r="R3834" i="1"/>
  <c r="S3834" i="1"/>
  <c r="T3834" i="1"/>
  <c r="U3834" i="1"/>
  <c r="M3835" i="1"/>
  <c r="N3835" i="1"/>
  <c r="O3835" i="1"/>
  <c r="P3835" i="1"/>
  <c r="Q3835" i="1"/>
  <c r="R3835" i="1"/>
  <c r="S3835" i="1"/>
  <c r="T3835" i="1"/>
  <c r="U3835" i="1"/>
  <c r="M3836" i="1"/>
  <c r="N3836" i="1"/>
  <c r="O3836" i="1"/>
  <c r="P3836" i="1"/>
  <c r="Q3836" i="1"/>
  <c r="R3836" i="1"/>
  <c r="S3836" i="1"/>
  <c r="T3836" i="1"/>
  <c r="U3836" i="1"/>
  <c r="M3837" i="1"/>
  <c r="N3837" i="1"/>
  <c r="O3837" i="1"/>
  <c r="P3837" i="1"/>
  <c r="Q3837" i="1"/>
  <c r="R3837" i="1"/>
  <c r="S3837" i="1"/>
  <c r="T3837" i="1"/>
  <c r="U3837" i="1"/>
  <c r="M3838" i="1"/>
  <c r="N3838" i="1"/>
  <c r="O3838" i="1"/>
  <c r="P3838" i="1"/>
  <c r="Q3838" i="1"/>
  <c r="R3838" i="1"/>
  <c r="S3838" i="1"/>
  <c r="T3838" i="1"/>
  <c r="U3838" i="1"/>
  <c r="M3839" i="1"/>
  <c r="N3839" i="1"/>
  <c r="O3839" i="1"/>
  <c r="P3839" i="1"/>
  <c r="Q3839" i="1"/>
  <c r="R3839" i="1"/>
  <c r="S3839" i="1"/>
  <c r="T3839" i="1"/>
  <c r="U3839" i="1"/>
  <c r="M3840" i="1"/>
  <c r="N3840" i="1"/>
  <c r="O3840" i="1"/>
  <c r="P3840" i="1"/>
  <c r="Q3840" i="1"/>
  <c r="R3840" i="1"/>
  <c r="S3840" i="1"/>
  <c r="T3840" i="1"/>
  <c r="U3840" i="1"/>
  <c r="M3841" i="1"/>
  <c r="N3841" i="1"/>
  <c r="O3841" i="1"/>
  <c r="P3841" i="1"/>
  <c r="Q3841" i="1"/>
  <c r="R3841" i="1"/>
  <c r="S3841" i="1"/>
  <c r="T3841" i="1"/>
  <c r="U3841" i="1"/>
  <c r="M3842" i="1"/>
  <c r="N3842" i="1"/>
  <c r="O3842" i="1"/>
  <c r="P3842" i="1"/>
  <c r="Q3842" i="1"/>
  <c r="R3842" i="1"/>
  <c r="S3842" i="1"/>
  <c r="T3842" i="1"/>
  <c r="U3842" i="1"/>
  <c r="M3843" i="1"/>
  <c r="N3843" i="1"/>
  <c r="O3843" i="1"/>
  <c r="P3843" i="1"/>
  <c r="Q3843" i="1"/>
  <c r="R3843" i="1"/>
  <c r="S3843" i="1"/>
  <c r="T3843" i="1"/>
  <c r="U3843" i="1"/>
  <c r="M3844" i="1"/>
  <c r="N3844" i="1"/>
  <c r="O3844" i="1"/>
  <c r="P3844" i="1"/>
  <c r="Q3844" i="1"/>
  <c r="R3844" i="1"/>
  <c r="S3844" i="1"/>
  <c r="T3844" i="1"/>
  <c r="U3844" i="1"/>
  <c r="M3845" i="1"/>
  <c r="N3845" i="1"/>
  <c r="O3845" i="1"/>
  <c r="P3845" i="1"/>
  <c r="Q3845" i="1"/>
  <c r="R3845" i="1"/>
  <c r="S3845" i="1"/>
  <c r="T3845" i="1"/>
  <c r="U3845" i="1"/>
  <c r="M3846" i="1"/>
  <c r="N3846" i="1"/>
  <c r="O3846" i="1"/>
  <c r="P3846" i="1"/>
  <c r="Q3846" i="1"/>
  <c r="R3846" i="1"/>
  <c r="S3846" i="1"/>
  <c r="T3846" i="1"/>
  <c r="U3846" i="1"/>
  <c r="M3847" i="1"/>
  <c r="N3847" i="1"/>
  <c r="O3847" i="1"/>
  <c r="P3847" i="1"/>
  <c r="Q3847" i="1"/>
  <c r="R3847" i="1"/>
  <c r="S3847" i="1"/>
  <c r="T3847" i="1"/>
  <c r="U3847" i="1"/>
  <c r="M3848" i="1"/>
  <c r="N3848" i="1"/>
  <c r="O3848" i="1"/>
  <c r="P3848" i="1"/>
  <c r="Q3848" i="1"/>
  <c r="R3848" i="1"/>
  <c r="S3848" i="1"/>
  <c r="T3848" i="1"/>
  <c r="U3848" i="1"/>
  <c r="M3849" i="1"/>
  <c r="N3849" i="1"/>
  <c r="O3849" i="1"/>
  <c r="P3849" i="1"/>
  <c r="Q3849" i="1"/>
  <c r="R3849" i="1"/>
  <c r="S3849" i="1"/>
  <c r="T3849" i="1"/>
  <c r="U3849" i="1"/>
  <c r="M3850" i="1"/>
  <c r="N3850" i="1"/>
  <c r="O3850" i="1"/>
  <c r="P3850" i="1"/>
  <c r="Q3850" i="1"/>
  <c r="R3850" i="1"/>
  <c r="S3850" i="1"/>
  <c r="T3850" i="1"/>
  <c r="U3850" i="1"/>
  <c r="M3851" i="1"/>
  <c r="N3851" i="1"/>
  <c r="O3851" i="1"/>
  <c r="P3851" i="1"/>
  <c r="Q3851" i="1"/>
  <c r="R3851" i="1"/>
  <c r="S3851" i="1"/>
  <c r="T3851" i="1"/>
  <c r="U3851" i="1"/>
  <c r="M3852" i="1"/>
  <c r="N3852" i="1"/>
  <c r="O3852" i="1"/>
  <c r="P3852" i="1"/>
  <c r="Q3852" i="1"/>
  <c r="R3852" i="1"/>
  <c r="S3852" i="1"/>
  <c r="T3852" i="1"/>
  <c r="U3852" i="1"/>
  <c r="M3853" i="1"/>
  <c r="N3853" i="1"/>
  <c r="O3853" i="1"/>
  <c r="P3853" i="1"/>
  <c r="Q3853" i="1"/>
  <c r="R3853" i="1"/>
  <c r="S3853" i="1"/>
  <c r="T3853" i="1"/>
  <c r="U3853"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18" i="1"/>
  <c r="L3675" i="1"/>
  <c r="M3675" i="1"/>
  <c r="N3675" i="1"/>
  <c r="O3675" i="1"/>
  <c r="P3675" i="1"/>
  <c r="Q3675" i="1"/>
  <c r="R3675" i="1"/>
  <c r="S3675" i="1"/>
  <c r="T3675" i="1"/>
  <c r="U3675" i="1"/>
  <c r="L3676" i="1"/>
  <c r="M3676" i="1"/>
  <c r="N3676" i="1"/>
  <c r="O3676" i="1"/>
  <c r="P3676" i="1"/>
  <c r="Q3676" i="1"/>
  <c r="R3676" i="1"/>
  <c r="S3676" i="1"/>
  <c r="T3676" i="1"/>
  <c r="U3676" i="1"/>
  <c r="L3677" i="1"/>
  <c r="M3677" i="1"/>
  <c r="N3677" i="1"/>
  <c r="O3677" i="1"/>
  <c r="P3677" i="1"/>
  <c r="Q3677" i="1"/>
  <c r="R3677" i="1"/>
  <c r="S3677" i="1"/>
  <c r="T3677" i="1"/>
  <c r="U3677" i="1"/>
  <c r="L3678" i="1"/>
  <c r="M3678" i="1"/>
  <c r="N3678" i="1"/>
  <c r="O3678" i="1"/>
  <c r="P3678" i="1"/>
  <c r="Q3678" i="1"/>
  <c r="R3678" i="1"/>
  <c r="S3678" i="1"/>
  <c r="T3678" i="1"/>
  <c r="U3678" i="1"/>
  <c r="L3679" i="1"/>
  <c r="M3679" i="1"/>
  <c r="N3679" i="1"/>
  <c r="O3679" i="1"/>
  <c r="P3679" i="1"/>
  <c r="Q3679" i="1"/>
  <c r="R3679" i="1"/>
  <c r="S3679" i="1"/>
  <c r="T3679" i="1"/>
  <c r="U3679" i="1"/>
  <c r="L3680" i="1"/>
  <c r="M3680" i="1"/>
  <c r="N3680" i="1"/>
  <c r="O3680" i="1"/>
  <c r="P3680" i="1"/>
  <c r="Q3680" i="1"/>
  <c r="R3680" i="1"/>
  <c r="S3680" i="1"/>
  <c r="T3680" i="1"/>
  <c r="U3680" i="1"/>
  <c r="L3681" i="1"/>
  <c r="M3681" i="1"/>
  <c r="N3681" i="1"/>
  <c r="O3681" i="1"/>
  <c r="P3681" i="1"/>
  <c r="Q3681" i="1"/>
  <c r="R3681" i="1"/>
  <c r="S3681" i="1"/>
  <c r="T3681" i="1"/>
  <c r="U3681" i="1"/>
  <c r="L3682" i="1"/>
  <c r="M3682" i="1"/>
  <c r="N3682" i="1"/>
  <c r="O3682" i="1"/>
  <c r="P3682" i="1"/>
  <c r="Q3682" i="1"/>
  <c r="R3682" i="1"/>
  <c r="S3682" i="1"/>
  <c r="T3682" i="1"/>
  <c r="U3682" i="1"/>
  <c r="L3683" i="1"/>
  <c r="M3683" i="1"/>
  <c r="N3683" i="1"/>
  <c r="O3683" i="1"/>
  <c r="P3683" i="1"/>
  <c r="Q3683" i="1"/>
  <c r="R3683" i="1"/>
  <c r="S3683" i="1"/>
  <c r="T3683" i="1"/>
  <c r="U3683" i="1"/>
  <c r="L3684" i="1"/>
  <c r="M3684" i="1"/>
  <c r="N3684" i="1"/>
  <c r="O3684" i="1"/>
  <c r="P3684" i="1"/>
  <c r="Q3684" i="1"/>
  <c r="R3684" i="1"/>
  <c r="S3684" i="1"/>
  <c r="T3684" i="1"/>
  <c r="U3684" i="1"/>
  <c r="L3685" i="1"/>
  <c r="M3685" i="1"/>
  <c r="N3685" i="1"/>
  <c r="O3685" i="1"/>
  <c r="P3685" i="1"/>
  <c r="Q3685" i="1"/>
  <c r="R3685" i="1"/>
  <c r="S3685" i="1"/>
  <c r="T3685" i="1"/>
  <c r="U3685" i="1"/>
  <c r="L3686" i="1"/>
  <c r="M3686" i="1"/>
  <c r="N3686" i="1"/>
  <c r="O3686" i="1"/>
  <c r="P3686" i="1"/>
  <c r="Q3686" i="1"/>
  <c r="R3686" i="1"/>
  <c r="S3686" i="1"/>
  <c r="T3686" i="1"/>
  <c r="U3686" i="1"/>
  <c r="L3687" i="1"/>
  <c r="M3687" i="1"/>
  <c r="N3687" i="1"/>
  <c r="O3687" i="1"/>
  <c r="P3687" i="1"/>
  <c r="Q3687" i="1"/>
  <c r="R3687" i="1"/>
  <c r="S3687" i="1"/>
  <c r="T3687" i="1"/>
  <c r="U3687" i="1"/>
  <c r="L3688" i="1"/>
  <c r="M3688" i="1"/>
  <c r="N3688" i="1"/>
  <c r="O3688" i="1"/>
  <c r="P3688" i="1"/>
  <c r="Q3688" i="1"/>
  <c r="R3688" i="1"/>
  <c r="S3688" i="1"/>
  <c r="T3688" i="1"/>
  <c r="U3688" i="1"/>
  <c r="L3689" i="1"/>
  <c r="M3689" i="1"/>
  <c r="N3689" i="1"/>
  <c r="O3689" i="1"/>
  <c r="P3689" i="1"/>
  <c r="Q3689" i="1"/>
  <c r="R3689" i="1"/>
  <c r="S3689" i="1"/>
  <c r="T3689" i="1"/>
  <c r="U3689" i="1"/>
  <c r="L3690" i="1"/>
  <c r="M3690" i="1"/>
  <c r="N3690" i="1"/>
  <c r="O3690" i="1"/>
  <c r="P3690" i="1"/>
  <c r="Q3690" i="1"/>
  <c r="R3690" i="1"/>
  <c r="S3690" i="1"/>
  <c r="T3690" i="1"/>
  <c r="U3690" i="1"/>
  <c r="L3691" i="1"/>
  <c r="M3691" i="1"/>
  <c r="N3691" i="1"/>
  <c r="O3691" i="1"/>
  <c r="P3691" i="1"/>
  <c r="Q3691" i="1"/>
  <c r="R3691" i="1"/>
  <c r="S3691" i="1"/>
  <c r="T3691" i="1"/>
  <c r="U3691" i="1"/>
  <c r="L3692" i="1"/>
  <c r="M3692" i="1"/>
  <c r="N3692" i="1"/>
  <c r="O3692" i="1"/>
  <c r="P3692" i="1"/>
  <c r="Q3692" i="1"/>
  <c r="R3692" i="1"/>
  <c r="S3692" i="1"/>
  <c r="T3692" i="1"/>
  <c r="U3692" i="1"/>
  <c r="L3693" i="1"/>
  <c r="M3693" i="1"/>
  <c r="N3693" i="1"/>
  <c r="O3693" i="1"/>
  <c r="P3693" i="1"/>
  <c r="Q3693" i="1"/>
  <c r="R3693" i="1"/>
  <c r="S3693" i="1"/>
  <c r="T3693" i="1"/>
  <c r="U3693" i="1"/>
  <c r="L3694" i="1"/>
  <c r="M3694" i="1"/>
  <c r="N3694" i="1"/>
  <c r="O3694" i="1"/>
  <c r="P3694" i="1"/>
  <c r="Q3694" i="1"/>
  <c r="R3694" i="1"/>
  <c r="S3694" i="1"/>
  <c r="T3694" i="1"/>
  <c r="U3694" i="1"/>
  <c r="L3695" i="1"/>
  <c r="M3695" i="1"/>
  <c r="N3695" i="1"/>
  <c r="O3695" i="1"/>
  <c r="P3695" i="1"/>
  <c r="Q3695" i="1"/>
  <c r="R3695" i="1"/>
  <c r="S3695" i="1"/>
  <c r="T3695" i="1"/>
  <c r="U3695" i="1"/>
  <c r="L3696" i="1"/>
  <c r="M3696" i="1"/>
  <c r="N3696" i="1"/>
  <c r="O3696" i="1"/>
  <c r="P3696" i="1"/>
  <c r="Q3696" i="1"/>
  <c r="R3696" i="1"/>
  <c r="S3696" i="1"/>
  <c r="T3696" i="1"/>
  <c r="U3696" i="1"/>
  <c r="L3697" i="1"/>
  <c r="M3697" i="1"/>
  <c r="N3697" i="1"/>
  <c r="O3697" i="1"/>
  <c r="P3697" i="1"/>
  <c r="Q3697" i="1"/>
  <c r="R3697" i="1"/>
  <c r="S3697" i="1"/>
  <c r="T3697" i="1"/>
  <c r="U3697" i="1"/>
  <c r="L3698" i="1"/>
  <c r="M3698" i="1"/>
  <c r="N3698" i="1"/>
  <c r="O3698" i="1"/>
  <c r="P3698" i="1"/>
  <c r="Q3698" i="1"/>
  <c r="R3698" i="1"/>
  <c r="S3698" i="1"/>
  <c r="T3698" i="1"/>
  <c r="U3698" i="1"/>
  <c r="L3699" i="1"/>
  <c r="M3699" i="1"/>
  <c r="N3699" i="1"/>
  <c r="O3699" i="1"/>
  <c r="P3699" i="1"/>
  <c r="Q3699" i="1"/>
  <c r="R3699" i="1"/>
  <c r="S3699" i="1"/>
  <c r="T3699" i="1"/>
  <c r="U3699" i="1"/>
  <c r="L3700" i="1"/>
  <c r="M3700" i="1"/>
  <c r="N3700" i="1"/>
  <c r="O3700" i="1"/>
  <c r="P3700" i="1"/>
  <c r="Q3700" i="1"/>
  <c r="R3700" i="1"/>
  <c r="S3700" i="1"/>
  <c r="T3700" i="1"/>
  <c r="U3700" i="1"/>
  <c r="L3701" i="1"/>
  <c r="M3701" i="1"/>
  <c r="N3701" i="1"/>
  <c r="O3701" i="1"/>
  <c r="P3701" i="1"/>
  <c r="Q3701" i="1"/>
  <c r="R3701" i="1"/>
  <c r="S3701" i="1"/>
  <c r="T3701" i="1"/>
  <c r="U3701" i="1"/>
  <c r="L3702" i="1"/>
  <c r="M3702" i="1"/>
  <c r="N3702" i="1"/>
  <c r="O3702" i="1"/>
  <c r="P3702" i="1"/>
  <c r="Q3702" i="1"/>
  <c r="R3702" i="1"/>
  <c r="S3702" i="1"/>
  <c r="T3702" i="1"/>
  <c r="U3702" i="1"/>
  <c r="L3703" i="1"/>
  <c r="M3703" i="1"/>
  <c r="N3703" i="1"/>
  <c r="O3703" i="1"/>
  <c r="P3703" i="1"/>
  <c r="Q3703" i="1"/>
  <c r="R3703" i="1"/>
  <c r="S3703" i="1"/>
  <c r="T3703" i="1"/>
  <c r="U3703" i="1"/>
  <c r="L3704" i="1"/>
  <c r="M3704" i="1"/>
  <c r="N3704" i="1"/>
  <c r="O3704" i="1"/>
  <c r="P3704" i="1"/>
  <c r="Q3704" i="1"/>
  <c r="R3704" i="1"/>
  <c r="S3704" i="1"/>
  <c r="T3704" i="1"/>
  <c r="U3704" i="1"/>
  <c r="L3705" i="1"/>
  <c r="M3705" i="1"/>
  <c r="N3705" i="1"/>
  <c r="O3705" i="1"/>
  <c r="P3705" i="1"/>
  <c r="Q3705" i="1"/>
  <c r="R3705" i="1"/>
  <c r="S3705" i="1"/>
  <c r="T3705" i="1"/>
  <c r="U3705" i="1"/>
  <c r="L3706" i="1"/>
  <c r="M3706" i="1"/>
  <c r="N3706" i="1"/>
  <c r="O3706" i="1"/>
  <c r="P3706" i="1"/>
  <c r="Q3706" i="1"/>
  <c r="R3706" i="1"/>
  <c r="S3706" i="1"/>
  <c r="T3706" i="1"/>
  <c r="U3706" i="1"/>
  <c r="L3707" i="1"/>
  <c r="M3707" i="1"/>
  <c r="N3707" i="1"/>
  <c r="O3707" i="1"/>
  <c r="P3707" i="1"/>
  <c r="Q3707" i="1"/>
  <c r="R3707" i="1"/>
  <c r="S3707" i="1"/>
  <c r="T3707" i="1"/>
  <c r="U3707" i="1"/>
  <c r="L3708" i="1"/>
  <c r="M3708" i="1"/>
  <c r="N3708" i="1"/>
  <c r="O3708" i="1"/>
  <c r="P3708" i="1"/>
  <c r="Q3708" i="1"/>
  <c r="R3708" i="1"/>
  <c r="S3708" i="1"/>
  <c r="T3708" i="1"/>
  <c r="U3708" i="1"/>
  <c r="L3709" i="1"/>
  <c r="M3709" i="1"/>
  <c r="N3709" i="1"/>
  <c r="O3709" i="1"/>
  <c r="P3709" i="1"/>
  <c r="Q3709" i="1"/>
  <c r="R3709" i="1"/>
  <c r="S3709" i="1"/>
  <c r="T3709" i="1"/>
  <c r="U3709" i="1"/>
  <c r="M3674" i="1"/>
  <c r="N3674" i="1"/>
  <c r="O3674" i="1"/>
  <c r="P3674" i="1"/>
  <c r="Q3674" i="1"/>
  <c r="R3674" i="1"/>
  <c r="S3674" i="1"/>
  <c r="T3674" i="1"/>
  <c r="U3674" i="1"/>
  <c r="L3674" i="1"/>
  <c r="M3530" i="1"/>
  <c r="N3530" i="1"/>
  <c r="O3530" i="1"/>
  <c r="P3530" i="1"/>
  <c r="Q3530" i="1"/>
  <c r="R3530" i="1"/>
  <c r="S3530" i="1"/>
  <c r="T3530" i="1"/>
  <c r="U3530" i="1"/>
  <c r="M3531" i="1"/>
  <c r="M4107" i="1" s="1"/>
  <c r="N3531" i="1"/>
  <c r="O3531" i="1"/>
  <c r="O4107" i="1" s="1"/>
  <c r="P3531" i="1"/>
  <c r="Q3531" i="1"/>
  <c r="Q4107" i="1" s="1"/>
  <c r="R3531" i="1"/>
  <c r="S3531" i="1"/>
  <c r="T3531" i="1"/>
  <c r="T4107" i="1" s="1"/>
  <c r="U3531" i="1"/>
  <c r="U4107" i="1" s="1"/>
  <c r="M3532" i="1"/>
  <c r="N3532" i="1"/>
  <c r="O3532" i="1"/>
  <c r="P3532" i="1"/>
  <c r="Q3532" i="1"/>
  <c r="R3532" i="1"/>
  <c r="S3532" i="1"/>
  <c r="T3532" i="1"/>
  <c r="U3532" i="1"/>
  <c r="M3533" i="1"/>
  <c r="N3533" i="1"/>
  <c r="O3533" i="1"/>
  <c r="P3533" i="1"/>
  <c r="Q3533" i="1"/>
  <c r="R3533" i="1"/>
  <c r="S3533" i="1"/>
  <c r="T3533" i="1"/>
  <c r="U3533" i="1"/>
  <c r="M3534" i="1"/>
  <c r="N3534" i="1"/>
  <c r="O3534" i="1"/>
  <c r="P3534" i="1"/>
  <c r="Q3534" i="1"/>
  <c r="R3534" i="1"/>
  <c r="S3534" i="1"/>
  <c r="T3534" i="1"/>
  <c r="U3534" i="1"/>
  <c r="M3535" i="1"/>
  <c r="N3535" i="1"/>
  <c r="N4111" i="1" s="1"/>
  <c r="O3535" i="1"/>
  <c r="P3535" i="1"/>
  <c r="Q3535" i="1"/>
  <c r="R3535" i="1"/>
  <c r="S3535" i="1"/>
  <c r="T3535" i="1"/>
  <c r="U3535" i="1"/>
  <c r="M3536" i="1"/>
  <c r="N3536" i="1"/>
  <c r="O3536" i="1"/>
  <c r="P3536" i="1"/>
  <c r="Q3536" i="1"/>
  <c r="R3536" i="1"/>
  <c r="S3536" i="1"/>
  <c r="T3536" i="1"/>
  <c r="U3536" i="1"/>
  <c r="M3537" i="1"/>
  <c r="N3537" i="1"/>
  <c r="O3537" i="1"/>
  <c r="P3537" i="1"/>
  <c r="Q3537" i="1"/>
  <c r="R3537" i="1"/>
  <c r="S3537" i="1"/>
  <c r="T3537" i="1"/>
  <c r="U3537" i="1"/>
  <c r="M3538" i="1"/>
  <c r="N3538" i="1"/>
  <c r="O3538" i="1"/>
  <c r="P3538" i="1"/>
  <c r="Q3538" i="1"/>
  <c r="R3538" i="1"/>
  <c r="S3538" i="1"/>
  <c r="T3538" i="1"/>
  <c r="U3538" i="1"/>
  <c r="M3539" i="1"/>
  <c r="M4115" i="1" s="1"/>
  <c r="N3539" i="1"/>
  <c r="N4115" i="1" s="1"/>
  <c r="O3539" i="1"/>
  <c r="P3539" i="1"/>
  <c r="Q3539" i="1"/>
  <c r="Q4115" i="1" s="1"/>
  <c r="R3539" i="1"/>
  <c r="R4115" i="1" s="1"/>
  <c r="S3539" i="1"/>
  <c r="T3539" i="1"/>
  <c r="T4115" i="1" s="1"/>
  <c r="U3539" i="1"/>
  <c r="U4115" i="1" s="1"/>
  <c r="M3540" i="1"/>
  <c r="N3540" i="1"/>
  <c r="O3540" i="1"/>
  <c r="P3540" i="1"/>
  <c r="Q3540" i="1"/>
  <c r="R3540" i="1"/>
  <c r="S3540" i="1"/>
  <c r="T3540" i="1"/>
  <c r="U3540" i="1"/>
  <c r="M3541" i="1"/>
  <c r="N3541" i="1"/>
  <c r="O3541" i="1"/>
  <c r="P3541" i="1"/>
  <c r="Q3541" i="1"/>
  <c r="R3541" i="1"/>
  <c r="S3541" i="1"/>
  <c r="T3541" i="1"/>
  <c r="U3541" i="1"/>
  <c r="M3542" i="1"/>
  <c r="N3542" i="1"/>
  <c r="O3542" i="1"/>
  <c r="P3542" i="1"/>
  <c r="Q3542" i="1"/>
  <c r="R3542" i="1"/>
  <c r="S3542" i="1"/>
  <c r="T3542" i="1"/>
  <c r="U3542" i="1"/>
  <c r="M3543" i="1"/>
  <c r="N3543" i="1"/>
  <c r="N4119" i="1" s="1"/>
  <c r="O3543" i="1"/>
  <c r="P3543" i="1"/>
  <c r="Q3543" i="1"/>
  <c r="R3543" i="1"/>
  <c r="S3543" i="1"/>
  <c r="T3543" i="1"/>
  <c r="U3543" i="1"/>
  <c r="M3544" i="1"/>
  <c r="N3544" i="1"/>
  <c r="O3544" i="1"/>
  <c r="P3544" i="1"/>
  <c r="Q3544" i="1"/>
  <c r="R3544" i="1"/>
  <c r="S3544" i="1"/>
  <c r="T3544" i="1"/>
  <c r="U3544" i="1"/>
  <c r="M3545" i="1"/>
  <c r="N3545" i="1"/>
  <c r="O3545" i="1"/>
  <c r="P3545" i="1"/>
  <c r="Q3545" i="1"/>
  <c r="R3545" i="1"/>
  <c r="S3545" i="1"/>
  <c r="T3545" i="1"/>
  <c r="U3545" i="1"/>
  <c r="M3546" i="1"/>
  <c r="N3546" i="1"/>
  <c r="O3546" i="1"/>
  <c r="P3546" i="1"/>
  <c r="Q3546" i="1"/>
  <c r="R3546" i="1"/>
  <c r="S3546" i="1"/>
  <c r="T3546" i="1"/>
  <c r="U3546" i="1"/>
  <c r="M3547" i="1"/>
  <c r="M4123" i="1" s="1"/>
  <c r="N3547" i="1"/>
  <c r="N4123" i="1" s="1"/>
  <c r="O3547" i="1"/>
  <c r="P3547" i="1"/>
  <c r="Q3547" i="1"/>
  <c r="Q3979" i="1" s="1"/>
  <c r="R3547" i="1"/>
  <c r="R4123" i="1" s="1"/>
  <c r="S3547" i="1"/>
  <c r="S4123" i="1" s="1"/>
  <c r="T3547" i="1"/>
  <c r="T3979" i="1" s="1"/>
  <c r="U3547" i="1"/>
  <c r="U4123" i="1" s="1"/>
  <c r="M3548" i="1"/>
  <c r="N3548" i="1"/>
  <c r="O3548" i="1"/>
  <c r="P3548" i="1"/>
  <c r="Q3548" i="1"/>
  <c r="R3548" i="1"/>
  <c r="S3548" i="1"/>
  <c r="T3548" i="1"/>
  <c r="U3548" i="1"/>
  <c r="M3549" i="1"/>
  <c r="N3549" i="1"/>
  <c r="O3549" i="1"/>
  <c r="P3549" i="1"/>
  <c r="Q3549" i="1"/>
  <c r="R3549" i="1"/>
  <c r="S3549" i="1"/>
  <c r="T3549" i="1"/>
  <c r="U3549" i="1"/>
  <c r="M3550" i="1"/>
  <c r="N3550" i="1"/>
  <c r="O3550" i="1"/>
  <c r="P3550" i="1"/>
  <c r="Q3550" i="1"/>
  <c r="R3550" i="1"/>
  <c r="S3550" i="1"/>
  <c r="T3550" i="1"/>
  <c r="U3550" i="1"/>
  <c r="M3551" i="1"/>
  <c r="N3551" i="1"/>
  <c r="O3551" i="1"/>
  <c r="P3551" i="1"/>
  <c r="Q3551" i="1"/>
  <c r="R3551" i="1"/>
  <c r="S3551" i="1"/>
  <c r="T3551" i="1"/>
  <c r="U3551" i="1"/>
  <c r="M3552" i="1"/>
  <c r="N3552" i="1"/>
  <c r="O3552" i="1"/>
  <c r="P3552" i="1"/>
  <c r="Q3552" i="1"/>
  <c r="R3552" i="1"/>
  <c r="S3552" i="1"/>
  <c r="T3552" i="1"/>
  <c r="U3552" i="1"/>
  <c r="M3553" i="1"/>
  <c r="N3553" i="1"/>
  <c r="O3553" i="1"/>
  <c r="P3553" i="1"/>
  <c r="Q3553" i="1"/>
  <c r="R3553" i="1"/>
  <c r="S3553" i="1"/>
  <c r="T3553" i="1"/>
  <c r="U3553" i="1"/>
  <c r="M3554" i="1"/>
  <c r="N3554" i="1"/>
  <c r="O3554" i="1"/>
  <c r="P3554" i="1"/>
  <c r="Q3554" i="1"/>
  <c r="R3554" i="1"/>
  <c r="S3554" i="1"/>
  <c r="T3554" i="1"/>
  <c r="U3554" i="1"/>
  <c r="M3555" i="1"/>
  <c r="M4131" i="1" s="1"/>
  <c r="N3555" i="1"/>
  <c r="O3555" i="1"/>
  <c r="O4131" i="1" s="1"/>
  <c r="P3555" i="1"/>
  <c r="Q3555" i="1"/>
  <c r="Q4131" i="1" s="1"/>
  <c r="R3555" i="1"/>
  <c r="S3555" i="1"/>
  <c r="S4131" i="1" s="1"/>
  <c r="T3555" i="1"/>
  <c r="U3555" i="1"/>
  <c r="U4131" i="1" s="1"/>
  <c r="M3556" i="1"/>
  <c r="N3556" i="1"/>
  <c r="O3556" i="1"/>
  <c r="P3556" i="1"/>
  <c r="Q3556" i="1"/>
  <c r="R3556" i="1"/>
  <c r="S3556" i="1"/>
  <c r="T3556" i="1"/>
  <c r="U3556" i="1"/>
  <c r="M3557" i="1"/>
  <c r="N3557" i="1"/>
  <c r="O3557" i="1"/>
  <c r="P3557" i="1"/>
  <c r="Q3557" i="1"/>
  <c r="R3557" i="1"/>
  <c r="S3557" i="1"/>
  <c r="T3557" i="1"/>
  <c r="U3557" i="1"/>
  <c r="M3558" i="1"/>
  <c r="N3558" i="1"/>
  <c r="O3558" i="1"/>
  <c r="P3558" i="1"/>
  <c r="Q3558" i="1"/>
  <c r="R3558" i="1"/>
  <c r="S3558" i="1"/>
  <c r="T3558" i="1"/>
  <c r="U3558" i="1"/>
  <c r="M3559" i="1"/>
  <c r="N3559" i="1"/>
  <c r="O3559" i="1"/>
  <c r="P3559" i="1"/>
  <c r="Q3559" i="1"/>
  <c r="R3559" i="1"/>
  <c r="S3559" i="1"/>
  <c r="T3559" i="1"/>
  <c r="U3559" i="1"/>
  <c r="M3560" i="1"/>
  <c r="N3560" i="1"/>
  <c r="O3560" i="1"/>
  <c r="P3560" i="1"/>
  <c r="Q3560" i="1"/>
  <c r="R3560" i="1"/>
  <c r="S3560" i="1"/>
  <c r="T3560" i="1"/>
  <c r="U3560" i="1"/>
  <c r="M3561" i="1"/>
  <c r="N3561" i="1"/>
  <c r="O3561" i="1"/>
  <c r="P3561" i="1"/>
  <c r="Q3561" i="1"/>
  <c r="R3561" i="1"/>
  <c r="S3561" i="1"/>
  <c r="T3561" i="1"/>
  <c r="U3561" i="1"/>
  <c r="M3562" i="1"/>
  <c r="N3562" i="1"/>
  <c r="O3562" i="1"/>
  <c r="P3562" i="1"/>
  <c r="Q3562" i="1"/>
  <c r="R3562" i="1"/>
  <c r="S3562" i="1"/>
  <c r="T3562" i="1"/>
  <c r="U3562" i="1"/>
  <c r="M3563" i="1"/>
  <c r="M4139" i="1" s="1"/>
  <c r="N3563" i="1"/>
  <c r="O3563" i="1"/>
  <c r="P3563" i="1"/>
  <c r="Q3563" i="1"/>
  <c r="R3563" i="1"/>
  <c r="R4139" i="1" s="1"/>
  <c r="S3563" i="1"/>
  <c r="S4139" i="1" s="1"/>
  <c r="T3563" i="1"/>
  <c r="T4139" i="1" s="1"/>
  <c r="U3563" i="1"/>
  <c r="U4139" i="1" s="1"/>
  <c r="M3564" i="1"/>
  <c r="N3564" i="1"/>
  <c r="O3564" i="1"/>
  <c r="P3564" i="1"/>
  <c r="Q3564" i="1"/>
  <c r="R3564" i="1"/>
  <c r="S3564" i="1"/>
  <c r="T3564" i="1"/>
  <c r="U3564" i="1"/>
  <c r="M3565" i="1"/>
  <c r="N3565" i="1"/>
  <c r="O3565" i="1"/>
  <c r="P3565" i="1"/>
  <c r="Q3565" i="1"/>
  <c r="R3565" i="1"/>
  <c r="S3565" i="1"/>
  <c r="T3565" i="1"/>
  <c r="U3565" i="1"/>
  <c r="L3531" i="1"/>
  <c r="L3532" i="1"/>
  <c r="L3533" i="1"/>
  <c r="L3534" i="1"/>
  <c r="L3535" i="1"/>
  <c r="L3967" i="1" s="1"/>
  <c r="L3536" i="1"/>
  <c r="L3537" i="1"/>
  <c r="L3538" i="1"/>
  <c r="L3539" i="1"/>
  <c r="L3540" i="1"/>
  <c r="L3541" i="1"/>
  <c r="L3542" i="1"/>
  <c r="L3543" i="1"/>
  <c r="L3975" i="1" s="1"/>
  <c r="L3544" i="1"/>
  <c r="L3545" i="1"/>
  <c r="L3546" i="1"/>
  <c r="L3547" i="1"/>
  <c r="L3548" i="1"/>
  <c r="L3549" i="1"/>
  <c r="L3550" i="1"/>
  <c r="L3551" i="1"/>
  <c r="L3552" i="1"/>
  <c r="L3553" i="1"/>
  <c r="L3554" i="1"/>
  <c r="L3555" i="1"/>
  <c r="L3556" i="1"/>
  <c r="L3557" i="1"/>
  <c r="L3558" i="1"/>
  <c r="L3559" i="1"/>
  <c r="L3991" i="1" s="1"/>
  <c r="L3560" i="1"/>
  <c r="L3561" i="1"/>
  <c r="L3562" i="1"/>
  <c r="L3563" i="1"/>
  <c r="L3564" i="1"/>
  <c r="L3565" i="1"/>
  <c r="L3530" i="1"/>
  <c r="M3746" i="1"/>
  <c r="N3746" i="1"/>
  <c r="O3746" i="1"/>
  <c r="P3746" i="1"/>
  <c r="Q3746" i="1"/>
  <c r="R3746" i="1"/>
  <c r="S3746" i="1"/>
  <c r="T3746" i="1"/>
  <c r="U3746" i="1"/>
  <c r="M3747" i="1"/>
  <c r="N3747" i="1"/>
  <c r="O3747" i="1"/>
  <c r="P3747" i="1"/>
  <c r="Q3747" i="1"/>
  <c r="R3747" i="1"/>
  <c r="S3747" i="1"/>
  <c r="T3747" i="1"/>
  <c r="U3747" i="1"/>
  <c r="M3748" i="1"/>
  <c r="N3748" i="1"/>
  <c r="O3748" i="1"/>
  <c r="P3748" i="1"/>
  <c r="Q3748" i="1"/>
  <c r="R3748" i="1"/>
  <c r="S3748" i="1"/>
  <c r="T3748" i="1"/>
  <c r="U3748" i="1"/>
  <c r="M3749" i="1"/>
  <c r="N3749" i="1"/>
  <c r="O3749" i="1"/>
  <c r="P3749" i="1"/>
  <c r="Q3749" i="1"/>
  <c r="R3749" i="1"/>
  <c r="S3749" i="1"/>
  <c r="T3749" i="1"/>
  <c r="U3749" i="1"/>
  <c r="M3750" i="1"/>
  <c r="N3750" i="1"/>
  <c r="O3750" i="1"/>
  <c r="P3750" i="1"/>
  <c r="Q3750" i="1"/>
  <c r="R3750" i="1"/>
  <c r="S3750" i="1"/>
  <c r="T3750" i="1"/>
  <c r="U3750" i="1"/>
  <c r="M3751" i="1"/>
  <c r="N3751" i="1"/>
  <c r="O3751" i="1"/>
  <c r="P3751" i="1"/>
  <c r="Q3751" i="1"/>
  <c r="R3751" i="1"/>
  <c r="S3751" i="1"/>
  <c r="T3751" i="1"/>
  <c r="U3751" i="1"/>
  <c r="M3752" i="1"/>
  <c r="N3752" i="1"/>
  <c r="O3752" i="1"/>
  <c r="P3752" i="1"/>
  <c r="Q3752" i="1"/>
  <c r="R3752" i="1"/>
  <c r="S3752" i="1"/>
  <c r="T3752" i="1"/>
  <c r="U3752" i="1"/>
  <c r="M3753" i="1"/>
  <c r="N3753" i="1"/>
  <c r="O3753" i="1"/>
  <c r="P3753" i="1"/>
  <c r="Q3753" i="1"/>
  <c r="R3753" i="1"/>
  <c r="S3753" i="1"/>
  <c r="T3753" i="1"/>
  <c r="U3753" i="1"/>
  <c r="M3754" i="1"/>
  <c r="N3754" i="1"/>
  <c r="O3754" i="1"/>
  <c r="P3754" i="1"/>
  <c r="Q3754" i="1"/>
  <c r="R3754" i="1"/>
  <c r="S3754" i="1"/>
  <c r="T3754" i="1"/>
  <c r="U3754" i="1"/>
  <c r="M3755" i="1"/>
  <c r="N3755" i="1"/>
  <c r="O3755" i="1"/>
  <c r="P3755" i="1"/>
  <c r="Q3755" i="1"/>
  <c r="R3755" i="1"/>
  <c r="S3755" i="1"/>
  <c r="T3755" i="1"/>
  <c r="U3755" i="1"/>
  <c r="M3756" i="1"/>
  <c r="N3756" i="1"/>
  <c r="O3756" i="1"/>
  <c r="P3756" i="1"/>
  <c r="Q3756" i="1"/>
  <c r="R3756" i="1"/>
  <c r="S3756" i="1"/>
  <c r="T3756" i="1"/>
  <c r="U3756" i="1"/>
  <c r="M3757" i="1"/>
  <c r="N3757" i="1"/>
  <c r="O3757" i="1"/>
  <c r="P3757" i="1"/>
  <c r="Q3757" i="1"/>
  <c r="R3757" i="1"/>
  <c r="S3757" i="1"/>
  <c r="T3757" i="1"/>
  <c r="U3757" i="1"/>
  <c r="M3758" i="1"/>
  <c r="N3758" i="1"/>
  <c r="O3758" i="1"/>
  <c r="P3758" i="1"/>
  <c r="Q3758" i="1"/>
  <c r="R3758" i="1"/>
  <c r="S3758" i="1"/>
  <c r="T3758" i="1"/>
  <c r="U3758" i="1"/>
  <c r="M3759" i="1"/>
  <c r="N3759" i="1"/>
  <c r="O3759" i="1"/>
  <c r="P3759" i="1"/>
  <c r="Q3759" i="1"/>
  <c r="R3759" i="1"/>
  <c r="S3759" i="1"/>
  <c r="T3759" i="1"/>
  <c r="U3759" i="1"/>
  <c r="M3760" i="1"/>
  <c r="N3760" i="1"/>
  <c r="O3760" i="1"/>
  <c r="P3760" i="1"/>
  <c r="Q3760" i="1"/>
  <c r="R3760" i="1"/>
  <c r="S3760" i="1"/>
  <c r="T3760" i="1"/>
  <c r="U3760" i="1"/>
  <c r="M3761" i="1"/>
  <c r="N3761" i="1"/>
  <c r="O3761" i="1"/>
  <c r="P3761" i="1"/>
  <c r="Q3761" i="1"/>
  <c r="R3761" i="1"/>
  <c r="S3761" i="1"/>
  <c r="T3761" i="1"/>
  <c r="U3761" i="1"/>
  <c r="M3762" i="1"/>
  <c r="N3762" i="1"/>
  <c r="O3762" i="1"/>
  <c r="P3762" i="1"/>
  <c r="Q3762" i="1"/>
  <c r="R3762" i="1"/>
  <c r="S3762" i="1"/>
  <c r="T3762" i="1"/>
  <c r="U3762" i="1"/>
  <c r="M3763" i="1"/>
  <c r="N3763" i="1"/>
  <c r="O3763" i="1"/>
  <c r="P3763" i="1"/>
  <c r="Q3763" i="1"/>
  <c r="R3763" i="1"/>
  <c r="S3763" i="1"/>
  <c r="T3763" i="1"/>
  <c r="U3763" i="1"/>
  <c r="M3764" i="1"/>
  <c r="N3764" i="1"/>
  <c r="O3764" i="1"/>
  <c r="P3764" i="1"/>
  <c r="Q3764" i="1"/>
  <c r="R3764" i="1"/>
  <c r="S3764" i="1"/>
  <c r="T3764" i="1"/>
  <c r="U3764" i="1"/>
  <c r="M3765" i="1"/>
  <c r="N3765" i="1"/>
  <c r="O3765" i="1"/>
  <c r="P3765" i="1"/>
  <c r="Q3765" i="1"/>
  <c r="R3765" i="1"/>
  <c r="S3765" i="1"/>
  <c r="T3765" i="1"/>
  <c r="U3765" i="1"/>
  <c r="M3766" i="1"/>
  <c r="N3766" i="1"/>
  <c r="O3766" i="1"/>
  <c r="P3766" i="1"/>
  <c r="Q3766" i="1"/>
  <c r="R3766" i="1"/>
  <c r="S3766" i="1"/>
  <c r="T3766" i="1"/>
  <c r="U3766" i="1"/>
  <c r="M3767" i="1"/>
  <c r="N3767" i="1"/>
  <c r="O3767" i="1"/>
  <c r="P3767" i="1"/>
  <c r="Q3767" i="1"/>
  <c r="R3767" i="1"/>
  <c r="S3767" i="1"/>
  <c r="T3767" i="1"/>
  <c r="U3767" i="1"/>
  <c r="M3768" i="1"/>
  <c r="N3768" i="1"/>
  <c r="O3768" i="1"/>
  <c r="P3768" i="1"/>
  <c r="Q3768" i="1"/>
  <c r="R3768" i="1"/>
  <c r="S3768" i="1"/>
  <c r="T3768" i="1"/>
  <c r="U3768" i="1"/>
  <c r="M3769" i="1"/>
  <c r="N3769" i="1"/>
  <c r="O3769" i="1"/>
  <c r="P3769" i="1"/>
  <c r="Q3769" i="1"/>
  <c r="R3769" i="1"/>
  <c r="S3769" i="1"/>
  <c r="T3769" i="1"/>
  <c r="U3769" i="1"/>
  <c r="M3770" i="1"/>
  <c r="N3770" i="1"/>
  <c r="O3770" i="1"/>
  <c r="P3770" i="1"/>
  <c r="Q3770" i="1"/>
  <c r="R3770" i="1"/>
  <c r="S3770" i="1"/>
  <c r="T3770" i="1"/>
  <c r="U3770" i="1"/>
  <c r="M3771" i="1"/>
  <c r="N3771" i="1"/>
  <c r="O3771" i="1"/>
  <c r="P3771" i="1"/>
  <c r="Q3771" i="1"/>
  <c r="R3771" i="1"/>
  <c r="S3771" i="1"/>
  <c r="T3771" i="1"/>
  <c r="U3771" i="1"/>
  <c r="M3772" i="1"/>
  <c r="N3772" i="1"/>
  <c r="O3772" i="1"/>
  <c r="P3772" i="1"/>
  <c r="Q3772" i="1"/>
  <c r="R3772" i="1"/>
  <c r="S3772" i="1"/>
  <c r="T3772" i="1"/>
  <c r="U3772" i="1"/>
  <c r="M3773" i="1"/>
  <c r="N3773" i="1"/>
  <c r="O3773" i="1"/>
  <c r="P3773" i="1"/>
  <c r="Q3773" i="1"/>
  <c r="R3773" i="1"/>
  <c r="S3773" i="1"/>
  <c r="T3773" i="1"/>
  <c r="U3773" i="1"/>
  <c r="M3774" i="1"/>
  <c r="N3774" i="1"/>
  <c r="O3774" i="1"/>
  <c r="P3774" i="1"/>
  <c r="Q3774" i="1"/>
  <c r="R3774" i="1"/>
  <c r="S3774" i="1"/>
  <c r="T3774" i="1"/>
  <c r="U3774" i="1"/>
  <c r="M3775" i="1"/>
  <c r="N3775" i="1"/>
  <c r="O3775" i="1"/>
  <c r="P3775" i="1"/>
  <c r="Q3775" i="1"/>
  <c r="R3775" i="1"/>
  <c r="S3775" i="1"/>
  <c r="T3775" i="1"/>
  <c r="U3775" i="1"/>
  <c r="M3776" i="1"/>
  <c r="N3776" i="1"/>
  <c r="O3776" i="1"/>
  <c r="P3776" i="1"/>
  <c r="Q3776" i="1"/>
  <c r="R3776" i="1"/>
  <c r="S3776" i="1"/>
  <c r="T3776" i="1"/>
  <c r="U3776" i="1"/>
  <c r="M3777" i="1"/>
  <c r="N3777" i="1"/>
  <c r="O3777" i="1"/>
  <c r="P3777" i="1"/>
  <c r="Q3777" i="1"/>
  <c r="R3777" i="1"/>
  <c r="S3777" i="1"/>
  <c r="T3777" i="1"/>
  <c r="U3777" i="1"/>
  <c r="M3778" i="1"/>
  <c r="N3778" i="1"/>
  <c r="O3778" i="1"/>
  <c r="P3778" i="1"/>
  <c r="Q3778" i="1"/>
  <c r="R3778" i="1"/>
  <c r="S3778" i="1"/>
  <c r="T3778" i="1"/>
  <c r="U3778" i="1"/>
  <c r="M3779" i="1"/>
  <c r="N3779" i="1"/>
  <c r="O3779" i="1"/>
  <c r="P3779" i="1"/>
  <c r="Q3779" i="1"/>
  <c r="R3779" i="1"/>
  <c r="S3779" i="1"/>
  <c r="T3779" i="1"/>
  <c r="U3779" i="1"/>
  <c r="M3780" i="1"/>
  <c r="N3780" i="1"/>
  <c r="O3780" i="1"/>
  <c r="P3780" i="1"/>
  <c r="Q3780" i="1"/>
  <c r="R3780" i="1"/>
  <c r="S3780" i="1"/>
  <c r="T3780" i="1"/>
  <c r="U3780" i="1"/>
  <c r="M3781" i="1"/>
  <c r="N3781" i="1"/>
  <c r="O3781" i="1"/>
  <c r="P3781" i="1"/>
  <c r="Q3781" i="1"/>
  <c r="R3781" i="1"/>
  <c r="S3781" i="1"/>
  <c r="T3781" i="1"/>
  <c r="U3781"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46" i="1"/>
  <c r="L3603" i="1"/>
  <c r="M3603" i="1"/>
  <c r="N3603" i="1"/>
  <c r="O3603" i="1"/>
  <c r="P3603" i="1"/>
  <c r="Q3603" i="1"/>
  <c r="R3603" i="1"/>
  <c r="S3603" i="1"/>
  <c r="T3603" i="1"/>
  <c r="U3603" i="1"/>
  <c r="L3604" i="1"/>
  <c r="M3604" i="1"/>
  <c r="N3604" i="1"/>
  <c r="O3604" i="1"/>
  <c r="P3604" i="1"/>
  <c r="Q3604" i="1"/>
  <c r="R3604" i="1"/>
  <c r="S3604" i="1"/>
  <c r="T3604" i="1"/>
  <c r="U3604" i="1"/>
  <c r="L3605" i="1"/>
  <c r="M3605" i="1"/>
  <c r="N3605" i="1"/>
  <c r="O3605" i="1"/>
  <c r="P3605" i="1"/>
  <c r="Q3605" i="1"/>
  <c r="R3605" i="1"/>
  <c r="S3605" i="1"/>
  <c r="T3605" i="1"/>
  <c r="U3605" i="1"/>
  <c r="L3606" i="1"/>
  <c r="M3606" i="1"/>
  <c r="N3606" i="1"/>
  <c r="O3606" i="1"/>
  <c r="P3606" i="1"/>
  <c r="Q3606" i="1"/>
  <c r="R3606" i="1"/>
  <c r="S3606" i="1"/>
  <c r="T3606" i="1"/>
  <c r="U3606" i="1"/>
  <c r="L3607" i="1"/>
  <c r="M3607" i="1"/>
  <c r="N3607" i="1"/>
  <c r="O3607" i="1"/>
  <c r="P3607" i="1"/>
  <c r="Q3607" i="1"/>
  <c r="R3607" i="1"/>
  <c r="S3607" i="1"/>
  <c r="T3607" i="1"/>
  <c r="U3607" i="1"/>
  <c r="L3608" i="1"/>
  <c r="M3608" i="1"/>
  <c r="N3608" i="1"/>
  <c r="O3608" i="1"/>
  <c r="P3608" i="1"/>
  <c r="Q3608" i="1"/>
  <c r="R3608" i="1"/>
  <c r="S3608" i="1"/>
  <c r="T3608" i="1"/>
  <c r="U3608" i="1"/>
  <c r="L3609" i="1"/>
  <c r="M3609" i="1"/>
  <c r="N3609" i="1"/>
  <c r="O3609" i="1"/>
  <c r="P3609" i="1"/>
  <c r="Q3609" i="1"/>
  <c r="R3609" i="1"/>
  <c r="S3609" i="1"/>
  <c r="T3609" i="1"/>
  <c r="U3609" i="1"/>
  <c r="L3610" i="1"/>
  <c r="M3610" i="1"/>
  <c r="N3610" i="1"/>
  <c r="O3610" i="1"/>
  <c r="P3610" i="1"/>
  <c r="Q3610" i="1"/>
  <c r="R3610" i="1"/>
  <c r="S3610" i="1"/>
  <c r="T3610" i="1"/>
  <c r="U3610" i="1"/>
  <c r="L3611" i="1"/>
  <c r="M3611" i="1"/>
  <c r="N3611" i="1"/>
  <c r="O3611" i="1"/>
  <c r="P3611" i="1"/>
  <c r="Q3611" i="1"/>
  <c r="R3611" i="1"/>
  <c r="S3611" i="1"/>
  <c r="T3611" i="1"/>
  <c r="U3611" i="1"/>
  <c r="L3612" i="1"/>
  <c r="M3612" i="1"/>
  <c r="N3612" i="1"/>
  <c r="O3612" i="1"/>
  <c r="P3612" i="1"/>
  <c r="Q3612" i="1"/>
  <c r="R3612" i="1"/>
  <c r="S3612" i="1"/>
  <c r="T3612" i="1"/>
  <c r="U3612" i="1"/>
  <c r="L3613" i="1"/>
  <c r="M3613" i="1"/>
  <c r="N3613" i="1"/>
  <c r="O3613" i="1"/>
  <c r="P3613" i="1"/>
  <c r="Q3613" i="1"/>
  <c r="R3613" i="1"/>
  <c r="S3613" i="1"/>
  <c r="T3613" i="1"/>
  <c r="U3613" i="1"/>
  <c r="L3614" i="1"/>
  <c r="M3614" i="1"/>
  <c r="N3614" i="1"/>
  <c r="O3614" i="1"/>
  <c r="P3614" i="1"/>
  <c r="Q3614" i="1"/>
  <c r="R3614" i="1"/>
  <c r="S3614" i="1"/>
  <c r="T3614" i="1"/>
  <c r="U3614" i="1"/>
  <c r="L3615" i="1"/>
  <c r="M3615" i="1"/>
  <c r="N3615" i="1"/>
  <c r="O3615" i="1"/>
  <c r="P3615" i="1"/>
  <c r="Q3615" i="1"/>
  <c r="R3615" i="1"/>
  <c r="S3615" i="1"/>
  <c r="T3615" i="1"/>
  <c r="U3615" i="1"/>
  <c r="L3616" i="1"/>
  <c r="M3616" i="1"/>
  <c r="N3616" i="1"/>
  <c r="O3616" i="1"/>
  <c r="P3616" i="1"/>
  <c r="Q3616" i="1"/>
  <c r="R3616" i="1"/>
  <c r="S3616" i="1"/>
  <c r="T3616" i="1"/>
  <c r="U3616" i="1"/>
  <c r="L3617" i="1"/>
  <c r="M3617" i="1"/>
  <c r="N3617" i="1"/>
  <c r="O3617" i="1"/>
  <c r="P3617" i="1"/>
  <c r="Q3617" i="1"/>
  <c r="R3617" i="1"/>
  <c r="S3617" i="1"/>
  <c r="T3617" i="1"/>
  <c r="U3617" i="1"/>
  <c r="L3618" i="1"/>
  <c r="M3618" i="1"/>
  <c r="N3618" i="1"/>
  <c r="O3618" i="1"/>
  <c r="P3618" i="1"/>
  <c r="Q3618" i="1"/>
  <c r="R3618" i="1"/>
  <c r="S3618" i="1"/>
  <c r="T3618" i="1"/>
  <c r="U3618" i="1"/>
  <c r="L3619" i="1"/>
  <c r="M3619" i="1"/>
  <c r="N3619" i="1"/>
  <c r="O3619" i="1"/>
  <c r="P3619" i="1"/>
  <c r="Q3619" i="1"/>
  <c r="R3619" i="1"/>
  <c r="S3619" i="1"/>
  <c r="T3619" i="1"/>
  <c r="U3619" i="1"/>
  <c r="L3620" i="1"/>
  <c r="M3620" i="1"/>
  <c r="N3620" i="1"/>
  <c r="O3620" i="1"/>
  <c r="P3620" i="1"/>
  <c r="Q3620" i="1"/>
  <c r="R3620" i="1"/>
  <c r="S3620" i="1"/>
  <c r="T3620" i="1"/>
  <c r="U3620" i="1"/>
  <c r="L3621" i="1"/>
  <c r="M3621" i="1"/>
  <c r="N3621" i="1"/>
  <c r="O3621" i="1"/>
  <c r="P3621" i="1"/>
  <c r="Q3621" i="1"/>
  <c r="R3621" i="1"/>
  <c r="S3621" i="1"/>
  <c r="T3621" i="1"/>
  <c r="U3621" i="1"/>
  <c r="L3622" i="1"/>
  <c r="M3622" i="1"/>
  <c r="N3622" i="1"/>
  <c r="O3622" i="1"/>
  <c r="P3622" i="1"/>
  <c r="Q3622" i="1"/>
  <c r="R3622" i="1"/>
  <c r="S3622" i="1"/>
  <c r="T3622" i="1"/>
  <c r="U3622" i="1"/>
  <c r="L3623" i="1"/>
  <c r="M3623" i="1"/>
  <c r="N3623" i="1"/>
  <c r="O3623" i="1"/>
  <c r="P3623" i="1"/>
  <c r="Q3623" i="1"/>
  <c r="R3623" i="1"/>
  <c r="S3623" i="1"/>
  <c r="T3623" i="1"/>
  <c r="U3623" i="1"/>
  <c r="L3624" i="1"/>
  <c r="M3624" i="1"/>
  <c r="N3624" i="1"/>
  <c r="O3624" i="1"/>
  <c r="P3624" i="1"/>
  <c r="Q3624" i="1"/>
  <c r="R3624" i="1"/>
  <c r="S3624" i="1"/>
  <c r="T3624" i="1"/>
  <c r="U3624" i="1"/>
  <c r="L3625" i="1"/>
  <c r="M3625" i="1"/>
  <c r="N3625" i="1"/>
  <c r="O3625" i="1"/>
  <c r="P3625" i="1"/>
  <c r="Q3625" i="1"/>
  <c r="R3625" i="1"/>
  <c r="S3625" i="1"/>
  <c r="T3625" i="1"/>
  <c r="U3625" i="1"/>
  <c r="L3626" i="1"/>
  <c r="M3626" i="1"/>
  <c r="N3626" i="1"/>
  <c r="O3626" i="1"/>
  <c r="P3626" i="1"/>
  <c r="Q3626" i="1"/>
  <c r="R3626" i="1"/>
  <c r="S3626" i="1"/>
  <c r="T3626" i="1"/>
  <c r="U3626" i="1"/>
  <c r="L3627" i="1"/>
  <c r="M3627" i="1"/>
  <c r="N3627" i="1"/>
  <c r="O3627" i="1"/>
  <c r="P3627" i="1"/>
  <c r="Q3627" i="1"/>
  <c r="R3627" i="1"/>
  <c r="S3627" i="1"/>
  <c r="T3627" i="1"/>
  <c r="U3627" i="1"/>
  <c r="L3628" i="1"/>
  <c r="M3628" i="1"/>
  <c r="N3628" i="1"/>
  <c r="O3628" i="1"/>
  <c r="P3628" i="1"/>
  <c r="Q3628" i="1"/>
  <c r="R3628" i="1"/>
  <c r="S3628" i="1"/>
  <c r="T3628" i="1"/>
  <c r="U3628" i="1"/>
  <c r="L3629" i="1"/>
  <c r="M3629" i="1"/>
  <c r="N3629" i="1"/>
  <c r="O3629" i="1"/>
  <c r="P3629" i="1"/>
  <c r="Q3629" i="1"/>
  <c r="R3629" i="1"/>
  <c r="S3629" i="1"/>
  <c r="T3629" i="1"/>
  <c r="U3629" i="1"/>
  <c r="L3630" i="1"/>
  <c r="M3630" i="1"/>
  <c r="N3630" i="1"/>
  <c r="O3630" i="1"/>
  <c r="P3630" i="1"/>
  <c r="Q3630" i="1"/>
  <c r="R3630" i="1"/>
  <c r="S3630" i="1"/>
  <c r="T3630" i="1"/>
  <c r="U3630" i="1"/>
  <c r="L3631" i="1"/>
  <c r="M3631" i="1"/>
  <c r="N3631" i="1"/>
  <c r="O3631" i="1"/>
  <c r="P3631" i="1"/>
  <c r="Q3631" i="1"/>
  <c r="R3631" i="1"/>
  <c r="S3631" i="1"/>
  <c r="T3631" i="1"/>
  <c r="U3631" i="1"/>
  <c r="L3632" i="1"/>
  <c r="M3632" i="1"/>
  <c r="N3632" i="1"/>
  <c r="O3632" i="1"/>
  <c r="P3632" i="1"/>
  <c r="Q3632" i="1"/>
  <c r="R3632" i="1"/>
  <c r="S3632" i="1"/>
  <c r="T3632" i="1"/>
  <c r="U3632" i="1"/>
  <c r="L3633" i="1"/>
  <c r="M3633" i="1"/>
  <c r="N3633" i="1"/>
  <c r="O3633" i="1"/>
  <c r="P3633" i="1"/>
  <c r="Q3633" i="1"/>
  <c r="R3633" i="1"/>
  <c r="S3633" i="1"/>
  <c r="T3633" i="1"/>
  <c r="U3633" i="1"/>
  <c r="L3634" i="1"/>
  <c r="M3634" i="1"/>
  <c r="N3634" i="1"/>
  <c r="O3634" i="1"/>
  <c r="P3634" i="1"/>
  <c r="Q3634" i="1"/>
  <c r="R3634" i="1"/>
  <c r="S3634" i="1"/>
  <c r="T3634" i="1"/>
  <c r="U3634" i="1"/>
  <c r="L3635" i="1"/>
  <c r="M3635" i="1"/>
  <c r="N3635" i="1"/>
  <c r="O3635" i="1"/>
  <c r="P3635" i="1"/>
  <c r="Q3635" i="1"/>
  <c r="R3635" i="1"/>
  <c r="S3635" i="1"/>
  <c r="T3635" i="1"/>
  <c r="U3635" i="1"/>
  <c r="L3636" i="1"/>
  <c r="M3636" i="1"/>
  <c r="N3636" i="1"/>
  <c r="O3636" i="1"/>
  <c r="P3636" i="1"/>
  <c r="Q3636" i="1"/>
  <c r="R3636" i="1"/>
  <c r="S3636" i="1"/>
  <c r="T3636" i="1"/>
  <c r="U3636" i="1"/>
  <c r="L3637" i="1"/>
  <c r="M3637" i="1"/>
  <c r="N3637" i="1"/>
  <c r="O3637" i="1"/>
  <c r="P3637" i="1"/>
  <c r="Q3637" i="1"/>
  <c r="R3637" i="1"/>
  <c r="S3637" i="1"/>
  <c r="T3637" i="1"/>
  <c r="U3637" i="1"/>
  <c r="M3602" i="1"/>
  <c r="N3602" i="1"/>
  <c r="O3602" i="1"/>
  <c r="P3602" i="1"/>
  <c r="Q3602" i="1"/>
  <c r="R3602" i="1"/>
  <c r="S3602" i="1"/>
  <c r="T3602" i="1"/>
  <c r="U3602" i="1"/>
  <c r="L3602" i="1"/>
  <c r="M3458" i="1"/>
  <c r="N3458" i="1"/>
  <c r="O3458" i="1"/>
  <c r="P3458" i="1"/>
  <c r="Q3458" i="1"/>
  <c r="R3458" i="1"/>
  <c r="S3458" i="1"/>
  <c r="T3458" i="1"/>
  <c r="U3458" i="1"/>
  <c r="M3459" i="1"/>
  <c r="M4035" i="1" s="1"/>
  <c r="N3459" i="1"/>
  <c r="O3459" i="1"/>
  <c r="P3459" i="1"/>
  <c r="Q3459" i="1"/>
  <c r="R3459" i="1"/>
  <c r="S3459" i="1"/>
  <c r="T3459" i="1"/>
  <c r="T3891" i="1" s="1"/>
  <c r="U3459" i="1"/>
  <c r="U3891" i="1" s="1"/>
  <c r="M3460" i="1"/>
  <c r="N3460" i="1"/>
  <c r="O3460" i="1"/>
  <c r="P3460" i="1"/>
  <c r="Q3460" i="1"/>
  <c r="R3460" i="1"/>
  <c r="S3460" i="1"/>
  <c r="T3460" i="1"/>
  <c r="U3460" i="1"/>
  <c r="M3461" i="1"/>
  <c r="N3461" i="1"/>
  <c r="O3461" i="1"/>
  <c r="P3461" i="1"/>
  <c r="Q3461" i="1"/>
  <c r="R3461" i="1"/>
  <c r="S3461" i="1"/>
  <c r="T3461" i="1"/>
  <c r="U3461" i="1"/>
  <c r="M3462" i="1"/>
  <c r="N3462" i="1"/>
  <c r="O3462" i="1"/>
  <c r="P3462" i="1"/>
  <c r="Q3462" i="1"/>
  <c r="R3462" i="1"/>
  <c r="S3462" i="1"/>
  <c r="T3462" i="1"/>
  <c r="U3462" i="1"/>
  <c r="M3463" i="1"/>
  <c r="N3463" i="1"/>
  <c r="O3463" i="1"/>
  <c r="P3463" i="1"/>
  <c r="P3895" i="1" s="1"/>
  <c r="Q3463" i="1"/>
  <c r="R3463" i="1"/>
  <c r="S3463" i="1"/>
  <c r="T3463" i="1"/>
  <c r="U3463" i="1"/>
  <c r="M3464" i="1"/>
  <c r="N3464" i="1"/>
  <c r="O3464" i="1"/>
  <c r="P3464" i="1"/>
  <c r="Q3464" i="1"/>
  <c r="R3464" i="1"/>
  <c r="S3464" i="1"/>
  <c r="T3464" i="1"/>
  <c r="U3464" i="1"/>
  <c r="M3465" i="1"/>
  <c r="N3465" i="1"/>
  <c r="O3465" i="1"/>
  <c r="P3465" i="1"/>
  <c r="Q3465" i="1"/>
  <c r="R3465" i="1"/>
  <c r="S3465" i="1"/>
  <c r="T3465" i="1"/>
  <c r="U3465" i="1"/>
  <c r="M3466" i="1"/>
  <c r="N3466" i="1"/>
  <c r="O3466" i="1"/>
  <c r="P3466" i="1"/>
  <c r="Q3466" i="1"/>
  <c r="R3466" i="1"/>
  <c r="S3466" i="1"/>
  <c r="T3466" i="1"/>
  <c r="U3466" i="1"/>
  <c r="M3467" i="1"/>
  <c r="N3467" i="1"/>
  <c r="O3467" i="1"/>
  <c r="P3467" i="1"/>
  <c r="Q3467" i="1"/>
  <c r="R3467" i="1"/>
  <c r="S3467" i="1"/>
  <c r="T3467" i="1"/>
  <c r="T4043" i="1" s="1"/>
  <c r="U3467" i="1"/>
  <c r="U4043" i="1" s="1"/>
  <c r="M3468" i="1"/>
  <c r="N3468" i="1"/>
  <c r="O3468" i="1"/>
  <c r="P3468" i="1"/>
  <c r="Q3468" i="1"/>
  <c r="R3468" i="1"/>
  <c r="S3468" i="1"/>
  <c r="T3468" i="1"/>
  <c r="U3468" i="1"/>
  <c r="M3469" i="1"/>
  <c r="N3469" i="1"/>
  <c r="O3469" i="1"/>
  <c r="P3469" i="1"/>
  <c r="Q3469" i="1"/>
  <c r="R3469" i="1"/>
  <c r="S3469" i="1"/>
  <c r="T3469" i="1"/>
  <c r="U3469" i="1"/>
  <c r="M3470" i="1"/>
  <c r="N3470" i="1"/>
  <c r="O3470" i="1"/>
  <c r="P3470" i="1"/>
  <c r="Q3470" i="1"/>
  <c r="R3470" i="1"/>
  <c r="S3470" i="1"/>
  <c r="T3470" i="1"/>
  <c r="U3470" i="1"/>
  <c r="M3471" i="1"/>
  <c r="N3471" i="1"/>
  <c r="N3903" i="1" s="1"/>
  <c r="O3471" i="1"/>
  <c r="P3471" i="1"/>
  <c r="P4047" i="1" s="1"/>
  <c r="Q3471" i="1"/>
  <c r="R3471" i="1"/>
  <c r="S3471" i="1"/>
  <c r="T3471" i="1"/>
  <c r="U3471" i="1"/>
  <c r="M3472" i="1"/>
  <c r="N3472" i="1"/>
  <c r="O3472" i="1"/>
  <c r="P3472" i="1"/>
  <c r="Q3472" i="1"/>
  <c r="R3472" i="1"/>
  <c r="S3472" i="1"/>
  <c r="T3472" i="1"/>
  <c r="U3472" i="1"/>
  <c r="M3473" i="1"/>
  <c r="N3473" i="1"/>
  <c r="O3473" i="1"/>
  <c r="P3473" i="1"/>
  <c r="Q3473" i="1"/>
  <c r="R3473" i="1"/>
  <c r="S3473" i="1"/>
  <c r="T3473" i="1"/>
  <c r="U3473" i="1"/>
  <c r="M3474" i="1"/>
  <c r="N3474" i="1"/>
  <c r="O3474" i="1"/>
  <c r="P3474" i="1"/>
  <c r="Q3474" i="1"/>
  <c r="R3474" i="1"/>
  <c r="S3474" i="1"/>
  <c r="T3474" i="1"/>
  <c r="U3474" i="1"/>
  <c r="M3475" i="1"/>
  <c r="M4051" i="1" s="1"/>
  <c r="N3475" i="1"/>
  <c r="O3475" i="1"/>
  <c r="P3475" i="1"/>
  <c r="Q3475" i="1"/>
  <c r="R3475" i="1"/>
  <c r="S3475" i="1"/>
  <c r="T3475" i="1"/>
  <c r="T3907" i="1" s="1"/>
  <c r="U3475" i="1"/>
  <c r="U3907" i="1" s="1"/>
  <c r="M3476" i="1"/>
  <c r="N3476" i="1"/>
  <c r="O3476" i="1"/>
  <c r="P3476" i="1"/>
  <c r="Q3476" i="1"/>
  <c r="R3476" i="1"/>
  <c r="S3476" i="1"/>
  <c r="T3476" i="1"/>
  <c r="U3476" i="1"/>
  <c r="M3477" i="1"/>
  <c r="N3477" i="1"/>
  <c r="O3477" i="1"/>
  <c r="P3477" i="1"/>
  <c r="Q3477" i="1"/>
  <c r="R3477" i="1"/>
  <c r="S3477" i="1"/>
  <c r="T3477" i="1"/>
  <c r="U3477" i="1"/>
  <c r="M3478" i="1"/>
  <c r="N3478" i="1"/>
  <c r="O3478" i="1"/>
  <c r="P3478" i="1"/>
  <c r="Q3478" i="1"/>
  <c r="R3478" i="1"/>
  <c r="S3478" i="1"/>
  <c r="T3478" i="1"/>
  <c r="U3478" i="1"/>
  <c r="M3479" i="1"/>
  <c r="N3479" i="1"/>
  <c r="N4055" i="1" s="1"/>
  <c r="O3479" i="1"/>
  <c r="P3479" i="1"/>
  <c r="P3911" i="1" s="1"/>
  <c r="Q3479" i="1"/>
  <c r="R3479" i="1"/>
  <c r="S3479" i="1"/>
  <c r="T3479" i="1"/>
  <c r="U3479" i="1"/>
  <c r="M3480" i="1"/>
  <c r="N3480" i="1"/>
  <c r="O3480" i="1"/>
  <c r="P3480" i="1"/>
  <c r="Q3480" i="1"/>
  <c r="R3480" i="1"/>
  <c r="S3480" i="1"/>
  <c r="T3480" i="1"/>
  <c r="U3480" i="1"/>
  <c r="M3481" i="1"/>
  <c r="N3481" i="1"/>
  <c r="O3481" i="1"/>
  <c r="P3481" i="1"/>
  <c r="Q3481" i="1"/>
  <c r="R3481" i="1"/>
  <c r="S3481" i="1"/>
  <c r="T3481" i="1"/>
  <c r="U3481" i="1"/>
  <c r="M3482" i="1"/>
  <c r="N3482" i="1"/>
  <c r="O3482" i="1"/>
  <c r="P3482" i="1"/>
  <c r="Q3482" i="1"/>
  <c r="R3482" i="1"/>
  <c r="S3482" i="1"/>
  <c r="T3482" i="1"/>
  <c r="U3482" i="1"/>
  <c r="M3483" i="1"/>
  <c r="N3483" i="1"/>
  <c r="N4059" i="1" s="1"/>
  <c r="O3483" i="1"/>
  <c r="P3483" i="1"/>
  <c r="P4059" i="1" s="1"/>
  <c r="Q3483" i="1"/>
  <c r="R3483" i="1"/>
  <c r="S3483" i="1"/>
  <c r="T3483" i="1"/>
  <c r="T4059" i="1" s="1"/>
  <c r="U3483" i="1"/>
  <c r="U4059" i="1" s="1"/>
  <c r="M3484" i="1"/>
  <c r="N3484" i="1"/>
  <c r="O3484" i="1"/>
  <c r="P3484" i="1"/>
  <c r="Q3484" i="1"/>
  <c r="R3484" i="1"/>
  <c r="S3484" i="1"/>
  <c r="T3484" i="1"/>
  <c r="U3484" i="1"/>
  <c r="M3485" i="1"/>
  <c r="N3485" i="1"/>
  <c r="O3485" i="1"/>
  <c r="P3485" i="1"/>
  <c r="Q3485" i="1"/>
  <c r="R3485" i="1"/>
  <c r="S3485" i="1"/>
  <c r="T3485" i="1"/>
  <c r="U3485" i="1"/>
  <c r="M3486" i="1"/>
  <c r="N3486" i="1"/>
  <c r="O3486" i="1"/>
  <c r="P3486" i="1"/>
  <c r="Q3486" i="1"/>
  <c r="R3486" i="1"/>
  <c r="S3486" i="1"/>
  <c r="T3486" i="1"/>
  <c r="U3486" i="1"/>
  <c r="M3487" i="1"/>
  <c r="N3487" i="1"/>
  <c r="N3919" i="1" s="1"/>
  <c r="O3487" i="1"/>
  <c r="P3487" i="1"/>
  <c r="P4063" i="1" s="1"/>
  <c r="Q3487" i="1"/>
  <c r="R3487" i="1"/>
  <c r="S3487" i="1"/>
  <c r="T3487" i="1"/>
  <c r="U3487" i="1"/>
  <c r="M3488" i="1"/>
  <c r="N3488" i="1"/>
  <c r="O3488" i="1"/>
  <c r="P3488" i="1"/>
  <c r="Q3488" i="1"/>
  <c r="R3488" i="1"/>
  <c r="S3488" i="1"/>
  <c r="T3488" i="1"/>
  <c r="U3488" i="1"/>
  <c r="M3489" i="1"/>
  <c r="N3489" i="1"/>
  <c r="O3489" i="1"/>
  <c r="P3489" i="1"/>
  <c r="Q3489" i="1"/>
  <c r="R3489" i="1"/>
  <c r="S3489" i="1"/>
  <c r="T3489" i="1"/>
  <c r="U3489" i="1"/>
  <c r="M3490" i="1"/>
  <c r="N3490" i="1"/>
  <c r="O3490" i="1"/>
  <c r="P3490" i="1"/>
  <c r="Q3490" i="1"/>
  <c r="R3490" i="1"/>
  <c r="S3490" i="1"/>
  <c r="T3490" i="1"/>
  <c r="U3490" i="1"/>
  <c r="M3491" i="1"/>
  <c r="M4067" i="1" s="1"/>
  <c r="N3491" i="1"/>
  <c r="O3491" i="1"/>
  <c r="P3491" i="1"/>
  <c r="Q3491" i="1"/>
  <c r="R3491" i="1"/>
  <c r="R4067" i="1" s="1"/>
  <c r="S3491" i="1"/>
  <c r="T3491" i="1"/>
  <c r="T3923" i="1" s="1"/>
  <c r="U3491" i="1"/>
  <c r="U3923" i="1" s="1"/>
  <c r="M3492" i="1"/>
  <c r="N3492" i="1"/>
  <c r="O3492" i="1"/>
  <c r="P3492" i="1"/>
  <c r="Q3492" i="1"/>
  <c r="R3492" i="1"/>
  <c r="S3492" i="1"/>
  <c r="T3492" i="1"/>
  <c r="U3492" i="1"/>
  <c r="M3493" i="1"/>
  <c r="N3493" i="1"/>
  <c r="O3493" i="1"/>
  <c r="P3493" i="1"/>
  <c r="Q3493" i="1"/>
  <c r="R3493" i="1"/>
  <c r="S3493" i="1"/>
  <c r="T3493" i="1"/>
  <c r="U3493" i="1"/>
  <c r="L3459" i="1"/>
  <c r="L3460" i="1"/>
  <c r="L3461" i="1"/>
  <c r="L3462" i="1"/>
  <c r="L3463" i="1"/>
  <c r="L4039" i="1" s="1"/>
  <c r="L3464" i="1"/>
  <c r="L3465" i="1"/>
  <c r="L3466" i="1"/>
  <c r="L3467" i="1"/>
  <c r="L3468" i="1"/>
  <c r="L3469" i="1"/>
  <c r="L3470" i="1"/>
  <c r="L3471" i="1"/>
  <c r="L3903" i="1" s="1"/>
  <c r="L3472" i="1"/>
  <c r="L3473" i="1"/>
  <c r="L3474" i="1"/>
  <c r="L3475" i="1"/>
  <c r="L3476" i="1"/>
  <c r="L3477" i="1"/>
  <c r="L3478" i="1"/>
  <c r="L3479" i="1"/>
  <c r="L4055" i="1" s="1"/>
  <c r="L3480" i="1"/>
  <c r="L3481" i="1"/>
  <c r="L3482" i="1"/>
  <c r="L3483" i="1"/>
  <c r="L3484" i="1"/>
  <c r="L3485" i="1"/>
  <c r="L3486" i="1"/>
  <c r="L3487" i="1"/>
  <c r="L3919" i="1" s="1"/>
  <c r="L3488" i="1"/>
  <c r="L3489" i="1"/>
  <c r="L3490" i="1"/>
  <c r="L3491" i="1"/>
  <c r="L3492" i="1"/>
  <c r="L3493" i="1"/>
  <c r="L3458" i="1"/>
  <c r="L3639" i="1"/>
  <c r="M3639" i="1"/>
  <c r="N3639" i="1"/>
  <c r="O3639" i="1"/>
  <c r="P3639" i="1"/>
  <c r="Q3639" i="1"/>
  <c r="R3639" i="1"/>
  <c r="S3639" i="1"/>
  <c r="T3639" i="1"/>
  <c r="U3639" i="1"/>
  <c r="L3640" i="1"/>
  <c r="M3640" i="1"/>
  <c r="N3640" i="1"/>
  <c r="O3640" i="1"/>
  <c r="P3640" i="1"/>
  <c r="Q3640" i="1"/>
  <c r="R3640" i="1"/>
  <c r="S3640" i="1"/>
  <c r="T3640" i="1"/>
  <c r="U3640" i="1"/>
  <c r="L3641" i="1"/>
  <c r="M3641" i="1"/>
  <c r="N3641" i="1"/>
  <c r="O3641" i="1"/>
  <c r="P3641" i="1"/>
  <c r="Q3641" i="1"/>
  <c r="R3641" i="1"/>
  <c r="S3641" i="1"/>
  <c r="T3641" i="1"/>
  <c r="U3641" i="1"/>
  <c r="L3642" i="1"/>
  <c r="M3642" i="1"/>
  <c r="N3642" i="1"/>
  <c r="O3642" i="1"/>
  <c r="P3642" i="1"/>
  <c r="Q3642" i="1"/>
  <c r="R3642" i="1"/>
  <c r="S3642" i="1"/>
  <c r="T3642" i="1"/>
  <c r="U3642" i="1"/>
  <c r="L3643" i="1"/>
  <c r="M3643" i="1"/>
  <c r="N3643" i="1"/>
  <c r="O3643" i="1"/>
  <c r="P3643" i="1"/>
  <c r="Q3643" i="1"/>
  <c r="R3643" i="1"/>
  <c r="S3643" i="1"/>
  <c r="T3643" i="1"/>
  <c r="U3643" i="1"/>
  <c r="L3644" i="1"/>
  <c r="M3644" i="1"/>
  <c r="N3644" i="1"/>
  <c r="O3644" i="1"/>
  <c r="P3644" i="1"/>
  <c r="Q3644" i="1"/>
  <c r="R3644" i="1"/>
  <c r="S3644" i="1"/>
  <c r="T3644" i="1"/>
  <c r="U3644" i="1"/>
  <c r="L3645" i="1"/>
  <c r="M3645" i="1"/>
  <c r="N3645" i="1"/>
  <c r="O3645" i="1"/>
  <c r="P3645" i="1"/>
  <c r="Q3645" i="1"/>
  <c r="R3645" i="1"/>
  <c r="S3645" i="1"/>
  <c r="T3645" i="1"/>
  <c r="U3645" i="1"/>
  <c r="L3646" i="1"/>
  <c r="M3646" i="1"/>
  <c r="N3646" i="1"/>
  <c r="O3646" i="1"/>
  <c r="P3646" i="1"/>
  <c r="Q3646" i="1"/>
  <c r="R3646" i="1"/>
  <c r="S3646" i="1"/>
  <c r="T3646" i="1"/>
  <c r="U3646" i="1"/>
  <c r="L3647" i="1"/>
  <c r="M3647" i="1"/>
  <c r="N3647" i="1"/>
  <c r="O3647" i="1"/>
  <c r="P3647" i="1"/>
  <c r="Q3647" i="1"/>
  <c r="R3647" i="1"/>
  <c r="S3647" i="1"/>
  <c r="T3647" i="1"/>
  <c r="U3647" i="1"/>
  <c r="L3648" i="1"/>
  <c r="M3648" i="1"/>
  <c r="N3648" i="1"/>
  <c r="O3648" i="1"/>
  <c r="P3648" i="1"/>
  <c r="Q3648" i="1"/>
  <c r="R3648" i="1"/>
  <c r="S3648" i="1"/>
  <c r="T3648" i="1"/>
  <c r="U3648" i="1"/>
  <c r="L3649" i="1"/>
  <c r="M3649" i="1"/>
  <c r="N3649" i="1"/>
  <c r="O3649" i="1"/>
  <c r="P3649" i="1"/>
  <c r="Q3649" i="1"/>
  <c r="R3649" i="1"/>
  <c r="S3649" i="1"/>
  <c r="T3649" i="1"/>
  <c r="U3649" i="1"/>
  <c r="L3650" i="1"/>
  <c r="M3650" i="1"/>
  <c r="N3650" i="1"/>
  <c r="O3650" i="1"/>
  <c r="P3650" i="1"/>
  <c r="Q3650" i="1"/>
  <c r="R3650" i="1"/>
  <c r="S3650" i="1"/>
  <c r="T3650" i="1"/>
  <c r="U3650" i="1"/>
  <c r="L3651" i="1"/>
  <c r="M3651" i="1"/>
  <c r="N3651" i="1"/>
  <c r="O3651" i="1"/>
  <c r="P3651" i="1"/>
  <c r="Q3651" i="1"/>
  <c r="R3651" i="1"/>
  <c r="S3651" i="1"/>
  <c r="T3651" i="1"/>
  <c r="U3651" i="1"/>
  <c r="L3652" i="1"/>
  <c r="M3652" i="1"/>
  <c r="N3652" i="1"/>
  <c r="O3652" i="1"/>
  <c r="P3652" i="1"/>
  <c r="Q3652" i="1"/>
  <c r="R3652" i="1"/>
  <c r="S3652" i="1"/>
  <c r="T3652" i="1"/>
  <c r="U3652" i="1"/>
  <c r="L3653" i="1"/>
  <c r="M3653" i="1"/>
  <c r="N3653" i="1"/>
  <c r="O3653" i="1"/>
  <c r="P3653" i="1"/>
  <c r="Q3653" i="1"/>
  <c r="R3653" i="1"/>
  <c r="S3653" i="1"/>
  <c r="T3653" i="1"/>
  <c r="U3653" i="1"/>
  <c r="L3654" i="1"/>
  <c r="M3654" i="1"/>
  <c r="N3654" i="1"/>
  <c r="O3654" i="1"/>
  <c r="P3654" i="1"/>
  <c r="Q3654" i="1"/>
  <c r="R3654" i="1"/>
  <c r="S3654" i="1"/>
  <c r="T3654" i="1"/>
  <c r="U3654" i="1"/>
  <c r="L3655" i="1"/>
  <c r="M3655" i="1"/>
  <c r="N3655" i="1"/>
  <c r="O3655" i="1"/>
  <c r="P3655" i="1"/>
  <c r="Q3655" i="1"/>
  <c r="R3655" i="1"/>
  <c r="S3655" i="1"/>
  <c r="T3655" i="1"/>
  <c r="U3655" i="1"/>
  <c r="L3656" i="1"/>
  <c r="M3656" i="1"/>
  <c r="N3656" i="1"/>
  <c r="O3656" i="1"/>
  <c r="P3656" i="1"/>
  <c r="Q3656" i="1"/>
  <c r="R3656" i="1"/>
  <c r="S3656" i="1"/>
  <c r="T3656" i="1"/>
  <c r="U3656" i="1"/>
  <c r="L3657" i="1"/>
  <c r="M3657" i="1"/>
  <c r="N3657" i="1"/>
  <c r="O3657" i="1"/>
  <c r="P3657" i="1"/>
  <c r="Q3657" i="1"/>
  <c r="R3657" i="1"/>
  <c r="S3657" i="1"/>
  <c r="T3657" i="1"/>
  <c r="U3657" i="1"/>
  <c r="L3658" i="1"/>
  <c r="M3658" i="1"/>
  <c r="N3658" i="1"/>
  <c r="O3658" i="1"/>
  <c r="P3658" i="1"/>
  <c r="Q3658" i="1"/>
  <c r="R3658" i="1"/>
  <c r="S3658" i="1"/>
  <c r="T3658" i="1"/>
  <c r="U3658" i="1"/>
  <c r="L3659" i="1"/>
  <c r="M3659" i="1"/>
  <c r="N3659" i="1"/>
  <c r="O3659" i="1"/>
  <c r="P3659" i="1"/>
  <c r="Q3659" i="1"/>
  <c r="R3659" i="1"/>
  <c r="S3659" i="1"/>
  <c r="T3659" i="1"/>
  <c r="U3659" i="1"/>
  <c r="L3660" i="1"/>
  <c r="M3660" i="1"/>
  <c r="N3660" i="1"/>
  <c r="O3660" i="1"/>
  <c r="P3660" i="1"/>
  <c r="Q3660" i="1"/>
  <c r="R3660" i="1"/>
  <c r="S3660" i="1"/>
  <c r="T3660" i="1"/>
  <c r="U3660" i="1"/>
  <c r="L3661" i="1"/>
  <c r="M3661" i="1"/>
  <c r="N3661" i="1"/>
  <c r="O3661" i="1"/>
  <c r="P3661" i="1"/>
  <c r="Q3661" i="1"/>
  <c r="R3661" i="1"/>
  <c r="S3661" i="1"/>
  <c r="T3661" i="1"/>
  <c r="U3661" i="1"/>
  <c r="L3662" i="1"/>
  <c r="M3662" i="1"/>
  <c r="N3662" i="1"/>
  <c r="O3662" i="1"/>
  <c r="P3662" i="1"/>
  <c r="Q3662" i="1"/>
  <c r="R3662" i="1"/>
  <c r="S3662" i="1"/>
  <c r="T3662" i="1"/>
  <c r="U3662" i="1"/>
  <c r="L3663" i="1"/>
  <c r="M3663" i="1"/>
  <c r="N3663" i="1"/>
  <c r="O3663" i="1"/>
  <c r="P3663" i="1"/>
  <c r="Q3663" i="1"/>
  <c r="R3663" i="1"/>
  <c r="S3663" i="1"/>
  <c r="T3663" i="1"/>
  <c r="U3663" i="1"/>
  <c r="L3664" i="1"/>
  <c r="M3664" i="1"/>
  <c r="N3664" i="1"/>
  <c r="O3664" i="1"/>
  <c r="P3664" i="1"/>
  <c r="Q3664" i="1"/>
  <c r="R3664" i="1"/>
  <c r="S3664" i="1"/>
  <c r="T3664" i="1"/>
  <c r="U3664" i="1"/>
  <c r="L3665" i="1"/>
  <c r="M3665" i="1"/>
  <c r="N3665" i="1"/>
  <c r="O3665" i="1"/>
  <c r="P3665" i="1"/>
  <c r="Q3665" i="1"/>
  <c r="R3665" i="1"/>
  <c r="S3665" i="1"/>
  <c r="T3665" i="1"/>
  <c r="U3665" i="1"/>
  <c r="L3666" i="1"/>
  <c r="M3666" i="1"/>
  <c r="N3666" i="1"/>
  <c r="O3666" i="1"/>
  <c r="P3666" i="1"/>
  <c r="Q3666" i="1"/>
  <c r="R3666" i="1"/>
  <c r="S3666" i="1"/>
  <c r="T3666" i="1"/>
  <c r="U3666" i="1"/>
  <c r="L3667" i="1"/>
  <c r="M3667" i="1"/>
  <c r="N3667" i="1"/>
  <c r="O3667" i="1"/>
  <c r="P3667" i="1"/>
  <c r="Q3667" i="1"/>
  <c r="R3667" i="1"/>
  <c r="S3667" i="1"/>
  <c r="T3667" i="1"/>
  <c r="U3667" i="1"/>
  <c r="L3668" i="1"/>
  <c r="M3668" i="1"/>
  <c r="N3668" i="1"/>
  <c r="O3668" i="1"/>
  <c r="P3668" i="1"/>
  <c r="Q3668" i="1"/>
  <c r="R3668" i="1"/>
  <c r="S3668" i="1"/>
  <c r="T3668" i="1"/>
  <c r="U3668" i="1"/>
  <c r="L3669" i="1"/>
  <c r="M3669" i="1"/>
  <c r="N3669" i="1"/>
  <c r="O3669" i="1"/>
  <c r="P3669" i="1"/>
  <c r="Q3669" i="1"/>
  <c r="R3669" i="1"/>
  <c r="S3669" i="1"/>
  <c r="T3669" i="1"/>
  <c r="U3669" i="1"/>
  <c r="L3670" i="1"/>
  <c r="M3670" i="1"/>
  <c r="N3670" i="1"/>
  <c r="O3670" i="1"/>
  <c r="P3670" i="1"/>
  <c r="Q3670" i="1"/>
  <c r="R3670" i="1"/>
  <c r="S3670" i="1"/>
  <c r="T3670" i="1"/>
  <c r="U3670" i="1"/>
  <c r="L3671" i="1"/>
  <c r="M3671" i="1"/>
  <c r="N3671" i="1"/>
  <c r="O3671" i="1"/>
  <c r="P3671" i="1"/>
  <c r="Q3671" i="1"/>
  <c r="R3671" i="1"/>
  <c r="S3671" i="1"/>
  <c r="T3671" i="1"/>
  <c r="U3671" i="1"/>
  <c r="L3672" i="1"/>
  <c r="M3672" i="1"/>
  <c r="N3672" i="1"/>
  <c r="O3672" i="1"/>
  <c r="P3672" i="1"/>
  <c r="Q3672" i="1"/>
  <c r="R3672" i="1"/>
  <c r="S3672" i="1"/>
  <c r="T3672" i="1"/>
  <c r="U3672" i="1"/>
  <c r="L3673" i="1"/>
  <c r="M3673" i="1"/>
  <c r="N3673" i="1"/>
  <c r="O3673" i="1"/>
  <c r="P3673" i="1"/>
  <c r="Q3673" i="1"/>
  <c r="R3673" i="1"/>
  <c r="S3673" i="1"/>
  <c r="T3673" i="1"/>
  <c r="U3673" i="1"/>
  <c r="M3638" i="1"/>
  <c r="N3638" i="1"/>
  <c r="O3638" i="1"/>
  <c r="P3638" i="1"/>
  <c r="Q3638" i="1"/>
  <c r="R3638" i="1"/>
  <c r="S3638" i="1"/>
  <c r="T3638" i="1"/>
  <c r="U3638" i="1"/>
  <c r="L3638" i="1"/>
  <c r="M3494" i="1"/>
  <c r="N3494" i="1"/>
  <c r="O3494" i="1"/>
  <c r="P3494" i="1"/>
  <c r="Q3494" i="1"/>
  <c r="R3494" i="1"/>
  <c r="S3494" i="1"/>
  <c r="T3494" i="1"/>
  <c r="U3494" i="1"/>
  <c r="M3495" i="1"/>
  <c r="N3495" i="1"/>
  <c r="O3495" i="1"/>
  <c r="P3495" i="1"/>
  <c r="Q3495" i="1"/>
  <c r="R3495" i="1"/>
  <c r="S3495" i="1"/>
  <c r="T3495" i="1"/>
  <c r="U3495" i="1"/>
  <c r="M3496" i="1"/>
  <c r="N3496" i="1"/>
  <c r="O3496" i="1"/>
  <c r="P3496" i="1"/>
  <c r="Q3496" i="1"/>
  <c r="R3496" i="1"/>
  <c r="S3496" i="1"/>
  <c r="T3496" i="1"/>
  <c r="U3496" i="1"/>
  <c r="M3497" i="1"/>
  <c r="N3497" i="1"/>
  <c r="O3497" i="1"/>
  <c r="P3497" i="1"/>
  <c r="Q3497" i="1"/>
  <c r="R3497" i="1"/>
  <c r="S3497" i="1"/>
  <c r="T3497" i="1"/>
  <c r="U3497" i="1"/>
  <c r="M3498" i="1"/>
  <c r="N3498" i="1"/>
  <c r="O3498" i="1"/>
  <c r="P3498" i="1"/>
  <c r="Q3498" i="1"/>
  <c r="R3498" i="1"/>
  <c r="S3498" i="1"/>
  <c r="T3498" i="1"/>
  <c r="U3498" i="1"/>
  <c r="M3499" i="1"/>
  <c r="N3499" i="1"/>
  <c r="O3499" i="1"/>
  <c r="P3499" i="1"/>
  <c r="Q3499" i="1"/>
  <c r="R3499" i="1"/>
  <c r="S3499" i="1"/>
  <c r="T3499" i="1"/>
  <c r="U3499" i="1"/>
  <c r="M3500" i="1"/>
  <c r="N3500" i="1"/>
  <c r="O3500" i="1"/>
  <c r="P3500" i="1"/>
  <c r="Q3500" i="1"/>
  <c r="R3500" i="1"/>
  <c r="S3500" i="1"/>
  <c r="T3500" i="1"/>
  <c r="U3500" i="1"/>
  <c r="M3501" i="1"/>
  <c r="N3501" i="1"/>
  <c r="O3501" i="1"/>
  <c r="P3501" i="1"/>
  <c r="Q3501" i="1"/>
  <c r="R3501" i="1"/>
  <c r="S3501" i="1"/>
  <c r="T3501" i="1"/>
  <c r="U3501" i="1"/>
  <c r="M3502" i="1"/>
  <c r="N3502" i="1"/>
  <c r="O3502" i="1"/>
  <c r="P3502" i="1"/>
  <c r="Q3502" i="1"/>
  <c r="R3502" i="1"/>
  <c r="S3502" i="1"/>
  <c r="T3502" i="1"/>
  <c r="U3502" i="1"/>
  <c r="M3503" i="1"/>
  <c r="N3503" i="1"/>
  <c r="O3503" i="1"/>
  <c r="P3503" i="1"/>
  <c r="Q3503" i="1"/>
  <c r="R3503" i="1"/>
  <c r="S3503" i="1"/>
  <c r="T3503" i="1"/>
  <c r="U3503" i="1"/>
  <c r="M3504" i="1"/>
  <c r="N3504" i="1"/>
  <c r="O3504" i="1"/>
  <c r="P3504" i="1"/>
  <c r="Q3504" i="1"/>
  <c r="R3504" i="1"/>
  <c r="S3504" i="1"/>
  <c r="T3504" i="1"/>
  <c r="U3504" i="1"/>
  <c r="M3505" i="1"/>
  <c r="N3505" i="1"/>
  <c r="O3505" i="1"/>
  <c r="P3505" i="1"/>
  <c r="Q3505" i="1"/>
  <c r="R3505" i="1"/>
  <c r="S3505" i="1"/>
  <c r="T3505" i="1"/>
  <c r="U3505" i="1"/>
  <c r="M3506" i="1"/>
  <c r="N3506" i="1"/>
  <c r="O3506" i="1"/>
  <c r="P3506" i="1"/>
  <c r="Q3506" i="1"/>
  <c r="R3506" i="1"/>
  <c r="S3506" i="1"/>
  <c r="T3506" i="1"/>
  <c r="U3506" i="1"/>
  <c r="M3507" i="1"/>
  <c r="N3507" i="1"/>
  <c r="O3507" i="1"/>
  <c r="P3507" i="1"/>
  <c r="Q3507" i="1"/>
  <c r="R3507" i="1"/>
  <c r="S3507" i="1"/>
  <c r="T3507" i="1"/>
  <c r="U3507" i="1"/>
  <c r="M3508" i="1"/>
  <c r="N3508" i="1"/>
  <c r="O3508" i="1"/>
  <c r="P3508" i="1"/>
  <c r="Q3508" i="1"/>
  <c r="R3508" i="1"/>
  <c r="S3508" i="1"/>
  <c r="T3508" i="1"/>
  <c r="U3508" i="1"/>
  <c r="M3509" i="1"/>
  <c r="N3509" i="1"/>
  <c r="O3509" i="1"/>
  <c r="P3509" i="1"/>
  <c r="Q3509" i="1"/>
  <c r="R3509" i="1"/>
  <c r="S3509" i="1"/>
  <c r="T3509" i="1"/>
  <c r="U3509" i="1"/>
  <c r="M3510" i="1"/>
  <c r="N3510" i="1"/>
  <c r="O3510" i="1"/>
  <c r="P3510" i="1"/>
  <c r="Q3510" i="1"/>
  <c r="R3510" i="1"/>
  <c r="S3510" i="1"/>
  <c r="T3510" i="1"/>
  <c r="U3510" i="1"/>
  <c r="M3511" i="1"/>
  <c r="N3511" i="1"/>
  <c r="O3511" i="1"/>
  <c r="P3511" i="1"/>
  <c r="Q3511" i="1"/>
  <c r="R3511" i="1"/>
  <c r="S3511" i="1"/>
  <c r="T3511" i="1"/>
  <c r="U3511" i="1"/>
  <c r="M3512" i="1"/>
  <c r="N3512" i="1"/>
  <c r="O3512" i="1"/>
  <c r="P3512" i="1"/>
  <c r="Q3512" i="1"/>
  <c r="R3512" i="1"/>
  <c r="S3512" i="1"/>
  <c r="T3512" i="1"/>
  <c r="U3512" i="1"/>
  <c r="M3513" i="1"/>
  <c r="N3513" i="1"/>
  <c r="O3513" i="1"/>
  <c r="P3513" i="1"/>
  <c r="Q3513" i="1"/>
  <c r="R3513" i="1"/>
  <c r="S3513" i="1"/>
  <c r="T3513" i="1"/>
  <c r="U3513" i="1"/>
  <c r="M3514" i="1"/>
  <c r="N3514" i="1"/>
  <c r="O3514" i="1"/>
  <c r="P3514" i="1"/>
  <c r="Q3514" i="1"/>
  <c r="R3514" i="1"/>
  <c r="S3514" i="1"/>
  <c r="T3514" i="1"/>
  <c r="U3514" i="1"/>
  <c r="M3515" i="1"/>
  <c r="N3515" i="1"/>
  <c r="O3515" i="1"/>
  <c r="P3515" i="1"/>
  <c r="Q3515" i="1"/>
  <c r="R3515" i="1"/>
  <c r="S3515" i="1"/>
  <c r="T3515" i="1"/>
  <c r="U3515" i="1"/>
  <c r="M3516" i="1"/>
  <c r="N3516" i="1"/>
  <c r="O3516" i="1"/>
  <c r="P3516" i="1"/>
  <c r="Q3516" i="1"/>
  <c r="R3516" i="1"/>
  <c r="S3516" i="1"/>
  <c r="T3516" i="1"/>
  <c r="U3516" i="1"/>
  <c r="M3517" i="1"/>
  <c r="N3517" i="1"/>
  <c r="O3517" i="1"/>
  <c r="P3517" i="1"/>
  <c r="Q3517" i="1"/>
  <c r="R3517" i="1"/>
  <c r="S3517" i="1"/>
  <c r="T3517" i="1"/>
  <c r="U3517" i="1"/>
  <c r="M3518" i="1"/>
  <c r="N3518" i="1"/>
  <c r="O3518" i="1"/>
  <c r="P3518" i="1"/>
  <c r="Q3518" i="1"/>
  <c r="R3518" i="1"/>
  <c r="S3518" i="1"/>
  <c r="T3518" i="1"/>
  <c r="U3518" i="1"/>
  <c r="M3519" i="1"/>
  <c r="N3519" i="1"/>
  <c r="O3519" i="1"/>
  <c r="P3519" i="1"/>
  <c r="Q3519" i="1"/>
  <c r="R3519" i="1"/>
  <c r="S3519" i="1"/>
  <c r="T3519" i="1"/>
  <c r="U3519" i="1"/>
  <c r="M3520" i="1"/>
  <c r="N3520" i="1"/>
  <c r="O3520" i="1"/>
  <c r="P3520" i="1"/>
  <c r="Q3520" i="1"/>
  <c r="R3520" i="1"/>
  <c r="S3520" i="1"/>
  <c r="T3520" i="1"/>
  <c r="U3520" i="1"/>
  <c r="M3521" i="1"/>
  <c r="N3521" i="1"/>
  <c r="O3521" i="1"/>
  <c r="P3521" i="1"/>
  <c r="Q3521" i="1"/>
  <c r="R3521" i="1"/>
  <c r="S3521" i="1"/>
  <c r="T3521" i="1"/>
  <c r="U3521" i="1"/>
  <c r="M3522" i="1"/>
  <c r="N3522" i="1"/>
  <c r="O3522" i="1"/>
  <c r="P3522" i="1"/>
  <c r="Q3522" i="1"/>
  <c r="R3522" i="1"/>
  <c r="S3522" i="1"/>
  <c r="T3522" i="1"/>
  <c r="U3522" i="1"/>
  <c r="M3523" i="1"/>
  <c r="N3523" i="1"/>
  <c r="O3523" i="1"/>
  <c r="P3523" i="1"/>
  <c r="Q3523" i="1"/>
  <c r="R3523" i="1"/>
  <c r="S3523" i="1"/>
  <c r="T3523" i="1"/>
  <c r="U3523" i="1"/>
  <c r="M3524" i="1"/>
  <c r="N3524" i="1"/>
  <c r="O3524" i="1"/>
  <c r="P3524" i="1"/>
  <c r="Q3524" i="1"/>
  <c r="R3524" i="1"/>
  <c r="S3524" i="1"/>
  <c r="T3524" i="1"/>
  <c r="U3524" i="1"/>
  <c r="M3525" i="1"/>
  <c r="N3525" i="1"/>
  <c r="O3525" i="1"/>
  <c r="P3525" i="1"/>
  <c r="Q3525" i="1"/>
  <c r="R3525" i="1"/>
  <c r="S3525" i="1"/>
  <c r="T3525" i="1"/>
  <c r="U3525" i="1"/>
  <c r="M3526" i="1"/>
  <c r="N3526" i="1"/>
  <c r="O3526" i="1"/>
  <c r="P3526" i="1"/>
  <c r="Q3526" i="1"/>
  <c r="R3526" i="1"/>
  <c r="S3526" i="1"/>
  <c r="T3526" i="1"/>
  <c r="U3526" i="1"/>
  <c r="M3527" i="1"/>
  <c r="N3527" i="1"/>
  <c r="O3527" i="1"/>
  <c r="P3527" i="1"/>
  <c r="Q3527" i="1"/>
  <c r="R3527" i="1"/>
  <c r="S3527" i="1"/>
  <c r="T3527" i="1"/>
  <c r="U3527" i="1"/>
  <c r="M3528" i="1"/>
  <c r="N3528" i="1"/>
  <c r="O3528" i="1"/>
  <c r="P3528" i="1"/>
  <c r="Q3528" i="1"/>
  <c r="R3528" i="1"/>
  <c r="S3528" i="1"/>
  <c r="T3528" i="1"/>
  <c r="U3528" i="1"/>
  <c r="M3529" i="1"/>
  <c r="N3529" i="1"/>
  <c r="O3529" i="1"/>
  <c r="P3529" i="1"/>
  <c r="Q3529" i="1"/>
  <c r="R3529" i="1"/>
  <c r="S3529" i="1"/>
  <c r="T3529" i="1"/>
  <c r="U3529"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494" i="1"/>
  <c r="M3710" i="1"/>
  <c r="N3710" i="1"/>
  <c r="O3710" i="1"/>
  <c r="P3710" i="1"/>
  <c r="Q3710" i="1"/>
  <c r="R3710" i="1"/>
  <c r="S3710" i="1"/>
  <c r="T3710" i="1"/>
  <c r="U3710" i="1"/>
  <c r="M3711" i="1"/>
  <c r="N3711" i="1"/>
  <c r="O3711" i="1"/>
  <c r="P3711" i="1"/>
  <c r="Q3711" i="1"/>
  <c r="R3711" i="1"/>
  <c r="S3711" i="1"/>
  <c r="T3711" i="1"/>
  <c r="U3711" i="1"/>
  <c r="M3712" i="1"/>
  <c r="N3712" i="1"/>
  <c r="O3712" i="1"/>
  <c r="P3712" i="1"/>
  <c r="Q3712" i="1"/>
  <c r="R3712" i="1"/>
  <c r="S3712" i="1"/>
  <c r="T3712" i="1"/>
  <c r="U3712" i="1"/>
  <c r="M3713" i="1"/>
  <c r="N3713" i="1"/>
  <c r="O3713" i="1"/>
  <c r="P3713" i="1"/>
  <c r="Q3713" i="1"/>
  <c r="R3713" i="1"/>
  <c r="S3713" i="1"/>
  <c r="T3713" i="1"/>
  <c r="U3713" i="1"/>
  <c r="M3714" i="1"/>
  <c r="N3714" i="1"/>
  <c r="O3714" i="1"/>
  <c r="P3714" i="1"/>
  <c r="Q3714" i="1"/>
  <c r="R3714" i="1"/>
  <c r="S3714" i="1"/>
  <c r="T3714" i="1"/>
  <c r="U3714" i="1"/>
  <c r="M3715" i="1"/>
  <c r="N3715" i="1"/>
  <c r="O3715" i="1"/>
  <c r="P3715" i="1"/>
  <c r="Q3715" i="1"/>
  <c r="R3715" i="1"/>
  <c r="S3715" i="1"/>
  <c r="T3715" i="1"/>
  <c r="U3715" i="1"/>
  <c r="M3716" i="1"/>
  <c r="N3716" i="1"/>
  <c r="O3716" i="1"/>
  <c r="P3716" i="1"/>
  <c r="Q3716" i="1"/>
  <c r="R3716" i="1"/>
  <c r="S3716" i="1"/>
  <c r="T3716" i="1"/>
  <c r="U3716" i="1"/>
  <c r="M3717" i="1"/>
  <c r="N3717" i="1"/>
  <c r="O3717" i="1"/>
  <c r="P3717" i="1"/>
  <c r="Q3717" i="1"/>
  <c r="R3717" i="1"/>
  <c r="S3717" i="1"/>
  <c r="T3717" i="1"/>
  <c r="U3717" i="1"/>
  <c r="M3718" i="1"/>
  <c r="N3718" i="1"/>
  <c r="O3718" i="1"/>
  <c r="P3718" i="1"/>
  <c r="Q3718" i="1"/>
  <c r="R3718" i="1"/>
  <c r="S3718" i="1"/>
  <c r="T3718" i="1"/>
  <c r="U3718" i="1"/>
  <c r="M3719" i="1"/>
  <c r="N3719" i="1"/>
  <c r="O3719" i="1"/>
  <c r="P3719" i="1"/>
  <c r="Q3719" i="1"/>
  <c r="R3719" i="1"/>
  <c r="S3719" i="1"/>
  <c r="T3719" i="1"/>
  <c r="U3719" i="1"/>
  <c r="M3720" i="1"/>
  <c r="N3720" i="1"/>
  <c r="O3720" i="1"/>
  <c r="P3720" i="1"/>
  <c r="Q3720" i="1"/>
  <c r="R3720" i="1"/>
  <c r="S3720" i="1"/>
  <c r="T3720" i="1"/>
  <c r="U3720" i="1"/>
  <c r="M3721" i="1"/>
  <c r="N3721" i="1"/>
  <c r="O3721" i="1"/>
  <c r="P3721" i="1"/>
  <c r="Q3721" i="1"/>
  <c r="R3721" i="1"/>
  <c r="S3721" i="1"/>
  <c r="T3721" i="1"/>
  <c r="U3721" i="1"/>
  <c r="M3722" i="1"/>
  <c r="N3722" i="1"/>
  <c r="O3722" i="1"/>
  <c r="P3722" i="1"/>
  <c r="Q3722" i="1"/>
  <c r="R3722" i="1"/>
  <c r="S3722" i="1"/>
  <c r="T3722" i="1"/>
  <c r="U3722" i="1"/>
  <c r="M3723" i="1"/>
  <c r="N3723" i="1"/>
  <c r="O3723" i="1"/>
  <c r="P3723" i="1"/>
  <c r="Q3723" i="1"/>
  <c r="R3723" i="1"/>
  <c r="S3723" i="1"/>
  <c r="T3723" i="1"/>
  <c r="U3723" i="1"/>
  <c r="M3724" i="1"/>
  <c r="N3724" i="1"/>
  <c r="O3724" i="1"/>
  <c r="P3724" i="1"/>
  <c r="Q3724" i="1"/>
  <c r="R3724" i="1"/>
  <c r="S3724" i="1"/>
  <c r="T3724" i="1"/>
  <c r="U3724" i="1"/>
  <c r="M3725" i="1"/>
  <c r="N3725" i="1"/>
  <c r="O3725" i="1"/>
  <c r="P3725" i="1"/>
  <c r="Q3725" i="1"/>
  <c r="R3725" i="1"/>
  <c r="S3725" i="1"/>
  <c r="T3725" i="1"/>
  <c r="U3725" i="1"/>
  <c r="M3726" i="1"/>
  <c r="N3726" i="1"/>
  <c r="O3726" i="1"/>
  <c r="P3726" i="1"/>
  <c r="Q3726" i="1"/>
  <c r="R3726" i="1"/>
  <c r="S3726" i="1"/>
  <c r="T3726" i="1"/>
  <c r="U3726" i="1"/>
  <c r="M3727" i="1"/>
  <c r="N3727" i="1"/>
  <c r="O3727" i="1"/>
  <c r="P3727" i="1"/>
  <c r="Q3727" i="1"/>
  <c r="R3727" i="1"/>
  <c r="S3727" i="1"/>
  <c r="T3727" i="1"/>
  <c r="U3727" i="1"/>
  <c r="M3728" i="1"/>
  <c r="N3728" i="1"/>
  <c r="O3728" i="1"/>
  <c r="P3728" i="1"/>
  <c r="Q3728" i="1"/>
  <c r="R3728" i="1"/>
  <c r="S3728" i="1"/>
  <c r="T3728" i="1"/>
  <c r="U3728" i="1"/>
  <c r="M3729" i="1"/>
  <c r="N3729" i="1"/>
  <c r="O3729" i="1"/>
  <c r="P3729" i="1"/>
  <c r="Q3729" i="1"/>
  <c r="R3729" i="1"/>
  <c r="S3729" i="1"/>
  <c r="T3729" i="1"/>
  <c r="U3729" i="1"/>
  <c r="M3730" i="1"/>
  <c r="N3730" i="1"/>
  <c r="O3730" i="1"/>
  <c r="P3730" i="1"/>
  <c r="Q3730" i="1"/>
  <c r="R3730" i="1"/>
  <c r="S3730" i="1"/>
  <c r="T3730" i="1"/>
  <c r="U3730" i="1"/>
  <c r="M3731" i="1"/>
  <c r="N3731" i="1"/>
  <c r="O3731" i="1"/>
  <c r="P3731" i="1"/>
  <c r="Q3731" i="1"/>
  <c r="R3731" i="1"/>
  <c r="S3731" i="1"/>
  <c r="T3731" i="1"/>
  <c r="U3731" i="1"/>
  <c r="M3732" i="1"/>
  <c r="N3732" i="1"/>
  <c r="O3732" i="1"/>
  <c r="P3732" i="1"/>
  <c r="Q3732" i="1"/>
  <c r="R3732" i="1"/>
  <c r="S3732" i="1"/>
  <c r="T3732" i="1"/>
  <c r="U3732" i="1"/>
  <c r="M3733" i="1"/>
  <c r="N3733" i="1"/>
  <c r="O3733" i="1"/>
  <c r="P3733" i="1"/>
  <c r="Q3733" i="1"/>
  <c r="R3733" i="1"/>
  <c r="S3733" i="1"/>
  <c r="T3733" i="1"/>
  <c r="U3733" i="1"/>
  <c r="M3734" i="1"/>
  <c r="N3734" i="1"/>
  <c r="O3734" i="1"/>
  <c r="P3734" i="1"/>
  <c r="Q3734" i="1"/>
  <c r="R3734" i="1"/>
  <c r="S3734" i="1"/>
  <c r="T3734" i="1"/>
  <c r="U3734" i="1"/>
  <c r="M3735" i="1"/>
  <c r="N3735" i="1"/>
  <c r="O3735" i="1"/>
  <c r="P3735" i="1"/>
  <c r="Q3735" i="1"/>
  <c r="R3735" i="1"/>
  <c r="S3735" i="1"/>
  <c r="T3735" i="1"/>
  <c r="U3735" i="1"/>
  <c r="M3736" i="1"/>
  <c r="N3736" i="1"/>
  <c r="O3736" i="1"/>
  <c r="P3736" i="1"/>
  <c r="Q3736" i="1"/>
  <c r="R3736" i="1"/>
  <c r="S3736" i="1"/>
  <c r="T3736" i="1"/>
  <c r="U3736" i="1"/>
  <c r="M3737" i="1"/>
  <c r="N3737" i="1"/>
  <c r="O3737" i="1"/>
  <c r="P3737" i="1"/>
  <c r="Q3737" i="1"/>
  <c r="R3737" i="1"/>
  <c r="S3737" i="1"/>
  <c r="T3737" i="1"/>
  <c r="U3737" i="1"/>
  <c r="M3738" i="1"/>
  <c r="N3738" i="1"/>
  <c r="O3738" i="1"/>
  <c r="P3738" i="1"/>
  <c r="Q3738" i="1"/>
  <c r="R3738" i="1"/>
  <c r="S3738" i="1"/>
  <c r="T3738" i="1"/>
  <c r="U3738" i="1"/>
  <c r="M3739" i="1"/>
  <c r="N3739" i="1"/>
  <c r="O3739" i="1"/>
  <c r="P3739" i="1"/>
  <c r="Q3739" i="1"/>
  <c r="R3739" i="1"/>
  <c r="S3739" i="1"/>
  <c r="T3739" i="1"/>
  <c r="U3739" i="1"/>
  <c r="M3740" i="1"/>
  <c r="N3740" i="1"/>
  <c r="O3740" i="1"/>
  <c r="P3740" i="1"/>
  <c r="Q3740" i="1"/>
  <c r="R3740" i="1"/>
  <c r="S3740" i="1"/>
  <c r="T3740" i="1"/>
  <c r="U3740" i="1"/>
  <c r="M3741" i="1"/>
  <c r="N3741" i="1"/>
  <c r="O3741" i="1"/>
  <c r="P3741" i="1"/>
  <c r="Q3741" i="1"/>
  <c r="R3741" i="1"/>
  <c r="S3741" i="1"/>
  <c r="T3741" i="1"/>
  <c r="U3741" i="1"/>
  <c r="M3742" i="1"/>
  <c r="N3742" i="1"/>
  <c r="O3742" i="1"/>
  <c r="P3742" i="1"/>
  <c r="Q3742" i="1"/>
  <c r="R3742" i="1"/>
  <c r="S3742" i="1"/>
  <c r="T3742" i="1"/>
  <c r="U3742" i="1"/>
  <c r="M3743" i="1"/>
  <c r="N3743" i="1"/>
  <c r="O3743" i="1"/>
  <c r="P3743" i="1"/>
  <c r="Q3743" i="1"/>
  <c r="R3743" i="1"/>
  <c r="S3743" i="1"/>
  <c r="T3743" i="1"/>
  <c r="U3743" i="1"/>
  <c r="M3744" i="1"/>
  <c r="N3744" i="1"/>
  <c r="O3744" i="1"/>
  <c r="P3744" i="1"/>
  <c r="Q3744" i="1"/>
  <c r="R3744" i="1"/>
  <c r="S3744" i="1"/>
  <c r="T3744" i="1"/>
  <c r="U3744" i="1"/>
  <c r="M3745" i="1"/>
  <c r="N3745" i="1"/>
  <c r="O3745" i="1"/>
  <c r="P3745" i="1"/>
  <c r="Q3745" i="1"/>
  <c r="R3745" i="1"/>
  <c r="S3745" i="1"/>
  <c r="T3745" i="1"/>
  <c r="U3745"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10" i="1"/>
  <c r="M3566" i="1"/>
  <c r="N3566" i="1"/>
  <c r="O3566" i="1"/>
  <c r="P3566" i="1"/>
  <c r="Q3566" i="1"/>
  <c r="R3566" i="1"/>
  <c r="S3566" i="1"/>
  <c r="T3566" i="1"/>
  <c r="U3566" i="1"/>
  <c r="M3567" i="1"/>
  <c r="N3567" i="1"/>
  <c r="O3567" i="1"/>
  <c r="P3567" i="1"/>
  <c r="Q3567" i="1"/>
  <c r="R3567" i="1"/>
  <c r="S3567" i="1"/>
  <c r="T3567" i="1"/>
  <c r="U3567" i="1"/>
  <c r="M3568" i="1"/>
  <c r="N3568" i="1"/>
  <c r="O3568" i="1"/>
  <c r="P3568" i="1"/>
  <c r="Q3568" i="1"/>
  <c r="R3568" i="1"/>
  <c r="S3568" i="1"/>
  <c r="T3568" i="1"/>
  <c r="U3568" i="1"/>
  <c r="M3569" i="1"/>
  <c r="N3569" i="1"/>
  <c r="O3569" i="1"/>
  <c r="P3569" i="1"/>
  <c r="Q3569" i="1"/>
  <c r="R3569" i="1"/>
  <c r="S3569" i="1"/>
  <c r="T3569" i="1"/>
  <c r="U3569" i="1"/>
  <c r="M3570" i="1"/>
  <c r="N3570" i="1"/>
  <c r="O3570" i="1"/>
  <c r="P3570" i="1"/>
  <c r="Q3570" i="1"/>
  <c r="R3570" i="1"/>
  <c r="S3570" i="1"/>
  <c r="T3570" i="1"/>
  <c r="U3570" i="1"/>
  <c r="M3571" i="1"/>
  <c r="N3571" i="1"/>
  <c r="O3571" i="1"/>
  <c r="P3571" i="1"/>
  <c r="Q3571" i="1"/>
  <c r="R3571" i="1"/>
  <c r="S3571" i="1"/>
  <c r="T3571" i="1"/>
  <c r="U3571" i="1"/>
  <c r="M3572" i="1"/>
  <c r="N3572" i="1"/>
  <c r="O3572" i="1"/>
  <c r="P3572" i="1"/>
  <c r="Q3572" i="1"/>
  <c r="R3572" i="1"/>
  <c r="S3572" i="1"/>
  <c r="T3572" i="1"/>
  <c r="U3572" i="1"/>
  <c r="M3573" i="1"/>
  <c r="N3573" i="1"/>
  <c r="O3573" i="1"/>
  <c r="P3573" i="1"/>
  <c r="Q3573" i="1"/>
  <c r="R3573" i="1"/>
  <c r="S3573" i="1"/>
  <c r="T3573" i="1"/>
  <c r="U3573" i="1"/>
  <c r="M3574" i="1"/>
  <c r="N3574" i="1"/>
  <c r="O3574" i="1"/>
  <c r="P3574" i="1"/>
  <c r="Q3574" i="1"/>
  <c r="R3574" i="1"/>
  <c r="S3574" i="1"/>
  <c r="T3574" i="1"/>
  <c r="U3574" i="1"/>
  <c r="M3575" i="1"/>
  <c r="N3575" i="1"/>
  <c r="O3575" i="1"/>
  <c r="P3575" i="1"/>
  <c r="Q3575" i="1"/>
  <c r="R3575" i="1"/>
  <c r="S3575" i="1"/>
  <c r="T3575" i="1"/>
  <c r="U3575" i="1"/>
  <c r="M3576" i="1"/>
  <c r="N3576" i="1"/>
  <c r="O3576" i="1"/>
  <c r="P3576" i="1"/>
  <c r="Q3576" i="1"/>
  <c r="R3576" i="1"/>
  <c r="S3576" i="1"/>
  <c r="T3576" i="1"/>
  <c r="U3576" i="1"/>
  <c r="M3577" i="1"/>
  <c r="N3577" i="1"/>
  <c r="O3577" i="1"/>
  <c r="P3577" i="1"/>
  <c r="Q3577" i="1"/>
  <c r="R3577" i="1"/>
  <c r="S3577" i="1"/>
  <c r="T3577" i="1"/>
  <c r="U3577" i="1"/>
  <c r="M3578" i="1"/>
  <c r="N3578" i="1"/>
  <c r="O3578" i="1"/>
  <c r="P3578" i="1"/>
  <c r="Q3578" i="1"/>
  <c r="R3578" i="1"/>
  <c r="S3578" i="1"/>
  <c r="T3578" i="1"/>
  <c r="U3578" i="1"/>
  <c r="M3579" i="1"/>
  <c r="N3579" i="1"/>
  <c r="O3579" i="1"/>
  <c r="P3579" i="1"/>
  <c r="Q3579" i="1"/>
  <c r="R3579" i="1"/>
  <c r="S3579" i="1"/>
  <c r="T3579" i="1"/>
  <c r="U3579" i="1"/>
  <c r="M3580" i="1"/>
  <c r="N3580" i="1"/>
  <c r="O3580" i="1"/>
  <c r="P3580" i="1"/>
  <c r="Q3580" i="1"/>
  <c r="R3580" i="1"/>
  <c r="S3580" i="1"/>
  <c r="T3580" i="1"/>
  <c r="U3580" i="1"/>
  <c r="M3581" i="1"/>
  <c r="N3581" i="1"/>
  <c r="O3581" i="1"/>
  <c r="P3581" i="1"/>
  <c r="Q3581" i="1"/>
  <c r="R3581" i="1"/>
  <c r="S3581" i="1"/>
  <c r="T3581" i="1"/>
  <c r="U3581" i="1"/>
  <c r="M3582" i="1"/>
  <c r="N3582" i="1"/>
  <c r="O3582" i="1"/>
  <c r="P3582" i="1"/>
  <c r="Q3582" i="1"/>
  <c r="R3582" i="1"/>
  <c r="S3582" i="1"/>
  <c r="T3582" i="1"/>
  <c r="U3582" i="1"/>
  <c r="M3583" i="1"/>
  <c r="N3583" i="1"/>
  <c r="O3583" i="1"/>
  <c r="P3583" i="1"/>
  <c r="Q3583" i="1"/>
  <c r="R3583" i="1"/>
  <c r="S3583" i="1"/>
  <c r="T3583" i="1"/>
  <c r="U3583" i="1"/>
  <c r="M3584" i="1"/>
  <c r="N3584" i="1"/>
  <c r="O3584" i="1"/>
  <c r="P3584" i="1"/>
  <c r="Q3584" i="1"/>
  <c r="R3584" i="1"/>
  <c r="S3584" i="1"/>
  <c r="T3584" i="1"/>
  <c r="U3584" i="1"/>
  <c r="M3585" i="1"/>
  <c r="N3585" i="1"/>
  <c r="O3585" i="1"/>
  <c r="P3585" i="1"/>
  <c r="Q3585" i="1"/>
  <c r="R3585" i="1"/>
  <c r="S3585" i="1"/>
  <c r="T3585" i="1"/>
  <c r="U3585" i="1"/>
  <c r="M3586" i="1"/>
  <c r="N3586" i="1"/>
  <c r="O3586" i="1"/>
  <c r="P3586" i="1"/>
  <c r="Q3586" i="1"/>
  <c r="R3586" i="1"/>
  <c r="S3586" i="1"/>
  <c r="T3586" i="1"/>
  <c r="U3586" i="1"/>
  <c r="M3587" i="1"/>
  <c r="N3587" i="1"/>
  <c r="O3587" i="1"/>
  <c r="P3587" i="1"/>
  <c r="Q3587" i="1"/>
  <c r="R3587" i="1"/>
  <c r="S3587" i="1"/>
  <c r="T3587" i="1"/>
  <c r="U3587" i="1"/>
  <c r="M3588" i="1"/>
  <c r="N3588" i="1"/>
  <c r="O3588" i="1"/>
  <c r="P3588" i="1"/>
  <c r="Q3588" i="1"/>
  <c r="R3588" i="1"/>
  <c r="S3588" i="1"/>
  <c r="T3588" i="1"/>
  <c r="U3588" i="1"/>
  <c r="M3589" i="1"/>
  <c r="N3589" i="1"/>
  <c r="O3589" i="1"/>
  <c r="P3589" i="1"/>
  <c r="Q3589" i="1"/>
  <c r="R3589" i="1"/>
  <c r="S3589" i="1"/>
  <c r="T3589" i="1"/>
  <c r="U3589" i="1"/>
  <c r="M3590" i="1"/>
  <c r="N3590" i="1"/>
  <c r="O3590" i="1"/>
  <c r="P3590" i="1"/>
  <c r="Q3590" i="1"/>
  <c r="R3590" i="1"/>
  <c r="S3590" i="1"/>
  <c r="T3590" i="1"/>
  <c r="U3590" i="1"/>
  <c r="M3591" i="1"/>
  <c r="N3591" i="1"/>
  <c r="O3591" i="1"/>
  <c r="P3591" i="1"/>
  <c r="Q3591" i="1"/>
  <c r="R3591" i="1"/>
  <c r="S3591" i="1"/>
  <c r="T3591" i="1"/>
  <c r="U3591" i="1"/>
  <c r="M3592" i="1"/>
  <c r="N3592" i="1"/>
  <c r="O3592" i="1"/>
  <c r="P3592" i="1"/>
  <c r="Q3592" i="1"/>
  <c r="R3592" i="1"/>
  <c r="S3592" i="1"/>
  <c r="T3592" i="1"/>
  <c r="U3592" i="1"/>
  <c r="M3593" i="1"/>
  <c r="N3593" i="1"/>
  <c r="O3593" i="1"/>
  <c r="P3593" i="1"/>
  <c r="Q3593" i="1"/>
  <c r="R3593" i="1"/>
  <c r="S3593" i="1"/>
  <c r="T3593" i="1"/>
  <c r="U3593" i="1"/>
  <c r="M3594" i="1"/>
  <c r="N3594" i="1"/>
  <c r="O3594" i="1"/>
  <c r="P3594" i="1"/>
  <c r="Q3594" i="1"/>
  <c r="R3594" i="1"/>
  <c r="S3594" i="1"/>
  <c r="T3594" i="1"/>
  <c r="U3594" i="1"/>
  <c r="M3595" i="1"/>
  <c r="N3595" i="1"/>
  <c r="O3595" i="1"/>
  <c r="P3595" i="1"/>
  <c r="Q3595" i="1"/>
  <c r="R3595" i="1"/>
  <c r="S3595" i="1"/>
  <c r="T3595" i="1"/>
  <c r="U3595" i="1"/>
  <c r="M3596" i="1"/>
  <c r="N3596" i="1"/>
  <c r="O3596" i="1"/>
  <c r="P3596" i="1"/>
  <c r="Q3596" i="1"/>
  <c r="R3596" i="1"/>
  <c r="S3596" i="1"/>
  <c r="T3596" i="1"/>
  <c r="U3596" i="1"/>
  <c r="M3597" i="1"/>
  <c r="N3597" i="1"/>
  <c r="O3597" i="1"/>
  <c r="P3597" i="1"/>
  <c r="Q3597" i="1"/>
  <c r="R3597" i="1"/>
  <c r="S3597" i="1"/>
  <c r="T3597" i="1"/>
  <c r="U3597" i="1"/>
  <c r="M3598" i="1"/>
  <c r="N3598" i="1"/>
  <c r="O3598" i="1"/>
  <c r="P3598" i="1"/>
  <c r="Q3598" i="1"/>
  <c r="R3598" i="1"/>
  <c r="S3598" i="1"/>
  <c r="T3598" i="1"/>
  <c r="U3598" i="1"/>
  <c r="M3599" i="1"/>
  <c r="N3599" i="1"/>
  <c r="O3599" i="1"/>
  <c r="P3599" i="1"/>
  <c r="Q3599" i="1"/>
  <c r="R3599" i="1"/>
  <c r="S3599" i="1"/>
  <c r="T3599" i="1"/>
  <c r="U3599" i="1"/>
  <c r="M3600" i="1"/>
  <c r="N3600" i="1"/>
  <c r="O3600" i="1"/>
  <c r="P3600" i="1"/>
  <c r="Q3600" i="1"/>
  <c r="R3600" i="1"/>
  <c r="S3600" i="1"/>
  <c r="T3600" i="1"/>
  <c r="U3600" i="1"/>
  <c r="M3601" i="1"/>
  <c r="N3601" i="1"/>
  <c r="O3601" i="1"/>
  <c r="P3601" i="1"/>
  <c r="Q3601" i="1"/>
  <c r="R3601" i="1"/>
  <c r="S3601" i="1"/>
  <c r="T3601" i="1"/>
  <c r="U3601"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566" i="1"/>
  <c r="M3422" i="1"/>
  <c r="M3998" i="1" s="1"/>
  <c r="N3422" i="1"/>
  <c r="O3422" i="1"/>
  <c r="P3422" i="1"/>
  <c r="P3854" i="1" s="1"/>
  <c r="Q3422" i="1"/>
  <c r="Q3998" i="1" s="1"/>
  <c r="R3422" i="1"/>
  <c r="R3998" i="1" s="1"/>
  <c r="S3422" i="1"/>
  <c r="T3422" i="1"/>
  <c r="T3854" i="1" s="1"/>
  <c r="U3422" i="1"/>
  <c r="U3998" i="1" s="1"/>
  <c r="M3423" i="1"/>
  <c r="M3999" i="1" s="1"/>
  <c r="N3423" i="1"/>
  <c r="O3423" i="1"/>
  <c r="P3423" i="1"/>
  <c r="P3999" i="1" s="1"/>
  <c r="Q3423" i="1"/>
  <c r="Q3855" i="1" s="1"/>
  <c r="R3423" i="1"/>
  <c r="R3999" i="1" s="1"/>
  <c r="S3423" i="1"/>
  <c r="T3423" i="1"/>
  <c r="T3999" i="1" s="1"/>
  <c r="U3423" i="1"/>
  <c r="U3999" i="1" s="1"/>
  <c r="M3424" i="1"/>
  <c r="N3424" i="1"/>
  <c r="O3424" i="1"/>
  <c r="P3424" i="1"/>
  <c r="P4000" i="1" s="1"/>
  <c r="Q3424" i="1"/>
  <c r="R3424" i="1"/>
  <c r="S3424" i="1"/>
  <c r="S3856" i="1" s="1"/>
  <c r="T3424" i="1"/>
  <c r="U3424" i="1"/>
  <c r="U3856" i="1" s="1"/>
  <c r="M3425" i="1"/>
  <c r="N3425" i="1"/>
  <c r="N4001" i="1" s="1"/>
  <c r="O3425" i="1"/>
  <c r="O4001" i="1" s="1"/>
  <c r="P3425" i="1"/>
  <c r="P3857" i="1" s="1"/>
  <c r="Q3425" i="1"/>
  <c r="R3425" i="1"/>
  <c r="R4001" i="1" s="1"/>
  <c r="S3425" i="1"/>
  <c r="T3425" i="1"/>
  <c r="T3857" i="1" s="1"/>
  <c r="U3425" i="1"/>
  <c r="M3426" i="1"/>
  <c r="M3858" i="1" s="1"/>
  <c r="N3426" i="1"/>
  <c r="N4002" i="1" s="1"/>
  <c r="O3426" i="1"/>
  <c r="P3426" i="1"/>
  <c r="Q3426" i="1"/>
  <c r="Q4002" i="1" s="1"/>
  <c r="R3426" i="1"/>
  <c r="S3426" i="1"/>
  <c r="S3858" i="1" s="1"/>
  <c r="T3426" i="1"/>
  <c r="U3426" i="1"/>
  <c r="U3858" i="1" s="1"/>
  <c r="M3427" i="1"/>
  <c r="N3427" i="1"/>
  <c r="O3427" i="1"/>
  <c r="P3427" i="1"/>
  <c r="P4003" i="1" s="1"/>
  <c r="Q3427" i="1"/>
  <c r="Q4003" i="1" s="1"/>
  <c r="R3427" i="1"/>
  <c r="S3427" i="1"/>
  <c r="T3427" i="1"/>
  <c r="T3859" i="1" s="1"/>
  <c r="U3427" i="1"/>
  <c r="M3428" i="1"/>
  <c r="M3860" i="1" s="1"/>
  <c r="N3428" i="1"/>
  <c r="O3428" i="1"/>
  <c r="O3860" i="1" s="1"/>
  <c r="P3428" i="1"/>
  <c r="Q3428" i="1"/>
  <c r="Q3860" i="1" s="1"/>
  <c r="R3428" i="1"/>
  <c r="S3428" i="1"/>
  <c r="T3428" i="1"/>
  <c r="T4004" i="1" s="1"/>
  <c r="U3428" i="1"/>
  <c r="U3860" i="1" s="1"/>
  <c r="M3429" i="1"/>
  <c r="N3429" i="1"/>
  <c r="N4005" i="1" s="1"/>
  <c r="O3429" i="1"/>
  <c r="P3429" i="1"/>
  <c r="P3861" i="1" s="1"/>
  <c r="Q3429" i="1"/>
  <c r="Q3861" i="1" s="1"/>
  <c r="R3429" i="1"/>
  <c r="R4005" i="1" s="1"/>
  <c r="S3429" i="1"/>
  <c r="S4005" i="1" s="1"/>
  <c r="T3429" i="1"/>
  <c r="T3861" i="1" s="1"/>
  <c r="U3429" i="1"/>
  <c r="M3430" i="1"/>
  <c r="M4006" i="1" s="1"/>
  <c r="N3430" i="1"/>
  <c r="N4006" i="1" s="1"/>
  <c r="O3430" i="1"/>
  <c r="P3430" i="1"/>
  <c r="Q3430" i="1"/>
  <c r="Q3862" i="1" s="1"/>
  <c r="R3430" i="1"/>
  <c r="R4006" i="1" s="1"/>
  <c r="S3430" i="1"/>
  <c r="T3430" i="1"/>
  <c r="U3430" i="1"/>
  <c r="U4006" i="1" s="1"/>
  <c r="M3431" i="1"/>
  <c r="M4007" i="1" s="1"/>
  <c r="N3431" i="1"/>
  <c r="N4007" i="1" s="1"/>
  <c r="O3431" i="1"/>
  <c r="P3431" i="1"/>
  <c r="P4007" i="1" s="1"/>
  <c r="Q3431" i="1"/>
  <c r="R3431" i="1"/>
  <c r="S3431" i="1"/>
  <c r="T3431" i="1"/>
  <c r="T4007" i="1" s="1"/>
  <c r="U3431" i="1"/>
  <c r="M3432" i="1"/>
  <c r="N3432" i="1"/>
  <c r="O3432" i="1"/>
  <c r="P3432" i="1"/>
  <c r="P4008" i="1" s="1"/>
  <c r="Q3432" i="1"/>
  <c r="R3432" i="1"/>
  <c r="S3432" i="1"/>
  <c r="T3432" i="1"/>
  <c r="U3432" i="1"/>
  <c r="U3864" i="1" s="1"/>
  <c r="M3433" i="1"/>
  <c r="N3433" i="1"/>
  <c r="N4009" i="1" s="1"/>
  <c r="O3433" i="1"/>
  <c r="O4009" i="1" s="1"/>
  <c r="P3433" i="1"/>
  <c r="Q3433" i="1"/>
  <c r="Q3865" i="1" s="1"/>
  <c r="R3433" i="1"/>
  <c r="R4009" i="1" s="1"/>
  <c r="S3433" i="1"/>
  <c r="S4009" i="1" s="1"/>
  <c r="T3433" i="1"/>
  <c r="U3433" i="1"/>
  <c r="M3434" i="1"/>
  <c r="M3866" i="1" s="1"/>
  <c r="N3434" i="1"/>
  <c r="N4010" i="1" s="1"/>
  <c r="O3434" i="1"/>
  <c r="P3434" i="1"/>
  <c r="P4010" i="1" s="1"/>
  <c r="Q3434" i="1"/>
  <c r="Q4010" i="1" s="1"/>
  <c r="R3434" i="1"/>
  <c r="S3434" i="1"/>
  <c r="T3434" i="1"/>
  <c r="T4010" i="1" s="1"/>
  <c r="U3434" i="1"/>
  <c r="U3866" i="1" s="1"/>
  <c r="M3435" i="1"/>
  <c r="M3867" i="1" s="1"/>
  <c r="N3435" i="1"/>
  <c r="O3435" i="1"/>
  <c r="P3435" i="1"/>
  <c r="P4011" i="1" s="1"/>
  <c r="Q3435" i="1"/>
  <c r="R3435" i="1"/>
  <c r="R4011" i="1" s="1"/>
  <c r="S3435" i="1"/>
  <c r="T3435" i="1"/>
  <c r="T4011" i="1" s="1"/>
  <c r="U3435" i="1"/>
  <c r="U3867" i="1" s="1"/>
  <c r="M3436" i="1"/>
  <c r="M3868" i="1" s="1"/>
  <c r="N3436" i="1"/>
  <c r="N3868" i="1" s="1"/>
  <c r="O3436" i="1"/>
  <c r="P3436" i="1"/>
  <c r="Q3436" i="1"/>
  <c r="Q3868" i="1" s="1"/>
  <c r="R3436" i="1"/>
  <c r="S3436" i="1"/>
  <c r="S3868" i="1" s="1"/>
  <c r="T3436" i="1"/>
  <c r="T4012" i="1" s="1"/>
  <c r="U3436" i="1"/>
  <c r="M3437" i="1"/>
  <c r="N3437" i="1"/>
  <c r="N4013" i="1" s="1"/>
  <c r="O3437" i="1"/>
  <c r="O4013" i="1" s="1"/>
  <c r="P3437" i="1"/>
  <c r="Q3437" i="1"/>
  <c r="R3437" i="1"/>
  <c r="R4013" i="1" s="1"/>
  <c r="S3437" i="1"/>
  <c r="S4013" i="1" s="1"/>
  <c r="T3437" i="1"/>
  <c r="U3437" i="1"/>
  <c r="M3438" i="1"/>
  <c r="M4014" i="1" s="1"/>
  <c r="N3438" i="1"/>
  <c r="N4014" i="1" s="1"/>
  <c r="O3438" i="1"/>
  <c r="P3438" i="1"/>
  <c r="Q3438" i="1"/>
  <c r="Q3870" i="1" s="1"/>
  <c r="R3438" i="1"/>
  <c r="R4014" i="1" s="1"/>
  <c r="S3438" i="1"/>
  <c r="T3438" i="1"/>
  <c r="T4014" i="1" s="1"/>
  <c r="U3438" i="1"/>
  <c r="U4014" i="1" s="1"/>
  <c r="M3439" i="1"/>
  <c r="N3439" i="1"/>
  <c r="O3439" i="1"/>
  <c r="P3439" i="1"/>
  <c r="P4015" i="1" s="1"/>
  <c r="Q3439" i="1"/>
  <c r="R3439" i="1"/>
  <c r="S3439" i="1"/>
  <c r="T3439" i="1"/>
  <c r="T4015" i="1" s="1"/>
  <c r="U3439" i="1"/>
  <c r="M3440" i="1"/>
  <c r="M3872" i="1" s="1"/>
  <c r="N3440" i="1"/>
  <c r="O3440" i="1"/>
  <c r="O3872" i="1" s="1"/>
  <c r="P3440" i="1"/>
  <c r="P4016" i="1" s="1"/>
  <c r="Q3440" i="1"/>
  <c r="R3440" i="1"/>
  <c r="S3440" i="1"/>
  <c r="T3440" i="1"/>
  <c r="T4016" i="1" s="1"/>
  <c r="U3440" i="1"/>
  <c r="M3441" i="1"/>
  <c r="N3441" i="1"/>
  <c r="N4017" i="1" s="1"/>
  <c r="O3441" i="1"/>
  <c r="O4017" i="1" s="1"/>
  <c r="P3441" i="1"/>
  <c r="P3873" i="1" s="1"/>
  <c r="Q3441" i="1"/>
  <c r="R3441" i="1"/>
  <c r="R4017" i="1" s="1"/>
  <c r="S3441" i="1"/>
  <c r="S4017" i="1" s="1"/>
  <c r="T3441" i="1"/>
  <c r="U3441" i="1"/>
  <c r="M3442" i="1"/>
  <c r="M3874" i="1" s="1"/>
  <c r="N3442" i="1"/>
  <c r="N4018" i="1" s="1"/>
  <c r="O3442" i="1"/>
  <c r="P3442" i="1"/>
  <c r="Q3442" i="1"/>
  <c r="Q4018" i="1" s="1"/>
  <c r="R3442" i="1"/>
  <c r="S3442" i="1"/>
  <c r="S3874" i="1" s="1"/>
  <c r="T3442" i="1"/>
  <c r="U3442" i="1"/>
  <c r="U3874" i="1" s="1"/>
  <c r="M3443" i="1"/>
  <c r="N3443" i="1"/>
  <c r="N4019" i="1" s="1"/>
  <c r="O3443" i="1"/>
  <c r="P3443" i="1"/>
  <c r="P3875" i="1" s="1"/>
  <c r="Q3443" i="1"/>
  <c r="R3443" i="1"/>
  <c r="R4019" i="1" s="1"/>
  <c r="S3443" i="1"/>
  <c r="T3443" i="1"/>
  <c r="T4019" i="1" s="1"/>
  <c r="U3443" i="1"/>
  <c r="U3875" i="1" s="1"/>
  <c r="M3444" i="1"/>
  <c r="N3444" i="1"/>
  <c r="O3444" i="1"/>
  <c r="P3444" i="1"/>
  <c r="P4020" i="1" s="1"/>
  <c r="Q3444" i="1"/>
  <c r="R3444" i="1"/>
  <c r="S3444" i="1"/>
  <c r="S3876" i="1" s="1"/>
  <c r="T3444" i="1"/>
  <c r="T4020" i="1" s="1"/>
  <c r="U3444" i="1"/>
  <c r="M3445" i="1"/>
  <c r="M3877" i="1" s="1"/>
  <c r="N3445" i="1"/>
  <c r="N4021" i="1" s="1"/>
  <c r="O3445" i="1"/>
  <c r="O4021" i="1" s="1"/>
  <c r="P3445" i="1"/>
  <c r="P3877" i="1" s="1"/>
  <c r="Q3445" i="1"/>
  <c r="R3445" i="1"/>
  <c r="R4021" i="1" s="1"/>
  <c r="S3445" i="1"/>
  <c r="S4021" i="1" s="1"/>
  <c r="T3445" i="1"/>
  <c r="U3445" i="1"/>
  <c r="M3446" i="1"/>
  <c r="M3878" i="1" s="1"/>
  <c r="N3446" i="1"/>
  <c r="O3446" i="1"/>
  <c r="O3878" i="1" s="1"/>
  <c r="P3446" i="1"/>
  <c r="P4022" i="1" s="1"/>
  <c r="Q3446" i="1"/>
  <c r="Q4022" i="1" s="1"/>
  <c r="R3446" i="1"/>
  <c r="R4022" i="1" s="1"/>
  <c r="S3446" i="1"/>
  <c r="T3446" i="1"/>
  <c r="T4022" i="1" s="1"/>
  <c r="U3446" i="1"/>
  <c r="U3878" i="1" s="1"/>
  <c r="M3447" i="1"/>
  <c r="N3447" i="1"/>
  <c r="O3447" i="1"/>
  <c r="P3447" i="1"/>
  <c r="P4023" i="1" s="1"/>
  <c r="Q3447" i="1"/>
  <c r="Q3879" i="1" s="1"/>
  <c r="R3447" i="1"/>
  <c r="S3447" i="1"/>
  <c r="T3447" i="1"/>
  <c r="T3879" i="1" s="1"/>
  <c r="U3447" i="1"/>
  <c r="U4023" i="1" s="1"/>
  <c r="M3448" i="1"/>
  <c r="N3448" i="1"/>
  <c r="O3448" i="1"/>
  <c r="P3448" i="1"/>
  <c r="P4024" i="1" s="1"/>
  <c r="Q3448" i="1"/>
  <c r="Q3880" i="1" s="1"/>
  <c r="R3448" i="1"/>
  <c r="R3880" i="1" s="1"/>
  <c r="S3448" i="1"/>
  <c r="S3880" i="1" s="1"/>
  <c r="T3448" i="1"/>
  <c r="T4024" i="1" s="1"/>
  <c r="U3448" i="1"/>
  <c r="U3880" i="1" s="1"/>
  <c r="M3449" i="1"/>
  <c r="M3881" i="1" s="1"/>
  <c r="N3449" i="1"/>
  <c r="N4025" i="1" s="1"/>
  <c r="O3449" i="1"/>
  <c r="O4025" i="1" s="1"/>
  <c r="P3449" i="1"/>
  <c r="Q3449" i="1"/>
  <c r="Q3881" i="1" s="1"/>
  <c r="R3449" i="1"/>
  <c r="R4025" i="1" s="1"/>
  <c r="S3449" i="1"/>
  <c r="T3449" i="1"/>
  <c r="U3449" i="1"/>
  <c r="M3450" i="1"/>
  <c r="M4026" i="1" s="1"/>
  <c r="N3450" i="1"/>
  <c r="O3450" i="1"/>
  <c r="P3450" i="1"/>
  <c r="Q3450" i="1"/>
  <c r="Q4026" i="1" s="1"/>
  <c r="R3450" i="1"/>
  <c r="S3450" i="1"/>
  <c r="T3450" i="1"/>
  <c r="U3450" i="1"/>
  <c r="U3882" i="1" s="1"/>
  <c r="M3451" i="1"/>
  <c r="N3451" i="1"/>
  <c r="N4027" i="1" s="1"/>
  <c r="O3451" i="1"/>
  <c r="O4027" i="1" s="1"/>
  <c r="P3451" i="1"/>
  <c r="P4027" i="1" s="1"/>
  <c r="Q3451" i="1"/>
  <c r="Q4027" i="1" s="1"/>
  <c r="R3451" i="1"/>
  <c r="R4027" i="1" s="1"/>
  <c r="S3451" i="1"/>
  <c r="T3451" i="1"/>
  <c r="T4027" i="1" s="1"/>
  <c r="U3451" i="1"/>
  <c r="M3452" i="1"/>
  <c r="M3884" i="1" s="1"/>
  <c r="N3452" i="1"/>
  <c r="N3884" i="1" s="1"/>
  <c r="O3452" i="1"/>
  <c r="P3452" i="1"/>
  <c r="P4028" i="1" s="1"/>
  <c r="Q3452" i="1"/>
  <c r="Q3884" i="1" s="1"/>
  <c r="R3452" i="1"/>
  <c r="R3884" i="1" s="1"/>
  <c r="S3452" i="1"/>
  <c r="T3452" i="1"/>
  <c r="T4028" i="1" s="1"/>
  <c r="U3452" i="1"/>
  <c r="U3884" i="1" s="1"/>
  <c r="M3453" i="1"/>
  <c r="M3885" i="1" s="1"/>
  <c r="N3453" i="1"/>
  <c r="N4029" i="1" s="1"/>
  <c r="O3453" i="1"/>
  <c r="P3453" i="1"/>
  <c r="Q3453" i="1"/>
  <c r="R3453" i="1"/>
  <c r="R4029" i="1" s="1"/>
  <c r="S3453" i="1"/>
  <c r="S4029" i="1" s="1"/>
  <c r="T3453" i="1"/>
  <c r="U3453" i="1"/>
  <c r="M3454" i="1"/>
  <c r="M4030" i="1" s="1"/>
  <c r="N3454" i="1"/>
  <c r="O3454" i="1"/>
  <c r="P3454" i="1"/>
  <c r="Q3454" i="1"/>
  <c r="Q3886" i="1" s="1"/>
  <c r="R3454" i="1"/>
  <c r="R4030" i="1" s="1"/>
  <c r="S3454" i="1"/>
  <c r="T3454" i="1"/>
  <c r="T4030" i="1" s="1"/>
  <c r="U3454" i="1"/>
  <c r="U4030" i="1" s="1"/>
  <c r="M3455" i="1"/>
  <c r="M4031" i="1" s="1"/>
  <c r="N3455" i="1"/>
  <c r="N4031" i="1" s="1"/>
  <c r="O3455" i="1"/>
  <c r="P3455" i="1"/>
  <c r="P4031" i="1" s="1"/>
  <c r="Q3455" i="1"/>
  <c r="Q3887" i="1" s="1"/>
  <c r="R3455" i="1"/>
  <c r="S3455" i="1"/>
  <c r="T3455" i="1"/>
  <c r="T4031" i="1" s="1"/>
  <c r="U3455" i="1"/>
  <c r="U4031" i="1" s="1"/>
  <c r="M3456" i="1"/>
  <c r="M3888" i="1" s="1"/>
  <c r="N3456" i="1"/>
  <c r="O3456" i="1"/>
  <c r="P3456" i="1"/>
  <c r="P4032" i="1" s="1"/>
  <c r="Q3456" i="1"/>
  <c r="R3456" i="1"/>
  <c r="R3888" i="1" s="1"/>
  <c r="S3456" i="1"/>
  <c r="S3888" i="1" s="1"/>
  <c r="T3456" i="1"/>
  <c r="U3456" i="1"/>
  <c r="M3457" i="1"/>
  <c r="M3889" i="1" s="1"/>
  <c r="N3457" i="1"/>
  <c r="N4033" i="1" s="1"/>
  <c r="O3457" i="1"/>
  <c r="O4033" i="1" s="1"/>
  <c r="P3457" i="1"/>
  <c r="Q3457" i="1"/>
  <c r="R3457" i="1"/>
  <c r="R4033" i="1" s="1"/>
  <c r="S3457" i="1"/>
  <c r="T3457" i="1"/>
  <c r="U3457" i="1"/>
  <c r="L3423" i="1"/>
  <c r="L3855" i="1" s="1"/>
  <c r="L3424" i="1"/>
  <c r="L4000" i="1" s="1"/>
  <c r="L3425" i="1"/>
  <c r="L3426" i="1"/>
  <c r="L3427" i="1"/>
  <c r="L4003" i="1" s="1"/>
  <c r="L3428" i="1"/>
  <c r="L4004" i="1" s="1"/>
  <c r="L3429" i="1"/>
  <c r="L3430" i="1"/>
  <c r="L3431" i="1"/>
  <c r="L3863" i="1" s="1"/>
  <c r="L3432" i="1"/>
  <c r="L4008" i="1" s="1"/>
  <c r="L3433" i="1"/>
  <c r="L3434" i="1"/>
  <c r="L3435" i="1"/>
  <c r="L4011" i="1" s="1"/>
  <c r="L3436" i="1"/>
  <c r="L4012" i="1" s="1"/>
  <c r="L3437" i="1"/>
  <c r="L3438" i="1"/>
  <c r="L3439" i="1"/>
  <c r="L3871" i="1" s="1"/>
  <c r="L3440" i="1"/>
  <c r="L4016" i="1" s="1"/>
  <c r="L3441" i="1"/>
  <c r="L3873" i="1" s="1"/>
  <c r="L3442" i="1"/>
  <c r="L3443" i="1"/>
  <c r="L4019" i="1" s="1"/>
  <c r="L3444" i="1"/>
  <c r="L3445" i="1"/>
  <c r="L3877" i="1" s="1"/>
  <c r="L3446" i="1"/>
  <c r="L3447" i="1"/>
  <c r="L4023" i="1" s="1"/>
  <c r="L3448" i="1"/>
  <c r="L4024" i="1" s="1"/>
  <c r="L3449" i="1"/>
  <c r="L3450" i="1"/>
  <c r="L3451" i="1"/>
  <c r="L4027" i="1" s="1"/>
  <c r="L3452" i="1"/>
  <c r="L3453" i="1"/>
  <c r="L3885" i="1" s="1"/>
  <c r="L3454" i="1"/>
  <c r="L3455" i="1"/>
  <c r="L4031" i="1" s="1"/>
  <c r="L3456" i="1"/>
  <c r="L4032" i="1" s="1"/>
  <c r="L3457" i="1"/>
  <c r="L3422" i="1"/>
  <c r="L6204" i="1"/>
  <c r="M6204" i="1"/>
  <c r="N6204" i="1"/>
  <c r="O6204" i="1"/>
  <c r="P6204" i="1"/>
  <c r="Q6204" i="1"/>
  <c r="R6204" i="1"/>
  <c r="S6204" i="1"/>
  <c r="T6204" i="1"/>
  <c r="U6204" i="1"/>
  <c r="L2775" i="1"/>
  <c r="M2775" i="1"/>
  <c r="N2775" i="1"/>
  <c r="O2775" i="1"/>
  <c r="P2775" i="1"/>
  <c r="Q2775" i="1"/>
  <c r="R2775" i="1"/>
  <c r="S2775" i="1"/>
  <c r="T2775" i="1"/>
  <c r="U2775" i="1"/>
  <c r="L2776" i="1"/>
  <c r="M2776" i="1"/>
  <c r="N2776" i="1"/>
  <c r="O2776" i="1"/>
  <c r="P2776" i="1"/>
  <c r="Q2776" i="1"/>
  <c r="R2776" i="1"/>
  <c r="S2776" i="1"/>
  <c r="T2776" i="1"/>
  <c r="U2776" i="1"/>
  <c r="L2777" i="1"/>
  <c r="M2777" i="1"/>
  <c r="N2777" i="1"/>
  <c r="O2777" i="1"/>
  <c r="P2777" i="1"/>
  <c r="Q2777" i="1"/>
  <c r="R2777" i="1"/>
  <c r="S2777" i="1"/>
  <c r="T2777" i="1"/>
  <c r="U2777" i="1"/>
  <c r="L2778" i="1"/>
  <c r="M2778" i="1"/>
  <c r="N2778" i="1"/>
  <c r="O2778" i="1"/>
  <c r="P2778" i="1"/>
  <c r="Q2778" i="1"/>
  <c r="R2778" i="1"/>
  <c r="S2778" i="1"/>
  <c r="T2778" i="1"/>
  <c r="U2778" i="1"/>
  <c r="L2779" i="1"/>
  <c r="M2779" i="1"/>
  <c r="N2779" i="1"/>
  <c r="O2779" i="1"/>
  <c r="P2779" i="1"/>
  <c r="Q2779" i="1"/>
  <c r="R2779" i="1"/>
  <c r="S2779" i="1"/>
  <c r="T2779" i="1"/>
  <c r="U2779" i="1"/>
  <c r="L2780" i="1"/>
  <c r="M2780" i="1"/>
  <c r="N2780" i="1"/>
  <c r="O2780" i="1"/>
  <c r="P2780" i="1"/>
  <c r="Q2780" i="1"/>
  <c r="R2780" i="1"/>
  <c r="S2780" i="1"/>
  <c r="T2780" i="1"/>
  <c r="U2780" i="1"/>
  <c r="L2781" i="1"/>
  <c r="M2781" i="1"/>
  <c r="N2781" i="1"/>
  <c r="O2781" i="1"/>
  <c r="P2781" i="1"/>
  <c r="Q2781" i="1"/>
  <c r="R2781" i="1"/>
  <c r="S2781" i="1"/>
  <c r="T2781" i="1"/>
  <c r="U2781" i="1"/>
  <c r="L2782" i="1"/>
  <c r="M2782" i="1"/>
  <c r="N2782" i="1"/>
  <c r="O2782" i="1"/>
  <c r="P2782" i="1"/>
  <c r="Q2782" i="1"/>
  <c r="R2782" i="1"/>
  <c r="S2782" i="1"/>
  <c r="T2782" i="1"/>
  <c r="U2782" i="1"/>
  <c r="L2783" i="1"/>
  <c r="M2783" i="1"/>
  <c r="N2783" i="1"/>
  <c r="O2783" i="1"/>
  <c r="P2783" i="1"/>
  <c r="Q2783" i="1"/>
  <c r="R2783" i="1"/>
  <c r="S2783" i="1"/>
  <c r="T2783" i="1"/>
  <c r="U2783" i="1"/>
  <c r="L2784" i="1"/>
  <c r="M2784" i="1"/>
  <c r="N2784" i="1"/>
  <c r="O2784" i="1"/>
  <c r="P2784" i="1"/>
  <c r="Q2784" i="1"/>
  <c r="R2784" i="1"/>
  <c r="S2784" i="1"/>
  <c r="T2784" i="1"/>
  <c r="U2784" i="1"/>
  <c r="L2785" i="1"/>
  <c r="M2785" i="1"/>
  <c r="N2785" i="1"/>
  <c r="O2785" i="1"/>
  <c r="P2785" i="1"/>
  <c r="Q2785" i="1"/>
  <c r="R2785" i="1"/>
  <c r="S2785" i="1"/>
  <c r="T2785" i="1"/>
  <c r="U2785" i="1"/>
  <c r="L2786" i="1"/>
  <c r="M2786" i="1"/>
  <c r="N2786" i="1"/>
  <c r="O2786" i="1"/>
  <c r="P2786" i="1"/>
  <c r="Q2786" i="1"/>
  <c r="R2786" i="1"/>
  <c r="S2786" i="1"/>
  <c r="T2786" i="1"/>
  <c r="U2786" i="1"/>
  <c r="L2787" i="1"/>
  <c r="M2787" i="1"/>
  <c r="N2787" i="1"/>
  <c r="O2787" i="1"/>
  <c r="P2787" i="1"/>
  <c r="Q2787" i="1"/>
  <c r="R2787" i="1"/>
  <c r="S2787" i="1"/>
  <c r="T2787" i="1"/>
  <c r="U2787" i="1"/>
  <c r="L2788" i="1"/>
  <c r="M2788" i="1"/>
  <c r="N2788" i="1"/>
  <c r="O2788" i="1"/>
  <c r="P2788" i="1"/>
  <c r="Q2788" i="1"/>
  <c r="R2788" i="1"/>
  <c r="S2788" i="1"/>
  <c r="T2788" i="1"/>
  <c r="U2788" i="1"/>
  <c r="L2789" i="1"/>
  <c r="M2789" i="1"/>
  <c r="N2789" i="1"/>
  <c r="O2789" i="1"/>
  <c r="P2789" i="1"/>
  <c r="Q2789" i="1"/>
  <c r="R2789" i="1"/>
  <c r="S2789" i="1"/>
  <c r="T2789" i="1"/>
  <c r="U2789" i="1"/>
  <c r="L2790" i="1"/>
  <c r="M2790" i="1"/>
  <c r="N2790" i="1"/>
  <c r="O2790" i="1"/>
  <c r="P2790" i="1"/>
  <c r="Q2790" i="1"/>
  <c r="R2790" i="1"/>
  <c r="S2790" i="1"/>
  <c r="T2790" i="1"/>
  <c r="U2790" i="1"/>
  <c r="L2791" i="1"/>
  <c r="M2791" i="1"/>
  <c r="N2791" i="1"/>
  <c r="O2791" i="1"/>
  <c r="P2791" i="1"/>
  <c r="Q2791" i="1"/>
  <c r="R2791" i="1"/>
  <c r="S2791" i="1"/>
  <c r="T2791" i="1"/>
  <c r="U2791" i="1"/>
  <c r="L2792" i="1"/>
  <c r="M2792" i="1"/>
  <c r="N2792" i="1"/>
  <c r="O2792" i="1"/>
  <c r="P2792" i="1"/>
  <c r="Q2792" i="1"/>
  <c r="R2792" i="1"/>
  <c r="S2792" i="1"/>
  <c r="T2792" i="1"/>
  <c r="U2792" i="1"/>
  <c r="L2793" i="1"/>
  <c r="M2793" i="1"/>
  <c r="N2793" i="1"/>
  <c r="O2793" i="1"/>
  <c r="P2793" i="1"/>
  <c r="Q2793" i="1"/>
  <c r="R2793" i="1"/>
  <c r="S2793" i="1"/>
  <c r="T2793" i="1"/>
  <c r="U2793" i="1"/>
  <c r="L2794" i="1"/>
  <c r="M2794" i="1"/>
  <c r="N2794" i="1"/>
  <c r="O2794" i="1"/>
  <c r="P2794" i="1"/>
  <c r="Q2794" i="1"/>
  <c r="R2794" i="1"/>
  <c r="S2794" i="1"/>
  <c r="T2794" i="1"/>
  <c r="U2794" i="1"/>
  <c r="L2795" i="1"/>
  <c r="M2795" i="1"/>
  <c r="N2795" i="1"/>
  <c r="O2795" i="1"/>
  <c r="P2795" i="1"/>
  <c r="Q2795" i="1"/>
  <c r="R2795" i="1"/>
  <c r="S2795" i="1"/>
  <c r="T2795" i="1"/>
  <c r="U2795" i="1"/>
  <c r="L2796" i="1"/>
  <c r="M2796" i="1"/>
  <c r="N2796" i="1"/>
  <c r="O2796" i="1"/>
  <c r="P2796" i="1"/>
  <c r="Q2796" i="1"/>
  <c r="R2796" i="1"/>
  <c r="S2796" i="1"/>
  <c r="T2796" i="1"/>
  <c r="U2796" i="1"/>
  <c r="L2797" i="1"/>
  <c r="M2797" i="1"/>
  <c r="N2797" i="1"/>
  <c r="O2797" i="1"/>
  <c r="P2797" i="1"/>
  <c r="Q2797" i="1"/>
  <c r="R2797" i="1"/>
  <c r="S2797" i="1"/>
  <c r="T2797" i="1"/>
  <c r="U2797" i="1"/>
  <c r="L2798" i="1"/>
  <c r="M2798" i="1"/>
  <c r="N2798" i="1"/>
  <c r="O2798" i="1"/>
  <c r="P2798" i="1"/>
  <c r="Q2798" i="1"/>
  <c r="R2798" i="1"/>
  <c r="S2798" i="1"/>
  <c r="T2798" i="1"/>
  <c r="U2798" i="1"/>
  <c r="L2799" i="1"/>
  <c r="M2799" i="1"/>
  <c r="N2799" i="1"/>
  <c r="O2799" i="1"/>
  <c r="P2799" i="1"/>
  <c r="Q2799" i="1"/>
  <c r="R2799" i="1"/>
  <c r="S2799" i="1"/>
  <c r="T2799" i="1"/>
  <c r="U2799" i="1"/>
  <c r="L2800" i="1"/>
  <c r="M2800" i="1"/>
  <c r="N2800" i="1"/>
  <c r="O2800" i="1"/>
  <c r="P2800" i="1"/>
  <c r="Q2800" i="1"/>
  <c r="R2800" i="1"/>
  <c r="S2800" i="1"/>
  <c r="T2800" i="1"/>
  <c r="U2800" i="1"/>
  <c r="L2801" i="1"/>
  <c r="M2801" i="1"/>
  <c r="N2801" i="1"/>
  <c r="O2801" i="1"/>
  <c r="P2801" i="1"/>
  <c r="Q2801" i="1"/>
  <c r="R2801" i="1"/>
  <c r="S2801" i="1"/>
  <c r="T2801" i="1"/>
  <c r="U2801" i="1"/>
  <c r="L2802" i="1"/>
  <c r="M2802" i="1"/>
  <c r="N2802" i="1"/>
  <c r="O2802" i="1"/>
  <c r="P2802" i="1"/>
  <c r="Q2802" i="1"/>
  <c r="R2802" i="1"/>
  <c r="S2802" i="1"/>
  <c r="T2802" i="1"/>
  <c r="U2802" i="1"/>
  <c r="L2803" i="1"/>
  <c r="M2803" i="1"/>
  <c r="N2803" i="1"/>
  <c r="O2803" i="1"/>
  <c r="P2803" i="1"/>
  <c r="Q2803" i="1"/>
  <c r="R2803" i="1"/>
  <c r="S2803" i="1"/>
  <c r="T2803" i="1"/>
  <c r="U2803" i="1"/>
  <c r="L2804" i="1"/>
  <c r="M2804" i="1"/>
  <c r="N2804" i="1"/>
  <c r="O2804" i="1"/>
  <c r="P2804" i="1"/>
  <c r="Q2804" i="1"/>
  <c r="R2804" i="1"/>
  <c r="S2804" i="1"/>
  <c r="T2804" i="1"/>
  <c r="U2804" i="1"/>
  <c r="L2805" i="1"/>
  <c r="M2805" i="1"/>
  <c r="N2805" i="1"/>
  <c r="O2805" i="1"/>
  <c r="P2805" i="1"/>
  <c r="Q2805" i="1"/>
  <c r="R2805" i="1"/>
  <c r="S2805" i="1"/>
  <c r="T2805" i="1"/>
  <c r="U2805" i="1"/>
  <c r="L2806" i="1"/>
  <c r="M2806" i="1"/>
  <c r="N2806" i="1"/>
  <c r="O2806" i="1"/>
  <c r="P2806" i="1"/>
  <c r="Q2806" i="1"/>
  <c r="R2806" i="1"/>
  <c r="S2806" i="1"/>
  <c r="T2806" i="1"/>
  <c r="U2806" i="1"/>
  <c r="L2807" i="1"/>
  <c r="M2807" i="1"/>
  <c r="N2807" i="1"/>
  <c r="O2807" i="1"/>
  <c r="P2807" i="1"/>
  <c r="Q2807" i="1"/>
  <c r="R2807" i="1"/>
  <c r="S2807" i="1"/>
  <c r="T2807" i="1"/>
  <c r="U2807" i="1"/>
  <c r="L2808" i="1"/>
  <c r="M2808" i="1"/>
  <c r="N2808" i="1"/>
  <c r="O2808" i="1"/>
  <c r="P2808" i="1"/>
  <c r="Q2808" i="1"/>
  <c r="R2808" i="1"/>
  <c r="S2808" i="1"/>
  <c r="T2808" i="1"/>
  <c r="U2808" i="1"/>
  <c r="L2809" i="1"/>
  <c r="M2809" i="1"/>
  <c r="N2809" i="1"/>
  <c r="O2809" i="1"/>
  <c r="P2809" i="1"/>
  <c r="Q2809" i="1"/>
  <c r="R2809" i="1"/>
  <c r="S2809" i="1"/>
  <c r="T2809" i="1"/>
  <c r="U2809" i="1"/>
  <c r="M2774" i="1"/>
  <c r="N2774" i="1"/>
  <c r="O2774" i="1"/>
  <c r="P2774" i="1"/>
  <c r="Q2774" i="1"/>
  <c r="R2774" i="1"/>
  <c r="S2774" i="1"/>
  <c r="T2774" i="1"/>
  <c r="U2774" i="1"/>
  <c r="L2774" i="1"/>
  <c r="T2486" i="1"/>
  <c r="U2486" i="1"/>
  <c r="T2487" i="1"/>
  <c r="U2487" i="1"/>
  <c r="T2488" i="1"/>
  <c r="U2488" i="1"/>
  <c r="T2489" i="1"/>
  <c r="U2489" i="1"/>
  <c r="T2490" i="1"/>
  <c r="U2490" i="1"/>
  <c r="T2491" i="1"/>
  <c r="U2491" i="1"/>
  <c r="T2492" i="1"/>
  <c r="U2492" i="1"/>
  <c r="T2493" i="1"/>
  <c r="U2493" i="1"/>
  <c r="T2494" i="1"/>
  <c r="U2494" i="1"/>
  <c r="T2495" i="1"/>
  <c r="U2495" i="1"/>
  <c r="T2496" i="1"/>
  <c r="U2496" i="1"/>
  <c r="T2497" i="1"/>
  <c r="U2497" i="1"/>
  <c r="T2498" i="1"/>
  <c r="U2498" i="1"/>
  <c r="T2499" i="1"/>
  <c r="U2499" i="1"/>
  <c r="T2500" i="1"/>
  <c r="U2500" i="1"/>
  <c r="T2501" i="1"/>
  <c r="U2501" i="1"/>
  <c r="T2502" i="1"/>
  <c r="U2502" i="1"/>
  <c r="T2503" i="1"/>
  <c r="U2503" i="1"/>
  <c r="T2504" i="1"/>
  <c r="U2504" i="1"/>
  <c r="T2505" i="1"/>
  <c r="U2505" i="1"/>
  <c r="T2506" i="1"/>
  <c r="U2506" i="1"/>
  <c r="T2507" i="1"/>
  <c r="U2507" i="1"/>
  <c r="T2508" i="1"/>
  <c r="U2508" i="1"/>
  <c r="T2509" i="1"/>
  <c r="U2509" i="1"/>
  <c r="T2510" i="1"/>
  <c r="U2510" i="1"/>
  <c r="T2511" i="1"/>
  <c r="U2511" i="1"/>
  <c r="T2512" i="1"/>
  <c r="U2512" i="1"/>
  <c r="T2513" i="1"/>
  <c r="U2513" i="1"/>
  <c r="T2514" i="1"/>
  <c r="U2514" i="1"/>
  <c r="T2515" i="1"/>
  <c r="U2515" i="1"/>
  <c r="T2516" i="1"/>
  <c r="U2516" i="1"/>
  <c r="T2517" i="1"/>
  <c r="U2517" i="1"/>
  <c r="T2518" i="1"/>
  <c r="U2518" i="1"/>
  <c r="T2519" i="1"/>
  <c r="U2519" i="1"/>
  <c r="T2520" i="1"/>
  <c r="U2520" i="1"/>
  <c r="T2521" i="1"/>
  <c r="U2521" i="1"/>
  <c r="M2486" i="1"/>
  <c r="N2486" i="1"/>
  <c r="O2486" i="1"/>
  <c r="P2486" i="1"/>
  <c r="Q2486" i="1"/>
  <c r="R2486" i="1"/>
  <c r="S2486" i="1"/>
  <c r="M2487" i="1"/>
  <c r="N2487" i="1"/>
  <c r="O2487" i="1"/>
  <c r="P2487" i="1"/>
  <c r="Q2487" i="1"/>
  <c r="R2487" i="1"/>
  <c r="S2487" i="1"/>
  <c r="M2488" i="1"/>
  <c r="N2488" i="1"/>
  <c r="O2488" i="1"/>
  <c r="P2488" i="1"/>
  <c r="Q2488" i="1"/>
  <c r="R2488" i="1"/>
  <c r="S2488" i="1"/>
  <c r="M2489" i="1"/>
  <c r="N2489" i="1"/>
  <c r="O2489" i="1"/>
  <c r="P2489" i="1"/>
  <c r="Q2489" i="1"/>
  <c r="R2489" i="1"/>
  <c r="S2489" i="1"/>
  <c r="M2490" i="1"/>
  <c r="N2490" i="1"/>
  <c r="O2490" i="1"/>
  <c r="P2490" i="1"/>
  <c r="Q2490" i="1"/>
  <c r="R2490" i="1"/>
  <c r="S2490" i="1"/>
  <c r="M2491" i="1"/>
  <c r="N2491" i="1"/>
  <c r="O2491" i="1"/>
  <c r="P2491" i="1"/>
  <c r="Q2491" i="1"/>
  <c r="R2491" i="1"/>
  <c r="S2491" i="1"/>
  <c r="M2492" i="1"/>
  <c r="N2492" i="1"/>
  <c r="O2492" i="1"/>
  <c r="P2492" i="1"/>
  <c r="Q2492" i="1"/>
  <c r="R2492" i="1"/>
  <c r="S2492" i="1"/>
  <c r="M2493" i="1"/>
  <c r="N2493" i="1"/>
  <c r="O2493" i="1"/>
  <c r="P2493" i="1"/>
  <c r="Q2493" i="1"/>
  <c r="R2493" i="1"/>
  <c r="S2493" i="1"/>
  <c r="M2494" i="1"/>
  <c r="N2494" i="1"/>
  <c r="O2494" i="1"/>
  <c r="P2494" i="1"/>
  <c r="Q2494" i="1"/>
  <c r="R2494" i="1"/>
  <c r="S2494" i="1"/>
  <c r="M2495" i="1"/>
  <c r="N2495" i="1"/>
  <c r="O2495" i="1"/>
  <c r="P2495" i="1"/>
  <c r="Q2495" i="1"/>
  <c r="R2495" i="1"/>
  <c r="S2495" i="1"/>
  <c r="M2496" i="1"/>
  <c r="N2496" i="1"/>
  <c r="O2496" i="1"/>
  <c r="P2496" i="1"/>
  <c r="Q2496" i="1"/>
  <c r="R2496" i="1"/>
  <c r="S2496" i="1"/>
  <c r="M2497" i="1"/>
  <c r="N2497" i="1"/>
  <c r="O2497" i="1"/>
  <c r="P2497" i="1"/>
  <c r="Q2497" i="1"/>
  <c r="R2497" i="1"/>
  <c r="S2497" i="1"/>
  <c r="M2498" i="1"/>
  <c r="N2498" i="1"/>
  <c r="O2498" i="1"/>
  <c r="P2498" i="1"/>
  <c r="Q2498" i="1"/>
  <c r="R2498" i="1"/>
  <c r="S2498" i="1"/>
  <c r="M2499" i="1"/>
  <c r="N2499" i="1"/>
  <c r="O2499" i="1"/>
  <c r="P2499" i="1"/>
  <c r="Q2499" i="1"/>
  <c r="R2499" i="1"/>
  <c r="S2499" i="1"/>
  <c r="M2500" i="1"/>
  <c r="N2500" i="1"/>
  <c r="O2500" i="1"/>
  <c r="P2500" i="1"/>
  <c r="Q2500" i="1"/>
  <c r="R2500" i="1"/>
  <c r="S2500" i="1"/>
  <c r="M2501" i="1"/>
  <c r="N2501" i="1"/>
  <c r="O2501" i="1"/>
  <c r="P2501" i="1"/>
  <c r="Q2501" i="1"/>
  <c r="R2501" i="1"/>
  <c r="S2501" i="1"/>
  <c r="M2502" i="1"/>
  <c r="N2502" i="1"/>
  <c r="O2502" i="1"/>
  <c r="P2502" i="1"/>
  <c r="Q2502" i="1"/>
  <c r="R2502" i="1"/>
  <c r="S2502" i="1"/>
  <c r="M2503" i="1"/>
  <c r="N2503" i="1"/>
  <c r="O2503" i="1"/>
  <c r="P2503" i="1"/>
  <c r="Q2503" i="1"/>
  <c r="R2503" i="1"/>
  <c r="S2503" i="1"/>
  <c r="M2504" i="1"/>
  <c r="N2504" i="1"/>
  <c r="O2504" i="1"/>
  <c r="P2504" i="1"/>
  <c r="Q2504" i="1"/>
  <c r="R2504" i="1"/>
  <c r="S2504" i="1"/>
  <c r="M2505" i="1"/>
  <c r="N2505" i="1"/>
  <c r="O2505" i="1"/>
  <c r="P2505" i="1"/>
  <c r="Q2505" i="1"/>
  <c r="R2505" i="1"/>
  <c r="S2505" i="1"/>
  <c r="M2506" i="1"/>
  <c r="N2506" i="1"/>
  <c r="O2506" i="1"/>
  <c r="P2506" i="1"/>
  <c r="Q2506" i="1"/>
  <c r="R2506" i="1"/>
  <c r="S2506" i="1"/>
  <c r="M2507" i="1"/>
  <c r="N2507" i="1"/>
  <c r="O2507" i="1"/>
  <c r="P2507" i="1"/>
  <c r="Q2507" i="1"/>
  <c r="R2507" i="1"/>
  <c r="S2507" i="1"/>
  <c r="M2508" i="1"/>
  <c r="N2508" i="1"/>
  <c r="O2508" i="1"/>
  <c r="P2508" i="1"/>
  <c r="Q2508" i="1"/>
  <c r="R2508" i="1"/>
  <c r="S2508" i="1"/>
  <c r="M2509" i="1"/>
  <c r="N2509" i="1"/>
  <c r="O2509" i="1"/>
  <c r="P2509" i="1"/>
  <c r="Q2509" i="1"/>
  <c r="R2509" i="1"/>
  <c r="S2509" i="1"/>
  <c r="M2510" i="1"/>
  <c r="N2510" i="1"/>
  <c r="O2510" i="1"/>
  <c r="P2510" i="1"/>
  <c r="Q2510" i="1"/>
  <c r="R2510" i="1"/>
  <c r="S2510" i="1"/>
  <c r="M2511" i="1"/>
  <c r="N2511" i="1"/>
  <c r="O2511" i="1"/>
  <c r="P2511" i="1"/>
  <c r="Q2511" i="1"/>
  <c r="R2511" i="1"/>
  <c r="S2511" i="1"/>
  <c r="M2512" i="1"/>
  <c r="N2512" i="1"/>
  <c r="O2512" i="1"/>
  <c r="P2512" i="1"/>
  <c r="Q2512" i="1"/>
  <c r="R2512" i="1"/>
  <c r="S2512" i="1"/>
  <c r="M2513" i="1"/>
  <c r="N2513" i="1"/>
  <c r="O2513" i="1"/>
  <c r="P2513" i="1"/>
  <c r="Q2513" i="1"/>
  <c r="R2513" i="1"/>
  <c r="S2513" i="1"/>
  <c r="M2514" i="1"/>
  <c r="N2514" i="1"/>
  <c r="O2514" i="1"/>
  <c r="P2514" i="1"/>
  <c r="Q2514" i="1"/>
  <c r="R2514" i="1"/>
  <c r="S2514" i="1"/>
  <c r="M2515" i="1"/>
  <c r="N2515" i="1"/>
  <c r="O2515" i="1"/>
  <c r="P2515" i="1"/>
  <c r="Q2515" i="1"/>
  <c r="R2515" i="1"/>
  <c r="S2515" i="1"/>
  <c r="M2516" i="1"/>
  <c r="N2516" i="1"/>
  <c r="O2516" i="1"/>
  <c r="P2516" i="1"/>
  <c r="Q2516" i="1"/>
  <c r="R2516" i="1"/>
  <c r="S2516" i="1"/>
  <c r="M2517" i="1"/>
  <c r="N2517" i="1"/>
  <c r="O2517" i="1"/>
  <c r="P2517" i="1"/>
  <c r="Q2517" i="1"/>
  <c r="R2517" i="1"/>
  <c r="S2517" i="1"/>
  <c r="M2518" i="1"/>
  <c r="N2518" i="1"/>
  <c r="O2518" i="1"/>
  <c r="P2518" i="1"/>
  <c r="Q2518" i="1"/>
  <c r="R2518" i="1"/>
  <c r="S2518" i="1"/>
  <c r="M2519" i="1"/>
  <c r="N2519" i="1"/>
  <c r="O2519" i="1"/>
  <c r="P2519" i="1"/>
  <c r="Q2519" i="1"/>
  <c r="R2519" i="1"/>
  <c r="S2519" i="1"/>
  <c r="M2520" i="1"/>
  <c r="N2520" i="1"/>
  <c r="O2520" i="1"/>
  <c r="P2520" i="1"/>
  <c r="Q2520" i="1"/>
  <c r="R2520" i="1"/>
  <c r="S2520" i="1"/>
  <c r="M2521" i="1"/>
  <c r="N2521" i="1"/>
  <c r="O2521" i="1"/>
  <c r="P2521" i="1"/>
  <c r="Q2521" i="1"/>
  <c r="R2521" i="1"/>
  <c r="S2521"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486" i="1"/>
  <c r="L2199" i="1"/>
  <c r="M2199" i="1"/>
  <c r="N2199" i="1"/>
  <c r="O2199" i="1"/>
  <c r="P2199" i="1"/>
  <c r="Q2199" i="1"/>
  <c r="R2199" i="1"/>
  <c r="S2199" i="1"/>
  <c r="T2199" i="1"/>
  <c r="U2199" i="1"/>
  <c r="L2200" i="1"/>
  <c r="M2200" i="1"/>
  <c r="N2200" i="1"/>
  <c r="O2200" i="1"/>
  <c r="P2200" i="1"/>
  <c r="Q2200" i="1"/>
  <c r="R2200" i="1"/>
  <c r="S2200" i="1"/>
  <c r="T2200" i="1"/>
  <c r="U2200" i="1"/>
  <c r="L2201" i="1"/>
  <c r="M2201" i="1"/>
  <c r="N2201" i="1"/>
  <c r="N3353" i="1" s="1"/>
  <c r="O2201" i="1"/>
  <c r="O3353" i="1" s="1"/>
  <c r="P2201" i="1"/>
  <c r="Q2201" i="1"/>
  <c r="R2201" i="1"/>
  <c r="R3353" i="1" s="1"/>
  <c r="S2201" i="1"/>
  <c r="T2201" i="1"/>
  <c r="U2201" i="1"/>
  <c r="L2202" i="1"/>
  <c r="M2202" i="1"/>
  <c r="N2202" i="1"/>
  <c r="O2202" i="1"/>
  <c r="P2202" i="1"/>
  <c r="Q2202" i="1"/>
  <c r="R2202" i="1"/>
  <c r="S2202" i="1"/>
  <c r="T2202" i="1"/>
  <c r="U2202" i="1"/>
  <c r="L2203" i="1"/>
  <c r="L3355" i="1" s="1"/>
  <c r="M2203" i="1"/>
  <c r="N2203" i="1"/>
  <c r="O2203" i="1"/>
  <c r="P2203" i="1"/>
  <c r="Q2203" i="1"/>
  <c r="R2203" i="1"/>
  <c r="S2203" i="1"/>
  <c r="T2203" i="1"/>
  <c r="U2203" i="1"/>
  <c r="L2204" i="1"/>
  <c r="M2204" i="1"/>
  <c r="N2204" i="1"/>
  <c r="O2204" i="1"/>
  <c r="P2204" i="1"/>
  <c r="Q2204" i="1"/>
  <c r="R2204" i="1"/>
  <c r="S2204" i="1"/>
  <c r="T2204" i="1"/>
  <c r="U2204" i="1"/>
  <c r="L2205" i="1"/>
  <c r="M2205" i="1"/>
  <c r="N2205" i="1"/>
  <c r="N3357" i="1" s="1"/>
  <c r="O2205" i="1"/>
  <c r="P2205" i="1"/>
  <c r="Q2205" i="1"/>
  <c r="R2205" i="1"/>
  <c r="S2205" i="1"/>
  <c r="T2205" i="1"/>
  <c r="U2205" i="1"/>
  <c r="L2206" i="1"/>
  <c r="M2206" i="1"/>
  <c r="N2206" i="1"/>
  <c r="O2206" i="1"/>
  <c r="P2206" i="1"/>
  <c r="Q2206" i="1"/>
  <c r="R2206" i="1"/>
  <c r="S2206" i="1"/>
  <c r="T2206" i="1"/>
  <c r="U2206" i="1"/>
  <c r="L2207" i="1"/>
  <c r="M2207" i="1"/>
  <c r="N2207" i="1"/>
  <c r="O2207" i="1"/>
  <c r="P2207" i="1"/>
  <c r="Q2207" i="1"/>
  <c r="R2207" i="1"/>
  <c r="S2207" i="1"/>
  <c r="T2207" i="1"/>
  <c r="U2207" i="1"/>
  <c r="L2208" i="1"/>
  <c r="M2208" i="1"/>
  <c r="N2208" i="1"/>
  <c r="O2208" i="1"/>
  <c r="P2208" i="1"/>
  <c r="Q2208" i="1"/>
  <c r="R2208" i="1"/>
  <c r="S2208" i="1"/>
  <c r="T2208" i="1"/>
  <c r="U2208" i="1"/>
  <c r="L2209" i="1"/>
  <c r="M2209" i="1"/>
  <c r="N2209" i="1"/>
  <c r="O2209" i="1"/>
  <c r="P2209" i="1"/>
  <c r="Q2209" i="1"/>
  <c r="R2209" i="1"/>
  <c r="R3361" i="1" s="1"/>
  <c r="S2209" i="1"/>
  <c r="T2209" i="1"/>
  <c r="U2209" i="1"/>
  <c r="L2210" i="1"/>
  <c r="M2210" i="1"/>
  <c r="N2210" i="1"/>
  <c r="O2210" i="1"/>
  <c r="P2210" i="1"/>
  <c r="Q2210" i="1"/>
  <c r="R2210" i="1"/>
  <c r="S2210" i="1"/>
  <c r="T2210" i="1"/>
  <c r="U2210" i="1"/>
  <c r="L2211" i="1"/>
  <c r="M2211" i="1"/>
  <c r="N2211" i="1"/>
  <c r="O2211" i="1"/>
  <c r="P2211" i="1"/>
  <c r="Q2211" i="1"/>
  <c r="R2211" i="1"/>
  <c r="S2211" i="1"/>
  <c r="T2211" i="1"/>
  <c r="U2211" i="1"/>
  <c r="L2212" i="1"/>
  <c r="M2212" i="1"/>
  <c r="N2212" i="1"/>
  <c r="O2212" i="1"/>
  <c r="P2212" i="1"/>
  <c r="Q2212" i="1"/>
  <c r="R2212" i="1"/>
  <c r="S2212" i="1"/>
  <c r="T2212" i="1"/>
  <c r="U2212" i="1"/>
  <c r="L2213" i="1"/>
  <c r="M2213" i="1"/>
  <c r="N2213" i="1"/>
  <c r="O2213" i="1"/>
  <c r="P2213" i="1"/>
  <c r="Q2213" i="1"/>
  <c r="R2213" i="1"/>
  <c r="S2213" i="1"/>
  <c r="T2213" i="1"/>
  <c r="U2213" i="1"/>
  <c r="L2214" i="1"/>
  <c r="M2214" i="1"/>
  <c r="N2214" i="1"/>
  <c r="O2214" i="1"/>
  <c r="P2214" i="1"/>
  <c r="Q2214" i="1"/>
  <c r="R2214" i="1"/>
  <c r="S2214" i="1"/>
  <c r="T2214" i="1"/>
  <c r="U2214" i="1"/>
  <c r="L2215" i="1"/>
  <c r="M2215" i="1"/>
  <c r="N2215" i="1"/>
  <c r="O2215" i="1"/>
  <c r="P2215" i="1"/>
  <c r="Q2215" i="1"/>
  <c r="R2215" i="1"/>
  <c r="S2215" i="1"/>
  <c r="T2215" i="1"/>
  <c r="U2215" i="1"/>
  <c r="L2216" i="1"/>
  <c r="M2216" i="1"/>
  <c r="N2216" i="1"/>
  <c r="O2216" i="1"/>
  <c r="P2216" i="1"/>
  <c r="Q2216" i="1"/>
  <c r="R2216" i="1"/>
  <c r="S2216" i="1"/>
  <c r="T2216" i="1"/>
  <c r="U2216" i="1"/>
  <c r="L2217" i="1"/>
  <c r="M2217" i="1"/>
  <c r="N2217" i="1"/>
  <c r="N3369" i="1" s="1"/>
  <c r="O2217" i="1"/>
  <c r="O3369" i="1" s="1"/>
  <c r="P2217" i="1"/>
  <c r="Q2217" i="1"/>
  <c r="R2217" i="1"/>
  <c r="R3369" i="1" s="1"/>
  <c r="S2217" i="1"/>
  <c r="T2217" i="1"/>
  <c r="U2217" i="1"/>
  <c r="L2218" i="1"/>
  <c r="M2218" i="1"/>
  <c r="N2218" i="1"/>
  <c r="O2218" i="1"/>
  <c r="P2218" i="1"/>
  <c r="Q2218" i="1"/>
  <c r="R2218" i="1"/>
  <c r="S2218" i="1"/>
  <c r="T2218" i="1"/>
  <c r="U2218" i="1"/>
  <c r="L2219" i="1"/>
  <c r="L3371" i="1" s="1"/>
  <c r="M2219" i="1"/>
  <c r="N2219" i="1"/>
  <c r="O2219" i="1"/>
  <c r="P2219" i="1"/>
  <c r="Q2219" i="1"/>
  <c r="R2219" i="1"/>
  <c r="S2219" i="1"/>
  <c r="T2219" i="1"/>
  <c r="U2219" i="1"/>
  <c r="L2220" i="1"/>
  <c r="M2220" i="1"/>
  <c r="N2220" i="1"/>
  <c r="O2220" i="1"/>
  <c r="P2220" i="1"/>
  <c r="Q2220" i="1"/>
  <c r="R2220" i="1"/>
  <c r="S2220" i="1"/>
  <c r="T2220" i="1"/>
  <c r="U2220" i="1"/>
  <c r="L2221" i="1"/>
  <c r="M2221" i="1"/>
  <c r="N2221" i="1"/>
  <c r="N3373" i="1" s="1"/>
  <c r="O2221" i="1"/>
  <c r="P2221" i="1"/>
  <c r="Q2221" i="1"/>
  <c r="R2221" i="1"/>
  <c r="S2221" i="1"/>
  <c r="T2221" i="1"/>
  <c r="U2221" i="1"/>
  <c r="L2222" i="1"/>
  <c r="M2222" i="1"/>
  <c r="N2222" i="1"/>
  <c r="O2222" i="1"/>
  <c r="P2222" i="1"/>
  <c r="Q2222" i="1"/>
  <c r="R2222" i="1"/>
  <c r="S2222" i="1"/>
  <c r="T2222" i="1"/>
  <c r="U2222" i="1"/>
  <c r="L2223" i="1"/>
  <c r="M2223" i="1"/>
  <c r="N2223" i="1"/>
  <c r="O2223" i="1"/>
  <c r="P2223" i="1"/>
  <c r="Q2223" i="1"/>
  <c r="R2223" i="1"/>
  <c r="S2223" i="1"/>
  <c r="T2223" i="1"/>
  <c r="U2223" i="1"/>
  <c r="L2224" i="1"/>
  <c r="M2224" i="1"/>
  <c r="N2224" i="1"/>
  <c r="O2224" i="1"/>
  <c r="P2224" i="1"/>
  <c r="Q2224" i="1"/>
  <c r="R2224" i="1"/>
  <c r="S2224" i="1"/>
  <c r="T2224" i="1"/>
  <c r="U2224" i="1"/>
  <c r="L2225" i="1"/>
  <c r="M2225" i="1"/>
  <c r="M3089" i="1" s="1"/>
  <c r="N2225" i="1"/>
  <c r="O2225" i="1"/>
  <c r="P2225" i="1"/>
  <c r="Q2225" i="1"/>
  <c r="R2225" i="1"/>
  <c r="R3377" i="1" s="1"/>
  <c r="S2225" i="1"/>
  <c r="T2225" i="1"/>
  <c r="U2225" i="1"/>
  <c r="L2226" i="1"/>
  <c r="M2226" i="1"/>
  <c r="N2226" i="1"/>
  <c r="O2226" i="1"/>
  <c r="P2226" i="1"/>
  <c r="Q2226" i="1"/>
  <c r="R2226" i="1"/>
  <c r="S2226" i="1"/>
  <c r="T2226" i="1"/>
  <c r="U2226" i="1"/>
  <c r="L2227" i="1"/>
  <c r="L3379" i="1" s="1"/>
  <c r="M2227" i="1"/>
  <c r="N2227" i="1"/>
  <c r="O2227" i="1"/>
  <c r="P2227" i="1"/>
  <c r="Q2227" i="1"/>
  <c r="R2227" i="1"/>
  <c r="S2227" i="1"/>
  <c r="T2227" i="1"/>
  <c r="U2227" i="1"/>
  <c r="L2228" i="1"/>
  <c r="M2228" i="1"/>
  <c r="N2228" i="1"/>
  <c r="O2228" i="1"/>
  <c r="P2228" i="1"/>
  <c r="Q2228" i="1"/>
  <c r="R2228" i="1"/>
  <c r="S2228" i="1"/>
  <c r="T2228" i="1"/>
  <c r="U2228" i="1"/>
  <c r="L2229" i="1"/>
  <c r="M2229" i="1"/>
  <c r="N2229" i="1"/>
  <c r="O2229" i="1"/>
  <c r="O3381" i="1" s="1"/>
  <c r="P2229" i="1"/>
  <c r="Q2229" i="1"/>
  <c r="R2229" i="1"/>
  <c r="S2229" i="1"/>
  <c r="T2229" i="1"/>
  <c r="U2229" i="1"/>
  <c r="L2230" i="1"/>
  <c r="M2230" i="1"/>
  <c r="N2230" i="1"/>
  <c r="O2230" i="1"/>
  <c r="P2230" i="1"/>
  <c r="Q2230" i="1"/>
  <c r="R2230" i="1"/>
  <c r="S2230" i="1"/>
  <c r="T2230" i="1"/>
  <c r="U2230" i="1"/>
  <c r="L2231" i="1"/>
  <c r="M2231" i="1"/>
  <c r="N2231" i="1"/>
  <c r="O2231" i="1"/>
  <c r="P2231" i="1"/>
  <c r="Q2231" i="1"/>
  <c r="R2231" i="1"/>
  <c r="S2231" i="1"/>
  <c r="T2231" i="1"/>
  <c r="U2231" i="1"/>
  <c r="L2232" i="1"/>
  <c r="M2232" i="1"/>
  <c r="N2232" i="1"/>
  <c r="O2232" i="1"/>
  <c r="P2232" i="1"/>
  <c r="Q2232" i="1"/>
  <c r="R2232" i="1"/>
  <c r="S2232" i="1"/>
  <c r="T2232" i="1"/>
  <c r="U2232" i="1"/>
  <c r="L2233" i="1"/>
  <c r="M2233" i="1"/>
  <c r="M3097" i="1" s="1"/>
  <c r="N2233" i="1"/>
  <c r="N3385" i="1" s="1"/>
  <c r="O2233" i="1"/>
  <c r="P2233" i="1"/>
  <c r="P3097" i="1" s="1"/>
  <c r="Q2233" i="1"/>
  <c r="R2233" i="1"/>
  <c r="R3385" i="1" s="1"/>
  <c r="S2233" i="1"/>
  <c r="T2233" i="1"/>
  <c r="U2233" i="1"/>
  <c r="M2198" i="1"/>
  <c r="N2198" i="1"/>
  <c r="O2198" i="1"/>
  <c r="P2198" i="1"/>
  <c r="Q2198" i="1"/>
  <c r="R2198" i="1"/>
  <c r="S2198" i="1"/>
  <c r="T2198" i="1"/>
  <c r="U2198" i="1"/>
  <c r="L2198" i="1"/>
  <c r="L3350" i="1" s="1"/>
  <c r="M2630" i="1"/>
  <c r="N2630" i="1"/>
  <c r="O2630" i="1"/>
  <c r="P2630" i="1"/>
  <c r="Q2630" i="1"/>
  <c r="R2630" i="1"/>
  <c r="S2630" i="1"/>
  <c r="T2630" i="1"/>
  <c r="U2630" i="1"/>
  <c r="M2631" i="1"/>
  <c r="N2631" i="1"/>
  <c r="O2631" i="1"/>
  <c r="P2631" i="1"/>
  <c r="Q2631" i="1"/>
  <c r="R2631" i="1"/>
  <c r="S2631" i="1"/>
  <c r="T2631" i="1"/>
  <c r="U2631" i="1"/>
  <c r="M2632" i="1"/>
  <c r="N2632" i="1"/>
  <c r="O2632" i="1"/>
  <c r="P2632" i="1"/>
  <c r="Q2632" i="1"/>
  <c r="R2632" i="1"/>
  <c r="S2632" i="1"/>
  <c r="T2632" i="1"/>
  <c r="U2632" i="1"/>
  <c r="M2633" i="1"/>
  <c r="N2633" i="1"/>
  <c r="O2633" i="1"/>
  <c r="P2633" i="1"/>
  <c r="Q2633" i="1"/>
  <c r="R2633" i="1"/>
  <c r="S2633" i="1"/>
  <c r="T2633" i="1"/>
  <c r="U2633" i="1"/>
  <c r="M2634" i="1"/>
  <c r="N2634" i="1"/>
  <c r="O2634" i="1"/>
  <c r="P2634" i="1"/>
  <c r="Q2634" i="1"/>
  <c r="R2634" i="1"/>
  <c r="S2634" i="1"/>
  <c r="T2634" i="1"/>
  <c r="U2634" i="1"/>
  <c r="M2635" i="1"/>
  <c r="N2635" i="1"/>
  <c r="O2635" i="1"/>
  <c r="P2635" i="1"/>
  <c r="Q2635" i="1"/>
  <c r="R2635" i="1"/>
  <c r="S2635" i="1"/>
  <c r="T2635" i="1"/>
  <c r="U2635" i="1"/>
  <c r="M2636" i="1"/>
  <c r="N2636" i="1"/>
  <c r="O2636" i="1"/>
  <c r="P2636" i="1"/>
  <c r="Q2636" i="1"/>
  <c r="R2636" i="1"/>
  <c r="S2636" i="1"/>
  <c r="T2636" i="1"/>
  <c r="U2636" i="1"/>
  <c r="M2637" i="1"/>
  <c r="N2637" i="1"/>
  <c r="O2637" i="1"/>
  <c r="P2637" i="1"/>
  <c r="Q2637" i="1"/>
  <c r="R2637" i="1"/>
  <c r="S2637" i="1"/>
  <c r="T2637" i="1"/>
  <c r="U2637" i="1"/>
  <c r="M2638" i="1"/>
  <c r="N2638" i="1"/>
  <c r="O2638" i="1"/>
  <c r="P2638" i="1"/>
  <c r="Q2638" i="1"/>
  <c r="R2638" i="1"/>
  <c r="S2638" i="1"/>
  <c r="T2638" i="1"/>
  <c r="U2638" i="1"/>
  <c r="M2639" i="1"/>
  <c r="N2639" i="1"/>
  <c r="O2639" i="1"/>
  <c r="P2639" i="1"/>
  <c r="Q2639" i="1"/>
  <c r="R2639" i="1"/>
  <c r="S2639" i="1"/>
  <c r="T2639" i="1"/>
  <c r="U2639" i="1"/>
  <c r="M2640" i="1"/>
  <c r="N2640" i="1"/>
  <c r="O2640" i="1"/>
  <c r="P2640" i="1"/>
  <c r="Q2640" i="1"/>
  <c r="R2640" i="1"/>
  <c r="S2640" i="1"/>
  <c r="T2640" i="1"/>
  <c r="U2640" i="1"/>
  <c r="M2641" i="1"/>
  <c r="N2641" i="1"/>
  <c r="O2641" i="1"/>
  <c r="P2641" i="1"/>
  <c r="Q2641" i="1"/>
  <c r="R2641" i="1"/>
  <c r="S2641" i="1"/>
  <c r="T2641" i="1"/>
  <c r="U2641" i="1"/>
  <c r="M2642" i="1"/>
  <c r="N2642" i="1"/>
  <c r="O2642" i="1"/>
  <c r="P2642" i="1"/>
  <c r="Q2642" i="1"/>
  <c r="R2642" i="1"/>
  <c r="S2642" i="1"/>
  <c r="T2642" i="1"/>
  <c r="U2642" i="1"/>
  <c r="M2643" i="1"/>
  <c r="N2643" i="1"/>
  <c r="O2643" i="1"/>
  <c r="P2643" i="1"/>
  <c r="Q2643" i="1"/>
  <c r="R2643" i="1"/>
  <c r="S2643" i="1"/>
  <c r="T2643" i="1"/>
  <c r="U2643" i="1"/>
  <c r="M2644" i="1"/>
  <c r="N2644" i="1"/>
  <c r="O2644" i="1"/>
  <c r="P2644" i="1"/>
  <c r="Q2644" i="1"/>
  <c r="R2644" i="1"/>
  <c r="S2644" i="1"/>
  <c r="T2644" i="1"/>
  <c r="U2644" i="1"/>
  <c r="M2645" i="1"/>
  <c r="N2645" i="1"/>
  <c r="O2645" i="1"/>
  <c r="P2645" i="1"/>
  <c r="Q2645" i="1"/>
  <c r="R2645" i="1"/>
  <c r="S2645" i="1"/>
  <c r="T2645" i="1"/>
  <c r="U2645" i="1"/>
  <c r="M2646" i="1"/>
  <c r="N2646" i="1"/>
  <c r="O2646" i="1"/>
  <c r="P2646" i="1"/>
  <c r="Q2646" i="1"/>
  <c r="R2646" i="1"/>
  <c r="S2646" i="1"/>
  <c r="T2646" i="1"/>
  <c r="U2646" i="1"/>
  <c r="M2647" i="1"/>
  <c r="N2647" i="1"/>
  <c r="O2647" i="1"/>
  <c r="P2647" i="1"/>
  <c r="Q2647" i="1"/>
  <c r="R2647" i="1"/>
  <c r="S2647" i="1"/>
  <c r="T2647" i="1"/>
  <c r="U2647" i="1"/>
  <c r="M2648" i="1"/>
  <c r="N2648" i="1"/>
  <c r="O2648" i="1"/>
  <c r="P2648" i="1"/>
  <c r="Q2648" i="1"/>
  <c r="R2648" i="1"/>
  <c r="S2648" i="1"/>
  <c r="T2648" i="1"/>
  <c r="U2648" i="1"/>
  <c r="M2649" i="1"/>
  <c r="N2649" i="1"/>
  <c r="O2649" i="1"/>
  <c r="P2649" i="1"/>
  <c r="Q2649" i="1"/>
  <c r="R2649" i="1"/>
  <c r="S2649" i="1"/>
  <c r="T2649" i="1"/>
  <c r="U2649" i="1"/>
  <c r="M2650" i="1"/>
  <c r="N2650" i="1"/>
  <c r="O2650" i="1"/>
  <c r="P2650" i="1"/>
  <c r="Q2650" i="1"/>
  <c r="R2650" i="1"/>
  <c r="S2650" i="1"/>
  <c r="T2650" i="1"/>
  <c r="U2650" i="1"/>
  <c r="M2651" i="1"/>
  <c r="N2651" i="1"/>
  <c r="O2651" i="1"/>
  <c r="P2651" i="1"/>
  <c r="Q2651" i="1"/>
  <c r="R2651" i="1"/>
  <c r="S2651" i="1"/>
  <c r="T2651" i="1"/>
  <c r="U2651" i="1"/>
  <c r="M2652" i="1"/>
  <c r="N2652" i="1"/>
  <c r="O2652" i="1"/>
  <c r="P2652" i="1"/>
  <c r="Q2652" i="1"/>
  <c r="R2652" i="1"/>
  <c r="S2652" i="1"/>
  <c r="T2652" i="1"/>
  <c r="U2652" i="1"/>
  <c r="M2653" i="1"/>
  <c r="N2653" i="1"/>
  <c r="O2653" i="1"/>
  <c r="P2653" i="1"/>
  <c r="Q2653" i="1"/>
  <c r="R2653" i="1"/>
  <c r="S2653" i="1"/>
  <c r="T2653" i="1"/>
  <c r="U2653" i="1"/>
  <c r="M2654" i="1"/>
  <c r="N2654" i="1"/>
  <c r="O2654" i="1"/>
  <c r="P2654" i="1"/>
  <c r="Q2654" i="1"/>
  <c r="R2654" i="1"/>
  <c r="S2654" i="1"/>
  <c r="T2654" i="1"/>
  <c r="U2654" i="1"/>
  <c r="M2655" i="1"/>
  <c r="N2655" i="1"/>
  <c r="O2655" i="1"/>
  <c r="P2655" i="1"/>
  <c r="Q2655" i="1"/>
  <c r="R2655" i="1"/>
  <c r="S2655" i="1"/>
  <c r="T2655" i="1"/>
  <c r="U2655" i="1"/>
  <c r="M2656" i="1"/>
  <c r="N2656" i="1"/>
  <c r="O2656" i="1"/>
  <c r="P2656" i="1"/>
  <c r="Q2656" i="1"/>
  <c r="R2656" i="1"/>
  <c r="S2656" i="1"/>
  <c r="T2656" i="1"/>
  <c r="U2656" i="1"/>
  <c r="M2657" i="1"/>
  <c r="N2657" i="1"/>
  <c r="O2657" i="1"/>
  <c r="P2657" i="1"/>
  <c r="Q2657" i="1"/>
  <c r="R2657" i="1"/>
  <c r="S2657" i="1"/>
  <c r="T2657" i="1"/>
  <c r="U2657" i="1"/>
  <c r="M2658" i="1"/>
  <c r="N2658" i="1"/>
  <c r="O2658" i="1"/>
  <c r="P2658" i="1"/>
  <c r="Q2658" i="1"/>
  <c r="R2658" i="1"/>
  <c r="S2658" i="1"/>
  <c r="T2658" i="1"/>
  <c r="U2658" i="1"/>
  <c r="M2659" i="1"/>
  <c r="N2659" i="1"/>
  <c r="O2659" i="1"/>
  <c r="P2659" i="1"/>
  <c r="Q2659" i="1"/>
  <c r="R2659" i="1"/>
  <c r="S2659" i="1"/>
  <c r="T2659" i="1"/>
  <c r="U2659" i="1"/>
  <c r="M2660" i="1"/>
  <c r="N2660" i="1"/>
  <c r="O2660" i="1"/>
  <c r="P2660" i="1"/>
  <c r="Q2660" i="1"/>
  <c r="R2660" i="1"/>
  <c r="S2660" i="1"/>
  <c r="T2660" i="1"/>
  <c r="U2660" i="1"/>
  <c r="M2661" i="1"/>
  <c r="N2661" i="1"/>
  <c r="O2661" i="1"/>
  <c r="P2661" i="1"/>
  <c r="Q2661" i="1"/>
  <c r="R2661" i="1"/>
  <c r="S2661" i="1"/>
  <c r="T2661" i="1"/>
  <c r="U2661" i="1"/>
  <c r="M2662" i="1"/>
  <c r="N2662" i="1"/>
  <c r="O2662" i="1"/>
  <c r="P2662" i="1"/>
  <c r="Q2662" i="1"/>
  <c r="R2662" i="1"/>
  <c r="S2662" i="1"/>
  <c r="T2662" i="1"/>
  <c r="U2662" i="1"/>
  <c r="M2663" i="1"/>
  <c r="N2663" i="1"/>
  <c r="O2663" i="1"/>
  <c r="P2663" i="1"/>
  <c r="Q2663" i="1"/>
  <c r="R2663" i="1"/>
  <c r="S2663" i="1"/>
  <c r="T2663" i="1"/>
  <c r="U2663" i="1"/>
  <c r="M2664" i="1"/>
  <c r="N2664" i="1"/>
  <c r="O2664" i="1"/>
  <c r="P2664" i="1"/>
  <c r="Q2664" i="1"/>
  <c r="R2664" i="1"/>
  <c r="S2664" i="1"/>
  <c r="T2664" i="1"/>
  <c r="U2664" i="1"/>
  <c r="M2665" i="1"/>
  <c r="N2665" i="1"/>
  <c r="O2665" i="1"/>
  <c r="P2665" i="1"/>
  <c r="Q2665" i="1"/>
  <c r="R2665" i="1"/>
  <c r="S2665" i="1"/>
  <c r="T2665" i="1"/>
  <c r="U2665"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30" i="1"/>
  <c r="L2343" i="1"/>
  <c r="M2343" i="1"/>
  <c r="N2343" i="1"/>
  <c r="O2343" i="1"/>
  <c r="P2343" i="1"/>
  <c r="Q2343" i="1"/>
  <c r="R2343" i="1"/>
  <c r="S2343" i="1"/>
  <c r="T2343" i="1"/>
  <c r="U2343" i="1"/>
  <c r="L2344" i="1"/>
  <c r="M2344" i="1"/>
  <c r="N2344" i="1"/>
  <c r="O2344" i="1"/>
  <c r="P2344" i="1"/>
  <c r="Q2344" i="1"/>
  <c r="R2344" i="1"/>
  <c r="S2344" i="1"/>
  <c r="T2344" i="1"/>
  <c r="U2344" i="1"/>
  <c r="L2345" i="1"/>
  <c r="M2345" i="1"/>
  <c r="N2345" i="1"/>
  <c r="O2345" i="1"/>
  <c r="P2345" i="1"/>
  <c r="Q2345" i="1"/>
  <c r="R2345" i="1"/>
  <c r="S2345" i="1"/>
  <c r="T2345" i="1"/>
  <c r="U2345" i="1"/>
  <c r="L2346" i="1"/>
  <c r="M2346" i="1"/>
  <c r="N2346" i="1"/>
  <c r="O2346" i="1"/>
  <c r="P2346" i="1"/>
  <c r="Q2346" i="1"/>
  <c r="R2346" i="1"/>
  <c r="S2346" i="1"/>
  <c r="T2346" i="1"/>
  <c r="U2346" i="1"/>
  <c r="L2347" i="1"/>
  <c r="M2347" i="1"/>
  <c r="N2347" i="1"/>
  <c r="O2347" i="1"/>
  <c r="P2347" i="1"/>
  <c r="Q2347" i="1"/>
  <c r="R2347" i="1"/>
  <c r="S2347" i="1"/>
  <c r="T2347" i="1"/>
  <c r="U2347" i="1"/>
  <c r="L2348" i="1"/>
  <c r="M2348" i="1"/>
  <c r="N2348" i="1"/>
  <c r="O2348" i="1"/>
  <c r="P2348" i="1"/>
  <c r="Q2348" i="1"/>
  <c r="R2348" i="1"/>
  <c r="S2348" i="1"/>
  <c r="T2348" i="1"/>
  <c r="U2348" i="1"/>
  <c r="L2349" i="1"/>
  <c r="M2349" i="1"/>
  <c r="N2349" i="1"/>
  <c r="O2349" i="1"/>
  <c r="P2349" i="1"/>
  <c r="Q2349" i="1"/>
  <c r="R2349" i="1"/>
  <c r="S2349" i="1"/>
  <c r="T2349" i="1"/>
  <c r="U2349" i="1"/>
  <c r="L2350" i="1"/>
  <c r="M2350" i="1"/>
  <c r="N2350" i="1"/>
  <c r="O2350" i="1"/>
  <c r="P2350" i="1"/>
  <c r="Q2350" i="1"/>
  <c r="R2350" i="1"/>
  <c r="S2350" i="1"/>
  <c r="T2350" i="1"/>
  <c r="U2350" i="1"/>
  <c r="L2351" i="1"/>
  <c r="M2351" i="1"/>
  <c r="N2351" i="1"/>
  <c r="O2351" i="1"/>
  <c r="P2351" i="1"/>
  <c r="Q2351" i="1"/>
  <c r="R2351" i="1"/>
  <c r="S2351" i="1"/>
  <c r="T2351" i="1"/>
  <c r="U2351" i="1"/>
  <c r="L2352" i="1"/>
  <c r="M2352" i="1"/>
  <c r="N2352" i="1"/>
  <c r="O2352" i="1"/>
  <c r="P2352" i="1"/>
  <c r="Q2352" i="1"/>
  <c r="R2352" i="1"/>
  <c r="S2352" i="1"/>
  <c r="T2352" i="1"/>
  <c r="U2352" i="1"/>
  <c r="L2353" i="1"/>
  <c r="M2353" i="1"/>
  <c r="N2353" i="1"/>
  <c r="O2353" i="1"/>
  <c r="P2353" i="1"/>
  <c r="Q2353" i="1"/>
  <c r="R2353" i="1"/>
  <c r="S2353" i="1"/>
  <c r="T2353" i="1"/>
  <c r="U2353" i="1"/>
  <c r="L2354" i="1"/>
  <c r="M2354" i="1"/>
  <c r="N2354" i="1"/>
  <c r="O2354" i="1"/>
  <c r="P2354" i="1"/>
  <c r="Q2354" i="1"/>
  <c r="R2354" i="1"/>
  <c r="S2354" i="1"/>
  <c r="T2354" i="1"/>
  <c r="U2354" i="1"/>
  <c r="L2355" i="1"/>
  <c r="M2355" i="1"/>
  <c r="N2355" i="1"/>
  <c r="O2355" i="1"/>
  <c r="P2355" i="1"/>
  <c r="Q2355" i="1"/>
  <c r="R2355" i="1"/>
  <c r="S2355" i="1"/>
  <c r="T2355" i="1"/>
  <c r="U2355" i="1"/>
  <c r="L2356" i="1"/>
  <c r="M2356" i="1"/>
  <c r="N2356" i="1"/>
  <c r="O2356" i="1"/>
  <c r="P2356" i="1"/>
  <c r="Q2356" i="1"/>
  <c r="R2356" i="1"/>
  <c r="S2356" i="1"/>
  <c r="T2356" i="1"/>
  <c r="U2356" i="1"/>
  <c r="L2357" i="1"/>
  <c r="M2357" i="1"/>
  <c r="N2357" i="1"/>
  <c r="O2357" i="1"/>
  <c r="P2357" i="1"/>
  <c r="Q2357" i="1"/>
  <c r="R2357" i="1"/>
  <c r="S2357" i="1"/>
  <c r="T2357" i="1"/>
  <c r="U2357" i="1"/>
  <c r="L2358" i="1"/>
  <c r="M2358" i="1"/>
  <c r="N2358" i="1"/>
  <c r="O2358" i="1"/>
  <c r="P2358" i="1"/>
  <c r="Q2358" i="1"/>
  <c r="R2358" i="1"/>
  <c r="S2358" i="1"/>
  <c r="T2358" i="1"/>
  <c r="U2358" i="1"/>
  <c r="L2359" i="1"/>
  <c r="M2359" i="1"/>
  <c r="N2359" i="1"/>
  <c r="O2359" i="1"/>
  <c r="P2359" i="1"/>
  <c r="Q2359" i="1"/>
  <c r="R2359" i="1"/>
  <c r="S2359" i="1"/>
  <c r="T2359" i="1"/>
  <c r="U2359" i="1"/>
  <c r="L2360" i="1"/>
  <c r="M2360" i="1"/>
  <c r="N2360" i="1"/>
  <c r="O2360" i="1"/>
  <c r="P2360" i="1"/>
  <c r="Q2360" i="1"/>
  <c r="R2360" i="1"/>
  <c r="S2360" i="1"/>
  <c r="T2360" i="1"/>
  <c r="U2360" i="1"/>
  <c r="L2361" i="1"/>
  <c r="M2361" i="1"/>
  <c r="N2361" i="1"/>
  <c r="O2361" i="1"/>
  <c r="P2361" i="1"/>
  <c r="Q2361" i="1"/>
  <c r="R2361" i="1"/>
  <c r="S2361" i="1"/>
  <c r="T2361" i="1"/>
  <c r="U2361" i="1"/>
  <c r="L2362" i="1"/>
  <c r="M2362" i="1"/>
  <c r="N2362" i="1"/>
  <c r="O2362" i="1"/>
  <c r="P2362" i="1"/>
  <c r="Q2362" i="1"/>
  <c r="R2362" i="1"/>
  <c r="S2362" i="1"/>
  <c r="T2362" i="1"/>
  <c r="U2362" i="1"/>
  <c r="L2363" i="1"/>
  <c r="M2363" i="1"/>
  <c r="N2363" i="1"/>
  <c r="O2363" i="1"/>
  <c r="P2363" i="1"/>
  <c r="Q2363" i="1"/>
  <c r="R2363" i="1"/>
  <c r="S2363" i="1"/>
  <c r="T2363" i="1"/>
  <c r="U2363" i="1"/>
  <c r="L2364" i="1"/>
  <c r="M2364" i="1"/>
  <c r="N2364" i="1"/>
  <c r="O2364" i="1"/>
  <c r="P2364" i="1"/>
  <c r="Q2364" i="1"/>
  <c r="R2364" i="1"/>
  <c r="S2364" i="1"/>
  <c r="T2364" i="1"/>
  <c r="U2364" i="1"/>
  <c r="L2365" i="1"/>
  <c r="M2365" i="1"/>
  <c r="N2365" i="1"/>
  <c r="O2365" i="1"/>
  <c r="P2365" i="1"/>
  <c r="Q2365" i="1"/>
  <c r="R2365" i="1"/>
  <c r="S2365" i="1"/>
  <c r="T2365" i="1"/>
  <c r="U2365" i="1"/>
  <c r="L2366" i="1"/>
  <c r="M2366" i="1"/>
  <c r="N2366" i="1"/>
  <c r="O2366" i="1"/>
  <c r="P2366" i="1"/>
  <c r="Q2366" i="1"/>
  <c r="R2366" i="1"/>
  <c r="S2366" i="1"/>
  <c r="T2366" i="1"/>
  <c r="U2366" i="1"/>
  <c r="L2367" i="1"/>
  <c r="M2367" i="1"/>
  <c r="N2367" i="1"/>
  <c r="O2367" i="1"/>
  <c r="P2367" i="1"/>
  <c r="Q2367" i="1"/>
  <c r="R2367" i="1"/>
  <c r="S2367" i="1"/>
  <c r="T2367" i="1"/>
  <c r="U2367" i="1"/>
  <c r="L2368" i="1"/>
  <c r="M2368" i="1"/>
  <c r="N2368" i="1"/>
  <c r="O2368" i="1"/>
  <c r="P2368" i="1"/>
  <c r="Q2368" i="1"/>
  <c r="R2368" i="1"/>
  <c r="S2368" i="1"/>
  <c r="T2368" i="1"/>
  <c r="U2368" i="1"/>
  <c r="L2369" i="1"/>
  <c r="M2369" i="1"/>
  <c r="N2369" i="1"/>
  <c r="O2369" i="1"/>
  <c r="P2369" i="1"/>
  <c r="Q2369" i="1"/>
  <c r="R2369" i="1"/>
  <c r="S2369" i="1"/>
  <c r="T2369" i="1"/>
  <c r="U2369" i="1"/>
  <c r="L2370" i="1"/>
  <c r="M2370" i="1"/>
  <c r="N2370" i="1"/>
  <c r="O2370" i="1"/>
  <c r="P2370" i="1"/>
  <c r="Q2370" i="1"/>
  <c r="R2370" i="1"/>
  <c r="S2370" i="1"/>
  <c r="T2370" i="1"/>
  <c r="U2370" i="1"/>
  <c r="L2371" i="1"/>
  <c r="M2371" i="1"/>
  <c r="N2371" i="1"/>
  <c r="O2371" i="1"/>
  <c r="P2371" i="1"/>
  <c r="Q2371" i="1"/>
  <c r="R2371" i="1"/>
  <c r="S2371" i="1"/>
  <c r="T2371" i="1"/>
  <c r="U2371" i="1"/>
  <c r="L2372" i="1"/>
  <c r="M2372" i="1"/>
  <c r="N2372" i="1"/>
  <c r="O2372" i="1"/>
  <c r="P2372" i="1"/>
  <c r="Q2372" i="1"/>
  <c r="R2372" i="1"/>
  <c r="S2372" i="1"/>
  <c r="T2372" i="1"/>
  <c r="U2372" i="1"/>
  <c r="L2373" i="1"/>
  <c r="M2373" i="1"/>
  <c r="N2373" i="1"/>
  <c r="O2373" i="1"/>
  <c r="P2373" i="1"/>
  <c r="Q2373" i="1"/>
  <c r="R2373" i="1"/>
  <c r="S2373" i="1"/>
  <c r="T2373" i="1"/>
  <c r="U2373" i="1"/>
  <c r="L2374" i="1"/>
  <c r="M2374" i="1"/>
  <c r="N2374" i="1"/>
  <c r="O2374" i="1"/>
  <c r="P2374" i="1"/>
  <c r="Q2374" i="1"/>
  <c r="R2374" i="1"/>
  <c r="S2374" i="1"/>
  <c r="T2374" i="1"/>
  <c r="U2374" i="1"/>
  <c r="L2375" i="1"/>
  <c r="M2375" i="1"/>
  <c r="N2375" i="1"/>
  <c r="O2375" i="1"/>
  <c r="P2375" i="1"/>
  <c r="Q2375" i="1"/>
  <c r="R2375" i="1"/>
  <c r="S2375" i="1"/>
  <c r="T2375" i="1"/>
  <c r="U2375" i="1"/>
  <c r="L2376" i="1"/>
  <c r="M2376" i="1"/>
  <c r="N2376" i="1"/>
  <c r="O2376" i="1"/>
  <c r="P2376" i="1"/>
  <c r="Q2376" i="1"/>
  <c r="R2376" i="1"/>
  <c r="S2376" i="1"/>
  <c r="T2376" i="1"/>
  <c r="U2376" i="1"/>
  <c r="L2377" i="1"/>
  <c r="M2377" i="1"/>
  <c r="N2377" i="1"/>
  <c r="O2377" i="1"/>
  <c r="P2377" i="1"/>
  <c r="Q2377" i="1"/>
  <c r="R2377" i="1"/>
  <c r="S2377" i="1"/>
  <c r="T2377" i="1"/>
  <c r="U2377" i="1"/>
  <c r="M2342" i="1"/>
  <c r="N2342" i="1"/>
  <c r="O2342" i="1"/>
  <c r="P2342" i="1"/>
  <c r="Q2342" i="1"/>
  <c r="R2342" i="1"/>
  <c r="S2342" i="1"/>
  <c r="T2342" i="1"/>
  <c r="U2342" i="1"/>
  <c r="L2342" i="1"/>
  <c r="L2055" i="1"/>
  <c r="M2055" i="1"/>
  <c r="N2055" i="1"/>
  <c r="O2055" i="1"/>
  <c r="P2055" i="1"/>
  <c r="Q2055" i="1"/>
  <c r="R2055" i="1"/>
  <c r="R2919" i="1" s="1"/>
  <c r="S2055" i="1"/>
  <c r="S2919" i="1" s="1"/>
  <c r="T2055" i="1"/>
  <c r="U2055" i="1"/>
  <c r="L2056" i="1"/>
  <c r="M2056" i="1"/>
  <c r="N2056" i="1"/>
  <c r="O2056" i="1"/>
  <c r="P2056" i="1"/>
  <c r="Q2056" i="1"/>
  <c r="R2056" i="1"/>
  <c r="S2056" i="1"/>
  <c r="T2056" i="1"/>
  <c r="U2056" i="1"/>
  <c r="L2057" i="1"/>
  <c r="M2057" i="1"/>
  <c r="N2057" i="1"/>
  <c r="O2057" i="1"/>
  <c r="P2057" i="1"/>
  <c r="Q2057" i="1"/>
  <c r="R2057" i="1"/>
  <c r="S2057" i="1"/>
  <c r="T2057" i="1"/>
  <c r="U2057" i="1"/>
  <c r="L2058" i="1"/>
  <c r="M2058" i="1"/>
  <c r="N2058" i="1"/>
  <c r="O2058" i="1"/>
  <c r="P2058" i="1"/>
  <c r="Q2058" i="1"/>
  <c r="R2058" i="1"/>
  <c r="S2058" i="1"/>
  <c r="T2058" i="1"/>
  <c r="U2058" i="1"/>
  <c r="L2059" i="1"/>
  <c r="M2059" i="1"/>
  <c r="N2059" i="1"/>
  <c r="O2059" i="1"/>
  <c r="P2059" i="1"/>
  <c r="Q2059" i="1"/>
  <c r="R2059" i="1"/>
  <c r="S2059" i="1"/>
  <c r="S2923" i="1" s="1"/>
  <c r="T2059" i="1"/>
  <c r="U2059" i="1"/>
  <c r="L2060" i="1"/>
  <c r="M2060" i="1"/>
  <c r="N2060" i="1"/>
  <c r="O2060" i="1"/>
  <c r="P2060" i="1"/>
  <c r="Q2060" i="1"/>
  <c r="R2060" i="1"/>
  <c r="S2060" i="1"/>
  <c r="T2060" i="1"/>
  <c r="U2060" i="1"/>
  <c r="L2061" i="1"/>
  <c r="M2061" i="1"/>
  <c r="N2061" i="1"/>
  <c r="O2061" i="1"/>
  <c r="P2061" i="1"/>
  <c r="Q2061" i="1"/>
  <c r="R2061" i="1"/>
  <c r="S2061" i="1"/>
  <c r="T2061" i="1"/>
  <c r="U2061" i="1"/>
  <c r="L2062" i="1"/>
  <c r="M2062" i="1"/>
  <c r="N2062" i="1"/>
  <c r="O2062" i="1"/>
  <c r="P2062" i="1"/>
  <c r="Q2062" i="1"/>
  <c r="R2062" i="1"/>
  <c r="S2062" i="1"/>
  <c r="T2062" i="1"/>
  <c r="U2062" i="1"/>
  <c r="L2063" i="1"/>
  <c r="M2063" i="1"/>
  <c r="N2063" i="1"/>
  <c r="O2063" i="1"/>
  <c r="P2063" i="1"/>
  <c r="Q2063" i="1"/>
  <c r="R2063" i="1"/>
  <c r="R2927" i="1" s="1"/>
  <c r="S2063" i="1"/>
  <c r="S2927" i="1" s="1"/>
  <c r="T2063" i="1"/>
  <c r="U2063" i="1"/>
  <c r="L2064" i="1"/>
  <c r="M2064" i="1"/>
  <c r="N2064" i="1"/>
  <c r="O2064" i="1"/>
  <c r="P2064" i="1"/>
  <c r="Q2064" i="1"/>
  <c r="R2064" i="1"/>
  <c r="S2064" i="1"/>
  <c r="T2064" i="1"/>
  <c r="U2064" i="1"/>
  <c r="L2065" i="1"/>
  <c r="M2065" i="1"/>
  <c r="N2065" i="1"/>
  <c r="O2065" i="1"/>
  <c r="P2065" i="1"/>
  <c r="Q2065" i="1"/>
  <c r="R2065" i="1"/>
  <c r="S2065" i="1"/>
  <c r="T2065" i="1"/>
  <c r="U2065" i="1"/>
  <c r="L2066" i="1"/>
  <c r="M2066" i="1"/>
  <c r="N2066" i="1"/>
  <c r="O2066" i="1"/>
  <c r="P2066" i="1"/>
  <c r="Q2066" i="1"/>
  <c r="R2066" i="1"/>
  <c r="S2066" i="1"/>
  <c r="T2066" i="1"/>
  <c r="U2066" i="1"/>
  <c r="L2067" i="1"/>
  <c r="M2067" i="1"/>
  <c r="N2067" i="1"/>
  <c r="O2067" i="1"/>
  <c r="P2067" i="1"/>
  <c r="Q2067" i="1"/>
  <c r="R2067" i="1"/>
  <c r="R2931" i="1" s="1"/>
  <c r="S2067" i="1"/>
  <c r="T2067" i="1"/>
  <c r="U2067" i="1"/>
  <c r="L2068" i="1"/>
  <c r="M2068" i="1"/>
  <c r="N2068" i="1"/>
  <c r="O2068" i="1"/>
  <c r="P2068" i="1"/>
  <c r="Q2068" i="1"/>
  <c r="R2068" i="1"/>
  <c r="S2068" i="1"/>
  <c r="T2068" i="1"/>
  <c r="U2068" i="1"/>
  <c r="L2069" i="1"/>
  <c r="M2069" i="1"/>
  <c r="N2069" i="1"/>
  <c r="O2069" i="1"/>
  <c r="P2069" i="1"/>
  <c r="Q2069" i="1"/>
  <c r="R2069" i="1"/>
  <c r="S2069" i="1"/>
  <c r="T2069" i="1"/>
  <c r="U2069" i="1"/>
  <c r="L2070" i="1"/>
  <c r="M2070" i="1"/>
  <c r="N2070" i="1"/>
  <c r="O2070" i="1"/>
  <c r="P2070" i="1"/>
  <c r="Q2070" i="1"/>
  <c r="R2070" i="1"/>
  <c r="S2070" i="1"/>
  <c r="T2070" i="1"/>
  <c r="U2070" i="1"/>
  <c r="L2071" i="1"/>
  <c r="M2071" i="1"/>
  <c r="N2071" i="1"/>
  <c r="N3223" i="1" s="1"/>
  <c r="O2071" i="1"/>
  <c r="P2071" i="1"/>
  <c r="Q2071" i="1"/>
  <c r="R2071" i="1"/>
  <c r="S2071" i="1"/>
  <c r="S2935" i="1" s="1"/>
  <c r="T2071" i="1"/>
  <c r="T3223" i="1" s="1"/>
  <c r="U2071" i="1"/>
  <c r="L2072" i="1"/>
  <c r="M2072" i="1"/>
  <c r="N2072" i="1"/>
  <c r="O2072" i="1"/>
  <c r="P2072" i="1"/>
  <c r="Q2072" i="1"/>
  <c r="R2072" i="1"/>
  <c r="S2072" i="1"/>
  <c r="T2072" i="1"/>
  <c r="U2072" i="1"/>
  <c r="L2073" i="1"/>
  <c r="M2073" i="1"/>
  <c r="N2073" i="1"/>
  <c r="O2073" i="1"/>
  <c r="P2073" i="1"/>
  <c r="Q2073" i="1"/>
  <c r="R2073" i="1"/>
  <c r="S2073" i="1"/>
  <c r="T2073" i="1"/>
  <c r="U2073" i="1"/>
  <c r="L2074" i="1"/>
  <c r="M2074" i="1"/>
  <c r="N2074" i="1"/>
  <c r="O2074" i="1"/>
  <c r="P2074" i="1"/>
  <c r="Q2074" i="1"/>
  <c r="R2074" i="1"/>
  <c r="S2074" i="1"/>
  <c r="T2074" i="1"/>
  <c r="U2074" i="1"/>
  <c r="L2075" i="1"/>
  <c r="L3227" i="1" s="1"/>
  <c r="M2075" i="1"/>
  <c r="N2075" i="1"/>
  <c r="O2075" i="1"/>
  <c r="P2075" i="1"/>
  <c r="Q2075" i="1"/>
  <c r="R2075" i="1"/>
  <c r="S2075" i="1"/>
  <c r="T2075" i="1"/>
  <c r="U2075" i="1"/>
  <c r="L2076" i="1"/>
  <c r="M2076" i="1"/>
  <c r="N2076" i="1"/>
  <c r="O2076" i="1"/>
  <c r="P2076" i="1"/>
  <c r="Q2076" i="1"/>
  <c r="R2076" i="1"/>
  <c r="S2076" i="1"/>
  <c r="T2076" i="1"/>
  <c r="U2076" i="1"/>
  <c r="L2077" i="1"/>
  <c r="M2077" i="1"/>
  <c r="N2077" i="1"/>
  <c r="O2077" i="1"/>
  <c r="P2077" i="1"/>
  <c r="Q2077" i="1"/>
  <c r="R2077" i="1"/>
  <c r="S2077" i="1"/>
  <c r="T2077" i="1"/>
  <c r="U2077" i="1"/>
  <c r="L2078" i="1"/>
  <c r="M2078" i="1"/>
  <c r="N2078" i="1"/>
  <c r="O2078" i="1"/>
  <c r="P2078" i="1"/>
  <c r="Q2078" i="1"/>
  <c r="R2078" i="1"/>
  <c r="S2078" i="1"/>
  <c r="T2078" i="1"/>
  <c r="U2078" i="1"/>
  <c r="L2079" i="1"/>
  <c r="M2079" i="1"/>
  <c r="N2079" i="1"/>
  <c r="N3231" i="1" s="1"/>
  <c r="O2079" i="1"/>
  <c r="O3231" i="1" s="1"/>
  <c r="P2079" i="1"/>
  <c r="Q2079" i="1"/>
  <c r="R2079" i="1"/>
  <c r="R3231" i="1" s="1"/>
  <c r="S2079" i="1"/>
  <c r="S3231" i="1" s="1"/>
  <c r="T2079" i="1"/>
  <c r="U2079" i="1"/>
  <c r="U3231" i="1" s="1"/>
  <c r="L2080" i="1"/>
  <c r="M2080" i="1"/>
  <c r="N2080" i="1"/>
  <c r="O2080" i="1"/>
  <c r="P2080" i="1"/>
  <c r="Q2080" i="1"/>
  <c r="R2080" i="1"/>
  <c r="S2080" i="1"/>
  <c r="T2080" i="1"/>
  <c r="U2080" i="1"/>
  <c r="L2081" i="1"/>
  <c r="M2081" i="1"/>
  <c r="N2081" i="1"/>
  <c r="O2081" i="1"/>
  <c r="P2081" i="1"/>
  <c r="Q2081" i="1"/>
  <c r="R2081" i="1"/>
  <c r="S2081" i="1"/>
  <c r="T2081" i="1"/>
  <c r="U2081" i="1"/>
  <c r="L2082" i="1"/>
  <c r="M2082" i="1"/>
  <c r="N2082" i="1"/>
  <c r="O2082" i="1"/>
  <c r="P2082" i="1"/>
  <c r="Q2082" i="1"/>
  <c r="R2082" i="1"/>
  <c r="S2082" i="1"/>
  <c r="T2082" i="1"/>
  <c r="U2082" i="1"/>
  <c r="L2083" i="1"/>
  <c r="L3235" i="1" s="1"/>
  <c r="M2083" i="1"/>
  <c r="N2083" i="1"/>
  <c r="O2083" i="1"/>
  <c r="P2083" i="1"/>
  <c r="Q2083" i="1"/>
  <c r="R2083" i="1"/>
  <c r="S2083" i="1"/>
  <c r="S2947" i="1" s="1"/>
  <c r="T2083" i="1"/>
  <c r="U2083" i="1"/>
  <c r="L2084" i="1"/>
  <c r="M2084" i="1"/>
  <c r="N2084" i="1"/>
  <c r="O2084" i="1"/>
  <c r="P2084" i="1"/>
  <c r="Q2084" i="1"/>
  <c r="R2084" i="1"/>
  <c r="S2084" i="1"/>
  <c r="T2084" i="1"/>
  <c r="U2084" i="1"/>
  <c r="L2085" i="1"/>
  <c r="M2085" i="1"/>
  <c r="N2085" i="1"/>
  <c r="O2085" i="1"/>
  <c r="P2085" i="1"/>
  <c r="Q2085" i="1"/>
  <c r="R2085" i="1"/>
  <c r="S2085" i="1"/>
  <c r="T2085" i="1"/>
  <c r="U2085" i="1"/>
  <c r="L2086" i="1"/>
  <c r="M2086" i="1"/>
  <c r="N2086" i="1"/>
  <c r="O2086" i="1"/>
  <c r="P2086" i="1"/>
  <c r="Q2086" i="1"/>
  <c r="R2086" i="1"/>
  <c r="S2086" i="1"/>
  <c r="T2086" i="1"/>
  <c r="U2086" i="1"/>
  <c r="L2087" i="1"/>
  <c r="M2087" i="1"/>
  <c r="N2087" i="1"/>
  <c r="N3239" i="1" s="1"/>
  <c r="O2087" i="1"/>
  <c r="O3239" i="1" s="1"/>
  <c r="P2087" i="1"/>
  <c r="Q2087" i="1"/>
  <c r="R2087" i="1"/>
  <c r="R3239" i="1" s="1"/>
  <c r="S2087" i="1"/>
  <c r="S3239" i="1" s="1"/>
  <c r="T2087" i="1"/>
  <c r="T3239" i="1" s="1"/>
  <c r="U2087" i="1"/>
  <c r="L2088" i="1"/>
  <c r="M2088" i="1"/>
  <c r="N2088" i="1"/>
  <c r="O2088" i="1"/>
  <c r="P2088" i="1"/>
  <c r="Q2088" i="1"/>
  <c r="R2088" i="1"/>
  <c r="S2088" i="1"/>
  <c r="T2088" i="1"/>
  <c r="U2088" i="1"/>
  <c r="L2089" i="1"/>
  <c r="M2089" i="1"/>
  <c r="N2089" i="1"/>
  <c r="O2089" i="1"/>
  <c r="P2089" i="1"/>
  <c r="Q2089" i="1"/>
  <c r="R2089" i="1"/>
  <c r="S2089" i="1"/>
  <c r="T2089" i="1"/>
  <c r="U2089" i="1"/>
  <c r="M2054" i="1"/>
  <c r="N2054" i="1"/>
  <c r="O2054" i="1"/>
  <c r="P2054" i="1"/>
  <c r="Q2054" i="1"/>
  <c r="R2054" i="1"/>
  <c r="S2054" i="1"/>
  <c r="T2054" i="1"/>
  <c r="U2054" i="1"/>
  <c r="L2054" i="1"/>
  <c r="L3206" i="1" s="1"/>
  <c r="L2811" i="1"/>
  <c r="M2811" i="1"/>
  <c r="N2811" i="1"/>
  <c r="O2811" i="1"/>
  <c r="P2811" i="1"/>
  <c r="Q2811" i="1"/>
  <c r="R2811" i="1"/>
  <c r="S2811" i="1"/>
  <c r="T2811" i="1"/>
  <c r="U2811" i="1"/>
  <c r="L2812" i="1"/>
  <c r="M2812" i="1"/>
  <c r="N2812" i="1"/>
  <c r="O2812" i="1"/>
  <c r="P2812" i="1"/>
  <c r="Q2812" i="1"/>
  <c r="R2812" i="1"/>
  <c r="S2812" i="1"/>
  <c r="T2812" i="1"/>
  <c r="U2812" i="1"/>
  <c r="L2813" i="1"/>
  <c r="M2813" i="1"/>
  <c r="N2813" i="1"/>
  <c r="O2813" i="1"/>
  <c r="P2813" i="1"/>
  <c r="Q2813" i="1"/>
  <c r="R2813" i="1"/>
  <c r="S2813" i="1"/>
  <c r="T2813" i="1"/>
  <c r="U2813" i="1"/>
  <c r="L2814" i="1"/>
  <c r="M2814" i="1"/>
  <c r="N2814" i="1"/>
  <c r="O2814" i="1"/>
  <c r="P2814" i="1"/>
  <c r="Q2814" i="1"/>
  <c r="R2814" i="1"/>
  <c r="S2814" i="1"/>
  <c r="T2814" i="1"/>
  <c r="U2814" i="1"/>
  <c r="L2815" i="1"/>
  <c r="M2815" i="1"/>
  <c r="N2815" i="1"/>
  <c r="O2815" i="1"/>
  <c r="P2815" i="1"/>
  <c r="Q2815" i="1"/>
  <c r="R2815" i="1"/>
  <c r="S2815" i="1"/>
  <c r="T2815" i="1"/>
  <c r="U2815" i="1"/>
  <c r="L2816" i="1"/>
  <c r="M2816" i="1"/>
  <c r="N2816" i="1"/>
  <c r="O2816" i="1"/>
  <c r="P2816" i="1"/>
  <c r="Q2816" i="1"/>
  <c r="R2816" i="1"/>
  <c r="S2816" i="1"/>
  <c r="T2816" i="1"/>
  <c r="U2816" i="1"/>
  <c r="L2817" i="1"/>
  <c r="M2817" i="1"/>
  <c r="N2817" i="1"/>
  <c r="O2817" i="1"/>
  <c r="P2817" i="1"/>
  <c r="Q2817" i="1"/>
  <c r="R2817" i="1"/>
  <c r="S2817" i="1"/>
  <c r="T2817" i="1"/>
  <c r="U2817" i="1"/>
  <c r="L2818" i="1"/>
  <c r="M2818" i="1"/>
  <c r="N2818" i="1"/>
  <c r="O2818" i="1"/>
  <c r="P2818" i="1"/>
  <c r="Q2818" i="1"/>
  <c r="R2818" i="1"/>
  <c r="S2818" i="1"/>
  <c r="T2818" i="1"/>
  <c r="U2818" i="1"/>
  <c r="L2819" i="1"/>
  <c r="M2819" i="1"/>
  <c r="N2819" i="1"/>
  <c r="O2819" i="1"/>
  <c r="P2819" i="1"/>
  <c r="Q2819" i="1"/>
  <c r="R2819" i="1"/>
  <c r="S2819" i="1"/>
  <c r="T2819" i="1"/>
  <c r="U2819" i="1"/>
  <c r="L2820" i="1"/>
  <c r="M2820" i="1"/>
  <c r="N2820" i="1"/>
  <c r="O2820" i="1"/>
  <c r="P2820" i="1"/>
  <c r="Q2820" i="1"/>
  <c r="R2820" i="1"/>
  <c r="S2820" i="1"/>
  <c r="T2820" i="1"/>
  <c r="U2820" i="1"/>
  <c r="L2821" i="1"/>
  <c r="M2821" i="1"/>
  <c r="N2821" i="1"/>
  <c r="O2821" i="1"/>
  <c r="P2821" i="1"/>
  <c r="Q2821" i="1"/>
  <c r="R2821" i="1"/>
  <c r="S2821" i="1"/>
  <c r="T2821" i="1"/>
  <c r="U2821" i="1"/>
  <c r="L2822" i="1"/>
  <c r="M2822" i="1"/>
  <c r="N2822" i="1"/>
  <c r="O2822" i="1"/>
  <c r="P2822" i="1"/>
  <c r="Q2822" i="1"/>
  <c r="R2822" i="1"/>
  <c r="S2822" i="1"/>
  <c r="T2822" i="1"/>
  <c r="U2822" i="1"/>
  <c r="L2823" i="1"/>
  <c r="M2823" i="1"/>
  <c r="N2823" i="1"/>
  <c r="O2823" i="1"/>
  <c r="P2823" i="1"/>
  <c r="Q2823" i="1"/>
  <c r="R2823" i="1"/>
  <c r="S2823" i="1"/>
  <c r="T2823" i="1"/>
  <c r="U2823" i="1"/>
  <c r="L2824" i="1"/>
  <c r="M2824" i="1"/>
  <c r="N2824" i="1"/>
  <c r="O2824" i="1"/>
  <c r="P2824" i="1"/>
  <c r="Q2824" i="1"/>
  <c r="R2824" i="1"/>
  <c r="S2824" i="1"/>
  <c r="T2824" i="1"/>
  <c r="U2824" i="1"/>
  <c r="L2825" i="1"/>
  <c r="M2825" i="1"/>
  <c r="N2825" i="1"/>
  <c r="O2825" i="1"/>
  <c r="P2825" i="1"/>
  <c r="Q2825" i="1"/>
  <c r="R2825" i="1"/>
  <c r="S2825" i="1"/>
  <c r="T2825" i="1"/>
  <c r="U2825" i="1"/>
  <c r="L2826" i="1"/>
  <c r="M2826" i="1"/>
  <c r="N2826" i="1"/>
  <c r="O2826" i="1"/>
  <c r="P2826" i="1"/>
  <c r="Q2826" i="1"/>
  <c r="R2826" i="1"/>
  <c r="S2826" i="1"/>
  <c r="T2826" i="1"/>
  <c r="U2826" i="1"/>
  <c r="L2827" i="1"/>
  <c r="M2827" i="1"/>
  <c r="N2827" i="1"/>
  <c r="O2827" i="1"/>
  <c r="P2827" i="1"/>
  <c r="Q2827" i="1"/>
  <c r="R2827" i="1"/>
  <c r="S2827" i="1"/>
  <c r="T2827" i="1"/>
  <c r="U2827" i="1"/>
  <c r="L2828" i="1"/>
  <c r="M2828" i="1"/>
  <c r="N2828" i="1"/>
  <c r="O2828" i="1"/>
  <c r="P2828" i="1"/>
  <c r="Q2828" i="1"/>
  <c r="R2828" i="1"/>
  <c r="S2828" i="1"/>
  <c r="T2828" i="1"/>
  <c r="U2828" i="1"/>
  <c r="L2829" i="1"/>
  <c r="M2829" i="1"/>
  <c r="N2829" i="1"/>
  <c r="O2829" i="1"/>
  <c r="P2829" i="1"/>
  <c r="Q2829" i="1"/>
  <c r="R2829" i="1"/>
  <c r="S2829" i="1"/>
  <c r="T2829" i="1"/>
  <c r="U2829" i="1"/>
  <c r="L2830" i="1"/>
  <c r="M2830" i="1"/>
  <c r="N2830" i="1"/>
  <c r="O2830" i="1"/>
  <c r="P2830" i="1"/>
  <c r="Q2830" i="1"/>
  <c r="R2830" i="1"/>
  <c r="S2830" i="1"/>
  <c r="T2830" i="1"/>
  <c r="U2830" i="1"/>
  <c r="L2831" i="1"/>
  <c r="M2831" i="1"/>
  <c r="N2831" i="1"/>
  <c r="O2831" i="1"/>
  <c r="P2831" i="1"/>
  <c r="Q2831" i="1"/>
  <c r="R2831" i="1"/>
  <c r="S2831" i="1"/>
  <c r="T2831" i="1"/>
  <c r="U2831" i="1"/>
  <c r="L2832" i="1"/>
  <c r="M2832" i="1"/>
  <c r="N2832" i="1"/>
  <c r="O2832" i="1"/>
  <c r="P2832" i="1"/>
  <c r="Q2832" i="1"/>
  <c r="R2832" i="1"/>
  <c r="S2832" i="1"/>
  <c r="T2832" i="1"/>
  <c r="U2832" i="1"/>
  <c r="L2833" i="1"/>
  <c r="M2833" i="1"/>
  <c r="N2833" i="1"/>
  <c r="O2833" i="1"/>
  <c r="P2833" i="1"/>
  <c r="Q2833" i="1"/>
  <c r="R2833" i="1"/>
  <c r="S2833" i="1"/>
  <c r="T2833" i="1"/>
  <c r="U2833" i="1"/>
  <c r="L2834" i="1"/>
  <c r="M2834" i="1"/>
  <c r="N2834" i="1"/>
  <c r="O2834" i="1"/>
  <c r="P2834" i="1"/>
  <c r="Q2834" i="1"/>
  <c r="R2834" i="1"/>
  <c r="S2834" i="1"/>
  <c r="T2834" i="1"/>
  <c r="U2834" i="1"/>
  <c r="L2835" i="1"/>
  <c r="M2835" i="1"/>
  <c r="N2835" i="1"/>
  <c r="O2835" i="1"/>
  <c r="P2835" i="1"/>
  <c r="Q2835" i="1"/>
  <c r="R2835" i="1"/>
  <c r="S2835" i="1"/>
  <c r="T2835" i="1"/>
  <c r="U2835" i="1"/>
  <c r="L2836" i="1"/>
  <c r="M2836" i="1"/>
  <c r="N2836" i="1"/>
  <c r="O2836" i="1"/>
  <c r="P2836" i="1"/>
  <c r="Q2836" i="1"/>
  <c r="R2836" i="1"/>
  <c r="S2836" i="1"/>
  <c r="T2836" i="1"/>
  <c r="U2836" i="1"/>
  <c r="L2837" i="1"/>
  <c r="M2837" i="1"/>
  <c r="N2837" i="1"/>
  <c r="O2837" i="1"/>
  <c r="P2837" i="1"/>
  <c r="Q2837" i="1"/>
  <c r="R2837" i="1"/>
  <c r="S2837" i="1"/>
  <c r="T2837" i="1"/>
  <c r="U2837" i="1"/>
  <c r="L2838" i="1"/>
  <c r="M2838" i="1"/>
  <c r="N2838" i="1"/>
  <c r="O2838" i="1"/>
  <c r="P2838" i="1"/>
  <c r="Q2838" i="1"/>
  <c r="R2838" i="1"/>
  <c r="S2838" i="1"/>
  <c r="T2838" i="1"/>
  <c r="U2838" i="1"/>
  <c r="L2839" i="1"/>
  <c r="M2839" i="1"/>
  <c r="N2839" i="1"/>
  <c r="O2839" i="1"/>
  <c r="P2839" i="1"/>
  <c r="Q2839" i="1"/>
  <c r="R2839" i="1"/>
  <c r="S2839" i="1"/>
  <c r="T2839" i="1"/>
  <c r="U2839" i="1"/>
  <c r="L2840" i="1"/>
  <c r="M2840" i="1"/>
  <c r="N2840" i="1"/>
  <c r="O2840" i="1"/>
  <c r="P2840" i="1"/>
  <c r="Q2840" i="1"/>
  <c r="R2840" i="1"/>
  <c r="S2840" i="1"/>
  <c r="T2840" i="1"/>
  <c r="U2840" i="1"/>
  <c r="L2841" i="1"/>
  <c r="M2841" i="1"/>
  <c r="N2841" i="1"/>
  <c r="O2841" i="1"/>
  <c r="P2841" i="1"/>
  <c r="Q2841" i="1"/>
  <c r="R2841" i="1"/>
  <c r="S2841" i="1"/>
  <c r="T2841" i="1"/>
  <c r="U2841" i="1"/>
  <c r="L2842" i="1"/>
  <c r="M2842" i="1"/>
  <c r="N2842" i="1"/>
  <c r="O2842" i="1"/>
  <c r="P2842" i="1"/>
  <c r="Q2842" i="1"/>
  <c r="R2842" i="1"/>
  <c r="S2842" i="1"/>
  <c r="T2842" i="1"/>
  <c r="U2842" i="1"/>
  <c r="L2843" i="1"/>
  <c r="M2843" i="1"/>
  <c r="N2843" i="1"/>
  <c r="O2843" i="1"/>
  <c r="P2843" i="1"/>
  <c r="Q2843" i="1"/>
  <c r="R2843" i="1"/>
  <c r="S2843" i="1"/>
  <c r="T2843" i="1"/>
  <c r="U2843" i="1"/>
  <c r="L2844" i="1"/>
  <c r="M2844" i="1"/>
  <c r="N2844" i="1"/>
  <c r="O2844" i="1"/>
  <c r="P2844" i="1"/>
  <c r="Q2844" i="1"/>
  <c r="R2844" i="1"/>
  <c r="S2844" i="1"/>
  <c r="T2844" i="1"/>
  <c r="U2844" i="1"/>
  <c r="L2845" i="1"/>
  <c r="M2845" i="1"/>
  <c r="N2845" i="1"/>
  <c r="O2845" i="1"/>
  <c r="P2845" i="1"/>
  <c r="Q2845" i="1"/>
  <c r="R2845" i="1"/>
  <c r="S2845" i="1"/>
  <c r="T2845" i="1"/>
  <c r="U2845" i="1"/>
  <c r="M2810" i="1"/>
  <c r="N2810" i="1"/>
  <c r="O2810" i="1"/>
  <c r="P2810" i="1"/>
  <c r="Q2810" i="1"/>
  <c r="R2810" i="1"/>
  <c r="S2810" i="1"/>
  <c r="T2810" i="1"/>
  <c r="U2810" i="1"/>
  <c r="L2810" i="1"/>
  <c r="L2523" i="1"/>
  <c r="M2523" i="1"/>
  <c r="N2523" i="1"/>
  <c r="O2523" i="1"/>
  <c r="P2523" i="1"/>
  <c r="Q2523" i="1"/>
  <c r="R2523" i="1"/>
  <c r="S2523" i="1"/>
  <c r="T2523" i="1"/>
  <c r="U2523" i="1"/>
  <c r="L2524" i="1"/>
  <c r="M2524" i="1"/>
  <c r="N2524" i="1"/>
  <c r="O2524" i="1"/>
  <c r="P2524" i="1"/>
  <c r="Q2524" i="1"/>
  <c r="R2524" i="1"/>
  <c r="S2524" i="1"/>
  <c r="T2524" i="1"/>
  <c r="U2524" i="1"/>
  <c r="L2525" i="1"/>
  <c r="M2525" i="1"/>
  <c r="N2525" i="1"/>
  <c r="O2525" i="1"/>
  <c r="P2525" i="1"/>
  <c r="Q2525" i="1"/>
  <c r="R2525" i="1"/>
  <c r="S2525" i="1"/>
  <c r="T2525" i="1"/>
  <c r="U2525" i="1"/>
  <c r="L2526" i="1"/>
  <c r="M2526" i="1"/>
  <c r="N2526" i="1"/>
  <c r="O2526" i="1"/>
  <c r="P2526" i="1"/>
  <c r="Q2526" i="1"/>
  <c r="R2526" i="1"/>
  <c r="S2526" i="1"/>
  <c r="T2526" i="1"/>
  <c r="U2526" i="1"/>
  <c r="L2527" i="1"/>
  <c r="M2527" i="1"/>
  <c r="N2527" i="1"/>
  <c r="O2527" i="1"/>
  <c r="P2527" i="1"/>
  <c r="Q2527" i="1"/>
  <c r="R2527" i="1"/>
  <c r="S2527" i="1"/>
  <c r="T2527" i="1"/>
  <c r="U2527" i="1"/>
  <c r="L2528" i="1"/>
  <c r="M2528" i="1"/>
  <c r="N2528" i="1"/>
  <c r="O2528" i="1"/>
  <c r="P2528" i="1"/>
  <c r="Q2528" i="1"/>
  <c r="R2528" i="1"/>
  <c r="S2528" i="1"/>
  <c r="T2528" i="1"/>
  <c r="U2528" i="1"/>
  <c r="L2529" i="1"/>
  <c r="M2529" i="1"/>
  <c r="N2529" i="1"/>
  <c r="O2529" i="1"/>
  <c r="P2529" i="1"/>
  <c r="Q2529" i="1"/>
  <c r="R2529" i="1"/>
  <c r="S2529" i="1"/>
  <c r="T2529" i="1"/>
  <c r="U2529" i="1"/>
  <c r="L2530" i="1"/>
  <c r="M2530" i="1"/>
  <c r="N2530" i="1"/>
  <c r="O2530" i="1"/>
  <c r="P2530" i="1"/>
  <c r="Q2530" i="1"/>
  <c r="R2530" i="1"/>
  <c r="S2530" i="1"/>
  <c r="T2530" i="1"/>
  <c r="U2530" i="1"/>
  <c r="L2531" i="1"/>
  <c r="M2531" i="1"/>
  <c r="N2531" i="1"/>
  <c r="O2531" i="1"/>
  <c r="P2531" i="1"/>
  <c r="Q2531" i="1"/>
  <c r="R2531" i="1"/>
  <c r="S2531" i="1"/>
  <c r="T2531" i="1"/>
  <c r="U2531" i="1"/>
  <c r="L2532" i="1"/>
  <c r="M2532" i="1"/>
  <c r="N2532" i="1"/>
  <c r="O2532" i="1"/>
  <c r="P2532" i="1"/>
  <c r="Q2532" i="1"/>
  <c r="R2532" i="1"/>
  <c r="S2532" i="1"/>
  <c r="T2532" i="1"/>
  <c r="U2532" i="1"/>
  <c r="L2533" i="1"/>
  <c r="M2533" i="1"/>
  <c r="N2533" i="1"/>
  <c r="O2533" i="1"/>
  <c r="P2533" i="1"/>
  <c r="Q2533" i="1"/>
  <c r="R2533" i="1"/>
  <c r="S2533" i="1"/>
  <c r="T2533" i="1"/>
  <c r="U2533" i="1"/>
  <c r="L2534" i="1"/>
  <c r="M2534" i="1"/>
  <c r="N2534" i="1"/>
  <c r="O2534" i="1"/>
  <c r="P2534" i="1"/>
  <c r="Q2534" i="1"/>
  <c r="R2534" i="1"/>
  <c r="S2534" i="1"/>
  <c r="T2534" i="1"/>
  <c r="U2534" i="1"/>
  <c r="L2535" i="1"/>
  <c r="M2535" i="1"/>
  <c r="N2535" i="1"/>
  <c r="O2535" i="1"/>
  <c r="P2535" i="1"/>
  <c r="Q2535" i="1"/>
  <c r="R2535" i="1"/>
  <c r="S2535" i="1"/>
  <c r="T2535" i="1"/>
  <c r="U2535" i="1"/>
  <c r="L2536" i="1"/>
  <c r="M2536" i="1"/>
  <c r="N2536" i="1"/>
  <c r="O2536" i="1"/>
  <c r="P2536" i="1"/>
  <c r="Q2536" i="1"/>
  <c r="R2536" i="1"/>
  <c r="S2536" i="1"/>
  <c r="T2536" i="1"/>
  <c r="U2536" i="1"/>
  <c r="L2537" i="1"/>
  <c r="M2537" i="1"/>
  <c r="N2537" i="1"/>
  <c r="O2537" i="1"/>
  <c r="P2537" i="1"/>
  <c r="Q2537" i="1"/>
  <c r="R2537" i="1"/>
  <c r="S2537" i="1"/>
  <c r="T2537" i="1"/>
  <c r="U2537" i="1"/>
  <c r="L2538" i="1"/>
  <c r="M2538" i="1"/>
  <c r="N2538" i="1"/>
  <c r="O2538" i="1"/>
  <c r="P2538" i="1"/>
  <c r="Q2538" i="1"/>
  <c r="R2538" i="1"/>
  <c r="S2538" i="1"/>
  <c r="T2538" i="1"/>
  <c r="U2538" i="1"/>
  <c r="L2539" i="1"/>
  <c r="M2539" i="1"/>
  <c r="N2539" i="1"/>
  <c r="O2539" i="1"/>
  <c r="P2539" i="1"/>
  <c r="Q2539" i="1"/>
  <c r="R2539" i="1"/>
  <c r="S2539" i="1"/>
  <c r="T2539" i="1"/>
  <c r="U2539" i="1"/>
  <c r="L2540" i="1"/>
  <c r="M2540" i="1"/>
  <c r="N2540" i="1"/>
  <c r="O2540" i="1"/>
  <c r="P2540" i="1"/>
  <c r="Q2540" i="1"/>
  <c r="R2540" i="1"/>
  <c r="S2540" i="1"/>
  <c r="T2540" i="1"/>
  <c r="U2540" i="1"/>
  <c r="L2541" i="1"/>
  <c r="M2541" i="1"/>
  <c r="N2541" i="1"/>
  <c r="O2541" i="1"/>
  <c r="P2541" i="1"/>
  <c r="Q2541" i="1"/>
  <c r="R2541" i="1"/>
  <c r="S2541" i="1"/>
  <c r="T2541" i="1"/>
  <c r="U2541" i="1"/>
  <c r="L2542" i="1"/>
  <c r="M2542" i="1"/>
  <c r="N2542" i="1"/>
  <c r="O2542" i="1"/>
  <c r="P2542" i="1"/>
  <c r="Q2542" i="1"/>
  <c r="R2542" i="1"/>
  <c r="S2542" i="1"/>
  <c r="T2542" i="1"/>
  <c r="U2542" i="1"/>
  <c r="L2543" i="1"/>
  <c r="M2543" i="1"/>
  <c r="N2543" i="1"/>
  <c r="O2543" i="1"/>
  <c r="P2543" i="1"/>
  <c r="Q2543" i="1"/>
  <c r="R2543" i="1"/>
  <c r="S2543" i="1"/>
  <c r="T2543" i="1"/>
  <c r="U2543" i="1"/>
  <c r="L2544" i="1"/>
  <c r="M2544" i="1"/>
  <c r="N2544" i="1"/>
  <c r="O2544" i="1"/>
  <c r="P2544" i="1"/>
  <c r="Q2544" i="1"/>
  <c r="R2544" i="1"/>
  <c r="S2544" i="1"/>
  <c r="T2544" i="1"/>
  <c r="U2544" i="1"/>
  <c r="L2545" i="1"/>
  <c r="M2545" i="1"/>
  <c r="N2545" i="1"/>
  <c r="O2545" i="1"/>
  <c r="P2545" i="1"/>
  <c r="Q2545" i="1"/>
  <c r="R2545" i="1"/>
  <c r="S2545" i="1"/>
  <c r="T2545" i="1"/>
  <c r="U2545" i="1"/>
  <c r="L2546" i="1"/>
  <c r="M2546" i="1"/>
  <c r="N2546" i="1"/>
  <c r="O2546" i="1"/>
  <c r="P2546" i="1"/>
  <c r="Q2546" i="1"/>
  <c r="R2546" i="1"/>
  <c r="S2546" i="1"/>
  <c r="T2546" i="1"/>
  <c r="U2546" i="1"/>
  <c r="L2547" i="1"/>
  <c r="M2547" i="1"/>
  <c r="N2547" i="1"/>
  <c r="O2547" i="1"/>
  <c r="P2547" i="1"/>
  <c r="Q2547" i="1"/>
  <c r="R2547" i="1"/>
  <c r="S2547" i="1"/>
  <c r="T2547" i="1"/>
  <c r="U2547" i="1"/>
  <c r="L2548" i="1"/>
  <c r="M2548" i="1"/>
  <c r="N2548" i="1"/>
  <c r="O2548" i="1"/>
  <c r="P2548" i="1"/>
  <c r="Q2548" i="1"/>
  <c r="R2548" i="1"/>
  <c r="S2548" i="1"/>
  <c r="T2548" i="1"/>
  <c r="U2548" i="1"/>
  <c r="L2549" i="1"/>
  <c r="M2549" i="1"/>
  <c r="N2549" i="1"/>
  <c r="O2549" i="1"/>
  <c r="P2549" i="1"/>
  <c r="Q2549" i="1"/>
  <c r="R2549" i="1"/>
  <c r="S2549" i="1"/>
  <c r="T2549" i="1"/>
  <c r="U2549" i="1"/>
  <c r="L2550" i="1"/>
  <c r="M2550" i="1"/>
  <c r="N2550" i="1"/>
  <c r="O2550" i="1"/>
  <c r="P2550" i="1"/>
  <c r="Q2550" i="1"/>
  <c r="R2550" i="1"/>
  <c r="S2550" i="1"/>
  <c r="T2550" i="1"/>
  <c r="U2550" i="1"/>
  <c r="L2551" i="1"/>
  <c r="M2551" i="1"/>
  <c r="N2551" i="1"/>
  <c r="O2551" i="1"/>
  <c r="P2551" i="1"/>
  <c r="Q2551" i="1"/>
  <c r="R2551" i="1"/>
  <c r="S2551" i="1"/>
  <c r="T2551" i="1"/>
  <c r="U2551" i="1"/>
  <c r="L2552" i="1"/>
  <c r="M2552" i="1"/>
  <c r="N2552" i="1"/>
  <c r="O2552" i="1"/>
  <c r="P2552" i="1"/>
  <c r="Q2552" i="1"/>
  <c r="R2552" i="1"/>
  <c r="S2552" i="1"/>
  <c r="T2552" i="1"/>
  <c r="U2552" i="1"/>
  <c r="L2553" i="1"/>
  <c r="M2553" i="1"/>
  <c r="N2553" i="1"/>
  <c r="O2553" i="1"/>
  <c r="P2553" i="1"/>
  <c r="Q2553" i="1"/>
  <c r="R2553" i="1"/>
  <c r="S2553" i="1"/>
  <c r="T2553" i="1"/>
  <c r="U2553" i="1"/>
  <c r="L2554" i="1"/>
  <c r="M2554" i="1"/>
  <c r="N2554" i="1"/>
  <c r="O2554" i="1"/>
  <c r="P2554" i="1"/>
  <c r="Q2554" i="1"/>
  <c r="R2554" i="1"/>
  <c r="S2554" i="1"/>
  <c r="T2554" i="1"/>
  <c r="U2554" i="1"/>
  <c r="L2555" i="1"/>
  <c r="M2555" i="1"/>
  <c r="N2555" i="1"/>
  <c r="O2555" i="1"/>
  <c r="P2555" i="1"/>
  <c r="Q2555" i="1"/>
  <c r="R2555" i="1"/>
  <c r="S2555" i="1"/>
  <c r="T2555" i="1"/>
  <c r="U2555" i="1"/>
  <c r="L2556" i="1"/>
  <c r="M2556" i="1"/>
  <c r="N2556" i="1"/>
  <c r="O2556" i="1"/>
  <c r="P2556" i="1"/>
  <c r="Q2556" i="1"/>
  <c r="R2556" i="1"/>
  <c r="S2556" i="1"/>
  <c r="T2556" i="1"/>
  <c r="U2556" i="1"/>
  <c r="L2557" i="1"/>
  <c r="M2557" i="1"/>
  <c r="N2557" i="1"/>
  <c r="O2557" i="1"/>
  <c r="P2557" i="1"/>
  <c r="Q2557" i="1"/>
  <c r="R2557" i="1"/>
  <c r="S2557" i="1"/>
  <c r="T2557" i="1"/>
  <c r="U2557" i="1"/>
  <c r="M2522" i="1"/>
  <c r="N2522" i="1"/>
  <c r="O2522" i="1"/>
  <c r="P2522" i="1"/>
  <c r="Q2522" i="1"/>
  <c r="R2522" i="1"/>
  <c r="S2522" i="1"/>
  <c r="T2522" i="1"/>
  <c r="U2522" i="1"/>
  <c r="L2522" i="1"/>
  <c r="L2235" i="1"/>
  <c r="M2235" i="1"/>
  <c r="N2235" i="1"/>
  <c r="N3387" i="1" s="1"/>
  <c r="O2235" i="1"/>
  <c r="O3387" i="1" s="1"/>
  <c r="P2235" i="1"/>
  <c r="Q2235" i="1"/>
  <c r="R2235" i="1"/>
  <c r="R3387" i="1" s="1"/>
  <c r="S2235" i="1"/>
  <c r="S3387" i="1" s="1"/>
  <c r="T2235" i="1"/>
  <c r="U2235" i="1"/>
  <c r="L2236" i="1"/>
  <c r="M2236" i="1"/>
  <c r="N2236" i="1"/>
  <c r="O2236" i="1"/>
  <c r="P2236" i="1"/>
  <c r="Q2236" i="1"/>
  <c r="R2236" i="1"/>
  <c r="S2236" i="1"/>
  <c r="T2236" i="1"/>
  <c r="U2236" i="1"/>
  <c r="L2237" i="1"/>
  <c r="M2237" i="1"/>
  <c r="N2237" i="1"/>
  <c r="N3389" i="1" s="1"/>
  <c r="O2237" i="1"/>
  <c r="P2237" i="1"/>
  <c r="P3101" i="1" s="1"/>
  <c r="Q2237" i="1"/>
  <c r="R2237" i="1"/>
  <c r="S2237" i="1"/>
  <c r="T2237" i="1"/>
  <c r="T3389" i="1" s="1"/>
  <c r="U2237" i="1"/>
  <c r="L2238" i="1"/>
  <c r="M2238" i="1"/>
  <c r="N2238" i="1"/>
  <c r="N3390" i="1" s="1"/>
  <c r="O2238" i="1"/>
  <c r="O3102" i="1" s="1"/>
  <c r="P2238" i="1"/>
  <c r="P3390" i="1" s="1"/>
  <c r="Q2238" i="1"/>
  <c r="Q3390" i="1" s="1"/>
  <c r="R2238" i="1"/>
  <c r="R3390" i="1" s="1"/>
  <c r="S2238" i="1"/>
  <c r="T2238" i="1"/>
  <c r="T3390" i="1" s="1"/>
  <c r="U2238" i="1"/>
  <c r="L2239" i="1"/>
  <c r="L3103" i="1" s="1"/>
  <c r="M2239" i="1"/>
  <c r="N2239" i="1"/>
  <c r="O2239" i="1"/>
  <c r="P2239" i="1"/>
  <c r="P3391" i="1" s="1"/>
  <c r="Q2239" i="1"/>
  <c r="R2239" i="1"/>
  <c r="S2239" i="1"/>
  <c r="S3391" i="1" s="1"/>
  <c r="T2239" i="1"/>
  <c r="U2239" i="1"/>
  <c r="L2240" i="1"/>
  <c r="L3392" i="1" s="1"/>
  <c r="M2240" i="1"/>
  <c r="M3392" i="1" s="1"/>
  <c r="N2240" i="1"/>
  <c r="O2240" i="1"/>
  <c r="P2240" i="1"/>
  <c r="P3392" i="1" s="1"/>
  <c r="Q2240" i="1"/>
  <c r="Q3392" i="1" s="1"/>
  <c r="R2240" i="1"/>
  <c r="S2240" i="1"/>
  <c r="T2240" i="1"/>
  <c r="U2240" i="1"/>
  <c r="U3392" i="1" s="1"/>
  <c r="L2241" i="1"/>
  <c r="M2241" i="1"/>
  <c r="N2241" i="1"/>
  <c r="O2241" i="1"/>
  <c r="P2241" i="1"/>
  <c r="Q2241" i="1"/>
  <c r="Q3105" i="1" s="1"/>
  <c r="R2241" i="1"/>
  <c r="R3393" i="1" s="1"/>
  <c r="S2241" i="1"/>
  <c r="S3393" i="1" s="1"/>
  <c r="T2241" i="1"/>
  <c r="U2241" i="1"/>
  <c r="L2242" i="1"/>
  <c r="L3394" i="1" s="1"/>
  <c r="M2242" i="1"/>
  <c r="M3394" i="1" s="1"/>
  <c r="N2242" i="1"/>
  <c r="N3106" i="1" s="1"/>
  <c r="O2242" i="1"/>
  <c r="P2242" i="1"/>
  <c r="Q2242" i="1"/>
  <c r="Q3394" i="1" s="1"/>
  <c r="R2242" i="1"/>
  <c r="S2242" i="1"/>
  <c r="T2242" i="1"/>
  <c r="U2242" i="1"/>
  <c r="U3394" i="1" s="1"/>
  <c r="L2243" i="1"/>
  <c r="M2243" i="1"/>
  <c r="N2243" i="1"/>
  <c r="N3395" i="1" s="1"/>
  <c r="O2243" i="1"/>
  <c r="O3395" i="1" s="1"/>
  <c r="P2243" i="1"/>
  <c r="Q2243" i="1"/>
  <c r="R2243" i="1"/>
  <c r="S2243" i="1"/>
  <c r="T2243" i="1"/>
  <c r="U2243" i="1"/>
  <c r="L2244" i="1"/>
  <c r="M2244" i="1"/>
  <c r="N2244" i="1"/>
  <c r="N3396" i="1" s="1"/>
  <c r="O2244" i="1"/>
  <c r="P2244" i="1"/>
  <c r="Q2244" i="1"/>
  <c r="Q3396" i="1" s="1"/>
  <c r="R2244" i="1"/>
  <c r="S2244" i="1"/>
  <c r="S3108" i="1" s="1"/>
  <c r="T2244" i="1"/>
  <c r="T3396" i="1" s="1"/>
  <c r="U2244" i="1"/>
  <c r="U3396" i="1" s="1"/>
  <c r="L2245" i="1"/>
  <c r="M2245" i="1"/>
  <c r="N2245" i="1"/>
  <c r="N3397" i="1" s="1"/>
  <c r="O2245" i="1"/>
  <c r="P2245" i="1"/>
  <c r="Q2245" i="1"/>
  <c r="R2245" i="1"/>
  <c r="S2245" i="1"/>
  <c r="T2245" i="1"/>
  <c r="U2245" i="1"/>
  <c r="L2246" i="1"/>
  <c r="M2246" i="1"/>
  <c r="M3398" i="1" s="1"/>
  <c r="N2246" i="1"/>
  <c r="N3398" i="1" s="1"/>
  <c r="O2246" i="1"/>
  <c r="P2246" i="1"/>
  <c r="P3398" i="1" s="1"/>
  <c r="Q2246" i="1"/>
  <c r="Q3398" i="1" s="1"/>
  <c r="R2246" i="1"/>
  <c r="S2246" i="1"/>
  <c r="T2246" i="1"/>
  <c r="U2246" i="1"/>
  <c r="L2247" i="1"/>
  <c r="L3111" i="1" s="1"/>
  <c r="M2247" i="1"/>
  <c r="N2247" i="1"/>
  <c r="O2247" i="1"/>
  <c r="P2247" i="1"/>
  <c r="Q2247" i="1"/>
  <c r="R2247" i="1"/>
  <c r="S2247" i="1"/>
  <c r="S3399" i="1" s="1"/>
  <c r="T2247" i="1"/>
  <c r="U2247" i="1"/>
  <c r="L2248" i="1"/>
  <c r="L3400" i="1" s="1"/>
  <c r="M2248" i="1"/>
  <c r="M3400" i="1" s="1"/>
  <c r="N2248" i="1"/>
  <c r="N3400" i="1" s="1"/>
  <c r="O2248" i="1"/>
  <c r="P2248" i="1"/>
  <c r="P3400" i="1" s="1"/>
  <c r="Q2248" i="1"/>
  <c r="Q3400" i="1" s="1"/>
  <c r="R2248" i="1"/>
  <c r="S2248" i="1"/>
  <c r="T2248" i="1"/>
  <c r="U2248" i="1"/>
  <c r="U3400" i="1" s="1"/>
  <c r="L2249" i="1"/>
  <c r="M2249" i="1"/>
  <c r="N2249" i="1"/>
  <c r="O2249" i="1"/>
  <c r="O3401" i="1" s="1"/>
  <c r="P2249" i="1"/>
  <c r="Q2249" i="1"/>
  <c r="Q3113" i="1" s="1"/>
  <c r="R2249" i="1"/>
  <c r="R3401" i="1" s="1"/>
  <c r="S2249" i="1"/>
  <c r="S3401" i="1" s="1"/>
  <c r="T2249" i="1"/>
  <c r="T3401" i="1" s="1"/>
  <c r="U2249" i="1"/>
  <c r="L2250" i="1"/>
  <c r="M2250" i="1"/>
  <c r="N2250" i="1"/>
  <c r="O2250" i="1"/>
  <c r="P2250" i="1"/>
  <c r="Q2250" i="1"/>
  <c r="R2250" i="1"/>
  <c r="S2250" i="1"/>
  <c r="T2250" i="1"/>
  <c r="U2250" i="1"/>
  <c r="U3402" i="1" s="1"/>
  <c r="L2251" i="1"/>
  <c r="M2251" i="1"/>
  <c r="M3115" i="1" s="1"/>
  <c r="N2251" i="1"/>
  <c r="N3403" i="1" s="1"/>
  <c r="O2251" i="1"/>
  <c r="O3403" i="1" s="1"/>
  <c r="P2251" i="1"/>
  <c r="P3403" i="1" s="1"/>
  <c r="Q2251" i="1"/>
  <c r="R2251" i="1"/>
  <c r="R3403" i="1" s="1"/>
  <c r="S2251" i="1"/>
  <c r="T2251" i="1"/>
  <c r="U2251" i="1"/>
  <c r="L2252" i="1"/>
  <c r="M2252" i="1"/>
  <c r="N2252" i="1"/>
  <c r="O2252" i="1"/>
  <c r="P2252" i="1"/>
  <c r="Q2252" i="1"/>
  <c r="R2252" i="1"/>
  <c r="S2252" i="1"/>
  <c r="T2252" i="1"/>
  <c r="T3404" i="1" s="1"/>
  <c r="U2252" i="1"/>
  <c r="U3404" i="1" s="1"/>
  <c r="L2253" i="1"/>
  <c r="M2253" i="1"/>
  <c r="N2253" i="1"/>
  <c r="N3405" i="1" s="1"/>
  <c r="O2253" i="1"/>
  <c r="O3405" i="1" s="1"/>
  <c r="P2253" i="1"/>
  <c r="P3405" i="1" s="1"/>
  <c r="Q2253" i="1"/>
  <c r="R2253" i="1"/>
  <c r="S2253" i="1"/>
  <c r="S3405" i="1" s="1"/>
  <c r="T2253" i="1"/>
  <c r="U2253" i="1"/>
  <c r="L2254" i="1"/>
  <c r="M2254" i="1"/>
  <c r="M3118" i="1" s="1"/>
  <c r="N2254" i="1"/>
  <c r="O2254" i="1"/>
  <c r="P2254" i="1"/>
  <c r="P3406" i="1" s="1"/>
  <c r="Q2254" i="1"/>
  <c r="Q3406" i="1" s="1"/>
  <c r="R2254" i="1"/>
  <c r="S2254" i="1"/>
  <c r="S3406" i="1" s="1"/>
  <c r="T2254" i="1"/>
  <c r="U2254" i="1"/>
  <c r="L2255" i="1"/>
  <c r="L3407" i="1" s="1"/>
  <c r="M2255" i="1"/>
  <c r="N2255" i="1"/>
  <c r="N3119" i="1" s="1"/>
  <c r="O2255" i="1"/>
  <c r="O3407" i="1" s="1"/>
  <c r="P2255" i="1"/>
  <c r="P3407" i="1" s="1"/>
  <c r="Q2255" i="1"/>
  <c r="Q3407" i="1" s="1"/>
  <c r="R2255" i="1"/>
  <c r="R3407" i="1" s="1"/>
  <c r="S2255" i="1"/>
  <c r="S3119" i="1" s="1"/>
  <c r="T2255" i="1"/>
  <c r="U2255" i="1"/>
  <c r="L2256" i="1"/>
  <c r="L3408" i="1" s="1"/>
  <c r="M2256" i="1"/>
  <c r="M3408" i="1" s="1"/>
  <c r="N2256" i="1"/>
  <c r="O2256" i="1"/>
  <c r="O3408" i="1" s="1"/>
  <c r="P2256" i="1"/>
  <c r="P3408" i="1" s="1"/>
  <c r="Q2256" i="1"/>
  <c r="Q3120" i="1" s="1"/>
  <c r="R2256" i="1"/>
  <c r="R3408" i="1" s="1"/>
  <c r="S2256" i="1"/>
  <c r="S3408" i="1" s="1"/>
  <c r="T2256" i="1"/>
  <c r="U2256" i="1"/>
  <c r="U3408" i="1" s="1"/>
  <c r="L2257" i="1"/>
  <c r="M2257" i="1"/>
  <c r="M3409" i="1" s="1"/>
  <c r="N2257" i="1"/>
  <c r="N3409" i="1" s="1"/>
  <c r="O2257" i="1"/>
  <c r="P2257" i="1"/>
  <c r="Q2257" i="1"/>
  <c r="Q3409" i="1" s="1"/>
  <c r="R2257" i="1"/>
  <c r="R3409" i="1" s="1"/>
  <c r="S2257" i="1"/>
  <c r="S3409" i="1" s="1"/>
  <c r="T2257" i="1"/>
  <c r="U2257" i="1"/>
  <c r="U3409" i="1" s="1"/>
  <c r="L2258" i="1"/>
  <c r="M2258" i="1"/>
  <c r="M3122" i="1" s="1"/>
  <c r="N2258" i="1"/>
  <c r="O2258" i="1"/>
  <c r="P2258" i="1"/>
  <c r="Q2258" i="1"/>
  <c r="Q3410" i="1" s="1"/>
  <c r="R2258" i="1"/>
  <c r="S2258" i="1"/>
  <c r="T2258" i="1"/>
  <c r="T3410" i="1" s="1"/>
  <c r="U2258" i="1"/>
  <c r="L2259" i="1"/>
  <c r="M2259" i="1"/>
  <c r="N2259" i="1"/>
  <c r="N3411" i="1" s="1"/>
  <c r="O2259" i="1"/>
  <c r="O3411" i="1" s="1"/>
  <c r="P2259" i="1"/>
  <c r="P3411" i="1" s="1"/>
  <c r="Q2259" i="1"/>
  <c r="Q3411" i="1" s="1"/>
  <c r="R2259" i="1"/>
  <c r="R3411" i="1" s="1"/>
  <c r="S2259" i="1"/>
  <c r="T2259" i="1"/>
  <c r="T3411" i="1" s="1"/>
  <c r="U2259" i="1"/>
  <c r="L2260" i="1"/>
  <c r="L3124" i="1" s="1"/>
  <c r="M2260" i="1"/>
  <c r="M3412" i="1" s="1"/>
  <c r="N2260" i="1"/>
  <c r="O2260" i="1"/>
  <c r="P2260" i="1"/>
  <c r="P3412" i="1" s="1"/>
  <c r="Q2260" i="1"/>
  <c r="R2260" i="1"/>
  <c r="S2260" i="1"/>
  <c r="T2260" i="1"/>
  <c r="T3412" i="1" s="1"/>
  <c r="U2260" i="1"/>
  <c r="U3412" i="1" s="1"/>
  <c r="L2261" i="1"/>
  <c r="L3413" i="1" s="1"/>
  <c r="M2261" i="1"/>
  <c r="M3413" i="1" s="1"/>
  <c r="N2261" i="1"/>
  <c r="O2261" i="1"/>
  <c r="P2261" i="1"/>
  <c r="Q2261" i="1"/>
  <c r="R2261" i="1"/>
  <c r="R3125" i="1" s="1"/>
  <c r="S2261" i="1"/>
  <c r="S3413" i="1" s="1"/>
  <c r="T2261" i="1"/>
  <c r="T3413" i="1" s="1"/>
  <c r="U2261" i="1"/>
  <c r="U3413" i="1" s="1"/>
  <c r="L2262" i="1"/>
  <c r="L3414" i="1" s="1"/>
  <c r="M2262" i="1"/>
  <c r="N2262" i="1"/>
  <c r="O2262" i="1"/>
  <c r="P2262" i="1"/>
  <c r="P3414" i="1" s="1"/>
  <c r="Q2262" i="1"/>
  <c r="Q3414" i="1" s="1"/>
  <c r="R2262" i="1"/>
  <c r="S2262" i="1"/>
  <c r="T2262" i="1"/>
  <c r="T3414" i="1" s="1"/>
  <c r="U2262" i="1"/>
  <c r="L2263" i="1"/>
  <c r="M2263" i="1"/>
  <c r="N2263" i="1"/>
  <c r="N3127" i="1" s="1"/>
  <c r="O2263" i="1"/>
  <c r="O3415" i="1" s="1"/>
  <c r="P2263" i="1"/>
  <c r="Q2263" i="1"/>
  <c r="R2263" i="1"/>
  <c r="R3415" i="1" s="1"/>
  <c r="S2263" i="1"/>
  <c r="T2263" i="1"/>
  <c r="U2263" i="1"/>
  <c r="U3415" i="1" s="1"/>
  <c r="L2264" i="1"/>
  <c r="L3416" i="1" s="1"/>
  <c r="M2264" i="1"/>
  <c r="M3416" i="1" s="1"/>
  <c r="N2264" i="1"/>
  <c r="N3416" i="1" s="1"/>
  <c r="O2264" i="1"/>
  <c r="O3416" i="1" s="1"/>
  <c r="P2264" i="1"/>
  <c r="Q2264" i="1"/>
  <c r="R2264" i="1"/>
  <c r="R3416" i="1" s="1"/>
  <c r="S2264" i="1"/>
  <c r="T2264" i="1"/>
  <c r="T3128" i="1" s="1"/>
  <c r="U2264" i="1"/>
  <c r="U3416" i="1" s="1"/>
  <c r="L2265" i="1"/>
  <c r="M2265" i="1"/>
  <c r="N2265" i="1"/>
  <c r="N3417" i="1" s="1"/>
  <c r="O2265" i="1"/>
  <c r="P2265" i="1"/>
  <c r="P3417" i="1" s="1"/>
  <c r="Q2265" i="1"/>
  <c r="R2265" i="1"/>
  <c r="R3417" i="1" s="1"/>
  <c r="S2265" i="1"/>
  <c r="S3417" i="1" s="1"/>
  <c r="T2265" i="1"/>
  <c r="U2265" i="1"/>
  <c r="L2266" i="1"/>
  <c r="L3418" i="1" s="1"/>
  <c r="M2266" i="1"/>
  <c r="N2266" i="1"/>
  <c r="O2266" i="1"/>
  <c r="P2266" i="1"/>
  <c r="Q2266" i="1"/>
  <c r="R2266" i="1"/>
  <c r="R3418" i="1" s="1"/>
  <c r="S2266" i="1"/>
  <c r="T2266" i="1"/>
  <c r="T3418" i="1" s="1"/>
  <c r="U2266" i="1"/>
  <c r="L2267" i="1"/>
  <c r="M2267" i="1"/>
  <c r="N2267" i="1"/>
  <c r="N3419" i="1" s="1"/>
  <c r="O2267" i="1"/>
  <c r="O3419" i="1" s="1"/>
  <c r="P2267" i="1"/>
  <c r="P3419" i="1" s="1"/>
  <c r="Q2267" i="1"/>
  <c r="Q3419" i="1" s="1"/>
  <c r="R2267" i="1"/>
  <c r="S2267" i="1"/>
  <c r="T2267" i="1"/>
  <c r="T3419" i="1" s="1"/>
  <c r="U2267" i="1"/>
  <c r="L2268" i="1"/>
  <c r="L3132" i="1" s="1"/>
  <c r="M2268" i="1"/>
  <c r="M3420" i="1" s="1"/>
  <c r="N2268" i="1"/>
  <c r="O2268" i="1"/>
  <c r="O3420" i="1" s="1"/>
  <c r="P2268" i="1"/>
  <c r="P3420" i="1" s="1"/>
  <c r="Q2268" i="1"/>
  <c r="R2268" i="1"/>
  <c r="R3420" i="1" s="1"/>
  <c r="S2268" i="1"/>
  <c r="T2268" i="1"/>
  <c r="T3420" i="1" s="1"/>
  <c r="U2268" i="1"/>
  <c r="L2269" i="1"/>
  <c r="L3421" i="1" s="1"/>
  <c r="M2269" i="1"/>
  <c r="M3421" i="1" s="1"/>
  <c r="N2269" i="1"/>
  <c r="N3421" i="1" s="1"/>
  <c r="O2269" i="1"/>
  <c r="P2269" i="1"/>
  <c r="Q2269" i="1"/>
  <c r="R2269" i="1"/>
  <c r="R3133" i="1" s="1"/>
  <c r="S2269" i="1"/>
  <c r="S3421" i="1" s="1"/>
  <c r="T2269" i="1"/>
  <c r="T3421" i="1" s="1"/>
  <c r="U2269" i="1"/>
  <c r="M2234" i="1"/>
  <c r="M3098" i="1" s="1"/>
  <c r="N2234" i="1"/>
  <c r="O2234" i="1"/>
  <c r="O3386" i="1" s="1"/>
  <c r="P2234" i="1"/>
  <c r="Q2234" i="1"/>
  <c r="Q3386" i="1" s="1"/>
  <c r="R2234" i="1"/>
  <c r="S2234" i="1"/>
  <c r="T2234" i="1"/>
  <c r="U2234" i="1"/>
  <c r="L2234" i="1"/>
  <c r="L3098" i="1" s="1"/>
  <c r="L2667" i="1"/>
  <c r="M2667" i="1"/>
  <c r="N2667" i="1"/>
  <c r="O2667" i="1"/>
  <c r="P2667" i="1"/>
  <c r="Q2667" i="1"/>
  <c r="R2667" i="1"/>
  <c r="S2667" i="1"/>
  <c r="T2667" i="1"/>
  <c r="U2667" i="1"/>
  <c r="L2668" i="1"/>
  <c r="M2668" i="1"/>
  <c r="N2668" i="1"/>
  <c r="O2668" i="1"/>
  <c r="P2668" i="1"/>
  <c r="Q2668" i="1"/>
  <c r="R2668" i="1"/>
  <c r="S2668" i="1"/>
  <c r="T2668" i="1"/>
  <c r="U2668" i="1"/>
  <c r="L2669" i="1"/>
  <c r="M2669" i="1"/>
  <c r="N2669" i="1"/>
  <c r="O2669" i="1"/>
  <c r="P2669" i="1"/>
  <c r="Q2669" i="1"/>
  <c r="R2669" i="1"/>
  <c r="S2669" i="1"/>
  <c r="T2669" i="1"/>
  <c r="U2669" i="1"/>
  <c r="L2670" i="1"/>
  <c r="M2670" i="1"/>
  <c r="N2670" i="1"/>
  <c r="O2670" i="1"/>
  <c r="P2670" i="1"/>
  <c r="Q2670" i="1"/>
  <c r="R2670" i="1"/>
  <c r="S2670" i="1"/>
  <c r="T2670" i="1"/>
  <c r="U2670" i="1"/>
  <c r="L2671" i="1"/>
  <c r="M2671" i="1"/>
  <c r="N2671" i="1"/>
  <c r="O2671" i="1"/>
  <c r="P2671" i="1"/>
  <c r="Q2671" i="1"/>
  <c r="R2671" i="1"/>
  <c r="S2671" i="1"/>
  <c r="T2671" i="1"/>
  <c r="U2671" i="1"/>
  <c r="L2672" i="1"/>
  <c r="M2672" i="1"/>
  <c r="N2672" i="1"/>
  <c r="O2672" i="1"/>
  <c r="P2672" i="1"/>
  <c r="Q2672" i="1"/>
  <c r="R2672" i="1"/>
  <c r="S2672" i="1"/>
  <c r="T2672" i="1"/>
  <c r="U2672" i="1"/>
  <c r="L2673" i="1"/>
  <c r="M2673" i="1"/>
  <c r="N2673" i="1"/>
  <c r="O2673" i="1"/>
  <c r="P2673" i="1"/>
  <c r="Q2673" i="1"/>
  <c r="R2673" i="1"/>
  <c r="S2673" i="1"/>
  <c r="T2673" i="1"/>
  <c r="U2673" i="1"/>
  <c r="L2674" i="1"/>
  <c r="M2674" i="1"/>
  <c r="N2674" i="1"/>
  <c r="O2674" i="1"/>
  <c r="P2674" i="1"/>
  <c r="Q2674" i="1"/>
  <c r="R2674" i="1"/>
  <c r="S2674" i="1"/>
  <c r="T2674" i="1"/>
  <c r="U2674" i="1"/>
  <c r="L2675" i="1"/>
  <c r="M2675" i="1"/>
  <c r="N2675" i="1"/>
  <c r="O2675" i="1"/>
  <c r="P2675" i="1"/>
  <c r="Q2675" i="1"/>
  <c r="R2675" i="1"/>
  <c r="S2675" i="1"/>
  <c r="T2675" i="1"/>
  <c r="U2675" i="1"/>
  <c r="L2676" i="1"/>
  <c r="M2676" i="1"/>
  <c r="N2676" i="1"/>
  <c r="O2676" i="1"/>
  <c r="P2676" i="1"/>
  <c r="Q2676" i="1"/>
  <c r="R2676" i="1"/>
  <c r="S2676" i="1"/>
  <c r="T2676" i="1"/>
  <c r="U2676" i="1"/>
  <c r="L2677" i="1"/>
  <c r="M2677" i="1"/>
  <c r="N2677" i="1"/>
  <c r="O2677" i="1"/>
  <c r="P2677" i="1"/>
  <c r="Q2677" i="1"/>
  <c r="R2677" i="1"/>
  <c r="S2677" i="1"/>
  <c r="T2677" i="1"/>
  <c r="U2677" i="1"/>
  <c r="L2678" i="1"/>
  <c r="M2678" i="1"/>
  <c r="N2678" i="1"/>
  <c r="O2678" i="1"/>
  <c r="P2678" i="1"/>
  <c r="Q2678" i="1"/>
  <c r="R2678" i="1"/>
  <c r="S2678" i="1"/>
  <c r="T2678" i="1"/>
  <c r="U2678" i="1"/>
  <c r="L2679" i="1"/>
  <c r="M2679" i="1"/>
  <c r="N2679" i="1"/>
  <c r="O2679" i="1"/>
  <c r="P2679" i="1"/>
  <c r="Q2679" i="1"/>
  <c r="R2679" i="1"/>
  <c r="S2679" i="1"/>
  <c r="T2679" i="1"/>
  <c r="U2679" i="1"/>
  <c r="L2680" i="1"/>
  <c r="M2680" i="1"/>
  <c r="N2680" i="1"/>
  <c r="O2680" i="1"/>
  <c r="P2680" i="1"/>
  <c r="Q2680" i="1"/>
  <c r="R2680" i="1"/>
  <c r="S2680" i="1"/>
  <c r="T2680" i="1"/>
  <c r="U2680" i="1"/>
  <c r="L2681" i="1"/>
  <c r="M2681" i="1"/>
  <c r="N2681" i="1"/>
  <c r="O2681" i="1"/>
  <c r="P2681" i="1"/>
  <c r="Q2681" i="1"/>
  <c r="R2681" i="1"/>
  <c r="S2681" i="1"/>
  <c r="T2681" i="1"/>
  <c r="U2681" i="1"/>
  <c r="L2682" i="1"/>
  <c r="M2682" i="1"/>
  <c r="N2682" i="1"/>
  <c r="O2682" i="1"/>
  <c r="P2682" i="1"/>
  <c r="Q2682" i="1"/>
  <c r="R2682" i="1"/>
  <c r="S2682" i="1"/>
  <c r="T2682" i="1"/>
  <c r="U2682" i="1"/>
  <c r="L2683" i="1"/>
  <c r="M2683" i="1"/>
  <c r="N2683" i="1"/>
  <c r="O2683" i="1"/>
  <c r="P2683" i="1"/>
  <c r="Q2683" i="1"/>
  <c r="R2683" i="1"/>
  <c r="S2683" i="1"/>
  <c r="T2683" i="1"/>
  <c r="U2683" i="1"/>
  <c r="L2684" i="1"/>
  <c r="M2684" i="1"/>
  <c r="N2684" i="1"/>
  <c r="O2684" i="1"/>
  <c r="P2684" i="1"/>
  <c r="Q2684" i="1"/>
  <c r="R2684" i="1"/>
  <c r="S2684" i="1"/>
  <c r="T2684" i="1"/>
  <c r="U2684" i="1"/>
  <c r="L2685" i="1"/>
  <c r="M2685" i="1"/>
  <c r="N2685" i="1"/>
  <c r="O2685" i="1"/>
  <c r="P2685" i="1"/>
  <c r="Q2685" i="1"/>
  <c r="R2685" i="1"/>
  <c r="S2685" i="1"/>
  <c r="T2685" i="1"/>
  <c r="U2685" i="1"/>
  <c r="L2686" i="1"/>
  <c r="M2686" i="1"/>
  <c r="N2686" i="1"/>
  <c r="O2686" i="1"/>
  <c r="P2686" i="1"/>
  <c r="Q2686" i="1"/>
  <c r="R2686" i="1"/>
  <c r="S2686" i="1"/>
  <c r="T2686" i="1"/>
  <c r="U2686" i="1"/>
  <c r="L2687" i="1"/>
  <c r="M2687" i="1"/>
  <c r="N2687" i="1"/>
  <c r="O2687" i="1"/>
  <c r="P2687" i="1"/>
  <c r="Q2687" i="1"/>
  <c r="R2687" i="1"/>
  <c r="S2687" i="1"/>
  <c r="T2687" i="1"/>
  <c r="U2687" i="1"/>
  <c r="L2688" i="1"/>
  <c r="M2688" i="1"/>
  <c r="N2688" i="1"/>
  <c r="O2688" i="1"/>
  <c r="P2688" i="1"/>
  <c r="Q2688" i="1"/>
  <c r="R2688" i="1"/>
  <c r="S2688" i="1"/>
  <c r="T2688" i="1"/>
  <c r="U2688" i="1"/>
  <c r="L2689" i="1"/>
  <c r="M2689" i="1"/>
  <c r="N2689" i="1"/>
  <c r="O2689" i="1"/>
  <c r="P2689" i="1"/>
  <c r="Q2689" i="1"/>
  <c r="R2689" i="1"/>
  <c r="S2689" i="1"/>
  <c r="T2689" i="1"/>
  <c r="U2689" i="1"/>
  <c r="L2690" i="1"/>
  <c r="M2690" i="1"/>
  <c r="N2690" i="1"/>
  <c r="O2690" i="1"/>
  <c r="P2690" i="1"/>
  <c r="Q2690" i="1"/>
  <c r="R2690" i="1"/>
  <c r="S2690" i="1"/>
  <c r="T2690" i="1"/>
  <c r="U2690" i="1"/>
  <c r="L2691" i="1"/>
  <c r="M2691" i="1"/>
  <c r="N2691" i="1"/>
  <c r="O2691" i="1"/>
  <c r="P2691" i="1"/>
  <c r="Q2691" i="1"/>
  <c r="R2691" i="1"/>
  <c r="S2691" i="1"/>
  <c r="T2691" i="1"/>
  <c r="U2691" i="1"/>
  <c r="L2692" i="1"/>
  <c r="M2692" i="1"/>
  <c r="N2692" i="1"/>
  <c r="O2692" i="1"/>
  <c r="P2692" i="1"/>
  <c r="Q2692" i="1"/>
  <c r="R2692" i="1"/>
  <c r="S2692" i="1"/>
  <c r="T2692" i="1"/>
  <c r="U2692" i="1"/>
  <c r="L2693" i="1"/>
  <c r="M2693" i="1"/>
  <c r="N2693" i="1"/>
  <c r="O2693" i="1"/>
  <c r="P2693" i="1"/>
  <c r="Q2693" i="1"/>
  <c r="R2693" i="1"/>
  <c r="S2693" i="1"/>
  <c r="T2693" i="1"/>
  <c r="U2693" i="1"/>
  <c r="L2694" i="1"/>
  <c r="M2694" i="1"/>
  <c r="N2694" i="1"/>
  <c r="O2694" i="1"/>
  <c r="P2694" i="1"/>
  <c r="Q2694" i="1"/>
  <c r="R2694" i="1"/>
  <c r="S2694" i="1"/>
  <c r="T2694" i="1"/>
  <c r="U2694" i="1"/>
  <c r="L2695" i="1"/>
  <c r="M2695" i="1"/>
  <c r="N2695" i="1"/>
  <c r="O2695" i="1"/>
  <c r="P2695" i="1"/>
  <c r="Q2695" i="1"/>
  <c r="R2695" i="1"/>
  <c r="S2695" i="1"/>
  <c r="T2695" i="1"/>
  <c r="U2695" i="1"/>
  <c r="L2696" i="1"/>
  <c r="M2696" i="1"/>
  <c r="N2696" i="1"/>
  <c r="O2696" i="1"/>
  <c r="P2696" i="1"/>
  <c r="Q2696" i="1"/>
  <c r="R2696" i="1"/>
  <c r="S2696" i="1"/>
  <c r="T2696" i="1"/>
  <c r="U2696" i="1"/>
  <c r="L2697" i="1"/>
  <c r="M2697" i="1"/>
  <c r="N2697" i="1"/>
  <c r="O2697" i="1"/>
  <c r="P2697" i="1"/>
  <c r="Q2697" i="1"/>
  <c r="R2697" i="1"/>
  <c r="S2697" i="1"/>
  <c r="T2697" i="1"/>
  <c r="U2697" i="1"/>
  <c r="L2698" i="1"/>
  <c r="M2698" i="1"/>
  <c r="N2698" i="1"/>
  <c r="O2698" i="1"/>
  <c r="P2698" i="1"/>
  <c r="Q2698" i="1"/>
  <c r="R2698" i="1"/>
  <c r="S2698" i="1"/>
  <c r="T2698" i="1"/>
  <c r="U2698" i="1"/>
  <c r="L2699" i="1"/>
  <c r="M2699" i="1"/>
  <c r="N2699" i="1"/>
  <c r="O2699" i="1"/>
  <c r="P2699" i="1"/>
  <c r="Q2699" i="1"/>
  <c r="R2699" i="1"/>
  <c r="S2699" i="1"/>
  <c r="T2699" i="1"/>
  <c r="U2699" i="1"/>
  <c r="L2700" i="1"/>
  <c r="M2700" i="1"/>
  <c r="N2700" i="1"/>
  <c r="O2700" i="1"/>
  <c r="P2700" i="1"/>
  <c r="Q2700" i="1"/>
  <c r="R2700" i="1"/>
  <c r="S2700" i="1"/>
  <c r="T2700" i="1"/>
  <c r="U2700" i="1"/>
  <c r="L2701" i="1"/>
  <c r="M2701" i="1"/>
  <c r="N2701" i="1"/>
  <c r="O2701" i="1"/>
  <c r="P2701" i="1"/>
  <c r="Q2701" i="1"/>
  <c r="R2701" i="1"/>
  <c r="S2701" i="1"/>
  <c r="T2701" i="1"/>
  <c r="U2701" i="1"/>
  <c r="M2666" i="1"/>
  <c r="N2666" i="1"/>
  <c r="O2666" i="1"/>
  <c r="P2666" i="1"/>
  <c r="Q2666" i="1"/>
  <c r="R2666" i="1"/>
  <c r="S2666" i="1"/>
  <c r="T2666" i="1"/>
  <c r="U2666" i="1"/>
  <c r="L2666" i="1"/>
  <c r="M2378" i="1"/>
  <c r="N2378" i="1"/>
  <c r="O2378" i="1"/>
  <c r="P2378" i="1"/>
  <c r="Q2378" i="1"/>
  <c r="R2378" i="1"/>
  <c r="S2378" i="1"/>
  <c r="T2378" i="1"/>
  <c r="U2378" i="1"/>
  <c r="M2379" i="1"/>
  <c r="N2379" i="1"/>
  <c r="O2379" i="1"/>
  <c r="P2379" i="1"/>
  <c r="Q2379" i="1"/>
  <c r="R2379" i="1"/>
  <c r="S2379" i="1"/>
  <c r="T2379" i="1"/>
  <c r="U2379" i="1"/>
  <c r="M2380" i="1"/>
  <c r="N2380" i="1"/>
  <c r="O2380" i="1"/>
  <c r="P2380" i="1"/>
  <c r="Q2380" i="1"/>
  <c r="R2380" i="1"/>
  <c r="S2380" i="1"/>
  <c r="T2380" i="1"/>
  <c r="U2380" i="1"/>
  <c r="M2381" i="1"/>
  <c r="N2381" i="1"/>
  <c r="O2381" i="1"/>
  <c r="P2381" i="1"/>
  <c r="Q2381" i="1"/>
  <c r="R2381" i="1"/>
  <c r="S2381" i="1"/>
  <c r="T2381" i="1"/>
  <c r="U2381" i="1"/>
  <c r="M2382" i="1"/>
  <c r="N2382" i="1"/>
  <c r="O2382" i="1"/>
  <c r="P2382" i="1"/>
  <c r="Q2382" i="1"/>
  <c r="R2382" i="1"/>
  <c r="S2382" i="1"/>
  <c r="T2382" i="1"/>
  <c r="U2382" i="1"/>
  <c r="M2383" i="1"/>
  <c r="N2383" i="1"/>
  <c r="O2383" i="1"/>
  <c r="P2383" i="1"/>
  <c r="Q2383" i="1"/>
  <c r="R2383" i="1"/>
  <c r="S2383" i="1"/>
  <c r="T2383" i="1"/>
  <c r="U2383" i="1"/>
  <c r="M2384" i="1"/>
  <c r="N2384" i="1"/>
  <c r="O2384" i="1"/>
  <c r="P2384" i="1"/>
  <c r="Q2384" i="1"/>
  <c r="R2384" i="1"/>
  <c r="S2384" i="1"/>
  <c r="T2384" i="1"/>
  <c r="U2384" i="1"/>
  <c r="M2385" i="1"/>
  <c r="N2385" i="1"/>
  <c r="O2385" i="1"/>
  <c r="P2385" i="1"/>
  <c r="Q2385" i="1"/>
  <c r="R2385" i="1"/>
  <c r="S2385" i="1"/>
  <c r="T2385" i="1"/>
  <c r="U2385" i="1"/>
  <c r="M2386" i="1"/>
  <c r="N2386" i="1"/>
  <c r="O2386" i="1"/>
  <c r="P2386" i="1"/>
  <c r="Q2386" i="1"/>
  <c r="R2386" i="1"/>
  <c r="S2386" i="1"/>
  <c r="T2386" i="1"/>
  <c r="U2386" i="1"/>
  <c r="M2387" i="1"/>
  <c r="N2387" i="1"/>
  <c r="O2387" i="1"/>
  <c r="P2387" i="1"/>
  <c r="Q2387" i="1"/>
  <c r="R2387" i="1"/>
  <c r="S2387" i="1"/>
  <c r="T2387" i="1"/>
  <c r="U2387" i="1"/>
  <c r="M2388" i="1"/>
  <c r="N2388" i="1"/>
  <c r="O2388" i="1"/>
  <c r="P2388" i="1"/>
  <c r="Q2388" i="1"/>
  <c r="R2388" i="1"/>
  <c r="S2388" i="1"/>
  <c r="T2388" i="1"/>
  <c r="U2388" i="1"/>
  <c r="M2389" i="1"/>
  <c r="N2389" i="1"/>
  <c r="O2389" i="1"/>
  <c r="P2389" i="1"/>
  <c r="Q2389" i="1"/>
  <c r="R2389" i="1"/>
  <c r="S2389" i="1"/>
  <c r="T2389" i="1"/>
  <c r="U2389" i="1"/>
  <c r="M2390" i="1"/>
  <c r="N2390" i="1"/>
  <c r="O2390" i="1"/>
  <c r="P2390" i="1"/>
  <c r="Q2390" i="1"/>
  <c r="R2390" i="1"/>
  <c r="S2390" i="1"/>
  <c r="T2390" i="1"/>
  <c r="U2390" i="1"/>
  <c r="M2391" i="1"/>
  <c r="N2391" i="1"/>
  <c r="O2391" i="1"/>
  <c r="P2391" i="1"/>
  <c r="Q2391" i="1"/>
  <c r="R2391" i="1"/>
  <c r="S2391" i="1"/>
  <c r="T2391" i="1"/>
  <c r="U2391" i="1"/>
  <c r="M2392" i="1"/>
  <c r="N2392" i="1"/>
  <c r="O2392" i="1"/>
  <c r="P2392" i="1"/>
  <c r="Q2392" i="1"/>
  <c r="R2392" i="1"/>
  <c r="S2392" i="1"/>
  <c r="T2392" i="1"/>
  <c r="U2392" i="1"/>
  <c r="M2393" i="1"/>
  <c r="N2393" i="1"/>
  <c r="O2393" i="1"/>
  <c r="P2393" i="1"/>
  <c r="Q2393" i="1"/>
  <c r="R2393" i="1"/>
  <c r="S2393" i="1"/>
  <c r="T2393" i="1"/>
  <c r="U2393" i="1"/>
  <c r="M2394" i="1"/>
  <c r="N2394" i="1"/>
  <c r="O2394" i="1"/>
  <c r="P2394" i="1"/>
  <c r="Q2394" i="1"/>
  <c r="R2394" i="1"/>
  <c r="S2394" i="1"/>
  <c r="T2394" i="1"/>
  <c r="U2394" i="1"/>
  <c r="M2395" i="1"/>
  <c r="N2395" i="1"/>
  <c r="O2395" i="1"/>
  <c r="P2395" i="1"/>
  <c r="Q2395" i="1"/>
  <c r="R2395" i="1"/>
  <c r="S2395" i="1"/>
  <c r="T2395" i="1"/>
  <c r="U2395" i="1"/>
  <c r="M2396" i="1"/>
  <c r="N2396" i="1"/>
  <c r="O2396" i="1"/>
  <c r="P2396" i="1"/>
  <c r="Q2396" i="1"/>
  <c r="R2396" i="1"/>
  <c r="S2396" i="1"/>
  <c r="T2396" i="1"/>
  <c r="U2396" i="1"/>
  <c r="M2397" i="1"/>
  <c r="N2397" i="1"/>
  <c r="O2397" i="1"/>
  <c r="P2397" i="1"/>
  <c r="Q2397" i="1"/>
  <c r="R2397" i="1"/>
  <c r="S2397" i="1"/>
  <c r="T2397" i="1"/>
  <c r="U2397" i="1"/>
  <c r="M2398" i="1"/>
  <c r="N2398" i="1"/>
  <c r="O2398" i="1"/>
  <c r="P2398" i="1"/>
  <c r="Q2398" i="1"/>
  <c r="R2398" i="1"/>
  <c r="S2398" i="1"/>
  <c r="T2398" i="1"/>
  <c r="U2398" i="1"/>
  <c r="M2399" i="1"/>
  <c r="N2399" i="1"/>
  <c r="O2399" i="1"/>
  <c r="P2399" i="1"/>
  <c r="Q2399" i="1"/>
  <c r="R2399" i="1"/>
  <c r="S2399" i="1"/>
  <c r="T2399" i="1"/>
  <c r="U2399" i="1"/>
  <c r="M2400" i="1"/>
  <c r="N2400" i="1"/>
  <c r="O2400" i="1"/>
  <c r="P2400" i="1"/>
  <c r="Q2400" i="1"/>
  <c r="R2400" i="1"/>
  <c r="S2400" i="1"/>
  <c r="T2400" i="1"/>
  <c r="U2400" i="1"/>
  <c r="M2401" i="1"/>
  <c r="N2401" i="1"/>
  <c r="O2401" i="1"/>
  <c r="P2401" i="1"/>
  <c r="Q2401" i="1"/>
  <c r="R2401" i="1"/>
  <c r="S2401" i="1"/>
  <c r="T2401" i="1"/>
  <c r="U2401" i="1"/>
  <c r="M2402" i="1"/>
  <c r="N2402" i="1"/>
  <c r="O2402" i="1"/>
  <c r="P2402" i="1"/>
  <c r="Q2402" i="1"/>
  <c r="R2402" i="1"/>
  <c r="S2402" i="1"/>
  <c r="T2402" i="1"/>
  <c r="U2402" i="1"/>
  <c r="M2403" i="1"/>
  <c r="N2403" i="1"/>
  <c r="O2403" i="1"/>
  <c r="P2403" i="1"/>
  <c r="Q2403" i="1"/>
  <c r="R2403" i="1"/>
  <c r="S2403" i="1"/>
  <c r="T2403" i="1"/>
  <c r="U2403" i="1"/>
  <c r="M2404" i="1"/>
  <c r="N2404" i="1"/>
  <c r="O2404" i="1"/>
  <c r="P2404" i="1"/>
  <c r="Q2404" i="1"/>
  <c r="R2404" i="1"/>
  <c r="S2404" i="1"/>
  <c r="T2404" i="1"/>
  <c r="U2404" i="1"/>
  <c r="M2405" i="1"/>
  <c r="N2405" i="1"/>
  <c r="O2405" i="1"/>
  <c r="P2405" i="1"/>
  <c r="Q2405" i="1"/>
  <c r="R2405" i="1"/>
  <c r="S2405" i="1"/>
  <c r="T2405" i="1"/>
  <c r="U2405" i="1"/>
  <c r="M2406" i="1"/>
  <c r="N2406" i="1"/>
  <c r="O2406" i="1"/>
  <c r="P2406" i="1"/>
  <c r="Q2406" i="1"/>
  <c r="R2406" i="1"/>
  <c r="S2406" i="1"/>
  <c r="T2406" i="1"/>
  <c r="U2406" i="1"/>
  <c r="M2407" i="1"/>
  <c r="N2407" i="1"/>
  <c r="O2407" i="1"/>
  <c r="P2407" i="1"/>
  <c r="Q2407" i="1"/>
  <c r="R2407" i="1"/>
  <c r="S2407" i="1"/>
  <c r="T2407" i="1"/>
  <c r="U2407" i="1"/>
  <c r="M2408" i="1"/>
  <c r="N2408" i="1"/>
  <c r="O2408" i="1"/>
  <c r="P2408" i="1"/>
  <c r="Q2408" i="1"/>
  <c r="R2408" i="1"/>
  <c r="S2408" i="1"/>
  <c r="T2408" i="1"/>
  <c r="U2408" i="1"/>
  <c r="M2409" i="1"/>
  <c r="N2409" i="1"/>
  <c r="O2409" i="1"/>
  <c r="P2409" i="1"/>
  <c r="Q2409" i="1"/>
  <c r="R2409" i="1"/>
  <c r="S2409" i="1"/>
  <c r="T2409" i="1"/>
  <c r="U2409" i="1"/>
  <c r="M2410" i="1"/>
  <c r="N2410" i="1"/>
  <c r="O2410" i="1"/>
  <c r="P2410" i="1"/>
  <c r="Q2410" i="1"/>
  <c r="R2410" i="1"/>
  <c r="S2410" i="1"/>
  <c r="T2410" i="1"/>
  <c r="U2410" i="1"/>
  <c r="M2411" i="1"/>
  <c r="N2411" i="1"/>
  <c r="O2411" i="1"/>
  <c r="P2411" i="1"/>
  <c r="Q2411" i="1"/>
  <c r="R2411" i="1"/>
  <c r="S2411" i="1"/>
  <c r="T2411" i="1"/>
  <c r="U2411" i="1"/>
  <c r="M2412" i="1"/>
  <c r="N2412" i="1"/>
  <c r="O2412" i="1"/>
  <c r="P2412" i="1"/>
  <c r="Q2412" i="1"/>
  <c r="R2412" i="1"/>
  <c r="S2412" i="1"/>
  <c r="T2412" i="1"/>
  <c r="U2412" i="1"/>
  <c r="M2413" i="1"/>
  <c r="N2413" i="1"/>
  <c r="O2413" i="1"/>
  <c r="P2413" i="1"/>
  <c r="Q2413" i="1"/>
  <c r="R2413" i="1"/>
  <c r="S2413" i="1"/>
  <c r="T2413" i="1"/>
  <c r="U2413"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378" i="1"/>
  <c r="L2091" i="1"/>
  <c r="M2091" i="1"/>
  <c r="M2955" i="1" s="1"/>
  <c r="N2091" i="1"/>
  <c r="N3243" i="1" s="1"/>
  <c r="O2091" i="1"/>
  <c r="O3243" i="1" s="1"/>
  <c r="P2091" i="1"/>
  <c r="P3243" i="1" s="1"/>
  <c r="Q2091" i="1"/>
  <c r="R2091" i="1"/>
  <c r="S2091" i="1"/>
  <c r="S3243" i="1" s="1"/>
  <c r="T2091" i="1"/>
  <c r="T3243" i="1" s="1"/>
  <c r="U2091" i="1"/>
  <c r="L2092" i="1"/>
  <c r="M2092" i="1"/>
  <c r="N2092" i="1"/>
  <c r="O2092" i="1"/>
  <c r="P2092" i="1"/>
  <c r="Q2092" i="1"/>
  <c r="R2092" i="1"/>
  <c r="S2092" i="1"/>
  <c r="T2092" i="1"/>
  <c r="U2092" i="1"/>
  <c r="L2093" i="1"/>
  <c r="M2093" i="1"/>
  <c r="N2093" i="1"/>
  <c r="O2093" i="1"/>
  <c r="P2093" i="1"/>
  <c r="Q2093" i="1"/>
  <c r="R2093" i="1"/>
  <c r="S2093" i="1"/>
  <c r="T2093" i="1"/>
  <c r="U2093" i="1"/>
  <c r="L2094" i="1"/>
  <c r="M2094" i="1"/>
  <c r="N2094" i="1"/>
  <c r="O2094" i="1"/>
  <c r="P2094" i="1"/>
  <c r="Q2094" i="1"/>
  <c r="R2094" i="1"/>
  <c r="S2094" i="1"/>
  <c r="T2094" i="1"/>
  <c r="U2094" i="1"/>
  <c r="L2095" i="1"/>
  <c r="M2095" i="1"/>
  <c r="N2095" i="1"/>
  <c r="O2095" i="1"/>
  <c r="P2095" i="1"/>
  <c r="Q2095" i="1"/>
  <c r="R2095" i="1"/>
  <c r="S2095" i="1"/>
  <c r="T2095" i="1"/>
  <c r="U2095" i="1"/>
  <c r="L2096" i="1"/>
  <c r="M2096" i="1"/>
  <c r="N2096" i="1"/>
  <c r="O2096" i="1"/>
  <c r="P2096" i="1"/>
  <c r="Q2096" i="1"/>
  <c r="R2096" i="1"/>
  <c r="S2096" i="1"/>
  <c r="T2096" i="1"/>
  <c r="U2096" i="1"/>
  <c r="L2097" i="1"/>
  <c r="M2097" i="1"/>
  <c r="N2097" i="1"/>
  <c r="O2097" i="1"/>
  <c r="P2097" i="1"/>
  <c r="Q2097" i="1"/>
  <c r="R2097" i="1"/>
  <c r="S2097" i="1"/>
  <c r="T2097" i="1"/>
  <c r="U2097" i="1"/>
  <c r="L2098" i="1"/>
  <c r="M2098" i="1"/>
  <c r="N2098" i="1"/>
  <c r="O2098" i="1"/>
  <c r="P2098" i="1"/>
  <c r="Q2098" i="1"/>
  <c r="R2098" i="1"/>
  <c r="S2098" i="1"/>
  <c r="T2098" i="1"/>
  <c r="U2098" i="1"/>
  <c r="L2099" i="1"/>
  <c r="M2099" i="1"/>
  <c r="M2963" i="1" s="1"/>
  <c r="N2099" i="1"/>
  <c r="N3251" i="1" s="1"/>
  <c r="O2099" i="1"/>
  <c r="O3251" i="1" s="1"/>
  <c r="P2099" i="1"/>
  <c r="Q2099" i="1"/>
  <c r="R2099" i="1"/>
  <c r="R3251" i="1" s="1"/>
  <c r="S2099" i="1"/>
  <c r="S3251" i="1" s="1"/>
  <c r="T2099" i="1"/>
  <c r="T3251" i="1" s="1"/>
  <c r="U2099" i="1"/>
  <c r="U3251" i="1" s="1"/>
  <c r="L2100" i="1"/>
  <c r="M2100" i="1"/>
  <c r="N2100" i="1"/>
  <c r="O2100" i="1"/>
  <c r="P2100" i="1"/>
  <c r="Q2100" i="1"/>
  <c r="R2100" i="1"/>
  <c r="S2100" i="1"/>
  <c r="T2100" i="1"/>
  <c r="U2100" i="1"/>
  <c r="L2101" i="1"/>
  <c r="M2101" i="1"/>
  <c r="N2101" i="1"/>
  <c r="O2101" i="1"/>
  <c r="P2101" i="1"/>
  <c r="Q2101" i="1"/>
  <c r="R2101" i="1"/>
  <c r="S2101" i="1"/>
  <c r="T2101" i="1"/>
  <c r="U2101" i="1"/>
  <c r="L2102" i="1"/>
  <c r="M2102" i="1"/>
  <c r="N2102" i="1"/>
  <c r="O2102" i="1"/>
  <c r="P2102" i="1"/>
  <c r="Q2102" i="1"/>
  <c r="R2102" i="1"/>
  <c r="S2102" i="1"/>
  <c r="T2102" i="1"/>
  <c r="U2102" i="1"/>
  <c r="L2103" i="1"/>
  <c r="L3255" i="1" s="1"/>
  <c r="M2103" i="1"/>
  <c r="N2103" i="1"/>
  <c r="O2103" i="1"/>
  <c r="P2103" i="1"/>
  <c r="Q2103" i="1"/>
  <c r="R2103" i="1"/>
  <c r="R2967" i="1" s="1"/>
  <c r="S2103" i="1"/>
  <c r="T2103" i="1"/>
  <c r="U2103" i="1"/>
  <c r="L2104" i="1"/>
  <c r="M2104" i="1"/>
  <c r="N2104" i="1"/>
  <c r="O2104" i="1"/>
  <c r="P2104" i="1"/>
  <c r="Q2104" i="1"/>
  <c r="R2104" i="1"/>
  <c r="S2104" i="1"/>
  <c r="T2104" i="1"/>
  <c r="U2104" i="1"/>
  <c r="L2105" i="1"/>
  <c r="M2105" i="1"/>
  <c r="N2105" i="1"/>
  <c r="O2105" i="1"/>
  <c r="P2105" i="1"/>
  <c r="Q2105" i="1"/>
  <c r="R2105" i="1"/>
  <c r="S2105" i="1"/>
  <c r="T2105" i="1"/>
  <c r="U2105" i="1"/>
  <c r="L2106" i="1"/>
  <c r="M2106" i="1"/>
  <c r="N2106" i="1"/>
  <c r="O2106" i="1"/>
  <c r="P2106" i="1"/>
  <c r="Q2106" i="1"/>
  <c r="R2106" i="1"/>
  <c r="S2106" i="1"/>
  <c r="T2106" i="1"/>
  <c r="U2106" i="1"/>
  <c r="L2107" i="1"/>
  <c r="M2107" i="1"/>
  <c r="N2107" i="1"/>
  <c r="N3259" i="1" s="1"/>
  <c r="O2107" i="1"/>
  <c r="P2107" i="1"/>
  <c r="Q2107" i="1"/>
  <c r="R2107" i="1"/>
  <c r="R3259" i="1" s="1"/>
  <c r="S2107" i="1"/>
  <c r="T2107" i="1"/>
  <c r="U2107" i="1"/>
  <c r="L2108" i="1"/>
  <c r="M2108" i="1"/>
  <c r="N2108" i="1"/>
  <c r="O2108" i="1"/>
  <c r="P2108" i="1"/>
  <c r="Q2108" i="1"/>
  <c r="R2108" i="1"/>
  <c r="S2108" i="1"/>
  <c r="T2108" i="1"/>
  <c r="U2108" i="1"/>
  <c r="L2109" i="1"/>
  <c r="M2109" i="1"/>
  <c r="N2109" i="1"/>
  <c r="O2109" i="1"/>
  <c r="P2109" i="1"/>
  <c r="Q2109" i="1"/>
  <c r="R2109" i="1"/>
  <c r="S2109" i="1"/>
  <c r="T2109" i="1"/>
  <c r="U2109" i="1"/>
  <c r="L2110" i="1"/>
  <c r="M2110" i="1"/>
  <c r="N2110" i="1"/>
  <c r="O2110" i="1"/>
  <c r="P2110" i="1"/>
  <c r="Q2110" i="1"/>
  <c r="R2110" i="1"/>
  <c r="S2110" i="1"/>
  <c r="T2110" i="1"/>
  <c r="U2110" i="1"/>
  <c r="L2111" i="1"/>
  <c r="M2111" i="1"/>
  <c r="N2111" i="1"/>
  <c r="O2111" i="1"/>
  <c r="P2111" i="1"/>
  <c r="Q2111" i="1"/>
  <c r="R2111" i="1"/>
  <c r="S2111" i="1"/>
  <c r="S3263" i="1" s="1"/>
  <c r="T2111" i="1"/>
  <c r="U2111" i="1"/>
  <c r="L2112" i="1"/>
  <c r="M2112" i="1"/>
  <c r="N2112" i="1"/>
  <c r="O2112" i="1"/>
  <c r="P2112" i="1"/>
  <c r="Q2112" i="1"/>
  <c r="R2112" i="1"/>
  <c r="S2112" i="1"/>
  <c r="T2112" i="1"/>
  <c r="U2112" i="1"/>
  <c r="L2113" i="1"/>
  <c r="M2113" i="1"/>
  <c r="N2113" i="1"/>
  <c r="O2113" i="1"/>
  <c r="P2113" i="1"/>
  <c r="Q2113" i="1"/>
  <c r="R2113" i="1"/>
  <c r="S2113" i="1"/>
  <c r="T2113" i="1"/>
  <c r="U2113" i="1"/>
  <c r="L2114" i="1"/>
  <c r="M2114" i="1"/>
  <c r="N2114" i="1"/>
  <c r="O2114" i="1"/>
  <c r="P2114" i="1"/>
  <c r="Q2114" i="1"/>
  <c r="R2114" i="1"/>
  <c r="S2114" i="1"/>
  <c r="T2114" i="1"/>
  <c r="U2114" i="1"/>
  <c r="L2115" i="1"/>
  <c r="M2115" i="1"/>
  <c r="M2979" i="1" s="1"/>
  <c r="N2115" i="1"/>
  <c r="N3267" i="1" s="1"/>
  <c r="O2115" i="1"/>
  <c r="O3267" i="1" s="1"/>
  <c r="P2115" i="1"/>
  <c r="Q2115" i="1"/>
  <c r="Q3267" i="1" s="1"/>
  <c r="R2115" i="1"/>
  <c r="S2115" i="1"/>
  <c r="T2115" i="1"/>
  <c r="U2115" i="1"/>
  <c r="U3267" i="1" s="1"/>
  <c r="L2116" i="1"/>
  <c r="M2116" i="1"/>
  <c r="N2116" i="1"/>
  <c r="O2116" i="1"/>
  <c r="P2116" i="1"/>
  <c r="Q2116" i="1"/>
  <c r="R2116" i="1"/>
  <c r="S2116" i="1"/>
  <c r="T2116" i="1"/>
  <c r="U2116" i="1"/>
  <c r="L2117" i="1"/>
  <c r="M2117" i="1"/>
  <c r="N2117" i="1"/>
  <c r="O2117" i="1"/>
  <c r="P2117" i="1"/>
  <c r="Q2117" i="1"/>
  <c r="R2117" i="1"/>
  <c r="S2117" i="1"/>
  <c r="T2117" i="1"/>
  <c r="U2117" i="1"/>
  <c r="L2118" i="1"/>
  <c r="M2118" i="1"/>
  <c r="N2118" i="1"/>
  <c r="O2118" i="1"/>
  <c r="P2118" i="1"/>
  <c r="Q2118" i="1"/>
  <c r="R2118" i="1"/>
  <c r="S2118" i="1"/>
  <c r="T2118" i="1"/>
  <c r="U2118" i="1"/>
  <c r="L2119" i="1"/>
  <c r="M2119" i="1"/>
  <c r="N2119" i="1"/>
  <c r="O2119" i="1"/>
  <c r="P2119" i="1"/>
  <c r="Q2119" i="1"/>
  <c r="R2119" i="1"/>
  <c r="S2119" i="1"/>
  <c r="T2119" i="1"/>
  <c r="U2119" i="1"/>
  <c r="L2120" i="1"/>
  <c r="M2120" i="1"/>
  <c r="N2120" i="1"/>
  <c r="O2120" i="1"/>
  <c r="P2120" i="1"/>
  <c r="Q2120" i="1"/>
  <c r="R2120" i="1"/>
  <c r="S2120" i="1"/>
  <c r="T2120" i="1"/>
  <c r="U2120" i="1"/>
  <c r="L2121" i="1"/>
  <c r="M2121" i="1"/>
  <c r="N2121" i="1"/>
  <c r="O2121" i="1"/>
  <c r="P2121" i="1"/>
  <c r="Q2121" i="1"/>
  <c r="R2121" i="1"/>
  <c r="S2121" i="1"/>
  <c r="T2121" i="1"/>
  <c r="U2121" i="1"/>
  <c r="L2122" i="1"/>
  <c r="M2122" i="1"/>
  <c r="N2122" i="1"/>
  <c r="O2122" i="1"/>
  <c r="P2122" i="1"/>
  <c r="Q2122" i="1"/>
  <c r="R2122" i="1"/>
  <c r="S2122" i="1"/>
  <c r="T2122" i="1"/>
  <c r="U2122" i="1"/>
  <c r="L2123" i="1"/>
  <c r="M2123" i="1"/>
  <c r="M2987" i="1" s="1"/>
  <c r="N2123" i="1"/>
  <c r="N3275" i="1" s="1"/>
  <c r="O2123" i="1"/>
  <c r="O3275" i="1" s="1"/>
  <c r="P2123" i="1"/>
  <c r="Q2123" i="1"/>
  <c r="R2123" i="1"/>
  <c r="S2123" i="1"/>
  <c r="S3275" i="1" s="1"/>
  <c r="T2123" i="1"/>
  <c r="U2123" i="1"/>
  <c r="U3275" i="1" s="1"/>
  <c r="L2124" i="1"/>
  <c r="M2124" i="1"/>
  <c r="N2124" i="1"/>
  <c r="O2124" i="1"/>
  <c r="P2124" i="1"/>
  <c r="Q2124" i="1"/>
  <c r="R2124" i="1"/>
  <c r="S2124" i="1"/>
  <c r="T2124" i="1"/>
  <c r="U2124" i="1"/>
  <c r="L2125" i="1"/>
  <c r="M2125" i="1"/>
  <c r="N2125" i="1"/>
  <c r="O2125" i="1"/>
  <c r="P2125" i="1"/>
  <c r="Q2125" i="1"/>
  <c r="R2125" i="1"/>
  <c r="S2125" i="1"/>
  <c r="T2125" i="1"/>
  <c r="U2125" i="1"/>
  <c r="M2090" i="1"/>
  <c r="N2090" i="1"/>
  <c r="O2090" i="1"/>
  <c r="P2090" i="1"/>
  <c r="Q2090" i="1"/>
  <c r="R2090" i="1"/>
  <c r="S2090" i="1"/>
  <c r="T2090" i="1"/>
  <c r="U2090" i="1"/>
  <c r="L2090" i="1"/>
  <c r="L3242" i="1" s="1"/>
  <c r="L2703" i="1"/>
  <c r="M2703" i="1"/>
  <c r="N2703" i="1"/>
  <c r="O2703" i="1"/>
  <c r="P2703" i="1"/>
  <c r="Q2703" i="1"/>
  <c r="R2703" i="1"/>
  <c r="S2703" i="1"/>
  <c r="T2703" i="1"/>
  <c r="U2703" i="1"/>
  <c r="L2704" i="1"/>
  <c r="M2704" i="1"/>
  <c r="N2704" i="1"/>
  <c r="O2704" i="1"/>
  <c r="P2704" i="1"/>
  <c r="Q2704" i="1"/>
  <c r="R2704" i="1"/>
  <c r="S2704" i="1"/>
  <c r="T2704" i="1"/>
  <c r="U2704" i="1"/>
  <c r="L2705" i="1"/>
  <c r="M2705" i="1"/>
  <c r="N2705" i="1"/>
  <c r="O2705" i="1"/>
  <c r="P2705" i="1"/>
  <c r="Q2705" i="1"/>
  <c r="R2705" i="1"/>
  <c r="S2705" i="1"/>
  <c r="T2705" i="1"/>
  <c r="U2705" i="1"/>
  <c r="L2706" i="1"/>
  <c r="M2706" i="1"/>
  <c r="N2706" i="1"/>
  <c r="O2706" i="1"/>
  <c r="P2706" i="1"/>
  <c r="Q2706" i="1"/>
  <c r="R2706" i="1"/>
  <c r="S2706" i="1"/>
  <c r="T2706" i="1"/>
  <c r="U2706" i="1"/>
  <c r="L2707" i="1"/>
  <c r="M2707" i="1"/>
  <c r="N2707" i="1"/>
  <c r="O2707" i="1"/>
  <c r="P2707" i="1"/>
  <c r="Q2707" i="1"/>
  <c r="R2707" i="1"/>
  <c r="S2707" i="1"/>
  <c r="T2707" i="1"/>
  <c r="U2707" i="1"/>
  <c r="L2708" i="1"/>
  <c r="M2708" i="1"/>
  <c r="N2708" i="1"/>
  <c r="O2708" i="1"/>
  <c r="P2708" i="1"/>
  <c r="Q2708" i="1"/>
  <c r="R2708" i="1"/>
  <c r="S2708" i="1"/>
  <c r="T2708" i="1"/>
  <c r="U2708" i="1"/>
  <c r="L2709" i="1"/>
  <c r="M2709" i="1"/>
  <c r="N2709" i="1"/>
  <c r="O2709" i="1"/>
  <c r="P2709" i="1"/>
  <c r="Q2709" i="1"/>
  <c r="R2709" i="1"/>
  <c r="S2709" i="1"/>
  <c r="T2709" i="1"/>
  <c r="U2709" i="1"/>
  <c r="L2710" i="1"/>
  <c r="M2710" i="1"/>
  <c r="N2710" i="1"/>
  <c r="O2710" i="1"/>
  <c r="P2710" i="1"/>
  <c r="Q2710" i="1"/>
  <c r="R2710" i="1"/>
  <c r="S2710" i="1"/>
  <c r="T2710" i="1"/>
  <c r="U2710" i="1"/>
  <c r="L2711" i="1"/>
  <c r="M2711" i="1"/>
  <c r="N2711" i="1"/>
  <c r="O2711" i="1"/>
  <c r="P2711" i="1"/>
  <c r="Q2711" i="1"/>
  <c r="R2711" i="1"/>
  <c r="S2711" i="1"/>
  <c r="T2711" i="1"/>
  <c r="U2711" i="1"/>
  <c r="L2712" i="1"/>
  <c r="M2712" i="1"/>
  <c r="N2712" i="1"/>
  <c r="O2712" i="1"/>
  <c r="P2712" i="1"/>
  <c r="Q2712" i="1"/>
  <c r="R2712" i="1"/>
  <c r="S2712" i="1"/>
  <c r="T2712" i="1"/>
  <c r="U2712" i="1"/>
  <c r="L2713" i="1"/>
  <c r="M2713" i="1"/>
  <c r="N2713" i="1"/>
  <c r="O2713" i="1"/>
  <c r="P2713" i="1"/>
  <c r="Q2713" i="1"/>
  <c r="R2713" i="1"/>
  <c r="S2713" i="1"/>
  <c r="T2713" i="1"/>
  <c r="U2713" i="1"/>
  <c r="L2714" i="1"/>
  <c r="M2714" i="1"/>
  <c r="N2714" i="1"/>
  <c r="O2714" i="1"/>
  <c r="P2714" i="1"/>
  <c r="Q2714" i="1"/>
  <c r="R2714" i="1"/>
  <c r="S2714" i="1"/>
  <c r="T2714" i="1"/>
  <c r="U2714" i="1"/>
  <c r="L2715" i="1"/>
  <c r="M2715" i="1"/>
  <c r="N2715" i="1"/>
  <c r="O2715" i="1"/>
  <c r="P2715" i="1"/>
  <c r="Q2715" i="1"/>
  <c r="R2715" i="1"/>
  <c r="S2715" i="1"/>
  <c r="T2715" i="1"/>
  <c r="U2715" i="1"/>
  <c r="L2716" i="1"/>
  <c r="M2716" i="1"/>
  <c r="N2716" i="1"/>
  <c r="O2716" i="1"/>
  <c r="P2716" i="1"/>
  <c r="Q2716" i="1"/>
  <c r="R2716" i="1"/>
  <c r="S2716" i="1"/>
  <c r="T2716" i="1"/>
  <c r="U2716" i="1"/>
  <c r="L2717" i="1"/>
  <c r="M2717" i="1"/>
  <c r="N2717" i="1"/>
  <c r="O2717" i="1"/>
  <c r="P2717" i="1"/>
  <c r="Q2717" i="1"/>
  <c r="R2717" i="1"/>
  <c r="S2717" i="1"/>
  <c r="T2717" i="1"/>
  <c r="U2717" i="1"/>
  <c r="L2718" i="1"/>
  <c r="M2718" i="1"/>
  <c r="N2718" i="1"/>
  <c r="O2718" i="1"/>
  <c r="P2718" i="1"/>
  <c r="Q2718" i="1"/>
  <c r="R2718" i="1"/>
  <c r="S2718" i="1"/>
  <c r="T2718" i="1"/>
  <c r="U2718" i="1"/>
  <c r="L2719" i="1"/>
  <c r="M2719" i="1"/>
  <c r="N2719" i="1"/>
  <c r="O2719" i="1"/>
  <c r="P2719" i="1"/>
  <c r="Q2719" i="1"/>
  <c r="R2719" i="1"/>
  <c r="S2719" i="1"/>
  <c r="T2719" i="1"/>
  <c r="U2719" i="1"/>
  <c r="L2720" i="1"/>
  <c r="M2720" i="1"/>
  <c r="N2720" i="1"/>
  <c r="O2720" i="1"/>
  <c r="P2720" i="1"/>
  <c r="Q2720" i="1"/>
  <c r="R2720" i="1"/>
  <c r="S2720" i="1"/>
  <c r="T2720" i="1"/>
  <c r="U2720" i="1"/>
  <c r="L2721" i="1"/>
  <c r="M2721" i="1"/>
  <c r="N2721" i="1"/>
  <c r="O2721" i="1"/>
  <c r="P2721" i="1"/>
  <c r="Q2721" i="1"/>
  <c r="R2721" i="1"/>
  <c r="S2721" i="1"/>
  <c r="T2721" i="1"/>
  <c r="U2721" i="1"/>
  <c r="L2722" i="1"/>
  <c r="M2722" i="1"/>
  <c r="N2722" i="1"/>
  <c r="O2722" i="1"/>
  <c r="P2722" i="1"/>
  <c r="Q2722" i="1"/>
  <c r="R2722" i="1"/>
  <c r="S2722" i="1"/>
  <c r="T2722" i="1"/>
  <c r="U2722" i="1"/>
  <c r="L2723" i="1"/>
  <c r="M2723" i="1"/>
  <c r="N2723" i="1"/>
  <c r="O2723" i="1"/>
  <c r="P2723" i="1"/>
  <c r="Q2723" i="1"/>
  <c r="R2723" i="1"/>
  <c r="S2723" i="1"/>
  <c r="T2723" i="1"/>
  <c r="U2723" i="1"/>
  <c r="L2724" i="1"/>
  <c r="M2724" i="1"/>
  <c r="N2724" i="1"/>
  <c r="O2724" i="1"/>
  <c r="P2724" i="1"/>
  <c r="Q2724" i="1"/>
  <c r="R2724" i="1"/>
  <c r="S2724" i="1"/>
  <c r="T2724" i="1"/>
  <c r="U2724" i="1"/>
  <c r="L2725" i="1"/>
  <c r="M2725" i="1"/>
  <c r="N2725" i="1"/>
  <c r="O2725" i="1"/>
  <c r="P2725" i="1"/>
  <c r="Q2725" i="1"/>
  <c r="R2725" i="1"/>
  <c r="S2725" i="1"/>
  <c r="T2725" i="1"/>
  <c r="U2725" i="1"/>
  <c r="L2726" i="1"/>
  <c r="M2726" i="1"/>
  <c r="N2726" i="1"/>
  <c r="O2726" i="1"/>
  <c r="P2726" i="1"/>
  <c r="Q2726" i="1"/>
  <c r="R2726" i="1"/>
  <c r="S2726" i="1"/>
  <c r="T2726" i="1"/>
  <c r="U2726" i="1"/>
  <c r="L2727" i="1"/>
  <c r="M2727" i="1"/>
  <c r="N2727" i="1"/>
  <c r="O2727" i="1"/>
  <c r="P2727" i="1"/>
  <c r="Q2727" i="1"/>
  <c r="R2727" i="1"/>
  <c r="S2727" i="1"/>
  <c r="T2727" i="1"/>
  <c r="U2727" i="1"/>
  <c r="L2728" i="1"/>
  <c r="M2728" i="1"/>
  <c r="N2728" i="1"/>
  <c r="O2728" i="1"/>
  <c r="P2728" i="1"/>
  <c r="Q2728" i="1"/>
  <c r="R2728" i="1"/>
  <c r="S2728" i="1"/>
  <c r="T2728" i="1"/>
  <c r="U2728" i="1"/>
  <c r="L2729" i="1"/>
  <c r="M2729" i="1"/>
  <c r="N2729" i="1"/>
  <c r="O2729" i="1"/>
  <c r="P2729" i="1"/>
  <c r="Q2729" i="1"/>
  <c r="R2729" i="1"/>
  <c r="S2729" i="1"/>
  <c r="T2729" i="1"/>
  <c r="U2729" i="1"/>
  <c r="L2730" i="1"/>
  <c r="M2730" i="1"/>
  <c r="N2730" i="1"/>
  <c r="O2730" i="1"/>
  <c r="P2730" i="1"/>
  <c r="Q2730" i="1"/>
  <c r="R2730" i="1"/>
  <c r="S2730" i="1"/>
  <c r="T2730" i="1"/>
  <c r="U2730" i="1"/>
  <c r="L2731" i="1"/>
  <c r="M2731" i="1"/>
  <c r="N2731" i="1"/>
  <c r="O2731" i="1"/>
  <c r="P2731" i="1"/>
  <c r="Q2731" i="1"/>
  <c r="R2731" i="1"/>
  <c r="S2731" i="1"/>
  <c r="T2731" i="1"/>
  <c r="U2731" i="1"/>
  <c r="L2732" i="1"/>
  <c r="M2732" i="1"/>
  <c r="N2732" i="1"/>
  <c r="O2732" i="1"/>
  <c r="P2732" i="1"/>
  <c r="Q2732" i="1"/>
  <c r="R2732" i="1"/>
  <c r="S2732" i="1"/>
  <c r="T2732" i="1"/>
  <c r="U2732" i="1"/>
  <c r="L2733" i="1"/>
  <c r="M2733" i="1"/>
  <c r="N2733" i="1"/>
  <c r="O2733" i="1"/>
  <c r="P2733" i="1"/>
  <c r="Q2733" i="1"/>
  <c r="R2733" i="1"/>
  <c r="S2733" i="1"/>
  <c r="T2733" i="1"/>
  <c r="U2733" i="1"/>
  <c r="L2734" i="1"/>
  <c r="M2734" i="1"/>
  <c r="N2734" i="1"/>
  <c r="O2734" i="1"/>
  <c r="P2734" i="1"/>
  <c r="Q2734" i="1"/>
  <c r="R2734" i="1"/>
  <c r="S2734" i="1"/>
  <c r="T2734" i="1"/>
  <c r="U2734" i="1"/>
  <c r="L2735" i="1"/>
  <c r="M2735" i="1"/>
  <c r="N2735" i="1"/>
  <c r="O2735" i="1"/>
  <c r="P2735" i="1"/>
  <c r="Q2735" i="1"/>
  <c r="R2735" i="1"/>
  <c r="S2735" i="1"/>
  <c r="T2735" i="1"/>
  <c r="U2735" i="1"/>
  <c r="L2736" i="1"/>
  <c r="M2736" i="1"/>
  <c r="N2736" i="1"/>
  <c r="O2736" i="1"/>
  <c r="P2736" i="1"/>
  <c r="Q2736" i="1"/>
  <c r="R2736" i="1"/>
  <c r="S2736" i="1"/>
  <c r="T2736" i="1"/>
  <c r="U2736" i="1"/>
  <c r="L2737" i="1"/>
  <c r="M2737" i="1"/>
  <c r="N2737" i="1"/>
  <c r="O2737" i="1"/>
  <c r="P2737" i="1"/>
  <c r="Q2737" i="1"/>
  <c r="R2737" i="1"/>
  <c r="S2737" i="1"/>
  <c r="T2737" i="1"/>
  <c r="U2737" i="1"/>
  <c r="M2702" i="1"/>
  <c r="N2702" i="1"/>
  <c r="O2702" i="1"/>
  <c r="P2702" i="1"/>
  <c r="Q2702" i="1"/>
  <c r="R2702" i="1"/>
  <c r="S2702" i="1"/>
  <c r="T2702" i="1"/>
  <c r="U2702" i="1"/>
  <c r="L2702" i="1"/>
  <c r="M2414" i="1"/>
  <c r="N2414" i="1"/>
  <c r="O2414" i="1"/>
  <c r="P2414" i="1"/>
  <c r="Q2414" i="1"/>
  <c r="R2414" i="1"/>
  <c r="S2414" i="1"/>
  <c r="T2414" i="1"/>
  <c r="U2414" i="1"/>
  <c r="M2415" i="1"/>
  <c r="N2415" i="1"/>
  <c r="O2415" i="1"/>
  <c r="P2415" i="1"/>
  <c r="Q2415" i="1"/>
  <c r="R2415" i="1"/>
  <c r="S2415" i="1"/>
  <c r="T2415" i="1"/>
  <c r="U2415" i="1"/>
  <c r="M2416" i="1"/>
  <c r="N2416" i="1"/>
  <c r="O2416" i="1"/>
  <c r="P2416" i="1"/>
  <c r="Q2416" i="1"/>
  <c r="R2416" i="1"/>
  <c r="S2416" i="1"/>
  <c r="T2416" i="1"/>
  <c r="U2416" i="1"/>
  <c r="M2417" i="1"/>
  <c r="N2417" i="1"/>
  <c r="O2417" i="1"/>
  <c r="P2417" i="1"/>
  <c r="Q2417" i="1"/>
  <c r="R2417" i="1"/>
  <c r="S2417" i="1"/>
  <c r="T2417" i="1"/>
  <c r="U2417" i="1"/>
  <c r="M2418" i="1"/>
  <c r="N2418" i="1"/>
  <c r="O2418" i="1"/>
  <c r="P2418" i="1"/>
  <c r="Q2418" i="1"/>
  <c r="R2418" i="1"/>
  <c r="S2418" i="1"/>
  <c r="T2418" i="1"/>
  <c r="U2418" i="1"/>
  <c r="M2419" i="1"/>
  <c r="N2419" i="1"/>
  <c r="O2419" i="1"/>
  <c r="P2419" i="1"/>
  <c r="Q2419" i="1"/>
  <c r="R2419" i="1"/>
  <c r="S2419" i="1"/>
  <c r="T2419" i="1"/>
  <c r="U2419" i="1"/>
  <c r="M2420" i="1"/>
  <c r="N2420" i="1"/>
  <c r="O2420" i="1"/>
  <c r="P2420" i="1"/>
  <c r="Q2420" i="1"/>
  <c r="R2420" i="1"/>
  <c r="S2420" i="1"/>
  <c r="T2420" i="1"/>
  <c r="U2420" i="1"/>
  <c r="M2421" i="1"/>
  <c r="N2421" i="1"/>
  <c r="O2421" i="1"/>
  <c r="P2421" i="1"/>
  <c r="Q2421" i="1"/>
  <c r="R2421" i="1"/>
  <c r="S2421" i="1"/>
  <c r="T2421" i="1"/>
  <c r="U2421" i="1"/>
  <c r="M2422" i="1"/>
  <c r="N2422" i="1"/>
  <c r="O2422" i="1"/>
  <c r="P2422" i="1"/>
  <c r="Q2422" i="1"/>
  <c r="R2422" i="1"/>
  <c r="S2422" i="1"/>
  <c r="T2422" i="1"/>
  <c r="U2422" i="1"/>
  <c r="M2423" i="1"/>
  <c r="N2423" i="1"/>
  <c r="O2423" i="1"/>
  <c r="P2423" i="1"/>
  <c r="Q2423" i="1"/>
  <c r="R2423" i="1"/>
  <c r="S2423" i="1"/>
  <c r="T2423" i="1"/>
  <c r="U2423" i="1"/>
  <c r="M2424" i="1"/>
  <c r="N2424" i="1"/>
  <c r="O2424" i="1"/>
  <c r="P2424" i="1"/>
  <c r="Q2424" i="1"/>
  <c r="R2424" i="1"/>
  <c r="S2424" i="1"/>
  <c r="T2424" i="1"/>
  <c r="U2424" i="1"/>
  <c r="M2425" i="1"/>
  <c r="N2425" i="1"/>
  <c r="O2425" i="1"/>
  <c r="P2425" i="1"/>
  <c r="Q2425" i="1"/>
  <c r="R2425" i="1"/>
  <c r="S2425" i="1"/>
  <c r="T2425" i="1"/>
  <c r="U2425" i="1"/>
  <c r="M2426" i="1"/>
  <c r="N2426" i="1"/>
  <c r="O2426" i="1"/>
  <c r="P2426" i="1"/>
  <c r="Q2426" i="1"/>
  <c r="R2426" i="1"/>
  <c r="S2426" i="1"/>
  <c r="T2426" i="1"/>
  <c r="U2426" i="1"/>
  <c r="M2427" i="1"/>
  <c r="N2427" i="1"/>
  <c r="O2427" i="1"/>
  <c r="P2427" i="1"/>
  <c r="Q2427" i="1"/>
  <c r="R2427" i="1"/>
  <c r="S2427" i="1"/>
  <c r="T2427" i="1"/>
  <c r="U2427" i="1"/>
  <c r="M2428" i="1"/>
  <c r="N2428" i="1"/>
  <c r="O2428" i="1"/>
  <c r="P2428" i="1"/>
  <c r="Q2428" i="1"/>
  <c r="R2428" i="1"/>
  <c r="S2428" i="1"/>
  <c r="T2428" i="1"/>
  <c r="U2428" i="1"/>
  <c r="M2429" i="1"/>
  <c r="N2429" i="1"/>
  <c r="O2429" i="1"/>
  <c r="P2429" i="1"/>
  <c r="Q2429" i="1"/>
  <c r="R2429" i="1"/>
  <c r="S2429" i="1"/>
  <c r="T2429" i="1"/>
  <c r="U2429" i="1"/>
  <c r="M2430" i="1"/>
  <c r="N2430" i="1"/>
  <c r="O2430" i="1"/>
  <c r="P2430" i="1"/>
  <c r="Q2430" i="1"/>
  <c r="R2430" i="1"/>
  <c r="S2430" i="1"/>
  <c r="T2430" i="1"/>
  <c r="U2430" i="1"/>
  <c r="M2431" i="1"/>
  <c r="N2431" i="1"/>
  <c r="O2431" i="1"/>
  <c r="P2431" i="1"/>
  <c r="Q2431" i="1"/>
  <c r="R2431" i="1"/>
  <c r="S2431" i="1"/>
  <c r="T2431" i="1"/>
  <c r="U2431" i="1"/>
  <c r="M2432" i="1"/>
  <c r="N2432" i="1"/>
  <c r="O2432" i="1"/>
  <c r="P2432" i="1"/>
  <c r="Q2432" i="1"/>
  <c r="R2432" i="1"/>
  <c r="S2432" i="1"/>
  <c r="T2432" i="1"/>
  <c r="U2432" i="1"/>
  <c r="M2433" i="1"/>
  <c r="N2433" i="1"/>
  <c r="O2433" i="1"/>
  <c r="P2433" i="1"/>
  <c r="Q2433" i="1"/>
  <c r="R2433" i="1"/>
  <c r="S2433" i="1"/>
  <c r="T2433" i="1"/>
  <c r="U2433" i="1"/>
  <c r="M2434" i="1"/>
  <c r="N2434" i="1"/>
  <c r="O2434" i="1"/>
  <c r="P2434" i="1"/>
  <c r="Q2434" i="1"/>
  <c r="R2434" i="1"/>
  <c r="S2434" i="1"/>
  <c r="T2434" i="1"/>
  <c r="U2434" i="1"/>
  <c r="M2435" i="1"/>
  <c r="N2435" i="1"/>
  <c r="O2435" i="1"/>
  <c r="P2435" i="1"/>
  <c r="Q2435" i="1"/>
  <c r="R2435" i="1"/>
  <c r="S2435" i="1"/>
  <c r="T2435" i="1"/>
  <c r="U2435" i="1"/>
  <c r="M2436" i="1"/>
  <c r="N2436" i="1"/>
  <c r="O2436" i="1"/>
  <c r="P2436" i="1"/>
  <c r="Q2436" i="1"/>
  <c r="R2436" i="1"/>
  <c r="S2436" i="1"/>
  <c r="T2436" i="1"/>
  <c r="U2436" i="1"/>
  <c r="M2437" i="1"/>
  <c r="N2437" i="1"/>
  <c r="O2437" i="1"/>
  <c r="P2437" i="1"/>
  <c r="Q2437" i="1"/>
  <c r="R2437" i="1"/>
  <c r="S2437" i="1"/>
  <c r="T2437" i="1"/>
  <c r="U2437" i="1"/>
  <c r="M2438" i="1"/>
  <c r="N2438" i="1"/>
  <c r="O2438" i="1"/>
  <c r="P2438" i="1"/>
  <c r="Q2438" i="1"/>
  <c r="R2438" i="1"/>
  <c r="S2438" i="1"/>
  <c r="T2438" i="1"/>
  <c r="U2438" i="1"/>
  <c r="M2439" i="1"/>
  <c r="N2439" i="1"/>
  <c r="O2439" i="1"/>
  <c r="P2439" i="1"/>
  <c r="Q2439" i="1"/>
  <c r="R2439" i="1"/>
  <c r="S2439" i="1"/>
  <c r="T2439" i="1"/>
  <c r="U2439" i="1"/>
  <c r="M2440" i="1"/>
  <c r="N2440" i="1"/>
  <c r="O2440" i="1"/>
  <c r="P2440" i="1"/>
  <c r="Q2440" i="1"/>
  <c r="R2440" i="1"/>
  <c r="S2440" i="1"/>
  <c r="T2440" i="1"/>
  <c r="U2440" i="1"/>
  <c r="M2441" i="1"/>
  <c r="N2441" i="1"/>
  <c r="O2441" i="1"/>
  <c r="P2441" i="1"/>
  <c r="Q2441" i="1"/>
  <c r="R2441" i="1"/>
  <c r="S2441" i="1"/>
  <c r="T2441" i="1"/>
  <c r="U2441" i="1"/>
  <c r="M2442" i="1"/>
  <c r="N2442" i="1"/>
  <c r="O2442" i="1"/>
  <c r="P2442" i="1"/>
  <c r="Q2442" i="1"/>
  <c r="R2442" i="1"/>
  <c r="S2442" i="1"/>
  <c r="T2442" i="1"/>
  <c r="U2442" i="1"/>
  <c r="M2443" i="1"/>
  <c r="N2443" i="1"/>
  <c r="O2443" i="1"/>
  <c r="P2443" i="1"/>
  <c r="Q2443" i="1"/>
  <c r="R2443" i="1"/>
  <c r="S2443" i="1"/>
  <c r="T2443" i="1"/>
  <c r="U2443" i="1"/>
  <c r="M2444" i="1"/>
  <c r="N2444" i="1"/>
  <c r="O2444" i="1"/>
  <c r="P2444" i="1"/>
  <c r="Q2444" i="1"/>
  <c r="R2444" i="1"/>
  <c r="S2444" i="1"/>
  <c r="T2444" i="1"/>
  <c r="U2444" i="1"/>
  <c r="M2445" i="1"/>
  <c r="N2445" i="1"/>
  <c r="O2445" i="1"/>
  <c r="P2445" i="1"/>
  <c r="Q2445" i="1"/>
  <c r="R2445" i="1"/>
  <c r="S2445" i="1"/>
  <c r="T2445" i="1"/>
  <c r="U2445" i="1"/>
  <c r="M2446" i="1"/>
  <c r="N2446" i="1"/>
  <c r="O2446" i="1"/>
  <c r="P2446" i="1"/>
  <c r="Q2446" i="1"/>
  <c r="R2446" i="1"/>
  <c r="S2446" i="1"/>
  <c r="T2446" i="1"/>
  <c r="U2446" i="1"/>
  <c r="M2447" i="1"/>
  <c r="N2447" i="1"/>
  <c r="O2447" i="1"/>
  <c r="P2447" i="1"/>
  <c r="Q2447" i="1"/>
  <c r="R2447" i="1"/>
  <c r="S2447" i="1"/>
  <c r="T2447" i="1"/>
  <c r="U2447" i="1"/>
  <c r="M2448" i="1"/>
  <c r="N2448" i="1"/>
  <c r="O2448" i="1"/>
  <c r="P2448" i="1"/>
  <c r="Q2448" i="1"/>
  <c r="R2448" i="1"/>
  <c r="S2448" i="1"/>
  <c r="T2448" i="1"/>
  <c r="U2448" i="1"/>
  <c r="M2449" i="1"/>
  <c r="N2449" i="1"/>
  <c r="O2449" i="1"/>
  <c r="P2449" i="1"/>
  <c r="Q2449" i="1"/>
  <c r="R2449" i="1"/>
  <c r="S2449" i="1"/>
  <c r="T2449" i="1"/>
  <c r="U2449"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14" i="1"/>
  <c r="M2126" i="1"/>
  <c r="N2126" i="1"/>
  <c r="O2126" i="1"/>
  <c r="P2126" i="1"/>
  <c r="Q2126" i="1"/>
  <c r="R2126" i="1"/>
  <c r="S2126" i="1"/>
  <c r="T2126" i="1"/>
  <c r="U2126" i="1"/>
  <c r="M2127" i="1"/>
  <c r="N2127" i="1"/>
  <c r="N2991" i="1" s="1"/>
  <c r="O2127" i="1"/>
  <c r="O3279" i="1" s="1"/>
  <c r="P2127" i="1"/>
  <c r="Q2127" i="1"/>
  <c r="Q2991" i="1" s="1"/>
  <c r="R2127" i="1"/>
  <c r="S2127" i="1"/>
  <c r="T2127" i="1"/>
  <c r="T3279" i="1" s="1"/>
  <c r="U2127" i="1"/>
  <c r="M2128" i="1"/>
  <c r="N2128" i="1"/>
  <c r="O2128" i="1"/>
  <c r="P2128" i="1"/>
  <c r="Q2128" i="1"/>
  <c r="R2128" i="1"/>
  <c r="S2128" i="1"/>
  <c r="T2128" i="1"/>
  <c r="U2128" i="1"/>
  <c r="M2129" i="1"/>
  <c r="N2129" i="1"/>
  <c r="O2129" i="1"/>
  <c r="P2129" i="1"/>
  <c r="Q2129" i="1"/>
  <c r="R2129" i="1"/>
  <c r="S2129" i="1"/>
  <c r="T2129" i="1"/>
  <c r="U2129" i="1"/>
  <c r="M2130" i="1"/>
  <c r="N2130" i="1"/>
  <c r="O2130" i="1"/>
  <c r="P2130" i="1"/>
  <c r="Q2130" i="1"/>
  <c r="R2130" i="1"/>
  <c r="S2130" i="1"/>
  <c r="T2130" i="1"/>
  <c r="U2130" i="1"/>
  <c r="M2131" i="1"/>
  <c r="N2131" i="1"/>
  <c r="N2995" i="1" s="1"/>
  <c r="O2131" i="1"/>
  <c r="O3283" i="1" s="1"/>
  <c r="P2131" i="1"/>
  <c r="Q2131" i="1"/>
  <c r="R2131" i="1"/>
  <c r="S2131" i="1"/>
  <c r="T2131" i="1"/>
  <c r="U2131" i="1"/>
  <c r="M2132" i="1"/>
  <c r="N2132" i="1"/>
  <c r="O2132" i="1"/>
  <c r="P2132" i="1"/>
  <c r="Q2132" i="1"/>
  <c r="R2132" i="1"/>
  <c r="S2132" i="1"/>
  <c r="T2132" i="1"/>
  <c r="U2132" i="1"/>
  <c r="M2133" i="1"/>
  <c r="N2133" i="1"/>
  <c r="O2133" i="1"/>
  <c r="P2133" i="1"/>
  <c r="Q2133" i="1"/>
  <c r="R2133" i="1"/>
  <c r="S2133" i="1"/>
  <c r="T2133" i="1"/>
  <c r="U2133" i="1"/>
  <c r="M2134" i="1"/>
  <c r="N2134" i="1"/>
  <c r="O2134" i="1"/>
  <c r="P2134" i="1"/>
  <c r="Q2134" i="1"/>
  <c r="R2134" i="1"/>
  <c r="S2134" i="1"/>
  <c r="T2134" i="1"/>
  <c r="U2134" i="1"/>
  <c r="M2135" i="1"/>
  <c r="N2135" i="1"/>
  <c r="N3287" i="1" s="1"/>
  <c r="O2135" i="1"/>
  <c r="O3287" i="1" s="1"/>
  <c r="P2135" i="1"/>
  <c r="Q2135" i="1"/>
  <c r="R2135" i="1"/>
  <c r="R3287" i="1" s="1"/>
  <c r="S2135" i="1"/>
  <c r="S3287" i="1" s="1"/>
  <c r="T2135" i="1"/>
  <c r="U2135" i="1"/>
  <c r="M2136" i="1"/>
  <c r="N2136" i="1"/>
  <c r="O2136" i="1"/>
  <c r="P2136" i="1"/>
  <c r="Q2136" i="1"/>
  <c r="R2136" i="1"/>
  <c r="S2136" i="1"/>
  <c r="T2136" i="1"/>
  <c r="U2136" i="1"/>
  <c r="M2137" i="1"/>
  <c r="N2137" i="1"/>
  <c r="O2137" i="1"/>
  <c r="P2137" i="1"/>
  <c r="Q2137" i="1"/>
  <c r="R2137" i="1"/>
  <c r="S2137" i="1"/>
  <c r="T2137" i="1"/>
  <c r="U2137" i="1"/>
  <c r="M2138" i="1"/>
  <c r="N2138" i="1"/>
  <c r="O2138" i="1"/>
  <c r="P2138" i="1"/>
  <c r="Q2138" i="1"/>
  <c r="R2138" i="1"/>
  <c r="S2138" i="1"/>
  <c r="T2138" i="1"/>
  <c r="U2138" i="1"/>
  <c r="M2139" i="1"/>
  <c r="N2139" i="1"/>
  <c r="N3291" i="1" s="1"/>
  <c r="O2139" i="1"/>
  <c r="O3003" i="1" s="1"/>
  <c r="P2139" i="1"/>
  <c r="Q2139" i="1"/>
  <c r="R2139" i="1"/>
  <c r="S2139" i="1"/>
  <c r="T2139" i="1"/>
  <c r="T3003" i="1" s="1"/>
  <c r="U2139" i="1"/>
  <c r="M2140" i="1"/>
  <c r="N2140" i="1"/>
  <c r="O2140" i="1"/>
  <c r="P2140" i="1"/>
  <c r="Q2140" i="1"/>
  <c r="R2140" i="1"/>
  <c r="S2140" i="1"/>
  <c r="T2140" i="1"/>
  <c r="U2140" i="1"/>
  <c r="M2141" i="1"/>
  <c r="N2141" i="1"/>
  <c r="O2141" i="1"/>
  <c r="P2141" i="1"/>
  <c r="Q2141" i="1"/>
  <c r="R2141" i="1"/>
  <c r="S2141" i="1"/>
  <c r="T2141" i="1"/>
  <c r="U2141" i="1"/>
  <c r="M2142" i="1"/>
  <c r="N2142" i="1"/>
  <c r="O2142" i="1"/>
  <c r="P2142" i="1"/>
  <c r="Q2142" i="1"/>
  <c r="R2142" i="1"/>
  <c r="S2142" i="1"/>
  <c r="T2142" i="1"/>
  <c r="U2142" i="1"/>
  <c r="M2143" i="1"/>
  <c r="M3295" i="1" s="1"/>
  <c r="N2143" i="1"/>
  <c r="N3295" i="1" s="1"/>
  <c r="O2143" i="1"/>
  <c r="O3295" i="1" s="1"/>
  <c r="P2143" i="1"/>
  <c r="P3295" i="1" s="1"/>
  <c r="Q2143" i="1"/>
  <c r="Q3295" i="1" s="1"/>
  <c r="R2143" i="1"/>
  <c r="R3295" i="1" s="1"/>
  <c r="S2143" i="1"/>
  <c r="S3295" i="1" s="1"/>
  <c r="T2143" i="1"/>
  <c r="T3295" i="1" s="1"/>
  <c r="U2143" i="1"/>
  <c r="M2144" i="1"/>
  <c r="N2144" i="1"/>
  <c r="O2144" i="1"/>
  <c r="P2144" i="1"/>
  <c r="Q2144" i="1"/>
  <c r="R2144" i="1"/>
  <c r="S2144" i="1"/>
  <c r="T2144" i="1"/>
  <c r="U2144" i="1"/>
  <c r="M2145" i="1"/>
  <c r="N2145" i="1"/>
  <c r="O2145" i="1"/>
  <c r="P2145" i="1"/>
  <c r="Q2145" i="1"/>
  <c r="R2145" i="1"/>
  <c r="S2145" i="1"/>
  <c r="T2145" i="1"/>
  <c r="U2145" i="1"/>
  <c r="M2146" i="1"/>
  <c r="N2146" i="1"/>
  <c r="O2146" i="1"/>
  <c r="P2146" i="1"/>
  <c r="Q2146" i="1"/>
  <c r="R2146" i="1"/>
  <c r="S2146" i="1"/>
  <c r="T2146" i="1"/>
  <c r="U2146" i="1"/>
  <c r="M2147" i="1"/>
  <c r="N2147" i="1"/>
  <c r="N3299" i="1" s="1"/>
  <c r="O2147" i="1"/>
  <c r="O3011" i="1" s="1"/>
  <c r="P2147" i="1"/>
  <c r="Q2147" i="1"/>
  <c r="R2147" i="1"/>
  <c r="S2147" i="1"/>
  <c r="T2147" i="1"/>
  <c r="U2147" i="1"/>
  <c r="M2148" i="1"/>
  <c r="N2148" i="1"/>
  <c r="O2148" i="1"/>
  <c r="P2148" i="1"/>
  <c r="Q2148" i="1"/>
  <c r="R2148" i="1"/>
  <c r="S2148" i="1"/>
  <c r="T2148" i="1"/>
  <c r="U2148" i="1"/>
  <c r="M2149" i="1"/>
  <c r="N2149" i="1"/>
  <c r="O2149" i="1"/>
  <c r="P2149" i="1"/>
  <c r="Q2149" i="1"/>
  <c r="R2149" i="1"/>
  <c r="S2149" i="1"/>
  <c r="T2149" i="1"/>
  <c r="U2149" i="1"/>
  <c r="M2150" i="1"/>
  <c r="N2150" i="1"/>
  <c r="O2150" i="1"/>
  <c r="P2150" i="1"/>
  <c r="Q2150" i="1"/>
  <c r="R2150" i="1"/>
  <c r="S2150" i="1"/>
  <c r="T2150" i="1"/>
  <c r="U2150" i="1"/>
  <c r="M2151" i="1"/>
  <c r="N2151" i="1"/>
  <c r="N3303" i="1" s="1"/>
  <c r="O2151" i="1"/>
  <c r="O3303" i="1" s="1"/>
  <c r="P2151" i="1"/>
  <c r="Q2151" i="1"/>
  <c r="R2151" i="1"/>
  <c r="R3303" i="1" s="1"/>
  <c r="S2151" i="1"/>
  <c r="S3303" i="1" s="1"/>
  <c r="T2151" i="1"/>
  <c r="U2151" i="1"/>
  <c r="M2152" i="1"/>
  <c r="N2152" i="1"/>
  <c r="O2152" i="1"/>
  <c r="P2152" i="1"/>
  <c r="Q2152" i="1"/>
  <c r="R2152" i="1"/>
  <c r="S2152" i="1"/>
  <c r="T2152" i="1"/>
  <c r="U2152" i="1"/>
  <c r="M2153" i="1"/>
  <c r="N2153" i="1"/>
  <c r="O2153" i="1"/>
  <c r="P2153" i="1"/>
  <c r="Q2153" i="1"/>
  <c r="R2153" i="1"/>
  <c r="S2153" i="1"/>
  <c r="T2153" i="1"/>
  <c r="U2153" i="1"/>
  <c r="M2154" i="1"/>
  <c r="N2154" i="1"/>
  <c r="O2154" i="1"/>
  <c r="P2154" i="1"/>
  <c r="Q2154" i="1"/>
  <c r="R2154" i="1"/>
  <c r="S2154" i="1"/>
  <c r="T2154" i="1"/>
  <c r="U2154" i="1"/>
  <c r="M2155" i="1"/>
  <c r="N2155" i="1"/>
  <c r="N3307" i="1" s="1"/>
  <c r="O2155" i="1"/>
  <c r="O3019" i="1" s="1"/>
  <c r="P2155" i="1"/>
  <c r="Q2155" i="1"/>
  <c r="R2155" i="1"/>
  <c r="S2155" i="1"/>
  <c r="T2155" i="1"/>
  <c r="U2155" i="1"/>
  <c r="M2156" i="1"/>
  <c r="N2156" i="1"/>
  <c r="O2156" i="1"/>
  <c r="P2156" i="1"/>
  <c r="Q2156" i="1"/>
  <c r="R2156" i="1"/>
  <c r="S2156" i="1"/>
  <c r="T2156" i="1"/>
  <c r="U2156" i="1"/>
  <c r="M2157" i="1"/>
  <c r="N2157" i="1"/>
  <c r="O2157" i="1"/>
  <c r="P2157" i="1"/>
  <c r="Q2157" i="1"/>
  <c r="R2157" i="1"/>
  <c r="S2157" i="1"/>
  <c r="T2157" i="1"/>
  <c r="U2157" i="1"/>
  <c r="M2158" i="1"/>
  <c r="N2158" i="1"/>
  <c r="O2158" i="1"/>
  <c r="P2158" i="1"/>
  <c r="Q2158" i="1"/>
  <c r="R2158" i="1"/>
  <c r="S2158" i="1"/>
  <c r="T2158" i="1"/>
  <c r="U2158" i="1"/>
  <c r="M2159" i="1"/>
  <c r="N2159" i="1"/>
  <c r="N3311" i="1" s="1"/>
  <c r="O2159" i="1"/>
  <c r="O3311" i="1" s="1"/>
  <c r="P2159" i="1"/>
  <c r="P3311" i="1" s="1"/>
  <c r="Q2159" i="1"/>
  <c r="R2159" i="1"/>
  <c r="R3311" i="1" s="1"/>
  <c r="S2159" i="1"/>
  <c r="S3311" i="1" s="1"/>
  <c r="T2159" i="1"/>
  <c r="T3311" i="1" s="1"/>
  <c r="U2159" i="1"/>
  <c r="M2160" i="1"/>
  <c r="N2160" i="1"/>
  <c r="O2160" i="1"/>
  <c r="P2160" i="1"/>
  <c r="Q2160" i="1"/>
  <c r="R2160" i="1"/>
  <c r="S2160" i="1"/>
  <c r="T2160" i="1"/>
  <c r="U2160" i="1"/>
  <c r="M2161" i="1"/>
  <c r="N2161" i="1"/>
  <c r="O2161" i="1"/>
  <c r="P2161" i="1"/>
  <c r="Q2161" i="1"/>
  <c r="R2161" i="1"/>
  <c r="S2161" i="1"/>
  <c r="T2161" i="1"/>
  <c r="U2161" i="1"/>
  <c r="L2127" i="1"/>
  <c r="L2991" i="1" s="1"/>
  <c r="L2128" i="1"/>
  <c r="L2129" i="1"/>
  <c r="L2130" i="1"/>
  <c r="L2131" i="1"/>
  <c r="L2132" i="1"/>
  <c r="L2133" i="1"/>
  <c r="L2134" i="1"/>
  <c r="L2135" i="1"/>
  <c r="L2999" i="1" s="1"/>
  <c r="L2136" i="1"/>
  <c r="L2137" i="1"/>
  <c r="L2138" i="1"/>
  <c r="L2139" i="1"/>
  <c r="L2140" i="1"/>
  <c r="L2141" i="1"/>
  <c r="L2142" i="1"/>
  <c r="L2143" i="1"/>
  <c r="L3007" i="1" s="1"/>
  <c r="L2144" i="1"/>
  <c r="L2145" i="1"/>
  <c r="L2146" i="1"/>
  <c r="L2147" i="1"/>
  <c r="L3299" i="1" s="1"/>
  <c r="L2148" i="1"/>
  <c r="L2149" i="1"/>
  <c r="L2150" i="1"/>
  <c r="L2151" i="1"/>
  <c r="L3015" i="1" s="1"/>
  <c r="L2152" i="1"/>
  <c r="L2153" i="1"/>
  <c r="L2154" i="1"/>
  <c r="L2155" i="1"/>
  <c r="L3307" i="1" s="1"/>
  <c r="L2156" i="1"/>
  <c r="L2157" i="1"/>
  <c r="L2158" i="1"/>
  <c r="L2159" i="1"/>
  <c r="L2160" i="1"/>
  <c r="L2161" i="1"/>
  <c r="L2126" i="1"/>
  <c r="L3278" i="1" s="1"/>
  <c r="L2739" i="1"/>
  <c r="M2739" i="1"/>
  <c r="N2739" i="1"/>
  <c r="O2739" i="1"/>
  <c r="P2739" i="1"/>
  <c r="Q2739" i="1"/>
  <c r="R2739" i="1"/>
  <c r="S2739" i="1"/>
  <c r="T2739" i="1"/>
  <c r="U2739" i="1"/>
  <c r="L2740" i="1"/>
  <c r="M2740" i="1"/>
  <c r="N2740" i="1"/>
  <c r="O2740" i="1"/>
  <c r="P2740" i="1"/>
  <c r="Q2740" i="1"/>
  <c r="R2740" i="1"/>
  <c r="S2740" i="1"/>
  <c r="T2740" i="1"/>
  <c r="U2740" i="1"/>
  <c r="L2741" i="1"/>
  <c r="M2741" i="1"/>
  <c r="N2741" i="1"/>
  <c r="O2741" i="1"/>
  <c r="P2741" i="1"/>
  <c r="Q2741" i="1"/>
  <c r="R2741" i="1"/>
  <c r="S2741" i="1"/>
  <c r="T2741" i="1"/>
  <c r="U2741" i="1"/>
  <c r="L2742" i="1"/>
  <c r="M2742" i="1"/>
  <c r="N2742" i="1"/>
  <c r="O2742" i="1"/>
  <c r="P2742" i="1"/>
  <c r="Q2742" i="1"/>
  <c r="R2742" i="1"/>
  <c r="S2742" i="1"/>
  <c r="T2742" i="1"/>
  <c r="U2742" i="1"/>
  <c r="L2743" i="1"/>
  <c r="M2743" i="1"/>
  <c r="N2743" i="1"/>
  <c r="O2743" i="1"/>
  <c r="P2743" i="1"/>
  <c r="Q2743" i="1"/>
  <c r="R2743" i="1"/>
  <c r="S2743" i="1"/>
  <c r="T2743" i="1"/>
  <c r="U2743" i="1"/>
  <c r="L2744" i="1"/>
  <c r="M2744" i="1"/>
  <c r="N2744" i="1"/>
  <c r="O2744" i="1"/>
  <c r="P2744" i="1"/>
  <c r="Q2744" i="1"/>
  <c r="R2744" i="1"/>
  <c r="S2744" i="1"/>
  <c r="T2744" i="1"/>
  <c r="U2744" i="1"/>
  <c r="L2745" i="1"/>
  <c r="M2745" i="1"/>
  <c r="N2745" i="1"/>
  <c r="O2745" i="1"/>
  <c r="P2745" i="1"/>
  <c r="Q2745" i="1"/>
  <c r="R2745" i="1"/>
  <c r="S2745" i="1"/>
  <c r="T2745" i="1"/>
  <c r="U2745" i="1"/>
  <c r="L2746" i="1"/>
  <c r="M2746" i="1"/>
  <c r="N2746" i="1"/>
  <c r="O2746" i="1"/>
  <c r="P2746" i="1"/>
  <c r="Q2746" i="1"/>
  <c r="R2746" i="1"/>
  <c r="S2746" i="1"/>
  <c r="T2746" i="1"/>
  <c r="U2746" i="1"/>
  <c r="L2747" i="1"/>
  <c r="M2747" i="1"/>
  <c r="N2747" i="1"/>
  <c r="O2747" i="1"/>
  <c r="P2747" i="1"/>
  <c r="Q2747" i="1"/>
  <c r="R2747" i="1"/>
  <c r="S2747" i="1"/>
  <c r="T2747" i="1"/>
  <c r="U2747" i="1"/>
  <c r="L2748" i="1"/>
  <c r="M2748" i="1"/>
  <c r="N2748" i="1"/>
  <c r="O2748" i="1"/>
  <c r="P2748" i="1"/>
  <c r="Q2748" i="1"/>
  <c r="R2748" i="1"/>
  <c r="S2748" i="1"/>
  <c r="T2748" i="1"/>
  <c r="U2748" i="1"/>
  <c r="L2749" i="1"/>
  <c r="M2749" i="1"/>
  <c r="N2749" i="1"/>
  <c r="O2749" i="1"/>
  <c r="P2749" i="1"/>
  <c r="Q2749" i="1"/>
  <c r="R2749" i="1"/>
  <c r="S2749" i="1"/>
  <c r="T2749" i="1"/>
  <c r="U2749" i="1"/>
  <c r="L2750" i="1"/>
  <c r="M2750" i="1"/>
  <c r="N2750" i="1"/>
  <c r="O2750" i="1"/>
  <c r="P2750" i="1"/>
  <c r="Q2750" i="1"/>
  <c r="R2750" i="1"/>
  <c r="S2750" i="1"/>
  <c r="T2750" i="1"/>
  <c r="U2750" i="1"/>
  <c r="L2751" i="1"/>
  <c r="M2751" i="1"/>
  <c r="N2751" i="1"/>
  <c r="O2751" i="1"/>
  <c r="P2751" i="1"/>
  <c r="Q2751" i="1"/>
  <c r="R2751" i="1"/>
  <c r="S2751" i="1"/>
  <c r="T2751" i="1"/>
  <c r="U2751" i="1"/>
  <c r="L2752" i="1"/>
  <c r="M2752" i="1"/>
  <c r="N2752" i="1"/>
  <c r="O2752" i="1"/>
  <c r="P2752" i="1"/>
  <c r="Q2752" i="1"/>
  <c r="R2752" i="1"/>
  <c r="S2752" i="1"/>
  <c r="T2752" i="1"/>
  <c r="U2752" i="1"/>
  <c r="L2753" i="1"/>
  <c r="M2753" i="1"/>
  <c r="N2753" i="1"/>
  <c r="O2753" i="1"/>
  <c r="P2753" i="1"/>
  <c r="Q2753" i="1"/>
  <c r="R2753" i="1"/>
  <c r="S2753" i="1"/>
  <c r="T2753" i="1"/>
  <c r="U2753" i="1"/>
  <c r="L2754" i="1"/>
  <c r="M2754" i="1"/>
  <c r="N2754" i="1"/>
  <c r="O2754" i="1"/>
  <c r="P2754" i="1"/>
  <c r="Q2754" i="1"/>
  <c r="R2754" i="1"/>
  <c r="S2754" i="1"/>
  <c r="T2754" i="1"/>
  <c r="U2754" i="1"/>
  <c r="L2755" i="1"/>
  <c r="M2755" i="1"/>
  <c r="N2755" i="1"/>
  <c r="O2755" i="1"/>
  <c r="P2755" i="1"/>
  <c r="Q2755" i="1"/>
  <c r="R2755" i="1"/>
  <c r="S2755" i="1"/>
  <c r="T2755" i="1"/>
  <c r="U2755" i="1"/>
  <c r="L2756" i="1"/>
  <c r="M2756" i="1"/>
  <c r="N2756" i="1"/>
  <c r="O2756" i="1"/>
  <c r="P2756" i="1"/>
  <c r="Q2756" i="1"/>
  <c r="R2756" i="1"/>
  <c r="S2756" i="1"/>
  <c r="T2756" i="1"/>
  <c r="U2756" i="1"/>
  <c r="L2757" i="1"/>
  <c r="M2757" i="1"/>
  <c r="N2757" i="1"/>
  <c r="O2757" i="1"/>
  <c r="P2757" i="1"/>
  <c r="Q2757" i="1"/>
  <c r="R2757" i="1"/>
  <c r="S2757" i="1"/>
  <c r="T2757" i="1"/>
  <c r="U2757" i="1"/>
  <c r="L2758" i="1"/>
  <c r="M2758" i="1"/>
  <c r="N2758" i="1"/>
  <c r="O2758" i="1"/>
  <c r="P2758" i="1"/>
  <c r="Q2758" i="1"/>
  <c r="R2758" i="1"/>
  <c r="S2758" i="1"/>
  <c r="T2758" i="1"/>
  <c r="U2758" i="1"/>
  <c r="L2759" i="1"/>
  <c r="M2759" i="1"/>
  <c r="N2759" i="1"/>
  <c r="O2759" i="1"/>
  <c r="P2759" i="1"/>
  <c r="Q2759" i="1"/>
  <c r="R2759" i="1"/>
  <c r="S2759" i="1"/>
  <c r="T2759" i="1"/>
  <c r="U2759" i="1"/>
  <c r="L2760" i="1"/>
  <c r="M2760" i="1"/>
  <c r="N2760" i="1"/>
  <c r="O2760" i="1"/>
  <c r="P2760" i="1"/>
  <c r="Q2760" i="1"/>
  <c r="R2760" i="1"/>
  <c r="S2760" i="1"/>
  <c r="T2760" i="1"/>
  <c r="U2760" i="1"/>
  <c r="L2761" i="1"/>
  <c r="M2761" i="1"/>
  <c r="N2761" i="1"/>
  <c r="O2761" i="1"/>
  <c r="P2761" i="1"/>
  <c r="Q2761" i="1"/>
  <c r="R2761" i="1"/>
  <c r="S2761" i="1"/>
  <c r="T2761" i="1"/>
  <c r="U2761" i="1"/>
  <c r="L2762" i="1"/>
  <c r="M2762" i="1"/>
  <c r="N2762" i="1"/>
  <c r="O2762" i="1"/>
  <c r="P2762" i="1"/>
  <c r="Q2762" i="1"/>
  <c r="R2762" i="1"/>
  <c r="S2762" i="1"/>
  <c r="T2762" i="1"/>
  <c r="U2762" i="1"/>
  <c r="L2763" i="1"/>
  <c r="M2763" i="1"/>
  <c r="N2763" i="1"/>
  <c r="O2763" i="1"/>
  <c r="P2763" i="1"/>
  <c r="Q2763" i="1"/>
  <c r="R2763" i="1"/>
  <c r="S2763" i="1"/>
  <c r="T2763" i="1"/>
  <c r="U2763" i="1"/>
  <c r="L2764" i="1"/>
  <c r="M2764" i="1"/>
  <c r="N2764" i="1"/>
  <c r="O2764" i="1"/>
  <c r="P2764" i="1"/>
  <c r="Q2764" i="1"/>
  <c r="R2764" i="1"/>
  <c r="S2764" i="1"/>
  <c r="T2764" i="1"/>
  <c r="U2764" i="1"/>
  <c r="L2765" i="1"/>
  <c r="M2765" i="1"/>
  <c r="N2765" i="1"/>
  <c r="O2765" i="1"/>
  <c r="P2765" i="1"/>
  <c r="Q2765" i="1"/>
  <c r="R2765" i="1"/>
  <c r="S2765" i="1"/>
  <c r="T2765" i="1"/>
  <c r="U2765" i="1"/>
  <c r="L2766" i="1"/>
  <c r="M2766" i="1"/>
  <c r="N2766" i="1"/>
  <c r="O2766" i="1"/>
  <c r="P2766" i="1"/>
  <c r="Q2766" i="1"/>
  <c r="R2766" i="1"/>
  <c r="S2766" i="1"/>
  <c r="T2766" i="1"/>
  <c r="U2766" i="1"/>
  <c r="L2767" i="1"/>
  <c r="M2767" i="1"/>
  <c r="N2767" i="1"/>
  <c r="O2767" i="1"/>
  <c r="P2767" i="1"/>
  <c r="Q2767" i="1"/>
  <c r="R2767" i="1"/>
  <c r="S2767" i="1"/>
  <c r="T2767" i="1"/>
  <c r="U2767" i="1"/>
  <c r="L2768" i="1"/>
  <c r="M2768" i="1"/>
  <c r="N2768" i="1"/>
  <c r="O2768" i="1"/>
  <c r="P2768" i="1"/>
  <c r="Q2768" i="1"/>
  <c r="R2768" i="1"/>
  <c r="S2768" i="1"/>
  <c r="T2768" i="1"/>
  <c r="U2768" i="1"/>
  <c r="L2769" i="1"/>
  <c r="M2769" i="1"/>
  <c r="N2769" i="1"/>
  <c r="O2769" i="1"/>
  <c r="P2769" i="1"/>
  <c r="Q2769" i="1"/>
  <c r="R2769" i="1"/>
  <c r="S2769" i="1"/>
  <c r="T2769" i="1"/>
  <c r="U2769" i="1"/>
  <c r="L2770" i="1"/>
  <c r="M2770" i="1"/>
  <c r="N2770" i="1"/>
  <c r="O2770" i="1"/>
  <c r="P2770" i="1"/>
  <c r="Q2770" i="1"/>
  <c r="R2770" i="1"/>
  <c r="S2770" i="1"/>
  <c r="T2770" i="1"/>
  <c r="U2770" i="1"/>
  <c r="L2771" i="1"/>
  <c r="M2771" i="1"/>
  <c r="N2771" i="1"/>
  <c r="O2771" i="1"/>
  <c r="P2771" i="1"/>
  <c r="Q2771" i="1"/>
  <c r="R2771" i="1"/>
  <c r="S2771" i="1"/>
  <c r="T2771" i="1"/>
  <c r="U2771" i="1"/>
  <c r="L2772" i="1"/>
  <c r="M2772" i="1"/>
  <c r="N2772" i="1"/>
  <c r="O2772" i="1"/>
  <c r="P2772" i="1"/>
  <c r="Q2772" i="1"/>
  <c r="R2772" i="1"/>
  <c r="S2772" i="1"/>
  <c r="T2772" i="1"/>
  <c r="U2772" i="1"/>
  <c r="L2773" i="1"/>
  <c r="M2773" i="1"/>
  <c r="N2773" i="1"/>
  <c r="O2773" i="1"/>
  <c r="P2773" i="1"/>
  <c r="Q2773" i="1"/>
  <c r="R2773" i="1"/>
  <c r="S2773" i="1"/>
  <c r="T2773" i="1"/>
  <c r="U2773" i="1"/>
  <c r="M2738" i="1"/>
  <c r="N2738" i="1"/>
  <c r="O2738" i="1"/>
  <c r="P2738" i="1"/>
  <c r="Q2738" i="1"/>
  <c r="R2738" i="1"/>
  <c r="S2738" i="1"/>
  <c r="T2738" i="1"/>
  <c r="U2738" i="1"/>
  <c r="L2738" i="1"/>
  <c r="L2451" i="1"/>
  <c r="M2451" i="1"/>
  <c r="N2451" i="1"/>
  <c r="O2451" i="1"/>
  <c r="P2451" i="1"/>
  <c r="Q2451" i="1"/>
  <c r="R2451" i="1"/>
  <c r="S2451" i="1"/>
  <c r="T2451" i="1"/>
  <c r="U2451" i="1"/>
  <c r="L2452" i="1"/>
  <c r="M2452" i="1"/>
  <c r="N2452" i="1"/>
  <c r="O2452" i="1"/>
  <c r="P2452" i="1"/>
  <c r="Q2452" i="1"/>
  <c r="R2452" i="1"/>
  <c r="S2452" i="1"/>
  <c r="T2452" i="1"/>
  <c r="U2452" i="1"/>
  <c r="L2453" i="1"/>
  <c r="M2453" i="1"/>
  <c r="N2453" i="1"/>
  <c r="O2453" i="1"/>
  <c r="P2453" i="1"/>
  <c r="Q2453" i="1"/>
  <c r="R2453" i="1"/>
  <c r="S2453" i="1"/>
  <c r="T2453" i="1"/>
  <c r="U2453" i="1"/>
  <c r="L2454" i="1"/>
  <c r="M2454" i="1"/>
  <c r="N2454" i="1"/>
  <c r="O2454" i="1"/>
  <c r="P2454" i="1"/>
  <c r="Q2454" i="1"/>
  <c r="R2454" i="1"/>
  <c r="S2454" i="1"/>
  <c r="T2454" i="1"/>
  <c r="U2454" i="1"/>
  <c r="L2455" i="1"/>
  <c r="M2455" i="1"/>
  <c r="N2455" i="1"/>
  <c r="O2455" i="1"/>
  <c r="P2455" i="1"/>
  <c r="Q2455" i="1"/>
  <c r="R2455" i="1"/>
  <c r="S2455" i="1"/>
  <c r="T2455" i="1"/>
  <c r="U2455" i="1"/>
  <c r="L2456" i="1"/>
  <c r="M2456" i="1"/>
  <c r="N2456" i="1"/>
  <c r="O2456" i="1"/>
  <c r="P2456" i="1"/>
  <c r="Q2456" i="1"/>
  <c r="R2456" i="1"/>
  <c r="S2456" i="1"/>
  <c r="T2456" i="1"/>
  <c r="U2456" i="1"/>
  <c r="L2457" i="1"/>
  <c r="M2457" i="1"/>
  <c r="N2457" i="1"/>
  <c r="O2457" i="1"/>
  <c r="P2457" i="1"/>
  <c r="Q2457" i="1"/>
  <c r="R2457" i="1"/>
  <c r="S2457" i="1"/>
  <c r="T2457" i="1"/>
  <c r="U2457" i="1"/>
  <c r="L2458" i="1"/>
  <c r="M2458" i="1"/>
  <c r="N2458" i="1"/>
  <c r="O2458" i="1"/>
  <c r="P2458" i="1"/>
  <c r="Q2458" i="1"/>
  <c r="R2458" i="1"/>
  <c r="S2458" i="1"/>
  <c r="T2458" i="1"/>
  <c r="U2458" i="1"/>
  <c r="L2459" i="1"/>
  <c r="M2459" i="1"/>
  <c r="N2459" i="1"/>
  <c r="O2459" i="1"/>
  <c r="P2459" i="1"/>
  <c r="Q2459" i="1"/>
  <c r="R2459" i="1"/>
  <c r="S2459" i="1"/>
  <c r="T2459" i="1"/>
  <c r="U2459" i="1"/>
  <c r="L2460" i="1"/>
  <c r="M2460" i="1"/>
  <c r="N2460" i="1"/>
  <c r="O2460" i="1"/>
  <c r="P2460" i="1"/>
  <c r="Q2460" i="1"/>
  <c r="R2460" i="1"/>
  <c r="S2460" i="1"/>
  <c r="T2460" i="1"/>
  <c r="U2460" i="1"/>
  <c r="L2461" i="1"/>
  <c r="M2461" i="1"/>
  <c r="N2461" i="1"/>
  <c r="O2461" i="1"/>
  <c r="P2461" i="1"/>
  <c r="Q2461" i="1"/>
  <c r="R2461" i="1"/>
  <c r="S2461" i="1"/>
  <c r="T2461" i="1"/>
  <c r="U2461" i="1"/>
  <c r="L2462" i="1"/>
  <c r="M2462" i="1"/>
  <c r="N2462" i="1"/>
  <c r="O2462" i="1"/>
  <c r="P2462" i="1"/>
  <c r="Q2462" i="1"/>
  <c r="R2462" i="1"/>
  <c r="S2462" i="1"/>
  <c r="T2462" i="1"/>
  <c r="U2462" i="1"/>
  <c r="L2463" i="1"/>
  <c r="M2463" i="1"/>
  <c r="N2463" i="1"/>
  <c r="O2463" i="1"/>
  <c r="P2463" i="1"/>
  <c r="Q2463" i="1"/>
  <c r="R2463" i="1"/>
  <c r="S2463" i="1"/>
  <c r="T2463" i="1"/>
  <c r="U2463" i="1"/>
  <c r="L2464" i="1"/>
  <c r="M2464" i="1"/>
  <c r="N2464" i="1"/>
  <c r="O2464" i="1"/>
  <c r="P2464" i="1"/>
  <c r="Q2464" i="1"/>
  <c r="R2464" i="1"/>
  <c r="S2464" i="1"/>
  <c r="T2464" i="1"/>
  <c r="U2464" i="1"/>
  <c r="L2465" i="1"/>
  <c r="M2465" i="1"/>
  <c r="N2465" i="1"/>
  <c r="O2465" i="1"/>
  <c r="P2465" i="1"/>
  <c r="Q2465" i="1"/>
  <c r="R2465" i="1"/>
  <c r="S2465" i="1"/>
  <c r="T2465" i="1"/>
  <c r="U2465" i="1"/>
  <c r="L2466" i="1"/>
  <c r="M2466" i="1"/>
  <c r="N2466" i="1"/>
  <c r="O2466" i="1"/>
  <c r="P2466" i="1"/>
  <c r="Q2466" i="1"/>
  <c r="R2466" i="1"/>
  <c r="S2466" i="1"/>
  <c r="T2466" i="1"/>
  <c r="U2466" i="1"/>
  <c r="L2467" i="1"/>
  <c r="M2467" i="1"/>
  <c r="N2467" i="1"/>
  <c r="O2467" i="1"/>
  <c r="P2467" i="1"/>
  <c r="Q2467" i="1"/>
  <c r="R2467" i="1"/>
  <c r="S2467" i="1"/>
  <c r="T2467" i="1"/>
  <c r="U2467" i="1"/>
  <c r="L2468" i="1"/>
  <c r="M2468" i="1"/>
  <c r="N2468" i="1"/>
  <c r="O2468" i="1"/>
  <c r="P2468" i="1"/>
  <c r="Q2468" i="1"/>
  <c r="R2468" i="1"/>
  <c r="S2468" i="1"/>
  <c r="T2468" i="1"/>
  <c r="U2468" i="1"/>
  <c r="L2469" i="1"/>
  <c r="M2469" i="1"/>
  <c r="N2469" i="1"/>
  <c r="O2469" i="1"/>
  <c r="P2469" i="1"/>
  <c r="Q2469" i="1"/>
  <c r="R2469" i="1"/>
  <c r="S2469" i="1"/>
  <c r="T2469" i="1"/>
  <c r="U2469" i="1"/>
  <c r="L2470" i="1"/>
  <c r="M2470" i="1"/>
  <c r="N2470" i="1"/>
  <c r="O2470" i="1"/>
  <c r="P2470" i="1"/>
  <c r="Q2470" i="1"/>
  <c r="R2470" i="1"/>
  <c r="S2470" i="1"/>
  <c r="T2470" i="1"/>
  <c r="U2470" i="1"/>
  <c r="L2471" i="1"/>
  <c r="M2471" i="1"/>
  <c r="N2471" i="1"/>
  <c r="O2471" i="1"/>
  <c r="P2471" i="1"/>
  <c r="Q2471" i="1"/>
  <c r="R2471" i="1"/>
  <c r="S2471" i="1"/>
  <c r="T2471" i="1"/>
  <c r="U2471" i="1"/>
  <c r="L2472" i="1"/>
  <c r="M2472" i="1"/>
  <c r="N2472" i="1"/>
  <c r="O2472" i="1"/>
  <c r="P2472" i="1"/>
  <c r="Q2472" i="1"/>
  <c r="R2472" i="1"/>
  <c r="S2472" i="1"/>
  <c r="T2472" i="1"/>
  <c r="U2472" i="1"/>
  <c r="L2473" i="1"/>
  <c r="M2473" i="1"/>
  <c r="N2473" i="1"/>
  <c r="O2473" i="1"/>
  <c r="P2473" i="1"/>
  <c r="Q2473" i="1"/>
  <c r="R2473" i="1"/>
  <c r="S2473" i="1"/>
  <c r="T2473" i="1"/>
  <c r="U2473" i="1"/>
  <c r="L2474" i="1"/>
  <c r="M2474" i="1"/>
  <c r="N2474" i="1"/>
  <c r="O2474" i="1"/>
  <c r="P2474" i="1"/>
  <c r="Q2474" i="1"/>
  <c r="R2474" i="1"/>
  <c r="S2474" i="1"/>
  <c r="T2474" i="1"/>
  <c r="U2474" i="1"/>
  <c r="L2475" i="1"/>
  <c r="M2475" i="1"/>
  <c r="N2475" i="1"/>
  <c r="O2475" i="1"/>
  <c r="P2475" i="1"/>
  <c r="Q2475" i="1"/>
  <c r="R2475" i="1"/>
  <c r="S2475" i="1"/>
  <c r="T2475" i="1"/>
  <c r="U2475" i="1"/>
  <c r="L2476" i="1"/>
  <c r="M2476" i="1"/>
  <c r="N2476" i="1"/>
  <c r="O2476" i="1"/>
  <c r="P2476" i="1"/>
  <c r="Q2476" i="1"/>
  <c r="R2476" i="1"/>
  <c r="S2476" i="1"/>
  <c r="T2476" i="1"/>
  <c r="U2476" i="1"/>
  <c r="L2477" i="1"/>
  <c r="M2477" i="1"/>
  <c r="N2477" i="1"/>
  <c r="O2477" i="1"/>
  <c r="P2477" i="1"/>
  <c r="Q2477" i="1"/>
  <c r="R2477" i="1"/>
  <c r="S2477" i="1"/>
  <c r="T2477" i="1"/>
  <c r="U2477" i="1"/>
  <c r="L2478" i="1"/>
  <c r="M2478" i="1"/>
  <c r="N2478" i="1"/>
  <c r="O2478" i="1"/>
  <c r="P2478" i="1"/>
  <c r="Q2478" i="1"/>
  <c r="R2478" i="1"/>
  <c r="S2478" i="1"/>
  <c r="T2478" i="1"/>
  <c r="U2478" i="1"/>
  <c r="L2479" i="1"/>
  <c r="M2479" i="1"/>
  <c r="N2479" i="1"/>
  <c r="O2479" i="1"/>
  <c r="P2479" i="1"/>
  <c r="Q2479" i="1"/>
  <c r="R2479" i="1"/>
  <c r="S2479" i="1"/>
  <c r="T2479" i="1"/>
  <c r="U2479" i="1"/>
  <c r="L2480" i="1"/>
  <c r="M2480" i="1"/>
  <c r="N2480" i="1"/>
  <c r="O2480" i="1"/>
  <c r="P2480" i="1"/>
  <c r="Q2480" i="1"/>
  <c r="R2480" i="1"/>
  <c r="S2480" i="1"/>
  <c r="T2480" i="1"/>
  <c r="U2480" i="1"/>
  <c r="L2481" i="1"/>
  <c r="M2481" i="1"/>
  <c r="N2481" i="1"/>
  <c r="O2481" i="1"/>
  <c r="P2481" i="1"/>
  <c r="Q2481" i="1"/>
  <c r="R2481" i="1"/>
  <c r="S2481" i="1"/>
  <c r="T2481" i="1"/>
  <c r="U2481" i="1"/>
  <c r="L2482" i="1"/>
  <c r="M2482" i="1"/>
  <c r="N2482" i="1"/>
  <c r="O2482" i="1"/>
  <c r="P2482" i="1"/>
  <c r="Q2482" i="1"/>
  <c r="R2482" i="1"/>
  <c r="S2482" i="1"/>
  <c r="T2482" i="1"/>
  <c r="U2482" i="1"/>
  <c r="L2483" i="1"/>
  <c r="M2483" i="1"/>
  <c r="N2483" i="1"/>
  <c r="O2483" i="1"/>
  <c r="P2483" i="1"/>
  <c r="Q2483" i="1"/>
  <c r="R2483" i="1"/>
  <c r="S2483" i="1"/>
  <c r="T2483" i="1"/>
  <c r="U2483" i="1"/>
  <c r="L2484" i="1"/>
  <c r="M2484" i="1"/>
  <c r="N2484" i="1"/>
  <c r="O2484" i="1"/>
  <c r="P2484" i="1"/>
  <c r="Q2484" i="1"/>
  <c r="R2484" i="1"/>
  <c r="S2484" i="1"/>
  <c r="T2484" i="1"/>
  <c r="U2484" i="1"/>
  <c r="L2485" i="1"/>
  <c r="M2485" i="1"/>
  <c r="N2485" i="1"/>
  <c r="O2485" i="1"/>
  <c r="P2485" i="1"/>
  <c r="Q2485" i="1"/>
  <c r="R2485" i="1"/>
  <c r="S2485" i="1"/>
  <c r="T2485" i="1"/>
  <c r="U2485" i="1"/>
  <c r="M2450" i="1"/>
  <c r="N2450" i="1"/>
  <c r="O2450" i="1"/>
  <c r="P2450" i="1"/>
  <c r="Q2450" i="1"/>
  <c r="R2450" i="1"/>
  <c r="S2450" i="1"/>
  <c r="T2450" i="1"/>
  <c r="U2450" i="1"/>
  <c r="L2450" i="1"/>
  <c r="L2163" i="1"/>
  <c r="M2163" i="1"/>
  <c r="N2163" i="1"/>
  <c r="N3315" i="1" s="1"/>
  <c r="O2163" i="1"/>
  <c r="O3315" i="1" s="1"/>
  <c r="P2163" i="1"/>
  <c r="P3315" i="1" s="1"/>
  <c r="Q2163" i="1"/>
  <c r="Q3315" i="1" s="1"/>
  <c r="R2163" i="1"/>
  <c r="R3315" i="1" s="1"/>
  <c r="S2163" i="1"/>
  <c r="S3315" i="1" s="1"/>
  <c r="T2163" i="1"/>
  <c r="U2163" i="1"/>
  <c r="U3315" i="1" s="1"/>
  <c r="L2164" i="1"/>
  <c r="L3316" i="1" s="1"/>
  <c r="M2164" i="1"/>
  <c r="M3028" i="1" s="1"/>
  <c r="N2164" i="1"/>
  <c r="O2164" i="1"/>
  <c r="P2164" i="1"/>
  <c r="P3316" i="1" s="1"/>
  <c r="Q2164" i="1"/>
  <c r="Q3028" i="1" s="1"/>
  <c r="R2164" i="1"/>
  <c r="S2164" i="1"/>
  <c r="T2164" i="1"/>
  <c r="T3316" i="1" s="1"/>
  <c r="U2164" i="1"/>
  <c r="L2165" i="1"/>
  <c r="L3317" i="1" s="1"/>
  <c r="M2165" i="1"/>
  <c r="N2165" i="1"/>
  <c r="N3317" i="1" s="1"/>
  <c r="O2165" i="1"/>
  <c r="O3317" i="1" s="1"/>
  <c r="P2165" i="1"/>
  <c r="P3317" i="1" s="1"/>
  <c r="Q2165" i="1"/>
  <c r="Q3317" i="1" s="1"/>
  <c r="R2165" i="1"/>
  <c r="R3317" i="1" s="1"/>
  <c r="S2165" i="1"/>
  <c r="S3029" i="1" s="1"/>
  <c r="T2165" i="1"/>
  <c r="T3317" i="1" s="1"/>
  <c r="U2165" i="1"/>
  <c r="U3029" i="1" s="1"/>
  <c r="L2166" i="1"/>
  <c r="L3318" i="1" s="1"/>
  <c r="M2166" i="1"/>
  <c r="M3030" i="1" s="1"/>
  <c r="N2166" i="1"/>
  <c r="O2166" i="1"/>
  <c r="P2166" i="1"/>
  <c r="P3318" i="1" s="1"/>
  <c r="Q2166" i="1"/>
  <c r="Q3318" i="1" s="1"/>
  <c r="R2166" i="1"/>
  <c r="S2166" i="1"/>
  <c r="T2166" i="1"/>
  <c r="T3318" i="1" s="1"/>
  <c r="U2166" i="1"/>
  <c r="U3318" i="1" s="1"/>
  <c r="L2167" i="1"/>
  <c r="L3319" i="1" s="1"/>
  <c r="M2167" i="1"/>
  <c r="N2167" i="1"/>
  <c r="N3319" i="1" s="1"/>
  <c r="O2167" i="1"/>
  <c r="O3031" i="1" s="1"/>
  <c r="P2167" i="1"/>
  <c r="P3319" i="1" s="1"/>
  <c r="Q2167" i="1"/>
  <c r="R2167" i="1"/>
  <c r="R3319" i="1" s="1"/>
  <c r="S2167" i="1"/>
  <c r="T2167" i="1"/>
  <c r="T3031" i="1" s="1"/>
  <c r="U2167" i="1"/>
  <c r="L2168" i="1"/>
  <c r="L3320" i="1" s="1"/>
  <c r="M2168" i="1"/>
  <c r="M3320" i="1" s="1"/>
  <c r="N2168" i="1"/>
  <c r="O2168" i="1"/>
  <c r="P2168" i="1"/>
  <c r="P3320" i="1" s="1"/>
  <c r="Q2168" i="1"/>
  <c r="Q3320" i="1" s="1"/>
  <c r="R2168" i="1"/>
  <c r="S2168" i="1"/>
  <c r="T2168" i="1"/>
  <c r="T3320" i="1" s="1"/>
  <c r="U2168" i="1"/>
  <c r="U3032" i="1" s="1"/>
  <c r="L2169" i="1"/>
  <c r="M2169" i="1"/>
  <c r="M3033" i="1" s="1"/>
  <c r="N2169" i="1"/>
  <c r="N3321" i="1" s="1"/>
  <c r="O2169" i="1"/>
  <c r="P2169" i="1"/>
  <c r="Q2169" i="1"/>
  <c r="Q3321" i="1" s="1"/>
  <c r="R2169" i="1"/>
  <c r="R3321" i="1" s="1"/>
  <c r="S2169" i="1"/>
  <c r="S3321" i="1" s="1"/>
  <c r="T2169" i="1"/>
  <c r="U2169" i="1"/>
  <c r="U3033" i="1" s="1"/>
  <c r="L2170" i="1"/>
  <c r="L3322" i="1" s="1"/>
  <c r="M2170" i="1"/>
  <c r="M3322" i="1" s="1"/>
  <c r="N2170" i="1"/>
  <c r="N3034" i="1" s="1"/>
  <c r="O2170" i="1"/>
  <c r="O3322" i="1" s="1"/>
  <c r="P2170" i="1"/>
  <c r="P3322" i="1" s="1"/>
  <c r="Q2170" i="1"/>
  <c r="Q3034" i="1" s="1"/>
  <c r="R2170" i="1"/>
  <c r="R3322" i="1" s="1"/>
  <c r="S2170" i="1"/>
  <c r="T2170" i="1"/>
  <c r="T3322" i="1" s="1"/>
  <c r="U2170" i="1"/>
  <c r="L2171" i="1"/>
  <c r="L3035" i="1" s="1"/>
  <c r="M2171" i="1"/>
  <c r="M3323" i="1" s="1"/>
  <c r="N2171" i="1"/>
  <c r="N3323" i="1" s="1"/>
  <c r="O2171" i="1"/>
  <c r="O3323" i="1" s="1"/>
  <c r="P2171" i="1"/>
  <c r="Q2171" i="1"/>
  <c r="Q3323" i="1" s="1"/>
  <c r="R2171" i="1"/>
  <c r="R3323" i="1" s="1"/>
  <c r="S2171" i="1"/>
  <c r="S3323" i="1" s="1"/>
  <c r="T2171" i="1"/>
  <c r="U2171" i="1"/>
  <c r="U3323" i="1" s="1"/>
  <c r="L2172" i="1"/>
  <c r="L3324" i="1" s="1"/>
  <c r="M2172" i="1"/>
  <c r="N2172" i="1"/>
  <c r="N3324" i="1" s="1"/>
  <c r="O2172" i="1"/>
  <c r="O3036" i="1" s="1"/>
  <c r="P2172" i="1"/>
  <c r="P3324" i="1" s="1"/>
  <c r="Q2172" i="1"/>
  <c r="Q3036" i="1" s="1"/>
  <c r="R2172" i="1"/>
  <c r="S2172" i="1"/>
  <c r="S3324" i="1" s="1"/>
  <c r="T2172" i="1"/>
  <c r="T3324" i="1" s="1"/>
  <c r="U2172" i="1"/>
  <c r="U3324" i="1" s="1"/>
  <c r="L2173" i="1"/>
  <c r="M2173" i="1"/>
  <c r="M3037" i="1" s="1"/>
  <c r="N2173" i="1"/>
  <c r="N3325" i="1" s="1"/>
  <c r="O2173" i="1"/>
  <c r="O3325" i="1" s="1"/>
  <c r="P2173" i="1"/>
  <c r="P3037" i="1" s="1"/>
  <c r="Q2173" i="1"/>
  <c r="Q3325" i="1" s="1"/>
  <c r="R2173" i="1"/>
  <c r="R3325" i="1" s="1"/>
  <c r="S2173" i="1"/>
  <c r="T2173" i="1"/>
  <c r="T3325" i="1" s="1"/>
  <c r="U2173" i="1"/>
  <c r="L2174" i="1"/>
  <c r="L3326" i="1" s="1"/>
  <c r="M2174" i="1"/>
  <c r="M3038" i="1" s="1"/>
  <c r="N2174" i="1"/>
  <c r="N3038" i="1" s="1"/>
  <c r="O2174" i="1"/>
  <c r="P2174" i="1"/>
  <c r="P3326" i="1" s="1"/>
  <c r="Q2174" i="1"/>
  <c r="Q3326" i="1" s="1"/>
  <c r="R2174" i="1"/>
  <c r="S2174" i="1"/>
  <c r="T2174" i="1"/>
  <c r="T3326" i="1" s="1"/>
  <c r="U2174" i="1"/>
  <c r="U3326" i="1" s="1"/>
  <c r="L2175" i="1"/>
  <c r="L3039" i="1" s="1"/>
  <c r="M2175" i="1"/>
  <c r="N2175" i="1"/>
  <c r="N3327" i="1" s="1"/>
  <c r="O2175" i="1"/>
  <c r="O3327" i="1" s="1"/>
  <c r="P2175" i="1"/>
  <c r="P3327" i="1" s="1"/>
  <c r="Q2175" i="1"/>
  <c r="Q3327" i="1" s="1"/>
  <c r="R2175" i="1"/>
  <c r="R3327" i="1" s="1"/>
  <c r="S2175" i="1"/>
  <c r="S3327" i="1" s="1"/>
  <c r="T2175" i="1"/>
  <c r="U2175" i="1"/>
  <c r="L2176" i="1"/>
  <c r="L3328" i="1" s="1"/>
  <c r="M2176" i="1"/>
  <c r="M3328" i="1" s="1"/>
  <c r="N2176" i="1"/>
  <c r="O2176" i="1"/>
  <c r="O3328" i="1" s="1"/>
  <c r="P2176" i="1"/>
  <c r="P3328" i="1" s="1"/>
  <c r="Q2176" i="1"/>
  <c r="Q3328" i="1" s="1"/>
  <c r="R2176" i="1"/>
  <c r="S2176" i="1"/>
  <c r="S3328" i="1" s="1"/>
  <c r="T2176" i="1"/>
  <c r="T3328" i="1" s="1"/>
  <c r="U2176" i="1"/>
  <c r="U3328" i="1" s="1"/>
  <c r="L2177" i="1"/>
  <c r="M2177" i="1"/>
  <c r="N2177" i="1"/>
  <c r="N3329" i="1" s="1"/>
  <c r="O2177" i="1"/>
  <c r="O3329" i="1" s="1"/>
  <c r="P2177" i="1"/>
  <c r="Q2177" i="1"/>
  <c r="R2177" i="1"/>
  <c r="R3329" i="1" s="1"/>
  <c r="S2177" i="1"/>
  <c r="T2177" i="1"/>
  <c r="T3329" i="1" s="1"/>
  <c r="U2177" i="1"/>
  <c r="L2178" i="1"/>
  <c r="L3330" i="1" s="1"/>
  <c r="M2178" i="1"/>
  <c r="M3330" i="1" s="1"/>
  <c r="N2178" i="1"/>
  <c r="N3330" i="1" s="1"/>
  <c r="O2178" i="1"/>
  <c r="O3330" i="1" s="1"/>
  <c r="P2178" i="1"/>
  <c r="P3330" i="1" s="1"/>
  <c r="Q2178" i="1"/>
  <c r="Q3330" i="1" s="1"/>
  <c r="R2178" i="1"/>
  <c r="R3330" i="1" s="1"/>
  <c r="S2178" i="1"/>
  <c r="T2178" i="1"/>
  <c r="T3330" i="1" s="1"/>
  <c r="U2178" i="1"/>
  <c r="U3330" i="1" s="1"/>
  <c r="L2179" i="1"/>
  <c r="L3331" i="1" s="1"/>
  <c r="M2179" i="1"/>
  <c r="N2179" i="1"/>
  <c r="N3331" i="1" s="1"/>
  <c r="O2179" i="1"/>
  <c r="O3331" i="1" s="1"/>
  <c r="P2179" i="1"/>
  <c r="Q2179" i="1"/>
  <c r="R2179" i="1"/>
  <c r="R3331" i="1" s="1"/>
  <c r="S2179" i="1"/>
  <c r="T2179" i="1"/>
  <c r="U2179" i="1"/>
  <c r="L2180" i="1"/>
  <c r="L3332" i="1" s="1"/>
  <c r="M2180" i="1"/>
  <c r="M3332" i="1" s="1"/>
  <c r="N2180" i="1"/>
  <c r="O2180" i="1"/>
  <c r="P2180" i="1"/>
  <c r="P3332" i="1" s="1"/>
  <c r="Q2180" i="1"/>
  <c r="Q3332" i="1" s="1"/>
  <c r="R2180" i="1"/>
  <c r="S2180" i="1"/>
  <c r="T2180" i="1"/>
  <c r="T3332" i="1" s="1"/>
  <c r="U2180" i="1"/>
  <c r="U3332" i="1" s="1"/>
  <c r="L2181" i="1"/>
  <c r="M2181" i="1"/>
  <c r="M3045" i="1" s="1"/>
  <c r="N2181" i="1"/>
  <c r="N3333" i="1" s="1"/>
  <c r="O2181" i="1"/>
  <c r="O3333" i="1" s="1"/>
  <c r="P2181" i="1"/>
  <c r="Q2181" i="1"/>
  <c r="Q3333" i="1" s="1"/>
  <c r="R2181" i="1"/>
  <c r="R3333" i="1" s="1"/>
  <c r="S2181" i="1"/>
  <c r="T2181" i="1"/>
  <c r="T3333" i="1" s="1"/>
  <c r="U2181" i="1"/>
  <c r="L2182" i="1"/>
  <c r="L3334" i="1" s="1"/>
  <c r="M2182" i="1"/>
  <c r="M3334" i="1" s="1"/>
  <c r="N2182" i="1"/>
  <c r="O2182" i="1"/>
  <c r="O3334" i="1" s="1"/>
  <c r="P2182" i="1"/>
  <c r="P3334" i="1" s="1"/>
  <c r="Q2182" i="1"/>
  <c r="Q3334" i="1" s="1"/>
  <c r="R2182" i="1"/>
  <c r="R3046" i="1" s="1"/>
  <c r="S2182" i="1"/>
  <c r="T2182" i="1"/>
  <c r="T3334" i="1" s="1"/>
  <c r="U2182" i="1"/>
  <c r="U3334" i="1" s="1"/>
  <c r="L2183" i="1"/>
  <c r="L3335" i="1" s="1"/>
  <c r="M2183" i="1"/>
  <c r="M3335" i="1" s="1"/>
  <c r="N2183" i="1"/>
  <c r="N3335" i="1" s="1"/>
  <c r="O2183" i="1"/>
  <c r="O3335" i="1" s="1"/>
  <c r="P2183" i="1"/>
  <c r="P3047" i="1" s="1"/>
  <c r="Q2183" i="1"/>
  <c r="R2183" i="1"/>
  <c r="R3335" i="1" s="1"/>
  <c r="S2183" i="1"/>
  <c r="S3335" i="1" s="1"/>
  <c r="T2183" i="1"/>
  <c r="T3335" i="1" s="1"/>
  <c r="U2183" i="1"/>
  <c r="L2184" i="1"/>
  <c r="L3336" i="1" s="1"/>
  <c r="M2184" i="1"/>
  <c r="M3336" i="1" s="1"/>
  <c r="N2184" i="1"/>
  <c r="N3336" i="1" s="1"/>
  <c r="O2184" i="1"/>
  <c r="P2184" i="1"/>
  <c r="Q2184" i="1"/>
  <c r="Q3336" i="1" s="1"/>
  <c r="R2184" i="1"/>
  <c r="R3336" i="1" s="1"/>
  <c r="S2184" i="1"/>
  <c r="T2184" i="1"/>
  <c r="U2184" i="1"/>
  <c r="L2185" i="1"/>
  <c r="L3337" i="1" s="1"/>
  <c r="M2185" i="1"/>
  <c r="M3337" i="1" s="1"/>
  <c r="N2185" i="1"/>
  <c r="N3337" i="1" s="1"/>
  <c r="O2185" i="1"/>
  <c r="O3337" i="1" s="1"/>
  <c r="P2185" i="1"/>
  <c r="P3337" i="1" s="1"/>
  <c r="Q2185" i="1"/>
  <c r="R2185" i="1"/>
  <c r="R3337" i="1" s="1"/>
  <c r="S2185" i="1"/>
  <c r="S3337" i="1" s="1"/>
  <c r="T2185" i="1"/>
  <c r="T3337" i="1" s="1"/>
  <c r="U2185" i="1"/>
  <c r="U3337" i="1" s="1"/>
  <c r="L2186" i="1"/>
  <c r="L3338" i="1" s="1"/>
  <c r="M2186" i="1"/>
  <c r="M3338" i="1" s="1"/>
  <c r="N2186" i="1"/>
  <c r="O2186" i="1"/>
  <c r="P2186" i="1"/>
  <c r="P3338" i="1" s="1"/>
  <c r="Q2186" i="1"/>
  <c r="Q3338" i="1" s="1"/>
  <c r="R2186" i="1"/>
  <c r="S2186" i="1"/>
  <c r="T2186" i="1"/>
  <c r="T3338" i="1" s="1"/>
  <c r="U2186" i="1"/>
  <c r="L2187" i="1"/>
  <c r="L3339" i="1" s="1"/>
  <c r="M2187" i="1"/>
  <c r="N2187" i="1"/>
  <c r="N3339" i="1" s="1"/>
  <c r="O2187" i="1"/>
  <c r="O3339" i="1" s="1"/>
  <c r="P2187" i="1"/>
  <c r="P3339" i="1" s="1"/>
  <c r="Q2187" i="1"/>
  <c r="R2187" i="1"/>
  <c r="R3339" i="1" s="1"/>
  <c r="S2187" i="1"/>
  <c r="T2187" i="1"/>
  <c r="T3339" i="1" s="1"/>
  <c r="U2187" i="1"/>
  <c r="L2188" i="1"/>
  <c r="L3340" i="1" s="1"/>
  <c r="M2188" i="1"/>
  <c r="M3340" i="1" s="1"/>
  <c r="N2188" i="1"/>
  <c r="O2188" i="1"/>
  <c r="P2188" i="1"/>
  <c r="P3340" i="1" s="1"/>
  <c r="Q2188" i="1"/>
  <c r="Q3340" i="1" s="1"/>
  <c r="R2188" i="1"/>
  <c r="S2188" i="1"/>
  <c r="S3052" i="1" s="1"/>
  <c r="T2188" i="1"/>
  <c r="T3340" i="1" s="1"/>
  <c r="U2188" i="1"/>
  <c r="U3340" i="1" s="1"/>
  <c r="L2189" i="1"/>
  <c r="M2189" i="1"/>
  <c r="N2189" i="1"/>
  <c r="N3341" i="1" s="1"/>
  <c r="O2189" i="1"/>
  <c r="P2189" i="1"/>
  <c r="P3341" i="1" s="1"/>
  <c r="Q2189" i="1"/>
  <c r="Q3053" i="1" s="1"/>
  <c r="R2189" i="1"/>
  <c r="R3341" i="1" s="1"/>
  <c r="S2189" i="1"/>
  <c r="T2189" i="1"/>
  <c r="T3341" i="1" s="1"/>
  <c r="U2189" i="1"/>
  <c r="L2190" i="1"/>
  <c r="L3342" i="1" s="1"/>
  <c r="M2190" i="1"/>
  <c r="M3342" i="1" s="1"/>
  <c r="N2190" i="1"/>
  <c r="O2190" i="1"/>
  <c r="P2190" i="1"/>
  <c r="P3342" i="1" s="1"/>
  <c r="Q2190" i="1"/>
  <c r="Q3342" i="1" s="1"/>
  <c r="R2190" i="1"/>
  <c r="S2190" i="1"/>
  <c r="S3342" i="1" s="1"/>
  <c r="T2190" i="1"/>
  <c r="T3342" i="1" s="1"/>
  <c r="U2190" i="1"/>
  <c r="U3342" i="1" s="1"/>
  <c r="L2191" i="1"/>
  <c r="L3343" i="1" s="1"/>
  <c r="M2191" i="1"/>
  <c r="M3055" i="1" s="1"/>
  <c r="N2191" i="1"/>
  <c r="N3343" i="1" s="1"/>
  <c r="O2191" i="1"/>
  <c r="O3343" i="1" s="1"/>
  <c r="P2191" i="1"/>
  <c r="Q2191" i="1"/>
  <c r="Q3343" i="1" s="1"/>
  <c r="R2191" i="1"/>
  <c r="R3343" i="1" s="1"/>
  <c r="S2191" i="1"/>
  <c r="T2191" i="1"/>
  <c r="U2191" i="1"/>
  <c r="L2192" i="1"/>
  <c r="L3344" i="1" s="1"/>
  <c r="M2192" i="1"/>
  <c r="M3344" i="1" s="1"/>
  <c r="N2192" i="1"/>
  <c r="O2192" i="1"/>
  <c r="P2192" i="1"/>
  <c r="P3344" i="1" s="1"/>
  <c r="Q2192" i="1"/>
  <c r="Q3344" i="1" s="1"/>
  <c r="R2192" i="1"/>
  <c r="R3344" i="1" s="1"/>
  <c r="S2192" i="1"/>
  <c r="T2192" i="1"/>
  <c r="T3344" i="1" s="1"/>
  <c r="U2192" i="1"/>
  <c r="U3344" i="1" s="1"/>
  <c r="L2193" i="1"/>
  <c r="L3057" i="1" s="1"/>
  <c r="M2193" i="1"/>
  <c r="N2193" i="1"/>
  <c r="N3345" i="1" s="1"/>
  <c r="O2193" i="1"/>
  <c r="O3345" i="1" s="1"/>
  <c r="P2193" i="1"/>
  <c r="Q2193" i="1"/>
  <c r="Q3345" i="1" s="1"/>
  <c r="R2193" i="1"/>
  <c r="R3345" i="1" s="1"/>
  <c r="S2193" i="1"/>
  <c r="S3345" i="1" s="1"/>
  <c r="T2193" i="1"/>
  <c r="U2193" i="1"/>
  <c r="L2194" i="1"/>
  <c r="L3346" i="1" s="1"/>
  <c r="M2194" i="1"/>
  <c r="M3346" i="1" s="1"/>
  <c r="N2194" i="1"/>
  <c r="O2194" i="1"/>
  <c r="P2194" i="1"/>
  <c r="P3346" i="1" s="1"/>
  <c r="Q2194" i="1"/>
  <c r="Q3346" i="1" s="1"/>
  <c r="R2194" i="1"/>
  <c r="R3058" i="1" s="1"/>
  <c r="S2194" i="1"/>
  <c r="T2194" i="1"/>
  <c r="T3346" i="1" s="1"/>
  <c r="U2194" i="1"/>
  <c r="U3346" i="1" s="1"/>
  <c r="L2195" i="1"/>
  <c r="M2195" i="1"/>
  <c r="M3347" i="1" s="1"/>
  <c r="N2195" i="1"/>
  <c r="N3347" i="1" s="1"/>
  <c r="O2195" i="1"/>
  <c r="P2195" i="1"/>
  <c r="Q2195" i="1"/>
  <c r="Q3059" i="1" s="1"/>
  <c r="R2195" i="1"/>
  <c r="R3347" i="1" s="1"/>
  <c r="S2195" i="1"/>
  <c r="S3347" i="1" s="1"/>
  <c r="T2195" i="1"/>
  <c r="T3347" i="1" s="1"/>
  <c r="U2195" i="1"/>
  <c r="L2196" i="1"/>
  <c r="L3348" i="1" s="1"/>
  <c r="M2196" i="1"/>
  <c r="M3348" i="1" s="1"/>
  <c r="N2196" i="1"/>
  <c r="O2196" i="1"/>
  <c r="P2196" i="1"/>
  <c r="P3348" i="1" s="1"/>
  <c r="Q2196" i="1"/>
  <c r="R2196" i="1"/>
  <c r="R3348" i="1" s="1"/>
  <c r="S2196" i="1"/>
  <c r="S3060" i="1" s="1"/>
  <c r="T2196" i="1"/>
  <c r="T3348" i="1" s="1"/>
  <c r="U2196" i="1"/>
  <c r="U3348" i="1" s="1"/>
  <c r="L2197" i="1"/>
  <c r="M2197" i="1"/>
  <c r="M3349" i="1" s="1"/>
  <c r="N2197" i="1"/>
  <c r="N3349" i="1" s="1"/>
  <c r="O2197" i="1"/>
  <c r="O3349" i="1" s="1"/>
  <c r="P2197" i="1"/>
  <c r="P3349" i="1" s="1"/>
  <c r="Q2197" i="1"/>
  <c r="Q3061" i="1" s="1"/>
  <c r="R2197" i="1"/>
  <c r="R3349" i="1" s="1"/>
  <c r="S2197" i="1"/>
  <c r="T2197" i="1"/>
  <c r="U2197" i="1"/>
  <c r="U3349" i="1" s="1"/>
  <c r="M2162" i="1"/>
  <c r="M3314" i="1" s="1"/>
  <c r="N2162" i="1"/>
  <c r="N3314" i="1" s="1"/>
  <c r="O2162" i="1"/>
  <c r="P2162" i="1"/>
  <c r="P3026" i="1" s="1"/>
  <c r="Q2162" i="1"/>
  <c r="Q3314" i="1" s="1"/>
  <c r="R2162" i="1"/>
  <c r="R3314" i="1" s="1"/>
  <c r="S2162" i="1"/>
  <c r="T2162" i="1"/>
  <c r="U2162" i="1"/>
  <c r="U3314" i="1" s="1"/>
  <c r="L2162" i="1"/>
  <c r="L3314" i="1" s="1"/>
  <c r="L2595" i="1"/>
  <c r="M2595" i="1"/>
  <c r="N2595" i="1"/>
  <c r="O2595" i="1"/>
  <c r="P2595" i="1"/>
  <c r="Q2595" i="1"/>
  <c r="R2595" i="1"/>
  <c r="S2595" i="1"/>
  <c r="T2595" i="1"/>
  <c r="U2595" i="1"/>
  <c r="L2596" i="1"/>
  <c r="M2596" i="1"/>
  <c r="N2596" i="1"/>
  <c r="O2596" i="1"/>
  <c r="P2596" i="1"/>
  <c r="Q2596" i="1"/>
  <c r="R2596" i="1"/>
  <c r="S2596" i="1"/>
  <c r="T2596" i="1"/>
  <c r="U2596" i="1"/>
  <c r="L2597" i="1"/>
  <c r="M2597" i="1"/>
  <c r="N2597" i="1"/>
  <c r="O2597" i="1"/>
  <c r="P2597" i="1"/>
  <c r="Q2597" i="1"/>
  <c r="R2597" i="1"/>
  <c r="S2597" i="1"/>
  <c r="T2597" i="1"/>
  <c r="U2597" i="1"/>
  <c r="L2598" i="1"/>
  <c r="M2598" i="1"/>
  <c r="N2598" i="1"/>
  <c r="O2598" i="1"/>
  <c r="P2598" i="1"/>
  <c r="Q2598" i="1"/>
  <c r="R2598" i="1"/>
  <c r="S2598" i="1"/>
  <c r="T2598" i="1"/>
  <c r="U2598" i="1"/>
  <c r="L2599" i="1"/>
  <c r="M2599" i="1"/>
  <c r="N2599" i="1"/>
  <c r="O2599" i="1"/>
  <c r="P2599" i="1"/>
  <c r="Q2599" i="1"/>
  <c r="R2599" i="1"/>
  <c r="S2599" i="1"/>
  <c r="T2599" i="1"/>
  <c r="U2599" i="1"/>
  <c r="L2600" i="1"/>
  <c r="M2600" i="1"/>
  <c r="N2600" i="1"/>
  <c r="O2600" i="1"/>
  <c r="P2600" i="1"/>
  <c r="Q2600" i="1"/>
  <c r="R2600" i="1"/>
  <c r="S2600" i="1"/>
  <c r="T2600" i="1"/>
  <c r="U2600" i="1"/>
  <c r="L2601" i="1"/>
  <c r="M2601" i="1"/>
  <c r="N2601" i="1"/>
  <c r="O2601" i="1"/>
  <c r="P2601" i="1"/>
  <c r="Q2601" i="1"/>
  <c r="R2601" i="1"/>
  <c r="S2601" i="1"/>
  <c r="T2601" i="1"/>
  <c r="U2601" i="1"/>
  <c r="L2602" i="1"/>
  <c r="M2602" i="1"/>
  <c r="N2602" i="1"/>
  <c r="O2602" i="1"/>
  <c r="P2602" i="1"/>
  <c r="Q2602" i="1"/>
  <c r="R2602" i="1"/>
  <c r="S2602" i="1"/>
  <c r="T2602" i="1"/>
  <c r="U2602" i="1"/>
  <c r="L2603" i="1"/>
  <c r="M2603" i="1"/>
  <c r="N2603" i="1"/>
  <c r="O2603" i="1"/>
  <c r="P2603" i="1"/>
  <c r="Q2603" i="1"/>
  <c r="R2603" i="1"/>
  <c r="S2603" i="1"/>
  <c r="T2603" i="1"/>
  <c r="U2603" i="1"/>
  <c r="L2604" i="1"/>
  <c r="M2604" i="1"/>
  <c r="N2604" i="1"/>
  <c r="O2604" i="1"/>
  <c r="P2604" i="1"/>
  <c r="Q2604" i="1"/>
  <c r="R2604" i="1"/>
  <c r="S2604" i="1"/>
  <c r="T2604" i="1"/>
  <c r="U2604" i="1"/>
  <c r="L2605" i="1"/>
  <c r="M2605" i="1"/>
  <c r="N2605" i="1"/>
  <c r="O2605" i="1"/>
  <c r="P2605" i="1"/>
  <c r="Q2605" i="1"/>
  <c r="R2605" i="1"/>
  <c r="S2605" i="1"/>
  <c r="T2605" i="1"/>
  <c r="U2605" i="1"/>
  <c r="L2606" i="1"/>
  <c r="M2606" i="1"/>
  <c r="N2606" i="1"/>
  <c r="O2606" i="1"/>
  <c r="P2606" i="1"/>
  <c r="Q2606" i="1"/>
  <c r="R2606" i="1"/>
  <c r="S2606" i="1"/>
  <c r="T2606" i="1"/>
  <c r="U2606" i="1"/>
  <c r="L2607" i="1"/>
  <c r="M2607" i="1"/>
  <c r="N2607" i="1"/>
  <c r="O2607" i="1"/>
  <c r="P2607" i="1"/>
  <c r="Q2607" i="1"/>
  <c r="R2607" i="1"/>
  <c r="S2607" i="1"/>
  <c r="T2607" i="1"/>
  <c r="U2607" i="1"/>
  <c r="L2608" i="1"/>
  <c r="M2608" i="1"/>
  <c r="N2608" i="1"/>
  <c r="O2608" i="1"/>
  <c r="P2608" i="1"/>
  <c r="Q2608" i="1"/>
  <c r="R2608" i="1"/>
  <c r="S2608" i="1"/>
  <c r="T2608" i="1"/>
  <c r="U2608" i="1"/>
  <c r="L2609" i="1"/>
  <c r="M2609" i="1"/>
  <c r="N2609" i="1"/>
  <c r="O2609" i="1"/>
  <c r="P2609" i="1"/>
  <c r="Q2609" i="1"/>
  <c r="R2609" i="1"/>
  <c r="S2609" i="1"/>
  <c r="T2609" i="1"/>
  <c r="U2609" i="1"/>
  <c r="L2610" i="1"/>
  <c r="M2610" i="1"/>
  <c r="N2610" i="1"/>
  <c r="O2610" i="1"/>
  <c r="P2610" i="1"/>
  <c r="Q2610" i="1"/>
  <c r="R2610" i="1"/>
  <c r="S2610" i="1"/>
  <c r="T2610" i="1"/>
  <c r="U2610" i="1"/>
  <c r="L2611" i="1"/>
  <c r="M2611" i="1"/>
  <c r="N2611" i="1"/>
  <c r="O2611" i="1"/>
  <c r="P2611" i="1"/>
  <c r="Q2611" i="1"/>
  <c r="R2611" i="1"/>
  <c r="S2611" i="1"/>
  <c r="T2611" i="1"/>
  <c r="U2611" i="1"/>
  <c r="L2612" i="1"/>
  <c r="M2612" i="1"/>
  <c r="N2612" i="1"/>
  <c r="O2612" i="1"/>
  <c r="P2612" i="1"/>
  <c r="Q2612" i="1"/>
  <c r="R2612" i="1"/>
  <c r="S2612" i="1"/>
  <c r="T2612" i="1"/>
  <c r="U2612" i="1"/>
  <c r="L2613" i="1"/>
  <c r="M2613" i="1"/>
  <c r="N2613" i="1"/>
  <c r="O2613" i="1"/>
  <c r="P2613" i="1"/>
  <c r="Q2613" i="1"/>
  <c r="R2613" i="1"/>
  <c r="S2613" i="1"/>
  <c r="T2613" i="1"/>
  <c r="U2613" i="1"/>
  <c r="L2614" i="1"/>
  <c r="M2614" i="1"/>
  <c r="N2614" i="1"/>
  <c r="O2614" i="1"/>
  <c r="P2614" i="1"/>
  <c r="Q2614" i="1"/>
  <c r="R2614" i="1"/>
  <c r="S2614" i="1"/>
  <c r="T2614" i="1"/>
  <c r="U2614" i="1"/>
  <c r="L2615" i="1"/>
  <c r="M2615" i="1"/>
  <c r="N2615" i="1"/>
  <c r="O2615" i="1"/>
  <c r="P2615" i="1"/>
  <c r="Q2615" i="1"/>
  <c r="R2615" i="1"/>
  <c r="S2615" i="1"/>
  <c r="T2615" i="1"/>
  <c r="U2615" i="1"/>
  <c r="L2616" i="1"/>
  <c r="M2616" i="1"/>
  <c r="N2616" i="1"/>
  <c r="O2616" i="1"/>
  <c r="P2616" i="1"/>
  <c r="Q2616" i="1"/>
  <c r="R2616" i="1"/>
  <c r="S2616" i="1"/>
  <c r="T2616" i="1"/>
  <c r="U2616" i="1"/>
  <c r="L2617" i="1"/>
  <c r="M2617" i="1"/>
  <c r="N2617" i="1"/>
  <c r="O2617" i="1"/>
  <c r="P2617" i="1"/>
  <c r="Q2617" i="1"/>
  <c r="R2617" i="1"/>
  <c r="S2617" i="1"/>
  <c r="T2617" i="1"/>
  <c r="U2617" i="1"/>
  <c r="L2618" i="1"/>
  <c r="M2618" i="1"/>
  <c r="N2618" i="1"/>
  <c r="O2618" i="1"/>
  <c r="P2618" i="1"/>
  <c r="Q2618" i="1"/>
  <c r="R2618" i="1"/>
  <c r="S2618" i="1"/>
  <c r="T2618" i="1"/>
  <c r="U2618" i="1"/>
  <c r="L2619" i="1"/>
  <c r="M2619" i="1"/>
  <c r="N2619" i="1"/>
  <c r="O2619" i="1"/>
  <c r="P2619" i="1"/>
  <c r="Q2619" i="1"/>
  <c r="R2619" i="1"/>
  <c r="S2619" i="1"/>
  <c r="T2619" i="1"/>
  <c r="U2619" i="1"/>
  <c r="L2620" i="1"/>
  <c r="M2620" i="1"/>
  <c r="N2620" i="1"/>
  <c r="O2620" i="1"/>
  <c r="P2620" i="1"/>
  <c r="Q2620" i="1"/>
  <c r="R2620" i="1"/>
  <c r="S2620" i="1"/>
  <c r="T2620" i="1"/>
  <c r="U2620" i="1"/>
  <c r="L2621" i="1"/>
  <c r="M2621" i="1"/>
  <c r="N2621" i="1"/>
  <c r="O2621" i="1"/>
  <c r="P2621" i="1"/>
  <c r="Q2621" i="1"/>
  <c r="R2621" i="1"/>
  <c r="S2621" i="1"/>
  <c r="T2621" i="1"/>
  <c r="U2621" i="1"/>
  <c r="L2622" i="1"/>
  <c r="M2622" i="1"/>
  <c r="N2622" i="1"/>
  <c r="O2622" i="1"/>
  <c r="P2622" i="1"/>
  <c r="Q2622" i="1"/>
  <c r="R2622" i="1"/>
  <c r="S2622" i="1"/>
  <c r="T2622" i="1"/>
  <c r="U2622" i="1"/>
  <c r="L2623" i="1"/>
  <c r="M2623" i="1"/>
  <c r="N2623" i="1"/>
  <c r="O2623" i="1"/>
  <c r="P2623" i="1"/>
  <c r="Q2623" i="1"/>
  <c r="R2623" i="1"/>
  <c r="S2623" i="1"/>
  <c r="T2623" i="1"/>
  <c r="U2623" i="1"/>
  <c r="L2624" i="1"/>
  <c r="M2624" i="1"/>
  <c r="N2624" i="1"/>
  <c r="O2624" i="1"/>
  <c r="P2624" i="1"/>
  <c r="Q2624" i="1"/>
  <c r="R2624" i="1"/>
  <c r="S2624" i="1"/>
  <c r="T2624" i="1"/>
  <c r="U2624" i="1"/>
  <c r="L2625" i="1"/>
  <c r="M2625" i="1"/>
  <c r="N2625" i="1"/>
  <c r="O2625" i="1"/>
  <c r="P2625" i="1"/>
  <c r="Q2625" i="1"/>
  <c r="R2625" i="1"/>
  <c r="S2625" i="1"/>
  <c r="T2625" i="1"/>
  <c r="U2625" i="1"/>
  <c r="L2626" i="1"/>
  <c r="M2626" i="1"/>
  <c r="N2626" i="1"/>
  <c r="O2626" i="1"/>
  <c r="P2626" i="1"/>
  <c r="Q2626" i="1"/>
  <c r="R2626" i="1"/>
  <c r="S2626" i="1"/>
  <c r="T2626" i="1"/>
  <c r="U2626" i="1"/>
  <c r="L2627" i="1"/>
  <c r="M2627" i="1"/>
  <c r="N2627" i="1"/>
  <c r="O2627" i="1"/>
  <c r="P2627" i="1"/>
  <c r="Q2627" i="1"/>
  <c r="R2627" i="1"/>
  <c r="S2627" i="1"/>
  <c r="T2627" i="1"/>
  <c r="U2627" i="1"/>
  <c r="L2628" i="1"/>
  <c r="M2628" i="1"/>
  <c r="N2628" i="1"/>
  <c r="O2628" i="1"/>
  <c r="P2628" i="1"/>
  <c r="Q2628" i="1"/>
  <c r="R2628" i="1"/>
  <c r="S2628" i="1"/>
  <c r="T2628" i="1"/>
  <c r="U2628" i="1"/>
  <c r="L2629" i="1"/>
  <c r="M2629" i="1"/>
  <c r="N2629" i="1"/>
  <c r="O2629" i="1"/>
  <c r="P2629" i="1"/>
  <c r="Q2629" i="1"/>
  <c r="R2629" i="1"/>
  <c r="S2629" i="1"/>
  <c r="T2629" i="1"/>
  <c r="U2629" i="1"/>
  <c r="M2594" i="1"/>
  <c r="N2594" i="1"/>
  <c r="O2594" i="1"/>
  <c r="P2594" i="1"/>
  <c r="Q2594" i="1"/>
  <c r="R2594" i="1"/>
  <c r="S2594" i="1"/>
  <c r="T2594" i="1"/>
  <c r="U2594" i="1"/>
  <c r="L2594" i="1"/>
  <c r="L2307" i="1"/>
  <c r="M2307" i="1"/>
  <c r="N2307" i="1"/>
  <c r="O2307" i="1"/>
  <c r="P2307" i="1"/>
  <c r="Q2307" i="1"/>
  <c r="R2307" i="1"/>
  <c r="S2307" i="1"/>
  <c r="T2307" i="1"/>
  <c r="U2307" i="1"/>
  <c r="L2308" i="1"/>
  <c r="M2308" i="1"/>
  <c r="N2308" i="1"/>
  <c r="O2308" i="1"/>
  <c r="P2308" i="1"/>
  <c r="Q2308" i="1"/>
  <c r="R2308" i="1"/>
  <c r="S2308" i="1"/>
  <c r="T2308" i="1"/>
  <c r="U2308" i="1"/>
  <c r="L2309" i="1"/>
  <c r="M2309" i="1"/>
  <c r="N2309" i="1"/>
  <c r="O2309" i="1"/>
  <c r="P2309" i="1"/>
  <c r="Q2309" i="1"/>
  <c r="R2309" i="1"/>
  <c r="S2309" i="1"/>
  <c r="T2309" i="1"/>
  <c r="U2309" i="1"/>
  <c r="L2310" i="1"/>
  <c r="M2310" i="1"/>
  <c r="N2310" i="1"/>
  <c r="O2310" i="1"/>
  <c r="P2310" i="1"/>
  <c r="Q2310" i="1"/>
  <c r="R2310" i="1"/>
  <c r="S2310" i="1"/>
  <c r="T2310" i="1"/>
  <c r="U2310" i="1"/>
  <c r="L2311" i="1"/>
  <c r="M2311" i="1"/>
  <c r="N2311" i="1"/>
  <c r="O2311" i="1"/>
  <c r="P2311" i="1"/>
  <c r="Q2311" i="1"/>
  <c r="R2311" i="1"/>
  <c r="S2311" i="1"/>
  <c r="T2311" i="1"/>
  <c r="U2311" i="1"/>
  <c r="L2312" i="1"/>
  <c r="M2312" i="1"/>
  <c r="N2312" i="1"/>
  <c r="O2312" i="1"/>
  <c r="P2312" i="1"/>
  <c r="Q2312" i="1"/>
  <c r="R2312" i="1"/>
  <c r="S2312" i="1"/>
  <c r="T2312" i="1"/>
  <c r="U2312" i="1"/>
  <c r="L2313" i="1"/>
  <c r="M2313" i="1"/>
  <c r="N2313" i="1"/>
  <c r="O2313" i="1"/>
  <c r="P2313" i="1"/>
  <c r="Q2313" i="1"/>
  <c r="R2313" i="1"/>
  <c r="S2313" i="1"/>
  <c r="T2313" i="1"/>
  <c r="U2313" i="1"/>
  <c r="L2314" i="1"/>
  <c r="M2314" i="1"/>
  <c r="N2314" i="1"/>
  <c r="O2314" i="1"/>
  <c r="P2314" i="1"/>
  <c r="Q2314" i="1"/>
  <c r="R2314" i="1"/>
  <c r="S2314" i="1"/>
  <c r="T2314" i="1"/>
  <c r="U2314" i="1"/>
  <c r="L2315" i="1"/>
  <c r="M2315" i="1"/>
  <c r="N2315" i="1"/>
  <c r="O2315" i="1"/>
  <c r="P2315" i="1"/>
  <c r="Q2315" i="1"/>
  <c r="R2315" i="1"/>
  <c r="S2315" i="1"/>
  <c r="T2315" i="1"/>
  <c r="U2315" i="1"/>
  <c r="L2316" i="1"/>
  <c r="M2316" i="1"/>
  <c r="N2316" i="1"/>
  <c r="O2316" i="1"/>
  <c r="P2316" i="1"/>
  <c r="Q2316" i="1"/>
  <c r="R2316" i="1"/>
  <c r="S2316" i="1"/>
  <c r="T2316" i="1"/>
  <c r="U2316" i="1"/>
  <c r="L2317" i="1"/>
  <c r="M2317" i="1"/>
  <c r="N2317" i="1"/>
  <c r="O2317" i="1"/>
  <c r="P2317" i="1"/>
  <c r="Q2317" i="1"/>
  <c r="R2317" i="1"/>
  <c r="S2317" i="1"/>
  <c r="T2317" i="1"/>
  <c r="U2317" i="1"/>
  <c r="L2318" i="1"/>
  <c r="M2318" i="1"/>
  <c r="N2318" i="1"/>
  <c r="O2318" i="1"/>
  <c r="P2318" i="1"/>
  <c r="Q2318" i="1"/>
  <c r="R2318" i="1"/>
  <c r="S2318" i="1"/>
  <c r="T2318" i="1"/>
  <c r="U2318" i="1"/>
  <c r="L2319" i="1"/>
  <c r="M2319" i="1"/>
  <c r="N2319" i="1"/>
  <c r="O2319" i="1"/>
  <c r="P2319" i="1"/>
  <c r="Q2319" i="1"/>
  <c r="R2319" i="1"/>
  <c r="S2319" i="1"/>
  <c r="T2319" i="1"/>
  <c r="U2319" i="1"/>
  <c r="L2320" i="1"/>
  <c r="M2320" i="1"/>
  <c r="N2320" i="1"/>
  <c r="O2320" i="1"/>
  <c r="P2320" i="1"/>
  <c r="Q2320" i="1"/>
  <c r="R2320" i="1"/>
  <c r="S2320" i="1"/>
  <c r="T2320" i="1"/>
  <c r="U2320" i="1"/>
  <c r="L2321" i="1"/>
  <c r="M2321" i="1"/>
  <c r="N2321" i="1"/>
  <c r="O2321" i="1"/>
  <c r="P2321" i="1"/>
  <c r="Q2321" i="1"/>
  <c r="R2321" i="1"/>
  <c r="S2321" i="1"/>
  <c r="T2321" i="1"/>
  <c r="U2321" i="1"/>
  <c r="L2322" i="1"/>
  <c r="M2322" i="1"/>
  <c r="N2322" i="1"/>
  <c r="O2322" i="1"/>
  <c r="P2322" i="1"/>
  <c r="Q2322" i="1"/>
  <c r="R2322" i="1"/>
  <c r="S2322" i="1"/>
  <c r="T2322" i="1"/>
  <c r="U2322" i="1"/>
  <c r="L2323" i="1"/>
  <c r="M2323" i="1"/>
  <c r="N2323" i="1"/>
  <c r="O2323" i="1"/>
  <c r="P2323" i="1"/>
  <c r="Q2323" i="1"/>
  <c r="R2323" i="1"/>
  <c r="S2323" i="1"/>
  <c r="T2323" i="1"/>
  <c r="U2323" i="1"/>
  <c r="L2324" i="1"/>
  <c r="M2324" i="1"/>
  <c r="N2324" i="1"/>
  <c r="O2324" i="1"/>
  <c r="P2324" i="1"/>
  <c r="Q2324" i="1"/>
  <c r="R2324" i="1"/>
  <c r="S2324" i="1"/>
  <c r="T2324" i="1"/>
  <c r="U2324" i="1"/>
  <c r="L2325" i="1"/>
  <c r="M2325" i="1"/>
  <c r="N2325" i="1"/>
  <c r="O2325" i="1"/>
  <c r="P2325" i="1"/>
  <c r="Q2325" i="1"/>
  <c r="R2325" i="1"/>
  <c r="S2325" i="1"/>
  <c r="T2325" i="1"/>
  <c r="U2325" i="1"/>
  <c r="L2326" i="1"/>
  <c r="M2326" i="1"/>
  <c r="N2326" i="1"/>
  <c r="O2326" i="1"/>
  <c r="P2326" i="1"/>
  <c r="Q2326" i="1"/>
  <c r="R2326" i="1"/>
  <c r="S2326" i="1"/>
  <c r="T2326" i="1"/>
  <c r="U2326" i="1"/>
  <c r="L2327" i="1"/>
  <c r="M2327" i="1"/>
  <c r="N2327" i="1"/>
  <c r="O2327" i="1"/>
  <c r="P2327" i="1"/>
  <c r="Q2327" i="1"/>
  <c r="R2327" i="1"/>
  <c r="S2327" i="1"/>
  <c r="T2327" i="1"/>
  <c r="U2327" i="1"/>
  <c r="L2328" i="1"/>
  <c r="M2328" i="1"/>
  <c r="N2328" i="1"/>
  <c r="O2328" i="1"/>
  <c r="P2328" i="1"/>
  <c r="Q2328" i="1"/>
  <c r="R2328" i="1"/>
  <c r="S2328" i="1"/>
  <c r="T2328" i="1"/>
  <c r="U2328" i="1"/>
  <c r="L2329" i="1"/>
  <c r="M2329" i="1"/>
  <c r="N2329" i="1"/>
  <c r="O2329" i="1"/>
  <c r="P2329" i="1"/>
  <c r="Q2329" i="1"/>
  <c r="R2329" i="1"/>
  <c r="S2329" i="1"/>
  <c r="T2329" i="1"/>
  <c r="U2329" i="1"/>
  <c r="L2330" i="1"/>
  <c r="M2330" i="1"/>
  <c r="N2330" i="1"/>
  <c r="O2330" i="1"/>
  <c r="P2330" i="1"/>
  <c r="Q2330" i="1"/>
  <c r="R2330" i="1"/>
  <c r="S2330" i="1"/>
  <c r="T2330" i="1"/>
  <c r="U2330" i="1"/>
  <c r="L2331" i="1"/>
  <c r="M2331" i="1"/>
  <c r="N2331" i="1"/>
  <c r="O2331" i="1"/>
  <c r="P2331" i="1"/>
  <c r="Q2331" i="1"/>
  <c r="R2331" i="1"/>
  <c r="S2331" i="1"/>
  <c r="T2331" i="1"/>
  <c r="U2331" i="1"/>
  <c r="L2332" i="1"/>
  <c r="M2332" i="1"/>
  <c r="N2332" i="1"/>
  <c r="O2332" i="1"/>
  <c r="P2332" i="1"/>
  <c r="Q2332" i="1"/>
  <c r="R2332" i="1"/>
  <c r="S2332" i="1"/>
  <c r="T2332" i="1"/>
  <c r="U2332" i="1"/>
  <c r="L2333" i="1"/>
  <c r="M2333" i="1"/>
  <c r="N2333" i="1"/>
  <c r="O2333" i="1"/>
  <c r="P2333" i="1"/>
  <c r="Q2333" i="1"/>
  <c r="R2333" i="1"/>
  <c r="S2333" i="1"/>
  <c r="T2333" i="1"/>
  <c r="U2333" i="1"/>
  <c r="L2334" i="1"/>
  <c r="M2334" i="1"/>
  <c r="N2334" i="1"/>
  <c r="O2334" i="1"/>
  <c r="P2334" i="1"/>
  <c r="Q2334" i="1"/>
  <c r="R2334" i="1"/>
  <c r="S2334" i="1"/>
  <c r="T2334" i="1"/>
  <c r="U2334" i="1"/>
  <c r="L2335" i="1"/>
  <c r="M2335" i="1"/>
  <c r="N2335" i="1"/>
  <c r="O2335" i="1"/>
  <c r="P2335" i="1"/>
  <c r="Q2335" i="1"/>
  <c r="R2335" i="1"/>
  <c r="S2335" i="1"/>
  <c r="T2335" i="1"/>
  <c r="U2335" i="1"/>
  <c r="L2336" i="1"/>
  <c r="M2336" i="1"/>
  <c r="N2336" i="1"/>
  <c r="O2336" i="1"/>
  <c r="P2336" i="1"/>
  <c r="Q2336" i="1"/>
  <c r="R2336" i="1"/>
  <c r="S2336" i="1"/>
  <c r="T2336" i="1"/>
  <c r="U2336" i="1"/>
  <c r="L2337" i="1"/>
  <c r="M2337" i="1"/>
  <c r="N2337" i="1"/>
  <c r="O2337" i="1"/>
  <c r="P2337" i="1"/>
  <c r="Q2337" i="1"/>
  <c r="R2337" i="1"/>
  <c r="S2337" i="1"/>
  <c r="T2337" i="1"/>
  <c r="U2337" i="1"/>
  <c r="L2338" i="1"/>
  <c r="M2338" i="1"/>
  <c r="N2338" i="1"/>
  <c r="O2338" i="1"/>
  <c r="P2338" i="1"/>
  <c r="Q2338" i="1"/>
  <c r="R2338" i="1"/>
  <c r="S2338" i="1"/>
  <c r="T2338" i="1"/>
  <c r="U2338" i="1"/>
  <c r="L2339" i="1"/>
  <c r="M2339" i="1"/>
  <c r="N2339" i="1"/>
  <c r="O2339" i="1"/>
  <c r="P2339" i="1"/>
  <c r="Q2339" i="1"/>
  <c r="R2339" i="1"/>
  <c r="S2339" i="1"/>
  <c r="T2339" i="1"/>
  <c r="U2339" i="1"/>
  <c r="L2340" i="1"/>
  <c r="M2340" i="1"/>
  <c r="N2340" i="1"/>
  <c r="O2340" i="1"/>
  <c r="P2340" i="1"/>
  <c r="Q2340" i="1"/>
  <c r="R2340" i="1"/>
  <c r="S2340" i="1"/>
  <c r="T2340" i="1"/>
  <c r="U2340" i="1"/>
  <c r="L2341" i="1"/>
  <c r="M2341" i="1"/>
  <c r="N2341" i="1"/>
  <c r="O2341" i="1"/>
  <c r="P2341" i="1"/>
  <c r="Q2341" i="1"/>
  <c r="R2341" i="1"/>
  <c r="S2341" i="1"/>
  <c r="T2341" i="1"/>
  <c r="U2341" i="1"/>
  <c r="M2306" i="1"/>
  <c r="N2306" i="1"/>
  <c r="O2306" i="1"/>
  <c r="P2306" i="1"/>
  <c r="Q2306" i="1"/>
  <c r="R2306" i="1"/>
  <c r="S2306" i="1"/>
  <c r="T2306" i="1"/>
  <c r="U2306" i="1"/>
  <c r="L2306" i="1"/>
  <c r="M2018" i="1"/>
  <c r="N2018" i="1"/>
  <c r="O2018" i="1"/>
  <c r="P2018" i="1"/>
  <c r="Q2018" i="1"/>
  <c r="R2018" i="1"/>
  <c r="S2018" i="1"/>
  <c r="T2018" i="1"/>
  <c r="U2018" i="1"/>
  <c r="M2019" i="1"/>
  <c r="N2019" i="1"/>
  <c r="O2019" i="1"/>
  <c r="P2019" i="1"/>
  <c r="Q2019" i="1"/>
  <c r="R2019" i="1"/>
  <c r="S2019" i="1"/>
  <c r="T2019" i="1"/>
  <c r="U2019" i="1"/>
  <c r="M2020" i="1"/>
  <c r="N2020" i="1"/>
  <c r="O2020" i="1"/>
  <c r="P2020" i="1"/>
  <c r="Q2020" i="1"/>
  <c r="R2020" i="1"/>
  <c r="S2020" i="1"/>
  <c r="T2020" i="1"/>
  <c r="U2020" i="1"/>
  <c r="M2021" i="1"/>
  <c r="N2021" i="1"/>
  <c r="O2021" i="1"/>
  <c r="P2021" i="1"/>
  <c r="Q2021" i="1"/>
  <c r="R2021" i="1"/>
  <c r="S2021" i="1"/>
  <c r="T2021" i="1"/>
  <c r="U2021" i="1"/>
  <c r="M2022" i="1"/>
  <c r="N2022" i="1"/>
  <c r="O2022" i="1"/>
  <c r="P2022" i="1"/>
  <c r="Q2022" i="1"/>
  <c r="R2022" i="1"/>
  <c r="S2022" i="1"/>
  <c r="T2022" i="1"/>
  <c r="U2022" i="1"/>
  <c r="M2023" i="1"/>
  <c r="N2023" i="1"/>
  <c r="N2887" i="1" s="1"/>
  <c r="O2023" i="1"/>
  <c r="P2023" i="1"/>
  <c r="Q2023" i="1"/>
  <c r="R2023" i="1"/>
  <c r="S2023" i="1"/>
  <c r="T2023" i="1"/>
  <c r="U2023" i="1"/>
  <c r="M2024" i="1"/>
  <c r="N2024" i="1"/>
  <c r="O2024" i="1"/>
  <c r="P2024" i="1"/>
  <c r="Q2024" i="1"/>
  <c r="R2024" i="1"/>
  <c r="S2024" i="1"/>
  <c r="T2024" i="1"/>
  <c r="U2024" i="1"/>
  <c r="M2025" i="1"/>
  <c r="N2025" i="1"/>
  <c r="O2025" i="1"/>
  <c r="P2025" i="1"/>
  <c r="Q2025" i="1"/>
  <c r="R2025" i="1"/>
  <c r="S2025" i="1"/>
  <c r="T2025" i="1"/>
  <c r="U2025" i="1"/>
  <c r="M2026" i="1"/>
  <c r="N2026" i="1"/>
  <c r="O2026" i="1"/>
  <c r="P2026" i="1"/>
  <c r="Q2026" i="1"/>
  <c r="R2026" i="1"/>
  <c r="S2026" i="1"/>
  <c r="T2026" i="1"/>
  <c r="U2026" i="1"/>
  <c r="M2027" i="1"/>
  <c r="N2027" i="1"/>
  <c r="N3179" i="1" s="1"/>
  <c r="O2027" i="1"/>
  <c r="P2027" i="1"/>
  <c r="Q2027" i="1"/>
  <c r="R2027" i="1"/>
  <c r="S2027" i="1"/>
  <c r="T2027" i="1"/>
  <c r="U2027" i="1"/>
  <c r="M2028" i="1"/>
  <c r="N2028" i="1"/>
  <c r="O2028" i="1"/>
  <c r="P2028" i="1"/>
  <c r="Q2028" i="1"/>
  <c r="R2028" i="1"/>
  <c r="S2028" i="1"/>
  <c r="T2028" i="1"/>
  <c r="U2028" i="1"/>
  <c r="M2029" i="1"/>
  <c r="N2029" i="1"/>
  <c r="O2029" i="1"/>
  <c r="P2029" i="1"/>
  <c r="Q2029" i="1"/>
  <c r="R2029" i="1"/>
  <c r="S2029" i="1"/>
  <c r="T2029" i="1"/>
  <c r="U2029" i="1"/>
  <c r="M2030" i="1"/>
  <c r="N2030" i="1"/>
  <c r="O2030" i="1"/>
  <c r="P2030" i="1"/>
  <c r="Q2030" i="1"/>
  <c r="R2030" i="1"/>
  <c r="S2030" i="1"/>
  <c r="T2030" i="1"/>
  <c r="U2030" i="1"/>
  <c r="M2031" i="1"/>
  <c r="N2031" i="1"/>
  <c r="N3183" i="1" s="1"/>
  <c r="O2031" i="1"/>
  <c r="P2031" i="1"/>
  <c r="Q2031" i="1"/>
  <c r="R2031" i="1"/>
  <c r="S2031" i="1"/>
  <c r="T2031" i="1"/>
  <c r="U2031" i="1"/>
  <c r="M2032" i="1"/>
  <c r="N2032" i="1"/>
  <c r="O2032" i="1"/>
  <c r="P2032" i="1"/>
  <c r="Q2032" i="1"/>
  <c r="R2032" i="1"/>
  <c r="S2032" i="1"/>
  <c r="T2032" i="1"/>
  <c r="U2032" i="1"/>
  <c r="M2033" i="1"/>
  <c r="N2033" i="1"/>
  <c r="O2033" i="1"/>
  <c r="P2033" i="1"/>
  <c r="Q2033" i="1"/>
  <c r="R2033" i="1"/>
  <c r="S2033" i="1"/>
  <c r="T2033" i="1"/>
  <c r="U2033" i="1"/>
  <c r="M2034" i="1"/>
  <c r="N2034" i="1"/>
  <c r="O2034" i="1"/>
  <c r="P2034" i="1"/>
  <c r="Q2034" i="1"/>
  <c r="R2034" i="1"/>
  <c r="S2034" i="1"/>
  <c r="T2034" i="1"/>
  <c r="U2034" i="1"/>
  <c r="M2035" i="1"/>
  <c r="N2035" i="1"/>
  <c r="N3187" i="1" s="1"/>
  <c r="O2035" i="1"/>
  <c r="P2035" i="1"/>
  <c r="Q2035" i="1"/>
  <c r="R2035" i="1"/>
  <c r="R3187" i="1" s="1"/>
  <c r="S2035" i="1"/>
  <c r="T2035" i="1"/>
  <c r="U2035" i="1"/>
  <c r="M2036" i="1"/>
  <c r="N2036" i="1"/>
  <c r="O2036" i="1"/>
  <c r="P2036" i="1"/>
  <c r="Q2036" i="1"/>
  <c r="R2036" i="1"/>
  <c r="S2036" i="1"/>
  <c r="T2036" i="1"/>
  <c r="U2036" i="1"/>
  <c r="M2037" i="1"/>
  <c r="N2037" i="1"/>
  <c r="O2037" i="1"/>
  <c r="P2037" i="1"/>
  <c r="Q2037" i="1"/>
  <c r="R2037" i="1"/>
  <c r="S2037" i="1"/>
  <c r="T2037" i="1"/>
  <c r="U2037" i="1"/>
  <c r="M2038" i="1"/>
  <c r="N2038" i="1"/>
  <c r="O2038" i="1"/>
  <c r="P2038" i="1"/>
  <c r="Q2038" i="1"/>
  <c r="R2038" i="1"/>
  <c r="S2038" i="1"/>
  <c r="T2038" i="1"/>
  <c r="U2038" i="1"/>
  <c r="M2039" i="1"/>
  <c r="N2039" i="1"/>
  <c r="N3191" i="1" s="1"/>
  <c r="O2039" i="1"/>
  <c r="P2039" i="1"/>
  <c r="Q2039" i="1"/>
  <c r="R2039" i="1"/>
  <c r="S2039" i="1"/>
  <c r="T2039" i="1"/>
  <c r="U2039" i="1"/>
  <c r="M2040" i="1"/>
  <c r="N2040" i="1"/>
  <c r="O2040" i="1"/>
  <c r="P2040" i="1"/>
  <c r="Q2040" i="1"/>
  <c r="R2040" i="1"/>
  <c r="S2040" i="1"/>
  <c r="T2040" i="1"/>
  <c r="U2040" i="1"/>
  <c r="M2041" i="1"/>
  <c r="N2041" i="1"/>
  <c r="O2041" i="1"/>
  <c r="P2041" i="1"/>
  <c r="Q2041" i="1"/>
  <c r="R2041" i="1"/>
  <c r="S2041" i="1"/>
  <c r="T2041" i="1"/>
  <c r="U2041" i="1"/>
  <c r="M2042" i="1"/>
  <c r="N2042" i="1"/>
  <c r="O2042" i="1"/>
  <c r="P2042" i="1"/>
  <c r="Q2042" i="1"/>
  <c r="R2042" i="1"/>
  <c r="S2042" i="1"/>
  <c r="T2042" i="1"/>
  <c r="U2042" i="1"/>
  <c r="M2043" i="1"/>
  <c r="N2043" i="1"/>
  <c r="N3195" i="1" s="1"/>
  <c r="O2043" i="1"/>
  <c r="P2043" i="1"/>
  <c r="Q2043" i="1"/>
  <c r="R2043" i="1"/>
  <c r="R3195" i="1" s="1"/>
  <c r="S2043" i="1"/>
  <c r="T2043" i="1"/>
  <c r="U2043" i="1"/>
  <c r="M2044" i="1"/>
  <c r="N2044" i="1"/>
  <c r="O2044" i="1"/>
  <c r="P2044" i="1"/>
  <c r="Q2044" i="1"/>
  <c r="R2044" i="1"/>
  <c r="S2044" i="1"/>
  <c r="T2044" i="1"/>
  <c r="U2044" i="1"/>
  <c r="M2045" i="1"/>
  <c r="N2045" i="1"/>
  <c r="O2045" i="1"/>
  <c r="P2045" i="1"/>
  <c r="Q2045" i="1"/>
  <c r="R2045" i="1"/>
  <c r="S2045" i="1"/>
  <c r="T2045" i="1"/>
  <c r="U2045" i="1"/>
  <c r="M2046" i="1"/>
  <c r="N2046" i="1"/>
  <c r="O2046" i="1"/>
  <c r="P2046" i="1"/>
  <c r="Q2046" i="1"/>
  <c r="R2046" i="1"/>
  <c r="S2046" i="1"/>
  <c r="T2046" i="1"/>
  <c r="U2046" i="1"/>
  <c r="M2047" i="1"/>
  <c r="N2047" i="1"/>
  <c r="N3199" i="1" s="1"/>
  <c r="O2047" i="1"/>
  <c r="P2047" i="1"/>
  <c r="Q2047" i="1"/>
  <c r="R2047" i="1"/>
  <c r="S2047" i="1"/>
  <c r="T2047" i="1"/>
  <c r="U2047" i="1"/>
  <c r="M2048" i="1"/>
  <c r="N2048" i="1"/>
  <c r="O2048" i="1"/>
  <c r="P2048" i="1"/>
  <c r="Q2048" i="1"/>
  <c r="R2048" i="1"/>
  <c r="S2048" i="1"/>
  <c r="T2048" i="1"/>
  <c r="U2048" i="1"/>
  <c r="M2049" i="1"/>
  <c r="N2049" i="1"/>
  <c r="O2049" i="1"/>
  <c r="P2049" i="1"/>
  <c r="Q2049" i="1"/>
  <c r="R2049" i="1"/>
  <c r="S2049" i="1"/>
  <c r="T2049" i="1"/>
  <c r="U2049" i="1"/>
  <c r="M2050" i="1"/>
  <c r="N2050" i="1"/>
  <c r="O2050" i="1"/>
  <c r="P2050" i="1"/>
  <c r="Q2050" i="1"/>
  <c r="R2050" i="1"/>
  <c r="S2050" i="1"/>
  <c r="T2050" i="1"/>
  <c r="U2050" i="1"/>
  <c r="M2051" i="1"/>
  <c r="N2051" i="1"/>
  <c r="N3203" i="1" s="1"/>
  <c r="O2051" i="1"/>
  <c r="P2051" i="1"/>
  <c r="Q2051" i="1"/>
  <c r="R2051" i="1"/>
  <c r="R3203" i="1" s="1"/>
  <c r="S2051" i="1"/>
  <c r="T2051" i="1"/>
  <c r="U2051" i="1"/>
  <c r="M2052" i="1"/>
  <c r="N2052" i="1"/>
  <c r="O2052" i="1"/>
  <c r="P2052" i="1"/>
  <c r="Q2052" i="1"/>
  <c r="R2052" i="1"/>
  <c r="S2052" i="1"/>
  <c r="T2052" i="1"/>
  <c r="U2052" i="1"/>
  <c r="M2053" i="1"/>
  <c r="N2053" i="1"/>
  <c r="O2053" i="1"/>
  <c r="P2053" i="1"/>
  <c r="Q2053" i="1"/>
  <c r="R2053" i="1"/>
  <c r="S2053" i="1"/>
  <c r="T2053" i="1"/>
  <c r="U2053"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18" i="1"/>
  <c r="L2559" i="1"/>
  <c r="M2559" i="1"/>
  <c r="N2559" i="1"/>
  <c r="O2559" i="1"/>
  <c r="P2559" i="1"/>
  <c r="Q2559" i="1"/>
  <c r="R2559" i="1"/>
  <c r="S2559" i="1"/>
  <c r="T2559" i="1"/>
  <c r="U2559" i="1"/>
  <c r="L2560" i="1"/>
  <c r="M2560" i="1"/>
  <c r="N2560" i="1"/>
  <c r="O2560" i="1"/>
  <c r="P2560" i="1"/>
  <c r="Q2560" i="1"/>
  <c r="R2560" i="1"/>
  <c r="S2560" i="1"/>
  <c r="T2560" i="1"/>
  <c r="U2560" i="1"/>
  <c r="L2561" i="1"/>
  <c r="M2561" i="1"/>
  <c r="N2561" i="1"/>
  <c r="O2561" i="1"/>
  <c r="P2561" i="1"/>
  <c r="Q2561" i="1"/>
  <c r="R2561" i="1"/>
  <c r="S2561" i="1"/>
  <c r="T2561" i="1"/>
  <c r="U2561" i="1"/>
  <c r="L2562" i="1"/>
  <c r="M2562" i="1"/>
  <c r="N2562" i="1"/>
  <c r="O2562" i="1"/>
  <c r="P2562" i="1"/>
  <c r="Q2562" i="1"/>
  <c r="R2562" i="1"/>
  <c r="S2562" i="1"/>
  <c r="T2562" i="1"/>
  <c r="U2562" i="1"/>
  <c r="L2563" i="1"/>
  <c r="M2563" i="1"/>
  <c r="N2563" i="1"/>
  <c r="O2563" i="1"/>
  <c r="P2563" i="1"/>
  <c r="Q2563" i="1"/>
  <c r="R2563" i="1"/>
  <c r="S2563" i="1"/>
  <c r="T2563" i="1"/>
  <c r="U2563" i="1"/>
  <c r="L2564" i="1"/>
  <c r="M2564" i="1"/>
  <c r="N2564" i="1"/>
  <c r="O2564" i="1"/>
  <c r="P2564" i="1"/>
  <c r="Q2564" i="1"/>
  <c r="R2564" i="1"/>
  <c r="S2564" i="1"/>
  <c r="T2564" i="1"/>
  <c r="U2564" i="1"/>
  <c r="L2565" i="1"/>
  <c r="M2565" i="1"/>
  <c r="N2565" i="1"/>
  <c r="O2565" i="1"/>
  <c r="P2565" i="1"/>
  <c r="Q2565" i="1"/>
  <c r="R2565" i="1"/>
  <c r="S2565" i="1"/>
  <c r="T2565" i="1"/>
  <c r="U2565" i="1"/>
  <c r="L2566" i="1"/>
  <c r="M2566" i="1"/>
  <c r="N2566" i="1"/>
  <c r="O2566" i="1"/>
  <c r="P2566" i="1"/>
  <c r="Q2566" i="1"/>
  <c r="R2566" i="1"/>
  <c r="S2566" i="1"/>
  <c r="T2566" i="1"/>
  <c r="U2566" i="1"/>
  <c r="L2567" i="1"/>
  <c r="M2567" i="1"/>
  <c r="N2567" i="1"/>
  <c r="O2567" i="1"/>
  <c r="P2567" i="1"/>
  <c r="Q2567" i="1"/>
  <c r="R2567" i="1"/>
  <c r="S2567" i="1"/>
  <c r="T2567" i="1"/>
  <c r="U2567" i="1"/>
  <c r="L2568" i="1"/>
  <c r="M2568" i="1"/>
  <c r="N2568" i="1"/>
  <c r="O2568" i="1"/>
  <c r="P2568" i="1"/>
  <c r="Q2568" i="1"/>
  <c r="R2568" i="1"/>
  <c r="S2568" i="1"/>
  <c r="T2568" i="1"/>
  <c r="U2568" i="1"/>
  <c r="L2569" i="1"/>
  <c r="M2569" i="1"/>
  <c r="N2569" i="1"/>
  <c r="O2569" i="1"/>
  <c r="P2569" i="1"/>
  <c r="Q2569" i="1"/>
  <c r="R2569" i="1"/>
  <c r="S2569" i="1"/>
  <c r="T2569" i="1"/>
  <c r="U2569" i="1"/>
  <c r="L2570" i="1"/>
  <c r="M2570" i="1"/>
  <c r="N2570" i="1"/>
  <c r="O2570" i="1"/>
  <c r="P2570" i="1"/>
  <c r="Q2570" i="1"/>
  <c r="R2570" i="1"/>
  <c r="S2570" i="1"/>
  <c r="T2570" i="1"/>
  <c r="U2570" i="1"/>
  <c r="L2571" i="1"/>
  <c r="M2571" i="1"/>
  <c r="N2571" i="1"/>
  <c r="O2571" i="1"/>
  <c r="P2571" i="1"/>
  <c r="Q2571" i="1"/>
  <c r="R2571" i="1"/>
  <c r="S2571" i="1"/>
  <c r="T2571" i="1"/>
  <c r="U2571" i="1"/>
  <c r="L2572" i="1"/>
  <c r="M2572" i="1"/>
  <c r="N2572" i="1"/>
  <c r="O2572" i="1"/>
  <c r="P2572" i="1"/>
  <c r="Q2572" i="1"/>
  <c r="R2572" i="1"/>
  <c r="S2572" i="1"/>
  <c r="T2572" i="1"/>
  <c r="U2572" i="1"/>
  <c r="L2573" i="1"/>
  <c r="M2573" i="1"/>
  <c r="N2573" i="1"/>
  <c r="O2573" i="1"/>
  <c r="P2573" i="1"/>
  <c r="Q2573" i="1"/>
  <c r="R2573" i="1"/>
  <c r="S2573" i="1"/>
  <c r="T2573" i="1"/>
  <c r="U2573" i="1"/>
  <c r="L2574" i="1"/>
  <c r="M2574" i="1"/>
  <c r="N2574" i="1"/>
  <c r="O2574" i="1"/>
  <c r="P2574" i="1"/>
  <c r="Q2574" i="1"/>
  <c r="R2574" i="1"/>
  <c r="S2574" i="1"/>
  <c r="T2574" i="1"/>
  <c r="U2574" i="1"/>
  <c r="L2575" i="1"/>
  <c r="M2575" i="1"/>
  <c r="N2575" i="1"/>
  <c r="O2575" i="1"/>
  <c r="P2575" i="1"/>
  <c r="Q2575" i="1"/>
  <c r="R2575" i="1"/>
  <c r="S2575" i="1"/>
  <c r="T2575" i="1"/>
  <c r="U2575" i="1"/>
  <c r="L2576" i="1"/>
  <c r="M2576" i="1"/>
  <c r="N2576" i="1"/>
  <c r="O2576" i="1"/>
  <c r="P2576" i="1"/>
  <c r="Q2576" i="1"/>
  <c r="R2576" i="1"/>
  <c r="S2576" i="1"/>
  <c r="T2576" i="1"/>
  <c r="U2576" i="1"/>
  <c r="L2577" i="1"/>
  <c r="M2577" i="1"/>
  <c r="N2577" i="1"/>
  <c r="O2577" i="1"/>
  <c r="P2577" i="1"/>
  <c r="Q2577" i="1"/>
  <c r="R2577" i="1"/>
  <c r="S2577" i="1"/>
  <c r="T2577" i="1"/>
  <c r="U2577" i="1"/>
  <c r="L2578" i="1"/>
  <c r="M2578" i="1"/>
  <c r="N2578" i="1"/>
  <c r="O2578" i="1"/>
  <c r="P2578" i="1"/>
  <c r="Q2578" i="1"/>
  <c r="R2578" i="1"/>
  <c r="S2578" i="1"/>
  <c r="T2578" i="1"/>
  <c r="U2578" i="1"/>
  <c r="L2579" i="1"/>
  <c r="M2579" i="1"/>
  <c r="N2579" i="1"/>
  <c r="O2579" i="1"/>
  <c r="P2579" i="1"/>
  <c r="Q2579" i="1"/>
  <c r="R2579" i="1"/>
  <c r="S2579" i="1"/>
  <c r="T2579" i="1"/>
  <c r="U2579" i="1"/>
  <c r="L2580" i="1"/>
  <c r="M2580" i="1"/>
  <c r="N2580" i="1"/>
  <c r="O2580" i="1"/>
  <c r="P2580" i="1"/>
  <c r="Q2580" i="1"/>
  <c r="R2580" i="1"/>
  <c r="S2580" i="1"/>
  <c r="T2580" i="1"/>
  <c r="U2580" i="1"/>
  <c r="L2581" i="1"/>
  <c r="M2581" i="1"/>
  <c r="N2581" i="1"/>
  <c r="O2581" i="1"/>
  <c r="P2581" i="1"/>
  <c r="Q2581" i="1"/>
  <c r="R2581" i="1"/>
  <c r="S2581" i="1"/>
  <c r="T2581" i="1"/>
  <c r="U2581" i="1"/>
  <c r="L2582" i="1"/>
  <c r="M2582" i="1"/>
  <c r="N2582" i="1"/>
  <c r="O2582" i="1"/>
  <c r="P2582" i="1"/>
  <c r="Q2582" i="1"/>
  <c r="R2582" i="1"/>
  <c r="S2582" i="1"/>
  <c r="T2582" i="1"/>
  <c r="U2582" i="1"/>
  <c r="L2583" i="1"/>
  <c r="M2583" i="1"/>
  <c r="N2583" i="1"/>
  <c r="O2583" i="1"/>
  <c r="P2583" i="1"/>
  <c r="Q2583" i="1"/>
  <c r="R2583" i="1"/>
  <c r="S2583" i="1"/>
  <c r="T2583" i="1"/>
  <c r="U2583" i="1"/>
  <c r="L2584" i="1"/>
  <c r="M2584" i="1"/>
  <c r="N2584" i="1"/>
  <c r="O2584" i="1"/>
  <c r="P2584" i="1"/>
  <c r="Q2584" i="1"/>
  <c r="R2584" i="1"/>
  <c r="S2584" i="1"/>
  <c r="T2584" i="1"/>
  <c r="U2584" i="1"/>
  <c r="L2585" i="1"/>
  <c r="M2585" i="1"/>
  <c r="N2585" i="1"/>
  <c r="O2585" i="1"/>
  <c r="P2585" i="1"/>
  <c r="Q2585" i="1"/>
  <c r="R2585" i="1"/>
  <c r="S2585" i="1"/>
  <c r="T2585" i="1"/>
  <c r="U2585" i="1"/>
  <c r="L2586" i="1"/>
  <c r="M2586" i="1"/>
  <c r="N2586" i="1"/>
  <c r="O2586" i="1"/>
  <c r="P2586" i="1"/>
  <c r="Q2586" i="1"/>
  <c r="R2586" i="1"/>
  <c r="S2586" i="1"/>
  <c r="T2586" i="1"/>
  <c r="U2586" i="1"/>
  <c r="L2587" i="1"/>
  <c r="M2587" i="1"/>
  <c r="N2587" i="1"/>
  <c r="O2587" i="1"/>
  <c r="P2587" i="1"/>
  <c r="Q2587" i="1"/>
  <c r="R2587" i="1"/>
  <c r="S2587" i="1"/>
  <c r="T2587" i="1"/>
  <c r="U2587" i="1"/>
  <c r="L2588" i="1"/>
  <c r="M2588" i="1"/>
  <c r="N2588" i="1"/>
  <c r="O2588" i="1"/>
  <c r="P2588" i="1"/>
  <c r="Q2588" i="1"/>
  <c r="R2588" i="1"/>
  <c r="S2588" i="1"/>
  <c r="T2588" i="1"/>
  <c r="U2588" i="1"/>
  <c r="L2589" i="1"/>
  <c r="M2589" i="1"/>
  <c r="N2589" i="1"/>
  <c r="O2589" i="1"/>
  <c r="P2589" i="1"/>
  <c r="Q2589" i="1"/>
  <c r="R2589" i="1"/>
  <c r="S2589" i="1"/>
  <c r="T2589" i="1"/>
  <c r="U2589" i="1"/>
  <c r="L2590" i="1"/>
  <c r="M2590" i="1"/>
  <c r="N2590" i="1"/>
  <c r="O2590" i="1"/>
  <c r="P2590" i="1"/>
  <c r="Q2590" i="1"/>
  <c r="R2590" i="1"/>
  <c r="S2590" i="1"/>
  <c r="T2590" i="1"/>
  <c r="U2590" i="1"/>
  <c r="L2591" i="1"/>
  <c r="M2591" i="1"/>
  <c r="N2591" i="1"/>
  <c r="O2591" i="1"/>
  <c r="P2591" i="1"/>
  <c r="Q2591" i="1"/>
  <c r="R2591" i="1"/>
  <c r="S2591" i="1"/>
  <c r="T2591" i="1"/>
  <c r="U2591" i="1"/>
  <c r="L2592" i="1"/>
  <c r="M2592" i="1"/>
  <c r="N2592" i="1"/>
  <c r="O2592" i="1"/>
  <c r="P2592" i="1"/>
  <c r="Q2592" i="1"/>
  <c r="R2592" i="1"/>
  <c r="S2592" i="1"/>
  <c r="T2592" i="1"/>
  <c r="U2592" i="1"/>
  <c r="L2593" i="1"/>
  <c r="M2593" i="1"/>
  <c r="N2593" i="1"/>
  <c r="O2593" i="1"/>
  <c r="P2593" i="1"/>
  <c r="Q2593" i="1"/>
  <c r="R2593" i="1"/>
  <c r="S2593" i="1"/>
  <c r="T2593" i="1"/>
  <c r="U2593" i="1"/>
  <c r="M2558" i="1"/>
  <c r="N2558" i="1"/>
  <c r="O2558" i="1"/>
  <c r="P2558" i="1"/>
  <c r="Q2558" i="1"/>
  <c r="R2558" i="1"/>
  <c r="S2558" i="1"/>
  <c r="T2558" i="1"/>
  <c r="U2558" i="1"/>
  <c r="L2558" i="1"/>
  <c r="L2271" i="1"/>
  <c r="M2271" i="1"/>
  <c r="N2271" i="1"/>
  <c r="O2271" i="1"/>
  <c r="P2271" i="1"/>
  <c r="Q2271" i="1"/>
  <c r="R2271" i="1"/>
  <c r="S2271" i="1"/>
  <c r="T2271" i="1"/>
  <c r="U2271" i="1"/>
  <c r="L2272" i="1"/>
  <c r="M2272" i="1"/>
  <c r="N2272" i="1"/>
  <c r="O2272" i="1"/>
  <c r="P2272" i="1"/>
  <c r="Q2272" i="1"/>
  <c r="R2272" i="1"/>
  <c r="S2272" i="1"/>
  <c r="T2272" i="1"/>
  <c r="U2272" i="1"/>
  <c r="L2273" i="1"/>
  <c r="M2273" i="1"/>
  <c r="N2273" i="1"/>
  <c r="O2273" i="1"/>
  <c r="P2273" i="1"/>
  <c r="Q2273" i="1"/>
  <c r="R2273" i="1"/>
  <c r="S2273" i="1"/>
  <c r="T2273" i="1"/>
  <c r="U2273" i="1"/>
  <c r="L2274" i="1"/>
  <c r="M2274" i="1"/>
  <c r="N2274" i="1"/>
  <c r="O2274" i="1"/>
  <c r="P2274" i="1"/>
  <c r="Q2274" i="1"/>
  <c r="R2274" i="1"/>
  <c r="S2274" i="1"/>
  <c r="T2274" i="1"/>
  <c r="U2274" i="1"/>
  <c r="L2275" i="1"/>
  <c r="M2275" i="1"/>
  <c r="N2275" i="1"/>
  <c r="O2275" i="1"/>
  <c r="P2275" i="1"/>
  <c r="Q2275" i="1"/>
  <c r="R2275" i="1"/>
  <c r="S2275" i="1"/>
  <c r="T2275" i="1"/>
  <c r="U2275" i="1"/>
  <c r="L2276" i="1"/>
  <c r="M2276" i="1"/>
  <c r="N2276" i="1"/>
  <c r="O2276" i="1"/>
  <c r="P2276" i="1"/>
  <c r="Q2276" i="1"/>
  <c r="R2276" i="1"/>
  <c r="S2276" i="1"/>
  <c r="T2276" i="1"/>
  <c r="U2276" i="1"/>
  <c r="L2277" i="1"/>
  <c r="M2277" i="1"/>
  <c r="N2277" i="1"/>
  <c r="O2277" i="1"/>
  <c r="P2277" i="1"/>
  <c r="Q2277" i="1"/>
  <c r="R2277" i="1"/>
  <c r="S2277" i="1"/>
  <c r="T2277" i="1"/>
  <c r="U2277" i="1"/>
  <c r="L2278" i="1"/>
  <c r="M2278" i="1"/>
  <c r="N2278" i="1"/>
  <c r="O2278" i="1"/>
  <c r="P2278" i="1"/>
  <c r="Q2278" i="1"/>
  <c r="R2278" i="1"/>
  <c r="S2278" i="1"/>
  <c r="T2278" i="1"/>
  <c r="U2278" i="1"/>
  <c r="L2279" i="1"/>
  <c r="M2279" i="1"/>
  <c r="N2279" i="1"/>
  <c r="O2279" i="1"/>
  <c r="P2279" i="1"/>
  <c r="Q2279" i="1"/>
  <c r="R2279" i="1"/>
  <c r="S2279" i="1"/>
  <c r="T2279" i="1"/>
  <c r="U2279" i="1"/>
  <c r="L2280" i="1"/>
  <c r="M2280" i="1"/>
  <c r="N2280" i="1"/>
  <c r="O2280" i="1"/>
  <c r="P2280" i="1"/>
  <c r="Q2280" i="1"/>
  <c r="R2280" i="1"/>
  <c r="S2280" i="1"/>
  <c r="T2280" i="1"/>
  <c r="U2280" i="1"/>
  <c r="L2281" i="1"/>
  <c r="M2281" i="1"/>
  <c r="N2281" i="1"/>
  <c r="O2281" i="1"/>
  <c r="P2281" i="1"/>
  <c r="Q2281" i="1"/>
  <c r="R2281" i="1"/>
  <c r="S2281" i="1"/>
  <c r="T2281" i="1"/>
  <c r="U2281" i="1"/>
  <c r="L2282" i="1"/>
  <c r="M2282" i="1"/>
  <c r="N2282" i="1"/>
  <c r="O2282" i="1"/>
  <c r="P2282" i="1"/>
  <c r="Q2282" i="1"/>
  <c r="R2282" i="1"/>
  <c r="S2282" i="1"/>
  <c r="T2282" i="1"/>
  <c r="U2282" i="1"/>
  <c r="L2283" i="1"/>
  <c r="M2283" i="1"/>
  <c r="N2283" i="1"/>
  <c r="O2283" i="1"/>
  <c r="P2283" i="1"/>
  <c r="Q2283" i="1"/>
  <c r="R2283" i="1"/>
  <c r="S2283" i="1"/>
  <c r="T2283" i="1"/>
  <c r="U2283" i="1"/>
  <c r="L2284" i="1"/>
  <c r="M2284" i="1"/>
  <c r="N2284" i="1"/>
  <c r="O2284" i="1"/>
  <c r="P2284" i="1"/>
  <c r="Q2284" i="1"/>
  <c r="R2284" i="1"/>
  <c r="S2284" i="1"/>
  <c r="T2284" i="1"/>
  <c r="U2284" i="1"/>
  <c r="L2285" i="1"/>
  <c r="M2285" i="1"/>
  <c r="N2285" i="1"/>
  <c r="O2285" i="1"/>
  <c r="P2285" i="1"/>
  <c r="Q2285" i="1"/>
  <c r="R2285" i="1"/>
  <c r="S2285" i="1"/>
  <c r="T2285" i="1"/>
  <c r="U2285" i="1"/>
  <c r="L2286" i="1"/>
  <c r="M2286" i="1"/>
  <c r="N2286" i="1"/>
  <c r="O2286" i="1"/>
  <c r="P2286" i="1"/>
  <c r="Q2286" i="1"/>
  <c r="R2286" i="1"/>
  <c r="S2286" i="1"/>
  <c r="T2286" i="1"/>
  <c r="U2286" i="1"/>
  <c r="L2287" i="1"/>
  <c r="M2287" i="1"/>
  <c r="N2287" i="1"/>
  <c r="O2287" i="1"/>
  <c r="P2287" i="1"/>
  <c r="Q2287" i="1"/>
  <c r="R2287" i="1"/>
  <c r="S2287" i="1"/>
  <c r="T2287" i="1"/>
  <c r="U2287" i="1"/>
  <c r="L2288" i="1"/>
  <c r="M2288" i="1"/>
  <c r="N2288" i="1"/>
  <c r="O2288" i="1"/>
  <c r="P2288" i="1"/>
  <c r="Q2288" i="1"/>
  <c r="R2288" i="1"/>
  <c r="S2288" i="1"/>
  <c r="T2288" i="1"/>
  <c r="U2288" i="1"/>
  <c r="L2289" i="1"/>
  <c r="M2289" i="1"/>
  <c r="N2289" i="1"/>
  <c r="O2289" i="1"/>
  <c r="P2289" i="1"/>
  <c r="Q2289" i="1"/>
  <c r="R2289" i="1"/>
  <c r="S2289" i="1"/>
  <c r="T2289" i="1"/>
  <c r="U2289" i="1"/>
  <c r="L2290" i="1"/>
  <c r="M2290" i="1"/>
  <c r="N2290" i="1"/>
  <c r="O2290" i="1"/>
  <c r="P2290" i="1"/>
  <c r="Q2290" i="1"/>
  <c r="R2290" i="1"/>
  <c r="S2290" i="1"/>
  <c r="T2290" i="1"/>
  <c r="U2290" i="1"/>
  <c r="L2291" i="1"/>
  <c r="M2291" i="1"/>
  <c r="N2291" i="1"/>
  <c r="O2291" i="1"/>
  <c r="P2291" i="1"/>
  <c r="Q2291" i="1"/>
  <c r="R2291" i="1"/>
  <c r="S2291" i="1"/>
  <c r="T2291" i="1"/>
  <c r="U2291" i="1"/>
  <c r="L2292" i="1"/>
  <c r="M2292" i="1"/>
  <c r="N2292" i="1"/>
  <c r="O2292" i="1"/>
  <c r="P2292" i="1"/>
  <c r="Q2292" i="1"/>
  <c r="R2292" i="1"/>
  <c r="S2292" i="1"/>
  <c r="T2292" i="1"/>
  <c r="U2292" i="1"/>
  <c r="L2293" i="1"/>
  <c r="M2293" i="1"/>
  <c r="N2293" i="1"/>
  <c r="O2293" i="1"/>
  <c r="P2293" i="1"/>
  <c r="Q2293" i="1"/>
  <c r="R2293" i="1"/>
  <c r="S2293" i="1"/>
  <c r="T2293" i="1"/>
  <c r="U2293" i="1"/>
  <c r="L2294" i="1"/>
  <c r="M2294" i="1"/>
  <c r="N2294" i="1"/>
  <c r="O2294" i="1"/>
  <c r="P2294" i="1"/>
  <c r="Q2294" i="1"/>
  <c r="R2294" i="1"/>
  <c r="S2294" i="1"/>
  <c r="T2294" i="1"/>
  <c r="U2294" i="1"/>
  <c r="L2295" i="1"/>
  <c r="M2295" i="1"/>
  <c r="N2295" i="1"/>
  <c r="O2295" i="1"/>
  <c r="P2295" i="1"/>
  <c r="Q2295" i="1"/>
  <c r="R2295" i="1"/>
  <c r="S2295" i="1"/>
  <c r="T2295" i="1"/>
  <c r="U2295" i="1"/>
  <c r="L2296" i="1"/>
  <c r="M2296" i="1"/>
  <c r="N2296" i="1"/>
  <c r="O2296" i="1"/>
  <c r="P2296" i="1"/>
  <c r="Q2296" i="1"/>
  <c r="R2296" i="1"/>
  <c r="S2296" i="1"/>
  <c r="T2296" i="1"/>
  <c r="U2296" i="1"/>
  <c r="L2297" i="1"/>
  <c r="M2297" i="1"/>
  <c r="N2297" i="1"/>
  <c r="O2297" i="1"/>
  <c r="P2297" i="1"/>
  <c r="Q2297" i="1"/>
  <c r="R2297" i="1"/>
  <c r="S2297" i="1"/>
  <c r="T2297" i="1"/>
  <c r="U2297" i="1"/>
  <c r="L2298" i="1"/>
  <c r="M2298" i="1"/>
  <c r="N2298" i="1"/>
  <c r="O2298" i="1"/>
  <c r="P2298" i="1"/>
  <c r="Q2298" i="1"/>
  <c r="R2298" i="1"/>
  <c r="S2298" i="1"/>
  <c r="T2298" i="1"/>
  <c r="U2298" i="1"/>
  <c r="L2299" i="1"/>
  <c r="M2299" i="1"/>
  <c r="N2299" i="1"/>
  <c r="O2299" i="1"/>
  <c r="P2299" i="1"/>
  <c r="Q2299" i="1"/>
  <c r="R2299" i="1"/>
  <c r="S2299" i="1"/>
  <c r="T2299" i="1"/>
  <c r="U2299" i="1"/>
  <c r="L2300" i="1"/>
  <c r="M2300" i="1"/>
  <c r="N2300" i="1"/>
  <c r="O2300" i="1"/>
  <c r="P2300" i="1"/>
  <c r="Q2300" i="1"/>
  <c r="R2300" i="1"/>
  <c r="S2300" i="1"/>
  <c r="T2300" i="1"/>
  <c r="U2300" i="1"/>
  <c r="L2301" i="1"/>
  <c r="M2301" i="1"/>
  <c r="N2301" i="1"/>
  <c r="O2301" i="1"/>
  <c r="P2301" i="1"/>
  <c r="Q2301" i="1"/>
  <c r="R2301" i="1"/>
  <c r="S2301" i="1"/>
  <c r="T2301" i="1"/>
  <c r="U2301" i="1"/>
  <c r="L2302" i="1"/>
  <c r="M2302" i="1"/>
  <c r="N2302" i="1"/>
  <c r="O2302" i="1"/>
  <c r="P2302" i="1"/>
  <c r="Q2302" i="1"/>
  <c r="R2302" i="1"/>
  <c r="S2302" i="1"/>
  <c r="T2302" i="1"/>
  <c r="U2302" i="1"/>
  <c r="L2303" i="1"/>
  <c r="M2303" i="1"/>
  <c r="N2303" i="1"/>
  <c r="O2303" i="1"/>
  <c r="P2303" i="1"/>
  <c r="Q2303" i="1"/>
  <c r="R2303" i="1"/>
  <c r="S2303" i="1"/>
  <c r="T2303" i="1"/>
  <c r="U2303" i="1"/>
  <c r="L2304" i="1"/>
  <c r="M2304" i="1"/>
  <c r="N2304" i="1"/>
  <c r="O2304" i="1"/>
  <c r="P2304" i="1"/>
  <c r="Q2304" i="1"/>
  <c r="R2304" i="1"/>
  <c r="S2304" i="1"/>
  <c r="T2304" i="1"/>
  <c r="U2304" i="1"/>
  <c r="L2305" i="1"/>
  <c r="M2305" i="1"/>
  <c r="N2305" i="1"/>
  <c r="O2305" i="1"/>
  <c r="P2305" i="1"/>
  <c r="Q2305" i="1"/>
  <c r="R2305" i="1"/>
  <c r="S2305" i="1"/>
  <c r="T2305" i="1"/>
  <c r="U2305" i="1"/>
  <c r="M2270" i="1"/>
  <c r="N2270" i="1"/>
  <c r="O2270" i="1"/>
  <c r="P2270" i="1"/>
  <c r="Q2270" i="1"/>
  <c r="R2270" i="1"/>
  <c r="S2270" i="1"/>
  <c r="T2270" i="1"/>
  <c r="U2270" i="1"/>
  <c r="L2270" i="1"/>
  <c r="M1982" i="1"/>
  <c r="N1982" i="1"/>
  <c r="O1982" i="1"/>
  <c r="P1982" i="1"/>
  <c r="Q1982" i="1"/>
  <c r="R1982" i="1"/>
  <c r="S1982" i="1"/>
  <c r="T1982" i="1"/>
  <c r="U1982" i="1"/>
  <c r="M1983" i="1"/>
  <c r="N1983" i="1"/>
  <c r="N3135" i="1" s="1"/>
  <c r="O1983" i="1"/>
  <c r="P1983" i="1"/>
  <c r="Q1983" i="1"/>
  <c r="R1983" i="1"/>
  <c r="R3135" i="1" s="1"/>
  <c r="S1983" i="1"/>
  <c r="S3135" i="1" s="1"/>
  <c r="T1983" i="1"/>
  <c r="T2847" i="1" s="1"/>
  <c r="U1983" i="1"/>
  <c r="M1984" i="1"/>
  <c r="N1984" i="1"/>
  <c r="O1984" i="1"/>
  <c r="P1984" i="1"/>
  <c r="Q1984" i="1"/>
  <c r="R1984" i="1"/>
  <c r="S1984" i="1"/>
  <c r="T1984" i="1"/>
  <c r="U1984" i="1"/>
  <c r="M1985" i="1"/>
  <c r="N1985" i="1"/>
  <c r="O1985" i="1"/>
  <c r="P1985" i="1"/>
  <c r="Q1985" i="1"/>
  <c r="R1985" i="1"/>
  <c r="S1985" i="1"/>
  <c r="T1985" i="1"/>
  <c r="U1985" i="1"/>
  <c r="M1986" i="1"/>
  <c r="N1986" i="1"/>
  <c r="O1986" i="1"/>
  <c r="P1986" i="1"/>
  <c r="Q1986" i="1"/>
  <c r="R1986" i="1"/>
  <c r="S1986" i="1"/>
  <c r="T1986" i="1"/>
  <c r="U1986" i="1"/>
  <c r="M1987" i="1"/>
  <c r="N1987" i="1"/>
  <c r="O1987" i="1"/>
  <c r="P1987" i="1"/>
  <c r="Q1987" i="1"/>
  <c r="R1987" i="1"/>
  <c r="S1987" i="1"/>
  <c r="T1987" i="1"/>
  <c r="U1987" i="1"/>
  <c r="M1988" i="1"/>
  <c r="N1988" i="1"/>
  <c r="O1988" i="1"/>
  <c r="P1988" i="1"/>
  <c r="Q1988" i="1"/>
  <c r="R1988" i="1"/>
  <c r="S1988" i="1"/>
  <c r="T1988" i="1"/>
  <c r="U1988" i="1"/>
  <c r="M1989" i="1"/>
  <c r="N1989" i="1"/>
  <c r="O1989" i="1"/>
  <c r="P1989" i="1"/>
  <c r="Q1989" i="1"/>
  <c r="R1989" i="1"/>
  <c r="S1989" i="1"/>
  <c r="T1989" i="1"/>
  <c r="U1989" i="1"/>
  <c r="M1990" i="1"/>
  <c r="N1990" i="1"/>
  <c r="O1990" i="1"/>
  <c r="P1990" i="1"/>
  <c r="Q1990" i="1"/>
  <c r="R1990" i="1"/>
  <c r="S1990" i="1"/>
  <c r="T1990" i="1"/>
  <c r="U1990" i="1"/>
  <c r="M1991" i="1"/>
  <c r="N1991" i="1"/>
  <c r="N3143" i="1" s="1"/>
  <c r="O1991" i="1"/>
  <c r="O3143" i="1" s="1"/>
  <c r="P1991" i="1"/>
  <c r="Q1991" i="1"/>
  <c r="R1991" i="1"/>
  <c r="R3143" i="1" s="1"/>
  <c r="S1991" i="1"/>
  <c r="S3143" i="1" s="1"/>
  <c r="T1991" i="1"/>
  <c r="T2855" i="1" s="1"/>
  <c r="U1991" i="1"/>
  <c r="M1992" i="1"/>
  <c r="N1992" i="1"/>
  <c r="O1992" i="1"/>
  <c r="P1992" i="1"/>
  <c r="Q1992" i="1"/>
  <c r="R1992" i="1"/>
  <c r="S1992" i="1"/>
  <c r="T1992" i="1"/>
  <c r="U1992" i="1"/>
  <c r="M1993" i="1"/>
  <c r="N1993" i="1"/>
  <c r="O1993" i="1"/>
  <c r="P1993" i="1"/>
  <c r="Q1993" i="1"/>
  <c r="R1993" i="1"/>
  <c r="S1993" i="1"/>
  <c r="T1993" i="1"/>
  <c r="U1993" i="1"/>
  <c r="M1994" i="1"/>
  <c r="N1994" i="1"/>
  <c r="O1994" i="1"/>
  <c r="P1994" i="1"/>
  <c r="Q1994" i="1"/>
  <c r="R1994" i="1"/>
  <c r="S1994" i="1"/>
  <c r="T1994" i="1"/>
  <c r="U1994" i="1"/>
  <c r="M1995" i="1"/>
  <c r="N1995" i="1"/>
  <c r="O1995" i="1"/>
  <c r="P1995" i="1"/>
  <c r="Q1995" i="1"/>
  <c r="R1995" i="1"/>
  <c r="S1995" i="1"/>
  <c r="T1995" i="1"/>
  <c r="U1995" i="1"/>
  <c r="M1996" i="1"/>
  <c r="N1996" i="1"/>
  <c r="O1996" i="1"/>
  <c r="P1996" i="1"/>
  <c r="Q1996" i="1"/>
  <c r="R1996" i="1"/>
  <c r="S1996" i="1"/>
  <c r="T1996" i="1"/>
  <c r="U1996" i="1"/>
  <c r="M1997" i="1"/>
  <c r="N1997" i="1"/>
  <c r="O1997" i="1"/>
  <c r="P1997" i="1"/>
  <c r="Q1997" i="1"/>
  <c r="R1997" i="1"/>
  <c r="S1997" i="1"/>
  <c r="T1997" i="1"/>
  <c r="U1997" i="1"/>
  <c r="M1998" i="1"/>
  <c r="N1998" i="1"/>
  <c r="O1998" i="1"/>
  <c r="P1998" i="1"/>
  <c r="Q1998" i="1"/>
  <c r="R1998" i="1"/>
  <c r="S1998" i="1"/>
  <c r="T1998" i="1"/>
  <c r="U1998" i="1"/>
  <c r="M1999" i="1"/>
  <c r="N1999" i="1"/>
  <c r="N3151" i="1" s="1"/>
  <c r="O1999" i="1"/>
  <c r="O2863" i="1" s="1"/>
  <c r="P1999" i="1"/>
  <c r="Q1999" i="1"/>
  <c r="R1999" i="1"/>
  <c r="R3151" i="1" s="1"/>
  <c r="S1999" i="1"/>
  <c r="S3151" i="1" s="1"/>
  <c r="T1999" i="1"/>
  <c r="U1999" i="1"/>
  <c r="M2000" i="1"/>
  <c r="N2000" i="1"/>
  <c r="O2000" i="1"/>
  <c r="P2000" i="1"/>
  <c r="Q2000" i="1"/>
  <c r="R2000" i="1"/>
  <c r="S2000" i="1"/>
  <c r="T2000" i="1"/>
  <c r="U2000" i="1"/>
  <c r="M2001" i="1"/>
  <c r="N2001" i="1"/>
  <c r="O2001" i="1"/>
  <c r="P2001" i="1"/>
  <c r="Q2001" i="1"/>
  <c r="R2001" i="1"/>
  <c r="S2001" i="1"/>
  <c r="T2001" i="1"/>
  <c r="U2001" i="1"/>
  <c r="M2002" i="1"/>
  <c r="N2002" i="1"/>
  <c r="O2002" i="1"/>
  <c r="P2002" i="1"/>
  <c r="Q2002" i="1"/>
  <c r="R2002" i="1"/>
  <c r="S2002" i="1"/>
  <c r="T2002" i="1"/>
  <c r="U2002" i="1"/>
  <c r="M2003" i="1"/>
  <c r="N2003" i="1"/>
  <c r="O2003" i="1"/>
  <c r="P2003" i="1"/>
  <c r="Q2003" i="1"/>
  <c r="R2003" i="1"/>
  <c r="S2003" i="1"/>
  <c r="T2003" i="1"/>
  <c r="U2003" i="1"/>
  <c r="M2004" i="1"/>
  <c r="N2004" i="1"/>
  <c r="O2004" i="1"/>
  <c r="P2004" i="1"/>
  <c r="Q2004" i="1"/>
  <c r="R2004" i="1"/>
  <c r="S2004" i="1"/>
  <c r="T2004" i="1"/>
  <c r="U2004" i="1"/>
  <c r="M2005" i="1"/>
  <c r="N2005" i="1"/>
  <c r="O2005" i="1"/>
  <c r="P2005" i="1"/>
  <c r="Q2005" i="1"/>
  <c r="R2005" i="1"/>
  <c r="S2005" i="1"/>
  <c r="T2005" i="1"/>
  <c r="U2005" i="1"/>
  <c r="M2006" i="1"/>
  <c r="N2006" i="1"/>
  <c r="O2006" i="1"/>
  <c r="P2006" i="1"/>
  <c r="Q2006" i="1"/>
  <c r="R2006" i="1"/>
  <c r="S2006" i="1"/>
  <c r="T2006" i="1"/>
  <c r="U2006" i="1"/>
  <c r="M2007" i="1"/>
  <c r="N2007" i="1"/>
  <c r="N3159" i="1" s="1"/>
  <c r="O2007" i="1"/>
  <c r="P2007" i="1"/>
  <c r="Q2007" i="1"/>
  <c r="R2007" i="1"/>
  <c r="R3159" i="1" s="1"/>
  <c r="S2007" i="1"/>
  <c r="S3159" i="1" s="1"/>
  <c r="T2007" i="1"/>
  <c r="T2871" i="1" s="1"/>
  <c r="U2007" i="1"/>
  <c r="M2008" i="1"/>
  <c r="N2008" i="1"/>
  <c r="O2008" i="1"/>
  <c r="P2008" i="1"/>
  <c r="Q2008" i="1"/>
  <c r="R2008" i="1"/>
  <c r="S2008" i="1"/>
  <c r="T2008" i="1"/>
  <c r="U2008" i="1"/>
  <c r="M2009" i="1"/>
  <c r="N2009" i="1"/>
  <c r="O2009" i="1"/>
  <c r="P2009" i="1"/>
  <c r="Q2009" i="1"/>
  <c r="R2009" i="1"/>
  <c r="S2009" i="1"/>
  <c r="T2009" i="1"/>
  <c r="U2009" i="1"/>
  <c r="M2010" i="1"/>
  <c r="N2010" i="1"/>
  <c r="O2010" i="1"/>
  <c r="P2010" i="1"/>
  <c r="Q2010" i="1"/>
  <c r="R2010" i="1"/>
  <c r="S2010" i="1"/>
  <c r="T2010" i="1"/>
  <c r="U2010" i="1"/>
  <c r="M2011" i="1"/>
  <c r="N2011" i="1"/>
  <c r="O2011" i="1"/>
  <c r="P2011" i="1"/>
  <c r="Q2011" i="1"/>
  <c r="R2011" i="1"/>
  <c r="S2011" i="1"/>
  <c r="T2011" i="1"/>
  <c r="U2011" i="1"/>
  <c r="M2012" i="1"/>
  <c r="N2012" i="1"/>
  <c r="O2012" i="1"/>
  <c r="P2012" i="1"/>
  <c r="Q2012" i="1"/>
  <c r="R2012" i="1"/>
  <c r="S2012" i="1"/>
  <c r="T2012" i="1"/>
  <c r="U2012" i="1"/>
  <c r="M2013" i="1"/>
  <c r="N2013" i="1"/>
  <c r="O2013" i="1"/>
  <c r="P2013" i="1"/>
  <c r="Q2013" i="1"/>
  <c r="R2013" i="1"/>
  <c r="S2013" i="1"/>
  <c r="T2013" i="1"/>
  <c r="U2013" i="1"/>
  <c r="M2014" i="1"/>
  <c r="N2014" i="1"/>
  <c r="O2014" i="1"/>
  <c r="P2014" i="1"/>
  <c r="Q2014" i="1"/>
  <c r="R2014" i="1"/>
  <c r="S2014" i="1"/>
  <c r="T2014" i="1"/>
  <c r="U2014" i="1"/>
  <c r="M2015" i="1"/>
  <c r="N2015" i="1"/>
  <c r="N3167" i="1" s="1"/>
  <c r="O2015" i="1"/>
  <c r="P2015" i="1"/>
  <c r="Q2015" i="1"/>
  <c r="R2015" i="1"/>
  <c r="R3167" i="1" s="1"/>
  <c r="S2015" i="1"/>
  <c r="S3167" i="1" s="1"/>
  <c r="T2015" i="1"/>
  <c r="U2015" i="1"/>
  <c r="M2016" i="1"/>
  <c r="N2016" i="1"/>
  <c r="O2016" i="1"/>
  <c r="P2016" i="1"/>
  <c r="Q2016" i="1"/>
  <c r="R2016" i="1"/>
  <c r="S2016" i="1"/>
  <c r="T2016" i="1"/>
  <c r="U2016" i="1"/>
  <c r="M2017" i="1"/>
  <c r="N2017" i="1"/>
  <c r="O2017" i="1"/>
  <c r="P2017" i="1"/>
  <c r="Q2017" i="1"/>
  <c r="R2017" i="1"/>
  <c r="S2017" i="1"/>
  <c r="T2017" i="1"/>
  <c r="U2017" i="1"/>
  <c r="L1983" i="1"/>
  <c r="L1984" i="1"/>
  <c r="L1985" i="1"/>
  <c r="L1986" i="1"/>
  <c r="L1987" i="1"/>
  <c r="L1988" i="1"/>
  <c r="L1989" i="1"/>
  <c r="L1990" i="1"/>
  <c r="L1991" i="1"/>
  <c r="L1992" i="1"/>
  <c r="L1993" i="1"/>
  <c r="L1994" i="1"/>
  <c r="L1995" i="1"/>
  <c r="L2859" i="1" s="1"/>
  <c r="L1996" i="1"/>
  <c r="L1997" i="1"/>
  <c r="L1998" i="1"/>
  <c r="L1999" i="1"/>
  <c r="L2000" i="1"/>
  <c r="L2001" i="1"/>
  <c r="L2002" i="1"/>
  <c r="L2003" i="1"/>
  <c r="L2004" i="1"/>
  <c r="L2005" i="1"/>
  <c r="L2006" i="1"/>
  <c r="L2007" i="1"/>
  <c r="L2008" i="1"/>
  <c r="L2009" i="1"/>
  <c r="L2010" i="1"/>
  <c r="L2011" i="1"/>
  <c r="L2875" i="1" s="1"/>
  <c r="L2012" i="1"/>
  <c r="L2013" i="1"/>
  <c r="L2014" i="1"/>
  <c r="L2015" i="1"/>
  <c r="L2016" i="1"/>
  <c r="L2017" i="1"/>
  <c r="L1982" i="1"/>
  <c r="N5047" i="1" l="1"/>
  <c r="N5179" i="1"/>
  <c r="Q5179" i="1"/>
  <c r="N3163" i="1"/>
  <c r="N3139" i="1"/>
  <c r="M3307" i="1"/>
  <c r="M3093" i="1"/>
  <c r="O4127" i="1"/>
  <c r="O5567" i="1"/>
  <c r="O5047" i="1"/>
  <c r="O3147" i="1"/>
  <c r="O3139" i="1"/>
  <c r="O3163" i="1"/>
  <c r="O3155" i="1"/>
  <c r="N3155" i="1"/>
  <c r="N3147" i="1"/>
  <c r="U5575" i="1"/>
  <c r="S5067" i="1"/>
  <c r="S3307" i="1"/>
  <c r="S3299" i="1"/>
  <c r="S3291" i="1"/>
  <c r="S3283" i="1"/>
  <c r="U4135" i="1"/>
  <c r="M4135" i="1"/>
  <c r="U4127" i="1"/>
  <c r="M4127" i="1"/>
  <c r="U4119" i="1"/>
  <c r="M4119" i="1"/>
  <c r="U4111" i="1"/>
  <c r="M4111" i="1"/>
  <c r="U5567" i="1"/>
  <c r="M5567" i="1"/>
  <c r="U5559" i="1"/>
  <c r="M5559" i="1"/>
  <c r="U5551" i="1"/>
  <c r="M5551" i="1"/>
  <c r="S3139" i="1"/>
  <c r="S3155" i="1"/>
  <c r="S3147" i="1"/>
  <c r="R3307" i="1"/>
  <c r="L4835" i="1"/>
  <c r="T5179" i="1"/>
  <c r="R5047" i="1"/>
  <c r="S3255" i="1"/>
  <c r="S3247" i="1"/>
  <c r="O3271" i="1"/>
  <c r="O3255" i="1"/>
  <c r="O3247" i="1"/>
  <c r="O3235" i="1"/>
  <c r="O3227" i="1"/>
  <c r="U4855" i="1"/>
  <c r="M4855" i="1"/>
  <c r="U5179" i="1"/>
  <c r="M5179" i="1"/>
  <c r="U5171" i="1"/>
  <c r="M5171" i="1"/>
  <c r="R3163" i="1"/>
  <c r="R3147" i="1"/>
  <c r="R3139" i="1"/>
  <c r="R3199" i="1"/>
  <c r="R3191" i="1"/>
  <c r="R3183" i="1"/>
  <c r="R3299" i="1"/>
  <c r="R3291" i="1"/>
  <c r="R3283" i="1"/>
  <c r="N3271" i="1"/>
  <c r="N3263" i="1"/>
  <c r="N3255" i="1"/>
  <c r="N3247" i="1"/>
  <c r="N3235" i="1"/>
  <c r="N3227" i="1"/>
  <c r="R3381" i="1"/>
  <c r="R3373" i="1"/>
  <c r="R3365" i="1"/>
  <c r="R3357" i="1"/>
  <c r="L3915" i="1"/>
  <c r="L4051" i="1"/>
  <c r="T4039" i="1"/>
  <c r="L4131" i="1"/>
  <c r="L4123" i="1"/>
  <c r="L3971" i="1"/>
  <c r="T3983" i="1"/>
  <c r="T4119" i="1"/>
  <c r="L5579" i="1"/>
  <c r="T5503" i="1"/>
  <c r="T5495" i="1"/>
  <c r="L5075" i="1"/>
  <c r="L5067" i="1"/>
  <c r="T5071" i="1"/>
  <c r="T5063" i="1"/>
  <c r="R3155" i="1"/>
  <c r="Q2867" i="1"/>
  <c r="Q3283" i="1"/>
  <c r="M3263" i="1"/>
  <c r="U2967" i="1"/>
  <c r="M3235" i="1"/>
  <c r="Q3093" i="1"/>
  <c r="Q3077" i="1"/>
  <c r="S4039" i="1"/>
  <c r="S4127" i="1"/>
  <c r="S4111" i="1"/>
  <c r="S5559" i="1"/>
  <c r="S5071" i="1"/>
  <c r="S4839" i="1"/>
  <c r="S5171" i="1"/>
  <c r="P3307" i="1"/>
  <c r="P3299" i="1"/>
  <c r="P3291" i="1"/>
  <c r="T3247" i="1"/>
  <c r="L3239" i="1"/>
  <c r="L3231" i="1"/>
  <c r="P3093" i="1"/>
  <c r="P3085" i="1"/>
  <c r="R4039" i="1"/>
  <c r="R4127" i="1"/>
  <c r="R4119" i="1"/>
  <c r="R5559" i="1"/>
  <c r="R5479" i="1"/>
  <c r="Q3911" i="1"/>
  <c r="Q3983" i="1"/>
  <c r="Q4111" i="1"/>
  <c r="Q5575" i="1"/>
  <c r="Q5495" i="1"/>
  <c r="S5099" i="1"/>
  <c r="U3327" i="1"/>
  <c r="Q5100" i="1"/>
  <c r="M5100" i="1"/>
  <c r="O3044" i="1"/>
  <c r="S3332" i="1"/>
  <c r="S3886" i="1"/>
  <c r="S3333" i="1"/>
  <c r="O3882" i="1"/>
  <c r="T3889" i="1"/>
  <c r="N5079" i="1"/>
  <c r="S3259" i="1"/>
  <c r="P3386" i="1"/>
  <c r="N3880" i="1"/>
  <c r="L5105" i="1"/>
  <c r="S3338" i="1"/>
  <c r="L3023" i="1"/>
  <c r="O3050" i="1"/>
  <c r="M5108" i="1"/>
  <c r="R5107" i="1"/>
  <c r="Q3869" i="1"/>
  <c r="N5083" i="1"/>
  <c r="Q3415" i="1"/>
  <c r="M3869" i="1"/>
  <c r="U5112" i="1"/>
  <c r="R3030" i="1"/>
  <c r="N3030" i="1"/>
  <c r="L3291" i="1"/>
  <c r="O5127" i="1"/>
  <c r="R4135" i="1"/>
  <c r="Q3049" i="1"/>
  <c r="R5087" i="1"/>
  <c r="M5088" i="1"/>
  <c r="S4043" i="1"/>
  <c r="U5084" i="1"/>
  <c r="L3861" i="1"/>
  <c r="R4031" i="1"/>
  <c r="Q3329" i="1"/>
  <c r="S4119" i="1"/>
  <c r="S5015" i="1"/>
  <c r="S3316" i="1"/>
  <c r="O5063" i="1"/>
  <c r="R3412" i="1"/>
  <c r="Q3311" i="1"/>
  <c r="S4023" i="1"/>
  <c r="N5135" i="1"/>
  <c r="T5126" i="1"/>
  <c r="U2975" i="1"/>
  <c r="O4914" i="1"/>
  <c r="S5211" i="1"/>
  <c r="S3042" i="1"/>
  <c r="S3030" i="1"/>
  <c r="T3303" i="1"/>
  <c r="O4886" i="1"/>
  <c r="R3040" i="1"/>
  <c r="N3328" i="1"/>
  <c r="T3039" i="1"/>
  <c r="R5033" i="1"/>
  <c r="T4006" i="1"/>
  <c r="R5083" i="1"/>
  <c r="M3029" i="1"/>
  <c r="L3283" i="1"/>
  <c r="P3865" i="1"/>
  <c r="Q5208" i="1"/>
  <c r="M3390" i="1"/>
  <c r="S3329" i="1"/>
  <c r="U3331" i="1"/>
  <c r="R5075" i="1"/>
  <c r="N4003" i="1"/>
  <c r="P5081" i="1"/>
  <c r="U5080" i="1"/>
  <c r="T3019" i="1"/>
  <c r="T3407" i="1"/>
  <c r="U3407" i="1"/>
  <c r="R4107" i="1"/>
  <c r="R3903" i="1"/>
  <c r="T3397" i="1"/>
  <c r="P3421" i="1"/>
  <c r="P5101" i="1"/>
  <c r="M3077" i="1"/>
  <c r="R3404" i="1"/>
  <c r="Q3307" i="1"/>
  <c r="L5186" i="1"/>
  <c r="M4810" i="1"/>
  <c r="T3417" i="1"/>
  <c r="U3338" i="1"/>
  <c r="U3335" i="1"/>
  <c r="Q3047" i="1"/>
  <c r="T3287" i="1"/>
  <c r="R5571" i="1"/>
  <c r="S4011" i="1"/>
  <c r="O4011" i="1"/>
  <c r="O5031" i="1"/>
  <c r="L3405" i="1"/>
  <c r="Q3271" i="1"/>
  <c r="M3271" i="1"/>
  <c r="P3409" i="1"/>
  <c r="M5112" i="1"/>
  <c r="U5040" i="1"/>
  <c r="O3399" i="1"/>
  <c r="O3866" i="1"/>
  <c r="O3341" i="1"/>
  <c r="O5109" i="1"/>
  <c r="S5131" i="1"/>
  <c r="P3251" i="1"/>
  <c r="L3251" i="1"/>
  <c r="L3389" i="1"/>
  <c r="O3259" i="1"/>
  <c r="Q3418" i="1"/>
  <c r="T4026" i="1"/>
  <c r="Q3089" i="1"/>
  <c r="R3338" i="1"/>
  <c r="U5132" i="1"/>
  <c r="M5092" i="1"/>
  <c r="U5191" i="1"/>
  <c r="M5083" i="1"/>
  <c r="N3392" i="1"/>
  <c r="N3332" i="1"/>
  <c r="U3388" i="1"/>
  <c r="R3406" i="1"/>
  <c r="S3862" i="1"/>
  <c r="R3326" i="1"/>
  <c r="L3325" i="1"/>
  <c r="N5007" i="1"/>
  <c r="U2999" i="1"/>
  <c r="M3876" i="1"/>
  <c r="O4123" i="1"/>
  <c r="R3036" i="1"/>
  <c r="P3323" i="1"/>
  <c r="R5575" i="1"/>
  <c r="M3345" i="1"/>
  <c r="S3349" i="1"/>
  <c r="U3889" i="1"/>
  <c r="R3340" i="1"/>
  <c r="M3341" i="1"/>
  <c r="Q5088" i="1"/>
  <c r="S4007" i="1"/>
  <c r="O5055" i="1"/>
  <c r="O5139" i="1"/>
  <c r="Q3889" i="1"/>
  <c r="N3888" i="1"/>
  <c r="Q3251" i="1"/>
  <c r="L5113" i="1"/>
  <c r="M3339" i="1"/>
  <c r="Q5034" i="1"/>
  <c r="Q3388" i="1"/>
  <c r="U3243" i="1"/>
  <c r="T5130" i="1"/>
  <c r="S3056" i="1"/>
  <c r="N3872" i="1"/>
  <c r="Q3263" i="1"/>
  <c r="T5089" i="1"/>
  <c r="T3391" i="1"/>
  <c r="N3334" i="1"/>
  <c r="P3333" i="1"/>
  <c r="U3347" i="1"/>
  <c r="N4876" i="1"/>
  <c r="O3348" i="1"/>
  <c r="U3259" i="1"/>
  <c r="R5092" i="1"/>
  <c r="R5059" i="1"/>
  <c r="O3346" i="1"/>
  <c r="T3011" i="1"/>
  <c r="Q3864" i="1"/>
  <c r="O4878" i="1"/>
  <c r="T3321" i="1"/>
  <c r="S4870" i="1"/>
  <c r="O4870" i="1"/>
  <c r="N5171" i="1"/>
  <c r="N3340" i="1"/>
  <c r="U5124" i="1"/>
  <c r="N3338" i="1"/>
  <c r="S3331" i="1"/>
  <c r="M2995" i="1"/>
  <c r="S5175" i="1"/>
  <c r="S4027" i="1"/>
  <c r="S3339" i="1"/>
  <c r="U3045" i="1"/>
  <c r="S3046" i="1"/>
  <c r="O3858" i="1"/>
  <c r="U3111" i="1"/>
  <c r="S3279" i="1"/>
  <c r="U3398" i="1"/>
  <c r="R5099" i="1"/>
  <c r="S5135" i="1"/>
  <c r="S5575" i="1"/>
  <c r="N4039" i="1"/>
  <c r="R5079" i="1"/>
  <c r="S3414" i="1"/>
  <c r="O3414" i="1"/>
  <c r="T4002" i="1"/>
  <c r="M3331" i="1"/>
  <c r="U3868" i="1"/>
  <c r="Q3043" i="1"/>
  <c r="U2995" i="1"/>
  <c r="L3417" i="1"/>
  <c r="N5559" i="1"/>
  <c r="M3327" i="1"/>
  <c r="U3316" i="1"/>
  <c r="S3100" i="1"/>
  <c r="O3347" i="1"/>
  <c r="O4882" i="1"/>
  <c r="O4139" i="1"/>
  <c r="M4869" i="1"/>
  <c r="T3314" i="1"/>
  <c r="S3026" i="1"/>
  <c r="O3314" i="1"/>
  <c r="S4874" i="1"/>
  <c r="P3279" i="1"/>
  <c r="N3412" i="1"/>
  <c r="N5103" i="1"/>
  <c r="S4886" i="1"/>
  <c r="U3873" i="1"/>
  <c r="R4007" i="1"/>
  <c r="S3271" i="1"/>
  <c r="O5559" i="1"/>
  <c r="P3043" i="1"/>
  <c r="N3999" i="1"/>
  <c r="N3346" i="1"/>
  <c r="L4106" i="1"/>
  <c r="S4107" i="1"/>
  <c r="L3383" i="1"/>
  <c r="T3343" i="1"/>
  <c r="S3326" i="1"/>
  <c r="R3342" i="1"/>
  <c r="M3857" i="1"/>
  <c r="U3861" i="1"/>
  <c r="U3343" i="1"/>
  <c r="O3344" i="1"/>
  <c r="N4023" i="1"/>
  <c r="O5563" i="1"/>
  <c r="O3854" i="1"/>
  <c r="U2959" i="1"/>
  <c r="M3247" i="1"/>
  <c r="Q3877" i="1"/>
  <c r="S5563" i="1"/>
  <c r="O5179" i="1"/>
  <c r="Q3873" i="1"/>
  <c r="T3219" i="1"/>
  <c r="L3321" i="1"/>
  <c r="R3032" i="1"/>
  <c r="U3411" i="1"/>
  <c r="M3861" i="1"/>
  <c r="O3320" i="1"/>
  <c r="L3351" i="1"/>
  <c r="S3320" i="1"/>
  <c r="S5151" i="1"/>
  <c r="O3385" i="1"/>
  <c r="O5143" i="1"/>
  <c r="N3408" i="1"/>
  <c r="S3412" i="1"/>
  <c r="O3412" i="1"/>
  <c r="R4002" i="1"/>
  <c r="U3869" i="1"/>
  <c r="P4014" i="1"/>
  <c r="P3303" i="1"/>
  <c r="O3393" i="1"/>
  <c r="O4023" i="1"/>
  <c r="Q3291" i="1"/>
  <c r="N4127" i="1"/>
  <c r="P3089" i="1"/>
  <c r="O4119" i="1"/>
  <c r="N3060" i="1"/>
  <c r="T3315" i="1"/>
  <c r="S3336" i="1"/>
  <c r="M3287" i="1"/>
  <c r="Q2999" i="1"/>
  <c r="T3415" i="1"/>
  <c r="Q4913" i="1"/>
  <c r="L4890" i="1"/>
  <c r="P3889" i="1"/>
  <c r="N5475" i="1"/>
  <c r="N4015" i="1"/>
  <c r="P5126" i="1"/>
  <c r="R4131" i="1"/>
  <c r="R4010" i="1"/>
  <c r="R5126" i="1"/>
  <c r="O3028" i="1"/>
  <c r="T5020" i="1"/>
  <c r="Q5171" i="1"/>
  <c r="Q5112" i="1"/>
  <c r="P3415" i="1"/>
  <c r="L3869" i="1"/>
  <c r="L3865" i="1"/>
  <c r="U3037" i="1"/>
  <c r="O3326" i="1"/>
  <c r="L4026" i="1"/>
  <c r="S5475" i="1"/>
  <c r="N3414" i="1"/>
  <c r="L4014" i="1"/>
  <c r="R5579" i="1"/>
  <c r="N4131" i="1"/>
  <c r="P4018" i="1"/>
  <c r="R3872" i="1"/>
  <c r="N5579" i="1"/>
  <c r="N3114" i="1"/>
  <c r="M3864" i="1"/>
  <c r="R5567" i="1"/>
  <c r="P5220" i="1"/>
  <c r="L3333" i="1"/>
  <c r="Q3876" i="1"/>
  <c r="N5175" i="1"/>
  <c r="U3876" i="1"/>
  <c r="R5175" i="1"/>
  <c r="U3336" i="1"/>
  <c r="M3388" i="1"/>
  <c r="O3886" i="1"/>
  <c r="S3267" i="1"/>
  <c r="S3878" i="1"/>
  <c r="N3420" i="1"/>
  <c r="M3880" i="1"/>
  <c r="U3303" i="1"/>
  <c r="P5089" i="1"/>
  <c r="U5088" i="1"/>
  <c r="R3044" i="1"/>
  <c r="P3247" i="1"/>
  <c r="R5041" i="1"/>
  <c r="M3207" i="1"/>
  <c r="N4139" i="1"/>
  <c r="P3287" i="1"/>
  <c r="R5071" i="1"/>
  <c r="M2991" i="1"/>
  <c r="P3073" i="1"/>
  <c r="M3085" i="1"/>
  <c r="L3881" i="1"/>
  <c r="R4051" i="1"/>
  <c r="N3907" i="1"/>
  <c r="N5563" i="1"/>
  <c r="N4135" i="1"/>
  <c r="S4135" i="1"/>
  <c r="O5171" i="1"/>
  <c r="P3345" i="1"/>
  <c r="R3410" i="1"/>
  <c r="T3057" i="1"/>
  <c r="L3411" i="1"/>
  <c r="N5027" i="1"/>
  <c r="M3859" i="1"/>
  <c r="R4986" i="1"/>
  <c r="P5038" i="1"/>
  <c r="O5051" i="1"/>
  <c r="T3061" i="1"/>
  <c r="S3343" i="1"/>
  <c r="S3341" i="1"/>
  <c r="O4993" i="1"/>
  <c r="Q3085" i="1"/>
  <c r="T5202" i="1"/>
  <c r="R3856" i="1"/>
  <c r="L3419" i="1"/>
  <c r="Q5092" i="1"/>
  <c r="O3263" i="1"/>
  <c r="P3077" i="1"/>
  <c r="U3865" i="1"/>
  <c r="U5100" i="1"/>
  <c r="U3857" i="1"/>
  <c r="N4011" i="1"/>
  <c r="S3866" i="1"/>
  <c r="P4002" i="1"/>
  <c r="U3057" i="1"/>
  <c r="S3058" i="1"/>
  <c r="M3411" i="1"/>
  <c r="O5071" i="1"/>
  <c r="S5063" i="1"/>
  <c r="U3420" i="1"/>
  <c r="U3103" i="1"/>
  <c r="M3081" i="1"/>
  <c r="M3856" i="1"/>
  <c r="O3340" i="1"/>
  <c r="U3051" i="1"/>
  <c r="L5040" i="1"/>
  <c r="T3386" i="1"/>
  <c r="L5138" i="1"/>
  <c r="T3409" i="1"/>
  <c r="Q3303" i="1"/>
  <c r="Q3885" i="1"/>
  <c r="L4010" i="1"/>
  <c r="O5579" i="1"/>
  <c r="T5016" i="1"/>
  <c r="Q3348" i="1"/>
  <c r="M3311" i="1"/>
  <c r="O3048" i="1"/>
  <c r="O4135" i="1"/>
  <c r="N4043" i="1"/>
  <c r="U3295" i="1"/>
  <c r="L3215" i="1"/>
  <c r="S4031" i="1"/>
  <c r="R4111" i="1"/>
  <c r="L5032" i="1"/>
  <c r="L3397" i="1"/>
  <c r="T3869" i="1"/>
  <c r="R5183" i="1"/>
  <c r="S4019" i="1"/>
  <c r="T4018" i="1"/>
  <c r="T3881" i="1"/>
  <c r="L5093" i="1"/>
  <c r="P3283" i="1"/>
  <c r="R4015" i="1"/>
  <c r="O3870" i="1"/>
  <c r="S5219" i="1"/>
  <c r="L5012" i="1"/>
  <c r="U3291" i="1"/>
  <c r="T3035" i="1"/>
  <c r="Q2851" i="1"/>
  <c r="S3163" i="1"/>
  <c r="Q3339" i="1"/>
  <c r="N3418" i="1"/>
  <c r="L4002" i="1"/>
  <c r="L4006" i="1"/>
  <c r="U3329" i="1"/>
  <c r="O5575" i="1"/>
  <c r="Q3081" i="1"/>
  <c r="O4111" i="1"/>
  <c r="L5546" i="1"/>
  <c r="U3417" i="1"/>
  <c r="O4019" i="1"/>
  <c r="O3418" i="1"/>
  <c r="O4031" i="1"/>
  <c r="M3299" i="1"/>
  <c r="U3872" i="1"/>
  <c r="P3059" i="1"/>
  <c r="L3347" i="1"/>
  <c r="N3404" i="1"/>
  <c r="L3403" i="1"/>
  <c r="R5483" i="1"/>
  <c r="N5483" i="1"/>
  <c r="U3219" i="1"/>
  <c r="M3419" i="1"/>
  <c r="S3418" i="1"/>
  <c r="O5207" i="1"/>
  <c r="Q3065" i="1"/>
  <c r="T3393" i="1"/>
  <c r="M3065" i="1"/>
  <c r="T5206" i="1"/>
  <c r="S4835" i="1"/>
  <c r="U3319" i="1"/>
  <c r="R3919" i="1"/>
  <c r="N5111" i="1"/>
  <c r="O3318" i="1"/>
  <c r="U3421" i="1"/>
  <c r="M3099" i="1"/>
  <c r="S5187" i="1"/>
  <c r="U3279" i="1"/>
  <c r="P3395" i="1"/>
  <c r="Q3872" i="1"/>
  <c r="P3343" i="1"/>
  <c r="O5187" i="1"/>
  <c r="L5122" i="1"/>
  <c r="L3329" i="1"/>
  <c r="R3398" i="1"/>
  <c r="O4043" i="1"/>
  <c r="P4026" i="1"/>
  <c r="U3881" i="1"/>
  <c r="N4107" i="1"/>
  <c r="T3873" i="1"/>
  <c r="M5030" i="1"/>
  <c r="Q3259" i="1"/>
  <c r="L5078" i="1"/>
  <c r="R3396" i="1"/>
  <c r="M3329" i="1"/>
  <c r="L5142" i="1"/>
  <c r="U3888" i="1"/>
  <c r="Q3888" i="1"/>
  <c r="R5017" i="1"/>
  <c r="P4902" i="1"/>
  <c r="L4022" i="1"/>
  <c r="O3135" i="1"/>
  <c r="O3054" i="1"/>
  <c r="R4003" i="1"/>
  <c r="U3341" i="1"/>
  <c r="S5059" i="1"/>
  <c r="R3402" i="1"/>
  <c r="P3033" i="1"/>
  <c r="P3387" i="1"/>
  <c r="N3864" i="1"/>
  <c r="L4018" i="1"/>
  <c r="N3316" i="1"/>
  <c r="U3299" i="1"/>
  <c r="Q3299" i="1"/>
  <c r="L5210" i="1"/>
  <c r="S4947" i="1"/>
  <c r="L3409" i="1"/>
  <c r="L3363" i="1"/>
  <c r="L3359" i="1"/>
  <c r="N3342" i="1"/>
  <c r="L3341" i="1"/>
  <c r="P5202" i="1"/>
  <c r="O3159" i="1"/>
  <c r="S4003" i="1"/>
  <c r="O4003" i="1"/>
  <c r="R5080" i="1"/>
  <c r="N5035" i="1"/>
  <c r="R3860" i="1"/>
  <c r="S3420" i="1"/>
  <c r="N3320" i="1"/>
  <c r="N3860" i="1"/>
  <c r="U3034" i="1"/>
  <c r="T4976" i="1"/>
  <c r="R5112" i="1"/>
  <c r="P4006" i="1"/>
  <c r="O4007" i="1"/>
  <c r="S4035" i="1"/>
  <c r="R5475" i="1"/>
  <c r="M3303" i="1"/>
  <c r="O4035" i="1"/>
  <c r="N3056" i="1"/>
  <c r="N3410" i="1"/>
  <c r="S5195" i="1"/>
  <c r="L3415" i="1"/>
  <c r="P3885" i="1"/>
  <c r="N5551" i="1"/>
  <c r="O4015" i="1"/>
  <c r="M3873" i="1"/>
  <c r="L5008" i="1"/>
  <c r="Q3255" i="1"/>
  <c r="S4115" i="1"/>
  <c r="L3207" i="1"/>
  <c r="R5025" i="1"/>
  <c r="O5115" i="1"/>
  <c r="P3329" i="1"/>
  <c r="M5028" i="1"/>
  <c r="M3291" i="1"/>
  <c r="Q3857" i="1"/>
  <c r="Q3243" i="1"/>
  <c r="M3315" i="1"/>
  <c r="O3999" i="1"/>
  <c r="S3999" i="1"/>
  <c r="O5551" i="1"/>
  <c r="S5183" i="1"/>
  <c r="U3885" i="1"/>
  <c r="Q3856" i="1"/>
  <c r="N5567" i="1"/>
  <c r="P4030" i="1"/>
  <c r="L3061" i="1"/>
  <c r="U3307" i="1"/>
  <c r="U3877" i="1"/>
  <c r="R3876" i="1"/>
  <c r="S4939" i="1"/>
  <c r="M3319" i="1"/>
  <c r="T5118" i="1"/>
  <c r="L3247" i="1"/>
  <c r="Q3031" i="1"/>
  <c r="R4023" i="1"/>
  <c r="S5159" i="1"/>
  <c r="S2931" i="1"/>
  <c r="T3331" i="1"/>
  <c r="Q3097" i="1"/>
  <c r="O2879" i="1"/>
  <c r="R3864" i="1"/>
  <c r="P5194" i="1"/>
  <c r="M3865" i="1"/>
  <c r="O5078" i="1"/>
  <c r="Q3073" i="1"/>
  <c r="Q3275" i="1"/>
  <c r="P5210" i="1"/>
  <c r="P3081" i="1"/>
  <c r="S4015" i="1"/>
  <c r="L3243" i="1"/>
  <c r="R3414" i="1"/>
  <c r="P3413" i="1"/>
  <c r="O4039" i="1"/>
  <c r="M3073" i="1"/>
  <c r="T5198" i="1"/>
  <c r="T3283" i="1"/>
  <c r="O5199" i="1"/>
  <c r="Q3417" i="1"/>
  <c r="L4030" i="1"/>
  <c r="M3417" i="1"/>
  <c r="L3998" i="1"/>
  <c r="R4939" i="1"/>
  <c r="M3069" i="1"/>
  <c r="S5571" i="1"/>
  <c r="O4115" i="1"/>
  <c r="P5146" i="1"/>
  <c r="O5147" i="1"/>
  <c r="Q3247" i="1"/>
  <c r="S4882" i="1"/>
  <c r="S5075" i="1"/>
  <c r="S3410" i="1"/>
  <c r="L5202" i="1"/>
  <c r="S5567" i="1"/>
  <c r="R4935" i="1"/>
  <c r="O5175" i="1"/>
  <c r="T3231" i="1"/>
  <c r="R5067" i="1"/>
  <c r="Q3069" i="1"/>
  <c r="T5190" i="1"/>
  <c r="N4855" i="1"/>
  <c r="T3120" i="1"/>
  <c r="N4026" i="1"/>
  <c r="Q5128" i="1"/>
  <c r="L4105" i="1"/>
  <c r="L3961" i="1"/>
  <c r="L3953" i="1"/>
  <c r="L4097" i="1"/>
  <c r="L4089" i="1"/>
  <c r="L3945" i="1"/>
  <c r="L4081" i="1"/>
  <c r="L3937" i="1"/>
  <c r="T3961" i="1"/>
  <c r="T4105" i="1"/>
  <c r="U3960" i="1"/>
  <c r="U4104" i="1"/>
  <c r="M3960" i="1"/>
  <c r="M4104" i="1"/>
  <c r="N4103" i="1"/>
  <c r="N3959" i="1"/>
  <c r="O4102" i="1"/>
  <c r="O3958" i="1"/>
  <c r="P4101" i="1"/>
  <c r="P3957" i="1"/>
  <c r="Q3956" i="1"/>
  <c r="Q4100" i="1"/>
  <c r="R4099" i="1"/>
  <c r="R3955" i="1"/>
  <c r="S3954" i="1"/>
  <c r="S4098" i="1"/>
  <c r="T3953" i="1"/>
  <c r="T4097" i="1"/>
  <c r="U3952" i="1"/>
  <c r="U4096" i="1"/>
  <c r="M3952" i="1"/>
  <c r="M4096" i="1"/>
  <c r="N4095" i="1"/>
  <c r="N3951" i="1"/>
  <c r="O4094" i="1"/>
  <c r="O3950" i="1"/>
  <c r="P4093" i="1"/>
  <c r="P3949" i="1"/>
  <c r="Q3948" i="1"/>
  <c r="Q4092" i="1"/>
  <c r="R4091" i="1"/>
  <c r="R3947" i="1"/>
  <c r="S3946" i="1"/>
  <c r="S4090" i="1"/>
  <c r="T4089" i="1"/>
  <c r="T3945" i="1"/>
  <c r="U4088" i="1"/>
  <c r="U3944" i="1"/>
  <c r="M3944" i="1"/>
  <c r="M4088" i="1"/>
  <c r="N4087" i="1"/>
  <c r="N3943" i="1"/>
  <c r="O4086" i="1"/>
  <c r="O3942" i="1"/>
  <c r="P4085" i="1"/>
  <c r="P3941" i="1"/>
  <c r="M3940" i="1"/>
  <c r="M4084" i="1"/>
  <c r="N4083" i="1"/>
  <c r="N3939" i="1"/>
  <c r="O3938" i="1"/>
  <c r="O4082" i="1"/>
  <c r="P3937" i="1"/>
  <c r="P4081" i="1"/>
  <c r="Q3936" i="1"/>
  <c r="Q4080" i="1"/>
  <c r="R4079" i="1"/>
  <c r="R3935" i="1"/>
  <c r="S4078" i="1"/>
  <c r="S3934" i="1"/>
  <c r="T4077" i="1"/>
  <c r="T3933" i="1"/>
  <c r="U4076" i="1"/>
  <c r="U3932" i="1"/>
  <c r="M3932" i="1"/>
  <c r="M4076" i="1"/>
  <c r="N4075" i="1"/>
  <c r="N3931" i="1"/>
  <c r="O4074" i="1"/>
  <c r="O3930" i="1"/>
  <c r="P3929" i="1"/>
  <c r="P4073" i="1"/>
  <c r="Q4072" i="1"/>
  <c r="Q3928" i="1"/>
  <c r="R4071" i="1"/>
  <c r="R3927" i="1"/>
  <c r="S3926" i="1"/>
  <c r="S4070" i="1"/>
  <c r="L4104" i="1"/>
  <c r="L3960" i="1"/>
  <c r="L4100" i="1"/>
  <c r="L3956" i="1"/>
  <c r="L4096" i="1"/>
  <c r="L3952" i="1"/>
  <c r="L4092" i="1"/>
  <c r="L3948" i="1"/>
  <c r="L4088" i="1"/>
  <c r="L3944" i="1"/>
  <c r="L4084" i="1"/>
  <c r="L3940" i="1"/>
  <c r="L4080" i="1"/>
  <c r="L3936" i="1"/>
  <c r="L4076" i="1"/>
  <c r="L3932" i="1"/>
  <c r="L4072" i="1"/>
  <c r="L3928" i="1"/>
  <c r="S3961" i="1"/>
  <c r="S4105" i="1"/>
  <c r="O3961" i="1"/>
  <c r="O4105" i="1"/>
  <c r="T4104" i="1"/>
  <c r="T3960" i="1"/>
  <c r="P4104" i="1"/>
  <c r="P3960" i="1"/>
  <c r="U4103" i="1"/>
  <c r="U3959" i="1"/>
  <c r="Q3959" i="1"/>
  <c r="Q4103" i="1"/>
  <c r="M3959" i="1"/>
  <c r="M4103" i="1"/>
  <c r="R4102" i="1"/>
  <c r="R3958" i="1"/>
  <c r="N4102" i="1"/>
  <c r="N3958" i="1"/>
  <c r="S3957" i="1"/>
  <c r="S4101" i="1"/>
  <c r="O3957" i="1"/>
  <c r="O4101" i="1"/>
  <c r="T4100" i="1"/>
  <c r="T3956" i="1"/>
  <c r="P4100" i="1"/>
  <c r="P3956" i="1"/>
  <c r="U4099" i="1"/>
  <c r="U3955" i="1"/>
  <c r="Q4099" i="1"/>
  <c r="Q3955" i="1"/>
  <c r="M4099" i="1"/>
  <c r="M3955" i="1"/>
  <c r="R3954" i="1"/>
  <c r="R4098" i="1"/>
  <c r="N4098" i="1"/>
  <c r="N3954" i="1"/>
  <c r="S3953" i="1"/>
  <c r="S4097" i="1"/>
  <c r="O4097" i="1"/>
  <c r="O3953" i="1"/>
  <c r="T4096" i="1"/>
  <c r="T3952" i="1"/>
  <c r="P4096" i="1"/>
  <c r="P3952" i="1"/>
  <c r="U4095" i="1"/>
  <c r="U3951" i="1"/>
  <c r="Q4095" i="1"/>
  <c r="Q3951" i="1"/>
  <c r="M3951" i="1"/>
  <c r="M4095" i="1"/>
  <c r="R4094" i="1"/>
  <c r="R3950" i="1"/>
  <c r="N3950" i="1"/>
  <c r="N4094" i="1"/>
  <c r="S3949" i="1"/>
  <c r="S4093" i="1"/>
  <c r="O3949" i="1"/>
  <c r="O4093" i="1"/>
  <c r="T4092" i="1"/>
  <c r="T3948" i="1"/>
  <c r="P4092" i="1"/>
  <c r="P3948" i="1"/>
  <c r="U3947" i="1"/>
  <c r="U4091" i="1"/>
  <c r="Q4091" i="1"/>
  <c r="Q3947" i="1"/>
  <c r="M4091" i="1"/>
  <c r="M3947" i="1"/>
  <c r="R3946" i="1"/>
  <c r="R4090" i="1"/>
  <c r="N3946" i="1"/>
  <c r="N4090" i="1"/>
  <c r="S4089" i="1"/>
  <c r="S3945" i="1"/>
  <c r="O3945" i="1"/>
  <c r="O4089" i="1"/>
  <c r="T4088" i="1"/>
  <c r="T3944" i="1"/>
  <c r="P4088" i="1"/>
  <c r="P3944" i="1"/>
  <c r="U4087" i="1"/>
  <c r="U3943" i="1"/>
  <c r="Q3943" i="1"/>
  <c r="Q4087" i="1"/>
  <c r="M3943" i="1"/>
  <c r="M4087" i="1"/>
  <c r="R3942" i="1"/>
  <c r="R4086" i="1"/>
  <c r="N4086" i="1"/>
  <c r="N3942" i="1"/>
  <c r="S3941" i="1"/>
  <c r="S4085" i="1"/>
  <c r="O3941" i="1"/>
  <c r="O4085" i="1"/>
  <c r="T4084" i="1"/>
  <c r="T3940" i="1"/>
  <c r="P4084" i="1"/>
  <c r="P3940" i="1"/>
  <c r="U3939" i="1"/>
  <c r="U4083" i="1"/>
  <c r="Q4083" i="1"/>
  <c r="Q3939" i="1"/>
  <c r="M4083" i="1"/>
  <c r="M3939" i="1"/>
  <c r="R4082" i="1"/>
  <c r="R3938" i="1"/>
  <c r="N4082" i="1"/>
  <c r="N3938" i="1"/>
  <c r="S3937" i="1"/>
  <c r="S4081" i="1"/>
  <c r="O3937" i="1"/>
  <c r="O4081" i="1"/>
  <c r="T4080" i="1"/>
  <c r="T3936" i="1"/>
  <c r="P4080" i="1"/>
  <c r="P3936" i="1"/>
  <c r="U4079" i="1"/>
  <c r="U3935" i="1"/>
  <c r="Q3935" i="1"/>
  <c r="Q4079" i="1"/>
  <c r="M3935" i="1"/>
  <c r="M4079" i="1"/>
  <c r="R3934" i="1"/>
  <c r="R4078" i="1"/>
  <c r="N3934" i="1"/>
  <c r="N4078" i="1"/>
  <c r="S3933" i="1"/>
  <c r="S4077" i="1"/>
  <c r="O3933" i="1"/>
  <c r="O4077" i="1"/>
  <c r="T4076" i="1"/>
  <c r="T3932" i="1"/>
  <c r="P4076" i="1"/>
  <c r="P3932" i="1"/>
  <c r="U3931" i="1"/>
  <c r="U4075" i="1"/>
  <c r="Q4075" i="1"/>
  <c r="Q3931" i="1"/>
  <c r="M4075" i="1"/>
  <c r="M3931" i="1"/>
  <c r="R3930" i="1"/>
  <c r="R4074" i="1"/>
  <c r="N3930" i="1"/>
  <c r="N4074" i="1"/>
  <c r="S3929" i="1"/>
  <c r="S4073" i="1"/>
  <c r="O4073" i="1"/>
  <c r="O3929" i="1"/>
  <c r="T4072" i="1"/>
  <c r="T3928" i="1"/>
  <c r="P4072" i="1"/>
  <c r="P3928" i="1"/>
  <c r="U4071" i="1"/>
  <c r="U3927" i="1"/>
  <c r="Q3927" i="1"/>
  <c r="Q4071" i="1"/>
  <c r="M4071" i="1"/>
  <c r="M3927" i="1"/>
  <c r="R3926" i="1"/>
  <c r="R4070" i="1"/>
  <c r="N3926" i="1"/>
  <c r="N4070" i="1"/>
  <c r="M5575" i="1"/>
  <c r="L4070" i="1"/>
  <c r="L3926" i="1"/>
  <c r="L4102" i="1"/>
  <c r="L3958" i="1"/>
  <c r="L4098" i="1"/>
  <c r="L3954" i="1"/>
  <c r="L4094" i="1"/>
  <c r="L3950" i="1"/>
  <c r="L4090" i="1"/>
  <c r="L3946" i="1"/>
  <c r="L4086" i="1"/>
  <c r="L3942" i="1"/>
  <c r="L4082" i="1"/>
  <c r="L3938" i="1"/>
  <c r="L4078" i="1"/>
  <c r="L3934" i="1"/>
  <c r="L4074" i="1"/>
  <c r="L3930" i="1"/>
  <c r="U3961" i="1"/>
  <c r="U4105" i="1"/>
  <c r="Q4105" i="1"/>
  <c r="Q3961" i="1"/>
  <c r="M3961" i="1"/>
  <c r="M4105" i="1"/>
  <c r="R3960" i="1"/>
  <c r="R4104" i="1"/>
  <c r="N4104" i="1"/>
  <c r="N3960" i="1"/>
  <c r="S3959" i="1"/>
  <c r="S4103" i="1"/>
  <c r="O3959" i="1"/>
  <c r="O4103" i="1"/>
  <c r="T4102" i="1"/>
  <c r="T3958" i="1"/>
  <c r="P4102" i="1"/>
  <c r="P3958" i="1"/>
  <c r="U3957" i="1"/>
  <c r="U4101" i="1"/>
  <c r="Q3957" i="1"/>
  <c r="Q4101" i="1"/>
  <c r="M4101" i="1"/>
  <c r="M3957" i="1"/>
  <c r="R4100" i="1"/>
  <c r="R3956" i="1"/>
  <c r="N3956" i="1"/>
  <c r="N4100" i="1"/>
  <c r="S3955" i="1"/>
  <c r="S4099" i="1"/>
  <c r="O3955" i="1"/>
  <c r="O4099" i="1"/>
  <c r="T4098" i="1"/>
  <c r="T3954" i="1"/>
  <c r="P4098" i="1"/>
  <c r="P3954" i="1"/>
  <c r="U4097" i="1"/>
  <c r="U3953" i="1"/>
  <c r="Q4097" i="1"/>
  <c r="Q3953" i="1"/>
  <c r="M3953" i="1"/>
  <c r="M4097" i="1"/>
  <c r="R4096" i="1"/>
  <c r="R3952" i="1"/>
  <c r="N4096" i="1"/>
  <c r="N3952" i="1"/>
  <c r="S3951" i="1"/>
  <c r="S4095" i="1"/>
  <c r="O3951" i="1"/>
  <c r="O4095" i="1"/>
  <c r="T4094" i="1"/>
  <c r="T3950" i="1"/>
  <c r="P4094" i="1"/>
  <c r="P3950" i="1"/>
  <c r="U3949" i="1"/>
  <c r="U4093" i="1"/>
  <c r="Q3949" i="1"/>
  <c r="Q4093" i="1"/>
  <c r="M4093" i="1"/>
  <c r="M3949" i="1"/>
  <c r="R3948" i="1"/>
  <c r="R4092" i="1"/>
  <c r="N4092" i="1"/>
  <c r="N3948" i="1"/>
  <c r="S3947" i="1"/>
  <c r="S4091" i="1"/>
  <c r="O3947" i="1"/>
  <c r="O4091" i="1"/>
  <c r="T4090" i="1"/>
  <c r="T3946" i="1"/>
  <c r="P4090" i="1"/>
  <c r="P3946" i="1"/>
  <c r="U4089" i="1"/>
  <c r="U3945" i="1"/>
  <c r="Q4089" i="1"/>
  <c r="Q3945" i="1"/>
  <c r="M3945" i="1"/>
  <c r="M4089" i="1"/>
  <c r="R4088" i="1"/>
  <c r="R3944" i="1"/>
  <c r="N4088" i="1"/>
  <c r="N3944" i="1"/>
  <c r="S3943" i="1"/>
  <c r="S4087" i="1"/>
  <c r="O3943" i="1"/>
  <c r="O4087" i="1"/>
  <c r="T4086" i="1"/>
  <c r="T3942" i="1"/>
  <c r="P4086" i="1"/>
  <c r="P3942" i="1"/>
  <c r="U3941" i="1"/>
  <c r="U4085" i="1"/>
  <c r="Q3941" i="1"/>
  <c r="Q4085" i="1"/>
  <c r="M4085" i="1"/>
  <c r="M3941" i="1"/>
  <c r="R4084" i="1"/>
  <c r="R3940" i="1"/>
  <c r="N4084" i="1"/>
  <c r="N3940" i="1"/>
  <c r="S3939" i="1"/>
  <c r="S4083" i="1"/>
  <c r="O3939" i="1"/>
  <c r="O4083" i="1"/>
  <c r="T4082" i="1"/>
  <c r="T3938" i="1"/>
  <c r="P4082" i="1"/>
  <c r="P3938" i="1"/>
  <c r="U4081" i="1"/>
  <c r="U3937" i="1"/>
  <c r="Q4081" i="1"/>
  <c r="Q3937" i="1"/>
  <c r="M3937" i="1"/>
  <c r="M4081" i="1"/>
  <c r="R3936" i="1"/>
  <c r="R4080" i="1"/>
  <c r="N4080" i="1"/>
  <c r="N3936" i="1"/>
  <c r="S3935" i="1"/>
  <c r="S4079" i="1"/>
  <c r="O3935" i="1"/>
  <c r="O4079" i="1"/>
  <c r="T4078" i="1"/>
  <c r="T3934" i="1"/>
  <c r="P4078" i="1"/>
  <c r="P3934" i="1"/>
  <c r="U3933" i="1"/>
  <c r="U4077" i="1"/>
  <c r="Q3933" i="1"/>
  <c r="Q4077" i="1"/>
  <c r="M4077" i="1"/>
  <c r="M3933" i="1"/>
  <c r="R3932" i="1"/>
  <c r="R4076" i="1"/>
  <c r="N4076" i="1"/>
  <c r="N3932" i="1"/>
  <c r="S3931" i="1"/>
  <c r="S4075" i="1"/>
  <c r="O4075" i="1"/>
  <c r="O3931" i="1"/>
  <c r="T4074" i="1"/>
  <c r="T3930" i="1"/>
  <c r="P4074" i="1"/>
  <c r="P3930" i="1"/>
  <c r="U4073" i="1"/>
  <c r="U3929" i="1"/>
  <c r="Q4073" i="1"/>
  <c r="Q3929" i="1"/>
  <c r="M4073" i="1"/>
  <c r="M3929" i="1"/>
  <c r="R3928" i="1"/>
  <c r="R4072" i="1"/>
  <c r="N3928" i="1"/>
  <c r="N4072" i="1"/>
  <c r="S3927" i="1"/>
  <c r="S4071" i="1"/>
  <c r="O3927" i="1"/>
  <c r="O4071" i="1"/>
  <c r="T4070" i="1"/>
  <c r="T3926" i="1"/>
  <c r="P4070" i="1"/>
  <c r="P3926" i="1"/>
  <c r="L4101" i="1"/>
  <c r="L3957" i="1"/>
  <c r="L4093" i="1"/>
  <c r="L3949" i="1"/>
  <c r="L3941" i="1"/>
  <c r="L4085" i="1"/>
  <c r="L3933" i="1"/>
  <c r="L4077" i="1"/>
  <c r="L3929" i="1"/>
  <c r="L4073" i="1"/>
  <c r="P4105" i="1"/>
  <c r="P3961" i="1"/>
  <c r="Q3960" i="1"/>
  <c r="Q4104" i="1"/>
  <c r="R4103" i="1"/>
  <c r="R3959" i="1"/>
  <c r="S4102" i="1"/>
  <c r="S3958" i="1"/>
  <c r="T4101" i="1"/>
  <c r="T3957" i="1"/>
  <c r="U3956" i="1"/>
  <c r="U4100" i="1"/>
  <c r="M4100" i="1"/>
  <c r="M3956" i="1"/>
  <c r="N4099" i="1"/>
  <c r="N3955" i="1"/>
  <c r="O3954" i="1"/>
  <c r="O4098" i="1"/>
  <c r="P4097" i="1"/>
  <c r="P3953" i="1"/>
  <c r="Q3952" i="1"/>
  <c r="Q4096" i="1"/>
  <c r="R4095" i="1"/>
  <c r="R3951" i="1"/>
  <c r="S4094" i="1"/>
  <c r="S3950" i="1"/>
  <c r="T3949" i="1"/>
  <c r="T4093" i="1"/>
  <c r="U3948" i="1"/>
  <c r="U4092" i="1"/>
  <c r="M3948" i="1"/>
  <c r="M4092" i="1"/>
  <c r="N4091" i="1"/>
  <c r="N3947" i="1"/>
  <c r="O3946" i="1"/>
  <c r="O4090" i="1"/>
  <c r="P4089" i="1"/>
  <c r="P3945" i="1"/>
  <c r="Q3944" i="1"/>
  <c r="Q4088" i="1"/>
  <c r="R4087" i="1"/>
  <c r="R3943" i="1"/>
  <c r="S4086" i="1"/>
  <c r="S3942" i="1"/>
  <c r="T3941" i="1"/>
  <c r="T4085" i="1"/>
  <c r="U3940" i="1"/>
  <c r="U4084" i="1"/>
  <c r="Q3940" i="1"/>
  <c r="Q4084" i="1"/>
  <c r="R4083" i="1"/>
  <c r="R3939" i="1"/>
  <c r="S3938" i="1"/>
  <c r="S4082" i="1"/>
  <c r="T3937" i="1"/>
  <c r="T4081" i="1"/>
  <c r="U3936" i="1"/>
  <c r="U4080" i="1"/>
  <c r="M4080" i="1"/>
  <c r="M3936" i="1"/>
  <c r="N4079" i="1"/>
  <c r="N3935" i="1"/>
  <c r="O4078" i="1"/>
  <c r="O3934" i="1"/>
  <c r="P3933" i="1"/>
  <c r="P4077" i="1"/>
  <c r="Q3932" i="1"/>
  <c r="Q4076" i="1"/>
  <c r="R4075" i="1"/>
  <c r="R3931" i="1"/>
  <c r="S3930" i="1"/>
  <c r="S4074" i="1"/>
  <c r="T3929" i="1"/>
  <c r="T4073" i="1"/>
  <c r="U3928" i="1"/>
  <c r="U4072" i="1"/>
  <c r="M3928" i="1"/>
  <c r="M4072" i="1"/>
  <c r="N4071" i="1"/>
  <c r="N3927" i="1"/>
  <c r="O4070" i="1"/>
  <c r="O3926" i="1"/>
  <c r="L3959" i="1"/>
  <c r="L4103" i="1"/>
  <c r="L4099" i="1"/>
  <c r="L3955" i="1"/>
  <c r="L4095" i="1"/>
  <c r="L3951" i="1"/>
  <c r="L4091" i="1"/>
  <c r="L3947" i="1"/>
  <c r="L4087" i="1"/>
  <c r="L3943" i="1"/>
  <c r="L3939" i="1"/>
  <c r="L4083" i="1"/>
  <c r="L3935" i="1"/>
  <c r="L4079" i="1"/>
  <c r="L3931" i="1"/>
  <c r="L4075" i="1"/>
  <c r="L3927" i="1"/>
  <c r="L4071" i="1"/>
  <c r="R3961" i="1"/>
  <c r="R4105" i="1"/>
  <c r="N3961" i="1"/>
  <c r="N4105" i="1"/>
  <c r="S3960" i="1"/>
  <c r="S4104" i="1"/>
  <c r="O4104" i="1"/>
  <c r="O3960" i="1"/>
  <c r="T4103" i="1"/>
  <c r="T3959" i="1"/>
  <c r="P3959" i="1"/>
  <c r="P4103" i="1"/>
  <c r="U3958" i="1"/>
  <c r="U4102" i="1"/>
  <c r="Q3958" i="1"/>
  <c r="Q4102" i="1"/>
  <c r="M3958" i="1"/>
  <c r="M4102" i="1"/>
  <c r="R4101" i="1"/>
  <c r="R3957" i="1"/>
  <c r="N4101" i="1"/>
  <c r="N3957" i="1"/>
  <c r="S4100" i="1"/>
  <c r="S3956" i="1"/>
  <c r="O3956" i="1"/>
  <c r="O4100" i="1"/>
  <c r="T4099" i="1"/>
  <c r="T3955" i="1"/>
  <c r="P3955" i="1"/>
  <c r="P4099" i="1"/>
  <c r="U3954" i="1"/>
  <c r="U4098" i="1"/>
  <c r="Q4098" i="1"/>
  <c r="Q3954" i="1"/>
  <c r="M3954" i="1"/>
  <c r="M4098" i="1"/>
  <c r="R4097" i="1"/>
  <c r="R3953" i="1"/>
  <c r="N4097" i="1"/>
  <c r="N3953" i="1"/>
  <c r="S4096" i="1"/>
  <c r="S3952" i="1"/>
  <c r="O4096" i="1"/>
  <c r="O3952" i="1"/>
  <c r="T4095" i="1"/>
  <c r="T3951" i="1"/>
  <c r="P4095" i="1"/>
  <c r="P3951" i="1"/>
  <c r="U3950" i="1"/>
  <c r="U4094" i="1"/>
  <c r="Q3950" i="1"/>
  <c r="Q4094" i="1"/>
  <c r="M3950" i="1"/>
  <c r="M4094" i="1"/>
  <c r="R4093" i="1"/>
  <c r="R3949" i="1"/>
  <c r="N4093" i="1"/>
  <c r="N3949" i="1"/>
  <c r="S4092" i="1"/>
  <c r="S3948" i="1"/>
  <c r="O3948" i="1"/>
  <c r="O4092" i="1"/>
  <c r="T3947" i="1"/>
  <c r="T4091" i="1"/>
  <c r="P4091" i="1"/>
  <c r="P3947" i="1"/>
  <c r="U3946" i="1"/>
  <c r="U4090" i="1"/>
  <c r="Q3946" i="1"/>
  <c r="Q4090" i="1"/>
  <c r="M3946" i="1"/>
  <c r="M4090" i="1"/>
  <c r="R4089" i="1"/>
  <c r="R3945" i="1"/>
  <c r="N4089" i="1"/>
  <c r="N3945" i="1"/>
  <c r="S3944" i="1"/>
  <c r="S4088" i="1"/>
  <c r="O4088" i="1"/>
  <c r="O3944" i="1"/>
  <c r="T4087" i="1"/>
  <c r="T3943" i="1"/>
  <c r="P3943" i="1"/>
  <c r="P4087" i="1"/>
  <c r="U3942" i="1"/>
  <c r="U4086" i="1"/>
  <c r="Q4086" i="1"/>
  <c r="Q3942" i="1"/>
  <c r="M3942" i="1"/>
  <c r="M4086" i="1"/>
  <c r="R4085" i="1"/>
  <c r="R3941" i="1"/>
  <c r="N4085" i="1"/>
  <c r="N3941" i="1"/>
  <c r="S4084" i="1"/>
  <c r="S3940" i="1"/>
  <c r="O3940" i="1"/>
  <c r="O4084" i="1"/>
  <c r="T3939" i="1"/>
  <c r="T4083" i="1"/>
  <c r="P4083" i="1"/>
  <c r="P3939" i="1"/>
  <c r="U3938" i="1"/>
  <c r="U4082" i="1"/>
  <c r="Q3938" i="1"/>
  <c r="Q4082" i="1"/>
  <c r="M4082" i="1"/>
  <c r="M3938" i="1"/>
  <c r="R4081" i="1"/>
  <c r="R3937" i="1"/>
  <c r="N4081" i="1"/>
  <c r="N3937" i="1"/>
  <c r="S3936" i="1"/>
  <c r="S4080" i="1"/>
  <c r="O4080" i="1"/>
  <c r="O3936" i="1"/>
  <c r="T3935" i="1"/>
  <c r="T4079" i="1"/>
  <c r="P3935" i="1"/>
  <c r="P4079" i="1"/>
  <c r="U4078" i="1"/>
  <c r="U3934" i="1"/>
  <c r="Q3934" i="1"/>
  <c r="Q4078" i="1"/>
  <c r="M3934" i="1"/>
  <c r="M4078" i="1"/>
  <c r="R4077" i="1"/>
  <c r="R3933" i="1"/>
  <c r="N4077" i="1"/>
  <c r="N3933" i="1"/>
  <c r="S4076" i="1"/>
  <c r="S3932" i="1"/>
  <c r="O3932" i="1"/>
  <c r="O4076" i="1"/>
  <c r="T4075" i="1"/>
  <c r="T3931" i="1"/>
  <c r="P3931" i="1"/>
  <c r="P4075" i="1"/>
  <c r="U3930" i="1"/>
  <c r="U4074" i="1"/>
  <c r="Q3930" i="1"/>
  <c r="Q4074" i="1"/>
  <c r="M4074" i="1"/>
  <c r="M3930" i="1"/>
  <c r="R4073" i="1"/>
  <c r="R3929" i="1"/>
  <c r="N4073" i="1"/>
  <c r="N3929" i="1"/>
  <c r="S3928" i="1"/>
  <c r="S4072" i="1"/>
  <c r="O4072" i="1"/>
  <c r="O3928" i="1"/>
  <c r="T4071" i="1"/>
  <c r="T3927" i="1"/>
  <c r="P3927" i="1"/>
  <c r="P4071" i="1"/>
  <c r="U4070" i="1"/>
  <c r="U3926" i="1"/>
  <c r="Q3926" i="1"/>
  <c r="Q4070" i="1"/>
  <c r="M3926" i="1"/>
  <c r="M4070" i="1"/>
  <c r="T3336" i="1"/>
  <c r="R4943" i="1"/>
  <c r="P3336" i="1"/>
  <c r="T3398" i="1"/>
  <c r="N5055" i="1"/>
  <c r="S3034" i="1"/>
  <c r="O5135" i="1"/>
  <c r="T5134" i="1"/>
  <c r="M4969" i="1"/>
  <c r="Q4965" i="1"/>
  <c r="U4961" i="1"/>
  <c r="Q4937" i="1"/>
  <c r="P4849" i="1"/>
  <c r="P4833" i="1"/>
  <c r="L5574" i="1"/>
  <c r="L5570" i="1"/>
  <c r="L5566" i="1"/>
  <c r="L5562" i="1"/>
  <c r="L5558" i="1"/>
  <c r="L5554" i="1"/>
  <c r="L5550" i="1"/>
  <c r="T5558" i="1"/>
  <c r="P5558" i="1"/>
  <c r="T5554" i="1"/>
  <c r="T5550" i="1"/>
  <c r="P5550" i="1"/>
  <c r="L5182" i="1"/>
  <c r="L5178" i="1"/>
  <c r="L4954" i="1"/>
  <c r="L5166" i="1"/>
  <c r="L5162" i="1"/>
  <c r="L4938" i="1"/>
  <c r="T4966" i="1"/>
  <c r="P5182" i="1"/>
  <c r="T5178" i="1"/>
  <c r="P5178" i="1"/>
  <c r="T5174" i="1"/>
  <c r="P5170" i="1"/>
  <c r="P5162" i="1"/>
  <c r="T5158" i="1"/>
  <c r="P5154" i="1"/>
  <c r="Q5176" i="1"/>
  <c r="Q5160" i="1"/>
  <c r="N5443" i="1"/>
  <c r="P4056" i="1"/>
  <c r="T4052" i="1"/>
  <c r="P4040" i="1"/>
  <c r="T4036" i="1"/>
  <c r="O3062" i="1"/>
  <c r="L3097" i="1"/>
  <c r="T3383" i="1"/>
  <c r="T3093" i="1"/>
  <c r="L3093" i="1"/>
  <c r="T3089" i="1"/>
  <c r="T3375" i="1"/>
  <c r="P3087" i="1"/>
  <c r="P3083" i="1"/>
  <c r="L3081" i="1"/>
  <c r="T3367" i="1"/>
  <c r="T3077" i="1"/>
  <c r="L3077" i="1"/>
  <c r="T3073" i="1"/>
  <c r="T3359" i="1"/>
  <c r="P3355" i="1"/>
  <c r="T3351" i="1"/>
  <c r="R3925" i="1"/>
  <c r="R3921" i="1"/>
  <c r="N4065" i="1"/>
  <c r="R4061" i="1"/>
  <c r="N3913" i="1"/>
  <c r="R3909" i="1"/>
  <c r="R4049" i="1"/>
  <c r="N3901" i="1"/>
  <c r="R3897" i="1"/>
  <c r="M4034" i="1"/>
  <c r="P5484" i="1"/>
  <c r="T5476" i="1"/>
  <c r="S5506" i="1"/>
  <c r="O5578" i="1"/>
  <c r="S5502" i="1"/>
  <c r="O5574" i="1"/>
  <c r="S5498" i="1"/>
  <c r="O5570" i="1"/>
  <c r="S5494" i="1"/>
  <c r="O5566" i="1"/>
  <c r="S5490" i="1"/>
  <c r="O5562" i="1"/>
  <c r="S5486" i="1"/>
  <c r="O5486" i="1"/>
  <c r="S5482" i="1"/>
  <c r="O5482" i="1"/>
  <c r="S5478" i="1"/>
  <c r="O5478" i="1"/>
  <c r="L4056" i="1"/>
  <c r="L4040" i="1"/>
  <c r="T4068" i="1"/>
  <c r="P3904" i="1"/>
  <c r="U3025" i="1"/>
  <c r="Q3025" i="1"/>
  <c r="M3025" i="1"/>
  <c r="U3021" i="1"/>
  <c r="Q3021" i="1"/>
  <c r="M3021" i="1"/>
  <c r="U3017" i="1"/>
  <c r="Q3017" i="1"/>
  <c r="M3017" i="1"/>
  <c r="U3013" i="1"/>
  <c r="Q3013" i="1"/>
  <c r="M3013" i="1"/>
  <c r="U3009" i="1"/>
  <c r="Q3009" i="1"/>
  <c r="M3009" i="1"/>
  <c r="U3005" i="1"/>
  <c r="Q3005" i="1"/>
  <c r="M3005" i="1"/>
  <c r="U3094" i="1"/>
  <c r="U3090" i="1"/>
  <c r="U3086" i="1"/>
  <c r="U3082" i="1"/>
  <c r="U3078" i="1"/>
  <c r="U3074" i="1"/>
  <c r="U3070" i="1"/>
  <c r="U3066" i="1"/>
  <c r="N3899" i="1"/>
  <c r="N5555" i="1"/>
  <c r="L5524" i="1"/>
  <c r="T5544" i="1"/>
  <c r="R5538" i="1"/>
  <c r="N5466" i="1"/>
  <c r="P5536" i="1"/>
  <c r="N5534" i="1"/>
  <c r="T5460" i="1"/>
  <c r="R5530" i="1"/>
  <c r="S5457" i="1"/>
  <c r="R5526" i="1"/>
  <c r="P5452" i="1"/>
  <c r="P5520" i="1"/>
  <c r="O5445" i="1"/>
  <c r="R5442" i="1"/>
  <c r="O5513" i="1"/>
  <c r="T5512" i="1"/>
  <c r="R5510" i="1"/>
  <c r="S5438" i="1"/>
  <c r="T5545" i="1"/>
  <c r="T5529" i="1"/>
  <c r="L5525" i="1"/>
  <c r="T5042" i="1"/>
  <c r="L5184" i="1"/>
  <c r="L5180" i="1"/>
  <c r="L5176" i="1"/>
  <c r="L5172" i="1"/>
  <c r="L5168" i="1"/>
  <c r="L5164" i="1"/>
  <c r="L5160" i="1"/>
  <c r="L5156" i="1"/>
  <c r="L5152" i="1"/>
  <c r="T5184" i="1"/>
  <c r="T5180" i="1"/>
  <c r="P5180" i="1"/>
  <c r="T5176" i="1"/>
  <c r="P4960" i="1"/>
  <c r="T5172" i="1"/>
  <c r="P5172" i="1"/>
  <c r="T5168" i="1"/>
  <c r="P5168" i="1"/>
  <c r="P4948" i="1"/>
  <c r="P4944" i="1"/>
  <c r="P4940" i="1"/>
  <c r="S4050" i="1"/>
  <c r="O3906" i="1"/>
  <c r="S3902" i="1"/>
  <c r="O4042" i="1"/>
  <c r="S4038" i="1"/>
  <c r="O4038" i="1"/>
  <c r="P3985" i="1"/>
  <c r="P4109" i="1"/>
  <c r="R4974" i="1"/>
  <c r="R5185" i="1"/>
  <c r="N5181" i="1"/>
  <c r="R5177" i="1"/>
  <c r="N5169" i="1"/>
  <c r="N5165" i="1"/>
  <c r="R5161" i="1"/>
  <c r="U5150" i="1"/>
  <c r="R4140" i="1"/>
  <c r="R3992" i="1"/>
  <c r="R4120" i="1"/>
  <c r="T3963" i="1"/>
  <c r="N4901" i="1"/>
  <c r="U5074" i="1"/>
  <c r="Q5074" i="1"/>
  <c r="M5074" i="1"/>
  <c r="U5070" i="1"/>
  <c r="Q5070" i="1"/>
  <c r="M5070" i="1"/>
  <c r="U5066" i="1"/>
  <c r="Q5066" i="1"/>
  <c r="M5066" i="1"/>
  <c r="U5062" i="1"/>
  <c r="Q5062" i="1"/>
  <c r="M5062" i="1"/>
  <c r="Q5058" i="1"/>
  <c r="M4842" i="1"/>
  <c r="Q5054" i="1"/>
  <c r="Q5050" i="1"/>
  <c r="U4830" i="1"/>
  <c r="Q5046" i="1"/>
  <c r="S5051" i="1"/>
  <c r="N3110" i="1"/>
  <c r="R2952" i="1"/>
  <c r="R2944" i="1"/>
  <c r="R2936" i="1"/>
  <c r="R2920" i="1"/>
  <c r="R3088" i="1"/>
  <c r="R3084" i="1"/>
  <c r="N3084" i="1"/>
  <c r="R3080" i="1"/>
  <c r="N3080" i="1"/>
  <c r="R3076" i="1"/>
  <c r="N3068" i="1"/>
  <c r="S4034" i="1"/>
  <c r="R4138" i="1"/>
  <c r="N4138" i="1"/>
  <c r="R4134" i="1"/>
  <c r="N4134" i="1"/>
  <c r="R4130" i="1"/>
  <c r="N3986" i="1"/>
  <c r="R4126" i="1"/>
  <c r="R4122" i="1"/>
  <c r="R4118" i="1"/>
  <c r="R4114" i="1"/>
  <c r="R4110" i="1"/>
  <c r="N4110" i="1"/>
  <c r="R4997" i="1"/>
  <c r="U5076" i="1"/>
  <c r="Q5076" i="1"/>
  <c r="U5072" i="1"/>
  <c r="Q5072" i="1"/>
  <c r="M5072" i="1"/>
  <c r="U5068" i="1"/>
  <c r="Q5068" i="1"/>
  <c r="M5068" i="1"/>
  <c r="U5064" i="1"/>
  <c r="Q5064" i="1"/>
  <c r="M5064" i="1"/>
  <c r="Q5060" i="1"/>
  <c r="M5060" i="1"/>
  <c r="U5056" i="1"/>
  <c r="Q5056" i="1"/>
  <c r="M5056" i="1"/>
  <c r="U5052" i="1"/>
  <c r="U5048" i="1"/>
  <c r="M5048" i="1"/>
  <c r="Q4828" i="1"/>
  <c r="T5074" i="1"/>
  <c r="L5074" i="1"/>
  <c r="T5070" i="1"/>
  <c r="L5070" i="1"/>
  <c r="T5066" i="1"/>
  <c r="L5066" i="1"/>
  <c r="T5062" i="1"/>
  <c r="L5062" i="1"/>
  <c r="P4885" i="1"/>
  <c r="N3876" i="1"/>
  <c r="N4020" i="1"/>
  <c r="R3868" i="1"/>
  <c r="R4012" i="1"/>
  <c r="N3856" i="1"/>
  <c r="N4000" i="1"/>
  <c r="U4029" i="1"/>
  <c r="N3377" i="1"/>
  <c r="N3089" i="1"/>
  <c r="R4024" i="1"/>
  <c r="S4993" i="1"/>
  <c r="S5209" i="1"/>
  <c r="P5200" i="1"/>
  <c r="P4984" i="1"/>
  <c r="N4990" i="1"/>
  <c r="P4928" i="1"/>
  <c r="P5144" i="1"/>
  <c r="Q5123" i="1"/>
  <c r="Q4013" i="1"/>
  <c r="L3022" i="1"/>
  <c r="L3018" i="1"/>
  <c r="L3014" i="1"/>
  <c r="L3010" i="1"/>
  <c r="L3006" i="1"/>
  <c r="L3002" i="1"/>
  <c r="U4005" i="1"/>
  <c r="P5214" i="1"/>
  <c r="P4998" i="1"/>
  <c r="T5194" i="1"/>
  <c r="T4978" i="1"/>
  <c r="S4975" i="1"/>
  <c r="S5191" i="1"/>
  <c r="N4970" i="1"/>
  <c r="T5122" i="1"/>
  <c r="T4906" i="1"/>
  <c r="O4923" i="1"/>
  <c r="L2998" i="1"/>
  <c r="L2994" i="1"/>
  <c r="R3312" i="1"/>
  <c r="N3312" i="1"/>
  <c r="T3022" i="1"/>
  <c r="P3022" i="1"/>
  <c r="R3308" i="1"/>
  <c r="N3308" i="1"/>
  <c r="T3018" i="1"/>
  <c r="P3018" i="1"/>
  <c r="R3304" i="1"/>
  <c r="N3304" i="1"/>
  <c r="T3014" i="1"/>
  <c r="P3014" i="1"/>
  <c r="R3300" i="1"/>
  <c r="N3300" i="1"/>
  <c r="T3010" i="1"/>
  <c r="P3010" i="1"/>
  <c r="R3296" i="1"/>
  <c r="N3296" i="1"/>
  <c r="T3006" i="1"/>
  <c r="P3006" i="1"/>
  <c r="R3292" i="1"/>
  <c r="N3004" i="1"/>
  <c r="T3002" i="1"/>
  <c r="N2992" i="1"/>
  <c r="N2990" i="1"/>
  <c r="O3025" i="1"/>
  <c r="U3024" i="1"/>
  <c r="Q3024" i="1"/>
  <c r="M3024" i="1"/>
  <c r="S3021" i="1"/>
  <c r="O3021" i="1"/>
  <c r="U3020" i="1"/>
  <c r="Q3020" i="1"/>
  <c r="M3020" i="1"/>
  <c r="S3017" i="1"/>
  <c r="O3017" i="1"/>
  <c r="U3016" i="1"/>
  <c r="Q3016" i="1"/>
  <c r="M3016" i="1"/>
  <c r="S3013" i="1"/>
  <c r="O3013" i="1"/>
  <c r="U3012" i="1"/>
  <c r="Q3012" i="1"/>
  <c r="M3012" i="1"/>
  <c r="S3009" i="1"/>
  <c r="O3009" i="1"/>
  <c r="U3008" i="1"/>
  <c r="Q3008" i="1"/>
  <c r="M3008" i="1"/>
  <c r="S3005" i="1"/>
  <c r="O3005" i="1"/>
  <c r="U3004" i="1"/>
  <c r="Q3004" i="1"/>
  <c r="M3004" i="1"/>
  <c r="S3289" i="1"/>
  <c r="O3001" i="1"/>
  <c r="U3000" i="1"/>
  <c r="Q3288" i="1"/>
  <c r="M3000" i="1"/>
  <c r="O2997" i="1"/>
  <c r="U3287" i="1"/>
  <c r="N3249" i="1"/>
  <c r="S3094" i="1"/>
  <c r="O3094" i="1"/>
  <c r="S3090" i="1"/>
  <c r="O3090" i="1"/>
  <c r="S3086" i="1"/>
  <c r="O3086" i="1"/>
  <c r="S3082" i="1"/>
  <c r="O3082" i="1"/>
  <c r="S3078" i="1"/>
  <c r="O3078" i="1"/>
  <c r="S3074" i="1"/>
  <c r="O3074" i="1"/>
  <c r="S3070" i="1"/>
  <c r="O3070" i="1"/>
  <c r="S3066" i="1"/>
  <c r="O3066" i="1"/>
  <c r="L4029" i="1"/>
  <c r="R5531" i="1"/>
  <c r="P5453" i="1"/>
  <c r="Q3096" i="1"/>
  <c r="M3096" i="1"/>
  <c r="Q3092" i="1"/>
  <c r="M3092" i="1"/>
  <c r="Q3088" i="1"/>
  <c r="M3088" i="1"/>
  <c r="Q3084" i="1"/>
  <c r="M3084" i="1"/>
  <c r="Q3080" i="1"/>
  <c r="M3080" i="1"/>
  <c r="Q3076" i="1"/>
  <c r="M3076" i="1"/>
  <c r="Q3072" i="1"/>
  <c r="M3072" i="1"/>
  <c r="Q3068" i="1"/>
  <c r="M3068" i="1"/>
  <c r="Q3064" i="1"/>
  <c r="M3064" i="1"/>
  <c r="T5109" i="1"/>
  <c r="T4893" i="1"/>
  <c r="U5092" i="1"/>
  <c r="U4876" i="1"/>
  <c r="U4868" i="1"/>
  <c r="N4804" i="1"/>
  <c r="N5020" i="1"/>
  <c r="N3895" i="1"/>
  <c r="U5472" i="1"/>
  <c r="Q5544" i="1"/>
  <c r="M5544" i="1"/>
  <c r="U5540" i="1"/>
  <c r="Q5468" i="1"/>
  <c r="M5468" i="1"/>
  <c r="U5464" i="1"/>
  <c r="Q5536" i="1"/>
  <c r="M5536" i="1"/>
  <c r="U5532" i="1"/>
  <c r="Q5460" i="1"/>
  <c r="M5460" i="1"/>
  <c r="U5456" i="1"/>
  <c r="Q5528" i="1"/>
  <c r="M5528" i="1"/>
  <c r="U5524" i="1"/>
  <c r="Q5452" i="1"/>
  <c r="M5452" i="1"/>
  <c r="U5448" i="1"/>
  <c r="Q5520" i="1"/>
  <c r="M5520" i="1"/>
  <c r="U5516" i="1"/>
  <c r="Q5444" i="1"/>
  <c r="M5444" i="1"/>
  <c r="U5440" i="1"/>
  <c r="Q5512" i="1"/>
  <c r="M5512" i="1"/>
  <c r="P5446" i="1"/>
  <c r="N4985" i="1"/>
  <c r="M5214" i="1"/>
  <c r="U4066" i="1"/>
  <c r="M3922" i="1"/>
  <c r="Q3918" i="1"/>
  <c r="U3914" i="1"/>
  <c r="Q3914" i="1"/>
  <c r="M4058" i="1"/>
  <c r="Q4054" i="1"/>
  <c r="U4050" i="1"/>
  <c r="M3906" i="1"/>
  <c r="U3902" i="1"/>
  <c r="L4069" i="1"/>
  <c r="T4057" i="1"/>
  <c r="T3905" i="1"/>
  <c r="P4045" i="1"/>
  <c r="T4041" i="1"/>
  <c r="P3893" i="1"/>
  <c r="L4135" i="1"/>
  <c r="O5546" i="1"/>
  <c r="P5509" i="1"/>
  <c r="P5577" i="1"/>
  <c r="P5561" i="1"/>
  <c r="P5557" i="1"/>
  <c r="L5485" i="1"/>
  <c r="T5481" i="1"/>
  <c r="P5549" i="1"/>
  <c r="L5477" i="1"/>
  <c r="N5543" i="1"/>
  <c r="R5463" i="1"/>
  <c r="N5459" i="1"/>
  <c r="N5527" i="1"/>
  <c r="N5511" i="1"/>
  <c r="Q4992" i="1"/>
  <c r="U5077" i="1"/>
  <c r="M5077" i="1"/>
  <c r="O5076" i="1"/>
  <c r="U5073" i="1"/>
  <c r="M5073" i="1"/>
  <c r="O5072" i="1"/>
  <c r="U5069" i="1"/>
  <c r="M5069" i="1"/>
  <c r="O5068" i="1"/>
  <c r="U5065" i="1"/>
  <c r="M5065" i="1"/>
  <c r="O5064" i="1"/>
  <c r="U5061" i="1"/>
  <c r="M5061" i="1"/>
  <c r="O5060" i="1"/>
  <c r="S5184" i="1"/>
  <c r="O5180" i="1"/>
  <c r="S5176" i="1"/>
  <c r="O5176" i="1"/>
  <c r="S5172" i="1"/>
  <c r="O5172" i="1"/>
  <c r="M4950" i="1"/>
  <c r="O5156" i="1"/>
  <c r="S5152" i="1"/>
  <c r="O5150" i="1"/>
  <c r="P5185" i="1"/>
  <c r="N3254" i="1"/>
  <c r="R3250" i="1"/>
  <c r="R3246" i="1"/>
  <c r="R3242" i="1"/>
  <c r="N3242" i="1"/>
  <c r="S3277" i="1"/>
  <c r="O3277" i="1"/>
  <c r="S3273" i="1"/>
  <c r="O3273" i="1"/>
  <c r="S3269" i="1"/>
  <c r="O3269" i="1"/>
  <c r="S3265" i="1"/>
  <c r="O3265" i="1"/>
  <c r="S3261" i="1"/>
  <c r="O3261" i="1"/>
  <c r="S3257" i="1"/>
  <c r="O3257" i="1"/>
  <c r="S3253" i="1"/>
  <c r="O3253" i="1"/>
  <c r="S3249" i="1"/>
  <c r="O3249" i="1"/>
  <c r="S3245" i="1"/>
  <c r="O3245" i="1"/>
  <c r="Q3249" i="1"/>
  <c r="Q2957" i="1"/>
  <c r="U2971" i="1"/>
  <c r="T3276" i="1"/>
  <c r="P2988" i="1"/>
  <c r="L3276" i="1"/>
  <c r="L2986" i="1"/>
  <c r="T3272" i="1"/>
  <c r="L3272" i="1"/>
  <c r="T3268" i="1"/>
  <c r="P2980" i="1"/>
  <c r="L3268" i="1"/>
  <c r="T3264" i="1"/>
  <c r="P3264" i="1"/>
  <c r="L3264" i="1"/>
  <c r="T3260" i="1"/>
  <c r="L3260" i="1"/>
  <c r="T3258" i="1"/>
  <c r="T3256" i="1"/>
  <c r="P3256" i="1"/>
  <c r="L3256" i="1"/>
  <c r="T3252" i="1"/>
  <c r="L3252" i="1"/>
  <c r="T3248" i="1"/>
  <c r="L3248" i="1"/>
  <c r="T3244" i="1"/>
  <c r="P2956" i="1"/>
  <c r="L3244" i="1"/>
  <c r="M2959" i="1"/>
  <c r="R3254" i="1"/>
  <c r="N3250" i="1"/>
  <c r="N3246" i="1"/>
  <c r="U2954" i="1"/>
  <c r="M3242" i="1"/>
  <c r="N2989" i="1"/>
  <c r="N3273" i="1"/>
  <c r="N2981" i="1"/>
  <c r="N3265" i="1"/>
  <c r="N2973" i="1"/>
  <c r="N3257" i="1"/>
  <c r="N2965" i="1"/>
  <c r="T3115" i="1"/>
  <c r="T3403" i="1"/>
  <c r="P3389" i="1"/>
  <c r="P3241" i="1"/>
  <c r="P2933" i="1"/>
  <c r="S3358" i="1"/>
  <c r="O3884" i="1"/>
  <c r="O4028" i="1"/>
  <c r="O3864" i="1"/>
  <c r="O4008" i="1"/>
  <c r="S3120" i="1"/>
  <c r="Q3224" i="1"/>
  <c r="S3211" i="1"/>
  <c r="R3096" i="1"/>
  <c r="N3096" i="1"/>
  <c r="N3382" i="1"/>
  <c r="R3092" i="1"/>
  <c r="R3090" i="1"/>
  <c r="N3090" i="1"/>
  <c r="R3086" i="1"/>
  <c r="N3374" i="1"/>
  <c r="N3082" i="1"/>
  <c r="N3366" i="1"/>
  <c r="R3074" i="1"/>
  <c r="N3074" i="1"/>
  <c r="R3358" i="1"/>
  <c r="N3358" i="1"/>
  <c r="R3354" i="1"/>
  <c r="N3354" i="1"/>
  <c r="S3096" i="1"/>
  <c r="M3094" i="1"/>
  <c r="O3092" i="1"/>
  <c r="Q3090" i="1"/>
  <c r="S3088" i="1"/>
  <c r="M3086" i="1"/>
  <c r="O3084" i="1"/>
  <c r="O5219" i="1"/>
  <c r="O5003" i="1"/>
  <c r="O5211" i="1"/>
  <c r="O4995" i="1"/>
  <c r="O4987" i="1"/>
  <c r="O5203" i="1"/>
  <c r="O5195" i="1"/>
  <c r="O4979" i="1"/>
  <c r="P4974" i="1"/>
  <c r="P5190" i="1"/>
  <c r="S4929" i="1"/>
  <c r="S5097" i="1"/>
  <c r="S4881" i="1"/>
  <c r="R5086" i="1"/>
  <c r="R4870" i="1"/>
  <c r="O3365" i="1"/>
  <c r="O3077" i="1"/>
  <c r="S3022" i="1"/>
  <c r="O3022" i="1"/>
  <c r="S3018" i="1"/>
  <c r="O3018" i="1"/>
  <c r="S3014" i="1"/>
  <c r="O3014" i="1"/>
  <c r="S3010" i="1"/>
  <c r="O3010" i="1"/>
  <c r="S3006" i="1"/>
  <c r="O3006" i="1"/>
  <c r="S3002" i="1"/>
  <c r="O3002" i="1"/>
  <c r="O3290" i="1"/>
  <c r="S2998" i="1"/>
  <c r="O2998" i="1"/>
  <c r="S2994" i="1"/>
  <c r="O3282" i="1"/>
  <c r="U3276" i="1"/>
  <c r="Q3276" i="1"/>
  <c r="M3276" i="1"/>
  <c r="U3272" i="1"/>
  <c r="Q3272" i="1"/>
  <c r="M3272" i="1"/>
  <c r="U3268" i="1"/>
  <c r="Q3268" i="1"/>
  <c r="M3268" i="1"/>
  <c r="U3264" i="1"/>
  <c r="Q3264" i="1"/>
  <c r="M3264" i="1"/>
  <c r="U3260" i="1"/>
  <c r="Q3260" i="1"/>
  <c r="M3260" i="1"/>
  <c r="U3256" i="1"/>
  <c r="Q3256" i="1"/>
  <c r="M3256" i="1"/>
  <c r="U3252" i="1"/>
  <c r="Q3252" i="1"/>
  <c r="M3252" i="1"/>
  <c r="U3248" i="1"/>
  <c r="Q3248" i="1"/>
  <c r="M3248" i="1"/>
  <c r="U3244" i="1"/>
  <c r="Q3244" i="1"/>
  <c r="M3244" i="1"/>
  <c r="L2962" i="1"/>
  <c r="L3246" i="1"/>
  <c r="T3250" i="1"/>
  <c r="T2958" i="1"/>
  <c r="M3415" i="1"/>
  <c r="M3127" i="1"/>
  <c r="T3416" i="1"/>
  <c r="L4920" i="1"/>
  <c r="L5136" i="1"/>
  <c r="L4908" i="1"/>
  <c r="L5124" i="1"/>
  <c r="S5149" i="1"/>
  <c r="S4933" i="1"/>
  <c r="O4933" i="1"/>
  <c r="O5149" i="1"/>
  <c r="O5145" i="1"/>
  <c r="O4929" i="1"/>
  <c r="T4928" i="1"/>
  <c r="T5144" i="1"/>
  <c r="O5141" i="1"/>
  <c r="O4925" i="1"/>
  <c r="T4924" i="1"/>
  <c r="T5140" i="1"/>
  <c r="P4924" i="1"/>
  <c r="P5140" i="1"/>
  <c r="T5136" i="1"/>
  <c r="T4920" i="1"/>
  <c r="P5136" i="1"/>
  <c r="P4920" i="1"/>
  <c r="P5132" i="1"/>
  <c r="P4916" i="1"/>
  <c r="M4915" i="1"/>
  <c r="M5131" i="1"/>
  <c r="T4912" i="1"/>
  <c r="T5128" i="1"/>
  <c r="N5122" i="1"/>
  <c r="N4906" i="1"/>
  <c r="M4903" i="1"/>
  <c r="M5119" i="1"/>
  <c r="N4898" i="1"/>
  <c r="N5114" i="1"/>
  <c r="T4916" i="1"/>
  <c r="Q5135" i="1"/>
  <c r="L5175" i="1"/>
  <c r="L4959" i="1"/>
  <c r="U3284" i="1"/>
  <c r="Q2996" i="1"/>
  <c r="M2996" i="1"/>
  <c r="S2993" i="1"/>
  <c r="O2993" i="1"/>
  <c r="U2992" i="1"/>
  <c r="Q2992" i="1"/>
  <c r="M2992" i="1"/>
  <c r="S2988" i="1"/>
  <c r="O2986" i="1"/>
  <c r="S3272" i="1"/>
  <c r="S2980" i="1"/>
  <c r="O2978" i="1"/>
  <c r="S3264" i="1"/>
  <c r="S2972" i="1"/>
  <c r="S3256" i="1"/>
  <c r="U3350" i="1"/>
  <c r="P3384" i="1"/>
  <c r="L3384" i="1"/>
  <c r="N3381" i="1"/>
  <c r="N3093" i="1"/>
  <c r="P3380" i="1"/>
  <c r="L3380" i="1"/>
  <c r="P3376" i="1"/>
  <c r="L3376" i="1"/>
  <c r="P3372" i="1"/>
  <c r="L3372" i="1"/>
  <c r="P3368" i="1"/>
  <c r="L3368" i="1"/>
  <c r="N3365" i="1"/>
  <c r="N3077" i="1"/>
  <c r="P3364" i="1"/>
  <c r="L3364" i="1"/>
  <c r="N3361" i="1"/>
  <c r="N3073" i="1"/>
  <c r="P3360" i="1"/>
  <c r="L3360" i="1"/>
  <c r="P3356" i="1"/>
  <c r="L3356" i="1"/>
  <c r="P3352" i="1"/>
  <c r="L3352" i="1"/>
  <c r="O3902" i="1"/>
  <c r="P5489" i="1"/>
  <c r="L5543" i="1"/>
  <c r="L5467" i="1"/>
  <c r="L5459" i="1"/>
  <c r="L5527" i="1"/>
  <c r="L5519" i="1"/>
  <c r="N5545" i="1"/>
  <c r="T5471" i="1"/>
  <c r="R5469" i="1"/>
  <c r="N5469" i="1"/>
  <c r="R5537" i="1"/>
  <c r="T5463" i="1"/>
  <c r="Q5534" i="1"/>
  <c r="R5461" i="1"/>
  <c r="T5531" i="1"/>
  <c r="R5529" i="1"/>
  <c r="N5529" i="1"/>
  <c r="R5453" i="1"/>
  <c r="N5453" i="1"/>
  <c r="Q5450" i="1"/>
  <c r="M5522" i="1"/>
  <c r="R5521" i="1"/>
  <c r="R5445" i="1"/>
  <c r="U5442" i="1"/>
  <c r="R5513" i="1"/>
  <c r="N5513" i="1"/>
  <c r="U5510" i="1"/>
  <c r="M5438" i="1"/>
  <c r="N5510" i="1"/>
  <c r="O5541" i="1"/>
  <c r="O5465" i="1"/>
  <c r="O5457" i="1"/>
  <c r="O5525" i="1"/>
  <c r="O5449" i="1"/>
  <c r="O5517" i="1"/>
  <c r="O5441" i="1"/>
  <c r="M5052" i="1"/>
  <c r="M4836" i="1"/>
  <c r="M4868" i="1"/>
  <c r="L5563" i="1"/>
  <c r="L5491" i="1"/>
  <c r="N5129" i="1"/>
  <c r="N4913" i="1"/>
  <c r="Q5118" i="1"/>
  <c r="Q4902" i="1"/>
  <c r="M5114" i="1"/>
  <c r="M4898" i="1"/>
  <c r="L5081" i="1"/>
  <c r="L4865" i="1"/>
  <c r="T5113" i="1"/>
  <c r="T4897" i="1"/>
  <c r="Q5104" i="1"/>
  <c r="Q4888" i="1"/>
  <c r="M5104" i="1"/>
  <c r="M4888" i="1"/>
  <c r="Q5096" i="1"/>
  <c r="Q4880" i="1"/>
  <c r="P5093" i="1"/>
  <c r="P4877" i="1"/>
  <c r="T5085" i="1"/>
  <c r="T4869" i="1"/>
  <c r="M5080" i="1"/>
  <c r="M4864" i="1"/>
  <c r="M4892" i="1"/>
  <c r="T4873" i="1"/>
  <c r="R4944" i="1"/>
  <c r="Q3082" i="1"/>
  <c r="S3080" i="1"/>
  <c r="M3078" i="1"/>
  <c r="O3076" i="1"/>
  <c r="Q3074" i="1"/>
  <c r="S3072" i="1"/>
  <c r="O3360" i="1"/>
  <c r="M3070" i="1"/>
  <c r="O3068" i="1"/>
  <c r="Q3066" i="1"/>
  <c r="S3352" i="1"/>
  <c r="Q3062" i="1"/>
  <c r="M3062" i="1"/>
  <c r="T3096" i="1"/>
  <c r="T3092" i="1"/>
  <c r="T3088" i="1"/>
  <c r="T3084" i="1"/>
  <c r="T3080" i="1"/>
  <c r="T3076" i="1"/>
  <c r="T3072" i="1"/>
  <c r="T3068" i="1"/>
  <c r="T3064" i="1"/>
  <c r="P3998" i="1"/>
  <c r="P4017" i="1"/>
  <c r="U4009" i="1"/>
  <c r="U4068" i="1"/>
  <c r="M3920" i="1"/>
  <c r="M4056" i="1"/>
  <c r="M4044" i="1"/>
  <c r="U4036" i="1"/>
  <c r="Q4036" i="1"/>
  <c r="M3892" i="1"/>
  <c r="N3915" i="1"/>
  <c r="N4051" i="1"/>
  <c r="M5581" i="1"/>
  <c r="U5505" i="1"/>
  <c r="R5504" i="1"/>
  <c r="U5573" i="1"/>
  <c r="R5572" i="1"/>
  <c r="U5569" i="1"/>
  <c r="M5497" i="1"/>
  <c r="U5565" i="1"/>
  <c r="R5488" i="1"/>
  <c r="M5485" i="1"/>
  <c r="M5481" i="1"/>
  <c r="R5480" i="1"/>
  <c r="R5476" i="1"/>
  <c r="T5546" i="1"/>
  <c r="U5556" i="1"/>
  <c r="L5542" i="1"/>
  <c r="L5466" i="1"/>
  <c r="S5471" i="1"/>
  <c r="T5538" i="1"/>
  <c r="R5536" i="1"/>
  <c r="P5534" i="1"/>
  <c r="R5460" i="1"/>
  <c r="N5532" i="1"/>
  <c r="R5516" i="1"/>
  <c r="O5001" i="1"/>
  <c r="T4988" i="1"/>
  <c r="S4981" i="1"/>
  <c r="M5186" i="1"/>
  <c r="L4926" i="1"/>
  <c r="P5118" i="1"/>
  <c r="U5046" i="1"/>
  <c r="M3355" i="1"/>
  <c r="M3351" i="1"/>
  <c r="U3357" i="1"/>
  <c r="U3355" i="1"/>
  <c r="N4032" i="1"/>
  <c r="Q4025" i="1"/>
  <c r="M4017" i="1"/>
  <c r="R4047" i="1"/>
  <c r="N5001" i="1"/>
  <c r="N4994" i="1"/>
  <c r="T5196" i="1"/>
  <c r="P4918" i="1"/>
  <c r="S3024" i="1"/>
  <c r="O3024" i="1"/>
  <c r="S3020" i="1"/>
  <c r="O3020" i="1"/>
  <c r="S3016" i="1"/>
  <c r="O3016" i="1"/>
  <c r="S3012" i="1"/>
  <c r="O3012" i="1"/>
  <c r="S3008" i="1"/>
  <c r="O3008" i="1"/>
  <c r="S3004" i="1"/>
  <c r="O3004" i="1"/>
  <c r="S3000" i="1"/>
  <c r="O2992" i="1"/>
  <c r="P3268" i="1"/>
  <c r="M4054" i="1"/>
  <c r="M3910" i="1"/>
  <c r="P4043" i="1"/>
  <c r="P3899" i="1"/>
  <c r="P3196" i="1"/>
  <c r="M3255" i="1"/>
  <c r="M2967" i="1"/>
  <c r="M3267" i="1"/>
  <c r="R3395" i="1"/>
  <c r="R3107" i="1"/>
  <c r="Q3086" i="1"/>
  <c r="M3082" i="1"/>
  <c r="Q3078" i="1"/>
  <c r="M3074" i="1"/>
  <c r="O3361" i="1"/>
  <c r="O3073" i="1"/>
  <c r="O3357" i="1"/>
  <c r="O3069" i="1"/>
  <c r="M3066" i="1"/>
  <c r="O3065" i="1"/>
  <c r="L3889" i="1"/>
  <c r="L4033" i="1"/>
  <c r="S3882" i="1"/>
  <c r="S4026" i="1"/>
  <c r="P3881" i="1"/>
  <c r="P4025" i="1"/>
  <c r="O3874" i="1"/>
  <c r="O4018" i="1"/>
  <c r="S3870" i="1"/>
  <c r="S4014" i="1"/>
  <c r="P3869" i="1"/>
  <c r="P4013" i="1"/>
  <c r="O3862" i="1"/>
  <c r="O4006" i="1"/>
  <c r="S3854" i="1"/>
  <c r="S3998" i="1"/>
  <c r="P4005" i="1"/>
  <c r="L3907" i="1"/>
  <c r="L3202" i="1"/>
  <c r="L3198" i="1"/>
  <c r="L3194" i="1"/>
  <c r="L3190" i="1"/>
  <c r="L3186" i="1"/>
  <c r="L3182" i="1"/>
  <c r="L3178" i="1"/>
  <c r="M3205" i="1"/>
  <c r="T3202" i="1"/>
  <c r="P3202" i="1"/>
  <c r="T3198" i="1"/>
  <c r="P3198" i="1"/>
  <c r="T3194" i="1"/>
  <c r="P2906" i="1"/>
  <c r="T3190" i="1"/>
  <c r="P3190" i="1"/>
  <c r="T3186" i="1"/>
  <c r="P3186" i="1"/>
  <c r="T3182" i="1"/>
  <c r="P3182" i="1"/>
  <c r="T3178" i="1"/>
  <c r="P3178" i="1"/>
  <c r="P3174" i="1"/>
  <c r="O3319" i="1"/>
  <c r="U3274" i="1"/>
  <c r="Q3274" i="1"/>
  <c r="M3274" i="1"/>
  <c r="U3270" i="1"/>
  <c r="Q3270" i="1"/>
  <c r="M3270" i="1"/>
  <c r="U3266" i="1"/>
  <c r="Q3266" i="1"/>
  <c r="M3266" i="1"/>
  <c r="U3262" i="1"/>
  <c r="Q3262" i="1"/>
  <c r="M3262" i="1"/>
  <c r="U3258" i="1"/>
  <c r="Q3258" i="1"/>
  <c r="M3258" i="1"/>
  <c r="U3254" i="1"/>
  <c r="Q3254" i="1"/>
  <c r="M3254" i="1"/>
  <c r="U3250" i="1"/>
  <c r="Q3250" i="1"/>
  <c r="M3250" i="1"/>
  <c r="U3246" i="1"/>
  <c r="Q3246" i="1"/>
  <c r="M3246" i="1"/>
  <c r="L3270" i="1"/>
  <c r="L2978" i="1"/>
  <c r="L3254" i="1"/>
  <c r="Q2989" i="1"/>
  <c r="Q3273" i="1"/>
  <c r="T2982" i="1"/>
  <c r="Q2981" i="1"/>
  <c r="T3266" i="1"/>
  <c r="Q3265" i="1"/>
  <c r="T2974" i="1"/>
  <c r="Q2973" i="1"/>
  <c r="Q3257" i="1"/>
  <c r="Q2965" i="1"/>
  <c r="P3242" i="1"/>
  <c r="U3351" i="1"/>
  <c r="O3081" i="1"/>
  <c r="T4001" i="1"/>
  <c r="L4138" i="1"/>
  <c r="L4134" i="1"/>
  <c r="L4130" i="1"/>
  <c r="L4126" i="1"/>
  <c r="L4122" i="1"/>
  <c r="L4118" i="1"/>
  <c r="L4114" i="1"/>
  <c r="L4110" i="1"/>
  <c r="T4138" i="1"/>
  <c r="P4138" i="1"/>
  <c r="T4134" i="1"/>
  <c r="P4134" i="1"/>
  <c r="T4130" i="1"/>
  <c r="P4130" i="1"/>
  <c r="R5508" i="1"/>
  <c r="R5580" i="1"/>
  <c r="R5564" i="1"/>
  <c r="R5492" i="1"/>
  <c r="M5509" i="1"/>
  <c r="R2975" i="1"/>
  <c r="R3263" i="1"/>
  <c r="U3910" i="1"/>
  <c r="U4054" i="1"/>
  <c r="T3903" i="1"/>
  <c r="T4047" i="1"/>
  <c r="P3891" i="1"/>
  <c r="P4035" i="1"/>
  <c r="L2900" i="1"/>
  <c r="U2983" i="1"/>
  <c r="U3271" i="1"/>
  <c r="M2971" i="1"/>
  <c r="M3259" i="1"/>
  <c r="P2968" i="1"/>
  <c r="Q3094" i="1"/>
  <c r="M3090" i="1"/>
  <c r="O3377" i="1"/>
  <c r="O3089" i="1"/>
  <c r="O3373" i="1"/>
  <c r="O3085" i="1"/>
  <c r="Q3070" i="1"/>
  <c r="O3097" i="1"/>
  <c r="L3857" i="1"/>
  <c r="L4001" i="1"/>
  <c r="T3885" i="1"/>
  <c r="T4029" i="1"/>
  <c r="T3877" i="1"/>
  <c r="T4021" i="1"/>
  <c r="T3865" i="1"/>
  <c r="T4009" i="1"/>
  <c r="T4033" i="1"/>
  <c r="S4022" i="1"/>
  <c r="Q4042" i="1"/>
  <c r="U4038" i="1"/>
  <c r="R3189" i="1"/>
  <c r="S2882" i="1"/>
  <c r="N3283" i="1"/>
  <c r="R3255" i="1"/>
  <c r="Q3421" i="1"/>
  <c r="Q3133" i="1"/>
  <c r="R3113" i="1"/>
  <c r="T3227" i="1"/>
  <c r="T2939" i="1"/>
  <c r="T3211" i="1"/>
  <c r="T2923" i="1"/>
  <c r="O3093" i="1"/>
  <c r="O4026" i="1"/>
  <c r="L4021" i="1"/>
  <c r="O4014" i="1"/>
  <c r="L4009" i="1"/>
  <c r="S4002" i="1"/>
  <c r="Q3920" i="1"/>
  <c r="U3912" i="1"/>
  <c r="L5571" i="1"/>
  <c r="L5499" i="1"/>
  <c r="L5559" i="1"/>
  <c r="L5487" i="1"/>
  <c r="T5499" i="1"/>
  <c r="T5571" i="1"/>
  <c r="Q5486" i="1"/>
  <c r="Q5558" i="1"/>
  <c r="T5555" i="1"/>
  <c r="T5483" i="1"/>
  <c r="T5547" i="1"/>
  <c r="T5475" i="1"/>
  <c r="P5573" i="1"/>
  <c r="P5501" i="1"/>
  <c r="P5569" i="1"/>
  <c r="P5497" i="1"/>
  <c r="S2964" i="1"/>
  <c r="S3248" i="1"/>
  <c r="S2956" i="1"/>
  <c r="U2963" i="1"/>
  <c r="L3115" i="1"/>
  <c r="T3101" i="1"/>
  <c r="N3394" i="1"/>
  <c r="S3228" i="1"/>
  <c r="N3085" i="1"/>
  <c r="N3069" i="1"/>
  <c r="U3062" i="1"/>
  <c r="M4029" i="1"/>
  <c r="S4024" i="1"/>
  <c r="Q4021" i="1"/>
  <c r="U4017" i="1"/>
  <c r="S4012" i="1"/>
  <c r="M4009" i="1"/>
  <c r="R4004" i="1"/>
  <c r="S3925" i="1"/>
  <c r="N3922" i="1"/>
  <c r="S4061" i="1"/>
  <c r="N4058" i="1"/>
  <c r="R4054" i="1"/>
  <c r="R3902" i="1"/>
  <c r="S4045" i="1"/>
  <c r="N4042" i="1"/>
  <c r="O3897" i="1"/>
  <c r="S3893" i="1"/>
  <c r="S4066" i="1"/>
  <c r="O3922" i="1"/>
  <c r="S3918" i="1"/>
  <c r="O3918" i="1"/>
  <c r="O4060" i="1"/>
  <c r="O4058" i="1"/>
  <c r="S4056" i="1"/>
  <c r="S4054" i="1"/>
  <c r="O4054" i="1"/>
  <c r="S3904" i="1"/>
  <c r="O4044" i="1"/>
  <c r="S4040" i="1"/>
  <c r="O3892" i="1"/>
  <c r="N4063" i="1"/>
  <c r="U4051" i="1"/>
  <c r="R5578" i="1"/>
  <c r="N5506" i="1"/>
  <c r="R5574" i="1"/>
  <c r="N5574" i="1"/>
  <c r="R5570" i="1"/>
  <c r="L5510" i="1"/>
  <c r="U5468" i="1"/>
  <c r="L4934" i="1"/>
  <c r="L5150" i="1"/>
  <c r="L5174" i="1"/>
  <c r="L4958" i="1"/>
  <c r="L5158" i="1"/>
  <c r="L4942" i="1"/>
  <c r="O5183" i="1"/>
  <c r="O4967" i="1"/>
  <c r="S5179" i="1"/>
  <c r="S4963" i="1"/>
  <c r="P5174" i="1"/>
  <c r="P4958" i="1"/>
  <c r="T5170" i="1"/>
  <c r="T4954" i="1"/>
  <c r="O5167" i="1"/>
  <c r="O4951" i="1"/>
  <c r="T4950" i="1"/>
  <c r="T5166" i="1"/>
  <c r="N2957" i="1"/>
  <c r="O3262" i="1"/>
  <c r="O3254" i="1"/>
  <c r="U3247" i="1"/>
  <c r="N3116" i="1"/>
  <c r="N3402" i="1"/>
  <c r="T2950" i="1"/>
  <c r="P3238" i="1"/>
  <c r="L3238" i="1"/>
  <c r="T3234" i="1"/>
  <c r="P3234" i="1"/>
  <c r="T2942" i="1"/>
  <c r="P3230" i="1"/>
  <c r="L3230" i="1"/>
  <c r="T3226" i="1"/>
  <c r="P3226" i="1"/>
  <c r="L2938" i="1"/>
  <c r="P3222" i="1"/>
  <c r="L3222" i="1"/>
  <c r="T2930" i="1"/>
  <c r="T2926" i="1"/>
  <c r="L2926" i="1"/>
  <c r="T2922" i="1"/>
  <c r="L2922" i="1"/>
  <c r="N3097" i="1"/>
  <c r="N3081" i="1"/>
  <c r="N3065" i="1"/>
  <c r="Q4033" i="1"/>
  <c r="N4028" i="1"/>
  <c r="R4016" i="1"/>
  <c r="N4008" i="1"/>
  <c r="M4005" i="1"/>
  <c r="Q4001" i="1"/>
  <c r="L3925" i="1"/>
  <c r="L4065" i="1"/>
  <c r="L4061" i="1"/>
  <c r="L3913" i="1"/>
  <c r="L4049" i="1"/>
  <c r="L3897" i="1"/>
  <c r="L3893" i="1"/>
  <c r="L4037" i="1"/>
  <c r="T4069" i="1"/>
  <c r="P4069" i="1"/>
  <c r="Q4068" i="1"/>
  <c r="M3924" i="1"/>
  <c r="P3921" i="1"/>
  <c r="U4064" i="1"/>
  <c r="T3917" i="1"/>
  <c r="P3917" i="1"/>
  <c r="U3916" i="1"/>
  <c r="M4060" i="1"/>
  <c r="T3913" i="1"/>
  <c r="P4057" i="1"/>
  <c r="T4053" i="1"/>
  <c r="Q4052" i="1"/>
  <c r="Q4040" i="1"/>
  <c r="R3923" i="1"/>
  <c r="R4063" i="1"/>
  <c r="P4106" i="1"/>
  <c r="U4141" i="1"/>
  <c r="Q4141" i="1"/>
  <c r="M4141" i="1"/>
  <c r="S3994" i="1"/>
  <c r="O4138" i="1"/>
  <c r="U4137" i="1"/>
  <c r="Q4137" i="1"/>
  <c r="S4134" i="1"/>
  <c r="O4134" i="1"/>
  <c r="Q4133" i="1"/>
  <c r="M4133" i="1"/>
  <c r="S4130" i="1"/>
  <c r="O4130" i="1"/>
  <c r="Q4129" i="1"/>
  <c r="M4129" i="1"/>
  <c r="S4126" i="1"/>
  <c r="O4126" i="1"/>
  <c r="U3981" i="1"/>
  <c r="Q4125" i="1"/>
  <c r="M3981" i="1"/>
  <c r="O4122" i="1"/>
  <c r="Q4121" i="1"/>
  <c r="M3977" i="1"/>
  <c r="S3974" i="1"/>
  <c r="O4118" i="1"/>
  <c r="Q4117" i="1"/>
  <c r="M3973" i="1"/>
  <c r="S3970" i="1"/>
  <c r="O4114" i="1"/>
  <c r="U4113" i="1"/>
  <c r="Q4113" i="1"/>
  <c r="S3966" i="1"/>
  <c r="O4110" i="1"/>
  <c r="Q4109" i="1"/>
  <c r="P5505" i="1"/>
  <c r="P5543" i="1"/>
  <c r="P5471" i="1"/>
  <c r="M5462" i="1"/>
  <c r="M5534" i="1"/>
  <c r="U5526" i="1"/>
  <c r="U5454" i="1"/>
  <c r="T5447" i="1"/>
  <c r="T5519" i="1"/>
  <c r="P5519" i="1"/>
  <c r="P5447" i="1"/>
  <c r="T5182" i="1"/>
  <c r="N5498" i="1"/>
  <c r="R5566" i="1"/>
  <c r="N5494" i="1"/>
  <c r="R5562" i="1"/>
  <c r="N5490" i="1"/>
  <c r="R5486" i="1"/>
  <c r="O5485" i="1"/>
  <c r="R5482" i="1"/>
  <c r="N5482" i="1"/>
  <c r="S5481" i="1"/>
  <c r="R5478" i="1"/>
  <c r="N5478" i="1"/>
  <c r="O5477" i="1"/>
  <c r="P5546" i="1"/>
  <c r="Q5581" i="1"/>
  <c r="Q5577" i="1"/>
  <c r="Q5573" i="1"/>
  <c r="M5501" i="1"/>
  <c r="Q5569" i="1"/>
  <c r="Q5565" i="1"/>
  <c r="U5561" i="1"/>
  <c r="Q5561" i="1"/>
  <c r="M5489" i="1"/>
  <c r="Q5485" i="1"/>
  <c r="Q5481" i="1"/>
  <c r="Q5477" i="1"/>
  <c r="S5473" i="1"/>
  <c r="S5541" i="1"/>
  <c r="O5537" i="1"/>
  <c r="R5534" i="1"/>
  <c r="R5462" i="1"/>
  <c r="O5529" i="1"/>
  <c r="R5450" i="1"/>
  <c r="R5522" i="1"/>
  <c r="S5449" i="1"/>
  <c r="O5521" i="1"/>
  <c r="S5517" i="1"/>
  <c r="N5444" i="1"/>
  <c r="R5514" i="1"/>
  <c r="L5004" i="1"/>
  <c r="L5220" i="1"/>
  <c r="L5216" i="1"/>
  <c r="L5000" i="1"/>
  <c r="L4996" i="1"/>
  <c r="L5212" i="1"/>
  <c r="L5208" i="1"/>
  <c r="L4992" i="1"/>
  <c r="L4980" i="1"/>
  <c r="L5196" i="1"/>
  <c r="L4976" i="1"/>
  <c r="L5192" i="1"/>
  <c r="T5220" i="1"/>
  <c r="T5004" i="1"/>
  <c r="R5218" i="1"/>
  <c r="R5002" i="1"/>
  <c r="P5216" i="1"/>
  <c r="P5000" i="1"/>
  <c r="N5214" i="1"/>
  <c r="N4998" i="1"/>
  <c r="S5213" i="1"/>
  <c r="S4997" i="1"/>
  <c r="T5212" i="1"/>
  <c r="T4996" i="1"/>
  <c r="P5212" i="1"/>
  <c r="P4996" i="1"/>
  <c r="R4994" i="1"/>
  <c r="R5210" i="1"/>
  <c r="S5205" i="1"/>
  <c r="S4989" i="1"/>
  <c r="O5205" i="1"/>
  <c r="O4989" i="1"/>
  <c r="N5202" i="1"/>
  <c r="N4986" i="1"/>
  <c r="S4985" i="1"/>
  <c r="S5201" i="1"/>
  <c r="T4984" i="1"/>
  <c r="T5200" i="1"/>
  <c r="R5198" i="1"/>
  <c r="R4982" i="1"/>
  <c r="N5198" i="1"/>
  <c r="N4982" i="1"/>
  <c r="R4978" i="1"/>
  <c r="R5194" i="1"/>
  <c r="N5194" i="1"/>
  <c r="N4978" i="1"/>
  <c r="S4977" i="1"/>
  <c r="S5193" i="1"/>
  <c r="O4977" i="1"/>
  <c r="O5193" i="1"/>
  <c r="P5192" i="1"/>
  <c r="P4976" i="1"/>
  <c r="S5189" i="1"/>
  <c r="S4973" i="1"/>
  <c r="O5189" i="1"/>
  <c r="O4973" i="1"/>
  <c r="T5188" i="1"/>
  <c r="T4972" i="1"/>
  <c r="P5004" i="1"/>
  <c r="R4998" i="1"/>
  <c r="R4990" i="1"/>
  <c r="R5186" i="1"/>
  <c r="L5204" i="1"/>
  <c r="M5076" i="1"/>
  <c r="M4860" i="1"/>
  <c r="N4859" i="1"/>
  <c r="N5075" i="1"/>
  <c r="N4851" i="1"/>
  <c r="N5067" i="1"/>
  <c r="R5063" i="1"/>
  <c r="R4847" i="1"/>
  <c r="N4847" i="1"/>
  <c r="N5063" i="1"/>
  <c r="U5060" i="1"/>
  <c r="U4844" i="1"/>
  <c r="N5059" i="1"/>
  <c r="N4843" i="1"/>
  <c r="R5055" i="1"/>
  <c r="R4839" i="1"/>
  <c r="M5044" i="1"/>
  <c r="M4828" i="1"/>
  <c r="U4852" i="1"/>
  <c r="L5091" i="1"/>
  <c r="L4875" i="1"/>
  <c r="S4896" i="1"/>
  <c r="S5112" i="1"/>
  <c r="M5102" i="1"/>
  <c r="M4886" i="1"/>
  <c r="Q4882" i="1"/>
  <c r="Q5098" i="1"/>
  <c r="O4868" i="1"/>
  <c r="O5084" i="1"/>
  <c r="N4882" i="1"/>
  <c r="N5185" i="1"/>
  <c r="N4969" i="1"/>
  <c r="U4966" i="1"/>
  <c r="U5182" i="1"/>
  <c r="M5182" i="1"/>
  <c r="R5181" i="1"/>
  <c r="R4965" i="1"/>
  <c r="Q5178" i="1"/>
  <c r="M5178" i="1"/>
  <c r="M4962" i="1"/>
  <c r="U5174" i="1"/>
  <c r="Q5174" i="1"/>
  <c r="Q4958" i="1"/>
  <c r="M5174" i="1"/>
  <c r="U5170" i="1"/>
  <c r="U4954" i="1"/>
  <c r="M4954" i="1"/>
  <c r="M5170" i="1"/>
  <c r="U4950" i="1"/>
  <c r="M5166" i="1"/>
  <c r="Q5162" i="1"/>
  <c r="M4946" i="1"/>
  <c r="U5158" i="1"/>
  <c r="U4942" i="1"/>
  <c r="M5158" i="1"/>
  <c r="Q5154" i="1"/>
  <c r="M4938" i="1"/>
  <c r="T5151" i="1"/>
  <c r="T4935" i="1"/>
  <c r="N4960" i="1"/>
  <c r="R4956" i="1"/>
  <c r="R4952" i="1"/>
  <c r="N4948" i="1"/>
  <c r="T4049" i="1"/>
  <c r="P3905" i="1"/>
  <c r="T3901" i="1"/>
  <c r="P3901" i="1"/>
  <c r="T3897" i="1"/>
  <c r="P4041" i="1"/>
  <c r="T4037" i="1"/>
  <c r="P4037" i="1"/>
  <c r="S3890" i="1"/>
  <c r="Q3890" i="1"/>
  <c r="R3907" i="1"/>
  <c r="R3895" i="1"/>
  <c r="P3997" i="1"/>
  <c r="R3996" i="1"/>
  <c r="P4137" i="1"/>
  <c r="R4136" i="1"/>
  <c r="R3988" i="1"/>
  <c r="P4129" i="1"/>
  <c r="R4128" i="1"/>
  <c r="P3981" i="1"/>
  <c r="R3980" i="1"/>
  <c r="P4121" i="1"/>
  <c r="R3976" i="1"/>
  <c r="P3973" i="1"/>
  <c r="R4116" i="1"/>
  <c r="R4112" i="1"/>
  <c r="R3964" i="1"/>
  <c r="T4123" i="1"/>
  <c r="P5581" i="1"/>
  <c r="P5485" i="1"/>
  <c r="P5481" i="1"/>
  <c r="M5552" i="1"/>
  <c r="O5474" i="1"/>
  <c r="L5457" i="1"/>
  <c r="L5441" i="1"/>
  <c r="U5196" i="1"/>
  <c r="U4980" i="1"/>
  <c r="S5005" i="1"/>
  <c r="O4997" i="1"/>
  <c r="P4992" i="1"/>
  <c r="O4981" i="1"/>
  <c r="N4974" i="1"/>
  <c r="N5218" i="1"/>
  <c r="O5209" i="1"/>
  <c r="P5196" i="1"/>
  <c r="Q4856" i="1"/>
  <c r="O5113" i="1"/>
  <c r="O4897" i="1"/>
  <c r="N5106" i="1"/>
  <c r="N4890" i="1"/>
  <c r="O5105" i="1"/>
  <c r="O4889" i="1"/>
  <c r="N5102" i="1"/>
  <c r="N4886" i="1"/>
  <c r="O5101" i="1"/>
  <c r="O4885" i="1"/>
  <c r="R5098" i="1"/>
  <c r="R4882" i="1"/>
  <c r="R5094" i="1"/>
  <c r="R4878" i="1"/>
  <c r="N5094" i="1"/>
  <c r="N4878" i="1"/>
  <c r="S5093" i="1"/>
  <c r="S4877" i="1"/>
  <c r="R5090" i="1"/>
  <c r="R4874" i="1"/>
  <c r="S5089" i="1"/>
  <c r="S4873" i="1"/>
  <c r="S5085" i="1"/>
  <c r="S4869" i="1"/>
  <c r="O5081" i="1"/>
  <c r="O4865" i="1"/>
  <c r="N5078" i="1"/>
  <c r="N4862" i="1"/>
  <c r="O4893" i="1"/>
  <c r="P5458" i="1"/>
  <c r="N5456" i="1"/>
  <c r="O5523" i="1"/>
  <c r="T5522" i="1"/>
  <c r="O5447" i="1"/>
  <c r="Q4994" i="1"/>
  <c r="Q5210" i="1"/>
  <c r="R4989" i="1"/>
  <c r="R5205" i="1"/>
  <c r="N5005" i="1"/>
  <c r="M4994" i="1"/>
  <c r="T4986" i="1"/>
  <c r="M5218" i="1"/>
  <c r="N5189" i="1"/>
  <c r="L4924" i="1"/>
  <c r="L5140" i="1"/>
  <c r="L5132" i="1"/>
  <c r="L4916" i="1"/>
  <c r="L5128" i="1"/>
  <c r="L4912" i="1"/>
  <c r="L5120" i="1"/>
  <c r="L4904" i="1"/>
  <c r="L5116" i="1"/>
  <c r="L4900" i="1"/>
  <c r="T5148" i="1"/>
  <c r="T4932" i="1"/>
  <c r="P4932" i="1"/>
  <c r="P5148" i="1"/>
  <c r="N5146" i="1"/>
  <c r="N4930" i="1"/>
  <c r="R5142" i="1"/>
  <c r="R4926" i="1"/>
  <c r="Q4923" i="1"/>
  <c r="Q5139" i="1"/>
  <c r="S5137" i="1"/>
  <c r="S4921" i="1"/>
  <c r="M4919" i="1"/>
  <c r="M5135" i="1"/>
  <c r="R5134" i="1"/>
  <c r="R4918" i="1"/>
  <c r="S5133" i="1"/>
  <c r="S4917" i="1"/>
  <c r="O5133" i="1"/>
  <c r="O4917" i="1"/>
  <c r="U4915" i="1"/>
  <c r="U5131" i="1"/>
  <c r="Q4915" i="1"/>
  <c r="Q5131" i="1"/>
  <c r="S5129" i="1"/>
  <c r="S4913" i="1"/>
  <c r="O5129" i="1"/>
  <c r="O4913" i="1"/>
  <c r="U4911" i="1"/>
  <c r="U5127" i="1"/>
  <c r="T5124" i="1"/>
  <c r="T4908" i="1"/>
  <c r="P5124" i="1"/>
  <c r="P4908" i="1"/>
  <c r="M4907" i="1"/>
  <c r="M5123" i="1"/>
  <c r="O5121" i="1"/>
  <c r="O4905" i="1"/>
  <c r="Q4903" i="1"/>
  <c r="Q5119" i="1"/>
  <c r="R5118" i="1"/>
  <c r="R4902" i="1"/>
  <c r="S5117" i="1"/>
  <c r="S4901" i="1"/>
  <c r="O5117" i="1"/>
  <c r="O4901" i="1"/>
  <c r="M4899" i="1"/>
  <c r="M5115" i="1"/>
  <c r="R5114" i="1"/>
  <c r="R4898" i="1"/>
  <c r="L4932" i="1"/>
  <c r="L4928" i="1"/>
  <c r="R4914" i="1"/>
  <c r="N4910" i="1"/>
  <c r="N4905" i="1"/>
  <c r="N5142" i="1"/>
  <c r="M5139" i="1"/>
  <c r="Q5127" i="1"/>
  <c r="T5120" i="1"/>
  <c r="U5115" i="1"/>
  <c r="L4848" i="1"/>
  <c r="O4858" i="1"/>
  <c r="S4854" i="1"/>
  <c r="O4850" i="1"/>
  <c r="S4846" i="1"/>
  <c r="O5062" i="1"/>
  <c r="O4834" i="1"/>
  <c r="S4830" i="1"/>
  <c r="L5473" i="1"/>
  <c r="L5541" i="1"/>
  <c r="T5461" i="1"/>
  <c r="M5532" i="1"/>
  <c r="Q5456" i="1"/>
  <c r="P5521" i="1"/>
  <c r="M5448" i="1"/>
  <c r="T5445" i="1"/>
  <c r="M5516" i="1"/>
  <c r="T5513" i="1"/>
  <c r="L5540" i="1"/>
  <c r="R5542" i="1"/>
  <c r="R5458" i="1"/>
  <c r="T5528" i="1"/>
  <c r="R5446" i="1"/>
  <c r="N5518" i="1"/>
  <c r="T5444" i="1"/>
  <c r="N5442" i="1"/>
  <c r="L4998" i="1"/>
  <c r="L5214" i="1"/>
  <c r="L4974" i="1"/>
  <c r="L5190" i="1"/>
  <c r="P4982" i="1"/>
  <c r="P5198" i="1"/>
  <c r="U4990" i="1"/>
  <c r="N4977" i="1"/>
  <c r="M5206" i="1"/>
  <c r="N4933" i="1"/>
  <c r="N5149" i="1"/>
  <c r="Q5146" i="1"/>
  <c r="Q4930" i="1"/>
  <c r="R4929" i="1"/>
  <c r="R5145" i="1"/>
  <c r="R4925" i="1"/>
  <c r="R5141" i="1"/>
  <c r="M5138" i="1"/>
  <c r="M4922" i="1"/>
  <c r="S4920" i="1"/>
  <c r="S5136" i="1"/>
  <c r="S4912" i="1"/>
  <c r="S5128" i="1"/>
  <c r="S4908" i="1"/>
  <c r="S5124" i="1"/>
  <c r="M5122" i="1"/>
  <c r="M4906" i="1"/>
  <c r="R4905" i="1"/>
  <c r="R5121" i="1"/>
  <c r="S4900" i="1"/>
  <c r="S5116" i="1"/>
  <c r="U4898" i="1"/>
  <c r="U5114" i="1"/>
  <c r="R4930" i="1"/>
  <c r="U4926" i="1"/>
  <c r="R4922" i="1"/>
  <c r="N4918" i="1"/>
  <c r="N4914" i="1"/>
  <c r="S4909" i="1"/>
  <c r="P4904" i="1"/>
  <c r="T4900" i="1"/>
  <c r="S5141" i="1"/>
  <c r="R5137" i="1"/>
  <c r="S5132" i="1"/>
  <c r="M5127" i="1"/>
  <c r="S5120" i="1"/>
  <c r="Q5115" i="1"/>
  <c r="S4919" i="1"/>
  <c r="N4861" i="1"/>
  <c r="N4857" i="1"/>
  <c r="N4853" i="1"/>
  <c r="N4849" i="1"/>
  <c r="N4845" i="1"/>
  <c r="U4826" i="1"/>
  <c r="M4826" i="1"/>
  <c r="T4861" i="1"/>
  <c r="L4849" i="1"/>
  <c r="P4841" i="1"/>
  <c r="L4841" i="1"/>
  <c r="T4837" i="1"/>
  <c r="P5049" i="1"/>
  <c r="R5044" i="1"/>
  <c r="M5058" i="1"/>
  <c r="S4862" i="1"/>
  <c r="L4897" i="1"/>
  <c r="L4893" i="1"/>
  <c r="P4889" i="1"/>
  <c r="Q4884" i="1"/>
  <c r="P4881" i="1"/>
  <c r="L4873" i="1"/>
  <c r="T4865" i="1"/>
  <c r="O4815" i="1"/>
  <c r="U5184" i="1"/>
  <c r="Q4968" i="1"/>
  <c r="Q5180" i="1"/>
  <c r="Q4960" i="1"/>
  <c r="Q5172" i="1"/>
  <c r="R5171" i="1"/>
  <c r="P5160" i="1"/>
  <c r="T4914" i="1"/>
  <c r="P4910" i="1"/>
  <c r="S5055" i="1"/>
  <c r="M4896" i="1"/>
  <c r="Q4892" i="1"/>
  <c r="U4880" i="1"/>
  <c r="U4872" i="1"/>
  <c r="L4869" i="1"/>
  <c r="R5104" i="1"/>
  <c r="O4793" i="1"/>
  <c r="S5185" i="1"/>
  <c r="O4965" i="1"/>
  <c r="O4961" i="1"/>
  <c r="R4954" i="1"/>
  <c r="S4953" i="1"/>
  <c r="O4953" i="1"/>
  <c r="O5161" i="1"/>
  <c r="O5157" i="1"/>
  <c r="O5153" i="1"/>
  <c r="M4941" i="1"/>
  <c r="R5155" i="1"/>
  <c r="L3323" i="1"/>
  <c r="R3028" i="1"/>
  <c r="R3316" i="1"/>
  <c r="L3027" i="1"/>
  <c r="L3315" i="1"/>
  <c r="U3419" i="1"/>
  <c r="U3131" i="1"/>
  <c r="S3416" i="1"/>
  <c r="S3128" i="1"/>
  <c r="Q3413" i="1"/>
  <c r="Q3125" i="1"/>
  <c r="O3410" i="1"/>
  <c r="O3122" i="1"/>
  <c r="M3407" i="1"/>
  <c r="M3119" i="1"/>
  <c r="O3110" i="1"/>
  <c r="O3398" i="1"/>
  <c r="M3107" i="1"/>
  <c r="M3395" i="1"/>
  <c r="O3130" i="1"/>
  <c r="U3123" i="1"/>
  <c r="L3071" i="1"/>
  <c r="T3381" i="1"/>
  <c r="P3375" i="1"/>
  <c r="L3369" i="1"/>
  <c r="R3362" i="1"/>
  <c r="L3868" i="1"/>
  <c r="P3884" i="1"/>
  <c r="O3877" i="1"/>
  <c r="N3870" i="1"/>
  <c r="M3863" i="1"/>
  <c r="U3855" i="1"/>
  <c r="M4003" i="1"/>
  <c r="Q3995" i="1"/>
  <c r="Q4139" i="1"/>
  <c r="Q3991" i="1"/>
  <c r="Q4135" i="1"/>
  <c r="Q4119" i="1"/>
  <c r="Q3975" i="1"/>
  <c r="N3994" i="1"/>
  <c r="Q3987" i="1"/>
  <c r="S4114" i="1"/>
  <c r="L5480" i="1"/>
  <c r="L5552" i="1"/>
  <c r="Q5499" i="1"/>
  <c r="Q5571" i="1"/>
  <c r="Q5487" i="1"/>
  <c r="Q5559" i="1"/>
  <c r="Q5555" i="1"/>
  <c r="Q5483" i="1"/>
  <c r="Q5551" i="1"/>
  <c r="Q5479" i="1"/>
  <c r="Q5547" i="1"/>
  <c r="Q5475" i="1"/>
  <c r="S5578" i="1"/>
  <c r="N5570" i="1"/>
  <c r="T5548" i="1"/>
  <c r="L4860" i="1"/>
  <c r="L5076" i="1"/>
  <c r="L5072" i="1"/>
  <c r="L4856" i="1"/>
  <c r="L4852" i="1"/>
  <c r="L5068" i="1"/>
  <c r="L4844" i="1"/>
  <c r="L5060" i="1"/>
  <c r="L5056" i="1"/>
  <c r="L4840" i="1"/>
  <c r="L5048" i="1"/>
  <c r="L4832" i="1"/>
  <c r="S5077" i="1"/>
  <c r="S4861" i="1"/>
  <c r="T5076" i="1"/>
  <c r="T4860" i="1"/>
  <c r="U5075" i="1"/>
  <c r="U4859" i="1"/>
  <c r="M5075" i="1"/>
  <c r="M4859" i="1"/>
  <c r="N5074" i="1"/>
  <c r="N4858" i="1"/>
  <c r="O5073" i="1"/>
  <c r="O4857" i="1"/>
  <c r="T4856" i="1"/>
  <c r="T5072" i="1"/>
  <c r="P5072" i="1"/>
  <c r="P4856" i="1"/>
  <c r="Q5071" i="1"/>
  <c r="Q4855" i="1"/>
  <c r="R5070" i="1"/>
  <c r="R4854" i="1"/>
  <c r="S5069" i="1"/>
  <c r="S4853" i="1"/>
  <c r="T5068" i="1"/>
  <c r="T4852" i="1"/>
  <c r="U5067" i="1"/>
  <c r="U4851" i="1"/>
  <c r="M5067" i="1"/>
  <c r="M4851" i="1"/>
  <c r="N5066" i="1"/>
  <c r="N4850" i="1"/>
  <c r="O5065" i="1"/>
  <c r="O4849" i="1"/>
  <c r="T4848" i="1"/>
  <c r="T5064" i="1"/>
  <c r="P5064" i="1"/>
  <c r="P4848" i="1"/>
  <c r="U4847" i="1"/>
  <c r="U5063" i="1"/>
  <c r="Q5063" i="1"/>
  <c r="Q4847" i="1"/>
  <c r="M4847" i="1"/>
  <c r="M5063" i="1"/>
  <c r="R5062" i="1"/>
  <c r="R4846" i="1"/>
  <c r="S5061" i="1"/>
  <c r="S4845" i="1"/>
  <c r="T5060" i="1"/>
  <c r="T4844" i="1"/>
  <c r="M5059" i="1"/>
  <c r="M4843" i="1"/>
  <c r="N5058" i="1"/>
  <c r="N4842" i="1"/>
  <c r="O5057" i="1"/>
  <c r="O4841" i="1"/>
  <c r="P5056" i="1"/>
  <c r="P4840" i="1"/>
  <c r="Q5055" i="1"/>
  <c r="Q4839" i="1"/>
  <c r="R5054" i="1"/>
  <c r="R4838" i="1"/>
  <c r="N4838" i="1"/>
  <c r="N5054" i="1"/>
  <c r="S5053" i="1"/>
  <c r="S4837" i="1"/>
  <c r="T5052" i="1"/>
  <c r="T4836" i="1"/>
  <c r="U5051" i="1"/>
  <c r="U4835" i="1"/>
  <c r="M5051" i="1"/>
  <c r="M4835" i="1"/>
  <c r="N5050" i="1"/>
  <c r="N4834" i="1"/>
  <c r="O5049" i="1"/>
  <c r="O4833" i="1"/>
  <c r="P5048" i="1"/>
  <c r="P4832" i="1"/>
  <c r="Q5047" i="1"/>
  <c r="Q4831" i="1"/>
  <c r="R5046" i="1"/>
  <c r="R4830" i="1"/>
  <c r="N4830" i="1"/>
  <c r="N5046" i="1"/>
  <c r="S5045" i="1"/>
  <c r="S4829" i="1"/>
  <c r="T5044" i="1"/>
  <c r="T4828" i="1"/>
  <c r="U5043" i="1"/>
  <c r="U4827" i="1"/>
  <c r="M5043" i="1"/>
  <c r="M4827" i="1"/>
  <c r="N5042" i="1"/>
  <c r="N4826" i="1"/>
  <c r="M5071" i="1"/>
  <c r="R3179" i="1"/>
  <c r="R2891" i="1"/>
  <c r="S3037" i="1"/>
  <c r="S3325" i="1"/>
  <c r="M3036" i="1"/>
  <c r="M3324" i="1"/>
  <c r="O3033" i="1"/>
  <c r="O3321" i="1"/>
  <c r="S3031" i="1"/>
  <c r="S3319" i="1"/>
  <c r="M3326" i="1"/>
  <c r="S3317" i="1"/>
  <c r="S3282" i="1"/>
  <c r="P2976" i="1"/>
  <c r="P3244" i="1"/>
  <c r="L3130" i="1"/>
  <c r="R3123" i="1"/>
  <c r="N3107" i="1"/>
  <c r="L3412" i="1"/>
  <c r="T3235" i="1"/>
  <c r="T2947" i="1"/>
  <c r="O3096" i="1"/>
  <c r="S3092" i="1"/>
  <c r="O3088" i="1"/>
  <c r="S3084" i="1"/>
  <c r="O3080" i="1"/>
  <c r="S3076" i="1"/>
  <c r="O3072" i="1"/>
  <c r="S3068" i="1"/>
  <c r="O3356" i="1"/>
  <c r="O3064" i="1"/>
  <c r="L3063" i="1"/>
  <c r="L3381" i="1"/>
  <c r="R3374" i="1"/>
  <c r="N3368" i="1"/>
  <c r="T3361" i="1"/>
  <c r="L3860" i="1"/>
  <c r="Q3883" i="1"/>
  <c r="P3876" i="1"/>
  <c r="O3869" i="1"/>
  <c r="N3862" i="1"/>
  <c r="M3855" i="1"/>
  <c r="Q4031" i="1"/>
  <c r="U4019" i="1"/>
  <c r="S4000" i="1"/>
  <c r="L3896" i="1"/>
  <c r="P3896" i="1"/>
  <c r="L4139" i="1"/>
  <c r="L3995" i="1"/>
  <c r="L4127" i="1"/>
  <c r="L3983" i="1"/>
  <c r="L4107" i="1"/>
  <c r="L3963" i="1"/>
  <c r="T3991" i="1"/>
  <c r="T4135" i="1"/>
  <c r="T4131" i="1"/>
  <c r="T3987" i="1"/>
  <c r="T3967" i="1"/>
  <c r="T4111" i="1"/>
  <c r="O3962" i="1"/>
  <c r="O4106" i="1"/>
  <c r="P3989" i="1"/>
  <c r="P4133" i="1"/>
  <c r="N4130" i="1"/>
  <c r="N3982" i="1"/>
  <c r="N4122" i="1"/>
  <c r="N4118" i="1"/>
  <c r="N4114" i="1"/>
  <c r="P3969" i="1"/>
  <c r="P4113" i="1"/>
  <c r="N3966" i="1"/>
  <c r="P3993" i="1"/>
  <c r="L3987" i="1"/>
  <c r="Q3971" i="1"/>
  <c r="Q3963" i="1"/>
  <c r="Q4123" i="1"/>
  <c r="R4108" i="1"/>
  <c r="Q5503" i="1"/>
  <c r="Q5567" i="1"/>
  <c r="T5466" i="1"/>
  <c r="M5004" i="1"/>
  <c r="M5220" i="1"/>
  <c r="R5219" i="1"/>
  <c r="R5003" i="1"/>
  <c r="Q5216" i="1"/>
  <c r="Q5000" i="1"/>
  <c r="U5212" i="1"/>
  <c r="U4996" i="1"/>
  <c r="N5207" i="1"/>
  <c r="N4991" i="1"/>
  <c r="U5204" i="1"/>
  <c r="U4988" i="1"/>
  <c r="Q5200" i="1"/>
  <c r="Q4984" i="1"/>
  <c r="N5199" i="1"/>
  <c r="N4983" i="1"/>
  <c r="Q5192" i="1"/>
  <c r="Q4976" i="1"/>
  <c r="N5191" i="1"/>
  <c r="N4975" i="1"/>
  <c r="U5188" i="1"/>
  <c r="U4972" i="1"/>
  <c r="N4999" i="1"/>
  <c r="U4843" i="1"/>
  <c r="S3062" i="1"/>
  <c r="S3350" i="1"/>
  <c r="T3097" i="1"/>
  <c r="T3385" i="1"/>
  <c r="P3095" i="1"/>
  <c r="P3383" i="1"/>
  <c r="R3094" i="1"/>
  <c r="R3382" i="1"/>
  <c r="N3092" i="1"/>
  <c r="N3380" i="1"/>
  <c r="T3379" i="1"/>
  <c r="T3091" i="1"/>
  <c r="P3091" i="1"/>
  <c r="P3379" i="1"/>
  <c r="L3089" i="1"/>
  <c r="L3377" i="1"/>
  <c r="N3088" i="1"/>
  <c r="N3376" i="1"/>
  <c r="L3375" i="1"/>
  <c r="L3087" i="1"/>
  <c r="T3085" i="1"/>
  <c r="T3373" i="1"/>
  <c r="L3085" i="1"/>
  <c r="L3373" i="1"/>
  <c r="T3371" i="1"/>
  <c r="T3083" i="1"/>
  <c r="R3082" i="1"/>
  <c r="R3370" i="1"/>
  <c r="T3081" i="1"/>
  <c r="T3369" i="1"/>
  <c r="P3079" i="1"/>
  <c r="P3367" i="1"/>
  <c r="L3367" i="1"/>
  <c r="L3079" i="1"/>
  <c r="R3078" i="1"/>
  <c r="R3366" i="1"/>
  <c r="N3076" i="1"/>
  <c r="N3364" i="1"/>
  <c r="T3363" i="1"/>
  <c r="T3075" i="1"/>
  <c r="P3075" i="1"/>
  <c r="P3363" i="1"/>
  <c r="L3073" i="1"/>
  <c r="L3361" i="1"/>
  <c r="P3359" i="1"/>
  <c r="P3071" i="1"/>
  <c r="T3355" i="1"/>
  <c r="T3067" i="1"/>
  <c r="P3351" i="1"/>
  <c r="P3063" i="1"/>
  <c r="L3385" i="1"/>
  <c r="R3378" i="1"/>
  <c r="N3372" i="1"/>
  <c r="T3365" i="1"/>
  <c r="L4028" i="1"/>
  <c r="L3884" i="1"/>
  <c r="L4020" i="1"/>
  <c r="L3876" i="1"/>
  <c r="S4033" i="1"/>
  <c r="S3889" i="1"/>
  <c r="T4032" i="1"/>
  <c r="T3888" i="1"/>
  <c r="N4030" i="1"/>
  <c r="N3886" i="1"/>
  <c r="O4029" i="1"/>
  <c r="O3885" i="1"/>
  <c r="U3883" i="1"/>
  <c r="U4027" i="1"/>
  <c r="M3883" i="1"/>
  <c r="M4027" i="1"/>
  <c r="R4026" i="1"/>
  <c r="R3882" i="1"/>
  <c r="S4025" i="1"/>
  <c r="S3881" i="1"/>
  <c r="M4023" i="1"/>
  <c r="M3879" i="1"/>
  <c r="N4022" i="1"/>
  <c r="N3878" i="1"/>
  <c r="Q4019" i="1"/>
  <c r="Q3875" i="1"/>
  <c r="M3875" i="1"/>
  <c r="M4019" i="1"/>
  <c r="R4018" i="1"/>
  <c r="R3874" i="1"/>
  <c r="U4015" i="1"/>
  <c r="U3871" i="1"/>
  <c r="Q3871" i="1"/>
  <c r="Q4015" i="1"/>
  <c r="M4015" i="1"/>
  <c r="M3871" i="1"/>
  <c r="P4012" i="1"/>
  <c r="P3868" i="1"/>
  <c r="Q4011" i="1"/>
  <c r="Q3867" i="1"/>
  <c r="T4008" i="1"/>
  <c r="T3864" i="1"/>
  <c r="U4007" i="1"/>
  <c r="U3863" i="1"/>
  <c r="Q3863" i="1"/>
  <c r="Q4007" i="1"/>
  <c r="O4005" i="1"/>
  <c r="O3861" i="1"/>
  <c r="P4004" i="1"/>
  <c r="P3860" i="1"/>
  <c r="U3859" i="1"/>
  <c r="U4003" i="1"/>
  <c r="S4001" i="1"/>
  <c r="S3857" i="1"/>
  <c r="T4000" i="1"/>
  <c r="T3856" i="1"/>
  <c r="N3998" i="1"/>
  <c r="N3854" i="1"/>
  <c r="U3887" i="1"/>
  <c r="T3880" i="1"/>
  <c r="S3873" i="1"/>
  <c r="R3866" i="1"/>
  <c r="Q3859" i="1"/>
  <c r="Q4023" i="1"/>
  <c r="U4011" i="1"/>
  <c r="L3904" i="1"/>
  <c r="L4048" i="1"/>
  <c r="P3920" i="1"/>
  <c r="P4064" i="1"/>
  <c r="R3918" i="1"/>
  <c r="R4062" i="1"/>
  <c r="O3913" i="1"/>
  <c r="O4057" i="1"/>
  <c r="S3909" i="1"/>
  <c r="S4053" i="1"/>
  <c r="N3906" i="1"/>
  <c r="N4050" i="1"/>
  <c r="Q3895" i="1"/>
  <c r="Q4039" i="1"/>
  <c r="R4038" i="1"/>
  <c r="R3894" i="1"/>
  <c r="P3912" i="1"/>
  <c r="M4137" i="1"/>
  <c r="U4133" i="1"/>
  <c r="M4125" i="1"/>
  <c r="U3977" i="1"/>
  <c r="M4121" i="1"/>
  <c r="U3973" i="1"/>
  <c r="M4117" i="1"/>
  <c r="U3969" i="1"/>
  <c r="U4109" i="1"/>
  <c r="T4106" i="1"/>
  <c r="M3997" i="1"/>
  <c r="S3990" i="1"/>
  <c r="Q3967" i="1"/>
  <c r="N5566" i="1"/>
  <c r="O5557" i="1"/>
  <c r="L5526" i="1"/>
  <c r="L5454" i="1"/>
  <c r="L5450" i="1"/>
  <c r="L5522" i="1"/>
  <c r="N5472" i="1"/>
  <c r="N5544" i="1"/>
  <c r="O5539" i="1"/>
  <c r="O5467" i="1"/>
  <c r="O5463" i="1"/>
  <c r="O5535" i="1"/>
  <c r="T5462" i="1"/>
  <c r="T5534" i="1"/>
  <c r="S5531" i="1"/>
  <c r="S5459" i="1"/>
  <c r="S5455" i="1"/>
  <c r="S5527" i="1"/>
  <c r="R5520" i="1"/>
  <c r="R5448" i="1"/>
  <c r="O3168" i="1"/>
  <c r="S3200" i="1"/>
  <c r="P3321" i="1"/>
  <c r="Q3284" i="1"/>
  <c r="R2991" i="1"/>
  <c r="R3279" i="1"/>
  <c r="R3275" i="1"/>
  <c r="R2987" i="1"/>
  <c r="T3274" i="1"/>
  <c r="P3272" i="1"/>
  <c r="P2984" i="1"/>
  <c r="R2983" i="1"/>
  <c r="R3271" i="1"/>
  <c r="R3267" i="1"/>
  <c r="R2979" i="1"/>
  <c r="L3262" i="1"/>
  <c r="P2972" i="1"/>
  <c r="P3260" i="1"/>
  <c r="L2970" i="1"/>
  <c r="T2966" i="1"/>
  <c r="P2964" i="1"/>
  <c r="P3252" i="1"/>
  <c r="P3248" i="1"/>
  <c r="P2960" i="1"/>
  <c r="R2959" i="1"/>
  <c r="R3247" i="1"/>
  <c r="R3243" i="1"/>
  <c r="R2955" i="1"/>
  <c r="R2971" i="1"/>
  <c r="R2963" i="1"/>
  <c r="P3276" i="1"/>
  <c r="U3386" i="1"/>
  <c r="U3098" i="1"/>
  <c r="R3419" i="1"/>
  <c r="R3131" i="1"/>
  <c r="P3130" i="1"/>
  <c r="P3418" i="1"/>
  <c r="P3416" i="1"/>
  <c r="P3128" i="1"/>
  <c r="N3413" i="1"/>
  <c r="N3125" i="1"/>
  <c r="P3122" i="1"/>
  <c r="P3410" i="1"/>
  <c r="L3410" i="1"/>
  <c r="L3122" i="1"/>
  <c r="T3406" i="1"/>
  <c r="T3118" i="1"/>
  <c r="R3117" i="1"/>
  <c r="R3405" i="1"/>
  <c r="L3402" i="1"/>
  <c r="L3114" i="1"/>
  <c r="T3388" i="1"/>
  <c r="T3100" i="1"/>
  <c r="N3133" i="1"/>
  <c r="T3126" i="1"/>
  <c r="P3120" i="1"/>
  <c r="N3101" i="1"/>
  <c r="S3385" i="1"/>
  <c r="S3097" i="1"/>
  <c r="S3381" i="1"/>
  <c r="S3093" i="1"/>
  <c r="S3377" i="1"/>
  <c r="S3089" i="1"/>
  <c r="S3373" i="1"/>
  <c r="S3085" i="1"/>
  <c r="S3369" i="1"/>
  <c r="S3081" i="1"/>
  <c r="S3365" i="1"/>
  <c r="S3077" i="1"/>
  <c r="S3361" i="1"/>
  <c r="S3073" i="1"/>
  <c r="S3357" i="1"/>
  <c r="S3069" i="1"/>
  <c r="S3353" i="1"/>
  <c r="S3065" i="1"/>
  <c r="L3095" i="1"/>
  <c r="N3384" i="1"/>
  <c r="T3377" i="1"/>
  <c r="P3371" i="1"/>
  <c r="L3365" i="1"/>
  <c r="O3888" i="1"/>
  <c r="O4032" i="1"/>
  <c r="S3884" i="1"/>
  <c r="S4028" i="1"/>
  <c r="O3880" i="1"/>
  <c r="O4024" i="1"/>
  <c r="O3876" i="1"/>
  <c r="O4020" i="1"/>
  <c r="S3872" i="1"/>
  <c r="S4016" i="1"/>
  <c r="O3868" i="1"/>
  <c r="O4012" i="1"/>
  <c r="S3864" i="1"/>
  <c r="S4008" i="1"/>
  <c r="S3860" i="1"/>
  <c r="S4004" i="1"/>
  <c r="O3856" i="1"/>
  <c r="O4000" i="1"/>
  <c r="M3887" i="1"/>
  <c r="U3879" i="1"/>
  <c r="T3872" i="1"/>
  <c r="S3865" i="1"/>
  <c r="R3858" i="1"/>
  <c r="S4032" i="1"/>
  <c r="S4020" i="1"/>
  <c r="O4016" i="1"/>
  <c r="M4011" i="1"/>
  <c r="O4004" i="1"/>
  <c r="Q3999" i="1"/>
  <c r="L4067" i="1"/>
  <c r="L3923" i="1"/>
  <c r="L3899" i="1"/>
  <c r="L4043" i="1"/>
  <c r="L4035" i="1"/>
  <c r="L3891" i="1"/>
  <c r="N3925" i="1"/>
  <c r="N4069" i="1"/>
  <c r="O3924" i="1"/>
  <c r="P3923" i="1"/>
  <c r="P4067" i="1"/>
  <c r="Q4066" i="1"/>
  <c r="Q3922" i="1"/>
  <c r="S3920" i="1"/>
  <c r="T3919" i="1"/>
  <c r="T4063" i="1"/>
  <c r="U4062" i="1"/>
  <c r="U3918" i="1"/>
  <c r="M3918" i="1"/>
  <c r="M4062" i="1"/>
  <c r="N4061" i="1"/>
  <c r="N3917" i="1"/>
  <c r="R4057" i="1"/>
  <c r="R3913" i="1"/>
  <c r="T4055" i="1"/>
  <c r="T3911" i="1"/>
  <c r="N3909" i="1"/>
  <c r="N4053" i="1"/>
  <c r="O3908" i="1"/>
  <c r="P3907" i="1"/>
  <c r="P4051" i="1"/>
  <c r="Q4050" i="1"/>
  <c r="Q3906" i="1"/>
  <c r="P3915" i="1"/>
  <c r="R3910" i="1"/>
  <c r="L4059" i="1"/>
  <c r="R4065" i="1"/>
  <c r="Q4058" i="1"/>
  <c r="T3995" i="1"/>
  <c r="N3990" i="1"/>
  <c r="R3984" i="1"/>
  <c r="T3975" i="1"/>
  <c r="Q4127" i="1"/>
  <c r="S4118" i="1"/>
  <c r="L4111" i="1"/>
  <c r="S5574" i="1"/>
  <c r="S5570" i="1"/>
  <c r="S5566" i="1"/>
  <c r="S5562" i="1"/>
  <c r="Q5507" i="1"/>
  <c r="Q5563" i="1"/>
  <c r="L2917" i="1"/>
  <c r="T2913" i="1"/>
  <c r="N2912" i="1"/>
  <c r="L2909" i="1"/>
  <c r="R3196" i="1"/>
  <c r="T2905" i="1"/>
  <c r="T3308" i="1"/>
  <c r="P3308" i="1"/>
  <c r="T3304" i="1"/>
  <c r="P3304" i="1"/>
  <c r="T3300" i="1"/>
  <c r="P3300" i="1"/>
  <c r="T3296" i="1"/>
  <c r="P3296" i="1"/>
  <c r="T3292" i="1"/>
  <c r="P3292" i="1"/>
  <c r="T3288" i="1"/>
  <c r="P3288" i="1"/>
  <c r="T3284" i="1"/>
  <c r="P2996" i="1"/>
  <c r="T2992" i="1"/>
  <c r="P2992" i="1"/>
  <c r="Q3287" i="1"/>
  <c r="P3280" i="1"/>
  <c r="P2954" i="1"/>
  <c r="Q3277" i="1"/>
  <c r="S3274" i="1"/>
  <c r="O3274" i="1"/>
  <c r="Q2985" i="1"/>
  <c r="S3270" i="1"/>
  <c r="O2982" i="1"/>
  <c r="Q3269" i="1"/>
  <c r="S3266" i="1"/>
  <c r="O3266" i="1"/>
  <c r="Q2977" i="1"/>
  <c r="S3262" i="1"/>
  <c r="O2974" i="1"/>
  <c r="Q3261" i="1"/>
  <c r="S3258" i="1"/>
  <c r="O3258" i="1"/>
  <c r="Q2969" i="1"/>
  <c r="S3254" i="1"/>
  <c r="O2966" i="1"/>
  <c r="Q3253" i="1"/>
  <c r="S3250" i="1"/>
  <c r="O3250" i="1"/>
  <c r="Q2961" i="1"/>
  <c r="S3246" i="1"/>
  <c r="O2958" i="1"/>
  <c r="Q3245" i="1"/>
  <c r="U2987" i="1"/>
  <c r="U2979" i="1"/>
  <c r="M2975" i="1"/>
  <c r="O2970" i="1"/>
  <c r="O2962" i="1"/>
  <c r="U2955" i="1"/>
  <c r="M3275" i="1"/>
  <c r="M3243" i="1"/>
  <c r="R3114" i="1"/>
  <c r="T3109" i="1"/>
  <c r="P3103" i="1"/>
  <c r="U3222" i="1"/>
  <c r="M3210" i="1"/>
  <c r="S3235" i="1"/>
  <c r="Q3350" i="1"/>
  <c r="M3350" i="1"/>
  <c r="T3384" i="1"/>
  <c r="R3383" i="1"/>
  <c r="N3383" i="1"/>
  <c r="T3382" i="1"/>
  <c r="P3382" i="1"/>
  <c r="L3382" i="1"/>
  <c r="T3380" i="1"/>
  <c r="R3379" i="1"/>
  <c r="N3379" i="1"/>
  <c r="T3378" i="1"/>
  <c r="P3378" i="1"/>
  <c r="L3378" i="1"/>
  <c r="T3376" i="1"/>
  <c r="R3375" i="1"/>
  <c r="N3375" i="1"/>
  <c r="T3374" i="1"/>
  <c r="P3374" i="1"/>
  <c r="L3374" i="1"/>
  <c r="T3372" i="1"/>
  <c r="R3371" i="1"/>
  <c r="N3371" i="1"/>
  <c r="T3370" i="1"/>
  <c r="P3370" i="1"/>
  <c r="L3370" i="1"/>
  <c r="T3368" i="1"/>
  <c r="R3367" i="1"/>
  <c r="N3367" i="1"/>
  <c r="T3366" i="1"/>
  <c r="P3366" i="1"/>
  <c r="L3366" i="1"/>
  <c r="T3364" i="1"/>
  <c r="R3363" i="1"/>
  <c r="N3363" i="1"/>
  <c r="T3362" i="1"/>
  <c r="P3362" i="1"/>
  <c r="L3362" i="1"/>
  <c r="T3360" i="1"/>
  <c r="R3359" i="1"/>
  <c r="N3359" i="1"/>
  <c r="T3358" i="1"/>
  <c r="P3358" i="1"/>
  <c r="L3358" i="1"/>
  <c r="T3356" i="1"/>
  <c r="R3355" i="1"/>
  <c r="N3355" i="1"/>
  <c r="T3354" i="1"/>
  <c r="P3354" i="1"/>
  <c r="L3354" i="1"/>
  <c r="T3352" i="1"/>
  <c r="R3351" i="1"/>
  <c r="N3351" i="1"/>
  <c r="M3357" i="1"/>
  <c r="O3354" i="1"/>
  <c r="O3998" i="1"/>
  <c r="P4033" i="1"/>
  <c r="R4032" i="1"/>
  <c r="S4030" i="1"/>
  <c r="Q4029" i="1"/>
  <c r="U4025" i="1"/>
  <c r="M4025" i="1"/>
  <c r="O4022" i="1"/>
  <c r="P4021" i="1"/>
  <c r="R4020" i="1"/>
  <c r="T4017" i="1"/>
  <c r="L4017" i="1"/>
  <c r="N4016" i="1"/>
  <c r="U4013" i="1"/>
  <c r="M4013" i="1"/>
  <c r="S4010" i="1"/>
  <c r="Q4009" i="1"/>
  <c r="T4005" i="1"/>
  <c r="L4005" i="1"/>
  <c r="N4004" i="1"/>
  <c r="O4002" i="1"/>
  <c r="P4001" i="1"/>
  <c r="R4000" i="1"/>
  <c r="U3997" i="1"/>
  <c r="U3993" i="1"/>
  <c r="M3989" i="1"/>
  <c r="R4132" i="1"/>
  <c r="U4129" i="1"/>
  <c r="M3985" i="1"/>
  <c r="U4125" i="1"/>
  <c r="R3972" i="1"/>
  <c r="M4113" i="1"/>
  <c r="M3969" i="1"/>
  <c r="M4109" i="1"/>
  <c r="T3962" i="1"/>
  <c r="M3993" i="1"/>
  <c r="U3989" i="1"/>
  <c r="U3965" i="1"/>
  <c r="U4121" i="1"/>
  <c r="U4117" i="1"/>
  <c r="L5495" i="1"/>
  <c r="L5567" i="1"/>
  <c r="L5555" i="1"/>
  <c r="L5483" i="1"/>
  <c r="L5547" i="1"/>
  <c r="L5475" i="1"/>
  <c r="T5579" i="1"/>
  <c r="T5507" i="1"/>
  <c r="T5563" i="1"/>
  <c r="T5491" i="1"/>
  <c r="T5487" i="1"/>
  <c r="T5559" i="1"/>
  <c r="N5481" i="1"/>
  <c r="N5553" i="1"/>
  <c r="T5551" i="1"/>
  <c r="T5479" i="1"/>
  <c r="N5578" i="1"/>
  <c r="R5576" i="1"/>
  <c r="N5502" i="1"/>
  <c r="R5500" i="1"/>
  <c r="P5493" i="1"/>
  <c r="P5565" i="1"/>
  <c r="N5562" i="1"/>
  <c r="R5560" i="1"/>
  <c r="N5486" i="1"/>
  <c r="R5484" i="1"/>
  <c r="N5554" i="1"/>
  <c r="R5552" i="1"/>
  <c r="L5507" i="1"/>
  <c r="L5503" i="1"/>
  <c r="U5577" i="1"/>
  <c r="S5547" i="1"/>
  <c r="L5471" i="1"/>
  <c r="Q5462" i="1"/>
  <c r="L5447" i="1"/>
  <c r="R5541" i="1"/>
  <c r="T5535" i="1"/>
  <c r="L5531" i="1"/>
  <c r="Q5522" i="1"/>
  <c r="L4843" i="1"/>
  <c r="L5059" i="1"/>
  <c r="L4839" i="1"/>
  <c r="L5055" i="1"/>
  <c r="L4831" i="1"/>
  <c r="L5047" i="1"/>
  <c r="L4827" i="1"/>
  <c r="L5043" i="1"/>
  <c r="R4861" i="1"/>
  <c r="R5077" i="1"/>
  <c r="S4860" i="1"/>
  <c r="S5076" i="1"/>
  <c r="O4860" i="1"/>
  <c r="R4857" i="1"/>
  <c r="R5073" i="1"/>
  <c r="S4856" i="1"/>
  <c r="S5072" i="1"/>
  <c r="O4856" i="1"/>
  <c r="R4853" i="1"/>
  <c r="R5069" i="1"/>
  <c r="S4852" i="1"/>
  <c r="S5068" i="1"/>
  <c r="O4852" i="1"/>
  <c r="R4849" i="1"/>
  <c r="R5065" i="1"/>
  <c r="S4848" i="1"/>
  <c r="S5064" i="1"/>
  <c r="O4848" i="1"/>
  <c r="R4845" i="1"/>
  <c r="R5061" i="1"/>
  <c r="S4844" i="1"/>
  <c r="S5060" i="1"/>
  <c r="O4844" i="1"/>
  <c r="U4842" i="1"/>
  <c r="U5058" i="1"/>
  <c r="T4839" i="1"/>
  <c r="T5055" i="1"/>
  <c r="U4838" i="1"/>
  <c r="U5054" i="1"/>
  <c r="M4838" i="1"/>
  <c r="M5054" i="1"/>
  <c r="T4835" i="1"/>
  <c r="T5051" i="1"/>
  <c r="U4834" i="1"/>
  <c r="U5050" i="1"/>
  <c r="M4834" i="1"/>
  <c r="M5050" i="1"/>
  <c r="T4831" i="1"/>
  <c r="T5047" i="1"/>
  <c r="M4830" i="1"/>
  <c r="M5046" i="1"/>
  <c r="T4827" i="1"/>
  <c r="T5043" i="1"/>
  <c r="Q4826" i="1"/>
  <c r="Q5042" i="1"/>
  <c r="U4790" i="1"/>
  <c r="U5006" i="1"/>
  <c r="Q5006" i="1"/>
  <c r="Q4790" i="1"/>
  <c r="M5006" i="1"/>
  <c r="M4790" i="1"/>
  <c r="N4825" i="1"/>
  <c r="N5041" i="1"/>
  <c r="T5040" i="1"/>
  <c r="T4824" i="1"/>
  <c r="P4824" i="1"/>
  <c r="P5040" i="1"/>
  <c r="R4823" i="1"/>
  <c r="R5039" i="1"/>
  <c r="N5039" i="1"/>
  <c r="N4823" i="1"/>
  <c r="T5038" i="1"/>
  <c r="T4822" i="1"/>
  <c r="L4822" i="1"/>
  <c r="L5038" i="1"/>
  <c r="R5037" i="1"/>
  <c r="R4821" i="1"/>
  <c r="N5037" i="1"/>
  <c r="N4821" i="1"/>
  <c r="P4820" i="1"/>
  <c r="P5036" i="1"/>
  <c r="L5036" i="1"/>
  <c r="L4820" i="1"/>
  <c r="R4819" i="1"/>
  <c r="R5035" i="1"/>
  <c r="T4818" i="1"/>
  <c r="T5034" i="1"/>
  <c r="P5034" i="1"/>
  <c r="P4818" i="1"/>
  <c r="L4818" i="1"/>
  <c r="L5034" i="1"/>
  <c r="N4817" i="1"/>
  <c r="N5033" i="1"/>
  <c r="T5032" i="1"/>
  <c r="T4816" i="1"/>
  <c r="P5032" i="1"/>
  <c r="P4816" i="1"/>
  <c r="R4815" i="1"/>
  <c r="R5031" i="1"/>
  <c r="N5031" i="1"/>
  <c r="N4815" i="1"/>
  <c r="T4814" i="1"/>
  <c r="T5030" i="1"/>
  <c r="L4814" i="1"/>
  <c r="L5030" i="1"/>
  <c r="R5029" i="1"/>
  <c r="R4813" i="1"/>
  <c r="N4813" i="1"/>
  <c r="N5029" i="1"/>
  <c r="P4812" i="1"/>
  <c r="P5028" i="1"/>
  <c r="L5028" i="1"/>
  <c r="L4812" i="1"/>
  <c r="R4811" i="1"/>
  <c r="R5027" i="1"/>
  <c r="T5026" i="1"/>
  <c r="T4810" i="1"/>
  <c r="L5026" i="1"/>
  <c r="L4810" i="1"/>
  <c r="N4809" i="1"/>
  <c r="N5025" i="1"/>
  <c r="P4808" i="1"/>
  <c r="P5024" i="1"/>
  <c r="R5023" i="1"/>
  <c r="R4807" i="1"/>
  <c r="T4806" i="1"/>
  <c r="T5022" i="1"/>
  <c r="L5022" i="1"/>
  <c r="L4806" i="1"/>
  <c r="P5020" i="1"/>
  <c r="P4804" i="1"/>
  <c r="R5019" i="1"/>
  <c r="R4803" i="1"/>
  <c r="N4805" i="1"/>
  <c r="R3025" i="1"/>
  <c r="N3025" i="1"/>
  <c r="R3021" i="1"/>
  <c r="N3021" i="1"/>
  <c r="R3017" i="1"/>
  <c r="N3017" i="1"/>
  <c r="R3013" i="1"/>
  <c r="N3013" i="1"/>
  <c r="R3009" i="1"/>
  <c r="N3009" i="1"/>
  <c r="R3005" i="1"/>
  <c r="N3005" i="1"/>
  <c r="N3001" i="1"/>
  <c r="R2997" i="1"/>
  <c r="N2997" i="1"/>
  <c r="R2993" i="1"/>
  <c r="Q2990" i="1"/>
  <c r="M2990" i="1"/>
  <c r="S2990" i="1"/>
  <c r="O2990" i="1"/>
  <c r="T3025" i="1"/>
  <c r="P3025" i="1"/>
  <c r="L3025" i="1"/>
  <c r="R3022" i="1"/>
  <c r="N3022" i="1"/>
  <c r="T3021" i="1"/>
  <c r="P3021" i="1"/>
  <c r="L3021" i="1"/>
  <c r="R3018" i="1"/>
  <c r="N3018" i="1"/>
  <c r="T3017" i="1"/>
  <c r="P3017" i="1"/>
  <c r="L3017" i="1"/>
  <c r="R3014" i="1"/>
  <c r="N3014" i="1"/>
  <c r="T3013" i="1"/>
  <c r="P3013" i="1"/>
  <c r="L3013" i="1"/>
  <c r="R3010" i="1"/>
  <c r="N3010" i="1"/>
  <c r="T3009" i="1"/>
  <c r="P3009" i="1"/>
  <c r="L3009" i="1"/>
  <c r="R3006" i="1"/>
  <c r="N3006" i="1"/>
  <c r="T3005" i="1"/>
  <c r="P3005" i="1"/>
  <c r="L3005" i="1"/>
  <c r="R3002" i="1"/>
  <c r="N3002" i="1"/>
  <c r="T3289" i="1"/>
  <c r="P3001" i="1"/>
  <c r="L3001" i="1"/>
  <c r="R2998" i="1"/>
  <c r="N3286" i="1"/>
  <c r="T2997" i="1"/>
  <c r="P2997" i="1"/>
  <c r="L2997" i="1"/>
  <c r="R3282" i="1"/>
  <c r="N3282" i="1"/>
  <c r="T2993" i="1"/>
  <c r="P3281" i="1"/>
  <c r="L2993" i="1"/>
  <c r="T3253" i="1"/>
  <c r="P3253" i="1"/>
  <c r="L3253" i="1"/>
  <c r="T3249" i="1"/>
  <c r="P3249" i="1"/>
  <c r="L3249" i="1"/>
  <c r="T3245" i="1"/>
  <c r="P3245" i="1"/>
  <c r="L3245" i="1"/>
  <c r="S3276" i="1"/>
  <c r="S2984" i="1"/>
  <c r="S3268" i="1"/>
  <c r="S2976" i="1"/>
  <c r="S3260" i="1"/>
  <c r="S2968" i="1"/>
  <c r="S3252" i="1"/>
  <c r="S2960" i="1"/>
  <c r="S3244" i="1"/>
  <c r="M2983" i="1"/>
  <c r="O3270" i="1"/>
  <c r="U3263" i="1"/>
  <c r="U3255" i="1"/>
  <c r="M3251" i="1"/>
  <c r="O3246" i="1"/>
  <c r="N3108" i="1"/>
  <c r="N3102" i="1"/>
  <c r="Q3208" i="1"/>
  <c r="O2918" i="1"/>
  <c r="L2934" i="1"/>
  <c r="P3062" i="1"/>
  <c r="U3097" i="1"/>
  <c r="S3384" i="1"/>
  <c r="O3384" i="1"/>
  <c r="U3383" i="1"/>
  <c r="Q3383" i="1"/>
  <c r="M3383" i="1"/>
  <c r="U3093" i="1"/>
  <c r="S3380" i="1"/>
  <c r="O3380" i="1"/>
  <c r="U3091" i="1"/>
  <c r="Q3379" i="1"/>
  <c r="M3091" i="1"/>
  <c r="U3089" i="1"/>
  <c r="S3376" i="1"/>
  <c r="O3376" i="1"/>
  <c r="U3375" i="1"/>
  <c r="Q3375" i="1"/>
  <c r="M3375" i="1"/>
  <c r="U3085" i="1"/>
  <c r="S3372" i="1"/>
  <c r="O3372" i="1"/>
  <c r="U3083" i="1"/>
  <c r="Q3371" i="1"/>
  <c r="M3083" i="1"/>
  <c r="U3081" i="1"/>
  <c r="S3368" i="1"/>
  <c r="O3368" i="1"/>
  <c r="U3367" i="1"/>
  <c r="Q3367" i="1"/>
  <c r="M3367" i="1"/>
  <c r="U3077" i="1"/>
  <c r="S3364" i="1"/>
  <c r="O3364" i="1"/>
  <c r="U3075" i="1"/>
  <c r="Q3363" i="1"/>
  <c r="M3075" i="1"/>
  <c r="U3073" i="1"/>
  <c r="S3360" i="1"/>
  <c r="U3359" i="1"/>
  <c r="Q3071" i="1"/>
  <c r="M3359" i="1"/>
  <c r="U3069" i="1"/>
  <c r="S3356" i="1"/>
  <c r="U3067" i="1"/>
  <c r="Q3355" i="1"/>
  <c r="M3067" i="1"/>
  <c r="U3065" i="1"/>
  <c r="O3352" i="1"/>
  <c r="U3063" i="1"/>
  <c r="Q3063" i="1"/>
  <c r="M3063" i="1"/>
  <c r="L3096" i="1"/>
  <c r="L3092" i="1"/>
  <c r="L3088" i="1"/>
  <c r="L3084" i="1"/>
  <c r="L3080" i="1"/>
  <c r="L3076" i="1"/>
  <c r="L3072" i="1"/>
  <c r="L3068" i="1"/>
  <c r="L3064" i="1"/>
  <c r="P3096" i="1"/>
  <c r="P3092" i="1"/>
  <c r="P3088" i="1"/>
  <c r="P3084" i="1"/>
  <c r="P3080" i="1"/>
  <c r="P3076" i="1"/>
  <c r="P3072" i="1"/>
  <c r="P3068" i="1"/>
  <c r="P3064" i="1"/>
  <c r="R3062" i="1"/>
  <c r="N3062" i="1"/>
  <c r="R3097" i="1"/>
  <c r="R3093" i="1"/>
  <c r="R3089" i="1"/>
  <c r="R3085" i="1"/>
  <c r="R3081" i="1"/>
  <c r="R3077" i="1"/>
  <c r="R3073" i="1"/>
  <c r="R3069" i="1"/>
  <c r="R3065" i="1"/>
  <c r="Q3359" i="1"/>
  <c r="Q3353" i="1"/>
  <c r="T3998" i="1"/>
  <c r="U4033" i="1"/>
  <c r="M4033" i="1"/>
  <c r="O4030" i="1"/>
  <c r="P4029" i="1"/>
  <c r="R4028" i="1"/>
  <c r="T4025" i="1"/>
  <c r="L4025" i="1"/>
  <c r="N4024" i="1"/>
  <c r="U4021" i="1"/>
  <c r="M4021" i="1"/>
  <c r="S4018" i="1"/>
  <c r="Q4017" i="1"/>
  <c r="T4013" i="1"/>
  <c r="L4013" i="1"/>
  <c r="N4012" i="1"/>
  <c r="O4010" i="1"/>
  <c r="P4009" i="1"/>
  <c r="R4008" i="1"/>
  <c r="S4006" i="1"/>
  <c r="Q4005" i="1"/>
  <c r="U4001" i="1"/>
  <c r="M4001" i="1"/>
  <c r="L3909" i="1"/>
  <c r="L4053" i="1"/>
  <c r="L4045" i="1"/>
  <c r="L3901" i="1"/>
  <c r="U3924" i="1"/>
  <c r="Q3924" i="1"/>
  <c r="M4068" i="1"/>
  <c r="N3923" i="1"/>
  <c r="N4067" i="1"/>
  <c r="S3922" i="1"/>
  <c r="O4066" i="1"/>
  <c r="T4065" i="1"/>
  <c r="T3921" i="1"/>
  <c r="U3920" i="1"/>
  <c r="Q4064" i="1"/>
  <c r="M4064" i="1"/>
  <c r="S4062" i="1"/>
  <c r="O4062" i="1"/>
  <c r="U4060" i="1"/>
  <c r="Q4060" i="1"/>
  <c r="Q3916" i="1"/>
  <c r="M3916" i="1"/>
  <c r="R3915" i="1"/>
  <c r="R4059" i="1"/>
  <c r="S4058" i="1"/>
  <c r="O3914" i="1"/>
  <c r="U4056" i="1"/>
  <c r="Q3912" i="1"/>
  <c r="Q4056" i="1"/>
  <c r="M3912" i="1"/>
  <c r="R4055" i="1"/>
  <c r="R3911" i="1"/>
  <c r="S3910" i="1"/>
  <c r="O3910" i="1"/>
  <c r="P4053" i="1"/>
  <c r="P3909" i="1"/>
  <c r="U3908" i="1"/>
  <c r="Q3908" i="1"/>
  <c r="M4052" i="1"/>
  <c r="S3906" i="1"/>
  <c r="O4050" i="1"/>
  <c r="U3904" i="1"/>
  <c r="U4048" i="1"/>
  <c r="Q4048" i="1"/>
  <c r="M4048" i="1"/>
  <c r="M3904" i="1"/>
  <c r="S4046" i="1"/>
  <c r="O4046" i="1"/>
  <c r="U4044" i="1"/>
  <c r="U3900" i="1"/>
  <c r="Q4044" i="1"/>
  <c r="M3900" i="1"/>
  <c r="R3899" i="1"/>
  <c r="R4043" i="1"/>
  <c r="S4042" i="1"/>
  <c r="S3898" i="1"/>
  <c r="O3898" i="1"/>
  <c r="U4040" i="1"/>
  <c r="Q3896" i="1"/>
  <c r="M3896" i="1"/>
  <c r="M4040" i="1"/>
  <c r="S3894" i="1"/>
  <c r="O3894" i="1"/>
  <c r="U3892" i="1"/>
  <c r="Q3892" i="1"/>
  <c r="M4036" i="1"/>
  <c r="R4035" i="1"/>
  <c r="R3891" i="1"/>
  <c r="N3891" i="1"/>
  <c r="N4035" i="1"/>
  <c r="L3917" i="1"/>
  <c r="P3925" i="1"/>
  <c r="S3914" i="1"/>
  <c r="N3911" i="1"/>
  <c r="M3908" i="1"/>
  <c r="Q3904" i="1"/>
  <c r="Q3900" i="1"/>
  <c r="U3896" i="1"/>
  <c r="P4061" i="1"/>
  <c r="U4052" i="1"/>
  <c r="N4047" i="1"/>
  <c r="P4141" i="1"/>
  <c r="S4138" i="1"/>
  <c r="S3986" i="1"/>
  <c r="S3982" i="1"/>
  <c r="S4122" i="1"/>
  <c r="S4110" i="1"/>
  <c r="P3965" i="1"/>
  <c r="U3985" i="1"/>
  <c r="M3965" i="1"/>
  <c r="U5581" i="1"/>
  <c r="M5577" i="1"/>
  <c r="M5505" i="1"/>
  <c r="U5501" i="1"/>
  <c r="M5573" i="1"/>
  <c r="U5497" i="1"/>
  <c r="M5569" i="1"/>
  <c r="R5568" i="1"/>
  <c r="R5496" i="1"/>
  <c r="U5493" i="1"/>
  <c r="M5565" i="1"/>
  <c r="U5489" i="1"/>
  <c r="M5561" i="1"/>
  <c r="U5485" i="1"/>
  <c r="S5483" i="1"/>
  <c r="S5555" i="1"/>
  <c r="O5483" i="1"/>
  <c r="O5555" i="1"/>
  <c r="U5481" i="1"/>
  <c r="S5479" i="1"/>
  <c r="S5551" i="1"/>
  <c r="U5477" i="1"/>
  <c r="M5477" i="1"/>
  <c r="O5475" i="1"/>
  <c r="O5547" i="1"/>
  <c r="T5474" i="1"/>
  <c r="U5509" i="1"/>
  <c r="M5493" i="1"/>
  <c r="T5575" i="1"/>
  <c r="T5567" i="1"/>
  <c r="P5551" i="1"/>
  <c r="L5438" i="1"/>
  <c r="L5535" i="1"/>
  <c r="L5463" i="1"/>
  <c r="L5451" i="1"/>
  <c r="L5523" i="1"/>
  <c r="L5443" i="1"/>
  <c r="L5515" i="1"/>
  <c r="L5511" i="1"/>
  <c r="L5439" i="1"/>
  <c r="R5545" i="1"/>
  <c r="R5473" i="1"/>
  <c r="U5542" i="1"/>
  <c r="U5470" i="1"/>
  <c r="Q5542" i="1"/>
  <c r="Q5470" i="1"/>
  <c r="M5470" i="1"/>
  <c r="M5542" i="1"/>
  <c r="T5539" i="1"/>
  <c r="T5467" i="1"/>
  <c r="P5467" i="1"/>
  <c r="P5539" i="1"/>
  <c r="U5466" i="1"/>
  <c r="U5538" i="1"/>
  <c r="Q5466" i="1"/>
  <c r="Q5538" i="1"/>
  <c r="M5538" i="1"/>
  <c r="M5466" i="1"/>
  <c r="N5537" i="1"/>
  <c r="N5465" i="1"/>
  <c r="P5535" i="1"/>
  <c r="P5463" i="1"/>
  <c r="U5534" i="1"/>
  <c r="U5462" i="1"/>
  <c r="N5461" i="1"/>
  <c r="N5533" i="1"/>
  <c r="P5459" i="1"/>
  <c r="P5531" i="1"/>
  <c r="U5458" i="1"/>
  <c r="U5530" i="1"/>
  <c r="Q5458" i="1"/>
  <c r="Q5530" i="1"/>
  <c r="M5530" i="1"/>
  <c r="M5458" i="1"/>
  <c r="T5455" i="1"/>
  <c r="T5527" i="1"/>
  <c r="P5527" i="1"/>
  <c r="P5455" i="1"/>
  <c r="Q5526" i="1"/>
  <c r="Q5454" i="1"/>
  <c r="M5454" i="1"/>
  <c r="M5526" i="1"/>
  <c r="T5523" i="1"/>
  <c r="T5451" i="1"/>
  <c r="P5451" i="1"/>
  <c r="P5523" i="1"/>
  <c r="U5450" i="1"/>
  <c r="U5522" i="1"/>
  <c r="N5521" i="1"/>
  <c r="N5449" i="1"/>
  <c r="U5518" i="1"/>
  <c r="U5446" i="1"/>
  <c r="Q5518" i="1"/>
  <c r="Q5446" i="1"/>
  <c r="M5446" i="1"/>
  <c r="M5518" i="1"/>
  <c r="N5445" i="1"/>
  <c r="N5517" i="1"/>
  <c r="T5515" i="1"/>
  <c r="T5443" i="1"/>
  <c r="P5443" i="1"/>
  <c r="P5515" i="1"/>
  <c r="Q5442" i="1"/>
  <c r="Q5514" i="1"/>
  <c r="M5514" i="1"/>
  <c r="M5442" i="1"/>
  <c r="T5439" i="1"/>
  <c r="T5511" i="1"/>
  <c r="P5511" i="1"/>
  <c r="P5439" i="1"/>
  <c r="Q5438" i="1"/>
  <c r="Q5510" i="1"/>
  <c r="O5473" i="1"/>
  <c r="O5545" i="1"/>
  <c r="O5533" i="1"/>
  <c r="O5461" i="1"/>
  <c r="O5469" i="1"/>
  <c r="M5464" i="1"/>
  <c r="T5459" i="1"/>
  <c r="L5455" i="1"/>
  <c r="M5450" i="1"/>
  <c r="R5441" i="1"/>
  <c r="T5543" i="1"/>
  <c r="L5539" i="1"/>
  <c r="U5514" i="1"/>
  <c r="L5051" i="1"/>
  <c r="U5536" i="1"/>
  <c r="Q5524" i="1"/>
  <c r="U5218" i="1"/>
  <c r="U5002" i="1"/>
  <c r="R5217" i="1"/>
  <c r="R5001" i="1"/>
  <c r="Q4998" i="1"/>
  <c r="Q5214" i="1"/>
  <c r="N4997" i="1"/>
  <c r="N5213" i="1"/>
  <c r="Q4990" i="1"/>
  <c r="Q5206" i="1"/>
  <c r="U5202" i="1"/>
  <c r="U4986" i="1"/>
  <c r="R5201" i="1"/>
  <c r="R4985" i="1"/>
  <c r="Q5198" i="1"/>
  <c r="Q4982" i="1"/>
  <c r="R4981" i="1"/>
  <c r="R5197" i="1"/>
  <c r="N5197" i="1"/>
  <c r="N4981" i="1"/>
  <c r="Q5194" i="1"/>
  <c r="Q4978" i="1"/>
  <c r="Q4974" i="1"/>
  <c r="Q5190" i="1"/>
  <c r="R4973" i="1"/>
  <c r="R5189" i="1"/>
  <c r="Q5186" i="1"/>
  <c r="Q4970" i="1"/>
  <c r="U4998" i="1"/>
  <c r="U4994" i="1"/>
  <c r="M4978" i="1"/>
  <c r="M4974" i="1"/>
  <c r="R5209" i="1"/>
  <c r="Q5202" i="1"/>
  <c r="M5198" i="1"/>
  <c r="Q5077" i="1"/>
  <c r="Q5073" i="1"/>
  <c r="Q5069" i="1"/>
  <c r="Q5065" i="1"/>
  <c r="L4874" i="1"/>
  <c r="L5090" i="1"/>
  <c r="S5111" i="1"/>
  <c r="S4895" i="1"/>
  <c r="R5108" i="1"/>
  <c r="R4892" i="1"/>
  <c r="N4892" i="1"/>
  <c r="N5108" i="1"/>
  <c r="S5103" i="1"/>
  <c r="S4887" i="1"/>
  <c r="M4885" i="1"/>
  <c r="M5101" i="1"/>
  <c r="R5100" i="1"/>
  <c r="R4884" i="1"/>
  <c r="Q4881" i="1"/>
  <c r="Q5097" i="1"/>
  <c r="S5095" i="1"/>
  <c r="S4879" i="1"/>
  <c r="U4877" i="1"/>
  <c r="U5093" i="1"/>
  <c r="P4874" i="1"/>
  <c r="P5090" i="1"/>
  <c r="S5087" i="1"/>
  <c r="S4871" i="1"/>
  <c r="T4870" i="1"/>
  <c r="T5086" i="1"/>
  <c r="R5084" i="1"/>
  <c r="R4868" i="1"/>
  <c r="O4867" i="1"/>
  <c r="O5083" i="1"/>
  <c r="S5079" i="1"/>
  <c r="S4863" i="1"/>
  <c r="R4876" i="1"/>
  <c r="R3905" i="1"/>
  <c r="N4049" i="1"/>
  <c r="U4046" i="1"/>
  <c r="Q3902" i="1"/>
  <c r="M3902" i="1"/>
  <c r="R4045" i="1"/>
  <c r="N4045" i="1"/>
  <c r="U3898" i="1"/>
  <c r="Q3898" i="1"/>
  <c r="M4042" i="1"/>
  <c r="R4041" i="1"/>
  <c r="N3897" i="1"/>
  <c r="U3894" i="1"/>
  <c r="Q4038" i="1"/>
  <c r="M4038" i="1"/>
  <c r="R3893" i="1"/>
  <c r="N3893" i="1"/>
  <c r="U4034" i="1"/>
  <c r="Q4034" i="1"/>
  <c r="M3890" i="1"/>
  <c r="O3890" i="1"/>
  <c r="T3925" i="1"/>
  <c r="P4065" i="1"/>
  <c r="L3921" i="1"/>
  <c r="T4061" i="1"/>
  <c r="P3913" i="1"/>
  <c r="L4057" i="1"/>
  <c r="T3909" i="1"/>
  <c r="P4049" i="1"/>
  <c r="L3905" i="1"/>
  <c r="T4045" i="1"/>
  <c r="P3897" i="1"/>
  <c r="L4041" i="1"/>
  <c r="T3893" i="1"/>
  <c r="T3895" i="1"/>
  <c r="M3894" i="1"/>
  <c r="M4046" i="1"/>
  <c r="N4037" i="1"/>
  <c r="U4140" i="1"/>
  <c r="Q4140" i="1"/>
  <c r="M4140" i="1"/>
  <c r="U4136" i="1"/>
  <c r="Q4136" i="1"/>
  <c r="M4136" i="1"/>
  <c r="U4132" i="1"/>
  <c r="Q4132" i="1"/>
  <c r="M4132" i="1"/>
  <c r="U4128" i="1"/>
  <c r="Q4128" i="1"/>
  <c r="M4128" i="1"/>
  <c r="U4124" i="1"/>
  <c r="Q4124" i="1"/>
  <c r="M4124" i="1"/>
  <c r="U4120" i="1"/>
  <c r="Q4120" i="1"/>
  <c r="M4120" i="1"/>
  <c r="U4116" i="1"/>
  <c r="Q4116" i="1"/>
  <c r="M4116" i="1"/>
  <c r="U4112" i="1"/>
  <c r="Q4112" i="1"/>
  <c r="M4112" i="1"/>
  <c r="U4108" i="1"/>
  <c r="Q4108" i="1"/>
  <c r="M4108" i="1"/>
  <c r="T3994" i="1"/>
  <c r="P3994" i="1"/>
  <c r="L3994" i="1"/>
  <c r="T3990" i="1"/>
  <c r="P3990" i="1"/>
  <c r="L3990" i="1"/>
  <c r="T3986" i="1"/>
  <c r="P3986" i="1"/>
  <c r="L3986" i="1"/>
  <c r="T4126" i="1"/>
  <c r="P4126" i="1"/>
  <c r="L3982" i="1"/>
  <c r="T4122" i="1"/>
  <c r="P4122" i="1"/>
  <c r="L3978" i="1"/>
  <c r="T4118" i="1"/>
  <c r="P4118" i="1"/>
  <c r="L3974" i="1"/>
  <c r="T4114" i="1"/>
  <c r="P4114" i="1"/>
  <c r="L3970" i="1"/>
  <c r="T4110" i="1"/>
  <c r="P4110" i="1"/>
  <c r="L3966" i="1"/>
  <c r="S3978" i="1"/>
  <c r="U5580" i="1"/>
  <c r="Q5580" i="1"/>
  <c r="M5580" i="1"/>
  <c r="U5576" i="1"/>
  <c r="Q5576" i="1"/>
  <c r="M5576" i="1"/>
  <c r="U5572" i="1"/>
  <c r="Q5572" i="1"/>
  <c r="M5572" i="1"/>
  <c r="U5568" i="1"/>
  <c r="Q5568" i="1"/>
  <c r="M5568" i="1"/>
  <c r="U5564" i="1"/>
  <c r="Q5564" i="1"/>
  <c r="M5564" i="1"/>
  <c r="U5560" i="1"/>
  <c r="Q5560" i="1"/>
  <c r="M5560" i="1"/>
  <c r="U5484" i="1"/>
  <c r="Q5556" i="1"/>
  <c r="M5556" i="1"/>
  <c r="U5552" i="1"/>
  <c r="Q5480" i="1"/>
  <c r="M5480" i="1"/>
  <c r="U5476" i="1"/>
  <c r="Q5548" i="1"/>
  <c r="M5548" i="1"/>
  <c r="T5578" i="1"/>
  <c r="P5578" i="1"/>
  <c r="L5578" i="1"/>
  <c r="T5574" i="1"/>
  <c r="P5574" i="1"/>
  <c r="L5502" i="1"/>
  <c r="T5570" i="1"/>
  <c r="P5570" i="1"/>
  <c r="L5498" i="1"/>
  <c r="T5566" i="1"/>
  <c r="P5566" i="1"/>
  <c r="L5494" i="1"/>
  <c r="T5562" i="1"/>
  <c r="P5562" i="1"/>
  <c r="L5490" i="1"/>
  <c r="T5486" i="1"/>
  <c r="P5486" i="1"/>
  <c r="L5486" i="1"/>
  <c r="T5482" i="1"/>
  <c r="P5554" i="1"/>
  <c r="L5482" i="1"/>
  <c r="T5478" i="1"/>
  <c r="P5478" i="1"/>
  <c r="L5478" i="1"/>
  <c r="Q5552" i="1"/>
  <c r="R5551" i="1"/>
  <c r="U5548" i="1"/>
  <c r="N5547" i="1"/>
  <c r="L5472" i="1"/>
  <c r="L5456" i="1"/>
  <c r="L5440" i="1"/>
  <c r="S5545" i="1"/>
  <c r="P5472" i="1"/>
  <c r="R5470" i="1"/>
  <c r="N5470" i="1"/>
  <c r="N5542" i="1"/>
  <c r="S5469" i="1"/>
  <c r="P5540" i="1"/>
  <c r="P5468" i="1"/>
  <c r="R5466" i="1"/>
  <c r="N5538" i="1"/>
  <c r="S5537" i="1"/>
  <c r="P5464" i="1"/>
  <c r="N5462" i="1"/>
  <c r="S5461" i="1"/>
  <c r="S5533" i="1"/>
  <c r="P5532" i="1"/>
  <c r="N5530" i="1"/>
  <c r="S5529" i="1"/>
  <c r="P5456" i="1"/>
  <c r="R5454" i="1"/>
  <c r="N5454" i="1"/>
  <c r="N5526" i="1"/>
  <c r="S5453" i="1"/>
  <c r="O5453" i="1"/>
  <c r="P5524" i="1"/>
  <c r="N5522" i="1"/>
  <c r="N5450" i="1"/>
  <c r="S5521" i="1"/>
  <c r="P5448" i="1"/>
  <c r="R5518" i="1"/>
  <c r="N5446" i="1"/>
  <c r="S5445" i="1"/>
  <c r="P5516" i="1"/>
  <c r="N5514" i="1"/>
  <c r="S5513" i="1"/>
  <c r="P5440" i="1"/>
  <c r="R5438" i="1"/>
  <c r="N5438" i="1"/>
  <c r="O5510" i="1"/>
  <c r="P5473" i="1"/>
  <c r="P5541" i="1"/>
  <c r="P5465" i="1"/>
  <c r="P5533" i="1"/>
  <c r="P5457" i="1"/>
  <c r="P5525" i="1"/>
  <c r="P5449" i="1"/>
  <c r="P5517" i="1"/>
  <c r="P5441" i="1"/>
  <c r="S5465" i="1"/>
  <c r="N5458" i="1"/>
  <c r="S5441" i="1"/>
  <c r="S5525" i="1"/>
  <c r="L4990" i="1"/>
  <c r="L5206" i="1"/>
  <c r="L5198" i="1"/>
  <c r="L4982" i="1"/>
  <c r="T5218" i="1"/>
  <c r="T5002" i="1"/>
  <c r="T5210" i="1"/>
  <c r="T4994" i="1"/>
  <c r="S5207" i="1"/>
  <c r="S4991" i="1"/>
  <c r="P5206" i="1"/>
  <c r="P4990" i="1"/>
  <c r="S4983" i="1"/>
  <c r="S5199" i="1"/>
  <c r="U4970" i="1"/>
  <c r="N4993" i="1"/>
  <c r="M4986" i="1"/>
  <c r="U4982" i="1"/>
  <c r="U4978" i="1"/>
  <c r="R4977" i="1"/>
  <c r="U4974" i="1"/>
  <c r="O4971" i="1"/>
  <c r="S5215" i="1"/>
  <c r="N5205" i="1"/>
  <c r="R5149" i="1"/>
  <c r="R4933" i="1"/>
  <c r="U5146" i="1"/>
  <c r="U4930" i="1"/>
  <c r="M5146" i="1"/>
  <c r="M4930" i="1"/>
  <c r="N5145" i="1"/>
  <c r="N4929" i="1"/>
  <c r="Q5142" i="1"/>
  <c r="Q4926" i="1"/>
  <c r="N5141" i="1"/>
  <c r="N4925" i="1"/>
  <c r="U5138" i="1"/>
  <c r="U4922" i="1"/>
  <c r="Q5138" i="1"/>
  <c r="Q4922" i="1"/>
  <c r="N5137" i="1"/>
  <c r="N4921" i="1"/>
  <c r="U5134" i="1"/>
  <c r="U4918" i="1"/>
  <c r="Q5134" i="1"/>
  <c r="Q4918" i="1"/>
  <c r="M5134" i="1"/>
  <c r="M4918" i="1"/>
  <c r="R5133" i="1"/>
  <c r="R4917" i="1"/>
  <c r="N5133" i="1"/>
  <c r="N4917" i="1"/>
  <c r="U5130" i="1"/>
  <c r="U4914" i="1"/>
  <c r="Q5130" i="1"/>
  <c r="Q4914" i="1"/>
  <c r="M5130" i="1"/>
  <c r="M4914" i="1"/>
  <c r="R5129" i="1"/>
  <c r="R4913" i="1"/>
  <c r="Q5126" i="1"/>
  <c r="Q4910" i="1"/>
  <c r="M5126" i="1"/>
  <c r="M4910" i="1"/>
  <c r="N5125" i="1"/>
  <c r="N4909" i="1"/>
  <c r="U5122" i="1"/>
  <c r="U4906" i="1"/>
  <c r="Q5122" i="1"/>
  <c r="Q4906" i="1"/>
  <c r="U5118" i="1"/>
  <c r="U4902" i="1"/>
  <c r="M5118" i="1"/>
  <c r="M4902" i="1"/>
  <c r="R5117" i="1"/>
  <c r="R4901" i="1"/>
  <c r="Q5114" i="1"/>
  <c r="Q4898" i="1"/>
  <c r="M4926" i="1"/>
  <c r="U4910" i="1"/>
  <c r="R4909" i="1"/>
  <c r="T5446" i="1"/>
  <c r="P5518" i="1"/>
  <c r="R5444" i="1"/>
  <c r="N5516" i="1"/>
  <c r="S5515" i="1"/>
  <c r="P5442" i="1"/>
  <c r="N5440" i="1"/>
  <c r="S5439" i="1"/>
  <c r="U5438" i="1"/>
  <c r="M5510" i="1"/>
  <c r="N5473" i="1"/>
  <c r="T5472" i="1"/>
  <c r="P5544" i="1"/>
  <c r="L5544" i="1"/>
  <c r="N5471" i="1"/>
  <c r="N5541" i="1"/>
  <c r="L5468" i="1"/>
  <c r="R5465" i="1"/>
  <c r="R5535" i="1"/>
  <c r="R5533" i="1"/>
  <c r="T5532" i="1"/>
  <c r="P5460" i="1"/>
  <c r="R5459" i="1"/>
  <c r="N5531" i="1"/>
  <c r="R5457" i="1"/>
  <c r="N5457" i="1"/>
  <c r="T5456" i="1"/>
  <c r="P5528" i="1"/>
  <c r="L5528" i="1"/>
  <c r="N5455" i="1"/>
  <c r="R5525" i="1"/>
  <c r="N5525" i="1"/>
  <c r="L5452" i="1"/>
  <c r="R5449" i="1"/>
  <c r="R5519" i="1"/>
  <c r="R5517" i="1"/>
  <c r="T5516" i="1"/>
  <c r="P5444" i="1"/>
  <c r="R5443" i="1"/>
  <c r="N5515" i="1"/>
  <c r="N5441" i="1"/>
  <c r="T5440" i="1"/>
  <c r="P5512" i="1"/>
  <c r="L5512" i="1"/>
  <c r="N5439" i="1"/>
  <c r="L5545" i="1"/>
  <c r="L5469" i="1"/>
  <c r="L5529" i="1"/>
  <c r="L5453" i="1"/>
  <c r="L5513" i="1"/>
  <c r="T5473" i="1"/>
  <c r="P5545" i="1"/>
  <c r="U5544" i="1"/>
  <c r="Q5472" i="1"/>
  <c r="M5472" i="1"/>
  <c r="P5469" i="1"/>
  <c r="Q5540" i="1"/>
  <c r="M5540" i="1"/>
  <c r="P5537" i="1"/>
  <c r="Q5464" i="1"/>
  <c r="T5533" i="1"/>
  <c r="P5461" i="1"/>
  <c r="U5460" i="1"/>
  <c r="Q5532" i="1"/>
  <c r="T5457" i="1"/>
  <c r="P5529" i="1"/>
  <c r="U5528" i="1"/>
  <c r="M5456" i="1"/>
  <c r="U5452" i="1"/>
  <c r="M5524" i="1"/>
  <c r="U5520" i="1"/>
  <c r="Q5448" i="1"/>
  <c r="T5517" i="1"/>
  <c r="P5445" i="1"/>
  <c r="U5444" i="1"/>
  <c r="Q5516" i="1"/>
  <c r="T5441" i="1"/>
  <c r="P5513" i="1"/>
  <c r="U5512" i="1"/>
  <c r="Q5440" i="1"/>
  <c r="M5440" i="1"/>
  <c r="S5510" i="1"/>
  <c r="O5438" i="1"/>
  <c r="P5514" i="1"/>
  <c r="N5512" i="1"/>
  <c r="L5134" i="1"/>
  <c r="L4918" i="1"/>
  <c r="L5126" i="1"/>
  <c r="L4910" i="1"/>
  <c r="L5118" i="1"/>
  <c r="L4902" i="1"/>
  <c r="T5146" i="1"/>
  <c r="T4930" i="1"/>
  <c r="S5143" i="1"/>
  <c r="S4927" i="1"/>
  <c r="P5142" i="1"/>
  <c r="P4926" i="1"/>
  <c r="Q4921" i="1"/>
  <c r="Q5137" i="1"/>
  <c r="Q4917" i="1"/>
  <c r="Q5133" i="1"/>
  <c r="O5131" i="1"/>
  <c r="O4915" i="1"/>
  <c r="P4914" i="1"/>
  <c r="P5130" i="1"/>
  <c r="S5127" i="1"/>
  <c r="S4911" i="1"/>
  <c r="O5123" i="1"/>
  <c r="O4907" i="1"/>
  <c r="Q4905" i="1"/>
  <c r="Q5121" i="1"/>
  <c r="S5119" i="1"/>
  <c r="S4903" i="1"/>
  <c r="Q4901" i="1"/>
  <c r="Q5117" i="1"/>
  <c r="O4931" i="1"/>
  <c r="T4922" i="1"/>
  <c r="O4899" i="1"/>
  <c r="L5188" i="1"/>
  <c r="L4972" i="1"/>
  <c r="O5005" i="1"/>
  <c r="S5001" i="1"/>
  <c r="T5000" i="1"/>
  <c r="T4992" i="1"/>
  <c r="P4988" i="1"/>
  <c r="O4985" i="1"/>
  <c r="L4984" i="1"/>
  <c r="P4972" i="1"/>
  <c r="R5202" i="1"/>
  <c r="T5192" i="1"/>
  <c r="L4857" i="1"/>
  <c r="O4842" i="1"/>
  <c r="P5057" i="1"/>
  <c r="S4838" i="1"/>
  <c r="T5018" i="1"/>
  <c r="T4802" i="1"/>
  <c r="L5018" i="1"/>
  <c r="L4802" i="1"/>
  <c r="N5017" i="1"/>
  <c r="N4801" i="1"/>
  <c r="P5016" i="1"/>
  <c r="P4800" i="1"/>
  <c r="T5014" i="1"/>
  <c r="T4798" i="1"/>
  <c r="L5014" i="1"/>
  <c r="L4798" i="1"/>
  <c r="N5013" i="1"/>
  <c r="N4797" i="1"/>
  <c r="P5012" i="1"/>
  <c r="P4796" i="1"/>
  <c r="R5011" i="1"/>
  <c r="R4795" i="1"/>
  <c r="T5010" i="1"/>
  <c r="T4794" i="1"/>
  <c r="L5010" i="1"/>
  <c r="L4794" i="1"/>
  <c r="N5009" i="1"/>
  <c r="N4793" i="1"/>
  <c r="P5008" i="1"/>
  <c r="P4792" i="1"/>
  <c r="R5007" i="1"/>
  <c r="R4791" i="1"/>
  <c r="R4799" i="1"/>
  <c r="N4922" i="1"/>
  <c r="O4921" i="1"/>
  <c r="P4912" i="1"/>
  <c r="R4910" i="1"/>
  <c r="O4909" i="1"/>
  <c r="R4906" i="1"/>
  <c r="S4905" i="1"/>
  <c r="N4902" i="1"/>
  <c r="P4900" i="1"/>
  <c r="U5139" i="1"/>
  <c r="U5135" i="1"/>
  <c r="U5123" i="1"/>
  <c r="U5119" i="1"/>
  <c r="R4860" i="1"/>
  <c r="N4860" i="1"/>
  <c r="P5074" i="1"/>
  <c r="R4856" i="1"/>
  <c r="N4856" i="1"/>
  <c r="P5070" i="1"/>
  <c r="R4852" i="1"/>
  <c r="N4852" i="1"/>
  <c r="P5066" i="1"/>
  <c r="R4848" i="1"/>
  <c r="N4848" i="1"/>
  <c r="P5062" i="1"/>
  <c r="Q5061" i="1"/>
  <c r="R4844" i="1"/>
  <c r="N4844" i="1"/>
  <c r="R4840" i="1"/>
  <c r="R5056" i="1"/>
  <c r="N4840" i="1"/>
  <c r="R4836" i="1"/>
  <c r="N4836" i="1"/>
  <c r="R4832" i="1"/>
  <c r="N4832" i="1"/>
  <c r="S4831" i="1"/>
  <c r="S5047" i="1"/>
  <c r="R4828" i="1"/>
  <c r="N4828" i="1"/>
  <c r="S4827" i="1"/>
  <c r="S5043" i="1"/>
  <c r="P5042" i="1"/>
  <c r="Q4848" i="1"/>
  <c r="R4831" i="1"/>
  <c r="R5052" i="1"/>
  <c r="R5048" i="1"/>
  <c r="Q5044" i="1"/>
  <c r="M4890" i="1"/>
  <c r="L4867" i="1"/>
  <c r="L5077" i="1"/>
  <c r="L5073" i="1"/>
  <c r="L5069" i="1"/>
  <c r="L5065" i="1"/>
  <c r="L5061" i="1"/>
  <c r="L5057" i="1"/>
  <c r="L5053" i="1"/>
  <c r="L5049" i="1"/>
  <c r="L5045" i="1"/>
  <c r="T5077" i="1"/>
  <c r="P5077" i="1"/>
  <c r="S5074" i="1"/>
  <c r="O5074" i="1"/>
  <c r="T5073" i="1"/>
  <c r="P5073" i="1"/>
  <c r="S5070" i="1"/>
  <c r="O4854" i="1"/>
  <c r="O5070" i="1"/>
  <c r="T5069" i="1"/>
  <c r="P5069" i="1"/>
  <c r="S5066" i="1"/>
  <c r="O5066" i="1"/>
  <c r="T5065" i="1"/>
  <c r="P5065" i="1"/>
  <c r="S5062" i="1"/>
  <c r="O4846" i="1"/>
  <c r="T5061" i="1"/>
  <c r="P5061" i="1"/>
  <c r="S4842" i="1"/>
  <c r="T5057" i="1"/>
  <c r="O4838" i="1"/>
  <c r="T5053" i="1"/>
  <c r="P5053" i="1"/>
  <c r="Q4836" i="1"/>
  <c r="Q5052" i="1"/>
  <c r="N5051" i="1"/>
  <c r="N4835" i="1"/>
  <c r="S4834" i="1"/>
  <c r="T5049" i="1"/>
  <c r="Q5048" i="1"/>
  <c r="Q4832" i="1"/>
  <c r="O4830" i="1"/>
  <c r="T5045" i="1"/>
  <c r="P5045" i="1"/>
  <c r="U5044" i="1"/>
  <c r="U4828" i="1"/>
  <c r="N5043" i="1"/>
  <c r="N4827" i="1"/>
  <c r="S5042" i="1"/>
  <c r="O5042" i="1"/>
  <c r="U5042" i="1"/>
  <c r="M5042" i="1"/>
  <c r="N5077" i="1"/>
  <c r="N5073" i="1"/>
  <c r="N5069" i="1"/>
  <c r="N5065" i="1"/>
  <c r="N5061" i="1"/>
  <c r="L4833" i="1"/>
  <c r="U4860" i="1"/>
  <c r="P4857" i="1"/>
  <c r="R4855" i="1"/>
  <c r="T4853" i="1"/>
  <c r="M4852" i="1"/>
  <c r="T4845" i="1"/>
  <c r="M4844" i="1"/>
  <c r="Q4840" i="1"/>
  <c r="U4836" i="1"/>
  <c r="T4829" i="1"/>
  <c r="O4826" i="1"/>
  <c r="N5071" i="1"/>
  <c r="L5107" i="1"/>
  <c r="L4891" i="1"/>
  <c r="L4883" i="1"/>
  <c r="L5099" i="1"/>
  <c r="N4893" i="1"/>
  <c r="N5109" i="1"/>
  <c r="M5098" i="1"/>
  <c r="M4882" i="1"/>
  <c r="U4878" i="1"/>
  <c r="U5094" i="1"/>
  <c r="M5094" i="1"/>
  <c r="M4878" i="1"/>
  <c r="M5090" i="1"/>
  <c r="M4874" i="1"/>
  <c r="T4871" i="1"/>
  <c r="T5087" i="1"/>
  <c r="M5086" i="1"/>
  <c r="M4870" i="1"/>
  <c r="S4864" i="1"/>
  <c r="S5080" i="1"/>
  <c r="M4894" i="1"/>
  <c r="M4866" i="1"/>
  <c r="R5105" i="1"/>
  <c r="P5091" i="1"/>
  <c r="S5039" i="1"/>
  <c r="S4823" i="1"/>
  <c r="S5037" i="1"/>
  <c r="S4821" i="1"/>
  <c r="O5033" i="1"/>
  <c r="O4817" i="1"/>
  <c r="Q4816" i="1"/>
  <c r="Q5032" i="1"/>
  <c r="S5023" i="1"/>
  <c r="S4807" i="1"/>
  <c r="M5022" i="1"/>
  <c r="M4806" i="1"/>
  <c r="M4804" i="1"/>
  <c r="M5020" i="1"/>
  <c r="U5010" i="1"/>
  <c r="U4794" i="1"/>
  <c r="O4791" i="1"/>
  <c r="O5007" i="1"/>
  <c r="M5034" i="1"/>
  <c r="R4862" i="1"/>
  <c r="S4897" i="1"/>
  <c r="U4896" i="1"/>
  <c r="R4894" i="1"/>
  <c r="S4893" i="1"/>
  <c r="U4892" i="1"/>
  <c r="T4889" i="1"/>
  <c r="L4889" i="1"/>
  <c r="T4885" i="1"/>
  <c r="L4885" i="1"/>
  <c r="M4884" i="1"/>
  <c r="O4881" i="1"/>
  <c r="M4880" i="1"/>
  <c r="O4877" i="1"/>
  <c r="Q4876" i="1"/>
  <c r="N4874" i="1"/>
  <c r="P4873" i="1"/>
  <c r="Q4872" i="1"/>
  <c r="N4870" i="1"/>
  <c r="P4869" i="1"/>
  <c r="R4866" i="1"/>
  <c r="S4865" i="1"/>
  <c r="U4864" i="1"/>
  <c r="P5007" i="1"/>
  <c r="O4969" i="1"/>
  <c r="O5185" i="1"/>
  <c r="P4968" i="1"/>
  <c r="P5184" i="1"/>
  <c r="O4957" i="1"/>
  <c r="O5173" i="1"/>
  <c r="U5167" i="1"/>
  <c r="U4951" i="1"/>
  <c r="P4936" i="1"/>
  <c r="P5152" i="1"/>
  <c r="L4943" i="1"/>
  <c r="P4967" i="1"/>
  <c r="T4963" i="1"/>
  <c r="O4960" i="1"/>
  <c r="S4956" i="1"/>
  <c r="U5166" i="1"/>
  <c r="O4862" i="1"/>
  <c r="P4897" i="1"/>
  <c r="Q4896" i="1"/>
  <c r="N4894" i="1"/>
  <c r="P4893" i="1"/>
  <c r="R4890" i="1"/>
  <c r="S4889" i="1"/>
  <c r="U4888" i="1"/>
  <c r="R4886" i="1"/>
  <c r="S4885" i="1"/>
  <c r="U4884" i="1"/>
  <c r="T4881" i="1"/>
  <c r="L4881" i="1"/>
  <c r="T4877" i="1"/>
  <c r="L4877" i="1"/>
  <c r="M4876" i="1"/>
  <c r="O4873" i="1"/>
  <c r="M4872" i="1"/>
  <c r="O4869" i="1"/>
  <c r="Q4868" i="1"/>
  <c r="N4866" i="1"/>
  <c r="P4865" i="1"/>
  <c r="Q4864" i="1"/>
  <c r="T4797" i="1"/>
  <c r="T5013" i="1"/>
  <c r="L5183" i="1"/>
  <c r="L4967" i="1"/>
  <c r="L5167" i="1"/>
  <c r="L4951" i="1"/>
  <c r="L5151" i="1"/>
  <c r="L4935" i="1"/>
  <c r="O5184" i="1"/>
  <c r="O4968" i="1"/>
  <c r="Q5182" i="1"/>
  <c r="Q4966" i="1"/>
  <c r="S5180" i="1"/>
  <c r="S4964" i="1"/>
  <c r="U5178" i="1"/>
  <c r="U4962" i="1"/>
  <c r="N5177" i="1"/>
  <c r="N4961" i="1"/>
  <c r="P5175" i="1"/>
  <c r="P4959" i="1"/>
  <c r="R5173" i="1"/>
  <c r="R4957" i="1"/>
  <c r="N4957" i="1"/>
  <c r="N5173" i="1"/>
  <c r="T5171" i="1"/>
  <c r="T4955" i="1"/>
  <c r="R5169" i="1"/>
  <c r="R4953" i="1"/>
  <c r="P5167" i="1"/>
  <c r="P4951" i="1"/>
  <c r="O5164" i="1"/>
  <c r="O4948" i="1"/>
  <c r="S5160" i="1"/>
  <c r="S4944" i="1"/>
  <c r="N5157" i="1"/>
  <c r="N4941" i="1"/>
  <c r="R5153" i="1"/>
  <c r="R4937" i="1"/>
  <c r="M5150" i="1"/>
  <c r="M4934" i="1"/>
  <c r="N4954" i="1"/>
  <c r="R4950" i="1"/>
  <c r="P4952" i="1"/>
  <c r="Q4946" i="1"/>
  <c r="P4939" i="1"/>
  <c r="P5176" i="1"/>
  <c r="M5154" i="1"/>
  <c r="U5185" i="1"/>
  <c r="Q5185" i="1"/>
  <c r="M5185" i="1"/>
  <c r="R5184" i="1"/>
  <c r="N5184" i="1"/>
  <c r="U5181" i="1"/>
  <c r="Q5181" i="1"/>
  <c r="M5181" i="1"/>
  <c r="R5180" i="1"/>
  <c r="N5180" i="1"/>
  <c r="U5177" i="1"/>
  <c r="Q5177" i="1"/>
  <c r="M5177" i="1"/>
  <c r="R5176" i="1"/>
  <c r="N5176" i="1"/>
  <c r="U5173" i="1"/>
  <c r="Q5173" i="1"/>
  <c r="M5173" i="1"/>
  <c r="R5172" i="1"/>
  <c r="N5172" i="1"/>
  <c r="M5169" i="1"/>
  <c r="R5168" i="1"/>
  <c r="U5165" i="1"/>
  <c r="M5165" i="1"/>
  <c r="N5164" i="1"/>
  <c r="Q5161" i="1"/>
  <c r="R5160" i="1"/>
  <c r="U5157" i="1"/>
  <c r="M5157" i="1"/>
  <c r="N5156" i="1"/>
  <c r="Q5153" i="1"/>
  <c r="R5152" i="1"/>
  <c r="T5150" i="1"/>
  <c r="N5150" i="1"/>
  <c r="Q5184" i="1"/>
  <c r="O5181" i="1"/>
  <c r="Q5168" i="1"/>
  <c r="O5165" i="1"/>
  <c r="Q5152" i="1"/>
  <c r="U4949" i="1"/>
  <c r="P4946" i="1"/>
  <c r="T4942" i="1"/>
  <c r="O4939" i="1"/>
  <c r="S4935" i="1"/>
  <c r="L5170" i="1"/>
  <c r="S5163" i="1"/>
  <c r="L5154" i="1"/>
  <c r="L5185" i="1"/>
  <c r="T5185" i="1"/>
  <c r="P4969" i="1"/>
  <c r="S5182" i="1"/>
  <c r="O5182" i="1"/>
  <c r="S5178" i="1"/>
  <c r="O5178" i="1"/>
  <c r="S5174" i="1"/>
  <c r="O5174" i="1"/>
  <c r="L4966" i="1"/>
  <c r="L4950" i="1"/>
  <c r="U4969" i="1"/>
  <c r="N4968" i="1"/>
  <c r="P4966" i="1"/>
  <c r="R4964" i="1"/>
  <c r="T4962" i="1"/>
  <c r="M4961" i="1"/>
  <c r="O4959" i="1"/>
  <c r="Q4957" i="1"/>
  <c r="S4955" i="1"/>
  <c r="R5179" i="1"/>
  <c r="R5163" i="1"/>
  <c r="Q3138" i="1"/>
  <c r="T3159" i="1"/>
  <c r="N2878" i="1"/>
  <c r="N2862" i="1"/>
  <c r="M2876" i="1"/>
  <c r="U2872" i="1"/>
  <c r="M2860" i="1"/>
  <c r="U2856" i="1"/>
  <c r="R3098" i="1"/>
  <c r="R3386" i="1"/>
  <c r="N3098" i="1"/>
  <c r="N3386" i="1"/>
  <c r="O3133" i="1"/>
  <c r="O3421" i="1"/>
  <c r="Q3132" i="1"/>
  <c r="Q3420" i="1"/>
  <c r="S3131" i="1"/>
  <c r="S3419" i="1"/>
  <c r="U3130" i="1"/>
  <c r="U3418" i="1"/>
  <c r="M3130" i="1"/>
  <c r="M3418" i="1"/>
  <c r="O3129" i="1"/>
  <c r="O3417" i="1"/>
  <c r="Q3128" i="1"/>
  <c r="Q3416" i="1"/>
  <c r="S3127" i="1"/>
  <c r="S3415" i="1"/>
  <c r="U3126" i="1"/>
  <c r="U3414" i="1"/>
  <c r="M3126" i="1"/>
  <c r="M3414" i="1"/>
  <c r="O3125" i="1"/>
  <c r="O3413" i="1"/>
  <c r="Q3124" i="1"/>
  <c r="Q3412" i="1"/>
  <c r="S3123" i="1"/>
  <c r="S3411" i="1"/>
  <c r="R2990" i="1"/>
  <c r="R3278" i="1"/>
  <c r="S2997" i="1"/>
  <c r="S3285" i="1"/>
  <c r="O3289" i="1"/>
  <c r="U3122" i="1"/>
  <c r="U3410" i="1"/>
  <c r="O3121" i="1"/>
  <c r="O3409" i="1"/>
  <c r="U3118" i="1"/>
  <c r="U3406" i="1"/>
  <c r="Q3116" i="1"/>
  <c r="Q3404" i="1"/>
  <c r="M3404" i="1"/>
  <c r="M3116" i="1"/>
  <c r="S3403" i="1"/>
  <c r="S3115" i="1"/>
  <c r="Q3402" i="1"/>
  <c r="Q3114" i="1"/>
  <c r="M3402" i="1"/>
  <c r="M3114" i="1"/>
  <c r="S3397" i="1"/>
  <c r="S3109" i="1"/>
  <c r="O3397" i="1"/>
  <c r="O3109" i="1"/>
  <c r="M3396" i="1"/>
  <c r="M3108" i="1"/>
  <c r="S3395" i="1"/>
  <c r="S3107" i="1"/>
  <c r="O3391" i="1"/>
  <c r="O3103" i="1"/>
  <c r="U3390" i="1"/>
  <c r="U3102" i="1"/>
  <c r="S3389" i="1"/>
  <c r="S3101" i="1"/>
  <c r="O3389" i="1"/>
  <c r="O3101" i="1"/>
  <c r="U3110" i="1"/>
  <c r="M3106" i="1"/>
  <c r="M3410" i="1"/>
  <c r="L2874" i="1"/>
  <c r="L2866" i="1"/>
  <c r="L2858" i="1"/>
  <c r="M3288" i="1"/>
  <c r="U3280" i="1"/>
  <c r="R3252" i="1"/>
  <c r="N3252" i="1"/>
  <c r="R3248" i="1"/>
  <c r="N3248" i="1"/>
  <c r="R3244" i="1"/>
  <c r="N3244" i="1"/>
  <c r="S3117" i="1"/>
  <c r="U3112" i="1"/>
  <c r="U3104" i="1"/>
  <c r="M3100" i="1"/>
  <c r="Q3408" i="1"/>
  <c r="U3240" i="1"/>
  <c r="Q2952" i="1"/>
  <c r="Q3240" i="1"/>
  <c r="M3240" i="1"/>
  <c r="U3236" i="1"/>
  <c r="Q3236" i="1"/>
  <c r="M3236" i="1"/>
  <c r="U3232" i="1"/>
  <c r="Q2944" i="1"/>
  <c r="M3232" i="1"/>
  <c r="U3228" i="1"/>
  <c r="Q3228" i="1"/>
  <c r="M3228" i="1"/>
  <c r="S2939" i="1"/>
  <c r="S3227" i="1"/>
  <c r="U3224" i="1"/>
  <c r="Q2936" i="1"/>
  <c r="Q2932" i="1"/>
  <c r="Q2928" i="1"/>
  <c r="Q3216" i="1"/>
  <c r="Q2924" i="1"/>
  <c r="Q2920" i="1"/>
  <c r="Q3232" i="1"/>
  <c r="S3219" i="1"/>
  <c r="L3210" i="1"/>
  <c r="T3062" i="1"/>
  <c r="U3095" i="1"/>
  <c r="M3095" i="1"/>
  <c r="N3094" i="1"/>
  <c r="Q3091" i="1"/>
  <c r="U3087" i="1"/>
  <c r="M3087" i="1"/>
  <c r="N3086" i="1"/>
  <c r="Q3083" i="1"/>
  <c r="U3079" i="1"/>
  <c r="M3079" i="1"/>
  <c r="N3078" i="1"/>
  <c r="Q3075" i="1"/>
  <c r="U3071" i="1"/>
  <c r="M3071" i="1"/>
  <c r="N3070" i="1"/>
  <c r="Q3067" i="1"/>
  <c r="R3066" i="1"/>
  <c r="P3350" i="1"/>
  <c r="Q3385" i="1"/>
  <c r="O3382" i="1"/>
  <c r="Q3381" i="1"/>
  <c r="U3379" i="1"/>
  <c r="M3379" i="1"/>
  <c r="O3378" i="1"/>
  <c r="Q3377" i="1"/>
  <c r="O3374" i="1"/>
  <c r="Q3373" i="1"/>
  <c r="U3371" i="1"/>
  <c r="M3371" i="1"/>
  <c r="O3370" i="1"/>
  <c r="Q3369" i="1"/>
  <c r="O3366" i="1"/>
  <c r="Q3365" i="1"/>
  <c r="U3363" i="1"/>
  <c r="M3363" i="1"/>
  <c r="O3362" i="1"/>
  <c r="Q3361" i="1"/>
  <c r="Q3357" i="1"/>
  <c r="N3356" i="1"/>
  <c r="S3354" i="1"/>
  <c r="M3353" i="1"/>
  <c r="Q3351" i="1"/>
  <c r="L3880" i="1"/>
  <c r="L3864" i="1"/>
  <c r="O3889" i="1"/>
  <c r="S3885" i="1"/>
  <c r="N3882" i="1"/>
  <c r="P3880" i="1"/>
  <c r="R3878" i="1"/>
  <c r="T3876" i="1"/>
  <c r="O3873" i="1"/>
  <c r="S3869" i="1"/>
  <c r="N3866" i="1"/>
  <c r="P3864" i="1"/>
  <c r="R3862" i="1"/>
  <c r="T3860" i="1"/>
  <c r="O3857" i="1"/>
  <c r="L3924" i="1"/>
  <c r="L4068" i="1"/>
  <c r="L3920" i="1"/>
  <c r="L4064" i="1"/>
  <c r="L4060" i="1"/>
  <c r="L3916" i="1"/>
  <c r="L3908" i="1"/>
  <c r="L4052" i="1"/>
  <c r="L4044" i="1"/>
  <c r="L3900" i="1"/>
  <c r="L3892" i="1"/>
  <c r="L4036" i="1"/>
  <c r="O4069" i="1"/>
  <c r="O3925" i="1"/>
  <c r="P3924" i="1"/>
  <c r="P4068" i="1"/>
  <c r="Q4067" i="1"/>
  <c r="Q3923" i="1"/>
  <c r="R3922" i="1"/>
  <c r="R4066" i="1"/>
  <c r="S4065" i="1"/>
  <c r="S3921" i="1"/>
  <c r="O4065" i="1"/>
  <c r="O3921" i="1"/>
  <c r="T3920" i="1"/>
  <c r="T4064" i="1"/>
  <c r="U4063" i="1"/>
  <c r="U3919" i="1"/>
  <c r="Q4063" i="1"/>
  <c r="Q3919" i="1"/>
  <c r="M3919" i="1"/>
  <c r="M4063" i="1"/>
  <c r="N4062" i="1"/>
  <c r="N3918" i="1"/>
  <c r="O3917" i="1"/>
  <c r="O4061" i="1"/>
  <c r="T3916" i="1"/>
  <c r="T4060" i="1"/>
  <c r="P4060" i="1"/>
  <c r="P3916" i="1"/>
  <c r="Q3915" i="1"/>
  <c r="Q4059" i="1"/>
  <c r="M3915" i="1"/>
  <c r="M4059" i="1"/>
  <c r="R4058" i="1"/>
  <c r="R3914" i="1"/>
  <c r="S3913" i="1"/>
  <c r="S4057" i="1"/>
  <c r="T4056" i="1"/>
  <c r="T3912" i="1"/>
  <c r="U3911" i="1"/>
  <c r="U4055" i="1"/>
  <c r="M4055" i="1"/>
  <c r="M3911" i="1"/>
  <c r="N3910" i="1"/>
  <c r="N4054" i="1"/>
  <c r="O4053" i="1"/>
  <c r="O3909" i="1"/>
  <c r="P3908" i="1"/>
  <c r="P4052" i="1"/>
  <c r="Q4051" i="1"/>
  <c r="Q3907" i="1"/>
  <c r="R3906" i="1"/>
  <c r="R4050" i="1"/>
  <c r="S4049" i="1"/>
  <c r="S3905" i="1"/>
  <c r="O4049" i="1"/>
  <c r="O3905" i="1"/>
  <c r="T3904" i="1"/>
  <c r="T4048" i="1"/>
  <c r="U4047" i="1"/>
  <c r="U3903" i="1"/>
  <c r="Q4047" i="1"/>
  <c r="Q3903" i="1"/>
  <c r="M3903" i="1"/>
  <c r="M4047" i="1"/>
  <c r="N4046" i="1"/>
  <c r="N3902" i="1"/>
  <c r="O3901" i="1"/>
  <c r="O4045" i="1"/>
  <c r="T3900" i="1"/>
  <c r="T4044" i="1"/>
  <c r="P4044" i="1"/>
  <c r="P3900" i="1"/>
  <c r="Q3899" i="1"/>
  <c r="Q4043" i="1"/>
  <c r="M3899" i="1"/>
  <c r="M4043" i="1"/>
  <c r="R4042" i="1"/>
  <c r="R3898" i="1"/>
  <c r="S3897" i="1"/>
  <c r="S4041" i="1"/>
  <c r="T4040" i="1"/>
  <c r="T3896" i="1"/>
  <c r="U3895" i="1"/>
  <c r="U4039" i="1"/>
  <c r="M4039" i="1"/>
  <c r="M3895" i="1"/>
  <c r="N3894" i="1"/>
  <c r="N4038" i="1"/>
  <c r="O4037" i="1"/>
  <c r="O3893" i="1"/>
  <c r="P3892" i="1"/>
  <c r="P4036" i="1"/>
  <c r="Q4035" i="1"/>
  <c r="Q3891" i="1"/>
  <c r="R3890" i="1"/>
  <c r="R4034" i="1"/>
  <c r="N4034" i="1"/>
  <c r="N3890" i="1"/>
  <c r="L3912" i="1"/>
  <c r="T3908" i="1"/>
  <c r="M3907" i="1"/>
  <c r="S3901" i="1"/>
  <c r="U3899" i="1"/>
  <c r="N3898" i="1"/>
  <c r="Q4055" i="1"/>
  <c r="S4037" i="1"/>
  <c r="U4035" i="1"/>
  <c r="R4141" i="1"/>
  <c r="R3997" i="1"/>
  <c r="N4141" i="1"/>
  <c r="N3997" i="1"/>
  <c r="S4140" i="1"/>
  <c r="S3996" i="1"/>
  <c r="O3996" i="1"/>
  <c r="O4140" i="1"/>
  <c r="P4139" i="1"/>
  <c r="P3995" i="1"/>
  <c r="U4138" i="1"/>
  <c r="U3994" i="1"/>
  <c r="Q4138" i="1"/>
  <c r="Q3994" i="1"/>
  <c r="M4138" i="1"/>
  <c r="M3994" i="1"/>
  <c r="R4137" i="1"/>
  <c r="R3993" i="1"/>
  <c r="N4137" i="1"/>
  <c r="N3993" i="1"/>
  <c r="S4136" i="1"/>
  <c r="S3992" i="1"/>
  <c r="O3992" i="1"/>
  <c r="O4136" i="1"/>
  <c r="P4135" i="1"/>
  <c r="P3991" i="1"/>
  <c r="U4134" i="1"/>
  <c r="U3990" i="1"/>
  <c r="Q4134" i="1"/>
  <c r="Q3990" i="1"/>
  <c r="M4134" i="1"/>
  <c r="M3990" i="1"/>
  <c r="R4133" i="1"/>
  <c r="R3989" i="1"/>
  <c r="N4133" i="1"/>
  <c r="N3989" i="1"/>
  <c r="S4132" i="1"/>
  <c r="S3988" i="1"/>
  <c r="O3988" i="1"/>
  <c r="O4132" i="1"/>
  <c r="P4131" i="1"/>
  <c r="P3987" i="1"/>
  <c r="U4130" i="1"/>
  <c r="U3986" i="1"/>
  <c r="Q4130" i="1"/>
  <c r="Q3986" i="1"/>
  <c r="M4130" i="1"/>
  <c r="M3986" i="1"/>
  <c r="R4129" i="1"/>
  <c r="R3985" i="1"/>
  <c r="N4129" i="1"/>
  <c r="N3985" i="1"/>
  <c r="S4128" i="1"/>
  <c r="S3984" i="1"/>
  <c r="O4128" i="1"/>
  <c r="O3984" i="1"/>
  <c r="P4127" i="1"/>
  <c r="P3983" i="1"/>
  <c r="U4126" i="1"/>
  <c r="U3982" i="1"/>
  <c r="Q4126" i="1"/>
  <c r="Q3982" i="1"/>
  <c r="M4126" i="1"/>
  <c r="M3982" i="1"/>
  <c r="R4125" i="1"/>
  <c r="R3981" i="1"/>
  <c r="N4125" i="1"/>
  <c r="N3981" i="1"/>
  <c r="S4124" i="1"/>
  <c r="S3980" i="1"/>
  <c r="O3980" i="1"/>
  <c r="O4124" i="1"/>
  <c r="P4123" i="1"/>
  <c r="P3979" i="1"/>
  <c r="U4122" i="1"/>
  <c r="U3978" i="1"/>
  <c r="Q4122" i="1"/>
  <c r="Q3978" i="1"/>
  <c r="M4122" i="1"/>
  <c r="M3978" i="1"/>
  <c r="R4121" i="1"/>
  <c r="R3977" i="1"/>
  <c r="N4121" i="1"/>
  <c r="N3977" i="1"/>
  <c r="S4120" i="1"/>
  <c r="S3976" i="1"/>
  <c r="O4120" i="1"/>
  <c r="O3976" i="1"/>
  <c r="P4119" i="1"/>
  <c r="P3975" i="1"/>
  <c r="U4118" i="1"/>
  <c r="U3974" i="1"/>
  <c r="Q4118" i="1"/>
  <c r="Q3974" i="1"/>
  <c r="M4118" i="1"/>
  <c r="M3974" i="1"/>
  <c r="R4117" i="1"/>
  <c r="R3973" i="1"/>
  <c r="N4117" i="1"/>
  <c r="N3973" i="1"/>
  <c r="S4116" i="1"/>
  <c r="S3972" i="1"/>
  <c r="O3972" i="1"/>
  <c r="O4116" i="1"/>
  <c r="P4115" i="1"/>
  <c r="P3971" i="1"/>
  <c r="U4114" i="1"/>
  <c r="U3970" i="1"/>
  <c r="Q4114" i="1"/>
  <c r="Q3970" i="1"/>
  <c r="M4114" i="1"/>
  <c r="M3970" i="1"/>
  <c r="R4113" i="1"/>
  <c r="R3969" i="1"/>
  <c r="N4113" i="1"/>
  <c r="N3969" i="1"/>
  <c r="S4112" i="1"/>
  <c r="S3968" i="1"/>
  <c r="O3968" i="1"/>
  <c r="O4112" i="1"/>
  <c r="P4111" i="1"/>
  <c r="P3967" i="1"/>
  <c r="U4110" i="1"/>
  <c r="U3966" i="1"/>
  <c r="Q4110" i="1"/>
  <c r="Q3966" i="1"/>
  <c r="M4110" i="1"/>
  <c r="M3966" i="1"/>
  <c r="R4109" i="1"/>
  <c r="R3965" i="1"/>
  <c r="N4109" i="1"/>
  <c r="N3965" i="1"/>
  <c r="S4108" i="1"/>
  <c r="S3964" i="1"/>
  <c r="O4108" i="1"/>
  <c r="O3964" i="1"/>
  <c r="P4107" i="1"/>
  <c r="P3963" i="1"/>
  <c r="U4106" i="1"/>
  <c r="U3962" i="1"/>
  <c r="Q4106" i="1"/>
  <c r="Q3962" i="1"/>
  <c r="M4106" i="1"/>
  <c r="M3962" i="1"/>
  <c r="S4106" i="1"/>
  <c r="S3962" i="1"/>
  <c r="T4141" i="1"/>
  <c r="T3997" i="1"/>
  <c r="L4141" i="1"/>
  <c r="L3997" i="1"/>
  <c r="N4140" i="1"/>
  <c r="N3996" i="1"/>
  <c r="T4137" i="1"/>
  <c r="T3993" i="1"/>
  <c r="L4137" i="1"/>
  <c r="L3993" i="1"/>
  <c r="N4136" i="1"/>
  <c r="N3992" i="1"/>
  <c r="T4133" i="1"/>
  <c r="T3989" i="1"/>
  <c r="L4133" i="1"/>
  <c r="L3989" i="1"/>
  <c r="N4132" i="1"/>
  <c r="N3988" i="1"/>
  <c r="T4129" i="1"/>
  <c r="T3985" i="1"/>
  <c r="L4129" i="1"/>
  <c r="L3985" i="1"/>
  <c r="N4128" i="1"/>
  <c r="N3984" i="1"/>
  <c r="T4125" i="1"/>
  <c r="T3981" i="1"/>
  <c r="L4125" i="1"/>
  <c r="L3981" i="1"/>
  <c r="N4124" i="1"/>
  <c r="N3980" i="1"/>
  <c r="T4121" i="1"/>
  <c r="T3977" i="1"/>
  <c r="L4121" i="1"/>
  <c r="L3977" i="1"/>
  <c r="N4120" i="1"/>
  <c r="N3976" i="1"/>
  <c r="T4117" i="1"/>
  <c r="T3973" i="1"/>
  <c r="L4117" i="1"/>
  <c r="L3973" i="1"/>
  <c r="N4116" i="1"/>
  <c r="N3972" i="1"/>
  <c r="T4113" i="1"/>
  <c r="T3969" i="1"/>
  <c r="L4113" i="1"/>
  <c r="L3969" i="1"/>
  <c r="N4112" i="1"/>
  <c r="N3968" i="1"/>
  <c r="T4109" i="1"/>
  <c r="T3965" i="1"/>
  <c r="L4109" i="1"/>
  <c r="L3965" i="1"/>
  <c r="N4108" i="1"/>
  <c r="N3964" i="1"/>
  <c r="N3978" i="1"/>
  <c r="N3974" i="1"/>
  <c r="T3971" i="1"/>
  <c r="N3970" i="1"/>
  <c r="R3968" i="1"/>
  <c r="P4125" i="1"/>
  <c r="L4119" i="1"/>
  <c r="P4117" i="1"/>
  <c r="L4115" i="1"/>
  <c r="O3117" i="1"/>
  <c r="Q3112" i="1"/>
  <c r="Q3104" i="1"/>
  <c r="S3099" i="1"/>
  <c r="S3407" i="1"/>
  <c r="R2947" i="1"/>
  <c r="R3235" i="1"/>
  <c r="L2946" i="1"/>
  <c r="L3234" i="1"/>
  <c r="R2939" i="1"/>
  <c r="R3227" i="1"/>
  <c r="R3223" i="1"/>
  <c r="R2935" i="1"/>
  <c r="T2934" i="1"/>
  <c r="T3222" i="1"/>
  <c r="L2930" i="1"/>
  <c r="L3218" i="1"/>
  <c r="R2923" i="1"/>
  <c r="R3211" i="1"/>
  <c r="T3230" i="1"/>
  <c r="R3219" i="1"/>
  <c r="R3072" i="1"/>
  <c r="R3360" i="1"/>
  <c r="N3072" i="1"/>
  <c r="N3360" i="1"/>
  <c r="T3069" i="1"/>
  <c r="T3357" i="1"/>
  <c r="P3069" i="1"/>
  <c r="P3357" i="1"/>
  <c r="L3069" i="1"/>
  <c r="L3357" i="1"/>
  <c r="R3068" i="1"/>
  <c r="R3356" i="1"/>
  <c r="T3065" i="1"/>
  <c r="T3353" i="1"/>
  <c r="P3065" i="1"/>
  <c r="P3353" i="1"/>
  <c r="L3065" i="1"/>
  <c r="L3353" i="1"/>
  <c r="R3064" i="1"/>
  <c r="R3352" i="1"/>
  <c r="N3352" i="1"/>
  <c r="N3064" i="1"/>
  <c r="L3091" i="1"/>
  <c r="L3083" i="1"/>
  <c r="L3075" i="1"/>
  <c r="L3067" i="1"/>
  <c r="T3095" i="1"/>
  <c r="T3087" i="1"/>
  <c r="T3079" i="1"/>
  <c r="T3071" i="1"/>
  <c r="P3067" i="1"/>
  <c r="S3064" i="1"/>
  <c r="T3063" i="1"/>
  <c r="O3350" i="1"/>
  <c r="P3385" i="1"/>
  <c r="R3384" i="1"/>
  <c r="P3381" i="1"/>
  <c r="R3380" i="1"/>
  <c r="N3378" i="1"/>
  <c r="P3377" i="1"/>
  <c r="R3376" i="1"/>
  <c r="P3373" i="1"/>
  <c r="R3372" i="1"/>
  <c r="N3370" i="1"/>
  <c r="P3369" i="1"/>
  <c r="R3368" i="1"/>
  <c r="P3365" i="1"/>
  <c r="R3364" i="1"/>
  <c r="N3362" i="1"/>
  <c r="P3361" i="1"/>
  <c r="U3022" i="1"/>
  <c r="Q3022" i="1"/>
  <c r="M3022" i="1"/>
  <c r="U3018" i="1"/>
  <c r="Q3018" i="1"/>
  <c r="M3306" i="1"/>
  <c r="U3302" i="1"/>
  <c r="Q3014" i="1"/>
  <c r="M3014" i="1"/>
  <c r="U3010" i="1"/>
  <c r="Q3010" i="1"/>
  <c r="M3298" i="1"/>
  <c r="U3294" i="1"/>
  <c r="Q3006" i="1"/>
  <c r="M3294" i="1"/>
  <c r="U3002" i="1"/>
  <c r="Q3002" i="1"/>
  <c r="M3290" i="1"/>
  <c r="U2998" i="1"/>
  <c r="Q3286" i="1"/>
  <c r="M3286" i="1"/>
  <c r="U3282" i="1"/>
  <c r="Q3282" i="1"/>
  <c r="M3282" i="1"/>
  <c r="R3024" i="1"/>
  <c r="R3020" i="1"/>
  <c r="R3016" i="1"/>
  <c r="R3012" i="1"/>
  <c r="R3008" i="1"/>
  <c r="R3004" i="1"/>
  <c r="R3000" i="1"/>
  <c r="R2996" i="1"/>
  <c r="R2992" i="1"/>
  <c r="U3242" i="1"/>
  <c r="M2954" i="1"/>
  <c r="N3277" i="1"/>
  <c r="T2986" i="1"/>
  <c r="L3274" i="1"/>
  <c r="N2985" i="1"/>
  <c r="T3270" i="1"/>
  <c r="L2982" i="1"/>
  <c r="N3269" i="1"/>
  <c r="T2978" i="1"/>
  <c r="L3266" i="1"/>
  <c r="N2977" i="1"/>
  <c r="T3262" i="1"/>
  <c r="L2974" i="1"/>
  <c r="N3261" i="1"/>
  <c r="T2970" i="1"/>
  <c r="L3258" i="1"/>
  <c r="N2969" i="1"/>
  <c r="T3254" i="1"/>
  <c r="L2966" i="1"/>
  <c r="N3253" i="1"/>
  <c r="T2962" i="1"/>
  <c r="L3250" i="1"/>
  <c r="N2961" i="1"/>
  <c r="T3246" i="1"/>
  <c r="L2958" i="1"/>
  <c r="N3245" i="1"/>
  <c r="S3098" i="1"/>
  <c r="S3386" i="1"/>
  <c r="N3406" i="1"/>
  <c r="N3118" i="1"/>
  <c r="T3405" i="1"/>
  <c r="T3117" i="1"/>
  <c r="P3401" i="1"/>
  <c r="P3113" i="1"/>
  <c r="L3401" i="1"/>
  <c r="L3113" i="1"/>
  <c r="R3112" i="1"/>
  <c r="R3400" i="1"/>
  <c r="T3399" i="1"/>
  <c r="T3111" i="1"/>
  <c r="P3399" i="1"/>
  <c r="P3111" i="1"/>
  <c r="P3109" i="1"/>
  <c r="P3397" i="1"/>
  <c r="T3107" i="1"/>
  <c r="T3395" i="1"/>
  <c r="L3395" i="1"/>
  <c r="L3107" i="1"/>
  <c r="R3394" i="1"/>
  <c r="R3106" i="1"/>
  <c r="P3393" i="1"/>
  <c r="P3105" i="1"/>
  <c r="L3393" i="1"/>
  <c r="L3105" i="1"/>
  <c r="R3104" i="1"/>
  <c r="R3392" i="1"/>
  <c r="R3388" i="1"/>
  <c r="R3100" i="1"/>
  <c r="N3388" i="1"/>
  <c r="N3100" i="1"/>
  <c r="T3099" i="1"/>
  <c r="T3387" i="1"/>
  <c r="L3387" i="1"/>
  <c r="L3099" i="1"/>
  <c r="R3116" i="1"/>
  <c r="O3111" i="1"/>
  <c r="R3108" i="1"/>
  <c r="Q3106" i="1"/>
  <c r="T3103" i="1"/>
  <c r="M3406" i="1"/>
  <c r="L3399" i="1"/>
  <c r="L3391" i="1"/>
  <c r="N2935" i="1"/>
  <c r="T3238" i="1"/>
  <c r="L3226" i="1"/>
  <c r="T3214" i="1"/>
  <c r="R3350" i="1"/>
  <c r="N3350" i="1"/>
  <c r="U3096" i="1"/>
  <c r="S3383" i="1"/>
  <c r="O3383" i="1"/>
  <c r="U3382" i="1"/>
  <c r="Q3382" i="1"/>
  <c r="M3382" i="1"/>
  <c r="U3092" i="1"/>
  <c r="S3379" i="1"/>
  <c r="O3379" i="1"/>
  <c r="U3378" i="1"/>
  <c r="Q3378" i="1"/>
  <c r="M3378" i="1"/>
  <c r="U3088" i="1"/>
  <c r="S3375" i="1"/>
  <c r="O3375" i="1"/>
  <c r="U3374" i="1"/>
  <c r="Q3374" i="1"/>
  <c r="M3374" i="1"/>
  <c r="U3084" i="1"/>
  <c r="S3371" i="1"/>
  <c r="O3371" i="1"/>
  <c r="U3370" i="1"/>
  <c r="Q3370" i="1"/>
  <c r="M3370" i="1"/>
  <c r="U3080" i="1"/>
  <c r="S3367" i="1"/>
  <c r="O3367" i="1"/>
  <c r="U3366" i="1"/>
  <c r="Q3366" i="1"/>
  <c r="M3366" i="1"/>
  <c r="U3076" i="1"/>
  <c r="S3363" i="1"/>
  <c r="O3363" i="1"/>
  <c r="U3362" i="1"/>
  <c r="Q3362" i="1"/>
  <c r="M3362" i="1"/>
  <c r="U3072" i="1"/>
  <c r="S3359" i="1"/>
  <c r="O3359" i="1"/>
  <c r="U3358" i="1"/>
  <c r="Q3358" i="1"/>
  <c r="M3358" i="1"/>
  <c r="U3068" i="1"/>
  <c r="S3355" i="1"/>
  <c r="O3355" i="1"/>
  <c r="U3354" i="1"/>
  <c r="Q3354" i="1"/>
  <c r="M3354" i="1"/>
  <c r="U3064" i="1"/>
  <c r="S3351" i="1"/>
  <c r="O3351" i="1"/>
  <c r="Q3095" i="1"/>
  <c r="Q3087" i="1"/>
  <c r="Q3079" i="1"/>
  <c r="R3070" i="1"/>
  <c r="N3066" i="1"/>
  <c r="T3350" i="1"/>
  <c r="U3385" i="1"/>
  <c r="M3385" i="1"/>
  <c r="S3382" i="1"/>
  <c r="U3381" i="1"/>
  <c r="M3381" i="1"/>
  <c r="S3378" i="1"/>
  <c r="U3377" i="1"/>
  <c r="M3377" i="1"/>
  <c r="S3374" i="1"/>
  <c r="U3373" i="1"/>
  <c r="M3373" i="1"/>
  <c r="S3370" i="1"/>
  <c r="U3369" i="1"/>
  <c r="M3369" i="1"/>
  <c r="S3366" i="1"/>
  <c r="U3365" i="1"/>
  <c r="M3365" i="1"/>
  <c r="S3362" i="1"/>
  <c r="U3361" i="1"/>
  <c r="M3361" i="1"/>
  <c r="O3358" i="1"/>
  <c r="U3353" i="1"/>
  <c r="L3888" i="1"/>
  <c r="L3872" i="1"/>
  <c r="L3856" i="1"/>
  <c r="P3888" i="1"/>
  <c r="R3886" i="1"/>
  <c r="T3884" i="1"/>
  <c r="O3881" i="1"/>
  <c r="S3877" i="1"/>
  <c r="N3874" i="1"/>
  <c r="P3872" i="1"/>
  <c r="R3870" i="1"/>
  <c r="T3868" i="1"/>
  <c r="O3865" i="1"/>
  <c r="S3861" i="1"/>
  <c r="N3858" i="1"/>
  <c r="P3856" i="1"/>
  <c r="R3854" i="1"/>
  <c r="T3924" i="1"/>
  <c r="M3923" i="1"/>
  <c r="S3917" i="1"/>
  <c r="U3915" i="1"/>
  <c r="N3914" i="1"/>
  <c r="T3892" i="1"/>
  <c r="M3891" i="1"/>
  <c r="S4069" i="1"/>
  <c r="U4067" i="1"/>
  <c r="N4066" i="1"/>
  <c r="P4048" i="1"/>
  <c r="R4046" i="1"/>
  <c r="O4041" i="1"/>
  <c r="L3979" i="1"/>
  <c r="P3977" i="1"/>
  <c r="T4127" i="1"/>
  <c r="N4126" i="1"/>
  <c r="R4124" i="1"/>
  <c r="S4068" i="1"/>
  <c r="O4068" i="1"/>
  <c r="S4064" i="1"/>
  <c r="O3920" i="1"/>
  <c r="S3916" i="1"/>
  <c r="O3916" i="1"/>
  <c r="S3912" i="1"/>
  <c r="O4056" i="1"/>
  <c r="S4052" i="1"/>
  <c r="O4052" i="1"/>
  <c r="S4048" i="1"/>
  <c r="O3904" i="1"/>
  <c r="S3900" i="1"/>
  <c r="O3900" i="1"/>
  <c r="S3896" i="1"/>
  <c r="O4040" i="1"/>
  <c r="S4036" i="1"/>
  <c r="O4036" i="1"/>
  <c r="R5581" i="1"/>
  <c r="R5509" i="1"/>
  <c r="N5581" i="1"/>
  <c r="N5509" i="1"/>
  <c r="S5580" i="1"/>
  <c r="S5508" i="1"/>
  <c r="O5580" i="1"/>
  <c r="O5508" i="1"/>
  <c r="P5579" i="1"/>
  <c r="P5507" i="1"/>
  <c r="U5578" i="1"/>
  <c r="U5506" i="1"/>
  <c r="Q5578" i="1"/>
  <c r="Q5506" i="1"/>
  <c r="M5578" i="1"/>
  <c r="M5506" i="1"/>
  <c r="R5577" i="1"/>
  <c r="R5505" i="1"/>
  <c r="N5577" i="1"/>
  <c r="N5505" i="1"/>
  <c r="S5576" i="1"/>
  <c r="S5504" i="1"/>
  <c r="O5576" i="1"/>
  <c r="O5504" i="1"/>
  <c r="P5575" i="1"/>
  <c r="P5503" i="1"/>
  <c r="U5574" i="1"/>
  <c r="U5502" i="1"/>
  <c r="Q5574" i="1"/>
  <c r="Q5502" i="1"/>
  <c r="M5574" i="1"/>
  <c r="M5502" i="1"/>
  <c r="R5573" i="1"/>
  <c r="R5501" i="1"/>
  <c r="N5573" i="1"/>
  <c r="N5501" i="1"/>
  <c r="S5572" i="1"/>
  <c r="S5500" i="1"/>
  <c r="O5572" i="1"/>
  <c r="O5500" i="1"/>
  <c r="P5571" i="1"/>
  <c r="P5499" i="1"/>
  <c r="U5570" i="1"/>
  <c r="U5498" i="1"/>
  <c r="Q5570" i="1"/>
  <c r="Q5498" i="1"/>
  <c r="M5570" i="1"/>
  <c r="M5498" i="1"/>
  <c r="R5569" i="1"/>
  <c r="R5497" i="1"/>
  <c r="N5569" i="1"/>
  <c r="N5497" i="1"/>
  <c r="S5568" i="1"/>
  <c r="S5496" i="1"/>
  <c r="O5496" i="1"/>
  <c r="O5568" i="1"/>
  <c r="P5567" i="1"/>
  <c r="P5495" i="1"/>
  <c r="U5566" i="1"/>
  <c r="U5494" i="1"/>
  <c r="Q5566" i="1"/>
  <c r="Q5494" i="1"/>
  <c r="M5566" i="1"/>
  <c r="M5494" i="1"/>
  <c r="R5565" i="1"/>
  <c r="R5493" i="1"/>
  <c r="N5565" i="1"/>
  <c r="N5493" i="1"/>
  <c r="S5564" i="1"/>
  <c r="S5492" i="1"/>
  <c r="O5564" i="1"/>
  <c r="O5492" i="1"/>
  <c r="P5563" i="1"/>
  <c r="P5491" i="1"/>
  <c r="U5562" i="1"/>
  <c r="U5490" i="1"/>
  <c r="Q5562" i="1"/>
  <c r="Q5490" i="1"/>
  <c r="M5562" i="1"/>
  <c r="M5490" i="1"/>
  <c r="R5561" i="1"/>
  <c r="R5489" i="1"/>
  <c r="N5561" i="1"/>
  <c r="N5489" i="1"/>
  <c r="S5560" i="1"/>
  <c r="S5488" i="1"/>
  <c r="O5560" i="1"/>
  <c r="O5488" i="1"/>
  <c r="P5559" i="1"/>
  <c r="P5487" i="1"/>
  <c r="U5486" i="1"/>
  <c r="U5558" i="1"/>
  <c r="M5558" i="1"/>
  <c r="M5486" i="1"/>
  <c r="R5557" i="1"/>
  <c r="R5485" i="1"/>
  <c r="N5485" i="1"/>
  <c r="N5557" i="1"/>
  <c r="S5556" i="1"/>
  <c r="S5484" i="1"/>
  <c r="O5556" i="1"/>
  <c r="O5484" i="1"/>
  <c r="P5555" i="1"/>
  <c r="P5483" i="1"/>
  <c r="U5554" i="1"/>
  <c r="U5482" i="1"/>
  <c r="Q5554" i="1"/>
  <c r="Q5482" i="1"/>
  <c r="M5482" i="1"/>
  <c r="M5554" i="1"/>
  <c r="R5481" i="1"/>
  <c r="R5553" i="1"/>
  <c r="S5552" i="1"/>
  <c r="S5480" i="1"/>
  <c r="O5552" i="1"/>
  <c r="O5480" i="1"/>
  <c r="U5478" i="1"/>
  <c r="U5550" i="1"/>
  <c r="Q5478" i="1"/>
  <c r="Q5550" i="1"/>
  <c r="M5550" i="1"/>
  <c r="M5478" i="1"/>
  <c r="R5549" i="1"/>
  <c r="R5477" i="1"/>
  <c r="N5477" i="1"/>
  <c r="N5549" i="1"/>
  <c r="S5548" i="1"/>
  <c r="S5476" i="1"/>
  <c r="O5548" i="1"/>
  <c r="O5476" i="1"/>
  <c r="P5547" i="1"/>
  <c r="P5475" i="1"/>
  <c r="U5546" i="1"/>
  <c r="U5474" i="1"/>
  <c r="Q5546" i="1"/>
  <c r="Q5474" i="1"/>
  <c r="M5546" i="1"/>
  <c r="M5474" i="1"/>
  <c r="S5546" i="1"/>
  <c r="S5474" i="1"/>
  <c r="T5581" i="1"/>
  <c r="T5509" i="1"/>
  <c r="L5581" i="1"/>
  <c r="L5509" i="1"/>
  <c r="N5580" i="1"/>
  <c r="N5508" i="1"/>
  <c r="T5577" i="1"/>
  <c r="T5505" i="1"/>
  <c r="L5577" i="1"/>
  <c r="L5505" i="1"/>
  <c r="N5576" i="1"/>
  <c r="N5504" i="1"/>
  <c r="T5573" i="1"/>
  <c r="T5501" i="1"/>
  <c r="L5573" i="1"/>
  <c r="L5501" i="1"/>
  <c r="N5572" i="1"/>
  <c r="N5500" i="1"/>
  <c r="T5569" i="1"/>
  <c r="T5497" i="1"/>
  <c r="L5569" i="1"/>
  <c r="L5497" i="1"/>
  <c r="N5568" i="1"/>
  <c r="N5496" i="1"/>
  <c r="T5565" i="1"/>
  <c r="T5493" i="1"/>
  <c r="L5565" i="1"/>
  <c r="L5493" i="1"/>
  <c r="N5564" i="1"/>
  <c r="N5492" i="1"/>
  <c r="T5561" i="1"/>
  <c r="T5489" i="1"/>
  <c r="L5561" i="1"/>
  <c r="L5489" i="1"/>
  <c r="N5560" i="1"/>
  <c r="N5488" i="1"/>
  <c r="T5557" i="1"/>
  <c r="T5485" i="1"/>
  <c r="N5556" i="1"/>
  <c r="N5484" i="1"/>
  <c r="L5481" i="1"/>
  <c r="L5553" i="1"/>
  <c r="N5552" i="1"/>
  <c r="N5480" i="1"/>
  <c r="T5477" i="1"/>
  <c r="T5549" i="1"/>
  <c r="N5548" i="1"/>
  <c r="N5476" i="1"/>
  <c r="L5479" i="1"/>
  <c r="P5477" i="1"/>
  <c r="L5149" i="1"/>
  <c r="L4933" i="1"/>
  <c r="L5145" i="1"/>
  <c r="L4929" i="1"/>
  <c r="L5141" i="1"/>
  <c r="L4925" i="1"/>
  <c r="L5137" i="1"/>
  <c r="L4921" i="1"/>
  <c r="L5133" i="1"/>
  <c r="L4917" i="1"/>
  <c r="L5129" i="1"/>
  <c r="L4913" i="1"/>
  <c r="L5125" i="1"/>
  <c r="L4909" i="1"/>
  <c r="L5121" i="1"/>
  <c r="L4905" i="1"/>
  <c r="L5117" i="1"/>
  <c r="L4901" i="1"/>
  <c r="T5149" i="1"/>
  <c r="T4933" i="1"/>
  <c r="P5149" i="1"/>
  <c r="P4933" i="1"/>
  <c r="Q5148" i="1"/>
  <c r="Q4932" i="1"/>
  <c r="M5148" i="1"/>
  <c r="M4932" i="1"/>
  <c r="R5147" i="1"/>
  <c r="R4931" i="1"/>
  <c r="N5147" i="1"/>
  <c r="N4931" i="1"/>
  <c r="S5146" i="1"/>
  <c r="S4930" i="1"/>
  <c r="O5146" i="1"/>
  <c r="O4930" i="1"/>
  <c r="T5145" i="1"/>
  <c r="T4929" i="1"/>
  <c r="P5145" i="1"/>
  <c r="P4929" i="1"/>
  <c r="U5144" i="1"/>
  <c r="U4928" i="1"/>
  <c r="M5144" i="1"/>
  <c r="M4928" i="1"/>
  <c r="R5143" i="1"/>
  <c r="R4927" i="1"/>
  <c r="S5142" i="1"/>
  <c r="S4926" i="1"/>
  <c r="O5142" i="1"/>
  <c r="O4926" i="1"/>
  <c r="T5141" i="1"/>
  <c r="T4925" i="1"/>
  <c r="P5141" i="1"/>
  <c r="P4925" i="1"/>
  <c r="Q5140" i="1"/>
  <c r="Q4924" i="1"/>
  <c r="M5140" i="1"/>
  <c r="M4924" i="1"/>
  <c r="R5139" i="1"/>
  <c r="R4923" i="1"/>
  <c r="S5138" i="1"/>
  <c r="S4922" i="1"/>
  <c r="O4922" i="1"/>
  <c r="O5138" i="1"/>
  <c r="T5137" i="1"/>
  <c r="T4921" i="1"/>
  <c r="P5137" i="1"/>
  <c r="P4921" i="1"/>
  <c r="U5136" i="1"/>
  <c r="U4920" i="1"/>
  <c r="M5136" i="1"/>
  <c r="M4920" i="1"/>
  <c r="R5135" i="1"/>
  <c r="R4919" i="1"/>
  <c r="S5134" i="1"/>
  <c r="S4918" i="1"/>
  <c r="O4918" i="1"/>
  <c r="O5134" i="1"/>
  <c r="T5133" i="1"/>
  <c r="T4917" i="1"/>
  <c r="P5133" i="1"/>
  <c r="P4917" i="1"/>
  <c r="Q5132" i="1"/>
  <c r="Q4916" i="1"/>
  <c r="M5132" i="1"/>
  <c r="M4916" i="1"/>
  <c r="R5131" i="1"/>
  <c r="R4915" i="1"/>
  <c r="N5131" i="1"/>
  <c r="N4915" i="1"/>
  <c r="S5130" i="1"/>
  <c r="S4914" i="1"/>
  <c r="T5129" i="1"/>
  <c r="T4913" i="1"/>
  <c r="P5129" i="1"/>
  <c r="P4913" i="1"/>
  <c r="U5128" i="1"/>
  <c r="U4912" i="1"/>
  <c r="M5128" i="1"/>
  <c r="M4912" i="1"/>
  <c r="R5127" i="1"/>
  <c r="R4911" i="1"/>
  <c r="S5126" i="1"/>
  <c r="S4910" i="1"/>
  <c r="O4910" i="1"/>
  <c r="O5126" i="1"/>
  <c r="T5125" i="1"/>
  <c r="T4909" i="1"/>
  <c r="P5125" i="1"/>
  <c r="P4909" i="1"/>
  <c r="Q5124" i="1"/>
  <c r="Q4908" i="1"/>
  <c r="M5124" i="1"/>
  <c r="M4908" i="1"/>
  <c r="R5123" i="1"/>
  <c r="R4907" i="1"/>
  <c r="N4907" i="1"/>
  <c r="N5123" i="1"/>
  <c r="S5122" i="1"/>
  <c r="S4906" i="1"/>
  <c r="O4906" i="1"/>
  <c r="O5122" i="1"/>
  <c r="T5121" i="1"/>
  <c r="T4905" i="1"/>
  <c r="P5121" i="1"/>
  <c r="P4905" i="1"/>
  <c r="U5120" i="1"/>
  <c r="U4904" i="1"/>
  <c r="M5120" i="1"/>
  <c r="M4904" i="1"/>
  <c r="R5119" i="1"/>
  <c r="R4903" i="1"/>
  <c r="S5118" i="1"/>
  <c r="S4902" i="1"/>
  <c r="O4902" i="1"/>
  <c r="O5118" i="1"/>
  <c r="T5117" i="1"/>
  <c r="T4901" i="1"/>
  <c r="P5117" i="1"/>
  <c r="P4901" i="1"/>
  <c r="Q5116" i="1"/>
  <c r="Q4900" i="1"/>
  <c r="M5116" i="1"/>
  <c r="M4900" i="1"/>
  <c r="R5115" i="1"/>
  <c r="R4899" i="1"/>
  <c r="N5115" i="1"/>
  <c r="N4899" i="1"/>
  <c r="S5114" i="1"/>
  <c r="S4898" i="1"/>
  <c r="O5114" i="1"/>
  <c r="O4898" i="1"/>
  <c r="U4932" i="1"/>
  <c r="Q4928" i="1"/>
  <c r="N4927" i="1"/>
  <c r="U4924" i="1"/>
  <c r="Q4920" i="1"/>
  <c r="N4919" i="1"/>
  <c r="U4916" i="1"/>
  <c r="Q4912" i="1"/>
  <c r="N4911" i="1"/>
  <c r="U4908" i="1"/>
  <c r="Q4904" i="1"/>
  <c r="N4903" i="1"/>
  <c r="U4900" i="1"/>
  <c r="N5139" i="1"/>
  <c r="O5130" i="1"/>
  <c r="L3887" i="1"/>
  <c r="L3875" i="1"/>
  <c r="L3867" i="1"/>
  <c r="L3859" i="1"/>
  <c r="R3889" i="1"/>
  <c r="T3887" i="1"/>
  <c r="U3886" i="1"/>
  <c r="M3886" i="1"/>
  <c r="N3885" i="1"/>
  <c r="T3883" i="1"/>
  <c r="P3883" i="1"/>
  <c r="Q3882" i="1"/>
  <c r="M3882" i="1"/>
  <c r="N3881" i="1"/>
  <c r="P3879" i="1"/>
  <c r="Q3878" i="1"/>
  <c r="R3877" i="1"/>
  <c r="T3875" i="1"/>
  <c r="Q3874" i="1"/>
  <c r="R3873" i="1"/>
  <c r="T3871" i="1"/>
  <c r="U3870" i="1"/>
  <c r="M3870" i="1"/>
  <c r="N3869" i="1"/>
  <c r="P3867" i="1"/>
  <c r="Q3866" i="1"/>
  <c r="R3865" i="1"/>
  <c r="T3863" i="1"/>
  <c r="U3862" i="1"/>
  <c r="M3862" i="1"/>
  <c r="N3861" i="1"/>
  <c r="P3859" i="1"/>
  <c r="Q3858" i="1"/>
  <c r="R3857" i="1"/>
  <c r="T3855" i="1"/>
  <c r="U3854" i="1"/>
  <c r="M3854" i="1"/>
  <c r="T4023" i="1"/>
  <c r="P4019" i="1"/>
  <c r="L4015" i="1"/>
  <c r="L4007" i="1"/>
  <c r="T4003" i="1"/>
  <c r="L3999" i="1"/>
  <c r="L3895" i="1"/>
  <c r="S3924" i="1"/>
  <c r="U3922" i="1"/>
  <c r="N3921" i="1"/>
  <c r="R3917" i="1"/>
  <c r="T3915" i="1"/>
  <c r="O3912" i="1"/>
  <c r="Q3910" i="1"/>
  <c r="U3906" i="1"/>
  <c r="N3905" i="1"/>
  <c r="R3901" i="1"/>
  <c r="O3896" i="1"/>
  <c r="Q3894" i="1"/>
  <c r="M4066" i="1"/>
  <c r="Q4062" i="1"/>
  <c r="S4060" i="1"/>
  <c r="U4058" i="1"/>
  <c r="P4055" i="1"/>
  <c r="R4053" i="1"/>
  <c r="O4048" i="1"/>
  <c r="Q4046" i="1"/>
  <c r="S4044" i="1"/>
  <c r="U4042" i="1"/>
  <c r="N4041" i="1"/>
  <c r="R4037" i="1"/>
  <c r="T4035" i="1"/>
  <c r="R5548" i="1"/>
  <c r="L2872" i="1"/>
  <c r="L2848" i="1"/>
  <c r="O2881" i="1"/>
  <c r="P2880" i="1"/>
  <c r="P2872" i="1"/>
  <c r="S2869" i="1"/>
  <c r="T2868" i="1"/>
  <c r="P2864" i="1"/>
  <c r="P2856" i="1"/>
  <c r="S2853" i="1"/>
  <c r="N2846" i="1"/>
  <c r="T2846" i="1"/>
  <c r="P2846" i="1"/>
  <c r="M3165" i="1"/>
  <c r="U3161" i="1"/>
  <c r="M3149" i="1"/>
  <c r="U3145" i="1"/>
  <c r="R2888" i="1"/>
  <c r="T2906" i="1"/>
  <c r="N3175" i="1"/>
  <c r="R3324" i="1"/>
  <c r="U3322" i="1"/>
  <c r="U3320" i="1"/>
  <c r="N3318" i="1"/>
  <c r="Q3316" i="1"/>
  <c r="S3286" i="1"/>
  <c r="P3284" i="1"/>
  <c r="N3279" i="1"/>
  <c r="Q3242" i="1"/>
  <c r="R3277" i="1"/>
  <c r="P3274" i="1"/>
  <c r="R3273" i="1"/>
  <c r="P3270" i="1"/>
  <c r="R3269" i="1"/>
  <c r="P3266" i="1"/>
  <c r="R3265" i="1"/>
  <c r="P3262" i="1"/>
  <c r="R3261" i="1"/>
  <c r="P3258" i="1"/>
  <c r="R3257" i="1"/>
  <c r="P3254" i="1"/>
  <c r="R3253" i="1"/>
  <c r="P3250" i="1"/>
  <c r="R3249" i="1"/>
  <c r="P3246" i="1"/>
  <c r="R3245" i="1"/>
  <c r="P3098" i="1"/>
  <c r="S3132" i="1"/>
  <c r="M3131" i="1"/>
  <c r="Q3129" i="1"/>
  <c r="U3127" i="1"/>
  <c r="O3126" i="1"/>
  <c r="S3124" i="1"/>
  <c r="M3123" i="1"/>
  <c r="Q3121" i="1"/>
  <c r="U3119" i="1"/>
  <c r="N3117" i="1"/>
  <c r="T3110" i="1"/>
  <c r="P3104" i="1"/>
  <c r="M3386" i="1"/>
  <c r="L3420" i="1"/>
  <c r="R3413" i="1"/>
  <c r="N3407" i="1"/>
  <c r="Q3401" i="1"/>
  <c r="S3388" i="1"/>
  <c r="Q3241" i="1"/>
  <c r="O3238" i="1"/>
  <c r="Q3225" i="1"/>
  <c r="S3222" i="1"/>
  <c r="Q3213" i="1"/>
  <c r="P3240" i="1"/>
  <c r="O3237" i="1"/>
  <c r="N2946" i="1"/>
  <c r="P3232" i="1"/>
  <c r="O3229" i="1"/>
  <c r="N2938" i="1"/>
  <c r="P3224" i="1"/>
  <c r="R2934" i="1"/>
  <c r="O3221" i="1"/>
  <c r="N2930" i="1"/>
  <c r="P3216" i="1"/>
  <c r="O3213" i="1"/>
  <c r="P3208" i="1"/>
  <c r="L2951" i="1"/>
  <c r="L2943" i="1"/>
  <c r="T2935" i="1"/>
  <c r="L3062" i="1"/>
  <c r="L3094" i="1"/>
  <c r="L3090" i="1"/>
  <c r="L3086" i="1"/>
  <c r="L3082" i="1"/>
  <c r="L3078" i="1"/>
  <c r="L3074" i="1"/>
  <c r="L3070" i="1"/>
  <c r="L3066" i="1"/>
  <c r="S3095" i="1"/>
  <c r="O3095" i="1"/>
  <c r="T3094" i="1"/>
  <c r="P3094" i="1"/>
  <c r="S3091" i="1"/>
  <c r="O3091" i="1"/>
  <c r="T3090" i="1"/>
  <c r="P3090" i="1"/>
  <c r="S3087" i="1"/>
  <c r="O3087" i="1"/>
  <c r="T3086" i="1"/>
  <c r="P3086" i="1"/>
  <c r="S3083" i="1"/>
  <c r="O3083" i="1"/>
  <c r="T3082" i="1"/>
  <c r="P3082" i="1"/>
  <c r="S3079" i="1"/>
  <c r="O3079" i="1"/>
  <c r="T3078" i="1"/>
  <c r="P3078" i="1"/>
  <c r="S3075" i="1"/>
  <c r="O3075" i="1"/>
  <c r="T3074" i="1"/>
  <c r="P3074" i="1"/>
  <c r="S3071" i="1"/>
  <c r="O3071" i="1"/>
  <c r="T3070" i="1"/>
  <c r="P3070" i="1"/>
  <c r="S3067" i="1"/>
  <c r="O3067" i="1"/>
  <c r="T3066" i="1"/>
  <c r="P3066" i="1"/>
  <c r="S3063" i="1"/>
  <c r="O3063" i="1"/>
  <c r="U3384" i="1"/>
  <c r="Q3384" i="1"/>
  <c r="M3384" i="1"/>
  <c r="U3380" i="1"/>
  <c r="Q3380" i="1"/>
  <c r="M3380" i="1"/>
  <c r="U3376" i="1"/>
  <c r="Q3376" i="1"/>
  <c r="M3376" i="1"/>
  <c r="U3372" i="1"/>
  <c r="Q3372" i="1"/>
  <c r="M3372" i="1"/>
  <c r="U3368" i="1"/>
  <c r="Q3368" i="1"/>
  <c r="M3368" i="1"/>
  <c r="U3364" i="1"/>
  <c r="Q3364" i="1"/>
  <c r="M3364" i="1"/>
  <c r="U3360" i="1"/>
  <c r="Q3360" i="1"/>
  <c r="M3360" i="1"/>
  <c r="U3356" i="1"/>
  <c r="Q3356" i="1"/>
  <c r="M3356" i="1"/>
  <c r="U3352" i="1"/>
  <c r="Q3352" i="1"/>
  <c r="M3352" i="1"/>
  <c r="L3854" i="1"/>
  <c r="L3886" i="1"/>
  <c r="L3882" i="1"/>
  <c r="L3878" i="1"/>
  <c r="L3874" i="1"/>
  <c r="L3870" i="1"/>
  <c r="L3866" i="1"/>
  <c r="L3862" i="1"/>
  <c r="L3858" i="1"/>
  <c r="S3887" i="1"/>
  <c r="O3887" i="1"/>
  <c r="T3886" i="1"/>
  <c r="P3886" i="1"/>
  <c r="S3883" i="1"/>
  <c r="O3883" i="1"/>
  <c r="T3882" i="1"/>
  <c r="P3882" i="1"/>
  <c r="S3879" i="1"/>
  <c r="O3879" i="1"/>
  <c r="T3878" i="1"/>
  <c r="P3878" i="1"/>
  <c r="S3875" i="1"/>
  <c r="O3875" i="1"/>
  <c r="T3874" i="1"/>
  <c r="P3874" i="1"/>
  <c r="S3871" i="1"/>
  <c r="O3871" i="1"/>
  <c r="T3870" i="1"/>
  <c r="P3870" i="1"/>
  <c r="S3867" i="1"/>
  <c r="O3867" i="1"/>
  <c r="T3866" i="1"/>
  <c r="P3866" i="1"/>
  <c r="S3863" i="1"/>
  <c r="O3863" i="1"/>
  <c r="T3862" i="1"/>
  <c r="P3862" i="1"/>
  <c r="S3859" i="1"/>
  <c r="O3859" i="1"/>
  <c r="T3858" i="1"/>
  <c r="P3858" i="1"/>
  <c r="S3855" i="1"/>
  <c r="O3855" i="1"/>
  <c r="U4032" i="1"/>
  <c r="Q4032" i="1"/>
  <c r="M4032" i="1"/>
  <c r="Q4030" i="1"/>
  <c r="U4028" i="1"/>
  <c r="Q4028" i="1"/>
  <c r="M4028" i="1"/>
  <c r="U4026" i="1"/>
  <c r="U4024" i="1"/>
  <c r="Q4024" i="1"/>
  <c r="M4024" i="1"/>
  <c r="U4022" i="1"/>
  <c r="M4022" i="1"/>
  <c r="U4020" i="1"/>
  <c r="Q4020" i="1"/>
  <c r="M4020" i="1"/>
  <c r="U4018" i="1"/>
  <c r="M4018" i="1"/>
  <c r="U4016" i="1"/>
  <c r="Q4016" i="1"/>
  <c r="M4016" i="1"/>
  <c r="Q4014" i="1"/>
  <c r="U4012" i="1"/>
  <c r="Q4012" i="1"/>
  <c r="M4012" i="1"/>
  <c r="U4010" i="1"/>
  <c r="M4010" i="1"/>
  <c r="U4008" i="1"/>
  <c r="Q4008" i="1"/>
  <c r="M4008" i="1"/>
  <c r="Q4006" i="1"/>
  <c r="U4004" i="1"/>
  <c r="Q4004" i="1"/>
  <c r="M4004" i="1"/>
  <c r="U4002" i="1"/>
  <c r="M4002" i="1"/>
  <c r="U4000" i="1"/>
  <c r="Q4000" i="1"/>
  <c r="M4000" i="1"/>
  <c r="L4034" i="1"/>
  <c r="L3890" i="1"/>
  <c r="L4066" i="1"/>
  <c r="L3922" i="1"/>
  <c r="L4062" i="1"/>
  <c r="L3918" i="1"/>
  <c r="L4058" i="1"/>
  <c r="L3914" i="1"/>
  <c r="L4054" i="1"/>
  <c r="L3910" i="1"/>
  <c r="L4050" i="1"/>
  <c r="L3906" i="1"/>
  <c r="L4046" i="1"/>
  <c r="L3902" i="1"/>
  <c r="L4042" i="1"/>
  <c r="L3898" i="1"/>
  <c r="L4038" i="1"/>
  <c r="L3894" i="1"/>
  <c r="U4069" i="1"/>
  <c r="U3925" i="1"/>
  <c r="Q4069" i="1"/>
  <c r="Q3925" i="1"/>
  <c r="M4069" i="1"/>
  <c r="M3925" i="1"/>
  <c r="R4068" i="1"/>
  <c r="R3924" i="1"/>
  <c r="N4068" i="1"/>
  <c r="N3924" i="1"/>
  <c r="S4067" i="1"/>
  <c r="S3923" i="1"/>
  <c r="O4067" i="1"/>
  <c r="O3923" i="1"/>
  <c r="T4066" i="1"/>
  <c r="T3922" i="1"/>
  <c r="P4066" i="1"/>
  <c r="P3922" i="1"/>
  <c r="U4065" i="1"/>
  <c r="U3921" i="1"/>
  <c r="Q4065" i="1"/>
  <c r="Q3921" i="1"/>
  <c r="M4065" i="1"/>
  <c r="M3921" i="1"/>
  <c r="R4064" i="1"/>
  <c r="R3920" i="1"/>
  <c r="N4064" i="1"/>
  <c r="N3920" i="1"/>
  <c r="S4063" i="1"/>
  <c r="S3919" i="1"/>
  <c r="O4063" i="1"/>
  <c r="O3919" i="1"/>
  <c r="T4062" i="1"/>
  <c r="T3918" i="1"/>
  <c r="P4062" i="1"/>
  <c r="P3918" i="1"/>
  <c r="U4061" i="1"/>
  <c r="U3917" i="1"/>
  <c r="Q4061" i="1"/>
  <c r="Q3917" i="1"/>
  <c r="M4061" i="1"/>
  <c r="M3917" i="1"/>
  <c r="R4060" i="1"/>
  <c r="R3916" i="1"/>
  <c r="N4060" i="1"/>
  <c r="N3916" i="1"/>
  <c r="S4059" i="1"/>
  <c r="S3915" i="1"/>
  <c r="O4059" i="1"/>
  <c r="O3915" i="1"/>
  <c r="T4058" i="1"/>
  <c r="T3914" i="1"/>
  <c r="P4058" i="1"/>
  <c r="P3914" i="1"/>
  <c r="U4057" i="1"/>
  <c r="U3913" i="1"/>
  <c r="Q4057" i="1"/>
  <c r="Q3913" i="1"/>
  <c r="M4057" i="1"/>
  <c r="M3913" i="1"/>
  <c r="R4056" i="1"/>
  <c r="R3912" i="1"/>
  <c r="N4056" i="1"/>
  <c r="N3912" i="1"/>
  <c r="S4055" i="1"/>
  <c r="S3911" i="1"/>
  <c r="O4055" i="1"/>
  <c r="O3911" i="1"/>
  <c r="T4054" i="1"/>
  <c r="T3910" i="1"/>
  <c r="P4054" i="1"/>
  <c r="P3910" i="1"/>
  <c r="U4053" i="1"/>
  <c r="U3909" i="1"/>
  <c r="Q4053" i="1"/>
  <c r="Q3909" i="1"/>
  <c r="M4053" i="1"/>
  <c r="M3909" i="1"/>
  <c r="R4052" i="1"/>
  <c r="R3908" i="1"/>
  <c r="N4052" i="1"/>
  <c r="N3908" i="1"/>
  <c r="S4051" i="1"/>
  <c r="S3907" i="1"/>
  <c r="O4051" i="1"/>
  <c r="O3907" i="1"/>
  <c r="T4050" i="1"/>
  <c r="T3906" i="1"/>
  <c r="P4050" i="1"/>
  <c r="P3906" i="1"/>
  <c r="U4049" i="1"/>
  <c r="U3905" i="1"/>
  <c r="Q4049" i="1"/>
  <c r="Q3905" i="1"/>
  <c r="M4049" i="1"/>
  <c r="M3905" i="1"/>
  <c r="R4048" i="1"/>
  <c r="R3904" i="1"/>
  <c r="N4048" i="1"/>
  <c r="N3904" i="1"/>
  <c r="S4047" i="1"/>
  <c r="S3903" i="1"/>
  <c r="O4047" i="1"/>
  <c r="O3903" i="1"/>
  <c r="T4046" i="1"/>
  <c r="T3902" i="1"/>
  <c r="P4046" i="1"/>
  <c r="P3902" i="1"/>
  <c r="U4045" i="1"/>
  <c r="Q4045" i="1"/>
  <c r="M4045" i="1"/>
  <c r="R4044" i="1"/>
  <c r="N4044" i="1"/>
  <c r="T4042" i="1"/>
  <c r="P4042" i="1"/>
  <c r="U4041" i="1"/>
  <c r="Q4041" i="1"/>
  <c r="M4041" i="1"/>
  <c r="R4040" i="1"/>
  <c r="N4040" i="1"/>
  <c r="T4038" i="1"/>
  <c r="P4038" i="1"/>
  <c r="U4037" i="1"/>
  <c r="Q4037" i="1"/>
  <c r="M4037" i="1"/>
  <c r="R4036" i="1"/>
  <c r="N4036" i="1"/>
  <c r="T4034" i="1"/>
  <c r="P4034" i="1"/>
  <c r="R3994" i="1"/>
  <c r="R3990" i="1"/>
  <c r="R3986" i="1"/>
  <c r="R3982" i="1"/>
  <c r="R3978" i="1"/>
  <c r="R3974" i="1"/>
  <c r="R3970" i="1"/>
  <c r="R3966" i="1"/>
  <c r="L5557" i="1"/>
  <c r="L5549" i="1"/>
  <c r="T5553" i="1"/>
  <c r="P5553" i="1"/>
  <c r="R5506" i="1"/>
  <c r="R5502" i="1"/>
  <c r="R5498" i="1"/>
  <c r="R5494" i="1"/>
  <c r="R5490" i="1"/>
  <c r="P5556" i="1"/>
  <c r="O5549" i="1"/>
  <c r="L5470" i="1"/>
  <c r="O5451" i="1"/>
  <c r="L5538" i="1"/>
  <c r="O5519" i="1"/>
  <c r="L5221" i="1"/>
  <c r="L5005" i="1"/>
  <c r="L5217" i="1"/>
  <c r="L5001" i="1"/>
  <c r="L5213" i="1"/>
  <c r="L4997" i="1"/>
  <c r="L5209" i="1"/>
  <c r="L4993" i="1"/>
  <c r="L5205" i="1"/>
  <c r="L4989" i="1"/>
  <c r="L5201" i="1"/>
  <c r="L4985" i="1"/>
  <c r="L5197" i="1"/>
  <c r="L4981" i="1"/>
  <c r="L5193" i="1"/>
  <c r="L4977" i="1"/>
  <c r="L5189" i="1"/>
  <c r="L4973" i="1"/>
  <c r="T5221" i="1"/>
  <c r="T5005" i="1"/>
  <c r="P5221" i="1"/>
  <c r="P5005" i="1"/>
  <c r="U5220" i="1"/>
  <c r="U5004" i="1"/>
  <c r="Q5220" i="1"/>
  <c r="Q5004" i="1"/>
  <c r="N5219" i="1"/>
  <c r="N5003" i="1"/>
  <c r="S5218" i="1"/>
  <c r="S5002" i="1"/>
  <c r="O5218" i="1"/>
  <c r="O5002" i="1"/>
  <c r="T5217" i="1"/>
  <c r="T5001" i="1"/>
  <c r="P5217" i="1"/>
  <c r="P5001" i="1"/>
  <c r="U5216" i="1"/>
  <c r="U5000" i="1"/>
  <c r="M5216" i="1"/>
  <c r="M5000" i="1"/>
  <c r="R5215" i="1"/>
  <c r="R4999" i="1"/>
  <c r="S5214" i="1"/>
  <c r="S4998" i="1"/>
  <c r="O5214" i="1"/>
  <c r="O4998" i="1"/>
  <c r="T5213" i="1"/>
  <c r="T4997" i="1"/>
  <c r="P5213" i="1"/>
  <c r="P4997" i="1"/>
  <c r="Q5212" i="1"/>
  <c r="Q4996" i="1"/>
  <c r="M5212" i="1"/>
  <c r="M4996" i="1"/>
  <c r="R4995" i="1"/>
  <c r="R5211" i="1"/>
  <c r="N5211" i="1"/>
  <c r="N4995" i="1"/>
  <c r="S5210" i="1"/>
  <c r="S4994" i="1"/>
  <c r="O5210" i="1"/>
  <c r="O4994" i="1"/>
  <c r="T5209" i="1"/>
  <c r="T4993" i="1"/>
  <c r="P5209" i="1"/>
  <c r="P4993" i="1"/>
  <c r="U5208" i="1"/>
  <c r="U4992" i="1"/>
  <c r="M5208" i="1"/>
  <c r="M4992" i="1"/>
  <c r="R5207" i="1"/>
  <c r="R4991" i="1"/>
  <c r="S5206" i="1"/>
  <c r="S4990" i="1"/>
  <c r="O5206" i="1"/>
  <c r="O4990" i="1"/>
  <c r="T5205" i="1"/>
  <c r="T4989" i="1"/>
  <c r="P5205" i="1"/>
  <c r="P4989" i="1"/>
  <c r="Q5204" i="1"/>
  <c r="Q4988" i="1"/>
  <c r="M4988" i="1"/>
  <c r="M5204" i="1"/>
  <c r="R5203" i="1"/>
  <c r="R4987" i="1"/>
  <c r="N5203" i="1"/>
  <c r="N4987" i="1"/>
  <c r="S5202" i="1"/>
  <c r="S4986" i="1"/>
  <c r="O5202" i="1"/>
  <c r="O4986" i="1"/>
  <c r="T5201" i="1"/>
  <c r="T4985" i="1"/>
  <c r="P5201" i="1"/>
  <c r="P4985" i="1"/>
  <c r="U5200" i="1"/>
  <c r="U4984" i="1"/>
  <c r="M5200" i="1"/>
  <c r="M4984" i="1"/>
  <c r="R5199" i="1"/>
  <c r="R4983" i="1"/>
  <c r="S5198" i="1"/>
  <c r="S4982" i="1"/>
  <c r="O5198" i="1"/>
  <c r="O4982" i="1"/>
  <c r="T5197" i="1"/>
  <c r="T4981" i="1"/>
  <c r="P5197" i="1"/>
  <c r="P4981" i="1"/>
  <c r="Q5196" i="1"/>
  <c r="Q4980" i="1"/>
  <c r="M5196" i="1"/>
  <c r="M4980" i="1"/>
  <c r="R4979" i="1"/>
  <c r="R5195" i="1"/>
  <c r="N5195" i="1"/>
  <c r="N4979" i="1"/>
  <c r="S5194" i="1"/>
  <c r="S4978" i="1"/>
  <c r="O5194" i="1"/>
  <c r="O4978" i="1"/>
  <c r="T5193" i="1"/>
  <c r="T4977" i="1"/>
  <c r="P5193" i="1"/>
  <c r="P4977" i="1"/>
  <c r="U5192" i="1"/>
  <c r="U4976" i="1"/>
  <c r="M5192" i="1"/>
  <c r="M4976" i="1"/>
  <c r="R5191" i="1"/>
  <c r="R4975" i="1"/>
  <c r="S5190" i="1"/>
  <c r="S4974" i="1"/>
  <c r="O5190" i="1"/>
  <c r="O4974" i="1"/>
  <c r="T5189" i="1"/>
  <c r="T4973" i="1"/>
  <c r="P5189" i="1"/>
  <c r="P4973" i="1"/>
  <c r="Q5188" i="1"/>
  <c r="Q4972" i="1"/>
  <c r="M4972" i="1"/>
  <c r="M5188" i="1"/>
  <c r="R5187" i="1"/>
  <c r="R4971" i="1"/>
  <c r="N5187" i="1"/>
  <c r="N4971" i="1"/>
  <c r="S5186" i="1"/>
  <c r="S4970" i="1"/>
  <c r="O5186" i="1"/>
  <c r="O4970" i="1"/>
  <c r="L3883" i="1"/>
  <c r="L3879" i="1"/>
  <c r="N3889" i="1"/>
  <c r="P3887" i="1"/>
  <c r="R3885" i="1"/>
  <c r="R3881" i="1"/>
  <c r="N3877" i="1"/>
  <c r="N3873" i="1"/>
  <c r="P3871" i="1"/>
  <c r="R3869" i="1"/>
  <c r="T3867" i="1"/>
  <c r="N3865" i="1"/>
  <c r="P3863" i="1"/>
  <c r="R3861" i="1"/>
  <c r="N3857" i="1"/>
  <c r="P3855" i="1"/>
  <c r="Q3854" i="1"/>
  <c r="L3911" i="1"/>
  <c r="P3919" i="1"/>
  <c r="M3914" i="1"/>
  <c r="S3908" i="1"/>
  <c r="P3903" i="1"/>
  <c r="T3899" i="1"/>
  <c r="M3898" i="1"/>
  <c r="S3892" i="1"/>
  <c r="U3890" i="1"/>
  <c r="L4063" i="1"/>
  <c r="L4047" i="1"/>
  <c r="R4069" i="1"/>
  <c r="T4067" i="1"/>
  <c r="O4064" i="1"/>
  <c r="N4057" i="1"/>
  <c r="T4051" i="1"/>
  <c r="M4050" i="1"/>
  <c r="P4039" i="1"/>
  <c r="R5556" i="1"/>
  <c r="N2877" i="1"/>
  <c r="N2869" i="1"/>
  <c r="Q2866" i="1"/>
  <c r="R2865" i="1"/>
  <c r="N2861" i="1"/>
  <c r="R2857" i="1"/>
  <c r="N2853" i="1"/>
  <c r="Q2850" i="1"/>
  <c r="U2846" i="1"/>
  <c r="M2846" i="1"/>
  <c r="R3156" i="1"/>
  <c r="R3140" i="1"/>
  <c r="N2903" i="1"/>
  <c r="N3326" i="1"/>
  <c r="Q3324" i="1"/>
  <c r="Q3322" i="1"/>
  <c r="T3319" i="1"/>
  <c r="M3318" i="1"/>
  <c r="M3316" i="1"/>
  <c r="O3286" i="1"/>
  <c r="U3283" i="1"/>
  <c r="T3280" i="1"/>
  <c r="M3279" i="1"/>
  <c r="T3242" i="1"/>
  <c r="U3277" i="1"/>
  <c r="M3277" i="1"/>
  <c r="O3276" i="1"/>
  <c r="U3273" i="1"/>
  <c r="M3273" i="1"/>
  <c r="O3272" i="1"/>
  <c r="U3269" i="1"/>
  <c r="M3269" i="1"/>
  <c r="O3268" i="1"/>
  <c r="U3265" i="1"/>
  <c r="M3265" i="1"/>
  <c r="O3264" i="1"/>
  <c r="U3261" i="1"/>
  <c r="M3261" i="1"/>
  <c r="O3260" i="1"/>
  <c r="U3257" i="1"/>
  <c r="M3257" i="1"/>
  <c r="O3256" i="1"/>
  <c r="U3253" i="1"/>
  <c r="M3253" i="1"/>
  <c r="O3252" i="1"/>
  <c r="U3249" i="1"/>
  <c r="M3249" i="1"/>
  <c r="O3248" i="1"/>
  <c r="U3245" i="1"/>
  <c r="M3245" i="1"/>
  <c r="O3244" i="1"/>
  <c r="P3132" i="1"/>
  <c r="T3130" i="1"/>
  <c r="N3129" i="1"/>
  <c r="R3127" i="1"/>
  <c r="L3126" i="1"/>
  <c r="P3124" i="1"/>
  <c r="T3122" i="1"/>
  <c r="N3121" i="1"/>
  <c r="R3119" i="1"/>
  <c r="T3116" i="1"/>
  <c r="P3110" i="1"/>
  <c r="L3104" i="1"/>
  <c r="R3421" i="1"/>
  <c r="N3415" i="1"/>
  <c r="T3408" i="1"/>
  <c r="U3391" i="1"/>
  <c r="O3206" i="1"/>
  <c r="P2953" i="1"/>
  <c r="R3240" i="1"/>
  <c r="P3237" i="1"/>
  <c r="R3236" i="1"/>
  <c r="P3233" i="1"/>
  <c r="R3232" i="1"/>
  <c r="P3229" i="1"/>
  <c r="R3228" i="1"/>
  <c r="P3225" i="1"/>
  <c r="R3224" i="1"/>
  <c r="P3221" i="1"/>
  <c r="R3216" i="1"/>
  <c r="P3213" i="1"/>
  <c r="R3208" i="1"/>
  <c r="U3238" i="1"/>
  <c r="N3237" i="1"/>
  <c r="M3234" i="1"/>
  <c r="U3230" i="1"/>
  <c r="N3229" i="1"/>
  <c r="M3226" i="1"/>
  <c r="N3221" i="1"/>
  <c r="M3218" i="1"/>
  <c r="U3214" i="1"/>
  <c r="N3213" i="1"/>
  <c r="P2949" i="1"/>
  <c r="P2941" i="1"/>
  <c r="L2927" i="1"/>
  <c r="R3095" i="1"/>
  <c r="N3095" i="1"/>
  <c r="R3091" i="1"/>
  <c r="N3091" i="1"/>
  <c r="R3087" i="1"/>
  <c r="N3087" i="1"/>
  <c r="R3083" i="1"/>
  <c r="N3083" i="1"/>
  <c r="R3079" i="1"/>
  <c r="N3079" i="1"/>
  <c r="R3075" i="1"/>
  <c r="N3075" i="1"/>
  <c r="R3071" i="1"/>
  <c r="N3071" i="1"/>
  <c r="R3067" i="1"/>
  <c r="N3067" i="1"/>
  <c r="R3063" i="1"/>
  <c r="N3063" i="1"/>
  <c r="R3887" i="1"/>
  <c r="N3887" i="1"/>
  <c r="R3883" i="1"/>
  <c r="N3883" i="1"/>
  <c r="R3879" i="1"/>
  <c r="N3879" i="1"/>
  <c r="R3875" i="1"/>
  <c r="N3875" i="1"/>
  <c r="R3871" i="1"/>
  <c r="N3871" i="1"/>
  <c r="R3867" i="1"/>
  <c r="N3867" i="1"/>
  <c r="R3863" i="1"/>
  <c r="N3863" i="1"/>
  <c r="R3859" i="1"/>
  <c r="N3859" i="1"/>
  <c r="R3855" i="1"/>
  <c r="N3855" i="1"/>
  <c r="O4034" i="1"/>
  <c r="L4140" i="1"/>
  <c r="L3996" i="1"/>
  <c r="L4136" i="1"/>
  <c r="L3992" i="1"/>
  <c r="L4132" i="1"/>
  <c r="L3988" i="1"/>
  <c r="L4128" i="1"/>
  <c r="L3984" i="1"/>
  <c r="L4124" i="1"/>
  <c r="L3980" i="1"/>
  <c r="L4120" i="1"/>
  <c r="L3976" i="1"/>
  <c r="L4116" i="1"/>
  <c r="L3972" i="1"/>
  <c r="L4112" i="1"/>
  <c r="L3968" i="1"/>
  <c r="L4108" i="1"/>
  <c r="L3964" i="1"/>
  <c r="S4141" i="1"/>
  <c r="S3997" i="1"/>
  <c r="O4141" i="1"/>
  <c r="O3997" i="1"/>
  <c r="T4140" i="1"/>
  <c r="T3996" i="1"/>
  <c r="P4140" i="1"/>
  <c r="P3996" i="1"/>
  <c r="S4137" i="1"/>
  <c r="S3993" i="1"/>
  <c r="O4137" i="1"/>
  <c r="O3993" i="1"/>
  <c r="T4136" i="1"/>
  <c r="T3992" i="1"/>
  <c r="P4136" i="1"/>
  <c r="P3992" i="1"/>
  <c r="S4133" i="1"/>
  <c r="S3989" i="1"/>
  <c r="O4133" i="1"/>
  <c r="O3989" i="1"/>
  <c r="T4132" i="1"/>
  <c r="T3988" i="1"/>
  <c r="P4132" i="1"/>
  <c r="P3988" i="1"/>
  <c r="S4129" i="1"/>
  <c r="S3985" i="1"/>
  <c r="O4129" i="1"/>
  <c r="O3985" i="1"/>
  <c r="T4128" i="1"/>
  <c r="T3984" i="1"/>
  <c r="P4128" i="1"/>
  <c r="P3984" i="1"/>
  <c r="S4125" i="1"/>
  <c r="S3981" i="1"/>
  <c r="O4125" i="1"/>
  <c r="O3981" i="1"/>
  <c r="T4124" i="1"/>
  <c r="T3980" i="1"/>
  <c r="P4124" i="1"/>
  <c r="P3980" i="1"/>
  <c r="S4121" i="1"/>
  <c r="S3977" i="1"/>
  <c r="O4121" i="1"/>
  <c r="O3977" i="1"/>
  <c r="T4120" i="1"/>
  <c r="T3976" i="1"/>
  <c r="P4120" i="1"/>
  <c r="P3976" i="1"/>
  <c r="S4117" i="1"/>
  <c r="S3973" i="1"/>
  <c r="O4117" i="1"/>
  <c r="O3973" i="1"/>
  <c r="T4116" i="1"/>
  <c r="T3972" i="1"/>
  <c r="P4116" i="1"/>
  <c r="P3972" i="1"/>
  <c r="S4113" i="1"/>
  <c r="S3969" i="1"/>
  <c r="O4113" i="1"/>
  <c r="O3969" i="1"/>
  <c r="T4112" i="1"/>
  <c r="T3968" i="1"/>
  <c r="P4112" i="1"/>
  <c r="P3968" i="1"/>
  <c r="S4109" i="1"/>
  <c r="S3965" i="1"/>
  <c r="O4109" i="1"/>
  <c r="O3965" i="1"/>
  <c r="T4108" i="1"/>
  <c r="T3964" i="1"/>
  <c r="P4108" i="1"/>
  <c r="P3964" i="1"/>
  <c r="R4106" i="1"/>
  <c r="R3962" i="1"/>
  <c r="N4106" i="1"/>
  <c r="N3962" i="1"/>
  <c r="P3962" i="1"/>
  <c r="Q3997" i="1"/>
  <c r="U3995" i="1"/>
  <c r="M3995" i="1"/>
  <c r="O3994" i="1"/>
  <c r="Q3993" i="1"/>
  <c r="U3991" i="1"/>
  <c r="M3991" i="1"/>
  <c r="O3990" i="1"/>
  <c r="Q3989" i="1"/>
  <c r="U3987" i="1"/>
  <c r="M3987" i="1"/>
  <c r="O3986" i="1"/>
  <c r="Q3985" i="1"/>
  <c r="U3983" i="1"/>
  <c r="M3983" i="1"/>
  <c r="O3982" i="1"/>
  <c r="Q3981" i="1"/>
  <c r="U3979" i="1"/>
  <c r="M3979" i="1"/>
  <c r="O3978" i="1"/>
  <c r="Q3977" i="1"/>
  <c r="U3975" i="1"/>
  <c r="M3975" i="1"/>
  <c r="O3974" i="1"/>
  <c r="Q3973" i="1"/>
  <c r="U3971" i="1"/>
  <c r="M3971" i="1"/>
  <c r="O3970" i="1"/>
  <c r="Q3969" i="1"/>
  <c r="U3967" i="1"/>
  <c r="M3967" i="1"/>
  <c r="O3966" i="1"/>
  <c r="Q3965" i="1"/>
  <c r="U3963" i="1"/>
  <c r="M3963" i="1"/>
  <c r="L5580" i="1"/>
  <c r="L5508" i="1"/>
  <c r="L5576" i="1"/>
  <c r="L5504" i="1"/>
  <c r="L5572" i="1"/>
  <c r="L5500" i="1"/>
  <c r="L5568" i="1"/>
  <c r="L5496" i="1"/>
  <c r="L5564" i="1"/>
  <c r="L5492" i="1"/>
  <c r="L5560" i="1"/>
  <c r="L5488" i="1"/>
  <c r="L5556" i="1"/>
  <c r="L5484" i="1"/>
  <c r="L5548" i="1"/>
  <c r="L5476" i="1"/>
  <c r="S5581" i="1"/>
  <c r="S5509" i="1"/>
  <c r="O5581" i="1"/>
  <c r="O5509" i="1"/>
  <c r="T5580" i="1"/>
  <c r="T5508" i="1"/>
  <c r="P5580" i="1"/>
  <c r="P5508" i="1"/>
  <c r="S5577" i="1"/>
  <c r="S5505" i="1"/>
  <c r="O5577" i="1"/>
  <c r="O5505" i="1"/>
  <c r="T5576" i="1"/>
  <c r="T5504" i="1"/>
  <c r="P5576" i="1"/>
  <c r="P5504" i="1"/>
  <c r="S5573" i="1"/>
  <c r="S5501" i="1"/>
  <c r="O5573" i="1"/>
  <c r="O5501" i="1"/>
  <c r="T5572" i="1"/>
  <c r="T5500" i="1"/>
  <c r="P5572" i="1"/>
  <c r="P5500" i="1"/>
  <c r="S5569" i="1"/>
  <c r="S5497" i="1"/>
  <c r="O5569" i="1"/>
  <c r="O5497" i="1"/>
  <c r="T5568" i="1"/>
  <c r="T5496" i="1"/>
  <c r="P5568" i="1"/>
  <c r="P5496" i="1"/>
  <c r="S5565" i="1"/>
  <c r="S5493" i="1"/>
  <c r="O5565" i="1"/>
  <c r="O5493" i="1"/>
  <c r="T5564" i="1"/>
  <c r="T5492" i="1"/>
  <c r="P5564" i="1"/>
  <c r="P5492" i="1"/>
  <c r="S5561" i="1"/>
  <c r="S5489" i="1"/>
  <c r="O5561" i="1"/>
  <c r="O5489" i="1"/>
  <c r="T5560" i="1"/>
  <c r="T5488" i="1"/>
  <c r="P5560" i="1"/>
  <c r="P5488" i="1"/>
  <c r="R5558" i="1"/>
  <c r="N5558" i="1"/>
  <c r="S5557" i="1"/>
  <c r="S5485" i="1"/>
  <c r="T5484" i="1"/>
  <c r="T5556" i="1"/>
  <c r="R5554" i="1"/>
  <c r="O5553" i="1"/>
  <c r="O5481" i="1"/>
  <c r="T5552" i="1"/>
  <c r="T5480" i="1"/>
  <c r="P5480" i="1"/>
  <c r="P5552" i="1"/>
  <c r="R5550" i="1"/>
  <c r="N5550" i="1"/>
  <c r="S5549" i="1"/>
  <c r="S5477" i="1"/>
  <c r="P5476" i="1"/>
  <c r="P5548" i="1"/>
  <c r="R5546" i="1"/>
  <c r="R5474" i="1"/>
  <c r="N5546" i="1"/>
  <c r="N5474" i="1"/>
  <c r="P5474" i="1"/>
  <c r="Q5509" i="1"/>
  <c r="U5507" i="1"/>
  <c r="M5507" i="1"/>
  <c r="O5506" i="1"/>
  <c r="Q5505" i="1"/>
  <c r="U5503" i="1"/>
  <c r="M5503" i="1"/>
  <c r="O5502" i="1"/>
  <c r="Q5501" i="1"/>
  <c r="U5499" i="1"/>
  <c r="M5499" i="1"/>
  <c r="O5498" i="1"/>
  <c r="Q5497" i="1"/>
  <c r="U5495" i="1"/>
  <c r="M5495" i="1"/>
  <c r="O5494" i="1"/>
  <c r="Q5493" i="1"/>
  <c r="U5491" i="1"/>
  <c r="M5491" i="1"/>
  <c r="O5490" i="1"/>
  <c r="Q5489" i="1"/>
  <c r="U5487" i="1"/>
  <c r="M5487" i="1"/>
  <c r="U5483" i="1"/>
  <c r="M5483" i="1"/>
  <c r="U5479" i="1"/>
  <c r="M5479" i="1"/>
  <c r="U5475" i="1"/>
  <c r="M5475" i="1"/>
  <c r="S5553" i="1"/>
  <c r="L5534" i="1"/>
  <c r="L5462" i="1"/>
  <c r="L5458" i="1"/>
  <c r="L5530" i="1"/>
  <c r="L5518" i="1"/>
  <c r="L5446" i="1"/>
  <c r="L5442" i="1"/>
  <c r="L5514" i="1"/>
  <c r="U5545" i="1"/>
  <c r="U5473" i="1"/>
  <c r="Q5545" i="1"/>
  <c r="Q5473" i="1"/>
  <c r="M5545" i="1"/>
  <c r="M5473" i="1"/>
  <c r="R5544" i="1"/>
  <c r="R5472" i="1"/>
  <c r="O5471" i="1"/>
  <c r="O5543" i="1"/>
  <c r="T5470" i="1"/>
  <c r="T5542" i="1"/>
  <c r="P5542" i="1"/>
  <c r="P5470" i="1"/>
  <c r="U5541" i="1"/>
  <c r="U5469" i="1"/>
  <c r="Q5541" i="1"/>
  <c r="Q5469" i="1"/>
  <c r="M5541" i="1"/>
  <c r="M5469" i="1"/>
  <c r="R5468" i="1"/>
  <c r="R5540" i="1"/>
  <c r="N5540" i="1"/>
  <c r="N5468" i="1"/>
  <c r="S5539" i="1"/>
  <c r="S5467" i="1"/>
  <c r="P5466" i="1"/>
  <c r="P5538" i="1"/>
  <c r="U5537" i="1"/>
  <c r="U5465" i="1"/>
  <c r="Q5537" i="1"/>
  <c r="Q5465" i="1"/>
  <c r="M5537" i="1"/>
  <c r="M5465" i="1"/>
  <c r="N5464" i="1"/>
  <c r="N5536" i="1"/>
  <c r="S5463" i="1"/>
  <c r="S5535" i="1"/>
  <c r="U5533" i="1"/>
  <c r="U5461" i="1"/>
  <c r="Q5533" i="1"/>
  <c r="Q5461" i="1"/>
  <c r="M5533" i="1"/>
  <c r="M5461" i="1"/>
  <c r="O5531" i="1"/>
  <c r="O5459" i="1"/>
  <c r="T5530" i="1"/>
  <c r="T5458" i="1"/>
  <c r="U5529" i="1"/>
  <c r="U5457" i="1"/>
  <c r="Q5529" i="1"/>
  <c r="Q5457" i="1"/>
  <c r="M5529" i="1"/>
  <c r="M5457" i="1"/>
  <c r="R5528" i="1"/>
  <c r="R5456" i="1"/>
  <c r="O5455" i="1"/>
  <c r="O5527" i="1"/>
  <c r="T5454" i="1"/>
  <c r="T5526" i="1"/>
  <c r="P5526" i="1"/>
  <c r="P5454" i="1"/>
  <c r="U5525" i="1"/>
  <c r="U5453" i="1"/>
  <c r="Q5525" i="1"/>
  <c r="Q5453" i="1"/>
  <c r="M5525" i="1"/>
  <c r="M5453" i="1"/>
  <c r="R5452" i="1"/>
  <c r="R5524" i="1"/>
  <c r="N5524" i="1"/>
  <c r="N5452" i="1"/>
  <c r="S5523" i="1"/>
  <c r="S5451" i="1"/>
  <c r="P5450" i="1"/>
  <c r="P5522" i="1"/>
  <c r="U5521" i="1"/>
  <c r="U5449" i="1"/>
  <c r="Q5521" i="1"/>
  <c r="Q5449" i="1"/>
  <c r="M5521" i="1"/>
  <c r="M5449" i="1"/>
  <c r="N5448" i="1"/>
  <c r="N5520" i="1"/>
  <c r="S5447" i="1"/>
  <c r="S5519" i="1"/>
  <c r="U5517" i="1"/>
  <c r="U5445" i="1"/>
  <c r="Q5517" i="1"/>
  <c r="Q5445" i="1"/>
  <c r="M5517" i="1"/>
  <c r="M5445" i="1"/>
  <c r="O5515" i="1"/>
  <c r="O5443" i="1"/>
  <c r="T5514" i="1"/>
  <c r="T5442" i="1"/>
  <c r="U5513" i="1"/>
  <c r="U5441" i="1"/>
  <c r="Q5513" i="1"/>
  <c r="Q5441" i="1"/>
  <c r="M5513" i="1"/>
  <c r="M5441" i="1"/>
  <c r="R5512" i="1"/>
  <c r="R5440" i="1"/>
  <c r="O5439" i="1"/>
  <c r="O5511" i="1"/>
  <c r="T5510" i="1"/>
  <c r="T5438" i="1"/>
  <c r="P5510" i="1"/>
  <c r="P5438" i="1"/>
  <c r="R5543" i="1"/>
  <c r="R5471" i="1"/>
  <c r="T5540" i="1"/>
  <c r="T5468" i="1"/>
  <c r="R5467" i="1"/>
  <c r="R5539" i="1"/>
  <c r="N5539" i="1"/>
  <c r="N5467" i="1"/>
  <c r="T5464" i="1"/>
  <c r="T5536" i="1"/>
  <c r="L5536" i="1"/>
  <c r="L5464" i="1"/>
  <c r="N5463" i="1"/>
  <c r="N5535" i="1"/>
  <c r="L5460" i="1"/>
  <c r="L5532" i="1"/>
  <c r="R5527" i="1"/>
  <c r="R5455" i="1"/>
  <c r="T5524" i="1"/>
  <c r="T5452" i="1"/>
  <c r="R5451" i="1"/>
  <c r="R5523" i="1"/>
  <c r="N5523" i="1"/>
  <c r="N5451" i="1"/>
  <c r="T5448" i="1"/>
  <c r="T5520" i="1"/>
  <c r="L5520" i="1"/>
  <c r="L5448" i="1"/>
  <c r="N5447" i="1"/>
  <c r="N5519" i="1"/>
  <c r="L5444" i="1"/>
  <c r="L5516" i="1"/>
  <c r="R5511" i="1"/>
  <c r="R5439" i="1"/>
  <c r="L5537" i="1"/>
  <c r="L5465" i="1"/>
  <c r="L5461" i="1"/>
  <c r="L5533" i="1"/>
  <c r="L5521" i="1"/>
  <c r="L5449" i="1"/>
  <c r="L5445" i="1"/>
  <c r="L5517" i="1"/>
  <c r="T5541" i="1"/>
  <c r="T5469" i="1"/>
  <c r="T5465" i="1"/>
  <c r="T5537" i="1"/>
  <c r="T5525" i="1"/>
  <c r="T5453" i="1"/>
  <c r="T5449" i="1"/>
  <c r="T5521" i="1"/>
  <c r="R5464" i="1"/>
  <c r="P5462" i="1"/>
  <c r="N5460" i="1"/>
  <c r="T5450" i="1"/>
  <c r="R5447" i="1"/>
  <c r="S5443" i="1"/>
  <c r="S5543" i="1"/>
  <c r="R5532" i="1"/>
  <c r="P5530" i="1"/>
  <c r="N5528" i="1"/>
  <c r="T5518" i="1"/>
  <c r="R5515" i="1"/>
  <c r="S5511" i="1"/>
  <c r="S5542" i="1"/>
  <c r="O5542" i="1"/>
  <c r="S5538" i="1"/>
  <c r="O5538" i="1"/>
  <c r="S5534" i="1"/>
  <c r="O5534" i="1"/>
  <c r="S5530" i="1"/>
  <c r="O5530" i="1"/>
  <c r="S5526" i="1"/>
  <c r="O5526" i="1"/>
  <c r="S5522" i="1"/>
  <c r="O5522" i="1"/>
  <c r="S5518" i="1"/>
  <c r="O5518" i="1"/>
  <c r="S5514" i="1"/>
  <c r="O5514" i="1"/>
  <c r="U3901" i="1"/>
  <c r="Q3901" i="1"/>
  <c r="M3901" i="1"/>
  <c r="R3900" i="1"/>
  <c r="N3900" i="1"/>
  <c r="S3899" i="1"/>
  <c r="O3899" i="1"/>
  <c r="T3898" i="1"/>
  <c r="P3898" i="1"/>
  <c r="U3897" i="1"/>
  <c r="Q3897" i="1"/>
  <c r="M3897" i="1"/>
  <c r="R3896" i="1"/>
  <c r="N3896" i="1"/>
  <c r="S3895" i="1"/>
  <c r="O3895" i="1"/>
  <c r="T3894" i="1"/>
  <c r="P3894" i="1"/>
  <c r="U3893" i="1"/>
  <c r="Q3893" i="1"/>
  <c r="M3893" i="1"/>
  <c r="R3892" i="1"/>
  <c r="N3892" i="1"/>
  <c r="S3891" i="1"/>
  <c r="O3891" i="1"/>
  <c r="T3890" i="1"/>
  <c r="P3890" i="1"/>
  <c r="L3962" i="1"/>
  <c r="U3996" i="1"/>
  <c r="Q3996" i="1"/>
  <c r="M3996" i="1"/>
  <c r="S3995" i="1"/>
  <c r="O3995" i="1"/>
  <c r="U3992" i="1"/>
  <c r="Q3992" i="1"/>
  <c r="M3992" i="1"/>
  <c r="S3991" i="1"/>
  <c r="O3991" i="1"/>
  <c r="U3988" i="1"/>
  <c r="Q3988" i="1"/>
  <c r="M3988" i="1"/>
  <c r="S3987" i="1"/>
  <c r="O3987" i="1"/>
  <c r="U3984" i="1"/>
  <c r="Q3984" i="1"/>
  <c r="M3984" i="1"/>
  <c r="S3983" i="1"/>
  <c r="O3983" i="1"/>
  <c r="U3980" i="1"/>
  <c r="Q3980" i="1"/>
  <c r="M3980" i="1"/>
  <c r="S3979" i="1"/>
  <c r="O3979" i="1"/>
  <c r="U3976" i="1"/>
  <c r="Q3976" i="1"/>
  <c r="M3976" i="1"/>
  <c r="S3975" i="1"/>
  <c r="O3975" i="1"/>
  <c r="U3972" i="1"/>
  <c r="Q3972" i="1"/>
  <c r="M3972" i="1"/>
  <c r="S3971" i="1"/>
  <c r="O3971" i="1"/>
  <c r="U3968" i="1"/>
  <c r="Q3968" i="1"/>
  <c r="M3968" i="1"/>
  <c r="S3967" i="1"/>
  <c r="O3967" i="1"/>
  <c r="U3964" i="1"/>
  <c r="Q3964" i="1"/>
  <c r="M3964" i="1"/>
  <c r="S3963" i="1"/>
  <c r="O3963" i="1"/>
  <c r="U5557" i="1"/>
  <c r="Q5557" i="1"/>
  <c r="M5557" i="1"/>
  <c r="U5553" i="1"/>
  <c r="Q5553" i="1"/>
  <c r="M5553" i="1"/>
  <c r="U5549" i="1"/>
  <c r="Q5549" i="1"/>
  <c r="M5549" i="1"/>
  <c r="L5474" i="1"/>
  <c r="U5508" i="1"/>
  <c r="Q5508" i="1"/>
  <c r="M5508" i="1"/>
  <c r="S5507" i="1"/>
  <c r="O5507" i="1"/>
  <c r="U5504" i="1"/>
  <c r="Q5504" i="1"/>
  <c r="M5504" i="1"/>
  <c r="S5503" i="1"/>
  <c r="O5503" i="1"/>
  <c r="U5500" i="1"/>
  <c r="Q5500" i="1"/>
  <c r="M5500" i="1"/>
  <c r="S5499" i="1"/>
  <c r="O5499" i="1"/>
  <c r="U5496" i="1"/>
  <c r="Q5496" i="1"/>
  <c r="M5496" i="1"/>
  <c r="S5495" i="1"/>
  <c r="O5495" i="1"/>
  <c r="U5492" i="1"/>
  <c r="Q5492" i="1"/>
  <c r="M5492" i="1"/>
  <c r="S5491" i="1"/>
  <c r="O5491" i="1"/>
  <c r="U5488" i="1"/>
  <c r="Q5488" i="1"/>
  <c r="M5488" i="1"/>
  <c r="S5487" i="1"/>
  <c r="O5487" i="1"/>
  <c r="Q5484" i="1"/>
  <c r="M5484" i="1"/>
  <c r="U5480" i="1"/>
  <c r="O5479" i="1"/>
  <c r="Q5476" i="1"/>
  <c r="M5476" i="1"/>
  <c r="R5555" i="1"/>
  <c r="R5547" i="1"/>
  <c r="U5543" i="1"/>
  <c r="U5471" i="1"/>
  <c r="Q5543" i="1"/>
  <c r="Q5471" i="1"/>
  <c r="M5543" i="1"/>
  <c r="M5471" i="1"/>
  <c r="U5539" i="1"/>
  <c r="U5467" i="1"/>
  <c r="Q5539" i="1"/>
  <c r="Q5467" i="1"/>
  <c r="M5539" i="1"/>
  <c r="M5467" i="1"/>
  <c r="U5535" i="1"/>
  <c r="U5463" i="1"/>
  <c r="Q5535" i="1"/>
  <c r="Q5463" i="1"/>
  <c r="M5535" i="1"/>
  <c r="M5463" i="1"/>
  <c r="U5531" i="1"/>
  <c r="U5459" i="1"/>
  <c r="Q5531" i="1"/>
  <c r="Q5459" i="1"/>
  <c r="M5531" i="1"/>
  <c r="M5459" i="1"/>
  <c r="U5527" i="1"/>
  <c r="U5455" i="1"/>
  <c r="Q5527" i="1"/>
  <c r="Q5455" i="1"/>
  <c r="M5527" i="1"/>
  <c r="M5455" i="1"/>
  <c r="U5523" i="1"/>
  <c r="U5451" i="1"/>
  <c r="Q5523" i="1"/>
  <c r="Q5451" i="1"/>
  <c r="M5523" i="1"/>
  <c r="M5451" i="1"/>
  <c r="U5519" i="1"/>
  <c r="U5447" i="1"/>
  <c r="Q5519" i="1"/>
  <c r="Q5447" i="1"/>
  <c r="M5519" i="1"/>
  <c r="M5447" i="1"/>
  <c r="U5515" i="1"/>
  <c r="U5443" i="1"/>
  <c r="Q5515" i="1"/>
  <c r="Q5443" i="1"/>
  <c r="M5515" i="1"/>
  <c r="M5443" i="1"/>
  <c r="U5511" i="1"/>
  <c r="U5439" i="1"/>
  <c r="Q5511" i="1"/>
  <c r="Q5439" i="1"/>
  <c r="M5511" i="1"/>
  <c r="M5439" i="1"/>
  <c r="L5219" i="1"/>
  <c r="L5003" i="1"/>
  <c r="L5215" i="1"/>
  <c r="L4999" i="1"/>
  <c r="L5211" i="1"/>
  <c r="L4995" i="1"/>
  <c r="L5207" i="1"/>
  <c r="L4991" i="1"/>
  <c r="L5203" i="1"/>
  <c r="L4987" i="1"/>
  <c r="L5199" i="1"/>
  <c r="L4983" i="1"/>
  <c r="L5195" i="1"/>
  <c r="L4979" i="1"/>
  <c r="L5191" i="1"/>
  <c r="L4975" i="1"/>
  <c r="L5187" i="1"/>
  <c r="L4971" i="1"/>
  <c r="S5220" i="1"/>
  <c r="S5004" i="1"/>
  <c r="O5220" i="1"/>
  <c r="O5004" i="1"/>
  <c r="T5219" i="1"/>
  <c r="T5003" i="1"/>
  <c r="P5219" i="1"/>
  <c r="P5003" i="1"/>
  <c r="R5005" i="1"/>
  <c r="Q5002" i="1"/>
  <c r="L5002" i="1"/>
  <c r="T4998" i="1"/>
  <c r="L4994" i="1"/>
  <c r="T4990" i="1"/>
  <c r="L4986" i="1"/>
  <c r="T4982" i="1"/>
  <c r="L4978" i="1"/>
  <c r="T4974" i="1"/>
  <c r="L4930" i="1"/>
  <c r="T4926" i="1"/>
  <c r="L4922" i="1"/>
  <c r="T4918" i="1"/>
  <c r="L4914" i="1"/>
  <c r="T4910" i="1"/>
  <c r="L4906" i="1"/>
  <c r="T4902" i="1"/>
  <c r="P5138" i="1"/>
  <c r="Q5125" i="1"/>
  <c r="P5122" i="1"/>
  <c r="L5052" i="1"/>
  <c r="L4836" i="1"/>
  <c r="L5044" i="1"/>
  <c r="L4828" i="1"/>
  <c r="O5077" i="1"/>
  <c r="O4861" i="1"/>
  <c r="P4860" i="1"/>
  <c r="P5076" i="1"/>
  <c r="Q5075" i="1"/>
  <c r="Q4859" i="1"/>
  <c r="R5074" i="1"/>
  <c r="R4858" i="1"/>
  <c r="S5073" i="1"/>
  <c r="S4857" i="1"/>
  <c r="N5070" i="1"/>
  <c r="N4854" i="1"/>
  <c r="O5069" i="1"/>
  <c r="O4853" i="1"/>
  <c r="P4852" i="1"/>
  <c r="P5068" i="1"/>
  <c r="Q5067" i="1"/>
  <c r="Q4851" i="1"/>
  <c r="R5066" i="1"/>
  <c r="R4850" i="1"/>
  <c r="S5065" i="1"/>
  <c r="S4849" i="1"/>
  <c r="N5062" i="1"/>
  <c r="N4846" i="1"/>
  <c r="O5061" i="1"/>
  <c r="O4845" i="1"/>
  <c r="P4844" i="1"/>
  <c r="P5060" i="1"/>
  <c r="Q5059" i="1"/>
  <c r="Q4843" i="1"/>
  <c r="R5058" i="1"/>
  <c r="R4842" i="1"/>
  <c r="S5057" i="1"/>
  <c r="S4841" i="1"/>
  <c r="T5056" i="1"/>
  <c r="T4840" i="1"/>
  <c r="U5055" i="1"/>
  <c r="U4839" i="1"/>
  <c r="M5055" i="1"/>
  <c r="M4839" i="1"/>
  <c r="O5053" i="1"/>
  <c r="O4837" i="1"/>
  <c r="P5052" i="1"/>
  <c r="P4836" i="1"/>
  <c r="Q5051" i="1"/>
  <c r="Q4835" i="1"/>
  <c r="R5050" i="1"/>
  <c r="R4834" i="1"/>
  <c r="S5049" i="1"/>
  <c r="S4833" i="1"/>
  <c r="T5048" i="1"/>
  <c r="T4832" i="1"/>
  <c r="U5047" i="1"/>
  <c r="U4831" i="1"/>
  <c r="M5047" i="1"/>
  <c r="M4831" i="1"/>
  <c r="O5045" i="1"/>
  <c r="O4829" i="1"/>
  <c r="P5044" i="1"/>
  <c r="P4828" i="1"/>
  <c r="Q5043" i="1"/>
  <c r="Q4827" i="1"/>
  <c r="R5042" i="1"/>
  <c r="R4826" i="1"/>
  <c r="L5064" i="1"/>
  <c r="R4897" i="1"/>
  <c r="R5113" i="1"/>
  <c r="N4897" i="1"/>
  <c r="N5113" i="1"/>
  <c r="O4896" i="1"/>
  <c r="O5112" i="1"/>
  <c r="T5111" i="1"/>
  <c r="T4895" i="1"/>
  <c r="P5111" i="1"/>
  <c r="P4895" i="1"/>
  <c r="Q4894" i="1"/>
  <c r="Q5110" i="1"/>
  <c r="R4893" i="1"/>
  <c r="R5109" i="1"/>
  <c r="S4892" i="1"/>
  <c r="S5108" i="1"/>
  <c r="O4892" i="1"/>
  <c r="O5108" i="1"/>
  <c r="T5107" i="1"/>
  <c r="T4891" i="1"/>
  <c r="U5106" i="1"/>
  <c r="U4890" i="1"/>
  <c r="Q4890" i="1"/>
  <c r="Q5106" i="1"/>
  <c r="N4889" i="1"/>
  <c r="N5105" i="1"/>
  <c r="S4888" i="1"/>
  <c r="S5104" i="1"/>
  <c r="O4888" i="1"/>
  <c r="O5104" i="1"/>
  <c r="P5103" i="1"/>
  <c r="P4887" i="1"/>
  <c r="U5102" i="1"/>
  <c r="U4886" i="1"/>
  <c r="Q4886" i="1"/>
  <c r="Q5102" i="1"/>
  <c r="R4885" i="1"/>
  <c r="R5101" i="1"/>
  <c r="N4885" i="1"/>
  <c r="N5101" i="1"/>
  <c r="S4884" i="1"/>
  <c r="S5100" i="1"/>
  <c r="T5099" i="1"/>
  <c r="T4883" i="1"/>
  <c r="P4883" i="1"/>
  <c r="P5099" i="1"/>
  <c r="U5098" i="1"/>
  <c r="U4882" i="1"/>
  <c r="R4881" i="1"/>
  <c r="R5097" i="1"/>
  <c r="N4881" i="1"/>
  <c r="N5097" i="1"/>
  <c r="O4880" i="1"/>
  <c r="O5096" i="1"/>
  <c r="T5095" i="1"/>
  <c r="T4879" i="1"/>
  <c r="P5095" i="1"/>
  <c r="P4879" i="1"/>
  <c r="Q4878" i="1"/>
  <c r="Q5094" i="1"/>
  <c r="R4877" i="1"/>
  <c r="R5093" i="1"/>
  <c r="S4876" i="1"/>
  <c r="S5092" i="1"/>
  <c r="O4876" i="1"/>
  <c r="O5092" i="1"/>
  <c r="T5091" i="1"/>
  <c r="T4875" i="1"/>
  <c r="U5090" i="1"/>
  <c r="U4874" i="1"/>
  <c r="Q4874" i="1"/>
  <c r="Q5090" i="1"/>
  <c r="N4873" i="1"/>
  <c r="N5089" i="1"/>
  <c r="S4872" i="1"/>
  <c r="S5088" i="1"/>
  <c r="O4872" i="1"/>
  <c r="O5088" i="1"/>
  <c r="P5087" i="1"/>
  <c r="P4871" i="1"/>
  <c r="U5086" i="1"/>
  <c r="U4870" i="1"/>
  <c r="Q4870" i="1"/>
  <c r="Q5086" i="1"/>
  <c r="R4869" i="1"/>
  <c r="R5085" i="1"/>
  <c r="N4869" i="1"/>
  <c r="N5085" i="1"/>
  <c r="S4868" i="1"/>
  <c r="S5084" i="1"/>
  <c r="T5083" i="1"/>
  <c r="T4867" i="1"/>
  <c r="P4867" i="1"/>
  <c r="P5083" i="1"/>
  <c r="U5082" i="1"/>
  <c r="U4866" i="1"/>
  <c r="R4865" i="1"/>
  <c r="R5081" i="1"/>
  <c r="N4865" i="1"/>
  <c r="N5081" i="1"/>
  <c r="O4864" i="1"/>
  <c r="O5080" i="1"/>
  <c r="T5079" i="1"/>
  <c r="T4863" i="1"/>
  <c r="P5079" i="1"/>
  <c r="P4863" i="1"/>
  <c r="Q4862" i="1"/>
  <c r="Q5078" i="1"/>
  <c r="M4862" i="1"/>
  <c r="M5078" i="1"/>
  <c r="R4896" i="1"/>
  <c r="L4895" i="1"/>
  <c r="L4887" i="1"/>
  <c r="R4880" i="1"/>
  <c r="L4879" i="1"/>
  <c r="R4872" i="1"/>
  <c r="L4871" i="1"/>
  <c r="R4864" i="1"/>
  <c r="L4863" i="1"/>
  <c r="U5110" i="1"/>
  <c r="P5107" i="1"/>
  <c r="T5103" i="1"/>
  <c r="O5100" i="1"/>
  <c r="S5096" i="1"/>
  <c r="N5093" i="1"/>
  <c r="R5089" i="1"/>
  <c r="Q5082" i="1"/>
  <c r="U5078" i="1"/>
  <c r="U4824" i="1"/>
  <c r="Q4818" i="1"/>
  <c r="M4812" i="1"/>
  <c r="S4799" i="1"/>
  <c r="U5038" i="1"/>
  <c r="M5026" i="1"/>
  <c r="R3995" i="1"/>
  <c r="N3995" i="1"/>
  <c r="R3991" i="1"/>
  <c r="N3991" i="1"/>
  <c r="R3987" i="1"/>
  <c r="N3987" i="1"/>
  <c r="R3983" i="1"/>
  <c r="N3983" i="1"/>
  <c r="T3982" i="1"/>
  <c r="P3982" i="1"/>
  <c r="R3979" i="1"/>
  <c r="N3979" i="1"/>
  <c r="T3978" i="1"/>
  <c r="P3978" i="1"/>
  <c r="R3975" i="1"/>
  <c r="N3975" i="1"/>
  <c r="T3974" i="1"/>
  <c r="P3974" i="1"/>
  <c r="R3971" i="1"/>
  <c r="N3971" i="1"/>
  <c r="T3970" i="1"/>
  <c r="P3970" i="1"/>
  <c r="R3967" i="1"/>
  <c r="N3967" i="1"/>
  <c r="T3966" i="1"/>
  <c r="P3966" i="1"/>
  <c r="R3963" i="1"/>
  <c r="N3963" i="1"/>
  <c r="S5558" i="1"/>
  <c r="O5558" i="1"/>
  <c r="S5554" i="1"/>
  <c r="O5554" i="1"/>
  <c r="S5550" i="1"/>
  <c r="O5550" i="1"/>
  <c r="R5507" i="1"/>
  <c r="N5507" i="1"/>
  <c r="T5506" i="1"/>
  <c r="P5506" i="1"/>
  <c r="L5506" i="1"/>
  <c r="R5503" i="1"/>
  <c r="N5503" i="1"/>
  <c r="T5502" i="1"/>
  <c r="P5502" i="1"/>
  <c r="R5499" i="1"/>
  <c r="N5499" i="1"/>
  <c r="T5498" i="1"/>
  <c r="P5498" i="1"/>
  <c r="R5495" i="1"/>
  <c r="N5495" i="1"/>
  <c r="T5494" i="1"/>
  <c r="P5494" i="1"/>
  <c r="R5491" i="1"/>
  <c r="N5491" i="1"/>
  <c r="T5490" i="1"/>
  <c r="P5490" i="1"/>
  <c r="R5487" i="1"/>
  <c r="N5487" i="1"/>
  <c r="P5482" i="1"/>
  <c r="N5479" i="1"/>
  <c r="S5544" i="1"/>
  <c r="S5472" i="1"/>
  <c r="O5544" i="1"/>
  <c r="O5472" i="1"/>
  <c r="S5540" i="1"/>
  <c r="S5468" i="1"/>
  <c r="O5540" i="1"/>
  <c r="O5468" i="1"/>
  <c r="S5536" i="1"/>
  <c r="S5464" i="1"/>
  <c r="O5536" i="1"/>
  <c r="O5464" i="1"/>
  <c r="S5532" i="1"/>
  <c r="S5460" i="1"/>
  <c r="O5532" i="1"/>
  <c r="O5460" i="1"/>
  <c r="S5528" i="1"/>
  <c r="S5456" i="1"/>
  <c r="O5528" i="1"/>
  <c r="O5456" i="1"/>
  <c r="S5524" i="1"/>
  <c r="S5452" i="1"/>
  <c r="O5524" i="1"/>
  <c r="O5452" i="1"/>
  <c r="S5520" i="1"/>
  <c r="S5448" i="1"/>
  <c r="O5520" i="1"/>
  <c r="O5448" i="1"/>
  <c r="S5516" i="1"/>
  <c r="S5444" i="1"/>
  <c r="O5516" i="1"/>
  <c r="O5444" i="1"/>
  <c r="S5512" i="1"/>
  <c r="S5440" i="1"/>
  <c r="O5512" i="1"/>
  <c r="O5440" i="1"/>
  <c r="U5221" i="1"/>
  <c r="U5005" i="1"/>
  <c r="Q5221" i="1"/>
  <c r="Q5005" i="1"/>
  <c r="M5221" i="1"/>
  <c r="M5005" i="1"/>
  <c r="R5220" i="1"/>
  <c r="R5004" i="1"/>
  <c r="N5220" i="1"/>
  <c r="N5004" i="1"/>
  <c r="U5217" i="1"/>
  <c r="U5001" i="1"/>
  <c r="Q5217" i="1"/>
  <c r="Q5001" i="1"/>
  <c r="M5217" i="1"/>
  <c r="M5001" i="1"/>
  <c r="R5216" i="1"/>
  <c r="R5000" i="1"/>
  <c r="N5216" i="1"/>
  <c r="N5000" i="1"/>
  <c r="U5213" i="1"/>
  <c r="U4997" i="1"/>
  <c r="Q5213" i="1"/>
  <c r="Q4997" i="1"/>
  <c r="M5213" i="1"/>
  <c r="M4997" i="1"/>
  <c r="R5212" i="1"/>
  <c r="R4996" i="1"/>
  <c r="N5212" i="1"/>
  <c r="N4996" i="1"/>
  <c r="U5209" i="1"/>
  <c r="U4993" i="1"/>
  <c r="Q5209" i="1"/>
  <c r="Q4993" i="1"/>
  <c r="M5209" i="1"/>
  <c r="M4993" i="1"/>
  <c r="R5208" i="1"/>
  <c r="R4992" i="1"/>
  <c r="N5208" i="1"/>
  <c r="N4992" i="1"/>
  <c r="U5205" i="1"/>
  <c r="U4989" i="1"/>
  <c r="Q5205" i="1"/>
  <c r="Q4989" i="1"/>
  <c r="M5205" i="1"/>
  <c r="M4989" i="1"/>
  <c r="R5204" i="1"/>
  <c r="R4988" i="1"/>
  <c r="N5204" i="1"/>
  <c r="N4988" i="1"/>
  <c r="U5201" i="1"/>
  <c r="U4985" i="1"/>
  <c r="Q5201" i="1"/>
  <c r="Q4985" i="1"/>
  <c r="M5201" i="1"/>
  <c r="M4985" i="1"/>
  <c r="R5200" i="1"/>
  <c r="R4984" i="1"/>
  <c r="N5200" i="1"/>
  <c r="N4984" i="1"/>
  <c r="U5197" i="1"/>
  <c r="U4981" i="1"/>
  <c r="Q5197" i="1"/>
  <c r="Q4981" i="1"/>
  <c r="M5197" i="1"/>
  <c r="M4981" i="1"/>
  <c r="R5196" i="1"/>
  <c r="R4980" i="1"/>
  <c r="N5196" i="1"/>
  <c r="N4980" i="1"/>
  <c r="U5193" i="1"/>
  <c r="U4977" i="1"/>
  <c r="Q5193" i="1"/>
  <c r="Q4977" i="1"/>
  <c r="M5193" i="1"/>
  <c r="M4977" i="1"/>
  <c r="R5192" i="1"/>
  <c r="R4976" i="1"/>
  <c r="N5192" i="1"/>
  <c r="N4976" i="1"/>
  <c r="U5189" i="1"/>
  <c r="U4973" i="1"/>
  <c r="Q5189" i="1"/>
  <c r="Q4973" i="1"/>
  <c r="M5189" i="1"/>
  <c r="M4973" i="1"/>
  <c r="R5188" i="1"/>
  <c r="R4972" i="1"/>
  <c r="N5188" i="1"/>
  <c r="N4972" i="1"/>
  <c r="T5186" i="1"/>
  <c r="T4970" i="1"/>
  <c r="P5186" i="1"/>
  <c r="P4970" i="1"/>
  <c r="L4970" i="1"/>
  <c r="S5003" i="1"/>
  <c r="P5002" i="1"/>
  <c r="O4999" i="1"/>
  <c r="S4995" i="1"/>
  <c r="P4994" i="1"/>
  <c r="O4991" i="1"/>
  <c r="S4987" i="1"/>
  <c r="P4986" i="1"/>
  <c r="O4983" i="1"/>
  <c r="S4979" i="1"/>
  <c r="P4978" i="1"/>
  <c r="O4975" i="1"/>
  <c r="S4971" i="1"/>
  <c r="U5149" i="1"/>
  <c r="U4933" i="1"/>
  <c r="Q5149" i="1"/>
  <c r="Q4933" i="1"/>
  <c r="M5149" i="1"/>
  <c r="M4933" i="1"/>
  <c r="R5148" i="1"/>
  <c r="R4932" i="1"/>
  <c r="N5148" i="1"/>
  <c r="N4932" i="1"/>
  <c r="U5145" i="1"/>
  <c r="U4929" i="1"/>
  <c r="Q5145" i="1"/>
  <c r="Q4929" i="1"/>
  <c r="M5145" i="1"/>
  <c r="M4929" i="1"/>
  <c r="R5144" i="1"/>
  <c r="R4928" i="1"/>
  <c r="N5144" i="1"/>
  <c r="N4928" i="1"/>
  <c r="U5141" i="1"/>
  <c r="U4925" i="1"/>
  <c r="Q5141" i="1"/>
  <c r="Q4925" i="1"/>
  <c r="M5141" i="1"/>
  <c r="M4925" i="1"/>
  <c r="R5140" i="1"/>
  <c r="R4924" i="1"/>
  <c r="N5140" i="1"/>
  <c r="N4924" i="1"/>
  <c r="U5137" i="1"/>
  <c r="U4921" i="1"/>
  <c r="M5137" i="1"/>
  <c r="M4921" i="1"/>
  <c r="R5136" i="1"/>
  <c r="R4920" i="1"/>
  <c r="N5136" i="1"/>
  <c r="N4920" i="1"/>
  <c r="U5133" i="1"/>
  <c r="U4917" i="1"/>
  <c r="M5133" i="1"/>
  <c r="M4917" i="1"/>
  <c r="R5132" i="1"/>
  <c r="R4916" i="1"/>
  <c r="N5132" i="1"/>
  <c r="N4916" i="1"/>
  <c r="U5129" i="1"/>
  <c r="U4913" i="1"/>
  <c r="M5129" i="1"/>
  <c r="M4913" i="1"/>
  <c r="R5128" i="1"/>
  <c r="R4912" i="1"/>
  <c r="N5128" i="1"/>
  <c r="N4912" i="1"/>
  <c r="U5125" i="1"/>
  <c r="U4909" i="1"/>
  <c r="M5125" i="1"/>
  <c r="M4909" i="1"/>
  <c r="R5124" i="1"/>
  <c r="R4908" i="1"/>
  <c r="N5124" i="1"/>
  <c r="N4908" i="1"/>
  <c r="U5121" i="1"/>
  <c r="U4905" i="1"/>
  <c r="M5121" i="1"/>
  <c r="M4905" i="1"/>
  <c r="R5120" i="1"/>
  <c r="R4904" i="1"/>
  <c r="N5120" i="1"/>
  <c r="N4904" i="1"/>
  <c r="U5117" i="1"/>
  <c r="U4901" i="1"/>
  <c r="M5117" i="1"/>
  <c r="M4901" i="1"/>
  <c r="R5116" i="1"/>
  <c r="R4900" i="1"/>
  <c r="N5116" i="1"/>
  <c r="N4900" i="1"/>
  <c r="T5114" i="1"/>
  <c r="T4898" i="1"/>
  <c r="P5114" i="1"/>
  <c r="P4898" i="1"/>
  <c r="L4898" i="1"/>
  <c r="S4931" i="1"/>
  <c r="P4930" i="1"/>
  <c r="O4927" i="1"/>
  <c r="S4923" i="1"/>
  <c r="O4919" i="1"/>
  <c r="S4915" i="1"/>
  <c r="O4911" i="1"/>
  <c r="S4907" i="1"/>
  <c r="O4903" i="1"/>
  <c r="S4899" i="1"/>
  <c r="Q5129" i="1"/>
  <c r="U5071" i="1"/>
  <c r="L4894" i="1"/>
  <c r="L5110" i="1"/>
  <c r="L4886" i="1"/>
  <c r="L5102" i="1"/>
  <c r="L4882" i="1"/>
  <c r="L5098" i="1"/>
  <c r="L4878" i="1"/>
  <c r="L5094" i="1"/>
  <c r="L4870" i="1"/>
  <c r="L5086" i="1"/>
  <c r="L4866" i="1"/>
  <c r="L5082" i="1"/>
  <c r="U4897" i="1"/>
  <c r="U5113" i="1"/>
  <c r="M4897" i="1"/>
  <c r="M5113" i="1"/>
  <c r="N5112" i="1"/>
  <c r="N4896" i="1"/>
  <c r="O5111" i="1"/>
  <c r="O4895" i="1"/>
  <c r="T4894" i="1"/>
  <c r="T5110" i="1"/>
  <c r="P4894" i="1"/>
  <c r="P5110" i="1"/>
  <c r="Q4893" i="1"/>
  <c r="Q5109" i="1"/>
  <c r="M4893" i="1"/>
  <c r="M5109" i="1"/>
  <c r="O4891" i="1"/>
  <c r="O5107" i="1"/>
  <c r="T4890" i="1"/>
  <c r="T5106" i="1"/>
  <c r="U4889" i="1"/>
  <c r="U5105" i="1"/>
  <c r="Q4889" i="1"/>
  <c r="Q5105" i="1"/>
  <c r="M4889" i="1"/>
  <c r="M5105" i="1"/>
  <c r="N5104" i="1"/>
  <c r="N4888" i="1"/>
  <c r="O5103" i="1"/>
  <c r="O4887" i="1"/>
  <c r="P4886" i="1"/>
  <c r="P5102" i="1"/>
  <c r="U4885" i="1"/>
  <c r="U5101" i="1"/>
  <c r="Q4885" i="1"/>
  <c r="Q5101" i="1"/>
  <c r="N4884" i="1"/>
  <c r="N5100" i="1"/>
  <c r="T4882" i="1"/>
  <c r="T5098" i="1"/>
  <c r="P4882" i="1"/>
  <c r="P5098" i="1"/>
  <c r="U4881" i="1"/>
  <c r="U5097" i="1"/>
  <c r="M4881" i="1"/>
  <c r="M5097" i="1"/>
  <c r="N5096" i="1"/>
  <c r="N4880" i="1"/>
  <c r="O5095" i="1"/>
  <c r="O4879" i="1"/>
  <c r="T4878" i="1"/>
  <c r="T5094" i="1"/>
  <c r="P4878" i="1"/>
  <c r="P5094" i="1"/>
  <c r="Q4877" i="1"/>
  <c r="Q5093" i="1"/>
  <c r="M4877" i="1"/>
  <c r="M5093" i="1"/>
  <c r="O4875" i="1"/>
  <c r="O5091" i="1"/>
  <c r="T4874" i="1"/>
  <c r="T5090" i="1"/>
  <c r="U4873" i="1"/>
  <c r="U5089" i="1"/>
  <c r="Q4873" i="1"/>
  <c r="Q5089" i="1"/>
  <c r="M4873" i="1"/>
  <c r="M5089" i="1"/>
  <c r="N5088" i="1"/>
  <c r="N4872" i="1"/>
  <c r="O5087" i="1"/>
  <c r="O4871" i="1"/>
  <c r="P4870" i="1"/>
  <c r="P5086" i="1"/>
  <c r="U4869" i="1"/>
  <c r="U5085" i="1"/>
  <c r="Q4869" i="1"/>
  <c r="Q5085" i="1"/>
  <c r="N4868" i="1"/>
  <c r="N5084" i="1"/>
  <c r="T4866" i="1"/>
  <c r="T5082" i="1"/>
  <c r="P4866" i="1"/>
  <c r="P5082" i="1"/>
  <c r="U4865" i="1"/>
  <c r="U5081" i="1"/>
  <c r="M4865" i="1"/>
  <c r="M5081" i="1"/>
  <c r="N5080" i="1"/>
  <c r="N4864" i="1"/>
  <c r="O5079" i="1"/>
  <c r="O4863" i="1"/>
  <c r="T4862" i="1"/>
  <c r="T5078" i="1"/>
  <c r="P4862" i="1"/>
  <c r="P5078" i="1"/>
  <c r="L4862" i="1"/>
  <c r="S4891" i="1"/>
  <c r="S4883" i="1"/>
  <c r="S4875" i="1"/>
  <c r="S4867" i="1"/>
  <c r="L5106" i="1"/>
  <c r="Q5113" i="1"/>
  <c r="U5109" i="1"/>
  <c r="P5106" i="1"/>
  <c r="T5102" i="1"/>
  <c r="O5099" i="1"/>
  <c r="N5092" i="1"/>
  <c r="M5085" i="1"/>
  <c r="Q5081" i="1"/>
  <c r="R5006" i="1"/>
  <c r="R4790" i="1"/>
  <c r="N4790" i="1"/>
  <c r="N5006" i="1"/>
  <c r="S5041" i="1"/>
  <c r="S4825" i="1"/>
  <c r="O4825" i="1"/>
  <c r="O5041" i="1"/>
  <c r="M5040" i="1"/>
  <c r="M4824" i="1"/>
  <c r="O5039" i="1"/>
  <c r="O4823" i="1"/>
  <c r="Q5038" i="1"/>
  <c r="Q4822" i="1"/>
  <c r="M4822" i="1"/>
  <c r="M5038" i="1"/>
  <c r="O4821" i="1"/>
  <c r="O5037" i="1"/>
  <c r="U5036" i="1"/>
  <c r="U4820" i="1"/>
  <c r="M5036" i="1"/>
  <c r="M4820" i="1"/>
  <c r="S4819" i="1"/>
  <c r="S5035" i="1"/>
  <c r="O5035" i="1"/>
  <c r="O4819" i="1"/>
  <c r="U4818" i="1"/>
  <c r="U5034" i="1"/>
  <c r="S5033" i="1"/>
  <c r="S4817" i="1"/>
  <c r="U5032" i="1"/>
  <c r="U4816" i="1"/>
  <c r="M5032" i="1"/>
  <c r="M4816" i="1"/>
  <c r="S4815" i="1"/>
  <c r="S5031" i="1"/>
  <c r="U4814" i="1"/>
  <c r="U5030" i="1"/>
  <c r="Q5030" i="1"/>
  <c r="Q4814" i="1"/>
  <c r="S5029" i="1"/>
  <c r="S4813" i="1"/>
  <c r="O4813" i="1"/>
  <c r="O5029" i="1"/>
  <c r="U5028" i="1"/>
  <c r="U4812" i="1"/>
  <c r="Q4812" i="1"/>
  <c r="Q5028" i="1"/>
  <c r="O5027" i="1"/>
  <c r="O4811" i="1"/>
  <c r="U5026" i="1"/>
  <c r="U4810" i="1"/>
  <c r="Q5026" i="1"/>
  <c r="Q4810" i="1"/>
  <c r="S5025" i="1"/>
  <c r="S4809" i="1"/>
  <c r="O5025" i="1"/>
  <c r="O4809" i="1"/>
  <c r="U5024" i="1"/>
  <c r="U4808" i="1"/>
  <c r="Q4808" i="1"/>
  <c r="Q5024" i="1"/>
  <c r="M5024" i="1"/>
  <c r="M4808" i="1"/>
  <c r="O5023" i="1"/>
  <c r="O4807" i="1"/>
  <c r="U4806" i="1"/>
  <c r="U5022" i="1"/>
  <c r="Q5022" i="1"/>
  <c r="Q4806" i="1"/>
  <c r="S4805" i="1"/>
  <c r="S5021" i="1"/>
  <c r="O5021" i="1"/>
  <c r="O4805" i="1"/>
  <c r="U5020" i="1"/>
  <c r="U4804" i="1"/>
  <c r="Q5020" i="1"/>
  <c r="Q4804" i="1"/>
  <c r="S5019" i="1"/>
  <c r="S4803" i="1"/>
  <c r="O5019" i="1"/>
  <c r="O4803" i="1"/>
  <c r="U5018" i="1"/>
  <c r="U4802" i="1"/>
  <c r="Q4802" i="1"/>
  <c r="Q5018" i="1"/>
  <c r="M5018" i="1"/>
  <c r="M4802" i="1"/>
  <c r="S5017" i="1"/>
  <c r="S4801" i="1"/>
  <c r="U4800" i="1"/>
  <c r="U5016" i="1"/>
  <c r="Q5016" i="1"/>
  <c r="Q4800" i="1"/>
  <c r="M5016" i="1"/>
  <c r="M4800" i="1"/>
  <c r="O4799" i="1"/>
  <c r="O5015" i="1"/>
  <c r="U5014" i="1"/>
  <c r="U4798" i="1"/>
  <c r="Q5014" i="1"/>
  <c r="Q4798" i="1"/>
  <c r="M5014" i="1"/>
  <c r="M4798" i="1"/>
  <c r="O5013" i="1"/>
  <c r="O4797" i="1"/>
  <c r="U5012" i="1"/>
  <c r="U4796" i="1"/>
  <c r="Q5012" i="1"/>
  <c r="Q4796" i="1"/>
  <c r="M4796" i="1"/>
  <c r="M5012" i="1"/>
  <c r="S5011" i="1"/>
  <c r="S4795" i="1"/>
  <c r="O5011" i="1"/>
  <c r="O4795" i="1"/>
  <c r="Q4794" i="1"/>
  <c r="Q5010" i="1"/>
  <c r="M5010" i="1"/>
  <c r="M4794" i="1"/>
  <c r="S5009" i="1"/>
  <c r="S4793" i="1"/>
  <c r="U4792" i="1"/>
  <c r="U5008" i="1"/>
  <c r="Q5008" i="1"/>
  <c r="Q4792" i="1"/>
  <c r="M5008" i="1"/>
  <c r="M4792" i="1"/>
  <c r="S5007" i="1"/>
  <c r="S4791" i="1"/>
  <c r="L4790" i="1"/>
  <c r="Q4820" i="1"/>
  <c r="M4814" i="1"/>
  <c r="O4801" i="1"/>
  <c r="Q5040" i="1"/>
  <c r="S5027" i="1"/>
  <c r="S5013" i="1"/>
  <c r="S5470" i="1"/>
  <c r="O5470" i="1"/>
  <c r="S5466" i="1"/>
  <c r="O5466" i="1"/>
  <c r="S5462" i="1"/>
  <c r="O5462" i="1"/>
  <c r="S5458" i="1"/>
  <c r="O5458" i="1"/>
  <c r="S5454" i="1"/>
  <c r="O5454" i="1"/>
  <c r="S5450" i="1"/>
  <c r="O5450" i="1"/>
  <c r="S5446" i="1"/>
  <c r="O5446" i="1"/>
  <c r="S5442" i="1"/>
  <c r="O5442" i="1"/>
  <c r="U5003" i="1"/>
  <c r="Q5003" i="1"/>
  <c r="M5003" i="1"/>
  <c r="S5000" i="1"/>
  <c r="O5000" i="1"/>
  <c r="U4999" i="1"/>
  <c r="Q4999" i="1"/>
  <c r="M4999" i="1"/>
  <c r="S4996" i="1"/>
  <c r="O4996" i="1"/>
  <c r="U4995" i="1"/>
  <c r="Q4995" i="1"/>
  <c r="M4995" i="1"/>
  <c r="S4992" i="1"/>
  <c r="O4992" i="1"/>
  <c r="U4991" i="1"/>
  <c r="Q4991" i="1"/>
  <c r="M4991" i="1"/>
  <c r="S4988" i="1"/>
  <c r="O4988" i="1"/>
  <c r="U4987" i="1"/>
  <c r="Q4987" i="1"/>
  <c r="M4987" i="1"/>
  <c r="S4984" i="1"/>
  <c r="O4984" i="1"/>
  <c r="U4983" i="1"/>
  <c r="Q4983" i="1"/>
  <c r="M4983" i="1"/>
  <c r="S4980" i="1"/>
  <c r="O4980" i="1"/>
  <c r="U4979" i="1"/>
  <c r="Q4979" i="1"/>
  <c r="M4979" i="1"/>
  <c r="S4976" i="1"/>
  <c r="O4976" i="1"/>
  <c r="U4975" i="1"/>
  <c r="Q4975" i="1"/>
  <c r="M4975" i="1"/>
  <c r="S4972" i="1"/>
  <c r="O4972" i="1"/>
  <c r="U4971" i="1"/>
  <c r="Q4971" i="1"/>
  <c r="M4971" i="1"/>
  <c r="S4932" i="1"/>
  <c r="O4932" i="1"/>
  <c r="U4931" i="1"/>
  <c r="Q4931" i="1"/>
  <c r="M4931" i="1"/>
  <c r="S4928" i="1"/>
  <c r="O4928" i="1"/>
  <c r="U4927" i="1"/>
  <c r="Q4927" i="1"/>
  <c r="M4927" i="1"/>
  <c r="S4924" i="1"/>
  <c r="O4924" i="1"/>
  <c r="O4920" i="1"/>
  <c r="O4916" i="1"/>
  <c r="O4912" i="1"/>
  <c r="O4908" i="1"/>
  <c r="O4904" i="1"/>
  <c r="O4900" i="1"/>
  <c r="L4858" i="1"/>
  <c r="L4854" i="1"/>
  <c r="L4850" i="1"/>
  <c r="L4846" i="1"/>
  <c r="U4861" i="1"/>
  <c r="Q4861" i="1"/>
  <c r="M4861" i="1"/>
  <c r="T4858" i="1"/>
  <c r="P4858" i="1"/>
  <c r="U4857" i="1"/>
  <c r="Q4857" i="1"/>
  <c r="M4857" i="1"/>
  <c r="T4854" i="1"/>
  <c r="P4854" i="1"/>
  <c r="U4853" i="1"/>
  <c r="Q4853" i="1"/>
  <c r="M4853" i="1"/>
  <c r="T4850" i="1"/>
  <c r="P4850" i="1"/>
  <c r="U4849" i="1"/>
  <c r="Q4849" i="1"/>
  <c r="M4849" i="1"/>
  <c r="T4846" i="1"/>
  <c r="P4846" i="1"/>
  <c r="U4845" i="1"/>
  <c r="Q4845" i="1"/>
  <c r="M4845" i="1"/>
  <c r="T4826" i="1"/>
  <c r="P4826" i="1"/>
  <c r="L4861" i="1"/>
  <c r="L4853" i="1"/>
  <c r="L4845" i="1"/>
  <c r="L4837" i="1"/>
  <c r="L4829" i="1"/>
  <c r="P4861" i="1"/>
  <c r="Q4860" i="1"/>
  <c r="R4859" i="1"/>
  <c r="S4858" i="1"/>
  <c r="T4857" i="1"/>
  <c r="U4856" i="1"/>
  <c r="M4856" i="1"/>
  <c r="P4853" i="1"/>
  <c r="Q4852" i="1"/>
  <c r="R4851" i="1"/>
  <c r="S4850" i="1"/>
  <c r="T4849" i="1"/>
  <c r="U4848" i="1"/>
  <c r="M4848" i="1"/>
  <c r="P4845" i="1"/>
  <c r="Q4844" i="1"/>
  <c r="R4843" i="1"/>
  <c r="T4841" i="1"/>
  <c r="U4840" i="1"/>
  <c r="M4840" i="1"/>
  <c r="N4839" i="1"/>
  <c r="P4837" i="1"/>
  <c r="R4835" i="1"/>
  <c r="T4833" i="1"/>
  <c r="U4832" i="1"/>
  <c r="M4832" i="1"/>
  <c r="N4831" i="1"/>
  <c r="P4829" i="1"/>
  <c r="R4827" i="1"/>
  <c r="S4826" i="1"/>
  <c r="L5017" i="1"/>
  <c r="R5010" i="1"/>
  <c r="T4999" i="1"/>
  <c r="P4999" i="1"/>
  <c r="T4995" i="1"/>
  <c r="P4995" i="1"/>
  <c r="T4991" i="1"/>
  <c r="P4991" i="1"/>
  <c r="T4987" i="1"/>
  <c r="P4987" i="1"/>
  <c r="T4983" i="1"/>
  <c r="P4983" i="1"/>
  <c r="T4979" i="1"/>
  <c r="P4979" i="1"/>
  <c r="T4975" i="1"/>
  <c r="P4975" i="1"/>
  <c r="T4971" i="1"/>
  <c r="P4971" i="1"/>
  <c r="T4931" i="1"/>
  <c r="P4931" i="1"/>
  <c r="L4931" i="1"/>
  <c r="T4927" i="1"/>
  <c r="P4927" i="1"/>
  <c r="L4927" i="1"/>
  <c r="T4923" i="1"/>
  <c r="P4923" i="1"/>
  <c r="L4923" i="1"/>
  <c r="T4919" i="1"/>
  <c r="P4919" i="1"/>
  <c r="L4919" i="1"/>
  <c r="T4915" i="1"/>
  <c r="P4915" i="1"/>
  <c r="L4915" i="1"/>
  <c r="T4911" i="1"/>
  <c r="P4911" i="1"/>
  <c r="L4911" i="1"/>
  <c r="T4907" i="1"/>
  <c r="P4907" i="1"/>
  <c r="L4907" i="1"/>
  <c r="T4903" i="1"/>
  <c r="P4903" i="1"/>
  <c r="L4903" i="1"/>
  <c r="T4899" i="1"/>
  <c r="P4899" i="1"/>
  <c r="L4899" i="1"/>
  <c r="S5058" i="1"/>
  <c r="O5058" i="1"/>
  <c r="S5054" i="1"/>
  <c r="O5054" i="1"/>
  <c r="S5050" i="1"/>
  <c r="O5050" i="1"/>
  <c r="S5046" i="1"/>
  <c r="O5046" i="1"/>
  <c r="S5006" i="1"/>
  <c r="S4790" i="1"/>
  <c r="O5006" i="1"/>
  <c r="O4790" i="1"/>
  <c r="P5041" i="1"/>
  <c r="P4825" i="1"/>
  <c r="L5041" i="1"/>
  <c r="L4825" i="1"/>
  <c r="R5040" i="1"/>
  <c r="R4824" i="1"/>
  <c r="N5040" i="1"/>
  <c r="N4824" i="1"/>
  <c r="P5039" i="1"/>
  <c r="P4823" i="1"/>
  <c r="L5039" i="1"/>
  <c r="L4823" i="1"/>
  <c r="N5038" i="1"/>
  <c r="N4822" i="1"/>
  <c r="T5037" i="1"/>
  <c r="T4821" i="1"/>
  <c r="P5037" i="1"/>
  <c r="P4821" i="1"/>
  <c r="L5037" i="1"/>
  <c r="L4821" i="1"/>
  <c r="N5036" i="1"/>
  <c r="N4820" i="1"/>
  <c r="T5035" i="1"/>
  <c r="T4819" i="1"/>
  <c r="L5035" i="1"/>
  <c r="L4819" i="1"/>
  <c r="R5034" i="1"/>
  <c r="R4818" i="1"/>
  <c r="N5034" i="1"/>
  <c r="N4818" i="1"/>
  <c r="T5033" i="1"/>
  <c r="T4817" i="1"/>
  <c r="L5033" i="1"/>
  <c r="L4817" i="1"/>
  <c r="R5032" i="1"/>
  <c r="R4816" i="1"/>
  <c r="T5031" i="1"/>
  <c r="T4815" i="1"/>
  <c r="P5031" i="1"/>
  <c r="P4815" i="1"/>
  <c r="L5031" i="1"/>
  <c r="L4815" i="1"/>
  <c r="R5030" i="1"/>
  <c r="R4814" i="1"/>
  <c r="T5029" i="1"/>
  <c r="T4813" i="1"/>
  <c r="P5029" i="1"/>
  <c r="P4813" i="1"/>
  <c r="R5028" i="1"/>
  <c r="R4812" i="1"/>
  <c r="N5028" i="1"/>
  <c r="N4812" i="1"/>
  <c r="T5027" i="1"/>
  <c r="T4811" i="1"/>
  <c r="P5027" i="1"/>
  <c r="P4811" i="1"/>
  <c r="L5027" i="1"/>
  <c r="L4811" i="1"/>
  <c r="R5026" i="1"/>
  <c r="R4810" i="1"/>
  <c r="N5026" i="1"/>
  <c r="N4810" i="1"/>
  <c r="T5025" i="1"/>
  <c r="T4809" i="1"/>
  <c r="P5025" i="1"/>
  <c r="P4809" i="1"/>
  <c r="L5025" i="1"/>
  <c r="L4809" i="1"/>
  <c r="R5024" i="1"/>
  <c r="R4808" i="1"/>
  <c r="N5024" i="1"/>
  <c r="N4808" i="1"/>
  <c r="T5023" i="1"/>
  <c r="T4807" i="1"/>
  <c r="P5023" i="1"/>
  <c r="P4807" i="1"/>
  <c r="L5023" i="1"/>
  <c r="L4807" i="1"/>
  <c r="R5022" i="1"/>
  <c r="R4806" i="1"/>
  <c r="N4806" i="1"/>
  <c r="N5022" i="1"/>
  <c r="T4805" i="1"/>
  <c r="T5021" i="1"/>
  <c r="P4805" i="1"/>
  <c r="P5021" i="1"/>
  <c r="L4805" i="1"/>
  <c r="L5021" i="1"/>
  <c r="R4804" i="1"/>
  <c r="R5020" i="1"/>
  <c r="T4803" i="1"/>
  <c r="T5019" i="1"/>
  <c r="P4803" i="1"/>
  <c r="P5019" i="1"/>
  <c r="L4803" i="1"/>
  <c r="L5019" i="1"/>
  <c r="R4802" i="1"/>
  <c r="R5018" i="1"/>
  <c r="N4802" i="1"/>
  <c r="N5018" i="1"/>
  <c r="T4801" i="1"/>
  <c r="T5017" i="1"/>
  <c r="P4801" i="1"/>
  <c r="P5017" i="1"/>
  <c r="R4800" i="1"/>
  <c r="R5016" i="1"/>
  <c r="N4800" i="1"/>
  <c r="N5016" i="1"/>
  <c r="T4799" i="1"/>
  <c r="T5015" i="1"/>
  <c r="P4799" i="1"/>
  <c r="P5015" i="1"/>
  <c r="L4799" i="1"/>
  <c r="L5015" i="1"/>
  <c r="R4798" i="1"/>
  <c r="R5014" i="1"/>
  <c r="N4798" i="1"/>
  <c r="N5014" i="1"/>
  <c r="P4797" i="1"/>
  <c r="P5013" i="1"/>
  <c r="L4797" i="1"/>
  <c r="L5013" i="1"/>
  <c r="R4796" i="1"/>
  <c r="R5012" i="1"/>
  <c r="N4796" i="1"/>
  <c r="N5012" i="1"/>
  <c r="T4795" i="1"/>
  <c r="T5011" i="1"/>
  <c r="P4795" i="1"/>
  <c r="P5011" i="1"/>
  <c r="L4795" i="1"/>
  <c r="L5011" i="1"/>
  <c r="N4794" i="1"/>
  <c r="N5010" i="1"/>
  <c r="T4793" i="1"/>
  <c r="T5009" i="1"/>
  <c r="P4793" i="1"/>
  <c r="P5009" i="1"/>
  <c r="L4793" i="1"/>
  <c r="L5009" i="1"/>
  <c r="R4792" i="1"/>
  <c r="R5008" i="1"/>
  <c r="N4792" i="1"/>
  <c r="N5008" i="1"/>
  <c r="T4791" i="1"/>
  <c r="T5007" i="1"/>
  <c r="L4791" i="1"/>
  <c r="L5007" i="1"/>
  <c r="T4825" i="1"/>
  <c r="T4823" i="1"/>
  <c r="R4822" i="1"/>
  <c r="R4820" i="1"/>
  <c r="P4819" i="1"/>
  <c r="P4817" i="1"/>
  <c r="N4816" i="1"/>
  <c r="N4814" i="1"/>
  <c r="L4813" i="1"/>
  <c r="R5057" i="1"/>
  <c r="N5057" i="1"/>
  <c r="S5056" i="1"/>
  <c r="O5056" i="1"/>
  <c r="R5053" i="1"/>
  <c r="N5053" i="1"/>
  <c r="S5052" i="1"/>
  <c r="O5052" i="1"/>
  <c r="R5049" i="1"/>
  <c r="N5049" i="1"/>
  <c r="S5048" i="1"/>
  <c r="O5048" i="1"/>
  <c r="R5045" i="1"/>
  <c r="N5045" i="1"/>
  <c r="S5044" i="1"/>
  <c r="O5044" i="1"/>
  <c r="L4859" i="1"/>
  <c r="L4855" i="1"/>
  <c r="L4851" i="1"/>
  <c r="L4847" i="1"/>
  <c r="T4859" i="1"/>
  <c r="P4859" i="1"/>
  <c r="U4858" i="1"/>
  <c r="Q4858" i="1"/>
  <c r="M4858" i="1"/>
  <c r="T4855" i="1"/>
  <c r="P4855" i="1"/>
  <c r="U4854" i="1"/>
  <c r="Q4854" i="1"/>
  <c r="M4854" i="1"/>
  <c r="T4851" i="1"/>
  <c r="P4851" i="1"/>
  <c r="U4850" i="1"/>
  <c r="Q4850" i="1"/>
  <c r="M4850" i="1"/>
  <c r="T4847" i="1"/>
  <c r="P4847" i="1"/>
  <c r="U4846" i="1"/>
  <c r="Q4846" i="1"/>
  <c r="M4846" i="1"/>
  <c r="T4843" i="1"/>
  <c r="P4843" i="1"/>
  <c r="Q4842" i="1"/>
  <c r="R4841" i="1"/>
  <c r="N4841" i="1"/>
  <c r="S4840" i="1"/>
  <c r="O4840" i="1"/>
  <c r="P4839" i="1"/>
  <c r="Q4838" i="1"/>
  <c r="R4837" i="1"/>
  <c r="N4837" i="1"/>
  <c r="S4836" i="1"/>
  <c r="O4836" i="1"/>
  <c r="P4835" i="1"/>
  <c r="Q4834" i="1"/>
  <c r="R4833" i="1"/>
  <c r="N4833" i="1"/>
  <c r="S4832" i="1"/>
  <c r="O4832" i="1"/>
  <c r="P4831" i="1"/>
  <c r="Q4830" i="1"/>
  <c r="R4829" i="1"/>
  <c r="N4829" i="1"/>
  <c r="S4828" i="1"/>
  <c r="O4828" i="1"/>
  <c r="P4827" i="1"/>
  <c r="R5076" i="1"/>
  <c r="N5076" i="1"/>
  <c r="R5072" i="1"/>
  <c r="N5072" i="1"/>
  <c r="R5068" i="1"/>
  <c r="N5068" i="1"/>
  <c r="R5064" i="1"/>
  <c r="N5064" i="1"/>
  <c r="R5060" i="1"/>
  <c r="N5060" i="1"/>
  <c r="N5056" i="1"/>
  <c r="N5052" i="1"/>
  <c r="N5048" i="1"/>
  <c r="N5044" i="1"/>
  <c r="L5058" i="1"/>
  <c r="L5054" i="1"/>
  <c r="L5050" i="1"/>
  <c r="L5046" i="1"/>
  <c r="T5058" i="1"/>
  <c r="P5058" i="1"/>
  <c r="U5057" i="1"/>
  <c r="Q5057" i="1"/>
  <c r="M5057" i="1"/>
  <c r="T5054" i="1"/>
  <c r="P5054" i="1"/>
  <c r="U5053" i="1"/>
  <c r="Q5053" i="1"/>
  <c r="M5053" i="1"/>
  <c r="T5050" i="1"/>
  <c r="P5050" i="1"/>
  <c r="U5049" i="1"/>
  <c r="Q5049" i="1"/>
  <c r="M5049" i="1"/>
  <c r="T5046" i="1"/>
  <c r="P5046" i="1"/>
  <c r="U5045" i="1"/>
  <c r="Q5045" i="1"/>
  <c r="M5045" i="1"/>
  <c r="L4826" i="1"/>
  <c r="L4842" i="1"/>
  <c r="L4838" i="1"/>
  <c r="L4834" i="1"/>
  <c r="L4830" i="1"/>
  <c r="S4859" i="1"/>
  <c r="O4859" i="1"/>
  <c r="S4855" i="1"/>
  <c r="O4855" i="1"/>
  <c r="S4851" i="1"/>
  <c r="O4851" i="1"/>
  <c r="S4847" i="1"/>
  <c r="O4847" i="1"/>
  <c r="S4843" i="1"/>
  <c r="O4843" i="1"/>
  <c r="T4842" i="1"/>
  <c r="P4842" i="1"/>
  <c r="U4841" i="1"/>
  <c r="Q4841" i="1"/>
  <c r="M4841" i="1"/>
  <c r="O4839" i="1"/>
  <c r="T4838" i="1"/>
  <c r="P4838" i="1"/>
  <c r="U4837" i="1"/>
  <c r="Q4837" i="1"/>
  <c r="M4837" i="1"/>
  <c r="O4835" i="1"/>
  <c r="T4834" i="1"/>
  <c r="P4834" i="1"/>
  <c r="U4833" i="1"/>
  <c r="Q4833" i="1"/>
  <c r="M4833" i="1"/>
  <c r="O4831" i="1"/>
  <c r="T4830" i="1"/>
  <c r="P4830" i="1"/>
  <c r="U4829" i="1"/>
  <c r="Q4829" i="1"/>
  <c r="M4829" i="1"/>
  <c r="O4827" i="1"/>
  <c r="T4896" i="1"/>
  <c r="P4896" i="1"/>
  <c r="L4896" i="1"/>
  <c r="R4895" i="1"/>
  <c r="N4895" i="1"/>
  <c r="T4892" i="1"/>
  <c r="P4892" i="1"/>
  <c r="L4892" i="1"/>
  <c r="R4891" i="1"/>
  <c r="N4891" i="1"/>
  <c r="T4888" i="1"/>
  <c r="P4888" i="1"/>
  <c r="L4888" i="1"/>
  <c r="R4887" i="1"/>
  <c r="N4887" i="1"/>
  <c r="T4884" i="1"/>
  <c r="P4884" i="1"/>
  <c r="L4884" i="1"/>
  <c r="R4883" i="1"/>
  <c r="N4883" i="1"/>
  <c r="T4880" i="1"/>
  <c r="P4880" i="1"/>
  <c r="L4880" i="1"/>
  <c r="R4879" i="1"/>
  <c r="N4879" i="1"/>
  <c r="T4876" i="1"/>
  <c r="P4876" i="1"/>
  <c r="L4876" i="1"/>
  <c r="R4875" i="1"/>
  <c r="N4875" i="1"/>
  <c r="T4872" i="1"/>
  <c r="P4872" i="1"/>
  <c r="L4872" i="1"/>
  <c r="R4871" i="1"/>
  <c r="N4871" i="1"/>
  <c r="T4868" i="1"/>
  <c r="P4868" i="1"/>
  <c r="L4868" i="1"/>
  <c r="R4867" i="1"/>
  <c r="N4867" i="1"/>
  <c r="T4864" i="1"/>
  <c r="P4864" i="1"/>
  <c r="L4864" i="1"/>
  <c r="R4863" i="1"/>
  <c r="N4863" i="1"/>
  <c r="S5110" i="1"/>
  <c r="O5110" i="1"/>
  <c r="S5106" i="1"/>
  <c r="O5106" i="1"/>
  <c r="S5102" i="1"/>
  <c r="O5102" i="1"/>
  <c r="S5098" i="1"/>
  <c r="O5098" i="1"/>
  <c r="S5094" i="1"/>
  <c r="O5094" i="1"/>
  <c r="S5090" i="1"/>
  <c r="O5090" i="1"/>
  <c r="S5086" i="1"/>
  <c r="O5086" i="1"/>
  <c r="S5082" i="1"/>
  <c r="O5082" i="1"/>
  <c r="U4895" i="1"/>
  <c r="Q4895" i="1"/>
  <c r="M4895" i="1"/>
  <c r="U4891" i="1"/>
  <c r="Q4891" i="1"/>
  <c r="M4891" i="1"/>
  <c r="U4887" i="1"/>
  <c r="Q4887" i="1"/>
  <c r="M4887" i="1"/>
  <c r="U4883" i="1"/>
  <c r="Q4883" i="1"/>
  <c r="M4883" i="1"/>
  <c r="U4879" i="1"/>
  <c r="Q4879" i="1"/>
  <c r="M4879" i="1"/>
  <c r="U4875" i="1"/>
  <c r="Q4875" i="1"/>
  <c r="M4875" i="1"/>
  <c r="U4871" i="1"/>
  <c r="Q4871" i="1"/>
  <c r="M4871" i="1"/>
  <c r="U4867" i="1"/>
  <c r="Q4867" i="1"/>
  <c r="M4867" i="1"/>
  <c r="U4863" i="1"/>
  <c r="Q4863" i="1"/>
  <c r="M4863" i="1"/>
  <c r="T5006" i="1"/>
  <c r="T4790" i="1"/>
  <c r="P5006" i="1"/>
  <c r="P4790" i="1"/>
  <c r="U5041" i="1"/>
  <c r="U4825" i="1"/>
  <c r="Q5041" i="1"/>
  <c r="Q4825" i="1"/>
  <c r="M5041" i="1"/>
  <c r="M4825" i="1"/>
  <c r="S5040" i="1"/>
  <c r="S4824" i="1"/>
  <c r="O5040" i="1"/>
  <c r="O4824" i="1"/>
  <c r="U5039" i="1"/>
  <c r="U4823" i="1"/>
  <c r="Q5039" i="1"/>
  <c r="Q4823" i="1"/>
  <c r="M5039" i="1"/>
  <c r="M4823" i="1"/>
  <c r="S5038" i="1"/>
  <c r="S4822" i="1"/>
  <c r="O5038" i="1"/>
  <c r="O4822" i="1"/>
  <c r="U5037" i="1"/>
  <c r="U4821" i="1"/>
  <c r="Q5037" i="1"/>
  <c r="Q4821" i="1"/>
  <c r="M5037" i="1"/>
  <c r="M4821" i="1"/>
  <c r="S5036" i="1"/>
  <c r="S4820" i="1"/>
  <c r="O5036" i="1"/>
  <c r="O4820" i="1"/>
  <c r="U5035" i="1"/>
  <c r="U4819" i="1"/>
  <c r="Q5035" i="1"/>
  <c r="Q4819" i="1"/>
  <c r="M5035" i="1"/>
  <c r="M4819" i="1"/>
  <c r="S5034" i="1"/>
  <c r="S4818" i="1"/>
  <c r="O5034" i="1"/>
  <c r="O4818" i="1"/>
  <c r="U5033" i="1"/>
  <c r="U4817" i="1"/>
  <c r="Q5033" i="1"/>
  <c r="Q4817" i="1"/>
  <c r="M5033" i="1"/>
  <c r="M4817" i="1"/>
  <c r="S5032" i="1"/>
  <c r="S4816" i="1"/>
  <c r="O5032" i="1"/>
  <c r="O4816" i="1"/>
  <c r="U5031" i="1"/>
  <c r="U4815" i="1"/>
  <c r="Q5031" i="1"/>
  <c r="Q4815" i="1"/>
  <c r="M5031" i="1"/>
  <c r="M4815" i="1"/>
  <c r="S5030" i="1"/>
  <c r="S4814" i="1"/>
  <c r="O5030" i="1"/>
  <c r="O4814" i="1"/>
  <c r="U5029" i="1"/>
  <c r="U4813" i="1"/>
  <c r="Q5029" i="1"/>
  <c r="Q4813" i="1"/>
  <c r="M5029" i="1"/>
  <c r="M4813" i="1"/>
  <c r="S5028" i="1"/>
  <c r="S4812" i="1"/>
  <c r="O5028" i="1"/>
  <c r="O4812" i="1"/>
  <c r="U5027" i="1"/>
  <c r="U4811" i="1"/>
  <c r="Q5027" i="1"/>
  <c r="Q4811" i="1"/>
  <c r="M5027" i="1"/>
  <c r="M4811" i="1"/>
  <c r="S5026" i="1"/>
  <c r="S4810" i="1"/>
  <c r="O5026" i="1"/>
  <c r="O4810" i="1"/>
  <c r="U5025" i="1"/>
  <c r="U4809" i="1"/>
  <c r="Q5025" i="1"/>
  <c r="Q4809" i="1"/>
  <c r="M5025" i="1"/>
  <c r="M4809" i="1"/>
  <c r="S5024" i="1"/>
  <c r="S4808" i="1"/>
  <c r="O5024" i="1"/>
  <c r="O4808" i="1"/>
  <c r="U5023" i="1"/>
  <c r="U4807" i="1"/>
  <c r="Q5023" i="1"/>
  <c r="Q4807" i="1"/>
  <c r="M5023" i="1"/>
  <c r="M4807" i="1"/>
  <c r="S5022" i="1"/>
  <c r="S4806" i="1"/>
  <c r="O5022" i="1"/>
  <c r="O4806" i="1"/>
  <c r="U5021" i="1"/>
  <c r="U4805" i="1"/>
  <c r="Q5021" i="1"/>
  <c r="Q4805" i="1"/>
  <c r="M5021" i="1"/>
  <c r="M4805" i="1"/>
  <c r="S5020" i="1"/>
  <c r="S4804" i="1"/>
  <c r="O5020" i="1"/>
  <c r="O4804" i="1"/>
  <c r="U5019" i="1"/>
  <c r="U4803" i="1"/>
  <c r="Q5019" i="1"/>
  <c r="Q4803" i="1"/>
  <c r="M5019" i="1"/>
  <c r="M4803" i="1"/>
  <c r="S5018" i="1"/>
  <c r="S4802" i="1"/>
  <c r="O5018" i="1"/>
  <c r="O4802" i="1"/>
  <c r="U5017" i="1"/>
  <c r="U4801" i="1"/>
  <c r="Q5017" i="1"/>
  <c r="Q4801" i="1"/>
  <c r="M5017" i="1"/>
  <c r="M4801" i="1"/>
  <c r="S5016" i="1"/>
  <c r="S4800" i="1"/>
  <c r="O5016" i="1"/>
  <c r="O4800" i="1"/>
  <c r="U5015" i="1"/>
  <c r="U4799" i="1"/>
  <c r="Q5015" i="1"/>
  <c r="Q4799" i="1"/>
  <c r="M5015" i="1"/>
  <c r="M4799" i="1"/>
  <c r="S5014" i="1"/>
  <c r="S4798" i="1"/>
  <c r="O5014" i="1"/>
  <c r="O4798" i="1"/>
  <c r="U5013" i="1"/>
  <c r="U4797" i="1"/>
  <c r="Q5013" i="1"/>
  <c r="Q4797" i="1"/>
  <c r="M5013" i="1"/>
  <c r="M4797" i="1"/>
  <c r="S5012" i="1"/>
  <c r="S4796" i="1"/>
  <c r="O5012" i="1"/>
  <c r="O4796" i="1"/>
  <c r="U5011" i="1"/>
  <c r="U4795" i="1"/>
  <c r="Q5011" i="1"/>
  <c r="Q4795" i="1"/>
  <c r="M5011" i="1"/>
  <c r="M4795" i="1"/>
  <c r="S5010" i="1"/>
  <c r="S4794" i="1"/>
  <c r="O5010" i="1"/>
  <c r="O4794" i="1"/>
  <c r="U5009" i="1"/>
  <c r="U4793" i="1"/>
  <c r="Q5009" i="1"/>
  <c r="Q4793" i="1"/>
  <c r="M5009" i="1"/>
  <c r="M4793" i="1"/>
  <c r="S5008" i="1"/>
  <c r="S4792" i="1"/>
  <c r="O5008" i="1"/>
  <c r="O4792" i="1"/>
  <c r="U5007" i="1"/>
  <c r="U4791" i="1"/>
  <c r="Q5007" i="1"/>
  <c r="Q4791" i="1"/>
  <c r="M5007" i="1"/>
  <c r="M4791" i="1"/>
  <c r="R4825" i="1"/>
  <c r="L4824" i="1"/>
  <c r="P4822" i="1"/>
  <c r="T4820" i="1"/>
  <c r="N4819" i="1"/>
  <c r="R4817" i="1"/>
  <c r="L4816" i="1"/>
  <c r="P4814" i="1"/>
  <c r="T4812" i="1"/>
  <c r="N4811" i="1"/>
  <c r="P4810" i="1"/>
  <c r="R4809" i="1"/>
  <c r="T4808" i="1"/>
  <c r="L4808" i="1"/>
  <c r="N4807" i="1"/>
  <c r="P4806" i="1"/>
  <c r="R4805" i="1"/>
  <c r="T4804" i="1"/>
  <c r="L4804" i="1"/>
  <c r="N4803" i="1"/>
  <c r="P4802" i="1"/>
  <c r="R4801" i="1"/>
  <c r="T4800" i="1"/>
  <c r="L4800" i="1"/>
  <c r="N4799" i="1"/>
  <c r="P4798" i="1"/>
  <c r="R4797" i="1"/>
  <c r="T4796" i="1"/>
  <c r="L4796" i="1"/>
  <c r="N4795" i="1"/>
  <c r="P4794" i="1"/>
  <c r="R4793" i="1"/>
  <c r="T4792" i="1"/>
  <c r="L4792" i="1"/>
  <c r="N4791" i="1"/>
  <c r="Q5170" i="1"/>
  <c r="Q4954" i="1"/>
  <c r="S5168" i="1"/>
  <c r="S4952" i="1"/>
  <c r="O5168" i="1"/>
  <c r="O4952" i="1"/>
  <c r="Q5166" i="1"/>
  <c r="Q4950" i="1"/>
  <c r="R5165" i="1"/>
  <c r="R4949" i="1"/>
  <c r="S5164" i="1"/>
  <c r="S4948" i="1"/>
  <c r="T5163" i="1"/>
  <c r="T4947" i="1"/>
  <c r="U5162" i="1"/>
  <c r="U4946" i="1"/>
  <c r="N5161" i="1"/>
  <c r="N4945" i="1"/>
  <c r="O5160" i="1"/>
  <c r="O4944" i="1"/>
  <c r="P5159" i="1"/>
  <c r="P4943" i="1"/>
  <c r="Q5158" i="1"/>
  <c r="Q4942" i="1"/>
  <c r="R5157" i="1"/>
  <c r="R4941" i="1"/>
  <c r="S5156" i="1"/>
  <c r="S4940" i="1"/>
  <c r="T5155" i="1"/>
  <c r="T4939" i="1"/>
  <c r="U5154" i="1"/>
  <c r="U4938" i="1"/>
  <c r="N5153" i="1"/>
  <c r="N4937" i="1"/>
  <c r="O5152" i="1"/>
  <c r="O4936" i="1"/>
  <c r="P5151" i="1"/>
  <c r="P4935" i="1"/>
  <c r="Q5150" i="1"/>
  <c r="Q4934" i="1"/>
  <c r="L4963" i="1"/>
  <c r="L4955" i="1"/>
  <c r="L4947" i="1"/>
  <c r="L4939" i="1"/>
  <c r="R4969" i="1"/>
  <c r="S4968" i="1"/>
  <c r="T4967" i="1"/>
  <c r="M4966" i="1"/>
  <c r="N4965" i="1"/>
  <c r="O4964" i="1"/>
  <c r="P4963" i="1"/>
  <c r="Q4962" i="1"/>
  <c r="R4961" i="1"/>
  <c r="S4960" i="1"/>
  <c r="T4959" i="1"/>
  <c r="U4958" i="1"/>
  <c r="M4958" i="1"/>
  <c r="O4956" i="1"/>
  <c r="P4955" i="1"/>
  <c r="P4954" i="1"/>
  <c r="N4953" i="1"/>
  <c r="N4949" i="1"/>
  <c r="P4947" i="1"/>
  <c r="R4945" i="1"/>
  <c r="T4943" i="1"/>
  <c r="M4942" i="1"/>
  <c r="O4940" i="1"/>
  <c r="Q4938" i="1"/>
  <c r="S4936" i="1"/>
  <c r="U4934" i="1"/>
  <c r="M5162" i="1"/>
  <c r="S5155" i="1"/>
  <c r="U5169" i="1"/>
  <c r="U4953" i="1"/>
  <c r="Q5169" i="1"/>
  <c r="Q4953" i="1"/>
  <c r="N5168" i="1"/>
  <c r="N4952" i="1"/>
  <c r="S5167" i="1"/>
  <c r="S4951" i="1"/>
  <c r="P5166" i="1"/>
  <c r="P4950" i="1"/>
  <c r="Q5165" i="1"/>
  <c r="Q4949" i="1"/>
  <c r="R5164" i="1"/>
  <c r="R4948" i="1"/>
  <c r="T5162" i="1"/>
  <c r="T4946" i="1"/>
  <c r="U5161" i="1"/>
  <c r="U4945" i="1"/>
  <c r="M5161" i="1"/>
  <c r="M4945" i="1"/>
  <c r="N5160" i="1"/>
  <c r="N4944" i="1"/>
  <c r="O5159" i="1"/>
  <c r="O4943" i="1"/>
  <c r="P5158" i="1"/>
  <c r="P4942" i="1"/>
  <c r="Q5157" i="1"/>
  <c r="Q4941" i="1"/>
  <c r="R5156" i="1"/>
  <c r="R4940" i="1"/>
  <c r="T5154" i="1"/>
  <c r="T4938" i="1"/>
  <c r="U5153" i="1"/>
  <c r="U4937" i="1"/>
  <c r="M5153" i="1"/>
  <c r="M4937" i="1"/>
  <c r="N5152" i="1"/>
  <c r="N4936" i="1"/>
  <c r="O5151" i="1"/>
  <c r="O4935" i="1"/>
  <c r="P5150" i="1"/>
  <c r="P4934" i="1"/>
  <c r="L4962" i="1"/>
  <c r="L4946" i="1"/>
  <c r="Q4969" i="1"/>
  <c r="R4968" i="1"/>
  <c r="S4967" i="1"/>
  <c r="U4965" i="1"/>
  <c r="M4965" i="1"/>
  <c r="N4964" i="1"/>
  <c r="O4963" i="1"/>
  <c r="P4962" i="1"/>
  <c r="Q4961" i="1"/>
  <c r="R4960" i="1"/>
  <c r="S4959" i="1"/>
  <c r="T4958" i="1"/>
  <c r="U4957" i="1"/>
  <c r="M4957" i="1"/>
  <c r="N4956" i="1"/>
  <c r="O4955" i="1"/>
  <c r="M4953" i="1"/>
  <c r="T4951" i="1"/>
  <c r="M4949" i="1"/>
  <c r="O4947" i="1"/>
  <c r="Q4945" i="1"/>
  <c r="S4943" i="1"/>
  <c r="U4941" i="1"/>
  <c r="N4940" i="1"/>
  <c r="P4938" i="1"/>
  <c r="R4936" i="1"/>
  <c r="T4934" i="1"/>
  <c r="L5181" i="1"/>
  <c r="L5177" i="1"/>
  <c r="L5173" i="1"/>
  <c r="L5169" i="1"/>
  <c r="L5165" i="1"/>
  <c r="L5161" i="1"/>
  <c r="L5157" i="1"/>
  <c r="L5153" i="1"/>
  <c r="M5184" i="1"/>
  <c r="T5181" i="1"/>
  <c r="P5181" i="1"/>
  <c r="U5180" i="1"/>
  <c r="M5180" i="1"/>
  <c r="T5177" i="1"/>
  <c r="P5177" i="1"/>
  <c r="U5176" i="1"/>
  <c r="M5176" i="1"/>
  <c r="T5173" i="1"/>
  <c r="P5173" i="1"/>
  <c r="U5172" i="1"/>
  <c r="M5172" i="1"/>
  <c r="S5170" i="1"/>
  <c r="S4954" i="1"/>
  <c r="O5170" i="1"/>
  <c r="O4954" i="1"/>
  <c r="T5169" i="1"/>
  <c r="T4953" i="1"/>
  <c r="P5169" i="1"/>
  <c r="P4953" i="1"/>
  <c r="U5168" i="1"/>
  <c r="U4952" i="1"/>
  <c r="Q4952" i="1"/>
  <c r="M5168" i="1"/>
  <c r="M4952" i="1"/>
  <c r="N5167" i="1"/>
  <c r="N4951" i="1"/>
  <c r="S5166" i="1"/>
  <c r="S4950" i="1"/>
  <c r="O5166" i="1"/>
  <c r="O4950" i="1"/>
  <c r="T5165" i="1"/>
  <c r="T4949" i="1"/>
  <c r="P5165" i="1"/>
  <c r="P4949" i="1"/>
  <c r="U5164" i="1"/>
  <c r="U4948" i="1"/>
  <c r="Q4948" i="1"/>
  <c r="M5164" i="1"/>
  <c r="M4948" i="1"/>
  <c r="N5163" i="1"/>
  <c r="N4947" i="1"/>
  <c r="S5162" i="1"/>
  <c r="S4946" i="1"/>
  <c r="O5162" i="1"/>
  <c r="O4946" i="1"/>
  <c r="T5161" i="1"/>
  <c r="T4945" i="1"/>
  <c r="P5161" i="1"/>
  <c r="P4945" i="1"/>
  <c r="U5160" i="1"/>
  <c r="U4944" i="1"/>
  <c r="Q4944" i="1"/>
  <c r="M5160" i="1"/>
  <c r="M4944" i="1"/>
  <c r="N5159" i="1"/>
  <c r="N4943" i="1"/>
  <c r="S5158" i="1"/>
  <c r="S4942" i="1"/>
  <c r="O5158" i="1"/>
  <c r="O4942" i="1"/>
  <c r="T5157" i="1"/>
  <c r="T4941" i="1"/>
  <c r="P5157" i="1"/>
  <c r="P4941" i="1"/>
  <c r="U5156" i="1"/>
  <c r="U4940" i="1"/>
  <c r="Q4940" i="1"/>
  <c r="M5156" i="1"/>
  <c r="M4940" i="1"/>
  <c r="N5155" i="1"/>
  <c r="N4939" i="1"/>
  <c r="S5154" i="1"/>
  <c r="S4938" i="1"/>
  <c r="O5154" i="1"/>
  <c r="O4938" i="1"/>
  <c r="T5153" i="1"/>
  <c r="T4937" i="1"/>
  <c r="P5153" i="1"/>
  <c r="P4937" i="1"/>
  <c r="U5152" i="1"/>
  <c r="U4936" i="1"/>
  <c r="Q4936" i="1"/>
  <c r="M5152" i="1"/>
  <c r="M4936" i="1"/>
  <c r="N5151" i="1"/>
  <c r="N4935" i="1"/>
  <c r="S4934" i="1"/>
  <c r="O4934" i="1"/>
  <c r="L4969" i="1"/>
  <c r="L4965" i="1"/>
  <c r="L4961" i="1"/>
  <c r="L4957" i="1"/>
  <c r="L4953" i="1"/>
  <c r="L4949" i="1"/>
  <c r="L4945" i="1"/>
  <c r="L4941" i="1"/>
  <c r="L4937" i="1"/>
  <c r="T4969" i="1"/>
  <c r="U4968" i="1"/>
  <c r="M4968" i="1"/>
  <c r="R4967" i="1"/>
  <c r="N4967" i="1"/>
  <c r="S4966" i="1"/>
  <c r="O4966" i="1"/>
  <c r="T4965" i="1"/>
  <c r="P4965" i="1"/>
  <c r="U4964" i="1"/>
  <c r="Q4964" i="1"/>
  <c r="M4964" i="1"/>
  <c r="N4963" i="1"/>
  <c r="S4962" i="1"/>
  <c r="O4962" i="1"/>
  <c r="T4961" i="1"/>
  <c r="P4961" i="1"/>
  <c r="U4960" i="1"/>
  <c r="M4960" i="1"/>
  <c r="R4959" i="1"/>
  <c r="N4959" i="1"/>
  <c r="S4958" i="1"/>
  <c r="O4958" i="1"/>
  <c r="T4957" i="1"/>
  <c r="P4957" i="1"/>
  <c r="U4956" i="1"/>
  <c r="Q4956" i="1"/>
  <c r="M4956" i="1"/>
  <c r="N4955" i="1"/>
  <c r="T4952" i="1"/>
  <c r="M4951" i="1"/>
  <c r="S5150" i="1"/>
  <c r="O5177" i="1"/>
  <c r="O5169" i="1"/>
  <c r="Q5164" i="1"/>
  <c r="Q5156" i="1"/>
  <c r="R5182" i="1"/>
  <c r="N5182" i="1"/>
  <c r="S5181" i="1"/>
  <c r="R5178" i="1"/>
  <c r="N5178" i="1"/>
  <c r="S5177" i="1"/>
  <c r="R5174" i="1"/>
  <c r="N5174" i="1"/>
  <c r="S5173" i="1"/>
  <c r="R5170" i="1"/>
  <c r="N5170" i="1"/>
  <c r="S5169" i="1"/>
  <c r="R5166" i="1"/>
  <c r="N5166" i="1"/>
  <c r="N4950" i="1"/>
  <c r="S4949" i="1"/>
  <c r="S5165" i="1"/>
  <c r="O4949" i="1"/>
  <c r="T5164" i="1"/>
  <c r="T4948" i="1"/>
  <c r="U5163" i="1"/>
  <c r="U4947" i="1"/>
  <c r="Q5163" i="1"/>
  <c r="Q4947" i="1"/>
  <c r="M5163" i="1"/>
  <c r="M4947" i="1"/>
  <c r="R5162" i="1"/>
  <c r="R4946" i="1"/>
  <c r="N5162" i="1"/>
  <c r="N4946" i="1"/>
  <c r="S4945" i="1"/>
  <c r="S5161" i="1"/>
  <c r="O4945" i="1"/>
  <c r="T5160" i="1"/>
  <c r="T4944" i="1"/>
  <c r="U5159" i="1"/>
  <c r="U4943" i="1"/>
  <c r="Q5159" i="1"/>
  <c r="Q4943" i="1"/>
  <c r="M5159" i="1"/>
  <c r="M4943" i="1"/>
  <c r="R5158" i="1"/>
  <c r="R4942" i="1"/>
  <c r="N5158" i="1"/>
  <c r="N4942" i="1"/>
  <c r="S4941" i="1"/>
  <c r="S5157" i="1"/>
  <c r="O4941" i="1"/>
  <c r="T5156" i="1"/>
  <c r="T4940" i="1"/>
  <c r="U5155" i="1"/>
  <c r="U4939" i="1"/>
  <c r="Q5155" i="1"/>
  <c r="Q4939" i="1"/>
  <c r="M5155" i="1"/>
  <c r="M4939" i="1"/>
  <c r="R5154" i="1"/>
  <c r="R4938" i="1"/>
  <c r="N5154" i="1"/>
  <c r="N4938" i="1"/>
  <c r="S4937" i="1"/>
  <c r="S5153" i="1"/>
  <c r="O4937" i="1"/>
  <c r="T5152" i="1"/>
  <c r="T4936" i="1"/>
  <c r="U5151" i="1"/>
  <c r="U4935" i="1"/>
  <c r="Q5151" i="1"/>
  <c r="Q4935" i="1"/>
  <c r="M5151" i="1"/>
  <c r="M4935" i="1"/>
  <c r="R4934" i="1"/>
  <c r="N4934" i="1"/>
  <c r="L4968" i="1"/>
  <c r="L4964" i="1"/>
  <c r="L4960" i="1"/>
  <c r="L4956" i="1"/>
  <c r="L4952" i="1"/>
  <c r="L4948" i="1"/>
  <c r="L4944" i="1"/>
  <c r="L4940" i="1"/>
  <c r="L4936" i="1"/>
  <c r="S4969" i="1"/>
  <c r="T4968" i="1"/>
  <c r="U4967" i="1"/>
  <c r="Q4967" i="1"/>
  <c r="M4967" i="1"/>
  <c r="R4966" i="1"/>
  <c r="N4966" i="1"/>
  <c r="S4965" i="1"/>
  <c r="T4964" i="1"/>
  <c r="P4964" i="1"/>
  <c r="U4963" i="1"/>
  <c r="Q4963" i="1"/>
  <c r="M4963" i="1"/>
  <c r="R4962" i="1"/>
  <c r="N4962" i="1"/>
  <c r="S4961" i="1"/>
  <c r="T4960" i="1"/>
  <c r="U4959" i="1"/>
  <c r="Q4959" i="1"/>
  <c r="M4959" i="1"/>
  <c r="R4958" i="1"/>
  <c r="N4958" i="1"/>
  <c r="S4957" i="1"/>
  <c r="T4956" i="1"/>
  <c r="P4956" i="1"/>
  <c r="U4955" i="1"/>
  <c r="Q4955" i="1"/>
  <c r="M4955" i="1"/>
  <c r="Q4951" i="1"/>
  <c r="R5150" i="1"/>
  <c r="R5167" i="1"/>
  <c r="P5164" i="1"/>
  <c r="R5159" i="1"/>
  <c r="P5156" i="1"/>
  <c r="R5151" i="1"/>
  <c r="T3206" i="1"/>
  <c r="T2918" i="1"/>
  <c r="P3206" i="1"/>
  <c r="P2918" i="1"/>
  <c r="U3241" i="1"/>
  <c r="U2953" i="1"/>
  <c r="M3241" i="1"/>
  <c r="M2953" i="1"/>
  <c r="S3240" i="1"/>
  <c r="S2952" i="1"/>
  <c r="O3240" i="1"/>
  <c r="O2952" i="1"/>
  <c r="U3239" i="1"/>
  <c r="U2951" i="1"/>
  <c r="Q3239" i="1"/>
  <c r="Q2951" i="1"/>
  <c r="M3239" i="1"/>
  <c r="M2951" i="1"/>
  <c r="S3238" i="1"/>
  <c r="S2950" i="1"/>
  <c r="U3237" i="1"/>
  <c r="U2949" i="1"/>
  <c r="Q3237" i="1"/>
  <c r="Q2949" i="1"/>
  <c r="M3237" i="1"/>
  <c r="M2949" i="1"/>
  <c r="S3236" i="1"/>
  <c r="S2948" i="1"/>
  <c r="O3236" i="1"/>
  <c r="O2948" i="1"/>
  <c r="U3235" i="1"/>
  <c r="U2947" i="1"/>
  <c r="Q3235" i="1"/>
  <c r="Q2947" i="1"/>
  <c r="S3234" i="1"/>
  <c r="S2946" i="1"/>
  <c r="O3234" i="1"/>
  <c r="O2946" i="1"/>
  <c r="U3233" i="1"/>
  <c r="U2945" i="1"/>
  <c r="Q3233" i="1"/>
  <c r="Q2945" i="1"/>
  <c r="M3233" i="1"/>
  <c r="M2945" i="1"/>
  <c r="S3232" i="1"/>
  <c r="S2944" i="1"/>
  <c r="O3232" i="1"/>
  <c r="O2944" i="1"/>
  <c r="Q3231" i="1"/>
  <c r="Q2943" i="1"/>
  <c r="M3231" i="1"/>
  <c r="M2943" i="1"/>
  <c r="S3230" i="1"/>
  <c r="S2942" i="1"/>
  <c r="O3230" i="1"/>
  <c r="O2942" i="1"/>
  <c r="U3229" i="1"/>
  <c r="U2941" i="1"/>
  <c r="Q3229" i="1"/>
  <c r="Q2941" i="1"/>
  <c r="M3229" i="1"/>
  <c r="M2941" i="1"/>
  <c r="O3228" i="1"/>
  <c r="O2940" i="1"/>
  <c r="U3227" i="1"/>
  <c r="U2939" i="1"/>
  <c r="Q3227" i="1"/>
  <c r="Q2939" i="1"/>
  <c r="M3227" i="1"/>
  <c r="M2939" i="1"/>
  <c r="S3226" i="1"/>
  <c r="S2938" i="1"/>
  <c r="O3226" i="1"/>
  <c r="O2938" i="1"/>
  <c r="U3225" i="1"/>
  <c r="U2937" i="1"/>
  <c r="M3225" i="1"/>
  <c r="M2937" i="1"/>
  <c r="S3224" i="1"/>
  <c r="S2936" i="1"/>
  <c r="O3224" i="1"/>
  <c r="O2936" i="1"/>
  <c r="U3223" i="1"/>
  <c r="U2935" i="1"/>
  <c r="Q3223" i="1"/>
  <c r="Q2935" i="1"/>
  <c r="M3223" i="1"/>
  <c r="M2935" i="1"/>
  <c r="O3222" i="1"/>
  <c r="O2934" i="1"/>
  <c r="U3221" i="1"/>
  <c r="U2933" i="1"/>
  <c r="Q3221" i="1"/>
  <c r="Q2933" i="1"/>
  <c r="M3221" i="1"/>
  <c r="M2933" i="1"/>
  <c r="S3220" i="1"/>
  <c r="S2932" i="1"/>
  <c r="O3220" i="1"/>
  <c r="O2932" i="1"/>
  <c r="Q3219" i="1"/>
  <c r="Q2931" i="1"/>
  <c r="M3219" i="1"/>
  <c r="M2931" i="1"/>
  <c r="S3218" i="1"/>
  <c r="S2930" i="1"/>
  <c r="O3218" i="1"/>
  <c r="O2930" i="1"/>
  <c r="U3217" i="1"/>
  <c r="U2929" i="1"/>
  <c r="Q3217" i="1"/>
  <c r="Q2929" i="1"/>
  <c r="M3217" i="1"/>
  <c r="M2929" i="1"/>
  <c r="S3216" i="1"/>
  <c r="S2928" i="1"/>
  <c r="O3216" i="1"/>
  <c r="O2928" i="1"/>
  <c r="U3215" i="1"/>
  <c r="U2927" i="1"/>
  <c r="Q3215" i="1"/>
  <c r="Q2927" i="1"/>
  <c r="M3215" i="1"/>
  <c r="M2927" i="1"/>
  <c r="S3214" i="1"/>
  <c r="S2926" i="1"/>
  <c r="O3214" i="1"/>
  <c r="O2926" i="1"/>
  <c r="U3213" i="1"/>
  <c r="U2925" i="1"/>
  <c r="M3213" i="1"/>
  <c r="M2925" i="1"/>
  <c r="S3212" i="1"/>
  <c r="S2924" i="1"/>
  <c r="O3212" i="1"/>
  <c r="O2924" i="1"/>
  <c r="U3211" i="1"/>
  <c r="U2923" i="1"/>
  <c r="Q3211" i="1"/>
  <c r="Q2923" i="1"/>
  <c r="M3211" i="1"/>
  <c r="M2923" i="1"/>
  <c r="S3210" i="1"/>
  <c r="S2922" i="1"/>
  <c r="O3210" i="1"/>
  <c r="O2922" i="1"/>
  <c r="U3209" i="1"/>
  <c r="U2921" i="1"/>
  <c r="Q3209" i="1"/>
  <c r="Q2921" i="1"/>
  <c r="M3209" i="1"/>
  <c r="M2921" i="1"/>
  <c r="S3208" i="1"/>
  <c r="S2920" i="1"/>
  <c r="O3208" i="1"/>
  <c r="O2920" i="1"/>
  <c r="U3207" i="1"/>
  <c r="U2919" i="1"/>
  <c r="Q3207" i="1"/>
  <c r="Q2919" i="1"/>
  <c r="U2943" i="1"/>
  <c r="T3026" i="1"/>
  <c r="U3061" i="1"/>
  <c r="M3061" i="1"/>
  <c r="O3060" i="1"/>
  <c r="M3059" i="1"/>
  <c r="O3058" i="1"/>
  <c r="M3057" i="1"/>
  <c r="O3056" i="1"/>
  <c r="Q3055" i="1"/>
  <c r="S3054" i="1"/>
  <c r="U3053" i="1"/>
  <c r="M3053" i="1"/>
  <c r="O3052" i="1"/>
  <c r="Q3051" i="1"/>
  <c r="S3050" i="1"/>
  <c r="U3049" i="1"/>
  <c r="M3049" i="1"/>
  <c r="U3047" i="1"/>
  <c r="M3047" i="1"/>
  <c r="O3046" i="1"/>
  <c r="Q3045" i="1"/>
  <c r="S3044" i="1"/>
  <c r="U3043" i="1"/>
  <c r="M3043" i="1"/>
  <c r="U3041" i="1"/>
  <c r="M3041" i="1"/>
  <c r="O3040" i="1"/>
  <c r="Q3039" i="1"/>
  <c r="S3038" i="1"/>
  <c r="Q3037" i="1"/>
  <c r="S3036" i="1"/>
  <c r="U3035" i="1"/>
  <c r="M3035" i="1"/>
  <c r="O3034" i="1"/>
  <c r="Q3033" i="1"/>
  <c r="S3032" i="1"/>
  <c r="U3031" i="1"/>
  <c r="M3031" i="1"/>
  <c r="O3030" i="1"/>
  <c r="Q3029" i="1"/>
  <c r="S3028" i="1"/>
  <c r="U3027" i="1"/>
  <c r="M3027" i="1"/>
  <c r="P3314" i="1"/>
  <c r="Q3349" i="1"/>
  <c r="S3348" i="1"/>
  <c r="Q3347" i="1"/>
  <c r="S3346" i="1"/>
  <c r="U3345" i="1"/>
  <c r="S3344" i="1"/>
  <c r="M3343" i="1"/>
  <c r="O3342" i="1"/>
  <c r="Q3341" i="1"/>
  <c r="S3340" i="1"/>
  <c r="U3339" i="1"/>
  <c r="O3338" i="1"/>
  <c r="Q3337" i="1"/>
  <c r="O3336" i="1"/>
  <c r="Q3335" i="1"/>
  <c r="S3334" i="1"/>
  <c r="U3333" i="1"/>
  <c r="M3333" i="1"/>
  <c r="O3332" i="1"/>
  <c r="Q3331" i="1"/>
  <c r="S3330" i="1"/>
  <c r="M3325" i="1"/>
  <c r="U3321" i="1"/>
  <c r="S3318" i="1"/>
  <c r="M3317" i="1"/>
  <c r="R3289" i="1"/>
  <c r="R3001" i="1"/>
  <c r="O3288" i="1"/>
  <c r="O3000" i="1"/>
  <c r="S3284" i="1"/>
  <c r="S2996" i="1"/>
  <c r="O3026" i="1"/>
  <c r="P3061" i="1"/>
  <c r="R3060" i="1"/>
  <c r="T3059" i="1"/>
  <c r="L3059" i="1"/>
  <c r="N3058" i="1"/>
  <c r="P3057" i="1"/>
  <c r="R3056" i="1"/>
  <c r="T3055" i="1"/>
  <c r="L3055" i="1"/>
  <c r="N3054" i="1"/>
  <c r="P3053" i="1"/>
  <c r="R3052" i="1"/>
  <c r="T3051" i="1"/>
  <c r="L3051" i="1"/>
  <c r="N3050" i="1"/>
  <c r="P3049" i="1"/>
  <c r="R3048" i="1"/>
  <c r="T3047" i="1"/>
  <c r="L3047" i="1"/>
  <c r="T3045" i="1"/>
  <c r="L3045" i="1"/>
  <c r="N3044" i="1"/>
  <c r="L3043" i="1"/>
  <c r="N3042" i="1"/>
  <c r="P3041" i="1"/>
  <c r="N3040" i="1"/>
  <c r="P3039" i="1"/>
  <c r="R3038" i="1"/>
  <c r="T3037" i="1"/>
  <c r="L3037" i="1"/>
  <c r="P3035" i="1"/>
  <c r="R3034" i="1"/>
  <c r="T3033" i="1"/>
  <c r="L3033" i="1"/>
  <c r="N3032" i="1"/>
  <c r="L3031" i="1"/>
  <c r="P3029" i="1"/>
  <c r="T3027" i="1"/>
  <c r="P3027" i="1"/>
  <c r="S3314" i="1"/>
  <c r="T3349" i="1"/>
  <c r="L3349" i="1"/>
  <c r="N3348" i="1"/>
  <c r="P3347" i="1"/>
  <c r="R3346" i="1"/>
  <c r="T3345" i="1"/>
  <c r="L3345" i="1"/>
  <c r="N3344" i="1"/>
  <c r="P3335" i="1"/>
  <c r="R3334" i="1"/>
  <c r="R3332" i="1"/>
  <c r="P3331" i="1"/>
  <c r="R3328" i="1"/>
  <c r="T3327" i="1"/>
  <c r="L3327" i="1"/>
  <c r="R3318" i="1"/>
  <c r="U3289" i="1"/>
  <c r="U3001" i="1"/>
  <c r="M3289" i="1"/>
  <c r="M3001" i="1"/>
  <c r="N3288" i="1"/>
  <c r="P3286" i="1"/>
  <c r="P2998" i="1"/>
  <c r="Q3285" i="1"/>
  <c r="Q2997" i="1"/>
  <c r="N3284" i="1"/>
  <c r="P3282" i="1"/>
  <c r="P2994" i="1"/>
  <c r="Q3281" i="1"/>
  <c r="Q2993" i="1"/>
  <c r="R3280" i="1"/>
  <c r="T3278" i="1"/>
  <c r="T2990" i="1"/>
  <c r="L2990" i="1"/>
  <c r="S3023" i="1"/>
  <c r="S3019" i="1"/>
  <c r="M3018" i="1"/>
  <c r="U3014" i="1"/>
  <c r="S3011" i="1"/>
  <c r="M3010" i="1"/>
  <c r="U3006" i="1"/>
  <c r="M3006" i="1"/>
  <c r="S3003" i="1"/>
  <c r="M3002" i="1"/>
  <c r="S2999" i="1"/>
  <c r="M2998" i="1"/>
  <c r="U2994" i="1"/>
  <c r="S2991" i="1"/>
  <c r="L3306" i="1"/>
  <c r="L3290" i="1"/>
  <c r="Q3313" i="1"/>
  <c r="T3310" i="1"/>
  <c r="M3309" i="1"/>
  <c r="O3307" i="1"/>
  <c r="P3306" i="1"/>
  <c r="U3301" i="1"/>
  <c r="P3298" i="1"/>
  <c r="U3293" i="1"/>
  <c r="N3292" i="1"/>
  <c r="R3285" i="1"/>
  <c r="M2947" i="1"/>
  <c r="Q2937" i="1"/>
  <c r="O3151" i="1"/>
  <c r="P3177" i="1"/>
  <c r="P2885" i="1"/>
  <c r="R2911" i="1"/>
  <c r="P2898" i="1"/>
  <c r="L3026" i="1"/>
  <c r="R3026" i="1"/>
  <c r="N3026" i="1"/>
  <c r="S3061" i="1"/>
  <c r="O3061" i="1"/>
  <c r="U3060" i="1"/>
  <c r="Q3060" i="1"/>
  <c r="M3060" i="1"/>
  <c r="S3059" i="1"/>
  <c r="O3059" i="1"/>
  <c r="U3058" i="1"/>
  <c r="Q3058" i="1"/>
  <c r="M3058" i="1"/>
  <c r="S3057" i="1"/>
  <c r="O3057" i="1"/>
  <c r="U3056" i="1"/>
  <c r="Q3056" i="1"/>
  <c r="M3056" i="1"/>
  <c r="S3055" i="1"/>
  <c r="O3055" i="1"/>
  <c r="U3054" i="1"/>
  <c r="Q3054" i="1"/>
  <c r="M3054" i="1"/>
  <c r="S3053" i="1"/>
  <c r="O3053" i="1"/>
  <c r="U3052" i="1"/>
  <c r="Q3052" i="1"/>
  <c r="M3052" i="1"/>
  <c r="S3051" i="1"/>
  <c r="O3051" i="1"/>
  <c r="U3050" i="1"/>
  <c r="Q3050" i="1"/>
  <c r="M3050" i="1"/>
  <c r="S3049" i="1"/>
  <c r="O3049" i="1"/>
  <c r="U3048" i="1"/>
  <c r="Q3048" i="1"/>
  <c r="M3048" i="1"/>
  <c r="S3047" i="1"/>
  <c r="O3047" i="1"/>
  <c r="U3046" i="1"/>
  <c r="Q3046" i="1"/>
  <c r="M3046" i="1"/>
  <c r="S3045" i="1"/>
  <c r="O3045" i="1"/>
  <c r="U3044" i="1"/>
  <c r="Q3044" i="1"/>
  <c r="M3044" i="1"/>
  <c r="S3043" i="1"/>
  <c r="O3043" i="1"/>
  <c r="U3042" i="1"/>
  <c r="Q3042" i="1"/>
  <c r="M3042" i="1"/>
  <c r="S3041" i="1"/>
  <c r="O3041" i="1"/>
  <c r="U3040" i="1"/>
  <c r="Q3040" i="1"/>
  <c r="M3040" i="1"/>
  <c r="S3039" i="1"/>
  <c r="O3039" i="1"/>
  <c r="U3038" i="1"/>
  <c r="Q3038" i="1"/>
  <c r="O3037" i="1"/>
  <c r="U3036" i="1"/>
  <c r="S3035" i="1"/>
  <c r="O3035" i="1"/>
  <c r="M3034" i="1"/>
  <c r="S3033" i="1"/>
  <c r="Q3032" i="1"/>
  <c r="M3032" i="1"/>
  <c r="U3030" i="1"/>
  <c r="Q3030" i="1"/>
  <c r="O3029" i="1"/>
  <c r="U3028" i="1"/>
  <c r="S3027" i="1"/>
  <c r="O3027" i="1"/>
  <c r="U3325" i="1"/>
  <c r="P3325" i="1"/>
  <c r="O3324" i="1"/>
  <c r="T3323" i="1"/>
  <c r="S3322" i="1"/>
  <c r="N3322" i="1"/>
  <c r="M3321" i="1"/>
  <c r="R3320" i="1"/>
  <c r="Q3319" i="1"/>
  <c r="U3317" i="1"/>
  <c r="O3316" i="1"/>
  <c r="L3313" i="1"/>
  <c r="L3309" i="1"/>
  <c r="L3305" i="1"/>
  <c r="L3301" i="1"/>
  <c r="L3297" i="1"/>
  <c r="L3293" i="1"/>
  <c r="L3289" i="1"/>
  <c r="L3285" i="1"/>
  <c r="L3281" i="1"/>
  <c r="T3313" i="1"/>
  <c r="P3313" i="1"/>
  <c r="U3312" i="1"/>
  <c r="Q3312" i="1"/>
  <c r="M3312" i="1"/>
  <c r="T3309" i="1"/>
  <c r="P3309" i="1"/>
  <c r="U3308" i="1"/>
  <c r="Q3308" i="1"/>
  <c r="M3308" i="1"/>
  <c r="T3305" i="1"/>
  <c r="P3305" i="1"/>
  <c r="U3304" i="1"/>
  <c r="Q3304" i="1"/>
  <c r="M3304" i="1"/>
  <c r="T3301" i="1"/>
  <c r="P3301" i="1"/>
  <c r="U3300" i="1"/>
  <c r="Q3300" i="1"/>
  <c r="M3300" i="1"/>
  <c r="T3297" i="1"/>
  <c r="P3297" i="1"/>
  <c r="U3296" i="1"/>
  <c r="Q3296" i="1"/>
  <c r="M3296" i="1"/>
  <c r="T3293" i="1"/>
  <c r="P3293" i="1"/>
  <c r="U3292" i="1"/>
  <c r="Q3292" i="1"/>
  <c r="M3292" i="1"/>
  <c r="P3289" i="1"/>
  <c r="U3288" i="1"/>
  <c r="T3285" i="1"/>
  <c r="P3285" i="1"/>
  <c r="M3284" i="1"/>
  <c r="T3281" i="1"/>
  <c r="Q3280" i="1"/>
  <c r="M3280" i="1"/>
  <c r="S3278" i="1"/>
  <c r="O3278" i="1"/>
  <c r="N3024" i="1"/>
  <c r="P3023" i="1"/>
  <c r="N3020" i="1"/>
  <c r="P3019" i="1"/>
  <c r="N3016" i="1"/>
  <c r="P3015" i="1"/>
  <c r="N3012" i="1"/>
  <c r="P3011" i="1"/>
  <c r="N3008" i="1"/>
  <c r="P3007" i="1"/>
  <c r="P3003" i="1"/>
  <c r="T3001" i="1"/>
  <c r="N3000" i="1"/>
  <c r="P2999" i="1"/>
  <c r="N2996" i="1"/>
  <c r="P2995" i="1"/>
  <c r="R2994" i="1"/>
  <c r="P2991" i="1"/>
  <c r="L3311" i="1"/>
  <c r="L3303" i="1"/>
  <c r="L3295" i="1"/>
  <c r="L3287" i="1"/>
  <c r="L3279" i="1"/>
  <c r="N3313" i="1"/>
  <c r="O3312" i="1"/>
  <c r="Q3310" i="1"/>
  <c r="R3309" i="1"/>
  <c r="S3308" i="1"/>
  <c r="T3307" i="1"/>
  <c r="U3306" i="1"/>
  <c r="N3305" i="1"/>
  <c r="O3304" i="1"/>
  <c r="Q3302" i="1"/>
  <c r="R3301" i="1"/>
  <c r="S3300" i="1"/>
  <c r="T3299" i="1"/>
  <c r="U3298" i="1"/>
  <c r="N3297" i="1"/>
  <c r="O3296" i="1"/>
  <c r="Q3294" i="1"/>
  <c r="R3293" i="1"/>
  <c r="S3292" i="1"/>
  <c r="T3291" i="1"/>
  <c r="U3290" i="1"/>
  <c r="S3288" i="1"/>
  <c r="N3285" i="1"/>
  <c r="R3281" i="1"/>
  <c r="M3278" i="1"/>
  <c r="S3242" i="1"/>
  <c r="S2954" i="1"/>
  <c r="O3242" i="1"/>
  <c r="O2954" i="1"/>
  <c r="T3277" i="1"/>
  <c r="T2989" i="1"/>
  <c r="P3277" i="1"/>
  <c r="P2989" i="1"/>
  <c r="L3277" i="1"/>
  <c r="L2989" i="1"/>
  <c r="R3276" i="1"/>
  <c r="R2988" i="1"/>
  <c r="N3276" i="1"/>
  <c r="N2988" i="1"/>
  <c r="T3275" i="1"/>
  <c r="T2987" i="1"/>
  <c r="P3275" i="1"/>
  <c r="P2987" i="1"/>
  <c r="L3275" i="1"/>
  <c r="L2987" i="1"/>
  <c r="R3274" i="1"/>
  <c r="R2986" i="1"/>
  <c r="N3274" i="1"/>
  <c r="N2986" i="1"/>
  <c r="T3273" i="1"/>
  <c r="T2985" i="1"/>
  <c r="P3273" i="1"/>
  <c r="P2985" i="1"/>
  <c r="L3273" i="1"/>
  <c r="L2985" i="1"/>
  <c r="R3272" i="1"/>
  <c r="R2984" i="1"/>
  <c r="N3272" i="1"/>
  <c r="N2984" i="1"/>
  <c r="T3271" i="1"/>
  <c r="T2983" i="1"/>
  <c r="P3271" i="1"/>
  <c r="P2983" i="1"/>
  <c r="L3271" i="1"/>
  <c r="L2983" i="1"/>
  <c r="R3270" i="1"/>
  <c r="R2982" i="1"/>
  <c r="N3270" i="1"/>
  <c r="N2982" i="1"/>
  <c r="T3269" i="1"/>
  <c r="T2981" i="1"/>
  <c r="P3269" i="1"/>
  <c r="P2981" i="1"/>
  <c r="L3269" i="1"/>
  <c r="L2981" i="1"/>
  <c r="R3268" i="1"/>
  <c r="R2980" i="1"/>
  <c r="N3268" i="1"/>
  <c r="N2980" i="1"/>
  <c r="T3267" i="1"/>
  <c r="T2979" i="1"/>
  <c r="P3267" i="1"/>
  <c r="P2979" i="1"/>
  <c r="L3267" i="1"/>
  <c r="L2979" i="1"/>
  <c r="R3266" i="1"/>
  <c r="R2978" i="1"/>
  <c r="N3266" i="1"/>
  <c r="N2978" i="1"/>
  <c r="T3265" i="1"/>
  <c r="T2977" i="1"/>
  <c r="P3265" i="1"/>
  <c r="P2977" i="1"/>
  <c r="L3265" i="1"/>
  <c r="L2977" i="1"/>
  <c r="R3264" i="1"/>
  <c r="R2976" i="1"/>
  <c r="N3264" i="1"/>
  <c r="N2976" i="1"/>
  <c r="T3263" i="1"/>
  <c r="T2975" i="1"/>
  <c r="P3263" i="1"/>
  <c r="P2975" i="1"/>
  <c r="L3263" i="1"/>
  <c r="L2975" i="1"/>
  <c r="R3262" i="1"/>
  <c r="R2974" i="1"/>
  <c r="N3262" i="1"/>
  <c r="N2974" i="1"/>
  <c r="T3261" i="1"/>
  <c r="T2973" i="1"/>
  <c r="P3261" i="1"/>
  <c r="P2973" i="1"/>
  <c r="L3261" i="1"/>
  <c r="L2973" i="1"/>
  <c r="R3260" i="1"/>
  <c r="R2972" i="1"/>
  <c r="N3260" i="1"/>
  <c r="N2972" i="1"/>
  <c r="T3259" i="1"/>
  <c r="T2971" i="1"/>
  <c r="P3259" i="1"/>
  <c r="P2971" i="1"/>
  <c r="L3259" i="1"/>
  <c r="L2971" i="1"/>
  <c r="R3258" i="1"/>
  <c r="R2970" i="1"/>
  <c r="N3258" i="1"/>
  <c r="N2970" i="1"/>
  <c r="T3257" i="1"/>
  <c r="T2969" i="1"/>
  <c r="P3257" i="1"/>
  <c r="P2969" i="1"/>
  <c r="L3257" i="1"/>
  <c r="L2969" i="1"/>
  <c r="R3256" i="1"/>
  <c r="R2968" i="1"/>
  <c r="N3256" i="1"/>
  <c r="N2968" i="1"/>
  <c r="T3255" i="1"/>
  <c r="T2967" i="1"/>
  <c r="P3255" i="1"/>
  <c r="P2967" i="1"/>
  <c r="O2950" i="1"/>
  <c r="S2934" i="1"/>
  <c r="M2919" i="1"/>
  <c r="U3059" i="1"/>
  <c r="Q3057" i="1"/>
  <c r="U3055" i="1"/>
  <c r="M3051" i="1"/>
  <c r="S3048" i="1"/>
  <c r="O3042" i="1"/>
  <c r="Q3041" i="1"/>
  <c r="S3040" i="1"/>
  <c r="U3039" i="1"/>
  <c r="M3039" i="1"/>
  <c r="O3038" i="1"/>
  <c r="Q3035" i="1"/>
  <c r="O3032" i="1"/>
  <c r="Q3027" i="1"/>
  <c r="O2996" i="1"/>
  <c r="O3284" i="1"/>
  <c r="N3281" i="1"/>
  <c r="N2993" i="1"/>
  <c r="S2992" i="1"/>
  <c r="S3280" i="1"/>
  <c r="U3278" i="1"/>
  <c r="U2990" i="1"/>
  <c r="T3023" i="1"/>
  <c r="L3019" i="1"/>
  <c r="T3015" i="1"/>
  <c r="L3011" i="1"/>
  <c r="T3007" i="1"/>
  <c r="L3003" i="1"/>
  <c r="T2999" i="1"/>
  <c r="N2998" i="1"/>
  <c r="T2995" i="1"/>
  <c r="L2995" i="1"/>
  <c r="N2994" i="1"/>
  <c r="P2993" i="1"/>
  <c r="T2991" i="1"/>
  <c r="R3313" i="1"/>
  <c r="S3312" i="1"/>
  <c r="U3310" i="1"/>
  <c r="M3310" i="1"/>
  <c r="N3309" i="1"/>
  <c r="O3308" i="1"/>
  <c r="Q3306" i="1"/>
  <c r="R3305" i="1"/>
  <c r="S3304" i="1"/>
  <c r="M3302" i="1"/>
  <c r="N3301" i="1"/>
  <c r="O3300" i="1"/>
  <c r="Q3298" i="1"/>
  <c r="R3297" i="1"/>
  <c r="S3296" i="1"/>
  <c r="N3293" i="1"/>
  <c r="O3292" i="1"/>
  <c r="Q3290" i="1"/>
  <c r="U3286" i="1"/>
  <c r="O2880" i="1"/>
  <c r="O2864" i="1"/>
  <c r="Q3155" i="1"/>
  <c r="T2914" i="1"/>
  <c r="P2890" i="1"/>
  <c r="P3055" i="1"/>
  <c r="R3054" i="1"/>
  <c r="T3053" i="1"/>
  <c r="L3053" i="1"/>
  <c r="N3052" i="1"/>
  <c r="P3051" i="1"/>
  <c r="R3050" i="1"/>
  <c r="T3049" i="1"/>
  <c r="L3049" i="1"/>
  <c r="N3048" i="1"/>
  <c r="N3046" i="1"/>
  <c r="P3045" i="1"/>
  <c r="T3043" i="1"/>
  <c r="R3042" i="1"/>
  <c r="T3041" i="1"/>
  <c r="L3041" i="1"/>
  <c r="N3036" i="1"/>
  <c r="P3031" i="1"/>
  <c r="T3029" i="1"/>
  <c r="L3029" i="1"/>
  <c r="N3028" i="1"/>
  <c r="P3290" i="1"/>
  <c r="P3002" i="1"/>
  <c r="Q3289" i="1"/>
  <c r="Q3001" i="1"/>
  <c r="R3288" i="1"/>
  <c r="T3286" i="1"/>
  <c r="T2998" i="1"/>
  <c r="U3285" i="1"/>
  <c r="U2997" i="1"/>
  <c r="M3285" i="1"/>
  <c r="M2997" i="1"/>
  <c r="R3284" i="1"/>
  <c r="T3282" i="1"/>
  <c r="T2994" i="1"/>
  <c r="U3281" i="1"/>
  <c r="U2993" i="1"/>
  <c r="M3281" i="1"/>
  <c r="M2993" i="1"/>
  <c r="N3280" i="1"/>
  <c r="P3278" i="1"/>
  <c r="P2990" i="1"/>
  <c r="S3015" i="1"/>
  <c r="S3007" i="1"/>
  <c r="Q3000" i="1"/>
  <c r="S2995" i="1"/>
  <c r="M2994" i="1"/>
  <c r="L3298" i="1"/>
  <c r="L3282" i="1"/>
  <c r="U3309" i="1"/>
  <c r="Q3305" i="1"/>
  <c r="T3302" i="1"/>
  <c r="M3301" i="1"/>
  <c r="O3299" i="1"/>
  <c r="Q3297" i="1"/>
  <c r="T3294" i="1"/>
  <c r="M3293" i="1"/>
  <c r="O3291" i="1"/>
  <c r="N3289" i="1"/>
  <c r="Q3278" i="1"/>
  <c r="U2931" i="1"/>
  <c r="S2870" i="1"/>
  <c r="P2865" i="1"/>
  <c r="S2854" i="1"/>
  <c r="P2849" i="1"/>
  <c r="Q2846" i="1"/>
  <c r="T2880" i="1"/>
  <c r="T2878" i="1"/>
  <c r="P2878" i="1"/>
  <c r="R2877" i="1"/>
  <c r="L2876" i="1"/>
  <c r="T2874" i="1"/>
  <c r="P2874" i="1"/>
  <c r="T2872" i="1"/>
  <c r="T2870" i="1"/>
  <c r="P2870" i="1"/>
  <c r="R2869" i="1"/>
  <c r="L2868" i="1"/>
  <c r="T2866" i="1"/>
  <c r="P2866" i="1"/>
  <c r="T2864" i="1"/>
  <c r="T2862" i="1"/>
  <c r="P2862" i="1"/>
  <c r="R2861" i="1"/>
  <c r="L2860" i="1"/>
  <c r="T2858" i="1"/>
  <c r="P2858" i="1"/>
  <c r="T2856" i="1"/>
  <c r="T2854" i="1"/>
  <c r="P2854" i="1"/>
  <c r="R2853" i="1"/>
  <c r="L2852" i="1"/>
  <c r="T2850" i="1"/>
  <c r="P2850" i="1"/>
  <c r="L2850" i="1"/>
  <c r="T2848" i="1"/>
  <c r="O3167" i="1"/>
  <c r="L3147" i="1"/>
  <c r="R3198" i="1"/>
  <c r="Q2917" i="1"/>
  <c r="O2914" i="1"/>
  <c r="Q2909" i="1"/>
  <c r="O2906" i="1"/>
  <c r="L2910" i="1"/>
  <c r="N2895" i="1"/>
  <c r="P2886" i="1"/>
  <c r="U3026" i="1"/>
  <c r="Q3026" i="1"/>
  <c r="M3026" i="1"/>
  <c r="R3061" i="1"/>
  <c r="N3061" i="1"/>
  <c r="T3060" i="1"/>
  <c r="P3060" i="1"/>
  <c r="L3060" i="1"/>
  <c r="R3059" i="1"/>
  <c r="N3059" i="1"/>
  <c r="T3058" i="1"/>
  <c r="P3058" i="1"/>
  <c r="L3058" i="1"/>
  <c r="R3057" i="1"/>
  <c r="N3057" i="1"/>
  <c r="T3056" i="1"/>
  <c r="P3056" i="1"/>
  <c r="L3056" i="1"/>
  <c r="R3055" i="1"/>
  <c r="N3055" i="1"/>
  <c r="T3054" i="1"/>
  <c r="P3054" i="1"/>
  <c r="L3054" i="1"/>
  <c r="R3053" i="1"/>
  <c r="N3053" i="1"/>
  <c r="T3052" i="1"/>
  <c r="P3052" i="1"/>
  <c r="L3052" i="1"/>
  <c r="R3051" i="1"/>
  <c r="N3051" i="1"/>
  <c r="T3050" i="1"/>
  <c r="P3050" i="1"/>
  <c r="L3050" i="1"/>
  <c r="R3049" i="1"/>
  <c r="N3049" i="1"/>
  <c r="T3048" i="1"/>
  <c r="P3048" i="1"/>
  <c r="L3048" i="1"/>
  <c r="R3047" i="1"/>
  <c r="N3047" i="1"/>
  <c r="T3046" i="1"/>
  <c r="P3046" i="1"/>
  <c r="L3046" i="1"/>
  <c r="R3045" i="1"/>
  <c r="N3045" i="1"/>
  <c r="T3044" i="1"/>
  <c r="P3044" i="1"/>
  <c r="L3044" i="1"/>
  <c r="R3043" i="1"/>
  <c r="N3043" i="1"/>
  <c r="T3042" i="1"/>
  <c r="P3042" i="1"/>
  <c r="L3042" i="1"/>
  <c r="R3041" i="1"/>
  <c r="N3041" i="1"/>
  <c r="T3040" i="1"/>
  <c r="P3040" i="1"/>
  <c r="L3040" i="1"/>
  <c r="R3039" i="1"/>
  <c r="N3039" i="1"/>
  <c r="T3038" i="1"/>
  <c r="P3038" i="1"/>
  <c r="L3038" i="1"/>
  <c r="R3037" i="1"/>
  <c r="N3037" i="1"/>
  <c r="T3036" i="1"/>
  <c r="P3036" i="1"/>
  <c r="L3036" i="1"/>
  <c r="R3035" i="1"/>
  <c r="N3035" i="1"/>
  <c r="T3034" i="1"/>
  <c r="P3034" i="1"/>
  <c r="L3034" i="1"/>
  <c r="R3033" i="1"/>
  <c r="N3033" i="1"/>
  <c r="T3032" i="1"/>
  <c r="P3032" i="1"/>
  <c r="L3032" i="1"/>
  <c r="R3031" i="1"/>
  <c r="N3031" i="1"/>
  <c r="T3030" i="1"/>
  <c r="P3030" i="1"/>
  <c r="L3030" i="1"/>
  <c r="R3029" i="1"/>
  <c r="N3029" i="1"/>
  <c r="T3028" i="1"/>
  <c r="P3028" i="1"/>
  <c r="L3028" i="1"/>
  <c r="R3027" i="1"/>
  <c r="N3027" i="1"/>
  <c r="L3312" i="1"/>
  <c r="L3024" i="1"/>
  <c r="L3308" i="1"/>
  <c r="L3020" i="1"/>
  <c r="L3304" i="1"/>
  <c r="L3016" i="1"/>
  <c r="L3300" i="1"/>
  <c r="L3012" i="1"/>
  <c r="L3296" i="1"/>
  <c r="L3008" i="1"/>
  <c r="L3292" i="1"/>
  <c r="L3004" i="1"/>
  <c r="L3288" i="1"/>
  <c r="L3000" i="1"/>
  <c r="L3284" i="1"/>
  <c r="L2996" i="1"/>
  <c r="L3280" i="1"/>
  <c r="L2992" i="1"/>
  <c r="S3313" i="1"/>
  <c r="O3313" i="1"/>
  <c r="T3312" i="1"/>
  <c r="T3024" i="1"/>
  <c r="P3312" i="1"/>
  <c r="P3024" i="1"/>
  <c r="U3311" i="1"/>
  <c r="U3023" i="1"/>
  <c r="R3310" i="1"/>
  <c r="N3310" i="1"/>
  <c r="S3309" i="1"/>
  <c r="O3309" i="1"/>
  <c r="R3306" i="1"/>
  <c r="N3306" i="1"/>
  <c r="S3305" i="1"/>
  <c r="O3305" i="1"/>
  <c r="R3302" i="1"/>
  <c r="N3302" i="1"/>
  <c r="S3301" i="1"/>
  <c r="O3301" i="1"/>
  <c r="R3298" i="1"/>
  <c r="N3298" i="1"/>
  <c r="S3297" i="1"/>
  <c r="O3297" i="1"/>
  <c r="R3294" i="1"/>
  <c r="N3294" i="1"/>
  <c r="S3293" i="1"/>
  <c r="O3293" i="1"/>
  <c r="R3290" i="1"/>
  <c r="N3290" i="1"/>
  <c r="R3286" i="1"/>
  <c r="O3285" i="1"/>
  <c r="S3281" i="1"/>
  <c r="O3281" i="1"/>
  <c r="N3278" i="1"/>
  <c r="S3025" i="1"/>
  <c r="O3023" i="1"/>
  <c r="O3015" i="1"/>
  <c r="O3007" i="1"/>
  <c r="S3001" i="1"/>
  <c r="O2999" i="1"/>
  <c r="Q2998" i="1"/>
  <c r="U2996" i="1"/>
  <c r="O2995" i="1"/>
  <c r="Q2994" i="1"/>
  <c r="O2991" i="1"/>
  <c r="L3310" i="1"/>
  <c r="L3302" i="1"/>
  <c r="L3294" i="1"/>
  <c r="L3286" i="1"/>
  <c r="U3313" i="1"/>
  <c r="M3313" i="1"/>
  <c r="P3310" i="1"/>
  <c r="Q3309" i="1"/>
  <c r="T3306" i="1"/>
  <c r="U3305" i="1"/>
  <c r="M3305" i="1"/>
  <c r="P3302" i="1"/>
  <c r="Q3301" i="1"/>
  <c r="T3298" i="1"/>
  <c r="U3297" i="1"/>
  <c r="M3297" i="1"/>
  <c r="P3294" i="1"/>
  <c r="Q3293" i="1"/>
  <c r="T3290" i="1"/>
  <c r="O3280" i="1"/>
  <c r="Q2953" i="1"/>
  <c r="S2940" i="1"/>
  <c r="Q2925" i="1"/>
  <c r="R3023" i="1"/>
  <c r="N3023" i="1"/>
  <c r="T3020" i="1"/>
  <c r="P3020" i="1"/>
  <c r="R3019" i="1"/>
  <c r="N3019" i="1"/>
  <c r="T3016" i="1"/>
  <c r="P3016" i="1"/>
  <c r="R3015" i="1"/>
  <c r="N3015" i="1"/>
  <c r="T3012" i="1"/>
  <c r="P3012" i="1"/>
  <c r="R3011" i="1"/>
  <c r="N3011" i="1"/>
  <c r="T3008" i="1"/>
  <c r="P3008" i="1"/>
  <c r="R3007" i="1"/>
  <c r="N3007" i="1"/>
  <c r="T3004" i="1"/>
  <c r="P3004" i="1"/>
  <c r="R3003" i="1"/>
  <c r="N3003" i="1"/>
  <c r="T3000" i="1"/>
  <c r="P3000" i="1"/>
  <c r="R2999" i="1"/>
  <c r="N2999" i="1"/>
  <c r="T2996" i="1"/>
  <c r="R2995" i="1"/>
  <c r="S3310" i="1"/>
  <c r="O3310" i="1"/>
  <c r="S3306" i="1"/>
  <c r="O3306" i="1"/>
  <c r="S3302" i="1"/>
  <c r="O3302" i="1"/>
  <c r="S3298" i="1"/>
  <c r="O3298" i="1"/>
  <c r="S3294" i="1"/>
  <c r="O3294" i="1"/>
  <c r="S3290" i="1"/>
  <c r="M3283" i="1"/>
  <c r="Q3279" i="1"/>
  <c r="T2954" i="1"/>
  <c r="U2989" i="1"/>
  <c r="M2989" i="1"/>
  <c r="O2988" i="1"/>
  <c r="Q2987" i="1"/>
  <c r="S2986" i="1"/>
  <c r="U2985" i="1"/>
  <c r="M2985" i="1"/>
  <c r="O2984" i="1"/>
  <c r="Q2983" i="1"/>
  <c r="S2982" i="1"/>
  <c r="U2981" i="1"/>
  <c r="M2981" i="1"/>
  <c r="O2980" i="1"/>
  <c r="Q2979" i="1"/>
  <c r="S2978" i="1"/>
  <c r="U2977" i="1"/>
  <c r="M2977" i="1"/>
  <c r="O2976" i="1"/>
  <c r="Q2975" i="1"/>
  <c r="S2974" i="1"/>
  <c r="U2973" i="1"/>
  <c r="M2973" i="1"/>
  <c r="O2972" i="1"/>
  <c r="Q2971" i="1"/>
  <c r="S2970" i="1"/>
  <c r="U2969" i="1"/>
  <c r="M2969" i="1"/>
  <c r="O2968" i="1"/>
  <c r="Q2967" i="1"/>
  <c r="S2966" i="1"/>
  <c r="U2965" i="1"/>
  <c r="M2965" i="1"/>
  <c r="O2964" i="1"/>
  <c r="Q2963" i="1"/>
  <c r="S2962" i="1"/>
  <c r="U2961" i="1"/>
  <c r="M2961" i="1"/>
  <c r="O2960" i="1"/>
  <c r="Q2959" i="1"/>
  <c r="S2958" i="1"/>
  <c r="U2957" i="1"/>
  <c r="M2957" i="1"/>
  <c r="O2956" i="1"/>
  <c r="Q2955" i="1"/>
  <c r="L3118" i="1"/>
  <c r="L3406" i="1"/>
  <c r="P3116" i="1"/>
  <c r="P3404" i="1"/>
  <c r="L3404" i="1"/>
  <c r="L3116" i="1"/>
  <c r="T3402" i="1"/>
  <c r="T3114" i="1"/>
  <c r="P3402" i="1"/>
  <c r="P3114" i="1"/>
  <c r="N3401" i="1"/>
  <c r="N3113" i="1"/>
  <c r="T3400" i="1"/>
  <c r="T3112" i="1"/>
  <c r="R3399" i="1"/>
  <c r="R3111" i="1"/>
  <c r="N3399" i="1"/>
  <c r="N3111" i="1"/>
  <c r="L3398" i="1"/>
  <c r="L3110" i="1"/>
  <c r="R3397" i="1"/>
  <c r="R3109" i="1"/>
  <c r="P3396" i="1"/>
  <c r="P3108" i="1"/>
  <c r="L3396" i="1"/>
  <c r="L3108" i="1"/>
  <c r="T3394" i="1"/>
  <c r="T3106" i="1"/>
  <c r="P3394" i="1"/>
  <c r="P3106" i="1"/>
  <c r="N3393" i="1"/>
  <c r="N3105" i="1"/>
  <c r="T3392" i="1"/>
  <c r="T3104" i="1"/>
  <c r="R3391" i="1"/>
  <c r="R3103" i="1"/>
  <c r="N3391" i="1"/>
  <c r="N3103" i="1"/>
  <c r="L3390" i="1"/>
  <c r="L3102" i="1"/>
  <c r="R3389" i="1"/>
  <c r="R3101" i="1"/>
  <c r="P3388" i="1"/>
  <c r="P3100" i="1"/>
  <c r="L3388" i="1"/>
  <c r="L3100" i="1"/>
  <c r="T3098" i="1"/>
  <c r="U3133" i="1"/>
  <c r="M3133" i="1"/>
  <c r="O3132" i="1"/>
  <c r="Q3131" i="1"/>
  <c r="S3130" i="1"/>
  <c r="U3129" i="1"/>
  <c r="M3129" i="1"/>
  <c r="O3128" i="1"/>
  <c r="Q3127" i="1"/>
  <c r="S3126" i="1"/>
  <c r="U3125" i="1"/>
  <c r="M3125" i="1"/>
  <c r="O3124" i="1"/>
  <c r="Q3123" i="1"/>
  <c r="S3122" i="1"/>
  <c r="U3121" i="1"/>
  <c r="M3121" i="1"/>
  <c r="O3120" i="1"/>
  <c r="Q3119" i="1"/>
  <c r="S3118" i="1"/>
  <c r="R3115" i="1"/>
  <c r="P3112" i="1"/>
  <c r="N3109" i="1"/>
  <c r="L3106" i="1"/>
  <c r="T3102" i="1"/>
  <c r="R3099" i="1"/>
  <c r="M3403" i="1"/>
  <c r="U3399" i="1"/>
  <c r="S3396" i="1"/>
  <c r="Q3393" i="1"/>
  <c r="O3390" i="1"/>
  <c r="M3387" i="1"/>
  <c r="Q3023" i="1"/>
  <c r="M3023" i="1"/>
  <c r="U3019" i="1"/>
  <c r="Q3019" i="1"/>
  <c r="M3019" i="1"/>
  <c r="U3015" i="1"/>
  <c r="Q3015" i="1"/>
  <c r="M3015" i="1"/>
  <c r="U3011" i="1"/>
  <c r="Q3011" i="1"/>
  <c r="M3011" i="1"/>
  <c r="U3007" i="1"/>
  <c r="Q3007" i="1"/>
  <c r="M3007" i="1"/>
  <c r="U3003" i="1"/>
  <c r="Q3003" i="1"/>
  <c r="M3003" i="1"/>
  <c r="M2999" i="1"/>
  <c r="Q2995" i="1"/>
  <c r="O2994" i="1"/>
  <c r="U2991" i="1"/>
  <c r="Q2954" i="1"/>
  <c r="R2989" i="1"/>
  <c r="T2988" i="1"/>
  <c r="L2988" i="1"/>
  <c r="N2987" i="1"/>
  <c r="P2986" i="1"/>
  <c r="R2985" i="1"/>
  <c r="T2984" i="1"/>
  <c r="L2984" i="1"/>
  <c r="N2983" i="1"/>
  <c r="P2982" i="1"/>
  <c r="R2981" i="1"/>
  <c r="T2980" i="1"/>
  <c r="L2980" i="1"/>
  <c r="N2979" i="1"/>
  <c r="P2978" i="1"/>
  <c r="R2977" i="1"/>
  <c r="T2976" i="1"/>
  <c r="L2976" i="1"/>
  <c r="N2975" i="1"/>
  <c r="P2974" i="1"/>
  <c r="R2973" i="1"/>
  <c r="T2972" i="1"/>
  <c r="L2972" i="1"/>
  <c r="N2971" i="1"/>
  <c r="P2970" i="1"/>
  <c r="R2969" i="1"/>
  <c r="T2968" i="1"/>
  <c r="L2968" i="1"/>
  <c r="N2967" i="1"/>
  <c r="P2966" i="1"/>
  <c r="R2965" i="1"/>
  <c r="T2964" i="1"/>
  <c r="L2964" i="1"/>
  <c r="N2963" i="1"/>
  <c r="P2962" i="1"/>
  <c r="R2961" i="1"/>
  <c r="T2960" i="1"/>
  <c r="L2960" i="1"/>
  <c r="N2959" i="1"/>
  <c r="P2958" i="1"/>
  <c r="R2957" i="1"/>
  <c r="T2956" i="1"/>
  <c r="L2956" i="1"/>
  <c r="N2955" i="1"/>
  <c r="O3406" i="1"/>
  <c r="O3118" i="1"/>
  <c r="U3405" i="1"/>
  <c r="U3117" i="1"/>
  <c r="Q3405" i="1"/>
  <c r="Q3117" i="1"/>
  <c r="M3405" i="1"/>
  <c r="M3117" i="1"/>
  <c r="S3404" i="1"/>
  <c r="S3116" i="1"/>
  <c r="O3404" i="1"/>
  <c r="O3116" i="1"/>
  <c r="U3115" i="1"/>
  <c r="U3403" i="1"/>
  <c r="Q3403" i="1"/>
  <c r="Q3115" i="1"/>
  <c r="S3402" i="1"/>
  <c r="S3114" i="1"/>
  <c r="O3114" i="1"/>
  <c r="O3402" i="1"/>
  <c r="U3401" i="1"/>
  <c r="U3113" i="1"/>
  <c r="M3401" i="1"/>
  <c r="M3113" i="1"/>
  <c r="S3112" i="1"/>
  <c r="S3400" i="1"/>
  <c r="O3400" i="1"/>
  <c r="O3112" i="1"/>
  <c r="Q3399" i="1"/>
  <c r="Q3111" i="1"/>
  <c r="M3111" i="1"/>
  <c r="M3399" i="1"/>
  <c r="S3398" i="1"/>
  <c r="S3110" i="1"/>
  <c r="U3397" i="1"/>
  <c r="U3109" i="1"/>
  <c r="Q3109" i="1"/>
  <c r="Q3397" i="1"/>
  <c r="M3397" i="1"/>
  <c r="M3109" i="1"/>
  <c r="O3396" i="1"/>
  <c r="O3108" i="1"/>
  <c r="U3107" i="1"/>
  <c r="U3395" i="1"/>
  <c r="Q3395" i="1"/>
  <c r="Q3107" i="1"/>
  <c r="S3394" i="1"/>
  <c r="S3106" i="1"/>
  <c r="O3106" i="1"/>
  <c r="O3394" i="1"/>
  <c r="U3393" i="1"/>
  <c r="U3105" i="1"/>
  <c r="M3393" i="1"/>
  <c r="M3105" i="1"/>
  <c r="S3104" i="1"/>
  <c r="S3392" i="1"/>
  <c r="O3392" i="1"/>
  <c r="O3104" i="1"/>
  <c r="Q3391" i="1"/>
  <c r="Q3103" i="1"/>
  <c r="M3103" i="1"/>
  <c r="M3391" i="1"/>
  <c r="S3390" i="1"/>
  <c r="S3102" i="1"/>
  <c r="U3389" i="1"/>
  <c r="U3101" i="1"/>
  <c r="Q3101" i="1"/>
  <c r="Q3389" i="1"/>
  <c r="M3389" i="1"/>
  <c r="M3101" i="1"/>
  <c r="O3388" i="1"/>
  <c r="O3100" i="1"/>
  <c r="U3099" i="1"/>
  <c r="U3387" i="1"/>
  <c r="Q3387" i="1"/>
  <c r="Q3099" i="1"/>
  <c r="Q3098" i="1"/>
  <c r="T3132" i="1"/>
  <c r="N3131" i="1"/>
  <c r="R3129" i="1"/>
  <c r="L3128" i="1"/>
  <c r="P3126" i="1"/>
  <c r="T3124" i="1"/>
  <c r="N3123" i="1"/>
  <c r="R3121" i="1"/>
  <c r="L3120" i="1"/>
  <c r="P3118" i="1"/>
  <c r="N3115" i="1"/>
  <c r="L3112" i="1"/>
  <c r="T3108" i="1"/>
  <c r="R3105" i="1"/>
  <c r="P3102" i="1"/>
  <c r="N3099" i="1"/>
  <c r="L2967" i="1"/>
  <c r="R2966" i="1"/>
  <c r="N2966" i="1"/>
  <c r="T2965" i="1"/>
  <c r="P2965" i="1"/>
  <c r="L2965" i="1"/>
  <c r="R2964" i="1"/>
  <c r="N2964" i="1"/>
  <c r="T2963" i="1"/>
  <c r="P2963" i="1"/>
  <c r="L2963" i="1"/>
  <c r="R2962" i="1"/>
  <c r="N2962" i="1"/>
  <c r="T2961" i="1"/>
  <c r="P2961" i="1"/>
  <c r="L2961" i="1"/>
  <c r="R2960" i="1"/>
  <c r="N2960" i="1"/>
  <c r="T2959" i="1"/>
  <c r="P2959" i="1"/>
  <c r="L2959" i="1"/>
  <c r="R2958" i="1"/>
  <c r="N2958" i="1"/>
  <c r="T2957" i="1"/>
  <c r="P2957" i="1"/>
  <c r="L2957" i="1"/>
  <c r="R2956" i="1"/>
  <c r="N2956" i="1"/>
  <c r="T2955" i="1"/>
  <c r="P2955" i="1"/>
  <c r="L2955" i="1"/>
  <c r="O3098" i="1"/>
  <c r="T3133" i="1"/>
  <c r="P3133" i="1"/>
  <c r="L3133" i="1"/>
  <c r="R3132" i="1"/>
  <c r="N3132" i="1"/>
  <c r="T3131" i="1"/>
  <c r="P3131" i="1"/>
  <c r="L3131" i="1"/>
  <c r="R3130" i="1"/>
  <c r="N3130" i="1"/>
  <c r="T3129" i="1"/>
  <c r="P3129" i="1"/>
  <c r="L3129" i="1"/>
  <c r="R3128" i="1"/>
  <c r="N3128" i="1"/>
  <c r="T3127" i="1"/>
  <c r="P3127" i="1"/>
  <c r="L3127" i="1"/>
  <c r="R3126" i="1"/>
  <c r="N3126" i="1"/>
  <c r="T3125" i="1"/>
  <c r="P3125" i="1"/>
  <c r="L3125" i="1"/>
  <c r="R3124" i="1"/>
  <c r="N3124" i="1"/>
  <c r="T3123" i="1"/>
  <c r="P3123" i="1"/>
  <c r="L3123" i="1"/>
  <c r="R3122" i="1"/>
  <c r="N3122" i="1"/>
  <c r="T3121" i="1"/>
  <c r="P3121" i="1"/>
  <c r="L3121" i="1"/>
  <c r="R3120" i="1"/>
  <c r="N3120" i="1"/>
  <c r="T3119" i="1"/>
  <c r="P3119" i="1"/>
  <c r="L3119" i="1"/>
  <c r="R3118" i="1"/>
  <c r="L3117" i="1"/>
  <c r="P3115" i="1"/>
  <c r="U3114" i="1"/>
  <c r="T3113" i="1"/>
  <c r="O3113" i="1"/>
  <c r="N3112" i="1"/>
  <c r="S3111" i="1"/>
  <c r="R3110" i="1"/>
  <c r="M3110" i="1"/>
  <c r="L3109" i="1"/>
  <c r="Q3108" i="1"/>
  <c r="P3107" i="1"/>
  <c r="U3106" i="1"/>
  <c r="T3105" i="1"/>
  <c r="O3105" i="1"/>
  <c r="N3104" i="1"/>
  <c r="S3103" i="1"/>
  <c r="R3102" i="1"/>
  <c r="M3102" i="1"/>
  <c r="L3101" i="1"/>
  <c r="Q3100" i="1"/>
  <c r="P3099" i="1"/>
  <c r="L3386" i="1"/>
  <c r="S3206" i="1"/>
  <c r="S2918" i="1"/>
  <c r="T3241" i="1"/>
  <c r="T2953" i="1"/>
  <c r="L3241" i="1"/>
  <c r="L2953" i="1"/>
  <c r="N3240" i="1"/>
  <c r="N2952" i="1"/>
  <c r="P3239" i="1"/>
  <c r="P2951" i="1"/>
  <c r="R3238" i="1"/>
  <c r="R2950" i="1"/>
  <c r="N3238" i="1"/>
  <c r="T3237" i="1"/>
  <c r="T2949" i="1"/>
  <c r="L3237" i="1"/>
  <c r="L2949" i="1"/>
  <c r="N3236" i="1"/>
  <c r="N2948" i="1"/>
  <c r="P3235" i="1"/>
  <c r="P2947" i="1"/>
  <c r="R3234" i="1"/>
  <c r="R2946" i="1"/>
  <c r="N3234" i="1"/>
  <c r="T3233" i="1"/>
  <c r="T2945" i="1"/>
  <c r="L3233" i="1"/>
  <c r="L2945" i="1"/>
  <c r="N3232" i="1"/>
  <c r="N2944" i="1"/>
  <c r="P3231" i="1"/>
  <c r="P2943" i="1"/>
  <c r="R3230" i="1"/>
  <c r="R2942" i="1"/>
  <c r="N3230" i="1"/>
  <c r="T3229" i="1"/>
  <c r="T2941" i="1"/>
  <c r="L3229" i="1"/>
  <c r="L2941" i="1"/>
  <c r="N3228" i="1"/>
  <c r="N2940" i="1"/>
  <c r="P3227" i="1"/>
  <c r="P2939" i="1"/>
  <c r="R3226" i="1"/>
  <c r="R2938" i="1"/>
  <c r="N3226" i="1"/>
  <c r="T3225" i="1"/>
  <c r="T2937" i="1"/>
  <c r="L3225" i="1"/>
  <c r="L2937" i="1"/>
  <c r="N3224" i="1"/>
  <c r="N2936" i="1"/>
  <c r="P3223" i="1"/>
  <c r="P2935" i="1"/>
  <c r="L3223" i="1"/>
  <c r="L2935" i="1"/>
  <c r="R3222" i="1"/>
  <c r="N3222" i="1"/>
  <c r="N2934" i="1"/>
  <c r="T3221" i="1"/>
  <c r="T2933" i="1"/>
  <c r="L3221" i="1"/>
  <c r="L2933" i="1"/>
  <c r="R3220" i="1"/>
  <c r="R2932" i="1"/>
  <c r="N3220" i="1"/>
  <c r="N2932" i="1"/>
  <c r="P3219" i="1"/>
  <c r="P2931" i="1"/>
  <c r="L3219" i="1"/>
  <c r="L2931" i="1"/>
  <c r="R3218" i="1"/>
  <c r="R2930" i="1"/>
  <c r="N3218" i="1"/>
  <c r="T3217" i="1"/>
  <c r="T2929" i="1"/>
  <c r="P3217" i="1"/>
  <c r="P2929" i="1"/>
  <c r="L3217" i="1"/>
  <c r="L2929" i="1"/>
  <c r="N3216" i="1"/>
  <c r="N2928" i="1"/>
  <c r="T3215" i="1"/>
  <c r="T2927" i="1"/>
  <c r="P3215" i="1"/>
  <c r="P2927" i="1"/>
  <c r="R3214" i="1"/>
  <c r="R2926" i="1"/>
  <c r="N3214" i="1"/>
  <c r="N2926" i="1"/>
  <c r="T3213" i="1"/>
  <c r="T2925" i="1"/>
  <c r="L3213" i="1"/>
  <c r="L2925" i="1"/>
  <c r="R3212" i="1"/>
  <c r="R2924" i="1"/>
  <c r="N3212" i="1"/>
  <c r="N2924" i="1"/>
  <c r="P3211" i="1"/>
  <c r="P2923" i="1"/>
  <c r="L3211" i="1"/>
  <c r="L2923" i="1"/>
  <c r="R3210" i="1"/>
  <c r="R2922" i="1"/>
  <c r="N3210" i="1"/>
  <c r="T3209" i="1"/>
  <c r="T2921" i="1"/>
  <c r="P3209" i="1"/>
  <c r="P2921" i="1"/>
  <c r="L3209" i="1"/>
  <c r="L2921" i="1"/>
  <c r="N3208" i="1"/>
  <c r="N2920" i="1"/>
  <c r="T3207" i="1"/>
  <c r="T2919" i="1"/>
  <c r="P3207" i="1"/>
  <c r="P2919" i="1"/>
  <c r="T2951" i="1"/>
  <c r="N2950" i="1"/>
  <c r="R2948" i="1"/>
  <c r="L2947" i="1"/>
  <c r="P2945" i="1"/>
  <c r="T2943" i="1"/>
  <c r="N2942" i="1"/>
  <c r="R2940" i="1"/>
  <c r="L2939" i="1"/>
  <c r="P2937" i="1"/>
  <c r="T2931" i="1"/>
  <c r="R2928" i="1"/>
  <c r="P2925" i="1"/>
  <c r="N2922" i="1"/>
  <c r="L2919" i="1"/>
  <c r="L2954" i="1"/>
  <c r="R2954" i="1"/>
  <c r="N2954" i="1"/>
  <c r="S2989" i="1"/>
  <c r="O2989" i="1"/>
  <c r="U2988" i="1"/>
  <c r="Q2988" i="1"/>
  <c r="M2988" i="1"/>
  <c r="S2987" i="1"/>
  <c r="O2987" i="1"/>
  <c r="U2986" i="1"/>
  <c r="Q2986" i="1"/>
  <c r="M2986" i="1"/>
  <c r="S2985" i="1"/>
  <c r="O2985" i="1"/>
  <c r="U2984" i="1"/>
  <c r="Q2984" i="1"/>
  <c r="M2984" i="1"/>
  <c r="S2983" i="1"/>
  <c r="O2983" i="1"/>
  <c r="U2982" i="1"/>
  <c r="Q2982" i="1"/>
  <c r="M2982" i="1"/>
  <c r="S2981" i="1"/>
  <c r="O2981" i="1"/>
  <c r="U2980" i="1"/>
  <c r="Q2980" i="1"/>
  <c r="M2980" i="1"/>
  <c r="S2979" i="1"/>
  <c r="O2979" i="1"/>
  <c r="U2978" i="1"/>
  <c r="Q2978" i="1"/>
  <c r="M2978" i="1"/>
  <c r="S2977" i="1"/>
  <c r="O2977" i="1"/>
  <c r="U2976" i="1"/>
  <c r="Q2976" i="1"/>
  <c r="M2976" i="1"/>
  <c r="S2975" i="1"/>
  <c r="O2975" i="1"/>
  <c r="U2974" i="1"/>
  <c r="Q2974" i="1"/>
  <c r="M2974" i="1"/>
  <c r="S2973" i="1"/>
  <c r="O2973" i="1"/>
  <c r="U2972" i="1"/>
  <c r="Q2972" i="1"/>
  <c r="M2972" i="1"/>
  <c r="S2971" i="1"/>
  <c r="O2971" i="1"/>
  <c r="U2970" i="1"/>
  <c r="Q2970" i="1"/>
  <c r="M2970" i="1"/>
  <c r="S2969" i="1"/>
  <c r="O2969" i="1"/>
  <c r="U2968" i="1"/>
  <c r="Q2968" i="1"/>
  <c r="M2968" i="1"/>
  <c r="S2967" i="1"/>
  <c r="O2967" i="1"/>
  <c r="U2966" i="1"/>
  <c r="Q2966" i="1"/>
  <c r="M2966" i="1"/>
  <c r="S2965" i="1"/>
  <c r="O2965" i="1"/>
  <c r="U2964" i="1"/>
  <c r="Q2964" i="1"/>
  <c r="M2964" i="1"/>
  <c r="S2963" i="1"/>
  <c r="O2963" i="1"/>
  <c r="U2962" i="1"/>
  <c r="Q2962" i="1"/>
  <c r="M2962" i="1"/>
  <c r="S2961" i="1"/>
  <c r="O2961" i="1"/>
  <c r="U2960" i="1"/>
  <c r="Q2960" i="1"/>
  <c r="M2960" i="1"/>
  <c r="S2959" i="1"/>
  <c r="O2959" i="1"/>
  <c r="U2958" i="1"/>
  <c r="Q2958" i="1"/>
  <c r="M2958" i="1"/>
  <c r="S2957" i="1"/>
  <c r="O2957" i="1"/>
  <c r="U2956" i="1"/>
  <c r="Q2956" i="1"/>
  <c r="M2956" i="1"/>
  <c r="S2955" i="1"/>
  <c r="O2955" i="1"/>
  <c r="S3133" i="1"/>
  <c r="U3132" i="1"/>
  <c r="M3132" i="1"/>
  <c r="O3131" i="1"/>
  <c r="Q3130" i="1"/>
  <c r="S3129" i="1"/>
  <c r="U3128" i="1"/>
  <c r="M3128" i="1"/>
  <c r="O3127" i="1"/>
  <c r="Q3126" i="1"/>
  <c r="S3125" i="1"/>
  <c r="U3124" i="1"/>
  <c r="M3124" i="1"/>
  <c r="O3123" i="1"/>
  <c r="Q3122" i="1"/>
  <c r="S3121" i="1"/>
  <c r="U3120" i="1"/>
  <c r="M3120" i="1"/>
  <c r="O3119" i="1"/>
  <c r="Q3118" i="1"/>
  <c r="P3117" i="1"/>
  <c r="U3116" i="1"/>
  <c r="O3115" i="1"/>
  <c r="S3113" i="1"/>
  <c r="M3112" i="1"/>
  <c r="Q3110" i="1"/>
  <c r="U3108" i="1"/>
  <c r="O3107" i="1"/>
  <c r="S3105" i="1"/>
  <c r="M3104" i="1"/>
  <c r="Q3102" i="1"/>
  <c r="U3100" i="1"/>
  <c r="O3099" i="1"/>
  <c r="U2950" i="1"/>
  <c r="M3238" i="1"/>
  <c r="O2949" i="1"/>
  <c r="U3234" i="1"/>
  <c r="M2946" i="1"/>
  <c r="O3233" i="1"/>
  <c r="U2942" i="1"/>
  <c r="M3230" i="1"/>
  <c r="O2941" i="1"/>
  <c r="U3226" i="1"/>
  <c r="M2938" i="1"/>
  <c r="O3225" i="1"/>
  <c r="P2952" i="1"/>
  <c r="N2949" i="1"/>
  <c r="P3236" i="1"/>
  <c r="N3233" i="1"/>
  <c r="P2944" i="1"/>
  <c r="N2941" i="1"/>
  <c r="P3228" i="1"/>
  <c r="N3225" i="1"/>
  <c r="P2936" i="1"/>
  <c r="L2936" i="1"/>
  <c r="R3206" i="1"/>
  <c r="N3206" i="1"/>
  <c r="S3241" i="1"/>
  <c r="O3241" i="1"/>
  <c r="Q3238" i="1"/>
  <c r="S3237" i="1"/>
  <c r="Q3234" i="1"/>
  <c r="S3233" i="1"/>
  <c r="Q3230" i="1"/>
  <c r="S3229" i="1"/>
  <c r="Q3226" i="1"/>
  <c r="S3225" i="1"/>
  <c r="M3224" i="1"/>
  <c r="M2936" i="1"/>
  <c r="O3223" i="1"/>
  <c r="O2935" i="1"/>
  <c r="U2934" i="1"/>
  <c r="Q3222" i="1"/>
  <c r="Q2934" i="1"/>
  <c r="M2934" i="1"/>
  <c r="S3221" i="1"/>
  <c r="S2933" i="1"/>
  <c r="O2933" i="1"/>
  <c r="U3220" i="1"/>
  <c r="U2932" i="1"/>
  <c r="M3220" i="1"/>
  <c r="M2932" i="1"/>
  <c r="O3219" i="1"/>
  <c r="O2931" i="1"/>
  <c r="U2930" i="1"/>
  <c r="Q3218" i="1"/>
  <c r="Q2930" i="1"/>
  <c r="M2930" i="1"/>
  <c r="S3217" i="1"/>
  <c r="S2929" i="1"/>
  <c r="O2929" i="1"/>
  <c r="U3216" i="1"/>
  <c r="U2928" i="1"/>
  <c r="M3216" i="1"/>
  <c r="M2928" i="1"/>
  <c r="O3215" i="1"/>
  <c r="O2927" i="1"/>
  <c r="U2926" i="1"/>
  <c r="Q3214" i="1"/>
  <c r="Q2926" i="1"/>
  <c r="M2926" i="1"/>
  <c r="S3213" i="1"/>
  <c r="S2925" i="1"/>
  <c r="O2925" i="1"/>
  <c r="U3212" i="1"/>
  <c r="U2924" i="1"/>
  <c r="M3212" i="1"/>
  <c r="M2924" i="1"/>
  <c r="O3211" i="1"/>
  <c r="O2923" i="1"/>
  <c r="U2922" i="1"/>
  <c r="Q3210" i="1"/>
  <c r="Q2922" i="1"/>
  <c r="M2922" i="1"/>
  <c r="S3209" i="1"/>
  <c r="S2921" i="1"/>
  <c r="O2921" i="1"/>
  <c r="U3208" i="1"/>
  <c r="U2920" i="1"/>
  <c r="M3208" i="1"/>
  <c r="M2920" i="1"/>
  <c r="O3207" i="1"/>
  <c r="O2919" i="1"/>
  <c r="L2918" i="1"/>
  <c r="R2918" i="1"/>
  <c r="N2918" i="1"/>
  <c r="S2953" i="1"/>
  <c r="O2953" i="1"/>
  <c r="U2952" i="1"/>
  <c r="M2952" i="1"/>
  <c r="S2951" i="1"/>
  <c r="O2951" i="1"/>
  <c r="Q2950" i="1"/>
  <c r="M2950" i="1"/>
  <c r="S2949" i="1"/>
  <c r="U2948" i="1"/>
  <c r="Q2948" i="1"/>
  <c r="M2948" i="1"/>
  <c r="O2947" i="1"/>
  <c r="U2946" i="1"/>
  <c r="Q2946" i="1"/>
  <c r="S2945" i="1"/>
  <c r="O2945" i="1"/>
  <c r="U2944" i="1"/>
  <c r="M2944" i="1"/>
  <c r="S2943" i="1"/>
  <c r="O2943" i="1"/>
  <c r="Q2942" i="1"/>
  <c r="M2942" i="1"/>
  <c r="S2941" i="1"/>
  <c r="U2940" i="1"/>
  <c r="Q2940" i="1"/>
  <c r="M2940" i="1"/>
  <c r="O2939" i="1"/>
  <c r="U2938" i="1"/>
  <c r="Q2938" i="1"/>
  <c r="S2937" i="1"/>
  <c r="O2937" i="1"/>
  <c r="U2936" i="1"/>
  <c r="P2934" i="1"/>
  <c r="S3223" i="1"/>
  <c r="M3222" i="1"/>
  <c r="Q3220" i="1"/>
  <c r="U3218" i="1"/>
  <c r="O3217" i="1"/>
  <c r="S3215" i="1"/>
  <c r="M3214" i="1"/>
  <c r="Q3212" i="1"/>
  <c r="U3210" i="1"/>
  <c r="O3209" i="1"/>
  <c r="S3207" i="1"/>
  <c r="U3206" i="1"/>
  <c r="Q3206" i="1"/>
  <c r="M3206" i="1"/>
  <c r="R3241" i="1"/>
  <c r="N3241" i="1"/>
  <c r="T3240" i="1"/>
  <c r="L3240" i="1"/>
  <c r="R3237" i="1"/>
  <c r="T3236" i="1"/>
  <c r="L3236" i="1"/>
  <c r="R3233" i="1"/>
  <c r="T3232" i="1"/>
  <c r="L3232" i="1"/>
  <c r="R3229" i="1"/>
  <c r="T3228" i="1"/>
  <c r="L3228" i="1"/>
  <c r="R3225" i="1"/>
  <c r="T3224" i="1"/>
  <c r="L3224" i="1"/>
  <c r="R3221" i="1"/>
  <c r="R2933" i="1"/>
  <c r="N2933" i="1"/>
  <c r="T3220" i="1"/>
  <c r="T2932" i="1"/>
  <c r="P2932" i="1"/>
  <c r="L3220" i="1"/>
  <c r="L2932" i="1"/>
  <c r="N3219" i="1"/>
  <c r="N2931" i="1"/>
  <c r="P3218" i="1"/>
  <c r="P2930" i="1"/>
  <c r="R3217" i="1"/>
  <c r="R2929" i="1"/>
  <c r="N2929" i="1"/>
  <c r="T3216" i="1"/>
  <c r="T2928" i="1"/>
  <c r="P2928" i="1"/>
  <c r="L3216" i="1"/>
  <c r="L2928" i="1"/>
  <c r="N3215" i="1"/>
  <c r="N2927" i="1"/>
  <c r="P3214" i="1"/>
  <c r="P2926" i="1"/>
  <c r="R3213" i="1"/>
  <c r="R2925" i="1"/>
  <c r="N2925" i="1"/>
  <c r="T3212" i="1"/>
  <c r="T2924" i="1"/>
  <c r="P2924" i="1"/>
  <c r="L3212" i="1"/>
  <c r="L2924" i="1"/>
  <c r="N3211" i="1"/>
  <c r="N2923" i="1"/>
  <c r="P3210" i="1"/>
  <c r="P2922" i="1"/>
  <c r="R3209" i="1"/>
  <c r="R2921" i="1"/>
  <c r="N2921" i="1"/>
  <c r="T3208" i="1"/>
  <c r="T2920" i="1"/>
  <c r="P2920" i="1"/>
  <c r="L3208" i="1"/>
  <c r="L2920" i="1"/>
  <c r="N3207" i="1"/>
  <c r="N2919" i="1"/>
  <c r="U2918" i="1"/>
  <c r="Q2918" i="1"/>
  <c r="M2918" i="1"/>
  <c r="R2953" i="1"/>
  <c r="N2953" i="1"/>
  <c r="T2952" i="1"/>
  <c r="L2952" i="1"/>
  <c r="R2951" i="1"/>
  <c r="N2951" i="1"/>
  <c r="P2950" i="1"/>
  <c r="L2950" i="1"/>
  <c r="R2949" i="1"/>
  <c r="T2948" i="1"/>
  <c r="P2948" i="1"/>
  <c r="L2948" i="1"/>
  <c r="N2947" i="1"/>
  <c r="T2946" i="1"/>
  <c r="P2946" i="1"/>
  <c r="R2945" i="1"/>
  <c r="N2945" i="1"/>
  <c r="T2944" i="1"/>
  <c r="L2944" i="1"/>
  <c r="R2943" i="1"/>
  <c r="N2943" i="1"/>
  <c r="P2942" i="1"/>
  <c r="L2942" i="1"/>
  <c r="R2941" i="1"/>
  <c r="T2940" i="1"/>
  <c r="P2940" i="1"/>
  <c r="L2940" i="1"/>
  <c r="N2939" i="1"/>
  <c r="T2938" i="1"/>
  <c r="P2938" i="1"/>
  <c r="R2937" i="1"/>
  <c r="N2937" i="1"/>
  <c r="T2936" i="1"/>
  <c r="P3220" i="1"/>
  <c r="T3218" i="1"/>
  <c r="N3217" i="1"/>
  <c r="R3215" i="1"/>
  <c r="L3214" i="1"/>
  <c r="P3212" i="1"/>
  <c r="T3210" i="1"/>
  <c r="N3209" i="1"/>
  <c r="R3207" i="1"/>
  <c r="L3165" i="1"/>
  <c r="L2877" i="1"/>
  <c r="L2865" i="1"/>
  <c r="L3153" i="1"/>
  <c r="L3137" i="1"/>
  <c r="L2849" i="1"/>
  <c r="Q3168" i="1"/>
  <c r="Q2880" i="1"/>
  <c r="M3168" i="1"/>
  <c r="M2880" i="1"/>
  <c r="O2878" i="1"/>
  <c r="O3166" i="1"/>
  <c r="S3162" i="1"/>
  <c r="S2874" i="1"/>
  <c r="P3161" i="1"/>
  <c r="P2873" i="1"/>
  <c r="Q3160" i="1"/>
  <c r="Q2872" i="1"/>
  <c r="U3156" i="1"/>
  <c r="U2868" i="1"/>
  <c r="O3154" i="1"/>
  <c r="O2866" i="1"/>
  <c r="O2862" i="1"/>
  <c r="O3150" i="1"/>
  <c r="Q3148" i="1"/>
  <c r="Q2860" i="1"/>
  <c r="T3145" i="1"/>
  <c r="T2857" i="1"/>
  <c r="Q3144" i="1"/>
  <c r="Q2856" i="1"/>
  <c r="S3138" i="1"/>
  <c r="S2850" i="1"/>
  <c r="T3137" i="1"/>
  <c r="T2849" i="1"/>
  <c r="Q3136" i="1"/>
  <c r="Q2848" i="1"/>
  <c r="M3136" i="1"/>
  <c r="M2848" i="1"/>
  <c r="S2846" i="1"/>
  <c r="S3134" i="1"/>
  <c r="N2879" i="1"/>
  <c r="N2855" i="1"/>
  <c r="N2847" i="1"/>
  <c r="L3152" i="1"/>
  <c r="L3140" i="1"/>
  <c r="T3168" i="1"/>
  <c r="P3164" i="1"/>
  <c r="R2874" i="1"/>
  <c r="R3162" i="1"/>
  <c r="T3160" i="1"/>
  <c r="Q3159" i="1"/>
  <c r="Q2871" i="1"/>
  <c r="N3158" i="1"/>
  <c r="N2870" i="1"/>
  <c r="P3156" i="1"/>
  <c r="M3155" i="1"/>
  <c r="M2867" i="1"/>
  <c r="T3152" i="1"/>
  <c r="U3151" i="1"/>
  <c r="U2863" i="1"/>
  <c r="R3150" i="1"/>
  <c r="R2862" i="1"/>
  <c r="P3148" i="1"/>
  <c r="R2858" i="1"/>
  <c r="R3146" i="1"/>
  <c r="S3145" i="1"/>
  <c r="S2857" i="1"/>
  <c r="O3145" i="1"/>
  <c r="O2857" i="1"/>
  <c r="T3144" i="1"/>
  <c r="U2855" i="1"/>
  <c r="U3143" i="1"/>
  <c r="M3143" i="1"/>
  <c r="M2855" i="1"/>
  <c r="R3142" i="1"/>
  <c r="R2854" i="1"/>
  <c r="N3142" i="1"/>
  <c r="N2854" i="1"/>
  <c r="O3141" i="1"/>
  <c r="O2853" i="1"/>
  <c r="T3140" i="1"/>
  <c r="P3140" i="1"/>
  <c r="U3139" i="1"/>
  <c r="U2851" i="1"/>
  <c r="M3139" i="1"/>
  <c r="M2851" i="1"/>
  <c r="R2850" i="1"/>
  <c r="R3138" i="1"/>
  <c r="N3138" i="1"/>
  <c r="N2850" i="1"/>
  <c r="S3137" i="1"/>
  <c r="S2849" i="1"/>
  <c r="O3137" i="1"/>
  <c r="O2849" i="1"/>
  <c r="T3136" i="1"/>
  <c r="P3136" i="1"/>
  <c r="U2847" i="1"/>
  <c r="U3135" i="1"/>
  <c r="Q3135" i="1"/>
  <c r="Q2847" i="1"/>
  <c r="M3135" i="1"/>
  <c r="M2847" i="1"/>
  <c r="R3134" i="1"/>
  <c r="R2846" i="1"/>
  <c r="R2875" i="1"/>
  <c r="R2867" i="1"/>
  <c r="R2859" i="1"/>
  <c r="R2851" i="1"/>
  <c r="P2848" i="1"/>
  <c r="U3134" i="1"/>
  <c r="L3163" i="1"/>
  <c r="S3158" i="1"/>
  <c r="Q3154" i="1"/>
  <c r="N3150" i="1"/>
  <c r="S3141" i="1"/>
  <c r="P3137" i="1"/>
  <c r="L2873" i="1"/>
  <c r="L3161" i="1"/>
  <c r="L3149" i="1"/>
  <c r="L2861" i="1"/>
  <c r="L3141" i="1"/>
  <c r="L2853" i="1"/>
  <c r="U3168" i="1"/>
  <c r="U2880" i="1"/>
  <c r="P3165" i="1"/>
  <c r="P2877" i="1"/>
  <c r="Q3164" i="1"/>
  <c r="Q2876" i="1"/>
  <c r="T3161" i="1"/>
  <c r="T2873" i="1"/>
  <c r="O3158" i="1"/>
  <c r="O2870" i="1"/>
  <c r="P3157" i="1"/>
  <c r="P2869" i="1"/>
  <c r="M3156" i="1"/>
  <c r="M2868" i="1"/>
  <c r="S3154" i="1"/>
  <c r="S2866" i="1"/>
  <c r="T3153" i="1"/>
  <c r="T2865" i="1"/>
  <c r="U3152" i="1"/>
  <c r="U2864" i="1"/>
  <c r="M3152" i="1"/>
  <c r="M2864" i="1"/>
  <c r="S3150" i="1"/>
  <c r="S2862" i="1"/>
  <c r="P3149" i="1"/>
  <c r="P2861" i="1"/>
  <c r="O3146" i="1"/>
  <c r="O2858" i="1"/>
  <c r="P3145" i="1"/>
  <c r="P2857" i="1"/>
  <c r="T2853" i="1"/>
  <c r="T3141" i="1"/>
  <c r="U3140" i="1"/>
  <c r="U2852" i="1"/>
  <c r="M3140" i="1"/>
  <c r="M2852" i="1"/>
  <c r="N2871" i="1"/>
  <c r="N2863" i="1"/>
  <c r="M3164" i="1"/>
  <c r="S3142" i="1"/>
  <c r="L3168" i="1"/>
  <c r="L3156" i="1"/>
  <c r="L3144" i="1"/>
  <c r="U3167" i="1"/>
  <c r="U2879" i="1"/>
  <c r="R3166" i="1"/>
  <c r="R2878" i="1"/>
  <c r="T3164" i="1"/>
  <c r="Q3163" i="1"/>
  <c r="Q2875" i="1"/>
  <c r="N3162" i="1"/>
  <c r="N2874" i="1"/>
  <c r="O3161" i="1"/>
  <c r="O2873" i="1"/>
  <c r="N3154" i="1"/>
  <c r="N2866" i="1"/>
  <c r="O3153" i="1"/>
  <c r="O2865" i="1"/>
  <c r="T3148" i="1"/>
  <c r="Q3147" i="1"/>
  <c r="Q2859" i="1"/>
  <c r="P3144" i="1"/>
  <c r="L3155" i="1"/>
  <c r="L2867" i="1"/>
  <c r="L3151" i="1"/>
  <c r="L2863" i="1"/>
  <c r="L3139" i="1"/>
  <c r="L2851" i="1"/>
  <c r="R3169" i="1"/>
  <c r="S3168" i="1"/>
  <c r="S2880" i="1"/>
  <c r="T3167" i="1"/>
  <c r="T2879" i="1"/>
  <c r="Q3166" i="1"/>
  <c r="Q2878" i="1"/>
  <c r="N3165" i="1"/>
  <c r="O3164" i="1"/>
  <c r="O2876" i="1"/>
  <c r="U3162" i="1"/>
  <c r="U2874" i="1"/>
  <c r="R3161" i="1"/>
  <c r="Q3158" i="1"/>
  <c r="Q2870" i="1"/>
  <c r="N3157" i="1"/>
  <c r="O3156" i="1"/>
  <c r="O2868" i="1"/>
  <c r="P3155" i="1"/>
  <c r="P2867" i="1"/>
  <c r="U3154" i="1"/>
  <c r="U2866" i="1"/>
  <c r="M3154" i="1"/>
  <c r="M2866" i="1"/>
  <c r="U3150" i="1"/>
  <c r="U2862" i="1"/>
  <c r="R3149" i="1"/>
  <c r="S3148" i="1"/>
  <c r="S2860" i="1"/>
  <c r="P3147" i="1"/>
  <c r="P2859" i="1"/>
  <c r="M3146" i="1"/>
  <c r="M2858" i="1"/>
  <c r="N3145" i="1"/>
  <c r="O3144" i="1"/>
  <c r="O2856" i="1"/>
  <c r="U3142" i="1"/>
  <c r="U2854" i="1"/>
  <c r="R3141" i="1"/>
  <c r="S2852" i="1"/>
  <c r="S3140" i="1"/>
  <c r="T3139" i="1"/>
  <c r="T2851" i="1"/>
  <c r="U3138" i="1"/>
  <c r="U2850" i="1"/>
  <c r="R3137" i="1"/>
  <c r="Q3134" i="1"/>
  <c r="R2881" i="1"/>
  <c r="L2880" i="1"/>
  <c r="T2876" i="1"/>
  <c r="N2875" i="1"/>
  <c r="R2873" i="1"/>
  <c r="N2867" i="1"/>
  <c r="L2864" i="1"/>
  <c r="T2860" i="1"/>
  <c r="N2859" i="1"/>
  <c r="L2856" i="1"/>
  <c r="T2852" i="1"/>
  <c r="N2851" i="1"/>
  <c r="R2849" i="1"/>
  <c r="N3134" i="1"/>
  <c r="N3166" i="1"/>
  <c r="S3157" i="1"/>
  <c r="P3153" i="1"/>
  <c r="U3144" i="1"/>
  <c r="T3135" i="1"/>
  <c r="L2881" i="1"/>
  <c r="L3169" i="1"/>
  <c r="L3157" i="1"/>
  <c r="L2869" i="1"/>
  <c r="L2857" i="1"/>
  <c r="L3145" i="1"/>
  <c r="T2881" i="1"/>
  <c r="T3169" i="1"/>
  <c r="P2881" i="1"/>
  <c r="P3169" i="1"/>
  <c r="S3166" i="1"/>
  <c r="S2878" i="1"/>
  <c r="T2877" i="1"/>
  <c r="T3165" i="1"/>
  <c r="U3164" i="1"/>
  <c r="U2876" i="1"/>
  <c r="O3162" i="1"/>
  <c r="O2874" i="1"/>
  <c r="M3160" i="1"/>
  <c r="M2872" i="1"/>
  <c r="T2869" i="1"/>
  <c r="T3157" i="1"/>
  <c r="Q3156" i="1"/>
  <c r="Q2868" i="1"/>
  <c r="Q3152" i="1"/>
  <c r="Q2864" i="1"/>
  <c r="T2861" i="1"/>
  <c r="T3149" i="1"/>
  <c r="U3148" i="1"/>
  <c r="U2860" i="1"/>
  <c r="S3146" i="1"/>
  <c r="S2858" i="1"/>
  <c r="M3144" i="1"/>
  <c r="M2856" i="1"/>
  <c r="O3142" i="1"/>
  <c r="O2854" i="1"/>
  <c r="P3141" i="1"/>
  <c r="P2853" i="1"/>
  <c r="Q3140" i="1"/>
  <c r="Q2852" i="1"/>
  <c r="O3138" i="1"/>
  <c r="O2850" i="1"/>
  <c r="U3136" i="1"/>
  <c r="U2848" i="1"/>
  <c r="O2846" i="1"/>
  <c r="O3134" i="1"/>
  <c r="L3164" i="1"/>
  <c r="L3160" i="1"/>
  <c r="L3148" i="1"/>
  <c r="L3136" i="1"/>
  <c r="S3169" i="1"/>
  <c r="S2881" i="1"/>
  <c r="P3168" i="1"/>
  <c r="Q3167" i="1"/>
  <c r="Q2879" i="1"/>
  <c r="M3167" i="1"/>
  <c r="M2879" i="1"/>
  <c r="S3165" i="1"/>
  <c r="S2877" i="1"/>
  <c r="O3165" i="1"/>
  <c r="O2877" i="1"/>
  <c r="U3163" i="1"/>
  <c r="U2875" i="1"/>
  <c r="M2875" i="1"/>
  <c r="M3163" i="1"/>
  <c r="S3161" i="1"/>
  <c r="S2873" i="1"/>
  <c r="P3160" i="1"/>
  <c r="U2871" i="1"/>
  <c r="U3159" i="1"/>
  <c r="M3159" i="1"/>
  <c r="M2871" i="1"/>
  <c r="R3158" i="1"/>
  <c r="R2870" i="1"/>
  <c r="O3157" i="1"/>
  <c r="O2869" i="1"/>
  <c r="T3156" i="1"/>
  <c r="U3155" i="1"/>
  <c r="U2867" i="1"/>
  <c r="R2866" i="1"/>
  <c r="R3154" i="1"/>
  <c r="S3153" i="1"/>
  <c r="S2865" i="1"/>
  <c r="P3152" i="1"/>
  <c r="Q3151" i="1"/>
  <c r="Q2863" i="1"/>
  <c r="M3151" i="1"/>
  <c r="M2863" i="1"/>
  <c r="S3149" i="1"/>
  <c r="S2861" i="1"/>
  <c r="O3149" i="1"/>
  <c r="O2861" i="1"/>
  <c r="U3147" i="1"/>
  <c r="U2859" i="1"/>
  <c r="M2859" i="1"/>
  <c r="M3147" i="1"/>
  <c r="N3146" i="1"/>
  <c r="N2858" i="1"/>
  <c r="Q3143" i="1"/>
  <c r="Q2855" i="1"/>
  <c r="L3167" i="1"/>
  <c r="L2879" i="1"/>
  <c r="L3159" i="1"/>
  <c r="L2871" i="1"/>
  <c r="L3143" i="1"/>
  <c r="L2855" i="1"/>
  <c r="L3135" i="1"/>
  <c r="L2847" i="1"/>
  <c r="N3169" i="1"/>
  <c r="P2879" i="1"/>
  <c r="P3167" i="1"/>
  <c r="U3166" i="1"/>
  <c r="U2878" i="1"/>
  <c r="M3166" i="1"/>
  <c r="M2878" i="1"/>
  <c r="R3165" i="1"/>
  <c r="S3164" i="1"/>
  <c r="S2876" i="1"/>
  <c r="T3163" i="1"/>
  <c r="T2875" i="1"/>
  <c r="P3163" i="1"/>
  <c r="P2875" i="1"/>
  <c r="Q3162" i="1"/>
  <c r="Q2874" i="1"/>
  <c r="M3162" i="1"/>
  <c r="M2874" i="1"/>
  <c r="N3161" i="1"/>
  <c r="S3160" i="1"/>
  <c r="S2872" i="1"/>
  <c r="O3160" i="1"/>
  <c r="O2872" i="1"/>
  <c r="P2871" i="1"/>
  <c r="P3159" i="1"/>
  <c r="U3158" i="1"/>
  <c r="U2870" i="1"/>
  <c r="M3158" i="1"/>
  <c r="M2870" i="1"/>
  <c r="R3157" i="1"/>
  <c r="S2868" i="1"/>
  <c r="S3156" i="1"/>
  <c r="T3155" i="1"/>
  <c r="T2867" i="1"/>
  <c r="R3153" i="1"/>
  <c r="N3153" i="1"/>
  <c r="S3152" i="1"/>
  <c r="S2864" i="1"/>
  <c r="T3151" i="1"/>
  <c r="T2863" i="1"/>
  <c r="P2863" i="1"/>
  <c r="P3151" i="1"/>
  <c r="Q3150" i="1"/>
  <c r="Q2862" i="1"/>
  <c r="M3150" i="1"/>
  <c r="M2862" i="1"/>
  <c r="N3149" i="1"/>
  <c r="O3148" i="1"/>
  <c r="O2860" i="1"/>
  <c r="T3147" i="1"/>
  <c r="T2859" i="1"/>
  <c r="U3146" i="1"/>
  <c r="U2858" i="1"/>
  <c r="Q3146" i="1"/>
  <c r="Q2858" i="1"/>
  <c r="R3145" i="1"/>
  <c r="S3144" i="1"/>
  <c r="S2856" i="1"/>
  <c r="P2855" i="1"/>
  <c r="P3143" i="1"/>
  <c r="Q3142" i="1"/>
  <c r="Q2854" i="1"/>
  <c r="M3142" i="1"/>
  <c r="M2854" i="1"/>
  <c r="N3141" i="1"/>
  <c r="O3140" i="1"/>
  <c r="O2852" i="1"/>
  <c r="P3139" i="1"/>
  <c r="P2851" i="1"/>
  <c r="M3138" i="1"/>
  <c r="M2850" i="1"/>
  <c r="N3137" i="1"/>
  <c r="S3136" i="1"/>
  <c r="S2848" i="1"/>
  <c r="O3136" i="1"/>
  <c r="O2848" i="1"/>
  <c r="P3135" i="1"/>
  <c r="P2847" i="1"/>
  <c r="M3134" i="1"/>
  <c r="L3134" i="1"/>
  <c r="L2846" i="1"/>
  <c r="L3166" i="1"/>
  <c r="L3162" i="1"/>
  <c r="L3158" i="1"/>
  <c r="L3154" i="1"/>
  <c r="L3150" i="1"/>
  <c r="L3146" i="1"/>
  <c r="L3142" i="1"/>
  <c r="M2877" i="1"/>
  <c r="R3164" i="1"/>
  <c r="N2876" i="1"/>
  <c r="U2873" i="1"/>
  <c r="Q3161" i="1"/>
  <c r="M3157" i="1"/>
  <c r="R2868" i="1"/>
  <c r="N2868" i="1"/>
  <c r="U3153" i="1"/>
  <c r="Q2865" i="1"/>
  <c r="M2861" i="1"/>
  <c r="R3148" i="1"/>
  <c r="N2860" i="1"/>
  <c r="U2857" i="1"/>
  <c r="Q3145" i="1"/>
  <c r="M3141" i="1"/>
  <c r="R2852" i="1"/>
  <c r="N2852" i="1"/>
  <c r="U3137" i="1"/>
  <c r="Q2849" i="1"/>
  <c r="R3136" i="1"/>
  <c r="N2881" i="1"/>
  <c r="R2879" i="1"/>
  <c r="L2878" i="1"/>
  <c r="P2876" i="1"/>
  <c r="N2873" i="1"/>
  <c r="R2871" i="1"/>
  <c r="L2870" i="1"/>
  <c r="P2868" i="1"/>
  <c r="N2865" i="1"/>
  <c r="R2863" i="1"/>
  <c r="L2862" i="1"/>
  <c r="P2860" i="1"/>
  <c r="N2857" i="1"/>
  <c r="R2855" i="1"/>
  <c r="L2854" i="1"/>
  <c r="P2852" i="1"/>
  <c r="N2849" i="1"/>
  <c r="R2847" i="1"/>
  <c r="O3169" i="1"/>
  <c r="U3160" i="1"/>
  <c r="O3152" i="1"/>
  <c r="M3148" i="1"/>
  <c r="T3143" i="1"/>
  <c r="Q3139" i="1"/>
  <c r="L3138" i="1"/>
  <c r="U3169" i="1"/>
  <c r="Q3169" i="1"/>
  <c r="M3169" i="1"/>
  <c r="R3168" i="1"/>
  <c r="N3168" i="1"/>
  <c r="T3166" i="1"/>
  <c r="P3166" i="1"/>
  <c r="U3165" i="1"/>
  <c r="Q3165" i="1"/>
  <c r="T3162" i="1"/>
  <c r="P3162" i="1"/>
  <c r="M3161" i="1"/>
  <c r="R3160" i="1"/>
  <c r="N3160" i="1"/>
  <c r="T3158" i="1"/>
  <c r="P3158" i="1"/>
  <c r="U3157" i="1"/>
  <c r="Q3157" i="1"/>
  <c r="T3154" i="1"/>
  <c r="P3154" i="1"/>
  <c r="M3153" i="1"/>
  <c r="R3152" i="1"/>
  <c r="N3152" i="1"/>
  <c r="T3150" i="1"/>
  <c r="P3150" i="1"/>
  <c r="U3149" i="1"/>
  <c r="Q3149" i="1"/>
  <c r="T3146" i="1"/>
  <c r="P3146" i="1"/>
  <c r="M3145" i="1"/>
  <c r="R3144" i="1"/>
  <c r="N3144" i="1"/>
  <c r="T3142" i="1"/>
  <c r="P3142" i="1"/>
  <c r="U3141" i="1"/>
  <c r="Q3141" i="1"/>
  <c r="T3138" i="1"/>
  <c r="P3138" i="1"/>
  <c r="M3137" i="1"/>
  <c r="N3136" i="1"/>
  <c r="T3134" i="1"/>
  <c r="P3134" i="1"/>
  <c r="S2879" i="1"/>
  <c r="S2875" i="1"/>
  <c r="O2875" i="1"/>
  <c r="S2871" i="1"/>
  <c r="O2871" i="1"/>
  <c r="S2867" i="1"/>
  <c r="O2867" i="1"/>
  <c r="S2863" i="1"/>
  <c r="S2859" i="1"/>
  <c r="O2859" i="1"/>
  <c r="S2855" i="1"/>
  <c r="O2855" i="1"/>
  <c r="S2851" i="1"/>
  <c r="O2851" i="1"/>
  <c r="S2847" i="1"/>
  <c r="O2847" i="1"/>
  <c r="N3164" i="1"/>
  <c r="Q3153" i="1"/>
  <c r="N3148" i="1"/>
  <c r="Q3137" i="1"/>
  <c r="R2910" i="1"/>
  <c r="U2881" i="1"/>
  <c r="Q2881" i="1"/>
  <c r="M2881" i="1"/>
  <c r="U2877" i="1"/>
  <c r="Q2877" i="1"/>
  <c r="Q2873" i="1"/>
  <c r="M2873" i="1"/>
  <c r="U2869" i="1"/>
  <c r="Q2869" i="1"/>
  <c r="M2869" i="1"/>
  <c r="U2865" i="1"/>
  <c r="M2865" i="1"/>
  <c r="U2861" i="1"/>
  <c r="Q2861" i="1"/>
  <c r="Q2857" i="1"/>
  <c r="M2857" i="1"/>
  <c r="U2853" i="1"/>
  <c r="Q2853" i="1"/>
  <c r="M2853" i="1"/>
  <c r="U2849" i="1"/>
  <c r="M2849" i="1"/>
  <c r="N3156" i="1"/>
  <c r="N3140" i="1"/>
  <c r="L2916" i="1"/>
  <c r="L3204" i="1"/>
  <c r="L3200" i="1"/>
  <c r="L2912" i="1"/>
  <c r="L3196" i="1"/>
  <c r="L2908" i="1"/>
  <c r="L3192" i="1"/>
  <c r="L2904" i="1"/>
  <c r="L3184" i="1"/>
  <c r="L2896" i="1"/>
  <c r="L3180" i="1"/>
  <c r="L2892" i="1"/>
  <c r="L3176" i="1"/>
  <c r="L2888" i="1"/>
  <c r="L2884" i="1"/>
  <c r="L3172" i="1"/>
  <c r="S3205" i="1"/>
  <c r="S2917" i="1"/>
  <c r="O3205" i="1"/>
  <c r="O2917" i="1"/>
  <c r="T3204" i="1"/>
  <c r="T2916" i="1"/>
  <c r="P3204" i="1"/>
  <c r="P2916" i="1"/>
  <c r="U3203" i="1"/>
  <c r="U2915" i="1"/>
  <c r="Q3203" i="1"/>
  <c r="Q2915" i="1"/>
  <c r="M3203" i="1"/>
  <c r="M2915" i="1"/>
  <c r="R3202" i="1"/>
  <c r="R2914" i="1"/>
  <c r="N3202" i="1"/>
  <c r="N2914" i="1"/>
  <c r="S3201" i="1"/>
  <c r="S2913" i="1"/>
  <c r="O3201" i="1"/>
  <c r="O2913" i="1"/>
  <c r="T2912" i="1"/>
  <c r="T3200" i="1"/>
  <c r="P3200" i="1"/>
  <c r="P2912" i="1"/>
  <c r="U3199" i="1"/>
  <c r="U2911" i="1"/>
  <c r="Q3199" i="1"/>
  <c r="Q2911" i="1"/>
  <c r="M3199" i="1"/>
  <c r="M2911" i="1"/>
  <c r="N3198" i="1"/>
  <c r="N2910" i="1"/>
  <c r="S3197" i="1"/>
  <c r="S2909" i="1"/>
  <c r="O3197" i="1"/>
  <c r="O2909" i="1"/>
  <c r="T3196" i="1"/>
  <c r="T2908" i="1"/>
  <c r="U3195" i="1"/>
  <c r="U2907" i="1"/>
  <c r="Q2907" i="1"/>
  <c r="Q3195" i="1"/>
  <c r="M3195" i="1"/>
  <c r="M2907" i="1"/>
  <c r="R3194" i="1"/>
  <c r="R2906" i="1"/>
  <c r="N3194" i="1"/>
  <c r="N2906" i="1"/>
  <c r="S3193" i="1"/>
  <c r="S2905" i="1"/>
  <c r="O3193" i="1"/>
  <c r="O2905" i="1"/>
  <c r="T3192" i="1"/>
  <c r="T2904" i="1"/>
  <c r="P3192" i="1"/>
  <c r="P2904" i="1"/>
  <c r="U3191" i="1"/>
  <c r="U2903" i="1"/>
  <c r="Q3191" i="1"/>
  <c r="Q2903" i="1"/>
  <c r="M3191" i="1"/>
  <c r="M2903" i="1"/>
  <c r="R3190" i="1"/>
  <c r="R2902" i="1"/>
  <c r="N2902" i="1"/>
  <c r="N3190" i="1"/>
  <c r="S3189" i="1"/>
  <c r="S2901" i="1"/>
  <c r="O3189" i="1"/>
  <c r="O2901" i="1"/>
  <c r="T3188" i="1"/>
  <c r="T2900" i="1"/>
  <c r="P3188" i="1"/>
  <c r="P2900" i="1"/>
  <c r="U3187" i="1"/>
  <c r="U2899" i="1"/>
  <c r="Q3187" i="1"/>
  <c r="Q2899" i="1"/>
  <c r="M2899" i="1"/>
  <c r="M3187" i="1"/>
  <c r="R2898" i="1"/>
  <c r="R3186" i="1"/>
  <c r="N3186" i="1"/>
  <c r="N2898" i="1"/>
  <c r="S3185" i="1"/>
  <c r="S2897" i="1"/>
  <c r="O3185" i="1"/>
  <c r="O2897" i="1"/>
  <c r="T3184" i="1"/>
  <c r="T2896" i="1"/>
  <c r="P3184" i="1"/>
  <c r="P2896" i="1"/>
  <c r="U2895" i="1"/>
  <c r="U3183" i="1"/>
  <c r="Q3183" i="1"/>
  <c r="Q2895" i="1"/>
  <c r="M3183" i="1"/>
  <c r="M2895" i="1"/>
  <c r="R3182" i="1"/>
  <c r="R2894" i="1"/>
  <c r="N3182" i="1"/>
  <c r="N2894" i="1"/>
  <c r="S3181" i="1"/>
  <c r="S2893" i="1"/>
  <c r="O3181" i="1"/>
  <c r="O2893" i="1"/>
  <c r="T3180" i="1"/>
  <c r="T2892" i="1"/>
  <c r="P3180" i="1"/>
  <c r="P2892" i="1"/>
  <c r="U3179" i="1"/>
  <c r="U2891" i="1"/>
  <c r="Q2891" i="1"/>
  <c r="Q3179" i="1"/>
  <c r="M3179" i="1"/>
  <c r="M2891" i="1"/>
  <c r="R2890" i="1"/>
  <c r="R3178" i="1"/>
  <c r="N3178" i="1"/>
  <c r="N2890" i="1"/>
  <c r="S3177" i="1"/>
  <c r="S2889" i="1"/>
  <c r="O3177" i="1"/>
  <c r="O2889" i="1"/>
  <c r="T3176" i="1"/>
  <c r="T2888" i="1"/>
  <c r="P2888" i="1"/>
  <c r="P3176" i="1"/>
  <c r="U3175" i="1"/>
  <c r="U2887" i="1"/>
  <c r="Q3175" i="1"/>
  <c r="Q2887" i="1"/>
  <c r="M3175" i="1"/>
  <c r="M2887" i="1"/>
  <c r="R3174" i="1"/>
  <c r="R2886" i="1"/>
  <c r="N2886" i="1"/>
  <c r="N3174" i="1"/>
  <c r="S3173" i="1"/>
  <c r="S2885" i="1"/>
  <c r="O3173" i="1"/>
  <c r="O2885" i="1"/>
  <c r="T3172" i="1"/>
  <c r="T2884" i="1"/>
  <c r="P3172" i="1"/>
  <c r="P2884" i="1"/>
  <c r="U3171" i="1"/>
  <c r="U2883" i="1"/>
  <c r="Q3171" i="1"/>
  <c r="Q2883" i="1"/>
  <c r="M3171" i="1"/>
  <c r="M2883" i="1"/>
  <c r="R3170" i="1"/>
  <c r="R2882" i="1"/>
  <c r="N3170" i="1"/>
  <c r="N2882" i="1"/>
  <c r="S2912" i="1"/>
  <c r="P2908" i="1"/>
  <c r="R2901" i="1"/>
  <c r="L3188" i="1"/>
  <c r="R2880" i="1"/>
  <c r="N2880" i="1"/>
  <c r="R2876" i="1"/>
  <c r="R2872" i="1"/>
  <c r="N2872" i="1"/>
  <c r="R2864" i="1"/>
  <c r="N2864" i="1"/>
  <c r="R2860" i="1"/>
  <c r="R2856" i="1"/>
  <c r="N2856" i="1"/>
  <c r="R2848" i="1"/>
  <c r="N2848" i="1"/>
  <c r="L2915" i="1"/>
  <c r="L3203" i="1"/>
  <c r="L3199" i="1"/>
  <c r="L2911" i="1"/>
  <c r="L3195" i="1"/>
  <c r="L2907" i="1"/>
  <c r="L3191" i="1"/>
  <c r="L2903" i="1"/>
  <c r="L2899" i="1"/>
  <c r="L3187" i="1"/>
  <c r="L3183" i="1"/>
  <c r="L2895" i="1"/>
  <c r="L3179" i="1"/>
  <c r="L2891" i="1"/>
  <c r="L3175" i="1"/>
  <c r="L2887" i="1"/>
  <c r="L3171" i="1"/>
  <c r="L2883" i="1"/>
  <c r="R3205" i="1"/>
  <c r="R2917" i="1"/>
  <c r="N3205" i="1"/>
  <c r="N2917" i="1"/>
  <c r="S3204" i="1"/>
  <c r="S2916" i="1"/>
  <c r="O3204" i="1"/>
  <c r="O2916" i="1"/>
  <c r="T3203" i="1"/>
  <c r="T2915" i="1"/>
  <c r="P3203" i="1"/>
  <c r="P2915" i="1"/>
  <c r="U3202" i="1"/>
  <c r="U2914" i="1"/>
  <c r="Q3202" i="1"/>
  <c r="Q2914" i="1"/>
  <c r="M3202" i="1"/>
  <c r="M2914" i="1"/>
  <c r="R3201" i="1"/>
  <c r="R2913" i="1"/>
  <c r="N3201" i="1"/>
  <c r="N2913" i="1"/>
  <c r="O3200" i="1"/>
  <c r="O2912" i="1"/>
  <c r="T2911" i="1"/>
  <c r="T3199" i="1"/>
  <c r="P3199" i="1"/>
  <c r="P2911" i="1"/>
  <c r="U3198" i="1"/>
  <c r="U2910" i="1"/>
  <c r="Q3198" i="1"/>
  <c r="Q2910" i="1"/>
  <c r="M3198" i="1"/>
  <c r="M2910" i="1"/>
  <c r="R3197" i="1"/>
  <c r="R2909" i="1"/>
  <c r="N3197" i="1"/>
  <c r="N2909" i="1"/>
  <c r="S3196" i="1"/>
  <c r="S2908" i="1"/>
  <c r="O3196" i="1"/>
  <c r="O2908" i="1"/>
  <c r="T3195" i="1"/>
  <c r="T2907" i="1"/>
  <c r="P3195" i="1"/>
  <c r="P2907" i="1"/>
  <c r="U3194" i="1"/>
  <c r="U2906" i="1"/>
  <c r="Q3194" i="1"/>
  <c r="Q2906" i="1"/>
  <c r="M3194" i="1"/>
  <c r="M2906" i="1"/>
  <c r="R3193" i="1"/>
  <c r="R2905" i="1"/>
  <c r="N3193" i="1"/>
  <c r="N2905" i="1"/>
  <c r="S3192" i="1"/>
  <c r="S2904" i="1"/>
  <c r="O2904" i="1"/>
  <c r="O3192" i="1"/>
  <c r="T3191" i="1"/>
  <c r="T2903" i="1"/>
  <c r="P2903" i="1"/>
  <c r="P3191" i="1"/>
  <c r="U3190" i="1"/>
  <c r="U2902" i="1"/>
  <c r="Q3190" i="1"/>
  <c r="Q2902" i="1"/>
  <c r="M3190" i="1"/>
  <c r="M2902" i="1"/>
  <c r="N3189" i="1"/>
  <c r="N2901" i="1"/>
  <c r="S3188" i="1"/>
  <c r="S2900" i="1"/>
  <c r="O3188" i="1"/>
  <c r="O2900" i="1"/>
  <c r="T3187" i="1"/>
  <c r="T2899" i="1"/>
  <c r="P3187" i="1"/>
  <c r="P2899" i="1"/>
  <c r="U3186" i="1"/>
  <c r="U2898" i="1"/>
  <c r="Q3186" i="1"/>
  <c r="Q2898" i="1"/>
  <c r="M3186" i="1"/>
  <c r="M2898" i="1"/>
  <c r="R3185" i="1"/>
  <c r="R2897" i="1"/>
  <c r="N3185" i="1"/>
  <c r="N2897" i="1"/>
  <c r="S3184" i="1"/>
  <c r="S2896" i="1"/>
  <c r="O3184" i="1"/>
  <c r="O2896" i="1"/>
  <c r="T2895" i="1"/>
  <c r="T3183" i="1"/>
  <c r="P2895" i="1"/>
  <c r="P3183" i="1"/>
  <c r="U3182" i="1"/>
  <c r="U2894" i="1"/>
  <c r="Q3182" i="1"/>
  <c r="Q2894" i="1"/>
  <c r="M3182" i="1"/>
  <c r="M2894" i="1"/>
  <c r="R3181" i="1"/>
  <c r="R2893" i="1"/>
  <c r="N3181" i="1"/>
  <c r="N2893" i="1"/>
  <c r="S2892" i="1"/>
  <c r="S3180" i="1"/>
  <c r="O3180" i="1"/>
  <c r="O2892" i="1"/>
  <c r="T3179" i="1"/>
  <c r="T2891" i="1"/>
  <c r="P3179" i="1"/>
  <c r="P2891" i="1"/>
  <c r="U3178" i="1"/>
  <c r="U2890" i="1"/>
  <c r="Q3178" i="1"/>
  <c r="Q2890" i="1"/>
  <c r="M3178" i="1"/>
  <c r="M2890" i="1"/>
  <c r="R3177" i="1"/>
  <c r="R2889" i="1"/>
  <c r="N3177" i="1"/>
  <c r="N2889" i="1"/>
  <c r="S3176" i="1"/>
  <c r="S2888" i="1"/>
  <c r="O2888" i="1"/>
  <c r="O3176" i="1"/>
  <c r="T3175" i="1"/>
  <c r="T2887" i="1"/>
  <c r="P2887" i="1"/>
  <c r="P3175" i="1"/>
  <c r="U3174" i="1"/>
  <c r="U2886" i="1"/>
  <c r="Q3174" i="1"/>
  <c r="Q2886" i="1"/>
  <c r="M3174" i="1"/>
  <c r="M2886" i="1"/>
  <c r="R3173" i="1"/>
  <c r="R2885" i="1"/>
  <c r="N2885" i="1"/>
  <c r="N3173" i="1"/>
  <c r="S3172" i="1"/>
  <c r="S2884" i="1"/>
  <c r="O3172" i="1"/>
  <c r="O2884" i="1"/>
  <c r="T3171" i="1"/>
  <c r="T2883" i="1"/>
  <c r="P3171" i="1"/>
  <c r="P2883" i="1"/>
  <c r="U3170" i="1"/>
  <c r="U2882" i="1"/>
  <c r="Q3170" i="1"/>
  <c r="Q2882" i="1"/>
  <c r="M3170" i="1"/>
  <c r="M2882" i="1"/>
  <c r="U3205" i="1"/>
  <c r="M2917" i="1"/>
  <c r="U3201" i="1"/>
  <c r="M2913" i="1"/>
  <c r="R2912" i="1"/>
  <c r="U2909" i="1"/>
  <c r="R2908" i="1"/>
  <c r="U2885" i="1"/>
  <c r="T2882" i="1"/>
  <c r="L2913" i="1"/>
  <c r="T2917" i="1"/>
  <c r="P2917" i="1"/>
  <c r="S2914" i="1"/>
  <c r="S2910" i="1"/>
  <c r="O2910" i="1"/>
  <c r="T2909" i="1"/>
  <c r="P2909" i="1"/>
  <c r="S2906" i="1"/>
  <c r="S3182" i="1"/>
  <c r="U2917" i="1"/>
  <c r="N2915" i="1"/>
  <c r="P2910" i="1"/>
  <c r="N2907" i="1"/>
  <c r="T2902" i="1"/>
  <c r="R2899" i="1"/>
  <c r="L2898" i="1"/>
  <c r="T2894" i="1"/>
  <c r="L2890" i="1"/>
  <c r="L3170" i="1"/>
  <c r="L2882" i="1"/>
  <c r="L3174" i="1"/>
  <c r="L2886" i="1"/>
  <c r="Q3205" i="1"/>
  <c r="R3204" i="1"/>
  <c r="N3204" i="1"/>
  <c r="S3203" i="1"/>
  <c r="S2915" i="1"/>
  <c r="O3203" i="1"/>
  <c r="O2915" i="1"/>
  <c r="Q3201" i="1"/>
  <c r="M3201" i="1"/>
  <c r="R3200" i="1"/>
  <c r="N3200" i="1"/>
  <c r="S3199" i="1"/>
  <c r="S2911" i="1"/>
  <c r="O3199" i="1"/>
  <c r="O2911" i="1"/>
  <c r="U3197" i="1"/>
  <c r="Q3197" i="1"/>
  <c r="M3197" i="1"/>
  <c r="N3196" i="1"/>
  <c r="S3195" i="1"/>
  <c r="S2907" i="1"/>
  <c r="O3195" i="1"/>
  <c r="O2907" i="1"/>
  <c r="U3193" i="1"/>
  <c r="Q3193" i="1"/>
  <c r="M3193" i="1"/>
  <c r="M2905" i="1"/>
  <c r="R3192" i="1"/>
  <c r="R2904" i="1"/>
  <c r="N3192" i="1"/>
  <c r="N2904" i="1"/>
  <c r="S3191" i="1"/>
  <c r="S2903" i="1"/>
  <c r="O3191" i="1"/>
  <c r="O2903" i="1"/>
  <c r="U3189" i="1"/>
  <c r="U2901" i="1"/>
  <c r="Q3189" i="1"/>
  <c r="Q2901" i="1"/>
  <c r="M2901" i="1"/>
  <c r="R3188" i="1"/>
  <c r="R2900" i="1"/>
  <c r="N2900" i="1"/>
  <c r="N3188" i="1"/>
  <c r="S3187" i="1"/>
  <c r="S2899" i="1"/>
  <c r="O3187" i="1"/>
  <c r="O2899" i="1"/>
  <c r="U2897" i="1"/>
  <c r="Q3185" i="1"/>
  <c r="Q2897" i="1"/>
  <c r="M3185" i="1"/>
  <c r="M2897" i="1"/>
  <c r="R3184" i="1"/>
  <c r="R2896" i="1"/>
  <c r="N3184" i="1"/>
  <c r="N2896" i="1"/>
  <c r="S3183" i="1"/>
  <c r="S2895" i="1"/>
  <c r="O3183" i="1"/>
  <c r="O2895" i="1"/>
  <c r="U3181" i="1"/>
  <c r="U2893" i="1"/>
  <c r="Q3181" i="1"/>
  <c r="Q2893" i="1"/>
  <c r="M3181" i="1"/>
  <c r="M2893" i="1"/>
  <c r="R2892" i="1"/>
  <c r="N2892" i="1"/>
  <c r="N3180" i="1"/>
  <c r="S3179" i="1"/>
  <c r="S2891" i="1"/>
  <c r="O3179" i="1"/>
  <c r="O2891" i="1"/>
  <c r="U3177" i="1"/>
  <c r="U2889" i="1"/>
  <c r="Q2889" i="1"/>
  <c r="Q3177" i="1"/>
  <c r="M3177" i="1"/>
  <c r="R3176" i="1"/>
  <c r="N3176" i="1"/>
  <c r="N2888" i="1"/>
  <c r="S3175" i="1"/>
  <c r="S2887" i="1"/>
  <c r="O3175" i="1"/>
  <c r="O2887" i="1"/>
  <c r="T3174" i="1"/>
  <c r="T2886" i="1"/>
  <c r="U3173" i="1"/>
  <c r="Q3173" i="1"/>
  <c r="Q2885" i="1"/>
  <c r="M2885" i="1"/>
  <c r="R3172" i="1"/>
  <c r="R2884" i="1"/>
  <c r="N2884" i="1"/>
  <c r="N3172" i="1"/>
  <c r="S3171" i="1"/>
  <c r="S2883" i="1"/>
  <c r="O3171" i="1"/>
  <c r="O2883" i="1"/>
  <c r="P3170" i="1"/>
  <c r="P2882" i="1"/>
  <c r="N2916" i="1"/>
  <c r="R2915" i="1"/>
  <c r="L2914" i="1"/>
  <c r="Q2913" i="1"/>
  <c r="T2910" i="1"/>
  <c r="N2908" i="1"/>
  <c r="R2907" i="1"/>
  <c r="L2906" i="1"/>
  <c r="Q2905" i="1"/>
  <c r="P2902" i="1"/>
  <c r="N2899" i="1"/>
  <c r="P2894" i="1"/>
  <c r="N2891" i="1"/>
  <c r="T3170" i="1"/>
  <c r="S3198" i="1"/>
  <c r="P3194" i="1"/>
  <c r="U3185" i="1"/>
  <c r="M3173" i="1"/>
  <c r="L3205" i="1"/>
  <c r="L3201" i="1"/>
  <c r="L3197" i="1"/>
  <c r="L2905" i="1"/>
  <c r="L3193" i="1"/>
  <c r="L3189" i="1"/>
  <c r="L2901" i="1"/>
  <c r="L2897" i="1"/>
  <c r="L3185" i="1"/>
  <c r="L3181" i="1"/>
  <c r="L2893" i="1"/>
  <c r="L3177" i="1"/>
  <c r="L2889" i="1"/>
  <c r="L3173" i="1"/>
  <c r="L2885" i="1"/>
  <c r="T3205" i="1"/>
  <c r="P3205" i="1"/>
  <c r="U3204" i="1"/>
  <c r="U2916" i="1"/>
  <c r="Q3204" i="1"/>
  <c r="Q2916" i="1"/>
  <c r="M3204" i="1"/>
  <c r="M2916" i="1"/>
  <c r="S3202" i="1"/>
  <c r="O3202" i="1"/>
  <c r="T3201" i="1"/>
  <c r="P3201" i="1"/>
  <c r="U3200" i="1"/>
  <c r="U2912" i="1"/>
  <c r="Q3200" i="1"/>
  <c r="Q2912" i="1"/>
  <c r="M3200" i="1"/>
  <c r="M2912" i="1"/>
  <c r="O3198" i="1"/>
  <c r="T3197" i="1"/>
  <c r="P3197" i="1"/>
  <c r="U3196" i="1"/>
  <c r="U2908" i="1"/>
  <c r="Q3196" i="1"/>
  <c r="Q2908" i="1"/>
  <c r="M3196" i="1"/>
  <c r="M2908" i="1"/>
  <c r="S3194" i="1"/>
  <c r="O3194" i="1"/>
  <c r="T3193" i="1"/>
  <c r="P2905" i="1"/>
  <c r="U3192" i="1"/>
  <c r="U2904" i="1"/>
  <c r="Q3192" i="1"/>
  <c r="Q2904" i="1"/>
  <c r="M3192" i="1"/>
  <c r="M2904" i="1"/>
  <c r="S3190" i="1"/>
  <c r="S2902" i="1"/>
  <c r="O2902" i="1"/>
  <c r="O3190" i="1"/>
  <c r="T2901" i="1"/>
  <c r="T3189" i="1"/>
  <c r="P3189" i="1"/>
  <c r="P2901" i="1"/>
  <c r="U3188" i="1"/>
  <c r="U2900" i="1"/>
  <c r="Q3188" i="1"/>
  <c r="Q2900" i="1"/>
  <c r="M3188" i="1"/>
  <c r="M2900" i="1"/>
  <c r="S3186" i="1"/>
  <c r="S2898" i="1"/>
  <c r="O3186" i="1"/>
  <c r="O2898" i="1"/>
  <c r="T3185" i="1"/>
  <c r="T2897" i="1"/>
  <c r="P3185" i="1"/>
  <c r="P2897" i="1"/>
  <c r="U3184" i="1"/>
  <c r="U2896" i="1"/>
  <c r="Q3184" i="1"/>
  <c r="Q2896" i="1"/>
  <c r="M3184" i="1"/>
  <c r="M2896" i="1"/>
  <c r="S2894" i="1"/>
  <c r="O3182" i="1"/>
  <c r="O2894" i="1"/>
  <c r="T2893" i="1"/>
  <c r="T3181" i="1"/>
  <c r="P3181" i="1"/>
  <c r="P2893" i="1"/>
  <c r="U3180" i="1"/>
  <c r="U2892" i="1"/>
  <c r="Q3180" i="1"/>
  <c r="Q2892" i="1"/>
  <c r="M3180" i="1"/>
  <c r="M2892" i="1"/>
  <c r="S3178" i="1"/>
  <c r="S2890" i="1"/>
  <c r="O3178" i="1"/>
  <c r="O2890" i="1"/>
  <c r="T3177" i="1"/>
  <c r="T2889" i="1"/>
  <c r="P2889" i="1"/>
  <c r="U3176" i="1"/>
  <c r="U2888" i="1"/>
  <c r="Q3176" i="1"/>
  <c r="Q2888" i="1"/>
  <c r="M3176" i="1"/>
  <c r="M2888" i="1"/>
  <c r="R3175" i="1"/>
  <c r="R2887" i="1"/>
  <c r="S3174" i="1"/>
  <c r="S2886" i="1"/>
  <c r="O2886" i="1"/>
  <c r="O3174" i="1"/>
  <c r="T3173" i="1"/>
  <c r="T2885" i="1"/>
  <c r="P3173" i="1"/>
  <c r="U3172" i="1"/>
  <c r="U2884" i="1"/>
  <c r="Q3172" i="1"/>
  <c r="Q2884" i="1"/>
  <c r="M3172" i="1"/>
  <c r="M2884" i="1"/>
  <c r="R3171" i="1"/>
  <c r="R2883" i="1"/>
  <c r="N3171" i="1"/>
  <c r="N2883" i="1"/>
  <c r="S3170" i="1"/>
  <c r="O3170" i="1"/>
  <c r="O2882" i="1"/>
  <c r="R2916" i="1"/>
  <c r="P2914" i="1"/>
  <c r="U2913" i="1"/>
  <c r="P2913" i="1"/>
  <c r="N2911" i="1"/>
  <c r="M2909" i="1"/>
  <c r="U2905" i="1"/>
  <c r="R2903" i="1"/>
  <c r="L2902" i="1"/>
  <c r="T2898" i="1"/>
  <c r="R2895" i="1"/>
  <c r="L2894" i="1"/>
  <c r="T2890" i="1"/>
  <c r="M2889" i="1"/>
  <c r="P3193" i="1"/>
  <c r="M3189" i="1"/>
  <c r="R3180" i="1"/>
  <c r="M6720" i="1" l="1"/>
  <c r="N6720" i="1"/>
  <c r="O6720" i="1"/>
  <c r="P6720" i="1"/>
  <c r="Q6720" i="1"/>
  <c r="R6720" i="1"/>
  <c r="S6720" i="1"/>
  <c r="T6720" i="1"/>
  <c r="U6720" i="1"/>
  <c r="M6717" i="1"/>
  <c r="N6717" i="1"/>
  <c r="O6717" i="1"/>
  <c r="P6717" i="1"/>
  <c r="Q6717" i="1"/>
  <c r="R6717" i="1"/>
  <c r="S6717" i="1"/>
  <c r="T6717" i="1"/>
  <c r="U6717" i="1"/>
  <c r="M6714" i="1"/>
  <c r="N6714" i="1"/>
  <c r="O6714" i="1"/>
  <c r="P6714" i="1"/>
  <c r="Q6714" i="1"/>
  <c r="R6714" i="1"/>
  <c r="S6714" i="1"/>
  <c r="T6714" i="1"/>
  <c r="U6714" i="1"/>
  <c r="L6720" i="1"/>
  <c r="L6717" i="1"/>
  <c r="L6714" i="1"/>
  <c r="M6705" i="1"/>
  <c r="N6705" i="1"/>
  <c r="O6705" i="1"/>
  <c r="P6705" i="1"/>
  <c r="Q6705" i="1"/>
  <c r="R6705" i="1"/>
  <c r="S6705" i="1"/>
  <c r="T6705" i="1"/>
  <c r="U6705" i="1"/>
  <c r="M6702" i="1"/>
  <c r="N6702" i="1"/>
  <c r="O6702" i="1"/>
  <c r="P6702" i="1"/>
  <c r="Q6702" i="1"/>
  <c r="R6702" i="1"/>
  <c r="S6702" i="1"/>
  <c r="T6702" i="1"/>
  <c r="U6702" i="1"/>
  <c r="M6699" i="1"/>
  <c r="N6699" i="1"/>
  <c r="O6699" i="1"/>
  <c r="P6699" i="1"/>
  <c r="Q6699" i="1"/>
  <c r="R6699" i="1"/>
  <c r="S6699" i="1"/>
  <c r="T6699" i="1"/>
  <c r="U6699" i="1"/>
  <c r="L6705" i="1"/>
  <c r="L6702" i="1"/>
  <c r="L6699" i="1"/>
  <c r="M6690" i="1"/>
  <c r="N6690" i="1"/>
  <c r="O6690" i="1"/>
  <c r="P6690" i="1"/>
  <c r="Q6690" i="1"/>
  <c r="R6690" i="1"/>
  <c r="S6690" i="1"/>
  <c r="T6690" i="1"/>
  <c r="U6690" i="1"/>
  <c r="M6687" i="1"/>
  <c r="N6687" i="1"/>
  <c r="O6687" i="1"/>
  <c r="P6687" i="1"/>
  <c r="Q6687" i="1"/>
  <c r="R6687" i="1"/>
  <c r="S6687" i="1"/>
  <c r="T6687" i="1"/>
  <c r="U6687" i="1"/>
  <c r="M6684" i="1"/>
  <c r="N6684" i="1"/>
  <c r="O6684" i="1"/>
  <c r="P6684" i="1"/>
  <c r="Q6684" i="1"/>
  <c r="R6684" i="1"/>
  <c r="S6684" i="1"/>
  <c r="T6684" i="1"/>
  <c r="U6684" i="1"/>
  <c r="L6690" i="1"/>
  <c r="L6687" i="1"/>
  <c r="L6684" i="1"/>
  <c r="M6675" i="1"/>
  <c r="N6675" i="1"/>
  <c r="O6675" i="1"/>
  <c r="P6675" i="1"/>
  <c r="Q6675" i="1"/>
  <c r="R6675" i="1"/>
  <c r="S6675" i="1"/>
  <c r="T6675" i="1"/>
  <c r="U6675" i="1"/>
  <c r="M6672" i="1"/>
  <c r="N6672" i="1"/>
  <c r="O6672" i="1"/>
  <c r="P6672" i="1"/>
  <c r="Q6672" i="1"/>
  <c r="R6672" i="1"/>
  <c r="S6672" i="1"/>
  <c r="T6672" i="1"/>
  <c r="U6672" i="1"/>
  <c r="M6669" i="1"/>
  <c r="N6669" i="1"/>
  <c r="O6669" i="1"/>
  <c r="P6669" i="1"/>
  <c r="Q6669" i="1"/>
  <c r="R6669" i="1"/>
  <c r="S6669" i="1"/>
  <c r="T6669" i="1"/>
  <c r="U6669" i="1"/>
  <c r="L6675" i="1"/>
  <c r="L6672" i="1"/>
  <c r="L6669" i="1"/>
  <c r="M6660" i="1"/>
  <c r="N6660" i="1"/>
  <c r="O6660" i="1"/>
  <c r="P6660" i="1"/>
  <c r="Q6660" i="1"/>
  <c r="R6660" i="1"/>
  <c r="S6660" i="1"/>
  <c r="T6660" i="1"/>
  <c r="U6660" i="1"/>
  <c r="M6657" i="1"/>
  <c r="N6657" i="1"/>
  <c r="O6657" i="1"/>
  <c r="P6657" i="1"/>
  <c r="Q6657" i="1"/>
  <c r="R6657" i="1"/>
  <c r="S6657" i="1"/>
  <c r="T6657" i="1"/>
  <c r="U6657" i="1"/>
  <c r="M6654" i="1"/>
  <c r="N6654" i="1"/>
  <c r="O6654" i="1"/>
  <c r="P6654" i="1"/>
  <c r="Q6654" i="1"/>
  <c r="R6654" i="1"/>
  <c r="S6654" i="1"/>
  <c r="T6654" i="1"/>
  <c r="U6654" i="1"/>
  <c r="L6660" i="1"/>
  <c r="L6657" i="1"/>
  <c r="L6654" i="1"/>
  <c r="M6645" i="1"/>
  <c r="N6645" i="1"/>
  <c r="O6645" i="1"/>
  <c r="P6645" i="1"/>
  <c r="Q6645" i="1"/>
  <c r="R6645" i="1"/>
  <c r="S6645" i="1"/>
  <c r="T6645" i="1"/>
  <c r="U6645" i="1"/>
  <c r="M6642" i="1"/>
  <c r="N6642" i="1"/>
  <c r="O6642" i="1"/>
  <c r="P6642" i="1"/>
  <c r="Q6642" i="1"/>
  <c r="R6642" i="1"/>
  <c r="S6642" i="1"/>
  <c r="T6642" i="1"/>
  <c r="U6642" i="1"/>
  <c r="M6639" i="1"/>
  <c r="N6639" i="1"/>
  <c r="O6639" i="1"/>
  <c r="P6639" i="1"/>
  <c r="Q6639" i="1"/>
  <c r="R6639" i="1"/>
  <c r="S6639" i="1"/>
  <c r="T6639" i="1"/>
  <c r="U6639" i="1"/>
  <c r="L6645" i="1"/>
  <c r="L6642" i="1"/>
  <c r="L6639" i="1"/>
  <c r="M6630" i="1"/>
  <c r="N6630" i="1"/>
  <c r="O6630" i="1"/>
  <c r="P6630" i="1"/>
  <c r="Q6630" i="1"/>
  <c r="R6630" i="1"/>
  <c r="S6630" i="1"/>
  <c r="T6630" i="1"/>
  <c r="U6630" i="1"/>
  <c r="M6627" i="1"/>
  <c r="N6627" i="1"/>
  <c r="O6627" i="1"/>
  <c r="P6627" i="1"/>
  <c r="Q6627" i="1"/>
  <c r="R6627" i="1"/>
  <c r="S6627" i="1"/>
  <c r="T6627" i="1"/>
  <c r="U6627" i="1"/>
  <c r="M6624" i="1"/>
  <c r="N6624" i="1"/>
  <c r="O6624" i="1"/>
  <c r="P6624" i="1"/>
  <c r="Q6624" i="1"/>
  <c r="R6624" i="1"/>
  <c r="S6624" i="1"/>
  <c r="T6624" i="1"/>
  <c r="U6624" i="1"/>
  <c r="L6630" i="1"/>
  <c r="L6627" i="1"/>
  <c r="L6624" i="1"/>
  <c r="M6615" i="1"/>
  <c r="N6615" i="1"/>
  <c r="O6615" i="1"/>
  <c r="P6615" i="1"/>
  <c r="Q6615" i="1"/>
  <c r="R6615" i="1"/>
  <c r="S6615" i="1"/>
  <c r="T6615" i="1"/>
  <c r="U6615" i="1"/>
  <c r="M6612" i="1"/>
  <c r="N6612" i="1"/>
  <c r="O6612" i="1"/>
  <c r="P6612" i="1"/>
  <c r="Q6612" i="1"/>
  <c r="R6612" i="1"/>
  <c r="S6612" i="1"/>
  <c r="T6612" i="1"/>
  <c r="U6612" i="1"/>
  <c r="M6609" i="1"/>
  <c r="N6609" i="1"/>
  <c r="O6609" i="1"/>
  <c r="P6609" i="1"/>
  <c r="Q6609" i="1"/>
  <c r="R6609" i="1"/>
  <c r="S6609" i="1"/>
  <c r="T6609" i="1"/>
  <c r="U6609" i="1"/>
  <c r="L6615" i="1"/>
  <c r="L6612" i="1"/>
  <c r="L6609" i="1"/>
  <c r="M6600" i="1"/>
  <c r="N6600" i="1"/>
  <c r="O6600" i="1"/>
  <c r="P6600" i="1"/>
  <c r="Q6600" i="1"/>
  <c r="R6600" i="1"/>
  <c r="S6600" i="1"/>
  <c r="T6600" i="1"/>
  <c r="U6600" i="1"/>
  <c r="M6597" i="1"/>
  <c r="N6597" i="1"/>
  <c r="O6597" i="1"/>
  <c r="P6597" i="1"/>
  <c r="Q6597" i="1"/>
  <c r="R6597" i="1"/>
  <c r="S6597" i="1"/>
  <c r="T6597" i="1"/>
  <c r="U6597" i="1"/>
  <c r="M6594" i="1"/>
  <c r="N6594" i="1"/>
  <c r="O6594" i="1"/>
  <c r="P6594" i="1"/>
  <c r="Q6594" i="1"/>
  <c r="R6594" i="1"/>
  <c r="S6594" i="1"/>
  <c r="T6594" i="1"/>
  <c r="U6594" i="1"/>
  <c r="L6600" i="1"/>
  <c r="L6597" i="1"/>
  <c r="L6594" i="1"/>
  <c r="M6585" i="1"/>
  <c r="N6585" i="1"/>
  <c r="O6585" i="1"/>
  <c r="P6585" i="1"/>
  <c r="Q6585" i="1"/>
  <c r="R6585" i="1"/>
  <c r="S6585" i="1"/>
  <c r="T6585" i="1"/>
  <c r="U6585" i="1"/>
  <c r="M6582" i="1"/>
  <c r="N6582" i="1"/>
  <c r="O6582" i="1"/>
  <c r="P6582" i="1"/>
  <c r="Q6582" i="1"/>
  <c r="R6582" i="1"/>
  <c r="S6582" i="1"/>
  <c r="T6582" i="1"/>
  <c r="U6582" i="1"/>
  <c r="M6579" i="1"/>
  <c r="N6579" i="1"/>
  <c r="O6579" i="1"/>
  <c r="P6579" i="1"/>
  <c r="Q6579" i="1"/>
  <c r="R6579" i="1"/>
  <c r="S6579" i="1"/>
  <c r="T6579" i="1"/>
  <c r="U6579" i="1"/>
  <c r="L6585" i="1"/>
  <c r="L6582" i="1"/>
  <c r="L6579" i="1"/>
  <c r="M6570" i="1"/>
  <c r="N6570" i="1"/>
  <c r="O6570" i="1"/>
  <c r="P6570" i="1"/>
  <c r="Q6570" i="1"/>
  <c r="R6570" i="1"/>
  <c r="S6570" i="1"/>
  <c r="T6570" i="1"/>
  <c r="U6570" i="1"/>
  <c r="M6567" i="1"/>
  <c r="N6567" i="1"/>
  <c r="O6567" i="1"/>
  <c r="P6567" i="1"/>
  <c r="Q6567" i="1"/>
  <c r="R6567" i="1"/>
  <c r="S6567" i="1"/>
  <c r="T6567" i="1"/>
  <c r="U6567" i="1"/>
  <c r="M6564" i="1"/>
  <c r="N6564" i="1"/>
  <c r="O6564" i="1"/>
  <c r="P6564" i="1"/>
  <c r="Q6564" i="1"/>
  <c r="R6564" i="1"/>
  <c r="S6564" i="1"/>
  <c r="T6564" i="1"/>
  <c r="U6564" i="1"/>
  <c r="L6570" i="1"/>
  <c r="L6567" i="1"/>
  <c r="L6564" i="1"/>
  <c r="M6555" i="1"/>
  <c r="N6555" i="1"/>
  <c r="O6555" i="1"/>
  <c r="P6555" i="1"/>
  <c r="Q6555" i="1"/>
  <c r="R6555" i="1"/>
  <c r="S6555" i="1"/>
  <c r="T6555" i="1"/>
  <c r="U6555" i="1"/>
  <c r="M6552" i="1"/>
  <c r="N6552" i="1"/>
  <c r="O6552" i="1"/>
  <c r="P6552" i="1"/>
  <c r="Q6552" i="1"/>
  <c r="R6552" i="1"/>
  <c r="S6552" i="1"/>
  <c r="T6552" i="1"/>
  <c r="U6552" i="1"/>
  <c r="M6549" i="1"/>
  <c r="N6549" i="1"/>
  <c r="O6549" i="1"/>
  <c r="P6549" i="1"/>
  <c r="Q6549" i="1"/>
  <c r="R6549" i="1"/>
  <c r="S6549" i="1"/>
  <c r="T6549" i="1"/>
  <c r="U6549" i="1"/>
  <c r="L6555" i="1"/>
  <c r="L6552" i="1"/>
  <c r="L6549" i="1"/>
  <c r="M6540" i="1"/>
  <c r="N6540" i="1"/>
  <c r="O6540" i="1"/>
  <c r="P6540" i="1"/>
  <c r="Q6540" i="1"/>
  <c r="R6540" i="1"/>
  <c r="S6540" i="1"/>
  <c r="T6540" i="1"/>
  <c r="U6540" i="1"/>
  <c r="M6537" i="1"/>
  <c r="N6537" i="1"/>
  <c r="O6537" i="1"/>
  <c r="P6537" i="1"/>
  <c r="Q6537" i="1"/>
  <c r="R6537" i="1"/>
  <c r="S6537" i="1"/>
  <c r="T6537" i="1"/>
  <c r="U6537" i="1"/>
  <c r="M6534" i="1"/>
  <c r="N6534" i="1"/>
  <c r="O6534" i="1"/>
  <c r="P6534" i="1"/>
  <c r="Q6534" i="1"/>
  <c r="R6534" i="1"/>
  <c r="S6534" i="1"/>
  <c r="T6534" i="1"/>
  <c r="U6534" i="1"/>
  <c r="L6540" i="1"/>
  <c r="L6537" i="1"/>
  <c r="L6534" i="1"/>
  <c r="M6525" i="1"/>
  <c r="N6525" i="1"/>
  <c r="O6525" i="1"/>
  <c r="P6525" i="1"/>
  <c r="Q6525" i="1"/>
  <c r="R6525" i="1"/>
  <c r="S6525" i="1"/>
  <c r="T6525" i="1"/>
  <c r="U6525" i="1"/>
  <c r="M6522" i="1"/>
  <c r="N6522" i="1"/>
  <c r="O6522" i="1"/>
  <c r="P6522" i="1"/>
  <c r="Q6522" i="1"/>
  <c r="R6522" i="1"/>
  <c r="S6522" i="1"/>
  <c r="T6522" i="1"/>
  <c r="U6522" i="1"/>
  <c r="M6519" i="1"/>
  <c r="N6519" i="1"/>
  <c r="O6519" i="1"/>
  <c r="P6519" i="1"/>
  <c r="Q6519" i="1"/>
  <c r="R6519" i="1"/>
  <c r="S6519" i="1"/>
  <c r="T6519" i="1"/>
  <c r="U6519" i="1"/>
  <c r="L6525" i="1"/>
  <c r="L6522" i="1"/>
  <c r="L6519" i="1"/>
  <c r="M6510" i="1"/>
  <c r="N6510" i="1"/>
  <c r="O6510" i="1"/>
  <c r="P6510" i="1"/>
  <c r="Q6510" i="1"/>
  <c r="R6510" i="1"/>
  <c r="S6510" i="1"/>
  <c r="T6510" i="1"/>
  <c r="U6510" i="1"/>
  <c r="M6507" i="1"/>
  <c r="N6507" i="1"/>
  <c r="O6507" i="1"/>
  <c r="P6507" i="1"/>
  <c r="Q6507" i="1"/>
  <c r="R6507" i="1"/>
  <c r="S6507" i="1"/>
  <c r="T6507" i="1"/>
  <c r="U6507" i="1"/>
  <c r="M6504" i="1"/>
  <c r="N6504" i="1"/>
  <c r="O6504" i="1"/>
  <c r="P6504" i="1"/>
  <c r="Q6504" i="1"/>
  <c r="R6504" i="1"/>
  <c r="S6504" i="1"/>
  <c r="T6504" i="1"/>
  <c r="U6504" i="1"/>
  <c r="L6510" i="1"/>
  <c r="L6507" i="1"/>
  <c r="L6504" i="1"/>
  <c r="M6495" i="1"/>
  <c r="N6495" i="1"/>
  <c r="O6495" i="1"/>
  <c r="P6495" i="1"/>
  <c r="Q6495" i="1"/>
  <c r="R6495" i="1"/>
  <c r="S6495" i="1"/>
  <c r="T6495" i="1"/>
  <c r="U6495" i="1"/>
  <c r="M6492" i="1"/>
  <c r="N6492" i="1"/>
  <c r="O6492" i="1"/>
  <c r="P6492" i="1"/>
  <c r="Q6492" i="1"/>
  <c r="R6492" i="1"/>
  <c r="S6492" i="1"/>
  <c r="T6492" i="1"/>
  <c r="U6492" i="1"/>
  <c r="M6489" i="1"/>
  <c r="N6489" i="1"/>
  <c r="O6489" i="1"/>
  <c r="P6489" i="1"/>
  <c r="Q6489" i="1"/>
  <c r="R6489" i="1"/>
  <c r="S6489" i="1"/>
  <c r="T6489" i="1"/>
  <c r="U6489" i="1"/>
  <c r="L6495" i="1"/>
  <c r="L6492" i="1"/>
  <c r="L6489" i="1"/>
  <c r="M6480" i="1"/>
  <c r="N6480" i="1"/>
  <c r="O6480" i="1"/>
  <c r="P6480" i="1"/>
  <c r="Q6480" i="1"/>
  <c r="R6480" i="1"/>
  <c r="S6480" i="1"/>
  <c r="T6480" i="1"/>
  <c r="U6480" i="1"/>
  <c r="M6477" i="1"/>
  <c r="N6477" i="1"/>
  <c r="O6477" i="1"/>
  <c r="P6477" i="1"/>
  <c r="Q6477" i="1"/>
  <c r="R6477" i="1"/>
  <c r="S6477" i="1"/>
  <c r="T6477" i="1"/>
  <c r="U6477" i="1"/>
  <c r="M6474" i="1"/>
  <c r="N6474" i="1"/>
  <c r="O6474" i="1"/>
  <c r="P6474" i="1"/>
  <c r="Q6474" i="1"/>
  <c r="R6474" i="1"/>
  <c r="S6474" i="1"/>
  <c r="T6474" i="1"/>
  <c r="U6474" i="1"/>
  <c r="L6480" i="1"/>
  <c r="L6477" i="1"/>
  <c r="L6474" i="1"/>
  <c r="M6465" i="1"/>
  <c r="N6465" i="1"/>
  <c r="O6465" i="1"/>
  <c r="P6465" i="1"/>
  <c r="Q6465" i="1"/>
  <c r="R6465" i="1"/>
  <c r="S6465" i="1"/>
  <c r="T6465" i="1"/>
  <c r="U6465" i="1"/>
  <c r="M6462" i="1"/>
  <c r="N6462" i="1"/>
  <c r="O6462" i="1"/>
  <c r="P6462" i="1"/>
  <c r="Q6462" i="1"/>
  <c r="R6462" i="1"/>
  <c r="S6462" i="1"/>
  <c r="T6462" i="1"/>
  <c r="U6462" i="1"/>
  <c r="M6459" i="1"/>
  <c r="N6459" i="1"/>
  <c r="O6459" i="1"/>
  <c r="P6459" i="1"/>
  <c r="Q6459" i="1"/>
  <c r="R6459" i="1"/>
  <c r="S6459" i="1"/>
  <c r="T6459" i="1"/>
  <c r="U6459" i="1"/>
  <c r="L6465" i="1"/>
  <c r="L6462" i="1"/>
  <c r="L6459" i="1"/>
  <c r="M6450" i="1"/>
  <c r="N6450" i="1"/>
  <c r="O6450" i="1"/>
  <c r="P6450" i="1"/>
  <c r="Q6450" i="1"/>
  <c r="R6450" i="1"/>
  <c r="S6450" i="1"/>
  <c r="T6450" i="1"/>
  <c r="U6450" i="1"/>
  <c r="M6447" i="1"/>
  <c r="N6447" i="1"/>
  <c r="O6447" i="1"/>
  <c r="P6447" i="1"/>
  <c r="Q6447" i="1"/>
  <c r="R6447" i="1"/>
  <c r="S6447" i="1"/>
  <c r="T6447" i="1"/>
  <c r="U6447" i="1"/>
  <c r="M6444" i="1"/>
  <c r="N6444" i="1"/>
  <c r="O6444" i="1"/>
  <c r="P6444" i="1"/>
  <c r="Q6444" i="1"/>
  <c r="R6444" i="1"/>
  <c r="S6444" i="1"/>
  <c r="T6444" i="1"/>
  <c r="U6444" i="1"/>
  <c r="L6450" i="1"/>
  <c r="L6447" i="1"/>
  <c r="L6444" i="1"/>
  <c r="M6435" i="1"/>
  <c r="N6435" i="1"/>
  <c r="O6435" i="1"/>
  <c r="P6435" i="1"/>
  <c r="Q6435" i="1"/>
  <c r="R6435" i="1"/>
  <c r="S6435" i="1"/>
  <c r="T6435" i="1"/>
  <c r="U6435" i="1"/>
  <c r="M6432" i="1"/>
  <c r="N6432" i="1"/>
  <c r="O6432" i="1"/>
  <c r="P6432" i="1"/>
  <c r="Q6432" i="1"/>
  <c r="R6432" i="1"/>
  <c r="S6432" i="1"/>
  <c r="T6432" i="1"/>
  <c r="U6432" i="1"/>
  <c r="M6429" i="1"/>
  <c r="N6429" i="1"/>
  <c r="O6429" i="1"/>
  <c r="P6429" i="1"/>
  <c r="Q6429" i="1"/>
  <c r="R6429" i="1"/>
  <c r="S6429" i="1"/>
  <c r="T6429" i="1"/>
  <c r="U6429" i="1"/>
  <c r="L6435" i="1"/>
  <c r="L6432" i="1"/>
  <c r="L6429" i="1"/>
  <c r="M6420" i="1"/>
  <c r="N6420" i="1"/>
  <c r="O6420" i="1"/>
  <c r="P6420" i="1"/>
  <c r="Q6420" i="1"/>
  <c r="R6420" i="1"/>
  <c r="S6420" i="1"/>
  <c r="T6420" i="1"/>
  <c r="U6420" i="1"/>
  <c r="M6417" i="1"/>
  <c r="N6417" i="1"/>
  <c r="O6417" i="1"/>
  <c r="P6417" i="1"/>
  <c r="Q6417" i="1"/>
  <c r="R6417" i="1"/>
  <c r="S6417" i="1"/>
  <c r="T6417" i="1"/>
  <c r="U6417" i="1"/>
  <c r="M6414" i="1"/>
  <c r="N6414" i="1"/>
  <c r="O6414" i="1"/>
  <c r="P6414" i="1"/>
  <c r="Q6414" i="1"/>
  <c r="R6414" i="1"/>
  <c r="S6414" i="1"/>
  <c r="T6414" i="1"/>
  <c r="U6414" i="1"/>
  <c r="L6420" i="1"/>
  <c r="L6417" i="1"/>
  <c r="L6414" i="1"/>
  <c r="M6405" i="1"/>
  <c r="N6405" i="1"/>
  <c r="O6405" i="1"/>
  <c r="P6405" i="1"/>
  <c r="Q6405" i="1"/>
  <c r="R6405" i="1"/>
  <c r="S6405" i="1"/>
  <c r="T6405" i="1"/>
  <c r="U6405" i="1"/>
  <c r="M6402" i="1"/>
  <c r="N6402" i="1"/>
  <c r="O6402" i="1"/>
  <c r="P6402" i="1"/>
  <c r="Q6402" i="1"/>
  <c r="R6402" i="1"/>
  <c r="S6402" i="1"/>
  <c r="T6402" i="1"/>
  <c r="U6402" i="1"/>
  <c r="M6399" i="1"/>
  <c r="N6399" i="1"/>
  <c r="O6399" i="1"/>
  <c r="P6399" i="1"/>
  <c r="Q6399" i="1"/>
  <c r="R6399" i="1"/>
  <c r="S6399" i="1"/>
  <c r="T6399" i="1"/>
  <c r="U6399" i="1"/>
  <c r="L6405" i="1"/>
  <c r="L6402" i="1"/>
  <c r="L6399" i="1"/>
  <c r="M6390" i="1"/>
  <c r="N6390" i="1"/>
  <c r="O6390" i="1"/>
  <c r="P6390" i="1"/>
  <c r="Q6390" i="1"/>
  <c r="R6390" i="1"/>
  <c r="S6390" i="1"/>
  <c r="T6390" i="1"/>
  <c r="U6390" i="1"/>
  <c r="M6387" i="1"/>
  <c r="N6387" i="1"/>
  <c r="O6387" i="1"/>
  <c r="P6387" i="1"/>
  <c r="Q6387" i="1"/>
  <c r="R6387" i="1"/>
  <c r="S6387" i="1"/>
  <c r="T6387" i="1"/>
  <c r="U6387" i="1"/>
  <c r="M6384" i="1"/>
  <c r="N6384" i="1"/>
  <c r="O6384" i="1"/>
  <c r="P6384" i="1"/>
  <c r="Q6384" i="1"/>
  <c r="R6384" i="1"/>
  <c r="S6384" i="1"/>
  <c r="T6384" i="1"/>
  <c r="U6384" i="1"/>
  <c r="L6390" i="1"/>
  <c r="L6387" i="1"/>
  <c r="L6384" i="1"/>
  <c r="M6375" i="1"/>
  <c r="N6375" i="1"/>
  <c r="O6375" i="1"/>
  <c r="P6375" i="1"/>
  <c r="Q6375" i="1"/>
  <c r="R6375" i="1"/>
  <c r="S6375" i="1"/>
  <c r="T6375" i="1"/>
  <c r="U6375" i="1"/>
  <c r="M6372" i="1"/>
  <c r="N6372" i="1"/>
  <c r="O6372" i="1"/>
  <c r="P6372" i="1"/>
  <c r="Q6372" i="1"/>
  <c r="R6372" i="1"/>
  <c r="S6372" i="1"/>
  <c r="T6372" i="1"/>
  <c r="U6372" i="1"/>
  <c r="M6369" i="1"/>
  <c r="N6369" i="1"/>
  <c r="O6369" i="1"/>
  <c r="P6369" i="1"/>
  <c r="Q6369" i="1"/>
  <c r="R6369" i="1"/>
  <c r="S6369" i="1"/>
  <c r="T6369" i="1"/>
  <c r="U6369" i="1"/>
  <c r="L6375" i="1"/>
  <c r="L6372" i="1"/>
  <c r="L6369" i="1"/>
  <c r="M6360" i="1"/>
  <c r="N6360" i="1"/>
  <c r="O6360" i="1"/>
  <c r="P6360" i="1"/>
  <c r="Q6360" i="1"/>
  <c r="R6360" i="1"/>
  <c r="S6360" i="1"/>
  <c r="T6360" i="1"/>
  <c r="U6360" i="1"/>
  <c r="M6357" i="1"/>
  <c r="N6357" i="1"/>
  <c r="O6357" i="1"/>
  <c r="P6357" i="1"/>
  <c r="Q6357" i="1"/>
  <c r="R6357" i="1"/>
  <c r="S6357" i="1"/>
  <c r="T6357" i="1"/>
  <c r="U6357" i="1"/>
  <c r="M6354" i="1"/>
  <c r="N6354" i="1"/>
  <c r="O6354" i="1"/>
  <c r="P6354" i="1"/>
  <c r="Q6354" i="1"/>
  <c r="R6354" i="1"/>
  <c r="S6354" i="1"/>
  <c r="T6354" i="1"/>
  <c r="U6354" i="1"/>
  <c r="L6360" i="1"/>
  <c r="L6357" i="1"/>
  <c r="L6354" i="1"/>
  <c r="M6345" i="1"/>
  <c r="N6345" i="1"/>
  <c r="O6345" i="1"/>
  <c r="P6345" i="1"/>
  <c r="Q6345" i="1"/>
  <c r="R6345" i="1"/>
  <c r="S6345" i="1"/>
  <c r="T6345" i="1"/>
  <c r="U6345" i="1"/>
  <c r="M6342" i="1"/>
  <c r="N6342" i="1"/>
  <c r="O6342" i="1"/>
  <c r="P6342" i="1"/>
  <c r="Q6342" i="1"/>
  <c r="R6342" i="1"/>
  <c r="S6342" i="1"/>
  <c r="T6342" i="1"/>
  <c r="U6342" i="1"/>
  <c r="M6339" i="1"/>
  <c r="N6339" i="1"/>
  <c r="O6339" i="1"/>
  <c r="P6339" i="1"/>
  <c r="Q6339" i="1"/>
  <c r="R6339" i="1"/>
  <c r="S6339" i="1"/>
  <c r="T6339" i="1"/>
  <c r="U6339" i="1"/>
  <c r="L6345" i="1"/>
  <c r="L6342" i="1"/>
  <c r="L6339" i="1"/>
  <c r="M6330" i="1"/>
  <c r="N6330" i="1"/>
  <c r="O6330" i="1"/>
  <c r="P6330" i="1"/>
  <c r="Q6330" i="1"/>
  <c r="R6330" i="1"/>
  <c r="S6330" i="1"/>
  <c r="T6330" i="1"/>
  <c r="U6330" i="1"/>
  <c r="M6327" i="1"/>
  <c r="N6327" i="1"/>
  <c r="O6327" i="1"/>
  <c r="P6327" i="1"/>
  <c r="Q6327" i="1"/>
  <c r="R6327" i="1"/>
  <c r="S6327" i="1"/>
  <c r="T6327" i="1"/>
  <c r="U6327" i="1"/>
  <c r="M6324" i="1"/>
  <c r="N6324" i="1"/>
  <c r="O6324" i="1"/>
  <c r="P6324" i="1"/>
  <c r="Q6324" i="1"/>
  <c r="R6324" i="1"/>
  <c r="S6324" i="1"/>
  <c r="T6324" i="1"/>
  <c r="U6324" i="1"/>
  <c r="L6330" i="1"/>
  <c r="L6327" i="1"/>
  <c r="L6324" i="1"/>
  <c r="M6315" i="1"/>
  <c r="N6315" i="1"/>
  <c r="O6315" i="1"/>
  <c r="P6315" i="1"/>
  <c r="Q6315" i="1"/>
  <c r="R6315" i="1"/>
  <c r="S6315" i="1"/>
  <c r="T6315" i="1"/>
  <c r="U6315" i="1"/>
  <c r="M6312" i="1"/>
  <c r="N6312" i="1"/>
  <c r="O6312" i="1"/>
  <c r="P6312" i="1"/>
  <c r="Q6312" i="1"/>
  <c r="R6312" i="1"/>
  <c r="S6312" i="1"/>
  <c r="T6312" i="1"/>
  <c r="U6312" i="1"/>
  <c r="M6309" i="1"/>
  <c r="N6309" i="1"/>
  <c r="O6309" i="1"/>
  <c r="P6309" i="1"/>
  <c r="Q6309" i="1"/>
  <c r="R6309" i="1"/>
  <c r="S6309" i="1"/>
  <c r="T6309" i="1"/>
  <c r="U6309" i="1"/>
  <c r="L6315" i="1"/>
  <c r="L6312" i="1"/>
  <c r="L6309" i="1"/>
  <c r="M6300" i="1"/>
  <c r="N6300" i="1"/>
  <c r="O6300" i="1"/>
  <c r="P6300" i="1"/>
  <c r="Q6300" i="1"/>
  <c r="R6300" i="1"/>
  <c r="S6300" i="1"/>
  <c r="T6300" i="1"/>
  <c r="U6300" i="1"/>
  <c r="M6297" i="1"/>
  <c r="N6297" i="1"/>
  <c r="O6297" i="1"/>
  <c r="P6297" i="1"/>
  <c r="Q6297" i="1"/>
  <c r="R6297" i="1"/>
  <c r="S6297" i="1"/>
  <c r="T6297" i="1"/>
  <c r="U6297" i="1"/>
  <c r="M6294" i="1"/>
  <c r="N6294" i="1"/>
  <c r="O6294" i="1"/>
  <c r="P6294" i="1"/>
  <c r="Q6294" i="1"/>
  <c r="R6294" i="1"/>
  <c r="S6294" i="1"/>
  <c r="T6294" i="1"/>
  <c r="U6294" i="1"/>
  <c r="L6300" i="1"/>
  <c r="L6297" i="1"/>
  <c r="L6294" i="1"/>
  <c r="M6285" i="1"/>
  <c r="N6285" i="1"/>
  <c r="O6285" i="1"/>
  <c r="P6285" i="1"/>
  <c r="Q6285" i="1"/>
  <c r="R6285" i="1"/>
  <c r="S6285" i="1"/>
  <c r="T6285" i="1"/>
  <c r="U6285" i="1"/>
  <c r="M6282" i="1"/>
  <c r="N6282" i="1"/>
  <c r="O6282" i="1"/>
  <c r="P6282" i="1"/>
  <c r="Q6282" i="1"/>
  <c r="R6282" i="1"/>
  <c r="S6282" i="1"/>
  <c r="T6282" i="1"/>
  <c r="U6282" i="1"/>
  <c r="M6279" i="1"/>
  <c r="N6279" i="1"/>
  <c r="O6279" i="1"/>
  <c r="P6279" i="1"/>
  <c r="Q6279" i="1"/>
  <c r="R6279" i="1"/>
  <c r="S6279" i="1"/>
  <c r="T6279" i="1"/>
  <c r="U6279" i="1"/>
  <c r="L6285" i="1"/>
  <c r="L6282" i="1"/>
  <c r="L6279" i="1"/>
  <c r="M6270" i="1"/>
  <c r="N6270" i="1"/>
  <c r="O6270" i="1"/>
  <c r="P6270" i="1"/>
  <c r="Q6270" i="1"/>
  <c r="R6270" i="1"/>
  <c r="S6270" i="1"/>
  <c r="T6270" i="1"/>
  <c r="U6270" i="1"/>
  <c r="M6267" i="1"/>
  <c r="N6267" i="1"/>
  <c r="O6267" i="1"/>
  <c r="P6267" i="1"/>
  <c r="Q6267" i="1"/>
  <c r="R6267" i="1"/>
  <c r="S6267" i="1"/>
  <c r="T6267" i="1"/>
  <c r="U6267" i="1"/>
  <c r="M6264" i="1"/>
  <c r="N6264" i="1"/>
  <c r="O6264" i="1"/>
  <c r="P6264" i="1"/>
  <c r="Q6264" i="1"/>
  <c r="R6264" i="1"/>
  <c r="S6264" i="1"/>
  <c r="T6264" i="1"/>
  <c r="U6264" i="1"/>
  <c r="L6270" i="1"/>
  <c r="L6267" i="1"/>
  <c r="L6264" i="1"/>
  <c r="M6255" i="1"/>
  <c r="N6255" i="1"/>
  <c r="O6255" i="1"/>
  <c r="P6255" i="1"/>
  <c r="Q6255" i="1"/>
  <c r="R6255" i="1"/>
  <c r="S6255" i="1"/>
  <c r="T6255" i="1"/>
  <c r="U6255" i="1"/>
  <c r="M6252" i="1"/>
  <c r="N6252" i="1"/>
  <c r="O6252" i="1"/>
  <c r="P6252" i="1"/>
  <c r="Q6252" i="1"/>
  <c r="R6252" i="1"/>
  <c r="S6252" i="1"/>
  <c r="T6252" i="1"/>
  <c r="U6252" i="1"/>
  <c r="M6249" i="1"/>
  <c r="N6249" i="1"/>
  <c r="O6249" i="1"/>
  <c r="P6249" i="1"/>
  <c r="Q6249" i="1"/>
  <c r="R6249" i="1"/>
  <c r="S6249" i="1"/>
  <c r="T6249" i="1"/>
  <c r="U6249" i="1"/>
  <c r="L6255" i="1"/>
  <c r="L6252" i="1"/>
  <c r="L6249" i="1"/>
  <c r="M6240" i="1"/>
  <c r="N6240" i="1"/>
  <c r="O6240" i="1"/>
  <c r="P6240" i="1"/>
  <c r="Q6240" i="1"/>
  <c r="R6240" i="1"/>
  <c r="S6240" i="1"/>
  <c r="T6240" i="1"/>
  <c r="U6240" i="1"/>
  <c r="M6237" i="1"/>
  <c r="N6237" i="1"/>
  <c r="O6237" i="1"/>
  <c r="P6237" i="1"/>
  <c r="Q6237" i="1"/>
  <c r="R6237" i="1"/>
  <c r="S6237" i="1"/>
  <c r="T6237" i="1"/>
  <c r="U6237" i="1"/>
  <c r="M6234" i="1"/>
  <c r="N6234" i="1"/>
  <c r="O6234" i="1"/>
  <c r="P6234" i="1"/>
  <c r="Q6234" i="1"/>
  <c r="R6234" i="1"/>
  <c r="S6234" i="1"/>
  <c r="T6234" i="1"/>
  <c r="U6234" i="1"/>
  <c r="L6240" i="1"/>
  <c r="L6237" i="1"/>
  <c r="L6234" i="1"/>
  <c r="M6225" i="1"/>
  <c r="N6225" i="1"/>
  <c r="O6225" i="1"/>
  <c r="P6225" i="1"/>
  <c r="Q6225" i="1"/>
  <c r="R6225" i="1"/>
  <c r="S6225" i="1"/>
  <c r="T6225" i="1"/>
  <c r="U6225" i="1"/>
  <c r="M6222" i="1"/>
  <c r="N6222" i="1"/>
  <c r="O6222" i="1"/>
  <c r="P6222" i="1"/>
  <c r="Q6222" i="1"/>
  <c r="R6222" i="1"/>
  <c r="S6222" i="1"/>
  <c r="T6222" i="1"/>
  <c r="U6222" i="1"/>
  <c r="L6225" i="1"/>
  <c r="L6222" i="1"/>
  <c r="M6219" i="1"/>
  <c r="N6219" i="1"/>
  <c r="O6219" i="1"/>
  <c r="P6219" i="1"/>
  <c r="Q6219" i="1"/>
  <c r="R6219" i="1"/>
  <c r="S6219" i="1"/>
  <c r="T6219" i="1"/>
  <c r="U6219" i="1"/>
  <c r="L6219" i="1"/>
  <c r="M6210" i="1"/>
  <c r="N6210" i="1"/>
  <c r="O6210" i="1"/>
  <c r="P6210" i="1"/>
  <c r="Q6210" i="1"/>
  <c r="R6210" i="1"/>
  <c r="S6210" i="1"/>
  <c r="T6210" i="1"/>
  <c r="U6210" i="1"/>
  <c r="L6210" i="1"/>
  <c r="M6207" i="1"/>
  <c r="N6207" i="1"/>
  <c r="O6207" i="1"/>
  <c r="P6207" i="1"/>
  <c r="Q6207" i="1"/>
  <c r="R6207" i="1"/>
  <c r="S6207" i="1"/>
  <c r="T6207" i="1"/>
  <c r="U6207" i="1"/>
  <c r="L6207" i="1"/>
  <c r="U6230" i="1" l="1"/>
  <c r="Q6230" i="1"/>
  <c r="M6230" i="1"/>
  <c r="R6229" i="1"/>
  <c r="N6229" i="1"/>
  <c r="S6228" i="1"/>
  <c r="O6228" i="1"/>
  <c r="N6440" i="1"/>
  <c r="P6485" i="1"/>
  <c r="P6531" i="1"/>
  <c r="Q6544" i="1"/>
  <c r="M6574" i="1"/>
  <c r="R6603" i="1"/>
  <c r="R6607" i="1"/>
  <c r="Q6635" i="1"/>
  <c r="O6650" i="1"/>
  <c r="M6665" i="1"/>
  <c r="S6666" i="1"/>
  <c r="O6663" i="1"/>
  <c r="T6679" i="1"/>
  <c r="R6694" i="1"/>
  <c r="O6696" i="1"/>
  <c r="P6709" i="1"/>
  <c r="M6724" i="1"/>
  <c r="N6724" i="1"/>
  <c r="R6245" i="1"/>
  <c r="S6244" i="1"/>
  <c r="P6243" i="1"/>
  <c r="N6275" i="1"/>
  <c r="L6244" i="1"/>
  <c r="N6245" i="1"/>
  <c r="O6244" i="1"/>
  <c r="T6243" i="1"/>
  <c r="L6276" i="1"/>
  <c r="L6274" i="1"/>
  <c r="L6366" i="1"/>
  <c r="R6231" i="1"/>
  <c r="N6231" i="1"/>
  <c r="S6215" i="1"/>
  <c r="L6229" i="1"/>
  <c r="S6229" i="1"/>
  <c r="U6216" i="1"/>
  <c r="Q6216" i="1"/>
  <c r="M6216" i="1"/>
  <c r="T6217" i="1"/>
  <c r="P6217" i="1"/>
  <c r="U6248" i="1"/>
  <c r="Q6248" i="1"/>
  <c r="M6248" i="1"/>
  <c r="R6247" i="1"/>
  <c r="N6247" i="1"/>
  <c r="S6246" i="1"/>
  <c r="O6246" i="1"/>
  <c r="U6261" i="1"/>
  <c r="Q6261" i="1"/>
  <c r="M6261" i="1"/>
  <c r="Q6278" i="1"/>
  <c r="R6277" i="1"/>
  <c r="S6276" i="1"/>
  <c r="U6308" i="1"/>
  <c r="M6308" i="1"/>
  <c r="N6307" i="1"/>
  <c r="O6306" i="1"/>
  <c r="M6578" i="1"/>
  <c r="N6637" i="1"/>
  <c r="S6633" i="1"/>
  <c r="Q6648" i="1"/>
  <c r="M6678" i="1"/>
  <c r="L6710" i="1"/>
  <c r="U6725" i="1"/>
  <c r="U6454" i="1"/>
  <c r="U6514" i="1"/>
  <c r="L6559" i="1"/>
  <c r="R6590" i="1"/>
  <c r="N6620" i="1"/>
  <c r="U6231" i="1"/>
  <c r="U6228" i="1"/>
  <c r="O6215" i="1"/>
  <c r="R6230" i="1"/>
  <c r="N6230" i="1"/>
  <c r="O6229" i="1"/>
  <c r="T6228" i="1"/>
  <c r="P6228" i="1"/>
  <c r="N6246" i="1"/>
  <c r="U6260" i="1"/>
  <c r="Q6260" i="1"/>
  <c r="M6260" i="1"/>
  <c r="R6259" i="1"/>
  <c r="N6259" i="1"/>
  <c r="O6258" i="1"/>
  <c r="N6263" i="1"/>
  <c r="L6275" i="1"/>
  <c r="S6275" i="1"/>
  <c r="O6275" i="1"/>
  <c r="T6274" i="1"/>
  <c r="P6274" i="1"/>
  <c r="U6273" i="1"/>
  <c r="Q6273" i="1"/>
  <c r="M6273" i="1"/>
  <c r="L6288" i="1"/>
  <c r="Q6290" i="1"/>
  <c r="R6289" i="1"/>
  <c r="S6288" i="1"/>
  <c r="L6292" i="1"/>
  <c r="N6293" i="1"/>
  <c r="O6292" i="1"/>
  <c r="P6291" i="1"/>
  <c r="R6305" i="1"/>
  <c r="S6304" i="1"/>
  <c r="T6303" i="1"/>
  <c r="L6321" i="1"/>
  <c r="U6323" i="1"/>
  <c r="Q6320" i="1"/>
  <c r="M6323" i="1"/>
  <c r="R6319" i="1"/>
  <c r="N6322" i="1"/>
  <c r="S6318" i="1"/>
  <c r="O6321" i="1"/>
  <c r="S6338" i="1"/>
  <c r="T6335" i="1"/>
  <c r="U6334" i="1"/>
  <c r="M6334" i="1"/>
  <c r="N6333" i="1"/>
  <c r="Q6353" i="1"/>
  <c r="R6350" i="1"/>
  <c r="S6349" i="1"/>
  <c r="T6348" i="1"/>
  <c r="O6368" i="1"/>
  <c r="P6365" i="1"/>
  <c r="Q6364" i="1"/>
  <c r="R6363" i="1"/>
  <c r="U6380" i="1"/>
  <c r="M6380" i="1"/>
  <c r="N6379" i="1"/>
  <c r="O6378" i="1"/>
  <c r="L6379" i="1"/>
  <c r="N6380" i="1"/>
  <c r="O6379" i="1"/>
  <c r="P6378" i="1"/>
  <c r="S6395" i="1"/>
  <c r="T6394" i="1"/>
  <c r="U6393" i="1"/>
  <c r="M6393" i="1"/>
  <c r="T6395" i="1"/>
  <c r="U6394" i="1"/>
  <c r="M6394" i="1"/>
  <c r="N6393" i="1"/>
  <c r="Q6410" i="1"/>
  <c r="R6409" i="1"/>
  <c r="S6408" i="1"/>
  <c r="R6410" i="1"/>
  <c r="S6409" i="1"/>
  <c r="T6408" i="1"/>
  <c r="L6426" i="1"/>
  <c r="L6425" i="1"/>
  <c r="O6425" i="1"/>
  <c r="P6424" i="1"/>
  <c r="Q6423" i="1"/>
  <c r="P6425" i="1"/>
  <c r="Q6424" i="1"/>
  <c r="R6423" i="1"/>
  <c r="U6440" i="1"/>
  <c r="M6440" i="1"/>
  <c r="N6439" i="1"/>
  <c r="O6438" i="1"/>
  <c r="L6439" i="1"/>
  <c r="O6439" i="1"/>
  <c r="P6438" i="1"/>
  <c r="S6455" i="1"/>
  <c r="T6454" i="1"/>
  <c r="U6453" i="1"/>
  <c r="T6455" i="1"/>
  <c r="M6454" i="1"/>
  <c r="Q6470" i="1"/>
  <c r="S6468" i="1"/>
  <c r="R6470" i="1"/>
  <c r="T6468" i="1"/>
  <c r="O6485" i="1"/>
  <c r="Q6483" i="1"/>
  <c r="R6483" i="1"/>
  <c r="M6500" i="1"/>
  <c r="S6501" i="1"/>
  <c r="O6498" i="1"/>
  <c r="N6500" i="1"/>
  <c r="T6501" i="1"/>
  <c r="P6498" i="1"/>
  <c r="T6514" i="1"/>
  <c r="M6513" i="1"/>
  <c r="N6513" i="1"/>
  <c r="R6529" i="1"/>
  <c r="O6531" i="1"/>
  <c r="S6529" i="1"/>
  <c r="L6546" i="1"/>
  <c r="L6545" i="1"/>
  <c r="P6544" i="1"/>
  <c r="U6560" i="1"/>
  <c r="N6559" i="1"/>
  <c r="O6559" i="1"/>
  <c r="N6575" i="1"/>
  <c r="S6575" i="1"/>
  <c r="U6573" i="1"/>
  <c r="T6575" i="1"/>
  <c r="Q6590" i="1"/>
  <c r="S6588" i="1"/>
  <c r="T6588" i="1"/>
  <c r="O6605" i="1"/>
  <c r="Q6603" i="1"/>
  <c r="P6605" i="1"/>
  <c r="M6620" i="1"/>
  <c r="O6618" i="1"/>
  <c r="P6618" i="1"/>
  <c r="R6633" i="1"/>
  <c r="P6648" i="1"/>
  <c r="N6663" i="1"/>
  <c r="L6709" i="1"/>
  <c r="T6725" i="1"/>
  <c r="N6578" i="1"/>
  <c r="N6397" i="1"/>
  <c r="R6275" i="1"/>
  <c r="R6278" i="1"/>
  <c r="U6233" i="1"/>
  <c r="Q6233" i="1"/>
  <c r="M6233" i="1"/>
  <c r="R6232" i="1"/>
  <c r="N6232" i="1"/>
  <c r="S6231" i="1"/>
  <c r="O6231" i="1"/>
  <c r="L6263" i="1"/>
  <c r="L6260" i="1"/>
  <c r="S6263" i="1"/>
  <c r="S6260" i="1"/>
  <c r="O6263" i="1"/>
  <c r="O6260" i="1"/>
  <c r="T6262" i="1"/>
  <c r="T6259" i="1"/>
  <c r="P6262" i="1"/>
  <c r="P6259" i="1"/>
  <c r="U6278" i="1"/>
  <c r="U6275" i="1"/>
  <c r="M6278" i="1"/>
  <c r="M6275" i="1"/>
  <c r="N6277" i="1"/>
  <c r="N6274" i="1"/>
  <c r="O6276" i="1"/>
  <c r="O6273" i="1"/>
  <c r="L6293" i="1"/>
  <c r="L6290" i="1"/>
  <c r="S6293" i="1"/>
  <c r="S6290" i="1"/>
  <c r="O6293" i="1"/>
  <c r="O6290" i="1"/>
  <c r="T6292" i="1"/>
  <c r="T6289" i="1"/>
  <c r="P6292" i="1"/>
  <c r="P6289" i="1"/>
  <c r="U6291" i="1"/>
  <c r="U6288" i="1"/>
  <c r="Q6291" i="1"/>
  <c r="Q6288" i="1"/>
  <c r="M6291" i="1"/>
  <c r="M6288" i="1"/>
  <c r="Q6305" i="1"/>
  <c r="Q6308" i="1"/>
  <c r="R6304" i="1"/>
  <c r="R6307" i="1"/>
  <c r="S6303" i="1"/>
  <c r="S6306" i="1"/>
  <c r="L6323" i="1"/>
  <c r="L6320" i="1"/>
  <c r="S6323" i="1"/>
  <c r="S6320" i="1"/>
  <c r="O6323" i="1"/>
  <c r="O6320" i="1"/>
  <c r="T6322" i="1"/>
  <c r="T6319" i="1"/>
  <c r="P6322" i="1"/>
  <c r="P6319" i="1"/>
  <c r="U6321" i="1"/>
  <c r="U6318" i="1"/>
  <c r="Q6321" i="1"/>
  <c r="Q6318" i="1"/>
  <c r="M6321" i="1"/>
  <c r="M6318" i="1"/>
  <c r="N6304" i="1"/>
  <c r="T6306" i="1"/>
  <c r="L6363" i="1"/>
  <c r="M6383" i="1"/>
  <c r="N6442" i="1"/>
  <c r="O6303" i="1"/>
  <c r="T6397" i="1"/>
  <c r="U6456" i="1"/>
  <c r="S6216" i="1"/>
  <c r="O6216" i="1"/>
  <c r="L6215" i="1"/>
  <c r="R6217" i="1"/>
  <c r="N6217" i="1"/>
  <c r="T6214" i="1"/>
  <c r="P6214" i="1"/>
  <c r="L6233" i="1"/>
  <c r="L6230" i="1"/>
  <c r="S6233" i="1"/>
  <c r="S6230" i="1"/>
  <c r="O6233" i="1"/>
  <c r="O6230" i="1"/>
  <c r="T6232" i="1"/>
  <c r="T6229" i="1"/>
  <c r="P6232" i="1"/>
  <c r="P6229" i="1"/>
  <c r="Q6231" i="1"/>
  <c r="Q6228" i="1"/>
  <c r="M6231" i="1"/>
  <c r="M6228" i="1"/>
  <c r="L6248" i="1"/>
  <c r="L6245" i="1"/>
  <c r="S6248" i="1"/>
  <c r="S6245" i="1"/>
  <c r="O6248" i="1"/>
  <c r="O6245" i="1"/>
  <c r="T6247" i="1"/>
  <c r="T6244" i="1"/>
  <c r="P6247" i="1"/>
  <c r="P6244" i="1"/>
  <c r="U6246" i="1"/>
  <c r="U6243" i="1"/>
  <c r="Q6246" i="1"/>
  <c r="M6246" i="1"/>
  <c r="M6243" i="1"/>
  <c r="U6263" i="1"/>
  <c r="Q6263" i="1"/>
  <c r="M6263" i="1"/>
  <c r="R6262" i="1"/>
  <c r="N6262" i="1"/>
  <c r="S6261" i="1"/>
  <c r="S6258" i="1"/>
  <c r="O6261" i="1"/>
  <c r="O6262" i="1"/>
  <c r="L6278" i="1"/>
  <c r="S6278" i="1"/>
  <c r="L6291" i="1"/>
  <c r="U6290" i="1"/>
  <c r="Q6293" i="1"/>
  <c r="M6290" i="1"/>
  <c r="R6292" i="1"/>
  <c r="N6289" i="1"/>
  <c r="S6291" i="1"/>
  <c r="O6288" i="1"/>
  <c r="T6305" i="1"/>
  <c r="U6304" i="1"/>
  <c r="M6304" i="1"/>
  <c r="N6303" i="1"/>
  <c r="L6318" i="1"/>
  <c r="U6320" i="1"/>
  <c r="Q6323" i="1"/>
  <c r="M6320" i="1"/>
  <c r="R6322" i="1"/>
  <c r="N6319" i="1"/>
  <c r="S6321" i="1"/>
  <c r="O6318" i="1"/>
  <c r="S6335" i="1"/>
  <c r="T6334" i="1"/>
  <c r="U6336" i="1"/>
  <c r="M6333" i="1"/>
  <c r="Q6350" i="1"/>
  <c r="R6349" i="1"/>
  <c r="S6351" i="1"/>
  <c r="L6365" i="1"/>
  <c r="O6365" i="1"/>
  <c r="P6364" i="1"/>
  <c r="Q6366" i="1"/>
  <c r="O6381" i="1"/>
  <c r="M6396" i="1"/>
  <c r="R6393" i="1"/>
  <c r="L6411" i="1"/>
  <c r="L6409" i="1"/>
  <c r="N6410" i="1"/>
  <c r="O6409" i="1"/>
  <c r="P6408" i="1"/>
  <c r="L6428" i="1"/>
  <c r="T6425" i="1"/>
  <c r="U6424" i="1"/>
  <c r="M6424" i="1"/>
  <c r="N6423" i="1"/>
  <c r="U6443" i="1"/>
  <c r="R6440" i="1"/>
  <c r="S6439" i="1"/>
  <c r="T6438" i="1"/>
  <c r="S6458" i="1"/>
  <c r="P6455" i="1"/>
  <c r="Q6454" i="1"/>
  <c r="N6453" i="1"/>
  <c r="Q6473" i="1"/>
  <c r="S6469" i="1"/>
  <c r="Q6484" i="1"/>
  <c r="M6487" i="1"/>
  <c r="L6499" i="1"/>
  <c r="O6499" i="1"/>
  <c r="T6515" i="1"/>
  <c r="M6514" i="1"/>
  <c r="R6516" i="1"/>
  <c r="R6530" i="1"/>
  <c r="T6528" i="1"/>
  <c r="P6545" i="1"/>
  <c r="R6543" i="1"/>
  <c r="N6546" i="1"/>
  <c r="N6560" i="1"/>
  <c r="P6558" i="1"/>
  <c r="U6574" i="1"/>
  <c r="N6573" i="1"/>
  <c r="S6589" i="1"/>
  <c r="Q6604" i="1"/>
  <c r="L6619" i="1"/>
  <c r="O6619" i="1"/>
  <c r="P6635" i="1"/>
  <c r="N6650" i="1"/>
  <c r="U6664" i="1"/>
  <c r="S6679" i="1"/>
  <c r="Q6694" i="1"/>
  <c r="O6709" i="1"/>
  <c r="U6305" i="1"/>
  <c r="R6308" i="1"/>
  <c r="R6412" i="1"/>
  <c r="S6471" i="1"/>
  <c r="T6293" i="1"/>
  <c r="T6290" i="1"/>
  <c r="P6293" i="1"/>
  <c r="P6290" i="1"/>
  <c r="U6292" i="1"/>
  <c r="U6289" i="1"/>
  <c r="Q6292" i="1"/>
  <c r="Q6289" i="1"/>
  <c r="M6292" i="1"/>
  <c r="M6289" i="1"/>
  <c r="R6291" i="1"/>
  <c r="R6288" i="1"/>
  <c r="N6291" i="1"/>
  <c r="N6288" i="1"/>
  <c r="L6306" i="1"/>
  <c r="L6303" i="1"/>
  <c r="L6304" i="1"/>
  <c r="L6307" i="1"/>
  <c r="N6305" i="1"/>
  <c r="N6308" i="1"/>
  <c r="O6304" i="1"/>
  <c r="O6307" i="1"/>
  <c r="P6303" i="1"/>
  <c r="P6306" i="1"/>
  <c r="T6320" i="1"/>
  <c r="T6323" i="1"/>
  <c r="P6323" i="1"/>
  <c r="P6320" i="1"/>
  <c r="U6319" i="1"/>
  <c r="U6322" i="1"/>
  <c r="Q6322" i="1"/>
  <c r="Q6319" i="1"/>
  <c r="M6319" i="1"/>
  <c r="M6322" i="1"/>
  <c r="R6321" i="1"/>
  <c r="R6318" i="1"/>
  <c r="N6318" i="1"/>
  <c r="N6321" i="1"/>
  <c r="L6336" i="1"/>
  <c r="L6333" i="1"/>
  <c r="L6337" i="1"/>
  <c r="L6334" i="1"/>
  <c r="R6335" i="1"/>
  <c r="R6338" i="1"/>
  <c r="N6338" i="1"/>
  <c r="N6335" i="1"/>
  <c r="S6337" i="1"/>
  <c r="S6334" i="1"/>
  <c r="O6337" i="1"/>
  <c r="O6334" i="1"/>
  <c r="T6333" i="1"/>
  <c r="T6336" i="1"/>
  <c r="P6336" i="1"/>
  <c r="P6333" i="1"/>
  <c r="T6353" i="1"/>
  <c r="T6350" i="1"/>
  <c r="P6350" i="1"/>
  <c r="P6353" i="1"/>
  <c r="U6352" i="1"/>
  <c r="U6349" i="1"/>
  <c r="Q6352" i="1"/>
  <c r="Q6349" i="1"/>
  <c r="M6352" i="1"/>
  <c r="M6349" i="1"/>
  <c r="R6348" i="1"/>
  <c r="R6351" i="1"/>
  <c r="N6351" i="1"/>
  <c r="N6348" i="1"/>
  <c r="L6367" i="1"/>
  <c r="L6364" i="1"/>
  <c r="R6368" i="1"/>
  <c r="R6365" i="1"/>
  <c r="N6365" i="1"/>
  <c r="N6368" i="1"/>
  <c r="S6367" i="1"/>
  <c r="S6364" i="1"/>
  <c r="O6367" i="1"/>
  <c r="O6364" i="1"/>
  <c r="T6366" i="1"/>
  <c r="T6363" i="1"/>
  <c r="P6363" i="1"/>
  <c r="P6366" i="1"/>
  <c r="T6383" i="1"/>
  <c r="T6380" i="1"/>
  <c r="P6383" i="1"/>
  <c r="P6380" i="1"/>
  <c r="U6379" i="1"/>
  <c r="U6382" i="1"/>
  <c r="Q6382" i="1"/>
  <c r="Q6379" i="1"/>
  <c r="M6382" i="1"/>
  <c r="M6379" i="1"/>
  <c r="R6381" i="1"/>
  <c r="R6378" i="1"/>
  <c r="N6378" i="1"/>
  <c r="N6381" i="1"/>
  <c r="L6396" i="1"/>
  <c r="L6393" i="1"/>
  <c r="L6397" i="1"/>
  <c r="L6394" i="1"/>
  <c r="R6398" i="1"/>
  <c r="R6395" i="1"/>
  <c r="N6398" i="1"/>
  <c r="N6395" i="1"/>
  <c r="S6394" i="1"/>
  <c r="S6397" i="1"/>
  <c r="O6397" i="1"/>
  <c r="O6394" i="1"/>
  <c r="T6396" i="1"/>
  <c r="T6393" i="1"/>
  <c r="P6396" i="1"/>
  <c r="P6393" i="1"/>
  <c r="T6413" i="1"/>
  <c r="T6410" i="1"/>
  <c r="P6413" i="1"/>
  <c r="P6410" i="1"/>
  <c r="U6412" i="1"/>
  <c r="U6409" i="1"/>
  <c r="Q6409" i="1"/>
  <c r="Q6412" i="1"/>
  <c r="M6412" i="1"/>
  <c r="M6409" i="1"/>
  <c r="R6411" i="1"/>
  <c r="R6408" i="1"/>
  <c r="N6411" i="1"/>
  <c r="N6408" i="1"/>
  <c r="L6424" i="1"/>
  <c r="L6427" i="1"/>
  <c r="R6428" i="1"/>
  <c r="R6425" i="1"/>
  <c r="N6428" i="1"/>
  <c r="N6425" i="1"/>
  <c r="S6427" i="1"/>
  <c r="S6424" i="1"/>
  <c r="O6424" i="1"/>
  <c r="O6427" i="1"/>
  <c r="T6426" i="1"/>
  <c r="T6423" i="1"/>
  <c r="P6426" i="1"/>
  <c r="P6423" i="1"/>
  <c r="T6440" i="1"/>
  <c r="T6443" i="1"/>
  <c r="P6443" i="1"/>
  <c r="P6440" i="1"/>
  <c r="U6442" i="1"/>
  <c r="U6439" i="1"/>
  <c r="Q6442" i="1"/>
  <c r="Q6439" i="1"/>
  <c r="M6439" i="1"/>
  <c r="M6442" i="1"/>
  <c r="R6441" i="1"/>
  <c r="R6438" i="1"/>
  <c r="N6441" i="1"/>
  <c r="N6438" i="1"/>
  <c r="L6456" i="1"/>
  <c r="L6453" i="1"/>
  <c r="L6457" i="1"/>
  <c r="L6454" i="1"/>
  <c r="R6455" i="1"/>
  <c r="R6458" i="1"/>
  <c r="N6458" i="1"/>
  <c r="N6455" i="1"/>
  <c r="S6457" i="1"/>
  <c r="S6454" i="1"/>
  <c r="O6457" i="1"/>
  <c r="O6454" i="1"/>
  <c r="T6453" i="1"/>
  <c r="T6456" i="1"/>
  <c r="P6456" i="1"/>
  <c r="P6453" i="1"/>
  <c r="T6473" i="1"/>
  <c r="T6470" i="1"/>
  <c r="P6470" i="1"/>
  <c r="P6473" i="1"/>
  <c r="U6472" i="1"/>
  <c r="U6469" i="1"/>
  <c r="Q6469" i="1"/>
  <c r="Q6472" i="1"/>
  <c r="M6472" i="1"/>
  <c r="M6469" i="1"/>
  <c r="R6468" i="1"/>
  <c r="R6471" i="1"/>
  <c r="N6471" i="1"/>
  <c r="N6468" i="1"/>
  <c r="L6486" i="1"/>
  <c r="L6483" i="1"/>
  <c r="L6487" i="1"/>
  <c r="L6484" i="1"/>
  <c r="R6488" i="1"/>
  <c r="R6485" i="1"/>
  <c r="N6488" i="1"/>
  <c r="N6485" i="1"/>
  <c r="S6487" i="1"/>
  <c r="S6484" i="1"/>
  <c r="O6487" i="1"/>
  <c r="O6484" i="1"/>
  <c r="T6486" i="1"/>
  <c r="T6483" i="1"/>
  <c r="P6486" i="1"/>
  <c r="P6483" i="1"/>
  <c r="T6503" i="1"/>
  <c r="T6500" i="1"/>
  <c r="P6503" i="1"/>
  <c r="P6500" i="1"/>
  <c r="U6502" i="1"/>
  <c r="U6499" i="1"/>
  <c r="Q6502" i="1"/>
  <c r="Q6499" i="1"/>
  <c r="M6502" i="1"/>
  <c r="M6499" i="1"/>
  <c r="R6501" i="1"/>
  <c r="R6498" i="1"/>
  <c r="N6501" i="1"/>
  <c r="N6498" i="1"/>
  <c r="L6516" i="1"/>
  <c r="L6513" i="1"/>
  <c r="L6517" i="1"/>
  <c r="L6514" i="1"/>
  <c r="R6518" i="1"/>
  <c r="R6515" i="1"/>
  <c r="N6518" i="1"/>
  <c r="N6515" i="1"/>
  <c r="S6517" i="1"/>
  <c r="S6514" i="1"/>
  <c r="O6517" i="1"/>
  <c r="O6514" i="1"/>
  <c r="T6516" i="1"/>
  <c r="T6513" i="1"/>
  <c r="P6516" i="1"/>
  <c r="P6513" i="1"/>
  <c r="T6533" i="1"/>
  <c r="T6530" i="1"/>
  <c r="P6533" i="1"/>
  <c r="P6530" i="1"/>
  <c r="U6532" i="1"/>
  <c r="U6529" i="1"/>
  <c r="Q6532" i="1"/>
  <c r="Q6529" i="1"/>
  <c r="M6532" i="1"/>
  <c r="M6529" i="1"/>
  <c r="R6531" i="1"/>
  <c r="R6528" i="1"/>
  <c r="N6531" i="1"/>
  <c r="N6528" i="1"/>
  <c r="L6547" i="1"/>
  <c r="L6544" i="1"/>
  <c r="R6548" i="1"/>
  <c r="R6545" i="1"/>
  <c r="N6548" i="1"/>
  <c r="N6545" i="1"/>
  <c r="S6547" i="1"/>
  <c r="S6544" i="1"/>
  <c r="O6547" i="1"/>
  <c r="O6544" i="1"/>
  <c r="T6546" i="1"/>
  <c r="T6543" i="1"/>
  <c r="P6546" i="1"/>
  <c r="P6543" i="1"/>
  <c r="T6563" i="1"/>
  <c r="T6560" i="1"/>
  <c r="P6563" i="1"/>
  <c r="P6560" i="1"/>
  <c r="U6562" i="1"/>
  <c r="U6559" i="1"/>
  <c r="Q6562" i="1"/>
  <c r="Q6559" i="1"/>
  <c r="M6562" i="1"/>
  <c r="M6559" i="1"/>
  <c r="R6561" i="1"/>
  <c r="R6558" i="1"/>
  <c r="N6561" i="1"/>
  <c r="N6558" i="1"/>
  <c r="L6576" i="1"/>
  <c r="L6573" i="1"/>
  <c r="L6577" i="1"/>
  <c r="L6574" i="1"/>
  <c r="R6578" i="1"/>
  <c r="R6575" i="1"/>
  <c r="S6577" i="1"/>
  <c r="S6574" i="1"/>
  <c r="O6577" i="1"/>
  <c r="O6574" i="1"/>
  <c r="T6576" i="1"/>
  <c r="T6573" i="1"/>
  <c r="P6576" i="1"/>
  <c r="P6573" i="1"/>
  <c r="T6593" i="1"/>
  <c r="T6590" i="1"/>
  <c r="P6593" i="1"/>
  <c r="P6590" i="1"/>
  <c r="U6589" i="1"/>
  <c r="U6592" i="1"/>
  <c r="Q6592" i="1"/>
  <c r="Q6589" i="1"/>
  <c r="M6592" i="1"/>
  <c r="M6589" i="1"/>
  <c r="R6591" i="1"/>
  <c r="R6588" i="1"/>
  <c r="N6591" i="1"/>
  <c r="N6588" i="1"/>
  <c r="L6606" i="1"/>
  <c r="L6603" i="1"/>
  <c r="L6607" i="1"/>
  <c r="L6604" i="1"/>
  <c r="R6608" i="1"/>
  <c r="R6605" i="1"/>
  <c r="N6608" i="1"/>
  <c r="N6605" i="1"/>
  <c r="S6604" i="1"/>
  <c r="S6607" i="1"/>
  <c r="O6607" i="1"/>
  <c r="O6604" i="1"/>
  <c r="T6606" i="1"/>
  <c r="T6603" i="1"/>
  <c r="P6606" i="1"/>
  <c r="P6603" i="1"/>
  <c r="T6623" i="1"/>
  <c r="T6620" i="1"/>
  <c r="P6623" i="1"/>
  <c r="P6620" i="1"/>
  <c r="U6622" i="1"/>
  <c r="U6619" i="1"/>
  <c r="Q6619" i="1"/>
  <c r="Q6622" i="1"/>
  <c r="M6622" i="1"/>
  <c r="M6619" i="1"/>
  <c r="R6621" i="1"/>
  <c r="R6618" i="1"/>
  <c r="N6621" i="1"/>
  <c r="N6618" i="1"/>
  <c r="L6636" i="1"/>
  <c r="L6633" i="1"/>
  <c r="L6637" i="1"/>
  <c r="L6634" i="1"/>
  <c r="R6638" i="1"/>
  <c r="R6635" i="1"/>
  <c r="N6635" i="1"/>
  <c r="N6638" i="1"/>
  <c r="S6637" i="1"/>
  <c r="S6634" i="1"/>
  <c r="O6634" i="1"/>
  <c r="O6637" i="1"/>
  <c r="T6636" i="1"/>
  <c r="T6633" i="1"/>
  <c r="P6633" i="1"/>
  <c r="P6636" i="1"/>
  <c r="T6650" i="1"/>
  <c r="T6653" i="1"/>
  <c r="P6653" i="1"/>
  <c r="P6650" i="1"/>
  <c r="U6649" i="1"/>
  <c r="U6652" i="1"/>
  <c r="Q6652" i="1"/>
  <c r="Q6649" i="1"/>
  <c r="M6649" i="1"/>
  <c r="M6652" i="1"/>
  <c r="R6651" i="1"/>
  <c r="R6648" i="1"/>
  <c r="N6648" i="1"/>
  <c r="N6651" i="1"/>
  <c r="L6666" i="1"/>
  <c r="L6663" i="1"/>
  <c r="L6667" i="1"/>
  <c r="L6664" i="1"/>
  <c r="R6665" i="1"/>
  <c r="R6668" i="1"/>
  <c r="N6668" i="1"/>
  <c r="N6665" i="1"/>
  <c r="S6664" i="1"/>
  <c r="S6667" i="1"/>
  <c r="O6667" i="1"/>
  <c r="O6664" i="1"/>
  <c r="T6663" i="1"/>
  <c r="T6666" i="1"/>
  <c r="P6666" i="1"/>
  <c r="P6663" i="1"/>
  <c r="T6683" i="1"/>
  <c r="T6680" i="1"/>
  <c r="P6680" i="1"/>
  <c r="P6683" i="1"/>
  <c r="U6682" i="1"/>
  <c r="U6679" i="1"/>
  <c r="Q6679" i="1"/>
  <c r="Q6682" i="1"/>
  <c r="M6682" i="1"/>
  <c r="M6679" i="1"/>
  <c r="R6678" i="1"/>
  <c r="R6681" i="1"/>
  <c r="N6681" i="1"/>
  <c r="N6678" i="1"/>
  <c r="L6696" i="1"/>
  <c r="L6693" i="1"/>
  <c r="L6694" i="1"/>
  <c r="L6697" i="1"/>
  <c r="R6698" i="1"/>
  <c r="R6695" i="1"/>
  <c r="N6695" i="1"/>
  <c r="N6698" i="1"/>
  <c r="S6697" i="1"/>
  <c r="S6694" i="1"/>
  <c r="O6694" i="1"/>
  <c r="O6697" i="1"/>
  <c r="T6696" i="1"/>
  <c r="T6693" i="1"/>
  <c r="P6693" i="1"/>
  <c r="P6696" i="1"/>
  <c r="T6710" i="1"/>
  <c r="T6713" i="1"/>
  <c r="P6713" i="1"/>
  <c r="P6710" i="1"/>
  <c r="U6709" i="1"/>
  <c r="U6712" i="1"/>
  <c r="Q6712" i="1"/>
  <c r="Q6709" i="1"/>
  <c r="M6709" i="1"/>
  <c r="M6712" i="1"/>
  <c r="R6711" i="1"/>
  <c r="R6708" i="1"/>
  <c r="N6708" i="1"/>
  <c r="N6711" i="1"/>
  <c r="L6726" i="1"/>
  <c r="L6723" i="1"/>
  <c r="L6727" i="1"/>
  <c r="L6724" i="1"/>
  <c r="R6725" i="1"/>
  <c r="R6728" i="1"/>
  <c r="N6728" i="1"/>
  <c r="N6725" i="1"/>
  <c r="S6724" i="1"/>
  <c r="S6727" i="1"/>
  <c r="O6727" i="1"/>
  <c r="O6724" i="1"/>
  <c r="T6723" i="1"/>
  <c r="T6726" i="1"/>
  <c r="P6726" i="1"/>
  <c r="P6723" i="1"/>
  <c r="Q6243" i="1"/>
  <c r="M6305" i="1"/>
  <c r="S6307" i="1"/>
  <c r="L6423" i="1"/>
  <c r="L6543" i="1"/>
  <c r="P6427" i="1"/>
  <c r="U6338" i="1"/>
  <c r="U6335" i="1"/>
  <c r="Q6338" i="1"/>
  <c r="Q6335" i="1"/>
  <c r="M6338" i="1"/>
  <c r="M6335" i="1"/>
  <c r="R6337" i="1"/>
  <c r="R6334" i="1"/>
  <c r="N6337" i="1"/>
  <c r="N6334" i="1"/>
  <c r="S6336" i="1"/>
  <c r="S6333" i="1"/>
  <c r="O6336" i="1"/>
  <c r="O6333" i="1"/>
  <c r="L6353" i="1"/>
  <c r="L6350" i="1"/>
  <c r="S6353" i="1"/>
  <c r="S6350" i="1"/>
  <c r="O6353" i="1"/>
  <c r="O6350" i="1"/>
  <c r="T6352" i="1"/>
  <c r="T6349" i="1"/>
  <c r="P6352" i="1"/>
  <c r="P6349" i="1"/>
  <c r="U6351" i="1"/>
  <c r="U6348" i="1"/>
  <c r="Q6351" i="1"/>
  <c r="Q6348" i="1"/>
  <c r="M6351" i="1"/>
  <c r="M6348" i="1"/>
  <c r="U6368" i="1"/>
  <c r="U6365" i="1"/>
  <c r="Q6368" i="1"/>
  <c r="Q6365" i="1"/>
  <c r="M6368" i="1"/>
  <c r="M6365" i="1"/>
  <c r="R6367" i="1"/>
  <c r="R6364" i="1"/>
  <c r="N6367" i="1"/>
  <c r="N6364" i="1"/>
  <c r="S6366" i="1"/>
  <c r="S6363" i="1"/>
  <c r="O6366" i="1"/>
  <c r="O6363" i="1"/>
  <c r="L6383" i="1"/>
  <c r="L6380" i="1"/>
  <c r="S6383" i="1"/>
  <c r="S6380" i="1"/>
  <c r="O6383" i="1"/>
  <c r="O6380" i="1"/>
  <c r="T6382" i="1"/>
  <c r="T6379" i="1"/>
  <c r="P6382" i="1"/>
  <c r="P6379" i="1"/>
  <c r="U6381" i="1"/>
  <c r="U6378" i="1"/>
  <c r="Q6381" i="1"/>
  <c r="Q6378" i="1"/>
  <c r="M6381" i="1"/>
  <c r="M6378" i="1"/>
  <c r="U6398" i="1"/>
  <c r="U6395" i="1"/>
  <c r="Q6398" i="1"/>
  <c r="Q6395" i="1"/>
  <c r="M6398" i="1"/>
  <c r="M6395" i="1"/>
  <c r="R6397" i="1"/>
  <c r="R6394" i="1"/>
  <c r="U6293" i="1"/>
  <c r="M6293" i="1"/>
  <c r="N6292" i="1"/>
  <c r="O6291" i="1"/>
  <c r="U6333" i="1"/>
  <c r="S6348" i="1"/>
  <c r="Q6363" i="1"/>
  <c r="T6216" i="1"/>
  <c r="P6216" i="1"/>
  <c r="U6218" i="1"/>
  <c r="Q6218" i="1"/>
  <c r="M6218" i="1"/>
  <c r="S6217" i="1"/>
  <c r="O6217" i="1"/>
  <c r="T6215" i="1"/>
  <c r="P6215" i="1"/>
  <c r="L6231" i="1"/>
  <c r="T6230" i="1"/>
  <c r="T6233" i="1"/>
  <c r="P6230" i="1"/>
  <c r="U6229" i="1"/>
  <c r="Q6229" i="1"/>
  <c r="Q6232" i="1"/>
  <c r="M6229" i="1"/>
  <c r="M6232" i="1"/>
  <c r="R6228" i="1"/>
  <c r="N6228" i="1"/>
  <c r="T6245" i="1"/>
  <c r="T6248" i="1"/>
  <c r="P6245" i="1"/>
  <c r="P6248" i="1"/>
  <c r="U6244" i="1"/>
  <c r="Q6244" i="1"/>
  <c r="M6244" i="1"/>
  <c r="M6247" i="1"/>
  <c r="R6243" i="1"/>
  <c r="R6246" i="1"/>
  <c r="N6243" i="1"/>
  <c r="U6245" i="1"/>
  <c r="Q6245" i="1"/>
  <c r="M6245" i="1"/>
  <c r="R6244" i="1"/>
  <c r="N6244" i="1"/>
  <c r="S6243" i="1"/>
  <c r="O6243" i="1"/>
  <c r="L6262" i="1"/>
  <c r="P6261" i="1"/>
  <c r="U6258" i="1"/>
  <c r="Q6258" i="1"/>
  <c r="M6258" i="1"/>
  <c r="Q6275" i="1"/>
  <c r="R6274" i="1"/>
  <c r="S6273" i="1"/>
  <c r="L6289" i="1"/>
  <c r="R6290" i="1"/>
  <c r="N6290" i="1"/>
  <c r="S6289" i="1"/>
  <c r="O6289" i="1"/>
  <c r="T6288" i="1"/>
  <c r="P6288" i="1"/>
  <c r="T6308" i="1"/>
  <c r="P6308" i="1"/>
  <c r="U6307" i="1"/>
  <c r="Q6307" i="1"/>
  <c r="M6307" i="1"/>
  <c r="R6306" i="1"/>
  <c r="N6306" i="1"/>
  <c r="L6322" i="1"/>
  <c r="L6319" i="1"/>
  <c r="R6323" i="1"/>
  <c r="R6320" i="1"/>
  <c r="N6323" i="1"/>
  <c r="N6320" i="1"/>
  <c r="S6322" i="1"/>
  <c r="S6319" i="1"/>
  <c r="O6322" i="1"/>
  <c r="O6319" i="1"/>
  <c r="T6321" i="1"/>
  <c r="T6318" i="1"/>
  <c r="P6321" i="1"/>
  <c r="P6318" i="1"/>
  <c r="T6338" i="1"/>
  <c r="P6338" i="1"/>
  <c r="U6337" i="1"/>
  <c r="Q6337" i="1"/>
  <c r="M6337" i="1"/>
  <c r="R6336" i="1"/>
  <c r="N6336" i="1"/>
  <c r="L6351" i="1"/>
  <c r="L6348" i="1"/>
  <c r="L6352" i="1"/>
  <c r="R6353" i="1"/>
  <c r="N6353" i="1"/>
  <c r="S6352" i="1"/>
  <c r="O6352" i="1"/>
  <c r="T6351" i="1"/>
  <c r="P6351" i="1"/>
  <c r="T6368" i="1"/>
  <c r="P6368" i="1"/>
  <c r="U6367" i="1"/>
  <c r="Q6367" i="1"/>
  <c r="M6367" i="1"/>
  <c r="R6366" i="1"/>
  <c r="N6366" i="1"/>
  <c r="L6381" i="1"/>
  <c r="L6378" i="1"/>
  <c r="L6382" i="1"/>
  <c r="R6383" i="1"/>
  <c r="N6383" i="1"/>
  <c r="S6382" i="1"/>
  <c r="O6382" i="1"/>
  <c r="T6381" i="1"/>
  <c r="P6381" i="1"/>
  <c r="T6398" i="1"/>
  <c r="P6398" i="1"/>
  <c r="U6397" i="1"/>
  <c r="Q6397" i="1"/>
  <c r="M6397" i="1"/>
  <c r="L6408" i="1"/>
  <c r="L6438" i="1"/>
  <c r="R6453" i="1"/>
  <c r="L6469" i="1"/>
  <c r="N6470" i="1"/>
  <c r="O6469" i="1"/>
  <c r="P6468" i="1"/>
  <c r="T6488" i="1"/>
  <c r="U6484" i="1"/>
  <c r="M6484" i="1"/>
  <c r="N6483" i="1"/>
  <c r="R6503" i="1"/>
  <c r="S6499" i="1"/>
  <c r="T6498" i="1"/>
  <c r="P6518" i="1"/>
  <c r="Q6514" i="1"/>
  <c r="R6513" i="1"/>
  <c r="L6529" i="1"/>
  <c r="N6533" i="1"/>
  <c r="O6529" i="1"/>
  <c r="P6528" i="1"/>
  <c r="T6545" i="1"/>
  <c r="U6547" i="1"/>
  <c r="M6544" i="1"/>
  <c r="N6543" i="1"/>
  <c r="R6560" i="1"/>
  <c r="S6562" i="1"/>
  <c r="T6558" i="1"/>
  <c r="P6575" i="1"/>
  <c r="Q6574" i="1"/>
  <c r="R6573" i="1"/>
  <c r="L6589" i="1"/>
  <c r="N6590" i="1"/>
  <c r="O6589" i="1"/>
  <c r="P6588" i="1"/>
  <c r="T6605" i="1"/>
  <c r="U6604" i="1"/>
  <c r="M6604" i="1"/>
  <c r="N6603" i="1"/>
  <c r="R6620" i="1"/>
  <c r="S6619" i="1"/>
  <c r="T6618" i="1"/>
  <c r="P6233" i="1"/>
  <c r="U6247" i="1"/>
  <c r="R6293" i="1"/>
  <c r="S6292" i="1"/>
  <c r="T6291" i="1"/>
  <c r="P6335" i="1"/>
  <c r="Q6334" i="1"/>
  <c r="R6333" i="1"/>
  <c r="L6349" i="1"/>
  <c r="N6350" i="1"/>
  <c r="O6349" i="1"/>
  <c r="P6348" i="1"/>
  <c r="T6365" i="1"/>
  <c r="U6364" i="1"/>
  <c r="M6364" i="1"/>
  <c r="N6363" i="1"/>
  <c r="R6380" i="1"/>
  <c r="S6379" i="1"/>
  <c r="T6378" i="1"/>
  <c r="P6395" i="1"/>
  <c r="Q6394" i="1"/>
  <c r="O6278" i="1"/>
  <c r="T6277" i="1"/>
  <c r="P6277" i="1"/>
  <c r="U6276" i="1"/>
  <c r="Q6276" i="1"/>
  <c r="M6276" i="1"/>
  <c r="L6308" i="1"/>
  <c r="L6305" i="1"/>
  <c r="S6308" i="1"/>
  <c r="S6305" i="1"/>
  <c r="O6308" i="1"/>
  <c r="O6305" i="1"/>
  <c r="T6307" i="1"/>
  <c r="T6304" i="1"/>
  <c r="P6307" i="1"/>
  <c r="P6304" i="1"/>
  <c r="U6306" i="1"/>
  <c r="U6303" i="1"/>
  <c r="Q6306" i="1"/>
  <c r="Q6303" i="1"/>
  <c r="M6306" i="1"/>
  <c r="M6303" i="1"/>
  <c r="L6338" i="1"/>
  <c r="O6338" i="1"/>
  <c r="T6337" i="1"/>
  <c r="P6337" i="1"/>
  <c r="Q6336" i="1"/>
  <c r="M6336" i="1"/>
  <c r="U6353" i="1"/>
  <c r="M6353" i="1"/>
  <c r="R6352" i="1"/>
  <c r="N6352" i="1"/>
  <c r="O6351" i="1"/>
  <c r="L6368" i="1"/>
  <c r="S6368" i="1"/>
  <c r="T6367" i="1"/>
  <c r="P6367" i="1"/>
  <c r="U6366" i="1"/>
  <c r="M6366" i="1"/>
  <c r="U6383" i="1"/>
  <c r="Q6383" i="1"/>
  <c r="R6382" i="1"/>
  <c r="N6382" i="1"/>
  <c r="S6381" i="1"/>
  <c r="L6398" i="1"/>
  <c r="S6398" i="1"/>
  <c r="O6398" i="1"/>
  <c r="P6397" i="1"/>
  <c r="U6396" i="1"/>
  <c r="Q6396" i="1"/>
  <c r="U6413" i="1"/>
  <c r="Q6413" i="1"/>
  <c r="M6413" i="1"/>
  <c r="N6412" i="1"/>
  <c r="S6411" i="1"/>
  <c r="O6411" i="1"/>
  <c r="S6428" i="1"/>
  <c r="O6428" i="1"/>
  <c r="T6427" i="1"/>
  <c r="U6426" i="1"/>
  <c r="Q6426" i="1"/>
  <c r="M6426" i="1"/>
  <c r="Q6443" i="1"/>
  <c r="M6443" i="1"/>
  <c r="R6442" i="1"/>
  <c r="S6441" i="1"/>
  <c r="O6441" i="1"/>
  <c r="L6458" i="1"/>
  <c r="O6458" i="1"/>
  <c r="T6457" i="1"/>
  <c r="P6457" i="1"/>
  <c r="Q6456" i="1"/>
  <c r="Q6453" i="1"/>
  <c r="M6456" i="1"/>
  <c r="U6473" i="1"/>
  <c r="U6470" i="1"/>
  <c r="M6473" i="1"/>
  <c r="M6470" i="1"/>
  <c r="R6472" i="1"/>
  <c r="N6472" i="1"/>
  <c r="N6469" i="1"/>
  <c r="O6471" i="1"/>
  <c r="O6468" i="1"/>
  <c r="L6488" i="1"/>
  <c r="S6488" i="1"/>
  <c r="S6485" i="1"/>
  <c r="O6488" i="1"/>
  <c r="T6487" i="1"/>
  <c r="T6484" i="1"/>
  <c r="P6487" i="1"/>
  <c r="U6483" i="1"/>
  <c r="Q6486" i="1"/>
  <c r="M6486" i="1"/>
  <c r="M6483" i="1"/>
  <c r="U6503" i="1"/>
  <c r="Q6503" i="1"/>
  <c r="Q6500" i="1"/>
  <c r="M6503" i="1"/>
  <c r="R6502" i="1"/>
  <c r="R6499" i="1"/>
  <c r="N6502" i="1"/>
  <c r="S6498" i="1"/>
  <c r="O6501" i="1"/>
  <c r="L6518" i="1"/>
  <c r="L6515" i="1"/>
  <c r="S6518" i="1"/>
  <c r="O6518" i="1"/>
  <c r="O6515" i="1"/>
  <c r="T6517" i="1"/>
  <c r="P6517" i="1"/>
  <c r="P6514" i="1"/>
  <c r="U6516" i="1"/>
  <c r="Q6513" i="1"/>
  <c r="M6516" i="1"/>
  <c r="U6533" i="1"/>
  <c r="U6530" i="1"/>
  <c r="Q6533" i="1"/>
  <c r="M6533" i="1"/>
  <c r="M6530" i="1"/>
  <c r="R6532" i="1"/>
  <c r="N6532" i="1"/>
  <c r="N6529" i="1"/>
  <c r="S6531" i="1"/>
  <c r="O6528" i="1"/>
  <c r="L6548" i="1"/>
  <c r="S6548" i="1"/>
  <c r="S6545" i="1"/>
  <c r="O6548" i="1"/>
  <c r="T6547" i="1"/>
  <c r="T6544" i="1"/>
  <c r="P6547" i="1"/>
  <c r="U6546" i="1"/>
  <c r="U6543" i="1"/>
  <c r="Q6546" i="1"/>
  <c r="M6543" i="1"/>
  <c r="U6563" i="1"/>
  <c r="Q6563" i="1"/>
  <c r="Q6560" i="1"/>
  <c r="M6563" i="1"/>
  <c r="R6562" i="1"/>
  <c r="R6559" i="1"/>
  <c r="N6562" i="1"/>
  <c r="S6561" i="1"/>
  <c r="S6558" i="1"/>
  <c r="O6561" i="1"/>
  <c r="L6578" i="1"/>
  <c r="L6575" i="1"/>
  <c r="S6578" i="1"/>
  <c r="O6578" i="1"/>
  <c r="O6575" i="1"/>
  <c r="T6577" i="1"/>
  <c r="P6577" i="1"/>
  <c r="P6574" i="1"/>
  <c r="U6576" i="1"/>
  <c r="Q6576" i="1"/>
  <c r="Q6573" i="1"/>
  <c r="M6576" i="1"/>
  <c r="U6593" i="1"/>
  <c r="U6590" i="1"/>
  <c r="Q6593" i="1"/>
  <c r="M6593" i="1"/>
  <c r="M6590" i="1"/>
  <c r="R6592" i="1"/>
  <c r="N6592" i="1"/>
  <c r="N6589" i="1"/>
  <c r="S6591" i="1"/>
  <c r="O6591" i="1"/>
  <c r="O6588" i="1"/>
  <c r="L6608" i="1"/>
  <c r="S6608" i="1"/>
  <c r="S6605" i="1"/>
  <c r="O6608" i="1"/>
  <c r="T6607" i="1"/>
  <c r="T6604" i="1"/>
  <c r="P6607" i="1"/>
  <c r="U6606" i="1"/>
  <c r="U6603" i="1"/>
  <c r="Q6606" i="1"/>
  <c r="M6606" i="1"/>
  <c r="M6603" i="1"/>
  <c r="U6623" i="1"/>
  <c r="Q6623" i="1"/>
  <c r="Q6620" i="1"/>
  <c r="M6623" i="1"/>
  <c r="R6622" i="1"/>
  <c r="R6619" i="1"/>
  <c r="N6622" i="1"/>
  <c r="S6621" i="1"/>
  <c r="S6618" i="1"/>
  <c r="O6621" i="1"/>
  <c r="L6638" i="1"/>
  <c r="L6635" i="1"/>
  <c r="S6638" i="1"/>
  <c r="S6635" i="1"/>
  <c r="O6638" i="1"/>
  <c r="O6635" i="1"/>
  <c r="T6637" i="1"/>
  <c r="T6634" i="1"/>
  <c r="P6637" i="1"/>
  <c r="P6634" i="1"/>
  <c r="U6636" i="1"/>
  <c r="U6633" i="1"/>
  <c r="Q6636" i="1"/>
  <c r="Q6633" i="1"/>
  <c r="M6636" i="1"/>
  <c r="M6633" i="1"/>
  <c r="U6653" i="1"/>
  <c r="U6650" i="1"/>
  <c r="Q6653" i="1"/>
  <c r="Q6650" i="1"/>
  <c r="M6653" i="1"/>
  <c r="M6650" i="1"/>
  <c r="R6652" i="1"/>
  <c r="R6649" i="1"/>
  <c r="N6652" i="1"/>
  <c r="N6649" i="1"/>
  <c r="S6651" i="1"/>
  <c r="S6648" i="1"/>
  <c r="O6651" i="1"/>
  <c r="O6648" i="1"/>
  <c r="L6668" i="1"/>
  <c r="L6665" i="1"/>
  <c r="S6668" i="1"/>
  <c r="S6665" i="1"/>
  <c r="O6668" i="1"/>
  <c r="O6665" i="1"/>
  <c r="T6667" i="1"/>
  <c r="T6664" i="1"/>
  <c r="P6667" i="1"/>
  <c r="P6664" i="1"/>
  <c r="U6666" i="1"/>
  <c r="U6663" i="1"/>
  <c r="Q6666" i="1"/>
  <c r="Q6663" i="1"/>
  <c r="M6666" i="1"/>
  <c r="M6663" i="1"/>
  <c r="U6683" i="1"/>
  <c r="U6680" i="1"/>
  <c r="Q6683" i="1"/>
  <c r="Q6680" i="1"/>
  <c r="M6683" i="1"/>
  <c r="M6680" i="1"/>
  <c r="R6682" i="1"/>
  <c r="R6679" i="1"/>
  <c r="N6682" i="1"/>
  <c r="N6679" i="1"/>
  <c r="S6681" i="1"/>
  <c r="S6678" i="1"/>
  <c r="O6681" i="1"/>
  <c r="O6678" i="1"/>
  <c r="L6698" i="1"/>
  <c r="L6695" i="1"/>
  <c r="S6698" i="1"/>
  <c r="S6695" i="1"/>
  <c r="O6698" i="1"/>
  <c r="O6695" i="1"/>
  <c r="T6697" i="1"/>
  <c r="T6694" i="1"/>
  <c r="P6697" i="1"/>
  <c r="P6694" i="1"/>
  <c r="U6696" i="1"/>
  <c r="U6693" i="1"/>
  <c r="Q6696" i="1"/>
  <c r="Q6693" i="1"/>
  <c r="M6696" i="1"/>
  <c r="M6693" i="1"/>
  <c r="U6713" i="1"/>
  <c r="U6710" i="1"/>
  <c r="Q6713" i="1"/>
  <c r="Q6710" i="1"/>
  <c r="M6713" i="1"/>
  <c r="M6710" i="1"/>
  <c r="R6712" i="1"/>
  <c r="R6709" i="1"/>
  <c r="N6712" i="1"/>
  <c r="N6709" i="1"/>
  <c r="S6711" i="1"/>
  <c r="S6708" i="1"/>
  <c r="O6711" i="1"/>
  <c r="O6708" i="1"/>
  <c r="L6728" i="1"/>
  <c r="L6725" i="1"/>
  <c r="S6728" i="1"/>
  <c r="S6725" i="1"/>
  <c r="O6728" i="1"/>
  <c r="O6725" i="1"/>
  <c r="T6727" i="1"/>
  <c r="T6724" i="1"/>
  <c r="P6727" i="1"/>
  <c r="P6724" i="1"/>
  <c r="U6726" i="1"/>
  <c r="U6723" i="1"/>
  <c r="Q6726" i="1"/>
  <c r="Q6723" i="1"/>
  <c r="M6726" i="1"/>
  <c r="M6723" i="1"/>
  <c r="U6232" i="1"/>
  <c r="Q6247" i="1"/>
  <c r="P6305" i="1"/>
  <c r="Q6304" i="1"/>
  <c r="R6303" i="1"/>
  <c r="L6335" i="1"/>
  <c r="O6335" i="1"/>
  <c r="P6334" i="1"/>
  <c r="Q6333" i="1"/>
  <c r="U6350" i="1"/>
  <c r="M6350" i="1"/>
  <c r="N6349" i="1"/>
  <c r="O6348" i="1"/>
  <c r="S6365" i="1"/>
  <c r="T6364" i="1"/>
  <c r="U6363" i="1"/>
  <c r="M6363" i="1"/>
  <c r="Q6380" i="1"/>
  <c r="R6379" i="1"/>
  <c r="S6378" i="1"/>
  <c r="L6395" i="1"/>
  <c r="O6395" i="1"/>
  <c r="P6394" i="1"/>
  <c r="Q6393" i="1"/>
  <c r="U6410" i="1"/>
  <c r="M6410" i="1"/>
  <c r="N6409" i="1"/>
  <c r="O6408" i="1"/>
  <c r="S6425" i="1"/>
  <c r="T6424" i="1"/>
  <c r="U6423" i="1"/>
  <c r="M6423" i="1"/>
  <c r="Q6440" i="1"/>
  <c r="R6439" i="1"/>
  <c r="S6438" i="1"/>
  <c r="L6455" i="1"/>
  <c r="O6455" i="1"/>
  <c r="P6454" i="1"/>
  <c r="M6453" i="1"/>
  <c r="R6469" i="1"/>
  <c r="L6485" i="1"/>
  <c r="P6484" i="1"/>
  <c r="U6500" i="1"/>
  <c r="N6499" i="1"/>
  <c r="S6515" i="1"/>
  <c r="U6513" i="1"/>
  <c r="Q6530" i="1"/>
  <c r="S6528" i="1"/>
  <c r="O6545" i="1"/>
  <c r="Q6543" i="1"/>
  <c r="M6560" i="1"/>
  <c r="O6558" i="1"/>
  <c r="T6574" i="1"/>
  <c r="M6573" i="1"/>
  <c r="R6589" i="1"/>
  <c r="L6605" i="1"/>
  <c r="P6604" i="1"/>
  <c r="U6620" i="1"/>
  <c r="N6619" i="1"/>
  <c r="U6486" i="1"/>
  <c r="Q6516" i="1"/>
  <c r="M6546" i="1"/>
  <c r="S6396" i="1"/>
  <c r="O6396" i="1"/>
  <c r="L6413" i="1"/>
  <c r="S6413" i="1"/>
  <c r="O6413" i="1"/>
  <c r="T6412" i="1"/>
  <c r="P6412" i="1"/>
  <c r="U6411" i="1"/>
  <c r="Q6411" i="1"/>
  <c r="M6411" i="1"/>
  <c r="U6428" i="1"/>
  <c r="Q6428" i="1"/>
  <c r="M6428" i="1"/>
  <c r="R6427" i="1"/>
  <c r="N6427" i="1"/>
  <c r="S6426" i="1"/>
  <c r="O6426" i="1"/>
  <c r="L6443" i="1"/>
  <c r="S6443" i="1"/>
  <c r="O6443" i="1"/>
  <c r="T6442" i="1"/>
  <c r="P6442" i="1"/>
  <c r="U6441" i="1"/>
  <c r="Q6441" i="1"/>
  <c r="M6441" i="1"/>
  <c r="U6458" i="1"/>
  <c r="Q6458" i="1"/>
  <c r="M6458" i="1"/>
  <c r="R6457" i="1"/>
  <c r="N6457" i="1"/>
  <c r="S6456" i="1"/>
  <c r="S6453" i="1"/>
  <c r="O6456" i="1"/>
  <c r="O6453" i="1"/>
  <c r="L6473" i="1"/>
  <c r="L6470" i="1"/>
  <c r="S6473" i="1"/>
  <c r="S6470" i="1"/>
  <c r="O6473" i="1"/>
  <c r="O6470" i="1"/>
  <c r="T6472" i="1"/>
  <c r="T6469" i="1"/>
  <c r="P6472" i="1"/>
  <c r="P6469" i="1"/>
  <c r="U6471" i="1"/>
  <c r="U6468" i="1"/>
  <c r="Q6471" i="1"/>
  <c r="Q6468" i="1"/>
  <c r="M6471" i="1"/>
  <c r="M6468" i="1"/>
  <c r="U6488" i="1"/>
  <c r="U6485" i="1"/>
  <c r="Q6488" i="1"/>
  <c r="Q6485" i="1"/>
  <c r="M6488" i="1"/>
  <c r="M6485" i="1"/>
  <c r="R6487" i="1"/>
  <c r="R6484" i="1"/>
  <c r="N6487" i="1"/>
  <c r="N6484" i="1"/>
  <c r="S6486" i="1"/>
  <c r="S6483" i="1"/>
  <c r="O6486" i="1"/>
  <c r="O6483" i="1"/>
  <c r="L6503" i="1"/>
  <c r="L6500" i="1"/>
  <c r="S6503" i="1"/>
  <c r="S6500" i="1"/>
  <c r="O6503" i="1"/>
  <c r="O6500" i="1"/>
  <c r="T6502" i="1"/>
  <c r="T6499" i="1"/>
  <c r="P6502" i="1"/>
  <c r="P6499" i="1"/>
  <c r="U6501" i="1"/>
  <c r="U6498" i="1"/>
  <c r="Q6501" i="1"/>
  <c r="Q6498" i="1"/>
  <c r="M6501" i="1"/>
  <c r="M6498" i="1"/>
  <c r="U6518" i="1"/>
  <c r="U6515" i="1"/>
  <c r="Q6518" i="1"/>
  <c r="Q6515" i="1"/>
  <c r="M6518" i="1"/>
  <c r="M6515" i="1"/>
  <c r="R6517" i="1"/>
  <c r="R6514" i="1"/>
  <c r="N6517" i="1"/>
  <c r="N6514" i="1"/>
  <c r="S6516" i="1"/>
  <c r="S6513" i="1"/>
  <c r="O6516" i="1"/>
  <c r="O6513" i="1"/>
  <c r="L6533" i="1"/>
  <c r="L6530" i="1"/>
  <c r="S6533" i="1"/>
  <c r="S6530" i="1"/>
  <c r="O6533" i="1"/>
  <c r="O6530" i="1"/>
  <c r="T6532" i="1"/>
  <c r="T6529" i="1"/>
  <c r="P6532" i="1"/>
  <c r="P6529" i="1"/>
  <c r="U6531" i="1"/>
  <c r="U6528" i="1"/>
  <c r="Q6531" i="1"/>
  <c r="Q6528" i="1"/>
  <c r="M6531" i="1"/>
  <c r="M6528" i="1"/>
  <c r="U6548" i="1"/>
  <c r="U6545" i="1"/>
  <c r="Q6548" i="1"/>
  <c r="Q6545" i="1"/>
  <c r="M6548" i="1"/>
  <c r="M6545" i="1"/>
  <c r="R6547" i="1"/>
  <c r="R6544" i="1"/>
  <c r="N6547" i="1"/>
  <c r="N6544" i="1"/>
  <c r="S6546" i="1"/>
  <c r="S6543" i="1"/>
  <c r="O6546" i="1"/>
  <c r="O6543" i="1"/>
  <c r="L6563" i="1"/>
  <c r="L6560" i="1"/>
  <c r="S6563" i="1"/>
  <c r="S6560" i="1"/>
  <c r="O6563" i="1"/>
  <c r="O6560" i="1"/>
  <c r="T6562" i="1"/>
  <c r="T6559" i="1"/>
  <c r="P6562" i="1"/>
  <c r="P6559" i="1"/>
  <c r="U6561" i="1"/>
  <c r="U6558" i="1"/>
  <c r="Q6561" i="1"/>
  <c r="Q6558" i="1"/>
  <c r="M6561" i="1"/>
  <c r="M6558" i="1"/>
  <c r="U6578" i="1"/>
  <c r="U6575" i="1"/>
  <c r="Q6578" i="1"/>
  <c r="Q6575" i="1"/>
  <c r="M6575" i="1"/>
  <c r="R6577" i="1"/>
  <c r="R6574" i="1"/>
  <c r="N6577" i="1"/>
  <c r="N6574" i="1"/>
  <c r="S6576" i="1"/>
  <c r="S6573" i="1"/>
  <c r="O6576" i="1"/>
  <c r="O6573" i="1"/>
  <c r="L6593" i="1"/>
  <c r="L6590" i="1"/>
  <c r="S6593" i="1"/>
  <c r="S6590" i="1"/>
  <c r="O6593" i="1"/>
  <c r="O6590" i="1"/>
  <c r="T6589" i="1"/>
  <c r="P6592" i="1"/>
  <c r="P6589" i="1"/>
  <c r="U6591" i="1"/>
  <c r="U6588" i="1"/>
  <c r="Q6591" i="1"/>
  <c r="Q6588" i="1"/>
  <c r="M6591" i="1"/>
  <c r="M6588" i="1"/>
  <c r="U6608" i="1"/>
  <c r="U6605" i="1"/>
  <c r="Q6608" i="1"/>
  <c r="Q6605" i="1"/>
  <c r="M6608" i="1"/>
  <c r="M6605" i="1"/>
  <c r="R6604" i="1"/>
  <c r="N6607" i="1"/>
  <c r="N6604" i="1"/>
  <c r="S6606" i="1"/>
  <c r="S6603" i="1"/>
  <c r="O6606" i="1"/>
  <c r="O6603" i="1"/>
  <c r="L6623" i="1"/>
  <c r="L6620" i="1"/>
  <c r="S6623" i="1"/>
  <c r="S6620" i="1"/>
  <c r="O6623" i="1"/>
  <c r="O6620" i="1"/>
  <c r="T6622" i="1"/>
  <c r="T6619" i="1"/>
  <c r="P6619" i="1"/>
  <c r="U6621" i="1"/>
  <c r="U6618" i="1"/>
  <c r="Q6621" i="1"/>
  <c r="Q6618" i="1"/>
  <c r="M6621" i="1"/>
  <c r="M6618" i="1"/>
  <c r="U6638" i="1"/>
  <c r="U6635" i="1"/>
  <c r="Q6638" i="1"/>
  <c r="M6638" i="1"/>
  <c r="M6635" i="1"/>
  <c r="R6637" i="1"/>
  <c r="N6634" i="1"/>
  <c r="S6636" i="1"/>
  <c r="O6636" i="1"/>
  <c r="O6633" i="1"/>
  <c r="L6653" i="1"/>
  <c r="S6653" i="1"/>
  <c r="S6650" i="1"/>
  <c r="O6653" i="1"/>
  <c r="T6652" i="1"/>
  <c r="T6649" i="1"/>
  <c r="P6652" i="1"/>
  <c r="U6648" i="1"/>
  <c r="Q6651" i="1"/>
  <c r="M6651" i="1"/>
  <c r="M6648" i="1"/>
  <c r="U6668" i="1"/>
  <c r="Q6668" i="1"/>
  <c r="Q6665" i="1"/>
  <c r="M6668" i="1"/>
  <c r="R6667" i="1"/>
  <c r="R6664" i="1"/>
  <c r="N6667" i="1"/>
  <c r="S6663" i="1"/>
  <c r="O6666" i="1"/>
  <c r="L6683" i="1"/>
  <c r="L6680" i="1"/>
  <c r="S6683" i="1"/>
  <c r="O6683" i="1"/>
  <c r="O6680" i="1"/>
  <c r="T6682" i="1"/>
  <c r="P6682" i="1"/>
  <c r="P6679" i="1"/>
  <c r="U6681" i="1"/>
  <c r="Q6678" i="1"/>
  <c r="M6681" i="1"/>
  <c r="U6698" i="1"/>
  <c r="U6695" i="1"/>
  <c r="Q6698" i="1"/>
  <c r="M6698" i="1"/>
  <c r="M6695" i="1"/>
  <c r="R6697" i="1"/>
  <c r="N6697" i="1"/>
  <c r="N6694" i="1"/>
  <c r="S6696" i="1"/>
  <c r="O6693" i="1"/>
  <c r="L6713" i="1"/>
  <c r="S6713" i="1"/>
  <c r="S6710" i="1"/>
  <c r="O6713" i="1"/>
  <c r="T6712" i="1"/>
  <c r="T6709" i="1"/>
  <c r="P6712" i="1"/>
  <c r="U6711" i="1"/>
  <c r="U6708" i="1"/>
  <c r="Q6711" i="1"/>
  <c r="M6708" i="1"/>
  <c r="U6728" i="1"/>
  <c r="Q6728" i="1"/>
  <c r="Q6725" i="1"/>
  <c r="M6728" i="1"/>
  <c r="R6727" i="1"/>
  <c r="R6724" i="1"/>
  <c r="N6727" i="1"/>
  <c r="S6726" i="1"/>
  <c r="S6723" i="1"/>
  <c r="O6726" i="1"/>
  <c r="T6485" i="1"/>
  <c r="R6500" i="1"/>
  <c r="P6515" i="1"/>
  <c r="N6530" i="1"/>
  <c r="U6544" i="1"/>
  <c r="S6559" i="1"/>
  <c r="R6634" i="1"/>
  <c r="L6650" i="1"/>
  <c r="P6649" i="1"/>
  <c r="U6665" i="1"/>
  <c r="N6664" i="1"/>
  <c r="S6680" i="1"/>
  <c r="U6678" i="1"/>
  <c r="Q6695" i="1"/>
  <c r="S6693" i="1"/>
  <c r="O6710" i="1"/>
  <c r="Q6708" i="1"/>
  <c r="M6725" i="1"/>
  <c r="O6723" i="1"/>
  <c r="R6396" i="1"/>
  <c r="N6396" i="1"/>
  <c r="L6412" i="1"/>
  <c r="R6413" i="1"/>
  <c r="N6413" i="1"/>
  <c r="S6412" i="1"/>
  <c r="O6412" i="1"/>
  <c r="T6411" i="1"/>
  <c r="P6411" i="1"/>
  <c r="T6428" i="1"/>
  <c r="P6428" i="1"/>
  <c r="U6427" i="1"/>
  <c r="Q6427" i="1"/>
  <c r="M6427" i="1"/>
  <c r="R6426" i="1"/>
  <c r="N6426" i="1"/>
  <c r="L6441" i="1"/>
  <c r="L6442" i="1"/>
  <c r="R6443" i="1"/>
  <c r="N6443" i="1"/>
  <c r="S6442" i="1"/>
  <c r="O6442" i="1"/>
  <c r="T6441" i="1"/>
  <c r="P6441" i="1"/>
  <c r="T6458" i="1"/>
  <c r="P6458" i="1"/>
  <c r="U6457" i="1"/>
  <c r="Q6457" i="1"/>
  <c r="M6457" i="1"/>
  <c r="R6456" i="1"/>
  <c r="N6456" i="1"/>
  <c r="L6468" i="1"/>
  <c r="L6472" i="1"/>
  <c r="R6473" i="1"/>
  <c r="N6473" i="1"/>
  <c r="S6472" i="1"/>
  <c r="O6472" i="1"/>
  <c r="T6471" i="1"/>
  <c r="P6471" i="1"/>
  <c r="P6488" i="1"/>
  <c r="U6487" i="1"/>
  <c r="Q6487" i="1"/>
  <c r="R6486" i="1"/>
  <c r="N6486" i="1"/>
  <c r="L6501" i="1"/>
  <c r="L6498" i="1"/>
  <c r="L6502" i="1"/>
  <c r="N6503" i="1"/>
  <c r="S6502" i="1"/>
  <c r="O6502" i="1"/>
  <c r="P6501" i="1"/>
  <c r="T6518" i="1"/>
  <c r="U6517" i="1"/>
  <c r="Q6517" i="1"/>
  <c r="M6517" i="1"/>
  <c r="N6516" i="1"/>
  <c r="L6531" i="1"/>
  <c r="L6528" i="1"/>
  <c r="L6532" i="1"/>
  <c r="R6533" i="1"/>
  <c r="S6532" i="1"/>
  <c r="O6532" i="1"/>
  <c r="T6531" i="1"/>
  <c r="T6548" i="1"/>
  <c r="P6548" i="1"/>
  <c r="Q6547" i="1"/>
  <c r="M6547" i="1"/>
  <c r="R6546" i="1"/>
  <c r="L6561" i="1"/>
  <c r="L6558" i="1"/>
  <c r="L6562" i="1"/>
  <c r="R6563" i="1"/>
  <c r="N6563" i="1"/>
  <c r="O6562" i="1"/>
  <c r="T6561" i="1"/>
  <c r="P6561" i="1"/>
  <c r="T6578" i="1"/>
  <c r="P6578" i="1"/>
  <c r="U6577" i="1"/>
  <c r="Q6577" i="1"/>
  <c r="M6577" i="1"/>
  <c r="R6576" i="1"/>
  <c r="N6576" i="1"/>
  <c r="L6591" i="1"/>
  <c r="L6588" i="1"/>
  <c r="L6592" i="1"/>
  <c r="R6593" i="1"/>
  <c r="N6593" i="1"/>
  <c r="S6592" i="1"/>
  <c r="O6592" i="1"/>
  <c r="T6591" i="1"/>
  <c r="P6591" i="1"/>
  <c r="T6608" i="1"/>
  <c r="P6608" i="1"/>
  <c r="U6607" i="1"/>
  <c r="Q6607" i="1"/>
  <c r="M6607" i="1"/>
  <c r="R6606" i="1"/>
  <c r="N6606" i="1"/>
  <c r="L6621" i="1"/>
  <c r="L6618" i="1"/>
  <c r="L6622" i="1"/>
  <c r="R6623" i="1"/>
  <c r="N6623" i="1"/>
  <c r="S6622" i="1"/>
  <c r="O6622" i="1"/>
  <c r="T6621" i="1"/>
  <c r="P6621" i="1"/>
  <c r="T6638" i="1"/>
  <c r="T6635" i="1"/>
  <c r="P6638" i="1"/>
  <c r="U6637" i="1"/>
  <c r="U6634" i="1"/>
  <c r="Q6637" i="1"/>
  <c r="M6637" i="1"/>
  <c r="M6634" i="1"/>
  <c r="R6636" i="1"/>
  <c r="N6636" i="1"/>
  <c r="N6633" i="1"/>
  <c r="L6651" i="1"/>
  <c r="L6648" i="1"/>
  <c r="L6652" i="1"/>
  <c r="R6653" i="1"/>
  <c r="R6650" i="1"/>
  <c r="N6653" i="1"/>
  <c r="S6652" i="1"/>
  <c r="S6649" i="1"/>
  <c r="O6652" i="1"/>
  <c r="T6651" i="1"/>
  <c r="T6648" i="1"/>
  <c r="P6651" i="1"/>
  <c r="T6668" i="1"/>
  <c r="P6668" i="1"/>
  <c r="P6665" i="1"/>
  <c r="U6667" i="1"/>
  <c r="Q6667" i="1"/>
  <c r="Q6664" i="1"/>
  <c r="M6667" i="1"/>
  <c r="R6666" i="1"/>
  <c r="R6663" i="1"/>
  <c r="N6666" i="1"/>
  <c r="L6678" i="1"/>
  <c r="L6681" i="1"/>
  <c r="L6682" i="1"/>
  <c r="L6679" i="1"/>
  <c r="R6683" i="1"/>
  <c r="N6683" i="1"/>
  <c r="N6680" i="1"/>
  <c r="S6682" i="1"/>
  <c r="O6682" i="1"/>
  <c r="O6679" i="1"/>
  <c r="T6681" i="1"/>
  <c r="P6681" i="1"/>
  <c r="P6678" i="1"/>
  <c r="T6698" i="1"/>
  <c r="T6695" i="1"/>
  <c r="P6698" i="1"/>
  <c r="U6697" i="1"/>
  <c r="U6694" i="1"/>
  <c r="Q6697" i="1"/>
  <c r="M6697" i="1"/>
  <c r="M6694" i="1"/>
  <c r="R6696" i="1"/>
  <c r="N6696" i="1"/>
  <c r="N6693" i="1"/>
  <c r="L6711" i="1"/>
  <c r="L6708" i="1"/>
  <c r="L6712" i="1"/>
  <c r="R6713" i="1"/>
  <c r="R6710" i="1"/>
  <c r="N6713" i="1"/>
  <c r="S6712" i="1"/>
  <c r="S6709" i="1"/>
  <c r="O6712" i="1"/>
  <c r="T6711" i="1"/>
  <c r="T6708" i="1"/>
  <c r="P6711" i="1"/>
  <c r="T6728" i="1"/>
  <c r="P6728" i="1"/>
  <c r="P6725" i="1"/>
  <c r="U6727" i="1"/>
  <c r="Q6727" i="1"/>
  <c r="Q6724" i="1"/>
  <c r="M6727" i="1"/>
  <c r="R6726" i="1"/>
  <c r="R6723" i="1"/>
  <c r="N6726" i="1"/>
  <c r="N6394" i="1"/>
  <c r="S6393" i="1"/>
  <c r="O6393" i="1"/>
  <c r="L6410" i="1"/>
  <c r="S6410" i="1"/>
  <c r="O6410" i="1"/>
  <c r="T6409" i="1"/>
  <c r="P6409" i="1"/>
  <c r="U6408" i="1"/>
  <c r="Q6408" i="1"/>
  <c r="M6408" i="1"/>
  <c r="U6425" i="1"/>
  <c r="Q6425" i="1"/>
  <c r="M6425" i="1"/>
  <c r="R6424" i="1"/>
  <c r="N6424" i="1"/>
  <c r="S6423" i="1"/>
  <c r="O6423" i="1"/>
  <c r="L6440" i="1"/>
  <c r="S6440" i="1"/>
  <c r="O6440" i="1"/>
  <c r="T6439" i="1"/>
  <c r="P6439" i="1"/>
  <c r="U6438" i="1"/>
  <c r="Q6438" i="1"/>
  <c r="M6438" i="1"/>
  <c r="U6455" i="1"/>
  <c r="Q6455" i="1"/>
  <c r="M6455" i="1"/>
  <c r="R6454" i="1"/>
  <c r="N6454" i="1"/>
  <c r="Q6634" i="1"/>
  <c r="L6649" i="1"/>
  <c r="O6649" i="1"/>
  <c r="T6665" i="1"/>
  <c r="M6664" i="1"/>
  <c r="R6680" i="1"/>
  <c r="T6678" i="1"/>
  <c r="P6695" i="1"/>
  <c r="R6693" i="1"/>
  <c r="N6710" i="1"/>
  <c r="P6708" i="1"/>
  <c r="U6724" i="1"/>
  <c r="N6723" i="1"/>
  <c r="L6471" i="1"/>
  <c r="T6592" i="1"/>
  <c r="P6622" i="1"/>
  <c r="U6651" i="1"/>
  <c r="Q6681" i="1"/>
  <c r="M6711" i="1"/>
  <c r="L6261" i="1"/>
  <c r="L6259" i="1"/>
  <c r="R6260" i="1"/>
  <c r="N6260" i="1"/>
  <c r="S6259" i="1"/>
  <c r="O6259" i="1"/>
  <c r="T6258" i="1"/>
  <c r="P6258" i="1"/>
  <c r="T6278" i="1"/>
  <c r="T6275" i="1"/>
  <c r="P6278" i="1"/>
  <c r="P6275" i="1"/>
  <c r="U6277" i="1"/>
  <c r="U6274" i="1"/>
  <c r="Q6277" i="1"/>
  <c r="Q6274" i="1"/>
  <c r="M6277" i="1"/>
  <c r="M6274" i="1"/>
  <c r="R6276" i="1"/>
  <c r="R6273" i="1"/>
  <c r="N6276" i="1"/>
  <c r="N6273" i="1"/>
  <c r="L6228" i="1"/>
  <c r="L6232" i="1"/>
  <c r="N6233" i="1"/>
  <c r="O6232" i="1"/>
  <c r="P6231" i="1"/>
  <c r="R6248" i="1"/>
  <c r="S6247" i="1"/>
  <c r="T6246" i="1"/>
  <c r="L6258" i="1"/>
  <c r="S6262" i="1"/>
  <c r="L6273" i="1"/>
  <c r="L6277" i="1"/>
  <c r="L6213" i="1"/>
  <c r="R6213" i="1"/>
  <c r="N6213" i="1"/>
  <c r="U6214" i="1"/>
  <c r="Q6214" i="1"/>
  <c r="M6214" i="1"/>
  <c r="L6217" i="1"/>
  <c r="R6218" i="1"/>
  <c r="N6218" i="1"/>
  <c r="S6214" i="1"/>
  <c r="O6214" i="1"/>
  <c r="T6213" i="1"/>
  <c r="P6213" i="1"/>
  <c r="T6218" i="1"/>
  <c r="P6218" i="1"/>
  <c r="L6246" i="1"/>
  <c r="T6263" i="1"/>
  <c r="T6260" i="1"/>
  <c r="P6263" i="1"/>
  <c r="P6260" i="1"/>
  <c r="U6262" i="1"/>
  <c r="U6259" i="1"/>
  <c r="Q6262" i="1"/>
  <c r="Q6259" i="1"/>
  <c r="M6262" i="1"/>
  <c r="M6259" i="1"/>
  <c r="R6261" i="1"/>
  <c r="R6258" i="1"/>
  <c r="N6261" i="1"/>
  <c r="N6258" i="1"/>
  <c r="S6274" i="1"/>
  <c r="S6277" i="1"/>
  <c r="O6274" i="1"/>
  <c r="O6277" i="1"/>
  <c r="T6273" i="1"/>
  <c r="T6276" i="1"/>
  <c r="P6273" i="1"/>
  <c r="P6276" i="1"/>
  <c r="R6233" i="1"/>
  <c r="S6232" i="1"/>
  <c r="T6231" i="1"/>
  <c r="L6243" i="1"/>
  <c r="L6247" i="1"/>
  <c r="N6248" i="1"/>
  <c r="O6247" i="1"/>
  <c r="P6246" i="1"/>
  <c r="R6263" i="1"/>
  <c r="T6261" i="1"/>
  <c r="N6278" i="1"/>
  <c r="U6213" i="1"/>
  <c r="Q6213" i="1"/>
  <c r="M6213" i="1"/>
  <c r="U6215" i="1"/>
  <c r="Q6215" i="1"/>
  <c r="M6215" i="1"/>
  <c r="R6214" i="1"/>
  <c r="N6214" i="1"/>
  <c r="S6213" i="1"/>
  <c r="O6213" i="1"/>
  <c r="L6218" i="1"/>
  <c r="S6218" i="1"/>
  <c r="O6218" i="1"/>
  <c r="L6214" i="1"/>
  <c r="R6215" i="1"/>
  <c r="L6216" i="1"/>
  <c r="Q6217" i="1"/>
  <c r="M6217" i="1"/>
  <c r="N6216" i="1"/>
  <c r="N6215" i="1"/>
  <c r="U6217" i="1"/>
  <c r="R6216" i="1"/>
  <c r="M1082" i="1"/>
  <c r="N1082" i="1"/>
  <c r="O1082" i="1"/>
  <c r="P1082" i="1"/>
  <c r="Q1082" i="1"/>
  <c r="R1082" i="1"/>
  <c r="S1082" i="1"/>
  <c r="T1082" i="1"/>
  <c r="U1082" i="1"/>
  <c r="M1083" i="1"/>
  <c r="N1083" i="1"/>
  <c r="O1083" i="1"/>
  <c r="P1083" i="1"/>
  <c r="Q1083" i="1"/>
  <c r="R1083" i="1"/>
  <c r="S1083" i="1"/>
  <c r="T1083" i="1"/>
  <c r="U1083" i="1"/>
  <c r="M1084" i="1"/>
  <c r="N1084" i="1"/>
  <c r="O1084" i="1"/>
  <c r="P1084" i="1"/>
  <c r="Q1084" i="1"/>
  <c r="R1084" i="1"/>
  <c r="S1084" i="1"/>
  <c r="T1084" i="1"/>
  <c r="U1084" i="1"/>
  <c r="M1085" i="1"/>
  <c r="N1085" i="1"/>
  <c r="O1085" i="1"/>
  <c r="P1085" i="1"/>
  <c r="Q1085" i="1"/>
  <c r="R1085" i="1"/>
  <c r="S1085" i="1"/>
  <c r="T1085" i="1"/>
  <c r="U1085" i="1"/>
  <c r="M1086" i="1"/>
  <c r="N1086" i="1"/>
  <c r="O1086" i="1"/>
  <c r="P1086" i="1"/>
  <c r="Q1086" i="1"/>
  <c r="R1086" i="1"/>
  <c r="S1086" i="1"/>
  <c r="T1086" i="1"/>
  <c r="U1086" i="1"/>
  <c r="M1087" i="1"/>
  <c r="N1087" i="1"/>
  <c r="O1087" i="1"/>
  <c r="P1087" i="1"/>
  <c r="Q1087" i="1"/>
  <c r="R1087" i="1"/>
  <c r="S1087" i="1"/>
  <c r="T1087" i="1"/>
  <c r="U1087" i="1"/>
  <c r="M1088" i="1"/>
  <c r="N1088" i="1"/>
  <c r="O1088" i="1"/>
  <c r="P1088" i="1"/>
  <c r="Q1088" i="1"/>
  <c r="R1088" i="1"/>
  <c r="S1088" i="1"/>
  <c r="T1088" i="1"/>
  <c r="U1088" i="1"/>
  <c r="M1089" i="1"/>
  <c r="N1089" i="1"/>
  <c r="O1089" i="1"/>
  <c r="P1089" i="1"/>
  <c r="Q1089" i="1"/>
  <c r="R1089" i="1"/>
  <c r="S1089" i="1"/>
  <c r="T1089" i="1"/>
  <c r="U1089" i="1"/>
  <c r="M1090" i="1"/>
  <c r="N1090" i="1"/>
  <c r="O1090" i="1"/>
  <c r="P1090" i="1"/>
  <c r="Q1090" i="1"/>
  <c r="R1090" i="1"/>
  <c r="S1090" i="1"/>
  <c r="T1090" i="1"/>
  <c r="U1090" i="1"/>
  <c r="M1091" i="1"/>
  <c r="N1091" i="1"/>
  <c r="O1091" i="1"/>
  <c r="P1091" i="1"/>
  <c r="Q1091" i="1"/>
  <c r="R1091" i="1"/>
  <c r="S1091" i="1"/>
  <c r="T1091" i="1"/>
  <c r="U1091" i="1"/>
  <c r="M1092" i="1"/>
  <c r="N1092" i="1"/>
  <c r="O1092" i="1"/>
  <c r="P1092" i="1"/>
  <c r="Q1092" i="1"/>
  <c r="R1092" i="1"/>
  <c r="S1092" i="1"/>
  <c r="T1092" i="1"/>
  <c r="U1092" i="1"/>
  <c r="M1093" i="1"/>
  <c r="N1093" i="1"/>
  <c r="O1093" i="1"/>
  <c r="P1093" i="1"/>
  <c r="Q1093" i="1"/>
  <c r="R1093" i="1"/>
  <c r="S1093" i="1"/>
  <c r="T1093" i="1"/>
  <c r="U1093" i="1"/>
  <c r="M1094" i="1"/>
  <c r="N1094" i="1"/>
  <c r="O1094" i="1"/>
  <c r="P1094" i="1"/>
  <c r="Q1094" i="1"/>
  <c r="R1094" i="1"/>
  <c r="S1094" i="1"/>
  <c r="T1094" i="1"/>
  <c r="U1094" i="1"/>
  <c r="M1095" i="1"/>
  <c r="N1095" i="1"/>
  <c r="O1095" i="1"/>
  <c r="P1095" i="1"/>
  <c r="Q1095" i="1"/>
  <c r="R1095" i="1"/>
  <c r="S1095" i="1"/>
  <c r="T1095" i="1"/>
  <c r="U1095" i="1"/>
  <c r="M1096" i="1"/>
  <c r="N1096" i="1"/>
  <c r="O1096" i="1"/>
  <c r="P1096" i="1"/>
  <c r="Q1096" i="1"/>
  <c r="R1096" i="1"/>
  <c r="S1096" i="1"/>
  <c r="T1096" i="1"/>
  <c r="U1096" i="1"/>
  <c r="M1097" i="1"/>
  <c r="N1097" i="1"/>
  <c r="O1097" i="1"/>
  <c r="P1097" i="1"/>
  <c r="Q1097" i="1"/>
  <c r="R1097" i="1"/>
  <c r="S1097" i="1"/>
  <c r="T1097" i="1"/>
  <c r="U1097" i="1"/>
  <c r="M1098" i="1"/>
  <c r="N1098" i="1"/>
  <c r="O1098" i="1"/>
  <c r="P1098" i="1"/>
  <c r="Q1098" i="1"/>
  <c r="R1098" i="1"/>
  <c r="S1098" i="1"/>
  <c r="T1098" i="1"/>
  <c r="U1098" i="1"/>
  <c r="M1099" i="1"/>
  <c r="N1099" i="1"/>
  <c r="O1099" i="1"/>
  <c r="P1099" i="1"/>
  <c r="Q1099" i="1"/>
  <c r="R1099" i="1"/>
  <c r="S1099" i="1"/>
  <c r="T1099" i="1"/>
  <c r="U1099" i="1"/>
  <c r="M1100" i="1"/>
  <c r="N1100" i="1"/>
  <c r="O1100" i="1"/>
  <c r="P1100" i="1"/>
  <c r="Q1100" i="1"/>
  <c r="R1100" i="1"/>
  <c r="S1100" i="1"/>
  <c r="T1100" i="1"/>
  <c r="U1100" i="1"/>
  <c r="M1101" i="1"/>
  <c r="N1101" i="1"/>
  <c r="O1101" i="1"/>
  <c r="P1101" i="1"/>
  <c r="Q1101" i="1"/>
  <c r="R1101" i="1"/>
  <c r="S1101" i="1"/>
  <c r="T1101" i="1"/>
  <c r="U1101" i="1"/>
  <c r="M1102" i="1"/>
  <c r="N1102" i="1"/>
  <c r="O1102" i="1"/>
  <c r="P1102" i="1"/>
  <c r="Q1102" i="1"/>
  <c r="R1102" i="1"/>
  <c r="S1102" i="1"/>
  <c r="T1102" i="1"/>
  <c r="U1102" i="1"/>
  <c r="M1103" i="1"/>
  <c r="N1103" i="1"/>
  <c r="O1103" i="1"/>
  <c r="P1103" i="1"/>
  <c r="Q1103" i="1"/>
  <c r="R1103" i="1"/>
  <c r="S1103" i="1"/>
  <c r="T1103" i="1"/>
  <c r="U1103" i="1"/>
  <c r="M1104" i="1"/>
  <c r="N1104" i="1"/>
  <c r="O1104" i="1"/>
  <c r="P1104" i="1"/>
  <c r="Q1104" i="1"/>
  <c r="R1104" i="1"/>
  <c r="S1104" i="1"/>
  <c r="T1104" i="1"/>
  <c r="U1104" i="1"/>
  <c r="M1105" i="1"/>
  <c r="N1105" i="1"/>
  <c r="O1105" i="1"/>
  <c r="P1105" i="1"/>
  <c r="Q1105" i="1"/>
  <c r="R1105" i="1"/>
  <c r="S1105" i="1"/>
  <c r="T1105" i="1"/>
  <c r="U1105" i="1"/>
  <c r="M1106" i="1"/>
  <c r="N1106" i="1"/>
  <c r="O1106" i="1"/>
  <c r="P1106" i="1"/>
  <c r="Q1106" i="1"/>
  <c r="R1106" i="1"/>
  <c r="S1106" i="1"/>
  <c r="T1106" i="1"/>
  <c r="U1106" i="1"/>
  <c r="M1107" i="1"/>
  <c r="N1107" i="1"/>
  <c r="O1107" i="1"/>
  <c r="P1107" i="1"/>
  <c r="Q1107" i="1"/>
  <c r="R1107" i="1"/>
  <c r="S1107" i="1"/>
  <c r="T1107" i="1"/>
  <c r="U1107" i="1"/>
  <c r="M1108" i="1"/>
  <c r="N1108" i="1"/>
  <c r="O1108" i="1"/>
  <c r="P1108" i="1"/>
  <c r="Q1108" i="1"/>
  <c r="R1108" i="1"/>
  <c r="S1108" i="1"/>
  <c r="T1108" i="1"/>
  <c r="U1108" i="1"/>
  <c r="M1109" i="1"/>
  <c r="N1109" i="1"/>
  <c r="O1109" i="1"/>
  <c r="P1109" i="1"/>
  <c r="Q1109" i="1"/>
  <c r="R1109" i="1"/>
  <c r="S1109" i="1"/>
  <c r="T1109" i="1"/>
  <c r="U1109" i="1"/>
  <c r="M1110" i="1"/>
  <c r="N1110" i="1"/>
  <c r="O1110" i="1"/>
  <c r="P1110" i="1"/>
  <c r="Q1110" i="1"/>
  <c r="R1110" i="1"/>
  <c r="S1110" i="1"/>
  <c r="T1110" i="1"/>
  <c r="U1110" i="1"/>
  <c r="M1111" i="1"/>
  <c r="N1111" i="1"/>
  <c r="O1111" i="1"/>
  <c r="P1111" i="1"/>
  <c r="Q1111" i="1"/>
  <c r="R1111" i="1"/>
  <c r="S1111" i="1"/>
  <c r="T1111" i="1"/>
  <c r="U1111" i="1"/>
  <c r="M1112" i="1"/>
  <c r="N1112" i="1"/>
  <c r="O1112" i="1"/>
  <c r="P1112" i="1"/>
  <c r="Q1112" i="1"/>
  <c r="R1112" i="1"/>
  <c r="S1112" i="1"/>
  <c r="T1112" i="1"/>
  <c r="U1112" i="1"/>
  <c r="M1113" i="1"/>
  <c r="N1113" i="1"/>
  <c r="O1113" i="1"/>
  <c r="P1113" i="1"/>
  <c r="Q1113" i="1"/>
  <c r="R1113" i="1"/>
  <c r="S1113" i="1"/>
  <c r="T1113" i="1"/>
  <c r="U1113" i="1"/>
  <c r="M1114" i="1"/>
  <c r="N1114" i="1"/>
  <c r="O1114" i="1"/>
  <c r="P1114" i="1"/>
  <c r="Q1114" i="1"/>
  <c r="R1114" i="1"/>
  <c r="S1114" i="1"/>
  <c r="T1114" i="1"/>
  <c r="U1114" i="1"/>
  <c r="M1115" i="1"/>
  <c r="N1115" i="1"/>
  <c r="O1115" i="1"/>
  <c r="P1115" i="1"/>
  <c r="Q1115" i="1"/>
  <c r="R1115" i="1"/>
  <c r="S1115" i="1"/>
  <c r="T1115" i="1"/>
  <c r="U1115" i="1"/>
  <c r="M1116" i="1"/>
  <c r="N1116" i="1"/>
  <c r="O1116" i="1"/>
  <c r="P1116" i="1"/>
  <c r="Q1116" i="1"/>
  <c r="R1116" i="1"/>
  <c r="S1116" i="1"/>
  <c r="T1116" i="1"/>
  <c r="U1116" i="1"/>
  <c r="M1117" i="1"/>
  <c r="N1117" i="1"/>
  <c r="O1117" i="1"/>
  <c r="P1117" i="1"/>
  <c r="Q1117" i="1"/>
  <c r="R1117" i="1"/>
  <c r="S1117" i="1"/>
  <c r="T1117" i="1"/>
  <c r="U1117"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082" i="1"/>
  <c r="L974" i="1"/>
  <c r="M938" i="1"/>
  <c r="M1766" i="1" s="1"/>
  <c r="N938" i="1"/>
  <c r="N1766" i="1" s="1"/>
  <c r="O938" i="1"/>
  <c r="O1766" i="1" s="1"/>
  <c r="P938" i="1"/>
  <c r="P1766" i="1" s="1"/>
  <c r="Q938" i="1"/>
  <c r="Q1766" i="1" s="1"/>
  <c r="R938" i="1"/>
  <c r="R1766" i="1" s="1"/>
  <c r="S938" i="1"/>
  <c r="S1766" i="1" s="1"/>
  <c r="T938" i="1"/>
  <c r="T1766" i="1" s="1"/>
  <c r="U938" i="1"/>
  <c r="U1766" i="1" s="1"/>
  <c r="M939" i="1"/>
  <c r="M1767" i="1" s="1"/>
  <c r="N939" i="1"/>
  <c r="N1767" i="1" s="1"/>
  <c r="O939" i="1"/>
  <c r="O1767" i="1" s="1"/>
  <c r="P939" i="1"/>
  <c r="P1767" i="1" s="1"/>
  <c r="Q939" i="1"/>
  <c r="Q1767" i="1" s="1"/>
  <c r="R939" i="1"/>
  <c r="R1767" i="1" s="1"/>
  <c r="S939" i="1"/>
  <c r="S1767" i="1" s="1"/>
  <c r="T939" i="1"/>
  <c r="T1767" i="1" s="1"/>
  <c r="U939" i="1"/>
  <c r="U1767" i="1" s="1"/>
  <c r="M940" i="1"/>
  <c r="M1768" i="1" s="1"/>
  <c r="N940" i="1"/>
  <c r="N1768" i="1" s="1"/>
  <c r="O940" i="1"/>
  <c r="O1768" i="1" s="1"/>
  <c r="P940" i="1"/>
  <c r="P1768" i="1" s="1"/>
  <c r="Q940" i="1"/>
  <c r="Q1768" i="1" s="1"/>
  <c r="R940" i="1"/>
  <c r="R1768" i="1" s="1"/>
  <c r="S940" i="1"/>
  <c r="S1768" i="1" s="1"/>
  <c r="T940" i="1"/>
  <c r="T1768" i="1" s="1"/>
  <c r="U940" i="1"/>
  <c r="U1768" i="1" s="1"/>
  <c r="M941" i="1"/>
  <c r="M1769" i="1" s="1"/>
  <c r="N941" i="1"/>
  <c r="N1769" i="1" s="1"/>
  <c r="O941" i="1"/>
  <c r="O1769" i="1" s="1"/>
  <c r="P941" i="1"/>
  <c r="P1769" i="1" s="1"/>
  <c r="Q941" i="1"/>
  <c r="Q1769" i="1" s="1"/>
  <c r="R941" i="1"/>
  <c r="R1769" i="1" s="1"/>
  <c r="S941" i="1"/>
  <c r="S1769" i="1" s="1"/>
  <c r="T941" i="1"/>
  <c r="T1769" i="1" s="1"/>
  <c r="U941" i="1"/>
  <c r="U1769" i="1" s="1"/>
  <c r="M942" i="1"/>
  <c r="M1770" i="1" s="1"/>
  <c r="N942" i="1"/>
  <c r="N1770" i="1" s="1"/>
  <c r="O942" i="1"/>
  <c r="O1770" i="1" s="1"/>
  <c r="P942" i="1"/>
  <c r="P1770" i="1" s="1"/>
  <c r="Q942" i="1"/>
  <c r="Q1770" i="1" s="1"/>
  <c r="R942" i="1"/>
  <c r="R1770" i="1" s="1"/>
  <c r="S942" i="1"/>
  <c r="S1770" i="1" s="1"/>
  <c r="T942" i="1"/>
  <c r="T1770" i="1" s="1"/>
  <c r="U942" i="1"/>
  <c r="U1770" i="1" s="1"/>
  <c r="M943" i="1"/>
  <c r="M1771" i="1" s="1"/>
  <c r="N943" i="1"/>
  <c r="N1771" i="1" s="1"/>
  <c r="O943" i="1"/>
  <c r="O1771" i="1" s="1"/>
  <c r="P943" i="1"/>
  <c r="P1771" i="1" s="1"/>
  <c r="Q943" i="1"/>
  <c r="Q1771" i="1" s="1"/>
  <c r="R943" i="1"/>
  <c r="R1771" i="1" s="1"/>
  <c r="S943" i="1"/>
  <c r="S1771" i="1" s="1"/>
  <c r="T943" i="1"/>
  <c r="T1771" i="1" s="1"/>
  <c r="U943" i="1"/>
  <c r="U1771" i="1" s="1"/>
  <c r="M944" i="1"/>
  <c r="M1772" i="1" s="1"/>
  <c r="N944" i="1"/>
  <c r="N1772" i="1" s="1"/>
  <c r="O944" i="1"/>
  <c r="O1772" i="1" s="1"/>
  <c r="P944" i="1"/>
  <c r="P1772" i="1" s="1"/>
  <c r="Q944" i="1"/>
  <c r="Q1772" i="1" s="1"/>
  <c r="R944" i="1"/>
  <c r="R1772" i="1" s="1"/>
  <c r="S944" i="1"/>
  <c r="S1772" i="1" s="1"/>
  <c r="T944" i="1"/>
  <c r="T1772" i="1" s="1"/>
  <c r="U944" i="1"/>
  <c r="U1772" i="1" s="1"/>
  <c r="M945" i="1"/>
  <c r="M1773" i="1" s="1"/>
  <c r="N945" i="1"/>
  <c r="N1773" i="1" s="1"/>
  <c r="O945" i="1"/>
  <c r="O1773" i="1" s="1"/>
  <c r="P945" i="1"/>
  <c r="P1773" i="1" s="1"/>
  <c r="Q945" i="1"/>
  <c r="Q1773" i="1" s="1"/>
  <c r="R945" i="1"/>
  <c r="R1773" i="1" s="1"/>
  <c r="S945" i="1"/>
  <c r="S1773" i="1" s="1"/>
  <c r="T945" i="1"/>
  <c r="T1773" i="1" s="1"/>
  <c r="U945" i="1"/>
  <c r="U1773" i="1" s="1"/>
  <c r="M946" i="1"/>
  <c r="M1774" i="1" s="1"/>
  <c r="N946" i="1"/>
  <c r="N1774" i="1" s="1"/>
  <c r="O946" i="1"/>
  <c r="O1774" i="1" s="1"/>
  <c r="P946" i="1"/>
  <c r="P1774" i="1" s="1"/>
  <c r="Q946" i="1"/>
  <c r="Q1774" i="1" s="1"/>
  <c r="R946" i="1"/>
  <c r="R1774" i="1" s="1"/>
  <c r="S946" i="1"/>
  <c r="S1774" i="1" s="1"/>
  <c r="T946" i="1"/>
  <c r="T1774" i="1" s="1"/>
  <c r="U946" i="1"/>
  <c r="U1774" i="1" s="1"/>
  <c r="M947" i="1"/>
  <c r="M1775" i="1" s="1"/>
  <c r="N947" i="1"/>
  <c r="N1775" i="1" s="1"/>
  <c r="O947" i="1"/>
  <c r="O1775" i="1" s="1"/>
  <c r="P947" i="1"/>
  <c r="P1775" i="1" s="1"/>
  <c r="Q947" i="1"/>
  <c r="Q1775" i="1" s="1"/>
  <c r="R947" i="1"/>
  <c r="R1775" i="1" s="1"/>
  <c r="S947" i="1"/>
  <c r="S1775" i="1" s="1"/>
  <c r="T947" i="1"/>
  <c r="T1775" i="1" s="1"/>
  <c r="U947" i="1"/>
  <c r="U1775" i="1" s="1"/>
  <c r="M948" i="1"/>
  <c r="M1776" i="1" s="1"/>
  <c r="N948" i="1"/>
  <c r="N1776" i="1" s="1"/>
  <c r="O948" i="1"/>
  <c r="O1776" i="1" s="1"/>
  <c r="P948" i="1"/>
  <c r="P1776" i="1" s="1"/>
  <c r="Q948" i="1"/>
  <c r="Q1776" i="1" s="1"/>
  <c r="R948" i="1"/>
  <c r="R1776" i="1" s="1"/>
  <c r="S948" i="1"/>
  <c r="S1776" i="1" s="1"/>
  <c r="T948" i="1"/>
  <c r="T1776" i="1" s="1"/>
  <c r="U948" i="1"/>
  <c r="U1776" i="1" s="1"/>
  <c r="M949" i="1"/>
  <c r="M1777" i="1" s="1"/>
  <c r="N949" i="1"/>
  <c r="N1777" i="1" s="1"/>
  <c r="O949" i="1"/>
  <c r="O1777" i="1" s="1"/>
  <c r="P949" i="1"/>
  <c r="P1777" i="1" s="1"/>
  <c r="Q949" i="1"/>
  <c r="Q1777" i="1" s="1"/>
  <c r="R949" i="1"/>
  <c r="R1777" i="1" s="1"/>
  <c r="S949" i="1"/>
  <c r="S1777" i="1" s="1"/>
  <c r="T949" i="1"/>
  <c r="T1777" i="1" s="1"/>
  <c r="U949" i="1"/>
  <c r="U1777" i="1" s="1"/>
  <c r="M950" i="1"/>
  <c r="M1778" i="1" s="1"/>
  <c r="N950" i="1"/>
  <c r="N1778" i="1" s="1"/>
  <c r="O950" i="1"/>
  <c r="O1778" i="1" s="1"/>
  <c r="P950" i="1"/>
  <c r="P1778" i="1" s="1"/>
  <c r="Q950" i="1"/>
  <c r="Q1778" i="1" s="1"/>
  <c r="R950" i="1"/>
  <c r="R1778" i="1" s="1"/>
  <c r="S950" i="1"/>
  <c r="S1778" i="1" s="1"/>
  <c r="T950" i="1"/>
  <c r="T1778" i="1" s="1"/>
  <c r="U950" i="1"/>
  <c r="U1778" i="1" s="1"/>
  <c r="M951" i="1"/>
  <c r="M1779" i="1" s="1"/>
  <c r="N951" i="1"/>
  <c r="N1779" i="1" s="1"/>
  <c r="O951" i="1"/>
  <c r="O1779" i="1" s="1"/>
  <c r="P951" i="1"/>
  <c r="P1779" i="1" s="1"/>
  <c r="Q951" i="1"/>
  <c r="Q1779" i="1" s="1"/>
  <c r="R951" i="1"/>
  <c r="R1779" i="1" s="1"/>
  <c r="S951" i="1"/>
  <c r="S1779" i="1" s="1"/>
  <c r="T951" i="1"/>
  <c r="T1779" i="1" s="1"/>
  <c r="U951" i="1"/>
  <c r="U1779" i="1" s="1"/>
  <c r="M952" i="1"/>
  <c r="M1780" i="1" s="1"/>
  <c r="N952" i="1"/>
  <c r="N1780" i="1" s="1"/>
  <c r="O952" i="1"/>
  <c r="O1780" i="1" s="1"/>
  <c r="P952" i="1"/>
  <c r="P1780" i="1" s="1"/>
  <c r="Q952" i="1"/>
  <c r="Q1780" i="1" s="1"/>
  <c r="R952" i="1"/>
  <c r="R1780" i="1" s="1"/>
  <c r="S952" i="1"/>
  <c r="S1780" i="1" s="1"/>
  <c r="T952" i="1"/>
  <c r="T1780" i="1" s="1"/>
  <c r="U952" i="1"/>
  <c r="U1780" i="1" s="1"/>
  <c r="M953" i="1"/>
  <c r="M1781" i="1" s="1"/>
  <c r="N953" i="1"/>
  <c r="N1781" i="1" s="1"/>
  <c r="O953" i="1"/>
  <c r="O1781" i="1" s="1"/>
  <c r="P953" i="1"/>
  <c r="P1781" i="1" s="1"/>
  <c r="Q953" i="1"/>
  <c r="Q1781" i="1" s="1"/>
  <c r="R953" i="1"/>
  <c r="R1781" i="1" s="1"/>
  <c r="S953" i="1"/>
  <c r="S1781" i="1" s="1"/>
  <c r="T953" i="1"/>
  <c r="T1781" i="1" s="1"/>
  <c r="U953" i="1"/>
  <c r="U1781" i="1" s="1"/>
  <c r="M954" i="1"/>
  <c r="M1782" i="1" s="1"/>
  <c r="N954" i="1"/>
  <c r="N1782" i="1" s="1"/>
  <c r="O954" i="1"/>
  <c r="O1782" i="1" s="1"/>
  <c r="P954" i="1"/>
  <c r="P1782" i="1" s="1"/>
  <c r="Q954" i="1"/>
  <c r="Q1782" i="1" s="1"/>
  <c r="R954" i="1"/>
  <c r="R1782" i="1" s="1"/>
  <c r="S954" i="1"/>
  <c r="S1782" i="1" s="1"/>
  <c r="T954" i="1"/>
  <c r="T1782" i="1" s="1"/>
  <c r="U954" i="1"/>
  <c r="U1782" i="1" s="1"/>
  <c r="M955" i="1"/>
  <c r="M1783" i="1" s="1"/>
  <c r="N955" i="1"/>
  <c r="N1783" i="1" s="1"/>
  <c r="O955" i="1"/>
  <c r="O1783" i="1" s="1"/>
  <c r="P955" i="1"/>
  <c r="P1783" i="1" s="1"/>
  <c r="Q955" i="1"/>
  <c r="Q1783" i="1" s="1"/>
  <c r="R955" i="1"/>
  <c r="R1783" i="1" s="1"/>
  <c r="S955" i="1"/>
  <c r="S1783" i="1" s="1"/>
  <c r="T955" i="1"/>
  <c r="T1783" i="1" s="1"/>
  <c r="U955" i="1"/>
  <c r="U1783" i="1" s="1"/>
  <c r="M956" i="1"/>
  <c r="M1784" i="1" s="1"/>
  <c r="N956" i="1"/>
  <c r="N1784" i="1" s="1"/>
  <c r="O956" i="1"/>
  <c r="O1784" i="1" s="1"/>
  <c r="P956" i="1"/>
  <c r="P1784" i="1" s="1"/>
  <c r="Q956" i="1"/>
  <c r="Q1784" i="1" s="1"/>
  <c r="R956" i="1"/>
  <c r="R1784" i="1" s="1"/>
  <c r="S956" i="1"/>
  <c r="S1784" i="1" s="1"/>
  <c r="T956" i="1"/>
  <c r="T1784" i="1" s="1"/>
  <c r="U956" i="1"/>
  <c r="U1784" i="1" s="1"/>
  <c r="M957" i="1"/>
  <c r="M1785" i="1" s="1"/>
  <c r="N957" i="1"/>
  <c r="N1785" i="1" s="1"/>
  <c r="O957" i="1"/>
  <c r="O1785" i="1" s="1"/>
  <c r="P957" i="1"/>
  <c r="P1785" i="1" s="1"/>
  <c r="Q957" i="1"/>
  <c r="Q1785" i="1" s="1"/>
  <c r="R957" i="1"/>
  <c r="R1785" i="1" s="1"/>
  <c r="S957" i="1"/>
  <c r="S1785" i="1" s="1"/>
  <c r="T957" i="1"/>
  <c r="T1785" i="1" s="1"/>
  <c r="U957" i="1"/>
  <c r="U1785" i="1" s="1"/>
  <c r="M958" i="1"/>
  <c r="M1786" i="1" s="1"/>
  <c r="N958" i="1"/>
  <c r="N1786" i="1" s="1"/>
  <c r="O958" i="1"/>
  <c r="O1786" i="1" s="1"/>
  <c r="P958" i="1"/>
  <c r="P1786" i="1" s="1"/>
  <c r="Q958" i="1"/>
  <c r="Q1786" i="1" s="1"/>
  <c r="R958" i="1"/>
  <c r="R1786" i="1" s="1"/>
  <c r="S958" i="1"/>
  <c r="S1786" i="1" s="1"/>
  <c r="T958" i="1"/>
  <c r="T1786" i="1" s="1"/>
  <c r="U958" i="1"/>
  <c r="U1786" i="1" s="1"/>
  <c r="M959" i="1"/>
  <c r="M1787" i="1" s="1"/>
  <c r="N959" i="1"/>
  <c r="N1787" i="1" s="1"/>
  <c r="O959" i="1"/>
  <c r="O1787" i="1" s="1"/>
  <c r="P959" i="1"/>
  <c r="P1787" i="1" s="1"/>
  <c r="Q959" i="1"/>
  <c r="Q1787" i="1" s="1"/>
  <c r="R959" i="1"/>
  <c r="R1787" i="1" s="1"/>
  <c r="S959" i="1"/>
  <c r="S1787" i="1" s="1"/>
  <c r="T959" i="1"/>
  <c r="T1787" i="1" s="1"/>
  <c r="U959" i="1"/>
  <c r="U1787" i="1" s="1"/>
  <c r="M960" i="1"/>
  <c r="M1788" i="1" s="1"/>
  <c r="N960" i="1"/>
  <c r="N1788" i="1" s="1"/>
  <c r="O960" i="1"/>
  <c r="O1788" i="1" s="1"/>
  <c r="P960" i="1"/>
  <c r="P1788" i="1" s="1"/>
  <c r="Q960" i="1"/>
  <c r="Q1788" i="1" s="1"/>
  <c r="R960" i="1"/>
  <c r="R1788" i="1" s="1"/>
  <c r="S960" i="1"/>
  <c r="S1788" i="1" s="1"/>
  <c r="T960" i="1"/>
  <c r="T1788" i="1" s="1"/>
  <c r="U960" i="1"/>
  <c r="U1788" i="1" s="1"/>
  <c r="M961" i="1"/>
  <c r="M1789" i="1" s="1"/>
  <c r="N961" i="1"/>
  <c r="N1789" i="1" s="1"/>
  <c r="O961" i="1"/>
  <c r="O1789" i="1" s="1"/>
  <c r="P961" i="1"/>
  <c r="P1789" i="1" s="1"/>
  <c r="Q961" i="1"/>
  <c r="Q1789" i="1" s="1"/>
  <c r="R961" i="1"/>
  <c r="R1789" i="1" s="1"/>
  <c r="S961" i="1"/>
  <c r="S1789" i="1" s="1"/>
  <c r="T961" i="1"/>
  <c r="T1789" i="1" s="1"/>
  <c r="U961" i="1"/>
  <c r="U1789" i="1" s="1"/>
  <c r="M962" i="1"/>
  <c r="M1790" i="1" s="1"/>
  <c r="N962" i="1"/>
  <c r="N1790" i="1" s="1"/>
  <c r="O962" i="1"/>
  <c r="O1790" i="1" s="1"/>
  <c r="P962" i="1"/>
  <c r="P1790" i="1" s="1"/>
  <c r="Q962" i="1"/>
  <c r="Q1790" i="1" s="1"/>
  <c r="R962" i="1"/>
  <c r="R1790" i="1" s="1"/>
  <c r="S962" i="1"/>
  <c r="S1790" i="1" s="1"/>
  <c r="T962" i="1"/>
  <c r="T1790" i="1" s="1"/>
  <c r="U962" i="1"/>
  <c r="U1790" i="1" s="1"/>
  <c r="M963" i="1"/>
  <c r="M1791" i="1" s="1"/>
  <c r="N963" i="1"/>
  <c r="N1791" i="1" s="1"/>
  <c r="O963" i="1"/>
  <c r="O1791" i="1" s="1"/>
  <c r="P963" i="1"/>
  <c r="P1791" i="1" s="1"/>
  <c r="Q963" i="1"/>
  <c r="Q1791" i="1" s="1"/>
  <c r="R963" i="1"/>
  <c r="R1791" i="1" s="1"/>
  <c r="S963" i="1"/>
  <c r="S1791" i="1" s="1"/>
  <c r="T963" i="1"/>
  <c r="T1791" i="1" s="1"/>
  <c r="U963" i="1"/>
  <c r="U1791" i="1" s="1"/>
  <c r="M964" i="1"/>
  <c r="M1792" i="1" s="1"/>
  <c r="N964" i="1"/>
  <c r="N1792" i="1" s="1"/>
  <c r="O964" i="1"/>
  <c r="O1792" i="1" s="1"/>
  <c r="P964" i="1"/>
  <c r="P1792" i="1" s="1"/>
  <c r="Q964" i="1"/>
  <c r="Q1792" i="1" s="1"/>
  <c r="R964" i="1"/>
  <c r="R1792" i="1" s="1"/>
  <c r="S964" i="1"/>
  <c r="S1792" i="1" s="1"/>
  <c r="T964" i="1"/>
  <c r="T1792" i="1" s="1"/>
  <c r="U964" i="1"/>
  <c r="U1792" i="1" s="1"/>
  <c r="M965" i="1"/>
  <c r="M1793" i="1" s="1"/>
  <c r="N965" i="1"/>
  <c r="N1793" i="1" s="1"/>
  <c r="O965" i="1"/>
  <c r="O1793" i="1" s="1"/>
  <c r="P965" i="1"/>
  <c r="P1793" i="1" s="1"/>
  <c r="Q965" i="1"/>
  <c r="Q1793" i="1" s="1"/>
  <c r="R965" i="1"/>
  <c r="R1793" i="1" s="1"/>
  <c r="S965" i="1"/>
  <c r="S1793" i="1" s="1"/>
  <c r="T965" i="1"/>
  <c r="T1793" i="1" s="1"/>
  <c r="U965" i="1"/>
  <c r="U1793" i="1" s="1"/>
  <c r="M966" i="1"/>
  <c r="M1794" i="1" s="1"/>
  <c r="N966" i="1"/>
  <c r="N1794" i="1" s="1"/>
  <c r="O966" i="1"/>
  <c r="O1794" i="1" s="1"/>
  <c r="P966" i="1"/>
  <c r="P1794" i="1" s="1"/>
  <c r="Q966" i="1"/>
  <c r="Q1794" i="1" s="1"/>
  <c r="R966" i="1"/>
  <c r="R1794" i="1" s="1"/>
  <c r="S966" i="1"/>
  <c r="S1794" i="1" s="1"/>
  <c r="T966" i="1"/>
  <c r="T1794" i="1" s="1"/>
  <c r="U966" i="1"/>
  <c r="U1794" i="1" s="1"/>
  <c r="M967" i="1"/>
  <c r="M1795" i="1" s="1"/>
  <c r="N967" i="1"/>
  <c r="N1795" i="1" s="1"/>
  <c r="O967" i="1"/>
  <c r="O1795" i="1" s="1"/>
  <c r="P967" i="1"/>
  <c r="P1795" i="1" s="1"/>
  <c r="Q967" i="1"/>
  <c r="Q1795" i="1" s="1"/>
  <c r="R967" i="1"/>
  <c r="R1795" i="1" s="1"/>
  <c r="S967" i="1"/>
  <c r="S1795" i="1" s="1"/>
  <c r="T967" i="1"/>
  <c r="T1795" i="1" s="1"/>
  <c r="U967" i="1"/>
  <c r="U1795" i="1" s="1"/>
  <c r="M968" i="1"/>
  <c r="M1796" i="1" s="1"/>
  <c r="N968" i="1"/>
  <c r="N1796" i="1" s="1"/>
  <c r="O968" i="1"/>
  <c r="O1796" i="1" s="1"/>
  <c r="P968" i="1"/>
  <c r="P1796" i="1" s="1"/>
  <c r="Q968" i="1"/>
  <c r="Q1796" i="1" s="1"/>
  <c r="R968" i="1"/>
  <c r="R1796" i="1" s="1"/>
  <c r="S968" i="1"/>
  <c r="S1796" i="1" s="1"/>
  <c r="T968" i="1"/>
  <c r="T1796" i="1" s="1"/>
  <c r="U968" i="1"/>
  <c r="U1796" i="1" s="1"/>
  <c r="M969" i="1"/>
  <c r="M1797" i="1" s="1"/>
  <c r="N969" i="1"/>
  <c r="N1797" i="1" s="1"/>
  <c r="O969" i="1"/>
  <c r="O1797" i="1" s="1"/>
  <c r="P969" i="1"/>
  <c r="P1797" i="1" s="1"/>
  <c r="Q969" i="1"/>
  <c r="Q1797" i="1" s="1"/>
  <c r="R969" i="1"/>
  <c r="R1797" i="1" s="1"/>
  <c r="S969" i="1"/>
  <c r="S1797" i="1" s="1"/>
  <c r="T969" i="1"/>
  <c r="T1797" i="1" s="1"/>
  <c r="U969" i="1"/>
  <c r="U1797" i="1" s="1"/>
  <c r="M970" i="1"/>
  <c r="M1798" i="1" s="1"/>
  <c r="N970" i="1"/>
  <c r="N1798" i="1" s="1"/>
  <c r="O970" i="1"/>
  <c r="O1798" i="1" s="1"/>
  <c r="P970" i="1"/>
  <c r="P1798" i="1" s="1"/>
  <c r="Q970" i="1"/>
  <c r="Q1798" i="1" s="1"/>
  <c r="R970" i="1"/>
  <c r="R1798" i="1" s="1"/>
  <c r="S970" i="1"/>
  <c r="S1798" i="1" s="1"/>
  <c r="T970" i="1"/>
  <c r="T1798" i="1" s="1"/>
  <c r="U970" i="1"/>
  <c r="U1798" i="1" s="1"/>
  <c r="M971" i="1"/>
  <c r="M1799" i="1" s="1"/>
  <c r="N971" i="1"/>
  <c r="N1799" i="1" s="1"/>
  <c r="O971" i="1"/>
  <c r="O1799" i="1" s="1"/>
  <c r="P971" i="1"/>
  <c r="P1799" i="1" s="1"/>
  <c r="Q971" i="1"/>
  <c r="Q1799" i="1" s="1"/>
  <c r="R971" i="1"/>
  <c r="R1799" i="1" s="1"/>
  <c r="S971" i="1"/>
  <c r="S1799" i="1" s="1"/>
  <c r="T971" i="1"/>
  <c r="T1799" i="1" s="1"/>
  <c r="U971" i="1"/>
  <c r="U1799" i="1" s="1"/>
  <c r="M972" i="1"/>
  <c r="M1800" i="1" s="1"/>
  <c r="N972" i="1"/>
  <c r="N1800" i="1" s="1"/>
  <c r="O972" i="1"/>
  <c r="O1800" i="1" s="1"/>
  <c r="P972" i="1"/>
  <c r="P1800" i="1" s="1"/>
  <c r="Q972" i="1"/>
  <c r="Q1800" i="1" s="1"/>
  <c r="R972" i="1"/>
  <c r="R1800" i="1" s="1"/>
  <c r="S972" i="1"/>
  <c r="S1800" i="1" s="1"/>
  <c r="T972" i="1"/>
  <c r="T1800" i="1" s="1"/>
  <c r="U972" i="1"/>
  <c r="U1800" i="1" s="1"/>
  <c r="M973" i="1"/>
  <c r="M1801" i="1" s="1"/>
  <c r="N973" i="1"/>
  <c r="N1801" i="1" s="1"/>
  <c r="O973" i="1"/>
  <c r="O1801" i="1" s="1"/>
  <c r="P973" i="1"/>
  <c r="P1801" i="1" s="1"/>
  <c r="Q973" i="1"/>
  <c r="Q1801" i="1" s="1"/>
  <c r="R973" i="1"/>
  <c r="R1801" i="1" s="1"/>
  <c r="S973" i="1"/>
  <c r="S1801" i="1" s="1"/>
  <c r="T973" i="1"/>
  <c r="T1801" i="1" s="1"/>
  <c r="U973" i="1"/>
  <c r="U1801" i="1" s="1"/>
  <c r="L939" i="1"/>
  <c r="L1767" i="1" s="1"/>
  <c r="L940" i="1"/>
  <c r="L1768" i="1" s="1"/>
  <c r="L941" i="1"/>
  <c r="L1769" i="1" s="1"/>
  <c r="L942" i="1"/>
  <c r="L1770" i="1" s="1"/>
  <c r="L943" i="1"/>
  <c r="L1771" i="1" s="1"/>
  <c r="L944" i="1"/>
  <c r="L1772" i="1" s="1"/>
  <c r="L945" i="1"/>
  <c r="L1773" i="1" s="1"/>
  <c r="L946" i="1"/>
  <c r="L1774" i="1" s="1"/>
  <c r="L947" i="1"/>
  <c r="L1775" i="1" s="1"/>
  <c r="L948" i="1"/>
  <c r="L1776" i="1" s="1"/>
  <c r="L949" i="1"/>
  <c r="L1777" i="1" s="1"/>
  <c r="L950" i="1"/>
  <c r="L1778" i="1" s="1"/>
  <c r="L951" i="1"/>
  <c r="L1779" i="1" s="1"/>
  <c r="L952" i="1"/>
  <c r="L1780" i="1" s="1"/>
  <c r="L953" i="1"/>
  <c r="L1781" i="1" s="1"/>
  <c r="L954" i="1"/>
  <c r="L1782" i="1" s="1"/>
  <c r="L955" i="1"/>
  <c r="L1783" i="1" s="1"/>
  <c r="L956" i="1"/>
  <c r="L1784" i="1" s="1"/>
  <c r="L957" i="1"/>
  <c r="L1785" i="1" s="1"/>
  <c r="L958" i="1"/>
  <c r="L1786" i="1" s="1"/>
  <c r="L959" i="1"/>
  <c r="L1787" i="1" s="1"/>
  <c r="L960" i="1"/>
  <c r="L1788" i="1" s="1"/>
  <c r="L961" i="1"/>
  <c r="L1789" i="1" s="1"/>
  <c r="L962" i="1"/>
  <c r="L1790" i="1" s="1"/>
  <c r="L963" i="1"/>
  <c r="L1791" i="1" s="1"/>
  <c r="L964" i="1"/>
  <c r="L1792" i="1" s="1"/>
  <c r="L965" i="1"/>
  <c r="L1793" i="1" s="1"/>
  <c r="L966" i="1"/>
  <c r="L1794" i="1" s="1"/>
  <c r="L967" i="1"/>
  <c r="L1795" i="1" s="1"/>
  <c r="L968" i="1"/>
  <c r="L1796" i="1" s="1"/>
  <c r="L969" i="1"/>
  <c r="L1797" i="1" s="1"/>
  <c r="L970" i="1"/>
  <c r="L1798" i="1" s="1"/>
  <c r="L971" i="1"/>
  <c r="L1799" i="1" s="1"/>
  <c r="L972" i="1"/>
  <c r="L1800" i="1" s="1"/>
  <c r="L973" i="1"/>
  <c r="L1801" i="1" s="1"/>
  <c r="L938" i="1"/>
  <c r="M794" i="1"/>
  <c r="N794" i="1"/>
  <c r="O794" i="1"/>
  <c r="P794" i="1"/>
  <c r="Q794" i="1"/>
  <c r="R794" i="1"/>
  <c r="S794" i="1"/>
  <c r="T794" i="1"/>
  <c r="U794" i="1"/>
  <c r="M795" i="1"/>
  <c r="N795" i="1"/>
  <c r="O795" i="1"/>
  <c r="P795" i="1"/>
  <c r="Q795" i="1"/>
  <c r="R795" i="1"/>
  <c r="S795" i="1"/>
  <c r="T795" i="1"/>
  <c r="U795" i="1"/>
  <c r="M796" i="1"/>
  <c r="N796" i="1"/>
  <c r="O796" i="1"/>
  <c r="P796" i="1"/>
  <c r="Q796" i="1"/>
  <c r="R796" i="1"/>
  <c r="S796" i="1"/>
  <c r="T796" i="1"/>
  <c r="U796" i="1"/>
  <c r="M797" i="1"/>
  <c r="N797" i="1"/>
  <c r="O797" i="1"/>
  <c r="P797" i="1"/>
  <c r="Q797" i="1"/>
  <c r="R797" i="1"/>
  <c r="S797" i="1"/>
  <c r="T797" i="1"/>
  <c r="U797" i="1"/>
  <c r="M798" i="1"/>
  <c r="N798" i="1"/>
  <c r="O798" i="1"/>
  <c r="P798" i="1"/>
  <c r="Q798" i="1"/>
  <c r="R798" i="1"/>
  <c r="S798" i="1"/>
  <c r="T798" i="1"/>
  <c r="U798" i="1"/>
  <c r="M799" i="1"/>
  <c r="N799" i="1"/>
  <c r="O799" i="1"/>
  <c r="P799" i="1"/>
  <c r="Q799" i="1"/>
  <c r="R799" i="1"/>
  <c r="S799" i="1"/>
  <c r="T799" i="1"/>
  <c r="U799" i="1"/>
  <c r="M800" i="1"/>
  <c r="N800" i="1"/>
  <c r="O800" i="1"/>
  <c r="P800" i="1"/>
  <c r="Q800" i="1"/>
  <c r="R800" i="1"/>
  <c r="S800" i="1"/>
  <c r="T800" i="1"/>
  <c r="U800" i="1"/>
  <c r="M801" i="1"/>
  <c r="N801" i="1"/>
  <c r="O801" i="1"/>
  <c r="P801" i="1"/>
  <c r="Q801" i="1"/>
  <c r="R801" i="1"/>
  <c r="S801" i="1"/>
  <c r="T801" i="1"/>
  <c r="U801" i="1"/>
  <c r="M802" i="1"/>
  <c r="N802" i="1"/>
  <c r="O802" i="1"/>
  <c r="P802" i="1"/>
  <c r="Q802" i="1"/>
  <c r="R802" i="1"/>
  <c r="S802" i="1"/>
  <c r="T802" i="1"/>
  <c r="U802" i="1"/>
  <c r="M803" i="1"/>
  <c r="N803" i="1"/>
  <c r="O803" i="1"/>
  <c r="P803" i="1"/>
  <c r="Q803" i="1"/>
  <c r="R803" i="1"/>
  <c r="S803" i="1"/>
  <c r="T803" i="1"/>
  <c r="U803" i="1"/>
  <c r="M804" i="1"/>
  <c r="N804" i="1"/>
  <c r="O804" i="1"/>
  <c r="P804" i="1"/>
  <c r="Q804" i="1"/>
  <c r="R804" i="1"/>
  <c r="S804" i="1"/>
  <c r="T804" i="1"/>
  <c r="U804" i="1"/>
  <c r="M805" i="1"/>
  <c r="N805" i="1"/>
  <c r="O805" i="1"/>
  <c r="P805" i="1"/>
  <c r="Q805" i="1"/>
  <c r="R805" i="1"/>
  <c r="S805" i="1"/>
  <c r="T805" i="1"/>
  <c r="U805" i="1"/>
  <c r="M806" i="1"/>
  <c r="N806" i="1"/>
  <c r="O806" i="1"/>
  <c r="P806" i="1"/>
  <c r="Q806" i="1"/>
  <c r="R806" i="1"/>
  <c r="S806" i="1"/>
  <c r="T806" i="1"/>
  <c r="U806" i="1"/>
  <c r="M807" i="1"/>
  <c r="N807" i="1"/>
  <c r="O807" i="1"/>
  <c r="P807" i="1"/>
  <c r="Q807" i="1"/>
  <c r="R807" i="1"/>
  <c r="S807" i="1"/>
  <c r="T807" i="1"/>
  <c r="U807" i="1"/>
  <c r="M808" i="1"/>
  <c r="N808" i="1"/>
  <c r="O808" i="1"/>
  <c r="P808" i="1"/>
  <c r="Q808" i="1"/>
  <c r="R808" i="1"/>
  <c r="S808" i="1"/>
  <c r="T808" i="1"/>
  <c r="U808" i="1"/>
  <c r="M809" i="1"/>
  <c r="N809" i="1"/>
  <c r="O809" i="1"/>
  <c r="P809" i="1"/>
  <c r="Q809" i="1"/>
  <c r="R809" i="1"/>
  <c r="S809" i="1"/>
  <c r="T809" i="1"/>
  <c r="U809" i="1"/>
  <c r="M810" i="1"/>
  <c r="N810" i="1"/>
  <c r="O810" i="1"/>
  <c r="P810" i="1"/>
  <c r="Q810" i="1"/>
  <c r="R810" i="1"/>
  <c r="S810" i="1"/>
  <c r="T810" i="1"/>
  <c r="U810" i="1"/>
  <c r="M811" i="1"/>
  <c r="N811" i="1"/>
  <c r="O811" i="1"/>
  <c r="P811" i="1"/>
  <c r="Q811" i="1"/>
  <c r="R811" i="1"/>
  <c r="S811" i="1"/>
  <c r="T811" i="1"/>
  <c r="U811" i="1"/>
  <c r="M812" i="1"/>
  <c r="N812" i="1"/>
  <c r="O812" i="1"/>
  <c r="P812" i="1"/>
  <c r="Q812" i="1"/>
  <c r="R812" i="1"/>
  <c r="S812" i="1"/>
  <c r="T812" i="1"/>
  <c r="U812" i="1"/>
  <c r="M813" i="1"/>
  <c r="N813" i="1"/>
  <c r="O813" i="1"/>
  <c r="P813" i="1"/>
  <c r="Q813" i="1"/>
  <c r="R813" i="1"/>
  <c r="S813" i="1"/>
  <c r="T813" i="1"/>
  <c r="U813" i="1"/>
  <c r="M814" i="1"/>
  <c r="N814" i="1"/>
  <c r="O814" i="1"/>
  <c r="P814" i="1"/>
  <c r="Q814" i="1"/>
  <c r="R814" i="1"/>
  <c r="S814" i="1"/>
  <c r="T814" i="1"/>
  <c r="U814" i="1"/>
  <c r="M815" i="1"/>
  <c r="N815" i="1"/>
  <c r="O815" i="1"/>
  <c r="P815" i="1"/>
  <c r="Q815" i="1"/>
  <c r="R815" i="1"/>
  <c r="S815" i="1"/>
  <c r="T815" i="1"/>
  <c r="U815" i="1"/>
  <c r="M816" i="1"/>
  <c r="N816" i="1"/>
  <c r="O816" i="1"/>
  <c r="P816" i="1"/>
  <c r="Q816" i="1"/>
  <c r="R816" i="1"/>
  <c r="S816" i="1"/>
  <c r="T816" i="1"/>
  <c r="U816" i="1"/>
  <c r="M817" i="1"/>
  <c r="N817" i="1"/>
  <c r="O817" i="1"/>
  <c r="P817" i="1"/>
  <c r="Q817" i="1"/>
  <c r="R817" i="1"/>
  <c r="S817" i="1"/>
  <c r="T817" i="1"/>
  <c r="U817" i="1"/>
  <c r="M818" i="1"/>
  <c r="N818" i="1"/>
  <c r="O818" i="1"/>
  <c r="P818" i="1"/>
  <c r="Q818" i="1"/>
  <c r="R818" i="1"/>
  <c r="S818" i="1"/>
  <c r="T818" i="1"/>
  <c r="U818" i="1"/>
  <c r="M819" i="1"/>
  <c r="N819" i="1"/>
  <c r="O819" i="1"/>
  <c r="P819" i="1"/>
  <c r="Q819" i="1"/>
  <c r="R819" i="1"/>
  <c r="S819" i="1"/>
  <c r="T819" i="1"/>
  <c r="U819" i="1"/>
  <c r="M820" i="1"/>
  <c r="N820" i="1"/>
  <c r="O820" i="1"/>
  <c r="P820" i="1"/>
  <c r="Q820" i="1"/>
  <c r="R820" i="1"/>
  <c r="S820" i="1"/>
  <c r="T820" i="1"/>
  <c r="U820" i="1"/>
  <c r="M821" i="1"/>
  <c r="N821" i="1"/>
  <c r="O821" i="1"/>
  <c r="P821" i="1"/>
  <c r="Q821" i="1"/>
  <c r="R821" i="1"/>
  <c r="S821" i="1"/>
  <c r="T821" i="1"/>
  <c r="U821" i="1"/>
  <c r="M822" i="1"/>
  <c r="N822" i="1"/>
  <c r="O822" i="1"/>
  <c r="P822" i="1"/>
  <c r="Q822" i="1"/>
  <c r="R822" i="1"/>
  <c r="S822" i="1"/>
  <c r="T822" i="1"/>
  <c r="U822" i="1"/>
  <c r="M823" i="1"/>
  <c r="N823" i="1"/>
  <c r="O823" i="1"/>
  <c r="P823" i="1"/>
  <c r="Q823" i="1"/>
  <c r="R823" i="1"/>
  <c r="S823" i="1"/>
  <c r="T823" i="1"/>
  <c r="U823" i="1"/>
  <c r="M824" i="1"/>
  <c r="N824" i="1"/>
  <c r="O824" i="1"/>
  <c r="P824" i="1"/>
  <c r="Q824" i="1"/>
  <c r="R824" i="1"/>
  <c r="S824" i="1"/>
  <c r="T824" i="1"/>
  <c r="U824" i="1"/>
  <c r="M825" i="1"/>
  <c r="N825" i="1"/>
  <c r="O825" i="1"/>
  <c r="P825" i="1"/>
  <c r="Q825" i="1"/>
  <c r="R825" i="1"/>
  <c r="S825" i="1"/>
  <c r="T825" i="1"/>
  <c r="U825" i="1"/>
  <c r="M826" i="1"/>
  <c r="N826" i="1"/>
  <c r="O826" i="1"/>
  <c r="P826" i="1"/>
  <c r="Q826" i="1"/>
  <c r="R826" i="1"/>
  <c r="S826" i="1"/>
  <c r="T826" i="1"/>
  <c r="U826" i="1"/>
  <c r="M827" i="1"/>
  <c r="N827" i="1"/>
  <c r="O827" i="1"/>
  <c r="P827" i="1"/>
  <c r="Q827" i="1"/>
  <c r="R827" i="1"/>
  <c r="S827" i="1"/>
  <c r="T827" i="1"/>
  <c r="U827" i="1"/>
  <c r="M828" i="1"/>
  <c r="N828" i="1"/>
  <c r="O828" i="1"/>
  <c r="P828" i="1"/>
  <c r="Q828" i="1"/>
  <c r="R828" i="1"/>
  <c r="S828" i="1"/>
  <c r="T828" i="1"/>
  <c r="U828" i="1"/>
  <c r="M829" i="1"/>
  <c r="N829" i="1"/>
  <c r="O829" i="1"/>
  <c r="P829" i="1"/>
  <c r="Q829" i="1"/>
  <c r="R829" i="1"/>
  <c r="S829" i="1"/>
  <c r="T829" i="1"/>
  <c r="U829"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794" i="1"/>
  <c r="M686" i="1"/>
  <c r="N686" i="1"/>
  <c r="O686" i="1"/>
  <c r="P686" i="1"/>
  <c r="Q686" i="1"/>
  <c r="R686" i="1"/>
  <c r="S686" i="1"/>
  <c r="T686" i="1"/>
  <c r="U686" i="1"/>
  <c r="M687" i="1"/>
  <c r="N687" i="1"/>
  <c r="O687" i="1"/>
  <c r="P687" i="1"/>
  <c r="Q687" i="1"/>
  <c r="R687" i="1"/>
  <c r="S687" i="1"/>
  <c r="T687" i="1"/>
  <c r="U687" i="1"/>
  <c r="M688" i="1"/>
  <c r="N688" i="1"/>
  <c r="O688" i="1"/>
  <c r="P688" i="1"/>
  <c r="Q688" i="1"/>
  <c r="R688" i="1"/>
  <c r="S688" i="1"/>
  <c r="T688" i="1"/>
  <c r="U688" i="1"/>
  <c r="M689" i="1"/>
  <c r="N689" i="1"/>
  <c r="O689" i="1"/>
  <c r="P689" i="1"/>
  <c r="Q689" i="1"/>
  <c r="R689" i="1"/>
  <c r="S689" i="1"/>
  <c r="T689" i="1"/>
  <c r="U689" i="1"/>
  <c r="M690" i="1"/>
  <c r="N690" i="1"/>
  <c r="O690" i="1"/>
  <c r="P690" i="1"/>
  <c r="Q690" i="1"/>
  <c r="R690" i="1"/>
  <c r="S690" i="1"/>
  <c r="T690" i="1"/>
  <c r="U690" i="1"/>
  <c r="M691" i="1"/>
  <c r="N691" i="1"/>
  <c r="O691" i="1"/>
  <c r="P691" i="1"/>
  <c r="Q691" i="1"/>
  <c r="R691" i="1"/>
  <c r="S691" i="1"/>
  <c r="T691" i="1"/>
  <c r="U691" i="1"/>
  <c r="M692" i="1"/>
  <c r="N692" i="1"/>
  <c r="O692" i="1"/>
  <c r="P692" i="1"/>
  <c r="Q692" i="1"/>
  <c r="R692" i="1"/>
  <c r="S692" i="1"/>
  <c r="T692" i="1"/>
  <c r="U692" i="1"/>
  <c r="M693" i="1"/>
  <c r="N693" i="1"/>
  <c r="O693" i="1"/>
  <c r="P693" i="1"/>
  <c r="Q693" i="1"/>
  <c r="R693" i="1"/>
  <c r="S693" i="1"/>
  <c r="T693" i="1"/>
  <c r="U693" i="1"/>
  <c r="M694" i="1"/>
  <c r="N694" i="1"/>
  <c r="O694" i="1"/>
  <c r="P694" i="1"/>
  <c r="Q694" i="1"/>
  <c r="R694" i="1"/>
  <c r="S694" i="1"/>
  <c r="T694" i="1"/>
  <c r="U694" i="1"/>
  <c r="M695" i="1"/>
  <c r="N695" i="1"/>
  <c r="O695" i="1"/>
  <c r="P695" i="1"/>
  <c r="Q695" i="1"/>
  <c r="R695" i="1"/>
  <c r="S695" i="1"/>
  <c r="T695" i="1"/>
  <c r="U695" i="1"/>
  <c r="M696" i="1"/>
  <c r="N696" i="1"/>
  <c r="O696" i="1"/>
  <c r="P696" i="1"/>
  <c r="Q696" i="1"/>
  <c r="R696" i="1"/>
  <c r="S696" i="1"/>
  <c r="T696" i="1"/>
  <c r="U696" i="1"/>
  <c r="M697" i="1"/>
  <c r="N697" i="1"/>
  <c r="O697" i="1"/>
  <c r="P697" i="1"/>
  <c r="Q697" i="1"/>
  <c r="R697" i="1"/>
  <c r="S697" i="1"/>
  <c r="T697" i="1"/>
  <c r="U697" i="1"/>
  <c r="M698" i="1"/>
  <c r="N698" i="1"/>
  <c r="O698" i="1"/>
  <c r="P698" i="1"/>
  <c r="Q698" i="1"/>
  <c r="R698" i="1"/>
  <c r="S698" i="1"/>
  <c r="T698" i="1"/>
  <c r="U698" i="1"/>
  <c r="M699" i="1"/>
  <c r="N699" i="1"/>
  <c r="O699" i="1"/>
  <c r="P699" i="1"/>
  <c r="Q699" i="1"/>
  <c r="R699" i="1"/>
  <c r="S699" i="1"/>
  <c r="T699" i="1"/>
  <c r="U699" i="1"/>
  <c r="M700" i="1"/>
  <c r="N700" i="1"/>
  <c r="O700" i="1"/>
  <c r="P700" i="1"/>
  <c r="Q700" i="1"/>
  <c r="R700" i="1"/>
  <c r="S700" i="1"/>
  <c r="T700" i="1"/>
  <c r="U700" i="1"/>
  <c r="M701" i="1"/>
  <c r="N701" i="1"/>
  <c r="O701" i="1"/>
  <c r="P701" i="1"/>
  <c r="Q701" i="1"/>
  <c r="R701" i="1"/>
  <c r="S701" i="1"/>
  <c r="T701" i="1"/>
  <c r="U701" i="1"/>
  <c r="M702" i="1"/>
  <c r="N702" i="1"/>
  <c r="O702" i="1"/>
  <c r="P702" i="1"/>
  <c r="Q702" i="1"/>
  <c r="R702" i="1"/>
  <c r="S702" i="1"/>
  <c r="T702" i="1"/>
  <c r="U702" i="1"/>
  <c r="M703" i="1"/>
  <c r="N703" i="1"/>
  <c r="O703" i="1"/>
  <c r="P703" i="1"/>
  <c r="Q703" i="1"/>
  <c r="R703" i="1"/>
  <c r="S703" i="1"/>
  <c r="T703" i="1"/>
  <c r="U703" i="1"/>
  <c r="M704" i="1"/>
  <c r="N704" i="1"/>
  <c r="O704" i="1"/>
  <c r="P704" i="1"/>
  <c r="Q704" i="1"/>
  <c r="R704" i="1"/>
  <c r="S704" i="1"/>
  <c r="T704" i="1"/>
  <c r="U704" i="1"/>
  <c r="M705" i="1"/>
  <c r="N705" i="1"/>
  <c r="O705" i="1"/>
  <c r="P705" i="1"/>
  <c r="Q705" i="1"/>
  <c r="R705" i="1"/>
  <c r="S705" i="1"/>
  <c r="T705" i="1"/>
  <c r="U705" i="1"/>
  <c r="M706" i="1"/>
  <c r="N706" i="1"/>
  <c r="O706" i="1"/>
  <c r="P706" i="1"/>
  <c r="Q706" i="1"/>
  <c r="R706" i="1"/>
  <c r="S706" i="1"/>
  <c r="T706" i="1"/>
  <c r="U706" i="1"/>
  <c r="M707" i="1"/>
  <c r="N707" i="1"/>
  <c r="O707" i="1"/>
  <c r="P707" i="1"/>
  <c r="Q707" i="1"/>
  <c r="R707" i="1"/>
  <c r="S707" i="1"/>
  <c r="T707" i="1"/>
  <c r="U707" i="1"/>
  <c r="M708" i="1"/>
  <c r="N708" i="1"/>
  <c r="O708" i="1"/>
  <c r="P708" i="1"/>
  <c r="Q708" i="1"/>
  <c r="R708" i="1"/>
  <c r="S708" i="1"/>
  <c r="T708" i="1"/>
  <c r="U708" i="1"/>
  <c r="M709" i="1"/>
  <c r="N709" i="1"/>
  <c r="O709" i="1"/>
  <c r="P709" i="1"/>
  <c r="Q709" i="1"/>
  <c r="R709" i="1"/>
  <c r="S709" i="1"/>
  <c r="T709" i="1"/>
  <c r="U709" i="1"/>
  <c r="M710" i="1"/>
  <c r="N710" i="1"/>
  <c r="O710" i="1"/>
  <c r="P710" i="1"/>
  <c r="Q710" i="1"/>
  <c r="R710" i="1"/>
  <c r="S710" i="1"/>
  <c r="T710" i="1"/>
  <c r="U710" i="1"/>
  <c r="M711" i="1"/>
  <c r="N711" i="1"/>
  <c r="O711" i="1"/>
  <c r="P711" i="1"/>
  <c r="Q711" i="1"/>
  <c r="R711" i="1"/>
  <c r="S711" i="1"/>
  <c r="T711" i="1"/>
  <c r="U711" i="1"/>
  <c r="M712" i="1"/>
  <c r="N712" i="1"/>
  <c r="O712" i="1"/>
  <c r="P712" i="1"/>
  <c r="Q712" i="1"/>
  <c r="R712" i="1"/>
  <c r="S712" i="1"/>
  <c r="T712" i="1"/>
  <c r="U712" i="1"/>
  <c r="M713" i="1"/>
  <c r="N713" i="1"/>
  <c r="O713" i="1"/>
  <c r="P713" i="1"/>
  <c r="Q713" i="1"/>
  <c r="R713" i="1"/>
  <c r="S713" i="1"/>
  <c r="T713" i="1"/>
  <c r="U713" i="1"/>
  <c r="M714" i="1"/>
  <c r="N714" i="1"/>
  <c r="O714" i="1"/>
  <c r="P714" i="1"/>
  <c r="Q714" i="1"/>
  <c r="R714" i="1"/>
  <c r="S714" i="1"/>
  <c r="T714" i="1"/>
  <c r="U714" i="1"/>
  <c r="M715" i="1"/>
  <c r="N715" i="1"/>
  <c r="O715" i="1"/>
  <c r="P715" i="1"/>
  <c r="Q715" i="1"/>
  <c r="R715" i="1"/>
  <c r="S715" i="1"/>
  <c r="T715" i="1"/>
  <c r="U715" i="1"/>
  <c r="M716" i="1"/>
  <c r="N716" i="1"/>
  <c r="O716" i="1"/>
  <c r="P716" i="1"/>
  <c r="Q716" i="1"/>
  <c r="R716" i="1"/>
  <c r="S716" i="1"/>
  <c r="T716" i="1"/>
  <c r="U716" i="1"/>
  <c r="M717" i="1"/>
  <c r="N717" i="1"/>
  <c r="O717" i="1"/>
  <c r="P717" i="1"/>
  <c r="Q717" i="1"/>
  <c r="R717" i="1"/>
  <c r="S717" i="1"/>
  <c r="T717" i="1"/>
  <c r="U717" i="1"/>
  <c r="M718" i="1"/>
  <c r="N718" i="1"/>
  <c r="O718" i="1"/>
  <c r="P718" i="1"/>
  <c r="Q718" i="1"/>
  <c r="R718" i="1"/>
  <c r="S718" i="1"/>
  <c r="T718" i="1"/>
  <c r="U718" i="1"/>
  <c r="M719" i="1"/>
  <c r="N719" i="1"/>
  <c r="O719" i="1"/>
  <c r="P719" i="1"/>
  <c r="Q719" i="1"/>
  <c r="R719" i="1"/>
  <c r="S719" i="1"/>
  <c r="T719" i="1"/>
  <c r="U719" i="1"/>
  <c r="M720" i="1"/>
  <c r="N720" i="1"/>
  <c r="O720" i="1"/>
  <c r="P720" i="1"/>
  <c r="Q720" i="1"/>
  <c r="R720" i="1"/>
  <c r="S720" i="1"/>
  <c r="T720" i="1"/>
  <c r="U720" i="1"/>
  <c r="M721" i="1"/>
  <c r="N721" i="1"/>
  <c r="O721" i="1"/>
  <c r="P721" i="1"/>
  <c r="Q721" i="1"/>
  <c r="R721" i="1"/>
  <c r="S721" i="1"/>
  <c r="T721" i="1"/>
  <c r="U721"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686" i="1"/>
  <c r="L578" i="1"/>
  <c r="M542" i="1"/>
  <c r="N542" i="1"/>
  <c r="O542" i="1"/>
  <c r="P542" i="1"/>
  <c r="Q542" i="1"/>
  <c r="R542" i="1"/>
  <c r="S542" i="1"/>
  <c r="T542" i="1"/>
  <c r="U542" i="1"/>
  <c r="M543" i="1"/>
  <c r="N543" i="1"/>
  <c r="O543" i="1"/>
  <c r="P543" i="1"/>
  <c r="Q543" i="1"/>
  <c r="R543" i="1"/>
  <c r="S543" i="1"/>
  <c r="T543" i="1"/>
  <c r="U543" i="1"/>
  <c r="M544" i="1"/>
  <c r="N544" i="1"/>
  <c r="O544" i="1"/>
  <c r="P544" i="1"/>
  <c r="Q544" i="1"/>
  <c r="R544" i="1"/>
  <c r="S544" i="1"/>
  <c r="T544" i="1"/>
  <c r="U544" i="1"/>
  <c r="M545" i="1"/>
  <c r="N545" i="1"/>
  <c r="O545" i="1"/>
  <c r="P545" i="1"/>
  <c r="Q545" i="1"/>
  <c r="R545" i="1"/>
  <c r="S545" i="1"/>
  <c r="T545" i="1"/>
  <c r="U545" i="1"/>
  <c r="M546" i="1"/>
  <c r="N546" i="1"/>
  <c r="O546" i="1"/>
  <c r="P546" i="1"/>
  <c r="Q546" i="1"/>
  <c r="R546" i="1"/>
  <c r="S546" i="1"/>
  <c r="T546" i="1"/>
  <c r="U546" i="1"/>
  <c r="M547" i="1"/>
  <c r="N547" i="1"/>
  <c r="O547" i="1"/>
  <c r="P547" i="1"/>
  <c r="Q547" i="1"/>
  <c r="R547" i="1"/>
  <c r="S547" i="1"/>
  <c r="T547" i="1"/>
  <c r="U547" i="1"/>
  <c r="M548" i="1"/>
  <c r="N548" i="1"/>
  <c r="O548" i="1"/>
  <c r="P548" i="1"/>
  <c r="Q548" i="1"/>
  <c r="R548" i="1"/>
  <c r="S548" i="1"/>
  <c r="T548" i="1"/>
  <c r="U548" i="1"/>
  <c r="M549" i="1"/>
  <c r="N549" i="1"/>
  <c r="O549" i="1"/>
  <c r="P549" i="1"/>
  <c r="Q549" i="1"/>
  <c r="R549" i="1"/>
  <c r="S549" i="1"/>
  <c r="T549" i="1"/>
  <c r="U549" i="1"/>
  <c r="M550" i="1"/>
  <c r="N550" i="1"/>
  <c r="O550" i="1"/>
  <c r="P550" i="1"/>
  <c r="Q550" i="1"/>
  <c r="R550" i="1"/>
  <c r="S550" i="1"/>
  <c r="T550" i="1"/>
  <c r="U550" i="1"/>
  <c r="M551" i="1"/>
  <c r="N551" i="1"/>
  <c r="O551" i="1"/>
  <c r="P551" i="1"/>
  <c r="Q551" i="1"/>
  <c r="R551" i="1"/>
  <c r="S551" i="1"/>
  <c r="T551" i="1"/>
  <c r="U551" i="1"/>
  <c r="M552" i="1"/>
  <c r="N552" i="1"/>
  <c r="O552" i="1"/>
  <c r="P552" i="1"/>
  <c r="Q552" i="1"/>
  <c r="R552" i="1"/>
  <c r="S552" i="1"/>
  <c r="T552" i="1"/>
  <c r="U552" i="1"/>
  <c r="M553" i="1"/>
  <c r="N553" i="1"/>
  <c r="O553" i="1"/>
  <c r="P553" i="1"/>
  <c r="Q553" i="1"/>
  <c r="R553" i="1"/>
  <c r="S553" i="1"/>
  <c r="T553" i="1"/>
  <c r="U553" i="1"/>
  <c r="M554" i="1"/>
  <c r="N554" i="1"/>
  <c r="O554" i="1"/>
  <c r="P554" i="1"/>
  <c r="Q554" i="1"/>
  <c r="R554" i="1"/>
  <c r="S554" i="1"/>
  <c r="T554" i="1"/>
  <c r="U554" i="1"/>
  <c r="M555" i="1"/>
  <c r="N555" i="1"/>
  <c r="O555" i="1"/>
  <c r="P555" i="1"/>
  <c r="Q555" i="1"/>
  <c r="R555" i="1"/>
  <c r="S555" i="1"/>
  <c r="T555" i="1"/>
  <c r="U555" i="1"/>
  <c r="M556" i="1"/>
  <c r="N556" i="1"/>
  <c r="O556" i="1"/>
  <c r="P556" i="1"/>
  <c r="Q556" i="1"/>
  <c r="R556" i="1"/>
  <c r="S556" i="1"/>
  <c r="T556" i="1"/>
  <c r="U556" i="1"/>
  <c r="M557" i="1"/>
  <c r="N557" i="1"/>
  <c r="O557" i="1"/>
  <c r="P557" i="1"/>
  <c r="Q557" i="1"/>
  <c r="R557" i="1"/>
  <c r="S557" i="1"/>
  <c r="T557" i="1"/>
  <c r="U557" i="1"/>
  <c r="M558" i="1"/>
  <c r="N558" i="1"/>
  <c r="O558" i="1"/>
  <c r="P558" i="1"/>
  <c r="Q558" i="1"/>
  <c r="R558" i="1"/>
  <c r="S558" i="1"/>
  <c r="T558" i="1"/>
  <c r="U558" i="1"/>
  <c r="M559" i="1"/>
  <c r="N559" i="1"/>
  <c r="O559" i="1"/>
  <c r="P559" i="1"/>
  <c r="Q559" i="1"/>
  <c r="R559" i="1"/>
  <c r="S559" i="1"/>
  <c r="T559" i="1"/>
  <c r="U559" i="1"/>
  <c r="M560" i="1"/>
  <c r="N560" i="1"/>
  <c r="O560" i="1"/>
  <c r="P560" i="1"/>
  <c r="Q560" i="1"/>
  <c r="R560" i="1"/>
  <c r="S560" i="1"/>
  <c r="T560" i="1"/>
  <c r="U560" i="1"/>
  <c r="M561" i="1"/>
  <c r="N561" i="1"/>
  <c r="O561" i="1"/>
  <c r="P561" i="1"/>
  <c r="Q561" i="1"/>
  <c r="R561" i="1"/>
  <c r="S561" i="1"/>
  <c r="T561" i="1"/>
  <c r="U561" i="1"/>
  <c r="M562" i="1"/>
  <c r="N562" i="1"/>
  <c r="O562" i="1"/>
  <c r="P562" i="1"/>
  <c r="Q562" i="1"/>
  <c r="R562" i="1"/>
  <c r="S562" i="1"/>
  <c r="T562" i="1"/>
  <c r="U562" i="1"/>
  <c r="M563" i="1"/>
  <c r="N563" i="1"/>
  <c r="O563" i="1"/>
  <c r="P563" i="1"/>
  <c r="Q563" i="1"/>
  <c r="R563" i="1"/>
  <c r="S563" i="1"/>
  <c r="T563" i="1"/>
  <c r="U563" i="1"/>
  <c r="M564" i="1"/>
  <c r="N564" i="1"/>
  <c r="O564" i="1"/>
  <c r="P564" i="1"/>
  <c r="Q564" i="1"/>
  <c r="R564" i="1"/>
  <c r="S564" i="1"/>
  <c r="T564" i="1"/>
  <c r="U564" i="1"/>
  <c r="M565" i="1"/>
  <c r="N565" i="1"/>
  <c r="O565" i="1"/>
  <c r="P565" i="1"/>
  <c r="Q565" i="1"/>
  <c r="R565" i="1"/>
  <c r="S565" i="1"/>
  <c r="T565" i="1"/>
  <c r="U565" i="1"/>
  <c r="M566" i="1"/>
  <c r="N566" i="1"/>
  <c r="O566" i="1"/>
  <c r="P566" i="1"/>
  <c r="Q566" i="1"/>
  <c r="R566" i="1"/>
  <c r="S566" i="1"/>
  <c r="T566" i="1"/>
  <c r="U566" i="1"/>
  <c r="M567" i="1"/>
  <c r="N567" i="1"/>
  <c r="O567" i="1"/>
  <c r="P567" i="1"/>
  <c r="Q567" i="1"/>
  <c r="R567" i="1"/>
  <c r="S567" i="1"/>
  <c r="T567" i="1"/>
  <c r="U567" i="1"/>
  <c r="M568" i="1"/>
  <c r="N568" i="1"/>
  <c r="O568" i="1"/>
  <c r="P568" i="1"/>
  <c r="Q568" i="1"/>
  <c r="R568" i="1"/>
  <c r="S568" i="1"/>
  <c r="T568" i="1"/>
  <c r="U568" i="1"/>
  <c r="M569" i="1"/>
  <c r="N569" i="1"/>
  <c r="O569" i="1"/>
  <c r="P569" i="1"/>
  <c r="Q569" i="1"/>
  <c r="R569" i="1"/>
  <c r="S569" i="1"/>
  <c r="T569" i="1"/>
  <c r="U569" i="1"/>
  <c r="M570" i="1"/>
  <c r="N570" i="1"/>
  <c r="O570" i="1"/>
  <c r="P570" i="1"/>
  <c r="Q570" i="1"/>
  <c r="R570" i="1"/>
  <c r="S570" i="1"/>
  <c r="T570" i="1"/>
  <c r="U570" i="1"/>
  <c r="M571" i="1"/>
  <c r="N571" i="1"/>
  <c r="O571" i="1"/>
  <c r="P571" i="1"/>
  <c r="Q571" i="1"/>
  <c r="R571" i="1"/>
  <c r="S571" i="1"/>
  <c r="T571" i="1"/>
  <c r="U571" i="1"/>
  <c r="M572" i="1"/>
  <c r="N572" i="1"/>
  <c r="O572" i="1"/>
  <c r="P572" i="1"/>
  <c r="Q572" i="1"/>
  <c r="R572" i="1"/>
  <c r="S572" i="1"/>
  <c r="T572" i="1"/>
  <c r="U572" i="1"/>
  <c r="M573" i="1"/>
  <c r="N573" i="1"/>
  <c r="O573" i="1"/>
  <c r="P573" i="1"/>
  <c r="Q573" i="1"/>
  <c r="R573" i="1"/>
  <c r="S573" i="1"/>
  <c r="T573" i="1"/>
  <c r="U573" i="1"/>
  <c r="M574" i="1"/>
  <c r="N574" i="1"/>
  <c r="O574" i="1"/>
  <c r="P574" i="1"/>
  <c r="Q574" i="1"/>
  <c r="R574" i="1"/>
  <c r="S574" i="1"/>
  <c r="T574" i="1"/>
  <c r="U574" i="1"/>
  <c r="M575" i="1"/>
  <c r="N575" i="1"/>
  <c r="O575" i="1"/>
  <c r="P575" i="1"/>
  <c r="Q575" i="1"/>
  <c r="R575" i="1"/>
  <c r="S575" i="1"/>
  <c r="T575" i="1"/>
  <c r="U575" i="1"/>
  <c r="M576" i="1"/>
  <c r="N576" i="1"/>
  <c r="O576" i="1"/>
  <c r="P576" i="1"/>
  <c r="Q576" i="1"/>
  <c r="R576" i="1"/>
  <c r="S576" i="1"/>
  <c r="T576" i="1"/>
  <c r="U576" i="1"/>
  <c r="M577" i="1"/>
  <c r="N577" i="1"/>
  <c r="O577" i="1"/>
  <c r="P577" i="1"/>
  <c r="Q577" i="1"/>
  <c r="R577" i="1"/>
  <c r="S577" i="1"/>
  <c r="T577" i="1"/>
  <c r="U577"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42" i="1"/>
  <c r="M398" i="1"/>
  <c r="N398" i="1"/>
  <c r="O398" i="1"/>
  <c r="P398" i="1"/>
  <c r="Q398" i="1"/>
  <c r="R398" i="1"/>
  <c r="S398" i="1"/>
  <c r="T398" i="1"/>
  <c r="U398" i="1"/>
  <c r="M399" i="1"/>
  <c r="N399" i="1"/>
  <c r="O399" i="1"/>
  <c r="P399" i="1"/>
  <c r="Q399" i="1"/>
  <c r="R399" i="1"/>
  <c r="S399" i="1"/>
  <c r="T399" i="1"/>
  <c r="U399" i="1"/>
  <c r="M400" i="1"/>
  <c r="N400" i="1"/>
  <c r="O400" i="1"/>
  <c r="P400" i="1"/>
  <c r="Q400" i="1"/>
  <c r="R400" i="1"/>
  <c r="S400" i="1"/>
  <c r="T400" i="1"/>
  <c r="U400" i="1"/>
  <c r="M401" i="1"/>
  <c r="N401" i="1"/>
  <c r="O401" i="1"/>
  <c r="P401" i="1"/>
  <c r="Q401" i="1"/>
  <c r="R401" i="1"/>
  <c r="S401" i="1"/>
  <c r="T401" i="1"/>
  <c r="U401" i="1"/>
  <c r="M402" i="1"/>
  <c r="N402" i="1"/>
  <c r="O402" i="1"/>
  <c r="P402" i="1"/>
  <c r="Q402" i="1"/>
  <c r="R402" i="1"/>
  <c r="S402" i="1"/>
  <c r="T402" i="1"/>
  <c r="U402" i="1"/>
  <c r="M403" i="1"/>
  <c r="N403" i="1"/>
  <c r="O403" i="1"/>
  <c r="P403" i="1"/>
  <c r="Q403" i="1"/>
  <c r="R403" i="1"/>
  <c r="S403" i="1"/>
  <c r="T403" i="1"/>
  <c r="U403" i="1"/>
  <c r="M404" i="1"/>
  <c r="N404" i="1"/>
  <c r="O404" i="1"/>
  <c r="P404" i="1"/>
  <c r="Q404" i="1"/>
  <c r="R404" i="1"/>
  <c r="S404" i="1"/>
  <c r="T404" i="1"/>
  <c r="U404" i="1"/>
  <c r="M405" i="1"/>
  <c r="N405" i="1"/>
  <c r="O405" i="1"/>
  <c r="P405" i="1"/>
  <c r="Q405" i="1"/>
  <c r="R405" i="1"/>
  <c r="S405" i="1"/>
  <c r="T405" i="1"/>
  <c r="U405" i="1"/>
  <c r="M406" i="1"/>
  <c r="N406" i="1"/>
  <c r="O406" i="1"/>
  <c r="P406" i="1"/>
  <c r="Q406" i="1"/>
  <c r="R406" i="1"/>
  <c r="S406" i="1"/>
  <c r="T406" i="1"/>
  <c r="U406" i="1"/>
  <c r="M407" i="1"/>
  <c r="N407" i="1"/>
  <c r="O407" i="1"/>
  <c r="P407" i="1"/>
  <c r="Q407" i="1"/>
  <c r="R407" i="1"/>
  <c r="S407" i="1"/>
  <c r="T407" i="1"/>
  <c r="U407" i="1"/>
  <c r="M408" i="1"/>
  <c r="N408" i="1"/>
  <c r="O408" i="1"/>
  <c r="P408" i="1"/>
  <c r="Q408" i="1"/>
  <c r="R408" i="1"/>
  <c r="S408" i="1"/>
  <c r="T408" i="1"/>
  <c r="U408" i="1"/>
  <c r="M409" i="1"/>
  <c r="N409" i="1"/>
  <c r="O409" i="1"/>
  <c r="P409" i="1"/>
  <c r="Q409" i="1"/>
  <c r="R409" i="1"/>
  <c r="S409" i="1"/>
  <c r="T409" i="1"/>
  <c r="U409" i="1"/>
  <c r="M410" i="1"/>
  <c r="N410" i="1"/>
  <c r="O410" i="1"/>
  <c r="P410" i="1"/>
  <c r="Q410" i="1"/>
  <c r="R410" i="1"/>
  <c r="S410" i="1"/>
  <c r="T410" i="1"/>
  <c r="U410" i="1"/>
  <c r="M411" i="1"/>
  <c r="N411" i="1"/>
  <c r="O411" i="1"/>
  <c r="P411" i="1"/>
  <c r="Q411" i="1"/>
  <c r="R411" i="1"/>
  <c r="S411" i="1"/>
  <c r="T411" i="1"/>
  <c r="U411" i="1"/>
  <c r="M412" i="1"/>
  <c r="N412" i="1"/>
  <c r="O412" i="1"/>
  <c r="P412" i="1"/>
  <c r="Q412" i="1"/>
  <c r="R412" i="1"/>
  <c r="S412" i="1"/>
  <c r="T412" i="1"/>
  <c r="U412" i="1"/>
  <c r="M413" i="1"/>
  <c r="N413" i="1"/>
  <c r="O413" i="1"/>
  <c r="P413" i="1"/>
  <c r="Q413" i="1"/>
  <c r="R413" i="1"/>
  <c r="S413" i="1"/>
  <c r="T413" i="1"/>
  <c r="U413" i="1"/>
  <c r="M414" i="1"/>
  <c r="N414" i="1"/>
  <c r="O414" i="1"/>
  <c r="P414" i="1"/>
  <c r="Q414" i="1"/>
  <c r="R414" i="1"/>
  <c r="S414" i="1"/>
  <c r="T414" i="1"/>
  <c r="U414" i="1"/>
  <c r="M415" i="1"/>
  <c r="N415" i="1"/>
  <c r="O415" i="1"/>
  <c r="P415" i="1"/>
  <c r="Q415" i="1"/>
  <c r="R415" i="1"/>
  <c r="S415" i="1"/>
  <c r="T415" i="1"/>
  <c r="U415" i="1"/>
  <c r="M416" i="1"/>
  <c r="N416" i="1"/>
  <c r="O416" i="1"/>
  <c r="P416" i="1"/>
  <c r="Q416" i="1"/>
  <c r="R416" i="1"/>
  <c r="S416" i="1"/>
  <c r="T416" i="1"/>
  <c r="U416" i="1"/>
  <c r="M417" i="1"/>
  <c r="N417" i="1"/>
  <c r="O417" i="1"/>
  <c r="P417" i="1"/>
  <c r="Q417" i="1"/>
  <c r="R417" i="1"/>
  <c r="S417" i="1"/>
  <c r="T417" i="1"/>
  <c r="U417" i="1"/>
  <c r="M418" i="1"/>
  <c r="N418" i="1"/>
  <c r="O418" i="1"/>
  <c r="P418" i="1"/>
  <c r="Q418" i="1"/>
  <c r="R418" i="1"/>
  <c r="S418" i="1"/>
  <c r="T418" i="1"/>
  <c r="U418" i="1"/>
  <c r="M419" i="1"/>
  <c r="N419" i="1"/>
  <c r="O419" i="1"/>
  <c r="P419" i="1"/>
  <c r="Q419" i="1"/>
  <c r="R419" i="1"/>
  <c r="S419" i="1"/>
  <c r="T419" i="1"/>
  <c r="U419" i="1"/>
  <c r="M420" i="1"/>
  <c r="N420" i="1"/>
  <c r="O420" i="1"/>
  <c r="P420" i="1"/>
  <c r="Q420" i="1"/>
  <c r="R420" i="1"/>
  <c r="S420" i="1"/>
  <c r="T420" i="1"/>
  <c r="U420" i="1"/>
  <c r="M421" i="1"/>
  <c r="N421" i="1"/>
  <c r="O421" i="1"/>
  <c r="P421" i="1"/>
  <c r="Q421" i="1"/>
  <c r="R421" i="1"/>
  <c r="S421" i="1"/>
  <c r="T421" i="1"/>
  <c r="U421" i="1"/>
  <c r="M422" i="1"/>
  <c r="N422" i="1"/>
  <c r="O422" i="1"/>
  <c r="P422" i="1"/>
  <c r="Q422" i="1"/>
  <c r="R422" i="1"/>
  <c r="S422" i="1"/>
  <c r="T422" i="1"/>
  <c r="U422" i="1"/>
  <c r="M423" i="1"/>
  <c r="N423" i="1"/>
  <c r="O423" i="1"/>
  <c r="P423" i="1"/>
  <c r="Q423" i="1"/>
  <c r="R423" i="1"/>
  <c r="S423" i="1"/>
  <c r="T423" i="1"/>
  <c r="U423" i="1"/>
  <c r="M424" i="1"/>
  <c r="N424" i="1"/>
  <c r="O424" i="1"/>
  <c r="P424" i="1"/>
  <c r="Q424" i="1"/>
  <c r="R424" i="1"/>
  <c r="S424" i="1"/>
  <c r="T424" i="1"/>
  <c r="U424" i="1"/>
  <c r="M425" i="1"/>
  <c r="N425" i="1"/>
  <c r="O425" i="1"/>
  <c r="P425" i="1"/>
  <c r="Q425" i="1"/>
  <c r="R425" i="1"/>
  <c r="S425" i="1"/>
  <c r="T425" i="1"/>
  <c r="U425" i="1"/>
  <c r="M426" i="1"/>
  <c r="N426" i="1"/>
  <c r="O426" i="1"/>
  <c r="P426" i="1"/>
  <c r="Q426" i="1"/>
  <c r="R426" i="1"/>
  <c r="S426" i="1"/>
  <c r="T426" i="1"/>
  <c r="U426" i="1"/>
  <c r="M427" i="1"/>
  <c r="N427" i="1"/>
  <c r="O427" i="1"/>
  <c r="P427" i="1"/>
  <c r="Q427" i="1"/>
  <c r="R427" i="1"/>
  <c r="S427" i="1"/>
  <c r="T427" i="1"/>
  <c r="U427" i="1"/>
  <c r="M428" i="1"/>
  <c r="N428" i="1"/>
  <c r="O428" i="1"/>
  <c r="P428" i="1"/>
  <c r="Q428" i="1"/>
  <c r="R428" i="1"/>
  <c r="S428" i="1"/>
  <c r="T428" i="1"/>
  <c r="U428" i="1"/>
  <c r="M429" i="1"/>
  <c r="N429" i="1"/>
  <c r="O429" i="1"/>
  <c r="P429" i="1"/>
  <c r="Q429" i="1"/>
  <c r="R429" i="1"/>
  <c r="S429" i="1"/>
  <c r="T429" i="1"/>
  <c r="U429" i="1"/>
  <c r="M430" i="1"/>
  <c r="N430" i="1"/>
  <c r="O430" i="1"/>
  <c r="P430" i="1"/>
  <c r="Q430" i="1"/>
  <c r="R430" i="1"/>
  <c r="S430" i="1"/>
  <c r="T430" i="1"/>
  <c r="U430" i="1"/>
  <c r="M431" i="1"/>
  <c r="N431" i="1"/>
  <c r="O431" i="1"/>
  <c r="P431" i="1"/>
  <c r="Q431" i="1"/>
  <c r="R431" i="1"/>
  <c r="S431" i="1"/>
  <c r="T431" i="1"/>
  <c r="U431" i="1"/>
  <c r="M432" i="1"/>
  <c r="N432" i="1"/>
  <c r="O432" i="1"/>
  <c r="P432" i="1"/>
  <c r="Q432" i="1"/>
  <c r="R432" i="1"/>
  <c r="S432" i="1"/>
  <c r="T432" i="1"/>
  <c r="U432" i="1"/>
  <c r="M433" i="1"/>
  <c r="N433" i="1"/>
  <c r="O433" i="1"/>
  <c r="P433" i="1"/>
  <c r="Q433" i="1"/>
  <c r="R433" i="1"/>
  <c r="S433" i="1"/>
  <c r="T433" i="1"/>
  <c r="U433"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398" i="1"/>
  <c r="M290" i="1"/>
  <c r="N290" i="1"/>
  <c r="O290" i="1"/>
  <c r="P290" i="1"/>
  <c r="Q290" i="1"/>
  <c r="R290" i="1"/>
  <c r="S290" i="1"/>
  <c r="T290" i="1"/>
  <c r="U290" i="1"/>
  <c r="M291" i="1"/>
  <c r="N291" i="1"/>
  <c r="O291" i="1"/>
  <c r="P291" i="1"/>
  <c r="Q291" i="1"/>
  <c r="R291" i="1"/>
  <c r="S291" i="1"/>
  <c r="T291" i="1"/>
  <c r="U291" i="1"/>
  <c r="M292" i="1"/>
  <c r="N292" i="1"/>
  <c r="O292" i="1"/>
  <c r="P292" i="1"/>
  <c r="Q292" i="1"/>
  <c r="R292" i="1"/>
  <c r="S292" i="1"/>
  <c r="T292" i="1"/>
  <c r="U292" i="1"/>
  <c r="M293" i="1"/>
  <c r="N293" i="1"/>
  <c r="O293" i="1"/>
  <c r="P293" i="1"/>
  <c r="Q293" i="1"/>
  <c r="R293" i="1"/>
  <c r="S293" i="1"/>
  <c r="T293" i="1"/>
  <c r="U293" i="1"/>
  <c r="M294" i="1"/>
  <c r="N294" i="1"/>
  <c r="O294" i="1"/>
  <c r="P294" i="1"/>
  <c r="Q294" i="1"/>
  <c r="R294" i="1"/>
  <c r="S294" i="1"/>
  <c r="T294" i="1"/>
  <c r="U294" i="1"/>
  <c r="M295" i="1"/>
  <c r="N295" i="1"/>
  <c r="O295" i="1"/>
  <c r="P295" i="1"/>
  <c r="Q295" i="1"/>
  <c r="R295" i="1"/>
  <c r="S295" i="1"/>
  <c r="T295" i="1"/>
  <c r="U295" i="1"/>
  <c r="M296" i="1"/>
  <c r="N296" i="1"/>
  <c r="O296" i="1"/>
  <c r="P296" i="1"/>
  <c r="Q296" i="1"/>
  <c r="R296" i="1"/>
  <c r="S296" i="1"/>
  <c r="T296" i="1"/>
  <c r="U296" i="1"/>
  <c r="M297" i="1"/>
  <c r="N297" i="1"/>
  <c r="O297" i="1"/>
  <c r="P297" i="1"/>
  <c r="Q297" i="1"/>
  <c r="R297" i="1"/>
  <c r="S297" i="1"/>
  <c r="T297" i="1"/>
  <c r="U297" i="1"/>
  <c r="M298" i="1"/>
  <c r="N298" i="1"/>
  <c r="O298" i="1"/>
  <c r="P298" i="1"/>
  <c r="Q298" i="1"/>
  <c r="R298" i="1"/>
  <c r="S298" i="1"/>
  <c r="T298" i="1"/>
  <c r="U298" i="1"/>
  <c r="M299" i="1"/>
  <c r="N299" i="1"/>
  <c r="O299" i="1"/>
  <c r="P299" i="1"/>
  <c r="Q299" i="1"/>
  <c r="R299" i="1"/>
  <c r="S299" i="1"/>
  <c r="T299" i="1"/>
  <c r="U299" i="1"/>
  <c r="M300" i="1"/>
  <c r="N300" i="1"/>
  <c r="O300" i="1"/>
  <c r="P300" i="1"/>
  <c r="Q300" i="1"/>
  <c r="R300" i="1"/>
  <c r="S300" i="1"/>
  <c r="T300" i="1"/>
  <c r="U300" i="1"/>
  <c r="M301" i="1"/>
  <c r="N301" i="1"/>
  <c r="O301" i="1"/>
  <c r="P301" i="1"/>
  <c r="Q301" i="1"/>
  <c r="R301" i="1"/>
  <c r="S301" i="1"/>
  <c r="T301" i="1"/>
  <c r="U301" i="1"/>
  <c r="M302" i="1"/>
  <c r="N302" i="1"/>
  <c r="O302" i="1"/>
  <c r="P302" i="1"/>
  <c r="Q302" i="1"/>
  <c r="R302" i="1"/>
  <c r="S302" i="1"/>
  <c r="T302" i="1"/>
  <c r="U302" i="1"/>
  <c r="M303" i="1"/>
  <c r="N303" i="1"/>
  <c r="O303" i="1"/>
  <c r="P303" i="1"/>
  <c r="Q303" i="1"/>
  <c r="R303" i="1"/>
  <c r="S303" i="1"/>
  <c r="T303" i="1"/>
  <c r="U303" i="1"/>
  <c r="M304" i="1"/>
  <c r="N304" i="1"/>
  <c r="O304" i="1"/>
  <c r="P304" i="1"/>
  <c r="Q304" i="1"/>
  <c r="R304" i="1"/>
  <c r="S304" i="1"/>
  <c r="T304" i="1"/>
  <c r="U304" i="1"/>
  <c r="M305" i="1"/>
  <c r="N305" i="1"/>
  <c r="O305" i="1"/>
  <c r="P305" i="1"/>
  <c r="Q305" i="1"/>
  <c r="R305" i="1"/>
  <c r="S305" i="1"/>
  <c r="T305" i="1"/>
  <c r="U305" i="1"/>
  <c r="M306" i="1"/>
  <c r="N306" i="1"/>
  <c r="O306" i="1"/>
  <c r="P306" i="1"/>
  <c r="Q306" i="1"/>
  <c r="R306" i="1"/>
  <c r="S306" i="1"/>
  <c r="T306" i="1"/>
  <c r="U306" i="1"/>
  <c r="M307" i="1"/>
  <c r="N307" i="1"/>
  <c r="O307" i="1"/>
  <c r="P307" i="1"/>
  <c r="Q307" i="1"/>
  <c r="R307" i="1"/>
  <c r="S307" i="1"/>
  <c r="T307" i="1"/>
  <c r="U307" i="1"/>
  <c r="M308" i="1"/>
  <c r="N308" i="1"/>
  <c r="O308" i="1"/>
  <c r="P308" i="1"/>
  <c r="Q308" i="1"/>
  <c r="R308" i="1"/>
  <c r="S308" i="1"/>
  <c r="T308" i="1"/>
  <c r="U308" i="1"/>
  <c r="M309" i="1"/>
  <c r="N309" i="1"/>
  <c r="O309" i="1"/>
  <c r="P309" i="1"/>
  <c r="Q309" i="1"/>
  <c r="R309" i="1"/>
  <c r="S309" i="1"/>
  <c r="T309" i="1"/>
  <c r="U309" i="1"/>
  <c r="M310" i="1"/>
  <c r="N310" i="1"/>
  <c r="O310" i="1"/>
  <c r="P310" i="1"/>
  <c r="Q310" i="1"/>
  <c r="R310" i="1"/>
  <c r="S310" i="1"/>
  <c r="T310" i="1"/>
  <c r="U310" i="1"/>
  <c r="M311" i="1"/>
  <c r="N311" i="1"/>
  <c r="O311" i="1"/>
  <c r="P311" i="1"/>
  <c r="Q311" i="1"/>
  <c r="R311" i="1"/>
  <c r="S311" i="1"/>
  <c r="T311" i="1"/>
  <c r="U311" i="1"/>
  <c r="M312" i="1"/>
  <c r="N312" i="1"/>
  <c r="O312" i="1"/>
  <c r="P312" i="1"/>
  <c r="Q312" i="1"/>
  <c r="R312" i="1"/>
  <c r="S312" i="1"/>
  <c r="T312" i="1"/>
  <c r="U312" i="1"/>
  <c r="M313" i="1"/>
  <c r="N313" i="1"/>
  <c r="O313" i="1"/>
  <c r="P313" i="1"/>
  <c r="Q313" i="1"/>
  <c r="R313" i="1"/>
  <c r="S313" i="1"/>
  <c r="T313" i="1"/>
  <c r="U313" i="1"/>
  <c r="M314" i="1"/>
  <c r="N314" i="1"/>
  <c r="O314" i="1"/>
  <c r="P314" i="1"/>
  <c r="Q314" i="1"/>
  <c r="R314" i="1"/>
  <c r="S314" i="1"/>
  <c r="T314" i="1"/>
  <c r="U314" i="1"/>
  <c r="M315" i="1"/>
  <c r="N315" i="1"/>
  <c r="O315" i="1"/>
  <c r="P315" i="1"/>
  <c r="Q315" i="1"/>
  <c r="R315" i="1"/>
  <c r="S315" i="1"/>
  <c r="T315" i="1"/>
  <c r="U315" i="1"/>
  <c r="M316" i="1"/>
  <c r="N316" i="1"/>
  <c r="O316" i="1"/>
  <c r="P316" i="1"/>
  <c r="Q316" i="1"/>
  <c r="R316" i="1"/>
  <c r="S316" i="1"/>
  <c r="T316" i="1"/>
  <c r="U316" i="1"/>
  <c r="M317" i="1"/>
  <c r="N317" i="1"/>
  <c r="O317" i="1"/>
  <c r="P317" i="1"/>
  <c r="Q317" i="1"/>
  <c r="R317" i="1"/>
  <c r="S317" i="1"/>
  <c r="T317" i="1"/>
  <c r="U317" i="1"/>
  <c r="M318" i="1"/>
  <c r="N318" i="1"/>
  <c r="O318" i="1"/>
  <c r="P318" i="1"/>
  <c r="Q318" i="1"/>
  <c r="R318" i="1"/>
  <c r="S318" i="1"/>
  <c r="T318" i="1"/>
  <c r="U318" i="1"/>
  <c r="M319" i="1"/>
  <c r="N319" i="1"/>
  <c r="O319" i="1"/>
  <c r="P319" i="1"/>
  <c r="Q319" i="1"/>
  <c r="R319" i="1"/>
  <c r="S319" i="1"/>
  <c r="T319" i="1"/>
  <c r="U319" i="1"/>
  <c r="M320" i="1"/>
  <c r="N320" i="1"/>
  <c r="O320" i="1"/>
  <c r="P320" i="1"/>
  <c r="Q320" i="1"/>
  <c r="R320" i="1"/>
  <c r="S320" i="1"/>
  <c r="T320" i="1"/>
  <c r="U320" i="1"/>
  <c r="M321" i="1"/>
  <c r="N321" i="1"/>
  <c r="O321" i="1"/>
  <c r="P321" i="1"/>
  <c r="Q321" i="1"/>
  <c r="R321" i="1"/>
  <c r="S321" i="1"/>
  <c r="T321" i="1"/>
  <c r="U321" i="1"/>
  <c r="M322" i="1"/>
  <c r="N322" i="1"/>
  <c r="O322" i="1"/>
  <c r="P322" i="1"/>
  <c r="Q322" i="1"/>
  <c r="R322" i="1"/>
  <c r="S322" i="1"/>
  <c r="T322" i="1"/>
  <c r="U322" i="1"/>
  <c r="M323" i="1"/>
  <c r="N323" i="1"/>
  <c r="O323" i="1"/>
  <c r="P323" i="1"/>
  <c r="Q323" i="1"/>
  <c r="R323" i="1"/>
  <c r="S323" i="1"/>
  <c r="T323" i="1"/>
  <c r="U323" i="1"/>
  <c r="M324" i="1"/>
  <c r="N324" i="1"/>
  <c r="O324" i="1"/>
  <c r="P324" i="1"/>
  <c r="Q324" i="1"/>
  <c r="R324" i="1"/>
  <c r="S324" i="1"/>
  <c r="T324" i="1"/>
  <c r="U324" i="1"/>
  <c r="M325" i="1"/>
  <c r="N325" i="1"/>
  <c r="O325" i="1"/>
  <c r="P325" i="1"/>
  <c r="Q325" i="1"/>
  <c r="R325" i="1"/>
  <c r="S325" i="1"/>
  <c r="T325" i="1"/>
  <c r="U325"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290" i="1"/>
  <c r="L182" i="1"/>
  <c r="M146" i="1"/>
  <c r="N146" i="1"/>
  <c r="O146" i="1"/>
  <c r="P146" i="1"/>
  <c r="Q146" i="1"/>
  <c r="R146" i="1"/>
  <c r="S146" i="1"/>
  <c r="T146" i="1"/>
  <c r="U146" i="1"/>
  <c r="M147" i="1"/>
  <c r="N147" i="1"/>
  <c r="O147" i="1"/>
  <c r="P147" i="1"/>
  <c r="Q147" i="1"/>
  <c r="R147" i="1"/>
  <c r="S147" i="1"/>
  <c r="T147" i="1"/>
  <c r="U147" i="1"/>
  <c r="M148" i="1"/>
  <c r="N148" i="1"/>
  <c r="O148" i="1"/>
  <c r="P148" i="1"/>
  <c r="Q148" i="1"/>
  <c r="R148" i="1"/>
  <c r="S148" i="1"/>
  <c r="T148" i="1"/>
  <c r="U148" i="1"/>
  <c r="M149" i="1"/>
  <c r="N149" i="1"/>
  <c r="O149" i="1"/>
  <c r="P149" i="1"/>
  <c r="Q149" i="1"/>
  <c r="R149" i="1"/>
  <c r="S149" i="1"/>
  <c r="T149" i="1"/>
  <c r="U149" i="1"/>
  <c r="M150" i="1"/>
  <c r="N150" i="1"/>
  <c r="O150" i="1"/>
  <c r="P150" i="1"/>
  <c r="Q150" i="1"/>
  <c r="R150" i="1"/>
  <c r="S150" i="1"/>
  <c r="T150" i="1"/>
  <c r="U150" i="1"/>
  <c r="M151" i="1"/>
  <c r="N151" i="1"/>
  <c r="O151" i="1"/>
  <c r="P151" i="1"/>
  <c r="Q151" i="1"/>
  <c r="R151" i="1"/>
  <c r="S151" i="1"/>
  <c r="T151" i="1"/>
  <c r="U151" i="1"/>
  <c r="M152" i="1"/>
  <c r="N152" i="1"/>
  <c r="O152" i="1"/>
  <c r="P152" i="1"/>
  <c r="Q152" i="1"/>
  <c r="R152" i="1"/>
  <c r="S152" i="1"/>
  <c r="T152" i="1"/>
  <c r="U152" i="1"/>
  <c r="M153" i="1"/>
  <c r="N153" i="1"/>
  <c r="O153" i="1"/>
  <c r="P153" i="1"/>
  <c r="Q153" i="1"/>
  <c r="R153" i="1"/>
  <c r="S153" i="1"/>
  <c r="T153" i="1"/>
  <c r="U153" i="1"/>
  <c r="M154" i="1"/>
  <c r="N154" i="1"/>
  <c r="O154" i="1"/>
  <c r="P154" i="1"/>
  <c r="Q154" i="1"/>
  <c r="R154" i="1"/>
  <c r="S154" i="1"/>
  <c r="T154" i="1"/>
  <c r="U154" i="1"/>
  <c r="M155" i="1"/>
  <c r="N155" i="1"/>
  <c r="O155" i="1"/>
  <c r="P155" i="1"/>
  <c r="Q155" i="1"/>
  <c r="R155" i="1"/>
  <c r="S155" i="1"/>
  <c r="T155" i="1"/>
  <c r="U155" i="1"/>
  <c r="M156" i="1"/>
  <c r="N156" i="1"/>
  <c r="O156" i="1"/>
  <c r="P156" i="1"/>
  <c r="Q156" i="1"/>
  <c r="R156" i="1"/>
  <c r="S156" i="1"/>
  <c r="T156" i="1"/>
  <c r="U156" i="1"/>
  <c r="M157" i="1"/>
  <c r="N157" i="1"/>
  <c r="O157" i="1"/>
  <c r="P157" i="1"/>
  <c r="Q157" i="1"/>
  <c r="R157" i="1"/>
  <c r="S157" i="1"/>
  <c r="T157" i="1"/>
  <c r="U157" i="1"/>
  <c r="M158" i="1"/>
  <c r="N158" i="1"/>
  <c r="O158" i="1"/>
  <c r="P158" i="1"/>
  <c r="Q158" i="1"/>
  <c r="R158" i="1"/>
  <c r="S158" i="1"/>
  <c r="T158" i="1"/>
  <c r="U158" i="1"/>
  <c r="M159" i="1"/>
  <c r="N159" i="1"/>
  <c r="O159" i="1"/>
  <c r="P159" i="1"/>
  <c r="Q159" i="1"/>
  <c r="R159" i="1"/>
  <c r="S159" i="1"/>
  <c r="T159" i="1"/>
  <c r="U159" i="1"/>
  <c r="M160" i="1"/>
  <c r="N160" i="1"/>
  <c r="O160" i="1"/>
  <c r="P160" i="1"/>
  <c r="Q160" i="1"/>
  <c r="R160" i="1"/>
  <c r="S160" i="1"/>
  <c r="T160" i="1"/>
  <c r="U160" i="1"/>
  <c r="M161" i="1"/>
  <c r="N161" i="1"/>
  <c r="O161" i="1"/>
  <c r="P161" i="1"/>
  <c r="Q161" i="1"/>
  <c r="R161" i="1"/>
  <c r="S161" i="1"/>
  <c r="T161" i="1"/>
  <c r="U161" i="1"/>
  <c r="M162" i="1"/>
  <c r="N162" i="1"/>
  <c r="O162" i="1"/>
  <c r="P162" i="1"/>
  <c r="Q162" i="1"/>
  <c r="R162" i="1"/>
  <c r="S162" i="1"/>
  <c r="T162" i="1"/>
  <c r="U162" i="1"/>
  <c r="M163" i="1"/>
  <c r="N163" i="1"/>
  <c r="O163" i="1"/>
  <c r="P163" i="1"/>
  <c r="Q163" i="1"/>
  <c r="R163" i="1"/>
  <c r="S163" i="1"/>
  <c r="T163" i="1"/>
  <c r="U163" i="1"/>
  <c r="M164" i="1"/>
  <c r="N164" i="1"/>
  <c r="O164" i="1"/>
  <c r="P164" i="1"/>
  <c r="Q164" i="1"/>
  <c r="R164" i="1"/>
  <c r="S164" i="1"/>
  <c r="T164" i="1"/>
  <c r="U164" i="1"/>
  <c r="M165" i="1"/>
  <c r="N165" i="1"/>
  <c r="O165" i="1"/>
  <c r="P165" i="1"/>
  <c r="Q165" i="1"/>
  <c r="R165" i="1"/>
  <c r="S165" i="1"/>
  <c r="T165" i="1"/>
  <c r="U165" i="1"/>
  <c r="M166" i="1"/>
  <c r="N166" i="1"/>
  <c r="O166" i="1"/>
  <c r="P166" i="1"/>
  <c r="Q166" i="1"/>
  <c r="R166" i="1"/>
  <c r="S166" i="1"/>
  <c r="T166" i="1"/>
  <c r="U166" i="1"/>
  <c r="M167" i="1"/>
  <c r="N167" i="1"/>
  <c r="O167" i="1"/>
  <c r="P167" i="1"/>
  <c r="Q167" i="1"/>
  <c r="R167" i="1"/>
  <c r="S167" i="1"/>
  <c r="T167" i="1"/>
  <c r="U167" i="1"/>
  <c r="M168" i="1"/>
  <c r="N168" i="1"/>
  <c r="O168" i="1"/>
  <c r="P168" i="1"/>
  <c r="Q168" i="1"/>
  <c r="R168" i="1"/>
  <c r="S168" i="1"/>
  <c r="T168" i="1"/>
  <c r="U168" i="1"/>
  <c r="M169" i="1"/>
  <c r="N169" i="1"/>
  <c r="O169" i="1"/>
  <c r="P169" i="1"/>
  <c r="Q169" i="1"/>
  <c r="R169" i="1"/>
  <c r="S169" i="1"/>
  <c r="T169" i="1"/>
  <c r="U169" i="1"/>
  <c r="M170" i="1"/>
  <c r="N170" i="1"/>
  <c r="O170" i="1"/>
  <c r="P170" i="1"/>
  <c r="Q170" i="1"/>
  <c r="R170" i="1"/>
  <c r="S170" i="1"/>
  <c r="T170" i="1"/>
  <c r="U170" i="1"/>
  <c r="M171" i="1"/>
  <c r="N171" i="1"/>
  <c r="O171" i="1"/>
  <c r="P171" i="1"/>
  <c r="Q171" i="1"/>
  <c r="R171" i="1"/>
  <c r="S171" i="1"/>
  <c r="T171" i="1"/>
  <c r="U171" i="1"/>
  <c r="M172" i="1"/>
  <c r="N172" i="1"/>
  <c r="O172" i="1"/>
  <c r="P172" i="1"/>
  <c r="Q172" i="1"/>
  <c r="R172" i="1"/>
  <c r="S172" i="1"/>
  <c r="T172" i="1"/>
  <c r="U172" i="1"/>
  <c r="M173" i="1"/>
  <c r="N173" i="1"/>
  <c r="O173" i="1"/>
  <c r="P173" i="1"/>
  <c r="Q173" i="1"/>
  <c r="R173" i="1"/>
  <c r="S173" i="1"/>
  <c r="T173" i="1"/>
  <c r="U173" i="1"/>
  <c r="M174" i="1"/>
  <c r="N174" i="1"/>
  <c r="O174" i="1"/>
  <c r="P174" i="1"/>
  <c r="Q174" i="1"/>
  <c r="R174" i="1"/>
  <c r="S174" i="1"/>
  <c r="T174" i="1"/>
  <c r="U174" i="1"/>
  <c r="M175" i="1"/>
  <c r="N175" i="1"/>
  <c r="O175" i="1"/>
  <c r="P175" i="1"/>
  <c r="Q175" i="1"/>
  <c r="R175" i="1"/>
  <c r="S175" i="1"/>
  <c r="T175" i="1"/>
  <c r="U175" i="1"/>
  <c r="M176" i="1"/>
  <c r="N176" i="1"/>
  <c r="O176" i="1"/>
  <c r="P176" i="1"/>
  <c r="Q176" i="1"/>
  <c r="R176" i="1"/>
  <c r="S176" i="1"/>
  <c r="T176" i="1"/>
  <c r="U176" i="1"/>
  <c r="M177" i="1"/>
  <c r="N177" i="1"/>
  <c r="O177" i="1"/>
  <c r="P177" i="1"/>
  <c r="Q177" i="1"/>
  <c r="R177" i="1"/>
  <c r="S177" i="1"/>
  <c r="T177" i="1"/>
  <c r="U177" i="1"/>
  <c r="M178" i="1"/>
  <c r="N178" i="1"/>
  <c r="O178" i="1"/>
  <c r="P178" i="1"/>
  <c r="Q178" i="1"/>
  <c r="R178" i="1"/>
  <c r="S178" i="1"/>
  <c r="T178" i="1"/>
  <c r="U178" i="1"/>
  <c r="M179" i="1"/>
  <c r="N179" i="1"/>
  <c r="O179" i="1"/>
  <c r="P179" i="1"/>
  <c r="Q179" i="1"/>
  <c r="R179" i="1"/>
  <c r="S179" i="1"/>
  <c r="T179" i="1"/>
  <c r="U179" i="1"/>
  <c r="M180" i="1"/>
  <c r="N180" i="1"/>
  <c r="O180" i="1"/>
  <c r="P180" i="1"/>
  <c r="Q180" i="1"/>
  <c r="R180" i="1"/>
  <c r="S180" i="1"/>
  <c r="T180" i="1"/>
  <c r="U180" i="1"/>
  <c r="M181" i="1"/>
  <c r="N181" i="1"/>
  <c r="O181" i="1"/>
  <c r="P181" i="1"/>
  <c r="Q181" i="1"/>
  <c r="R181" i="1"/>
  <c r="S181" i="1"/>
  <c r="T181" i="1"/>
  <c r="U181"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46" i="1"/>
  <c r="L1909" i="1" l="1"/>
  <c r="L1905" i="1"/>
  <c r="L1901" i="1"/>
  <c r="L1897" i="1"/>
  <c r="L1893" i="1"/>
  <c r="L1889" i="1"/>
  <c r="L1885" i="1"/>
  <c r="L1881" i="1"/>
  <c r="M1902" i="1"/>
  <c r="S1896" i="1"/>
  <c r="L1907" i="1"/>
  <c r="L1903" i="1"/>
  <c r="L1899" i="1"/>
  <c r="L1908" i="1"/>
  <c r="L1904" i="1"/>
  <c r="L1900" i="1"/>
  <c r="L1896" i="1"/>
  <c r="L1892" i="1"/>
  <c r="L1888" i="1"/>
  <c r="L1884" i="1"/>
  <c r="L1880" i="1"/>
  <c r="L1876" i="1"/>
  <c r="L1895" i="1"/>
  <c r="L1891" i="1"/>
  <c r="L1887" i="1"/>
  <c r="L1883" i="1"/>
  <c r="L1879" i="1"/>
  <c r="L1875" i="1"/>
  <c r="R1909" i="1"/>
  <c r="N1909" i="1"/>
  <c r="S1908" i="1"/>
  <c r="O1908" i="1"/>
  <c r="T1907" i="1"/>
  <c r="P1907" i="1"/>
  <c r="U1906" i="1"/>
  <c r="Q1906" i="1"/>
  <c r="M1906" i="1"/>
  <c r="R1905" i="1"/>
  <c r="N1905" i="1"/>
  <c r="S1904" i="1"/>
  <c r="O1904" i="1"/>
  <c r="T1903" i="1"/>
  <c r="P1903" i="1"/>
  <c r="U1902" i="1"/>
  <c r="Q1902" i="1"/>
  <c r="R1901" i="1"/>
  <c r="N1901" i="1"/>
  <c r="S1900" i="1"/>
  <c r="O1900" i="1"/>
  <c r="T1899" i="1"/>
  <c r="P1899" i="1"/>
  <c r="U1898" i="1"/>
  <c r="Q1898" i="1"/>
  <c r="M1898" i="1"/>
  <c r="R1897" i="1"/>
  <c r="N1897" i="1"/>
  <c r="O1896" i="1"/>
  <c r="T1895" i="1"/>
  <c r="P1895" i="1"/>
  <c r="U1894" i="1"/>
  <c r="Q1894" i="1"/>
  <c r="M1894" i="1"/>
  <c r="R1893" i="1"/>
  <c r="N1893" i="1"/>
  <c r="S1892" i="1"/>
  <c r="O1892" i="1"/>
  <c r="T1891" i="1"/>
  <c r="P1891" i="1"/>
  <c r="U1890" i="1"/>
  <c r="Q1890" i="1"/>
  <c r="M1890" i="1"/>
  <c r="R1889" i="1"/>
  <c r="N1889" i="1"/>
  <c r="S1888" i="1"/>
  <c r="O1888" i="1"/>
  <c r="T1887" i="1"/>
  <c r="P1887" i="1"/>
  <c r="U1886" i="1"/>
  <c r="Q1886" i="1"/>
  <c r="M1886" i="1"/>
  <c r="R1885" i="1"/>
  <c r="N1885" i="1"/>
  <c r="S1884" i="1"/>
  <c r="O1884" i="1"/>
  <c r="T1883" i="1"/>
  <c r="P1883" i="1"/>
  <c r="U1882" i="1"/>
  <c r="Q1882" i="1"/>
  <c r="M1882" i="1"/>
  <c r="R1881" i="1"/>
  <c r="N1881" i="1"/>
  <c r="S1880" i="1"/>
  <c r="O1880" i="1"/>
  <c r="T1879" i="1"/>
  <c r="P1879" i="1"/>
  <c r="U1878" i="1"/>
  <c r="Q1878" i="1"/>
  <c r="M1878" i="1"/>
  <c r="R1877" i="1"/>
  <c r="N1877" i="1"/>
  <c r="S1876" i="1"/>
  <c r="O1876" i="1"/>
  <c r="T1875" i="1"/>
  <c r="P1875" i="1"/>
  <c r="U1874" i="1"/>
  <c r="Q1874" i="1"/>
  <c r="M1874" i="1"/>
  <c r="L1877" i="1"/>
  <c r="T1909" i="1"/>
  <c r="P1909" i="1"/>
  <c r="U1908" i="1"/>
  <c r="Q1908" i="1"/>
  <c r="M1908" i="1"/>
  <c r="R1907" i="1"/>
  <c r="N1907" i="1"/>
  <c r="S1906" i="1"/>
  <c r="O1906" i="1"/>
  <c r="T1905" i="1"/>
  <c r="P1905" i="1"/>
  <c r="U1904" i="1"/>
  <c r="Q1904" i="1"/>
  <c r="M1904" i="1"/>
  <c r="R1903" i="1"/>
  <c r="N1903" i="1"/>
  <c r="S1902" i="1"/>
  <c r="O1902" i="1"/>
  <c r="T1901" i="1"/>
  <c r="P1901" i="1"/>
  <c r="U1900" i="1"/>
  <c r="Q1900" i="1"/>
  <c r="M1900" i="1"/>
  <c r="R1899" i="1"/>
  <c r="N1899" i="1"/>
  <c r="S1898" i="1"/>
  <c r="O1898" i="1"/>
  <c r="T1897" i="1"/>
  <c r="P1897" i="1"/>
  <c r="U1896" i="1"/>
  <c r="Q1896" i="1"/>
  <c r="M1896" i="1"/>
  <c r="R1895" i="1"/>
  <c r="N1895" i="1"/>
  <c r="S1894" i="1"/>
  <c r="O1894" i="1"/>
  <c r="T1893" i="1"/>
  <c r="P1893" i="1"/>
  <c r="U1892" i="1"/>
  <c r="Q1892" i="1"/>
  <c r="M1892" i="1"/>
  <c r="R1891" i="1"/>
  <c r="N1891" i="1"/>
  <c r="S1890" i="1"/>
  <c r="O1890" i="1"/>
  <c r="T1889" i="1"/>
  <c r="P1889" i="1"/>
  <c r="U1888" i="1"/>
  <c r="Q1888" i="1"/>
  <c r="M1888" i="1"/>
  <c r="R1887" i="1"/>
  <c r="N1887" i="1"/>
  <c r="S1886" i="1"/>
  <c r="O1886" i="1"/>
  <c r="T1885" i="1"/>
  <c r="P1885" i="1"/>
  <c r="U1884" i="1"/>
  <c r="Q1884" i="1"/>
  <c r="M1884" i="1"/>
  <c r="R1883" i="1"/>
  <c r="N1883" i="1"/>
  <c r="S1882" i="1"/>
  <c r="O1882" i="1"/>
  <c r="T1881" i="1"/>
  <c r="P1881" i="1"/>
  <c r="U1880" i="1"/>
  <c r="Q1880" i="1"/>
  <c r="M1880" i="1"/>
  <c r="R1879" i="1"/>
  <c r="N1879" i="1"/>
  <c r="S1878" i="1"/>
  <c r="O1878" i="1"/>
  <c r="T1877" i="1"/>
  <c r="P1877" i="1"/>
  <c r="U1876" i="1"/>
  <c r="Q1876" i="1"/>
  <c r="M1876" i="1"/>
  <c r="R1875" i="1"/>
  <c r="N1875" i="1"/>
  <c r="S1874" i="1"/>
  <c r="O1874" i="1"/>
  <c r="S1909" i="1"/>
  <c r="O1909" i="1"/>
  <c r="T1908" i="1"/>
  <c r="P1908" i="1"/>
  <c r="U1907" i="1"/>
  <c r="Q1907" i="1"/>
  <c r="M1907" i="1"/>
  <c r="R1906" i="1"/>
  <c r="N1906" i="1"/>
  <c r="S1905" i="1"/>
  <c r="O1905" i="1"/>
  <c r="T1904" i="1"/>
  <c r="P1904" i="1"/>
  <c r="U1903" i="1"/>
  <c r="Q1903" i="1"/>
  <c r="M1903" i="1"/>
  <c r="R1902" i="1"/>
  <c r="N1902" i="1"/>
  <c r="S1901" i="1"/>
  <c r="O1901" i="1"/>
  <c r="T1900" i="1"/>
  <c r="P1900" i="1"/>
  <c r="U1899" i="1"/>
  <c r="Q1899" i="1"/>
  <c r="M1899" i="1"/>
  <c r="R1898" i="1"/>
  <c r="N1898" i="1"/>
  <c r="S1897" i="1"/>
  <c r="O1897" i="1"/>
  <c r="T1896" i="1"/>
  <c r="P1896" i="1"/>
  <c r="U1895" i="1"/>
  <c r="Q1895" i="1"/>
  <c r="M1895" i="1"/>
  <c r="R1894" i="1"/>
  <c r="N1894" i="1"/>
  <c r="S1893" i="1"/>
  <c r="O1893" i="1"/>
  <c r="T1892" i="1"/>
  <c r="P1892" i="1"/>
  <c r="U1891" i="1"/>
  <c r="Q1891" i="1"/>
  <c r="M1891" i="1"/>
  <c r="R1890" i="1"/>
  <c r="N1890" i="1"/>
  <c r="S1889" i="1"/>
  <c r="O1889" i="1"/>
  <c r="T1888" i="1"/>
  <c r="P1888" i="1"/>
  <c r="U1887" i="1"/>
  <c r="Q1887" i="1"/>
  <c r="M1887" i="1"/>
  <c r="R1886" i="1"/>
  <c r="N1886" i="1"/>
  <c r="S1885" i="1"/>
  <c r="O1885" i="1"/>
  <c r="T1884" i="1"/>
  <c r="P1884" i="1"/>
  <c r="U1883" i="1"/>
  <c r="Q1883" i="1"/>
  <c r="M1883" i="1"/>
  <c r="R1882" i="1"/>
  <c r="N1882" i="1"/>
  <c r="S1881" i="1"/>
  <c r="O1881" i="1"/>
  <c r="T1880" i="1"/>
  <c r="P1880" i="1"/>
  <c r="U1879" i="1"/>
  <c r="Q1879" i="1"/>
  <c r="M1879" i="1"/>
  <c r="R1878" i="1"/>
  <c r="N1878" i="1"/>
  <c r="S1877" i="1"/>
  <c r="O1877" i="1"/>
  <c r="T1876" i="1"/>
  <c r="P1876" i="1"/>
  <c r="U1875" i="1"/>
  <c r="Q1875" i="1"/>
  <c r="M1875" i="1"/>
  <c r="R1874" i="1"/>
  <c r="N1874" i="1"/>
  <c r="L1874" i="1"/>
  <c r="L1906" i="1"/>
  <c r="L1902" i="1"/>
  <c r="L1898" i="1"/>
  <c r="L1894" i="1"/>
  <c r="L1890" i="1"/>
  <c r="L1886" i="1"/>
  <c r="L1882" i="1"/>
  <c r="L1878" i="1"/>
  <c r="U1909" i="1"/>
  <c r="Q1909" i="1"/>
  <c r="M1909" i="1"/>
  <c r="R1908" i="1"/>
  <c r="N1908" i="1"/>
  <c r="S1907" i="1"/>
  <c r="O1907" i="1"/>
  <c r="T1906" i="1"/>
  <c r="P1906" i="1"/>
  <c r="U1905" i="1"/>
  <c r="Q1905" i="1"/>
  <c r="M1905" i="1"/>
  <c r="R1904" i="1"/>
  <c r="N1904" i="1"/>
  <c r="S1903" i="1"/>
  <c r="O1903" i="1"/>
  <c r="T1902" i="1"/>
  <c r="P1902" i="1"/>
  <c r="U1901" i="1"/>
  <c r="Q1901" i="1"/>
  <c r="M1901" i="1"/>
  <c r="R1900" i="1"/>
  <c r="N1900" i="1"/>
  <c r="S1899" i="1"/>
  <c r="O1899" i="1"/>
  <c r="T1898" i="1"/>
  <c r="P1898" i="1"/>
  <c r="U1897" i="1"/>
  <c r="Q1897" i="1"/>
  <c r="M1897" i="1"/>
  <c r="R1896" i="1"/>
  <c r="N1896" i="1"/>
  <c r="S1895" i="1"/>
  <c r="O1895" i="1"/>
  <c r="T1894" i="1"/>
  <c r="P1894" i="1"/>
  <c r="U1893" i="1"/>
  <c r="Q1893" i="1"/>
  <c r="M1893" i="1"/>
  <c r="R1892" i="1"/>
  <c r="N1892" i="1"/>
  <c r="S1891" i="1"/>
  <c r="O1891" i="1"/>
  <c r="T1890" i="1"/>
  <c r="P1890" i="1"/>
  <c r="U1889" i="1"/>
  <c r="Q1889" i="1"/>
  <c r="M1889" i="1"/>
  <c r="R1888" i="1"/>
  <c r="N1888" i="1"/>
  <c r="S1887" i="1"/>
  <c r="O1887" i="1"/>
  <c r="T1886" i="1"/>
  <c r="P1886" i="1"/>
  <c r="U1885" i="1"/>
  <c r="Q1885" i="1"/>
  <c r="M1885" i="1"/>
  <c r="R1884" i="1"/>
  <c r="N1884" i="1"/>
  <c r="S1883" i="1"/>
  <c r="O1883" i="1"/>
  <c r="T1882" i="1"/>
  <c r="P1882" i="1"/>
  <c r="U1881" i="1"/>
  <c r="Q1881" i="1"/>
  <c r="M1881" i="1"/>
  <c r="R1880" i="1"/>
  <c r="N1880" i="1"/>
  <c r="S1879" i="1"/>
  <c r="O1879" i="1"/>
  <c r="T1878" i="1"/>
  <c r="P1878" i="1"/>
  <c r="U1877" i="1"/>
  <c r="Q1877" i="1"/>
  <c r="M1877" i="1"/>
  <c r="R1876" i="1"/>
  <c r="N1876" i="1"/>
  <c r="S1875" i="1"/>
  <c r="O1875" i="1"/>
  <c r="T1874" i="1"/>
  <c r="P1874" i="1"/>
  <c r="L1766" i="1"/>
  <c r="L1763" i="1"/>
  <c r="L1755" i="1"/>
  <c r="L1747" i="1"/>
  <c r="L1762" i="1"/>
  <c r="L1758" i="1"/>
  <c r="L1754" i="1"/>
  <c r="L1750" i="1"/>
  <c r="L1746" i="1"/>
  <c r="L1742" i="1"/>
  <c r="L1738" i="1"/>
  <c r="L1734" i="1"/>
  <c r="U1765" i="1"/>
  <c r="Q1765" i="1"/>
  <c r="M1765" i="1"/>
  <c r="R1764" i="1"/>
  <c r="N1764" i="1"/>
  <c r="S1763" i="1"/>
  <c r="O1763" i="1"/>
  <c r="T1762" i="1"/>
  <c r="P1762" i="1"/>
  <c r="U1761" i="1"/>
  <c r="Q1761" i="1"/>
  <c r="M1761" i="1"/>
  <c r="R1760" i="1"/>
  <c r="N1760" i="1"/>
  <c r="S1759" i="1"/>
  <c r="O1759" i="1"/>
  <c r="T1758" i="1"/>
  <c r="P1758" i="1"/>
  <c r="U1757" i="1"/>
  <c r="Q1757" i="1"/>
  <c r="M1757" i="1"/>
  <c r="R1756" i="1"/>
  <c r="N1756" i="1"/>
  <c r="S1755" i="1"/>
  <c r="O1755" i="1"/>
  <c r="T1754" i="1"/>
  <c r="P1754" i="1"/>
  <c r="U1753" i="1"/>
  <c r="Q1753" i="1"/>
  <c r="M1753" i="1"/>
  <c r="R1752" i="1"/>
  <c r="N1752" i="1"/>
  <c r="S1751" i="1"/>
  <c r="O1751" i="1"/>
  <c r="T1750" i="1"/>
  <c r="P1750" i="1"/>
  <c r="U1749" i="1"/>
  <c r="Q1749" i="1"/>
  <c r="M1749" i="1"/>
  <c r="R1748" i="1"/>
  <c r="N1748" i="1"/>
  <c r="S1747" i="1"/>
  <c r="O1747" i="1"/>
  <c r="L1730" i="1"/>
  <c r="L1765" i="1"/>
  <c r="L1761" i="1"/>
  <c r="L1757" i="1"/>
  <c r="L1753" i="1"/>
  <c r="L1749" i="1"/>
  <c r="L1745" i="1"/>
  <c r="L1741" i="1"/>
  <c r="L1737" i="1"/>
  <c r="L1733" i="1"/>
  <c r="T1765" i="1"/>
  <c r="P1765" i="1"/>
  <c r="U1764" i="1"/>
  <c r="Q1764" i="1"/>
  <c r="M1764" i="1"/>
  <c r="R1763" i="1"/>
  <c r="N1763" i="1"/>
  <c r="S1762" i="1"/>
  <c r="O1762" i="1"/>
  <c r="T1761" i="1"/>
  <c r="P1761" i="1"/>
  <c r="U1760" i="1"/>
  <c r="Q1760" i="1"/>
  <c r="M1760" i="1"/>
  <c r="R1759" i="1"/>
  <c r="N1759" i="1"/>
  <c r="S1758" i="1"/>
  <c r="O1758" i="1"/>
  <c r="T1757" i="1"/>
  <c r="P1757" i="1"/>
  <c r="U1756" i="1"/>
  <c r="Q1756" i="1"/>
  <c r="M1756" i="1"/>
  <c r="R1755" i="1"/>
  <c r="T1746" i="1"/>
  <c r="P1746" i="1"/>
  <c r="U1745" i="1"/>
  <c r="Q1745" i="1"/>
  <c r="M1745" i="1"/>
  <c r="R1744" i="1"/>
  <c r="N1744" i="1"/>
  <c r="S1743" i="1"/>
  <c r="O1743" i="1"/>
  <c r="T1742" i="1"/>
  <c r="P1742" i="1"/>
  <c r="U1741" i="1"/>
  <c r="Q1741" i="1"/>
  <c r="M1741" i="1"/>
  <c r="R1740" i="1"/>
  <c r="N1740" i="1"/>
  <c r="S1739" i="1"/>
  <c r="O1739" i="1"/>
  <c r="T1738" i="1"/>
  <c r="P1738" i="1"/>
  <c r="U1737" i="1"/>
  <c r="Q1737" i="1"/>
  <c r="M1737" i="1"/>
  <c r="R1736" i="1"/>
  <c r="N1736" i="1"/>
  <c r="S1735" i="1"/>
  <c r="O1735" i="1"/>
  <c r="T1734" i="1"/>
  <c r="P1734" i="1"/>
  <c r="U1733" i="1"/>
  <c r="Q1733" i="1"/>
  <c r="M1733" i="1"/>
  <c r="R1732" i="1"/>
  <c r="N1732" i="1"/>
  <c r="S1731" i="1"/>
  <c r="O1731" i="1"/>
  <c r="T1730" i="1"/>
  <c r="P1730" i="1"/>
  <c r="L1764" i="1"/>
  <c r="L1760" i="1"/>
  <c r="L1756" i="1"/>
  <c r="L1752" i="1"/>
  <c r="L1748" i="1"/>
  <c r="L1740" i="1"/>
  <c r="L1732" i="1"/>
  <c r="O1765" i="1"/>
  <c r="P1764" i="1"/>
  <c r="Q1763" i="1"/>
  <c r="R1762" i="1"/>
  <c r="S1761" i="1"/>
  <c r="T1760" i="1"/>
  <c r="U1759" i="1"/>
  <c r="M1759" i="1"/>
  <c r="N1758" i="1"/>
  <c r="O1757" i="1"/>
  <c r="P1756" i="1"/>
  <c r="Q1755" i="1"/>
  <c r="R1754" i="1"/>
  <c r="S1753" i="1"/>
  <c r="T1752" i="1"/>
  <c r="U1751" i="1"/>
  <c r="M1751" i="1"/>
  <c r="N1750" i="1"/>
  <c r="O1749" i="1"/>
  <c r="P1748" i="1"/>
  <c r="Q1747" i="1"/>
  <c r="R1746" i="1"/>
  <c r="S1745" i="1"/>
  <c r="T1744" i="1"/>
  <c r="U1743" i="1"/>
  <c r="M1743" i="1"/>
  <c r="N1742" i="1"/>
  <c r="O1741" i="1"/>
  <c r="P1740" i="1"/>
  <c r="Q1739" i="1"/>
  <c r="R1738" i="1"/>
  <c r="S1737" i="1"/>
  <c r="T1736" i="1"/>
  <c r="U1735" i="1"/>
  <c r="M1735" i="1"/>
  <c r="N1734" i="1"/>
  <c r="O1733" i="1"/>
  <c r="P1732" i="1"/>
  <c r="Q1731" i="1"/>
  <c r="R1730" i="1"/>
  <c r="N1755" i="1"/>
  <c r="S1754" i="1"/>
  <c r="O1754" i="1"/>
  <c r="T1753" i="1"/>
  <c r="P1753" i="1"/>
  <c r="U1752" i="1"/>
  <c r="Q1752" i="1"/>
  <c r="M1752" i="1"/>
  <c r="R1751" i="1"/>
  <c r="N1751" i="1"/>
  <c r="S1750" i="1"/>
  <c r="O1750" i="1"/>
  <c r="T1749" i="1"/>
  <c r="P1749" i="1"/>
  <c r="U1748" i="1"/>
  <c r="Q1748" i="1"/>
  <c r="M1748" i="1"/>
  <c r="R1747" i="1"/>
  <c r="N1747" i="1"/>
  <c r="S1746" i="1"/>
  <c r="O1746" i="1"/>
  <c r="T1745" i="1"/>
  <c r="P1745" i="1"/>
  <c r="U1744" i="1"/>
  <c r="Q1744" i="1"/>
  <c r="M1744" i="1"/>
  <c r="R1743" i="1"/>
  <c r="N1743" i="1"/>
  <c r="S1742" i="1"/>
  <c r="O1742" i="1"/>
  <c r="T1741" i="1"/>
  <c r="P1741" i="1"/>
  <c r="U1740" i="1"/>
  <c r="Q1740" i="1"/>
  <c r="M1740" i="1"/>
  <c r="R1739" i="1"/>
  <c r="N1739" i="1"/>
  <c r="S1738" i="1"/>
  <c r="O1738" i="1"/>
  <c r="T1737" i="1"/>
  <c r="P1737" i="1"/>
  <c r="U1736" i="1"/>
  <c r="Q1736" i="1"/>
  <c r="M1736" i="1"/>
  <c r="R1735" i="1"/>
  <c r="N1735" i="1"/>
  <c r="S1734" i="1"/>
  <c r="O1734" i="1"/>
  <c r="T1733" i="1"/>
  <c r="P1733" i="1"/>
  <c r="U1732" i="1"/>
  <c r="Q1732" i="1"/>
  <c r="M1732" i="1"/>
  <c r="R1731" i="1"/>
  <c r="N1731" i="1"/>
  <c r="S1730" i="1"/>
  <c r="O1730" i="1"/>
  <c r="L1759" i="1"/>
  <c r="L1751" i="1"/>
  <c r="L1744" i="1"/>
  <c r="L1736" i="1"/>
  <c r="S1765" i="1"/>
  <c r="T1764" i="1"/>
  <c r="U1763" i="1"/>
  <c r="M1763" i="1"/>
  <c r="N1762" i="1"/>
  <c r="O1761" i="1"/>
  <c r="P1760" i="1"/>
  <c r="Q1759" i="1"/>
  <c r="R1758" i="1"/>
  <c r="S1757" i="1"/>
  <c r="T1756" i="1"/>
  <c r="U1755" i="1"/>
  <c r="M1755" i="1"/>
  <c r="N1754" i="1"/>
  <c r="O1753" i="1"/>
  <c r="P1752" i="1"/>
  <c r="Q1751" i="1"/>
  <c r="R1750" i="1"/>
  <c r="S1749" i="1"/>
  <c r="T1748" i="1"/>
  <c r="U1747" i="1"/>
  <c r="M1747" i="1"/>
  <c r="N1746" i="1"/>
  <c r="O1745" i="1"/>
  <c r="P1744" i="1"/>
  <c r="Q1743" i="1"/>
  <c r="R1742" i="1"/>
  <c r="S1741" i="1"/>
  <c r="T1740" i="1"/>
  <c r="U1739" i="1"/>
  <c r="M1739" i="1"/>
  <c r="N1738" i="1"/>
  <c r="O1737" i="1"/>
  <c r="P1736" i="1"/>
  <c r="Q1735" i="1"/>
  <c r="R1734" i="1"/>
  <c r="S1733" i="1"/>
  <c r="T1732" i="1"/>
  <c r="U1731" i="1"/>
  <c r="M1731" i="1"/>
  <c r="N1730" i="1"/>
  <c r="L1743" i="1"/>
  <c r="L1739" i="1"/>
  <c r="L1735" i="1"/>
  <c r="L1731" i="1"/>
  <c r="R1765" i="1"/>
  <c r="N1765" i="1"/>
  <c r="S1764" i="1"/>
  <c r="O1764" i="1"/>
  <c r="T1763" i="1"/>
  <c r="P1763" i="1"/>
  <c r="U1762" i="1"/>
  <c r="Q1762" i="1"/>
  <c r="M1762" i="1"/>
  <c r="R1761" i="1"/>
  <c r="N1761" i="1"/>
  <c r="S1760" i="1"/>
  <c r="O1760" i="1"/>
  <c r="T1759" i="1"/>
  <c r="P1759" i="1"/>
  <c r="U1758" i="1"/>
  <c r="Q1758" i="1"/>
  <c r="M1758" i="1"/>
  <c r="R1757" i="1"/>
  <c r="N1757" i="1"/>
  <c r="S1756" i="1"/>
  <c r="O1756" i="1"/>
  <c r="T1755" i="1"/>
  <c r="P1755" i="1"/>
  <c r="U1754" i="1"/>
  <c r="Q1754" i="1"/>
  <c r="M1754" i="1"/>
  <c r="R1753" i="1"/>
  <c r="N1753" i="1"/>
  <c r="S1752" i="1"/>
  <c r="O1752" i="1"/>
  <c r="T1751" i="1"/>
  <c r="P1751" i="1"/>
  <c r="U1750" i="1"/>
  <c r="Q1750" i="1"/>
  <c r="M1750" i="1"/>
  <c r="R1749" i="1"/>
  <c r="N1749" i="1"/>
  <c r="S1748" i="1"/>
  <c r="O1748" i="1"/>
  <c r="T1747" i="1"/>
  <c r="P1747" i="1"/>
  <c r="U1746" i="1"/>
  <c r="Q1746" i="1"/>
  <c r="M1746" i="1"/>
  <c r="R1745" i="1"/>
  <c r="N1745" i="1"/>
  <c r="S1744" i="1"/>
  <c r="O1744" i="1"/>
  <c r="T1743" i="1"/>
  <c r="P1743" i="1"/>
  <c r="U1742" i="1"/>
  <c r="Q1742" i="1"/>
  <c r="M1742" i="1"/>
  <c r="R1741" i="1"/>
  <c r="N1741" i="1"/>
  <c r="S1740" i="1"/>
  <c r="O1740" i="1"/>
  <c r="T1739" i="1"/>
  <c r="P1739" i="1"/>
  <c r="U1738" i="1"/>
  <c r="Q1738" i="1"/>
  <c r="M1738" i="1"/>
  <c r="R1737" i="1"/>
  <c r="N1737" i="1"/>
  <c r="S1736" i="1"/>
  <c r="O1736" i="1"/>
  <c r="T1735" i="1"/>
  <c r="P1735" i="1"/>
  <c r="U1734" i="1"/>
  <c r="Q1734" i="1"/>
  <c r="M1734" i="1"/>
  <c r="R1733" i="1"/>
  <c r="N1733" i="1"/>
  <c r="S1732" i="1"/>
  <c r="O1732" i="1"/>
  <c r="T1731" i="1"/>
  <c r="P1731" i="1"/>
  <c r="U1730" i="1"/>
  <c r="Q1730" i="1"/>
  <c r="M1730" i="1"/>
  <c r="L1512" i="1"/>
  <c r="L1508" i="1"/>
  <c r="L1504" i="1"/>
  <c r="L1500" i="1"/>
  <c r="L1496" i="1"/>
  <c r="L1511" i="1"/>
  <c r="L1507" i="1"/>
  <c r="L1503" i="1"/>
  <c r="L1499" i="1"/>
  <c r="L1495" i="1"/>
  <c r="L1492" i="1"/>
  <c r="L1488" i="1"/>
  <c r="L1484" i="1"/>
  <c r="L1480" i="1"/>
  <c r="S1513" i="1"/>
  <c r="O1513" i="1"/>
  <c r="T1512" i="1"/>
  <c r="P1512" i="1"/>
  <c r="U1511" i="1"/>
  <c r="Q1511" i="1"/>
  <c r="M1511" i="1"/>
  <c r="R1510" i="1"/>
  <c r="N1510" i="1"/>
  <c r="S1509" i="1"/>
  <c r="O1509" i="1"/>
  <c r="T1508" i="1"/>
  <c r="P1508" i="1"/>
  <c r="U1507" i="1"/>
  <c r="Q1507" i="1"/>
  <c r="M1507" i="1"/>
  <c r="R1506" i="1"/>
  <c r="N1506" i="1"/>
  <c r="S1505" i="1"/>
  <c r="O1505" i="1"/>
  <c r="T1504" i="1"/>
  <c r="P1504" i="1"/>
  <c r="U1503" i="1"/>
  <c r="Q1503" i="1"/>
  <c r="M1503" i="1"/>
  <c r="R1502" i="1"/>
  <c r="N1502" i="1"/>
  <c r="S1501" i="1"/>
  <c r="O1501" i="1"/>
  <c r="T1500" i="1"/>
  <c r="P1500" i="1"/>
  <c r="U1499" i="1"/>
  <c r="Q1499" i="1"/>
  <c r="M1499" i="1"/>
  <c r="R1498" i="1"/>
  <c r="N1498" i="1"/>
  <c r="S1497" i="1"/>
  <c r="O1497" i="1"/>
  <c r="T1496" i="1"/>
  <c r="P1496" i="1"/>
  <c r="U1495" i="1"/>
  <c r="Q1495" i="1"/>
  <c r="M1495" i="1"/>
  <c r="R1494" i="1"/>
  <c r="N1494" i="1"/>
  <c r="S1493" i="1"/>
  <c r="O1493" i="1"/>
  <c r="T1492" i="1"/>
  <c r="P1492" i="1"/>
  <c r="U1491" i="1"/>
  <c r="Q1491" i="1"/>
  <c r="M1491" i="1"/>
  <c r="R1490" i="1"/>
  <c r="N1490" i="1"/>
  <c r="S1489" i="1"/>
  <c r="O1489" i="1"/>
  <c r="T1488" i="1"/>
  <c r="P1488" i="1"/>
  <c r="U1487" i="1"/>
  <c r="Q1487" i="1"/>
  <c r="M1487" i="1"/>
  <c r="R1486" i="1"/>
  <c r="N1486" i="1"/>
  <c r="S1485" i="1"/>
  <c r="O1485" i="1"/>
  <c r="T1484" i="1"/>
  <c r="P1484" i="1"/>
  <c r="U1483" i="1"/>
  <c r="Q1483" i="1"/>
  <c r="M1483" i="1"/>
  <c r="R1482" i="1"/>
  <c r="N1482" i="1"/>
  <c r="S1481" i="1"/>
  <c r="O1481" i="1"/>
  <c r="T1480" i="1"/>
  <c r="P1480" i="1"/>
  <c r="U1479" i="1"/>
  <c r="Q1479" i="1"/>
  <c r="M1479" i="1"/>
  <c r="R1478" i="1"/>
  <c r="N1478" i="1"/>
  <c r="L1491" i="1"/>
  <c r="L1487" i="1"/>
  <c r="L1483" i="1"/>
  <c r="L1479" i="1"/>
  <c r="R1513" i="1"/>
  <c r="N1513" i="1"/>
  <c r="S1512" i="1"/>
  <c r="O1512" i="1"/>
  <c r="T1511" i="1"/>
  <c r="P1511" i="1"/>
  <c r="U1510" i="1"/>
  <c r="Q1510" i="1"/>
  <c r="M1510" i="1"/>
  <c r="R1509" i="1"/>
  <c r="N1509" i="1"/>
  <c r="S1508" i="1"/>
  <c r="O1508" i="1"/>
  <c r="T1507" i="1"/>
  <c r="P1507" i="1"/>
  <c r="U1506" i="1"/>
  <c r="Q1506" i="1"/>
  <c r="M1506" i="1"/>
  <c r="R1505" i="1"/>
  <c r="N1505" i="1"/>
  <c r="S1504" i="1"/>
  <c r="O1504" i="1"/>
  <c r="T1503" i="1"/>
  <c r="P1503" i="1"/>
  <c r="U1502" i="1"/>
  <c r="Q1502" i="1"/>
  <c r="M1502" i="1"/>
  <c r="R1501" i="1"/>
  <c r="N1501" i="1"/>
  <c r="S1500" i="1"/>
  <c r="O1500" i="1"/>
  <c r="T1499" i="1"/>
  <c r="P1499" i="1"/>
  <c r="U1498" i="1"/>
  <c r="Q1498" i="1"/>
  <c r="M1498" i="1"/>
  <c r="R1497" i="1"/>
  <c r="N1497" i="1"/>
  <c r="S1496" i="1"/>
  <c r="O1496" i="1"/>
  <c r="T1495" i="1"/>
  <c r="P1495" i="1"/>
  <c r="U1494" i="1"/>
  <c r="Q1494" i="1"/>
  <c r="M1494" i="1"/>
  <c r="R1493" i="1"/>
  <c r="N1493" i="1"/>
  <c r="S1492" i="1"/>
  <c r="O1492" i="1"/>
  <c r="T1491" i="1"/>
  <c r="P1491" i="1"/>
  <c r="U1490" i="1"/>
  <c r="Q1490" i="1"/>
  <c r="M1490" i="1"/>
  <c r="R1489" i="1"/>
  <c r="N1489" i="1"/>
  <c r="S1488" i="1"/>
  <c r="O1488" i="1"/>
  <c r="T1487" i="1"/>
  <c r="P1487" i="1"/>
  <c r="U1486" i="1"/>
  <c r="Q1486" i="1"/>
  <c r="M1486" i="1"/>
  <c r="R1485" i="1"/>
  <c r="N1485" i="1"/>
  <c r="S1484" i="1"/>
  <c r="O1484" i="1"/>
  <c r="T1483" i="1"/>
  <c r="P1483" i="1"/>
  <c r="U1482" i="1"/>
  <c r="Q1482" i="1"/>
  <c r="M1482" i="1"/>
  <c r="R1481" i="1"/>
  <c r="N1481" i="1"/>
  <c r="S1480" i="1"/>
  <c r="O1480" i="1"/>
  <c r="T1479" i="1"/>
  <c r="P1479" i="1"/>
  <c r="U1478" i="1"/>
  <c r="Q1478" i="1"/>
  <c r="M1478" i="1"/>
  <c r="L1478" i="1"/>
  <c r="L1510" i="1"/>
  <c r="L1506" i="1"/>
  <c r="L1502" i="1"/>
  <c r="L1498" i="1"/>
  <c r="L1494" i="1"/>
  <c r="L1367" i="1"/>
  <c r="L1363" i="1"/>
  <c r="L1359" i="1"/>
  <c r="L1355" i="1"/>
  <c r="L1351" i="1"/>
  <c r="L1347" i="1"/>
  <c r="L1343" i="1"/>
  <c r="L1339" i="1"/>
  <c r="L1335" i="1"/>
  <c r="R1369" i="1"/>
  <c r="N1369" i="1"/>
  <c r="S1368" i="1"/>
  <c r="O1368" i="1"/>
  <c r="T1367" i="1"/>
  <c r="P1367" i="1"/>
  <c r="L1513" i="1"/>
  <c r="L1509" i="1"/>
  <c r="L1505" i="1"/>
  <c r="L1501" i="1"/>
  <c r="L1497" i="1"/>
  <c r="L1493" i="1"/>
  <c r="L1490" i="1"/>
  <c r="L1486" i="1"/>
  <c r="L1482" i="1"/>
  <c r="U1513" i="1"/>
  <c r="Q1513" i="1"/>
  <c r="M1513" i="1"/>
  <c r="R1512" i="1"/>
  <c r="N1512" i="1"/>
  <c r="S1511" i="1"/>
  <c r="O1511" i="1"/>
  <c r="T1510" i="1"/>
  <c r="P1510" i="1"/>
  <c r="U1509" i="1"/>
  <c r="Q1509" i="1"/>
  <c r="M1509" i="1"/>
  <c r="R1508" i="1"/>
  <c r="N1508" i="1"/>
  <c r="S1507" i="1"/>
  <c r="O1507" i="1"/>
  <c r="T1506" i="1"/>
  <c r="P1506" i="1"/>
  <c r="U1505" i="1"/>
  <c r="Q1505" i="1"/>
  <c r="M1505" i="1"/>
  <c r="R1504" i="1"/>
  <c r="N1504" i="1"/>
  <c r="S1503" i="1"/>
  <c r="O1503" i="1"/>
  <c r="T1502" i="1"/>
  <c r="P1502" i="1"/>
  <c r="U1501" i="1"/>
  <c r="Q1501" i="1"/>
  <c r="M1501" i="1"/>
  <c r="R1500" i="1"/>
  <c r="N1500" i="1"/>
  <c r="S1499" i="1"/>
  <c r="O1499" i="1"/>
  <c r="T1498" i="1"/>
  <c r="P1498" i="1"/>
  <c r="U1497" i="1"/>
  <c r="Q1497" i="1"/>
  <c r="M1497" i="1"/>
  <c r="R1496" i="1"/>
  <c r="N1496" i="1"/>
  <c r="S1495" i="1"/>
  <c r="O1495" i="1"/>
  <c r="T1494" i="1"/>
  <c r="P1494" i="1"/>
  <c r="U1493" i="1"/>
  <c r="Q1493" i="1"/>
  <c r="M1493" i="1"/>
  <c r="R1492" i="1"/>
  <c r="N1492" i="1"/>
  <c r="S1491" i="1"/>
  <c r="O1491" i="1"/>
  <c r="T1490" i="1"/>
  <c r="P1490" i="1"/>
  <c r="U1489" i="1"/>
  <c r="Q1489" i="1"/>
  <c r="M1489" i="1"/>
  <c r="R1488" i="1"/>
  <c r="N1488" i="1"/>
  <c r="S1487" i="1"/>
  <c r="O1487" i="1"/>
  <c r="T1486" i="1"/>
  <c r="P1486" i="1"/>
  <c r="U1485" i="1"/>
  <c r="Q1485" i="1"/>
  <c r="M1485" i="1"/>
  <c r="R1484" i="1"/>
  <c r="N1484" i="1"/>
  <c r="S1483" i="1"/>
  <c r="O1483" i="1"/>
  <c r="T1482" i="1"/>
  <c r="P1482" i="1"/>
  <c r="U1481" i="1"/>
  <c r="Q1481" i="1"/>
  <c r="M1481" i="1"/>
  <c r="R1480" i="1"/>
  <c r="N1480" i="1"/>
  <c r="S1479" i="1"/>
  <c r="O1479" i="1"/>
  <c r="T1478" i="1"/>
  <c r="P1478" i="1"/>
  <c r="L1489" i="1"/>
  <c r="L1485" i="1"/>
  <c r="L1481" i="1"/>
  <c r="T1513" i="1"/>
  <c r="P1513" i="1"/>
  <c r="U1512" i="1"/>
  <c r="Q1512" i="1"/>
  <c r="M1512" i="1"/>
  <c r="R1511" i="1"/>
  <c r="N1511" i="1"/>
  <c r="S1510" i="1"/>
  <c r="O1510" i="1"/>
  <c r="T1509" i="1"/>
  <c r="P1509" i="1"/>
  <c r="U1508" i="1"/>
  <c r="Q1508" i="1"/>
  <c r="M1508" i="1"/>
  <c r="R1507" i="1"/>
  <c r="N1507" i="1"/>
  <c r="S1506" i="1"/>
  <c r="O1506" i="1"/>
  <c r="T1505" i="1"/>
  <c r="P1505" i="1"/>
  <c r="U1504" i="1"/>
  <c r="Q1504" i="1"/>
  <c r="M1504" i="1"/>
  <c r="R1503" i="1"/>
  <c r="N1503" i="1"/>
  <c r="S1502" i="1"/>
  <c r="O1502" i="1"/>
  <c r="T1501" i="1"/>
  <c r="P1501" i="1"/>
  <c r="U1500" i="1"/>
  <c r="Q1500" i="1"/>
  <c r="M1500" i="1"/>
  <c r="R1499" i="1"/>
  <c r="N1499" i="1"/>
  <c r="S1498" i="1"/>
  <c r="O1498" i="1"/>
  <c r="T1497" i="1"/>
  <c r="P1497" i="1"/>
  <c r="U1496" i="1"/>
  <c r="Q1496" i="1"/>
  <c r="M1496" i="1"/>
  <c r="R1495" i="1"/>
  <c r="N1495" i="1"/>
  <c r="S1494" i="1"/>
  <c r="O1494" i="1"/>
  <c r="T1493" i="1"/>
  <c r="P1493" i="1"/>
  <c r="U1492" i="1"/>
  <c r="Q1492" i="1"/>
  <c r="M1492" i="1"/>
  <c r="R1491" i="1"/>
  <c r="N1491" i="1"/>
  <c r="S1490" i="1"/>
  <c r="O1490" i="1"/>
  <c r="T1489" i="1"/>
  <c r="P1489" i="1"/>
  <c r="U1488" i="1"/>
  <c r="Q1488" i="1"/>
  <c r="M1488" i="1"/>
  <c r="R1487" i="1"/>
  <c r="N1487" i="1"/>
  <c r="S1486" i="1"/>
  <c r="O1486" i="1"/>
  <c r="T1485" i="1"/>
  <c r="P1485" i="1"/>
  <c r="U1484" i="1"/>
  <c r="Q1484" i="1"/>
  <c r="M1484" i="1"/>
  <c r="R1483" i="1"/>
  <c r="N1483" i="1"/>
  <c r="S1482" i="1"/>
  <c r="O1482" i="1"/>
  <c r="T1481" i="1"/>
  <c r="P1481" i="1"/>
  <c r="U1480" i="1"/>
  <c r="Q1480" i="1"/>
  <c r="M1480" i="1"/>
  <c r="R1479" i="1"/>
  <c r="N1479" i="1"/>
  <c r="S1478" i="1"/>
  <c r="O1478" i="1"/>
  <c r="L1370" i="1"/>
  <c r="L1368" i="1"/>
  <c r="L1360" i="1"/>
  <c r="L1352" i="1"/>
  <c r="L1340" i="1"/>
  <c r="S1369" i="1"/>
  <c r="T1368" i="1"/>
  <c r="U1367" i="1"/>
  <c r="M1367" i="1"/>
  <c r="N1366" i="1"/>
  <c r="S1365" i="1"/>
  <c r="T1364" i="1"/>
  <c r="P1364" i="1"/>
  <c r="Q1363" i="1"/>
  <c r="M1363" i="1"/>
  <c r="R1362" i="1"/>
  <c r="N1362" i="1"/>
  <c r="S1361" i="1"/>
  <c r="O1361" i="1"/>
  <c r="T1360" i="1"/>
  <c r="P1360" i="1"/>
  <c r="U1359" i="1"/>
  <c r="Q1359" i="1"/>
  <c r="M1359" i="1"/>
  <c r="R1358" i="1"/>
  <c r="N1358" i="1"/>
  <c r="S1357" i="1"/>
  <c r="O1357" i="1"/>
  <c r="T1356" i="1"/>
  <c r="P1356" i="1"/>
  <c r="U1355" i="1"/>
  <c r="Q1355" i="1"/>
  <c r="M1355" i="1"/>
  <c r="R1354" i="1"/>
  <c r="N1354" i="1"/>
  <c r="S1353" i="1"/>
  <c r="O1353" i="1"/>
  <c r="T1352" i="1"/>
  <c r="P1352" i="1"/>
  <c r="U1351" i="1"/>
  <c r="Q1351" i="1"/>
  <c r="M1351" i="1"/>
  <c r="R1350" i="1"/>
  <c r="N1350" i="1"/>
  <c r="S1349" i="1"/>
  <c r="O1349" i="1"/>
  <c r="T1348" i="1"/>
  <c r="P1348" i="1"/>
  <c r="U1347" i="1"/>
  <c r="Q1347" i="1"/>
  <c r="M1347" i="1"/>
  <c r="R1346" i="1"/>
  <c r="N1346" i="1"/>
  <c r="L1364" i="1"/>
  <c r="L1356" i="1"/>
  <c r="L1348" i="1"/>
  <c r="L1344" i="1"/>
  <c r="L1336" i="1"/>
  <c r="O1369" i="1"/>
  <c r="P1368" i="1"/>
  <c r="Q1367" i="1"/>
  <c r="R1366" i="1"/>
  <c r="O1365" i="1"/>
  <c r="U1363" i="1"/>
  <c r="S1345" i="1"/>
  <c r="O1345" i="1"/>
  <c r="T1344" i="1"/>
  <c r="P1344" i="1"/>
  <c r="U1343" i="1"/>
  <c r="Q1343" i="1"/>
  <c r="M1343" i="1"/>
  <c r="R1342" i="1"/>
  <c r="N1342" i="1"/>
  <c r="S1341" i="1"/>
  <c r="U1366" i="1"/>
  <c r="Q1366" i="1"/>
  <c r="M1366" i="1"/>
  <c r="R1365" i="1"/>
  <c r="N1365" i="1"/>
  <c r="S1364" i="1"/>
  <c r="O1364" i="1"/>
  <c r="T1363" i="1"/>
  <c r="P1363" i="1"/>
  <c r="U1362" i="1"/>
  <c r="Q1362" i="1"/>
  <c r="M1362" i="1"/>
  <c r="R1361" i="1"/>
  <c r="N1361" i="1"/>
  <c r="S1360" i="1"/>
  <c r="O1360" i="1"/>
  <c r="T1359" i="1"/>
  <c r="P1359" i="1"/>
  <c r="U1358" i="1"/>
  <c r="Q1358" i="1"/>
  <c r="M1358" i="1"/>
  <c r="R1357" i="1"/>
  <c r="N1357" i="1"/>
  <c r="S1356" i="1"/>
  <c r="O1356" i="1"/>
  <c r="T1355" i="1"/>
  <c r="P1355" i="1"/>
  <c r="U1354" i="1"/>
  <c r="Q1354" i="1"/>
  <c r="M1354" i="1"/>
  <c r="R1353" i="1"/>
  <c r="N1353" i="1"/>
  <c r="S1352" i="1"/>
  <c r="O1352" i="1"/>
  <c r="T1351" i="1"/>
  <c r="P1351" i="1"/>
  <c r="U1350" i="1"/>
  <c r="Q1350" i="1"/>
  <c r="M1350" i="1"/>
  <c r="R1349" i="1"/>
  <c r="N1349" i="1"/>
  <c r="S1348" i="1"/>
  <c r="O1348" i="1"/>
  <c r="T1347" i="1"/>
  <c r="P1347" i="1"/>
  <c r="U1346" i="1"/>
  <c r="Q1346" i="1"/>
  <c r="M1346" i="1"/>
  <c r="R1345" i="1"/>
  <c r="N1345" i="1"/>
  <c r="S1344" i="1"/>
  <c r="O1344" i="1"/>
  <c r="T1343" i="1"/>
  <c r="P1343" i="1"/>
  <c r="U1342" i="1"/>
  <c r="Q1342" i="1"/>
  <c r="M1342" i="1"/>
  <c r="R1341" i="1"/>
  <c r="O1341" i="1"/>
  <c r="T1340" i="1"/>
  <c r="P1340" i="1"/>
  <c r="U1339" i="1"/>
  <c r="Q1339" i="1"/>
  <c r="M1339" i="1"/>
  <c r="R1338" i="1"/>
  <c r="N1338" i="1"/>
  <c r="S1337" i="1"/>
  <c r="O1337" i="1"/>
  <c r="T1336" i="1"/>
  <c r="P1336" i="1"/>
  <c r="U1335" i="1"/>
  <c r="Q1335" i="1"/>
  <c r="M1335" i="1"/>
  <c r="R1334" i="1"/>
  <c r="N1334" i="1"/>
  <c r="N1341" i="1"/>
  <c r="S1340" i="1"/>
  <c r="O1340" i="1"/>
  <c r="T1339" i="1"/>
  <c r="P1339" i="1"/>
  <c r="U1338" i="1"/>
  <c r="Q1338" i="1"/>
  <c r="M1338" i="1"/>
  <c r="R1337" i="1"/>
  <c r="N1337" i="1"/>
  <c r="S1336" i="1"/>
  <c r="O1336" i="1"/>
  <c r="T1335" i="1"/>
  <c r="P1335" i="1"/>
  <c r="U1334" i="1"/>
  <c r="Q1334" i="1"/>
  <c r="M1334" i="1"/>
  <c r="U1340" i="1"/>
  <c r="Q1340" i="1"/>
  <c r="M1340" i="1"/>
  <c r="R1339" i="1"/>
  <c r="N1339" i="1"/>
  <c r="S1338" i="1"/>
  <c r="O1338" i="1"/>
  <c r="T1337" i="1"/>
  <c r="P1337" i="1"/>
  <c r="U1336" i="1"/>
  <c r="Q1336" i="1"/>
  <c r="M1336" i="1"/>
  <c r="R1335" i="1"/>
  <c r="N1335" i="1"/>
  <c r="S1334" i="1"/>
  <c r="O1334" i="1"/>
  <c r="L1369" i="1"/>
  <c r="L1365" i="1"/>
  <c r="L1361" i="1"/>
  <c r="L1357" i="1"/>
  <c r="L1353" i="1"/>
  <c r="L1349" i="1"/>
  <c r="L1345" i="1"/>
  <c r="L1341" i="1"/>
  <c r="L1337" i="1"/>
  <c r="T1369" i="1"/>
  <c r="P1369" i="1"/>
  <c r="U1368" i="1"/>
  <c r="Q1368" i="1"/>
  <c r="M1368" i="1"/>
  <c r="R1367" i="1"/>
  <c r="N1367" i="1"/>
  <c r="S1366" i="1"/>
  <c r="O1366" i="1"/>
  <c r="T1365" i="1"/>
  <c r="P1365" i="1"/>
  <c r="U1364" i="1"/>
  <c r="Q1364" i="1"/>
  <c r="M1364" i="1"/>
  <c r="R1363" i="1"/>
  <c r="N1363" i="1"/>
  <c r="S1362" i="1"/>
  <c r="O1362" i="1"/>
  <c r="T1361" i="1"/>
  <c r="P1361" i="1"/>
  <c r="U1360" i="1"/>
  <c r="Q1360" i="1"/>
  <c r="M1360" i="1"/>
  <c r="R1359" i="1"/>
  <c r="N1359" i="1"/>
  <c r="S1358" i="1"/>
  <c r="O1358" i="1"/>
  <c r="T1357" i="1"/>
  <c r="P1357" i="1"/>
  <c r="U1356" i="1"/>
  <c r="Q1356" i="1"/>
  <c r="M1356" i="1"/>
  <c r="R1355" i="1"/>
  <c r="N1355" i="1"/>
  <c r="S1354" i="1"/>
  <c r="O1354" i="1"/>
  <c r="T1353" i="1"/>
  <c r="P1353" i="1"/>
  <c r="U1352" i="1"/>
  <c r="Q1352" i="1"/>
  <c r="M1352" i="1"/>
  <c r="R1351" i="1"/>
  <c r="N1351" i="1"/>
  <c r="S1350" i="1"/>
  <c r="O1350" i="1"/>
  <c r="T1349" i="1"/>
  <c r="P1349" i="1"/>
  <c r="U1348" i="1"/>
  <c r="Q1348" i="1"/>
  <c r="M1348" i="1"/>
  <c r="R1347" i="1"/>
  <c r="N1347" i="1"/>
  <c r="S1346" i="1"/>
  <c r="O1346" i="1"/>
  <c r="T1345" i="1"/>
  <c r="P1345" i="1"/>
  <c r="U1344" i="1"/>
  <c r="Q1344" i="1"/>
  <c r="M1344" i="1"/>
  <c r="R1343" i="1"/>
  <c r="N1343" i="1"/>
  <c r="S1342" i="1"/>
  <c r="O1342" i="1"/>
  <c r="T1341" i="1"/>
  <c r="P1341" i="1"/>
  <c r="L1334" i="1"/>
  <c r="L1362" i="1"/>
  <c r="L1354" i="1"/>
  <c r="L1346" i="1"/>
  <c r="L1338" i="1"/>
  <c r="Q1369" i="1"/>
  <c r="R1368" i="1"/>
  <c r="S1367" i="1"/>
  <c r="T1366" i="1"/>
  <c r="U1365" i="1"/>
  <c r="Q1365" i="1"/>
  <c r="R1364" i="1"/>
  <c r="S1363" i="1"/>
  <c r="T1362" i="1"/>
  <c r="U1361" i="1"/>
  <c r="M1361" i="1"/>
  <c r="N1360" i="1"/>
  <c r="O1359" i="1"/>
  <c r="P1358" i="1"/>
  <c r="Q1357" i="1"/>
  <c r="R1356" i="1"/>
  <c r="S1355" i="1"/>
  <c r="T1354" i="1"/>
  <c r="U1353" i="1"/>
  <c r="M1353" i="1"/>
  <c r="R1352" i="1"/>
  <c r="S1351" i="1"/>
  <c r="T1350" i="1"/>
  <c r="U1349" i="1"/>
  <c r="M1349" i="1"/>
  <c r="N1348" i="1"/>
  <c r="O1347" i="1"/>
  <c r="P1346" i="1"/>
  <c r="Q1345" i="1"/>
  <c r="R1344" i="1"/>
  <c r="S1343" i="1"/>
  <c r="T1342" i="1"/>
  <c r="U1341" i="1"/>
  <c r="M1341" i="1"/>
  <c r="N1340" i="1"/>
  <c r="O1339" i="1"/>
  <c r="P1338" i="1"/>
  <c r="Q1337" i="1"/>
  <c r="R1336" i="1"/>
  <c r="O1335" i="1"/>
  <c r="P1334" i="1"/>
  <c r="L1366" i="1"/>
  <c r="L1358" i="1"/>
  <c r="L1350" i="1"/>
  <c r="L1342" i="1"/>
  <c r="U1369" i="1"/>
  <c r="M1369" i="1"/>
  <c r="N1368" i="1"/>
  <c r="O1367" i="1"/>
  <c r="P1366" i="1"/>
  <c r="M1365" i="1"/>
  <c r="N1364" i="1"/>
  <c r="O1363" i="1"/>
  <c r="P1362" i="1"/>
  <c r="Q1361" i="1"/>
  <c r="R1360" i="1"/>
  <c r="S1359" i="1"/>
  <c r="T1358" i="1"/>
  <c r="U1357" i="1"/>
  <c r="M1357" i="1"/>
  <c r="N1356" i="1"/>
  <c r="O1355" i="1"/>
  <c r="P1354" i="1"/>
  <c r="Q1353" i="1"/>
  <c r="N1352" i="1"/>
  <c r="O1351" i="1"/>
  <c r="P1350" i="1"/>
  <c r="Q1349" i="1"/>
  <c r="R1348" i="1"/>
  <c r="S1347" i="1"/>
  <c r="T1346" i="1"/>
  <c r="U1345" i="1"/>
  <c r="M1345" i="1"/>
  <c r="N1344" i="1"/>
  <c r="O1343" i="1"/>
  <c r="P1342" i="1"/>
  <c r="Q1341" i="1"/>
  <c r="R1340" i="1"/>
  <c r="S1339" i="1"/>
  <c r="T1338" i="1"/>
  <c r="U1337" i="1"/>
  <c r="M1337" i="1"/>
  <c r="N1336" i="1"/>
  <c r="S1335" i="1"/>
  <c r="T1334" i="1"/>
  <c r="P2" i="1"/>
  <c r="Q2" i="1"/>
  <c r="R2" i="1"/>
  <c r="S2" i="1"/>
  <c r="T2" i="1"/>
  <c r="U2" i="1"/>
  <c r="P3" i="1"/>
  <c r="Q3" i="1"/>
  <c r="R3" i="1"/>
  <c r="S3" i="1"/>
  <c r="T3" i="1"/>
  <c r="U3" i="1"/>
  <c r="P4" i="1"/>
  <c r="Q4" i="1"/>
  <c r="R4" i="1"/>
  <c r="S4" i="1"/>
  <c r="T4" i="1"/>
  <c r="U4" i="1"/>
  <c r="P5" i="1"/>
  <c r="Q5" i="1"/>
  <c r="R5" i="1"/>
  <c r="S5" i="1"/>
  <c r="T5" i="1"/>
  <c r="U5" i="1"/>
  <c r="P6" i="1"/>
  <c r="Q6" i="1"/>
  <c r="R6" i="1"/>
  <c r="S6" i="1"/>
  <c r="T6" i="1"/>
  <c r="U6" i="1"/>
  <c r="P7" i="1"/>
  <c r="Q7" i="1"/>
  <c r="R7" i="1"/>
  <c r="S7" i="1"/>
  <c r="T7" i="1"/>
  <c r="U7" i="1"/>
  <c r="P8" i="1"/>
  <c r="Q8" i="1"/>
  <c r="R8" i="1"/>
  <c r="S8" i="1"/>
  <c r="T8" i="1"/>
  <c r="U8" i="1"/>
  <c r="P9" i="1"/>
  <c r="Q9" i="1"/>
  <c r="R9" i="1"/>
  <c r="S9" i="1"/>
  <c r="T9" i="1"/>
  <c r="U9" i="1"/>
  <c r="P10" i="1"/>
  <c r="Q10" i="1"/>
  <c r="R10" i="1"/>
  <c r="S10" i="1"/>
  <c r="T10" i="1"/>
  <c r="U10" i="1"/>
  <c r="P11" i="1"/>
  <c r="Q11" i="1"/>
  <c r="R11" i="1"/>
  <c r="S11" i="1"/>
  <c r="T11" i="1"/>
  <c r="U11" i="1"/>
  <c r="P12" i="1"/>
  <c r="Q12" i="1"/>
  <c r="R12" i="1"/>
  <c r="S12" i="1"/>
  <c r="T12" i="1"/>
  <c r="U12" i="1"/>
  <c r="P13" i="1"/>
  <c r="Q13" i="1"/>
  <c r="R13" i="1"/>
  <c r="S13" i="1"/>
  <c r="T13" i="1"/>
  <c r="U13" i="1"/>
  <c r="P14" i="1"/>
  <c r="Q14" i="1"/>
  <c r="R14" i="1"/>
  <c r="S14" i="1"/>
  <c r="T14" i="1"/>
  <c r="U14" i="1"/>
  <c r="P15" i="1"/>
  <c r="Q15" i="1"/>
  <c r="R15" i="1"/>
  <c r="S15" i="1"/>
  <c r="T15" i="1"/>
  <c r="U15" i="1"/>
  <c r="P16" i="1"/>
  <c r="Q16" i="1"/>
  <c r="R16" i="1"/>
  <c r="S16" i="1"/>
  <c r="T16" i="1"/>
  <c r="U16" i="1"/>
  <c r="P17" i="1"/>
  <c r="Q17" i="1"/>
  <c r="R17" i="1"/>
  <c r="S17" i="1"/>
  <c r="T17" i="1"/>
  <c r="U17" i="1"/>
  <c r="P18" i="1"/>
  <c r="Q18" i="1"/>
  <c r="R18" i="1"/>
  <c r="S18" i="1"/>
  <c r="T18" i="1"/>
  <c r="U18" i="1"/>
  <c r="P19" i="1"/>
  <c r="Q19" i="1"/>
  <c r="R19" i="1"/>
  <c r="S19" i="1"/>
  <c r="T19" i="1"/>
  <c r="U19" i="1"/>
  <c r="P20" i="1"/>
  <c r="Q20" i="1"/>
  <c r="R20" i="1"/>
  <c r="S20" i="1"/>
  <c r="T20" i="1"/>
  <c r="U20" i="1"/>
  <c r="P21" i="1"/>
  <c r="Q21" i="1"/>
  <c r="R21" i="1"/>
  <c r="S21" i="1"/>
  <c r="T21" i="1"/>
  <c r="U21" i="1"/>
  <c r="P22" i="1"/>
  <c r="Q22" i="1"/>
  <c r="R22" i="1"/>
  <c r="S22" i="1"/>
  <c r="T22" i="1"/>
  <c r="U22" i="1"/>
  <c r="P23" i="1"/>
  <c r="Q23" i="1"/>
  <c r="R23" i="1"/>
  <c r="S23" i="1"/>
  <c r="T23" i="1"/>
  <c r="U23" i="1"/>
  <c r="P24" i="1"/>
  <c r="Q24" i="1"/>
  <c r="R24" i="1"/>
  <c r="S24" i="1"/>
  <c r="T24" i="1"/>
  <c r="U24" i="1"/>
  <c r="P25" i="1"/>
  <c r="Q25" i="1"/>
  <c r="R25" i="1"/>
  <c r="S25" i="1"/>
  <c r="T25" i="1"/>
  <c r="U25" i="1"/>
  <c r="P26" i="1"/>
  <c r="Q26" i="1"/>
  <c r="R26" i="1"/>
  <c r="S26" i="1"/>
  <c r="T26" i="1"/>
  <c r="U26" i="1"/>
  <c r="P27" i="1"/>
  <c r="Q27" i="1"/>
  <c r="R27" i="1"/>
  <c r="S27" i="1"/>
  <c r="T27" i="1"/>
  <c r="U27" i="1"/>
  <c r="P28" i="1"/>
  <c r="Q28" i="1"/>
  <c r="R28" i="1"/>
  <c r="S28" i="1"/>
  <c r="T28" i="1"/>
  <c r="U28" i="1"/>
  <c r="P29" i="1"/>
  <c r="Q29" i="1"/>
  <c r="R29" i="1"/>
  <c r="S29" i="1"/>
  <c r="T29" i="1"/>
  <c r="U29" i="1"/>
  <c r="P30" i="1"/>
  <c r="Q30" i="1"/>
  <c r="R30" i="1"/>
  <c r="S30" i="1"/>
  <c r="T30" i="1"/>
  <c r="U30" i="1"/>
  <c r="P31" i="1"/>
  <c r="Q31" i="1"/>
  <c r="R31" i="1"/>
  <c r="S31" i="1"/>
  <c r="T31" i="1"/>
  <c r="U31" i="1"/>
  <c r="P32" i="1"/>
  <c r="Q32" i="1"/>
  <c r="R32" i="1"/>
  <c r="S32" i="1"/>
  <c r="T32" i="1"/>
  <c r="U32" i="1"/>
  <c r="P33" i="1"/>
  <c r="Q33" i="1"/>
  <c r="R33" i="1"/>
  <c r="S33" i="1"/>
  <c r="T33" i="1"/>
  <c r="U33" i="1"/>
  <c r="P34" i="1"/>
  <c r="Q34" i="1"/>
  <c r="R34" i="1"/>
  <c r="S34" i="1"/>
  <c r="T34" i="1"/>
  <c r="U34" i="1"/>
  <c r="P35" i="1"/>
  <c r="Q35" i="1"/>
  <c r="R35" i="1"/>
  <c r="S35" i="1"/>
  <c r="T35" i="1"/>
  <c r="U35" i="1"/>
  <c r="P36" i="1"/>
  <c r="Q36" i="1"/>
  <c r="R36" i="1"/>
  <c r="S36" i="1"/>
  <c r="T36" i="1"/>
  <c r="U36" i="1"/>
  <c r="P37" i="1"/>
  <c r="Q37" i="1"/>
  <c r="R37" i="1"/>
  <c r="S37" i="1"/>
  <c r="T37" i="1"/>
  <c r="U37" i="1"/>
  <c r="M2" i="1"/>
  <c r="N2" i="1"/>
  <c r="O2" i="1"/>
  <c r="M3" i="1"/>
  <c r="N3" i="1"/>
  <c r="O3" i="1"/>
  <c r="M4" i="1"/>
  <c r="N4" i="1"/>
  <c r="O4" i="1"/>
  <c r="M5" i="1"/>
  <c r="N5" i="1"/>
  <c r="O5" i="1"/>
  <c r="M6" i="1"/>
  <c r="N6" i="1"/>
  <c r="O6" i="1"/>
  <c r="M7" i="1"/>
  <c r="N7" i="1"/>
  <c r="O7" i="1"/>
  <c r="M8" i="1"/>
  <c r="N8" i="1"/>
  <c r="O8" i="1"/>
  <c r="M9" i="1"/>
  <c r="N9" i="1"/>
  <c r="O9" i="1"/>
  <c r="M10" i="1"/>
  <c r="N10" i="1"/>
  <c r="O10" i="1"/>
  <c r="M11" i="1"/>
  <c r="N11" i="1"/>
  <c r="O11" i="1"/>
  <c r="M12" i="1"/>
  <c r="N12" i="1"/>
  <c r="O12" i="1"/>
  <c r="M13" i="1"/>
  <c r="N13" i="1"/>
  <c r="O13" i="1"/>
  <c r="M14" i="1"/>
  <c r="N14" i="1"/>
  <c r="O14" i="1"/>
  <c r="M15" i="1"/>
  <c r="N15" i="1"/>
  <c r="O15" i="1"/>
  <c r="M16" i="1"/>
  <c r="N16" i="1"/>
  <c r="O16" i="1"/>
  <c r="M17" i="1"/>
  <c r="N17" i="1"/>
  <c r="O17" i="1"/>
  <c r="M18" i="1"/>
  <c r="N18" i="1"/>
  <c r="O18" i="1"/>
  <c r="M19" i="1"/>
  <c r="N19" i="1"/>
  <c r="O19" i="1"/>
  <c r="M20" i="1"/>
  <c r="N20" i="1"/>
  <c r="O20" i="1"/>
  <c r="M21" i="1"/>
  <c r="N21" i="1"/>
  <c r="O21" i="1"/>
  <c r="M22" i="1"/>
  <c r="N22" i="1"/>
  <c r="O22" i="1"/>
  <c r="M23" i="1"/>
  <c r="N23" i="1"/>
  <c r="O23" i="1"/>
  <c r="M24" i="1"/>
  <c r="N24" i="1"/>
  <c r="O24" i="1"/>
  <c r="M25" i="1"/>
  <c r="N25" i="1"/>
  <c r="O25" i="1"/>
  <c r="M26" i="1"/>
  <c r="N26" i="1"/>
  <c r="O26" i="1"/>
  <c r="M27" i="1"/>
  <c r="N27" i="1"/>
  <c r="O27" i="1"/>
  <c r="M28" i="1"/>
  <c r="N28" i="1"/>
  <c r="O28" i="1"/>
  <c r="M29" i="1"/>
  <c r="N29" i="1"/>
  <c r="O29" i="1"/>
  <c r="M30" i="1"/>
  <c r="N30" i="1"/>
  <c r="O30" i="1"/>
  <c r="M31" i="1"/>
  <c r="N31" i="1"/>
  <c r="O31" i="1"/>
  <c r="M32" i="1"/>
  <c r="N32" i="1"/>
  <c r="O32" i="1"/>
  <c r="M33" i="1"/>
  <c r="N33" i="1"/>
  <c r="O33" i="1"/>
  <c r="M34" i="1"/>
  <c r="N34" i="1"/>
  <c r="O34" i="1"/>
  <c r="M35" i="1"/>
  <c r="N35" i="1"/>
  <c r="O35" i="1"/>
  <c r="M36" i="1"/>
  <c r="N36" i="1"/>
  <c r="O36" i="1"/>
  <c r="M37" i="1"/>
  <c r="N37" i="1"/>
  <c r="O37"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2" i="1"/>
  <c r="L1220" i="1" l="1"/>
  <c r="L1616" i="1"/>
  <c r="L1208" i="1"/>
  <c r="L1604" i="1"/>
  <c r="L1196" i="1"/>
  <c r="L1592" i="1"/>
  <c r="L1192" i="1"/>
  <c r="L1588" i="1"/>
  <c r="N1222" i="1"/>
  <c r="N1618" i="1"/>
  <c r="N1218" i="1"/>
  <c r="N1614" i="1"/>
  <c r="M1217" i="1"/>
  <c r="M1613" i="1"/>
  <c r="M1213" i="1"/>
  <c r="M1609" i="1"/>
  <c r="M1209" i="1"/>
  <c r="M1605" i="1"/>
  <c r="N1206" i="1"/>
  <c r="N1602" i="1"/>
  <c r="O1203" i="1"/>
  <c r="O1599" i="1"/>
  <c r="M1201" i="1"/>
  <c r="M1597" i="1"/>
  <c r="M1197" i="1"/>
  <c r="M1593" i="1"/>
  <c r="N1194" i="1"/>
  <c r="N1590" i="1"/>
  <c r="O1191" i="1"/>
  <c r="O1587" i="1"/>
  <c r="U1224" i="1"/>
  <c r="U1620" i="1"/>
  <c r="S1223" i="1"/>
  <c r="S1619" i="1"/>
  <c r="Q1222" i="1"/>
  <c r="Q1618" i="1"/>
  <c r="Q1220" i="1"/>
  <c r="Q1616" i="1"/>
  <c r="U1218" i="1"/>
  <c r="U1614" i="1"/>
  <c r="S1217" i="1"/>
  <c r="S1613" i="1"/>
  <c r="S1215" i="1"/>
  <c r="S1611" i="1"/>
  <c r="U1214" i="1"/>
  <c r="U1610" i="1"/>
  <c r="U1212" i="1"/>
  <c r="U1608" i="1"/>
  <c r="U1210" i="1"/>
  <c r="U1606" i="1"/>
  <c r="U1208" i="1"/>
  <c r="U1604" i="1"/>
  <c r="Q1208" i="1"/>
  <c r="Q1604" i="1"/>
  <c r="Q1206" i="1"/>
  <c r="Q1602" i="1"/>
  <c r="S1205" i="1"/>
  <c r="S1601" i="1"/>
  <c r="S1203" i="1"/>
  <c r="S1599" i="1"/>
  <c r="U1202" i="1"/>
  <c r="U1598" i="1"/>
  <c r="U1200" i="1"/>
  <c r="U1596" i="1"/>
  <c r="U1198" i="1"/>
  <c r="U1594" i="1"/>
  <c r="Q1198" i="1"/>
  <c r="Q1594" i="1"/>
  <c r="Q1196" i="1"/>
  <c r="Q1592" i="1"/>
  <c r="Q1194" i="1"/>
  <c r="Q1590" i="1"/>
  <c r="S1193" i="1"/>
  <c r="S1589" i="1"/>
  <c r="S1191" i="1"/>
  <c r="S1587" i="1"/>
  <c r="U1190" i="1"/>
  <c r="U1586" i="1"/>
  <c r="L1223" i="1"/>
  <c r="L1619" i="1"/>
  <c r="L1219" i="1"/>
  <c r="L1615" i="1"/>
  <c r="L1215" i="1"/>
  <c r="L1611" i="1"/>
  <c r="L1211" i="1"/>
  <c r="L1607" i="1"/>
  <c r="L1207" i="1"/>
  <c r="L1603" i="1"/>
  <c r="L1203" i="1"/>
  <c r="L1599" i="1"/>
  <c r="L1199" i="1"/>
  <c r="L1595" i="1"/>
  <c r="L1195" i="1"/>
  <c r="L1591" i="1"/>
  <c r="L1191" i="1"/>
  <c r="L1587" i="1"/>
  <c r="O1224" i="1"/>
  <c r="O1620" i="1"/>
  <c r="N1223" i="1"/>
  <c r="N1619" i="1"/>
  <c r="M1222" i="1"/>
  <c r="M1618" i="1"/>
  <c r="O1220" i="1"/>
  <c r="O1616" i="1"/>
  <c r="N1219" i="1"/>
  <c r="N1615" i="1"/>
  <c r="M1218" i="1"/>
  <c r="M1614" i="1"/>
  <c r="O1216" i="1"/>
  <c r="O1612" i="1"/>
  <c r="N1215" i="1"/>
  <c r="N1611" i="1"/>
  <c r="M1214" i="1"/>
  <c r="M1610" i="1"/>
  <c r="O1212" i="1"/>
  <c r="O1608" i="1"/>
  <c r="N1211" i="1"/>
  <c r="N1607" i="1"/>
  <c r="M1210" i="1"/>
  <c r="M1606" i="1"/>
  <c r="O1208" i="1"/>
  <c r="O1604" i="1"/>
  <c r="N1207" i="1"/>
  <c r="N1603" i="1"/>
  <c r="M1206" i="1"/>
  <c r="M1602" i="1"/>
  <c r="O1204" i="1"/>
  <c r="O1600" i="1"/>
  <c r="N1203" i="1"/>
  <c r="N1599" i="1"/>
  <c r="M1202" i="1"/>
  <c r="M1598" i="1"/>
  <c r="O1200" i="1"/>
  <c r="O1596" i="1"/>
  <c r="N1199" i="1"/>
  <c r="N1595" i="1"/>
  <c r="M1198" i="1"/>
  <c r="M1594" i="1"/>
  <c r="O1196" i="1"/>
  <c r="O1592" i="1"/>
  <c r="N1195" i="1"/>
  <c r="N1591" i="1"/>
  <c r="M1194" i="1"/>
  <c r="M1590" i="1"/>
  <c r="O1192" i="1"/>
  <c r="O1588" i="1"/>
  <c r="N1191" i="1"/>
  <c r="N1587" i="1"/>
  <c r="M1190" i="1"/>
  <c r="M1586" i="1"/>
  <c r="R1225" i="1"/>
  <c r="R1621" i="1"/>
  <c r="T1224" i="1"/>
  <c r="T1620" i="1"/>
  <c r="P1224" i="1"/>
  <c r="P1620" i="1"/>
  <c r="R1223" i="1"/>
  <c r="R1619" i="1"/>
  <c r="T1222" i="1"/>
  <c r="T1618" i="1"/>
  <c r="P1222" i="1"/>
  <c r="P1618" i="1"/>
  <c r="R1221" i="1"/>
  <c r="R1617" i="1"/>
  <c r="T1220" i="1"/>
  <c r="T1616" i="1"/>
  <c r="P1220" i="1"/>
  <c r="P1616" i="1"/>
  <c r="R1219" i="1"/>
  <c r="R1615" i="1"/>
  <c r="T1218" i="1"/>
  <c r="T1614" i="1"/>
  <c r="P1218" i="1"/>
  <c r="P1614" i="1"/>
  <c r="R1217" i="1"/>
  <c r="R1613" i="1"/>
  <c r="T1216" i="1"/>
  <c r="T1612" i="1"/>
  <c r="P1216" i="1"/>
  <c r="P1612" i="1"/>
  <c r="R1215" i="1"/>
  <c r="R1611" i="1"/>
  <c r="T1214" i="1"/>
  <c r="T1610" i="1"/>
  <c r="P1214" i="1"/>
  <c r="P1610" i="1"/>
  <c r="R1213" i="1"/>
  <c r="R1609" i="1"/>
  <c r="T1212" i="1"/>
  <c r="T1608" i="1"/>
  <c r="P1212" i="1"/>
  <c r="P1608" i="1"/>
  <c r="R1211" i="1"/>
  <c r="R1607" i="1"/>
  <c r="T1210" i="1"/>
  <c r="T1606" i="1"/>
  <c r="P1210" i="1"/>
  <c r="P1606" i="1"/>
  <c r="R1209" i="1"/>
  <c r="R1605" i="1"/>
  <c r="T1208" i="1"/>
  <c r="T1604" i="1"/>
  <c r="P1208" i="1"/>
  <c r="P1604" i="1"/>
  <c r="R1207" i="1"/>
  <c r="R1603" i="1"/>
  <c r="T1206" i="1"/>
  <c r="T1602" i="1"/>
  <c r="P1206" i="1"/>
  <c r="P1602" i="1"/>
  <c r="R1205" i="1"/>
  <c r="R1601" i="1"/>
  <c r="T1204" i="1"/>
  <c r="T1600" i="1"/>
  <c r="P1204" i="1"/>
  <c r="P1600" i="1"/>
  <c r="R1203" i="1"/>
  <c r="R1599" i="1"/>
  <c r="T1202" i="1"/>
  <c r="T1598" i="1"/>
  <c r="P1202" i="1"/>
  <c r="P1598" i="1"/>
  <c r="R1201" i="1"/>
  <c r="R1597" i="1"/>
  <c r="T1200" i="1"/>
  <c r="T1596" i="1"/>
  <c r="P1200" i="1"/>
  <c r="P1596" i="1"/>
  <c r="R1199" i="1"/>
  <c r="R1595" i="1"/>
  <c r="T1198" i="1"/>
  <c r="T1594" i="1"/>
  <c r="P1198" i="1"/>
  <c r="P1594" i="1"/>
  <c r="R1197" i="1"/>
  <c r="R1593" i="1"/>
  <c r="T1196" i="1"/>
  <c r="T1592" i="1"/>
  <c r="P1196" i="1"/>
  <c r="P1592" i="1"/>
  <c r="R1195" i="1"/>
  <c r="R1591" i="1"/>
  <c r="T1194" i="1"/>
  <c r="T1590" i="1"/>
  <c r="P1194" i="1"/>
  <c r="P1590" i="1"/>
  <c r="R1193" i="1"/>
  <c r="R1589" i="1"/>
  <c r="T1192" i="1"/>
  <c r="T1588" i="1"/>
  <c r="P1192" i="1"/>
  <c r="P1588" i="1"/>
  <c r="R1191" i="1"/>
  <c r="R1587" i="1"/>
  <c r="T1190" i="1"/>
  <c r="T1586" i="1"/>
  <c r="P1190" i="1"/>
  <c r="P1586" i="1"/>
  <c r="L1212" i="1"/>
  <c r="L1608" i="1"/>
  <c r="L1200" i="1"/>
  <c r="L1596" i="1"/>
  <c r="O1223" i="1"/>
  <c r="O1619" i="1"/>
  <c r="M1221" i="1"/>
  <c r="M1617" i="1"/>
  <c r="O1215" i="1"/>
  <c r="O1611" i="1"/>
  <c r="O1211" i="1"/>
  <c r="O1607" i="1"/>
  <c r="O1207" i="1"/>
  <c r="O1603" i="1"/>
  <c r="N1202" i="1"/>
  <c r="N1598" i="1"/>
  <c r="N1198" i="1"/>
  <c r="N1594" i="1"/>
  <c r="M1193" i="1"/>
  <c r="M1589" i="1"/>
  <c r="S1225" i="1"/>
  <c r="S1621" i="1"/>
  <c r="U1222" i="1"/>
  <c r="U1618" i="1"/>
  <c r="U1220" i="1"/>
  <c r="U1616" i="1"/>
  <c r="Q1218" i="1"/>
  <c r="Q1614" i="1"/>
  <c r="Q1216" i="1"/>
  <c r="Q1612" i="1"/>
  <c r="Q1214" i="1"/>
  <c r="Q1610" i="1"/>
  <c r="Q1212" i="1"/>
  <c r="Q1608" i="1"/>
  <c r="Q1210" i="1"/>
  <c r="Q1606" i="1"/>
  <c r="S1207" i="1"/>
  <c r="S1603" i="1"/>
  <c r="U1204" i="1"/>
  <c r="U1600" i="1"/>
  <c r="S1201" i="1"/>
  <c r="S1597" i="1"/>
  <c r="S1199" i="1"/>
  <c r="S1595" i="1"/>
  <c r="U1196" i="1"/>
  <c r="U1592" i="1"/>
  <c r="U1194" i="1"/>
  <c r="U1590" i="1"/>
  <c r="U1192" i="1"/>
  <c r="U1588" i="1"/>
  <c r="Q1190" i="1"/>
  <c r="Q1586" i="1"/>
  <c r="L1190" i="1"/>
  <c r="L1586" i="1"/>
  <c r="L1222" i="1"/>
  <c r="L1618" i="1"/>
  <c r="L1218" i="1"/>
  <c r="L1614" i="1"/>
  <c r="L1214" i="1"/>
  <c r="L1610" i="1"/>
  <c r="L1210" i="1"/>
  <c r="L1606" i="1"/>
  <c r="L1206" i="1"/>
  <c r="L1602" i="1"/>
  <c r="L1202" i="1"/>
  <c r="L1598" i="1"/>
  <c r="L1198" i="1"/>
  <c r="L1594" i="1"/>
  <c r="L1194" i="1"/>
  <c r="L1590" i="1"/>
  <c r="O1225" i="1"/>
  <c r="O1621" i="1"/>
  <c r="N1224" i="1"/>
  <c r="N1620" i="1"/>
  <c r="M1223" i="1"/>
  <c r="M1619" i="1"/>
  <c r="O1221" i="1"/>
  <c r="O1617" i="1"/>
  <c r="N1220" i="1"/>
  <c r="N1616" i="1"/>
  <c r="M1219" i="1"/>
  <c r="M1615" i="1"/>
  <c r="O1217" i="1"/>
  <c r="O1613" i="1"/>
  <c r="N1216" i="1"/>
  <c r="N1612" i="1"/>
  <c r="M1215" i="1"/>
  <c r="M1611" i="1"/>
  <c r="O1213" i="1"/>
  <c r="O1609" i="1"/>
  <c r="N1212" i="1"/>
  <c r="N1608" i="1"/>
  <c r="M1211" i="1"/>
  <c r="M1607" i="1"/>
  <c r="O1209" i="1"/>
  <c r="O1605" i="1"/>
  <c r="N1208" i="1"/>
  <c r="N1604" i="1"/>
  <c r="M1207" i="1"/>
  <c r="M1603" i="1"/>
  <c r="O1205" i="1"/>
  <c r="O1601" i="1"/>
  <c r="N1204" i="1"/>
  <c r="N1600" i="1"/>
  <c r="M1203" i="1"/>
  <c r="M1599" i="1"/>
  <c r="O1201" i="1"/>
  <c r="O1597" i="1"/>
  <c r="N1200" i="1"/>
  <c r="N1596" i="1"/>
  <c r="M1199" i="1"/>
  <c r="M1595" i="1"/>
  <c r="O1197" i="1"/>
  <c r="O1593" i="1"/>
  <c r="N1196" i="1"/>
  <c r="N1592" i="1"/>
  <c r="M1195" i="1"/>
  <c r="M1591" i="1"/>
  <c r="O1193" i="1"/>
  <c r="O1589" i="1"/>
  <c r="N1192" i="1"/>
  <c r="N1588" i="1"/>
  <c r="M1191" i="1"/>
  <c r="M1587" i="1"/>
  <c r="U1225" i="1"/>
  <c r="U1621" i="1"/>
  <c r="Q1225" i="1"/>
  <c r="Q1621" i="1"/>
  <c r="S1224" i="1"/>
  <c r="S1620" i="1"/>
  <c r="U1223" i="1"/>
  <c r="U1619" i="1"/>
  <c r="Q1223" i="1"/>
  <c r="Q1619" i="1"/>
  <c r="S1222" i="1"/>
  <c r="S1618" i="1"/>
  <c r="U1221" i="1"/>
  <c r="U1617" i="1"/>
  <c r="Q1221" i="1"/>
  <c r="Q1617" i="1"/>
  <c r="S1220" i="1"/>
  <c r="S1616" i="1"/>
  <c r="U1219" i="1"/>
  <c r="U1615" i="1"/>
  <c r="Q1219" i="1"/>
  <c r="Q1615" i="1"/>
  <c r="S1218" i="1"/>
  <c r="S1614" i="1"/>
  <c r="U1217" i="1"/>
  <c r="U1613" i="1"/>
  <c r="Q1217" i="1"/>
  <c r="Q1613" i="1"/>
  <c r="S1216" i="1"/>
  <c r="S1612" i="1"/>
  <c r="U1215" i="1"/>
  <c r="U1611" i="1"/>
  <c r="Q1215" i="1"/>
  <c r="Q1611" i="1"/>
  <c r="S1214" i="1"/>
  <c r="S1610" i="1"/>
  <c r="U1213" i="1"/>
  <c r="U1609" i="1"/>
  <c r="Q1213" i="1"/>
  <c r="Q1609" i="1"/>
  <c r="S1212" i="1"/>
  <c r="S1608" i="1"/>
  <c r="U1211" i="1"/>
  <c r="U1607" i="1"/>
  <c r="Q1211" i="1"/>
  <c r="Q1607" i="1"/>
  <c r="S1210" i="1"/>
  <c r="S1606" i="1"/>
  <c r="U1209" i="1"/>
  <c r="U1605" i="1"/>
  <c r="Q1209" i="1"/>
  <c r="Q1605" i="1"/>
  <c r="S1208" i="1"/>
  <c r="S1604" i="1"/>
  <c r="U1207" i="1"/>
  <c r="U1603" i="1"/>
  <c r="Q1207" i="1"/>
  <c r="Q1603" i="1"/>
  <c r="S1206" i="1"/>
  <c r="S1602" i="1"/>
  <c r="U1205" i="1"/>
  <c r="U1601" i="1"/>
  <c r="Q1205" i="1"/>
  <c r="Q1601" i="1"/>
  <c r="S1204" i="1"/>
  <c r="S1600" i="1"/>
  <c r="U1203" i="1"/>
  <c r="U1599" i="1"/>
  <c r="Q1203" i="1"/>
  <c r="Q1599" i="1"/>
  <c r="S1202" i="1"/>
  <c r="S1598" i="1"/>
  <c r="U1201" i="1"/>
  <c r="U1597" i="1"/>
  <c r="Q1201" i="1"/>
  <c r="Q1597" i="1"/>
  <c r="S1200" i="1"/>
  <c r="S1596" i="1"/>
  <c r="U1199" i="1"/>
  <c r="U1595" i="1"/>
  <c r="Q1199" i="1"/>
  <c r="Q1595" i="1"/>
  <c r="S1198" i="1"/>
  <c r="S1594" i="1"/>
  <c r="U1197" i="1"/>
  <c r="U1593" i="1"/>
  <c r="Q1197" i="1"/>
  <c r="Q1593" i="1"/>
  <c r="S1196" i="1"/>
  <c r="S1592" i="1"/>
  <c r="U1195" i="1"/>
  <c r="U1591" i="1"/>
  <c r="Q1195" i="1"/>
  <c r="Q1591" i="1"/>
  <c r="S1194" i="1"/>
  <c r="S1590" i="1"/>
  <c r="U1193" i="1"/>
  <c r="U1589" i="1"/>
  <c r="Q1193" i="1"/>
  <c r="Q1589" i="1"/>
  <c r="S1192" i="1"/>
  <c r="S1588" i="1"/>
  <c r="U1191" i="1"/>
  <c r="U1587" i="1"/>
  <c r="Q1191" i="1"/>
  <c r="Q1587" i="1"/>
  <c r="S1190" i="1"/>
  <c r="S1586" i="1"/>
  <c r="L1224" i="1"/>
  <c r="L1620" i="1"/>
  <c r="L1216" i="1"/>
  <c r="L1612" i="1"/>
  <c r="L1204" i="1"/>
  <c r="L1600" i="1"/>
  <c r="M1225" i="1"/>
  <c r="M1621" i="1"/>
  <c r="O1219" i="1"/>
  <c r="O1615" i="1"/>
  <c r="N1214" i="1"/>
  <c r="N1610" i="1"/>
  <c r="N1210" i="1"/>
  <c r="N1606" i="1"/>
  <c r="M1205" i="1"/>
  <c r="M1601" i="1"/>
  <c r="O1199" i="1"/>
  <c r="O1595" i="1"/>
  <c r="O1195" i="1"/>
  <c r="O1591" i="1"/>
  <c r="N1190" i="1"/>
  <c r="N1586" i="1"/>
  <c r="Q1224" i="1"/>
  <c r="Q1620" i="1"/>
  <c r="S1221" i="1"/>
  <c r="S1617" i="1"/>
  <c r="S1219" i="1"/>
  <c r="S1615" i="1"/>
  <c r="U1216" i="1"/>
  <c r="U1612" i="1"/>
  <c r="S1213" i="1"/>
  <c r="S1609" i="1"/>
  <c r="S1211" i="1"/>
  <c r="S1607" i="1"/>
  <c r="S1209" i="1"/>
  <c r="S1605" i="1"/>
  <c r="U1206" i="1"/>
  <c r="U1602" i="1"/>
  <c r="Q1204" i="1"/>
  <c r="Q1600" i="1"/>
  <c r="Q1202" i="1"/>
  <c r="Q1598" i="1"/>
  <c r="Q1200" i="1"/>
  <c r="Q1596" i="1"/>
  <c r="S1197" i="1"/>
  <c r="S1593" i="1"/>
  <c r="S1195" i="1"/>
  <c r="S1591" i="1"/>
  <c r="Q1192" i="1"/>
  <c r="Q1588" i="1"/>
  <c r="L1225" i="1"/>
  <c r="L1621" i="1"/>
  <c r="L1221" i="1"/>
  <c r="L1617" i="1"/>
  <c r="L1217" i="1"/>
  <c r="L1613" i="1"/>
  <c r="L1213" i="1"/>
  <c r="L1609" i="1"/>
  <c r="L1209" i="1"/>
  <c r="L1605" i="1"/>
  <c r="L1205" i="1"/>
  <c r="L1601" i="1"/>
  <c r="L1201" i="1"/>
  <c r="L1597" i="1"/>
  <c r="L1197" i="1"/>
  <c r="L1593" i="1"/>
  <c r="L1193" i="1"/>
  <c r="L1589" i="1"/>
  <c r="N1225" i="1"/>
  <c r="N1621" i="1"/>
  <c r="M1224" i="1"/>
  <c r="M1620" i="1"/>
  <c r="O1222" i="1"/>
  <c r="O1618" i="1"/>
  <c r="N1221" i="1"/>
  <c r="N1617" i="1"/>
  <c r="M1220" i="1"/>
  <c r="M1616" i="1"/>
  <c r="O1218" i="1"/>
  <c r="O1614" i="1"/>
  <c r="N1217" i="1"/>
  <c r="N1613" i="1"/>
  <c r="M1216" i="1"/>
  <c r="M1612" i="1"/>
  <c r="O1214" i="1"/>
  <c r="O1610" i="1"/>
  <c r="N1213" i="1"/>
  <c r="N1609" i="1"/>
  <c r="M1212" i="1"/>
  <c r="M1608" i="1"/>
  <c r="O1210" i="1"/>
  <c r="O1606" i="1"/>
  <c r="N1209" i="1"/>
  <c r="N1605" i="1"/>
  <c r="M1208" i="1"/>
  <c r="M1604" i="1"/>
  <c r="O1206" i="1"/>
  <c r="O1602" i="1"/>
  <c r="N1205" i="1"/>
  <c r="N1601" i="1"/>
  <c r="M1204" i="1"/>
  <c r="M1600" i="1"/>
  <c r="O1202" i="1"/>
  <c r="O1598" i="1"/>
  <c r="N1201" i="1"/>
  <c r="N1597" i="1"/>
  <c r="M1200" i="1"/>
  <c r="M1596" i="1"/>
  <c r="O1198" i="1"/>
  <c r="O1594" i="1"/>
  <c r="N1197" i="1"/>
  <c r="N1593" i="1"/>
  <c r="M1196" i="1"/>
  <c r="M1592" i="1"/>
  <c r="O1194" i="1"/>
  <c r="O1590" i="1"/>
  <c r="N1193" i="1"/>
  <c r="N1589" i="1"/>
  <c r="M1192" i="1"/>
  <c r="M1588" i="1"/>
  <c r="O1190" i="1"/>
  <c r="O1586" i="1"/>
  <c r="T1225" i="1"/>
  <c r="T1621" i="1"/>
  <c r="P1225" i="1"/>
  <c r="P1621" i="1"/>
  <c r="R1224" i="1"/>
  <c r="R1620" i="1"/>
  <c r="T1223" i="1"/>
  <c r="T1619" i="1"/>
  <c r="P1223" i="1"/>
  <c r="P1619" i="1"/>
  <c r="R1222" i="1"/>
  <c r="R1618" i="1"/>
  <c r="T1221" i="1"/>
  <c r="T1617" i="1"/>
  <c r="P1221" i="1"/>
  <c r="P1617" i="1"/>
  <c r="R1220" i="1"/>
  <c r="R1616" i="1"/>
  <c r="T1219" i="1"/>
  <c r="T1615" i="1"/>
  <c r="P1219" i="1"/>
  <c r="P1615" i="1"/>
  <c r="R1218" i="1"/>
  <c r="R1614" i="1"/>
  <c r="T1217" i="1"/>
  <c r="T1613" i="1"/>
  <c r="P1217" i="1"/>
  <c r="P1613" i="1"/>
  <c r="R1216" i="1"/>
  <c r="R1612" i="1"/>
  <c r="T1215" i="1"/>
  <c r="T1611" i="1"/>
  <c r="P1215" i="1"/>
  <c r="P1611" i="1"/>
  <c r="R1214" i="1"/>
  <c r="R1610" i="1"/>
  <c r="T1213" i="1"/>
  <c r="T1609" i="1"/>
  <c r="P1213" i="1"/>
  <c r="P1609" i="1"/>
  <c r="R1212" i="1"/>
  <c r="R1608" i="1"/>
  <c r="T1211" i="1"/>
  <c r="T1607" i="1"/>
  <c r="P1211" i="1"/>
  <c r="P1607" i="1"/>
  <c r="R1210" i="1"/>
  <c r="R1606" i="1"/>
  <c r="T1209" i="1"/>
  <c r="T1605" i="1"/>
  <c r="P1209" i="1"/>
  <c r="P1605" i="1"/>
  <c r="R1208" i="1"/>
  <c r="R1604" i="1"/>
  <c r="T1207" i="1"/>
  <c r="T1603" i="1"/>
  <c r="P1207" i="1"/>
  <c r="P1603" i="1"/>
  <c r="R1206" i="1"/>
  <c r="R1602" i="1"/>
  <c r="T1205" i="1"/>
  <c r="T1601" i="1"/>
  <c r="P1205" i="1"/>
  <c r="P1601" i="1"/>
  <c r="R1204" i="1"/>
  <c r="R1600" i="1"/>
  <c r="T1203" i="1"/>
  <c r="T1599" i="1"/>
  <c r="P1203" i="1"/>
  <c r="P1599" i="1"/>
  <c r="R1202" i="1"/>
  <c r="R1598" i="1"/>
  <c r="T1201" i="1"/>
  <c r="T1597" i="1"/>
  <c r="P1201" i="1"/>
  <c r="P1597" i="1"/>
  <c r="R1200" i="1"/>
  <c r="R1596" i="1"/>
  <c r="T1199" i="1"/>
  <c r="T1595" i="1"/>
  <c r="P1199" i="1"/>
  <c r="P1595" i="1"/>
  <c r="R1198" i="1"/>
  <c r="R1594" i="1"/>
  <c r="T1197" i="1"/>
  <c r="T1593" i="1"/>
  <c r="P1197" i="1"/>
  <c r="P1593" i="1"/>
  <c r="R1196" i="1"/>
  <c r="R1592" i="1"/>
  <c r="T1195" i="1"/>
  <c r="T1591" i="1"/>
  <c r="P1195" i="1"/>
  <c r="P1591" i="1"/>
  <c r="R1194" i="1"/>
  <c r="R1590" i="1"/>
  <c r="T1193" i="1"/>
  <c r="T1589" i="1"/>
  <c r="P1193" i="1"/>
  <c r="P1589" i="1"/>
  <c r="R1192" i="1"/>
  <c r="R1588" i="1"/>
  <c r="T1191" i="1"/>
  <c r="T1587" i="1"/>
  <c r="P1191" i="1"/>
  <c r="P1587" i="1"/>
  <c r="R1190" i="1"/>
  <c r="R1586" i="1"/>
  <c r="M5588" i="1" l="1"/>
  <c r="N5588" i="1"/>
  <c r="O5588" i="1"/>
  <c r="P5588" i="1"/>
  <c r="Q5588" i="1"/>
  <c r="R5588" i="1"/>
  <c r="S5588" i="1"/>
  <c r="T5588" i="1"/>
  <c r="U5588" i="1"/>
  <c r="L5588" i="1"/>
  <c r="M5585" i="1"/>
  <c r="N5585" i="1"/>
  <c r="O5585" i="1"/>
  <c r="P5585" i="1"/>
  <c r="Q5585" i="1"/>
  <c r="R5585" i="1"/>
  <c r="S5585" i="1"/>
  <c r="T5585" i="1"/>
  <c r="U5585" i="1"/>
  <c r="L5585" i="1"/>
  <c r="M5582" i="1"/>
  <c r="N5582" i="1"/>
  <c r="O5582" i="1"/>
  <c r="P5582" i="1"/>
  <c r="Q5582" i="1"/>
  <c r="R5582" i="1"/>
  <c r="S5582" i="1"/>
  <c r="T5582" i="1"/>
  <c r="U5582" i="1"/>
  <c r="L5582" i="1"/>
  <c r="M5591" i="1" l="1"/>
  <c r="L5592" i="1"/>
  <c r="R5593" i="1"/>
  <c r="N5593" i="1"/>
  <c r="S5592" i="1"/>
  <c r="O5592" i="1"/>
  <c r="T5591" i="1"/>
  <c r="P5591" i="1"/>
  <c r="R5592" i="1"/>
  <c r="N5592" i="1"/>
  <c r="S5591" i="1"/>
  <c r="O5591" i="1"/>
  <c r="Q5593" i="1"/>
  <c r="L5594" i="1"/>
  <c r="T5596" i="1"/>
  <c r="P5596" i="1"/>
  <c r="U5595" i="1"/>
  <c r="Q5595" i="1"/>
  <c r="M5595" i="1"/>
  <c r="R5594" i="1"/>
  <c r="N5594" i="1"/>
  <c r="U5593" i="1"/>
  <c r="M5593" i="1"/>
  <c r="L5596" i="1"/>
  <c r="S5596" i="1"/>
  <c r="O5596" i="1"/>
  <c r="T5595" i="1"/>
  <c r="P5595" i="1"/>
  <c r="U5594" i="1"/>
  <c r="Q5594" i="1"/>
  <c r="M5594" i="1"/>
  <c r="L5591" i="1"/>
  <c r="T5593" i="1"/>
  <c r="P5593" i="1"/>
  <c r="U5592" i="1"/>
  <c r="Q5592" i="1"/>
  <c r="M5592" i="1"/>
  <c r="R5591" i="1"/>
  <c r="N5591" i="1"/>
  <c r="L5595" i="1"/>
  <c r="R5596" i="1"/>
  <c r="N5596" i="1"/>
  <c r="S5595" i="1"/>
  <c r="O5595" i="1"/>
  <c r="T5594" i="1"/>
  <c r="P5594" i="1"/>
  <c r="L5593" i="1"/>
  <c r="S5593" i="1"/>
  <c r="O5593" i="1"/>
  <c r="T5592" i="1"/>
  <c r="P5592" i="1"/>
  <c r="U5591" i="1"/>
  <c r="Q5591" i="1"/>
  <c r="U5596" i="1"/>
  <c r="Q5596" i="1"/>
  <c r="M5596" i="1"/>
  <c r="R5595" i="1"/>
  <c r="N5595" i="1"/>
  <c r="S5594" i="1"/>
  <c r="O5594" i="1"/>
  <c r="M5782" i="1" l="1"/>
  <c r="M5783" i="1"/>
  <c r="L5782" i="1"/>
  <c r="L5783" i="1"/>
  <c r="L5788" i="1"/>
  <c r="L5789" i="1"/>
  <c r="L5790" i="1"/>
  <c r="L5771" i="1"/>
  <c r="M5771" i="1"/>
  <c r="L5772" i="1"/>
  <c r="M5772" i="1"/>
  <c r="L5777" i="1"/>
  <c r="L5778" i="1"/>
  <c r="L5779" i="1"/>
  <c r="M5655" i="1" l="1"/>
  <c r="N5655" i="1"/>
  <c r="O5655" i="1"/>
  <c r="P5655" i="1"/>
  <c r="Q5655" i="1"/>
  <c r="R5655" i="1"/>
  <c r="S5655" i="1"/>
  <c r="T5655" i="1"/>
  <c r="U5655" i="1"/>
  <c r="M5656" i="1"/>
  <c r="N5656" i="1"/>
  <c r="O5656" i="1"/>
  <c r="P5656" i="1"/>
  <c r="Q5656" i="1"/>
  <c r="R5656" i="1"/>
  <c r="S5656" i="1"/>
  <c r="T5656" i="1"/>
  <c r="U5656" i="1"/>
  <c r="M5657" i="1"/>
  <c r="N5657" i="1"/>
  <c r="O5657" i="1"/>
  <c r="P5657" i="1"/>
  <c r="Q5657" i="1"/>
  <c r="R5657" i="1"/>
  <c r="S5657" i="1"/>
  <c r="T5657" i="1"/>
  <c r="U5657" i="1"/>
  <c r="M5658" i="1"/>
  <c r="N5658" i="1"/>
  <c r="O5658" i="1"/>
  <c r="P5658" i="1"/>
  <c r="Q5658" i="1"/>
  <c r="R5658" i="1"/>
  <c r="S5658" i="1"/>
  <c r="T5658" i="1"/>
  <c r="U5658" i="1"/>
  <c r="M5659" i="1"/>
  <c r="N5659" i="1"/>
  <c r="O5659" i="1"/>
  <c r="P5659" i="1"/>
  <c r="Q5659" i="1"/>
  <c r="R5659" i="1"/>
  <c r="S5659" i="1"/>
  <c r="T5659" i="1"/>
  <c r="U5659" i="1"/>
  <c r="M5660" i="1"/>
  <c r="N5660" i="1"/>
  <c r="O5660" i="1"/>
  <c r="P5660" i="1"/>
  <c r="Q5660" i="1"/>
  <c r="R5660" i="1"/>
  <c r="S5660" i="1"/>
  <c r="T5660" i="1"/>
  <c r="U5660" i="1"/>
  <c r="M5661" i="1"/>
  <c r="N5661" i="1"/>
  <c r="O5661" i="1"/>
  <c r="P5661" i="1"/>
  <c r="Q5661" i="1"/>
  <c r="R5661" i="1"/>
  <c r="S5661" i="1"/>
  <c r="T5661" i="1"/>
  <c r="U5661" i="1"/>
  <c r="M5662" i="1"/>
  <c r="N5662" i="1"/>
  <c r="O5662" i="1"/>
  <c r="P5662" i="1"/>
  <c r="Q5662" i="1"/>
  <c r="R5662" i="1"/>
  <c r="S5662" i="1"/>
  <c r="T5662" i="1"/>
  <c r="U5662" i="1"/>
  <c r="M5663" i="1"/>
  <c r="N5663" i="1"/>
  <c r="O5663" i="1"/>
  <c r="P5663" i="1"/>
  <c r="Q5663" i="1"/>
  <c r="R5663" i="1"/>
  <c r="S5663" i="1"/>
  <c r="T5663" i="1"/>
  <c r="U5663" i="1"/>
  <c r="M5664" i="1"/>
  <c r="N5664" i="1"/>
  <c r="O5664" i="1"/>
  <c r="P5664" i="1"/>
  <c r="Q5664" i="1"/>
  <c r="R5664" i="1"/>
  <c r="S5664" i="1"/>
  <c r="T5664" i="1"/>
  <c r="U5664" i="1"/>
  <c r="M5665" i="1"/>
  <c r="N5665" i="1"/>
  <c r="O5665" i="1"/>
  <c r="P5665" i="1"/>
  <c r="Q5665" i="1"/>
  <c r="R5665" i="1"/>
  <c r="S5665" i="1"/>
  <c r="T5665" i="1"/>
  <c r="U5665" i="1"/>
  <c r="M5666" i="1"/>
  <c r="N5666" i="1"/>
  <c r="O5666" i="1"/>
  <c r="P5666" i="1"/>
  <c r="Q5666" i="1"/>
  <c r="R5666" i="1"/>
  <c r="S5666" i="1"/>
  <c r="T5666" i="1"/>
  <c r="U5666" i="1"/>
  <c r="M5667" i="1"/>
  <c r="N5667" i="1"/>
  <c r="O5667" i="1"/>
  <c r="P5667" i="1"/>
  <c r="Q5667" i="1"/>
  <c r="R5667" i="1"/>
  <c r="S5667" i="1"/>
  <c r="T5667" i="1"/>
  <c r="U5667" i="1"/>
  <c r="B65" i="22"/>
  <c r="B64" i="22"/>
  <c r="B63" i="22"/>
  <c r="B62" i="22"/>
  <c r="B61" i="22"/>
  <c r="B58" i="22"/>
  <c r="B59" i="22"/>
  <c r="N5606" i="1" s="1"/>
  <c r="N5633" i="1" s="1"/>
  <c r="N5803" i="1" l="1"/>
  <c r="R5803" i="1"/>
  <c r="M5804" i="1"/>
  <c r="Q5804" i="1"/>
  <c r="U5804" i="1"/>
  <c r="P5805" i="1"/>
  <c r="T5805" i="1"/>
  <c r="O5806" i="1"/>
  <c r="S5806" i="1"/>
  <c r="N5807" i="1"/>
  <c r="R5807" i="1"/>
  <c r="M5808" i="1"/>
  <c r="Q5808" i="1"/>
  <c r="U5808" i="1"/>
  <c r="P5809" i="1"/>
  <c r="T5809" i="1"/>
  <c r="O5810" i="1"/>
  <c r="S5810" i="1"/>
  <c r="N5811" i="1"/>
  <c r="R5811" i="1"/>
  <c r="M5812" i="1"/>
  <c r="Q5812" i="1"/>
  <c r="U5812" i="1"/>
  <c r="P5813" i="1"/>
  <c r="T5813" i="1"/>
  <c r="L5806" i="1"/>
  <c r="L5810" i="1"/>
  <c r="L5803" i="1"/>
  <c r="O5803" i="1"/>
  <c r="S5803" i="1"/>
  <c r="N5804" i="1"/>
  <c r="R5804" i="1"/>
  <c r="M5805" i="1"/>
  <c r="Q5805" i="1"/>
  <c r="U5805" i="1"/>
  <c r="P5806" i="1"/>
  <c r="T5806" i="1"/>
  <c r="O5807" i="1"/>
  <c r="S5807" i="1"/>
  <c r="N5808" i="1"/>
  <c r="R5808" i="1"/>
  <c r="M5809" i="1"/>
  <c r="Q5809" i="1"/>
  <c r="U5809" i="1"/>
  <c r="P5810" i="1"/>
  <c r="T5810" i="1"/>
  <c r="O5811" i="1"/>
  <c r="S5811" i="1"/>
  <c r="N5812" i="1"/>
  <c r="R5812" i="1"/>
  <c r="M5813" i="1"/>
  <c r="Q5813" i="1"/>
  <c r="U5813" i="1"/>
  <c r="L5807" i="1"/>
  <c r="L5811" i="1"/>
  <c r="P5803" i="1"/>
  <c r="T5803" i="1"/>
  <c r="O5804" i="1"/>
  <c r="S5804" i="1"/>
  <c r="N5805" i="1"/>
  <c r="R5805" i="1"/>
  <c r="M5806" i="1"/>
  <c r="Q5806" i="1"/>
  <c r="U5806" i="1"/>
  <c r="P5807" i="1"/>
  <c r="T5807" i="1"/>
  <c r="O5808" i="1"/>
  <c r="S5808" i="1"/>
  <c r="N5809" i="1"/>
  <c r="R5809" i="1"/>
  <c r="M5810" i="1"/>
  <c r="Q5810" i="1"/>
  <c r="U5810" i="1"/>
  <c r="P5811" i="1"/>
  <c r="T5811" i="1"/>
  <c r="O5812" i="1"/>
  <c r="S5812" i="1"/>
  <c r="N5813" i="1"/>
  <c r="R5813" i="1"/>
  <c r="L5804" i="1"/>
  <c r="L5808" i="1"/>
  <c r="L5812" i="1"/>
  <c r="M5803" i="1"/>
  <c r="Q5803" i="1"/>
  <c r="U5803" i="1"/>
  <c r="P5804" i="1"/>
  <c r="T5804" i="1"/>
  <c r="O5805" i="1"/>
  <c r="S5805" i="1"/>
  <c r="N5806" i="1"/>
  <c r="R5806" i="1"/>
  <c r="M5807" i="1"/>
  <c r="Q5807" i="1"/>
  <c r="U5807" i="1"/>
  <c r="P5808" i="1"/>
  <c r="T5808" i="1"/>
  <c r="O5809" i="1"/>
  <c r="S5809" i="1"/>
  <c r="N5810" i="1"/>
  <c r="R5810" i="1"/>
  <c r="M5811" i="1"/>
  <c r="Q5811" i="1"/>
  <c r="U5811" i="1"/>
  <c r="P5812" i="1"/>
  <c r="T5812" i="1"/>
  <c r="O5813" i="1"/>
  <c r="S5813" i="1"/>
  <c r="L5805" i="1"/>
  <c r="L5809" i="1"/>
  <c r="L5813" i="1"/>
  <c r="L5614" i="1"/>
  <c r="L5641" i="1" s="1"/>
  <c r="L5610" i="1"/>
  <c r="L5637" i="1" s="1"/>
  <c r="U5614" i="1"/>
  <c r="U5641" i="1" s="1"/>
  <c r="Q5614" i="1"/>
  <c r="Q5641" i="1" s="1"/>
  <c r="M5614" i="1"/>
  <c r="M5641" i="1" s="1"/>
  <c r="R5613" i="1"/>
  <c r="R5640" i="1" s="1"/>
  <c r="N5613" i="1"/>
  <c r="N5640" i="1" s="1"/>
  <c r="S5612" i="1"/>
  <c r="S5639" i="1" s="1"/>
  <c r="O5612" i="1"/>
  <c r="O5639" i="1" s="1"/>
  <c r="T5611" i="1"/>
  <c r="T5638" i="1" s="1"/>
  <c r="P5611" i="1"/>
  <c r="P5638" i="1" s="1"/>
  <c r="U5610" i="1"/>
  <c r="U5637" i="1" s="1"/>
  <c r="Q5610" i="1"/>
  <c r="Q5637" i="1" s="1"/>
  <c r="M5610" i="1"/>
  <c r="M5637" i="1" s="1"/>
  <c r="R5609" i="1"/>
  <c r="R5636" i="1" s="1"/>
  <c r="N5609" i="1"/>
  <c r="N5636" i="1" s="1"/>
  <c r="S5608" i="1"/>
  <c r="S5635" i="1" s="1"/>
  <c r="O5608" i="1"/>
  <c r="O5635" i="1" s="1"/>
  <c r="T5607" i="1"/>
  <c r="T5634" i="1" s="1"/>
  <c r="P5607" i="1"/>
  <c r="P5634" i="1" s="1"/>
  <c r="U5606" i="1"/>
  <c r="U5633" i="1" s="1"/>
  <c r="Q5606" i="1"/>
  <c r="Q5633" i="1" s="1"/>
  <c r="M5606" i="1"/>
  <c r="M5633" i="1" s="1"/>
  <c r="O5713" i="1"/>
  <c r="S5713" i="1"/>
  <c r="N5714" i="1"/>
  <c r="R5714" i="1"/>
  <c r="M5715" i="1"/>
  <c r="Q5715" i="1"/>
  <c r="U5715" i="1"/>
  <c r="P5716" i="1"/>
  <c r="T5716" i="1"/>
  <c r="O5717" i="1"/>
  <c r="S5717" i="1"/>
  <c r="N5718" i="1"/>
  <c r="R5718" i="1"/>
  <c r="L5714" i="1"/>
  <c r="L5718" i="1"/>
  <c r="P5713" i="1"/>
  <c r="T5713" i="1"/>
  <c r="O5714" i="1"/>
  <c r="S5714" i="1"/>
  <c r="N5715" i="1"/>
  <c r="R5715" i="1"/>
  <c r="M5716" i="1"/>
  <c r="Q5716" i="1"/>
  <c r="U5716" i="1"/>
  <c r="P5717" i="1"/>
  <c r="T5717" i="1"/>
  <c r="O5718" i="1"/>
  <c r="S5718" i="1"/>
  <c r="L5715" i="1"/>
  <c r="L5713" i="1"/>
  <c r="M5713" i="1"/>
  <c r="Q5713" i="1"/>
  <c r="U5713" i="1"/>
  <c r="P5714" i="1"/>
  <c r="T5714" i="1"/>
  <c r="O5715" i="1"/>
  <c r="S5715" i="1"/>
  <c r="N5716" i="1"/>
  <c r="R5716" i="1"/>
  <c r="M5717" i="1"/>
  <c r="Q5717" i="1"/>
  <c r="U5717" i="1"/>
  <c r="P5718" i="1"/>
  <c r="T5718" i="1"/>
  <c r="L5716" i="1"/>
  <c r="N5713" i="1"/>
  <c r="R5713" i="1"/>
  <c r="M5714" i="1"/>
  <c r="Q5714" i="1"/>
  <c r="U5714" i="1"/>
  <c r="P5715" i="1"/>
  <c r="T5715" i="1"/>
  <c r="O5716" i="1"/>
  <c r="S5716" i="1"/>
  <c r="N5717" i="1"/>
  <c r="R5717" i="1"/>
  <c r="M5718" i="1"/>
  <c r="Q5718" i="1"/>
  <c r="U5718" i="1"/>
  <c r="L5717" i="1"/>
  <c r="P5968" i="1"/>
  <c r="T5968" i="1"/>
  <c r="O5969" i="1"/>
  <c r="S5969" i="1"/>
  <c r="N5970" i="1"/>
  <c r="R5970" i="1"/>
  <c r="M5971" i="1"/>
  <c r="Q5971" i="1"/>
  <c r="U5971" i="1"/>
  <c r="P5972" i="1"/>
  <c r="T5972" i="1"/>
  <c r="O5973" i="1"/>
  <c r="S5973" i="1"/>
  <c r="N5974" i="1"/>
  <c r="R5974" i="1"/>
  <c r="M5975" i="1"/>
  <c r="Q5975" i="1"/>
  <c r="U5975" i="1"/>
  <c r="P5976" i="1"/>
  <c r="T5976" i="1"/>
  <c r="O5977" i="1"/>
  <c r="S5977" i="1"/>
  <c r="N5978" i="1"/>
  <c r="R5978" i="1"/>
  <c r="L5969" i="1"/>
  <c r="L5973" i="1"/>
  <c r="L5977" i="1"/>
  <c r="M5968" i="1"/>
  <c r="Q5968" i="1"/>
  <c r="U5968" i="1"/>
  <c r="P5969" i="1"/>
  <c r="T5969" i="1"/>
  <c r="O5970" i="1"/>
  <c r="S5970" i="1"/>
  <c r="N5971" i="1"/>
  <c r="R5971" i="1"/>
  <c r="M5972" i="1"/>
  <c r="Q5972" i="1"/>
  <c r="U5972" i="1"/>
  <c r="P5973" i="1"/>
  <c r="T5973" i="1"/>
  <c r="O5974" i="1"/>
  <c r="S5974" i="1"/>
  <c r="N5975" i="1"/>
  <c r="R5975" i="1"/>
  <c r="M5976" i="1"/>
  <c r="Q5976" i="1"/>
  <c r="U5976" i="1"/>
  <c r="P5977" i="1"/>
  <c r="T5977" i="1"/>
  <c r="O5978" i="1"/>
  <c r="S5978" i="1"/>
  <c r="L5970" i="1"/>
  <c r="L5974" i="1"/>
  <c r="L5978" i="1"/>
  <c r="N5968" i="1"/>
  <c r="R5968" i="1"/>
  <c r="M5969" i="1"/>
  <c r="Q5969" i="1"/>
  <c r="U5969" i="1"/>
  <c r="P5970" i="1"/>
  <c r="T5970" i="1"/>
  <c r="O5971" i="1"/>
  <c r="S5971" i="1"/>
  <c r="N5972" i="1"/>
  <c r="R5972" i="1"/>
  <c r="M5973" i="1"/>
  <c r="Q5973" i="1"/>
  <c r="U5973" i="1"/>
  <c r="P5974" i="1"/>
  <c r="T5974" i="1"/>
  <c r="O5975" i="1"/>
  <c r="S5975" i="1"/>
  <c r="N5976" i="1"/>
  <c r="R5976" i="1"/>
  <c r="M5977" i="1"/>
  <c r="Q5977" i="1"/>
  <c r="U5977" i="1"/>
  <c r="P5978" i="1"/>
  <c r="T5978" i="1"/>
  <c r="L5971" i="1"/>
  <c r="L5975" i="1"/>
  <c r="L5968" i="1"/>
  <c r="O5968" i="1"/>
  <c r="S5968" i="1"/>
  <c r="N5969" i="1"/>
  <c r="R5969" i="1"/>
  <c r="M5970" i="1"/>
  <c r="Q5970" i="1"/>
  <c r="U5970" i="1"/>
  <c r="P5971" i="1"/>
  <c r="T5971" i="1"/>
  <c r="O5972" i="1"/>
  <c r="S5972" i="1"/>
  <c r="N5973" i="1"/>
  <c r="R5973" i="1"/>
  <c r="M5974" i="1"/>
  <c r="Q5974" i="1"/>
  <c r="U5974" i="1"/>
  <c r="P5975" i="1"/>
  <c r="T5975" i="1"/>
  <c r="O5976" i="1"/>
  <c r="S5976" i="1"/>
  <c r="N5977" i="1"/>
  <c r="R5977" i="1"/>
  <c r="M5978" i="1"/>
  <c r="Q5978" i="1"/>
  <c r="U5978" i="1"/>
  <c r="L5972" i="1"/>
  <c r="L5976" i="1"/>
  <c r="L5613" i="1"/>
  <c r="L5631" i="1" s="1"/>
  <c r="L5609" i="1"/>
  <c r="L5636" i="1" s="1"/>
  <c r="T5614" i="1"/>
  <c r="T5632" i="1" s="1"/>
  <c r="P5614" i="1"/>
  <c r="P5632" i="1" s="1"/>
  <c r="U5613" i="1"/>
  <c r="U5640" i="1" s="1"/>
  <c r="Q5613" i="1"/>
  <c r="Q5631" i="1" s="1"/>
  <c r="M5613" i="1"/>
  <c r="M5640" i="1" s="1"/>
  <c r="R5612" i="1"/>
  <c r="R5630" i="1" s="1"/>
  <c r="N5612" i="1"/>
  <c r="N5630" i="1" s="1"/>
  <c r="S5611" i="1"/>
  <c r="S5638" i="1" s="1"/>
  <c r="O5611" i="1"/>
  <c r="O5629" i="1" s="1"/>
  <c r="T5610" i="1"/>
  <c r="T5628" i="1" s="1"/>
  <c r="P5610" i="1"/>
  <c r="P5637" i="1" s="1"/>
  <c r="U5609" i="1"/>
  <c r="U5627" i="1" s="1"/>
  <c r="Q5609" i="1"/>
  <c r="Q5627" i="1" s="1"/>
  <c r="M5609" i="1"/>
  <c r="M5636" i="1" s="1"/>
  <c r="R5608" i="1"/>
  <c r="R5626" i="1" s="1"/>
  <c r="N5608" i="1"/>
  <c r="N5635" i="1" s="1"/>
  <c r="S5607" i="1"/>
  <c r="S5625" i="1" s="1"/>
  <c r="O5607" i="1"/>
  <c r="O5625" i="1" s="1"/>
  <c r="T5606" i="1"/>
  <c r="T5633" i="1" s="1"/>
  <c r="P5606" i="1"/>
  <c r="P5624" i="1" s="1"/>
  <c r="O5749" i="1"/>
  <c r="S5749" i="1"/>
  <c r="O5750" i="1"/>
  <c r="S5750" i="1"/>
  <c r="M5751" i="1"/>
  <c r="Q5751" i="1"/>
  <c r="U5751" i="1"/>
  <c r="O5752" i="1"/>
  <c r="S5752" i="1"/>
  <c r="M5753" i="1"/>
  <c r="Q5753" i="1"/>
  <c r="U5753" i="1"/>
  <c r="O5754" i="1"/>
  <c r="S5754" i="1"/>
  <c r="N5755" i="1"/>
  <c r="R5755" i="1"/>
  <c r="M5756" i="1"/>
  <c r="Q5756" i="1"/>
  <c r="U5756" i="1"/>
  <c r="P5757" i="1"/>
  <c r="T5757" i="1"/>
  <c r="N5758" i="1"/>
  <c r="R5758" i="1"/>
  <c r="M5748" i="1"/>
  <c r="Q5748" i="1"/>
  <c r="U5748" i="1"/>
  <c r="P5749" i="1"/>
  <c r="T5749" i="1"/>
  <c r="P5750" i="1"/>
  <c r="T5750" i="1"/>
  <c r="N5751" i="1"/>
  <c r="R5751" i="1"/>
  <c r="L5752" i="1"/>
  <c r="P5752" i="1"/>
  <c r="T5752" i="1"/>
  <c r="N5753" i="1"/>
  <c r="R5753" i="1"/>
  <c r="L5754" i="1"/>
  <c r="P5754" i="1"/>
  <c r="T5754" i="1"/>
  <c r="O5755" i="1"/>
  <c r="S5755" i="1"/>
  <c r="N5756" i="1"/>
  <c r="R5756" i="1"/>
  <c r="M5757" i="1"/>
  <c r="Q5757" i="1"/>
  <c r="U5757" i="1"/>
  <c r="O5758" i="1"/>
  <c r="S5758" i="1"/>
  <c r="N5748" i="1"/>
  <c r="R5748" i="1"/>
  <c r="L5748" i="1"/>
  <c r="Q5749" i="1"/>
  <c r="U5749" i="1"/>
  <c r="Q5750" i="1"/>
  <c r="U5750" i="1"/>
  <c r="O5751" i="1"/>
  <c r="S5751" i="1"/>
  <c r="M5752" i="1"/>
  <c r="Q5752" i="1"/>
  <c r="U5752" i="1"/>
  <c r="O5753" i="1"/>
  <c r="S5753" i="1"/>
  <c r="M5754" i="1"/>
  <c r="Q5754" i="1"/>
  <c r="U5754" i="1"/>
  <c r="P5755" i="1"/>
  <c r="T5755" i="1"/>
  <c r="O5756" i="1"/>
  <c r="S5756" i="1"/>
  <c r="N5757" i="1"/>
  <c r="R5757" i="1"/>
  <c r="L5758" i="1"/>
  <c r="P5758" i="1"/>
  <c r="T5758" i="1"/>
  <c r="O5748" i="1"/>
  <c r="S5748" i="1"/>
  <c r="N5749" i="1"/>
  <c r="R5749" i="1"/>
  <c r="N5750" i="1"/>
  <c r="R5750" i="1"/>
  <c r="L5751" i="1"/>
  <c r="P5751" i="1"/>
  <c r="T5751" i="1"/>
  <c r="N5752" i="1"/>
  <c r="R5752" i="1"/>
  <c r="L5753" i="1"/>
  <c r="P5753" i="1"/>
  <c r="T5753" i="1"/>
  <c r="N5754" i="1"/>
  <c r="R5754" i="1"/>
  <c r="M5755" i="1"/>
  <c r="Q5755" i="1"/>
  <c r="U5755" i="1"/>
  <c r="P5756" i="1"/>
  <c r="T5756" i="1"/>
  <c r="O5757" i="1"/>
  <c r="S5757" i="1"/>
  <c r="M5758" i="1"/>
  <c r="Q5758" i="1"/>
  <c r="U5758" i="1"/>
  <c r="P5748" i="1"/>
  <c r="T5748" i="1"/>
  <c r="N5913" i="1"/>
  <c r="R5913" i="1"/>
  <c r="M5914" i="1"/>
  <c r="Q5914" i="1"/>
  <c r="U5914" i="1"/>
  <c r="P5915" i="1"/>
  <c r="T5915" i="1"/>
  <c r="O5916" i="1"/>
  <c r="S5916" i="1"/>
  <c r="N5917" i="1"/>
  <c r="R5917" i="1"/>
  <c r="M5918" i="1"/>
  <c r="Q5918" i="1"/>
  <c r="U5918" i="1"/>
  <c r="P5919" i="1"/>
  <c r="T5919" i="1"/>
  <c r="O5920" i="1"/>
  <c r="S5920" i="1"/>
  <c r="N5921" i="1"/>
  <c r="R5921" i="1"/>
  <c r="M5922" i="1"/>
  <c r="Q5922" i="1"/>
  <c r="U5922" i="1"/>
  <c r="P5923" i="1"/>
  <c r="T5923" i="1"/>
  <c r="L5916" i="1"/>
  <c r="L5920" i="1"/>
  <c r="L5913" i="1"/>
  <c r="O5913" i="1"/>
  <c r="S5913" i="1"/>
  <c r="N5914" i="1"/>
  <c r="R5914" i="1"/>
  <c r="M5915" i="1"/>
  <c r="Q5915" i="1"/>
  <c r="U5915" i="1"/>
  <c r="P5916" i="1"/>
  <c r="T5916" i="1"/>
  <c r="O5917" i="1"/>
  <c r="S5917" i="1"/>
  <c r="N5918" i="1"/>
  <c r="R5918" i="1"/>
  <c r="M5919" i="1"/>
  <c r="Q5919" i="1"/>
  <c r="U5919" i="1"/>
  <c r="P5920" i="1"/>
  <c r="T5920" i="1"/>
  <c r="O5921" i="1"/>
  <c r="S5921" i="1"/>
  <c r="N5922" i="1"/>
  <c r="R5922" i="1"/>
  <c r="M5923" i="1"/>
  <c r="Q5923" i="1"/>
  <c r="U5923" i="1"/>
  <c r="L5917" i="1"/>
  <c r="L5921" i="1"/>
  <c r="P5913" i="1"/>
  <c r="T5913" i="1"/>
  <c r="O5914" i="1"/>
  <c r="S5914" i="1"/>
  <c r="N5915" i="1"/>
  <c r="R5915" i="1"/>
  <c r="M5916" i="1"/>
  <c r="Q5916" i="1"/>
  <c r="U5916" i="1"/>
  <c r="P5917" i="1"/>
  <c r="T5917" i="1"/>
  <c r="O5918" i="1"/>
  <c r="S5918" i="1"/>
  <c r="N5919" i="1"/>
  <c r="R5919" i="1"/>
  <c r="M5920" i="1"/>
  <c r="Q5920" i="1"/>
  <c r="U5920" i="1"/>
  <c r="P5921" i="1"/>
  <c r="T5921" i="1"/>
  <c r="O5922" i="1"/>
  <c r="S5922" i="1"/>
  <c r="N5923" i="1"/>
  <c r="R5923" i="1"/>
  <c r="L5914" i="1"/>
  <c r="L5918" i="1"/>
  <c r="L5922" i="1"/>
  <c r="M5913" i="1"/>
  <c r="Q5913" i="1"/>
  <c r="U5913" i="1"/>
  <c r="P5914" i="1"/>
  <c r="T5914" i="1"/>
  <c r="O5915" i="1"/>
  <c r="S5915" i="1"/>
  <c r="N5916" i="1"/>
  <c r="R5916" i="1"/>
  <c r="M5917" i="1"/>
  <c r="Q5917" i="1"/>
  <c r="U5917" i="1"/>
  <c r="P5918" i="1"/>
  <c r="T5918" i="1"/>
  <c r="O5919" i="1"/>
  <c r="S5919" i="1"/>
  <c r="N5920" i="1"/>
  <c r="R5920" i="1"/>
  <c r="M5921" i="1"/>
  <c r="Q5921" i="1"/>
  <c r="U5921" i="1"/>
  <c r="P5922" i="1"/>
  <c r="T5922" i="1"/>
  <c r="O5923" i="1"/>
  <c r="S5923" i="1"/>
  <c r="L5915" i="1"/>
  <c r="L5919" i="1"/>
  <c r="L5923" i="1"/>
  <c r="L5612" i="1"/>
  <c r="L5630" i="1" s="1"/>
  <c r="L5608" i="1"/>
  <c r="L5626" i="1" s="1"/>
  <c r="S5614" i="1"/>
  <c r="S5632" i="1" s="1"/>
  <c r="O5614" i="1"/>
  <c r="O5632" i="1" s="1"/>
  <c r="T5613" i="1"/>
  <c r="T5631" i="1" s="1"/>
  <c r="P5613" i="1"/>
  <c r="P5631" i="1" s="1"/>
  <c r="U5612" i="1"/>
  <c r="U5630" i="1" s="1"/>
  <c r="Q5612" i="1"/>
  <c r="Q5630" i="1" s="1"/>
  <c r="M5612" i="1"/>
  <c r="M5630" i="1" s="1"/>
  <c r="R5611" i="1"/>
  <c r="R5629" i="1" s="1"/>
  <c r="N5611" i="1"/>
  <c r="N5629" i="1" s="1"/>
  <c r="S5610" i="1"/>
  <c r="S5628" i="1" s="1"/>
  <c r="O5610" i="1"/>
  <c r="O5628" i="1" s="1"/>
  <c r="T5609" i="1"/>
  <c r="T5627" i="1" s="1"/>
  <c r="P5609" i="1"/>
  <c r="P5627" i="1" s="1"/>
  <c r="U5608" i="1"/>
  <c r="U5626" i="1" s="1"/>
  <c r="Q5608" i="1"/>
  <c r="Q5626" i="1" s="1"/>
  <c r="M5608" i="1"/>
  <c r="M5626" i="1" s="1"/>
  <c r="R5607" i="1"/>
  <c r="R5625" i="1" s="1"/>
  <c r="N5607" i="1"/>
  <c r="N5625" i="1" s="1"/>
  <c r="S5606" i="1"/>
  <c r="S5624" i="1" s="1"/>
  <c r="O5606" i="1"/>
  <c r="O5624" i="1" s="1"/>
  <c r="P5858" i="1"/>
  <c r="T5858" i="1"/>
  <c r="O5859" i="1"/>
  <c r="S5859" i="1"/>
  <c r="N5860" i="1"/>
  <c r="R5860" i="1"/>
  <c r="M5861" i="1"/>
  <c r="Q5861" i="1"/>
  <c r="U5861" i="1"/>
  <c r="P5862" i="1"/>
  <c r="T5862" i="1"/>
  <c r="O5863" i="1"/>
  <c r="S5863" i="1"/>
  <c r="N5864" i="1"/>
  <c r="R5864" i="1"/>
  <c r="M5865" i="1"/>
  <c r="Q5865" i="1"/>
  <c r="U5865" i="1"/>
  <c r="P5866" i="1"/>
  <c r="T5866" i="1"/>
  <c r="O5867" i="1"/>
  <c r="S5867" i="1"/>
  <c r="N5868" i="1"/>
  <c r="R5868" i="1"/>
  <c r="L5859" i="1"/>
  <c r="L5863" i="1"/>
  <c r="L5867" i="1"/>
  <c r="M5858" i="1"/>
  <c r="Q5858" i="1"/>
  <c r="U5858" i="1"/>
  <c r="P5859" i="1"/>
  <c r="T5859" i="1"/>
  <c r="O5860" i="1"/>
  <c r="S5860" i="1"/>
  <c r="N5861" i="1"/>
  <c r="R5861" i="1"/>
  <c r="M5862" i="1"/>
  <c r="Q5862" i="1"/>
  <c r="U5862" i="1"/>
  <c r="P5863" i="1"/>
  <c r="T5863" i="1"/>
  <c r="O5864" i="1"/>
  <c r="S5864" i="1"/>
  <c r="N5865" i="1"/>
  <c r="R5865" i="1"/>
  <c r="M5866" i="1"/>
  <c r="Q5866" i="1"/>
  <c r="U5866" i="1"/>
  <c r="P5867" i="1"/>
  <c r="T5867" i="1"/>
  <c r="O5868" i="1"/>
  <c r="S5868" i="1"/>
  <c r="L5860" i="1"/>
  <c r="L5864" i="1"/>
  <c r="L5868" i="1"/>
  <c r="N5858" i="1"/>
  <c r="R5858" i="1"/>
  <c r="M5859" i="1"/>
  <c r="Q5859" i="1"/>
  <c r="U5859" i="1"/>
  <c r="P5860" i="1"/>
  <c r="T5860" i="1"/>
  <c r="O5861" i="1"/>
  <c r="S5861" i="1"/>
  <c r="N5862" i="1"/>
  <c r="R5862" i="1"/>
  <c r="M5863" i="1"/>
  <c r="Q5863" i="1"/>
  <c r="U5863" i="1"/>
  <c r="P5864" i="1"/>
  <c r="T5864" i="1"/>
  <c r="O5865" i="1"/>
  <c r="S5865" i="1"/>
  <c r="N5866" i="1"/>
  <c r="R5866" i="1"/>
  <c r="M5867" i="1"/>
  <c r="Q5867" i="1"/>
  <c r="U5867" i="1"/>
  <c r="P5868" i="1"/>
  <c r="T5868" i="1"/>
  <c r="L5861" i="1"/>
  <c r="L5865" i="1"/>
  <c r="L5858" i="1"/>
  <c r="O5858" i="1"/>
  <c r="S5858" i="1"/>
  <c r="N5859" i="1"/>
  <c r="R5859" i="1"/>
  <c r="M5860" i="1"/>
  <c r="Q5860" i="1"/>
  <c r="U5860" i="1"/>
  <c r="P5861" i="1"/>
  <c r="T5861" i="1"/>
  <c r="O5862" i="1"/>
  <c r="S5862" i="1"/>
  <c r="N5863" i="1"/>
  <c r="R5863" i="1"/>
  <c r="M5864" i="1"/>
  <c r="Q5864" i="1"/>
  <c r="U5864" i="1"/>
  <c r="P5865" i="1"/>
  <c r="T5865" i="1"/>
  <c r="O5866" i="1"/>
  <c r="S5866" i="1"/>
  <c r="N5867" i="1"/>
  <c r="R5867" i="1"/>
  <c r="M5868" i="1"/>
  <c r="Q5868" i="1"/>
  <c r="U5868" i="1"/>
  <c r="L5862" i="1"/>
  <c r="L5866" i="1"/>
  <c r="L5606" i="1"/>
  <c r="L5633" i="1" s="1"/>
  <c r="L5611" i="1"/>
  <c r="L5638" i="1" s="1"/>
  <c r="L5607" i="1"/>
  <c r="L5634" i="1" s="1"/>
  <c r="R5614" i="1"/>
  <c r="R5641" i="1" s="1"/>
  <c r="N5614" i="1"/>
  <c r="N5641" i="1" s="1"/>
  <c r="S5613" i="1"/>
  <c r="S5640" i="1" s="1"/>
  <c r="O5613" i="1"/>
  <c r="O5640" i="1" s="1"/>
  <c r="T5612" i="1"/>
  <c r="T5639" i="1" s="1"/>
  <c r="P5612" i="1"/>
  <c r="P5639" i="1" s="1"/>
  <c r="U5611" i="1"/>
  <c r="U5638" i="1" s="1"/>
  <c r="Q5611" i="1"/>
  <c r="Q5638" i="1" s="1"/>
  <c r="M5611" i="1"/>
  <c r="M5638" i="1" s="1"/>
  <c r="R5610" i="1"/>
  <c r="R5637" i="1" s="1"/>
  <c r="N5610" i="1"/>
  <c r="N5637" i="1" s="1"/>
  <c r="S5609" i="1"/>
  <c r="S5636" i="1" s="1"/>
  <c r="O5609" i="1"/>
  <c r="O5636" i="1" s="1"/>
  <c r="T5608" i="1"/>
  <c r="T5635" i="1" s="1"/>
  <c r="P5608" i="1"/>
  <c r="P5635" i="1" s="1"/>
  <c r="U5607" i="1"/>
  <c r="U5634" i="1" s="1"/>
  <c r="Q5607" i="1"/>
  <c r="Q5634" i="1" s="1"/>
  <c r="M5607" i="1"/>
  <c r="M5634" i="1" s="1"/>
  <c r="R5606" i="1"/>
  <c r="R5633" i="1" s="1"/>
  <c r="L5692" i="1"/>
  <c r="L5705" i="1"/>
  <c r="L5701" i="1"/>
  <c r="L5688" i="1"/>
  <c r="L5697" i="1"/>
  <c r="L5684" i="1"/>
  <c r="T5706" i="1"/>
  <c r="T5693" i="1"/>
  <c r="P5693" i="1"/>
  <c r="P5706" i="1"/>
  <c r="U5705" i="1"/>
  <c r="U5692" i="1"/>
  <c r="Q5705" i="1"/>
  <c r="Q5692" i="1"/>
  <c r="M5705" i="1"/>
  <c r="M5692" i="1"/>
  <c r="R5691" i="1"/>
  <c r="R5704" i="1"/>
  <c r="N5704" i="1"/>
  <c r="N5691" i="1"/>
  <c r="S5703" i="1"/>
  <c r="S5690" i="1"/>
  <c r="O5703" i="1"/>
  <c r="O5690" i="1"/>
  <c r="T5689" i="1"/>
  <c r="T5702" i="1"/>
  <c r="P5702" i="1"/>
  <c r="P5689" i="1"/>
  <c r="U5688" i="1"/>
  <c r="U5701" i="1"/>
  <c r="Q5701" i="1"/>
  <c r="Q5688" i="1"/>
  <c r="M5688" i="1"/>
  <c r="M5701" i="1"/>
  <c r="R5700" i="1"/>
  <c r="R5687" i="1"/>
  <c r="N5687" i="1"/>
  <c r="N5700" i="1"/>
  <c r="S5699" i="1"/>
  <c r="S5686" i="1"/>
  <c r="O5686" i="1"/>
  <c r="O5699" i="1"/>
  <c r="T5698" i="1"/>
  <c r="T5685" i="1"/>
  <c r="P5685" i="1"/>
  <c r="P5698" i="1"/>
  <c r="U5697" i="1"/>
  <c r="U5684" i="1"/>
  <c r="Q5684" i="1"/>
  <c r="Q5697" i="1"/>
  <c r="M5697" i="1"/>
  <c r="M5684" i="1"/>
  <c r="R5683" i="1"/>
  <c r="R5696" i="1"/>
  <c r="N5696" i="1"/>
  <c r="N5683" i="1"/>
  <c r="S5682" i="1"/>
  <c r="S5695" i="1"/>
  <c r="O5695" i="1"/>
  <c r="O5682" i="1"/>
  <c r="T5681" i="1"/>
  <c r="T5694" i="1"/>
  <c r="P5694" i="1"/>
  <c r="P5681" i="1"/>
  <c r="L5691" i="1"/>
  <c r="L5704" i="1"/>
  <c r="L5687" i="1"/>
  <c r="L5700" i="1"/>
  <c r="L5683" i="1"/>
  <c r="L5696" i="1"/>
  <c r="S5693" i="1"/>
  <c r="S5706" i="1"/>
  <c r="O5693" i="1"/>
  <c r="O5706" i="1"/>
  <c r="T5692" i="1"/>
  <c r="T5705" i="1"/>
  <c r="P5692" i="1"/>
  <c r="P5705" i="1"/>
  <c r="U5691" i="1"/>
  <c r="U5704" i="1"/>
  <c r="Q5691" i="1"/>
  <c r="Q5704" i="1"/>
  <c r="M5691" i="1"/>
  <c r="M5704" i="1"/>
  <c r="R5690" i="1"/>
  <c r="R5703" i="1"/>
  <c r="N5690" i="1"/>
  <c r="N5703" i="1"/>
  <c r="S5689" i="1"/>
  <c r="S5702" i="1"/>
  <c r="O5689" i="1"/>
  <c r="O5702" i="1"/>
  <c r="T5688" i="1"/>
  <c r="T5701" i="1"/>
  <c r="P5688" i="1"/>
  <c r="P5701" i="1"/>
  <c r="U5687" i="1"/>
  <c r="U5700" i="1"/>
  <c r="Q5687" i="1"/>
  <c r="Q5700" i="1"/>
  <c r="M5687" i="1"/>
  <c r="M5700" i="1"/>
  <c r="R5686" i="1"/>
  <c r="R5699" i="1"/>
  <c r="N5686" i="1"/>
  <c r="N5699" i="1"/>
  <c r="S5685" i="1"/>
  <c r="S5698" i="1"/>
  <c r="O5685" i="1"/>
  <c r="O5698" i="1"/>
  <c r="T5684" i="1"/>
  <c r="T5697" i="1"/>
  <c r="P5684" i="1"/>
  <c r="P5697" i="1"/>
  <c r="U5683" i="1"/>
  <c r="U5696" i="1"/>
  <c r="Q5683" i="1"/>
  <c r="Q5696" i="1"/>
  <c r="M5683" i="1"/>
  <c r="M5696" i="1"/>
  <c r="R5682" i="1"/>
  <c r="R5695" i="1"/>
  <c r="N5682" i="1"/>
  <c r="N5695" i="1"/>
  <c r="S5681" i="1"/>
  <c r="S5694" i="1"/>
  <c r="O5681" i="1"/>
  <c r="O5694" i="1"/>
  <c r="L5694" i="1"/>
  <c r="L5681" i="1"/>
  <c r="L5703" i="1"/>
  <c r="L5690" i="1"/>
  <c r="L5686" i="1"/>
  <c r="L5699" i="1"/>
  <c r="L5682" i="1"/>
  <c r="L5695" i="1"/>
  <c r="R5706" i="1"/>
  <c r="R5693" i="1"/>
  <c r="N5706" i="1"/>
  <c r="N5693" i="1"/>
  <c r="S5692" i="1"/>
  <c r="S5705" i="1"/>
  <c r="O5692" i="1"/>
  <c r="O5705" i="1"/>
  <c r="T5704" i="1"/>
  <c r="T5691" i="1"/>
  <c r="P5704" i="1"/>
  <c r="P5691" i="1"/>
  <c r="U5690" i="1"/>
  <c r="U5703" i="1"/>
  <c r="Q5690" i="1"/>
  <c r="Q5703" i="1"/>
  <c r="M5703" i="1"/>
  <c r="M5690" i="1"/>
  <c r="R5702" i="1"/>
  <c r="R5689" i="1"/>
  <c r="N5702" i="1"/>
  <c r="N5689" i="1"/>
  <c r="S5701" i="1"/>
  <c r="S5688" i="1"/>
  <c r="O5701" i="1"/>
  <c r="O5688" i="1"/>
  <c r="T5700" i="1"/>
  <c r="T5687" i="1"/>
  <c r="P5700" i="1"/>
  <c r="P5687" i="1"/>
  <c r="U5699" i="1"/>
  <c r="U5686" i="1"/>
  <c r="Q5699" i="1"/>
  <c r="Q5686" i="1"/>
  <c r="M5699" i="1"/>
  <c r="M5686" i="1"/>
  <c r="R5698" i="1"/>
  <c r="R5685" i="1"/>
  <c r="N5698" i="1"/>
  <c r="N5685" i="1"/>
  <c r="S5697" i="1"/>
  <c r="S5684" i="1"/>
  <c r="O5697" i="1"/>
  <c r="O5684" i="1"/>
  <c r="T5696" i="1"/>
  <c r="T5683" i="1"/>
  <c r="P5696" i="1"/>
  <c r="P5683" i="1"/>
  <c r="U5695" i="1"/>
  <c r="U5682" i="1"/>
  <c r="Q5695" i="1"/>
  <c r="Q5682" i="1"/>
  <c r="M5695" i="1"/>
  <c r="M5682" i="1"/>
  <c r="R5694" i="1"/>
  <c r="R5681" i="1"/>
  <c r="N5694" i="1"/>
  <c r="N5681" i="1"/>
  <c r="L5706" i="1"/>
  <c r="L5693" i="1"/>
  <c r="L5702" i="1"/>
  <c r="L5689" i="1"/>
  <c r="L5698" i="1"/>
  <c r="L5685" i="1"/>
  <c r="U5706" i="1"/>
  <c r="U5693" i="1"/>
  <c r="Q5706" i="1"/>
  <c r="Q5693" i="1"/>
  <c r="M5706" i="1"/>
  <c r="M5693" i="1"/>
  <c r="R5705" i="1"/>
  <c r="R5692" i="1"/>
  <c r="N5705" i="1"/>
  <c r="N5692" i="1"/>
  <c r="S5704" i="1"/>
  <c r="S5691" i="1"/>
  <c r="O5704" i="1"/>
  <c r="O5691" i="1"/>
  <c r="T5703" i="1"/>
  <c r="T5690" i="1"/>
  <c r="P5703" i="1"/>
  <c r="P5690" i="1"/>
  <c r="U5702" i="1"/>
  <c r="U5689" i="1"/>
  <c r="Q5702" i="1"/>
  <c r="Q5689" i="1"/>
  <c r="M5702" i="1"/>
  <c r="M5689" i="1"/>
  <c r="R5701" i="1"/>
  <c r="R5688" i="1"/>
  <c r="N5701" i="1"/>
  <c r="N5688" i="1"/>
  <c r="S5700" i="1"/>
  <c r="S5687" i="1"/>
  <c r="O5700" i="1"/>
  <c r="O5687" i="1"/>
  <c r="T5699" i="1"/>
  <c r="T5686" i="1"/>
  <c r="P5699" i="1"/>
  <c r="P5686" i="1"/>
  <c r="U5698" i="1"/>
  <c r="U5685" i="1"/>
  <c r="Q5698" i="1"/>
  <c r="Q5685" i="1"/>
  <c r="M5698" i="1"/>
  <c r="M5685" i="1"/>
  <c r="R5697" i="1"/>
  <c r="R5684" i="1"/>
  <c r="N5697" i="1"/>
  <c r="N5684" i="1"/>
  <c r="S5696" i="1"/>
  <c r="S5683" i="1"/>
  <c r="O5696" i="1"/>
  <c r="O5683" i="1"/>
  <c r="T5695" i="1"/>
  <c r="T5682" i="1"/>
  <c r="P5695" i="1"/>
  <c r="P5682" i="1"/>
  <c r="U5694" i="1"/>
  <c r="U5681" i="1"/>
  <c r="Q5694" i="1"/>
  <c r="Q5681" i="1"/>
  <c r="M5694" i="1"/>
  <c r="M5681" i="1"/>
  <c r="R5628" i="1"/>
  <c r="P5630" i="1"/>
  <c r="N5632" i="1"/>
  <c r="M5625" i="1"/>
  <c r="L5624" i="1"/>
  <c r="T5626" i="1"/>
  <c r="S5627" i="1"/>
  <c r="N5624" i="1"/>
  <c r="P5641" i="1"/>
  <c r="R5639" i="1"/>
  <c r="T5637" i="1"/>
  <c r="O5634" i="1"/>
  <c r="L5632" i="1"/>
  <c r="U5632" i="1"/>
  <c r="M5632" i="1"/>
  <c r="S5630" i="1"/>
  <c r="O5630" i="1"/>
  <c r="P5629" i="1"/>
  <c r="Q5628" i="1"/>
  <c r="N5627" i="1"/>
  <c r="S5626" i="1"/>
  <c r="U5624" i="1"/>
  <c r="M5624" i="1"/>
  <c r="L5639" i="1"/>
  <c r="T5640" i="1"/>
  <c r="U5639" i="1"/>
  <c r="M5639" i="1"/>
  <c r="O5637" i="1"/>
  <c r="Q5635" i="1"/>
  <c r="R5634" i="1"/>
  <c r="S5633" i="1"/>
  <c r="O5638" i="1"/>
  <c r="U5636" i="1"/>
  <c r="M5631" i="1"/>
  <c r="S5629" i="1"/>
  <c r="M5627" i="1"/>
  <c r="U5625" i="1" l="1"/>
  <c r="N5626" i="1"/>
  <c r="Q5640" i="1"/>
  <c r="R5627" i="1"/>
  <c r="O5631" i="1"/>
  <c r="S5641" i="1"/>
  <c r="L5625" i="1"/>
  <c r="L5627" i="1"/>
  <c r="P5633" i="1"/>
  <c r="N5638" i="1"/>
  <c r="T5625" i="1"/>
  <c r="N5631" i="1"/>
  <c r="M5629" i="1"/>
  <c r="P5636" i="1"/>
  <c r="Q5629" i="1"/>
  <c r="N5634" i="1"/>
  <c r="O5641" i="1"/>
  <c r="O5627" i="1"/>
  <c r="Q5636" i="1"/>
  <c r="S5637" i="1"/>
  <c r="T5630" i="1"/>
  <c r="T5641" i="1"/>
  <c r="U5628" i="1"/>
  <c r="Q5639" i="1"/>
  <c r="P5625" i="1"/>
  <c r="Q5625" i="1"/>
  <c r="S5634" i="1"/>
  <c r="U5635" i="1"/>
  <c r="R5632" i="1"/>
  <c r="Q5632" i="1"/>
  <c r="O5633" i="1"/>
  <c r="M5635" i="1"/>
  <c r="T5636" i="1"/>
  <c r="R5638" i="1"/>
  <c r="P5640" i="1"/>
  <c r="L5635" i="1"/>
  <c r="S5631" i="1"/>
  <c r="P5626" i="1"/>
  <c r="N5639" i="1"/>
  <c r="P5628" i="1"/>
  <c r="T5624" i="1"/>
  <c r="R5635" i="1"/>
  <c r="R5624" i="1"/>
  <c r="U5631" i="1"/>
  <c r="Q5624" i="1"/>
  <c r="O5626" i="1"/>
  <c r="M5628" i="1"/>
  <c r="T5629" i="1"/>
  <c r="R5631" i="1"/>
  <c r="L5628" i="1"/>
  <c r="L5640" i="1"/>
  <c r="L5629" i="1"/>
  <c r="N5628" i="1"/>
  <c r="U5629" i="1"/>
  <c r="U5901" i="1"/>
  <c r="U5890" i="1"/>
  <c r="N5900" i="1"/>
  <c r="N5889" i="1"/>
  <c r="P5898" i="1"/>
  <c r="P5887" i="1"/>
  <c r="R5896" i="1"/>
  <c r="R5885" i="1"/>
  <c r="T5894" i="1"/>
  <c r="T5883" i="1"/>
  <c r="M5893" i="1"/>
  <c r="M5882" i="1"/>
  <c r="O5891" i="1"/>
  <c r="O5880" i="1"/>
  <c r="T5890" i="1"/>
  <c r="T5901" i="1"/>
  <c r="M5889" i="1"/>
  <c r="M5900" i="1"/>
  <c r="O5887" i="1"/>
  <c r="O5898" i="1"/>
  <c r="Q5885" i="1"/>
  <c r="Q5896" i="1"/>
  <c r="S5883" i="1"/>
  <c r="S5894" i="1"/>
  <c r="U5881" i="1"/>
  <c r="U5892" i="1"/>
  <c r="N5880" i="1"/>
  <c r="N5891" i="1"/>
  <c r="S5901" i="1"/>
  <c r="S5890" i="1"/>
  <c r="U5899" i="1"/>
  <c r="U5888" i="1"/>
  <c r="N5898" i="1"/>
  <c r="N5887" i="1"/>
  <c r="P5896" i="1"/>
  <c r="P5885" i="1"/>
  <c r="R5894" i="1"/>
  <c r="R5883" i="1"/>
  <c r="T5892" i="1"/>
  <c r="T5881" i="1"/>
  <c r="M5891" i="1"/>
  <c r="M5880" i="1"/>
  <c r="R5901" i="1"/>
  <c r="R5890" i="1"/>
  <c r="T5899" i="1"/>
  <c r="T5888" i="1"/>
  <c r="M5898" i="1"/>
  <c r="M5887" i="1"/>
  <c r="O5896" i="1"/>
  <c r="O5885" i="1"/>
  <c r="Q5894" i="1"/>
  <c r="Q5883" i="1"/>
  <c r="S5892" i="1"/>
  <c r="S5881" i="1"/>
  <c r="L5948" i="1"/>
  <c r="L5937" i="1"/>
  <c r="P5955" i="1"/>
  <c r="P5944" i="1"/>
  <c r="R5953" i="1"/>
  <c r="R5942" i="1"/>
  <c r="T5951" i="1"/>
  <c r="T5940" i="1"/>
  <c r="M5950" i="1"/>
  <c r="M5939" i="1"/>
  <c r="O5948" i="1"/>
  <c r="O5937" i="1"/>
  <c r="Q5946" i="1"/>
  <c r="Q5935" i="1"/>
  <c r="L5947" i="1"/>
  <c r="L5936" i="1"/>
  <c r="O5955" i="1"/>
  <c r="O5944" i="1"/>
  <c r="Q5953" i="1"/>
  <c r="Q5942" i="1"/>
  <c r="S5951" i="1"/>
  <c r="S5940" i="1"/>
  <c r="U5949" i="1"/>
  <c r="U5938" i="1"/>
  <c r="N5948" i="1"/>
  <c r="N5937" i="1"/>
  <c r="P5935" i="1"/>
  <c r="P5946" i="1"/>
  <c r="Q5956" i="1"/>
  <c r="Q5945" i="1"/>
  <c r="S5954" i="1"/>
  <c r="S5943" i="1"/>
  <c r="U5952" i="1"/>
  <c r="U5941" i="1"/>
  <c r="N5951" i="1"/>
  <c r="N5940" i="1"/>
  <c r="P5949" i="1"/>
  <c r="P5938" i="1"/>
  <c r="R5947" i="1"/>
  <c r="R5936" i="1"/>
  <c r="L5946" i="1"/>
  <c r="L5935" i="1"/>
  <c r="P5956" i="1"/>
  <c r="P5945" i="1"/>
  <c r="R5954" i="1"/>
  <c r="R5943" i="1"/>
  <c r="T5952" i="1"/>
  <c r="T5941" i="1"/>
  <c r="M5951" i="1"/>
  <c r="M5940" i="1"/>
  <c r="O5949" i="1"/>
  <c r="O5938" i="1"/>
  <c r="Q5947" i="1"/>
  <c r="Q5936" i="1"/>
  <c r="T5770" i="1"/>
  <c r="T5781" i="1"/>
  <c r="M5780" i="1"/>
  <c r="M5791" i="1"/>
  <c r="P5778" i="1"/>
  <c r="P5789" i="1"/>
  <c r="R5787" i="1"/>
  <c r="R5776" i="1"/>
  <c r="L5786" i="1"/>
  <c r="L5775" i="1"/>
  <c r="P5784" i="1"/>
  <c r="P5773" i="1"/>
  <c r="R5771" i="1"/>
  <c r="R5782" i="1"/>
  <c r="T5780" i="1"/>
  <c r="T5791" i="1"/>
  <c r="N5779" i="1"/>
  <c r="N5790" i="1"/>
  <c r="P5777" i="1"/>
  <c r="P5788" i="1"/>
  <c r="S5775" i="1"/>
  <c r="S5786" i="1"/>
  <c r="M5785" i="1"/>
  <c r="M5774" i="1"/>
  <c r="Q5783" i="1"/>
  <c r="Q5772" i="1"/>
  <c r="R5781" i="1"/>
  <c r="R5770" i="1"/>
  <c r="U5790" i="1"/>
  <c r="U5779" i="1"/>
  <c r="N5789" i="1"/>
  <c r="N5778" i="1"/>
  <c r="P5776" i="1"/>
  <c r="P5787" i="1"/>
  <c r="T5774" i="1"/>
  <c r="T5785" i="1"/>
  <c r="N5784" i="1"/>
  <c r="N5773" i="1"/>
  <c r="P5782" i="1"/>
  <c r="P5771" i="1"/>
  <c r="R5791" i="1"/>
  <c r="R5780" i="1"/>
  <c r="U5789" i="1"/>
  <c r="U5778" i="1"/>
  <c r="N5788" i="1"/>
  <c r="N5777" i="1"/>
  <c r="Q5786" i="1"/>
  <c r="Q5775" i="1"/>
  <c r="U5773" i="1"/>
  <c r="U5784" i="1"/>
  <c r="O5783" i="1"/>
  <c r="O5772" i="1"/>
  <c r="Q6000" i="1"/>
  <c r="Q6011" i="1"/>
  <c r="S5998" i="1"/>
  <c r="S6009" i="1"/>
  <c r="U5996" i="1"/>
  <c r="U6007" i="1"/>
  <c r="N5995" i="1"/>
  <c r="N6006" i="1"/>
  <c r="P5993" i="1"/>
  <c r="P6004" i="1"/>
  <c r="R5991" i="1"/>
  <c r="R6002" i="1"/>
  <c r="L6001" i="1"/>
  <c r="L5990" i="1"/>
  <c r="P6011" i="1"/>
  <c r="P6000" i="1"/>
  <c r="R6009" i="1"/>
  <c r="R5998" i="1"/>
  <c r="T6007" i="1"/>
  <c r="T5996" i="1"/>
  <c r="M6006" i="1"/>
  <c r="M5995" i="1"/>
  <c r="O6004" i="1"/>
  <c r="O5993" i="1"/>
  <c r="Q6002" i="1"/>
  <c r="Q5991" i="1"/>
  <c r="L6011" i="1"/>
  <c r="L6000" i="1"/>
  <c r="O6011" i="1"/>
  <c r="O6000" i="1"/>
  <c r="Q6009" i="1"/>
  <c r="Q5998" i="1"/>
  <c r="S6007" i="1"/>
  <c r="S5996" i="1"/>
  <c r="U6005" i="1"/>
  <c r="U5994" i="1"/>
  <c r="N5993" i="1"/>
  <c r="N6004" i="1"/>
  <c r="P6002" i="1"/>
  <c r="P5991" i="1"/>
  <c r="L5999" i="1"/>
  <c r="L6010" i="1"/>
  <c r="N6000" i="1"/>
  <c r="N6011" i="1"/>
  <c r="P5998" i="1"/>
  <c r="P6009" i="1"/>
  <c r="R5996" i="1"/>
  <c r="R6007" i="1"/>
  <c r="T5994" i="1"/>
  <c r="T6005" i="1"/>
  <c r="M5993" i="1"/>
  <c r="M6004" i="1"/>
  <c r="O5991" i="1"/>
  <c r="O6002" i="1"/>
  <c r="U5736" i="1"/>
  <c r="U5730" i="1"/>
  <c r="N5735" i="1"/>
  <c r="N5729" i="1"/>
  <c r="P5733" i="1"/>
  <c r="P5727" i="1"/>
  <c r="R5731" i="1"/>
  <c r="R5725" i="1"/>
  <c r="P5730" i="1"/>
  <c r="P5736" i="1"/>
  <c r="R5728" i="1"/>
  <c r="R5734" i="1"/>
  <c r="T5726" i="1"/>
  <c r="T5732" i="1"/>
  <c r="M5725" i="1"/>
  <c r="M5731" i="1"/>
  <c r="O5730" i="1"/>
  <c r="O5736" i="1"/>
  <c r="Q5728" i="1"/>
  <c r="Q5734" i="1"/>
  <c r="S5726" i="1"/>
  <c r="S5732" i="1"/>
  <c r="L5736" i="1"/>
  <c r="L5730" i="1"/>
  <c r="S5735" i="1"/>
  <c r="S5729" i="1"/>
  <c r="U5733" i="1"/>
  <c r="U5727" i="1"/>
  <c r="N5732" i="1"/>
  <c r="N5726" i="1"/>
  <c r="L5838" i="1"/>
  <c r="L5827" i="1"/>
  <c r="P5845" i="1"/>
  <c r="P5834" i="1"/>
  <c r="R5843" i="1"/>
  <c r="R5832" i="1"/>
  <c r="T5841" i="1"/>
  <c r="T5830" i="1"/>
  <c r="M5840" i="1"/>
  <c r="M5829" i="1"/>
  <c r="O5838" i="1"/>
  <c r="O5827" i="1"/>
  <c r="Q5836" i="1"/>
  <c r="Q5825" i="1"/>
  <c r="L5826" i="1"/>
  <c r="L5837" i="1"/>
  <c r="O5834" i="1"/>
  <c r="O5845" i="1"/>
  <c r="Q5832" i="1"/>
  <c r="Q5843" i="1"/>
  <c r="S5830" i="1"/>
  <c r="S5841" i="1"/>
  <c r="U5828" i="1"/>
  <c r="U5839" i="1"/>
  <c r="N5827" i="1"/>
  <c r="N5838" i="1"/>
  <c r="P5825" i="1"/>
  <c r="P5836" i="1"/>
  <c r="Q5846" i="1"/>
  <c r="Q5835" i="1"/>
  <c r="S5844" i="1"/>
  <c r="S5833" i="1"/>
  <c r="U5842" i="1"/>
  <c r="U5831" i="1"/>
  <c r="N5841" i="1"/>
  <c r="N5830" i="1"/>
  <c r="P5839" i="1"/>
  <c r="P5828" i="1"/>
  <c r="R5837" i="1"/>
  <c r="R5826" i="1"/>
  <c r="L5836" i="1"/>
  <c r="L5825" i="1"/>
  <c r="P5846" i="1"/>
  <c r="P5835" i="1"/>
  <c r="R5844" i="1"/>
  <c r="R5833" i="1"/>
  <c r="T5842" i="1"/>
  <c r="T5831" i="1"/>
  <c r="M5841" i="1"/>
  <c r="M5830" i="1"/>
  <c r="O5839" i="1"/>
  <c r="O5828" i="1"/>
  <c r="Q5837" i="1"/>
  <c r="Q5826" i="1"/>
  <c r="Q5901" i="1"/>
  <c r="Q5890" i="1"/>
  <c r="S5899" i="1"/>
  <c r="S5888" i="1"/>
  <c r="U5897" i="1"/>
  <c r="U5886" i="1"/>
  <c r="N5896" i="1"/>
  <c r="N5885" i="1"/>
  <c r="P5894" i="1"/>
  <c r="P5883" i="1"/>
  <c r="R5892" i="1"/>
  <c r="R5881" i="1"/>
  <c r="L5891" i="1"/>
  <c r="L5880" i="1"/>
  <c r="P5890" i="1"/>
  <c r="P5901" i="1"/>
  <c r="R5888" i="1"/>
  <c r="R5899" i="1"/>
  <c r="T5886" i="1"/>
  <c r="T5897" i="1"/>
  <c r="M5885" i="1"/>
  <c r="M5896" i="1"/>
  <c r="O5883" i="1"/>
  <c r="O5894" i="1"/>
  <c r="Q5881" i="1"/>
  <c r="Q5892" i="1"/>
  <c r="L5890" i="1"/>
  <c r="L5901" i="1"/>
  <c r="O5890" i="1"/>
  <c r="O5901" i="1"/>
  <c r="Q5888" i="1"/>
  <c r="Q5899" i="1"/>
  <c r="S5897" i="1"/>
  <c r="S5886" i="1"/>
  <c r="U5895" i="1"/>
  <c r="U5884" i="1"/>
  <c r="N5894" i="1"/>
  <c r="N5883" i="1"/>
  <c r="P5892" i="1"/>
  <c r="P5881" i="1"/>
  <c r="L5900" i="1"/>
  <c r="L5889" i="1"/>
  <c r="N5901" i="1"/>
  <c r="N5890" i="1"/>
  <c r="P5899" i="1"/>
  <c r="P5888" i="1"/>
  <c r="R5897" i="1"/>
  <c r="R5886" i="1"/>
  <c r="T5895" i="1"/>
  <c r="T5884" i="1"/>
  <c r="M5894" i="1"/>
  <c r="M5883" i="1"/>
  <c r="O5892" i="1"/>
  <c r="O5881" i="1"/>
  <c r="S5956" i="1"/>
  <c r="S5945" i="1"/>
  <c r="U5954" i="1"/>
  <c r="U5943" i="1"/>
  <c r="N5953" i="1"/>
  <c r="N5942" i="1"/>
  <c r="P5951" i="1"/>
  <c r="P5940" i="1"/>
  <c r="R5949" i="1"/>
  <c r="R5938" i="1"/>
  <c r="T5947" i="1"/>
  <c r="T5936" i="1"/>
  <c r="M5946" i="1"/>
  <c r="M5935" i="1"/>
  <c r="R5956" i="1"/>
  <c r="R5945" i="1"/>
  <c r="T5954" i="1"/>
  <c r="T5943" i="1"/>
  <c r="M5953" i="1"/>
  <c r="M5942" i="1"/>
  <c r="O5951" i="1"/>
  <c r="O5940" i="1"/>
  <c r="Q5949" i="1"/>
  <c r="Q5938" i="1"/>
  <c r="S5947" i="1"/>
  <c r="S5936" i="1"/>
  <c r="L5954" i="1"/>
  <c r="L5943" i="1"/>
  <c r="M5956" i="1"/>
  <c r="M5945" i="1"/>
  <c r="O5954" i="1"/>
  <c r="O5943" i="1"/>
  <c r="Q5952" i="1"/>
  <c r="Q5941" i="1"/>
  <c r="S5950" i="1"/>
  <c r="S5939" i="1"/>
  <c r="U5948" i="1"/>
  <c r="U5937" i="1"/>
  <c r="N5947" i="1"/>
  <c r="N5936" i="1"/>
  <c r="L5953" i="1"/>
  <c r="L5942" i="1"/>
  <c r="U5955" i="1"/>
  <c r="U5944" i="1"/>
  <c r="N5954" i="1"/>
  <c r="N5943" i="1"/>
  <c r="P5952" i="1"/>
  <c r="P5941" i="1"/>
  <c r="R5950" i="1"/>
  <c r="R5939" i="1"/>
  <c r="T5948" i="1"/>
  <c r="T5937" i="1"/>
  <c r="M5947" i="1"/>
  <c r="M5936" i="1"/>
  <c r="P5770" i="1"/>
  <c r="P5781" i="1"/>
  <c r="S5779" i="1"/>
  <c r="S5790" i="1"/>
  <c r="U5777" i="1"/>
  <c r="U5788" i="1"/>
  <c r="N5787" i="1"/>
  <c r="N5776" i="1"/>
  <c r="R5785" i="1"/>
  <c r="R5774" i="1"/>
  <c r="L5784" i="1"/>
  <c r="L5773" i="1"/>
  <c r="N5771" i="1"/>
  <c r="N5782" i="1"/>
  <c r="P5780" i="1"/>
  <c r="P5791" i="1"/>
  <c r="S5789" i="1"/>
  <c r="S5778" i="1"/>
  <c r="U5776" i="1"/>
  <c r="U5787" i="1"/>
  <c r="O5775" i="1"/>
  <c r="O5786" i="1"/>
  <c r="S5784" i="1"/>
  <c r="S5773" i="1"/>
  <c r="U5782" i="1"/>
  <c r="U5771" i="1"/>
  <c r="N5781" i="1"/>
  <c r="N5770" i="1"/>
  <c r="Q5790" i="1"/>
  <c r="Q5779" i="1"/>
  <c r="S5788" i="1"/>
  <c r="S5777" i="1"/>
  <c r="L5787" i="1"/>
  <c r="L5776" i="1"/>
  <c r="P5774" i="1"/>
  <c r="P5785" i="1"/>
  <c r="T5772" i="1"/>
  <c r="T5783" i="1"/>
  <c r="U5781" i="1"/>
  <c r="U5770" i="1"/>
  <c r="N5791" i="1"/>
  <c r="N5780" i="1"/>
  <c r="Q5789" i="1"/>
  <c r="Q5778" i="1"/>
  <c r="S5787" i="1"/>
  <c r="S5776" i="1"/>
  <c r="M5786" i="1"/>
  <c r="M5775" i="1"/>
  <c r="Q5784" i="1"/>
  <c r="Q5773" i="1"/>
  <c r="S5771" i="1"/>
  <c r="S5782" i="1"/>
  <c r="L5998" i="1"/>
  <c r="L6009" i="1"/>
  <c r="M6000" i="1"/>
  <c r="M6011" i="1"/>
  <c r="O5998" i="1"/>
  <c r="O6009" i="1"/>
  <c r="Q5996" i="1"/>
  <c r="Q6007" i="1"/>
  <c r="S5994" i="1"/>
  <c r="S6005" i="1"/>
  <c r="U5992" i="1"/>
  <c r="U6003" i="1"/>
  <c r="N5991" i="1"/>
  <c r="N6002" i="1"/>
  <c r="L6008" i="1"/>
  <c r="L5997" i="1"/>
  <c r="U6010" i="1"/>
  <c r="U5999" i="1"/>
  <c r="N6009" i="1"/>
  <c r="N5998" i="1"/>
  <c r="P6007" i="1"/>
  <c r="P5996" i="1"/>
  <c r="R6005" i="1"/>
  <c r="R5994" i="1"/>
  <c r="T6003" i="1"/>
  <c r="T5992" i="1"/>
  <c r="M6002" i="1"/>
  <c r="M5991" i="1"/>
  <c r="L6007" i="1"/>
  <c r="L5996" i="1"/>
  <c r="T6010" i="1"/>
  <c r="T5999" i="1"/>
  <c r="M6009" i="1"/>
  <c r="M5998" i="1"/>
  <c r="O6007" i="1"/>
  <c r="O5996" i="1"/>
  <c r="Q6005" i="1"/>
  <c r="Q5994" i="1"/>
  <c r="S6003" i="1"/>
  <c r="S5992" i="1"/>
  <c r="U6001" i="1"/>
  <c r="U5990" i="1"/>
  <c r="L5995" i="1"/>
  <c r="L6006" i="1"/>
  <c r="S5999" i="1"/>
  <c r="S6010" i="1"/>
  <c r="U5997" i="1"/>
  <c r="U6008" i="1"/>
  <c r="N5996" i="1"/>
  <c r="N6007" i="1"/>
  <c r="P5994" i="1"/>
  <c r="P6005" i="1"/>
  <c r="R5992" i="1"/>
  <c r="R6003" i="1"/>
  <c r="T5990" i="1"/>
  <c r="T6001" i="1"/>
  <c r="Q5736" i="1"/>
  <c r="Q5730" i="1"/>
  <c r="S5734" i="1"/>
  <c r="S5728" i="1"/>
  <c r="U5732" i="1"/>
  <c r="U5726" i="1"/>
  <c r="N5731" i="1"/>
  <c r="N5725" i="1"/>
  <c r="U5729" i="1"/>
  <c r="U5735" i="1"/>
  <c r="N5728" i="1"/>
  <c r="N5734" i="1"/>
  <c r="P5726" i="1"/>
  <c r="P5732" i="1"/>
  <c r="L5731" i="1"/>
  <c r="L5725" i="1"/>
  <c r="T5735" i="1"/>
  <c r="T5729" i="1"/>
  <c r="M5734" i="1"/>
  <c r="M5728" i="1"/>
  <c r="O5732" i="1"/>
  <c r="O5726" i="1"/>
  <c r="L5732" i="1"/>
  <c r="L5726" i="1"/>
  <c r="O5735" i="1"/>
  <c r="O5729" i="1"/>
  <c r="Q5733" i="1"/>
  <c r="Q5727" i="1"/>
  <c r="S5731" i="1"/>
  <c r="S5725" i="1"/>
  <c r="S5846" i="1"/>
  <c r="S5835" i="1"/>
  <c r="U5844" i="1"/>
  <c r="U5833" i="1"/>
  <c r="N5843" i="1"/>
  <c r="N5832" i="1"/>
  <c r="P5841" i="1"/>
  <c r="P5830" i="1"/>
  <c r="R5839" i="1"/>
  <c r="R5828" i="1"/>
  <c r="T5837" i="1"/>
  <c r="T5826" i="1"/>
  <c r="M5836" i="1"/>
  <c r="M5825" i="1"/>
  <c r="R5835" i="1"/>
  <c r="R5846" i="1"/>
  <c r="T5833" i="1"/>
  <c r="T5844" i="1"/>
  <c r="M5832" i="1"/>
  <c r="M5843" i="1"/>
  <c r="O5830" i="1"/>
  <c r="O5841" i="1"/>
  <c r="Q5828" i="1"/>
  <c r="Q5839" i="1"/>
  <c r="S5826" i="1"/>
  <c r="S5837" i="1"/>
  <c r="L5844" i="1"/>
  <c r="L5833" i="1"/>
  <c r="M5846" i="1"/>
  <c r="M5835" i="1"/>
  <c r="O5844" i="1"/>
  <c r="O5833" i="1"/>
  <c r="Q5842" i="1"/>
  <c r="Q5831" i="1"/>
  <c r="S5840" i="1"/>
  <c r="S5829" i="1"/>
  <c r="U5838" i="1"/>
  <c r="U5827" i="1"/>
  <c r="N5837" i="1"/>
  <c r="N5826" i="1"/>
  <c r="L5843" i="1"/>
  <c r="L5832" i="1"/>
  <c r="U5845" i="1"/>
  <c r="U5834" i="1"/>
  <c r="N5844" i="1"/>
  <c r="N5833" i="1"/>
  <c r="P5842" i="1"/>
  <c r="P5831" i="1"/>
  <c r="R5840" i="1"/>
  <c r="R5829" i="1"/>
  <c r="T5838" i="1"/>
  <c r="T5827" i="1"/>
  <c r="M5837" i="1"/>
  <c r="M5826" i="1"/>
  <c r="L5899" i="1"/>
  <c r="L5888" i="1"/>
  <c r="M5901" i="1"/>
  <c r="M5890" i="1"/>
  <c r="O5899" i="1"/>
  <c r="O5888" i="1"/>
  <c r="Q5897" i="1"/>
  <c r="Q5886" i="1"/>
  <c r="S5895" i="1"/>
  <c r="S5884" i="1"/>
  <c r="U5893" i="1"/>
  <c r="U5882" i="1"/>
  <c r="N5892" i="1"/>
  <c r="N5881" i="1"/>
  <c r="L5887" i="1"/>
  <c r="L5898" i="1"/>
  <c r="U5889" i="1"/>
  <c r="U5900" i="1"/>
  <c r="N5888" i="1"/>
  <c r="N5899" i="1"/>
  <c r="P5886" i="1"/>
  <c r="P5897" i="1"/>
  <c r="R5884" i="1"/>
  <c r="R5895" i="1"/>
  <c r="T5882" i="1"/>
  <c r="T5893" i="1"/>
  <c r="M5881" i="1"/>
  <c r="M5892" i="1"/>
  <c r="L5886" i="1"/>
  <c r="L5897" i="1"/>
  <c r="T5889" i="1"/>
  <c r="T5900" i="1"/>
  <c r="M5888" i="1"/>
  <c r="M5899" i="1"/>
  <c r="O5897" i="1"/>
  <c r="O5886" i="1"/>
  <c r="Q5895" i="1"/>
  <c r="Q5884" i="1"/>
  <c r="S5893" i="1"/>
  <c r="S5882" i="1"/>
  <c r="U5891" i="1"/>
  <c r="U5880" i="1"/>
  <c r="L5885" i="1"/>
  <c r="L5896" i="1"/>
  <c r="S5889" i="1"/>
  <c r="S5900" i="1"/>
  <c r="U5887" i="1"/>
  <c r="U5898" i="1"/>
  <c r="N5897" i="1"/>
  <c r="N5886" i="1"/>
  <c r="P5895" i="1"/>
  <c r="P5884" i="1"/>
  <c r="R5893" i="1"/>
  <c r="R5882" i="1"/>
  <c r="T5891" i="1"/>
  <c r="T5880" i="1"/>
  <c r="L5956" i="1"/>
  <c r="L5945" i="1"/>
  <c r="O5956" i="1"/>
  <c r="O5945" i="1"/>
  <c r="Q5954" i="1"/>
  <c r="Q5943" i="1"/>
  <c r="S5952" i="1"/>
  <c r="S5941" i="1"/>
  <c r="U5950" i="1"/>
  <c r="U5939" i="1"/>
  <c r="N5949" i="1"/>
  <c r="N5938" i="1"/>
  <c r="P5947" i="1"/>
  <c r="P5936" i="1"/>
  <c r="L5955" i="1"/>
  <c r="L5944" i="1"/>
  <c r="N5956" i="1"/>
  <c r="N5945" i="1"/>
  <c r="P5954" i="1"/>
  <c r="P5943" i="1"/>
  <c r="R5952" i="1"/>
  <c r="R5941" i="1"/>
  <c r="T5950" i="1"/>
  <c r="T5939" i="1"/>
  <c r="M5949" i="1"/>
  <c r="M5938" i="1"/>
  <c r="O5947" i="1"/>
  <c r="O5936" i="1"/>
  <c r="L5950" i="1"/>
  <c r="L5939" i="1"/>
  <c r="R5955" i="1"/>
  <c r="R5944" i="1"/>
  <c r="T5953" i="1"/>
  <c r="T5942" i="1"/>
  <c r="M5952" i="1"/>
  <c r="M5941" i="1"/>
  <c r="O5950" i="1"/>
  <c r="O5939" i="1"/>
  <c r="Q5948" i="1"/>
  <c r="Q5937" i="1"/>
  <c r="S5935" i="1"/>
  <c r="S5946" i="1"/>
  <c r="L5949" i="1"/>
  <c r="L5938" i="1"/>
  <c r="Q5955" i="1"/>
  <c r="Q5944" i="1"/>
  <c r="S5953" i="1"/>
  <c r="S5942" i="1"/>
  <c r="U5951" i="1"/>
  <c r="U5940" i="1"/>
  <c r="N5950" i="1"/>
  <c r="N5939" i="1"/>
  <c r="P5948" i="1"/>
  <c r="P5937" i="1"/>
  <c r="R5946" i="1"/>
  <c r="R5935" i="1"/>
  <c r="U5780" i="1"/>
  <c r="U5791" i="1"/>
  <c r="O5779" i="1"/>
  <c r="O5790" i="1"/>
  <c r="Q5777" i="1"/>
  <c r="Q5788" i="1"/>
  <c r="T5786" i="1"/>
  <c r="T5775" i="1"/>
  <c r="N5785" i="1"/>
  <c r="N5774" i="1"/>
  <c r="R5783" i="1"/>
  <c r="R5772" i="1"/>
  <c r="S5770" i="1"/>
  <c r="S5781" i="1"/>
  <c r="L5791" i="1"/>
  <c r="L5780" i="1"/>
  <c r="O5789" i="1"/>
  <c r="O5778" i="1"/>
  <c r="Q5776" i="1"/>
  <c r="Q5787" i="1"/>
  <c r="U5785" i="1"/>
  <c r="U5774" i="1"/>
  <c r="O5784" i="1"/>
  <c r="O5773" i="1"/>
  <c r="Q5782" i="1"/>
  <c r="Q5771" i="1"/>
  <c r="S5791" i="1"/>
  <c r="S5780" i="1"/>
  <c r="M5790" i="1"/>
  <c r="M5779" i="1"/>
  <c r="O5788" i="1"/>
  <c r="O5777" i="1"/>
  <c r="R5775" i="1"/>
  <c r="R5786" i="1"/>
  <c r="L5774" i="1"/>
  <c r="L5785" i="1"/>
  <c r="P5772" i="1"/>
  <c r="P5783" i="1"/>
  <c r="Q5781" i="1"/>
  <c r="Q5770" i="1"/>
  <c r="T5790" i="1"/>
  <c r="T5779" i="1"/>
  <c r="M5789" i="1"/>
  <c r="M5778" i="1"/>
  <c r="O5787" i="1"/>
  <c r="O5776" i="1"/>
  <c r="S5785" i="1"/>
  <c r="S5774" i="1"/>
  <c r="M5773" i="1"/>
  <c r="M5784" i="1"/>
  <c r="O5771" i="1"/>
  <c r="O5782" i="1"/>
  <c r="L5994" i="1"/>
  <c r="L6005" i="1"/>
  <c r="R5999" i="1"/>
  <c r="R6010" i="1"/>
  <c r="T5997" i="1"/>
  <c r="T6008" i="1"/>
  <c r="M5996" i="1"/>
  <c r="M6007" i="1"/>
  <c r="O5994" i="1"/>
  <c r="O6005" i="1"/>
  <c r="Q5992" i="1"/>
  <c r="Q6003" i="1"/>
  <c r="S5990" i="1"/>
  <c r="S6001" i="1"/>
  <c r="L5993" i="1"/>
  <c r="L6004" i="1"/>
  <c r="Q5999" i="1"/>
  <c r="Q6010" i="1"/>
  <c r="S5997" i="1"/>
  <c r="S6008" i="1"/>
  <c r="U5995" i="1"/>
  <c r="U6006" i="1"/>
  <c r="N5994" i="1"/>
  <c r="N6005" i="1"/>
  <c r="P5992" i="1"/>
  <c r="P6003" i="1"/>
  <c r="R5990" i="1"/>
  <c r="R6001" i="1"/>
  <c r="L5992" i="1"/>
  <c r="L6003" i="1"/>
  <c r="P6010" i="1"/>
  <c r="P5999" i="1"/>
  <c r="R5997" i="1"/>
  <c r="R6008" i="1"/>
  <c r="T6006" i="1"/>
  <c r="T5995" i="1"/>
  <c r="M6005" i="1"/>
  <c r="M5994" i="1"/>
  <c r="O6003" i="1"/>
  <c r="O5992" i="1"/>
  <c r="Q5990" i="1"/>
  <c r="Q6001" i="1"/>
  <c r="L5991" i="1"/>
  <c r="L6002" i="1"/>
  <c r="O5999" i="1"/>
  <c r="O6010" i="1"/>
  <c r="Q5997" i="1"/>
  <c r="Q6008" i="1"/>
  <c r="S5995" i="1"/>
  <c r="S6006" i="1"/>
  <c r="U5993" i="1"/>
  <c r="U6004" i="1"/>
  <c r="N5992" i="1"/>
  <c r="N6003" i="1"/>
  <c r="P5990" i="1"/>
  <c r="P6001" i="1"/>
  <c r="M5736" i="1"/>
  <c r="M5730" i="1"/>
  <c r="O5734" i="1"/>
  <c r="O5728" i="1"/>
  <c r="Q5732" i="1"/>
  <c r="Q5726" i="1"/>
  <c r="L5734" i="1"/>
  <c r="L5728" i="1"/>
  <c r="Q5735" i="1"/>
  <c r="Q5729" i="1"/>
  <c r="S5733" i="1"/>
  <c r="S5727" i="1"/>
  <c r="U5731" i="1"/>
  <c r="U5725" i="1"/>
  <c r="L5727" i="1"/>
  <c r="L5733" i="1"/>
  <c r="P5729" i="1"/>
  <c r="P5735" i="1"/>
  <c r="R5727" i="1"/>
  <c r="R5733" i="1"/>
  <c r="T5725" i="1"/>
  <c r="T5731" i="1"/>
  <c r="R5736" i="1"/>
  <c r="R5730" i="1"/>
  <c r="T5734" i="1"/>
  <c r="T5728" i="1"/>
  <c r="M5733" i="1"/>
  <c r="M5727" i="1"/>
  <c r="O5731" i="1"/>
  <c r="O5725" i="1"/>
  <c r="L5846" i="1"/>
  <c r="L5835" i="1"/>
  <c r="O5846" i="1"/>
  <c r="O5835" i="1"/>
  <c r="Q5844" i="1"/>
  <c r="Q5833" i="1"/>
  <c r="S5842" i="1"/>
  <c r="S5831" i="1"/>
  <c r="U5840" i="1"/>
  <c r="U5829" i="1"/>
  <c r="N5839" i="1"/>
  <c r="N5828" i="1"/>
  <c r="P5837" i="1"/>
  <c r="P5826" i="1"/>
  <c r="L5834" i="1"/>
  <c r="L5845" i="1"/>
  <c r="N5835" i="1"/>
  <c r="N5846" i="1"/>
  <c r="P5833" i="1"/>
  <c r="P5844" i="1"/>
  <c r="R5831" i="1"/>
  <c r="R5842" i="1"/>
  <c r="T5829" i="1"/>
  <c r="T5840" i="1"/>
  <c r="M5828" i="1"/>
  <c r="M5839" i="1"/>
  <c r="O5826" i="1"/>
  <c r="O5837" i="1"/>
  <c r="L5840" i="1"/>
  <c r="L5829" i="1"/>
  <c r="R5845" i="1"/>
  <c r="R5834" i="1"/>
  <c r="T5843" i="1"/>
  <c r="T5832" i="1"/>
  <c r="M5842" i="1"/>
  <c r="M5831" i="1"/>
  <c r="O5840" i="1"/>
  <c r="O5829" i="1"/>
  <c r="Q5838" i="1"/>
  <c r="Q5827" i="1"/>
  <c r="S5836" i="1"/>
  <c r="S5825" i="1"/>
  <c r="L5839" i="1"/>
  <c r="L5828" i="1"/>
  <c r="Q5845" i="1"/>
  <c r="Q5834" i="1"/>
  <c r="S5843" i="1"/>
  <c r="S5832" i="1"/>
  <c r="U5841" i="1"/>
  <c r="U5830" i="1"/>
  <c r="N5840" i="1"/>
  <c r="N5829" i="1"/>
  <c r="P5838" i="1"/>
  <c r="P5827" i="1"/>
  <c r="R5836" i="1"/>
  <c r="R5825" i="1"/>
  <c r="L5895" i="1"/>
  <c r="L5884" i="1"/>
  <c r="R5900" i="1"/>
  <c r="R5889" i="1"/>
  <c r="T5898" i="1"/>
  <c r="T5887" i="1"/>
  <c r="M5897" i="1"/>
  <c r="M5886" i="1"/>
  <c r="O5895" i="1"/>
  <c r="O5884" i="1"/>
  <c r="Q5893" i="1"/>
  <c r="Q5882" i="1"/>
  <c r="S5891" i="1"/>
  <c r="S5880" i="1"/>
  <c r="L5883" i="1"/>
  <c r="L5894" i="1"/>
  <c r="Q5889" i="1"/>
  <c r="Q5900" i="1"/>
  <c r="S5887" i="1"/>
  <c r="S5898" i="1"/>
  <c r="U5885" i="1"/>
  <c r="U5896" i="1"/>
  <c r="N5884" i="1"/>
  <c r="N5895" i="1"/>
  <c r="P5882" i="1"/>
  <c r="P5893" i="1"/>
  <c r="R5880" i="1"/>
  <c r="R5891" i="1"/>
  <c r="L5893" i="1"/>
  <c r="L5882" i="1"/>
  <c r="P5900" i="1"/>
  <c r="P5889" i="1"/>
  <c r="R5898" i="1"/>
  <c r="R5887" i="1"/>
  <c r="T5896" i="1"/>
  <c r="T5885" i="1"/>
  <c r="M5895" i="1"/>
  <c r="M5884" i="1"/>
  <c r="O5893" i="1"/>
  <c r="O5882" i="1"/>
  <c r="Q5891" i="1"/>
  <c r="Q5880" i="1"/>
  <c r="L5881" i="1"/>
  <c r="L5892" i="1"/>
  <c r="O5889" i="1"/>
  <c r="O5900" i="1"/>
  <c r="Q5898" i="1"/>
  <c r="Q5887" i="1"/>
  <c r="S5896" i="1"/>
  <c r="S5885" i="1"/>
  <c r="U5894" i="1"/>
  <c r="U5883" i="1"/>
  <c r="N5893" i="1"/>
  <c r="N5882" i="1"/>
  <c r="P5891" i="1"/>
  <c r="P5880" i="1"/>
  <c r="L5952" i="1"/>
  <c r="L5941" i="1"/>
  <c r="T5955" i="1"/>
  <c r="T5944" i="1"/>
  <c r="M5954" i="1"/>
  <c r="M5943" i="1"/>
  <c r="O5952" i="1"/>
  <c r="O5941" i="1"/>
  <c r="Q5950" i="1"/>
  <c r="Q5939" i="1"/>
  <c r="S5948" i="1"/>
  <c r="S5937" i="1"/>
  <c r="U5946" i="1"/>
  <c r="U5935" i="1"/>
  <c r="L5951" i="1"/>
  <c r="L5940" i="1"/>
  <c r="S5955" i="1"/>
  <c r="S5944" i="1"/>
  <c r="U5953" i="1"/>
  <c r="U5942" i="1"/>
  <c r="N5952" i="1"/>
  <c r="N5941" i="1"/>
  <c r="P5950" i="1"/>
  <c r="P5939" i="1"/>
  <c r="R5948" i="1"/>
  <c r="R5937" i="1"/>
  <c r="T5946" i="1"/>
  <c r="T5935" i="1"/>
  <c r="U5945" i="1"/>
  <c r="U5956" i="1"/>
  <c r="N5944" i="1"/>
  <c r="N5955" i="1"/>
  <c r="P5942" i="1"/>
  <c r="P5953" i="1"/>
  <c r="R5940" i="1"/>
  <c r="R5951" i="1"/>
  <c r="T5938" i="1"/>
  <c r="T5949" i="1"/>
  <c r="M5937" i="1"/>
  <c r="M5948" i="1"/>
  <c r="O5935" i="1"/>
  <c r="O5946" i="1"/>
  <c r="T5956" i="1"/>
  <c r="T5945" i="1"/>
  <c r="M5955" i="1"/>
  <c r="M5944" i="1"/>
  <c r="O5953" i="1"/>
  <c r="O5942" i="1"/>
  <c r="Q5951" i="1"/>
  <c r="Q5940" i="1"/>
  <c r="S5949" i="1"/>
  <c r="S5938" i="1"/>
  <c r="U5947" i="1"/>
  <c r="U5936" i="1"/>
  <c r="N5946" i="1"/>
  <c r="N5935" i="1"/>
  <c r="Q5780" i="1"/>
  <c r="Q5791" i="1"/>
  <c r="T5778" i="1"/>
  <c r="T5789" i="1"/>
  <c r="M5788" i="1"/>
  <c r="M5777" i="1"/>
  <c r="P5786" i="1"/>
  <c r="P5775" i="1"/>
  <c r="T5784" i="1"/>
  <c r="T5773" i="1"/>
  <c r="N5783" i="1"/>
  <c r="N5772" i="1"/>
  <c r="O5781" i="1"/>
  <c r="O5770" i="1"/>
  <c r="R5779" i="1"/>
  <c r="R5790" i="1"/>
  <c r="T5788" i="1"/>
  <c r="T5777" i="1"/>
  <c r="M5776" i="1"/>
  <c r="M5787" i="1"/>
  <c r="Q5774" i="1"/>
  <c r="Q5785" i="1"/>
  <c r="U5772" i="1"/>
  <c r="U5783" i="1"/>
  <c r="L5781" i="1"/>
  <c r="L5770" i="1"/>
  <c r="O5791" i="1"/>
  <c r="O5780" i="1"/>
  <c r="R5789" i="1"/>
  <c r="R5778" i="1"/>
  <c r="T5776" i="1"/>
  <c r="T5787" i="1"/>
  <c r="N5775" i="1"/>
  <c r="N5786" i="1"/>
  <c r="R5784" i="1"/>
  <c r="R5773" i="1"/>
  <c r="T5782" i="1"/>
  <c r="T5771" i="1"/>
  <c r="M5781" i="1"/>
  <c r="M5770" i="1"/>
  <c r="P5790" i="1"/>
  <c r="P5779" i="1"/>
  <c r="R5788" i="1"/>
  <c r="R5777" i="1"/>
  <c r="U5786" i="1"/>
  <c r="U5775" i="1"/>
  <c r="O5774" i="1"/>
  <c r="O5785" i="1"/>
  <c r="S5783" i="1"/>
  <c r="S5772" i="1"/>
  <c r="U6000" i="1"/>
  <c r="U6011" i="1"/>
  <c r="N5999" i="1"/>
  <c r="N6010" i="1"/>
  <c r="P5997" i="1"/>
  <c r="P6008" i="1"/>
  <c r="R5995" i="1"/>
  <c r="R6006" i="1"/>
  <c r="T5993" i="1"/>
  <c r="T6004" i="1"/>
  <c r="M5992" i="1"/>
  <c r="M6003" i="1"/>
  <c r="O5990" i="1"/>
  <c r="O6001" i="1"/>
  <c r="T6011" i="1"/>
  <c r="T6000" i="1"/>
  <c r="M6010" i="1"/>
  <c r="M5999" i="1"/>
  <c r="O6008" i="1"/>
  <c r="O5997" i="1"/>
  <c r="Q6006" i="1"/>
  <c r="Q5995" i="1"/>
  <c r="S6004" i="1"/>
  <c r="S5993" i="1"/>
  <c r="U6002" i="1"/>
  <c r="U5991" i="1"/>
  <c r="N6001" i="1"/>
  <c r="N5990" i="1"/>
  <c r="S6011" i="1"/>
  <c r="S6000" i="1"/>
  <c r="U6009" i="1"/>
  <c r="U5998" i="1"/>
  <c r="N6008" i="1"/>
  <c r="N5997" i="1"/>
  <c r="P6006" i="1"/>
  <c r="P5995" i="1"/>
  <c r="R6004" i="1"/>
  <c r="R5993" i="1"/>
  <c r="T6002" i="1"/>
  <c r="T5991" i="1"/>
  <c r="M6001" i="1"/>
  <c r="M5990" i="1"/>
  <c r="R6000" i="1"/>
  <c r="R6011" i="1"/>
  <c r="T5998" i="1"/>
  <c r="T6009" i="1"/>
  <c r="M5997" i="1"/>
  <c r="M6008" i="1"/>
  <c r="O5995" i="1"/>
  <c r="O6006" i="1"/>
  <c r="Q5993" i="1"/>
  <c r="Q6004" i="1"/>
  <c r="S5991" i="1"/>
  <c r="S6002" i="1"/>
  <c r="L5735" i="1"/>
  <c r="L5729" i="1"/>
  <c r="R5735" i="1"/>
  <c r="R5729" i="1"/>
  <c r="T5733" i="1"/>
  <c r="T5727" i="1"/>
  <c r="M5732" i="1"/>
  <c r="M5726" i="1"/>
  <c r="T5736" i="1"/>
  <c r="T5730" i="1"/>
  <c r="M5735" i="1"/>
  <c r="M5729" i="1"/>
  <c r="O5733" i="1"/>
  <c r="O5727" i="1"/>
  <c r="Q5731" i="1"/>
  <c r="Q5725" i="1"/>
  <c r="S5736" i="1"/>
  <c r="S5730" i="1"/>
  <c r="U5734" i="1"/>
  <c r="U5728" i="1"/>
  <c r="N5733" i="1"/>
  <c r="N5727" i="1"/>
  <c r="P5731" i="1"/>
  <c r="P5725" i="1"/>
  <c r="N5736" i="1"/>
  <c r="N5730" i="1"/>
  <c r="P5734" i="1"/>
  <c r="P5728" i="1"/>
  <c r="R5732" i="1"/>
  <c r="R5726" i="1"/>
  <c r="L5842" i="1"/>
  <c r="L5831" i="1"/>
  <c r="T5845" i="1"/>
  <c r="T5834" i="1"/>
  <c r="M5844" i="1"/>
  <c r="M5833" i="1"/>
  <c r="O5842" i="1"/>
  <c r="O5831" i="1"/>
  <c r="Q5840" i="1"/>
  <c r="Q5829" i="1"/>
  <c r="S5838" i="1"/>
  <c r="S5827" i="1"/>
  <c r="U5836" i="1"/>
  <c r="U5825" i="1"/>
  <c r="L5830" i="1"/>
  <c r="L5841" i="1"/>
  <c r="S5834" i="1"/>
  <c r="S5845" i="1"/>
  <c r="U5832" i="1"/>
  <c r="U5843" i="1"/>
  <c r="N5831" i="1"/>
  <c r="N5842" i="1"/>
  <c r="P5829" i="1"/>
  <c r="P5840" i="1"/>
  <c r="R5827" i="1"/>
  <c r="R5838" i="1"/>
  <c r="T5825" i="1"/>
  <c r="T5836" i="1"/>
  <c r="U5846" i="1"/>
  <c r="U5835" i="1"/>
  <c r="N5845" i="1"/>
  <c r="N5834" i="1"/>
  <c r="P5843" i="1"/>
  <c r="P5832" i="1"/>
  <c r="R5841" i="1"/>
  <c r="R5830" i="1"/>
  <c r="T5839" i="1"/>
  <c r="T5828" i="1"/>
  <c r="M5838" i="1"/>
  <c r="M5827" i="1"/>
  <c r="O5836" i="1"/>
  <c r="O5825" i="1"/>
  <c r="T5846" i="1"/>
  <c r="T5835" i="1"/>
  <c r="M5845" i="1"/>
  <c r="M5834" i="1"/>
  <c r="O5843" i="1"/>
  <c r="O5832" i="1"/>
  <c r="Q5841" i="1"/>
  <c r="Q5830" i="1"/>
  <c r="S5839" i="1"/>
  <c r="S5828" i="1"/>
  <c r="U5837" i="1"/>
  <c r="U5826" i="1"/>
  <c r="N5836" i="1"/>
  <c r="N5825" i="1"/>
  <c r="B69" i="22"/>
  <c r="E53" i="22" l="1"/>
  <c r="E49" i="22"/>
  <c r="E50" i="22"/>
  <c r="E54" i="22"/>
  <c r="E51" i="22"/>
  <c r="E55" i="22"/>
  <c r="E52" i="22"/>
  <c r="E56" i="22"/>
  <c r="I30" i="22"/>
  <c r="H30" i="22"/>
  <c r="G30" i="22"/>
  <c r="F30" i="22"/>
  <c r="G29" i="22"/>
  <c r="F29" i="22"/>
  <c r="G26" i="22"/>
  <c r="F26" i="22"/>
  <c r="K23" i="22"/>
  <c r="J23" i="22"/>
  <c r="I23" i="22"/>
  <c r="H23" i="22"/>
  <c r="M6072" i="1" l="1"/>
  <c r="Q6072" i="1"/>
  <c r="U6072" i="1"/>
  <c r="P6073" i="1"/>
  <c r="T6073" i="1"/>
  <c r="O6074" i="1"/>
  <c r="S6074" i="1"/>
  <c r="N6075" i="1"/>
  <c r="R6075" i="1"/>
  <c r="M6076" i="1"/>
  <c r="Q6076" i="1"/>
  <c r="U6076" i="1"/>
  <c r="P6077" i="1"/>
  <c r="T6077" i="1"/>
  <c r="O6078" i="1"/>
  <c r="S6078" i="1"/>
  <c r="N6079" i="1"/>
  <c r="R6079" i="1"/>
  <c r="M6080" i="1"/>
  <c r="Q6080" i="1"/>
  <c r="U6080" i="1"/>
  <c r="P6081" i="1"/>
  <c r="T6081" i="1"/>
  <c r="O6082" i="1"/>
  <c r="S6082" i="1"/>
  <c r="N6083" i="1"/>
  <c r="R6083" i="1"/>
  <c r="L6073" i="1"/>
  <c r="L6077" i="1"/>
  <c r="L6081" i="1"/>
  <c r="N6072" i="1"/>
  <c r="R6072" i="1"/>
  <c r="M6073" i="1"/>
  <c r="Q6073" i="1"/>
  <c r="U6073" i="1"/>
  <c r="P6074" i="1"/>
  <c r="T6074" i="1"/>
  <c r="O6075" i="1"/>
  <c r="S6075" i="1"/>
  <c r="N6076" i="1"/>
  <c r="R6076" i="1"/>
  <c r="M6077" i="1"/>
  <c r="Q6077" i="1"/>
  <c r="U6077" i="1"/>
  <c r="P6078" i="1"/>
  <c r="T6078" i="1"/>
  <c r="O6079" i="1"/>
  <c r="S6079" i="1"/>
  <c r="N6080" i="1"/>
  <c r="R6080" i="1"/>
  <c r="M6081" i="1"/>
  <c r="Q6081" i="1"/>
  <c r="U6081" i="1"/>
  <c r="P6082" i="1"/>
  <c r="T6082" i="1"/>
  <c r="O6083" i="1"/>
  <c r="S6083" i="1"/>
  <c r="L6074" i="1"/>
  <c r="L6078" i="1"/>
  <c r="L6082" i="1"/>
  <c r="O6072" i="1"/>
  <c r="S6072" i="1"/>
  <c r="N6073" i="1"/>
  <c r="R6073" i="1"/>
  <c r="M6074" i="1"/>
  <c r="Q6074" i="1"/>
  <c r="U6074" i="1"/>
  <c r="P6075" i="1"/>
  <c r="T6075" i="1"/>
  <c r="O6076" i="1"/>
  <c r="S6076" i="1"/>
  <c r="N6077" i="1"/>
  <c r="R6077" i="1"/>
  <c r="M6078" i="1"/>
  <c r="Q6078" i="1"/>
  <c r="U6078" i="1"/>
  <c r="P6079" i="1"/>
  <c r="T6079" i="1"/>
  <c r="O6080" i="1"/>
  <c r="S6080" i="1"/>
  <c r="N6081" i="1"/>
  <c r="R6081" i="1"/>
  <c r="M6082" i="1"/>
  <c r="Q6082" i="1"/>
  <c r="U6082" i="1"/>
  <c r="P6083" i="1"/>
  <c r="T6083" i="1"/>
  <c r="L6075" i="1"/>
  <c r="L6079" i="1"/>
  <c r="L6083" i="1"/>
  <c r="P6072" i="1"/>
  <c r="T6072" i="1"/>
  <c r="O6073" i="1"/>
  <c r="S6073" i="1"/>
  <c r="N6074" i="1"/>
  <c r="R6074" i="1"/>
  <c r="M6075" i="1"/>
  <c r="Q6075" i="1"/>
  <c r="U6075" i="1"/>
  <c r="P6076" i="1"/>
  <c r="T6076" i="1"/>
  <c r="O6077" i="1"/>
  <c r="S6077" i="1"/>
  <c r="N6078" i="1"/>
  <c r="R6078" i="1"/>
  <c r="M6079" i="1"/>
  <c r="Q6079" i="1"/>
  <c r="U6079" i="1"/>
  <c r="P6080" i="1"/>
  <c r="T6080" i="1"/>
  <c r="O6081" i="1"/>
  <c r="S6081" i="1"/>
  <c r="N6082" i="1"/>
  <c r="R6082" i="1"/>
  <c r="M6083" i="1"/>
  <c r="Q6083" i="1"/>
  <c r="U6083" i="1"/>
  <c r="L6076" i="1"/>
  <c r="L6080" i="1"/>
  <c r="L6072" i="1"/>
  <c r="O614" i="1"/>
  <c r="S614" i="1"/>
  <c r="N615" i="1"/>
  <c r="R615" i="1"/>
  <c r="M616" i="1"/>
  <c r="Q616" i="1"/>
  <c r="U616" i="1"/>
  <c r="P617" i="1"/>
  <c r="T617" i="1"/>
  <c r="O618" i="1"/>
  <c r="S618" i="1"/>
  <c r="N619" i="1"/>
  <c r="R619" i="1"/>
  <c r="M620" i="1"/>
  <c r="Q620" i="1"/>
  <c r="U620" i="1"/>
  <c r="P621" i="1"/>
  <c r="T621" i="1"/>
  <c r="O622" i="1"/>
  <c r="S622" i="1"/>
  <c r="N623" i="1"/>
  <c r="R623" i="1"/>
  <c r="M624" i="1"/>
  <c r="Q624" i="1"/>
  <c r="U624" i="1"/>
  <c r="P625" i="1"/>
  <c r="T625" i="1"/>
  <c r="O626" i="1"/>
  <c r="S626" i="1"/>
  <c r="N627" i="1"/>
  <c r="R627" i="1"/>
  <c r="M628" i="1"/>
  <c r="Q628" i="1"/>
  <c r="U628" i="1"/>
  <c r="P629" i="1"/>
  <c r="T629" i="1"/>
  <c r="O630" i="1"/>
  <c r="S630" i="1"/>
  <c r="N631" i="1"/>
  <c r="R631" i="1"/>
  <c r="M632" i="1"/>
  <c r="Q632" i="1"/>
  <c r="U632" i="1"/>
  <c r="P633" i="1"/>
  <c r="T633" i="1"/>
  <c r="O634" i="1"/>
  <c r="S634" i="1"/>
  <c r="N635" i="1"/>
  <c r="R635" i="1"/>
  <c r="M636" i="1"/>
  <c r="Q636" i="1"/>
  <c r="U636" i="1"/>
  <c r="P637" i="1"/>
  <c r="T637" i="1"/>
  <c r="O638" i="1"/>
  <c r="S638" i="1"/>
  <c r="N639" i="1"/>
  <c r="R639" i="1"/>
  <c r="M640" i="1"/>
  <c r="Q640" i="1"/>
  <c r="U640" i="1"/>
  <c r="P641" i="1"/>
  <c r="T641" i="1"/>
  <c r="O642" i="1"/>
  <c r="S642" i="1"/>
  <c r="N643" i="1"/>
  <c r="R643" i="1"/>
  <c r="M644" i="1"/>
  <c r="Q644" i="1"/>
  <c r="U644" i="1"/>
  <c r="P645" i="1"/>
  <c r="T645" i="1"/>
  <c r="O646" i="1"/>
  <c r="S646" i="1"/>
  <c r="N647" i="1"/>
  <c r="R647" i="1"/>
  <c r="M648" i="1"/>
  <c r="Q648" i="1"/>
  <c r="U648" i="1"/>
  <c r="P649" i="1"/>
  <c r="T649" i="1"/>
  <c r="L617" i="1"/>
  <c r="L621" i="1"/>
  <c r="L625" i="1"/>
  <c r="L629" i="1"/>
  <c r="L633" i="1"/>
  <c r="L637" i="1"/>
  <c r="L641" i="1"/>
  <c r="L645" i="1"/>
  <c r="L649" i="1"/>
  <c r="M614" i="1"/>
  <c r="Q614" i="1"/>
  <c r="U614" i="1"/>
  <c r="P615" i="1"/>
  <c r="T615" i="1"/>
  <c r="O616" i="1"/>
  <c r="S616" i="1"/>
  <c r="N617" i="1"/>
  <c r="R617" i="1"/>
  <c r="M618" i="1"/>
  <c r="Q618" i="1"/>
  <c r="U618" i="1"/>
  <c r="P619" i="1"/>
  <c r="T619" i="1"/>
  <c r="O620" i="1"/>
  <c r="S620" i="1"/>
  <c r="N621" i="1"/>
  <c r="R621" i="1"/>
  <c r="M622" i="1"/>
  <c r="Q622" i="1"/>
  <c r="U622" i="1"/>
  <c r="P623" i="1"/>
  <c r="T623" i="1"/>
  <c r="O624" i="1"/>
  <c r="S624" i="1"/>
  <c r="N625" i="1"/>
  <c r="R625" i="1"/>
  <c r="M626" i="1"/>
  <c r="Q626" i="1"/>
  <c r="U626" i="1"/>
  <c r="P627" i="1"/>
  <c r="T627" i="1"/>
  <c r="O628" i="1"/>
  <c r="S628" i="1"/>
  <c r="N629" i="1"/>
  <c r="R629" i="1"/>
  <c r="M630" i="1"/>
  <c r="Q630" i="1"/>
  <c r="U630" i="1"/>
  <c r="P631" i="1"/>
  <c r="T631" i="1"/>
  <c r="O632" i="1"/>
  <c r="S632" i="1"/>
  <c r="N633" i="1"/>
  <c r="R633" i="1"/>
  <c r="M634" i="1"/>
  <c r="Q634" i="1"/>
  <c r="U634" i="1"/>
  <c r="P635" i="1"/>
  <c r="T635" i="1"/>
  <c r="O636" i="1"/>
  <c r="S636" i="1"/>
  <c r="N637" i="1"/>
  <c r="R637" i="1"/>
  <c r="M638" i="1"/>
  <c r="Q638" i="1"/>
  <c r="U638" i="1"/>
  <c r="P639" i="1"/>
  <c r="T639" i="1"/>
  <c r="O640" i="1"/>
  <c r="S640" i="1"/>
  <c r="N641" i="1"/>
  <c r="R641" i="1"/>
  <c r="M642" i="1"/>
  <c r="Q642" i="1"/>
  <c r="U642" i="1"/>
  <c r="P643" i="1"/>
  <c r="T643" i="1"/>
  <c r="O644" i="1"/>
  <c r="S644" i="1"/>
  <c r="N645" i="1"/>
  <c r="R645" i="1"/>
  <c r="M646" i="1"/>
  <c r="Q646" i="1"/>
  <c r="U646" i="1"/>
  <c r="P647" i="1"/>
  <c r="T647" i="1"/>
  <c r="O648" i="1"/>
  <c r="S648" i="1"/>
  <c r="N649" i="1"/>
  <c r="R649" i="1"/>
  <c r="L615" i="1"/>
  <c r="L619" i="1"/>
  <c r="L623" i="1"/>
  <c r="L627" i="1"/>
  <c r="L631" i="1"/>
  <c r="L635" i="1"/>
  <c r="L639" i="1"/>
  <c r="L643" i="1"/>
  <c r="L647" i="1"/>
  <c r="R614" i="1"/>
  <c r="Q615" i="1"/>
  <c r="P616" i="1"/>
  <c r="O617" i="1"/>
  <c r="N618" i="1"/>
  <c r="M619" i="1"/>
  <c r="U619" i="1"/>
  <c r="T620" i="1"/>
  <c r="S621" i="1"/>
  <c r="R622" i="1"/>
  <c r="Q623" i="1"/>
  <c r="P624" i="1"/>
  <c r="O625" i="1"/>
  <c r="N626" i="1"/>
  <c r="M627" i="1"/>
  <c r="U627" i="1"/>
  <c r="T628" i="1"/>
  <c r="S629" i="1"/>
  <c r="R630" i="1"/>
  <c r="Q631" i="1"/>
  <c r="P632" i="1"/>
  <c r="O633" i="1"/>
  <c r="N634" i="1"/>
  <c r="M635" i="1"/>
  <c r="U635" i="1"/>
  <c r="T636" i="1"/>
  <c r="S637" i="1"/>
  <c r="R638" i="1"/>
  <c r="Q639" i="1"/>
  <c r="P640" i="1"/>
  <c r="O641" i="1"/>
  <c r="N642" i="1"/>
  <c r="M643" i="1"/>
  <c r="U643" i="1"/>
  <c r="T644" i="1"/>
  <c r="S645" i="1"/>
  <c r="R646" i="1"/>
  <c r="Q647" i="1"/>
  <c r="P648" i="1"/>
  <c r="O649" i="1"/>
  <c r="L616" i="1"/>
  <c r="L624" i="1"/>
  <c r="L632" i="1"/>
  <c r="L640" i="1"/>
  <c r="L648" i="1"/>
  <c r="O615" i="1"/>
  <c r="U617" i="1"/>
  <c r="R620" i="1"/>
  <c r="O623" i="1"/>
  <c r="U625" i="1"/>
  <c r="R628" i="1"/>
  <c r="O631" i="1"/>
  <c r="U633" i="1"/>
  <c r="R636" i="1"/>
  <c r="O639" i="1"/>
  <c r="U641" i="1"/>
  <c r="R644" i="1"/>
  <c r="O647" i="1"/>
  <c r="U649" i="1"/>
  <c r="L638" i="1"/>
  <c r="T614" i="1"/>
  <c r="S615" i="1"/>
  <c r="R616" i="1"/>
  <c r="Q617" i="1"/>
  <c r="P618" i="1"/>
  <c r="O619" i="1"/>
  <c r="N620" i="1"/>
  <c r="M621" i="1"/>
  <c r="U621" i="1"/>
  <c r="T622" i="1"/>
  <c r="S623" i="1"/>
  <c r="R624" i="1"/>
  <c r="Q625" i="1"/>
  <c r="P626" i="1"/>
  <c r="O627" i="1"/>
  <c r="N628" i="1"/>
  <c r="M629" i="1"/>
  <c r="U629" i="1"/>
  <c r="T630" i="1"/>
  <c r="S631" i="1"/>
  <c r="R632" i="1"/>
  <c r="Q633" i="1"/>
  <c r="P634" i="1"/>
  <c r="O635" i="1"/>
  <c r="N636" i="1"/>
  <c r="M637" i="1"/>
  <c r="U637" i="1"/>
  <c r="T638" i="1"/>
  <c r="S639" i="1"/>
  <c r="R640" i="1"/>
  <c r="Q641" i="1"/>
  <c r="P642" i="1"/>
  <c r="O643" i="1"/>
  <c r="N644" i="1"/>
  <c r="M645" i="1"/>
  <c r="U645" i="1"/>
  <c r="T646" i="1"/>
  <c r="S647" i="1"/>
  <c r="R648" i="1"/>
  <c r="Q649" i="1"/>
  <c r="L618" i="1"/>
  <c r="L626" i="1"/>
  <c r="L634" i="1"/>
  <c r="L642" i="1"/>
  <c r="L614" i="1"/>
  <c r="N616" i="1"/>
  <c r="T618" i="1"/>
  <c r="Q621" i="1"/>
  <c r="N624" i="1"/>
  <c r="T626" i="1"/>
  <c r="Q629" i="1"/>
  <c r="M633" i="1"/>
  <c r="S635" i="1"/>
  <c r="Q637" i="1"/>
  <c r="N640" i="1"/>
  <c r="T642" i="1"/>
  <c r="Q645" i="1"/>
  <c r="M649" i="1"/>
  <c r="L622" i="1"/>
  <c r="L646" i="1"/>
  <c r="N614" i="1"/>
  <c r="M615" i="1"/>
  <c r="U615" i="1"/>
  <c r="T616" i="1"/>
  <c r="S617" i="1"/>
  <c r="R618" i="1"/>
  <c r="Q619" i="1"/>
  <c r="P620" i="1"/>
  <c r="O621" i="1"/>
  <c r="N622" i="1"/>
  <c r="M623" i="1"/>
  <c r="U623" i="1"/>
  <c r="T624" i="1"/>
  <c r="S625" i="1"/>
  <c r="R626" i="1"/>
  <c r="Q627" i="1"/>
  <c r="P628" i="1"/>
  <c r="O629" i="1"/>
  <c r="N630" i="1"/>
  <c r="M631" i="1"/>
  <c r="U631" i="1"/>
  <c r="T632" i="1"/>
  <c r="S633" i="1"/>
  <c r="R634" i="1"/>
  <c r="Q635" i="1"/>
  <c r="P636" i="1"/>
  <c r="O637" i="1"/>
  <c r="N638" i="1"/>
  <c r="M639" i="1"/>
  <c r="U639" i="1"/>
  <c r="T640" i="1"/>
  <c r="S641" i="1"/>
  <c r="R642" i="1"/>
  <c r="Q643" i="1"/>
  <c r="P644" i="1"/>
  <c r="O645" i="1"/>
  <c r="N646" i="1"/>
  <c r="M647" i="1"/>
  <c r="U647" i="1"/>
  <c r="T648" i="1"/>
  <c r="S649" i="1"/>
  <c r="L620" i="1"/>
  <c r="L628" i="1"/>
  <c r="L636" i="1"/>
  <c r="L644" i="1"/>
  <c r="P614" i="1"/>
  <c r="M617" i="1"/>
  <c r="S619" i="1"/>
  <c r="P622" i="1"/>
  <c r="M625" i="1"/>
  <c r="S627" i="1"/>
  <c r="P630" i="1"/>
  <c r="N632" i="1"/>
  <c r="T634" i="1"/>
  <c r="P638" i="1"/>
  <c r="M641" i="1"/>
  <c r="S643" i="1"/>
  <c r="P646" i="1"/>
  <c r="N648" i="1"/>
  <c r="L630" i="1"/>
  <c r="M6168" i="1"/>
  <c r="Q6168" i="1"/>
  <c r="U6168" i="1"/>
  <c r="P6169" i="1"/>
  <c r="T6169" i="1"/>
  <c r="O6170" i="1"/>
  <c r="S6170" i="1"/>
  <c r="N6171" i="1"/>
  <c r="R6171" i="1"/>
  <c r="M6172" i="1"/>
  <c r="Q6172" i="1"/>
  <c r="U6172" i="1"/>
  <c r="P6173" i="1"/>
  <c r="T6173" i="1"/>
  <c r="O6174" i="1"/>
  <c r="S6174" i="1"/>
  <c r="N6175" i="1"/>
  <c r="R6175" i="1"/>
  <c r="M6176" i="1"/>
  <c r="Q6176" i="1"/>
  <c r="U6176" i="1"/>
  <c r="P6177" i="1"/>
  <c r="T6177" i="1"/>
  <c r="O6178" i="1"/>
  <c r="S6178" i="1"/>
  <c r="N6179" i="1"/>
  <c r="R6179" i="1"/>
  <c r="L6169" i="1"/>
  <c r="L6173" i="1"/>
  <c r="L6177" i="1"/>
  <c r="N6168" i="1"/>
  <c r="R6168" i="1"/>
  <c r="M6169" i="1"/>
  <c r="Q6169" i="1"/>
  <c r="U6169" i="1"/>
  <c r="P6170" i="1"/>
  <c r="T6170" i="1"/>
  <c r="O6171" i="1"/>
  <c r="S6171" i="1"/>
  <c r="N6172" i="1"/>
  <c r="R6172" i="1"/>
  <c r="M6173" i="1"/>
  <c r="Q6173" i="1"/>
  <c r="U6173" i="1"/>
  <c r="P6174" i="1"/>
  <c r="T6174" i="1"/>
  <c r="O6175" i="1"/>
  <c r="S6175" i="1"/>
  <c r="N6176" i="1"/>
  <c r="R6176" i="1"/>
  <c r="M6177" i="1"/>
  <c r="Q6177" i="1"/>
  <c r="U6177" i="1"/>
  <c r="P6178" i="1"/>
  <c r="T6178" i="1"/>
  <c r="O6179" i="1"/>
  <c r="S6179" i="1"/>
  <c r="L6170" i="1"/>
  <c r="L6174" i="1"/>
  <c r="L6178" i="1"/>
  <c r="O6168" i="1"/>
  <c r="S6168" i="1"/>
  <c r="N6169" i="1"/>
  <c r="R6169" i="1"/>
  <c r="M6170" i="1"/>
  <c r="Q6170" i="1"/>
  <c r="U6170" i="1"/>
  <c r="P6171" i="1"/>
  <c r="T6171" i="1"/>
  <c r="O6172" i="1"/>
  <c r="S6172" i="1"/>
  <c r="N6173" i="1"/>
  <c r="R6173" i="1"/>
  <c r="M6174" i="1"/>
  <c r="Q6174" i="1"/>
  <c r="U6174" i="1"/>
  <c r="P6175" i="1"/>
  <c r="T6175" i="1"/>
  <c r="O6176" i="1"/>
  <c r="S6176" i="1"/>
  <c r="N6177" i="1"/>
  <c r="R6177" i="1"/>
  <c r="M6178" i="1"/>
  <c r="Q6178" i="1"/>
  <c r="U6178" i="1"/>
  <c r="P6179" i="1"/>
  <c r="T6179" i="1"/>
  <c r="L6171" i="1"/>
  <c r="L6175" i="1"/>
  <c r="L6179" i="1"/>
  <c r="P6168" i="1"/>
  <c r="T6168" i="1"/>
  <c r="O6169" i="1"/>
  <c r="S6169" i="1"/>
  <c r="N6170" i="1"/>
  <c r="R6170" i="1"/>
  <c r="M6171" i="1"/>
  <c r="Q6171" i="1"/>
  <c r="U6171" i="1"/>
  <c r="P6172" i="1"/>
  <c r="T6172" i="1"/>
  <c r="O6173" i="1"/>
  <c r="S6173" i="1"/>
  <c r="N6174" i="1"/>
  <c r="R6174" i="1"/>
  <c r="M6175" i="1"/>
  <c r="Q6175" i="1"/>
  <c r="U6175" i="1"/>
  <c r="P6176" i="1"/>
  <c r="T6176" i="1"/>
  <c r="O6177" i="1"/>
  <c r="S6177" i="1"/>
  <c r="N6178" i="1"/>
  <c r="R6178" i="1"/>
  <c r="M6179" i="1"/>
  <c r="Q6179" i="1"/>
  <c r="U6179" i="1"/>
  <c r="L6172" i="1"/>
  <c r="L6176" i="1"/>
  <c r="L6168" i="1"/>
  <c r="M1010" i="1"/>
  <c r="Q1010" i="1"/>
  <c r="U1010" i="1"/>
  <c r="P1011" i="1"/>
  <c r="T1011" i="1"/>
  <c r="O1012" i="1"/>
  <c r="S1012" i="1"/>
  <c r="N1013" i="1"/>
  <c r="R1013" i="1"/>
  <c r="M1014" i="1"/>
  <c r="Q1014" i="1"/>
  <c r="U1014" i="1"/>
  <c r="P1015" i="1"/>
  <c r="T1015" i="1"/>
  <c r="O1016" i="1"/>
  <c r="S1016" i="1"/>
  <c r="N1017" i="1"/>
  <c r="R1017" i="1"/>
  <c r="M1018" i="1"/>
  <c r="Q1018" i="1"/>
  <c r="U1018" i="1"/>
  <c r="O1010" i="1"/>
  <c r="S1010" i="1"/>
  <c r="N1011" i="1"/>
  <c r="R1011" i="1"/>
  <c r="M1012" i="1"/>
  <c r="Q1012" i="1"/>
  <c r="U1012" i="1"/>
  <c r="P1013" i="1"/>
  <c r="T1013" i="1"/>
  <c r="O1014" i="1"/>
  <c r="S1014" i="1"/>
  <c r="N1015" i="1"/>
  <c r="R1015" i="1"/>
  <c r="M1016" i="1"/>
  <c r="Q1016" i="1"/>
  <c r="U1016" i="1"/>
  <c r="P1017" i="1"/>
  <c r="T1017" i="1"/>
  <c r="O1018" i="1"/>
  <c r="S1018" i="1"/>
  <c r="N1019" i="1"/>
  <c r="R1019" i="1"/>
  <c r="M1020" i="1"/>
  <c r="Q1020" i="1"/>
  <c r="U1020" i="1"/>
  <c r="P1021" i="1"/>
  <c r="T1021" i="1"/>
  <c r="O1022" i="1"/>
  <c r="S1022" i="1"/>
  <c r="N1023" i="1"/>
  <c r="R1023" i="1"/>
  <c r="M1024" i="1"/>
  <c r="Q1024" i="1"/>
  <c r="U1024" i="1"/>
  <c r="P1025" i="1"/>
  <c r="T1025" i="1"/>
  <c r="O1026" i="1"/>
  <c r="S1026" i="1"/>
  <c r="N1027" i="1"/>
  <c r="R1027" i="1"/>
  <c r="M1028" i="1"/>
  <c r="Q1028" i="1"/>
  <c r="U1028" i="1"/>
  <c r="P1029" i="1"/>
  <c r="T1029" i="1"/>
  <c r="O1030" i="1"/>
  <c r="S1030" i="1"/>
  <c r="N1031" i="1"/>
  <c r="R1031" i="1"/>
  <c r="M1032" i="1"/>
  <c r="Q1032" i="1"/>
  <c r="U1032" i="1"/>
  <c r="P1033" i="1"/>
  <c r="T1033" i="1"/>
  <c r="O1034" i="1"/>
  <c r="S1034" i="1"/>
  <c r="N1035" i="1"/>
  <c r="R1035" i="1"/>
  <c r="M1036" i="1"/>
  <c r="Q1036" i="1"/>
  <c r="U1036" i="1"/>
  <c r="N1010" i="1"/>
  <c r="M1011" i="1"/>
  <c r="U1011" i="1"/>
  <c r="T1012" i="1"/>
  <c r="S1013" i="1"/>
  <c r="R1014" i="1"/>
  <c r="Q1015" i="1"/>
  <c r="P1016" i="1"/>
  <c r="O1017" i="1"/>
  <c r="N1018" i="1"/>
  <c r="M1019" i="1"/>
  <c r="S1019" i="1"/>
  <c r="O1020" i="1"/>
  <c r="T1020" i="1"/>
  <c r="Q1021" i="1"/>
  <c r="M1022" i="1"/>
  <c r="R1022" i="1"/>
  <c r="O1023" i="1"/>
  <c r="T1023" i="1"/>
  <c r="P1024" i="1"/>
  <c r="M1025" i="1"/>
  <c r="R1025" i="1"/>
  <c r="N1026" i="1"/>
  <c r="T1026" i="1"/>
  <c r="P1027" i="1"/>
  <c r="U1027" i="1"/>
  <c r="R1028" i="1"/>
  <c r="N1029" i="1"/>
  <c r="S1029" i="1"/>
  <c r="P1030" i="1"/>
  <c r="U1030" i="1"/>
  <c r="Q1031" i="1"/>
  <c r="N1032" i="1"/>
  <c r="S1032" i="1"/>
  <c r="O1033" i="1"/>
  <c r="U1033" i="1"/>
  <c r="Q1034" i="1"/>
  <c r="M1035" i="1"/>
  <c r="S1035" i="1"/>
  <c r="O1036" i="1"/>
  <c r="T1036" i="1"/>
  <c r="P1037" i="1"/>
  <c r="T1037" i="1"/>
  <c r="O1038" i="1"/>
  <c r="S1038" i="1"/>
  <c r="N1039" i="1"/>
  <c r="R1039" i="1"/>
  <c r="M1040" i="1"/>
  <c r="Q1040" i="1"/>
  <c r="U1040" i="1"/>
  <c r="P1041" i="1"/>
  <c r="T1041" i="1"/>
  <c r="O1042" i="1"/>
  <c r="S1042" i="1"/>
  <c r="N1043" i="1"/>
  <c r="R1043" i="1"/>
  <c r="M1044" i="1"/>
  <c r="Q1044" i="1"/>
  <c r="U1044" i="1"/>
  <c r="P1045" i="1"/>
  <c r="T1045" i="1"/>
  <c r="L1013" i="1"/>
  <c r="L1017" i="1"/>
  <c r="L1021" i="1"/>
  <c r="L1025" i="1"/>
  <c r="L1029" i="1"/>
  <c r="L1033" i="1"/>
  <c r="L1037" i="1"/>
  <c r="L1041" i="1"/>
  <c r="L1045" i="1"/>
  <c r="P1010" i="1"/>
  <c r="O1011" i="1"/>
  <c r="N1012" i="1"/>
  <c r="M1013" i="1"/>
  <c r="U1013" i="1"/>
  <c r="T1014" i="1"/>
  <c r="S1015" i="1"/>
  <c r="R1016" i="1"/>
  <c r="Q1017" i="1"/>
  <c r="P1018" i="1"/>
  <c r="O1019" i="1"/>
  <c r="T1019" i="1"/>
  <c r="P1020" i="1"/>
  <c r="M1021" i="1"/>
  <c r="R1021" i="1"/>
  <c r="N1022" i="1"/>
  <c r="T1022" i="1"/>
  <c r="P1023" i="1"/>
  <c r="U1023" i="1"/>
  <c r="R1024" i="1"/>
  <c r="N1025" i="1"/>
  <c r="S1025" i="1"/>
  <c r="P1026" i="1"/>
  <c r="U1026" i="1"/>
  <c r="Q1027" i="1"/>
  <c r="N1028" i="1"/>
  <c r="S1028" i="1"/>
  <c r="O1029" i="1"/>
  <c r="U1029" i="1"/>
  <c r="Q1030" i="1"/>
  <c r="M1031" i="1"/>
  <c r="S1031" i="1"/>
  <c r="O1032" i="1"/>
  <c r="T1032" i="1"/>
  <c r="Q1033" i="1"/>
  <c r="M1034" i="1"/>
  <c r="R1034" i="1"/>
  <c r="O1035" i="1"/>
  <c r="T1035" i="1"/>
  <c r="P1036" i="1"/>
  <c r="M1037" i="1"/>
  <c r="Q1037" i="1"/>
  <c r="U1037" i="1"/>
  <c r="P1038" i="1"/>
  <c r="T1038" i="1"/>
  <c r="O1039" i="1"/>
  <c r="S1039" i="1"/>
  <c r="N1040" i="1"/>
  <c r="R1040" i="1"/>
  <c r="M1041" i="1"/>
  <c r="Q1041" i="1"/>
  <c r="U1041" i="1"/>
  <c r="P1042" i="1"/>
  <c r="T1042" i="1"/>
  <c r="O1043" i="1"/>
  <c r="S1043" i="1"/>
  <c r="N1044" i="1"/>
  <c r="R1044" i="1"/>
  <c r="M1045" i="1"/>
  <c r="Q1045" i="1"/>
  <c r="U1045" i="1"/>
  <c r="L1014" i="1"/>
  <c r="L1018" i="1"/>
  <c r="L1022" i="1"/>
  <c r="L1026" i="1"/>
  <c r="L1030" i="1"/>
  <c r="L1034" i="1"/>
  <c r="L1038" i="1"/>
  <c r="L1042" i="1"/>
  <c r="L1010" i="1"/>
  <c r="R1010" i="1"/>
  <c r="Q1011" i="1"/>
  <c r="P1012" i="1"/>
  <c r="O1013" i="1"/>
  <c r="N1014" i="1"/>
  <c r="M1015" i="1"/>
  <c r="U1015" i="1"/>
  <c r="T1016" i="1"/>
  <c r="S1017" i="1"/>
  <c r="R1018" i="1"/>
  <c r="P1019" i="1"/>
  <c r="U1019" i="1"/>
  <c r="R1020" i="1"/>
  <c r="N1021" i="1"/>
  <c r="S1021" i="1"/>
  <c r="P1022" i="1"/>
  <c r="U1022" i="1"/>
  <c r="Q1023" i="1"/>
  <c r="N1024" i="1"/>
  <c r="S1024" i="1"/>
  <c r="O1025" i="1"/>
  <c r="U1025" i="1"/>
  <c r="Q1026" i="1"/>
  <c r="M1027" i="1"/>
  <c r="S1027" i="1"/>
  <c r="O1028" i="1"/>
  <c r="T1028" i="1"/>
  <c r="Q1029" i="1"/>
  <c r="M1030" i="1"/>
  <c r="R1030" i="1"/>
  <c r="O1031" i="1"/>
  <c r="T1031" i="1"/>
  <c r="P1032" i="1"/>
  <c r="M1033" i="1"/>
  <c r="R1033" i="1"/>
  <c r="N1034" i="1"/>
  <c r="T1034" i="1"/>
  <c r="P1035" i="1"/>
  <c r="U1035" i="1"/>
  <c r="R1036" i="1"/>
  <c r="N1037" i="1"/>
  <c r="R1037" i="1"/>
  <c r="M1038" i="1"/>
  <c r="Q1038" i="1"/>
  <c r="U1038" i="1"/>
  <c r="P1039" i="1"/>
  <c r="T1039" i="1"/>
  <c r="O1040" i="1"/>
  <c r="S1040" i="1"/>
  <c r="N1041" i="1"/>
  <c r="R1041" i="1"/>
  <c r="M1042" i="1"/>
  <c r="Q1042" i="1"/>
  <c r="U1042" i="1"/>
  <c r="P1043" i="1"/>
  <c r="T1043" i="1"/>
  <c r="O1044" i="1"/>
  <c r="S1044" i="1"/>
  <c r="N1045" i="1"/>
  <c r="R1045" i="1"/>
  <c r="L1011" i="1"/>
  <c r="L1015" i="1"/>
  <c r="L1019" i="1"/>
  <c r="L1023" i="1"/>
  <c r="L1027" i="1"/>
  <c r="L1031" i="1"/>
  <c r="L1035" i="1"/>
  <c r="L1039" i="1"/>
  <c r="L1043" i="1"/>
  <c r="Q1013" i="1"/>
  <c r="M1017" i="1"/>
  <c r="N1020" i="1"/>
  <c r="Q1022" i="1"/>
  <c r="T1024" i="1"/>
  <c r="O1027" i="1"/>
  <c r="R1029" i="1"/>
  <c r="U1031" i="1"/>
  <c r="P1034" i="1"/>
  <c r="S1036" i="1"/>
  <c r="R1038" i="1"/>
  <c r="P1040" i="1"/>
  <c r="N1042" i="1"/>
  <c r="U1043" i="1"/>
  <c r="S1045" i="1"/>
  <c r="L1024" i="1"/>
  <c r="L1040" i="1"/>
  <c r="R1012" i="1"/>
  <c r="U1021" i="1"/>
  <c r="M1029" i="1"/>
  <c r="N1036" i="1"/>
  <c r="S1041" i="1"/>
  <c r="L1020" i="1"/>
  <c r="T1010" i="1"/>
  <c r="P1014" i="1"/>
  <c r="U1017" i="1"/>
  <c r="S1020" i="1"/>
  <c r="M1023" i="1"/>
  <c r="Q1025" i="1"/>
  <c r="T1027" i="1"/>
  <c r="N1030" i="1"/>
  <c r="R1032" i="1"/>
  <c r="U1034" i="1"/>
  <c r="O1037" i="1"/>
  <c r="M1039" i="1"/>
  <c r="T1040" i="1"/>
  <c r="R1042" i="1"/>
  <c r="P1044" i="1"/>
  <c r="L1012" i="1"/>
  <c r="L1028" i="1"/>
  <c r="L1044" i="1"/>
  <c r="Q1019" i="1"/>
  <c r="R1026" i="1"/>
  <c r="S1033" i="1"/>
  <c r="U1039" i="1"/>
  <c r="O1045" i="1"/>
  <c r="S1011" i="1"/>
  <c r="O1015" i="1"/>
  <c r="T1018" i="1"/>
  <c r="O1021" i="1"/>
  <c r="S1023" i="1"/>
  <c r="M1026" i="1"/>
  <c r="P1028" i="1"/>
  <c r="T1030" i="1"/>
  <c r="N1033" i="1"/>
  <c r="Q1035" i="1"/>
  <c r="S1037" i="1"/>
  <c r="Q1039" i="1"/>
  <c r="O1041" i="1"/>
  <c r="M1043" i="1"/>
  <c r="T1044" i="1"/>
  <c r="L1016" i="1"/>
  <c r="L1032" i="1"/>
  <c r="N1016" i="1"/>
  <c r="O1024" i="1"/>
  <c r="P1031" i="1"/>
  <c r="N1038" i="1"/>
  <c r="Q1043" i="1"/>
  <c r="L1036" i="1"/>
  <c r="M6120" i="1"/>
  <c r="Q6120" i="1"/>
  <c r="U6120" i="1"/>
  <c r="P6121" i="1"/>
  <c r="T6121" i="1"/>
  <c r="O6122" i="1"/>
  <c r="S6122" i="1"/>
  <c r="N6123" i="1"/>
  <c r="R6123" i="1"/>
  <c r="M6124" i="1"/>
  <c r="Q6124" i="1"/>
  <c r="U6124" i="1"/>
  <c r="P6125" i="1"/>
  <c r="T6125" i="1"/>
  <c r="O6126" i="1"/>
  <c r="S6126" i="1"/>
  <c r="N6127" i="1"/>
  <c r="R6127" i="1"/>
  <c r="M6128" i="1"/>
  <c r="Q6128" i="1"/>
  <c r="U6128" i="1"/>
  <c r="P6129" i="1"/>
  <c r="T6129" i="1"/>
  <c r="O6130" i="1"/>
  <c r="S6130" i="1"/>
  <c r="N6131" i="1"/>
  <c r="R6131" i="1"/>
  <c r="L6121" i="1"/>
  <c r="L6125" i="1"/>
  <c r="L6129" i="1"/>
  <c r="N6120" i="1"/>
  <c r="R6120" i="1"/>
  <c r="M6121" i="1"/>
  <c r="Q6121" i="1"/>
  <c r="U6121" i="1"/>
  <c r="P6122" i="1"/>
  <c r="T6122" i="1"/>
  <c r="O6123" i="1"/>
  <c r="S6123" i="1"/>
  <c r="N6124" i="1"/>
  <c r="R6124" i="1"/>
  <c r="M6125" i="1"/>
  <c r="Q6125" i="1"/>
  <c r="U6125" i="1"/>
  <c r="P6126" i="1"/>
  <c r="T6126" i="1"/>
  <c r="O6127" i="1"/>
  <c r="S6127" i="1"/>
  <c r="N6128" i="1"/>
  <c r="R6128" i="1"/>
  <c r="M6129" i="1"/>
  <c r="Q6129" i="1"/>
  <c r="U6129" i="1"/>
  <c r="P6130" i="1"/>
  <c r="T6130" i="1"/>
  <c r="O6131" i="1"/>
  <c r="S6131" i="1"/>
  <c r="L6122" i="1"/>
  <c r="L6126" i="1"/>
  <c r="L6130" i="1"/>
  <c r="O6120" i="1"/>
  <c r="S6120" i="1"/>
  <c r="N6121" i="1"/>
  <c r="R6121" i="1"/>
  <c r="M6122" i="1"/>
  <c r="Q6122" i="1"/>
  <c r="U6122" i="1"/>
  <c r="P6123" i="1"/>
  <c r="T6123" i="1"/>
  <c r="O6124" i="1"/>
  <c r="S6124" i="1"/>
  <c r="N6125" i="1"/>
  <c r="R6125" i="1"/>
  <c r="M6126" i="1"/>
  <c r="Q6126" i="1"/>
  <c r="U6126" i="1"/>
  <c r="P6127" i="1"/>
  <c r="T6127" i="1"/>
  <c r="O6128" i="1"/>
  <c r="S6128" i="1"/>
  <c r="N6129" i="1"/>
  <c r="R6129" i="1"/>
  <c r="M6130" i="1"/>
  <c r="Q6130" i="1"/>
  <c r="U6130" i="1"/>
  <c r="P6131" i="1"/>
  <c r="T6131" i="1"/>
  <c r="L6123" i="1"/>
  <c r="L6127" i="1"/>
  <c r="L6131" i="1"/>
  <c r="P6120" i="1"/>
  <c r="T6120" i="1"/>
  <c r="O6121" i="1"/>
  <c r="S6121" i="1"/>
  <c r="N6122" i="1"/>
  <c r="R6122" i="1"/>
  <c r="M6123" i="1"/>
  <c r="Q6123" i="1"/>
  <c r="U6123" i="1"/>
  <c r="P6124" i="1"/>
  <c r="T6124" i="1"/>
  <c r="O6125" i="1"/>
  <c r="S6125" i="1"/>
  <c r="N6126" i="1"/>
  <c r="R6126" i="1"/>
  <c r="M6127" i="1"/>
  <c r="Q6127" i="1"/>
  <c r="U6127" i="1"/>
  <c r="P6128" i="1"/>
  <c r="T6128" i="1"/>
  <c r="O6129" i="1"/>
  <c r="S6129" i="1"/>
  <c r="N6130" i="1"/>
  <c r="R6130" i="1"/>
  <c r="M6131" i="1"/>
  <c r="Q6131" i="1"/>
  <c r="U6131" i="1"/>
  <c r="L6124" i="1"/>
  <c r="L6128" i="1"/>
  <c r="L6120" i="1"/>
  <c r="O650" i="1"/>
  <c r="S650" i="1"/>
  <c r="N651" i="1"/>
  <c r="R651" i="1"/>
  <c r="M652" i="1"/>
  <c r="Q652" i="1"/>
  <c r="U652" i="1"/>
  <c r="P653" i="1"/>
  <c r="T653" i="1"/>
  <c r="O654" i="1"/>
  <c r="S654" i="1"/>
  <c r="N655" i="1"/>
  <c r="R655" i="1"/>
  <c r="M656" i="1"/>
  <c r="Q656" i="1"/>
  <c r="U656" i="1"/>
  <c r="P657" i="1"/>
  <c r="T657" i="1"/>
  <c r="O658" i="1"/>
  <c r="S658" i="1"/>
  <c r="N659" i="1"/>
  <c r="R659" i="1"/>
  <c r="M660" i="1"/>
  <c r="Q660" i="1"/>
  <c r="U660" i="1"/>
  <c r="P661" i="1"/>
  <c r="T661" i="1"/>
  <c r="O662" i="1"/>
  <c r="S662" i="1"/>
  <c r="N663" i="1"/>
  <c r="R663" i="1"/>
  <c r="M664" i="1"/>
  <c r="Q664" i="1"/>
  <c r="U664" i="1"/>
  <c r="P665" i="1"/>
  <c r="P650" i="1"/>
  <c r="T650" i="1"/>
  <c r="O651" i="1"/>
  <c r="S651" i="1"/>
  <c r="N652" i="1"/>
  <c r="R652" i="1"/>
  <c r="M653" i="1"/>
  <c r="Q653" i="1"/>
  <c r="U653" i="1"/>
  <c r="P654" i="1"/>
  <c r="T654" i="1"/>
  <c r="O655" i="1"/>
  <c r="S655" i="1"/>
  <c r="M650" i="1"/>
  <c r="Q650" i="1"/>
  <c r="U650" i="1"/>
  <c r="P651" i="1"/>
  <c r="T651" i="1"/>
  <c r="O652" i="1"/>
  <c r="S652" i="1"/>
  <c r="N653" i="1"/>
  <c r="R653" i="1"/>
  <c r="M654" i="1"/>
  <c r="Q654" i="1"/>
  <c r="U654" i="1"/>
  <c r="P655" i="1"/>
  <c r="T655" i="1"/>
  <c r="M651" i="1"/>
  <c r="T652" i="1"/>
  <c r="R654" i="1"/>
  <c r="N656" i="1"/>
  <c r="S656" i="1"/>
  <c r="O657" i="1"/>
  <c r="U657" i="1"/>
  <c r="Q658" i="1"/>
  <c r="M659" i="1"/>
  <c r="S659" i="1"/>
  <c r="O660" i="1"/>
  <c r="T660" i="1"/>
  <c r="Q661" i="1"/>
  <c r="M662" i="1"/>
  <c r="R662" i="1"/>
  <c r="O663" i="1"/>
  <c r="T663" i="1"/>
  <c r="P664" i="1"/>
  <c r="M665" i="1"/>
  <c r="R665" i="1"/>
  <c r="M666" i="1"/>
  <c r="Q666" i="1"/>
  <c r="U666" i="1"/>
  <c r="P667" i="1"/>
  <c r="T667" i="1"/>
  <c r="O668" i="1"/>
  <c r="S668" i="1"/>
  <c r="N669" i="1"/>
  <c r="R669" i="1"/>
  <c r="M670" i="1"/>
  <c r="Q670" i="1"/>
  <c r="U670" i="1"/>
  <c r="P671" i="1"/>
  <c r="T671" i="1"/>
  <c r="O672" i="1"/>
  <c r="S672" i="1"/>
  <c r="N673" i="1"/>
  <c r="R673" i="1"/>
  <c r="M674" i="1"/>
  <c r="Q674" i="1"/>
  <c r="U674" i="1"/>
  <c r="P675" i="1"/>
  <c r="T675" i="1"/>
  <c r="O676" i="1"/>
  <c r="S676" i="1"/>
  <c r="N677" i="1"/>
  <c r="R677" i="1"/>
  <c r="M678" i="1"/>
  <c r="Q678" i="1"/>
  <c r="U678" i="1"/>
  <c r="P679" i="1"/>
  <c r="T679" i="1"/>
  <c r="O680" i="1"/>
  <c r="S680" i="1"/>
  <c r="N681" i="1"/>
  <c r="R681" i="1"/>
  <c r="M682" i="1"/>
  <c r="Q682" i="1"/>
  <c r="U682" i="1"/>
  <c r="P683" i="1"/>
  <c r="T683" i="1"/>
  <c r="O684" i="1"/>
  <c r="S684" i="1"/>
  <c r="N685" i="1"/>
  <c r="R685" i="1"/>
  <c r="Q651" i="1"/>
  <c r="O653" i="1"/>
  <c r="M655" i="1"/>
  <c r="O656" i="1"/>
  <c r="T656" i="1"/>
  <c r="Q657" i="1"/>
  <c r="M658" i="1"/>
  <c r="R658" i="1"/>
  <c r="O659" i="1"/>
  <c r="T659" i="1"/>
  <c r="P660" i="1"/>
  <c r="M661" i="1"/>
  <c r="R661" i="1"/>
  <c r="N662" i="1"/>
  <c r="T662" i="1"/>
  <c r="P663" i="1"/>
  <c r="U663" i="1"/>
  <c r="R664" i="1"/>
  <c r="N665" i="1"/>
  <c r="S665" i="1"/>
  <c r="N666" i="1"/>
  <c r="R666" i="1"/>
  <c r="M667" i="1"/>
  <c r="Q667" i="1"/>
  <c r="U667" i="1"/>
  <c r="P668" i="1"/>
  <c r="T668" i="1"/>
  <c r="O669" i="1"/>
  <c r="S669" i="1"/>
  <c r="N670" i="1"/>
  <c r="R670" i="1"/>
  <c r="M671" i="1"/>
  <c r="Q671" i="1"/>
  <c r="U671" i="1"/>
  <c r="P672" i="1"/>
  <c r="T672" i="1"/>
  <c r="O673" i="1"/>
  <c r="S673" i="1"/>
  <c r="N674" i="1"/>
  <c r="R674" i="1"/>
  <c r="M675" i="1"/>
  <c r="Q675" i="1"/>
  <c r="U675" i="1"/>
  <c r="P676" i="1"/>
  <c r="T676" i="1"/>
  <c r="O677" i="1"/>
  <c r="S677" i="1"/>
  <c r="N678" i="1"/>
  <c r="R678" i="1"/>
  <c r="M679" i="1"/>
  <c r="Q679" i="1"/>
  <c r="U679" i="1"/>
  <c r="P680" i="1"/>
  <c r="T680" i="1"/>
  <c r="O681" i="1"/>
  <c r="S681" i="1"/>
  <c r="N682" i="1"/>
  <c r="R682" i="1"/>
  <c r="M683" i="1"/>
  <c r="Q683" i="1"/>
  <c r="U683" i="1"/>
  <c r="P684" i="1"/>
  <c r="T684" i="1"/>
  <c r="O685" i="1"/>
  <c r="S685" i="1"/>
  <c r="L652" i="1"/>
  <c r="L656" i="1"/>
  <c r="L660" i="1"/>
  <c r="L664" i="1"/>
  <c r="L668" i="1"/>
  <c r="L672" i="1"/>
  <c r="L676" i="1"/>
  <c r="P652" i="1"/>
  <c r="U655" i="1"/>
  <c r="N657" i="1"/>
  <c r="P658" i="1"/>
  <c r="Q659" i="1"/>
  <c r="S660" i="1"/>
  <c r="U661" i="1"/>
  <c r="M663" i="1"/>
  <c r="O664" i="1"/>
  <c r="Q665" i="1"/>
  <c r="P666" i="1"/>
  <c r="O667" i="1"/>
  <c r="N668" i="1"/>
  <c r="M669" i="1"/>
  <c r="U669" i="1"/>
  <c r="T670" i="1"/>
  <c r="S671" i="1"/>
  <c r="R672" i="1"/>
  <c r="Q673" i="1"/>
  <c r="P674" i="1"/>
  <c r="O675" i="1"/>
  <c r="N676" i="1"/>
  <c r="M677" i="1"/>
  <c r="U677" i="1"/>
  <c r="T678" i="1"/>
  <c r="S679" i="1"/>
  <c r="R680" i="1"/>
  <c r="Q681" i="1"/>
  <c r="P682" i="1"/>
  <c r="O683" i="1"/>
  <c r="N684" i="1"/>
  <c r="M685" i="1"/>
  <c r="U685" i="1"/>
  <c r="L655" i="1"/>
  <c r="L661" i="1"/>
  <c r="L666" i="1"/>
  <c r="L671" i="1"/>
  <c r="L677" i="1"/>
  <c r="L681" i="1"/>
  <c r="L685" i="1"/>
  <c r="N650" i="1"/>
  <c r="S653" i="1"/>
  <c r="P656" i="1"/>
  <c r="R657" i="1"/>
  <c r="T658" i="1"/>
  <c r="U659" i="1"/>
  <c r="N661" i="1"/>
  <c r="P662" i="1"/>
  <c r="Q663" i="1"/>
  <c r="S664" i="1"/>
  <c r="T665" i="1"/>
  <c r="S666" i="1"/>
  <c r="R667" i="1"/>
  <c r="Q668" i="1"/>
  <c r="P669" i="1"/>
  <c r="O670" i="1"/>
  <c r="N671" i="1"/>
  <c r="M672" i="1"/>
  <c r="U672" i="1"/>
  <c r="T673" i="1"/>
  <c r="S674" i="1"/>
  <c r="R675" i="1"/>
  <c r="Q676" i="1"/>
  <c r="P677" i="1"/>
  <c r="O678" i="1"/>
  <c r="N679" i="1"/>
  <c r="M680" i="1"/>
  <c r="U680" i="1"/>
  <c r="T681" i="1"/>
  <c r="S682" i="1"/>
  <c r="R683" i="1"/>
  <c r="Q684" i="1"/>
  <c r="P685" i="1"/>
  <c r="L651" i="1"/>
  <c r="L657" i="1"/>
  <c r="L662" i="1"/>
  <c r="L667" i="1"/>
  <c r="L673" i="1"/>
  <c r="L678" i="1"/>
  <c r="L682" i="1"/>
  <c r="L650" i="1"/>
  <c r="R650" i="1"/>
  <c r="N654" i="1"/>
  <c r="R656" i="1"/>
  <c r="S657" i="1"/>
  <c r="U658" i="1"/>
  <c r="N660" i="1"/>
  <c r="O661" i="1"/>
  <c r="Q662" i="1"/>
  <c r="S663" i="1"/>
  <c r="T664" i="1"/>
  <c r="U665" i="1"/>
  <c r="T666" i="1"/>
  <c r="S667" i="1"/>
  <c r="R668" i="1"/>
  <c r="Q669" i="1"/>
  <c r="P670" i="1"/>
  <c r="O671" i="1"/>
  <c r="N672" i="1"/>
  <c r="M673" i="1"/>
  <c r="U673" i="1"/>
  <c r="T674" i="1"/>
  <c r="S675" i="1"/>
  <c r="R676" i="1"/>
  <c r="Q677" i="1"/>
  <c r="P678" i="1"/>
  <c r="O679" i="1"/>
  <c r="N680" i="1"/>
  <c r="M681" i="1"/>
  <c r="U681" i="1"/>
  <c r="T682" i="1"/>
  <c r="S683" i="1"/>
  <c r="R684" i="1"/>
  <c r="Q685" i="1"/>
  <c r="L653" i="1"/>
  <c r="L658" i="1"/>
  <c r="L663" i="1"/>
  <c r="L669" i="1"/>
  <c r="L674" i="1"/>
  <c r="L679" i="1"/>
  <c r="L683" i="1"/>
  <c r="U651" i="1"/>
  <c r="P659" i="1"/>
  <c r="N664" i="1"/>
  <c r="M668" i="1"/>
  <c r="R671" i="1"/>
  <c r="N675" i="1"/>
  <c r="S678" i="1"/>
  <c r="O682" i="1"/>
  <c r="T685" i="1"/>
  <c r="L670" i="1"/>
  <c r="Q655" i="1"/>
  <c r="R660" i="1"/>
  <c r="O665" i="1"/>
  <c r="U668" i="1"/>
  <c r="Q672" i="1"/>
  <c r="M676" i="1"/>
  <c r="R679" i="1"/>
  <c r="N683" i="1"/>
  <c r="L654" i="1"/>
  <c r="L675" i="1"/>
  <c r="M657" i="1"/>
  <c r="S661" i="1"/>
  <c r="O666" i="1"/>
  <c r="T669" i="1"/>
  <c r="P673" i="1"/>
  <c r="U676" i="1"/>
  <c r="Q680" i="1"/>
  <c r="M684" i="1"/>
  <c r="L659" i="1"/>
  <c r="L680" i="1"/>
  <c r="N667" i="1"/>
  <c r="P681" i="1"/>
  <c r="S670" i="1"/>
  <c r="U684" i="1"/>
  <c r="N658" i="1"/>
  <c r="O674" i="1"/>
  <c r="L665" i="1"/>
  <c r="L684" i="1"/>
  <c r="U662" i="1"/>
  <c r="T677" i="1"/>
  <c r="M6025" i="1"/>
  <c r="Q6025" i="1"/>
  <c r="U6025" i="1"/>
  <c r="P6026" i="1"/>
  <c r="T6026" i="1"/>
  <c r="O6027" i="1"/>
  <c r="S6027" i="1"/>
  <c r="N6028" i="1"/>
  <c r="R6028" i="1"/>
  <c r="M6029" i="1"/>
  <c r="Q6029" i="1"/>
  <c r="U6029" i="1"/>
  <c r="P6030" i="1"/>
  <c r="T6030" i="1"/>
  <c r="O6031" i="1"/>
  <c r="S6031" i="1"/>
  <c r="N6032" i="1"/>
  <c r="R6032" i="1"/>
  <c r="M6033" i="1"/>
  <c r="Q6033" i="1"/>
  <c r="U6033" i="1"/>
  <c r="P6034" i="1"/>
  <c r="T6034" i="1"/>
  <c r="O6035" i="1"/>
  <c r="S6035" i="1"/>
  <c r="N6024" i="1"/>
  <c r="R6024" i="1"/>
  <c r="N6025" i="1"/>
  <c r="R6025" i="1"/>
  <c r="M6026" i="1"/>
  <c r="Q6026" i="1"/>
  <c r="U6026" i="1"/>
  <c r="P6027" i="1"/>
  <c r="T6027" i="1"/>
  <c r="O6028" i="1"/>
  <c r="S6028" i="1"/>
  <c r="N6029" i="1"/>
  <c r="R6029" i="1"/>
  <c r="M6030" i="1"/>
  <c r="Q6030" i="1"/>
  <c r="U6030" i="1"/>
  <c r="P6031" i="1"/>
  <c r="T6031" i="1"/>
  <c r="O6032" i="1"/>
  <c r="S6032" i="1"/>
  <c r="N6033" i="1"/>
  <c r="R6033" i="1"/>
  <c r="M6034" i="1"/>
  <c r="Q6034" i="1"/>
  <c r="U6034" i="1"/>
  <c r="P6035" i="1"/>
  <c r="T6035" i="1"/>
  <c r="O6024" i="1"/>
  <c r="S6024" i="1"/>
  <c r="O6025" i="1"/>
  <c r="S6025" i="1"/>
  <c r="N6026" i="1"/>
  <c r="R6026" i="1"/>
  <c r="M6027" i="1"/>
  <c r="Q6027" i="1"/>
  <c r="U6027" i="1"/>
  <c r="P6028" i="1"/>
  <c r="T6028" i="1"/>
  <c r="O6029" i="1"/>
  <c r="S6029" i="1"/>
  <c r="N6030" i="1"/>
  <c r="R6030" i="1"/>
  <c r="M6031" i="1"/>
  <c r="Q6031" i="1"/>
  <c r="U6031" i="1"/>
  <c r="P6032" i="1"/>
  <c r="T6032" i="1"/>
  <c r="O6033" i="1"/>
  <c r="S6033" i="1"/>
  <c r="N6034" i="1"/>
  <c r="R6034" i="1"/>
  <c r="M6035" i="1"/>
  <c r="Q6035" i="1"/>
  <c r="U6035" i="1"/>
  <c r="P6024" i="1"/>
  <c r="T6024" i="1"/>
  <c r="P6025" i="1"/>
  <c r="T6025" i="1"/>
  <c r="O6026" i="1"/>
  <c r="S6026" i="1"/>
  <c r="N6027" i="1"/>
  <c r="R6027" i="1"/>
  <c r="M6028" i="1"/>
  <c r="Q6028" i="1"/>
  <c r="U6028" i="1"/>
  <c r="P6029" i="1"/>
  <c r="T6029" i="1"/>
  <c r="O6030" i="1"/>
  <c r="S6030" i="1"/>
  <c r="N6031" i="1"/>
  <c r="R6031" i="1"/>
  <c r="M6032" i="1"/>
  <c r="Q6032" i="1"/>
  <c r="U6032" i="1"/>
  <c r="P6033" i="1"/>
  <c r="T6033" i="1"/>
  <c r="O6034" i="1"/>
  <c r="S6034" i="1"/>
  <c r="N6035" i="1"/>
  <c r="R6035" i="1"/>
  <c r="M6024" i="1"/>
  <c r="Q6024" i="1"/>
  <c r="U6024" i="1"/>
  <c r="L6028" i="1"/>
  <c r="L6032" i="1"/>
  <c r="L6024" i="1"/>
  <c r="L6025" i="1"/>
  <c r="L6029" i="1"/>
  <c r="L6033" i="1"/>
  <c r="L6026" i="1"/>
  <c r="L6030" i="1"/>
  <c r="L6034" i="1"/>
  <c r="L6027" i="1"/>
  <c r="L6031" i="1"/>
  <c r="L6035" i="1"/>
  <c r="O722" i="1"/>
  <c r="S722" i="1"/>
  <c r="N723" i="1"/>
  <c r="R723" i="1"/>
  <c r="M724" i="1"/>
  <c r="Q724" i="1"/>
  <c r="U724" i="1"/>
  <c r="P725" i="1"/>
  <c r="T725" i="1"/>
  <c r="O726" i="1"/>
  <c r="S726" i="1"/>
  <c r="N727" i="1"/>
  <c r="R727" i="1"/>
  <c r="M728" i="1"/>
  <c r="Q728" i="1"/>
  <c r="U728" i="1"/>
  <c r="P729" i="1"/>
  <c r="T729" i="1"/>
  <c r="O730" i="1"/>
  <c r="S730" i="1"/>
  <c r="N731" i="1"/>
  <c r="R731" i="1"/>
  <c r="M732" i="1"/>
  <c r="Q732" i="1"/>
  <c r="U732" i="1"/>
  <c r="P733" i="1"/>
  <c r="T733" i="1"/>
  <c r="O734" i="1"/>
  <c r="S734" i="1"/>
  <c r="N735" i="1"/>
  <c r="R735" i="1"/>
  <c r="M736" i="1"/>
  <c r="Q736" i="1"/>
  <c r="U736" i="1"/>
  <c r="P737" i="1"/>
  <c r="T737" i="1"/>
  <c r="O738" i="1"/>
  <c r="S738" i="1"/>
  <c r="N739" i="1"/>
  <c r="R739" i="1"/>
  <c r="M740" i="1"/>
  <c r="Q740" i="1"/>
  <c r="U740" i="1"/>
  <c r="P741" i="1"/>
  <c r="T741" i="1"/>
  <c r="O742" i="1"/>
  <c r="S742" i="1"/>
  <c r="N743" i="1"/>
  <c r="R743" i="1"/>
  <c r="M744" i="1"/>
  <c r="Q744" i="1"/>
  <c r="U744" i="1"/>
  <c r="P745" i="1"/>
  <c r="T745" i="1"/>
  <c r="O746" i="1"/>
  <c r="S746" i="1"/>
  <c r="N747" i="1"/>
  <c r="R747" i="1"/>
  <c r="M748" i="1"/>
  <c r="Q748" i="1"/>
  <c r="U748" i="1"/>
  <c r="P749" i="1"/>
  <c r="T749" i="1"/>
  <c r="O750" i="1"/>
  <c r="S750" i="1"/>
  <c r="N751" i="1"/>
  <c r="R751" i="1"/>
  <c r="M752" i="1"/>
  <c r="Q752" i="1"/>
  <c r="U752" i="1"/>
  <c r="P753" i="1"/>
  <c r="T753" i="1"/>
  <c r="O754" i="1"/>
  <c r="S754" i="1"/>
  <c r="N755" i="1"/>
  <c r="R755" i="1"/>
  <c r="M756" i="1"/>
  <c r="Q756" i="1"/>
  <c r="U756" i="1"/>
  <c r="P757" i="1"/>
  <c r="T757" i="1"/>
  <c r="L725" i="1"/>
  <c r="L729" i="1"/>
  <c r="L733" i="1"/>
  <c r="L737" i="1"/>
  <c r="L741" i="1"/>
  <c r="L745" i="1"/>
  <c r="L749" i="1"/>
  <c r="L753" i="1"/>
  <c r="L757" i="1"/>
  <c r="P722" i="1"/>
  <c r="T722" i="1"/>
  <c r="O723" i="1"/>
  <c r="S723" i="1"/>
  <c r="N724" i="1"/>
  <c r="R724" i="1"/>
  <c r="M725" i="1"/>
  <c r="Q725" i="1"/>
  <c r="U725" i="1"/>
  <c r="P726" i="1"/>
  <c r="T726" i="1"/>
  <c r="O727" i="1"/>
  <c r="S727" i="1"/>
  <c r="N728" i="1"/>
  <c r="R728" i="1"/>
  <c r="M729" i="1"/>
  <c r="Q729" i="1"/>
  <c r="U729" i="1"/>
  <c r="P730" i="1"/>
  <c r="T730" i="1"/>
  <c r="O731" i="1"/>
  <c r="S731" i="1"/>
  <c r="N732" i="1"/>
  <c r="R732" i="1"/>
  <c r="M733" i="1"/>
  <c r="Q733" i="1"/>
  <c r="U733" i="1"/>
  <c r="P734" i="1"/>
  <c r="T734" i="1"/>
  <c r="O735" i="1"/>
  <c r="S735" i="1"/>
  <c r="N736" i="1"/>
  <c r="R736" i="1"/>
  <c r="M737" i="1"/>
  <c r="Q737" i="1"/>
  <c r="U737" i="1"/>
  <c r="P738" i="1"/>
  <c r="T738" i="1"/>
  <c r="O739" i="1"/>
  <c r="S739" i="1"/>
  <c r="N740" i="1"/>
  <c r="R740" i="1"/>
  <c r="M741" i="1"/>
  <c r="Q741" i="1"/>
  <c r="U741" i="1"/>
  <c r="P742" i="1"/>
  <c r="T742" i="1"/>
  <c r="O743" i="1"/>
  <c r="S743" i="1"/>
  <c r="N744" i="1"/>
  <c r="R744" i="1"/>
  <c r="M745" i="1"/>
  <c r="M722" i="1"/>
  <c r="Q722" i="1"/>
  <c r="U722" i="1"/>
  <c r="P723" i="1"/>
  <c r="T723" i="1"/>
  <c r="O724" i="1"/>
  <c r="S724" i="1"/>
  <c r="N725" i="1"/>
  <c r="R725" i="1"/>
  <c r="M726" i="1"/>
  <c r="Q726" i="1"/>
  <c r="U726" i="1"/>
  <c r="P727" i="1"/>
  <c r="T727" i="1"/>
  <c r="O728" i="1"/>
  <c r="S728" i="1"/>
  <c r="N729" i="1"/>
  <c r="R729" i="1"/>
  <c r="M730" i="1"/>
  <c r="Q730" i="1"/>
  <c r="U730" i="1"/>
  <c r="P731" i="1"/>
  <c r="T731" i="1"/>
  <c r="O732" i="1"/>
  <c r="S732" i="1"/>
  <c r="N733" i="1"/>
  <c r="R733" i="1"/>
  <c r="M734" i="1"/>
  <c r="Q734" i="1"/>
  <c r="U734" i="1"/>
  <c r="P735" i="1"/>
  <c r="T735" i="1"/>
  <c r="O736" i="1"/>
  <c r="S736" i="1"/>
  <c r="N737" i="1"/>
  <c r="R737" i="1"/>
  <c r="M738" i="1"/>
  <c r="Q738" i="1"/>
  <c r="U738" i="1"/>
  <c r="P739" i="1"/>
  <c r="T739" i="1"/>
  <c r="O740" i="1"/>
  <c r="S740" i="1"/>
  <c r="N741" i="1"/>
  <c r="R741" i="1"/>
  <c r="M742" i="1"/>
  <c r="Q742" i="1"/>
  <c r="U742" i="1"/>
  <c r="P743" i="1"/>
  <c r="T743" i="1"/>
  <c r="O744" i="1"/>
  <c r="S744" i="1"/>
  <c r="N745" i="1"/>
  <c r="R745" i="1"/>
  <c r="M746" i="1"/>
  <c r="Q746" i="1"/>
  <c r="U746" i="1"/>
  <c r="P747" i="1"/>
  <c r="T747" i="1"/>
  <c r="O748" i="1"/>
  <c r="S748" i="1"/>
  <c r="N749" i="1"/>
  <c r="R749" i="1"/>
  <c r="M750" i="1"/>
  <c r="Q750" i="1"/>
  <c r="U750" i="1"/>
  <c r="P751" i="1"/>
  <c r="T751" i="1"/>
  <c r="O752" i="1"/>
  <c r="S752" i="1"/>
  <c r="N753" i="1"/>
  <c r="R753" i="1"/>
  <c r="M754" i="1"/>
  <c r="Q754" i="1"/>
  <c r="U754" i="1"/>
  <c r="P755" i="1"/>
  <c r="T755" i="1"/>
  <c r="O756" i="1"/>
  <c r="S756" i="1"/>
  <c r="N757" i="1"/>
  <c r="R757" i="1"/>
  <c r="L723" i="1"/>
  <c r="L727" i="1"/>
  <c r="L731" i="1"/>
  <c r="L735" i="1"/>
  <c r="L739" i="1"/>
  <c r="L743" i="1"/>
  <c r="L747" i="1"/>
  <c r="L751" i="1"/>
  <c r="L755" i="1"/>
  <c r="M723" i="1"/>
  <c r="T724" i="1"/>
  <c r="R726" i="1"/>
  <c r="P728" i="1"/>
  <c r="N730" i="1"/>
  <c r="U731" i="1"/>
  <c r="S733" i="1"/>
  <c r="Q735" i="1"/>
  <c r="O737" i="1"/>
  <c r="M739" i="1"/>
  <c r="T740" i="1"/>
  <c r="R742" i="1"/>
  <c r="P744" i="1"/>
  <c r="S745" i="1"/>
  <c r="R746" i="1"/>
  <c r="Q747" i="1"/>
  <c r="P748" i="1"/>
  <c r="O749" i="1"/>
  <c r="N750" i="1"/>
  <c r="M751" i="1"/>
  <c r="U751" i="1"/>
  <c r="T752" i="1"/>
  <c r="S753" i="1"/>
  <c r="R754" i="1"/>
  <c r="Q755" i="1"/>
  <c r="P756" i="1"/>
  <c r="O757" i="1"/>
  <c r="L724" i="1"/>
  <c r="L732" i="1"/>
  <c r="L740" i="1"/>
  <c r="L748" i="1"/>
  <c r="L756" i="1"/>
  <c r="P724" i="1"/>
  <c r="S729" i="1"/>
  <c r="M735" i="1"/>
  <c r="P740" i="1"/>
  <c r="P746" i="1"/>
  <c r="U749" i="1"/>
  <c r="R752" i="1"/>
  <c r="O755" i="1"/>
  <c r="U757" i="1"/>
  <c r="L746" i="1"/>
  <c r="Q723" i="1"/>
  <c r="O725" i="1"/>
  <c r="M727" i="1"/>
  <c r="T728" i="1"/>
  <c r="R730" i="1"/>
  <c r="P732" i="1"/>
  <c r="N734" i="1"/>
  <c r="U735" i="1"/>
  <c r="S737" i="1"/>
  <c r="Q739" i="1"/>
  <c r="O741" i="1"/>
  <c r="M743" i="1"/>
  <c r="T744" i="1"/>
  <c r="U745" i="1"/>
  <c r="T746" i="1"/>
  <c r="S747" i="1"/>
  <c r="R748" i="1"/>
  <c r="Q749" i="1"/>
  <c r="P750" i="1"/>
  <c r="O751" i="1"/>
  <c r="N752" i="1"/>
  <c r="M753" i="1"/>
  <c r="U753" i="1"/>
  <c r="T754" i="1"/>
  <c r="S755" i="1"/>
  <c r="R756" i="1"/>
  <c r="Q757" i="1"/>
  <c r="L726" i="1"/>
  <c r="L734" i="1"/>
  <c r="L742" i="1"/>
  <c r="L750" i="1"/>
  <c r="L722" i="1"/>
  <c r="R722" i="1"/>
  <c r="N726" i="1"/>
  <c r="Q731" i="1"/>
  <c r="T736" i="1"/>
  <c r="N742" i="1"/>
  <c r="Q745" i="1"/>
  <c r="N748" i="1"/>
  <c r="T750" i="1"/>
  <c r="Q753" i="1"/>
  <c r="N756" i="1"/>
  <c r="L730" i="1"/>
  <c r="L754" i="1"/>
  <c r="N722" i="1"/>
  <c r="U723" i="1"/>
  <c r="S725" i="1"/>
  <c r="Q727" i="1"/>
  <c r="O729" i="1"/>
  <c r="M731" i="1"/>
  <c r="T732" i="1"/>
  <c r="R734" i="1"/>
  <c r="P736" i="1"/>
  <c r="N738" i="1"/>
  <c r="U739" i="1"/>
  <c r="S741" i="1"/>
  <c r="Q743" i="1"/>
  <c r="O745" i="1"/>
  <c r="N746" i="1"/>
  <c r="M747" i="1"/>
  <c r="U747" i="1"/>
  <c r="T748" i="1"/>
  <c r="S749" i="1"/>
  <c r="R750" i="1"/>
  <c r="Q751" i="1"/>
  <c r="P752" i="1"/>
  <c r="O753" i="1"/>
  <c r="N754" i="1"/>
  <c r="M755" i="1"/>
  <c r="U755" i="1"/>
  <c r="T756" i="1"/>
  <c r="S757" i="1"/>
  <c r="L728" i="1"/>
  <c r="L736" i="1"/>
  <c r="L744" i="1"/>
  <c r="L752" i="1"/>
  <c r="U727" i="1"/>
  <c r="O733" i="1"/>
  <c r="R738" i="1"/>
  <c r="U743" i="1"/>
  <c r="O747" i="1"/>
  <c r="M749" i="1"/>
  <c r="S751" i="1"/>
  <c r="P754" i="1"/>
  <c r="M757" i="1"/>
  <c r="L738" i="1"/>
  <c r="P1046" i="1"/>
  <c r="T1046" i="1"/>
  <c r="O1047" i="1"/>
  <c r="S1047" i="1"/>
  <c r="N1048" i="1"/>
  <c r="R1048" i="1"/>
  <c r="M1049" i="1"/>
  <c r="Q1049" i="1"/>
  <c r="U1049" i="1"/>
  <c r="P1050" i="1"/>
  <c r="T1050" i="1"/>
  <c r="O1051" i="1"/>
  <c r="S1051" i="1"/>
  <c r="N1052" i="1"/>
  <c r="R1052" i="1"/>
  <c r="M1053" i="1"/>
  <c r="Q1053" i="1"/>
  <c r="U1053" i="1"/>
  <c r="P1054" i="1"/>
  <c r="T1054" i="1"/>
  <c r="O1055" i="1"/>
  <c r="S1055" i="1"/>
  <c r="N1056" i="1"/>
  <c r="R1056" i="1"/>
  <c r="M1057" i="1"/>
  <c r="Q1057" i="1"/>
  <c r="U1057" i="1"/>
  <c r="P1058" i="1"/>
  <c r="T1058" i="1"/>
  <c r="O1059" i="1"/>
  <c r="S1059" i="1"/>
  <c r="N1060" i="1"/>
  <c r="R1060" i="1"/>
  <c r="M1061" i="1"/>
  <c r="Q1061" i="1"/>
  <c r="U1061" i="1"/>
  <c r="P1062" i="1"/>
  <c r="T1062" i="1"/>
  <c r="O1063" i="1"/>
  <c r="S1063" i="1"/>
  <c r="N1064" i="1"/>
  <c r="R1064" i="1"/>
  <c r="M1065" i="1"/>
  <c r="Q1065" i="1"/>
  <c r="U1065" i="1"/>
  <c r="P1066" i="1"/>
  <c r="T1066" i="1"/>
  <c r="O1067" i="1"/>
  <c r="S1067" i="1"/>
  <c r="N1068" i="1"/>
  <c r="R1068" i="1"/>
  <c r="M1069" i="1"/>
  <c r="Q1069" i="1"/>
  <c r="U1069" i="1"/>
  <c r="P1070" i="1"/>
  <c r="T1070" i="1"/>
  <c r="O1071" i="1"/>
  <c r="S1071" i="1"/>
  <c r="N1072" i="1"/>
  <c r="R1072" i="1"/>
  <c r="M1073" i="1"/>
  <c r="Q1073" i="1"/>
  <c r="U1073" i="1"/>
  <c r="P1074" i="1"/>
  <c r="M1046" i="1"/>
  <c r="Q1046" i="1"/>
  <c r="U1046" i="1"/>
  <c r="P1047" i="1"/>
  <c r="T1047" i="1"/>
  <c r="O1048" i="1"/>
  <c r="S1048" i="1"/>
  <c r="N1049" i="1"/>
  <c r="R1049" i="1"/>
  <c r="M1050" i="1"/>
  <c r="Q1050" i="1"/>
  <c r="U1050" i="1"/>
  <c r="P1051" i="1"/>
  <c r="T1051" i="1"/>
  <c r="O1052" i="1"/>
  <c r="S1052" i="1"/>
  <c r="N1053" i="1"/>
  <c r="R1053" i="1"/>
  <c r="M1054" i="1"/>
  <c r="Q1054" i="1"/>
  <c r="U1054" i="1"/>
  <c r="P1055" i="1"/>
  <c r="T1055" i="1"/>
  <c r="O1056" i="1"/>
  <c r="S1056" i="1"/>
  <c r="N1057" i="1"/>
  <c r="R1057" i="1"/>
  <c r="M1058" i="1"/>
  <c r="Q1058" i="1"/>
  <c r="U1058" i="1"/>
  <c r="P1059" i="1"/>
  <c r="T1059" i="1"/>
  <c r="O1060" i="1"/>
  <c r="S1060" i="1"/>
  <c r="N1061" i="1"/>
  <c r="R1061" i="1"/>
  <c r="M1062" i="1"/>
  <c r="Q1062" i="1"/>
  <c r="U1062" i="1"/>
  <c r="P1063" i="1"/>
  <c r="T1063" i="1"/>
  <c r="O1064" i="1"/>
  <c r="S1064" i="1"/>
  <c r="N1065" i="1"/>
  <c r="R1065" i="1"/>
  <c r="M1066" i="1"/>
  <c r="Q1066" i="1"/>
  <c r="U1066" i="1"/>
  <c r="P1067" i="1"/>
  <c r="T1067" i="1"/>
  <c r="O1068" i="1"/>
  <c r="S1068" i="1"/>
  <c r="N1069" i="1"/>
  <c r="R1069" i="1"/>
  <c r="M1070" i="1"/>
  <c r="Q1070" i="1"/>
  <c r="U1070" i="1"/>
  <c r="P1071" i="1"/>
  <c r="T1071" i="1"/>
  <c r="O1072" i="1"/>
  <c r="S1072" i="1"/>
  <c r="N1073" i="1"/>
  <c r="R1073" i="1"/>
  <c r="M1074" i="1"/>
  <c r="Q1074" i="1"/>
  <c r="U1074" i="1"/>
  <c r="P1075" i="1"/>
  <c r="T1075" i="1"/>
  <c r="O1076" i="1"/>
  <c r="S1076" i="1"/>
  <c r="N1077" i="1"/>
  <c r="R1077" i="1"/>
  <c r="M1078" i="1"/>
  <c r="Q1078" i="1"/>
  <c r="U1078" i="1"/>
  <c r="P1079" i="1"/>
  <c r="T1079" i="1"/>
  <c r="O1080" i="1"/>
  <c r="S1080" i="1"/>
  <c r="N1081" i="1"/>
  <c r="R1081" i="1"/>
  <c r="L1047" i="1"/>
  <c r="L1051" i="1"/>
  <c r="L1055" i="1"/>
  <c r="L1059" i="1"/>
  <c r="N1046" i="1"/>
  <c r="R1046" i="1"/>
  <c r="M1047" i="1"/>
  <c r="Q1047" i="1"/>
  <c r="U1047" i="1"/>
  <c r="P1048" i="1"/>
  <c r="T1048" i="1"/>
  <c r="O1049" i="1"/>
  <c r="S1049" i="1"/>
  <c r="N1050" i="1"/>
  <c r="R1047" i="1"/>
  <c r="P1049" i="1"/>
  <c r="S1050" i="1"/>
  <c r="R1051" i="1"/>
  <c r="Q1052" i="1"/>
  <c r="P1053" i="1"/>
  <c r="O1054" i="1"/>
  <c r="N1055" i="1"/>
  <c r="M1056" i="1"/>
  <c r="U1056" i="1"/>
  <c r="T1057" i="1"/>
  <c r="S1058" i="1"/>
  <c r="R1059" i="1"/>
  <c r="Q1060" i="1"/>
  <c r="P1061" i="1"/>
  <c r="O1062" i="1"/>
  <c r="N1063" i="1"/>
  <c r="M1064" i="1"/>
  <c r="U1064" i="1"/>
  <c r="T1065" i="1"/>
  <c r="S1066" i="1"/>
  <c r="R1067" i="1"/>
  <c r="Q1068" i="1"/>
  <c r="P1069" i="1"/>
  <c r="O1070" i="1"/>
  <c r="N1071" i="1"/>
  <c r="M1072" i="1"/>
  <c r="U1072" i="1"/>
  <c r="T1073" i="1"/>
  <c r="S1074" i="1"/>
  <c r="O1075" i="1"/>
  <c r="U1075" i="1"/>
  <c r="Q1076" i="1"/>
  <c r="M1077" i="1"/>
  <c r="S1077" i="1"/>
  <c r="O1078" i="1"/>
  <c r="T1078" i="1"/>
  <c r="Q1079" i="1"/>
  <c r="M1080" i="1"/>
  <c r="R1080" i="1"/>
  <c r="O1081" i="1"/>
  <c r="T1081" i="1"/>
  <c r="L1050" i="1"/>
  <c r="L1056" i="1"/>
  <c r="L1061" i="1"/>
  <c r="L1065" i="1"/>
  <c r="L1069" i="1"/>
  <c r="L1073" i="1"/>
  <c r="L1077" i="1"/>
  <c r="L1081" i="1"/>
  <c r="O1046" i="1"/>
  <c r="M1048" i="1"/>
  <c r="T1049" i="1"/>
  <c r="M1051" i="1"/>
  <c r="U1051" i="1"/>
  <c r="T1052" i="1"/>
  <c r="S1053" i="1"/>
  <c r="R1054" i="1"/>
  <c r="Q1055" i="1"/>
  <c r="P1056" i="1"/>
  <c r="O1057" i="1"/>
  <c r="N1058" i="1"/>
  <c r="M1059" i="1"/>
  <c r="U1059" i="1"/>
  <c r="T1060" i="1"/>
  <c r="S1061" i="1"/>
  <c r="R1062" i="1"/>
  <c r="Q1063" i="1"/>
  <c r="P1064" i="1"/>
  <c r="O1065" i="1"/>
  <c r="N1066" i="1"/>
  <c r="M1067" i="1"/>
  <c r="U1067" i="1"/>
  <c r="T1068" i="1"/>
  <c r="S1069" i="1"/>
  <c r="R1070" i="1"/>
  <c r="Q1071" i="1"/>
  <c r="P1072" i="1"/>
  <c r="O1073" i="1"/>
  <c r="N1074" i="1"/>
  <c r="T1074" i="1"/>
  <c r="Q1075" i="1"/>
  <c r="M1076" i="1"/>
  <c r="R1076" i="1"/>
  <c r="O1077" i="1"/>
  <c r="T1077" i="1"/>
  <c r="P1078" i="1"/>
  <c r="M1079" i="1"/>
  <c r="R1079" i="1"/>
  <c r="N1080" i="1"/>
  <c r="T1080" i="1"/>
  <c r="P1081" i="1"/>
  <c r="U1081" i="1"/>
  <c r="L1052" i="1"/>
  <c r="L1057" i="1"/>
  <c r="L1062" i="1"/>
  <c r="L1066" i="1"/>
  <c r="L1070" i="1"/>
  <c r="L1074" i="1"/>
  <c r="L1078" i="1"/>
  <c r="L1046" i="1"/>
  <c r="S1046" i="1"/>
  <c r="Q1048" i="1"/>
  <c r="O1050" i="1"/>
  <c r="N1051" i="1"/>
  <c r="M1052" i="1"/>
  <c r="U1052" i="1"/>
  <c r="T1053" i="1"/>
  <c r="S1054" i="1"/>
  <c r="R1055" i="1"/>
  <c r="Q1056" i="1"/>
  <c r="P1057" i="1"/>
  <c r="O1058" i="1"/>
  <c r="N1059" i="1"/>
  <c r="M1060" i="1"/>
  <c r="U1060" i="1"/>
  <c r="T1061" i="1"/>
  <c r="S1062" i="1"/>
  <c r="R1063" i="1"/>
  <c r="Q1064" i="1"/>
  <c r="P1065" i="1"/>
  <c r="O1066" i="1"/>
  <c r="N1067" i="1"/>
  <c r="M1068" i="1"/>
  <c r="U1068" i="1"/>
  <c r="T1069" i="1"/>
  <c r="S1070" i="1"/>
  <c r="R1071" i="1"/>
  <c r="Q1072" i="1"/>
  <c r="P1073" i="1"/>
  <c r="O1074" i="1"/>
  <c r="M1075" i="1"/>
  <c r="R1075" i="1"/>
  <c r="N1076" i="1"/>
  <c r="T1076" i="1"/>
  <c r="P1077" i="1"/>
  <c r="U1077" i="1"/>
  <c r="R1078" i="1"/>
  <c r="N1079" i="1"/>
  <c r="S1079" i="1"/>
  <c r="P1080" i="1"/>
  <c r="U1080" i="1"/>
  <c r="Q1081" i="1"/>
  <c r="L1048" i="1"/>
  <c r="L1053" i="1"/>
  <c r="L1058" i="1"/>
  <c r="L1063" i="1"/>
  <c r="L1067" i="1"/>
  <c r="L1071" i="1"/>
  <c r="L1075" i="1"/>
  <c r="L1079" i="1"/>
  <c r="Q1051" i="1"/>
  <c r="M1055" i="1"/>
  <c r="R1058" i="1"/>
  <c r="N1062" i="1"/>
  <c r="S1065" i="1"/>
  <c r="O1069" i="1"/>
  <c r="T1072" i="1"/>
  <c r="S1075" i="1"/>
  <c r="N1078" i="1"/>
  <c r="Q1080" i="1"/>
  <c r="L1054" i="1"/>
  <c r="L1072" i="1"/>
  <c r="N1047" i="1"/>
  <c r="P1052" i="1"/>
  <c r="U1055" i="1"/>
  <c r="Q1059" i="1"/>
  <c r="M1063" i="1"/>
  <c r="R1066" i="1"/>
  <c r="N1070" i="1"/>
  <c r="S1073" i="1"/>
  <c r="P1076" i="1"/>
  <c r="S1078" i="1"/>
  <c r="M1081" i="1"/>
  <c r="L1060" i="1"/>
  <c r="L1076" i="1"/>
  <c r="U1048" i="1"/>
  <c r="O1053" i="1"/>
  <c r="T1056" i="1"/>
  <c r="P1060" i="1"/>
  <c r="U1063" i="1"/>
  <c r="Q1067" i="1"/>
  <c r="M1071" i="1"/>
  <c r="R1074" i="1"/>
  <c r="U1076" i="1"/>
  <c r="O1079" i="1"/>
  <c r="S1081" i="1"/>
  <c r="L1064" i="1"/>
  <c r="L1080" i="1"/>
  <c r="O1061" i="1"/>
  <c r="N1075" i="1"/>
  <c r="L1068" i="1"/>
  <c r="R1050" i="1"/>
  <c r="T1064" i="1"/>
  <c r="Q1077" i="1"/>
  <c r="N1054" i="1"/>
  <c r="P1068" i="1"/>
  <c r="U1079" i="1"/>
  <c r="S1057" i="1"/>
  <c r="U1071" i="1"/>
  <c r="L1049" i="1"/>
  <c r="M1118" i="1"/>
  <c r="Q1118" i="1"/>
  <c r="U1118" i="1"/>
  <c r="P1119" i="1"/>
  <c r="T1119" i="1"/>
  <c r="O1120" i="1"/>
  <c r="S1120" i="1"/>
  <c r="N1121" i="1"/>
  <c r="R1121" i="1"/>
  <c r="M1122" i="1"/>
  <c r="Q1122" i="1"/>
  <c r="U1122" i="1"/>
  <c r="P1123" i="1"/>
  <c r="T1123" i="1"/>
  <c r="O1124" i="1"/>
  <c r="S1124" i="1"/>
  <c r="N1125" i="1"/>
  <c r="R1125" i="1"/>
  <c r="M1126" i="1"/>
  <c r="Q1126" i="1"/>
  <c r="U1126" i="1"/>
  <c r="P1127" i="1"/>
  <c r="T1127" i="1"/>
  <c r="O1128" i="1"/>
  <c r="S1128" i="1"/>
  <c r="N1129" i="1"/>
  <c r="R1129" i="1"/>
  <c r="M1130" i="1"/>
  <c r="Q1130" i="1"/>
  <c r="U1130" i="1"/>
  <c r="P1131" i="1"/>
  <c r="T1131" i="1"/>
  <c r="O1132" i="1"/>
  <c r="S1132" i="1"/>
  <c r="N1133" i="1"/>
  <c r="R1133" i="1"/>
  <c r="M1134" i="1"/>
  <c r="Q1134" i="1"/>
  <c r="U1134" i="1"/>
  <c r="P1135" i="1"/>
  <c r="T1135" i="1"/>
  <c r="O1136" i="1"/>
  <c r="S1136" i="1"/>
  <c r="N1137" i="1"/>
  <c r="R1137" i="1"/>
  <c r="M1138" i="1"/>
  <c r="Q1138" i="1"/>
  <c r="U1138" i="1"/>
  <c r="P1139" i="1"/>
  <c r="T1139" i="1"/>
  <c r="O1140" i="1"/>
  <c r="S1140" i="1"/>
  <c r="N1141" i="1"/>
  <c r="R1141" i="1"/>
  <c r="M1142" i="1"/>
  <c r="Q1142" i="1"/>
  <c r="U1142" i="1"/>
  <c r="P1143" i="1"/>
  <c r="T1143" i="1"/>
  <c r="O1144" i="1"/>
  <c r="S1144" i="1"/>
  <c r="N1145" i="1"/>
  <c r="R1145" i="1"/>
  <c r="M1146" i="1"/>
  <c r="Q1146" i="1"/>
  <c r="U1146" i="1"/>
  <c r="P1147" i="1"/>
  <c r="T1147" i="1"/>
  <c r="O1148" i="1"/>
  <c r="S1148" i="1"/>
  <c r="N1149" i="1"/>
  <c r="R1149" i="1"/>
  <c r="M1150" i="1"/>
  <c r="Q1150" i="1"/>
  <c r="U1150" i="1"/>
  <c r="P1151" i="1"/>
  <c r="T1151" i="1"/>
  <c r="O1152" i="1"/>
  <c r="S1152" i="1"/>
  <c r="N1153" i="1"/>
  <c r="R1153" i="1"/>
  <c r="L1119" i="1"/>
  <c r="L1123" i="1"/>
  <c r="L1127" i="1"/>
  <c r="L1131" i="1"/>
  <c r="L1135" i="1"/>
  <c r="L1139" i="1"/>
  <c r="L1143" i="1"/>
  <c r="L1147" i="1"/>
  <c r="L1151" i="1"/>
  <c r="O1118" i="1"/>
  <c r="S1118" i="1"/>
  <c r="N1119" i="1"/>
  <c r="R1119" i="1"/>
  <c r="M1120" i="1"/>
  <c r="Q1120" i="1"/>
  <c r="U1120" i="1"/>
  <c r="P1121" i="1"/>
  <c r="T1121" i="1"/>
  <c r="O1122" i="1"/>
  <c r="S1122" i="1"/>
  <c r="N1123" i="1"/>
  <c r="R1123" i="1"/>
  <c r="M1124" i="1"/>
  <c r="Q1124" i="1"/>
  <c r="U1124" i="1"/>
  <c r="P1125" i="1"/>
  <c r="T1125" i="1"/>
  <c r="O1126" i="1"/>
  <c r="S1126" i="1"/>
  <c r="N1127" i="1"/>
  <c r="R1127" i="1"/>
  <c r="M1128" i="1"/>
  <c r="Q1128" i="1"/>
  <c r="U1128" i="1"/>
  <c r="P1129" i="1"/>
  <c r="T1129" i="1"/>
  <c r="O1130" i="1"/>
  <c r="S1130" i="1"/>
  <c r="N1131" i="1"/>
  <c r="R1131" i="1"/>
  <c r="M1132" i="1"/>
  <c r="Q1132" i="1"/>
  <c r="U1132" i="1"/>
  <c r="P1133" i="1"/>
  <c r="T1133" i="1"/>
  <c r="O1134" i="1"/>
  <c r="S1134" i="1"/>
  <c r="N1135" i="1"/>
  <c r="R1135" i="1"/>
  <c r="M1136" i="1"/>
  <c r="Q1136" i="1"/>
  <c r="U1136" i="1"/>
  <c r="P1137" i="1"/>
  <c r="T1137" i="1"/>
  <c r="O1138" i="1"/>
  <c r="S1138" i="1"/>
  <c r="N1139" i="1"/>
  <c r="R1139" i="1"/>
  <c r="M1140" i="1"/>
  <c r="Q1140" i="1"/>
  <c r="U1140" i="1"/>
  <c r="P1141" i="1"/>
  <c r="T1141" i="1"/>
  <c r="O1142" i="1"/>
  <c r="S1142" i="1"/>
  <c r="N1143" i="1"/>
  <c r="R1143" i="1"/>
  <c r="M1144" i="1"/>
  <c r="Q1144" i="1"/>
  <c r="U1144" i="1"/>
  <c r="P1145" i="1"/>
  <c r="T1145" i="1"/>
  <c r="O1146" i="1"/>
  <c r="S1146" i="1"/>
  <c r="N1147" i="1"/>
  <c r="R1147" i="1"/>
  <c r="M1148" i="1"/>
  <c r="Q1148" i="1"/>
  <c r="U1148" i="1"/>
  <c r="P1149" i="1"/>
  <c r="T1149" i="1"/>
  <c r="O1150" i="1"/>
  <c r="S1150" i="1"/>
  <c r="N1151" i="1"/>
  <c r="R1151" i="1"/>
  <c r="M1152" i="1"/>
  <c r="Q1152" i="1"/>
  <c r="U1152" i="1"/>
  <c r="P1153" i="1"/>
  <c r="T1153" i="1"/>
  <c r="L1121" i="1"/>
  <c r="L1125" i="1"/>
  <c r="L1129" i="1"/>
  <c r="L1133" i="1"/>
  <c r="L1137" i="1"/>
  <c r="L1141" i="1"/>
  <c r="L1145" i="1"/>
  <c r="L1149" i="1"/>
  <c r="L1153" i="1"/>
  <c r="N1118" i="1"/>
  <c r="M1119" i="1"/>
  <c r="U1119" i="1"/>
  <c r="T1120" i="1"/>
  <c r="S1121" i="1"/>
  <c r="R1122" i="1"/>
  <c r="Q1123" i="1"/>
  <c r="P1124" i="1"/>
  <c r="O1125" i="1"/>
  <c r="N1126" i="1"/>
  <c r="M1127" i="1"/>
  <c r="U1127" i="1"/>
  <c r="T1128" i="1"/>
  <c r="S1129" i="1"/>
  <c r="R1130" i="1"/>
  <c r="Q1131" i="1"/>
  <c r="P1132" i="1"/>
  <c r="O1133" i="1"/>
  <c r="N1134" i="1"/>
  <c r="M1135" i="1"/>
  <c r="U1135" i="1"/>
  <c r="T1136" i="1"/>
  <c r="S1137" i="1"/>
  <c r="R1138" i="1"/>
  <c r="Q1139" i="1"/>
  <c r="P1140" i="1"/>
  <c r="O1141" i="1"/>
  <c r="N1142" i="1"/>
  <c r="M1143" i="1"/>
  <c r="U1143" i="1"/>
  <c r="T1144" i="1"/>
  <c r="S1145" i="1"/>
  <c r="R1146" i="1"/>
  <c r="Q1147" i="1"/>
  <c r="P1148" i="1"/>
  <c r="O1149" i="1"/>
  <c r="N1150" i="1"/>
  <c r="M1151" i="1"/>
  <c r="U1151" i="1"/>
  <c r="T1152" i="1"/>
  <c r="S1153" i="1"/>
  <c r="L1124" i="1"/>
  <c r="L1132" i="1"/>
  <c r="L1140" i="1"/>
  <c r="L1148" i="1"/>
  <c r="P1118" i="1"/>
  <c r="O1119" i="1"/>
  <c r="N1120" i="1"/>
  <c r="M1121" i="1"/>
  <c r="U1121" i="1"/>
  <c r="T1122" i="1"/>
  <c r="S1123" i="1"/>
  <c r="R1124" i="1"/>
  <c r="Q1125" i="1"/>
  <c r="P1126" i="1"/>
  <c r="O1127" i="1"/>
  <c r="N1128" i="1"/>
  <c r="M1129" i="1"/>
  <c r="U1129" i="1"/>
  <c r="T1130" i="1"/>
  <c r="S1131" i="1"/>
  <c r="R1132" i="1"/>
  <c r="Q1133" i="1"/>
  <c r="P1134" i="1"/>
  <c r="O1135" i="1"/>
  <c r="N1136" i="1"/>
  <c r="M1137" i="1"/>
  <c r="U1137" i="1"/>
  <c r="T1138" i="1"/>
  <c r="S1139" i="1"/>
  <c r="R1140" i="1"/>
  <c r="Q1141" i="1"/>
  <c r="P1142" i="1"/>
  <c r="O1143" i="1"/>
  <c r="N1144" i="1"/>
  <c r="M1145" i="1"/>
  <c r="U1145" i="1"/>
  <c r="T1146" i="1"/>
  <c r="S1147" i="1"/>
  <c r="R1148" i="1"/>
  <c r="Q1149" i="1"/>
  <c r="P1150" i="1"/>
  <c r="O1151" i="1"/>
  <c r="N1152" i="1"/>
  <c r="M1153" i="1"/>
  <c r="U1153" i="1"/>
  <c r="L1126" i="1"/>
  <c r="L1134" i="1"/>
  <c r="L1142" i="1"/>
  <c r="L1150" i="1"/>
  <c r="R1118" i="1"/>
  <c r="Q1119" i="1"/>
  <c r="P1120" i="1"/>
  <c r="O1121" i="1"/>
  <c r="N1122" i="1"/>
  <c r="M1123" i="1"/>
  <c r="U1123" i="1"/>
  <c r="T1124" i="1"/>
  <c r="S1125" i="1"/>
  <c r="R1126" i="1"/>
  <c r="Q1127" i="1"/>
  <c r="P1128" i="1"/>
  <c r="O1129" i="1"/>
  <c r="N1130" i="1"/>
  <c r="M1131" i="1"/>
  <c r="U1131" i="1"/>
  <c r="T1132" i="1"/>
  <c r="S1133" i="1"/>
  <c r="R1134" i="1"/>
  <c r="Q1135" i="1"/>
  <c r="P1136" i="1"/>
  <c r="O1137" i="1"/>
  <c r="N1138" i="1"/>
  <c r="M1139" i="1"/>
  <c r="U1139" i="1"/>
  <c r="T1140" i="1"/>
  <c r="S1141" i="1"/>
  <c r="R1142" i="1"/>
  <c r="Q1143" i="1"/>
  <c r="P1144" i="1"/>
  <c r="O1145" i="1"/>
  <c r="N1146" i="1"/>
  <c r="M1147" i="1"/>
  <c r="U1147" i="1"/>
  <c r="T1148" i="1"/>
  <c r="S1149" i="1"/>
  <c r="R1150" i="1"/>
  <c r="Q1151" i="1"/>
  <c r="P1152" i="1"/>
  <c r="O1153" i="1"/>
  <c r="L1120" i="1"/>
  <c r="L1128" i="1"/>
  <c r="L1136" i="1"/>
  <c r="L1144" i="1"/>
  <c r="L1152" i="1"/>
  <c r="T1118" i="1"/>
  <c r="P1122" i="1"/>
  <c r="U1125" i="1"/>
  <c r="Q1129" i="1"/>
  <c r="M1133" i="1"/>
  <c r="R1136" i="1"/>
  <c r="N1140" i="1"/>
  <c r="S1143" i="1"/>
  <c r="O1147" i="1"/>
  <c r="T1150" i="1"/>
  <c r="L1122" i="1"/>
  <c r="L1118" i="1"/>
  <c r="Q1121" i="1"/>
  <c r="R1128" i="1"/>
  <c r="O1139" i="1"/>
  <c r="U1149" i="1"/>
  <c r="S1119" i="1"/>
  <c r="O1123" i="1"/>
  <c r="T1126" i="1"/>
  <c r="P1130" i="1"/>
  <c r="U1133" i="1"/>
  <c r="Q1137" i="1"/>
  <c r="M1141" i="1"/>
  <c r="R1144" i="1"/>
  <c r="N1148" i="1"/>
  <c r="S1151" i="1"/>
  <c r="L1130" i="1"/>
  <c r="M1125" i="1"/>
  <c r="S1135" i="1"/>
  <c r="T1142" i="1"/>
  <c r="L1146" i="1"/>
  <c r="R1120" i="1"/>
  <c r="N1124" i="1"/>
  <c r="S1127" i="1"/>
  <c r="O1131" i="1"/>
  <c r="T1134" i="1"/>
  <c r="P1138" i="1"/>
  <c r="U1141" i="1"/>
  <c r="Q1145" i="1"/>
  <c r="M1149" i="1"/>
  <c r="R1152" i="1"/>
  <c r="L1138" i="1"/>
  <c r="N1132" i="1"/>
  <c r="P1146" i="1"/>
  <c r="Q1153" i="1"/>
  <c r="C16" i="22"/>
  <c r="B16" i="22"/>
  <c r="L1530" i="1" l="1"/>
  <c r="L1926" i="1"/>
  <c r="M1541" i="1"/>
  <c r="M1937" i="1"/>
  <c r="O1921" i="1"/>
  <c r="O1525" i="1"/>
  <c r="L1924" i="1"/>
  <c r="L1528" i="1"/>
  <c r="U1547" i="1"/>
  <c r="U1943" i="1"/>
  <c r="P1940" i="1"/>
  <c r="P1544" i="1"/>
  <c r="T1540" i="1"/>
  <c r="T1936" i="1"/>
  <c r="O1933" i="1"/>
  <c r="O1537" i="1"/>
  <c r="N1926" i="1"/>
  <c r="N1530" i="1"/>
  <c r="M1919" i="1"/>
  <c r="M1523" i="1"/>
  <c r="U1911" i="1"/>
  <c r="U1515" i="1"/>
  <c r="N1548" i="1"/>
  <c r="N1944" i="1"/>
  <c r="Q1537" i="1"/>
  <c r="Q1933" i="1"/>
  <c r="N1914" i="1"/>
  <c r="N1518" i="1"/>
  <c r="L1930" i="1"/>
  <c r="L1534" i="1"/>
  <c r="R1944" i="1"/>
  <c r="R1548" i="1"/>
  <c r="M1941" i="1"/>
  <c r="M1545" i="1"/>
  <c r="Q1937" i="1"/>
  <c r="Q1541" i="1"/>
  <c r="U1933" i="1"/>
  <c r="U1537" i="1"/>
  <c r="Q1927" i="1"/>
  <c r="Q1531" i="1"/>
  <c r="P1920" i="1"/>
  <c r="P1524" i="1"/>
  <c r="O1913" i="1"/>
  <c r="O1517" i="1"/>
  <c r="O1547" i="1"/>
  <c r="O1943" i="1"/>
  <c r="P1532" i="1"/>
  <c r="P1928" i="1"/>
  <c r="L1944" i="1"/>
  <c r="L1548" i="1"/>
  <c r="L1516" i="1"/>
  <c r="L1912" i="1"/>
  <c r="R1942" i="1"/>
  <c r="R1546" i="1"/>
  <c r="M1543" i="1"/>
  <c r="M1939" i="1"/>
  <c r="Q1539" i="1"/>
  <c r="Q1935" i="1"/>
  <c r="R1534" i="1"/>
  <c r="R1930" i="1"/>
  <c r="Q1527" i="1"/>
  <c r="Q1923" i="1"/>
  <c r="P1520" i="1"/>
  <c r="P1916" i="1"/>
  <c r="L1943" i="1"/>
  <c r="L1547" i="1"/>
  <c r="L1927" i="1"/>
  <c r="L1531" i="1"/>
  <c r="L1515" i="1"/>
  <c r="L1911" i="1"/>
  <c r="O1944" i="1"/>
  <c r="O1548" i="1"/>
  <c r="Q1942" i="1"/>
  <c r="Q1546" i="1"/>
  <c r="S1940" i="1"/>
  <c r="S1544" i="1"/>
  <c r="U1938" i="1"/>
  <c r="U1542" i="1"/>
  <c r="N1937" i="1"/>
  <c r="N1541" i="1"/>
  <c r="P1935" i="1"/>
  <c r="P1539" i="1"/>
  <c r="R1537" i="1"/>
  <c r="R1933" i="1"/>
  <c r="T1931" i="1"/>
  <c r="T1535" i="1"/>
  <c r="M1930" i="1"/>
  <c r="M1534" i="1"/>
  <c r="O1928" i="1"/>
  <c r="O1532" i="1"/>
  <c r="Q1530" i="1"/>
  <c r="Q1926" i="1"/>
  <c r="S1924" i="1"/>
  <c r="S1528" i="1"/>
  <c r="U1922" i="1"/>
  <c r="U1526" i="1"/>
  <c r="N1525" i="1"/>
  <c r="N1921" i="1"/>
  <c r="P1919" i="1"/>
  <c r="P1523" i="1"/>
  <c r="R1521" i="1"/>
  <c r="R1917" i="1"/>
  <c r="T1915" i="1"/>
  <c r="T1519" i="1"/>
  <c r="M1518" i="1"/>
  <c r="M1914" i="1"/>
  <c r="O1912" i="1"/>
  <c r="O1516" i="1"/>
  <c r="Q1514" i="1"/>
  <c r="Q1910" i="1"/>
  <c r="N1932" i="1"/>
  <c r="N1536" i="1"/>
  <c r="P1930" i="1"/>
  <c r="P1534" i="1"/>
  <c r="R1928" i="1"/>
  <c r="R1532" i="1"/>
  <c r="T1926" i="1"/>
  <c r="T1530" i="1"/>
  <c r="M1925" i="1"/>
  <c r="M1529" i="1"/>
  <c r="O1923" i="1"/>
  <c r="O1527" i="1"/>
  <c r="Q1921" i="1"/>
  <c r="Q1525" i="1"/>
  <c r="S1919" i="1"/>
  <c r="S1523" i="1"/>
  <c r="U1917" i="1"/>
  <c r="U1521" i="1"/>
  <c r="N1916" i="1"/>
  <c r="N1520" i="1"/>
  <c r="P1914" i="1"/>
  <c r="P1518" i="1"/>
  <c r="R1912" i="1"/>
  <c r="R1516" i="1"/>
  <c r="T1910" i="1"/>
  <c r="T1514" i="1"/>
  <c r="L1937" i="1"/>
  <c r="L1541" i="1"/>
  <c r="L1525" i="1"/>
  <c r="L1921" i="1"/>
  <c r="P1945" i="1"/>
  <c r="P1549" i="1"/>
  <c r="R1547" i="1"/>
  <c r="R1943" i="1"/>
  <c r="T1941" i="1"/>
  <c r="T1545" i="1"/>
  <c r="M1544" i="1"/>
  <c r="M1940" i="1"/>
  <c r="O1542" i="1"/>
  <c r="O1938" i="1"/>
  <c r="Q1540" i="1"/>
  <c r="Q1936" i="1"/>
  <c r="S1934" i="1"/>
  <c r="S1538" i="1"/>
  <c r="U1536" i="1"/>
  <c r="U1932" i="1"/>
  <c r="N1535" i="1"/>
  <c r="N1931" i="1"/>
  <c r="P1533" i="1"/>
  <c r="P1929" i="1"/>
  <c r="R1927" i="1"/>
  <c r="R1531" i="1"/>
  <c r="T1529" i="1"/>
  <c r="T1925" i="1"/>
  <c r="M1528" i="1"/>
  <c r="M1924" i="1"/>
  <c r="O1526" i="1"/>
  <c r="O1922" i="1"/>
  <c r="Q1920" i="1"/>
  <c r="Q1524" i="1"/>
  <c r="S1918" i="1"/>
  <c r="S1522" i="1"/>
  <c r="U1520" i="1"/>
  <c r="U1916" i="1"/>
  <c r="N1519" i="1"/>
  <c r="N1915" i="1"/>
  <c r="P1913" i="1"/>
  <c r="P1517" i="1"/>
  <c r="R1911" i="1"/>
  <c r="R1515" i="1"/>
  <c r="L6059" i="1"/>
  <c r="L6047" i="1"/>
  <c r="L6054" i="1"/>
  <c r="L6042" i="1"/>
  <c r="L6049" i="1"/>
  <c r="L6037" i="1"/>
  <c r="U6048" i="1"/>
  <c r="U6036" i="1"/>
  <c r="N6059" i="1"/>
  <c r="N6047" i="1"/>
  <c r="P6057" i="1"/>
  <c r="P6045" i="1"/>
  <c r="R6055" i="1"/>
  <c r="R6043" i="1"/>
  <c r="T6053" i="1"/>
  <c r="T6041" i="1"/>
  <c r="M6052" i="1"/>
  <c r="M6040" i="1"/>
  <c r="O6050" i="1"/>
  <c r="O6038" i="1"/>
  <c r="P6036" i="1"/>
  <c r="P6048" i="1"/>
  <c r="R6046" i="1"/>
  <c r="R6058" i="1"/>
  <c r="T6044" i="1"/>
  <c r="T6056" i="1"/>
  <c r="M6043" i="1"/>
  <c r="M6055" i="1"/>
  <c r="O6041" i="1"/>
  <c r="O6053" i="1"/>
  <c r="Q6039" i="1"/>
  <c r="Q6051" i="1"/>
  <c r="S6037" i="1"/>
  <c r="S6049" i="1"/>
  <c r="T6059" i="1"/>
  <c r="T6047" i="1"/>
  <c r="M6058" i="1"/>
  <c r="M6046" i="1"/>
  <c r="O6056" i="1"/>
  <c r="O6044" i="1"/>
  <c r="Q6054" i="1"/>
  <c r="Q6042" i="1"/>
  <c r="S6052" i="1"/>
  <c r="S6040" i="1"/>
  <c r="U6050" i="1"/>
  <c r="U6038" i="1"/>
  <c r="N6049" i="1"/>
  <c r="N6037" i="1"/>
  <c r="O6047" i="1"/>
  <c r="O6059" i="1"/>
  <c r="Q6045" i="1"/>
  <c r="Q6057" i="1"/>
  <c r="S6043" i="1"/>
  <c r="S6055" i="1"/>
  <c r="U6041" i="1"/>
  <c r="U6053" i="1"/>
  <c r="N6040" i="1"/>
  <c r="N6052" i="1"/>
  <c r="P6038" i="1"/>
  <c r="P6050" i="1"/>
  <c r="T1865" i="1"/>
  <c r="T1469" i="1"/>
  <c r="O1466" i="1"/>
  <c r="O1862" i="1"/>
  <c r="P1473" i="1"/>
  <c r="P1869" i="1"/>
  <c r="M1872" i="1"/>
  <c r="M1476" i="1"/>
  <c r="T1461" i="1"/>
  <c r="T1857" i="1"/>
  <c r="L1863" i="1"/>
  <c r="L1467" i="1"/>
  <c r="M1468" i="1"/>
  <c r="M1864" i="1"/>
  <c r="R1848" i="1"/>
  <c r="R1452" i="1"/>
  <c r="O1870" i="1"/>
  <c r="O1474" i="1"/>
  <c r="M1856" i="1"/>
  <c r="M1460" i="1"/>
  <c r="L1475" i="1"/>
  <c r="L1871" i="1"/>
  <c r="L1851" i="1"/>
  <c r="L1455" i="1"/>
  <c r="R1872" i="1"/>
  <c r="R1476" i="1"/>
  <c r="M1869" i="1"/>
  <c r="M1473" i="1"/>
  <c r="Q1865" i="1"/>
  <c r="Q1469" i="1"/>
  <c r="U1861" i="1"/>
  <c r="U1465" i="1"/>
  <c r="P1858" i="1"/>
  <c r="P1462" i="1"/>
  <c r="T1854" i="1"/>
  <c r="T1458" i="1"/>
  <c r="Q1850" i="1"/>
  <c r="Q1454" i="1"/>
  <c r="S1845" i="1"/>
  <c r="S1449" i="1"/>
  <c r="L1442" i="1"/>
  <c r="L1838" i="1"/>
  <c r="L1855" i="1"/>
  <c r="L1459" i="1"/>
  <c r="P1477" i="1"/>
  <c r="P1873" i="1"/>
  <c r="T1473" i="1"/>
  <c r="T1869" i="1"/>
  <c r="O1866" i="1"/>
  <c r="O1470" i="1"/>
  <c r="S1862" i="1"/>
  <c r="S1466" i="1"/>
  <c r="N1859" i="1"/>
  <c r="N1463" i="1"/>
  <c r="R1855" i="1"/>
  <c r="R1459" i="1"/>
  <c r="Q1851" i="1"/>
  <c r="Q1455" i="1"/>
  <c r="T1450" i="1"/>
  <c r="T1846" i="1"/>
  <c r="N1442" i="1"/>
  <c r="N1838" i="1"/>
  <c r="L1859" i="1"/>
  <c r="L1463" i="1"/>
  <c r="U1873" i="1"/>
  <c r="U1477" i="1"/>
  <c r="P1870" i="1"/>
  <c r="P1474" i="1"/>
  <c r="T1866" i="1"/>
  <c r="T1470" i="1"/>
  <c r="O1863" i="1"/>
  <c r="O1467" i="1"/>
  <c r="S1859" i="1"/>
  <c r="S1463" i="1"/>
  <c r="N1856" i="1"/>
  <c r="N1460" i="1"/>
  <c r="O1852" i="1"/>
  <c r="O1456" i="1"/>
  <c r="Q1847" i="1"/>
  <c r="Q1451" i="1"/>
  <c r="P1840" i="1"/>
  <c r="P1444" i="1"/>
  <c r="L1852" i="1"/>
  <c r="L1456" i="1"/>
  <c r="S1873" i="1"/>
  <c r="S1477" i="1"/>
  <c r="U1871" i="1"/>
  <c r="U1475" i="1"/>
  <c r="N1474" i="1"/>
  <c r="N1870" i="1"/>
  <c r="P1868" i="1"/>
  <c r="P1472" i="1"/>
  <c r="R1866" i="1"/>
  <c r="R1470" i="1"/>
  <c r="T1864" i="1"/>
  <c r="T1468" i="1"/>
  <c r="M1863" i="1"/>
  <c r="M1467" i="1"/>
  <c r="O1861" i="1"/>
  <c r="O1465" i="1"/>
  <c r="Q1859" i="1"/>
  <c r="Q1463" i="1"/>
  <c r="S1857" i="1"/>
  <c r="S1461" i="1"/>
  <c r="U1459" i="1"/>
  <c r="U1855" i="1"/>
  <c r="N1854" i="1"/>
  <c r="N1458" i="1"/>
  <c r="U1455" i="1"/>
  <c r="U1851" i="1"/>
  <c r="R1453" i="1"/>
  <c r="R1849" i="1"/>
  <c r="O1847" i="1"/>
  <c r="O1451" i="1"/>
  <c r="T1844" i="1"/>
  <c r="T1448" i="1"/>
  <c r="Q1839" i="1"/>
  <c r="Q1443" i="1"/>
  <c r="O1872" i="1"/>
  <c r="O1476" i="1"/>
  <c r="Q1474" i="1"/>
  <c r="Q1870" i="1"/>
  <c r="S1868" i="1"/>
  <c r="S1472" i="1"/>
  <c r="U1470" i="1"/>
  <c r="U1866" i="1"/>
  <c r="N1865" i="1"/>
  <c r="N1469" i="1"/>
  <c r="P1467" i="1"/>
  <c r="P1863" i="1"/>
  <c r="R1861" i="1"/>
  <c r="R1465" i="1"/>
  <c r="T1463" i="1"/>
  <c r="T1859" i="1"/>
  <c r="M1858" i="1"/>
  <c r="M1462" i="1"/>
  <c r="O1460" i="1"/>
  <c r="O1856" i="1"/>
  <c r="Q1854" i="1"/>
  <c r="Q1458" i="1"/>
  <c r="P1852" i="1"/>
  <c r="P1456" i="1"/>
  <c r="M1850" i="1"/>
  <c r="M1454" i="1"/>
  <c r="S1847" i="1"/>
  <c r="S1451" i="1"/>
  <c r="O1449" i="1"/>
  <c r="O1845" i="1"/>
  <c r="T1840" i="1"/>
  <c r="T1444" i="1"/>
  <c r="U1842" i="1"/>
  <c r="U1446" i="1"/>
  <c r="N1445" i="1"/>
  <c r="N1841" i="1"/>
  <c r="P1839" i="1"/>
  <c r="P1443" i="1"/>
  <c r="S1843" i="1"/>
  <c r="S1447" i="1"/>
  <c r="U1841" i="1"/>
  <c r="U1445" i="1"/>
  <c r="N1840" i="1"/>
  <c r="N1444" i="1"/>
  <c r="P1838" i="1"/>
  <c r="P1442" i="1"/>
  <c r="M1456" i="1"/>
  <c r="M1852" i="1"/>
  <c r="O1454" i="1"/>
  <c r="O1850" i="1"/>
  <c r="Q1848" i="1"/>
  <c r="Q1452" i="1"/>
  <c r="S1846" i="1"/>
  <c r="S1450" i="1"/>
  <c r="U1844" i="1"/>
  <c r="U1448" i="1"/>
  <c r="N1843" i="1"/>
  <c r="N1447" i="1"/>
  <c r="P1841" i="1"/>
  <c r="P1445" i="1"/>
  <c r="R1839" i="1"/>
  <c r="R1443" i="1"/>
  <c r="L6144" i="1"/>
  <c r="L6132" i="1"/>
  <c r="Q6143" i="1"/>
  <c r="Q6155" i="1"/>
  <c r="S6141" i="1"/>
  <c r="S6153" i="1"/>
  <c r="U6139" i="1"/>
  <c r="U6151" i="1"/>
  <c r="N6138" i="1"/>
  <c r="N6150" i="1"/>
  <c r="P6136" i="1"/>
  <c r="P6148" i="1"/>
  <c r="R6134" i="1"/>
  <c r="R6146" i="1"/>
  <c r="T6132" i="1"/>
  <c r="T6144" i="1"/>
  <c r="L6135" i="1"/>
  <c r="L6147" i="1"/>
  <c r="Q6142" i="1"/>
  <c r="Q6154" i="1"/>
  <c r="S6152" i="1"/>
  <c r="S6140" i="1"/>
  <c r="U6150" i="1"/>
  <c r="U6138" i="1"/>
  <c r="N6149" i="1"/>
  <c r="N6137" i="1"/>
  <c r="P6147" i="1"/>
  <c r="P6135" i="1"/>
  <c r="R6145" i="1"/>
  <c r="R6133" i="1"/>
  <c r="L6154" i="1"/>
  <c r="L6142" i="1"/>
  <c r="O6155" i="1"/>
  <c r="O6143" i="1"/>
  <c r="Q6153" i="1"/>
  <c r="Q6141" i="1"/>
  <c r="S6151" i="1"/>
  <c r="S6139" i="1"/>
  <c r="U6149" i="1"/>
  <c r="U6137" i="1"/>
  <c r="N6148" i="1"/>
  <c r="N6136" i="1"/>
  <c r="P6146" i="1"/>
  <c r="P6134" i="1"/>
  <c r="R6144" i="1"/>
  <c r="R6132" i="1"/>
  <c r="L6133" i="1"/>
  <c r="L6145" i="1"/>
  <c r="O6154" i="1"/>
  <c r="O6142" i="1"/>
  <c r="Q6152" i="1"/>
  <c r="Q6140" i="1"/>
  <c r="S6150" i="1"/>
  <c r="S6138" i="1"/>
  <c r="U6148" i="1"/>
  <c r="U6136" i="1"/>
  <c r="N6147" i="1"/>
  <c r="N6135" i="1"/>
  <c r="P6145" i="1"/>
  <c r="P6133" i="1"/>
  <c r="L6180" i="1"/>
  <c r="L6192" i="1"/>
  <c r="Q6191" i="1"/>
  <c r="Q6203" i="1"/>
  <c r="S6189" i="1"/>
  <c r="S6201" i="1"/>
  <c r="U6187" i="1"/>
  <c r="U6199" i="1"/>
  <c r="N6186" i="1"/>
  <c r="N6198" i="1"/>
  <c r="P6196" i="1"/>
  <c r="P6184" i="1"/>
  <c r="R6182" i="1"/>
  <c r="R6194" i="1"/>
  <c r="T6180" i="1"/>
  <c r="T6192" i="1"/>
  <c r="L6195" i="1"/>
  <c r="L6183" i="1"/>
  <c r="Q6202" i="1"/>
  <c r="Q6190" i="1"/>
  <c r="S6200" i="1"/>
  <c r="S6188" i="1"/>
  <c r="U6198" i="1"/>
  <c r="U6186" i="1"/>
  <c r="N6197" i="1"/>
  <c r="N6185" i="1"/>
  <c r="P6195" i="1"/>
  <c r="P6183" i="1"/>
  <c r="R6193" i="1"/>
  <c r="R6181" i="1"/>
  <c r="L6202" i="1"/>
  <c r="L6190" i="1"/>
  <c r="O6203" i="1"/>
  <c r="O6191" i="1"/>
  <c r="Q6201" i="1"/>
  <c r="Q6189" i="1"/>
  <c r="S6199" i="1"/>
  <c r="S6187" i="1"/>
  <c r="U6197" i="1"/>
  <c r="U6185" i="1"/>
  <c r="N6196" i="1"/>
  <c r="N6184" i="1"/>
  <c r="P6194" i="1"/>
  <c r="P6182" i="1"/>
  <c r="R6192" i="1"/>
  <c r="R6180" i="1"/>
  <c r="L6193" i="1"/>
  <c r="L6181" i="1"/>
  <c r="O6202" i="1"/>
  <c r="O6190" i="1"/>
  <c r="Q6200" i="1"/>
  <c r="Q6188" i="1"/>
  <c r="S6198" i="1"/>
  <c r="S6186" i="1"/>
  <c r="U6196" i="1"/>
  <c r="U6184" i="1"/>
  <c r="N6195" i="1"/>
  <c r="N6183" i="1"/>
  <c r="P6193" i="1"/>
  <c r="P6181" i="1"/>
  <c r="L1422" i="1"/>
  <c r="L1818" i="1"/>
  <c r="M1829" i="1"/>
  <c r="M1433" i="1"/>
  <c r="P1818" i="1"/>
  <c r="P1422" i="1"/>
  <c r="S1807" i="1"/>
  <c r="S1411" i="1"/>
  <c r="L1824" i="1"/>
  <c r="L1428" i="1"/>
  <c r="T1836" i="1"/>
  <c r="T1440" i="1"/>
  <c r="O1833" i="1"/>
  <c r="O1437" i="1"/>
  <c r="S1829" i="1"/>
  <c r="S1433" i="1"/>
  <c r="N1826" i="1"/>
  <c r="N1430" i="1"/>
  <c r="R1822" i="1"/>
  <c r="R1426" i="1"/>
  <c r="M1819" i="1"/>
  <c r="M1423" i="1"/>
  <c r="Q1815" i="1"/>
  <c r="Q1419" i="1"/>
  <c r="U1811" i="1"/>
  <c r="U1415" i="1"/>
  <c r="P1808" i="1"/>
  <c r="P1412" i="1"/>
  <c r="T1804" i="1"/>
  <c r="T1408" i="1"/>
  <c r="L1438" i="1"/>
  <c r="L1834" i="1"/>
  <c r="T1830" i="1"/>
  <c r="T1434" i="1"/>
  <c r="M1425" i="1"/>
  <c r="M1821" i="1"/>
  <c r="Q1809" i="1"/>
  <c r="Q1413" i="1"/>
  <c r="L1434" i="1"/>
  <c r="L1830" i="1"/>
  <c r="Q1837" i="1"/>
  <c r="Q1441" i="1"/>
  <c r="U1833" i="1"/>
  <c r="U1437" i="1"/>
  <c r="P1830" i="1"/>
  <c r="P1434" i="1"/>
  <c r="T1826" i="1"/>
  <c r="T1430" i="1"/>
  <c r="O1823" i="1"/>
  <c r="O1427" i="1"/>
  <c r="S1819" i="1"/>
  <c r="S1423" i="1"/>
  <c r="N1816" i="1"/>
  <c r="N1420" i="1"/>
  <c r="R1812" i="1"/>
  <c r="R1416" i="1"/>
  <c r="M1809" i="1"/>
  <c r="M1413" i="1"/>
  <c r="Q1805" i="1"/>
  <c r="Q1409" i="1"/>
  <c r="L1430" i="1"/>
  <c r="L1826" i="1"/>
  <c r="U1433" i="1"/>
  <c r="U1829" i="1"/>
  <c r="O1423" i="1"/>
  <c r="O1819" i="1"/>
  <c r="R1808" i="1"/>
  <c r="R1412" i="1"/>
  <c r="L1432" i="1"/>
  <c r="L1828" i="1"/>
  <c r="O1441" i="1"/>
  <c r="O1837" i="1"/>
  <c r="S1437" i="1"/>
  <c r="S1833" i="1"/>
  <c r="N1830" i="1"/>
  <c r="N1434" i="1"/>
  <c r="R1430" i="1"/>
  <c r="R1826" i="1"/>
  <c r="M1427" i="1"/>
  <c r="M1823" i="1"/>
  <c r="Q1819" i="1"/>
  <c r="Q1423" i="1"/>
  <c r="U1419" i="1"/>
  <c r="U1815" i="1"/>
  <c r="P1416" i="1"/>
  <c r="P1812" i="1"/>
  <c r="T1412" i="1"/>
  <c r="T1808" i="1"/>
  <c r="O1409" i="1"/>
  <c r="O1805" i="1"/>
  <c r="L1439" i="1"/>
  <c r="L1835" i="1"/>
  <c r="L1819" i="1"/>
  <c r="L1423" i="1"/>
  <c r="L1803" i="1"/>
  <c r="L1407" i="1"/>
  <c r="O1836" i="1"/>
  <c r="O1440" i="1"/>
  <c r="Q1438" i="1"/>
  <c r="Q1834" i="1"/>
  <c r="S1832" i="1"/>
  <c r="S1436" i="1"/>
  <c r="U1830" i="1"/>
  <c r="U1434" i="1"/>
  <c r="N1829" i="1"/>
  <c r="N1433" i="1"/>
  <c r="P1827" i="1"/>
  <c r="P1431" i="1"/>
  <c r="R1825" i="1"/>
  <c r="R1429" i="1"/>
  <c r="T1823" i="1"/>
  <c r="T1427" i="1"/>
  <c r="M1822" i="1"/>
  <c r="M1426" i="1"/>
  <c r="O1820" i="1"/>
  <c r="O1424" i="1"/>
  <c r="Q1818" i="1"/>
  <c r="Q1422" i="1"/>
  <c r="S1816" i="1"/>
  <c r="S1420" i="1"/>
  <c r="U1814" i="1"/>
  <c r="U1418" i="1"/>
  <c r="N1813" i="1"/>
  <c r="N1417" i="1"/>
  <c r="P1811" i="1"/>
  <c r="P1415" i="1"/>
  <c r="R1809" i="1"/>
  <c r="R1413" i="1"/>
  <c r="T1807" i="1"/>
  <c r="T1411" i="1"/>
  <c r="M1806" i="1"/>
  <c r="M1410" i="1"/>
  <c r="O1804" i="1"/>
  <c r="O1408" i="1"/>
  <c r="Q1802" i="1"/>
  <c r="Q1406" i="1"/>
  <c r="L1433" i="1"/>
  <c r="L1829" i="1"/>
  <c r="L1813" i="1"/>
  <c r="L1417" i="1"/>
  <c r="P1837" i="1"/>
  <c r="P1441" i="1"/>
  <c r="R1835" i="1"/>
  <c r="R1439" i="1"/>
  <c r="T1833" i="1"/>
  <c r="T1437" i="1"/>
  <c r="M1436" i="1"/>
  <c r="M1832" i="1"/>
  <c r="O1434" i="1"/>
  <c r="O1830" i="1"/>
  <c r="Q1828" i="1"/>
  <c r="Q1432" i="1"/>
  <c r="S1826" i="1"/>
  <c r="S1430" i="1"/>
  <c r="U1428" i="1"/>
  <c r="U1824" i="1"/>
  <c r="N1427" i="1"/>
  <c r="N1823" i="1"/>
  <c r="P1821" i="1"/>
  <c r="P1425" i="1"/>
  <c r="R1819" i="1"/>
  <c r="R1423" i="1"/>
  <c r="T1817" i="1"/>
  <c r="T1421" i="1"/>
  <c r="M1816" i="1"/>
  <c r="M1420" i="1"/>
  <c r="O1814" i="1"/>
  <c r="O1418" i="1"/>
  <c r="Q1812" i="1"/>
  <c r="Q1416" i="1"/>
  <c r="S1810" i="1"/>
  <c r="S1414" i="1"/>
  <c r="U1412" i="1"/>
  <c r="U1808" i="1"/>
  <c r="N1807" i="1"/>
  <c r="N1411" i="1"/>
  <c r="P1805" i="1"/>
  <c r="P1409" i="1"/>
  <c r="R1803" i="1"/>
  <c r="R1407" i="1"/>
  <c r="L6096" i="1"/>
  <c r="L6084" i="1"/>
  <c r="Q6107" i="1"/>
  <c r="Q6095" i="1"/>
  <c r="S6105" i="1"/>
  <c r="S6093" i="1"/>
  <c r="U6103" i="1"/>
  <c r="U6091" i="1"/>
  <c r="N6102" i="1"/>
  <c r="N6090" i="1"/>
  <c r="P6100" i="1"/>
  <c r="P6088" i="1"/>
  <c r="R6098" i="1"/>
  <c r="R6086" i="1"/>
  <c r="T6096" i="1"/>
  <c r="T6084" i="1"/>
  <c r="L6099" i="1"/>
  <c r="L6087" i="1"/>
  <c r="Q6106" i="1"/>
  <c r="Q6094" i="1"/>
  <c r="S6104" i="1"/>
  <c r="S6092" i="1"/>
  <c r="U6102" i="1"/>
  <c r="U6090" i="1"/>
  <c r="N6101" i="1"/>
  <c r="N6089" i="1"/>
  <c r="P6099" i="1"/>
  <c r="P6087" i="1"/>
  <c r="R6097" i="1"/>
  <c r="R6085" i="1"/>
  <c r="L6106" i="1"/>
  <c r="L6094" i="1"/>
  <c r="O6107" i="1"/>
  <c r="O6095" i="1"/>
  <c r="Q6105" i="1"/>
  <c r="Q6093" i="1"/>
  <c r="S6103" i="1"/>
  <c r="S6091" i="1"/>
  <c r="U6101" i="1"/>
  <c r="U6089" i="1"/>
  <c r="N6100" i="1"/>
  <c r="N6088" i="1"/>
  <c r="P6098" i="1"/>
  <c r="P6086" i="1"/>
  <c r="R6084" i="1"/>
  <c r="R6096" i="1"/>
  <c r="L6097" i="1"/>
  <c r="L6085" i="1"/>
  <c r="O6106" i="1"/>
  <c r="O6094" i="1"/>
  <c r="Q6104" i="1"/>
  <c r="Q6092" i="1"/>
  <c r="S6102" i="1"/>
  <c r="S6090" i="1"/>
  <c r="U6100" i="1"/>
  <c r="U6088" i="1"/>
  <c r="N6099" i="1"/>
  <c r="N6087" i="1"/>
  <c r="P6097" i="1"/>
  <c r="P6085" i="1"/>
  <c r="M1549" i="1"/>
  <c r="M1945" i="1"/>
  <c r="O1539" i="1"/>
  <c r="O1935" i="1"/>
  <c r="U1915" i="1"/>
  <c r="U1519" i="1"/>
  <c r="L1520" i="1"/>
  <c r="L1916" i="1"/>
  <c r="M1547" i="1"/>
  <c r="M1943" i="1"/>
  <c r="Q1543" i="1"/>
  <c r="Q1939" i="1"/>
  <c r="U1539" i="1"/>
  <c r="U1935" i="1"/>
  <c r="Q1931" i="1"/>
  <c r="Q1535" i="1"/>
  <c r="P1924" i="1"/>
  <c r="P1528" i="1"/>
  <c r="O1917" i="1"/>
  <c r="O1521" i="1"/>
  <c r="N1910" i="1"/>
  <c r="N1514" i="1"/>
  <c r="Q1545" i="1"/>
  <c r="Q1941" i="1"/>
  <c r="N1930" i="1"/>
  <c r="N1534" i="1"/>
  <c r="R1514" i="1"/>
  <c r="R1910" i="1"/>
  <c r="L1526" i="1"/>
  <c r="L1922" i="1"/>
  <c r="S1547" i="1"/>
  <c r="S1943" i="1"/>
  <c r="N1544" i="1"/>
  <c r="N1940" i="1"/>
  <c r="R1540" i="1"/>
  <c r="R1936" i="1"/>
  <c r="T1932" i="1"/>
  <c r="T1536" i="1"/>
  <c r="S1925" i="1"/>
  <c r="S1529" i="1"/>
  <c r="R1918" i="1"/>
  <c r="R1522" i="1"/>
  <c r="Q1515" i="1"/>
  <c r="Q1911" i="1"/>
  <c r="R1940" i="1"/>
  <c r="R1544" i="1"/>
  <c r="M1923" i="1"/>
  <c r="M1527" i="1"/>
  <c r="L1936" i="1"/>
  <c r="L1540" i="1"/>
  <c r="O1945" i="1"/>
  <c r="O1549" i="1"/>
  <c r="S1941" i="1"/>
  <c r="S1545" i="1"/>
  <c r="N1938" i="1"/>
  <c r="N1542" i="1"/>
  <c r="R1934" i="1"/>
  <c r="R1538" i="1"/>
  <c r="T1532" i="1"/>
  <c r="T1928" i="1"/>
  <c r="S1525" i="1"/>
  <c r="S1921" i="1"/>
  <c r="R1518" i="1"/>
  <c r="R1914" i="1"/>
  <c r="L1939" i="1"/>
  <c r="L1543" i="1"/>
  <c r="L1923" i="1"/>
  <c r="L1527" i="1"/>
  <c r="R1945" i="1"/>
  <c r="R1549" i="1"/>
  <c r="T1943" i="1"/>
  <c r="T1547" i="1"/>
  <c r="M1546" i="1"/>
  <c r="M1942" i="1"/>
  <c r="O1940" i="1"/>
  <c r="O1544" i="1"/>
  <c r="Q1542" i="1"/>
  <c r="Q1938" i="1"/>
  <c r="S1936" i="1"/>
  <c r="S1540" i="1"/>
  <c r="U1934" i="1"/>
  <c r="U1538" i="1"/>
  <c r="N1933" i="1"/>
  <c r="N1537" i="1"/>
  <c r="P1931" i="1"/>
  <c r="P1535" i="1"/>
  <c r="R1929" i="1"/>
  <c r="R1533" i="1"/>
  <c r="T1927" i="1"/>
  <c r="T1531" i="1"/>
  <c r="M1926" i="1"/>
  <c r="M1530" i="1"/>
  <c r="O1924" i="1"/>
  <c r="O1528" i="1"/>
  <c r="Q1922" i="1"/>
  <c r="Q1526" i="1"/>
  <c r="S1920" i="1"/>
  <c r="S1524" i="1"/>
  <c r="U1918" i="1"/>
  <c r="U1522" i="1"/>
  <c r="N1917" i="1"/>
  <c r="N1521" i="1"/>
  <c r="P1915" i="1"/>
  <c r="P1519" i="1"/>
  <c r="R1913" i="1"/>
  <c r="R1517" i="1"/>
  <c r="T1911" i="1"/>
  <c r="T1515" i="1"/>
  <c r="M1910" i="1"/>
  <c r="M1514" i="1"/>
  <c r="S1535" i="1"/>
  <c r="S1931" i="1"/>
  <c r="U1533" i="1"/>
  <c r="U1929" i="1"/>
  <c r="N1532" i="1"/>
  <c r="N1928" i="1"/>
  <c r="P1530" i="1"/>
  <c r="P1926" i="1"/>
  <c r="R1528" i="1"/>
  <c r="R1924" i="1"/>
  <c r="T1526" i="1"/>
  <c r="T1922" i="1"/>
  <c r="M1921" i="1"/>
  <c r="M1525" i="1"/>
  <c r="O1523" i="1"/>
  <c r="O1919" i="1"/>
  <c r="Q1521" i="1"/>
  <c r="Q1917" i="1"/>
  <c r="S1915" i="1"/>
  <c r="S1519" i="1"/>
  <c r="U1517" i="1"/>
  <c r="U1913" i="1"/>
  <c r="N1516" i="1"/>
  <c r="N1912" i="1"/>
  <c r="P1514" i="1"/>
  <c r="P1910" i="1"/>
  <c r="L1933" i="1"/>
  <c r="L1537" i="1"/>
  <c r="L1917" i="1"/>
  <c r="L1521" i="1"/>
  <c r="U1944" i="1"/>
  <c r="U1548" i="1"/>
  <c r="N1547" i="1"/>
  <c r="N1943" i="1"/>
  <c r="P1545" i="1"/>
  <c r="P1941" i="1"/>
  <c r="R1939" i="1"/>
  <c r="R1543" i="1"/>
  <c r="T1937" i="1"/>
  <c r="T1541" i="1"/>
  <c r="M1540" i="1"/>
  <c r="M1936" i="1"/>
  <c r="O1934" i="1"/>
  <c r="O1538" i="1"/>
  <c r="Q1932" i="1"/>
  <c r="Q1536" i="1"/>
  <c r="S1930" i="1"/>
  <c r="S1534" i="1"/>
  <c r="U1532" i="1"/>
  <c r="U1928" i="1"/>
  <c r="N1531" i="1"/>
  <c r="N1927" i="1"/>
  <c r="P1925" i="1"/>
  <c r="P1529" i="1"/>
  <c r="R1923" i="1"/>
  <c r="R1527" i="1"/>
  <c r="T1525" i="1"/>
  <c r="T1921" i="1"/>
  <c r="M1524" i="1"/>
  <c r="M1920" i="1"/>
  <c r="O1522" i="1"/>
  <c r="O1918" i="1"/>
  <c r="Q1520" i="1"/>
  <c r="Q1916" i="1"/>
  <c r="S1518" i="1"/>
  <c r="S1914" i="1"/>
  <c r="U1516" i="1"/>
  <c r="U1912" i="1"/>
  <c r="N1515" i="1"/>
  <c r="N1911" i="1"/>
  <c r="L6055" i="1"/>
  <c r="L6043" i="1"/>
  <c r="L6050" i="1"/>
  <c r="L6038" i="1"/>
  <c r="L6048" i="1"/>
  <c r="L6036" i="1"/>
  <c r="Q6048" i="1"/>
  <c r="Q6036" i="1"/>
  <c r="S6046" i="1"/>
  <c r="S6058" i="1"/>
  <c r="U6044" i="1"/>
  <c r="U6056" i="1"/>
  <c r="N6043" i="1"/>
  <c r="N6055" i="1"/>
  <c r="P6053" i="1"/>
  <c r="P6041" i="1"/>
  <c r="R6051" i="1"/>
  <c r="R6039" i="1"/>
  <c r="T6049" i="1"/>
  <c r="T6037" i="1"/>
  <c r="U6047" i="1"/>
  <c r="U6059" i="1"/>
  <c r="N6046" i="1"/>
  <c r="N6058" i="1"/>
  <c r="P6044" i="1"/>
  <c r="P6056" i="1"/>
  <c r="R6042" i="1"/>
  <c r="R6054" i="1"/>
  <c r="T6040" i="1"/>
  <c r="T6052" i="1"/>
  <c r="M6039" i="1"/>
  <c r="M6051" i="1"/>
  <c r="O6037" i="1"/>
  <c r="O6049" i="1"/>
  <c r="P6059" i="1"/>
  <c r="P6047" i="1"/>
  <c r="R6057" i="1"/>
  <c r="R6045" i="1"/>
  <c r="T6055" i="1"/>
  <c r="T6043" i="1"/>
  <c r="M6054" i="1"/>
  <c r="M6042" i="1"/>
  <c r="O6052" i="1"/>
  <c r="O6040" i="1"/>
  <c r="Q6050" i="1"/>
  <c r="Q6038" i="1"/>
  <c r="R6036" i="1"/>
  <c r="R6048" i="1"/>
  <c r="T6058" i="1"/>
  <c r="T6046" i="1"/>
  <c r="M6057" i="1"/>
  <c r="M6045" i="1"/>
  <c r="O6055" i="1"/>
  <c r="O6043" i="1"/>
  <c r="Q6053" i="1"/>
  <c r="Q6041" i="1"/>
  <c r="S6051" i="1"/>
  <c r="S6039" i="1"/>
  <c r="U6049" i="1"/>
  <c r="U6037" i="1"/>
  <c r="U1850" i="1"/>
  <c r="U1454" i="1"/>
  <c r="N1846" i="1"/>
  <c r="N1450" i="1"/>
  <c r="N1855" i="1"/>
  <c r="N1459" i="1"/>
  <c r="Q1472" i="1"/>
  <c r="Q1868" i="1"/>
  <c r="O1854" i="1"/>
  <c r="O1458" i="1"/>
  <c r="L1446" i="1"/>
  <c r="L1842" i="1"/>
  <c r="Q1860" i="1"/>
  <c r="Q1464" i="1"/>
  <c r="Q1843" i="1"/>
  <c r="Q1447" i="1"/>
  <c r="S1470" i="1"/>
  <c r="S1866" i="1"/>
  <c r="N1852" i="1"/>
  <c r="N1456" i="1"/>
  <c r="L1867" i="1"/>
  <c r="L1471" i="1"/>
  <c r="L1846" i="1"/>
  <c r="L1450" i="1"/>
  <c r="S1475" i="1"/>
  <c r="S1871" i="1"/>
  <c r="N1472" i="1"/>
  <c r="N1868" i="1"/>
  <c r="R1468" i="1"/>
  <c r="R1864" i="1"/>
  <c r="M1465" i="1"/>
  <c r="M1861" i="1"/>
  <c r="Q1461" i="1"/>
  <c r="Q1857" i="1"/>
  <c r="U1457" i="1"/>
  <c r="U1853" i="1"/>
  <c r="O1849" i="1"/>
  <c r="O1453" i="1"/>
  <c r="R1844" i="1"/>
  <c r="R1448" i="1"/>
  <c r="L1870" i="1"/>
  <c r="L1474" i="1"/>
  <c r="L1454" i="1"/>
  <c r="L1850" i="1"/>
  <c r="Q1872" i="1"/>
  <c r="Q1476" i="1"/>
  <c r="U1472" i="1"/>
  <c r="U1868" i="1"/>
  <c r="P1865" i="1"/>
  <c r="P1469" i="1"/>
  <c r="T1861" i="1"/>
  <c r="T1465" i="1"/>
  <c r="O1858" i="1"/>
  <c r="O1462" i="1"/>
  <c r="S1854" i="1"/>
  <c r="S1458" i="1"/>
  <c r="P1454" i="1"/>
  <c r="P1850" i="1"/>
  <c r="R1845" i="1"/>
  <c r="R1449" i="1"/>
  <c r="L1873" i="1"/>
  <c r="L1477" i="1"/>
  <c r="L1854" i="1"/>
  <c r="L1458" i="1"/>
  <c r="M1873" i="1"/>
  <c r="M1477" i="1"/>
  <c r="Q1869" i="1"/>
  <c r="Q1473" i="1"/>
  <c r="U1865" i="1"/>
  <c r="U1469" i="1"/>
  <c r="P1862" i="1"/>
  <c r="P1466" i="1"/>
  <c r="T1858" i="1"/>
  <c r="T1462" i="1"/>
  <c r="O1855" i="1"/>
  <c r="O1459" i="1"/>
  <c r="M1851" i="1"/>
  <c r="M1455" i="1"/>
  <c r="P1846" i="1"/>
  <c r="P1450" i="1"/>
  <c r="L1468" i="1"/>
  <c r="L1864" i="1"/>
  <c r="L1848" i="1"/>
  <c r="L1452" i="1"/>
  <c r="O1477" i="1"/>
  <c r="O1873" i="1"/>
  <c r="Q1871" i="1"/>
  <c r="Q1475" i="1"/>
  <c r="S1473" i="1"/>
  <c r="S1869" i="1"/>
  <c r="U1867" i="1"/>
  <c r="U1471" i="1"/>
  <c r="N1470" i="1"/>
  <c r="N1866" i="1"/>
  <c r="P1864" i="1"/>
  <c r="P1468" i="1"/>
  <c r="R1466" i="1"/>
  <c r="R1862" i="1"/>
  <c r="T1860" i="1"/>
  <c r="T1464" i="1"/>
  <c r="M1463" i="1"/>
  <c r="M1859" i="1"/>
  <c r="O1857" i="1"/>
  <c r="O1461" i="1"/>
  <c r="Q1459" i="1"/>
  <c r="Q1855" i="1"/>
  <c r="S1853" i="1"/>
  <c r="S1457" i="1"/>
  <c r="P1455" i="1"/>
  <c r="P1851" i="1"/>
  <c r="M1849" i="1"/>
  <c r="M1453" i="1"/>
  <c r="R1846" i="1"/>
  <c r="R1450" i="1"/>
  <c r="O1844" i="1"/>
  <c r="O1448" i="1"/>
  <c r="R1477" i="1"/>
  <c r="R1873" i="1"/>
  <c r="T1871" i="1"/>
  <c r="T1475" i="1"/>
  <c r="M1870" i="1"/>
  <c r="M1474" i="1"/>
  <c r="O1868" i="1"/>
  <c r="O1472" i="1"/>
  <c r="Q1470" i="1"/>
  <c r="Q1866" i="1"/>
  <c r="S1864" i="1"/>
  <c r="S1468" i="1"/>
  <c r="U1862" i="1"/>
  <c r="U1466" i="1"/>
  <c r="N1861" i="1"/>
  <c r="N1465" i="1"/>
  <c r="P1463" i="1"/>
  <c r="P1859" i="1"/>
  <c r="R1857" i="1"/>
  <c r="R1461" i="1"/>
  <c r="T1855" i="1"/>
  <c r="T1459" i="1"/>
  <c r="M1854" i="1"/>
  <c r="M1458" i="1"/>
  <c r="T1455" i="1"/>
  <c r="T1851" i="1"/>
  <c r="Q1453" i="1"/>
  <c r="Q1849" i="1"/>
  <c r="M1451" i="1"/>
  <c r="M1847" i="1"/>
  <c r="S1448" i="1"/>
  <c r="S1844" i="1"/>
  <c r="M1839" i="1"/>
  <c r="M1443" i="1"/>
  <c r="Q1446" i="1"/>
  <c r="Q1842" i="1"/>
  <c r="S1840" i="1"/>
  <c r="S1444" i="1"/>
  <c r="U1442" i="1"/>
  <c r="U1838" i="1"/>
  <c r="O1447" i="1"/>
  <c r="O1843" i="1"/>
  <c r="Q1841" i="1"/>
  <c r="Q1445" i="1"/>
  <c r="S1443" i="1"/>
  <c r="S1839" i="1"/>
  <c r="P1853" i="1"/>
  <c r="P1457" i="1"/>
  <c r="R1851" i="1"/>
  <c r="R1455" i="1"/>
  <c r="T1849" i="1"/>
  <c r="T1453" i="1"/>
  <c r="M1848" i="1"/>
  <c r="M1452" i="1"/>
  <c r="O1846" i="1"/>
  <c r="O1450" i="1"/>
  <c r="Q1844" i="1"/>
  <c r="Q1448" i="1"/>
  <c r="S1842" i="1"/>
  <c r="S1446" i="1"/>
  <c r="U1840" i="1"/>
  <c r="U1444" i="1"/>
  <c r="N1839" i="1"/>
  <c r="N1443" i="1"/>
  <c r="L6140" i="1"/>
  <c r="L6152" i="1"/>
  <c r="M6143" i="1"/>
  <c r="M6155" i="1"/>
  <c r="O6141" i="1"/>
  <c r="O6153" i="1"/>
  <c r="Q6139" i="1"/>
  <c r="Q6151" i="1"/>
  <c r="S6137" i="1"/>
  <c r="S6149" i="1"/>
  <c r="U6135" i="1"/>
  <c r="U6147" i="1"/>
  <c r="N6134" i="1"/>
  <c r="N6146" i="1"/>
  <c r="P6132" i="1"/>
  <c r="P6144" i="1"/>
  <c r="T6155" i="1"/>
  <c r="T6143" i="1"/>
  <c r="M6154" i="1"/>
  <c r="M6142" i="1"/>
  <c r="O6152" i="1"/>
  <c r="O6140" i="1"/>
  <c r="Q6150" i="1"/>
  <c r="Q6138" i="1"/>
  <c r="S6148" i="1"/>
  <c r="S6136" i="1"/>
  <c r="U6146" i="1"/>
  <c r="U6134" i="1"/>
  <c r="N6145" i="1"/>
  <c r="N6133" i="1"/>
  <c r="L6150" i="1"/>
  <c r="L6138" i="1"/>
  <c r="T6154" i="1"/>
  <c r="T6142" i="1"/>
  <c r="M6153" i="1"/>
  <c r="M6141" i="1"/>
  <c r="O6151" i="1"/>
  <c r="O6139" i="1"/>
  <c r="Q6149" i="1"/>
  <c r="Q6137" i="1"/>
  <c r="S6147" i="1"/>
  <c r="S6135" i="1"/>
  <c r="U6145" i="1"/>
  <c r="U6133" i="1"/>
  <c r="N6144" i="1"/>
  <c r="N6132" i="1"/>
  <c r="R6143" i="1"/>
  <c r="R6155" i="1"/>
  <c r="T6153" i="1"/>
  <c r="T6141" i="1"/>
  <c r="M6152" i="1"/>
  <c r="M6140" i="1"/>
  <c r="O6150" i="1"/>
  <c r="O6138" i="1"/>
  <c r="Q6148" i="1"/>
  <c r="Q6136" i="1"/>
  <c r="S6146" i="1"/>
  <c r="S6134" i="1"/>
  <c r="U6144" i="1"/>
  <c r="U6132" i="1"/>
  <c r="L6200" i="1"/>
  <c r="L6188" i="1"/>
  <c r="M6203" i="1"/>
  <c r="M6191" i="1"/>
  <c r="O6201" i="1"/>
  <c r="O6189" i="1"/>
  <c r="Q6199" i="1"/>
  <c r="Q6187" i="1"/>
  <c r="S6197" i="1"/>
  <c r="S6185" i="1"/>
  <c r="U6195" i="1"/>
  <c r="U6183" i="1"/>
  <c r="N6194" i="1"/>
  <c r="N6182" i="1"/>
  <c r="P6192" i="1"/>
  <c r="P6180" i="1"/>
  <c r="T6203" i="1"/>
  <c r="T6191" i="1"/>
  <c r="M6202" i="1"/>
  <c r="M6190" i="1"/>
  <c r="O6200" i="1"/>
  <c r="O6188" i="1"/>
  <c r="Q6198" i="1"/>
  <c r="Q6186" i="1"/>
  <c r="S6196" i="1"/>
  <c r="S6184" i="1"/>
  <c r="U6194" i="1"/>
  <c r="U6182" i="1"/>
  <c r="N6193" i="1"/>
  <c r="N6181" i="1"/>
  <c r="L6198" i="1"/>
  <c r="L6186" i="1"/>
  <c r="T6202" i="1"/>
  <c r="T6190" i="1"/>
  <c r="M6201" i="1"/>
  <c r="M6189" i="1"/>
  <c r="O6199" i="1"/>
  <c r="O6187" i="1"/>
  <c r="Q6197" i="1"/>
  <c r="Q6185" i="1"/>
  <c r="S6195" i="1"/>
  <c r="S6183" i="1"/>
  <c r="U6193" i="1"/>
  <c r="U6181" i="1"/>
  <c r="N6192" i="1"/>
  <c r="N6180" i="1"/>
  <c r="R6203" i="1"/>
  <c r="R6191" i="1"/>
  <c r="T6201" i="1"/>
  <c r="T6189" i="1"/>
  <c r="M6200" i="1"/>
  <c r="M6188" i="1"/>
  <c r="O6198" i="1"/>
  <c r="O6186" i="1"/>
  <c r="Q6196" i="1"/>
  <c r="Q6184" i="1"/>
  <c r="S6194" i="1"/>
  <c r="S6182" i="1"/>
  <c r="U6192" i="1"/>
  <c r="U6180" i="1"/>
  <c r="N1440" i="1"/>
  <c r="N1836" i="1"/>
  <c r="P1430" i="1"/>
  <c r="P1826" i="1"/>
  <c r="S1815" i="1"/>
  <c r="S1419" i="1"/>
  <c r="M1805" i="1"/>
  <c r="M1409" i="1"/>
  <c r="L1420" i="1"/>
  <c r="L1816" i="1"/>
  <c r="U1835" i="1"/>
  <c r="U1439" i="1"/>
  <c r="P1832" i="1"/>
  <c r="P1436" i="1"/>
  <c r="T1828" i="1"/>
  <c r="T1432" i="1"/>
  <c r="O1825" i="1"/>
  <c r="O1429" i="1"/>
  <c r="S1425" i="1"/>
  <c r="S1821" i="1"/>
  <c r="N1422" i="1"/>
  <c r="N1818" i="1"/>
  <c r="R1814" i="1"/>
  <c r="R1418" i="1"/>
  <c r="M1415" i="1"/>
  <c r="M1811" i="1"/>
  <c r="Q1411" i="1"/>
  <c r="Q1807" i="1"/>
  <c r="U1407" i="1"/>
  <c r="U1803" i="1"/>
  <c r="L1414" i="1"/>
  <c r="L1810" i="1"/>
  <c r="N1432" i="1"/>
  <c r="N1828" i="1"/>
  <c r="Q1817" i="1"/>
  <c r="Q1421" i="1"/>
  <c r="T1806" i="1"/>
  <c r="T1410" i="1"/>
  <c r="L1426" i="1"/>
  <c r="L1822" i="1"/>
  <c r="R1836" i="1"/>
  <c r="R1440" i="1"/>
  <c r="M1833" i="1"/>
  <c r="M1437" i="1"/>
  <c r="Q1829" i="1"/>
  <c r="Q1433" i="1"/>
  <c r="U1825" i="1"/>
  <c r="U1429" i="1"/>
  <c r="P1822" i="1"/>
  <c r="P1426" i="1"/>
  <c r="T1818" i="1"/>
  <c r="T1422" i="1"/>
  <c r="O1815" i="1"/>
  <c r="O1419" i="1"/>
  <c r="S1811" i="1"/>
  <c r="S1415" i="1"/>
  <c r="N1808" i="1"/>
  <c r="N1412" i="1"/>
  <c r="R1804" i="1"/>
  <c r="R1408" i="1"/>
  <c r="U1837" i="1"/>
  <c r="U1441" i="1"/>
  <c r="O1827" i="1"/>
  <c r="O1431" i="1"/>
  <c r="R1816" i="1"/>
  <c r="R1420" i="1"/>
  <c r="U1805" i="1"/>
  <c r="U1409" i="1"/>
  <c r="L1424" i="1"/>
  <c r="L1820" i="1"/>
  <c r="P1836" i="1"/>
  <c r="P1440" i="1"/>
  <c r="T1832" i="1"/>
  <c r="T1436" i="1"/>
  <c r="O1829" i="1"/>
  <c r="O1433" i="1"/>
  <c r="S1825" i="1"/>
  <c r="S1429" i="1"/>
  <c r="N1822" i="1"/>
  <c r="N1426" i="1"/>
  <c r="R1818" i="1"/>
  <c r="R1422" i="1"/>
  <c r="M1815" i="1"/>
  <c r="M1419" i="1"/>
  <c r="Q1811" i="1"/>
  <c r="Q1415" i="1"/>
  <c r="U1807" i="1"/>
  <c r="U1411" i="1"/>
  <c r="P1804" i="1"/>
  <c r="P1408" i="1"/>
  <c r="L1831" i="1"/>
  <c r="L1435" i="1"/>
  <c r="L1815" i="1"/>
  <c r="L1419" i="1"/>
  <c r="R1837" i="1"/>
  <c r="R1441" i="1"/>
  <c r="T1439" i="1"/>
  <c r="T1835" i="1"/>
  <c r="M1834" i="1"/>
  <c r="M1438" i="1"/>
  <c r="O1832" i="1"/>
  <c r="O1436" i="1"/>
  <c r="Q1830" i="1"/>
  <c r="Q1434" i="1"/>
  <c r="S1828" i="1"/>
  <c r="S1432" i="1"/>
  <c r="U1826" i="1"/>
  <c r="U1430" i="1"/>
  <c r="N1825" i="1"/>
  <c r="N1429" i="1"/>
  <c r="P1427" i="1"/>
  <c r="P1823" i="1"/>
  <c r="R1821" i="1"/>
  <c r="R1425" i="1"/>
  <c r="T1819" i="1"/>
  <c r="T1423" i="1"/>
  <c r="M1818" i="1"/>
  <c r="M1422" i="1"/>
  <c r="O1816" i="1"/>
  <c r="O1420" i="1"/>
  <c r="Q1814" i="1"/>
  <c r="Q1418" i="1"/>
  <c r="S1416" i="1"/>
  <c r="S1812" i="1"/>
  <c r="U1810" i="1"/>
  <c r="U1414" i="1"/>
  <c r="N1413" i="1"/>
  <c r="N1809" i="1"/>
  <c r="P1807" i="1"/>
  <c r="P1411" i="1"/>
  <c r="R1805" i="1"/>
  <c r="R1409" i="1"/>
  <c r="T1803" i="1"/>
  <c r="T1407" i="1"/>
  <c r="M1406" i="1"/>
  <c r="M1802" i="1"/>
  <c r="L1429" i="1"/>
  <c r="L1825" i="1"/>
  <c r="L1809" i="1"/>
  <c r="L1413" i="1"/>
  <c r="U1836" i="1"/>
  <c r="U1440" i="1"/>
  <c r="N1835" i="1"/>
  <c r="N1439" i="1"/>
  <c r="P1833" i="1"/>
  <c r="P1437" i="1"/>
  <c r="R1831" i="1"/>
  <c r="R1435" i="1"/>
  <c r="T1829" i="1"/>
  <c r="T1433" i="1"/>
  <c r="M1828" i="1"/>
  <c r="M1432" i="1"/>
  <c r="O1826" i="1"/>
  <c r="O1430" i="1"/>
  <c r="Q1824" i="1"/>
  <c r="Q1428" i="1"/>
  <c r="S1426" i="1"/>
  <c r="S1822" i="1"/>
  <c r="U1424" i="1"/>
  <c r="U1820" i="1"/>
  <c r="N1819" i="1"/>
  <c r="N1423" i="1"/>
  <c r="P1421" i="1"/>
  <c r="P1817" i="1"/>
  <c r="R1815" i="1"/>
  <c r="R1419" i="1"/>
  <c r="T1813" i="1"/>
  <c r="T1417" i="1"/>
  <c r="M1812" i="1"/>
  <c r="M1416" i="1"/>
  <c r="O1810" i="1"/>
  <c r="O1414" i="1"/>
  <c r="Q1808" i="1"/>
  <c r="Q1412" i="1"/>
  <c r="S1806" i="1"/>
  <c r="S1410" i="1"/>
  <c r="U1804" i="1"/>
  <c r="U1408" i="1"/>
  <c r="N1803" i="1"/>
  <c r="N1407" i="1"/>
  <c r="L6104" i="1"/>
  <c r="L6092" i="1"/>
  <c r="M6095" i="1"/>
  <c r="M6107" i="1"/>
  <c r="O6105" i="1"/>
  <c r="O6093" i="1"/>
  <c r="Q6091" i="1"/>
  <c r="Q6103" i="1"/>
  <c r="S6101" i="1"/>
  <c r="S6089" i="1"/>
  <c r="U6087" i="1"/>
  <c r="U6099" i="1"/>
  <c r="N6098" i="1"/>
  <c r="N6086" i="1"/>
  <c r="P6096" i="1"/>
  <c r="P6084" i="1"/>
  <c r="T6107" i="1"/>
  <c r="T6095" i="1"/>
  <c r="M6106" i="1"/>
  <c r="M6094" i="1"/>
  <c r="O6104" i="1"/>
  <c r="O6092" i="1"/>
  <c r="Q6102" i="1"/>
  <c r="Q6090" i="1"/>
  <c r="S6100" i="1"/>
  <c r="S6088" i="1"/>
  <c r="U6086" i="1"/>
  <c r="U6098" i="1"/>
  <c r="N6085" i="1"/>
  <c r="N6097" i="1"/>
  <c r="L6102" i="1"/>
  <c r="L6090" i="1"/>
  <c r="T6106" i="1"/>
  <c r="T6094" i="1"/>
  <c r="M6105" i="1"/>
  <c r="M6093" i="1"/>
  <c r="O6103" i="1"/>
  <c r="O6091" i="1"/>
  <c r="Q6101" i="1"/>
  <c r="Q6089" i="1"/>
  <c r="S6099" i="1"/>
  <c r="S6087" i="1"/>
  <c r="U6097" i="1"/>
  <c r="U6085" i="1"/>
  <c r="N6096" i="1"/>
  <c r="N6084" i="1"/>
  <c r="R6107" i="1"/>
  <c r="R6095" i="1"/>
  <c r="T6105" i="1"/>
  <c r="T6093" i="1"/>
  <c r="M6104" i="1"/>
  <c r="M6092" i="1"/>
  <c r="O6102" i="1"/>
  <c r="O6090" i="1"/>
  <c r="Q6100" i="1"/>
  <c r="Q6088" i="1"/>
  <c r="S6086" i="1"/>
  <c r="S6098" i="1"/>
  <c r="U6084" i="1"/>
  <c r="U6096" i="1"/>
  <c r="P1546" i="1"/>
  <c r="P1942" i="1"/>
  <c r="U1535" i="1"/>
  <c r="U1931" i="1"/>
  <c r="L1940" i="1"/>
  <c r="L1544" i="1"/>
  <c r="S1945" i="1"/>
  <c r="S1549" i="1"/>
  <c r="N1546" i="1"/>
  <c r="N1942" i="1"/>
  <c r="R1938" i="1"/>
  <c r="R1542" i="1"/>
  <c r="M1935" i="1"/>
  <c r="M1539" i="1"/>
  <c r="S1929" i="1"/>
  <c r="S1533" i="1"/>
  <c r="R1526" i="1"/>
  <c r="R1922" i="1"/>
  <c r="Q1519" i="1"/>
  <c r="Q1915" i="1"/>
  <c r="L1546" i="1"/>
  <c r="L1942" i="1"/>
  <c r="T1542" i="1"/>
  <c r="T1938" i="1"/>
  <c r="T1528" i="1"/>
  <c r="T1924" i="1"/>
  <c r="L1910" i="1"/>
  <c r="L1514" i="1"/>
  <c r="L1914" i="1"/>
  <c r="L1518" i="1"/>
  <c r="T1942" i="1"/>
  <c r="T1546" i="1"/>
  <c r="O1939" i="1"/>
  <c r="O1543" i="1"/>
  <c r="S1935" i="1"/>
  <c r="S1539" i="1"/>
  <c r="M1931" i="1"/>
  <c r="M1535" i="1"/>
  <c r="U1923" i="1"/>
  <c r="U1527" i="1"/>
  <c r="T1520" i="1"/>
  <c r="T1916" i="1"/>
  <c r="L1538" i="1"/>
  <c r="L1934" i="1"/>
  <c r="U1541" i="1"/>
  <c r="U1937" i="1"/>
  <c r="S1521" i="1"/>
  <c r="S1917" i="1"/>
  <c r="L1532" i="1"/>
  <c r="L1928" i="1"/>
  <c r="P1548" i="1"/>
  <c r="P1944" i="1"/>
  <c r="T1544" i="1"/>
  <c r="T1940" i="1"/>
  <c r="O1541" i="1"/>
  <c r="O1937" i="1"/>
  <c r="S1537" i="1"/>
  <c r="S1933" i="1"/>
  <c r="M1927" i="1"/>
  <c r="M1531" i="1"/>
  <c r="U1919" i="1"/>
  <c r="U1523" i="1"/>
  <c r="T1912" i="1"/>
  <c r="T1516" i="1"/>
  <c r="L1935" i="1"/>
  <c r="L1539" i="1"/>
  <c r="L1919" i="1"/>
  <c r="L1523" i="1"/>
  <c r="N1945" i="1"/>
  <c r="N1549" i="1"/>
  <c r="P1943" i="1"/>
  <c r="P1547" i="1"/>
  <c r="R1941" i="1"/>
  <c r="R1545" i="1"/>
  <c r="T1939" i="1"/>
  <c r="T1543" i="1"/>
  <c r="M1938" i="1"/>
  <c r="M1542" i="1"/>
  <c r="O1936" i="1"/>
  <c r="O1540" i="1"/>
  <c r="Q1934" i="1"/>
  <c r="Q1538" i="1"/>
  <c r="S1932" i="1"/>
  <c r="S1536" i="1"/>
  <c r="U1930" i="1"/>
  <c r="U1534" i="1"/>
  <c r="N1929" i="1"/>
  <c r="N1533" i="1"/>
  <c r="P1927" i="1"/>
  <c r="P1531" i="1"/>
  <c r="R1925" i="1"/>
  <c r="R1529" i="1"/>
  <c r="T1923" i="1"/>
  <c r="T1527" i="1"/>
  <c r="M1922" i="1"/>
  <c r="M1526" i="1"/>
  <c r="O1920" i="1"/>
  <c r="O1524" i="1"/>
  <c r="Q1918" i="1"/>
  <c r="Q1522" i="1"/>
  <c r="S1916" i="1"/>
  <c r="S1520" i="1"/>
  <c r="U1914" i="1"/>
  <c r="U1518" i="1"/>
  <c r="N1913" i="1"/>
  <c r="N1517" i="1"/>
  <c r="P1911" i="1"/>
  <c r="P1515" i="1"/>
  <c r="M1537" i="1"/>
  <c r="M1933" i="1"/>
  <c r="O1931" i="1"/>
  <c r="O1535" i="1"/>
  <c r="Q1533" i="1"/>
  <c r="Q1929" i="1"/>
  <c r="S1531" i="1"/>
  <c r="S1927" i="1"/>
  <c r="U1529" i="1"/>
  <c r="U1925" i="1"/>
  <c r="N1528" i="1"/>
  <c r="N1924" i="1"/>
  <c r="P1526" i="1"/>
  <c r="P1922" i="1"/>
  <c r="R1524" i="1"/>
  <c r="R1920" i="1"/>
  <c r="T1522" i="1"/>
  <c r="T1918" i="1"/>
  <c r="M1917" i="1"/>
  <c r="M1521" i="1"/>
  <c r="O1915" i="1"/>
  <c r="O1519" i="1"/>
  <c r="Q1517" i="1"/>
  <c r="Q1913" i="1"/>
  <c r="S1515" i="1"/>
  <c r="S1911" i="1"/>
  <c r="L1945" i="1"/>
  <c r="L1549" i="1"/>
  <c r="L1929" i="1"/>
  <c r="L1533" i="1"/>
  <c r="L1913" i="1"/>
  <c r="L1517" i="1"/>
  <c r="Q1944" i="1"/>
  <c r="Q1548" i="1"/>
  <c r="S1942" i="1"/>
  <c r="S1546" i="1"/>
  <c r="U1940" i="1"/>
  <c r="U1544" i="1"/>
  <c r="N1543" i="1"/>
  <c r="N1939" i="1"/>
  <c r="P1541" i="1"/>
  <c r="P1937" i="1"/>
  <c r="R1539" i="1"/>
  <c r="R1935" i="1"/>
  <c r="T1933" i="1"/>
  <c r="T1537" i="1"/>
  <c r="M1932" i="1"/>
  <c r="M1536" i="1"/>
  <c r="O1930" i="1"/>
  <c r="O1534" i="1"/>
  <c r="Q1928" i="1"/>
  <c r="Q1532" i="1"/>
  <c r="S1926" i="1"/>
  <c r="S1530" i="1"/>
  <c r="U1924" i="1"/>
  <c r="U1528" i="1"/>
  <c r="N1923" i="1"/>
  <c r="N1527" i="1"/>
  <c r="P1525" i="1"/>
  <c r="P1921" i="1"/>
  <c r="R1919" i="1"/>
  <c r="R1523" i="1"/>
  <c r="T1521" i="1"/>
  <c r="T1917" i="1"/>
  <c r="M1520" i="1"/>
  <c r="M1916" i="1"/>
  <c r="O1914" i="1"/>
  <c r="O1518" i="1"/>
  <c r="Q1912" i="1"/>
  <c r="Q1516" i="1"/>
  <c r="S1910" i="1"/>
  <c r="S1514" i="1"/>
  <c r="L6051" i="1"/>
  <c r="L6039" i="1"/>
  <c r="L6057" i="1"/>
  <c r="L6045" i="1"/>
  <c r="L6044" i="1"/>
  <c r="L6056" i="1"/>
  <c r="M6048" i="1"/>
  <c r="M6036" i="1"/>
  <c r="O6058" i="1"/>
  <c r="O6046" i="1"/>
  <c r="Q6056" i="1"/>
  <c r="Q6044" i="1"/>
  <c r="S6054" i="1"/>
  <c r="S6042" i="1"/>
  <c r="U6052" i="1"/>
  <c r="U6040" i="1"/>
  <c r="N6051" i="1"/>
  <c r="N6039" i="1"/>
  <c r="P6049" i="1"/>
  <c r="P6037" i="1"/>
  <c r="Q6047" i="1"/>
  <c r="Q6059" i="1"/>
  <c r="S6045" i="1"/>
  <c r="S6057" i="1"/>
  <c r="U6043" i="1"/>
  <c r="U6055" i="1"/>
  <c r="N6042" i="1"/>
  <c r="N6054" i="1"/>
  <c r="P6040" i="1"/>
  <c r="P6052" i="1"/>
  <c r="R6038" i="1"/>
  <c r="R6050" i="1"/>
  <c r="S6048" i="1"/>
  <c r="S6036" i="1"/>
  <c r="U6058" i="1"/>
  <c r="U6046" i="1"/>
  <c r="N6057" i="1"/>
  <c r="N6045" i="1"/>
  <c r="P6055" i="1"/>
  <c r="P6043" i="1"/>
  <c r="R6053" i="1"/>
  <c r="R6041" i="1"/>
  <c r="T6051" i="1"/>
  <c r="T6039" i="1"/>
  <c r="M6050" i="1"/>
  <c r="M6038" i="1"/>
  <c r="N6048" i="1"/>
  <c r="N6036" i="1"/>
  <c r="P6046" i="1"/>
  <c r="P6058" i="1"/>
  <c r="R6044" i="1"/>
  <c r="R6056" i="1"/>
  <c r="T6042" i="1"/>
  <c r="T6054" i="1"/>
  <c r="M6053" i="1"/>
  <c r="M6041" i="1"/>
  <c r="O6051" i="1"/>
  <c r="O6039" i="1"/>
  <c r="Q6049" i="1"/>
  <c r="Q6037" i="1"/>
  <c r="L1872" i="1"/>
  <c r="L1476" i="1"/>
  <c r="U1872" i="1"/>
  <c r="U1476" i="1"/>
  <c r="L1472" i="1"/>
  <c r="L1868" i="1"/>
  <c r="U1468" i="1"/>
  <c r="U1864" i="1"/>
  <c r="S1849" i="1"/>
  <c r="S1453" i="1"/>
  <c r="N1871" i="1"/>
  <c r="N1475" i="1"/>
  <c r="U1856" i="1"/>
  <c r="U1460" i="1"/>
  <c r="L1462" i="1"/>
  <c r="L1858" i="1"/>
  <c r="N1863" i="1"/>
  <c r="N1467" i="1"/>
  <c r="P1847" i="1"/>
  <c r="P1451" i="1"/>
  <c r="L1862" i="1"/>
  <c r="L1466" i="1"/>
  <c r="L1841" i="1"/>
  <c r="L1445" i="1"/>
  <c r="T1474" i="1"/>
  <c r="T1870" i="1"/>
  <c r="O1471" i="1"/>
  <c r="O1867" i="1"/>
  <c r="S1467" i="1"/>
  <c r="S1863" i="1"/>
  <c r="N1464" i="1"/>
  <c r="N1860" i="1"/>
  <c r="R1460" i="1"/>
  <c r="R1856" i="1"/>
  <c r="T1852" i="1"/>
  <c r="T1456" i="1"/>
  <c r="N1848" i="1"/>
  <c r="N1452" i="1"/>
  <c r="N1842" i="1"/>
  <c r="N1446" i="1"/>
  <c r="L1866" i="1"/>
  <c r="L1470" i="1"/>
  <c r="L1845" i="1"/>
  <c r="L1449" i="1"/>
  <c r="R1475" i="1"/>
  <c r="R1871" i="1"/>
  <c r="M1472" i="1"/>
  <c r="M1868" i="1"/>
  <c r="Q1468" i="1"/>
  <c r="Q1864" i="1"/>
  <c r="U1464" i="1"/>
  <c r="U1860" i="1"/>
  <c r="P1857" i="1"/>
  <c r="P1461" i="1"/>
  <c r="T1457" i="1"/>
  <c r="T1853" i="1"/>
  <c r="N1453" i="1"/>
  <c r="N1849" i="1"/>
  <c r="P1844" i="1"/>
  <c r="P1448" i="1"/>
  <c r="L1473" i="1"/>
  <c r="L1869" i="1"/>
  <c r="L1849" i="1"/>
  <c r="L1453" i="1"/>
  <c r="N1872" i="1"/>
  <c r="N1476" i="1"/>
  <c r="R1868" i="1"/>
  <c r="R1472" i="1"/>
  <c r="M1865" i="1"/>
  <c r="M1469" i="1"/>
  <c r="Q1861" i="1"/>
  <c r="Q1465" i="1"/>
  <c r="U1857" i="1"/>
  <c r="U1461" i="1"/>
  <c r="P1854" i="1"/>
  <c r="P1458" i="1"/>
  <c r="U1849" i="1"/>
  <c r="U1453" i="1"/>
  <c r="N1449" i="1"/>
  <c r="N1845" i="1"/>
  <c r="L1860" i="1"/>
  <c r="L1464" i="1"/>
  <c r="L1844" i="1"/>
  <c r="L1448" i="1"/>
  <c r="T1872" i="1"/>
  <c r="T1476" i="1"/>
  <c r="M1871" i="1"/>
  <c r="M1475" i="1"/>
  <c r="O1869" i="1"/>
  <c r="O1473" i="1"/>
  <c r="Q1867" i="1"/>
  <c r="Q1471" i="1"/>
  <c r="S1865" i="1"/>
  <c r="S1469" i="1"/>
  <c r="U1863" i="1"/>
  <c r="U1467" i="1"/>
  <c r="N1862" i="1"/>
  <c r="N1466" i="1"/>
  <c r="P1860" i="1"/>
  <c r="P1464" i="1"/>
  <c r="R1858" i="1"/>
  <c r="R1462" i="1"/>
  <c r="T1856" i="1"/>
  <c r="T1460" i="1"/>
  <c r="M1855" i="1"/>
  <c r="M1459" i="1"/>
  <c r="N1853" i="1"/>
  <c r="N1457" i="1"/>
  <c r="T1850" i="1"/>
  <c r="T1454" i="1"/>
  <c r="P1848" i="1"/>
  <c r="P1452" i="1"/>
  <c r="M1450" i="1"/>
  <c r="M1846" i="1"/>
  <c r="M1843" i="1"/>
  <c r="M1447" i="1"/>
  <c r="N1477" i="1"/>
  <c r="N1873" i="1"/>
  <c r="P1871" i="1"/>
  <c r="P1475" i="1"/>
  <c r="R1869" i="1"/>
  <c r="R1473" i="1"/>
  <c r="T1867" i="1"/>
  <c r="T1471" i="1"/>
  <c r="M1866" i="1"/>
  <c r="M1470" i="1"/>
  <c r="O1864" i="1"/>
  <c r="O1468" i="1"/>
  <c r="Q1862" i="1"/>
  <c r="Q1466" i="1"/>
  <c r="S1860" i="1"/>
  <c r="S1464" i="1"/>
  <c r="U1462" i="1"/>
  <c r="U1858" i="1"/>
  <c r="N1461" i="1"/>
  <c r="N1857" i="1"/>
  <c r="P1855" i="1"/>
  <c r="P1459" i="1"/>
  <c r="R1457" i="1"/>
  <c r="R1853" i="1"/>
  <c r="O1851" i="1"/>
  <c r="O1455" i="1"/>
  <c r="T1452" i="1"/>
  <c r="T1848" i="1"/>
  <c r="Q1846" i="1"/>
  <c r="Q1450" i="1"/>
  <c r="N1844" i="1"/>
  <c r="N1448" i="1"/>
  <c r="T1447" i="1"/>
  <c r="T1843" i="1"/>
  <c r="M1842" i="1"/>
  <c r="M1446" i="1"/>
  <c r="O1444" i="1"/>
  <c r="O1840" i="1"/>
  <c r="Q1838" i="1"/>
  <c r="Q1442" i="1"/>
  <c r="T1842" i="1"/>
  <c r="T1446" i="1"/>
  <c r="M1841" i="1"/>
  <c r="M1445" i="1"/>
  <c r="O1839" i="1"/>
  <c r="O1443" i="1"/>
  <c r="U1852" i="1"/>
  <c r="U1456" i="1"/>
  <c r="N1851" i="1"/>
  <c r="N1455" i="1"/>
  <c r="P1849" i="1"/>
  <c r="P1453" i="1"/>
  <c r="R1847" i="1"/>
  <c r="R1451" i="1"/>
  <c r="T1845" i="1"/>
  <c r="T1449" i="1"/>
  <c r="M1844" i="1"/>
  <c r="M1448" i="1"/>
  <c r="O1842" i="1"/>
  <c r="O1446" i="1"/>
  <c r="Q1840" i="1"/>
  <c r="Q1444" i="1"/>
  <c r="S1838" i="1"/>
  <c r="S1442" i="1"/>
  <c r="L6136" i="1"/>
  <c r="L6148" i="1"/>
  <c r="R6142" i="1"/>
  <c r="R6154" i="1"/>
  <c r="T6140" i="1"/>
  <c r="T6152" i="1"/>
  <c r="M6139" i="1"/>
  <c r="M6151" i="1"/>
  <c r="O6137" i="1"/>
  <c r="O6149" i="1"/>
  <c r="Q6135" i="1"/>
  <c r="Q6147" i="1"/>
  <c r="S6133" i="1"/>
  <c r="S6145" i="1"/>
  <c r="L6143" i="1"/>
  <c r="L6155" i="1"/>
  <c r="P6143" i="1"/>
  <c r="P6155" i="1"/>
  <c r="R6141" i="1"/>
  <c r="R6153" i="1"/>
  <c r="T6151" i="1"/>
  <c r="T6139" i="1"/>
  <c r="M6150" i="1"/>
  <c r="M6138" i="1"/>
  <c r="O6148" i="1"/>
  <c r="O6136" i="1"/>
  <c r="Q6146" i="1"/>
  <c r="Q6134" i="1"/>
  <c r="S6144" i="1"/>
  <c r="S6132" i="1"/>
  <c r="L6146" i="1"/>
  <c r="L6134" i="1"/>
  <c r="P6142" i="1"/>
  <c r="P6154" i="1"/>
  <c r="R6152" i="1"/>
  <c r="R6140" i="1"/>
  <c r="T6150" i="1"/>
  <c r="T6138" i="1"/>
  <c r="M6149" i="1"/>
  <c r="M6137" i="1"/>
  <c r="O6147" i="1"/>
  <c r="O6135" i="1"/>
  <c r="Q6145" i="1"/>
  <c r="Q6133" i="1"/>
  <c r="L6141" i="1"/>
  <c r="L6153" i="1"/>
  <c r="N6143" i="1"/>
  <c r="N6155" i="1"/>
  <c r="P6153" i="1"/>
  <c r="P6141" i="1"/>
  <c r="R6151" i="1"/>
  <c r="R6139" i="1"/>
  <c r="T6149" i="1"/>
  <c r="T6137" i="1"/>
  <c r="M6148" i="1"/>
  <c r="M6136" i="1"/>
  <c r="O6146" i="1"/>
  <c r="O6134" i="1"/>
  <c r="Q6144" i="1"/>
  <c r="Q6132" i="1"/>
  <c r="L6184" i="1"/>
  <c r="L6196" i="1"/>
  <c r="R6190" i="1"/>
  <c r="R6202" i="1"/>
  <c r="T6188" i="1"/>
  <c r="T6200" i="1"/>
  <c r="M6187" i="1"/>
  <c r="M6199" i="1"/>
  <c r="O6185" i="1"/>
  <c r="O6197" i="1"/>
  <c r="Q6183" i="1"/>
  <c r="Q6195" i="1"/>
  <c r="S6193" i="1"/>
  <c r="S6181" i="1"/>
  <c r="L6203" i="1"/>
  <c r="L6191" i="1"/>
  <c r="P6203" i="1"/>
  <c r="P6191" i="1"/>
  <c r="R6201" i="1"/>
  <c r="R6189" i="1"/>
  <c r="T6199" i="1"/>
  <c r="T6187" i="1"/>
  <c r="M6198" i="1"/>
  <c r="M6186" i="1"/>
  <c r="O6196" i="1"/>
  <c r="O6184" i="1"/>
  <c r="Q6194" i="1"/>
  <c r="Q6182" i="1"/>
  <c r="S6192" i="1"/>
  <c r="S6180" i="1"/>
  <c r="L6194" i="1"/>
  <c r="L6182" i="1"/>
  <c r="P6190" i="1"/>
  <c r="P6202" i="1"/>
  <c r="R6188" i="1"/>
  <c r="R6200" i="1"/>
  <c r="T6198" i="1"/>
  <c r="T6186" i="1"/>
  <c r="M6197" i="1"/>
  <c r="M6185" i="1"/>
  <c r="O6195" i="1"/>
  <c r="O6183" i="1"/>
  <c r="Q6193" i="1"/>
  <c r="Q6181" i="1"/>
  <c r="L6201" i="1"/>
  <c r="L6189" i="1"/>
  <c r="N6203" i="1"/>
  <c r="N6191" i="1"/>
  <c r="P6201" i="1"/>
  <c r="P6189" i="1"/>
  <c r="R6199" i="1"/>
  <c r="R6187" i="1"/>
  <c r="T6197" i="1"/>
  <c r="T6185" i="1"/>
  <c r="M6196" i="1"/>
  <c r="M6184" i="1"/>
  <c r="O6194" i="1"/>
  <c r="O6182" i="1"/>
  <c r="Q6192" i="1"/>
  <c r="Q6180" i="1"/>
  <c r="P1834" i="1"/>
  <c r="P1438" i="1"/>
  <c r="T1822" i="1"/>
  <c r="T1426" i="1"/>
  <c r="M1813" i="1"/>
  <c r="M1417" i="1"/>
  <c r="P1802" i="1"/>
  <c r="P1406" i="1"/>
  <c r="L1808" i="1"/>
  <c r="L1412" i="1"/>
  <c r="M1835" i="1"/>
  <c r="M1439" i="1"/>
  <c r="Q1831" i="1"/>
  <c r="Q1435" i="1"/>
  <c r="U1827" i="1"/>
  <c r="U1431" i="1"/>
  <c r="P1824" i="1"/>
  <c r="P1428" i="1"/>
  <c r="T1820" i="1"/>
  <c r="T1424" i="1"/>
  <c r="O1817" i="1"/>
  <c r="O1421" i="1"/>
  <c r="S1813" i="1"/>
  <c r="S1417" i="1"/>
  <c r="N1810" i="1"/>
  <c r="N1414" i="1"/>
  <c r="R1806" i="1"/>
  <c r="R1410" i="1"/>
  <c r="M1407" i="1"/>
  <c r="M1803" i="1"/>
  <c r="M1441" i="1"/>
  <c r="M1837" i="1"/>
  <c r="Q1825" i="1"/>
  <c r="Q1429" i="1"/>
  <c r="T1814" i="1"/>
  <c r="T1418" i="1"/>
  <c r="N1804" i="1"/>
  <c r="N1408" i="1"/>
  <c r="L1814" i="1"/>
  <c r="L1418" i="1"/>
  <c r="S1835" i="1"/>
  <c r="S1439" i="1"/>
  <c r="N1832" i="1"/>
  <c r="N1436" i="1"/>
  <c r="R1828" i="1"/>
  <c r="R1432" i="1"/>
  <c r="M1825" i="1"/>
  <c r="M1429" i="1"/>
  <c r="Q1821" i="1"/>
  <c r="Q1425" i="1"/>
  <c r="U1817" i="1"/>
  <c r="U1421" i="1"/>
  <c r="P1814" i="1"/>
  <c r="P1418" i="1"/>
  <c r="T1810" i="1"/>
  <c r="T1414" i="1"/>
  <c r="O1807" i="1"/>
  <c r="O1411" i="1"/>
  <c r="S1803" i="1"/>
  <c r="S1407" i="1"/>
  <c r="O1439" i="1"/>
  <c r="O1835" i="1"/>
  <c r="R1428" i="1"/>
  <c r="R1824" i="1"/>
  <c r="U1813" i="1"/>
  <c r="U1417" i="1"/>
  <c r="O1803" i="1"/>
  <c r="O1407" i="1"/>
  <c r="L1416" i="1"/>
  <c r="L1812" i="1"/>
  <c r="Q1835" i="1"/>
  <c r="Q1439" i="1"/>
  <c r="U1435" i="1"/>
  <c r="U1831" i="1"/>
  <c r="P1432" i="1"/>
  <c r="P1828" i="1"/>
  <c r="T1428" i="1"/>
  <c r="T1824" i="1"/>
  <c r="O1425" i="1"/>
  <c r="O1821" i="1"/>
  <c r="S1421" i="1"/>
  <c r="S1817" i="1"/>
  <c r="N1418" i="1"/>
  <c r="N1814" i="1"/>
  <c r="R1414" i="1"/>
  <c r="R1810" i="1"/>
  <c r="M1411" i="1"/>
  <c r="M1807" i="1"/>
  <c r="Q1407" i="1"/>
  <c r="Q1803" i="1"/>
  <c r="L1431" i="1"/>
  <c r="L1827" i="1"/>
  <c r="L1811" i="1"/>
  <c r="L1415" i="1"/>
  <c r="N1837" i="1"/>
  <c r="N1441" i="1"/>
  <c r="P1835" i="1"/>
  <c r="P1439" i="1"/>
  <c r="R1833" i="1"/>
  <c r="R1437" i="1"/>
  <c r="T1831" i="1"/>
  <c r="T1435" i="1"/>
  <c r="M1830" i="1"/>
  <c r="M1434" i="1"/>
  <c r="O1828" i="1"/>
  <c r="O1432" i="1"/>
  <c r="Q1826" i="1"/>
  <c r="Q1430" i="1"/>
  <c r="S1824" i="1"/>
  <c r="S1428" i="1"/>
  <c r="U1822" i="1"/>
  <c r="U1426" i="1"/>
  <c r="N1425" i="1"/>
  <c r="N1821" i="1"/>
  <c r="P1819" i="1"/>
  <c r="P1423" i="1"/>
  <c r="R1421" i="1"/>
  <c r="R1817" i="1"/>
  <c r="T1815" i="1"/>
  <c r="T1419" i="1"/>
  <c r="M1814" i="1"/>
  <c r="M1418" i="1"/>
  <c r="O1812" i="1"/>
  <c r="O1416" i="1"/>
  <c r="Q1414" i="1"/>
  <c r="Q1810" i="1"/>
  <c r="S1808" i="1"/>
  <c r="S1412" i="1"/>
  <c r="U1806" i="1"/>
  <c r="U1410" i="1"/>
  <c r="N1805" i="1"/>
  <c r="N1409" i="1"/>
  <c r="P1407" i="1"/>
  <c r="P1803" i="1"/>
  <c r="L1837" i="1"/>
  <c r="L1441" i="1"/>
  <c r="L1821" i="1"/>
  <c r="L1425" i="1"/>
  <c r="L1805" i="1"/>
  <c r="L1409" i="1"/>
  <c r="Q1836" i="1"/>
  <c r="Q1440" i="1"/>
  <c r="S1834" i="1"/>
  <c r="S1438" i="1"/>
  <c r="U1832" i="1"/>
  <c r="U1436" i="1"/>
  <c r="N1831" i="1"/>
  <c r="N1435" i="1"/>
  <c r="P1829" i="1"/>
  <c r="P1433" i="1"/>
  <c r="R1827" i="1"/>
  <c r="R1431" i="1"/>
  <c r="T1825" i="1"/>
  <c r="T1429" i="1"/>
  <c r="M1824" i="1"/>
  <c r="M1428" i="1"/>
  <c r="O1822" i="1"/>
  <c r="O1426" i="1"/>
  <c r="Q1820" i="1"/>
  <c r="Q1424" i="1"/>
  <c r="S1818" i="1"/>
  <c r="S1422" i="1"/>
  <c r="U1816" i="1"/>
  <c r="U1420" i="1"/>
  <c r="N1815" i="1"/>
  <c r="N1419" i="1"/>
  <c r="P1813" i="1"/>
  <c r="P1417" i="1"/>
  <c r="R1811" i="1"/>
  <c r="R1415" i="1"/>
  <c r="T1809" i="1"/>
  <c r="T1413" i="1"/>
  <c r="M1808" i="1"/>
  <c r="M1412" i="1"/>
  <c r="O1806" i="1"/>
  <c r="O1410" i="1"/>
  <c r="Q1804" i="1"/>
  <c r="Q1408" i="1"/>
  <c r="S1802" i="1"/>
  <c r="S1406" i="1"/>
  <c r="L6100" i="1"/>
  <c r="L6088" i="1"/>
  <c r="R6106" i="1"/>
  <c r="R6094" i="1"/>
  <c r="T6104" i="1"/>
  <c r="T6092" i="1"/>
  <c r="M6103" i="1"/>
  <c r="M6091" i="1"/>
  <c r="O6101" i="1"/>
  <c r="O6089" i="1"/>
  <c r="Q6099" i="1"/>
  <c r="Q6087" i="1"/>
  <c r="S6097" i="1"/>
  <c r="S6085" i="1"/>
  <c r="L6107" i="1"/>
  <c r="L6095" i="1"/>
  <c r="P6107" i="1"/>
  <c r="P6095" i="1"/>
  <c r="R6105" i="1"/>
  <c r="R6093" i="1"/>
  <c r="T6103" i="1"/>
  <c r="T6091" i="1"/>
  <c r="M6102" i="1"/>
  <c r="M6090" i="1"/>
  <c r="O6100" i="1"/>
  <c r="O6088" i="1"/>
  <c r="Q6086" i="1"/>
  <c r="Q6098" i="1"/>
  <c r="S6084" i="1"/>
  <c r="S6096" i="1"/>
  <c r="L6098" i="1"/>
  <c r="L6086" i="1"/>
  <c r="P6106" i="1"/>
  <c r="P6094" i="1"/>
  <c r="R6104" i="1"/>
  <c r="R6092" i="1"/>
  <c r="T6102" i="1"/>
  <c r="T6090" i="1"/>
  <c r="M6101" i="1"/>
  <c r="M6089" i="1"/>
  <c r="O6099" i="1"/>
  <c r="O6087" i="1"/>
  <c r="Q6085" i="1"/>
  <c r="Q6097" i="1"/>
  <c r="L6105" i="1"/>
  <c r="L6093" i="1"/>
  <c r="N6107" i="1"/>
  <c r="N6095" i="1"/>
  <c r="P6105" i="1"/>
  <c r="P6093" i="1"/>
  <c r="R6103" i="1"/>
  <c r="R6091" i="1"/>
  <c r="T6101" i="1"/>
  <c r="T6089" i="1"/>
  <c r="M6100" i="1"/>
  <c r="M6088" i="1"/>
  <c r="O6098" i="1"/>
  <c r="O6086" i="1"/>
  <c r="Q6096" i="1"/>
  <c r="Q6084" i="1"/>
  <c r="M7341" i="1"/>
  <c r="Q7341" i="1"/>
  <c r="U7341" i="1"/>
  <c r="P7342" i="1"/>
  <c r="T7342" i="1"/>
  <c r="O7343" i="1"/>
  <c r="S7343" i="1"/>
  <c r="N7344" i="1"/>
  <c r="R7344" i="1"/>
  <c r="M7345" i="1"/>
  <c r="Q7345" i="1"/>
  <c r="U7345" i="1"/>
  <c r="P7346" i="1"/>
  <c r="T7346" i="1"/>
  <c r="O7347" i="1"/>
  <c r="S7347" i="1"/>
  <c r="N7348" i="1"/>
  <c r="R7348" i="1"/>
  <c r="M7349" i="1"/>
  <c r="Q7349" i="1"/>
  <c r="U7349" i="1"/>
  <c r="P7350" i="1"/>
  <c r="T7350" i="1"/>
  <c r="O7351" i="1"/>
  <c r="S7351" i="1"/>
  <c r="N7352" i="1"/>
  <c r="R7352" i="1"/>
  <c r="M7353" i="1"/>
  <c r="Q7353" i="1"/>
  <c r="U7353" i="1"/>
  <c r="P7354" i="1"/>
  <c r="T7354" i="1"/>
  <c r="O7355" i="1"/>
  <c r="S7355" i="1"/>
  <c r="N7356" i="1"/>
  <c r="R7356" i="1"/>
  <c r="M7357" i="1"/>
  <c r="Q7357" i="1"/>
  <c r="U7357" i="1"/>
  <c r="P7358" i="1"/>
  <c r="T7358" i="1"/>
  <c r="O7359" i="1"/>
  <c r="S7359" i="1"/>
  <c r="N7360" i="1"/>
  <c r="R7360" i="1"/>
  <c r="M7361" i="1"/>
  <c r="Q7361" i="1"/>
  <c r="U7361" i="1"/>
  <c r="P7362" i="1"/>
  <c r="T7362" i="1"/>
  <c r="O7363" i="1"/>
  <c r="S7363" i="1"/>
  <c r="N7364" i="1"/>
  <c r="R7364" i="1"/>
  <c r="M7365" i="1"/>
  <c r="Q7365" i="1"/>
  <c r="U7365" i="1"/>
  <c r="P7366" i="1"/>
  <c r="T7366" i="1"/>
  <c r="O7367" i="1"/>
  <c r="S7367" i="1"/>
  <c r="N7368" i="1"/>
  <c r="R7368" i="1"/>
  <c r="M7369" i="1"/>
  <c r="Q7369" i="1"/>
  <c r="U7369" i="1"/>
  <c r="P7370" i="1"/>
  <c r="T7370" i="1"/>
  <c r="O7371" i="1"/>
  <c r="S7371" i="1"/>
  <c r="N7372" i="1"/>
  <c r="R7372" i="1"/>
  <c r="M7373" i="1"/>
  <c r="Q7373" i="1"/>
  <c r="U7373" i="1"/>
  <c r="P7374" i="1"/>
  <c r="T7374" i="1"/>
  <c r="O7375" i="1"/>
  <c r="S7375" i="1"/>
  <c r="N7376" i="1"/>
  <c r="R7376" i="1"/>
  <c r="L7342" i="1"/>
  <c r="L7346" i="1"/>
  <c r="L7350" i="1"/>
  <c r="L7354" i="1"/>
  <c r="L7358" i="1"/>
  <c r="L7362" i="1"/>
  <c r="L7366" i="1"/>
  <c r="L7370" i="1"/>
  <c r="L7374" i="1"/>
  <c r="N7089" i="1"/>
  <c r="R7089" i="1"/>
  <c r="N7090" i="1"/>
  <c r="R7090" i="1"/>
  <c r="N7091" i="1"/>
  <c r="R7091" i="1"/>
  <c r="N7092" i="1"/>
  <c r="R7092" i="1"/>
  <c r="N7093" i="1"/>
  <c r="R7093" i="1"/>
  <c r="N7094" i="1"/>
  <c r="R7094" i="1"/>
  <c r="N7095" i="1"/>
  <c r="R7095" i="1"/>
  <c r="N7096" i="1"/>
  <c r="R7096" i="1"/>
  <c r="N7097" i="1"/>
  <c r="R7097" i="1"/>
  <c r="N7098" i="1"/>
  <c r="R7098" i="1"/>
  <c r="N7099" i="1"/>
  <c r="R7099" i="1"/>
  <c r="N7100" i="1"/>
  <c r="R7100" i="1"/>
  <c r="N7101" i="1"/>
  <c r="R7101" i="1"/>
  <c r="N7102" i="1"/>
  <c r="R7102" i="1"/>
  <c r="N7103" i="1"/>
  <c r="R7103" i="1"/>
  <c r="N7104" i="1"/>
  <c r="R7104" i="1"/>
  <c r="N7105" i="1"/>
  <c r="R7105" i="1"/>
  <c r="N7106" i="1"/>
  <c r="R7106" i="1"/>
  <c r="N7107" i="1"/>
  <c r="R7107" i="1"/>
  <c r="N7108" i="1"/>
  <c r="R7108" i="1"/>
  <c r="N7109" i="1"/>
  <c r="R7109" i="1"/>
  <c r="N7110" i="1"/>
  <c r="R7110" i="1"/>
  <c r="N7111" i="1"/>
  <c r="R7111" i="1"/>
  <c r="N7112" i="1"/>
  <c r="R7112" i="1"/>
  <c r="N7113" i="1"/>
  <c r="R7113" i="1"/>
  <c r="N7114" i="1"/>
  <c r="R7114" i="1"/>
  <c r="N7115" i="1"/>
  <c r="R7115" i="1"/>
  <c r="N7116" i="1"/>
  <c r="R7116" i="1"/>
  <c r="N7117" i="1"/>
  <c r="R7117" i="1"/>
  <c r="N7118" i="1"/>
  <c r="R7118" i="1"/>
  <c r="N7119" i="1"/>
  <c r="R7119" i="1"/>
  <c r="N7120" i="1"/>
  <c r="R7120" i="1"/>
  <c r="N7121" i="1"/>
  <c r="R7121" i="1"/>
  <c r="N7122" i="1"/>
  <c r="R7122" i="1"/>
  <c r="N7123" i="1"/>
  <c r="R7123" i="1"/>
  <c r="N7124" i="1"/>
  <c r="R7124" i="1"/>
  <c r="M7090" i="1"/>
  <c r="M7094" i="1"/>
  <c r="M7098" i="1"/>
  <c r="M7102" i="1"/>
  <c r="M7106" i="1"/>
  <c r="M7110" i="1"/>
  <c r="M7114" i="1"/>
  <c r="M7118" i="1"/>
  <c r="M7122" i="1"/>
  <c r="L7089" i="1"/>
  <c r="L7093" i="1"/>
  <c r="L7097" i="1"/>
  <c r="L7101" i="1"/>
  <c r="L7105" i="1"/>
  <c r="L7109" i="1"/>
  <c r="L7113" i="1"/>
  <c r="L7117" i="1"/>
  <c r="L7121" i="1"/>
  <c r="N7341" i="1"/>
  <c r="R7341" i="1"/>
  <c r="M7342" i="1"/>
  <c r="Q7342" i="1"/>
  <c r="U7342" i="1"/>
  <c r="P7343" i="1"/>
  <c r="T7343" i="1"/>
  <c r="O7344" i="1"/>
  <c r="S7344" i="1"/>
  <c r="N7345" i="1"/>
  <c r="R7345" i="1"/>
  <c r="M7346" i="1"/>
  <c r="Q7346" i="1"/>
  <c r="U7346" i="1"/>
  <c r="P7347" i="1"/>
  <c r="T7347" i="1"/>
  <c r="O7348" i="1"/>
  <c r="S7348" i="1"/>
  <c r="N7349" i="1"/>
  <c r="R7349" i="1"/>
  <c r="M7350" i="1"/>
  <c r="Q7350" i="1"/>
  <c r="U7350" i="1"/>
  <c r="P7351" i="1"/>
  <c r="T7351" i="1"/>
  <c r="O7352" i="1"/>
  <c r="S7352" i="1"/>
  <c r="N7353" i="1"/>
  <c r="R7353" i="1"/>
  <c r="M7354" i="1"/>
  <c r="Q7354" i="1"/>
  <c r="U7354" i="1"/>
  <c r="P7355" i="1"/>
  <c r="T7355" i="1"/>
  <c r="O7356" i="1"/>
  <c r="S7356" i="1"/>
  <c r="N7357" i="1"/>
  <c r="R7357" i="1"/>
  <c r="M7358" i="1"/>
  <c r="Q7358" i="1"/>
  <c r="U7358" i="1"/>
  <c r="P7359" i="1"/>
  <c r="T7359" i="1"/>
  <c r="O7360" i="1"/>
  <c r="S7360" i="1"/>
  <c r="N7361" i="1"/>
  <c r="R7361" i="1"/>
  <c r="M7362" i="1"/>
  <c r="Q7362" i="1"/>
  <c r="U7362" i="1"/>
  <c r="P7363" i="1"/>
  <c r="T7363" i="1"/>
  <c r="O7364" i="1"/>
  <c r="S7364" i="1"/>
  <c r="N7365" i="1"/>
  <c r="R7365" i="1"/>
  <c r="M7366" i="1"/>
  <c r="Q7366" i="1"/>
  <c r="U7366" i="1"/>
  <c r="P7367" i="1"/>
  <c r="T7367" i="1"/>
  <c r="O7368" i="1"/>
  <c r="S7368" i="1"/>
  <c r="N7369" i="1"/>
  <c r="R7369" i="1"/>
  <c r="M7370" i="1"/>
  <c r="Q7370" i="1"/>
  <c r="U7370" i="1"/>
  <c r="P7371" i="1"/>
  <c r="T7371" i="1"/>
  <c r="O7372" i="1"/>
  <c r="S7372" i="1"/>
  <c r="N7373" i="1"/>
  <c r="R7373" i="1"/>
  <c r="M7374" i="1"/>
  <c r="Q7374" i="1"/>
  <c r="U7374" i="1"/>
  <c r="P7375" i="1"/>
  <c r="T7375" i="1"/>
  <c r="O7376" i="1"/>
  <c r="S7376" i="1"/>
  <c r="L7343" i="1"/>
  <c r="L7347" i="1"/>
  <c r="L7351" i="1"/>
  <c r="L7355" i="1"/>
  <c r="L7359" i="1"/>
  <c r="L7363" i="1"/>
  <c r="L7367" i="1"/>
  <c r="L7371" i="1"/>
  <c r="L7375" i="1"/>
  <c r="O7089" i="1"/>
  <c r="S7089" i="1"/>
  <c r="O7090" i="1"/>
  <c r="S7090" i="1"/>
  <c r="O7091" i="1"/>
  <c r="S7091" i="1"/>
  <c r="O7092" i="1"/>
  <c r="S7092" i="1"/>
  <c r="O7093" i="1"/>
  <c r="S7093" i="1"/>
  <c r="O7094" i="1"/>
  <c r="S7094" i="1"/>
  <c r="O7095" i="1"/>
  <c r="S7095" i="1"/>
  <c r="O7096" i="1"/>
  <c r="S7096" i="1"/>
  <c r="O7097" i="1"/>
  <c r="S7097" i="1"/>
  <c r="O7098" i="1"/>
  <c r="S7098" i="1"/>
  <c r="O7099" i="1"/>
  <c r="S7099" i="1"/>
  <c r="O7100" i="1"/>
  <c r="S7100" i="1"/>
  <c r="O7101" i="1"/>
  <c r="S7101" i="1"/>
  <c r="O7102" i="1"/>
  <c r="S7102" i="1"/>
  <c r="O7103" i="1"/>
  <c r="S7103" i="1"/>
  <c r="O7104" i="1"/>
  <c r="S7104" i="1"/>
  <c r="O7105" i="1"/>
  <c r="S7105" i="1"/>
  <c r="O7106" i="1"/>
  <c r="S7106" i="1"/>
  <c r="O7107" i="1"/>
  <c r="S7107" i="1"/>
  <c r="O7108" i="1"/>
  <c r="S7108" i="1"/>
  <c r="O7109" i="1"/>
  <c r="S7109" i="1"/>
  <c r="O7110" i="1"/>
  <c r="S7110" i="1"/>
  <c r="O7111" i="1"/>
  <c r="S7111" i="1"/>
  <c r="O7112" i="1"/>
  <c r="S7112" i="1"/>
  <c r="O7113" i="1"/>
  <c r="S7113" i="1"/>
  <c r="O7114" i="1"/>
  <c r="S7114" i="1"/>
  <c r="O7115" i="1"/>
  <c r="S7115" i="1"/>
  <c r="O7116" i="1"/>
  <c r="S7116" i="1"/>
  <c r="O7117" i="1"/>
  <c r="S7117" i="1"/>
  <c r="O7118" i="1"/>
  <c r="S7118" i="1"/>
  <c r="O7119" i="1"/>
  <c r="S7119" i="1"/>
  <c r="O7120" i="1"/>
  <c r="S7120" i="1"/>
  <c r="O7121" i="1"/>
  <c r="S7121" i="1"/>
  <c r="O7122" i="1"/>
  <c r="S7122" i="1"/>
  <c r="O7123" i="1"/>
  <c r="S7123" i="1"/>
  <c r="O7124" i="1"/>
  <c r="S7124" i="1"/>
  <c r="M7091" i="1"/>
  <c r="M7095" i="1"/>
  <c r="M7099" i="1"/>
  <c r="M7103" i="1"/>
  <c r="M7107" i="1"/>
  <c r="M7111" i="1"/>
  <c r="M7115" i="1"/>
  <c r="M7119" i="1"/>
  <c r="M7123" i="1"/>
  <c r="L7090" i="1"/>
  <c r="L7094" i="1"/>
  <c r="L7098" i="1"/>
  <c r="L7102" i="1"/>
  <c r="L7106" i="1"/>
  <c r="L7110" i="1"/>
  <c r="L7114" i="1"/>
  <c r="L7118" i="1"/>
  <c r="L7122" i="1"/>
  <c r="O7341" i="1"/>
  <c r="S7341" i="1"/>
  <c r="N7342" i="1"/>
  <c r="R7342" i="1"/>
  <c r="M7343" i="1"/>
  <c r="Q7343" i="1"/>
  <c r="U7343" i="1"/>
  <c r="P7344" i="1"/>
  <c r="T7344" i="1"/>
  <c r="O7345" i="1"/>
  <c r="S7345" i="1"/>
  <c r="N7346" i="1"/>
  <c r="R7346" i="1"/>
  <c r="M7347" i="1"/>
  <c r="Q7347" i="1"/>
  <c r="U7347" i="1"/>
  <c r="P7348" i="1"/>
  <c r="T7348" i="1"/>
  <c r="O7349" i="1"/>
  <c r="S7349" i="1"/>
  <c r="N7350" i="1"/>
  <c r="R7350" i="1"/>
  <c r="M7351" i="1"/>
  <c r="Q7351" i="1"/>
  <c r="U7351" i="1"/>
  <c r="P7352" i="1"/>
  <c r="T7352" i="1"/>
  <c r="O7353" i="1"/>
  <c r="S7353" i="1"/>
  <c r="N7354" i="1"/>
  <c r="R7354" i="1"/>
  <c r="M7355" i="1"/>
  <c r="Q7355" i="1"/>
  <c r="U7355" i="1"/>
  <c r="P7356" i="1"/>
  <c r="T7356" i="1"/>
  <c r="O7357" i="1"/>
  <c r="S7357" i="1"/>
  <c r="N7358" i="1"/>
  <c r="R7358" i="1"/>
  <c r="M7359" i="1"/>
  <c r="Q7359" i="1"/>
  <c r="U7359" i="1"/>
  <c r="P7360" i="1"/>
  <c r="T7360" i="1"/>
  <c r="O7361" i="1"/>
  <c r="S7361" i="1"/>
  <c r="N7362" i="1"/>
  <c r="R7362" i="1"/>
  <c r="M7363" i="1"/>
  <c r="Q7363" i="1"/>
  <c r="U7363" i="1"/>
  <c r="P7364" i="1"/>
  <c r="T7364" i="1"/>
  <c r="O7365" i="1"/>
  <c r="S7365" i="1"/>
  <c r="N7366" i="1"/>
  <c r="R7366" i="1"/>
  <c r="M7367" i="1"/>
  <c r="Q7367" i="1"/>
  <c r="U7367" i="1"/>
  <c r="P7368" i="1"/>
  <c r="T7368" i="1"/>
  <c r="O7369" i="1"/>
  <c r="S7369" i="1"/>
  <c r="N7370" i="1"/>
  <c r="R7370" i="1"/>
  <c r="M7371" i="1"/>
  <c r="Q7371" i="1"/>
  <c r="U7371" i="1"/>
  <c r="P7372" i="1"/>
  <c r="T7372" i="1"/>
  <c r="O7373" i="1"/>
  <c r="S7373" i="1"/>
  <c r="N7374" i="1"/>
  <c r="R7374" i="1"/>
  <c r="M7375" i="1"/>
  <c r="Q7375" i="1"/>
  <c r="U7375" i="1"/>
  <c r="P7376" i="1"/>
  <c r="T7376" i="1"/>
  <c r="L7344" i="1"/>
  <c r="L7348" i="1"/>
  <c r="L7352" i="1"/>
  <c r="L7356" i="1"/>
  <c r="L7360" i="1"/>
  <c r="L7364" i="1"/>
  <c r="L7368" i="1"/>
  <c r="L7372" i="1"/>
  <c r="L7376" i="1"/>
  <c r="P7089" i="1"/>
  <c r="T7089" i="1"/>
  <c r="P7090" i="1"/>
  <c r="T7090" i="1"/>
  <c r="P7091" i="1"/>
  <c r="T7091" i="1"/>
  <c r="P7092" i="1"/>
  <c r="T7092" i="1"/>
  <c r="P7093" i="1"/>
  <c r="T7093" i="1"/>
  <c r="P7094" i="1"/>
  <c r="T7094" i="1"/>
  <c r="P7095" i="1"/>
  <c r="T7095" i="1"/>
  <c r="P7096" i="1"/>
  <c r="T7096" i="1"/>
  <c r="P7097" i="1"/>
  <c r="T7097" i="1"/>
  <c r="P7098" i="1"/>
  <c r="T7098" i="1"/>
  <c r="P7099" i="1"/>
  <c r="T7099" i="1"/>
  <c r="P7100" i="1"/>
  <c r="T7100" i="1"/>
  <c r="P7101" i="1"/>
  <c r="T7101" i="1"/>
  <c r="P7102" i="1"/>
  <c r="T7102" i="1"/>
  <c r="P7103" i="1"/>
  <c r="T7103" i="1"/>
  <c r="P7104" i="1"/>
  <c r="T7104" i="1"/>
  <c r="P7105" i="1"/>
  <c r="T7105" i="1"/>
  <c r="P7106" i="1"/>
  <c r="T7106" i="1"/>
  <c r="P7107" i="1"/>
  <c r="T7107" i="1"/>
  <c r="P7108" i="1"/>
  <c r="T7108" i="1"/>
  <c r="P7109" i="1"/>
  <c r="T7109" i="1"/>
  <c r="P7110" i="1"/>
  <c r="T7110" i="1"/>
  <c r="P7111" i="1"/>
  <c r="T7111" i="1"/>
  <c r="P7112" i="1"/>
  <c r="T7112" i="1"/>
  <c r="P7113" i="1"/>
  <c r="T7113" i="1"/>
  <c r="P7114" i="1"/>
  <c r="T7114" i="1"/>
  <c r="P7115" i="1"/>
  <c r="T7115" i="1"/>
  <c r="P7116" i="1"/>
  <c r="T7116" i="1"/>
  <c r="P7117" i="1"/>
  <c r="T7117" i="1"/>
  <c r="P7118" i="1"/>
  <c r="T7118" i="1"/>
  <c r="P7119" i="1"/>
  <c r="T7119" i="1"/>
  <c r="P7120" i="1"/>
  <c r="T7120" i="1"/>
  <c r="P7121" i="1"/>
  <c r="T7121" i="1"/>
  <c r="P7122" i="1"/>
  <c r="T7122" i="1"/>
  <c r="P7123" i="1"/>
  <c r="T7123" i="1"/>
  <c r="P7124" i="1"/>
  <c r="T7124" i="1"/>
  <c r="M7092" i="1"/>
  <c r="M7096" i="1"/>
  <c r="M7100" i="1"/>
  <c r="M7104" i="1"/>
  <c r="M7108" i="1"/>
  <c r="M7112" i="1"/>
  <c r="M7116" i="1"/>
  <c r="M7120" i="1"/>
  <c r="M7124" i="1"/>
  <c r="L7091" i="1"/>
  <c r="L7095" i="1"/>
  <c r="L7099" i="1"/>
  <c r="L7103" i="1"/>
  <c r="L7107" i="1"/>
  <c r="L7111" i="1"/>
  <c r="L7115" i="1"/>
  <c r="L7119" i="1"/>
  <c r="L7123" i="1"/>
  <c r="P7341" i="1"/>
  <c r="T7341" i="1"/>
  <c r="O7342" i="1"/>
  <c r="S7342" i="1"/>
  <c r="N7343" i="1"/>
  <c r="R7343" i="1"/>
  <c r="M7344" i="1"/>
  <c r="Q7344" i="1"/>
  <c r="U7344" i="1"/>
  <c r="P7345" i="1"/>
  <c r="T7345" i="1"/>
  <c r="O7346" i="1"/>
  <c r="S7346" i="1"/>
  <c r="N7347" i="1"/>
  <c r="R7347" i="1"/>
  <c r="M7348" i="1"/>
  <c r="Q7348" i="1"/>
  <c r="U7348" i="1"/>
  <c r="P7349" i="1"/>
  <c r="T7349" i="1"/>
  <c r="O7350" i="1"/>
  <c r="S7350" i="1"/>
  <c r="N7351" i="1"/>
  <c r="R7351" i="1"/>
  <c r="M7352" i="1"/>
  <c r="Q7352" i="1"/>
  <c r="U7352" i="1"/>
  <c r="P7353" i="1"/>
  <c r="T7353" i="1"/>
  <c r="O7354" i="1"/>
  <c r="S7354" i="1"/>
  <c r="N7355" i="1"/>
  <c r="R7355" i="1"/>
  <c r="M7356" i="1"/>
  <c r="Q7356" i="1"/>
  <c r="U7356" i="1"/>
  <c r="P7357" i="1"/>
  <c r="T7357" i="1"/>
  <c r="O7358" i="1"/>
  <c r="S7358" i="1"/>
  <c r="N7359" i="1"/>
  <c r="R7359" i="1"/>
  <c r="M7360" i="1"/>
  <c r="Q7360" i="1"/>
  <c r="U7360" i="1"/>
  <c r="P7361" i="1"/>
  <c r="T7361" i="1"/>
  <c r="O7362" i="1"/>
  <c r="S7362" i="1"/>
  <c r="N7363" i="1"/>
  <c r="R7363" i="1"/>
  <c r="M7364" i="1"/>
  <c r="Q7364" i="1"/>
  <c r="U7364" i="1"/>
  <c r="P7365" i="1"/>
  <c r="T7365" i="1"/>
  <c r="O7366" i="1"/>
  <c r="S7366" i="1"/>
  <c r="N7367" i="1"/>
  <c r="R7367" i="1"/>
  <c r="M7368" i="1"/>
  <c r="Q7368" i="1"/>
  <c r="U7368" i="1"/>
  <c r="P7369" i="1"/>
  <c r="T7369" i="1"/>
  <c r="O7370" i="1"/>
  <c r="S7370" i="1"/>
  <c r="N7371" i="1"/>
  <c r="R7371" i="1"/>
  <c r="M7372" i="1"/>
  <c r="Q7372" i="1"/>
  <c r="U7372" i="1"/>
  <c r="P7373" i="1"/>
  <c r="T7373" i="1"/>
  <c r="O7374" i="1"/>
  <c r="S7374" i="1"/>
  <c r="N7375" i="1"/>
  <c r="R7375" i="1"/>
  <c r="M7376" i="1"/>
  <c r="Q7376" i="1"/>
  <c r="U7376" i="1"/>
  <c r="L7345" i="1"/>
  <c r="L7349" i="1"/>
  <c r="L7353" i="1"/>
  <c r="L7357" i="1"/>
  <c r="L7361" i="1"/>
  <c r="L7365" i="1"/>
  <c r="L7369" i="1"/>
  <c r="L7373" i="1"/>
  <c r="L7341" i="1"/>
  <c r="Q7089" i="1"/>
  <c r="U7089" i="1"/>
  <c r="Q7090" i="1"/>
  <c r="U7090" i="1"/>
  <c r="Q7091" i="1"/>
  <c r="U7091" i="1"/>
  <c r="Q7092" i="1"/>
  <c r="U7092" i="1"/>
  <c r="Q7093" i="1"/>
  <c r="U7093" i="1"/>
  <c r="Q7094" i="1"/>
  <c r="U7094" i="1"/>
  <c r="Q7095" i="1"/>
  <c r="U7095" i="1"/>
  <c r="Q7096" i="1"/>
  <c r="U7096" i="1"/>
  <c r="Q7097" i="1"/>
  <c r="U7097" i="1"/>
  <c r="Q7098" i="1"/>
  <c r="U7098" i="1"/>
  <c r="Q7099" i="1"/>
  <c r="U7099" i="1"/>
  <c r="Q7100" i="1"/>
  <c r="U7100" i="1"/>
  <c r="Q7101" i="1"/>
  <c r="U7101" i="1"/>
  <c r="Q7102" i="1"/>
  <c r="U7102" i="1"/>
  <c r="Q7103" i="1"/>
  <c r="U7103" i="1"/>
  <c r="Q7104" i="1"/>
  <c r="U7104" i="1"/>
  <c r="Q7105" i="1"/>
  <c r="U7105" i="1"/>
  <c r="Q7106" i="1"/>
  <c r="U7106" i="1"/>
  <c r="Q7107" i="1"/>
  <c r="U7107" i="1"/>
  <c r="Q7108" i="1"/>
  <c r="U7108" i="1"/>
  <c r="Q7109" i="1"/>
  <c r="U7109" i="1"/>
  <c r="Q7110" i="1"/>
  <c r="U7110" i="1"/>
  <c r="Q7111" i="1"/>
  <c r="U7111" i="1"/>
  <c r="Q7112" i="1"/>
  <c r="U7112" i="1"/>
  <c r="Q7113" i="1"/>
  <c r="U7113" i="1"/>
  <c r="Q7114" i="1"/>
  <c r="U7114" i="1"/>
  <c r="Q7115" i="1"/>
  <c r="U7115" i="1"/>
  <c r="Q7116" i="1"/>
  <c r="U7116" i="1"/>
  <c r="Q7117" i="1"/>
  <c r="U7117" i="1"/>
  <c r="Q7118" i="1"/>
  <c r="U7118" i="1"/>
  <c r="Q7119" i="1"/>
  <c r="U7119" i="1"/>
  <c r="Q7120" i="1"/>
  <c r="U7120" i="1"/>
  <c r="Q7121" i="1"/>
  <c r="U7121" i="1"/>
  <c r="Q7122" i="1"/>
  <c r="U7122" i="1"/>
  <c r="Q7123" i="1"/>
  <c r="U7123" i="1"/>
  <c r="Q7124" i="1"/>
  <c r="U7124" i="1"/>
  <c r="M7093" i="1"/>
  <c r="M7097" i="1"/>
  <c r="M7101" i="1"/>
  <c r="M7105" i="1"/>
  <c r="M7109" i="1"/>
  <c r="M7113" i="1"/>
  <c r="M7117" i="1"/>
  <c r="M7121" i="1"/>
  <c r="M7089" i="1"/>
  <c r="L7092" i="1"/>
  <c r="L7096" i="1"/>
  <c r="L7100" i="1"/>
  <c r="L7104" i="1"/>
  <c r="L7108" i="1"/>
  <c r="L7112" i="1"/>
  <c r="L7116" i="1"/>
  <c r="L7120" i="1"/>
  <c r="L7124" i="1"/>
  <c r="O6837" i="1"/>
  <c r="S6837" i="1"/>
  <c r="N6838" i="1"/>
  <c r="R6838" i="1"/>
  <c r="M6839" i="1"/>
  <c r="Q6839" i="1"/>
  <c r="U6839" i="1"/>
  <c r="P6840" i="1"/>
  <c r="T6840" i="1"/>
  <c r="O6841" i="1"/>
  <c r="S6841" i="1"/>
  <c r="N6842" i="1"/>
  <c r="R6842" i="1"/>
  <c r="M6843" i="1"/>
  <c r="Q6843" i="1"/>
  <c r="U6843" i="1"/>
  <c r="P6844" i="1"/>
  <c r="T6844" i="1"/>
  <c r="O6845" i="1"/>
  <c r="S6845" i="1"/>
  <c r="N6846" i="1"/>
  <c r="R6846" i="1"/>
  <c r="M6847" i="1"/>
  <c r="Q6847" i="1"/>
  <c r="U6847" i="1"/>
  <c r="P6848" i="1"/>
  <c r="T6848" i="1"/>
  <c r="O6849" i="1"/>
  <c r="S6849" i="1"/>
  <c r="N6850" i="1"/>
  <c r="R6850" i="1"/>
  <c r="M6851" i="1"/>
  <c r="Q6851" i="1"/>
  <c r="U6851" i="1"/>
  <c r="P6852" i="1"/>
  <c r="T6852" i="1"/>
  <c r="O6853" i="1"/>
  <c r="S6853" i="1"/>
  <c r="N6854" i="1"/>
  <c r="R6854" i="1"/>
  <c r="M6855" i="1"/>
  <c r="Q6855" i="1"/>
  <c r="U6855" i="1"/>
  <c r="P6856" i="1"/>
  <c r="T6856" i="1"/>
  <c r="O6857" i="1"/>
  <c r="S6857" i="1"/>
  <c r="N6858" i="1"/>
  <c r="R6858" i="1"/>
  <c r="M6859" i="1"/>
  <c r="Q6859" i="1"/>
  <c r="U6859" i="1"/>
  <c r="P6860" i="1"/>
  <c r="T6860" i="1"/>
  <c r="O6861" i="1"/>
  <c r="S6861" i="1"/>
  <c r="N6862" i="1"/>
  <c r="R6862" i="1"/>
  <c r="M6863" i="1"/>
  <c r="Q6863" i="1"/>
  <c r="U6863" i="1"/>
  <c r="P6864" i="1"/>
  <c r="T6864" i="1"/>
  <c r="O6865" i="1"/>
  <c r="S6865" i="1"/>
  <c r="N6866" i="1"/>
  <c r="R6866" i="1"/>
  <c r="M6867" i="1"/>
  <c r="Q6867" i="1"/>
  <c r="U6867" i="1"/>
  <c r="P6868" i="1"/>
  <c r="T6868" i="1"/>
  <c r="O6869" i="1"/>
  <c r="S6869" i="1"/>
  <c r="N6870" i="1"/>
  <c r="R6870" i="1"/>
  <c r="M6871" i="1"/>
  <c r="Q6871" i="1"/>
  <c r="U6871" i="1"/>
  <c r="P6872" i="1"/>
  <c r="T6872" i="1"/>
  <c r="L6840" i="1"/>
  <c r="L6844" i="1"/>
  <c r="L6848" i="1"/>
  <c r="L6852" i="1"/>
  <c r="L6856" i="1"/>
  <c r="L6860" i="1"/>
  <c r="L6864" i="1"/>
  <c r="L6868" i="1"/>
  <c r="L6872" i="1"/>
  <c r="P6837" i="1"/>
  <c r="T6837" i="1"/>
  <c r="O6838" i="1"/>
  <c r="S6838" i="1"/>
  <c r="N6839" i="1"/>
  <c r="R6839" i="1"/>
  <c r="M6840" i="1"/>
  <c r="Q6840" i="1"/>
  <c r="U6840" i="1"/>
  <c r="P6841" i="1"/>
  <c r="T6841" i="1"/>
  <c r="O6842" i="1"/>
  <c r="S6842" i="1"/>
  <c r="N6843" i="1"/>
  <c r="R6843" i="1"/>
  <c r="M6844" i="1"/>
  <c r="Q6844" i="1"/>
  <c r="U6844" i="1"/>
  <c r="P6845" i="1"/>
  <c r="T6845" i="1"/>
  <c r="O6846" i="1"/>
  <c r="S6846" i="1"/>
  <c r="N6847" i="1"/>
  <c r="R6847" i="1"/>
  <c r="M6848" i="1"/>
  <c r="Q6848" i="1"/>
  <c r="U6848" i="1"/>
  <c r="P6849" i="1"/>
  <c r="T6849" i="1"/>
  <c r="O6850" i="1"/>
  <c r="S6850" i="1"/>
  <c r="N6851" i="1"/>
  <c r="R6851" i="1"/>
  <c r="M6852" i="1"/>
  <c r="Q6852" i="1"/>
  <c r="U6852" i="1"/>
  <c r="P6853" i="1"/>
  <c r="T6853" i="1"/>
  <c r="O6854" i="1"/>
  <c r="S6854" i="1"/>
  <c r="N6855" i="1"/>
  <c r="R6855" i="1"/>
  <c r="M6856" i="1"/>
  <c r="Q6856" i="1"/>
  <c r="U6856" i="1"/>
  <c r="P6857" i="1"/>
  <c r="T6857" i="1"/>
  <c r="O6858" i="1"/>
  <c r="S6858" i="1"/>
  <c r="N6859" i="1"/>
  <c r="R6859" i="1"/>
  <c r="M6860" i="1"/>
  <c r="Q6860" i="1"/>
  <c r="U6860" i="1"/>
  <c r="P6861" i="1"/>
  <c r="T6861" i="1"/>
  <c r="O6862" i="1"/>
  <c r="S6862" i="1"/>
  <c r="N6863" i="1"/>
  <c r="R6863" i="1"/>
  <c r="M6864" i="1"/>
  <c r="Q6864" i="1"/>
  <c r="U6864" i="1"/>
  <c r="P6865" i="1"/>
  <c r="T6865" i="1"/>
  <c r="O6866" i="1"/>
  <c r="S6866" i="1"/>
  <c r="N6867" i="1"/>
  <c r="R6867" i="1"/>
  <c r="M6868" i="1"/>
  <c r="Q6868" i="1"/>
  <c r="U6868" i="1"/>
  <c r="P6869" i="1"/>
  <c r="T6869" i="1"/>
  <c r="O6870" i="1"/>
  <c r="S6870" i="1"/>
  <c r="N6871" i="1"/>
  <c r="R6871" i="1"/>
  <c r="M6872" i="1"/>
  <c r="Q6872" i="1"/>
  <c r="U6872" i="1"/>
  <c r="L6841" i="1"/>
  <c r="L6845" i="1"/>
  <c r="L6849" i="1"/>
  <c r="L6853" i="1"/>
  <c r="L6857" i="1"/>
  <c r="L6861" i="1"/>
  <c r="L6865" i="1"/>
  <c r="L6869" i="1"/>
  <c r="L6837" i="1"/>
  <c r="M6837" i="1"/>
  <c r="U6837" i="1"/>
  <c r="T6838" i="1"/>
  <c r="S6839" i="1"/>
  <c r="R6840" i="1"/>
  <c r="Q6841" i="1"/>
  <c r="P6842" i="1"/>
  <c r="O6843" i="1"/>
  <c r="N6844" i="1"/>
  <c r="M6845" i="1"/>
  <c r="U6845" i="1"/>
  <c r="P6846" i="1"/>
  <c r="O6847" i="1"/>
  <c r="N6848" i="1"/>
  <c r="M6849" i="1"/>
  <c r="U6849" i="1"/>
  <c r="T6850" i="1"/>
  <c r="S6851" i="1"/>
  <c r="R6852" i="1"/>
  <c r="Q6853" i="1"/>
  <c r="P6854" i="1"/>
  <c r="T6854" i="1"/>
  <c r="O6855" i="1"/>
  <c r="S6855" i="1"/>
  <c r="N6856" i="1"/>
  <c r="R6856" i="1"/>
  <c r="M6857" i="1"/>
  <c r="Q6857" i="1"/>
  <c r="U6857" i="1"/>
  <c r="P6858" i="1"/>
  <c r="T6858" i="1"/>
  <c r="O6859" i="1"/>
  <c r="S6859" i="1"/>
  <c r="N6860" i="1"/>
  <c r="R6860" i="1"/>
  <c r="M6861" i="1"/>
  <c r="Q6861" i="1"/>
  <c r="U6861" i="1"/>
  <c r="P6862" i="1"/>
  <c r="T6862" i="1"/>
  <c r="O6863" i="1"/>
  <c r="S6863" i="1"/>
  <c r="N6864" i="1"/>
  <c r="R6864" i="1"/>
  <c r="M6865" i="1"/>
  <c r="Q6865" i="1"/>
  <c r="U6865" i="1"/>
  <c r="P6866" i="1"/>
  <c r="T6866" i="1"/>
  <c r="O6867" i="1"/>
  <c r="S6867" i="1"/>
  <c r="N6868" i="1"/>
  <c r="R6868" i="1"/>
  <c r="M6869" i="1"/>
  <c r="Q6869" i="1"/>
  <c r="U6869" i="1"/>
  <c r="P6870" i="1"/>
  <c r="T6870" i="1"/>
  <c r="O6871" i="1"/>
  <c r="S6871" i="1"/>
  <c r="N6872" i="1"/>
  <c r="R6872" i="1"/>
  <c r="L6838" i="1"/>
  <c r="L6842" i="1"/>
  <c r="L6846" i="1"/>
  <c r="L6850" i="1"/>
  <c r="L6854" i="1"/>
  <c r="L6858" i="1"/>
  <c r="L6862" i="1"/>
  <c r="L6866" i="1"/>
  <c r="L6870" i="1"/>
  <c r="Q6837" i="1"/>
  <c r="P6838" i="1"/>
  <c r="O6839" i="1"/>
  <c r="N6840" i="1"/>
  <c r="M6841" i="1"/>
  <c r="U6841" i="1"/>
  <c r="T6842" i="1"/>
  <c r="S6843" i="1"/>
  <c r="R6844" i="1"/>
  <c r="Q6845" i="1"/>
  <c r="T6846" i="1"/>
  <c r="S6847" i="1"/>
  <c r="R6848" i="1"/>
  <c r="Q6849" i="1"/>
  <c r="P6850" i="1"/>
  <c r="O6851" i="1"/>
  <c r="N6852" i="1"/>
  <c r="M6853" i="1"/>
  <c r="U6853" i="1"/>
  <c r="N6837" i="1"/>
  <c r="R6837" i="1"/>
  <c r="M6838" i="1"/>
  <c r="Q6838" i="1"/>
  <c r="U6838" i="1"/>
  <c r="P6839" i="1"/>
  <c r="T6839" i="1"/>
  <c r="O6840" i="1"/>
  <c r="S6840" i="1"/>
  <c r="N6841" i="1"/>
  <c r="R6841" i="1"/>
  <c r="M6842" i="1"/>
  <c r="Q6842" i="1"/>
  <c r="U6842" i="1"/>
  <c r="P6843" i="1"/>
  <c r="T6843" i="1"/>
  <c r="O6844" i="1"/>
  <c r="S6844" i="1"/>
  <c r="N6845" i="1"/>
  <c r="R6845" i="1"/>
  <c r="M6846" i="1"/>
  <c r="Q6846" i="1"/>
  <c r="U6846" i="1"/>
  <c r="P6847" i="1"/>
  <c r="T6847" i="1"/>
  <c r="O6848" i="1"/>
  <c r="S6848" i="1"/>
  <c r="N6849" i="1"/>
  <c r="R6849" i="1"/>
  <c r="M6850" i="1"/>
  <c r="Q6850" i="1"/>
  <c r="U6850" i="1"/>
  <c r="P6851" i="1"/>
  <c r="T6851" i="1"/>
  <c r="O6852" i="1"/>
  <c r="S6852" i="1"/>
  <c r="N6853" i="1"/>
  <c r="R6853" i="1"/>
  <c r="M6854" i="1"/>
  <c r="Q6854" i="1"/>
  <c r="U6854" i="1"/>
  <c r="P6855" i="1"/>
  <c r="T6855" i="1"/>
  <c r="O6856" i="1"/>
  <c r="S6856" i="1"/>
  <c r="N6857" i="1"/>
  <c r="R6857" i="1"/>
  <c r="M6858" i="1"/>
  <c r="Q6858" i="1"/>
  <c r="U6858" i="1"/>
  <c r="P6859" i="1"/>
  <c r="T6859" i="1"/>
  <c r="O6860" i="1"/>
  <c r="S6860" i="1"/>
  <c r="N6861" i="1"/>
  <c r="R6861" i="1"/>
  <c r="M6862" i="1"/>
  <c r="Q6862" i="1"/>
  <c r="U6862" i="1"/>
  <c r="P6863" i="1"/>
  <c r="T6863" i="1"/>
  <c r="O6864" i="1"/>
  <c r="S6864" i="1"/>
  <c r="N6865" i="1"/>
  <c r="R6865" i="1"/>
  <c r="M6866" i="1"/>
  <c r="Q6866" i="1"/>
  <c r="U6866" i="1"/>
  <c r="P6867" i="1"/>
  <c r="T6867" i="1"/>
  <c r="O6868" i="1"/>
  <c r="S6868" i="1"/>
  <c r="N6869" i="1"/>
  <c r="R6869" i="1"/>
  <c r="M6870" i="1"/>
  <c r="Q6870" i="1"/>
  <c r="U6870" i="1"/>
  <c r="P6871" i="1"/>
  <c r="T6871" i="1"/>
  <c r="O6872" i="1"/>
  <c r="S6872" i="1"/>
  <c r="L6839" i="1"/>
  <c r="L6843" i="1"/>
  <c r="L6847" i="1"/>
  <c r="L6851" i="1"/>
  <c r="L6855" i="1"/>
  <c r="L6859" i="1"/>
  <c r="L6863" i="1"/>
  <c r="L6867" i="1"/>
  <c r="L6871" i="1"/>
  <c r="S1543" i="1"/>
  <c r="S1939" i="1"/>
  <c r="R1530" i="1"/>
  <c r="R1926" i="1"/>
  <c r="L1932" i="1"/>
  <c r="L1536" i="1"/>
  <c r="T1548" i="1"/>
  <c r="T1944" i="1"/>
  <c r="O1941" i="1"/>
  <c r="O1545" i="1"/>
  <c r="S1541" i="1"/>
  <c r="S1937" i="1"/>
  <c r="N1934" i="1"/>
  <c r="N1538" i="1"/>
  <c r="U1531" i="1"/>
  <c r="U1927" i="1"/>
  <c r="T1524" i="1"/>
  <c r="T1920" i="1"/>
  <c r="S1517" i="1"/>
  <c r="S1913" i="1"/>
  <c r="L1918" i="1"/>
  <c r="L1522" i="1"/>
  <c r="N1540" i="1"/>
  <c r="N1936" i="1"/>
  <c r="Q1523" i="1"/>
  <c r="Q1919" i="1"/>
  <c r="L1542" i="1"/>
  <c r="L1938" i="1"/>
  <c r="Q1549" i="1"/>
  <c r="Q1945" i="1"/>
  <c r="U1545" i="1"/>
  <c r="U1941" i="1"/>
  <c r="P1542" i="1"/>
  <c r="P1938" i="1"/>
  <c r="T1538" i="1"/>
  <c r="T1934" i="1"/>
  <c r="O1929" i="1"/>
  <c r="O1533" i="1"/>
  <c r="N1922" i="1"/>
  <c r="N1526" i="1"/>
  <c r="M1915" i="1"/>
  <c r="M1519" i="1"/>
  <c r="U1549" i="1"/>
  <c r="U1945" i="1"/>
  <c r="P1934" i="1"/>
  <c r="P1538" i="1"/>
  <c r="P1516" i="1"/>
  <c r="P1912" i="1"/>
  <c r="L1920" i="1"/>
  <c r="L1524" i="1"/>
  <c r="Q1943" i="1"/>
  <c r="Q1547" i="1"/>
  <c r="U1939" i="1"/>
  <c r="U1543" i="1"/>
  <c r="P1936" i="1"/>
  <c r="P1540" i="1"/>
  <c r="P1536" i="1"/>
  <c r="P1932" i="1"/>
  <c r="O1529" i="1"/>
  <c r="O1925" i="1"/>
  <c r="N1918" i="1"/>
  <c r="N1522" i="1"/>
  <c r="M1911" i="1"/>
  <c r="M1515" i="1"/>
  <c r="L1931" i="1"/>
  <c r="L1535" i="1"/>
  <c r="L1915" i="1"/>
  <c r="L1519" i="1"/>
  <c r="S1944" i="1"/>
  <c r="S1548" i="1"/>
  <c r="U1546" i="1"/>
  <c r="U1942" i="1"/>
  <c r="N1941" i="1"/>
  <c r="N1545" i="1"/>
  <c r="P1939" i="1"/>
  <c r="P1543" i="1"/>
  <c r="R1937" i="1"/>
  <c r="R1541" i="1"/>
  <c r="T1935" i="1"/>
  <c r="T1539" i="1"/>
  <c r="M1934" i="1"/>
  <c r="M1538" i="1"/>
  <c r="O1536" i="1"/>
  <c r="O1932" i="1"/>
  <c r="Q1930" i="1"/>
  <c r="Q1534" i="1"/>
  <c r="S1928" i="1"/>
  <c r="S1532" i="1"/>
  <c r="U1926" i="1"/>
  <c r="U1530" i="1"/>
  <c r="N1925" i="1"/>
  <c r="N1529" i="1"/>
  <c r="P1923" i="1"/>
  <c r="P1527" i="1"/>
  <c r="R1921" i="1"/>
  <c r="R1525" i="1"/>
  <c r="T1919" i="1"/>
  <c r="T1523" i="1"/>
  <c r="M1918" i="1"/>
  <c r="M1522" i="1"/>
  <c r="O1916" i="1"/>
  <c r="O1520" i="1"/>
  <c r="Q1914" i="1"/>
  <c r="Q1518" i="1"/>
  <c r="S1912" i="1"/>
  <c r="S1516" i="1"/>
  <c r="U1910" i="1"/>
  <c r="U1514" i="1"/>
  <c r="R1932" i="1"/>
  <c r="R1536" i="1"/>
  <c r="T1534" i="1"/>
  <c r="T1930" i="1"/>
  <c r="M1533" i="1"/>
  <c r="M1929" i="1"/>
  <c r="O1531" i="1"/>
  <c r="O1927" i="1"/>
  <c r="Q1529" i="1"/>
  <c r="Q1925" i="1"/>
  <c r="S1527" i="1"/>
  <c r="S1923" i="1"/>
  <c r="U1921" i="1"/>
  <c r="U1525" i="1"/>
  <c r="N1524" i="1"/>
  <c r="N1920" i="1"/>
  <c r="P1522" i="1"/>
  <c r="P1918" i="1"/>
  <c r="R1916" i="1"/>
  <c r="R1520" i="1"/>
  <c r="T1914" i="1"/>
  <c r="T1518" i="1"/>
  <c r="M1517" i="1"/>
  <c r="M1913" i="1"/>
  <c r="O1515" i="1"/>
  <c r="O1911" i="1"/>
  <c r="L1941" i="1"/>
  <c r="L1545" i="1"/>
  <c r="L1925" i="1"/>
  <c r="L1529" i="1"/>
  <c r="T1945" i="1"/>
  <c r="T1549" i="1"/>
  <c r="M1944" i="1"/>
  <c r="M1548" i="1"/>
  <c r="O1942" i="1"/>
  <c r="O1546" i="1"/>
  <c r="Q1940" i="1"/>
  <c r="Q1544" i="1"/>
  <c r="S1938" i="1"/>
  <c r="S1542" i="1"/>
  <c r="U1540" i="1"/>
  <c r="U1936" i="1"/>
  <c r="N1935" i="1"/>
  <c r="N1539" i="1"/>
  <c r="P1537" i="1"/>
  <c r="P1933" i="1"/>
  <c r="R1931" i="1"/>
  <c r="R1535" i="1"/>
  <c r="T1929" i="1"/>
  <c r="T1533" i="1"/>
  <c r="M1928" i="1"/>
  <c r="M1532" i="1"/>
  <c r="O1926" i="1"/>
  <c r="O1530" i="1"/>
  <c r="Q1924" i="1"/>
  <c r="Q1528" i="1"/>
  <c r="S1922" i="1"/>
  <c r="S1526" i="1"/>
  <c r="U1920" i="1"/>
  <c r="U1524" i="1"/>
  <c r="N1919" i="1"/>
  <c r="N1523" i="1"/>
  <c r="P1917" i="1"/>
  <c r="P1521" i="1"/>
  <c r="R1915" i="1"/>
  <c r="R1519" i="1"/>
  <c r="T1913" i="1"/>
  <c r="T1517" i="1"/>
  <c r="M1912" i="1"/>
  <c r="M1516" i="1"/>
  <c r="O1910" i="1"/>
  <c r="O1514" i="1"/>
  <c r="L6046" i="1"/>
  <c r="L6058" i="1"/>
  <c r="L6041" i="1"/>
  <c r="L6053" i="1"/>
  <c r="L6040" i="1"/>
  <c r="L6052" i="1"/>
  <c r="R6047" i="1"/>
  <c r="R6059" i="1"/>
  <c r="T6045" i="1"/>
  <c r="T6057" i="1"/>
  <c r="M6044" i="1"/>
  <c r="M6056" i="1"/>
  <c r="O6042" i="1"/>
  <c r="O6054" i="1"/>
  <c r="Q6052" i="1"/>
  <c r="Q6040" i="1"/>
  <c r="S6050" i="1"/>
  <c r="S6038" i="1"/>
  <c r="T6036" i="1"/>
  <c r="T6048" i="1"/>
  <c r="M6047" i="1"/>
  <c r="M6059" i="1"/>
  <c r="O6045" i="1"/>
  <c r="O6057" i="1"/>
  <c r="Q6043" i="1"/>
  <c r="Q6055" i="1"/>
  <c r="S6041" i="1"/>
  <c r="S6053" i="1"/>
  <c r="U6039" i="1"/>
  <c r="U6051" i="1"/>
  <c r="N6038" i="1"/>
  <c r="N6050" i="1"/>
  <c r="O6048" i="1"/>
  <c r="O6036" i="1"/>
  <c r="Q6058" i="1"/>
  <c r="Q6046" i="1"/>
  <c r="S6056" i="1"/>
  <c r="S6044" i="1"/>
  <c r="U6054" i="1"/>
  <c r="U6042" i="1"/>
  <c r="N6053" i="1"/>
  <c r="N6041" i="1"/>
  <c r="P6051" i="1"/>
  <c r="P6039" i="1"/>
  <c r="R6049" i="1"/>
  <c r="R6037" i="1"/>
  <c r="S6059" i="1"/>
  <c r="S6047" i="1"/>
  <c r="U6057" i="1"/>
  <c r="U6045" i="1"/>
  <c r="N6056" i="1"/>
  <c r="N6044" i="1"/>
  <c r="P6054" i="1"/>
  <c r="P6042" i="1"/>
  <c r="R6052" i="1"/>
  <c r="R6040" i="1"/>
  <c r="T6050" i="1"/>
  <c r="T6038" i="1"/>
  <c r="M6049" i="1"/>
  <c r="M6037" i="1"/>
  <c r="L1853" i="1"/>
  <c r="L1457" i="1"/>
  <c r="S1858" i="1"/>
  <c r="S1462" i="1"/>
  <c r="L1847" i="1"/>
  <c r="L1451" i="1"/>
  <c r="P1861" i="1"/>
  <c r="P1465" i="1"/>
  <c r="M1845" i="1"/>
  <c r="M1449" i="1"/>
  <c r="R1867" i="1"/>
  <c r="R1471" i="1"/>
  <c r="O1457" i="1"/>
  <c r="O1853" i="1"/>
  <c r="T1873" i="1"/>
  <c r="T1477" i="1"/>
  <c r="R1859" i="1"/>
  <c r="R1463" i="1"/>
  <c r="U1443" i="1"/>
  <c r="U1839" i="1"/>
  <c r="L1461" i="1"/>
  <c r="L1857" i="1"/>
  <c r="Q1873" i="1"/>
  <c r="Q1477" i="1"/>
  <c r="U1869" i="1"/>
  <c r="U1473" i="1"/>
  <c r="P1866" i="1"/>
  <c r="P1470" i="1"/>
  <c r="T1862" i="1"/>
  <c r="T1466" i="1"/>
  <c r="O1859" i="1"/>
  <c r="O1463" i="1"/>
  <c r="S1855" i="1"/>
  <c r="S1459" i="1"/>
  <c r="S1851" i="1"/>
  <c r="S1455" i="1"/>
  <c r="U1846" i="1"/>
  <c r="U1450" i="1"/>
  <c r="R1838" i="1"/>
  <c r="R1442" i="1"/>
  <c r="L1861" i="1"/>
  <c r="L1465" i="1"/>
  <c r="L1443" i="1"/>
  <c r="L1839" i="1"/>
  <c r="S1870" i="1"/>
  <c r="S1474" i="1"/>
  <c r="N1471" i="1"/>
  <c r="N1867" i="1"/>
  <c r="R1863" i="1"/>
  <c r="R1467" i="1"/>
  <c r="M1464" i="1"/>
  <c r="M1860" i="1"/>
  <c r="Q1856" i="1"/>
  <c r="Q1460" i="1"/>
  <c r="S1456" i="1"/>
  <c r="S1852" i="1"/>
  <c r="U1847" i="1"/>
  <c r="U1451" i="1"/>
  <c r="S1445" i="1"/>
  <c r="S1841" i="1"/>
  <c r="L1865" i="1"/>
  <c r="L1469" i="1"/>
  <c r="L1447" i="1"/>
  <c r="L1843" i="1"/>
  <c r="O1871" i="1"/>
  <c r="O1475" i="1"/>
  <c r="S1867" i="1"/>
  <c r="S1471" i="1"/>
  <c r="N1864" i="1"/>
  <c r="N1468" i="1"/>
  <c r="R1860" i="1"/>
  <c r="R1464" i="1"/>
  <c r="M1857" i="1"/>
  <c r="M1461" i="1"/>
  <c r="Q1853" i="1"/>
  <c r="Q1457" i="1"/>
  <c r="S1452" i="1"/>
  <c r="S1848" i="1"/>
  <c r="U1843" i="1"/>
  <c r="U1447" i="1"/>
  <c r="L1856" i="1"/>
  <c r="L1460" i="1"/>
  <c r="L1840" i="1"/>
  <c r="L1444" i="1"/>
  <c r="P1476" i="1"/>
  <c r="P1872" i="1"/>
  <c r="R1870" i="1"/>
  <c r="R1474" i="1"/>
  <c r="T1868" i="1"/>
  <c r="T1472" i="1"/>
  <c r="M1867" i="1"/>
  <c r="M1471" i="1"/>
  <c r="O1865" i="1"/>
  <c r="O1469" i="1"/>
  <c r="Q1863" i="1"/>
  <c r="Q1467" i="1"/>
  <c r="S1861" i="1"/>
  <c r="S1465" i="1"/>
  <c r="U1859" i="1"/>
  <c r="U1463" i="1"/>
  <c r="N1462" i="1"/>
  <c r="N1858" i="1"/>
  <c r="P1856" i="1"/>
  <c r="P1460" i="1"/>
  <c r="R1854" i="1"/>
  <c r="R1458" i="1"/>
  <c r="R1852" i="1"/>
  <c r="R1456" i="1"/>
  <c r="N1850" i="1"/>
  <c r="N1454" i="1"/>
  <c r="T1847" i="1"/>
  <c r="T1451" i="1"/>
  <c r="Q1845" i="1"/>
  <c r="Q1449" i="1"/>
  <c r="O1841" i="1"/>
  <c r="O1445" i="1"/>
  <c r="S1872" i="1"/>
  <c r="S1476" i="1"/>
  <c r="U1474" i="1"/>
  <c r="U1870" i="1"/>
  <c r="N1869" i="1"/>
  <c r="N1473" i="1"/>
  <c r="P1471" i="1"/>
  <c r="P1867" i="1"/>
  <c r="R1865" i="1"/>
  <c r="R1469" i="1"/>
  <c r="T1467" i="1"/>
  <c r="T1863" i="1"/>
  <c r="M1862" i="1"/>
  <c r="M1466" i="1"/>
  <c r="O1464" i="1"/>
  <c r="O1860" i="1"/>
  <c r="Q1858" i="1"/>
  <c r="Q1462" i="1"/>
  <c r="S1460" i="1"/>
  <c r="S1856" i="1"/>
  <c r="U1854" i="1"/>
  <c r="U1458" i="1"/>
  <c r="M1457" i="1"/>
  <c r="M1853" i="1"/>
  <c r="R1850" i="1"/>
  <c r="R1454" i="1"/>
  <c r="O1848" i="1"/>
  <c r="O1452" i="1"/>
  <c r="U1449" i="1"/>
  <c r="U1845" i="1"/>
  <c r="R1842" i="1"/>
  <c r="R1446" i="1"/>
  <c r="P1843" i="1"/>
  <c r="P1447" i="1"/>
  <c r="R1841" i="1"/>
  <c r="R1445" i="1"/>
  <c r="T1839" i="1"/>
  <c r="T1443" i="1"/>
  <c r="M1442" i="1"/>
  <c r="M1838" i="1"/>
  <c r="P1446" i="1"/>
  <c r="P1842" i="1"/>
  <c r="R1840" i="1"/>
  <c r="R1444" i="1"/>
  <c r="T1442" i="1"/>
  <c r="T1838" i="1"/>
  <c r="Q1852" i="1"/>
  <c r="Q1456" i="1"/>
  <c r="S1850" i="1"/>
  <c r="S1454" i="1"/>
  <c r="U1848" i="1"/>
  <c r="U1452" i="1"/>
  <c r="N1847" i="1"/>
  <c r="N1451" i="1"/>
  <c r="P1845" i="1"/>
  <c r="P1449" i="1"/>
  <c r="R1843" i="1"/>
  <c r="R1447" i="1"/>
  <c r="T1841" i="1"/>
  <c r="T1445" i="1"/>
  <c r="M1840" i="1"/>
  <c r="M1444" i="1"/>
  <c r="O1838" i="1"/>
  <c r="O1442" i="1"/>
  <c r="U6143" i="1"/>
  <c r="U6155" i="1"/>
  <c r="N6142" i="1"/>
  <c r="N6154" i="1"/>
  <c r="P6140" i="1"/>
  <c r="P6152" i="1"/>
  <c r="R6138" i="1"/>
  <c r="R6150" i="1"/>
  <c r="T6136" i="1"/>
  <c r="T6148" i="1"/>
  <c r="M6135" i="1"/>
  <c r="M6147" i="1"/>
  <c r="O6133" i="1"/>
  <c r="O6145" i="1"/>
  <c r="L6151" i="1"/>
  <c r="L6139" i="1"/>
  <c r="U6154" i="1"/>
  <c r="U6142" i="1"/>
  <c r="N6153" i="1"/>
  <c r="N6141" i="1"/>
  <c r="P6151" i="1"/>
  <c r="P6139" i="1"/>
  <c r="R6149" i="1"/>
  <c r="R6137" i="1"/>
  <c r="T6147" i="1"/>
  <c r="T6135" i="1"/>
  <c r="M6146" i="1"/>
  <c r="M6134" i="1"/>
  <c r="O6144" i="1"/>
  <c r="O6132" i="1"/>
  <c r="S6155" i="1"/>
  <c r="S6143" i="1"/>
  <c r="U6153" i="1"/>
  <c r="U6141" i="1"/>
  <c r="N6152" i="1"/>
  <c r="N6140" i="1"/>
  <c r="P6150" i="1"/>
  <c r="P6138" i="1"/>
  <c r="R6148" i="1"/>
  <c r="R6136" i="1"/>
  <c r="T6146" i="1"/>
  <c r="T6134" i="1"/>
  <c r="M6145" i="1"/>
  <c r="M6133" i="1"/>
  <c r="L6137" i="1"/>
  <c r="L6149" i="1"/>
  <c r="S6154" i="1"/>
  <c r="S6142" i="1"/>
  <c r="U6152" i="1"/>
  <c r="U6140" i="1"/>
  <c r="N6151" i="1"/>
  <c r="N6139" i="1"/>
  <c r="P6149" i="1"/>
  <c r="P6137" i="1"/>
  <c r="R6147" i="1"/>
  <c r="R6135" i="1"/>
  <c r="T6145" i="1"/>
  <c r="T6133" i="1"/>
  <c r="M6144" i="1"/>
  <c r="M6132" i="1"/>
  <c r="U6191" i="1"/>
  <c r="U6203" i="1"/>
  <c r="N6190" i="1"/>
  <c r="N6202" i="1"/>
  <c r="P6188" i="1"/>
  <c r="P6200" i="1"/>
  <c r="R6186" i="1"/>
  <c r="R6198" i="1"/>
  <c r="T6184" i="1"/>
  <c r="T6196" i="1"/>
  <c r="M6183" i="1"/>
  <c r="M6195" i="1"/>
  <c r="O6181" i="1"/>
  <c r="O6193" i="1"/>
  <c r="L6199" i="1"/>
  <c r="L6187" i="1"/>
  <c r="U6202" i="1"/>
  <c r="U6190" i="1"/>
  <c r="N6201" i="1"/>
  <c r="N6189" i="1"/>
  <c r="P6199" i="1"/>
  <c r="P6187" i="1"/>
  <c r="R6197" i="1"/>
  <c r="R6185" i="1"/>
  <c r="T6195" i="1"/>
  <c r="T6183" i="1"/>
  <c r="M6194" i="1"/>
  <c r="M6182" i="1"/>
  <c r="O6192" i="1"/>
  <c r="O6180" i="1"/>
  <c r="S6203" i="1"/>
  <c r="S6191" i="1"/>
  <c r="U6201" i="1"/>
  <c r="U6189" i="1"/>
  <c r="N6200" i="1"/>
  <c r="N6188" i="1"/>
  <c r="P6198" i="1"/>
  <c r="P6186" i="1"/>
  <c r="R6196" i="1"/>
  <c r="R6184" i="1"/>
  <c r="T6194" i="1"/>
  <c r="T6182" i="1"/>
  <c r="M6193" i="1"/>
  <c r="M6181" i="1"/>
  <c r="L6197" i="1"/>
  <c r="L6185" i="1"/>
  <c r="S6202" i="1"/>
  <c r="S6190" i="1"/>
  <c r="U6200" i="1"/>
  <c r="U6188" i="1"/>
  <c r="N6199" i="1"/>
  <c r="N6187" i="1"/>
  <c r="P6197" i="1"/>
  <c r="P6185" i="1"/>
  <c r="R6195" i="1"/>
  <c r="R6183" i="1"/>
  <c r="T6193" i="1"/>
  <c r="T6181" i="1"/>
  <c r="M6192" i="1"/>
  <c r="M6180" i="1"/>
  <c r="S1435" i="1"/>
  <c r="S1831" i="1"/>
  <c r="N1820" i="1"/>
  <c r="N1424" i="1"/>
  <c r="P1810" i="1"/>
  <c r="P1414" i="1"/>
  <c r="L1436" i="1"/>
  <c r="L1832" i="1"/>
  <c r="S1441" i="1"/>
  <c r="S1837" i="1"/>
  <c r="N1834" i="1"/>
  <c r="N1438" i="1"/>
  <c r="R1830" i="1"/>
  <c r="R1434" i="1"/>
  <c r="M1827" i="1"/>
  <c r="M1431" i="1"/>
  <c r="Q1823" i="1"/>
  <c r="Q1427" i="1"/>
  <c r="U1423" i="1"/>
  <c r="U1819" i="1"/>
  <c r="P1816" i="1"/>
  <c r="P1420" i="1"/>
  <c r="T1416" i="1"/>
  <c r="T1812" i="1"/>
  <c r="O1809" i="1"/>
  <c r="O1413" i="1"/>
  <c r="S1409" i="1"/>
  <c r="S1805" i="1"/>
  <c r="N1406" i="1"/>
  <c r="N1802" i="1"/>
  <c r="Q1437" i="1"/>
  <c r="Q1833" i="1"/>
  <c r="S1823" i="1"/>
  <c r="S1427" i="1"/>
  <c r="N1812" i="1"/>
  <c r="N1416" i="1"/>
  <c r="L1406" i="1"/>
  <c r="L1802" i="1"/>
  <c r="L1806" i="1"/>
  <c r="L1410" i="1"/>
  <c r="T1834" i="1"/>
  <c r="T1438" i="1"/>
  <c r="O1831" i="1"/>
  <c r="O1435" i="1"/>
  <c r="S1827" i="1"/>
  <c r="S1431" i="1"/>
  <c r="N1824" i="1"/>
  <c r="N1428" i="1"/>
  <c r="R1820" i="1"/>
  <c r="R1424" i="1"/>
  <c r="M1817" i="1"/>
  <c r="M1421" i="1"/>
  <c r="Q1813" i="1"/>
  <c r="Q1417" i="1"/>
  <c r="U1809" i="1"/>
  <c r="U1413" i="1"/>
  <c r="P1806" i="1"/>
  <c r="P1410" i="1"/>
  <c r="T1802" i="1"/>
  <c r="T1406" i="1"/>
  <c r="R1832" i="1"/>
  <c r="R1436" i="1"/>
  <c r="U1821" i="1"/>
  <c r="U1425" i="1"/>
  <c r="O1811" i="1"/>
  <c r="O1415" i="1"/>
  <c r="L1836" i="1"/>
  <c r="L1440" i="1"/>
  <c r="L1804" i="1"/>
  <c r="L1408" i="1"/>
  <c r="R1834" i="1"/>
  <c r="R1438" i="1"/>
  <c r="M1435" i="1"/>
  <c r="M1831" i="1"/>
  <c r="Q1827" i="1"/>
  <c r="Q1431" i="1"/>
  <c r="U1823" i="1"/>
  <c r="U1427" i="1"/>
  <c r="P1820" i="1"/>
  <c r="P1424" i="1"/>
  <c r="T1816" i="1"/>
  <c r="T1420" i="1"/>
  <c r="O1813" i="1"/>
  <c r="O1417" i="1"/>
  <c r="S1809" i="1"/>
  <c r="S1413" i="1"/>
  <c r="N1806" i="1"/>
  <c r="N1410" i="1"/>
  <c r="R1802" i="1"/>
  <c r="R1406" i="1"/>
  <c r="L1823" i="1"/>
  <c r="L1427" i="1"/>
  <c r="L1807" i="1"/>
  <c r="L1411" i="1"/>
  <c r="S1440" i="1"/>
  <c r="S1836" i="1"/>
  <c r="U1834" i="1"/>
  <c r="U1438" i="1"/>
  <c r="N1437" i="1"/>
  <c r="N1833" i="1"/>
  <c r="P1831" i="1"/>
  <c r="P1435" i="1"/>
  <c r="R1433" i="1"/>
  <c r="R1829" i="1"/>
  <c r="T1827" i="1"/>
  <c r="T1431" i="1"/>
  <c r="M1430" i="1"/>
  <c r="M1826" i="1"/>
  <c r="O1824" i="1"/>
  <c r="O1428" i="1"/>
  <c r="Q1822" i="1"/>
  <c r="Q1426" i="1"/>
  <c r="S1820" i="1"/>
  <c r="S1424" i="1"/>
  <c r="U1818" i="1"/>
  <c r="U1422" i="1"/>
  <c r="N1421" i="1"/>
  <c r="N1817" i="1"/>
  <c r="P1815" i="1"/>
  <c r="P1419" i="1"/>
  <c r="R1813" i="1"/>
  <c r="R1417" i="1"/>
  <c r="T1415" i="1"/>
  <c r="T1811" i="1"/>
  <c r="M1414" i="1"/>
  <c r="M1810" i="1"/>
  <c r="O1808" i="1"/>
  <c r="O1412" i="1"/>
  <c r="Q1410" i="1"/>
  <c r="Q1806" i="1"/>
  <c r="S1804" i="1"/>
  <c r="S1408" i="1"/>
  <c r="U1406" i="1"/>
  <c r="U1802" i="1"/>
  <c r="L1833" i="1"/>
  <c r="L1437" i="1"/>
  <c r="L1421" i="1"/>
  <c r="L1817" i="1"/>
  <c r="T1837" i="1"/>
  <c r="T1441" i="1"/>
  <c r="M1836" i="1"/>
  <c r="M1440" i="1"/>
  <c r="O1834" i="1"/>
  <c r="O1438" i="1"/>
  <c r="Q1436" i="1"/>
  <c r="Q1832" i="1"/>
  <c r="S1434" i="1"/>
  <c r="S1830" i="1"/>
  <c r="U1828" i="1"/>
  <c r="U1432" i="1"/>
  <c r="N1827" i="1"/>
  <c r="N1431" i="1"/>
  <c r="P1429" i="1"/>
  <c r="P1825" i="1"/>
  <c r="R1427" i="1"/>
  <c r="R1823" i="1"/>
  <c r="T1821" i="1"/>
  <c r="T1425" i="1"/>
  <c r="M1820" i="1"/>
  <c r="M1424" i="1"/>
  <c r="O1818" i="1"/>
  <c r="O1422" i="1"/>
  <c r="Q1816" i="1"/>
  <c r="Q1420" i="1"/>
  <c r="S1814" i="1"/>
  <c r="S1418" i="1"/>
  <c r="U1812" i="1"/>
  <c r="U1416" i="1"/>
  <c r="N1811" i="1"/>
  <c r="N1415" i="1"/>
  <c r="P1809" i="1"/>
  <c r="P1413" i="1"/>
  <c r="R1807" i="1"/>
  <c r="R1411" i="1"/>
  <c r="T1805" i="1"/>
  <c r="T1409" i="1"/>
  <c r="M1804" i="1"/>
  <c r="M1408" i="1"/>
  <c r="O1802" i="1"/>
  <c r="O1406" i="1"/>
  <c r="U6095" i="1"/>
  <c r="U6107" i="1"/>
  <c r="N6094" i="1"/>
  <c r="N6106" i="1"/>
  <c r="P6092" i="1"/>
  <c r="P6104" i="1"/>
  <c r="R6090" i="1"/>
  <c r="R6102" i="1"/>
  <c r="T6088" i="1"/>
  <c r="T6100" i="1"/>
  <c r="M6099" i="1"/>
  <c r="M6087" i="1"/>
  <c r="O6097" i="1"/>
  <c r="O6085" i="1"/>
  <c r="L6103" i="1"/>
  <c r="L6091" i="1"/>
  <c r="U6106" i="1"/>
  <c r="U6094" i="1"/>
  <c r="N6105" i="1"/>
  <c r="N6093" i="1"/>
  <c r="P6103" i="1"/>
  <c r="P6091" i="1"/>
  <c r="R6101" i="1"/>
  <c r="R6089" i="1"/>
  <c r="T6099" i="1"/>
  <c r="T6087" i="1"/>
  <c r="M6086" i="1"/>
  <c r="M6098" i="1"/>
  <c r="O6084" i="1"/>
  <c r="O6096" i="1"/>
  <c r="S6107" i="1"/>
  <c r="S6095" i="1"/>
  <c r="U6105" i="1"/>
  <c r="U6093" i="1"/>
  <c r="N6104" i="1"/>
  <c r="N6092" i="1"/>
  <c r="P6102" i="1"/>
  <c r="P6090" i="1"/>
  <c r="R6100" i="1"/>
  <c r="R6088" i="1"/>
  <c r="T6098" i="1"/>
  <c r="T6086" i="1"/>
  <c r="M6097" i="1"/>
  <c r="M6085" i="1"/>
  <c r="L6101" i="1"/>
  <c r="L6089" i="1"/>
  <c r="S6106" i="1"/>
  <c r="S6094" i="1"/>
  <c r="U6104" i="1"/>
  <c r="U6092" i="1"/>
  <c r="N6103" i="1"/>
  <c r="N6091" i="1"/>
  <c r="P6101" i="1"/>
  <c r="P6089" i="1"/>
  <c r="R6099" i="1"/>
  <c r="R6087" i="1"/>
  <c r="T6085" i="1"/>
  <c r="T6097" i="1"/>
  <c r="M6084" i="1"/>
  <c r="M6096" i="1"/>
  <c r="L7595" i="1" l="1"/>
  <c r="L7847" i="1"/>
  <c r="M7622" i="1"/>
  <c r="M7874" i="1"/>
  <c r="U7614" i="1"/>
  <c r="U7866" i="1"/>
  <c r="T7607" i="1"/>
  <c r="T7859" i="1"/>
  <c r="S7600" i="1"/>
  <c r="S7852" i="1"/>
  <c r="R7593" i="1"/>
  <c r="R7845" i="1"/>
  <c r="M7849" i="1"/>
  <c r="M7597" i="1"/>
  <c r="S7627" i="1"/>
  <c r="S7879" i="1"/>
  <c r="N7624" i="1"/>
  <c r="N7876" i="1"/>
  <c r="M7617" i="1"/>
  <c r="M7869" i="1"/>
  <c r="U7857" i="1"/>
  <c r="U7605" i="1"/>
  <c r="S7595" i="1"/>
  <c r="S7847" i="1"/>
  <c r="M7624" i="1"/>
  <c r="M7876" i="1"/>
  <c r="N7867" i="1"/>
  <c r="N7615" i="1"/>
  <c r="T7609" i="1"/>
  <c r="T7861" i="1"/>
  <c r="U7852" i="1"/>
  <c r="U7600" i="1"/>
  <c r="T7845" i="1"/>
  <c r="T7593" i="1"/>
  <c r="R7626" i="1"/>
  <c r="R7878" i="1"/>
  <c r="O7621" i="1"/>
  <c r="O7873" i="1"/>
  <c r="N7614" i="1"/>
  <c r="N7866" i="1"/>
  <c r="M7607" i="1"/>
  <c r="M7859" i="1"/>
  <c r="U7599" i="1"/>
  <c r="U7851" i="1"/>
  <c r="P7627" i="1"/>
  <c r="P7879" i="1"/>
  <c r="O7620" i="1"/>
  <c r="O7872" i="1"/>
  <c r="N7613" i="1"/>
  <c r="N7865" i="1"/>
  <c r="M7606" i="1"/>
  <c r="M7858" i="1"/>
  <c r="U7598" i="1"/>
  <c r="U7850" i="1"/>
  <c r="N7608" i="1"/>
  <c r="N7860" i="1"/>
  <c r="Q7845" i="1"/>
  <c r="Q7593" i="1"/>
  <c r="U7625" i="1"/>
  <c r="U7877" i="1"/>
  <c r="T7618" i="1"/>
  <c r="T7870" i="1"/>
  <c r="S7611" i="1"/>
  <c r="S7863" i="1"/>
  <c r="O7599" i="1"/>
  <c r="O7851" i="1"/>
  <c r="L7849" i="1"/>
  <c r="L7597" i="1"/>
  <c r="O7874" i="1"/>
  <c r="O7622" i="1"/>
  <c r="U7616" i="1"/>
  <c r="U7868" i="1"/>
  <c r="M7860" i="1"/>
  <c r="M7608" i="1"/>
  <c r="S7602" i="1"/>
  <c r="S7854" i="1"/>
  <c r="R7595" i="1"/>
  <c r="R7847" i="1"/>
  <c r="P7628" i="1"/>
  <c r="P7880" i="1"/>
  <c r="Q7619" i="1"/>
  <c r="Q7871" i="1"/>
  <c r="P7612" i="1"/>
  <c r="P7864" i="1"/>
  <c r="O7605" i="1"/>
  <c r="O7857" i="1"/>
  <c r="N7598" i="1"/>
  <c r="N7850" i="1"/>
  <c r="L7875" i="1"/>
  <c r="L7623" i="1"/>
  <c r="L7607" i="1"/>
  <c r="L7859" i="1"/>
  <c r="S7628" i="1"/>
  <c r="S7880" i="1"/>
  <c r="U7878" i="1"/>
  <c r="U7626" i="1"/>
  <c r="N7625" i="1"/>
  <c r="N7877" i="1"/>
  <c r="P7875" i="1"/>
  <c r="P7623" i="1"/>
  <c r="R7873" i="1"/>
  <c r="R7621" i="1"/>
  <c r="T7871" i="1"/>
  <c r="T7619" i="1"/>
  <c r="M7870" i="1"/>
  <c r="M7618" i="1"/>
  <c r="O7616" i="1"/>
  <c r="O7868" i="1"/>
  <c r="Q7866" i="1"/>
  <c r="Q7614" i="1"/>
  <c r="S7612" i="1"/>
  <c r="S7864" i="1"/>
  <c r="U7862" i="1"/>
  <c r="U7610" i="1"/>
  <c r="N7609" i="1"/>
  <c r="N7861" i="1"/>
  <c r="P7859" i="1"/>
  <c r="P7607" i="1"/>
  <c r="R7605" i="1"/>
  <c r="R7857" i="1"/>
  <c r="T7855" i="1"/>
  <c r="T7603" i="1"/>
  <c r="M7602" i="1"/>
  <c r="M7854" i="1"/>
  <c r="O7852" i="1"/>
  <c r="O7600" i="1"/>
  <c r="Q7850" i="1"/>
  <c r="Q7598" i="1"/>
  <c r="S7848" i="1"/>
  <c r="S7596" i="1"/>
  <c r="U7594" i="1"/>
  <c r="U7846" i="1"/>
  <c r="N7845" i="1"/>
  <c r="N7593" i="1"/>
  <c r="O7607" i="1"/>
  <c r="O7859" i="1"/>
  <c r="S7603" i="1"/>
  <c r="S7855" i="1"/>
  <c r="S7599" i="1"/>
  <c r="S7851" i="1"/>
  <c r="N7596" i="1"/>
  <c r="N7848" i="1"/>
  <c r="L7626" i="1"/>
  <c r="L7878" i="1"/>
  <c r="L7610" i="1"/>
  <c r="L7862" i="1"/>
  <c r="L7594" i="1"/>
  <c r="L7846" i="1"/>
  <c r="O7627" i="1"/>
  <c r="O7879" i="1"/>
  <c r="Q7877" i="1"/>
  <c r="Q7625" i="1"/>
  <c r="S7623" i="1"/>
  <c r="S7875" i="1"/>
  <c r="U7621" i="1"/>
  <c r="U7873" i="1"/>
  <c r="N7620" i="1"/>
  <c r="N7872" i="1"/>
  <c r="P7618" i="1"/>
  <c r="P7870" i="1"/>
  <c r="R7868" i="1"/>
  <c r="R7616" i="1"/>
  <c r="T7614" i="1"/>
  <c r="T7866" i="1"/>
  <c r="M7613" i="1"/>
  <c r="M7865" i="1"/>
  <c r="O7611" i="1"/>
  <c r="O7863" i="1"/>
  <c r="R7860" i="1"/>
  <c r="R7608" i="1"/>
  <c r="M7605" i="1"/>
  <c r="M7857" i="1"/>
  <c r="U7601" i="1"/>
  <c r="U7853" i="1"/>
  <c r="P7598" i="1"/>
  <c r="P7850" i="1"/>
  <c r="T7594" i="1"/>
  <c r="T7846" i="1"/>
  <c r="L7625" i="1"/>
  <c r="L7877" i="1"/>
  <c r="L7609" i="1"/>
  <c r="L7861" i="1"/>
  <c r="U7628" i="1"/>
  <c r="U7880" i="1"/>
  <c r="N7627" i="1"/>
  <c r="N7879" i="1"/>
  <c r="P7877" i="1"/>
  <c r="P7625" i="1"/>
  <c r="R7623" i="1"/>
  <c r="R7875" i="1"/>
  <c r="T7621" i="1"/>
  <c r="T7873" i="1"/>
  <c r="M7620" i="1"/>
  <c r="M7872" i="1"/>
  <c r="O7870" i="1"/>
  <c r="O7618" i="1"/>
  <c r="Q7868" i="1"/>
  <c r="Q7616" i="1"/>
  <c r="S7614" i="1"/>
  <c r="S7866" i="1"/>
  <c r="U7612" i="1"/>
  <c r="U7864" i="1"/>
  <c r="N7863" i="1"/>
  <c r="N7611" i="1"/>
  <c r="P7861" i="1"/>
  <c r="P7609" i="1"/>
  <c r="R7607" i="1"/>
  <c r="R7859" i="1"/>
  <c r="T7605" i="1"/>
  <c r="T7857" i="1"/>
  <c r="M7856" i="1"/>
  <c r="M7604" i="1"/>
  <c r="O7602" i="1"/>
  <c r="O7854" i="1"/>
  <c r="Q7600" i="1"/>
  <c r="Q7852" i="1"/>
  <c r="S7598" i="1"/>
  <c r="S7850" i="1"/>
  <c r="U7848" i="1"/>
  <c r="U7596" i="1"/>
  <c r="N7595" i="1"/>
  <c r="N7847" i="1"/>
  <c r="P7593" i="1"/>
  <c r="P7845" i="1"/>
  <c r="L7616" i="1"/>
  <c r="L7868" i="1"/>
  <c r="L7852" i="1"/>
  <c r="L7600" i="1"/>
  <c r="U7627" i="1"/>
  <c r="U7879" i="1"/>
  <c r="N7626" i="1"/>
  <c r="N7878" i="1"/>
  <c r="P7876" i="1"/>
  <c r="P7624" i="1"/>
  <c r="R7622" i="1"/>
  <c r="R7874" i="1"/>
  <c r="T7620" i="1"/>
  <c r="T7872" i="1"/>
  <c r="M7871" i="1"/>
  <c r="M7619" i="1"/>
  <c r="O7617" i="1"/>
  <c r="O7869" i="1"/>
  <c r="Q7615" i="1"/>
  <c r="Q7867" i="1"/>
  <c r="S7865" i="1"/>
  <c r="S7613" i="1"/>
  <c r="U7863" i="1"/>
  <c r="U7611" i="1"/>
  <c r="N7610" i="1"/>
  <c r="N7862" i="1"/>
  <c r="P7608" i="1"/>
  <c r="P7860" i="1"/>
  <c r="R7858" i="1"/>
  <c r="R7606" i="1"/>
  <c r="T7604" i="1"/>
  <c r="T7856" i="1"/>
  <c r="M7603" i="1"/>
  <c r="M7855" i="1"/>
  <c r="O7853" i="1"/>
  <c r="O7601" i="1"/>
  <c r="Q7599" i="1"/>
  <c r="Q7851" i="1"/>
  <c r="S7597" i="1"/>
  <c r="S7849" i="1"/>
  <c r="U7847" i="1"/>
  <c r="U7595" i="1"/>
  <c r="N7846" i="1"/>
  <c r="N7594" i="1"/>
  <c r="L7627" i="1"/>
  <c r="L7879" i="1"/>
  <c r="T7623" i="1"/>
  <c r="T7875" i="1"/>
  <c r="Q7618" i="1"/>
  <c r="Q7870" i="1"/>
  <c r="R7609" i="1"/>
  <c r="R7861" i="1"/>
  <c r="Q7602" i="1"/>
  <c r="Q7854" i="1"/>
  <c r="P7595" i="1"/>
  <c r="P7847" i="1"/>
  <c r="R7604" i="1"/>
  <c r="R7856" i="1"/>
  <c r="L7598" i="1"/>
  <c r="L7850" i="1"/>
  <c r="P7622" i="1"/>
  <c r="P7874" i="1"/>
  <c r="O7615" i="1"/>
  <c r="O7867" i="1"/>
  <c r="Q7609" i="1"/>
  <c r="Q7861" i="1"/>
  <c r="L7845" i="1"/>
  <c r="L7593" i="1"/>
  <c r="T7625" i="1"/>
  <c r="T7877" i="1"/>
  <c r="S7618" i="1"/>
  <c r="S7870" i="1"/>
  <c r="P7613" i="1"/>
  <c r="P7865" i="1"/>
  <c r="O7606" i="1"/>
  <c r="O7858" i="1"/>
  <c r="N7851" i="1"/>
  <c r="N7599" i="1"/>
  <c r="L7856" i="1"/>
  <c r="L7604" i="1"/>
  <c r="M7623" i="1"/>
  <c r="M7875" i="1"/>
  <c r="U7615" i="1"/>
  <c r="U7867" i="1"/>
  <c r="T7608" i="1"/>
  <c r="T7860" i="1"/>
  <c r="Q7603" i="1"/>
  <c r="Q7855" i="1"/>
  <c r="P7596" i="1"/>
  <c r="P7848" i="1"/>
  <c r="L7619" i="1"/>
  <c r="L7871" i="1"/>
  <c r="L7603" i="1"/>
  <c r="L7855" i="1"/>
  <c r="O7628" i="1"/>
  <c r="O7880" i="1"/>
  <c r="Q7626" i="1"/>
  <c r="Q7878" i="1"/>
  <c r="S7624" i="1"/>
  <c r="S7876" i="1"/>
  <c r="U7622" i="1"/>
  <c r="U7874" i="1"/>
  <c r="N7621" i="1"/>
  <c r="N7873" i="1"/>
  <c r="P7619" i="1"/>
  <c r="P7871" i="1"/>
  <c r="R7617" i="1"/>
  <c r="R7869" i="1"/>
  <c r="T7615" i="1"/>
  <c r="T7867" i="1"/>
  <c r="M7614" i="1"/>
  <c r="M7866" i="1"/>
  <c r="O7612" i="1"/>
  <c r="O7864" i="1"/>
  <c r="Q7610" i="1"/>
  <c r="Q7862" i="1"/>
  <c r="S7608" i="1"/>
  <c r="S7860" i="1"/>
  <c r="U7606" i="1"/>
  <c r="U7858" i="1"/>
  <c r="N7605" i="1"/>
  <c r="N7857" i="1"/>
  <c r="P7603" i="1"/>
  <c r="P7855" i="1"/>
  <c r="R7601" i="1"/>
  <c r="R7853" i="1"/>
  <c r="T7599" i="1"/>
  <c r="T7851" i="1"/>
  <c r="M7598" i="1"/>
  <c r="M7850" i="1"/>
  <c r="O7596" i="1"/>
  <c r="O7848" i="1"/>
  <c r="Q7594" i="1"/>
  <c r="Q7846" i="1"/>
  <c r="U7609" i="1"/>
  <c r="U7861" i="1"/>
  <c r="P7606" i="1"/>
  <c r="P7858" i="1"/>
  <c r="T7602" i="1"/>
  <c r="T7854" i="1"/>
  <c r="T7598" i="1"/>
  <c r="T7850" i="1"/>
  <c r="O7595" i="1"/>
  <c r="O7847" i="1"/>
  <c r="L7622" i="1"/>
  <c r="L7874" i="1"/>
  <c r="L7606" i="1"/>
  <c r="L7858" i="1"/>
  <c r="R7628" i="1"/>
  <c r="R7880" i="1"/>
  <c r="T7626" i="1"/>
  <c r="T7878" i="1"/>
  <c r="M7625" i="1"/>
  <c r="M7877" i="1"/>
  <c r="O7623" i="1"/>
  <c r="O7875" i="1"/>
  <c r="Q7621" i="1"/>
  <c r="Q7873" i="1"/>
  <c r="S7619" i="1"/>
  <c r="S7871" i="1"/>
  <c r="U7617" i="1"/>
  <c r="U7869" i="1"/>
  <c r="N7616" i="1"/>
  <c r="N7868" i="1"/>
  <c r="P7614" i="1"/>
  <c r="P7866" i="1"/>
  <c r="R7612" i="1"/>
  <c r="R7864" i="1"/>
  <c r="T7610" i="1"/>
  <c r="T7862" i="1"/>
  <c r="S7607" i="1"/>
  <c r="S7859" i="1"/>
  <c r="N7604" i="1"/>
  <c r="N7856" i="1"/>
  <c r="M7601" i="1"/>
  <c r="M7853" i="1"/>
  <c r="Q7597" i="1"/>
  <c r="Q7849" i="1"/>
  <c r="U7593" i="1"/>
  <c r="U7845" i="1"/>
  <c r="L7873" i="1"/>
  <c r="L7621" i="1"/>
  <c r="L7857" i="1"/>
  <c r="L7605" i="1"/>
  <c r="Q7880" i="1"/>
  <c r="Q7628" i="1"/>
  <c r="S7626" i="1"/>
  <c r="S7878" i="1"/>
  <c r="U7624" i="1"/>
  <c r="U7876" i="1"/>
  <c r="N7623" i="1"/>
  <c r="N7875" i="1"/>
  <c r="P7873" i="1"/>
  <c r="P7621" i="1"/>
  <c r="R7619" i="1"/>
  <c r="R7871" i="1"/>
  <c r="T7617" i="1"/>
  <c r="T7869" i="1"/>
  <c r="M7616" i="1"/>
  <c r="M7868" i="1"/>
  <c r="O7866" i="1"/>
  <c r="O7614" i="1"/>
  <c r="Q7864" i="1"/>
  <c r="Q7612" i="1"/>
  <c r="S7610" i="1"/>
  <c r="S7862" i="1"/>
  <c r="U7608" i="1"/>
  <c r="U7860" i="1"/>
  <c r="N7859" i="1"/>
  <c r="N7607" i="1"/>
  <c r="P7857" i="1"/>
  <c r="P7605" i="1"/>
  <c r="R7603" i="1"/>
  <c r="R7855" i="1"/>
  <c r="T7601" i="1"/>
  <c r="T7853" i="1"/>
  <c r="M7852" i="1"/>
  <c r="M7600" i="1"/>
  <c r="O7598" i="1"/>
  <c r="O7850" i="1"/>
  <c r="Q7596" i="1"/>
  <c r="Q7848" i="1"/>
  <c r="S7594" i="1"/>
  <c r="S7846" i="1"/>
  <c r="L7628" i="1"/>
  <c r="L7880" i="1"/>
  <c r="L7612" i="1"/>
  <c r="L7864" i="1"/>
  <c r="L7596" i="1"/>
  <c r="L7848" i="1"/>
  <c r="Q7627" i="1"/>
  <c r="Q7879" i="1"/>
  <c r="S7625" i="1"/>
  <c r="S7877" i="1"/>
  <c r="U7623" i="1"/>
  <c r="U7875" i="1"/>
  <c r="N7622" i="1"/>
  <c r="N7874" i="1"/>
  <c r="P7620" i="1"/>
  <c r="P7872" i="1"/>
  <c r="R7618" i="1"/>
  <c r="R7870" i="1"/>
  <c r="T7616" i="1"/>
  <c r="T7868" i="1"/>
  <c r="M7615" i="1"/>
  <c r="M7867" i="1"/>
  <c r="O7613" i="1"/>
  <c r="O7865" i="1"/>
  <c r="Q7611" i="1"/>
  <c r="Q7863" i="1"/>
  <c r="S7609" i="1"/>
  <c r="S7861" i="1"/>
  <c r="U7607" i="1"/>
  <c r="U7859" i="1"/>
  <c r="N7606" i="1"/>
  <c r="N7858" i="1"/>
  <c r="P7604" i="1"/>
  <c r="P7856" i="1"/>
  <c r="R7602" i="1"/>
  <c r="R7854" i="1"/>
  <c r="T7600" i="1"/>
  <c r="T7852" i="1"/>
  <c r="M7599" i="1"/>
  <c r="M7851" i="1"/>
  <c r="O7597" i="1"/>
  <c r="O7849" i="1"/>
  <c r="Q7595" i="1"/>
  <c r="Q7847" i="1"/>
  <c r="S7593" i="1"/>
  <c r="S7845" i="1"/>
  <c r="L7611" i="1"/>
  <c r="L7863" i="1"/>
  <c r="R7625" i="1"/>
  <c r="R7877" i="1"/>
  <c r="S7616" i="1"/>
  <c r="S7868" i="1"/>
  <c r="P7611" i="1"/>
  <c r="P7863" i="1"/>
  <c r="O7604" i="1"/>
  <c r="O7856" i="1"/>
  <c r="N7597" i="1"/>
  <c r="N7849" i="1"/>
  <c r="R7852" i="1"/>
  <c r="R7600" i="1"/>
  <c r="L7614" i="1"/>
  <c r="L7866" i="1"/>
  <c r="R7620" i="1"/>
  <c r="R7872" i="1"/>
  <c r="Q7613" i="1"/>
  <c r="Q7865" i="1"/>
  <c r="P7602" i="1"/>
  <c r="P7854" i="1"/>
  <c r="L7865" i="1"/>
  <c r="L7613" i="1"/>
  <c r="R7627" i="1"/>
  <c r="R7879" i="1"/>
  <c r="Q7872" i="1"/>
  <c r="Q7620" i="1"/>
  <c r="R7611" i="1"/>
  <c r="R7863" i="1"/>
  <c r="Q7604" i="1"/>
  <c r="Q7856" i="1"/>
  <c r="P7597" i="1"/>
  <c r="P7849" i="1"/>
  <c r="L7872" i="1"/>
  <c r="L7620" i="1"/>
  <c r="T7624" i="1"/>
  <c r="T7876" i="1"/>
  <c r="S7617" i="1"/>
  <c r="S7869" i="1"/>
  <c r="R7610" i="1"/>
  <c r="R7862" i="1"/>
  <c r="S7601" i="1"/>
  <c r="S7853" i="1"/>
  <c r="R7594" i="1"/>
  <c r="R7846" i="1"/>
  <c r="L7615" i="1"/>
  <c r="L7867" i="1"/>
  <c r="L7851" i="1"/>
  <c r="L7599" i="1"/>
  <c r="T7627" i="1"/>
  <c r="T7879" i="1"/>
  <c r="M7878" i="1"/>
  <c r="M7626" i="1"/>
  <c r="O7624" i="1"/>
  <c r="O7876" i="1"/>
  <c r="Q7622" i="1"/>
  <c r="Q7874" i="1"/>
  <c r="S7620" i="1"/>
  <c r="S7872" i="1"/>
  <c r="U7618" i="1"/>
  <c r="U7870" i="1"/>
  <c r="N7869" i="1"/>
  <c r="N7617" i="1"/>
  <c r="P7615" i="1"/>
  <c r="P7867" i="1"/>
  <c r="R7865" i="1"/>
  <c r="R7613" i="1"/>
  <c r="T7611" i="1"/>
  <c r="T7863" i="1"/>
  <c r="M7862" i="1"/>
  <c r="M7610" i="1"/>
  <c r="O7860" i="1"/>
  <c r="O7608" i="1"/>
  <c r="Q7606" i="1"/>
  <c r="Q7858" i="1"/>
  <c r="S7856" i="1"/>
  <c r="S7604" i="1"/>
  <c r="U7602" i="1"/>
  <c r="U7854" i="1"/>
  <c r="N7853" i="1"/>
  <c r="N7601" i="1"/>
  <c r="P7599" i="1"/>
  <c r="P7851" i="1"/>
  <c r="R7597" i="1"/>
  <c r="R7849" i="1"/>
  <c r="T7847" i="1"/>
  <c r="T7595" i="1"/>
  <c r="M7594" i="1"/>
  <c r="M7846" i="1"/>
  <c r="M7609" i="1"/>
  <c r="M7861" i="1"/>
  <c r="Q7605" i="1"/>
  <c r="Q7857" i="1"/>
  <c r="Q7601" i="1"/>
  <c r="Q7853" i="1"/>
  <c r="U7597" i="1"/>
  <c r="U7849" i="1"/>
  <c r="P7594" i="1"/>
  <c r="P7846" i="1"/>
  <c r="L7870" i="1"/>
  <c r="L7618" i="1"/>
  <c r="L7602" i="1"/>
  <c r="L7854" i="1"/>
  <c r="N7880" i="1"/>
  <c r="N7628" i="1"/>
  <c r="P7626" i="1"/>
  <c r="P7878" i="1"/>
  <c r="R7624" i="1"/>
  <c r="R7876" i="1"/>
  <c r="T7874" i="1"/>
  <c r="T7622" i="1"/>
  <c r="M7873" i="1"/>
  <c r="M7621" i="1"/>
  <c r="O7871" i="1"/>
  <c r="O7619" i="1"/>
  <c r="Q7617" i="1"/>
  <c r="Q7869" i="1"/>
  <c r="S7615" i="1"/>
  <c r="S7867" i="1"/>
  <c r="U7613" i="1"/>
  <c r="U7865" i="1"/>
  <c r="N7864" i="1"/>
  <c r="N7612" i="1"/>
  <c r="P7610" i="1"/>
  <c r="P7862" i="1"/>
  <c r="T7606" i="1"/>
  <c r="T7858" i="1"/>
  <c r="O7855" i="1"/>
  <c r="O7603" i="1"/>
  <c r="N7600" i="1"/>
  <c r="N7852" i="1"/>
  <c r="R7596" i="1"/>
  <c r="R7848" i="1"/>
  <c r="M7593" i="1"/>
  <c r="M7845" i="1"/>
  <c r="L7617" i="1"/>
  <c r="L7869" i="1"/>
  <c r="L7601" i="1"/>
  <c r="L7853" i="1"/>
  <c r="M7880" i="1"/>
  <c r="M7628" i="1"/>
  <c r="O7878" i="1"/>
  <c r="O7626" i="1"/>
  <c r="Q7624" i="1"/>
  <c r="Q7876" i="1"/>
  <c r="S7622" i="1"/>
  <c r="S7874" i="1"/>
  <c r="U7620" i="1"/>
  <c r="U7872" i="1"/>
  <c r="N7619" i="1"/>
  <c r="N7871" i="1"/>
  <c r="P7617" i="1"/>
  <c r="P7869" i="1"/>
  <c r="R7867" i="1"/>
  <c r="R7615" i="1"/>
  <c r="T7865" i="1"/>
  <c r="T7613" i="1"/>
  <c r="M7864" i="1"/>
  <c r="M7612" i="1"/>
  <c r="O7610" i="1"/>
  <c r="O7862" i="1"/>
  <c r="Q7860" i="1"/>
  <c r="Q7608" i="1"/>
  <c r="S7606" i="1"/>
  <c r="S7858" i="1"/>
  <c r="U7856" i="1"/>
  <c r="U7604" i="1"/>
  <c r="N7855" i="1"/>
  <c r="N7603" i="1"/>
  <c r="P7601" i="1"/>
  <c r="P7853" i="1"/>
  <c r="R7851" i="1"/>
  <c r="R7599" i="1"/>
  <c r="T7849" i="1"/>
  <c r="T7597" i="1"/>
  <c r="M7596" i="1"/>
  <c r="M7848" i="1"/>
  <c r="O7846" i="1"/>
  <c r="O7594" i="1"/>
  <c r="L7624" i="1"/>
  <c r="L7876" i="1"/>
  <c r="L7860" i="1"/>
  <c r="L7608" i="1"/>
  <c r="T7628" i="1"/>
  <c r="T7880" i="1"/>
  <c r="M7879" i="1"/>
  <c r="M7627" i="1"/>
  <c r="O7625" i="1"/>
  <c r="O7877" i="1"/>
  <c r="Q7623" i="1"/>
  <c r="Q7875" i="1"/>
  <c r="S7873" i="1"/>
  <c r="S7621" i="1"/>
  <c r="U7619" i="1"/>
  <c r="U7871" i="1"/>
  <c r="N7618" i="1"/>
  <c r="N7870" i="1"/>
  <c r="P7868" i="1"/>
  <c r="P7616" i="1"/>
  <c r="R7614" i="1"/>
  <c r="R7866" i="1"/>
  <c r="T7612" i="1"/>
  <c r="T7864" i="1"/>
  <c r="M7611" i="1"/>
  <c r="M7863" i="1"/>
  <c r="O7861" i="1"/>
  <c r="O7609" i="1"/>
  <c r="Q7607" i="1"/>
  <c r="Q7859" i="1"/>
  <c r="S7605" i="1"/>
  <c r="S7857" i="1"/>
  <c r="U7855" i="1"/>
  <c r="U7603" i="1"/>
  <c r="N7602" i="1"/>
  <c r="N7854" i="1"/>
  <c r="P7600" i="1"/>
  <c r="P7852" i="1"/>
  <c r="R7850" i="1"/>
  <c r="R7598" i="1"/>
  <c r="T7596" i="1"/>
  <c r="T7848" i="1"/>
  <c r="M7595" i="1"/>
  <c r="M7847" i="1"/>
  <c r="O7593" i="1"/>
  <c r="O7845" i="1"/>
</calcChain>
</file>

<file path=xl/comments1.xml><?xml version="1.0" encoding="utf-8"?>
<comments xmlns="http://schemas.openxmlformats.org/spreadsheetml/2006/main">
  <authors>
    <author>Tasso</author>
  </authors>
  <commentList>
    <comment ref="B5" authorId="0" shapeId="0">
      <text>
        <r>
          <rPr>
            <sz val="9"/>
            <color indexed="81"/>
            <rFont val="Tahoma"/>
            <family val="2"/>
          </rPr>
          <t xml:space="preserve">Enteric Fermentation
Manure Management
Rice Cultivation
Agriculture Soils
Crop Residue
</t>
        </r>
      </text>
    </comment>
    <comment ref="C5" authorId="0" shapeId="0">
      <text>
        <r>
          <rPr>
            <sz val="9"/>
            <color indexed="81"/>
            <rFont val="Tahoma"/>
            <family val="2"/>
          </rPr>
          <t xml:space="preserve">Direct
Indirect
</t>
        </r>
      </text>
    </comment>
    <comment ref="D5" authorId="0" shapeId="0">
      <text>
        <r>
          <rPr>
            <sz val="9"/>
            <color indexed="81"/>
            <rFont val="Tahoma"/>
            <family val="2"/>
          </rPr>
          <t xml:space="preserve">Atmospheric Deposition
Leaching
Organic Soils
Others
</t>
        </r>
      </text>
    </comment>
    <comment ref="E5" authorId="0" shapeId="0">
      <text>
        <r>
          <rPr>
            <sz val="9"/>
            <color indexed="81"/>
            <rFont val="Tahoma"/>
            <family val="2"/>
          </rPr>
          <t xml:space="preserve">Animal
Vegetal 
Others
</t>
        </r>
      </text>
    </comment>
    <comment ref="F5" authorId="0" shapeId="0">
      <text>
        <r>
          <rPr>
            <sz val="9"/>
            <color indexed="81"/>
            <rFont val="Tahoma"/>
            <family val="2"/>
          </rPr>
          <t xml:space="preserve">Cattle
Buffalo
Camels
Sheep
Goat
Pig
Poultry
Fertilisers </t>
        </r>
      </text>
    </comment>
    <comment ref="B6" authorId="0" shapeId="0">
      <text>
        <r>
          <rPr>
            <sz val="9"/>
            <color indexed="81"/>
            <rFont val="Tahoma"/>
            <family val="2"/>
          </rPr>
          <t xml:space="preserve">Fuel Combustion Emissions
Fugitive Emissions
</t>
        </r>
      </text>
    </comment>
    <comment ref="C6" authorId="0" shapeId="0">
      <text>
        <r>
          <rPr>
            <sz val="9"/>
            <color indexed="81"/>
            <rFont val="Tahoma"/>
            <family val="2"/>
          </rPr>
          <t xml:space="preserve">Agriculture
Residential
Commercia;
Industrial 
Public 
Transport
Electricity Generation
Fuel Production
</t>
        </r>
      </text>
    </comment>
    <comment ref="D6" authorId="0" shapeId="0">
      <text>
        <r>
          <rPr>
            <sz val="9"/>
            <color indexed="81"/>
            <rFont val="Tahoma"/>
            <family val="2"/>
          </rPr>
          <t xml:space="preserve">Aviation, Road, Railways, Natural Gas Transport, Marine, etc
</t>
        </r>
      </text>
    </comment>
    <comment ref="E6" authorId="0" shapeId="0">
      <text>
        <r>
          <rPr>
            <sz val="9"/>
            <color indexed="81"/>
            <rFont val="Tahoma"/>
            <family val="2"/>
          </rPr>
          <t xml:space="preserve">Motor Spirit 
HSDO 
Auto LPG 
LDO 
Furnace Oil 
CNG
HSDO - Retail
HSDO
LPG 
Furnace Oil
Coal for traction 
ATF
</t>
        </r>
      </text>
    </comment>
    <comment ref="F6" authorId="0" shapeId="0">
      <text>
        <r>
          <rPr>
            <sz val="9"/>
            <color indexed="81"/>
            <rFont val="Tahoma"/>
            <family val="2"/>
          </rPr>
          <t xml:space="preserve">Final Energy Consumption
Public Service Power Plants
Self Consumption Power Plants
</t>
        </r>
      </text>
    </comment>
    <comment ref="B7" authorId="0" shapeId="0">
      <text>
        <r>
          <rPr>
            <sz val="9"/>
            <color indexed="81"/>
            <rFont val="Tahoma"/>
            <family val="2"/>
          </rPr>
          <t>Mineral Industry
Metal Industry
Chemical Industry
Energy Electricity</t>
        </r>
      </text>
    </comment>
    <comment ref="C7" authorId="0" shapeId="0">
      <text>
        <r>
          <rPr>
            <sz val="9"/>
            <color indexed="81"/>
            <rFont val="Tahoma"/>
            <family val="2"/>
          </rPr>
          <t xml:space="preserve">Acrylonitrile
Adipic Acid Production
Aluminium Production
Ammonia Production
Caprolactam, Glyoxal and Glyoxylic Acid Production
Carbide Production
Carbon Black
Cement Production
Ethylene
Ethylene Dichloride and Vinyl Chloride Monomer
Ethylene Oxide
Ferroalloys Production
Glass Production
Iron and Steel Production
Lead Production
Lime Production
Lubricant Use
Magnesium Production
Manufacture of Solid Fuels
Methanol
Nitric Acid Production
Other
Other Energy Industries
Other Process Uses of Carbonates
Parrafin Wax use
Petroleum Refining
Soda Ash Production
Titanium Dioxide Production
Zinc Production
</t>
        </r>
      </text>
    </comment>
    <comment ref="B8" authorId="0" shapeId="0">
      <text>
        <r>
          <rPr>
            <sz val="9"/>
            <color indexed="81"/>
            <rFont val="Tahoma"/>
            <family val="2"/>
          </rPr>
          <t xml:space="preserve">Solid Waste Disposal
Industrial Waste water
Domestic waste water
</t>
        </r>
      </text>
    </comment>
    <comment ref="C8" authorId="0" shapeId="0">
      <text>
        <r>
          <rPr>
            <sz val="9"/>
            <color indexed="81"/>
            <rFont val="Tahoma"/>
            <family val="2"/>
          </rPr>
          <t xml:space="preserve">Iron &amp; Steel
Fertilizers
Sugar
Coffee
Petroleum
Dairy
Beer
Meat
Soft drink
Pulp &amp; Paper
Rubber
Tannery
Sugar
</t>
        </r>
      </text>
    </comment>
    <comment ref="B9" authorId="0" shapeId="0">
      <text>
        <r>
          <rPr>
            <sz val="9"/>
            <color indexed="81"/>
            <rFont val="Tahoma"/>
            <family val="2"/>
          </rPr>
          <t xml:space="preserve">Forest Land
Crop Land
Grass Land
Settlement
Biomass Burning
</t>
        </r>
      </text>
    </comment>
  </commentList>
</comments>
</file>

<file path=xl/sharedStrings.xml><?xml version="1.0" encoding="utf-8"?>
<sst xmlns="http://schemas.openxmlformats.org/spreadsheetml/2006/main" count="82193" uniqueCount="305">
  <si>
    <t>Level 1</t>
  </si>
  <si>
    <t>Level 2</t>
  </si>
  <si>
    <t>Level 3</t>
  </si>
  <si>
    <t>Level 4</t>
  </si>
  <si>
    <t>Level 5</t>
  </si>
  <si>
    <t>Level 6</t>
  </si>
  <si>
    <t>Emission / Removal / Bunker</t>
  </si>
  <si>
    <t>Gas</t>
  </si>
  <si>
    <t>State</t>
  </si>
  <si>
    <t>Economic Activity</t>
  </si>
  <si>
    <t>Product</t>
  </si>
  <si>
    <t>Energy</t>
  </si>
  <si>
    <t>Fuel Combustion Emissions</t>
  </si>
  <si>
    <t>Transport</t>
  </si>
  <si>
    <t>Road</t>
  </si>
  <si>
    <t xml:space="preserve">Motor Spirit </t>
  </si>
  <si>
    <t>CO2 (t)</t>
  </si>
  <si>
    <t xml:space="preserve">HSDO </t>
  </si>
  <si>
    <t xml:space="preserve">Auto LPG </t>
  </si>
  <si>
    <t xml:space="preserve">LDO </t>
  </si>
  <si>
    <t xml:space="preserve">Furnace Oil </t>
  </si>
  <si>
    <t>CNG</t>
  </si>
  <si>
    <t>HSDO - Retail</t>
  </si>
  <si>
    <t>Railways</t>
  </si>
  <si>
    <t>HSDO</t>
  </si>
  <si>
    <t xml:space="preserve">LPG </t>
  </si>
  <si>
    <t>Furnace Oil</t>
  </si>
  <si>
    <t xml:space="preserve">Coal for traction </t>
  </si>
  <si>
    <t xml:space="preserve">Aviation </t>
  </si>
  <si>
    <t xml:space="preserve">ATF </t>
  </si>
  <si>
    <t>Navigation</t>
  </si>
  <si>
    <t>CH4 (t)</t>
  </si>
  <si>
    <t>Residential</t>
  </si>
  <si>
    <t>Fuelwood</t>
  </si>
  <si>
    <t>Final Energy Consumption</t>
  </si>
  <si>
    <t>LPG</t>
  </si>
  <si>
    <t>Kerosene</t>
  </si>
  <si>
    <t>Coke</t>
  </si>
  <si>
    <t>Coal</t>
  </si>
  <si>
    <t>Charcoal</t>
  </si>
  <si>
    <t>Natural gas</t>
  </si>
  <si>
    <t>Diesel</t>
  </si>
  <si>
    <t>Commercial</t>
  </si>
  <si>
    <t>Agriculture</t>
  </si>
  <si>
    <t>LDO</t>
  </si>
  <si>
    <t>LSHS</t>
  </si>
  <si>
    <t>Diesel-Retails</t>
  </si>
  <si>
    <t>Fisheries</t>
  </si>
  <si>
    <t>Public Electricity Generation</t>
  </si>
  <si>
    <t xml:space="preserve">Coal </t>
  </si>
  <si>
    <t>Public Service Power Plants</t>
  </si>
  <si>
    <t xml:space="preserve">LDO/HSD </t>
  </si>
  <si>
    <t xml:space="preserve">LSHS/ HHS </t>
  </si>
  <si>
    <t xml:space="preserve">Lignite </t>
  </si>
  <si>
    <t xml:space="preserve">Naptha </t>
  </si>
  <si>
    <t>Industries</t>
  </si>
  <si>
    <t>Self Producers Power Plants</t>
  </si>
  <si>
    <t xml:space="preserve">Diesel </t>
  </si>
  <si>
    <t>Fugitive Emissions</t>
  </si>
  <si>
    <t>Fuel Production</t>
  </si>
  <si>
    <t>Oil Production</t>
  </si>
  <si>
    <t>Refinery Throughput</t>
  </si>
  <si>
    <t>Number of Wells</t>
  </si>
  <si>
    <t>Natural Gas Production</t>
  </si>
  <si>
    <t>Natural Gas Distribution</t>
  </si>
  <si>
    <t xml:space="preserve">Natural Gas Consumption </t>
  </si>
  <si>
    <t>Flarred NG</t>
  </si>
  <si>
    <t xml:space="preserve">NG Leakage </t>
  </si>
  <si>
    <t>Coal Mining</t>
  </si>
  <si>
    <t>Coal Post mining</t>
  </si>
  <si>
    <t>Oil</t>
  </si>
  <si>
    <t>Natural Gas</t>
  </si>
  <si>
    <t>Coal-UG</t>
  </si>
  <si>
    <t>Coal -OC</t>
  </si>
  <si>
    <t>N2O (t)</t>
  </si>
  <si>
    <t>Waste</t>
  </si>
  <si>
    <t>Reference Tabel for the Sectors and Subsector (Level 1 to 6)</t>
  </si>
  <si>
    <t>n.a.</t>
  </si>
  <si>
    <t>Form of Emission</t>
  </si>
  <si>
    <t>Specific Process</t>
  </si>
  <si>
    <t>Emission Process</t>
  </si>
  <si>
    <t>Type of Activity</t>
  </si>
  <si>
    <t>Specific Activity</t>
  </si>
  <si>
    <t>Type of Emission</t>
  </si>
  <si>
    <t>Category</t>
  </si>
  <si>
    <t>Subcategory</t>
  </si>
  <si>
    <t>Type of Fuel</t>
  </si>
  <si>
    <t>Fuel Users</t>
  </si>
  <si>
    <t>Industrial Processes</t>
  </si>
  <si>
    <t>Activity</t>
  </si>
  <si>
    <t>Emission Activity</t>
  </si>
  <si>
    <t>Land Use, Land Use Change and Forestry</t>
  </si>
  <si>
    <t>Industry</t>
  </si>
  <si>
    <t>CO2e (t) GTP-AR2</t>
  </si>
  <si>
    <t>CO2e (t) GWP-AR2</t>
  </si>
  <si>
    <t>Lignite</t>
  </si>
  <si>
    <t>natural gas</t>
  </si>
  <si>
    <t>Emissions</t>
  </si>
  <si>
    <t>Buildings</t>
  </si>
  <si>
    <t>Agricuture</t>
  </si>
  <si>
    <t>Eletricity</t>
  </si>
  <si>
    <t>Sector</t>
  </si>
  <si>
    <t>Version</t>
  </si>
  <si>
    <t>Time Series</t>
  </si>
  <si>
    <t>Level of Disaggregation</t>
  </si>
  <si>
    <t>About GHG Platform</t>
  </si>
  <si>
    <t>Contact Details</t>
  </si>
  <si>
    <t>info@ghgplatform-india.org</t>
  </si>
  <si>
    <t>Usage Policy</t>
  </si>
  <si>
    <t xml:space="preserve">Any re-production or re-distribution of the material(s) and information displayed and published on this Website/GHG Platform India/Portal shall be accompanied by a due acknowledgment and credit to the GHG Platform India for such material(s) and information.
You must give appropriate credit, provide a link, and indicate if changes were made. You may do so in any reasonable manner, but not in any way that suggests the GHG Platform India endorses you or your use. Data sheets may be revised or updated from time to time. The latest version of each data sheet will be posted on the website. To keep abreast of these changes, please email us at info@ghgplatform-india.org so that we may inform you when data sheets have been updated. </t>
  </si>
  <si>
    <t>Citation</t>
  </si>
  <si>
    <t>Disclaimer</t>
  </si>
  <si>
    <t>The data used for arriving at the results of this study is from published, secondary sources, or wholly or in part from official sources that have been duly acknowledged. The veracity of the data has been corroborated to the maximum extent possible.  However, the GHG Platform India shall not be held liable and responsible to establish the veracity of or corroborate such content or data and shall not be responsible or liable for any consequences that arise from and / or any harm or loss caused by way of placing reliance on the material(s) and information displayed and published on the website or by further use and analysis of the results of this study.</t>
  </si>
  <si>
    <t>Sector Disaggregation</t>
  </si>
  <si>
    <t>Agriculture, Energy, LULUCF, Waste, Industry</t>
  </si>
  <si>
    <t>IPCC (CH4, N20)</t>
  </si>
  <si>
    <t>Other Assumptions</t>
  </si>
  <si>
    <t>CO2 EF (t/TJ)</t>
  </si>
  <si>
    <t>NCV (Tj/kt)</t>
  </si>
  <si>
    <t>CH4 EF (kg/TJ)</t>
  </si>
  <si>
    <t>N2O EF (kg/TJ)</t>
  </si>
  <si>
    <t>Density of fuel</t>
  </si>
  <si>
    <t>Value</t>
  </si>
  <si>
    <t>Unit</t>
  </si>
  <si>
    <t>Source</t>
  </si>
  <si>
    <t>Coking coal</t>
  </si>
  <si>
    <t>KL/t</t>
  </si>
  <si>
    <t>http://petroleum.nic.in/docs/readyrecknor_May14.pdf</t>
  </si>
  <si>
    <t>Non-coking coal</t>
  </si>
  <si>
    <t>Petrol (MS)/ Naptha</t>
  </si>
  <si>
    <t>Diesel (HSD)</t>
  </si>
  <si>
    <t>Diesel/LDO</t>
  </si>
  <si>
    <t>Kerosene (SKO)</t>
  </si>
  <si>
    <t>ATF</t>
  </si>
  <si>
    <t>Light Diesel Oil (LDO)</t>
  </si>
  <si>
    <t>Fuel oil</t>
  </si>
  <si>
    <t>Furnace Oil (FO)/Diesel Oil/Fuel Oil/LSHS/HHS</t>
  </si>
  <si>
    <t>Light distillates/ Naptha</t>
  </si>
  <si>
    <t>Crude oil</t>
  </si>
  <si>
    <t>kg/SCM</t>
  </si>
  <si>
    <t>Lubricants</t>
  </si>
  <si>
    <t>Wood/Biomass</t>
  </si>
  <si>
    <t>GTP</t>
  </si>
  <si>
    <t>CH4</t>
  </si>
  <si>
    <t>N2O</t>
  </si>
  <si>
    <t>INCCA (NCV, CO2)</t>
  </si>
  <si>
    <t>GWP- AR2</t>
  </si>
  <si>
    <t>000 tonnes</t>
  </si>
  <si>
    <t>Mn L</t>
  </si>
  <si>
    <t>Electricity Sector</t>
  </si>
  <si>
    <t>Fuel Oil</t>
  </si>
  <si>
    <t>Residential, Commercial, Agriculture and Fisheries</t>
  </si>
  <si>
    <t>Methane EF (m3 CH4/ton)</t>
  </si>
  <si>
    <t>UG Mines</t>
  </si>
  <si>
    <t xml:space="preserve">Mining </t>
  </si>
  <si>
    <t>Deg I</t>
  </si>
  <si>
    <t>Deg II</t>
  </si>
  <si>
    <t>Deg III</t>
  </si>
  <si>
    <t>Post-Mining</t>
  </si>
  <si>
    <t>OC Mines</t>
  </si>
  <si>
    <t>No of Wells</t>
  </si>
  <si>
    <t xml:space="preserve">Gas Production </t>
  </si>
  <si>
    <t>Gas Processing</t>
  </si>
  <si>
    <t>Gas distribution</t>
  </si>
  <si>
    <t xml:space="preserve">Leakage </t>
  </si>
  <si>
    <t>Flaring</t>
  </si>
  <si>
    <t xml:space="preserve">IPCC (CH4, N20) - Road </t>
  </si>
  <si>
    <t>IPCC (CH4, N20) - Railways</t>
  </si>
  <si>
    <t>IPCC (CH4, N20) - Navigation</t>
  </si>
  <si>
    <t>IPCC (CH4, N20) - Aviation</t>
  </si>
  <si>
    <t>KG/SCM</t>
  </si>
  <si>
    <t>Gasoline</t>
  </si>
  <si>
    <t>Fuel Production (Emission Factors)</t>
  </si>
  <si>
    <t>Coal Mining and Handling (INCCA 2007)</t>
  </si>
  <si>
    <t>Oil and Gas (INCCA 2007)</t>
  </si>
  <si>
    <t xml:space="preserve">Conversion Factors </t>
  </si>
  <si>
    <t xml:space="preserve">m3CH4 </t>
  </si>
  <si>
    <t>MMTA</t>
  </si>
  <si>
    <t>Numbers</t>
  </si>
  <si>
    <t>MMCM</t>
  </si>
  <si>
    <t>tonnes</t>
  </si>
  <si>
    <t>Public Electricity Generation (Utilities- Coal Stations)</t>
  </si>
  <si>
    <t>Public Electricity Generation  (Utilities- Gas Stations)</t>
  </si>
  <si>
    <t>MMSCM</t>
  </si>
  <si>
    <t>Public Electricity Generation (Utilities- Diesel Stations)</t>
  </si>
  <si>
    <t>Public Electricity Generation  (Non-utilities- Coal Stations)</t>
  </si>
  <si>
    <t>TJ</t>
  </si>
  <si>
    <t>Public Electricity Generation  (Non-Utilities- Diesel Stations)</t>
  </si>
  <si>
    <t>Public Electricity Generation  (Non-utilities- Gas Stations)</t>
  </si>
  <si>
    <t>000 litres</t>
  </si>
  <si>
    <t>Telangana</t>
  </si>
  <si>
    <t>Arunachal Pradesh</t>
  </si>
  <si>
    <t>Assam</t>
  </si>
  <si>
    <t>Chhattisgarh</t>
  </si>
  <si>
    <t>Jammu &amp; Kashmir</t>
  </si>
  <si>
    <t>Jharkhand</t>
  </si>
  <si>
    <t>Madhya Pradesh</t>
  </si>
  <si>
    <t>Maharashtra</t>
  </si>
  <si>
    <t>Meghalaya</t>
  </si>
  <si>
    <t>Uttar Pradesh</t>
  </si>
  <si>
    <t>West Bengal</t>
  </si>
  <si>
    <t>Gujarat</t>
  </si>
  <si>
    <t>Tamil Nadu</t>
  </si>
  <si>
    <t>Andhra Pradesh</t>
  </si>
  <si>
    <t>Rajasthan</t>
  </si>
  <si>
    <t>Punjab</t>
  </si>
  <si>
    <t>Bihar</t>
  </si>
  <si>
    <t>Haryana</t>
  </si>
  <si>
    <t>Kerala</t>
  </si>
  <si>
    <t>Karnataka</t>
  </si>
  <si>
    <t>Tripura</t>
  </si>
  <si>
    <t>tons/'000 tons</t>
  </si>
  <si>
    <t>tons/well</t>
  </si>
  <si>
    <t xml:space="preserve"> tons/Mt</t>
  </si>
  <si>
    <t>tons/MMCM</t>
  </si>
  <si>
    <t>t CH4/ton coal</t>
  </si>
  <si>
    <t>t CH4</t>
  </si>
  <si>
    <t>2005-2014</t>
  </si>
  <si>
    <t>Himachal Pradesh</t>
  </si>
  <si>
    <t>Uttrakhand</t>
  </si>
  <si>
    <t>Chandigarh</t>
  </si>
  <si>
    <t>Delhi</t>
  </si>
  <si>
    <t>Goa</t>
  </si>
  <si>
    <t>Daman &amp; Diu</t>
  </si>
  <si>
    <t>Chattisgarh</t>
  </si>
  <si>
    <t>Puducherry</t>
  </si>
  <si>
    <t>Lakshadweep</t>
  </si>
  <si>
    <t>Andaman &amp; Nicobar Islands</t>
  </si>
  <si>
    <t>Sikkim</t>
  </si>
  <si>
    <t>Manipur</t>
  </si>
  <si>
    <t>Nagaland</t>
  </si>
  <si>
    <t>Mizoram</t>
  </si>
  <si>
    <t>Odisha</t>
  </si>
  <si>
    <t>Uttarakhand</t>
  </si>
  <si>
    <t xml:space="preserve">Andhra Pradesh </t>
  </si>
  <si>
    <t xml:space="preserve">Assam </t>
  </si>
  <si>
    <t xml:space="preserve">Bihar </t>
  </si>
  <si>
    <t xml:space="preserve">Chhattisgarh </t>
  </si>
  <si>
    <t xml:space="preserve">Delhi </t>
  </si>
  <si>
    <t xml:space="preserve">Goa </t>
  </si>
  <si>
    <t xml:space="preserve">Gujarat </t>
  </si>
  <si>
    <t xml:space="preserve">Haryana </t>
  </si>
  <si>
    <t xml:space="preserve">Himachal Pradesh </t>
  </si>
  <si>
    <t xml:space="preserve">Jammu &amp; Kashmir </t>
  </si>
  <si>
    <t xml:space="preserve">Jharkhand </t>
  </si>
  <si>
    <t xml:space="preserve">Karnataka </t>
  </si>
  <si>
    <t xml:space="preserve">Kerala </t>
  </si>
  <si>
    <t xml:space="preserve">Madhya Pradesh </t>
  </si>
  <si>
    <t xml:space="preserve">Maharashtra </t>
  </si>
  <si>
    <t xml:space="preserve">Nagaland </t>
  </si>
  <si>
    <t xml:space="preserve">Odisha </t>
  </si>
  <si>
    <t xml:space="preserve">Punjab </t>
  </si>
  <si>
    <t xml:space="preserve">Rajasthan </t>
  </si>
  <si>
    <t xml:space="preserve">Sikkim </t>
  </si>
  <si>
    <t xml:space="preserve">Tamil Nadu </t>
  </si>
  <si>
    <t xml:space="preserve">Tripura </t>
  </si>
  <si>
    <t xml:space="preserve">Uttar Pradesh </t>
  </si>
  <si>
    <t xml:space="preserve">Uttarakhand </t>
  </si>
  <si>
    <t xml:space="preserve">West Bengal </t>
  </si>
  <si>
    <t>Dadra &amp; Nagar Haveli</t>
  </si>
  <si>
    <t>Andaman &amp; Nicober</t>
  </si>
  <si>
    <t>Lakshadeep</t>
  </si>
  <si>
    <t>Orissa</t>
  </si>
  <si>
    <t>Pondicherry</t>
  </si>
  <si>
    <t>Telengana</t>
  </si>
  <si>
    <t>Billion Cubic Metres</t>
  </si>
  <si>
    <t>Dadar &amp; Nagra Haveli</t>
  </si>
  <si>
    <t>Row Labels</t>
  </si>
  <si>
    <t>Grand Total</t>
  </si>
  <si>
    <t>Sum of 2005</t>
  </si>
  <si>
    <t>Sum of 2006</t>
  </si>
  <si>
    <t>Sum of 2007</t>
  </si>
  <si>
    <t>Sum of 2008</t>
  </si>
  <si>
    <t>Sum of 2009</t>
  </si>
  <si>
    <t>Sum of 2010</t>
  </si>
  <si>
    <t>Sum of 2011</t>
  </si>
  <si>
    <t>Sum of 2012</t>
  </si>
  <si>
    <t>Sum of 2013</t>
  </si>
  <si>
    <t>Sum of 2014</t>
  </si>
  <si>
    <t>ppac.org.in/WriteReadData/userfiles/file/conversion_factor.xls</t>
  </si>
  <si>
    <t>States</t>
  </si>
  <si>
    <t>Rest of India</t>
  </si>
  <si>
    <t>Statewise Emissions from Energy Sector</t>
  </si>
  <si>
    <t>Solid Fuels</t>
  </si>
  <si>
    <t>Liquid Fuels</t>
  </si>
  <si>
    <t>Gaseous Fuels</t>
  </si>
  <si>
    <t>Total</t>
  </si>
  <si>
    <t xml:space="preserve">Electricity Generation </t>
  </si>
  <si>
    <t>PEG</t>
  </si>
  <si>
    <t>PEG emissions</t>
  </si>
  <si>
    <t>Transport emissions</t>
  </si>
  <si>
    <t>Fugitive emissions</t>
  </si>
  <si>
    <t>Coal-OC</t>
  </si>
  <si>
    <t>Liquid fuels</t>
  </si>
  <si>
    <t>Gaseous fuels</t>
  </si>
  <si>
    <t>Other Sectors</t>
  </si>
  <si>
    <t>Solid fuels</t>
  </si>
  <si>
    <t>Road Transport</t>
  </si>
  <si>
    <t>Coal Production- Emissions</t>
  </si>
  <si>
    <t>Residential-Emissions</t>
  </si>
  <si>
    <t>Fuel Sharing</t>
  </si>
  <si>
    <t>State Level</t>
  </si>
  <si>
    <t>The GHG Platform India is a collective Indian civil-society initiative providing an independent sector and economy wide estimation and analysis of India’s greenhouse gas (GHG) emissions from 2005 to 2013.  The platform comprises of eminent organisations namely, Council on Energy, Environment and Water, Center for Study of Science, Technology and Policy (CSTEP), ICLEI South Asia, Shakti Sustainable Energy Foundation, Vasudha Foundation and WRI-India.</t>
  </si>
  <si>
    <t>odisha</t>
  </si>
  <si>
    <t xml:space="preserve">Ananthakumar, Murali R., Rachel, R., Lakshmi, A., Malik, Y.,  Energy Emissions. Version 1.0 dated September 28, 2017, from GHG platform India: GHG platform INDIA-2005-2013 Sub-National Estimates-2017 Series http://ghgplatform-india.org/data-and-emissions/energy. html .In instances where this sheet is used along with any other sector sheet on this website, the suggested citation is “GHG platform India 2005-2013 National Estimates - 2017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</si>
</sst>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 #,##0.00_ ;_ * \-#,##0.00_ ;_ * &quot;-&quot;??_ ;_ @_ "/>
    <numFmt numFmtId="165" formatCode="_ * #,##0_ ;_ * \-#,##0_ ;_ * &quot;-&quot;??_ ;_ @_ "/>
    <numFmt numFmtId="166" formatCode="0.0"/>
    <numFmt numFmtId="167" formatCode="0.000"/>
    <numFmt numFmtId="168" formatCode="_ * #,##0.0_ ;_ * \-#,##0.0_ ;_ * &quot;-&quot;?_ ;_ @_ "/>
    <numFmt numFmtId="169" formatCode="_-* #,##0.00_-;\-* #,##0.00_-;_-* &quot;-&quot;??_-;_-@_-"/>
    <numFmt numFmtId="170" formatCode="0.0%"/>
  </numFmts>
  <fonts count="36" x14ac:knownFonts="1">
    <font>
      <sz val="11"/>
      <color theme="1"/>
      <name val="Calibri"/>
      <family val="2"/>
      <scheme val="minor"/>
    </font>
    <font>
      <sz val="11"/>
      <color theme="1"/>
      <name val="Calibri"/>
      <family val="2"/>
      <scheme val="minor"/>
    </font>
    <font>
      <sz val="9"/>
      <color indexed="81"/>
      <name val="Tahoma"/>
      <family val="2"/>
    </font>
    <font>
      <sz val="12"/>
      <color theme="1"/>
      <name val="Calibri"/>
      <family val="2"/>
      <scheme val="minor"/>
    </font>
    <font>
      <b/>
      <sz val="22"/>
      <color theme="1"/>
      <name val="Calibri"/>
      <family val="2"/>
      <scheme val="minor"/>
    </font>
    <font>
      <u/>
      <sz val="11"/>
      <color theme="10"/>
      <name val="Calibri"/>
      <family val="2"/>
      <scheme val="minor"/>
    </font>
    <font>
      <u/>
      <sz val="11"/>
      <color theme="11"/>
      <name val="Calibri"/>
      <family val="2"/>
      <scheme val="minor"/>
    </font>
    <font>
      <sz val="11"/>
      <color theme="1" tint="0.34998626667073579"/>
      <name val="Calibri"/>
      <family val="2"/>
      <scheme val="minor"/>
    </font>
    <font>
      <sz val="12"/>
      <color theme="1" tint="0.34998626667073579"/>
      <name val="Calibri"/>
      <family val="2"/>
      <scheme val="minor"/>
    </font>
    <font>
      <sz val="15"/>
      <color theme="1"/>
      <name val="Times New Roman"/>
      <family val="1"/>
    </font>
    <font>
      <b/>
      <sz val="15"/>
      <name val="Times New Roman"/>
      <family val="1"/>
    </font>
    <font>
      <b/>
      <sz val="15"/>
      <color theme="1"/>
      <name val="Times New Roman"/>
      <family val="1"/>
    </font>
    <font>
      <sz val="15"/>
      <name val="Times New Roman"/>
      <family val="1"/>
    </font>
    <font>
      <u/>
      <sz val="15"/>
      <color theme="10"/>
      <name val="Times New Roman"/>
      <family val="1"/>
    </font>
    <font>
      <b/>
      <sz val="11"/>
      <color theme="1"/>
      <name val="Calibri"/>
      <family val="2"/>
      <scheme val="minor"/>
    </font>
    <font>
      <b/>
      <i/>
      <sz val="11"/>
      <color theme="1"/>
      <name val="Calibri"/>
      <family val="2"/>
      <scheme val="minor"/>
    </font>
    <font>
      <sz val="10"/>
      <color indexed="9"/>
      <name val="Arial"/>
      <family val="2"/>
    </font>
    <font>
      <b/>
      <sz val="11"/>
      <name val="Calibri"/>
      <family val="2"/>
      <scheme val="minor"/>
    </font>
    <font>
      <sz val="11"/>
      <color rgb="FF595959"/>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b/>
      <u/>
      <sz val="11"/>
      <color theme="1"/>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53"/>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1">
    <border>
      <left/>
      <right/>
      <top/>
      <bottom/>
      <diagonal/>
    </border>
    <border>
      <left style="hair">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auto="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right style="thin">
        <color theme="0"/>
      </right>
      <top style="thin">
        <color theme="0"/>
      </top>
      <bottom style="thin">
        <color theme="0"/>
      </bottom>
      <diagonal/>
    </border>
    <border>
      <left style="medium">
        <color auto="1"/>
      </left>
      <right style="thin">
        <color theme="1"/>
      </right>
      <top style="thin">
        <color theme="1"/>
      </top>
      <bottom style="thin">
        <color theme="1"/>
      </bottom>
      <diagonal/>
    </border>
    <border>
      <left style="thin">
        <color theme="1"/>
      </left>
      <right style="medium">
        <color auto="1"/>
      </right>
      <top style="thin">
        <color theme="1"/>
      </top>
      <bottom style="thin">
        <color theme="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164"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xf numFmtId="0" fontId="3" fillId="0" borderId="0"/>
    <xf numFmtId="0" fontId="16" fillId="8" borderId="0" applyNumberFormat="0" applyBorder="0" applyAlignment="0" applyProtection="0"/>
    <xf numFmtId="164" fontId="1" fillId="0" borderId="0" applyFont="0" applyFill="0" applyBorder="0" applyAlignment="0" applyProtection="0"/>
    <xf numFmtId="0" fontId="19" fillId="0" borderId="0" applyNumberFormat="0" applyFill="0" applyBorder="0" applyAlignment="0" applyProtection="0"/>
    <xf numFmtId="0" fontId="20" fillId="0" borderId="52" applyNumberFormat="0" applyFill="0" applyAlignment="0" applyProtection="0"/>
    <xf numFmtId="0" fontId="21" fillId="0" borderId="53" applyNumberFormat="0" applyFill="0" applyAlignment="0" applyProtection="0"/>
    <xf numFmtId="0" fontId="22" fillId="0" borderId="54" applyNumberFormat="0" applyFill="0" applyAlignment="0" applyProtection="0"/>
    <xf numFmtId="0" fontId="22" fillId="0" borderId="0" applyNumberFormat="0" applyFill="0" applyBorder="0" applyAlignment="0" applyProtection="0"/>
    <xf numFmtId="0" fontId="23" fillId="10"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6" fillId="13" borderId="55" applyNumberFormat="0" applyAlignment="0" applyProtection="0"/>
    <xf numFmtId="0" fontId="27" fillId="14" borderId="56" applyNumberFormat="0" applyAlignment="0" applyProtection="0"/>
    <xf numFmtId="0" fontId="28" fillId="14" borderId="55" applyNumberFormat="0" applyAlignment="0" applyProtection="0"/>
    <xf numFmtId="0" fontId="29" fillId="0" borderId="57" applyNumberFormat="0" applyFill="0" applyAlignment="0" applyProtection="0"/>
    <xf numFmtId="0" fontId="30" fillId="15" borderId="58" applyNumberFormat="0" applyAlignment="0" applyProtection="0"/>
    <xf numFmtId="0" fontId="31" fillId="0" borderId="0" applyNumberFormat="0" applyFill="0" applyBorder="0" applyAlignment="0" applyProtection="0"/>
    <xf numFmtId="0" fontId="1" fillId="16" borderId="59" applyNumberFormat="0" applyFont="0" applyAlignment="0" applyProtection="0"/>
    <xf numFmtId="0" fontId="32" fillId="0" borderId="0" applyNumberFormat="0" applyFill="0" applyBorder="0" applyAlignment="0" applyProtection="0"/>
    <xf numFmtId="0" fontId="14" fillId="0" borderId="60" applyNumberFormat="0" applyFill="0" applyAlignment="0" applyProtection="0"/>
    <xf numFmtId="0" fontId="3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3" fillId="36" borderId="0" applyNumberFormat="0" applyBorder="0" applyAlignment="0" applyProtection="0"/>
    <xf numFmtId="0" fontId="33"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3" fillId="40" borderId="0" applyNumberFormat="0" applyBorder="0" applyAlignment="0" applyProtection="0"/>
    <xf numFmtId="9" fontId="1" fillId="0" borderId="0" applyFont="0" applyFill="0" applyBorder="0" applyAlignment="0" applyProtection="0"/>
  </cellStyleXfs>
  <cellXfs count="181">
    <xf numFmtId="0" fontId="0" fillId="0" borderId="0" xfId="0"/>
    <xf numFmtId="0" fontId="4" fillId="2" borderId="0" xfId="0" applyFont="1" applyFill="1"/>
    <xf numFmtId="0" fontId="0" fillId="2" borderId="0" xfId="0" applyFill="1"/>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0" borderId="5" xfId="0" applyFont="1" applyBorder="1" applyAlignment="1">
      <alignment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5"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Border="1" applyAlignment="1">
      <alignment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0" fillId="0" borderId="0" xfId="0"/>
    <xf numFmtId="0" fontId="0" fillId="0" borderId="0" xfId="0" applyFill="1"/>
    <xf numFmtId="0" fontId="9" fillId="0" borderId="10" xfId="0" applyFont="1" applyBorder="1"/>
    <xf numFmtId="0" fontId="9" fillId="0" borderId="11" xfId="0" applyFont="1" applyBorder="1"/>
    <xf numFmtId="0" fontId="9" fillId="0" borderId="0" xfId="0" applyFont="1"/>
    <xf numFmtId="0" fontId="9" fillId="0" borderId="12" xfId="0" applyFont="1" applyBorder="1"/>
    <xf numFmtId="0" fontId="9" fillId="0" borderId="13" xfId="0" applyFont="1" applyBorder="1"/>
    <xf numFmtId="0" fontId="10" fillId="4" borderId="14" xfId="0" applyFont="1" applyFill="1" applyBorder="1" applyAlignment="1">
      <alignment horizontal="left" vertical="center"/>
    </xf>
    <xf numFmtId="0" fontId="9" fillId="0" borderId="15" xfId="0" applyFont="1" applyBorder="1" applyAlignment="1">
      <alignment horizontal="left" vertical="center" wrapText="1"/>
    </xf>
    <xf numFmtId="0" fontId="9" fillId="0" borderId="16" xfId="0" applyFont="1" applyBorder="1"/>
    <xf numFmtId="166" fontId="9" fillId="0" borderId="15" xfId="0" applyNumberFormat="1" applyFont="1" applyBorder="1" applyAlignment="1">
      <alignment horizontal="left" vertical="center" wrapText="1"/>
    </xf>
    <xf numFmtId="0" fontId="11" fillId="4" borderId="17" xfId="0" applyFont="1" applyFill="1" applyBorder="1" applyAlignment="1">
      <alignment horizontal="left" vertical="center"/>
    </xf>
    <xf numFmtId="0" fontId="9" fillId="0" borderId="18" xfId="0" applyFont="1" applyBorder="1" applyAlignment="1">
      <alignment horizontal="left" vertical="center"/>
    </xf>
    <xf numFmtId="0" fontId="11" fillId="4" borderId="17" xfId="0" applyFont="1" applyFill="1" applyBorder="1" applyAlignment="1">
      <alignment horizontal="left" vertical="center" wrapText="1"/>
    </xf>
    <xf numFmtId="0" fontId="11" fillId="4" borderId="19" xfId="0" applyFont="1" applyFill="1" applyBorder="1" applyAlignment="1">
      <alignment horizontal="left" vertical="center" wrapText="1"/>
    </xf>
    <xf numFmtId="0" fontId="9" fillId="0" borderId="20" xfId="0" applyFont="1" applyBorder="1" applyAlignment="1">
      <alignment horizontal="left" vertical="center" wrapText="1"/>
    </xf>
    <xf numFmtId="0" fontId="11" fillId="4" borderId="21" xfId="0" applyFont="1" applyFill="1" applyBorder="1" applyAlignment="1">
      <alignment horizontal="left" vertical="center" wrapText="1"/>
    </xf>
    <xf numFmtId="0" fontId="11" fillId="4" borderId="21" xfId="0" applyFont="1" applyFill="1" applyBorder="1" applyAlignment="1">
      <alignment horizontal="left" vertical="center"/>
    </xf>
    <xf numFmtId="0" fontId="12" fillId="2" borderId="22" xfId="0" applyFont="1" applyFill="1" applyBorder="1" applyAlignment="1">
      <alignment vertical="center" wrapText="1"/>
    </xf>
    <xf numFmtId="0" fontId="13" fillId="0" borderId="22" xfId="5" applyFont="1" applyBorder="1" applyAlignment="1">
      <alignment horizontal="left" vertical="center" wrapText="1"/>
    </xf>
    <xf numFmtId="0" fontId="12" fillId="0" borderId="22" xfId="0" applyFont="1" applyBorder="1" applyAlignment="1">
      <alignment horizontal="left" vertical="center" wrapText="1"/>
    </xf>
    <xf numFmtId="0" fontId="9" fillId="0" borderId="23" xfId="0" applyFont="1" applyBorder="1" applyAlignment="1">
      <alignment vertical="center" wrapText="1"/>
    </xf>
    <xf numFmtId="0" fontId="11" fillId="4" borderId="24" xfId="0" applyFont="1" applyFill="1" applyBorder="1" applyAlignment="1">
      <alignment horizontal="left" vertical="center"/>
    </xf>
    <xf numFmtId="0" fontId="12" fillId="2" borderId="25" xfId="0" applyFont="1" applyFill="1" applyBorder="1" applyAlignment="1">
      <alignment vertical="center" wrapText="1"/>
    </xf>
    <xf numFmtId="0" fontId="15" fillId="0" borderId="0" xfId="0" applyFont="1" applyFill="1"/>
    <xf numFmtId="0" fontId="0" fillId="0" borderId="29" xfId="0" applyBorder="1"/>
    <xf numFmtId="0" fontId="0" fillId="0" borderId="30" xfId="0" applyFill="1" applyBorder="1"/>
    <xf numFmtId="0" fontId="14" fillId="0" borderId="31" xfId="0" applyFont="1" applyFill="1" applyBorder="1"/>
    <xf numFmtId="0" fontId="14" fillId="0" borderId="31" xfId="0" applyFont="1" applyBorder="1"/>
    <xf numFmtId="0" fontId="14" fillId="2" borderId="31" xfId="0" applyFont="1" applyFill="1" applyBorder="1"/>
    <xf numFmtId="0" fontId="14" fillId="0" borderId="31" xfId="0" applyFont="1" applyBorder="1" applyAlignment="1">
      <alignment horizontal="center"/>
    </xf>
    <xf numFmtId="0" fontId="0" fillId="0" borderId="31" xfId="0" applyBorder="1"/>
    <xf numFmtId="0" fontId="0" fillId="0" borderId="31" xfId="0" applyFill="1" applyBorder="1"/>
    <xf numFmtId="2" fontId="0" fillId="0" borderId="31" xfId="0" applyNumberFormat="1" applyBorder="1"/>
    <xf numFmtId="2" fontId="0" fillId="0" borderId="31" xfId="0" applyNumberFormat="1" applyFill="1" applyBorder="1"/>
    <xf numFmtId="0" fontId="5" fillId="0" borderId="31" xfId="5" applyFill="1" applyBorder="1" applyAlignment="1" applyProtection="1"/>
    <xf numFmtId="0" fontId="14" fillId="5" borderId="31" xfId="0" applyFont="1" applyFill="1" applyBorder="1"/>
    <xf numFmtId="0" fontId="14" fillId="5" borderId="34" xfId="0" applyFont="1" applyFill="1" applyBorder="1"/>
    <xf numFmtId="0" fontId="0" fillId="6" borderId="31" xfId="0" applyFill="1" applyBorder="1"/>
    <xf numFmtId="1" fontId="0" fillId="0" borderId="31" xfId="0" applyNumberFormat="1" applyBorder="1"/>
    <xf numFmtId="1" fontId="0" fillId="0" borderId="31" xfId="0" applyNumberFormat="1" applyFill="1" applyBorder="1"/>
    <xf numFmtId="2" fontId="0" fillId="2" borderId="31" xfId="0" applyNumberFormat="1" applyFill="1" applyBorder="1"/>
    <xf numFmtId="2" fontId="0" fillId="2" borderId="31" xfId="0" applyNumberFormat="1" applyFill="1" applyBorder="1" applyAlignment="1">
      <alignment wrapText="1"/>
    </xf>
    <xf numFmtId="0" fontId="14" fillId="7" borderId="31" xfId="0" applyFont="1" applyFill="1" applyBorder="1" applyAlignment="1">
      <alignment horizontal="center"/>
    </xf>
    <xf numFmtId="0" fontId="0" fillId="0" borderId="0" xfId="0" applyFill="1" applyBorder="1"/>
    <xf numFmtId="1" fontId="0" fillId="0" borderId="0" xfId="0" applyNumberFormat="1" applyFill="1" applyBorder="1"/>
    <xf numFmtId="1" fontId="0" fillId="0" borderId="0" xfId="0" applyNumberFormat="1" applyFill="1" applyBorder="1" applyAlignment="1">
      <alignment wrapText="1"/>
    </xf>
    <xf numFmtId="0" fontId="14" fillId="0" borderId="0" xfId="0" applyFont="1" applyFill="1" applyBorder="1"/>
    <xf numFmtId="0" fontId="15" fillId="0" borderId="0" xfId="0" applyFont="1"/>
    <xf numFmtId="0" fontId="0" fillId="0" borderId="33" xfId="0" applyFill="1" applyBorder="1"/>
    <xf numFmtId="0" fontId="5" fillId="0" borderId="31" xfId="5" applyBorder="1"/>
    <xf numFmtId="0" fontId="0" fillId="0" borderId="0" xfId="0" applyBorder="1"/>
    <xf numFmtId="0" fontId="0" fillId="0" borderId="43" xfId="0" applyFont="1" applyBorder="1"/>
    <xf numFmtId="0" fontId="0" fillId="0" borderId="44" xfId="0" applyFont="1" applyBorder="1"/>
    <xf numFmtId="0" fontId="0" fillId="0" borderId="45" xfId="0" applyFont="1" applyBorder="1"/>
    <xf numFmtId="0" fontId="0" fillId="0" borderId="0" xfId="0" applyFont="1" applyBorder="1"/>
    <xf numFmtId="0" fontId="0" fillId="9" borderId="42" xfId="0" applyFont="1" applyFill="1" applyBorder="1"/>
    <xf numFmtId="0" fontId="0" fillId="0" borderId="47" xfId="0" applyFont="1" applyBorder="1"/>
    <xf numFmtId="0" fontId="0" fillId="9" borderId="48" xfId="0" applyFont="1" applyFill="1" applyBorder="1"/>
    <xf numFmtId="0" fontId="0" fillId="9" borderId="44" xfId="0" applyFont="1" applyFill="1" applyBorder="1"/>
    <xf numFmtId="0" fontId="0" fillId="0" borderId="49" xfId="0" applyFont="1" applyFill="1" applyBorder="1"/>
    <xf numFmtId="0" fontId="0" fillId="0" borderId="42" xfId="0" applyBorder="1"/>
    <xf numFmtId="0" fontId="0" fillId="0" borderId="41" xfId="0" applyFont="1" applyBorder="1"/>
    <xf numFmtId="0" fontId="0" fillId="9" borderId="0" xfId="0" applyFont="1" applyFill="1" applyBorder="1"/>
    <xf numFmtId="0" fontId="0" fillId="0" borderId="50" xfId="0" applyFont="1" applyFill="1" applyBorder="1"/>
    <xf numFmtId="0" fontId="0" fillId="0" borderId="36" xfId="0" applyFont="1" applyBorder="1"/>
    <xf numFmtId="0" fontId="0" fillId="9" borderId="35" xfId="0" applyFont="1" applyFill="1" applyBorder="1"/>
    <xf numFmtId="0" fontId="0" fillId="0" borderId="51" xfId="0" applyFont="1" applyFill="1" applyBorder="1"/>
    <xf numFmtId="0" fontId="0" fillId="0" borderId="37" xfId="0" applyBorder="1"/>
    <xf numFmtId="0" fontId="0" fillId="0" borderId="0" xfId="0" applyFont="1"/>
    <xf numFmtId="2" fontId="0" fillId="0" borderId="34" xfId="0" applyNumberFormat="1" applyFill="1" applyBorder="1"/>
    <xf numFmtId="2" fontId="0" fillId="0" borderId="31" xfId="0" applyNumberFormat="1" applyFill="1" applyBorder="1" applyAlignment="1">
      <alignment wrapText="1"/>
    </xf>
    <xf numFmtId="11" fontId="0" fillId="0" borderId="0" xfId="0" applyNumberFormat="1" applyBorder="1"/>
    <xf numFmtId="0" fontId="18" fillId="0" borderId="0" xfId="0" applyFont="1" applyFill="1" applyAlignment="1">
      <alignment vertical="center"/>
    </xf>
    <xf numFmtId="0" fontId="18" fillId="0" borderId="0" xfId="0" applyFont="1" applyFill="1" applyAlignment="1">
      <alignment horizontal="left" vertical="center"/>
    </xf>
    <xf numFmtId="0" fontId="8" fillId="0" borderId="0" xfId="0" applyFont="1" applyFill="1" applyBorder="1"/>
    <xf numFmtId="0" fontId="7" fillId="0" borderId="0" xfId="0" applyFont="1" applyFill="1" applyAlignment="1">
      <alignment vertical="top"/>
    </xf>
    <xf numFmtId="0" fontId="7" fillId="0" borderId="0" xfId="0" applyFont="1" applyFill="1"/>
    <xf numFmtId="165" fontId="7" fillId="0" borderId="0" xfId="1" applyNumberFormat="1" applyFont="1" applyFill="1"/>
    <xf numFmtId="2" fontId="7" fillId="0" borderId="0" xfId="0" applyNumberFormat="1" applyFont="1" applyFill="1"/>
    <xf numFmtId="167" fontId="7" fillId="0" borderId="0" xfId="0" applyNumberFormat="1" applyFont="1" applyFill="1"/>
    <xf numFmtId="168" fontId="7" fillId="0" borderId="0" xfId="0" applyNumberFormat="1" applyFont="1" applyFill="1"/>
    <xf numFmtId="169" fontId="7" fillId="0" borderId="0" xfId="1" applyNumberFormat="1" applyFont="1" applyFill="1" applyBorder="1"/>
    <xf numFmtId="1" fontId="7" fillId="0" borderId="0" xfId="0" applyNumberFormat="1" applyFont="1" applyFill="1"/>
    <xf numFmtId="1" fontId="7" fillId="0" borderId="0" xfId="1" applyNumberFormat="1" applyFont="1" applyFill="1"/>
    <xf numFmtId="0" fontId="7" fillId="0" borderId="0" xfId="0" quotePrefix="1" applyFont="1" applyFill="1"/>
    <xf numFmtId="1" fontId="7" fillId="0" borderId="0" xfId="0" applyNumberFormat="1" applyFont="1" applyFill="1" applyAlignment="1">
      <alignment horizontal="right"/>
    </xf>
    <xf numFmtId="1" fontId="7" fillId="0" borderId="0" xfId="0" applyNumberFormat="1" applyFont="1" applyFill="1" applyAlignment="1">
      <alignment vertical="top"/>
    </xf>
    <xf numFmtId="1" fontId="7" fillId="0" borderId="0" xfId="1" applyNumberFormat="1" applyFont="1" applyFill="1" applyAlignment="1">
      <alignment vertical="top"/>
    </xf>
    <xf numFmtId="1" fontId="7" fillId="0" borderId="0" xfId="1" applyNumberFormat="1" applyFont="1" applyFill="1" applyBorder="1"/>
    <xf numFmtId="1" fontId="7" fillId="0" borderId="0" xfId="0" applyNumberFormat="1" applyFont="1" applyFill="1" applyAlignment="1">
      <alignment vertical="center"/>
    </xf>
    <xf numFmtId="1" fontId="7" fillId="0" borderId="0" xfId="1" applyNumberFormat="1" applyFont="1" applyFill="1" applyAlignment="1">
      <alignment vertical="center"/>
    </xf>
    <xf numFmtId="164" fontId="7" fillId="0" borderId="0" xfId="1" applyFont="1" applyFill="1"/>
    <xf numFmtId="1" fontId="7" fillId="0" borderId="0" xfId="0" applyNumberFormat="1" applyFont="1" applyFill="1" applyBorder="1"/>
    <xf numFmtId="1" fontId="7" fillId="0" borderId="0" xfId="6" applyNumberFormat="1" applyFont="1" applyFill="1" applyBorder="1" applyAlignment="1">
      <alignment horizontal="right"/>
    </xf>
    <xf numFmtId="1" fontId="7" fillId="0" borderId="0" xfId="8" applyNumberFormat="1" applyFont="1" applyFill="1" applyBorder="1" applyAlignment="1">
      <alignment horizontal="right"/>
    </xf>
    <xf numFmtId="1" fontId="7" fillId="0" borderId="0" xfId="6" applyNumberFormat="1" applyFont="1" applyFill="1" applyAlignment="1">
      <alignment horizontal="right"/>
    </xf>
    <xf numFmtId="1" fontId="7" fillId="0" borderId="0" xfId="8" applyNumberFormat="1" applyFont="1" applyFill="1" applyAlignment="1">
      <alignment horizontal="right"/>
    </xf>
    <xf numFmtId="0" fontId="7" fillId="0" borderId="0" xfId="0" quotePrefix="1" applyFont="1" applyFill="1" applyAlignment="1">
      <alignment horizontal="center"/>
    </xf>
    <xf numFmtId="1" fontId="0" fillId="0" borderId="0" xfId="0" applyNumberFormat="1" applyFill="1"/>
    <xf numFmtId="2" fontId="0" fillId="0" borderId="31" xfId="0" applyNumberFormat="1" applyBorder="1" applyAlignment="1">
      <alignment wrapText="1"/>
    </xf>
    <xf numFmtId="9" fontId="0" fillId="0" borderId="31" xfId="50" applyNumberFormat="1" applyFont="1" applyFill="1" applyBorder="1"/>
    <xf numFmtId="1" fontId="0" fillId="0" borderId="31" xfId="0" applyNumberFormat="1" applyFont="1" applyBorder="1"/>
    <xf numFmtId="0" fontId="0" fillId="0" borderId="31" xfId="0" applyBorder="1" applyAlignment="1">
      <alignment horizontal="left" indent="2"/>
    </xf>
    <xf numFmtId="0" fontId="0" fillId="0" borderId="31" xfId="0" applyBorder="1" applyAlignment="1">
      <alignment horizontal="left" indent="1"/>
    </xf>
    <xf numFmtId="0" fontId="35" fillId="0" borderId="31" xfId="0" applyFont="1" applyBorder="1"/>
    <xf numFmtId="1" fontId="34" fillId="0" borderId="0" xfId="0" applyNumberFormat="1" applyFont="1" applyBorder="1" applyAlignment="1">
      <alignment horizontal="center"/>
    </xf>
    <xf numFmtId="1" fontId="0" fillId="0" borderId="31" xfId="0" applyNumberFormat="1" applyFont="1" applyFill="1" applyBorder="1"/>
    <xf numFmtId="0" fontId="0" fillId="0" borderId="0" xfId="0"/>
    <xf numFmtId="0" fontId="0" fillId="0" borderId="0" xfId="0" applyFill="1"/>
    <xf numFmtId="0" fontId="0" fillId="0" borderId="31" xfId="0" applyBorder="1"/>
    <xf numFmtId="0" fontId="0" fillId="0" borderId="31" xfId="0" applyFill="1" applyBorder="1"/>
    <xf numFmtId="1" fontId="0" fillId="0" borderId="31" xfId="0" applyNumberFormat="1" applyFill="1" applyBorder="1"/>
    <xf numFmtId="1" fontId="0" fillId="0" borderId="0" xfId="0" applyNumberFormat="1"/>
    <xf numFmtId="0" fontId="35" fillId="0" borderId="0" xfId="0" applyFont="1"/>
    <xf numFmtId="1" fontId="0" fillId="0" borderId="0" xfId="0" applyNumberFormat="1" applyBorder="1"/>
    <xf numFmtId="1" fontId="7" fillId="0" borderId="0" xfId="0" applyNumberFormat="1" applyFont="1" applyFill="1"/>
    <xf numFmtId="0" fontId="0" fillId="0" borderId="31" xfId="0" applyFont="1" applyBorder="1" applyAlignment="1">
      <alignment horizontal="left" indent="1"/>
    </xf>
    <xf numFmtId="0" fontId="0" fillId="0" borderId="0" xfId="0"/>
    <xf numFmtId="0" fontId="0" fillId="0" borderId="0" xfId="0" applyFill="1"/>
    <xf numFmtId="0" fontId="0" fillId="0" borderId="31" xfId="0" applyBorder="1"/>
    <xf numFmtId="0" fontId="0" fillId="0" borderId="31" xfId="0" applyFill="1" applyBorder="1"/>
    <xf numFmtId="1" fontId="0" fillId="0" borderId="31" xfId="0" applyNumberFormat="1" applyBorder="1"/>
    <xf numFmtId="1" fontId="0" fillId="0" borderId="31" xfId="0" applyNumberFormat="1" applyFill="1" applyBorder="1"/>
    <xf numFmtId="0" fontId="0" fillId="0" borderId="0" xfId="0" applyFill="1" applyBorder="1"/>
    <xf numFmtId="0" fontId="14" fillId="0" borderId="0" xfId="0" applyFont="1" applyFill="1" applyBorder="1"/>
    <xf numFmtId="0" fontId="0" fillId="0" borderId="0" xfId="0" applyBorder="1"/>
    <xf numFmtId="0" fontId="0" fillId="0" borderId="0" xfId="0" applyFont="1"/>
    <xf numFmtId="0" fontId="0" fillId="0" borderId="0" xfId="0" pivotButton="1"/>
    <xf numFmtId="1" fontId="0" fillId="0" borderId="0" xfId="0" applyNumberFormat="1"/>
    <xf numFmtId="0" fontId="7" fillId="0" borderId="0" xfId="0" applyFont="1" applyFill="1"/>
    <xf numFmtId="2" fontId="7" fillId="0" borderId="0" xfId="0" applyNumberFormat="1" applyFont="1" applyFill="1"/>
    <xf numFmtId="0" fontId="0" fillId="0" borderId="0" xfId="0" applyAlignment="1">
      <alignment horizontal="left"/>
    </xf>
    <xf numFmtId="0" fontId="0" fillId="0" borderId="0" xfId="0" applyAlignment="1">
      <alignment horizontal="left" indent="1"/>
    </xf>
    <xf numFmtId="1" fontId="34" fillId="0" borderId="31" xfId="0" applyNumberFormat="1" applyFont="1" applyFill="1" applyBorder="1" applyAlignment="1">
      <alignment horizontal="left"/>
    </xf>
    <xf numFmtId="1" fontId="34" fillId="0" borderId="0" xfId="0" applyNumberFormat="1" applyFont="1" applyFill="1" applyBorder="1" applyAlignment="1">
      <alignment horizontal="left"/>
    </xf>
    <xf numFmtId="170" fontId="0" fillId="0" borderId="0" xfId="50" applyNumberFormat="1" applyFont="1"/>
    <xf numFmtId="0" fontId="35" fillId="0" borderId="0" xfId="0" applyFont="1"/>
    <xf numFmtId="1" fontId="34" fillId="0" borderId="0" xfId="0" applyNumberFormat="1" applyFont="1" applyBorder="1" applyAlignment="1">
      <alignment horizontal="left"/>
    </xf>
    <xf numFmtId="0" fontId="15" fillId="0" borderId="41" xfId="0" applyFont="1" applyBorder="1" applyAlignment="1">
      <alignment horizontal="left"/>
    </xf>
    <xf numFmtId="0" fontId="15" fillId="0" borderId="0" xfId="0" applyFont="1" applyBorder="1" applyAlignment="1">
      <alignment horizontal="left"/>
    </xf>
    <xf numFmtId="0" fontId="15" fillId="0" borderId="42" xfId="0" applyFont="1" applyBorder="1" applyAlignment="1">
      <alignment horizontal="left"/>
    </xf>
    <xf numFmtId="0" fontId="14" fillId="7" borderId="38" xfId="0" applyFont="1" applyFill="1" applyBorder="1" applyAlignment="1">
      <alignment horizontal="center"/>
    </xf>
    <xf numFmtId="0" fontId="14" fillId="7" borderId="39" xfId="0" applyFont="1" applyFill="1" applyBorder="1" applyAlignment="1">
      <alignment horizontal="center"/>
    </xf>
    <xf numFmtId="0" fontId="14" fillId="7" borderId="40" xfId="0" applyFont="1" applyFill="1" applyBorder="1" applyAlignment="1">
      <alignment horizontal="center"/>
    </xf>
    <xf numFmtId="0" fontId="17" fillId="0" borderId="0" xfId="7" applyFont="1" applyFill="1" applyAlignment="1">
      <alignment horizontal="center"/>
    </xf>
    <xf numFmtId="0" fontId="0" fillId="0" borderId="41"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46" xfId="0" applyFont="1" applyBorder="1" applyAlignment="1">
      <alignment horizontal="center" vertical="center"/>
    </xf>
    <xf numFmtId="0" fontId="15" fillId="0" borderId="26" xfId="0" applyFont="1" applyFill="1" applyBorder="1" applyAlignment="1">
      <alignment horizontal="center"/>
    </xf>
    <xf numFmtId="0" fontId="15" fillId="0" borderId="27" xfId="0" applyFont="1" applyFill="1" applyBorder="1" applyAlignment="1">
      <alignment horizontal="center"/>
    </xf>
    <xf numFmtId="0" fontId="15" fillId="0" borderId="28" xfId="0" applyFont="1" applyFill="1" applyBorder="1" applyAlignment="1">
      <alignment horizontal="center"/>
    </xf>
    <xf numFmtId="0" fontId="15" fillId="0" borderId="26" xfId="0" applyFont="1" applyBorder="1" applyAlignment="1">
      <alignment horizontal="center"/>
    </xf>
    <xf numFmtId="0" fontId="15" fillId="0" borderId="28" xfId="0" applyFont="1" applyBorder="1" applyAlignment="1">
      <alignment horizontal="center"/>
    </xf>
    <xf numFmtId="0" fontId="5" fillId="0" borderId="32" xfId="5" applyBorder="1" applyAlignment="1" applyProtection="1">
      <alignment horizontal="center" vertical="center"/>
    </xf>
    <xf numFmtId="0" fontId="5" fillId="0" borderId="33" xfId="5" applyBorder="1" applyAlignment="1" applyProtection="1">
      <alignment horizontal="center" vertical="center"/>
    </xf>
    <xf numFmtId="0" fontId="5" fillId="0" borderId="29" xfId="5" applyBorder="1" applyAlignment="1" applyProtection="1">
      <alignment horizontal="center" vertical="center"/>
    </xf>
    <xf numFmtId="0" fontId="14" fillId="7" borderId="35" xfId="0" applyFont="1" applyFill="1" applyBorder="1" applyAlignment="1">
      <alignment horizontal="center"/>
    </xf>
    <xf numFmtId="0" fontId="14" fillId="7" borderId="31" xfId="0" applyFont="1" applyFill="1" applyBorder="1" applyAlignment="1">
      <alignment horizontal="center"/>
    </xf>
    <xf numFmtId="0" fontId="14" fillId="7" borderId="34" xfId="0" applyFont="1" applyFill="1" applyBorder="1" applyAlignment="1">
      <alignment horizontal="center"/>
    </xf>
    <xf numFmtId="0" fontId="15" fillId="0" borderId="36" xfId="0" applyFont="1" applyFill="1" applyBorder="1" applyAlignment="1">
      <alignment horizontal="center"/>
    </xf>
    <xf numFmtId="0" fontId="15" fillId="0" borderId="35" xfId="0" applyFont="1" applyFill="1" applyBorder="1" applyAlignment="1">
      <alignment horizontal="center"/>
    </xf>
    <xf numFmtId="0" fontId="15" fillId="0" borderId="37" xfId="0" applyFont="1" applyFill="1" applyBorder="1" applyAlignment="1">
      <alignment horizontal="center"/>
    </xf>
    <xf numFmtId="0" fontId="15" fillId="0" borderId="36" xfId="0" applyFont="1" applyBorder="1" applyAlignment="1">
      <alignment horizontal="center"/>
    </xf>
    <xf numFmtId="0" fontId="15" fillId="0" borderId="35" xfId="0" applyFont="1" applyBorder="1" applyAlignment="1">
      <alignment horizontal="center"/>
    </xf>
  </cellXfs>
  <cellStyles count="51">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Accent6 2" xfId="7"/>
    <cellStyle name="Bad" xfId="15" builtinId="27" customBuiltin="1"/>
    <cellStyle name="Calculation" xfId="19" builtinId="22" customBuiltin="1"/>
    <cellStyle name="Check Cell" xfId="21" builtinId="23" customBuiltin="1"/>
    <cellStyle name="Comma" xfId="1" builtinId="3"/>
    <cellStyle name="Comma 12 2" xfId="8"/>
    <cellStyle name="Comma 2" xfId="4"/>
    <cellStyle name="Explanatory Text" xfId="24" builtinId="53" customBuiltin="1"/>
    <cellStyle name="Followed Hyperlink" xfId="3" builtinId="9" hidde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2" builtinId="8" hidden="1"/>
    <cellStyle name="Hyperlink" xfId="5" builtinId="8"/>
    <cellStyle name="Input" xfId="17" builtinId="20" customBuiltin="1"/>
    <cellStyle name="Linked Cell" xfId="20" builtinId="24" customBuiltin="1"/>
    <cellStyle name="Neutral" xfId="16" builtinId="28" customBuiltin="1"/>
    <cellStyle name="Normal" xfId="0" builtinId="0"/>
    <cellStyle name="Normal 2" xfId="6"/>
    <cellStyle name="Note" xfId="23" builtinId="10" customBuiltin="1"/>
    <cellStyle name="Output" xfId="18" builtinId="21" customBuiltin="1"/>
    <cellStyle name="Percent" xfId="50" builtinId="5"/>
    <cellStyle name="Title" xfId="9" builtinId="15" customBuiltin="1"/>
    <cellStyle name="Total" xfId="25" builtinId="25" customBuiltin="1"/>
    <cellStyle name="Warning Text" xfId="22" builtinId="11" customBuiltin="1"/>
  </cellStyles>
  <dxfs count="1">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Emissions</a:t>
            </a:r>
            <a:r>
              <a:rPr lang="en-US" sz="1400" baseline="0"/>
              <a:t> from </a:t>
            </a:r>
            <a:r>
              <a:rPr lang="en-US" sz="1400"/>
              <a:t>Energy Sector</a:t>
            </a:r>
          </a:p>
        </c:rich>
      </c:tx>
      <c:overlay val="1"/>
    </c:title>
    <c:autoTitleDeleted val="0"/>
    <c:plotArea>
      <c:layout/>
      <c:barChart>
        <c:barDir val="col"/>
        <c:grouping val="stacked"/>
        <c:varyColors val="0"/>
        <c:ser>
          <c:idx val="1"/>
          <c:order val="0"/>
          <c:tx>
            <c:strRef>
              <c:f>Images!$A$5</c:f>
              <c:strCache>
                <c:ptCount val="1"/>
                <c:pt idx="0">
                  <c:v>Uttar Pradesh</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Images!$B$5:$K$5</c:f>
              <c:numCache>
                <c:formatCode>0</c:formatCode>
                <c:ptCount val="10"/>
                <c:pt idx="0">
                  <c:v>135.56203881215316</c:v>
                </c:pt>
                <c:pt idx="1">
                  <c:v>127.10777207750188</c:v>
                </c:pt>
                <c:pt idx="2">
                  <c:v>135.25052992366929</c:v>
                </c:pt>
                <c:pt idx="3">
                  <c:v>143.42249261033456</c:v>
                </c:pt>
                <c:pt idx="4">
                  <c:v>147.57915465182086</c:v>
                </c:pt>
                <c:pt idx="5">
                  <c:v>155.42333696389878</c:v>
                </c:pt>
                <c:pt idx="6">
                  <c:v>164.7156216843791</c:v>
                </c:pt>
                <c:pt idx="7">
                  <c:v>173.85563186667255</c:v>
                </c:pt>
                <c:pt idx="8">
                  <c:v>185.08386365268606</c:v>
                </c:pt>
                <c:pt idx="9">
                  <c:v>192.63579659032612</c:v>
                </c:pt>
              </c:numCache>
            </c:numRef>
          </c:val>
          <c:extLst>
            <c:ext xmlns:c16="http://schemas.microsoft.com/office/drawing/2014/chart" uri="{C3380CC4-5D6E-409C-BE32-E72D297353CC}">
              <c16:uniqueId val="{00000000-937D-47D5-9960-CD45F05F5D76}"/>
            </c:ext>
          </c:extLst>
        </c:ser>
        <c:ser>
          <c:idx val="2"/>
          <c:order val="1"/>
          <c:tx>
            <c:strRef>
              <c:f>Images!$A$6</c:f>
              <c:strCache>
                <c:ptCount val="1"/>
                <c:pt idx="0">
                  <c:v>Maharashtra</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Images!$B$6:$K$6</c:f>
              <c:numCache>
                <c:formatCode>0</c:formatCode>
                <c:ptCount val="10"/>
                <c:pt idx="0">
                  <c:v>133.20321980706703</c:v>
                </c:pt>
                <c:pt idx="1">
                  <c:v>118.88679580796125</c:v>
                </c:pt>
                <c:pt idx="2">
                  <c:v>129.12995942374633</c:v>
                </c:pt>
                <c:pt idx="3">
                  <c:v>133.83552764020814</c:v>
                </c:pt>
                <c:pt idx="4">
                  <c:v>134.80559870122855</c:v>
                </c:pt>
                <c:pt idx="5">
                  <c:v>136.73320529510423</c:v>
                </c:pt>
                <c:pt idx="6">
                  <c:v>144.01832905174254</c:v>
                </c:pt>
                <c:pt idx="7">
                  <c:v>151.58014616268909</c:v>
                </c:pt>
                <c:pt idx="8">
                  <c:v>160.03076942172754</c:v>
                </c:pt>
                <c:pt idx="9">
                  <c:v>171.07245836344597</c:v>
                </c:pt>
              </c:numCache>
            </c:numRef>
          </c:val>
          <c:extLst>
            <c:ext xmlns:c16="http://schemas.microsoft.com/office/drawing/2014/chart" uri="{C3380CC4-5D6E-409C-BE32-E72D297353CC}">
              <c16:uniqueId val="{00000001-937D-47D5-9960-CD45F05F5D76}"/>
            </c:ext>
          </c:extLst>
        </c:ser>
        <c:ser>
          <c:idx val="3"/>
          <c:order val="2"/>
          <c:tx>
            <c:strRef>
              <c:f>Images!$A$7</c:f>
              <c:strCache>
                <c:ptCount val="1"/>
                <c:pt idx="0">
                  <c:v>Chhattisgarh</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Images!$B$7:$K$7</c:f>
              <c:numCache>
                <c:formatCode>0</c:formatCode>
                <c:ptCount val="10"/>
                <c:pt idx="0">
                  <c:v>43.552031913222059</c:v>
                </c:pt>
                <c:pt idx="1">
                  <c:v>47.151201933034798</c:v>
                </c:pt>
                <c:pt idx="2">
                  <c:v>53.724792928467231</c:v>
                </c:pt>
                <c:pt idx="3">
                  <c:v>74.781353721720279</c:v>
                </c:pt>
                <c:pt idx="4">
                  <c:v>84.215028476190042</c:v>
                </c:pt>
                <c:pt idx="5">
                  <c:v>96.108874727896094</c:v>
                </c:pt>
                <c:pt idx="6">
                  <c:v>105.67797569888364</c:v>
                </c:pt>
                <c:pt idx="7">
                  <c:v>116.13564184265114</c:v>
                </c:pt>
                <c:pt idx="8">
                  <c:v>118.36660717743489</c:v>
                </c:pt>
                <c:pt idx="9">
                  <c:v>133.94755451596069</c:v>
                </c:pt>
              </c:numCache>
            </c:numRef>
          </c:val>
          <c:extLst>
            <c:ext xmlns:c16="http://schemas.microsoft.com/office/drawing/2014/chart" uri="{C3380CC4-5D6E-409C-BE32-E72D297353CC}">
              <c16:uniqueId val="{00000002-937D-47D5-9960-CD45F05F5D76}"/>
            </c:ext>
          </c:extLst>
        </c:ser>
        <c:ser>
          <c:idx val="4"/>
          <c:order val="3"/>
          <c:tx>
            <c:strRef>
              <c:f>Images!$A$8</c:f>
              <c:strCache>
                <c:ptCount val="1"/>
                <c:pt idx="0">
                  <c:v>West Bengal</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Images!$B$8:$K$8</c:f>
              <c:numCache>
                <c:formatCode>0</c:formatCode>
                <c:ptCount val="10"/>
                <c:pt idx="0">
                  <c:v>85.963565450966584</c:v>
                </c:pt>
                <c:pt idx="1">
                  <c:v>79.822785493158023</c:v>
                </c:pt>
                <c:pt idx="2">
                  <c:v>84.99117729346608</c:v>
                </c:pt>
                <c:pt idx="3">
                  <c:v>92.660179535884922</c:v>
                </c:pt>
                <c:pt idx="4">
                  <c:v>98.04201562511804</c:v>
                </c:pt>
                <c:pt idx="5">
                  <c:v>105.83748456225813</c:v>
                </c:pt>
                <c:pt idx="6">
                  <c:v>112.99803137732728</c:v>
                </c:pt>
                <c:pt idx="7">
                  <c:v>122.09674643552123</c:v>
                </c:pt>
                <c:pt idx="8">
                  <c:v>113.11200141530277</c:v>
                </c:pt>
                <c:pt idx="9">
                  <c:v>132.01601960855601</c:v>
                </c:pt>
              </c:numCache>
            </c:numRef>
          </c:val>
          <c:extLst>
            <c:ext xmlns:c16="http://schemas.microsoft.com/office/drawing/2014/chart" uri="{C3380CC4-5D6E-409C-BE32-E72D297353CC}">
              <c16:uniqueId val="{00000003-937D-47D5-9960-CD45F05F5D76}"/>
            </c:ext>
          </c:extLst>
        </c:ser>
        <c:ser>
          <c:idx val="5"/>
          <c:order val="4"/>
          <c:tx>
            <c:strRef>
              <c:f>Images!$A$9</c:f>
              <c:strCache>
                <c:ptCount val="1"/>
                <c:pt idx="0">
                  <c:v>Gujarat</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Images!$B$9:$K$9</c:f>
              <c:numCache>
                <c:formatCode>0</c:formatCode>
                <c:ptCount val="10"/>
                <c:pt idx="0">
                  <c:v>79.026811855190033</c:v>
                </c:pt>
                <c:pt idx="1">
                  <c:v>71.810555960894661</c:v>
                </c:pt>
                <c:pt idx="2">
                  <c:v>82.071219031802684</c:v>
                </c:pt>
                <c:pt idx="3">
                  <c:v>86.527123550702512</c:v>
                </c:pt>
                <c:pt idx="4">
                  <c:v>89.321683365388708</c:v>
                </c:pt>
                <c:pt idx="5">
                  <c:v>94.791315360565548</c:v>
                </c:pt>
                <c:pt idx="6">
                  <c:v>106.38350111357153</c:v>
                </c:pt>
                <c:pt idx="7">
                  <c:v>120.26084391408443</c:v>
                </c:pt>
                <c:pt idx="8">
                  <c:v>94.089438637085607</c:v>
                </c:pt>
                <c:pt idx="9">
                  <c:v>126.41336359890418</c:v>
                </c:pt>
              </c:numCache>
            </c:numRef>
          </c:val>
          <c:extLst>
            <c:ext xmlns:c16="http://schemas.microsoft.com/office/drawing/2014/chart" uri="{C3380CC4-5D6E-409C-BE32-E72D297353CC}">
              <c16:uniqueId val="{00000004-937D-47D5-9960-CD45F05F5D76}"/>
            </c:ext>
          </c:extLst>
        </c:ser>
        <c:ser>
          <c:idx val="6"/>
          <c:order val="5"/>
          <c:tx>
            <c:strRef>
              <c:f>Images!$A$10</c:f>
              <c:strCache>
                <c:ptCount val="1"/>
                <c:pt idx="0">
                  <c:v>Andhra Pradesh</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Images!$B$10:$K$10</c:f>
              <c:numCache>
                <c:formatCode>0</c:formatCode>
                <c:ptCount val="10"/>
                <c:pt idx="0">
                  <c:v>97.619920343046928</c:v>
                </c:pt>
                <c:pt idx="1">
                  <c:v>90.906336072193255</c:v>
                </c:pt>
                <c:pt idx="2">
                  <c:v>100.34098118237466</c:v>
                </c:pt>
                <c:pt idx="3">
                  <c:v>107.41608189814141</c:v>
                </c:pt>
                <c:pt idx="4">
                  <c:v>115.77939267080042</c:v>
                </c:pt>
                <c:pt idx="5">
                  <c:v>125.2199566494148</c:v>
                </c:pt>
                <c:pt idx="6">
                  <c:v>134.27730872344029</c:v>
                </c:pt>
                <c:pt idx="7">
                  <c:v>142.25956429954087</c:v>
                </c:pt>
                <c:pt idx="8">
                  <c:v>146.88381602112869</c:v>
                </c:pt>
                <c:pt idx="9">
                  <c:v>120.30723994423131</c:v>
                </c:pt>
              </c:numCache>
            </c:numRef>
          </c:val>
          <c:extLst>
            <c:ext xmlns:c16="http://schemas.microsoft.com/office/drawing/2014/chart" uri="{C3380CC4-5D6E-409C-BE32-E72D297353CC}">
              <c16:uniqueId val="{00000005-937D-47D5-9960-CD45F05F5D76}"/>
            </c:ext>
          </c:extLst>
        </c:ser>
        <c:ser>
          <c:idx val="7"/>
          <c:order val="6"/>
          <c:tx>
            <c:strRef>
              <c:f>Images!$A$11</c:f>
              <c:strCache>
                <c:ptCount val="1"/>
                <c:pt idx="0">
                  <c:v>Madhya Pradesh</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Images!$B$11:$K$11</c:f>
              <c:numCache>
                <c:formatCode>0</c:formatCode>
                <c:ptCount val="10"/>
                <c:pt idx="0">
                  <c:v>72.848904831149667</c:v>
                </c:pt>
                <c:pt idx="1">
                  <c:v>64.069241650595075</c:v>
                </c:pt>
                <c:pt idx="2">
                  <c:v>69.144146561100158</c:v>
                </c:pt>
                <c:pt idx="3">
                  <c:v>74.662653782667874</c:v>
                </c:pt>
                <c:pt idx="4">
                  <c:v>78.174842765937626</c:v>
                </c:pt>
                <c:pt idx="5">
                  <c:v>81.089720521588475</c:v>
                </c:pt>
                <c:pt idx="6">
                  <c:v>83.313862631261188</c:v>
                </c:pt>
                <c:pt idx="7">
                  <c:v>83.632570027399893</c:v>
                </c:pt>
                <c:pt idx="8">
                  <c:v>123.84325107241196</c:v>
                </c:pt>
                <c:pt idx="9">
                  <c:v>115.94071999611327</c:v>
                </c:pt>
              </c:numCache>
            </c:numRef>
          </c:val>
          <c:extLst>
            <c:ext xmlns:c16="http://schemas.microsoft.com/office/drawing/2014/chart" uri="{C3380CC4-5D6E-409C-BE32-E72D297353CC}">
              <c16:uniqueId val="{00000006-937D-47D5-9960-CD45F05F5D76}"/>
            </c:ext>
          </c:extLst>
        </c:ser>
        <c:ser>
          <c:idx val="8"/>
          <c:order val="7"/>
          <c:tx>
            <c:strRef>
              <c:f>Images!$A$12</c:f>
              <c:strCache>
                <c:ptCount val="1"/>
                <c:pt idx="0">
                  <c:v>Tamil Nadu</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Images!$B$12:$K$12</c:f>
              <c:numCache>
                <c:formatCode>0</c:formatCode>
                <c:ptCount val="10"/>
                <c:pt idx="0">
                  <c:v>81.498457797540325</c:v>
                </c:pt>
                <c:pt idx="1">
                  <c:v>77.142773256935854</c:v>
                </c:pt>
                <c:pt idx="2">
                  <c:v>84.346944185909379</c:v>
                </c:pt>
                <c:pt idx="3">
                  <c:v>85.004595852096529</c:v>
                </c:pt>
                <c:pt idx="4">
                  <c:v>92.819935493754116</c:v>
                </c:pt>
                <c:pt idx="5">
                  <c:v>95.247197796189923</c:v>
                </c:pt>
                <c:pt idx="6">
                  <c:v>96.122834584966725</c:v>
                </c:pt>
                <c:pt idx="7">
                  <c:v>98.319010367618972</c:v>
                </c:pt>
                <c:pt idx="8">
                  <c:v>98.464571849198776</c:v>
                </c:pt>
                <c:pt idx="9">
                  <c:v>105.25000426729538</c:v>
                </c:pt>
              </c:numCache>
            </c:numRef>
          </c:val>
          <c:extLst>
            <c:ext xmlns:c16="http://schemas.microsoft.com/office/drawing/2014/chart" uri="{C3380CC4-5D6E-409C-BE32-E72D297353CC}">
              <c16:uniqueId val="{00000007-937D-47D5-9960-CD45F05F5D76}"/>
            </c:ext>
          </c:extLst>
        </c:ser>
        <c:ser>
          <c:idx val="9"/>
          <c:order val="8"/>
          <c:tx>
            <c:strRef>
              <c:f>Images!$A$13</c:f>
              <c:strCache>
                <c:ptCount val="1"/>
                <c:pt idx="0">
                  <c:v>Odisha</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Images!$B$13:$K$13</c:f>
              <c:numCache>
                <c:formatCode>0</c:formatCode>
                <c:ptCount val="10"/>
                <c:pt idx="0">
                  <c:v>60.600724813951828</c:v>
                </c:pt>
                <c:pt idx="1">
                  <c:v>60.614286158752243</c:v>
                </c:pt>
                <c:pt idx="2">
                  <c:v>65.252583072373227</c:v>
                </c:pt>
                <c:pt idx="3">
                  <c:v>65.62130771509041</c:v>
                </c:pt>
                <c:pt idx="4">
                  <c:v>69.594279774078316</c:v>
                </c:pt>
                <c:pt idx="5">
                  <c:v>77.045859612617704</c:v>
                </c:pt>
                <c:pt idx="6">
                  <c:v>86.245485313194322</c:v>
                </c:pt>
                <c:pt idx="7">
                  <c:v>93.256040906042372</c:v>
                </c:pt>
                <c:pt idx="8">
                  <c:v>91.315646135789976</c:v>
                </c:pt>
                <c:pt idx="9">
                  <c:v>99.76764566544243</c:v>
                </c:pt>
              </c:numCache>
            </c:numRef>
          </c:val>
          <c:extLst>
            <c:ext xmlns:c16="http://schemas.microsoft.com/office/drawing/2014/chart" uri="{C3380CC4-5D6E-409C-BE32-E72D297353CC}">
              <c16:uniqueId val="{00000008-937D-47D5-9960-CD45F05F5D76}"/>
            </c:ext>
          </c:extLst>
        </c:ser>
        <c:ser>
          <c:idx val="10"/>
          <c:order val="9"/>
          <c:tx>
            <c:strRef>
              <c:f>Images!$A$14</c:f>
              <c:strCache>
                <c:ptCount val="1"/>
                <c:pt idx="0">
                  <c:v>Rajasthan</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Images!$B$14:$K$14</c:f>
              <c:numCache>
                <c:formatCode>0</c:formatCode>
                <c:ptCount val="10"/>
                <c:pt idx="0">
                  <c:v>42.576213291172138</c:v>
                </c:pt>
                <c:pt idx="1">
                  <c:v>40.717426994529205</c:v>
                </c:pt>
                <c:pt idx="2">
                  <c:v>44.542860115283311</c:v>
                </c:pt>
                <c:pt idx="3">
                  <c:v>48.005684892743467</c:v>
                </c:pt>
                <c:pt idx="4">
                  <c:v>51.048752564264511</c:v>
                </c:pt>
                <c:pt idx="5">
                  <c:v>54.774960568599347</c:v>
                </c:pt>
                <c:pt idx="6">
                  <c:v>59.254289590198994</c:v>
                </c:pt>
                <c:pt idx="7">
                  <c:v>63.857469364064585</c:v>
                </c:pt>
                <c:pt idx="8">
                  <c:v>67.441237026123375</c:v>
                </c:pt>
                <c:pt idx="9">
                  <c:v>78.289242749054353</c:v>
                </c:pt>
              </c:numCache>
            </c:numRef>
          </c:val>
          <c:extLst>
            <c:ext xmlns:c16="http://schemas.microsoft.com/office/drawing/2014/chart" uri="{C3380CC4-5D6E-409C-BE32-E72D297353CC}">
              <c16:uniqueId val="{00000009-937D-47D5-9960-CD45F05F5D76}"/>
            </c:ext>
          </c:extLst>
        </c:ser>
        <c:ser>
          <c:idx val="11"/>
          <c:order val="10"/>
          <c:tx>
            <c:strRef>
              <c:f>Images!$A$15</c:f>
              <c:strCache>
                <c:ptCount val="1"/>
                <c:pt idx="0">
                  <c:v>Karnataka</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Images!$B$15:$K$15</c:f>
              <c:numCache>
                <c:formatCode>0</c:formatCode>
                <c:ptCount val="10"/>
                <c:pt idx="0">
                  <c:v>32.230565781809531</c:v>
                </c:pt>
                <c:pt idx="1">
                  <c:v>34.245694683077787</c:v>
                </c:pt>
                <c:pt idx="2">
                  <c:v>37.285195801922768</c:v>
                </c:pt>
                <c:pt idx="3">
                  <c:v>39.23182529788712</c:v>
                </c:pt>
                <c:pt idx="4">
                  <c:v>44.644312117946562</c:v>
                </c:pt>
                <c:pt idx="5">
                  <c:v>47.29700497180734</c:v>
                </c:pt>
                <c:pt idx="6">
                  <c:v>52.575047904277568</c:v>
                </c:pt>
                <c:pt idx="7">
                  <c:v>59.173538921811094</c:v>
                </c:pt>
                <c:pt idx="8">
                  <c:v>66.088906869187824</c:v>
                </c:pt>
                <c:pt idx="9">
                  <c:v>73.566031255922709</c:v>
                </c:pt>
              </c:numCache>
            </c:numRef>
          </c:val>
          <c:extLst>
            <c:ext xmlns:c16="http://schemas.microsoft.com/office/drawing/2014/chart" uri="{C3380CC4-5D6E-409C-BE32-E72D297353CC}">
              <c16:uniqueId val="{0000000A-937D-47D5-9960-CD45F05F5D76}"/>
            </c:ext>
          </c:extLst>
        </c:ser>
        <c:ser>
          <c:idx val="12"/>
          <c:order val="11"/>
          <c:tx>
            <c:strRef>
              <c:f>Images!$A$16</c:f>
              <c:strCache>
                <c:ptCount val="1"/>
                <c:pt idx="0">
                  <c:v>Haryana</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Images!$B$16:$K$16</c:f>
              <c:numCache>
                <c:formatCode>0</c:formatCode>
                <c:ptCount val="10"/>
                <c:pt idx="0">
                  <c:v>26.062813175181851</c:v>
                </c:pt>
                <c:pt idx="1">
                  <c:v>26.374736251401249</c:v>
                </c:pt>
                <c:pt idx="2">
                  <c:v>28.408232382498017</c:v>
                </c:pt>
                <c:pt idx="3">
                  <c:v>31.760217006063574</c:v>
                </c:pt>
                <c:pt idx="4">
                  <c:v>36.05274272991128</c:v>
                </c:pt>
                <c:pt idx="5">
                  <c:v>39.566743492591016</c:v>
                </c:pt>
                <c:pt idx="6">
                  <c:v>43.755463493019846</c:v>
                </c:pt>
                <c:pt idx="7">
                  <c:v>48.178587632901376</c:v>
                </c:pt>
                <c:pt idx="8">
                  <c:v>49.805106490216829</c:v>
                </c:pt>
                <c:pt idx="9">
                  <c:v>50.644992427801711</c:v>
                </c:pt>
              </c:numCache>
            </c:numRef>
          </c:val>
          <c:extLst>
            <c:ext xmlns:c16="http://schemas.microsoft.com/office/drawing/2014/chart" uri="{C3380CC4-5D6E-409C-BE32-E72D297353CC}">
              <c16:uniqueId val="{0000000B-937D-47D5-9960-CD45F05F5D76}"/>
            </c:ext>
          </c:extLst>
        </c:ser>
        <c:ser>
          <c:idx val="13"/>
          <c:order val="12"/>
          <c:tx>
            <c:strRef>
              <c:f>Images!$A$17</c:f>
              <c:strCache>
                <c:ptCount val="1"/>
                <c:pt idx="0">
                  <c:v>Jharkhand</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Images!$B$17:$K$17</c:f>
              <c:numCache>
                <c:formatCode>0</c:formatCode>
                <c:ptCount val="10"/>
                <c:pt idx="0">
                  <c:v>20.414339911336857</c:v>
                </c:pt>
                <c:pt idx="1">
                  <c:v>22.76806327924594</c:v>
                </c:pt>
                <c:pt idx="2">
                  <c:v>23.649200919276765</c:v>
                </c:pt>
                <c:pt idx="3">
                  <c:v>24.302014575782731</c:v>
                </c:pt>
                <c:pt idx="4">
                  <c:v>27.049913685959215</c:v>
                </c:pt>
                <c:pt idx="5">
                  <c:v>26.991858279972249</c:v>
                </c:pt>
                <c:pt idx="6">
                  <c:v>28.151069380547984</c:v>
                </c:pt>
                <c:pt idx="7">
                  <c:v>30.34272854817133</c:v>
                </c:pt>
                <c:pt idx="8">
                  <c:v>57.30930743047567</c:v>
                </c:pt>
                <c:pt idx="9">
                  <c:v>36.946742247450686</c:v>
                </c:pt>
              </c:numCache>
            </c:numRef>
          </c:val>
          <c:extLst>
            <c:ext xmlns:c16="http://schemas.microsoft.com/office/drawing/2014/chart" uri="{C3380CC4-5D6E-409C-BE32-E72D297353CC}">
              <c16:uniqueId val="{0000000C-937D-47D5-9960-CD45F05F5D76}"/>
            </c:ext>
          </c:extLst>
        </c:ser>
        <c:ser>
          <c:idx val="14"/>
          <c:order val="13"/>
          <c:tx>
            <c:strRef>
              <c:f>Images!$A$18</c:f>
              <c:strCache>
                <c:ptCount val="1"/>
                <c:pt idx="0">
                  <c:v>Bihar</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Images!$B$18:$K$18</c:f>
              <c:numCache>
                <c:formatCode>0</c:formatCode>
                <c:ptCount val="10"/>
                <c:pt idx="0">
                  <c:v>21.564421557949611</c:v>
                </c:pt>
                <c:pt idx="1">
                  <c:v>20.497268458963589</c:v>
                </c:pt>
                <c:pt idx="2">
                  <c:v>22.682719260641395</c:v>
                </c:pt>
                <c:pt idx="3">
                  <c:v>24.98754110040252</c:v>
                </c:pt>
                <c:pt idx="4">
                  <c:v>28.454648854246663</c:v>
                </c:pt>
                <c:pt idx="5">
                  <c:v>32.053743960495673</c:v>
                </c:pt>
                <c:pt idx="6">
                  <c:v>33.501040989672653</c:v>
                </c:pt>
                <c:pt idx="7">
                  <c:v>34.921680447332001</c:v>
                </c:pt>
                <c:pt idx="8">
                  <c:v>35.44539478415134</c:v>
                </c:pt>
                <c:pt idx="9">
                  <c:v>36.540156453498938</c:v>
                </c:pt>
              </c:numCache>
            </c:numRef>
          </c:val>
          <c:extLst>
            <c:ext xmlns:c16="http://schemas.microsoft.com/office/drawing/2014/chart" uri="{C3380CC4-5D6E-409C-BE32-E72D297353CC}">
              <c16:uniqueId val="{0000000D-937D-47D5-9960-CD45F05F5D76}"/>
            </c:ext>
          </c:extLst>
        </c:ser>
        <c:ser>
          <c:idx val="15"/>
          <c:order val="14"/>
          <c:tx>
            <c:strRef>
              <c:f>Images!$A$19</c:f>
              <c:strCache>
                <c:ptCount val="1"/>
                <c:pt idx="0">
                  <c:v>Rest of India</c:v>
                </c:pt>
              </c:strCache>
            </c:strRef>
          </c:tx>
          <c:invertIfNegative val="0"/>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Images!$B$19:$K$19</c:f>
              <c:numCache>
                <c:formatCode>0</c:formatCode>
                <c:ptCount val="10"/>
                <c:pt idx="0">
                  <c:v>95.986539928492746</c:v>
                </c:pt>
                <c:pt idx="1">
                  <c:v>93.479202287476241</c:v>
                </c:pt>
                <c:pt idx="2">
                  <c:v>99.470518400326497</c:v>
                </c:pt>
                <c:pt idx="3">
                  <c:v>102.93191483769411</c:v>
                </c:pt>
                <c:pt idx="4">
                  <c:v>106.83900014012183</c:v>
                </c:pt>
                <c:pt idx="5">
                  <c:v>111.79553576383722</c:v>
                </c:pt>
                <c:pt idx="6">
                  <c:v>113.25815075413703</c:v>
                </c:pt>
                <c:pt idx="7">
                  <c:v>111.88003843454132</c:v>
                </c:pt>
                <c:pt idx="8">
                  <c:v>111.20902651071492</c:v>
                </c:pt>
                <c:pt idx="9">
                  <c:v>144.27874705224676</c:v>
                </c:pt>
              </c:numCache>
            </c:numRef>
          </c:val>
          <c:extLst>
            <c:ext xmlns:c16="http://schemas.microsoft.com/office/drawing/2014/chart" uri="{C3380CC4-5D6E-409C-BE32-E72D297353CC}">
              <c16:uniqueId val="{0000000E-937D-47D5-9960-CD45F05F5D76}"/>
            </c:ext>
          </c:extLst>
        </c:ser>
        <c:ser>
          <c:idx val="0"/>
          <c:order val="15"/>
          <c:tx>
            <c:strRef>
              <c:f>Images!$A$20</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Images!$B$4:$K$4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Images!$B$20:$K$20</c:f>
              <c:numCache>
                <c:formatCode>0</c:formatCode>
                <c:ptCount val="10"/>
                <c:pt idx="0">
                  <c:v>1028.7105692702303</c:v>
                </c:pt>
                <c:pt idx="1">
                  <c:v>975.59414036572105</c:v>
                </c:pt>
                <c:pt idx="2">
                  <c:v>1060.2910604828578</c:v>
                </c:pt>
                <c:pt idx="3">
                  <c:v>1135.1505140174204</c:v>
                </c:pt>
                <c:pt idx="4">
                  <c:v>1204.4213016167669</c:v>
                </c:pt>
                <c:pt idx="5">
                  <c:v>1279.9767985268368</c:v>
                </c:pt>
                <c:pt idx="6">
                  <c:v>1364.2480122906209</c:v>
                </c:pt>
                <c:pt idx="7">
                  <c:v>1449.7502391710423</c:v>
                </c:pt>
                <c:pt idx="8">
                  <c:v>1518.4889444936366</c:v>
                </c:pt>
                <c:pt idx="9">
                  <c:v>1617.6167147362505</c:v>
                </c:pt>
              </c:numCache>
            </c:numRef>
          </c:val>
          <c:extLst>
            <c:ext xmlns:c16="http://schemas.microsoft.com/office/drawing/2014/chart" uri="{C3380CC4-5D6E-409C-BE32-E72D297353CC}">
              <c16:uniqueId val="{0000000F-937D-47D5-9960-CD45F05F5D76}"/>
            </c:ext>
          </c:extLst>
        </c:ser>
        <c:dLbls>
          <c:showLegendKey val="0"/>
          <c:showVal val="0"/>
          <c:showCatName val="0"/>
          <c:showSerName val="0"/>
          <c:showPercent val="0"/>
          <c:showBubbleSize val="0"/>
        </c:dLbls>
        <c:gapWidth val="150"/>
        <c:overlap val="100"/>
        <c:axId val="59644416"/>
        <c:axId val="81828608"/>
      </c:barChart>
      <c:catAx>
        <c:axId val="59644416"/>
        <c:scaling>
          <c:orientation val="minMax"/>
        </c:scaling>
        <c:delete val="0"/>
        <c:axPos val="b"/>
        <c:numFmt formatCode="General" sourceLinked="1"/>
        <c:majorTickMark val="out"/>
        <c:minorTickMark val="none"/>
        <c:tickLblPos val="nextTo"/>
        <c:crossAx val="81828608"/>
        <c:crosses val="autoZero"/>
        <c:auto val="1"/>
        <c:lblAlgn val="ctr"/>
        <c:lblOffset val="100"/>
        <c:noMultiLvlLbl val="0"/>
      </c:catAx>
      <c:valAx>
        <c:axId val="81828608"/>
        <c:scaling>
          <c:orientation val="minMax"/>
          <c:max val="1800"/>
        </c:scaling>
        <c:delete val="0"/>
        <c:axPos val="l"/>
        <c:title>
          <c:tx>
            <c:rich>
              <a:bodyPr rot="-5400000" vert="horz"/>
              <a:lstStyle/>
              <a:p>
                <a:pPr>
                  <a:defRPr/>
                </a:pPr>
                <a:r>
                  <a:rPr lang="en-US"/>
                  <a:t>MtCO</a:t>
                </a:r>
                <a:r>
                  <a:rPr lang="en-US" baseline="-25000"/>
                  <a:t>2</a:t>
                </a:r>
                <a:r>
                  <a:rPr lang="en-US"/>
                  <a:t>e</a:t>
                </a:r>
              </a:p>
            </c:rich>
          </c:tx>
          <c:overlay val="0"/>
        </c:title>
        <c:numFmt formatCode="0" sourceLinked="1"/>
        <c:majorTickMark val="out"/>
        <c:minorTickMark val="none"/>
        <c:tickLblPos val="nextTo"/>
        <c:crossAx val="59644416"/>
        <c:crosses val="autoZero"/>
        <c:crossBetween val="between"/>
        <c:majorUnit val="200"/>
      </c:valAx>
    </c:plotArea>
    <c:legend>
      <c:legendPos val="b"/>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Emissions from Residential Sector</a:t>
            </a:r>
          </a:p>
        </c:rich>
      </c:tx>
      <c:overlay val="1"/>
    </c:title>
    <c:autoTitleDeleted val="0"/>
    <c:plotArea>
      <c:layout/>
      <c:barChart>
        <c:barDir val="col"/>
        <c:grouping val="stacked"/>
        <c:varyColors val="0"/>
        <c:ser>
          <c:idx val="0"/>
          <c:order val="0"/>
          <c:tx>
            <c:strRef>
              <c:f>Images!$A$154</c:f>
              <c:strCache>
                <c:ptCount val="1"/>
                <c:pt idx="0">
                  <c:v>West Bengal</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Images!$B$154:$K$154</c:f>
              <c:numCache>
                <c:formatCode>0</c:formatCode>
                <c:ptCount val="10"/>
                <c:pt idx="0">
                  <c:v>8.8786676414966674</c:v>
                </c:pt>
                <c:pt idx="1">
                  <c:v>8.9370465675926045</c:v>
                </c:pt>
                <c:pt idx="2">
                  <c:v>9.0330349437398567</c:v>
                </c:pt>
                <c:pt idx="3">
                  <c:v>9.2701662742207951</c:v>
                </c:pt>
                <c:pt idx="4">
                  <c:v>9.4303637544354046</c:v>
                </c:pt>
                <c:pt idx="5">
                  <c:v>9.9096046615095705</c:v>
                </c:pt>
                <c:pt idx="6">
                  <c:v>10.561419990417965</c:v>
                </c:pt>
                <c:pt idx="7">
                  <c:v>11.404164896411602</c:v>
                </c:pt>
                <c:pt idx="8">
                  <c:v>12.744908745722277</c:v>
                </c:pt>
                <c:pt idx="9">
                  <c:v>14.787905972728705</c:v>
                </c:pt>
              </c:numCache>
            </c:numRef>
          </c:val>
          <c:extLst>
            <c:ext xmlns:c16="http://schemas.microsoft.com/office/drawing/2014/chart" uri="{C3380CC4-5D6E-409C-BE32-E72D297353CC}">
              <c16:uniqueId val="{00000000-0E3E-4072-BD9F-94C239B1290C}"/>
            </c:ext>
          </c:extLst>
        </c:ser>
        <c:ser>
          <c:idx val="1"/>
          <c:order val="1"/>
          <c:tx>
            <c:strRef>
              <c:f>Images!$A$155</c:f>
              <c:strCache>
                <c:ptCount val="1"/>
                <c:pt idx="0">
                  <c:v>Uttar Pradesh</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Images!$B$155:$K$155</c:f>
              <c:numCache>
                <c:formatCode>0</c:formatCode>
                <c:ptCount val="10"/>
                <c:pt idx="0">
                  <c:v>11.279331824526421</c:v>
                </c:pt>
                <c:pt idx="1">
                  <c:v>11.563933023596842</c:v>
                </c:pt>
                <c:pt idx="2">
                  <c:v>12.025190611521788</c:v>
                </c:pt>
                <c:pt idx="3">
                  <c:v>13.054836630874606</c:v>
                </c:pt>
                <c:pt idx="4">
                  <c:v>12.066371288732219</c:v>
                </c:pt>
                <c:pt idx="5">
                  <c:v>11.775987333281</c:v>
                </c:pt>
                <c:pt idx="6">
                  <c:v>12.035414682773562</c:v>
                </c:pt>
                <c:pt idx="7">
                  <c:v>12.044981095562285</c:v>
                </c:pt>
                <c:pt idx="8">
                  <c:v>12.405912886312038</c:v>
                </c:pt>
                <c:pt idx="9">
                  <c:v>13.111023485737714</c:v>
                </c:pt>
              </c:numCache>
            </c:numRef>
          </c:val>
          <c:extLst>
            <c:ext xmlns:c16="http://schemas.microsoft.com/office/drawing/2014/chart" uri="{C3380CC4-5D6E-409C-BE32-E72D297353CC}">
              <c16:uniqueId val="{00000001-0E3E-4072-BD9F-94C239B1290C}"/>
            </c:ext>
          </c:extLst>
        </c:ser>
        <c:ser>
          <c:idx val="2"/>
          <c:order val="2"/>
          <c:tx>
            <c:strRef>
              <c:f>Images!$A$156</c:f>
              <c:strCache>
                <c:ptCount val="1"/>
                <c:pt idx="0">
                  <c:v>Maharashtra</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Images!$B$156:$K$156</c:f>
              <c:numCache>
                <c:formatCode>0</c:formatCode>
                <c:ptCount val="10"/>
                <c:pt idx="0">
                  <c:v>10.717637135668129</c:v>
                </c:pt>
                <c:pt idx="1">
                  <c:v>10.581030200419645</c:v>
                </c:pt>
                <c:pt idx="2">
                  <c:v>10.658717696059774</c:v>
                </c:pt>
                <c:pt idx="3">
                  <c:v>10.821526878508916</c:v>
                </c:pt>
                <c:pt idx="4">
                  <c:v>10.854359191864354</c:v>
                </c:pt>
                <c:pt idx="5">
                  <c:v>10.893430418508594</c:v>
                </c:pt>
                <c:pt idx="6">
                  <c:v>10.51214870201432</c:v>
                </c:pt>
                <c:pt idx="7">
                  <c:v>9.7977253465341878</c:v>
                </c:pt>
                <c:pt idx="8">
                  <c:v>9.2873005984969232</c:v>
                </c:pt>
                <c:pt idx="9">
                  <c:v>9.5442875018742832</c:v>
                </c:pt>
              </c:numCache>
            </c:numRef>
          </c:val>
          <c:extLst>
            <c:ext xmlns:c16="http://schemas.microsoft.com/office/drawing/2014/chart" uri="{C3380CC4-5D6E-409C-BE32-E72D297353CC}">
              <c16:uniqueId val="{00000002-0E3E-4072-BD9F-94C239B1290C}"/>
            </c:ext>
          </c:extLst>
        </c:ser>
        <c:ser>
          <c:idx val="3"/>
          <c:order val="3"/>
          <c:tx>
            <c:strRef>
              <c:f>Images!$A$157</c:f>
              <c:strCache>
                <c:ptCount val="1"/>
                <c:pt idx="0">
                  <c:v>Gujarat</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Images!$B$157:$K$157</c:f>
              <c:numCache>
                <c:formatCode>0</c:formatCode>
                <c:ptCount val="10"/>
                <c:pt idx="0">
                  <c:v>5.1210262498237524</c:v>
                </c:pt>
                <c:pt idx="1">
                  <c:v>5.2058007189389022</c:v>
                </c:pt>
                <c:pt idx="2">
                  <c:v>5.3755857209680187</c:v>
                </c:pt>
                <c:pt idx="3">
                  <c:v>5.5887823024240602</c:v>
                </c:pt>
                <c:pt idx="4">
                  <c:v>5.7401039472666318</c:v>
                </c:pt>
                <c:pt idx="5">
                  <c:v>5.8043872922239039</c:v>
                </c:pt>
                <c:pt idx="6">
                  <c:v>5.4645377903181735</c:v>
                </c:pt>
                <c:pt idx="7">
                  <c:v>5.5064338682546898</c:v>
                </c:pt>
                <c:pt idx="8">
                  <c:v>5.9308957812493901</c:v>
                </c:pt>
                <c:pt idx="9">
                  <c:v>6.7887557071048024</c:v>
                </c:pt>
              </c:numCache>
            </c:numRef>
          </c:val>
          <c:extLst>
            <c:ext xmlns:c16="http://schemas.microsoft.com/office/drawing/2014/chart" uri="{C3380CC4-5D6E-409C-BE32-E72D297353CC}">
              <c16:uniqueId val="{00000003-0E3E-4072-BD9F-94C239B1290C}"/>
            </c:ext>
          </c:extLst>
        </c:ser>
        <c:ser>
          <c:idx val="4"/>
          <c:order val="4"/>
          <c:tx>
            <c:strRef>
              <c:f>Images!$A$158</c:f>
              <c:strCache>
                <c:ptCount val="1"/>
                <c:pt idx="0">
                  <c:v>Tamil Nadu</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Images!$B$158:$K$158</c:f>
              <c:numCache>
                <c:formatCode>0</c:formatCode>
                <c:ptCount val="10"/>
                <c:pt idx="0">
                  <c:v>6.1161590588040466</c:v>
                </c:pt>
                <c:pt idx="1">
                  <c:v>6.3976412619891132</c:v>
                </c:pt>
                <c:pt idx="2">
                  <c:v>6.500992135960999</c:v>
                </c:pt>
                <c:pt idx="3">
                  <c:v>6.5167478004769626</c:v>
                </c:pt>
                <c:pt idx="4">
                  <c:v>6.3226878334606909</c:v>
                </c:pt>
                <c:pt idx="5">
                  <c:v>6.3353895734099241</c:v>
                </c:pt>
                <c:pt idx="6">
                  <c:v>6.2735059034735059</c:v>
                </c:pt>
                <c:pt idx="7">
                  <c:v>6.3292797225340856</c:v>
                </c:pt>
                <c:pt idx="8">
                  <c:v>6.3539270622468464</c:v>
                </c:pt>
                <c:pt idx="9">
                  <c:v>6.5544846506000889</c:v>
                </c:pt>
              </c:numCache>
            </c:numRef>
          </c:val>
          <c:extLst>
            <c:ext xmlns:c16="http://schemas.microsoft.com/office/drawing/2014/chart" uri="{C3380CC4-5D6E-409C-BE32-E72D297353CC}">
              <c16:uniqueId val="{00000004-0E3E-4072-BD9F-94C239B1290C}"/>
            </c:ext>
          </c:extLst>
        </c:ser>
        <c:ser>
          <c:idx val="5"/>
          <c:order val="5"/>
          <c:tx>
            <c:strRef>
              <c:f>Images!$A$159</c:f>
              <c:strCache>
                <c:ptCount val="1"/>
                <c:pt idx="0">
                  <c:v>Andhra Pradesh</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Images!$B$159:$K$159</c:f>
              <c:numCache>
                <c:formatCode>0</c:formatCode>
                <c:ptCount val="10"/>
                <c:pt idx="0">
                  <c:v>5.7288165945125202</c:v>
                </c:pt>
                <c:pt idx="1">
                  <c:v>6.2754539501683979</c:v>
                </c:pt>
                <c:pt idx="2">
                  <c:v>6.5053329827228401</c:v>
                </c:pt>
                <c:pt idx="3">
                  <c:v>6.7175689330421697</c:v>
                </c:pt>
                <c:pt idx="4">
                  <c:v>6.6095464539832802</c:v>
                </c:pt>
                <c:pt idx="5">
                  <c:v>6.6991906738964895</c:v>
                </c:pt>
                <c:pt idx="6">
                  <c:v>6.8519126598905604</c:v>
                </c:pt>
                <c:pt idx="7">
                  <c:v>7.0114093348794091</c:v>
                </c:pt>
                <c:pt idx="8">
                  <c:v>7.2232373701164629</c:v>
                </c:pt>
                <c:pt idx="9">
                  <c:v>6.234766185092969</c:v>
                </c:pt>
              </c:numCache>
            </c:numRef>
          </c:val>
          <c:extLst>
            <c:ext xmlns:c16="http://schemas.microsoft.com/office/drawing/2014/chart" uri="{C3380CC4-5D6E-409C-BE32-E72D297353CC}">
              <c16:uniqueId val="{00000005-0E3E-4072-BD9F-94C239B1290C}"/>
            </c:ext>
          </c:extLst>
        </c:ser>
        <c:ser>
          <c:idx val="11"/>
          <c:order val="6"/>
          <c:tx>
            <c:strRef>
              <c:f>Images!$A$160</c:f>
              <c:strCache>
                <c:ptCount val="1"/>
                <c:pt idx="0">
                  <c:v>Rajasthan</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Images!$B$160:$K$160</c:f>
              <c:numCache>
                <c:formatCode>0</c:formatCode>
                <c:ptCount val="10"/>
                <c:pt idx="0">
                  <c:v>4.8863295457676168</c:v>
                </c:pt>
                <c:pt idx="1">
                  <c:v>4.8865462377852538</c:v>
                </c:pt>
                <c:pt idx="2">
                  <c:v>4.9022697237010595</c:v>
                </c:pt>
                <c:pt idx="3">
                  <c:v>4.9200479993083626</c:v>
                </c:pt>
                <c:pt idx="4">
                  <c:v>5.0564339672659377</c:v>
                </c:pt>
                <c:pt idx="5">
                  <c:v>5.2813328068763798</c:v>
                </c:pt>
                <c:pt idx="6">
                  <c:v>5.5162094532017933</c:v>
                </c:pt>
                <c:pt idx="7">
                  <c:v>5.6583094115415031</c:v>
                </c:pt>
                <c:pt idx="8">
                  <c:v>5.8834934091631528</c:v>
                </c:pt>
                <c:pt idx="9">
                  <c:v>6.2167594109653841</c:v>
                </c:pt>
              </c:numCache>
            </c:numRef>
          </c:val>
          <c:extLst>
            <c:ext xmlns:c16="http://schemas.microsoft.com/office/drawing/2014/chart" uri="{C3380CC4-5D6E-409C-BE32-E72D297353CC}">
              <c16:uniqueId val="{00000006-0E3E-4072-BD9F-94C239B1290C}"/>
            </c:ext>
          </c:extLst>
        </c:ser>
        <c:ser>
          <c:idx val="12"/>
          <c:order val="7"/>
          <c:tx>
            <c:strRef>
              <c:f>Images!$A$161</c:f>
              <c:strCache>
                <c:ptCount val="1"/>
                <c:pt idx="0">
                  <c:v>Bihar</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Images!$B$161:$K$161</c:f>
              <c:numCache>
                <c:formatCode>0</c:formatCode>
                <c:ptCount val="10"/>
                <c:pt idx="0">
                  <c:v>5.2051995751684181</c:v>
                </c:pt>
                <c:pt idx="1">
                  <c:v>4.809508460804099</c:v>
                </c:pt>
                <c:pt idx="2">
                  <c:v>4.9129330013275636</c:v>
                </c:pt>
                <c:pt idx="3">
                  <c:v>5.1580567160064987</c:v>
                </c:pt>
                <c:pt idx="4">
                  <c:v>5.4779613384335333</c:v>
                </c:pt>
                <c:pt idx="5">
                  <c:v>5.5230529276452387</c:v>
                </c:pt>
                <c:pt idx="6">
                  <c:v>5.518202146546729</c:v>
                </c:pt>
                <c:pt idx="7">
                  <c:v>5.4461818259588686</c:v>
                </c:pt>
                <c:pt idx="8">
                  <c:v>5.4753473141137565</c:v>
                </c:pt>
                <c:pt idx="9">
                  <c:v>5.6250607417064815</c:v>
                </c:pt>
              </c:numCache>
            </c:numRef>
          </c:val>
          <c:extLst>
            <c:ext xmlns:c16="http://schemas.microsoft.com/office/drawing/2014/chart" uri="{C3380CC4-5D6E-409C-BE32-E72D297353CC}">
              <c16:uniqueId val="{00000007-0E3E-4072-BD9F-94C239B1290C}"/>
            </c:ext>
          </c:extLst>
        </c:ser>
        <c:ser>
          <c:idx val="6"/>
          <c:order val="8"/>
          <c:tx>
            <c:strRef>
              <c:f>Images!$A$162</c:f>
              <c:strCache>
                <c:ptCount val="1"/>
                <c:pt idx="0">
                  <c:v>Karnataka</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Images!$B$162:$K$162</c:f>
              <c:numCache>
                <c:formatCode>0</c:formatCode>
                <c:ptCount val="10"/>
                <c:pt idx="0">
                  <c:v>5.3754867972099127</c:v>
                </c:pt>
                <c:pt idx="1">
                  <c:v>5.5489966991366648</c:v>
                </c:pt>
                <c:pt idx="2">
                  <c:v>5.7084486080220618</c:v>
                </c:pt>
                <c:pt idx="3">
                  <c:v>5.8518134358756635</c:v>
                </c:pt>
                <c:pt idx="4">
                  <c:v>5.9078189599872735</c:v>
                </c:pt>
                <c:pt idx="5">
                  <c:v>5.8294002452904099</c:v>
                </c:pt>
                <c:pt idx="6">
                  <c:v>5.6366794425653675</c:v>
                </c:pt>
                <c:pt idx="7">
                  <c:v>5.450996502560324</c:v>
                </c:pt>
                <c:pt idx="8">
                  <c:v>5.3960890256558338</c:v>
                </c:pt>
                <c:pt idx="9">
                  <c:v>5.4764561076749416</c:v>
                </c:pt>
              </c:numCache>
            </c:numRef>
          </c:val>
          <c:extLst>
            <c:ext xmlns:c16="http://schemas.microsoft.com/office/drawing/2014/chart" uri="{C3380CC4-5D6E-409C-BE32-E72D297353CC}">
              <c16:uniqueId val="{00000008-0E3E-4072-BD9F-94C239B1290C}"/>
            </c:ext>
          </c:extLst>
        </c:ser>
        <c:ser>
          <c:idx val="7"/>
          <c:order val="9"/>
          <c:tx>
            <c:strRef>
              <c:f>Images!$A$163</c:f>
              <c:strCache>
                <c:ptCount val="1"/>
                <c:pt idx="0">
                  <c:v>Chhattisgarh</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Images!$B$163:$K$163</c:f>
              <c:numCache>
                <c:formatCode>0</c:formatCode>
                <c:ptCount val="10"/>
                <c:pt idx="0">
                  <c:v>1.6706779830887244</c:v>
                </c:pt>
                <c:pt idx="1">
                  <c:v>1.610074985631839</c:v>
                </c:pt>
                <c:pt idx="2">
                  <c:v>1.521792961072852</c:v>
                </c:pt>
                <c:pt idx="3">
                  <c:v>1.4394864792422339</c:v>
                </c:pt>
                <c:pt idx="4">
                  <c:v>1.3812651902804869</c:v>
                </c:pt>
                <c:pt idx="5">
                  <c:v>1.6521683625356713</c:v>
                </c:pt>
                <c:pt idx="6">
                  <c:v>2.0365397872309274</c:v>
                </c:pt>
                <c:pt idx="7">
                  <c:v>2.5552152167088242</c:v>
                </c:pt>
                <c:pt idx="8">
                  <c:v>3.4806619868030233</c:v>
                </c:pt>
                <c:pt idx="9">
                  <c:v>5.1175057112948057</c:v>
                </c:pt>
              </c:numCache>
            </c:numRef>
          </c:val>
          <c:extLst>
            <c:ext xmlns:c16="http://schemas.microsoft.com/office/drawing/2014/chart" uri="{C3380CC4-5D6E-409C-BE32-E72D297353CC}">
              <c16:uniqueId val="{00000009-0E3E-4072-BD9F-94C239B1290C}"/>
            </c:ext>
          </c:extLst>
        </c:ser>
        <c:ser>
          <c:idx val="8"/>
          <c:order val="10"/>
          <c:tx>
            <c:strRef>
              <c:f>Images!$A$164</c:f>
              <c:strCache>
                <c:ptCount val="1"/>
                <c:pt idx="0">
                  <c:v>Jharkhand</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Images!$B$164:$K$164</c:f>
              <c:numCache>
                <c:formatCode>0</c:formatCode>
                <c:ptCount val="10"/>
                <c:pt idx="0">
                  <c:v>5.300016555851748</c:v>
                </c:pt>
                <c:pt idx="1">
                  <c:v>5.2876931858973908</c:v>
                </c:pt>
                <c:pt idx="2">
                  <c:v>5.4577876798055751</c:v>
                </c:pt>
                <c:pt idx="3">
                  <c:v>5.717370764325385</c:v>
                </c:pt>
                <c:pt idx="4">
                  <c:v>6.1617917173630312</c:v>
                </c:pt>
                <c:pt idx="5">
                  <c:v>6.0432914383540224</c:v>
                </c:pt>
                <c:pt idx="6">
                  <c:v>5.7130244332018023</c:v>
                </c:pt>
                <c:pt idx="7">
                  <c:v>5.4547418536546264</c:v>
                </c:pt>
                <c:pt idx="8">
                  <c:v>5.2586244481674296</c:v>
                </c:pt>
                <c:pt idx="9">
                  <c:v>5.115937118701499</c:v>
                </c:pt>
              </c:numCache>
            </c:numRef>
          </c:val>
          <c:extLst>
            <c:ext xmlns:c16="http://schemas.microsoft.com/office/drawing/2014/chart" uri="{C3380CC4-5D6E-409C-BE32-E72D297353CC}">
              <c16:uniqueId val="{0000000A-0E3E-4072-BD9F-94C239B1290C}"/>
            </c:ext>
          </c:extLst>
        </c:ser>
        <c:ser>
          <c:idx val="9"/>
          <c:order val="11"/>
          <c:tx>
            <c:strRef>
              <c:f>Images!$A$165</c:f>
              <c:strCache>
                <c:ptCount val="1"/>
                <c:pt idx="0">
                  <c:v>Madhya Pradesh</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Images!$B$165:$K$165</c:f>
              <c:numCache>
                <c:formatCode>0</c:formatCode>
                <c:ptCount val="10"/>
                <c:pt idx="0">
                  <c:v>4.4501553142849932</c:v>
                </c:pt>
                <c:pt idx="1">
                  <c:v>4.5317979590346757</c:v>
                </c:pt>
                <c:pt idx="2">
                  <c:v>4.6880168171694283</c:v>
                </c:pt>
                <c:pt idx="3">
                  <c:v>4.9582864741293475</c:v>
                </c:pt>
                <c:pt idx="4">
                  <c:v>4.9209400270876644</c:v>
                </c:pt>
                <c:pt idx="5">
                  <c:v>4.8512174132898869</c:v>
                </c:pt>
                <c:pt idx="6">
                  <c:v>4.9232095927575861</c:v>
                </c:pt>
                <c:pt idx="7">
                  <c:v>4.8757674754473088</c:v>
                </c:pt>
                <c:pt idx="8">
                  <c:v>4.8472912140545814</c:v>
                </c:pt>
                <c:pt idx="9">
                  <c:v>4.8719726769573546</c:v>
                </c:pt>
              </c:numCache>
            </c:numRef>
          </c:val>
          <c:extLst>
            <c:ext xmlns:c16="http://schemas.microsoft.com/office/drawing/2014/chart" uri="{C3380CC4-5D6E-409C-BE32-E72D297353CC}">
              <c16:uniqueId val="{0000000B-0E3E-4072-BD9F-94C239B1290C}"/>
            </c:ext>
          </c:extLst>
        </c:ser>
        <c:ser>
          <c:idx val="10"/>
          <c:order val="12"/>
          <c:tx>
            <c:strRef>
              <c:f>Images!$A$166</c:f>
              <c:strCache>
                <c:ptCount val="1"/>
                <c:pt idx="0">
                  <c:v>Orissa</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Images!$B$166:$K$166</c:f>
              <c:numCache>
                <c:formatCode>0</c:formatCode>
                <c:ptCount val="10"/>
                <c:pt idx="0">
                  <c:v>3.5241354460309919</c:v>
                </c:pt>
                <c:pt idx="1">
                  <c:v>3.8879009253423025</c:v>
                </c:pt>
                <c:pt idx="2">
                  <c:v>4.0344600782015938</c:v>
                </c:pt>
                <c:pt idx="3">
                  <c:v>4.1477863058237441</c:v>
                </c:pt>
                <c:pt idx="4">
                  <c:v>4.009776474138369</c:v>
                </c:pt>
                <c:pt idx="5">
                  <c:v>3.9085998434483007</c:v>
                </c:pt>
                <c:pt idx="6">
                  <c:v>3.8571004680868777</c:v>
                </c:pt>
                <c:pt idx="7">
                  <c:v>3.8755533748268518</c:v>
                </c:pt>
                <c:pt idx="8">
                  <c:v>4.0107755978231436</c:v>
                </c:pt>
                <c:pt idx="9">
                  <c:v>4.2506037816260065</c:v>
                </c:pt>
              </c:numCache>
            </c:numRef>
          </c:val>
          <c:extLst>
            <c:ext xmlns:c16="http://schemas.microsoft.com/office/drawing/2014/chart" uri="{C3380CC4-5D6E-409C-BE32-E72D297353CC}">
              <c16:uniqueId val="{0000000C-0E3E-4072-BD9F-94C239B1290C}"/>
            </c:ext>
          </c:extLst>
        </c:ser>
        <c:ser>
          <c:idx val="13"/>
          <c:order val="13"/>
          <c:tx>
            <c:strRef>
              <c:f>Images!$A$167</c:f>
              <c:strCache>
                <c:ptCount val="1"/>
                <c:pt idx="0">
                  <c:v>Kerala</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Images!$B$167:$K$167</c:f>
              <c:numCache>
                <c:formatCode>0</c:formatCode>
                <c:ptCount val="10"/>
                <c:pt idx="0">
                  <c:v>3.2932370797672021</c:v>
                </c:pt>
                <c:pt idx="1">
                  <c:v>3.389206623179946</c:v>
                </c:pt>
                <c:pt idx="2">
                  <c:v>3.5274162832375198</c:v>
                </c:pt>
                <c:pt idx="3">
                  <c:v>3.619332445204793</c:v>
                </c:pt>
                <c:pt idx="4">
                  <c:v>3.6754074064325737</c:v>
                </c:pt>
                <c:pt idx="5">
                  <c:v>3.6876232769416077</c:v>
                </c:pt>
                <c:pt idx="6">
                  <c:v>3.6866746118182325</c:v>
                </c:pt>
                <c:pt idx="7">
                  <c:v>3.5960685532425716</c:v>
                </c:pt>
                <c:pt idx="8">
                  <c:v>3.6025701007079673</c:v>
                </c:pt>
                <c:pt idx="9">
                  <c:v>3.7235291868034706</c:v>
                </c:pt>
              </c:numCache>
            </c:numRef>
          </c:val>
          <c:extLst>
            <c:ext xmlns:c16="http://schemas.microsoft.com/office/drawing/2014/chart" uri="{C3380CC4-5D6E-409C-BE32-E72D297353CC}">
              <c16:uniqueId val="{0000000D-0E3E-4072-BD9F-94C239B1290C}"/>
            </c:ext>
          </c:extLst>
        </c:ser>
        <c:ser>
          <c:idx val="14"/>
          <c:order val="14"/>
          <c:tx>
            <c:strRef>
              <c:f>Images!$A$168</c:f>
              <c:strCache>
                <c:ptCount val="1"/>
                <c:pt idx="0">
                  <c:v>Assam</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Images!$B$168:$K$168</c:f>
              <c:numCache>
                <c:formatCode>0</c:formatCode>
                <c:ptCount val="10"/>
                <c:pt idx="0">
                  <c:v>2.3478119765652132</c:v>
                </c:pt>
                <c:pt idx="1">
                  <c:v>2.5256095398825837</c:v>
                </c:pt>
                <c:pt idx="2">
                  <c:v>2.5787410074218902</c:v>
                </c:pt>
                <c:pt idx="3">
                  <c:v>2.6221806735463651</c:v>
                </c:pt>
                <c:pt idx="4">
                  <c:v>2.7558529088313155</c:v>
                </c:pt>
                <c:pt idx="5">
                  <c:v>2.7638665938081788</c:v>
                </c:pt>
                <c:pt idx="6">
                  <c:v>2.6934769306705642</c:v>
                </c:pt>
                <c:pt idx="7">
                  <c:v>2.5852279045739115</c:v>
                </c:pt>
                <c:pt idx="8">
                  <c:v>2.5555181859407079</c:v>
                </c:pt>
                <c:pt idx="9">
                  <c:v>2.5612922308829318</c:v>
                </c:pt>
              </c:numCache>
            </c:numRef>
          </c:val>
          <c:extLst>
            <c:ext xmlns:c16="http://schemas.microsoft.com/office/drawing/2014/chart" uri="{C3380CC4-5D6E-409C-BE32-E72D297353CC}">
              <c16:uniqueId val="{0000000E-0E3E-4072-BD9F-94C239B1290C}"/>
            </c:ext>
          </c:extLst>
        </c:ser>
        <c:ser>
          <c:idx val="15"/>
          <c:order val="15"/>
          <c:tx>
            <c:strRef>
              <c:f>Images!$A$169</c:f>
              <c:strCache>
                <c:ptCount val="1"/>
                <c:pt idx="0">
                  <c:v>Punjab</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Images!$B$169:$K$169</c:f>
              <c:numCache>
                <c:formatCode>0</c:formatCode>
                <c:ptCount val="10"/>
                <c:pt idx="0">
                  <c:v>2.6447047108332056</c:v>
                </c:pt>
                <c:pt idx="1">
                  <c:v>2.9065709181766288</c:v>
                </c:pt>
                <c:pt idx="2">
                  <c:v>3.1432255198404095</c:v>
                </c:pt>
                <c:pt idx="3">
                  <c:v>3.320503750380722</c:v>
                </c:pt>
                <c:pt idx="4">
                  <c:v>3.202250198705956</c:v>
                </c:pt>
                <c:pt idx="5">
                  <c:v>3.0508654750041533</c:v>
                </c:pt>
                <c:pt idx="6">
                  <c:v>2.9455636639273988</c:v>
                </c:pt>
                <c:pt idx="7">
                  <c:v>2.5234773631576415</c:v>
                </c:pt>
                <c:pt idx="8">
                  <c:v>2.3675338837258462</c:v>
                </c:pt>
                <c:pt idx="9">
                  <c:v>2.4870072204526004</c:v>
                </c:pt>
              </c:numCache>
            </c:numRef>
          </c:val>
          <c:extLst>
            <c:ext xmlns:c16="http://schemas.microsoft.com/office/drawing/2014/chart" uri="{C3380CC4-5D6E-409C-BE32-E72D297353CC}">
              <c16:uniqueId val="{0000000F-0E3E-4072-BD9F-94C239B1290C}"/>
            </c:ext>
          </c:extLst>
        </c:ser>
        <c:ser>
          <c:idx val="16"/>
          <c:order val="16"/>
          <c:tx>
            <c:strRef>
              <c:f>Images!$A$170</c:f>
              <c:strCache>
                <c:ptCount val="1"/>
                <c:pt idx="0">
                  <c:v>Rest of India</c:v>
                </c:pt>
              </c:strCache>
            </c:strRef>
          </c:tx>
          <c:invertIfNegative val="0"/>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Images!$B$170:$K$170</c:f>
              <c:numCache>
                <c:formatCode>0</c:formatCode>
                <c:ptCount val="10"/>
                <c:pt idx="0">
                  <c:v>9.3099418415207928</c:v>
                </c:pt>
                <c:pt idx="1">
                  <c:v>9.5214678481722128</c:v>
                </c:pt>
                <c:pt idx="2">
                  <c:v>9.7565206116529186</c:v>
                </c:pt>
                <c:pt idx="3">
                  <c:v>9.8313260215705558</c:v>
                </c:pt>
                <c:pt idx="4">
                  <c:v>9.6310308981803132</c:v>
                </c:pt>
                <c:pt idx="5">
                  <c:v>9.6053503447748287</c:v>
                </c:pt>
                <c:pt idx="6">
                  <c:v>9.6606630930011086</c:v>
                </c:pt>
                <c:pt idx="7">
                  <c:v>9.368215974852518</c:v>
                </c:pt>
                <c:pt idx="8">
                  <c:v>9.5475764936056517</c:v>
                </c:pt>
                <c:pt idx="9">
                  <c:v>12.052491169386116</c:v>
                </c:pt>
              </c:numCache>
            </c:numRef>
          </c:val>
          <c:extLst>
            <c:ext xmlns:c16="http://schemas.microsoft.com/office/drawing/2014/chart" uri="{C3380CC4-5D6E-409C-BE32-E72D297353CC}">
              <c16:uniqueId val="{00000010-0E3E-4072-BD9F-94C239B1290C}"/>
            </c:ext>
          </c:extLst>
        </c:ser>
        <c:ser>
          <c:idx val="17"/>
          <c:order val="17"/>
          <c:tx>
            <c:strRef>
              <c:f>Images!$A$171</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Images!$B$153:$K$153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Images!$B$171:$K$171</c:f>
              <c:numCache>
                <c:formatCode>0</c:formatCode>
                <c:ptCount val="10"/>
                <c:pt idx="0">
                  <c:v>95.849335330920368</c:v>
                </c:pt>
                <c:pt idx="1">
                  <c:v>97.866279105749101</c:v>
                </c:pt>
                <c:pt idx="2">
                  <c:v>100.33046638242615</c:v>
                </c:pt>
                <c:pt idx="3">
                  <c:v>103.5558198849612</c:v>
                </c:pt>
                <c:pt idx="4">
                  <c:v>103.20396155644902</c:v>
                </c:pt>
                <c:pt idx="5">
                  <c:v>103.61475868079816</c:v>
                </c:pt>
                <c:pt idx="6">
                  <c:v>103.88628335189648</c:v>
                </c:pt>
                <c:pt idx="7">
                  <c:v>103.4837497207012</c:v>
                </c:pt>
                <c:pt idx="8">
                  <c:v>106.37166410390502</c:v>
                </c:pt>
                <c:pt idx="9">
                  <c:v>114.51983885959017</c:v>
                </c:pt>
              </c:numCache>
            </c:numRef>
          </c:val>
          <c:extLst>
            <c:ext xmlns:c16="http://schemas.microsoft.com/office/drawing/2014/chart" uri="{C3380CC4-5D6E-409C-BE32-E72D297353CC}">
              <c16:uniqueId val="{00000011-0E3E-4072-BD9F-94C239B1290C}"/>
            </c:ext>
          </c:extLst>
        </c:ser>
        <c:dLbls>
          <c:showLegendKey val="0"/>
          <c:showVal val="0"/>
          <c:showCatName val="0"/>
          <c:showSerName val="0"/>
          <c:showPercent val="0"/>
          <c:showBubbleSize val="0"/>
        </c:dLbls>
        <c:gapWidth val="150"/>
        <c:overlap val="100"/>
        <c:axId val="135883264"/>
        <c:axId val="191880512"/>
      </c:barChart>
      <c:catAx>
        <c:axId val="135883264"/>
        <c:scaling>
          <c:orientation val="minMax"/>
        </c:scaling>
        <c:delete val="0"/>
        <c:axPos val="b"/>
        <c:title>
          <c:tx>
            <c:rich>
              <a:bodyPr/>
              <a:lstStyle/>
              <a:p>
                <a:pPr>
                  <a:defRPr/>
                </a:pPr>
                <a:r>
                  <a:rPr lang="en-US"/>
                  <a:t>MtCO2e</a:t>
                </a:r>
              </a:p>
            </c:rich>
          </c:tx>
          <c:overlay val="0"/>
        </c:title>
        <c:numFmt formatCode="0" sourceLinked="1"/>
        <c:majorTickMark val="out"/>
        <c:minorTickMark val="none"/>
        <c:tickLblPos val="nextTo"/>
        <c:crossAx val="191880512"/>
        <c:crosses val="autoZero"/>
        <c:auto val="1"/>
        <c:lblAlgn val="ctr"/>
        <c:lblOffset val="100"/>
        <c:noMultiLvlLbl val="0"/>
      </c:catAx>
      <c:valAx>
        <c:axId val="191880512"/>
        <c:scaling>
          <c:orientation val="minMax"/>
          <c:max val="120"/>
        </c:scaling>
        <c:delete val="0"/>
        <c:axPos val="l"/>
        <c:title>
          <c:tx>
            <c:rich>
              <a:bodyPr rot="-5400000" vert="horz"/>
              <a:lstStyle/>
              <a:p>
                <a:pPr>
                  <a:defRPr/>
                </a:pPr>
                <a:r>
                  <a:rPr lang="en-US"/>
                  <a:t>MtCO</a:t>
                </a:r>
                <a:r>
                  <a:rPr lang="en-US" baseline="-25000"/>
                  <a:t>2</a:t>
                </a:r>
                <a:r>
                  <a:rPr lang="en-US"/>
                  <a:t>e</a:t>
                </a:r>
              </a:p>
            </c:rich>
          </c:tx>
          <c:overlay val="0"/>
        </c:title>
        <c:numFmt formatCode="0" sourceLinked="1"/>
        <c:majorTickMark val="out"/>
        <c:minorTickMark val="none"/>
        <c:tickLblPos val="nextTo"/>
        <c:crossAx val="135883264"/>
        <c:crosses val="autoZero"/>
        <c:crossBetween val="between"/>
        <c:majorUnit val="20"/>
      </c:valAx>
    </c:plotArea>
    <c:legend>
      <c:legendPos val="b"/>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Fuel Sharing</a:t>
            </a:r>
          </a:p>
        </c:rich>
      </c:tx>
      <c:overlay val="0"/>
    </c:title>
    <c:autoTitleDeleted val="0"/>
    <c:plotArea>
      <c:layout/>
      <c:barChart>
        <c:barDir val="col"/>
        <c:grouping val="stacked"/>
        <c:varyColors val="0"/>
        <c:ser>
          <c:idx val="0"/>
          <c:order val="0"/>
          <c:tx>
            <c:strRef>
              <c:f>Images!$A$32</c:f>
              <c:strCache>
                <c:ptCount val="1"/>
                <c:pt idx="0">
                  <c:v>Solid Fuels</c:v>
                </c:pt>
              </c:strCache>
            </c:strRef>
          </c:tx>
          <c:invertIfNegative val="0"/>
          <c:cat>
            <c:numRef>
              <c:f>Images!$B$26:$K$26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Images!$B$32:$K$32</c:f>
              <c:numCache>
                <c:formatCode>0%</c:formatCode>
                <c:ptCount val="10"/>
                <c:pt idx="0">
                  <c:v>0.72500841287659923</c:v>
                </c:pt>
                <c:pt idx="1">
                  <c:v>0.71304298931785004</c:v>
                </c:pt>
                <c:pt idx="2">
                  <c:v>0.7111456984333665</c:v>
                </c:pt>
                <c:pt idx="3">
                  <c:v>0.71932995574661396</c:v>
                </c:pt>
                <c:pt idx="4">
                  <c:v>0.70762632935239378</c:v>
                </c:pt>
                <c:pt idx="5">
                  <c:v>0.70359270998716339</c:v>
                </c:pt>
                <c:pt idx="6">
                  <c:v>0.7129155886422639</c:v>
                </c:pt>
                <c:pt idx="7">
                  <c:v>0.72541810971021015</c:v>
                </c:pt>
                <c:pt idx="8">
                  <c:v>0.73805320306571931</c:v>
                </c:pt>
                <c:pt idx="9">
                  <c:v>0.75267012390024912</c:v>
                </c:pt>
              </c:numCache>
            </c:numRef>
          </c:val>
          <c:extLst>
            <c:ext xmlns:c16="http://schemas.microsoft.com/office/drawing/2014/chart" uri="{C3380CC4-5D6E-409C-BE32-E72D297353CC}">
              <c16:uniqueId val="{00000000-3498-4BEF-93C0-DC4E1683EA87}"/>
            </c:ext>
          </c:extLst>
        </c:ser>
        <c:ser>
          <c:idx val="1"/>
          <c:order val="1"/>
          <c:tx>
            <c:strRef>
              <c:f>Images!$A$33</c:f>
              <c:strCache>
                <c:ptCount val="1"/>
                <c:pt idx="0">
                  <c:v>Liquid Fuels</c:v>
                </c:pt>
              </c:strCache>
            </c:strRef>
          </c:tx>
          <c:invertIfNegative val="0"/>
          <c:cat>
            <c:numRef>
              <c:f>Images!$B$26:$K$26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Images!$B$33:$K$33</c:f>
              <c:numCache>
                <c:formatCode>0%</c:formatCode>
                <c:ptCount val="10"/>
                <c:pt idx="0">
                  <c:v>0.17461336449733714</c:v>
                </c:pt>
                <c:pt idx="1">
                  <c:v>0.18943974720878756</c:v>
                </c:pt>
                <c:pt idx="2">
                  <c:v>0.18934367465626276</c:v>
                </c:pt>
                <c:pt idx="3">
                  <c:v>0.18872068911259399</c:v>
                </c:pt>
                <c:pt idx="4">
                  <c:v>0.18913887990804629</c:v>
                </c:pt>
                <c:pt idx="5">
                  <c:v>0.188770038759381</c:v>
                </c:pt>
                <c:pt idx="6">
                  <c:v>0.1865458458409037</c:v>
                </c:pt>
                <c:pt idx="7">
                  <c:v>0.18463996832106583</c:v>
                </c:pt>
                <c:pt idx="8">
                  <c:v>0.18370341321324571</c:v>
                </c:pt>
                <c:pt idx="9">
                  <c:v>0.17562309717611382</c:v>
                </c:pt>
              </c:numCache>
            </c:numRef>
          </c:val>
          <c:extLst>
            <c:ext xmlns:c16="http://schemas.microsoft.com/office/drawing/2014/chart" uri="{C3380CC4-5D6E-409C-BE32-E72D297353CC}">
              <c16:uniqueId val="{00000001-3498-4BEF-93C0-DC4E1683EA87}"/>
            </c:ext>
          </c:extLst>
        </c:ser>
        <c:ser>
          <c:idx val="2"/>
          <c:order val="2"/>
          <c:tx>
            <c:strRef>
              <c:f>Images!$A$34</c:f>
              <c:strCache>
                <c:ptCount val="1"/>
                <c:pt idx="0">
                  <c:v>Gaseous Fuels</c:v>
                </c:pt>
              </c:strCache>
            </c:strRef>
          </c:tx>
          <c:invertIfNegative val="0"/>
          <c:cat>
            <c:numRef>
              <c:f>Images!$B$26:$K$26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Images!$B$34:$K$34</c:f>
              <c:numCache>
                <c:formatCode>0%</c:formatCode>
                <c:ptCount val="10"/>
                <c:pt idx="0">
                  <c:v>0.10037822262606368</c:v>
                </c:pt>
                <c:pt idx="1">
                  <c:v>9.7517263473362481E-2</c:v>
                </c:pt>
                <c:pt idx="2">
                  <c:v>9.9510626910370756E-2</c:v>
                </c:pt>
                <c:pt idx="3">
                  <c:v>9.1949355140792111E-2</c:v>
                </c:pt>
                <c:pt idx="4">
                  <c:v>0.10323479073956014</c:v>
                </c:pt>
                <c:pt idx="5">
                  <c:v>0.10763725125345566</c:v>
                </c:pt>
                <c:pt idx="6">
                  <c:v>0.10053856551683235</c:v>
                </c:pt>
                <c:pt idx="7">
                  <c:v>8.9941921968724012E-2</c:v>
                </c:pt>
                <c:pt idx="8">
                  <c:v>7.8243383721035065E-2</c:v>
                </c:pt>
                <c:pt idx="9">
                  <c:v>7.1706778923637235E-2</c:v>
                </c:pt>
              </c:numCache>
            </c:numRef>
          </c:val>
          <c:extLst>
            <c:ext xmlns:c16="http://schemas.microsoft.com/office/drawing/2014/chart" uri="{C3380CC4-5D6E-409C-BE32-E72D297353CC}">
              <c16:uniqueId val="{00000002-3498-4BEF-93C0-DC4E1683EA87}"/>
            </c:ext>
          </c:extLst>
        </c:ser>
        <c:dLbls>
          <c:showLegendKey val="0"/>
          <c:showVal val="0"/>
          <c:showCatName val="0"/>
          <c:showSerName val="0"/>
          <c:showPercent val="0"/>
          <c:showBubbleSize val="0"/>
        </c:dLbls>
        <c:gapWidth val="150"/>
        <c:overlap val="100"/>
        <c:axId val="72521728"/>
        <c:axId val="196265088"/>
      </c:barChart>
      <c:catAx>
        <c:axId val="72521728"/>
        <c:scaling>
          <c:orientation val="minMax"/>
        </c:scaling>
        <c:delete val="0"/>
        <c:axPos val="b"/>
        <c:numFmt formatCode="General" sourceLinked="1"/>
        <c:majorTickMark val="out"/>
        <c:minorTickMark val="none"/>
        <c:tickLblPos val="nextTo"/>
        <c:crossAx val="196265088"/>
        <c:crosses val="autoZero"/>
        <c:auto val="1"/>
        <c:lblAlgn val="ctr"/>
        <c:lblOffset val="100"/>
        <c:noMultiLvlLbl val="0"/>
      </c:catAx>
      <c:valAx>
        <c:axId val="196265088"/>
        <c:scaling>
          <c:orientation val="minMax"/>
          <c:max val="1"/>
        </c:scaling>
        <c:delete val="0"/>
        <c:axPos val="l"/>
        <c:numFmt formatCode="0%" sourceLinked="1"/>
        <c:majorTickMark val="out"/>
        <c:minorTickMark val="none"/>
        <c:tickLblPos val="nextTo"/>
        <c:crossAx val="72521728"/>
        <c:crosses val="autoZero"/>
        <c:crossBetween val="between"/>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Emissions from Electricity Generation</a:t>
            </a:r>
          </a:p>
        </c:rich>
      </c:tx>
      <c:overlay val="1"/>
    </c:title>
    <c:autoTitleDeleted val="0"/>
    <c:plotArea>
      <c:layout/>
      <c:barChart>
        <c:barDir val="col"/>
        <c:grouping val="stacked"/>
        <c:varyColors val="0"/>
        <c:ser>
          <c:idx val="0"/>
          <c:order val="0"/>
          <c:tx>
            <c:strRef>
              <c:f>Images!$A$45</c:f>
              <c:strCache>
                <c:ptCount val="1"/>
                <c:pt idx="0">
                  <c:v>PEG</c:v>
                </c:pt>
              </c:strCache>
            </c:strRef>
          </c:tx>
          <c:invertIfNegative val="0"/>
          <c:cat>
            <c:numRef>
              <c:f>Images!$B$44:$K$44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Images!$B$45:$K$45</c:f>
              <c:numCache>
                <c:formatCode>0</c:formatCode>
                <c:ptCount val="10"/>
                <c:pt idx="0">
                  <c:v>729.12635609072038</c:v>
                </c:pt>
                <c:pt idx="1">
                  <c:v>626.90952897685088</c:v>
                </c:pt>
                <c:pt idx="2">
                  <c:v>673.04001171160098</c:v>
                </c:pt>
                <c:pt idx="3">
                  <c:v>717.20903841615905</c:v>
                </c:pt>
                <c:pt idx="4">
                  <c:v>755.73268472490361</c:v>
                </c:pt>
                <c:pt idx="5">
                  <c:v>794.20240122414873</c:v>
                </c:pt>
                <c:pt idx="6">
                  <c:v>852.11320879126401</c:v>
                </c:pt>
                <c:pt idx="7">
                  <c:v>916.33139872551465</c:v>
                </c:pt>
                <c:pt idx="8">
                  <c:v>964.27923172343128</c:v>
                </c:pt>
                <c:pt idx="9">
                  <c:v>1041.3300153889825</c:v>
                </c:pt>
              </c:numCache>
            </c:numRef>
          </c:val>
          <c:extLst>
            <c:ext xmlns:c16="http://schemas.microsoft.com/office/drawing/2014/chart" uri="{C3380CC4-5D6E-409C-BE32-E72D297353CC}">
              <c16:uniqueId val="{00000000-F7F2-4B67-BF26-76A75B1BF0A2}"/>
            </c:ext>
          </c:extLst>
        </c:ser>
        <c:ser>
          <c:idx val="1"/>
          <c:order val="1"/>
          <c:tx>
            <c:strRef>
              <c:f>Images!$A$46</c:f>
              <c:strCache>
                <c:ptCount val="1"/>
                <c:pt idx="0">
                  <c:v>Industries</c:v>
                </c:pt>
              </c:strCache>
            </c:strRef>
          </c:tx>
          <c:invertIfNegative val="0"/>
          <c:cat>
            <c:numRef>
              <c:f>Images!$B$44:$K$44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Images!$B$46:$K$46</c:f>
              <c:numCache>
                <c:formatCode>0</c:formatCode>
                <c:ptCount val="10"/>
                <c:pt idx="0">
                  <c:v>34.060472179238246</c:v>
                </c:pt>
                <c:pt idx="1">
                  <c:v>67.198987392191242</c:v>
                </c:pt>
                <c:pt idx="2">
                  <c:v>84.865927755188466</c:v>
                </c:pt>
                <c:pt idx="3">
                  <c:v>97.267510345176035</c:v>
                </c:pt>
                <c:pt idx="4">
                  <c:v>104.57812319802478</c:v>
                </c:pt>
                <c:pt idx="5">
                  <c:v>119.26641430994847</c:v>
                </c:pt>
                <c:pt idx="6">
                  <c:v>130.29992727840769</c:v>
                </c:pt>
                <c:pt idx="7">
                  <c:v>138.99520523567074</c:v>
                </c:pt>
                <c:pt idx="8">
                  <c:v>145.39733970586988</c:v>
                </c:pt>
                <c:pt idx="9">
                  <c:v>156.20159830260695</c:v>
                </c:pt>
              </c:numCache>
            </c:numRef>
          </c:val>
          <c:extLst>
            <c:ext xmlns:c16="http://schemas.microsoft.com/office/drawing/2014/chart" uri="{C3380CC4-5D6E-409C-BE32-E72D297353CC}">
              <c16:uniqueId val="{00000001-F7F2-4B67-BF26-76A75B1BF0A2}"/>
            </c:ext>
          </c:extLst>
        </c:ser>
        <c:ser>
          <c:idx val="2"/>
          <c:order val="2"/>
          <c:spPr>
            <a:noFill/>
            <a:ln>
              <a:noFill/>
            </a:ln>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Images!$B$44:$K$44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Images!$B$47:$K$47</c:f>
              <c:numCache>
                <c:formatCode>0</c:formatCode>
                <c:ptCount val="10"/>
                <c:pt idx="0">
                  <c:v>763.1868282699586</c:v>
                </c:pt>
                <c:pt idx="1">
                  <c:v>694.10851636904215</c:v>
                </c:pt>
                <c:pt idx="2">
                  <c:v>757.9059394667895</c:v>
                </c:pt>
                <c:pt idx="3">
                  <c:v>814.47654876133504</c:v>
                </c:pt>
                <c:pt idx="4">
                  <c:v>860.31080792292835</c:v>
                </c:pt>
                <c:pt idx="5">
                  <c:v>913.46881553409719</c:v>
                </c:pt>
                <c:pt idx="6">
                  <c:v>982.41313606967174</c:v>
                </c:pt>
                <c:pt idx="7">
                  <c:v>1055.3266039611854</c:v>
                </c:pt>
                <c:pt idx="8">
                  <c:v>1109.6765714293012</c:v>
                </c:pt>
                <c:pt idx="9">
                  <c:v>1197.5316136915894</c:v>
                </c:pt>
              </c:numCache>
            </c:numRef>
          </c:val>
          <c:extLst>
            <c:ext xmlns:c16="http://schemas.microsoft.com/office/drawing/2014/chart" uri="{C3380CC4-5D6E-409C-BE32-E72D297353CC}">
              <c16:uniqueId val="{00000002-F7F2-4B67-BF26-76A75B1BF0A2}"/>
            </c:ext>
          </c:extLst>
        </c:ser>
        <c:dLbls>
          <c:showLegendKey val="0"/>
          <c:showVal val="0"/>
          <c:showCatName val="0"/>
          <c:showSerName val="0"/>
          <c:showPercent val="0"/>
          <c:showBubbleSize val="0"/>
        </c:dLbls>
        <c:gapWidth val="150"/>
        <c:overlap val="100"/>
        <c:axId val="72609280"/>
        <c:axId val="203853184"/>
      </c:barChart>
      <c:catAx>
        <c:axId val="72609280"/>
        <c:scaling>
          <c:orientation val="minMax"/>
        </c:scaling>
        <c:delete val="0"/>
        <c:axPos val="b"/>
        <c:numFmt formatCode="General" sourceLinked="1"/>
        <c:majorTickMark val="out"/>
        <c:minorTickMark val="none"/>
        <c:tickLblPos val="nextTo"/>
        <c:crossAx val="203853184"/>
        <c:crosses val="autoZero"/>
        <c:auto val="1"/>
        <c:lblAlgn val="ctr"/>
        <c:lblOffset val="100"/>
        <c:noMultiLvlLbl val="0"/>
      </c:catAx>
      <c:valAx>
        <c:axId val="203853184"/>
        <c:scaling>
          <c:orientation val="minMax"/>
          <c:max val="1200"/>
        </c:scaling>
        <c:delete val="0"/>
        <c:axPos val="l"/>
        <c:title>
          <c:tx>
            <c:rich>
              <a:bodyPr rot="-5400000" vert="horz"/>
              <a:lstStyle/>
              <a:p>
                <a:pPr>
                  <a:defRPr/>
                </a:pPr>
                <a:r>
                  <a:rPr lang="en-IN"/>
                  <a:t>MtCO</a:t>
                </a:r>
                <a:r>
                  <a:rPr lang="en-IN" baseline="-25000"/>
                  <a:t>2</a:t>
                </a:r>
                <a:r>
                  <a:rPr lang="en-IN"/>
                  <a:t>e</a:t>
                </a:r>
              </a:p>
            </c:rich>
          </c:tx>
          <c:overlay val="0"/>
        </c:title>
        <c:numFmt formatCode="0" sourceLinked="1"/>
        <c:majorTickMark val="out"/>
        <c:minorTickMark val="none"/>
        <c:tickLblPos val="nextTo"/>
        <c:crossAx val="72609280"/>
        <c:crosses val="autoZero"/>
        <c:crossBetween val="between"/>
        <c:majorUnit val="200"/>
      </c:valAx>
    </c:plotArea>
    <c:legend>
      <c:legendPos val="b"/>
      <c:legendEntry>
        <c:idx val="2"/>
        <c:txPr>
          <a:bodyPr/>
          <a:lstStyle/>
          <a:p>
            <a:pPr>
              <a:defRPr baseline="0">
                <a:solidFill>
                  <a:schemeClr val="bg1"/>
                </a:solidFill>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Emissions from Public Electricity Generation</a:t>
            </a:r>
          </a:p>
        </c:rich>
      </c:tx>
      <c:overlay val="1"/>
    </c:title>
    <c:autoTitleDeleted val="0"/>
    <c:plotArea>
      <c:layout/>
      <c:barChart>
        <c:barDir val="col"/>
        <c:grouping val="stacked"/>
        <c:varyColors val="0"/>
        <c:ser>
          <c:idx val="0"/>
          <c:order val="0"/>
          <c:tx>
            <c:strRef>
              <c:f>Images!$A$54</c:f>
              <c:strCache>
                <c:ptCount val="1"/>
                <c:pt idx="0">
                  <c:v>Uttar Pradesh</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Images!$B$54:$K$54</c:f>
              <c:numCache>
                <c:formatCode>0</c:formatCode>
                <c:ptCount val="10"/>
                <c:pt idx="0">
                  <c:v>107.17271270675897</c:v>
                </c:pt>
                <c:pt idx="1">
                  <c:v>95.00472766013884</c:v>
                </c:pt>
                <c:pt idx="2">
                  <c:v>101.64328928622324</c:v>
                </c:pt>
                <c:pt idx="3">
                  <c:v>104.85991620167145</c:v>
                </c:pt>
                <c:pt idx="4">
                  <c:v>107.06410283856799</c:v>
                </c:pt>
                <c:pt idx="5">
                  <c:v>112.28644368800617</c:v>
                </c:pt>
                <c:pt idx="6">
                  <c:v>122.06151788663564</c:v>
                </c:pt>
                <c:pt idx="7">
                  <c:v>129.98598488204209</c:v>
                </c:pt>
                <c:pt idx="8">
                  <c:v>138.17855802130859</c:v>
                </c:pt>
                <c:pt idx="9">
                  <c:v>144.57836169642198</c:v>
                </c:pt>
              </c:numCache>
            </c:numRef>
          </c:val>
          <c:extLst>
            <c:ext xmlns:c16="http://schemas.microsoft.com/office/drawing/2014/chart" uri="{C3380CC4-5D6E-409C-BE32-E72D297353CC}">
              <c16:uniqueId val="{00000000-9DE3-4288-A59E-F8C7474B6936}"/>
            </c:ext>
          </c:extLst>
        </c:ser>
        <c:ser>
          <c:idx val="2"/>
          <c:order val="1"/>
          <c:tx>
            <c:strRef>
              <c:f>Images!$A$55</c:f>
              <c:strCache>
                <c:ptCount val="1"/>
                <c:pt idx="0">
                  <c:v>Maharashtra</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Images!$B$55:$K$55</c:f>
              <c:numCache>
                <c:formatCode>0</c:formatCode>
                <c:ptCount val="10"/>
                <c:pt idx="0">
                  <c:v>90.022832228353224</c:v>
                </c:pt>
                <c:pt idx="1">
                  <c:v>72.721655704320114</c:v>
                </c:pt>
                <c:pt idx="2">
                  <c:v>78.545406168218705</c:v>
                </c:pt>
                <c:pt idx="3">
                  <c:v>80.983983436727513</c:v>
                </c:pt>
                <c:pt idx="4">
                  <c:v>80.037495420082365</c:v>
                </c:pt>
                <c:pt idx="5">
                  <c:v>78.883654425561375</c:v>
                </c:pt>
                <c:pt idx="6">
                  <c:v>83.582301502562771</c:v>
                </c:pt>
                <c:pt idx="7">
                  <c:v>90.183642529033065</c:v>
                </c:pt>
                <c:pt idx="8">
                  <c:v>97.88512380822884</c:v>
                </c:pt>
                <c:pt idx="9">
                  <c:v>109.35717255512147</c:v>
                </c:pt>
              </c:numCache>
            </c:numRef>
          </c:val>
          <c:extLst>
            <c:ext xmlns:c16="http://schemas.microsoft.com/office/drawing/2014/chart" uri="{C3380CC4-5D6E-409C-BE32-E72D297353CC}">
              <c16:uniqueId val="{00000001-9DE3-4288-A59E-F8C7474B6936}"/>
            </c:ext>
          </c:extLst>
        </c:ser>
        <c:ser>
          <c:idx val="3"/>
          <c:order val="2"/>
          <c:tx>
            <c:strRef>
              <c:f>Images!$A$56</c:f>
              <c:strCache>
                <c:ptCount val="1"/>
                <c:pt idx="0">
                  <c:v>West Bengal</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Images!$B$56:$K$56</c:f>
              <c:numCache>
                <c:formatCode>0</c:formatCode>
                <c:ptCount val="10"/>
                <c:pt idx="0">
                  <c:v>68.498373408818907</c:v>
                </c:pt>
                <c:pt idx="1">
                  <c:v>60.779230087746789</c:v>
                </c:pt>
                <c:pt idx="2">
                  <c:v>65.086010152141426</c:v>
                </c:pt>
                <c:pt idx="3">
                  <c:v>71.798369552451604</c:v>
                </c:pt>
                <c:pt idx="4">
                  <c:v>75.915416985781533</c:v>
                </c:pt>
                <c:pt idx="5">
                  <c:v>82.541422088806527</c:v>
                </c:pt>
                <c:pt idx="6">
                  <c:v>89.649319145784204</c:v>
                </c:pt>
                <c:pt idx="7">
                  <c:v>96.264697457627008</c:v>
                </c:pt>
                <c:pt idx="8">
                  <c:v>85.663890014495962</c:v>
                </c:pt>
                <c:pt idx="9">
                  <c:v>103.38735042511028</c:v>
                </c:pt>
              </c:numCache>
            </c:numRef>
          </c:val>
          <c:extLst>
            <c:ext xmlns:c16="http://schemas.microsoft.com/office/drawing/2014/chart" uri="{C3380CC4-5D6E-409C-BE32-E72D297353CC}">
              <c16:uniqueId val="{00000002-9DE3-4288-A59E-F8C7474B6936}"/>
            </c:ext>
          </c:extLst>
        </c:ser>
        <c:ser>
          <c:idx val="4"/>
          <c:order val="3"/>
          <c:tx>
            <c:strRef>
              <c:f>Images!$A$57</c:f>
              <c:strCache>
                <c:ptCount val="1"/>
                <c:pt idx="0">
                  <c:v>Chhattisgarh</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Images!$B$57:$K$57</c:f>
              <c:numCache>
                <c:formatCode>0</c:formatCode>
                <c:ptCount val="10"/>
                <c:pt idx="0">
                  <c:v>34.168966401595853</c:v>
                </c:pt>
                <c:pt idx="1">
                  <c:v>31.789230624179105</c:v>
                </c:pt>
                <c:pt idx="2">
                  <c:v>38.102187976704634</c:v>
                </c:pt>
                <c:pt idx="3">
                  <c:v>53.14326027284342</c:v>
                </c:pt>
                <c:pt idx="4">
                  <c:v>64.440583608747332</c:v>
                </c:pt>
                <c:pt idx="5">
                  <c:v>72.58769030853567</c:v>
                </c:pt>
                <c:pt idx="6">
                  <c:v>77.529349617787631</c:v>
                </c:pt>
                <c:pt idx="7">
                  <c:v>83.87198877744575</c:v>
                </c:pt>
                <c:pt idx="8">
                  <c:v>87.262769141863131</c:v>
                </c:pt>
                <c:pt idx="9">
                  <c:v>97.66685965497868</c:v>
                </c:pt>
              </c:numCache>
            </c:numRef>
          </c:val>
          <c:extLst>
            <c:ext xmlns:c16="http://schemas.microsoft.com/office/drawing/2014/chart" uri="{C3380CC4-5D6E-409C-BE32-E72D297353CC}">
              <c16:uniqueId val="{00000003-9DE3-4288-A59E-F8C7474B6936}"/>
            </c:ext>
          </c:extLst>
        </c:ser>
        <c:ser>
          <c:idx val="5"/>
          <c:order val="4"/>
          <c:tx>
            <c:strRef>
              <c:f>Images!$A$58</c:f>
              <c:strCache>
                <c:ptCount val="1"/>
                <c:pt idx="0">
                  <c:v>Madhya Pradesh</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Images!$B$58:$K$58</c:f>
              <c:numCache>
                <c:formatCode>0</c:formatCode>
                <c:ptCount val="10"/>
                <c:pt idx="0">
                  <c:v>60.885988310889758</c:v>
                </c:pt>
                <c:pt idx="1">
                  <c:v>49.734732049468718</c:v>
                </c:pt>
                <c:pt idx="2">
                  <c:v>53.03102688582014</c:v>
                </c:pt>
                <c:pt idx="3">
                  <c:v>57.634402478042475</c:v>
                </c:pt>
                <c:pt idx="4">
                  <c:v>59.514861823807159</c:v>
                </c:pt>
                <c:pt idx="5">
                  <c:v>60.966490286353043</c:v>
                </c:pt>
                <c:pt idx="6">
                  <c:v>63.832586099030642</c:v>
                </c:pt>
                <c:pt idx="7">
                  <c:v>64.75409966000899</c:v>
                </c:pt>
                <c:pt idx="8">
                  <c:v>100.07629924047987</c:v>
                </c:pt>
                <c:pt idx="9">
                  <c:v>91.36007378423561</c:v>
                </c:pt>
              </c:numCache>
            </c:numRef>
          </c:val>
          <c:extLst>
            <c:ext xmlns:c16="http://schemas.microsoft.com/office/drawing/2014/chart" uri="{C3380CC4-5D6E-409C-BE32-E72D297353CC}">
              <c16:uniqueId val="{00000004-9DE3-4288-A59E-F8C7474B6936}"/>
            </c:ext>
          </c:extLst>
        </c:ser>
        <c:ser>
          <c:idx val="6"/>
          <c:order val="5"/>
          <c:tx>
            <c:strRef>
              <c:f>Images!$A$59</c:f>
              <c:strCache>
                <c:ptCount val="1"/>
                <c:pt idx="0">
                  <c:v>Andhra Pradesh</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Images!$B$59:$K$59</c:f>
              <c:numCache>
                <c:formatCode>0</c:formatCode>
                <c:ptCount val="10"/>
                <c:pt idx="0">
                  <c:v>77.451820258197202</c:v>
                </c:pt>
                <c:pt idx="1">
                  <c:v>66.251770932274994</c:v>
                </c:pt>
                <c:pt idx="2">
                  <c:v>71.358131779268362</c:v>
                </c:pt>
                <c:pt idx="3">
                  <c:v>75.902863061010507</c:v>
                </c:pt>
                <c:pt idx="4">
                  <c:v>76.715702520502859</c:v>
                </c:pt>
                <c:pt idx="5">
                  <c:v>79.406245773902825</c:v>
                </c:pt>
                <c:pt idx="6">
                  <c:v>87.737101348597022</c:v>
                </c:pt>
                <c:pt idx="7">
                  <c:v>97.34489300174684</c:v>
                </c:pt>
                <c:pt idx="8">
                  <c:v>104.04078024751618</c:v>
                </c:pt>
                <c:pt idx="9">
                  <c:v>88.35379257423611</c:v>
                </c:pt>
              </c:numCache>
            </c:numRef>
          </c:val>
          <c:extLst>
            <c:ext xmlns:c16="http://schemas.microsoft.com/office/drawing/2014/chart" uri="{C3380CC4-5D6E-409C-BE32-E72D297353CC}">
              <c16:uniqueId val="{00000005-9DE3-4288-A59E-F8C7474B6936}"/>
            </c:ext>
          </c:extLst>
        </c:ser>
        <c:ser>
          <c:idx val="7"/>
          <c:order val="6"/>
          <c:tx>
            <c:strRef>
              <c:f>Images!$A$60</c:f>
              <c:strCache>
                <c:ptCount val="1"/>
                <c:pt idx="0">
                  <c:v>Gujarat</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Images!$B$60:$K$60</c:f>
              <c:numCache>
                <c:formatCode>0</c:formatCode>
                <c:ptCount val="10"/>
                <c:pt idx="0">
                  <c:v>54.574522751283027</c:v>
                </c:pt>
                <c:pt idx="1">
                  <c:v>44.160433998846308</c:v>
                </c:pt>
                <c:pt idx="2">
                  <c:v>49.029983152454875</c:v>
                </c:pt>
                <c:pt idx="3">
                  <c:v>50.150916603597906</c:v>
                </c:pt>
                <c:pt idx="4">
                  <c:v>51.762437130958318</c:v>
                </c:pt>
                <c:pt idx="5">
                  <c:v>56.800154333064171</c:v>
                </c:pt>
                <c:pt idx="6">
                  <c:v>66.645686380901196</c:v>
                </c:pt>
                <c:pt idx="7">
                  <c:v>77.790959457571915</c:v>
                </c:pt>
                <c:pt idx="8">
                  <c:v>49.262727587006175</c:v>
                </c:pt>
                <c:pt idx="9">
                  <c:v>79.006417923294819</c:v>
                </c:pt>
              </c:numCache>
            </c:numRef>
          </c:val>
          <c:extLst>
            <c:ext xmlns:c16="http://schemas.microsoft.com/office/drawing/2014/chart" uri="{C3380CC4-5D6E-409C-BE32-E72D297353CC}">
              <c16:uniqueId val="{00000006-9DE3-4288-A59E-F8C7474B6936}"/>
            </c:ext>
          </c:extLst>
        </c:ser>
        <c:ser>
          <c:idx val="8"/>
          <c:order val="7"/>
          <c:tx>
            <c:strRef>
              <c:f>Images!$A$61</c:f>
              <c:strCache>
                <c:ptCount val="1"/>
                <c:pt idx="0">
                  <c:v>Tamil Nadu</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Images!$B$61:$K$61</c:f>
              <c:numCache>
                <c:formatCode>0</c:formatCode>
                <c:ptCount val="10"/>
                <c:pt idx="0">
                  <c:v>59.579562185288395</c:v>
                </c:pt>
                <c:pt idx="1">
                  <c:v>50.994930836385883</c:v>
                </c:pt>
                <c:pt idx="2">
                  <c:v>54.694447449481743</c:v>
                </c:pt>
                <c:pt idx="3">
                  <c:v>53.558100481254876</c:v>
                </c:pt>
                <c:pt idx="4">
                  <c:v>59.242017021359281</c:v>
                </c:pt>
                <c:pt idx="5">
                  <c:v>59.308463579515937</c:v>
                </c:pt>
                <c:pt idx="6">
                  <c:v>57.514419960638463</c:v>
                </c:pt>
                <c:pt idx="7">
                  <c:v>56.298887903125973</c:v>
                </c:pt>
                <c:pt idx="8">
                  <c:v>55.863407798578947</c:v>
                </c:pt>
                <c:pt idx="9">
                  <c:v>64.95165764471075</c:v>
                </c:pt>
              </c:numCache>
            </c:numRef>
          </c:val>
          <c:extLst>
            <c:ext xmlns:c16="http://schemas.microsoft.com/office/drawing/2014/chart" uri="{C3380CC4-5D6E-409C-BE32-E72D297353CC}">
              <c16:uniqueId val="{00000007-9DE3-4288-A59E-F8C7474B6936}"/>
            </c:ext>
          </c:extLst>
        </c:ser>
        <c:ser>
          <c:idx val="9"/>
          <c:order val="8"/>
          <c:tx>
            <c:strRef>
              <c:f>Images!$A$62</c:f>
              <c:strCache>
                <c:ptCount val="1"/>
                <c:pt idx="0">
                  <c:v>Odisha</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Images!$B$62:$K$62</c:f>
              <c:numCache>
                <c:formatCode>0</c:formatCode>
                <c:ptCount val="10"/>
                <c:pt idx="0">
                  <c:v>53.777220293535692</c:v>
                </c:pt>
                <c:pt idx="1">
                  <c:v>46.686923979245712</c:v>
                </c:pt>
                <c:pt idx="2">
                  <c:v>47.410303231406189</c:v>
                </c:pt>
                <c:pt idx="3">
                  <c:v>47.332502234845983</c:v>
                </c:pt>
                <c:pt idx="4">
                  <c:v>47.909745126720367</c:v>
                </c:pt>
                <c:pt idx="5">
                  <c:v>47.608329451330775</c:v>
                </c:pt>
                <c:pt idx="6">
                  <c:v>50.531280711992906</c:v>
                </c:pt>
                <c:pt idx="7">
                  <c:v>57.448578712467729</c:v>
                </c:pt>
                <c:pt idx="8">
                  <c:v>53.504772045683673</c:v>
                </c:pt>
                <c:pt idx="9">
                  <c:v>60.095203350120428</c:v>
                </c:pt>
              </c:numCache>
            </c:numRef>
          </c:val>
          <c:extLst>
            <c:ext xmlns:c16="http://schemas.microsoft.com/office/drawing/2014/chart" uri="{C3380CC4-5D6E-409C-BE32-E72D297353CC}">
              <c16:uniqueId val="{00000008-9DE3-4288-A59E-F8C7474B6936}"/>
            </c:ext>
          </c:extLst>
        </c:ser>
        <c:ser>
          <c:idx val="10"/>
          <c:order val="9"/>
          <c:tx>
            <c:strRef>
              <c:f>Images!$A$63</c:f>
              <c:strCache>
                <c:ptCount val="1"/>
                <c:pt idx="0">
                  <c:v>Rajasthan</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Images!$B$63:$K$63</c:f>
              <c:numCache>
                <c:formatCode>0</c:formatCode>
                <c:ptCount val="10"/>
                <c:pt idx="0">
                  <c:v>28.040690679031407</c:v>
                </c:pt>
                <c:pt idx="1">
                  <c:v>23.811898217388848</c:v>
                </c:pt>
                <c:pt idx="2">
                  <c:v>24.583831401611729</c:v>
                </c:pt>
                <c:pt idx="3">
                  <c:v>25.857970248130567</c:v>
                </c:pt>
                <c:pt idx="4">
                  <c:v>26.788767695970584</c:v>
                </c:pt>
                <c:pt idx="5">
                  <c:v>29.576752141414133</c:v>
                </c:pt>
                <c:pt idx="6">
                  <c:v>31.83248188129976</c:v>
                </c:pt>
                <c:pt idx="7">
                  <c:v>33.913584160397157</c:v>
                </c:pt>
                <c:pt idx="8">
                  <c:v>34.613270767228336</c:v>
                </c:pt>
                <c:pt idx="9">
                  <c:v>43.996407565031724</c:v>
                </c:pt>
              </c:numCache>
            </c:numRef>
          </c:val>
          <c:extLst>
            <c:ext xmlns:c16="http://schemas.microsoft.com/office/drawing/2014/chart" uri="{C3380CC4-5D6E-409C-BE32-E72D297353CC}">
              <c16:uniqueId val="{00000009-9DE3-4288-A59E-F8C7474B6936}"/>
            </c:ext>
          </c:extLst>
        </c:ser>
        <c:ser>
          <c:idx val="11"/>
          <c:order val="10"/>
          <c:tx>
            <c:strRef>
              <c:f>Images!$A$64</c:f>
              <c:strCache>
                <c:ptCount val="1"/>
                <c:pt idx="0">
                  <c:v>Karnataka</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Images!$B$64:$K$64</c:f>
              <c:numCache>
                <c:formatCode>0</c:formatCode>
                <c:ptCount val="10"/>
                <c:pt idx="0">
                  <c:v>15.944029941978982</c:v>
                </c:pt>
                <c:pt idx="1">
                  <c:v>15.003943281508173</c:v>
                </c:pt>
                <c:pt idx="2">
                  <c:v>15.477139347482597</c:v>
                </c:pt>
                <c:pt idx="3">
                  <c:v>15.9995451825502</c:v>
                </c:pt>
                <c:pt idx="4">
                  <c:v>20.112511511135775</c:v>
                </c:pt>
                <c:pt idx="5">
                  <c:v>21.49367328072249</c:v>
                </c:pt>
                <c:pt idx="6">
                  <c:v>24.262778254539175</c:v>
                </c:pt>
                <c:pt idx="7">
                  <c:v>27.919271194875893</c:v>
                </c:pt>
                <c:pt idx="8">
                  <c:v>31.739127179238672</c:v>
                </c:pt>
                <c:pt idx="9">
                  <c:v>33.300296461162063</c:v>
                </c:pt>
              </c:numCache>
            </c:numRef>
          </c:val>
          <c:extLst>
            <c:ext xmlns:c16="http://schemas.microsoft.com/office/drawing/2014/chart" uri="{C3380CC4-5D6E-409C-BE32-E72D297353CC}">
              <c16:uniqueId val="{0000000A-9DE3-4288-A59E-F8C7474B6936}"/>
            </c:ext>
          </c:extLst>
        </c:ser>
        <c:ser>
          <c:idx val="12"/>
          <c:order val="11"/>
          <c:tx>
            <c:strRef>
              <c:f>Images!$A$65</c:f>
              <c:strCache>
                <c:ptCount val="1"/>
                <c:pt idx="0">
                  <c:v>Haryana</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Images!$B$65:$K$65</c:f>
              <c:numCache>
                <c:formatCode>0</c:formatCode>
                <c:ptCount val="10"/>
                <c:pt idx="0">
                  <c:v>16.316074108792765</c:v>
                </c:pt>
                <c:pt idx="1">
                  <c:v>15.467450204882596</c:v>
                </c:pt>
                <c:pt idx="2">
                  <c:v>16.130316329610721</c:v>
                </c:pt>
                <c:pt idx="3">
                  <c:v>18.554735946204115</c:v>
                </c:pt>
                <c:pt idx="4">
                  <c:v>20.999964919851198</c:v>
                </c:pt>
                <c:pt idx="5">
                  <c:v>23.379667563770301</c:v>
                </c:pt>
                <c:pt idx="6">
                  <c:v>25.522592022579076</c:v>
                </c:pt>
                <c:pt idx="7">
                  <c:v>29.579786953693652</c:v>
                </c:pt>
                <c:pt idx="8">
                  <c:v>32.261972379983469</c:v>
                </c:pt>
                <c:pt idx="9">
                  <c:v>32.996063841094141</c:v>
                </c:pt>
              </c:numCache>
            </c:numRef>
          </c:val>
          <c:extLst>
            <c:ext xmlns:c16="http://schemas.microsoft.com/office/drawing/2014/chart" uri="{C3380CC4-5D6E-409C-BE32-E72D297353CC}">
              <c16:uniqueId val="{0000000B-9DE3-4288-A59E-F8C7474B6936}"/>
            </c:ext>
          </c:extLst>
        </c:ser>
        <c:ser>
          <c:idx val="13"/>
          <c:order val="12"/>
          <c:tx>
            <c:strRef>
              <c:f>Images!$A$66</c:f>
              <c:strCache>
                <c:ptCount val="1"/>
                <c:pt idx="0">
                  <c:v>Rest of India</c:v>
                </c:pt>
              </c:strCache>
            </c:strRef>
          </c:tx>
          <c:invertIfNegative val="0"/>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Images!$B$66:$K$66</c:f>
              <c:numCache>
                <c:formatCode>0</c:formatCode>
                <c:ptCount val="10"/>
                <c:pt idx="0">
                  <c:v>62.693562816196078</c:v>
                </c:pt>
                <c:pt idx="1">
                  <c:v>54.502601400464343</c:v>
                </c:pt>
                <c:pt idx="2">
                  <c:v>57.947938551176442</c:v>
                </c:pt>
                <c:pt idx="3">
                  <c:v>61.43247271682857</c:v>
                </c:pt>
                <c:pt idx="4">
                  <c:v>65.229078121418937</c:v>
                </c:pt>
                <c:pt idx="5">
                  <c:v>69.363414303165925</c:v>
                </c:pt>
                <c:pt idx="6">
                  <c:v>71.411793978915441</c:v>
                </c:pt>
                <c:pt idx="7">
                  <c:v>70.975024035478782</c:v>
                </c:pt>
                <c:pt idx="8">
                  <c:v>93.926533491819498</c:v>
                </c:pt>
                <c:pt idx="9">
                  <c:v>92.280357913464499</c:v>
                </c:pt>
              </c:numCache>
            </c:numRef>
          </c:val>
          <c:extLst>
            <c:ext xmlns:c16="http://schemas.microsoft.com/office/drawing/2014/chart" uri="{C3380CC4-5D6E-409C-BE32-E72D297353CC}">
              <c16:uniqueId val="{0000000C-9DE3-4288-A59E-F8C7474B6936}"/>
            </c:ext>
          </c:extLst>
        </c:ser>
        <c:ser>
          <c:idx val="1"/>
          <c:order val="13"/>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Images!$B$53:$K$53</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Images!$B$67:$K$67</c:f>
              <c:numCache>
                <c:formatCode>0</c:formatCode>
                <c:ptCount val="10"/>
                <c:pt idx="0">
                  <c:v>729.12635609072038</c:v>
                </c:pt>
                <c:pt idx="1">
                  <c:v>626.90952897685042</c:v>
                </c:pt>
                <c:pt idx="2">
                  <c:v>673.04001171160087</c:v>
                </c:pt>
                <c:pt idx="3">
                  <c:v>717.20903841615905</c:v>
                </c:pt>
                <c:pt idx="4">
                  <c:v>755.73268472490372</c:v>
                </c:pt>
                <c:pt idx="5">
                  <c:v>794.2024012241493</c:v>
                </c:pt>
                <c:pt idx="6">
                  <c:v>852.11320879126367</c:v>
                </c:pt>
                <c:pt idx="7">
                  <c:v>916.33139872551487</c:v>
                </c:pt>
                <c:pt idx="8">
                  <c:v>964.27923172343139</c:v>
                </c:pt>
                <c:pt idx="9">
                  <c:v>1041.3300153889825</c:v>
                </c:pt>
              </c:numCache>
            </c:numRef>
          </c:val>
          <c:extLst>
            <c:ext xmlns:c16="http://schemas.microsoft.com/office/drawing/2014/chart" uri="{C3380CC4-5D6E-409C-BE32-E72D297353CC}">
              <c16:uniqueId val="{0000000D-9DE3-4288-A59E-F8C7474B6936}"/>
            </c:ext>
          </c:extLst>
        </c:ser>
        <c:dLbls>
          <c:showLegendKey val="0"/>
          <c:showVal val="0"/>
          <c:showCatName val="0"/>
          <c:showSerName val="0"/>
          <c:showPercent val="0"/>
          <c:showBubbleSize val="0"/>
        </c:dLbls>
        <c:gapWidth val="150"/>
        <c:overlap val="100"/>
        <c:axId val="72607232"/>
        <c:axId val="203856064"/>
      </c:barChart>
      <c:catAx>
        <c:axId val="72607232"/>
        <c:scaling>
          <c:orientation val="minMax"/>
        </c:scaling>
        <c:delete val="0"/>
        <c:axPos val="b"/>
        <c:numFmt formatCode="0" sourceLinked="1"/>
        <c:majorTickMark val="out"/>
        <c:minorTickMark val="none"/>
        <c:tickLblPos val="nextTo"/>
        <c:crossAx val="203856064"/>
        <c:crosses val="autoZero"/>
        <c:auto val="1"/>
        <c:lblAlgn val="ctr"/>
        <c:lblOffset val="100"/>
        <c:noMultiLvlLbl val="0"/>
      </c:catAx>
      <c:valAx>
        <c:axId val="203856064"/>
        <c:scaling>
          <c:orientation val="minMax"/>
          <c:max val="1200"/>
        </c:scaling>
        <c:delete val="0"/>
        <c:axPos val="l"/>
        <c:title>
          <c:tx>
            <c:rich>
              <a:bodyPr rot="-5400000" vert="horz"/>
              <a:lstStyle/>
              <a:p>
                <a:pPr>
                  <a:defRPr/>
                </a:pPr>
                <a:r>
                  <a:rPr lang="en-US"/>
                  <a:t>MtCO</a:t>
                </a:r>
                <a:r>
                  <a:rPr lang="en-US" baseline="-25000"/>
                  <a:t>2</a:t>
                </a:r>
                <a:r>
                  <a:rPr lang="en-US"/>
                  <a:t>e</a:t>
                </a:r>
              </a:p>
            </c:rich>
          </c:tx>
          <c:overlay val="0"/>
        </c:title>
        <c:numFmt formatCode="0" sourceLinked="1"/>
        <c:majorTickMark val="out"/>
        <c:minorTickMark val="none"/>
        <c:tickLblPos val="nextTo"/>
        <c:crossAx val="72607232"/>
        <c:crosses val="autoZero"/>
        <c:crossBetween val="between"/>
        <c:majorUnit val="200"/>
      </c:valAx>
    </c:plotArea>
    <c:legend>
      <c:legendPos val="b"/>
      <c:legendEntry>
        <c:idx val="13"/>
        <c:txPr>
          <a:bodyPr/>
          <a:lstStyle/>
          <a:p>
            <a:pPr>
              <a:defRPr sz="800" baseline="0">
                <a:solidFill>
                  <a:schemeClr val="bg1"/>
                </a:solidFill>
              </a:defRPr>
            </a:pPr>
            <a:endParaRPr lang="en-US"/>
          </a:p>
        </c:txPr>
      </c:legendEntry>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Emissions from Transport Sector</a:t>
            </a:r>
          </a:p>
        </c:rich>
      </c:tx>
      <c:overlay val="1"/>
    </c:title>
    <c:autoTitleDeleted val="0"/>
    <c:plotArea>
      <c:layout/>
      <c:barChart>
        <c:barDir val="col"/>
        <c:grouping val="stacked"/>
        <c:varyColors val="0"/>
        <c:ser>
          <c:idx val="0"/>
          <c:order val="0"/>
          <c:tx>
            <c:strRef>
              <c:f>Images!$A$78</c:f>
              <c:strCache>
                <c:ptCount val="1"/>
                <c:pt idx="0">
                  <c:v>Road</c:v>
                </c:pt>
              </c:strCache>
            </c:strRef>
          </c:tx>
          <c:invertIfNegative val="0"/>
          <c:cat>
            <c:numRef>
              <c:f>Images!$B$77:$K$77</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Images!$B$78:$K$78</c:f>
              <c:numCache>
                <c:formatCode>0</c:formatCode>
                <c:ptCount val="10"/>
                <c:pt idx="0">
                  <c:v>96.036874216634814</c:v>
                </c:pt>
                <c:pt idx="1">
                  <c:v>106.10428245167887</c:v>
                </c:pt>
                <c:pt idx="2">
                  <c:v>116.75238139323156</c:v>
                </c:pt>
                <c:pt idx="3">
                  <c:v>128.31844313855811</c:v>
                </c:pt>
                <c:pt idx="4">
                  <c:v>142.03267024057797</c:v>
                </c:pt>
                <c:pt idx="5">
                  <c:v>156.32945800325882</c:v>
                </c:pt>
                <c:pt idx="6">
                  <c:v>170.01145045001607</c:v>
                </c:pt>
                <c:pt idx="7">
                  <c:v>183.27458665190679</c:v>
                </c:pt>
                <c:pt idx="8">
                  <c:v>194.5722310639901</c:v>
                </c:pt>
                <c:pt idx="9">
                  <c:v>199.95164572480428</c:v>
                </c:pt>
              </c:numCache>
            </c:numRef>
          </c:val>
          <c:extLst>
            <c:ext xmlns:c16="http://schemas.microsoft.com/office/drawing/2014/chart" uri="{C3380CC4-5D6E-409C-BE32-E72D297353CC}">
              <c16:uniqueId val="{00000000-1A81-4E41-9010-72B692572400}"/>
            </c:ext>
          </c:extLst>
        </c:ser>
        <c:ser>
          <c:idx val="1"/>
          <c:order val="1"/>
          <c:tx>
            <c:strRef>
              <c:f>Images!$A$79</c:f>
              <c:strCache>
                <c:ptCount val="1"/>
                <c:pt idx="0">
                  <c:v>Railways</c:v>
                </c:pt>
              </c:strCache>
            </c:strRef>
          </c:tx>
          <c:invertIfNegative val="0"/>
          <c:cat>
            <c:numRef>
              <c:f>Images!$B$77:$K$77</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Images!$B$79:$K$79</c:f>
              <c:numCache>
                <c:formatCode>0</c:formatCode>
                <c:ptCount val="10"/>
                <c:pt idx="0">
                  <c:v>6.4891730148779985</c:v>
                </c:pt>
                <c:pt idx="1">
                  <c:v>6.6565262489329911</c:v>
                </c:pt>
                <c:pt idx="2">
                  <c:v>7.1176789662494659</c:v>
                </c:pt>
                <c:pt idx="3">
                  <c:v>7.6358209757411268</c:v>
                </c:pt>
                <c:pt idx="4">
                  <c:v>8.0055178714738791</c:v>
                </c:pt>
                <c:pt idx="5">
                  <c:v>8.3843708243149919</c:v>
                </c:pt>
                <c:pt idx="6">
                  <c:v>8.6373019287988715</c:v>
                </c:pt>
                <c:pt idx="7">
                  <c:v>8.9792139684201508</c:v>
                </c:pt>
                <c:pt idx="8">
                  <c:v>9.3230845305051577</c:v>
                </c:pt>
                <c:pt idx="9">
                  <c:v>9.5694092292595183</c:v>
                </c:pt>
              </c:numCache>
            </c:numRef>
          </c:val>
          <c:extLst>
            <c:ext xmlns:c16="http://schemas.microsoft.com/office/drawing/2014/chart" uri="{C3380CC4-5D6E-409C-BE32-E72D297353CC}">
              <c16:uniqueId val="{00000001-1A81-4E41-9010-72B692572400}"/>
            </c:ext>
          </c:extLst>
        </c:ser>
        <c:ser>
          <c:idx val="2"/>
          <c:order val="2"/>
          <c:tx>
            <c:strRef>
              <c:f>Images!$A$80</c:f>
              <c:strCache>
                <c:ptCount val="1"/>
                <c:pt idx="0">
                  <c:v>Aviation </c:v>
                </c:pt>
              </c:strCache>
            </c:strRef>
          </c:tx>
          <c:invertIfNegative val="0"/>
          <c:cat>
            <c:numRef>
              <c:f>Images!$B$77:$K$77</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Images!$B$80:$K$80</c:f>
              <c:numCache>
                <c:formatCode>0</c:formatCode>
                <c:ptCount val="10"/>
                <c:pt idx="0">
                  <c:v>9.8859629430056266</c:v>
                </c:pt>
                <c:pt idx="1">
                  <c:v>11.864884248409499</c:v>
                </c:pt>
                <c:pt idx="2">
                  <c:v>13.707096760168875</c:v>
                </c:pt>
                <c:pt idx="3">
                  <c:v>13.866909620271747</c:v>
                </c:pt>
                <c:pt idx="4">
                  <c:v>14.248862589528004</c:v>
                </c:pt>
                <c:pt idx="5">
                  <c:v>15.461557426657128</c:v>
                </c:pt>
                <c:pt idx="6">
                  <c:v>16.879478981518126</c:v>
                </c:pt>
                <c:pt idx="7">
                  <c:v>16.616495991146625</c:v>
                </c:pt>
                <c:pt idx="8">
                  <c:v>17.575832585508756</c:v>
                </c:pt>
                <c:pt idx="9">
                  <c:v>17.535207740644132</c:v>
                </c:pt>
              </c:numCache>
            </c:numRef>
          </c:val>
          <c:extLst>
            <c:ext xmlns:c16="http://schemas.microsoft.com/office/drawing/2014/chart" uri="{C3380CC4-5D6E-409C-BE32-E72D297353CC}">
              <c16:uniqueId val="{00000002-1A81-4E41-9010-72B692572400}"/>
            </c:ext>
          </c:extLst>
        </c:ser>
        <c:ser>
          <c:idx val="3"/>
          <c:order val="3"/>
          <c:tx>
            <c:strRef>
              <c:f>Images!$A$81</c:f>
              <c:strCache>
                <c:ptCount val="1"/>
                <c:pt idx="0">
                  <c:v>Navigation</c:v>
                </c:pt>
              </c:strCache>
            </c:strRef>
          </c:tx>
          <c:invertIfNegative val="0"/>
          <c:cat>
            <c:numRef>
              <c:f>Images!$B$77:$K$77</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Images!$B$81:$K$81</c:f>
              <c:numCache>
                <c:formatCode>0</c:formatCode>
                <c:ptCount val="10"/>
                <c:pt idx="0">
                  <c:v>0.8555433218979015</c:v>
                </c:pt>
                <c:pt idx="1">
                  <c:v>0.9960477655079869</c:v>
                </c:pt>
                <c:pt idx="2">
                  <c:v>0.94950752574711428</c:v>
                </c:pt>
                <c:pt idx="3">
                  <c:v>1.2777284697029232</c:v>
                </c:pt>
                <c:pt idx="4">
                  <c:v>1.6711615646001663</c:v>
                </c:pt>
                <c:pt idx="5">
                  <c:v>2.2785634092527181</c:v>
                </c:pt>
                <c:pt idx="6">
                  <c:v>1.4812053502153253</c:v>
                </c:pt>
                <c:pt idx="7">
                  <c:v>0.93723220660107653</c:v>
                </c:pt>
                <c:pt idx="8">
                  <c:v>0.94447373566362502</c:v>
                </c:pt>
                <c:pt idx="9">
                  <c:v>1.035956636806393</c:v>
                </c:pt>
              </c:numCache>
            </c:numRef>
          </c:val>
          <c:extLst>
            <c:ext xmlns:c16="http://schemas.microsoft.com/office/drawing/2014/chart" uri="{C3380CC4-5D6E-409C-BE32-E72D297353CC}">
              <c16:uniqueId val="{00000003-1A81-4E41-9010-72B692572400}"/>
            </c:ext>
          </c:extLst>
        </c:ser>
        <c:ser>
          <c:idx val="4"/>
          <c:order val="4"/>
          <c:spPr>
            <a:solidFill>
              <a:sysClr val="window" lastClr="FFFFFF"/>
            </a:solidFill>
            <a:ln>
              <a:noFill/>
            </a:ln>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Images!$B$77:$K$77</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Images!$B$82:$K$82</c:f>
              <c:numCache>
                <c:formatCode>0</c:formatCode>
                <c:ptCount val="10"/>
                <c:pt idx="0">
                  <c:v>113.26755349641634</c:v>
                </c:pt>
                <c:pt idx="1">
                  <c:v>125.62174071452934</c:v>
                </c:pt>
                <c:pt idx="2">
                  <c:v>138.52666464539703</c:v>
                </c:pt>
                <c:pt idx="3">
                  <c:v>151.09890220427391</c:v>
                </c:pt>
                <c:pt idx="4">
                  <c:v>165.95821226618003</c:v>
                </c:pt>
                <c:pt idx="5">
                  <c:v>182.45394966348366</c:v>
                </c:pt>
                <c:pt idx="6">
                  <c:v>197.00943671054841</c:v>
                </c:pt>
                <c:pt idx="7">
                  <c:v>209.80752881807462</c:v>
                </c:pt>
                <c:pt idx="8">
                  <c:v>222.41562191566763</c:v>
                </c:pt>
                <c:pt idx="9">
                  <c:v>228.09221933151431</c:v>
                </c:pt>
              </c:numCache>
            </c:numRef>
          </c:val>
          <c:extLst>
            <c:ext xmlns:c16="http://schemas.microsoft.com/office/drawing/2014/chart" uri="{C3380CC4-5D6E-409C-BE32-E72D297353CC}">
              <c16:uniqueId val="{00000004-1A81-4E41-9010-72B692572400}"/>
            </c:ext>
          </c:extLst>
        </c:ser>
        <c:dLbls>
          <c:showLegendKey val="0"/>
          <c:showVal val="0"/>
          <c:showCatName val="0"/>
          <c:showSerName val="0"/>
          <c:showPercent val="0"/>
          <c:showBubbleSize val="0"/>
        </c:dLbls>
        <c:gapWidth val="150"/>
        <c:overlap val="100"/>
        <c:axId val="72194560"/>
        <c:axId val="191876480"/>
      </c:barChart>
      <c:catAx>
        <c:axId val="72194560"/>
        <c:scaling>
          <c:orientation val="minMax"/>
        </c:scaling>
        <c:delete val="0"/>
        <c:axPos val="b"/>
        <c:numFmt formatCode="0" sourceLinked="1"/>
        <c:majorTickMark val="out"/>
        <c:minorTickMark val="none"/>
        <c:tickLblPos val="nextTo"/>
        <c:crossAx val="191876480"/>
        <c:crosses val="autoZero"/>
        <c:auto val="1"/>
        <c:lblAlgn val="ctr"/>
        <c:lblOffset val="100"/>
        <c:noMultiLvlLbl val="0"/>
      </c:catAx>
      <c:valAx>
        <c:axId val="191876480"/>
        <c:scaling>
          <c:orientation val="minMax"/>
          <c:max val="250"/>
        </c:scaling>
        <c:delete val="0"/>
        <c:axPos val="l"/>
        <c:title>
          <c:tx>
            <c:rich>
              <a:bodyPr rot="-5400000" vert="horz"/>
              <a:lstStyle/>
              <a:p>
                <a:pPr>
                  <a:defRPr/>
                </a:pPr>
                <a:r>
                  <a:rPr lang="en-US"/>
                  <a:t>MtCO</a:t>
                </a:r>
                <a:r>
                  <a:rPr lang="en-US" baseline="-25000"/>
                  <a:t>2</a:t>
                </a:r>
                <a:r>
                  <a:rPr lang="en-US"/>
                  <a:t>e</a:t>
                </a:r>
              </a:p>
            </c:rich>
          </c:tx>
          <c:overlay val="0"/>
        </c:title>
        <c:numFmt formatCode="0" sourceLinked="1"/>
        <c:majorTickMark val="out"/>
        <c:minorTickMark val="none"/>
        <c:tickLblPos val="nextTo"/>
        <c:crossAx val="72194560"/>
        <c:crosses val="autoZero"/>
        <c:crossBetween val="between"/>
      </c:valAx>
    </c:plotArea>
    <c:legend>
      <c:legendPos val="b"/>
      <c:legendEntry>
        <c:idx val="4"/>
        <c:txPr>
          <a:bodyPr/>
          <a:lstStyle/>
          <a:p>
            <a:pPr>
              <a:defRPr>
                <a:solidFill>
                  <a:schemeClr val="bg1"/>
                </a:solidFill>
              </a:defRPr>
            </a:pPr>
            <a:endParaRPr lang="en-US"/>
          </a:p>
        </c:txPr>
      </c:legendEntry>
      <c:layout>
        <c:manualLayout>
          <c:xMode val="edge"/>
          <c:yMode val="edge"/>
          <c:x val="0.18009452876400026"/>
          <c:y val="0.93913796933719407"/>
          <c:w val="0.61780890768278685"/>
          <c:h val="5.0866130465878054E-2"/>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Emissions from Road Transport Sector</a:t>
            </a:r>
          </a:p>
        </c:rich>
      </c:tx>
      <c:overlay val="1"/>
    </c:title>
    <c:autoTitleDeleted val="0"/>
    <c:plotArea>
      <c:layout/>
      <c:barChart>
        <c:barDir val="col"/>
        <c:grouping val="stacked"/>
        <c:varyColors val="0"/>
        <c:ser>
          <c:idx val="0"/>
          <c:order val="0"/>
          <c:tx>
            <c:strRef>
              <c:f>Images!$A$86</c:f>
              <c:strCache>
                <c:ptCount val="1"/>
                <c:pt idx="0">
                  <c:v>Maharashtra</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Images!$B$86:$K$86</c:f>
              <c:numCache>
                <c:formatCode>0</c:formatCode>
                <c:ptCount val="10"/>
                <c:pt idx="0">
                  <c:v>11.330836142895105</c:v>
                </c:pt>
                <c:pt idx="1">
                  <c:v>13.01692742665198</c:v>
                </c:pt>
                <c:pt idx="2">
                  <c:v>15.250925754932519</c:v>
                </c:pt>
                <c:pt idx="3">
                  <c:v>16.874679795302537</c:v>
                </c:pt>
                <c:pt idx="4">
                  <c:v>18.476914207609472</c:v>
                </c:pt>
                <c:pt idx="5">
                  <c:v>20.741853883092887</c:v>
                </c:pt>
                <c:pt idx="6">
                  <c:v>23.179592641559967</c:v>
                </c:pt>
                <c:pt idx="7">
                  <c:v>24.881498395314587</c:v>
                </c:pt>
                <c:pt idx="8">
                  <c:v>25.867148366259027</c:v>
                </c:pt>
                <c:pt idx="9">
                  <c:v>26.024633834388194</c:v>
                </c:pt>
              </c:numCache>
            </c:numRef>
          </c:val>
          <c:extLst>
            <c:ext xmlns:c16="http://schemas.microsoft.com/office/drawing/2014/chart" uri="{C3380CC4-5D6E-409C-BE32-E72D297353CC}">
              <c16:uniqueId val="{00000000-E9B0-4237-B247-F63200C87E7F}"/>
            </c:ext>
          </c:extLst>
        </c:ser>
        <c:ser>
          <c:idx val="1"/>
          <c:order val="1"/>
          <c:tx>
            <c:strRef>
              <c:f>Images!$A$87</c:f>
              <c:strCache>
                <c:ptCount val="1"/>
                <c:pt idx="0">
                  <c:v>Tamil Nadu</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Images!$B$87:$K$87</c:f>
              <c:numCache>
                <c:formatCode>0</c:formatCode>
                <c:ptCount val="10"/>
                <c:pt idx="0">
                  <c:v>9.0599217742132492</c:v>
                </c:pt>
                <c:pt idx="1">
                  <c:v>9.8552045151801373</c:v>
                </c:pt>
                <c:pt idx="2">
                  <c:v>10.963204619229092</c:v>
                </c:pt>
                <c:pt idx="3">
                  <c:v>12.647964210937591</c:v>
                </c:pt>
                <c:pt idx="4">
                  <c:v>14.205010832887284</c:v>
                </c:pt>
                <c:pt idx="5">
                  <c:v>15.934704059976744</c:v>
                </c:pt>
                <c:pt idx="6">
                  <c:v>17.641176446437193</c:v>
                </c:pt>
                <c:pt idx="7">
                  <c:v>19.387059177328481</c:v>
                </c:pt>
                <c:pt idx="8">
                  <c:v>18.753239410130895</c:v>
                </c:pt>
                <c:pt idx="9">
                  <c:v>18.083879122673221</c:v>
                </c:pt>
              </c:numCache>
            </c:numRef>
          </c:val>
          <c:extLst>
            <c:ext xmlns:c16="http://schemas.microsoft.com/office/drawing/2014/chart" uri="{C3380CC4-5D6E-409C-BE32-E72D297353CC}">
              <c16:uniqueId val="{00000001-E9B0-4237-B247-F63200C87E7F}"/>
            </c:ext>
          </c:extLst>
        </c:ser>
        <c:ser>
          <c:idx val="2"/>
          <c:order val="2"/>
          <c:tx>
            <c:strRef>
              <c:f>Images!$A$88</c:f>
              <c:strCache>
                <c:ptCount val="1"/>
                <c:pt idx="0">
                  <c:v>Uttar Pradesh</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Images!$B$88:$K$88</c:f>
              <c:numCache>
                <c:formatCode>0</c:formatCode>
                <c:ptCount val="10"/>
                <c:pt idx="0">
                  <c:v>8.1014645095015272</c:v>
                </c:pt>
                <c:pt idx="1">
                  <c:v>8.4774994533701129</c:v>
                </c:pt>
                <c:pt idx="2">
                  <c:v>8.9868532289442875</c:v>
                </c:pt>
                <c:pt idx="3">
                  <c:v>10.030361332058403</c:v>
                </c:pt>
                <c:pt idx="4">
                  <c:v>11.379686238426466</c:v>
                </c:pt>
                <c:pt idx="5">
                  <c:v>12.499478446527123</c:v>
                </c:pt>
                <c:pt idx="6">
                  <c:v>13.239613378818161</c:v>
                </c:pt>
                <c:pt idx="7">
                  <c:v>14.144025884648419</c:v>
                </c:pt>
                <c:pt idx="8">
                  <c:v>15.103482011363759</c:v>
                </c:pt>
                <c:pt idx="9">
                  <c:v>15.757203565419752</c:v>
                </c:pt>
              </c:numCache>
            </c:numRef>
          </c:val>
          <c:extLst>
            <c:ext xmlns:c16="http://schemas.microsoft.com/office/drawing/2014/chart" uri="{C3380CC4-5D6E-409C-BE32-E72D297353CC}">
              <c16:uniqueId val="{00000002-E9B0-4237-B247-F63200C87E7F}"/>
            </c:ext>
          </c:extLst>
        </c:ser>
        <c:ser>
          <c:idx val="3"/>
          <c:order val="3"/>
          <c:tx>
            <c:strRef>
              <c:f>Images!$A$89</c:f>
              <c:strCache>
                <c:ptCount val="1"/>
                <c:pt idx="0">
                  <c:v>Gujarat</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Images!$B$89:$K$89</c:f>
              <c:numCache>
                <c:formatCode>0</c:formatCode>
                <c:ptCount val="10"/>
                <c:pt idx="0">
                  <c:v>6.7094588438051526</c:v>
                </c:pt>
                <c:pt idx="1">
                  <c:v>7.6041401933080683</c:v>
                </c:pt>
                <c:pt idx="2">
                  <c:v>8.5575498967312491</c:v>
                </c:pt>
                <c:pt idx="3">
                  <c:v>9.21870731849911</c:v>
                </c:pt>
                <c:pt idx="4">
                  <c:v>9.871640315659711</c:v>
                </c:pt>
                <c:pt idx="5">
                  <c:v>10.839782381856072</c:v>
                </c:pt>
                <c:pt idx="6">
                  <c:v>12.194407752288734</c:v>
                </c:pt>
                <c:pt idx="7">
                  <c:v>13.371991432853326</c:v>
                </c:pt>
                <c:pt idx="8">
                  <c:v>14.248723643759854</c:v>
                </c:pt>
                <c:pt idx="9">
                  <c:v>14.994538934753859</c:v>
                </c:pt>
              </c:numCache>
            </c:numRef>
          </c:val>
          <c:extLst>
            <c:ext xmlns:c16="http://schemas.microsoft.com/office/drawing/2014/chart" uri="{C3380CC4-5D6E-409C-BE32-E72D297353CC}">
              <c16:uniqueId val="{00000003-E9B0-4237-B247-F63200C87E7F}"/>
            </c:ext>
          </c:extLst>
        </c:ser>
        <c:ser>
          <c:idx val="4"/>
          <c:order val="4"/>
          <c:tx>
            <c:strRef>
              <c:f>Images!$A$90</c:f>
              <c:strCache>
                <c:ptCount val="1"/>
                <c:pt idx="0">
                  <c:v>Karnataka</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Images!$B$90:$K$90</c:f>
              <c:numCache>
                <c:formatCode>0</c:formatCode>
                <c:ptCount val="10"/>
                <c:pt idx="0">
                  <c:v>6.7899741830391092</c:v>
                </c:pt>
                <c:pt idx="1">
                  <c:v>7.5719310580348953</c:v>
                </c:pt>
                <c:pt idx="2">
                  <c:v>8.0844268044152496</c:v>
                </c:pt>
                <c:pt idx="3">
                  <c:v>8.8932974541813614</c:v>
                </c:pt>
                <c:pt idx="4">
                  <c:v>9.7888006602614102</c:v>
                </c:pt>
                <c:pt idx="5">
                  <c:v>10.80036840872018</c:v>
                </c:pt>
                <c:pt idx="6">
                  <c:v>11.712624517447084</c:v>
                </c:pt>
                <c:pt idx="7">
                  <c:v>12.619497374027388</c:v>
                </c:pt>
                <c:pt idx="8">
                  <c:v>13.878636541412888</c:v>
                </c:pt>
                <c:pt idx="9">
                  <c:v>14.901682271848641</c:v>
                </c:pt>
              </c:numCache>
            </c:numRef>
          </c:val>
          <c:extLst>
            <c:ext xmlns:c16="http://schemas.microsoft.com/office/drawing/2014/chart" uri="{C3380CC4-5D6E-409C-BE32-E72D297353CC}">
              <c16:uniqueId val="{00000004-E9B0-4237-B247-F63200C87E7F}"/>
            </c:ext>
          </c:extLst>
        </c:ser>
        <c:ser>
          <c:idx val="5"/>
          <c:order val="5"/>
          <c:tx>
            <c:strRef>
              <c:f>Images!$A$91</c:f>
              <c:strCache>
                <c:ptCount val="1"/>
                <c:pt idx="0">
                  <c:v>Rajasthan</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Images!$B$91:$K$91</c:f>
              <c:numCache>
                <c:formatCode>0</c:formatCode>
                <c:ptCount val="10"/>
                <c:pt idx="0">
                  <c:v>5.9923030519074727</c:v>
                </c:pt>
                <c:pt idx="1">
                  <c:v>6.7359950636577874</c:v>
                </c:pt>
                <c:pt idx="2">
                  <c:v>7.3471880203829745</c:v>
                </c:pt>
                <c:pt idx="3">
                  <c:v>7.8155309068262158</c:v>
                </c:pt>
                <c:pt idx="4">
                  <c:v>8.5884448474334256</c:v>
                </c:pt>
                <c:pt idx="5">
                  <c:v>9.4976450718914549</c:v>
                </c:pt>
                <c:pt idx="6">
                  <c:v>10.581454890697501</c:v>
                </c:pt>
                <c:pt idx="7">
                  <c:v>11.94408582632702</c:v>
                </c:pt>
                <c:pt idx="8">
                  <c:v>13.486953212208137</c:v>
                </c:pt>
                <c:pt idx="9">
                  <c:v>14.210458339023617</c:v>
                </c:pt>
              </c:numCache>
            </c:numRef>
          </c:val>
          <c:extLst>
            <c:ext xmlns:c16="http://schemas.microsoft.com/office/drawing/2014/chart" uri="{C3380CC4-5D6E-409C-BE32-E72D297353CC}">
              <c16:uniqueId val="{00000005-E9B0-4237-B247-F63200C87E7F}"/>
            </c:ext>
          </c:extLst>
        </c:ser>
        <c:ser>
          <c:idx val="6"/>
          <c:order val="6"/>
          <c:tx>
            <c:strRef>
              <c:f>Images!$A$92</c:f>
              <c:strCache>
                <c:ptCount val="1"/>
                <c:pt idx="0">
                  <c:v>Andhra Pradesh</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Images!$B$92:$K$92</c:f>
              <c:numCache>
                <c:formatCode>0</c:formatCode>
                <c:ptCount val="10"/>
                <c:pt idx="0">
                  <c:v>8.5178330272232756</c:v>
                </c:pt>
                <c:pt idx="1">
                  <c:v>9.7330329190194362</c:v>
                </c:pt>
                <c:pt idx="2">
                  <c:v>11.215867953854632</c:v>
                </c:pt>
                <c:pt idx="3">
                  <c:v>12.610448894913803</c:v>
                </c:pt>
                <c:pt idx="4">
                  <c:v>13.647351295973595</c:v>
                </c:pt>
                <c:pt idx="5">
                  <c:v>14.739986114040697</c:v>
                </c:pt>
                <c:pt idx="6">
                  <c:v>16.086838372388129</c:v>
                </c:pt>
                <c:pt idx="7">
                  <c:v>17.028139901427448</c:v>
                </c:pt>
                <c:pt idx="8">
                  <c:v>17.608069841421013</c:v>
                </c:pt>
                <c:pt idx="9">
                  <c:v>11.928092153188079</c:v>
                </c:pt>
              </c:numCache>
            </c:numRef>
          </c:val>
          <c:extLst>
            <c:ext xmlns:c16="http://schemas.microsoft.com/office/drawing/2014/chart" uri="{C3380CC4-5D6E-409C-BE32-E72D297353CC}">
              <c16:uniqueId val="{00000006-E9B0-4237-B247-F63200C87E7F}"/>
            </c:ext>
          </c:extLst>
        </c:ser>
        <c:ser>
          <c:idx val="7"/>
          <c:order val="7"/>
          <c:tx>
            <c:strRef>
              <c:f>Images!$A$93</c:f>
              <c:strCache>
                <c:ptCount val="1"/>
                <c:pt idx="0">
                  <c:v>Haryana</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Images!$B$93:$K$93</c:f>
              <c:numCache>
                <c:formatCode>0</c:formatCode>
                <c:ptCount val="10"/>
                <c:pt idx="0">
                  <c:v>5.0216671217244855</c:v>
                </c:pt>
                <c:pt idx="1">
                  <c:v>5.7605376446314267</c:v>
                </c:pt>
                <c:pt idx="2">
                  <c:v>6.5401787999304686</c:v>
                </c:pt>
                <c:pt idx="3">
                  <c:v>7.3630098625287079</c:v>
                </c:pt>
                <c:pt idx="4">
                  <c:v>8.755425443020826</c:v>
                </c:pt>
                <c:pt idx="5">
                  <c:v>9.7487262966186883</c:v>
                </c:pt>
                <c:pt idx="6">
                  <c:v>10.404895374811209</c:v>
                </c:pt>
                <c:pt idx="7">
                  <c:v>10.742280577525371</c:v>
                </c:pt>
                <c:pt idx="8">
                  <c:v>11.034938052361953</c:v>
                </c:pt>
                <c:pt idx="9">
                  <c:v>11.066196955569067</c:v>
                </c:pt>
              </c:numCache>
            </c:numRef>
          </c:val>
          <c:extLst>
            <c:ext xmlns:c16="http://schemas.microsoft.com/office/drawing/2014/chart" uri="{C3380CC4-5D6E-409C-BE32-E72D297353CC}">
              <c16:uniqueId val="{00000007-E9B0-4237-B247-F63200C87E7F}"/>
            </c:ext>
          </c:extLst>
        </c:ser>
        <c:ser>
          <c:idx val="8"/>
          <c:order val="8"/>
          <c:tx>
            <c:strRef>
              <c:f>Images!$A$94</c:f>
              <c:strCache>
                <c:ptCount val="1"/>
                <c:pt idx="0">
                  <c:v>Madhya Pradesh</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Images!$B$94:$K$94</c:f>
              <c:numCache>
                <c:formatCode>0</c:formatCode>
                <c:ptCount val="10"/>
                <c:pt idx="0">
                  <c:v>3.3289900160437256</c:v>
                </c:pt>
                <c:pt idx="1">
                  <c:v>3.5638866454503852</c:v>
                </c:pt>
                <c:pt idx="2">
                  <c:v>4.0446219068058724</c:v>
                </c:pt>
                <c:pt idx="3">
                  <c:v>4.6105642256434729</c:v>
                </c:pt>
                <c:pt idx="4">
                  <c:v>5.1511046775677523</c:v>
                </c:pt>
                <c:pt idx="5">
                  <c:v>5.8747195690643998</c:v>
                </c:pt>
                <c:pt idx="6">
                  <c:v>6.3387219858230859</c:v>
                </c:pt>
                <c:pt idx="7">
                  <c:v>7.2179460659815673</c:v>
                </c:pt>
                <c:pt idx="8">
                  <c:v>8.4957525261804001</c:v>
                </c:pt>
                <c:pt idx="9">
                  <c:v>9.0282659977728876</c:v>
                </c:pt>
              </c:numCache>
            </c:numRef>
          </c:val>
          <c:extLst>
            <c:ext xmlns:c16="http://schemas.microsoft.com/office/drawing/2014/chart" uri="{C3380CC4-5D6E-409C-BE32-E72D297353CC}">
              <c16:uniqueId val="{00000008-E9B0-4237-B247-F63200C87E7F}"/>
            </c:ext>
          </c:extLst>
        </c:ser>
        <c:ser>
          <c:idx val="9"/>
          <c:order val="9"/>
          <c:tx>
            <c:strRef>
              <c:f>Images!$A$95</c:f>
              <c:strCache>
                <c:ptCount val="1"/>
                <c:pt idx="0">
                  <c:v>Kerala</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Images!$B$95:$K$95</c:f>
              <c:numCache>
                <c:formatCode>0</c:formatCode>
                <c:ptCount val="10"/>
                <c:pt idx="0">
                  <c:v>4.0083286483027019</c:v>
                </c:pt>
                <c:pt idx="1">
                  <c:v>4.2625162450805512</c:v>
                </c:pt>
                <c:pt idx="2">
                  <c:v>4.4599207188165888</c:v>
                </c:pt>
                <c:pt idx="3">
                  <c:v>4.9144375840091641</c:v>
                </c:pt>
                <c:pt idx="4">
                  <c:v>5.4324213718334136</c:v>
                </c:pt>
                <c:pt idx="5">
                  <c:v>5.9647352309392971</c:v>
                </c:pt>
                <c:pt idx="6">
                  <c:v>6.5178283387546934</c:v>
                </c:pt>
                <c:pt idx="7">
                  <c:v>7.2912971323954086</c:v>
                </c:pt>
                <c:pt idx="8">
                  <c:v>8.1357459753017576</c:v>
                </c:pt>
                <c:pt idx="9">
                  <c:v>8.5096917021006053</c:v>
                </c:pt>
              </c:numCache>
            </c:numRef>
          </c:val>
          <c:extLst>
            <c:ext xmlns:c16="http://schemas.microsoft.com/office/drawing/2014/chart" uri="{C3380CC4-5D6E-409C-BE32-E72D297353CC}">
              <c16:uniqueId val="{00000009-E9B0-4237-B247-F63200C87E7F}"/>
            </c:ext>
          </c:extLst>
        </c:ser>
        <c:ser>
          <c:idx val="10"/>
          <c:order val="10"/>
          <c:tx>
            <c:strRef>
              <c:f>Images!$A$96</c:f>
              <c:strCache>
                <c:ptCount val="1"/>
                <c:pt idx="0">
                  <c:v>West Bengal</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Images!$B$96:$K$96</c:f>
              <c:numCache>
                <c:formatCode>0</c:formatCode>
                <c:ptCount val="10"/>
                <c:pt idx="0">
                  <c:v>4.2693433513395949</c:v>
                </c:pt>
                <c:pt idx="1">
                  <c:v>4.5384689200726314</c:v>
                </c:pt>
                <c:pt idx="2">
                  <c:v>4.7928939080149382</c:v>
                </c:pt>
                <c:pt idx="3">
                  <c:v>5.2924040020638259</c:v>
                </c:pt>
                <c:pt idx="4">
                  <c:v>5.7809925269146882</c:v>
                </c:pt>
                <c:pt idx="5">
                  <c:v>6.4433482539752092</c:v>
                </c:pt>
                <c:pt idx="6">
                  <c:v>6.8589218962612808</c:v>
                </c:pt>
                <c:pt idx="7">
                  <c:v>7.3538429667577034</c:v>
                </c:pt>
                <c:pt idx="8">
                  <c:v>7.5435152566995392</c:v>
                </c:pt>
                <c:pt idx="9">
                  <c:v>7.5799123203120571</c:v>
                </c:pt>
              </c:numCache>
            </c:numRef>
          </c:val>
          <c:extLst>
            <c:ext xmlns:c16="http://schemas.microsoft.com/office/drawing/2014/chart" uri="{C3380CC4-5D6E-409C-BE32-E72D297353CC}">
              <c16:uniqueId val="{0000000A-E9B0-4237-B247-F63200C87E7F}"/>
            </c:ext>
          </c:extLst>
        </c:ser>
        <c:ser>
          <c:idx val="11"/>
          <c:order val="11"/>
          <c:tx>
            <c:strRef>
              <c:f>Images!$A$97</c:f>
              <c:strCache>
                <c:ptCount val="1"/>
                <c:pt idx="0">
                  <c:v>Punjab</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Images!$B$97:$K$97</c:f>
              <c:numCache>
                <c:formatCode>0</c:formatCode>
                <c:ptCount val="10"/>
                <c:pt idx="0">
                  <c:v>4.4812371957363606</c:v>
                </c:pt>
                <c:pt idx="1">
                  <c:v>4.8459724200479837</c:v>
                </c:pt>
                <c:pt idx="2">
                  <c:v>5.0878761518726128</c:v>
                </c:pt>
                <c:pt idx="3">
                  <c:v>5.2652986805301305</c:v>
                </c:pt>
                <c:pt idx="4">
                  <c:v>5.8129984022355776</c:v>
                </c:pt>
                <c:pt idx="5">
                  <c:v>6.1308295608498637</c:v>
                </c:pt>
                <c:pt idx="6">
                  <c:v>6.3963369276639837</c:v>
                </c:pt>
                <c:pt idx="7">
                  <c:v>6.5048260950241827</c:v>
                </c:pt>
                <c:pt idx="8">
                  <c:v>6.5982552557162988</c:v>
                </c:pt>
                <c:pt idx="9">
                  <c:v>6.6413326437146329</c:v>
                </c:pt>
              </c:numCache>
            </c:numRef>
          </c:val>
          <c:extLst>
            <c:ext xmlns:c16="http://schemas.microsoft.com/office/drawing/2014/chart" uri="{C3380CC4-5D6E-409C-BE32-E72D297353CC}">
              <c16:uniqueId val="{0000000B-E9B0-4237-B247-F63200C87E7F}"/>
            </c:ext>
          </c:extLst>
        </c:ser>
        <c:ser>
          <c:idx val="12"/>
          <c:order val="12"/>
          <c:tx>
            <c:strRef>
              <c:f>Images!$A$98</c:f>
              <c:strCache>
                <c:ptCount val="1"/>
                <c:pt idx="0">
                  <c:v>Odisha</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Images!$B$98:$K$98</c:f>
              <c:numCache>
                <c:formatCode>0</c:formatCode>
                <c:ptCount val="10"/>
                <c:pt idx="0">
                  <c:v>2.5413821800129246</c:v>
                </c:pt>
                <c:pt idx="1">
                  <c:v>2.8456116680306338</c:v>
                </c:pt>
                <c:pt idx="2">
                  <c:v>3.1601733450231215</c:v>
                </c:pt>
                <c:pt idx="3">
                  <c:v>3.4973843729070198</c:v>
                </c:pt>
                <c:pt idx="4">
                  <c:v>4.0362695349859994</c:v>
                </c:pt>
                <c:pt idx="5">
                  <c:v>4.5872423141280185</c:v>
                </c:pt>
                <c:pt idx="6">
                  <c:v>4.8599114310427334</c:v>
                </c:pt>
                <c:pt idx="7">
                  <c:v>5.160277948013384</c:v>
                </c:pt>
                <c:pt idx="8">
                  <c:v>5.859891119232822</c:v>
                </c:pt>
                <c:pt idx="9">
                  <c:v>6.0081507968938972</c:v>
                </c:pt>
              </c:numCache>
            </c:numRef>
          </c:val>
          <c:extLst>
            <c:ext xmlns:c16="http://schemas.microsoft.com/office/drawing/2014/chart" uri="{C3380CC4-5D6E-409C-BE32-E72D297353CC}">
              <c16:uniqueId val="{0000000C-E9B0-4237-B247-F63200C87E7F}"/>
            </c:ext>
          </c:extLst>
        </c:ser>
        <c:ser>
          <c:idx val="13"/>
          <c:order val="13"/>
          <c:tx>
            <c:strRef>
              <c:f>Images!$A$99</c:f>
              <c:strCache>
                <c:ptCount val="1"/>
                <c:pt idx="0">
                  <c:v>Telangana</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Images!$B$99:$K$99</c:f>
              <c:numCache>
                <c:formatCode>0</c:formatCode>
                <c:ptCount val="10"/>
                <c:pt idx="0">
                  <c:v>0</c:v>
                </c:pt>
                <c:pt idx="1">
                  <c:v>0</c:v>
                </c:pt>
                <c:pt idx="2">
                  <c:v>0</c:v>
                </c:pt>
                <c:pt idx="3">
                  <c:v>0</c:v>
                </c:pt>
                <c:pt idx="4">
                  <c:v>0</c:v>
                </c:pt>
                <c:pt idx="5">
                  <c:v>0</c:v>
                </c:pt>
                <c:pt idx="6">
                  <c:v>0</c:v>
                </c:pt>
                <c:pt idx="7">
                  <c:v>0</c:v>
                </c:pt>
                <c:pt idx="8">
                  <c:v>0</c:v>
                </c:pt>
                <c:pt idx="9">
                  <c:v>5.933660941183807</c:v>
                </c:pt>
              </c:numCache>
            </c:numRef>
          </c:val>
          <c:extLst>
            <c:ext xmlns:c16="http://schemas.microsoft.com/office/drawing/2014/chart" uri="{C3380CC4-5D6E-409C-BE32-E72D297353CC}">
              <c16:uniqueId val="{0000000D-E9B0-4237-B247-F63200C87E7F}"/>
            </c:ext>
          </c:extLst>
        </c:ser>
        <c:ser>
          <c:idx val="14"/>
          <c:order val="14"/>
          <c:tx>
            <c:strRef>
              <c:f>Images!$A$100</c:f>
              <c:strCache>
                <c:ptCount val="1"/>
                <c:pt idx="0">
                  <c:v>Delhi</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Images!$B$100:$K$100</c:f>
              <c:numCache>
                <c:formatCode>0</c:formatCode>
                <c:ptCount val="10"/>
                <c:pt idx="0">
                  <c:v>4.3200638439524655</c:v>
                </c:pt>
                <c:pt idx="1">
                  <c:v>4.7168689271988793</c:v>
                </c:pt>
                <c:pt idx="2">
                  <c:v>4.8537618088522709</c:v>
                </c:pt>
                <c:pt idx="3">
                  <c:v>4.6885416256424692</c:v>
                </c:pt>
                <c:pt idx="4">
                  <c:v>4.5843640416440632</c:v>
                </c:pt>
                <c:pt idx="5">
                  <c:v>4.2399202844742856</c:v>
                </c:pt>
                <c:pt idx="6">
                  <c:v>4.2886780330652741</c:v>
                </c:pt>
                <c:pt idx="7">
                  <c:v>4.460499245894364</c:v>
                </c:pt>
                <c:pt idx="8">
                  <c:v>4.8460284223067305</c:v>
                </c:pt>
                <c:pt idx="9">
                  <c:v>5.2011639478239804</c:v>
                </c:pt>
              </c:numCache>
            </c:numRef>
          </c:val>
          <c:extLst>
            <c:ext xmlns:c16="http://schemas.microsoft.com/office/drawing/2014/chart" uri="{C3380CC4-5D6E-409C-BE32-E72D297353CC}">
              <c16:uniqueId val="{0000000E-E9B0-4237-B247-F63200C87E7F}"/>
            </c:ext>
          </c:extLst>
        </c:ser>
        <c:ser>
          <c:idx val="15"/>
          <c:order val="15"/>
          <c:tx>
            <c:strRef>
              <c:f>Images!$A$101</c:f>
              <c:strCache>
                <c:ptCount val="1"/>
                <c:pt idx="0">
                  <c:v>Bihar</c:v>
                </c:pt>
              </c:strCache>
            </c:strRef>
          </c:tx>
          <c:invertIfNegative val="0"/>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Images!$B$101:$K$101</c:f>
              <c:numCache>
                <c:formatCode>0</c:formatCode>
                <c:ptCount val="10"/>
                <c:pt idx="0">
                  <c:v>1.7023366061269947</c:v>
                </c:pt>
                <c:pt idx="1">
                  <c:v>1.823536781845984</c:v>
                </c:pt>
                <c:pt idx="2">
                  <c:v>2.0151111475126902</c:v>
                </c:pt>
                <c:pt idx="3">
                  <c:v>2.3894207374174141</c:v>
                </c:pt>
                <c:pt idx="4">
                  <c:v>2.8687891833984565</c:v>
                </c:pt>
                <c:pt idx="5">
                  <c:v>3.3269679016142835</c:v>
                </c:pt>
                <c:pt idx="6">
                  <c:v>3.6233009269427798</c:v>
                </c:pt>
                <c:pt idx="7">
                  <c:v>3.9632771350427216</c:v>
                </c:pt>
                <c:pt idx="8">
                  <c:v>4.3215497304902222</c:v>
                </c:pt>
                <c:pt idx="9">
                  <c:v>4.4169658306633997</c:v>
                </c:pt>
              </c:numCache>
            </c:numRef>
          </c:val>
          <c:extLst>
            <c:ext xmlns:c16="http://schemas.microsoft.com/office/drawing/2014/chart" uri="{C3380CC4-5D6E-409C-BE32-E72D297353CC}">
              <c16:uniqueId val="{0000000F-E9B0-4237-B247-F63200C87E7F}"/>
            </c:ext>
          </c:extLst>
        </c:ser>
        <c:ser>
          <c:idx val="16"/>
          <c:order val="16"/>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Images!$B$85:$K$85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Images!$B$103:$K$103</c:f>
              <c:numCache>
                <c:formatCode>0</c:formatCode>
                <c:ptCount val="10"/>
                <c:pt idx="0">
                  <c:v>96.036874216634772</c:v>
                </c:pt>
                <c:pt idx="1">
                  <c:v>106.10428245167886</c:v>
                </c:pt>
                <c:pt idx="2">
                  <c:v>116.75238139323152</c:v>
                </c:pt>
                <c:pt idx="3">
                  <c:v>128.31844313855811</c:v>
                </c:pt>
                <c:pt idx="4">
                  <c:v>142.03267024057808</c:v>
                </c:pt>
                <c:pt idx="5">
                  <c:v>156.32945800325891</c:v>
                </c:pt>
                <c:pt idx="6">
                  <c:v>170.0114504500161</c:v>
                </c:pt>
                <c:pt idx="7">
                  <c:v>183.27458665190687</c:v>
                </c:pt>
                <c:pt idx="8">
                  <c:v>194.57223106399022</c:v>
                </c:pt>
                <c:pt idx="9">
                  <c:v>199.95164572480428</c:v>
                </c:pt>
              </c:numCache>
            </c:numRef>
          </c:val>
          <c:extLst>
            <c:ext xmlns:c16="http://schemas.microsoft.com/office/drawing/2014/chart" uri="{C3380CC4-5D6E-409C-BE32-E72D297353CC}">
              <c16:uniqueId val="{00000010-E9B0-4237-B247-F63200C87E7F}"/>
            </c:ext>
          </c:extLst>
        </c:ser>
        <c:dLbls>
          <c:showLegendKey val="0"/>
          <c:showVal val="0"/>
          <c:showCatName val="0"/>
          <c:showSerName val="0"/>
          <c:showPercent val="0"/>
          <c:showBubbleSize val="0"/>
        </c:dLbls>
        <c:gapWidth val="150"/>
        <c:overlap val="100"/>
        <c:axId val="81619968"/>
        <c:axId val="196267968"/>
      </c:barChart>
      <c:catAx>
        <c:axId val="81619968"/>
        <c:scaling>
          <c:orientation val="minMax"/>
        </c:scaling>
        <c:delete val="0"/>
        <c:axPos val="b"/>
        <c:numFmt formatCode="0" sourceLinked="1"/>
        <c:majorTickMark val="out"/>
        <c:minorTickMark val="none"/>
        <c:tickLblPos val="nextTo"/>
        <c:crossAx val="196267968"/>
        <c:crosses val="autoZero"/>
        <c:auto val="1"/>
        <c:lblAlgn val="ctr"/>
        <c:lblOffset val="100"/>
        <c:noMultiLvlLbl val="0"/>
      </c:catAx>
      <c:valAx>
        <c:axId val="196267968"/>
        <c:scaling>
          <c:orientation val="minMax"/>
          <c:max val="250"/>
        </c:scaling>
        <c:delete val="0"/>
        <c:axPos val="l"/>
        <c:title>
          <c:tx>
            <c:rich>
              <a:bodyPr rot="-5400000" vert="horz"/>
              <a:lstStyle/>
              <a:p>
                <a:pPr>
                  <a:defRPr/>
                </a:pPr>
                <a:r>
                  <a:rPr lang="en-US"/>
                  <a:t>MtCO</a:t>
                </a:r>
                <a:r>
                  <a:rPr lang="en-US" baseline="-25000"/>
                  <a:t>2</a:t>
                </a:r>
                <a:r>
                  <a:rPr lang="en-US"/>
                  <a:t>e</a:t>
                </a:r>
              </a:p>
            </c:rich>
          </c:tx>
          <c:overlay val="0"/>
        </c:title>
        <c:numFmt formatCode="0" sourceLinked="1"/>
        <c:majorTickMark val="out"/>
        <c:minorTickMark val="none"/>
        <c:tickLblPos val="nextTo"/>
        <c:crossAx val="81619968"/>
        <c:crosses val="autoZero"/>
        <c:crossBetween val="between"/>
        <c:majorUnit val="50"/>
      </c:valAx>
    </c:plotArea>
    <c:legend>
      <c:legendPos val="b"/>
      <c:legendEntry>
        <c:idx val="16"/>
        <c:txPr>
          <a:bodyPr/>
          <a:lstStyle/>
          <a:p>
            <a:pPr>
              <a:defRPr sz="800" baseline="0">
                <a:solidFill>
                  <a:schemeClr val="bg1"/>
                </a:solidFill>
              </a:defRPr>
            </a:pPr>
            <a:endParaRPr lang="en-US"/>
          </a:p>
        </c:txPr>
      </c:legendEntry>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Emissions from Fugitive Sector</a:t>
            </a:r>
          </a:p>
        </c:rich>
      </c:tx>
      <c:overlay val="1"/>
    </c:title>
    <c:autoTitleDeleted val="0"/>
    <c:plotArea>
      <c:layout/>
      <c:barChart>
        <c:barDir val="col"/>
        <c:grouping val="stacked"/>
        <c:varyColors val="0"/>
        <c:ser>
          <c:idx val="0"/>
          <c:order val="0"/>
          <c:tx>
            <c:strRef>
              <c:f>Images!$M$115</c:f>
              <c:strCache>
                <c:ptCount val="1"/>
                <c:pt idx="0">
                  <c:v>Solid fuels</c:v>
                </c:pt>
              </c:strCache>
            </c:strRef>
          </c:tx>
          <c:invertIfNegative val="0"/>
          <c:cat>
            <c:numRef>
              <c:f>Images!$N$114:$W$114</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Images!$N$115:$W$115</c:f>
              <c:numCache>
                <c:formatCode>0</c:formatCode>
                <c:ptCount val="10"/>
                <c:pt idx="0">
                  <c:v>19.77272844173271</c:v>
                </c:pt>
                <c:pt idx="1">
                  <c:v>19.553553059813275</c:v>
                </c:pt>
                <c:pt idx="2">
                  <c:v>19.949152538515619</c:v>
                </c:pt>
                <c:pt idx="3">
                  <c:v>20.707788157472223</c:v>
                </c:pt>
                <c:pt idx="4">
                  <c:v>21.39135178204668</c:v>
                </c:pt>
                <c:pt idx="5">
                  <c:v>21.020730620625962</c:v>
                </c:pt>
                <c:pt idx="6">
                  <c:v>20.505122236622945</c:v>
                </c:pt>
                <c:pt idx="7">
                  <c:v>20.750172934209601</c:v>
                </c:pt>
                <c:pt idx="8">
                  <c:v>20.624373840327181</c:v>
                </c:pt>
                <c:pt idx="9">
                  <c:v>21.032480169327485</c:v>
                </c:pt>
              </c:numCache>
            </c:numRef>
          </c:val>
          <c:extLst>
            <c:ext xmlns:c16="http://schemas.microsoft.com/office/drawing/2014/chart" uri="{C3380CC4-5D6E-409C-BE32-E72D297353CC}">
              <c16:uniqueId val="{00000000-D68F-4CD4-863C-3C82B72FAF10}"/>
            </c:ext>
          </c:extLst>
        </c:ser>
        <c:ser>
          <c:idx val="1"/>
          <c:order val="1"/>
          <c:tx>
            <c:strRef>
              <c:f>Images!$M$116</c:f>
              <c:strCache>
                <c:ptCount val="1"/>
                <c:pt idx="0">
                  <c:v>Liquid fuels</c:v>
                </c:pt>
              </c:strCache>
            </c:strRef>
          </c:tx>
          <c:invertIfNegative val="0"/>
          <c:cat>
            <c:numRef>
              <c:f>Images!$N$114:$W$114</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Images!$N$116:$W$116</c:f>
              <c:numCache>
                <c:formatCode>0</c:formatCode>
                <c:ptCount val="10"/>
                <c:pt idx="0">
                  <c:v>0.24729341013837919</c:v>
                </c:pt>
                <c:pt idx="1">
                  <c:v>0.25452257130007727</c:v>
                </c:pt>
                <c:pt idx="2">
                  <c:v>0.26081380333737769</c:v>
                </c:pt>
                <c:pt idx="3">
                  <c:v>0.26221008219349357</c:v>
                </c:pt>
                <c:pt idx="4">
                  <c:v>0.25857879417512303</c:v>
                </c:pt>
                <c:pt idx="5">
                  <c:v>0.2923557646886874</c:v>
                </c:pt>
                <c:pt idx="6">
                  <c:v>0.30481756669283416</c:v>
                </c:pt>
                <c:pt idx="7">
                  <c:v>0.30089039284911345</c:v>
                </c:pt>
                <c:pt idx="8">
                  <c:v>0.30431696027996796</c:v>
                </c:pt>
                <c:pt idx="9">
                  <c:v>0.30276092931691073</c:v>
                </c:pt>
              </c:numCache>
            </c:numRef>
          </c:val>
          <c:extLst>
            <c:ext xmlns:c16="http://schemas.microsoft.com/office/drawing/2014/chart" uri="{C3380CC4-5D6E-409C-BE32-E72D297353CC}">
              <c16:uniqueId val="{00000001-D68F-4CD4-863C-3C82B72FAF10}"/>
            </c:ext>
          </c:extLst>
        </c:ser>
        <c:ser>
          <c:idx val="2"/>
          <c:order val="2"/>
          <c:tx>
            <c:strRef>
              <c:f>Images!$M$117</c:f>
              <c:strCache>
                <c:ptCount val="1"/>
                <c:pt idx="0">
                  <c:v>Gaseous fuels</c:v>
                </c:pt>
              </c:strCache>
            </c:strRef>
          </c:tx>
          <c:invertIfNegative val="0"/>
          <c:cat>
            <c:numRef>
              <c:f>Images!$N$114:$W$114</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Images!$N$117:$W$117</c:f>
              <c:numCache>
                <c:formatCode>0</c:formatCode>
                <c:ptCount val="10"/>
                <c:pt idx="0">
                  <c:v>15.4457144132025</c:v>
                </c:pt>
                <c:pt idx="1">
                  <c:v>15.328162325810345</c:v>
                </c:pt>
                <c:pt idx="2">
                  <c:v>15.535287373145781</c:v>
                </c:pt>
                <c:pt idx="3">
                  <c:v>15.693089382545219</c:v>
                </c:pt>
                <c:pt idx="4">
                  <c:v>21.361755890825542</c:v>
                </c:pt>
                <c:pt idx="5">
                  <c:v>25.178660800174953</c:v>
                </c:pt>
                <c:pt idx="6">
                  <c:v>23.933703365537131</c:v>
                </c:pt>
                <c:pt idx="7">
                  <c:v>21.419606083324005</c:v>
                </c:pt>
                <c:pt idx="8">
                  <c:v>19.026208445169534</c:v>
                </c:pt>
                <c:pt idx="9">
                  <c:v>16.568465150651235</c:v>
                </c:pt>
              </c:numCache>
            </c:numRef>
          </c:val>
          <c:extLst>
            <c:ext xmlns:c16="http://schemas.microsoft.com/office/drawing/2014/chart" uri="{C3380CC4-5D6E-409C-BE32-E72D297353CC}">
              <c16:uniqueId val="{00000002-D68F-4CD4-863C-3C82B72FAF10}"/>
            </c:ext>
          </c:extLst>
        </c:ser>
        <c:ser>
          <c:idx val="3"/>
          <c:order val="3"/>
          <c:tx>
            <c:strRef>
              <c:f>Images!$M$118</c:f>
              <c:strCache>
                <c:ptCount val="1"/>
                <c:pt idx="0">
                  <c:v>Total</c:v>
                </c:pt>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Images!$N$114:$W$114</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Images!$N$118:$W$118</c:f>
              <c:numCache>
                <c:formatCode>0</c:formatCode>
                <c:ptCount val="10"/>
                <c:pt idx="0">
                  <c:v>35.465736265073588</c:v>
                </c:pt>
                <c:pt idx="1">
                  <c:v>35.136237956923701</c:v>
                </c:pt>
                <c:pt idx="2">
                  <c:v>35.745253714998782</c:v>
                </c:pt>
                <c:pt idx="3">
                  <c:v>36.663087622210938</c:v>
                </c:pt>
                <c:pt idx="4">
                  <c:v>43.01168646704734</c:v>
                </c:pt>
                <c:pt idx="5">
                  <c:v>46.491747185489601</c:v>
                </c:pt>
                <c:pt idx="6">
                  <c:v>44.743643168852913</c:v>
                </c:pt>
                <c:pt idx="7">
                  <c:v>42.470669410382719</c:v>
                </c:pt>
                <c:pt idx="8">
                  <c:v>39.954899245776687</c:v>
                </c:pt>
                <c:pt idx="9">
                  <c:v>37.903706249295631</c:v>
                </c:pt>
              </c:numCache>
            </c:numRef>
          </c:val>
          <c:extLst>
            <c:ext xmlns:c16="http://schemas.microsoft.com/office/drawing/2014/chart" uri="{C3380CC4-5D6E-409C-BE32-E72D297353CC}">
              <c16:uniqueId val="{00000003-D68F-4CD4-863C-3C82B72FAF10}"/>
            </c:ext>
          </c:extLst>
        </c:ser>
        <c:dLbls>
          <c:showLegendKey val="0"/>
          <c:showVal val="0"/>
          <c:showCatName val="0"/>
          <c:showSerName val="0"/>
          <c:showPercent val="0"/>
          <c:showBubbleSize val="0"/>
        </c:dLbls>
        <c:gapWidth val="150"/>
        <c:overlap val="100"/>
        <c:axId val="110569472"/>
        <c:axId val="148646144"/>
      </c:barChart>
      <c:catAx>
        <c:axId val="110569472"/>
        <c:scaling>
          <c:orientation val="minMax"/>
        </c:scaling>
        <c:delete val="0"/>
        <c:axPos val="b"/>
        <c:numFmt formatCode="0" sourceLinked="1"/>
        <c:majorTickMark val="out"/>
        <c:minorTickMark val="none"/>
        <c:tickLblPos val="nextTo"/>
        <c:crossAx val="148646144"/>
        <c:crosses val="autoZero"/>
        <c:auto val="1"/>
        <c:lblAlgn val="ctr"/>
        <c:lblOffset val="100"/>
        <c:noMultiLvlLbl val="0"/>
      </c:catAx>
      <c:valAx>
        <c:axId val="148646144"/>
        <c:scaling>
          <c:orientation val="minMax"/>
          <c:max val="50"/>
        </c:scaling>
        <c:delete val="0"/>
        <c:axPos val="l"/>
        <c:title>
          <c:tx>
            <c:rich>
              <a:bodyPr rot="-5400000" vert="horz"/>
              <a:lstStyle/>
              <a:p>
                <a:pPr>
                  <a:defRPr/>
                </a:pPr>
                <a:r>
                  <a:rPr lang="en-US"/>
                  <a:t>MtCO</a:t>
                </a:r>
                <a:r>
                  <a:rPr lang="en-US" baseline="-25000"/>
                  <a:t>2</a:t>
                </a:r>
                <a:r>
                  <a:rPr lang="en-US"/>
                  <a:t>e</a:t>
                </a:r>
              </a:p>
            </c:rich>
          </c:tx>
          <c:overlay val="0"/>
        </c:title>
        <c:numFmt formatCode="0" sourceLinked="1"/>
        <c:majorTickMark val="out"/>
        <c:minorTickMark val="none"/>
        <c:tickLblPos val="nextTo"/>
        <c:crossAx val="110569472"/>
        <c:crosses val="autoZero"/>
        <c:crossBetween val="between"/>
      </c:valAx>
    </c:plotArea>
    <c:legend>
      <c:legendPos val="b"/>
      <c:legendEntry>
        <c:idx val="3"/>
        <c:txPr>
          <a:bodyPr/>
          <a:lstStyle/>
          <a:p>
            <a:pPr>
              <a:defRPr baseline="0">
                <a:solidFill>
                  <a:schemeClr val="bg1"/>
                </a:solidFill>
              </a:defRPr>
            </a:pPr>
            <a:endParaRPr lang="en-US"/>
          </a:p>
        </c:txPr>
      </c:legendEntry>
      <c:layout>
        <c:manualLayout>
          <c:xMode val="edge"/>
          <c:yMode val="edge"/>
          <c:x val="0.18541787812316921"/>
          <c:y val="0.90357191837506801"/>
          <c:w val="0.6898329720858708"/>
          <c:h val="6.6973733749275663E-2"/>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Emissions from Coal Production</a:t>
            </a:r>
          </a:p>
        </c:rich>
      </c:tx>
      <c:layout>
        <c:manualLayout>
          <c:xMode val="edge"/>
          <c:yMode val="edge"/>
          <c:x val="0.21830289630063693"/>
          <c:y val="1.1799406375271913E-2"/>
        </c:manualLayout>
      </c:layout>
      <c:overlay val="1"/>
    </c:title>
    <c:autoTitleDeleted val="0"/>
    <c:plotArea>
      <c:layout/>
      <c:barChart>
        <c:barDir val="col"/>
        <c:grouping val="stacked"/>
        <c:varyColors val="0"/>
        <c:ser>
          <c:idx val="0"/>
          <c:order val="0"/>
          <c:tx>
            <c:strRef>
              <c:f>Images!$A$123</c:f>
              <c:strCache>
                <c:ptCount val="1"/>
                <c:pt idx="0">
                  <c:v>Arunachal Pradesh</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Images!$B$123:$K$123</c:f>
              <c:numCache>
                <c:formatCode>0</c:formatCode>
                <c:ptCount val="10"/>
                <c:pt idx="0">
                  <c:v>0</c:v>
                </c:pt>
                <c:pt idx="1">
                  <c:v>0</c:v>
                </c:pt>
                <c:pt idx="2">
                  <c:v>1.1256306705000002E-3</c:v>
                </c:pt>
                <c:pt idx="3">
                  <c:v>2.3272532850000002E-3</c:v>
                </c:pt>
                <c:pt idx="4">
                  <c:v>1.5483358590000001E-3</c:v>
                </c:pt>
                <c:pt idx="5">
                  <c:v>4.5595166399999996E-3</c:v>
                </c:pt>
                <c:pt idx="6">
                  <c:v>4.5832641225000007E-3</c:v>
                </c:pt>
                <c:pt idx="7">
                  <c:v>2.0945279565E-3</c:v>
                </c:pt>
                <c:pt idx="8">
                  <c:v>3.4671324450000001E-4</c:v>
                </c:pt>
                <c:pt idx="9">
                  <c:v>0</c:v>
                </c:pt>
              </c:numCache>
            </c:numRef>
          </c:val>
          <c:extLst>
            <c:ext xmlns:c16="http://schemas.microsoft.com/office/drawing/2014/chart" uri="{C3380CC4-5D6E-409C-BE32-E72D297353CC}">
              <c16:uniqueId val="{00000000-7FAB-4DB5-9CE5-A3DCF13C09F7}"/>
            </c:ext>
          </c:extLst>
        </c:ser>
        <c:ser>
          <c:idx val="1"/>
          <c:order val="1"/>
          <c:tx>
            <c:strRef>
              <c:f>Images!$A$124</c:f>
              <c:strCache>
                <c:ptCount val="1"/>
                <c:pt idx="0">
                  <c:v>Assam</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Images!$B$124:$K$124</c:f>
              <c:numCache>
                <c:formatCode>0</c:formatCode>
                <c:ptCount val="10"/>
                <c:pt idx="0">
                  <c:v>0.18182480906389195</c:v>
                </c:pt>
                <c:pt idx="1">
                  <c:v>6.4015867270139401E-2</c:v>
                </c:pt>
                <c:pt idx="2">
                  <c:v>4.0056386430060001E-2</c:v>
                </c:pt>
                <c:pt idx="3">
                  <c:v>3.0913907064179999E-2</c:v>
                </c:pt>
                <c:pt idx="4">
                  <c:v>2.3117077901400003E-2</c:v>
                </c:pt>
                <c:pt idx="5">
                  <c:v>2.1350423758019998E-2</c:v>
                </c:pt>
                <c:pt idx="6">
                  <c:v>1.4497233130379998E-2</c:v>
                </c:pt>
                <c:pt idx="7">
                  <c:v>1.212066221646E-2</c:v>
                </c:pt>
                <c:pt idx="8">
                  <c:v>1.2926253957540001E-2</c:v>
                </c:pt>
                <c:pt idx="9">
                  <c:v>1.4845050543540003E-2</c:v>
                </c:pt>
              </c:numCache>
            </c:numRef>
          </c:val>
          <c:extLst>
            <c:ext xmlns:c16="http://schemas.microsoft.com/office/drawing/2014/chart" uri="{C3380CC4-5D6E-409C-BE32-E72D297353CC}">
              <c16:uniqueId val="{00000001-7FAB-4DB5-9CE5-A3DCF13C09F7}"/>
            </c:ext>
          </c:extLst>
        </c:ser>
        <c:ser>
          <c:idx val="2"/>
          <c:order val="2"/>
          <c:tx>
            <c:strRef>
              <c:f>Images!$A$125</c:f>
              <c:strCache>
                <c:ptCount val="1"/>
                <c:pt idx="0">
                  <c:v>Chhattisgarh</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Images!$B$125:$K$125</c:f>
              <c:numCache>
                <c:formatCode>0</c:formatCode>
                <c:ptCount val="10"/>
                <c:pt idx="0">
                  <c:v>4.3537047286260071</c:v>
                </c:pt>
                <c:pt idx="1">
                  <c:v>4.5594620541252446</c:v>
                </c:pt>
                <c:pt idx="2">
                  <c:v>4.7923071362914813</c:v>
                </c:pt>
                <c:pt idx="3">
                  <c:v>5.1481372840972828</c:v>
                </c:pt>
                <c:pt idx="4">
                  <c:v>5.4242954395724166</c:v>
                </c:pt>
                <c:pt idx="5">
                  <c:v>5.400496464488354</c:v>
                </c:pt>
                <c:pt idx="6">
                  <c:v>5.3192117006153072</c:v>
                </c:pt>
                <c:pt idx="7">
                  <c:v>5.4155920686703931</c:v>
                </c:pt>
                <c:pt idx="8">
                  <c:v>5.5197555551417494</c:v>
                </c:pt>
                <c:pt idx="9">
                  <c:v>5.6039454657508827</c:v>
                </c:pt>
              </c:numCache>
            </c:numRef>
          </c:val>
          <c:extLst>
            <c:ext xmlns:c16="http://schemas.microsoft.com/office/drawing/2014/chart" uri="{C3380CC4-5D6E-409C-BE32-E72D297353CC}">
              <c16:uniqueId val="{00000002-7FAB-4DB5-9CE5-A3DCF13C09F7}"/>
            </c:ext>
          </c:extLst>
        </c:ser>
        <c:ser>
          <c:idx val="3"/>
          <c:order val="3"/>
          <c:tx>
            <c:strRef>
              <c:f>Images!$A$126</c:f>
              <c:strCache>
                <c:ptCount val="1"/>
                <c:pt idx="0">
                  <c:v>Jammu &amp; Kashmir</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Images!$B$126:$K$126</c:f>
              <c:numCache>
                <c:formatCode>0</c:formatCode>
                <c:ptCount val="10"/>
                <c:pt idx="0">
                  <c:v>4.3709594337541435E-3</c:v>
                </c:pt>
                <c:pt idx="1">
                  <c:v>3.6765645285600002E-3</c:v>
                </c:pt>
                <c:pt idx="2">
                  <c:v>3.6224974031399998E-3</c:v>
                </c:pt>
                <c:pt idx="3">
                  <c:v>2.7033562710000003E-3</c:v>
                </c:pt>
                <c:pt idx="4">
                  <c:v>4.3253700336000015E-3</c:v>
                </c:pt>
                <c:pt idx="5">
                  <c:v>5.136376914900001E-3</c:v>
                </c:pt>
                <c:pt idx="6">
                  <c:v>4.5416385352799998E-3</c:v>
                </c:pt>
                <c:pt idx="7">
                  <c:v>4.1631686573400002E-3</c:v>
                </c:pt>
                <c:pt idx="8">
                  <c:v>4.1091015319200007E-3</c:v>
                </c:pt>
                <c:pt idx="9">
                  <c:v>3.1358932743599994E-3</c:v>
                </c:pt>
              </c:numCache>
            </c:numRef>
          </c:val>
          <c:extLst>
            <c:ext xmlns:c16="http://schemas.microsoft.com/office/drawing/2014/chart" uri="{C3380CC4-5D6E-409C-BE32-E72D297353CC}">
              <c16:uniqueId val="{00000003-7FAB-4DB5-9CE5-A3DCF13C09F7}"/>
            </c:ext>
          </c:extLst>
        </c:ser>
        <c:ser>
          <c:idx val="4"/>
          <c:order val="4"/>
          <c:tx>
            <c:strRef>
              <c:f>Images!$A$127</c:f>
              <c:strCache>
                <c:ptCount val="1"/>
                <c:pt idx="0">
                  <c:v>Jharkhand</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Images!$B$127:$K$127</c:f>
              <c:numCache>
                <c:formatCode>0</c:formatCode>
                <c:ptCount val="10"/>
                <c:pt idx="0">
                  <c:v>4.4893044111738165</c:v>
                </c:pt>
                <c:pt idx="1">
                  <c:v>4.2645479699650712</c:v>
                </c:pt>
                <c:pt idx="2">
                  <c:v>4.1727598965894321</c:v>
                </c:pt>
                <c:pt idx="3">
                  <c:v>4.1332640440507671</c:v>
                </c:pt>
                <c:pt idx="4">
                  <c:v>4.200173628054416</c:v>
                </c:pt>
                <c:pt idx="5">
                  <c:v>4.1264126955992646</c:v>
                </c:pt>
                <c:pt idx="6">
                  <c:v>4.0083059653541442</c:v>
                </c:pt>
                <c:pt idx="7">
                  <c:v>3.9694614014572784</c:v>
                </c:pt>
                <c:pt idx="8">
                  <c:v>3.9402489135378347</c:v>
                </c:pt>
                <c:pt idx="9">
                  <c:v>3.9868035656215706</c:v>
                </c:pt>
              </c:numCache>
            </c:numRef>
          </c:val>
          <c:extLst>
            <c:ext xmlns:c16="http://schemas.microsoft.com/office/drawing/2014/chart" uri="{C3380CC4-5D6E-409C-BE32-E72D297353CC}">
              <c16:uniqueId val="{00000004-7FAB-4DB5-9CE5-A3DCF13C09F7}"/>
            </c:ext>
          </c:extLst>
        </c:ser>
        <c:ser>
          <c:idx val="5"/>
          <c:order val="5"/>
          <c:tx>
            <c:strRef>
              <c:f>Images!$A$128</c:f>
              <c:strCache>
                <c:ptCount val="1"/>
                <c:pt idx="0">
                  <c:v>Madhya Pradesh</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Images!$B$128:$K$128</c:f>
              <c:numCache>
                <c:formatCode>0</c:formatCode>
                <c:ptCount val="10"/>
                <c:pt idx="0">
                  <c:v>1.646181308048783</c:v>
                </c:pt>
                <c:pt idx="1">
                  <c:v>1.7054424229668901</c:v>
                </c:pt>
                <c:pt idx="2">
                  <c:v>1.8542130747350742</c:v>
                </c:pt>
                <c:pt idx="3">
                  <c:v>1.9783985581640489</c:v>
                </c:pt>
                <c:pt idx="4">
                  <c:v>2.0412674396561417</c:v>
                </c:pt>
                <c:pt idx="5">
                  <c:v>1.9769832875414961</c:v>
                </c:pt>
                <c:pt idx="6">
                  <c:v>1.9315214981877444</c:v>
                </c:pt>
                <c:pt idx="7">
                  <c:v>1.9893240602237732</c:v>
                </c:pt>
                <c:pt idx="8">
                  <c:v>2.0178377574085999</c:v>
                </c:pt>
                <c:pt idx="9">
                  <c:v>2.2022736125925526</c:v>
                </c:pt>
              </c:numCache>
            </c:numRef>
          </c:val>
          <c:extLst>
            <c:ext xmlns:c16="http://schemas.microsoft.com/office/drawing/2014/chart" uri="{C3380CC4-5D6E-409C-BE32-E72D297353CC}">
              <c16:uniqueId val="{00000005-7FAB-4DB5-9CE5-A3DCF13C09F7}"/>
            </c:ext>
          </c:extLst>
        </c:ser>
        <c:ser>
          <c:idx val="6"/>
          <c:order val="6"/>
          <c:tx>
            <c:strRef>
              <c:f>Images!$A$129</c:f>
              <c:strCache>
                <c:ptCount val="1"/>
                <c:pt idx="0">
                  <c:v>Maharashtra</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Images!$B$129:$K$129</c:f>
              <c:numCache>
                <c:formatCode>0</c:formatCode>
                <c:ptCount val="10"/>
                <c:pt idx="0">
                  <c:v>2.3445113692591235</c:v>
                </c:pt>
                <c:pt idx="1">
                  <c:v>2.35717621989073</c:v>
                </c:pt>
                <c:pt idx="2">
                  <c:v>2.3721906171378238</c:v>
                </c:pt>
                <c:pt idx="3">
                  <c:v>2.4157402321035479</c:v>
                </c:pt>
                <c:pt idx="4">
                  <c:v>2.3937863618176412</c:v>
                </c:pt>
                <c:pt idx="5">
                  <c:v>2.2375394064649714</c:v>
                </c:pt>
                <c:pt idx="6">
                  <c:v>2.1515166856257482</c:v>
                </c:pt>
                <c:pt idx="7">
                  <c:v>2.1597787131151351</c:v>
                </c:pt>
                <c:pt idx="8">
                  <c:v>2.0603018398529702</c:v>
                </c:pt>
                <c:pt idx="9">
                  <c:v>2.0264079384159661</c:v>
                </c:pt>
              </c:numCache>
            </c:numRef>
          </c:val>
          <c:extLst>
            <c:ext xmlns:c16="http://schemas.microsoft.com/office/drawing/2014/chart" uri="{C3380CC4-5D6E-409C-BE32-E72D297353CC}">
              <c16:uniqueId val="{00000006-7FAB-4DB5-9CE5-A3DCF13C09F7}"/>
            </c:ext>
          </c:extLst>
        </c:ser>
        <c:ser>
          <c:idx val="7"/>
          <c:order val="7"/>
          <c:tx>
            <c:strRef>
              <c:f>Images!$A$130</c:f>
              <c:strCache>
                <c:ptCount val="1"/>
                <c:pt idx="0">
                  <c:v>Meghalaya</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Images!$B$130:$K$130</c:f>
              <c:numCache>
                <c:formatCode>0</c:formatCode>
                <c:ptCount val="10"/>
                <c:pt idx="0">
                  <c:v>0.10477389279000003</c:v>
                </c:pt>
                <c:pt idx="1">
                  <c:v>0.10891070424150001</c:v>
                </c:pt>
                <c:pt idx="2">
                  <c:v>0.12068470606500002</c:v>
                </c:pt>
                <c:pt idx="3">
                  <c:v>0.1121403618615</c:v>
                </c:pt>
                <c:pt idx="4">
                  <c:v>0.10919567403150003</c:v>
                </c:pt>
                <c:pt idx="5">
                  <c:v>0.1267593120885</c:v>
                </c:pt>
                <c:pt idx="6">
                  <c:v>0.13579760392800003</c:v>
                </c:pt>
                <c:pt idx="7">
                  <c:v>0.11458635255899997</c:v>
                </c:pt>
                <c:pt idx="8">
                  <c:v>0.108459502074</c:v>
                </c:pt>
                <c:pt idx="9">
                  <c:v>0.10889645575200001</c:v>
                </c:pt>
              </c:numCache>
            </c:numRef>
          </c:val>
          <c:extLst>
            <c:ext xmlns:c16="http://schemas.microsoft.com/office/drawing/2014/chart" uri="{C3380CC4-5D6E-409C-BE32-E72D297353CC}">
              <c16:uniqueId val="{00000007-7FAB-4DB5-9CE5-A3DCF13C09F7}"/>
            </c:ext>
          </c:extLst>
        </c:ser>
        <c:ser>
          <c:idx val="8"/>
          <c:order val="8"/>
          <c:tx>
            <c:strRef>
              <c:f>Images!$A$131</c:f>
              <c:strCache>
                <c:ptCount val="1"/>
                <c:pt idx="0">
                  <c:v>Odisha</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Images!$B$131:$K$131</c:f>
              <c:numCache>
                <c:formatCode>0</c:formatCode>
                <c:ptCount val="10"/>
                <c:pt idx="0">
                  <c:v>1.8202037685647763</c:v>
                </c:pt>
                <c:pt idx="1">
                  <c:v>1.9090704894297308</c:v>
                </c:pt>
                <c:pt idx="2">
                  <c:v>2.07116968702476</c:v>
                </c:pt>
                <c:pt idx="3">
                  <c:v>2.2496277541785599</c:v>
                </c:pt>
                <c:pt idx="4">
                  <c:v>2.4160332476120403</c:v>
                </c:pt>
                <c:pt idx="5">
                  <c:v>2.3962236947900997</c:v>
                </c:pt>
                <c:pt idx="6">
                  <c:v>2.4203020993515003</c:v>
                </c:pt>
                <c:pt idx="7">
                  <c:v>2.42639377213716</c:v>
                </c:pt>
                <c:pt idx="8">
                  <c:v>2.4267890230932605</c:v>
                </c:pt>
                <c:pt idx="9">
                  <c:v>2.5572569534551204</c:v>
                </c:pt>
              </c:numCache>
            </c:numRef>
          </c:val>
          <c:extLst>
            <c:ext xmlns:c16="http://schemas.microsoft.com/office/drawing/2014/chart" uri="{C3380CC4-5D6E-409C-BE32-E72D297353CC}">
              <c16:uniqueId val="{00000008-7FAB-4DB5-9CE5-A3DCF13C09F7}"/>
            </c:ext>
          </c:extLst>
        </c:ser>
        <c:ser>
          <c:idx val="9"/>
          <c:order val="9"/>
          <c:tx>
            <c:strRef>
              <c:f>Images!$A$132</c:f>
              <c:strCache>
                <c:ptCount val="1"/>
                <c:pt idx="0">
                  <c:v>Telangana</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Images!$B$132:$K$132</c:f>
              <c:numCache>
                <c:formatCode>0</c:formatCode>
                <c:ptCount val="10"/>
                <c:pt idx="0">
                  <c:v>3.2030594497049401</c:v>
                </c:pt>
                <c:pt idx="1">
                  <c:v>3.0928699624573803</c:v>
                </c:pt>
                <c:pt idx="2">
                  <c:v>3.1266066031372204</c:v>
                </c:pt>
                <c:pt idx="3">
                  <c:v>3.2102364874297202</c:v>
                </c:pt>
                <c:pt idx="4">
                  <c:v>3.2970394324849801</c:v>
                </c:pt>
                <c:pt idx="5">
                  <c:v>3.2816089382907605</c:v>
                </c:pt>
                <c:pt idx="6">
                  <c:v>3.1351219875536405</c:v>
                </c:pt>
                <c:pt idx="7">
                  <c:v>3.2463036824731804</c:v>
                </c:pt>
                <c:pt idx="8">
                  <c:v>3.1042763275402199</c:v>
                </c:pt>
                <c:pt idx="9">
                  <c:v>3.0180266366909403</c:v>
                </c:pt>
              </c:numCache>
            </c:numRef>
          </c:val>
          <c:extLst>
            <c:ext xmlns:c16="http://schemas.microsoft.com/office/drawing/2014/chart" uri="{C3380CC4-5D6E-409C-BE32-E72D297353CC}">
              <c16:uniqueId val="{00000009-7FAB-4DB5-9CE5-A3DCF13C09F7}"/>
            </c:ext>
          </c:extLst>
        </c:ser>
        <c:ser>
          <c:idx val="10"/>
          <c:order val="10"/>
          <c:tx>
            <c:strRef>
              <c:f>Images!$A$133</c:f>
              <c:strCache>
                <c:ptCount val="1"/>
                <c:pt idx="0">
                  <c:v>Uttar Pradesh</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Images!$B$133:$K$133</c:f>
              <c:numCache>
                <c:formatCode>0</c:formatCode>
                <c:ptCount val="10"/>
                <c:pt idx="0">
                  <c:v>0.30381104261550007</c:v>
                </c:pt>
                <c:pt idx="1">
                  <c:v>0.24889736408250002</c:v>
                </c:pt>
                <c:pt idx="2">
                  <c:v>0.22088008422900002</c:v>
                </c:pt>
                <c:pt idx="3">
                  <c:v>0.22567707569399997</c:v>
                </c:pt>
                <c:pt idx="4">
                  <c:v>0.25615934423100001</c:v>
                </c:pt>
                <c:pt idx="5">
                  <c:v>0.28756301508900006</c:v>
                </c:pt>
                <c:pt idx="6">
                  <c:v>0.30425274579000006</c:v>
                </c:pt>
                <c:pt idx="7">
                  <c:v>0.30609555043199999</c:v>
                </c:pt>
                <c:pt idx="8">
                  <c:v>0.28617141261450002</c:v>
                </c:pt>
                <c:pt idx="9">
                  <c:v>0.283031995428</c:v>
                </c:pt>
              </c:numCache>
            </c:numRef>
          </c:val>
          <c:extLst>
            <c:ext xmlns:c16="http://schemas.microsoft.com/office/drawing/2014/chart" uri="{C3380CC4-5D6E-409C-BE32-E72D297353CC}">
              <c16:uniqueId val="{0000000A-7FAB-4DB5-9CE5-A3DCF13C09F7}"/>
            </c:ext>
          </c:extLst>
        </c:ser>
        <c:ser>
          <c:idx val="11"/>
          <c:order val="11"/>
          <c:tx>
            <c:strRef>
              <c:f>Images!$A$134</c:f>
              <c:strCache>
                <c:ptCount val="1"/>
                <c:pt idx="0">
                  <c:v>West Bengal</c:v>
                </c:pt>
              </c:strCache>
            </c:strRef>
          </c:tx>
          <c:invertIfNegative val="0"/>
          <c:cat>
            <c:numRef>
              <c:f>Images!$B$122:$K$122</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Images!$B$134:$K$134</c:f>
              <c:numCache>
                <c:formatCode>0</c:formatCode>
                <c:ptCount val="10"/>
                <c:pt idx="0">
                  <c:v>1.3209827024521192</c:v>
                </c:pt>
                <c:pt idx="1">
                  <c:v>1.2394834408555284</c:v>
                </c:pt>
                <c:pt idx="2">
                  <c:v>1.1735362188021277</c:v>
                </c:pt>
                <c:pt idx="3">
                  <c:v>1.1986218432726135</c:v>
                </c:pt>
                <c:pt idx="4">
                  <c:v>1.224410430792545</c:v>
                </c:pt>
                <c:pt idx="5">
                  <c:v>1.1560974889605959</c:v>
                </c:pt>
                <c:pt idx="6">
                  <c:v>1.0754698144286965</c:v>
                </c:pt>
                <c:pt idx="7">
                  <c:v>1.1042589743113822</c:v>
                </c:pt>
                <c:pt idx="8">
                  <c:v>1.1431514403300851</c:v>
                </c:pt>
                <c:pt idx="9">
                  <c:v>1.2278566018025496</c:v>
                </c:pt>
              </c:numCache>
            </c:numRef>
          </c:val>
          <c:extLst>
            <c:ext xmlns:c16="http://schemas.microsoft.com/office/drawing/2014/chart" uri="{C3380CC4-5D6E-409C-BE32-E72D297353CC}">
              <c16:uniqueId val="{0000000B-7FAB-4DB5-9CE5-A3DCF13C09F7}"/>
            </c:ext>
          </c:extLst>
        </c:ser>
        <c:ser>
          <c:idx val="12"/>
          <c:order val="12"/>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Images!$B$135:$K$135</c:f>
              <c:numCache>
                <c:formatCode>0</c:formatCode>
                <c:ptCount val="10"/>
                <c:pt idx="0">
                  <c:v>19.772728441732713</c:v>
                </c:pt>
                <c:pt idx="1">
                  <c:v>19.553553059813275</c:v>
                </c:pt>
                <c:pt idx="2">
                  <c:v>19.949152538515619</c:v>
                </c:pt>
                <c:pt idx="3">
                  <c:v>20.707788157472219</c:v>
                </c:pt>
                <c:pt idx="4">
                  <c:v>21.391351782046684</c:v>
                </c:pt>
                <c:pt idx="5">
                  <c:v>21.020730620625965</c:v>
                </c:pt>
                <c:pt idx="6">
                  <c:v>20.505122236622938</c:v>
                </c:pt>
                <c:pt idx="7">
                  <c:v>20.750172934209601</c:v>
                </c:pt>
                <c:pt idx="8">
                  <c:v>20.624373840327181</c:v>
                </c:pt>
                <c:pt idx="9">
                  <c:v>21.032480169327485</c:v>
                </c:pt>
              </c:numCache>
            </c:numRef>
          </c:val>
          <c:extLst>
            <c:ext xmlns:c16="http://schemas.microsoft.com/office/drawing/2014/chart" uri="{C3380CC4-5D6E-409C-BE32-E72D297353CC}">
              <c16:uniqueId val="{0000000C-7FAB-4DB5-9CE5-A3DCF13C09F7}"/>
            </c:ext>
          </c:extLst>
        </c:ser>
        <c:dLbls>
          <c:showLegendKey val="0"/>
          <c:showVal val="0"/>
          <c:showCatName val="0"/>
          <c:showSerName val="0"/>
          <c:showPercent val="0"/>
          <c:showBubbleSize val="0"/>
        </c:dLbls>
        <c:gapWidth val="150"/>
        <c:overlap val="100"/>
        <c:axId val="192229888"/>
        <c:axId val="191877056"/>
      </c:barChart>
      <c:catAx>
        <c:axId val="192229888"/>
        <c:scaling>
          <c:orientation val="minMax"/>
        </c:scaling>
        <c:delete val="0"/>
        <c:axPos val="b"/>
        <c:numFmt formatCode="0" sourceLinked="1"/>
        <c:majorTickMark val="out"/>
        <c:minorTickMark val="none"/>
        <c:tickLblPos val="nextTo"/>
        <c:crossAx val="191877056"/>
        <c:crosses val="autoZero"/>
        <c:auto val="1"/>
        <c:lblAlgn val="ctr"/>
        <c:lblOffset val="100"/>
        <c:noMultiLvlLbl val="0"/>
      </c:catAx>
      <c:valAx>
        <c:axId val="191877056"/>
        <c:scaling>
          <c:orientation val="minMax"/>
          <c:max val="25"/>
        </c:scaling>
        <c:delete val="0"/>
        <c:axPos val="l"/>
        <c:title>
          <c:tx>
            <c:rich>
              <a:bodyPr rot="-5400000" vert="horz"/>
              <a:lstStyle/>
              <a:p>
                <a:pPr>
                  <a:defRPr/>
                </a:pPr>
                <a:r>
                  <a:rPr lang="en-US"/>
                  <a:t>MtCO</a:t>
                </a:r>
                <a:r>
                  <a:rPr lang="en-US" baseline="-25000"/>
                  <a:t>2</a:t>
                </a:r>
                <a:r>
                  <a:rPr lang="en-US"/>
                  <a:t>e</a:t>
                </a:r>
              </a:p>
            </c:rich>
          </c:tx>
          <c:overlay val="0"/>
        </c:title>
        <c:numFmt formatCode="0" sourceLinked="1"/>
        <c:majorTickMark val="out"/>
        <c:minorTickMark val="none"/>
        <c:tickLblPos val="nextTo"/>
        <c:crossAx val="192229888"/>
        <c:crosses val="autoZero"/>
        <c:crossBetween val="between"/>
        <c:majorUnit val="5"/>
      </c:valAx>
    </c:plotArea>
    <c:legend>
      <c:legendPos val="b"/>
      <c:legendEntry>
        <c:idx val="12"/>
        <c:txPr>
          <a:bodyPr/>
          <a:lstStyle/>
          <a:p>
            <a:pPr>
              <a:defRPr sz="800" baseline="0">
                <a:solidFill>
                  <a:schemeClr val="bg1"/>
                </a:solidFill>
              </a:defRPr>
            </a:pPr>
            <a:endParaRPr lang="en-US"/>
          </a:p>
        </c:txPr>
      </c:legendEntry>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Emissions from 'Other' Sectors</a:t>
            </a:r>
          </a:p>
        </c:rich>
      </c:tx>
      <c:overlay val="1"/>
    </c:title>
    <c:autoTitleDeleted val="0"/>
    <c:plotArea>
      <c:layout/>
      <c:barChart>
        <c:barDir val="col"/>
        <c:grouping val="stacked"/>
        <c:varyColors val="0"/>
        <c:ser>
          <c:idx val="0"/>
          <c:order val="0"/>
          <c:tx>
            <c:strRef>
              <c:f>Images!$A$142</c:f>
              <c:strCache>
                <c:ptCount val="1"/>
                <c:pt idx="0">
                  <c:v>Residential</c:v>
                </c:pt>
              </c:strCache>
            </c:strRef>
          </c:tx>
          <c:invertIfNegative val="0"/>
          <c:cat>
            <c:numRef>
              <c:f>Images!$B$141:$K$141</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Images!$B$142:$K$142</c:f>
              <c:numCache>
                <c:formatCode>0</c:formatCode>
                <c:ptCount val="10"/>
                <c:pt idx="0">
                  <c:v>95.849335330920326</c:v>
                </c:pt>
                <c:pt idx="1">
                  <c:v>97.866279105749101</c:v>
                </c:pt>
                <c:pt idx="2">
                  <c:v>100.33046638242611</c:v>
                </c:pt>
                <c:pt idx="3">
                  <c:v>103.55581988496122</c:v>
                </c:pt>
                <c:pt idx="4">
                  <c:v>103.20396155644903</c:v>
                </c:pt>
                <c:pt idx="5">
                  <c:v>103.61475868079822</c:v>
                </c:pt>
                <c:pt idx="6">
                  <c:v>103.88628335189647</c:v>
                </c:pt>
                <c:pt idx="7">
                  <c:v>103.48374972070123</c:v>
                </c:pt>
                <c:pt idx="8">
                  <c:v>106.37166410390505</c:v>
                </c:pt>
                <c:pt idx="9">
                  <c:v>114.51983885959012</c:v>
                </c:pt>
              </c:numCache>
            </c:numRef>
          </c:val>
          <c:extLst>
            <c:ext xmlns:c16="http://schemas.microsoft.com/office/drawing/2014/chart" uri="{C3380CC4-5D6E-409C-BE32-E72D297353CC}">
              <c16:uniqueId val="{00000000-3777-4EF4-BA6E-D884E236D69D}"/>
            </c:ext>
          </c:extLst>
        </c:ser>
        <c:ser>
          <c:idx val="1"/>
          <c:order val="1"/>
          <c:tx>
            <c:strRef>
              <c:f>Images!$A$143</c:f>
              <c:strCache>
                <c:ptCount val="1"/>
                <c:pt idx="0">
                  <c:v>Commercial</c:v>
                </c:pt>
              </c:strCache>
            </c:strRef>
          </c:tx>
          <c:invertIfNegative val="0"/>
          <c:cat>
            <c:numRef>
              <c:f>Images!$B$141:$K$141</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Images!$B$143:$K$143</c:f>
              <c:numCache>
                <c:formatCode>0</c:formatCode>
                <c:ptCount val="10"/>
                <c:pt idx="0">
                  <c:v>3.5148867444169514</c:v>
                </c:pt>
                <c:pt idx="1">
                  <c:v>4.2532325581536172</c:v>
                </c:pt>
                <c:pt idx="2">
                  <c:v>5.2775966809755408</c:v>
                </c:pt>
                <c:pt idx="3">
                  <c:v>6.0175433224311403</c:v>
                </c:pt>
                <c:pt idx="4">
                  <c:v>6.8691909067346062</c:v>
                </c:pt>
                <c:pt idx="5">
                  <c:v>7.4652272677637201</c:v>
                </c:pt>
                <c:pt idx="6">
                  <c:v>7.9744013927049169</c:v>
                </c:pt>
                <c:pt idx="7">
                  <c:v>8.5491289058781081</c:v>
                </c:pt>
                <c:pt idx="8">
                  <c:v>8.7428811559831097</c:v>
                </c:pt>
                <c:pt idx="9">
                  <c:v>8.4524439919381873</c:v>
                </c:pt>
              </c:numCache>
            </c:numRef>
          </c:val>
          <c:extLst>
            <c:ext xmlns:c16="http://schemas.microsoft.com/office/drawing/2014/chart" uri="{C3380CC4-5D6E-409C-BE32-E72D297353CC}">
              <c16:uniqueId val="{00000001-3777-4EF4-BA6E-D884E236D69D}"/>
            </c:ext>
          </c:extLst>
        </c:ser>
        <c:ser>
          <c:idx val="2"/>
          <c:order val="2"/>
          <c:tx>
            <c:strRef>
              <c:f>Images!$A$144</c:f>
              <c:strCache>
                <c:ptCount val="1"/>
                <c:pt idx="0">
                  <c:v>Agriculture</c:v>
                </c:pt>
              </c:strCache>
            </c:strRef>
          </c:tx>
          <c:invertIfNegative val="0"/>
          <c:cat>
            <c:numRef>
              <c:f>Images!$B$141:$K$141</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Images!$B$144:$K$144</c:f>
              <c:numCache>
                <c:formatCode>0</c:formatCode>
                <c:ptCount val="10"/>
                <c:pt idx="0">
                  <c:v>14.30174497489811</c:v>
                </c:pt>
                <c:pt idx="1">
                  <c:v>15.278105845621754</c:v>
                </c:pt>
                <c:pt idx="2">
                  <c:v>18.964055469862021</c:v>
                </c:pt>
                <c:pt idx="3">
                  <c:v>19.587913328946208</c:v>
                </c:pt>
                <c:pt idx="4">
                  <c:v>21.097201703257646</c:v>
                </c:pt>
                <c:pt idx="5">
                  <c:v>22.134501492494248</c:v>
                </c:pt>
                <c:pt idx="6">
                  <c:v>23.731490741503546</c:v>
                </c:pt>
                <c:pt idx="7">
                  <c:v>25.452994923318556</c:v>
                </c:pt>
                <c:pt idx="8">
                  <c:v>26.451450568268328</c:v>
                </c:pt>
                <c:pt idx="9">
                  <c:v>25.964856739965175</c:v>
                </c:pt>
              </c:numCache>
            </c:numRef>
          </c:val>
          <c:extLst>
            <c:ext xmlns:c16="http://schemas.microsoft.com/office/drawing/2014/chart" uri="{C3380CC4-5D6E-409C-BE32-E72D297353CC}">
              <c16:uniqueId val="{00000002-3777-4EF4-BA6E-D884E236D69D}"/>
            </c:ext>
          </c:extLst>
        </c:ser>
        <c:ser>
          <c:idx val="3"/>
          <c:order val="3"/>
          <c:tx>
            <c:strRef>
              <c:f>Images!$A$145</c:f>
              <c:strCache>
                <c:ptCount val="1"/>
                <c:pt idx="0">
                  <c:v>Fisheries</c:v>
                </c:pt>
              </c:strCache>
            </c:strRef>
          </c:tx>
          <c:invertIfNegative val="0"/>
          <c:cat>
            <c:numRef>
              <c:f>Images!$B$141:$K$141</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Images!$B$145:$K$145</c:f>
              <c:numCache>
                <c:formatCode>0</c:formatCode>
                <c:ptCount val="10"/>
                <c:pt idx="0">
                  <c:v>3.1244841885464889</c:v>
                </c:pt>
                <c:pt idx="1">
                  <c:v>3.3300278157018233</c:v>
                </c:pt>
                <c:pt idx="2">
                  <c:v>3.5410841224088037</c:v>
                </c:pt>
                <c:pt idx="3">
                  <c:v>3.7506988932614282</c:v>
                </c:pt>
                <c:pt idx="4">
                  <c:v>3.9702407941695355</c:v>
                </c:pt>
                <c:pt idx="5">
                  <c:v>4.3477987027093485</c:v>
                </c:pt>
                <c:pt idx="6">
                  <c:v>4.4896208554429071</c:v>
                </c:pt>
                <c:pt idx="7">
                  <c:v>4.65956343150149</c:v>
                </c:pt>
                <c:pt idx="8">
                  <c:v>4.8758560747339823</c:v>
                </c:pt>
                <c:pt idx="9">
                  <c:v>5.1520358723574304</c:v>
                </c:pt>
              </c:numCache>
            </c:numRef>
          </c:val>
          <c:extLst>
            <c:ext xmlns:c16="http://schemas.microsoft.com/office/drawing/2014/chart" uri="{C3380CC4-5D6E-409C-BE32-E72D297353CC}">
              <c16:uniqueId val="{00000003-3777-4EF4-BA6E-D884E236D69D}"/>
            </c:ext>
          </c:extLst>
        </c:ser>
        <c:ser>
          <c:idx val="4"/>
          <c:order val="4"/>
          <c:tx>
            <c:strRef>
              <c:f>Images!$A$146</c:f>
              <c:strCache>
                <c:ptCount val="1"/>
                <c:pt idx="0">
                  <c:v>Total</c:v>
                </c:pt>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Images!$B$141:$K$141</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Images!$B$146:$K$146</c:f>
              <c:numCache>
                <c:formatCode>0</c:formatCode>
                <c:ptCount val="10"/>
                <c:pt idx="0">
                  <c:v>116.79045123878188</c:v>
                </c:pt>
                <c:pt idx="1">
                  <c:v>120.72764532522629</c:v>
                </c:pt>
                <c:pt idx="2">
                  <c:v>128.11320265567247</c:v>
                </c:pt>
                <c:pt idx="3">
                  <c:v>132.91197542959998</c:v>
                </c:pt>
                <c:pt idx="4">
                  <c:v>135.14059496061083</c:v>
                </c:pt>
                <c:pt idx="5">
                  <c:v>137.56228614376553</c:v>
                </c:pt>
                <c:pt idx="6">
                  <c:v>140.08179634154783</c:v>
                </c:pt>
                <c:pt idx="7">
                  <c:v>142.14543698139937</c:v>
                </c:pt>
                <c:pt idx="8">
                  <c:v>146.44185190289045</c:v>
                </c:pt>
                <c:pt idx="9">
                  <c:v>154.08917546385092</c:v>
                </c:pt>
              </c:numCache>
            </c:numRef>
          </c:val>
          <c:extLst>
            <c:ext xmlns:c16="http://schemas.microsoft.com/office/drawing/2014/chart" uri="{C3380CC4-5D6E-409C-BE32-E72D297353CC}">
              <c16:uniqueId val="{00000004-3777-4EF4-BA6E-D884E236D69D}"/>
            </c:ext>
          </c:extLst>
        </c:ser>
        <c:dLbls>
          <c:showLegendKey val="0"/>
          <c:showVal val="0"/>
          <c:showCatName val="0"/>
          <c:showSerName val="0"/>
          <c:showPercent val="0"/>
          <c:showBubbleSize val="0"/>
        </c:dLbls>
        <c:gapWidth val="150"/>
        <c:overlap val="100"/>
        <c:axId val="181957632"/>
        <c:axId val="181882240"/>
      </c:barChart>
      <c:catAx>
        <c:axId val="181957632"/>
        <c:scaling>
          <c:orientation val="minMax"/>
        </c:scaling>
        <c:delete val="0"/>
        <c:axPos val="b"/>
        <c:numFmt formatCode="0" sourceLinked="1"/>
        <c:majorTickMark val="out"/>
        <c:minorTickMark val="none"/>
        <c:tickLblPos val="nextTo"/>
        <c:crossAx val="181882240"/>
        <c:crosses val="autoZero"/>
        <c:auto val="1"/>
        <c:lblAlgn val="ctr"/>
        <c:lblOffset val="100"/>
        <c:noMultiLvlLbl val="0"/>
      </c:catAx>
      <c:valAx>
        <c:axId val="181882240"/>
        <c:scaling>
          <c:orientation val="minMax"/>
          <c:max val="180"/>
        </c:scaling>
        <c:delete val="0"/>
        <c:axPos val="l"/>
        <c:title>
          <c:tx>
            <c:rich>
              <a:bodyPr rot="-5400000" vert="horz"/>
              <a:lstStyle/>
              <a:p>
                <a:pPr>
                  <a:defRPr/>
                </a:pPr>
                <a:r>
                  <a:rPr lang="en-US"/>
                  <a:t>MtCO</a:t>
                </a:r>
                <a:r>
                  <a:rPr lang="en-US" baseline="-25000"/>
                  <a:t>2</a:t>
                </a:r>
                <a:r>
                  <a:rPr lang="en-US"/>
                  <a:t>e</a:t>
                </a:r>
              </a:p>
            </c:rich>
          </c:tx>
          <c:overlay val="0"/>
        </c:title>
        <c:numFmt formatCode="0" sourceLinked="1"/>
        <c:majorTickMark val="out"/>
        <c:minorTickMark val="none"/>
        <c:tickLblPos val="nextTo"/>
        <c:crossAx val="181957632"/>
        <c:crosses val="autoZero"/>
        <c:crossBetween val="between"/>
        <c:majorUnit val="2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1467</xdr:colOff>
      <xdr:row>5</xdr:row>
      <xdr:rowOff>319470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90600"/>
          <a:ext cx="1467" cy="767145"/>
        </a:xfrm>
        <a:prstGeom prst="rect">
          <a:avLst/>
        </a:prstGeom>
      </xdr:spPr>
    </xdr:pic>
    <xdr:clientData/>
  </xdr:twoCellAnchor>
  <xdr:twoCellAnchor editAs="oneCell">
    <xdr:from>
      <xdr:col>4</xdr:col>
      <xdr:colOff>2460296</xdr:colOff>
      <xdr:row>0</xdr:row>
      <xdr:rowOff>135320</xdr:rowOff>
    </xdr:from>
    <xdr:to>
      <xdr:col>4</xdr:col>
      <xdr:colOff>2461763</xdr:colOff>
      <xdr:row>3</xdr:row>
      <xdr:rowOff>133536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4096" y="135320"/>
          <a:ext cx="1467" cy="741166"/>
        </a:xfrm>
        <a:prstGeom prst="rect">
          <a:avLst/>
        </a:prstGeom>
      </xdr:spPr>
    </xdr:pic>
    <xdr:clientData/>
  </xdr:twoCellAnchor>
  <xdr:twoCellAnchor editAs="oneCell">
    <xdr:from>
      <xdr:col>4</xdr:col>
      <xdr:colOff>2540000</xdr:colOff>
      <xdr:row>1</xdr:row>
      <xdr:rowOff>15875</xdr:rowOff>
    </xdr:from>
    <xdr:to>
      <xdr:col>4</xdr:col>
      <xdr:colOff>4222750</xdr:colOff>
      <xdr:row>4</xdr:row>
      <xdr:rowOff>238125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70625" y="269875"/>
          <a:ext cx="1682750" cy="984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233361</xdr:colOff>
      <xdr:row>3</xdr:row>
      <xdr:rowOff>47624</xdr:rowOff>
    </xdr:from>
    <xdr:to>
      <xdr:col>21</xdr:col>
      <xdr:colOff>123824</xdr:colOff>
      <xdr:row>22</xdr:row>
      <xdr:rowOff>171449</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457200</xdr:colOff>
      <xdr:row>24</xdr:row>
      <xdr:rowOff>9525</xdr:rowOff>
    </xdr:from>
    <xdr:to>
      <xdr:col>20</xdr:col>
      <xdr:colOff>461962</xdr:colOff>
      <xdr:row>38</xdr:row>
      <xdr:rowOff>180975</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447674</xdr:colOff>
      <xdr:row>48</xdr:row>
      <xdr:rowOff>95250</xdr:rowOff>
    </xdr:from>
    <xdr:to>
      <xdr:col>20</xdr:col>
      <xdr:colOff>76199</xdr:colOff>
      <xdr:row>67</xdr:row>
      <xdr:rowOff>142875</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571499</xdr:colOff>
      <xdr:row>47</xdr:row>
      <xdr:rowOff>0</xdr:rowOff>
    </xdr:from>
    <xdr:to>
      <xdr:col>30</xdr:col>
      <xdr:colOff>409574</xdr:colOff>
      <xdr:row>68</xdr:row>
      <xdr:rowOff>171451</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285749</xdr:colOff>
      <xdr:row>76</xdr:row>
      <xdr:rowOff>85724</xdr:rowOff>
    </xdr:from>
    <xdr:to>
      <xdr:col>21</xdr:col>
      <xdr:colOff>219075</xdr:colOff>
      <xdr:row>100</xdr:row>
      <xdr:rowOff>28575</xdr:rowOff>
    </xdr:to>
    <xdr:graphicFrame macro="">
      <xdr:nvGraphicFramePr>
        <xdr:cNvPr id="7" name="Chart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190500</xdr:colOff>
      <xdr:row>76</xdr:row>
      <xdr:rowOff>171451</xdr:rowOff>
    </xdr:from>
    <xdr:to>
      <xdr:col>31</xdr:col>
      <xdr:colOff>333375</xdr:colOff>
      <xdr:row>99</xdr:row>
      <xdr:rowOff>123825</xdr:rowOff>
    </xdr:to>
    <xdr:graphicFrame macro="">
      <xdr:nvGraphicFramePr>
        <xdr:cNvPr id="8" name="Chart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233362</xdr:colOff>
      <xdr:row>119</xdr:row>
      <xdr:rowOff>38099</xdr:rowOff>
    </xdr:from>
    <xdr:to>
      <xdr:col>18</xdr:col>
      <xdr:colOff>571500</xdr:colOff>
      <xdr:row>137</xdr:row>
      <xdr:rowOff>38100</xdr:rowOff>
    </xdr:to>
    <xdr:graphicFrame macro="">
      <xdr:nvGraphicFramePr>
        <xdr:cNvPr id="9" name="Chart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214311</xdr:colOff>
      <xdr:row>119</xdr:row>
      <xdr:rowOff>123824</xdr:rowOff>
    </xdr:from>
    <xdr:to>
      <xdr:col>28</xdr:col>
      <xdr:colOff>190500</xdr:colOff>
      <xdr:row>136</xdr:row>
      <xdr:rowOff>114300</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604836</xdr:colOff>
      <xdr:row>145</xdr:row>
      <xdr:rowOff>38099</xdr:rowOff>
    </xdr:from>
    <xdr:to>
      <xdr:col>19</xdr:col>
      <xdr:colOff>495299</xdr:colOff>
      <xdr:row>166</xdr:row>
      <xdr:rowOff>9524</xdr:rowOff>
    </xdr:to>
    <xdr:graphicFrame macro="">
      <xdr:nvGraphicFramePr>
        <xdr:cNvPr id="11" name="Chart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366711</xdr:colOff>
      <xdr:row>145</xdr:row>
      <xdr:rowOff>133350</xdr:rowOff>
    </xdr:from>
    <xdr:to>
      <xdr:col>31</xdr:col>
      <xdr:colOff>257175</xdr:colOff>
      <xdr:row>166</xdr:row>
      <xdr:rowOff>38100</xdr:rowOff>
    </xdr:to>
    <xdr:graphicFrame macro="">
      <xdr:nvGraphicFramePr>
        <xdr:cNvPr id="12" name="Chart 11">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ell -1" refreshedDate="43005.638574074073" createdVersion="4" refreshedVersion="6" minRefreshableVersion="3" recordCount="7987">
  <cacheSource type="worksheet">
    <worksheetSource ref="A1:U7988" sheet="GHG Estimation"/>
  </cacheSource>
  <cacheFields count="21">
    <cacheField name="Level 1" numFmtId="0">
      <sharedItems count="5">
        <s v="Energy"/>
        <s v="Agriculture" u="1"/>
        <s v="Land Use Land Use Change and Forestry" u="1"/>
        <s v="Waste" u="1"/>
        <s v="Industrial Process and Product Use" u="1"/>
      </sharedItems>
    </cacheField>
    <cacheField name="Level 2" numFmtId="0">
      <sharedItems count="19">
        <s v="Fuel Combustion Emissions"/>
        <s v="Fugitive Emissions"/>
        <s v="Mineral Industry" u="1"/>
        <s v="Grasslands" u="1"/>
        <s v="Agriculture Soils" u="1"/>
        <s v="Forestland" u="1"/>
        <s v="Solid Waste Disposal" u="1"/>
        <s v="Manure Management" u="1"/>
        <s v="Industrial Wastewater" u="1"/>
        <s v="Settlements" u="1"/>
        <s v="Cropland" u="1"/>
        <s v="Metal Industry" u="1"/>
        <s v="Non-Energy Products from Fuels and Solvent Use" u="1"/>
        <s v="Biomass Burning" u="1"/>
        <s v="Residue Burning" u="1"/>
        <s v="Rice Cultivation" u="1"/>
        <s v="Enteric Fermentation" u="1"/>
        <s v="Domestic Wastewater" u="1"/>
        <s v="Chemical Industry" u="1"/>
      </sharedItems>
    </cacheField>
    <cacheField name="Level 3" numFmtId="0">
      <sharedItems containsBlank="1" count="66">
        <s v="Transport"/>
        <s v="Residential"/>
        <s v="Commercial"/>
        <s v="Agriculture"/>
        <s v="Fisheries"/>
        <s v="Industries"/>
        <s v="Fuel Production"/>
        <s v="Public Electricity Generation"/>
        <s v="Cement Production" u="1"/>
        <s v="Wood and wood products" u="1"/>
        <m u="1"/>
        <s v="Other Energy Industries" u="1"/>
        <s v="Dairy" u="1"/>
        <s v="Construction" u="1"/>
        <s v="Parrafin Wax use" u="1"/>
        <s v="Ethylene Oxide" u="1"/>
        <s v="Ethylene Dichloride and Vinyl Chloride Monomer" u="1"/>
        <s v="Lime Production" u="1"/>
        <s v="Iron and Steel" u="1"/>
        <s v="Other Process Uses of Carbonates" u="1"/>
        <s v="Petroleum" u="1"/>
        <s v="Zinc Production" u="1"/>
        <s v="Methanol" u="1"/>
        <s v="Non-specified Industry" u="1"/>
        <s v="Rubber" u="1"/>
        <s v="Beer" u="1"/>
        <s v="Petroleum Refining" u="1"/>
        <s v="Glass Production" u="1"/>
        <s v="Magnesium Production " u="1"/>
        <s v="Ammonia Production" u="1"/>
        <s v="Iron and Steel Production" u="1"/>
        <s v="Captive Emissions" u="1"/>
        <s v="Lead Production" u="1"/>
        <s v="Soda Ash Production" u="1"/>
        <s v="Soft drink" u="1"/>
        <s v="Carbide Production" u="1"/>
        <s v="Ethylene" u="1"/>
        <s v="Ferroalloys Production" u="1"/>
        <s v="Fertilizers" u="1"/>
        <s v="Coffee" u="1"/>
        <s v="Pulp &amp; Paper" u="1"/>
        <s v="Adipic Acid Production" u="1"/>
        <s v="Transport Equipment" u="1"/>
        <s v="Direct" u="1"/>
        <s v="Indirect" u="1"/>
        <s v="Iron &amp; Steel" u="1"/>
        <s v="Other" u="1"/>
        <s v="Non-Ferrous Metals" u="1"/>
        <s v="Carbon Black" u="1"/>
        <s v="Chemicals &amp; fertilisers" u="1"/>
        <s v="Pulp, Paper and Print" u="1"/>
        <s v="Textile and Leather" u="1"/>
        <s v="Non-Metallic Minerals" u="1"/>
        <s v="Meat" u="1"/>
        <s v="Aluminium Production" u="1"/>
        <s v="Tannery" u="1"/>
        <s v="Food Processing, Beverages and Tobacco" u="1"/>
        <s v="Sugar" u="1"/>
        <s v="Titanium Dioxide Production" u="1"/>
        <s v="Acrylonitrile" u="1"/>
        <s v="Lubricant Use" u="1"/>
        <s v="Manufacture of Solid Fuels" u="1"/>
        <s v="Caprolactam, Glyoxal and Glyoxylic Acid Production" u="1"/>
        <s v="Mining and Quarrying" u="1"/>
        <s v="Nitric Acid Production" u="1"/>
        <s v="Machinery" u="1"/>
      </sharedItems>
    </cacheField>
    <cacheField name="Level 4" numFmtId="0">
      <sharedItems/>
    </cacheField>
    <cacheField name="Level 5" numFmtId="0">
      <sharedItems/>
    </cacheField>
    <cacheField name="Level 6" numFmtId="0">
      <sharedItems containsBlank="1"/>
    </cacheField>
    <cacheField name="Emission / Removal / Bunker" numFmtId="0">
      <sharedItems/>
    </cacheField>
    <cacheField name="Gas" numFmtId="0">
      <sharedItems count="5">
        <s v="CO2 (t)"/>
        <s v="CH4 (t)"/>
        <s v="N2O (t)"/>
        <s v="CO2e (t) GWP-AR2"/>
        <s v="CO2e (t) GTP-AR2"/>
      </sharedItems>
    </cacheField>
    <cacheField name="State" numFmtId="0">
      <sharedItems containsBlank="1" count="38">
        <s v="Andhra Pradesh"/>
        <s v="Andaman &amp; Nicobar Islands"/>
        <s v="Arunachal Pradesh"/>
        <s v="Assam"/>
        <s v="Bihar"/>
        <s v="Chandigarh"/>
        <s v="Chhattisgarh"/>
        <s v="Dadra &amp; Nagar Haveli"/>
        <s v="Daman &amp; Diu"/>
        <s v="Delhi"/>
        <s v="Goa"/>
        <s v="Gujarat"/>
        <s v="Haryana"/>
        <s v="Himachal Pradesh"/>
        <s v="Jammu &amp; Kashmir"/>
        <s v="Jharkhand"/>
        <s v="Karnataka"/>
        <s v="Kerala"/>
        <s v="Lakshadweep"/>
        <s v="Madhya Pradesh"/>
        <s v="Maharashtra"/>
        <s v="Manipur"/>
        <s v="Meghalaya"/>
        <s v="Mizoram"/>
        <s v="Nagaland"/>
        <s v="Odisha"/>
        <s v="Puducherry"/>
        <s v="Punjab"/>
        <s v="Rajasthan"/>
        <s v="Sikkim"/>
        <s v="Tamil Nadu"/>
        <s v="Telangana"/>
        <s v="Tripura"/>
        <s v="Uttar Pradesh"/>
        <s v="Uttarakhand"/>
        <s v="West Bengal"/>
        <m u="1"/>
        <s v="Orissa" u="1"/>
      </sharedItems>
    </cacheField>
    <cacheField name="Economic Activity" numFmtId="0">
      <sharedItems containsBlank="1"/>
    </cacheField>
    <cacheField name="Product" numFmtId="0">
      <sharedItems containsNonDate="0" containsString="0" containsBlank="1"/>
    </cacheField>
    <cacheField name="2005" numFmtId="0">
      <sharedItems containsSemiMixedTypes="0" containsString="0" containsNumber="1" minValue="0" maxValue="100557718.41452943"/>
    </cacheField>
    <cacheField name="2006" numFmtId="0">
      <sharedItems containsSemiMixedTypes="0" containsString="0" containsNumber="1" minValue="0" maxValue="90271837.185878575"/>
    </cacheField>
    <cacheField name="2007" numFmtId="0">
      <sharedItems containsSemiMixedTypes="0" containsString="0" containsNumber="1" minValue="0" maxValue="97153160.740126252"/>
    </cacheField>
    <cacheField name="2008" numFmtId="0">
      <sharedItems containsSemiMixedTypes="0" containsString="0" containsNumber="1" minValue="0" maxValue="101276986.62295857"/>
    </cacheField>
    <cacheField name="2009" numFmtId="0">
      <sharedItems containsSemiMixedTypes="0" containsString="0" containsNumber="1" minValue="0" maxValue="102623454.78700629"/>
    </cacheField>
    <cacheField name="2010" numFmtId="0">
      <sharedItems containsSemiMixedTypes="0" containsString="0" containsNumber="1" minValue="0" maxValue="108070144.52260599"/>
    </cacheField>
    <cacheField name="2011" numFmtId="0">
      <sharedItems containsSemiMixedTypes="0" containsString="0" containsNumber="1" minValue="0" maxValue="115359516.88989703"/>
    </cacheField>
    <cacheField name="2012" numFmtId="0">
      <sharedItems containsSemiMixedTypes="0" containsString="0" containsNumber="1" minValue="0" maxValue="122723593.4887269"/>
    </cacheField>
    <cacheField name="2013" numFmtId="0">
      <sharedItems containsSemiMixedTypes="0" containsString="0" containsNumber="1" minValue="0" maxValue="134955675.73402911"/>
    </cacheField>
    <cacheField name="2014" numFmtId="0">
      <sharedItems containsSemiMixedTypes="0" containsString="0" containsNumber="1" minValue="0" maxValue="142297374.543334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987">
  <r>
    <x v="0"/>
    <x v="0"/>
    <x v="0"/>
    <s v="Road"/>
    <s v="Motor Spirit "/>
    <m/>
    <s v="Emissions"/>
    <x v="0"/>
    <x v="0"/>
    <s v="Transport"/>
    <m/>
    <n v="1807602.4370249999"/>
    <n v="1926242.2005749997"/>
    <n v="2219065.5217499994"/>
    <n v="2533701.1218749997"/>
    <n v="2862934.5244499999"/>
    <n v="3206658.2798249996"/>
    <n v="3513902.8790249992"/>
    <n v="3745464.5497499998"/>
    <n v="4104545.9301"/>
    <n v="2882083.5870749997"/>
  </r>
  <r>
    <x v="0"/>
    <x v="0"/>
    <x v="0"/>
    <s v="Road"/>
    <s v="Motor Spirit "/>
    <m/>
    <s v="Emissions"/>
    <x v="0"/>
    <x v="1"/>
    <m/>
    <m/>
    <n v="19701.660824999995"/>
    <n v="18312.490349999996"/>
    <n v="22065.553124999999"/>
    <n v="24314.320799999998"/>
    <n v="27583.860149999997"/>
    <n v="30423.600899999998"/>
    <n v="31613.222024999995"/>
    <n v="32680.043549999995"/>
    <n v="34744.611825"/>
    <n v="37361.778299999998"/>
  </r>
  <r>
    <x v="0"/>
    <x v="0"/>
    <x v="0"/>
    <s v="Road"/>
    <s v="Motor Spirit "/>
    <m/>
    <s v="Emissions"/>
    <x v="0"/>
    <x v="2"/>
    <m/>
    <m/>
    <n v="38513.024549999995"/>
    <n v="37269.678599999992"/>
    <n v="40922.96669999999"/>
    <n v="44560.904849999999"/>
    <n v="54315.798075000006"/>
    <n v="58099.560749999997"/>
    <n v="63702.292499999989"/>
    <n v="68706.376199999984"/>
    <n v="79128.992249999996"/>
    <n v="84823.823699999994"/>
  </r>
  <r>
    <x v="0"/>
    <x v="0"/>
    <x v="0"/>
    <s v="Road"/>
    <s v="Motor Spirit "/>
    <m/>
    <s v="Emissions"/>
    <x v="0"/>
    <x v="3"/>
    <m/>
    <m/>
    <n v="287113.13977499993"/>
    <n v="292017.44879999995"/>
    <n v="316301.06969999999"/>
    <n v="341705.23694999999"/>
    <n v="393380.84362499992"/>
    <n v="444342.67762500001"/>
    <n v="489318.03112499992"/>
    <n v="511283.8095749999"/>
    <n v="565054.68442499998"/>
    <n v="650929.97970000003"/>
  </r>
  <r>
    <x v="0"/>
    <x v="0"/>
    <x v="0"/>
    <s v="Road"/>
    <s v="Motor Spirit "/>
    <m/>
    <s v="Emissions"/>
    <x v="0"/>
    <x v="4"/>
    <m/>
    <m/>
    <n v="373456.60852499999"/>
    <n v="395614.26134999999"/>
    <n v="460851.54884999996"/>
    <n v="547010.81819999998"/>
    <n v="675919.69829999993"/>
    <n v="802495.38599999982"/>
    <n v="892139.09399999992"/>
    <n v="968643.24479999987"/>
    <n v="1110645.63225"/>
    <n v="1283332.5697499998"/>
  </r>
  <r>
    <x v="0"/>
    <x v="0"/>
    <x v="0"/>
    <s v="Road"/>
    <s v="Motor Spirit "/>
    <m/>
    <s v="Emissions"/>
    <x v="0"/>
    <x v="5"/>
    <m/>
    <m/>
    <n v="189518.15767499999"/>
    <n v="193969.643175"/>
    <n v="205942.60417499996"/>
    <n v="225314.24107499997"/>
    <n v="251716.15507499999"/>
    <n v="274564.55564999999"/>
    <n v="273543.78397499997"/>
    <n v="258807.83197499998"/>
    <n v="252798.32655"/>
    <n v="259130.18092499996"/>
  </r>
  <r>
    <x v="0"/>
    <x v="0"/>
    <x v="0"/>
    <s v="Road"/>
    <s v="Motor Spirit "/>
    <m/>
    <s v="Emissions"/>
    <x v="0"/>
    <x v="6"/>
    <m/>
    <m/>
    <n v="352611.37642499991"/>
    <n v="380118.48682499997"/>
    <n v="448709.73840000003"/>
    <n v="524101.01782499999"/>
    <n v="615249.02092499984"/>
    <n v="697056.57944999996"/>
    <n v="762877.16504999995"/>
    <n v="819434.05582500005"/>
    <n v="921058.3997999999"/>
    <n v="1060389.89595"/>
  </r>
  <r>
    <x v="0"/>
    <x v="0"/>
    <x v="0"/>
    <s v="Road"/>
    <s v="Motor Spirit "/>
    <m/>
    <s v="Emissions"/>
    <x v="0"/>
    <x v="7"/>
    <m/>
    <m/>
    <n v="25250.667750000004"/>
    <n v="29533.303799999994"/>
    <n v="33416.84115"/>
    <n v="35373.959774999996"/>
    <n v="35941.907925"/>
    <n v="37116.179100000001"/>
    <n v="37899.026550000002"/>
    <n v="37185.253875000002"/>
    <n v="38559.07439999999"/>
    <n v="43141.034475"/>
  </r>
  <r>
    <x v="0"/>
    <x v="0"/>
    <x v="0"/>
    <s v="Road"/>
    <s v="Motor Spirit "/>
    <m/>
    <s v="Emissions"/>
    <x v="0"/>
    <x v="8"/>
    <m/>
    <m/>
    <n v="28681.381574999999"/>
    <n v="31006.898999999994"/>
    <n v="35941.907925"/>
    <n v="38973.523050000003"/>
    <n v="40777.142174999994"/>
    <n v="42695.885925000002"/>
    <n v="45128.853000000003"/>
    <n v="47408.320574999991"/>
    <n v="47769.044399999992"/>
    <n v="49802.912774999983"/>
  </r>
  <r>
    <x v="0"/>
    <x v="0"/>
    <x v="0"/>
    <s v="Road"/>
    <s v="Motor Spirit "/>
    <m/>
    <s v="Emissions"/>
    <x v="0"/>
    <x v="9"/>
    <m/>
    <m/>
    <n v="2047176.7816499998"/>
    <n v="2136367.666125"/>
    <n v="2263480.6020749998"/>
    <n v="2330352.6592499996"/>
    <n v="2443857.8645250006"/>
    <n v="2520216.1908"/>
    <n v="2504444.1171749998"/>
    <n v="2435668.6662000003"/>
    <n v="2439076.3550999998"/>
    <n v="2525703.7979250001"/>
  </r>
  <r>
    <x v="0"/>
    <x v="0"/>
    <x v="0"/>
    <s v="Road"/>
    <s v="Motor Spirit "/>
    <m/>
    <s v="Emissions"/>
    <x v="0"/>
    <x v="10"/>
    <m/>
    <m/>
    <n v="202619.33999999997"/>
    <n v="220463.65687499999"/>
    <n v="240096.24292499997"/>
    <n v="254770.79512499998"/>
    <n v="279960.06307499995"/>
    <n v="300360.14662499999"/>
    <n v="316423.86929999996"/>
    <n v="350623.55789999996"/>
    <n v="383449.42597499996"/>
    <n v="422637.84832499991"/>
  </r>
  <r>
    <x v="0"/>
    <x v="0"/>
    <x v="0"/>
    <s v="Road"/>
    <s v="Motor Spirit "/>
    <m/>
    <s v="Emissions"/>
    <x v="0"/>
    <x v="11"/>
    <m/>
    <m/>
    <n v="1940087.8554750001"/>
    <n v="1934922.5972999996"/>
    <n v="2239903.0788749997"/>
    <n v="2436873.6372749992"/>
    <n v="2694898.6217999994"/>
    <n v="2979026.1962999995"/>
    <n v="3178368.3219749997"/>
    <n v="3356120.7429749994"/>
    <n v="3625090.2418499999"/>
    <n v="4008102.1942499992"/>
  </r>
  <r>
    <x v="0"/>
    <x v="0"/>
    <x v="0"/>
    <s v="Road"/>
    <s v="Motor Spirit "/>
    <m/>
    <s v="Emissions"/>
    <x v="0"/>
    <x v="12"/>
    <m/>
    <m/>
    <n v="968213.44619999989"/>
    <n v="1091320.0451999998"/>
    <n v="1300347.9893249997"/>
    <n v="1446817.2122249999"/>
    <n v="1655561.182275"/>
    <n v="1865586.8731499994"/>
    <n v="1941745.650075"/>
    <n v="1928621.442825"/>
    <n v="2010022.2276749997"/>
    <n v="2175886.1124"/>
  </r>
  <r>
    <x v="0"/>
    <x v="0"/>
    <x v="0"/>
    <s v="Road"/>
    <s v="Motor Spirit "/>
    <m/>
    <s v="Emissions"/>
    <x v="0"/>
    <x v="13"/>
    <m/>
    <m/>
    <n v="182495.55554999996"/>
    <n v="192457.67309999999"/>
    <n v="213134.05574999997"/>
    <n v="232098.91897499995"/>
    <n v="270688.69327499997"/>
    <n v="311343.03584999993"/>
    <n v="335849.23102499999"/>
    <n v="348712.48912499996"/>
    <n v="373349.15887499991"/>
    <n v="411555.18442499993"/>
  </r>
  <r>
    <x v="0"/>
    <x v="0"/>
    <x v="0"/>
    <s v="Road"/>
    <s v="Motor Spirit "/>
    <m/>
    <s v="Emissions"/>
    <x v="0"/>
    <x v="14"/>
    <m/>
    <m/>
    <n v="260795.65049999999"/>
    <n v="271970.41409999999"/>
    <n v="299769.17355000001"/>
    <n v="312947.10562499991"/>
    <n v="353678.19795"/>
    <n v="379696.36319999996"/>
    <n v="409007.09272499994"/>
    <n v="438770.64577500004"/>
    <n v="473545.95749999996"/>
    <n v="513885.62609999999"/>
  </r>
  <r>
    <x v="0"/>
    <x v="0"/>
    <x v="0"/>
    <s v="Road"/>
    <s v="Motor Spirit "/>
    <m/>
    <s v="Emissions"/>
    <x v="0"/>
    <x v="15"/>
    <m/>
    <m/>
    <n v="380425.48582499998"/>
    <n v="391393.02509999997"/>
    <n v="444964.35059999995"/>
    <n v="493355.06797499995"/>
    <n v="562736.84197499987"/>
    <n v="644567.42542499991"/>
    <n v="678375.6902999999"/>
    <n v="711539.25727499998"/>
    <n v="791665.99627499992"/>
    <n v="900412.71704999986"/>
  </r>
  <r>
    <x v="0"/>
    <x v="0"/>
    <x v="0"/>
    <s v="Road"/>
    <s v="Motor Spirit "/>
    <m/>
    <s v="Emissions"/>
    <x v="0"/>
    <x v="16"/>
    <m/>
    <m/>
    <n v="1571343.6815999998"/>
    <n v="1665899.3735999998"/>
    <n v="1922113.0640250002"/>
    <n v="2266235.9180999999"/>
    <n v="2569243.9310999997"/>
    <n v="2900173.5031499998"/>
    <n v="3153762.3521249997"/>
    <n v="3397657.7076750002"/>
    <n v="3736906.9526249995"/>
    <n v="4251076.5527999997"/>
  </r>
  <r>
    <x v="0"/>
    <x v="0"/>
    <x v="0"/>
    <s v="Road"/>
    <s v="Motor Spirit "/>
    <m/>
    <s v="Emissions"/>
    <x v="0"/>
    <x v="17"/>
    <m/>
    <m/>
    <n v="1362377.1372750001"/>
    <n v="1442680.4006999999"/>
    <n v="1625544.3550499999"/>
    <n v="1819552.3731"/>
    <n v="2062219.7326499999"/>
    <n v="2246480.5324499998"/>
    <n v="2385604.804275"/>
    <n v="2524138.1030250001"/>
    <n v="2722398.0572249996"/>
    <n v="3018375.7931249994"/>
  </r>
  <r>
    <x v="0"/>
    <x v="0"/>
    <x v="0"/>
    <s v="Road"/>
    <s v="Motor Spirit "/>
    <m/>
    <s v="Emissions"/>
    <x v="0"/>
    <x v="18"/>
    <m/>
    <m/>
    <n v="0"/>
    <n v="0"/>
    <n v="0"/>
    <n v="0"/>
    <n v="0"/>
    <n v="0"/>
    <n v="0"/>
    <n v="0"/>
    <n v="0"/>
    <n v="0"/>
  </r>
  <r>
    <x v="0"/>
    <x v="0"/>
    <x v="0"/>
    <s v="Road"/>
    <s v="Motor Spirit "/>
    <m/>
    <s v="Emissions"/>
    <x v="0"/>
    <x v="19"/>
    <m/>
    <m/>
    <n v="976341.24472499976"/>
    <n v="1021646.6221499998"/>
    <n v="1228256.9491499998"/>
    <n v="1405733.0710500001"/>
    <n v="1620079.7728499996"/>
    <n v="1846261.2860999997"/>
    <n v="1977081.2349749997"/>
    <n v="2119682.2704749997"/>
    <n v="2343469.1915249997"/>
    <n v="2668105.2840749999"/>
  </r>
  <r>
    <x v="0"/>
    <x v="0"/>
    <x v="0"/>
    <s v="Road"/>
    <s v="Motor Spirit "/>
    <m/>
    <s v="Emissions"/>
    <x v="0"/>
    <x v="20"/>
    <m/>
    <m/>
    <n v="3540734.5916249999"/>
    <n v="3781475.5324499994"/>
    <n v="4359178.5756750004"/>
    <n v="4783351.4189999998"/>
    <n v="5300821.2584249992"/>
    <n v="5888977.6175999995"/>
    <n v="6315522.0281999996"/>
    <n v="6579771.4174500005"/>
    <n v="6889709.9328749981"/>
    <n v="7460996.6969999978"/>
  </r>
  <r>
    <x v="0"/>
    <x v="0"/>
    <x v="0"/>
    <s v="Road"/>
    <s v="Motor Spirit "/>
    <m/>
    <s v="Emissions"/>
    <x v="0"/>
    <x v="21"/>
    <m/>
    <m/>
    <n v="45443.526974999993"/>
    <n v="52819.177949999998"/>
    <n v="59181.732225"/>
    <n v="64600.264574999994"/>
    <n v="71469.367200000008"/>
    <n v="64653.989399999984"/>
    <n v="79727.640299999999"/>
    <n v="98147.580299999987"/>
    <n v="109660.0428"/>
    <n v="123306.14835"/>
  </r>
  <r>
    <x v="0"/>
    <x v="0"/>
    <x v="0"/>
    <s v="Road"/>
    <s v="Motor Spirit "/>
    <m/>
    <s v="Emissions"/>
    <x v="0"/>
    <x v="22"/>
    <m/>
    <m/>
    <n v="83104.629300000001"/>
    <n v="87556.114799999996"/>
    <n v="97479.857474999997"/>
    <n v="106705.17742499999"/>
    <n v="123858.74654999998"/>
    <n v="143038.50907499998"/>
    <n v="157659.33645"/>
    <n v="169985.3463"/>
    <n v="179003.44192499996"/>
    <n v="181444.08397499999"/>
  </r>
  <r>
    <x v="0"/>
    <x v="0"/>
    <x v="0"/>
    <s v="Road"/>
    <s v="Motor Spirit "/>
    <m/>
    <s v="Emissions"/>
    <x v="0"/>
    <x v="23"/>
    <m/>
    <m/>
    <n v="31221.798299999995"/>
    <n v="31789.746449999999"/>
    <n v="34959.511124999997"/>
    <n v="38420.924849999989"/>
    <n v="41997.463199999998"/>
    <n v="48352.342499999992"/>
    <n v="54791.646524999996"/>
    <n v="57508.587674999995"/>
    <n v="63978.5916"/>
    <n v="68537.526750000005"/>
  </r>
  <r>
    <x v="0"/>
    <x v="0"/>
    <x v="0"/>
    <s v="Road"/>
    <s v="Motor Spirit "/>
    <m/>
    <s v="Emissions"/>
    <x v="0"/>
    <x v="24"/>
    <m/>
    <m/>
    <n v="44599.279725"/>
    <n v="43885.50705"/>
    <n v="51199.758224999998"/>
    <n v="52044.005474999991"/>
    <n v="57654.412199999984"/>
    <n v="67194.406124999994"/>
    <n v="70471.620450000002"/>
    <n v="70732.569599999988"/>
    <n v="76903.249499999976"/>
    <n v="76795.799849999981"/>
  </r>
  <r>
    <x v="0"/>
    <x v="0"/>
    <x v="0"/>
    <s v="Road"/>
    <s v="Motor Spirit "/>
    <m/>
    <s v="Emissions"/>
    <x v="0"/>
    <x v="25"/>
    <m/>
    <m/>
    <n v="485449.84372499998"/>
    <n v="518467.58617499989"/>
    <n v="607105.87244999991"/>
    <n v="696235.35712499986"/>
    <n v="820761.82649999997"/>
    <n v="945027.34672499984"/>
    <n v="1033926.5821499998"/>
    <n v="1103784.2045999998"/>
    <n v="1230298.4924999999"/>
    <n v="1403798.9773499998"/>
  </r>
  <r>
    <x v="0"/>
    <x v="0"/>
    <x v="0"/>
    <s v="Road"/>
    <s v="Motor Spirit "/>
    <m/>
    <s v="Emissions"/>
    <x v="0"/>
    <x v="26"/>
    <m/>
    <m/>
    <n v="160360.92765"/>
    <n v="190577.304225"/>
    <n v="211990.48447499998"/>
    <n v="219166.58609999999"/>
    <n v="248369.86597499996"/>
    <n v="271555.96545000002"/>
    <n v="282546.52964999998"/>
    <n v="283874.30032499996"/>
    <n v="287404.788825"/>
    <n v="304535.33302499994"/>
  </r>
  <r>
    <x v="0"/>
    <x v="0"/>
    <x v="0"/>
    <s v="Road"/>
    <s v="Motor Spirit "/>
    <m/>
    <s v="Emissions"/>
    <x v="0"/>
    <x v="27"/>
    <m/>
    <m/>
    <n v="1279548.8070749999"/>
    <n v="1302965.1558000001"/>
    <n v="1437906.5662499997"/>
    <n v="1527028.3759499996"/>
    <n v="1670496.6836250001"/>
    <n v="1786542.3056249998"/>
    <n v="1798185.2426999998"/>
    <n v="1780187.4263249997"/>
    <n v="1845225.1644749998"/>
    <n v="1993037.5079999999"/>
  </r>
  <r>
    <x v="0"/>
    <x v="0"/>
    <x v="0"/>
    <s v="Road"/>
    <s v="Motor Spirit "/>
    <m/>
    <s v="Emissions"/>
    <x v="0"/>
    <x v="28"/>
    <m/>
    <m/>
    <n v="1081296.52785"/>
    <n v="1181224.7023499999"/>
    <n v="1390467.545775"/>
    <n v="1575534.21795"/>
    <n v="1821286.9174499998"/>
    <n v="2032486.8795"/>
    <n v="2188833.7952249995"/>
    <n v="2368735.2092249999"/>
    <n v="2671958.1215249998"/>
    <n v="3048768.6941249995"/>
  </r>
  <r>
    <x v="0"/>
    <x v="0"/>
    <x v="0"/>
    <s v="Road"/>
    <s v="Motor Spirit "/>
    <m/>
    <s v="Emissions"/>
    <x v="0"/>
    <x v="29"/>
    <m/>
    <m/>
    <n v="18796.013774999999"/>
    <n v="18972.538199999999"/>
    <n v="21067.806374999993"/>
    <n v="24744.1194"/>
    <n v="29203.279875"/>
    <n v="33608.715525"/>
    <n v="35657.933850000001"/>
    <n v="37453.87799999999"/>
    <n v="39925.219949999999"/>
    <n v="43900.856999999996"/>
  </r>
  <r>
    <x v="0"/>
    <x v="0"/>
    <x v="0"/>
    <s v="Road"/>
    <s v="Motor Spirit "/>
    <m/>
    <s v="Emissions"/>
    <x v="0"/>
    <x v="30"/>
    <m/>
    <m/>
    <n v="2319477.2196749994"/>
    <n v="2432237.9523749994"/>
    <n v="2753750.3300999999"/>
    <n v="3133001.5447499999"/>
    <n v="3577850.7707249997"/>
    <n v="4022723.0216249996"/>
    <n v="4417446.9858750002"/>
    <n v="4772023.1558999987"/>
    <n v="5119077.8504249994"/>
    <n v="5558631.3436500002"/>
  </r>
  <r>
    <x v="0"/>
    <x v="0"/>
    <x v="0"/>
    <s v="Road"/>
    <s v="Motor Spirit "/>
    <m/>
    <s v="Emissions"/>
    <x v="0"/>
    <x v="31"/>
    <m/>
    <m/>
    <n v="0"/>
    <n v="0"/>
    <n v="0"/>
    <n v="0"/>
    <n v="0"/>
    <n v="0"/>
    <n v="0"/>
    <n v="0"/>
    <n v="0"/>
    <n v="1742963.797575"/>
  </r>
  <r>
    <x v="0"/>
    <x v="0"/>
    <x v="0"/>
    <s v="Road"/>
    <s v="Motor Spirit "/>
    <m/>
    <s v="Emissions"/>
    <x v="0"/>
    <x v="32"/>
    <m/>
    <m/>
    <n v="44399.730374999992"/>
    <n v="46947.822074999989"/>
    <n v="50961.833999999988"/>
    <n v="56311.291575000003"/>
    <n v="66327.133950000003"/>
    <n v="76243.201649999988"/>
    <n v="82529.006174999988"/>
    <n v="87456.340124999988"/>
    <n v="93082.096799999985"/>
    <n v="98746.22834999999"/>
  </r>
  <r>
    <x v="0"/>
    <x v="0"/>
    <x v="0"/>
    <s v="Road"/>
    <s v="Motor Spirit "/>
    <m/>
    <s v="Emissions"/>
    <x v="0"/>
    <x v="33"/>
    <m/>
    <m/>
    <n v="2184650.9338499997"/>
    <n v="2241606.9233249999"/>
    <n v="2571162.6748499996"/>
    <n v="2912890.9367249999"/>
    <n v="3394058.1443999996"/>
    <n v="3913914.9010499995"/>
    <n v="4172515.5087000001"/>
    <n v="4384099.2194999987"/>
    <n v="4832279.384624999"/>
    <n v="5422554.0368999997"/>
  </r>
  <r>
    <x v="0"/>
    <x v="0"/>
    <x v="0"/>
    <s v="Road"/>
    <s v="Motor Spirit "/>
    <m/>
    <s v="Emissions"/>
    <x v="0"/>
    <x v="34"/>
    <m/>
    <m/>
    <n v="235583.35762499998"/>
    <n v="266551.88174999994"/>
    <n v="323193.19724999997"/>
    <n v="362112.99547499995"/>
    <n v="420181.85632499994"/>
    <n v="468518.84887500003"/>
    <n v="500316.27029999997"/>
    <n v="532067.64187499997"/>
    <n v="574295.35432499996"/>
    <n v="643492.9289249999"/>
  </r>
  <r>
    <x v="0"/>
    <x v="0"/>
    <x v="0"/>
    <s v="Road"/>
    <s v="Motor Spirit "/>
    <m/>
    <s v="Emissions"/>
    <x v="0"/>
    <x v="35"/>
    <m/>
    <m/>
    <n v="699228.59737499978"/>
    <n v="734195.78347499995"/>
    <n v="824722.11359999992"/>
    <n v="921250.27417499979"/>
    <n v="1039268.3647499998"/>
    <n v="1170525.7872000001"/>
    <n v="1233214.9829999995"/>
    <n v="1329865.9431749999"/>
    <n v="1454960.3607000001"/>
    <n v="1648576.9550249996"/>
  </r>
  <r>
    <x v="0"/>
    <x v="0"/>
    <x v="0"/>
    <s v="Road"/>
    <s v="Auto LPG "/>
    <m/>
    <s v="Emissions"/>
    <x v="0"/>
    <x v="0"/>
    <s v="Transport"/>
    <m/>
    <n v="20770.965405299994"/>
    <n v="38840.810814299999"/>
    <n v="65709.106692899979"/>
    <n v="74043.581505850016"/>
    <n v="80518.669136675002"/>
    <n v="82528.578671274983"/>
    <n v="85625.266604624994"/>
    <n v="85221.244703099976"/>
    <n v="84274.564836549995"/>
    <n v="27379.189918849999"/>
  </r>
  <r>
    <x v="0"/>
    <x v="0"/>
    <x v="0"/>
    <s v="Road"/>
    <s v="Auto LPG "/>
    <m/>
    <s v="Emissions"/>
    <x v="0"/>
    <x v="1"/>
    <m/>
    <m/>
    <n v="0"/>
    <n v="0"/>
    <n v="0"/>
    <n v="0"/>
    <n v="0"/>
    <n v="0"/>
    <n v="0"/>
    <n v="0"/>
    <n v="0"/>
    <n v="0"/>
  </r>
  <r>
    <x v="0"/>
    <x v="0"/>
    <x v="0"/>
    <s v="Road"/>
    <s v="Auto LPG "/>
    <m/>
    <s v="Emissions"/>
    <x v="0"/>
    <x v="2"/>
    <m/>
    <m/>
    <n v="0"/>
    <n v="0"/>
    <n v="0"/>
    <n v="0"/>
    <n v="0"/>
    <n v="0"/>
    <n v="0"/>
    <n v="0"/>
    <n v="0"/>
    <n v="0"/>
  </r>
  <r>
    <x v="0"/>
    <x v="0"/>
    <x v="0"/>
    <s v="Road"/>
    <s v="Auto LPG "/>
    <m/>
    <s v="Emissions"/>
    <x v="0"/>
    <x v="3"/>
    <m/>
    <m/>
    <n v="0"/>
    <n v="10.073126249999998"/>
    <n v="133.18911375000002"/>
    <n v="195.49326500000001"/>
    <n v="285.7783225"/>
    <n v="211.37895817499998"/>
    <n v="161.39386724999997"/>
    <n v="119.601585675"/>
    <n v="93.075686549999986"/>
    <n v="48.93300885"/>
  </r>
  <r>
    <x v="0"/>
    <x v="0"/>
    <x v="0"/>
    <s v="Road"/>
    <s v="Auto LPG "/>
    <m/>
    <s v="Emissions"/>
    <x v="0"/>
    <x v="4"/>
    <m/>
    <m/>
    <n v="0"/>
    <n v="0"/>
    <n v="0"/>
    <n v="0"/>
    <n v="0"/>
    <n v="0"/>
    <n v="0"/>
    <n v="0"/>
    <n v="0"/>
    <n v="0"/>
  </r>
  <r>
    <x v="0"/>
    <x v="0"/>
    <x v="0"/>
    <s v="Road"/>
    <s v="Auto LPG "/>
    <m/>
    <s v="Emissions"/>
    <x v="0"/>
    <x v="5"/>
    <m/>
    <m/>
    <n v="505.76793822500008"/>
    <n v="1504.1266732249999"/>
    <n v="2447.3145226749994"/>
    <n v="2637.4205305249998"/>
    <n v="6797.5992870500004"/>
    <n v="11305.442669125001"/>
    <n v="12785.945995900001"/>
    <n v="11221.111948475"/>
    <n v="9488.2581551999956"/>
    <n v="8277.6325346000012"/>
  </r>
  <r>
    <x v="0"/>
    <x v="0"/>
    <x v="0"/>
    <s v="Road"/>
    <s v="Auto LPG "/>
    <m/>
    <s v="Emissions"/>
    <x v="0"/>
    <x v="6"/>
    <m/>
    <m/>
    <n v="31.763924775000003"/>
    <n v="701.29104952500006"/>
    <n v="1095.0010543999999"/>
    <n v="983.56989334999992"/>
    <n v="1278.3244905749996"/>
    <n v="980.41364712499978"/>
    <n v="1015.7218200250002"/>
    <n v="1116.2665431499997"/>
    <n v="808.32734289999985"/>
    <n v="467.80344462499988"/>
  </r>
  <r>
    <x v="0"/>
    <x v="0"/>
    <x v="0"/>
    <s v="Road"/>
    <s v="Auto LPG "/>
    <m/>
    <s v="Emissions"/>
    <x v="0"/>
    <x v="7"/>
    <m/>
    <m/>
    <n v="0"/>
    <n v="0"/>
    <n v="0"/>
    <n v="8.2599635249999999"/>
    <n v="61.513224299999997"/>
    <n v="53.02941352500001"/>
    <n v="35.032094624999999"/>
    <n v="35.718559524999996"/>
    <n v="16.124463574999996"/>
    <n v="2.2907035249999996"/>
  </r>
  <r>
    <x v="0"/>
    <x v="0"/>
    <x v="0"/>
    <s v="Road"/>
    <s v="Auto LPG "/>
    <m/>
    <s v="Emissions"/>
    <x v="0"/>
    <x v="8"/>
    <m/>
    <m/>
    <n v="0"/>
    <n v="0"/>
    <n v="0"/>
    <n v="0"/>
    <n v="0"/>
    <n v="0"/>
    <n v="0"/>
    <n v="0"/>
    <n v="0"/>
    <n v="0"/>
  </r>
  <r>
    <x v="0"/>
    <x v="0"/>
    <x v="0"/>
    <s v="Road"/>
    <s v="Auto LPG "/>
    <m/>
    <s v="Emissions"/>
    <x v="0"/>
    <x v="9"/>
    <m/>
    <m/>
    <n v="2780.7350015500001"/>
    <n v="9049.4951604749986"/>
    <n v="16550.937355699996"/>
    <n v="17034.5966472"/>
    <n v="19939.984720699998"/>
    <n v="19302.1095971"/>
    <n v="15828.619587824996"/>
    <n v="11035.639578699996"/>
    <n v="7559.1873241499989"/>
    <n v="5028.9597800749998"/>
  </r>
  <r>
    <x v="0"/>
    <x v="0"/>
    <x v="0"/>
    <s v="Road"/>
    <s v="Auto LPG "/>
    <m/>
    <s v="Emissions"/>
    <x v="0"/>
    <x v="10"/>
    <m/>
    <m/>
    <n v="0"/>
    <n v="0"/>
    <n v="29.838838424999995"/>
    <n v="423.81746000000004"/>
    <n v="1070.7957051000001"/>
    <n v="1172.8028969249999"/>
    <n v="1086.3307042500001"/>
    <n v="405.62614014999997"/>
    <n v="82.286249099999978"/>
    <n v="36.934796249999998"/>
  </r>
  <r>
    <x v="0"/>
    <x v="0"/>
    <x v="0"/>
    <s v="Road"/>
    <s v="Auto LPG "/>
    <m/>
    <s v="Emissions"/>
    <x v="0"/>
    <x v="11"/>
    <m/>
    <m/>
    <n v="15784.663449500002"/>
    <n v="21344.879907999999"/>
    <n v="29836.443259424999"/>
    <n v="30342.024658274993"/>
    <n v="32785.406930925004"/>
    <n v="29128.809871149995"/>
    <n v="22633.628218849997"/>
    <n v="17427.105338499998"/>
    <n v="12818.433693449995"/>
    <n v="8386.5491448749981"/>
  </r>
  <r>
    <x v="0"/>
    <x v="0"/>
    <x v="0"/>
    <s v="Road"/>
    <s v="Auto LPG "/>
    <m/>
    <s v="Emissions"/>
    <x v="0"/>
    <x v="12"/>
    <m/>
    <m/>
    <n v="887.65880829999992"/>
    <n v="1062.9088203250001"/>
    <n v="1349.463146625"/>
    <n v="1281.0031959999999"/>
    <n v="1228.7497862749999"/>
    <n v="818.52731592499993"/>
    <n v="536.99462960000005"/>
    <n v="405.37990817500003"/>
    <n v="293.76220774999996"/>
    <n v="197.51535182500001"/>
  </r>
  <r>
    <x v="0"/>
    <x v="0"/>
    <x v="0"/>
    <s v="Road"/>
    <s v="Auto LPG "/>
    <m/>
    <s v="Emissions"/>
    <x v="0"/>
    <x v="13"/>
    <m/>
    <m/>
    <n v="0"/>
    <n v="0"/>
    <n v="0"/>
    <n v="0"/>
    <n v="0"/>
    <n v="0"/>
    <n v="0"/>
    <n v="0"/>
    <n v="0"/>
    <n v="0"/>
  </r>
  <r>
    <x v="0"/>
    <x v="0"/>
    <x v="0"/>
    <s v="Road"/>
    <s v="Auto LPG "/>
    <m/>
    <s v="Emissions"/>
    <x v="0"/>
    <x v="14"/>
    <m/>
    <m/>
    <n v="0"/>
    <n v="0"/>
    <n v="0"/>
    <n v="0"/>
    <n v="13.430835000000002"/>
    <n v="1331.331519375"/>
    <n v="2386.935457775"/>
    <n v="2656.8877797"/>
    <n v="2059.8498560749995"/>
    <n v="1311.9911169749998"/>
  </r>
  <r>
    <x v="0"/>
    <x v="0"/>
    <x v="0"/>
    <s v="Road"/>
    <s v="Auto LPG "/>
    <m/>
    <s v="Emissions"/>
    <x v="0"/>
    <x v="15"/>
    <m/>
    <m/>
    <n v="0"/>
    <n v="0"/>
    <n v="0"/>
    <n v="10.408897124999999"/>
    <n v="40.359659175000004"/>
    <n v="131.808722375"/>
    <n v="249.17929712499992"/>
    <n v="303.41002422499997"/>
    <n v="251.11184505"/>
    <n v="140.99392120000002"/>
  </r>
  <r>
    <x v="0"/>
    <x v="0"/>
    <x v="0"/>
    <s v="Road"/>
    <s v="Auto LPG "/>
    <m/>
    <s v="Emissions"/>
    <x v="0"/>
    <x v="16"/>
    <m/>
    <m/>
    <n v="75186.821642624986"/>
    <n v="137623.60984982501"/>
    <n v="187606.15637775001"/>
    <n v="183477.55500662499"/>
    <n v="185207.90171069998"/>
    <n v="177627.441436225"/>
    <n v="179313.697693625"/>
    <n v="186756.56652509997"/>
    <n v="195587.44499965003"/>
    <n v="187464.74460835001"/>
  </r>
  <r>
    <x v="0"/>
    <x v="0"/>
    <x v="0"/>
    <s v="Road"/>
    <s v="Auto LPG "/>
    <m/>
    <s v="Emissions"/>
    <x v="0"/>
    <x v="17"/>
    <m/>
    <m/>
    <n v="3976.3404716750006"/>
    <n v="14758.689425424998"/>
    <n v="32340.204596975"/>
    <n v="33445.159392425005"/>
    <n v="42126.977983199991"/>
    <n v="39664.12846137501"/>
    <n v="35562.470837574998"/>
    <n v="33225.781625850002"/>
    <n v="28035.912980900001"/>
    <n v="21619.906100925004"/>
  </r>
  <r>
    <x v="0"/>
    <x v="0"/>
    <x v="0"/>
    <s v="Road"/>
    <s v="Auto LPG "/>
    <m/>
    <s v="Emissions"/>
    <x v="0"/>
    <x v="18"/>
    <m/>
    <m/>
    <n v="0"/>
    <n v="0"/>
    <n v="0"/>
    <n v="0"/>
    <n v="0"/>
    <n v="0"/>
    <n v="0"/>
    <n v="0"/>
    <n v="0"/>
    <n v="0"/>
  </r>
  <r>
    <x v="0"/>
    <x v="0"/>
    <x v="0"/>
    <s v="Road"/>
    <s v="Auto LPG "/>
    <m/>
    <s v="Emissions"/>
    <x v="0"/>
    <x v="19"/>
    <m/>
    <m/>
    <n v="2901.0081289749992"/>
    <n v="8118.1712152749978"/>
    <n v="13915.210602700001"/>
    <n v="12155.592139899998"/>
    <n v="13439.057655650005"/>
    <n v="12985.304356750004"/>
    <n v="11293.213147700002"/>
    <n v="13394.668745974997"/>
    <n v="11723.62664"/>
    <n v="7714.3656994249995"/>
  </r>
  <r>
    <x v="0"/>
    <x v="0"/>
    <x v="0"/>
    <s v="Road"/>
    <s v="Auto LPG "/>
    <m/>
    <s v="Emissions"/>
    <x v="0"/>
    <x v="20"/>
    <m/>
    <m/>
    <n v="51461.408308200014"/>
    <n v="87522.424279400017"/>
    <n v="113735.32525630004"/>
    <n v="99516.876245600026"/>
    <n v="92586.528077725001"/>
    <n v="81044.180402350015"/>
    <n v="67052.712503150004"/>
    <n v="55395.740112625012"/>
    <n v="42972.717663149997"/>
    <n v="30296.964206850003"/>
  </r>
  <r>
    <x v="0"/>
    <x v="0"/>
    <x v="0"/>
    <s v="Road"/>
    <s v="Auto LPG "/>
    <m/>
    <s v="Emissions"/>
    <x v="0"/>
    <x v="21"/>
    <m/>
    <m/>
    <n v="0"/>
    <n v="0"/>
    <n v="0"/>
    <n v="0"/>
    <n v="0"/>
    <n v="0"/>
    <n v="0"/>
    <n v="0"/>
    <n v="0"/>
    <n v="0"/>
  </r>
  <r>
    <x v="0"/>
    <x v="0"/>
    <x v="0"/>
    <s v="Road"/>
    <s v="Auto LPG "/>
    <m/>
    <s v="Emissions"/>
    <x v="0"/>
    <x v="22"/>
    <m/>
    <m/>
    <n v="0"/>
    <n v="0"/>
    <n v="0"/>
    <n v="0"/>
    <n v="0"/>
    <n v="0"/>
    <n v="0"/>
    <n v="0"/>
    <n v="0"/>
    <n v="0"/>
  </r>
  <r>
    <x v="0"/>
    <x v="0"/>
    <x v="0"/>
    <s v="Road"/>
    <s v="Auto LPG "/>
    <m/>
    <s v="Emissions"/>
    <x v="0"/>
    <x v="23"/>
    <m/>
    <m/>
    <n v="0"/>
    <n v="0"/>
    <n v="0"/>
    <n v="0"/>
    <n v="0"/>
    <n v="0"/>
    <n v="0"/>
    <n v="0"/>
    <n v="0"/>
    <n v="0"/>
  </r>
  <r>
    <x v="0"/>
    <x v="0"/>
    <x v="0"/>
    <s v="Road"/>
    <s v="Auto LPG "/>
    <m/>
    <s v="Emissions"/>
    <x v="0"/>
    <x v="24"/>
    <m/>
    <m/>
    <n v="0"/>
    <n v="0"/>
    <n v="0"/>
    <n v="0"/>
    <n v="0"/>
    <n v="0"/>
    <n v="0"/>
    <n v="0"/>
    <n v="0"/>
    <n v="0"/>
  </r>
  <r>
    <x v="0"/>
    <x v="0"/>
    <x v="0"/>
    <s v="Road"/>
    <s v="Auto LPG "/>
    <m/>
    <s v="Emissions"/>
    <x v="0"/>
    <x v="25"/>
    <m/>
    <m/>
    <n v="0"/>
    <n v="0"/>
    <n v="32.816006849999994"/>
    <n v="195.90365162499998"/>
    <n v="607.21551192499987"/>
    <n v="739.34508202500001"/>
    <n v="729.5778803500001"/>
    <n v="720.51952829999993"/>
    <n v="536.63647400000002"/>
    <n v="405.46198549999997"/>
  </r>
  <r>
    <x v="0"/>
    <x v="0"/>
    <x v="0"/>
    <s v="Road"/>
    <s v="Auto LPG "/>
    <m/>
    <s v="Emissions"/>
    <x v="0"/>
    <x v="26"/>
    <m/>
    <m/>
    <n v="0"/>
    <n v="0"/>
    <n v="0"/>
    <n v="0"/>
    <n v="0"/>
    <n v="108.96884129999998"/>
    <n v="486.25591959999991"/>
    <n v="698.64965197499998"/>
    <n v="587.91987897499996"/>
    <n v="332.30870419999997"/>
  </r>
  <r>
    <x v="0"/>
    <x v="0"/>
    <x v="0"/>
    <s v="Road"/>
    <s v="Auto LPG "/>
    <m/>
    <s v="Emissions"/>
    <x v="0"/>
    <x v="27"/>
    <m/>
    <m/>
    <n v="0"/>
    <n v="213.81889319999996"/>
    <n v="1086.2859347999999"/>
    <n v="3784.1750691249999"/>
    <n v="9743.7200984750016"/>
    <n v="10595.242499049999"/>
    <n v="9685.2064273249998"/>
    <n v="9529.0431241499991"/>
    <n v="8016.566948499998"/>
    <n v="5747.2706821750007"/>
  </r>
  <r>
    <x v="0"/>
    <x v="0"/>
    <x v="0"/>
    <s v="Road"/>
    <s v="Auto LPG "/>
    <m/>
    <s v="Emissions"/>
    <x v="0"/>
    <x v="28"/>
    <m/>
    <m/>
    <n v="2802.1870296750008"/>
    <n v="10279.461183475001"/>
    <n v="18718.383123274998"/>
    <n v="17932.23904285"/>
    <n v="26035.6736475"/>
    <n v="26372.839837024996"/>
    <n v="25724.682663075"/>
    <n v="25066.109130424993"/>
    <n v="24077.219134100003"/>
    <n v="19918.443153674998"/>
  </r>
  <r>
    <x v="0"/>
    <x v="0"/>
    <x v="0"/>
    <s v="Road"/>
    <s v="Auto LPG "/>
    <m/>
    <s v="Emissions"/>
    <x v="0"/>
    <x v="29"/>
    <m/>
    <m/>
    <n v="0"/>
    <n v="0"/>
    <n v="0"/>
    <n v="0"/>
    <n v="0"/>
    <n v="0"/>
    <n v="0"/>
    <n v="0"/>
    <n v="0"/>
    <n v="0"/>
  </r>
  <r>
    <x v="0"/>
    <x v="0"/>
    <x v="0"/>
    <s v="Road"/>
    <s v="Auto LPG "/>
    <m/>
    <s v="Emissions"/>
    <x v="0"/>
    <x v="30"/>
    <m/>
    <m/>
    <n v="11400.435980449998"/>
    <n v="23373.734381525002"/>
    <n v="54467.714183574986"/>
    <n v="64454.032470024998"/>
    <n v="84886.846757900013"/>
    <n v="100496.782505625"/>
    <n v="116706.52442129998"/>
    <n v="119860.81571365002"/>
    <n v="103553.27493445"/>
    <n v="92908.845732999995"/>
  </r>
  <r>
    <x v="0"/>
    <x v="0"/>
    <x v="0"/>
    <s v="Road"/>
    <s v="Auto LPG "/>
    <m/>
    <s v="Emissions"/>
    <x v="0"/>
    <x v="31"/>
    <m/>
    <m/>
    <n v="0"/>
    <n v="0"/>
    <n v="0"/>
    <n v="0"/>
    <n v="0"/>
    <n v="0"/>
    <n v="0"/>
    <n v="0"/>
    <n v="0"/>
    <n v="44388.752981924998"/>
  </r>
  <r>
    <x v="0"/>
    <x v="0"/>
    <x v="0"/>
    <s v="Road"/>
    <s v="Auto LPG "/>
    <m/>
    <s v="Emissions"/>
    <x v="0"/>
    <x v="32"/>
    <m/>
    <m/>
    <n v="0"/>
    <n v="0"/>
    <n v="0"/>
    <n v="0"/>
    <n v="0"/>
    <n v="0"/>
    <n v="0"/>
    <n v="0"/>
    <n v="0"/>
    <n v="0"/>
  </r>
  <r>
    <x v="0"/>
    <x v="0"/>
    <x v="0"/>
    <s v="Road"/>
    <s v="Auto LPG "/>
    <m/>
    <s v="Emissions"/>
    <x v="0"/>
    <x v="33"/>
    <m/>
    <m/>
    <n v="315.37839052499999"/>
    <n v="1691.1958200500007"/>
    <n v="3890.1368957000009"/>
    <n v="4905.9631777750001"/>
    <n v="14894.706476099998"/>
    <n v="19573.285617324997"/>
    <n v="20348.170181074998"/>
    <n v="21813.205662875"/>
    <n v="17471.524094475"/>
    <n v="13057.562249049997"/>
  </r>
  <r>
    <x v="0"/>
    <x v="0"/>
    <x v="0"/>
    <s v="Road"/>
    <s v="Auto LPG "/>
    <m/>
    <s v="Emissions"/>
    <x v="0"/>
    <x v="34"/>
    <m/>
    <m/>
    <n v="0"/>
    <n v="0"/>
    <n v="0"/>
    <n v="26.279667149999998"/>
    <n v="893.35945160000006"/>
    <n v="1601.4853038249996"/>
    <n v="2103.2687609999998"/>
    <n v="2121.8331596000003"/>
    <n v="1456.33528535"/>
    <n v="972.18352989999994"/>
  </r>
  <r>
    <x v="0"/>
    <x v="0"/>
    <x v="0"/>
    <s v="Road"/>
    <s v="Auto LPG "/>
    <m/>
    <s v="Emissions"/>
    <x v="0"/>
    <x v="35"/>
    <m/>
    <m/>
    <n v="3071.467809849999"/>
    <n v="6046.957380474998"/>
    <n v="8529.6099223499969"/>
    <n v="8577.0655393499983"/>
    <n v="23317.489029174998"/>
    <n v="48965.921857325004"/>
    <n v="53871.7954962"/>
    <n v="46769.860949624999"/>
    <n v="42776.105161900006"/>
    <n v="35570.760647399999"/>
  </r>
  <r>
    <x v="0"/>
    <x v="0"/>
    <x v="0"/>
    <s v="Road"/>
    <s v="LDO"/>
    <m/>
    <s v="Emissions"/>
    <x v="0"/>
    <x v="0"/>
    <s v="Transport"/>
    <m/>
    <n v="0"/>
    <n v="0"/>
    <n v="0"/>
    <n v="0"/>
    <n v="0"/>
    <n v="0"/>
    <n v="0"/>
    <n v="0"/>
    <n v="0"/>
    <n v="0"/>
  </r>
  <r>
    <x v="0"/>
    <x v="0"/>
    <x v="0"/>
    <s v="Road"/>
    <s v="LDO"/>
    <m/>
    <s v="Emissions"/>
    <x v="0"/>
    <x v="1"/>
    <m/>
    <m/>
    <n v="0"/>
    <n v="0"/>
    <n v="0"/>
    <n v="0"/>
    <n v="0"/>
    <n v="0"/>
    <n v="0"/>
    <n v="0"/>
    <n v="0"/>
    <n v="0"/>
  </r>
  <r>
    <x v="0"/>
    <x v="0"/>
    <x v="0"/>
    <s v="Road"/>
    <s v="LDO"/>
    <m/>
    <s v="Emissions"/>
    <x v="0"/>
    <x v="2"/>
    <m/>
    <m/>
    <n v="0"/>
    <n v="0"/>
    <n v="0"/>
    <n v="0"/>
    <n v="0"/>
    <n v="0"/>
    <n v="0"/>
    <n v="0"/>
    <n v="0"/>
    <n v="0"/>
  </r>
  <r>
    <x v="0"/>
    <x v="0"/>
    <x v="0"/>
    <s v="Road"/>
    <s v="LDO"/>
    <m/>
    <s v="Emissions"/>
    <x v="0"/>
    <x v="3"/>
    <m/>
    <m/>
    <n v="0"/>
    <n v="0"/>
    <n v="0"/>
    <n v="0"/>
    <n v="0"/>
    <n v="0"/>
    <n v="0"/>
    <n v="0"/>
    <n v="0"/>
    <n v="0"/>
  </r>
  <r>
    <x v="0"/>
    <x v="0"/>
    <x v="0"/>
    <s v="Road"/>
    <s v="LDO"/>
    <m/>
    <s v="Emissions"/>
    <x v="0"/>
    <x v="4"/>
    <m/>
    <m/>
    <n v="0"/>
    <n v="0"/>
    <n v="0"/>
    <n v="0"/>
    <n v="0"/>
    <n v="0"/>
    <n v="0"/>
    <n v="0"/>
    <n v="0"/>
    <n v="0"/>
  </r>
  <r>
    <x v="0"/>
    <x v="0"/>
    <x v="0"/>
    <s v="Road"/>
    <s v="LDO"/>
    <m/>
    <s v="Emissions"/>
    <x v="0"/>
    <x v="5"/>
    <m/>
    <m/>
    <n v="0"/>
    <n v="0"/>
    <n v="0"/>
    <n v="0"/>
    <n v="0"/>
    <n v="0"/>
    <n v="0"/>
    <n v="0"/>
    <n v="0"/>
    <n v="0"/>
  </r>
  <r>
    <x v="0"/>
    <x v="0"/>
    <x v="0"/>
    <s v="Road"/>
    <s v="LDO"/>
    <m/>
    <s v="Emissions"/>
    <x v="0"/>
    <x v="6"/>
    <m/>
    <m/>
    <n v="0"/>
    <n v="0"/>
    <n v="0"/>
    <n v="0"/>
    <n v="0"/>
    <n v="0"/>
    <n v="0"/>
    <n v="0"/>
    <n v="0"/>
    <n v="0"/>
  </r>
  <r>
    <x v="0"/>
    <x v="0"/>
    <x v="0"/>
    <s v="Road"/>
    <s v="LDO"/>
    <m/>
    <s v="Emissions"/>
    <x v="0"/>
    <x v="7"/>
    <m/>
    <m/>
    <n v="0"/>
    <n v="0"/>
    <n v="0"/>
    <n v="0"/>
    <n v="0"/>
    <n v="0"/>
    <n v="0"/>
    <n v="0"/>
    <n v="0"/>
    <n v="0"/>
  </r>
  <r>
    <x v="0"/>
    <x v="0"/>
    <x v="0"/>
    <s v="Road"/>
    <s v="LDO"/>
    <m/>
    <s v="Emissions"/>
    <x v="0"/>
    <x v="8"/>
    <m/>
    <m/>
    <n v="0"/>
    <n v="0"/>
    <n v="0"/>
    <n v="0"/>
    <n v="0"/>
    <n v="0"/>
    <n v="0"/>
    <n v="0"/>
    <n v="0"/>
    <n v="0"/>
  </r>
  <r>
    <x v="0"/>
    <x v="0"/>
    <x v="0"/>
    <s v="Road"/>
    <s v="LDO"/>
    <m/>
    <s v="Emissions"/>
    <x v="0"/>
    <x v="9"/>
    <m/>
    <m/>
    <n v="0"/>
    <n v="0"/>
    <n v="0"/>
    <n v="0"/>
    <n v="0"/>
    <n v="0"/>
    <n v="0"/>
    <n v="0"/>
    <n v="0"/>
    <n v="0"/>
  </r>
  <r>
    <x v="0"/>
    <x v="0"/>
    <x v="0"/>
    <s v="Road"/>
    <s v="LDO"/>
    <m/>
    <s v="Emissions"/>
    <x v="0"/>
    <x v="10"/>
    <m/>
    <m/>
    <n v="0"/>
    <n v="0"/>
    <n v="0"/>
    <n v="0"/>
    <n v="0"/>
    <n v="0"/>
    <n v="0"/>
    <n v="0"/>
    <n v="0"/>
    <n v="0"/>
  </r>
  <r>
    <x v="0"/>
    <x v="0"/>
    <x v="0"/>
    <s v="Road"/>
    <s v="LDO"/>
    <m/>
    <s v="Emissions"/>
    <x v="0"/>
    <x v="11"/>
    <m/>
    <m/>
    <n v="0"/>
    <n v="0"/>
    <n v="0"/>
    <n v="0"/>
    <n v="0"/>
    <n v="0"/>
    <n v="0"/>
    <n v="0"/>
    <n v="0"/>
    <n v="0"/>
  </r>
  <r>
    <x v="0"/>
    <x v="0"/>
    <x v="0"/>
    <s v="Road"/>
    <s v="LDO"/>
    <m/>
    <s v="Emissions"/>
    <x v="0"/>
    <x v="12"/>
    <m/>
    <m/>
    <n v="0"/>
    <n v="0"/>
    <n v="0"/>
    <n v="0"/>
    <n v="0"/>
    <n v="0"/>
    <n v="0"/>
    <n v="0"/>
    <n v="0"/>
    <n v="0"/>
  </r>
  <r>
    <x v="0"/>
    <x v="0"/>
    <x v="0"/>
    <s v="Road"/>
    <s v="LDO"/>
    <m/>
    <s v="Emissions"/>
    <x v="0"/>
    <x v="13"/>
    <m/>
    <m/>
    <n v="0"/>
    <n v="0"/>
    <n v="0"/>
    <n v="0"/>
    <n v="0"/>
    <n v="0"/>
    <n v="0"/>
    <n v="0"/>
    <n v="0"/>
    <n v="0"/>
  </r>
  <r>
    <x v="0"/>
    <x v="0"/>
    <x v="0"/>
    <s v="Road"/>
    <s v="LDO"/>
    <m/>
    <s v="Emissions"/>
    <x v="0"/>
    <x v="14"/>
    <m/>
    <m/>
    <n v="0"/>
    <n v="0"/>
    <n v="0"/>
    <n v="0"/>
    <n v="0"/>
    <n v="0"/>
    <n v="0"/>
    <n v="0"/>
    <n v="0"/>
    <n v="0"/>
  </r>
  <r>
    <x v="0"/>
    <x v="0"/>
    <x v="0"/>
    <s v="Road"/>
    <s v="LDO"/>
    <m/>
    <s v="Emissions"/>
    <x v="0"/>
    <x v="15"/>
    <m/>
    <m/>
    <n v="0"/>
    <n v="0"/>
    <n v="0"/>
    <n v="0"/>
    <n v="0"/>
    <n v="0"/>
    <n v="0"/>
    <n v="0"/>
    <n v="0"/>
    <n v="0"/>
  </r>
  <r>
    <x v="0"/>
    <x v="0"/>
    <x v="0"/>
    <s v="Road"/>
    <s v="LDO"/>
    <m/>
    <s v="Emissions"/>
    <x v="0"/>
    <x v="16"/>
    <m/>
    <m/>
    <n v="0"/>
    <n v="0"/>
    <n v="0"/>
    <n v="0"/>
    <n v="0"/>
    <n v="0"/>
    <n v="0"/>
    <n v="0"/>
    <n v="0"/>
    <n v="0"/>
  </r>
  <r>
    <x v="0"/>
    <x v="0"/>
    <x v="0"/>
    <s v="Road"/>
    <s v="LDO"/>
    <m/>
    <s v="Emissions"/>
    <x v="0"/>
    <x v="17"/>
    <m/>
    <m/>
    <n v="0"/>
    <n v="0"/>
    <n v="0"/>
    <n v="0"/>
    <n v="0"/>
    <n v="0"/>
    <n v="0"/>
    <n v="0"/>
    <n v="0"/>
    <n v="0"/>
  </r>
  <r>
    <x v="0"/>
    <x v="0"/>
    <x v="0"/>
    <s v="Road"/>
    <s v="LDO"/>
    <m/>
    <s v="Emissions"/>
    <x v="0"/>
    <x v="18"/>
    <m/>
    <m/>
    <n v="0"/>
    <n v="0"/>
    <n v="0"/>
    <n v="0"/>
    <n v="0"/>
    <n v="0"/>
    <n v="0"/>
    <n v="0"/>
    <n v="0"/>
    <n v="0"/>
  </r>
  <r>
    <x v="0"/>
    <x v="0"/>
    <x v="0"/>
    <s v="Road"/>
    <s v="LDO"/>
    <m/>
    <s v="Emissions"/>
    <x v="0"/>
    <x v="19"/>
    <m/>
    <m/>
    <n v="0"/>
    <n v="0"/>
    <n v="0"/>
    <n v="0"/>
    <n v="0"/>
    <n v="0"/>
    <n v="0"/>
    <n v="0"/>
    <n v="0"/>
    <n v="0"/>
  </r>
  <r>
    <x v="0"/>
    <x v="0"/>
    <x v="0"/>
    <s v="Road"/>
    <s v="LDO"/>
    <m/>
    <s v="Emissions"/>
    <x v="0"/>
    <x v="20"/>
    <m/>
    <m/>
    <n v="0"/>
    <n v="0"/>
    <n v="0"/>
    <n v="0"/>
    <n v="0"/>
    <n v="0"/>
    <n v="0"/>
    <n v="0"/>
    <n v="0"/>
    <n v="0"/>
  </r>
  <r>
    <x v="0"/>
    <x v="0"/>
    <x v="0"/>
    <s v="Road"/>
    <s v="LDO"/>
    <m/>
    <s v="Emissions"/>
    <x v="0"/>
    <x v="21"/>
    <m/>
    <m/>
    <n v="0"/>
    <n v="0"/>
    <n v="0"/>
    <n v="0"/>
    <n v="0"/>
    <n v="0"/>
    <n v="0"/>
    <n v="0"/>
    <n v="0"/>
    <n v="0"/>
  </r>
  <r>
    <x v="0"/>
    <x v="0"/>
    <x v="0"/>
    <s v="Road"/>
    <s v="LDO"/>
    <m/>
    <s v="Emissions"/>
    <x v="0"/>
    <x v="22"/>
    <m/>
    <m/>
    <n v="0"/>
    <n v="0"/>
    <n v="0"/>
    <n v="0"/>
    <n v="0"/>
    <n v="0"/>
    <n v="0"/>
    <n v="0"/>
    <n v="0"/>
    <n v="0"/>
  </r>
  <r>
    <x v="0"/>
    <x v="0"/>
    <x v="0"/>
    <s v="Road"/>
    <s v="LDO"/>
    <m/>
    <s v="Emissions"/>
    <x v="0"/>
    <x v="23"/>
    <m/>
    <m/>
    <n v="0"/>
    <n v="0"/>
    <n v="0"/>
    <n v="0"/>
    <n v="0"/>
    <n v="0"/>
    <n v="0"/>
    <n v="0"/>
    <n v="0"/>
    <n v="0"/>
  </r>
  <r>
    <x v="0"/>
    <x v="0"/>
    <x v="0"/>
    <s v="Road"/>
    <s v="LDO"/>
    <m/>
    <s v="Emissions"/>
    <x v="0"/>
    <x v="24"/>
    <m/>
    <m/>
    <n v="0"/>
    <n v="0"/>
    <n v="0"/>
    <n v="0"/>
    <n v="0"/>
    <n v="0"/>
    <n v="0"/>
    <n v="0"/>
    <n v="0"/>
    <n v="0"/>
  </r>
  <r>
    <x v="0"/>
    <x v="0"/>
    <x v="0"/>
    <s v="Road"/>
    <s v="LDO"/>
    <m/>
    <s v="Emissions"/>
    <x v="0"/>
    <x v="25"/>
    <m/>
    <m/>
    <n v="0"/>
    <n v="0"/>
    <n v="0"/>
    <n v="0"/>
    <n v="0"/>
    <n v="0"/>
    <n v="0"/>
    <n v="0"/>
    <n v="0"/>
    <n v="0"/>
  </r>
  <r>
    <x v="0"/>
    <x v="0"/>
    <x v="0"/>
    <s v="Road"/>
    <s v="LDO"/>
    <m/>
    <s v="Emissions"/>
    <x v="0"/>
    <x v="26"/>
    <m/>
    <m/>
    <n v="0"/>
    <n v="0"/>
    <n v="0"/>
    <n v="0"/>
    <n v="0"/>
    <n v="0"/>
    <n v="0"/>
    <n v="0"/>
    <n v="0"/>
    <n v="0"/>
  </r>
  <r>
    <x v="0"/>
    <x v="0"/>
    <x v="0"/>
    <s v="Road"/>
    <s v="LDO"/>
    <m/>
    <s v="Emissions"/>
    <x v="0"/>
    <x v="27"/>
    <m/>
    <m/>
    <n v="0"/>
    <n v="0"/>
    <n v="0"/>
    <n v="0"/>
    <n v="0"/>
    <n v="0"/>
    <n v="0"/>
    <n v="0"/>
    <n v="0"/>
    <n v="0"/>
  </r>
  <r>
    <x v="0"/>
    <x v="0"/>
    <x v="0"/>
    <s v="Road"/>
    <s v="LDO"/>
    <m/>
    <s v="Emissions"/>
    <x v="0"/>
    <x v="28"/>
    <m/>
    <m/>
    <n v="0"/>
    <n v="0"/>
    <n v="0"/>
    <n v="0"/>
    <n v="0"/>
    <n v="0"/>
    <n v="20.384354249999994"/>
    <n v="59.798885249999991"/>
    <n v="1579.4728072499997"/>
    <n v="5809.8277282500003"/>
  </r>
  <r>
    <x v="0"/>
    <x v="0"/>
    <x v="0"/>
    <s v="Road"/>
    <s v="LDO"/>
    <m/>
    <s v="Emissions"/>
    <x v="0"/>
    <x v="29"/>
    <m/>
    <m/>
    <n v="0"/>
    <n v="0"/>
    <n v="0"/>
    <n v="0"/>
    <n v="0"/>
    <n v="0"/>
    <n v="0"/>
    <n v="0"/>
    <n v="0"/>
    <n v="0"/>
  </r>
  <r>
    <x v="0"/>
    <x v="0"/>
    <x v="0"/>
    <s v="Road"/>
    <s v="LDO"/>
    <m/>
    <s v="Emissions"/>
    <x v="0"/>
    <x v="30"/>
    <m/>
    <m/>
    <n v="0"/>
    <n v="0"/>
    <n v="0"/>
    <n v="0"/>
    <n v="0"/>
    <n v="0"/>
    <n v="0"/>
    <n v="0"/>
    <n v="0"/>
    <n v="0"/>
  </r>
  <r>
    <x v="0"/>
    <x v="0"/>
    <x v="0"/>
    <s v="Road"/>
    <s v="LDO"/>
    <m/>
    <s v="Emissions"/>
    <x v="0"/>
    <x v="31"/>
    <m/>
    <m/>
    <n v="0"/>
    <n v="0"/>
    <n v="0"/>
    <n v="0"/>
    <n v="0"/>
    <n v="0"/>
    <n v="0"/>
    <n v="0"/>
    <n v="0"/>
    <n v="0"/>
  </r>
  <r>
    <x v="0"/>
    <x v="0"/>
    <x v="0"/>
    <s v="Road"/>
    <s v="LDO"/>
    <m/>
    <s v="Emissions"/>
    <x v="0"/>
    <x v="32"/>
    <m/>
    <m/>
    <n v="0"/>
    <n v="0"/>
    <n v="0"/>
    <n v="0"/>
    <n v="0"/>
    <n v="0"/>
    <n v="0"/>
    <n v="0"/>
    <n v="0"/>
    <n v="0"/>
  </r>
  <r>
    <x v="0"/>
    <x v="0"/>
    <x v="0"/>
    <s v="Road"/>
    <s v="LDO"/>
    <m/>
    <s v="Emissions"/>
    <x v="0"/>
    <x v="33"/>
    <m/>
    <m/>
    <n v="0"/>
    <n v="0"/>
    <n v="0"/>
    <n v="0"/>
    <n v="0"/>
    <n v="0"/>
    <n v="0"/>
    <n v="0"/>
    <n v="0"/>
    <n v="0"/>
  </r>
  <r>
    <x v="0"/>
    <x v="0"/>
    <x v="0"/>
    <s v="Road"/>
    <s v="LDO"/>
    <m/>
    <s v="Emissions"/>
    <x v="0"/>
    <x v="34"/>
    <m/>
    <m/>
    <n v="0"/>
    <n v="0"/>
    <n v="0"/>
    <n v="0"/>
    <n v="0"/>
    <n v="0"/>
    <n v="0"/>
    <n v="0"/>
    <n v="0"/>
    <n v="0"/>
  </r>
  <r>
    <x v="0"/>
    <x v="0"/>
    <x v="0"/>
    <s v="Road"/>
    <s v="LDO"/>
    <m/>
    <s v="Emissions"/>
    <x v="0"/>
    <x v="35"/>
    <m/>
    <m/>
    <n v="0"/>
    <n v="0"/>
    <n v="0"/>
    <n v="0"/>
    <n v="0"/>
    <n v="0"/>
    <n v="0"/>
    <n v="0"/>
    <n v="0"/>
    <n v="0"/>
  </r>
  <r>
    <x v="0"/>
    <x v="0"/>
    <x v="0"/>
    <s v="Road"/>
    <s v="Furnace Oil"/>
    <m/>
    <s v="Emissions"/>
    <x v="0"/>
    <x v="0"/>
    <s v="Transport"/>
    <m/>
    <n v="0"/>
    <n v="0"/>
    <n v="0"/>
    <n v="0"/>
    <n v="0"/>
    <n v="0"/>
    <n v="0"/>
    <n v="0"/>
    <n v="0"/>
    <n v="0"/>
  </r>
  <r>
    <x v="0"/>
    <x v="0"/>
    <x v="0"/>
    <s v="Road"/>
    <s v="Furnace Oil"/>
    <m/>
    <s v="Emissions"/>
    <x v="0"/>
    <x v="1"/>
    <m/>
    <m/>
    <n v="0"/>
    <n v="0"/>
    <n v="0"/>
    <n v="0"/>
    <n v="0"/>
    <n v="0"/>
    <n v="0"/>
    <n v="0"/>
    <n v="0"/>
    <n v="0"/>
  </r>
  <r>
    <x v="0"/>
    <x v="0"/>
    <x v="0"/>
    <s v="Road"/>
    <s v="Furnace Oil"/>
    <m/>
    <s v="Emissions"/>
    <x v="0"/>
    <x v="2"/>
    <m/>
    <m/>
    <n v="0"/>
    <n v="0"/>
    <n v="0"/>
    <n v="0"/>
    <n v="0"/>
    <n v="0"/>
    <n v="0"/>
    <n v="0"/>
    <n v="0"/>
    <n v="0"/>
  </r>
  <r>
    <x v="0"/>
    <x v="0"/>
    <x v="0"/>
    <s v="Road"/>
    <s v="Furnace Oil"/>
    <m/>
    <s v="Emissions"/>
    <x v="0"/>
    <x v="3"/>
    <m/>
    <m/>
    <n v="0"/>
    <n v="0"/>
    <n v="0"/>
    <n v="0"/>
    <n v="0"/>
    <n v="0"/>
    <n v="0"/>
    <n v="0"/>
    <n v="0"/>
    <n v="0"/>
  </r>
  <r>
    <x v="0"/>
    <x v="0"/>
    <x v="0"/>
    <s v="Road"/>
    <s v="Furnace Oil"/>
    <m/>
    <s v="Emissions"/>
    <x v="0"/>
    <x v="4"/>
    <m/>
    <m/>
    <n v="0"/>
    <n v="0"/>
    <n v="0"/>
    <n v="0"/>
    <n v="0"/>
    <n v="0"/>
    <n v="0"/>
    <n v="0"/>
    <n v="0"/>
    <n v="0"/>
  </r>
  <r>
    <x v="0"/>
    <x v="0"/>
    <x v="0"/>
    <s v="Road"/>
    <s v="Furnace Oil"/>
    <m/>
    <s v="Emissions"/>
    <x v="0"/>
    <x v="5"/>
    <m/>
    <m/>
    <n v="0"/>
    <n v="0"/>
    <n v="0"/>
    <n v="0"/>
    <n v="0"/>
    <n v="0"/>
    <n v="0"/>
    <n v="0"/>
    <n v="0"/>
    <n v="0"/>
  </r>
  <r>
    <x v="0"/>
    <x v="0"/>
    <x v="0"/>
    <s v="Road"/>
    <s v="Furnace Oil"/>
    <m/>
    <s v="Emissions"/>
    <x v="0"/>
    <x v="6"/>
    <m/>
    <m/>
    <n v="0"/>
    <n v="0"/>
    <n v="0"/>
    <n v="0"/>
    <n v="0"/>
    <n v="0"/>
    <n v="0"/>
    <n v="0"/>
    <n v="0"/>
    <n v="0"/>
  </r>
  <r>
    <x v="0"/>
    <x v="0"/>
    <x v="0"/>
    <s v="Road"/>
    <s v="Furnace Oil"/>
    <m/>
    <s v="Emissions"/>
    <x v="0"/>
    <x v="7"/>
    <m/>
    <m/>
    <n v="0"/>
    <n v="0"/>
    <n v="0"/>
    <n v="0"/>
    <n v="0"/>
    <n v="0"/>
    <n v="0"/>
    <n v="0"/>
    <n v="0"/>
    <n v="0"/>
  </r>
  <r>
    <x v="0"/>
    <x v="0"/>
    <x v="0"/>
    <s v="Road"/>
    <s v="Furnace Oil"/>
    <m/>
    <s v="Emissions"/>
    <x v="0"/>
    <x v="8"/>
    <m/>
    <m/>
    <n v="0"/>
    <n v="0"/>
    <n v="0"/>
    <n v="0"/>
    <n v="0"/>
    <n v="0"/>
    <n v="0"/>
    <n v="0"/>
    <n v="0"/>
    <n v="0"/>
  </r>
  <r>
    <x v="0"/>
    <x v="0"/>
    <x v="0"/>
    <s v="Road"/>
    <s v="Furnace Oil"/>
    <m/>
    <s v="Emissions"/>
    <x v="0"/>
    <x v="9"/>
    <m/>
    <m/>
    <n v="0"/>
    <n v="0"/>
    <n v="0"/>
    <n v="0"/>
    <n v="0"/>
    <n v="0"/>
    <n v="0"/>
    <n v="0"/>
    <n v="0"/>
    <n v="0"/>
  </r>
  <r>
    <x v="0"/>
    <x v="0"/>
    <x v="0"/>
    <s v="Road"/>
    <s v="Furnace Oil"/>
    <m/>
    <s v="Emissions"/>
    <x v="0"/>
    <x v="10"/>
    <m/>
    <m/>
    <n v="0"/>
    <n v="0"/>
    <n v="0"/>
    <n v="0"/>
    <n v="0"/>
    <n v="0"/>
    <n v="0"/>
    <n v="0"/>
    <n v="0"/>
    <n v="0"/>
  </r>
  <r>
    <x v="0"/>
    <x v="0"/>
    <x v="0"/>
    <s v="Road"/>
    <s v="Furnace Oil"/>
    <m/>
    <s v="Emissions"/>
    <x v="0"/>
    <x v="11"/>
    <m/>
    <m/>
    <n v="0"/>
    <n v="0"/>
    <n v="127964.52168786"/>
    <n v="119794.15128091499"/>
    <n v="25961.127938910005"/>
    <n v="195.45343474499998"/>
    <n v="37.592882009999997"/>
    <n v="0"/>
    <n v="0"/>
    <n v="0"/>
  </r>
  <r>
    <x v="0"/>
    <x v="0"/>
    <x v="0"/>
    <s v="Road"/>
    <s v="Furnace Oil"/>
    <m/>
    <s v="Emissions"/>
    <x v="0"/>
    <x v="12"/>
    <m/>
    <m/>
    <n v="0"/>
    <n v="0"/>
    <n v="0"/>
    <n v="0"/>
    <n v="0"/>
    <n v="0"/>
    <n v="0"/>
    <n v="0"/>
    <n v="0"/>
    <n v="0"/>
  </r>
  <r>
    <x v="0"/>
    <x v="0"/>
    <x v="0"/>
    <s v="Road"/>
    <s v="Furnace Oil"/>
    <m/>
    <s v="Emissions"/>
    <x v="0"/>
    <x v="13"/>
    <m/>
    <m/>
    <n v="0"/>
    <n v="0"/>
    <n v="0"/>
    <n v="0"/>
    <n v="0"/>
    <n v="0"/>
    <n v="0"/>
    <n v="0"/>
    <n v="0"/>
    <n v="0"/>
  </r>
  <r>
    <x v="0"/>
    <x v="0"/>
    <x v="0"/>
    <s v="Road"/>
    <s v="Furnace Oil"/>
    <m/>
    <s v="Emissions"/>
    <x v="0"/>
    <x v="14"/>
    <m/>
    <m/>
    <n v="0"/>
    <n v="0"/>
    <n v="0"/>
    <n v="0"/>
    <n v="0"/>
    <n v="0"/>
    <n v="0"/>
    <n v="0"/>
    <n v="0"/>
    <n v="0"/>
  </r>
  <r>
    <x v="0"/>
    <x v="0"/>
    <x v="0"/>
    <s v="Road"/>
    <s v="Furnace Oil"/>
    <m/>
    <s v="Emissions"/>
    <x v="0"/>
    <x v="15"/>
    <m/>
    <m/>
    <n v="0"/>
    <n v="0"/>
    <n v="0"/>
    <n v="0"/>
    <n v="0"/>
    <n v="0"/>
    <n v="0"/>
    <n v="0"/>
    <n v="0"/>
    <n v="0"/>
  </r>
  <r>
    <x v="0"/>
    <x v="0"/>
    <x v="0"/>
    <s v="Road"/>
    <s v="Furnace Oil"/>
    <m/>
    <s v="Emissions"/>
    <x v="0"/>
    <x v="16"/>
    <m/>
    <m/>
    <n v="0"/>
    <n v="0"/>
    <n v="0"/>
    <n v="0"/>
    <n v="0"/>
    <n v="0"/>
    <n v="0"/>
    <n v="0"/>
    <n v="871.82979385500005"/>
    <n v="2283.4137393000001"/>
  </r>
  <r>
    <x v="0"/>
    <x v="0"/>
    <x v="0"/>
    <s v="Road"/>
    <s v="Furnace Oil"/>
    <m/>
    <s v="Emissions"/>
    <x v="0"/>
    <x v="17"/>
    <m/>
    <m/>
    <n v="0"/>
    <n v="0"/>
    <n v="0"/>
    <n v="0"/>
    <n v="0"/>
    <n v="0"/>
    <n v="0"/>
    <n v="0"/>
    <n v="0"/>
    <n v="0"/>
  </r>
  <r>
    <x v="0"/>
    <x v="0"/>
    <x v="0"/>
    <s v="Road"/>
    <s v="Furnace Oil"/>
    <m/>
    <s v="Emissions"/>
    <x v="0"/>
    <x v="18"/>
    <m/>
    <m/>
    <n v="0"/>
    <n v="0"/>
    <n v="0"/>
    <n v="0"/>
    <n v="0"/>
    <n v="0"/>
    <n v="0"/>
    <n v="0"/>
    <n v="0"/>
    <n v="0"/>
  </r>
  <r>
    <x v="0"/>
    <x v="0"/>
    <x v="0"/>
    <s v="Road"/>
    <s v="Furnace Oil"/>
    <m/>
    <s v="Emissions"/>
    <x v="0"/>
    <x v="19"/>
    <m/>
    <m/>
    <n v="0"/>
    <n v="0"/>
    <n v="0"/>
    <n v="0"/>
    <n v="0"/>
    <n v="0"/>
    <n v="0"/>
    <n v="0"/>
    <n v="0"/>
    <n v="0"/>
  </r>
  <r>
    <x v="0"/>
    <x v="0"/>
    <x v="0"/>
    <s v="Road"/>
    <s v="Furnace Oil"/>
    <m/>
    <s v="Emissions"/>
    <x v="0"/>
    <x v="20"/>
    <m/>
    <m/>
    <n v="0"/>
    <n v="0"/>
    <n v="0"/>
    <n v="780.44502834000002"/>
    <n v="260.14834278000001"/>
    <n v="0"/>
    <n v="0"/>
    <n v="0"/>
    <n v="0"/>
    <n v="0"/>
  </r>
  <r>
    <x v="0"/>
    <x v="0"/>
    <x v="0"/>
    <s v="Road"/>
    <s v="Furnace Oil"/>
    <m/>
    <s v="Emissions"/>
    <x v="0"/>
    <x v="21"/>
    <m/>
    <m/>
    <n v="0"/>
    <n v="0"/>
    <n v="0"/>
    <n v="0"/>
    <n v="0"/>
    <n v="0"/>
    <n v="0"/>
    <n v="0"/>
    <n v="0"/>
    <n v="0"/>
  </r>
  <r>
    <x v="0"/>
    <x v="0"/>
    <x v="0"/>
    <s v="Road"/>
    <s v="Furnace Oil"/>
    <m/>
    <s v="Emissions"/>
    <x v="0"/>
    <x v="22"/>
    <m/>
    <m/>
    <n v="0"/>
    <n v="0"/>
    <n v="0"/>
    <n v="0"/>
    <n v="0"/>
    <n v="0"/>
    <n v="0"/>
    <n v="0"/>
    <n v="0"/>
    <n v="0"/>
  </r>
  <r>
    <x v="0"/>
    <x v="0"/>
    <x v="0"/>
    <s v="Road"/>
    <s v="Furnace Oil"/>
    <m/>
    <s v="Emissions"/>
    <x v="0"/>
    <x v="23"/>
    <m/>
    <m/>
    <n v="0"/>
    <n v="0"/>
    <n v="0"/>
    <n v="0"/>
    <n v="0"/>
    <n v="0"/>
    <n v="0"/>
    <n v="0"/>
    <n v="0"/>
    <n v="0"/>
  </r>
  <r>
    <x v="0"/>
    <x v="0"/>
    <x v="0"/>
    <s v="Road"/>
    <s v="Furnace Oil"/>
    <m/>
    <s v="Emissions"/>
    <x v="0"/>
    <x v="24"/>
    <m/>
    <m/>
    <n v="0"/>
    <n v="0"/>
    <n v="0"/>
    <n v="0"/>
    <n v="0"/>
    <n v="0"/>
    <n v="0"/>
    <n v="0"/>
    <n v="0"/>
    <n v="0"/>
  </r>
  <r>
    <x v="0"/>
    <x v="0"/>
    <x v="0"/>
    <s v="Road"/>
    <s v="Furnace Oil"/>
    <m/>
    <s v="Emissions"/>
    <x v="0"/>
    <x v="25"/>
    <m/>
    <m/>
    <n v="0"/>
    <n v="0"/>
    <n v="0"/>
    <n v="0"/>
    <n v="0"/>
    <n v="0"/>
    <n v="0"/>
    <n v="0"/>
    <n v="0"/>
    <n v="0"/>
  </r>
  <r>
    <x v="0"/>
    <x v="0"/>
    <x v="0"/>
    <s v="Road"/>
    <s v="Furnace Oil"/>
    <m/>
    <s v="Emissions"/>
    <x v="0"/>
    <x v="26"/>
    <m/>
    <m/>
    <n v="0"/>
    <n v="0"/>
    <n v="0"/>
    <n v="0"/>
    <n v="0"/>
    <n v="0"/>
    <n v="0"/>
    <n v="0"/>
    <n v="0"/>
    <n v="0"/>
  </r>
  <r>
    <x v="0"/>
    <x v="0"/>
    <x v="0"/>
    <s v="Road"/>
    <s v="Furnace Oil"/>
    <m/>
    <s v="Emissions"/>
    <x v="0"/>
    <x v="27"/>
    <m/>
    <m/>
    <n v="0"/>
    <n v="0"/>
    <n v="0"/>
    <n v="0"/>
    <n v="0"/>
    <n v="0"/>
    <n v="0"/>
    <n v="0"/>
    <n v="0"/>
    <n v="0"/>
  </r>
  <r>
    <x v="0"/>
    <x v="0"/>
    <x v="0"/>
    <s v="Road"/>
    <s v="Furnace Oil"/>
    <m/>
    <s v="Emissions"/>
    <x v="0"/>
    <x v="28"/>
    <m/>
    <m/>
    <n v="0"/>
    <n v="0"/>
    <n v="0"/>
    <n v="0"/>
    <n v="0"/>
    <n v="0"/>
    <n v="1119.06092997"/>
    <n v="3332.8881760499994"/>
    <n v="14284.517487300001"/>
    <n v="26168.744234115005"/>
  </r>
  <r>
    <x v="0"/>
    <x v="0"/>
    <x v="0"/>
    <s v="Road"/>
    <s v="Furnace Oil"/>
    <m/>
    <s v="Emissions"/>
    <x v="0"/>
    <x v="29"/>
    <m/>
    <m/>
    <n v="0"/>
    <n v="0"/>
    <n v="0"/>
    <n v="0"/>
    <n v="0"/>
    <n v="0"/>
    <n v="0"/>
    <n v="0"/>
    <n v="0"/>
    <n v="0"/>
  </r>
  <r>
    <x v="0"/>
    <x v="0"/>
    <x v="0"/>
    <s v="Road"/>
    <s v="Furnace Oil"/>
    <m/>
    <s v="Emissions"/>
    <x v="0"/>
    <x v="30"/>
    <m/>
    <m/>
    <n v="0"/>
    <n v="0"/>
    <n v="0"/>
    <n v="0"/>
    <n v="0"/>
    <n v="0"/>
    <n v="0"/>
    <n v="0"/>
    <n v="0"/>
    <n v="0"/>
  </r>
  <r>
    <x v="0"/>
    <x v="0"/>
    <x v="0"/>
    <s v="Road"/>
    <s v="Furnace Oil"/>
    <m/>
    <s v="Emissions"/>
    <x v="0"/>
    <x v="31"/>
    <m/>
    <m/>
    <n v="0"/>
    <n v="0"/>
    <n v="0"/>
    <n v="0"/>
    <n v="0"/>
    <n v="0"/>
    <n v="0"/>
    <n v="0"/>
    <n v="0"/>
    <n v="0"/>
  </r>
  <r>
    <x v="0"/>
    <x v="0"/>
    <x v="0"/>
    <s v="Road"/>
    <s v="Furnace Oil"/>
    <m/>
    <s v="Emissions"/>
    <x v="0"/>
    <x v="32"/>
    <m/>
    <m/>
    <n v="0"/>
    <n v="0"/>
    <n v="0"/>
    <n v="0"/>
    <n v="0"/>
    <n v="0"/>
    <n v="0"/>
    <n v="0"/>
    <n v="0"/>
    <n v="0"/>
  </r>
  <r>
    <x v="0"/>
    <x v="0"/>
    <x v="0"/>
    <s v="Road"/>
    <s v="Furnace Oil"/>
    <m/>
    <s v="Emissions"/>
    <x v="0"/>
    <x v="33"/>
    <m/>
    <m/>
    <n v="0"/>
    <n v="0"/>
    <n v="0"/>
    <n v="0"/>
    <n v="0"/>
    <n v="0"/>
    <n v="0"/>
    <n v="0"/>
    <n v="180.13320769500001"/>
    <n v="60.044402564999992"/>
  </r>
  <r>
    <x v="0"/>
    <x v="0"/>
    <x v="0"/>
    <s v="Road"/>
    <s v="Furnace Oil"/>
    <m/>
    <s v="Emissions"/>
    <x v="0"/>
    <x v="34"/>
    <m/>
    <m/>
    <n v="0"/>
    <n v="0"/>
    <n v="0"/>
    <n v="0"/>
    <n v="0"/>
    <n v="0"/>
    <n v="0"/>
    <n v="0"/>
    <n v="0"/>
    <n v="0"/>
  </r>
  <r>
    <x v="0"/>
    <x v="0"/>
    <x v="0"/>
    <s v="Road"/>
    <s v="Furnace Oil"/>
    <m/>
    <s v="Emissions"/>
    <x v="0"/>
    <x v="35"/>
    <m/>
    <m/>
    <n v="0"/>
    <n v="0"/>
    <n v="0"/>
    <n v="313.30253155499997"/>
    <n v="372.96587263499998"/>
    <n v="196.92324332999999"/>
    <n v="481.13289701999992"/>
    <n v="349.36339086000004"/>
    <n v="66.973500180000002"/>
    <n v="0"/>
  </r>
  <r>
    <x v="0"/>
    <x v="0"/>
    <x v="0"/>
    <s v="Road"/>
    <s v="HSDO - Retail"/>
    <m/>
    <s v="Emissions"/>
    <x v="0"/>
    <x v="0"/>
    <s v="Transport"/>
    <m/>
    <n v="6531277.8113093106"/>
    <n v="7588082.1679958925"/>
    <n v="8723740.5489199832"/>
    <n v="9769306.1686460376"/>
    <n v="10450488.035694955"/>
    <n v="11176343.085854163"/>
    <n v="12187697.733386124"/>
    <n v="12880156.660272297"/>
    <n v="13089592.853812376"/>
    <n v="8794747.1459643114"/>
  </r>
  <r>
    <x v="0"/>
    <x v="0"/>
    <x v="0"/>
    <s v="Road"/>
    <s v="HSDO - Retail"/>
    <m/>
    <s v="Emissions"/>
    <x v="0"/>
    <x v="1"/>
    <m/>
    <m/>
    <n v="137330.3771784649"/>
    <n v="155900.83458414595"/>
    <n v="166272.87548101583"/>
    <n v="167200.58252082279"/>
    <n v="168955.87818586361"/>
    <n v="174178.57401929703"/>
    <n v="171721.69946353088"/>
    <n v="174460.59252501797"/>
    <n v="222882.95142904556"/>
    <n v="238953.09703168744"/>
  </r>
  <r>
    <x v="0"/>
    <x v="0"/>
    <x v="0"/>
    <s v="Road"/>
    <s v="HSDO - Retail"/>
    <m/>
    <s v="Emissions"/>
    <x v="0"/>
    <x v="2"/>
    <m/>
    <m/>
    <n v="83210.460970482338"/>
    <n v="92732.351209854038"/>
    <n v="93895.33947915092"/>
    <n v="103088.62546248379"/>
    <n v="128967.44136779975"/>
    <n v="147835.70001017416"/>
    <n v="163850.24392545081"/>
    <n v="177386.46138654539"/>
    <n v="209961.80328060096"/>
    <n v="220654.68984494582"/>
  </r>
  <r>
    <x v="0"/>
    <x v="0"/>
    <x v="0"/>
    <s v="Road"/>
    <s v="HSDO - Retail"/>
    <m/>
    <s v="Emissions"/>
    <x v="0"/>
    <x v="3"/>
    <m/>
    <m/>
    <n v="884129.41085990728"/>
    <n v="975918.91524663579"/>
    <n v="978606.63157975476"/>
    <n v="1065974.5393295104"/>
    <n v="1223487.267440849"/>
    <n v="1362827.2480608856"/>
    <n v="1496244.0910875704"/>
    <n v="1529019.9302805816"/>
    <n v="1657853.0593145164"/>
    <n v="1684058.1377888802"/>
  </r>
  <r>
    <x v="0"/>
    <x v="0"/>
    <x v="0"/>
    <s v="Road"/>
    <s v="HSDO - Retail"/>
    <m/>
    <s v="Emissions"/>
    <x v="0"/>
    <x v="4"/>
    <m/>
    <m/>
    <n v="1297200.9530636878"/>
    <n v="1394018.0660406183"/>
    <n v="1516632.8487493463"/>
    <n v="1797790.1865666998"/>
    <n v="2139168.2231599852"/>
    <n v="2462068.3594419016"/>
    <n v="2663076.2589732977"/>
    <n v="2920208.6337784757"/>
    <n v="3129382.0923426989"/>
    <n v="3049307.4305386217"/>
  </r>
  <r>
    <x v="0"/>
    <x v="0"/>
    <x v="0"/>
    <s v="Road"/>
    <s v="HSDO - Retail"/>
    <m/>
    <s v="Emissions"/>
    <x v="0"/>
    <x v="5"/>
    <m/>
    <m/>
    <n v="92366.783616621309"/>
    <n v="101461.7405681666"/>
    <n v="101476.50576343962"/>
    <n v="102146.68543079311"/>
    <n v="104797.08119995588"/>
    <n v="109427.54798908715"/>
    <n v="107756.35211817984"/>
    <n v="106791.23594624986"/>
    <n v="102941.19275776025"/>
    <n v="111721.3504636038"/>
  </r>
  <r>
    <x v="0"/>
    <x v="0"/>
    <x v="0"/>
    <s v="Road"/>
    <s v="HSDO - Retail"/>
    <m/>
    <s v="Emissions"/>
    <x v="0"/>
    <x v="6"/>
    <m/>
    <m/>
    <n v="981457.92735123436"/>
    <n v="1121957.9913505036"/>
    <n v="1234873.9198500069"/>
    <n v="1364097.1247498158"/>
    <n v="1442686.4894673156"/>
    <n v="1566878.8680988227"/>
    <n v="1733575.7171490367"/>
    <n v="2019473.0795519173"/>
    <n v="2514028.5318939625"/>
    <n v="2689842.7455737111"/>
  </r>
  <r>
    <x v="0"/>
    <x v="0"/>
    <x v="0"/>
    <s v="Road"/>
    <s v="HSDO - Retail"/>
    <m/>
    <s v="Emissions"/>
    <x v="0"/>
    <x v="7"/>
    <m/>
    <m/>
    <n v="160780.73609897005"/>
    <n v="155848.8962433073"/>
    <n v="143824.37590300463"/>
    <n v="137766.08455457454"/>
    <n v="144309.99313130192"/>
    <n v="153018.81887073649"/>
    <n v="157619.51330960955"/>
    <n v="174606.17666705765"/>
    <n v="216327.76756904038"/>
    <n v="273537.26349552191"/>
  </r>
  <r>
    <x v="0"/>
    <x v="0"/>
    <x v="0"/>
    <s v="Road"/>
    <s v="HSDO - Retail"/>
    <m/>
    <s v="Emissions"/>
    <x v="0"/>
    <x v="8"/>
    <m/>
    <m/>
    <n v="132372.71147512816"/>
    <n v="118815.54110198497"/>
    <n v="106491.95163350816"/>
    <n v="104029.47443261306"/>
    <n v="116361.25187046421"/>
    <n v="124588.89836336799"/>
    <n v="137920.88509641431"/>
    <n v="169787.57809423306"/>
    <n v="209712.43895468625"/>
    <n v="211545.04934849319"/>
  </r>
  <r>
    <x v="0"/>
    <x v="0"/>
    <x v="0"/>
    <s v="Road"/>
    <s v="HSDO - Retail"/>
    <m/>
    <s v="Emissions"/>
    <x v="0"/>
    <x v="9"/>
    <m/>
    <m/>
    <n v="2182252.8439510497"/>
    <n v="2476173.7245054045"/>
    <n v="2475216.0598243838"/>
    <n v="2245014.0999902352"/>
    <n v="2025428.6964976094"/>
    <n v="1610647.5802503948"/>
    <n v="1677937.212146566"/>
    <n v="1920870.5545938066"/>
    <n v="2299858.4189901468"/>
    <n v="2564239.3208418721"/>
  </r>
  <r>
    <x v="0"/>
    <x v="0"/>
    <x v="0"/>
    <s v="Road"/>
    <s v="HSDO - Retail"/>
    <m/>
    <s v="Emissions"/>
    <x v="0"/>
    <x v="10"/>
    <m/>
    <m/>
    <n v="617382.71981927997"/>
    <n v="722707.77848384937"/>
    <n v="767759.57077910949"/>
    <n v="801791.0151876309"/>
    <n v="823735.03443720704"/>
    <n v="831007.88516247668"/>
    <n v="841772.31680364395"/>
    <n v="741821.05103102722"/>
    <n v="677516.51425400632"/>
    <n v="685986.91493937583"/>
  </r>
  <r>
    <x v="0"/>
    <x v="0"/>
    <x v="0"/>
    <s v="Road"/>
    <s v="HSDO - Retail"/>
    <m/>
    <s v="Emissions"/>
    <x v="0"/>
    <x v="11"/>
    <m/>
    <m/>
    <n v="4625491.7700786479"/>
    <n v="5504470.8197477339"/>
    <n v="5999804.0334522547"/>
    <n v="6458884.127698103"/>
    <n v="6930933.4659744333"/>
    <n v="7625523.2356122369"/>
    <n v="8762938.5425419733"/>
    <n v="9746667.0253893528"/>
    <n v="10342222.942486996"/>
    <n v="10694110.935553517"/>
  </r>
  <r>
    <x v="0"/>
    <x v="0"/>
    <x v="0"/>
    <s v="Road"/>
    <s v="HSDO - Retail"/>
    <m/>
    <s v="Emissions"/>
    <x v="0"/>
    <x v="12"/>
    <m/>
    <m/>
    <n v="3960017.4583026716"/>
    <n v="4562119.8027270827"/>
    <n v="5117679.4066964714"/>
    <n v="5779028.4528625077"/>
    <n v="6937496.1979181292"/>
    <n v="7702752.2003147639"/>
    <n v="8271293.7593503445"/>
    <n v="8616247.2850686684"/>
    <n v="8822053.4205864072"/>
    <n v="8685886.0358674973"/>
  </r>
  <r>
    <x v="0"/>
    <x v="0"/>
    <x v="0"/>
    <s v="Road"/>
    <s v="HSDO - Retail"/>
    <m/>
    <s v="Emissions"/>
    <x v="0"/>
    <x v="13"/>
    <m/>
    <m/>
    <n v="500984.86991785048"/>
    <n v="568382.07778733165"/>
    <n v="589944.4529882276"/>
    <n v="589167.18022139417"/>
    <n v="634200.37768702395"/>
    <n v="705039.49253632675"/>
    <n v="775982.99298778549"/>
    <n v="875657.9917165637"/>
    <n v="916049.66367873584"/>
    <n v="909430.39524388639"/>
  </r>
  <r>
    <x v="0"/>
    <x v="0"/>
    <x v="0"/>
    <s v="Road"/>
    <s v="HSDO - Retail"/>
    <m/>
    <s v="Emissions"/>
    <x v="0"/>
    <x v="14"/>
    <m/>
    <m/>
    <n v="592552.66431885434"/>
    <n v="644708.41888068512"/>
    <n v="659517.96541136003"/>
    <n v="666342.65514858242"/>
    <n v="751906.57249506528"/>
    <n v="795020.38306802325"/>
    <n v="885169.41578079772"/>
    <n v="976979.68952114426"/>
    <n v="1043257.1936647085"/>
    <n v="998953.351232143"/>
  </r>
  <r>
    <x v="0"/>
    <x v="0"/>
    <x v="0"/>
    <s v="Road"/>
    <s v="HSDO - Retail"/>
    <m/>
    <s v="Emissions"/>
    <x v="0"/>
    <x v="15"/>
    <m/>
    <m/>
    <n v="1224511.4993423049"/>
    <n v="1209627.4508351507"/>
    <n v="1223374.706138999"/>
    <n v="1330983.630736358"/>
    <n v="1525721.3033071794"/>
    <n v="1686003.5031010949"/>
    <n v="1779339.1166108376"/>
    <n v="1954216.020064316"/>
    <n v="2220018.5355498078"/>
    <n v="2343115.2012297623"/>
  </r>
  <r>
    <x v="0"/>
    <x v="0"/>
    <x v="0"/>
    <s v="Road"/>
    <s v="HSDO - Retail"/>
    <m/>
    <s v="Emissions"/>
    <x v="0"/>
    <x v="16"/>
    <m/>
    <m/>
    <n v="5016223.9510536371"/>
    <n v="5626900.9643581808"/>
    <n v="5822483.0542809349"/>
    <n v="6275194.7816414386"/>
    <n v="6848565.9832782708"/>
    <n v="7517252.8422069428"/>
    <n v="8156888.3657395504"/>
    <n v="8795211.6342949662"/>
    <n v="9681516.0936039779"/>
    <n v="10176155.430497978"/>
  </r>
  <r>
    <x v="0"/>
    <x v="0"/>
    <x v="0"/>
    <s v="Road"/>
    <s v="HSDO - Retail"/>
    <m/>
    <s v="Emissions"/>
    <x v="0"/>
    <x v="17"/>
    <m/>
    <m/>
    <n v="2564094.3728934275"/>
    <n v="2722255.4094347758"/>
    <n v="2714522.8138933857"/>
    <n v="2964825.0698578535"/>
    <n v="3220910.3799551097"/>
    <n v="3561073.307746259"/>
    <n v="3968747.6019850015"/>
    <n v="4591846.8736925842"/>
    <n v="5227444.4328247178"/>
    <n v="5303446.5132019697"/>
  </r>
  <r>
    <x v="0"/>
    <x v="0"/>
    <x v="0"/>
    <s v="Road"/>
    <s v="HSDO - Retail"/>
    <m/>
    <s v="Emissions"/>
    <x v="0"/>
    <x v="18"/>
    <m/>
    <m/>
    <n v="9975.8520305548573"/>
    <n v="14002.950952177447"/>
    <n v="27510.115271137103"/>
    <n v="31358.997276466642"/>
    <n v="32560.502900264943"/>
    <n v="40228.064176012223"/>
    <n v="30346.919403423566"/>
    <n v="24424.857945735675"/>
    <n v="24953.904834302957"/>
    <n v="26930.947946013875"/>
  </r>
  <r>
    <x v="0"/>
    <x v="0"/>
    <x v="0"/>
    <s v="Road"/>
    <s v="HSDO - Retail"/>
    <m/>
    <s v="Emissions"/>
    <x v="0"/>
    <x v="19"/>
    <m/>
    <m/>
    <n v="2286119.130160565"/>
    <n v="2466142.6619565622"/>
    <n v="2724815.2543322328"/>
    <n v="3104155.3464283906"/>
    <n v="3418352.4931876059"/>
    <n v="3902318.7248764122"/>
    <n v="4228368.8925279872"/>
    <n v="4946860.8852165565"/>
    <n v="5979162.5236257017"/>
    <n v="6179748.0306522762"/>
  </r>
  <r>
    <x v="0"/>
    <x v="0"/>
    <x v="0"/>
    <s v="Road"/>
    <s v="HSDO - Retail"/>
    <m/>
    <s v="Emissions"/>
    <x v="0"/>
    <x v="20"/>
    <m/>
    <m/>
    <n v="7520422.5961515745"/>
    <n v="8899061.5554515626"/>
    <n v="10486869.420865504"/>
    <n v="11669281.027057867"/>
    <n v="12730576.780319283"/>
    <n v="14376439.501904514"/>
    <n v="16357052.160837596"/>
    <n v="17775481.831111439"/>
    <n v="18444690.508462828"/>
    <n v="18037049.905042566"/>
  </r>
  <r>
    <x v="0"/>
    <x v="0"/>
    <x v="0"/>
    <s v="Road"/>
    <s v="HSDO - Retail"/>
    <m/>
    <s v="Emissions"/>
    <x v="0"/>
    <x v="21"/>
    <m/>
    <m/>
    <n v="60694.132982512107"/>
    <n v="71803.276900822093"/>
    <n v="76607.531927028816"/>
    <n v="90155.220804800512"/>
    <n v="109216.78111952261"/>
    <n v="96925.867289202244"/>
    <n v="112236.44131831964"/>
    <n v="139308.505826393"/>
    <n v="155334.64118507496"/>
    <n v="166512.031072143"/>
  </r>
  <r>
    <x v="0"/>
    <x v="0"/>
    <x v="0"/>
    <s v="Road"/>
    <s v="HSDO - Retail"/>
    <m/>
    <s v="Emissions"/>
    <x v="0"/>
    <x v="22"/>
    <m/>
    <m/>
    <n v="313266.36380421155"/>
    <n v="340775.82963971095"/>
    <n v="356288.58792556013"/>
    <n v="412662.14287516585"/>
    <n v="468324.55110665818"/>
    <n v="542931.97442257649"/>
    <n v="643009.68606954033"/>
    <n v="690952.33245010057"/>
    <n v="718033.58483727986"/>
    <n v="639964.7222635746"/>
  </r>
  <r>
    <x v="0"/>
    <x v="0"/>
    <x v="0"/>
    <s v="Road"/>
    <s v="HSDO - Retail"/>
    <m/>
    <s v="Emissions"/>
    <x v="0"/>
    <x v="23"/>
    <m/>
    <m/>
    <n v="48670.365370854706"/>
    <n v="55638.296163590909"/>
    <n v="55361.345269079538"/>
    <n v="60342.402262323536"/>
    <n v="69076.047126946098"/>
    <n v="76103.963333622902"/>
    <n v="88674.694700091422"/>
    <n v="101796.05748765054"/>
    <n v="108886.63526938819"/>
    <n v="109356.5206499365"/>
  </r>
  <r>
    <x v="0"/>
    <x v="0"/>
    <x v="0"/>
    <s v="Road"/>
    <s v="HSDO - Retail"/>
    <m/>
    <s v="Emissions"/>
    <x v="0"/>
    <x v="24"/>
    <m/>
    <m/>
    <n v="50759.89889247324"/>
    <n v="52842.414705286035"/>
    <n v="50551.464171843516"/>
    <n v="52719.181758184372"/>
    <n v="62145.644107306609"/>
    <n v="86362.694243214224"/>
    <n v="98421.421079498628"/>
    <n v="105958.99548157251"/>
    <n v="116418.44266313076"/>
    <n v="115816.72344227014"/>
  </r>
  <r>
    <x v="0"/>
    <x v="0"/>
    <x v="0"/>
    <s v="Road"/>
    <s v="HSDO - Retail"/>
    <m/>
    <s v="Emissions"/>
    <x v="0"/>
    <x v="25"/>
    <m/>
    <m/>
    <n v="2009127.7104002286"/>
    <n v="2274906.4973791218"/>
    <n v="2494810.2064350522"/>
    <n v="2736350.111736442"/>
    <n v="3140224.8699516067"/>
    <n v="3556523.3226410844"/>
    <n v="3735031.8293089163"/>
    <n v="3959933.3975810255"/>
    <n v="4520380.4207171891"/>
    <n v="4491557.1645774292"/>
  </r>
  <r>
    <x v="0"/>
    <x v="0"/>
    <x v="0"/>
    <s v="Road"/>
    <s v="HSDO - Retail"/>
    <m/>
    <s v="Emissions"/>
    <x v="0"/>
    <x v="26"/>
    <m/>
    <m/>
    <n v="549857.74231058941"/>
    <n v="659007.33207894722"/>
    <n v="665089.07933715265"/>
    <n v="665981.34731337789"/>
    <n v="727129.24937323597"/>
    <n v="754515.73106096277"/>
    <n v="758513.36708779249"/>
    <n v="710682.13572019036"/>
    <n v="620650.57432289713"/>
    <n v="572762.45984838903"/>
  </r>
  <r>
    <x v="0"/>
    <x v="0"/>
    <x v="0"/>
    <s v="Road"/>
    <s v="HSDO - Retail"/>
    <m/>
    <s v="Emissions"/>
    <x v="0"/>
    <x v="27"/>
    <m/>
    <m/>
    <n v="3116287.6922016246"/>
    <n v="3450987.9377382929"/>
    <n v="3552017.8421684764"/>
    <n v="3633967.7407588717"/>
    <n v="4021864.8387745353"/>
    <n v="4216566.930777532"/>
    <n v="4466720.0447434317"/>
    <n v="4591628.146118586"/>
    <n v="4619497.8546729842"/>
    <n v="4515302.4490481373"/>
  </r>
  <r>
    <x v="0"/>
    <x v="0"/>
    <x v="0"/>
    <s v="Road"/>
    <s v="HSDO - Retail"/>
    <m/>
    <s v="Emissions"/>
    <x v="0"/>
    <x v="28"/>
    <m/>
    <m/>
    <n v="4798261.7287045876"/>
    <n v="5421106.3396667624"/>
    <n v="5802699.7025007941"/>
    <n v="6077492.0649558138"/>
    <n v="6581616.9453624738"/>
    <n v="7262279.6551697804"/>
    <n v="8169652.6702485168"/>
    <n v="9326270.6972152125"/>
    <n v="10526135.142868416"/>
    <n v="10846165.692024054"/>
  </r>
  <r>
    <x v="0"/>
    <x v="0"/>
    <x v="0"/>
    <s v="Road"/>
    <s v="HSDO - Retail"/>
    <m/>
    <s v="Emissions"/>
    <x v="0"/>
    <x v="29"/>
    <m/>
    <m/>
    <n v="61060.858354314645"/>
    <n v="58086.314397685295"/>
    <n v="49944.553162389675"/>
    <n v="57466.992789196214"/>
    <n v="78884.501700668392"/>
    <n v="103132.27852668989"/>
    <n v="106525.34151092941"/>
    <n v="103812.83208320694"/>
    <n v="113471.60912382674"/>
    <n v="109484.04634370765"/>
  </r>
  <r>
    <x v="0"/>
    <x v="0"/>
    <x v="0"/>
    <s v="Road"/>
    <s v="HSDO - Retail"/>
    <m/>
    <s v="Emissions"/>
    <x v="0"/>
    <x v="30"/>
    <m/>
    <m/>
    <n v="6558150.6916474346"/>
    <n v="7214268.5873185694"/>
    <n v="7948383.6968310662"/>
    <n v="9212447.2372264881"/>
    <n v="10274452.56311458"/>
    <n v="11510967.893607443"/>
    <n v="12774545.774383912"/>
    <n v="14130388.286871197"/>
    <n v="13174389.888832543"/>
    <n v="12084647.535280989"/>
  </r>
  <r>
    <x v="0"/>
    <x v="0"/>
    <x v="0"/>
    <s v="Road"/>
    <s v="HSDO - Retail"/>
    <m/>
    <s v="Emissions"/>
    <x v="0"/>
    <x v="31"/>
    <m/>
    <m/>
    <n v="0"/>
    <n v="0"/>
    <n v="0"/>
    <n v="0"/>
    <n v="0"/>
    <n v="0"/>
    <n v="0"/>
    <n v="0"/>
    <n v="0"/>
    <n v="4032715.2937919623"/>
  </r>
  <r>
    <x v="0"/>
    <x v="0"/>
    <x v="0"/>
    <s v="Road"/>
    <s v="HSDO - Retail"/>
    <m/>
    <s v="Emissions"/>
    <x v="0"/>
    <x v="32"/>
    <m/>
    <m/>
    <n v="81983.618419309627"/>
    <n v="94422.591485874218"/>
    <n v="95411.863647542734"/>
    <n v="105566.66055483196"/>
    <n v="125326.33616391711"/>
    <n v="143513.93233907045"/>
    <n v="151511.94680804957"/>
    <n v="157955.32560719119"/>
    <n v="165436.32759081555"/>
    <n v="166502.3629902653"/>
  </r>
  <r>
    <x v="0"/>
    <x v="0"/>
    <x v="0"/>
    <s v="Road"/>
    <s v="HSDO - Retail"/>
    <m/>
    <s v="Emissions"/>
    <x v="0"/>
    <x v="33"/>
    <m/>
    <m/>
    <n v="5762975.4242273131"/>
    <n v="6073848.228731242"/>
    <n v="6240483.8034071084"/>
    <n v="6921060.5197596811"/>
    <n v="7752823.982772043"/>
    <n v="8325365.3515981594"/>
    <n v="8791696.30167979"/>
    <n v="9466134.4027991183"/>
    <n v="9962127.1592854708"/>
    <n v="10014931.724368755"/>
  </r>
  <r>
    <x v="0"/>
    <x v="0"/>
    <x v="0"/>
    <s v="Road"/>
    <s v="HSDO - Retail"/>
    <m/>
    <s v="Emissions"/>
    <x v="0"/>
    <x v="34"/>
    <m/>
    <m/>
    <n v="459922.32011107018"/>
    <n v="534612.45630120905"/>
    <n v="577594.12340497039"/>
    <n v="609234.73326996446"/>
    <n v="698591.89926104993"/>
    <n v="763300.95747672254"/>
    <n v="811771.8329914395"/>
    <n v="959613.499788485"/>
    <n v="1018055.0771265446"/>
    <n v="1027004.2473172138"/>
  </r>
  <r>
    <x v="0"/>
    <x v="0"/>
    <x v="0"/>
    <s v="Road"/>
    <s v="HSDO - Retail"/>
    <m/>
    <s v="Emissions"/>
    <x v="0"/>
    <x v="35"/>
    <m/>
    <m/>
    <n v="3489190.0820717062"/>
    <n v="3715515.6142648356"/>
    <n v="3871951.5652106949"/>
    <n v="4265369.9040798843"/>
    <n v="4611914.688919276"/>
    <n v="5105201.693565933"/>
    <n v="5445339.2788286172"/>
    <n v="5841741.2690622481"/>
    <n v="5906512.5255900538"/>
    <n v="5754659.0252976501"/>
  </r>
  <r>
    <x v="0"/>
    <x v="0"/>
    <x v="0"/>
    <s v="Railways"/>
    <s v="HSDO"/>
    <m/>
    <s v="Emissions"/>
    <x v="0"/>
    <x v="0"/>
    <s v="Transport"/>
    <m/>
    <n v="562106.33504999999"/>
    <n v="588678.48389999988"/>
    <n v="621725.19435000001"/>
    <n v="634541.28952500003"/>
    <n v="660375.01335000002"/>
    <n v="670387.16452500003"/>
    <n v="683555.34584999993"/>
    <n v="687418.73459999985"/>
    <n v="694498.69319999986"/>
    <n v="709190.71369492135"/>
  </r>
  <r>
    <x v="0"/>
    <x v="0"/>
    <x v="0"/>
    <s v="Railways"/>
    <s v="HSDO"/>
    <m/>
    <s v="Emissions"/>
    <x v="0"/>
    <x v="1"/>
    <m/>
    <m/>
    <n v="0"/>
    <n v="0"/>
    <n v="0"/>
    <n v="0"/>
    <n v="0"/>
    <n v="0"/>
    <n v="0"/>
    <n v="0"/>
    <n v="0"/>
    <n v="0"/>
  </r>
  <r>
    <x v="0"/>
    <x v="0"/>
    <x v="0"/>
    <s v="Railways"/>
    <s v="HSDO"/>
    <m/>
    <s v="Emissions"/>
    <x v="0"/>
    <x v="2"/>
    <m/>
    <m/>
    <n v="0"/>
    <n v="0"/>
    <n v="0"/>
    <n v="0"/>
    <n v="0"/>
    <n v="0"/>
    <n v="0"/>
    <n v="0"/>
    <n v="0"/>
    <n v="0"/>
  </r>
  <r>
    <x v="0"/>
    <x v="0"/>
    <x v="0"/>
    <s v="Railways"/>
    <s v="HSDO"/>
    <m/>
    <s v="Emissions"/>
    <x v="0"/>
    <x v="3"/>
    <m/>
    <m/>
    <n v="145895.10097499998"/>
    <n v="209342.29972499999"/>
    <n v="211344.09269999998"/>
    <n v="210698.86694999994"/>
    <n v="217319.99834999998"/>
    <n v="242280.67597500002"/>
    <n v="254534.38920000001"/>
    <n v="255563.56409999996"/>
    <n v="266267.93894999998"/>
    <n v="274654.30152716133"/>
  </r>
  <r>
    <x v="0"/>
    <x v="0"/>
    <x v="0"/>
    <s v="Railways"/>
    <s v="HSDO"/>
    <m/>
    <s v="Emissions"/>
    <x v="0"/>
    <x v="4"/>
    <m/>
    <m/>
    <n v="307560.79379999993"/>
    <n v="344262.98692499998"/>
    <n v="333870.07289999997"/>
    <n v="374149.68434999994"/>
    <n v="402975.34387499996"/>
    <n v="423190.82422499999"/>
    <n v="428030.81392499997"/>
    <n v="436989.89294999995"/>
    <n v="453767.35560000001"/>
    <n v="466436.31085523881"/>
  </r>
  <r>
    <x v="0"/>
    <x v="0"/>
    <x v="0"/>
    <s v="Railways"/>
    <s v="HSDO"/>
    <m/>
    <s v="Emissions"/>
    <x v="0"/>
    <x v="5"/>
    <m/>
    <m/>
    <n v="0"/>
    <n v="0"/>
    <n v="0"/>
    <n v="0"/>
    <n v="0"/>
    <n v="0"/>
    <n v="0"/>
    <n v="0"/>
    <n v="0"/>
    <n v="0"/>
  </r>
  <r>
    <x v="0"/>
    <x v="0"/>
    <x v="0"/>
    <s v="Railways"/>
    <s v="HSDO"/>
    <m/>
    <s v="Emissions"/>
    <x v="0"/>
    <x v="6"/>
    <m/>
    <m/>
    <n v="62880.833924999984"/>
    <n v="51351.207375000005"/>
    <n v="51541.588799999998"/>
    <n v="72231.827850000001"/>
    <n v="79492.608974999996"/>
    <n v="77732.178224999981"/>
    <n v="85930.528124999997"/>
    <n v="92856.74774999998"/>
    <n v="100493.512275"/>
    <n v="104409.10121333814"/>
  </r>
  <r>
    <x v="0"/>
    <x v="0"/>
    <x v="0"/>
    <s v="Railways"/>
    <s v="HSDO"/>
    <m/>
    <s v="Emissions"/>
    <x v="0"/>
    <x v="7"/>
    <m/>
    <m/>
    <n v="0"/>
    <n v="0"/>
    <n v="0"/>
    <n v="0"/>
    <n v="0"/>
    <n v="0"/>
    <n v="0"/>
    <n v="0"/>
    <n v="0"/>
    <n v="0"/>
  </r>
  <r>
    <x v="0"/>
    <x v="0"/>
    <x v="0"/>
    <s v="Railways"/>
    <s v="HSDO"/>
    <m/>
    <s v="Emissions"/>
    <x v="0"/>
    <x v="8"/>
    <m/>
    <m/>
    <n v="0"/>
    <n v="1871.154675"/>
    <n v="623.71822500000007"/>
    <n v="0"/>
    <n v="0"/>
    <n v="0"/>
    <n v="0"/>
    <n v="0"/>
    <n v="0"/>
    <n v="0"/>
  </r>
  <r>
    <x v="0"/>
    <x v="0"/>
    <x v="0"/>
    <s v="Railways"/>
    <s v="HSDO"/>
    <m/>
    <s v="Emissions"/>
    <x v="0"/>
    <x v="9"/>
    <m/>
    <m/>
    <n v="223513.36897500002"/>
    <n v="240439.79114999998"/>
    <n v="254495.357025"/>
    <n v="247929.98587499998"/>
    <n v="255925.20914999995"/>
    <n v="264577.60680000001"/>
    <n v="273956.48084999999"/>
    <n v="273274.61265000002"/>
    <n v="282025.7856"/>
    <n v="290338.36433986056"/>
  </r>
  <r>
    <x v="0"/>
    <x v="0"/>
    <x v="0"/>
    <s v="Railways"/>
    <s v="HSDO"/>
    <m/>
    <s v="Emissions"/>
    <x v="0"/>
    <x v="10"/>
    <m/>
    <m/>
    <n v="49257.011699999995"/>
    <n v="30002.200799999999"/>
    <n v="59101.085549999996"/>
    <n v="71457.556949999998"/>
    <n v="69262.196249999994"/>
    <n v="70980.408524999992"/>
    <n v="78155.159549999997"/>
    <n v="88807.757024999984"/>
    <n v="95714.062274999989"/>
    <n v="98780.088800097292"/>
  </r>
  <r>
    <x v="0"/>
    <x v="0"/>
    <x v="0"/>
    <s v="Railways"/>
    <s v="HSDO"/>
    <m/>
    <s v="Emissions"/>
    <x v="0"/>
    <x v="11"/>
    <m/>
    <m/>
    <n v="221718.68549999996"/>
    <n v="159913.22782499998"/>
    <n v="248425.455525"/>
    <n v="322814.408475"/>
    <n v="347843.59154999995"/>
    <n v="372419.52345000004"/>
    <n v="414722.43539999996"/>
    <n v="440207.25937499997"/>
    <n v="467482.7839499999"/>
    <n v="483440.07876712538"/>
  </r>
  <r>
    <x v="0"/>
    <x v="0"/>
    <x v="0"/>
    <s v="Railways"/>
    <s v="HSDO"/>
    <m/>
    <s v="Emissions"/>
    <x v="0"/>
    <x v="12"/>
    <m/>
    <m/>
    <n v="74379.394049999988"/>
    <n v="77042.344274999996"/>
    <n v="74490.914549999987"/>
    <n v="73584.412199999992"/>
    <n v="88759.962524999995"/>
    <n v="96048.623774999985"/>
    <n v="92339.770574999988"/>
    <n v="91759.067399999985"/>
    <n v="94814.729100000011"/>
    <n v="97421.473476855404"/>
  </r>
  <r>
    <x v="0"/>
    <x v="0"/>
    <x v="0"/>
    <s v="Railways"/>
    <s v="HSDO"/>
    <m/>
    <s v="Emissions"/>
    <x v="0"/>
    <x v="13"/>
    <m/>
    <m/>
    <n v="159.31499999999997"/>
    <n v="23.89725"/>
    <n v="0"/>
    <n v="0"/>
    <n v="0"/>
    <n v="0"/>
    <n v="609.37987499999997"/>
    <n v="595.04152499999998"/>
    <n v="694.61339999999996"/>
    <n v="765.23440640831677"/>
  </r>
  <r>
    <x v="0"/>
    <x v="0"/>
    <x v="0"/>
    <s v="Railways"/>
    <s v="HSDO"/>
    <m/>
    <s v="Emissions"/>
    <x v="0"/>
    <x v="14"/>
    <m/>
    <m/>
    <n v="27937.478399999996"/>
    <n v="29810.226224999999"/>
    <n v="32806.941375000002"/>
    <n v="35224.546499999997"/>
    <n v="38316.850649999993"/>
    <n v="37698.708449999998"/>
    <n v="44478.358274999999"/>
    <n v="47779.365074999994"/>
    <n v="50064.738749999997"/>
    <n v="51624.139764520391"/>
  </r>
  <r>
    <x v="0"/>
    <x v="0"/>
    <x v="0"/>
    <s v="Railways"/>
    <s v="HSDO"/>
    <m/>
    <s v="Emissions"/>
    <x v="0"/>
    <x v="15"/>
    <m/>
    <m/>
    <n v="69302.024999999994"/>
    <n v="86309.697824999996"/>
    <n v="113115.24314999999"/>
    <n v="90576.950099999987"/>
    <n v="84918.081299999991"/>
    <n v="84056.187149999998"/>
    <n v="79647.941099999996"/>
    <n v="83359.980599999981"/>
    <n v="86457.860774999994"/>
    <n v="88478.606981626013"/>
  </r>
  <r>
    <x v="0"/>
    <x v="0"/>
    <x v="0"/>
    <s v="Railways"/>
    <s v="HSDO"/>
    <m/>
    <s v="Emissions"/>
    <x v="0"/>
    <x v="16"/>
    <m/>
    <m/>
    <n v="539711.4254999999"/>
    <n v="489080.321925"/>
    <n v="560615.14665000001"/>
    <n v="631247.45189999999"/>
    <n v="639347.82307499996"/>
    <n v="660831.45082499995"/>
    <n v="679601.94412499992"/>
    <n v="752691.68324999989"/>
    <n v="778806.59804999991"/>
    <n v="793561.04952010931"/>
  </r>
  <r>
    <x v="0"/>
    <x v="0"/>
    <x v="0"/>
    <s v="Railways"/>
    <s v="HSDO"/>
    <m/>
    <s v="Emissions"/>
    <x v="0"/>
    <x v="17"/>
    <m/>
    <m/>
    <n v="99028.610849999997"/>
    <n v="93908.226750000002"/>
    <n v="98548.276124999989"/>
    <n v="102884.03384999999"/>
    <n v="107010.29234999999"/>
    <n v="122157.96255"/>
    <n v="137905.453725"/>
    <n v="137313.59849999999"/>
    <n v="131405.40172499997"/>
    <n v="132203.97126305042"/>
  </r>
  <r>
    <x v="0"/>
    <x v="0"/>
    <x v="0"/>
    <s v="Railways"/>
    <s v="HSDO"/>
    <m/>
    <s v="Emissions"/>
    <x v="0"/>
    <x v="18"/>
    <m/>
    <m/>
    <n v="0"/>
    <n v="0"/>
    <n v="0"/>
    <n v="0"/>
    <n v="0"/>
    <n v="0"/>
    <n v="0"/>
    <n v="0"/>
    <n v="0"/>
    <n v="0"/>
  </r>
  <r>
    <x v="0"/>
    <x v="0"/>
    <x v="0"/>
    <s v="Railways"/>
    <s v="HSDO"/>
    <m/>
    <s v="Emissions"/>
    <x v="0"/>
    <x v="19"/>
    <m/>
    <m/>
    <n v="455707.01572499995"/>
    <n v="464857.27275"/>
    <n v="505340.01082499995"/>
    <n v="527382.83422499988"/>
    <n v="549973.70122499997"/>
    <n v="565941.84367500001"/>
    <n v="525706.84042499994"/>
    <n v="509909.96159999998"/>
    <n v="521477.02717499994"/>
    <n v="534752.93673920841"/>
  </r>
  <r>
    <x v="0"/>
    <x v="0"/>
    <x v="0"/>
    <s v="Railways"/>
    <s v="HSDO"/>
    <m/>
    <s v="Emissions"/>
    <x v="0"/>
    <x v="20"/>
    <m/>
    <m/>
    <n v="330144.49162499997"/>
    <n v="335007.58199999999"/>
    <n v="417325.64249999996"/>
    <n v="478835.57084999996"/>
    <n v="526211.86897499999"/>
    <n v="550729.65089999989"/>
    <n v="589260.78022499999"/>
    <n v="614806.14389999991"/>
    <n v="647759.65507500002"/>
    <n v="668772.71845814306"/>
  </r>
  <r>
    <x v="0"/>
    <x v="0"/>
    <x v="0"/>
    <s v="Railways"/>
    <s v="HSDO"/>
    <m/>
    <s v="Emissions"/>
    <x v="0"/>
    <x v="21"/>
    <m/>
    <m/>
    <n v="0"/>
    <n v="0"/>
    <n v="0"/>
    <n v="0"/>
    <n v="0"/>
    <n v="0"/>
    <n v="0"/>
    <n v="0"/>
    <n v="0"/>
    <n v="0"/>
  </r>
  <r>
    <x v="0"/>
    <x v="0"/>
    <x v="0"/>
    <s v="Railways"/>
    <s v="HSDO"/>
    <m/>
    <s v="Emissions"/>
    <x v="0"/>
    <x v="22"/>
    <m/>
    <m/>
    <n v="0"/>
    <n v="0"/>
    <n v="0"/>
    <n v="0"/>
    <n v="0"/>
    <n v="0"/>
    <n v="0"/>
    <n v="0"/>
    <n v="0"/>
    <n v="0"/>
  </r>
  <r>
    <x v="0"/>
    <x v="0"/>
    <x v="0"/>
    <s v="Railways"/>
    <s v="HSDO"/>
    <m/>
    <s v="Emissions"/>
    <x v="0"/>
    <x v="23"/>
    <m/>
    <m/>
    <n v="0"/>
    <n v="0"/>
    <n v="0"/>
    <n v="0"/>
    <n v="0"/>
    <n v="0"/>
    <n v="0"/>
    <n v="0"/>
    <n v="0"/>
    <n v="0"/>
  </r>
  <r>
    <x v="0"/>
    <x v="0"/>
    <x v="0"/>
    <s v="Railways"/>
    <s v="HSDO"/>
    <m/>
    <s v="Emissions"/>
    <x v="0"/>
    <x v="24"/>
    <m/>
    <m/>
    <n v="0"/>
    <n v="0"/>
    <n v="0"/>
    <n v="0"/>
    <n v="0"/>
    <n v="0"/>
    <n v="0"/>
    <n v="47.794499999999999"/>
    <n v="63.725999999999992"/>
    <n v="64.850373424433627"/>
  </r>
  <r>
    <x v="0"/>
    <x v="0"/>
    <x v="0"/>
    <s v="Railways"/>
    <s v="HSDO"/>
    <m/>
    <s v="Emissions"/>
    <x v="0"/>
    <x v="25"/>
    <m/>
    <m/>
    <n v="353254.72552499996"/>
    <n v="386747.51797499991"/>
    <n v="348198.86399999994"/>
    <n v="366443.61779999995"/>
    <n v="357876.45367499994"/>
    <n v="371035.87267499999"/>
    <n v="332740.52954999998"/>
    <n v="351545.27557499998"/>
    <n v="378014.66625000001"/>
    <n v="389851.26235965395"/>
  </r>
  <r>
    <x v="0"/>
    <x v="0"/>
    <x v="0"/>
    <s v="Railways"/>
    <s v="HSDO"/>
    <m/>
    <s v="Emissions"/>
    <x v="0"/>
    <x v="26"/>
    <m/>
    <m/>
    <n v="2.3897249999999999"/>
    <n v="0"/>
    <n v="0"/>
    <n v="0"/>
    <n v="0"/>
    <n v="0"/>
    <n v="0"/>
    <n v="0"/>
    <n v="0"/>
    <n v="0"/>
  </r>
  <r>
    <x v="0"/>
    <x v="0"/>
    <x v="0"/>
    <s v="Railways"/>
    <s v="HSDO"/>
    <m/>
    <s v="Emissions"/>
    <x v="0"/>
    <x v="27"/>
    <m/>
    <m/>
    <n v="197478.90824999998"/>
    <n v="218650.27859999999"/>
    <n v="220075.35127499999"/>
    <n v="223505.40322500002"/>
    <n v="221498.03422499995"/>
    <n v="223752.34147499996"/>
    <n v="220722.17017499998"/>
    <n v="226259.95957499996"/>
    <n v="248619.81982499996"/>
    <n v="259806.80853163722"/>
  </r>
  <r>
    <x v="0"/>
    <x v="0"/>
    <x v="0"/>
    <s v="Railways"/>
    <s v="HSDO"/>
    <m/>
    <s v="Emissions"/>
    <x v="0"/>
    <x v="28"/>
    <m/>
    <m/>
    <n v="408247.07722499996"/>
    <n v="440246.29154999997"/>
    <n v="497222.91157499998"/>
    <n v="529381.44089999993"/>
    <n v="578328.58492499997"/>
    <n v="619168.18859999988"/>
    <n v="657773.39939999988"/>
    <n v="711839.33437499998"/>
    <n v="751736.58982500003"/>
    <n v="773544.98176265799"/>
  </r>
  <r>
    <x v="0"/>
    <x v="0"/>
    <x v="0"/>
    <s v="Railways"/>
    <s v="HSDO"/>
    <m/>
    <s v="Emissions"/>
    <x v="0"/>
    <x v="29"/>
    <m/>
    <m/>
    <n v="1658.4691499999999"/>
    <n v="1241.06385"/>
    <n v="229.41359999999995"/>
    <n v="0"/>
    <n v="0"/>
    <n v="0"/>
    <n v="0"/>
    <n v="0"/>
    <n v="0"/>
    <n v="0"/>
  </r>
  <r>
    <x v="0"/>
    <x v="0"/>
    <x v="0"/>
    <s v="Railways"/>
    <s v="HSDO"/>
    <m/>
    <s v="Emissions"/>
    <x v="0"/>
    <x v="30"/>
    <m/>
    <m/>
    <n v="253423.16707499998"/>
    <n v="248628.58215"/>
    <n v="252875.12347499997"/>
    <n v="266976.09412499995"/>
    <n v="256920.13132499999"/>
    <n v="253761.71144999997"/>
    <n v="268637.74957499997"/>
    <n v="278641.13842499995"/>
    <n v="288159.41309999995"/>
    <n v="295883.07126764965"/>
  </r>
  <r>
    <x v="0"/>
    <x v="0"/>
    <x v="0"/>
    <s v="Railways"/>
    <s v="HSDO"/>
    <m/>
    <s v="Emissions"/>
    <x v="0"/>
    <x v="31"/>
    <m/>
    <m/>
    <n v="0"/>
    <n v="0"/>
    <n v="0"/>
    <n v="0"/>
    <n v="0"/>
    <n v="0"/>
    <n v="0"/>
    <n v="0"/>
    <n v="0"/>
    <n v="0"/>
  </r>
  <r>
    <x v="0"/>
    <x v="0"/>
    <x v="0"/>
    <s v="Railways"/>
    <s v="HSDO"/>
    <m/>
    <s v="Emissions"/>
    <x v="0"/>
    <x v="32"/>
    <m/>
    <m/>
    <n v="0"/>
    <n v="0"/>
    <n v="0"/>
    <n v="0"/>
    <n v="52.573949999999996"/>
    <n v="62.929425000000002"/>
    <n v="62.929425000000002"/>
    <n v="39.828749999999992"/>
    <n v="31.862999999999996"/>
    <n v="32.425186712216814"/>
  </r>
  <r>
    <x v="0"/>
    <x v="0"/>
    <x v="0"/>
    <s v="Railways"/>
    <s v="HSDO"/>
    <m/>
    <s v="Emissions"/>
    <x v="0"/>
    <x v="33"/>
    <m/>
    <m/>
    <n v="961163.32649999985"/>
    <n v="1015922.281725"/>
    <n v="1017677.9330249999"/>
    <n v="1085659.2366750001"/>
    <n v="1183562.2870499999"/>
    <n v="1261346.2426499999"/>
    <n v="1337958.436425"/>
    <n v="1373260.2506999997"/>
    <n v="1393591.2344250001"/>
    <n v="1423300.3282140859"/>
  </r>
  <r>
    <x v="0"/>
    <x v="0"/>
    <x v="0"/>
    <s v="Railways"/>
    <s v="HSDO"/>
    <m/>
    <s v="Emissions"/>
    <x v="0"/>
    <x v="34"/>
    <m/>
    <m/>
    <n v="0"/>
    <n v="188.78827499999997"/>
    <n v="62.929425000000002"/>
    <n v="0"/>
    <n v="0"/>
    <n v="0"/>
    <n v="0"/>
    <n v="0"/>
    <n v="23.89725"/>
    <n v="32.425186712216814"/>
  </r>
  <r>
    <x v="0"/>
    <x v="0"/>
    <x v="0"/>
    <s v="Railways"/>
    <s v="HSDO"/>
    <m/>
    <s v="Emissions"/>
    <x v="0"/>
    <x v="35"/>
    <m/>
    <m/>
    <n v="436463.35687499994"/>
    <n v="417565.41157499998"/>
    <n v="423735.68152500002"/>
    <n v="452660.11634999997"/>
    <n v="461954.55345000001"/>
    <n v="498398.65627499996"/>
    <n v="507522.6263249999"/>
    <n v="545985.25020000001"/>
    <n v="576878.0218499999"/>
    <n v="593082.60511581542"/>
  </r>
  <r>
    <x v="0"/>
    <x v="0"/>
    <x v="0"/>
    <s v="Railways"/>
    <s v="LDO"/>
    <m/>
    <s v="Emissions"/>
    <x v="0"/>
    <x v="0"/>
    <s v="Transport"/>
    <m/>
    <n v="20.392319999999998"/>
    <n v="0"/>
    <n v="0"/>
    <n v="0"/>
    <n v="0"/>
    <n v="0"/>
    <n v="0"/>
    <n v="0"/>
    <n v="0"/>
    <n v="0"/>
  </r>
  <r>
    <x v="0"/>
    <x v="0"/>
    <x v="0"/>
    <s v="Railways"/>
    <s v="LDO"/>
    <m/>
    <s v="Emissions"/>
    <x v="0"/>
    <x v="1"/>
    <m/>
    <m/>
    <n v="0"/>
    <n v="0"/>
    <n v="0"/>
    <n v="0"/>
    <n v="0"/>
    <n v="0"/>
    <n v="0"/>
    <n v="0"/>
    <n v="0"/>
    <n v="0"/>
  </r>
  <r>
    <x v="0"/>
    <x v="0"/>
    <x v="0"/>
    <s v="Railways"/>
    <s v="LDO"/>
    <m/>
    <s v="Emissions"/>
    <x v="0"/>
    <x v="2"/>
    <m/>
    <m/>
    <n v="0"/>
    <n v="0"/>
    <n v="0"/>
    <n v="0"/>
    <n v="0"/>
    <n v="0"/>
    <n v="0"/>
    <n v="0"/>
    <n v="0"/>
    <n v="0"/>
  </r>
  <r>
    <x v="0"/>
    <x v="0"/>
    <x v="0"/>
    <s v="Railways"/>
    <s v="LDO"/>
    <m/>
    <s v="Emissions"/>
    <x v="0"/>
    <x v="3"/>
    <m/>
    <m/>
    <n v="0"/>
    <n v="0"/>
    <n v="0"/>
    <n v="0"/>
    <n v="0"/>
    <n v="0"/>
    <n v="0"/>
    <n v="0"/>
    <n v="0"/>
    <n v="0"/>
  </r>
  <r>
    <x v="0"/>
    <x v="0"/>
    <x v="0"/>
    <s v="Railways"/>
    <s v="LDO"/>
    <m/>
    <s v="Emissions"/>
    <x v="0"/>
    <x v="4"/>
    <m/>
    <m/>
    <n v="8.1569280000000006"/>
    <n v="0"/>
    <n v="0"/>
    <n v="0"/>
    <n v="0"/>
    <n v="0"/>
    <n v="0"/>
    <n v="0"/>
    <n v="0"/>
    <n v="0"/>
  </r>
  <r>
    <x v="0"/>
    <x v="0"/>
    <x v="0"/>
    <s v="Railways"/>
    <s v="LDO"/>
    <m/>
    <s v="Emissions"/>
    <x v="0"/>
    <x v="5"/>
    <m/>
    <m/>
    <n v="0"/>
    <n v="0"/>
    <n v="0"/>
    <n v="0"/>
    <n v="0"/>
    <n v="0"/>
    <n v="0"/>
    <n v="0"/>
    <n v="0"/>
    <n v="0"/>
  </r>
  <r>
    <x v="0"/>
    <x v="0"/>
    <x v="0"/>
    <s v="Railways"/>
    <s v="LDO"/>
    <m/>
    <s v="Emissions"/>
    <x v="0"/>
    <x v="6"/>
    <m/>
    <m/>
    <n v="0"/>
    <n v="0"/>
    <n v="0"/>
    <n v="0"/>
    <n v="0"/>
    <n v="0"/>
    <n v="0"/>
    <n v="0"/>
    <n v="36.706175999999992"/>
    <n v="48.94156799999999"/>
  </r>
  <r>
    <x v="0"/>
    <x v="0"/>
    <x v="0"/>
    <s v="Railways"/>
    <s v="LDO"/>
    <m/>
    <s v="Emissions"/>
    <x v="0"/>
    <x v="7"/>
    <m/>
    <m/>
    <n v="0"/>
    <n v="0"/>
    <n v="0"/>
    <n v="0"/>
    <n v="0"/>
    <n v="0"/>
    <n v="0"/>
    <n v="0"/>
    <n v="0"/>
    <n v="0"/>
  </r>
  <r>
    <x v="0"/>
    <x v="0"/>
    <x v="0"/>
    <s v="Railways"/>
    <s v="LDO"/>
    <m/>
    <s v="Emissions"/>
    <x v="0"/>
    <x v="8"/>
    <m/>
    <m/>
    <n v="0"/>
    <n v="0"/>
    <n v="0"/>
    <n v="0"/>
    <n v="0"/>
    <n v="0"/>
    <n v="0"/>
    <n v="0"/>
    <n v="0"/>
    <n v="0"/>
  </r>
  <r>
    <x v="0"/>
    <x v="0"/>
    <x v="0"/>
    <s v="Railways"/>
    <s v="LDO"/>
    <m/>
    <s v="Emissions"/>
    <x v="0"/>
    <x v="9"/>
    <m/>
    <m/>
    <n v="0"/>
    <n v="0"/>
    <n v="0"/>
    <n v="0"/>
    <n v="0"/>
    <n v="0"/>
    <n v="0"/>
    <n v="0"/>
    <n v="0"/>
    <n v="0"/>
  </r>
  <r>
    <x v="0"/>
    <x v="0"/>
    <x v="0"/>
    <s v="Railways"/>
    <s v="LDO"/>
    <m/>
    <s v="Emissions"/>
    <x v="0"/>
    <x v="10"/>
    <m/>
    <m/>
    <n v="0"/>
    <n v="0"/>
    <n v="0"/>
    <n v="0"/>
    <n v="0"/>
    <n v="0"/>
    <n v="0"/>
    <n v="0"/>
    <n v="0"/>
    <n v="0"/>
  </r>
  <r>
    <x v="0"/>
    <x v="0"/>
    <x v="0"/>
    <s v="Railways"/>
    <s v="LDO"/>
    <m/>
    <s v="Emissions"/>
    <x v="0"/>
    <x v="11"/>
    <m/>
    <m/>
    <n v="0"/>
    <n v="0"/>
    <n v="0"/>
    <n v="0"/>
    <n v="0"/>
    <n v="0"/>
    <n v="0"/>
    <n v="0"/>
    <n v="0"/>
    <n v="0"/>
  </r>
  <r>
    <x v="0"/>
    <x v="0"/>
    <x v="0"/>
    <s v="Railways"/>
    <s v="LDO"/>
    <m/>
    <s v="Emissions"/>
    <x v="0"/>
    <x v="12"/>
    <m/>
    <m/>
    <n v="1514.3209379999998"/>
    <n v="1166.3690122499997"/>
    <n v="916.19666774999996"/>
    <n v="1037.1406500000001"/>
    <n v="807.39248850000001"/>
    <n v="753.07403924999994"/>
    <n v="640.22325899999987"/>
    <n v="638.81332125000006"/>
    <n v="619.77517875000012"/>
    <n v="584.45504325000013"/>
  </r>
  <r>
    <x v="0"/>
    <x v="0"/>
    <x v="0"/>
    <s v="Railways"/>
    <s v="LDO"/>
    <m/>
    <s v="Emissions"/>
    <x v="0"/>
    <x v="13"/>
    <m/>
    <m/>
    <n v="0"/>
    <n v="0"/>
    <n v="0"/>
    <n v="0"/>
    <n v="0"/>
    <n v="0"/>
    <n v="0"/>
    <n v="0"/>
    <n v="0"/>
    <n v="0"/>
  </r>
  <r>
    <x v="0"/>
    <x v="0"/>
    <x v="0"/>
    <s v="Railways"/>
    <s v="LDO"/>
    <m/>
    <s v="Emissions"/>
    <x v="0"/>
    <x v="14"/>
    <m/>
    <m/>
    <n v="0"/>
    <n v="0"/>
    <n v="0"/>
    <n v="0"/>
    <n v="0"/>
    <n v="0"/>
    <n v="0"/>
    <n v="0"/>
    <n v="0"/>
    <n v="0"/>
  </r>
  <r>
    <x v="0"/>
    <x v="0"/>
    <x v="0"/>
    <s v="Railways"/>
    <s v="LDO"/>
    <m/>
    <s v="Emissions"/>
    <x v="0"/>
    <x v="15"/>
    <m/>
    <m/>
    <n v="0"/>
    <n v="0"/>
    <n v="0"/>
    <n v="0"/>
    <n v="0"/>
    <n v="0"/>
    <n v="0"/>
    <n v="0"/>
    <n v="0"/>
    <n v="0"/>
  </r>
  <r>
    <x v="0"/>
    <x v="0"/>
    <x v="0"/>
    <s v="Railways"/>
    <s v="LDO"/>
    <m/>
    <s v="Emissions"/>
    <x v="0"/>
    <x v="16"/>
    <m/>
    <m/>
    <n v="0"/>
    <n v="0"/>
    <n v="0"/>
    <n v="0"/>
    <n v="0"/>
    <n v="0"/>
    <n v="0"/>
    <n v="0"/>
    <n v="0"/>
    <n v="0"/>
  </r>
  <r>
    <x v="0"/>
    <x v="0"/>
    <x v="0"/>
    <s v="Railways"/>
    <s v="LDO"/>
    <m/>
    <s v="Emissions"/>
    <x v="0"/>
    <x v="17"/>
    <m/>
    <m/>
    <n v="0"/>
    <n v="0"/>
    <n v="0"/>
    <n v="0"/>
    <n v="0"/>
    <n v="0"/>
    <n v="0"/>
    <n v="0"/>
    <n v="0"/>
    <n v="0"/>
  </r>
  <r>
    <x v="0"/>
    <x v="0"/>
    <x v="0"/>
    <s v="Railways"/>
    <s v="LDO"/>
    <m/>
    <s v="Emissions"/>
    <x v="0"/>
    <x v="18"/>
    <m/>
    <m/>
    <n v="0"/>
    <n v="0"/>
    <n v="0"/>
    <n v="0"/>
    <n v="0"/>
    <n v="0"/>
    <n v="0"/>
    <n v="0"/>
    <n v="0"/>
    <n v="0"/>
  </r>
  <r>
    <x v="0"/>
    <x v="0"/>
    <x v="0"/>
    <s v="Railways"/>
    <s v="LDO"/>
    <m/>
    <s v="Emissions"/>
    <x v="0"/>
    <x v="19"/>
    <m/>
    <m/>
    <n v="0"/>
    <n v="0"/>
    <n v="0"/>
    <n v="0"/>
    <n v="0"/>
    <n v="0"/>
    <n v="0"/>
    <n v="0"/>
    <n v="0"/>
    <n v="0"/>
  </r>
  <r>
    <x v="0"/>
    <x v="0"/>
    <x v="0"/>
    <s v="Railways"/>
    <s v="LDO"/>
    <m/>
    <s v="Emissions"/>
    <x v="0"/>
    <x v="20"/>
    <m/>
    <m/>
    <n v="136.63650974999999"/>
    <n v="101.30044275"/>
    <n v="104.65402349999998"/>
    <n v="47.563493249999986"/>
    <n v="237.25986374999999"/>
    <n v="407.22507149999996"/>
    <n v="351.83124600000002"/>
    <n v="467.03192250000001"/>
    <n v="381.72670575000001"/>
    <n v="429.97525350000001"/>
  </r>
  <r>
    <x v="0"/>
    <x v="0"/>
    <x v="0"/>
    <s v="Railways"/>
    <s v="LDO"/>
    <m/>
    <s v="Emissions"/>
    <x v="0"/>
    <x v="21"/>
    <m/>
    <m/>
    <n v="0"/>
    <n v="0"/>
    <n v="0"/>
    <n v="0"/>
    <n v="0"/>
    <n v="0"/>
    <n v="0"/>
    <n v="0"/>
    <n v="0"/>
    <n v="0"/>
  </r>
  <r>
    <x v="0"/>
    <x v="0"/>
    <x v="0"/>
    <s v="Railways"/>
    <s v="LDO"/>
    <m/>
    <s v="Emissions"/>
    <x v="0"/>
    <x v="22"/>
    <m/>
    <m/>
    <n v="0"/>
    <n v="0"/>
    <n v="0"/>
    <n v="0"/>
    <n v="0"/>
    <n v="0"/>
    <n v="0"/>
    <n v="0"/>
    <n v="0"/>
    <n v="0"/>
  </r>
  <r>
    <x v="0"/>
    <x v="0"/>
    <x v="0"/>
    <s v="Railways"/>
    <s v="LDO"/>
    <m/>
    <s v="Emissions"/>
    <x v="0"/>
    <x v="23"/>
    <m/>
    <m/>
    <n v="0"/>
    <n v="0"/>
    <n v="0"/>
    <n v="0"/>
    <n v="0"/>
    <n v="0"/>
    <n v="0"/>
    <n v="0"/>
    <n v="0"/>
    <n v="0"/>
  </r>
  <r>
    <x v="0"/>
    <x v="0"/>
    <x v="0"/>
    <s v="Railways"/>
    <s v="LDO"/>
    <m/>
    <s v="Emissions"/>
    <x v="0"/>
    <x v="24"/>
    <m/>
    <m/>
    <n v="0"/>
    <n v="0"/>
    <n v="0"/>
    <n v="0"/>
    <n v="0"/>
    <n v="0"/>
    <n v="0"/>
    <n v="0"/>
    <n v="0"/>
    <n v="0"/>
  </r>
  <r>
    <x v="0"/>
    <x v="0"/>
    <x v="0"/>
    <s v="Railways"/>
    <s v="LDO"/>
    <m/>
    <s v="Emissions"/>
    <x v="0"/>
    <x v="25"/>
    <m/>
    <m/>
    <n v="0"/>
    <n v="0"/>
    <n v="0"/>
    <n v="0"/>
    <n v="0"/>
    <n v="0"/>
    <n v="0"/>
    <n v="0"/>
    <n v="0"/>
    <n v="0"/>
  </r>
  <r>
    <x v="0"/>
    <x v="0"/>
    <x v="0"/>
    <s v="Railways"/>
    <s v="LDO"/>
    <m/>
    <s v="Emissions"/>
    <x v="0"/>
    <x v="26"/>
    <m/>
    <m/>
    <n v="0"/>
    <n v="0"/>
    <n v="0"/>
    <n v="0"/>
    <n v="0"/>
    <n v="0"/>
    <n v="0"/>
    <n v="0"/>
    <n v="0"/>
    <n v="0"/>
  </r>
  <r>
    <x v="0"/>
    <x v="0"/>
    <x v="0"/>
    <s v="Railways"/>
    <s v="LDO"/>
    <m/>
    <s v="Emissions"/>
    <x v="0"/>
    <x v="27"/>
    <m/>
    <m/>
    <n v="995.79840749999994"/>
    <n v="1030.9990567499999"/>
    <n v="839.9564744999999"/>
    <n v="805.9905164999999"/>
    <n v="776.04726225000002"/>
    <n v="740.64746925000009"/>
    <n v="652.29933599999981"/>
    <n v="690.43138125000007"/>
    <n v="512.46856049999997"/>
    <n v="372.43067550000001"/>
  </r>
  <r>
    <x v="0"/>
    <x v="0"/>
    <x v="0"/>
    <s v="Railways"/>
    <s v="LDO"/>
    <m/>
    <s v="Emissions"/>
    <x v="0"/>
    <x v="28"/>
    <m/>
    <m/>
    <n v="97.883135999999979"/>
    <n v="122.35391999999997"/>
    <n v="57.098496000000004"/>
    <n v="8.1569280000000006"/>
    <n v="0"/>
    <n v="0"/>
    <n v="0"/>
    <n v="0"/>
    <n v="0"/>
    <n v="0"/>
  </r>
  <r>
    <x v="0"/>
    <x v="0"/>
    <x v="0"/>
    <s v="Railways"/>
    <s v="LDO"/>
    <m/>
    <s v="Emissions"/>
    <x v="0"/>
    <x v="29"/>
    <m/>
    <m/>
    <n v="0"/>
    <n v="0"/>
    <n v="0"/>
    <n v="0"/>
    <n v="0"/>
    <n v="0"/>
    <n v="0"/>
    <n v="0"/>
    <n v="0"/>
    <n v="0"/>
  </r>
  <r>
    <x v="0"/>
    <x v="0"/>
    <x v="0"/>
    <s v="Railways"/>
    <s v="LDO"/>
    <m/>
    <s v="Emissions"/>
    <x v="0"/>
    <x v="30"/>
    <m/>
    <m/>
    <n v="0"/>
    <n v="0"/>
    <n v="0"/>
    <n v="0"/>
    <n v="0"/>
    <n v="0"/>
    <n v="0"/>
    <n v="0"/>
    <n v="0"/>
    <n v="0"/>
  </r>
  <r>
    <x v="0"/>
    <x v="0"/>
    <x v="0"/>
    <s v="Railways"/>
    <s v="LDO"/>
    <m/>
    <s v="Emissions"/>
    <x v="0"/>
    <x v="31"/>
    <m/>
    <m/>
    <n v="0"/>
    <n v="0"/>
    <n v="0"/>
    <n v="0"/>
    <n v="0"/>
    <n v="0"/>
    <n v="0"/>
    <n v="0"/>
    <n v="0"/>
    <n v="0"/>
  </r>
  <r>
    <x v="0"/>
    <x v="0"/>
    <x v="0"/>
    <s v="Railways"/>
    <s v="LDO"/>
    <m/>
    <s v="Emissions"/>
    <x v="0"/>
    <x v="32"/>
    <m/>
    <m/>
    <n v="0"/>
    <n v="0"/>
    <n v="0"/>
    <n v="0"/>
    <n v="0"/>
    <n v="0"/>
    <n v="0"/>
    <n v="0"/>
    <n v="0"/>
    <n v="0"/>
  </r>
  <r>
    <x v="0"/>
    <x v="0"/>
    <x v="0"/>
    <s v="Railways"/>
    <s v="LDO"/>
    <m/>
    <s v="Emissions"/>
    <x v="0"/>
    <x v="33"/>
    <m/>
    <m/>
    <n v="2381.6158664999998"/>
    <n v="1843.4020019999996"/>
    <n v="1680.1997159999996"/>
    <n v="1296.81613425"/>
    <n v="1174.5179745000003"/>
    <n v="1133.64571125"/>
    <n v="1083.2862397499998"/>
    <n v="985.39513799999986"/>
    <n v="924.22614374999989"/>
    <n v="652.39492499999994"/>
  </r>
  <r>
    <x v="0"/>
    <x v="0"/>
    <x v="0"/>
    <s v="Railways"/>
    <s v="LDO"/>
    <m/>
    <s v="Emissions"/>
    <x v="0"/>
    <x v="34"/>
    <m/>
    <m/>
    <n v="0"/>
    <n v="0"/>
    <n v="0"/>
    <n v="0"/>
    <n v="0"/>
    <n v="0"/>
    <n v="0"/>
    <n v="0"/>
    <n v="0"/>
    <n v="0"/>
  </r>
  <r>
    <x v="0"/>
    <x v="0"/>
    <x v="0"/>
    <s v="Railways"/>
    <s v="LDO"/>
    <m/>
    <s v="Emissions"/>
    <x v="0"/>
    <x v="35"/>
    <m/>
    <m/>
    <n v="4483.5144217499983"/>
    <n v="4498.370545499999"/>
    <n v="4144.0619512499989"/>
    <n v="3775.9805752499992"/>
    <n v="2952.2662649999997"/>
    <n v="1068.3584242500001"/>
    <n v="154.95773475000001"/>
    <n v="32.627712000000002"/>
    <n v="57.09849599999999"/>
    <n v="65.255424000000005"/>
  </r>
  <r>
    <x v="0"/>
    <x v="0"/>
    <x v="0"/>
    <s v="Railways"/>
    <s v="Furnace Oil"/>
    <m/>
    <s v="Emissions"/>
    <x v="0"/>
    <x v="0"/>
    <s v="Transport"/>
    <m/>
    <n v="0"/>
    <n v="0"/>
    <n v="0"/>
    <n v="0"/>
    <n v="78.343130609999989"/>
    <n v="142.50921862499999"/>
    <n v="76.849991729999985"/>
    <n v="88.787326004999997"/>
    <n v="25.367807429999999"/>
    <n v="0"/>
  </r>
  <r>
    <x v="0"/>
    <x v="0"/>
    <x v="0"/>
    <s v="Railways"/>
    <s v="Furnace Oil"/>
    <m/>
    <s v="Emissions"/>
    <x v="0"/>
    <x v="1"/>
    <m/>
    <m/>
    <n v="0"/>
    <n v="0"/>
    <n v="0"/>
    <n v="0"/>
    <n v="0"/>
    <n v="0"/>
    <n v="0"/>
    <n v="0"/>
    <n v="0"/>
    <n v="0"/>
  </r>
  <r>
    <x v="0"/>
    <x v="0"/>
    <x v="0"/>
    <s v="Railways"/>
    <s v="Furnace Oil"/>
    <m/>
    <s v="Emissions"/>
    <x v="0"/>
    <x v="2"/>
    <m/>
    <m/>
    <n v="0"/>
    <n v="0"/>
    <n v="0"/>
    <n v="0"/>
    <n v="0"/>
    <n v="0"/>
    <n v="0"/>
    <n v="0"/>
    <n v="0"/>
    <n v="0"/>
  </r>
  <r>
    <x v="0"/>
    <x v="0"/>
    <x v="0"/>
    <s v="Railways"/>
    <s v="Furnace Oil"/>
    <m/>
    <s v="Emissions"/>
    <x v="0"/>
    <x v="3"/>
    <m/>
    <m/>
    <n v="0"/>
    <n v="0"/>
    <n v="0"/>
    <n v="107.41267818"/>
    <n v="250.62958242000002"/>
    <n v="210.35371648500001"/>
    <n v="265.55319445500004"/>
    <n v="180.51426918000001"/>
    <n v="304.33592150999999"/>
    <n v="89.510565150000005"/>
  </r>
  <r>
    <x v="0"/>
    <x v="0"/>
    <x v="0"/>
    <s v="Railways"/>
    <s v="Furnace Oil"/>
    <m/>
    <s v="Emissions"/>
    <x v="0"/>
    <x v="4"/>
    <m/>
    <m/>
    <n v="0"/>
    <n v="0"/>
    <n v="0"/>
    <n v="1414.4691252600001"/>
    <n v="1196.6186073149997"/>
    <n v="940.03202290499985"/>
    <n v="881.84626717499975"/>
    <n v="467.04139884"/>
    <n v="370.05736252499997"/>
    <n v="274.55868832500005"/>
  </r>
  <r>
    <x v="0"/>
    <x v="0"/>
    <x v="0"/>
    <s v="Railways"/>
    <s v="Furnace Oil"/>
    <m/>
    <s v="Emissions"/>
    <x v="0"/>
    <x v="5"/>
    <m/>
    <m/>
    <n v="0"/>
    <n v="0"/>
    <n v="0"/>
    <n v="0"/>
    <n v="0"/>
    <n v="0"/>
    <n v="0"/>
    <n v="0"/>
    <n v="0"/>
    <n v="0"/>
  </r>
  <r>
    <x v="0"/>
    <x v="0"/>
    <x v="0"/>
    <s v="Railways"/>
    <s v="Furnace Oil"/>
    <m/>
    <s v="Emissions"/>
    <x v="0"/>
    <x v="6"/>
    <m/>
    <m/>
    <n v="0"/>
    <n v="0"/>
    <n v="0"/>
    <n v="67.144589010000004"/>
    <n v="143.25578806500002"/>
    <n v="120.874258395"/>
    <n v="107.44378524000001"/>
    <n v="107.44378524000001"/>
    <n v="67.152365774999993"/>
    <n v="13.430473155000001"/>
  </r>
  <r>
    <x v="0"/>
    <x v="0"/>
    <x v="0"/>
    <s v="Railways"/>
    <s v="Furnace Oil"/>
    <m/>
    <s v="Emissions"/>
    <x v="0"/>
    <x v="7"/>
    <m/>
    <m/>
    <n v="0"/>
    <n v="0"/>
    <n v="0"/>
    <n v="0"/>
    <n v="0"/>
    <n v="0"/>
    <n v="0"/>
    <n v="0"/>
    <n v="0"/>
    <n v="0"/>
  </r>
  <r>
    <x v="0"/>
    <x v="0"/>
    <x v="0"/>
    <s v="Railways"/>
    <s v="Furnace Oil"/>
    <m/>
    <s v="Emissions"/>
    <x v="0"/>
    <x v="8"/>
    <m/>
    <m/>
    <n v="0"/>
    <n v="0"/>
    <n v="0"/>
    <n v="0"/>
    <n v="0"/>
    <n v="0"/>
    <n v="0"/>
    <n v="0"/>
    <n v="0"/>
    <n v="0"/>
  </r>
  <r>
    <x v="0"/>
    <x v="0"/>
    <x v="0"/>
    <s v="Railways"/>
    <s v="Furnace Oil"/>
    <m/>
    <s v="Emissions"/>
    <x v="0"/>
    <x v="9"/>
    <m/>
    <m/>
    <n v="0"/>
    <n v="0"/>
    <n v="0"/>
    <n v="0"/>
    <n v="0"/>
    <n v="0"/>
    <n v="0"/>
    <n v="0"/>
    <n v="0"/>
    <n v="0"/>
  </r>
  <r>
    <x v="0"/>
    <x v="0"/>
    <x v="0"/>
    <s v="Railways"/>
    <s v="Furnace Oil"/>
    <m/>
    <s v="Emissions"/>
    <x v="0"/>
    <x v="10"/>
    <m/>
    <m/>
    <n v="0"/>
    <n v="0"/>
    <n v="0"/>
    <n v="0"/>
    <n v="0"/>
    <n v="0"/>
    <n v="0"/>
    <n v="0"/>
    <n v="0"/>
    <n v="0"/>
  </r>
  <r>
    <x v="0"/>
    <x v="0"/>
    <x v="0"/>
    <s v="Railways"/>
    <s v="Furnace Oil"/>
    <m/>
    <s v="Emissions"/>
    <x v="0"/>
    <x v="11"/>
    <m/>
    <m/>
    <n v="0"/>
    <n v="0"/>
    <n v="0"/>
    <n v="1024.6198958100001"/>
    <n v="1330.3711885500002"/>
    <n v="1120.3207659"/>
    <n v="925.03064322"/>
    <n v="613.48566055499987"/>
    <n v="467.88906622500014"/>
    <n v="243.87935040000005"/>
  </r>
  <r>
    <x v="0"/>
    <x v="0"/>
    <x v="0"/>
    <s v="Railways"/>
    <s v="Furnace Oil"/>
    <m/>
    <s v="Emissions"/>
    <x v="0"/>
    <x v="12"/>
    <m/>
    <m/>
    <n v="0"/>
    <n v="0"/>
    <n v="0"/>
    <n v="0"/>
    <n v="0"/>
    <n v="0"/>
    <n v="0"/>
    <n v="0"/>
    <n v="0"/>
    <n v="0"/>
  </r>
  <r>
    <x v="0"/>
    <x v="0"/>
    <x v="0"/>
    <s v="Railways"/>
    <s v="Furnace Oil"/>
    <m/>
    <s v="Emissions"/>
    <x v="0"/>
    <x v="13"/>
    <m/>
    <m/>
    <n v="0"/>
    <n v="0"/>
    <n v="0"/>
    <n v="0"/>
    <n v="0"/>
    <n v="0"/>
    <n v="0"/>
    <n v="0"/>
    <n v="0"/>
    <n v="0"/>
  </r>
  <r>
    <x v="0"/>
    <x v="0"/>
    <x v="0"/>
    <s v="Railways"/>
    <s v="Furnace Oil"/>
    <m/>
    <s v="Emissions"/>
    <x v="0"/>
    <x v="14"/>
    <m/>
    <m/>
    <n v="0"/>
    <n v="0"/>
    <n v="0"/>
    <n v="0"/>
    <n v="0"/>
    <n v="0"/>
    <n v="0"/>
    <n v="0"/>
    <n v="0"/>
    <n v="0"/>
  </r>
  <r>
    <x v="0"/>
    <x v="0"/>
    <x v="0"/>
    <s v="Railways"/>
    <s v="Furnace Oil"/>
    <m/>
    <s v="Emissions"/>
    <x v="0"/>
    <x v="15"/>
    <m/>
    <m/>
    <n v="0"/>
    <n v="0"/>
    <n v="0"/>
    <n v="0"/>
    <n v="0"/>
    <n v="0"/>
    <n v="0"/>
    <n v="0"/>
    <n v="0"/>
    <n v="0"/>
  </r>
  <r>
    <x v="0"/>
    <x v="0"/>
    <x v="0"/>
    <s v="Railways"/>
    <s v="Furnace Oil"/>
    <m/>
    <s v="Emissions"/>
    <x v="0"/>
    <x v="16"/>
    <m/>
    <m/>
    <n v="0"/>
    <n v="0"/>
    <n v="0"/>
    <n v="145.41772873500003"/>
    <n v="48.472576244999999"/>
    <n v="35.648690760000001"/>
    <n v="48.721432725"/>
    <n v="12.279511934999999"/>
    <n v="0"/>
    <n v="36.488581380000007"/>
  </r>
  <r>
    <x v="0"/>
    <x v="0"/>
    <x v="0"/>
    <s v="Railways"/>
    <s v="Furnace Oil"/>
    <m/>
    <s v="Emissions"/>
    <x v="0"/>
    <x v="17"/>
    <m/>
    <m/>
    <n v="0"/>
    <n v="0"/>
    <n v="0"/>
    <n v="0"/>
    <n v="0"/>
    <n v="0"/>
    <n v="0"/>
    <n v="0"/>
    <n v="0"/>
    <n v="0"/>
  </r>
  <r>
    <x v="0"/>
    <x v="0"/>
    <x v="0"/>
    <s v="Railways"/>
    <s v="Furnace Oil"/>
    <m/>
    <s v="Emissions"/>
    <x v="0"/>
    <x v="18"/>
    <m/>
    <m/>
    <n v="0"/>
    <n v="0"/>
    <n v="0"/>
    <n v="0"/>
    <n v="0"/>
    <n v="0"/>
    <n v="0"/>
    <n v="0"/>
    <n v="0"/>
    <n v="0"/>
  </r>
  <r>
    <x v="0"/>
    <x v="0"/>
    <x v="0"/>
    <s v="Railways"/>
    <s v="Furnace Oil"/>
    <m/>
    <s v="Emissions"/>
    <x v="0"/>
    <x v="19"/>
    <m/>
    <m/>
    <n v="0"/>
    <n v="0"/>
    <n v="0"/>
    <n v="0"/>
    <n v="0"/>
    <n v="0"/>
    <n v="0"/>
    <n v="0"/>
    <n v="0"/>
    <n v="0"/>
  </r>
  <r>
    <x v="0"/>
    <x v="0"/>
    <x v="0"/>
    <s v="Railways"/>
    <s v="Furnace Oil"/>
    <m/>
    <s v="Emissions"/>
    <x v="0"/>
    <x v="20"/>
    <m/>
    <m/>
    <n v="0"/>
    <n v="0"/>
    <n v="0"/>
    <n v="284.41962634500004"/>
    <n v="386.87850522000002"/>
    <n v="315.19228544999999"/>
    <n v="72.611654805000015"/>
    <n v="158.57601511500002"/>
    <n v="136.24114603499999"/>
    <n v="27.794158110000001"/>
  </r>
  <r>
    <x v="0"/>
    <x v="0"/>
    <x v="0"/>
    <s v="Railways"/>
    <s v="Furnace Oil"/>
    <m/>
    <s v="Emissions"/>
    <x v="0"/>
    <x v="21"/>
    <m/>
    <m/>
    <n v="0"/>
    <n v="0"/>
    <n v="0"/>
    <n v="0"/>
    <n v="0"/>
    <n v="0"/>
    <n v="0"/>
    <n v="0"/>
    <n v="0"/>
    <n v="0"/>
  </r>
  <r>
    <x v="0"/>
    <x v="0"/>
    <x v="0"/>
    <s v="Railways"/>
    <s v="Furnace Oil"/>
    <m/>
    <s v="Emissions"/>
    <x v="0"/>
    <x v="22"/>
    <m/>
    <m/>
    <n v="0"/>
    <n v="0"/>
    <n v="0"/>
    <n v="0"/>
    <n v="0"/>
    <n v="0"/>
    <n v="0"/>
    <n v="0"/>
    <n v="0"/>
    <n v="0"/>
  </r>
  <r>
    <x v="0"/>
    <x v="0"/>
    <x v="0"/>
    <s v="Railways"/>
    <s v="Furnace Oil"/>
    <m/>
    <s v="Emissions"/>
    <x v="0"/>
    <x v="23"/>
    <m/>
    <m/>
    <n v="0"/>
    <n v="0"/>
    <n v="0"/>
    <n v="0"/>
    <n v="0"/>
    <n v="0"/>
    <n v="0"/>
    <n v="0"/>
    <n v="0"/>
    <n v="0"/>
  </r>
  <r>
    <x v="0"/>
    <x v="0"/>
    <x v="0"/>
    <s v="Railways"/>
    <s v="Furnace Oil"/>
    <m/>
    <s v="Emissions"/>
    <x v="0"/>
    <x v="24"/>
    <m/>
    <m/>
    <n v="0"/>
    <n v="0"/>
    <n v="0"/>
    <n v="0"/>
    <n v="0"/>
    <n v="0"/>
    <n v="0"/>
    <n v="0"/>
    <n v="0"/>
    <n v="0"/>
  </r>
  <r>
    <x v="0"/>
    <x v="0"/>
    <x v="0"/>
    <s v="Railways"/>
    <s v="Furnace Oil"/>
    <m/>
    <s v="Emissions"/>
    <x v="0"/>
    <x v="25"/>
    <m/>
    <m/>
    <n v="0"/>
    <n v="0"/>
    <n v="0"/>
    <n v="0"/>
    <n v="0"/>
    <n v="0"/>
    <n v="0"/>
    <n v="0"/>
    <n v="0"/>
    <n v="0"/>
  </r>
  <r>
    <x v="0"/>
    <x v="0"/>
    <x v="0"/>
    <s v="Railways"/>
    <s v="Furnace Oil"/>
    <m/>
    <s v="Emissions"/>
    <x v="0"/>
    <x v="26"/>
    <m/>
    <m/>
    <n v="0"/>
    <n v="0"/>
    <n v="0"/>
    <n v="0"/>
    <n v="0"/>
    <n v="0"/>
    <n v="0"/>
    <n v="0"/>
    <n v="0"/>
    <n v="0"/>
  </r>
  <r>
    <x v="0"/>
    <x v="0"/>
    <x v="0"/>
    <s v="Railways"/>
    <s v="Furnace Oil"/>
    <m/>
    <s v="Emissions"/>
    <x v="0"/>
    <x v="27"/>
    <m/>
    <m/>
    <n v="0"/>
    <n v="0"/>
    <n v="0"/>
    <n v="0"/>
    <n v="0"/>
    <n v="0"/>
    <n v="0"/>
    <n v="0"/>
    <n v="0"/>
    <n v="0"/>
  </r>
  <r>
    <x v="0"/>
    <x v="0"/>
    <x v="0"/>
    <s v="Railways"/>
    <s v="Furnace Oil"/>
    <m/>
    <s v="Emissions"/>
    <x v="0"/>
    <x v="28"/>
    <m/>
    <m/>
    <n v="0"/>
    <n v="0"/>
    <n v="0"/>
    <n v="774.37915163999992"/>
    <n v="1117.4978002050002"/>
    <n v="1223.33179509"/>
    <n v="1161.5142901049999"/>
    <n v="776.5566458400001"/>
    <n v="535.98242056499998"/>
    <n v="462.39867013500003"/>
  </r>
  <r>
    <x v="0"/>
    <x v="0"/>
    <x v="0"/>
    <s v="Railways"/>
    <s v="Furnace Oil"/>
    <m/>
    <s v="Emissions"/>
    <x v="0"/>
    <x v="29"/>
    <m/>
    <m/>
    <n v="0"/>
    <n v="0"/>
    <n v="0"/>
    <n v="0"/>
    <n v="0"/>
    <n v="0"/>
    <n v="0"/>
    <n v="0"/>
    <n v="0"/>
    <n v="0"/>
  </r>
  <r>
    <x v="0"/>
    <x v="0"/>
    <x v="0"/>
    <s v="Railways"/>
    <s v="Furnace Oil"/>
    <m/>
    <s v="Emissions"/>
    <x v="0"/>
    <x v="30"/>
    <m/>
    <m/>
    <n v="0"/>
    <n v="0"/>
    <n v="0"/>
    <n v="3189.0180235500006"/>
    <n v="2927.0732480550005"/>
    <n v="4470.3178249500006"/>
    <n v="4147.2243462599999"/>
    <n v="3244.9407406649998"/>
    <n v="3418.1992880999996"/>
    <n v="2950.2480077549999"/>
  </r>
  <r>
    <x v="0"/>
    <x v="0"/>
    <x v="0"/>
    <s v="Railways"/>
    <s v="Furnace Oil"/>
    <m/>
    <s v="Emissions"/>
    <x v="0"/>
    <x v="31"/>
    <m/>
    <m/>
    <n v="0"/>
    <n v="0"/>
    <n v="0"/>
    <n v="0"/>
    <n v="0"/>
    <n v="0"/>
    <n v="0"/>
    <n v="0"/>
    <n v="0"/>
    <n v="0"/>
  </r>
  <r>
    <x v="0"/>
    <x v="0"/>
    <x v="0"/>
    <s v="Railways"/>
    <s v="Furnace Oil"/>
    <m/>
    <s v="Emissions"/>
    <x v="0"/>
    <x v="32"/>
    <m/>
    <m/>
    <n v="0"/>
    <n v="0"/>
    <n v="0"/>
    <n v="0"/>
    <n v="0"/>
    <n v="0"/>
    <n v="0"/>
    <n v="0"/>
    <n v="0"/>
    <n v="0"/>
  </r>
  <r>
    <x v="0"/>
    <x v="0"/>
    <x v="0"/>
    <s v="Railways"/>
    <s v="Furnace Oil"/>
    <m/>
    <s v="Emissions"/>
    <x v="0"/>
    <x v="33"/>
    <m/>
    <m/>
    <n v="0"/>
    <n v="0"/>
    <n v="0"/>
    <n v="931.11207345000014"/>
    <n v="1169.8587589500003"/>
    <n v="966.92407627500017"/>
    <n v="799.80139642500001"/>
    <n v="763.98939359999986"/>
    <n v="584.92937947499991"/>
    <n v="632.67871657499984"/>
  </r>
  <r>
    <x v="0"/>
    <x v="0"/>
    <x v="0"/>
    <s v="Railways"/>
    <s v="Furnace Oil"/>
    <m/>
    <s v="Emissions"/>
    <x v="0"/>
    <x v="34"/>
    <m/>
    <m/>
    <n v="0"/>
    <n v="0"/>
    <n v="0"/>
    <n v="0"/>
    <n v="0"/>
    <n v="0"/>
    <n v="0"/>
    <n v="0"/>
    <n v="0"/>
    <n v="0"/>
  </r>
  <r>
    <x v="0"/>
    <x v="0"/>
    <x v="0"/>
    <s v="Railways"/>
    <s v="Furnace Oil"/>
    <m/>
    <s v="Emissions"/>
    <x v="0"/>
    <x v="35"/>
    <m/>
    <m/>
    <n v="0"/>
    <n v="0"/>
    <n v="0"/>
    <n v="1266.7883579100001"/>
    <n v="1697.9166559799999"/>
    <n v="1955.9652722099995"/>
    <n v="2417.1274367099995"/>
    <n v="2273.8794254099998"/>
    <n v="1835.1765582299997"/>
    <n v="1374.8309540549999"/>
  </r>
  <r>
    <x v="0"/>
    <x v="0"/>
    <x v="0"/>
    <s v="Aviation "/>
    <s v="ATF "/>
    <m/>
    <s v="Emissions"/>
    <x v="0"/>
    <x v="0"/>
    <s v="Transport"/>
    <m/>
    <n v="327800.81250000006"/>
    <n v="418350.24000000005"/>
    <n v="530045.61750000005"/>
    <n v="735670.68750000012"/>
    <n v="806301.24750000006"/>
    <n v="786127.70250000013"/>
    <n v="873813.9375"/>
    <n v="908087.35499999998"/>
    <n v="938602.35000000009"/>
    <n v="347681.09250000003"/>
  </r>
  <r>
    <x v="0"/>
    <x v="0"/>
    <x v="0"/>
    <s v="Aviation "/>
    <s v="ATF "/>
    <m/>
    <s v="Emissions"/>
    <x v="0"/>
    <x v="1"/>
    <m/>
    <m/>
    <n v="29920.747500000005"/>
    <n v="40655.79"/>
    <n v="60636.397499999999"/>
    <n v="52725.96"/>
    <n v="40663.5075"/>
    <n v="41134.275000000001"/>
    <n v="48990.689999999995"/>
    <n v="61184.340000000004"/>
    <n v="67844.542499999996"/>
    <n v="65976.907500000001"/>
  </r>
  <r>
    <x v="0"/>
    <x v="0"/>
    <x v="0"/>
    <s v="Aviation "/>
    <s v="ATF "/>
    <m/>
    <s v="Emissions"/>
    <x v="0"/>
    <x v="2"/>
    <m/>
    <m/>
    <n v="3056.13"/>
    <n v="2739.7125000000001"/>
    <n v="4669.0875000000005"/>
    <n v="5317.357500000001"/>
    <n v="5957.91"/>
    <n v="6197.1525000000001"/>
    <n v="6019.6500000000005"/>
    <n v="6837.7049999999999"/>
    <n v="6644.7675000000017"/>
    <n v="4676.8050000000003"/>
  </r>
  <r>
    <x v="0"/>
    <x v="0"/>
    <x v="0"/>
    <s v="Aviation "/>
    <s v="ATF "/>
    <m/>
    <s v="Emissions"/>
    <x v="0"/>
    <x v="3"/>
    <m/>
    <m/>
    <n v="174430.935"/>
    <n v="201820.3425"/>
    <n v="223498.8"/>
    <n v="230475.41999999998"/>
    <n v="230606.61750000002"/>
    <n v="244112.24250000002"/>
    <n v="283996.28250000003"/>
    <n v="304424.50499999995"/>
    <n v="311269.92750000005"/>
    <n v="311871.89250000002"/>
  </r>
  <r>
    <x v="0"/>
    <x v="0"/>
    <x v="0"/>
    <s v="Aviation "/>
    <s v="ATF "/>
    <m/>
    <s v="Emissions"/>
    <x v="0"/>
    <x v="4"/>
    <m/>
    <m/>
    <n v="15720.547500000002"/>
    <n v="18058.95"/>
    <n v="20960.730000000003"/>
    <n v="23615.55"/>
    <n v="25753.297500000001"/>
    <n v="26563.635000000002"/>
    <n v="33594.277499999997"/>
    <n v="36133.335000000006"/>
    <n v="33941.565000000002"/>
    <n v="53536.297500000001"/>
  </r>
  <r>
    <x v="0"/>
    <x v="0"/>
    <x v="0"/>
    <s v="Aviation "/>
    <s v="ATF "/>
    <m/>
    <s v="Emissions"/>
    <x v="0"/>
    <x v="5"/>
    <m/>
    <m/>
    <n v="73501.470000000016"/>
    <n v="72822.33"/>
    <n v="81836.37000000001"/>
    <n v="109472.73750000002"/>
    <n v="114489.11249999999"/>
    <n v="117846.22499999999"/>
    <n v="136908.45000000001"/>
    <n v="129206.38500000001"/>
    <n v="128735.61749999999"/>
    <n v="143028.42749999999"/>
  </r>
  <r>
    <x v="0"/>
    <x v="0"/>
    <x v="0"/>
    <s v="Aviation "/>
    <s v="ATF "/>
    <m/>
    <s v="Emissions"/>
    <x v="0"/>
    <x v="6"/>
    <m/>
    <m/>
    <n v="13567.365000000002"/>
    <n v="24580.237499999999"/>
    <n v="38301.952499999999"/>
    <n v="36195.074999999997"/>
    <n v="29882.16"/>
    <n v="31387.072500000002"/>
    <n v="61346.407500000001"/>
    <n v="74751.705000000002"/>
    <n v="70468.492500000008"/>
    <n v="69526.957500000004"/>
  </r>
  <r>
    <x v="0"/>
    <x v="0"/>
    <x v="0"/>
    <s v="Aviation "/>
    <s v="ATF "/>
    <m/>
    <s v="Emissions"/>
    <x v="0"/>
    <x v="7"/>
    <m/>
    <m/>
    <n v="0"/>
    <n v="0"/>
    <n v="0"/>
    <n v="0"/>
    <n v="0"/>
    <n v="0"/>
    <n v="0"/>
    <n v="0"/>
    <n v="0"/>
    <n v="0"/>
  </r>
  <r>
    <x v="0"/>
    <x v="0"/>
    <x v="0"/>
    <s v="Aviation "/>
    <s v="ATF "/>
    <m/>
    <s v="Emissions"/>
    <x v="0"/>
    <x v="8"/>
    <m/>
    <m/>
    <n v="378.15750000000003"/>
    <n v="2299.8149999999996"/>
    <n v="2261.2275"/>
    <n v="3241.3500000000004"/>
    <n v="3550.0499999999997"/>
    <n v="3310.8075000000003"/>
    <n v="3866.4675000000002"/>
    <n v="3634.9425000000001"/>
    <n v="3164.1750000000002"/>
    <n v="2940.3674999999998"/>
  </r>
  <r>
    <x v="0"/>
    <x v="0"/>
    <x v="0"/>
    <s v="Aviation "/>
    <s v="ATF "/>
    <m/>
    <s v="Emissions"/>
    <x v="0"/>
    <x v="9"/>
    <m/>
    <m/>
    <n v="2632632.1875"/>
    <n v="3226841.1000000006"/>
    <n v="3593893.1174999997"/>
    <n v="3566295.3375000004"/>
    <n v="3762991.2600000002"/>
    <n v="4380314.085"/>
    <n v="4985219.4524999997"/>
    <n v="4667536.2825000007"/>
    <n v="4665298.2075000005"/>
    <n v="4653621.63"/>
  </r>
  <r>
    <x v="0"/>
    <x v="0"/>
    <x v="0"/>
    <s v="Aviation "/>
    <s v="ATF "/>
    <m/>
    <s v="Emissions"/>
    <x v="0"/>
    <x v="10"/>
    <m/>
    <m/>
    <n v="156696.11999999997"/>
    <n v="182850.72750000001"/>
    <n v="226338.84"/>
    <n v="220813.11"/>
    <n v="208943.595"/>
    <n v="226138.18499999997"/>
    <n v="261036.72"/>
    <n v="323749.125"/>
    <n v="352944.42749999999"/>
    <n v="359427.1275"/>
  </r>
  <r>
    <x v="0"/>
    <x v="0"/>
    <x v="0"/>
    <s v="Aviation "/>
    <s v="ATF "/>
    <m/>
    <s v="Emissions"/>
    <x v="0"/>
    <x v="11"/>
    <m/>
    <m/>
    <n v="256745.79"/>
    <n v="243911.58749999999"/>
    <n v="341051.76000000007"/>
    <n v="337524.86250000005"/>
    <n v="326388.51"/>
    <n v="359936.48249999998"/>
    <n v="362529.56250000006"/>
    <n v="368711.28"/>
    <n v="403725.57750000001"/>
    <n v="454591.62"/>
  </r>
  <r>
    <x v="0"/>
    <x v="0"/>
    <x v="0"/>
    <s v="Aviation "/>
    <s v="ATF "/>
    <m/>
    <s v="Emissions"/>
    <x v="0"/>
    <x v="12"/>
    <m/>
    <m/>
    <n v="62766.427500000005"/>
    <n v="74535.614999999991"/>
    <n v="75994.222500000003"/>
    <n v="76187.159999999989"/>
    <n v="62434.575000000012"/>
    <n v="39675.667500000003"/>
    <n v="55457.955000000002"/>
    <n v="59185.5075"/>
    <n v="76040.527499999997"/>
    <n v="100805.98500000002"/>
  </r>
  <r>
    <x v="0"/>
    <x v="0"/>
    <x v="0"/>
    <s v="Aviation "/>
    <s v="ATF "/>
    <m/>
    <s v="Emissions"/>
    <x v="0"/>
    <x v="13"/>
    <m/>
    <m/>
    <n v="6042.8024999999998"/>
    <n v="2130.0300000000002"/>
    <n v="15334.672500000004"/>
    <n v="21030.187500000004"/>
    <n v="18421.672499999997"/>
    <n v="20119.522500000003"/>
    <n v="20976.164999999997"/>
    <n v="20729.205000000002"/>
    <n v="21531.825000000001"/>
    <n v="23746.747500000001"/>
  </r>
  <r>
    <x v="0"/>
    <x v="0"/>
    <x v="0"/>
    <s v="Aviation "/>
    <s v="ATF "/>
    <m/>
    <s v="Emissions"/>
    <x v="0"/>
    <x v="14"/>
    <m/>
    <m/>
    <n v="98621.93250000001"/>
    <n v="117251.97750000001"/>
    <n v="137772.81"/>
    <n v="142565.3775"/>
    <n v="132787.30500000002"/>
    <n v="135727.67250000002"/>
    <n v="145991.94749999998"/>
    <n v="155191.20750000002"/>
    <n v="148361.22000000003"/>
    <n v="146617.065"/>
  </r>
  <r>
    <x v="0"/>
    <x v="0"/>
    <x v="0"/>
    <s v="Aviation "/>
    <s v="ATF "/>
    <m/>
    <s v="Emissions"/>
    <x v="0"/>
    <x v="15"/>
    <m/>
    <m/>
    <n v="15350.1075"/>
    <n v="16314.795"/>
    <n v="27296.797500000004"/>
    <n v="32405.782499999998"/>
    <n v="29720.092499999999"/>
    <n v="27327.667500000003"/>
    <n v="38602.934999999998"/>
    <n v="38433.149999999994"/>
    <n v="56175.682500000003"/>
    <n v="73563.210000000006"/>
  </r>
  <r>
    <x v="0"/>
    <x v="0"/>
    <x v="0"/>
    <s v="Aviation "/>
    <s v="ATF "/>
    <m/>
    <s v="Emissions"/>
    <x v="0"/>
    <x v="16"/>
    <m/>
    <m/>
    <n v="574892.01"/>
    <n v="853694.41499999992"/>
    <n v="1112176.6425000001"/>
    <n v="1059095.6775"/>
    <n v="1078759.8674999999"/>
    <n v="1136378.7224999999"/>
    <n v="1252210.68"/>
    <n v="1292974.5150000001"/>
    <n v="1337674.2749999999"/>
    <n v="1309559.4225000001"/>
  </r>
  <r>
    <x v="0"/>
    <x v="0"/>
    <x v="0"/>
    <s v="Aviation "/>
    <s v="ATF "/>
    <m/>
    <s v="Emissions"/>
    <x v="0"/>
    <x v="17"/>
    <m/>
    <m/>
    <n v="405546.90750000003"/>
    <n v="503065.23750000005"/>
    <n v="601170.09750000003"/>
    <n v="684804.64500000002"/>
    <n v="802249.56"/>
    <n v="899899.08750000014"/>
    <n v="927435.12750000006"/>
    <n v="960350.2649999999"/>
    <n v="1023718.6575000001"/>
    <n v="1085667.0300000003"/>
  </r>
  <r>
    <x v="0"/>
    <x v="0"/>
    <x v="0"/>
    <s v="Aviation "/>
    <s v="ATF "/>
    <m/>
    <s v="Emissions"/>
    <x v="0"/>
    <x v="18"/>
    <m/>
    <m/>
    <n v="0"/>
    <n v="0"/>
    <n v="0"/>
    <n v="0"/>
    <n v="0"/>
    <n v="0"/>
    <n v="0"/>
    <n v="0"/>
    <n v="0"/>
    <n v="0"/>
  </r>
  <r>
    <x v="0"/>
    <x v="0"/>
    <x v="0"/>
    <s v="Aviation "/>
    <s v="ATF "/>
    <m/>
    <s v="Emissions"/>
    <x v="0"/>
    <x v="19"/>
    <m/>
    <m/>
    <n v="97911.922500000015"/>
    <n v="112961.0475"/>
    <n v="118008.2925"/>
    <n v="109395.5625"/>
    <n v="111479.28749999999"/>
    <n v="124321.2075"/>
    <n v="146454.9975"/>
    <n v="141176.22750000001"/>
    <n v="152675.30249999999"/>
    <n v="194542.74"/>
  </r>
  <r>
    <x v="0"/>
    <x v="0"/>
    <x v="0"/>
    <s v="Aviation "/>
    <s v="ATF "/>
    <m/>
    <s v="Emissions"/>
    <x v="0"/>
    <x v="20"/>
    <m/>
    <m/>
    <n v="2913510.6"/>
    <n v="3379693.9050000003"/>
    <n v="3710635.74"/>
    <n v="3730431.1274999999"/>
    <n v="3690593.3925000005"/>
    <n v="3809149.6274999999"/>
    <n v="3969480.6900000004"/>
    <n v="3847266.3600000003"/>
    <n v="3955280.4899999998"/>
    <n v="4076615.0249999994"/>
  </r>
  <r>
    <x v="0"/>
    <x v="0"/>
    <x v="0"/>
    <s v="Aviation "/>
    <s v="ATF "/>
    <m/>
    <s v="Emissions"/>
    <x v="0"/>
    <x v="21"/>
    <m/>
    <m/>
    <n v="4923.7650000000003"/>
    <n v="5340.51"/>
    <n v="5054.9625000000005"/>
    <n v="9345.8924999999999"/>
    <n v="14169.33"/>
    <n v="10094.49"/>
    <n v="8643.5999999999985"/>
    <n v="9523.3949999999986"/>
    <n v="9345.8924999999999"/>
    <n v="9315.0225000000009"/>
  </r>
  <r>
    <x v="0"/>
    <x v="0"/>
    <x v="0"/>
    <s v="Aviation "/>
    <s v="ATF "/>
    <m/>
    <s v="Emissions"/>
    <x v="0"/>
    <x v="22"/>
    <m/>
    <m/>
    <n v="246.96"/>
    <n v="401.31000000000006"/>
    <n v="216.09"/>
    <n v="355.005"/>
    <n v="200.65500000000003"/>
    <n v="100.32750000000001"/>
    <n v="138.91500000000002"/>
    <n v="61.74"/>
    <n v="7.7175000000000002"/>
    <n v="0"/>
  </r>
  <r>
    <x v="0"/>
    <x v="0"/>
    <x v="0"/>
    <s v="Aviation "/>
    <s v="ATF "/>
    <m/>
    <s v="Emissions"/>
    <x v="0"/>
    <x v="23"/>
    <m/>
    <m/>
    <n v="1041.8625"/>
    <n v="270.11249999999995"/>
    <n v="0"/>
    <n v="162.06750000000002"/>
    <n v="1952.5274999999999"/>
    <n v="3596.355"/>
    <n v="4043.9700000000003"/>
    <n v="3797.01"/>
    <n v="4398.9750000000004"/>
    <n v="4398.9749999999995"/>
  </r>
  <r>
    <x v="0"/>
    <x v="0"/>
    <x v="0"/>
    <s v="Aviation "/>
    <s v="ATF "/>
    <m/>
    <s v="Emissions"/>
    <x v="0"/>
    <x v="24"/>
    <m/>
    <m/>
    <n v="2508.1875000000005"/>
    <n v="2284.38"/>
    <n v="3673.5300000000007"/>
    <n v="4097.9925000000003"/>
    <n v="4306.3649999999998"/>
    <n v="4962.3525"/>
    <n v="4761.6974999999993"/>
    <n v="5163.0074999999997"/>
    <n v="4854.3075000000008"/>
    <n v="4182.8850000000002"/>
  </r>
  <r>
    <x v="0"/>
    <x v="0"/>
    <x v="0"/>
    <s v="Aviation "/>
    <s v="ATF "/>
    <m/>
    <s v="Emissions"/>
    <x v="0"/>
    <x v="25"/>
    <m/>
    <m/>
    <n v="47632.409999999996"/>
    <n v="58058.75250000001"/>
    <n v="89584.739999999991"/>
    <n v="78155.122499999998"/>
    <n v="58953.982499999998"/>
    <n v="81481.365000000005"/>
    <n v="101608.60500000003"/>
    <n v="110198.1825"/>
    <n v="110514.59999999999"/>
    <n v="136152.13499999998"/>
  </r>
  <r>
    <x v="0"/>
    <x v="0"/>
    <x v="0"/>
    <s v="Aviation "/>
    <s v="ATF "/>
    <m/>
    <s v="Emissions"/>
    <x v="0"/>
    <x v="26"/>
    <m/>
    <m/>
    <n v="0"/>
    <n v="0"/>
    <n v="0"/>
    <n v="0"/>
    <n v="0"/>
    <n v="0"/>
    <n v="0"/>
    <n v="0"/>
    <n v="0"/>
    <n v="0"/>
  </r>
  <r>
    <x v="0"/>
    <x v="0"/>
    <x v="0"/>
    <s v="Aviation "/>
    <s v="ATF "/>
    <m/>
    <s v="Emissions"/>
    <x v="0"/>
    <x v="27"/>
    <m/>
    <m/>
    <n v="121589.21250000001"/>
    <n v="140157.51750000002"/>
    <n v="171544.59000000003"/>
    <n v="161542.71000000002"/>
    <n v="151494.52499999999"/>
    <n v="157382.97750000001"/>
    <n v="138899.565"/>
    <n v="139740.77249999999"/>
    <n v="143337.12750000003"/>
    <n v="139154.24249999999"/>
  </r>
  <r>
    <x v="0"/>
    <x v="0"/>
    <x v="0"/>
    <s v="Aviation "/>
    <s v="ATF "/>
    <m/>
    <s v="Emissions"/>
    <x v="0"/>
    <x v="28"/>
    <m/>
    <m/>
    <n v="151324.74"/>
    <n v="181924.62750000003"/>
    <n v="250093.30499999999"/>
    <n v="230267.04750000002"/>
    <n v="287554.05"/>
    <n v="307565.52750000003"/>
    <n v="327715.92"/>
    <n v="317613.71249999997"/>
    <n v="329220.83250000002"/>
    <n v="362020.20749999996"/>
  </r>
  <r>
    <x v="0"/>
    <x v="0"/>
    <x v="0"/>
    <s v="Aviation "/>
    <s v="ATF "/>
    <m/>
    <s v="Emissions"/>
    <x v="0"/>
    <x v="29"/>
    <m/>
    <m/>
    <n v="254.67750000000001"/>
    <n v="77.174999999999997"/>
    <n v="169.78500000000003"/>
    <n v="262.39500000000004"/>
    <n v="416.74499999999995"/>
    <n v="393.59249999999997"/>
    <n v="555.66000000000008"/>
    <n v="362.72250000000003"/>
    <n v="300.98250000000002"/>
    <n v="77.174999999999997"/>
  </r>
  <r>
    <x v="0"/>
    <x v="0"/>
    <x v="0"/>
    <s v="Aviation "/>
    <s v="ATF "/>
    <m/>
    <s v="Emissions"/>
    <x v="0"/>
    <x v="30"/>
    <m/>
    <m/>
    <n v="886570.96500000008"/>
    <n v="1062884.9700000002"/>
    <n v="1215120.375"/>
    <n v="1180160.1000000001"/>
    <n v="1241213.2425000002"/>
    <n v="1375019.2575000001"/>
    <n v="1494208.3275000001"/>
    <n v="1456215.0750000002"/>
    <n v="1443342.2850000004"/>
    <n v="1386533.7675000001"/>
  </r>
  <r>
    <x v="0"/>
    <x v="0"/>
    <x v="0"/>
    <s v="Aviation "/>
    <s v="ATF "/>
    <m/>
    <s v="Emissions"/>
    <x v="0"/>
    <x v="31"/>
    <m/>
    <m/>
    <n v="0"/>
    <n v="0"/>
    <n v="0"/>
    <n v="0"/>
    <n v="0"/>
    <n v="0"/>
    <n v="0"/>
    <n v="0"/>
    <n v="613494.94500000007"/>
    <n v="825471.51749999996"/>
  </r>
  <r>
    <x v="0"/>
    <x v="0"/>
    <x v="0"/>
    <s v="Aviation "/>
    <s v="ATF "/>
    <m/>
    <s v="Emissions"/>
    <x v="0"/>
    <x v="32"/>
    <m/>
    <m/>
    <n v="8280.8775000000005"/>
    <n v="11282.985000000001"/>
    <n v="20335.612500000003"/>
    <n v="23438.047500000001"/>
    <n v="24572.52"/>
    <n v="26092.867500000004"/>
    <n v="25629.817500000001"/>
    <n v="17958.622500000001"/>
    <n v="8967.7350000000006"/>
    <n v="7972.1774999999989"/>
  </r>
  <r>
    <x v="0"/>
    <x v="0"/>
    <x v="0"/>
    <s v="Aviation "/>
    <s v="ATF "/>
    <m/>
    <s v="Emissions"/>
    <x v="0"/>
    <x v="33"/>
    <m/>
    <m/>
    <n v="261353.13750000004"/>
    <n v="241480.57499999998"/>
    <n v="280592.86499999999"/>
    <n v="315684.33749999997"/>
    <n v="342765.04499999998"/>
    <n v="363725.77499999997"/>
    <n v="373882.005"/>
    <n v="381082.43250000005"/>
    <n v="381051.5625"/>
    <n v="372407.96250000002"/>
  </r>
  <r>
    <x v="0"/>
    <x v="0"/>
    <x v="0"/>
    <s v="Aviation "/>
    <s v="ATF "/>
    <m/>
    <s v="Emissions"/>
    <x v="0"/>
    <x v="34"/>
    <m/>
    <m/>
    <n v="77.174999999999997"/>
    <n v="764.03250000000003"/>
    <n v="964.6875"/>
    <n v="1744.1550000000002"/>
    <n v="2076.0075000000002"/>
    <n v="3048.4125000000004"/>
    <n v="5101.2675000000008"/>
    <n v="7208.1450000000004"/>
    <n v="7786.9574999999995"/>
    <n v="6166.2825000000003"/>
  </r>
  <r>
    <x v="0"/>
    <x v="0"/>
    <x v="0"/>
    <s v="Aviation "/>
    <s v="ATF "/>
    <m/>
    <s v="Emissions"/>
    <x v="0"/>
    <x v="35"/>
    <m/>
    <m/>
    <n v="452816.59500000003"/>
    <n v="559464.72750000004"/>
    <n v="625503.375"/>
    <n v="560645.505"/>
    <n v="510018.70500000007"/>
    <n v="574405.8075"/>
    <n v="629678.54249999998"/>
    <n v="619676.66249999998"/>
    <n v="608216.17499999993"/>
    <n v="646826.82750000001"/>
  </r>
  <r>
    <x v="0"/>
    <x v="0"/>
    <x v="0"/>
    <s v="Navigation"/>
    <s v="LDO"/>
    <m/>
    <s v="Emissions"/>
    <x v="0"/>
    <x v="0"/>
    <s v="Transport"/>
    <m/>
    <n v="19493.138174249998"/>
    <n v="21471.726919499994"/>
    <n v="20887.375430999997"/>
    <n v="14326.759833749995"/>
    <n v="6624.7637819999982"/>
    <n v="2573.6860304999991"/>
    <n v="1564.1546699999999"/>
    <n v="367.64325974999997"/>
    <n v="0"/>
    <n v="0"/>
  </r>
  <r>
    <x v="0"/>
    <x v="0"/>
    <x v="0"/>
    <s v="Navigation"/>
    <s v="LDO"/>
    <m/>
    <s v="Emissions"/>
    <x v="0"/>
    <x v="1"/>
    <m/>
    <m/>
    <n v="0"/>
    <n v="0"/>
    <n v="0"/>
    <n v="0"/>
    <n v="0"/>
    <n v="0"/>
    <n v="0"/>
    <n v="0"/>
    <n v="0"/>
    <n v="0"/>
  </r>
  <r>
    <x v="0"/>
    <x v="0"/>
    <x v="0"/>
    <s v="Navigation"/>
    <s v="LDO"/>
    <m/>
    <s v="Emissions"/>
    <x v="0"/>
    <x v="2"/>
    <m/>
    <m/>
    <n v="0"/>
    <n v="0"/>
    <n v="0"/>
    <n v="0"/>
    <n v="0"/>
    <n v="0"/>
    <n v="0"/>
    <n v="0"/>
    <n v="0"/>
    <n v="0"/>
  </r>
  <r>
    <x v="0"/>
    <x v="0"/>
    <x v="0"/>
    <s v="Navigation"/>
    <s v="LDO"/>
    <m/>
    <s v="Emissions"/>
    <x v="0"/>
    <x v="3"/>
    <m/>
    <m/>
    <n v="0"/>
    <n v="0"/>
    <n v="0"/>
    <n v="0"/>
    <n v="0"/>
    <n v="0"/>
    <n v="0"/>
    <n v="0"/>
    <n v="0"/>
    <n v="0"/>
  </r>
  <r>
    <x v="0"/>
    <x v="0"/>
    <x v="0"/>
    <s v="Navigation"/>
    <s v="LDO"/>
    <m/>
    <s v="Emissions"/>
    <x v="0"/>
    <x v="4"/>
    <m/>
    <m/>
    <n v="0"/>
    <n v="0"/>
    <n v="0"/>
    <n v="0"/>
    <n v="0"/>
    <n v="0"/>
    <n v="0"/>
    <n v="0"/>
    <n v="0"/>
    <n v="0"/>
  </r>
  <r>
    <x v="0"/>
    <x v="0"/>
    <x v="0"/>
    <s v="Navigation"/>
    <s v="LDO"/>
    <m/>
    <s v="Emissions"/>
    <x v="0"/>
    <x v="5"/>
    <m/>
    <m/>
    <n v="0"/>
    <n v="0"/>
    <n v="0"/>
    <n v="0"/>
    <n v="0"/>
    <n v="0"/>
    <n v="0"/>
    <n v="0"/>
    <n v="0"/>
    <n v="0"/>
  </r>
  <r>
    <x v="0"/>
    <x v="0"/>
    <x v="0"/>
    <s v="Navigation"/>
    <s v="LDO"/>
    <m/>
    <s v="Emissions"/>
    <x v="0"/>
    <x v="6"/>
    <m/>
    <m/>
    <n v="0"/>
    <n v="0"/>
    <n v="0"/>
    <n v="0"/>
    <n v="0"/>
    <n v="0"/>
    <n v="0"/>
    <n v="0"/>
    <n v="0"/>
    <n v="0"/>
  </r>
  <r>
    <x v="0"/>
    <x v="0"/>
    <x v="0"/>
    <s v="Navigation"/>
    <s v="LDO"/>
    <m/>
    <s v="Emissions"/>
    <x v="0"/>
    <x v="7"/>
    <m/>
    <m/>
    <n v="0"/>
    <n v="0"/>
    <n v="0"/>
    <n v="0"/>
    <n v="0"/>
    <n v="0"/>
    <n v="0"/>
    <n v="0"/>
    <n v="0"/>
    <n v="0"/>
  </r>
  <r>
    <x v="0"/>
    <x v="0"/>
    <x v="0"/>
    <s v="Navigation"/>
    <s v="LDO"/>
    <m/>
    <s v="Emissions"/>
    <x v="0"/>
    <x v="8"/>
    <m/>
    <m/>
    <n v="0"/>
    <n v="0"/>
    <n v="0"/>
    <n v="0"/>
    <n v="0"/>
    <n v="0"/>
    <n v="0"/>
    <n v="0"/>
    <n v="0"/>
    <n v="0"/>
  </r>
  <r>
    <x v="0"/>
    <x v="0"/>
    <x v="0"/>
    <s v="Navigation"/>
    <s v="LDO"/>
    <m/>
    <s v="Emissions"/>
    <x v="0"/>
    <x v="9"/>
    <m/>
    <m/>
    <n v="0"/>
    <n v="0"/>
    <n v="0"/>
    <n v="0"/>
    <n v="0"/>
    <n v="0"/>
    <n v="0"/>
    <n v="0"/>
    <n v="0"/>
    <n v="0"/>
  </r>
  <r>
    <x v="0"/>
    <x v="0"/>
    <x v="0"/>
    <s v="Navigation"/>
    <s v="LDO"/>
    <m/>
    <s v="Emissions"/>
    <x v="0"/>
    <x v="10"/>
    <m/>
    <m/>
    <n v="2560.4071252499998"/>
    <n v="644.44510649999984"/>
    <n v="285.42875400000003"/>
    <n v="1440.8209627499998"/>
    <n v="448.55934824999991"/>
    <n v="0"/>
    <n v="0"/>
    <n v="0"/>
    <n v="0"/>
    <n v="0"/>
  </r>
  <r>
    <x v="0"/>
    <x v="0"/>
    <x v="0"/>
    <s v="Navigation"/>
    <s v="LDO"/>
    <m/>
    <s v="Emissions"/>
    <x v="0"/>
    <x v="11"/>
    <m/>
    <m/>
    <n v="9354.8015534999995"/>
    <n v="3566.7999802499994"/>
    <n v="2072.4173144999995"/>
    <n v="1418.4929654999999"/>
    <n v="477.76975349999998"/>
    <n v="111.46473974999999"/>
    <n v="20.392319999999998"/>
    <n v="0"/>
    <n v="0"/>
    <n v="0"/>
  </r>
  <r>
    <x v="0"/>
    <x v="0"/>
    <x v="0"/>
    <s v="Navigation"/>
    <s v="LDO"/>
    <m/>
    <s v="Emissions"/>
    <x v="0"/>
    <x v="12"/>
    <m/>
    <m/>
    <n v="0"/>
    <n v="0"/>
    <n v="0"/>
    <n v="0"/>
    <n v="0"/>
    <n v="0"/>
    <n v="0"/>
    <n v="0"/>
    <n v="0"/>
    <n v="0"/>
  </r>
  <r>
    <x v="0"/>
    <x v="0"/>
    <x v="0"/>
    <s v="Navigation"/>
    <s v="LDO"/>
    <m/>
    <s v="Emissions"/>
    <x v="0"/>
    <x v="13"/>
    <m/>
    <m/>
    <n v="0"/>
    <n v="0"/>
    <n v="0"/>
    <n v="0"/>
    <n v="0"/>
    <n v="0"/>
    <n v="0"/>
    <n v="0"/>
    <n v="0"/>
    <n v="0"/>
  </r>
  <r>
    <x v="0"/>
    <x v="0"/>
    <x v="0"/>
    <s v="Navigation"/>
    <s v="LDO"/>
    <m/>
    <s v="Emissions"/>
    <x v="0"/>
    <x v="14"/>
    <m/>
    <m/>
    <n v="0"/>
    <n v="0"/>
    <n v="0"/>
    <n v="0"/>
    <n v="0"/>
    <n v="0"/>
    <n v="0"/>
    <n v="0"/>
    <n v="0"/>
    <n v="0"/>
  </r>
  <r>
    <x v="0"/>
    <x v="0"/>
    <x v="0"/>
    <s v="Navigation"/>
    <s v="LDO"/>
    <m/>
    <s v="Emissions"/>
    <x v="0"/>
    <x v="15"/>
    <m/>
    <m/>
    <n v="0"/>
    <n v="0"/>
    <n v="0"/>
    <n v="0"/>
    <n v="0"/>
    <n v="0"/>
    <n v="0"/>
    <n v="0"/>
    <n v="0"/>
    <n v="0"/>
  </r>
  <r>
    <x v="0"/>
    <x v="0"/>
    <x v="0"/>
    <s v="Navigation"/>
    <s v="LDO"/>
    <m/>
    <s v="Emissions"/>
    <x v="0"/>
    <x v="16"/>
    <m/>
    <m/>
    <n v="6877.4134747499993"/>
    <n v="8115.2671275000002"/>
    <n v="3185.9654384999999"/>
    <n v="1111.540755"/>
    <n v="251.80532324999996"/>
    <n v="0"/>
    <n v="0"/>
    <n v="0"/>
    <n v="0"/>
    <n v="0"/>
  </r>
  <r>
    <x v="0"/>
    <x v="0"/>
    <x v="0"/>
    <s v="Navigation"/>
    <s v="LDO"/>
    <m/>
    <s v="Emissions"/>
    <x v="0"/>
    <x v="17"/>
    <m/>
    <m/>
    <n v="5011.0382497499995"/>
    <n v="3613.2164054999998"/>
    <n v="692.17588049999995"/>
    <n v="467.28682649999996"/>
    <n v="155.76227549999999"/>
    <n v="0"/>
    <n v="0"/>
    <n v="0"/>
    <n v="0"/>
    <n v="0"/>
  </r>
  <r>
    <x v="0"/>
    <x v="0"/>
    <x v="0"/>
    <s v="Navigation"/>
    <s v="LDO"/>
    <m/>
    <s v="Emissions"/>
    <x v="0"/>
    <x v="18"/>
    <m/>
    <m/>
    <n v="0"/>
    <n v="0"/>
    <n v="0"/>
    <n v="2609.8186724999991"/>
    <n v="2419.5089392499999"/>
    <n v="516.52312725000002"/>
    <n v="0"/>
    <n v="0"/>
    <n v="0"/>
    <n v="0"/>
  </r>
  <r>
    <x v="0"/>
    <x v="0"/>
    <x v="0"/>
    <s v="Navigation"/>
    <s v="LDO"/>
    <m/>
    <s v="Emissions"/>
    <x v="0"/>
    <x v="19"/>
    <m/>
    <m/>
    <n v="0"/>
    <n v="0"/>
    <n v="0"/>
    <n v="0"/>
    <n v="0"/>
    <n v="0"/>
    <n v="0"/>
    <n v="0"/>
    <n v="0"/>
    <n v="0"/>
  </r>
  <r>
    <x v="0"/>
    <x v="0"/>
    <x v="0"/>
    <s v="Navigation"/>
    <s v="LDO"/>
    <m/>
    <s v="Emissions"/>
    <x v="0"/>
    <x v="20"/>
    <m/>
    <m/>
    <n v="14307.028671"/>
    <n v="10516.653985499999"/>
    <n v="7730.6408887500002"/>
    <n v="4916.4290369999999"/>
    <n v="1517.1328477500001"/>
    <n v="284.52065849999997"/>
    <n v="42.242372249999995"/>
    <n v="0"/>
    <n v="0"/>
    <n v="0"/>
  </r>
  <r>
    <x v="0"/>
    <x v="0"/>
    <x v="0"/>
    <s v="Navigation"/>
    <s v="LDO"/>
    <m/>
    <s v="Emissions"/>
    <x v="0"/>
    <x v="21"/>
    <m/>
    <m/>
    <n v="0"/>
    <n v="0"/>
    <n v="0"/>
    <n v="0"/>
    <n v="0"/>
    <n v="0"/>
    <n v="0"/>
    <n v="0"/>
    <n v="0"/>
    <n v="0"/>
  </r>
  <r>
    <x v="0"/>
    <x v="0"/>
    <x v="0"/>
    <s v="Navigation"/>
    <s v="LDO"/>
    <m/>
    <s v="Emissions"/>
    <x v="0"/>
    <x v="22"/>
    <m/>
    <m/>
    <n v="0"/>
    <n v="0"/>
    <n v="0"/>
    <n v="0"/>
    <n v="0"/>
    <n v="0"/>
    <n v="0"/>
    <n v="0"/>
    <n v="0"/>
    <n v="0"/>
  </r>
  <r>
    <x v="0"/>
    <x v="0"/>
    <x v="0"/>
    <s v="Navigation"/>
    <s v="LDO"/>
    <m/>
    <s v="Emissions"/>
    <x v="0"/>
    <x v="23"/>
    <m/>
    <m/>
    <n v="0"/>
    <n v="0"/>
    <n v="0"/>
    <n v="0"/>
    <n v="0"/>
    <n v="0"/>
    <n v="0"/>
    <n v="0"/>
    <n v="0"/>
    <n v="0"/>
  </r>
  <r>
    <x v="0"/>
    <x v="0"/>
    <x v="0"/>
    <s v="Navigation"/>
    <s v="LDO"/>
    <m/>
    <s v="Emissions"/>
    <x v="0"/>
    <x v="24"/>
    <m/>
    <m/>
    <n v="0"/>
    <n v="0"/>
    <n v="0"/>
    <n v="0"/>
    <n v="0"/>
    <n v="0"/>
    <n v="0"/>
    <n v="0"/>
    <n v="0"/>
    <n v="0"/>
  </r>
  <r>
    <x v="0"/>
    <x v="0"/>
    <x v="0"/>
    <s v="Navigation"/>
    <s v="LDO"/>
    <m/>
    <s v="Emissions"/>
    <x v="0"/>
    <x v="25"/>
    <m/>
    <m/>
    <n v="6449.9792954999994"/>
    <n v="6125.2077022500007"/>
    <n v="2472.5926972500001"/>
    <n v="524.02686374999996"/>
    <n v="59.137728000000003"/>
    <n v="0"/>
    <n v="0"/>
    <n v="0"/>
    <n v="0"/>
    <n v="0"/>
  </r>
  <r>
    <x v="0"/>
    <x v="0"/>
    <x v="0"/>
    <s v="Navigation"/>
    <s v="LDO"/>
    <m/>
    <s v="Emissions"/>
    <x v="0"/>
    <x v="26"/>
    <m/>
    <m/>
    <n v="0"/>
    <n v="0"/>
    <n v="0"/>
    <n v="0"/>
    <n v="0"/>
    <n v="0"/>
    <n v="0"/>
    <n v="0"/>
    <n v="0"/>
    <n v="0"/>
  </r>
  <r>
    <x v="0"/>
    <x v="0"/>
    <x v="0"/>
    <s v="Navigation"/>
    <s v="LDO"/>
    <m/>
    <s v="Emissions"/>
    <x v="0"/>
    <x v="27"/>
    <m/>
    <m/>
    <n v="0"/>
    <n v="0"/>
    <n v="0"/>
    <n v="0"/>
    <n v="0"/>
    <n v="0"/>
    <n v="0"/>
    <n v="0"/>
    <n v="0"/>
    <n v="0"/>
  </r>
  <r>
    <x v="0"/>
    <x v="0"/>
    <x v="0"/>
    <s v="Navigation"/>
    <s v="LDO"/>
    <m/>
    <s v="Emissions"/>
    <x v="0"/>
    <x v="28"/>
    <m/>
    <m/>
    <n v="0"/>
    <n v="0"/>
    <n v="0"/>
    <n v="0"/>
    <n v="0"/>
    <n v="0"/>
    <n v="0"/>
    <n v="0"/>
    <n v="0"/>
    <n v="0"/>
  </r>
  <r>
    <x v="0"/>
    <x v="0"/>
    <x v="0"/>
    <s v="Navigation"/>
    <s v="LDO"/>
    <m/>
    <s v="Emissions"/>
    <x v="0"/>
    <x v="29"/>
    <m/>
    <m/>
    <n v="0"/>
    <n v="0"/>
    <n v="0"/>
    <n v="0"/>
    <n v="0"/>
    <n v="0"/>
    <n v="0"/>
    <n v="0"/>
    <n v="0"/>
    <n v="0"/>
  </r>
  <r>
    <x v="0"/>
    <x v="0"/>
    <x v="0"/>
    <s v="Navigation"/>
    <s v="LDO"/>
    <m/>
    <s v="Emissions"/>
    <x v="0"/>
    <x v="30"/>
    <m/>
    <m/>
    <n v="11655.015420749998"/>
    <n v="15314.696045999999"/>
    <n v="17991.45091575"/>
    <n v="12323.811825000001"/>
    <n v="4580.0194829999991"/>
    <n v="2734.9048447499995"/>
    <n v="687.11762925000005"/>
    <n v="0"/>
    <n v="0"/>
    <n v="0"/>
  </r>
  <r>
    <x v="0"/>
    <x v="0"/>
    <x v="0"/>
    <s v="Navigation"/>
    <s v="LDO"/>
    <m/>
    <s v="Emissions"/>
    <x v="0"/>
    <x v="31"/>
    <m/>
    <m/>
    <n v="0"/>
    <n v="0"/>
    <n v="0"/>
    <n v="0"/>
    <n v="0"/>
    <n v="0"/>
    <n v="0"/>
    <n v="0"/>
    <n v="0"/>
    <n v="0"/>
  </r>
  <r>
    <x v="0"/>
    <x v="0"/>
    <x v="0"/>
    <s v="Navigation"/>
    <s v="LDO"/>
    <m/>
    <s v="Emissions"/>
    <x v="0"/>
    <x v="32"/>
    <m/>
    <m/>
    <n v="0"/>
    <n v="0"/>
    <n v="0"/>
    <n v="0"/>
    <n v="0"/>
    <n v="0"/>
    <n v="0"/>
    <n v="0"/>
    <n v="0"/>
    <n v="0"/>
  </r>
  <r>
    <x v="0"/>
    <x v="0"/>
    <x v="0"/>
    <s v="Navigation"/>
    <s v="LDO"/>
    <m/>
    <s v="Emissions"/>
    <x v="0"/>
    <x v="33"/>
    <m/>
    <m/>
    <n v="0"/>
    <n v="0"/>
    <n v="0"/>
    <n v="0"/>
    <n v="0"/>
    <n v="0"/>
    <n v="0"/>
    <n v="0"/>
    <n v="0"/>
    <n v="0"/>
  </r>
  <r>
    <x v="0"/>
    <x v="0"/>
    <x v="0"/>
    <s v="Navigation"/>
    <s v="LDO"/>
    <m/>
    <s v="Emissions"/>
    <x v="0"/>
    <x v="34"/>
    <m/>
    <m/>
    <n v="0"/>
    <n v="0"/>
    <n v="0"/>
    <n v="0"/>
    <n v="0"/>
    <n v="0"/>
    <n v="0"/>
    <n v="0"/>
    <n v="0"/>
    <n v="0"/>
  </r>
  <r>
    <x v="0"/>
    <x v="0"/>
    <x v="0"/>
    <s v="Navigation"/>
    <s v="LDO"/>
    <m/>
    <s v="Emissions"/>
    <x v="0"/>
    <x v="35"/>
    <m/>
    <m/>
    <n v="78981.829153499988"/>
    <n v="90512.252278499989"/>
    <n v="64161.041470499993"/>
    <n v="18303.134781749999"/>
    <n v="4528.1704162499991"/>
    <n v="6408.6051899999993"/>
    <n v="4769.1263879999988"/>
    <n v="6131.4687817499998"/>
    <n v="7531.7440769999985"/>
    <n v="6933.4764232499992"/>
  </r>
  <r>
    <x v="0"/>
    <x v="0"/>
    <x v="0"/>
    <s v="Navigation"/>
    <s v="Furnace Oil"/>
    <m/>
    <s v="Emissions"/>
    <x v="0"/>
    <x v="0"/>
    <s v="Transport"/>
    <m/>
    <n v="111621.61115653501"/>
    <n v="126323.38319314501"/>
    <n v="128211.95501986501"/>
    <n v="139092.98685844502"/>
    <n v="155922.41958493501"/>
    <n v="139623.82883734501"/>
    <n v="89628.009855030032"/>
    <n v="46412.417875320003"/>
    <n v="58078.50636388499"/>
    <n v="59615.280672299996"/>
  </r>
  <r>
    <x v="0"/>
    <x v="0"/>
    <x v="0"/>
    <s v="Navigation"/>
    <s v="Furnace Oil"/>
    <m/>
    <s v="Emissions"/>
    <x v="0"/>
    <x v="1"/>
    <m/>
    <m/>
    <n v="0"/>
    <n v="317.80527848999998"/>
    <n v="105.93509283"/>
    <n v="0"/>
    <n v="0"/>
    <n v="0"/>
    <n v="0"/>
    <n v="0"/>
    <n v="0"/>
    <n v="0"/>
  </r>
  <r>
    <x v="0"/>
    <x v="0"/>
    <x v="0"/>
    <s v="Navigation"/>
    <s v="Furnace Oil"/>
    <m/>
    <s v="Emissions"/>
    <x v="0"/>
    <x v="2"/>
    <m/>
    <m/>
    <n v="0"/>
    <n v="0"/>
    <n v="0"/>
    <n v="0"/>
    <n v="0"/>
    <n v="0"/>
    <n v="0"/>
    <n v="0"/>
    <n v="0"/>
    <n v="0"/>
  </r>
  <r>
    <x v="0"/>
    <x v="0"/>
    <x v="0"/>
    <s v="Navigation"/>
    <s v="Furnace Oil"/>
    <m/>
    <s v="Emissions"/>
    <x v="0"/>
    <x v="3"/>
    <m/>
    <m/>
    <n v="0"/>
    <n v="0"/>
    <n v="0"/>
    <n v="0"/>
    <n v="0"/>
    <n v="0"/>
    <n v="0"/>
    <n v="0"/>
    <n v="0"/>
    <n v="0"/>
  </r>
  <r>
    <x v="0"/>
    <x v="0"/>
    <x v="0"/>
    <s v="Navigation"/>
    <s v="Furnace Oil"/>
    <m/>
    <s v="Emissions"/>
    <x v="0"/>
    <x v="4"/>
    <m/>
    <m/>
    <n v="0"/>
    <n v="0"/>
    <n v="0"/>
    <n v="0"/>
    <n v="0"/>
    <n v="0"/>
    <n v="0"/>
    <n v="0"/>
    <n v="0"/>
    <n v="0"/>
  </r>
  <r>
    <x v="0"/>
    <x v="0"/>
    <x v="0"/>
    <s v="Navigation"/>
    <s v="Furnace Oil"/>
    <m/>
    <s v="Emissions"/>
    <x v="0"/>
    <x v="5"/>
    <m/>
    <m/>
    <n v="0"/>
    <n v="0"/>
    <n v="0"/>
    <n v="0"/>
    <n v="0"/>
    <n v="0"/>
    <n v="0"/>
    <n v="0"/>
    <n v="0"/>
    <n v="0"/>
  </r>
  <r>
    <x v="0"/>
    <x v="0"/>
    <x v="0"/>
    <s v="Navigation"/>
    <s v="Furnace Oil"/>
    <m/>
    <s v="Emissions"/>
    <x v="0"/>
    <x v="6"/>
    <m/>
    <m/>
    <n v="187.99551711000001"/>
    <n v="496.81863202500006"/>
    <n v="547.58535394499995"/>
    <n v="490.12283736000006"/>
    <n v="568.41930737999996"/>
    <n v="337.90821601499999"/>
    <n v="237.21466279499995"/>
    <n v="111.89209482000001"/>
    <n v="17.902113029999999"/>
    <n v="134.28917802000001"/>
  </r>
  <r>
    <x v="0"/>
    <x v="0"/>
    <x v="0"/>
    <s v="Navigation"/>
    <s v="Furnace Oil"/>
    <m/>
    <s v="Emissions"/>
    <x v="0"/>
    <x v="7"/>
    <m/>
    <m/>
    <n v="0"/>
    <n v="0"/>
    <n v="0"/>
    <n v="0"/>
    <n v="0"/>
    <n v="0"/>
    <n v="0"/>
    <n v="0"/>
    <n v="0"/>
    <n v="0"/>
  </r>
  <r>
    <x v="0"/>
    <x v="0"/>
    <x v="0"/>
    <s v="Navigation"/>
    <s v="Furnace Oil"/>
    <m/>
    <s v="Emissions"/>
    <x v="0"/>
    <x v="8"/>
    <m/>
    <m/>
    <n v="0"/>
    <n v="0"/>
    <n v="0"/>
    <n v="0"/>
    <n v="0"/>
    <n v="0"/>
    <n v="0"/>
    <n v="0"/>
    <n v="0"/>
    <n v="0"/>
  </r>
  <r>
    <x v="0"/>
    <x v="0"/>
    <x v="0"/>
    <s v="Navigation"/>
    <s v="Furnace Oil"/>
    <m/>
    <s v="Emissions"/>
    <x v="0"/>
    <x v="9"/>
    <m/>
    <m/>
    <n v="0"/>
    <n v="0"/>
    <n v="0"/>
    <n v="0"/>
    <n v="0"/>
    <n v="0"/>
    <n v="0"/>
    <n v="0"/>
    <n v="0"/>
    <n v="0"/>
  </r>
  <r>
    <x v="0"/>
    <x v="0"/>
    <x v="0"/>
    <s v="Navigation"/>
    <s v="Furnace Oil"/>
    <m/>
    <s v="Emissions"/>
    <x v="0"/>
    <x v="10"/>
    <m/>
    <m/>
    <n v="2745.6102135450001"/>
    <n v="10287.415812600002"/>
    <n v="5735.8152398699995"/>
    <n v="3946.902656625"/>
    <n v="5587.3412424899998"/>
    <n v="3664.9715950800005"/>
    <n v="1256.7407775300001"/>
    <n v="1792.6221001500003"/>
    <n v="2012.9534061300001"/>
    <n v="28362.624077970002"/>
  </r>
  <r>
    <x v="0"/>
    <x v="0"/>
    <x v="0"/>
    <s v="Navigation"/>
    <s v="Furnace Oil"/>
    <m/>
    <s v="Emissions"/>
    <x v="0"/>
    <x v="11"/>
    <m/>
    <m/>
    <n v="2463.8113570049995"/>
    <n v="27262.110732525005"/>
    <n v="82557.460661444988"/>
    <n v="417779.07655572001"/>
    <n v="673227.53140796977"/>
    <n v="1358720.8254304198"/>
    <n v="812189.92305176985"/>
    <n v="209428.81027002004"/>
    <n v="111062.82726099003"/>
    <n v="70542.941993820001"/>
  </r>
  <r>
    <x v="0"/>
    <x v="0"/>
    <x v="0"/>
    <s v="Navigation"/>
    <s v="Furnace Oil"/>
    <m/>
    <s v="Emissions"/>
    <x v="0"/>
    <x v="12"/>
    <m/>
    <m/>
    <n v="0"/>
    <n v="0"/>
    <n v="0"/>
    <n v="0"/>
    <n v="0"/>
    <n v="0"/>
    <n v="0"/>
    <n v="0"/>
    <n v="0"/>
    <n v="0"/>
  </r>
  <r>
    <x v="0"/>
    <x v="0"/>
    <x v="0"/>
    <s v="Navigation"/>
    <s v="Furnace Oil"/>
    <m/>
    <s v="Emissions"/>
    <x v="0"/>
    <x v="13"/>
    <m/>
    <m/>
    <n v="0"/>
    <n v="0"/>
    <n v="0"/>
    <n v="0"/>
    <n v="0"/>
    <n v="0"/>
    <n v="0"/>
    <n v="0"/>
    <n v="0"/>
    <n v="0"/>
  </r>
  <r>
    <x v="0"/>
    <x v="0"/>
    <x v="0"/>
    <s v="Navigation"/>
    <s v="Furnace Oil"/>
    <m/>
    <s v="Emissions"/>
    <x v="0"/>
    <x v="14"/>
    <m/>
    <m/>
    <n v="0"/>
    <n v="0"/>
    <n v="0"/>
    <n v="0"/>
    <n v="0"/>
    <n v="0"/>
    <n v="0"/>
    <n v="0"/>
    <n v="0"/>
    <n v="0"/>
  </r>
  <r>
    <x v="0"/>
    <x v="0"/>
    <x v="0"/>
    <s v="Navigation"/>
    <s v="Furnace Oil"/>
    <m/>
    <s v="Emissions"/>
    <x v="0"/>
    <x v="15"/>
    <m/>
    <m/>
    <n v="0"/>
    <n v="0"/>
    <n v="0"/>
    <n v="0"/>
    <n v="0"/>
    <n v="0"/>
    <n v="0"/>
    <n v="0"/>
    <n v="0"/>
    <n v="0"/>
  </r>
  <r>
    <x v="0"/>
    <x v="0"/>
    <x v="0"/>
    <s v="Navigation"/>
    <s v="Furnace Oil"/>
    <m/>
    <s v="Emissions"/>
    <x v="0"/>
    <x v="16"/>
    <m/>
    <m/>
    <n v="24426.391142925"/>
    <n v="37392.964712144996"/>
    <n v="33597.522330660002"/>
    <n v="37346.109703019996"/>
    <n v="38174.101872570005"/>
    <n v="22722.556368779999"/>
    <n v="9713.2416991199989"/>
    <n v="1762.2227257649997"/>
    <n v="0"/>
    <n v="0"/>
  </r>
  <r>
    <x v="0"/>
    <x v="0"/>
    <x v="0"/>
    <s v="Navigation"/>
    <s v="Furnace Oil"/>
    <m/>
    <s v="Emissions"/>
    <x v="0"/>
    <x v="17"/>
    <m/>
    <m/>
    <n v="23195.438118135004"/>
    <n v="40064.672327895001"/>
    <n v="36581.770354995002"/>
    <n v="22938.812649900003"/>
    <n v="18410.130203625002"/>
    <n v="19746.458394164998"/>
    <n v="75965.493585960008"/>
    <n v="119106.49083579003"/>
    <n v="126569.30005597501"/>
    <n v="258430.88311357499"/>
  </r>
  <r>
    <x v="0"/>
    <x v="0"/>
    <x v="0"/>
    <s v="Navigation"/>
    <s v="Furnace Oil"/>
    <m/>
    <s v="Emissions"/>
    <x v="0"/>
    <x v="18"/>
    <m/>
    <m/>
    <n v="0"/>
    <n v="22.373752905"/>
    <n v="7.4579176349999994"/>
    <n v="2547.738204885"/>
    <n v="5160.9178872450002"/>
    <n v="1437.2239396499999"/>
    <n v="0"/>
    <n v="0"/>
    <n v="0"/>
    <n v="0"/>
  </r>
  <r>
    <x v="0"/>
    <x v="0"/>
    <x v="0"/>
    <s v="Navigation"/>
    <s v="Furnace Oil"/>
    <m/>
    <s v="Emissions"/>
    <x v="0"/>
    <x v="19"/>
    <m/>
    <m/>
    <n v="0"/>
    <n v="0"/>
    <n v="0"/>
    <n v="0"/>
    <n v="0"/>
    <n v="0"/>
    <n v="0"/>
    <n v="0"/>
    <n v="0"/>
    <n v="0"/>
  </r>
  <r>
    <x v="0"/>
    <x v="0"/>
    <x v="0"/>
    <s v="Navigation"/>
    <s v="Furnace Oil"/>
    <m/>
    <s v="Emissions"/>
    <x v="0"/>
    <x v="20"/>
    <m/>
    <m/>
    <n v="137338.50979062001"/>
    <n v="118935.80639757001"/>
    <n v="158973.84330534001"/>
    <n v="155911.57099775999"/>
    <n v="158791.594817565"/>
    <n v="288460.09126134001"/>
    <n v="338337.95227213495"/>
    <n v="501388.3680137099"/>
    <n v="601959.55383643508"/>
    <n v="552465.35952691489"/>
  </r>
  <r>
    <x v="0"/>
    <x v="0"/>
    <x v="0"/>
    <s v="Navigation"/>
    <s v="Furnace Oil"/>
    <m/>
    <s v="Emissions"/>
    <x v="0"/>
    <x v="21"/>
    <m/>
    <m/>
    <n v="0"/>
    <n v="0"/>
    <n v="0"/>
    <n v="0"/>
    <n v="0"/>
    <n v="0"/>
    <n v="0"/>
    <n v="0"/>
    <n v="0"/>
    <n v="0"/>
  </r>
  <r>
    <x v="0"/>
    <x v="0"/>
    <x v="0"/>
    <s v="Navigation"/>
    <s v="Furnace Oil"/>
    <m/>
    <s v="Emissions"/>
    <x v="0"/>
    <x v="22"/>
    <m/>
    <m/>
    <n v="0"/>
    <n v="0"/>
    <n v="0"/>
    <n v="0"/>
    <n v="0"/>
    <n v="0"/>
    <n v="0"/>
    <n v="0"/>
    <n v="0"/>
    <n v="0"/>
  </r>
  <r>
    <x v="0"/>
    <x v="0"/>
    <x v="0"/>
    <s v="Navigation"/>
    <s v="Furnace Oil"/>
    <m/>
    <s v="Emissions"/>
    <x v="0"/>
    <x v="23"/>
    <m/>
    <m/>
    <n v="0"/>
    <n v="0"/>
    <n v="0"/>
    <n v="0"/>
    <n v="0"/>
    <n v="0"/>
    <n v="0"/>
    <n v="0"/>
    <n v="0"/>
    <n v="0"/>
  </r>
  <r>
    <x v="0"/>
    <x v="0"/>
    <x v="0"/>
    <s v="Navigation"/>
    <s v="Furnace Oil"/>
    <m/>
    <s v="Emissions"/>
    <x v="0"/>
    <x v="24"/>
    <m/>
    <m/>
    <n v="0"/>
    <n v="0"/>
    <n v="0"/>
    <n v="0"/>
    <n v="0"/>
    <n v="0"/>
    <n v="0"/>
    <n v="0"/>
    <n v="0"/>
    <n v="0"/>
  </r>
  <r>
    <x v="0"/>
    <x v="0"/>
    <x v="0"/>
    <s v="Navigation"/>
    <s v="Furnace Oil"/>
    <m/>
    <s v="Emissions"/>
    <x v="0"/>
    <x v="25"/>
    <m/>
    <m/>
    <n v="3979.4639716799998"/>
    <n v="3424.3818162750003"/>
    <n v="4986.5317088850006"/>
    <n v="22491.493127100006"/>
    <n v="62729.665082145002"/>
    <n v="24686.430610995005"/>
    <n v="2039.2699788899999"/>
    <n v="0"/>
    <n v="0"/>
    <n v="0"/>
  </r>
  <r>
    <x v="0"/>
    <x v="0"/>
    <x v="0"/>
    <s v="Navigation"/>
    <s v="Furnace Oil"/>
    <m/>
    <s v="Emissions"/>
    <x v="0"/>
    <x v="26"/>
    <m/>
    <m/>
    <n v="0"/>
    <n v="0"/>
    <n v="0"/>
    <n v="5014.3569740550001"/>
    <n v="4198.0299520050003"/>
    <n v="3995.0019481500003"/>
    <n v="1268.4914694450001"/>
    <n v="5435.0799605549992"/>
    <n v="1787.5205423099999"/>
    <n v="0"/>
  </r>
  <r>
    <x v="0"/>
    <x v="0"/>
    <x v="0"/>
    <s v="Navigation"/>
    <s v="Furnace Oil"/>
    <m/>
    <s v="Emissions"/>
    <x v="0"/>
    <x v="27"/>
    <m/>
    <m/>
    <n v="0"/>
    <n v="0"/>
    <n v="0"/>
    <n v="0"/>
    <n v="0"/>
    <n v="0"/>
    <n v="0"/>
    <n v="0"/>
    <n v="0"/>
    <n v="0"/>
  </r>
  <r>
    <x v="0"/>
    <x v="0"/>
    <x v="0"/>
    <s v="Navigation"/>
    <s v="Furnace Oil"/>
    <m/>
    <s v="Emissions"/>
    <x v="0"/>
    <x v="28"/>
    <m/>
    <m/>
    <n v="0"/>
    <n v="0"/>
    <n v="0"/>
    <n v="0"/>
    <n v="0"/>
    <n v="0"/>
    <n v="0"/>
    <n v="0"/>
    <n v="0"/>
    <n v="0"/>
  </r>
  <r>
    <x v="0"/>
    <x v="0"/>
    <x v="0"/>
    <s v="Navigation"/>
    <s v="Furnace Oil"/>
    <m/>
    <s v="Emissions"/>
    <x v="0"/>
    <x v="29"/>
    <m/>
    <m/>
    <n v="0"/>
    <n v="0"/>
    <n v="0"/>
    <n v="0"/>
    <n v="0"/>
    <n v="0"/>
    <n v="0"/>
    <n v="0"/>
    <n v="0"/>
    <n v="0"/>
  </r>
  <r>
    <x v="0"/>
    <x v="0"/>
    <x v="0"/>
    <s v="Navigation"/>
    <s v="Furnace Oil"/>
    <m/>
    <s v="Emissions"/>
    <x v="0"/>
    <x v="30"/>
    <m/>
    <m/>
    <n v="195276.03118182"/>
    <n v="220250.33430282003"/>
    <n v="258669.55980818998"/>
    <n v="319412.40141460497"/>
    <n v="402296.7739463551"/>
    <n v="307520.81007133512"/>
    <n v="108652.146762465"/>
    <n v="29872.467449189997"/>
    <n v="19462.342061654996"/>
    <n v="42440.092973910003"/>
  </r>
  <r>
    <x v="0"/>
    <x v="0"/>
    <x v="0"/>
    <s v="Navigation"/>
    <s v="Furnace Oil"/>
    <m/>
    <s v="Emissions"/>
    <x v="0"/>
    <x v="31"/>
    <m/>
    <m/>
    <n v="0"/>
    <n v="0"/>
    <n v="0"/>
    <n v="0"/>
    <n v="0"/>
    <n v="0"/>
    <n v="0"/>
    <n v="0"/>
    <n v="0"/>
    <n v="0"/>
  </r>
  <r>
    <x v="0"/>
    <x v="0"/>
    <x v="0"/>
    <s v="Navigation"/>
    <s v="Furnace Oil"/>
    <m/>
    <s v="Emissions"/>
    <x v="0"/>
    <x v="32"/>
    <m/>
    <m/>
    <n v="0"/>
    <n v="0"/>
    <n v="0"/>
    <n v="0"/>
    <n v="0"/>
    <n v="0"/>
    <n v="0"/>
    <n v="0"/>
    <n v="0"/>
    <n v="0"/>
  </r>
  <r>
    <x v="0"/>
    <x v="0"/>
    <x v="0"/>
    <s v="Navigation"/>
    <s v="Furnace Oil"/>
    <m/>
    <s v="Emissions"/>
    <x v="0"/>
    <x v="33"/>
    <m/>
    <m/>
    <n v="0"/>
    <n v="0"/>
    <n v="0"/>
    <n v="0"/>
    <n v="0"/>
    <n v="0"/>
    <n v="0"/>
    <n v="0"/>
    <n v="0"/>
    <n v="0"/>
  </r>
  <r>
    <x v="0"/>
    <x v="0"/>
    <x v="0"/>
    <s v="Navigation"/>
    <s v="Furnace Oil"/>
    <m/>
    <s v="Emissions"/>
    <x v="0"/>
    <x v="34"/>
    <m/>
    <m/>
    <n v="0"/>
    <n v="0"/>
    <n v="0"/>
    <n v="0"/>
    <n v="0"/>
    <n v="0"/>
    <n v="0"/>
    <n v="0"/>
    <n v="0"/>
    <n v="0"/>
  </r>
  <r>
    <x v="0"/>
    <x v="0"/>
    <x v="0"/>
    <s v="Navigation"/>
    <s v="Furnace Oil"/>
    <m/>
    <s v="Emissions"/>
    <x v="0"/>
    <x v="35"/>
    <m/>
    <m/>
    <n v="191922.23906145"/>
    <n v="242338.64882526002"/>
    <n v="111276.24502288499"/>
    <n v="81036.963122175017"/>
    <n v="108729.245610675"/>
    <n v="72716.687793089994"/>
    <n v="20331.784388654996"/>
    <n v="6255.6764265900001"/>
    <n v="6757.651053810001"/>
    <n v="6897.8894570549992"/>
  </r>
  <r>
    <x v="0"/>
    <x v="0"/>
    <x v="0"/>
    <s v="Road"/>
    <s v="Motor Spirit "/>
    <m/>
    <s v="Emissions"/>
    <x v="1"/>
    <x v="0"/>
    <s v="Transport"/>
    <m/>
    <n v="860.76306524999995"/>
    <n v="917.25819074999981"/>
    <n v="1056.6978675"/>
    <n v="1206.5243437500001"/>
    <n v="1363.3021545000001"/>
    <n v="1526.9801332499999"/>
    <n v="1673.2870852499998"/>
    <n v="1783.5545474999999"/>
    <n v="1954.5456809999998"/>
    <n v="1372.4207557499999"/>
  </r>
  <r>
    <x v="0"/>
    <x v="0"/>
    <x v="0"/>
    <s v="Road"/>
    <s v="Motor Spirit "/>
    <m/>
    <s v="Emissions"/>
    <x v="1"/>
    <x v="1"/>
    <m/>
    <m/>
    <n v="9.3817432499999978"/>
    <n v="8.7202334999999991"/>
    <n v="10.507406250000001"/>
    <n v="11.578248"/>
    <n v="13.135171499999998"/>
    <n v="14.487429000000001"/>
    <n v="15.053915249999998"/>
    <n v="15.561925499999999"/>
    <n v="16.545053250000002"/>
    <n v="17.791323000000002"/>
  </r>
  <r>
    <x v="0"/>
    <x v="0"/>
    <x v="0"/>
    <s v="Road"/>
    <s v="Motor Spirit "/>
    <m/>
    <s v="Emissions"/>
    <x v="1"/>
    <x v="2"/>
    <m/>
    <m/>
    <n v="18.339535499999997"/>
    <n v="17.747465999999996"/>
    <n v="19.487126999999997"/>
    <n v="21.219478500000001"/>
    <n v="25.864665750000004"/>
    <n v="27.666457499999996"/>
    <n v="30.334424999999996"/>
    <n v="32.717321999999996"/>
    <n v="37.680472499999993"/>
    <n v="40.392296999999999"/>
  </r>
  <r>
    <x v="0"/>
    <x v="0"/>
    <x v="0"/>
    <s v="Road"/>
    <s v="Motor Spirit "/>
    <m/>
    <s v="Emissions"/>
    <x v="1"/>
    <x v="3"/>
    <m/>
    <m/>
    <n v="136.72054274999999"/>
    <n v="139.05592799999999"/>
    <n v="150.61955700000001"/>
    <n v="162.7167795"/>
    <n v="187.32421124999996"/>
    <n v="211.59175124999999"/>
    <n v="233.00858624999995"/>
    <n v="243.46848074999997"/>
    <n v="269.07365924999999"/>
    <n v="309.966657"/>
  </r>
  <r>
    <x v="0"/>
    <x v="0"/>
    <x v="0"/>
    <s v="Road"/>
    <s v="Motor Spirit "/>
    <m/>
    <s v="Emissions"/>
    <x v="1"/>
    <x v="4"/>
    <m/>
    <m/>
    <n v="177.83648025000002"/>
    <n v="188.3877435"/>
    <n v="219.45311850000002"/>
    <n v="260.48134199999998"/>
    <n v="321.86652299999997"/>
    <n v="382.14065999999997"/>
    <n v="424.82814000000002"/>
    <n v="461.25868799999995"/>
    <n v="528.87887249999994"/>
    <n v="611.11074749999977"/>
  </r>
  <r>
    <x v="0"/>
    <x v="0"/>
    <x v="0"/>
    <s v="Road"/>
    <s v="Motor Spirit "/>
    <m/>
    <s v="Emissions"/>
    <x v="1"/>
    <x v="5"/>
    <m/>
    <m/>
    <n v="90.246741749999998"/>
    <n v="92.36649675000001"/>
    <n v="98.067906749999977"/>
    <n v="107.29249574999999"/>
    <n v="119.86483575"/>
    <n v="130.74502649999999"/>
    <n v="130.25894474999998"/>
    <n v="123.24182475000001"/>
    <n v="120.38015549999999"/>
    <n v="123.39532424999999"/>
  </r>
  <r>
    <x v="0"/>
    <x v="0"/>
    <x v="0"/>
    <s v="Road"/>
    <s v="Motor Spirit "/>
    <m/>
    <s v="Emissions"/>
    <x v="1"/>
    <x v="6"/>
    <m/>
    <m/>
    <n v="167.91017924999997"/>
    <n v="181.00880325"/>
    <n v="213.67130400000002"/>
    <n v="249.57191324999999"/>
    <n v="292.97572424999998"/>
    <n v="331.93170449999997"/>
    <n v="363.27484049999998"/>
    <n v="390.20669325"/>
    <n v="438.59923799999996"/>
    <n v="504.94756950000004"/>
  </r>
  <r>
    <x v="0"/>
    <x v="0"/>
    <x v="0"/>
    <s v="Road"/>
    <s v="Motor Spirit "/>
    <m/>
    <s v="Emissions"/>
    <x v="1"/>
    <x v="7"/>
    <m/>
    <m/>
    <n v="12.024127500000002"/>
    <n v="14.063477999999998"/>
    <n v="15.912781499999999"/>
    <n v="16.844742750000002"/>
    <n v="17.115194250000002"/>
    <n v="17.674371000000001"/>
    <n v="18.047155500000002"/>
    <n v="17.707263750000003"/>
    <n v="18.361463999999998"/>
    <n v="20.543349750000001"/>
  </r>
  <r>
    <x v="0"/>
    <x v="0"/>
    <x v="0"/>
    <s v="Road"/>
    <s v="Motor Spirit "/>
    <m/>
    <s v="Emissions"/>
    <x v="1"/>
    <x v="8"/>
    <m/>
    <m/>
    <n v="13.65780075"/>
    <n v="14.765189999999999"/>
    <n v="17.115194250000002"/>
    <n v="18.558820500000003"/>
    <n v="19.417686749999998"/>
    <n v="20.33137425"/>
    <n v="21.489930000000001"/>
    <n v="22.575390749999993"/>
    <n v="22.747163999999998"/>
    <n v="23.715672749999989"/>
  </r>
  <r>
    <x v="0"/>
    <x v="0"/>
    <x v="0"/>
    <s v="Road"/>
    <s v="Motor Spirit "/>
    <m/>
    <s v="Emissions"/>
    <x v="1"/>
    <x v="9"/>
    <m/>
    <m/>
    <n v="974.84608649999996"/>
    <n v="1017.31793625"/>
    <n v="1077.8479057499999"/>
    <n v="1109.6917424999997"/>
    <n v="1163.7418402500002"/>
    <n v="1200.1029480000002"/>
    <n v="1192.5924367499999"/>
    <n v="1159.842222"/>
    <n v="1161.464931"/>
    <n v="1202.71609425"/>
  </r>
  <r>
    <x v="0"/>
    <x v="0"/>
    <x v="0"/>
    <s v="Road"/>
    <s v="Motor Spirit "/>
    <m/>
    <s v="Emissions"/>
    <x v="1"/>
    <x v="10"/>
    <m/>
    <m/>
    <n v="96.485399999999998"/>
    <n v="104.98269375"/>
    <n v="114.33154424999999"/>
    <n v="121.31942624999999"/>
    <n v="133.31431574999999"/>
    <n v="143.02864125000002"/>
    <n v="150.67803299999997"/>
    <n v="166.96359899999999"/>
    <n v="182.59496474999997"/>
    <n v="201.25611824999996"/>
  </r>
  <r>
    <x v="0"/>
    <x v="0"/>
    <x v="0"/>
    <s v="Road"/>
    <s v="Motor Spirit "/>
    <m/>
    <s v="Emissions"/>
    <x v="1"/>
    <x v="11"/>
    <m/>
    <m/>
    <n v="923.85135975000003"/>
    <n v="921.39171299999987"/>
    <n v="1066.6205137499999"/>
    <n v="1160.4160177499996"/>
    <n v="1283.2850579999997"/>
    <n v="1418.583903"/>
    <n v="1513.5087247500001"/>
    <n v="1598.1527347499998"/>
    <n v="1726.2334484999999"/>
    <n v="1908.6200924999996"/>
  </r>
  <r>
    <x v="0"/>
    <x v="0"/>
    <x v="0"/>
    <s v="Road"/>
    <s v="Motor Spirit "/>
    <m/>
    <s v="Emissions"/>
    <x v="1"/>
    <x v="12"/>
    <m/>
    <m/>
    <n v="461.05402199999992"/>
    <n v="519.67621199999996"/>
    <n v="619.2133282499999"/>
    <n v="688.96057725000003"/>
    <n v="788.36246774999995"/>
    <n v="888.3747014999999"/>
    <n v="924.64078575000008"/>
    <n v="918.39116324999998"/>
    <n v="957.15344174999984"/>
    <n v="1036.136244"/>
  </r>
  <r>
    <x v="0"/>
    <x v="0"/>
    <x v="0"/>
    <s v="Road"/>
    <s v="Motor Spirit "/>
    <m/>
    <s v="Emissions"/>
    <x v="1"/>
    <x v="13"/>
    <m/>
    <m/>
    <n v="86.902645499999977"/>
    <n v="91.646511000000004"/>
    <n v="101.49240749999998"/>
    <n v="110.52329474999998"/>
    <n v="128.89937775000001"/>
    <n v="148.25858849999997"/>
    <n v="159.92820524999999"/>
    <n v="166.05356624999996"/>
    <n v="177.78531374999997"/>
    <n v="195.97865924999996"/>
  </r>
  <r>
    <x v="0"/>
    <x v="0"/>
    <x v="0"/>
    <s v="Road"/>
    <s v="Motor Spirit "/>
    <m/>
    <s v="Emissions"/>
    <x v="1"/>
    <x v="14"/>
    <m/>
    <m/>
    <n v="124.188405"/>
    <n v="129.50972099999998"/>
    <n v="142.74722550000001"/>
    <n v="149.02243124999995"/>
    <n v="168.41818950000001"/>
    <n v="180.80779199999998"/>
    <n v="194.76528224999996"/>
    <n v="208.93840274999999"/>
    <n v="225.49807499999997"/>
    <n v="244.70744100000002"/>
  </r>
  <r>
    <x v="0"/>
    <x v="0"/>
    <x v="0"/>
    <s v="Road"/>
    <s v="Motor Spirit "/>
    <m/>
    <s v="Emissions"/>
    <x v="1"/>
    <x v="15"/>
    <m/>
    <m/>
    <n v="181.15499324999999"/>
    <n v="186.37763100000001"/>
    <n v="211.88778600000001"/>
    <n v="234.93098474999999"/>
    <n v="267.96992474999996"/>
    <n v="306.93686924999997"/>
    <n v="323.03604300000001"/>
    <n v="338.82821775000002"/>
    <n v="376.98380774999998"/>
    <n v="428.76796049999996"/>
  </r>
  <r>
    <x v="0"/>
    <x v="0"/>
    <x v="0"/>
    <s v="Road"/>
    <s v="Motor Spirit "/>
    <m/>
    <s v="Emissions"/>
    <x v="1"/>
    <x v="16"/>
    <m/>
    <m/>
    <n v="748.25889599999994"/>
    <n v="793.28541599999994"/>
    <n v="915.29193525000005"/>
    <n v="1079.1599609999998"/>
    <n v="1223.4494909999999"/>
    <n v="1381.0350014999999"/>
    <n v="1501.7915962499999"/>
    <n v="1617.93224175"/>
    <n v="1779.4795012499999"/>
    <n v="2024.3221679999999"/>
  </r>
  <r>
    <x v="0"/>
    <x v="0"/>
    <x v="0"/>
    <s v="Road"/>
    <s v="Motor Spirit "/>
    <m/>
    <s v="Emissions"/>
    <x v="1"/>
    <x v="17"/>
    <m/>
    <m/>
    <n v="648.75101775000007"/>
    <n v="686.99066699999992"/>
    <n v="774.06874049999999"/>
    <n v="866.45351100000005"/>
    <n v="982.00939649999987"/>
    <n v="1069.7526344999999"/>
    <n v="1136.0022877500001"/>
    <n v="1201.97052525"/>
    <n v="1296.38002725"/>
    <n v="1437.32180625"/>
  </r>
  <r>
    <x v="0"/>
    <x v="0"/>
    <x v="0"/>
    <s v="Road"/>
    <s v="Motor Spirit "/>
    <m/>
    <s v="Emissions"/>
    <x v="1"/>
    <x v="18"/>
    <m/>
    <m/>
    <n v="0"/>
    <n v="0"/>
    <n v="0"/>
    <n v="0"/>
    <n v="0"/>
    <n v="0"/>
    <n v="0"/>
    <n v="0"/>
    <n v="0"/>
    <n v="0"/>
  </r>
  <r>
    <x v="0"/>
    <x v="0"/>
    <x v="0"/>
    <s v="Road"/>
    <s v="Motor Spirit "/>
    <m/>
    <s v="Emissions"/>
    <x v="1"/>
    <x v="19"/>
    <m/>
    <m/>
    <n v="464.9244022499999"/>
    <n v="486.49839149999997"/>
    <n v="584.88426149999987"/>
    <n v="669.39670050000007"/>
    <n v="771.46655849999979"/>
    <n v="879.17204099999992"/>
    <n v="941.46725474999982"/>
    <n v="1009.3725097499999"/>
    <n v="1115.93771025"/>
    <n v="1270.5263257499998"/>
  </r>
  <r>
    <x v="0"/>
    <x v="0"/>
    <x v="0"/>
    <s v="Road"/>
    <s v="Motor Spirit "/>
    <m/>
    <s v="Emissions"/>
    <x v="1"/>
    <x v="20"/>
    <m/>
    <m/>
    <n v="1686.06409125"/>
    <n v="1800.7026344999997"/>
    <n v="2075.7993217500002"/>
    <n v="2277.7863900000002"/>
    <n v="2524.2005992499999"/>
    <n v="2804.2750559999999"/>
    <n v="3007.3914419999996"/>
    <n v="3133.2244845000005"/>
    <n v="3280.8142537499994"/>
    <n v="3552.8555699999993"/>
  </r>
  <r>
    <x v="0"/>
    <x v="0"/>
    <x v="0"/>
    <s v="Road"/>
    <s v="Motor Spirit "/>
    <m/>
    <s v="Emissions"/>
    <x v="1"/>
    <x v="21"/>
    <m/>
    <m/>
    <n v="21.639774749999997"/>
    <n v="25.151989499999999"/>
    <n v="28.18177725"/>
    <n v="30.762030749999997"/>
    <n v="34.033032000000006"/>
    <n v="30.787613999999994"/>
    <n v="37.965542999999997"/>
    <n v="46.736942999999997"/>
    <n v="52.219068"/>
    <n v="58.717213500000007"/>
  </r>
  <r>
    <x v="0"/>
    <x v="0"/>
    <x v="0"/>
    <s v="Road"/>
    <s v="Motor Spirit "/>
    <m/>
    <s v="Emissions"/>
    <x v="1"/>
    <x v="22"/>
    <m/>
    <m/>
    <n v="39.573633000000001"/>
    <n v="41.693387999999999"/>
    <n v="46.418979749999998"/>
    <n v="50.811989249999996"/>
    <n v="58.980355499999988"/>
    <n v="68.113575749999995"/>
    <n v="75.075874500000012"/>
    <n v="80.945402999999999"/>
    <n v="85.239734249999984"/>
    <n v="86.401944749999998"/>
  </r>
  <r>
    <x v="0"/>
    <x v="0"/>
    <x v="0"/>
    <s v="Road"/>
    <s v="Motor Spirit "/>
    <m/>
    <s v="Emissions"/>
    <x v="1"/>
    <x v="23"/>
    <m/>
    <m/>
    <n v="14.867522999999997"/>
    <n v="15.1379745"/>
    <n v="16.64738625"/>
    <n v="18.295678499999994"/>
    <n v="19.998792000000002"/>
    <n v="23.024924999999996"/>
    <n v="26.091260249999998"/>
    <n v="27.385041749999999"/>
    <n v="30.465996000000001"/>
    <n v="32.636917500000003"/>
  </r>
  <r>
    <x v="0"/>
    <x v="0"/>
    <x v="0"/>
    <s v="Road"/>
    <s v="Motor Spirit "/>
    <m/>
    <s v="Emissions"/>
    <x v="1"/>
    <x v="24"/>
    <m/>
    <m/>
    <n v="21.23775225"/>
    <n v="20.8978605"/>
    <n v="24.380837249999999"/>
    <n v="24.782859749999997"/>
    <n v="27.454481999999995"/>
    <n v="31.997336249999996"/>
    <n v="33.557914499999995"/>
    <n v="33.682175999999998"/>
    <n v="36.620594999999987"/>
    <n v="36.569428499999994"/>
  </r>
  <r>
    <x v="0"/>
    <x v="0"/>
    <x v="0"/>
    <s v="Road"/>
    <s v="Motor Spirit "/>
    <m/>
    <s v="Emissions"/>
    <x v="1"/>
    <x v="25"/>
    <m/>
    <m/>
    <n v="231.16659224999998"/>
    <n v="246.88932674999998"/>
    <n v="289.09803449999993"/>
    <n v="331.54064625000001"/>
    <n v="390.83896499999997"/>
    <n v="450.01302225000001"/>
    <n v="492.34599149999991"/>
    <n v="525.61152599999991"/>
    <n v="585.85642499999994"/>
    <n v="668.4757034999999"/>
  </r>
  <r>
    <x v="0"/>
    <x v="0"/>
    <x v="0"/>
    <s v="Road"/>
    <s v="Motor Spirit "/>
    <m/>
    <s v="Emissions"/>
    <x v="1"/>
    <x v="26"/>
    <m/>
    <m/>
    <n v="76.362346500000001"/>
    <n v="90.751097249999987"/>
    <n v="100.94784974999999"/>
    <n v="104.36504099999999"/>
    <n v="118.27136474999999"/>
    <n v="129.3123645"/>
    <n v="134.54596649999999"/>
    <n v="135.17823824999999"/>
    <n v="136.85942324999999"/>
    <n v="145.01682524999998"/>
  </r>
  <r>
    <x v="0"/>
    <x v="0"/>
    <x v="0"/>
    <s v="Road"/>
    <s v="Motor Spirit "/>
    <m/>
    <s v="Emissions"/>
    <x v="1"/>
    <x v="27"/>
    <m/>
    <m/>
    <n v="609.30895575"/>
    <n v="620.45959800000003"/>
    <n v="684.71741249999991"/>
    <n v="727.15636949999987"/>
    <n v="795.47461125000007"/>
    <n v="850.73443125000006"/>
    <n v="856.27868699999999"/>
    <n v="847.70829824999987"/>
    <n v="878.67864974999998"/>
    <n v="949.06548000000009"/>
  </r>
  <r>
    <x v="0"/>
    <x v="0"/>
    <x v="0"/>
    <s v="Road"/>
    <s v="Motor Spirit "/>
    <m/>
    <s v="Emissions"/>
    <x v="1"/>
    <x v="28"/>
    <m/>
    <m/>
    <n v="514.90310849999992"/>
    <n v="562.48795349999989"/>
    <n v="662.12740274999999"/>
    <n v="750.2543895"/>
    <n v="867.27948449999985"/>
    <n v="967.85089500000004"/>
    <n v="1042.3018072499999"/>
    <n v="1127.9691472499999"/>
    <n v="1272.3610102499997"/>
    <n v="1451.79461625"/>
  </r>
  <r>
    <x v="0"/>
    <x v="0"/>
    <x v="0"/>
    <s v="Road"/>
    <s v="Motor Spirit "/>
    <m/>
    <s v="Emissions"/>
    <x v="1"/>
    <x v="29"/>
    <m/>
    <m/>
    <n v="8.950482749999999"/>
    <n v="9.0345420000000001"/>
    <n v="10.032288749999996"/>
    <n v="11.782914"/>
    <n v="13.90632375"/>
    <n v="16.004150250000002"/>
    <n v="16.979968500000002"/>
    <n v="17.835179999999998"/>
    <n v="19.012009500000001"/>
    <n v="20.905170000000002"/>
  </r>
  <r>
    <x v="0"/>
    <x v="0"/>
    <x v="0"/>
    <s v="Road"/>
    <s v="Motor Spirit "/>
    <m/>
    <s v="Emissions"/>
    <x v="1"/>
    <x v="30"/>
    <m/>
    <m/>
    <n v="1104.5129617499997"/>
    <n v="1158.2085487499999"/>
    <n v="1311.309681"/>
    <n v="1491.9054975000001"/>
    <n v="1703.7384622499999"/>
    <n v="1915.5823912499998"/>
    <n v="2103.5461837500002"/>
    <n v="2272.3919789999995"/>
    <n v="2437.6561192499998"/>
    <n v="2646.9673064999997"/>
  </r>
  <r>
    <x v="0"/>
    <x v="0"/>
    <x v="0"/>
    <s v="Road"/>
    <s v="Motor Spirit "/>
    <m/>
    <s v="Emissions"/>
    <x v="1"/>
    <x v="31"/>
    <m/>
    <m/>
    <n v="0"/>
    <n v="0"/>
    <n v="0"/>
    <n v="0"/>
    <n v="0"/>
    <n v="0"/>
    <n v="0"/>
    <n v="0"/>
    <n v="0"/>
    <n v="829.98276075000001"/>
  </r>
  <r>
    <x v="0"/>
    <x v="0"/>
    <x v="0"/>
    <s v="Road"/>
    <s v="Motor Spirit "/>
    <m/>
    <s v="Emissions"/>
    <x v="1"/>
    <x v="32"/>
    <m/>
    <m/>
    <n v="21.14272875"/>
    <n v="22.356105749999998"/>
    <n v="24.267539999999997"/>
    <n v="26.81490075"/>
    <n v="31.584349500000002"/>
    <n v="36.306286499999992"/>
    <n v="39.299526749999998"/>
    <n v="41.645876249999993"/>
    <n v="44.324807999999997"/>
    <n v="47.0220135"/>
  </r>
  <r>
    <x v="0"/>
    <x v="0"/>
    <x v="0"/>
    <s v="Road"/>
    <s v="Motor Spirit "/>
    <m/>
    <s v="Emissions"/>
    <x v="1"/>
    <x v="33"/>
    <m/>
    <m/>
    <n v="1040.3099685"/>
    <n v="1067.43186825"/>
    <n v="1224.3631785"/>
    <n v="1387.0909222499999"/>
    <n v="1616.2181639999999"/>
    <n v="1863.7690004999999"/>
    <n v="1986.912147"/>
    <n v="2087.6662949999995"/>
    <n v="2301.0854212499999"/>
    <n v="2582.1685889999999"/>
  </r>
  <r>
    <x v="0"/>
    <x v="0"/>
    <x v="0"/>
    <s v="Road"/>
    <s v="Motor Spirit "/>
    <m/>
    <s v="Emissions"/>
    <x v="1"/>
    <x v="34"/>
    <m/>
    <m/>
    <n v="112.18255124999999"/>
    <n v="126.92946749999999"/>
    <n v="153.9015225"/>
    <n v="172.43475974999996"/>
    <n v="200.08659824999998"/>
    <n v="223.10421375000001"/>
    <n v="238.24584299999998"/>
    <n v="253.36554374999997"/>
    <n v="273.47397824999996"/>
    <n v="306.42520424999998"/>
  </r>
  <r>
    <x v="0"/>
    <x v="0"/>
    <x v="0"/>
    <s v="Road"/>
    <s v="Motor Spirit "/>
    <m/>
    <s v="Emissions"/>
    <x v="1"/>
    <x v="35"/>
    <m/>
    <m/>
    <n v="332.96599874999993"/>
    <n v="349.61703975"/>
    <n v="392.72481599999992"/>
    <n v="438.69060674999992"/>
    <n v="494.8896974999999"/>
    <n v="557.39323200000013"/>
    <n v="587.24522999999976"/>
    <n v="633.26949674999992"/>
    <n v="692.83826700000009"/>
    <n v="785.03664524999988"/>
  </r>
  <r>
    <x v="0"/>
    <x v="0"/>
    <x v="0"/>
    <s v="Road"/>
    <s v="Auto LPG "/>
    <m/>
    <s v="Emissions"/>
    <x v="1"/>
    <x v="0"/>
    <s v="Transport"/>
    <m/>
    <n v="20.408872505999991"/>
    <n v="38.163712685999997"/>
    <n v="64.563623057999976"/>
    <n v="72.752805917000018"/>
    <n v="79.115015633499993"/>
    <n v="81.089887125499985"/>
    <n v="84.132591592500006"/>
    <n v="83.735612861999982"/>
    <n v="82.805436130999993"/>
    <n v="26.901898177"/>
  </r>
  <r>
    <x v="0"/>
    <x v="0"/>
    <x v="0"/>
    <s v="Road"/>
    <s v="Auto LPG "/>
    <m/>
    <s v="Emissions"/>
    <x v="1"/>
    <x v="1"/>
    <m/>
    <m/>
    <n v="0"/>
    <n v="0"/>
    <n v="0"/>
    <n v="0"/>
    <n v="0"/>
    <n v="0"/>
    <n v="0"/>
    <n v="0"/>
    <n v="0"/>
    <n v="0"/>
  </r>
  <r>
    <x v="0"/>
    <x v="0"/>
    <x v="0"/>
    <s v="Road"/>
    <s v="Auto LPG "/>
    <m/>
    <s v="Emissions"/>
    <x v="1"/>
    <x v="2"/>
    <m/>
    <m/>
    <n v="0"/>
    <n v="0"/>
    <n v="0"/>
    <n v="0"/>
    <n v="0"/>
    <n v="0"/>
    <n v="0"/>
    <n v="0"/>
    <n v="0"/>
    <n v="0"/>
  </r>
  <r>
    <x v="0"/>
    <x v="0"/>
    <x v="0"/>
    <s v="Road"/>
    <s v="Auto LPG "/>
    <m/>
    <s v="Emissions"/>
    <x v="1"/>
    <x v="3"/>
    <m/>
    <m/>
    <n v="0"/>
    <n v="9.8975249999999973E-3"/>
    <n v="0.13086727500000001"/>
    <n v="0.19208529999999999"/>
    <n v="0.28079644999999998"/>
    <n v="0.2076940635"/>
    <n v="0.15858034499999996"/>
    <n v="0.11751661349999999"/>
    <n v="9.1453130999999979E-2"/>
    <n v="4.8079977000000003E-2"/>
  </r>
  <r>
    <x v="0"/>
    <x v="0"/>
    <x v="0"/>
    <s v="Road"/>
    <s v="Auto LPG "/>
    <m/>
    <s v="Emissions"/>
    <x v="1"/>
    <x v="4"/>
    <m/>
    <m/>
    <n v="0"/>
    <n v="0"/>
    <n v="0"/>
    <n v="0"/>
    <n v="0"/>
    <n v="0"/>
    <n v="0"/>
    <n v="0"/>
    <n v="0"/>
    <n v="0"/>
  </r>
  <r>
    <x v="0"/>
    <x v="0"/>
    <x v="0"/>
    <s v="Road"/>
    <s v="Auto LPG "/>
    <m/>
    <s v="Emissions"/>
    <x v="1"/>
    <x v="5"/>
    <m/>
    <m/>
    <n v="0.49695106450000004"/>
    <n v="1.4779057644999998"/>
    <n v="2.4046513534999994"/>
    <n v="2.5914433104999999"/>
    <n v="6.6790991410000009"/>
    <n v="11.108358882500001"/>
    <n v="12.563053118000001"/>
    <n v="11.0254982695"/>
    <n v="9.3228527039999953"/>
    <n v="8.1333314920000017"/>
  </r>
  <r>
    <x v="0"/>
    <x v="0"/>
    <x v="0"/>
    <s v="Road"/>
    <s v="Auto LPG "/>
    <m/>
    <s v="Emissions"/>
    <x v="1"/>
    <x v="6"/>
    <m/>
    <m/>
    <n v="3.1210195500000003E-2"/>
    <n v="0.68906569050000011"/>
    <n v="1.0759122879999998"/>
    <n v="0.96642366699999993"/>
    <n v="1.2560399114999996"/>
    <n v="0.96332244249999976"/>
    <n v="0.99801510050000009"/>
    <n v="1.0968070629999997"/>
    <n v="0.79423605799999986"/>
    <n v="0.45964839249999989"/>
  </r>
  <r>
    <x v="0"/>
    <x v="0"/>
    <x v="0"/>
    <s v="Road"/>
    <s v="Auto LPG "/>
    <m/>
    <s v="Emissions"/>
    <x v="1"/>
    <x v="7"/>
    <m/>
    <m/>
    <n v="0"/>
    <n v="0"/>
    <n v="0"/>
    <n v="8.1159704999999999E-3"/>
    <n v="6.0440885999999999E-2"/>
    <n v="5.2104970500000007E-2"/>
    <n v="3.4421392499999995E-2"/>
    <n v="3.5095890499999997E-2"/>
    <n v="1.5843371499999998E-2"/>
    <n v="2.2507704999999998E-3"/>
  </r>
  <r>
    <x v="0"/>
    <x v="0"/>
    <x v="0"/>
    <s v="Road"/>
    <s v="Auto LPG "/>
    <m/>
    <s v="Emissions"/>
    <x v="1"/>
    <x v="8"/>
    <m/>
    <m/>
    <n v="0"/>
    <n v="0"/>
    <n v="0"/>
    <n v="0"/>
    <n v="0"/>
    <n v="0"/>
    <n v="0"/>
    <n v="0"/>
    <n v="0"/>
    <n v="0"/>
  </r>
  <r>
    <x v="0"/>
    <x v="0"/>
    <x v="0"/>
    <s v="Road"/>
    <s v="Auto LPG "/>
    <m/>
    <s v="Emissions"/>
    <x v="1"/>
    <x v="9"/>
    <m/>
    <m/>
    <n v="2.7322594310000001"/>
    <n v="8.8917385094999997"/>
    <n v="16.262410713999994"/>
    <n v="16.737638543999999"/>
    <n v="19.592378013999998"/>
    <n v="18.965622742000001"/>
    <n v="15.552684856499996"/>
    <n v="10.843259173999996"/>
    <n v="7.427410682999998"/>
    <n v="4.9412917014999991"/>
  </r>
  <r>
    <x v="0"/>
    <x v="0"/>
    <x v="0"/>
    <s v="Road"/>
    <s v="Auto LPG "/>
    <m/>
    <s v="Emissions"/>
    <x v="1"/>
    <x v="10"/>
    <m/>
    <m/>
    <n v="0"/>
    <n v="0"/>
    <n v="2.9318668499999999E-2"/>
    <n v="0.41642920000000005"/>
    <n v="1.052128902"/>
    <n v="1.1523578385"/>
    <n v="1.067393085"/>
    <n v="0.39855500300000002"/>
    <n v="8.0851781999999983E-2"/>
    <n v="3.6290924999999995E-2"/>
  </r>
  <r>
    <x v="0"/>
    <x v="0"/>
    <x v="0"/>
    <s v="Road"/>
    <s v="Auto LPG "/>
    <m/>
    <s v="Emissions"/>
    <x v="1"/>
    <x v="11"/>
    <m/>
    <m/>
    <n v="15.50949499"/>
    <n v="20.972782159999998"/>
    <n v="29.316315088499998"/>
    <n v="29.813082865499993"/>
    <n v="32.213870518500002"/>
    <n v="28.621017622999993"/>
    <n v="22.239064176999996"/>
    <n v="17.123304769999997"/>
    <n v="12.594974468999995"/>
    <n v="8.2403493974999975"/>
  </r>
  <r>
    <x v="0"/>
    <x v="0"/>
    <x v="0"/>
    <s v="Road"/>
    <s v="Auto LPG "/>
    <m/>
    <s v="Emissions"/>
    <x v="1"/>
    <x v="12"/>
    <m/>
    <m/>
    <n v="0.87218456599999994"/>
    <n v="1.0443795064999999"/>
    <n v="1.3259384325000001"/>
    <n v="1.2586719200000001"/>
    <n v="1.2073294254999998"/>
    <n v="0.8042582184999999"/>
    <n v="0.52763339199999992"/>
    <n v="0.39831306350000001"/>
    <n v="0.28864115499999993"/>
    <n v="0.19407213649999999"/>
  </r>
  <r>
    <x v="0"/>
    <x v="0"/>
    <x v="0"/>
    <s v="Road"/>
    <s v="Auto LPG "/>
    <m/>
    <s v="Emissions"/>
    <x v="1"/>
    <x v="13"/>
    <m/>
    <m/>
    <n v="0"/>
    <n v="0"/>
    <n v="0"/>
    <n v="0"/>
    <n v="0"/>
    <n v="0"/>
    <n v="0"/>
    <n v="0"/>
    <n v="0"/>
    <n v="0"/>
  </r>
  <r>
    <x v="0"/>
    <x v="0"/>
    <x v="0"/>
    <s v="Road"/>
    <s v="Auto LPG "/>
    <m/>
    <s v="Emissions"/>
    <x v="1"/>
    <x v="14"/>
    <m/>
    <m/>
    <n v="0"/>
    <n v="0"/>
    <n v="0"/>
    <n v="0"/>
    <n v="1.31967E-2"/>
    <n v="1.3081228874999999"/>
    <n v="2.3453248554999999"/>
    <n v="2.6105711940000003"/>
    <n v="2.0239412214999994"/>
    <n v="1.2891196394999997"/>
  </r>
  <r>
    <x v="0"/>
    <x v="0"/>
    <x v="0"/>
    <s v="Road"/>
    <s v="Auto LPG "/>
    <m/>
    <s v="Emissions"/>
    <x v="1"/>
    <x v="15"/>
    <m/>
    <m/>
    <n v="0"/>
    <n v="0"/>
    <n v="0"/>
    <n v="1.02274425E-2"/>
    <n v="3.9656083500000001E-2"/>
    <n v="0.12951094749999997"/>
    <n v="0.24483544249999992"/>
    <n v="0.29812078449999996"/>
    <n v="0.24673430099999999"/>
    <n v="0.13853602400000001"/>
  </r>
  <r>
    <x v="0"/>
    <x v="0"/>
    <x v="0"/>
    <s v="Road"/>
    <s v="Auto LPG "/>
    <m/>
    <s v="Emissions"/>
    <x v="1"/>
    <x v="16"/>
    <m/>
    <m/>
    <n v="73.876116352499977"/>
    <n v="135.22446609649998"/>
    <n v="184.335684555"/>
    <n v="180.27905563249999"/>
    <n v="181.97923781399999"/>
    <n v="174.53092502449999"/>
    <n v="176.18778537250003"/>
    <n v="183.50090530199998"/>
    <n v="192.17783819300004"/>
    <n v="184.19673796700002"/>
  </r>
  <r>
    <x v="0"/>
    <x v="0"/>
    <x v="0"/>
    <s v="Road"/>
    <s v="Auto LPG "/>
    <m/>
    <s v="Emissions"/>
    <x v="1"/>
    <x v="17"/>
    <m/>
    <m/>
    <n v="3.9070223335000005"/>
    <n v="14.501406408499999"/>
    <n v="31.776429239499997"/>
    <n v="32.862121748500002"/>
    <n v="41.392593263999998"/>
    <n v="38.972677727500006"/>
    <n v="34.942522851500001"/>
    <n v="32.646568317000003"/>
    <n v="27.547172818"/>
    <n v="21.243013918500001"/>
  </r>
  <r>
    <x v="0"/>
    <x v="0"/>
    <x v="0"/>
    <s v="Road"/>
    <s v="Auto LPG "/>
    <m/>
    <s v="Emissions"/>
    <x v="1"/>
    <x v="18"/>
    <m/>
    <m/>
    <n v="0"/>
    <n v="0"/>
    <n v="0"/>
    <n v="0"/>
    <n v="0"/>
    <n v="0"/>
    <n v="0"/>
    <n v="0"/>
    <n v="0"/>
    <n v="0"/>
  </r>
  <r>
    <x v="0"/>
    <x v="0"/>
    <x v="0"/>
    <s v="Road"/>
    <s v="Auto LPG "/>
    <m/>
    <s v="Emissions"/>
    <x v="1"/>
    <x v="19"/>
    <m/>
    <m/>
    <n v="2.8504358794999995"/>
    <n v="7.976650005499998"/>
    <n v="13.672631654"/>
    <n v="11.943687997999998"/>
    <n v="13.204779313000005"/>
    <n v="12.758936135000006"/>
    <n v="11.096342554000001"/>
    <n v="13.161164219499996"/>
    <n v="11.5192528"/>
    <n v="7.5798838884999986"/>
  </r>
  <r>
    <x v="0"/>
    <x v="0"/>
    <x v="0"/>
    <s v="Road"/>
    <s v="Auto LPG "/>
    <m/>
    <s v="Emissions"/>
    <x v="1"/>
    <x v="20"/>
    <m/>
    <m/>
    <n v="50.564299764000019"/>
    <n v="85.996676788000016"/>
    <n v="111.75261752600005"/>
    <n v="97.782033712000015"/>
    <n v="90.972499854500001"/>
    <n v="79.631365847000012"/>
    <n v="65.883806263000011"/>
    <n v="54.430045752500007"/>
    <n v="42.223589462999996"/>
    <n v="29.768807937000005"/>
  </r>
  <r>
    <x v="0"/>
    <x v="0"/>
    <x v="0"/>
    <s v="Road"/>
    <s v="Auto LPG "/>
    <m/>
    <s v="Emissions"/>
    <x v="1"/>
    <x v="21"/>
    <m/>
    <m/>
    <n v="0"/>
    <n v="0"/>
    <n v="0"/>
    <n v="0"/>
    <n v="0"/>
    <n v="0"/>
    <n v="0"/>
    <n v="0"/>
    <n v="0"/>
    <n v="0"/>
  </r>
  <r>
    <x v="0"/>
    <x v="0"/>
    <x v="0"/>
    <s v="Road"/>
    <s v="Auto LPG "/>
    <m/>
    <s v="Emissions"/>
    <x v="1"/>
    <x v="22"/>
    <m/>
    <m/>
    <n v="0"/>
    <n v="0"/>
    <n v="0"/>
    <n v="0"/>
    <n v="0"/>
    <n v="0"/>
    <n v="0"/>
    <n v="0"/>
    <n v="0"/>
    <n v="0"/>
  </r>
  <r>
    <x v="0"/>
    <x v="0"/>
    <x v="0"/>
    <s v="Road"/>
    <s v="Auto LPG "/>
    <m/>
    <s v="Emissions"/>
    <x v="1"/>
    <x v="23"/>
    <m/>
    <m/>
    <n v="0"/>
    <n v="0"/>
    <n v="0"/>
    <n v="0"/>
    <n v="0"/>
    <n v="0"/>
    <n v="0"/>
    <n v="0"/>
    <n v="0"/>
    <n v="0"/>
  </r>
  <r>
    <x v="0"/>
    <x v="0"/>
    <x v="0"/>
    <s v="Road"/>
    <s v="Auto LPG "/>
    <m/>
    <s v="Emissions"/>
    <x v="1"/>
    <x v="24"/>
    <m/>
    <m/>
    <n v="0"/>
    <n v="0"/>
    <n v="0"/>
    <n v="0"/>
    <n v="0"/>
    <n v="0"/>
    <n v="0"/>
    <n v="0"/>
    <n v="0"/>
    <n v="0"/>
  </r>
  <r>
    <x v="0"/>
    <x v="0"/>
    <x v="0"/>
    <s v="Road"/>
    <s v="Auto LPG "/>
    <m/>
    <s v="Emissions"/>
    <x v="1"/>
    <x v="25"/>
    <m/>
    <m/>
    <n v="0"/>
    <n v="0"/>
    <n v="3.2243936999999993E-2"/>
    <n v="0.1924885325"/>
    <n v="0.5966301384999998"/>
    <n v="0.72645634049999996"/>
    <n v="0.71685940700000006"/>
    <n v="0.70795896599999997"/>
    <n v="0.52728147999999997"/>
    <n v="0.39839371000000001"/>
  </r>
  <r>
    <x v="0"/>
    <x v="0"/>
    <x v="0"/>
    <s v="Road"/>
    <s v="Auto LPG "/>
    <m/>
    <s v="Emissions"/>
    <x v="1"/>
    <x v="26"/>
    <m/>
    <m/>
    <n v="0"/>
    <n v="0"/>
    <n v="0"/>
    <n v="0"/>
    <n v="0"/>
    <n v="0.10706922599999998"/>
    <n v="0.47777919199999991"/>
    <n v="0.68647033949999992"/>
    <n v="0.57767087949999996"/>
    <n v="0.32651568399999997"/>
  </r>
  <r>
    <x v="0"/>
    <x v="0"/>
    <x v="0"/>
    <s v="Road"/>
    <s v="Auto LPG "/>
    <m/>
    <s v="Emissions"/>
    <x v="1"/>
    <x v="27"/>
    <m/>
    <m/>
    <n v="0"/>
    <n v="0.21009146399999998"/>
    <n v="1.0673490959999998"/>
    <n v="3.7182068824999996"/>
    <n v="9.5738612695000018"/>
    <n v="10.410539381"/>
    <n v="9.5163676465000009"/>
    <n v="9.3629266829999978"/>
    <n v="7.8768169699999984"/>
    <n v="5.6470805435000004"/>
  </r>
  <r>
    <x v="0"/>
    <x v="0"/>
    <x v="0"/>
    <s v="Road"/>
    <s v="Auto LPG "/>
    <m/>
    <s v="Emissions"/>
    <x v="1"/>
    <x v="28"/>
    <m/>
    <m/>
    <n v="2.7533374935000006"/>
    <n v="10.100262969500001"/>
    <n v="18.392072165499997"/>
    <n v="17.619632656999997"/>
    <n v="25.581802949999997"/>
    <n v="25.913091440499997"/>
    <n v="25.276233361499997"/>
    <n v="24.629140508499994"/>
    <n v="23.657489482000006"/>
    <n v="19.571211973499999"/>
  </r>
  <r>
    <x v="0"/>
    <x v="0"/>
    <x v="0"/>
    <s v="Road"/>
    <s v="Auto LPG "/>
    <m/>
    <s v="Emissions"/>
    <x v="1"/>
    <x v="29"/>
    <m/>
    <m/>
    <n v="0"/>
    <n v="0"/>
    <n v="0"/>
    <n v="0"/>
    <n v="0"/>
    <n v="0"/>
    <n v="0"/>
    <n v="0"/>
    <n v="0"/>
    <n v="0"/>
  </r>
  <r>
    <x v="0"/>
    <x v="0"/>
    <x v="0"/>
    <s v="Road"/>
    <s v="Auto LPG "/>
    <m/>
    <s v="Emissions"/>
    <x v="1"/>
    <x v="30"/>
    <m/>
    <m/>
    <n v="11.201696208999998"/>
    <n v="22.9662683305"/>
    <n v="53.518197771499985"/>
    <n v="63.330428100499994"/>
    <n v="83.407044358000007"/>
    <n v="98.744857612499999"/>
    <n v="114.67202082599998"/>
    <n v="117.77132447300002"/>
    <n v="101.74806728900002"/>
    <n v="91.289198659999983"/>
  </r>
  <r>
    <x v="0"/>
    <x v="0"/>
    <x v="0"/>
    <s v="Road"/>
    <s v="Auto LPG "/>
    <m/>
    <s v="Emissions"/>
    <x v="1"/>
    <x v="31"/>
    <m/>
    <m/>
    <n v="0"/>
    <n v="0"/>
    <n v="0"/>
    <n v="0"/>
    <n v="0"/>
    <n v="0"/>
    <n v="0"/>
    <n v="0"/>
    <n v="0"/>
    <n v="43.614939538499996"/>
  </r>
  <r>
    <x v="0"/>
    <x v="0"/>
    <x v="0"/>
    <s v="Road"/>
    <s v="Auto LPG "/>
    <m/>
    <s v="Emissions"/>
    <x v="1"/>
    <x v="32"/>
    <m/>
    <m/>
    <n v="0"/>
    <n v="0"/>
    <n v="0"/>
    <n v="0"/>
    <n v="0"/>
    <n v="0"/>
    <n v="0"/>
    <n v="0"/>
    <n v="0"/>
    <n v="0"/>
  </r>
  <r>
    <x v="0"/>
    <x v="0"/>
    <x v="0"/>
    <s v="Road"/>
    <s v="Auto LPG "/>
    <m/>
    <s v="Emissions"/>
    <x v="1"/>
    <x v="33"/>
    <m/>
    <m/>
    <n v="0.30988051049999998"/>
    <n v="1.6617138010000005"/>
    <n v="3.8223215140000009"/>
    <n v="4.8204392555000002"/>
    <n v="14.635052321999998"/>
    <n v="19.232071446499994"/>
    <n v="19.993447721499997"/>
    <n v="21.432943757500002"/>
    <n v="17.166949189499999"/>
    <n v="12.829934380999998"/>
  </r>
  <r>
    <x v="0"/>
    <x v="0"/>
    <x v="0"/>
    <s v="Road"/>
    <s v="Auto LPG "/>
    <m/>
    <s v="Emissions"/>
    <x v="1"/>
    <x v="34"/>
    <m/>
    <m/>
    <n v="0"/>
    <n v="0"/>
    <n v="0"/>
    <n v="2.5821542999999999E-2"/>
    <n v="0.87778583200000015"/>
    <n v="1.5735671764999997"/>
    <n v="2.0666032200000002"/>
    <n v="2.0848439920000001"/>
    <n v="1.430947507"/>
    <n v="0.9552357979999998"/>
  </r>
  <r>
    <x v="0"/>
    <x v="0"/>
    <x v="0"/>
    <s v="Road"/>
    <s v="Auto LPG "/>
    <m/>
    <s v="Emissions"/>
    <x v="1"/>
    <x v="35"/>
    <m/>
    <m/>
    <n v="3.0179239969999991"/>
    <n v="5.9415429094999972"/>
    <n v="8.3809162469999983"/>
    <n v="8.4275445869999963"/>
    <n v="22.911003483499996"/>
    <n v="48.112316246500001"/>
    <n v="52.932667523999996"/>
    <n v="45.954538492500006"/>
    <n v="42.030404438000005"/>
    <n v="34.950668148000005"/>
  </r>
  <r>
    <x v="0"/>
    <x v="0"/>
    <x v="0"/>
    <s v="Road"/>
    <s v="LDO"/>
    <m/>
    <s v="Emissions"/>
    <x v="1"/>
    <x v="0"/>
    <s v="Transport"/>
    <m/>
    <n v="0"/>
    <n v="0"/>
    <n v="0"/>
    <n v="0"/>
    <n v="0"/>
    <n v="0"/>
    <n v="0"/>
    <n v="0"/>
    <n v="0"/>
    <n v="0"/>
  </r>
  <r>
    <x v="0"/>
    <x v="0"/>
    <x v="0"/>
    <s v="Road"/>
    <s v="LDO"/>
    <m/>
    <s v="Emissions"/>
    <x v="1"/>
    <x v="1"/>
    <m/>
    <m/>
    <n v="0"/>
    <n v="0"/>
    <n v="0"/>
    <n v="0"/>
    <n v="0"/>
    <n v="0"/>
    <n v="0"/>
    <n v="0"/>
    <n v="0"/>
    <n v="0"/>
  </r>
  <r>
    <x v="0"/>
    <x v="0"/>
    <x v="0"/>
    <s v="Road"/>
    <s v="LDO"/>
    <m/>
    <s v="Emissions"/>
    <x v="1"/>
    <x v="2"/>
    <m/>
    <m/>
    <n v="0"/>
    <n v="0"/>
    <n v="0"/>
    <n v="0"/>
    <n v="0"/>
    <n v="0"/>
    <n v="0"/>
    <n v="0"/>
    <n v="0"/>
    <n v="0"/>
  </r>
  <r>
    <x v="0"/>
    <x v="0"/>
    <x v="0"/>
    <s v="Road"/>
    <s v="LDO"/>
    <m/>
    <s v="Emissions"/>
    <x v="1"/>
    <x v="3"/>
    <m/>
    <m/>
    <n v="0"/>
    <n v="0"/>
    <n v="0"/>
    <n v="0"/>
    <n v="0"/>
    <n v="0"/>
    <n v="0"/>
    <n v="0"/>
    <n v="0"/>
    <n v="0"/>
  </r>
  <r>
    <x v="0"/>
    <x v="0"/>
    <x v="0"/>
    <s v="Road"/>
    <s v="LDO"/>
    <m/>
    <s v="Emissions"/>
    <x v="1"/>
    <x v="4"/>
    <m/>
    <m/>
    <n v="0"/>
    <n v="0"/>
    <n v="0"/>
    <n v="0"/>
    <n v="0"/>
    <n v="0"/>
    <n v="0"/>
    <n v="0"/>
    <n v="0"/>
    <n v="0"/>
  </r>
  <r>
    <x v="0"/>
    <x v="0"/>
    <x v="0"/>
    <s v="Road"/>
    <s v="LDO"/>
    <m/>
    <s v="Emissions"/>
    <x v="1"/>
    <x v="5"/>
    <m/>
    <m/>
    <n v="0"/>
    <n v="0"/>
    <n v="0"/>
    <n v="0"/>
    <n v="0"/>
    <n v="0"/>
    <n v="0"/>
    <n v="0"/>
    <n v="0"/>
    <n v="0"/>
  </r>
  <r>
    <x v="0"/>
    <x v="0"/>
    <x v="0"/>
    <s v="Road"/>
    <s v="LDO"/>
    <m/>
    <s v="Emissions"/>
    <x v="1"/>
    <x v="6"/>
    <m/>
    <m/>
    <n v="0"/>
    <n v="0"/>
    <n v="0"/>
    <n v="0"/>
    <n v="0"/>
    <n v="0"/>
    <n v="0"/>
    <n v="0"/>
    <n v="0"/>
    <n v="0"/>
  </r>
  <r>
    <x v="0"/>
    <x v="0"/>
    <x v="0"/>
    <s v="Road"/>
    <s v="LDO"/>
    <m/>
    <s v="Emissions"/>
    <x v="1"/>
    <x v="7"/>
    <m/>
    <m/>
    <n v="0"/>
    <n v="0"/>
    <n v="0"/>
    <n v="0"/>
    <n v="0"/>
    <n v="0"/>
    <n v="0"/>
    <n v="0"/>
    <n v="0"/>
    <n v="0"/>
  </r>
  <r>
    <x v="0"/>
    <x v="0"/>
    <x v="0"/>
    <s v="Road"/>
    <s v="LDO"/>
    <m/>
    <s v="Emissions"/>
    <x v="1"/>
    <x v="8"/>
    <m/>
    <m/>
    <n v="0"/>
    <n v="0"/>
    <n v="0"/>
    <n v="0"/>
    <n v="0"/>
    <n v="0"/>
    <n v="0"/>
    <n v="0"/>
    <n v="0"/>
    <n v="0"/>
  </r>
  <r>
    <x v="0"/>
    <x v="0"/>
    <x v="0"/>
    <s v="Road"/>
    <s v="LDO"/>
    <m/>
    <s v="Emissions"/>
    <x v="1"/>
    <x v="9"/>
    <m/>
    <m/>
    <n v="0"/>
    <n v="0"/>
    <n v="0"/>
    <n v="0"/>
    <n v="0"/>
    <n v="0"/>
    <n v="0"/>
    <n v="0"/>
    <n v="0"/>
    <n v="0"/>
  </r>
  <r>
    <x v="0"/>
    <x v="0"/>
    <x v="0"/>
    <s v="Road"/>
    <s v="LDO"/>
    <m/>
    <s v="Emissions"/>
    <x v="1"/>
    <x v="10"/>
    <m/>
    <m/>
    <n v="0"/>
    <n v="0"/>
    <n v="0"/>
    <n v="0"/>
    <n v="0"/>
    <n v="0"/>
    <n v="0"/>
    <n v="0"/>
    <n v="0"/>
    <n v="0"/>
  </r>
  <r>
    <x v="0"/>
    <x v="0"/>
    <x v="0"/>
    <s v="Road"/>
    <s v="LDO"/>
    <m/>
    <s v="Emissions"/>
    <x v="1"/>
    <x v="11"/>
    <m/>
    <m/>
    <n v="0"/>
    <n v="0"/>
    <n v="0"/>
    <n v="0"/>
    <n v="0"/>
    <n v="0"/>
    <n v="0"/>
    <n v="0"/>
    <n v="0"/>
    <n v="0"/>
  </r>
  <r>
    <x v="0"/>
    <x v="0"/>
    <x v="0"/>
    <s v="Road"/>
    <s v="LDO"/>
    <m/>
    <s v="Emissions"/>
    <x v="1"/>
    <x v="12"/>
    <m/>
    <m/>
    <n v="0"/>
    <n v="0"/>
    <n v="0"/>
    <n v="0"/>
    <n v="0"/>
    <n v="0"/>
    <n v="0"/>
    <n v="0"/>
    <n v="0"/>
    <n v="0"/>
  </r>
  <r>
    <x v="0"/>
    <x v="0"/>
    <x v="0"/>
    <s v="Road"/>
    <s v="LDO"/>
    <m/>
    <s v="Emissions"/>
    <x v="1"/>
    <x v="13"/>
    <m/>
    <m/>
    <n v="0"/>
    <n v="0"/>
    <n v="0"/>
    <n v="0"/>
    <n v="0"/>
    <n v="0"/>
    <n v="0"/>
    <n v="0"/>
    <n v="0"/>
    <n v="0"/>
  </r>
  <r>
    <x v="0"/>
    <x v="0"/>
    <x v="0"/>
    <s v="Road"/>
    <s v="LDO"/>
    <m/>
    <s v="Emissions"/>
    <x v="1"/>
    <x v="14"/>
    <m/>
    <m/>
    <n v="0"/>
    <n v="0"/>
    <n v="0"/>
    <n v="0"/>
    <n v="0"/>
    <n v="0"/>
    <n v="0"/>
    <n v="0"/>
    <n v="0"/>
    <n v="0"/>
  </r>
  <r>
    <x v="0"/>
    <x v="0"/>
    <x v="0"/>
    <s v="Road"/>
    <s v="LDO"/>
    <m/>
    <s v="Emissions"/>
    <x v="1"/>
    <x v="15"/>
    <m/>
    <m/>
    <n v="0"/>
    <n v="0"/>
    <n v="0"/>
    <n v="0"/>
    <n v="0"/>
    <n v="0"/>
    <n v="0"/>
    <n v="0"/>
    <n v="0"/>
    <n v="0"/>
  </r>
  <r>
    <x v="0"/>
    <x v="0"/>
    <x v="0"/>
    <s v="Road"/>
    <s v="LDO"/>
    <m/>
    <s v="Emissions"/>
    <x v="1"/>
    <x v="16"/>
    <m/>
    <m/>
    <n v="0"/>
    <n v="0"/>
    <n v="0"/>
    <n v="0"/>
    <n v="0"/>
    <n v="0"/>
    <n v="0"/>
    <n v="0"/>
    <n v="0"/>
    <n v="0"/>
  </r>
  <r>
    <x v="0"/>
    <x v="0"/>
    <x v="0"/>
    <s v="Road"/>
    <s v="LDO"/>
    <m/>
    <s v="Emissions"/>
    <x v="1"/>
    <x v="17"/>
    <m/>
    <m/>
    <n v="0"/>
    <n v="0"/>
    <n v="0"/>
    <n v="0"/>
    <n v="0"/>
    <n v="0"/>
    <n v="0"/>
    <n v="0"/>
    <n v="0"/>
    <n v="0"/>
  </r>
  <r>
    <x v="0"/>
    <x v="0"/>
    <x v="0"/>
    <s v="Road"/>
    <s v="LDO"/>
    <m/>
    <s v="Emissions"/>
    <x v="1"/>
    <x v="18"/>
    <m/>
    <m/>
    <n v="0"/>
    <n v="0"/>
    <n v="0"/>
    <n v="0"/>
    <n v="0"/>
    <n v="0"/>
    <n v="0"/>
    <n v="0"/>
    <n v="0"/>
    <n v="0"/>
  </r>
  <r>
    <x v="0"/>
    <x v="0"/>
    <x v="0"/>
    <s v="Road"/>
    <s v="LDO"/>
    <m/>
    <s v="Emissions"/>
    <x v="1"/>
    <x v="19"/>
    <m/>
    <m/>
    <n v="0"/>
    <n v="0"/>
    <n v="0"/>
    <n v="0"/>
    <n v="0"/>
    <n v="0"/>
    <n v="0"/>
    <n v="0"/>
    <n v="0"/>
    <n v="0"/>
  </r>
  <r>
    <x v="0"/>
    <x v="0"/>
    <x v="0"/>
    <s v="Road"/>
    <s v="LDO"/>
    <m/>
    <s v="Emissions"/>
    <x v="1"/>
    <x v="20"/>
    <m/>
    <m/>
    <n v="0"/>
    <n v="0"/>
    <n v="0"/>
    <n v="0"/>
    <n v="0"/>
    <n v="0"/>
    <n v="0"/>
    <n v="0"/>
    <n v="0"/>
    <n v="0"/>
  </r>
  <r>
    <x v="0"/>
    <x v="0"/>
    <x v="0"/>
    <s v="Road"/>
    <s v="LDO"/>
    <m/>
    <s v="Emissions"/>
    <x v="1"/>
    <x v="21"/>
    <m/>
    <m/>
    <n v="0"/>
    <n v="0"/>
    <n v="0"/>
    <n v="0"/>
    <n v="0"/>
    <n v="0"/>
    <n v="0"/>
    <n v="0"/>
    <n v="0"/>
    <n v="0"/>
  </r>
  <r>
    <x v="0"/>
    <x v="0"/>
    <x v="0"/>
    <s v="Road"/>
    <s v="LDO"/>
    <m/>
    <s v="Emissions"/>
    <x v="1"/>
    <x v="22"/>
    <m/>
    <m/>
    <n v="0"/>
    <n v="0"/>
    <n v="0"/>
    <n v="0"/>
    <n v="0"/>
    <n v="0"/>
    <n v="0"/>
    <n v="0"/>
    <n v="0"/>
    <n v="0"/>
  </r>
  <r>
    <x v="0"/>
    <x v="0"/>
    <x v="0"/>
    <s v="Road"/>
    <s v="LDO"/>
    <m/>
    <s v="Emissions"/>
    <x v="1"/>
    <x v="23"/>
    <m/>
    <m/>
    <n v="0"/>
    <n v="0"/>
    <n v="0"/>
    <n v="0"/>
    <n v="0"/>
    <n v="0"/>
    <n v="0"/>
    <n v="0"/>
    <n v="0"/>
    <n v="0"/>
  </r>
  <r>
    <x v="0"/>
    <x v="0"/>
    <x v="0"/>
    <s v="Road"/>
    <s v="LDO"/>
    <m/>
    <s v="Emissions"/>
    <x v="1"/>
    <x v="24"/>
    <m/>
    <m/>
    <n v="0"/>
    <n v="0"/>
    <n v="0"/>
    <n v="0"/>
    <n v="0"/>
    <n v="0"/>
    <n v="0"/>
    <n v="0"/>
    <n v="0"/>
    <n v="0"/>
  </r>
  <r>
    <x v="0"/>
    <x v="0"/>
    <x v="0"/>
    <s v="Road"/>
    <s v="LDO"/>
    <m/>
    <s v="Emissions"/>
    <x v="1"/>
    <x v="25"/>
    <m/>
    <m/>
    <n v="0"/>
    <n v="0"/>
    <n v="0"/>
    <n v="0"/>
    <n v="0"/>
    <n v="0"/>
    <n v="0"/>
    <n v="0"/>
    <n v="0"/>
    <n v="0"/>
  </r>
  <r>
    <x v="0"/>
    <x v="0"/>
    <x v="0"/>
    <s v="Road"/>
    <s v="LDO"/>
    <m/>
    <s v="Emissions"/>
    <x v="1"/>
    <x v="26"/>
    <m/>
    <m/>
    <n v="0"/>
    <n v="0"/>
    <n v="0"/>
    <n v="0"/>
    <n v="0"/>
    <n v="0"/>
    <n v="0"/>
    <n v="0"/>
    <n v="0"/>
    <n v="0"/>
  </r>
  <r>
    <x v="0"/>
    <x v="0"/>
    <x v="0"/>
    <s v="Road"/>
    <s v="LDO"/>
    <m/>
    <s v="Emissions"/>
    <x v="1"/>
    <x v="27"/>
    <m/>
    <m/>
    <n v="0"/>
    <n v="0"/>
    <n v="0"/>
    <n v="0"/>
    <n v="0"/>
    <n v="0"/>
    <n v="0"/>
    <n v="0"/>
    <n v="0"/>
    <n v="0"/>
  </r>
  <r>
    <x v="0"/>
    <x v="0"/>
    <x v="0"/>
    <s v="Road"/>
    <s v="LDO"/>
    <m/>
    <s v="Emissions"/>
    <x v="1"/>
    <x v="28"/>
    <m/>
    <m/>
    <n v="0"/>
    <n v="0"/>
    <n v="0"/>
    <n v="0"/>
    <n v="0"/>
    <n v="0"/>
    <n v="2.7509249999999996E-3"/>
    <n v="8.0700249999999998E-3"/>
    <n v="0.21315422499999997"/>
    <n v="0.78405232500000011"/>
  </r>
  <r>
    <x v="0"/>
    <x v="0"/>
    <x v="0"/>
    <s v="Road"/>
    <s v="LDO"/>
    <m/>
    <s v="Emissions"/>
    <x v="1"/>
    <x v="29"/>
    <m/>
    <m/>
    <n v="0"/>
    <n v="0"/>
    <n v="0"/>
    <n v="0"/>
    <n v="0"/>
    <n v="0"/>
    <n v="0"/>
    <n v="0"/>
    <n v="0"/>
    <n v="0"/>
  </r>
  <r>
    <x v="0"/>
    <x v="0"/>
    <x v="0"/>
    <s v="Road"/>
    <s v="LDO"/>
    <m/>
    <s v="Emissions"/>
    <x v="1"/>
    <x v="30"/>
    <m/>
    <m/>
    <n v="0"/>
    <n v="0"/>
    <n v="0"/>
    <n v="0"/>
    <n v="0"/>
    <n v="0"/>
    <n v="0"/>
    <n v="0"/>
    <n v="0"/>
    <n v="0"/>
  </r>
  <r>
    <x v="0"/>
    <x v="0"/>
    <x v="0"/>
    <s v="Road"/>
    <s v="LDO"/>
    <m/>
    <s v="Emissions"/>
    <x v="1"/>
    <x v="31"/>
    <m/>
    <m/>
    <n v="0"/>
    <n v="0"/>
    <n v="0"/>
    <n v="0"/>
    <n v="0"/>
    <n v="0"/>
    <n v="0"/>
    <n v="0"/>
    <n v="0"/>
    <n v="0"/>
  </r>
  <r>
    <x v="0"/>
    <x v="0"/>
    <x v="0"/>
    <s v="Road"/>
    <s v="LDO"/>
    <m/>
    <s v="Emissions"/>
    <x v="1"/>
    <x v="32"/>
    <m/>
    <m/>
    <n v="0"/>
    <n v="0"/>
    <n v="0"/>
    <n v="0"/>
    <n v="0"/>
    <n v="0"/>
    <n v="0"/>
    <n v="0"/>
    <n v="0"/>
    <n v="0"/>
  </r>
  <r>
    <x v="0"/>
    <x v="0"/>
    <x v="0"/>
    <s v="Road"/>
    <s v="LDO"/>
    <m/>
    <s v="Emissions"/>
    <x v="1"/>
    <x v="33"/>
    <m/>
    <m/>
    <n v="0"/>
    <n v="0"/>
    <n v="0"/>
    <n v="0"/>
    <n v="0"/>
    <n v="0"/>
    <n v="0"/>
    <n v="0"/>
    <n v="0"/>
    <n v="0"/>
  </r>
  <r>
    <x v="0"/>
    <x v="0"/>
    <x v="0"/>
    <s v="Road"/>
    <s v="LDO"/>
    <m/>
    <s v="Emissions"/>
    <x v="1"/>
    <x v="34"/>
    <m/>
    <m/>
    <n v="0"/>
    <n v="0"/>
    <n v="0"/>
    <n v="0"/>
    <n v="0"/>
    <n v="0"/>
    <n v="0"/>
    <n v="0"/>
    <n v="0"/>
    <n v="0"/>
  </r>
  <r>
    <x v="0"/>
    <x v="0"/>
    <x v="0"/>
    <s v="Road"/>
    <s v="LDO"/>
    <m/>
    <s v="Emissions"/>
    <x v="1"/>
    <x v="35"/>
    <m/>
    <m/>
    <n v="0"/>
    <n v="0"/>
    <n v="0"/>
    <n v="0"/>
    <n v="0"/>
    <n v="0"/>
    <n v="0"/>
    <n v="0"/>
    <n v="0"/>
    <n v="0"/>
  </r>
  <r>
    <x v="0"/>
    <x v="0"/>
    <x v="0"/>
    <s v="Road"/>
    <s v="Furnace Oil"/>
    <m/>
    <s v="Emissions"/>
    <x v="1"/>
    <x v="0"/>
    <s v="Transport"/>
    <m/>
    <n v="0"/>
    <n v="0"/>
    <n v="0"/>
    <n v="0"/>
    <n v="0"/>
    <n v="0"/>
    <n v="0"/>
    <n v="0"/>
    <n v="0"/>
    <n v="0"/>
  </r>
  <r>
    <x v="0"/>
    <x v="0"/>
    <x v="0"/>
    <s v="Road"/>
    <s v="Furnace Oil"/>
    <m/>
    <s v="Emissions"/>
    <x v="1"/>
    <x v="1"/>
    <m/>
    <m/>
    <n v="0"/>
    <n v="0"/>
    <n v="0"/>
    <n v="0"/>
    <n v="0"/>
    <n v="0"/>
    <n v="0"/>
    <n v="0"/>
    <n v="0"/>
    <n v="0"/>
  </r>
  <r>
    <x v="0"/>
    <x v="0"/>
    <x v="0"/>
    <s v="Road"/>
    <s v="Furnace Oil"/>
    <m/>
    <s v="Emissions"/>
    <x v="1"/>
    <x v="2"/>
    <m/>
    <m/>
    <n v="0"/>
    <n v="0"/>
    <n v="0"/>
    <n v="0"/>
    <n v="0"/>
    <n v="0"/>
    <n v="0"/>
    <n v="0"/>
    <n v="0"/>
    <n v="0"/>
  </r>
  <r>
    <x v="0"/>
    <x v="0"/>
    <x v="0"/>
    <s v="Road"/>
    <s v="Furnace Oil"/>
    <m/>
    <s v="Emissions"/>
    <x v="1"/>
    <x v="3"/>
    <m/>
    <m/>
    <n v="0"/>
    <n v="0"/>
    <n v="0"/>
    <n v="0"/>
    <n v="0"/>
    <n v="0"/>
    <n v="0"/>
    <n v="0"/>
    <n v="0"/>
    <n v="0"/>
  </r>
  <r>
    <x v="0"/>
    <x v="0"/>
    <x v="0"/>
    <s v="Road"/>
    <s v="Furnace Oil"/>
    <m/>
    <s v="Emissions"/>
    <x v="1"/>
    <x v="4"/>
    <m/>
    <m/>
    <n v="0"/>
    <n v="0"/>
    <n v="0"/>
    <n v="0"/>
    <n v="0"/>
    <n v="0"/>
    <n v="0"/>
    <n v="0"/>
    <n v="0"/>
    <n v="0"/>
  </r>
  <r>
    <x v="0"/>
    <x v="0"/>
    <x v="0"/>
    <s v="Road"/>
    <s v="Furnace Oil"/>
    <m/>
    <s v="Emissions"/>
    <x v="1"/>
    <x v="5"/>
    <m/>
    <m/>
    <n v="0"/>
    <n v="0"/>
    <n v="0"/>
    <n v="0"/>
    <n v="0"/>
    <n v="0"/>
    <n v="0"/>
    <n v="0"/>
    <n v="0"/>
    <n v="0"/>
  </r>
  <r>
    <x v="0"/>
    <x v="0"/>
    <x v="0"/>
    <s v="Road"/>
    <s v="Furnace Oil"/>
    <m/>
    <s v="Emissions"/>
    <x v="1"/>
    <x v="6"/>
    <m/>
    <m/>
    <n v="0"/>
    <n v="0"/>
    <n v="0"/>
    <n v="0"/>
    <n v="0"/>
    <n v="0"/>
    <n v="0"/>
    <n v="0"/>
    <n v="0"/>
    <n v="0"/>
  </r>
  <r>
    <x v="0"/>
    <x v="0"/>
    <x v="0"/>
    <s v="Road"/>
    <s v="Furnace Oil"/>
    <m/>
    <s v="Emissions"/>
    <x v="1"/>
    <x v="7"/>
    <m/>
    <m/>
    <n v="0"/>
    <n v="0"/>
    <n v="0"/>
    <n v="0"/>
    <n v="0"/>
    <n v="0"/>
    <n v="0"/>
    <n v="0"/>
    <n v="0"/>
    <n v="0"/>
  </r>
  <r>
    <x v="0"/>
    <x v="0"/>
    <x v="0"/>
    <s v="Road"/>
    <s v="Furnace Oil"/>
    <m/>
    <s v="Emissions"/>
    <x v="1"/>
    <x v="8"/>
    <m/>
    <m/>
    <n v="0"/>
    <n v="0"/>
    <n v="0"/>
    <n v="0"/>
    <n v="0"/>
    <n v="0"/>
    <n v="0"/>
    <n v="0"/>
    <n v="0"/>
    <n v="0"/>
  </r>
  <r>
    <x v="0"/>
    <x v="0"/>
    <x v="0"/>
    <s v="Road"/>
    <s v="Furnace Oil"/>
    <m/>
    <s v="Emissions"/>
    <x v="1"/>
    <x v="9"/>
    <m/>
    <m/>
    <n v="0"/>
    <n v="0"/>
    <n v="0"/>
    <n v="0"/>
    <n v="0"/>
    <n v="0"/>
    <n v="0"/>
    <n v="0"/>
    <n v="0"/>
    <n v="0"/>
  </r>
  <r>
    <x v="0"/>
    <x v="0"/>
    <x v="0"/>
    <s v="Road"/>
    <s v="Furnace Oil"/>
    <m/>
    <s v="Emissions"/>
    <x v="1"/>
    <x v="10"/>
    <m/>
    <m/>
    <n v="0"/>
    <n v="0"/>
    <n v="0"/>
    <n v="0"/>
    <n v="0"/>
    <n v="0"/>
    <n v="0"/>
    <n v="0"/>
    <n v="0"/>
    <n v="0"/>
  </r>
  <r>
    <x v="0"/>
    <x v="0"/>
    <x v="0"/>
    <s v="Road"/>
    <s v="Furnace Oil"/>
    <m/>
    <s v="Emissions"/>
    <x v="1"/>
    <x v="11"/>
    <m/>
    <m/>
    <n v="0"/>
    <n v="0"/>
    <n v="4.9598651816999988"/>
    <n v="4.643184158175"/>
    <n v="1.0062452689500001"/>
    <n v="7.5757145249999982E-3"/>
    <n v="1.4570884499999998E-3"/>
    <n v="0"/>
    <n v="0"/>
    <n v="0"/>
  </r>
  <r>
    <x v="0"/>
    <x v="0"/>
    <x v="0"/>
    <s v="Road"/>
    <s v="Furnace Oil"/>
    <m/>
    <s v="Emissions"/>
    <x v="1"/>
    <x v="12"/>
    <m/>
    <m/>
    <n v="0"/>
    <n v="0"/>
    <n v="0"/>
    <n v="0"/>
    <n v="0"/>
    <n v="0"/>
    <n v="0"/>
    <n v="0"/>
    <n v="0"/>
    <n v="0"/>
  </r>
  <r>
    <x v="0"/>
    <x v="0"/>
    <x v="0"/>
    <s v="Road"/>
    <s v="Furnace Oil"/>
    <m/>
    <s v="Emissions"/>
    <x v="1"/>
    <x v="13"/>
    <m/>
    <m/>
    <n v="0"/>
    <n v="0"/>
    <n v="0"/>
    <n v="0"/>
    <n v="0"/>
    <n v="0"/>
    <n v="0"/>
    <n v="0"/>
    <n v="0"/>
    <n v="0"/>
  </r>
  <r>
    <x v="0"/>
    <x v="0"/>
    <x v="0"/>
    <s v="Road"/>
    <s v="Furnace Oil"/>
    <m/>
    <s v="Emissions"/>
    <x v="1"/>
    <x v="14"/>
    <m/>
    <m/>
    <n v="0"/>
    <n v="0"/>
    <n v="0"/>
    <n v="0"/>
    <n v="0"/>
    <n v="0"/>
    <n v="0"/>
    <n v="0"/>
    <n v="0"/>
    <n v="0"/>
  </r>
  <r>
    <x v="0"/>
    <x v="0"/>
    <x v="0"/>
    <s v="Road"/>
    <s v="Furnace Oil"/>
    <m/>
    <s v="Emissions"/>
    <x v="1"/>
    <x v="15"/>
    <m/>
    <m/>
    <n v="0"/>
    <n v="0"/>
    <n v="0"/>
    <n v="0"/>
    <n v="0"/>
    <n v="0"/>
    <n v="0"/>
    <n v="0"/>
    <n v="0"/>
    <n v="0"/>
  </r>
  <r>
    <x v="0"/>
    <x v="0"/>
    <x v="0"/>
    <s v="Road"/>
    <s v="Furnace Oil"/>
    <m/>
    <s v="Emissions"/>
    <x v="1"/>
    <x v="16"/>
    <m/>
    <m/>
    <n v="0"/>
    <n v="0"/>
    <n v="0"/>
    <n v="0"/>
    <n v="0"/>
    <n v="0"/>
    <n v="0"/>
    <n v="0"/>
    <n v="3.3791852475000002E-2"/>
    <n v="8.8504408499999992E-2"/>
  </r>
  <r>
    <x v="0"/>
    <x v="0"/>
    <x v="0"/>
    <s v="Road"/>
    <s v="Furnace Oil"/>
    <m/>
    <s v="Emissions"/>
    <x v="1"/>
    <x v="17"/>
    <m/>
    <m/>
    <n v="0"/>
    <n v="0"/>
    <n v="0"/>
    <n v="0"/>
    <n v="0"/>
    <n v="0"/>
    <n v="0"/>
    <n v="0"/>
    <n v="0"/>
    <n v="0"/>
  </r>
  <r>
    <x v="0"/>
    <x v="0"/>
    <x v="0"/>
    <s v="Road"/>
    <s v="Furnace Oil"/>
    <m/>
    <s v="Emissions"/>
    <x v="1"/>
    <x v="18"/>
    <m/>
    <m/>
    <n v="0"/>
    <n v="0"/>
    <n v="0"/>
    <n v="0"/>
    <n v="0"/>
    <n v="0"/>
    <n v="0"/>
    <n v="0"/>
    <n v="0"/>
    <n v="0"/>
  </r>
  <r>
    <x v="0"/>
    <x v="0"/>
    <x v="0"/>
    <s v="Road"/>
    <s v="Furnace Oil"/>
    <m/>
    <s v="Emissions"/>
    <x v="1"/>
    <x v="19"/>
    <m/>
    <m/>
    <n v="0"/>
    <n v="0"/>
    <n v="0"/>
    <n v="0"/>
    <n v="0"/>
    <n v="0"/>
    <n v="0"/>
    <n v="0"/>
    <n v="0"/>
    <n v="0"/>
  </r>
  <r>
    <x v="0"/>
    <x v="0"/>
    <x v="0"/>
    <s v="Road"/>
    <s v="Furnace Oil"/>
    <m/>
    <s v="Emissions"/>
    <x v="1"/>
    <x v="20"/>
    <m/>
    <m/>
    <n v="0"/>
    <n v="0"/>
    <n v="0"/>
    <n v="3.0249807299999997E-2"/>
    <n v="1.0083269099999998E-2"/>
    <n v="0"/>
    <n v="0"/>
    <n v="0"/>
    <n v="0"/>
    <n v="0"/>
  </r>
  <r>
    <x v="0"/>
    <x v="0"/>
    <x v="0"/>
    <s v="Road"/>
    <s v="Furnace Oil"/>
    <m/>
    <s v="Emissions"/>
    <x v="1"/>
    <x v="21"/>
    <m/>
    <m/>
    <n v="0"/>
    <n v="0"/>
    <n v="0"/>
    <n v="0"/>
    <n v="0"/>
    <n v="0"/>
    <n v="0"/>
    <n v="0"/>
    <n v="0"/>
    <n v="0"/>
  </r>
  <r>
    <x v="0"/>
    <x v="0"/>
    <x v="0"/>
    <s v="Road"/>
    <s v="Furnace Oil"/>
    <m/>
    <s v="Emissions"/>
    <x v="1"/>
    <x v="22"/>
    <m/>
    <m/>
    <n v="0"/>
    <n v="0"/>
    <n v="0"/>
    <n v="0"/>
    <n v="0"/>
    <n v="0"/>
    <n v="0"/>
    <n v="0"/>
    <n v="0"/>
    <n v="0"/>
  </r>
  <r>
    <x v="0"/>
    <x v="0"/>
    <x v="0"/>
    <s v="Road"/>
    <s v="Furnace Oil"/>
    <m/>
    <s v="Emissions"/>
    <x v="1"/>
    <x v="23"/>
    <m/>
    <m/>
    <n v="0"/>
    <n v="0"/>
    <n v="0"/>
    <n v="0"/>
    <n v="0"/>
    <n v="0"/>
    <n v="0"/>
    <n v="0"/>
    <n v="0"/>
    <n v="0"/>
  </r>
  <r>
    <x v="0"/>
    <x v="0"/>
    <x v="0"/>
    <s v="Road"/>
    <s v="Furnace Oil"/>
    <m/>
    <s v="Emissions"/>
    <x v="1"/>
    <x v="24"/>
    <m/>
    <m/>
    <n v="0"/>
    <n v="0"/>
    <n v="0"/>
    <n v="0"/>
    <n v="0"/>
    <n v="0"/>
    <n v="0"/>
    <n v="0"/>
    <n v="0"/>
    <n v="0"/>
  </r>
  <r>
    <x v="0"/>
    <x v="0"/>
    <x v="0"/>
    <s v="Road"/>
    <s v="Furnace Oil"/>
    <m/>
    <s v="Emissions"/>
    <x v="1"/>
    <x v="25"/>
    <m/>
    <m/>
    <n v="0"/>
    <n v="0"/>
    <n v="0"/>
    <n v="0"/>
    <n v="0"/>
    <n v="0"/>
    <n v="0"/>
    <n v="0"/>
    <n v="0"/>
    <n v="0"/>
  </r>
  <r>
    <x v="0"/>
    <x v="0"/>
    <x v="0"/>
    <s v="Road"/>
    <s v="Furnace Oil"/>
    <m/>
    <s v="Emissions"/>
    <x v="1"/>
    <x v="26"/>
    <m/>
    <m/>
    <n v="0"/>
    <n v="0"/>
    <n v="0"/>
    <n v="0"/>
    <n v="0"/>
    <n v="0"/>
    <n v="0"/>
    <n v="0"/>
    <n v="0"/>
    <n v="0"/>
  </r>
  <r>
    <x v="0"/>
    <x v="0"/>
    <x v="0"/>
    <s v="Road"/>
    <s v="Furnace Oil"/>
    <m/>
    <s v="Emissions"/>
    <x v="1"/>
    <x v="27"/>
    <m/>
    <m/>
    <n v="0"/>
    <n v="0"/>
    <n v="0"/>
    <n v="0"/>
    <n v="0"/>
    <n v="0"/>
    <n v="0"/>
    <n v="0"/>
    <n v="0"/>
    <n v="0"/>
  </r>
  <r>
    <x v="0"/>
    <x v="0"/>
    <x v="0"/>
    <s v="Road"/>
    <s v="Furnace Oil"/>
    <m/>
    <s v="Emissions"/>
    <x v="1"/>
    <x v="28"/>
    <m/>
    <m/>
    <n v="0"/>
    <n v="0"/>
    <n v="0"/>
    <n v="0"/>
    <n v="0"/>
    <n v="0"/>
    <n v="4.3374454649999998E-2"/>
    <n v="0.12918171224999997"/>
    <n v="0.55366346850000003"/>
    <n v="1.0142924121750001"/>
  </r>
  <r>
    <x v="0"/>
    <x v="0"/>
    <x v="0"/>
    <s v="Road"/>
    <s v="Furnace Oil"/>
    <m/>
    <s v="Emissions"/>
    <x v="1"/>
    <x v="29"/>
    <m/>
    <m/>
    <n v="0"/>
    <n v="0"/>
    <n v="0"/>
    <n v="0"/>
    <n v="0"/>
    <n v="0"/>
    <n v="0"/>
    <n v="0"/>
    <n v="0"/>
    <n v="0"/>
  </r>
  <r>
    <x v="0"/>
    <x v="0"/>
    <x v="0"/>
    <s v="Road"/>
    <s v="Furnace Oil"/>
    <m/>
    <s v="Emissions"/>
    <x v="1"/>
    <x v="30"/>
    <m/>
    <m/>
    <n v="0"/>
    <n v="0"/>
    <n v="0"/>
    <n v="0"/>
    <n v="0"/>
    <n v="0"/>
    <n v="0"/>
    <n v="0"/>
    <n v="0"/>
    <n v="0"/>
  </r>
  <r>
    <x v="0"/>
    <x v="0"/>
    <x v="0"/>
    <s v="Road"/>
    <s v="Furnace Oil"/>
    <m/>
    <s v="Emissions"/>
    <x v="1"/>
    <x v="31"/>
    <m/>
    <m/>
    <n v="0"/>
    <n v="0"/>
    <n v="0"/>
    <n v="0"/>
    <n v="0"/>
    <n v="0"/>
    <n v="0"/>
    <n v="0"/>
    <n v="0"/>
    <n v="0"/>
  </r>
  <r>
    <x v="0"/>
    <x v="0"/>
    <x v="0"/>
    <s v="Road"/>
    <s v="Furnace Oil"/>
    <m/>
    <s v="Emissions"/>
    <x v="1"/>
    <x v="32"/>
    <m/>
    <m/>
    <n v="0"/>
    <n v="0"/>
    <n v="0"/>
    <n v="0"/>
    <n v="0"/>
    <n v="0"/>
    <n v="0"/>
    <n v="0"/>
    <n v="0"/>
    <n v="0"/>
  </r>
  <r>
    <x v="0"/>
    <x v="0"/>
    <x v="0"/>
    <s v="Road"/>
    <s v="Furnace Oil"/>
    <m/>
    <s v="Emissions"/>
    <x v="1"/>
    <x v="33"/>
    <m/>
    <m/>
    <n v="0"/>
    <n v="0"/>
    <n v="0"/>
    <n v="0"/>
    <n v="0"/>
    <n v="0"/>
    <n v="0"/>
    <n v="0"/>
    <n v="6.9819072750000001E-3"/>
    <n v="2.3273024249999994E-3"/>
  </r>
  <r>
    <x v="0"/>
    <x v="0"/>
    <x v="0"/>
    <s v="Road"/>
    <s v="Furnace Oil"/>
    <m/>
    <s v="Emissions"/>
    <x v="1"/>
    <x v="34"/>
    <m/>
    <m/>
    <n v="0"/>
    <n v="0"/>
    <n v="0"/>
    <n v="0"/>
    <n v="0"/>
    <n v="0"/>
    <n v="0"/>
    <n v="0"/>
    <n v="0"/>
    <n v="0"/>
  </r>
  <r>
    <x v="0"/>
    <x v="0"/>
    <x v="0"/>
    <s v="Road"/>
    <s v="Furnace Oil"/>
    <m/>
    <s v="Emissions"/>
    <x v="1"/>
    <x v="35"/>
    <m/>
    <m/>
    <n v="0"/>
    <n v="0"/>
    <n v="0"/>
    <n v="1.2143508975E-2"/>
    <n v="1.4456041574999998E-2"/>
    <n v="7.6326838499999996E-3"/>
    <n v="1.8648561899999996E-2"/>
    <n v="1.3541216699999999E-2"/>
    <n v="2.5958721E-3"/>
    <n v="0"/>
  </r>
  <r>
    <x v="0"/>
    <x v="0"/>
    <x v="0"/>
    <s v="Road"/>
    <s v="HSDO - Retail"/>
    <m/>
    <s v="Emissions"/>
    <x v="1"/>
    <x v="0"/>
    <s v="Transport"/>
    <m/>
    <n v="343.75146375312164"/>
    <n v="399.37274568399431"/>
    <n v="459.14423941684129"/>
    <n v="514.17400887610722"/>
    <n v="550.02568608920808"/>
    <n v="588.22858346600867"/>
    <n v="641.45777544137502"/>
    <n v="677.90298211959464"/>
    <n v="688.92593967433561"/>
    <n v="462.88142873496378"/>
  </r>
  <r>
    <x v="0"/>
    <x v="0"/>
    <x v="0"/>
    <s v="Road"/>
    <s v="HSDO - Retail"/>
    <m/>
    <s v="Emissions"/>
    <x v="1"/>
    <x v="1"/>
    <m/>
    <m/>
    <n v="7.2279145883402576"/>
    <n v="8.2053070833761037"/>
    <n v="8.7512039726850439"/>
    <n v="8.8000306589906749"/>
    <n v="8.8924146413612437"/>
    <n v="9.1672933694366865"/>
    <n v="9.0379841822910993"/>
    <n v="9.1821364486851564"/>
    <n v="11.730681654160293"/>
    <n v="12.576478791141446"/>
  </r>
  <r>
    <x v="0"/>
    <x v="0"/>
    <x v="0"/>
    <s v="Road"/>
    <s v="HSDO - Retail"/>
    <m/>
    <s v="Emissions"/>
    <x v="1"/>
    <x v="2"/>
    <m/>
    <m/>
    <n v="4.37949794581486"/>
    <n v="4.8806500636765282"/>
    <n v="4.941859972586891"/>
    <n v="5.4257171296044104"/>
    <n v="6.7877600719894611"/>
    <n v="7.7808263163249558"/>
    <n v="8.6236970487079372"/>
    <n v="9.3361295466602847"/>
    <n v="11.050621225294789"/>
    <n v="11.61340472868136"/>
  </r>
  <r>
    <x v="0"/>
    <x v="0"/>
    <x v="0"/>
    <s v="Road"/>
    <s v="HSDO - Retail"/>
    <m/>
    <s v="Emissions"/>
    <x v="1"/>
    <x v="3"/>
    <m/>
    <m/>
    <n v="46.533126887363544"/>
    <n v="51.364153434033462"/>
    <n v="51.505612188408143"/>
    <n v="56.103923122605813"/>
    <n v="64.394066707413103"/>
    <n v="71.727749897941351"/>
    <n v="78.749689004608967"/>
    <n v="80.474733172662198"/>
    <n v="87.255424174448223"/>
    <n v="88.634638830993708"/>
  </r>
  <r>
    <x v="0"/>
    <x v="0"/>
    <x v="0"/>
    <s v="Road"/>
    <s v="HSDO - Retail"/>
    <m/>
    <s v="Emissions"/>
    <x v="1"/>
    <x v="4"/>
    <m/>
    <m/>
    <n v="68.273734371773045"/>
    <n v="73.369371896874654"/>
    <n v="79.822781513123502"/>
    <n v="94.620536135089466"/>
    <n v="112.58780121894659"/>
    <n v="129.58254523378429"/>
    <n v="140.16190836701568"/>
    <n v="153.69519125149873"/>
    <n v="164.70432064961574"/>
    <n v="160.48986476519065"/>
  </r>
  <r>
    <x v="0"/>
    <x v="0"/>
    <x v="0"/>
    <s v="Road"/>
    <s v="HSDO - Retail"/>
    <m/>
    <s v="Emissions"/>
    <x v="1"/>
    <x v="5"/>
    <m/>
    <m/>
    <n v="4.8614096640327009"/>
    <n v="5.3400916088508739"/>
    <n v="5.3408687243915596"/>
    <n v="5.3761413384627961"/>
    <n v="5.5156358526292566"/>
    <n v="5.7593446310045868"/>
    <n v="5.6713869535884136"/>
    <n v="5.6205913655920989"/>
    <n v="5.4179575135663294"/>
    <n v="5.8800710770317792"/>
  </r>
  <r>
    <x v="0"/>
    <x v="0"/>
    <x v="0"/>
    <s v="Road"/>
    <s v="HSDO - Retail"/>
    <m/>
    <s v="Emissions"/>
    <x v="1"/>
    <x v="6"/>
    <m/>
    <m/>
    <n v="51.655680386907079"/>
    <n v="59.050420597394925"/>
    <n v="64.993364202631952"/>
    <n v="71.794585513148192"/>
    <n v="75.930867866700822"/>
    <n v="82.467308847306455"/>
    <n v="91.240827218370356"/>
    <n v="106.28805681852197"/>
    <n v="132.31729115231383"/>
    <n v="141.570670819669"/>
  </r>
  <r>
    <x v="0"/>
    <x v="0"/>
    <x v="0"/>
    <s v="Road"/>
    <s v="HSDO - Retail"/>
    <m/>
    <s v="Emissions"/>
    <x v="1"/>
    <x v="7"/>
    <m/>
    <m/>
    <n v="8.4621440052089518"/>
    <n v="8.2025734864898592"/>
    <n v="7.5697039948949811"/>
    <n v="7.2508465555039239"/>
    <n v="7.5952627963843122"/>
    <n v="8.0536220458282362"/>
    <n v="8.2957638584005036"/>
    <n v="9.1897987719504037"/>
    <n v="11.385671977317916"/>
    <n v="14.396698078711681"/>
  </r>
  <r>
    <x v="0"/>
    <x v="0"/>
    <x v="0"/>
    <s v="Road"/>
    <s v="HSDO - Retail"/>
    <m/>
    <s v="Emissions"/>
    <x v="1"/>
    <x v="8"/>
    <m/>
    <m/>
    <n v="6.9669848144804289"/>
    <n v="6.2534495316834198"/>
    <n v="5.6048395596583243"/>
    <n v="5.475235496453319"/>
    <n v="6.1242764142349593"/>
    <n v="6.5573104401772628"/>
    <n v="7.2589939524428582"/>
    <n v="8.9361883207491086"/>
    <n v="11.037496787088751"/>
    <n v="11.133949965710169"/>
  </r>
  <r>
    <x v="0"/>
    <x v="0"/>
    <x v="0"/>
    <s v="Road"/>
    <s v="HSDO - Retail"/>
    <m/>
    <s v="Emissions"/>
    <x v="1"/>
    <x v="9"/>
    <m/>
    <m/>
    <n v="114.85541283952894"/>
    <n v="130.3249328687055"/>
    <n v="130.27452946444126"/>
    <n v="118.15863684159133"/>
    <n v="106.60151034197945"/>
    <n v="84.770925276336584"/>
    <n v="88.31248484981927"/>
    <n v="101.0984502417793"/>
    <n v="121.04517994684984"/>
    <n v="134.95996425483537"/>
  </r>
  <r>
    <x v="0"/>
    <x v="0"/>
    <x v="0"/>
    <s v="Road"/>
    <s v="HSDO - Retail"/>
    <m/>
    <s v="Emissions"/>
    <x v="1"/>
    <x v="10"/>
    <m/>
    <m/>
    <n v="32.493827358909471"/>
    <n v="38.037251499149967"/>
    <n v="40.408398462058393"/>
    <n v="42.199527115138466"/>
    <n v="43.354475496695116"/>
    <n v="43.737257113814564"/>
    <n v="44.303806147560209"/>
    <n v="39.04321321215933"/>
    <n v="35.658763908105598"/>
    <n v="36.104574470493468"/>
  </r>
  <r>
    <x v="0"/>
    <x v="0"/>
    <x v="0"/>
    <s v="Road"/>
    <s v="HSDO - Retail"/>
    <m/>
    <s v="Emissions"/>
    <x v="1"/>
    <x v="11"/>
    <m/>
    <m/>
    <n v="243.44693526729728"/>
    <n v="289.70899051303866"/>
    <n v="315.77915965538187"/>
    <n v="339.94126987884755"/>
    <n v="364.78597189339121"/>
    <n v="401.3433281901178"/>
    <n v="461.20729171273547"/>
    <n v="512.98247502049219"/>
    <n v="544.32752328878928"/>
    <n v="562.84794397650103"/>
  </r>
  <r>
    <x v="0"/>
    <x v="0"/>
    <x v="0"/>
    <s v="Road"/>
    <s v="HSDO - Retail"/>
    <m/>
    <s v="Emissions"/>
    <x v="1"/>
    <x v="12"/>
    <m/>
    <m/>
    <n v="208.42197148961429"/>
    <n v="240.11156856458331"/>
    <n v="269.3515477208669"/>
    <n v="304.15939225592149"/>
    <n v="365.13137883779626"/>
    <n v="405.40801054288238"/>
    <n v="435.33125049212344"/>
    <n v="453.48669921414051"/>
    <n v="464.31860108349514"/>
    <n v="457.15189662460517"/>
  </r>
  <r>
    <x v="0"/>
    <x v="0"/>
    <x v="0"/>
    <s v="Road"/>
    <s v="HSDO - Retail"/>
    <m/>
    <s v="Emissions"/>
    <x v="1"/>
    <x v="13"/>
    <m/>
    <m/>
    <n v="26.367624732518443"/>
    <n v="29.914846199333251"/>
    <n v="31.049708052011979"/>
    <n v="31.008798959020751"/>
    <n v="33.378967246685477"/>
    <n v="37.107341712438256"/>
    <n v="40.841210157251872"/>
    <n v="46.087262721924411"/>
    <n v="48.213140193617676"/>
    <n v="47.864757644415079"/>
  </r>
  <r>
    <x v="0"/>
    <x v="0"/>
    <x v="0"/>
    <s v="Road"/>
    <s v="HSDO - Retail"/>
    <m/>
    <s v="Emissions"/>
    <x v="1"/>
    <x v="14"/>
    <m/>
    <m/>
    <n v="31.186982332571283"/>
    <n v="33.932022046351847"/>
    <n v="34.71147186375579"/>
    <n v="35.070666060451707"/>
    <n v="39.574030131319233"/>
    <n v="41.843178056211755"/>
    <n v="46.587863988463042"/>
    <n v="51.419983659007599"/>
    <n v="54.908273350774138"/>
    <n v="52.576492170112786"/>
  </r>
  <r>
    <x v="0"/>
    <x v="0"/>
    <x v="0"/>
    <s v="Road"/>
    <s v="HSDO - Retail"/>
    <m/>
    <s v="Emissions"/>
    <x v="1"/>
    <x v="15"/>
    <m/>
    <m/>
    <n v="64.447973649594999"/>
    <n v="63.664602675534248"/>
    <n v="64.388142428368369"/>
    <n v="70.051770038755691"/>
    <n v="80.301121226693652"/>
    <n v="88.737026479004996"/>
    <n v="93.649427190044079"/>
    <n v="102.85347474022716"/>
    <n v="116.84308081841097"/>
    <n v="123.32185269630328"/>
  </r>
  <r>
    <x v="0"/>
    <x v="0"/>
    <x v="0"/>
    <s v="Road"/>
    <s v="HSDO - Retail"/>
    <m/>
    <s v="Emissions"/>
    <x v="1"/>
    <x v="16"/>
    <m/>
    <m/>
    <n v="264.01178689755989"/>
    <n v="296.1526823346411"/>
    <n v="306.4464765411019"/>
    <n v="330.27340956007572"/>
    <n v="360.45084122517216"/>
    <n v="395.64488643194437"/>
    <n v="429.30991398629214"/>
    <n v="462.90587548920877"/>
    <n v="509.55347861073568"/>
    <n v="535.58712792094627"/>
  </r>
  <r>
    <x v="0"/>
    <x v="0"/>
    <x v="0"/>
    <s v="Road"/>
    <s v="HSDO - Retail"/>
    <m/>
    <s v="Emissions"/>
    <x v="1"/>
    <x v="17"/>
    <m/>
    <m/>
    <n v="134.95233541544357"/>
    <n v="143.27660049656714"/>
    <n v="142.86962178386241"/>
    <n v="156.04342472936074"/>
    <n v="169.52159894500576"/>
    <n v="187.42491093401367"/>
    <n v="208.88145273605272"/>
    <n v="241.67615124697815"/>
    <n v="275.12865435919565"/>
    <n v="279.12876385273529"/>
  </r>
  <r>
    <x v="0"/>
    <x v="0"/>
    <x v="0"/>
    <s v="Road"/>
    <s v="HSDO - Retail"/>
    <m/>
    <s v="Emissions"/>
    <x v="1"/>
    <x v="18"/>
    <m/>
    <m/>
    <n v="0.52504484371341353"/>
    <n v="0.73699741853565515"/>
    <n v="1.4479008037440582"/>
    <n v="1.6504735408666653"/>
    <n v="1.7137106789613128"/>
    <n v="2.1172665355795908"/>
    <n v="1.597206284390714"/>
    <n v="1.2855188392492463"/>
    <n v="1.3133634123317348"/>
    <n v="1.4174183129480988"/>
  </r>
  <r>
    <x v="0"/>
    <x v="0"/>
    <x v="0"/>
    <s v="Road"/>
    <s v="HSDO - Retail"/>
    <m/>
    <s v="Emissions"/>
    <x v="1"/>
    <x v="19"/>
    <m/>
    <m/>
    <n v="120.322059482135"/>
    <n v="129.79698220824011"/>
    <n v="143.41132917538067"/>
    <n v="163.37659718044159"/>
    <n v="179.91328911513716"/>
    <n v="205.38519604612696"/>
    <n v="222.54573118568356"/>
    <n v="260.36109922192401"/>
    <n v="314.69276440135275"/>
    <n v="325.24989635011985"/>
  </r>
  <r>
    <x v="0"/>
    <x v="0"/>
    <x v="0"/>
    <s v="Road"/>
    <s v="HSDO - Retail"/>
    <m/>
    <s v="Emissions"/>
    <x v="1"/>
    <x v="20"/>
    <m/>
    <m/>
    <n v="395.811715586925"/>
    <n v="468.37166081324017"/>
    <n v="551.94049583502658"/>
    <n v="614.17268563462471"/>
    <n v="670.03035685890973"/>
    <n v="756.65471062655342"/>
    <n v="860.8974821493473"/>
    <n v="935.55167532165478"/>
    <n v="970.77318465593839"/>
    <n v="949.31841605487193"/>
  </r>
  <r>
    <x v="0"/>
    <x v="0"/>
    <x v="0"/>
    <s v="Road"/>
    <s v="HSDO - Retail"/>
    <m/>
    <s v="Emissions"/>
    <x v="1"/>
    <x v="21"/>
    <m/>
    <m/>
    <n v="3.1944280517111636"/>
    <n v="3.7791198368853736"/>
    <n v="4.0319753645804646"/>
    <n v="4.7450116213052906"/>
    <n v="5.7482516378696111"/>
    <n v="5.1013614362738027"/>
    <n v="5.9071811220168238"/>
    <n v="7.3320266224417372"/>
    <n v="8.1755074307934184"/>
    <n v="8.7637911090601577"/>
  </r>
  <r>
    <x v="0"/>
    <x v="0"/>
    <x v="0"/>
    <s v="Road"/>
    <s v="HSDO - Retail"/>
    <m/>
    <s v="Emissions"/>
    <x v="1"/>
    <x v="22"/>
    <m/>
    <m/>
    <n v="16.487703358116399"/>
    <n v="17.935569981037418"/>
    <n v="18.752030943450535"/>
    <n v="21.71906015132452"/>
    <n v="24.648660584560961"/>
    <n v="28.57536707487245"/>
    <n v="33.842615056291599"/>
    <n v="36.36591223421582"/>
    <n v="37.791241307225263"/>
    <n v="33.682353803346032"/>
  </r>
  <r>
    <x v="0"/>
    <x v="0"/>
    <x v="0"/>
    <s v="Road"/>
    <s v="HSDO - Retail"/>
    <m/>
    <s v="Emissions"/>
    <x v="1"/>
    <x v="23"/>
    <m/>
    <m/>
    <n v="2.5615981774134058"/>
    <n v="2.9283313770311006"/>
    <n v="2.9137550141620814"/>
    <n v="3.1759159085433444"/>
    <n v="3.6355814277340057"/>
    <n v="4.0054717544012055"/>
    <n v="4.6670891947416537"/>
    <n v="5.3576872361921337"/>
    <n v="5.7308755404941154"/>
    <n v="5.7556063499966585"/>
  </r>
  <r>
    <x v="0"/>
    <x v="0"/>
    <x v="0"/>
    <s v="Road"/>
    <s v="HSDO - Retail"/>
    <m/>
    <s v="Emissions"/>
    <x v="1"/>
    <x v="24"/>
    <m/>
    <m/>
    <n v="2.6715736259196445"/>
    <n v="2.7811797213308442"/>
    <n v="2.6606033774654483"/>
    <n v="2.7746937767465463"/>
    <n v="3.2708233740687693"/>
    <n v="4.5454049601691704"/>
    <n v="5.1800747936578224"/>
    <n v="5.5767892358722371"/>
    <n v="6.1272864559542501"/>
    <n v="6.0956170232773763"/>
  </r>
  <r>
    <x v="0"/>
    <x v="0"/>
    <x v="0"/>
    <s v="Road"/>
    <s v="HSDO - Retail"/>
    <m/>
    <s v="Emissions"/>
    <x v="1"/>
    <x v="25"/>
    <m/>
    <m/>
    <n v="105.74356370527519"/>
    <n v="119.73192091469062"/>
    <n v="131.30580033868696"/>
    <n v="144.01842693349695"/>
    <n v="165.27499315534774"/>
    <n v="187.18543803374129"/>
    <n v="196.58062259520614"/>
    <n v="208.41754724110663"/>
    <n v="237.91475898511521"/>
    <n v="236.39774550407526"/>
  </r>
  <r>
    <x v="0"/>
    <x v="0"/>
    <x v="0"/>
    <s v="Road"/>
    <s v="HSDO - Retail"/>
    <m/>
    <s v="Emissions"/>
    <x v="1"/>
    <x v="26"/>
    <m/>
    <m/>
    <n v="28.939881174241549"/>
    <n v="34.684596425207751"/>
    <n v="35.004688386165938"/>
    <n v="35.051649858598836"/>
    <n v="38.26996049332822"/>
    <n v="39.711354266366463"/>
    <n v="39.9217561625154"/>
    <n v="37.404322932641598"/>
    <n v="32.665819701205116"/>
    <n v="30.145392623599424"/>
  </r>
  <r>
    <x v="0"/>
    <x v="0"/>
    <x v="0"/>
    <s v="Road"/>
    <s v="HSDO - Retail"/>
    <m/>
    <s v="Emissions"/>
    <x v="1"/>
    <x v="27"/>
    <m/>
    <m/>
    <n v="164.01514169482235"/>
    <n v="181.63094409148911"/>
    <n v="186.9483074825514"/>
    <n v="191.26146003994063"/>
    <n v="211.67709677760715"/>
    <n v="221.92457530408063"/>
    <n v="235.09052867070693"/>
    <n v="241.66463926939929"/>
    <n v="243.13146603542023"/>
    <n v="237.64749731832299"/>
  </r>
  <r>
    <x v="0"/>
    <x v="0"/>
    <x v="0"/>
    <s v="Road"/>
    <s v="HSDO - Retail"/>
    <m/>
    <s v="Emissions"/>
    <x v="1"/>
    <x v="28"/>
    <m/>
    <m/>
    <n v="252.54009098445195"/>
    <n v="285.32138629825062"/>
    <n v="305.40524750004187"/>
    <n v="319.86800341872708"/>
    <n v="346.40089186118286"/>
    <n v="382.22524500893587"/>
    <n v="429.98171948676406"/>
    <n v="490.85635248501114"/>
    <n v="554.00711278254823"/>
    <n v="570.85082589600279"/>
  </r>
  <r>
    <x v="0"/>
    <x v="0"/>
    <x v="0"/>
    <s v="Road"/>
    <s v="HSDO - Retail"/>
    <m/>
    <s v="Emissions"/>
    <x v="1"/>
    <x v="29"/>
    <m/>
    <m/>
    <n v="3.2137293870691921"/>
    <n v="3.0571744419834368"/>
    <n v="2.628660692757351"/>
    <n v="3.0245785678524322"/>
    <n v="4.1518158789825463"/>
    <n v="5.4280146592994676"/>
    <n v="5.6065969216278644"/>
    <n v="5.4638332675372085"/>
    <n v="5.9721899538856187"/>
    <n v="5.7623182286161931"/>
  </r>
  <r>
    <x v="0"/>
    <x v="0"/>
    <x v="0"/>
    <s v="Road"/>
    <s v="HSDO - Retail"/>
    <m/>
    <s v="Emissions"/>
    <x v="1"/>
    <x v="30"/>
    <m/>
    <m/>
    <n v="345.1658258761808"/>
    <n v="379.69834670097737"/>
    <n v="418.33598404374038"/>
    <n v="484.86564406455204"/>
    <n v="540.76066121655674"/>
    <n v="605.8404154530233"/>
    <n v="672.34451444125864"/>
    <n v="743.70464667743147"/>
    <n v="693.3889415175023"/>
    <n v="636.03408080426266"/>
  </r>
  <r>
    <x v="0"/>
    <x v="0"/>
    <x v="0"/>
    <s v="Road"/>
    <s v="HSDO - Retail"/>
    <m/>
    <s v="Emissions"/>
    <x v="1"/>
    <x v="31"/>
    <m/>
    <m/>
    <n v="0"/>
    <n v="0"/>
    <n v="0"/>
    <n v="0"/>
    <n v="0"/>
    <n v="0"/>
    <n v="0"/>
    <n v="0"/>
    <n v="0"/>
    <n v="212.2481733574717"/>
  </r>
  <r>
    <x v="0"/>
    <x v="0"/>
    <x v="0"/>
    <s v="Road"/>
    <s v="HSDO - Retail"/>
    <m/>
    <s v="Emissions"/>
    <x v="1"/>
    <x v="32"/>
    <m/>
    <m/>
    <n v="4.3149272852268235"/>
    <n v="4.9696100782039068"/>
    <n v="5.021677034081196"/>
    <n v="5.556140029201682"/>
    <n v="6.5961229559956376"/>
    <n v="7.5533648599510759"/>
    <n v="7.9743129898973466"/>
    <n v="8.3134381898521674"/>
    <n v="8.707175136358714"/>
    <n v="8.7632822626455429"/>
  </r>
  <r>
    <x v="0"/>
    <x v="0"/>
    <x v="0"/>
    <s v="Road"/>
    <s v="HSDO - Retail"/>
    <m/>
    <s v="Emissions"/>
    <x v="1"/>
    <x v="33"/>
    <m/>
    <m/>
    <n v="303.31449601196385"/>
    <n v="319.67622256480223"/>
    <n v="328.44651596879515"/>
    <n v="364.26634314524637"/>
    <n v="408.04336751431805"/>
    <n v="438.17712376832418"/>
    <n v="462.72085798314691"/>
    <n v="498.217600147322"/>
    <n v="524.32248206765632"/>
    <n v="527.10166970361877"/>
  </r>
  <r>
    <x v="0"/>
    <x v="0"/>
    <x v="0"/>
    <s v="Road"/>
    <s v="HSDO - Retail"/>
    <m/>
    <s v="Emissions"/>
    <x v="1"/>
    <x v="34"/>
    <m/>
    <m/>
    <n v="24.206437900582642"/>
    <n v="28.137497700063637"/>
    <n v="30.399690705524758"/>
    <n v="32.064985961577079"/>
    <n v="36.767994697949995"/>
    <n v="40.173734604038032"/>
    <n v="42.724833315338927"/>
    <n v="50.505973673078159"/>
    <n v="53.581846164554975"/>
    <n v="54.052855121958622"/>
  </r>
  <r>
    <x v="0"/>
    <x v="0"/>
    <x v="0"/>
    <s v="Road"/>
    <s v="HSDO - Retail"/>
    <m/>
    <s v="Emissions"/>
    <x v="1"/>
    <x v="35"/>
    <m/>
    <m/>
    <n v="183.64158326693192"/>
    <n v="195.55345338235978"/>
    <n v="203.78692448477344"/>
    <n v="224.49315284630973"/>
    <n v="242.73235204838295"/>
    <n v="268.69482597715444"/>
    <n v="286.59680414887458"/>
    <n v="307.4600667927499"/>
    <n v="310.86908029421335"/>
    <n v="302.87679080513948"/>
  </r>
  <r>
    <x v="0"/>
    <x v="0"/>
    <x v="0"/>
    <s v="Railways"/>
    <s v="HSDO"/>
    <m/>
    <s v="Emissions"/>
    <x v="1"/>
    <x v="0"/>
    <s v="Transport"/>
    <m/>
    <n v="31.480989075"/>
    <n v="32.969172849999993"/>
    <n v="34.819967025000004"/>
    <n v="35.537737537500007"/>
    <n v="36.984565525000008"/>
    <n v="37.545300037500006"/>
    <n v="38.282789275000006"/>
    <n v="38.499159900000002"/>
    <n v="38.895675799999999"/>
    <n v="39.71850825686807"/>
  </r>
  <r>
    <x v="0"/>
    <x v="0"/>
    <x v="0"/>
    <s v="Railways"/>
    <s v="HSDO"/>
    <m/>
    <s v="Emissions"/>
    <x v="1"/>
    <x v="1"/>
    <m/>
    <m/>
    <n v="0"/>
    <n v="0"/>
    <n v="0"/>
    <n v="0"/>
    <n v="0"/>
    <n v="0"/>
    <n v="0"/>
    <n v="0"/>
    <n v="0"/>
    <n v="0"/>
  </r>
  <r>
    <x v="0"/>
    <x v="0"/>
    <x v="0"/>
    <s v="Railways"/>
    <s v="HSDO"/>
    <m/>
    <s v="Emissions"/>
    <x v="1"/>
    <x v="2"/>
    <m/>
    <m/>
    <n v="0"/>
    <n v="0"/>
    <n v="0"/>
    <n v="0"/>
    <n v="0"/>
    <n v="0"/>
    <n v="0"/>
    <n v="0"/>
    <n v="0"/>
    <n v="0"/>
  </r>
  <r>
    <x v="0"/>
    <x v="0"/>
    <x v="0"/>
    <s v="Railways"/>
    <s v="HSDO"/>
    <m/>
    <s v="Emissions"/>
    <x v="1"/>
    <x v="3"/>
    <m/>
    <m/>
    <n v="8.1709132125000004"/>
    <n v="11.724298837500003"/>
    <n v="11.83641005"/>
    <n v="11.800273924999999"/>
    <n v="12.171093024999999"/>
    <n v="13.569025712500002"/>
    <n v="14.255299800000003"/>
    <n v="14.31293915"/>
    <n v="14.912441925000001"/>
    <n v="15.382123499834274"/>
  </r>
  <r>
    <x v="0"/>
    <x v="0"/>
    <x v="0"/>
    <s v="Railways"/>
    <s v="HSDO"/>
    <m/>
    <s v="Emissions"/>
    <x v="1"/>
    <x v="4"/>
    <m/>
    <m/>
    <n v="17.225064699999997"/>
    <n v="19.2805856375"/>
    <n v="18.698526350000002"/>
    <n v="20.954402025"/>
    <n v="22.568794562500003"/>
    <n v="23.700970587500002"/>
    <n v="23.972036137500002"/>
    <n v="24.473792925000001"/>
    <n v="25.413421400000004"/>
    <n v="26.12295128271581"/>
  </r>
  <r>
    <x v="0"/>
    <x v="0"/>
    <x v="0"/>
    <s v="Railways"/>
    <s v="HSDO"/>
    <m/>
    <s v="Emissions"/>
    <x v="1"/>
    <x v="5"/>
    <m/>
    <m/>
    <n v="0"/>
    <n v="0"/>
    <n v="0"/>
    <n v="0"/>
    <n v="0"/>
    <n v="0"/>
    <n v="0"/>
    <n v="0"/>
    <n v="0"/>
    <n v="0"/>
  </r>
  <r>
    <x v="0"/>
    <x v="0"/>
    <x v="0"/>
    <s v="Railways"/>
    <s v="HSDO"/>
    <m/>
    <s v="Emissions"/>
    <x v="1"/>
    <x v="6"/>
    <m/>
    <m/>
    <n v="3.5216661375"/>
    <n v="2.8759448125000007"/>
    <n v="2.8866072000000003"/>
    <n v="4.0453722750000001"/>
    <n v="4.4520152125000001"/>
    <n v="4.3534215874999997"/>
    <n v="4.8125734375000002"/>
    <n v="5.2004791250000002"/>
    <n v="5.6281791625000004"/>
    <n v="5.8474732798293312"/>
  </r>
  <r>
    <x v="0"/>
    <x v="0"/>
    <x v="0"/>
    <s v="Railways"/>
    <s v="HSDO"/>
    <m/>
    <s v="Emissions"/>
    <x v="1"/>
    <x v="7"/>
    <m/>
    <m/>
    <n v="0"/>
    <n v="0"/>
    <n v="0"/>
    <n v="0"/>
    <n v="0"/>
    <n v="0"/>
    <n v="0"/>
    <n v="0"/>
    <n v="0"/>
    <n v="0"/>
  </r>
  <r>
    <x v="0"/>
    <x v="0"/>
    <x v="0"/>
    <s v="Railways"/>
    <s v="HSDO"/>
    <m/>
    <s v="Emissions"/>
    <x v="1"/>
    <x v="8"/>
    <m/>
    <m/>
    <n v="0"/>
    <n v="0.10479476250000001"/>
    <n v="3.4931587500000007E-2"/>
    <n v="0"/>
    <n v="0"/>
    <n v="0"/>
    <n v="0"/>
    <n v="0"/>
    <n v="0"/>
    <n v="0"/>
  </r>
  <r>
    <x v="0"/>
    <x v="0"/>
    <x v="0"/>
    <s v="Railways"/>
    <s v="HSDO"/>
    <m/>
    <s v="Emissions"/>
    <x v="1"/>
    <x v="9"/>
    <m/>
    <m/>
    <n v="12.517955212500002"/>
    <n v="13.465926225"/>
    <n v="14.253113787500002"/>
    <n v="13.885417562500001"/>
    <n v="14.333193224999999"/>
    <n v="14.817774200000002"/>
    <n v="15.343041775000001"/>
    <n v="15.304853475000002"/>
    <n v="15.794966400000002"/>
    <n v="16.260515681652112"/>
  </r>
  <r>
    <x v="0"/>
    <x v="0"/>
    <x v="0"/>
    <s v="Railways"/>
    <s v="HSDO"/>
    <m/>
    <s v="Emissions"/>
    <x v="1"/>
    <x v="10"/>
    <m/>
    <m/>
    <n v="2.7586585500000003"/>
    <n v="1.6802852000000004"/>
    <n v="3.3099798250000005"/>
    <n v="4.0020089250000002"/>
    <n v="3.8790568750000003"/>
    <n v="3.9752860375000005"/>
    <n v="4.3771108250000008"/>
    <n v="4.9737137874999995"/>
    <n v="5.3605041625000007"/>
    <n v="5.5322181986559222"/>
  </r>
  <r>
    <x v="0"/>
    <x v="0"/>
    <x v="0"/>
    <s v="Railways"/>
    <s v="HSDO"/>
    <m/>
    <s v="Emissions"/>
    <x v="1"/>
    <x v="11"/>
    <m/>
    <m/>
    <n v="12.41744325"/>
    <n v="8.9560039875000008"/>
    <n v="13.913166537500002"/>
    <n v="18.079349462500002"/>
    <n v="19.481118825000003"/>
    <n v="20.857503675000004"/>
    <n v="23.226695100000001"/>
    <n v="24.653982812500001"/>
    <n v="26.181559425"/>
    <n v="27.075254074002302"/>
  </r>
  <r>
    <x v="0"/>
    <x v="0"/>
    <x v="0"/>
    <s v="Railways"/>
    <s v="HSDO"/>
    <m/>
    <s v="Emissions"/>
    <x v="1"/>
    <x v="12"/>
    <m/>
    <m/>
    <n v="4.1656475750000004"/>
    <n v="4.3147871625000009"/>
    <n v="4.1718933250000001"/>
    <n v="4.1211243"/>
    <n v="4.9710370375000004"/>
    <n v="5.3792414125000008"/>
    <n v="5.1715256125000009"/>
    <n v="5.1390031"/>
    <n v="5.3101366500000013"/>
    <n v="5.4561284065985154"/>
  </r>
  <r>
    <x v="0"/>
    <x v="0"/>
    <x v="0"/>
    <s v="Railways"/>
    <s v="HSDO"/>
    <m/>
    <s v="Emissions"/>
    <x v="1"/>
    <x v="13"/>
    <m/>
    <m/>
    <n v="8.9225000000000016E-3"/>
    <n v="1.3383750000000002E-3"/>
    <n v="0"/>
    <n v="0"/>
    <n v="0"/>
    <n v="0"/>
    <n v="3.4128562500000008E-2"/>
    <n v="3.3325537500000002E-2"/>
    <n v="3.8902100000000002E-2"/>
    <n v="4.2857257578873355E-2"/>
  </r>
  <r>
    <x v="0"/>
    <x v="0"/>
    <x v="0"/>
    <s v="Railways"/>
    <s v="HSDO"/>
    <m/>
    <s v="Emissions"/>
    <x v="1"/>
    <x v="14"/>
    <m/>
    <m/>
    <n v="1.5646496000000001"/>
    <n v="1.6695335875000004"/>
    <n v="1.8373658125000003"/>
    <n v="1.9727647500000003"/>
    <n v="2.1459504750000002"/>
    <n v="2.1113311750000001"/>
    <n v="2.4910281625000001"/>
    <n v="2.6759023625000005"/>
    <n v="2.8038956250000004"/>
    <n v="2.8912304996323841"/>
  </r>
  <r>
    <x v="0"/>
    <x v="0"/>
    <x v="0"/>
    <s v="Railways"/>
    <s v="HSDO"/>
    <m/>
    <s v="Emissions"/>
    <x v="1"/>
    <x v="15"/>
    <m/>
    <m/>
    <n v="3.8812875000000004"/>
    <n v="4.8338089875000003"/>
    <n v="6.3350642250000009"/>
    <n v="5.0727981499999997"/>
    <n v="4.7558709500000003"/>
    <n v="4.7076002250000002"/>
    <n v="4.4607146500000008"/>
    <n v="4.6686089000000006"/>
    <n v="4.8421069125000002"/>
    <n v="4.9552796082826989"/>
  </r>
  <r>
    <x v="0"/>
    <x v="0"/>
    <x v="0"/>
    <s v="Railways"/>
    <s v="HSDO"/>
    <m/>
    <s v="Emissions"/>
    <x v="1"/>
    <x v="16"/>
    <m/>
    <m/>
    <n v="30.226753250000002"/>
    <n v="27.391138137500004"/>
    <n v="31.397474475000003"/>
    <n v="35.353264850000009"/>
    <n v="35.806929362500007"/>
    <n v="37.010128487500005"/>
    <n v="38.061377437500006"/>
    <n v="42.154797375000001"/>
    <n v="43.617373574999995"/>
    <n v="44.443702503487913"/>
  </r>
  <r>
    <x v="0"/>
    <x v="0"/>
    <x v="0"/>
    <s v="Railways"/>
    <s v="HSDO"/>
    <m/>
    <s v="Emissions"/>
    <x v="1"/>
    <x v="17"/>
    <m/>
    <m/>
    <n v="5.5461367750000008"/>
    <n v="5.2593676250000012"/>
    <n v="5.5192354375000008"/>
    <n v="5.7620612749999998"/>
    <n v="5.9931540249999999"/>
    <n v="6.8415053250000009"/>
    <n v="7.7234498375000005"/>
    <n v="7.6903027500000007"/>
    <n v="7.3594118374999997"/>
    <n v="7.4041360423975613"/>
  </r>
  <r>
    <x v="0"/>
    <x v="0"/>
    <x v="0"/>
    <s v="Railways"/>
    <s v="HSDO"/>
    <m/>
    <s v="Emissions"/>
    <x v="1"/>
    <x v="18"/>
    <m/>
    <m/>
    <n v="0"/>
    <n v="0"/>
    <n v="0"/>
    <n v="0"/>
    <n v="0"/>
    <n v="0"/>
    <n v="0"/>
    <n v="0"/>
    <n v="0"/>
    <n v="0"/>
  </r>
  <r>
    <x v="0"/>
    <x v="0"/>
    <x v="0"/>
    <s v="Railways"/>
    <s v="HSDO"/>
    <m/>
    <s v="Emissions"/>
    <x v="1"/>
    <x v="19"/>
    <m/>
    <m/>
    <n v="25.522052837500002"/>
    <n v="26.034516625000006"/>
    <n v="28.301768487500002"/>
    <n v="29.536285587500004"/>
    <n v="30.801496087499999"/>
    <n v="31.695798262500006"/>
    <n v="29.442420887499999"/>
    <n v="28.557710400000005"/>
    <n v="29.205528512500003"/>
    <n v="29.949051112924632"/>
  </r>
  <r>
    <x v="0"/>
    <x v="0"/>
    <x v="0"/>
    <s v="Railways"/>
    <s v="HSDO"/>
    <m/>
    <s v="Emissions"/>
    <x v="1"/>
    <x v="20"/>
    <m/>
    <m/>
    <n v="18.489873687500001"/>
    <n v="18.762233000000005"/>
    <n v="23.372488750000006"/>
    <n v="26.817376775000003"/>
    <n v="29.4707052125"/>
    <n v="30.843833350000001"/>
    <n v="33.001784587500005"/>
    <n v="34.43246285"/>
    <n v="36.278037362500008"/>
    <n v="37.45488234279749"/>
  </r>
  <r>
    <x v="0"/>
    <x v="0"/>
    <x v="0"/>
    <s v="Railways"/>
    <s v="HSDO"/>
    <m/>
    <s v="Emissions"/>
    <x v="1"/>
    <x v="21"/>
    <m/>
    <m/>
    <n v="0"/>
    <n v="0"/>
    <n v="0"/>
    <n v="0"/>
    <n v="0"/>
    <n v="0"/>
    <n v="0"/>
    <n v="0"/>
    <n v="0"/>
    <n v="0"/>
  </r>
  <r>
    <x v="0"/>
    <x v="0"/>
    <x v="0"/>
    <s v="Railways"/>
    <s v="HSDO"/>
    <m/>
    <s v="Emissions"/>
    <x v="1"/>
    <x v="22"/>
    <m/>
    <m/>
    <n v="0"/>
    <n v="0"/>
    <n v="0"/>
    <n v="0"/>
    <n v="0"/>
    <n v="0"/>
    <n v="0"/>
    <n v="0"/>
    <n v="0"/>
    <n v="0"/>
  </r>
  <r>
    <x v="0"/>
    <x v="0"/>
    <x v="0"/>
    <s v="Railways"/>
    <s v="HSDO"/>
    <m/>
    <s v="Emissions"/>
    <x v="1"/>
    <x v="23"/>
    <m/>
    <m/>
    <n v="0"/>
    <n v="0"/>
    <n v="0"/>
    <n v="0"/>
    <n v="0"/>
    <n v="0"/>
    <n v="0"/>
    <n v="0"/>
    <n v="0"/>
    <n v="0"/>
  </r>
  <r>
    <x v="0"/>
    <x v="0"/>
    <x v="0"/>
    <s v="Railways"/>
    <s v="HSDO"/>
    <m/>
    <s v="Emissions"/>
    <x v="1"/>
    <x v="24"/>
    <m/>
    <m/>
    <n v="0"/>
    <n v="0"/>
    <n v="0"/>
    <n v="0"/>
    <n v="0"/>
    <n v="0"/>
    <n v="0"/>
    <n v="2.6767500000000003E-3"/>
    <n v="3.5690000000000006E-3"/>
    <n v="3.6319709812604531E-3"/>
  </r>
  <r>
    <x v="0"/>
    <x v="0"/>
    <x v="0"/>
    <s v="Railways"/>
    <s v="HSDO"/>
    <m/>
    <s v="Emissions"/>
    <x v="1"/>
    <x v="25"/>
    <m/>
    <m/>
    <n v="19.784171537499997"/>
    <n v="21.659948712499997"/>
    <n v="19.501016000000003"/>
    <n v="20.5228207"/>
    <n v="20.043013262500001"/>
    <n v="20.780011762500003"/>
    <n v="18.635265825000001"/>
    <n v="19.688433112500004"/>
    <n v="21.170861875000003"/>
    <n v="21.833775152396274"/>
  </r>
  <r>
    <x v="0"/>
    <x v="0"/>
    <x v="0"/>
    <s v="Railways"/>
    <s v="HSDO"/>
    <m/>
    <s v="Emissions"/>
    <x v="1"/>
    <x v="26"/>
    <m/>
    <m/>
    <n v="1.3383750000000002E-4"/>
    <n v="0"/>
    <n v="0"/>
    <n v="0"/>
    <n v="0"/>
    <n v="0"/>
    <n v="0"/>
    <n v="0"/>
    <n v="0"/>
    <n v="0"/>
  </r>
  <r>
    <x v="0"/>
    <x v="0"/>
    <x v="0"/>
    <s v="Railways"/>
    <s v="HSDO"/>
    <m/>
    <s v="Emissions"/>
    <x v="1"/>
    <x v="27"/>
    <m/>
    <m/>
    <n v="11.059884875"/>
    <n v="12.245595900000001"/>
    <n v="12.325407662500002"/>
    <n v="12.517509087500002"/>
    <n v="12.4050855875"/>
    <n v="12.5313389625"/>
    <n v="12.3616330125"/>
    <n v="12.671779112500001"/>
    <n v="13.9240519875"/>
    <n v="14.550583743674691"/>
  </r>
  <r>
    <x v="0"/>
    <x v="0"/>
    <x v="0"/>
    <s v="Railways"/>
    <s v="HSDO"/>
    <m/>
    <s v="Emissions"/>
    <x v="1"/>
    <x v="28"/>
    <m/>
    <m/>
    <n v="22.864040087500001"/>
    <n v="24.656168825000002"/>
    <n v="27.847167112500003"/>
    <n v="29.648218350000004"/>
    <n v="32.389522637500001"/>
    <n v="34.676760899999998"/>
    <n v="36.838861100000003"/>
    <n v="39.866845312500004"/>
    <n v="42.10130698750001"/>
    <n v="43.322694660121883"/>
  </r>
  <r>
    <x v="0"/>
    <x v="0"/>
    <x v="0"/>
    <s v="Railways"/>
    <s v="HSDO"/>
    <m/>
    <s v="Emissions"/>
    <x v="1"/>
    <x v="29"/>
    <m/>
    <m/>
    <n v="9.2883225000000014E-2"/>
    <n v="6.9506275000000006E-2"/>
    <n v="1.2848399999999999E-2"/>
    <n v="0"/>
    <n v="0"/>
    <n v="0"/>
    <n v="0"/>
    <n v="0"/>
    <n v="0"/>
    <n v="0"/>
  </r>
  <r>
    <x v="0"/>
    <x v="0"/>
    <x v="0"/>
    <s v="Railways"/>
    <s v="HSDO"/>
    <m/>
    <s v="Emissions"/>
    <x v="1"/>
    <x v="30"/>
    <m/>
    <m/>
    <n v="14.193065362500001"/>
    <n v="13.924542725000004"/>
    <n v="14.162371962500002"/>
    <n v="14.952102437499999"/>
    <n v="14.388914237500002"/>
    <n v="14.212025675000001"/>
    <n v="15.0451641125"/>
    <n v="15.605407887500002"/>
    <n v="16.13848265"/>
    <n v="16.571049200549883"/>
  </r>
  <r>
    <x v="0"/>
    <x v="0"/>
    <x v="0"/>
    <s v="Railways"/>
    <s v="HSDO"/>
    <m/>
    <s v="Emissions"/>
    <x v="1"/>
    <x v="31"/>
    <m/>
    <m/>
    <n v="0"/>
    <n v="0"/>
    <n v="0"/>
    <n v="0"/>
    <n v="0"/>
    <n v="0"/>
    <n v="0"/>
    <n v="0"/>
    <n v="0"/>
    <n v="0"/>
  </r>
  <r>
    <x v="0"/>
    <x v="0"/>
    <x v="0"/>
    <s v="Railways"/>
    <s v="HSDO"/>
    <m/>
    <s v="Emissions"/>
    <x v="1"/>
    <x v="32"/>
    <m/>
    <m/>
    <n v="0"/>
    <n v="0"/>
    <n v="0"/>
    <n v="0"/>
    <n v="2.9444250000000001E-3"/>
    <n v="3.5243875000000005E-3"/>
    <n v="3.5243875000000005E-3"/>
    <n v="2.2306250000000004E-3"/>
    <n v="1.7845000000000003E-3"/>
    <n v="1.8159854906302265E-3"/>
  </r>
  <r>
    <x v="0"/>
    <x v="0"/>
    <x v="0"/>
    <s v="Railways"/>
    <s v="HSDO"/>
    <m/>
    <s v="Emissions"/>
    <x v="1"/>
    <x v="33"/>
    <m/>
    <m/>
    <n v="53.830334749999999"/>
    <n v="56.897131837500012"/>
    <n v="56.995457787500001"/>
    <n v="60.802777762500007"/>
    <n v="66.285877075000016"/>
    <n v="70.642198475000001"/>
    <n v="74.932894887500012"/>
    <n v="76.909987049999998"/>
    <n v="78.048631887500008"/>
    <n v="79.712501512664744"/>
  </r>
  <r>
    <x v="0"/>
    <x v="0"/>
    <x v="0"/>
    <s v="Railways"/>
    <s v="HSDO"/>
    <m/>
    <s v="Emissions"/>
    <x v="1"/>
    <x v="34"/>
    <m/>
    <m/>
    <n v="0"/>
    <n v="1.05731625E-2"/>
    <n v="3.5243875000000005E-3"/>
    <n v="0"/>
    <n v="0"/>
    <n v="0"/>
    <n v="0"/>
    <n v="0"/>
    <n v="1.3383750000000002E-3"/>
    <n v="1.8159854906302265E-3"/>
  </r>
  <r>
    <x v="0"/>
    <x v="0"/>
    <x v="0"/>
    <s v="Railways"/>
    <s v="HSDO"/>
    <m/>
    <s v="Emissions"/>
    <x v="1"/>
    <x v="35"/>
    <m/>
    <m/>
    <n v="24.444304062499999"/>
    <n v="23.385917112500003"/>
    <n v="23.731485537500003"/>
    <n v="25.351410025000003"/>
    <n v="25.871948675000006"/>
    <n v="27.913015162500002"/>
    <n v="28.424006737500001"/>
    <n v="30.578121300000006"/>
    <n v="32.308283275000001"/>
    <n v="33.215827412019351"/>
  </r>
  <r>
    <x v="0"/>
    <x v="0"/>
    <x v="0"/>
    <s v="Railways"/>
    <s v="LDO"/>
    <m/>
    <s v="Emissions"/>
    <x v="1"/>
    <x v="0"/>
    <s v="Transport"/>
    <m/>
    <n v="2.7519999999999997E-3"/>
    <n v="0"/>
    <n v="0"/>
    <n v="0"/>
    <n v="0"/>
    <n v="0"/>
    <n v="0"/>
    <n v="0"/>
    <n v="0"/>
    <n v="0"/>
  </r>
  <r>
    <x v="0"/>
    <x v="0"/>
    <x v="0"/>
    <s v="Railways"/>
    <s v="LDO"/>
    <m/>
    <s v="Emissions"/>
    <x v="1"/>
    <x v="1"/>
    <m/>
    <m/>
    <n v="0"/>
    <n v="0"/>
    <n v="0"/>
    <n v="0"/>
    <n v="0"/>
    <n v="0"/>
    <n v="0"/>
    <n v="0"/>
    <n v="0"/>
    <n v="0"/>
  </r>
  <r>
    <x v="0"/>
    <x v="0"/>
    <x v="0"/>
    <s v="Railways"/>
    <s v="LDO"/>
    <m/>
    <s v="Emissions"/>
    <x v="1"/>
    <x v="2"/>
    <m/>
    <m/>
    <n v="0"/>
    <n v="0"/>
    <n v="0"/>
    <n v="0"/>
    <n v="0"/>
    <n v="0"/>
    <n v="0"/>
    <n v="0"/>
    <n v="0"/>
    <n v="0"/>
  </r>
  <r>
    <x v="0"/>
    <x v="0"/>
    <x v="0"/>
    <s v="Railways"/>
    <s v="LDO"/>
    <m/>
    <s v="Emissions"/>
    <x v="1"/>
    <x v="3"/>
    <m/>
    <m/>
    <n v="0"/>
    <n v="0"/>
    <n v="0"/>
    <n v="0"/>
    <n v="0"/>
    <n v="0"/>
    <n v="0"/>
    <n v="0"/>
    <n v="0"/>
    <n v="0"/>
  </r>
  <r>
    <x v="0"/>
    <x v="0"/>
    <x v="0"/>
    <s v="Railways"/>
    <s v="LDO"/>
    <m/>
    <s v="Emissions"/>
    <x v="1"/>
    <x v="4"/>
    <m/>
    <m/>
    <n v="1.1008000000000001E-3"/>
    <n v="0"/>
    <n v="0"/>
    <n v="0"/>
    <n v="0"/>
    <n v="0"/>
    <n v="0"/>
    <n v="0"/>
    <n v="0"/>
    <n v="0"/>
  </r>
  <r>
    <x v="0"/>
    <x v="0"/>
    <x v="0"/>
    <s v="Railways"/>
    <s v="LDO"/>
    <m/>
    <s v="Emissions"/>
    <x v="1"/>
    <x v="5"/>
    <m/>
    <m/>
    <n v="0"/>
    <n v="0"/>
    <n v="0"/>
    <n v="0"/>
    <n v="0"/>
    <n v="0"/>
    <n v="0"/>
    <n v="0"/>
    <n v="0"/>
    <n v="0"/>
  </r>
  <r>
    <x v="0"/>
    <x v="0"/>
    <x v="0"/>
    <s v="Railways"/>
    <s v="LDO"/>
    <m/>
    <s v="Emissions"/>
    <x v="1"/>
    <x v="6"/>
    <m/>
    <m/>
    <n v="0"/>
    <n v="0"/>
    <n v="0"/>
    <n v="0"/>
    <n v="0"/>
    <n v="0"/>
    <n v="0"/>
    <n v="0"/>
    <n v="4.9535999999999998E-3"/>
    <n v="6.6047999999999992E-3"/>
  </r>
  <r>
    <x v="0"/>
    <x v="0"/>
    <x v="0"/>
    <s v="Railways"/>
    <s v="LDO"/>
    <m/>
    <s v="Emissions"/>
    <x v="1"/>
    <x v="7"/>
    <m/>
    <m/>
    <n v="0"/>
    <n v="0"/>
    <n v="0"/>
    <n v="0"/>
    <n v="0"/>
    <n v="0"/>
    <n v="0"/>
    <n v="0"/>
    <n v="0"/>
    <n v="0"/>
  </r>
  <r>
    <x v="0"/>
    <x v="0"/>
    <x v="0"/>
    <s v="Railways"/>
    <s v="LDO"/>
    <m/>
    <s v="Emissions"/>
    <x v="1"/>
    <x v="8"/>
    <m/>
    <m/>
    <n v="0"/>
    <n v="0"/>
    <n v="0"/>
    <n v="0"/>
    <n v="0"/>
    <n v="0"/>
    <n v="0"/>
    <n v="0"/>
    <n v="0"/>
    <n v="0"/>
  </r>
  <r>
    <x v="0"/>
    <x v="0"/>
    <x v="0"/>
    <s v="Railways"/>
    <s v="LDO"/>
    <m/>
    <s v="Emissions"/>
    <x v="1"/>
    <x v="9"/>
    <m/>
    <m/>
    <n v="0"/>
    <n v="0"/>
    <n v="0"/>
    <n v="0"/>
    <n v="0"/>
    <n v="0"/>
    <n v="0"/>
    <n v="0"/>
    <n v="0"/>
    <n v="0"/>
  </r>
  <r>
    <x v="0"/>
    <x v="0"/>
    <x v="0"/>
    <s v="Railways"/>
    <s v="LDO"/>
    <m/>
    <s v="Emissions"/>
    <x v="1"/>
    <x v="10"/>
    <m/>
    <m/>
    <n v="0"/>
    <n v="0"/>
    <n v="0"/>
    <n v="0"/>
    <n v="0"/>
    <n v="0"/>
    <n v="0"/>
    <n v="0"/>
    <n v="0"/>
    <n v="0"/>
  </r>
  <r>
    <x v="0"/>
    <x v="0"/>
    <x v="0"/>
    <s v="Railways"/>
    <s v="LDO"/>
    <m/>
    <s v="Emissions"/>
    <x v="1"/>
    <x v="11"/>
    <m/>
    <m/>
    <n v="0"/>
    <n v="0"/>
    <n v="0"/>
    <n v="0"/>
    <n v="0"/>
    <n v="0"/>
    <n v="0"/>
    <n v="0"/>
    <n v="0"/>
    <n v="0"/>
  </r>
  <r>
    <x v="0"/>
    <x v="0"/>
    <x v="0"/>
    <s v="Railways"/>
    <s v="LDO"/>
    <m/>
    <s v="Emissions"/>
    <x v="1"/>
    <x v="12"/>
    <m/>
    <m/>
    <n v="0.20436180000000001"/>
    <n v="0.157404725"/>
    <n v="0.123643275"/>
    <n v="0.13996500000000001"/>
    <n v="0.10895985000000001"/>
    <n v="0.101629425"/>
    <n v="8.6399899999999988E-2"/>
    <n v="8.6209625000000012E-2"/>
    <n v="8.3640375000000017E-2"/>
    <n v="7.8873825000000022E-2"/>
  </r>
  <r>
    <x v="0"/>
    <x v="0"/>
    <x v="0"/>
    <s v="Railways"/>
    <s v="LDO"/>
    <m/>
    <s v="Emissions"/>
    <x v="1"/>
    <x v="13"/>
    <m/>
    <m/>
    <n v="0"/>
    <n v="0"/>
    <n v="0"/>
    <n v="0"/>
    <n v="0"/>
    <n v="0"/>
    <n v="0"/>
    <n v="0"/>
    <n v="0"/>
    <n v="0"/>
  </r>
  <r>
    <x v="0"/>
    <x v="0"/>
    <x v="0"/>
    <s v="Railways"/>
    <s v="LDO"/>
    <m/>
    <s v="Emissions"/>
    <x v="1"/>
    <x v="14"/>
    <m/>
    <m/>
    <n v="0"/>
    <n v="0"/>
    <n v="0"/>
    <n v="0"/>
    <n v="0"/>
    <n v="0"/>
    <n v="0"/>
    <n v="0"/>
    <n v="0"/>
    <n v="0"/>
  </r>
  <r>
    <x v="0"/>
    <x v="0"/>
    <x v="0"/>
    <s v="Railways"/>
    <s v="LDO"/>
    <m/>
    <s v="Emissions"/>
    <x v="1"/>
    <x v="15"/>
    <m/>
    <m/>
    <n v="0"/>
    <n v="0"/>
    <n v="0"/>
    <n v="0"/>
    <n v="0"/>
    <n v="0"/>
    <n v="0"/>
    <n v="0"/>
    <n v="0"/>
    <n v="0"/>
  </r>
  <r>
    <x v="0"/>
    <x v="0"/>
    <x v="0"/>
    <s v="Railways"/>
    <s v="LDO"/>
    <m/>
    <s v="Emissions"/>
    <x v="1"/>
    <x v="16"/>
    <m/>
    <m/>
    <n v="0"/>
    <n v="0"/>
    <n v="0"/>
    <n v="0"/>
    <n v="0"/>
    <n v="0"/>
    <n v="0"/>
    <n v="0"/>
    <n v="0"/>
    <n v="0"/>
  </r>
  <r>
    <x v="0"/>
    <x v="0"/>
    <x v="0"/>
    <s v="Railways"/>
    <s v="LDO"/>
    <m/>
    <s v="Emissions"/>
    <x v="1"/>
    <x v="17"/>
    <m/>
    <m/>
    <n v="0"/>
    <n v="0"/>
    <n v="0"/>
    <n v="0"/>
    <n v="0"/>
    <n v="0"/>
    <n v="0"/>
    <n v="0"/>
    <n v="0"/>
    <n v="0"/>
  </r>
  <r>
    <x v="0"/>
    <x v="0"/>
    <x v="0"/>
    <s v="Railways"/>
    <s v="LDO"/>
    <m/>
    <s v="Emissions"/>
    <x v="1"/>
    <x v="18"/>
    <m/>
    <m/>
    <n v="0"/>
    <n v="0"/>
    <n v="0"/>
    <n v="0"/>
    <n v="0"/>
    <n v="0"/>
    <n v="0"/>
    <n v="0"/>
    <n v="0"/>
    <n v="0"/>
  </r>
  <r>
    <x v="0"/>
    <x v="0"/>
    <x v="0"/>
    <s v="Railways"/>
    <s v="LDO"/>
    <m/>
    <s v="Emissions"/>
    <x v="1"/>
    <x v="19"/>
    <m/>
    <m/>
    <n v="0"/>
    <n v="0"/>
    <n v="0"/>
    <n v="0"/>
    <n v="0"/>
    <n v="0"/>
    <n v="0"/>
    <n v="0"/>
    <n v="0"/>
    <n v="0"/>
  </r>
  <r>
    <x v="0"/>
    <x v="0"/>
    <x v="0"/>
    <s v="Railways"/>
    <s v="LDO"/>
    <m/>
    <s v="Emissions"/>
    <x v="1"/>
    <x v="20"/>
    <m/>
    <m/>
    <n v="1.8439474999999997E-2"/>
    <n v="1.3670775000000003E-2"/>
    <n v="1.4123349999999998E-2"/>
    <n v="6.4188249999999995E-3"/>
    <n v="3.2018875000000002E-2"/>
    <n v="5.4956150000000002E-2"/>
    <n v="4.7480600000000012E-2"/>
    <n v="6.3027250000000007E-2"/>
    <n v="5.1515075E-2"/>
    <n v="5.8026350000000011E-2"/>
  </r>
  <r>
    <x v="0"/>
    <x v="0"/>
    <x v="0"/>
    <s v="Railways"/>
    <s v="LDO"/>
    <m/>
    <s v="Emissions"/>
    <x v="1"/>
    <x v="21"/>
    <m/>
    <m/>
    <n v="0"/>
    <n v="0"/>
    <n v="0"/>
    <n v="0"/>
    <n v="0"/>
    <n v="0"/>
    <n v="0"/>
    <n v="0"/>
    <n v="0"/>
    <n v="0"/>
  </r>
  <r>
    <x v="0"/>
    <x v="0"/>
    <x v="0"/>
    <s v="Railways"/>
    <s v="LDO"/>
    <m/>
    <s v="Emissions"/>
    <x v="1"/>
    <x v="22"/>
    <m/>
    <m/>
    <n v="0"/>
    <n v="0"/>
    <n v="0"/>
    <n v="0"/>
    <n v="0"/>
    <n v="0"/>
    <n v="0"/>
    <n v="0"/>
    <n v="0"/>
    <n v="0"/>
  </r>
  <r>
    <x v="0"/>
    <x v="0"/>
    <x v="0"/>
    <s v="Railways"/>
    <s v="LDO"/>
    <m/>
    <s v="Emissions"/>
    <x v="1"/>
    <x v="23"/>
    <m/>
    <m/>
    <n v="0"/>
    <n v="0"/>
    <n v="0"/>
    <n v="0"/>
    <n v="0"/>
    <n v="0"/>
    <n v="0"/>
    <n v="0"/>
    <n v="0"/>
    <n v="0"/>
  </r>
  <r>
    <x v="0"/>
    <x v="0"/>
    <x v="0"/>
    <s v="Railways"/>
    <s v="LDO"/>
    <m/>
    <s v="Emissions"/>
    <x v="1"/>
    <x v="24"/>
    <m/>
    <m/>
    <n v="0"/>
    <n v="0"/>
    <n v="0"/>
    <n v="0"/>
    <n v="0"/>
    <n v="0"/>
    <n v="0"/>
    <n v="0"/>
    <n v="0"/>
    <n v="0"/>
  </r>
  <r>
    <x v="0"/>
    <x v="0"/>
    <x v="0"/>
    <s v="Railways"/>
    <s v="LDO"/>
    <m/>
    <s v="Emissions"/>
    <x v="1"/>
    <x v="25"/>
    <m/>
    <m/>
    <n v="0"/>
    <n v="0"/>
    <n v="0"/>
    <n v="0"/>
    <n v="0"/>
    <n v="0"/>
    <n v="0"/>
    <n v="0"/>
    <n v="0"/>
    <n v="0"/>
  </r>
  <r>
    <x v="0"/>
    <x v="0"/>
    <x v="0"/>
    <s v="Railways"/>
    <s v="LDO"/>
    <m/>
    <s v="Emissions"/>
    <x v="1"/>
    <x v="26"/>
    <m/>
    <m/>
    <n v="0"/>
    <n v="0"/>
    <n v="0"/>
    <n v="0"/>
    <n v="0"/>
    <n v="0"/>
    <n v="0"/>
    <n v="0"/>
    <n v="0"/>
    <n v="0"/>
  </r>
  <r>
    <x v="0"/>
    <x v="0"/>
    <x v="0"/>
    <s v="Railways"/>
    <s v="LDO"/>
    <m/>
    <s v="Emissions"/>
    <x v="1"/>
    <x v="27"/>
    <m/>
    <m/>
    <n v="0.13438575"/>
    <n v="0.13913617499999997"/>
    <n v="0.11335445"/>
    <n v="0.10877065"/>
    <n v="0.104729725"/>
    <n v="9.9952425000000025E-2"/>
    <n v="8.8029599999999986E-2"/>
    <n v="9.3175625000000012E-2"/>
    <n v="6.9159050000000014E-2"/>
    <n v="5.0260550000000001E-2"/>
  </r>
  <r>
    <x v="0"/>
    <x v="0"/>
    <x v="0"/>
    <s v="Railways"/>
    <s v="LDO"/>
    <m/>
    <s v="Emissions"/>
    <x v="1"/>
    <x v="28"/>
    <m/>
    <m/>
    <n v="1.3209599999999998E-2"/>
    <n v="1.6511999999999995E-2"/>
    <n v="7.7056000000000017E-3"/>
    <n v="1.1008000000000001E-3"/>
    <n v="0"/>
    <n v="0"/>
    <n v="0"/>
    <n v="0"/>
    <n v="0"/>
    <n v="0"/>
  </r>
  <r>
    <x v="0"/>
    <x v="0"/>
    <x v="0"/>
    <s v="Railways"/>
    <s v="LDO"/>
    <m/>
    <s v="Emissions"/>
    <x v="1"/>
    <x v="29"/>
    <m/>
    <m/>
    <n v="0"/>
    <n v="0"/>
    <n v="0"/>
    <n v="0"/>
    <n v="0"/>
    <n v="0"/>
    <n v="0"/>
    <n v="0"/>
    <n v="0"/>
    <n v="0"/>
  </r>
  <r>
    <x v="0"/>
    <x v="0"/>
    <x v="0"/>
    <s v="Railways"/>
    <s v="LDO"/>
    <m/>
    <s v="Emissions"/>
    <x v="1"/>
    <x v="30"/>
    <m/>
    <m/>
    <n v="0"/>
    <n v="0"/>
    <n v="0"/>
    <n v="0"/>
    <n v="0"/>
    <n v="0"/>
    <n v="0"/>
    <n v="0"/>
    <n v="0"/>
    <n v="0"/>
  </r>
  <r>
    <x v="0"/>
    <x v="0"/>
    <x v="0"/>
    <s v="Railways"/>
    <s v="LDO"/>
    <m/>
    <s v="Emissions"/>
    <x v="1"/>
    <x v="31"/>
    <m/>
    <m/>
    <n v="0"/>
    <n v="0"/>
    <n v="0"/>
    <n v="0"/>
    <n v="0"/>
    <n v="0"/>
    <n v="0"/>
    <n v="0"/>
    <n v="0"/>
    <n v="0"/>
  </r>
  <r>
    <x v="0"/>
    <x v="0"/>
    <x v="0"/>
    <s v="Railways"/>
    <s v="LDO"/>
    <m/>
    <s v="Emissions"/>
    <x v="1"/>
    <x v="32"/>
    <m/>
    <m/>
    <n v="0"/>
    <n v="0"/>
    <n v="0"/>
    <n v="0"/>
    <n v="0"/>
    <n v="0"/>
    <n v="0"/>
    <n v="0"/>
    <n v="0"/>
    <n v="0"/>
  </r>
  <r>
    <x v="0"/>
    <x v="0"/>
    <x v="0"/>
    <s v="Railways"/>
    <s v="LDO"/>
    <m/>
    <s v="Emissions"/>
    <x v="1"/>
    <x v="33"/>
    <m/>
    <m/>
    <n v="0.32140565000000004"/>
    <n v="0.24877219999999997"/>
    <n v="0.22674759999999994"/>
    <n v="0.17500892500000004"/>
    <n v="0.15850445000000005"/>
    <n v="0.15298862500000002"/>
    <n v="0.14619247499999996"/>
    <n v="0.13298179999999998"/>
    <n v="0.12472687499999999"/>
    <n v="8.8042499999999996E-2"/>
  </r>
  <r>
    <x v="0"/>
    <x v="0"/>
    <x v="0"/>
    <s v="Railways"/>
    <s v="LDO"/>
    <m/>
    <s v="Emissions"/>
    <x v="1"/>
    <x v="34"/>
    <m/>
    <m/>
    <n v="0"/>
    <n v="0"/>
    <n v="0"/>
    <n v="0"/>
    <n v="0"/>
    <n v="0"/>
    <n v="0"/>
    <n v="0"/>
    <n v="0"/>
    <n v="0"/>
  </r>
  <r>
    <x v="0"/>
    <x v="0"/>
    <x v="0"/>
    <s v="Railways"/>
    <s v="LDO"/>
    <m/>
    <s v="Emissions"/>
    <x v="1"/>
    <x v="35"/>
    <m/>
    <m/>
    <n v="0.60506267499999988"/>
    <n v="0.60706755000000001"/>
    <n v="0.55925262499999984"/>
    <n v="0.50957902499999996"/>
    <n v="0.39841650000000006"/>
    <n v="0.14417792500000001"/>
    <n v="2.0911975000000003E-2"/>
    <n v="4.4032000000000003E-3"/>
    <n v="7.7055999999999991E-3"/>
    <n v="8.8064000000000007E-3"/>
  </r>
  <r>
    <x v="0"/>
    <x v="0"/>
    <x v="0"/>
    <s v="Railways"/>
    <s v="Furnace Oil"/>
    <m/>
    <s v="Emissions"/>
    <x v="1"/>
    <x v="0"/>
    <s v="Transport"/>
    <m/>
    <n v="0"/>
    <n v="0"/>
    <n v="0"/>
    <n v="0"/>
    <n v="3.0365554499999997E-3"/>
    <n v="5.5236131249999992E-3"/>
    <n v="2.9786818499999992E-3"/>
    <n v="3.4413692250000001E-3"/>
    <n v="9.8324834999999984E-4"/>
    <n v="0"/>
  </r>
  <r>
    <x v="0"/>
    <x v="0"/>
    <x v="0"/>
    <s v="Railways"/>
    <s v="Furnace Oil"/>
    <m/>
    <s v="Emissions"/>
    <x v="1"/>
    <x v="1"/>
    <m/>
    <m/>
    <n v="0"/>
    <n v="0"/>
    <n v="0"/>
    <n v="0"/>
    <n v="0"/>
    <n v="0"/>
    <n v="0"/>
    <n v="0"/>
    <n v="0"/>
    <n v="0"/>
  </r>
  <r>
    <x v="0"/>
    <x v="0"/>
    <x v="0"/>
    <s v="Railways"/>
    <s v="Furnace Oil"/>
    <m/>
    <s v="Emissions"/>
    <x v="1"/>
    <x v="2"/>
    <m/>
    <m/>
    <n v="0"/>
    <n v="0"/>
    <n v="0"/>
    <n v="0"/>
    <n v="0"/>
    <n v="0"/>
    <n v="0"/>
    <n v="0"/>
    <n v="0"/>
    <n v="0"/>
  </r>
  <r>
    <x v="0"/>
    <x v="0"/>
    <x v="0"/>
    <s v="Railways"/>
    <s v="Furnace Oil"/>
    <m/>
    <s v="Emissions"/>
    <x v="1"/>
    <x v="3"/>
    <m/>
    <m/>
    <n v="0"/>
    <n v="0"/>
    <n v="0"/>
    <n v="4.1632821000000004E-3"/>
    <n v="9.7143248999999997E-3"/>
    <n v="8.1532448249999993E-3"/>
    <n v="1.0292759475E-2"/>
    <n v="6.9966770999999994E-3"/>
    <n v="1.1795965949999999E-2"/>
    <n v="3.46940175E-3"/>
  </r>
  <r>
    <x v="0"/>
    <x v="0"/>
    <x v="0"/>
    <s v="Railways"/>
    <s v="Furnace Oil"/>
    <m/>
    <s v="Emissions"/>
    <x v="1"/>
    <x v="4"/>
    <m/>
    <m/>
    <n v="0"/>
    <n v="0"/>
    <n v="0"/>
    <n v="5.4824384699999999E-2"/>
    <n v="4.6380566174999992E-2"/>
    <n v="3.6435349724999996E-2"/>
    <n v="3.4180087874999994E-2"/>
    <n v="1.8102379799999999E-2"/>
    <n v="1.4343308624999999E-2"/>
    <n v="1.0641809625E-2"/>
  </r>
  <r>
    <x v="0"/>
    <x v="0"/>
    <x v="0"/>
    <s v="Railways"/>
    <s v="Furnace Oil"/>
    <m/>
    <s v="Emissions"/>
    <x v="1"/>
    <x v="5"/>
    <m/>
    <m/>
    <n v="0"/>
    <n v="0"/>
    <n v="0"/>
    <n v="0"/>
    <n v="0"/>
    <n v="0"/>
    <n v="0"/>
    <n v="0"/>
    <n v="0"/>
    <n v="0"/>
  </r>
  <r>
    <x v="0"/>
    <x v="0"/>
    <x v="0"/>
    <s v="Railways"/>
    <s v="Furnace Oil"/>
    <m/>
    <s v="Emissions"/>
    <x v="1"/>
    <x v="6"/>
    <m/>
    <m/>
    <n v="0"/>
    <n v="0"/>
    <n v="0"/>
    <n v="2.6025034499999999E-3"/>
    <n v="5.5525499249999997E-3"/>
    <n v="4.6850487750000006E-3"/>
    <n v="4.1644878E-3"/>
    <n v="4.1644878E-3"/>
    <n v="2.6028048749999998E-3"/>
    <n v="5.20560975E-4"/>
  </r>
  <r>
    <x v="0"/>
    <x v="0"/>
    <x v="0"/>
    <s v="Railways"/>
    <s v="Furnace Oil"/>
    <m/>
    <s v="Emissions"/>
    <x v="1"/>
    <x v="7"/>
    <m/>
    <m/>
    <n v="0"/>
    <n v="0"/>
    <n v="0"/>
    <n v="0"/>
    <n v="0"/>
    <n v="0"/>
    <n v="0"/>
    <n v="0"/>
    <n v="0"/>
    <n v="0"/>
  </r>
  <r>
    <x v="0"/>
    <x v="0"/>
    <x v="0"/>
    <s v="Railways"/>
    <s v="Furnace Oil"/>
    <m/>
    <s v="Emissions"/>
    <x v="1"/>
    <x v="8"/>
    <m/>
    <m/>
    <n v="0"/>
    <n v="0"/>
    <n v="0"/>
    <n v="0"/>
    <n v="0"/>
    <n v="0"/>
    <n v="0"/>
    <n v="0"/>
    <n v="0"/>
    <n v="0"/>
  </r>
  <r>
    <x v="0"/>
    <x v="0"/>
    <x v="0"/>
    <s v="Railways"/>
    <s v="Furnace Oil"/>
    <m/>
    <s v="Emissions"/>
    <x v="1"/>
    <x v="9"/>
    <m/>
    <m/>
    <n v="0"/>
    <n v="0"/>
    <n v="0"/>
    <n v="0"/>
    <n v="0"/>
    <n v="0"/>
    <n v="0"/>
    <n v="0"/>
    <n v="0"/>
    <n v="0"/>
  </r>
  <r>
    <x v="0"/>
    <x v="0"/>
    <x v="0"/>
    <s v="Railways"/>
    <s v="Furnace Oil"/>
    <m/>
    <s v="Emissions"/>
    <x v="1"/>
    <x v="10"/>
    <m/>
    <m/>
    <n v="0"/>
    <n v="0"/>
    <n v="0"/>
    <n v="0"/>
    <n v="0"/>
    <n v="0"/>
    <n v="0"/>
    <n v="0"/>
    <n v="0"/>
    <n v="0"/>
  </r>
  <r>
    <x v="0"/>
    <x v="0"/>
    <x v="0"/>
    <s v="Railways"/>
    <s v="Furnace Oil"/>
    <m/>
    <s v="Emissions"/>
    <x v="1"/>
    <x v="11"/>
    <m/>
    <m/>
    <n v="0"/>
    <n v="0"/>
    <n v="0"/>
    <n v="3.9713949450000001E-2"/>
    <n v="5.156477475E-2"/>
    <n v="4.3423285499999992E-2"/>
    <n v="3.5853900899999999E-2"/>
    <n v="2.3778513974999992E-2"/>
    <n v="1.8135235125000003E-2"/>
    <n v="9.4526880000000025E-3"/>
  </r>
  <r>
    <x v="0"/>
    <x v="0"/>
    <x v="0"/>
    <s v="Railways"/>
    <s v="Furnace Oil"/>
    <m/>
    <s v="Emissions"/>
    <x v="1"/>
    <x v="12"/>
    <m/>
    <m/>
    <n v="0"/>
    <n v="0"/>
    <n v="0"/>
    <n v="0"/>
    <n v="0"/>
    <n v="0"/>
    <n v="0"/>
    <n v="0"/>
    <n v="0"/>
    <n v="0"/>
  </r>
  <r>
    <x v="0"/>
    <x v="0"/>
    <x v="0"/>
    <s v="Railways"/>
    <s v="Furnace Oil"/>
    <m/>
    <s v="Emissions"/>
    <x v="1"/>
    <x v="13"/>
    <m/>
    <m/>
    <n v="0"/>
    <n v="0"/>
    <n v="0"/>
    <n v="0"/>
    <n v="0"/>
    <n v="0"/>
    <n v="0"/>
    <n v="0"/>
    <n v="0"/>
    <n v="0"/>
  </r>
  <r>
    <x v="0"/>
    <x v="0"/>
    <x v="0"/>
    <s v="Railways"/>
    <s v="Furnace Oil"/>
    <m/>
    <s v="Emissions"/>
    <x v="1"/>
    <x v="14"/>
    <m/>
    <m/>
    <n v="0"/>
    <n v="0"/>
    <n v="0"/>
    <n v="0"/>
    <n v="0"/>
    <n v="0"/>
    <n v="0"/>
    <n v="0"/>
    <n v="0"/>
    <n v="0"/>
  </r>
  <r>
    <x v="0"/>
    <x v="0"/>
    <x v="0"/>
    <s v="Railways"/>
    <s v="Furnace Oil"/>
    <m/>
    <s v="Emissions"/>
    <x v="1"/>
    <x v="15"/>
    <m/>
    <m/>
    <n v="0"/>
    <n v="0"/>
    <n v="0"/>
    <n v="0"/>
    <n v="0"/>
    <n v="0"/>
    <n v="0"/>
    <n v="0"/>
    <n v="0"/>
    <n v="0"/>
  </r>
  <r>
    <x v="0"/>
    <x v="0"/>
    <x v="0"/>
    <s v="Railways"/>
    <s v="Furnace Oil"/>
    <m/>
    <s v="Emissions"/>
    <x v="1"/>
    <x v="16"/>
    <m/>
    <m/>
    <n v="0"/>
    <n v="0"/>
    <n v="0"/>
    <n v="5.6363460750000005E-3"/>
    <n v="1.8787820249999997E-3"/>
    <n v="1.3817322E-3"/>
    <n v="1.8884276249999999E-3"/>
    <n v="4.7595007499999991E-4"/>
    <n v="0"/>
    <n v="1.4142861000000001E-3"/>
  </r>
  <r>
    <x v="0"/>
    <x v="0"/>
    <x v="0"/>
    <s v="Railways"/>
    <s v="Furnace Oil"/>
    <m/>
    <s v="Emissions"/>
    <x v="1"/>
    <x v="17"/>
    <m/>
    <m/>
    <n v="0"/>
    <n v="0"/>
    <n v="0"/>
    <n v="0"/>
    <n v="0"/>
    <n v="0"/>
    <n v="0"/>
    <n v="0"/>
    <n v="0"/>
    <n v="0"/>
  </r>
  <r>
    <x v="0"/>
    <x v="0"/>
    <x v="0"/>
    <s v="Railways"/>
    <s v="Furnace Oil"/>
    <m/>
    <s v="Emissions"/>
    <x v="1"/>
    <x v="18"/>
    <m/>
    <m/>
    <n v="0"/>
    <n v="0"/>
    <n v="0"/>
    <n v="0"/>
    <n v="0"/>
    <n v="0"/>
    <n v="0"/>
    <n v="0"/>
    <n v="0"/>
    <n v="0"/>
  </r>
  <r>
    <x v="0"/>
    <x v="0"/>
    <x v="0"/>
    <s v="Railways"/>
    <s v="Furnace Oil"/>
    <m/>
    <s v="Emissions"/>
    <x v="1"/>
    <x v="19"/>
    <m/>
    <m/>
    <n v="0"/>
    <n v="0"/>
    <n v="0"/>
    <n v="0"/>
    <n v="0"/>
    <n v="0"/>
    <n v="0"/>
    <n v="0"/>
    <n v="0"/>
    <n v="0"/>
  </r>
  <r>
    <x v="0"/>
    <x v="0"/>
    <x v="0"/>
    <s v="Railways"/>
    <s v="Furnace Oil"/>
    <m/>
    <s v="Emissions"/>
    <x v="1"/>
    <x v="20"/>
    <m/>
    <m/>
    <n v="0"/>
    <n v="0"/>
    <n v="0"/>
    <n v="1.1024016525000001E-2"/>
    <n v="1.4995290900000001E-2"/>
    <n v="1.2216755249999999E-2"/>
    <n v="2.8144052250000003E-3"/>
    <n v="6.1463571750000005E-3"/>
    <n v="5.280664574999999E-3"/>
    <n v="1.07729295E-3"/>
  </r>
  <r>
    <x v="0"/>
    <x v="0"/>
    <x v="0"/>
    <s v="Railways"/>
    <s v="Furnace Oil"/>
    <m/>
    <s v="Emissions"/>
    <x v="1"/>
    <x v="21"/>
    <m/>
    <m/>
    <n v="0"/>
    <n v="0"/>
    <n v="0"/>
    <n v="0"/>
    <n v="0"/>
    <n v="0"/>
    <n v="0"/>
    <n v="0"/>
    <n v="0"/>
    <n v="0"/>
  </r>
  <r>
    <x v="0"/>
    <x v="0"/>
    <x v="0"/>
    <s v="Railways"/>
    <s v="Furnace Oil"/>
    <m/>
    <s v="Emissions"/>
    <x v="1"/>
    <x v="22"/>
    <m/>
    <m/>
    <n v="0"/>
    <n v="0"/>
    <n v="0"/>
    <n v="0"/>
    <n v="0"/>
    <n v="0"/>
    <n v="0"/>
    <n v="0"/>
    <n v="0"/>
    <n v="0"/>
  </r>
  <r>
    <x v="0"/>
    <x v="0"/>
    <x v="0"/>
    <s v="Railways"/>
    <s v="Furnace Oil"/>
    <m/>
    <s v="Emissions"/>
    <x v="1"/>
    <x v="23"/>
    <m/>
    <m/>
    <n v="0"/>
    <n v="0"/>
    <n v="0"/>
    <n v="0"/>
    <n v="0"/>
    <n v="0"/>
    <n v="0"/>
    <n v="0"/>
    <n v="0"/>
    <n v="0"/>
  </r>
  <r>
    <x v="0"/>
    <x v="0"/>
    <x v="0"/>
    <s v="Railways"/>
    <s v="Furnace Oil"/>
    <m/>
    <s v="Emissions"/>
    <x v="1"/>
    <x v="24"/>
    <m/>
    <m/>
    <n v="0"/>
    <n v="0"/>
    <n v="0"/>
    <n v="0"/>
    <n v="0"/>
    <n v="0"/>
    <n v="0"/>
    <n v="0"/>
    <n v="0"/>
    <n v="0"/>
  </r>
  <r>
    <x v="0"/>
    <x v="0"/>
    <x v="0"/>
    <s v="Railways"/>
    <s v="Furnace Oil"/>
    <m/>
    <s v="Emissions"/>
    <x v="1"/>
    <x v="25"/>
    <m/>
    <m/>
    <n v="0"/>
    <n v="0"/>
    <n v="0"/>
    <n v="0"/>
    <n v="0"/>
    <n v="0"/>
    <n v="0"/>
    <n v="0"/>
    <n v="0"/>
    <n v="0"/>
  </r>
  <r>
    <x v="0"/>
    <x v="0"/>
    <x v="0"/>
    <s v="Railways"/>
    <s v="Furnace Oil"/>
    <m/>
    <s v="Emissions"/>
    <x v="1"/>
    <x v="26"/>
    <m/>
    <m/>
    <n v="0"/>
    <n v="0"/>
    <n v="0"/>
    <n v="0"/>
    <n v="0"/>
    <n v="0"/>
    <n v="0"/>
    <n v="0"/>
    <n v="0"/>
    <n v="0"/>
  </r>
  <r>
    <x v="0"/>
    <x v="0"/>
    <x v="0"/>
    <s v="Railways"/>
    <s v="Furnace Oil"/>
    <m/>
    <s v="Emissions"/>
    <x v="1"/>
    <x v="27"/>
    <m/>
    <m/>
    <n v="0"/>
    <n v="0"/>
    <n v="0"/>
    <n v="0"/>
    <n v="0"/>
    <n v="0"/>
    <n v="0"/>
    <n v="0"/>
    <n v="0"/>
    <n v="0"/>
  </r>
  <r>
    <x v="0"/>
    <x v="0"/>
    <x v="0"/>
    <s v="Railways"/>
    <s v="Furnace Oil"/>
    <m/>
    <s v="Emissions"/>
    <x v="1"/>
    <x v="28"/>
    <m/>
    <m/>
    <n v="0"/>
    <n v="0"/>
    <n v="0"/>
    <n v="3.0014695799999998E-2"/>
    <n v="4.331386822500001E-2"/>
    <n v="4.741596104999999E-2"/>
    <n v="4.5019933724999996E-2"/>
    <n v="3.0099094800000004E-2"/>
    <n v="2.0774512424999999E-2"/>
    <n v="1.7922429074999999E-2"/>
  </r>
  <r>
    <x v="0"/>
    <x v="0"/>
    <x v="0"/>
    <s v="Railways"/>
    <s v="Furnace Oil"/>
    <m/>
    <s v="Emissions"/>
    <x v="1"/>
    <x v="29"/>
    <m/>
    <m/>
    <n v="0"/>
    <n v="0"/>
    <n v="0"/>
    <n v="0"/>
    <n v="0"/>
    <n v="0"/>
    <n v="0"/>
    <n v="0"/>
    <n v="0"/>
    <n v="0"/>
  </r>
  <r>
    <x v="0"/>
    <x v="0"/>
    <x v="0"/>
    <s v="Railways"/>
    <s v="Furnace Oil"/>
    <m/>
    <s v="Emissions"/>
    <x v="1"/>
    <x v="30"/>
    <m/>
    <m/>
    <n v="0"/>
    <n v="0"/>
    <n v="0"/>
    <n v="0.12360534975000001"/>
    <n v="0.11345245147500001"/>
    <n v="0.17326813275"/>
    <n v="0.16074512970000002"/>
    <n v="0.12577289692499996"/>
    <n v="0.13248834449999999"/>
    <n v="0.114350697975"/>
  </r>
  <r>
    <x v="0"/>
    <x v="0"/>
    <x v="0"/>
    <s v="Railways"/>
    <s v="Furnace Oil"/>
    <m/>
    <s v="Emissions"/>
    <x v="1"/>
    <x v="31"/>
    <m/>
    <m/>
    <n v="0"/>
    <n v="0"/>
    <n v="0"/>
    <n v="0"/>
    <n v="0"/>
    <n v="0"/>
    <n v="0"/>
    <n v="0"/>
    <n v="0"/>
    <n v="0"/>
  </r>
  <r>
    <x v="0"/>
    <x v="0"/>
    <x v="0"/>
    <s v="Railways"/>
    <s v="Furnace Oil"/>
    <m/>
    <s v="Emissions"/>
    <x v="1"/>
    <x v="32"/>
    <m/>
    <m/>
    <n v="0"/>
    <n v="0"/>
    <n v="0"/>
    <n v="0"/>
    <n v="0"/>
    <n v="0"/>
    <n v="0"/>
    <n v="0"/>
    <n v="0"/>
    <n v="0"/>
  </r>
  <r>
    <x v="0"/>
    <x v="0"/>
    <x v="0"/>
    <s v="Railways"/>
    <s v="Furnace Oil"/>
    <m/>
    <s v="Emissions"/>
    <x v="1"/>
    <x v="33"/>
    <m/>
    <m/>
    <n v="0"/>
    <n v="0"/>
    <n v="0"/>
    <n v="3.6089615250000005E-2"/>
    <n v="4.5343362750000005E-2"/>
    <n v="3.7477677375000004E-2"/>
    <n v="3.1000054124999999E-2"/>
    <n v="2.9611991999999993E-2"/>
    <n v="2.2671681374999995E-2"/>
    <n v="2.452243087499999E-2"/>
  </r>
  <r>
    <x v="0"/>
    <x v="0"/>
    <x v="0"/>
    <s v="Railways"/>
    <s v="Furnace Oil"/>
    <m/>
    <s v="Emissions"/>
    <x v="1"/>
    <x v="34"/>
    <m/>
    <m/>
    <n v="0"/>
    <n v="0"/>
    <n v="0"/>
    <n v="0"/>
    <n v="0"/>
    <n v="0"/>
    <n v="0"/>
    <n v="0"/>
    <n v="0"/>
    <n v="0"/>
  </r>
  <r>
    <x v="0"/>
    <x v="0"/>
    <x v="0"/>
    <s v="Railways"/>
    <s v="Furnace Oil"/>
    <m/>
    <s v="Emissions"/>
    <x v="1"/>
    <x v="35"/>
    <m/>
    <m/>
    <n v="0"/>
    <n v="0"/>
    <n v="0"/>
    <n v="4.9100323950000004E-2"/>
    <n v="6.5810723099999996E-2"/>
    <n v="7.5812607449999972E-2"/>
    <n v="9.3687109949999972E-2"/>
    <n v="8.8134861449999991E-2"/>
    <n v="7.1130874349999984E-2"/>
    <n v="5.3288021474999996E-2"/>
  </r>
  <r>
    <x v="0"/>
    <x v="0"/>
    <x v="0"/>
    <s v="Aviation "/>
    <s v="ATF "/>
    <m/>
    <s v="Emissions"/>
    <x v="1"/>
    <x v="0"/>
    <s v="Transport"/>
    <m/>
    <n v="2.3414343750000004"/>
    <n v="2.9882160000000004"/>
    <n v="3.786040125"/>
    <n v="5.2547906250000009"/>
    <n v="5.7592946250000008"/>
    <n v="5.6151978750000007"/>
    <n v="6.2415281249999994"/>
    <n v="6.4863382500000002"/>
    <n v="6.7043025000000007"/>
    <n v="2.4834363750000001"/>
  </r>
  <r>
    <x v="0"/>
    <x v="0"/>
    <x v="0"/>
    <s v="Aviation "/>
    <s v="ATF "/>
    <m/>
    <s v="Emissions"/>
    <x v="1"/>
    <x v="1"/>
    <m/>
    <m/>
    <n v="0.21371962500000002"/>
    <n v="0.2903985"/>
    <n v="0.43311712499999999"/>
    <n v="0.37661399999999995"/>
    <n v="0.29045362499999999"/>
    <n v="0.29381625"/>
    <n v="0.34993350000000001"/>
    <n v="0.437031"/>
    <n v="0.48460387500000002"/>
    <n v="0.47126362500000007"/>
  </r>
  <r>
    <x v="0"/>
    <x v="0"/>
    <x v="0"/>
    <s v="Aviation "/>
    <s v="ATF "/>
    <m/>
    <s v="Emissions"/>
    <x v="1"/>
    <x v="2"/>
    <m/>
    <m/>
    <n v="2.1829499999999998E-2"/>
    <n v="1.9569375E-2"/>
    <n v="3.3350625000000002E-2"/>
    <n v="3.7981125000000004E-2"/>
    <n v="4.2556499999999997E-2"/>
    <n v="4.4265374999999996E-2"/>
    <n v="4.2997500000000001E-2"/>
    <n v="4.8840750000000002E-2"/>
    <n v="4.7462625000000008E-2"/>
    <n v="3.3405750000000005E-2"/>
  </r>
  <r>
    <x v="0"/>
    <x v="0"/>
    <x v="0"/>
    <s v="Aviation "/>
    <s v="ATF "/>
    <m/>
    <s v="Emissions"/>
    <x v="1"/>
    <x v="3"/>
    <m/>
    <m/>
    <n v="1.24593525"/>
    <n v="1.441573875"/>
    <n v="1.59642"/>
    <n v="1.646253"/>
    <n v="1.6471901250000001"/>
    <n v="1.7436588750000002"/>
    <n v="2.0285448750000001"/>
    <n v="2.1744607499999997"/>
    <n v="2.2233566250000005"/>
    <n v="2.227656375"/>
  </r>
  <r>
    <x v="0"/>
    <x v="0"/>
    <x v="0"/>
    <s v="Aviation "/>
    <s v="ATF "/>
    <m/>
    <s v="Emissions"/>
    <x v="1"/>
    <x v="4"/>
    <m/>
    <m/>
    <n v="0.11228962500000002"/>
    <n v="0.12899250000000001"/>
    <n v="0.14971950000000001"/>
    <n v="0.16868250000000001"/>
    <n v="0.18395212499999999"/>
    <n v="0.18974025"/>
    <n v="0.239959125"/>
    <n v="0.25809525"/>
    <n v="0.24243975000000004"/>
    <n v="0.38240212500000004"/>
  </r>
  <r>
    <x v="0"/>
    <x v="0"/>
    <x v="0"/>
    <s v="Aviation "/>
    <s v="ATF "/>
    <m/>
    <s v="Emissions"/>
    <x v="1"/>
    <x v="5"/>
    <m/>
    <m/>
    <n v="0.52501050000000005"/>
    <n v="0.5201595"/>
    <n v="0.58454550000000005"/>
    <n v="0.7819481250000001"/>
    <n v="0.81777937499999998"/>
    <n v="0.84175875"/>
    <n v="0.9779175"/>
    <n v="0.9229027500000001"/>
    <n v="0.91954012500000004"/>
    <n v="1.0216316249999999"/>
  </r>
  <r>
    <x v="0"/>
    <x v="0"/>
    <x v="0"/>
    <s v="Aviation "/>
    <s v="ATF "/>
    <m/>
    <s v="Emissions"/>
    <x v="1"/>
    <x v="6"/>
    <m/>
    <m/>
    <n v="9.6909750000000017E-2"/>
    <n v="0.175573125"/>
    <n v="0.27358537500000002"/>
    <n v="0.25853625000000002"/>
    <n v="0.21344399999999999"/>
    <n v="0.224193375"/>
    <n v="0.438188625"/>
    <n v="0.53394074999999996"/>
    <n v="0.50334637500000001"/>
    <n v="0.49662112500000005"/>
  </r>
  <r>
    <x v="0"/>
    <x v="0"/>
    <x v="0"/>
    <s v="Aviation "/>
    <s v="ATF "/>
    <m/>
    <s v="Emissions"/>
    <x v="1"/>
    <x v="7"/>
    <m/>
    <m/>
    <n v="0"/>
    <n v="0"/>
    <n v="0"/>
    <n v="0"/>
    <n v="0"/>
    <n v="0"/>
    <n v="0"/>
    <n v="0"/>
    <n v="0"/>
    <n v="0"/>
  </r>
  <r>
    <x v="0"/>
    <x v="0"/>
    <x v="0"/>
    <s v="Aviation "/>
    <s v="ATF "/>
    <m/>
    <s v="Emissions"/>
    <x v="1"/>
    <x v="8"/>
    <m/>
    <m/>
    <n v="2.7011250000000004E-3"/>
    <n v="1.6427249999999997E-2"/>
    <n v="1.6151624999999999E-2"/>
    <n v="2.3152500000000003E-2"/>
    <n v="2.5357499999999998E-2"/>
    <n v="2.3648625000000003E-2"/>
    <n v="2.7617625E-2"/>
    <n v="2.5963875000000001E-2"/>
    <n v="2.260125E-2"/>
    <n v="2.1002624999999997E-2"/>
  </r>
  <r>
    <x v="0"/>
    <x v="0"/>
    <x v="0"/>
    <s v="Aviation "/>
    <s v="ATF "/>
    <m/>
    <s v="Emissions"/>
    <x v="1"/>
    <x v="9"/>
    <m/>
    <m/>
    <n v="18.804515625000001"/>
    <n v="23.048865000000006"/>
    <n v="25.670665124999999"/>
    <n v="25.473538125000001"/>
    <n v="26.878509000000001"/>
    <n v="31.287957749999997"/>
    <n v="35.608710374999994"/>
    <n v="33.339544875000009"/>
    <n v="33.323558625000004"/>
    <n v="33.240154499999996"/>
  </r>
  <r>
    <x v="0"/>
    <x v="0"/>
    <x v="0"/>
    <s v="Aviation "/>
    <s v="ATF "/>
    <m/>
    <s v="Emissions"/>
    <x v="1"/>
    <x v="10"/>
    <m/>
    <m/>
    <n v="1.1192579999999999"/>
    <n v="1.3060766250000002"/>
    <n v="1.616706"/>
    <n v="1.5772364999999999"/>
    <n v="1.49245425"/>
    <n v="1.6152727499999999"/>
    <n v="1.8645480000000001"/>
    <n v="2.3124937500000002"/>
    <n v="2.521031625"/>
    <n v="2.5673366249999998"/>
  </r>
  <r>
    <x v="0"/>
    <x v="0"/>
    <x v="0"/>
    <s v="Aviation "/>
    <s v="ATF "/>
    <m/>
    <s v="Emissions"/>
    <x v="1"/>
    <x v="11"/>
    <m/>
    <m/>
    <n v="1.8338985000000001"/>
    <n v="1.7422256250000001"/>
    <n v="2.4360840000000001"/>
    <n v="2.4108918750000004"/>
    <n v="2.3313465"/>
    <n v="2.5709748750000001"/>
    <n v="2.5894968750000005"/>
    <n v="2.6336520000000001"/>
    <n v="2.8837541249999998"/>
    <n v="3.2470829999999999"/>
  </r>
  <r>
    <x v="0"/>
    <x v="0"/>
    <x v="0"/>
    <s v="Aviation "/>
    <s v="ATF "/>
    <m/>
    <s v="Emissions"/>
    <x v="1"/>
    <x v="12"/>
    <m/>
    <m/>
    <n v="0.44833162500000001"/>
    <n v="0.53239724999999993"/>
    <n v="0.54281587500000006"/>
    <n v="0.54419399999999996"/>
    <n v="0.44596125000000009"/>
    <n v="0.28339762499999999"/>
    <n v="0.39612825000000002"/>
    <n v="0.42275362500000002"/>
    <n v="0.54314662499999999"/>
    <n v="0.72004275000000006"/>
  </r>
  <r>
    <x v="0"/>
    <x v="0"/>
    <x v="0"/>
    <s v="Aviation "/>
    <s v="ATF "/>
    <m/>
    <s v="Emissions"/>
    <x v="1"/>
    <x v="13"/>
    <m/>
    <m/>
    <n v="4.3162874999999996E-2"/>
    <n v="1.5214500000000001E-2"/>
    <n v="0.10953337500000003"/>
    <n v="0.15021562500000002"/>
    <n v="0.131583375"/>
    <n v="0.14371087500000002"/>
    <n v="0.14982974999999998"/>
    <n v="0.14806575"/>
    <n v="0.15379875000000001"/>
    <n v="0.16961962500000002"/>
  </r>
  <r>
    <x v="0"/>
    <x v="0"/>
    <x v="0"/>
    <s v="Aviation "/>
    <s v="ATF "/>
    <m/>
    <s v="Emissions"/>
    <x v="1"/>
    <x v="14"/>
    <m/>
    <m/>
    <n v="0.70444237500000007"/>
    <n v="0.837514125"/>
    <n v="0.9840914999999999"/>
    <n v="1.0183241249999999"/>
    <n v="0.94848075000000009"/>
    <n v="0.96948337500000004"/>
    <n v="1.0427996249999998"/>
    <n v="1.1085086250000002"/>
    <n v="1.0597230000000002"/>
    <n v="1.0472647500000001"/>
  </r>
  <r>
    <x v="0"/>
    <x v="0"/>
    <x v="0"/>
    <s v="Aviation "/>
    <s v="ATF "/>
    <m/>
    <s v="Emissions"/>
    <x v="1"/>
    <x v="15"/>
    <m/>
    <m/>
    <n v="0.10964362499999999"/>
    <n v="0.11653425000000001"/>
    <n v="0.19497712500000003"/>
    <n v="0.23146987499999996"/>
    <n v="0.212286375"/>
    <n v="0.19519762500000001"/>
    <n v="0.27573524999999999"/>
    <n v="0.2745225"/>
    <n v="0.40125487500000001"/>
    <n v="0.52545149999999996"/>
  </r>
  <r>
    <x v="0"/>
    <x v="0"/>
    <x v="0"/>
    <s v="Aviation "/>
    <s v="ATF "/>
    <m/>
    <s v="Emissions"/>
    <x v="1"/>
    <x v="16"/>
    <m/>
    <m/>
    <n v="4.1063714999999998"/>
    <n v="6.0978172499999994"/>
    <n v="7.9441188750000009"/>
    <n v="7.5649691249999993"/>
    <n v="7.7054276250000004"/>
    <n v="8.1169908749999991"/>
    <n v="8.9443619999999999"/>
    <n v="9.2355322500000003"/>
    <n v="9.55481625"/>
    <n v="9.3539958750000007"/>
  </r>
  <r>
    <x v="0"/>
    <x v="0"/>
    <x v="0"/>
    <s v="Aviation "/>
    <s v="ATF "/>
    <m/>
    <s v="Emissions"/>
    <x v="1"/>
    <x v="17"/>
    <m/>
    <m/>
    <n v="2.8967636250000002"/>
    <n v="3.5933231250000004"/>
    <n v="4.2940721250000005"/>
    <n v="4.8914617500000004"/>
    <n v="5.7303540000000002"/>
    <n v="6.4278506250000014"/>
    <n v="6.6245366250000011"/>
    <n v="6.8596447499999993"/>
    <n v="7.3122761250000003"/>
    <n v="7.7547645000000012"/>
  </r>
  <r>
    <x v="0"/>
    <x v="0"/>
    <x v="0"/>
    <s v="Aviation "/>
    <s v="ATF "/>
    <m/>
    <s v="Emissions"/>
    <x v="1"/>
    <x v="18"/>
    <m/>
    <m/>
    <n v="0"/>
    <n v="0"/>
    <n v="0"/>
    <n v="0"/>
    <n v="0"/>
    <n v="0"/>
    <n v="0"/>
    <n v="0"/>
    <n v="0"/>
    <n v="0"/>
  </r>
  <r>
    <x v="0"/>
    <x v="0"/>
    <x v="0"/>
    <s v="Aviation "/>
    <s v="ATF "/>
    <m/>
    <s v="Emissions"/>
    <x v="1"/>
    <x v="19"/>
    <m/>
    <m/>
    <n v="0.69937087500000006"/>
    <n v="0.806864625"/>
    <n v="0.84291637500000005"/>
    <n v="0.78139687499999999"/>
    <n v="0.79628062499999996"/>
    <n v="0.88800862500000011"/>
    <n v="1.046107125"/>
    <n v="1.0084016250000001"/>
    <n v="1.0905378749999999"/>
    <n v="1.3895909999999998"/>
  </r>
  <r>
    <x v="0"/>
    <x v="0"/>
    <x v="0"/>
    <s v="Aviation "/>
    <s v="ATF "/>
    <m/>
    <s v="Emissions"/>
    <x v="1"/>
    <x v="20"/>
    <m/>
    <m/>
    <n v="20.810790000000001"/>
    <n v="24.140670750000002"/>
    <n v="26.504541"/>
    <n v="26.645936624999997"/>
    <n v="26.361381375000004"/>
    <n v="27.208211625000001"/>
    <n v="28.353433500000001"/>
    <n v="27.480474000000001"/>
    <n v="28.252003499999997"/>
    <n v="29.118678749999994"/>
  </r>
  <r>
    <x v="0"/>
    <x v="0"/>
    <x v="0"/>
    <s v="Aviation "/>
    <s v="ATF "/>
    <m/>
    <s v="Emissions"/>
    <x v="1"/>
    <x v="21"/>
    <m/>
    <m/>
    <n v="3.516975E-2"/>
    <n v="3.81465E-2"/>
    <n v="3.6106875000000004E-2"/>
    <n v="6.6756375000000007E-2"/>
    <n v="0.10120950000000001"/>
    <n v="7.2103500000000001E-2"/>
    <n v="6.1739999999999996E-2"/>
    <n v="6.8024249999999994E-2"/>
    <n v="6.6756375000000007E-2"/>
    <n v="6.6535875000000008E-2"/>
  </r>
  <r>
    <x v="0"/>
    <x v="0"/>
    <x v="0"/>
    <s v="Aviation "/>
    <s v="ATF "/>
    <m/>
    <s v="Emissions"/>
    <x v="1"/>
    <x v="22"/>
    <m/>
    <m/>
    <n v="1.7639999999999999E-3"/>
    <n v="2.8665000000000001E-3"/>
    <n v="1.5435000000000002E-3"/>
    <n v="2.5357500000000002E-3"/>
    <n v="1.4332500000000001E-3"/>
    <n v="7.1662500000000003E-4"/>
    <n v="9.9225000000000029E-4"/>
    <n v="4.4099999999999999E-4"/>
    <n v="5.5124999999999998E-5"/>
    <n v="0"/>
  </r>
  <r>
    <x v="0"/>
    <x v="0"/>
    <x v="0"/>
    <s v="Aviation "/>
    <s v="ATF "/>
    <m/>
    <s v="Emissions"/>
    <x v="1"/>
    <x v="23"/>
    <m/>
    <m/>
    <n v="7.4418749999999997E-3"/>
    <n v="1.9293749999999999E-3"/>
    <n v="0"/>
    <n v="1.1576250000000002E-3"/>
    <n v="1.3946624999999999E-2"/>
    <n v="2.5688249999999999E-2"/>
    <n v="2.8885500000000001E-2"/>
    <n v="2.71215E-2"/>
    <n v="3.1421249999999998E-2"/>
    <n v="3.1421249999999998E-2"/>
  </r>
  <r>
    <x v="0"/>
    <x v="0"/>
    <x v="0"/>
    <s v="Aviation "/>
    <s v="ATF "/>
    <m/>
    <s v="Emissions"/>
    <x v="1"/>
    <x v="24"/>
    <m/>
    <m/>
    <n v="1.7915625000000001E-2"/>
    <n v="1.6317000000000002E-2"/>
    <n v="2.6239500000000002E-2"/>
    <n v="2.9271375000000002E-2"/>
    <n v="3.0759749999999999E-2"/>
    <n v="3.5445375000000001E-2"/>
    <n v="3.4012124999999997E-2"/>
    <n v="3.6878624999999998E-2"/>
    <n v="3.4673625000000007E-2"/>
    <n v="2.9877749999999998E-2"/>
  </r>
  <r>
    <x v="0"/>
    <x v="0"/>
    <x v="0"/>
    <s v="Aviation "/>
    <s v="ATF "/>
    <m/>
    <s v="Emissions"/>
    <x v="1"/>
    <x v="25"/>
    <m/>
    <m/>
    <n v="0.34023149999999996"/>
    <n v="0.41470537500000004"/>
    <n v="0.63989099999999999"/>
    <n v="0.55825087499999992"/>
    <n v="0.42109987500000001"/>
    <n v="0.5820097500000001"/>
    <n v="0.72577575000000016"/>
    <n v="0.78712987499999998"/>
    <n v="0.78939000000000004"/>
    <n v="0.97251524999999994"/>
  </r>
  <r>
    <x v="0"/>
    <x v="0"/>
    <x v="0"/>
    <s v="Aviation "/>
    <s v="ATF "/>
    <m/>
    <s v="Emissions"/>
    <x v="1"/>
    <x v="26"/>
    <m/>
    <m/>
    <n v="0"/>
    <n v="0"/>
    <n v="0"/>
    <n v="0"/>
    <n v="0"/>
    <n v="0"/>
    <n v="0"/>
    <n v="0"/>
    <n v="0"/>
    <n v="0"/>
  </r>
  <r>
    <x v="0"/>
    <x v="0"/>
    <x v="0"/>
    <s v="Aviation "/>
    <s v="ATF "/>
    <m/>
    <s v="Emissions"/>
    <x v="1"/>
    <x v="27"/>
    <m/>
    <m/>
    <n v="0.86849437500000015"/>
    <n v="1.0011251250000002"/>
    <n v="1.2253185"/>
    <n v="1.1538765"/>
    <n v="1.0821037499999999"/>
    <n v="1.1241641250000001"/>
    <n v="0.99213974999999999"/>
    <n v="0.99814837499999998"/>
    <n v="1.0238366250000002"/>
    <n v="0.99395887500000002"/>
  </r>
  <r>
    <x v="0"/>
    <x v="0"/>
    <x v="0"/>
    <s v="Aviation "/>
    <s v="ATF "/>
    <m/>
    <s v="Emissions"/>
    <x v="1"/>
    <x v="28"/>
    <m/>
    <m/>
    <n v="1.0808909999999998"/>
    <n v="1.2994616250000002"/>
    <n v="1.78638075"/>
    <n v="1.6447646250000001"/>
    <n v="2.0539575000000001"/>
    <n v="2.1968966250000004"/>
    <n v="2.3408280000000001"/>
    <n v="2.268669375"/>
    <n v="2.3515773750000002"/>
    <n v="2.5858586249999997"/>
  </r>
  <r>
    <x v="0"/>
    <x v="0"/>
    <x v="0"/>
    <s v="Aviation "/>
    <s v="ATF "/>
    <m/>
    <s v="Emissions"/>
    <x v="1"/>
    <x v="29"/>
    <m/>
    <m/>
    <n v="1.819125E-3"/>
    <n v="5.5124999999999998E-4"/>
    <n v="1.2127500000000003E-3"/>
    <n v="1.8742500000000003E-3"/>
    <n v="2.9767499999999994E-3"/>
    <n v="2.8113750000000001E-3"/>
    <n v="3.9690000000000012E-3"/>
    <n v="2.5908749999999999E-3"/>
    <n v="2.1498750000000003E-3"/>
    <n v="5.5124999999999998E-4"/>
  </r>
  <r>
    <x v="0"/>
    <x v="0"/>
    <x v="0"/>
    <s v="Aviation "/>
    <s v="ATF "/>
    <m/>
    <s v="Emissions"/>
    <x v="1"/>
    <x v="30"/>
    <m/>
    <m/>
    <n v="6.3326497500000007"/>
    <n v="7.5920355000000015"/>
    <n v="8.6794312500000004"/>
    <n v="8.4297149999999998"/>
    <n v="8.8658088750000008"/>
    <n v="9.8215661250000004"/>
    <n v="10.672916625000001"/>
    <n v="10.401536250000001"/>
    <n v="10.309587750000002"/>
    <n v="9.9038126250000005"/>
  </r>
  <r>
    <x v="0"/>
    <x v="0"/>
    <x v="0"/>
    <s v="Aviation "/>
    <s v="ATF "/>
    <m/>
    <s v="Emissions"/>
    <x v="1"/>
    <x v="31"/>
    <m/>
    <m/>
    <n v="0"/>
    <n v="0"/>
    <n v="0"/>
    <n v="0"/>
    <n v="0"/>
    <n v="0"/>
    <n v="0"/>
    <n v="0"/>
    <n v="4.382106750000001"/>
    <n v="5.896225125"/>
  </r>
  <r>
    <x v="0"/>
    <x v="0"/>
    <x v="0"/>
    <s v="Aviation "/>
    <s v="ATF "/>
    <m/>
    <s v="Emissions"/>
    <x v="1"/>
    <x v="32"/>
    <m/>
    <m/>
    <n v="5.9149125000000004E-2"/>
    <n v="8.0592750000000005E-2"/>
    <n v="0.14525437500000002"/>
    <n v="0.16741462500000001"/>
    <n v="0.17551800000000001"/>
    <n v="0.18637762500000002"/>
    <n v="0.18307012500000003"/>
    <n v="0.12827587500000001"/>
    <n v="6.4055249999999994E-2"/>
    <n v="5.6944124999999991E-2"/>
  </r>
  <r>
    <x v="0"/>
    <x v="0"/>
    <x v="0"/>
    <s v="Aviation "/>
    <s v="ATF "/>
    <m/>
    <s v="Emissions"/>
    <x v="1"/>
    <x v="33"/>
    <m/>
    <m/>
    <n v="1.8668081250000002"/>
    <n v="1.72486125"/>
    <n v="2.0042347500000002"/>
    <n v="2.2548881249999999"/>
    <n v="2.4483217499999999"/>
    <n v="2.5980412499999996"/>
    <n v="2.6705857500000003"/>
    <n v="2.7220173750000005"/>
    <n v="2.7217968749999999"/>
    <n v="2.6600568750000004"/>
  </r>
  <r>
    <x v="0"/>
    <x v="0"/>
    <x v="0"/>
    <s v="Aviation "/>
    <s v="ATF "/>
    <m/>
    <s v="Emissions"/>
    <x v="1"/>
    <x v="34"/>
    <m/>
    <m/>
    <n v="5.5124999999999998E-4"/>
    <n v="5.4573749999999996E-3"/>
    <n v="6.890625E-3"/>
    <n v="1.2458250000000001E-2"/>
    <n v="1.4828625E-2"/>
    <n v="2.1774375000000002E-2"/>
    <n v="3.6437625000000001E-2"/>
    <n v="5.1486749999999998E-2"/>
    <n v="5.5621125E-2"/>
    <n v="4.4044875000000004E-2"/>
  </r>
  <r>
    <x v="0"/>
    <x v="0"/>
    <x v="0"/>
    <s v="Aviation "/>
    <s v="ATF "/>
    <m/>
    <s v="Emissions"/>
    <x v="1"/>
    <x v="35"/>
    <m/>
    <m/>
    <n v="3.2344042499999999"/>
    <n v="3.9961766250000004"/>
    <n v="4.4678812500000005"/>
    <n v="4.0046107500000003"/>
    <n v="3.6429907500000005"/>
    <n v="4.1028986249999999"/>
    <n v="4.497703875"/>
    <n v="4.4262618749999998"/>
    <n v="4.3444012499999998"/>
    <n v="4.6201916250000004"/>
  </r>
  <r>
    <x v="0"/>
    <x v="0"/>
    <x v="0"/>
    <s v="Navigation"/>
    <s v="LDO"/>
    <m/>
    <s v="Emissions"/>
    <x v="1"/>
    <x v="0"/>
    <s v="Transport"/>
    <m/>
    <n v="2.6306529249999997"/>
    <n v="2.8976689499999995"/>
    <n v="2.8188090999999993"/>
    <n v="1.9334358749999996"/>
    <n v="0.89403019999999978"/>
    <n v="0.34732604999999989"/>
    <n v="0.211087"/>
    <n v="4.9614474999999998E-2"/>
    <n v="0"/>
    <n v="0"/>
  </r>
  <r>
    <x v="0"/>
    <x v="0"/>
    <x v="0"/>
    <s v="Navigation"/>
    <s v="LDO"/>
    <m/>
    <s v="Emissions"/>
    <x v="1"/>
    <x v="1"/>
    <m/>
    <m/>
    <n v="0"/>
    <n v="0"/>
    <n v="0"/>
    <n v="0"/>
    <n v="0"/>
    <n v="0"/>
    <n v="0"/>
    <n v="0"/>
    <n v="0"/>
    <n v="0"/>
  </r>
  <r>
    <x v="0"/>
    <x v="0"/>
    <x v="0"/>
    <s v="Navigation"/>
    <s v="LDO"/>
    <m/>
    <s v="Emissions"/>
    <x v="1"/>
    <x v="2"/>
    <m/>
    <m/>
    <n v="0"/>
    <n v="0"/>
    <n v="0"/>
    <n v="0"/>
    <n v="0"/>
    <n v="0"/>
    <n v="0"/>
    <n v="0"/>
    <n v="0"/>
    <n v="0"/>
  </r>
  <r>
    <x v="0"/>
    <x v="0"/>
    <x v="0"/>
    <s v="Navigation"/>
    <s v="LDO"/>
    <m/>
    <s v="Emissions"/>
    <x v="1"/>
    <x v="3"/>
    <m/>
    <m/>
    <n v="0"/>
    <n v="0"/>
    <n v="0"/>
    <n v="0"/>
    <n v="0"/>
    <n v="0"/>
    <n v="0"/>
    <n v="0"/>
    <n v="0"/>
    <n v="0"/>
  </r>
  <r>
    <x v="0"/>
    <x v="0"/>
    <x v="0"/>
    <s v="Navigation"/>
    <s v="LDO"/>
    <m/>
    <s v="Emissions"/>
    <x v="1"/>
    <x v="4"/>
    <m/>
    <m/>
    <n v="0"/>
    <n v="0"/>
    <n v="0"/>
    <n v="0"/>
    <n v="0"/>
    <n v="0"/>
    <n v="0"/>
    <n v="0"/>
    <n v="0"/>
    <n v="0"/>
  </r>
  <r>
    <x v="0"/>
    <x v="0"/>
    <x v="0"/>
    <s v="Navigation"/>
    <s v="LDO"/>
    <m/>
    <s v="Emissions"/>
    <x v="1"/>
    <x v="5"/>
    <m/>
    <m/>
    <n v="0"/>
    <n v="0"/>
    <n v="0"/>
    <n v="0"/>
    <n v="0"/>
    <n v="0"/>
    <n v="0"/>
    <n v="0"/>
    <n v="0"/>
    <n v="0"/>
  </r>
  <r>
    <x v="0"/>
    <x v="0"/>
    <x v="0"/>
    <s v="Navigation"/>
    <s v="LDO"/>
    <m/>
    <s v="Emissions"/>
    <x v="1"/>
    <x v="6"/>
    <m/>
    <m/>
    <n v="0"/>
    <n v="0"/>
    <n v="0"/>
    <n v="0"/>
    <n v="0"/>
    <n v="0"/>
    <n v="0"/>
    <n v="0"/>
    <n v="0"/>
    <n v="0"/>
  </r>
  <r>
    <x v="0"/>
    <x v="0"/>
    <x v="0"/>
    <s v="Navigation"/>
    <s v="LDO"/>
    <m/>
    <s v="Emissions"/>
    <x v="1"/>
    <x v="7"/>
    <m/>
    <m/>
    <n v="0"/>
    <n v="0"/>
    <n v="0"/>
    <n v="0"/>
    <n v="0"/>
    <n v="0"/>
    <n v="0"/>
    <n v="0"/>
    <n v="0"/>
    <n v="0"/>
  </r>
  <r>
    <x v="0"/>
    <x v="0"/>
    <x v="0"/>
    <s v="Navigation"/>
    <s v="LDO"/>
    <m/>
    <s v="Emissions"/>
    <x v="1"/>
    <x v="8"/>
    <m/>
    <m/>
    <n v="0"/>
    <n v="0"/>
    <n v="0"/>
    <n v="0"/>
    <n v="0"/>
    <n v="0"/>
    <n v="0"/>
    <n v="0"/>
    <n v="0"/>
    <n v="0"/>
  </r>
  <r>
    <x v="0"/>
    <x v="0"/>
    <x v="0"/>
    <s v="Navigation"/>
    <s v="LDO"/>
    <m/>
    <s v="Emissions"/>
    <x v="1"/>
    <x v="9"/>
    <m/>
    <m/>
    <n v="0"/>
    <n v="0"/>
    <n v="0"/>
    <n v="0"/>
    <n v="0"/>
    <n v="0"/>
    <n v="0"/>
    <n v="0"/>
    <n v="0"/>
    <n v="0"/>
  </r>
  <r>
    <x v="0"/>
    <x v="0"/>
    <x v="0"/>
    <s v="Navigation"/>
    <s v="LDO"/>
    <m/>
    <s v="Emissions"/>
    <x v="1"/>
    <x v="10"/>
    <m/>
    <m/>
    <n v="0.34553402499999997"/>
    <n v="8.6969649999999982E-2"/>
    <n v="3.8519400000000002E-2"/>
    <n v="0.19444277499999998"/>
    <n v="6.0534324999999993E-2"/>
    <n v="0"/>
    <n v="0"/>
    <n v="0"/>
    <n v="0"/>
    <n v="0"/>
  </r>
  <r>
    <x v="0"/>
    <x v="0"/>
    <x v="0"/>
    <s v="Navigation"/>
    <s v="LDO"/>
    <m/>
    <s v="Emissions"/>
    <x v="1"/>
    <x v="11"/>
    <m/>
    <m/>
    <n v="1.2624563499999999"/>
    <n v="0.48134952499999994"/>
    <n v="0.27967845000000002"/>
    <n v="0.19142955"/>
    <n v="6.4476350000000002E-2"/>
    <n v="1.5042475E-2"/>
    <n v="2.7519999999999997E-3"/>
    <n v="0"/>
    <n v="0"/>
    <n v="0"/>
  </r>
  <r>
    <x v="0"/>
    <x v="0"/>
    <x v="0"/>
    <s v="Navigation"/>
    <s v="LDO"/>
    <m/>
    <s v="Emissions"/>
    <x v="1"/>
    <x v="12"/>
    <m/>
    <m/>
    <n v="0"/>
    <n v="0"/>
    <n v="0"/>
    <n v="0"/>
    <n v="0"/>
    <n v="0"/>
    <n v="0"/>
    <n v="0"/>
    <n v="0"/>
    <n v="0"/>
  </r>
  <r>
    <x v="0"/>
    <x v="0"/>
    <x v="0"/>
    <s v="Navigation"/>
    <s v="LDO"/>
    <m/>
    <s v="Emissions"/>
    <x v="1"/>
    <x v="13"/>
    <m/>
    <m/>
    <n v="0"/>
    <n v="0"/>
    <n v="0"/>
    <n v="0"/>
    <n v="0"/>
    <n v="0"/>
    <n v="0"/>
    <n v="0"/>
    <n v="0"/>
    <n v="0"/>
  </r>
  <r>
    <x v="0"/>
    <x v="0"/>
    <x v="0"/>
    <s v="Navigation"/>
    <s v="LDO"/>
    <m/>
    <s v="Emissions"/>
    <x v="1"/>
    <x v="14"/>
    <m/>
    <m/>
    <n v="0"/>
    <n v="0"/>
    <n v="0"/>
    <n v="0"/>
    <n v="0"/>
    <n v="0"/>
    <n v="0"/>
    <n v="0"/>
    <n v="0"/>
    <n v="0"/>
  </r>
  <r>
    <x v="0"/>
    <x v="0"/>
    <x v="0"/>
    <s v="Navigation"/>
    <s v="LDO"/>
    <m/>
    <s v="Emissions"/>
    <x v="1"/>
    <x v="15"/>
    <m/>
    <m/>
    <n v="0"/>
    <n v="0"/>
    <n v="0"/>
    <n v="0"/>
    <n v="0"/>
    <n v="0"/>
    <n v="0"/>
    <n v="0"/>
    <n v="0"/>
    <n v="0"/>
  </r>
  <r>
    <x v="0"/>
    <x v="0"/>
    <x v="0"/>
    <s v="Navigation"/>
    <s v="LDO"/>
    <m/>
    <s v="Emissions"/>
    <x v="1"/>
    <x v="16"/>
    <m/>
    <m/>
    <n v="0.92812597499999994"/>
    <n v="1.0951777499999999"/>
    <n v="0.42995485"/>
    <n v="0.15000550000000001"/>
    <n v="3.3981825E-2"/>
    <n v="0"/>
    <n v="0"/>
    <n v="0"/>
    <n v="0"/>
    <n v="0"/>
  </r>
  <r>
    <x v="0"/>
    <x v="0"/>
    <x v="0"/>
    <s v="Navigation"/>
    <s v="LDO"/>
    <m/>
    <s v="Emissions"/>
    <x v="1"/>
    <x v="17"/>
    <m/>
    <m/>
    <n v="0.67625347499999999"/>
    <n v="0.48761355000000001"/>
    <n v="9.3411050000000009E-2"/>
    <n v="6.3061649999999997E-2"/>
    <n v="2.1020549999999999E-2"/>
    <n v="0"/>
    <n v="0"/>
    <n v="0"/>
    <n v="0"/>
    <n v="0"/>
  </r>
  <r>
    <x v="0"/>
    <x v="0"/>
    <x v="0"/>
    <s v="Navigation"/>
    <s v="LDO"/>
    <m/>
    <s v="Emissions"/>
    <x v="1"/>
    <x v="18"/>
    <m/>
    <m/>
    <n v="0"/>
    <n v="0"/>
    <n v="0"/>
    <n v="0.35220224999999994"/>
    <n v="0.32651942500000009"/>
    <n v="6.9706225000000024E-2"/>
    <n v="0"/>
    <n v="0"/>
    <n v="0"/>
    <n v="0"/>
  </r>
  <r>
    <x v="0"/>
    <x v="0"/>
    <x v="0"/>
    <s v="Navigation"/>
    <s v="LDO"/>
    <m/>
    <s v="Emissions"/>
    <x v="1"/>
    <x v="19"/>
    <m/>
    <m/>
    <n v="0"/>
    <n v="0"/>
    <n v="0"/>
    <n v="0"/>
    <n v="0"/>
    <n v="0"/>
    <n v="0"/>
    <n v="0"/>
    <n v="0"/>
    <n v="0"/>
  </r>
  <r>
    <x v="0"/>
    <x v="0"/>
    <x v="0"/>
    <s v="Navigation"/>
    <s v="LDO"/>
    <m/>
    <s v="Emissions"/>
    <x v="1"/>
    <x v="20"/>
    <m/>
    <m/>
    <n v="1.9307731000000001"/>
    <n v="1.41925155"/>
    <n v="1.043271375"/>
    <n v="0.66348570000000007"/>
    <n v="0.20474127500000003"/>
    <n v="3.8396850000000003E-2"/>
    <n v="5.7007250000000002E-3"/>
    <n v="0"/>
    <n v="0"/>
    <n v="0"/>
  </r>
  <r>
    <x v="0"/>
    <x v="0"/>
    <x v="0"/>
    <s v="Navigation"/>
    <s v="LDO"/>
    <m/>
    <s v="Emissions"/>
    <x v="1"/>
    <x v="21"/>
    <m/>
    <m/>
    <n v="0"/>
    <n v="0"/>
    <n v="0"/>
    <n v="0"/>
    <n v="0"/>
    <n v="0"/>
    <n v="0"/>
    <n v="0"/>
    <n v="0"/>
    <n v="0"/>
  </r>
  <r>
    <x v="0"/>
    <x v="0"/>
    <x v="0"/>
    <s v="Navigation"/>
    <s v="LDO"/>
    <m/>
    <s v="Emissions"/>
    <x v="1"/>
    <x v="22"/>
    <m/>
    <m/>
    <n v="0"/>
    <n v="0"/>
    <n v="0"/>
    <n v="0"/>
    <n v="0"/>
    <n v="0"/>
    <n v="0"/>
    <n v="0"/>
    <n v="0"/>
    <n v="0"/>
  </r>
  <r>
    <x v="0"/>
    <x v="0"/>
    <x v="0"/>
    <s v="Navigation"/>
    <s v="LDO"/>
    <m/>
    <s v="Emissions"/>
    <x v="1"/>
    <x v="23"/>
    <m/>
    <m/>
    <n v="0"/>
    <n v="0"/>
    <n v="0"/>
    <n v="0"/>
    <n v="0"/>
    <n v="0"/>
    <n v="0"/>
    <n v="0"/>
    <n v="0"/>
    <n v="0"/>
  </r>
  <r>
    <x v="0"/>
    <x v="0"/>
    <x v="0"/>
    <s v="Navigation"/>
    <s v="LDO"/>
    <m/>
    <s v="Emissions"/>
    <x v="1"/>
    <x v="24"/>
    <m/>
    <m/>
    <n v="0"/>
    <n v="0"/>
    <n v="0"/>
    <n v="0"/>
    <n v="0"/>
    <n v="0"/>
    <n v="0"/>
    <n v="0"/>
    <n v="0"/>
    <n v="0"/>
  </r>
  <r>
    <x v="0"/>
    <x v="0"/>
    <x v="0"/>
    <s v="Navigation"/>
    <s v="LDO"/>
    <m/>
    <s v="Emissions"/>
    <x v="1"/>
    <x v="25"/>
    <m/>
    <m/>
    <n v="0.87044255000000004"/>
    <n v="0.82661372500000019"/>
    <n v="0.33368322500000003"/>
    <n v="7.0718875000000014E-2"/>
    <n v="7.9808000000000014E-3"/>
    <n v="0"/>
    <n v="0"/>
    <n v="0"/>
    <n v="0"/>
    <n v="0"/>
  </r>
  <r>
    <x v="0"/>
    <x v="0"/>
    <x v="0"/>
    <s v="Navigation"/>
    <s v="LDO"/>
    <m/>
    <s v="Emissions"/>
    <x v="1"/>
    <x v="26"/>
    <m/>
    <m/>
    <n v="0"/>
    <n v="0"/>
    <n v="0"/>
    <n v="0"/>
    <n v="0"/>
    <n v="0"/>
    <n v="0"/>
    <n v="0"/>
    <n v="0"/>
    <n v="0"/>
  </r>
  <r>
    <x v="0"/>
    <x v="0"/>
    <x v="0"/>
    <s v="Navigation"/>
    <s v="LDO"/>
    <m/>
    <s v="Emissions"/>
    <x v="1"/>
    <x v="27"/>
    <m/>
    <m/>
    <n v="0"/>
    <n v="0"/>
    <n v="0"/>
    <n v="0"/>
    <n v="0"/>
    <n v="0"/>
    <n v="0"/>
    <n v="0"/>
    <n v="0"/>
    <n v="0"/>
  </r>
  <r>
    <x v="0"/>
    <x v="0"/>
    <x v="0"/>
    <s v="Navigation"/>
    <s v="LDO"/>
    <m/>
    <s v="Emissions"/>
    <x v="1"/>
    <x v="28"/>
    <m/>
    <m/>
    <n v="0"/>
    <n v="0"/>
    <n v="0"/>
    <n v="0"/>
    <n v="0"/>
    <n v="0"/>
    <n v="0"/>
    <n v="0"/>
    <n v="0"/>
    <n v="0"/>
  </r>
  <r>
    <x v="0"/>
    <x v="0"/>
    <x v="0"/>
    <s v="Navigation"/>
    <s v="LDO"/>
    <m/>
    <s v="Emissions"/>
    <x v="1"/>
    <x v="29"/>
    <m/>
    <m/>
    <n v="0"/>
    <n v="0"/>
    <n v="0"/>
    <n v="0"/>
    <n v="0"/>
    <n v="0"/>
    <n v="0"/>
    <n v="0"/>
    <n v="0"/>
    <n v="0"/>
  </r>
  <r>
    <x v="0"/>
    <x v="0"/>
    <x v="0"/>
    <s v="Navigation"/>
    <s v="LDO"/>
    <m/>
    <s v="Emissions"/>
    <x v="1"/>
    <x v="30"/>
    <m/>
    <m/>
    <n v="1.572876575"/>
    <n v="2.0667606000000003"/>
    <n v="2.4279960749999998"/>
    <n v="1.6631325000000001"/>
    <n v="0.61808629999999998"/>
    <n v="0.36908297499999998"/>
    <n v="9.2728425000000017E-2"/>
    <n v="0"/>
    <n v="0"/>
    <n v="0"/>
  </r>
  <r>
    <x v="0"/>
    <x v="0"/>
    <x v="0"/>
    <s v="Navigation"/>
    <s v="LDO"/>
    <m/>
    <s v="Emissions"/>
    <x v="1"/>
    <x v="31"/>
    <m/>
    <m/>
    <n v="0"/>
    <n v="0"/>
    <n v="0"/>
    <n v="0"/>
    <n v="0"/>
    <n v="0"/>
    <n v="0"/>
    <n v="0"/>
    <n v="0"/>
    <n v="0"/>
  </r>
  <r>
    <x v="0"/>
    <x v="0"/>
    <x v="0"/>
    <s v="Navigation"/>
    <s v="LDO"/>
    <m/>
    <s v="Emissions"/>
    <x v="1"/>
    <x v="32"/>
    <m/>
    <m/>
    <n v="0"/>
    <n v="0"/>
    <n v="0"/>
    <n v="0"/>
    <n v="0"/>
    <n v="0"/>
    <n v="0"/>
    <n v="0"/>
    <n v="0"/>
    <n v="0"/>
  </r>
  <r>
    <x v="0"/>
    <x v="0"/>
    <x v="0"/>
    <s v="Navigation"/>
    <s v="LDO"/>
    <m/>
    <s v="Emissions"/>
    <x v="1"/>
    <x v="33"/>
    <m/>
    <m/>
    <n v="0"/>
    <n v="0"/>
    <n v="0"/>
    <n v="0"/>
    <n v="0"/>
    <n v="0"/>
    <n v="0"/>
    <n v="0"/>
    <n v="0"/>
    <n v="0"/>
  </r>
  <r>
    <x v="0"/>
    <x v="0"/>
    <x v="0"/>
    <s v="Navigation"/>
    <s v="LDO"/>
    <m/>
    <s v="Emissions"/>
    <x v="1"/>
    <x v="34"/>
    <m/>
    <m/>
    <n v="0"/>
    <n v="0"/>
    <n v="0"/>
    <n v="0"/>
    <n v="0"/>
    <n v="0"/>
    <n v="0"/>
    <n v="0"/>
    <n v="0"/>
    <n v="0"/>
  </r>
  <r>
    <x v="0"/>
    <x v="0"/>
    <x v="0"/>
    <s v="Navigation"/>
    <s v="LDO"/>
    <m/>
    <s v="Emissions"/>
    <x v="1"/>
    <x v="35"/>
    <m/>
    <m/>
    <n v="10.658816349999999"/>
    <n v="12.214878850000002"/>
    <n v="8.6587100499999998"/>
    <n v="2.4700586749999998"/>
    <n v="0.61108912500000001"/>
    <n v="0.86485900000000004"/>
    <n v="0.64360679999999992"/>
    <n v="0.82745867500000003"/>
    <n v="1.0164297"/>
    <n v="0.93569182500000003"/>
  </r>
  <r>
    <x v="0"/>
    <x v="0"/>
    <x v="0"/>
    <s v="Navigation"/>
    <s v="Furnace Oil"/>
    <m/>
    <s v="Emissions"/>
    <x v="1"/>
    <x v="0"/>
    <s v="Transport"/>
    <m/>
    <n v="10.094977753175"/>
    <n v="11.424595379225"/>
    <n v="11.595396448825001"/>
    <n v="12.579469095725001"/>
    <n v="14.101510815175001"/>
    <n v="12.627478060225"/>
    <n v="8.1058923641500016"/>
    <n v="4.1975054925999995"/>
    <n v="5.2525780949249983"/>
    <n v="5.3915628514999989"/>
  </r>
  <r>
    <x v="0"/>
    <x v="0"/>
    <x v="0"/>
    <s v="Navigation"/>
    <s v="Furnace Oil"/>
    <m/>
    <s v="Emissions"/>
    <x v="1"/>
    <x v="1"/>
    <m/>
    <m/>
    <n v="0"/>
    <n v="2.8742079449999996E-2"/>
    <n v="9.5806931499999998E-3"/>
    <n v="0"/>
    <n v="0"/>
    <n v="0"/>
    <n v="0"/>
    <n v="0"/>
    <n v="0"/>
    <n v="0"/>
  </r>
  <r>
    <x v="0"/>
    <x v="0"/>
    <x v="0"/>
    <s v="Navigation"/>
    <s v="Furnace Oil"/>
    <m/>
    <s v="Emissions"/>
    <x v="1"/>
    <x v="2"/>
    <m/>
    <m/>
    <n v="0"/>
    <n v="0"/>
    <n v="0"/>
    <n v="0"/>
    <n v="0"/>
    <n v="0"/>
    <n v="0"/>
    <n v="0"/>
    <n v="0"/>
    <n v="0"/>
  </r>
  <r>
    <x v="0"/>
    <x v="0"/>
    <x v="0"/>
    <s v="Navigation"/>
    <s v="Furnace Oil"/>
    <m/>
    <s v="Emissions"/>
    <x v="1"/>
    <x v="3"/>
    <m/>
    <m/>
    <n v="0"/>
    <n v="0"/>
    <n v="0"/>
    <n v="0"/>
    <n v="0"/>
    <n v="0"/>
    <n v="0"/>
    <n v="0"/>
    <n v="0"/>
    <n v="0"/>
  </r>
  <r>
    <x v="0"/>
    <x v="0"/>
    <x v="0"/>
    <s v="Navigation"/>
    <s v="Furnace Oil"/>
    <m/>
    <s v="Emissions"/>
    <x v="1"/>
    <x v="4"/>
    <m/>
    <m/>
    <n v="0"/>
    <n v="0"/>
    <n v="0"/>
    <n v="0"/>
    <n v="0"/>
    <n v="0"/>
    <n v="0"/>
    <n v="0"/>
    <n v="0"/>
    <n v="0"/>
  </r>
  <r>
    <x v="0"/>
    <x v="0"/>
    <x v="0"/>
    <s v="Navigation"/>
    <s v="Furnace Oil"/>
    <m/>
    <s v="Emissions"/>
    <x v="1"/>
    <x v="5"/>
    <m/>
    <m/>
    <n v="0"/>
    <n v="0"/>
    <n v="0"/>
    <n v="0"/>
    <n v="0"/>
    <n v="0"/>
    <n v="0"/>
    <n v="0"/>
    <n v="0"/>
    <n v="0"/>
  </r>
  <r>
    <x v="0"/>
    <x v="0"/>
    <x v="0"/>
    <s v="Navigation"/>
    <s v="Furnace Oil"/>
    <m/>
    <s v="Emissions"/>
    <x v="1"/>
    <x v="6"/>
    <m/>
    <m/>
    <n v="1.700217855E-2"/>
    <n v="4.4931917624999998E-2"/>
    <n v="4.9523223224999996E-2"/>
    <n v="4.4326354799999995E-2"/>
    <n v="5.1407430899999995E-2"/>
    <n v="3.0560174574999998E-2"/>
    <n v="2.1453522474999997E-2"/>
    <n v="1.01194401E-2"/>
    <n v="1.61905415E-3"/>
    <n v="1.2145016099999999E-2"/>
  </r>
  <r>
    <x v="0"/>
    <x v="0"/>
    <x v="0"/>
    <s v="Navigation"/>
    <s v="Furnace Oil"/>
    <m/>
    <s v="Emissions"/>
    <x v="1"/>
    <x v="7"/>
    <m/>
    <m/>
    <n v="0"/>
    <n v="0"/>
    <n v="0"/>
    <n v="0"/>
    <n v="0"/>
    <n v="0"/>
    <n v="0"/>
    <n v="0"/>
    <n v="0"/>
    <n v="0"/>
  </r>
  <r>
    <x v="0"/>
    <x v="0"/>
    <x v="0"/>
    <s v="Navigation"/>
    <s v="Furnace Oil"/>
    <m/>
    <s v="Emissions"/>
    <x v="1"/>
    <x v="8"/>
    <m/>
    <m/>
    <n v="0"/>
    <n v="0"/>
    <n v="0"/>
    <n v="0"/>
    <n v="0"/>
    <n v="0"/>
    <n v="0"/>
    <n v="0"/>
    <n v="0"/>
    <n v="0"/>
  </r>
  <r>
    <x v="0"/>
    <x v="0"/>
    <x v="0"/>
    <s v="Navigation"/>
    <s v="Furnace Oil"/>
    <m/>
    <s v="Emissions"/>
    <x v="1"/>
    <x v="9"/>
    <m/>
    <m/>
    <n v="0"/>
    <n v="0"/>
    <n v="0"/>
    <n v="0"/>
    <n v="0"/>
    <n v="0"/>
    <n v="0"/>
    <n v="0"/>
    <n v="0"/>
    <n v="0"/>
  </r>
  <r>
    <x v="0"/>
    <x v="0"/>
    <x v="0"/>
    <s v="Navigation"/>
    <s v="Furnace Oil"/>
    <m/>
    <s v="Emissions"/>
    <x v="1"/>
    <x v="10"/>
    <m/>
    <m/>
    <n v="0.24831100122499999"/>
    <n v="0.93038644300000006"/>
    <n v="0.51874298034999988"/>
    <n v="0.35695502062499995"/>
    <n v="0.50531509944999997"/>
    <n v="0.33145737939999997"/>
    <n v="0.11365872665"/>
    <n v="0.16212344575000001"/>
    <n v="0.18205004965000002"/>
    <n v="2.5650952008499996"/>
  </r>
  <r>
    <x v="0"/>
    <x v="0"/>
    <x v="0"/>
    <s v="Navigation"/>
    <s v="Furnace Oil"/>
    <m/>
    <s v="Emissions"/>
    <x v="1"/>
    <x v="11"/>
    <m/>
    <m/>
    <n v="0.22282531652499996"/>
    <n v="2.4655655701250003"/>
    <n v="7.4664370107249987"/>
    <n v="37.783637414599994"/>
    <n v="60.886210850849977"/>
    <n v="122.88172839809998"/>
    <n v="73.453869009849981"/>
    <n v="18.940590076100001"/>
    <n v="10.044441741950003"/>
    <n v="6.3798526350999989"/>
  </r>
  <r>
    <x v="0"/>
    <x v="0"/>
    <x v="0"/>
    <s v="Navigation"/>
    <s v="Furnace Oil"/>
    <m/>
    <s v="Emissions"/>
    <x v="1"/>
    <x v="12"/>
    <m/>
    <m/>
    <n v="0"/>
    <n v="0"/>
    <n v="0"/>
    <n v="0"/>
    <n v="0"/>
    <n v="0"/>
    <n v="0"/>
    <n v="0"/>
    <n v="0"/>
    <n v="0"/>
  </r>
  <r>
    <x v="0"/>
    <x v="0"/>
    <x v="0"/>
    <s v="Navigation"/>
    <s v="Furnace Oil"/>
    <m/>
    <s v="Emissions"/>
    <x v="1"/>
    <x v="13"/>
    <m/>
    <m/>
    <n v="0"/>
    <n v="0"/>
    <n v="0"/>
    <n v="0"/>
    <n v="0"/>
    <n v="0"/>
    <n v="0"/>
    <n v="0"/>
    <n v="0"/>
    <n v="0"/>
  </r>
  <r>
    <x v="0"/>
    <x v="0"/>
    <x v="0"/>
    <s v="Navigation"/>
    <s v="Furnace Oil"/>
    <m/>
    <s v="Emissions"/>
    <x v="1"/>
    <x v="14"/>
    <m/>
    <m/>
    <n v="0"/>
    <n v="0"/>
    <n v="0"/>
    <n v="0"/>
    <n v="0"/>
    <n v="0"/>
    <n v="0"/>
    <n v="0"/>
    <n v="0"/>
    <n v="0"/>
  </r>
  <r>
    <x v="0"/>
    <x v="0"/>
    <x v="0"/>
    <s v="Navigation"/>
    <s v="Furnace Oil"/>
    <m/>
    <s v="Emissions"/>
    <x v="1"/>
    <x v="15"/>
    <m/>
    <m/>
    <n v="0"/>
    <n v="0"/>
    <n v="0"/>
    <n v="0"/>
    <n v="0"/>
    <n v="0"/>
    <n v="0"/>
    <n v="0"/>
    <n v="0"/>
    <n v="0"/>
  </r>
  <r>
    <x v="0"/>
    <x v="0"/>
    <x v="0"/>
    <s v="Navigation"/>
    <s v="Furnace Oil"/>
    <m/>
    <s v="Emissions"/>
    <x v="1"/>
    <x v="16"/>
    <m/>
    <m/>
    <n v="2.2091051421249999"/>
    <n v="3.3817926742249993"/>
    <n v="3.0385356112999999"/>
    <n v="3.3775551410999993"/>
    <n v="3.4524381538500002"/>
    <n v="2.0550115578999995"/>
    <n v="0.87845855159999986"/>
    <n v="0.15937414832499996"/>
    <n v="0"/>
    <n v="0"/>
  </r>
  <r>
    <x v="0"/>
    <x v="0"/>
    <x v="0"/>
    <s v="Navigation"/>
    <s v="Furnace Oil"/>
    <m/>
    <s v="Emissions"/>
    <x v="1"/>
    <x v="17"/>
    <m/>
    <m/>
    <n v="2.0977786411750001"/>
    <n v="3.6234199779749998"/>
    <n v="3.3084288434750002"/>
    <n v="2.0745696195000001"/>
    <n v="1.6649988556249999"/>
    <n v="1.7858554103249997"/>
    <n v="6.8702642777999996"/>
    <n v="10.77190485595"/>
    <n v="11.446835922375"/>
    <n v="23.372302090375001"/>
  </r>
  <r>
    <x v="0"/>
    <x v="0"/>
    <x v="0"/>
    <s v="Navigation"/>
    <s v="Furnace Oil"/>
    <m/>
    <s v="Emissions"/>
    <x v="1"/>
    <x v="18"/>
    <m/>
    <m/>
    <n v="0"/>
    <n v="2.0234660249999997E-3"/>
    <n v="6.744886749999999E-4"/>
    <n v="0.23041559992499999"/>
    <n v="0.46674967972500003"/>
    <n v="0.12998149325"/>
    <n v="0"/>
    <n v="0"/>
    <n v="0"/>
    <n v="0"/>
  </r>
  <r>
    <x v="0"/>
    <x v="0"/>
    <x v="0"/>
    <s v="Navigation"/>
    <s v="Furnace Oil"/>
    <m/>
    <s v="Emissions"/>
    <x v="1"/>
    <x v="19"/>
    <m/>
    <m/>
    <n v="0"/>
    <n v="0"/>
    <n v="0"/>
    <n v="0"/>
    <n v="0"/>
    <n v="0"/>
    <n v="0"/>
    <n v="0"/>
    <n v="0"/>
    <n v="0"/>
  </r>
  <r>
    <x v="0"/>
    <x v="0"/>
    <x v="0"/>
    <s v="Navigation"/>
    <s v="Furnace Oil"/>
    <m/>
    <s v="Emissions"/>
    <x v="1"/>
    <x v="20"/>
    <m/>
    <m/>
    <n v="12.420795459099999"/>
    <n v="10.756468278849999"/>
    <n v="14.377479368699998"/>
    <n v="14.100529676799997"/>
    <n v="14.360996947324999"/>
    <n v="26.0881219487"/>
    <n v="30.599039611174994"/>
    <n v="45.345201241549994"/>
    <n v="54.440786522674998"/>
    <n v="49.964567399074994"/>
  </r>
  <r>
    <x v="0"/>
    <x v="0"/>
    <x v="0"/>
    <s v="Navigation"/>
    <s v="Furnace Oil"/>
    <m/>
    <s v="Emissions"/>
    <x v="1"/>
    <x v="21"/>
    <m/>
    <m/>
    <n v="0"/>
    <n v="0"/>
    <n v="0"/>
    <n v="0"/>
    <n v="0"/>
    <n v="0"/>
    <n v="0"/>
    <n v="0"/>
    <n v="0"/>
    <n v="0"/>
  </r>
  <r>
    <x v="0"/>
    <x v="0"/>
    <x v="0"/>
    <s v="Navigation"/>
    <s v="Furnace Oil"/>
    <m/>
    <s v="Emissions"/>
    <x v="1"/>
    <x v="22"/>
    <m/>
    <m/>
    <n v="0"/>
    <n v="0"/>
    <n v="0"/>
    <n v="0"/>
    <n v="0"/>
    <n v="0"/>
    <n v="0"/>
    <n v="0"/>
    <n v="0"/>
    <n v="0"/>
  </r>
  <r>
    <x v="0"/>
    <x v="0"/>
    <x v="0"/>
    <s v="Navigation"/>
    <s v="Furnace Oil"/>
    <m/>
    <s v="Emissions"/>
    <x v="1"/>
    <x v="23"/>
    <m/>
    <m/>
    <n v="0"/>
    <n v="0"/>
    <n v="0"/>
    <n v="0"/>
    <n v="0"/>
    <n v="0"/>
    <n v="0"/>
    <n v="0"/>
    <n v="0"/>
    <n v="0"/>
  </r>
  <r>
    <x v="0"/>
    <x v="0"/>
    <x v="0"/>
    <s v="Navigation"/>
    <s v="Furnace Oil"/>
    <m/>
    <s v="Emissions"/>
    <x v="1"/>
    <x v="24"/>
    <m/>
    <m/>
    <n v="0"/>
    <n v="0"/>
    <n v="0"/>
    <n v="0"/>
    <n v="0"/>
    <n v="0"/>
    <n v="0"/>
    <n v="0"/>
    <n v="0"/>
    <n v="0"/>
  </r>
  <r>
    <x v="0"/>
    <x v="0"/>
    <x v="0"/>
    <s v="Navigation"/>
    <s v="Furnace Oil"/>
    <m/>
    <s v="Emissions"/>
    <x v="1"/>
    <x v="25"/>
    <m/>
    <m/>
    <n v="0.35989984239999995"/>
    <n v="0.30969861387500003"/>
    <n v="0.45097831992499998"/>
    <n v="2.0341143655000002"/>
    <n v="5.6732255242249998"/>
    <n v="2.2326229234750001"/>
    <n v="0.18443010144999997"/>
    <n v="0"/>
    <n v="0"/>
    <n v="0"/>
  </r>
  <r>
    <x v="0"/>
    <x v="0"/>
    <x v="0"/>
    <s v="Navigation"/>
    <s v="Furnace Oil"/>
    <m/>
    <s v="Emissions"/>
    <x v="1"/>
    <x v="26"/>
    <m/>
    <m/>
    <n v="0"/>
    <n v="0"/>
    <n v="0"/>
    <n v="0.45349481677499992"/>
    <n v="0.37966679152499999"/>
    <n v="0.36130508574999998"/>
    <n v="0.11472145072500001"/>
    <n v="0.49154469927499983"/>
    <n v="0.16166206454999996"/>
    <n v="0"/>
  </r>
  <r>
    <x v="0"/>
    <x v="0"/>
    <x v="0"/>
    <s v="Navigation"/>
    <s v="Furnace Oil"/>
    <m/>
    <s v="Emissions"/>
    <x v="1"/>
    <x v="27"/>
    <m/>
    <m/>
    <n v="0"/>
    <n v="0"/>
    <n v="0"/>
    <n v="0"/>
    <n v="0"/>
    <n v="0"/>
    <n v="0"/>
    <n v="0"/>
    <n v="0"/>
    <n v="0"/>
  </r>
  <r>
    <x v="0"/>
    <x v="0"/>
    <x v="0"/>
    <s v="Navigation"/>
    <s v="Furnace Oil"/>
    <m/>
    <s v="Emissions"/>
    <x v="1"/>
    <x v="28"/>
    <m/>
    <m/>
    <n v="0"/>
    <n v="0"/>
    <n v="0"/>
    <n v="0"/>
    <n v="0"/>
    <n v="0"/>
    <n v="0"/>
    <n v="0"/>
    <n v="0"/>
    <n v="0"/>
  </r>
  <r>
    <x v="0"/>
    <x v="0"/>
    <x v="0"/>
    <s v="Navigation"/>
    <s v="Furnace Oil"/>
    <m/>
    <s v="Emissions"/>
    <x v="1"/>
    <x v="29"/>
    <m/>
    <m/>
    <n v="0"/>
    <n v="0"/>
    <n v="0"/>
    <n v="0"/>
    <n v="0"/>
    <n v="0"/>
    <n v="0"/>
    <n v="0"/>
    <n v="0"/>
    <n v="0"/>
  </r>
  <r>
    <x v="0"/>
    <x v="0"/>
    <x v="0"/>
    <s v="Navigation"/>
    <s v="Furnace Oil"/>
    <m/>
    <s v="Emissions"/>
    <x v="1"/>
    <x v="30"/>
    <m/>
    <m/>
    <n v="17.660622975100001"/>
    <n v="19.919280880100001"/>
    <n v="23.393887837949997"/>
    <n v="28.887426484524994"/>
    <n v="36.383429168275008"/>
    <n v="27.811959567175006"/>
    <n v="9.8264215418249989"/>
    <n v="2.7016443429499994"/>
    <n v="1.7601601347749998"/>
    <n v="3.8382513025500002"/>
  </r>
  <r>
    <x v="0"/>
    <x v="0"/>
    <x v="0"/>
    <s v="Navigation"/>
    <s v="Furnace Oil"/>
    <m/>
    <s v="Emissions"/>
    <x v="1"/>
    <x v="31"/>
    <m/>
    <m/>
    <n v="0"/>
    <n v="0"/>
    <n v="0"/>
    <n v="0"/>
    <n v="0"/>
    <n v="0"/>
    <n v="0"/>
    <n v="0"/>
    <n v="0"/>
    <n v="0"/>
  </r>
  <r>
    <x v="0"/>
    <x v="0"/>
    <x v="0"/>
    <s v="Navigation"/>
    <s v="Furnace Oil"/>
    <m/>
    <s v="Emissions"/>
    <x v="1"/>
    <x v="32"/>
    <m/>
    <m/>
    <n v="0"/>
    <n v="0"/>
    <n v="0"/>
    <n v="0"/>
    <n v="0"/>
    <n v="0"/>
    <n v="0"/>
    <n v="0"/>
    <n v="0"/>
    <n v="0"/>
  </r>
  <r>
    <x v="0"/>
    <x v="0"/>
    <x v="0"/>
    <s v="Navigation"/>
    <s v="Furnace Oil"/>
    <m/>
    <s v="Emissions"/>
    <x v="1"/>
    <x v="33"/>
    <m/>
    <m/>
    <n v="0"/>
    <n v="0"/>
    <n v="0"/>
    <n v="0"/>
    <n v="0"/>
    <n v="0"/>
    <n v="0"/>
    <n v="0"/>
    <n v="0"/>
    <n v="0"/>
  </r>
  <r>
    <x v="0"/>
    <x v="0"/>
    <x v="0"/>
    <s v="Navigation"/>
    <s v="Furnace Oil"/>
    <m/>
    <s v="Emissions"/>
    <x v="1"/>
    <x v="34"/>
    <m/>
    <m/>
    <n v="0"/>
    <n v="0"/>
    <n v="0"/>
    <n v="0"/>
    <n v="0"/>
    <n v="0"/>
    <n v="0"/>
    <n v="0"/>
    <n v="0"/>
    <n v="0"/>
  </r>
  <r>
    <x v="0"/>
    <x v="0"/>
    <x v="0"/>
    <s v="Navigation"/>
    <s v="Furnace Oil"/>
    <m/>
    <s v="Emissions"/>
    <x v="1"/>
    <x v="35"/>
    <m/>
    <m/>
    <n v="17.357308442249998"/>
    <n v="21.916932064300003"/>
    <n v="10.063743089925"/>
    <n v="7.3289243133750004"/>
    <n v="9.8333943058749984"/>
    <n v="6.5764446324499994"/>
    <n v="1.8387918697749994"/>
    <n v="0.56575884995000003"/>
    <n v="0.61115707205000014"/>
    <n v="0.62384013177499997"/>
  </r>
  <r>
    <x v="0"/>
    <x v="0"/>
    <x v="0"/>
    <s v="Road"/>
    <s v="Motor Spirit "/>
    <m/>
    <s v="Emissions"/>
    <x v="2"/>
    <x v="0"/>
    <s v="Transport"/>
    <m/>
    <n v="83.467933600000009"/>
    <n v="88.946248800000006"/>
    <n v="102.46767199999999"/>
    <n v="116.99630000000001"/>
    <n v="132.19899680000003"/>
    <n v="148.0708008"/>
    <n v="162.25814159999999"/>
    <n v="172.95074400000001"/>
    <n v="189.5317024"/>
    <n v="133.08322479999998"/>
  </r>
  <r>
    <x v="0"/>
    <x v="0"/>
    <x v="0"/>
    <s v="Road"/>
    <s v="Motor Spirit "/>
    <m/>
    <s v="Emissions"/>
    <x v="2"/>
    <x v="1"/>
    <m/>
    <m/>
    <n v="0.90974479999999991"/>
    <n v="0.84559839999999986"/>
    <n v="1.0189000000000001"/>
    <n v="1.1227392"/>
    <n v="1.2737136"/>
    <n v="1.4048415999999999"/>
    <n v="1.4597735999999999"/>
    <n v="1.5090352"/>
    <n v="1.6043688000000003"/>
    <n v="1.7252192"/>
  </r>
  <r>
    <x v="0"/>
    <x v="0"/>
    <x v="0"/>
    <s v="Road"/>
    <s v="Motor Spirit "/>
    <m/>
    <s v="Emissions"/>
    <x v="2"/>
    <x v="2"/>
    <m/>
    <m/>
    <n v="1.7783791999999998"/>
    <n v="1.7209663999999998"/>
    <n v="1.8896607999999997"/>
    <n v="2.0576463999999999"/>
    <n v="2.5080888000000003"/>
    <n v="2.6828080000000001"/>
    <n v="2.9415200000000001"/>
    <n v="3.1725887999999993"/>
    <n v="3.653864"/>
    <n v="3.9168288000000002"/>
  </r>
  <r>
    <x v="0"/>
    <x v="0"/>
    <x v="0"/>
    <s v="Road"/>
    <s v="Motor Spirit "/>
    <m/>
    <s v="Emissions"/>
    <x v="2"/>
    <x v="3"/>
    <m/>
    <m/>
    <n v="13.257749599999999"/>
    <n v="13.484211199999999"/>
    <n v="14.605532800000001"/>
    <n v="15.778596799999999"/>
    <n v="18.164771999999996"/>
    <n v="20.517988000000003"/>
    <n v="22.594771999999999"/>
    <n v="23.609064799999995"/>
    <n v="26.091991199999999"/>
    <n v="30.0573728"/>
  </r>
  <r>
    <x v="0"/>
    <x v="0"/>
    <x v="0"/>
    <s v="Road"/>
    <s v="Motor Spirit "/>
    <m/>
    <s v="Emissions"/>
    <x v="2"/>
    <x v="4"/>
    <m/>
    <m/>
    <n v="17.244749600000002"/>
    <n v="18.267902400000004"/>
    <n v="21.2803024"/>
    <n v="25.258796799999999"/>
    <n v="31.211299199999999"/>
    <n v="37.056063999999999"/>
    <n v="41.195456000000007"/>
    <n v="44.728115199999998"/>
    <n v="51.285223999999999"/>
    <n v="59.259223999999989"/>
  </r>
  <r>
    <x v="0"/>
    <x v="0"/>
    <x v="0"/>
    <s v="Road"/>
    <s v="Motor Spirit "/>
    <m/>
    <s v="Emissions"/>
    <x v="2"/>
    <x v="5"/>
    <m/>
    <m/>
    <n v="8.7511992000000003"/>
    <n v="8.9567512000000011"/>
    <n v="9.5096151999999989"/>
    <n v="10.404120799999999"/>
    <n v="11.623256800000002"/>
    <n v="12.678305600000002"/>
    <n v="12.631170399999998"/>
    <n v="11.9507224"/>
    <n v="11.673227200000001"/>
    <n v="11.965607199999999"/>
  </r>
  <r>
    <x v="0"/>
    <x v="0"/>
    <x v="0"/>
    <s v="Road"/>
    <s v="Motor Spirit "/>
    <m/>
    <s v="Emissions"/>
    <x v="2"/>
    <x v="6"/>
    <m/>
    <m/>
    <n v="16.282199199999997"/>
    <n v="17.5523688"/>
    <n v="20.719641600000003"/>
    <n v="24.200912800000001"/>
    <n v="28.409767199999997"/>
    <n v="32.187316799999998"/>
    <n v="35.226651199999999"/>
    <n v="37.838224800000006"/>
    <n v="42.530835199999999"/>
    <n v="48.964612800000005"/>
  </r>
  <r>
    <x v="0"/>
    <x v="0"/>
    <x v="0"/>
    <s v="Road"/>
    <s v="Motor Spirit "/>
    <m/>
    <s v="Emissions"/>
    <x v="2"/>
    <x v="7"/>
    <m/>
    <m/>
    <n v="1.1659760000000003"/>
    <n v="1.3637311999999999"/>
    <n v="1.5430576"/>
    <n v="1.6334296000000001"/>
    <n v="1.6596552000000002"/>
    <n v="1.7138784"/>
    <n v="1.7500272000000001"/>
    <n v="1.7170680000000003"/>
    <n v="1.7805055999999997"/>
    <n v="1.9920824000000001"/>
  </r>
  <r>
    <x v="0"/>
    <x v="0"/>
    <x v="0"/>
    <s v="Road"/>
    <s v="Motor Spirit "/>
    <m/>
    <s v="Emissions"/>
    <x v="2"/>
    <x v="8"/>
    <m/>
    <m/>
    <n v="1.3243928"/>
    <n v="1.4317759999999999"/>
    <n v="1.6596552000000002"/>
    <n v="1.7996432000000002"/>
    <n v="1.8829271999999999"/>
    <n v="1.9715272000000001"/>
    <n v="2.0838720000000004"/>
    <n v="2.1891287999999998"/>
    <n v="2.2057855999999996"/>
    <n v="2.2997015999999992"/>
  </r>
  <r>
    <x v="0"/>
    <x v="0"/>
    <x v="0"/>
    <s v="Road"/>
    <s v="Motor Spirit "/>
    <m/>
    <s v="Emissions"/>
    <x v="2"/>
    <x v="9"/>
    <m/>
    <m/>
    <n v="94.530529600000008"/>
    <n v="98.649011999999999"/>
    <n v="104.51858480000001"/>
    <n v="107.60647199999998"/>
    <n v="112.84769360000003"/>
    <n v="116.37361920000002"/>
    <n v="115.6453272"/>
    <n v="112.46954880000001"/>
    <n v="112.62690240000001"/>
    <n v="116.6270152"/>
  </r>
  <r>
    <x v="0"/>
    <x v="0"/>
    <x v="0"/>
    <s v="Road"/>
    <s v="Motor Spirit "/>
    <m/>
    <s v="Emissions"/>
    <x v="2"/>
    <x v="10"/>
    <m/>
    <m/>
    <n v="9.3561599999999991"/>
    <n v="10.18014"/>
    <n v="11.086695199999999"/>
    <n v="11.764308"/>
    <n v="12.927448799999999"/>
    <n v="13.869444000000001"/>
    <n v="14.611203199999999"/>
    <n v="16.190409599999999"/>
    <n v="17.706178400000002"/>
    <n v="19.515744799999997"/>
  </r>
  <r>
    <x v="0"/>
    <x v="0"/>
    <x v="0"/>
    <s v="Road"/>
    <s v="Motor Spirit "/>
    <m/>
    <s v="Emissions"/>
    <x v="2"/>
    <x v="11"/>
    <m/>
    <m/>
    <n v="89.585586400000011"/>
    <n v="89.347075199999992"/>
    <n v="103.42986799999998"/>
    <n v="112.52518959999999"/>
    <n v="124.43976319999999"/>
    <n v="137.55965119999999"/>
    <n v="146.76448240000002"/>
    <n v="154.97238639999998"/>
    <n v="167.39233440000001"/>
    <n v="185.07831199999998"/>
  </r>
  <r>
    <x v="0"/>
    <x v="0"/>
    <x v="0"/>
    <s v="Road"/>
    <s v="Motor Spirit "/>
    <m/>
    <s v="Emissions"/>
    <x v="2"/>
    <x v="12"/>
    <m/>
    <m/>
    <n v="44.708268799999999"/>
    <n v="50.392844799999999"/>
    <n v="60.044928799999994"/>
    <n v="66.808298399999998"/>
    <n v="76.447269599999998"/>
    <n v="86.145425599999982"/>
    <n v="89.662136800000013"/>
    <n v="89.056112800000008"/>
    <n v="92.814879199999993"/>
    <n v="100.4738176"/>
  </r>
  <r>
    <x v="0"/>
    <x v="0"/>
    <x v="0"/>
    <s v="Road"/>
    <s v="Motor Spirit "/>
    <m/>
    <s v="Emissions"/>
    <x v="2"/>
    <x v="13"/>
    <m/>
    <m/>
    <n v="8.4269231999999992"/>
    <n v="8.8869343999999995"/>
    <n v="9.8416879999999995"/>
    <n v="10.717410399999999"/>
    <n v="12.4993336"/>
    <n v="14.3765904"/>
    <n v="15.508189600000001"/>
    <n v="16.102163999999998"/>
    <n v="17.239787999999997"/>
    <n v="19.003991200000002"/>
  </r>
  <r>
    <x v="0"/>
    <x v="0"/>
    <x v="0"/>
    <s v="Road"/>
    <s v="Motor Spirit "/>
    <m/>
    <s v="Emissions"/>
    <x v="2"/>
    <x v="14"/>
    <m/>
    <m/>
    <n v="12.042512"/>
    <n v="12.558518400000001"/>
    <n v="13.842155200000001"/>
    <n v="14.450659999999997"/>
    <n v="16.331460800000002"/>
    <n v="17.532876799999997"/>
    <n v="18.886330399999999"/>
    <n v="20.260693600000003"/>
    <n v="21.866479999999999"/>
    <n v="23.729206400000002"/>
  </r>
  <r>
    <x v="0"/>
    <x v="0"/>
    <x v="0"/>
    <s v="Road"/>
    <s v="Motor Spirit "/>
    <m/>
    <s v="Emissions"/>
    <x v="2"/>
    <x v="15"/>
    <m/>
    <m/>
    <n v="17.566544799999999"/>
    <n v="18.072982400000001"/>
    <n v="20.5466944"/>
    <n v="22.781186400000003"/>
    <n v="25.984962399999997"/>
    <n v="29.763575199999998"/>
    <n v="31.324707200000002"/>
    <n v="32.856069600000005"/>
    <n v="36.556005599999999"/>
    <n v="41.577499199999998"/>
  </r>
  <r>
    <x v="0"/>
    <x v="0"/>
    <x v="0"/>
    <s v="Road"/>
    <s v="Motor Spirit "/>
    <m/>
    <s v="Emissions"/>
    <x v="2"/>
    <x v="16"/>
    <m/>
    <m/>
    <n v="72.5584384"/>
    <n v="76.9246464"/>
    <n v="88.755581600000014"/>
    <n v="104.64581440000001"/>
    <n v="118.6375264"/>
    <n v="133.91854560000002"/>
    <n v="145.628276"/>
    <n v="156.89039920000002"/>
    <n v="172.555588"/>
    <n v="196.29790720000003"/>
  </r>
  <r>
    <x v="0"/>
    <x v="0"/>
    <x v="0"/>
    <s v="Road"/>
    <s v="Motor Spirit "/>
    <m/>
    <s v="Emissions"/>
    <x v="2"/>
    <x v="17"/>
    <m/>
    <m/>
    <n v="62.909189600000012"/>
    <n v="66.617276799999999"/>
    <n v="75.061211200000002"/>
    <n v="84.019734400000019"/>
    <n v="95.225153599999999"/>
    <n v="103.73358879999999"/>
    <n v="110.15779760000001"/>
    <n v="116.5547176"/>
    <n v="125.7095784"/>
    <n v="139.37666000000002"/>
  </r>
  <r>
    <x v="0"/>
    <x v="0"/>
    <x v="0"/>
    <s v="Road"/>
    <s v="Motor Spirit "/>
    <m/>
    <s v="Emissions"/>
    <x v="2"/>
    <x v="18"/>
    <m/>
    <m/>
    <n v="0"/>
    <n v="0"/>
    <n v="0"/>
    <n v="0"/>
    <n v="0"/>
    <n v="0"/>
    <n v="0"/>
    <n v="0"/>
    <n v="0"/>
    <n v="0"/>
  </r>
  <r>
    <x v="0"/>
    <x v="0"/>
    <x v="0"/>
    <s v="Road"/>
    <s v="Motor Spirit "/>
    <m/>
    <s v="Emissions"/>
    <x v="2"/>
    <x v="19"/>
    <m/>
    <m/>
    <n v="45.0835784"/>
    <n v="47.175601599999993"/>
    <n v="56.716049599999998"/>
    <n v="64.911195200000009"/>
    <n v="74.808878399999983"/>
    <n v="85.253046399999988"/>
    <n v="91.293794399999996"/>
    <n v="97.878546399999991"/>
    <n v="108.21214160000001"/>
    <n v="123.20255280000001"/>
  </r>
  <r>
    <x v="0"/>
    <x v="0"/>
    <x v="0"/>
    <s v="Road"/>
    <s v="Motor Spirit "/>
    <m/>
    <s v="Emissions"/>
    <x v="2"/>
    <x v="20"/>
    <m/>
    <m/>
    <n v="163.49712400000001"/>
    <n v="174.6135888"/>
    <n v="201.28963120000003"/>
    <n v="220.87625600000001"/>
    <n v="244.77096719999997"/>
    <n v="271.9297024"/>
    <n v="291.6258368"/>
    <n v="303.82782880000002"/>
    <n v="318.13956399999995"/>
    <n v="344.51932799999997"/>
  </r>
  <r>
    <x v="0"/>
    <x v="0"/>
    <x v="0"/>
    <s v="Road"/>
    <s v="Motor Spirit "/>
    <m/>
    <s v="Emissions"/>
    <x v="2"/>
    <x v="21"/>
    <m/>
    <m/>
    <n v="2.0984023999999999"/>
    <n v="2.4389808000000004"/>
    <n v="2.7327783999999999"/>
    <n v="2.9829848000000001"/>
    <n v="3.3001728000000004"/>
    <n v="2.9854655999999995"/>
    <n v="3.6815072"/>
    <n v="4.5320672000000002"/>
    <n v="5.0636672000000003"/>
    <n v="5.693790400000001"/>
  </r>
  <r>
    <x v="0"/>
    <x v="0"/>
    <x v="0"/>
    <s v="Road"/>
    <s v="Motor Spirit "/>
    <m/>
    <s v="Emissions"/>
    <x v="2"/>
    <x v="22"/>
    <m/>
    <m/>
    <n v="3.8374432000000001"/>
    <n v="4.0429952"/>
    <n v="4.5012344000000004"/>
    <n v="4.9272232000000002"/>
    <n v="5.7193071999999994"/>
    <n v="6.6049527999999995"/>
    <n v="7.2800848000000009"/>
    <n v="7.8492512000000003"/>
    <n v="8.2656711999999981"/>
    <n v="8.3783703999999997"/>
  </r>
  <r>
    <x v="0"/>
    <x v="0"/>
    <x v="0"/>
    <s v="Road"/>
    <s v="Motor Spirit "/>
    <m/>
    <s v="Emissions"/>
    <x v="2"/>
    <x v="23"/>
    <m/>
    <m/>
    <n v="1.4416992"/>
    <n v="1.4679248"/>
    <n v="1.6142920000000001"/>
    <n v="1.7741263999999997"/>
    <n v="1.9392768"/>
    <n v="2.2327199999999996"/>
    <n v="2.5300615999999998"/>
    <n v="2.6555192000000001"/>
    <n v="2.9542784000000002"/>
    <n v="3.1647920000000003"/>
  </r>
  <r>
    <x v="0"/>
    <x v="0"/>
    <x v="0"/>
    <s v="Road"/>
    <s v="Motor Spirit "/>
    <m/>
    <s v="Emissions"/>
    <x v="2"/>
    <x v="24"/>
    <m/>
    <m/>
    <n v="2.0594184000000002"/>
    <n v="2.0264592000000001"/>
    <n v="2.3642023999999999"/>
    <n v="2.4031864000000001"/>
    <n v="2.6622527999999996"/>
    <n v="3.1027719999999999"/>
    <n v="3.2541008000000002"/>
    <n v="3.2661503999999999"/>
    <n v="3.5510879999999991"/>
    <n v="3.5461263999999995"/>
  </r>
  <r>
    <x v="0"/>
    <x v="0"/>
    <x v="0"/>
    <s v="Road"/>
    <s v="Motor Spirit "/>
    <m/>
    <s v="Emissions"/>
    <x v="2"/>
    <x v="25"/>
    <m/>
    <m/>
    <n v="22.4161544"/>
    <n v="23.940783199999998"/>
    <n v="28.033748799999998"/>
    <n v="32.149395999999996"/>
    <n v="37.899535999999998"/>
    <n v="43.637626400000002"/>
    <n v="47.742641599999999"/>
    <n v="50.968390400000004"/>
    <n v="56.810319999999997"/>
    <n v="64.821886399999997"/>
  </r>
  <r>
    <x v="0"/>
    <x v="0"/>
    <x v="0"/>
    <s v="Road"/>
    <s v="Motor Spirit "/>
    <m/>
    <s v="Emissions"/>
    <x v="2"/>
    <x v="26"/>
    <m/>
    <m/>
    <n v="7.4048335999999999"/>
    <n v="8.8001064000000007"/>
    <n v="9.7888824000000003"/>
    <n v="10.120246399999999"/>
    <n v="11.468738399999999"/>
    <n v="12.5393808"/>
    <n v="13.046881600000001"/>
    <n v="13.108192799999999"/>
    <n v="13.271216800000001"/>
    <n v="14.0622376"/>
  </r>
  <r>
    <x v="0"/>
    <x v="0"/>
    <x v="0"/>
    <s v="Road"/>
    <s v="Motor Spirit "/>
    <m/>
    <s v="Emissions"/>
    <x v="2"/>
    <x v="27"/>
    <m/>
    <m/>
    <n v="59.084504799999998"/>
    <n v="60.165779200000003"/>
    <n v="66.396839999999997"/>
    <n v="70.512132799999989"/>
    <n v="77.136932000000016"/>
    <n v="82.495460000000008"/>
    <n v="83.033084800000012"/>
    <n v="82.202016799999981"/>
    <n v="85.205202400000005"/>
    <n v="92.030591999999999"/>
  </r>
  <r>
    <x v="0"/>
    <x v="0"/>
    <x v="0"/>
    <s v="Road"/>
    <s v="Motor Spirit "/>
    <m/>
    <s v="Emissions"/>
    <x v="2"/>
    <x v="28"/>
    <m/>
    <m/>
    <n v="49.929998400000002"/>
    <n v="54.544286399999997"/>
    <n v="64.206293600000009"/>
    <n v="72.751940800000014"/>
    <n v="84.099828799999997"/>
    <n v="93.852208000000019"/>
    <n v="101.07169039999999"/>
    <n v="109.37882640000001"/>
    <n v="123.38046159999999"/>
    <n v="140.78008400000002"/>
  </r>
  <r>
    <x v="0"/>
    <x v="0"/>
    <x v="0"/>
    <s v="Road"/>
    <s v="Motor Spirit "/>
    <m/>
    <s v="Emissions"/>
    <x v="2"/>
    <x v="29"/>
    <m/>
    <m/>
    <n v="0.86792560000000007"/>
    <n v="0.8760768000000001"/>
    <n v="0.97282799999999969"/>
    <n v="1.1425856000000001"/>
    <n v="1.3484920000000002"/>
    <n v="1.5519176000000001"/>
    <n v="1.6465424000000002"/>
    <n v="1.7294719999999997"/>
    <n v="1.8435888"/>
    <n v="2.0271680000000001"/>
  </r>
  <r>
    <x v="0"/>
    <x v="0"/>
    <x v="0"/>
    <s v="Road"/>
    <s v="Motor Spirit "/>
    <m/>
    <s v="Emissions"/>
    <x v="2"/>
    <x v="30"/>
    <m/>
    <m/>
    <n v="107.10428719999997"/>
    <n v="112.31113199999999"/>
    <n v="127.15730240000001"/>
    <n v="144.669624"/>
    <n v="165.21100239999998"/>
    <n v="185.75344400000003"/>
    <n v="203.98023600000005"/>
    <n v="220.35316159999996"/>
    <n v="236.37877520000001"/>
    <n v="256.67561760000001"/>
  </r>
  <r>
    <x v="0"/>
    <x v="0"/>
    <x v="0"/>
    <s v="Road"/>
    <s v="Motor Spirit "/>
    <m/>
    <s v="Emissions"/>
    <x v="2"/>
    <x v="31"/>
    <m/>
    <m/>
    <n v="0"/>
    <n v="0"/>
    <n v="0"/>
    <n v="0"/>
    <n v="0"/>
    <n v="0"/>
    <n v="0"/>
    <n v="0"/>
    <n v="0"/>
    <n v="80.48317680000001"/>
  </r>
  <r>
    <x v="0"/>
    <x v="0"/>
    <x v="0"/>
    <s v="Road"/>
    <s v="Motor Spirit "/>
    <m/>
    <s v="Emissions"/>
    <x v="2"/>
    <x v="32"/>
    <m/>
    <m/>
    <n v="2.0502039999999999"/>
    <n v="2.1678647999999998"/>
    <n v="2.3532159999999998"/>
    <n v="2.6002328000000001"/>
    <n v="3.0627247999999998"/>
    <n v="3.5206095999999998"/>
    <n v="3.8108631999999996"/>
    <n v="4.0383880000000003"/>
    <n v="4.2981632000000003"/>
    <n v="4.5597104000000002"/>
  </r>
  <r>
    <x v="0"/>
    <x v="0"/>
    <x v="0"/>
    <s v="Road"/>
    <s v="Motor Spirit "/>
    <m/>
    <s v="Emissions"/>
    <x v="2"/>
    <x v="33"/>
    <m/>
    <m/>
    <n v="100.8785424"/>
    <n v="103.50854480000001"/>
    <n v="118.72612640000001"/>
    <n v="134.50578640000001"/>
    <n v="156.7241856"/>
    <n v="180.7291152"/>
    <n v="192.67026880000003"/>
    <n v="202.44036799999998"/>
    <n v="223.13555599999998"/>
    <n v="250.39210560000001"/>
  </r>
  <r>
    <x v="0"/>
    <x v="0"/>
    <x v="0"/>
    <s v="Road"/>
    <s v="Motor Spirit "/>
    <m/>
    <s v="Emissions"/>
    <x v="2"/>
    <x v="34"/>
    <m/>
    <m/>
    <n v="10.878307999999999"/>
    <n v="12.308311999999997"/>
    <n v="14.923783999999999"/>
    <n v="16.720946399999995"/>
    <n v="19.4023368"/>
    <n v="21.634348000000003"/>
    <n v="23.102627200000004"/>
    <n v="24.56878"/>
    <n v="26.5186888"/>
    <n v="29.713959199999998"/>
  </r>
  <r>
    <x v="0"/>
    <x v="0"/>
    <x v="0"/>
    <s v="Road"/>
    <s v="Motor Spirit "/>
    <m/>
    <s v="Emissions"/>
    <x v="2"/>
    <x v="35"/>
    <m/>
    <m/>
    <n v="32.287611999999996"/>
    <n v="33.902258400000001"/>
    <n v="38.082406399999996"/>
    <n v="42.539695199999997"/>
    <n v="47.989303999999997"/>
    <n v="54.05025280000001"/>
    <n v="56.944991999999985"/>
    <n v="61.407951200000007"/>
    <n v="67.184316800000019"/>
    <n v="76.124765599999989"/>
  </r>
  <r>
    <x v="0"/>
    <x v="0"/>
    <x v="0"/>
    <s v="Road"/>
    <s v="Auto LPG "/>
    <m/>
    <s v="Emissions"/>
    <x v="2"/>
    <x v="0"/>
    <s v="Transport"/>
    <m/>
    <n v="6.5835072599999975E-2"/>
    <n v="0.1231087506"/>
    <n v="0.20826975179999996"/>
    <n v="0.23468647070000009"/>
    <n v="0.25520972785000001"/>
    <n v="0.26158028104999992"/>
    <n v="0.27139545674999999"/>
    <n v="0.27011488019999996"/>
    <n v="0.26711431009999997"/>
    <n v="8.6780316699999999E-2"/>
  </r>
  <r>
    <x v="0"/>
    <x v="0"/>
    <x v="0"/>
    <s v="Road"/>
    <s v="Auto LPG "/>
    <m/>
    <s v="Emissions"/>
    <x v="2"/>
    <x v="1"/>
    <m/>
    <m/>
    <n v="0"/>
    <n v="0"/>
    <n v="0"/>
    <n v="0"/>
    <n v="0"/>
    <n v="0"/>
    <n v="0"/>
    <n v="0"/>
    <n v="0"/>
    <n v="0"/>
  </r>
  <r>
    <x v="0"/>
    <x v="0"/>
    <x v="0"/>
    <s v="Road"/>
    <s v="Auto LPG "/>
    <m/>
    <s v="Emissions"/>
    <x v="2"/>
    <x v="2"/>
    <m/>
    <m/>
    <n v="0"/>
    <n v="0"/>
    <n v="0"/>
    <n v="0"/>
    <n v="0"/>
    <n v="0"/>
    <n v="0"/>
    <n v="0"/>
    <n v="0"/>
    <n v="0"/>
  </r>
  <r>
    <x v="0"/>
    <x v="0"/>
    <x v="0"/>
    <s v="Road"/>
    <s v="Auto LPG "/>
    <m/>
    <s v="Emissions"/>
    <x v="2"/>
    <x v="3"/>
    <m/>
    <m/>
    <n v="0"/>
    <n v="3.1927499999999989E-5"/>
    <n v="4.2215250000000008E-4"/>
    <n v="6.1963000000000003E-4"/>
    <n v="9.0579500000000004E-4"/>
    <n v="6.6998085E-4"/>
    <n v="5.1154949999999999E-4"/>
    <n v="3.7908585E-4"/>
    <n v="2.9501009999999999E-4"/>
    <n v="1.5509670000000002E-4"/>
  </r>
  <r>
    <x v="0"/>
    <x v="0"/>
    <x v="0"/>
    <s v="Road"/>
    <s v="Auto LPG "/>
    <m/>
    <s v="Emissions"/>
    <x v="2"/>
    <x v="4"/>
    <m/>
    <m/>
    <n v="0"/>
    <n v="0"/>
    <n v="0"/>
    <n v="0"/>
    <n v="0"/>
    <n v="0"/>
    <n v="0"/>
    <n v="0"/>
    <n v="0"/>
    <n v="0"/>
  </r>
  <r>
    <x v="0"/>
    <x v="0"/>
    <x v="0"/>
    <s v="Road"/>
    <s v="Auto LPG "/>
    <m/>
    <s v="Emissions"/>
    <x v="2"/>
    <x v="5"/>
    <m/>
    <m/>
    <n v="1.6030679500000002E-3"/>
    <n v="4.7674379499999999E-3"/>
    <n v="7.7569398499999984E-3"/>
    <n v="8.359494549999999E-3"/>
    <n v="2.1545481100000003E-2"/>
    <n v="3.583341575E-2"/>
    <n v="4.0525977800000008E-2"/>
    <n v="3.5566123450000001E-2"/>
    <n v="3.0073718399999987E-2"/>
    <n v="2.6236553200000002E-2"/>
  </r>
  <r>
    <x v="0"/>
    <x v="0"/>
    <x v="0"/>
    <s v="Road"/>
    <s v="Auto LPG "/>
    <m/>
    <s v="Emissions"/>
    <x v="2"/>
    <x v="6"/>
    <m/>
    <m/>
    <n v="1.0067805000000002E-4"/>
    <n v="2.2227925500000003E-3"/>
    <n v="3.4706847999999993E-3"/>
    <n v="3.1174956999999994E-3"/>
    <n v="4.0517416499999993E-3"/>
    <n v="3.1074917499999996E-3"/>
    <n v="3.2194035500000009E-3"/>
    <n v="3.5380872999999993E-3"/>
    <n v="2.5620517999999995E-3"/>
    <n v="1.4827367499999997E-3"/>
  </r>
  <r>
    <x v="0"/>
    <x v="0"/>
    <x v="0"/>
    <s v="Road"/>
    <s v="Auto LPG "/>
    <m/>
    <s v="Emissions"/>
    <x v="2"/>
    <x v="7"/>
    <m/>
    <m/>
    <n v="0"/>
    <n v="0"/>
    <n v="0"/>
    <n v="2.6180549999999998E-5"/>
    <n v="1.949706E-4"/>
    <n v="1.6808055000000003E-4"/>
    <n v="1.1103675E-4"/>
    <n v="1.1321255E-4"/>
    <n v="5.1107649999999995E-5"/>
    <n v="7.2605499999999995E-6"/>
  </r>
  <r>
    <x v="0"/>
    <x v="0"/>
    <x v="0"/>
    <s v="Road"/>
    <s v="Auto LPG "/>
    <m/>
    <s v="Emissions"/>
    <x v="2"/>
    <x v="8"/>
    <m/>
    <m/>
    <n v="0"/>
    <n v="0"/>
    <n v="0"/>
    <n v="0"/>
    <n v="0"/>
    <n v="0"/>
    <n v="0"/>
    <n v="0"/>
    <n v="0"/>
    <n v="0"/>
  </r>
  <r>
    <x v="0"/>
    <x v="0"/>
    <x v="0"/>
    <s v="Road"/>
    <s v="Auto LPG "/>
    <m/>
    <s v="Emissions"/>
    <x v="2"/>
    <x v="9"/>
    <m/>
    <m/>
    <n v="8.8137401000000001E-3"/>
    <n v="2.8683027449999999E-2"/>
    <n v="5.2459389399999994E-2"/>
    <n v="5.3992382399999997E-2"/>
    <n v="6.3201219399999994E-2"/>
    <n v="6.1179428199999997E-2"/>
    <n v="5.0169951149999989E-2"/>
    <n v="3.4978255399999984E-2"/>
    <n v="2.3959389299999998E-2"/>
    <n v="1.5939650649999998E-2"/>
  </r>
  <r>
    <x v="0"/>
    <x v="0"/>
    <x v="0"/>
    <s v="Road"/>
    <s v="Auto LPG "/>
    <m/>
    <s v="Emissions"/>
    <x v="2"/>
    <x v="10"/>
    <m/>
    <m/>
    <n v="0"/>
    <n v="0"/>
    <n v="9.4576349999999994E-5"/>
    <n v="1.3433200000000003E-3"/>
    <n v="3.3939642000000003E-3"/>
    <n v="3.7172833499999999E-3"/>
    <n v="3.4432034999999999E-3"/>
    <n v="1.2856613000000001E-3"/>
    <n v="2.6081219999999993E-4"/>
    <n v="1.1706749999999999E-4"/>
  </r>
  <r>
    <x v="0"/>
    <x v="0"/>
    <x v="0"/>
    <s v="Road"/>
    <s v="Auto LPG "/>
    <m/>
    <s v="Emissions"/>
    <x v="2"/>
    <x v="11"/>
    <m/>
    <m/>
    <n v="5.0030629000000007E-2"/>
    <n v="6.765413599999999E-2"/>
    <n v="9.456875834999999E-2"/>
    <n v="9.6171235049999984E-2"/>
    <n v="0.10391571135000002"/>
    <n v="9.2325863299999977E-2"/>
    <n v="7.1738916699999988E-2"/>
    <n v="5.5236466999999997E-2"/>
    <n v="4.0628949899999989E-2"/>
    <n v="2.6581772249999996E-2"/>
  </r>
  <r>
    <x v="0"/>
    <x v="0"/>
    <x v="0"/>
    <s v="Road"/>
    <s v="Auto LPG "/>
    <m/>
    <s v="Emissions"/>
    <x v="2"/>
    <x v="12"/>
    <m/>
    <m/>
    <n v="2.8134986E-3"/>
    <n v="3.3689661500000004E-3"/>
    <n v="4.2772207500000005E-3"/>
    <n v="4.0602320000000004E-3"/>
    <n v="3.8946110499999999E-3"/>
    <n v="2.5943813500000001E-3"/>
    <n v="1.7020432000000002E-3"/>
    <n v="1.2848808500000003E-3"/>
    <n v="9.3110049999999987E-4"/>
    <n v="6.2603914999999994E-4"/>
  </r>
  <r>
    <x v="0"/>
    <x v="0"/>
    <x v="0"/>
    <s v="Road"/>
    <s v="Auto LPG "/>
    <m/>
    <s v="Emissions"/>
    <x v="2"/>
    <x v="13"/>
    <m/>
    <m/>
    <n v="0"/>
    <n v="0"/>
    <n v="0"/>
    <n v="0"/>
    <n v="0"/>
    <n v="0"/>
    <n v="0"/>
    <n v="0"/>
    <n v="0"/>
    <n v="0"/>
  </r>
  <r>
    <x v="0"/>
    <x v="0"/>
    <x v="0"/>
    <s v="Road"/>
    <s v="Auto LPG "/>
    <m/>
    <s v="Emissions"/>
    <x v="2"/>
    <x v="14"/>
    <m/>
    <m/>
    <n v="0"/>
    <n v="0"/>
    <n v="0"/>
    <n v="0"/>
    <n v="4.2570000000000001E-5"/>
    <n v="4.2197512499999998E-3"/>
    <n v="7.565564050000001E-3"/>
    <n v="8.4211974000000002E-3"/>
    <n v="6.5288426499999991E-3"/>
    <n v="4.1584504499999992E-3"/>
  </r>
  <r>
    <x v="0"/>
    <x v="0"/>
    <x v="0"/>
    <s v="Road"/>
    <s v="Auto LPG "/>
    <m/>
    <s v="Emissions"/>
    <x v="2"/>
    <x v="15"/>
    <m/>
    <m/>
    <n v="0"/>
    <n v="0"/>
    <n v="0"/>
    <n v="3.2991750000000001E-5"/>
    <n v="1.2792285E-4"/>
    <n v="4.1777725000000001E-4"/>
    <n v="7.897917499999998E-4"/>
    <n v="9.616799499999999E-4"/>
    <n v="7.9591710000000008E-4"/>
    <n v="4.468904E-4"/>
  </r>
  <r>
    <x v="0"/>
    <x v="0"/>
    <x v="0"/>
    <s v="Road"/>
    <s v="Auto LPG "/>
    <m/>
    <s v="Emissions"/>
    <x v="2"/>
    <x v="16"/>
    <m/>
    <m/>
    <n v="0.23831005274999995"/>
    <n v="0.43620795515000005"/>
    <n v="0.59463124050000016"/>
    <n v="0.58154534074999997"/>
    <n v="0.5870297994"/>
    <n v="0.56300298395000004"/>
    <n v="0.56834769475000002"/>
    <n v="0.59193840419999988"/>
    <n v="0.61992851030000018"/>
    <n v="0.59418302570000003"/>
  </r>
  <r>
    <x v="0"/>
    <x v="0"/>
    <x v="0"/>
    <s v="Road"/>
    <s v="Auto LPG "/>
    <m/>
    <s v="Emissions"/>
    <x v="2"/>
    <x v="17"/>
    <m/>
    <m/>
    <n v="1.2603297850000002E-2"/>
    <n v="4.6778730349999999E-2"/>
    <n v="0.10250461045000001"/>
    <n v="0.10600684435"/>
    <n v="0.13352449439999997"/>
    <n v="0.12571831525000005"/>
    <n v="0.11271781565"/>
    <n v="0.10531151070000001"/>
    <n v="8.8861847800000004E-2"/>
    <n v="6.8525851350000014E-2"/>
  </r>
  <r>
    <x v="0"/>
    <x v="0"/>
    <x v="0"/>
    <s v="Road"/>
    <s v="Auto LPG "/>
    <m/>
    <s v="Emissions"/>
    <x v="2"/>
    <x v="18"/>
    <m/>
    <m/>
    <n v="0"/>
    <n v="0"/>
    <n v="0"/>
    <n v="0"/>
    <n v="0"/>
    <n v="0"/>
    <n v="0"/>
    <n v="0"/>
    <n v="0"/>
    <n v="0"/>
  </r>
  <r>
    <x v="0"/>
    <x v="0"/>
    <x v="0"/>
    <s v="Road"/>
    <s v="Auto LPG "/>
    <m/>
    <s v="Emissions"/>
    <x v="2"/>
    <x v="19"/>
    <m/>
    <m/>
    <n v="9.1949544499999973E-3"/>
    <n v="2.5731129049999992E-2"/>
    <n v="4.4105263400000004E-2"/>
    <n v="3.8528025799999997E-2"/>
    <n v="4.2596062300000022E-2"/>
    <n v="4.1157858500000019E-2"/>
    <n v="3.5794653400000008E-2"/>
    <n v="4.2455368449999996E-2"/>
    <n v="3.7158880000000005E-2"/>
    <n v="2.4451238349999998E-2"/>
  </r>
  <r>
    <x v="0"/>
    <x v="0"/>
    <x v="0"/>
    <s v="Road"/>
    <s v="Auto LPG "/>
    <m/>
    <s v="Emissions"/>
    <x v="2"/>
    <x v="20"/>
    <m/>
    <m/>
    <n v="0.16311064440000006"/>
    <n v="0.2774086348"/>
    <n v="0.36049231460000014"/>
    <n v="0.31542591520000007"/>
    <n v="0.29345967695000003"/>
    <n v="0.25687537370000008"/>
    <n v="0.21252840730000003"/>
    <n v="0.17558079275000002"/>
    <n v="0.13620512729999998"/>
    <n v="9.6028412700000024E-2"/>
  </r>
  <r>
    <x v="0"/>
    <x v="0"/>
    <x v="0"/>
    <s v="Road"/>
    <s v="Auto LPG "/>
    <m/>
    <s v="Emissions"/>
    <x v="2"/>
    <x v="21"/>
    <m/>
    <m/>
    <n v="0"/>
    <n v="0"/>
    <n v="0"/>
    <n v="0"/>
    <n v="0"/>
    <n v="0"/>
    <n v="0"/>
    <n v="0"/>
    <n v="0"/>
    <n v="0"/>
  </r>
  <r>
    <x v="0"/>
    <x v="0"/>
    <x v="0"/>
    <s v="Road"/>
    <s v="Auto LPG "/>
    <m/>
    <s v="Emissions"/>
    <x v="2"/>
    <x v="22"/>
    <m/>
    <m/>
    <n v="0"/>
    <n v="0"/>
    <n v="0"/>
    <n v="0"/>
    <n v="0"/>
    <n v="0"/>
    <n v="0"/>
    <n v="0"/>
    <n v="0"/>
    <n v="0"/>
  </r>
  <r>
    <x v="0"/>
    <x v="0"/>
    <x v="0"/>
    <s v="Road"/>
    <s v="Auto LPG "/>
    <m/>
    <s v="Emissions"/>
    <x v="2"/>
    <x v="23"/>
    <m/>
    <m/>
    <n v="0"/>
    <n v="0"/>
    <n v="0"/>
    <n v="0"/>
    <n v="0"/>
    <n v="0"/>
    <n v="0"/>
    <n v="0"/>
    <n v="0"/>
    <n v="0"/>
  </r>
  <r>
    <x v="0"/>
    <x v="0"/>
    <x v="0"/>
    <s v="Road"/>
    <s v="Auto LPG "/>
    <m/>
    <s v="Emissions"/>
    <x v="2"/>
    <x v="24"/>
    <m/>
    <m/>
    <n v="0"/>
    <n v="0"/>
    <n v="0"/>
    <n v="0"/>
    <n v="0"/>
    <n v="0"/>
    <n v="0"/>
    <n v="0"/>
    <n v="0"/>
    <n v="0"/>
  </r>
  <r>
    <x v="0"/>
    <x v="0"/>
    <x v="0"/>
    <s v="Road"/>
    <s v="Auto LPG "/>
    <m/>
    <s v="Emissions"/>
    <x v="2"/>
    <x v="25"/>
    <m/>
    <m/>
    <n v="0"/>
    <n v="0"/>
    <n v="1.0401269999999999E-4"/>
    <n v="6.2093074999999994E-4"/>
    <n v="1.9246133499999996E-3"/>
    <n v="2.3434075499999996E-3"/>
    <n v="2.3124497000000001E-3"/>
    <n v="2.2837385999999998E-3"/>
    <n v="1.7009080000000001E-3"/>
    <n v="1.2851410000000001E-3"/>
  </r>
  <r>
    <x v="0"/>
    <x v="0"/>
    <x v="0"/>
    <s v="Road"/>
    <s v="Auto LPG "/>
    <m/>
    <s v="Emissions"/>
    <x v="2"/>
    <x v="26"/>
    <m/>
    <m/>
    <n v="0"/>
    <n v="0"/>
    <n v="0"/>
    <n v="0"/>
    <n v="0"/>
    <n v="3.4538459999999995E-4"/>
    <n v="1.5412231999999998E-3"/>
    <n v="2.2144204499999999E-3"/>
    <n v="1.8634544499999998E-3"/>
    <n v="1.0532763999999998E-3"/>
  </r>
  <r>
    <x v="0"/>
    <x v="0"/>
    <x v="0"/>
    <s v="Road"/>
    <s v="Auto LPG "/>
    <m/>
    <s v="Emissions"/>
    <x v="2"/>
    <x v="27"/>
    <m/>
    <m/>
    <n v="0"/>
    <n v="6.7771439999999997E-4"/>
    <n v="3.4430616000000001E-3"/>
    <n v="1.199421575E-2"/>
    <n v="3.0883423450000006E-2"/>
    <n v="3.3582385099999994E-2"/>
    <n v="3.0697960150000002E-2"/>
    <n v="3.02029893E-2"/>
    <n v="2.5409086999999997E-2"/>
    <n v="1.8216388850000001E-2"/>
  </r>
  <r>
    <x v="0"/>
    <x v="0"/>
    <x v="0"/>
    <s v="Road"/>
    <s v="Auto LPG "/>
    <m/>
    <s v="Emissions"/>
    <x v="2"/>
    <x v="28"/>
    <m/>
    <m/>
    <n v="8.881733850000002E-3"/>
    <n v="3.2581493450000006E-2"/>
    <n v="5.9329265049999996E-2"/>
    <n v="5.6837524699999996E-2"/>
    <n v="8.2521944999999999E-2"/>
    <n v="8.3590617549999996E-2"/>
    <n v="8.153623665000001E-2"/>
    <n v="7.944884034999998E-2"/>
    <n v="7.6314482200000019E-2"/>
    <n v="6.3132941849999999E-2"/>
  </r>
  <r>
    <x v="0"/>
    <x v="0"/>
    <x v="0"/>
    <s v="Road"/>
    <s v="Auto LPG "/>
    <m/>
    <s v="Emissions"/>
    <x v="2"/>
    <x v="29"/>
    <m/>
    <m/>
    <n v="0"/>
    <n v="0"/>
    <n v="0"/>
    <n v="0"/>
    <n v="0"/>
    <n v="0"/>
    <n v="0"/>
    <n v="0"/>
    <n v="0"/>
    <n v="0"/>
  </r>
  <r>
    <x v="0"/>
    <x v="0"/>
    <x v="0"/>
    <s v="Road"/>
    <s v="Auto LPG "/>
    <m/>
    <s v="Emissions"/>
    <x v="2"/>
    <x v="30"/>
    <m/>
    <m/>
    <n v="3.613450389999999E-2"/>
    <n v="7.4084736550000002E-2"/>
    <n v="0.17263934764999997"/>
    <n v="0.20429170354999998"/>
    <n v="0.26905498180000004"/>
    <n v="0.31853179874999998"/>
    <n v="0.36990974459999998"/>
    <n v="0.37990749830000003"/>
    <n v="0.32821957190000006"/>
    <n v="0.29448128599999995"/>
  </r>
  <r>
    <x v="0"/>
    <x v="0"/>
    <x v="0"/>
    <s v="Road"/>
    <s v="Auto LPG "/>
    <m/>
    <s v="Emissions"/>
    <x v="2"/>
    <x v="31"/>
    <m/>
    <m/>
    <n v="0"/>
    <n v="0"/>
    <n v="0"/>
    <n v="0"/>
    <n v="0"/>
    <n v="0"/>
    <n v="0"/>
    <n v="0"/>
    <n v="0"/>
    <n v="0.14069335334999999"/>
  </r>
  <r>
    <x v="0"/>
    <x v="0"/>
    <x v="0"/>
    <s v="Road"/>
    <s v="Auto LPG "/>
    <m/>
    <s v="Emissions"/>
    <x v="2"/>
    <x v="32"/>
    <m/>
    <m/>
    <n v="0"/>
    <n v="0"/>
    <n v="0"/>
    <n v="0"/>
    <n v="0"/>
    <n v="0"/>
    <n v="0"/>
    <n v="0"/>
    <n v="0"/>
    <n v="0"/>
  </r>
  <r>
    <x v="0"/>
    <x v="0"/>
    <x v="0"/>
    <s v="Road"/>
    <s v="Auto LPG "/>
    <m/>
    <s v="Emissions"/>
    <x v="2"/>
    <x v="33"/>
    <m/>
    <m/>
    <n v="9.9961454999999999E-4"/>
    <n v="5.3603671000000018E-3"/>
    <n v="1.2330069400000003E-2"/>
    <n v="1.5549804050000001E-2"/>
    <n v="4.7209846199999995E-2"/>
    <n v="6.2038940149999985E-2"/>
    <n v="6.4494992649999999E-2"/>
    <n v="6.9138528250000011E-2"/>
    <n v="5.5377255450000003E-2"/>
    <n v="4.1386885099999993E-2"/>
  </r>
  <r>
    <x v="0"/>
    <x v="0"/>
    <x v="0"/>
    <s v="Road"/>
    <s v="Auto LPG "/>
    <m/>
    <s v="Emissions"/>
    <x v="2"/>
    <x v="34"/>
    <m/>
    <m/>
    <n v="0"/>
    <n v="0"/>
    <n v="0"/>
    <n v="8.3295300000000002E-5"/>
    <n v="2.8315672000000002E-3"/>
    <n v="5.0760231499999992E-3"/>
    <n v="6.6664619999999997E-3"/>
    <n v="6.7253032000000011E-3"/>
    <n v="4.6159597E-3"/>
    <n v="3.0814057999999996E-3"/>
  </r>
  <r>
    <x v="0"/>
    <x v="0"/>
    <x v="0"/>
    <s v="Road"/>
    <s v="Auto LPG "/>
    <m/>
    <s v="Emissions"/>
    <x v="2"/>
    <x v="35"/>
    <m/>
    <m/>
    <n v="9.7352386999999957E-3"/>
    <n v="1.9166267449999993E-2"/>
    <n v="2.7035213699999994E-2"/>
    <n v="2.7185627699999996E-2"/>
    <n v="7.3906462849999993E-2"/>
    <n v="0.15520102015000001"/>
    <n v="0.17075054040000001"/>
    <n v="0.14824044675"/>
    <n v="0.13558194980000002"/>
    <n v="0.11274409080000002"/>
  </r>
  <r>
    <x v="0"/>
    <x v="0"/>
    <x v="0"/>
    <s v="Road"/>
    <s v="LDO"/>
    <m/>
    <s v="Emissions"/>
    <x v="2"/>
    <x v="0"/>
    <s v="Transport"/>
    <m/>
    <n v="0"/>
    <n v="0"/>
    <n v="0"/>
    <n v="0"/>
    <n v="0"/>
    <n v="0"/>
    <n v="0"/>
    <n v="0"/>
    <n v="0"/>
    <n v="0"/>
  </r>
  <r>
    <x v="0"/>
    <x v="0"/>
    <x v="0"/>
    <s v="Road"/>
    <s v="LDO"/>
    <m/>
    <s v="Emissions"/>
    <x v="2"/>
    <x v="1"/>
    <m/>
    <m/>
    <n v="0"/>
    <n v="0"/>
    <n v="0"/>
    <n v="0"/>
    <n v="0"/>
    <n v="0"/>
    <n v="0"/>
    <n v="0"/>
    <n v="0"/>
    <n v="0"/>
  </r>
  <r>
    <x v="0"/>
    <x v="0"/>
    <x v="0"/>
    <s v="Road"/>
    <s v="LDO"/>
    <m/>
    <s v="Emissions"/>
    <x v="2"/>
    <x v="2"/>
    <m/>
    <m/>
    <n v="0"/>
    <n v="0"/>
    <n v="0"/>
    <n v="0"/>
    <n v="0"/>
    <n v="0"/>
    <n v="0"/>
    <n v="0"/>
    <n v="0"/>
    <n v="0"/>
  </r>
  <r>
    <x v="0"/>
    <x v="0"/>
    <x v="0"/>
    <s v="Road"/>
    <s v="LDO"/>
    <m/>
    <s v="Emissions"/>
    <x v="2"/>
    <x v="3"/>
    <m/>
    <m/>
    <n v="0"/>
    <n v="0"/>
    <n v="0"/>
    <n v="0"/>
    <n v="0"/>
    <n v="0"/>
    <n v="0"/>
    <n v="0"/>
    <n v="0"/>
    <n v="0"/>
  </r>
  <r>
    <x v="0"/>
    <x v="0"/>
    <x v="0"/>
    <s v="Road"/>
    <s v="LDO"/>
    <m/>
    <s v="Emissions"/>
    <x v="2"/>
    <x v="4"/>
    <m/>
    <m/>
    <n v="0"/>
    <n v="0"/>
    <n v="0"/>
    <n v="0"/>
    <n v="0"/>
    <n v="0"/>
    <n v="0"/>
    <n v="0"/>
    <n v="0"/>
    <n v="0"/>
  </r>
  <r>
    <x v="0"/>
    <x v="0"/>
    <x v="0"/>
    <s v="Road"/>
    <s v="LDO"/>
    <m/>
    <s v="Emissions"/>
    <x v="2"/>
    <x v="5"/>
    <m/>
    <m/>
    <n v="0"/>
    <n v="0"/>
    <n v="0"/>
    <n v="0"/>
    <n v="0"/>
    <n v="0"/>
    <n v="0"/>
    <n v="0"/>
    <n v="0"/>
    <n v="0"/>
  </r>
  <r>
    <x v="0"/>
    <x v="0"/>
    <x v="0"/>
    <s v="Road"/>
    <s v="LDO"/>
    <m/>
    <s v="Emissions"/>
    <x v="2"/>
    <x v="6"/>
    <m/>
    <m/>
    <n v="0"/>
    <n v="0"/>
    <n v="0"/>
    <n v="0"/>
    <n v="0"/>
    <n v="0"/>
    <n v="0"/>
    <n v="0"/>
    <n v="0"/>
    <n v="0"/>
  </r>
  <r>
    <x v="0"/>
    <x v="0"/>
    <x v="0"/>
    <s v="Road"/>
    <s v="LDO"/>
    <m/>
    <s v="Emissions"/>
    <x v="2"/>
    <x v="7"/>
    <m/>
    <m/>
    <n v="0"/>
    <n v="0"/>
    <n v="0"/>
    <n v="0"/>
    <n v="0"/>
    <n v="0"/>
    <n v="0"/>
    <n v="0"/>
    <n v="0"/>
    <n v="0"/>
  </r>
  <r>
    <x v="0"/>
    <x v="0"/>
    <x v="0"/>
    <s v="Road"/>
    <s v="LDO"/>
    <m/>
    <s v="Emissions"/>
    <x v="2"/>
    <x v="8"/>
    <m/>
    <m/>
    <n v="0"/>
    <n v="0"/>
    <n v="0"/>
    <n v="0"/>
    <n v="0"/>
    <n v="0"/>
    <n v="0"/>
    <n v="0"/>
    <n v="0"/>
    <n v="0"/>
  </r>
  <r>
    <x v="0"/>
    <x v="0"/>
    <x v="0"/>
    <s v="Road"/>
    <s v="LDO"/>
    <m/>
    <s v="Emissions"/>
    <x v="2"/>
    <x v="9"/>
    <m/>
    <m/>
    <n v="0"/>
    <n v="0"/>
    <n v="0"/>
    <n v="0"/>
    <n v="0"/>
    <n v="0"/>
    <n v="0"/>
    <n v="0"/>
    <n v="0"/>
    <n v="0"/>
  </r>
  <r>
    <x v="0"/>
    <x v="0"/>
    <x v="0"/>
    <s v="Road"/>
    <s v="LDO"/>
    <m/>
    <s v="Emissions"/>
    <x v="2"/>
    <x v="10"/>
    <m/>
    <m/>
    <n v="0"/>
    <n v="0"/>
    <n v="0"/>
    <n v="0"/>
    <n v="0"/>
    <n v="0"/>
    <n v="0"/>
    <n v="0"/>
    <n v="0"/>
    <n v="0"/>
  </r>
  <r>
    <x v="0"/>
    <x v="0"/>
    <x v="0"/>
    <s v="Road"/>
    <s v="LDO"/>
    <m/>
    <s v="Emissions"/>
    <x v="2"/>
    <x v="11"/>
    <m/>
    <m/>
    <n v="0"/>
    <n v="0"/>
    <n v="0"/>
    <n v="0"/>
    <n v="0"/>
    <n v="0"/>
    <n v="0"/>
    <n v="0"/>
    <n v="0"/>
    <n v="0"/>
  </r>
  <r>
    <x v="0"/>
    <x v="0"/>
    <x v="0"/>
    <s v="Road"/>
    <s v="LDO"/>
    <m/>
    <s v="Emissions"/>
    <x v="2"/>
    <x v="12"/>
    <m/>
    <m/>
    <n v="0"/>
    <n v="0"/>
    <n v="0"/>
    <n v="0"/>
    <n v="0"/>
    <n v="0"/>
    <n v="0"/>
    <n v="0"/>
    <n v="0"/>
    <n v="0"/>
  </r>
  <r>
    <x v="0"/>
    <x v="0"/>
    <x v="0"/>
    <s v="Road"/>
    <s v="LDO"/>
    <m/>
    <s v="Emissions"/>
    <x v="2"/>
    <x v="13"/>
    <m/>
    <m/>
    <n v="0"/>
    <n v="0"/>
    <n v="0"/>
    <n v="0"/>
    <n v="0"/>
    <n v="0"/>
    <n v="0"/>
    <n v="0"/>
    <n v="0"/>
    <n v="0"/>
  </r>
  <r>
    <x v="0"/>
    <x v="0"/>
    <x v="0"/>
    <s v="Road"/>
    <s v="LDO"/>
    <m/>
    <s v="Emissions"/>
    <x v="2"/>
    <x v="14"/>
    <m/>
    <m/>
    <n v="0"/>
    <n v="0"/>
    <n v="0"/>
    <n v="0"/>
    <n v="0"/>
    <n v="0"/>
    <n v="0"/>
    <n v="0"/>
    <n v="0"/>
    <n v="0"/>
  </r>
  <r>
    <x v="0"/>
    <x v="0"/>
    <x v="0"/>
    <s v="Road"/>
    <s v="LDO"/>
    <m/>
    <s v="Emissions"/>
    <x v="2"/>
    <x v="15"/>
    <m/>
    <m/>
    <n v="0"/>
    <n v="0"/>
    <n v="0"/>
    <n v="0"/>
    <n v="0"/>
    <n v="0"/>
    <n v="0"/>
    <n v="0"/>
    <n v="0"/>
    <n v="0"/>
  </r>
  <r>
    <x v="0"/>
    <x v="0"/>
    <x v="0"/>
    <s v="Road"/>
    <s v="LDO"/>
    <m/>
    <s v="Emissions"/>
    <x v="2"/>
    <x v="16"/>
    <m/>
    <m/>
    <n v="0"/>
    <n v="0"/>
    <n v="0"/>
    <n v="0"/>
    <n v="0"/>
    <n v="0"/>
    <n v="0"/>
    <n v="0"/>
    <n v="0"/>
    <n v="0"/>
  </r>
  <r>
    <x v="0"/>
    <x v="0"/>
    <x v="0"/>
    <s v="Road"/>
    <s v="LDO"/>
    <m/>
    <s v="Emissions"/>
    <x v="2"/>
    <x v="17"/>
    <m/>
    <m/>
    <n v="0"/>
    <n v="0"/>
    <n v="0"/>
    <n v="0"/>
    <n v="0"/>
    <n v="0"/>
    <n v="0"/>
    <n v="0"/>
    <n v="0"/>
    <n v="0"/>
  </r>
  <r>
    <x v="0"/>
    <x v="0"/>
    <x v="0"/>
    <s v="Road"/>
    <s v="LDO"/>
    <m/>
    <s v="Emissions"/>
    <x v="2"/>
    <x v="18"/>
    <m/>
    <m/>
    <n v="0"/>
    <n v="0"/>
    <n v="0"/>
    <n v="0"/>
    <n v="0"/>
    <n v="0"/>
    <n v="0"/>
    <n v="0"/>
    <n v="0"/>
    <n v="0"/>
  </r>
  <r>
    <x v="0"/>
    <x v="0"/>
    <x v="0"/>
    <s v="Road"/>
    <s v="LDO"/>
    <m/>
    <s v="Emissions"/>
    <x v="2"/>
    <x v="19"/>
    <m/>
    <m/>
    <n v="0"/>
    <n v="0"/>
    <n v="0"/>
    <n v="0"/>
    <n v="0"/>
    <n v="0"/>
    <n v="0"/>
    <n v="0"/>
    <n v="0"/>
    <n v="0"/>
  </r>
  <r>
    <x v="0"/>
    <x v="0"/>
    <x v="0"/>
    <s v="Road"/>
    <s v="LDO"/>
    <m/>
    <s v="Emissions"/>
    <x v="2"/>
    <x v="20"/>
    <m/>
    <m/>
    <n v="0"/>
    <n v="0"/>
    <n v="0"/>
    <n v="0"/>
    <n v="0"/>
    <n v="0"/>
    <n v="0"/>
    <n v="0"/>
    <n v="0"/>
    <n v="0"/>
  </r>
  <r>
    <x v="0"/>
    <x v="0"/>
    <x v="0"/>
    <s v="Road"/>
    <s v="LDO"/>
    <m/>
    <s v="Emissions"/>
    <x v="2"/>
    <x v="21"/>
    <m/>
    <m/>
    <n v="0"/>
    <n v="0"/>
    <n v="0"/>
    <n v="0"/>
    <n v="0"/>
    <n v="0"/>
    <n v="0"/>
    <n v="0"/>
    <n v="0"/>
    <n v="0"/>
  </r>
  <r>
    <x v="0"/>
    <x v="0"/>
    <x v="0"/>
    <s v="Road"/>
    <s v="LDO"/>
    <m/>
    <s v="Emissions"/>
    <x v="2"/>
    <x v="22"/>
    <m/>
    <m/>
    <n v="0"/>
    <n v="0"/>
    <n v="0"/>
    <n v="0"/>
    <n v="0"/>
    <n v="0"/>
    <n v="0"/>
    <n v="0"/>
    <n v="0"/>
    <n v="0"/>
  </r>
  <r>
    <x v="0"/>
    <x v="0"/>
    <x v="0"/>
    <s v="Road"/>
    <s v="LDO"/>
    <m/>
    <s v="Emissions"/>
    <x v="2"/>
    <x v="23"/>
    <m/>
    <m/>
    <n v="0"/>
    <n v="0"/>
    <n v="0"/>
    <n v="0"/>
    <n v="0"/>
    <n v="0"/>
    <n v="0"/>
    <n v="0"/>
    <n v="0"/>
    <n v="0"/>
  </r>
  <r>
    <x v="0"/>
    <x v="0"/>
    <x v="0"/>
    <s v="Road"/>
    <s v="LDO"/>
    <m/>
    <s v="Emissions"/>
    <x v="2"/>
    <x v="24"/>
    <m/>
    <m/>
    <n v="0"/>
    <n v="0"/>
    <n v="0"/>
    <n v="0"/>
    <n v="0"/>
    <n v="0"/>
    <n v="0"/>
    <n v="0"/>
    <n v="0"/>
    <n v="0"/>
  </r>
  <r>
    <x v="0"/>
    <x v="0"/>
    <x v="0"/>
    <s v="Road"/>
    <s v="LDO"/>
    <m/>
    <s v="Emissions"/>
    <x v="2"/>
    <x v="25"/>
    <m/>
    <m/>
    <n v="0"/>
    <n v="0"/>
    <n v="0"/>
    <n v="0"/>
    <n v="0"/>
    <n v="0"/>
    <n v="0"/>
    <n v="0"/>
    <n v="0"/>
    <n v="0"/>
  </r>
  <r>
    <x v="0"/>
    <x v="0"/>
    <x v="0"/>
    <s v="Road"/>
    <s v="LDO"/>
    <m/>
    <s v="Emissions"/>
    <x v="2"/>
    <x v="26"/>
    <m/>
    <m/>
    <n v="0"/>
    <n v="0"/>
    <n v="0"/>
    <n v="0"/>
    <n v="0"/>
    <n v="0"/>
    <n v="0"/>
    <n v="0"/>
    <n v="0"/>
    <n v="0"/>
  </r>
  <r>
    <x v="0"/>
    <x v="0"/>
    <x v="0"/>
    <s v="Road"/>
    <s v="LDO"/>
    <m/>
    <s v="Emissions"/>
    <x v="2"/>
    <x v="27"/>
    <m/>
    <m/>
    <n v="0"/>
    <n v="0"/>
    <n v="0"/>
    <n v="0"/>
    <n v="0"/>
    <n v="0"/>
    <n v="0"/>
    <n v="0"/>
    <n v="0"/>
    <n v="0"/>
  </r>
  <r>
    <x v="0"/>
    <x v="0"/>
    <x v="0"/>
    <s v="Road"/>
    <s v="LDO"/>
    <m/>
    <s v="Emissions"/>
    <x v="2"/>
    <x v="28"/>
    <m/>
    <m/>
    <n v="0"/>
    <n v="0"/>
    <n v="0"/>
    <n v="0"/>
    <n v="0"/>
    <n v="0"/>
    <n v="1.6505549999999998E-4"/>
    <n v="4.8420149999999998E-4"/>
    <n v="1.2789253499999997E-2"/>
    <n v="4.7043139500000004E-2"/>
  </r>
  <r>
    <x v="0"/>
    <x v="0"/>
    <x v="0"/>
    <s v="Road"/>
    <s v="LDO"/>
    <m/>
    <s v="Emissions"/>
    <x v="2"/>
    <x v="29"/>
    <m/>
    <m/>
    <n v="0"/>
    <n v="0"/>
    <n v="0"/>
    <n v="0"/>
    <n v="0"/>
    <n v="0"/>
    <n v="0"/>
    <n v="0"/>
    <n v="0"/>
    <n v="0"/>
  </r>
  <r>
    <x v="0"/>
    <x v="0"/>
    <x v="0"/>
    <s v="Road"/>
    <s v="LDO"/>
    <m/>
    <s v="Emissions"/>
    <x v="2"/>
    <x v="30"/>
    <m/>
    <m/>
    <n v="0"/>
    <n v="0"/>
    <n v="0"/>
    <n v="0"/>
    <n v="0"/>
    <n v="0"/>
    <n v="0"/>
    <n v="0"/>
    <n v="0"/>
    <n v="0"/>
  </r>
  <r>
    <x v="0"/>
    <x v="0"/>
    <x v="0"/>
    <s v="Road"/>
    <s v="LDO"/>
    <m/>
    <s v="Emissions"/>
    <x v="2"/>
    <x v="31"/>
    <m/>
    <m/>
    <n v="0"/>
    <n v="0"/>
    <n v="0"/>
    <n v="0"/>
    <n v="0"/>
    <n v="0"/>
    <n v="0"/>
    <n v="0"/>
    <n v="0"/>
    <n v="0"/>
  </r>
  <r>
    <x v="0"/>
    <x v="0"/>
    <x v="0"/>
    <s v="Road"/>
    <s v="LDO"/>
    <m/>
    <s v="Emissions"/>
    <x v="2"/>
    <x v="32"/>
    <m/>
    <m/>
    <n v="0"/>
    <n v="0"/>
    <n v="0"/>
    <n v="0"/>
    <n v="0"/>
    <n v="0"/>
    <n v="0"/>
    <n v="0"/>
    <n v="0"/>
    <n v="0"/>
  </r>
  <r>
    <x v="0"/>
    <x v="0"/>
    <x v="0"/>
    <s v="Road"/>
    <s v="LDO"/>
    <m/>
    <s v="Emissions"/>
    <x v="2"/>
    <x v="33"/>
    <m/>
    <m/>
    <n v="0"/>
    <n v="0"/>
    <n v="0"/>
    <n v="0"/>
    <n v="0"/>
    <n v="0"/>
    <n v="0"/>
    <n v="0"/>
    <n v="0"/>
    <n v="0"/>
  </r>
  <r>
    <x v="0"/>
    <x v="0"/>
    <x v="0"/>
    <s v="Road"/>
    <s v="LDO"/>
    <m/>
    <s v="Emissions"/>
    <x v="2"/>
    <x v="34"/>
    <m/>
    <m/>
    <n v="0"/>
    <n v="0"/>
    <n v="0"/>
    <n v="0"/>
    <n v="0"/>
    <n v="0"/>
    <n v="0"/>
    <n v="0"/>
    <n v="0"/>
    <n v="0"/>
  </r>
  <r>
    <x v="0"/>
    <x v="0"/>
    <x v="0"/>
    <s v="Road"/>
    <s v="LDO"/>
    <m/>
    <s v="Emissions"/>
    <x v="2"/>
    <x v="35"/>
    <m/>
    <m/>
    <n v="0"/>
    <n v="0"/>
    <n v="0"/>
    <n v="0"/>
    <n v="0"/>
    <n v="0"/>
    <n v="0"/>
    <n v="0"/>
    <n v="0"/>
    <n v="0"/>
  </r>
  <r>
    <x v="0"/>
    <x v="0"/>
    <x v="0"/>
    <s v="Road"/>
    <s v="Furnace Oil"/>
    <m/>
    <s v="Emissions"/>
    <x v="2"/>
    <x v="0"/>
    <s v="Transport"/>
    <m/>
    <n v="0"/>
    <n v="0"/>
    <n v="0"/>
    <n v="0"/>
    <n v="0"/>
    <n v="0"/>
    <n v="0"/>
    <n v="0"/>
    <n v="0"/>
    <n v="0"/>
  </r>
  <r>
    <x v="0"/>
    <x v="0"/>
    <x v="0"/>
    <s v="Road"/>
    <s v="Furnace Oil"/>
    <m/>
    <s v="Emissions"/>
    <x v="2"/>
    <x v="1"/>
    <m/>
    <m/>
    <n v="0"/>
    <n v="0"/>
    <n v="0"/>
    <n v="0"/>
    <n v="0"/>
    <n v="0"/>
    <n v="0"/>
    <n v="0"/>
    <n v="0"/>
    <n v="0"/>
  </r>
  <r>
    <x v="0"/>
    <x v="0"/>
    <x v="0"/>
    <s v="Road"/>
    <s v="Furnace Oil"/>
    <m/>
    <s v="Emissions"/>
    <x v="2"/>
    <x v="2"/>
    <m/>
    <m/>
    <n v="0"/>
    <n v="0"/>
    <n v="0"/>
    <n v="0"/>
    <n v="0"/>
    <n v="0"/>
    <n v="0"/>
    <n v="0"/>
    <n v="0"/>
    <n v="0"/>
  </r>
  <r>
    <x v="0"/>
    <x v="0"/>
    <x v="0"/>
    <s v="Road"/>
    <s v="Furnace Oil"/>
    <m/>
    <s v="Emissions"/>
    <x v="2"/>
    <x v="3"/>
    <m/>
    <m/>
    <n v="0"/>
    <n v="0"/>
    <n v="0"/>
    <n v="0"/>
    <n v="0"/>
    <n v="0"/>
    <n v="0"/>
    <n v="0"/>
    <n v="0"/>
    <n v="0"/>
  </r>
  <r>
    <x v="0"/>
    <x v="0"/>
    <x v="0"/>
    <s v="Road"/>
    <s v="Furnace Oil"/>
    <m/>
    <s v="Emissions"/>
    <x v="2"/>
    <x v="4"/>
    <m/>
    <m/>
    <n v="0"/>
    <n v="0"/>
    <n v="0"/>
    <n v="0"/>
    <n v="0"/>
    <n v="0"/>
    <n v="0"/>
    <n v="0"/>
    <n v="0"/>
    <n v="0"/>
  </r>
  <r>
    <x v="0"/>
    <x v="0"/>
    <x v="0"/>
    <s v="Road"/>
    <s v="Furnace Oil"/>
    <m/>
    <s v="Emissions"/>
    <x v="2"/>
    <x v="5"/>
    <m/>
    <m/>
    <n v="0"/>
    <n v="0"/>
    <n v="0"/>
    <n v="0"/>
    <n v="0"/>
    <n v="0"/>
    <n v="0"/>
    <n v="0"/>
    <n v="0"/>
    <n v="0"/>
  </r>
  <r>
    <x v="0"/>
    <x v="0"/>
    <x v="0"/>
    <s v="Road"/>
    <s v="Furnace Oil"/>
    <m/>
    <s v="Emissions"/>
    <x v="2"/>
    <x v="6"/>
    <m/>
    <m/>
    <n v="0"/>
    <n v="0"/>
    <n v="0"/>
    <n v="0"/>
    <n v="0"/>
    <n v="0"/>
    <n v="0"/>
    <n v="0"/>
    <n v="0"/>
    <n v="0"/>
  </r>
  <r>
    <x v="0"/>
    <x v="0"/>
    <x v="0"/>
    <s v="Road"/>
    <s v="Furnace Oil"/>
    <m/>
    <s v="Emissions"/>
    <x v="2"/>
    <x v="7"/>
    <m/>
    <m/>
    <n v="0"/>
    <n v="0"/>
    <n v="0"/>
    <n v="0"/>
    <n v="0"/>
    <n v="0"/>
    <n v="0"/>
    <n v="0"/>
    <n v="0"/>
    <n v="0"/>
  </r>
  <r>
    <x v="0"/>
    <x v="0"/>
    <x v="0"/>
    <s v="Road"/>
    <s v="Furnace Oil"/>
    <m/>
    <s v="Emissions"/>
    <x v="2"/>
    <x v="8"/>
    <m/>
    <m/>
    <n v="0"/>
    <n v="0"/>
    <n v="0"/>
    <n v="0"/>
    <n v="0"/>
    <n v="0"/>
    <n v="0"/>
    <n v="0"/>
    <n v="0"/>
    <n v="0"/>
  </r>
  <r>
    <x v="0"/>
    <x v="0"/>
    <x v="0"/>
    <s v="Road"/>
    <s v="Furnace Oil"/>
    <m/>
    <s v="Emissions"/>
    <x v="2"/>
    <x v="9"/>
    <m/>
    <m/>
    <n v="0"/>
    <n v="0"/>
    <n v="0"/>
    <n v="0"/>
    <n v="0"/>
    <n v="0"/>
    <n v="0"/>
    <n v="0"/>
    <n v="0"/>
    <n v="0"/>
  </r>
  <r>
    <x v="0"/>
    <x v="0"/>
    <x v="0"/>
    <s v="Road"/>
    <s v="Furnace Oil"/>
    <m/>
    <s v="Emissions"/>
    <x v="2"/>
    <x v="10"/>
    <m/>
    <m/>
    <n v="0"/>
    <n v="0"/>
    <n v="0"/>
    <n v="0"/>
    <n v="0"/>
    <n v="0"/>
    <n v="0"/>
    <n v="0"/>
    <n v="0"/>
    <n v="0"/>
  </r>
  <r>
    <x v="0"/>
    <x v="0"/>
    <x v="0"/>
    <s v="Road"/>
    <s v="Furnace Oil"/>
    <m/>
    <s v="Emissions"/>
    <x v="2"/>
    <x v="11"/>
    <m/>
    <m/>
    <n v="0"/>
    <n v="0"/>
    <n v="0.99197303633999989"/>
    <n v="0.92863683163499977"/>
    <n v="0.20124905378999999"/>
    <n v="1.5151429049999998E-3"/>
    <n v="2.9141768999999993E-4"/>
    <n v="0"/>
    <n v="0"/>
    <n v="0"/>
  </r>
  <r>
    <x v="0"/>
    <x v="0"/>
    <x v="0"/>
    <s v="Road"/>
    <s v="Furnace Oil"/>
    <m/>
    <s v="Emissions"/>
    <x v="2"/>
    <x v="12"/>
    <m/>
    <m/>
    <n v="0"/>
    <n v="0"/>
    <n v="0"/>
    <n v="0"/>
    <n v="0"/>
    <n v="0"/>
    <n v="0"/>
    <n v="0"/>
    <n v="0"/>
    <n v="0"/>
  </r>
  <r>
    <x v="0"/>
    <x v="0"/>
    <x v="0"/>
    <s v="Road"/>
    <s v="Furnace Oil"/>
    <m/>
    <s v="Emissions"/>
    <x v="2"/>
    <x v="13"/>
    <m/>
    <m/>
    <n v="0"/>
    <n v="0"/>
    <n v="0"/>
    <n v="0"/>
    <n v="0"/>
    <n v="0"/>
    <n v="0"/>
    <n v="0"/>
    <n v="0"/>
    <n v="0"/>
  </r>
  <r>
    <x v="0"/>
    <x v="0"/>
    <x v="0"/>
    <s v="Road"/>
    <s v="Furnace Oil"/>
    <m/>
    <s v="Emissions"/>
    <x v="2"/>
    <x v="14"/>
    <m/>
    <m/>
    <n v="0"/>
    <n v="0"/>
    <n v="0"/>
    <n v="0"/>
    <n v="0"/>
    <n v="0"/>
    <n v="0"/>
    <n v="0"/>
    <n v="0"/>
    <n v="0"/>
  </r>
  <r>
    <x v="0"/>
    <x v="0"/>
    <x v="0"/>
    <s v="Road"/>
    <s v="Furnace Oil"/>
    <m/>
    <s v="Emissions"/>
    <x v="2"/>
    <x v="15"/>
    <m/>
    <m/>
    <n v="0"/>
    <n v="0"/>
    <n v="0"/>
    <n v="0"/>
    <n v="0"/>
    <n v="0"/>
    <n v="0"/>
    <n v="0"/>
    <n v="0"/>
    <n v="0"/>
  </r>
  <r>
    <x v="0"/>
    <x v="0"/>
    <x v="0"/>
    <s v="Road"/>
    <s v="Furnace Oil"/>
    <m/>
    <s v="Emissions"/>
    <x v="2"/>
    <x v="16"/>
    <m/>
    <m/>
    <n v="0"/>
    <n v="0"/>
    <n v="0"/>
    <n v="0"/>
    <n v="0"/>
    <n v="0"/>
    <n v="0"/>
    <n v="0"/>
    <n v="6.7583704950000007E-3"/>
    <n v="1.7700881700000001E-2"/>
  </r>
  <r>
    <x v="0"/>
    <x v="0"/>
    <x v="0"/>
    <s v="Road"/>
    <s v="Furnace Oil"/>
    <m/>
    <s v="Emissions"/>
    <x v="2"/>
    <x v="17"/>
    <m/>
    <m/>
    <n v="0"/>
    <n v="0"/>
    <n v="0"/>
    <n v="0"/>
    <n v="0"/>
    <n v="0"/>
    <n v="0"/>
    <n v="0"/>
    <n v="0"/>
    <n v="0"/>
  </r>
  <r>
    <x v="0"/>
    <x v="0"/>
    <x v="0"/>
    <s v="Road"/>
    <s v="Furnace Oil"/>
    <m/>
    <s v="Emissions"/>
    <x v="2"/>
    <x v="18"/>
    <m/>
    <m/>
    <n v="0"/>
    <n v="0"/>
    <n v="0"/>
    <n v="0"/>
    <n v="0"/>
    <n v="0"/>
    <n v="0"/>
    <n v="0"/>
    <n v="0"/>
    <n v="0"/>
  </r>
  <r>
    <x v="0"/>
    <x v="0"/>
    <x v="0"/>
    <s v="Road"/>
    <s v="Furnace Oil"/>
    <m/>
    <s v="Emissions"/>
    <x v="2"/>
    <x v="19"/>
    <m/>
    <m/>
    <n v="0"/>
    <n v="0"/>
    <n v="0"/>
    <n v="0"/>
    <n v="0"/>
    <n v="0"/>
    <n v="0"/>
    <n v="0"/>
    <n v="0"/>
    <n v="0"/>
  </r>
  <r>
    <x v="0"/>
    <x v="0"/>
    <x v="0"/>
    <s v="Road"/>
    <s v="Furnace Oil"/>
    <m/>
    <s v="Emissions"/>
    <x v="2"/>
    <x v="20"/>
    <m/>
    <m/>
    <n v="0"/>
    <n v="0"/>
    <n v="0"/>
    <n v="6.0499614599999994E-3"/>
    <n v="2.0166538199999995E-3"/>
    <n v="0"/>
    <n v="0"/>
    <n v="0"/>
    <n v="0"/>
    <n v="0"/>
  </r>
  <r>
    <x v="0"/>
    <x v="0"/>
    <x v="0"/>
    <s v="Road"/>
    <s v="Furnace Oil"/>
    <m/>
    <s v="Emissions"/>
    <x v="2"/>
    <x v="21"/>
    <m/>
    <m/>
    <n v="0"/>
    <n v="0"/>
    <n v="0"/>
    <n v="0"/>
    <n v="0"/>
    <n v="0"/>
    <n v="0"/>
    <n v="0"/>
    <n v="0"/>
    <n v="0"/>
  </r>
  <r>
    <x v="0"/>
    <x v="0"/>
    <x v="0"/>
    <s v="Road"/>
    <s v="Furnace Oil"/>
    <m/>
    <s v="Emissions"/>
    <x v="2"/>
    <x v="22"/>
    <m/>
    <m/>
    <n v="0"/>
    <n v="0"/>
    <n v="0"/>
    <n v="0"/>
    <n v="0"/>
    <n v="0"/>
    <n v="0"/>
    <n v="0"/>
    <n v="0"/>
    <n v="0"/>
  </r>
  <r>
    <x v="0"/>
    <x v="0"/>
    <x v="0"/>
    <s v="Road"/>
    <s v="Furnace Oil"/>
    <m/>
    <s v="Emissions"/>
    <x v="2"/>
    <x v="23"/>
    <m/>
    <m/>
    <n v="0"/>
    <n v="0"/>
    <n v="0"/>
    <n v="0"/>
    <n v="0"/>
    <n v="0"/>
    <n v="0"/>
    <n v="0"/>
    <n v="0"/>
    <n v="0"/>
  </r>
  <r>
    <x v="0"/>
    <x v="0"/>
    <x v="0"/>
    <s v="Road"/>
    <s v="Furnace Oil"/>
    <m/>
    <s v="Emissions"/>
    <x v="2"/>
    <x v="24"/>
    <m/>
    <m/>
    <n v="0"/>
    <n v="0"/>
    <n v="0"/>
    <n v="0"/>
    <n v="0"/>
    <n v="0"/>
    <n v="0"/>
    <n v="0"/>
    <n v="0"/>
    <n v="0"/>
  </r>
  <r>
    <x v="0"/>
    <x v="0"/>
    <x v="0"/>
    <s v="Road"/>
    <s v="Furnace Oil"/>
    <m/>
    <s v="Emissions"/>
    <x v="2"/>
    <x v="25"/>
    <m/>
    <m/>
    <n v="0"/>
    <n v="0"/>
    <n v="0"/>
    <n v="0"/>
    <n v="0"/>
    <n v="0"/>
    <n v="0"/>
    <n v="0"/>
    <n v="0"/>
    <n v="0"/>
  </r>
  <r>
    <x v="0"/>
    <x v="0"/>
    <x v="0"/>
    <s v="Road"/>
    <s v="Furnace Oil"/>
    <m/>
    <s v="Emissions"/>
    <x v="2"/>
    <x v="26"/>
    <m/>
    <m/>
    <n v="0"/>
    <n v="0"/>
    <n v="0"/>
    <n v="0"/>
    <n v="0"/>
    <n v="0"/>
    <n v="0"/>
    <n v="0"/>
    <n v="0"/>
    <n v="0"/>
  </r>
  <r>
    <x v="0"/>
    <x v="0"/>
    <x v="0"/>
    <s v="Road"/>
    <s v="Furnace Oil"/>
    <m/>
    <s v="Emissions"/>
    <x v="2"/>
    <x v="27"/>
    <m/>
    <m/>
    <n v="0"/>
    <n v="0"/>
    <n v="0"/>
    <n v="0"/>
    <n v="0"/>
    <n v="0"/>
    <n v="0"/>
    <n v="0"/>
    <n v="0"/>
    <n v="0"/>
  </r>
  <r>
    <x v="0"/>
    <x v="0"/>
    <x v="0"/>
    <s v="Road"/>
    <s v="Furnace Oil"/>
    <m/>
    <s v="Emissions"/>
    <x v="2"/>
    <x v="28"/>
    <m/>
    <m/>
    <n v="0"/>
    <n v="0"/>
    <n v="0"/>
    <n v="0"/>
    <n v="0"/>
    <n v="0"/>
    <n v="8.6748909299999982E-3"/>
    <n v="2.5836342449999994E-2"/>
    <n v="0.11073269370000001"/>
    <n v="0.20285848243500001"/>
  </r>
  <r>
    <x v="0"/>
    <x v="0"/>
    <x v="0"/>
    <s v="Road"/>
    <s v="Furnace Oil"/>
    <m/>
    <s v="Emissions"/>
    <x v="2"/>
    <x v="29"/>
    <m/>
    <m/>
    <n v="0"/>
    <n v="0"/>
    <n v="0"/>
    <n v="0"/>
    <n v="0"/>
    <n v="0"/>
    <n v="0"/>
    <n v="0"/>
    <n v="0"/>
    <n v="0"/>
  </r>
  <r>
    <x v="0"/>
    <x v="0"/>
    <x v="0"/>
    <s v="Road"/>
    <s v="Furnace Oil"/>
    <m/>
    <s v="Emissions"/>
    <x v="2"/>
    <x v="30"/>
    <m/>
    <m/>
    <n v="0"/>
    <n v="0"/>
    <n v="0"/>
    <n v="0"/>
    <n v="0"/>
    <n v="0"/>
    <n v="0"/>
    <n v="0"/>
    <n v="0"/>
    <n v="0"/>
  </r>
  <r>
    <x v="0"/>
    <x v="0"/>
    <x v="0"/>
    <s v="Road"/>
    <s v="Furnace Oil"/>
    <m/>
    <s v="Emissions"/>
    <x v="2"/>
    <x v="31"/>
    <m/>
    <m/>
    <n v="0"/>
    <n v="0"/>
    <n v="0"/>
    <n v="0"/>
    <n v="0"/>
    <n v="0"/>
    <n v="0"/>
    <n v="0"/>
    <n v="0"/>
    <n v="0"/>
  </r>
  <r>
    <x v="0"/>
    <x v="0"/>
    <x v="0"/>
    <s v="Road"/>
    <s v="Furnace Oil"/>
    <m/>
    <s v="Emissions"/>
    <x v="2"/>
    <x v="32"/>
    <m/>
    <m/>
    <n v="0"/>
    <n v="0"/>
    <n v="0"/>
    <n v="0"/>
    <n v="0"/>
    <n v="0"/>
    <n v="0"/>
    <n v="0"/>
    <n v="0"/>
    <n v="0"/>
  </r>
  <r>
    <x v="0"/>
    <x v="0"/>
    <x v="0"/>
    <s v="Road"/>
    <s v="Furnace Oil"/>
    <m/>
    <s v="Emissions"/>
    <x v="2"/>
    <x v="33"/>
    <m/>
    <m/>
    <n v="0"/>
    <n v="0"/>
    <n v="0"/>
    <n v="0"/>
    <n v="0"/>
    <n v="0"/>
    <n v="0"/>
    <n v="0"/>
    <n v="1.3963814550000001E-3"/>
    <n v="4.6546048499999991E-4"/>
  </r>
  <r>
    <x v="0"/>
    <x v="0"/>
    <x v="0"/>
    <s v="Road"/>
    <s v="Furnace Oil"/>
    <m/>
    <s v="Emissions"/>
    <x v="2"/>
    <x v="34"/>
    <m/>
    <m/>
    <n v="0"/>
    <n v="0"/>
    <n v="0"/>
    <n v="0"/>
    <n v="0"/>
    <n v="0"/>
    <n v="0"/>
    <n v="0"/>
    <n v="0"/>
    <n v="0"/>
  </r>
  <r>
    <x v="0"/>
    <x v="0"/>
    <x v="0"/>
    <s v="Road"/>
    <s v="Furnace Oil"/>
    <m/>
    <s v="Emissions"/>
    <x v="2"/>
    <x v="35"/>
    <m/>
    <m/>
    <n v="0"/>
    <n v="0"/>
    <n v="0"/>
    <n v="2.428701795E-3"/>
    <n v="2.8912083149999998E-3"/>
    <n v="1.52653677E-3"/>
    <n v="3.729712379999999E-3"/>
    <n v="2.7082433399999999E-3"/>
    <n v="5.1917441999999991E-4"/>
    <n v="0"/>
  </r>
  <r>
    <x v="0"/>
    <x v="0"/>
    <x v="0"/>
    <s v="Road"/>
    <s v="HSDO - Retail"/>
    <m/>
    <s v="Emissions"/>
    <x v="2"/>
    <x v="0"/>
    <s v="Transport"/>
    <m/>
    <n v="343.75146375312164"/>
    <n v="399.37274568399431"/>
    <n v="459.14423941684129"/>
    <n v="514.17400887610722"/>
    <n v="550.02568608920808"/>
    <n v="588.22858346600867"/>
    <n v="641.45777544137502"/>
    <n v="677.90298211959464"/>
    <n v="688.92593967433561"/>
    <n v="462.88142873496378"/>
  </r>
  <r>
    <x v="0"/>
    <x v="0"/>
    <x v="0"/>
    <s v="Road"/>
    <s v="HSDO - Retail"/>
    <m/>
    <s v="Emissions"/>
    <x v="2"/>
    <x v="1"/>
    <m/>
    <m/>
    <n v="7.2279145883402576"/>
    <n v="8.2053070833761037"/>
    <n v="8.7512039726850439"/>
    <n v="8.8000306589906749"/>
    <n v="8.8924146413612437"/>
    <n v="9.1672933694366865"/>
    <n v="9.0379841822910993"/>
    <n v="9.1821364486851564"/>
    <n v="11.730681654160293"/>
    <n v="12.576478791141446"/>
  </r>
  <r>
    <x v="0"/>
    <x v="0"/>
    <x v="0"/>
    <s v="Road"/>
    <s v="HSDO - Retail"/>
    <m/>
    <s v="Emissions"/>
    <x v="2"/>
    <x v="2"/>
    <m/>
    <m/>
    <n v="4.37949794581486"/>
    <n v="4.8806500636765282"/>
    <n v="4.941859972586891"/>
    <n v="5.4257171296044104"/>
    <n v="6.7877600719894611"/>
    <n v="7.7808263163249558"/>
    <n v="8.6236970487079372"/>
    <n v="9.3361295466602847"/>
    <n v="11.050621225294789"/>
    <n v="11.61340472868136"/>
  </r>
  <r>
    <x v="0"/>
    <x v="0"/>
    <x v="0"/>
    <s v="Road"/>
    <s v="HSDO - Retail"/>
    <m/>
    <s v="Emissions"/>
    <x v="2"/>
    <x v="3"/>
    <m/>
    <m/>
    <n v="46.533126887363544"/>
    <n v="51.364153434033462"/>
    <n v="51.505612188408143"/>
    <n v="56.103923122605813"/>
    <n v="64.394066707413103"/>
    <n v="71.727749897941351"/>
    <n v="78.749689004608967"/>
    <n v="80.474733172662198"/>
    <n v="87.255424174448223"/>
    <n v="88.634638830993708"/>
  </r>
  <r>
    <x v="0"/>
    <x v="0"/>
    <x v="0"/>
    <s v="Road"/>
    <s v="HSDO - Retail"/>
    <m/>
    <s v="Emissions"/>
    <x v="2"/>
    <x v="4"/>
    <m/>
    <m/>
    <n v="68.273734371773045"/>
    <n v="73.369371896874654"/>
    <n v="79.822781513123502"/>
    <n v="94.620536135089466"/>
    <n v="112.58780121894659"/>
    <n v="129.58254523378429"/>
    <n v="140.16190836701568"/>
    <n v="153.69519125149873"/>
    <n v="164.70432064961574"/>
    <n v="160.48986476519065"/>
  </r>
  <r>
    <x v="0"/>
    <x v="0"/>
    <x v="0"/>
    <s v="Road"/>
    <s v="HSDO - Retail"/>
    <m/>
    <s v="Emissions"/>
    <x v="2"/>
    <x v="5"/>
    <m/>
    <m/>
    <n v="4.8614096640327009"/>
    <n v="5.3400916088508739"/>
    <n v="5.3408687243915596"/>
    <n v="5.3761413384627961"/>
    <n v="5.5156358526292566"/>
    <n v="5.7593446310045868"/>
    <n v="5.6713869535884136"/>
    <n v="5.6205913655920989"/>
    <n v="5.4179575135663294"/>
    <n v="5.8800710770317792"/>
  </r>
  <r>
    <x v="0"/>
    <x v="0"/>
    <x v="0"/>
    <s v="Road"/>
    <s v="HSDO - Retail"/>
    <m/>
    <s v="Emissions"/>
    <x v="2"/>
    <x v="6"/>
    <m/>
    <m/>
    <n v="51.655680386907079"/>
    <n v="59.050420597394925"/>
    <n v="64.993364202631952"/>
    <n v="71.794585513148192"/>
    <n v="75.930867866700822"/>
    <n v="82.467308847306455"/>
    <n v="91.240827218370356"/>
    <n v="106.28805681852197"/>
    <n v="132.31729115231383"/>
    <n v="141.570670819669"/>
  </r>
  <r>
    <x v="0"/>
    <x v="0"/>
    <x v="0"/>
    <s v="Road"/>
    <s v="HSDO - Retail"/>
    <m/>
    <s v="Emissions"/>
    <x v="2"/>
    <x v="7"/>
    <m/>
    <m/>
    <n v="8.4621440052089518"/>
    <n v="8.2025734864898592"/>
    <n v="7.5697039948949811"/>
    <n v="7.2508465555039239"/>
    <n v="7.5952627963843122"/>
    <n v="8.0536220458282362"/>
    <n v="8.2957638584005036"/>
    <n v="9.1897987719504037"/>
    <n v="11.385671977317916"/>
    <n v="14.396698078711681"/>
  </r>
  <r>
    <x v="0"/>
    <x v="0"/>
    <x v="0"/>
    <s v="Road"/>
    <s v="HSDO - Retail"/>
    <m/>
    <s v="Emissions"/>
    <x v="2"/>
    <x v="8"/>
    <m/>
    <m/>
    <n v="6.9669848144804289"/>
    <n v="6.2534495316834198"/>
    <n v="5.6048395596583243"/>
    <n v="5.475235496453319"/>
    <n v="6.1242764142349593"/>
    <n v="6.5573104401772628"/>
    <n v="7.2589939524428582"/>
    <n v="8.9361883207491086"/>
    <n v="11.037496787088751"/>
    <n v="11.133949965710169"/>
  </r>
  <r>
    <x v="0"/>
    <x v="0"/>
    <x v="0"/>
    <s v="Road"/>
    <s v="HSDO - Retail"/>
    <m/>
    <s v="Emissions"/>
    <x v="2"/>
    <x v="9"/>
    <m/>
    <m/>
    <n v="114.85541283952894"/>
    <n v="130.3249328687055"/>
    <n v="130.27452946444126"/>
    <n v="118.15863684159133"/>
    <n v="106.60151034197945"/>
    <n v="84.770925276336584"/>
    <n v="88.31248484981927"/>
    <n v="101.0984502417793"/>
    <n v="121.04517994684984"/>
    <n v="134.95996425483537"/>
  </r>
  <r>
    <x v="0"/>
    <x v="0"/>
    <x v="0"/>
    <s v="Road"/>
    <s v="HSDO - Retail"/>
    <m/>
    <s v="Emissions"/>
    <x v="2"/>
    <x v="10"/>
    <m/>
    <m/>
    <n v="32.493827358909471"/>
    <n v="38.037251499149967"/>
    <n v="40.408398462058393"/>
    <n v="42.199527115138466"/>
    <n v="43.354475496695116"/>
    <n v="43.737257113814564"/>
    <n v="44.303806147560209"/>
    <n v="39.04321321215933"/>
    <n v="35.658763908105598"/>
    <n v="36.104574470493468"/>
  </r>
  <r>
    <x v="0"/>
    <x v="0"/>
    <x v="0"/>
    <s v="Road"/>
    <s v="HSDO - Retail"/>
    <m/>
    <s v="Emissions"/>
    <x v="2"/>
    <x v="11"/>
    <m/>
    <m/>
    <n v="243.44693526729728"/>
    <n v="289.70899051303866"/>
    <n v="315.77915965538187"/>
    <n v="339.94126987884755"/>
    <n v="364.78597189339121"/>
    <n v="401.3433281901178"/>
    <n v="461.20729171273547"/>
    <n v="512.98247502049219"/>
    <n v="544.32752328878928"/>
    <n v="562.84794397650103"/>
  </r>
  <r>
    <x v="0"/>
    <x v="0"/>
    <x v="0"/>
    <s v="Road"/>
    <s v="HSDO - Retail"/>
    <m/>
    <s v="Emissions"/>
    <x v="2"/>
    <x v="12"/>
    <m/>
    <m/>
    <n v="208.42197148961429"/>
    <n v="240.11156856458331"/>
    <n v="269.3515477208669"/>
    <n v="304.15939225592149"/>
    <n v="365.13137883779626"/>
    <n v="405.40801054288238"/>
    <n v="435.33125049212344"/>
    <n v="453.48669921414051"/>
    <n v="464.31860108349514"/>
    <n v="457.15189662460517"/>
  </r>
  <r>
    <x v="0"/>
    <x v="0"/>
    <x v="0"/>
    <s v="Road"/>
    <s v="HSDO - Retail"/>
    <m/>
    <s v="Emissions"/>
    <x v="2"/>
    <x v="13"/>
    <m/>
    <m/>
    <n v="26.367624732518443"/>
    <n v="29.914846199333251"/>
    <n v="31.049708052011979"/>
    <n v="31.008798959020751"/>
    <n v="33.378967246685477"/>
    <n v="37.107341712438256"/>
    <n v="40.841210157251872"/>
    <n v="46.087262721924411"/>
    <n v="48.213140193617676"/>
    <n v="47.864757644415079"/>
  </r>
  <r>
    <x v="0"/>
    <x v="0"/>
    <x v="0"/>
    <s v="Road"/>
    <s v="HSDO - Retail"/>
    <m/>
    <s v="Emissions"/>
    <x v="2"/>
    <x v="14"/>
    <m/>
    <m/>
    <n v="31.186982332571283"/>
    <n v="33.932022046351847"/>
    <n v="34.71147186375579"/>
    <n v="35.070666060451707"/>
    <n v="39.574030131319233"/>
    <n v="41.843178056211755"/>
    <n v="46.587863988463042"/>
    <n v="51.419983659007599"/>
    <n v="54.908273350774138"/>
    <n v="52.576492170112786"/>
  </r>
  <r>
    <x v="0"/>
    <x v="0"/>
    <x v="0"/>
    <s v="Road"/>
    <s v="HSDO - Retail"/>
    <m/>
    <s v="Emissions"/>
    <x v="2"/>
    <x v="15"/>
    <m/>
    <m/>
    <n v="64.447973649594999"/>
    <n v="63.664602675534248"/>
    <n v="64.388142428368369"/>
    <n v="70.051770038755691"/>
    <n v="80.301121226693652"/>
    <n v="88.737026479004996"/>
    <n v="93.649427190044079"/>
    <n v="102.85347474022716"/>
    <n v="116.84308081841097"/>
    <n v="123.32185269630328"/>
  </r>
  <r>
    <x v="0"/>
    <x v="0"/>
    <x v="0"/>
    <s v="Road"/>
    <s v="HSDO - Retail"/>
    <m/>
    <s v="Emissions"/>
    <x v="2"/>
    <x v="16"/>
    <m/>
    <m/>
    <n v="264.01178689755989"/>
    <n v="296.1526823346411"/>
    <n v="306.4464765411019"/>
    <n v="330.27340956007572"/>
    <n v="360.45084122517216"/>
    <n v="395.64488643194437"/>
    <n v="429.30991398629214"/>
    <n v="462.90587548920877"/>
    <n v="509.55347861073568"/>
    <n v="535.58712792094627"/>
  </r>
  <r>
    <x v="0"/>
    <x v="0"/>
    <x v="0"/>
    <s v="Road"/>
    <s v="HSDO - Retail"/>
    <m/>
    <s v="Emissions"/>
    <x v="2"/>
    <x v="17"/>
    <m/>
    <m/>
    <n v="134.95233541544357"/>
    <n v="143.27660049656714"/>
    <n v="142.86962178386241"/>
    <n v="156.04342472936074"/>
    <n v="169.52159894500576"/>
    <n v="187.42491093401367"/>
    <n v="208.88145273605272"/>
    <n v="241.67615124697815"/>
    <n v="275.12865435919565"/>
    <n v="279.12876385273529"/>
  </r>
  <r>
    <x v="0"/>
    <x v="0"/>
    <x v="0"/>
    <s v="Road"/>
    <s v="HSDO - Retail"/>
    <m/>
    <s v="Emissions"/>
    <x v="2"/>
    <x v="18"/>
    <m/>
    <m/>
    <n v="0.52504484371341353"/>
    <n v="0.73699741853565515"/>
    <n v="1.4479008037440582"/>
    <n v="1.6504735408666653"/>
    <n v="1.7137106789613128"/>
    <n v="2.1172665355795908"/>
    <n v="1.597206284390714"/>
    <n v="1.2855188392492463"/>
    <n v="1.3133634123317348"/>
    <n v="1.4174183129480988"/>
  </r>
  <r>
    <x v="0"/>
    <x v="0"/>
    <x v="0"/>
    <s v="Road"/>
    <s v="HSDO - Retail"/>
    <m/>
    <s v="Emissions"/>
    <x v="2"/>
    <x v="19"/>
    <m/>
    <m/>
    <n v="120.322059482135"/>
    <n v="129.79698220824011"/>
    <n v="143.41132917538067"/>
    <n v="163.37659718044159"/>
    <n v="179.91328911513716"/>
    <n v="205.38519604612696"/>
    <n v="222.54573118568356"/>
    <n v="260.36109922192401"/>
    <n v="314.69276440135275"/>
    <n v="325.24989635011985"/>
  </r>
  <r>
    <x v="0"/>
    <x v="0"/>
    <x v="0"/>
    <s v="Road"/>
    <s v="HSDO - Retail"/>
    <m/>
    <s v="Emissions"/>
    <x v="2"/>
    <x v="20"/>
    <m/>
    <m/>
    <n v="395.811715586925"/>
    <n v="468.37166081324017"/>
    <n v="551.94049583502658"/>
    <n v="614.17268563462471"/>
    <n v="670.03035685890973"/>
    <n v="756.65471062655342"/>
    <n v="860.8974821493473"/>
    <n v="935.55167532165478"/>
    <n v="970.77318465593839"/>
    <n v="949.31841605487193"/>
  </r>
  <r>
    <x v="0"/>
    <x v="0"/>
    <x v="0"/>
    <s v="Road"/>
    <s v="HSDO - Retail"/>
    <m/>
    <s v="Emissions"/>
    <x v="2"/>
    <x v="21"/>
    <m/>
    <m/>
    <n v="3.1944280517111636"/>
    <n v="3.7791198368853736"/>
    <n v="4.0319753645804646"/>
    <n v="4.7450116213052906"/>
    <n v="5.7482516378696111"/>
    <n v="5.1013614362738027"/>
    <n v="5.9071811220168238"/>
    <n v="7.3320266224417372"/>
    <n v="8.1755074307934184"/>
    <n v="8.7637911090601577"/>
  </r>
  <r>
    <x v="0"/>
    <x v="0"/>
    <x v="0"/>
    <s v="Road"/>
    <s v="HSDO - Retail"/>
    <m/>
    <s v="Emissions"/>
    <x v="2"/>
    <x v="22"/>
    <m/>
    <m/>
    <n v="16.487703358116399"/>
    <n v="17.935569981037418"/>
    <n v="18.752030943450535"/>
    <n v="21.71906015132452"/>
    <n v="24.648660584560961"/>
    <n v="28.57536707487245"/>
    <n v="33.842615056291599"/>
    <n v="36.36591223421582"/>
    <n v="37.791241307225263"/>
    <n v="33.682353803346032"/>
  </r>
  <r>
    <x v="0"/>
    <x v="0"/>
    <x v="0"/>
    <s v="Road"/>
    <s v="HSDO - Retail"/>
    <m/>
    <s v="Emissions"/>
    <x v="2"/>
    <x v="23"/>
    <m/>
    <m/>
    <n v="2.5615981774134058"/>
    <n v="2.9283313770311006"/>
    <n v="2.9137550141620814"/>
    <n v="3.1759159085433444"/>
    <n v="3.6355814277340057"/>
    <n v="4.0054717544012055"/>
    <n v="4.6670891947416537"/>
    <n v="5.3576872361921337"/>
    <n v="5.7308755404941154"/>
    <n v="5.7556063499966585"/>
  </r>
  <r>
    <x v="0"/>
    <x v="0"/>
    <x v="0"/>
    <s v="Road"/>
    <s v="HSDO - Retail"/>
    <m/>
    <s v="Emissions"/>
    <x v="2"/>
    <x v="24"/>
    <m/>
    <m/>
    <n v="2.6715736259196445"/>
    <n v="2.7811797213308442"/>
    <n v="2.6606033774654483"/>
    <n v="2.7746937767465463"/>
    <n v="3.2708233740687693"/>
    <n v="4.5454049601691704"/>
    <n v="5.1800747936578224"/>
    <n v="5.5767892358722371"/>
    <n v="6.1272864559542501"/>
    <n v="6.0956170232773763"/>
  </r>
  <r>
    <x v="0"/>
    <x v="0"/>
    <x v="0"/>
    <s v="Road"/>
    <s v="HSDO - Retail"/>
    <m/>
    <s v="Emissions"/>
    <x v="2"/>
    <x v="25"/>
    <m/>
    <m/>
    <n v="105.74356370527519"/>
    <n v="119.73192091469062"/>
    <n v="131.30580033868696"/>
    <n v="144.01842693349695"/>
    <n v="165.27499315534774"/>
    <n v="187.18543803374129"/>
    <n v="196.58062259520614"/>
    <n v="208.41754724110663"/>
    <n v="237.91475898511521"/>
    <n v="236.39774550407526"/>
  </r>
  <r>
    <x v="0"/>
    <x v="0"/>
    <x v="0"/>
    <s v="Road"/>
    <s v="HSDO - Retail"/>
    <m/>
    <s v="Emissions"/>
    <x v="2"/>
    <x v="26"/>
    <m/>
    <m/>
    <n v="28.939881174241549"/>
    <n v="34.684596425207751"/>
    <n v="35.004688386165938"/>
    <n v="35.051649858598836"/>
    <n v="38.26996049332822"/>
    <n v="39.711354266366463"/>
    <n v="39.9217561625154"/>
    <n v="37.404322932641598"/>
    <n v="32.665819701205116"/>
    <n v="30.145392623599424"/>
  </r>
  <r>
    <x v="0"/>
    <x v="0"/>
    <x v="0"/>
    <s v="Road"/>
    <s v="HSDO - Retail"/>
    <m/>
    <s v="Emissions"/>
    <x v="2"/>
    <x v="27"/>
    <m/>
    <m/>
    <n v="164.01514169482235"/>
    <n v="181.63094409148911"/>
    <n v="186.9483074825514"/>
    <n v="191.26146003994063"/>
    <n v="211.67709677760715"/>
    <n v="221.92457530408063"/>
    <n v="235.09052867070693"/>
    <n v="241.66463926939929"/>
    <n v="243.13146603542023"/>
    <n v="237.64749731832299"/>
  </r>
  <r>
    <x v="0"/>
    <x v="0"/>
    <x v="0"/>
    <s v="Road"/>
    <s v="HSDO - Retail"/>
    <m/>
    <s v="Emissions"/>
    <x v="2"/>
    <x v="28"/>
    <m/>
    <m/>
    <n v="252.54009098445195"/>
    <n v="285.32138629825062"/>
    <n v="305.40524750004187"/>
    <n v="319.86800341872708"/>
    <n v="346.40089186118286"/>
    <n v="382.22524500893587"/>
    <n v="429.98171948676406"/>
    <n v="490.85635248501114"/>
    <n v="554.00711278254823"/>
    <n v="570.85082589600279"/>
  </r>
  <r>
    <x v="0"/>
    <x v="0"/>
    <x v="0"/>
    <s v="Road"/>
    <s v="HSDO - Retail"/>
    <m/>
    <s v="Emissions"/>
    <x v="2"/>
    <x v="29"/>
    <m/>
    <m/>
    <n v="3.2137293870691921"/>
    <n v="3.0571744419834368"/>
    <n v="2.628660692757351"/>
    <n v="3.0245785678524322"/>
    <n v="4.1518158789825463"/>
    <n v="5.4280146592994676"/>
    <n v="5.6065969216278644"/>
    <n v="5.4638332675372085"/>
    <n v="5.9721899538856187"/>
    <n v="5.7623182286161931"/>
  </r>
  <r>
    <x v="0"/>
    <x v="0"/>
    <x v="0"/>
    <s v="Road"/>
    <s v="HSDO - Retail"/>
    <m/>
    <s v="Emissions"/>
    <x v="2"/>
    <x v="30"/>
    <m/>
    <m/>
    <n v="345.1658258761808"/>
    <n v="379.69834670097737"/>
    <n v="418.33598404374038"/>
    <n v="484.86564406455204"/>
    <n v="540.76066121655674"/>
    <n v="605.8404154530233"/>
    <n v="672.34451444125864"/>
    <n v="743.70464667743147"/>
    <n v="693.3889415175023"/>
    <n v="636.03408080426266"/>
  </r>
  <r>
    <x v="0"/>
    <x v="0"/>
    <x v="0"/>
    <s v="Road"/>
    <s v="HSDO - Retail"/>
    <m/>
    <s v="Emissions"/>
    <x v="2"/>
    <x v="31"/>
    <m/>
    <m/>
    <n v="0"/>
    <n v="0"/>
    <n v="0"/>
    <n v="0"/>
    <n v="0"/>
    <n v="0"/>
    <n v="0"/>
    <n v="0"/>
    <n v="0"/>
    <n v="212.2481733574717"/>
  </r>
  <r>
    <x v="0"/>
    <x v="0"/>
    <x v="0"/>
    <s v="Road"/>
    <s v="HSDO - Retail"/>
    <m/>
    <s v="Emissions"/>
    <x v="2"/>
    <x v="32"/>
    <m/>
    <m/>
    <n v="4.3149272852268235"/>
    <n v="4.9696100782039068"/>
    <n v="5.021677034081196"/>
    <n v="5.556140029201682"/>
    <n v="6.5961229559956376"/>
    <n v="7.5533648599510759"/>
    <n v="7.9743129898973466"/>
    <n v="8.3134381898521674"/>
    <n v="8.707175136358714"/>
    <n v="8.7632822626455429"/>
  </r>
  <r>
    <x v="0"/>
    <x v="0"/>
    <x v="0"/>
    <s v="Road"/>
    <s v="HSDO - Retail"/>
    <m/>
    <s v="Emissions"/>
    <x v="2"/>
    <x v="33"/>
    <m/>
    <m/>
    <n v="303.31449601196385"/>
    <n v="319.67622256480223"/>
    <n v="328.44651596879515"/>
    <n v="364.26634314524637"/>
    <n v="408.04336751431805"/>
    <n v="438.17712376832418"/>
    <n v="462.72085798314691"/>
    <n v="498.217600147322"/>
    <n v="524.32248206765632"/>
    <n v="527.10166970361877"/>
  </r>
  <r>
    <x v="0"/>
    <x v="0"/>
    <x v="0"/>
    <s v="Road"/>
    <s v="HSDO - Retail"/>
    <m/>
    <s v="Emissions"/>
    <x v="2"/>
    <x v="34"/>
    <m/>
    <m/>
    <n v="24.206437900582642"/>
    <n v="28.137497700063637"/>
    <n v="30.399690705524758"/>
    <n v="32.064985961577079"/>
    <n v="36.767994697949995"/>
    <n v="40.173734604038032"/>
    <n v="42.724833315338927"/>
    <n v="50.505973673078159"/>
    <n v="53.581846164554975"/>
    <n v="54.052855121958622"/>
  </r>
  <r>
    <x v="0"/>
    <x v="0"/>
    <x v="0"/>
    <s v="Road"/>
    <s v="HSDO - Retail"/>
    <m/>
    <s v="Emissions"/>
    <x v="2"/>
    <x v="35"/>
    <m/>
    <m/>
    <n v="183.64158326693192"/>
    <n v="195.55345338235978"/>
    <n v="203.78692448477344"/>
    <n v="224.49315284630973"/>
    <n v="242.73235204838295"/>
    <n v="268.69482597715444"/>
    <n v="286.59680414887458"/>
    <n v="307.4600667927499"/>
    <n v="310.86908029421335"/>
    <n v="302.87679080513948"/>
  </r>
  <r>
    <x v="0"/>
    <x v="0"/>
    <x v="0"/>
    <s v="Railways"/>
    <s v="HSDO"/>
    <m/>
    <s v="Emissions"/>
    <x v="2"/>
    <x v="0"/>
    <s v="Transport"/>
    <m/>
    <n v="216.9533223"/>
    <n v="227.2092394"/>
    <n v="239.96411010000006"/>
    <n v="244.91067315000001"/>
    <n v="254.88158410000003"/>
    <n v="258.74592315000001"/>
    <n v="263.82837910000001"/>
    <n v="265.31951159999994"/>
    <n v="268.05212719999997"/>
    <n v="273.72273160154862"/>
  </r>
  <r>
    <x v="0"/>
    <x v="0"/>
    <x v="0"/>
    <s v="Railways"/>
    <s v="HSDO"/>
    <m/>
    <s v="Emissions"/>
    <x v="2"/>
    <x v="1"/>
    <m/>
    <m/>
    <n v="0"/>
    <n v="0"/>
    <n v="0"/>
    <n v="0"/>
    <n v="0"/>
    <n v="0"/>
    <n v="0"/>
    <n v="0"/>
    <n v="0"/>
    <n v="0"/>
  </r>
  <r>
    <x v="0"/>
    <x v="0"/>
    <x v="0"/>
    <s v="Railways"/>
    <s v="HSDO"/>
    <m/>
    <s v="Emissions"/>
    <x v="2"/>
    <x v="2"/>
    <m/>
    <m/>
    <n v="0"/>
    <n v="0"/>
    <n v="0"/>
    <n v="0"/>
    <n v="0"/>
    <n v="0"/>
    <n v="0"/>
    <n v="0"/>
    <n v="0"/>
    <n v="0"/>
  </r>
  <r>
    <x v="0"/>
    <x v="0"/>
    <x v="0"/>
    <s v="Railways"/>
    <s v="HSDO"/>
    <m/>
    <s v="Emissions"/>
    <x v="2"/>
    <x v="3"/>
    <m/>
    <m/>
    <n v="56.31038985"/>
    <n v="80.79878235000001"/>
    <n v="81.571404200000003"/>
    <n v="81.322369699999996"/>
    <n v="83.877894099999992"/>
    <n v="93.511839850000015"/>
    <n v="98.241343200000003"/>
    <n v="98.638568599999999"/>
    <n v="102.77008170000001"/>
    <n v="106.00692339644824"/>
  </r>
  <r>
    <x v="0"/>
    <x v="0"/>
    <x v="0"/>
    <s v="Railways"/>
    <s v="HSDO"/>
    <m/>
    <s v="Emissions"/>
    <x v="2"/>
    <x v="4"/>
    <m/>
    <m/>
    <n v="118.70767479999999"/>
    <n v="132.87343355000002"/>
    <n v="128.8621334"/>
    <n v="144.40865009999999"/>
    <n v="155.53434325000001"/>
    <n v="163.33680935000004"/>
    <n v="165.20487555000003"/>
    <n v="168.66276570000002"/>
    <n v="175.13827760000004"/>
    <n v="180.02804980377641"/>
  </r>
  <r>
    <x v="0"/>
    <x v="0"/>
    <x v="0"/>
    <s v="Railways"/>
    <s v="HSDO"/>
    <m/>
    <s v="Emissions"/>
    <x v="2"/>
    <x v="5"/>
    <m/>
    <m/>
    <n v="0"/>
    <n v="0"/>
    <n v="0"/>
    <n v="0"/>
    <n v="0"/>
    <n v="0"/>
    <n v="0"/>
    <n v="0"/>
    <n v="0"/>
    <n v="0"/>
  </r>
  <r>
    <x v="0"/>
    <x v="0"/>
    <x v="0"/>
    <s v="Railways"/>
    <s v="HSDO"/>
    <m/>
    <s v="Emissions"/>
    <x v="2"/>
    <x v="6"/>
    <m/>
    <m/>
    <n v="24.269795549999998"/>
    <n v="19.819764250000002"/>
    <n v="19.893244800000002"/>
    <n v="27.878951100000002"/>
    <n v="30.681357850000005"/>
    <n v="30.00189335"/>
    <n v="33.166168750000004"/>
    <n v="35.839446500000001"/>
    <n v="38.786969650000003"/>
    <n v="40.29824959111297"/>
  </r>
  <r>
    <x v="0"/>
    <x v="0"/>
    <x v="0"/>
    <s v="Railways"/>
    <s v="HSDO"/>
    <m/>
    <s v="Emissions"/>
    <x v="2"/>
    <x v="7"/>
    <m/>
    <m/>
    <n v="0"/>
    <n v="0"/>
    <n v="0"/>
    <n v="0"/>
    <n v="0"/>
    <n v="0"/>
    <n v="0"/>
    <n v="0"/>
    <n v="0"/>
    <n v="0"/>
  </r>
  <r>
    <x v="0"/>
    <x v="0"/>
    <x v="0"/>
    <s v="Railways"/>
    <s v="HSDO"/>
    <m/>
    <s v="Emissions"/>
    <x v="2"/>
    <x v="8"/>
    <m/>
    <m/>
    <n v="0"/>
    <n v="0.72220004999999998"/>
    <n v="0.24073335000000004"/>
    <n v="0"/>
    <n v="0"/>
    <n v="0"/>
    <n v="0"/>
    <n v="0"/>
    <n v="0"/>
    <n v="0"/>
  </r>
  <r>
    <x v="0"/>
    <x v="0"/>
    <x v="0"/>
    <s v="Railways"/>
    <s v="HSDO"/>
    <m/>
    <s v="Emissions"/>
    <x v="2"/>
    <x v="9"/>
    <m/>
    <m/>
    <n v="86.268317850000017"/>
    <n v="92.801322900000002"/>
    <n v="98.226278150000013"/>
    <n v="95.692275250000009"/>
    <n v="98.7781509"/>
    <n v="102.11767280000001"/>
    <n v="105.73758910000001"/>
    <n v="105.47441190000001"/>
    <n v="108.85205760000001"/>
    <n v="112.06042132415672"/>
  </r>
  <r>
    <x v="0"/>
    <x v="0"/>
    <x v="0"/>
    <s v="Railways"/>
    <s v="HSDO"/>
    <m/>
    <s v="Emissions"/>
    <x v="2"/>
    <x v="10"/>
    <m/>
    <m/>
    <n v="19.011478200000003"/>
    <n v="11.579796800000002"/>
    <n v="22.810945300000004"/>
    <n v="27.580109700000001"/>
    <n v="26.732777500000001"/>
    <n v="27.395947150000005"/>
    <n v="30.165149299999999"/>
    <n v="34.276678150000002"/>
    <n v="36.94226965"/>
    <n v="38.125648308809488"/>
  </r>
  <r>
    <x v="0"/>
    <x v="0"/>
    <x v="0"/>
    <s v="Railways"/>
    <s v="HSDO"/>
    <m/>
    <s v="Emissions"/>
    <x v="2"/>
    <x v="11"/>
    <m/>
    <m/>
    <n v="85.575632999999996"/>
    <n v="61.720894950000002"/>
    <n v="95.883509150000009"/>
    <n v="124.59503485"/>
    <n v="134.25542130000002"/>
    <n v="143.74086870000002"/>
    <n v="160.06830840000001"/>
    <n v="169.90455624999998"/>
    <n v="180.43195170000001"/>
    <n v="186.59090759432914"/>
  </r>
  <r>
    <x v="0"/>
    <x v="0"/>
    <x v="0"/>
    <s v="Railways"/>
    <s v="HSDO"/>
    <m/>
    <s v="Emissions"/>
    <x v="2"/>
    <x v="12"/>
    <m/>
    <m/>
    <n v="28.7078363"/>
    <n v="29.735641650000002"/>
    <n v="28.750879300000001"/>
    <n v="28.401001200000003"/>
    <n v="34.25823115"/>
    <n v="37.071398650000006"/>
    <n v="35.63991145"/>
    <n v="35.415780399999996"/>
    <n v="36.595158600000012"/>
    <n v="37.601270464751217"/>
  </r>
  <r>
    <x v="0"/>
    <x v="0"/>
    <x v="0"/>
    <s v="Railways"/>
    <s v="HSDO"/>
    <m/>
    <s v="Emissions"/>
    <x v="2"/>
    <x v="13"/>
    <m/>
    <m/>
    <n v="6.1490000000000003E-2"/>
    <n v="9.2235000000000008E-3"/>
    <n v="0"/>
    <n v="0"/>
    <n v="0"/>
    <n v="0"/>
    <n v="0.23519925000000003"/>
    <n v="0.22966515000000004"/>
    <n v="0.26809640000000001"/>
    <n v="0.2953536305435609"/>
  </r>
  <r>
    <x v="0"/>
    <x v="0"/>
    <x v="0"/>
    <s v="Railways"/>
    <s v="HSDO"/>
    <m/>
    <s v="Emissions"/>
    <x v="2"/>
    <x v="14"/>
    <m/>
    <m/>
    <n v="10.782886400000001"/>
    <n v="11.505701350000001"/>
    <n v="12.662328250000002"/>
    <n v="13.595439000000001"/>
    <n v="14.7889599"/>
    <n v="14.550378700000001"/>
    <n v="17.167085650000001"/>
    <n v="18.441158450000003"/>
    <n v="19.323232500000003"/>
    <n v="19.925106575779804"/>
  </r>
  <r>
    <x v="0"/>
    <x v="0"/>
    <x v="0"/>
    <s v="Railways"/>
    <s v="HSDO"/>
    <m/>
    <s v="Emissions"/>
    <x v="2"/>
    <x v="15"/>
    <m/>
    <m/>
    <n v="26.748150000000003"/>
    <n v="33.312514949999994"/>
    <n v="43.6585149"/>
    <n v="34.959524599999995"/>
    <n v="32.775399800000002"/>
    <n v="32.442738900000002"/>
    <n v="30.741310600000006"/>
    <n v="32.174027599999995"/>
    <n v="33.369700650000006"/>
    <n v="34.149637782381973"/>
  </r>
  <r>
    <x v="0"/>
    <x v="0"/>
    <x v="0"/>
    <s v="Railways"/>
    <s v="HSDO"/>
    <m/>
    <s v="Emissions"/>
    <x v="2"/>
    <x v="16"/>
    <m/>
    <m/>
    <n v="208.30967299999998"/>
    <n v="188.76784355000001"/>
    <n v="216.37777590000002"/>
    <n v="243.63936740000003"/>
    <n v="246.76582645000002"/>
    <n v="255.05775295000004"/>
    <n v="262.30250475000003"/>
    <n v="290.51257950000002"/>
    <n v="300.5920203"/>
    <n v="306.28672086741068"/>
  </r>
  <r>
    <x v="0"/>
    <x v="0"/>
    <x v="0"/>
    <s v="Railways"/>
    <s v="HSDO"/>
    <m/>
    <s v="Emissions"/>
    <x v="2"/>
    <x v="17"/>
    <m/>
    <m/>
    <n v="38.221569100000004"/>
    <n v="36.245280500000007"/>
    <n v="38.036176749999996"/>
    <n v="39.709627099999999"/>
    <n v="41.302218099999997"/>
    <n v="47.148687300000006"/>
    <n v="53.226666350000002"/>
    <n v="52.998231000000004"/>
    <n v="50.717874349999995"/>
    <n v="51.026094171703676"/>
  </r>
  <r>
    <x v="0"/>
    <x v="0"/>
    <x v="0"/>
    <s v="Railways"/>
    <s v="HSDO"/>
    <m/>
    <s v="Emissions"/>
    <x v="2"/>
    <x v="18"/>
    <m/>
    <m/>
    <n v="0"/>
    <n v="0"/>
    <n v="0"/>
    <n v="0"/>
    <n v="0"/>
    <n v="0"/>
    <n v="0"/>
    <n v="0"/>
    <n v="0"/>
    <n v="0"/>
  </r>
  <r>
    <x v="0"/>
    <x v="0"/>
    <x v="0"/>
    <s v="Railways"/>
    <s v="HSDO"/>
    <m/>
    <s v="Emissions"/>
    <x v="2"/>
    <x v="19"/>
    <m/>
    <m/>
    <n v="175.88691835"/>
    <n v="179.41859650000001"/>
    <n v="195.04351295000001"/>
    <n v="203.55126935000001"/>
    <n v="212.27055135000001"/>
    <n v="218.43369405000001"/>
    <n v="202.90439455000001"/>
    <n v="196.8073536"/>
    <n v="201.27183504999999"/>
    <n v="206.39587032039626"/>
  </r>
  <r>
    <x v="0"/>
    <x v="0"/>
    <x v="0"/>
    <s v="Railways"/>
    <s v="HSDO"/>
    <m/>
    <s v="Emissions"/>
    <x v="2"/>
    <x v="20"/>
    <m/>
    <m/>
    <n v="127.42418975"/>
    <n v="129.30117200000001"/>
    <n v="161.07305500000001"/>
    <n v="184.81372910000002"/>
    <n v="203.09931785000003"/>
    <n v="212.5623214"/>
    <n v="227.43398535"/>
    <n v="237.29359940000001"/>
    <n v="250.01249845000004"/>
    <n v="258.12280361542366"/>
  </r>
  <r>
    <x v="0"/>
    <x v="0"/>
    <x v="0"/>
    <s v="Railways"/>
    <s v="HSDO"/>
    <m/>
    <s v="Emissions"/>
    <x v="2"/>
    <x v="21"/>
    <m/>
    <m/>
    <n v="0"/>
    <n v="0"/>
    <n v="0"/>
    <n v="0"/>
    <n v="0"/>
    <n v="0"/>
    <n v="0"/>
    <n v="0"/>
    <n v="0"/>
    <n v="0"/>
  </r>
  <r>
    <x v="0"/>
    <x v="0"/>
    <x v="0"/>
    <s v="Railways"/>
    <s v="HSDO"/>
    <m/>
    <s v="Emissions"/>
    <x v="2"/>
    <x v="22"/>
    <m/>
    <m/>
    <n v="0"/>
    <n v="0"/>
    <n v="0"/>
    <n v="0"/>
    <n v="0"/>
    <n v="0"/>
    <n v="0"/>
    <n v="0"/>
    <n v="0"/>
    <n v="0"/>
  </r>
  <r>
    <x v="0"/>
    <x v="0"/>
    <x v="0"/>
    <s v="Railways"/>
    <s v="HSDO"/>
    <m/>
    <s v="Emissions"/>
    <x v="2"/>
    <x v="23"/>
    <m/>
    <m/>
    <n v="0"/>
    <n v="0"/>
    <n v="0"/>
    <n v="0"/>
    <n v="0"/>
    <n v="0"/>
    <n v="0"/>
    <n v="0"/>
    <n v="0"/>
    <n v="0"/>
  </r>
  <r>
    <x v="0"/>
    <x v="0"/>
    <x v="0"/>
    <s v="Railways"/>
    <s v="HSDO"/>
    <m/>
    <s v="Emissions"/>
    <x v="2"/>
    <x v="24"/>
    <m/>
    <m/>
    <n v="0"/>
    <n v="0"/>
    <n v="0"/>
    <n v="0"/>
    <n v="0"/>
    <n v="0"/>
    <n v="0"/>
    <n v="1.8447000000000002E-2"/>
    <n v="2.4596E-2"/>
    <n v="2.5029968690132277E-2"/>
  </r>
  <r>
    <x v="0"/>
    <x v="0"/>
    <x v="0"/>
    <s v="Railways"/>
    <s v="HSDO"/>
    <m/>
    <s v="Emissions"/>
    <x v="2"/>
    <x v="25"/>
    <m/>
    <m/>
    <n v="136.34392914999998"/>
    <n v="149.27097185"/>
    <n v="134.39254399999999"/>
    <n v="141.43437880000002"/>
    <n v="138.12775404999999"/>
    <n v="143.20682805000001"/>
    <n v="128.4261693"/>
    <n v="135.68414145"/>
    <n v="145.90039750000003"/>
    <n v="150.46890827916471"/>
  </r>
  <r>
    <x v="0"/>
    <x v="0"/>
    <x v="0"/>
    <s v="Railways"/>
    <s v="HSDO"/>
    <m/>
    <s v="Emissions"/>
    <x v="2"/>
    <x v="26"/>
    <m/>
    <m/>
    <n v="9.2235000000000017E-4"/>
    <n v="0"/>
    <n v="0"/>
    <n v="0"/>
    <n v="0"/>
    <n v="0"/>
    <n v="0"/>
    <n v="0"/>
    <n v="0"/>
    <n v="0"/>
  </r>
  <r>
    <x v="0"/>
    <x v="0"/>
    <x v="0"/>
    <s v="Railways"/>
    <s v="HSDO"/>
    <m/>
    <s v="Emissions"/>
    <x v="2"/>
    <x v="27"/>
    <m/>
    <m/>
    <n v="76.219929499999992"/>
    <n v="84.391335600000005"/>
    <n v="84.94136365"/>
    <n v="86.26524335000002"/>
    <n v="85.490469349999998"/>
    <n v="86.360552850000005"/>
    <n v="85.191013049999995"/>
    <n v="87.328405449999991"/>
    <n v="95.958526949999992"/>
    <n v="100.27631206484246"/>
  </r>
  <r>
    <x v="0"/>
    <x v="0"/>
    <x v="0"/>
    <s v="Railways"/>
    <s v="HSDO"/>
    <m/>
    <s v="Emissions"/>
    <x v="2"/>
    <x v="28"/>
    <m/>
    <m/>
    <n v="157.56904735000001"/>
    <n v="169.91962129999999"/>
    <n v="191.91059745000001"/>
    <n v="204.32266140000002"/>
    <n v="223.21454155000001"/>
    <n v="238.97719560000002"/>
    <n v="253.87745239999998"/>
    <n v="274.74500625000002"/>
    <n v="290.14394695000004"/>
    <n v="298.56122103120134"/>
  </r>
  <r>
    <x v="0"/>
    <x v="0"/>
    <x v="0"/>
    <s v="Railways"/>
    <s v="HSDO"/>
    <m/>
    <s v="Emissions"/>
    <x v="2"/>
    <x v="29"/>
    <m/>
    <m/>
    <n v="0.64011090000000004"/>
    <n v="0.47900710000000002"/>
    <n v="8.8545599999999988E-2"/>
    <n v="0"/>
    <n v="0"/>
    <n v="0"/>
    <n v="0"/>
    <n v="0"/>
    <n v="0"/>
    <n v="0"/>
  </r>
  <r>
    <x v="0"/>
    <x v="0"/>
    <x v="0"/>
    <s v="Railways"/>
    <s v="HSDO"/>
    <m/>
    <s v="Emissions"/>
    <x v="2"/>
    <x v="30"/>
    <m/>
    <m/>
    <n v="97.81245045"/>
    <n v="95.961908900000012"/>
    <n v="97.600924849999998"/>
    <n v="103.04340475000001"/>
    <n v="99.162155950000013"/>
    <n v="97.943116700000004"/>
    <n v="103.68474545000001"/>
    <n v="107.54570255"/>
    <n v="111.21942259999999"/>
    <n v="114.20048364716304"/>
  </r>
  <r>
    <x v="0"/>
    <x v="0"/>
    <x v="0"/>
    <s v="Railways"/>
    <s v="HSDO"/>
    <m/>
    <s v="Emissions"/>
    <x v="2"/>
    <x v="31"/>
    <m/>
    <m/>
    <n v="0"/>
    <n v="0"/>
    <n v="0"/>
    <n v="0"/>
    <n v="0"/>
    <n v="0"/>
    <n v="0"/>
    <n v="0"/>
    <n v="0"/>
    <n v="0"/>
  </r>
  <r>
    <x v="0"/>
    <x v="0"/>
    <x v="0"/>
    <s v="Railways"/>
    <s v="HSDO"/>
    <m/>
    <s v="Emissions"/>
    <x v="2"/>
    <x v="32"/>
    <m/>
    <m/>
    <n v="0"/>
    <n v="0"/>
    <n v="0"/>
    <n v="0"/>
    <n v="2.0291700000000003E-2"/>
    <n v="2.4288550000000006E-2"/>
    <n v="2.4288550000000006E-2"/>
    <n v="1.5372500000000001E-2"/>
    <n v="1.2298E-2"/>
    <n v="1.2514984345066139E-2"/>
  </r>
  <r>
    <x v="0"/>
    <x v="0"/>
    <x v="0"/>
    <s v="Railways"/>
    <s v="HSDO"/>
    <m/>
    <s v="Emissions"/>
    <x v="2"/>
    <x v="33"/>
    <m/>
    <m/>
    <n v="370.97531900000001"/>
    <n v="392.11035435000002"/>
    <n v="392.78797415000003"/>
    <n v="419.02637205000008"/>
    <n v="456.81351430000007"/>
    <n v="486.83539189999999"/>
    <n v="516.40501055000004"/>
    <n v="530.03027220000001"/>
    <n v="537.87731855000004"/>
    <n v="549.34398632824377"/>
  </r>
  <r>
    <x v="0"/>
    <x v="0"/>
    <x v="0"/>
    <s v="Railways"/>
    <s v="HSDO"/>
    <m/>
    <s v="Emissions"/>
    <x v="2"/>
    <x v="34"/>
    <m/>
    <m/>
    <n v="0"/>
    <n v="7.2865650000000004E-2"/>
    <n v="2.4288550000000006E-2"/>
    <n v="0"/>
    <n v="0"/>
    <n v="0"/>
    <n v="0"/>
    <n v="0"/>
    <n v="9.2235000000000008E-3"/>
    <n v="1.2514984345066139E-2"/>
  </r>
  <r>
    <x v="0"/>
    <x v="0"/>
    <x v="0"/>
    <s v="Railways"/>
    <s v="HSDO"/>
    <m/>
    <s v="Emissions"/>
    <x v="2"/>
    <x v="35"/>
    <m/>
    <m/>
    <n v="168.45954124999997"/>
    <n v="161.16559745000001"/>
    <n v="163.54710515000002"/>
    <n v="174.71092210000003"/>
    <n v="178.29824870000002"/>
    <n v="192.36439365000001"/>
    <n v="195.88592595"/>
    <n v="210.73114920000003"/>
    <n v="222.65467509999999"/>
    <n v="228.90907565873579"/>
  </r>
  <r>
    <x v="0"/>
    <x v="0"/>
    <x v="0"/>
    <s v="Railways"/>
    <s v="LDO"/>
    <m/>
    <s v="Emissions"/>
    <x v="2"/>
    <x v="0"/>
    <s v="Transport"/>
    <m/>
    <n v="1.6511999999999999E-4"/>
    <n v="0"/>
    <n v="0"/>
    <n v="0"/>
    <n v="0"/>
    <n v="0"/>
    <n v="0"/>
    <n v="0"/>
    <n v="0"/>
    <n v="0"/>
  </r>
  <r>
    <x v="0"/>
    <x v="0"/>
    <x v="0"/>
    <s v="Railways"/>
    <s v="LDO"/>
    <m/>
    <s v="Emissions"/>
    <x v="2"/>
    <x v="1"/>
    <m/>
    <m/>
    <n v="0"/>
    <n v="0"/>
    <n v="0"/>
    <n v="0"/>
    <n v="0"/>
    <n v="0"/>
    <n v="0"/>
    <n v="0"/>
    <n v="0"/>
    <n v="0"/>
  </r>
  <r>
    <x v="0"/>
    <x v="0"/>
    <x v="0"/>
    <s v="Railways"/>
    <s v="LDO"/>
    <m/>
    <s v="Emissions"/>
    <x v="2"/>
    <x v="2"/>
    <m/>
    <m/>
    <n v="0"/>
    <n v="0"/>
    <n v="0"/>
    <n v="0"/>
    <n v="0"/>
    <n v="0"/>
    <n v="0"/>
    <n v="0"/>
    <n v="0"/>
    <n v="0"/>
  </r>
  <r>
    <x v="0"/>
    <x v="0"/>
    <x v="0"/>
    <s v="Railways"/>
    <s v="LDO"/>
    <m/>
    <s v="Emissions"/>
    <x v="2"/>
    <x v="3"/>
    <m/>
    <m/>
    <n v="0"/>
    <n v="0"/>
    <n v="0"/>
    <n v="0"/>
    <n v="0"/>
    <n v="0"/>
    <n v="0"/>
    <n v="0"/>
    <n v="0"/>
    <n v="0"/>
  </r>
  <r>
    <x v="0"/>
    <x v="0"/>
    <x v="0"/>
    <s v="Railways"/>
    <s v="LDO"/>
    <m/>
    <s v="Emissions"/>
    <x v="2"/>
    <x v="4"/>
    <m/>
    <m/>
    <n v="6.6048000000000015E-5"/>
    <n v="0"/>
    <n v="0"/>
    <n v="0"/>
    <n v="0"/>
    <n v="0"/>
    <n v="0"/>
    <n v="0"/>
    <n v="0"/>
    <n v="0"/>
  </r>
  <r>
    <x v="0"/>
    <x v="0"/>
    <x v="0"/>
    <s v="Railways"/>
    <s v="LDO"/>
    <m/>
    <s v="Emissions"/>
    <x v="2"/>
    <x v="5"/>
    <m/>
    <m/>
    <n v="0"/>
    <n v="0"/>
    <n v="0"/>
    <n v="0"/>
    <n v="0"/>
    <n v="0"/>
    <n v="0"/>
    <n v="0"/>
    <n v="0"/>
    <n v="0"/>
  </r>
  <r>
    <x v="0"/>
    <x v="0"/>
    <x v="0"/>
    <s v="Railways"/>
    <s v="LDO"/>
    <m/>
    <s v="Emissions"/>
    <x v="2"/>
    <x v="6"/>
    <m/>
    <m/>
    <n v="0"/>
    <n v="0"/>
    <n v="0"/>
    <n v="0"/>
    <n v="0"/>
    <n v="0"/>
    <n v="0"/>
    <n v="0"/>
    <n v="2.9721599999999999E-4"/>
    <n v="3.9628799999999996E-4"/>
  </r>
  <r>
    <x v="0"/>
    <x v="0"/>
    <x v="0"/>
    <s v="Railways"/>
    <s v="LDO"/>
    <m/>
    <s v="Emissions"/>
    <x v="2"/>
    <x v="7"/>
    <m/>
    <m/>
    <n v="0"/>
    <n v="0"/>
    <n v="0"/>
    <n v="0"/>
    <n v="0"/>
    <n v="0"/>
    <n v="0"/>
    <n v="0"/>
    <n v="0"/>
    <n v="0"/>
  </r>
  <r>
    <x v="0"/>
    <x v="0"/>
    <x v="0"/>
    <s v="Railways"/>
    <s v="LDO"/>
    <m/>
    <s v="Emissions"/>
    <x v="2"/>
    <x v="8"/>
    <m/>
    <m/>
    <n v="0"/>
    <n v="0"/>
    <n v="0"/>
    <n v="0"/>
    <n v="0"/>
    <n v="0"/>
    <n v="0"/>
    <n v="0"/>
    <n v="0"/>
    <n v="0"/>
  </r>
  <r>
    <x v="0"/>
    <x v="0"/>
    <x v="0"/>
    <s v="Railways"/>
    <s v="LDO"/>
    <m/>
    <s v="Emissions"/>
    <x v="2"/>
    <x v="9"/>
    <m/>
    <m/>
    <n v="0"/>
    <n v="0"/>
    <n v="0"/>
    <n v="0"/>
    <n v="0"/>
    <n v="0"/>
    <n v="0"/>
    <n v="0"/>
    <n v="0"/>
    <n v="0"/>
  </r>
  <r>
    <x v="0"/>
    <x v="0"/>
    <x v="0"/>
    <s v="Railways"/>
    <s v="LDO"/>
    <m/>
    <s v="Emissions"/>
    <x v="2"/>
    <x v="10"/>
    <m/>
    <m/>
    <n v="0"/>
    <n v="0"/>
    <n v="0"/>
    <n v="0"/>
    <n v="0"/>
    <n v="0"/>
    <n v="0"/>
    <n v="0"/>
    <n v="0"/>
    <n v="0"/>
  </r>
  <r>
    <x v="0"/>
    <x v="0"/>
    <x v="0"/>
    <s v="Railways"/>
    <s v="LDO"/>
    <m/>
    <s v="Emissions"/>
    <x v="2"/>
    <x v="11"/>
    <m/>
    <m/>
    <n v="0"/>
    <n v="0"/>
    <n v="0"/>
    <n v="0"/>
    <n v="0"/>
    <n v="0"/>
    <n v="0"/>
    <n v="0"/>
    <n v="0"/>
    <n v="0"/>
  </r>
  <r>
    <x v="0"/>
    <x v="0"/>
    <x v="0"/>
    <s v="Railways"/>
    <s v="LDO"/>
    <m/>
    <s v="Emissions"/>
    <x v="2"/>
    <x v="12"/>
    <m/>
    <m/>
    <n v="1.2261708E-2"/>
    <n v="9.4442834999999992E-3"/>
    <n v="7.4185964999999993E-3"/>
    <n v="8.3978999999999998E-3"/>
    <n v="6.5375910000000006E-3"/>
    <n v="6.0977654999999995E-3"/>
    <n v="5.1839939999999991E-3"/>
    <n v="5.1725775E-3"/>
    <n v="5.0184225000000004E-3"/>
    <n v="4.7324295000000013E-3"/>
  </r>
  <r>
    <x v="0"/>
    <x v="0"/>
    <x v="0"/>
    <s v="Railways"/>
    <s v="LDO"/>
    <m/>
    <s v="Emissions"/>
    <x v="2"/>
    <x v="13"/>
    <m/>
    <m/>
    <n v="0"/>
    <n v="0"/>
    <n v="0"/>
    <n v="0"/>
    <n v="0"/>
    <n v="0"/>
    <n v="0"/>
    <n v="0"/>
    <n v="0"/>
    <n v="0"/>
  </r>
  <r>
    <x v="0"/>
    <x v="0"/>
    <x v="0"/>
    <s v="Railways"/>
    <s v="LDO"/>
    <m/>
    <s v="Emissions"/>
    <x v="2"/>
    <x v="14"/>
    <m/>
    <m/>
    <n v="0"/>
    <n v="0"/>
    <n v="0"/>
    <n v="0"/>
    <n v="0"/>
    <n v="0"/>
    <n v="0"/>
    <n v="0"/>
    <n v="0"/>
    <n v="0"/>
  </r>
  <r>
    <x v="0"/>
    <x v="0"/>
    <x v="0"/>
    <s v="Railways"/>
    <s v="LDO"/>
    <m/>
    <s v="Emissions"/>
    <x v="2"/>
    <x v="15"/>
    <m/>
    <m/>
    <n v="0"/>
    <n v="0"/>
    <n v="0"/>
    <n v="0"/>
    <n v="0"/>
    <n v="0"/>
    <n v="0"/>
    <n v="0"/>
    <n v="0"/>
    <n v="0"/>
  </r>
  <r>
    <x v="0"/>
    <x v="0"/>
    <x v="0"/>
    <s v="Railways"/>
    <s v="LDO"/>
    <m/>
    <s v="Emissions"/>
    <x v="2"/>
    <x v="16"/>
    <m/>
    <m/>
    <n v="0"/>
    <n v="0"/>
    <n v="0"/>
    <n v="0"/>
    <n v="0"/>
    <n v="0"/>
    <n v="0"/>
    <n v="0"/>
    <n v="0"/>
    <n v="0"/>
  </r>
  <r>
    <x v="0"/>
    <x v="0"/>
    <x v="0"/>
    <s v="Railways"/>
    <s v="LDO"/>
    <m/>
    <s v="Emissions"/>
    <x v="2"/>
    <x v="17"/>
    <m/>
    <m/>
    <n v="0"/>
    <n v="0"/>
    <n v="0"/>
    <n v="0"/>
    <n v="0"/>
    <n v="0"/>
    <n v="0"/>
    <n v="0"/>
    <n v="0"/>
    <n v="0"/>
  </r>
  <r>
    <x v="0"/>
    <x v="0"/>
    <x v="0"/>
    <s v="Railways"/>
    <s v="LDO"/>
    <m/>
    <s v="Emissions"/>
    <x v="2"/>
    <x v="18"/>
    <m/>
    <m/>
    <n v="0"/>
    <n v="0"/>
    <n v="0"/>
    <n v="0"/>
    <n v="0"/>
    <n v="0"/>
    <n v="0"/>
    <n v="0"/>
    <n v="0"/>
    <n v="0"/>
  </r>
  <r>
    <x v="0"/>
    <x v="0"/>
    <x v="0"/>
    <s v="Railways"/>
    <s v="LDO"/>
    <m/>
    <s v="Emissions"/>
    <x v="2"/>
    <x v="19"/>
    <m/>
    <m/>
    <n v="0"/>
    <n v="0"/>
    <n v="0"/>
    <n v="0"/>
    <n v="0"/>
    <n v="0"/>
    <n v="0"/>
    <n v="0"/>
    <n v="0"/>
    <n v="0"/>
  </r>
  <r>
    <x v="0"/>
    <x v="0"/>
    <x v="0"/>
    <s v="Railways"/>
    <s v="LDO"/>
    <m/>
    <s v="Emissions"/>
    <x v="2"/>
    <x v="20"/>
    <m/>
    <m/>
    <n v="1.1063684999999999E-3"/>
    <n v="8.2024650000000012E-4"/>
    <n v="8.4740100000000001E-4"/>
    <n v="3.8512949999999996E-4"/>
    <n v="1.9211325E-3"/>
    <n v="3.2973689999999996E-3"/>
    <n v="2.8488360000000004E-3"/>
    <n v="3.7816350000000002E-3"/>
    <n v="3.0909045E-3"/>
    <n v="3.4815810000000001E-3"/>
  </r>
  <r>
    <x v="0"/>
    <x v="0"/>
    <x v="0"/>
    <s v="Railways"/>
    <s v="LDO"/>
    <m/>
    <s v="Emissions"/>
    <x v="2"/>
    <x v="21"/>
    <m/>
    <m/>
    <n v="0"/>
    <n v="0"/>
    <n v="0"/>
    <n v="0"/>
    <n v="0"/>
    <n v="0"/>
    <n v="0"/>
    <n v="0"/>
    <n v="0"/>
    <n v="0"/>
  </r>
  <r>
    <x v="0"/>
    <x v="0"/>
    <x v="0"/>
    <s v="Railways"/>
    <s v="LDO"/>
    <m/>
    <s v="Emissions"/>
    <x v="2"/>
    <x v="22"/>
    <m/>
    <m/>
    <n v="0"/>
    <n v="0"/>
    <n v="0"/>
    <n v="0"/>
    <n v="0"/>
    <n v="0"/>
    <n v="0"/>
    <n v="0"/>
    <n v="0"/>
    <n v="0"/>
  </r>
  <r>
    <x v="0"/>
    <x v="0"/>
    <x v="0"/>
    <s v="Railways"/>
    <s v="LDO"/>
    <m/>
    <s v="Emissions"/>
    <x v="2"/>
    <x v="23"/>
    <m/>
    <m/>
    <n v="0"/>
    <n v="0"/>
    <n v="0"/>
    <n v="0"/>
    <n v="0"/>
    <n v="0"/>
    <n v="0"/>
    <n v="0"/>
    <n v="0"/>
    <n v="0"/>
  </r>
  <r>
    <x v="0"/>
    <x v="0"/>
    <x v="0"/>
    <s v="Railways"/>
    <s v="LDO"/>
    <m/>
    <s v="Emissions"/>
    <x v="2"/>
    <x v="24"/>
    <m/>
    <m/>
    <n v="0"/>
    <n v="0"/>
    <n v="0"/>
    <n v="0"/>
    <n v="0"/>
    <n v="0"/>
    <n v="0"/>
    <n v="0"/>
    <n v="0"/>
    <n v="0"/>
  </r>
  <r>
    <x v="0"/>
    <x v="0"/>
    <x v="0"/>
    <s v="Railways"/>
    <s v="LDO"/>
    <m/>
    <s v="Emissions"/>
    <x v="2"/>
    <x v="25"/>
    <m/>
    <m/>
    <n v="0"/>
    <n v="0"/>
    <n v="0"/>
    <n v="0"/>
    <n v="0"/>
    <n v="0"/>
    <n v="0"/>
    <n v="0"/>
    <n v="0"/>
    <n v="0"/>
  </r>
  <r>
    <x v="0"/>
    <x v="0"/>
    <x v="0"/>
    <s v="Railways"/>
    <s v="LDO"/>
    <m/>
    <s v="Emissions"/>
    <x v="2"/>
    <x v="26"/>
    <m/>
    <m/>
    <n v="0"/>
    <n v="0"/>
    <n v="0"/>
    <n v="0"/>
    <n v="0"/>
    <n v="0"/>
    <n v="0"/>
    <n v="0"/>
    <n v="0"/>
    <n v="0"/>
  </r>
  <r>
    <x v="0"/>
    <x v="0"/>
    <x v="0"/>
    <s v="Railways"/>
    <s v="LDO"/>
    <m/>
    <s v="Emissions"/>
    <x v="2"/>
    <x v="27"/>
    <m/>
    <m/>
    <n v="8.0631450000000007E-3"/>
    <n v="8.3481704999999982E-3"/>
    <n v="6.8012670000000006E-3"/>
    <n v="6.5262389999999997E-3"/>
    <n v="6.2837835E-3"/>
    <n v="5.9971455000000012E-3"/>
    <n v="5.2817759999999993E-3"/>
    <n v="5.5905375000000011E-3"/>
    <n v="4.1495430000000003E-3"/>
    <n v="3.0156330000000002E-3"/>
  </r>
  <r>
    <x v="0"/>
    <x v="0"/>
    <x v="0"/>
    <s v="Railways"/>
    <s v="LDO"/>
    <m/>
    <s v="Emissions"/>
    <x v="2"/>
    <x v="28"/>
    <m/>
    <m/>
    <n v="7.9257599999999991E-4"/>
    <n v="9.9071999999999984E-4"/>
    <n v="4.6233600000000009E-4"/>
    <n v="6.6048000000000015E-5"/>
    <n v="0"/>
    <n v="0"/>
    <n v="0"/>
    <n v="0"/>
    <n v="0"/>
    <n v="0"/>
  </r>
  <r>
    <x v="0"/>
    <x v="0"/>
    <x v="0"/>
    <s v="Railways"/>
    <s v="LDO"/>
    <m/>
    <s v="Emissions"/>
    <x v="2"/>
    <x v="29"/>
    <m/>
    <m/>
    <n v="0"/>
    <n v="0"/>
    <n v="0"/>
    <n v="0"/>
    <n v="0"/>
    <n v="0"/>
    <n v="0"/>
    <n v="0"/>
    <n v="0"/>
    <n v="0"/>
  </r>
  <r>
    <x v="0"/>
    <x v="0"/>
    <x v="0"/>
    <s v="Railways"/>
    <s v="LDO"/>
    <m/>
    <s v="Emissions"/>
    <x v="2"/>
    <x v="30"/>
    <m/>
    <m/>
    <n v="0"/>
    <n v="0"/>
    <n v="0"/>
    <n v="0"/>
    <n v="0"/>
    <n v="0"/>
    <n v="0"/>
    <n v="0"/>
    <n v="0"/>
    <n v="0"/>
  </r>
  <r>
    <x v="0"/>
    <x v="0"/>
    <x v="0"/>
    <s v="Railways"/>
    <s v="LDO"/>
    <m/>
    <s v="Emissions"/>
    <x v="2"/>
    <x v="31"/>
    <m/>
    <m/>
    <n v="0"/>
    <n v="0"/>
    <n v="0"/>
    <n v="0"/>
    <n v="0"/>
    <n v="0"/>
    <n v="0"/>
    <n v="0"/>
    <n v="0"/>
    <n v="0"/>
  </r>
  <r>
    <x v="0"/>
    <x v="0"/>
    <x v="0"/>
    <s v="Railways"/>
    <s v="LDO"/>
    <m/>
    <s v="Emissions"/>
    <x v="2"/>
    <x v="32"/>
    <m/>
    <m/>
    <n v="0"/>
    <n v="0"/>
    <n v="0"/>
    <n v="0"/>
    <n v="0"/>
    <n v="0"/>
    <n v="0"/>
    <n v="0"/>
    <n v="0"/>
    <n v="0"/>
  </r>
  <r>
    <x v="0"/>
    <x v="0"/>
    <x v="0"/>
    <s v="Railways"/>
    <s v="LDO"/>
    <m/>
    <s v="Emissions"/>
    <x v="2"/>
    <x v="33"/>
    <m/>
    <m/>
    <n v="1.9284338999999998E-2"/>
    <n v="1.4926331999999999E-2"/>
    <n v="1.3604855999999997E-2"/>
    <n v="1.0500535500000002E-2"/>
    <n v="9.5102670000000028E-3"/>
    <n v="9.1793175000000008E-3"/>
    <n v="8.7715484999999985E-3"/>
    <n v="7.9789079999999981E-3"/>
    <n v="7.4836124999999995E-3"/>
    <n v="5.2825499999999996E-3"/>
  </r>
  <r>
    <x v="0"/>
    <x v="0"/>
    <x v="0"/>
    <s v="Railways"/>
    <s v="LDO"/>
    <m/>
    <s v="Emissions"/>
    <x v="2"/>
    <x v="34"/>
    <m/>
    <m/>
    <n v="0"/>
    <n v="0"/>
    <n v="0"/>
    <n v="0"/>
    <n v="0"/>
    <n v="0"/>
    <n v="0"/>
    <n v="0"/>
    <n v="0"/>
    <n v="0"/>
  </r>
  <r>
    <x v="0"/>
    <x v="0"/>
    <x v="0"/>
    <s v="Railways"/>
    <s v="LDO"/>
    <m/>
    <s v="Emissions"/>
    <x v="2"/>
    <x v="35"/>
    <m/>
    <m/>
    <n v="3.630376049999999E-2"/>
    <n v="3.6424052999999991E-2"/>
    <n v="3.3555157499999995E-2"/>
    <n v="3.0574741499999995E-2"/>
    <n v="2.3904990000000001E-2"/>
    <n v="8.6506754999999998E-3"/>
    <n v="1.2547185000000001E-3"/>
    <n v="2.6419200000000006E-4"/>
    <n v="4.6233599999999993E-4"/>
    <n v="5.2838400000000012E-4"/>
  </r>
  <r>
    <x v="0"/>
    <x v="0"/>
    <x v="0"/>
    <s v="Railways"/>
    <s v="Furnace Oil"/>
    <m/>
    <s v="Emissions"/>
    <x v="2"/>
    <x v="0"/>
    <s v="Transport"/>
    <m/>
    <n v="0"/>
    <n v="0"/>
    <n v="0"/>
    <n v="0"/>
    <n v="6.0731108999999999E-4"/>
    <n v="1.1047226249999997E-3"/>
    <n v="5.9573636999999985E-4"/>
    <n v="6.8827384499999986E-4"/>
    <n v="1.9664966999999997E-4"/>
    <n v="0"/>
  </r>
  <r>
    <x v="0"/>
    <x v="0"/>
    <x v="0"/>
    <s v="Railways"/>
    <s v="Furnace Oil"/>
    <m/>
    <s v="Emissions"/>
    <x v="2"/>
    <x v="1"/>
    <m/>
    <m/>
    <n v="0"/>
    <n v="0"/>
    <n v="0"/>
    <n v="0"/>
    <n v="0"/>
    <n v="0"/>
    <n v="0"/>
    <n v="0"/>
    <n v="0"/>
    <n v="0"/>
  </r>
  <r>
    <x v="0"/>
    <x v="0"/>
    <x v="0"/>
    <s v="Railways"/>
    <s v="Furnace Oil"/>
    <m/>
    <s v="Emissions"/>
    <x v="2"/>
    <x v="2"/>
    <m/>
    <m/>
    <n v="0"/>
    <n v="0"/>
    <n v="0"/>
    <n v="0"/>
    <n v="0"/>
    <n v="0"/>
    <n v="0"/>
    <n v="0"/>
    <n v="0"/>
    <n v="0"/>
  </r>
  <r>
    <x v="0"/>
    <x v="0"/>
    <x v="0"/>
    <s v="Railways"/>
    <s v="Furnace Oil"/>
    <m/>
    <s v="Emissions"/>
    <x v="2"/>
    <x v="3"/>
    <m/>
    <m/>
    <n v="0"/>
    <n v="0"/>
    <n v="0"/>
    <n v="8.3265641999999982E-4"/>
    <n v="1.9428649799999999E-3"/>
    <n v="1.630648965E-3"/>
    <n v="2.0585518949999999E-3"/>
    <n v="1.3993354199999999E-3"/>
    <n v="2.3591931899999996E-3"/>
    <n v="6.9388034999999992E-4"/>
  </r>
  <r>
    <x v="0"/>
    <x v="0"/>
    <x v="0"/>
    <s v="Railways"/>
    <s v="Furnace Oil"/>
    <m/>
    <s v="Emissions"/>
    <x v="2"/>
    <x v="4"/>
    <m/>
    <m/>
    <n v="0"/>
    <n v="0"/>
    <n v="0"/>
    <n v="1.096487694E-2"/>
    <n v="9.2761132349999977E-3"/>
    <n v="7.2870699449999977E-3"/>
    <n v="6.8360175749999979E-3"/>
    <n v="3.6204759599999994E-3"/>
    <n v="2.8686617249999995E-3"/>
    <n v="2.1283619250000003E-3"/>
  </r>
  <r>
    <x v="0"/>
    <x v="0"/>
    <x v="0"/>
    <s v="Railways"/>
    <s v="Furnace Oil"/>
    <m/>
    <s v="Emissions"/>
    <x v="2"/>
    <x v="5"/>
    <m/>
    <m/>
    <n v="0"/>
    <n v="0"/>
    <n v="0"/>
    <n v="0"/>
    <n v="0"/>
    <n v="0"/>
    <n v="0"/>
    <n v="0"/>
    <n v="0"/>
    <n v="0"/>
  </r>
  <r>
    <x v="0"/>
    <x v="0"/>
    <x v="0"/>
    <s v="Railways"/>
    <s v="Furnace Oil"/>
    <m/>
    <s v="Emissions"/>
    <x v="2"/>
    <x v="6"/>
    <m/>
    <m/>
    <n v="0"/>
    <n v="0"/>
    <n v="0"/>
    <n v="5.2050068999999997E-4"/>
    <n v="1.1105099849999999E-3"/>
    <n v="9.3700975499999995E-4"/>
    <n v="8.3289756000000002E-4"/>
    <n v="8.3289756000000002E-4"/>
    <n v="5.20560975E-4"/>
    <n v="1.04112195E-4"/>
  </r>
  <r>
    <x v="0"/>
    <x v="0"/>
    <x v="0"/>
    <s v="Railways"/>
    <s v="Furnace Oil"/>
    <m/>
    <s v="Emissions"/>
    <x v="2"/>
    <x v="7"/>
    <m/>
    <m/>
    <n v="0"/>
    <n v="0"/>
    <n v="0"/>
    <n v="0"/>
    <n v="0"/>
    <n v="0"/>
    <n v="0"/>
    <n v="0"/>
    <n v="0"/>
    <n v="0"/>
  </r>
  <r>
    <x v="0"/>
    <x v="0"/>
    <x v="0"/>
    <s v="Railways"/>
    <s v="Furnace Oil"/>
    <m/>
    <s v="Emissions"/>
    <x v="2"/>
    <x v="8"/>
    <m/>
    <m/>
    <n v="0"/>
    <n v="0"/>
    <n v="0"/>
    <n v="0"/>
    <n v="0"/>
    <n v="0"/>
    <n v="0"/>
    <n v="0"/>
    <n v="0"/>
    <n v="0"/>
  </r>
  <r>
    <x v="0"/>
    <x v="0"/>
    <x v="0"/>
    <s v="Railways"/>
    <s v="Furnace Oil"/>
    <m/>
    <s v="Emissions"/>
    <x v="2"/>
    <x v="9"/>
    <m/>
    <m/>
    <n v="0"/>
    <n v="0"/>
    <n v="0"/>
    <n v="0"/>
    <n v="0"/>
    <n v="0"/>
    <n v="0"/>
    <n v="0"/>
    <n v="0"/>
    <n v="0"/>
  </r>
  <r>
    <x v="0"/>
    <x v="0"/>
    <x v="0"/>
    <s v="Railways"/>
    <s v="Furnace Oil"/>
    <m/>
    <s v="Emissions"/>
    <x v="2"/>
    <x v="10"/>
    <m/>
    <m/>
    <n v="0"/>
    <n v="0"/>
    <n v="0"/>
    <n v="0"/>
    <n v="0"/>
    <n v="0"/>
    <n v="0"/>
    <n v="0"/>
    <n v="0"/>
    <n v="0"/>
  </r>
  <r>
    <x v="0"/>
    <x v="0"/>
    <x v="0"/>
    <s v="Railways"/>
    <s v="Furnace Oil"/>
    <m/>
    <s v="Emissions"/>
    <x v="2"/>
    <x v="11"/>
    <m/>
    <m/>
    <n v="0"/>
    <n v="0"/>
    <n v="0"/>
    <n v="7.9427898899999995E-3"/>
    <n v="1.031295495E-2"/>
    <n v="8.6846570999999997E-3"/>
    <n v="7.1707801799999991E-3"/>
    <n v="4.7557027949999987E-3"/>
    <n v="3.6270470250000003E-3"/>
    <n v="1.8905376000000001E-3"/>
  </r>
  <r>
    <x v="0"/>
    <x v="0"/>
    <x v="0"/>
    <s v="Railways"/>
    <s v="Furnace Oil"/>
    <m/>
    <s v="Emissions"/>
    <x v="2"/>
    <x v="12"/>
    <m/>
    <m/>
    <n v="0"/>
    <n v="0"/>
    <n v="0"/>
    <n v="0"/>
    <n v="0"/>
    <n v="0"/>
    <n v="0"/>
    <n v="0"/>
    <n v="0"/>
    <n v="0"/>
  </r>
  <r>
    <x v="0"/>
    <x v="0"/>
    <x v="0"/>
    <s v="Railways"/>
    <s v="Furnace Oil"/>
    <m/>
    <s v="Emissions"/>
    <x v="2"/>
    <x v="13"/>
    <m/>
    <m/>
    <n v="0"/>
    <n v="0"/>
    <n v="0"/>
    <n v="0"/>
    <n v="0"/>
    <n v="0"/>
    <n v="0"/>
    <n v="0"/>
    <n v="0"/>
    <n v="0"/>
  </r>
  <r>
    <x v="0"/>
    <x v="0"/>
    <x v="0"/>
    <s v="Railways"/>
    <s v="Furnace Oil"/>
    <m/>
    <s v="Emissions"/>
    <x v="2"/>
    <x v="14"/>
    <m/>
    <m/>
    <n v="0"/>
    <n v="0"/>
    <n v="0"/>
    <n v="0"/>
    <n v="0"/>
    <n v="0"/>
    <n v="0"/>
    <n v="0"/>
    <n v="0"/>
    <n v="0"/>
  </r>
  <r>
    <x v="0"/>
    <x v="0"/>
    <x v="0"/>
    <s v="Railways"/>
    <s v="Furnace Oil"/>
    <m/>
    <s v="Emissions"/>
    <x v="2"/>
    <x v="15"/>
    <m/>
    <m/>
    <n v="0"/>
    <n v="0"/>
    <n v="0"/>
    <n v="0"/>
    <n v="0"/>
    <n v="0"/>
    <n v="0"/>
    <n v="0"/>
    <n v="0"/>
    <n v="0"/>
  </r>
  <r>
    <x v="0"/>
    <x v="0"/>
    <x v="0"/>
    <s v="Railways"/>
    <s v="Furnace Oil"/>
    <m/>
    <s v="Emissions"/>
    <x v="2"/>
    <x v="16"/>
    <m/>
    <m/>
    <n v="0"/>
    <n v="0"/>
    <n v="0"/>
    <n v="1.127269215E-3"/>
    <n v="3.7575640499999994E-4"/>
    <n v="2.7634643999999999E-4"/>
    <n v="3.7768552499999991E-4"/>
    <n v="9.5190014999999969E-5"/>
    <n v="0"/>
    <n v="2.8285722000000001E-4"/>
  </r>
  <r>
    <x v="0"/>
    <x v="0"/>
    <x v="0"/>
    <s v="Railways"/>
    <s v="Furnace Oil"/>
    <m/>
    <s v="Emissions"/>
    <x v="2"/>
    <x v="17"/>
    <m/>
    <m/>
    <n v="0"/>
    <n v="0"/>
    <n v="0"/>
    <n v="0"/>
    <n v="0"/>
    <n v="0"/>
    <n v="0"/>
    <n v="0"/>
    <n v="0"/>
    <n v="0"/>
  </r>
  <r>
    <x v="0"/>
    <x v="0"/>
    <x v="0"/>
    <s v="Railways"/>
    <s v="Furnace Oil"/>
    <m/>
    <s v="Emissions"/>
    <x v="2"/>
    <x v="18"/>
    <m/>
    <m/>
    <n v="0"/>
    <n v="0"/>
    <n v="0"/>
    <n v="0"/>
    <n v="0"/>
    <n v="0"/>
    <n v="0"/>
    <n v="0"/>
    <n v="0"/>
    <n v="0"/>
  </r>
  <r>
    <x v="0"/>
    <x v="0"/>
    <x v="0"/>
    <s v="Railways"/>
    <s v="Furnace Oil"/>
    <m/>
    <s v="Emissions"/>
    <x v="2"/>
    <x v="19"/>
    <m/>
    <m/>
    <n v="0"/>
    <n v="0"/>
    <n v="0"/>
    <n v="0"/>
    <n v="0"/>
    <n v="0"/>
    <n v="0"/>
    <n v="0"/>
    <n v="0"/>
    <n v="0"/>
  </r>
  <r>
    <x v="0"/>
    <x v="0"/>
    <x v="0"/>
    <s v="Railways"/>
    <s v="Furnace Oil"/>
    <m/>
    <s v="Emissions"/>
    <x v="2"/>
    <x v="20"/>
    <m/>
    <m/>
    <n v="0"/>
    <n v="0"/>
    <n v="0"/>
    <n v="2.2048033050000001E-3"/>
    <n v="2.9990581799999999E-3"/>
    <n v="2.4433510499999997E-3"/>
    <n v="5.6288104500000003E-4"/>
    <n v="1.2292714350000001E-3"/>
    <n v="1.0561329149999998E-3"/>
    <n v="2.1545858999999997E-4"/>
  </r>
  <r>
    <x v="0"/>
    <x v="0"/>
    <x v="0"/>
    <s v="Railways"/>
    <s v="Furnace Oil"/>
    <m/>
    <s v="Emissions"/>
    <x v="2"/>
    <x v="21"/>
    <m/>
    <m/>
    <n v="0"/>
    <n v="0"/>
    <n v="0"/>
    <n v="0"/>
    <n v="0"/>
    <n v="0"/>
    <n v="0"/>
    <n v="0"/>
    <n v="0"/>
    <n v="0"/>
  </r>
  <r>
    <x v="0"/>
    <x v="0"/>
    <x v="0"/>
    <s v="Railways"/>
    <s v="Furnace Oil"/>
    <m/>
    <s v="Emissions"/>
    <x v="2"/>
    <x v="22"/>
    <m/>
    <m/>
    <n v="0"/>
    <n v="0"/>
    <n v="0"/>
    <n v="0"/>
    <n v="0"/>
    <n v="0"/>
    <n v="0"/>
    <n v="0"/>
    <n v="0"/>
    <n v="0"/>
  </r>
  <r>
    <x v="0"/>
    <x v="0"/>
    <x v="0"/>
    <s v="Railways"/>
    <s v="Furnace Oil"/>
    <m/>
    <s v="Emissions"/>
    <x v="2"/>
    <x v="23"/>
    <m/>
    <m/>
    <n v="0"/>
    <n v="0"/>
    <n v="0"/>
    <n v="0"/>
    <n v="0"/>
    <n v="0"/>
    <n v="0"/>
    <n v="0"/>
    <n v="0"/>
    <n v="0"/>
  </r>
  <r>
    <x v="0"/>
    <x v="0"/>
    <x v="0"/>
    <s v="Railways"/>
    <s v="Furnace Oil"/>
    <m/>
    <s v="Emissions"/>
    <x v="2"/>
    <x v="24"/>
    <m/>
    <m/>
    <n v="0"/>
    <n v="0"/>
    <n v="0"/>
    <n v="0"/>
    <n v="0"/>
    <n v="0"/>
    <n v="0"/>
    <n v="0"/>
    <n v="0"/>
    <n v="0"/>
  </r>
  <r>
    <x v="0"/>
    <x v="0"/>
    <x v="0"/>
    <s v="Railways"/>
    <s v="Furnace Oil"/>
    <m/>
    <s v="Emissions"/>
    <x v="2"/>
    <x v="25"/>
    <m/>
    <m/>
    <n v="0"/>
    <n v="0"/>
    <n v="0"/>
    <n v="0"/>
    <n v="0"/>
    <n v="0"/>
    <n v="0"/>
    <n v="0"/>
    <n v="0"/>
    <n v="0"/>
  </r>
  <r>
    <x v="0"/>
    <x v="0"/>
    <x v="0"/>
    <s v="Railways"/>
    <s v="Furnace Oil"/>
    <m/>
    <s v="Emissions"/>
    <x v="2"/>
    <x v="26"/>
    <m/>
    <m/>
    <n v="0"/>
    <n v="0"/>
    <n v="0"/>
    <n v="0"/>
    <n v="0"/>
    <n v="0"/>
    <n v="0"/>
    <n v="0"/>
    <n v="0"/>
    <n v="0"/>
  </r>
  <r>
    <x v="0"/>
    <x v="0"/>
    <x v="0"/>
    <s v="Railways"/>
    <s v="Furnace Oil"/>
    <m/>
    <s v="Emissions"/>
    <x v="2"/>
    <x v="27"/>
    <m/>
    <m/>
    <n v="0"/>
    <n v="0"/>
    <n v="0"/>
    <n v="0"/>
    <n v="0"/>
    <n v="0"/>
    <n v="0"/>
    <n v="0"/>
    <n v="0"/>
    <n v="0"/>
  </r>
  <r>
    <x v="0"/>
    <x v="0"/>
    <x v="0"/>
    <s v="Railways"/>
    <s v="Furnace Oil"/>
    <m/>
    <s v="Emissions"/>
    <x v="2"/>
    <x v="28"/>
    <m/>
    <m/>
    <n v="0"/>
    <n v="0"/>
    <n v="0"/>
    <n v="6.0029391599999999E-3"/>
    <n v="8.6627736450000017E-3"/>
    <n v="9.483192209999998E-3"/>
    <n v="9.0039867449999995E-3"/>
    <n v="6.0198189600000002E-3"/>
    <n v="4.1549024849999987E-3"/>
    <n v="3.5844858149999999E-3"/>
  </r>
  <r>
    <x v="0"/>
    <x v="0"/>
    <x v="0"/>
    <s v="Railways"/>
    <s v="Furnace Oil"/>
    <m/>
    <s v="Emissions"/>
    <x v="2"/>
    <x v="29"/>
    <m/>
    <m/>
    <n v="0"/>
    <n v="0"/>
    <n v="0"/>
    <n v="0"/>
    <n v="0"/>
    <n v="0"/>
    <n v="0"/>
    <n v="0"/>
    <n v="0"/>
    <n v="0"/>
  </r>
  <r>
    <x v="0"/>
    <x v="0"/>
    <x v="0"/>
    <s v="Railways"/>
    <s v="Furnace Oil"/>
    <m/>
    <s v="Emissions"/>
    <x v="2"/>
    <x v="30"/>
    <m/>
    <m/>
    <n v="0"/>
    <n v="0"/>
    <n v="0"/>
    <n v="2.4721069950000004E-2"/>
    <n v="2.2690490295000001E-2"/>
    <n v="3.4653626549999997E-2"/>
    <n v="3.2149025939999999E-2"/>
    <n v="2.5154579384999994E-2"/>
    <n v="2.6497668899999997E-2"/>
    <n v="2.2870139594999998E-2"/>
  </r>
  <r>
    <x v="0"/>
    <x v="0"/>
    <x v="0"/>
    <s v="Railways"/>
    <s v="Furnace Oil"/>
    <m/>
    <s v="Emissions"/>
    <x v="2"/>
    <x v="31"/>
    <m/>
    <m/>
    <n v="0"/>
    <n v="0"/>
    <n v="0"/>
    <n v="0"/>
    <n v="0"/>
    <n v="0"/>
    <n v="0"/>
    <n v="0"/>
    <n v="0"/>
    <n v="0"/>
  </r>
  <r>
    <x v="0"/>
    <x v="0"/>
    <x v="0"/>
    <s v="Railways"/>
    <s v="Furnace Oil"/>
    <m/>
    <s v="Emissions"/>
    <x v="2"/>
    <x v="32"/>
    <m/>
    <m/>
    <n v="0"/>
    <n v="0"/>
    <n v="0"/>
    <n v="0"/>
    <n v="0"/>
    <n v="0"/>
    <n v="0"/>
    <n v="0"/>
    <n v="0"/>
    <n v="0"/>
  </r>
  <r>
    <x v="0"/>
    <x v="0"/>
    <x v="0"/>
    <s v="Railways"/>
    <s v="Furnace Oil"/>
    <m/>
    <s v="Emissions"/>
    <x v="2"/>
    <x v="33"/>
    <m/>
    <m/>
    <n v="0"/>
    <n v="0"/>
    <n v="0"/>
    <n v="7.21792305E-3"/>
    <n v="9.0686725500000002E-3"/>
    <n v="7.4955354750000005E-3"/>
    <n v="6.2000108249999995E-3"/>
    <n v="5.922398399999999E-3"/>
    <n v="4.5343362749999984E-3"/>
    <n v="4.9044861749999976E-3"/>
  </r>
  <r>
    <x v="0"/>
    <x v="0"/>
    <x v="0"/>
    <s v="Railways"/>
    <s v="Furnace Oil"/>
    <m/>
    <s v="Emissions"/>
    <x v="2"/>
    <x v="34"/>
    <m/>
    <m/>
    <n v="0"/>
    <n v="0"/>
    <n v="0"/>
    <n v="0"/>
    <n v="0"/>
    <n v="0"/>
    <n v="0"/>
    <n v="0"/>
    <n v="0"/>
    <n v="0"/>
  </r>
  <r>
    <x v="0"/>
    <x v="0"/>
    <x v="0"/>
    <s v="Railways"/>
    <s v="Furnace Oil"/>
    <m/>
    <s v="Emissions"/>
    <x v="2"/>
    <x v="35"/>
    <m/>
    <m/>
    <n v="0"/>
    <n v="0"/>
    <n v="0"/>
    <n v="9.8200647899999993E-3"/>
    <n v="1.3162144619999998E-2"/>
    <n v="1.5162521489999994E-2"/>
    <n v="1.8737421989999996E-2"/>
    <n v="1.7626972289999997E-2"/>
    <n v="1.4226174869999999E-2"/>
    <n v="1.0657604294999998E-2"/>
  </r>
  <r>
    <x v="0"/>
    <x v="0"/>
    <x v="0"/>
    <s v="Aviation "/>
    <s v="ATF "/>
    <m/>
    <s v="Emissions"/>
    <x v="2"/>
    <x v="0"/>
    <s v="Transport"/>
    <m/>
    <n v="9.3657375000000016"/>
    <n v="11.952864000000002"/>
    <n v="15.1441605"/>
    <n v="21.019162500000004"/>
    <n v="23.037178500000003"/>
    <n v="22.460791500000003"/>
    <n v="24.966112499999998"/>
    <n v="25.945353000000001"/>
    <n v="26.817210000000003"/>
    <n v="9.9337455000000006"/>
  </r>
  <r>
    <x v="0"/>
    <x v="0"/>
    <x v="0"/>
    <s v="Aviation "/>
    <s v="ATF "/>
    <m/>
    <s v="Emissions"/>
    <x v="2"/>
    <x v="1"/>
    <m/>
    <m/>
    <n v="0.8548785000000001"/>
    <n v="1.161594"/>
    <n v="1.7324685"/>
    <n v="1.5064559999999998"/>
    <n v="1.1618145"/>
    <n v="1.175265"/>
    <n v="1.399734"/>
    <n v="1.748124"/>
    <n v="1.9384155000000001"/>
    <n v="1.8850545000000003"/>
  </r>
  <r>
    <x v="0"/>
    <x v="0"/>
    <x v="0"/>
    <s v="Aviation "/>
    <s v="ATF "/>
    <m/>
    <s v="Emissions"/>
    <x v="2"/>
    <x v="2"/>
    <m/>
    <m/>
    <n v="8.7317999999999993E-2"/>
    <n v="7.82775E-2"/>
    <n v="0.13340250000000001"/>
    <n v="0.15192450000000002"/>
    <n v="0.17022599999999999"/>
    <n v="0.17706149999999998"/>
    <n v="0.17199"/>
    <n v="0.19536300000000001"/>
    <n v="0.18985050000000003"/>
    <n v="0.13362300000000002"/>
  </r>
  <r>
    <x v="0"/>
    <x v="0"/>
    <x v="0"/>
    <s v="Aviation "/>
    <s v="ATF "/>
    <m/>
    <s v="Emissions"/>
    <x v="2"/>
    <x v="3"/>
    <m/>
    <m/>
    <n v="4.9837410000000002"/>
    <n v="5.7662955"/>
    <n v="6.3856799999999998"/>
    <n v="6.5850119999999999"/>
    <n v="6.5887605000000002"/>
    <n v="6.9746355000000007"/>
    <n v="8.1141795000000005"/>
    <n v="8.6978429999999989"/>
    <n v="8.8934265000000021"/>
    <n v="8.9106255000000001"/>
  </r>
  <r>
    <x v="0"/>
    <x v="0"/>
    <x v="0"/>
    <s v="Aviation "/>
    <s v="ATF "/>
    <m/>
    <s v="Emissions"/>
    <x v="2"/>
    <x v="4"/>
    <m/>
    <m/>
    <n v="0.44915850000000007"/>
    <n v="0.51597000000000004"/>
    <n v="0.59887800000000002"/>
    <n v="0.67473000000000005"/>
    <n v="0.73580849999999998"/>
    <n v="0.758961"/>
    <n v="0.95983649999999998"/>
    <n v="1.032381"/>
    <n v="0.96975900000000015"/>
    <n v="1.5296085000000001"/>
  </r>
  <r>
    <x v="0"/>
    <x v="0"/>
    <x v="0"/>
    <s v="Aviation "/>
    <s v="ATF "/>
    <m/>
    <s v="Emissions"/>
    <x v="2"/>
    <x v="5"/>
    <m/>
    <m/>
    <n v="2.1000420000000002"/>
    <n v="2.080638"/>
    <n v="2.3381820000000002"/>
    <n v="3.1277925000000004"/>
    <n v="3.2711174999999999"/>
    <n v="3.367035"/>
    <n v="3.91167"/>
    <n v="3.6916110000000004"/>
    <n v="3.6781605000000002"/>
    <n v="4.0865264999999997"/>
  </r>
  <r>
    <x v="0"/>
    <x v="0"/>
    <x v="0"/>
    <s v="Aviation "/>
    <s v="ATF "/>
    <m/>
    <s v="Emissions"/>
    <x v="2"/>
    <x v="6"/>
    <m/>
    <m/>
    <n v="0.38763900000000007"/>
    <n v="0.70229249999999999"/>
    <n v="1.0943415000000001"/>
    <n v="1.0341450000000001"/>
    <n v="0.85377599999999998"/>
    <n v="0.8967735"/>
    <n v="1.7527545"/>
    <n v="2.1357629999999999"/>
    <n v="2.0133855000000001"/>
    <n v="1.9864845000000002"/>
  </r>
  <r>
    <x v="0"/>
    <x v="0"/>
    <x v="0"/>
    <s v="Aviation "/>
    <s v="ATF "/>
    <m/>
    <s v="Emissions"/>
    <x v="2"/>
    <x v="7"/>
    <m/>
    <m/>
    <n v="0"/>
    <n v="0"/>
    <n v="0"/>
    <n v="0"/>
    <n v="0"/>
    <n v="0"/>
    <n v="0"/>
    <n v="0"/>
    <n v="0"/>
    <n v="0"/>
  </r>
  <r>
    <x v="0"/>
    <x v="0"/>
    <x v="0"/>
    <s v="Aviation "/>
    <s v="ATF "/>
    <m/>
    <s v="Emissions"/>
    <x v="2"/>
    <x v="8"/>
    <m/>
    <m/>
    <n v="1.0804500000000002E-2"/>
    <n v="6.570899999999999E-2"/>
    <n v="6.4606499999999997E-2"/>
    <n v="9.2610000000000012E-2"/>
    <n v="0.10142999999999999"/>
    <n v="9.4594500000000012E-2"/>
    <n v="0.1104705"/>
    <n v="0.1038555"/>
    <n v="9.0404999999999999E-2"/>
    <n v="8.4010499999999988E-2"/>
  </r>
  <r>
    <x v="0"/>
    <x v="0"/>
    <x v="0"/>
    <s v="Aviation "/>
    <s v="ATF "/>
    <m/>
    <s v="Emissions"/>
    <x v="2"/>
    <x v="9"/>
    <m/>
    <m/>
    <n v="75.218062500000002"/>
    <n v="92.195460000000026"/>
    <n v="102.6826605"/>
    <n v="101.8941525"/>
    <n v="107.514036"/>
    <n v="125.15183099999999"/>
    <n v="142.43484149999998"/>
    <n v="133.35817950000003"/>
    <n v="133.29423450000002"/>
    <n v="132.96061799999998"/>
  </r>
  <r>
    <x v="0"/>
    <x v="0"/>
    <x v="0"/>
    <s v="Aviation "/>
    <s v="ATF "/>
    <m/>
    <s v="Emissions"/>
    <x v="2"/>
    <x v="10"/>
    <m/>
    <m/>
    <n v="4.4770319999999995"/>
    <n v="5.2243065000000009"/>
    <n v="6.4668239999999999"/>
    <n v="6.3089459999999997"/>
    <n v="5.9698169999999999"/>
    <n v="6.4610909999999997"/>
    <n v="7.4581920000000004"/>
    <n v="9.2499750000000009"/>
    <n v="10.0841265"/>
    <n v="10.269346499999999"/>
  </r>
  <r>
    <x v="0"/>
    <x v="0"/>
    <x v="0"/>
    <s v="Aviation "/>
    <s v="ATF "/>
    <m/>
    <s v="Emissions"/>
    <x v="2"/>
    <x v="11"/>
    <m/>
    <m/>
    <n v="7.3355940000000004"/>
    <n v="6.9689025000000004"/>
    <n v="9.7443360000000006"/>
    <n v="9.6435675000000014"/>
    <n v="9.325386"/>
    <n v="10.2838995"/>
    <n v="10.357987500000002"/>
    <n v="10.534608"/>
    <n v="11.535016499999999"/>
    <n v="12.988332"/>
  </r>
  <r>
    <x v="0"/>
    <x v="0"/>
    <x v="0"/>
    <s v="Aviation "/>
    <s v="ATF "/>
    <m/>
    <s v="Emissions"/>
    <x v="2"/>
    <x v="12"/>
    <m/>
    <m/>
    <n v="1.7933265"/>
    <n v="2.1295889999999997"/>
    <n v="2.1712635000000002"/>
    <n v="2.1767759999999998"/>
    <n v="1.7838450000000003"/>
    <n v="1.1335904999999999"/>
    <n v="1.5845130000000001"/>
    <n v="1.6910145000000001"/>
    <n v="2.1725865"/>
    <n v="2.8801710000000003"/>
  </r>
  <r>
    <x v="0"/>
    <x v="0"/>
    <x v="0"/>
    <s v="Aviation "/>
    <s v="ATF "/>
    <m/>
    <s v="Emissions"/>
    <x v="2"/>
    <x v="13"/>
    <m/>
    <m/>
    <n v="0.17265149999999999"/>
    <n v="6.0858000000000002E-2"/>
    <n v="0.43813350000000012"/>
    <n v="0.60086250000000008"/>
    <n v="0.52633350000000001"/>
    <n v="0.57484350000000006"/>
    <n v="0.59931899999999994"/>
    <n v="0.59226299999999998"/>
    <n v="0.61519500000000005"/>
    <n v="0.6784785000000001"/>
  </r>
  <r>
    <x v="0"/>
    <x v="0"/>
    <x v="0"/>
    <s v="Aviation "/>
    <s v="ATF "/>
    <m/>
    <s v="Emissions"/>
    <x v="2"/>
    <x v="14"/>
    <m/>
    <m/>
    <n v="2.8177695000000003"/>
    <n v="3.3500565"/>
    <n v="3.9363659999999996"/>
    <n v="4.0732964999999997"/>
    <n v="3.7939230000000004"/>
    <n v="3.8779335000000001"/>
    <n v="4.1711984999999991"/>
    <n v="4.434034500000001"/>
    <n v="4.2388920000000008"/>
    <n v="4.1890590000000003"/>
  </r>
  <r>
    <x v="0"/>
    <x v="0"/>
    <x v="0"/>
    <s v="Aviation "/>
    <s v="ATF "/>
    <m/>
    <s v="Emissions"/>
    <x v="2"/>
    <x v="15"/>
    <m/>
    <m/>
    <n v="0.43857449999999998"/>
    <n v="0.46613700000000002"/>
    <n v="0.77990850000000012"/>
    <n v="0.92587949999999986"/>
    <n v="0.8491455"/>
    <n v="0.78079050000000005"/>
    <n v="1.1029409999999999"/>
    <n v="1.09809"/>
    <n v="1.6050195"/>
    <n v="2.1018059999999998"/>
  </r>
  <r>
    <x v="0"/>
    <x v="0"/>
    <x v="0"/>
    <s v="Aviation "/>
    <s v="ATF "/>
    <m/>
    <s v="Emissions"/>
    <x v="2"/>
    <x v="16"/>
    <m/>
    <m/>
    <n v="16.425485999999999"/>
    <n v="24.391268999999998"/>
    <n v="31.776475500000004"/>
    <n v="30.259876499999997"/>
    <n v="30.821710500000002"/>
    <n v="32.467963499999996"/>
    <n v="35.777448"/>
    <n v="36.942129000000001"/>
    <n v="38.219265"/>
    <n v="37.415983500000003"/>
  </r>
  <r>
    <x v="0"/>
    <x v="0"/>
    <x v="0"/>
    <s v="Aviation "/>
    <s v="ATF "/>
    <m/>
    <s v="Emissions"/>
    <x v="2"/>
    <x v="17"/>
    <m/>
    <m/>
    <n v="11.587054500000001"/>
    <n v="14.373292500000002"/>
    <n v="17.176288500000002"/>
    <n v="19.565847000000002"/>
    <n v="22.921416000000001"/>
    <n v="25.711402500000005"/>
    <n v="26.498146500000004"/>
    <n v="27.438578999999997"/>
    <n v="29.249104500000001"/>
    <n v="31.019058000000005"/>
  </r>
  <r>
    <x v="0"/>
    <x v="0"/>
    <x v="0"/>
    <s v="Aviation "/>
    <s v="ATF "/>
    <m/>
    <s v="Emissions"/>
    <x v="2"/>
    <x v="18"/>
    <m/>
    <m/>
    <n v="0"/>
    <n v="0"/>
    <n v="0"/>
    <n v="0"/>
    <n v="0"/>
    <n v="0"/>
    <n v="0"/>
    <n v="0"/>
    <n v="0"/>
    <n v="0"/>
  </r>
  <r>
    <x v="0"/>
    <x v="0"/>
    <x v="0"/>
    <s v="Aviation "/>
    <s v="ATF "/>
    <m/>
    <s v="Emissions"/>
    <x v="2"/>
    <x v="19"/>
    <m/>
    <m/>
    <n v="2.7974835000000002"/>
    <n v="3.2274585"/>
    <n v="3.3716655000000002"/>
    <n v="3.1255875"/>
    <n v="3.1851224999999999"/>
    <n v="3.5520345000000004"/>
    <n v="4.1844285000000001"/>
    <n v="4.0336065000000003"/>
    <n v="4.3621514999999995"/>
    <n v="5.5583639999999992"/>
  </r>
  <r>
    <x v="0"/>
    <x v="0"/>
    <x v="0"/>
    <s v="Aviation "/>
    <s v="ATF "/>
    <m/>
    <s v="Emissions"/>
    <x v="2"/>
    <x v="20"/>
    <m/>
    <m/>
    <n v="83.243160000000003"/>
    <n v="96.562683000000007"/>
    <n v="106.018164"/>
    <n v="106.58374649999999"/>
    <n v="105.44552550000002"/>
    <n v="108.8328465"/>
    <n v="113.41373400000001"/>
    <n v="109.921896"/>
    <n v="113.00801399999999"/>
    <n v="116.47471499999997"/>
  </r>
  <r>
    <x v="0"/>
    <x v="0"/>
    <x v="0"/>
    <s v="Aviation "/>
    <s v="ATF "/>
    <m/>
    <s v="Emissions"/>
    <x v="2"/>
    <x v="21"/>
    <m/>
    <m/>
    <n v="0.140679"/>
    <n v="0.152586"/>
    <n v="0.14442750000000001"/>
    <n v="0.26702550000000003"/>
    <n v="0.40483800000000003"/>
    <n v="0.288414"/>
    <n v="0.24695999999999999"/>
    <n v="0.27209699999999998"/>
    <n v="0.26702550000000003"/>
    <n v="0.26614350000000003"/>
  </r>
  <r>
    <x v="0"/>
    <x v="0"/>
    <x v="0"/>
    <s v="Aviation "/>
    <s v="ATF "/>
    <m/>
    <s v="Emissions"/>
    <x v="2"/>
    <x v="22"/>
    <m/>
    <m/>
    <n v="7.0559999999999998E-3"/>
    <n v="1.1466E-2"/>
    <n v="6.1740000000000007E-3"/>
    <n v="1.0143000000000001E-2"/>
    <n v="5.7330000000000002E-3"/>
    <n v="2.8665000000000001E-3"/>
    <n v="3.9690000000000012E-3"/>
    <n v="1.7639999999999999E-3"/>
    <n v="2.2049999999999999E-4"/>
    <n v="0"/>
  </r>
  <r>
    <x v="0"/>
    <x v="0"/>
    <x v="0"/>
    <s v="Aviation "/>
    <s v="ATF "/>
    <m/>
    <s v="Emissions"/>
    <x v="2"/>
    <x v="23"/>
    <m/>
    <m/>
    <n v="2.9767499999999999E-2"/>
    <n v="7.7174999999999995E-3"/>
    <n v="0"/>
    <n v="4.6305000000000009E-3"/>
    <n v="5.5786499999999996E-2"/>
    <n v="0.102753"/>
    <n v="0.11554200000000001"/>
    <n v="0.108486"/>
    <n v="0.12568499999999999"/>
    <n v="0.12568499999999999"/>
  </r>
  <r>
    <x v="0"/>
    <x v="0"/>
    <x v="0"/>
    <s v="Aviation "/>
    <s v="ATF "/>
    <m/>
    <s v="Emissions"/>
    <x v="2"/>
    <x v="24"/>
    <m/>
    <m/>
    <n v="7.1662500000000004E-2"/>
    <n v="6.5268000000000007E-2"/>
    <n v="0.10495800000000001"/>
    <n v="0.11708550000000001"/>
    <n v="0.123039"/>
    <n v="0.1417815"/>
    <n v="0.13604849999999999"/>
    <n v="0.14751449999999999"/>
    <n v="0.13869450000000003"/>
    <n v="0.11951099999999999"/>
  </r>
  <r>
    <x v="0"/>
    <x v="0"/>
    <x v="0"/>
    <s v="Aviation "/>
    <s v="ATF "/>
    <m/>
    <s v="Emissions"/>
    <x v="2"/>
    <x v="25"/>
    <m/>
    <m/>
    <n v="1.3609259999999999"/>
    <n v="1.6588215000000002"/>
    <n v="2.559564"/>
    <n v="2.2330034999999997"/>
    <n v="1.6843995"/>
    <n v="2.3280390000000004"/>
    <n v="2.9031030000000007"/>
    <n v="3.1485194999999999"/>
    <n v="3.1575600000000001"/>
    <n v="3.8900609999999998"/>
  </r>
  <r>
    <x v="0"/>
    <x v="0"/>
    <x v="0"/>
    <s v="Aviation "/>
    <s v="ATF "/>
    <m/>
    <s v="Emissions"/>
    <x v="2"/>
    <x v="26"/>
    <m/>
    <m/>
    <n v="0"/>
    <n v="0"/>
    <n v="0"/>
    <n v="0"/>
    <n v="0"/>
    <n v="0"/>
    <n v="0"/>
    <n v="0"/>
    <n v="0"/>
    <n v="0"/>
  </r>
  <r>
    <x v="0"/>
    <x v="0"/>
    <x v="0"/>
    <s v="Aviation "/>
    <s v="ATF "/>
    <m/>
    <s v="Emissions"/>
    <x v="2"/>
    <x v="27"/>
    <m/>
    <m/>
    <n v="3.4739775000000006"/>
    <n v="4.0045005000000007"/>
    <n v="4.9012739999999999"/>
    <n v="4.6155059999999999"/>
    <n v="4.3284149999999997"/>
    <n v="4.4966565000000003"/>
    <n v="3.9685589999999999"/>
    <n v="3.9925934999999999"/>
    <n v="4.0953465000000007"/>
    <n v="3.9758355000000001"/>
  </r>
  <r>
    <x v="0"/>
    <x v="0"/>
    <x v="0"/>
    <s v="Aviation "/>
    <s v="ATF "/>
    <m/>
    <s v="Emissions"/>
    <x v="2"/>
    <x v="28"/>
    <m/>
    <m/>
    <n v="4.3235639999999993"/>
    <n v="5.1978465000000007"/>
    <n v="7.1455229999999998"/>
    <n v="6.5790585000000004"/>
    <n v="8.2158300000000004"/>
    <n v="8.7875865000000015"/>
    <n v="9.3633120000000005"/>
    <n v="9.0746775"/>
    <n v="9.4063095000000008"/>
    <n v="10.343434499999999"/>
  </r>
  <r>
    <x v="0"/>
    <x v="0"/>
    <x v="0"/>
    <s v="Aviation "/>
    <s v="ATF "/>
    <m/>
    <s v="Emissions"/>
    <x v="2"/>
    <x v="29"/>
    <m/>
    <m/>
    <n v="7.2765E-3"/>
    <n v="2.2049999999999999E-3"/>
    <n v="4.8510000000000011E-3"/>
    <n v="7.4970000000000011E-3"/>
    <n v="1.1906999999999997E-2"/>
    <n v="1.12455E-2"/>
    <n v="1.5876000000000005E-2"/>
    <n v="1.0363499999999999E-2"/>
    <n v="8.5995000000000012E-3"/>
    <n v="2.2049999999999999E-3"/>
  </r>
  <r>
    <x v="0"/>
    <x v="0"/>
    <x v="0"/>
    <s v="Aviation "/>
    <s v="ATF "/>
    <m/>
    <s v="Emissions"/>
    <x v="2"/>
    <x v="30"/>
    <m/>
    <m/>
    <n v="25.330599000000003"/>
    <n v="30.368142000000006"/>
    <n v="34.717725000000002"/>
    <n v="33.718859999999999"/>
    <n v="35.463235500000003"/>
    <n v="39.286264500000001"/>
    <n v="42.691666500000004"/>
    <n v="41.606145000000005"/>
    <n v="41.238351000000009"/>
    <n v="39.615250500000002"/>
  </r>
  <r>
    <x v="0"/>
    <x v="0"/>
    <x v="0"/>
    <s v="Aviation "/>
    <s v="ATF "/>
    <m/>
    <s v="Emissions"/>
    <x v="2"/>
    <x v="31"/>
    <m/>
    <m/>
    <n v="0"/>
    <n v="0"/>
    <n v="0"/>
    <n v="0"/>
    <n v="0"/>
    <n v="0"/>
    <n v="0"/>
    <n v="0"/>
    <n v="17.528427000000004"/>
    <n v="23.5849005"/>
  </r>
  <r>
    <x v="0"/>
    <x v="0"/>
    <x v="0"/>
    <s v="Aviation "/>
    <s v="ATF "/>
    <m/>
    <s v="Emissions"/>
    <x v="2"/>
    <x v="32"/>
    <m/>
    <m/>
    <n v="0.23659650000000002"/>
    <n v="0.32237100000000002"/>
    <n v="0.58101750000000008"/>
    <n v="0.66965850000000005"/>
    <n v="0.70207200000000003"/>
    <n v="0.74551050000000008"/>
    <n v="0.73228050000000011"/>
    <n v="0.51310350000000005"/>
    <n v="0.25622099999999998"/>
    <n v="0.22777649999999997"/>
  </r>
  <r>
    <x v="0"/>
    <x v="0"/>
    <x v="0"/>
    <s v="Aviation "/>
    <s v="ATF "/>
    <m/>
    <s v="Emissions"/>
    <x v="2"/>
    <x v="33"/>
    <m/>
    <m/>
    <n v="7.4672325000000006"/>
    <n v="6.8994450000000001"/>
    <n v="8.0169390000000007"/>
    <n v="9.0195524999999996"/>
    <n v="9.7932869999999994"/>
    <n v="10.392164999999999"/>
    <n v="10.682343000000001"/>
    <n v="10.888069500000002"/>
    <n v="10.8871875"/>
    <n v="10.640227500000002"/>
  </r>
  <r>
    <x v="0"/>
    <x v="0"/>
    <x v="0"/>
    <s v="Aviation "/>
    <s v="ATF "/>
    <m/>
    <s v="Emissions"/>
    <x v="2"/>
    <x v="34"/>
    <m/>
    <m/>
    <n v="2.2049999999999999E-3"/>
    <n v="2.1829499999999998E-2"/>
    <n v="2.75625E-2"/>
    <n v="4.9833000000000002E-2"/>
    <n v="5.9314499999999999E-2"/>
    <n v="8.7097500000000008E-2"/>
    <n v="0.14575050000000001"/>
    <n v="0.20594699999999999"/>
    <n v="0.2224845"/>
    <n v="0.17617950000000002"/>
  </r>
  <r>
    <x v="0"/>
    <x v="0"/>
    <x v="0"/>
    <s v="Aviation "/>
    <s v="ATF "/>
    <m/>
    <s v="Emissions"/>
    <x v="2"/>
    <x v="35"/>
    <m/>
    <m/>
    <n v="12.937616999999999"/>
    <n v="15.984706500000001"/>
    <n v="17.871525000000002"/>
    <n v="16.018443000000001"/>
    <n v="14.571963000000002"/>
    <n v="16.4115945"/>
    <n v="17.9908155"/>
    <n v="17.705047499999999"/>
    <n v="17.377604999999999"/>
    <n v="18.480766500000001"/>
  </r>
  <r>
    <x v="0"/>
    <x v="0"/>
    <x v="0"/>
    <s v="Navigation"/>
    <s v="LDO"/>
    <m/>
    <s v="Emissions"/>
    <x v="2"/>
    <x v="0"/>
    <s v="Transport"/>
    <m/>
    <n v="0.15783917549999998"/>
    <n v="0.17386013699999994"/>
    <n v="0.16912854599999996"/>
    <n v="0.11600615249999997"/>
    <n v="5.364181199999999E-2"/>
    <n v="2.0839562999999995E-2"/>
    <n v="1.266522E-2"/>
    <n v="2.9768685000000003E-3"/>
    <n v="0"/>
    <n v="0"/>
  </r>
  <r>
    <x v="0"/>
    <x v="0"/>
    <x v="0"/>
    <s v="Navigation"/>
    <s v="LDO"/>
    <m/>
    <s v="Emissions"/>
    <x v="2"/>
    <x v="1"/>
    <m/>
    <m/>
    <n v="0"/>
    <n v="0"/>
    <n v="0"/>
    <n v="0"/>
    <n v="0"/>
    <n v="0"/>
    <n v="0"/>
    <n v="0"/>
    <n v="0"/>
    <n v="0"/>
  </r>
  <r>
    <x v="0"/>
    <x v="0"/>
    <x v="0"/>
    <s v="Navigation"/>
    <s v="LDO"/>
    <m/>
    <s v="Emissions"/>
    <x v="2"/>
    <x v="2"/>
    <m/>
    <m/>
    <n v="0"/>
    <n v="0"/>
    <n v="0"/>
    <n v="0"/>
    <n v="0"/>
    <n v="0"/>
    <n v="0"/>
    <n v="0"/>
    <n v="0"/>
    <n v="0"/>
  </r>
  <r>
    <x v="0"/>
    <x v="0"/>
    <x v="0"/>
    <s v="Navigation"/>
    <s v="LDO"/>
    <m/>
    <s v="Emissions"/>
    <x v="2"/>
    <x v="3"/>
    <m/>
    <m/>
    <n v="0"/>
    <n v="0"/>
    <n v="0"/>
    <n v="0"/>
    <n v="0"/>
    <n v="0"/>
    <n v="0"/>
    <n v="0"/>
    <n v="0"/>
    <n v="0"/>
  </r>
  <r>
    <x v="0"/>
    <x v="0"/>
    <x v="0"/>
    <s v="Navigation"/>
    <s v="LDO"/>
    <m/>
    <s v="Emissions"/>
    <x v="2"/>
    <x v="4"/>
    <m/>
    <m/>
    <n v="0"/>
    <n v="0"/>
    <n v="0"/>
    <n v="0"/>
    <n v="0"/>
    <n v="0"/>
    <n v="0"/>
    <n v="0"/>
    <n v="0"/>
    <n v="0"/>
  </r>
  <r>
    <x v="0"/>
    <x v="0"/>
    <x v="0"/>
    <s v="Navigation"/>
    <s v="LDO"/>
    <m/>
    <s v="Emissions"/>
    <x v="2"/>
    <x v="5"/>
    <m/>
    <m/>
    <n v="0"/>
    <n v="0"/>
    <n v="0"/>
    <n v="0"/>
    <n v="0"/>
    <n v="0"/>
    <n v="0"/>
    <n v="0"/>
    <n v="0"/>
    <n v="0"/>
  </r>
  <r>
    <x v="0"/>
    <x v="0"/>
    <x v="0"/>
    <s v="Navigation"/>
    <s v="LDO"/>
    <m/>
    <s v="Emissions"/>
    <x v="2"/>
    <x v="6"/>
    <m/>
    <m/>
    <n v="0"/>
    <n v="0"/>
    <n v="0"/>
    <n v="0"/>
    <n v="0"/>
    <n v="0"/>
    <n v="0"/>
    <n v="0"/>
    <n v="0"/>
    <n v="0"/>
  </r>
  <r>
    <x v="0"/>
    <x v="0"/>
    <x v="0"/>
    <s v="Navigation"/>
    <s v="LDO"/>
    <m/>
    <s v="Emissions"/>
    <x v="2"/>
    <x v="7"/>
    <m/>
    <m/>
    <n v="0"/>
    <n v="0"/>
    <n v="0"/>
    <n v="0"/>
    <n v="0"/>
    <n v="0"/>
    <n v="0"/>
    <n v="0"/>
    <n v="0"/>
    <n v="0"/>
  </r>
  <r>
    <x v="0"/>
    <x v="0"/>
    <x v="0"/>
    <s v="Navigation"/>
    <s v="LDO"/>
    <m/>
    <s v="Emissions"/>
    <x v="2"/>
    <x v="8"/>
    <m/>
    <m/>
    <n v="0"/>
    <n v="0"/>
    <n v="0"/>
    <n v="0"/>
    <n v="0"/>
    <n v="0"/>
    <n v="0"/>
    <n v="0"/>
    <n v="0"/>
    <n v="0"/>
  </r>
  <r>
    <x v="0"/>
    <x v="0"/>
    <x v="0"/>
    <s v="Navigation"/>
    <s v="LDO"/>
    <m/>
    <s v="Emissions"/>
    <x v="2"/>
    <x v="9"/>
    <m/>
    <m/>
    <n v="0"/>
    <n v="0"/>
    <n v="0"/>
    <n v="0"/>
    <n v="0"/>
    <n v="0"/>
    <n v="0"/>
    <n v="0"/>
    <n v="0"/>
    <n v="0"/>
  </r>
  <r>
    <x v="0"/>
    <x v="0"/>
    <x v="0"/>
    <s v="Navigation"/>
    <s v="LDO"/>
    <m/>
    <s v="Emissions"/>
    <x v="2"/>
    <x v="10"/>
    <m/>
    <m/>
    <n v="2.0732041499999996E-2"/>
    <n v="5.218178999999999E-3"/>
    <n v="2.3111640000000001E-3"/>
    <n v="1.1666566499999998E-2"/>
    <n v="3.6320594999999997E-3"/>
    <n v="0"/>
    <n v="0"/>
    <n v="0"/>
    <n v="0"/>
    <n v="0"/>
  </r>
  <r>
    <x v="0"/>
    <x v="0"/>
    <x v="0"/>
    <s v="Navigation"/>
    <s v="LDO"/>
    <m/>
    <s v="Emissions"/>
    <x v="2"/>
    <x v="11"/>
    <m/>
    <m/>
    <n v="7.5747380999999989E-2"/>
    <n v="2.8880971499999998E-2"/>
    <n v="1.6780706999999995E-2"/>
    <n v="1.1485772999999999E-2"/>
    <n v="3.8685809999999998E-3"/>
    <n v="9.0254849999999993E-4"/>
    <n v="1.6511999999999999E-4"/>
    <n v="0"/>
    <n v="0"/>
    <n v="0"/>
  </r>
  <r>
    <x v="0"/>
    <x v="0"/>
    <x v="0"/>
    <s v="Navigation"/>
    <s v="LDO"/>
    <m/>
    <s v="Emissions"/>
    <x v="2"/>
    <x v="12"/>
    <m/>
    <m/>
    <n v="0"/>
    <n v="0"/>
    <n v="0"/>
    <n v="0"/>
    <n v="0"/>
    <n v="0"/>
    <n v="0"/>
    <n v="0"/>
    <n v="0"/>
    <n v="0"/>
  </r>
  <r>
    <x v="0"/>
    <x v="0"/>
    <x v="0"/>
    <s v="Navigation"/>
    <s v="LDO"/>
    <m/>
    <s v="Emissions"/>
    <x v="2"/>
    <x v="13"/>
    <m/>
    <m/>
    <n v="0"/>
    <n v="0"/>
    <n v="0"/>
    <n v="0"/>
    <n v="0"/>
    <n v="0"/>
    <n v="0"/>
    <n v="0"/>
    <n v="0"/>
    <n v="0"/>
  </r>
  <r>
    <x v="0"/>
    <x v="0"/>
    <x v="0"/>
    <s v="Navigation"/>
    <s v="LDO"/>
    <m/>
    <s v="Emissions"/>
    <x v="2"/>
    <x v="14"/>
    <m/>
    <m/>
    <n v="0"/>
    <n v="0"/>
    <n v="0"/>
    <n v="0"/>
    <n v="0"/>
    <n v="0"/>
    <n v="0"/>
    <n v="0"/>
    <n v="0"/>
    <n v="0"/>
  </r>
  <r>
    <x v="0"/>
    <x v="0"/>
    <x v="0"/>
    <s v="Navigation"/>
    <s v="LDO"/>
    <m/>
    <s v="Emissions"/>
    <x v="2"/>
    <x v="15"/>
    <m/>
    <m/>
    <n v="0"/>
    <n v="0"/>
    <n v="0"/>
    <n v="0"/>
    <n v="0"/>
    <n v="0"/>
    <n v="0"/>
    <n v="0"/>
    <n v="0"/>
    <n v="0"/>
  </r>
  <r>
    <x v="0"/>
    <x v="0"/>
    <x v="0"/>
    <s v="Navigation"/>
    <s v="LDO"/>
    <m/>
    <s v="Emissions"/>
    <x v="2"/>
    <x v="16"/>
    <m/>
    <m/>
    <n v="5.5687558499999998E-2"/>
    <n v="6.5710665000000001E-2"/>
    <n v="2.5797291E-2"/>
    <n v="9.0003300000000026E-3"/>
    <n v="2.0389094999999999E-3"/>
    <n v="0"/>
    <n v="0"/>
    <n v="0"/>
    <n v="0"/>
    <n v="0"/>
  </r>
  <r>
    <x v="0"/>
    <x v="0"/>
    <x v="0"/>
    <s v="Navigation"/>
    <s v="LDO"/>
    <m/>
    <s v="Emissions"/>
    <x v="2"/>
    <x v="17"/>
    <m/>
    <m/>
    <n v="4.0575208500000001E-2"/>
    <n v="2.9256813E-2"/>
    <n v="5.6046630000000002E-3"/>
    <n v="3.7836989999999997E-3"/>
    <n v="1.2612330000000001E-3"/>
    <n v="0"/>
    <n v="0"/>
    <n v="0"/>
    <n v="0"/>
    <n v="0"/>
  </r>
  <r>
    <x v="0"/>
    <x v="0"/>
    <x v="0"/>
    <s v="Navigation"/>
    <s v="LDO"/>
    <m/>
    <s v="Emissions"/>
    <x v="2"/>
    <x v="18"/>
    <m/>
    <m/>
    <n v="0"/>
    <n v="0"/>
    <n v="0"/>
    <n v="2.1132134999999993E-2"/>
    <n v="1.9591165500000004E-2"/>
    <n v="4.1823735000000003E-3"/>
    <n v="0"/>
    <n v="0"/>
    <n v="0"/>
    <n v="0"/>
  </r>
  <r>
    <x v="0"/>
    <x v="0"/>
    <x v="0"/>
    <s v="Navigation"/>
    <s v="LDO"/>
    <m/>
    <s v="Emissions"/>
    <x v="2"/>
    <x v="19"/>
    <m/>
    <m/>
    <n v="0"/>
    <n v="0"/>
    <n v="0"/>
    <n v="0"/>
    <n v="0"/>
    <n v="0"/>
    <n v="0"/>
    <n v="0"/>
    <n v="0"/>
    <n v="0"/>
  </r>
  <r>
    <x v="0"/>
    <x v="0"/>
    <x v="0"/>
    <s v="Navigation"/>
    <s v="LDO"/>
    <m/>
    <s v="Emissions"/>
    <x v="2"/>
    <x v="20"/>
    <m/>
    <m/>
    <n v="0.115846386"/>
    <n v="8.5155092999999987E-2"/>
    <n v="6.2596282500000003E-2"/>
    <n v="3.9809141999999999E-2"/>
    <n v="1.2284476500000001E-2"/>
    <n v="2.3038109999999998E-3"/>
    <n v="3.420435E-4"/>
    <n v="0"/>
    <n v="0"/>
    <n v="0"/>
  </r>
  <r>
    <x v="0"/>
    <x v="0"/>
    <x v="0"/>
    <s v="Navigation"/>
    <s v="LDO"/>
    <m/>
    <s v="Emissions"/>
    <x v="2"/>
    <x v="21"/>
    <m/>
    <m/>
    <n v="0"/>
    <n v="0"/>
    <n v="0"/>
    <n v="0"/>
    <n v="0"/>
    <n v="0"/>
    <n v="0"/>
    <n v="0"/>
    <n v="0"/>
    <n v="0"/>
  </r>
  <r>
    <x v="0"/>
    <x v="0"/>
    <x v="0"/>
    <s v="Navigation"/>
    <s v="LDO"/>
    <m/>
    <s v="Emissions"/>
    <x v="2"/>
    <x v="22"/>
    <m/>
    <m/>
    <n v="0"/>
    <n v="0"/>
    <n v="0"/>
    <n v="0"/>
    <n v="0"/>
    <n v="0"/>
    <n v="0"/>
    <n v="0"/>
    <n v="0"/>
    <n v="0"/>
  </r>
  <r>
    <x v="0"/>
    <x v="0"/>
    <x v="0"/>
    <s v="Navigation"/>
    <s v="LDO"/>
    <m/>
    <s v="Emissions"/>
    <x v="2"/>
    <x v="23"/>
    <m/>
    <m/>
    <n v="0"/>
    <n v="0"/>
    <n v="0"/>
    <n v="0"/>
    <n v="0"/>
    <n v="0"/>
    <n v="0"/>
    <n v="0"/>
    <n v="0"/>
    <n v="0"/>
  </r>
  <r>
    <x v="0"/>
    <x v="0"/>
    <x v="0"/>
    <s v="Navigation"/>
    <s v="LDO"/>
    <m/>
    <s v="Emissions"/>
    <x v="2"/>
    <x v="24"/>
    <m/>
    <m/>
    <n v="0"/>
    <n v="0"/>
    <n v="0"/>
    <n v="0"/>
    <n v="0"/>
    <n v="0"/>
    <n v="0"/>
    <n v="0"/>
    <n v="0"/>
    <n v="0"/>
  </r>
  <r>
    <x v="0"/>
    <x v="0"/>
    <x v="0"/>
    <s v="Navigation"/>
    <s v="LDO"/>
    <m/>
    <s v="Emissions"/>
    <x v="2"/>
    <x v="25"/>
    <m/>
    <m/>
    <n v="5.2226552999999995E-2"/>
    <n v="4.9596823500000005E-2"/>
    <n v="2.0020993500000004E-2"/>
    <n v="4.2431325000000008E-3"/>
    <n v="4.7884800000000003E-4"/>
    <n v="0"/>
    <n v="0"/>
    <n v="0"/>
    <n v="0"/>
    <n v="0"/>
  </r>
  <r>
    <x v="0"/>
    <x v="0"/>
    <x v="0"/>
    <s v="Navigation"/>
    <s v="LDO"/>
    <m/>
    <s v="Emissions"/>
    <x v="2"/>
    <x v="26"/>
    <m/>
    <m/>
    <n v="0"/>
    <n v="0"/>
    <n v="0"/>
    <n v="0"/>
    <n v="0"/>
    <n v="0"/>
    <n v="0"/>
    <n v="0"/>
    <n v="0"/>
    <n v="0"/>
  </r>
  <r>
    <x v="0"/>
    <x v="0"/>
    <x v="0"/>
    <s v="Navigation"/>
    <s v="LDO"/>
    <m/>
    <s v="Emissions"/>
    <x v="2"/>
    <x v="27"/>
    <m/>
    <m/>
    <n v="0"/>
    <n v="0"/>
    <n v="0"/>
    <n v="0"/>
    <n v="0"/>
    <n v="0"/>
    <n v="0"/>
    <n v="0"/>
    <n v="0"/>
    <n v="0"/>
  </r>
  <r>
    <x v="0"/>
    <x v="0"/>
    <x v="0"/>
    <s v="Navigation"/>
    <s v="LDO"/>
    <m/>
    <s v="Emissions"/>
    <x v="2"/>
    <x v="28"/>
    <m/>
    <m/>
    <n v="0"/>
    <n v="0"/>
    <n v="0"/>
    <n v="0"/>
    <n v="0"/>
    <n v="0"/>
    <n v="0"/>
    <n v="0"/>
    <n v="0"/>
    <n v="0"/>
  </r>
  <r>
    <x v="0"/>
    <x v="0"/>
    <x v="0"/>
    <s v="Navigation"/>
    <s v="LDO"/>
    <m/>
    <s v="Emissions"/>
    <x v="2"/>
    <x v="29"/>
    <m/>
    <m/>
    <n v="0"/>
    <n v="0"/>
    <n v="0"/>
    <n v="0"/>
    <n v="0"/>
    <n v="0"/>
    <n v="0"/>
    <n v="0"/>
    <n v="0"/>
    <n v="0"/>
  </r>
  <r>
    <x v="0"/>
    <x v="0"/>
    <x v="0"/>
    <s v="Navigation"/>
    <s v="LDO"/>
    <m/>
    <s v="Emissions"/>
    <x v="2"/>
    <x v="30"/>
    <m/>
    <m/>
    <n v="9.437259449999999E-2"/>
    <n v="0.124005636"/>
    <n v="0.1456797645"/>
    <n v="9.9787950000000014E-2"/>
    <n v="3.7085177999999989E-2"/>
    <n v="2.2144978499999995E-2"/>
    <n v="5.5637055000000001E-3"/>
    <n v="0"/>
    <n v="0"/>
    <n v="0"/>
  </r>
  <r>
    <x v="0"/>
    <x v="0"/>
    <x v="0"/>
    <s v="Navigation"/>
    <s v="LDO"/>
    <m/>
    <s v="Emissions"/>
    <x v="2"/>
    <x v="31"/>
    <m/>
    <m/>
    <n v="0"/>
    <n v="0"/>
    <n v="0"/>
    <n v="0"/>
    <n v="0"/>
    <n v="0"/>
    <n v="0"/>
    <n v="0"/>
    <n v="0"/>
    <n v="0"/>
  </r>
  <r>
    <x v="0"/>
    <x v="0"/>
    <x v="0"/>
    <s v="Navigation"/>
    <s v="LDO"/>
    <m/>
    <s v="Emissions"/>
    <x v="2"/>
    <x v="32"/>
    <m/>
    <m/>
    <n v="0"/>
    <n v="0"/>
    <n v="0"/>
    <n v="0"/>
    <n v="0"/>
    <n v="0"/>
    <n v="0"/>
    <n v="0"/>
    <n v="0"/>
    <n v="0"/>
  </r>
  <r>
    <x v="0"/>
    <x v="0"/>
    <x v="0"/>
    <s v="Navigation"/>
    <s v="LDO"/>
    <m/>
    <s v="Emissions"/>
    <x v="2"/>
    <x v="33"/>
    <m/>
    <m/>
    <n v="0"/>
    <n v="0"/>
    <n v="0"/>
    <n v="0"/>
    <n v="0"/>
    <n v="0"/>
    <n v="0"/>
    <n v="0"/>
    <n v="0"/>
    <n v="0"/>
  </r>
  <r>
    <x v="0"/>
    <x v="0"/>
    <x v="0"/>
    <s v="Navigation"/>
    <s v="LDO"/>
    <m/>
    <s v="Emissions"/>
    <x v="2"/>
    <x v="34"/>
    <m/>
    <m/>
    <n v="0"/>
    <n v="0"/>
    <n v="0"/>
    <n v="0"/>
    <n v="0"/>
    <n v="0"/>
    <n v="0"/>
    <n v="0"/>
    <n v="0"/>
    <n v="0"/>
  </r>
  <r>
    <x v="0"/>
    <x v="0"/>
    <x v="0"/>
    <s v="Navigation"/>
    <s v="LDO"/>
    <m/>
    <s v="Emissions"/>
    <x v="2"/>
    <x v="35"/>
    <m/>
    <m/>
    <n v="0.63952898099999989"/>
    <n v="0.73289273100000007"/>
    <n v="0.51952260299999997"/>
    <n v="0.14820352049999999"/>
    <n v="3.6665347499999994E-2"/>
    <n v="5.189154E-2"/>
    <n v="3.8616407999999991E-2"/>
    <n v="4.96475205E-2"/>
    <n v="6.0985781999999995E-2"/>
    <n v="5.6141509499999999E-2"/>
  </r>
  <r>
    <x v="0"/>
    <x v="0"/>
    <x v="0"/>
    <s v="Navigation"/>
    <s v="Furnace Oil"/>
    <m/>
    <s v="Emissions"/>
    <x v="2"/>
    <x v="0"/>
    <s v="Transport"/>
    <m/>
    <n v="2.8842793580500001"/>
    <n v="3.2641701083500001"/>
    <n v="3.31297041395"/>
    <n v="3.59413402735"/>
    <n v="4.0290030900499998"/>
    <n v="3.6078508743499995"/>
    <n v="2.3159692469000004"/>
    <n v="1.1992872835999999"/>
    <n v="1.5007365985499996"/>
    <n v="1.5404465289999998"/>
  </r>
  <r>
    <x v="0"/>
    <x v="0"/>
    <x v="0"/>
    <s v="Navigation"/>
    <s v="Furnace Oil"/>
    <m/>
    <s v="Emissions"/>
    <x v="2"/>
    <x v="1"/>
    <m/>
    <m/>
    <n v="0"/>
    <n v="8.2120226999999983E-3"/>
    <n v="2.7373408999999999E-3"/>
    <n v="0"/>
    <n v="0"/>
    <n v="0"/>
    <n v="0"/>
    <n v="0"/>
    <n v="0"/>
    <n v="0"/>
  </r>
  <r>
    <x v="0"/>
    <x v="0"/>
    <x v="0"/>
    <s v="Navigation"/>
    <s v="Furnace Oil"/>
    <m/>
    <s v="Emissions"/>
    <x v="2"/>
    <x v="2"/>
    <m/>
    <m/>
    <n v="0"/>
    <n v="0"/>
    <n v="0"/>
    <n v="0"/>
    <n v="0"/>
    <n v="0"/>
    <n v="0"/>
    <n v="0"/>
    <n v="0"/>
    <n v="0"/>
  </r>
  <r>
    <x v="0"/>
    <x v="0"/>
    <x v="0"/>
    <s v="Navigation"/>
    <s v="Furnace Oil"/>
    <m/>
    <s v="Emissions"/>
    <x v="2"/>
    <x v="3"/>
    <m/>
    <m/>
    <n v="0"/>
    <n v="0"/>
    <n v="0"/>
    <n v="0"/>
    <n v="0"/>
    <n v="0"/>
    <n v="0"/>
    <n v="0"/>
    <n v="0"/>
    <n v="0"/>
  </r>
  <r>
    <x v="0"/>
    <x v="0"/>
    <x v="0"/>
    <s v="Navigation"/>
    <s v="Furnace Oil"/>
    <m/>
    <s v="Emissions"/>
    <x v="2"/>
    <x v="4"/>
    <m/>
    <m/>
    <n v="0"/>
    <n v="0"/>
    <n v="0"/>
    <n v="0"/>
    <n v="0"/>
    <n v="0"/>
    <n v="0"/>
    <n v="0"/>
    <n v="0"/>
    <n v="0"/>
  </r>
  <r>
    <x v="0"/>
    <x v="0"/>
    <x v="0"/>
    <s v="Navigation"/>
    <s v="Furnace Oil"/>
    <m/>
    <s v="Emissions"/>
    <x v="2"/>
    <x v="5"/>
    <m/>
    <m/>
    <n v="0"/>
    <n v="0"/>
    <n v="0"/>
    <n v="0"/>
    <n v="0"/>
    <n v="0"/>
    <n v="0"/>
    <n v="0"/>
    <n v="0"/>
    <n v="0"/>
  </r>
  <r>
    <x v="0"/>
    <x v="0"/>
    <x v="0"/>
    <s v="Navigation"/>
    <s v="Furnace Oil"/>
    <m/>
    <s v="Emissions"/>
    <x v="2"/>
    <x v="6"/>
    <m/>
    <m/>
    <n v="4.8577652999999997E-3"/>
    <n v="1.283769075E-2"/>
    <n v="1.4149492349999999E-2"/>
    <n v="1.26646728E-2"/>
    <n v="1.4687837399999999E-2"/>
    <n v="8.7314784499999999E-3"/>
    <n v="6.129577849999999E-3"/>
    <n v="2.8912686E-3"/>
    <n v="4.6258689999999995E-4"/>
    <n v="3.4700045999999998E-3"/>
  </r>
  <r>
    <x v="0"/>
    <x v="0"/>
    <x v="0"/>
    <s v="Navigation"/>
    <s v="Furnace Oil"/>
    <m/>
    <s v="Emissions"/>
    <x v="2"/>
    <x v="7"/>
    <m/>
    <m/>
    <n v="0"/>
    <n v="0"/>
    <n v="0"/>
    <n v="0"/>
    <n v="0"/>
    <n v="0"/>
    <n v="0"/>
    <n v="0"/>
    <n v="0"/>
    <n v="0"/>
  </r>
  <r>
    <x v="0"/>
    <x v="0"/>
    <x v="0"/>
    <s v="Navigation"/>
    <s v="Furnace Oil"/>
    <m/>
    <s v="Emissions"/>
    <x v="2"/>
    <x v="8"/>
    <m/>
    <m/>
    <n v="0"/>
    <n v="0"/>
    <n v="0"/>
    <n v="0"/>
    <n v="0"/>
    <n v="0"/>
    <n v="0"/>
    <n v="0"/>
    <n v="0"/>
    <n v="0"/>
  </r>
  <r>
    <x v="0"/>
    <x v="0"/>
    <x v="0"/>
    <s v="Navigation"/>
    <s v="Furnace Oil"/>
    <m/>
    <s v="Emissions"/>
    <x v="2"/>
    <x v="9"/>
    <m/>
    <m/>
    <n v="0"/>
    <n v="0"/>
    <n v="0"/>
    <n v="0"/>
    <n v="0"/>
    <n v="0"/>
    <n v="0"/>
    <n v="0"/>
    <n v="0"/>
    <n v="0"/>
  </r>
  <r>
    <x v="0"/>
    <x v="0"/>
    <x v="0"/>
    <s v="Navigation"/>
    <s v="Furnace Oil"/>
    <m/>
    <s v="Emissions"/>
    <x v="2"/>
    <x v="10"/>
    <m/>
    <m/>
    <n v="7.0946000349999996E-2"/>
    <n v="0.26582469800000003"/>
    <n v="0.14821228009999998"/>
    <n v="0.10198714874999999"/>
    <n v="0.14437574269999998"/>
    <n v="9.4702108399999999E-2"/>
    <n v="3.2473921900000001E-2"/>
    <n v="4.6320984500000002E-2"/>
    <n v="5.2014299899999998E-2"/>
    <n v="0.73288434310000006"/>
  </r>
  <r>
    <x v="0"/>
    <x v="0"/>
    <x v="0"/>
    <s v="Navigation"/>
    <s v="Furnace Oil"/>
    <m/>
    <s v="Emissions"/>
    <x v="2"/>
    <x v="11"/>
    <m/>
    <m/>
    <n v="6.3664376149999993E-2"/>
    <n v="0.70444730575000003"/>
    <n v="2.1332677173499999"/>
    <n v="10.795324975599998"/>
    <n v="17.396060243099992"/>
    <n v="35.10906525659999"/>
    <n v="20.986819717099994"/>
    <n v="5.4115971646000007"/>
    <n v="2.8698404977000003"/>
    <n v="1.8228150385999997"/>
  </r>
  <r>
    <x v="0"/>
    <x v="0"/>
    <x v="0"/>
    <s v="Navigation"/>
    <s v="Furnace Oil"/>
    <m/>
    <s v="Emissions"/>
    <x v="2"/>
    <x v="12"/>
    <m/>
    <m/>
    <n v="0"/>
    <n v="0"/>
    <n v="0"/>
    <n v="0"/>
    <n v="0"/>
    <n v="0"/>
    <n v="0"/>
    <n v="0"/>
    <n v="0"/>
    <n v="0"/>
  </r>
  <r>
    <x v="0"/>
    <x v="0"/>
    <x v="0"/>
    <s v="Navigation"/>
    <s v="Furnace Oil"/>
    <m/>
    <s v="Emissions"/>
    <x v="2"/>
    <x v="13"/>
    <m/>
    <m/>
    <n v="0"/>
    <n v="0"/>
    <n v="0"/>
    <n v="0"/>
    <n v="0"/>
    <n v="0"/>
    <n v="0"/>
    <n v="0"/>
    <n v="0"/>
    <n v="0"/>
  </r>
  <r>
    <x v="0"/>
    <x v="0"/>
    <x v="0"/>
    <s v="Navigation"/>
    <s v="Furnace Oil"/>
    <m/>
    <s v="Emissions"/>
    <x v="2"/>
    <x v="14"/>
    <m/>
    <m/>
    <n v="0"/>
    <n v="0"/>
    <n v="0"/>
    <n v="0"/>
    <n v="0"/>
    <n v="0"/>
    <n v="0"/>
    <n v="0"/>
    <n v="0"/>
    <n v="0"/>
  </r>
  <r>
    <x v="0"/>
    <x v="0"/>
    <x v="0"/>
    <s v="Navigation"/>
    <s v="Furnace Oil"/>
    <m/>
    <s v="Emissions"/>
    <x v="2"/>
    <x v="15"/>
    <m/>
    <m/>
    <n v="0"/>
    <n v="0"/>
    <n v="0"/>
    <n v="0"/>
    <n v="0"/>
    <n v="0"/>
    <n v="0"/>
    <n v="0"/>
    <n v="0"/>
    <n v="0"/>
  </r>
  <r>
    <x v="0"/>
    <x v="0"/>
    <x v="0"/>
    <s v="Navigation"/>
    <s v="Furnace Oil"/>
    <m/>
    <s v="Emissions"/>
    <x v="2"/>
    <x v="16"/>
    <m/>
    <m/>
    <n v="0.63117289774999996"/>
    <n v="0.96622647834999975"/>
    <n v="0.86815303179999992"/>
    <n v="0.96501575459999978"/>
    <n v="0.98641090110000007"/>
    <n v="0.58714615939999992"/>
    <n v="0.25098815759999998"/>
    <n v="4.553547094999999E-2"/>
    <n v="0"/>
    <n v="0"/>
  </r>
  <r>
    <x v="0"/>
    <x v="0"/>
    <x v="0"/>
    <s v="Navigation"/>
    <s v="Furnace Oil"/>
    <m/>
    <s v="Emissions"/>
    <x v="2"/>
    <x v="17"/>
    <m/>
    <m/>
    <n v="0.59936532605000004"/>
    <n v="1.0352628508499999"/>
    <n v="0.94526538385000003"/>
    <n v="0.59273417700000008"/>
    <n v="0.47571395875"/>
    <n v="0.51024440294999984"/>
    <n v="1.9629326508"/>
    <n v="3.0776871017000005"/>
    <n v="3.2705245492499997"/>
    <n v="6.6778005972499992"/>
  </r>
  <r>
    <x v="0"/>
    <x v="0"/>
    <x v="0"/>
    <s v="Navigation"/>
    <s v="Furnace Oil"/>
    <m/>
    <s v="Emissions"/>
    <x v="2"/>
    <x v="18"/>
    <m/>
    <m/>
    <n v="0"/>
    <n v="5.7813314999999993E-4"/>
    <n v="1.9271104999999997E-4"/>
    <n v="6.5833028549999992E-2"/>
    <n v="0.13335705135000001"/>
    <n v="3.7137569499999995E-2"/>
    <n v="0"/>
    <n v="0"/>
    <n v="0"/>
    <n v="0"/>
  </r>
  <r>
    <x v="0"/>
    <x v="0"/>
    <x v="0"/>
    <s v="Navigation"/>
    <s v="Furnace Oil"/>
    <m/>
    <s v="Emissions"/>
    <x v="2"/>
    <x v="19"/>
    <m/>
    <m/>
    <n v="0"/>
    <n v="0"/>
    <n v="0"/>
    <n v="0"/>
    <n v="0"/>
    <n v="0"/>
    <n v="0"/>
    <n v="0"/>
    <n v="0"/>
    <n v="0"/>
  </r>
  <r>
    <x v="0"/>
    <x v="0"/>
    <x v="0"/>
    <s v="Navigation"/>
    <s v="Furnace Oil"/>
    <m/>
    <s v="Emissions"/>
    <x v="2"/>
    <x v="20"/>
    <m/>
    <m/>
    <n v="3.5487987026000001"/>
    <n v="3.0732766511"/>
    <n v="4.1078512481999994"/>
    <n v="4.0287227647999995"/>
    <n v="4.1031419849499997"/>
    <n v="7.4537491281999992"/>
    <n v="8.7425827460499992"/>
    <n v="12.955771783299998"/>
    <n v="15.55451043505"/>
    <n v="14.275590685449997"/>
  </r>
  <r>
    <x v="0"/>
    <x v="0"/>
    <x v="0"/>
    <s v="Navigation"/>
    <s v="Furnace Oil"/>
    <m/>
    <s v="Emissions"/>
    <x v="2"/>
    <x v="21"/>
    <m/>
    <m/>
    <n v="0"/>
    <n v="0"/>
    <n v="0"/>
    <n v="0"/>
    <n v="0"/>
    <n v="0"/>
    <n v="0"/>
    <n v="0"/>
    <n v="0"/>
    <n v="0"/>
  </r>
  <r>
    <x v="0"/>
    <x v="0"/>
    <x v="0"/>
    <s v="Navigation"/>
    <s v="Furnace Oil"/>
    <m/>
    <s v="Emissions"/>
    <x v="2"/>
    <x v="22"/>
    <m/>
    <m/>
    <n v="0"/>
    <n v="0"/>
    <n v="0"/>
    <n v="0"/>
    <n v="0"/>
    <n v="0"/>
    <n v="0"/>
    <n v="0"/>
    <n v="0"/>
    <n v="0"/>
  </r>
  <r>
    <x v="0"/>
    <x v="0"/>
    <x v="0"/>
    <s v="Navigation"/>
    <s v="Furnace Oil"/>
    <m/>
    <s v="Emissions"/>
    <x v="2"/>
    <x v="23"/>
    <m/>
    <m/>
    <n v="0"/>
    <n v="0"/>
    <n v="0"/>
    <n v="0"/>
    <n v="0"/>
    <n v="0"/>
    <n v="0"/>
    <n v="0"/>
    <n v="0"/>
    <n v="0"/>
  </r>
  <r>
    <x v="0"/>
    <x v="0"/>
    <x v="0"/>
    <s v="Navigation"/>
    <s v="Furnace Oil"/>
    <m/>
    <s v="Emissions"/>
    <x v="2"/>
    <x v="24"/>
    <m/>
    <m/>
    <n v="0"/>
    <n v="0"/>
    <n v="0"/>
    <n v="0"/>
    <n v="0"/>
    <n v="0"/>
    <n v="0"/>
    <n v="0"/>
    <n v="0"/>
    <n v="0"/>
  </r>
  <r>
    <x v="0"/>
    <x v="0"/>
    <x v="0"/>
    <s v="Navigation"/>
    <s v="Furnace Oil"/>
    <m/>
    <s v="Emissions"/>
    <x v="2"/>
    <x v="25"/>
    <m/>
    <m/>
    <n v="0.10282852639999998"/>
    <n v="8.848531825E-2"/>
    <n v="0.12885094855000001"/>
    <n v="0.58117553300000013"/>
    <n v="1.6209215783499999"/>
    <n v="0.63789226385000009"/>
    <n v="5.2694314699999995E-2"/>
    <n v="0"/>
    <n v="0"/>
    <n v="0"/>
  </r>
  <r>
    <x v="0"/>
    <x v="0"/>
    <x v="0"/>
    <s v="Navigation"/>
    <s v="Furnace Oil"/>
    <m/>
    <s v="Emissions"/>
    <x v="2"/>
    <x v="26"/>
    <m/>
    <m/>
    <n v="0"/>
    <n v="0"/>
    <n v="0"/>
    <n v="0.12956994764999999"/>
    <n v="0.10847622615000001"/>
    <n v="0.1032300245"/>
    <n v="3.277755735E-2"/>
    <n v="0.14044134264999997"/>
    <n v="4.6189161299999996E-2"/>
    <n v="0"/>
  </r>
  <r>
    <x v="0"/>
    <x v="0"/>
    <x v="0"/>
    <s v="Navigation"/>
    <s v="Furnace Oil"/>
    <m/>
    <s v="Emissions"/>
    <x v="2"/>
    <x v="27"/>
    <m/>
    <m/>
    <n v="0"/>
    <n v="0"/>
    <n v="0"/>
    <n v="0"/>
    <n v="0"/>
    <n v="0"/>
    <n v="0"/>
    <n v="0"/>
    <n v="0"/>
    <n v="0"/>
  </r>
  <r>
    <x v="0"/>
    <x v="0"/>
    <x v="0"/>
    <s v="Navigation"/>
    <s v="Furnace Oil"/>
    <m/>
    <s v="Emissions"/>
    <x v="2"/>
    <x v="28"/>
    <m/>
    <m/>
    <n v="0"/>
    <n v="0"/>
    <n v="0"/>
    <n v="0"/>
    <n v="0"/>
    <n v="0"/>
    <n v="0"/>
    <n v="0"/>
    <n v="0"/>
    <n v="0"/>
  </r>
  <r>
    <x v="0"/>
    <x v="0"/>
    <x v="0"/>
    <s v="Navigation"/>
    <s v="Furnace Oil"/>
    <m/>
    <s v="Emissions"/>
    <x v="2"/>
    <x v="29"/>
    <m/>
    <m/>
    <n v="0"/>
    <n v="0"/>
    <n v="0"/>
    <n v="0"/>
    <n v="0"/>
    <n v="0"/>
    <n v="0"/>
    <n v="0"/>
    <n v="0"/>
    <n v="0"/>
  </r>
  <r>
    <x v="0"/>
    <x v="0"/>
    <x v="0"/>
    <s v="Navigation"/>
    <s v="Furnace Oil"/>
    <m/>
    <s v="Emissions"/>
    <x v="2"/>
    <x v="30"/>
    <m/>
    <m/>
    <n v="5.0458922785999993"/>
    <n v="5.6912231086"/>
    <n v="6.683967953699999"/>
    <n v="8.2535504241499993"/>
    <n v="10.395265476650001"/>
    <n v="7.9462741620500017"/>
    <n v="2.8075490119499995"/>
    <n v="0.77189838369999986"/>
    <n v="0.5029028956499999"/>
    <n v="1.0966432293000001"/>
  </r>
  <r>
    <x v="0"/>
    <x v="0"/>
    <x v="0"/>
    <s v="Navigation"/>
    <s v="Furnace Oil"/>
    <m/>
    <s v="Emissions"/>
    <x v="2"/>
    <x v="31"/>
    <m/>
    <m/>
    <n v="0"/>
    <n v="0"/>
    <n v="0"/>
    <n v="0"/>
    <n v="0"/>
    <n v="0"/>
    <n v="0"/>
    <n v="0"/>
    <n v="0"/>
    <n v="0"/>
  </r>
  <r>
    <x v="0"/>
    <x v="0"/>
    <x v="0"/>
    <s v="Navigation"/>
    <s v="Furnace Oil"/>
    <m/>
    <s v="Emissions"/>
    <x v="2"/>
    <x v="32"/>
    <m/>
    <m/>
    <n v="0"/>
    <n v="0"/>
    <n v="0"/>
    <n v="0"/>
    <n v="0"/>
    <n v="0"/>
    <n v="0"/>
    <n v="0"/>
    <n v="0"/>
    <n v="0"/>
  </r>
  <r>
    <x v="0"/>
    <x v="0"/>
    <x v="0"/>
    <s v="Navigation"/>
    <s v="Furnace Oil"/>
    <m/>
    <s v="Emissions"/>
    <x v="2"/>
    <x v="33"/>
    <m/>
    <m/>
    <n v="0"/>
    <n v="0"/>
    <n v="0"/>
    <n v="0"/>
    <n v="0"/>
    <n v="0"/>
    <n v="0"/>
    <n v="0"/>
    <n v="0"/>
    <n v="0"/>
  </r>
  <r>
    <x v="0"/>
    <x v="0"/>
    <x v="0"/>
    <s v="Navigation"/>
    <s v="Furnace Oil"/>
    <m/>
    <s v="Emissions"/>
    <x v="2"/>
    <x v="34"/>
    <m/>
    <m/>
    <n v="0"/>
    <n v="0"/>
    <n v="0"/>
    <n v="0"/>
    <n v="0"/>
    <n v="0"/>
    <n v="0"/>
    <n v="0"/>
    <n v="0"/>
    <n v="0"/>
  </r>
  <r>
    <x v="0"/>
    <x v="0"/>
    <x v="0"/>
    <s v="Navigation"/>
    <s v="Furnace Oil"/>
    <m/>
    <s v="Emissions"/>
    <x v="2"/>
    <x v="35"/>
    <m/>
    <m/>
    <n v="4.9592309834999995"/>
    <n v="6.2619805898000003"/>
    <n v="2.8753551685499996"/>
    <n v="2.0939783752500003"/>
    <n v="2.8095412302499998"/>
    <n v="1.8789841806999998"/>
    <n v="0.52536910564999983"/>
    <n v="0.1616453857"/>
    <n v="0.17461630630000002"/>
    <n v="0.17824003764999999"/>
  </r>
  <r>
    <x v="0"/>
    <x v="0"/>
    <x v="0"/>
    <s v="Road"/>
    <s v="Motor Spirit "/>
    <m/>
    <s v="Emissions"/>
    <x v="3"/>
    <x v="0"/>
    <s v="Transport"/>
    <m/>
    <n v="1851553.52081125"/>
    <n v="1973077.9597087498"/>
    <n v="2273021.1552874995"/>
    <n v="2595306.9860937498"/>
    <n v="2932545.5587024996"/>
    <n v="3284626.8108712495"/>
    <n v="3599341.9317112491"/>
    <n v="3836533.9258874999"/>
    <n v="4204346.2171449997"/>
    <n v="2952160.2226337492"/>
  </r>
  <r>
    <x v="0"/>
    <x v="0"/>
    <x v="0"/>
    <s v="Road"/>
    <s v="Motor Spirit "/>
    <m/>
    <s v="Emissions"/>
    <x v="3"/>
    <x v="1"/>
    <m/>
    <m/>
    <n v="20180.698321249994"/>
    <n v="18757.750757499998"/>
    <n v="22602.067656249998"/>
    <n v="24905.513159999999"/>
    <n v="28254.549967499996"/>
    <n v="31163.337804999999"/>
    <n v="32381.884061249995"/>
    <n v="33474.644897499995"/>
    <n v="35589.412271250003"/>
    <n v="38270.214034999997"/>
  </r>
  <r>
    <x v="0"/>
    <x v="0"/>
    <x v="0"/>
    <s v="Road"/>
    <s v="Motor Spirit "/>
    <m/>
    <s v="Emissions"/>
    <x v="3"/>
    <x v="2"/>
    <m/>
    <m/>
    <n v="39449.452347499988"/>
    <n v="38175.87496999999"/>
    <n v="41917.991214999987"/>
    <n v="45644.384282500003"/>
    <n v="55636.46358375001"/>
    <n v="59512.226837499999"/>
    <n v="65251.186624999988"/>
    <n v="70376.942489999987"/>
    <n v="81052.980012499989"/>
    <n v="86886.278864999986"/>
  </r>
  <r>
    <x v="0"/>
    <x v="0"/>
    <x v="0"/>
    <s v="Road"/>
    <s v="Motor Spirit "/>
    <m/>
    <s v="Emissions"/>
    <x v="3"/>
    <x v="3"/>
    <m/>
    <m/>
    <n v="294094.17354874994"/>
    <n v="299117.72875999997"/>
    <n v="323991.79556500004"/>
    <n v="350013.65432749997"/>
    <n v="402945.73138124996"/>
    <n v="455146.68068125"/>
    <n v="501215.59075624991"/>
    <n v="523715.45775874995"/>
    <n v="578793.74854125001"/>
    <n v="666757.06506500009"/>
  </r>
  <r>
    <x v="0"/>
    <x v="0"/>
    <x v="0"/>
    <s v="Road"/>
    <s v="Motor Spirit "/>
    <m/>
    <s v="Emissions"/>
    <x v="3"/>
    <x v="4"/>
    <m/>
    <m/>
    <n v="382537.04698624997"/>
    <n v="405233.45370750001"/>
    <n v="472056.95808249997"/>
    <n v="560311.15338999999"/>
    <n v="692354.39803499996"/>
    <n v="822007.71969999978"/>
    <n v="913831.07629999984"/>
    <n v="992195.39295999985"/>
    <n v="1137650.5080125001"/>
    <n v="1314536.2548874998"/>
  </r>
  <r>
    <x v="0"/>
    <x v="0"/>
    <x v="0"/>
    <s v="Road"/>
    <s v="Motor Spirit "/>
    <m/>
    <s v="Emissions"/>
    <x v="3"/>
    <x v="5"/>
    <m/>
    <m/>
    <n v="194126.21100375001"/>
    <n v="198685.93247875001"/>
    <n v="210950.01092874995"/>
    <n v="230792.66093374998"/>
    <n v="257836.52623374999"/>
    <n v="281240.47594249999"/>
    <n v="280194.88463874999"/>
    <n v="265100.63423874998"/>
    <n v="258945.0102475"/>
    <n v="265430.82096624997"/>
  </r>
  <r>
    <x v="0"/>
    <x v="0"/>
    <x v="0"/>
    <s v="Road"/>
    <s v="Motor Spirit "/>
    <m/>
    <s v="Emissions"/>
    <x v="3"/>
    <x v="6"/>
    <m/>
    <m/>
    <n v="361184.97194124991"/>
    <n v="389360.90602124995"/>
    <n v="459619.92468000005"/>
    <n v="536844.31097125006"/>
    <n v="630208.53896624991"/>
    <n v="714005.21345250006"/>
    <n v="781426.19857249991"/>
    <n v="839358.24607125006"/>
    <n v="943453.54270999995"/>
    <n v="1086172.8248775001"/>
  </r>
  <r>
    <x v="0"/>
    <x v="0"/>
    <x v="0"/>
    <s v="Road"/>
    <s v="Motor Spirit "/>
    <m/>
    <s v="Emissions"/>
    <x v="3"/>
    <x v="7"/>
    <m/>
    <m/>
    <n v="25864.626987500007"/>
    <n v="30251.393509999994"/>
    <n v="34229.357417500003"/>
    <n v="36234.062548749993"/>
    <n v="36815.820116250005"/>
    <n v="38018.643194999997"/>
    <n v="38820.525247500002"/>
    <n v="38089.397493750002"/>
    <n v="39496.621879999992"/>
    <n v="44189.990363750003"/>
  </r>
  <r>
    <x v="0"/>
    <x v="0"/>
    <x v="0"/>
    <s v="Road"/>
    <s v="Motor Spirit "/>
    <m/>
    <s v="Emissions"/>
    <x v="3"/>
    <x v="8"/>
    <m/>
    <m/>
    <n v="29378.757158749999"/>
    <n v="31760.818549999993"/>
    <n v="36815.820116250005"/>
    <n v="39921.147672500003"/>
    <n v="41768.62102875"/>
    <n v="43734.018216250006"/>
    <n v="46226.14185"/>
    <n v="48561.033708749994"/>
    <n v="48930.528379999989"/>
    <n v="51013.849398749982"/>
  </r>
  <r>
    <x v="0"/>
    <x v="0"/>
    <x v="0"/>
    <s v="Road"/>
    <s v="Motor Spirit "/>
    <m/>
    <s v="Emissions"/>
    <x v="3"/>
    <x v="9"/>
    <m/>
    <m/>
    <n v="2096953.0136424999"/>
    <n v="2188312.53650625"/>
    <n v="2318516.1693837498"/>
    <n v="2387014.1921624998"/>
    <n v="2503279.2281862502"/>
    <n v="2581494.1746599996"/>
    <n v="2565338.6097787498"/>
    <n v="2494890.9129900006"/>
    <n v="2498381.4583950001"/>
    <n v="2587115.2106162501"/>
  </r>
  <r>
    <x v="0"/>
    <x v="0"/>
    <x v="0"/>
    <s v="Road"/>
    <s v="Motor Spirit "/>
    <m/>
    <s v="Emissions"/>
    <x v="3"/>
    <x v="10"/>
    <m/>
    <m/>
    <n v="207545.94299999997"/>
    <n v="225824.13684374999"/>
    <n v="245934.08086624998"/>
    <n v="260965.43855624995"/>
    <n v="286767.17283374997"/>
    <n v="307663.27573125"/>
    <n v="324117.58098499995"/>
    <n v="359148.82045499992"/>
    <n v="392772.83553874999"/>
    <n v="432914.10769624991"/>
  </r>
  <r>
    <x v="0"/>
    <x v="0"/>
    <x v="0"/>
    <s v="Road"/>
    <s v="Motor Spirit "/>
    <m/>
    <s v="Emissions"/>
    <x v="3"/>
    <x v="11"/>
    <m/>
    <m/>
    <n v="1987260.2658137502"/>
    <n v="1981969.4165849995"/>
    <n v="2294365.3687437498"/>
    <n v="2496125.182423749"/>
    <n v="2760423.9346099994"/>
    <n v="3051459.9501349996"/>
    <n v="3255648.9947387497"/>
    <n v="3437723.3901887494"/>
    <n v="3713232.7679324998"/>
    <n v="4105557.4929124992"/>
  </r>
  <r>
    <x v="0"/>
    <x v="0"/>
    <x v="0"/>
    <s v="Road"/>
    <s v="Motor Spirit "/>
    <m/>
    <s v="Emissions"/>
    <x v="3"/>
    <x v="12"/>
    <m/>
    <m/>
    <n v="991755.14398999989"/>
    <n v="1117855.0275399997"/>
    <n v="1331965.3971462497"/>
    <n v="1481995.95685125"/>
    <n v="1695815.4476737499"/>
    <n v="1910947.8238174994"/>
    <n v="1988958.36898375"/>
    <n v="1975515.05222125"/>
    <n v="2058895.0625037497"/>
    <n v="2228791.8569800002"/>
  </r>
  <r>
    <x v="0"/>
    <x v="0"/>
    <x v="0"/>
    <s v="Road"/>
    <s v="Motor Spirit "/>
    <m/>
    <s v="Emissions"/>
    <x v="3"/>
    <x v="13"/>
    <m/>
    <m/>
    <n v="186932.85729749996"/>
    <n v="197137.19949500001"/>
    <n v="218316.31958749995"/>
    <n v="237742.30538874993"/>
    <n v="277270.37362374994"/>
    <n v="318913.20923249994"/>
    <n v="344015.26211124996"/>
    <n v="357191.28485624993"/>
    <n v="382426.9847437499"/>
    <n v="421561.97354124993"/>
  </r>
  <r>
    <x v="0"/>
    <x v="0"/>
    <x v="0"/>
    <s v="Road"/>
    <s v="Motor Spirit "/>
    <m/>
    <s v="Emissions"/>
    <x v="3"/>
    <x v="14"/>
    <m/>
    <m/>
    <n v="267136.78572500002"/>
    <n v="278583.25894500001"/>
    <n v="307057.93339750002"/>
    <n v="320556.28128124989"/>
    <n v="362277.7327775"/>
    <n v="388928.51863999997"/>
    <n v="418951.92607624998"/>
    <n v="449439.16724875005"/>
    <n v="485060.02587499993"/>
    <n v="526380.53634500003"/>
  </r>
  <r>
    <x v="0"/>
    <x v="0"/>
    <x v="0"/>
    <s v="Road"/>
    <s v="Motor Spirit "/>
    <m/>
    <s v="Emissions"/>
    <x v="3"/>
    <x v="15"/>
    <m/>
    <m/>
    <n v="389675.36957124993"/>
    <n v="400909.57989499997"/>
    <n v="455783.46936999995"/>
    <n v="505350.78643874993"/>
    <n v="576419.54873874993"/>
    <n v="660239.80799124995"/>
    <n v="694870.10643499985"/>
    <n v="728840.03142374998"/>
    <n v="810915.01797375001"/>
    <n v="922305.86897249985"/>
  </r>
  <r>
    <x v="0"/>
    <x v="0"/>
    <x v="0"/>
    <s v="Road"/>
    <s v="Motor Spirit "/>
    <m/>
    <s v="Emissions"/>
    <x v="3"/>
    <x v="16"/>
    <m/>
    <m/>
    <n v="1609550.2343199996"/>
    <n v="1706405.0077199999"/>
    <n v="1968848.42496125"/>
    <n v="2321338.4797449997"/>
    <n v="2631714.0035949997"/>
    <n v="2970689.9873174997"/>
    <n v="3230444.7412062502"/>
    <n v="3480270.3085037502"/>
    <n v="3827768.2544312496"/>
    <n v="4354439.6695599994"/>
  </r>
  <r>
    <x v="0"/>
    <x v="0"/>
    <x v="0"/>
    <s v="Road"/>
    <s v="Motor Spirit "/>
    <m/>
    <s v="Emissions"/>
    <x v="3"/>
    <x v="17"/>
    <m/>
    <m/>
    <n v="1395502.7574237501"/>
    <n v="1477758.560515"/>
    <n v="1665068.7740724999"/>
    <n v="1863794.014495"/>
    <n v="2112361.7275924999"/>
    <n v="2301102.7503024996"/>
    <n v="2443609.76957375"/>
    <n v="2585511.44651125"/>
    <n v="2788592.0071012499"/>
    <n v="3091766.3156562494"/>
  </r>
  <r>
    <x v="0"/>
    <x v="0"/>
    <x v="0"/>
    <s v="Road"/>
    <s v="Motor Spirit "/>
    <m/>
    <s v="Emissions"/>
    <x v="3"/>
    <x v="18"/>
    <m/>
    <m/>
    <n v="0"/>
    <n v="0"/>
    <n v="0"/>
    <n v="0"/>
    <n v="0"/>
    <n v="0"/>
    <n v="0"/>
    <n v="0"/>
    <n v="0"/>
    <n v="0"/>
  </r>
  <r>
    <x v="0"/>
    <x v="0"/>
    <x v="0"/>
    <s v="Road"/>
    <s v="Motor Spirit "/>
    <m/>
    <s v="Emissions"/>
    <x v="3"/>
    <x v="19"/>
    <m/>
    <m/>
    <n v="1000080.5664762497"/>
    <n v="1046487.5248674998"/>
    <n v="1258121.4940174997"/>
    <n v="1439912.8722725001"/>
    <n v="1659471.3228824998"/>
    <n v="1891152.3433449997"/>
    <n v="2025153.1235887497"/>
    <n v="2171221.4425637498"/>
    <n v="2400449.6473362497"/>
    <n v="2732979.1282837503"/>
  </r>
  <r>
    <x v="0"/>
    <x v="0"/>
    <x v="0"/>
    <s v="Road"/>
    <s v="Motor Spirit "/>
    <m/>
    <s v="Emissions"/>
    <x v="3"/>
    <x v="20"/>
    <m/>
    <m/>
    <n v="3626826.0459812498"/>
    <n v="3873420.5003024996"/>
    <n v="4465170.1471037501"/>
    <n v="4899656.5725499997"/>
    <n v="5429708.4708412485"/>
    <n v="6032165.6015199991"/>
    <n v="6469081.2578899991"/>
    <n v="6739755.7585525"/>
    <n v="7057230.2970437482"/>
    <n v="7642407.6556499982"/>
  </r>
  <r>
    <x v="0"/>
    <x v="0"/>
    <x v="0"/>
    <s v="Road"/>
    <s v="Motor Spirit "/>
    <m/>
    <s v="Emissions"/>
    <x v="3"/>
    <x v="21"/>
    <m/>
    <m/>
    <n v="46548.466988749991"/>
    <n v="54103.453777499992"/>
    <n v="60620.710851249998"/>
    <n v="66170.992508749987"/>
    <n v="73207.114440000005"/>
    <n v="66226.023629999981"/>
    <n v="81666.183934999994"/>
    <n v="100533.99693499997"/>
    <n v="112326.38006"/>
    <n v="126304.28485750001"/>
  </r>
  <r>
    <x v="0"/>
    <x v="0"/>
    <x v="0"/>
    <s v="Road"/>
    <s v="Motor Spirit "/>
    <m/>
    <s v="Emissions"/>
    <x v="3"/>
    <x v="22"/>
    <m/>
    <m/>
    <n v="85125.282985000013"/>
    <n v="89685.004459999996"/>
    <n v="99850.038713750007"/>
    <n v="109299.66839124999"/>
    <n v="126870.31924749998"/>
    <n v="146516.42953374999"/>
    <n v="161492.75610250002"/>
    <n v="174118.46763500001"/>
    <n v="183355.83441624997"/>
    <n v="185855.81963874999"/>
  </r>
  <r>
    <x v="0"/>
    <x v="0"/>
    <x v="0"/>
    <s v="Road"/>
    <s v="Motor Spirit "/>
    <m/>
    <s v="Emissions"/>
    <x v="3"/>
    <x v="23"/>
    <m/>
    <m/>
    <n v="31980.943034999993"/>
    <n v="32562.700602500001"/>
    <n v="35809.536756249996"/>
    <n v="39355.113282499995"/>
    <n v="43018.613639999996"/>
    <n v="49528.00912499999"/>
    <n v="56123.882086249992"/>
    <n v="58906.88450375"/>
    <n v="65534.203820000002"/>
    <n v="70203.987537499997"/>
  </r>
  <r>
    <x v="0"/>
    <x v="0"/>
    <x v="0"/>
    <s v="Road"/>
    <s v="Motor Spirit "/>
    <m/>
    <s v="Emissions"/>
    <x v="3"/>
    <x v="24"/>
    <m/>
    <m/>
    <n v="45683.692226250001"/>
    <n v="44952.564472500002"/>
    <n v="52444.658551249995"/>
    <n v="53309.433313749985"/>
    <n v="59056.254689999987"/>
    <n v="68828.209506250001"/>
    <n v="72185.107902500007"/>
    <n v="72452.401919999989"/>
    <n v="78773.119274999975"/>
    <n v="78663.057032499986"/>
  </r>
  <r>
    <x v="0"/>
    <x v="0"/>
    <x v="0"/>
    <s v="Road"/>
    <s v="Motor Spirit "/>
    <m/>
    <s v="Emissions"/>
    <x v="3"/>
    <x v="25"/>
    <m/>
    <m/>
    <n v="497253.35002624994"/>
    <n v="531073.90482874983"/>
    <n v="621867.3933024999"/>
    <n v="713164.02345624985"/>
    <n v="840718.30092499999"/>
    <n v="968005.28437624988"/>
    <n v="1059066.0668674998"/>
    <n v="1130622.24767"/>
    <n v="1260212.6766249998"/>
    <n v="1437931.7519074997"/>
  </r>
  <r>
    <x v="0"/>
    <x v="0"/>
    <x v="0"/>
    <s v="Road"/>
    <s v="Motor Spirit "/>
    <m/>
    <s v="Emissions"/>
    <x v="3"/>
    <x v="26"/>
    <m/>
    <m/>
    <n v="164260.03534249999"/>
    <n v="195211.11025124998"/>
    <n v="217144.94286374998"/>
    <n v="224495.52834499997"/>
    <n v="254408.87353874996"/>
    <n v="278158.7331525"/>
    <n v="289416.52824249998"/>
    <n v="290776.58309624996"/>
    <n v="294392.91392124997"/>
    <n v="311939.98001124995"/>
  </r>
  <r>
    <x v="0"/>
    <x v="0"/>
    <x v="0"/>
    <s v="Road"/>
    <s v="Motor Spirit "/>
    <m/>
    <s v="Emissions"/>
    <x v="3"/>
    <x v="27"/>
    <m/>
    <m/>
    <n v="1310660.4916337498"/>
    <n v="1334646.19891"/>
    <n v="1472868.6523124997"/>
    <n v="1564157.4208774995"/>
    <n v="1711114.0993812501"/>
    <n v="1829981.3212812499"/>
    <n v="1841907.3514149997"/>
    <n v="1823471.9257962496"/>
    <n v="1890091.0288637497"/>
    <n v="2041497.3665999998"/>
  </r>
  <r>
    <x v="0"/>
    <x v="0"/>
    <x v="0"/>
    <s v="Road"/>
    <s v="Motor Spirit "/>
    <m/>
    <s v="Emissions"/>
    <x v="3"/>
    <x v="28"/>
    <m/>
    <m/>
    <n v="1107587.7926324999"/>
    <n v="1209945.6781575"/>
    <n v="1424276.17224875"/>
    <n v="1613842.6617775001"/>
    <n v="1865570.7335524999"/>
    <n v="2081905.9327750001"/>
    <n v="2242054.3572012498"/>
    <n v="2426329.9975012499"/>
    <n v="2736925.6458362495"/>
    <n v="3122898.2071062499"/>
  </r>
  <r>
    <x v="0"/>
    <x v="0"/>
    <x v="0"/>
    <s v="Road"/>
    <s v="Motor Spirit "/>
    <m/>
    <s v="Emissions"/>
    <x v="3"/>
    <x v="29"/>
    <m/>
    <m/>
    <n v="19253.030848750001"/>
    <n v="19433.847389999999"/>
    <n v="21580.061118749993"/>
    <n v="25345.762129999999"/>
    <n v="29913.345193749999"/>
    <n v="34425.897136250001"/>
    <n v="36524.941332499999"/>
    <n v="38364.55309999999"/>
    <n v="40895.984677499997"/>
    <n v="44968.287649999991"/>
  </r>
  <r>
    <x v="0"/>
    <x v="0"/>
    <x v="0"/>
    <s v="Road"/>
    <s v="Motor Spirit "/>
    <m/>
    <s v="Emissions"/>
    <x v="3"/>
    <x v="30"/>
    <m/>
    <m/>
    <n v="2375874.3209037497"/>
    <n v="2491376.7828187495"/>
    <n v="2820706.597145"/>
    <n v="3209179.1436375002"/>
    <n v="3664844.6891762493"/>
    <n v="4120533.8194812494"/>
    <n v="4524855.32889375"/>
    <n v="4888052.867554999"/>
    <n v="5243546.0492412494"/>
    <n v="5693787.0985425003"/>
  </r>
  <r>
    <x v="0"/>
    <x v="0"/>
    <x v="0"/>
    <s v="Road"/>
    <s v="Motor Spirit "/>
    <m/>
    <s v="Emissions"/>
    <x v="3"/>
    <x v="31"/>
    <m/>
    <m/>
    <n v="0"/>
    <n v="0"/>
    <n v="0"/>
    <n v="0"/>
    <n v="0"/>
    <n v="0"/>
    <n v="0"/>
    <n v="0"/>
    <n v="0"/>
    <n v="1785343.2203587501"/>
  </r>
  <r>
    <x v="0"/>
    <x v="0"/>
    <x v="0"/>
    <s v="Road"/>
    <s v="Motor Spirit "/>
    <m/>
    <s v="Emissions"/>
    <x v="3"/>
    <x v="32"/>
    <m/>
    <m/>
    <n v="45479.290918749997"/>
    <n v="48089.338383749993"/>
    <n v="52200.949299999986"/>
    <n v="57680.476658750005"/>
    <n v="67939.849977500009"/>
    <n v="78097.022642499986"/>
    <n v="84535.663828749981"/>
    <n v="89582.803806249984"/>
    <n v="95345.348359999989"/>
    <n v="101147.20085749999"/>
  </r>
  <r>
    <x v="0"/>
    <x v="0"/>
    <x v="0"/>
    <s v="Road"/>
    <s v="Motor Spirit "/>
    <m/>
    <s v="Emissions"/>
    <x v="3"/>
    <x v="33"/>
    <m/>
    <m/>
    <n v="2237769.7913324996"/>
    <n v="2296110.6414462496"/>
    <n v="2633679.4007824995"/>
    <n v="2983716.6398762497"/>
    <n v="3476583.2233799994"/>
    <n v="4009080.0757724997"/>
    <n v="4273968.4471150003"/>
    <n v="4490696.7257749988"/>
    <n v="4949774.2008312484"/>
    <n v="5554401.1300050002"/>
  </r>
  <r>
    <x v="0"/>
    <x v="0"/>
    <x v="0"/>
    <s v="Road"/>
    <s v="Motor Spirit "/>
    <m/>
    <s v="Emissions"/>
    <x v="3"/>
    <x v="34"/>
    <m/>
    <m/>
    <n v="241311.46668124999"/>
    <n v="273032.97728749993"/>
    <n v="331051.50226249994"/>
    <n v="370917.61881374993"/>
    <n v="430398.39929624996"/>
    <n v="479910.68524375005"/>
    <n v="512481.24743499997"/>
    <n v="545004.64009374997"/>
    <n v="588259.10139624996"/>
    <n v="659139.18556625"/>
  </r>
  <r>
    <x v="0"/>
    <x v="0"/>
    <x v="0"/>
    <s v="Road"/>
    <s v="Motor Spirit "/>
    <m/>
    <s v="Emissions"/>
    <x v="3"/>
    <x v="35"/>
    <m/>
    <m/>
    <n v="716230.04306874983"/>
    <n v="752047.44141374994"/>
    <n v="844774.8807199999"/>
    <n v="943650.08242874977"/>
    <n v="1064537.7326374999"/>
    <n v="1198986.6234400002"/>
    <n v="1263200.0803499995"/>
    <n v="1362201.0674787499"/>
    <n v="1490337.1025150002"/>
    <n v="1688661.4019112494"/>
  </r>
  <r>
    <x v="0"/>
    <x v="0"/>
    <x v="0"/>
    <s v="Road"/>
    <s v="Auto LPG "/>
    <m/>
    <s v="Emissions"/>
    <x v="3"/>
    <x v="0"/>
    <s v="Transport"/>
    <m/>
    <n v="21219.960600431994"/>
    <n v="39680.412493392003"/>
    <n v="67129.506400175975"/>
    <n v="75644.143236024014"/>
    <n v="82259.199480612006"/>
    <n v="84312.556188035989"/>
    <n v="87476.183619659991"/>
    <n v="87063.428186063975"/>
    <n v="86096.284431431995"/>
    <n v="27971.031678743999"/>
  </r>
  <r>
    <x v="0"/>
    <x v="0"/>
    <x v="0"/>
    <s v="Road"/>
    <s v="Auto LPG "/>
    <m/>
    <s v="Emissions"/>
    <x v="3"/>
    <x v="1"/>
    <m/>
    <m/>
    <n v="0"/>
    <n v="0"/>
    <n v="0"/>
    <n v="0"/>
    <n v="0"/>
    <n v="0"/>
    <n v="0"/>
    <n v="0"/>
    <n v="0"/>
    <n v="0"/>
  </r>
  <r>
    <x v="0"/>
    <x v="0"/>
    <x v="0"/>
    <s v="Road"/>
    <s v="Auto LPG "/>
    <m/>
    <s v="Emissions"/>
    <x v="3"/>
    <x v="2"/>
    <m/>
    <m/>
    <n v="0"/>
    <n v="0"/>
    <n v="0"/>
    <n v="0"/>
    <n v="0"/>
    <n v="0"/>
    <n v="0"/>
    <n v="0"/>
    <n v="0"/>
    <n v="0"/>
  </r>
  <r>
    <x v="0"/>
    <x v="0"/>
    <x v="0"/>
    <s v="Road"/>
    <s v="Auto LPG "/>
    <m/>
    <s v="Emissions"/>
    <x v="3"/>
    <x v="3"/>
    <m/>
    <m/>
    <n v="0"/>
    <n v="10.290871799999998"/>
    <n v="136.06819380000005"/>
    <n v="199.7191416"/>
    <n v="291.95584440000005"/>
    <n v="215.94822757200001"/>
    <n v="164.88263483999995"/>
    <n v="122.18695117199999"/>
    <n v="95.087655431999977"/>
    <n v="49.990768344000003"/>
  </r>
  <r>
    <x v="0"/>
    <x v="0"/>
    <x v="0"/>
    <s v="Road"/>
    <s v="Auto LPG "/>
    <m/>
    <s v="Emissions"/>
    <x v="3"/>
    <x v="4"/>
    <m/>
    <m/>
    <n v="0"/>
    <n v="0"/>
    <n v="0"/>
    <n v="0"/>
    <n v="0"/>
    <n v="0"/>
    <n v="0"/>
    <n v="0"/>
    <n v="0"/>
    <n v="0"/>
  </r>
  <r>
    <x v="0"/>
    <x v="0"/>
    <x v="0"/>
    <s v="Road"/>
    <s v="Auto LPG "/>
    <m/>
    <s v="Emissions"/>
    <x v="3"/>
    <x v="5"/>
    <m/>
    <m/>
    <n v="516.70086164400004"/>
    <n v="1536.6406000439999"/>
    <n v="2500.2168524519993"/>
    <n v="2694.4322833559995"/>
    <n v="6944.5394681520002"/>
    <n v="11549.826564540001"/>
    <n v="13062.333164496002"/>
    <n v="11463.672910404001"/>
    <n v="9693.3609146879953"/>
    <n v="8456.5658274240013"/>
  </r>
  <r>
    <x v="0"/>
    <x v="0"/>
    <x v="0"/>
    <s v="Road"/>
    <s v="Auto LPG "/>
    <m/>
    <s v="Emissions"/>
    <x v="3"/>
    <x v="6"/>
    <m/>
    <m/>
    <n v="32.450549076000001"/>
    <n v="716.45049471600009"/>
    <n v="1118.6711247359999"/>
    <n v="1004.8312140239999"/>
    <n v="1305.9573686279996"/>
    <n v="1001.6067408599998"/>
    <n v="1037.6781522360002"/>
    <n v="1140.3962985359997"/>
    <n v="825.80053617599992"/>
    <n v="477.91570925999991"/>
  </r>
  <r>
    <x v="0"/>
    <x v="0"/>
    <x v="0"/>
    <s v="Road"/>
    <s v="Auto LPG "/>
    <m/>
    <s v="Emissions"/>
    <x v="3"/>
    <x v="7"/>
    <m/>
    <m/>
    <n v="0"/>
    <n v="0"/>
    <n v="0"/>
    <n v="8.4385148760000011"/>
    <n v="62.842923792000001"/>
    <n v="54.175722876000009"/>
    <n v="35.789365259999997"/>
    <n v="36.490669115999999"/>
    <n v="16.473017747999997"/>
    <n v="2.3402204759999994"/>
  </r>
  <r>
    <x v="0"/>
    <x v="0"/>
    <x v="0"/>
    <s v="Road"/>
    <s v="Auto LPG "/>
    <m/>
    <s v="Emissions"/>
    <x v="3"/>
    <x v="8"/>
    <m/>
    <m/>
    <n v="0"/>
    <n v="0"/>
    <n v="0"/>
    <n v="0"/>
    <n v="0"/>
    <n v="0"/>
    <n v="0"/>
    <n v="0"/>
    <n v="0"/>
    <n v="0"/>
  </r>
  <r>
    <x v="0"/>
    <x v="0"/>
    <x v="0"/>
    <s v="Road"/>
    <s v="Auto LPG "/>
    <m/>
    <s v="Emissions"/>
    <x v="3"/>
    <x v="9"/>
    <m/>
    <m/>
    <n v="2840.8447090320001"/>
    <n v="9245.1134076839971"/>
    <n v="16908.710391407996"/>
    <n v="17402.824695168001"/>
    <n v="20371.017037007998"/>
    <n v="19719.353297423997"/>
    <n v="16170.778654667996"/>
    <n v="11274.191280527997"/>
    <n v="7722.5903591759989"/>
    <n v="5137.6681975079991"/>
  </r>
  <r>
    <x v="0"/>
    <x v="0"/>
    <x v="0"/>
    <s v="Road"/>
    <s v="Auto LPG "/>
    <m/>
    <s v="Emissions"/>
    <x v="3"/>
    <x v="10"/>
    <m/>
    <m/>
    <n v="0"/>
    <n v="0"/>
    <n v="30.483849131999996"/>
    <n v="432.97890240000004"/>
    <n v="1093.942540944"/>
    <n v="1198.1547693719999"/>
    <n v="1109.81335212"/>
    <n v="414.39435021599996"/>
    <n v="84.064988303999968"/>
    <n v="37.733196599999999"/>
  </r>
  <r>
    <x v="0"/>
    <x v="0"/>
    <x v="0"/>
    <s v="Road"/>
    <s v="Auto LPG "/>
    <m/>
    <s v="Emissions"/>
    <x v="3"/>
    <x v="11"/>
    <m/>
    <m/>
    <n v="16125.87233928"/>
    <n v="21806.28111552"/>
    <n v="30481.402191371999"/>
    <n v="30997.912481315994"/>
    <n v="33494.112082332002"/>
    <n v="29758.472258855996"/>
    <n v="23122.887630743997"/>
    <n v="17803.818043439998"/>
    <n v="13095.523131767995"/>
    <n v="8567.8368316199976"/>
  </r>
  <r>
    <x v="0"/>
    <x v="0"/>
    <x v="0"/>
    <s v="Road"/>
    <s v="Auto LPG "/>
    <m/>
    <s v="Emissions"/>
    <x v="3"/>
    <x v="12"/>
    <m/>
    <m/>
    <n v="906.84686875199986"/>
    <n v="1085.8851694680002"/>
    <n v="1378.63379214"/>
    <n v="1308.69397824"/>
    <n v="1255.3110336359998"/>
    <n v="836.22099673199989"/>
    <n v="548.60256422400005"/>
    <n v="414.14279557200001"/>
    <n v="300.11231315999993"/>
    <n v="201.78493882800001"/>
  </r>
  <r>
    <x v="0"/>
    <x v="0"/>
    <x v="0"/>
    <s v="Road"/>
    <s v="Auto LPG "/>
    <m/>
    <s v="Emissions"/>
    <x v="3"/>
    <x v="13"/>
    <m/>
    <m/>
    <n v="0"/>
    <n v="0"/>
    <n v="0"/>
    <n v="0"/>
    <n v="0"/>
    <n v="0"/>
    <n v="0"/>
    <n v="0"/>
    <n v="0"/>
    <n v="0"/>
  </r>
  <r>
    <x v="0"/>
    <x v="0"/>
    <x v="0"/>
    <s v="Road"/>
    <s v="Auto LPG "/>
    <m/>
    <s v="Emissions"/>
    <x v="3"/>
    <x v="14"/>
    <m/>
    <m/>
    <n v="0"/>
    <n v="0"/>
    <n v="0"/>
    <n v="0"/>
    <n v="13.721162400000003"/>
    <n v="1360.1102229000001"/>
    <n v="2438.5326045960001"/>
    <n v="2714.3203459679999"/>
    <n v="2104.3765629479994"/>
    <n v="1340.3517490439999"/>
  </r>
  <r>
    <x v="0"/>
    <x v="0"/>
    <x v="0"/>
    <s v="Road"/>
    <s v="Auto LPG "/>
    <m/>
    <s v="Emissions"/>
    <x v="3"/>
    <x v="15"/>
    <m/>
    <m/>
    <n v="0"/>
    <n v="0"/>
    <n v="0"/>
    <n v="10.633900859999999"/>
    <n v="41.232093012"/>
    <n v="134.65796322"/>
    <n v="254.56567685999991"/>
    <n v="309.96868148399994"/>
    <n v="256.53999967200002"/>
    <n v="144.04171372800002"/>
  </r>
  <r>
    <x v="0"/>
    <x v="0"/>
    <x v="0"/>
    <s v="Road"/>
    <s v="Auto LPG "/>
    <m/>
    <s v="Emissions"/>
    <x v="3"/>
    <x v="16"/>
    <m/>
    <m/>
    <n v="76812.096202379995"/>
    <n v="140598.54810394801"/>
    <n v="191661.54143796003"/>
    <n v="187443.69423053999"/>
    <n v="189211.44494260798"/>
    <n v="181467.12178676401"/>
    <n v="183189.82897181998"/>
    <n v="190793.58644174397"/>
    <n v="199815.35743989603"/>
    <n v="191517.07284362402"/>
  </r>
  <r>
    <x v="0"/>
    <x v="0"/>
    <x v="0"/>
    <s v="Road"/>
    <s v="Auto LPG "/>
    <m/>
    <s v="Emissions"/>
    <x v="3"/>
    <x v="17"/>
    <m/>
    <m/>
    <n v="4062.2949630120006"/>
    <n v="15077.720366411999"/>
    <n v="33039.286040243998"/>
    <n v="34168.126070892002"/>
    <n v="43037.615035007992"/>
    <n v="40521.527371380012"/>
    <n v="36331.206340308003"/>
    <n v="33944.006128824003"/>
    <n v="28641.950782895998"/>
    <n v="22087.252407132004"/>
  </r>
  <r>
    <x v="0"/>
    <x v="0"/>
    <x v="0"/>
    <s v="Road"/>
    <s v="Auto LPG "/>
    <m/>
    <s v="Emissions"/>
    <x v="3"/>
    <x v="18"/>
    <m/>
    <m/>
    <n v="0"/>
    <n v="0"/>
    <n v="0"/>
    <n v="0"/>
    <n v="0"/>
    <n v="0"/>
    <n v="0"/>
    <n v="0"/>
    <n v="0"/>
    <n v="0"/>
  </r>
  <r>
    <x v="0"/>
    <x v="0"/>
    <x v="0"/>
    <s v="Road"/>
    <s v="Auto LPG "/>
    <m/>
    <s v="Emissions"/>
    <x v="3"/>
    <x v="19"/>
    <m/>
    <m/>
    <n v="2963.7177183239992"/>
    <n v="8293.6575153959966"/>
    <n v="14216.008499088002"/>
    <n v="12418.353275855998"/>
    <n v="13729.562800536007"/>
    <n v="13266.000951720005"/>
    <n v="11537.332683888002"/>
    <n v="13684.214358803998"/>
    <n v="11977.050201600001"/>
    <n v="7881.1231449719999"/>
  </r>
  <r>
    <x v="0"/>
    <x v="0"/>
    <x v="0"/>
    <s v="Road"/>
    <s v="Auto LPG "/>
    <m/>
    <s v="Emissions"/>
    <x v="3"/>
    <x v="20"/>
    <m/>
    <m/>
    <n v="52573.822903008018"/>
    <n v="89414.351168736015"/>
    <n v="116193.88284187204"/>
    <n v="101668.08098726404"/>
    <n v="94587.923074524006"/>
    <n v="82796.070450984014"/>
    <n v="68502.156240936005"/>
    <n v="56593.201119180012"/>
    <n v="43901.636631335998"/>
    <n v="30951.877981464"/>
  </r>
  <r>
    <x v="0"/>
    <x v="0"/>
    <x v="0"/>
    <s v="Road"/>
    <s v="Auto LPG "/>
    <m/>
    <s v="Emissions"/>
    <x v="3"/>
    <x v="21"/>
    <m/>
    <m/>
    <n v="0"/>
    <n v="0"/>
    <n v="0"/>
    <n v="0"/>
    <n v="0"/>
    <n v="0"/>
    <n v="0"/>
    <n v="0"/>
    <n v="0"/>
    <n v="0"/>
  </r>
  <r>
    <x v="0"/>
    <x v="0"/>
    <x v="0"/>
    <s v="Road"/>
    <s v="Auto LPG "/>
    <m/>
    <s v="Emissions"/>
    <x v="3"/>
    <x v="22"/>
    <m/>
    <m/>
    <n v="0"/>
    <n v="0"/>
    <n v="0"/>
    <n v="0"/>
    <n v="0"/>
    <n v="0"/>
    <n v="0"/>
    <n v="0"/>
    <n v="0"/>
    <n v="0"/>
  </r>
  <r>
    <x v="0"/>
    <x v="0"/>
    <x v="0"/>
    <s v="Road"/>
    <s v="Auto LPG "/>
    <m/>
    <s v="Emissions"/>
    <x v="3"/>
    <x v="23"/>
    <m/>
    <m/>
    <n v="0"/>
    <n v="0"/>
    <n v="0"/>
    <n v="0"/>
    <n v="0"/>
    <n v="0"/>
    <n v="0"/>
    <n v="0"/>
    <n v="0"/>
    <n v="0"/>
  </r>
  <r>
    <x v="0"/>
    <x v="0"/>
    <x v="0"/>
    <s v="Road"/>
    <s v="Auto LPG "/>
    <m/>
    <s v="Emissions"/>
    <x v="3"/>
    <x v="24"/>
    <m/>
    <m/>
    <n v="0"/>
    <n v="0"/>
    <n v="0"/>
    <n v="0"/>
    <n v="0"/>
    <n v="0"/>
    <n v="0"/>
    <n v="0"/>
    <n v="0"/>
    <n v="0"/>
  </r>
  <r>
    <x v="0"/>
    <x v="0"/>
    <x v="0"/>
    <s v="Road"/>
    <s v="Auto LPG "/>
    <m/>
    <s v="Emissions"/>
    <x v="3"/>
    <x v="25"/>
    <m/>
    <m/>
    <n v="0"/>
    <n v="0"/>
    <n v="33.525373463999991"/>
    <n v="200.13839933999998"/>
    <n v="620.34137497199993"/>
    <n v="755.32712151600003"/>
    <n v="745.3487873040001"/>
    <n v="736.09462555199991"/>
    <n v="548.23666656000012"/>
    <n v="414.22664711999994"/>
  </r>
  <r>
    <x v="0"/>
    <x v="0"/>
    <x v="0"/>
    <s v="Road"/>
    <s v="Auto LPG "/>
    <m/>
    <s v="Emissions"/>
    <x v="3"/>
    <x v="26"/>
    <m/>
    <m/>
    <n v="0"/>
    <n v="0"/>
    <n v="0"/>
    <n v="0"/>
    <n v="0"/>
    <n v="111.32436427199997"/>
    <n v="496.76706182399994"/>
    <n v="713.75199944400003"/>
    <n v="600.62863832400001"/>
    <n v="339.492049248"/>
  </r>
  <r>
    <x v="0"/>
    <x v="0"/>
    <x v="0"/>
    <s v="Road"/>
    <s v="Auto LPG "/>
    <m/>
    <s v="Emissions"/>
    <x v="3"/>
    <x v="27"/>
    <m/>
    <m/>
    <n v="0"/>
    <n v="218.44090540799996"/>
    <n v="1109.767614912"/>
    <n v="3865.9756205399999"/>
    <n v="9954.3450464040016"/>
    <n v="10824.274365431998"/>
    <n v="9894.5665155480001"/>
    <n v="9735.0275111759984"/>
    <n v="8189.856921839998"/>
    <n v="5871.5064541320007"/>
  </r>
  <r>
    <x v="0"/>
    <x v="0"/>
    <x v="0"/>
    <s v="Road"/>
    <s v="Auto LPG "/>
    <m/>
    <s v="Emissions"/>
    <x v="3"/>
    <x v="28"/>
    <m/>
    <m/>
    <n v="2862.7604545320009"/>
    <n v="10501.666968804"/>
    <n v="19123.008710915998"/>
    <n v="18319.870961303997"/>
    <n v="26598.473312400001"/>
    <n v="26942.927848715997"/>
    <n v="26280.759797028"/>
    <n v="25607.950221611991"/>
    <n v="24597.683902704004"/>
    <n v="20349.009817091999"/>
  </r>
  <r>
    <x v="0"/>
    <x v="0"/>
    <x v="0"/>
    <s v="Road"/>
    <s v="Auto LPG "/>
    <m/>
    <s v="Emissions"/>
    <x v="3"/>
    <x v="29"/>
    <m/>
    <m/>
    <n v="0"/>
    <n v="0"/>
    <n v="0"/>
    <n v="0"/>
    <n v="0"/>
    <n v="0"/>
    <n v="0"/>
    <n v="0"/>
    <n v="0"/>
    <n v="0"/>
  </r>
  <r>
    <x v="0"/>
    <x v="0"/>
    <x v="0"/>
    <s v="Road"/>
    <s v="Auto LPG "/>
    <m/>
    <s v="Emissions"/>
    <x v="3"/>
    <x v="30"/>
    <m/>
    <m/>
    <n v="11646.873297047998"/>
    <n v="23878.992284796001"/>
    <n v="55645.114534547982"/>
    <n v="65847.30188823599"/>
    <n v="86721.80173377601"/>
    <n v="102669.1693731"/>
    <n v="119229.30887947198"/>
    <n v="122451.78485205602"/>
    <n v="105791.73241480799"/>
    <n v="94917.208103519995"/>
  </r>
  <r>
    <x v="0"/>
    <x v="0"/>
    <x v="0"/>
    <s v="Road"/>
    <s v="Auto LPG "/>
    <m/>
    <s v="Emissions"/>
    <x v="3"/>
    <x v="31"/>
    <m/>
    <m/>
    <n v="0"/>
    <n v="0"/>
    <n v="0"/>
    <n v="0"/>
    <n v="0"/>
    <n v="0"/>
    <n v="0"/>
    <n v="0"/>
    <n v="0"/>
    <n v="45348.281651771998"/>
  </r>
  <r>
    <x v="0"/>
    <x v="0"/>
    <x v="0"/>
    <s v="Road"/>
    <s v="Auto LPG "/>
    <m/>
    <s v="Emissions"/>
    <x v="3"/>
    <x v="32"/>
    <m/>
    <m/>
    <n v="0"/>
    <n v="0"/>
    <n v="0"/>
    <n v="0"/>
    <n v="0"/>
    <n v="0"/>
    <n v="0"/>
    <n v="0"/>
    <n v="0"/>
    <n v="0"/>
  </r>
  <r>
    <x v="0"/>
    <x v="0"/>
    <x v="0"/>
    <s v="Road"/>
    <s v="Auto LPG "/>
    <m/>
    <s v="Emissions"/>
    <x v="3"/>
    <x v="33"/>
    <m/>
    <m/>
    <n v="322.19576175600002"/>
    <n v="1727.7535236720007"/>
    <n v="3974.2279690080009"/>
    <n v="5012.0128413960001"/>
    <n v="15216.677627183999"/>
    <n v="19996.391189147995"/>
    <n v="20788.026030947996"/>
    <n v="22284.730425540001"/>
    <n v="17849.196976644002"/>
    <n v="13339.820805431997"/>
  </r>
  <r>
    <x v="0"/>
    <x v="0"/>
    <x v="0"/>
    <s v="Road"/>
    <s v="Auto LPG "/>
    <m/>
    <s v="Emissions"/>
    <x v="3"/>
    <x v="34"/>
    <m/>
    <m/>
    <n v="0"/>
    <n v="0"/>
    <n v="0"/>
    <n v="26.847741095999996"/>
    <n v="912.67073990400002"/>
    <n v="1636.1037817079996"/>
    <n v="2148.7340318400002"/>
    <n v="2167.6997274240002"/>
    <n v="1487.8161305040001"/>
    <n v="993.19871745599994"/>
  </r>
  <r>
    <x v="0"/>
    <x v="0"/>
    <x v="0"/>
    <s v="Road"/>
    <s v="Auto LPG "/>
    <m/>
    <s v="Emissions"/>
    <x v="3"/>
    <x v="35"/>
    <m/>
    <m/>
    <n v="3137.8621377839986"/>
    <n v="6177.6713244839975"/>
    <n v="8713.9900797839982"/>
    <n v="8762.4715202639982"/>
    <n v="23821.531105811999"/>
    <n v="50024.392814748004"/>
    <n v="55036.314181727997"/>
    <n v="47780.860796460001"/>
    <n v="43700.774059536008"/>
    <n v="36339.675346655997"/>
  </r>
  <r>
    <x v="0"/>
    <x v="0"/>
    <x v="0"/>
    <s v="Road"/>
    <s v="LDO"/>
    <m/>
    <s v="Emissions"/>
    <x v="3"/>
    <x v="0"/>
    <s v="Transport"/>
    <m/>
    <n v="0"/>
    <n v="0"/>
    <n v="0"/>
    <n v="0"/>
    <n v="0"/>
    <n v="0"/>
    <n v="0"/>
    <n v="0"/>
    <n v="0"/>
    <n v="0"/>
  </r>
  <r>
    <x v="0"/>
    <x v="0"/>
    <x v="0"/>
    <s v="Road"/>
    <s v="LDO"/>
    <m/>
    <s v="Emissions"/>
    <x v="3"/>
    <x v="1"/>
    <m/>
    <m/>
    <n v="0"/>
    <n v="0"/>
    <n v="0"/>
    <n v="0"/>
    <n v="0"/>
    <n v="0"/>
    <n v="0"/>
    <n v="0"/>
    <n v="0"/>
    <n v="0"/>
  </r>
  <r>
    <x v="0"/>
    <x v="0"/>
    <x v="0"/>
    <s v="Road"/>
    <s v="LDO"/>
    <m/>
    <s v="Emissions"/>
    <x v="3"/>
    <x v="2"/>
    <m/>
    <m/>
    <n v="0"/>
    <n v="0"/>
    <n v="0"/>
    <n v="0"/>
    <n v="0"/>
    <n v="0"/>
    <n v="0"/>
    <n v="0"/>
    <n v="0"/>
    <n v="0"/>
  </r>
  <r>
    <x v="0"/>
    <x v="0"/>
    <x v="0"/>
    <s v="Road"/>
    <s v="LDO"/>
    <m/>
    <s v="Emissions"/>
    <x v="3"/>
    <x v="3"/>
    <m/>
    <m/>
    <n v="0"/>
    <n v="0"/>
    <n v="0"/>
    <n v="0"/>
    <n v="0"/>
    <n v="0"/>
    <n v="0"/>
    <n v="0"/>
    <n v="0"/>
    <n v="0"/>
  </r>
  <r>
    <x v="0"/>
    <x v="0"/>
    <x v="0"/>
    <s v="Road"/>
    <s v="LDO"/>
    <m/>
    <s v="Emissions"/>
    <x v="3"/>
    <x v="4"/>
    <m/>
    <m/>
    <n v="0"/>
    <n v="0"/>
    <n v="0"/>
    <n v="0"/>
    <n v="0"/>
    <n v="0"/>
    <n v="0"/>
    <n v="0"/>
    <n v="0"/>
    <n v="0"/>
  </r>
  <r>
    <x v="0"/>
    <x v="0"/>
    <x v="0"/>
    <s v="Road"/>
    <s v="LDO"/>
    <m/>
    <s v="Emissions"/>
    <x v="3"/>
    <x v="5"/>
    <m/>
    <m/>
    <n v="0"/>
    <n v="0"/>
    <n v="0"/>
    <n v="0"/>
    <n v="0"/>
    <n v="0"/>
    <n v="0"/>
    <n v="0"/>
    <n v="0"/>
    <n v="0"/>
  </r>
  <r>
    <x v="0"/>
    <x v="0"/>
    <x v="0"/>
    <s v="Road"/>
    <s v="LDO"/>
    <m/>
    <s v="Emissions"/>
    <x v="3"/>
    <x v="6"/>
    <m/>
    <m/>
    <n v="0"/>
    <n v="0"/>
    <n v="0"/>
    <n v="0"/>
    <n v="0"/>
    <n v="0"/>
    <n v="0"/>
    <n v="0"/>
    <n v="0"/>
    <n v="0"/>
  </r>
  <r>
    <x v="0"/>
    <x v="0"/>
    <x v="0"/>
    <s v="Road"/>
    <s v="LDO"/>
    <m/>
    <s v="Emissions"/>
    <x v="3"/>
    <x v="7"/>
    <m/>
    <m/>
    <n v="0"/>
    <n v="0"/>
    <n v="0"/>
    <n v="0"/>
    <n v="0"/>
    <n v="0"/>
    <n v="0"/>
    <n v="0"/>
    <n v="0"/>
    <n v="0"/>
  </r>
  <r>
    <x v="0"/>
    <x v="0"/>
    <x v="0"/>
    <s v="Road"/>
    <s v="LDO"/>
    <m/>
    <s v="Emissions"/>
    <x v="3"/>
    <x v="8"/>
    <m/>
    <m/>
    <n v="0"/>
    <n v="0"/>
    <n v="0"/>
    <n v="0"/>
    <n v="0"/>
    <n v="0"/>
    <n v="0"/>
    <n v="0"/>
    <n v="0"/>
    <n v="0"/>
  </r>
  <r>
    <x v="0"/>
    <x v="0"/>
    <x v="0"/>
    <s v="Road"/>
    <s v="LDO"/>
    <m/>
    <s v="Emissions"/>
    <x v="3"/>
    <x v="9"/>
    <m/>
    <m/>
    <n v="0"/>
    <n v="0"/>
    <n v="0"/>
    <n v="0"/>
    <n v="0"/>
    <n v="0"/>
    <n v="0"/>
    <n v="0"/>
    <n v="0"/>
    <n v="0"/>
  </r>
  <r>
    <x v="0"/>
    <x v="0"/>
    <x v="0"/>
    <s v="Road"/>
    <s v="LDO"/>
    <m/>
    <s v="Emissions"/>
    <x v="3"/>
    <x v="10"/>
    <m/>
    <m/>
    <n v="0"/>
    <n v="0"/>
    <n v="0"/>
    <n v="0"/>
    <n v="0"/>
    <n v="0"/>
    <n v="0"/>
    <n v="0"/>
    <n v="0"/>
    <n v="0"/>
  </r>
  <r>
    <x v="0"/>
    <x v="0"/>
    <x v="0"/>
    <s v="Road"/>
    <s v="LDO"/>
    <m/>
    <s v="Emissions"/>
    <x v="3"/>
    <x v="11"/>
    <m/>
    <m/>
    <n v="0"/>
    <n v="0"/>
    <n v="0"/>
    <n v="0"/>
    <n v="0"/>
    <n v="0"/>
    <n v="0"/>
    <n v="0"/>
    <n v="0"/>
    <n v="0"/>
  </r>
  <r>
    <x v="0"/>
    <x v="0"/>
    <x v="0"/>
    <s v="Road"/>
    <s v="LDO"/>
    <m/>
    <s v="Emissions"/>
    <x v="3"/>
    <x v="12"/>
    <m/>
    <m/>
    <n v="0"/>
    <n v="0"/>
    <n v="0"/>
    <n v="0"/>
    <n v="0"/>
    <n v="0"/>
    <n v="0"/>
    <n v="0"/>
    <n v="0"/>
    <n v="0"/>
  </r>
  <r>
    <x v="0"/>
    <x v="0"/>
    <x v="0"/>
    <s v="Road"/>
    <s v="LDO"/>
    <m/>
    <s v="Emissions"/>
    <x v="3"/>
    <x v="13"/>
    <m/>
    <m/>
    <n v="0"/>
    <n v="0"/>
    <n v="0"/>
    <n v="0"/>
    <n v="0"/>
    <n v="0"/>
    <n v="0"/>
    <n v="0"/>
    <n v="0"/>
    <n v="0"/>
  </r>
  <r>
    <x v="0"/>
    <x v="0"/>
    <x v="0"/>
    <s v="Road"/>
    <s v="LDO"/>
    <m/>
    <s v="Emissions"/>
    <x v="3"/>
    <x v="14"/>
    <m/>
    <m/>
    <n v="0"/>
    <n v="0"/>
    <n v="0"/>
    <n v="0"/>
    <n v="0"/>
    <n v="0"/>
    <n v="0"/>
    <n v="0"/>
    <n v="0"/>
    <n v="0"/>
  </r>
  <r>
    <x v="0"/>
    <x v="0"/>
    <x v="0"/>
    <s v="Road"/>
    <s v="LDO"/>
    <m/>
    <s v="Emissions"/>
    <x v="3"/>
    <x v="15"/>
    <m/>
    <m/>
    <n v="0"/>
    <n v="0"/>
    <n v="0"/>
    <n v="0"/>
    <n v="0"/>
    <n v="0"/>
    <n v="0"/>
    <n v="0"/>
    <n v="0"/>
    <n v="0"/>
  </r>
  <r>
    <x v="0"/>
    <x v="0"/>
    <x v="0"/>
    <s v="Road"/>
    <s v="LDO"/>
    <m/>
    <s v="Emissions"/>
    <x v="3"/>
    <x v="16"/>
    <m/>
    <m/>
    <n v="0"/>
    <n v="0"/>
    <n v="0"/>
    <n v="0"/>
    <n v="0"/>
    <n v="0"/>
    <n v="0"/>
    <n v="0"/>
    <n v="0"/>
    <n v="0"/>
  </r>
  <r>
    <x v="0"/>
    <x v="0"/>
    <x v="0"/>
    <s v="Road"/>
    <s v="LDO"/>
    <m/>
    <s v="Emissions"/>
    <x v="3"/>
    <x v="17"/>
    <m/>
    <m/>
    <n v="0"/>
    <n v="0"/>
    <n v="0"/>
    <n v="0"/>
    <n v="0"/>
    <n v="0"/>
    <n v="0"/>
    <n v="0"/>
    <n v="0"/>
    <n v="0"/>
  </r>
  <r>
    <x v="0"/>
    <x v="0"/>
    <x v="0"/>
    <s v="Road"/>
    <s v="LDO"/>
    <m/>
    <s v="Emissions"/>
    <x v="3"/>
    <x v="18"/>
    <m/>
    <m/>
    <n v="0"/>
    <n v="0"/>
    <n v="0"/>
    <n v="0"/>
    <n v="0"/>
    <n v="0"/>
    <n v="0"/>
    <n v="0"/>
    <n v="0"/>
    <n v="0"/>
  </r>
  <r>
    <x v="0"/>
    <x v="0"/>
    <x v="0"/>
    <s v="Road"/>
    <s v="LDO"/>
    <m/>
    <s v="Emissions"/>
    <x v="3"/>
    <x v="19"/>
    <m/>
    <m/>
    <n v="0"/>
    <n v="0"/>
    <n v="0"/>
    <n v="0"/>
    <n v="0"/>
    <n v="0"/>
    <n v="0"/>
    <n v="0"/>
    <n v="0"/>
    <n v="0"/>
  </r>
  <r>
    <x v="0"/>
    <x v="0"/>
    <x v="0"/>
    <s v="Road"/>
    <s v="LDO"/>
    <m/>
    <s v="Emissions"/>
    <x v="3"/>
    <x v="20"/>
    <m/>
    <m/>
    <n v="0"/>
    <n v="0"/>
    <n v="0"/>
    <n v="0"/>
    <n v="0"/>
    <n v="0"/>
    <n v="0"/>
    <n v="0"/>
    <n v="0"/>
    <n v="0"/>
  </r>
  <r>
    <x v="0"/>
    <x v="0"/>
    <x v="0"/>
    <s v="Road"/>
    <s v="LDO"/>
    <m/>
    <s v="Emissions"/>
    <x v="3"/>
    <x v="21"/>
    <m/>
    <m/>
    <n v="0"/>
    <n v="0"/>
    <n v="0"/>
    <n v="0"/>
    <n v="0"/>
    <n v="0"/>
    <n v="0"/>
    <n v="0"/>
    <n v="0"/>
    <n v="0"/>
  </r>
  <r>
    <x v="0"/>
    <x v="0"/>
    <x v="0"/>
    <s v="Road"/>
    <s v="LDO"/>
    <m/>
    <s v="Emissions"/>
    <x v="3"/>
    <x v="22"/>
    <m/>
    <m/>
    <n v="0"/>
    <n v="0"/>
    <n v="0"/>
    <n v="0"/>
    <n v="0"/>
    <n v="0"/>
    <n v="0"/>
    <n v="0"/>
    <n v="0"/>
    <n v="0"/>
  </r>
  <r>
    <x v="0"/>
    <x v="0"/>
    <x v="0"/>
    <s v="Road"/>
    <s v="LDO"/>
    <m/>
    <s v="Emissions"/>
    <x v="3"/>
    <x v="23"/>
    <m/>
    <m/>
    <n v="0"/>
    <n v="0"/>
    <n v="0"/>
    <n v="0"/>
    <n v="0"/>
    <n v="0"/>
    <n v="0"/>
    <n v="0"/>
    <n v="0"/>
    <n v="0"/>
  </r>
  <r>
    <x v="0"/>
    <x v="0"/>
    <x v="0"/>
    <s v="Road"/>
    <s v="LDO"/>
    <m/>
    <s v="Emissions"/>
    <x v="3"/>
    <x v="24"/>
    <m/>
    <m/>
    <n v="0"/>
    <n v="0"/>
    <n v="0"/>
    <n v="0"/>
    <n v="0"/>
    <n v="0"/>
    <n v="0"/>
    <n v="0"/>
    <n v="0"/>
    <n v="0"/>
  </r>
  <r>
    <x v="0"/>
    <x v="0"/>
    <x v="0"/>
    <s v="Road"/>
    <s v="LDO"/>
    <m/>
    <s v="Emissions"/>
    <x v="3"/>
    <x v="25"/>
    <m/>
    <m/>
    <n v="0"/>
    <n v="0"/>
    <n v="0"/>
    <n v="0"/>
    <n v="0"/>
    <n v="0"/>
    <n v="0"/>
    <n v="0"/>
    <n v="0"/>
    <n v="0"/>
  </r>
  <r>
    <x v="0"/>
    <x v="0"/>
    <x v="0"/>
    <s v="Road"/>
    <s v="LDO"/>
    <m/>
    <s v="Emissions"/>
    <x v="3"/>
    <x v="26"/>
    <m/>
    <m/>
    <n v="0"/>
    <n v="0"/>
    <n v="0"/>
    <n v="0"/>
    <n v="0"/>
    <n v="0"/>
    <n v="0"/>
    <n v="0"/>
    <n v="0"/>
    <n v="0"/>
  </r>
  <r>
    <x v="0"/>
    <x v="0"/>
    <x v="0"/>
    <s v="Road"/>
    <s v="LDO"/>
    <m/>
    <s v="Emissions"/>
    <x v="3"/>
    <x v="27"/>
    <m/>
    <m/>
    <n v="0"/>
    <n v="0"/>
    <n v="0"/>
    <n v="0"/>
    <n v="0"/>
    <n v="0"/>
    <n v="0"/>
    <n v="0"/>
    <n v="0"/>
    <n v="0"/>
  </r>
  <r>
    <x v="0"/>
    <x v="0"/>
    <x v="0"/>
    <s v="Road"/>
    <s v="LDO"/>
    <m/>
    <s v="Emissions"/>
    <x v="3"/>
    <x v="28"/>
    <m/>
    <m/>
    <n v="0"/>
    <n v="0"/>
    <n v="0"/>
    <n v="0"/>
    <n v="0"/>
    <n v="0"/>
    <n v="20.493290879999993"/>
    <n v="60.118458239999995"/>
    <n v="1587.9137145599998"/>
    <n v="5840.87620032"/>
  </r>
  <r>
    <x v="0"/>
    <x v="0"/>
    <x v="0"/>
    <s v="Road"/>
    <s v="LDO"/>
    <m/>
    <s v="Emissions"/>
    <x v="3"/>
    <x v="29"/>
    <m/>
    <m/>
    <n v="0"/>
    <n v="0"/>
    <n v="0"/>
    <n v="0"/>
    <n v="0"/>
    <n v="0"/>
    <n v="0"/>
    <n v="0"/>
    <n v="0"/>
    <n v="0"/>
  </r>
  <r>
    <x v="0"/>
    <x v="0"/>
    <x v="0"/>
    <s v="Road"/>
    <s v="LDO"/>
    <m/>
    <s v="Emissions"/>
    <x v="3"/>
    <x v="30"/>
    <m/>
    <m/>
    <n v="0"/>
    <n v="0"/>
    <n v="0"/>
    <n v="0"/>
    <n v="0"/>
    <n v="0"/>
    <n v="0"/>
    <n v="0"/>
    <n v="0"/>
    <n v="0"/>
  </r>
  <r>
    <x v="0"/>
    <x v="0"/>
    <x v="0"/>
    <s v="Road"/>
    <s v="LDO"/>
    <m/>
    <s v="Emissions"/>
    <x v="3"/>
    <x v="31"/>
    <m/>
    <m/>
    <n v="0"/>
    <n v="0"/>
    <n v="0"/>
    <n v="0"/>
    <n v="0"/>
    <n v="0"/>
    <n v="0"/>
    <n v="0"/>
    <n v="0"/>
    <n v="0"/>
  </r>
  <r>
    <x v="0"/>
    <x v="0"/>
    <x v="0"/>
    <s v="Road"/>
    <s v="LDO"/>
    <m/>
    <s v="Emissions"/>
    <x v="3"/>
    <x v="32"/>
    <m/>
    <m/>
    <n v="0"/>
    <n v="0"/>
    <n v="0"/>
    <n v="0"/>
    <n v="0"/>
    <n v="0"/>
    <n v="0"/>
    <n v="0"/>
    <n v="0"/>
    <n v="0"/>
  </r>
  <r>
    <x v="0"/>
    <x v="0"/>
    <x v="0"/>
    <s v="Road"/>
    <s v="LDO"/>
    <m/>
    <s v="Emissions"/>
    <x v="3"/>
    <x v="33"/>
    <m/>
    <m/>
    <n v="0"/>
    <n v="0"/>
    <n v="0"/>
    <n v="0"/>
    <n v="0"/>
    <n v="0"/>
    <n v="0"/>
    <n v="0"/>
    <n v="0"/>
    <n v="0"/>
  </r>
  <r>
    <x v="0"/>
    <x v="0"/>
    <x v="0"/>
    <s v="Road"/>
    <s v="LDO"/>
    <m/>
    <s v="Emissions"/>
    <x v="3"/>
    <x v="34"/>
    <m/>
    <m/>
    <n v="0"/>
    <n v="0"/>
    <n v="0"/>
    <n v="0"/>
    <n v="0"/>
    <n v="0"/>
    <n v="0"/>
    <n v="0"/>
    <n v="0"/>
    <n v="0"/>
  </r>
  <r>
    <x v="0"/>
    <x v="0"/>
    <x v="0"/>
    <s v="Road"/>
    <s v="LDO"/>
    <m/>
    <s v="Emissions"/>
    <x v="3"/>
    <x v="35"/>
    <m/>
    <m/>
    <n v="0"/>
    <n v="0"/>
    <n v="0"/>
    <n v="0"/>
    <n v="0"/>
    <n v="0"/>
    <n v="0"/>
    <n v="0"/>
    <n v="0"/>
    <n v="0"/>
  </r>
  <r>
    <x v="0"/>
    <x v="0"/>
    <x v="0"/>
    <s v="Road"/>
    <s v="Furnace Oil"/>
    <m/>
    <s v="Emissions"/>
    <x v="3"/>
    <x v="0"/>
    <s v="Transport"/>
    <m/>
    <n v="0"/>
    <n v="0"/>
    <n v="0"/>
    <n v="0"/>
    <n v="0"/>
    <n v="0"/>
    <n v="0"/>
    <n v="0"/>
    <n v="0"/>
    <n v="0"/>
  </r>
  <r>
    <x v="0"/>
    <x v="0"/>
    <x v="0"/>
    <s v="Road"/>
    <s v="Furnace Oil"/>
    <m/>
    <s v="Emissions"/>
    <x v="3"/>
    <x v="1"/>
    <m/>
    <m/>
    <n v="0"/>
    <n v="0"/>
    <n v="0"/>
    <n v="0"/>
    <n v="0"/>
    <n v="0"/>
    <n v="0"/>
    <n v="0"/>
    <n v="0"/>
    <n v="0"/>
  </r>
  <r>
    <x v="0"/>
    <x v="0"/>
    <x v="0"/>
    <s v="Road"/>
    <s v="Furnace Oil"/>
    <m/>
    <s v="Emissions"/>
    <x v="3"/>
    <x v="2"/>
    <m/>
    <m/>
    <n v="0"/>
    <n v="0"/>
    <n v="0"/>
    <n v="0"/>
    <n v="0"/>
    <n v="0"/>
    <n v="0"/>
    <n v="0"/>
    <n v="0"/>
    <n v="0"/>
  </r>
  <r>
    <x v="0"/>
    <x v="0"/>
    <x v="0"/>
    <s v="Road"/>
    <s v="Furnace Oil"/>
    <m/>
    <s v="Emissions"/>
    <x v="3"/>
    <x v="3"/>
    <m/>
    <m/>
    <n v="0"/>
    <n v="0"/>
    <n v="0"/>
    <n v="0"/>
    <n v="0"/>
    <n v="0"/>
    <n v="0"/>
    <n v="0"/>
    <n v="0"/>
    <n v="0"/>
  </r>
  <r>
    <x v="0"/>
    <x v="0"/>
    <x v="0"/>
    <s v="Road"/>
    <s v="Furnace Oil"/>
    <m/>
    <s v="Emissions"/>
    <x v="3"/>
    <x v="4"/>
    <m/>
    <m/>
    <n v="0"/>
    <n v="0"/>
    <n v="0"/>
    <n v="0"/>
    <n v="0"/>
    <n v="0"/>
    <n v="0"/>
    <n v="0"/>
    <n v="0"/>
    <n v="0"/>
  </r>
  <r>
    <x v="0"/>
    <x v="0"/>
    <x v="0"/>
    <s v="Road"/>
    <s v="Furnace Oil"/>
    <m/>
    <s v="Emissions"/>
    <x v="3"/>
    <x v="5"/>
    <m/>
    <m/>
    <n v="0"/>
    <n v="0"/>
    <n v="0"/>
    <n v="0"/>
    <n v="0"/>
    <n v="0"/>
    <n v="0"/>
    <n v="0"/>
    <n v="0"/>
    <n v="0"/>
  </r>
  <r>
    <x v="0"/>
    <x v="0"/>
    <x v="0"/>
    <s v="Road"/>
    <s v="Furnace Oil"/>
    <m/>
    <s v="Emissions"/>
    <x v="3"/>
    <x v="6"/>
    <m/>
    <m/>
    <n v="0"/>
    <n v="0"/>
    <n v="0"/>
    <n v="0"/>
    <n v="0"/>
    <n v="0"/>
    <n v="0"/>
    <n v="0"/>
    <n v="0"/>
    <n v="0"/>
  </r>
  <r>
    <x v="0"/>
    <x v="0"/>
    <x v="0"/>
    <s v="Road"/>
    <s v="Furnace Oil"/>
    <m/>
    <s v="Emissions"/>
    <x v="3"/>
    <x v="7"/>
    <m/>
    <m/>
    <n v="0"/>
    <n v="0"/>
    <n v="0"/>
    <n v="0"/>
    <n v="0"/>
    <n v="0"/>
    <n v="0"/>
    <n v="0"/>
    <n v="0"/>
    <n v="0"/>
  </r>
  <r>
    <x v="0"/>
    <x v="0"/>
    <x v="0"/>
    <s v="Road"/>
    <s v="Furnace Oil"/>
    <m/>
    <s v="Emissions"/>
    <x v="3"/>
    <x v="8"/>
    <m/>
    <m/>
    <n v="0"/>
    <n v="0"/>
    <n v="0"/>
    <n v="0"/>
    <n v="0"/>
    <n v="0"/>
    <n v="0"/>
    <n v="0"/>
    <n v="0"/>
    <n v="0"/>
  </r>
  <r>
    <x v="0"/>
    <x v="0"/>
    <x v="0"/>
    <s v="Road"/>
    <s v="Furnace Oil"/>
    <m/>
    <s v="Emissions"/>
    <x v="3"/>
    <x v="9"/>
    <m/>
    <m/>
    <n v="0"/>
    <n v="0"/>
    <n v="0"/>
    <n v="0"/>
    <n v="0"/>
    <n v="0"/>
    <n v="0"/>
    <n v="0"/>
    <n v="0"/>
    <n v="0"/>
  </r>
  <r>
    <x v="0"/>
    <x v="0"/>
    <x v="0"/>
    <s v="Road"/>
    <s v="Furnace Oil"/>
    <m/>
    <s v="Emissions"/>
    <x v="3"/>
    <x v="10"/>
    <m/>
    <m/>
    <n v="0"/>
    <n v="0"/>
    <n v="0"/>
    <n v="0"/>
    <n v="0"/>
    <n v="0"/>
    <n v="0"/>
    <n v="0"/>
    <n v="0"/>
    <n v="0"/>
  </r>
  <r>
    <x v="0"/>
    <x v="0"/>
    <x v="0"/>
    <s v="Road"/>
    <s v="Furnace Oil"/>
    <m/>
    <s v="Emissions"/>
    <x v="3"/>
    <x v="11"/>
    <m/>
    <m/>
    <n v="0"/>
    <n v="0"/>
    <n v="128376.1904979411"/>
    <n v="120179.53556604352"/>
    <n v="26044.646296232855"/>
    <n v="196.08221905057499"/>
    <n v="37.713820351350002"/>
    <n v="0"/>
    <n v="0"/>
    <n v="0"/>
  </r>
  <r>
    <x v="0"/>
    <x v="0"/>
    <x v="0"/>
    <s v="Road"/>
    <s v="Furnace Oil"/>
    <m/>
    <s v="Emissions"/>
    <x v="3"/>
    <x v="12"/>
    <m/>
    <m/>
    <n v="0"/>
    <n v="0"/>
    <n v="0"/>
    <n v="0"/>
    <n v="0"/>
    <n v="0"/>
    <n v="0"/>
    <n v="0"/>
    <n v="0"/>
    <n v="0"/>
  </r>
  <r>
    <x v="0"/>
    <x v="0"/>
    <x v="0"/>
    <s v="Road"/>
    <s v="Furnace Oil"/>
    <m/>
    <s v="Emissions"/>
    <x v="3"/>
    <x v="13"/>
    <m/>
    <m/>
    <n v="0"/>
    <n v="0"/>
    <n v="0"/>
    <n v="0"/>
    <n v="0"/>
    <n v="0"/>
    <n v="0"/>
    <n v="0"/>
    <n v="0"/>
    <n v="0"/>
  </r>
  <r>
    <x v="0"/>
    <x v="0"/>
    <x v="0"/>
    <s v="Road"/>
    <s v="Furnace Oil"/>
    <m/>
    <s v="Emissions"/>
    <x v="3"/>
    <x v="14"/>
    <m/>
    <m/>
    <n v="0"/>
    <n v="0"/>
    <n v="0"/>
    <n v="0"/>
    <n v="0"/>
    <n v="0"/>
    <n v="0"/>
    <n v="0"/>
    <n v="0"/>
    <n v="0"/>
  </r>
  <r>
    <x v="0"/>
    <x v="0"/>
    <x v="0"/>
    <s v="Road"/>
    <s v="Furnace Oil"/>
    <m/>
    <s v="Emissions"/>
    <x v="3"/>
    <x v="15"/>
    <m/>
    <m/>
    <n v="0"/>
    <n v="0"/>
    <n v="0"/>
    <n v="0"/>
    <n v="0"/>
    <n v="0"/>
    <n v="0"/>
    <n v="0"/>
    <n v="0"/>
    <n v="0"/>
  </r>
  <r>
    <x v="0"/>
    <x v="0"/>
    <x v="0"/>
    <s v="Road"/>
    <s v="Furnace Oil"/>
    <m/>
    <s v="Emissions"/>
    <x v="3"/>
    <x v="16"/>
    <m/>
    <m/>
    <n v="0"/>
    <n v="0"/>
    <n v="0"/>
    <n v="0"/>
    <n v="0"/>
    <n v="0"/>
    <n v="0"/>
    <n v="0"/>
    <n v="874.63451761042495"/>
    <n v="2290.7596052055001"/>
  </r>
  <r>
    <x v="0"/>
    <x v="0"/>
    <x v="0"/>
    <s v="Road"/>
    <s v="Furnace Oil"/>
    <m/>
    <s v="Emissions"/>
    <x v="3"/>
    <x v="17"/>
    <m/>
    <m/>
    <n v="0"/>
    <n v="0"/>
    <n v="0"/>
    <n v="0"/>
    <n v="0"/>
    <n v="0"/>
    <n v="0"/>
    <n v="0"/>
    <n v="0"/>
    <n v="0"/>
  </r>
  <r>
    <x v="0"/>
    <x v="0"/>
    <x v="0"/>
    <s v="Road"/>
    <s v="Furnace Oil"/>
    <m/>
    <s v="Emissions"/>
    <x v="3"/>
    <x v="18"/>
    <m/>
    <m/>
    <n v="0"/>
    <n v="0"/>
    <n v="0"/>
    <n v="0"/>
    <n v="0"/>
    <n v="0"/>
    <n v="0"/>
    <n v="0"/>
    <n v="0"/>
    <n v="0"/>
  </r>
  <r>
    <x v="0"/>
    <x v="0"/>
    <x v="0"/>
    <s v="Road"/>
    <s v="Furnace Oil"/>
    <m/>
    <s v="Emissions"/>
    <x v="3"/>
    <x v="19"/>
    <m/>
    <m/>
    <n v="0"/>
    <n v="0"/>
    <n v="0"/>
    <n v="0"/>
    <n v="0"/>
    <n v="0"/>
    <n v="0"/>
    <n v="0"/>
    <n v="0"/>
    <n v="0"/>
  </r>
  <r>
    <x v="0"/>
    <x v="0"/>
    <x v="0"/>
    <s v="Road"/>
    <s v="Furnace Oil"/>
    <m/>
    <s v="Emissions"/>
    <x v="3"/>
    <x v="20"/>
    <m/>
    <m/>
    <n v="0"/>
    <n v="0"/>
    <n v="0"/>
    <n v="782.95576234589998"/>
    <n v="260.98525411529999"/>
    <n v="0"/>
    <n v="0"/>
    <n v="0"/>
    <n v="0"/>
    <n v="0"/>
  </r>
  <r>
    <x v="0"/>
    <x v="0"/>
    <x v="0"/>
    <s v="Road"/>
    <s v="Furnace Oil"/>
    <m/>
    <s v="Emissions"/>
    <x v="3"/>
    <x v="21"/>
    <m/>
    <m/>
    <n v="0"/>
    <n v="0"/>
    <n v="0"/>
    <n v="0"/>
    <n v="0"/>
    <n v="0"/>
    <n v="0"/>
    <n v="0"/>
    <n v="0"/>
    <n v="0"/>
  </r>
  <r>
    <x v="0"/>
    <x v="0"/>
    <x v="0"/>
    <s v="Road"/>
    <s v="Furnace Oil"/>
    <m/>
    <s v="Emissions"/>
    <x v="3"/>
    <x v="22"/>
    <m/>
    <m/>
    <n v="0"/>
    <n v="0"/>
    <n v="0"/>
    <n v="0"/>
    <n v="0"/>
    <n v="0"/>
    <n v="0"/>
    <n v="0"/>
    <n v="0"/>
    <n v="0"/>
  </r>
  <r>
    <x v="0"/>
    <x v="0"/>
    <x v="0"/>
    <s v="Road"/>
    <s v="Furnace Oil"/>
    <m/>
    <s v="Emissions"/>
    <x v="3"/>
    <x v="23"/>
    <m/>
    <m/>
    <n v="0"/>
    <n v="0"/>
    <n v="0"/>
    <n v="0"/>
    <n v="0"/>
    <n v="0"/>
    <n v="0"/>
    <n v="0"/>
    <n v="0"/>
    <n v="0"/>
  </r>
  <r>
    <x v="0"/>
    <x v="0"/>
    <x v="0"/>
    <s v="Road"/>
    <s v="Furnace Oil"/>
    <m/>
    <s v="Emissions"/>
    <x v="3"/>
    <x v="24"/>
    <m/>
    <m/>
    <n v="0"/>
    <n v="0"/>
    <n v="0"/>
    <n v="0"/>
    <n v="0"/>
    <n v="0"/>
    <n v="0"/>
    <n v="0"/>
    <n v="0"/>
    <n v="0"/>
  </r>
  <r>
    <x v="0"/>
    <x v="0"/>
    <x v="0"/>
    <s v="Road"/>
    <s v="Furnace Oil"/>
    <m/>
    <s v="Emissions"/>
    <x v="3"/>
    <x v="25"/>
    <m/>
    <m/>
    <n v="0"/>
    <n v="0"/>
    <n v="0"/>
    <n v="0"/>
    <n v="0"/>
    <n v="0"/>
    <n v="0"/>
    <n v="0"/>
    <n v="0"/>
    <n v="0"/>
  </r>
  <r>
    <x v="0"/>
    <x v="0"/>
    <x v="0"/>
    <s v="Road"/>
    <s v="Furnace Oil"/>
    <m/>
    <s v="Emissions"/>
    <x v="3"/>
    <x v="26"/>
    <m/>
    <m/>
    <n v="0"/>
    <n v="0"/>
    <n v="0"/>
    <n v="0"/>
    <n v="0"/>
    <n v="0"/>
    <n v="0"/>
    <n v="0"/>
    <n v="0"/>
    <n v="0"/>
  </r>
  <r>
    <x v="0"/>
    <x v="0"/>
    <x v="0"/>
    <s v="Road"/>
    <s v="Furnace Oil"/>
    <m/>
    <s v="Emissions"/>
    <x v="3"/>
    <x v="27"/>
    <m/>
    <m/>
    <n v="0"/>
    <n v="0"/>
    <n v="0"/>
    <n v="0"/>
    <n v="0"/>
    <n v="0"/>
    <n v="0"/>
    <n v="0"/>
    <n v="0"/>
    <n v="0"/>
  </r>
  <r>
    <x v="0"/>
    <x v="0"/>
    <x v="0"/>
    <s v="Road"/>
    <s v="Furnace Oil"/>
    <m/>
    <s v="Emissions"/>
    <x v="3"/>
    <x v="28"/>
    <m/>
    <m/>
    <n v="0"/>
    <n v="0"/>
    <n v="0"/>
    <n v="0"/>
    <n v="0"/>
    <n v="0"/>
    <n v="1122.6610097059499"/>
    <n v="3343.6102581667492"/>
    <n v="14330.471555185502"/>
    <n v="26252.93050432553"/>
  </r>
  <r>
    <x v="0"/>
    <x v="0"/>
    <x v="0"/>
    <s v="Road"/>
    <s v="Furnace Oil"/>
    <m/>
    <s v="Emissions"/>
    <x v="3"/>
    <x v="29"/>
    <m/>
    <m/>
    <n v="0"/>
    <n v="0"/>
    <n v="0"/>
    <n v="0"/>
    <n v="0"/>
    <n v="0"/>
    <n v="0"/>
    <n v="0"/>
    <n v="0"/>
    <n v="0"/>
  </r>
  <r>
    <x v="0"/>
    <x v="0"/>
    <x v="0"/>
    <s v="Road"/>
    <s v="Furnace Oil"/>
    <m/>
    <s v="Emissions"/>
    <x v="3"/>
    <x v="30"/>
    <m/>
    <m/>
    <n v="0"/>
    <n v="0"/>
    <n v="0"/>
    <n v="0"/>
    <n v="0"/>
    <n v="0"/>
    <n v="0"/>
    <n v="0"/>
    <n v="0"/>
    <n v="0"/>
  </r>
  <r>
    <x v="0"/>
    <x v="0"/>
    <x v="0"/>
    <s v="Road"/>
    <s v="Furnace Oil"/>
    <m/>
    <s v="Emissions"/>
    <x v="3"/>
    <x v="31"/>
    <m/>
    <m/>
    <n v="0"/>
    <n v="0"/>
    <n v="0"/>
    <n v="0"/>
    <n v="0"/>
    <n v="0"/>
    <n v="0"/>
    <n v="0"/>
    <n v="0"/>
    <n v="0"/>
  </r>
  <r>
    <x v="0"/>
    <x v="0"/>
    <x v="0"/>
    <s v="Road"/>
    <s v="Furnace Oil"/>
    <m/>
    <s v="Emissions"/>
    <x v="3"/>
    <x v="32"/>
    <m/>
    <m/>
    <n v="0"/>
    <n v="0"/>
    <n v="0"/>
    <n v="0"/>
    <n v="0"/>
    <n v="0"/>
    <n v="0"/>
    <n v="0"/>
    <n v="0"/>
    <n v="0"/>
  </r>
  <r>
    <x v="0"/>
    <x v="0"/>
    <x v="0"/>
    <s v="Road"/>
    <s v="Furnace Oil"/>
    <m/>
    <s v="Emissions"/>
    <x v="3"/>
    <x v="33"/>
    <m/>
    <m/>
    <n v="0"/>
    <n v="0"/>
    <n v="0"/>
    <n v="0"/>
    <n v="0"/>
    <n v="0"/>
    <n v="0"/>
    <n v="0"/>
    <n v="180.71270599882502"/>
    <n v="60.237568666274989"/>
  </r>
  <r>
    <x v="0"/>
    <x v="0"/>
    <x v="0"/>
    <s v="Road"/>
    <s v="Furnace Oil"/>
    <m/>
    <s v="Emissions"/>
    <x v="3"/>
    <x v="34"/>
    <m/>
    <m/>
    <n v="0"/>
    <n v="0"/>
    <n v="0"/>
    <n v="0"/>
    <n v="0"/>
    <n v="0"/>
    <n v="0"/>
    <n v="0"/>
    <n v="0"/>
    <n v="0"/>
  </r>
  <r>
    <x v="0"/>
    <x v="0"/>
    <x v="0"/>
    <s v="Road"/>
    <s v="Furnace Oil"/>
    <m/>
    <s v="Emissions"/>
    <x v="3"/>
    <x v="35"/>
    <m/>
    <m/>
    <n v="0"/>
    <n v="0"/>
    <n v="0"/>
    <n v="314.310442799925"/>
    <n v="374.16572408572495"/>
    <n v="197.55675608954999"/>
    <n v="482.68072765769995"/>
    <n v="350.4873118461"/>
    <n v="67.188957564300011"/>
    <n v="0"/>
  </r>
  <r>
    <x v="0"/>
    <x v="0"/>
    <x v="0"/>
    <s v="Road"/>
    <s v="HSDO - Retail"/>
    <m/>
    <s v="Emissions"/>
    <x v="3"/>
    <x v="0"/>
    <s v="Transport"/>
    <m/>
    <n v="6645059.5458115935"/>
    <n v="7720274.5468172943"/>
    <n v="8875717.2921669576"/>
    <n v="9939497.7655840293"/>
    <n v="10632546.537790483"/>
    <n v="11371046.746981412"/>
    <n v="12400020.25705722"/>
    <n v="13104542.547353882"/>
    <n v="13317627.339844581"/>
    <n v="8947960.8988755848"/>
  </r>
  <r>
    <x v="0"/>
    <x v="0"/>
    <x v="0"/>
    <s v="Road"/>
    <s v="HSDO - Retail"/>
    <m/>
    <s v="Emissions"/>
    <x v="3"/>
    <x v="1"/>
    <m/>
    <m/>
    <n v="139722.81690720553"/>
    <n v="158616.79122874344"/>
    <n v="169169.5239959746"/>
    <n v="170113.39266894868"/>
    <n v="171899.26743215419"/>
    <n v="177212.94812458055"/>
    <n v="174713.27222786925"/>
    <n v="177499.87968953277"/>
    <n v="226765.80705657261"/>
    <n v="243115.91151155526"/>
  </r>
  <r>
    <x v="0"/>
    <x v="0"/>
    <x v="0"/>
    <s v="Road"/>
    <s v="HSDO - Retail"/>
    <m/>
    <s v="Emissions"/>
    <x v="3"/>
    <x v="2"/>
    <m/>
    <m/>
    <n v="84660.074790547049"/>
    <n v="94347.846380930976"/>
    <n v="95531.095130077185"/>
    <n v="104884.53783238285"/>
    <n v="131214.18995162827"/>
    <n v="150411.15352087771"/>
    <n v="166704.68764857313"/>
    <n v="180476.72026648995"/>
    <n v="213619.55890617354"/>
    <n v="224498.72681013937"/>
  </r>
  <r>
    <x v="0"/>
    <x v="0"/>
    <x v="0"/>
    <s v="Road"/>
    <s v="HSDO - Retail"/>
    <m/>
    <s v="Emissions"/>
    <x v="3"/>
    <x v="3"/>
    <m/>
    <m/>
    <n v="899531.87585962459"/>
    <n v="992920.45003330091"/>
    <n v="995654.98921411787"/>
    <n v="1084544.937883093"/>
    <n v="1244801.7035210025"/>
    <n v="1386569.1332771042"/>
    <n v="1522310.238148096"/>
    <n v="1555657.0669607327"/>
    <n v="1686734.6047162586"/>
    <n v="1713396.2032419392"/>
  </r>
  <r>
    <x v="0"/>
    <x v="0"/>
    <x v="0"/>
    <s v="Road"/>
    <s v="HSDO - Retail"/>
    <m/>
    <s v="Emissions"/>
    <x v="3"/>
    <x v="4"/>
    <m/>
    <m/>
    <n v="1319799.5591407446"/>
    <n v="1418303.3281384839"/>
    <n v="1543054.1894301903"/>
    <n v="1829109.5840274144"/>
    <n v="2176434.7853634562"/>
    <n v="2504960.1819142839"/>
    <n v="2709469.8506427798"/>
    <n v="2971081.7420827216"/>
    <n v="3183899.222477722"/>
    <n v="3102429.5757758999"/>
  </r>
  <r>
    <x v="0"/>
    <x v="0"/>
    <x v="0"/>
    <s v="Road"/>
    <s v="HSDO - Retail"/>
    <m/>
    <s v="Emissions"/>
    <x v="3"/>
    <x v="5"/>
    <m/>
    <m/>
    <n v="93975.910215416137"/>
    <n v="103229.31089069623"/>
    <n v="103244.33331121322"/>
    <n v="103926.18821382429"/>
    <n v="106622.75666717616"/>
    <n v="111333.89106194966"/>
    <n v="109633.58119981761"/>
    <n v="108651.65168826084"/>
    <n v="104734.5366947507"/>
    <n v="113667.65399010132"/>
  </r>
  <r>
    <x v="0"/>
    <x v="0"/>
    <x v="0"/>
    <s v="Road"/>
    <s v="HSDO - Retail"/>
    <m/>
    <s v="Emissions"/>
    <x v="3"/>
    <x v="6"/>
    <m/>
    <m/>
    <n v="998555.9575593007"/>
    <n v="1141503.6805682413"/>
    <n v="1256386.7234010783"/>
    <n v="1387861.132554668"/>
    <n v="1467819.6067311936"/>
    <n v="1594175.5473272812"/>
    <n v="1763776.4309583174"/>
    <n v="2054654.4263588481"/>
    <n v="2557825.5552653782"/>
    <n v="2736702.6376150213"/>
  </r>
  <r>
    <x v="0"/>
    <x v="0"/>
    <x v="0"/>
    <s v="Road"/>
    <s v="HSDO - Retail"/>
    <m/>
    <s v="Emissions"/>
    <x v="3"/>
    <x v="7"/>
    <m/>
    <m/>
    <n v="163581.70576469423"/>
    <n v="158563.94806733544"/>
    <n v="146329.94792531489"/>
    <n v="140166.11476444633"/>
    <n v="146824.0251169051"/>
    <n v="155684.56776790565"/>
    <n v="160365.41114674011"/>
    <n v="177648.00006057322"/>
    <n v="220096.42499353262"/>
    <n v="278302.57055957546"/>
  </r>
  <r>
    <x v="0"/>
    <x v="0"/>
    <x v="0"/>
    <s v="Road"/>
    <s v="HSDO - Retail"/>
    <m/>
    <s v="Emissions"/>
    <x v="3"/>
    <x v="8"/>
    <m/>
    <m/>
    <n v="134678.78344872119"/>
    <n v="120885.43289697218"/>
    <n v="108347.15352775506"/>
    <n v="105841.77738193912"/>
    <n v="118388.38736357598"/>
    <n v="126759.36811906665"/>
    <n v="140323.61209467289"/>
    <n v="172745.456428401"/>
    <n v="213365.85039121262"/>
    <n v="215230.38678714324"/>
  </r>
  <r>
    <x v="0"/>
    <x v="0"/>
    <x v="0"/>
    <s v="Road"/>
    <s v="HSDO - Retail"/>
    <m/>
    <s v="Emissions"/>
    <x v="3"/>
    <x v="9"/>
    <m/>
    <m/>
    <n v="2220269.9856009339"/>
    <n v="2519311.2772849458"/>
    <n v="2518336.9290771135"/>
    <n v="2284124.6087848018"/>
    <n v="2060713.7964208045"/>
    <n v="1638706.7565168622"/>
    <n v="1707168.6446318561"/>
    <n v="1954334.1416238355"/>
    <n v="2339924.3735525543"/>
    <n v="2608911.0690102223"/>
  </r>
  <r>
    <x v="0"/>
    <x v="0"/>
    <x v="0"/>
    <s v="Road"/>
    <s v="HSDO - Retail"/>
    <m/>
    <s v="Emissions"/>
    <x v="3"/>
    <x v="10"/>
    <m/>
    <m/>
    <n v="628138.17667507892"/>
    <n v="735298.10873006796"/>
    <n v="781134.75067005085"/>
    <n v="815759.05866274179"/>
    <n v="838085.36582661315"/>
    <n v="845484.91726714931"/>
    <n v="856436.8766384864"/>
    <n v="754744.35460425192"/>
    <n v="689319.56510758924"/>
    <n v="697937.52908910916"/>
  </r>
  <r>
    <x v="0"/>
    <x v="0"/>
    <x v="0"/>
    <s v="Road"/>
    <s v="HSDO - Retail"/>
    <m/>
    <s v="Emissions"/>
    <x v="3"/>
    <x v="11"/>
    <m/>
    <m/>
    <n v="4706072.7056521224"/>
    <n v="5600364.4956075493"/>
    <n v="6104326.9352981867"/>
    <n v="6571404.6880280012"/>
    <n v="7051677.6226711459"/>
    <n v="7758367.8772431659"/>
    <n v="8915598.1560988892"/>
    <n v="9916464.2246211357"/>
    <n v="10522395.352695586"/>
    <n v="10880413.60500974"/>
  </r>
  <r>
    <x v="0"/>
    <x v="0"/>
    <x v="0"/>
    <s v="Road"/>
    <s v="HSDO - Retail"/>
    <m/>
    <s v="Emissions"/>
    <x v="3"/>
    <x v="12"/>
    <m/>
    <m/>
    <n v="4029005.1308657336"/>
    <n v="4641596.7319219597"/>
    <n v="5206834.7689920785"/>
    <n v="5879705.2116992176"/>
    <n v="7058354.6843134398"/>
    <n v="7836942.251804458"/>
    <n v="8415388.4032632373"/>
    <n v="8766351.382508548"/>
    <n v="8975742.8775450438"/>
    <n v="8837203.3136502411"/>
  </r>
  <r>
    <x v="0"/>
    <x v="0"/>
    <x v="0"/>
    <s v="Road"/>
    <s v="HSDO - Retail"/>
    <m/>
    <s v="Emissions"/>
    <x v="3"/>
    <x v="13"/>
    <m/>
    <m/>
    <n v="509712.55370431411"/>
    <n v="578283.89187931095"/>
    <n v="600221.90635344351"/>
    <n v="599431.09267683001"/>
    <n v="645248.81584567681"/>
    <n v="717322.02264314389"/>
    <n v="789501.43354983581"/>
    <n v="890912.87567752076"/>
    <n v="932008.21308282332"/>
    <n v="925273.63002418785"/>
  </r>
  <r>
    <x v="0"/>
    <x v="0"/>
    <x v="0"/>
    <s v="Road"/>
    <s v="HSDO - Retail"/>
    <m/>
    <s v="Emissions"/>
    <x v="3"/>
    <x v="14"/>
    <m/>
    <m/>
    <n v="602875.55547093553"/>
    <n v="655939.91817802761"/>
    <n v="671007.46259826317"/>
    <n v="677951.04561459192"/>
    <n v="765005.57646853197"/>
    <n v="808870.47500462935"/>
    <n v="900589.99876097904"/>
    <n v="993999.70411227574"/>
    <n v="1061431.8321438148"/>
    <n v="1016356.1701404502"/>
  </r>
  <r>
    <x v="0"/>
    <x v="0"/>
    <x v="0"/>
    <s v="Road"/>
    <s v="HSDO - Retail"/>
    <m/>
    <s v="Emissions"/>
    <x v="3"/>
    <x v="15"/>
    <m/>
    <m/>
    <n v="1245843.7786203208"/>
    <n v="1230700.4343207525"/>
    <n v="1244687.181282789"/>
    <n v="1354170.7666191861"/>
    <n v="1552300.9744332149"/>
    <n v="1715375.4588656456"/>
    <n v="1810337.0770107422"/>
    <n v="1988260.5202033313"/>
    <n v="2258693.5953007019"/>
    <n v="2383934.7344722389"/>
  </r>
  <r>
    <x v="0"/>
    <x v="0"/>
    <x v="0"/>
    <s v="Road"/>
    <s v="HSDO - Retail"/>
    <m/>
    <s v="Emissions"/>
    <x v="3"/>
    <x v="16"/>
    <m/>
    <m/>
    <n v="5103611.8525167294"/>
    <n v="5724927.5022109468"/>
    <n v="5923916.8380160397"/>
    <n v="6384515.2802058235"/>
    <n v="6967875.2117238026"/>
    <n v="7648211.2996159168"/>
    <n v="8298989.9472690132"/>
    <n v="8948433.4790818933"/>
    <n v="9850178.2950241324"/>
    <n v="10353434.769839812"/>
  </r>
  <r>
    <x v="0"/>
    <x v="0"/>
    <x v="0"/>
    <s v="Road"/>
    <s v="HSDO - Retail"/>
    <m/>
    <s v="Emissions"/>
    <x v="3"/>
    <x v="17"/>
    <m/>
    <m/>
    <n v="2608763.5959159397"/>
    <n v="2769679.9641991397"/>
    <n v="2761812.6587038445"/>
    <n v="3016475.4434432723"/>
    <n v="3277022.0292059062"/>
    <n v="3623110.9532654178"/>
    <n v="4037887.3628406348"/>
    <n v="4671841.6797553338"/>
    <n v="5318512.0174176116"/>
    <n v="5395838.1340372246"/>
  </r>
  <r>
    <x v="0"/>
    <x v="0"/>
    <x v="0"/>
    <s v="Road"/>
    <s v="HSDO - Retail"/>
    <m/>
    <s v="Emissions"/>
    <x v="3"/>
    <x v="18"/>
    <m/>
    <m/>
    <n v="10149.641873823997"/>
    <n v="14246.897097712748"/>
    <n v="27989.370437176389"/>
    <n v="31905.304018493509"/>
    <n v="33127.741135001139"/>
    <n v="40928.879399289064"/>
    <n v="30875.594683556894"/>
    <n v="24850.364681527175"/>
    <n v="25388.628123784762"/>
    <n v="27400.113407599696"/>
  </r>
  <r>
    <x v="0"/>
    <x v="0"/>
    <x v="0"/>
    <s v="Road"/>
    <s v="HSDO - Retail"/>
    <m/>
    <s v="Emissions"/>
    <x v="3"/>
    <x v="19"/>
    <m/>
    <m/>
    <n v="2325945.7318491517"/>
    <n v="2509105.4630674897"/>
    <n v="2772284.4042892838"/>
    <n v="3158233.0000951169"/>
    <n v="3477903.7918847166"/>
    <n v="3970301.2247676803"/>
    <n v="4302031.5295504481"/>
    <n v="5033040.4090590132"/>
    <n v="6083325.828642549"/>
    <n v="6287405.7463441659"/>
  </r>
  <r>
    <x v="0"/>
    <x v="0"/>
    <x v="0"/>
    <s v="Road"/>
    <s v="HSDO - Retail"/>
    <m/>
    <s v="Emissions"/>
    <x v="3"/>
    <x v="20"/>
    <m/>
    <m/>
    <n v="7651436.2740108464"/>
    <n v="9054092.5751807448"/>
    <n v="10669561.724986898"/>
    <n v="11872572.186002929"/>
    <n v="12952356.828439582"/>
    <n v="14626892.211121904"/>
    <n v="16642009.22742903"/>
    <n v="18085149.435642906"/>
    <n v="18766016.432583943"/>
    <n v="18351274.30075673"/>
  </r>
  <r>
    <x v="0"/>
    <x v="0"/>
    <x v="0"/>
    <s v="Road"/>
    <s v="HSDO - Retail"/>
    <m/>
    <s v="Emissions"/>
    <x v="3"/>
    <x v="21"/>
    <m/>
    <m/>
    <n v="61751.488667628495"/>
    <n v="73054.165566831143"/>
    <n v="77942.115772704958"/>
    <n v="91725.819651452563"/>
    <n v="111119.45241165745"/>
    <n v="98614.417924608875"/>
    <n v="114191.71826970721"/>
    <n v="141735.40663842121"/>
    <n v="158040.7341446676"/>
    <n v="169412.84592924191"/>
  </r>
  <r>
    <x v="0"/>
    <x v="0"/>
    <x v="0"/>
    <s v="Road"/>
    <s v="HSDO - Retail"/>
    <m/>
    <s v="Emissions"/>
    <x v="3"/>
    <x v="22"/>
    <m/>
    <m/>
    <n v="318723.79361574812"/>
    <n v="346712.50330343435"/>
    <n v="362495.51016784227"/>
    <n v="419851.1517852543"/>
    <n v="476483.25776014786"/>
    <n v="552390.42092435923"/>
    <n v="654211.59165317286"/>
    <n v="702989.449399626"/>
    <n v="730542.48570997152"/>
    <n v="651113.58137248212"/>
  </r>
  <r>
    <x v="0"/>
    <x v="0"/>
    <x v="0"/>
    <s v="Road"/>
    <s v="HSDO - Retail"/>
    <m/>
    <s v="Emissions"/>
    <x v="3"/>
    <x v="23"/>
    <m/>
    <m/>
    <n v="49518.254367578542"/>
    <n v="56607.573849388202"/>
    <n v="56325.798178767189"/>
    <n v="61393.630428051387"/>
    <n v="70279.42457952605"/>
    <n v="77429.774484329697"/>
    <n v="90219.50122355092"/>
    <n v="103569.45196283015"/>
    <n v="110783.55507329175"/>
    <n v="111261.62635178539"/>
  </r>
  <r>
    <x v="0"/>
    <x v="0"/>
    <x v="0"/>
    <s v="Road"/>
    <s v="HSDO - Retail"/>
    <m/>
    <s v="Emissions"/>
    <x v="3"/>
    <x v="24"/>
    <m/>
    <m/>
    <n v="51644.189762652648"/>
    <n v="53762.985193046545"/>
    <n v="51432.123889784576"/>
    <n v="53637.60539828748"/>
    <n v="63228.286644123371"/>
    <n v="87867.223285030224"/>
    <n v="100136.02583619938"/>
    <n v="107804.91271864621"/>
    <n v="118446.57448005161"/>
    <n v="117834.37267697495"/>
  </r>
  <r>
    <x v="0"/>
    <x v="0"/>
    <x v="0"/>
    <s v="Road"/>
    <s v="HSDO - Retail"/>
    <m/>
    <s v="Emissions"/>
    <x v="3"/>
    <x v="25"/>
    <m/>
    <m/>
    <n v="2044128.8299866747"/>
    <n v="2314537.763201884"/>
    <n v="2538272.4263471579"/>
    <n v="2784020.2110514296"/>
    <n v="3194930.8926860271"/>
    <n v="3618481.702630253"/>
    <n v="3800100.0153879295"/>
    <n v="4028919.6057178318"/>
    <n v="4599130.2059412617"/>
    <n v="4569804.818339278"/>
  </r>
  <r>
    <x v="0"/>
    <x v="0"/>
    <x v="0"/>
    <s v="Road"/>
    <s v="HSDO - Retail"/>
    <m/>
    <s v="Emissions"/>
    <x v="3"/>
    <x v="26"/>
    <m/>
    <m/>
    <n v="559436.8429792634"/>
    <n v="670487.93349569093"/>
    <n v="676675.63119297358"/>
    <n v="677583.44341657415"/>
    <n v="739796.60629652755"/>
    <n v="767660.18932313006"/>
    <n v="771727.46837758506"/>
    <n v="723062.96661089465"/>
    <n v="631462.96064399602"/>
    <n v="582740.58480680035"/>
  </r>
  <r>
    <x v="0"/>
    <x v="0"/>
    <x v="0"/>
    <s v="Road"/>
    <s v="HSDO - Retail"/>
    <m/>
    <s v="Emissions"/>
    <x v="3"/>
    <x v="27"/>
    <m/>
    <m/>
    <n v="3170576.7041026112"/>
    <n v="3511107.7802325757"/>
    <n v="3613897.7319452008"/>
    <n v="3697275.284032092"/>
    <n v="4091929.9578079237"/>
    <n v="4290023.9652031828"/>
    <n v="4544535.0097334357"/>
    <n v="4671619.1417167569"/>
    <n v="4699974.3699307088"/>
    <n v="4593963.7706605019"/>
  </r>
  <r>
    <x v="0"/>
    <x v="0"/>
    <x v="0"/>
    <s v="Road"/>
    <s v="HSDO - Retail"/>
    <m/>
    <s v="Emissions"/>
    <x v="3"/>
    <x v="28"/>
    <m/>
    <m/>
    <n v="4881852.4988204408"/>
    <n v="5515547.7185314838"/>
    <n v="5903788.8394233081"/>
    <n v="6183368.3740874119"/>
    <n v="6696275.6405685246"/>
    <n v="7388796.2112677386"/>
    <n v="8311976.6193986358"/>
    <n v="9488744.1498877518"/>
    <n v="10709511.49719944"/>
    <n v="11035117.315395631"/>
  </r>
  <r>
    <x v="0"/>
    <x v="0"/>
    <x v="0"/>
    <s v="Road"/>
    <s v="HSDO - Retail"/>
    <m/>
    <s v="Emissions"/>
    <x v="3"/>
    <x v="29"/>
    <m/>
    <m/>
    <n v="62124.602781434551"/>
    <n v="59098.239137981815"/>
    <n v="50814.639851692358"/>
    <n v="58468.128295155366"/>
    <n v="80258.752756611619"/>
    <n v="104928.95137891801"/>
    <n v="108381.12509198824"/>
    <n v="105621.36089476176"/>
    <n v="115448.40399856288"/>
    <n v="111391.37367737961"/>
  </r>
  <r>
    <x v="0"/>
    <x v="0"/>
    <x v="0"/>
    <s v="Road"/>
    <s v="HSDO - Retail"/>
    <m/>
    <s v="Emissions"/>
    <x v="3"/>
    <x v="30"/>
    <m/>
    <m/>
    <n v="6672400.5800124509"/>
    <n v="7339948.7400765922"/>
    <n v="8086852.9075495442"/>
    <n v="9372937.7654118538"/>
    <n v="10453444.341977259"/>
    <n v="11711501.071122393"/>
    <n v="12997091.808663968"/>
    <n v="14376554.524921427"/>
    <n v="13403901.628474837"/>
    <n v="12295174.816027202"/>
  </r>
  <r>
    <x v="0"/>
    <x v="0"/>
    <x v="0"/>
    <s v="Road"/>
    <s v="HSDO - Retail"/>
    <m/>
    <s v="Emissions"/>
    <x v="3"/>
    <x v="31"/>
    <m/>
    <m/>
    <n v="0"/>
    <n v="0"/>
    <n v="0"/>
    <n v="0"/>
    <n v="0"/>
    <n v="0"/>
    <n v="0"/>
    <n v="0"/>
    <n v="0"/>
    <n v="4102969.4391732854"/>
  </r>
  <r>
    <x v="0"/>
    <x v="0"/>
    <x v="0"/>
    <s v="Road"/>
    <s v="HSDO - Retail"/>
    <m/>
    <s v="Emissions"/>
    <x v="3"/>
    <x v="32"/>
    <m/>
    <m/>
    <n v="83411.859350719707"/>
    <n v="96067.532421759723"/>
    <n v="97074.038745823607"/>
    <n v="107405.74290449772"/>
    <n v="127509.65286235166"/>
    <n v="146014.09610771426"/>
    <n v="154151.4444077056"/>
    <n v="160707.07364803227"/>
    <n v="168318.40256095026"/>
    <n v="169403.00941920097"/>
  </r>
  <r>
    <x v="0"/>
    <x v="0"/>
    <x v="0"/>
    <s v="Road"/>
    <s v="HSDO - Retail"/>
    <m/>
    <s v="Emissions"/>
    <x v="3"/>
    <x v="33"/>
    <m/>
    <m/>
    <n v="5863372.5224072728"/>
    <n v="6179661.0584001914"/>
    <n v="6349199.6001927797"/>
    <n v="7041632.6793407574"/>
    <n v="7887886.3374192817"/>
    <n v="8470401.9795654751"/>
    <n v="8944856.9056722131"/>
    <n v="9631044.4284478817"/>
    <n v="10135677.900849866"/>
    <n v="10189402.377040653"/>
  </r>
  <r>
    <x v="0"/>
    <x v="0"/>
    <x v="0"/>
    <s v="Road"/>
    <s v="HSDO - Retail"/>
    <m/>
    <s v="Emissions"/>
    <x v="3"/>
    <x v="34"/>
    <m/>
    <m/>
    <n v="467934.65105616301"/>
    <n v="543925.9680399301"/>
    <n v="587656.42102849903"/>
    <n v="619848.24362324644"/>
    <n v="710762.10550607136"/>
    <n v="776598.46363065916"/>
    <n v="825913.75281881669"/>
    <n v="976330.97707427386"/>
    <n v="1035790.6682070122"/>
    <n v="1044895.7423625821"/>
  </r>
  <r>
    <x v="0"/>
    <x v="0"/>
    <x v="0"/>
    <s v="Road"/>
    <s v="HSDO - Retail"/>
    <m/>
    <s v="Emissions"/>
    <x v="3"/>
    <x v="35"/>
    <m/>
    <m/>
    <n v="3549975.4461330608"/>
    <n v="3780243.807334397"/>
    <n v="3939405.0372151546"/>
    <n v="4339677.1376720127"/>
    <n v="4692259.097447291"/>
    <n v="5194139.6809643712"/>
    <n v="5540202.8210018948"/>
    <n v="5943510.5511706481"/>
    <n v="6009410.1911674384"/>
    <n v="5854911.2430541515"/>
  </r>
  <r>
    <x v="0"/>
    <x v="0"/>
    <x v="0"/>
    <s v="Railways"/>
    <s v="HSDO"/>
    <m/>
    <s v="Emissions"/>
    <x v="3"/>
    <x v="0"/>
    <s v="Transport"/>
    <m/>
    <n v="630022.96573357494"/>
    <n v="659805.70074384985"/>
    <n v="696845.28778852499"/>
    <n v="711209.89068978757"/>
    <n v="740164.98029702506"/>
    <n v="751386.85200228752"/>
    <n v="766146.08194577496"/>
    <n v="770476.26555389981"/>
    <n v="778411.66182379983"/>
    <n v="794878.8491647956"/>
  </r>
  <r>
    <x v="0"/>
    <x v="0"/>
    <x v="0"/>
    <s v="Railways"/>
    <s v="HSDO"/>
    <m/>
    <s v="Emissions"/>
    <x v="3"/>
    <x v="1"/>
    <m/>
    <m/>
    <n v="0"/>
    <n v="0"/>
    <n v="0"/>
    <n v="0"/>
    <n v="0"/>
    <n v="0"/>
    <n v="0"/>
    <n v="0"/>
    <n v="0"/>
    <n v="0"/>
  </r>
  <r>
    <x v="0"/>
    <x v="0"/>
    <x v="0"/>
    <s v="Railways"/>
    <s v="HSDO"/>
    <m/>
    <s v="Emissions"/>
    <x v="3"/>
    <x v="2"/>
    <m/>
    <m/>
    <n v="0"/>
    <n v="0"/>
    <n v="0"/>
    <n v="0"/>
    <n v="0"/>
    <n v="0"/>
    <n v="0"/>
    <n v="0"/>
    <n v="0"/>
    <n v="0"/>
  </r>
  <r>
    <x v="0"/>
    <x v="0"/>
    <x v="0"/>
    <s v="Railways"/>
    <s v="HSDO"/>
    <m/>
    <s v="Emissions"/>
    <x v="3"/>
    <x v="3"/>
    <m/>
    <m/>
    <n v="163522.91100596249"/>
    <n v="234636.13252908751"/>
    <n v="236879.79261305"/>
    <n v="236156.60730942493"/>
    <n v="243577.73847452496"/>
    <n v="271554.29586846253"/>
    <n v="285288.5668878"/>
    <n v="286442.09208814998"/>
    <n v="298439.82555742498"/>
    <n v="307839.47237355681"/>
  </r>
  <r>
    <x v="0"/>
    <x v="0"/>
    <x v="0"/>
    <s v="Railways"/>
    <s v="HSDO"/>
    <m/>
    <s v="Emissions"/>
    <x v="3"/>
    <x v="4"/>
    <m/>
    <m/>
    <n v="344721.89934669994"/>
    <n v="385858.64362388744"/>
    <n v="374210.00330734998"/>
    <n v="419356.40832352493"/>
    <n v="451664.9349683125"/>
    <n v="474322.95550583751"/>
    <n v="479747.73810438748"/>
    <n v="489789.29996842495"/>
    <n v="508593.9035054"/>
    <n v="522793.58827134653"/>
  </r>
  <r>
    <x v="0"/>
    <x v="0"/>
    <x v="0"/>
    <s v="Railways"/>
    <s v="HSDO"/>
    <m/>
    <s v="Emissions"/>
    <x v="3"/>
    <x v="5"/>
    <m/>
    <m/>
    <n v="0"/>
    <n v="0"/>
    <n v="0"/>
    <n v="0"/>
    <n v="0"/>
    <n v="0"/>
    <n v="0"/>
    <n v="0"/>
    <n v="0"/>
    <n v="0"/>
  </r>
  <r>
    <x v="0"/>
    <x v="0"/>
    <x v="0"/>
    <s v="Railways"/>
    <s v="HSDO"/>
    <m/>
    <s v="Emissions"/>
    <x v="3"/>
    <x v="6"/>
    <m/>
    <m/>
    <n v="70478.425534387483"/>
    <n v="57555.729133562505"/>
    <n v="57769.113439200002"/>
    <n v="80959.255508775008"/>
    <n v="89097.32222796249"/>
    <n v="87124.187016837473"/>
    <n v="96313.104479687492"/>
    <n v="104076.18622662498"/>
    <n v="112635.66462891251"/>
    <n v="117024.35552545958"/>
  </r>
  <r>
    <x v="0"/>
    <x v="0"/>
    <x v="0"/>
    <s v="Railways"/>
    <s v="HSDO"/>
    <m/>
    <s v="Emissions"/>
    <x v="3"/>
    <x v="7"/>
    <m/>
    <m/>
    <n v="0"/>
    <n v="0"/>
    <n v="0"/>
    <n v="0"/>
    <n v="0"/>
    <n v="0"/>
    <n v="0"/>
    <n v="0"/>
    <n v="0"/>
    <n v="0"/>
  </r>
  <r>
    <x v="0"/>
    <x v="0"/>
    <x v="0"/>
    <s v="Railways"/>
    <s v="HSDO"/>
    <m/>
    <s v="Emissions"/>
    <x v="3"/>
    <x v="8"/>
    <m/>
    <m/>
    <n v="0"/>
    <n v="2097.2373805124998"/>
    <n v="699.0791268375001"/>
    <n v="0"/>
    <n v="0"/>
    <n v="0"/>
    <n v="0"/>
    <n v="0"/>
    <n v="0"/>
    <n v="0"/>
  </r>
  <r>
    <x v="0"/>
    <x v="0"/>
    <x v="0"/>
    <s v="Railways"/>
    <s v="HSDO"/>
    <m/>
    <s v="Emissions"/>
    <x v="3"/>
    <x v="9"/>
    <m/>
    <m/>
    <n v="250519.42456796253"/>
    <n v="269490.98569972499"/>
    <n v="285244.81864103751"/>
    <n v="277886.18497131253"/>
    <n v="286847.43298672495"/>
    <n v="296545.25862620003"/>
    <n v="307057.337348275"/>
    <n v="306293.08226197504"/>
    <n v="316101.61775039998"/>
    <n v="325418.5657796638"/>
  </r>
  <r>
    <x v="0"/>
    <x v="0"/>
    <x v="0"/>
    <s v="Railways"/>
    <s v="HSDO"/>
    <m/>
    <s v="Emissions"/>
    <x v="3"/>
    <x v="10"/>
    <m/>
    <m/>
    <n v="55208.501771549993"/>
    <n v="33627.2237972"/>
    <n v="66241.988169324992"/>
    <n v="80091.433144424998"/>
    <n v="77630.81746937499"/>
    <n v="79556.633148287481"/>
    <n v="87598.275160324993"/>
    <n v="99537.975241037479"/>
    <n v="107278.73645391248"/>
    <n v="110715.21635800001"/>
  </r>
  <r>
    <x v="0"/>
    <x v="0"/>
    <x v="0"/>
    <s v="Railways"/>
    <s v="HSDO"/>
    <m/>
    <s v="Emissions"/>
    <x v="3"/>
    <x v="11"/>
    <m/>
    <m/>
    <n v="248507.89803824996"/>
    <n v="179234.7813432375"/>
    <n v="278441.51985878748"/>
    <n v="361818.53561721253"/>
    <n v="389871.87564832496"/>
    <n v="417417.20032417501"/>
    <n v="464831.37160109996"/>
    <n v="493395.40545156249"/>
    <n v="523966.50172492489"/>
    <n v="541851.84045692149"/>
  </r>
  <r>
    <x v="0"/>
    <x v="0"/>
    <x v="0"/>
    <s v="Railways"/>
    <s v="HSDO"/>
    <m/>
    <s v="Emissions"/>
    <x v="3"/>
    <x v="12"/>
    <m/>
    <m/>
    <n v="83366.301902074978"/>
    <n v="86351.003716912484"/>
    <n v="83491.29689282499"/>
    <n v="82475.266182299994"/>
    <n v="99484.405959287498"/>
    <n v="107653.72142616249"/>
    <n v="103496.74516236248"/>
    <n v="102845.87838909998"/>
    <n v="106270.74113565002"/>
    <n v="109192.44601746685"/>
  </r>
  <r>
    <x v="0"/>
    <x v="0"/>
    <x v="0"/>
    <s v="Railways"/>
    <s v="HSDO"/>
    <m/>
    <s v="Emissions"/>
    <x v="3"/>
    <x v="13"/>
    <m/>
    <m/>
    <n v="178.56427249999999"/>
    <n v="26.784640875000001"/>
    <n v="0"/>
    <n v="0"/>
    <n v="0"/>
    <n v="0"/>
    <n v="683.00834231249996"/>
    <n v="666.93755778750005"/>
    <n v="778.54022809999992"/>
    <n v="857.69403428597695"/>
  </r>
  <r>
    <x v="0"/>
    <x v="0"/>
    <x v="0"/>
    <s v="Railways"/>
    <s v="HSDO"/>
    <m/>
    <s v="Emissions"/>
    <x v="3"/>
    <x v="14"/>
    <m/>
    <m/>
    <n v="31313.030825599995"/>
    <n v="33412.053848837502"/>
    <n v="36770.847814562505"/>
    <n v="39480.56064974999"/>
    <n v="42946.493178974997"/>
    <n v="42253.663801675"/>
    <n v="49852.466417912503"/>
    <n v="53552.318144112491"/>
    <n v="56113.822633124997"/>
    <n v="57861.638643504411"/>
  </r>
  <r>
    <x v="0"/>
    <x v="0"/>
    <x v="0"/>
    <s v="Railways"/>
    <s v="HSDO"/>
    <m/>
    <s v="Emissions"/>
    <x v="3"/>
    <x v="15"/>
    <m/>
    <m/>
    <n v="77675.458537500002"/>
    <n v="96738.087448237493"/>
    <n v="126782.41911772499"/>
    <n v="101520.93148714998"/>
    <n v="95178.328527949998"/>
    <n v="94212.295813724995"/>
    <n v="89271.422393650006"/>
    <n v="93431.969942899988"/>
    <n v="96904.152221662487"/>
    <n v="99169.055565938368"/>
  </r>
  <r>
    <x v="0"/>
    <x v="0"/>
    <x v="0"/>
    <s v="Railways"/>
    <s v="HSDO"/>
    <m/>
    <s v="Emissions"/>
    <x v="3"/>
    <x v="16"/>
    <m/>
    <m/>
    <n v="604922.18594824988"/>
    <n v="548173.56732638751"/>
    <n v="628351.60414297506"/>
    <n v="707518.07435585"/>
    <n v="716597.17479111243"/>
    <n v="740676.5669377374"/>
    <n v="761715.00952368742"/>
    <n v="843635.83363987494"/>
    <n v="872906.08918807493"/>
    <n v="889443.25074157992"/>
  </r>
  <r>
    <x v="0"/>
    <x v="0"/>
    <x v="0"/>
    <s v="Railways"/>
    <s v="HSDO"/>
    <m/>
    <s v="Emissions"/>
    <x v="3"/>
    <x v="17"/>
    <m/>
    <m/>
    <n v="110993.766143275"/>
    <n v="105254.710425125"/>
    <n v="110455.3948616875"/>
    <n v="115315.02153777498"/>
    <n v="119939.83619552499"/>
    <n v="136917.72722482501"/>
    <n v="154567.91274008749"/>
    <n v="153904.54646774998"/>
    <n v="147282.49042208746"/>
    <n v="148177.54731316891"/>
  </r>
  <r>
    <x v="0"/>
    <x v="0"/>
    <x v="0"/>
    <s v="Railways"/>
    <s v="HSDO"/>
    <m/>
    <s v="Emissions"/>
    <x v="3"/>
    <x v="18"/>
    <m/>
    <m/>
    <n v="0"/>
    <n v="0"/>
    <n v="0"/>
    <n v="0"/>
    <n v="0"/>
    <n v="0"/>
    <n v="0"/>
    <n v="0"/>
    <n v="0"/>
    <n v="0"/>
  </r>
  <r>
    <x v="0"/>
    <x v="0"/>
    <x v="0"/>
    <s v="Railways"/>
    <s v="HSDO"/>
    <m/>
    <s v="Emissions"/>
    <x v="3"/>
    <x v="19"/>
    <m/>
    <m/>
    <n v="510767.92352308746"/>
    <n v="521023.76251412503"/>
    <n v="566397.83697773749"/>
    <n v="591103.98972083733"/>
    <n v="616424.4035613375"/>
    <n v="634321.90059401246"/>
    <n v="589225.49357413745"/>
    <n v="571519.95313439996"/>
    <n v="584484.61213926249"/>
    <n v="599364.58661190269"/>
  </r>
  <r>
    <x v="0"/>
    <x v="0"/>
    <x v="0"/>
    <s v="Railways"/>
    <s v="HSDO"/>
    <m/>
    <s v="Emissions"/>
    <x v="3"/>
    <x v="20"/>
    <m/>
    <m/>
    <n v="370034.27779493749"/>
    <n v="375484.95221299998"/>
    <n v="467749.11181375"/>
    <n v="536690.99178327492"/>
    <n v="589791.54231796251"/>
    <n v="617271.69103434985"/>
    <n v="660458.35315983754"/>
    <n v="689090.24143384991"/>
    <n v="726025.36837911257"/>
    <n v="749577.34010812314"/>
  </r>
  <r>
    <x v="0"/>
    <x v="0"/>
    <x v="0"/>
    <s v="Railways"/>
    <s v="HSDO"/>
    <m/>
    <s v="Emissions"/>
    <x v="3"/>
    <x v="21"/>
    <m/>
    <m/>
    <n v="0"/>
    <n v="0"/>
    <n v="0"/>
    <n v="0"/>
    <n v="0"/>
    <n v="0"/>
    <n v="0"/>
    <n v="0"/>
    <n v="0"/>
    <n v="0"/>
  </r>
  <r>
    <x v="0"/>
    <x v="0"/>
    <x v="0"/>
    <s v="Railways"/>
    <s v="HSDO"/>
    <m/>
    <s v="Emissions"/>
    <x v="3"/>
    <x v="22"/>
    <m/>
    <m/>
    <n v="0"/>
    <n v="0"/>
    <n v="0"/>
    <n v="0"/>
    <n v="0"/>
    <n v="0"/>
    <n v="0"/>
    <n v="0"/>
    <n v="0"/>
    <n v="0"/>
  </r>
  <r>
    <x v="0"/>
    <x v="0"/>
    <x v="0"/>
    <s v="Railways"/>
    <s v="HSDO"/>
    <m/>
    <s v="Emissions"/>
    <x v="3"/>
    <x v="23"/>
    <m/>
    <m/>
    <n v="0"/>
    <n v="0"/>
    <n v="0"/>
    <n v="0"/>
    <n v="0"/>
    <n v="0"/>
    <n v="0"/>
    <n v="0"/>
    <n v="0"/>
    <n v="0"/>
  </r>
  <r>
    <x v="0"/>
    <x v="0"/>
    <x v="0"/>
    <s v="Railways"/>
    <s v="HSDO"/>
    <m/>
    <s v="Emissions"/>
    <x v="3"/>
    <x v="24"/>
    <m/>
    <m/>
    <n v="0"/>
    <n v="0"/>
    <n v="0"/>
    <n v="0"/>
    <n v="0"/>
    <n v="0"/>
    <n v="0"/>
    <n v="53.569281750000002"/>
    <n v="71.425708999999983"/>
    <n v="72.685935108981099"/>
  </r>
  <r>
    <x v="0"/>
    <x v="0"/>
    <x v="0"/>
    <s v="Railways"/>
    <s v="HSDO"/>
    <m/>
    <s v="Emissions"/>
    <x v="3"/>
    <x v="25"/>
    <m/>
    <m/>
    <n v="395936.81116378744"/>
    <n v="433476.37817146239"/>
    <n v="390270.07397599996"/>
    <n v="410719.25446269993"/>
    <n v="401116.9607090124"/>
    <n v="415866.36961751245"/>
    <n v="372943.98261532496"/>
    <n v="394020.81651986245"/>
    <n v="423688.37757437502"/>
    <n v="436955.13320439536"/>
  </r>
  <r>
    <x v="0"/>
    <x v="0"/>
    <x v="0"/>
    <s v="Railways"/>
    <s v="HSDO"/>
    <m/>
    <s v="Emissions"/>
    <x v="3"/>
    <x v="26"/>
    <m/>
    <m/>
    <n v="2.6784640875000001"/>
    <n v="0"/>
    <n v="0"/>
    <n v="0"/>
    <n v="0"/>
    <n v="0"/>
    <n v="0"/>
    <n v="0"/>
    <n v="0"/>
    <n v="0"/>
  </r>
  <r>
    <x v="0"/>
    <x v="0"/>
    <x v="0"/>
    <s v="Railways"/>
    <s v="HSDO"/>
    <m/>
    <s v="Emissions"/>
    <x v="3"/>
    <x v="27"/>
    <m/>
    <m/>
    <n v="221339.34397737496"/>
    <n v="245068.75014989998"/>
    <n v="246666.00756741248"/>
    <n v="250510.49635433752"/>
    <n v="248260.58652083745"/>
    <n v="250787.27097671246"/>
    <n v="247390.97851376247"/>
    <n v="253597.87262586245"/>
    <n v="278659.36827123747"/>
    <n v="291198.02753035555"/>
  </r>
  <r>
    <x v="0"/>
    <x v="0"/>
    <x v="0"/>
    <s v="Railways"/>
    <s v="HSDO"/>
    <m/>
    <s v="Emissions"/>
    <x v="3"/>
    <x v="28"/>
    <m/>
    <m/>
    <n v="457573.6267453375"/>
    <n v="493439.15369832492"/>
    <n v="557299.9872938625"/>
    <n v="593344.07851935003"/>
    <n v="648205.27278088755"/>
    <n v="693979.3312148999"/>
    <n v="737249.02572709986"/>
    <n v="797847.49006406253"/>
    <n v="842565.34082623757"/>
    <n v="867008.73687019292"/>
  </r>
  <r>
    <x v="0"/>
    <x v="0"/>
    <x v="0"/>
    <s v="Railways"/>
    <s v="HSDO"/>
    <m/>
    <s v="Emissions"/>
    <x v="3"/>
    <x v="29"/>
    <m/>
    <m/>
    <n v="1858.8540767249999"/>
    <n v="1391.015682775"/>
    <n v="257.13255239999995"/>
    <n v="0"/>
    <n v="0"/>
    <n v="0"/>
    <n v="0"/>
    <n v="0"/>
    <n v="0"/>
    <n v="0"/>
  </r>
  <r>
    <x v="0"/>
    <x v="0"/>
    <x v="0"/>
    <s v="Railways"/>
    <s v="HSDO"/>
    <m/>
    <s v="Emissions"/>
    <x v="3"/>
    <x v="30"/>
    <m/>
    <m/>
    <n v="284043.08108711248"/>
    <n v="278669.18930622499"/>
    <n v="283428.8199897125"/>
    <n v="299233.54374868743"/>
    <n v="287962.56686848751"/>
    <n v="284422.53016617498"/>
    <n v="301095.96911086247"/>
    <n v="312308.01978113741"/>
    <n v="322976.34224164992"/>
    <n v="331633.21323148179"/>
  </r>
  <r>
    <x v="0"/>
    <x v="0"/>
    <x v="0"/>
    <s v="Railways"/>
    <s v="HSDO"/>
    <m/>
    <s v="Emissions"/>
    <x v="3"/>
    <x v="31"/>
    <m/>
    <m/>
    <n v="0"/>
    <n v="0"/>
    <n v="0"/>
    <n v="0"/>
    <n v="0"/>
    <n v="0"/>
    <n v="0"/>
    <n v="0"/>
    <n v="0"/>
    <n v="0"/>
  </r>
  <r>
    <x v="0"/>
    <x v="0"/>
    <x v="0"/>
    <s v="Railways"/>
    <s v="HSDO"/>
    <m/>
    <s v="Emissions"/>
    <x v="3"/>
    <x v="32"/>
    <m/>
    <m/>
    <n v="0"/>
    <n v="0"/>
    <n v="0"/>
    <n v="0"/>
    <n v="58.926209924999995"/>
    <n v="70.532887637499996"/>
    <n v="70.532887637499996"/>
    <n v="44.641068124999997"/>
    <n v="35.712854499999992"/>
    <n v="36.342967554490549"/>
  </r>
  <r>
    <x v="0"/>
    <x v="0"/>
    <x v="0"/>
    <s v="Railways"/>
    <s v="HSDO"/>
    <m/>
    <s v="Emissions"/>
    <x v="3"/>
    <x v="33"/>
    <m/>
    <m/>
    <n v="1077296.1124197498"/>
    <n v="1138671.3313420876"/>
    <n v="1140639.1096250373"/>
    <n v="1216834.2703435125"/>
    <n v="1326566.479901575"/>
    <n v="1413748.7003069748"/>
    <n v="1499617.5804881374"/>
    <n v="1539184.7448100497"/>
    <n v="1561972.2244451377"/>
    <n v="1595270.9265076073"/>
  </r>
  <r>
    <x v="0"/>
    <x v="0"/>
    <x v="0"/>
    <s v="Railways"/>
    <s v="HSDO"/>
    <m/>
    <s v="Emissions"/>
    <x v="3"/>
    <x v="34"/>
    <m/>
    <m/>
    <n v="0"/>
    <n v="211.59866291249995"/>
    <n v="70.532887637499996"/>
    <n v="0"/>
    <n v="0"/>
    <n v="0"/>
    <n v="0"/>
    <n v="0"/>
    <n v="26.784640875000001"/>
    <n v="36.342967554490549"/>
  </r>
  <r>
    <x v="0"/>
    <x v="0"/>
    <x v="0"/>
    <s v="Railways"/>
    <s v="HSDO"/>
    <m/>
    <s v="Emissions"/>
    <x v="3"/>
    <x v="35"/>
    <m/>
    <m/>
    <n v="489199.14504781243"/>
    <n v="468017.85104386247"/>
    <n v="474933.64531778754"/>
    <n v="507352.88181152497"/>
    <n v="517770.32146917505"/>
    <n v="558617.79162491253"/>
    <n v="568844.16751098738"/>
    <n v="611954.04699930002"/>
    <n v="646579.44507977483"/>
    <n v="664741.95094567596"/>
  </r>
  <r>
    <x v="0"/>
    <x v="0"/>
    <x v="0"/>
    <s v="Railways"/>
    <s v="LDO"/>
    <m/>
    <s v="Emissions"/>
    <x v="3"/>
    <x v="0"/>
    <s v="Transport"/>
    <m/>
    <n v="20.501299199999998"/>
    <n v="0"/>
    <n v="0"/>
    <n v="0"/>
    <n v="0"/>
    <n v="0"/>
    <n v="0"/>
    <n v="0"/>
    <n v="0"/>
    <n v="0"/>
  </r>
  <r>
    <x v="0"/>
    <x v="0"/>
    <x v="0"/>
    <s v="Railways"/>
    <s v="LDO"/>
    <m/>
    <s v="Emissions"/>
    <x v="3"/>
    <x v="1"/>
    <m/>
    <m/>
    <n v="0"/>
    <n v="0"/>
    <n v="0"/>
    <n v="0"/>
    <n v="0"/>
    <n v="0"/>
    <n v="0"/>
    <n v="0"/>
    <n v="0"/>
    <n v="0"/>
  </r>
  <r>
    <x v="0"/>
    <x v="0"/>
    <x v="0"/>
    <s v="Railways"/>
    <s v="LDO"/>
    <m/>
    <s v="Emissions"/>
    <x v="3"/>
    <x v="2"/>
    <m/>
    <m/>
    <n v="0"/>
    <n v="0"/>
    <n v="0"/>
    <n v="0"/>
    <n v="0"/>
    <n v="0"/>
    <n v="0"/>
    <n v="0"/>
    <n v="0"/>
    <n v="0"/>
  </r>
  <r>
    <x v="0"/>
    <x v="0"/>
    <x v="0"/>
    <s v="Railways"/>
    <s v="LDO"/>
    <m/>
    <s v="Emissions"/>
    <x v="3"/>
    <x v="3"/>
    <m/>
    <m/>
    <n v="0"/>
    <n v="0"/>
    <n v="0"/>
    <n v="0"/>
    <n v="0"/>
    <n v="0"/>
    <n v="0"/>
    <n v="0"/>
    <n v="0"/>
    <n v="0"/>
  </r>
  <r>
    <x v="0"/>
    <x v="0"/>
    <x v="0"/>
    <s v="Railways"/>
    <s v="LDO"/>
    <m/>
    <s v="Emissions"/>
    <x v="3"/>
    <x v="4"/>
    <m/>
    <m/>
    <n v="8.2005196800000011"/>
    <n v="0"/>
    <n v="0"/>
    <n v="0"/>
    <n v="0"/>
    <n v="0"/>
    <n v="0"/>
    <n v="0"/>
    <n v="0"/>
    <n v="0"/>
  </r>
  <r>
    <x v="0"/>
    <x v="0"/>
    <x v="0"/>
    <s v="Railways"/>
    <s v="LDO"/>
    <m/>
    <s v="Emissions"/>
    <x v="3"/>
    <x v="5"/>
    <m/>
    <m/>
    <n v="0"/>
    <n v="0"/>
    <n v="0"/>
    <n v="0"/>
    <n v="0"/>
    <n v="0"/>
    <n v="0"/>
    <n v="0"/>
    <n v="0"/>
    <n v="0"/>
  </r>
  <r>
    <x v="0"/>
    <x v="0"/>
    <x v="0"/>
    <s v="Railways"/>
    <s v="LDO"/>
    <m/>
    <s v="Emissions"/>
    <x v="3"/>
    <x v="6"/>
    <m/>
    <m/>
    <n v="0"/>
    <n v="0"/>
    <n v="0"/>
    <n v="0"/>
    <n v="0"/>
    <n v="0"/>
    <n v="0"/>
    <n v="0"/>
    <n v="36.90233855999999"/>
    <n v="49.203118079999989"/>
  </r>
  <r>
    <x v="0"/>
    <x v="0"/>
    <x v="0"/>
    <s v="Railways"/>
    <s v="LDO"/>
    <m/>
    <s v="Emissions"/>
    <x v="3"/>
    <x v="7"/>
    <m/>
    <m/>
    <n v="0"/>
    <n v="0"/>
    <n v="0"/>
    <n v="0"/>
    <n v="0"/>
    <n v="0"/>
    <n v="0"/>
    <n v="0"/>
    <n v="0"/>
    <n v="0"/>
  </r>
  <r>
    <x v="0"/>
    <x v="0"/>
    <x v="0"/>
    <s v="Railways"/>
    <s v="LDO"/>
    <m/>
    <s v="Emissions"/>
    <x v="3"/>
    <x v="8"/>
    <m/>
    <m/>
    <n v="0"/>
    <n v="0"/>
    <n v="0"/>
    <n v="0"/>
    <n v="0"/>
    <n v="0"/>
    <n v="0"/>
    <n v="0"/>
    <n v="0"/>
    <n v="0"/>
  </r>
  <r>
    <x v="0"/>
    <x v="0"/>
    <x v="0"/>
    <s v="Railways"/>
    <s v="LDO"/>
    <m/>
    <s v="Emissions"/>
    <x v="3"/>
    <x v="9"/>
    <m/>
    <m/>
    <n v="0"/>
    <n v="0"/>
    <n v="0"/>
    <n v="0"/>
    <n v="0"/>
    <n v="0"/>
    <n v="0"/>
    <n v="0"/>
    <n v="0"/>
    <n v="0"/>
  </r>
  <r>
    <x v="0"/>
    <x v="0"/>
    <x v="0"/>
    <s v="Railways"/>
    <s v="LDO"/>
    <m/>
    <s v="Emissions"/>
    <x v="3"/>
    <x v="10"/>
    <m/>
    <m/>
    <n v="0"/>
    <n v="0"/>
    <n v="0"/>
    <n v="0"/>
    <n v="0"/>
    <n v="0"/>
    <n v="0"/>
    <n v="0"/>
    <n v="0"/>
    <n v="0"/>
  </r>
  <r>
    <x v="0"/>
    <x v="0"/>
    <x v="0"/>
    <s v="Railways"/>
    <s v="LDO"/>
    <m/>
    <s v="Emissions"/>
    <x v="3"/>
    <x v="11"/>
    <m/>
    <m/>
    <n v="0"/>
    <n v="0"/>
    <n v="0"/>
    <n v="0"/>
    <n v="0"/>
    <n v="0"/>
    <n v="0"/>
    <n v="0"/>
    <n v="0"/>
    <n v="0"/>
  </r>
  <r>
    <x v="0"/>
    <x v="0"/>
    <x v="0"/>
    <s v="Railways"/>
    <s v="LDO"/>
    <m/>
    <s v="Emissions"/>
    <x v="3"/>
    <x v="12"/>
    <m/>
    <m/>
    <n v="1522.41366528"/>
    <n v="1172.6022393599997"/>
    <n v="921.09294143999989"/>
    <n v="1042.683264"/>
    <n v="811.70729855999991"/>
    <n v="757.09856447999994"/>
    <n v="643.64469503999987"/>
    <n v="642.22722240000007"/>
    <n v="623.08733760000018"/>
    <n v="587.5784467200001"/>
  </r>
  <r>
    <x v="0"/>
    <x v="0"/>
    <x v="0"/>
    <s v="Railways"/>
    <s v="LDO"/>
    <m/>
    <s v="Emissions"/>
    <x v="3"/>
    <x v="13"/>
    <m/>
    <m/>
    <n v="0"/>
    <n v="0"/>
    <n v="0"/>
    <n v="0"/>
    <n v="0"/>
    <n v="0"/>
    <n v="0"/>
    <n v="0"/>
    <n v="0"/>
    <n v="0"/>
  </r>
  <r>
    <x v="0"/>
    <x v="0"/>
    <x v="0"/>
    <s v="Railways"/>
    <s v="LDO"/>
    <m/>
    <s v="Emissions"/>
    <x v="3"/>
    <x v="14"/>
    <m/>
    <m/>
    <n v="0"/>
    <n v="0"/>
    <n v="0"/>
    <n v="0"/>
    <n v="0"/>
    <n v="0"/>
    <n v="0"/>
    <n v="0"/>
    <n v="0"/>
    <n v="0"/>
  </r>
  <r>
    <x v="0"/>
    <x v="0"/>
    <x v="0"/>
    <s v="Railways"/>
    <s v="LDO"/>
    <m/>
    <s v="Emissions"/>
    <x v="3"/>
    <x v="15"/>
    <m/>
    <m/>
    <n v="0"/>
    <n v="0"/>
    <n v="0"/>
    <n v="0"/>
    <n v="0"/>
    <n v="0"/>
    <n v="0"/>
    <n v="0"/>
    <n v="0"/>
    <n v="0"/>
  </r>
  <r>
    <x v="0"/>
    <x v="0"/>
    <x v="0"/>
    <s v="Railways"/>
    <s v="LDO"/>
    <m/>
    <s v="Emissions"/>
    <x v="3"/>
    <x v="16"/>
    <m/>
    <m/>
    <n v="0"/>
    <n v="0"/>
    <n v="0"/>
    <n v="0"/>
    <n v="0"/>
    <n v="0"/>
    <n v="0"/>
    <n v="0"/>
    <n v="0"/>
    <n v="0"/>
  </r>
  <r>
    <x v="0"/>
    <x v="0"/>
    <x v="0"/>
    <s v="Railways"/>
    <s v="LDO"/>
    <m/>
    <s v="Emissions"/>
    <x v="3"/>
    <x v="17"/>
    <m/>
    <m/>
    <n v="0"/>
    <n v="0"/>
    <n v="0"/>
    <n v="0"/>
    <n v="0"/>
    <n v="0"/>
    <n v="0"/>
    <n v="0"/>
    <n v="0"/>
    <n v="0"/>
  </r>
  <r>
    <x v="0"/>
    <x v="0"/>
    <x v="0"/>
    <s v="Railways"/>
    <s v="LDO"/>
    <m/>
    <s v="Emissions"/>
    <x v="3"/>
    <x v="18"/>
    <m/>
    <m/>
    <n v="0"/>
    <n v="0"/>
    <n v="0"/>
    <n v="0"/>
    <n v="0"/>
    <n v="0"/>
    <n v="0"/>
    <n v="0"/>
    <n v="0"/>
    <n v="0"/>
  </r>
  <r>
    <x v="0"/>
    <x v="0"/>
    <x v="0"/>
    <s v="Railways"/>
    <s v="LDO"/>
    <m/>
    <s v="Emissions"/>
    <x v="3"/>
    <x v="19"/>
    <m/>
    <m/>
    <n v="0"/>
    <n v="0"/>
    <n v="0"/>
    <n v="0"/>
    <n v="0"/>
    <n v="0"/>
    <n v="0"/>
    <n v="0"/>
    <n v="0"/>
    <n v="0"/>
  </r>
  <r>
    <x v="0"/>
    <x v="0"/>
    <x v="0"/>
    <s v="Railways"/>
    <s v="LDO"/>
    <m/>
    <s v="Emissions"/>
    <x v="3"/>
    <x v="20"/>
    <m/>
    <m/>
    <n v="137.36671296"/>
    <n v="101.84180544000002"/>
    <n v="105.21330815999998"/>
    <n v="47.817678719999982"/>
    <n v="238.5278112"/>
    <n v="409.40133503999994"/>
    <n v="353.71147775999998"/>
    <n v="469.52780159999998"/>
    <n v="383.76670272000001"/>
    <n v="432.27309695999998"/>
  </r>
  <r>
    <x v="0"/>
    <x v="0"/>
    <x v="0"/>
    <s v="Railways"/>
    <s v="LDO"/>
    <m/>
    <s v="Emissions"/>
    <x v="3"/>
    <x v="21"/>
    <m/>
    <m/>
    <n v="0"/>
    <n v="0"/>
    <n v="0"/>
    <n v="0"/>
    <n v="0"/>
    <n v="0"/>
    <n v="0"/>
    <n v="0"/>
    <n v="0"/>
    <n v="0"/>
  </r>
  <r>
    <x v="0"/>
    <x v="0"/>
    <x v="0"/>
    <s v="Railways"/>
    <s v="LDO"/>
    <m/>
    <s v="Emissions"/>
    <x v="3"/>
    <x v="22"/>
    <m/>
    <m/>
    <n v="0"/>
    <n v="0"/>
    <n v="0"/>
    <n v="0"/>
    <n v="0"/>
    <n v="0"/>
    <n v="0"/>
    <n v="0"/>
    <n v="0"/>
    <n v="0"/>
  </r>
  <r>
    <x v="0"/>
    <x v="0"/>
    <x v="0"/>
    <s v="Railways"/>
    <s v="LDO"/>
    <m/>
    <s v="Emissions"/>
    <x v="3"/>
    <x v="23"/>
    <m/>
    <m/>
    <n v="0"/>
    <n v="0"/>
    <n v="0"/>
    <n v="0"/>
    <n v="0"/>
    <n v="0"/>
    <n v="0"/>
    <n v="0"/>
    <n v="0"/>
    <n v="0"/>
  </r>
  <r>
    <x v="0"/>
    <x v="0"/>
    <x v="0"/>
    <s v="Railways"/>
    <s v="LDO"/>
    <m/>
    <s v="Emissions"/>
    <x v="3"/>
    <x v="24"/>
    <m/>
    <m/>
    <n v="0"/>
    <n v="0"/>
    <n v="0"/>
    <n v="0"/>
    <n v="0"/>
    <n v="0"/>
    <n v="0"/>
    <n v="0"/>
    <n v="0"/>
    <n v="0"/>
  </r>
  <r>
    <x v="0"/>
    <x v="0"/>
    <x v="0"/>
    <s v="Railways"/>
    <s v="LDO"/>
    <m/>
    <s v="Emissions"/>
    <x v="3"/>
    <x v="25"/>
    <m/>
    <m/>
    <n v="0"/>
    <n v="0"/>
    <n v="0"/>
    <n v="0"/>
    <n v="0"/>
    <n v="0"/>
    <n v="0"/>
    <n v="0"/>
    <n v="0"/>
    <n v="0"/>
  </r>
  <r>
    <x v="0"/>
    <x v="0"/>
    <x v="0"/>
    <s v="Railways"/>
    <s v="LDO"/>
    <m/>
    <s v="Emissions"/>
    <x v="3"/>
    <x v="26"/>
    <m/>
    <m/>
    <n v="0"/>
    <n v="0"/>
    <n v="0"/>
    <n v="0"/>
    <n v="0"/>
    <n v="0"/>
    <n v="0"/>
    <n v="0"/>
    <n v="0"/>
    <n v="0"/>
  </r>
  <r>
    <x v="0"/>
    <x v="0"/>
    <x v="0"/>
    <s v="Railways"/>
    <s v="LDO"/>
    <m/>
    <s v="Emissions"/>
    <x v="3"/>
    <x v="27"/>
    <m/>
    <m/>
    <n v="1001.1200832"/>
    <n v="1036.5088492799998"/>
    <n v="844.44531071999995"/>
    <n v="810.29783423999993"/>
    <n v="780.19455936000008"/>
    <n v="744.60558528000013"/>
    <n v="655.78530815999977"/>
    <n v="694.12113600000009"/>
    <n v="515.20725887999993"/>
    <n v="374.42099328"/>
  </r>
  <r>
    <x v="0"/>
    <x v="0"/>
    <x v="0"/>
    <s v="Railways"/>
    <s v="LDO"/>
    <m/>
    <s v="Emissions"/>
    <x v="3"/>
    <x v="28"/>
    <m/>
    <m/>
    <n v="98.406236159999978"/>
    <n v="123.00779519999998"/>
    <n v="57.403637760000002"/>
    <n v="8.2005196800000011"/>
    <n v="0"/>
    <n v="0"/>
    <n v="0"/>
    <n v="0"/>
    <n v="0"/>
    <n v="0"/>
  </r>
  <r>
    <x v="0"/>
    <x v="0"/>
    <x v="0"/>
    <s v="Railways"/>
    <s v="LDO"/>
    <m/>
    <s v="Emissions"/>
    <x v="3"/>
    <x v="29"/>
    <m/>
    <m/>
    <n v="0"/>
    <n v="0"/>
    <n v="0"/>
    <n v="0"/>
    <n v="0"/>
    <n v="0"/>
    <n v="0"/>
    <n v="0"/>
    <n v="0"/>
    <n v="0"/>
  </r>
  <r>
    <x v="0"/>
    <x v="0"/>
    <x v="0"/>
    <s v="Railways"/>
    <s v="LDO"/>
    <m/>
    <s v="Emissions"/>
    <x v="3"/>
    <x v="30"/>
    <m/>
    <m/>
    <n v="0"/>
    <n v="0"/>
    <n v="0"/>
    <n v="0"/>
    <n v="0"/>
    <n v="0"/>
    <n v="0"/>
    <n v="0"/>
    <n v="0"/>
    <n v="0"/>
  </r>
  <r>
    <x v="0"/>
    <x v="0"/>
    <x v="0"/>
    <s v="Railways"/>
    <s v="LDO"/>
    <m/>
    <s v="Emissions"/>
    <x v="3"/>
    <x v="31"/>
    <m/>
    <m/>
    <n v="0"/>
    <n v="0"/>
    <n v="0"/>
    <n v="0"/>
    <n v="0"/>
    <n v="0"/>
    <n v="0"/>
    <n v="0"/>
    <n v="0"/>
    <n v="0"/>
  </r>
  <r>
    <x v="0"/>
    <x v="0"/>
    <x v="0"/>
    <s v="Railways"/>
    <s v="LDO"/>
    <m/>
    <s v="Emissions"/>
    <x v="3"/>
    <x v="32"/>
    <m/>
    <m/>
    <n v="0"/>
    <n v="0"/>
    <n v="0"/>
    <n v="0"/>
    <n v="0"/>
    <n v="0"/>
    <n v="0"/>
    <n v="0"/>
    <n v="0"/>
    <n v="0"/>
  </r>
  <r>
    <x v="0"/>
    <x v="0"/>
    <x v="0"/>
    <s v="Railways"/>
    <s v="LDO"/>
    <m/>
    <s v="Emissions"/>
    <x v="3"/>
    <x v="33"/>
    <m/>
    <m/>
    <n v="2394.3435302399998"/>
    <n v="1853.2533811199996"/>
    <n v="1689.1789209599995"/>
    <n v="1303.7464876800002"/>
    <n v="1180.7947507200001"/>
    <n v="1139.7040608"/>
    <n v="1089.0754617599998"/>
    <n v="990.66121727999985"/>
    <n v="929.16532799999982"/>
    <n v="655.88140799999996"/>
  </r>
  <r>
    <x v="0"/>
    <x v="0"/>
    <x v="0"/>
    <s v="Railways"/>
    <s v="LDO"/>
    <m/>
    <s v="Emissions"/>
    <x v="3"/>
    <x v="34"/>
    <m/>
    <m/>
    <n v="0"/>
    <n v="0"/>
    <n v="0"/>
    <n v="0"/>
    <n v="0"/>
    <n v="0"/>
    <n v="0"/>
    <n v="0"/>
    <n v="0"/>
    <n v="0"/>
  </r>
  <r>
    <x v="0"/>
    <x v="0"/>
    <x v="0"/>
    <s v="Railways"/>
    <s v="LDO"/>
    <m/>
    <s v="Emissions"/>
    <x v="3"/>
    <x v="35"/>
    <m/>
    <m/>
    <n v="4507.4749036799985"/>
    <n v="4522.4104204799987"/>
    <n v="4166.2083551999995"/>
    <n v="3796.1599046399992"/>
    <n v="2968.0435583999997"/>
    <n v="1074.0678700800001"/>
    <n v="155.78584896000001"/>
    <n v="32.802078720000004"/>
    <n v="57.403637759999988"/>
    <n v="65.604157440000009"/>
  </r>
  <r>
    <x v="0"/>
    <x v="0"/>
    <x v="0"/>
    <s v="Railways"/>
    <s v="Furnace Oil"/>
    <m/>
    <s v="Emissions"/>
    <x v="3"/>
    <x v="0"/>
    <s v="Transport"/>
    <m/>
    <n v="0"/>
    <n v="0"/>
    <n v="0"/>
    <n v="0"/>
    <n v="78.595164712349984"/>
    <n v="142.967678514375"/>
    <n v="77.097222323549985"/>
    <n v="89.072959650674989"/>
    <n v="25.449417043050001"/>
    <n v="0"/>
  </r>
  <r>
    <x v="0"/>
    <x v="0"/>
    <x v="0"/>
    <s v="Railways"/>
    <s v="Furnace Oil"/>
    <m/>
    <s v="Emissions"/>
    <x v="3"/>
    <x v="1"/>
    <m/>
    <m/>
    <n v="0"/>
    <n v="0"/>
    <n v="0"/>
    <n v="0"/>
    <n v="0"/>
    <n v="0"/>
    <n v="0"/>
    <n v="0"/>
    <n v="0"/>
    <n v="0"/>
  </r>
  <r>
    <x v="0"/>
    <x v="0"/>
    <x v="0"/>
    <s v="Railways"/>
    <s v="Furnace Oil"/>
    <m/>
    <s v="Emissions"/>
    <x v="3"/>
    <x v="2"/>
    <m/>
    <m/>
    <n v="0"/>
    <n v="0"/>
    <n v="0"/>
    <n v="0"/>
    <n v="0"/>
    <n v="0"/>
    <n v="0"/>
    <n v="0"/>
    <n v="0"/>
    <n v="0"/>
  </r>
  <r>
    <x v="0"/>
    <x v="0"/>
    <x v="0"/>
    <s v="Railways"/>
    <s v="Furnace Oil"/>
    <m/>
    <s v="Emissions"/>
    <x v="3"/>
    <x v="3"/>
    <m/>
    <m/>
    <n v="0"/>
    <n v="0"/>
    <n v="0"/>
    <n v="107.7582305943"/>
    <n v="251.43587138670003"/>
    <n v="211.03043580547501"/>
    <n v="266.40749349142504"/>
    <n v="181.09499337930001"/>
    <n v="305.31498668385001"/>
    <n v="89.798525495250004"/>
  </r>
  <r>
    <x v="0"/>
    <x v="0"/>
    <x v="0"/>
    <s v="Railways"/>
    <s v="Furnace Oil"/>
    <m/>
    <s v="Emissions"/>
    <x v="3"/>
    <x v="4"/>
    <m/>
    <m/>
    <n v="0"/>
    <n v="0"/>
    <n v="0"/>
    <n v="1419.0195491901"/>
    <n v="1200.4681943075248"/>
    <n v="943.05615693217476"/>
    <n v="884.68321446862478"/>
    <n v="468.54389636339999"/>
    <n v="371.247857140875"/>
    <n v="275.44195852387503"/>
  </r>
  <r>
    <x v="0"/>
    <x v="0"/>
    <x v="0"/>
    <s v="Railways"/>
    <s v="Furnace Oil"/>
    <m/>
    <s v="Emissions"/>
    <x v="3"/>
    <x v="5"/>
    <m/>
    <m/>
    <n v="0"/>
    <n v="0"/>
    <n v="0"/>
    <n v="0"/>
    <n v="0"/>
    <n v="0"/>
    <n v="0"/>
    <n v="0"/>
    <n v="0"/>
    <n v="0"/>
  </r>
  <r>
    <x v="0"/>
    <x v="0"/>
    <x v="0"/>
    <s v="Railways"/>
    <s v="Furnace Oil"/>
    <m/>
    <s v="Emissions"/>
    <x v="3"/>
    <x v="6"/>
    <m/>
    <m/>
    <n v="0"/>
    <n v="0"/>
    <n v="0"/>
    <n v="67.360596796349995"/>
    <n v="143.71664970877501"/>
    <n v="121.263117443325"/>
    <n v="107.78943772740001"/>
    <n v="107.78943772740001"/>
    <n v="67.368398579624994"/>
    <n v="13.473679715925002"/>
  </r>
  <r>
    <x v="0"/>
    <x v="0"/>
    <x v="0"/>
    <s v="Railways"/>
    <s v="Furnace Oil"/>
    <m/>
    <s v="Emissions"/>
    <x v="3"/>
    <x v="7"/>
    <m/>
    <m/>
    <n v="0"/>
    <n v="0"/>
    <n v="0"/>
    <n v="0"/>
    <n v="0"/>
    <n v="0"/>
    <n v="0"/>
    <n v="0"/>
    <n v="0"/>
    <n v="0"/>
  </r>
  <r>
    <x v="0"/>
    <x v="0"/>
    <x v="0"/>
    <s v="Railways"/>
    <s v="Furnace Oil"/>
    <m/>
    <s v="Emissions"/>
    <x v="3"/>
    <x v="8"/>
    <m/>
    <m/>
    <n v="0"/>
    <n v="0"/>
    <n v="0"/>
    <n v="0"/>
    <n v="0"/>
    <n v="0"/>
    <n v="0"/>
    <n v="0"/>
    <n v="0"/>
    <n v="0"/>
  </r>
  <r>
    <x v="0"/>
    <x v="0"/>
    <x v="0"/>
    <s v="Railways"/>
    <s v="Furnace Oil"/>
    <m/>
    <s v="Emissions"/>
    <x v="3"/>
    <x v="9"/>
    <m/>
    <m/>
    <n v="0"/>
    <n v="0"/>
    <n v="0"/>
    <n v="0"/>
    <n v="0"/>
    <n v="0"/>
    <n v="0"/>
    <n v="0"/>
    <n v="0"/>
    <n v="0"/>
  </r>
  <r>
    <x v="0"/>
    <x v="0"/>
    <x v="0"/>
    <s v="Railways"/>
    <s v="Furnace Oil"/>
    <m/>
    <s v="Emissions"/>
    <x v="3"/>
    <x v="10"/>
    <m/>
    <m/>
    <n v="0"/>
    <n v="0"/>
    <n v="0"/>
    <n v="0"/>
    <n v="0"/>
    <n v="0"/>
    <n v="0"/>
    <n v="0"/>
    <n v="0"/>
    <n v="0"/>
  </r>
  <r>
    <x v="0"/>
    <x v="0"/>
    <x v="0"/>
    <s v="Railways"/>
    <s v="Furnace Oil"/>
    <m/>
    <s v="Emissions"/>
    <x v="3"/>
    <x v="11"/>
    <m/>
    <m/>
    <n v="0"/>
    <n v="0"/>
    <n v="0"/>
    <n v="1027.9161536143499"/>
    <n v="1334.6510648542501"/>
    <n v="1123.9248985965"/>
    <n v="928.00651699469995"/>
    <n v="615.45927721492478"/>
    <n v="469.39429074037514"/>
    <n v="244.66392350400005"/>
  </r>
  <r>
    <x v="0"/>
    <x v="0"/>
    <x v="0"/>
    <s v="Railways"/>
    <s v="Furnace Oil"/>
    <m/>
    <s v="Emissions"/>
    <x v="3"/>
    <x v="12"/>
    <m/>
    <m/>
    <n v="0"/>
    <n v="0"/>
    <n v="0"/>
    <n v="0"/>
    <n v="0"/>
    <n v="0"/>
    <n v="0"/>
    <n v="0"/>
    <n v="0"/>
    <n v="0"/>
  </r>
  <r>
    <x v="0"/>
    <x v="0"/>
    <x v="0"/>
    <s v="Railways"/>
    <s v="Furnace Oil"/>
    <m/>
    <s v="Emissions"/>
    <x v="3"/>
    <x v="13"/>
    <m/>
    <m/>
    <n v="0"/>
    <n v="0"/>
    <n v="0"/>
    <n v="0"/>
    <n v="0"/>
    <n v="0"/>
    <n v="0"/>
    <n v="0"/>
    <n v="0"/>
    <n v="0"/>
  </r>
  <r>
    <x v="0"/>
    <x v="0"/>
    <x v="0"/>
    <s v="Railways"/>
    <s v="Furnace Oil"/>
    <m/>
    <s v="Emissions"/>
    <x v="3"/>
    <x v="14"/>
    <m/>
    <m/>
    <n v="0"/>
    <n v="0"/>
    <n v="0"/>
    <n v="0"/>
    <n v="0"/>
    <n v="0"/>
    <n v="0"/>
    <n v="0"/>
    <n v="0"/>
    <n v="0"/>
  </r>
  <r>
    <x v="0"/>
    <x v="0"/>
    <x v="0"/>
    <s v="Railways"/>
    <s v="Furnace Oil"/>
    <m/>
    <s v="Emissions"/>
    <x v="3"/>
    <x v="15"/>
    <m/>
    <m/>
    <n v="0"/>
    <n v="0"/>
    <n v="0"/>
    <n v="0"/>
    <n v="0"/>
    <n v="0"/>
    <n v="0"/>
    <n v="0"/>
    <n v="0"/>
    <n v="0"/>
  </r>
  <r>
    <x v="0"/>
    <x v="0"/>
    <x v="0"/>
    <s v="Railways"/>
    <s v="Furnace Oil"/>
    <m/>
    <s v="Emissions"/>
    <x v="3"/>
    <x v="16"/>
    <m/>
    <m/>
    <n v="0"/>
    <n v="0"/>
    <n v="0"/>
    <n v="145.88554545922503"/>
    <n v="48.628515153074993"/>
    <n v="35.763374532599997"/>
    <n v="48.878172217875004"/>
    <n v="12.319015791224999"/>
    <n v="0"/>
    <n v="36.605967126300008"/>
  </r>
  <r>
    <x v="0"/>
    <x v="0"/>
    <x v="0"/>
    <s v="Railways"/>
    <s v="Furnace Oil"/>
    <m/>
    <s v="Emissions"/>
    <x v="3"/>
    <x v="17"/>
    <m/>
    <m/>
    <n v="0"/>
    <n v="0"/>
    <n v="0"/>
    <n v="0"/>
    <n v="0"/>
    <n v="0"/>
    <n v="0"/>
    <n v="0"/>
    <n v="0"/>
    <n v="0"/>
  </r>
  <r>
    <x v="0"/>
    <x v="0"/>
    <x v="0"/>
    <s v="Railways"/>
    <s v="Furnace Oil"/>
    <m/>
    <s v="Emissions"/>
    <x v="3"/>
    <x v="18"/>
    <m/>
    <m/>
    <n v="0"/>
    <n v="0"/>
    <n v="0"/>
    <n v="0"/>
    <n v="0"/>
    <n v="0"/>
    <n v="0"/>
    <n v="0"/>
    <n v="0"/>
    <n v="0"/>
  </r>
  <r>
    <x v="0"/>
    <x v="0"/>
    <x v="0"/>
    <s v="Railways"/>
    <s v="Furnace Oil"/>
    <m/>
    <s v="Emissions"/>
    <x v="3"/>
    <x v="19"/>
    <m/>
    <m/>
    <n v="0"/>
    <n v="0"/>
    <n v="0"/>
    <n v="0"/>
    <n v="0"/>
    <n v="0"/>
    <n v="0"/>
    <n v="0"/>
    <n v="0"/>
    <n v="0"/>
  </r>
  <r>
    <x v="0"/>
    <x v="0"/>
    <x v="0"/>
    <s v="Railways"/>
    <s v="Furnace Oil"/>
    <m/>
    <s v="Emissions"/>
    <x v="3"/>
    <x v="20"/>
    <m/>
    <m/>
    <n v="0"/>
    <n v="0"/>
    <n v="0"/>
    <n v="285.33461971657505"/>
    <n v="388.12311436470003"/>
    <n v="316.20627613574999"/>
    <n v="72.845250438675009"/>
    <n v="159.08616276052501"/>
    <n v="136.67944119472497"/>
    <n v="27.883573424850002"/>
  </r>
  <r>
    <x v="0"/>
    <x v="0"/>
    <x v="0"/>
    <s v="Railways"/>
    <s v="Furnace Oil"/>
    <m/>
    <s v="Emissions"/>
    <x v="3"/>
    <x v="21"/>
    <m/>
    <m/>
    <n v="0"/>
    <n v="0"/>
    <n v="0"/>
    <n v="0"/>
    <n v="0"/>
    <n v="0"/>
    <n v="0"/>
    <n v="0"/>
    <n v="0"/>
    <n v="0"/>
  </r>
  <r>
    <x v="0"/>
    <x v="0"/>
    <x v="0"/>
    <s v="Railways"/>
    <s v="Furnace Oil"/>
    <m/>
    <s v="Emissions"/>
    <x v="3"/>
    <x v="22"/>
    <m/>
    <m/>
    <n v="0"/>
    <n v="0"/>
    <n v="0"/>
    <n v="0"/>
    <n v="0"/>
    <n v="0"/>
    <n v="0"/>
    <n v="0"/>
    <n v="0"/>
    <n v="0"/>
  </r>
  <r>
    <x v="0"/>
    <x v="0"/>
    <x v="0"/>
    <s v="Railways"/>
    <s v="Furnace Oil"/>
    <m/>
    <s v="Emissions"/>
    <x v="3"/>
    <x v="23"/>
    <m/>
    <m/>
    <n v="0"/>
    <n v="0"/>
    <n v="0"/>
    <n v="0"/>
    <n v="0"/>
    <n v="0"/>
    <n v="0"/>
    <n v="0"/>
    <n v="0"/>
    <n v="0"/>
  </r>
  <r>
    <x v="0"/>
    <x v="0"/>
    <x v="0"/>
    <s v="Railways"/>
    <s v="Furnace Oil"/>
    <m/>
    <s v="Emissions"/>
    <x v="3"/>
    <x v="24"/>
    <m/>
    <m/>
    <n v="0"/>
    <n v="0"/>
    <n v="0"/>
    <n v="0"/>
    <n v="0"/>
    <n v="0"/>
    <n v="0"/>
    <n v="0"/>
    <n v="0"/>
    <n v="0"/>
  </r>
  <r>
    <x v="0"/>
    <x v="0"/>
    <x v="0"/>
    <s v="Railways"/>
    <s v="Furnace Oil"/>
    <m/>
    <s v="Emissions"/>
    <x v="3"/>
    <x v="25"/>
    <m/>
    <m/>
    <n v="0"/>
    <n v="0"/>
    <n v="0"/>
    <n v="0"/>
    <n v="0"/>
    <n v="0"/>
    <n v="0"/>
    <n v="0"/>
    <n v="0"/>
    <n v="0"/>
  </r>
  <r>
    <x v="0"/>
    <x v="0"/>
    <x v="0"/>
    <s v="Railways"/>
    <s v="Furnace Oil"/>
    <m/>
    <s v="Emissions"/>
    <x v="3"/>
    <x v="26"/>
    <m/>
    <m/>
    <n v="0"/>
    <n v="0"/>
    <n v="0"/>
    <n v="0"/>
    <n v="0"/>
    <n v="0"/>
    <n v="0"/>
    <n v="0"/>
    <n v="0"/>
    <n v="0"/>
  </r>
  <r>
    <x v="0"/>
    <x v="0"/>
    <x v="0"/>
    <s v="Railways"/>
    <s v="Furnace Oil"/>
    <m/>
    <s v="Emissions"/>
    <x v="3"/>
    <x v="27"/>
    <m/>
    <m/>
    <n v="0"/>
    <n v="0"/>
    <n v="0"/>
    <n v="0"/>
    <n v="0"/>
    <n v="0"/>
    <n v="0"/>
    <n v="0"/>
    <n v="0"/>
    <n v="0"/>
  </r>
  <r>
    <x v="0"/>
    <x v="0"/>
    <x v="0"/>
    <s v="Railways"/>
    <s v="Furnace Oil"/>
    <m/>
    <s v="Emissions"/>
    <x v="3"/>
    <x v="28"/>
    <m/>
    <m/>
    <n v="0"/>
    <n v="0"/>
    <n v="0"/>
    <n v="776.8703713914"/>
    <n v="1121.0928512676753"/>
    <n v="1227.2673198571501"/>
    <n v="1165.2509446041749"/>
    <n v="779.05487070840013"/>
    <n v="537.70670509627507"/>
    <n v="463.88623174822504"/>
  </r>
  <r>
    <x v="0"/>
    <x v="0"/>
    <x v="0"/>
    <s v="Railways"/>
    <s v="Furnace Oil"/>
    <m/>
    <s v="Emissions"/>
    <x v="3"/>
    <x v="29"/>
    <m/>
    <m/>
    <n v="0"/>
    <n v="0"/>
    <n v="0"/>
    <n v="0"/>
    <n v="0"/>
    <n v="0"/>
    <n v="0"/>
    <n v="0"/>
    <n v="0"/>
    <n v="0"/>
  </r>
  <r>
    <x v="0"/>
    <x v="0"/>
    <x v="0"/>
    <s v="Railways"/>
    <s v="Furnace Oil"/>
    <m/>
    <s v="Emissions"/>
    <x v="3"/>
    <x v="30"/>
    <m/>
    <m/>
    <n v="0"/>
    <n v="0"/>
    <n v="0"/>
    <n v="3199.2772675792507"/>
    <n v="2936.4898015274252"/>
    <n v="4484.6990799682508"/>
    <n v="4160.5661920251005"/>
    <n v="3255.3798911097751"/>
    <n v="3429.1958206934996"/>
    <n v="2959.7391156869248"/>
  </r>
  <r>
    <x v="0"/>
    <x v="0"/>
    <x v="0"/>
    <s v="Railways"/>
    <s v="Furnace Oil"/>
    <m/>
    <s v="Emissions"/>
    <x v="3"/>
    <x v="31"/>
    <m/>
    <m/>
    <n v="0"/>
    <n v="0"/>
    <n v="0"/>
    <n v="0"/>
    <n v="0"/>
    <n v="0"/>
    <n v="0"/>
    <n v="0"/>
    <n v="0"/>
    <n v="0"/>
  </r>
  <r>
    <x v="0"/>
    <x v="0"/>
    <x v="0"/>
    <s v="Railways"/>
    <s v="Furnace Oil"/>
    <m/>
    <s v="Emissions"/>
    <x v="3"/>
    <x v="32"/>
    <m/>
    <m/>
    <n v="0"/>
    <n v="0"/>
    <n v="0"/>
    <n v="0"/>
    <n v="0"/>
    <n v="0"/>
    <n v="0"/>
    <n v="0"/>
    <n v="0"/>
    <n v="0"/>
  </r>
  <r>
    <x v="0"/>
    <x v="0"/>
    <x v="0"/>
    <s v="Railways"/>
    <s v="Furnace Oil"/>
    <m/>
    <s v="Emissions"/>
    <x v="3"/>
    <x v="33"/>
    <m/>
    <m/>
    <n v="0"/>
    <n v="0"/>
    <n v="0"/>
    <n v="934.10751151575016"/>
    <n v="1173.6222580582503"/>
    <n v="970.03472349712524"/>
    <n v="802.37440091737506"/>
    <n v="766.44718893599986"/>
    <n v="586.81112902912491"/>
    <n v="634.71407833762476"/>
  </r>
  <r>
    <x v="0"/>
    <x v="0"/>
    <x v="0"/>
    <s v="Railways"/>
    <s v="Furnace Oil"/>
    <m/>
    <s v="Emissions"/>
    <x v="3"/>
    <x v="34"/>
    <m/>
    <m/>
    <n v="0"/>
    <n v="0"/>
    <n v="0"/>
    <n v="0"/>
    <n v="0"/>
    <n v="0"/>
    <n v="0"/>
    <n v="0"/>
    <n v="0"/>
    <n v="0"/>
  </r>
  <r>
    <x v="0"/>
    <x v="0"/>
    <x v="0"/>
    <s v="Railways"/>
    <s v="Furnace Oil"/>
    <m/>
    <s v="Emissions"/>
    <x v="3"/>
    <x v="35"/>
    <m/>
    <m/>
    <n v="0"/>
    <n v="0"/>
    <n v="0"/>
    <n v="1270.8636847978501"/>
    <n v="1703.3789459973"/>
    <n v="1962.2577186283497"/>
    <n v="2424.9034668358495"/>
    <n v="2281.1946189103496"/>
    <n v="1841.0804208010497"/>
    <n v="1379.2538598374249"/>
  </r>
  <r>
    <x v="0"/>
    <x v="0"/>
    <x v="0"/>
    <s v="Aviation "/>
    <s v="ATF "/>
    <m/>
    <s v="Emissions"/>
    <x v="3"/>
    <x v="0"/>
    <s v="Transport"/>
    <m/>
    <n v="330753.36124687508"/>
    <n v="422118.38037600002"/>
    <n v="534819.81409762509"/>
    <n v="742296.97847812518"/>
    <n v="813563.71802212507"/>
    <n v="793208.46702037507"/>
    <n v="881684.50446562492"/>
    <n v="916266.62753325002"/>
    <n v="947056.47545250016"/>
    <n v="350812.70576887502"/>
  </r>
  <r>
    <x v="0"/>
    <x v="0"/>
    <x v="0"/>
    <s v="Aviation "/>
    <s v="ATF "/>
    <m/>
    <s v="Emissions"/>
    <x v="3"/>
    <x v="1"/>
    <m/>
    <m/>
    <n v="30190.247947125004"/>
    <n v="41021.982508500005"/>
    <n v="61182.558194625002"/>
    <n v="53200.870254000001"/>
    <n v="41029.769521124996"/>
    <n v="41504.77729125"/>
    <n v="49431.9561435"/>
    <n v="61735.436091000003"/>
    <n v="68455.627986374995"/>
    <n v="66571.170931125002"/>
  </r>
  <r>
    <x v="0"/>
    <x v="0"/>
    <x v="0"/>
    <s v="Aviation "/>
    <s v="ATF "/>
    <m/>
    <s v="Emissions"/>
    <x v="3"/>
    <x v="2"/>
    <m/>
    <m/>
    <n v="3083.6569995000004"/>
    <n v="2764.389481875"/>
    <n v="4711.1426381250003"/>
    <n v="5365.2516986250012"/>
    <n v="6011.5737464999993"/>
    <n v="6252.9711378750007"/>
    <n v="6073.8698475000001"/>
    <n v="6899.2931857499998"/>
    <n v="6704.6178701250019"/>
    <n v="4718.9296507500003"/>
  </r>
  <r>
    <x v="0"/>
    <x v="0"/>
    <x v="0"/>
    <s v="Aviation "/>
    <s v="ATF "/>
    <m/>
    <s v="Emissions"/>
    <x v="3"/>
    <x v="3"/>
    <m/>
    <m/>
    <n v="176002.05935025"/>
    <n v="203638.16715637498"/>
    <n v="225511.88561999999"/>
    <n v="232551.34503299999"/>
    <n v="232683.72424762501"/>
    <n v="246310.99634137502"/>
    <n v="286554.27758737502"/>
    <n v="307166.50000574999"/>
    <n v="314073.58020412503"/>
    <n v="314680.96718887502"/>
  </r>
  <r>
    <x v="0"/>
    <x v="0"/>
    <x v="0"/>
    <s v="Aviation "/>
    <s v="ATF "/>
    <m/>
    <s v="Emissions"/>
    <x v="3"/>
    <x v="4"/>
    <m/>
    <m/>
    <n v="15862.144717125002"/>
    <n v="18221.609542500002"/>
    <n v="21149.526289500005"/>
    <n v="23828.258632500001"/>
    <n v="25985.261129625"/>
    <n v="26802.897455250004"/>
    <n v="33896.865956624992"/>
    <n v="36458.793110250008"/>
    <n v="34247.281524750004"/>
    <n v="54018.506579624998"/>
  </r>
  <r>
    <x v="0"/>
    <x v="0"/>
    <x v="0"/>
    <s v="Aviation "/>
    <s v="ATF "/>
    <m/>
    <s v="Emissions"/>
    <x v="3"/>
    <x v="5"/>
    <m/>
    <m/>
    <n v="74163.508240500014"/>
    <n v="73478.2511295"/>
    <n v="82573.481875500016"/>
    <n v="110458.77408562502"/>
    <n v="115520.33229187498"/>
    <n v="118907.68278374999"/>
    <n v="138141.60396750001"/>
    <n v="130370.16536775001"/>
    <n v="129895.15759762499"/>
    <n v="144316.704979125"/>
  </r>
  <r>
    <x v="0"/>
    <x v="0"/>
    <x v="0"/>
    <s v="Aviation "/>
    <s v="ATF "/>
    <m/>
    <s v="Emissions"/>
    <x v="3"/>
    <x v="6"/>
    <m/>
    <m/>
    <n v="13689.568194750002"/>
    <n v="24801.635210624998"/>
    <n v="38646.943657874996"/>
    <n v="36521.089211249993"/>
    <n v="30151.312883999999"/>
    <n v="31669.780345875002"/>
    <n v="61898.963356125001"/>
    <n v="75425.004285750008"/>
    <n v="71103.212278874998"/>
    <n v="70153.196738625003"/>
  </r>
  <r>
    <x v="0"/>
    <x v="0"/>
    <x v="0"/>
    <s v="Aviation "/>
    <s v="ATF "/>
    <m/>
    <s v="Emissions"/>
    <x v="3"/>
    <x v="7"/>
    <m/>
    <m/>
    <n v="0"/>
    <n v="0"/>
    <n v="0"/>
    <n v="0"/>
    <n v="0"/>
    <n v="0"/>
    <n v="0"/>
    <n v="0"/>
    <n v="0"/>
    <n v="0"/>
  </r>
  <r>
    <x v="0"/>
    <x v="0"/>
    <x v="0"/>
    <s v="Aviation "/>
    <s v="ATF "/>
    <m/>
    <s v="Emissions"/>
    <x v="3"/>
    <x v="8"/>
    <m/>
    <m/>
    <n v="381.56361862500006"/>
    <n v="2320.5297622499997"/>
    <n v="2281.5946991249998"/>
    <n v="3270.5453025000006"/>
    <n v="3582.0258074999997"/>
    <n v="3340.6284161250001"/>
    <n v="3901.2933251250001"/>
    <n v="3667.682946375"/>
    <n v="3192.6751762499998"/>
    <n v="2966.8518101249997"/>
  </r>
  <r>
    <x v="0"/>
    <x v="0"/>
    <x v="0"/>
    <s v="Aviation "/>
    <s v="ATF "/>
    <m/>
    <s v="Emissions"/>
    <x v="3"/>
    <x v="9"/>
    <m/>
    <m/>
    <n v="2656344.6817031251"/>
    <n v="3255905.7187650008"/>
    <n v="3626263.8262226251"/>
    <n v="3598417.4690756253"/>
    <n v="3796885.0598490005"/>
    <n v="4419768.1997227501"/>
    <n v="5030122.0362828746"/>
    <n v="4709577.4485873757"/>
    <n v="4707319.2149261255"/>
    <n v="4695537.4648244996"/>
  </r>
  <r>
    <x v="0"/>
    <x v="0"/>
    <x v="0"/>
    <s v="Aviation "/>
    <s v="ATF "/>
    <m/>
    <s v="Emissions"/>
    <x v="3"/>
    <x v="10"/>
    <m/>
    <m/>
    <n v="158107.50433799997"/>
    <n v="184497.69012412502"/>
    <n v="228377.50626599998"/>
    <n v="222802.00522649998"/>
    <n v="210825.57980924999"/>
    <n v="228175.04393774996"/>
    <n v="263387.91502800002"/>
    <n v="326665.17961875"/>
    <n v="356123.44837912498"/>
    <n v="362664.53898412501"/>
  </r>
  <r>
    <x v="0"/>
    <x v="0"/>
    <x v="0"/>
    <s v="Aviation "/>
    <s v="ATF "/>
    <m/>
    <s v="Emissions"/>
    <x v="3"/>
    <x v="11"/>
    <m/>
    <m/>
    <n v="259058.33600850002"/>
    <n v="246108.534013125"/>
    <n v="344123.66192400007"/>
    <n v="340564.99715437507"/>
    <n v="329328.33793650003"/>
    <n v="363178.481817375"/>
    <n v="365794.91805937502"/>
    <n v="372032.31517200003"/>
    <n v="407361.99145162501"/>
    <n v="458686.19166299998"/>
  </r>
  <r>
    <x v="0"/>
    <x v="0"/>
    <x v="0"/>
    <s v="Aviation "/>
    <s v="ATF "/>
    <m/>
    <s v="Emissions"/>
    <x v="3"/>
    <x v="12"/>
    <m/>
    <m/>
    <n v="63331.773679124999"/>
    <n v="75206.967932249987"/>
    <n v="76678.713318375012"/>
    <n v="76873.388633999988"/>
    <n v="62996.932136250012"/>
    <n v="40033.031905124997"/>
    <n v="55957.472723250008"/>
    <n v="59718.599821124997"/>
    <n v="76725.435394124986"/>
    <n v="101713.95890775003"/>
  </r>
  <r>
    <x v="0"/>
    <x v="0"/>
    <x v="0"/>
    <s v="Aviation "/>
    <s v="ATF "/>
    <m/>
    <s v="Emissions"/>
    <x v="3"/>
    <x v="13"/>
    <m/>
    <m/>
    <n v="6097.2308853750001"/>
    <n v="2149.2154845000005"/>
    <n v="15472.794085875004"/>
    <n v="21219.609403125003"/>
    <n v="18587.599135874996"/>
    <n v="20300.741913375005"/>
    <n v="21165.100314749998"/>
    <n v="20915.915910750002"/>
    <n v="21725.765223750001"/>
    <n v="23960.637847124999"/>
  </r>
  <r>
    <x v="0"/>
    <x v="0"/>
    <x v="0"/>
    <s v="Aviation "/>
    <s v="ATF "/>
    <m/>
    <s v="Emissions"/>
    <x v="3"/>
    <x v="14"/>
    <m/>
    <m/>
    <n v="99510.234334875015"/>
    <n v="118308.082811625"/>
    <n v="139013.74938150001"/>
    <n v="143849.484221625"/>
    <n v="133983.33922575004"/>
    <n v="136950.19103587503"/>
    <n v="147306.91782712497"/>
    <n v="156589.03687612503"/>
    <n v="149697.53070300005"/>
    <n v="147937.66584975002"/>
  </r>
  <r>
    <x v="0"/>
    <x v="0"/>
    <x v="0"/>
    <s v="Aviation "/>
    <s v="ATF "/>
    <m/>
    <s v="Emissions"/>
    <x v="3"/>
    <x v="15"/>
    <m/>
    <m/>
    <n v="15488.368111125001"/>
    <n v="16461.744689250001"/>
    <n v="27542.663654625005"/>
    <n v="32697.666012374997"/>
    <n v="29987.785618874997"/>
    <n v="27573.811705125001"/>
    <n v="38950.637150249997"/>
    <n v="38779.322872499994"/>
    <n v="56681.664897374998"/>
    <n v="74225.804341499999"/>
  </r>
  <r>
    <x v="0"/>
    <x v="0"/>
    <x v="0"/>
    <s v="Aviation "/>
    <s v="ATF "/>
    <m/>
    <s v="Emissions"/>
    <x v="3"/>
    <x v="16"/>
    <m/>
    <m/>
    <n v="580070.14446150011"/>
    <n v="861383.76255224994"/>
    <n v="1122194.1764013751"/>
    <n v="1068635.1035666252"/>
    <n v="1088476.4117351249"/>
    <n v="1146614.2479933749"/>
    <n v="1263489.520482"/>
    <n v="1304620.5211672501"/>
    <n v="1349722.89829125"/>
    <n v="1321354.811298375"/>
  </r>
  <r>
    <x v="0"/>
    <x v="0"/>
    <x v="0"/>
    <s v="Aviation "/>
    <s v="ATF "/>
    <m/>
    <s v="Emissions"/>
    <x v="3"/>
    <x v="17"/>
    <m/>
    <m/>
    <n v="409199.72643112502"/>
    <n v="507596.41796062503"/>
    <n v="606584.9224496251"/>
    <n v="690972.77826675004"/>
    <n v="809475.53639400005"/>
    <n v="908004.60713812511"/>
    <n v="935788.66818412498"/>
    <n v="969000.27702974994"/>
    <n v="1032939.4376936251"/>
    <n v="1095445.7880345001"/>
  </r>
  <r>
    <x v="0"/>
    <x v="0"/>
    <x v="0"/>
    <s v="Aviation "/>
    <s v="ATF "/>
    <m/>
    <s v="Emissions"/>
    <x v="3"/>
    <x v="18"/>
    <m/>
    <m/>
    <n v="0"/>
    <n v="0"/>
    <n v="0"/>
    <n v="0"/>
    <n v="0"/>
    <n v="0"/>
    <n v="0"/>
    <n v="0"/>
    <n v="0"/>
    <n v="0"/>
  </r>
  <r>
    <x v="0"/>
    <x v="0"/>
    <x v="0"/>
    <s v="Aviation "/>
    <s v="ATF "/>
    <m/>
    <s v="Emissions"/>
    <x v="3"/>
    <x v="19"/>
    <m/>
    <m/>
    <n v="98793.829173375008"/>
    <n v="113978.503792125"/>
    <n v="119071.21004887499"/>
    <n v="110380.90395937501"/>
    <n v="112483.39736812499"/>
    <n v="125440.986376125"/>
    <n v="147774.13858462501"/>
    <n v="142447.82194912501"/>
    <n v="154050.47076037497"/>
    <n v="196295.01425099999"/>
  </r>
  <r>
    <x v="0"/>
    <x v="0"/>
    <x v="0"/>
    <s v="Aviation "/>
    <s v="ATF "/>
    <m/>
    <s v="Emissions"/>
    <x v="3"/>
    <x v="20"/>
    <m/>
    <m/>
    <n v="2939753.0061900001"/>
    <n v="3410135.2908157501"/>
    <n v="3744057.9662009999"/>
    <n v="3764031.6535841245"/>
    <n v="3723835.0944138756"/>
    <n v="3843459.182359125"/>
    <n v="4005234.3696435005"/>
    <n v="3881919.2377140005"/>
    <n v="3990906.2664134996"/>
    <n v="4113333.6789037497"/>
  </r>
  <r>
    <x v="0"/>
    <x v="0"/>
    <x v="0"/>
    <s v="Aviation "/>
    <s v="ATF "/>
    <m/>
    <s v="Emissions"/>
    <x v="3"/>
    <x v="21"/>
    <m/>
    <m/>
    <n v="4968.1140547499999"/>
    <n v="5388.6127365000002"/>
    <n v="5100.4932693750006"/>
    <n v="9430.0722888750006"/>
    <n v="14296.955179500001"/>
    <n v="10185.412513499999"/>
    <n v="8721.454139999998"/>
    <n v="9609.1735792499985"/>
    <n v="9430.0722888750006"/>
    <n v="9398.9242383750006"/>
  </r>
  <r>
    <x v="0"/>
    <x v="0"/>
    <x v="0"/>
    <s v="Aviation "/>
    <s v="ATF "/>
    <m/>
    <s v="Emissions"/>
    <x v="3"/>
    <x v="22"/>
    <m/>
    <m/>
    <n v="249.18440400000003"/>
    <n v="404.92465650000008"/>
    <n v="218.03635349999999"/>
    <n v="358.20258075000004"/>
    <n v="202.46232825000004"/>
    <n v="101.23116412500002"/>
    <n v="140.16622725000002"/>
    <n v="62.296101000000007"/>
    <n v="7.7870126250000009"/>
    <n v="0"/>
  </r>
  <r>
    <x v="0"/>
    <x v="0"/>
    <x v="0"/>
    <s v="Aviation "/>
    <s v="ATF "/>
    <m/>
    <s v="Emissions"/>
    <x v="3"/>
    <x v="23"/>
    <m/>
    <m/>
    <n v="1051.2467043749998"/>
    <n v="272.54544187499994"/>
    <n v="0"/>
    <n v="163.52726512500001"/>
    <n v="1970.1141941249998"/>
    <n v="3628.7478832500001"/>
    <n v="4080.3946155000003"/>
    <n v="3831.2102115000002"/>
    <n v="4438.5971962499998"/>
    <n v="4438.5971962499989"/>
  </r>
  <r>
    <x v="0"/>
    <x v="0"/>
    <x v="0"/>
    <s v="Aviation "/>
    <s v="ATF "/>
    <m/>
    <s v="Emissions"/>
    <x v="3"/>
    <x v="24"/>
    <m/>
    <m/>
    <n v="2530.7791031250008"/>
    <n v="2304.9557370000002"/>
    <n v="3706.6180095000004"/>
    <n v="4134.9037038750002"/>
    <n v="4345.1530447499999"/>
    <n v="5007.0491178749999"/>
    <n v="4804.5867896249993"/>
    <n v="5209.5114461249996"/>
    <n v="4898.0309411250009"/>
    <n v="4220.5608427500001"/>
  </r>
  <r>
    <x v="0"/>
    <x v="0"/>
    <x v="0"/>
    <s v="Aviation "/>
    <s v="ATF "/>
    <m/>
    <s v="Emissions"/>
    <x v="3"/>
    <x v="25"/>
    <m/>
    <m/>
    <n v="48061.441921499994"/>
    <n v="58581.69597787501"/>
    <n v="90391.642550999997"/>
    <n v="78859.076853375009"/>
    <n v="59484.989442375001"/>
    <n v="82215.279294749998"/>
    <n v="102523.80822075003"/>
    <n v="111190.753272375"/>
    <n v="111510.02078999998"/>
    <n v="137378.47673025"/>
  </r>
  <r>
    <x v="0"/>
    <x v="0"/>
    <x v="0"/>
    <s v="Aviation "/>
    <s v="ATF "/>
    <m/>
    <s v="Emissions"/>
    <x v="3"/>
    <x v="26"/>
    <m/>
    <m/>
    <n v="0"/>
    <n v="0"/>
    <n v="0"/>
    <n v="0"/>
    <n v="0"/>
    <n v="0"/>
    <n v="0"/>
    <n v="0"/>
    <n v="0"/>
    <n v="0"/>
  </r>
  <r>
    <x v="0"/>
    <x v="0"/>
    <x v="0"/>
    <s v="Aviation "/>
    <s v="ATF "/>
    <m/>
    <s v="Emissions"/>
    <x v="3"/>
    <x v="27"/>
    <m/>
    <m/>
    <n v="122684.38390687501"/>
    <n v="141419.93628262501"/>
    <n v="173089.71662850003"/>
    <n v="162997.74826650004"/>
    <n v="152859.05782875"/>
    <n v="158800.54846162503"/>
    <n v="140150.65322474999"/>
    <n v="140999.43760087498"/>
    <n v="144628.18548412502"/>
    <n v="140407.62464137501"/>
  </r>
  <r>
    <x v="0"/>
    <x v="0"/>
    <x v="0"/>
    <s v="Aviation "/>
    <s v="ATF "/>
    <m/>
    <s v="Emissions"/>
    <x v="3"/>
    <x v="28"/>
    <m/>
    <m/>
    <n v="152687.74355099999"/>
    <n v="183563.24860912503"/>
    <n v="252345.93112574998"/>
    <n v="232341.09569212503"/>
    <n v="290144.09040749999"/>
    <n v="310335.81414412503"/>
    <n v="330667.70410799998"/>
    <n v="320474.50458187493"/>
    <n v="332186.17156987503"/>
    <n v="365280.97522612492"/>
  </r>
  <r>
    <x v="0"/>
    <x v="0"/>
    <x v="0"/>
    <s v="Aviation "/>
    <s v="ATF "/>
    <m/>
    <s v="Emissions"/>
    <x v="3"/>
    <x v="29"/>
    <m/>
    <m/>
    <n v="256.97141662500002"/>
    <n v="77.870126249999998"/>
    <n v="171.31427775"/>
    <n v="264.75842925000006"/>
    <n v="420.49868174999995"/>
    <n v="397.13764387499998"/>
    <n v="560.66490900000008"/>
    <n v="365.98959337500003"/>
    <n v="303.69349237500001"/>
    <n v="77.870126249999998"/>
  </r>
  <r>
    <x v="0"/>
    <x v="0"/>
    <x v="0"/>
    <s v="Aviation "/>
    <s v="ATF "/>
    <m/>
    <s v="Emissions"/>
    <x v="3"/>
    <x v="30"/>
    <m/>
    <m/>
    <n v="894556.43633475003"/>
    <n v="1072458.5267655002"/>
    <n v="1226065.13780625"/>
    <n v="1190789.9706150002"/>
    <n v="1252393.0274913751"/>
    <n v="1387404.2523836251"/>
    <n v="1507666.8753641252"/>
    <n v="1469331.4122112503"/>
    <n v="1456342.6751527502"/>
    <n v="1399022.4752201252"/>
  </r>
  <r>
    <x v="0"/>
    <x v="0"/>
    <x v="0"/>
    <s v="Aviation "/>
    <s v="ATF "/>
    <m/>
    <s v="Emissions"/>
    <x v="3"/>
    <x v="31"/>
    <m/>
    <m/>
    <n v="0"/>
    <n v="0"/>
    <n v="0"/>
    <n v="0"/>
    <n v="0"/>
    <n v="0"/>
    <n v="0"/>
    <n v="0"/>
    <n v="619020.78161175014"/>
    <n v="832906.65738262504"/>
  </r>
  <r>
    <x v="0"/>
    <x v="0"/>
    <x v="0"/>
    <s v="Aviation "/>
    <s v="ATF "/>
    <m/>
    <s v="Emissions"/>
    <x v="3"/>
    <x v="32"/>
    <m/>
    <m/>
    <n v="8355.4645466250004"/>
    <n v="11384.61245775"/>
    <n v="20518.778266875004"/>
    <n v="23649.157342125"/>
    <n v="24793.848198"/>
    <n v="26327.889685125003"/>
    <n v="25860.668927625004"/>
    <n v="18120.378378375004"/>
    <n v="9048.5086702500012"/>
    <n v="8043.984041624999"/>
  </r>
  <r>
    <x v="0"/>
    <x v="0"/>
    <x v="0"/>
    <s v="Aviation "/>
    <s v="ATF "/>
    <m/>
    <s v="Emissions"/>
    <x v="3"/>
    <x v="33"/>
    <m/>
    <m/>
    <n v="263707.18254562502"/>
    <n v="243655.62503624998"/>
    <n v="283120.20501974999"/>
    <n v="318527.75142562494"/>
    <n v="345852.37872674997"/>
    <n v="367001.90501624992"/>
    <n v="377249.61363075004"/>
    <n v="384514.89640987507"/>
    <n v="384483.74835937499"/>
    <n v="375762.29421937501"/>
  </r>
  <r>
    <x v="0"/>
    <x v="0"/>
    <x v="0"/>
    <s v="Aviation "/>
    <s v="ATF "/>
    <m/>
    <s v="Emissions"/>
    <x v="3"/>
    <x v="34"/>
    <m/>
    <m/>
    <n v="77.870126249999998"/>
    <n v="770.91424987500011"/>
    <n v="973.37657812499992"/>
    <n v="1759.8648532500001"/>
    <n v="2094.7063961250001"/>
    <n v="3075.8699868750004"/>
    <n v="5147.2153451250006"/>
    <n v="7273.0697917500001"/>
    <n v="7857.0957386249993"/>
    <n v="6221.8230873749999"/>
  </r>
  <r>
    <x v="0"/>
    <x v="0"/>
    <x v="0"/>
    <s v="Aviation "/>
    <s v="ATF "/>
    <m/>
    <s v="Emissions"/>
    <x v="3"/>
    <x v="35"/>
    <m/>
    <m/>
    <n v="456895.17875925003"/>
    <n v="564503.90622412495"/>
    <n v="631137.37325625005"/>
    <n v="565695.31915574998"/>
    <n v="514612.51633575006"/>
    <n v="579579.5626661249"/>
    <n v="635350.14708637493"/>
    <n v="625258.17872437497"/>
    <n v="613694.46497624996"/>
    <n v="652652.88913912501"/>
  </r>
  <r>
    <x v="0"/>
    <x v="0"/>
    <x v="0"/>
    <s v="Navigation"/>
    <s v="LDO"/>
    <m/>
    <s v="Emissions"/>
    <x v="3"/>
    <x v="0"/>
    <s v="Transport"/>
    <m/>
    <n v="19597.312030079996"/>
    <n v="21586.474609919995"/>
    <n v="20999.000271359997"/>
    <n v="14403.323894399995"/>
    <n v="6660.1673779199982"/>
    <n v="2587.4401420799991"/>
    <n v="1572.5137152"/>
    <n v="369.60799295999999"/>
    <n v="0"/>
    <n v="0"/>
  </r>
  <r>
    <x v="0"/>
    <x v="0"/>
    <x v="0"/>
    <s v="Navigation"/>
    <s v="LDO"/>
    <m/>
    <s v="Emissions"/>
    <x v="3"/>
    <x v="1"/>
    <m/>
    <m/>
    <n v="0"/>
    <n v="0"/>
    <n v="0"/>
    <n v="0"/>
    <n v="0"/>
    <n v="0"/>
    <n v="0"/>
    <n v="0"/>
    <n v="0"/>
    <n v="0"/>
  </r>
  <r>
    <x v="0"/>
    <x v="0"/>
    <x v="0"/>
    <s v="Navigation"/>
    <s v="LDO"/>
    <m/>
    <s v="Emissions"/>
    <x v="3"/>
    <x v="2"/>
    <m/>
    <m/>
    <n v="0"/>
    <n v="0"/>
    <n v="0"/>
    <n v="0"/>
    <n v="0"/>
    <n v="0"/>
    <n v="0"/>
    <n v="0"/>
    <n v="0"/>
    <n v="0"/>
  </r>
  <r>
    <x v="0"/>
    <x v="0"/>
    <x v="0"/>
    <s v="Navigation"/>
    <s v="LDO"/>
    <m/>
    <s v="Emissions"/>
    <x v="3"/>
    <x v="3"/>
    <m/>
    <m/>
    <n v="0"/>
    <n v="0"/>
    <n v="0"/>
    <n v="0"/>
    <n v="0"/>
    <n v="0"/>
    <n v="0"/>
    <n v="0"/>
    <n v="0"/>
    <n v="0"/>
  </r>
  <r>
    <x v="0"/>
    <x v="0"/>
    <x v="0"/>
    <s v="Navigation"/>
    <s v="LDO"/>
    <m/>
    <s v="Emissions"/>
    <x v="3"/>
    <x v="4"/>
    <m/>
    <m/>
    <n v="0"/>
    <n v="0"/>
    <n v="0"/>
    <n v="0"/>
    <n v="0"/>
    <n v="0"/>
    <n v="0"/>
    <n v="0"/>
    <n v="0"/>
    <n v="0"/>
  </r>
  <r>
    <x v="0"/>
    <x v="0"/>
    <x v="0"/>
    <s v="Navigation"/>
    <s v="LDO"/>
    <m/>
    <s v="Emissions"/>
    <x v="3"/>
    <x v="5"/>
    <m/>
    <m/>
    <n v="0"/>
    <n v="0"/>
    <n v="0"/>
    <n v="0"/>
    <n v="0"/>
    <n v="0"/>
    <n v="0"/>
    <n v="0"/>
    <n v="0"/>
    <n v="0"/>
  </r>
  <r>
    <x v="0"/>
    <x v="0"/>
    <x v="0"/>
    <s v="Navigation"/>
    <s v="LDO"/>
    <m/>
    <s v="Emissions"/>
    <x v="3"/>
    <x v="6"/>
    <m/>
    <m/>
    <n v="0"/>
    <n v="0"/>
    <n v="0"/>
    <n v="0"/>
    <n v="0"/>
    <n v="0"/>
    <n v="0"/>
    <n v="0"/>
    <n v="0"/>
    <n v="0"/>
  </r>
  <r>
    <x v="0"/>
    <x v="0"/>
    <x v="0"/>
    <s v="Navigation"/>
    <s v="LDO"/>
    <m/>
    <s v="Emissions"/>
    <x v="3"/>
    <x v="7"/>
    <m/>
    <m/>
    <n v="0"/>
    <n v="0"/>
    <n v="0"/>
    <n v="0"/>
    <n v="0"/>
    <n v="0"/>
    <n v="0"/>
    <n v="0"/>
    <n v="0"/>
    <n v="0"/>
  </r>
  <r>
    <x v="0"/>
    <x v="0"/>
    <x v="0"/>
    <s v="Navigation"/>
    <s v="LDO"/>
    <m/>
    <s v="Emissions"/>
    <x v="3"/>
    <x v="8"/>
    <m/>
    <m/>
    <n v="0"/>
    <n v="0"/>
    <n v="0"/>
    <n v="0"/>
    <n v="0"/>
    <n v="0"/>
    <n v="0"/>
    <n v="0"/>
    <n v="0"/>
    <n v="0"/>
  </r>
  <r>
    <x v="0"/>
    <x v="0"/>
    <x v="0"/>
    <s v="Navigation"/>
    <s v="LDO"/>
    <m/>
    <s v="Emissions"/>
    <x v="3"/>
    <x v="9"/>
    <m/>
    <m/>
    <n v="0"/>
    <n v="0"/>
    <n v="0"/>
    <n v="0"/>
    <n v="0"/>
    <n v="0"/>
    <n v="0"/>
    <n v="0"/>
    <n v="0"/>
    <n v="0"/>
  </r>
  <r>
    <x v="0"/>
    <x v="0"/>
    <x v="0"/>
    <s v="Navigation"/>
    <s v="LDO"/>
    <m/>
    <s v="Emissions"/>
    <x v="3"/>
    <x v="10"/>
    <m/>
    <m/>
    <n v="2574.0902726399995"/>
    <n v="647.8891046399998"/>
    <n v="286.95412224000006"/>
    <n v="1448.5208966399998"/>
    <n v="450.95650751999989"/>
    <n v="0"/>
    <n v="0"/>
    <n v="0"/>
    <n v="0"/>
    <n v="0"/>
  </r>
  <r>
    <x v="0"/>
    <x v="0"/>
    <x v="0"/>
    <s v="Navigation"/>
    <s v="LDO"/>
    <m/>
    <s v="Emissions"/>
    <x v="3"/>
    <x v="11"/>
    <m/>
    <m/>
    <n v="9404.7948249599995"/>
    <n v="3585.8614214399995"/>
    <n v="2083.4925811199992"/>
    <n v="1426.07357568"/>
    <n v="480.32301696000002"/>
    <n v="112.06042176"/>
    <n v="20.501299199999998"/>
    <n v="0"/>
    <n v="0"/>
    <n v="0"/>
  </r>
  <r>
    <x v="0"/>
    <x v="0"/>
    <x v="0"/>
    <s v="Navigation"/>
    <s v="LDO"/>
    <m/>
    <s v="Emissions"/>
    <x v="3"/>
    <x v="12"/>
    <m/>
    <m/>
    <n v="0"/>
    <n v="0"/>
    <n v="0"/>
    <n v="0"/>
    <n v="0"/>
    <n v="0"/>
    <n v="0"/>
    <n v="0"/>
    <n v="0"/>
    <n v="0"/>
  </r>
  <r>
    <x v="0"/>
    <x v="0"/>
    <x v="0"/>
    <s v="Navigation"/>
    <s v="LDO"/>
    <m/>
    <s v="Emissions"/>
    <x v="3"/>
    <x v="13"/>
    <m/>
    <m/>
    <n v="0"/>
    <n v="0"/>
    <n v="0"/>
    <n v="0"/>
    <n v="0"/>
    <n v="0"/>
    <n v="0"/>
    <n v="0"/>
    <n v="0"/>
    <n v="0"/>
  </r>
  <r>
    <x v="0"/>
    <x v="0"/>
    <x v="0"/>
    <s v="Navigation"/>
    <s v="LDO"/>
    <m/>
    <s v="Emissions"/>
    <x v="3"/>
    <x v="14"/>
    <m/>
    <m/>
    <n v="0"/>
    <n v="0"/>
    <n v="0"/>
    <n v="0"/>
    <n v="0"/>
    <n v="0"/>
    <n v="0"/>
    <n v="0"/>
    <n v="0"/>
    <n v="0"/>
  </r>
  <r>
    <x v="0"/>
    <x v="0"/>
    <x v="0"/>
    <s v="Navigation"/>
    <s v="LDO"/>
    <m/>
    <s v="Emissions"/>
    <x v="3"/>
    <x v="15"/>
    <m/>
    <m/>
    <n v="0"/>
    <n v="0"/>
    <n v="0"/>
    <n v="0"/>
    <n v="0"/>
    <n v="0"/>
    <n v="0"/>
    <n v="0"/>
    <n v="0"/>
    <n v="0"/>
  </r>
  <r>
    <x v="0"/>
    <x v="0"/>
    <x v="0"/>
    <s v="Navigation"/>
    <s v="LDO"/>
    <m/>
    <s v="Emissions"/>
    <x v="3"/>
    <x v="16"/>
    <m/>
    <m/>
    <n v="6914.1672633599992"/>
    <n v="8158.6361664000005"/>
    <n v="3202.9916505599999"/>
    <n v="1117.4809728"/>
    <n v="253.15100351999996"/>
    <n v="0"/>
    <n v="0"/>
    <n v="0"/>
    <n v="0"/>
    <n v="0"/>
  </r>
  <r>
    <x v="0"/>
    <x v="0"/>
    <x v="0"/>
    <s v="Navigation"/>
    <s v="LDO"/>
    <m/>
    <s v="Emissions"/>
    <x v="3"/>
    <x v="17"/>
    <m/>
    <m/>
    <n v="5037.81788736"/>
    <n v="3632.5259020799999"/>
    <n v="695.87495807999994"/>
    <n v="469.78406783999998"/>
    <n v="156.59468927999998"/>
    <n v="0"/>
    <n v="0"/>
    <n v="0"/>
    <n v="0"/>
    <n v="0"/>
  </r>
  <r>
    <x v="0"/>
    <x v="0"/>
    <x v="0"/>
    <s v="Navigation"/>
    <s v="LDO"/>
    <m/>
    <s v="Emissions"/>
    <x v="3"/>
    <x v="18"/>
    <m/>
    <m/>
    <n v="0"/>
    <n v="0"/>
    <n v="0"/>
    <n v="2623.7658815999994"/>
    <n v="2432.43910848"/>
    <n v="519.28349375999994"/>
    <n v="0"/>
    <n v="0"/>
    <n v="0"/>
    <n v="0"/>
  </r>
  <r>
    <x v="0"/>
    <x v="0"/>
    <x v="0"/>
    <s v="Navigation"/>
    <s v="LDO"/>
    <m/>
    <s v="Emissions"/>
    <x v="3"/>
    <x v="19"/>
    <m/>
    <m/>
    <n v="0"/>
    <n v="0"/>
    <n v="0"/>
    <n v="0"/>
    <n v="0"/>
    <n v="0"/>
    <n v="0"/>
    <n v="0"/>
    <n v="0"/>
    <n v="0"/>
  </r>
  <r>
    <x v="0"/>
    <x v="0"/>
    <x v="0"/>
    <s v="Navigation"/>
    <s v="LDO"/>
    <m/>
    <s v="Emissions"/>
    <x v="3"/>
    <x v="20"/>
    <m/>
    <m/>
    <n v="14383.48728576"/>
    <n v="10572.856346879998"/>
    <n v="7771.9544351999994"/>
    <n v="4942.7030707200001"/>
    <n v="1525.24060224"/>
    <n v="286.04117375999994"/>
    <n v="42.468120959999993"/>
    <n v="0"/>
    <n v="0"/>
    <n v="0"/>
  </r>
  <r>
    <x v="0"/>
    <x v="0"/>
    <x v="0"/>
    <s v="Navigation"/>
    <s v="LDO"/>
    <m/>
    <s v="Emissions"/>
    <x v="3"/>
    <x v="21"/>
    <m/>
    <m/>
    <n v="0"/>
    <n v="0"/>
    <n v="0"/>
    <n v="0"/>
    <n v="0"/>
    <n v="0"/>
    <n v="0"/>
    <n v="0"/>
    <n v="0"/>
    <n v="0"/>
  </r>
  <r>
    <x v="0"/>
    <x v="0"/>
    <x v="0"/>
    <s v="Navigation"/>
    <s v="LDO"/>
    <m/>
    <s v="Emissions"/>
    <x v="3"/>
    <x v="22"/>
    <m/>
    <m/>
    <n v="0"/>
    <n v="0"/>
    <n v="0"/>
    <n v="0"/>
    <n v="0"/>
    <n v="0"/>
    <n v="0"/>
    <n v="0"/>
    <n v="0"/>
    <n v="0"/>
  </r>
  <r>
    <x v="0"/>
    <x v="0"/>
    <x v="0"/>
    <s v="Navigation"/>
    <s v="LDO"/>
    <m/>
    <s v="Emissions"/>
    <x v="3"/>
    <x v="23"/>
    <m/>
    <m/>
    <n v="0"/>
    <n v="0"/>
    <n v="0"/>
    <n v="0"/>
    <n v="0"/>
    <n v="0"/>
    <n v="0"/>
    <n v="0"/>
    <n v="0"/>
    <n v="0"/>
  </r>
  <r>
    <x v="0"/>
    <x v="0"/>
    <x v="0"/>
    <s v="Navigation"/>
    <s v="LDO"/>
    <m/>
    <s v="Emissions"/>
    <x v="3"/>
    <x v="24"/>
    <m/>
    <m/>
    <n v="0"/>
    <n v="0"/>
    <n v="0"/>
    <n v="0"/>
    <n v="0"/>
    <n v="0"/>
    <n v="0"/>
    <n v="0"/>
    <n v="0"/>
    <n v="0"/>
  </r>
  <r>
    <x v="0"/>
    <x v="0"/>
    <x v="0"/>
    <s v="Navigation"/>
    <s v="LDO"/>
    <m/>
    <s v="Emissions"/>
    <x v="3"/>
    <x v="25"/>
    <m/>
    <m/>
    <n v="6484.4488204799991"/>
    <n v="6157.9416057600001"/>
    <n v="2485.8065529599999"/>
    <n v="526.8273312"/>
    <n v="59.453767679999999"/>
    <n v="0"/>
    <n v="0"/>
    <n v="0"/>
    <n v="0"/>
    <n v="0"/>
  </r>
  <r>
    <x v="0"/>
    <x v="0"/>
    <x v="0"/>
    <s v="Navigation"/>
    <s v="LDO"/>
    <m/>
    <s v="Emissions"/>
    <x v="3"/>
    <x v="26"/>
    <m/>
    <m/>
    <n v="0"/>
    <n v="0"/>
    <n v="0"/>
    <n v="0"/>
    <n v="0"/>
    <n v="0"/>
    <n v="0"/>
    <n v="0"/>
    <n v="0"/>
    <n v="0"/>
  </r>
  <r>
    <x v="0"/>
    <x v="0"/>
    <x v="0"/>
    <s v="Navigation"/>
    <s v="LDO"/>
    <m/>
    <s v="Emissions"/>
    <x v="3"/>
    <x v="27"/>
    <m/>
    <m/>
    <n v="0"/>
    <n v="0"/>
    <n v="0"/>
    <n v="0"/>
    <n v="0"/>
    <n v="0"/>
    <n v="0"/>
    <n v="0"/>
    <n v="0"/>
    <n v="0"/>
  </r>
  <r>
    <x v="0"/>
    <x v="0"/>
    <x v="0"/>
    <s v="Navigation"/>
    <s v="LDO"/>
    <m/>
    <s v="Emissions"/>
    <x v="3"/>
    <x v="28"/>
    <m/>
    <m/>
    <n v="0"/>
    <n v="0"/>
    <n v="0"/>
    <n v="0"/>
    <n v="0"/>
    <n v="0"/>
    <n v="0"/>
    <n v="0"/>
    <n v="0"/>
    <n v="0"/>
  </r>
  <r>
    <x v="0"/>
    <x v="0"/>
    <x v="0"/>
    <s v="Navigation"/>
    <s v="LDO"/>
    <m/>
    <s v="Emissions"/>
    <x v="3"/>
    <x v="29"/>
    <m/>
    <m/>
    <n v="0"/>
    <n v="0"/>
    <n v="0"/>
    <n v="0"/>
    <n v="0"/>
    <n v="0"/>
    <n v="0"/>
    <n v="0"/>
    <n v="0"/>
    <n v="0"/>
  </r>
  <r>
    <x v="0"/>
    <x v="0"/>
    <x v="0"/>
    <s v="Navigation"/>
    <s v="LDO"/>
    <m/>
    <s v="Emissions"/>
    <x v="3"/>
    <x v="30"/>
    <m/>
    <m/>
    <n v="11717.301333119998"/>
    <n v="15396.539765760001"/>
    <n v="18087.599560319999"/>
    <n v="12389.671872000001"/>
    <n v="4604.495700479999"/>
    <n v="2749.5205305599998"/>
    <n v="690.78967488000012"/>
    <n v="0"/>
    <n v="0"/>
    <n v="0"/>
  </r>
  <r>
    <x v="0"/>
    <x v="0"/>
    <x v="0"/>
    <s v="Navigation"/>
    <s v="LDO"/>
    <m/>
    <s v="Emissions"/>
    <x v="3"/>
    <x v="31"/>
    <m/>
    <m/>
    <n v="0"/>
    <n v="0"/>
    <n v="0"/>
    <n v="0"/>
    <n v="0"/>
    <n v="0"/>
    <n v="0"/>
    <n v="0"/>
    <n v="0"/>
    <n v="0"/>
  </r>
  <r>
    <x v="0"/>
    <x v="0"/>
    <x v="0"/>
    <s v="Navigation"/>
    <s v="LDO"/>
    <m/>
    <s v="Emissions"/>
    <x v="3"/>
    <x v="32"/>
    <m/>
    <m/>
    <n v="0"/>
    <n v="0"/>
    <n v="0"/>
    <n v="0"/>
    <n v="0"/>
    <n v="0"/>
    <n v="0"/>
    <n v="0"/>
    <n v="0"/>
    <n v="0"/>
  </r>
  <r>
    <x v="0"/>
    <x v="0"/>
    <x v="0"/>
    <s v="Navigation"/>
    <s v="LDO"/>
    <m/>
    <s v="Emissions"/>
    <x v="3"/>
    <x v="33"/>
    <m/>
    <m/>
    <n v="0"/>
    <n v="0"/>
    <n v="0"/>
    <n v="0"/>
    <n v="0"/>
    <n v="0"/>
    <n v="0"/>
    <n v="0"/>
    <n v="0"/>
    <n v="0"/>
  </r>
  <r>
    <x v="0"/>
    <x v="0"/>
    <x v="0"/>
    <s v="Navigation"/>
    <s v="LDO"/>
    <m/>
    <s v="Emissions"/>
    <x v="3"/>
    <x v="34"/>
    <m/>
    <m/>
    <n v="0"/>
    <n v="0"/>
    <n v="0"/>
    <n v="0"/>
    <n v="0"/>
    <n v="0"/>
    <n v="0"/>
    <n v="0"/>
    <n v="0"/>
    <n v="0"/>
  </r>
  <r>
    <x v="0"/>
    <x v="0"/>
    <x v="0"/>
    <s v="Navigation"/>
    <s v="LDO"/>
    <m/>
    <s v="Emissions"/>
    <x v="3"/>
    <x v="35"/>
    <m/>
    <m/>
    <n v="79403.918280959988"/>
    <n v="90995.961480959988"/>
    <n v="64503.926388479988"/>
    <n v="18400.949105279997"/>
    <n v="4552.3695455999987"/>
    <n v="6442.8536063999991"/>
    <n v="4794.6132172799989"/>
    <n v="6164.2361452799996"/>
    <n v="7571.9946931199984"/>
    <n v="6970.5298195199985"/>
  </r>
  <r>
    <x v="0"/>
    <x v="0"/>
    <x v="0"/>
    <s v="Navigation"/>
    <s v="Furnace Oil"/>
    <m/>
    <s v="Emissions"/>
    <x v="3"/>
    <x v="0"/>
    <s v="Transport"/>
    <m/>
    <n v="112727.73229034719"/>
    <n v="127575.19242969723"/>
    <n v="129482.47917361483"/>
    <n v="140471.33725793374"/>
    <n v="157467.54226996918"/>
    <n v="141007.43964765823"/>
    <n v="90516.184061216176"/>
    <n v="46872.344548580601"/>
    <n v="58654.038849428915"/>
    <n v="60206.041916171496"/>
  </r>
  <r>
    <x v="0"/>
    <x v="0"/>
    <x v="0"/>
    <s v="Navigation"/>
    <s v="Furnace Oil"/>
    <m/>
    <s v="Emissions"/>
    <x v="3"/>
    <x v="1"/>
    <m/>
    <m/>
    <n v="0"/>
    <n v="320.95458919545001"/>
    <n v="106.98486306515001"/>
    <n v="0"/>
    <n v="0"/>
    <n v="0"/>
    <n v="0"/>
    <n v="0"/>
    <n v="0"/>
    <n v="0"/>
  </r>
  <r>
    <x v="0"/>
    <x v="0"/>
    <x v="0"/>
    <s v="Navigation"/>
    <s v="Furnace Oil"/>
    <m/>
    <s v="Emissions"/>
    <x v="3"/>
    <x v="2"/>
    <m/>
    <m/>
    <n v="0"/>
    <n v="0"/>
    <n v="0"/>
    <n v="0"/>
    <n v="0"/>
    <n v="0"/>
    <n v="0"/>
    <n v="0"/>
    <n v="0"/>
    <n v="0"/>
  </r>
  <r>
    <x v="0"/>
    <x v="0"/>
    <x v="0"/>
    <s v="Navigation"/>
    <s v="Furnace Oil"/>
    <m/>
    <s v="Emissions"/>
    <x v="3"/>
    <x v="3"/>
    <m/>
    <m/>
    <n v="0"/>
    <n v="0"/>
    <n v="0"/>
    <n v="0"/>
    <n v="0"/>
    <n v="0"/>
    <n v="0"/>
    <n v="0"/>
    <n v="0"/>
    <n v="0"/>
  </r>
  <r>
    <x v="0"/>
    <x v="0"/>
    <x v="0"/>
    <s v="Navigation"/>
    <s v="Furnace Oil"/>
    <m/>
    <s v="Emissions"/>
    <x v="3"/>
    <x v="4"/>
    <m/>
    <m/>
    <n v="0"/>
    <n v="0"/>
    <n v="0"/>
    <n v="0"/>
    <n v="0"/>
    <n v="0"/>
    <n v="0"/>
    <n v="0"/>
    <n v="0"/>
    <n v="0"/>
  </r>
  <r>
    <x v="0"/>
    <x v="0"/>
    <x v="0"/>
    <s v="Navigation"/>
    <s v="Furnace Oil"/>
    <m/>
    <s v="Emissions"/>
    <x v="3"/>
    <x v="5"/>
    <m/>
    <m/>
    <n v="0"/>
    <n v="0"/>
    <n v="0"/>
    <n v="0"/>
    <n v="0"/>
    <n v="0"/>
    <n v="0"/>
    <n v="0"/>
    <n v="0"/>
    <n v="0"/>
  </r>
  <r>
    <x v="0"/>
    <x v="0"/>
    <x v="0"/>
    <s v="Navigation"/>
    <s v="Furnace Oil"/>
    <m/>
    <s v="Emissions"/>
    <x v="3"/>
    <x v="6"/>
    <m/>
    <m/>
    <n v="189.85847010255"/>
    <n v="501.74188642762505"/>
    <n v="553.0116842612249"/>
    <n v="494.97973937880005"/>
    <n v="574.05209302289995"/>
    <n v="341.25673800057501"/>
    <n v="239.56535590047494"/>
    <n v="113.00089632810001"/>
    <n v="18.079515106149998"/>
    <n v="135.61992478409999"/>
  </r>
  <r>
    <x v="0"/>
    <x v="0"/>
    <x v="0"/>
    <s v="Navigation"/>
    <s v="Furnace Oil"/>
    <m/>
    <s v="Emissions"/>
    <x v="3"/>
    <x v="7"/>
    <m/>
    <m/>
    <n v="0"/>
    <n v="0"/>
    <n v="0"/>
    <n v="0"/>
    <n v="0"/>
    <n v="0"/>
    <n v="0"/>
    <n v="0"/>
    <n v="0"/>
    <n v="0"/>
  </r>
  <r>
    <x v="0"/>
    <x v="0"/>
    <x v="0"/>
    <s v="Navigation"/>
    <s v="Furnace Oil"/>
    <m/>
    <s v="Emissions"/>
    <x v="3"/>
    <x v="8"/>
    <m/>
    <m/>
    <n v="0"/>
    <n v="0"/>
    <n v="0"/>
    <n v="0"/>
    <n v="0"/>
    <n v="0"/>
    <n v="0"/>
    <n v="0"/>
    <n v="0"/>
    <n v="0"/>
  </r>
  <r>
    <x v="0"/>
    <x v="0"/>
    <x v="0"/>
    <s v="Navigation"/>
    <s v="Furnace Oil"/>
    <m/>
    <s v="Emissions"/>
    <x v="3"/>
    <x v="9"/>
    <m/>
    <m/>
    <n v="0"/>
    <n v="0"/>
    <n v="0"/>
    <n v="0"/>
    <n v="0"/>
    <n v="0"/>
    <n v="0"/>
    <n v="0"/>
    <n v="0"/>
    <n v="0"/>
  </r>
  <r>
    <x v="0"/>
    <x v="0"/>
    <x v="0"/>
    <s v="Navigation"/>
    <s v="Furnace Oil"/>
    <m/>
    <s v="Emissions"/>
    <x v="3"/>
    <x v="10"/>
    <m/>
    <m/>
    <n v="2772.8180046792254"/>
    <n v="10389.359584283002"/>
    <n v="5792.654649288349"/>
    <n v="3986.0147281706249"/>
    <n v="5642.7093398154493"/>
    <n v="3701.2898536514003"/>
    <n v="1269.1945265786501"/>
    <n v="1810.3861977057504"/>
    <n v="2032.9008901416501"/>
    <n v="28643.685223548851"/>
  </r>
  <r>
    <x v="0"/>
    <x v="0"/>
    <x v="0"/>
    <s v="Navigation"/>
    <s v="Furnace Oil"/>
    <m/>
    <s v="Emissions"/>
    <x v="3"/>
    <x v="11"/>
    <m/>
    <m/>
    <n v="2488.2266452585245"/>
    <n v="27532.266274280129"/>
    <n v="83375.568831048717"/>
    <n v="421919.08368386264"/>
    <n v="679898.92051119858"/>
    <n v="1372185.1519563259"/>
    <n v="820238.36841327767"/>
    <n v="211504.15778264415"/>
    <n v="112163.41109185798"/>
    <n v="71241.991561123097"/>
  </r>
  <r>
    <x v="0"/>
    <x v="0"/>
    <x v="0"/>
    <s v="Navigation"/>
    <s v="Furnace Oil"/>
    <m/>
    <s v="Emissions"/>
    <x v="3"/>
    <x v="12"/>
    <m/>
    <m/>
    <n v="0"/>
    <n v="0"/>
    <n v="0"/>
    <n v="0"/>
    <n v="0"/>
    <n v="0"/>
    <n v="0"/>
    <n v="0"/>
    <n v="0"/>
    <n v="0"/>
  </r>
  <r>
    <x v="0"/>
    <x v="0"/>
    <x v="0"/>
    <s v="Navigation"/>
    <s v="Furnace Oil"/>
    <m/>
    <s v="Emissions"/>
    <x v="3"/>
    <x v="13"/>
    <m/>
    <m/>
    <n v="0"/>
    <n v="0"/>
    <n v="0"/>
    <n v="0"/>
    <n v="0"/>
    <n v="0"/>
    <n v="0"/>
    <n v="0"/>
    <n v="0"/>
    <n v="0"/>
  </r>
  <r>
    <x v="0"/>
    <x v="0"/>
    <x v="0"/>
    <s v="Navigation"/>
    <s v="Furnace Oil"/>
    <m/>
    <s v="Emissions"/>
    <x v="3"/>
    <x v="14"/>
    <m/>
    <m/>
    <n v="0"/>
    <n v="0"/>
    <n v="0"/>
    <n v="0"/>
    <n v="0"/>
    <n v="0"/>
    <n v="0"/>
    <n v="0"/>
    <n v="0"/>
    <n v="0"/>
  </r>
  <r>
    <x v="0"/>
    <x v="0"/>
    <x v="0"/>
    <s v="Navigation"/>
    <s v="Furnace Oil"/>
    <m/>
    <s v="Emissions"/>
    <x v="3"/>
    <x v="15"/>
    <m/>
    <m/>
    <n v="0"/>
    <n v="0"/>
    <n v="0"/>
    <n v="0"/>
    <n v="0"/>
    <n v="0"/>
    <n v="0"/>
    <n v="0"/>
    <n v="0"/>
    <n v="0"/>
  </r>
  <r>
    <x v="0"/>
    <x v="0"/>
    <x v="0"/>
    <s v="Navigation"/>
    <s v="Furnace Oil"/>
    <m/>
    <s v="Emissions"/>
    <x v="3"/>
    <x v="16"/>
    <m/>
    <m/>
    <n v="24668.445949212128"/>
    <n v="37763.512566592224"/>
    <n v="33930.459018355301"/>
    <n v="37716.193244909096"/>
    <n v="38552.390453141859"/>
    <n v="22947.726920909899"/>
    <n v="9809.4956575595988"/>
    <n v="1779.6855788743248"/>
    <n v="0"/>
    <n v="0"/>
  </r>
  <r>
    <x v="0"/>
    <x v="0"/>
    <x v="0"/>
    <s v="Navigation"/>
    <s v="Furnace Oil"/>
    <m/>
    <s v="Emissions"/>
    <x v="3"/>
    <x v="17"/>
    <m/>
    <m/>
    <n v="23425.294720675178"/>
    <n v="40461.69563119598"/>
    <n v="36944.279629701472"/>
    <n v="23166.126206779503"/>
    <n v="18592.566506805626"/>
    <n v="19942.137122696324"/>
    <n v="76718.278257541795"/>
    <n v="120286.78383929198"/>
    <n v="127823.54622061239"/>
    <n v="260991.81964262036"/>
  </r>
  <r>
    <x v="0"/>
    <x v="0"/>
    <x v="0"/>
    <s v="Navigation"/>
    <s v="Furnace Oil"/>
    <m/>
    <s v="Emissions"/>
    <x v="3"/>
    <x v="18"/>
    <m/>
    <m/>
    <n v="0"/>
    <n v="22.595466968025001"/>
    <n v="7.5318223226749996"/>
    <n v="2572.9851713339249"/>
    <n v="5212.0603164377253"/>
    <n v="1451.4661975532499"/>
    <n v="0"/>
    <n v="0"/>
    <n v="0"/>
    <n v="0"/>
  </r>
  <r>
    <x v="0"/>
    <x v="0"/>
    <x v="0"/>
    <s v="Navigation"/>
    <s v="Furnace Oil"/>
    <m/>
    <s v="Emissions"/>
    <x v="3"/>
    <x v="19"/>
    <m/>
    <m/>
    <n v="0"/>
    <n v="0"/>
    <n v="0"/>
    <n v="0"/>
    <n v="0"/>
    <n v="0"/>
    <n v="0"/>
    <n v="0"/>
    <n v="0"/>
    <n v="0"/>
  </r>
  <r>
    <x v="0"/>
    <x v="0"/>
    <x v="0"/>
    <s v="Navigation"/>
    <s v="Furnace Oil"/>
    <m/>
    <s v="Emissions"/>
    <x v="3"/>
    <x v="20"/>
    <m/>
    <m/>
    <n v="138699.47409306708"/>
    <n v="120114.40799326685"/>
    <n v="160549.2042590247"/>
    <n v="157456.58617806077"/>
    <n v="160365.14976879332"/>
    <n v="291318.6040520047"/>
    <n v="341690.73275524512"/>
    <n v="506356.90649260546"/>
    <n v="607924.70858827676"/>
    <n v="557940.04855478497"/>
  </r>
  <r>
    <x v="0"/>
    <x v="0"/>
    <x v="0"/>
    <s v="Navigation"/>
    <s v="Furnace Oil"/>
    <m/>
    <s v="Emissions"/>
    <x v="3"/>
    <x v="21"/>
    <m/>
    <m/>
    <n v="0"/>
    <n v="0"/>
    <n v="0"/>
    <n v="0"/>
    <n v="0"/>
    <n v="0"/>
    <n v="0"/>
    <n v="0"/>
    <n v="0"/>
    <n v="0"/>
  </r>
  <r>
    <x v="0"/>
    <x v="0"/>
    <x v="0"/>
    <s v="Navigation"/>
    <s v="Furnace Oil"/>
    <m/>
    <s v="Emissions"/>
    <x v="3"/>
    <x v="22"/>
    <m/>
    <m/>
    <n v="0"/>
    <n v="0"/>
    <n v="0"/>
    <n v="0"/>
    <n v="0"/>
    <n v="0"/>
    <n v="0"/>
    <n v="0"/>
    <n v="0"/>
    <n v="0"/>
  </r>
  <r>
    <x v="0"/>
    <x v="0"/>
    <x v="0"/>
    <s v="Navigation"/>
    <s v="Furnace Oil"/>
    <m/>
    <s v="Emissions"/>
    <x v="3"/>
    <x v="23"/>
    <m/>
    <m/>
    <n v="0"/>
    <n v="0"/>
    <n v="0"/>
    <n v="0"/>
    <n v="0"/>
    <n v="0"/>
    <n v="0"/>
    <n v="0"/>
    <n v="0"/>
    <n v="0"/>
  </r>
  <r>
    <x v="0"/>
    <x v="0"/>
    <x v="0"/>
    <s v="Navigation"/>
    <s v="Furnace Oil"/>
    <m/>
    <s v="Emissions"/>
    <x v="3"/>
    <x v="24"/>
    <m/>
    <m/>
    <n v="0"/>
    <n v="0"/>
    <n v="0"/>
    <n v="0"/>
    <n v="0"/>
    <n v="0"/>
    <n v="0"/>
    <n v="0"/>
    <n v="0"/>
    <n v="0"/>
  </r>
  <r>
    <x v="0"/>
    <x v="0"/>
    <x v="0"/>
    <s v="Navigation"/>
    <s v="Furnace Oil"/>
    <m/>
    <s v="Emissions"/>
    <x v="3"/>
    <x v="25"/>
    <m/>
    <m/>
    <n v="4018.8987115543996"/>
    <n v="3458.3159358238754"/>
    <n v="5035.9460476539261"/>
    <n v="22714.373944005507"/>
    <n v="63351.28850744223"/>
    <n v="24931.06229418148"/>
    <n v="2059.4782485774499"/>
    <n v="0"/>
    <n v="0"/>
    <n v="0"/>
  </r>
  <r>
    <x v="0"/>
    <x v="0"/>
    <x v="0"/>
    <s v="Navigation"/>
    <s v="Furnace Oil"/>
    <m/>
    <s v="Emissions"/>
    <x v="3"/>
    <x v="26"/>
    <m/>
    <m/>
    <n v="0"/>
    <n v="0"/>
    <n v="0"/>
    <n v="5064.0470489787749"/>
    <n v="4239.6305847335252"/>
    <n v="4034.5906625457505"/>
    <n v="1281.0616626887249"/>
    <n v="5488.9392154612742"/>
    <n v="1805.2340856685498"/>
    <n v="0"/>
  </r>
  <r>
    <x v="0"/>
    <x v="0"/>
    <x v="0"/>
    <s v="Navigation"/>
    <s v="Furnace Oil"/>
    <m/>
    <s v="Emissions"/>
    <x v="3"/>
    <x v="27"/>
    <m/>
    <m/>
    <n v="0"/>
    <n v="0"/>
    <n v="0"/>
    <n v="0"/>
    <n v="0"/>
    <n v="0"/>
    <n v="0"/>
    <n v="0"/>
    <n v="0"/>
    <n v="0"/>
  </r>
  <r>
    <x v="0"/>
    <x v="0"/>
    <x v="0"/>
    <s v="Navigation"/>
    <s v="Furnace Oil"/>
    <m/>
    <s v="Emissions"/>
    <x v="3"/>
    <x v="28"/>
    <m/>
    <m/>
    <n v="0"/>
    <n v="0"/>
    <n v="0"/>
    <n v="0"/>
    <n v="0"/>
    <n v="0"/>
    <n v="0"/>
    <n v="0"/>
    <n v="0"/>
    <n v="0"/>
  </r>
  <r>
    <x v="0"/>
    <x v="0"/>
    <x v="0"/>
    <s v="Navigation"/>
    <s v="Furnace Oil"/>
    <m/>
    <s v="Emissions"/>
    <x v="3"/>
    <x v="29"/>
    <m/>
    <m/>
    <n v="0"/>
    <n v="0"/>
    <n v="0"/>
    <n v="0"/>
    <n v="0"/>
    <n v="0"/>
    <n v="0"/>
    <n v="0"/>
    <n v="0"/>
    <n v="0"/>
  </r>
  <r>
    <x v="0"/>
    <x v="0"/>
    <x v="0"/>
    <s v="Navigation"/>
    <s v="Furnace Oil"/>
    <m/>
    <s v="Emissions"/>
    <x v="3"/>
    <x v="30"/>
    <m/>
    <m/>
    <n v="197211.1308706631"/>
    <n v="222432.91836496815"/>
    <n v="261232.86151843393"/>
    <n v="322577.63800226653"/>
    <n v="406283.35825665039"/>
    <n v="310568.20621248131"/>
    <n v="109728.84180854782"/>
    <n v="30168.490479338947"/>
    <n v="19655.205322136771"/>
    <n v="42860.655652346548"/>
  </r>
  <r>
    <x v="0"/>
    <x v="0"/>
    <x v="0"/>
    <s v="Navigation"/>
    <s v="Furnace Oil"/>
    <m/>
    <s v="Emissions"/>
    <x v="3"/>
    <x v="31"/>
    <m/>
    <m/>
    <n v="0"/>
    <n v="0"/>
    <n v="0"/>
    <n v="0"/>
    <n v="0"/>
    <n v="0"/>
    <n v="0"/>
    <n v="0"/>
    <n v="0"/>
    <n v="0"/>
  </r>
  <r>
    <x v="0"/>
    <x v="0"/>
    <x v="0"/>
    <s v="Navigation"/>
    <s v="Furnace Oil"/>
    <m/>
    <s v="Emissions"/>
    <x v="3"/>
    <x v="32"/>
    <m/>
    <m/>
    <n v="0"/>
    <n v="0"/>
    <n v="0"/>
    <n v="0"/>
    <n v="0"/>
    <n v="0"/>
    <n v="0"/>
    <n v="0"/>
    <n v="0"/>
    <n v="0"/>
  </r>
  <r>
    <x v="0"/>
    <x v="0"/>
    <x v="0"/>
    <s v="Navigation"/>
    <s v="Furnace Oil"/>
    <m/>
    <s v="Emissions"/>
    <x v="3"/>
    <x v="33"/>
    <m/>
    <m/>
    <n v="0"/>
    <n v="0"/>
    <n v="0"/>
    <n v="0"/>
    <n v="0"/>
    <n v="0"/>
    <n v="0"/>
    <n v="0"/>
    <n v="0"/>
    <n v="0"/>
  </r>
  <r>
    <x v="0"/>
    <x v="0"/>
    <x v="0"/>
    <s v="Navigation"/>
    <s v="Furnace Oil"/>
    <m/>
    <s v="Emissions"/>
    <x v="3"/>
    <x v="34"/>
    <m/>
    <m/>
    <n v="0"/>
    <n v="0"/>
    <n v="0"/>
    <n v="0"/>
    <n v="0"/>
    <n v="0"/>
    <n v="0"/>
    <n v="0"/>
    <n v="0"/>
    <n v="0"/>
  </r>
  <r>
    <x v="0"/>
    <x v="0"/>
    <x v="0"/>
    <s v="Navigation"/>
    <s v="Furnace Oil"/>
    <m/>
    <s v="Emissions"/>
    <x v="3"/>
    <x v="35"/>
    <m/>
    <m/>
    <n v="193824.10414362224"/>
    <n v="244740.11838144832"/>
    <n v="112378.94373002392"/>
    <n v="81840.003829083391"/>
    <n v="109806.70467247587"/>
    <n v="73437.278226388444"/>
    <n v="20533.26344067177"/>
    <n v="6317.6674320059501"/>
    <n v="6824.6164072760512"/>
    <n v="6966.2445114937736"/>
  </r>
  <r>
    <x v="0"/>
    <x v="0"/>
    <x v="0"/>
    <s v="Road"/>
    <s v="Motor Spirit "/>
    <m/>
    <s v="Emissions"/>
    <x v="4"/>
    <x v="0"/>
    <s v="Transport"/>
    <m/>
    <n v="1834442.5944232498"/>
    <n v="1954843.9787047496"/>
    <n v="2252015.2825274994"/>
    <n v="2571322.7445937498"/>
    <n v="2905444.7643585"/>
    <n v="3254272.2967072497"/>
    <n v="3566079.0126832491"/>
    <n v="3801079.0233674995"/>
    <n v="4165492.2181530003"/>
    <n v="2924878.1615497498"/>
  </r>
  <r>
    <x v="0"/>
    <x v="0"/>
    <x v="0"/>
    <s v="Road"/>
    <s v="Motor Spirit "/>
    <m/>
    <s v="Emissions"/>
    <x v="4"/>
    <x v="1"/>
    <m/>
    <m/>
    <n v="19994.200637249996"/>
    <n v="18584.403085499998"/>
    <n v="22393.193156249999"/>
    <n v="24675.351623999999"/>
    <n v="27993.438679499995"/>
    <n v="30875.345276999997"/>
    <n v="32082.630473249996"/>
    <n v="33165.292681499996"/>
    <n v="35260.516667250005"/>
    <n v="37916.544098999999"/>
  </r>
  <r>
    <x v="0"/>
    <x v="0"/>
    <x v="0"/>
    <s v="Road"/>
    <s v="Motor Spirit "/>
    <m/>
    <s v="Emissions"/>
    <x v="4"/>
    <x v="2"/>
    <m/>
    <m/>
    <n v="39084.884611499998"/>
    <n v="37823.076857999993"/>
    <n v="41530.610750999993"/>
    <n v="45222.566770500001"/>
    <n v="55122.305379750003"/>
    <n v="58962.251197500002"/>
    <n v="64648.17502499999"/>
    <n v="69726.561785999977"/>
    <n v="80303.937892499991"/>
    <n v="86083.328961000007"/>
  </r>
  <r>
    <x v="0"/>
    <x v="0"/>
    <x v="0"/>
    <s v="Road"/>
    <s v="Motor Spirit "/>
    <m/>
    <s v="Emissions"/>
    <x v="4"/>
    <x v="3"/>
    <m/>
    <m/>
    <n v="291376.33488074993"/>
    <n v="296353.46546399995"/>
    <n v="320997.661341"/>
    <n v="346779.04198350001"/>
    <n v="399221.95312124991"/>
    <n v="450940.49314124999"/>
    <n v="496583.66249624995"/>
    <n v="518875.59947474988"/>
    <n v="573444.89034525002"/>
    <n v="660595.30364099995"/>
  </r>
  <r>
    <x v="0"/>
    <x v="0"/>
    <x v="0"/>
    <s v="Road"/>
    <s v="Motor Spirit "/>
    <m/>
    <s v="Emissions"/>
    <x v="4"/>
    <x v="4"/>
    <m/>
    <m/>
    <n v="379001.87331825"/>
    <n v="401488.53371550003"/>
    <n v="467694.49609049998"/>
    <n v="555133.10004599998"/>
    <n v="685956.08169899986"/>
    <n v="814411.2265799999"/>
    <n v="905386.00781999994"/>
    <n v="983026.1293439999"/>
    <n v="1127137.0370924999"/>
    <n v="1302388.1139674997"/>
  </r>
  <r>
    <x v="0"/>
    <x v="0"/>
    <x v="0"/>
    <s v="Road"/>
    <s v="Motor Spirit "/>
    <m/>
    <s v="Emissions"/>
    <x v="4"/>
    <x v="5"/>
    <m/>
    <m/>
    <n v="192332.21516774999"/>
    <n v="196849.79848275002"/>
    <n v="209000.53981274995"/>
    <n v="228659.81616974997"/>
    <n v="255453.75858974998"/>
    <n v="278641.42329449998"/>
    <n v="277605.49470674992"/>
    <n v="262650.73614674999"/>
    <n v="256551.99867150001"/>
    <n v="262977.87149024999"/>
  </r>
  <r>
    <x v="0"/>
    <x v="0"/>
    <x v="0"/>
    <s v="Road"/>
    <s v="Motor Spirit "/>
    <m/>
    <s v="Emissions"/>
    <x v="4"/>
    <x v="6"/>
    <m/>
    <m/>
    <n v="357847.12110524991"/>
    <n v="385762.67041724996"/>
    <n v="455372.39815199998"/>
    <n v="531883.12384725001"/>
    <n v="624384.53669024992"/>
    <n v="707406.81350849988"/>
    <n v="774204.73507649999"/>
    <n v="831601.40998725011"/>
    <n v="934734.72149399982"/>
    <n v="1076135.0792535001"/>
  </r>
  <r>
    <x v="0"/>
    <x v="0"/>
    <x v="0"/>
    <s v="Road"/>
    <s v="Motor Spirit "/>
    <m/>
    <s v="Emissions"/>
    <x v="4"/>
    <x v="7"/>
    <m/>
    <m/>
    <n v="25625.601907500004"/>
    <n v="29971.828613999995"/>
    <n v="33913.030609499998"/>
    <n v="35899.209480749996"/>
    <n v="36475.59080025"/>
    <n v="37667.298123"/>
    <n v="38461.769671499998"/>
    <n v="37737.398553749998"/>
    <n v="39131.618231999993"/>
    <n v="43781.613471749995"/>
  </r>
  <r>
    <x v="0"/>
    <x v="0"/>
    <x v="0"/>
    <s v="Road"/>
    <s v="Motor Spirit "/>
    <m/>
    <s v="Emissions"/>
    <x v="4"/>
    <x v="8"/>
    <m/>
    <m/>
    <n v="29107.25663475"/>
    <n v="31467.304469999992"/>
    <n v="36475.59080025"/>
    <n v="39552.220816500005"/>
    <n v="41382.620952749996"/>
    <n v="43329.855140250002"/>
    <n v="45798.948090000005"/>
    <n v="48112.262304749987"/>
    <n v="48478.342331999993"/>
    <n v="50542.410570749984"/>
  </r>
  <r>
    <x v="0"/>
    <x v="0"/>
    <x v="0"/>
    <s v="Road"/>
    <s v="Motor Spirit "/>
    <m/>
    <s v="Emissions"/>
    <x v="4"/>
    <x v="9"/>
    <m/>
    <m/>
    <n v="2077574.2550744996"/>
    <n v="2168089.48904625"/>
    <n v="2297089.8594997497"/>
    <n v="2364954.8654024997"/>
    <n v="2480145.4509982509"/>
    <n v="2557637.5827239999"/>
    <n v="2541631.3177027497"/>
    <n v="2471834.6554860002"/>
    <n v="2475292.943403"/>
    <n v="2563206.6725002504"/>
  </r>
  <r>
    <x v="0"/>
    <x v="0"/>
    <x v="0"/>
    <s v="Road"/>
    <s v="Motor Spirit "/>
    <m/>
    <s v="Emissions"/>
    <x v="4"/>
    <x v="10"/>
    <m/>
    <m/>
    <n v="205627.93019999997"/>
    <n v="223737.20814374997"/>
    <n v="243661.30835024998"/>
    <n v="258553.75541624997"/>
    <n v="284117.04582974996"/>
    <n v="304820.03971124999"/>
    <n v="321122.28432899993"/>
    <n v="355829.78648699995"/>
    <n v="389143.06896674994"/>
    <n v="428913.38001224992"/>
  </r>
  <r>
    <x v="0"/>
    <x v="0"/>
    <x v="0"/>
    <s v="Road"/>
    <s v="Motor Spirit "/>
    <m/>
    <s v="Emissions"/>
    <x v="4"/>
    <x v="11"/>
    <m/>
    <m/>
    <n v="1968895.2206017501"/>
    <n v="1963653.2661689995"/>
    <n v="2273162.2458037497"/>
    <n v="2473057.5185557492"/>
    <n v="2734913.7831539996"/>
    <n v="3023260.2216389999"/>
    <n v="3225562.27584675"/>
    <n v="3405954.0509767495"/>
    <n v="3678917.3393804999"/>
    <n v="4067616.4389524991"/>
  </r>
  <r>
    <x v="0"/>
    <x v="0"/>
    <x v="0"/>
    <s v="Road"/>
    <s v="Motor Spirit "/>
    <m/>
    <s v="Emissions"/>
    <x v="4"/>
    <x v="12"/>
    <m/>
    <m/>
    <n v="982589.94888599997"/>
    <n v="1107524.4943559999"/>
    <n v="1319656.1867422496"/>
    <n v="1468300.2556792498"/>
    <n v="1680143.7574057502"/>
    <n v="1893288.0115694993"/>
    <n v="1970577.63093975"/>
    <n v="1957258.5490972502"/>
    <n v="2039868.0122677495"/>
    <n v="2208194.724372"/>
  </r>
  <r>
    <x v="0"/>
    <x v="0"/>
    <x v="0"/>
    <s v="Road"/>
    <s v="Motor Spirit "/>
    <m/>
    <s v="Emissions"/>
    <x v="4"/>
    <x v="13"/>
    <m/>
    <m/>
    <n v="185205.33804149996"/>
    <n v="195315.37794299997"/>
    <n v="216298.77354749996"/>
    <n v="235545.23625674995"/>
    <n v="274708.01023574994"/>
    <n v="315966.00820049993"/>
    <n v="340836.08324325003"/>
    <n v="353890.34123624995"/>
    <n v="378892.8282037499"/>
    <n v="417666.15534524998"/>
  </r>
  <r>
    <x v="0"/>
    <x v="0"/>
    <x v="0"/>
    <s v="Road"/>
    <s v="Motor Spirit "/>
    <m/>
    <s v="Emissions"/>
    <x v="4"/>
    <x v="14"/>
    <m/>
    <m/>
    <n v="264668.07076500001"/>
    <n v="276008.76267299999"/>
    <n v="304220.29158150003"/>
    <n v="317593.89598124992"/>
    <n v="358929.7833135"/>
    <n v="385334.27889599995"/>
    <n v="415080.22834424995"/>
    <n v="445285.72506075009"/>
    <n v="480577.39747499995"/>
    <n v="521516.04903300002"/>
  </r>
  <r>
    <x v="0"/>
    <x v="0"/>
    <x v="0"/>
    <s v="Road"/>
    <s v="Motor Spirit "/>
    <m/>
    <s v="Emissions"/>
    <x v="4"/>
    <x v="15"/>
    <m/>
    <m/>
    <n v="386074.22788724996"/>
    <n v="397204.61850299995"/>
    <n v="451571.39701799996"/>
    <n v="500680.6432267499"/>
    <n v="571092.63144674979"/>
    <n v="654138.27507524996"/>
    <n v="688448.54145899985"/>
    <n v="722104.53715574997"/>
    <n v="803421.03682574991"/>
    <n v="913782.48163649987"/>
  </r>
  <r>
    <x v="0"/>
    <x v="0"/>
    <x v="0"/>
    <s v="Road"/>
    <s v="Motor Spirit "/>
    <m/>
    <s v="Emissions"/>
    <x v="4"/>
    <x v="16"/>
    <m/>
    <m/>
    <n v="1594675.7544479996"/>
    <n v="1690635.4552079998"/>
    <n v="1950653.5307332501"/>
    <n v="2299886.087793"/>
    <n v="2607393.3106829994"/>
    <n v="2943236.6854694998"/>
    <n v="3200590.9446262494"/>
    <n v="3448107.7766677504"/>
    <n v="3792394.3588912496"/>
    <n v="4314198.598584"/>
  </r>
  <r>
    <x v="0"/>
    <x v="0"/>
    <x v="0"/>
    <s v="Road"/>
    <s v="Motor Spirit "/>
    <m/>
    <s v="Emissions"/>
    <x v="4"/>
    <x v="17"/>
    <m/>
    <m/>
    <n v="1382606.3735557501"/>
    <n v="1464102.0187709997"/>
    <n v="1649681.2257764998"/>
    <n v="1846569.9689430001"/>
    <n v="2092840.5711045"/>
    <n v="2279837.3645984996"/>
    <n v="2421027.4210657501"/>
    <n v="2561617.7294032504"/>
    <n v="2762821.5435292497"/>
    <n v="3063194.1003562491"/>
  </r>
  <r>
    <x v="0"/>
    <x v="0"/>
    <x v="0"/>
    <s v="Road"/>
    <s v="Motor Spirit "/>
    <m/>
    <s v="Emissions"/>
    <x v="4"/>
    <x v="18"/>
    <m/>
    <m/>
    <n v="0"/>
    <n v="0"/>
    <n v="0"/>
    <n v="0"/>
    <n v="0"/>
    <n v="0"/>
    <n v="0"/>
    <n v="0"/>
    <n v="0"/>
    <n v="0"/>
  </r>
  <r>
    <x v="0"/>
    <x v="0"/>
    <x v="0"/>
    <s v="Road"/>
    <s v="Motor Spirit "/>
    <m/>
    <s v="Emissions"/>
    <x v="4"/>
    <x v="19"/>
    <m/>
    <m/>
    <n v="990838.43290424976"/>
    <n v="1036816.5265394999"/>
    <n v="1246494.7038494998"/>
    <n v="1426606.0772565003"/>
    <n v="1644135.5028104996"/>
    <n v="1873675.4688329997"/>
    <n v="2006437.8957367497"/>
    <n v="2151156.3405517498"/>
    <n v="2378266.1583082494"/>
    <n v="2707722.6049597496"/>
  </r>
  <r>
    <x v="0"/>
    <x v="0"/>
    <x v="0"/>
    <s v="Road"/>
    <s v="Motor Spirit "/>
    <m/>
    <s v="Emissions"/>
    <x v="4"/>
    <x v="20"/>
    <m/>
    <m/>
    <n v="3593309.1355612502"/>
    <n v="3837624.7145984992"/>
    <n v="4423905.7727077501"/>
    <n v="4854376.9400699995"/>
    <n v="5379530.4225652488"/>
    <n v="5976420.0125279995"/>
    <n v="6409297.9613459995"/>
    <n v="6677471.0536484998"/>
    <n v="6992011.6864237487"/>
    <n v="7571781.193409998"/>
  </r>
  <r>
    <x v="0"/>
    <x v="0"/>
    <x v="0"/>
    <s v="Road"/>
    <s v="Motor Spirit "/>
    <m/>
    <s v="Emissions"/>
    <x v="4"/>
    <x v="21"/>
    <m/>
    <m/>
    <n v="46118.294496749993"/>
    <n v="53603.462713499997"/>
    <n v="60060.491279249996"/>
    <n v="65559.480624749995"/>
    <n v="72530.579016000018"/>
    <n v="65614.003181999986"/>
    <n v="80911.474958999999"/>
    <n v="99604.923158999984"/>
    <n v="111288.32828399999"/>
    <n v="125137.0578255"/>
  </r>
  <r>
    <x v="0"/>
    <x v="0"/>
    <x v="0"/>
    <s v="Road"/>
    <s v="Motor Spirit "/>
    <m/>
    <s v="Emissions"/>
    <x v="4"/>
    <x v="22"/>
    <m/>
    <m/>
    <n v="84338.607129000011"/>
    <n v="88856.190443999993"/>
    <n v="98927.285661749993"/>
    <n v="108289.58763524998"/>
    <n v="125697.86127149998"/>
    <n v="145162.41420974999"/>
    <n v="160000.33871849999"/>
    <n v="172509.37113900002"/>
    <n v="181661.37182024994"/>
    <n v="184138.25370674999"/>
  </r>
  <r>
    <x v="0"/>
    <x v="0"/>
    <x v="0"/>
    <s v="Road"/>
    <s v="Motor Spirit "/>
    <m/>
    <s v="Emissions"/>
    <x v="4"/>
    <x v="23"/>
    <m/>
    <m/>
    <n v="31685.394698999997"/>
    <n v="32261.776018499997"/>
    <n v="35478.606896249999"/>
    <n v="38991.417370499992"/>
    <n v="42621.061895999999"/>
    <n v="49070.301524999988"/>
    <n v="55605.219458249994"/>
    <n v="58362.503067749996"/>
    <n v="64928.576747999999"/>
    <n v="69555.2051775"/>
  </r>
  <r>
    <x v="0"/>
    <x v="0"/>
    <x v="0"/>
    <s v="Road"/>
    <s v="Motor Spirit "/>
    <m/>
    <s v="Emissions"/>
    <x v="4"/>
    <x v="24"/>
    <m/>
    <m/>
    <n v="45261.511454250001"/>
    <n v="44537.140336500001"/>
    <n v="51959.997059250003"/>
    <n v="52816.780101749995"/>
    <n v="58510.492865999979"/>
    <n v="68192.141246249987"/>
    <n v="71518.017238500004"/>
    <n v="71782.841087999986"/>
    <n v="78045.146234999978"/>
    <n v="77936.101120499981"/>
  </r>
  <r>
    <x v="0"/>
    <x v="0"/>
    <x v="0"/>
    <s v="Road"/>
    <s v="Motor Spirit "/>
    <m/>
    <s v="Emissions"/>
    <x v="4"/>
    <x v="25"/>
    <m/>
    <m/>
    <n v="492658.03837424994"/>
    <n v="526166.04427274992"/>
    <n v="616120.47479849996"/>
    <n v="706573.39727624995"/>
    <n v="832948.89604499994"/>
    <n v="959059.5709642499"/>
    <n v="1049278.8253394999"/>
    <n v="1120173.7276379997"/>
    <n v="1248566.5610249999"/>
    <n v="1424643.2651954996"/>
  </r>
  <r>
    <x v="0"/>
    <x v="0"/>
    <x v="0"/>
    <s v="Road"/>
    <s v="Motor Spirit "/>
    <m/>
    <s v="Emissions"/>
    <x v="4"/>
    <x v="26"/>
    <m/>
    <m/>
    <n v="162742.04445449999"/>
    <n v="193407.08843925002"/>
    <n v="215138.22197174997"/>
    <n v="222420.87783299998"/>
    <n v="252057.78216674994"/>
    <n v="275588.16008850007"/>
    <n v="286741.91751449998"/>
    <n v="288089.40357224998"/>
    <n v="291672.31447724998"/>
    <n v="309057.22130324994"/>
  </r>
  <r>
    <x v="0"/>
    <x v="0"/>
    <x v="0"/>
    <s v="Road"/>
    <s v="Motor Spirit "/>
    <m/>
    <s v="Emissions"/>
    <x v="4"/>
    <x v="27"/>
    <m/>
    <m/>
    <n v="1298548.16814975"/>
    <n v="1322312.2141740001"/>
    <n v="1459257.3001124996"/>
    <n v="1549702.4336534995"/>
    <n v="1695301.0283212499"/>
    <n v="1813069.75198125"/>
    <n v="1824885.5690309999"/>
    <n v="1806620.5123522496"/>
    <n v="1872623.9623717496"/>
    <n v="2022631.0952399999"/>
  </r>
  <r>
    <x v="0"/>
    <x v="0"/>
    <x v="0"/>
    <s v="Road"/>
    <s v="Motor Spirit "/>
    <m/>
    <s v="Emissions"/>
    <x v="4"/>
    <x v="28"/>
    <m/>
    <m/>
    <n v="1097352.1429605"/>
    <n v="1198764.0994454999"/>
    <n v="1411113.8820607499"/>
    <n v="1598928.5139135001"/>
    <n v="1848330.2686484999"/>
    <n v="2062666.2301350001"/>
    <n v="2221334.6606692495"/>
    <n v="2403907.3380892496"/>
    <n v="2711632.6512082499"/>
    <n v="3094038.2898862497"/>
  </r>
  <r>
    <x v="0"/>
    <x v="0"/>
    <x v="0"/>
    <s v="Road"/>
    <s v="Motor Spirit "/>
    <m/>
    <s v="Emissions"/>
    <x v="4"/>
    <x v="29"/>
    <m/>
    <m/>
    <n v="19075.106100749999"/>
    <n v="19254.251645999997"/>
    <n v="21380.631378749993"/>
    <n v="25111.532082000002"/>
    <n v="29636.904333750001"/>
    <n v="34107.754028249998"/>
    <n v="36187.400140500002"/>
    <n v="38010.01133999999"/>
    <n v="40518.048973500001"/>
    <n v="44552.718209999992"/>
  </r>
  <r>
    <x v="0"/>
    <x v="0"/>
    <x v="0"/>
    <s v="Road"/>
    <s v="Motor Spirit "/>
    <m/>
    <s v="Emissions"/>
    <x v="4"/>
    <x v="30"/>
    <m/>
    <m/>
    <n v="2353917.9420277495"/>
    <n v="2468353.0007587494"/>
    <n v="2794639.3501530001"/>
    <n v="3179521.8707174999"/>
    <n v="3630976.4336842499"/>
    <n v="4082454.36346125"/>
    <n v="4483039.38051375"/>
    <n v="4842880.4694269989"/>
    <n v="5195088.4003252489"/>
    <n v="5641168.5969345002"/>
  </r>
  <r>
    <x v="0"/>
    <x v="0"/>
    <x v="0"/>
    <s v="Road"/>
    <s v="Motor Spirit "/>
    <m/>
    <s v="Emissions"/>
    <x v="4"/>
    <x v="31"/>
    <m/>
    <m/>
    <n v="0"/>
    <n v="0"/>
    <n v="0"/>
    <n v="0"/>
    <n v="0"/>
    <n v="0"/>
    <n v="0"/>
    <n v="0"/>
    <n v="0"/>
    <n v="1768844.1691147499"/>
  </r>
  <r>
    <x v="0"/>
    <x v="0"/>
    <x v="0"/>
    <s v="Road"/>
    <s v="Motor Spirit "/>
    <m/>
    <s v="Emissions"/>
    <x v="4"/>
    <x v="32"/>
    <m/>
    <m/>
    <n v="45058.999098749991"/>
    <n v="47644.926099749988"/>
    <n v="51718.540019999986"/>
    <n v="57147.428934750002"/>
    <n v="67311.991393500008"/>
    <n v="77375.297674499991"/>
    <n v="83754.436872749982"/>
    <n v="88754.934266249984"/>
    <n v="94464.224903999973"/>
    <n v="100212.46022549999"/>
  </r>
  <r>
    <x v="0"/>
    <x v="0"/>
    <x v="0"/>
    <s v="Road"/>
    <s v="Motor Spirit "/>
    <m/>
    <s v="Emissions"/>
    <x v="4"/>
    <x v="33"/>
    <m/>
    <m/>
    <n v="2217089.6901404997"/>
    <n v="2274891.3897622498"/>
    <n v="2609340.5448704995"/>
    <n v="2956142.9536642502"/>
    <n v="3444454.7653319999"/>
    <n v="3972030.6071564993"/>
    <n v="4234471.0420110002"/>
    <n v="4449196.4503349988"/>
    <n v="4904031.4118512487"/>
    <n v="5503070.7483569998"/>
  </r>
  <r>
    <x v="0"/>
    <x v="0"/>
    <x v="0"/>
    <s v="Road"/>
    <s v="Motor Spirit "/>
    <m/>
    <s v="Emissions"/>
    <x v="4"/>
    <x v="34"/>
    <m/>
    <m/>
    <n v="239081.41354124999"/>
    <n v="270509.77332749992"/>
    <n v="327992.12654249999"/>
    <n v="367489.8248017499"/>
    <n v="426420.92025224993"/>
    <n v="475475.64390375005"/>
    <n v="507745.20885899995"/>
    <n v="539968.04019374994"/>
    <n v="582822.77019225003"/>
    <n v="653047.8239302499"/>
  </r>
  <r>
    <x v="0"/>
    <x v="0"/>
    <x v="0"/>
    <s v="Road"/>
    <s v="Motor Spirit "/>
    <m/>
    <s v="Emissions"/>
    <x v="4"/>
    <x v="35"/>
    <m/>
    <m/>
    <n v="709611.08260874974"/>
    <n v="745097.47844174993"/>
    <n v="836967.98740799993"/>
    <n v="934929.44491274969"/>
    <n v="1054699.9253174998"/>
    <n v="1187906.3216160003"/>
    <n v="1251526.3569899995"/>
    <n v="1349612.4374827498"/>
    <n v="1476564.3175710002"/>
    <n v="1673055.8249632497"/>
  </r>
  <r>
    <x v="0"/>
    <x v="0"/>
    <x v="0"/>
    <s v="Road"/>
    <s v="Auto LPG "/>
    <m/>
    <s v="Emissions"/>
    <x v="4"/>
    <x v="0"/>
    <s v="Transport"/>
    <m/>
    <n v="20890.785237431992"/>
    <n v="39064.868740392005"/>
    <n v="66088.157641175989"/>
    <n v="74470.710882524014"/>
    <n v="80983.150841362003"/>
    <n v="83004.654782785976"/>
    <n v="86119.206335909999"/>
    <n v="85712.853785063984"/>
    <n v="84760.712880931998"/>
    <n v="27537.130095244"/>
  </r>
  <r>
    <x v="0"/>
    <x v="0"/>
    <x v="0"/>
    <s v="Road"/>
    <s v="Auto LPG "/>
    <m/>
    <s v="Emissions"/>
    <x v="4"/>
    <x v="1"/>
    <m/>
    <m/>
    <n v="0"/>
    <n v="0"/>
    <n v="0"/>
    <n v="0"/>
    <n v="0"/>
    <n v="0"/>
    <n v="0"/>
    <n v="0"/>
    <n v="0"/>
    <n v="0"/>
  </r>
  <r>
    <x v="0"/>
    <x v="0"/>
    <x v="0"/>
    <s v="Road"/>
    <s v="Auto LPG "/>
    <m/>
    <s v="Emissions"/>
    <x v="4"/>
    <x v="2"/>
    <m/>
    <m/>
    <n v="0"/>
    <n v="0"/>
    <n v="0"/>
    <n v="0"/>
    <n v="0"/>
    <n v="0"/>
    <n v="0"/>
    <n v="0"/>
    <n v="0"/>
    <n v="0"/>
  </r>
  <r>
    <x v="0"/>
    <x v="0"/>
    <x v="0"/>
    <s v="Road"/>
    <s v="Auto LPG "/>
    <m/>
    <s v="Emissions"/>
    <x v="4"/>
    <x v="3"/>
    <m/>
    <m/>
    <n v="0"/>
    <n v="10.131234299999997"/>
    <n v="133.95743130000002"/>
    <n v="196.62099160000002"/>
    <n v="287.42686939999999"/>
    <n v="212.598323322"/>
    <n v="162.32488733999998"/>
    <n v="120.291521922"/>
    <n v="93.612604931999982"/>
    <n v="49.215284844000003"/>
  </r>
  <r>
    <x v="0"/>
    <x v="0"/>
    <x v="0"/>
    <s v="Road"/>
    <s v="Auto LPG "/>
    <m/>
    <s v="Emissions"/>
    <x v="4"/>
    <x v="4"/>
    <m/>
    <m/>
    <n v="0"/>
    <n v="0"/>
    <n v="0"/>
    <n v="0"/>
    <n v="0"/>
    <n v="0"/>
    <n v="0"/>
    <n v="0"/>
    <n v="0"/>
    <n v="0"/>
  </r>
  <r>
    <x v="0"/>
    <x v="0"/>
    <x v="0"/>
    <s v="Road"/>
    <s v="Auto LPG "/>
    <m/>
    <s v="Emissions"/>
    <x v="4"/>
    <x v="5"/>
    <m/>
    <m/>
    <n v="508.68552189400009"/>
    <n v="1512.8034102940001"/>
    <n v="2461.432153201999"/>
    <n v="2652.634810606"/>
    <n v="6836.8120626520003"/>
    <n v="11370.659485790002"/>
    <n v="12859.703275496"/>
    <n v="11285.842293154001"/>
    <n v="9542.9923226879946"/>
    <n v="8325.3830614240014"/>
  </r>
  <r>
    <x v="0"/>
    <x v="0"/>
    <x v="0"/>
    <s v="Road"/>
    <s v="Auto LPG "/>
    <m/>
    <s v="Emissions"/>
    <x v="4"/>
    <x v="6"/>
    <m/>
    <m/>
    <n v="31.947158826000006"/>
    <n v="705.33653196600005"/>
    <n v="1101.317700736"/>
    <n v="989.24373552399993"/>
    <n v="1285.6986603779997"/>
    <n v="986.06928210999979"/>
    <n v="1021.5811344860001"/>
    <n v="1122.7058620359999"/>
    <n v="812.99027717599984"/>
    <n v="470.5020255099999"/>
  </r>
  <r>
    <x v="0"/>
    <x v="0"/>
    <x v="0"/>
    <s v="Road"/>
    <s v="Auto LPG "/>
    <m/>
    <s v="Emissions"/>
    <x v="4"/>
    <x v="7"/>
    <m/>
    <m/>
    <n v="0"/>
    <n v="0"/>
    <n v="0"/>
    <n v="8.3076121260000004"/>
    <n v="61.868070791999997"/>
    <n v="53.335320126000006"/>
    <n v="35.234181509999999"/>
    <n v="35.924606365999999"/>
    <n v="16.217479497999996"/>
    <n v="2.3039177259999994"/>
  </r>
  <r>
    <x v="0"/>
    <x v="0"/>
    <x v="0"/>
    <s v="Road"/>
    <s v="Auto LPG "/>
    <m/>
    <s v="Emissions"/>
    <x v="4"/>
    <x v="8"/>
    <m/>
    <m/>
    <n v="0"/>
    <n v="0"/>
    <n v="0"/>
    <n v="0"/>
    <n v="0"/>
    <n v="0"/>
    <n v="0"/>
    <n v="0"/>
    <n v="0"/>
    <n v="0"/>
  </r>
  <r>
    <x v="0"/>
    <x v="0"/>
    <x v="0"/>
    <s v="Road"/>
    <s v="Auto LPG "/>
    <m/>
    <s v="Emissions"/>
    <x v="4"/>
    <x v="9"/>
    <m/>
    <m/>
    <n v="2796.7760085320001"/>
    <n v="9101.6982704339989"/>
    <n v="16646.413444407997"/>
    <n v="17132.862783168002"/>
    <n v="20055.010940008"/>
    <n v="19413.456156423999"/>
    <n v="15919.928898917997"/>
    <n v="11099.300003527997"/>
    <n v="7602.7934126759992"/>
    <n v="5057.9699442580004"/>
  </r>
  <r>
    <x v="0"/>
    <x v="0"/>
    <x v="0"/>
    <s v="Road"/>
    <s v="Auto LPG "/>
    <m/>
    <s v="Emissions"/>
    <x v="4"/>
    <x v="10"/>
    <m/>
    <m/>
    <n v="0"/>
    <n v="0"/>
    <n v="30.010967381999997"/>
    <n v="426.26230240000007"/>
    <n v="1076.9727199440001"/>
    <n v="1179.5683526219998"/>
    <n v="1092.5973346200001"/>
    <n v="407.966043716"/>
    <n v="82.760927303999978"/>
    <n v="37.147859099999998"/>
  </r>
  <r>
    <x v="0"/>
    <x v="0"/>
    <x v="0"/>
    <s v="Road"/>
    <s v="Auto LPG "/>
    <m/>
    <s v="Emissions"/>
    <x v="4"/>
    <x v="11"/>
    <m/>
    <m/>
    <n v="15875.719194280002"/>
    <n v="21468.010435519998"/>
    <n v="30008.558399621998"/>
    <n v="30517.056306065992"/>
    <n v="32974.533525582003"/>
    <n v="29296.842942355997"/>
    <n v="22764.193047243996"/>
    <n v="17527.635708439997"/>
    <n v="12892.378382267994"/>
    <n v="8434.9279703699995"/>
  </r>
  <r>
    <x v="0"/>
    <x v="0"/>
    <x v="0"/>
    <s v="Road"/>
    <s v="Auto LPG "/>
    <m/>
    <s v="Emissions"/>
    <x v="4"/>
    <x v="12"/>
    <m/>
    <m/>
    <n v="892.77937575199996"/>
    <n v="1069.0403387179999"/>
    <n v="1357.2476883900001"/>
    <n v="1288.39281824"/>
    <n v="1235.8379783859998"/>
    <n v="823.24908998199987"/>
    <n v="540.09234822400003"/>
    <n v="407.718391322"/>
    <n v="295.45681065999997"/>
    <n v="198.65474307800002"/>
  </r>
  <r>
    <x v="0"/>
    <x v="0"/>
    <x v="0"/>
    <s v="Road"/>
    <s v="Auto LPG "/>
    <m/>
    <s v="Emissions"/>
    <x v="4"/>
    <x v="13"/>
    <m/>
    <m/>
    <n v="0"/>
    <n v="0"/>
    <n v="0"/>
    <n v="0"/>
    <n v="0"/>
    <n v="0"/>
    <n v="0"/>
    <n v="0"/>
    <n v="0"/>
    <n v="0"/>
  </r>
  <r>
    <x v="0"/>
    <x v="0"/>
    <x v="0"/>
    <s v="Road"/>
    <s v="Auto LPG "/>
    <m/>
    <s v="Emissions"/>
    <x v="4"/>
    <x v="14"/>
    <m/>
    <m/>
    <n v="0"/>
    <n v="0"/>
    <n v="0"/>
    <n v="0"/>
    <n v="13.508312400000001"/>
    <n v="1339.0114666499999"/>
    <n v="2400.704784346"/>
    <n v="2672.2143589679999"/>
    <n v="2071.7323496979993"/>
    <n v="1319.5594967939999"/>
  </r>
  <r>
    <x v="0"/>
    <x v="0"/>
    <x v="0"/>
    <s v="Road"/>
    <s v="Auto LPG "/>
    <m/>
    <s v="Emissions"/>
    <x v="4"/>
    <x v="15"/>
    <m/>
    <m/>
    <n v="0"/>
    <n v="0"/>
    <n v="0"/>
    <n v="10.46894211"/>
    <n v="40.592478762000006"/>
    <n v="132.56907697"/>
    <n v="250.61671810999991"/>
    <n v="305.16028173399997"/>
    <n v="252.56041417199998"/>
    <n v="141.80726172800001"/>
  </r>
  <r>
    <x v="0"/>
    <x v="0"/>
    <x v="0"/>
    <s v="Road"/>
    <s v="Auto LPG "/>
    <m/>
    <s v="Emissions"/>
    <x v="4"/>
    <x v="16"/>
    <m/>
    <m/>
    <n v="75620.545938629977"/>
    <n v="138417.50832819799"/>
    <n v="188688.38523546001"/>
    <n v="184535.96752678999"/>
    <n v="186276.29594560797"/>
    <n v="178652.10686701399"/>
    <n v="180348.09049807"/>
    <n v="187833.89442074398"/>
    <n v="196715.71488839603"/>
    <n v="188546.15771512402"/>
  </r>
  <r>
    <x v="0"/>
    <x v="0"/>
    <x v="0"/>
    <s v="Road"/>
    <s v="Auto LPG "/>
    <m/>
    <s v="Emissions"/>
    <x v="4"/>
    <x v="17"/>
    <m/>
    <m/>
    <n v="3999.2784737620009"/>
    <n v="14843.826714661998"/>
    <n v="32526.762987994"/>
    <n v="33638.091849142002"/>
    <n v="42369.992563007996"/>
    <n v="39892.935795130012"/>
    <n v="35767.617262057996"/>
    <n v="33417.448575324001"/>
    <n v="28197.641543895999"/>
    <n v="21744.623150382005"/>
  </r>
  <r>
    <x v="0"/>
    <x v="0"/>
    <x v="0"/>
    <s v="Road"/>
    <s v="Auto LPG "/>
    <m/>
    <s v="Emissions"/>
    <x v="4"/>
    <x v="18"/>
    <m/>
    <m/>
    <n v="0"/>
    <n v="0"/>
    <n v="0"/>
    <n v="0"/>
    <n v="0"/>
    <n v="0"/>
    <n v="0"/>
    <n v="0"/>
    <n v="0"/>
    <n v="0"/>
  </r>
  <r>
    <x v="0"/>
    <x v="0"/>
    <x v="0"/>
    <s v="Road"/>
    <s v="Auto LPG "/>
    <m/>
    <s v="Emissions"/>
    <x v="4"/>
    <x v="19"/>
    <m/>
    <m/>
    <n v="2917.7429460739995"/>
    <n v="8165.0018701459985"/>
    <n v="13995.482182088001"/>
    <n v="12225.713146855998"/>
    <n v="13516.582489036005"/>
    <n v="13060.211659220005"/>
    <n v="11358.359416888003"/>
    <n v="13471.937516553997"/>
    <n v="11791.2558016"/>
    <n v="7758.8669532220001"/>
  </r>
  <r>
    <x v="0"/>
    <x v="0"/>
    <x v="0"/>
    <s v="Road"/>
    <s v="Auto LPG "/>
    <m/>
    <s v="Emissions"/>
    <x v="4"/>
    <x v="20"/>
    <m/>
    <m/>
    <n v="51758.269681008009"/>
    <n v="88027.307994736009"/>
    <n v="114391.42126887204"/>
    <n v="100090.95141126403"/>
    <n v="93120.624689773991"/>
    <n v="81511.693582484018"/>
    <n v="67439.514204436011"/>
    <n v="55715.297155430009"/>
    <n v="43220.610994835995"/>
    <n v="30471.735917964001"/>
  </r>
  <r>
    <x v="0"/>
    <x v="0"/>
    <x v="0"/>
    <s v="Road"/>
    <s v="Auto LPG "/>
    <m/>
    <s v="Emissions"/>
    <x v="4"/>
    <x v="21"/>
    <m/>
    <m/>
    <n v="0"/>
    <n v="0"/>
    <n v="0"/>
    <n v="0"/>
    <n v="0"/>
    <n v="0"/>
    <n v="0"/>
    <n v="0"/>
    <n v="0"/>
    <n v="0"/>
  </r>
  <r>
    <x v="0"/>
    <x v="0"/>
    <x v="0"/>
    <s v="Road"/>
    <s v="Auto LPG "/>
    <m/>
    <s v="Emissions"/>
    <x v="4"/>
    <x v="22"/>
    <m/>
    <m/>
    <n v="0"/>
    <n v="0"/>
    <n v="0"/>
    <n v="0"/>
    <n v="0"/>
    <n v="0"/>
    <n v="0"/>
    <n v="0"/>
    <n v="0"/>
    <n v="0"/>
  </r>
  <r>
    <x v="0"/>
    <x v="0"/>
    <x v="0"/>
    <s v="Road"/>
    <s v="Auto LPG "/>
    <m/>
    <s v="Emissions"/>
    <x v="4"/>
    <x v="23"/>
    <m/>
    <m/>
    <n v="0"/>
    <n v="0"/>
    <n v="0"/>
    <n v="0"/>
    <n v="0"/>
    <n v="0"/>
    <n v="0"/>
    <n v="0"/>
    <n v="0"/>
    <n v="0"/>
  </r>
  <r>
    <x v="0"/>
    <x v="0"/>
    <x v="0"/>
    <s v="Road"/>
    <s v="Auto LPG "/>
    <m/>
    <s v="Emissions"/>
    <x v="4"/>
    <x v="24"/>
    <m/>
    <m/>
    <n v="0"/>
    <n v="0"/>
    <n v="0"/>
    <n v="0"/>
    <n v="0"/>
    <n v="0"/>
    <n v="0"/>
    <n v="0"/>
    <n v="0"/>
    <n v="0"/>
  </r>
  <r>
    <x v="0"/>
    <x v="0"/>
    <x v="0"/>
    <s v="Road"/>
    <s v="Auto LPG "/>
    <m/>
    <s v="Emissions"/>
    <x v="4"/>
    <x v="25"/>
    <m/>
    <m/>
    <n v="0"/>
    <n v="0"/>
    <n v="33.005309963999991"/>
    <n v="197.03374558999997"/>
    <n v="610.71830822199991"/>
    <n v="743.610083766"/>
    <n v="733.78653880400009"/>
    <n v="724.67593255199995"/>
    <n v="539.7321265600001"/>
    <n v="407.80094212"/>
  </r>
  <r>
    <x v="0"/>
    <x v="0"/>
    <x v="0"/>
    <s v="Road"/>
    <s v="Auto LPG "/>
    <m/>
    <s v="Emissions"/>
    <x v="4"/>
    <x v="26"/>
    <m/>
    <m/>
    <n v="0"/>
    <n v="0"/>
    <n v="0"/>
    <n v="0"/>
    <n v="0"/>
    <n v="109.59744127199997"/>
    <n v="489.06094582399993"/>
    <n v="702.67989719400009"/>
    <n v="591.31136607400003"/>
    <n v="334.22566724799998"/>
  </r>
  <r>
    <x v="0"/>
    <x v="0"/>
    <x v="0"/>
    <s v="Road"/>
    <s v="Auto LPG "/>
    <m/>
    <s v="Emissions"/>
    <x v="4"/>
    <x v="27"/>
    <m/>
    <m/>
    <n v="0"/>
    <n v="215.05233340799995"/>
    <n v="1092.5523069119999"/>
    <n v="3806.0045417900001"/>
    <n v="9799.9279291540024"/>
    <n v="10656.362439932"/>
    <n v="9741.0767147979986"/>
    <n v="9584.0125646759989"/>
    <n v="8062.811486839998"/>
    <n v="5780.4245098820002"/>
  </r>
  <r>
    <x v="0"/>
    <x v="0"/>
    <x v="0"/>
    <s v="Road"/>
    <s v="Auto LPG "/>
    <m/>
    <s v="Emissions"/>
    <x v="4"/>
    <x v="28"/>
    <m/>
    <m/>
    <n v="2818.3517852820009"/>
    <n v="10338.759501554003"/>
    <n v="18826.362385665998"/>
    <n v="18035.683337804003"/>
    <n v="26185.863587399999"/>
    <n v="26524.974760965997"/>
    <n v="25873.078613778001"/>
    <n v="25210.706019861995"/>
    <n v="24216.111491704003"/>
    <n v="20033.345107841997"/>
  </r>
  <r>
    <x v="0"/>
    <x v="0"/>
    <x v="0"/>
    <s v="Road"/>
    <s v="Auto LPG "/>
    <m/>
    <s v="Emissions"/>
    <x v="4"/>
    <x v="29"/>
    <m/>
    <m/>
    <n v="0"/>
    <n v="0"/>
    <n v="0"/>
    <n v="0"/>
    <n v="0"/>
    <n v="0"/>
    <n v="0"/>
    <n v="0"/>
    <n v="0"/>
    <n v="0"/>
  </r>
  <r>
    <x v="0"/>
    <x v="0"/>
    <x v="0"/>
    <s v="Road"/>
    <s v="Auto LPG "/>
    <m/>
    <s v="Emissions"/>
    <x v="4"/>
    <x v="30"/>
    <m/>
    <m/>
    <n v="11466.200777548"/>
    <n v="23508.568602046005"/>
    <n v="54781.917796297981"/>
    <n v="64825.843370485993"/>
    <n v="85376.526824776025"/>
    <n v="101076.51037935"/>
    <n v="117379.76015647198"/>
    <n v="120552.24736055602"/>
    <n v="104150.634555308"/>
    <n v="93444.801673519993"/>
  </r>
  <r>
    <x v="0"/>
    <x v="0"/>
    <x v="0"/>
    <s v="Road"/>
    <s v="Auto LPG "/>
    <m/>
    <s v="Emissions"/>
    <x v="4"/>
    <x v="31"/>
    <m/>
    <m/>
    <n v="0"/>
    <n v="0"/>
    <n v="0"/>
    <n v="0"/>
    <n v="0"/>
    <n v="0"/>
    <n v="0"/>
    <n v="0"/>
    <n v="0"/>
    <n v="44644.814885021995"/>
  </r>
  <r>
    <x v="0"/>
    <x v="0"/>
    <x v="0"/>
    <s v="Road"/>
    <s v="Auto LPG "/>
    <m/>
    <s v="Emissions"/>
    <x v="4"/>
    <x v="32"/>
    <m/>
    <m/>
    <n v="0"/>
    <n v="0"/>
    <n v="0"/>
    <n v="0"/>
    <n v="0"/>
    <n v="0"/>
    <n v="0"/>
    <n v="0"/>
    <n v="0"/>
    <n v="0"/>
  </r>
  <r>
    <x v="0"/>
    <x v="0"/>
    <x v="0"/>
    <s v="Road"/>
    <s v="Auto LPG "/>
    <m/>
    <s v="Emissions"/>
    <x v="4"/>
    <x v="33"/>
    <m/>
    <m/>
    <n v="317.19768900599996"/>
    <n v="1700.9516881720008"/>
    <n v="3912.5776220080011"/>
    <n v="4934.2638211460007"/>
    <n v="14980.628396183998"/>
    <n v="19686.196488397996"/>
    <n v="20465.551067697997"/>
    <n v="21939.037784289998"/>
    <n v="17572.310699394002"/>
    <n v="13132.886379931997"/>
  </r>
  <r>
    <x v="0"/>
    <x v="0"/>
    <x v="0"/>
    <s v="Road"/>
    <s v="Auto LPG "/>
    <m/>
    <s v="Emissions"/>
    <x v="4"/>
    <x v="34"/>
    <m/>
    <m/>
    <n v="0"/>
    <n v="0"/>
    <n v="0"/>
    <n v="26.431264595999998"/>
    <n v="898.51290390400004"/>
    <n v="1610.7236659579996"/>
    <n v="2115.4017218399995"/>
    <n v="2134.073211424"/>
    <n v="1464.7363320040001"/>
    <n v="977.79168845599986"/>
  </r>
  <r>
    <x v="0"/>
    <x v="0"/>
    <x v="0"/>
    <s v="Road"/>
    <s v="Auto LPG "/>
    <m/>
    <s v="Emissions"/>
    <x v="4"/>
    <x v="35"/>
    <m/>
    <m/>
    <n v="3089.1859442839987"/>
    <n v="6081.8399872339978"/>
    <n v="8578.8140112839956"/>
    <n v="8626.5433817639987"/>
    <n v="23451.998791561997"/>
    <n v="49248.387713998003"/>
    <n v="54182.561479728"/>
    <n v="47039.658562709999"/>
    <n v="43022.864310536002"/>
    <n v="35775.954892655995"/>
  </r>
  <r>
    <x v="0"/>
    <x v="0"/>
    <x v="0"/>
    <s v="Road"/>
    <s v="LDO"/>
    <m/>
    <s v="Emissions"/>
    <x v="4"/>
    <x v="0"/>
    <s v="Transport"/>
    <m/>
    <n v="0"/>
    <n v="0"/>
    <n v="0"/>
    <n v="0"/>
    <n v="0"/>
    <n v="0"/>
    <n v="0"/>
    <n v="0"/>
    <n v="0"/>
    <n v="0"/>
  </r>
  <r>
    <x v="0"/>
    <x v="0"/>
    <x v="0"/>
    <s v="Road"/>
    <s v="LDO"/>
    <m/>
    <s v="Emissions"/>
    <x v="4"/>
    <x v="1"/>
    <m/>
    <m/>
    <n v="0"/>
    <n v="0"/>
    <n v="0"/>
    <n v="0"/>
    <n v="0"/>
    <n v="0"/>
    <n v="0"/>
    <n v="0"/>
    <n v="0"/>
    <n v="0"/>
  </r>
  <r>
    <x v="0"/>
    <x v="0"/>
    <x v="0"/>
    <s v="Road"/>
    <s v="LDO"/>
    <m/>
    <s v="Emissions"/>
    <x v="4"/>
    <x v="2"/>
    <m/>
    <m/>
    <n v="0"/>
    <n v="0"/>
    <n v="0"/>
    <n v="0"/>
    <n v="0"/>
    <n v="0"/>
    <n v="0"/>
    <n v="0"/>
    <n v="0"/>
    <n v="0"/>
  </r>
  <r>
    <x v="0"/>
    <x v="0"/>
    <x v="0"/>
    <s v="Road"/>
    <s v="LDO"/>
    <m/>
    <s v="Emissions"/>
    <x v="4"/>
    <x v="3"/>
    <m/>
    <m/>
    <n v="0"/>
    <n v="0"/>
    <n v="0"/>
    <n v="0"/>
    <n v="0"/>
    <n v="0"/>
    <n v="0"/>
    <n v="0"/>
    <n v="0"/>
    <n v="0"/>
  </r>
  <r>
    <x v="0"/>
    <x v="0"/>
    <x v="0"/>
    <s v="Road"/>
    <s v="LDO"/>
    <m/>
    <s v="Emissions"/>
    <x v="4"/>
    <x v="4"/>
    <m/>
    <m/>
    <n v="0"/>
    <n v="0"/>
    <n v="0"/>
    <n v="0"/>
    <n v="0"/>
    <n v="0"/>
    <n v="0"/>
    <n v="0"/>
    <n v="0"/>
    <n v="0"/>
  </r>
  <r>
    <x v="0"/>
    <x v="0"/>
    <x v="0"/>
    <s v="Road"/>
    <s v="LDO"/>
    <m/>
    <s v="Emissions"/>
    <x v="4"/>
    <x v="5"/>
    <m/>
    <m/>
    <n v="0"/>
    <n v="0"/>
    <n v="0"/>
    <n v="0"/>
    <n v="0"/>
    <n v="0"/>
    <n v="0"/>
    <n v="0"/>
    <n v="0"/>
    <n v="0"/>
  </r>
  <r>
    <x v="0"/>
    <x v="0"/>
    <x v="0"/>
    <s v="Road"/>
    <s v="LDO"/>
    <m/>
    <s v="Emissions"/>
    <x v="4"/>
    <x v="6"/>
    <m/>
    <m/>
    <n v="0"/>
    <n v="0"/>
    <n v="0"/>
    <n v="0"/>
    <n v="0"/>
    <n v="0"/>
    <n v="0"/>
    <n v="0"/>
    <n v="0"/>
    <n v="0"/>
  </r>
  <r>
    <x v="0"/>
    <x v="0"/>
    <x v="0"/>
    <s v="Road"/>
    <s v="LDO"/>
    <m/>
    <s v="Emissions"/>
    <x v="4"/>
    <x v="7"/>
    <m/>
    <m/>
    <n v="0"/>
    <n v="0"/>
    <n v="0"/>
    <n v="0"/>
    <n v="0"/>
    <n v="0"/>
    <n v="0"/>
    <n v="0"/>
    <n v="0"/>
    <n v="0"/>
  </r>
  <r>
    <x v="0"/>
    <x v="0"/>
    <x v="0"/>
    <s v="Road"/>
    <s v="LDO"/>
    <m/>
    <s v="Emissions"/>
    <x v="4"/>
    <x v="8"/>
    <m/>
    <m/>
    <n v="0"/>
    <n v="0"/>
    <n v="0"/>
    <n v="0"/>
    <n v="0"/>
    <n v="0"/>
    <n v="0"/>
    <n v="0"/>
    <n v="0"/>
    <n v="0"/>
  </r>
  <r>
    <x v="0"/>
    <x v="0"/>
    <x v="0"/>
    <s v="Road"/>
    <s v="LDO"/>
    <m/>
    <s v="Emissions"/>
    <x v="4"/>
    <x v="9"/>
    <m/>
    <m/>
    <n v="0"/>
    <n v="0"/>
    <n v="0"/>
    <n v="0"/>
    <n v="0"/>
    <n v="0"/>
    <n v="0"/>
    <n v="0"/>
    <n v="0"/>
    <n v="0"/>
  </r>
  <r>
    <x v="0"/>
    <x v="0"/>
    <x v="0"/>
    <s v="Road"/>
    <s v="LDO"/>
    <m/>
    <s v="Emissions"/>
    <x v="4"/>
    <x v="10"/>
    <m/>
    <m/>
    <n v="0"/>
    <n v="0"/>
    <n v="0"/>
    <n v="0"/>
    <n v="0"/>
    <n v="0"/>
    <n v="0"/>
    <n v="0"/>
    <n v="0"/>
    <n v="0"/>
  </r>
  <r>
    <x v="0"/>
    <x v="0"/>
    <x v="0"/>
    <s v="Road"/>
    <s v="LDO"/>
    <m/>
    <s v="Emissions"/>
    <x v="4"/>
    <x v="11"/>
    <m/>
    <m/>
    <n v="0"/>
    <n v="0"/>
    <n v="0"/>
    <n v="0"/>
    <n v="0"/>
    <n v="0"/>
    <n v="0"/>
    <n v="0"/>
    <n v="0"/>
    <n v="0"/>
  </r>
  <r>
    <x v="0"/>
    <x v="0"/>
    <x v="0"/>
    <s v="Road"/>
    <s v="LDO"/>
    <m/>
    <s v="Emissions"/>
    <x v="4"/>
    <x v="12"/>
    <m/>
    <m/>
    <n v="0"/>
    <n v="0"/>
    <n v="0"/>
    <n v="0"/>
    <n v="0"/>
    <n v="0"/>
    <n v="0"/>
    <n v="0"/>
    <n v="0"/>
    <n v="0"/>
  </r>
  <r>
    <x v="0"/>
    <x v="0"/>
    <x v="0"/>
    <s v="Road"/>
    <s v="LDO"/>
    <m/>
    <s v="Emissions"/>
    <x v="4"/>
    <x v="13"/>
    <m/>
    <m/>
    <n v="0"/>
    <n v="0"/>
    <n v="0"/>
    <n v="0"/>
    <n v="0"/>
    <n v="0"/>
    <n v="0"/>
    <n v="0"/>
    <n v="0"/>
    <n v="0"/>
  </r>
  <r>
    <x v="0"/>
    <x v="0"/>
    <x v="0"/>
    <s v="Road"/>
    <s v="LDO"/>
    <m/>
    <s v="Emissions"/>
    <x v="4"/>
    <x v="14"/>
    <m/>
    <m/>
    <n v="0"/>
    <n v="0"/>
    <n v="0"/>
    <n v="0"/>
    <n v="0"/>
    <n v="0"/>
    <n v="0"/>
    <n v="0"/>
    <n v="0"/>
    <n v="0"/>
  </r>
  <r>
    <x v="0"/>
    <x v="0"/>
    <x v="0"/>
    <s v="Road"/>
    <s v="LDO"/>
    <m/>
    <s v="Emissions"/>
    <x v="4"/>
    <x v="15"/>
    <m/>
    <m/>
    <n v="0"/>
    <n v="0"/>
    <n v="0"/>
    <n v="0"/>
    <n v="0"/>
    <n v="0"/>
    <n v="0"/>
    <n v="0"/>
    <n v="0"/>
    <n v="0"/>
  </r>
  <r>
    <x v="0"/>
    <x v="0"/>
    <x v="0"/>
    <s v="Road"/>
    <s v="LDO"/>
    <m/>
    <s v="Emissions"/>
    <x v="4"/>
    <x v="16"/>
    <m/>
    <m/>
    <n v="0"/>
    <n v="0"/>
    <n v="0"/>
    <n v="0"/>
    <n v="0"/>
    <n v="0"/>
    <n v="0"/>
    <n v="0"/>
    <n v="0"/>
    <n v="0"/>
  </r>
  <r>
    <x v="0"/>
    <x v="0"/>
    <x v="0"/>
    <s v="Road"/>
    <s v="LDO"/>
    <m/>
    <s v="Emissions"/>
    <x v="4"/>
    <x v="17"/>
    <m/>
    <m/>
    <n v="0"/>
    <n v="0"/>
    <n v="0"/>
    <n v="0"/>
    <n v="0"/>
    <n v="0"/>
    <n v="0"/>
    <n v="0"/>
    <n v="0"/>
    <n v="0"/>
  </r>
  <r>
    <x v="0"/>
    <x v="0"/>
    <x v="0"/>
    <s v="Road"/>
    <s v="LDO"/>
    <m/>
    <s v="Emissions"/>
    <x v="4"/>
    <x v="18"/>
    <m/>
    <m/>
    <n v="0"/>
    <n v="0"/>
    <n v="0"/>
    <n v="0"/>
    <n v="0"/>
    <n v="0"/>
    <n v="0"/>
    <n v="0"/>
    <n v="0"/>
    <n v="0"/>
  </r>
  <r>
    <x v="0"/>
    <x v="0"/>
    <x v="0"/>
    <s v="Road"/>
    <s v="LDO"/>
    <m/>
    <s v="Emissions"/>
    <x v="4"/>
    <x v="19"/>
    <m/>
    <m/>
    <n v="0"/>
    <n v="0"/>
    <n v="0"/>
    <n v="0"/>
    <n v="0"/>
    <n v="0"/>
    <n v="0"/>
    <n v="0"/>
    <n v="0"/>
    <n v="0"/>
  </r>
  <r>
    <x v="0"/>
    <x v="0"/>
    <x v="0"/>
    <s v="Road"/>
    <s v="LDO"/>
    <m/>
    <s v="Emissions"/>
    <x v="4"/>
    <x v="20"/>
    <m/>
    <m/>
    <n v="0"/>
    <n v="0"/>
    <n v="0"/>
    <n v="0"/>
    <n v="0"/>
    <n v="0"/>
    <n v="0"/>
    <n v="0"/>
    <n v="0"/>
    <n v="0"/>
  </r>
  <r>
    <x v="0"/>
    <x v="0"/>
    <x v="0"/>
    <s v="Road"/>
    <s v="LDO"/>
    <m/>
    <s v="Emissions"/>
    <x v="4"/>
    <x v="21"/>
    <m/>
    <m/>
    <n v="0"/>
    <n v="0"/>
    <n v="0"/>
    <n v="0"/>
    <n v="0"/>
    <n v="0"/>
    <n v="0"/>
    <n v="0"/>
    <n v="0"/>
    <n v="0"/>
  </r>
  <r>
    <x v="0"/>
    <x v="0"/>
    <x v="0"/>
    <s v="Road"/>
    <s v="LDO"/>
    <m/>
    <s v="Emissions"/>
    <x v="4"/>
    <x v="22"/>
    <m/>
    <m/>
    <n v="0"/>
    <n v="0"/>
    <n v="0"/>
    <n v="0"/>
    <n v="0"/>
    <n v="0"/>
    <n v="0"/>
    <n v="0"/>
    <n v="0"/>
    <n v="0"/>
  </r>
  <r>
    <x v="0"/>
    <x v="0"/>
    <x v="0"/>
    <s v="Road"/>
    <s v="LDO"/>
    <m/>
    <s v="Emissions"/>
    <x v="4"/>
    <x v="23"/>
    <m/>
    <m/>
    <n v="0"/>
    <n v="0"/>
    <n v="0"/>
    <n v="0"/>
    <n v="0"/>
    <n v="0"/>
    <n v="0"/>
    <n v="0"/>
    <n v="0"/>
    <n v="0"/>
  </r>
  <r>
    <x v="0"/>
    <x v="0"/>
    <x v="0"/>
    <s v="Road"/>
    <s v="LDO"/>
    <m/>
    <s v="Emissions"/>
    <x v="4"/>
    <x v="24"/>
    <m/>
    <m/>
    <n v="0"/>
    <n v="0"/>
    <n v="0"/>
    <n v="0"/>
    <n v="0"/>
    <n v="0"/>
    <n v="0"/>
    <n v="0"/>
    <n v="0"/>
    <n v="0"/>
  </r>
  <r>
    <x v="0"/>
    <x v="0"/>
    <x v="0"/>
    <s v="Road"/>
    <s v="LDO"/>
    <m/>
    <s v="Emissions"/>
    <x v="4"/>
    <x v="25"/>
    <m/>
    <m/>
    <n v="0"/>
    <n v="0"/>
    <n v="0"/>
    <n v="0"/>
    <n v="0"/>
    <n v="0"/>
    <n v="0"/>
    <n v="0"/>
    <n v="0"/>
    <n v="0"/>
  </r>
  <r>
    <x v="0"/>
    <x v="0"/>
    <x v="0"/>
    <s v="Road"/>
    <s v="LDO"/>
    <m/>
    <s v="Emissions"/>
    <x v="4"/>
    <x v="26"/>
    <m/>
    <m/>
    <n v="0"/>
    <n v="0"/>
    <n v="0"/>
    <n v="0"/>
    <n v="0"/>
    <n v="0"/>
    <n v="0"/>
    <n v="0"/>
    <n v="0"/>
    <n v="0"/>
  </r>
  <r>
    <x v="0"/>
    <x v="0"/>
    <x v="0"/>
    <s v="Road"/>
    <s v="LDO"/>
    <m/>
    <s v="Emissions"/>
    <x v="4"/>
    <x v="27"/>
    <m/>
    <m/>
    <n v="0"/>
    <n v="0"/>
    <n v="0"/>
    <n v="0"/>
    <n v="0"/>
    <n v="0"/>
    <n v="0"/>
    <n v="0"/>
    <n v="0"/>
    <n v="0"/>
  </r>
  <r>
    <x v="0"/>
    <x v="0"/>
    <x v="0"/>
    <s v="Road"/>
    <s v="LDO"/>
    <m/>
    <s v="Emissions"/>
    <x v="4"/>
    <x v="28"/>
    <m/>
    <m/>
    <n v="0"/>
    <n v="0"/>
    <n v="0"/>
    <n v="0"/>
    <n v="0"/>
    <n v="0"/>
    <n v="20.442673859999996"/>
    <n v="59.969969779999992"/>
    <n v="1583.9916768199998"/>
    <n v="5826.4496375400004"/>
  </r>
  <r>
    <x v="0"/>
    <x v="0"/>
    <x v="0"/>
    <s v="Road"/>
    <s v="LDO"/>
    <m/>
    <s v="Emissions"/>
    <x v="4"/>
    <x v="29"/>
    <m/>
    <m/>
    <n v="0"/>
    <n v="0"/>
    <n v="0"/>
    <n v="0"/>
    <n v="0"/>
    <n v="0"/>
    <n v="0"/>
    <n v="0"/>
    <n v="0"/>
    <n v="0"/>
  </r>
  <r>
    <x v="0"/>
    <x v="0"/>
    <x v="0"/>
    <s v="Road"/>
    <s v="LDO"/>
    <m/>
    <s v="Emissions"/>
    <x v="4"/>
    <x v="30"/>
    <m/>
    <m/>
    <n v="0"/>
    <n v="0"/>
    <n v="0"/>
    <n v="0"/>
    <n v="0"/>
    <n v="0"/>
    <n v="0"/>
    <n v="0"/>
    <n v="0"/>
    <n v="0"/>
  </r>
  <r>
    <x v="0"/>
    <x v="0"/>
    <x v="0"/>
    <s v="Road"/>
    <s v="LDO"/>
    <m/>
    <s v="Emissions"/>
    <x v="4"/>
    <x v="31"/>
    <m/>
    <m/>
    <n v="0"/>
    <n v="0"/>
    <n v="0"/>
    <n v="0"/>
    <n v="0"/>
    <n v="0"/>
    <n v="0"/>
    <n v="0"/>
    <n v="0"/>
    <n v="0"/>
  </r>
  <r>
    <x v="0"/>
    <x v="0"/>
    <x v="0"/>
    <s v="Road"/>
    <s v="LDO"/>
    <m/>
    <s v="Emissions"/>
    <x v="4"/>
    <x v="32"/>
    <m/>
    <m/>
    <n v="0"/>
    <n v="0"/>
    <n v="0"/>
    <n v="0"/>
    <n v="0"/>
    <n v="0"/>
    <n v="0"/>
    <n v="0"/>
    <n v="0"/>
    <n v="0"/>
  </r>
  <r>
    <x v="0"/>
    <x v="0"/>
    <x v="0"/>
    <s v="Road"/>
    <s v="LDO"/>
    <m/>
    <s v="Emissions"/>
    <x v="4"/>
    <x v="33"/>
    <m/>
    <m/>
    <n v="0"/>
    <n v="0"/>
    <n v="0"/>
    <n v="0"/>
    <n v="0"/>
    <n v="0"/>
    <n v="0"/>
    <n v="0"/>
    <n v="0"/>
    <n v="0"/>
  </r>
  <r>
    <x v="0"/>
    <x v="0"/>
    <x v="0"/>
    <s v="Road"/>
    <s v="LDO"/>
    <m/>
    <s v="Emissions"/>
    <x v="4"/>
    <x v="34"/>
    <m/>
    <m/>
    <n v="0"/>
    <n v="0"/>
    <n v="0"/>
    <n v="0"/>
    <n v="0"/>
    <n v="0"/>
    <n v="0"/>
    <n v="0"/>
    <n v="0"/>
    <n v="0"/>
  </r>
  <r>
    <x v="0"/>
    <x v="0"/>
    <x v="0"/>
    <s v="Road"/>
    <s v="LDO"/>
    <m/>
    <s v="Emissions"/>
    <x v="4"/>
    <x v="35"/>
    <m/>
    <m/>
    <n v="0"/>
    <n v="0"/>
    <n v="0"/>
    <n v="0"/>
    <n v="0"/>
    <n v="0"/>
    <n v="0"/>
    <n v="0"/>
    <n v="0"/>
    <n v="0"/>
  </r>
  <r>
    <x v="0"/>
    <x v="0"/>
    <x v="0"/>
    <s v="Road"/>
    <s v="Furnace Oil"/>
    <m/>
    <s v="Emissions"/>
    <x v="4"/>
    <x v="0"/>
    <s v="Transport"/>
    <m/>
    <n v="0"/>
    <n v="0"/>
    <n v="0"/>
    <n v="0"/>
    <n v="0"/>
    <n v="0"/>
    <n v="0"/>
    <n v="0"/>
    <n v="0"/>
    <n v="0"/>
  </r>
  <r>
    <x v="0"/>
    <x v="0"/>
    <x v="0"/>
    <s v="Road"/>
    <s v="Furnace Oil"/>
    <m/>
    <s v="Emissions"/>
    <x v="4"/>
    <x v="1"/>
    <m/>
    <m/>
    <n v="0"/>
    <n v="0"/>
    <n v="0"/>
    <n v="0"/>
    <n v="0"/>
    <n v="0"/>
    <n v="0"/>
    <n v="0"/>
    <n v="0"/>
    <n v="0"/>
  </r>
  <r>
    <x v="0"/>
    <x v="0"/>
    <x v="0"/>
    <s v="Road"/>
    <s v="Furnace Oil"/>
    <m/>
    <s v="Emissions"/>
    <x v="4"/>
    <x v="2"/>
    <m/>
    <m/>
    <n v="0"/>
    <n v="0"/>
    <n v="0"/>
    <n v="0"/>
    <n v="0"/>
    <n v="0"/>
    <n v="0"/>
    <n v="0"/>
    <n v="0"/>
    <n v="0"/>
  </r>
  <r>
    <x v="0"/>
    <x v="0"/>
    <x v="0"/>
    <s v="Road"/>
    <s v="Furnace Oil"/>
    <m/>
    <s v="Emissions"/>
    <x v="4"/>
    <x v="3"/>
    <m/>
    <m/>
    <n v="0"/>
    <n v="0"/>
    <n v="0"/>
    <n v="0"/>
    <n v="0"/>
    <n v="0"/>
    <n v="0"/>
    <n v="0"/>
    <n v="0"/>
    <n v="0"/>
  </r>
  <r>
    <x v="0"/>
    <x v="0"/>
    <x v="0"/>
    <s v="Road"/>
    <s v="Furnace Oil"/>
    <m/>
    <s v="Emissions"/>
    <x v="4"/>
    <x v="4"/>
    <m/>
    <m/>
    <n v="0"/>
    <n v="0"/>
    <n v="0"/>
    <n v="0"/>
    <n v="0"/>
    <n v="0"/>
    <n v="0"/>
    <n v="0"/>
    <n v="0"/>
    <n v="0"/>
  </r>
  <r>
    <x v="0"/>
    <x v="0"/>
    <x v="0"/>
    <s v="Road"/>
    <s v="Furnace Oil"/>
    <m/>
    <s v="Emissions"/>
    <x v="4"/>
    <x v="5"/>
    <m/>
    <m/>
    <n v="0"/>
    <n v="0"/>
    <n v="0"/>
    <n v="0"/>
    <n v="0"/>
    <n v="0"/>
    <n v="0"/>
    <n v="0"/>
    <n v="0"/>
    <n v="0"/>
  </r>
  <r>
    <x v="0"/>
    <x v="0"/>
    <x v="0"/>
    <s v="Road"/>
    <s v="Furnace Oil"/>
    <m/>
    <s v="Emissions"/>
    <x v="4"/>
    <x v="6"/>
    <m/>
    <m/>
    <n v="0"/>
    <n v="0"/>
    <n v="0"/>
    <n v="0"/>
    <n v="0"/>
    <n v="0"/>
    <n v="0"/>
    <n v="0"/>
    <n v="0"/>
    <n v="0"/>
  </r>
  <r>
    <x v="0"/>
    <x v="0"/>
    <x v="0"/>
    <s v="Road"/>
    <s v="Furnace Oil"/>
    <m/>
    <s v="Emissions"/>
    <x v="4"/>
    <x v="7"/>
    <m/>
    <m/>
    <n v="0"/>
    <n v="0"/>
    <n v="0"/>
    <n v="0"/>
    <n v="0"/>
    <n v="0"/>
    <n v="0"/>
    <n v="0"/>
    <n v="0"/>
    <n v="0"/>
  </r>
  <r>
    <x v="0"/>
    <x v="0"/>
    <x v="0"/>
    <s v="Road"/>
    <s v="Furnace Oil"/>
    <m/>
    <s v="Emissions"/>
    <x v="4"/>
    <x v="8"/>
    <m/>
    <m/>
    <n v="0"/>
    <n v="0"/>
    <n v="0"/>
    <n v="0"/>
    <n v="0"/>
    <n v="0"/>
    <n v="0"/>
    <n v="0"/>
    <n v="0"/>
    <n v="0"/>
  </r>
  <r>
    <x v="0"/>
    <x v="0"/>
    <x v="0"/>
    <s v="Road"/>
    <s v="Furnace Oil"/>
    <m/>
    <s v="Emissions"/>
    <x v="4"/>
    <x v="9"/>
    <m/>
    <m/>
    <n v="0"/>
    <n v="0"/>
    <n v="0"/>
    <n v="0"/>
    <n v="0"/>
    <n v="0"/>
    <n v="0"/>
    <n v="0"/>
    <n v="0"/>
    <n v="0"/>
  </r>
  <r>
    <x v="0"/>
    <x v="0"/>
    <x v="0"/>
    <s v="Road"/>
    <s v="Furnace Oil"/>
    <m/>
    <s v="Emissions"/>
    <x v="4"/>
    <x v="10"/>
    <m/>
    <m/>
    <n v="0"/>
    <n v="0"/>
    <n v="0"/>
    <n v="0"/>
    <n v="0"/>
    <n v="0"/>
    <n v="0"/>
    <n v="0"/>
    <n v="0"/>
    <n v="0"/>
  </r>
  <r>
    <x v="0"/>
    <x v="0"/>
    <x v="0"/>
    <s v="Road"/>
    <s v="Furnace Oil"/>
    <m/>
    <s v="Emissions"/>
    <x v="4"/>
    <x v="11"/>
    <m/>
    <m/>
    <n v="0"/>
    <n v="0"/>
    <n v="128257.15373358032"/>
    <n v="120068.0991462473"/>
    <n v="26020.496409778054"/>
    <n v="195.90040190197499"/>
    <n v="37.678850228549997"/>
    <n v="0"/>
    <n v="0"/>
    <n v="0"/>
  </r>
  <r>
    <x v="0"/>
    <x v="0"/>
    <x v="0"/>
    <s v="Road"/>
    <s v="Furnace Oil"/>
    <m/>
    <s v="Emissions"/>
    <x v="4"/>
    <x v="12"/>
    <m/>
    <m/>
    <n v="0"/>
    <n v="0"/>
    <n v="0"/>
    <n v="0"/>
    <n v="0"/>
    <n v="0"/>
    <n v="0"/>
    <n v="0"/>
    <n v="0"/>
    <n v="0"/>
  </r>
  <r>
    <x v="0"/>
    <x v="0"/>
    <x v="0"/>
    <s v="Road"/>
    <s v="Furnace Oil"/>
    <m/>
    <s v="Emissions"/>
    <x v="4"/>
    <x v="13"/>
    <m/>
    <m/>
    <n v="0"/>
    <n v="0"/>
    <n v="0"/>
    <n v="0"/>
    <n v="0"/>
    <n v="0"/>
    <n v="0"/>
    <n v="0"/>
    <n v="0"/>
    <n v="0"/>
  </r>
  <r>
    <x v="0"/>
    <x v="0"/>
    <x v="0"/>
    <s v="Road"/>
    <s v="Furnace Oil"/>
    <m/>
    <s v="Emissions"/>
    <x v="4"/>
    <x v="14"/>
    <m/>
    <m/>
    <n v="0"/>
    <n v="0"/>
    <n v="0"/>
    <n v="0"/>
    <n v="0"/>
    <n v="0"/>
    <n v="0"/>
    <n v="0"/>
    <n v="0"/>
    <n v="0"/>
  </r>
  <r>
    <x v="0"/>
    <x v="0"/>
    <x v="0"/>
    <s v="Road"/>
    <s v="Furnace Oil"/>
    <m/>
    <s v="Emissions"/>
    <x v="4"/>
    <x v="15"/>
    <m/>
    <m/>
    <n v="0"/>
    <n v="0"/>
    <n v="0"/>
    <n v="0"/>
    <n v="0"/>
    <n v="0"/>
    <n v="0"/>
    <n v="0"/>
    <n v="0"/>
    <n v="0"/>
  </r>
  <r>
    <x v="0"/>
    <x v="0"/>
    <x v="0"/>
    <s v="Road"/>
    <s v="Furnace Oil"/>
    <m/>
    <s v="Emissions"/>
    <x v="4"/>
    <x v="16"/>
    <m/>
    <m/>
    <n v="0"/>
    <n v="0"/>
    <n v="0"/>
    <n v="0"/>
    <n v="0"/>
    <n v="0"/>
    <n v="0"/>
    <n v="0"/>
    <n v="873.82351315102505"/>
    <n v="2288.6354994015001"/>
  </r>
  <r>
    <x v="0"/>
    <x v="0"/>
    <x v="0"/>
    <s v="Road"/>
    <s v="Furnace Oil"/>
    <m/>
    <s v="Emissions"/>
    <x v="4"/>
    <x v="17"/>
    <m/>
    <m/>
    <n v="0"/>
    <n v="0"/>
    <n v="0"/>
    <n v="0"/>
    <n v="0"/>
    <n v="0"/>
    <n v="0"/>
    <n v="0"/>
    <n v="0"/>
    <n v="0"/>
  </r>
  <r>
    <x v="0"/>
    <x v="0"/>
    <x v="0"/>
    <s v="Road"/>
    <s v="Furnace Oil"/>
    <m/>
    <s v="Emissions"/>
    <x v="4"/>
    <x v="18"/>
    <m/>
    <m/>
    <n v="0"/>
    <n v="0"/>
    <n v="0"/>
    <n v="0"/>
    <n v="0"/>
    <n v="0"/>
    <n v="0"/>
    <n v="0"/>
    <n v="0"/>
    <n v="0"/>
  </r>
  <r>
    <x v="0"/>
    <x v="0"/>
    <x v="0"/>
    <s v="Road"/>
    <s v="Furnace Oil"/>
    <m/>
    <s v="Emissions"/>
    <x v="4"/>
    <x v="19"/>
    <m/>
    <m/>
    <n v="0"/>
    <n v="0"/>
    <n v="0"/>
    <n v="0"/>
    <n v="0"/>
    <n v="0"/>
    <n v="0"/>
    <n v="0"/>
    <n v="0"/>
    <n v="0"/>
  </r>
  <r>
    <x v="0"/>
    <x v="0"/>
    <x v="0"/>
    <s v="Road"/>
    <s v="Furnace Oil"/>
    <m/>
    <s v="Emissions"/>
    <x v="4"/>
    <x v="20"/>
    <m/>
    <m/>
    <n v="0"/>
    <n v="0"/>
    <n v="0"/>
    <n v="782.22976697069998"/>
    <n v="260.74325565690003"/>
    <n v="0"/>
    <n v="0"/>
    <n v="0"/>
    <n v="0"/>
    <n v="0"/>
  </r>
  <r>
    <x v="0"/>
    <x v="0"/>
    <x v="0"/>
    <s v="Road"/>
    <s v="Furnace Oil"/>
    <m/>
    <s v="Emissions"/>
    <x v="4"/>
    <x v="21"/>
    <m/>
    <m/>
    <n v="0"/>
    <n v="0"/>
    <n v="0"/>
    <n v="0"/>
    <n v="0"/>
    <n v="0"/>
    <n v="0"/>
    <n v="0"/>
    <n v="0"/>
    <n v="0"/>
  </r>
  <r>
    <x v="0"/>
    <x v="0"/>
    <x v="0"/>
    <s v="Road"/>
    <s v="Furnace Oil"/>
    <m/>
    <s v="Emissions"/>
    <x v="4"/>
    <x v="22"/>
    <m/>
    <m/>
    <n v="0"/>
    <n v="0"/>
    <n v="0"/>
    <n v="0"/>
    <n v="0"/>
    <n v="0"/>
    <n v="0"/>
    <n v="0"/>
    <n v="0"/>
    <n v="0"/>
  </r>
  <r>
    <x v="0"/>
    <x v="0"/>
    <x v="0"/>
    <s v="Road"/>
    <s v="Furnace Oil"/>
    <m/>
    <s v="Emissions"/>
    <x v="4"/>
    <x v="23"/>
    <m/>
    <m/>
    <n v="0"/>
    <n v="0"/>
    <n v="0"/>
    <n v="0"/>
    <n v="0"/>
    <n v="0"/>
    <n v="0"/>
    <n v="0"/>
    <n v="0"/>
    <n v="0"/>
  </r>
  <r>
    <x v="0"/>
    <x v="0"/>
    <x v="0"/>
    <s v="Road"/>
    <s v="Furnace Oil"/>
    <m/>
    <s v="Emissions"/>
    <x v="4"/>
    <x v="24"/>
    <m/>
    <m/>
    <n v="0"/>
    <n v="0"/>
    <n v="0"/>
    <n v="0"/>
    <n v="0"/>
    <n v="0"/>
    <n v="0"/>
    <n v="0"/>
    <n v="0"/>
    <n v="0"/>
  </r>
  <r>
    <x v="0"/>
    <x v="0"/>
    <x v="0"/>
    <s v="Road"/>
    <s v="Furnace Oil"/>
    <m/>
    <s v="Emissions"/>
    <x v="4"/>
    <x v="25"/>
    <m/>
    <m/>
    <n v="0"/>
    <n v="0"/>
    <n v="0"/>
    <n v="0"/>
    <n v="0"/>
    <n v="0"/>
    <n v="0"/>
    <n v="0"/>
    <n v="0"/>
    <n v="0"/>
  </r>
  <r>
    <x v="0"/>
    <x v="0"/>
    <x v="0"/>
    <s v="Road"/>
    <s v="Furnace Oil"/>
    <m/>
    <s v="Emissions"/>
    <x v="4"/>
    <x v="26"/>
    <m/>
    <m/>
    <n v="0"/>
    <n v="0"/>
    <n v="0"/>
    <n v="0"/>
    <n v="0"/>
    <n v="0"/>
    <n v="0"/>
    <n v="0"/>
    <n v="0"/>
    <n v="0"/>
  </r>
  <r>
    <x v="0"/>
    <x v="0"/>
    <x v="0"/>
    <s v="Road"/>
    <s v="Furnace Oil"/>
    <m/>
    <s v="Emissions"/>
    <x v="4"/>
    <x v="27"/>
    <m/>
    <m/>
    <n v="0"/>
    <n v="0"/>
    <n v="0"/>
    <n v="0"/>
    <n v="0"/>
    <n v="0"/>
    <n v="0"/>
    <n v="0"/>
    <n v="0"/>
    <n v="0"/>
  </r>
  <r>
    <x v="0"/>
    <x v="0"/>
    <x v="0"/>
    <s v="Road"/>
    <s v="Furnace Oil"/>
    <m/>
    <s v="Emissions"/>
    <x v="4"/>
    <x v="28"/>
    <m/>
    <m/>
    <n v="0"/>
    <n v="0"/>
    <n v="0"/>
    <n v="0"/>
    <n v="0"/>
    <n v="0"/>
    <n v="1121.6200227943498"/>
    <n v="3340.5098970727495"/>
    <n v="14317.183631941502"/>
    <n v="26228.587486433331"/>
  </r>
  <r>
    <x v="0"/>
    <x v="0"/>
    <x v="0"/>
    <s v="Road"/>
    <s v="Furnace Oil"/>
    <m/>
    <s v="Emissions"/>
    <x v="4"/>
    <x v="29"/>
    <m/>
    <m/>
    <n v="0"/>
    <n v="0"/>
    <n v="0"/>
    <n v="0"/>
    <n v="0"/>
    <n v="0"/>
    <n v="0"/>
    <n v="0"/>
    <n v="0"/>
    <n v="0"/>
  </r>
  <r>
    <x v="0"/>
    <x v="0"/>
    <x v="0"/>
    <s v="Road"/>
    <s v="Furnace Oil"/>
    <m/>
    <s v="Emissions"/>
    <x v="4"/>
    <x v="30"/>
    <m/>
    <m/>
    <n v="0"/>
    <n v="0"/>
    <n v="0"/>
    <n v="0"/>
    <n v="0"/>
    <n v="0"/>
    <n v="0"/>
    <n v="0"/>
    <n v="0"/>
    <n v="0"/>
  </r>
  <r>
    <x v="0"/>
    <x v="0"/>
    <x v="0"/>
    <s v="Road"/>
    <s v="Furnace Oil"/>
    <m/>
    <s v="Emissions"/>
    <x v="4"/>
    <x v="31"/>
    <m/>
    <m/>
    <n v="0"/>
    <n v="0"/>
    <n v="0"/>
    <n v="0"/>
    <n v="0"/>
    <n v="0"/>
    <n v="0"/>
    <n v="0"/>
    <n v="0"/>
    <n v="0"/>
  </r>
  <r>
    <x v="0"/>
    <x v="0"/>
    <x v="0"/>
    <s v="Road"/>
    <s v="Furnace Oil"/>
    <m/>
    <s v="Emissions"/>
    <x v="4"/>
    <x v="32"/>
    <m/>
    <m/>
    <n v="0"/>
    <n v="0"/>
    <n v="0"/>
    <n v="0"/>
    <n v="0"/>
    <n v="0"/>
    <n v="0"/>
    <n v="0"/>
    <n v="0"/>
    <n v="0"/>
  </r>
  <r>
    <x v="0"/>
    <x v="0"/>
    <x v="0"/>
    <s v="Road"/>
    <s v="Furnace Oil"/>
    <m/>
    <s v="Emissions"/>
    <x v="4"/>
    <x v="33"/>
    <m/>
    <m/>
    <n v="0"/>
    <n v="0"/>
    <n v="0"/>
    <n v="0"/>
    <n v="0"/>
    <n v="0"/>
    <n v="0"/>
    <n v="0"/>
    <n v="180.54514022422501"/>
    <n v="60.181713408074991"/>
  </r>
  <r>
    <x v="0"/>
    <x v="0"/>
    <x v="0"/>
    <s v="Road"/>
    <s v="Furnace Oil"/>
    <m/>
    <s v="Emissions"/>
    <x v="4"/>
    <x v="34"/>
    <m/>
    <m/>
    <n v="0"/>
    <n v="0"/>
    <n v="0"/>
    <n v="0"/>
    <n v="0"/>
    <n v="0"/>
    <n v="0"/>
    <n v="0"/>
    <n v="0"/>
    <n v="0"/>
  </r>
  <r>
    <x v="0"/>
    <x v="0"/>
    <x v="0"/>
    <s v="Road"/>
    <s v="Furnace Oil"/>
    <m/>
    <s v="Emissions"/>
    <x v="4"/>
    <x v="35"/>
    <m/>
    <m/>
    <n v="0"/>
    <n v="0"/>
    <n v="0"/>
    <n v="314.01899858452498"/>
    <n v="373.81877908792495"/>
    <n v="197.37357167714998"/>
    <n v="482.23316217209992"/>
    <n v="350.16232264530004"/>
    <n v="67.126656633899998"/>
    <n v="0"/>
  </r>
  <r>
    <x v="0"/>
    <x v="0"/>
    <x v="0"/>
    <s v="Road"/>
    <s v="HSDO - Retail"/>
    <m/>
    <s v="Emissions"/>
    <x v="4"/>
    <x v="0"/>
    <s v="Transport"/>
    <m/>
    <n v="6625809.4638414197"/>
    <n v="7697909.6730589904"/>
    <n v="8850005.2147596143"/>
    <n v="9910704.0210869666"/>
    <n v="10601745.099369487"/>
    <n v="11338105.946307315"/>
    <n v="12364098.621632503"/>
    <n v="13066579.980355185"/>
    <n v="13279047.487222819"/>
    <n v="8922039.5388664268"/>
  </r>
  <r>
    <x v="0"/>
    <x v="0"/>
    <x v="0"/>
    <s v="Road"/>
    <s v="HSDO - Retail"/>
    <m/>
    <s v="Emissions"/>
    <x v="4"/>
    <x v="1"/>
    <m/>
    <m/>
    <n v="139318.05369025847"/>
    <n v="158157.29403207439"/>
    <n v="168679.4565735042"/>
    <n v="169620.59095204523"/>
    <n v="171401.29221223795"/>
    <n v="176699.57969589211"/>
    <n v="174207.14511366092"/>
    <n v="176985.68004840639"/>
    <n v="226108.88888393962"/>
    <n v="242411.62869925136"/>
  </r>
  <r>
    <x v="0"/>
    <x v="0"/>
    <x v="0"/>
    <s v="Road"/>
    <s v="HSDO - Retail"/>
    <m/>
    <s v="Emissions"/>
    <x v="4"/>
    <x v="2"/>
    <m/>
    <m/>
    <n v="84414.82290558143"/>
    <n v="94074.529977365091"/>
    <n v="95254.350971612323"/>
    <n v="104580.697673125"/>
    <n v="130834.07538759685"/>
    <n v="149975.42724716352"/>
    <n v="166221.76061384549"/>
    <n v="179953.89701187698"/>
    <n v="213000.72411755702"/>
    <n v="223848.3761453332"/>
  </r>
  <r>
    <x v="0"/>
    <x v="0"/>
    <x v="0"/>
    <s v="Road"/>
    <s v="HSDO - Retail"/>
    <m/>
    <s v="Emissions"/>
    <x v="4"/>
    <x v="3"/>
    <m/>
    <m/>
    <n v="896926.02075393219"/>
    <n v="990044.05744099501"/>
    <n v="992770.67493156705"/>
    <n v="1081403.1181882268"/>
    <n v="1241195.6357853876"/>
    <n v="1382552.3792828196"/>
    <n v="1517900.2555638379"/>
    <n v="1551150.4819030638"/>
    <n v="1681848.3009624896"/>
    <n v="1708432.6634674033"/>
  </r>
  <r>
    <x v="0"/>
    <x v="0"/>
    <x v="0"/>
    <s v="Road"/>
    <s v="HSDO - Retail"/>
    <m/>
    <s v="Emissions"/>
    <x v="4"/>
    <x v="4"/>
    <m/>
    <m/>
    <n v="1315976.2300159254"/>
    <n v="1414194.6433122589"/>
    <n v="1538584.1136654553"/>
    <n v="1823810.8340038494"/>
    <n v="2170129.8684951956"/>
    <n v="2497703.5593811921"/>
    <n v="2701620.7837742269"/>
    <n v="2962474.8113726377"/>
    <n v="3174675.7805213435"/>
    <n v="3093442.1433490491"/>
  </r>
  <r>
    <x v="0"/>
    <x v="0"/>
    <x v="0"/>
    <s v="Road"/>
    <s v="HSDO - Retail"/>
    <m/>
    <s v="Emissions"/>
    <x v="4"/>
    <x v="5"/>
    <m/>
    <m/>
    <n v="93703.671274230292"/>
    <n v="102930.2657606006"/>
    <n v="102945.2446626473"/>
    <n v="103625.12429887037"/>
    <n v="106313.88105942892"/>
    <n v="111011.36776261342"/>
    <n v="109315.98353041666"/>
    <n v="108336.89857178769"/>
    <n v="104431.131073991"/>
    <n v="113338.37000978754"/>
  </r>
  <r>
    <x v="0"/>
    <x v="0"/>
    <x v="0"/>
    <s v="Road"/>
    <s v="HSDO - Retail"/>
    <m/>
    <s v="Emissions"/>
    <x v="4"/>
    <x v="6"/>
    <m/>
    <m/>
    <n v="995663.23945763381"/>
    <n v="1138196.8570147872"/>
    <n v="1252747.0950057309"/>
    <n v="1383840.6357659316"/>
    <n v="1463567.4781306584"/>
    <n v="1589557.3780318319"/>
    <n v="1758666.9446340885"/>
    <n v="2048702.2951770108"/>
    <n v="2550415.7869608486"/>
    <n v="2728774.68004912"/>
  </r>
  <r>
    <x v="0"/>
    <x v="0"/>
    <x v="0"/>
    <s v="Road"/>
    <s v="HSDO - Retail"/>
    <m/>
    <s v="Emissions"/>
    <x v="4"/>
    <x v="7"/>
    <m/>
    <m/>
    <n v="163107.82570040252"/>
    <n v="158104.603952092"/>
    <n v="145906.04450160076"/>
    <n v="139760.06735733812"/>
    <n v="146398.69040030762"/>
    <n v="155233.56493333925"/>
    <n v="159900.8483706697"/>
    <n v="177133.37132934402"/>
    <n v="219458.82736280281"/>
    <n v="277496.35546716762"/>
  </r>
  <r>
    <x v="0"/>
    <x v="0"/>
    <x v="0"/>
    <s v="Road"/>
    <s v="HSDO - Retail"/>
    <m/>
    <s v="Emissions"/>
    <x v="4"/>
    <x v="8"/>
    <m/>
    <m/>
    <n v="134288.63229911029"/>
    <n v="120535.23972319791"/>
    <n v="108033.2825124142"/>
    <n v="105535.16419413772"/>
    <n v="118045.42788437882"/>
    <n v="126392.15873441673"/>
    <n v="139917.10843333608"/>
    <n v="172245.02988243906"/>
    <n v="212747.75057113566"/>
    <n v="214606.88558906349"/>
  </r>
  <r>
    <x v="0"/>
    <x v="0"/>
    <x v="0"/>
    <s v="Road"/>
    <s v="HSDO - Retail"/>
    <m/>
    <s v="Emissions"/>
    <x v="4"/>
    <x v="9"/>
    <m/>
    <m/>
    <n v="2213838.0824819203"/>
    <n v="2512013.0810442986"/>
    <n v="2511041.5554271052"/>
    <n v="2277507.7251216727"/>
    <n v="2054744.1118416537"/>
    <n v="1633959.5847013874"/>
    <n v="1702223.1454802663"/>
    <n v="1948672.628410296"/>
    <n v="2333145.8434755304"/>
    <n v="2601353.3110119519"/>
  </r>
  <r>
    <x v="0"/>
    <x v="0"/>
    <x v="0"/>
    <s v="Road"/>
    <s v="HSDO - Retail"/>
    <m/>
    <s v="Emissions"/>
    <x v="4"/>
    <x v="10"/>
    <m/>
    <m/>
    <n v="626318.52234298014"/>
    <n v="733168.02264611563"/>
    <n v="778871.88035617559"/>
    <n v="813395.88514429401"/>
    <n v="835657.51519879815"/>
    <n v="843035.63086877577"/>
    <n v="853955.86349422298"/>
    <n v="752557.93466437107"/>
    <n v="687322.67432873533"/>
    <n v="695915.67291876161"/>
  </r>
  <r>
    <x v="0"/>
    <x v="0"/>
    <x v="0"/>
    <s v="Road"/>
    <s v="HSDO - Retail"/>
    <m/>
    <s v="Emissions"/>
    <x v="4"/>
    <x v="11"/>
    <m/>
    <m/>
    <n v="4692439.6772771552"/>
    <n v="5584140.7921388196"/>
    <n v="6086643.3023574846"/>
    <n v="6552367.9769147858"/>
    <n v="7031249.6082451157"/>
    <n v="7735892.6508645192"/>
    <n v="8889770.5477629751"/>
    <n v="9887737.2060199883"/>
    <n v="10491913.011391412"/>
    <n v="10848894.120147055"/>
  </r>
  <r>
    <x v="0"/>
    <x v="0"/>
    <x v="0"/>
    <s v="Road"/>
    <s v="HSDO - Retail"/>
    <m/>
    <s v="Emissions"/>
    <x v="4"/>
    <x v="12"/>
    <m/>
    <m/>
    <n v="4017333.5004623155"/>
    <n v="4628150.4840823431"/>
    <n v="5191751.0823197095"/>
    <n v="5862672.2857328858"/>
    <n v="7037907.3270985233"/>
    <n v="7814239.403214057"/>
    <n v="8391009.8532356787"/>
    <n v="8740956.1273525581"/>
    <n v="8949741.0358843673"/>
    <n v="8811602.8074392639"/>
  </r>
  <r>
    <x v="0"/>
    <x v="0"/>
    <x v="0"/>
    <s v="Road"/>
    <s v="HSDO - Retail"/>
    <m/>
    <s v="Emissions"/>
    <x v="4"/>
    <x v="13"/>
    <m/>
    <m/>
    <n v="508235.96671929304"/>
    <n v="576608.66049214825"/>
    <n v="598483.12270253082"/>
    <n v="597694.59993512486"/>
    <n v="643379.59367986245"/>
    <n v="715244.01150724723"/>
    <n v="787214.32578102977"/>
    <n v="888331.98896509293"/>
    <n v="929308.27723198081"/>
    <n v="922593.20359610056"/>
  </r>
  <r>
    <x v="0"/>
    <x v="0"/>
    <x v="0"/>
    <s v="Road"/>
    <s v="HSDO - Retail"/>
    <m/>
    <s v="Emissions"/>
    <x v="4"/>
    <x v="14"/>
    <m/>
    <m/>
    <n v="601129.08446031145"/>
    <n v="654039.72494343179"/>
    <n v="669063.62017389294"/>
    <n v="675987.0883152067"/>
    <n v="762789.43078117806"/>
    <n v="806527.2570334815"/>
    <n v="897981.07837762497"/>
    <n v="991120.18502737139"/>
    <n v="1058356.9688361713"/>
    <n v="1013411.886578924"/>
  </r>
  <r>
    <x v="0"/>
    <x v="0"/>
    <x v="0"/>
    <s v="Road"/>
    <s v="HSDO - Retail"/>
    <m/>
    <s v="Emissions"/>
    <x v="4"/>
    <x v="15"/>
    <m/>
    <m/>
    <n v="1242234.6920959435"/>
    <n v="1227135.2165709226"/>
    <n v="1241081.4453068003"/>
    <n v="1350247.8674970157"/>
    <n v="1547804.1116445202"/>
    <n v="1710406.1853828211"/>
    <n v="1805092.7090880999"/>
    <n v="1982500.7256178784"/>
    <n v="2252150.3827748708"/>
    <n v="2377028.710721246"/>
  </r>
  <r>
    <x v="0"/>
    <x v="0"/>
    <x v="0"/>
    <s v="Road"/>
    <s v="HSDO - Retail"/>
    <m/>
    <s v="Emissions"/>
    <x v="4"/>
    <x v="16"/>
    <m/>
    <m/>
    <n v="5088827.1924504656"/>
    <n v="5708342.9520002063"/>
    <n v="5906755.8353297375"/>
    <n v="6366019.9692704594"/>
    <n v="6947689.9646151932"/>
    <n v="7626055.1859757276"/>
    <n v="8274948.5920857815"/>
    <n v="8922510.7500544973"/>
    <n v="9821643.3002219312"/>
    <n v="10323441.890676238"/>
  </r>
  <r>
    <x v="0"/>
    <x v="0"/>
    <x v="0"/>
    <s v="Road"/>
    <s v="HSDO - Retail"/>
    <m/>
    <s v="Emissions"/>
    <x v="4"/>
    <x v="17"/>
    <m/>
    <m/>
    <n v="2601206.2651326745"/>
    <n v="2761656.4745713319"/>
    <n v="2753811.9598839479"/>
    <n v="3007737.0116584278"/>
    <n v="3267528.8196649863"/>
    <n v="3612615.1582531128"/>
    <n v="4026190.0014874162"/>
    <n v="4658307.8152855029"/>
    <n v="5303104.8127734968"/>
    <n v="5380206.923261472"/>
  </r>
  <r>
    <x v="0"/>
    <x v="0"/>
    <x v="0"/>
    <s v="Road"/>
    <s v="HSDO - Retail"/>
    <m/>
    <s v="Emissions"/>
    <x v="4"/>
    <x v="18"/>
    <m/>
    <m/>
    <n v="10120.239362576047"/>
    <n v="14205.625242274753"/>
    <n v="27908.287992166723"/>
    <n v="31812.877500204973"/>
    <n v="33031.773336979306"/>
    <n v="40810.31247329661"/>
    <n v="30786.151131631013"/>
    <n v="24778.375626529221"/>
    <n v="25315.079772694186"/>
    <n v="27320.737982074603"/>
  </r>
  <r>
    <x v="0"/>
    <x v="0"/>
    <x v="0"/>
    <s v="Road"/>
    <s v="HSDO - Retail"/>
    <m/>
    <s v="Emissions"/>
    <x v="4"/>
    <x v="19"/>
    <m/>
    <m/>
    <n v="2319207.696518152"/>
    <n v="2501836.8320638286"/>
    <n v="2764253.3698554621"/>
    <n v="3149083.9106530119"/>
    <n v="3467828.6476942683"/>
    <n v="3958799.6537890974"/>
    <n v="4289568.9686040506"/>
    <n v="5018460.1875025854"/>
    <n v="6065703.0338360742"/>
    <n v="6269191.7521485593"/>
  </r>
  <r>
    <x v="0"/>
    <x v="0"/>
    <x v="0"/>
    <s v="Road"/>
    <s v="HSDO - Retail"/>
    <m/>
    <s v="Emissions"/>
    <x v="4"/>
    <x v="20"/>
    <m/>
    <m/>
    <n v="7629270.8179379785"/>
    <n v="9027863.7621752042"/>
    <n v="10638653.057220135"/>
    <n v="11838178.515607391"/>
    <n v="12914835.128455484"/>
    <n v="14584519.547326816"/>
    <n v="16593798.968428666"/>
    <n v="18032758.541824896"/>
    <n v="18711653.134243209"/>
    <n v="18298112.469457656"/>
  </r>
  <r>
    <x v="0"/>
    <x v="0"/>
    <x v="0"/>
    <s v="Road"/>
    <s v="HSDO - Retail"/>
    <m/>
    <s v="Emissions"/>
    <x v="4"/>
    <x v="21"/>
    <m/>
    <m/>
    <n v="61572.600696732676"/>
    <n v="72842.534855965569"/>
    <n v="77716.325152288438"/>
    <n v="91460.099000659466"/>
    <n v="110797.55031993675"/>
    <n v="98328.741684177541"/>
    <n v="113860.91612687428"/>
    <n v="141324.81314756448"/>
    <n v="157582.90572854315"/>
    <n v="168922.07362713455"/>
  </r>
  <r>
    <x v="0"/>
    <x v="0"/>
    <x v="0"/>
    <s v="Road"/>
    <s v="HSDO - Retail"/>
    <m/>
    <s v="Emissions"/>
    <x v="4"/>
    <x v="22"/>
    <m/>
    <m/>
    <n v="317800.48222769354"/>
    <n v="345708.11138449627"/>
    <n v="361445.39643500902"/>
    <n v="418634.88441678009"/>
    <n v="475102.93276741245"/>
    <n v="550790.20036816644"/>
    <n v="652316.40521002049"/>
    <n v="700952.95831450995"/>
    <n v="728426.17619676678"/>
    <n v="649227.36955949478"/>
  </r>
  <r>
    <x v="0"/>
    <x v="0"/>
    <x v="0"/>
    <s v="Road"/>
    <s v="HSDO - Retail"/>
    <m/>
    <s v="Emissions"/>
    <x v="4"/>
    <x v="23"/>
    <m/>
    <m/>
    <n v="49374.804869643391"/>
    <n v="56443.58729227446"/>
    <n v="56162.627897974111"/>
    <n v="61215.779137172955"/>
    <n v="70075.832019572947"/>
    <n v="77205.468066083224"/>
    <n v="89958.144228645368"/>
    <n v="103269.42147760338"/>
    <n v="110462.62604302407"/>
    <n v="110939.31239618559"/>
  </r>
  <r>
    <x v="0"/>
    <x v="0"/>
    <x v="0"/>
    <s v="Road"/>
    <s v="HSDO - Retail"/>
    <m/>
    <s v="Emissions"/>
    <x v="4"/>
    <x v="24"/>
    <m/>
    <m/>
    <n v="51494.581639601143"/>
    <n v="53607.239128652014"/>
    <n v="51283.130100646515"/>
    <n v="53482.222546789671"/>
    <n v="63045.12053517552"/>
    <n v="87612.680607260743"/>
    <n v="99845.941647754531"/>
    <n v="107492.61252143736"/>
    <n v="118103.44643851818"/>
    <n v="117493.01812367141"/>
  </r>
  <r>
    <x v="0"/>
    <x v="0"/>
    <x v="0"/>
    <s v="Road"/>
    <s v="HSDO - Retail"/>
    <m/>
    <s v="Emissions"/>
    <x v="4"/>
    <x v="25"/>
    <m/>
    <m/>
    <n v="2038207.1904191792"/>
    <n v="2307832.7756306618"/>
    <n v="2530919.3015281907"/>
    <n v="2775955.1791431536"/>
    <n v="3185675.4930693274"/>
    <n v="3607999.3181003635"/>
    <n v="3789091.5005225977"/>
    <n v="4017248.22307233"/>
    <n v="4585806.9794380954"/>
    <n v="4556566.5445910497"/>
  </r>
  <r>
    <x v="0"/>
    <x v="0"/>
    <x v="0"/>
    <s v="Road"/>
    <s v="HSDO - Retail"/>
    <m/>
    <s v="Emissions"/>
    <x v="4"/>
    <x v="26"/>
    <m/>
    <m/>
    <n v="557816.2096335059"/>
    <n v="668545.59609587933"/>
    <n v="674715.36864334834"/>
    <n v="675620.5510244926"/>
    <n v="737653.48850890133"/>
    <n v="765436.35348421359"/>
    <n v="769491.85003248428"/>
    <n v="720968.32452666678"/>
    <n v="629633.67474072857"/>
    <n v="581052.44281987881"/>
  </r>
  <r>
    <x v="0"/>
    <x v="0"/>
    <x v="0"/>
    <s v="Road"/>
    <s v="HSDO - Retail"/>
    <m/>
    <s v="Emissions"/>
    <x v="4"/>
    <x v="27"/>
    <m/>
    <m/>
    <n v="3161391.8561677006"/>
    <n v="3500936.4473634521"/>
    <n v="3603428.626726178"/>
    <n v="3686564.6422698554"/>
    <n v="4080076.0403883774"/>
    <n v="4277596.1889861543"/>
    <n v="4531369.9401278757"/>
    <n v="4658085.9219176704"/>
    <n v="4686359.0078327246"/>
    <n v="4580655.510810676"/>
  </r>
  <r>
    <x v="0"/>
    <x v="0"/>
    <x v="0"/>
    <s v="Road"/>
    <s v="HSDO - Retail"/>
    <m/>
    <s v="Emissions"/>
    <x v="4"/>
    <x v="28"/>
    <m/>
    <m/>
    <n v="4867710.2537253117"/>
    <n v="5499569.720898781"/>
    <n v="5886686.1455633054"/>
    <n v="6165455.7658959636"/>
    <n v="6676877.1906242985"/>
    <n v="7367391.5975472378"/>
    <n v="8287897.643107377"/>
    <n v="9461256.1941485908"/>
    <n v="10678487.098883616"/>
    <n v="11003149.669145456"/>
  </r>
  <r>
    <x v="0"/>
    <x v="0"/>
    <x v="0"/>
    <s v="Road"/>
    <s v="HSDO - Retail"/>
    <m/>
    <s v="Emissions"/>
    <x v="4"/>
    <x v="29"/>
    <m/>
    <m/>
    <n v="61944.633935758669"/>
    <n v="58927.03736923074"/>
    <n v="50667.434852897946"/>
    <n v="58298.751895355628"/>
    <n v="80026.251067388584"/>
    <n v="104624.98255799724"/>
    <n v="108067.15566437709"/>
    <n v="105315.38623177969"/>
    <n v="115113.96136114528"/>
    <n v="111068.6838565771"/>
  </r>
  <r>
    <x v="0"/>
    <x v="0"/>
    <x v="0"/>
    <s v="Road"/>
    <s v="HSDO - Retail"/>
    <m/>
    <s v="Emissions"/>
    <x v="4"/>
    <x v="30"/>
    <m/>
    <m/>
    <n v="6653071.2937633842"/>
    <n v="7318685.632661338"/>
    <n v="8063426.0924430946"/>
    <n v="9345785.28934424"/>
    <n v="10423161.744949132"/>
    <n v="11677574.007857025"/>
    <n v="12959440.515855256"/>
    <n v="14334907.064707492"/>
    <n v="13365071.847749855"/>
    <n v="12259556.907502161"/>
  </r>
  <r>
    <x v="0"/>
    <x v="0"/>
    <x v="0"/>
    <s v="Road"/>
    <s v="HSDO - Retail"/>
    <m/>
    <s v="Emissions"/>
    <x v="4"/>
    <x v="31"/>
    <m/>
    <m/>
    <n v="0"/>
    <n v="0"/>
    <n v="0"/>
    <n v="0"/>
    <n v="0"/>
    <n v="0"/>
    <n v="0"/>
    <n v="0"/>
    <n v="0"/>
    <n v="4091083.5414652671"/>
  </r>
  <r>
    <x v="0"/>
    <x v="0"/>
    <x v="0"/>
    <s v="Road"/>
    <s v="HSDO - Retail"/>
    <m/>
    <s v="Emissions"/>
    <x v="4"/>
    <x v="32"/>
    <m/>
    <m/>
    <n v="83170.223422747003"/>
    <n v="95789.234257380303"/>
    <n v="96792.824831915059"/>
    <n v="107094.59906286243"/>
    <n v="127140.26997681591"/>
    <n v="145591.107675557"/>
    <n v="153704.88288027135"/>
    <n v="160241.52110940052"/>
    <n v="167830.80075331419"/>
    <n v="168912.26561249283"/>
  </r>
  <r>
    <x v="0"/>
    <x v="0"/>
    <x v="0"/>
    <s v="Road"/>
    <s v="HSDO - Retail"/>
    <m/>
    <s v="Emissions"/>
    <x v="4"/>
    <x v="33"/>
    <m/>
    <m/>
    <n v="5846386.9106306033"/>
    <n v="6161759.1899365624"/>
    <n v="6330806.5952985268"/>
    <n v="7021233.7641246235"/>
    <n v="7865035.9088384807"/>
    <n v="8445864.0606344491"/>
    <n v="8918944.5376251545"/>
    <n v="9603144.2428396326"/>
    <n v="10106315.841854077"/>
    <n v="10159884.68353725"/>
  </r>
  <r>
    <x v="0"/>
    <x v="0"/>
    <x v="0"/>
    <s v="Road"/>
    <s v="HSDO - Retail"/>
    <m/>
    <s v="Emissions"/>
    <x v="4"/>
    <x v="34"/>
    <m/>
    <m/>
    <n v="466579.0905337304"/>
    <n v="542350.26816872647"/>
    <n v="585954.03834898968"/>
    <n v="618052.60440939816"/>
    <n v="708703.09780298616"/>
    <n v="774348.73449283303"/>
    <n v="823521.16215315764"/>
    <n v="973502.64254858147"/>
    <n v="1032790.0848217972"/>
    <n v="1041868.7824757524"/>
  </r>
  <r>
    <x v="0"/>
    <x v="0"/>
    <x v="0"/>
    <s v="Road"/>
    <s v="HSDO - Retail"/>
    <m/>
    <s v="Emissions"/>
    <x v="4"/>
    <x v="35"/>
    <m/>
    <m/>
    <n v="3539691.5174701125"/>
    <n v="3769292.8139449847"/>
    <n v="3927992.9694440076"/>
    <n v="4327105.5211126199"/>
    <n v="4678666.0857325811"/>
    <n v="5179092.7707096506"/>
    <n v="5524153.3999695573"/>
    <n v="5926292.7874302538"/>
    <n v="5992001.5226709628"/>
    <n v="5837950.1427690638"/>
  </r>
  <r>
    <x v="0"/>
    <x v="0"/>
    <x v="0"/>
    <s v="Railways"/>
    <s v="HSDO"/>
    <m/>
    <s v="Emissions"/>
    <x v="4"/>
    <x v="0"/>
    <s v="Transport"/>
    <m/>
    <n v="655076.6352087179"/>
    <n v="696673.97109892836"/>
    <n v="745868.2388276722"/>
    <n v="773545.9606092365"/>
    <n v="809066.87142171117"/>
    <n v="829396.60856100987"/>
    <n v="856940.35916554625"/>
    <n v="870645.03557179042"/>
    <n v="880703.17529107048"/>
    <n v="834367.29199464596"/>
  </r>
  <r>
    <x v="0"/>
    <x v="0"/>
    <x v="0"/>
    <s v="Railways"/>
    <s v="HSDO"/>
    <m/>
    <s v="Emissions"/>
    <x v="4"/>
    <x v="1"/>
    <m/>
    <m/>
    <n v="1951.5369388518695"/>
    <n v="2215.4329125115478"/>
    <n v="2362.8250726249616"/>
    <n v="2376.0082779274821"/>
    <n v="2400.951953167536"/>
    <n v="2475.1692097479054"/>
    <n v="2440.255729218597"/>
    <n v="2479.1768411449921"/>
    <n v="3167.2840466232792"/>
    <n v="3395.6492736081905"/>
  </r>
  <r>
    <x v="0"/>
    <x v="0"/>
    <x v="0"/>
    <s v="Railways"/>
    <s v="HSDO"/>
    <m/>
    <s v="Emissions"/>
    <x v="4"/>
    <x v="2"/>
    <m/>
    <m/>
    <n v="1182.4644453700123"/>
    <n v="1317.7755171926626"/>
    <n v="1334.3021925984606"/>
    <n v="1464.9436249931907"/>
    <n v="1832.6952194371545"/>
    <n v="2100.8231054077382"/>
    <n v="2328.3982031511432"/>
    <n v="2520.754977598277"/>
    <n v="2983.667730829593"/>
    <n v="3135.619276743967"/>
  </r>
  <r>
    <x v="0"/>
    <x v="0"/>
    <x v="0"/>
    <s v="Railways"/>
    <s v="HSDO"/>
    <m/>
    <s v="Emissions"/>
    <x v="4"/>
    <x v="3"/>
    <m/>
    <m/>
    <n v="158499.89980065066"/>
    <n v="223269.24264637654"/>
    <n v="225309.79004112017"/>
    <n v="225905.92756272852"/>
    <n v="234767.25182612651"/>
    <n v="261715.01357600669"/>
    <n v="275868.08173024445"/>
    <n v="277363.30675236875"/>
    <n v="289901.46568672598"/>
    <n v="298662.56462902878"/>
  </r>
  <r>
    <x v="0"/>
    <x v="0"/>
    <x v="0"/>
    <s v="Railways"/>
    <s v="HSDO"/>
    <m/>
    <s v="Emissions"/>
    <x v="4"/>
    <x v="4"/>
    <m/>
    <m/>
    <n v="326080.82740387868"/>
    <n v="364169.12026534363"/>
    <n v="355515.7165402933"/>
    <n v="399802.00111659907"/>
    <n v="433486.89417692809"/>
    <n v="458296.61629105924"/>
    <n v="465994.38936478173"/>
    <n v="478609.96355252957"/>
    <n v="498364.58928239625"/>
    <n v="509899.18909825385"/>
  </r>
  <r>
    <x v="0"/>
    <x v="0"/>
    <x v="0"/>
    <s v="Railways"/>
    <s v="HSDO"/>
    <m/>
    <s v="Emissions"/>
    <x v="4"/>
    <x v="5"/>
    <m/>
    <m/>
    <n v="1312.5806092888292"/>
    <n v="1441.824734389736"/>
    <n v="1442.0345555857211"/>
    <n v="1451.5581613849549"/>
    <n v="1489.2216802098992"/>
    <n v="1555.0230503712385"/>
    <n v="1531.2744774688717"/>
    <n v="1517.5596687098666"/>
    <n v="1462.8485286629088"/>
    <n v="1587.6191907985803"/>
  </r>
  <r>
    <x v="0"/>
    <x v="0"/>
    <x v="0"/>
    <s v="Railways"/>
    <s v="HSDO"/>
    <m/>
    <s v="Emissions"/>
    <x v="4"/>
    <x v="6"/>
    <m/>
    <m/>
    <n v="76845.475960152398"/>
    <n v="67309.200660359129"/>
    <n v="69104.230170710623"/>
    <n v="91636.592799925013"/>
    <n v="100016.20337507172"/>
    <n v="100020.11872171023"/>
    <n v="110589.61434114749"/>
    <n v="121580.52548662591"/>
    <n v="136247.32178193724"/>
    <n v="142662.41970104791"/>
  </r>
  <r>
    <x v="0"/>
    <x v="0"/>
    <x v="0"/>
    <s v="Railways"/>
    <s v="HSDO"/>
    <m/>
    <s v="Emissions"/>
    <x v="4"/>
    <x v="7"/>
    <m/>
    <m/>
    <n v="2284.778881406417"/>
    <n v="2214.6948413522618"/>
    <n v="2043.8200786216448"/>
    <n v="1957.7285699860595"/>
    <n v="2050.7209550237644"/>
    <n v="2174.4779523736238"/>
    <n v="2239.856241768136"/>
    <n v="2481.245668426609"/>
    <n v="3074.131433875837"/>
    <n v="3887.108481252154"/>
  </r>
  <r>
    <x v="0"/>
    <x v="0"/>
    <x v="0"/>
    <s v="Railways"/>
    <s v="HSDO"/>
    <m/>
    <s v="Emissions"/>
    <x v="4"/>
    <x v="8"/>
    <m/>
    <m/>
    <n v="1881.0858999097159"/>
    <n v="3560.1100223670232"/>
    <n v="2137.1995640452478"/>
    <n v="1478.3135840423961"/>
    <n v="1653.554631843439"/>
    <n v="1770.4738188478609"/>
    <n v="1959.9283671595717"/>
    <n v="2412.7708466022596"/>
    <n v="2980.1241325139626"/>
    <n v="3006.1664907417457"/>
  </r>
  <r>
    <x v="0"/>
    <x v="0"/>
    <x v="0"/>
    <s v="Railways"/>
    <s v="HSDO"/>
    <m/>
    <s v="Emissions"/>
    <x v="4"/>
    <x v="9"/>
    <m/>
    <m/>
    <n v="254586.92021773531"/>
    <n v="275694.8526556755"/>
    <n v="289740.74554933666"/>
    <n v="279902.24491004215"/>
    <n v="284779.28290845943"/>
    <n v="287539.84549561085"/>
    <n v="297877.56696832622"/>
    <n v="300647.71848265541"/>
    <n v="314786.95901764941"/>
    <n v="326858.8572670744"/>
  </r>
  <r>
    <x v="0"/>
    <x v="0"/>
    <x v="0"/>
    <s v="Railways"/>
    <s v="HSDO"/>
    <m/>
    <s v="Emissions"/>
    <x v="4"/>
    <x v="10"/>
    <m/>
    <m/>
    <n v="58044.138379655553"/>
    <n v="40280.660130770491"/>
    <n v="70027.903033880764"/>
    <n v="82871.439315712385"/>
    <n v="80987.299918482677"/>
    <n v="82809.344375917426"/>
    <n v="90139.072763966251"/>
    <n v="99374.293161220499"/>
    <n v="105368.731051001"/>
    <n v="108555.98499812381"/>
  </r>
  <r>
    <x v="0"/>
    <x v="0"/>
    <x v="0"/>
    <s v="Railways"/>
    <s v="HSDO"/>
    <m/>
    <s v="Emissions"/>
    <x v="4"/>
    <x v="11"/>
    <m/>
    <m/>
    <n v="287511.44523842022"/>
    <n v="238179.43528345792"/>
    <n v="333755.39446464065"/>
    <n v="414688.94808960136"/>
    <n v="446433.20955534058"/>
    <n v="480886.50957970682"/>
    <n v="539364.53763793851"/>
    <n v="578835.79754459532"/>
    <n v="614582.12303509796"/>
    <n v="635544.39991115069"/>
  </r>
  <r>
    <x v="0"/>
    <x v="0"/>
    <x v="0"/>
    <s v="Railways"/>
    <s v="HSDO"/>
    <m/>
    <s v="Emissions"/>
    <x v="4"/>
    <x v="12"/>
    <m/>
    <m/>
    <n v="130674.15459007086"/>
    <n v="141894.04172325"/>
    <n v="147236.69190125907"/>
    <n v="155728.0537305988"/>
    <n v="187370.2899963925"/>
    <n v="205535.68282864074"/>
    <n v="209905.06583593582"/>
    <n v="214226.17120331794"/>
    <n v="220207.30207579368"/>
    <n v="220879.76620753179"/>
  </r>
  <r>
    <x v="0"/>
    <x v="0"/>
    <x v="0"/>
    <s v="Railways"/>
    <s v="HSDO"/>
    <m/>
    <s v="Emissions"/>
    <x v="4"/>
    <x v="13"/>
    <m/>
    <m/>
    <n v="7278.6182902799801"/>
    <n v="8100.9124156949774"/>
    <n v="8383.4211740432347"/>
    <n v="8372.375718935602"/>
    <n v="9012.3211566050795"/>
    <n v="10018.98226235833"/>
    <n v="11636.677260270506"/>
    <n v="13038.769087607092"/>
    <n v="13712.355762776771"/>
    <n v="13688.933256688282"/>
  </r>
  <r>
    <x v="0"/>
    <x v="0"/>
    <x v="0"/>
    <s v="Railways"/>
    <s v="HSDO"/>
    <m/>
    <s v="Emissions"/>
    <x v="4"/>
    <x v="14"/>
    <m/>
    <m/>
    <n v="36365.786877794242"/>
    <n v="38980.219845452499"/>
    <n v="42188.225607276567"/>
    <n v="44703.490160071953"/>
    <n v="49012.56853783119"/>
    <n v="49006.923181052174"/>
    <n v="57069.536692697518"/>
    <n v="61676.140174744542"/>
    <n v="64903.992032834016"/>
    <n v="65834.248802949005"/>
  </r>
  <r>
    <x v="0"/>
    <x v="0"/>
    <x v="0"/>
    <s v="Railways"/>
    <s v="HSDO"/>
    <m/>
    <s v="Emissions"/>
    <x v="4"/>
    <x v="15"/>
    <m/>
    <m/>
    <n v="86722.384322890648"/>
    <n v="103523.30959233175"/>
    <n v="130531.71692678446"/>
    <n v="109516.29200121402"/>
    <n v="106623.16338595728"/>
    <n v="108038.72230045634"/>
    <n v="104955.59001456189"/>
    <n v="111153.76182436131"/>
    <n v="118029.70313053345"/>
    <n v="121800.28360766932"/>
  </r>
  <r>
    <x v="0"/>
    <x v="0"/>
    <x v="0"/>
    <s v="Railways"/>
    <s v="HSDO"/>
    <m/>
    <s v="Emissions"/>
    <x v="4"/>
    <x v="16"/>
    <m/>
    <m/>
    <n v="611145.74172859103"/>
    <n v="569178.5018460406"/>
    <n v="643512.68268847256"/>
    <n v="720598.03880547045"/>
    <n v="736848.58485260897"/>
    <n v="767840.62080406246"/>
    <n v="795705.92778848635"/>
    <n v="877887.04361896124"/>
    <n v="916604.12414277345"/>
    <n v="938391.79257128225"/>
  </r>
  <r>
    <x v="0"/>
    <x v="0"/>
    <x v="0"/>
    <s v="Railways"/>
    <s v="HSDO"/>
    <m/>
    <s v="Emissions"/>
    <x v="4"/>
    <x v="17"/>
    <m/>
    <m/>
    <n v="135493.47209604474"/>
    <n v="132619.20572219812"/>
    <n v="137150.67018383034"/>
    <n v="145044.56883330239"/>
    <n v="152811.08983527654"/>
    <n v="172796.8960288087"/>
    <n v="194342.06321292173"/>
    <n v="202604.61085043411"/>
    <n v="205726.93546117027"/>
    <n v="207605.75818350093"/>
  </r>
  <r>
    <x v="0"/>
    <x v="0"/>
    <x v="0"/>
    <s v="Railways"/>
    <s v="HSDO"/>
    <m/>
    <s v="Emissions"/>
    <x v="4"/>
    <x v="18"/>
    <m/>
    <m/>
    <n v="141.76210780262164"/>
    <n v="198.98930300462689"/>
    <n v="390.9332170108957"/>
    <n v="445.62785603399965"/>
    <n v="462.70188331955444"/>
    <n v="571.66196460648951"/>
    <n v="431.24569678549278"/>
    <n v="347.09008659729648"/>
    <n v="354.60812132956841"/>
    <n v="382.70294449598669"/>
  </r>
  <r>
    <x v="0"/>
    <x v="0"/>
    <x v="0"/>
    <s v="Railways"/>
    <s v="HSDO"/>
    <m/>
    <s v="Emissions"/>
    <x v="4"/>
    <x v="19"/>
    <m/>
    <m/>
    <n v="488321.58204936387"/>
    <n v="500032.63052934984"/>
    <n v="544202.57854479027"/>
    <n v="571642.19689165661"/>
    <n v="598704.29676652455"/>
    <n v="621554.32559876679"/>
    <n v="585941.39994957205"/>
    <n v="580350.24694191944"/>
    <n v="606590.10120592767"/>
    <n v="622720.15400930541"/>
  </r>
  <r>
    <x v="0"/>
    <x v="0"/>
    <x v="0"/>
    <s v="Railways"/>
    <s v="HSDO"/>
    <m/>
    <s v="Emissions"/>
    <x v="4"/>
    <x v="20"/>
    <m/>
    <m/>
    <n v="437106.10420190723"/>
    <n v="461561.74158457486"/>
    <n v="566466.43881920713"/>
    <n v="644796.28285522363"/>
    <n v="707267.41885296803"/>
    <n v="755180.6419359193"/>
    <n v="821868.10932826123"/>
    <n v="867577.25855109678"/>
    <n v="910049.80511891586"/>
    <n v="925275.96520467242"/>
  </r>
  <r>
    <x v="0"/>
    <x v="0"/>
    <x v="0"/>
    <s v="Railways"/>
    <s v="HSDO"/>
    <m/>
    <s v="Emissions"/>
    <x v="4"/>
    <x v="21"/>
    <m/>
    <m/>
    <n v="862.49557396201419"/>
    <n v="1020.3623559590509"/>
    <n v="1088.6333484367253"/>
    <n v="1281.1531377524284"/>
    <n v="1552.027942224795"/>
    <n v="1377.3675877939268"/>
    <n v="1594.9389029445424"/>
    <n v="1979.647188059269"/>
    <n v="2207.3870063142231"/>
    <n v="2366.2235994462426"/>
  </r>
  <r>
    <x v="0"/>
    <x v="0"/>
    <x v="0"/>
    <s v="Railways"/>
    <s v="HSDO"/>
    <m/>
    <s v="Emissions"/>
    <x v="4"/>
    <x v="22"/>
    <m/>
    <m/>
    <n v="4451.6799066914273"/>
    <n v="4842.6038948801024"/>
    <n v="5063.0483547316444"/>
    <n v="5864.1462408576208"/>
    <n v="6655.1383578314599"/>
    <n v="7715.3491102155613"/>
    <n v="9137.5060651987314"/>
    <n v="9818.7963032382722"/>
    <n v="10203.635152950821"/>
    <n v="9094.2355269034288"/>
  </r>
  <r>
    <x v="0"/>
    <x v="0"/>
    <x v="0"/>
    <s v="Railways"/>
    <s v="HSDO"/>
    <m/>
    <s v="Emissions"/>
    <x v="4"/>
    <x v="23"/>
    <m/>
    <m/>
    <n v="691.63150790161956"/>
    <n v="790.64947179839714"/>
    <n v="786.71385382376195"/>
    <n v="857.49729530670299"/>
    <n v="981.60698548818152"/>
    <n v="1081.4773736883255"/>
    <n v="1260.1140825802465"/>
    <n v="1446.575553771876"/>
    <n v="1547.3363959334113"/>
    <n v="1554.0137144990979"/>
  </r>
  <r>
    <x v="0"/>
    <x v="0"/>
    <x v="0"/>
    <s v="Railways"/>
    <s v="HSDO"/>
    <m/>
    <s v="Emissions"/>
    <x v="4"/>
    <x v="24"/>
    <m/>
    <m/>
    <n v="721.32487899830403"/>
    <n v="750.91852475932797"/>
    <n v="718.36291191567102"/>
    <n v="749.16731972156754"/>
    <n v="883.12231099856774"/>
    <n v="1227.2593392456761"/>
    <n v="1398.6201942876121"/>
    <n v="1553.5409774355039"/>
    <n v="1718.1111881076474"/>
    <n v="1710.6851295642316"/>
  </r>
  <r>
    <x v="0"/>
    <x v="0"/>
    <x v="0"/>
    <s v="Railways"/>
    <s v="HSDO"/>
    <m/>
    <s v="Emissions"/>
    <x v="4"/>
    <x v="25"/>
    <m/>
    <m/>
    <n v="381904.40858311171"/>
    <n v="419183.43636552885"/>
    <n v="383748.93517144537"/>
    <n v="405431.20717554411"/>
    <n v="402600.91689325636"/>
    <n v="421679.84100292268"/>
    <n v="385910.47397983063"/>
    <n v="407916.45549566124"/>
    <n v="442357.50548535609"/>
    <n v="453787.82252151624"/>
  </r>
  <r>
    <x v="0"/>
    <x v="0"/>
    <x v="0"/>
    <s v="Railways"/>
    <s v="HSDO"/>
    <m/>
    <s v="Emissions"/>
    <x v="4"/>
    <x v="26"/>
    <m/>
    <m/>
    <n v="7816.158311232718"/>
    <n v="9364.8410348060934"/>
    <n v="9451.2658642648039"/>
    <n v="9463.945461821686"/>
    <n v="10332.88933319862"/>
    <n v="10722.065651918945"/>
    <n v="10778.874163879158"/>
    <n v="10099.167191813232"/>
    <n v="8819.7713193253821"/>
    <n v="8139.2560083718445"/>
  </r>
  <r>
    <x v="0"/>
    <x v="0"/>
    <x v="0"/>
    <s v="Railways"/>
    <s v="HSDO"/>
    <m/>
    <s v="Emissions"/>
    <x v="4"/>
    <x v="27"/>
    <m/>
    <m/>
    <n v="241818.29593197702"/>
    <n v="267751.86148420203"/>
    <n v="270613.02133360138"/>
    <n v="275208.58498122147"/>
    <n v="278712.87578289141"/>
    <n v="283734.63350191421"/>
    <n v="284258.42108115333"/>
    <n v="291572.77107330028"/>
    <n v="314334.93591450091"/>
    <n v="324044.3857263028"/>
  </r>
  <r>
    <x v="0"/>
    <x v="0"/>
    <x v="0"/>
    <s v="Railways"/>
    <s v="HSDO"/>
    <m/>
    <s v="Emissions"/>
    <x v="4"/>
    <x v="28"/>
    <m/>
    <m/>
    <n v="476547.22199123946"/>
    <n v="517406.34669465269"/>
    <n v="579821.56423557375"/>
    <n v="615894.04291480617"/>
    <n v="672018.77334070683"/>
    <n v="722542.38855691254"/>
    <n v="774052.65796692623"/>
    <n v="844569.88377251546"/>
    <n v="901529.01681122556"/>
    <n v="927891.31822787935"/>
  </r>
  <r>
    <x v="0"/>
    <x v="0"/>
    <x v="0"/>
    <s v="Railways"/>
    <s v="HSDO"/>
    <m/>
    <s v="Emissions"/>
    <x v="4"/>
    <x v="29"/>
    <m/>
    <m/>
    <n v="2526.6405006336818"/>
    <n v="2066.8484807105278"/>
    <n v="939.21622904448463"/>
    <n v="816.63621332015668"/>
    <n v="1120.9902873252875"/>
    <n v="1465.5639580108561"/>
    <n v="1513.7811688395234"/>
    <n v="1475.2349822350463"/>
    <n v="1612.491287549117"/>
    <n v="1555.8259217263721"/>
  </r>
  <r>
    <x v="0"/>
    <x v="0"/>
    <x v="0"/>
    <s v="Railways"/>
    <s v="HSDO"/>
    <m/>
    <s v="Emissions"/>
    <x v="4"/>
    <x v="30"/>
    <m/>
    <m/>
    <n v="346688.90538838127"/>
    <n v="351216.75847288891"/>
    <n v="365896.65102662239"/>
    <n v="397964.57853461651"/>
    <n v="402997.4544246578"/>
    <n v="417409.68375069124"/>
    <n v="450245.99429470231"/>
    <n v="479519.42006734398"/>
    <n v="475455.11972297553"/>
    <n v="467695.1283308033"/>
  </r>
  <r>
    <x v="0"/>
    <x v="0"/>
    <x v="0"/>
    <s v="Railways"/>
    <s v="HSDO"/>
    <m/>
    <s v="Emissions"/>
    <x v="4"/>
    <x v="31"/>
    <m/>
    <m/>
    <n v="0"/>
    <n v="0"/>
    <n v="0"/>
    <n v="0"/>
    <n v="0"/>
    <n v="0"/>
    <n v="0"/>
    <n v="0"/>
    <n v="0"/>
    <n v="57307.006806517362"/>
  </r>
  <r>
    <x v="0"/>
    <x v="0"/>
    <x v="0"/>
    <s v="Railways"/>
    <s v="HSDO"/>
    <m/>
    <s v="Emissions"/>
    <x v="4"/>
    <x v="32"/>
    <m/>
    <m/>
    <n v="1165.0303670112423"/>
    <n v="1341.7947211150549"/>
    <n v="1355.8527992019228"/>
    <n v="1500.1578078844541"/>
    <n v="1833.5418702438221"/>
    <n v="2102.3555591242903"/>
    <n v="2216.0115542097838"/>
    <n v="2284.4682143850855"/>
    <n v="2382.809209316853"/>
    <n v="2398.5204775539669"/>
  </r>
  <r>
    <x v="0"/>
    <x v="0"/>
    <x v="0"/>
    <s v="Railways"/>
    <s v="HSDO"/>
    <m/>
    <s v="Emissions"/>
    <x v="4"/>
    <x v="33"/>
    <m/>
    <m/>
    <n v="1043327.3920969801"/>
    <n v="1102519.3474766843"/>
    <n v="1106643.4696255121"/>
    <n v="1184315.163213029"/>
    <n v="1294065.4256642407"/>
    <n v="1380007.2770598223"/>
    <n v="1463267.7325548872"/>
    <n v="1508163.5526750267"/>
    <n v="1535548.5477427049"/>
    <n v="1566016.3415416263"/>
  </r>
  <r>
    <x v="0"/>
    <x v="0"/>
    <x v="0"/>
    <s v="Railways"/>
    <s v="HSDO"/>
    <m/>
    <s v="Emissions"/>
    <x v="4"/>
    <x v="34"/>
    <m/>
    <m/>
    <n v="6535.7382331573135"/>
    <n v="7785.9655198296823"/>
    <n v="8270.8635374291844"/>
    <n v="8657.5462096258107"/>
    <n v="9927.3585684464979"/>
    <n v="10846.908343090268"/>
    <n v="11535.70499514151"/>
    <n v="13636.612891731103"/>
    <n v="14491.002406304842"/>
    <n v="14626.705149568497"/>
  </r>
  <r>
    <x v="0"/>
    <x v="0"/>
    <x v="0"/>
    <s v="Railways"/>
    <s v="HSDO"/>
    <m/>
    <s v="Emissions"/>
    <x v="4"/>
    <x v="35"/>
    <m/>
    <m/>
    <n v="486168.80587738403"/>
    <n v="470481.77357379964"/>
    <n v="478876.80856357631"/>
    <n v="513400.02466862858"/>
    <n v="527621.64824643836"/>
    <n v="571085.82436464413"/>
    <n v="585045.88347888354"/>
    <n v="629152.3588405425"/>
    <n v="660974.21494581248"/>
    <n v="675025.41777026316"/>
  </r>
  <r>
    <x v="0"/>
    <x v="0"/>
    <x v="0"/>
    <s v="Railways"/>
    <s v="LDO"/>
    <m/>
    <s v="Emissions"/>
    <x v="4"/>
    <x v="0"/>
    <s v="Transport"/>
    <m/>
    <n v="20.450662399999999"/>
    <n v="0"/>
    <n v="0"/>
    <n v="0"/>
    <n v="0"/>
    <n v="0"/>
    <n v="0"/>
    <n v="0"/>
    <n v="0"/>
    <n v="0"/>
  </r>
  <r>
    <x v="0"/>
    <x v="0"/>
    <x v="0"/>
    <s v="Railways"/>
    <s v="LDO"/>
    <m/>
    <s v="Emissions"/>
    <x v="4"/>
    <x v="1"/>
    <m/>
    <m/>
    <n v="0"/>
    <n v="0"/>
    <n v="0"/>
    <n v="0"/>
    <n v="0"/>
    <n v="0"/>
    <n v="0"/>
    <n v="0"/>
    <n v="0"/>
    <n v="0"/>
  </r>
  <r>
    <x v="0"/>
    <x v="0"/>
    <x v="0"/>
    <s v="Railways"/>
    <s v="LDO"/>
    <m/>
    <s v="Emissions"/>
    <x v="4"/>
    <x v="2"/>
    <m/>
    <m/>
    <n v="0"/>
    <n v="0"/>
    <n v="0"/>
    <n v="0"/>
    <n v="0"/>
    <n v="0"/>
    <n v="0"/>
    <n v="0"/>
    <n v="0"/>
    <n v="0"/>
  </r>
  <r>
    <x v="0"/>
    <x v="0"/>
    <x v="0"/>
    <s v="Railways"/>
    <s v="LDO"/>
    <m/>
    <s v="Emissions"/>
    <x v="4"/>
    <x v="3"/>
    <m/>
    <m/>
    <n v="0"/>
    <n v="0"/>
    <n v="0"/>
    <n v="0"/>
    <n v="0"/>
    <n v="0"/>
    <n v="0"/>
    <n v="0"/>
    <n v="0"/>
    <n v="0"/>
  </r>
  <r>
    <x v="0"/>
    <x v="0"/>
    <x v="0"/>
    <s v="Railways"/>
    <s v="LDO"/>
    <m/>
    <s v="Emissions"/>
    <x v="4"/>
    <x v="4"/>
    <m/>
    <m/>
    <n v="8.1802649600000006"/>
    <n v="0"/>
    <n v="0"/>
    <n v="0"/>
    <n v="0"/>
    <n v="0"/>
    <n v="0"/>
    <n v="0"/>
    <n v="0"/>
    <n v="0"/>
  </r>
  <r>
    <x v="0"/>
    <x v="0"/>
    <x v="0"/>
    <s v="Railways"/>
    <s v="LDO"/>
    <m/>
    <s v="Emissions"/>
    <x v="4"/>
    <x v="5"/>
    <m/>
    <m/>
    <n v="0"/>
    <n v="0"/>
    <n v="0"/>
    <n v="0"/>
    <n v="0"/>
    <n v="0"/>
    <n v="0"/>
    <n v="0"/>
    <n v="0"/>
    <n v="0"/>
  </r>
  <r>
    <x v="0"/>
    <x v="0"/>
    <x v="0"/>
    <s v="Railways"/>
    <s v="LDO"/>
    <m/>
    <s v="Emissions"/>
    <x v="4"/>
    <x v="6"/>
    <m/>
    <m/>
    <n v="0"/>
    <n v="0"/>
    <n v="0"/>
    <n v="0"/>
    <n v="0"/>
    <n v="0"/>
    <n v="0"/>
    <n v="0"/>
    <n v="36.811192319999996"/>
    <n v="49.081589759999986"/>
  </r>
  <r>
    <x v="0"/>
    <x v="0"/>
    <x v="0"/>
    <s v="Railways"/>
    <s v="LDO"/>
    <m/>
    <s v="Emissions"/>
    <x v="4"/>
    <x v="7"/>
    <m/>
    <m/>
    <n v="0"/>
    <n v="0"/>
    <n v="0"/>
    <n v="0"/>
    <n v="0"/>
    <n v="0"/>
    <n v="0"/>
    <n v="0"/>
    <n v="0"/>
    <n v="0"/>
  </r>
  <r>
    <x v="0"/>
    <x v="0"/>
    <x v="0"/>
    <s v="Railways"/>
    <s v="LDO"/>
    <m/>
    <s v="Emissions"/>
    <x v="4"/>
    <x v="8"/>
    <m/>
    <m/>
    <n v="0"/>
    <n v="0"/>
    <n v="0"/>
    <n v="0"/>
    <n v="0"/>
    <n v="0"/>
    <n v="0"/>
    <n v="0"/>
    <n v="0"/>
    <n v="0"/>
  </r>
  <r>
    <x v="0"/>
    <x v="0"/>
    <x v="0"/>
    <s v="Railways"/>
    <s v="LDO"/>
    <m/>
    <s v="Emissions"/>
    <x v="4"/>
    <x v="9"/>
    <m/>
    <m/>
    <n v="0"/>
    <n v="0"/>
    <n v="0"/>
    <n v="0"/>
    <n v="0"/>
    <n v="0"/>
    <n v="0"/>
    <n v="0"/>
    <n v="0"/>
    <n v="0"/>
  </r>
  <r>
    <x v="0"/>
    <x v="0"/>
    <x v="0"/>
    <s v="Railways"/>
    <s v="LDO"/>
    <m/>
    <s v="Emissions"/>
    <x v="4"/>
    <x v="10"/>
    <m/>
    <m/>
    <n v="0"/>
    <n v="0"/>
    <n v="0"/>
    <n v="0"/>
    <n v="0"/>
    <n v="0"/>
    <n v="0"/>
    <n v="0"/>
    <n v="0"/>
    <n v="0"/>
  </r>
  <r>
    <x v="0"/>
    <x v="0"/>
    <x v="0"/>
    <s v="Railways"/>
    <s v="LDO"/>
    <m/>
    <s v="Emissions"/>
    <x v="4"/>
    <x v="11"/>
    <m/>
    <m/>
    <n v="0"/>
    <n v="0"/>
    <n v="0"/>
    <n v="0"/>
    <n v="0"/>
    <n v="0"/>
    <n v="0"/>
    <n v="0"/>
    <n v="0"/>
    <n v="0"/>
  </r>
  <r>
    <x v="0"/>
    <x v="0"/>
    <x v="0"/>
    <s v="Railways"/>
    <s v="LDO"/>
    <m/>
    <s v="Emissions"/>
    <x v="4"/>
    <x v="12"/>
    <m/>
    <m/>
    <n v="1518.65340816"/>
    <n v="1169.7059924199998"/>
    <n v="918.81790517999991"/>
    <n v="1040.107908"/>
    <n v="809.70243731999994"/>
    <n v="755.22858306000001"/>
    <n v="642.05493687999979"/>
    <n v="640.64096530000006"/>
    <n v="621.54835470000012"/>
    <n v="586.12716834000014"/>
  </r>
  <r>
    <x v="0"/>
    <x v="0"/>
    <x v="0"/>
    <s v="Railways"/>
    <s v="LDO"/>
    <m/>
    <s v="Emissions"/>
    <x v="4"/>
    <x v="13"/>
    <m/>
    <m/>
    <n v="0"/>
    <n v="0"/>
    <n v="0"/>
    <n v="0"/>
    <n v="0"/>
    <n v="0"/>
    <n v="0"/>
    <n v="0"/>
    <n v="0"/>
    <n v="0"/>
  </r>
  <r>
    <x v="0"/>
    <x v="0"/>
    <x v="0"/>
    <s v="Railways"/>
    <s v="LDO"/>
    <m/>
    <s v="Emissions"/>
    <x v="4"/>
    <x v="14"/>
    <m/>
    <m/>
    <n v="0"/>
    <n v="0"/>
    <n v="0"/>
    <n v="0"/>
    <n v="0"/>
    <n v="0"/>
    <n v="0"/>
    <n v="0"/>
    <n v="0"/>
    <n v="0"/>
  </r>
  <r>
    <x v="0"/>
    <x v="0"/>
    <x v="0"/>
    <s v="Railways"/>
    <s v="LDO"/>
    <m/>
    <s v="Emissions"/>
    <x v="4"/>
    <x v="15"/>
    <m/>
    <m/>
    <n v="0"/>
    <n v="0"/>
    <n v="0"/>
    <n v="0"/>
    <n v="0"/>
    <n v="0"/>
    <n v="0"/>
    <n v="0"/>
    <n v="0"/>
    <n v="0"/>
  </r>
  <r>
    <x v="0"/>
    <x v="0"/>
    <x v="0"/>
    <s v="Railways"/>
    <s v="LDO"/>
    <m/>
    <s v="Emissions"/>
    <x v="4"/>
    <x v="16"/>
    <m/>
    <m/>
    <n v="0"/>
    <n v="0"/>
    <n v="0"/>
    <n v="0"/>
    <n v="0"/>
    <n v="0"/>
    <n v="0"/>
    <n v="0"/>
    <n v="0"/>
    <n v="0"/>
  </r>
  <r>
    <x v="0"/>
    <x v="0"/>
    <x v="0"/>
    <s v="Railways"/>
    <s v="LDO"/>
    <m/>
    <s v="Emissions"/>
    <x v="4"/>
    <x v="17"/>
    <m/>
    <m/>
    <n v="0"/>
    <n v="0"/>
    <n v="0"/>
    <n v="0"/>
    <n v="0"/>
    <n v="0"/>
    <n v="0"/>
    <n v="0"/>
    <n v="0"/>
    <n v="0"/>
  </r>
  <r>
    <x v="0"/>
    <x v="0"/>
    <x v="0"/>
    <s v="Railways"/>
    <s v="LDO"/>
    <m/>
    <s v="Emissions"/>
    <x v="4"/>
    <x v="18"/>
    <m/>
    <m/>
    <n v="0"/>
    <n v="0"/>
    <n v="0"/>
    <n v="0"/>
    <n v="0"/>
    <n v="0"/>
    <n v="0"/>
    <n v="0"/>
    <n v="0"/>
    <n v="0"/>
  </r>
  <r>
    <x v="0"/>
    <x v="0"/>
    <x v="0"/>
    <s v="Railways"/>
    <s v="LDO"/>
    <m/>
    <s v="Emissions"/>
    <x v="4"/>
    <x v="19"/>
    <m/>
    <m/>
    <n v="0"/>
    <n v="0"/>
    <n v="0"/>
    <n v="0"/>
    <n v="0"/>
    <n v="0"/>
    <n v="0"/>
    <n v="0"/>
    <n v="0"/>
    <n v="0"/>
  </r>
  <r>
    <x v="0"/>
    <x v="0"/>
    <x v="0"/>
    <s v="Railways"/>
    <s v="LDO"/>
    <m/>
    <s v="Emissions"/>
    <x v="4"/>
    <x v="20"/>
    <m/>
    <m/>
    <n v="137.02742662"/>
    <n v="101.59026318000001"/>
    <n v="104.95343851999998"/>
    <n v="47.699572339999989"/>
    <n v="237.93866389999999"/>
    <n v="408.39014187999993"/>
    <n v="352.83783471999999"/>
    <n v="468.36810020000001"/>
    <n v="382.81882533999999"/>
    <n v="431.20541212000001"/>
  </r>
  <r>
    <x v="0"/>
    <x v="0"/>
    <x v="0"/>
    <s v="Railways"/>
    <s v="LDO"/>
    <m/>
    <s v="Emissions"/>
    <x v="4"/>
    <x v="21"/>
    <m/>
    <m/>
    <n v="0"/>
    <n v="0"/>
    <n v="0"/>
    <n v="0"/>
    <n v="0"/>
    <n v="0"/>
    <n v="0"/>
    <n v="0"/>
    <n v="0"/>
    <n v="0"/>
  </r>
  <r>
    <x v="0"/>
    <x v="0"/>
    <x v="0"/>
    <s v="Railways"/>
    <s v="LDO"/>
    <m/>
    <s v="Emissions"/>
    <x v="4"/>
    <x v="22"/>
    <m/>
    <m/>
    <n v="0"/>
    <n v="0"/>
    <n v="0"/>
    <n v="0"/>
    <n v="0"/>
    <n v="0"/>
    <n v="0"/>
    <n v="0"/>
    <n v="0"/>
    <n v="0"/>
  </r>
  <r>
    <x v="0"/>
    <x v="0"/>
    <x v="0"/>
    <s v="Railways"/>
    <s v="LDO"/>
    <m/>
    <s v="Emissions"/>
    <x v="4"/>
    <x v="23"/>
    <m/>
    <m/>
    <n v="0"/>
    <n v="0"/>
    <n v="0"/>
    <n v="0"/>
    <n v="0"/>
    <n v="0"/>
    <n v="0"/>
    <n v="0"/>
    <n v="0"/>
    <n v="0"/>
  </r>
  <r>
    <x v="0"/>
    <x v="0"/>
    <x v="0"/>
    <s v="Railways"/>
    <s v="LDO"/>
    <m/>
    <s v="Emissions"/>
    <x v="4"/>
    <x v="24"/>
    <m/>
    <m/>
    <n v="0"/>
    <n v="0"/>
    <n v="0"/>
    <n v="0"/>
    <n v="0"/>
    <n v="0"/>
    <n v="0"/>
    <n v="0"/>
    <n v="0"/>
    <n v="0"/>
  </r>
  <r>
    <x v="0"/>
    <x v="0"/>
    <x v="0"/>
    <s v="Railways"/>
    <s v="LDO"/>
    <m/>
    <s v="Emissions"/>
    <x v="4"/>
    <x v="25"/>
    <m/>
    <m/>
    <n v="0"/>
    <n v="0"/>
    <n v="0"/>
    <n v="0"/>
    <n v="0"/>
    <n v="0"/>
    <n v="0"/>
    <n v="0"/>
    <n v="0"/>
    <n v="0"/>
  </r>
  <r>
    <x v="0"/>
    <x v="0"/>
    <x v="0"/>
    <s v="Railways"/>
    <s v="LDO"/>
    <m/>
    <s v="Emissions"/>
    <x v="4"/>
    <x v="26"/>
    <m/>
    <m/>
    <n v="0"/>
    <n v="0"/>
    <n v="0"/>
    <n v="0"/>
    <n v="0"/>
    <n v="0"/>
    <n v="0"/>
    <n v="0"/>
    <n v="0"/>
    <n v="0"/>
  </r>
  <r>
    <x v="0"/>
    <x v="0"/>
    <x v="0"/>
    <s v="Railways"/>
    <s v="LDO"/>
    <m/>
    <s v="Emissions"/>
    <x v="4"/>
    <x v="27"/>
    <m/>
    <m/>
    <n v="998.64738539999996"/>
    <n v="1033.94874366"/>
    <n v="842.3595888399999"/>
    <n v="808.29645427999992"/>
    <n v="778.26753241999995"/>
    <n v="742.76646066000001"/>
    <n v="654.16556351999986"/>
    <n v="692.40670450000005"/>
    <n v="513.93473236"/>
    <n v="373.49619916"/>
  </r>
  <r>
    <x v="0"/>
    <x v="0"/>
    <x v="0"/>
    <s v="Railways"/>
    <s v="LDO"/>
    <m/>
    <s v="Emissions"/>
    <x v="4"/>
    <x v="28"/>
    <m/>
    <m/>
    <n v="98.163179519999971"/>
    <n v="122.70397439999998"/>
    <n v="57.261854720000002"/>
    <n v="8.1802649600000006"/>
    <n v="0"/>
    <n v="0"/>
    <n v="0"/>
    <n v="0"/>
    <n v="0"/>
    <n v="0"/>
  </r>
  <r>
    <x v="0"/>
    <x v="0"/>
    <x v="0"/>
    <s v="Railways"/>
    <s v="LDO"/>
    <m/>
    <s v="Emissions"/>
    <x v="4"/>
    <x v="29"/>
    <m/>
    <m/>
    <n v="0"/>
    <n v="0"/>
    <n v="0"/>
    <n v="0"/>
    <n v="0"/>
    <n v="0"/>
    <n v="0"/>
    <n v="0"/>
    <n v="0"/>
    <n v="0"/>
  </r>
  <r>
    <x v="0"/>
    <x v="0"/>
    <x v="0"/>
    <s v="Railways"/>
    <s v="LDO"/>
    <m/>
    <s v="Emissions"/>
    <x v="4"/>
    <x v="30"/>
    <m/>
    <m/>
    <n v="0"/>
    <n v="0"/>
    <n v="0"/>
    <n v="0"/>
    <n v="0"/>
    <n v="0"/>
    <n v="0"/>
    <n v="0"/>
    <n v="0"/>
    <n v="0"/>
  </r>
  <r>
    <x v="0"/>
    <x v="0"/>
    <x v="0"/>
    <s v="Railways"/>
    <s v="LDO"/>
    <m/>
    <s v="Emissions"/>
    <x v="4"/>
    <x v="31"/>
    <m/>
    <m/>
    <n v="0"/>
    <n v="0"/>
    <n v="0"/>
    <n v="0"/>
    <n v="0"/>
    <n v="0"/>
    <n v="0"/>
    <n v="0"/>
    <n v="0"/>
    <n v="0"/>
  </r>
  <r>
    <x v="0"/>
    <x v="0"/>
    <x v="0"/>
    <s v="Railways"/>
    <s v="LDO"/>
    <m/>
    <s v="Emissions"/>
    <x v="4"/>
    <x v="32"/>
    <m/>
    <m/>
    <n v="0"/>
    <n v="0"/>
    <n v="0"/>
    <n v="0"/>
    <n v="0"/>
    <n v="0"/>
    <n v="0"/>
    <n v="0"/>
    <n v="0"/>
    <n v="0"/>
  </r>
  <r>
    <x v="0"/>
    <x v="0"/>
    <x v="0"/>
    <s v="Railways"/>
    <s v="LDO"/>
    <m/>
    <s v="Emissions"/>
    <x v="4"/>
    <x v="33"/>
    <m/>
    <m/>
    <n v="2388.4296662799998"/>
    <n v="1848.6759726399996"/>
    <n v="1685.0067651199997"/>
    <n v="1300.5263234600002"/>
    <n v="1177.8782688400004"/>
    <n v="1136.8890701"/>
    <n v="1086.3855202199998"/>
    <n v="988.21435215999986"/>
    <n v="926.87035349999996"/>
    <n v="654.26142600000003"/>
  </r>
  <r>
    <x v="0"/>
    <x v="0"/>
    <x v="0"/>
    <s v="Railways"/>
    <s v="LDO"/>
    <m/>
    <s v="Emissions"/>
    <x v="4"/>
    <x v="34"/>
    <m/>
    <m/>
    <n v="0"/>
    <n v="0"/>
    <n v="0"/>
    <n v="0"/>
    <n v="0"/>
    <n v="0"/>
    <n v="0"/>
    <n v="0"/>
    <n v="0"/>
    <n v="0"/>
  </r>
  <r>
    <x v="0"/>
    <x v="0"/>
    <x v="0"/>
    <s v="Railways"/>
    <s v="LDO"/>
    <m/>
    <s v="Emissions"/>
    <x v="4"/>
    <x v="35"/>
    <m/>
    <m/>
    <n v="4496.3417504599984"/>
    <n v="4511.2403775599987"/>
    <n v="4155.9181068999987"/>
    <n v="3786.7836505799996"/>
    <n v="2960.7126947999996"/>
    <n v="1071.41499626"/>
    <n v="155.40106862000002"/>
    <n v="32.721059840000002"/>
    <n v="57.261854719999988"/>
    <n v="65.442119680000005"/>
  </r>
  <r>
    <x v="0"/>
    <x v="0"/>
    <x v="0"/>
    <s v="Railways"/>
    <s v="Furnace Oil"/>
    <m/>
    <s v="Emissions"/>
    <x v="4"/>
    <x v="0"/>
    <s v="Transport"/>
    <m/>
    <n v="0"/>
    <n v="0"/>
    <n v="0"/>
    <n v="0"/>
    <n v="78.522287381549987"/>
    <n v="142.835111799375"/>
    <n v="77.025733959149989"/>
    <n v="88.990366789275001"/>
    <n v="25.425819082649998"/>
    <n v="0"/>
  </r>
  <r>
    <x v="0"/>
    <x v="0"/>
    <x v="0"/>
    <s v="Railways"/>
    <s v="Furnace Oil"/>
    <m/>
    <s v="Emissions"/>
    <x v="4"/>
    <x v="1"/>
    <m/>
    <m/>
    <n v="0"/>
    <n v="0"/>
    <n v="0"/>
    <n v="0"/>
    <n v="0"/>
    <n v="0"/>
    <n v="0"/>
    <n v="0"/>
    <n v="0"/>
    <n v="0"/>
  </r>
  <r>
    <x v="0"/>
    <x v="0"/>
    <x v="0"/>
    <s v="Railways"/>
    <s v="Furnace Oil"/>
    <m/>
    <s v="Emissions"/>
    <x v="4"/>
    <x v="2"/>
    <m/>
    <m/>
    <n v="0"/>
    <n v="0"/>
    <n v="0"/>
    <n v="0"/>
    <n v="0"/>
    <n v="0"/>
    <n v="0"/>
    <n v="0"/>
    <n v="0"/>
    <n v="0"/>
  </r>
  <r>
    <x v="0"/>
    <x v="0"/>
    <x v="0"/>
    <s v="Railways"/>
    <s v="Furnace Oil"/>
    <m/>
    <s v="Emissions"/>
    <x v="4"/>
    <x v="3"/>
    <m/>
    <m/>
    <n v="0"/>
    <n v="0"/>
    <n v="0"/>
    <n v="107.65831182390001"/>
    <n v="251.20272758910002"/>
    <n v="210.83475792967502"/>
    <n v="266.16046726402504"/>
    <n v="180.92707312890002"/>
    <n v="305.03188350105"/>
    <n v="89.715259853250004"/>
  </r>
  <r>
    <x v="0"/>
    <x v="0"/>
    <x v="0"/>
    <s v="Railways"/>
    <s v="Furnace Oil"/>
    <m/>
    <s v="Emissions"/>
    <x v="4"/>
    <x v="4"/>
    <m/>
    <m/>
    <n v="0"/>
    <n v="0"/>
    <n v="0"/>
    <n v="1417.7037639573"/>
    <n v="1199.3550607193247"/>
    <n v="942.18170853877484"/>
    <n v="883.86289235962477"/>
    <n v="468.10943924819998"/>
    <n v="370.90361773387497"/>
    <n v="275.18655509287504"/>
  </r>
  <r>
    <x v="0"/>
    <x v="0"/>
    <x v="0"/>
    <s v="Railways"/>
    <s v="Furnace Oil"/>
    <m/>
    <s v="Emissions"/>
    <x v="4"/>
    <x v="5"/>
    <m/>
    <m/>
    <n v="0"/>
    <n v="0"/>
    <n v="0"/>
    <n v="0"/>
    <n v="0"/>
    <n v="0"/>
    <n v="0"/>
    <n v="0"/>
    <n v="0"/>
    <n v="0"/>
  </r>
  <r>
    <x v="0"/>
    <x v="0"/>
    <x v="0"/>
    <s v="Railways"/>
    <s v="Furnace Oil"/>
    <m/>
    <s v="Emissions"/>
    <x v="4"/>
    <x v="6"/>
    <m/>
    <m/>
    <n v="0"/>
    <n v="0"/>
    <n v="0"/>
    <n v="67.298136713550008"/>
    <n v="143.58338851057502"/>
    <n v="121.15067627272499"/>
    <n v="107.68949002020001"/>
    <n v="107.68949002020001"/>
    <n v="67.305931262624995"/>
    <n v="13.461186252525001"/>
  </r>
  <r>
    <x v="0"/>
    <x v="0"/>
    <x v="0"/>
    <s v="Railways"/>
    <s v="Furnace Oil"/>
    <m/>
    <s v="Emissions"/>
    <x v="4"/>
    <x v="7"/>
    <m/>
    <m/>
    <n v="0"/>
    <n v="0"/>
    <n v="0"/>
    <n v="0"/>
    <n v="0"/>
    <n v="0"/>
    <n v="0"/>
    <n v="0"/>
    <n v="0"/>
    <n v="0"/>
  </r>
  <r>
    <x v="0"/>
    <x v="0"/>
    <x v="0"/>
    <s v="Railways"/>
    <s v="Furnace Oil"/>
    <m/>
    <s v="Emissions"/>
    <x v="4"/>
    <x v="8"/>
    <m/>
    <m/>
    <n v="0"/>
    <n v="0"/>
    <n v="0"/>
    <n v="0"/>
    <n v="0"/>
    <n v="0"/>
    <n v="0"/>
    <n v="0"/>
    <n v="0"/>
    <n v="0"/>
  </r>
  <r>
    <x v="0"/>
    <x v="0"/>
    <x v="0"/>
    <s v="Railways"/>
    <s v="Furnace Oil"/>
    <m/>
    <s v="Emissions"/>
    <x v="4"/>
    <x v="9"/>
    <m/>
    <m/>
    <n v="0"/>
    <n v="0"/>
    <n v="0"/>
    <n v="0"/>
    <n v="0"/>
    <n v="0"/>
    <n v="0"/>
    <n v="0"/>
    <n v="0"/>
    <n v="0"/>
  </r>
  <r>
    <x v="0"/>
    <x v="0"/>
    <x v="0"/>
    <s v="Railways"/>
    <s v="Furnace Oil"/>
    <m/>
    <s v="Emissions"/>
    <x v="4"/>
    <x v="10"/>
    <m/>
    <m/>
    <n v="0"/>
    <n v="0"/>
    <n v="0"/>
    <n v="0"/>
    <n v="0"/>
    <n v="0"/>
    <n v="0"/>
    <n v="0"/>
    <n v="0"/>
    <n v="0"/>
  </r>
  <r>
    <x v="0"/>
    <x v="0"/>
    <x v="0"/>
    <s v="Railways"/>
    <s v="Furnace Oil"/>
    <m/>
    <s v="Emissions"/>
    <x v="4"/>
    <x v="11"/>
    <m/>
    <m/>
    <n v="0"/>
    <n v="0"/>
    <n v="0"/>
    <n v="1026.9630188275503"/>
    <n v="1333.4135102602502"/>
    <n v="1122.8827397445"/>
    <n v="927.14602337309998"/>
    <n v="614.88859287952494"/>
    <n v="468.95904509737511"/>
    <n v="244.43705899200003"/>
  </r>
  <r>
    <x v="0"/>
    <x v="0"/>
    <x v="0"/>
    <s v="Railways"/>
    <s v="Furnace Oil"/>
    <m/>
    <s v="Emissions"/>
    <x v="4"/>
    <x v="12"/>
    <m/>
    <m/>
    <n v="0"/>
    <n v="0"/>
    <n v="0"/>
    <n v="0"/>
    <n v="0"/>
    <n v="0"/>
    <n v="0"/>
    <n v="0"/>
    <n v="0"/>
    <n v="0"/>
  </r>
  <r>
    <x v="0"/>
    <x v="0"/>
    <x v="0"/>
    <s v="Railways"/>
    <s v="Furnace Oil"/>
    <m/>
    <s v="Emissions"/>
    <x v="4"/>
    <x v="13"/>
    <m/>
    <m/>
    <n v="0"/>
    <n v="0"/>
    <n v="0"/>
    <n v="0"/>
    <n v="0"/>
    <n v="0"/>
    <n v="0"/>
    <n v="0"/>
    <n v="0"/>
    <n v="0"/>
  </r>
  <r>
    <x v="0"/>
    <x v="0"/>
    <x v="0"/>
    <s v="Railways"/>
    <s v="Furnace Oil"/>
    <m/>
    <s v="Emissions"/>
    <x v="4"/>
    <x v="14"/>
    <m/>
    <m/>
    <n v="0"/>
    <n v="0"/>
    <n v="0"/>
    <n v="0"/>
    <n v="0"/>
    <n v="0"/>
    <n v="0"/>
    <n v="0"/>
    <n v="0"/>
    <n v="0"/>
  </r>
  <r>
    <x v="0"/>
    <x v="0"/>
    <x v="0"/>
    <s v="Railways"/>
    <s v="Furnace Oil"/>
    <m/>
    <s v="Emissions"/>
    <x v="4"/>
    <x v="15"/>
    <m/>
    <m/>
    <n v="0"/>
    <n v="0"/>
    <n v="0"/>
    <n v="0"/>
    <n v="0"/>
    <n v="0"/>
    <n v="0"/>
    <n v="0"/>
    <n v="0"/>
    <n v="0"/>
  </r>
  <r>
    <x v="0"/>
    <x v="0"/>
    <x v="0"/>
    <s v="Railways"/>
    <s v="Furnace Oil"/>
    <m/>
    <s v="Emissions"/>
    <x v="4"/>
    <x v="16"/>
    <m/>
    <m/>
    <n v="0"/>
    <n v="0"/>
    <n v="0"/>
    <n v="145.75027315342501"/>
    <n v="48.583424384474995"/>
    <n v="35.730212959799999"/>
    <n v="48.832849954875002"/>
    <n v="12.307592989424998"/>
    <n v="0"/>
    <n v="36.572024259900004"/>
  </r>
  <r>
    <x v="0"/>
    <x v="0"/>
    <x v="0"/>
    <s v="Railways"/>
    <s v="Furnace Oil"/>
    <m/>
    <s v="Emissions"/>
    <x v="4"/>
    <x v="17"/>
    <m/>
    <m/>
    <n v="0"/>
    <n v="0"/>
    <n v="0"/>
    <n v="0"/>
    <n v="0"/>
    <n v="0"/>
    <n v="0"/>
    <n v="0"/>
    <n v="0"/>
    <n v="0"/>
  </r>
  <r>
    <x v="0"/>
    <x v="0"/>
    <x v="0"/>
    <s v="Railways"/>
    <s v="Furnace Oil"/>
    <m/>
    <s v="Emissions"/>
    <x v="4"/>
    <x v="18"/>
    <m/>
    <m/>
    <n v="0"/>
    <n v="0"/>
    <n v="0"/>
    <n v="0"/>
    <n v="0"/>
    <n v="0"/>
    <n v="0"/>
    <n v="0"/>
    <n v="0"/>
    <n v="0"/>
  </r>
  <r>
    <x v="0"/>
    <x v="0"/>
    <x v="0"/>
    <s v="Railways"/>
    <s v="Furnace Oil"/>
    <m/>
    <s v="Emissions"/>
    <x v="4"/>
    <x v="19"/>
    <m/>
    <m/>
    <n v="0"/>
    <n v="0"/>
    <n v="0"/>
    <n v="0"/>
    <n v="0"/>
    <n v="0"/>
    <n v="0"/>
    <n v="0"/>
    <n v="0"/>
    <n v="0"/>
  </r>
  <r>
    <x v="0"/>
    <x v="0"/>
    <x v="0"/>
    <s v="Railways"/>
    <s v="Furnace Oil"/>
    <m/>
    <s v="Emissions"/>
    <x v="4"/>
    <x v="20"/>
    <m/>
    <m/>
    <n v="0"/>
    <n v="0"/>
    <n v="0"/>
    <n v="285.07004331997507"/>
    <n v="387.76322738310006"/>
    <n v="315.91307400974995"/>
    <n v="72.777704713275028"/>
    <n v="158.938650188325"/>
    <n v="136.55270524492499"/>
    <n v="27.85771839405"/>
  </r>
  <r>
    <x v="0"/>
    <x v="0"/>
    <x v="0"/>
    <s v="Railways"/>
    <s v="Furnace Oil"/>
    <m/>
    <s v="Emissions"/>
    <x v="4"/>
    <x v="21"/>
    <m/>
    <m/>
    <n v="0"/>
    <n v="0"/>
    <n v="0"/>
    <n v="0"/>
    <n v="0"/>
    <n v="0"/>
    <n v="0"/>
    <n v="0"/>
    <n v="0"/>
    <n v="0"/>
  </r>
  <r>
    <x v="0"/>
    <x v="0"/>
    <x v="0"/>
    <s v="Railways"/>
    <s v="Furnace Oil"/>
    <m/>
    <s v="Emissions"/>
    <x v="4"/>
    <x v="22"/>
    <m/>
    <m/>
    <n v="0"/>
    <n v="0"/>
    <n v="0"/>
    <n v="0"/>
    <n v="0"/>
    <n v="0"/>
    <n v="0"/>
    <n v="0"/>
    <n v="0"/>
    <n v="0"/>
  </r>
  <r>
    <x v="0"/>
    <x v="0"/>
    <x v="0"/>
    <s v="Railways"/>
    <s v="Furnace Oil"/>
    <m/>
    <s v="Emissions"/>
    <x v="4"/>
    <x v="23"/>
    <m/>
    <m/>
    <n v="0"/>
    <n v="0"/>
    <n v="0"/>
    <n v="0"/>
    <n v="0"/>
    <n v="0"/>
    <n v="0"/>
    <n v="0"/>
    <n v="0"/>
    <n v="0"/>
  </r>
  <r>
    <x v="0"/>
    <x v="0"/>
    <x v="0"/>
    <s v="Railways"/>
    <s v="Furnace Oil"/>
    <m/>
    <s v="Emissions"/>
    <x v="4"/>
    <x v="24"/>
    <m/>
    <m/>
    <n v="0"/>
    <n v="0"/>
    <n v="0"/>
    <n v="0"/>
    <n v="0"/>
    <n v="0"/>
    <n v="0"/>
    <n v="0"/>
    <n v="0"/>
    <n v="0"/>
  </r>
  <r>
    <x v="0"/>
    <x v="0"/>
    <x v="0"/>
    <s v="Railways"/>
    <s v="Furnace Oil"/>
    <m/>
    <s v="Emissions"/>
    <x v="4"/>
    <x v="25"/>
    <m/>
    <m/>
    <n v="0"/>
    <n v="0"/>
    <n v="0"/>
    <n v="0"/>
    <n v="0"/>
    <n v="0"/>
    <n v="0"/>
    <n v="0"/>
    <n v="0"/>
    <n v="0"/>
  </r>
  <r>
    <x v="0"/>
    <x v="0"/>
    <x v="0"/>
    <s v="Railways"/>
    <s v="Furnace Oil"/>
    <m/>
    <s v="Emissions"/>
    <x v="4"/>
    <x v="26"/>
    <m/>
    <m/>
    <n v="0"/>
    <n v="0"/>
    <n v="0"/>
    <n v="0"/>
    <n v="0"/>
    <n v="0"/>
    <n v="0"/>
    <n v="0"/>
    <n v="0"/>
    <n v="0"/>
  </r>
  <r>
    <x v="0"/>
    <x v="0"/>
    <x v="0"/>
    <s v="Railways"/>
    <s v="Furnace Oil"/>
    <m/>
    <s v="Emissions"/>
    <x v="4"/>
    <x v="27"/>
    <m/>
    <m/>
    <n v="0"/>
    <n v="0"/>
    <n v="0"/>
    <n v="0"/>
    <n v="0"/>
    <n v="0"/>
    <n v="0"/>
    <n v="0"/>
    <n v="0"/>
    <n v="0"/>
  </r>
  <r>
    <x v="0"/>
    <x v="0"/>
    <x v="0"/>
    <s v="Railways"/>
    <s v="Furnace Oil"/>
    <m/>
    <s v="Emissions"/>
    <x v="4"/>
    <x v="28"/>
    <m/>
    <m/>
    <n v="0"/>
    <n v="0"/>
    <n v="0"/>
    <n v="776.15001869219986"/>
    <n v="1120.0533184302753"/>
    <n v="1226.12933679195"/>
    <n v="1164.1704661947749"/>
    <n v="778.33249243320006"/>
    <n v="537.20811679807503"/>
    <n v="463.45609345042504"/>
  </r>
  <r>
    <x v="0"/>
    <x v="0"/>
    <x v="0"/>
    <s v="Railways"/>
    <s v="Furnace Oil"/>
    <m/>
    <s v="Emissions"/>
    <x v="4"/>
    <x v="29"/>
    <m/>
    <m/>
    <n v="0"/>
    <n v="0"/>
    <n v="0"/>
    <n v="0"/>
    <n v="0"/>
    <n v="0"/>
    <n v="0"/>
    <n v="0"/>
    <n v="0"/>
    <n v="0"/>
  </r>
  <r>
    <x v="0"/>
    <x v="0"/>
    <x v="0"/>
    <s v="Railways"/>
    <s v="Furnace Oil"/>
    <m/>
    <s v="Emissions"/>
    <x v="4"/>
    <x v="30"/>
    <m/>
    <m/>
    <n v="0"/>
    <n v="0"/>
    <n v="0"/>
    <n v="3196.3107391852504"/>
    <n v="2933.7669426920256"/>
    <n v="4480.5406447822506"/>
    <n v="4156.7083089123007"/>
    <n v="3252.3613415835748"/>
    <n v="3426.0161004254996"/>
    <n v="2956.9946989355249"/>
  </r>
  <r>
    <x v="0"/>
    <x v="0"/>
    <x v="0"/>
    <s v="Railways"/>
    <s v="Furnace Oil"/>
    <m/>
    <s v="Emissions"/>
    <x v="4"/>
    <x v="31"/>
    <m/>
    <m/>
    <n v="0"/>
    <n v="0"/>
    <n v="0"/>
    <n v="0"/>
    <n v="0"/>
    <n v="0"/>
    <n v="0"/>
    <n v="0"/>
    <n v="0"/>
    <n v="0"/>
  </r>
  <r>
    <x v="0"/>
    <x v="0"/>
    <x v="0"/>
    <s v="Railways"/>
    <s v="Furnace Oil"/>
    <m/>
    <s v="Emissions"/>
    <x v="4"/>
    <x v="32"/>
    <m/>
    <m/>
    <n v="0"/>
    <n v="0"/>
    <n v="0"/>
    <n v="0"/>
    <n v="0"/>
    <n v="0"/>
    <n v="0"/>
    <n v="0"/>
    <n v="0"/>
    <n v="0"/>
  </r>
  <r>
    <x v="0"/>
    <x v="0"/>
    <x v="0"/>
    <s v="Railways"/>
    <s v="Furnace Oil"/>
    <m/>
    <s v="Emissions"/>
    <x v="4"/>
    <x v="33"/>
    <m/>
    <m/>
    <n v="0"/>
    <n v="0"/>
    <n v="0"/>
    <n v="933.24136074975013"/>
    <n v="1172.5340173522502"/>
    <n v="969.13525924012515"/>
    <n v="801.63039961837501"/>
    <n v="765.73650112799976"/>
    <n v="586.26700867612487"/>
    <n v="634.12553999662487"/>
  </r>
  <r>
    <x v="0"/>
    <x v="0"/>
    <x v="0"/>
    <s v="Railways"/>
    <s v="Furnace Oil"/>
    <m/>
    <s v="Emissions"/>
    <x v="4"/>
    <x v="34"/>
    <m/>
    <m/>
    <n v="0"/>
    <n v="0"/>
    <n v="0"/>
    <n v="0"/>
    <n v="0"/>
    <n v="0"/>
    <n v="0"/>
    <n v="0"/>
    <n v="0"/>
    <n v="0"/>
  </r>
  <r>
    <x v="0"/>
    <x v="0"/>
    <x v="0"/>
    <s v="Railways"/>
    <s v="Furnace Oil"/>
    <m/>
    <s v="Emissions"/>
    <x v="4"/>
    <x v="35"/>
    <m/>
    <m/>
    <n v="0"/>
    <n v="0"/>
    <n v="0"/>
    <n v="1269.68527702305"/>
    <n v="1701.7994886428999"/>
    <n v="1960.4382160495495"/>
    <n v="2422.6549761970496"/>
    <n v="2279.0793822355499"/>
    <n v="1839.3732798166498"/>
    <n v="1377.9749473220249"/>
  </r>
  <r>
    <x v="0"/>
    <x v="0"/>
    <x v="0"/>
    <s v="Aviation "/>
    <s v="ATF "/>
    <m/>
    <s v="Emissions"/>
    <x v="4"/>
    <x v="0"/>
    <s v="Transport"/>
    <m/>
    <n v="330341.26879687503"/>
    <n v="421592.45436000009"/>
    <n v="534153.47103562509"/>
    <n v="741372.13532812509"/>
    <n v="812550.08216812508"/>
    <n v="792220.19219437509"/>
    <n v="880585.99551562499"/>
    <n v="915125.03200124996"/>
    <n v="945876.51821250014"/>
    <n v="350375.62096687499"/>
  </r>
  <r>
    <x v="0"/>
    <x v="0"/>
    <x v="0"/>
    <s v="Aviation "/>
    <s v="ATF "/>
    <m/>
    <s v="Emissions"/>
    <x v="4"/>
    <x v="1"/>
    <m/>
    <m/>
    <n v="30152.633293125004"/>
    <n v="40970.872372500002"/>
    <n v="61106.329580625003"/>
    <n v="53134.586190000002"/>
    <n v="40978.649683125004"/>
    <n v="41453.06563125"/>
    <n v="49370.367847499998"/>
    <n v="61658.518635"/>
    <n v="68370.337704374993"/>
    <n v="66488.228533125002"/>
  </r>
  <r>
    <x v="0"/>
    <x v="0"/>
    <x v="0"/>
    <s v="Aviation "/>
    <s v="ATF "/>
    <m/>
    <s v="Emissions"/>
    <x v="4"/>
    <x v="2"/>
    <m/>
    <m/>
    <n v="3079.8150074999999"/>
    <n v="2760.9452718749999"/>
    <n v="4705.2729281250004"/>
    <n v="5358.5670206250015"/>
    <n v="6004.0838024999994"/>
    <n v="6245.1804318750001"/>
    <n v="6066.3022874999997"/>
    <n v="6890.6972137500006"/>
    <n v="6696.2644481250018"/>
    <n v="4713.0502387500001"/>
  </r>
  <r>
    <x v="0"/>
    <x v="0"/>
    <x v="0"/>
    <s v="Aviation "/>
    <s v="ATF "/>
    <m/>
    <s v="Emissions"/>
    <x v="4"/>
    <x v="3"/>
    <m/>
    <m/>
    <n v="175782.77474624998"/>
    <n v="203384.45015437499"/>
    <n v="225230.91569999998"/>
    <n v="232261.604505"/>
    <n v="232393.81878562502"/>
    <n v="246004.11237937503"/>
    <n v="286197.25368937507"/>
    <n v="306783.79491374997"/>
    <n v="313682.26943812502"/>
    <n v="314288.89966687502"/>
  </r>
  <r>
    <x v="0"/>
    <x v="0"/>
    <x v="0"/>
    <s v="Aviation "/>
    <s v="ATF "/>
    <m/>
    <s v="Emissions"/>
    <x v="4"/>
    <x v="4"/>
    <m/>
    <m/>
    <n v="15842.381743125003"/>
    <n v="18198.9068625"/>
    <n v="21123.175657500004"/>
    <n v="23798.570512499999"/>
    <n v="25952.885555625002"/>
    <n v="26769.503171250002"/>
    <n v="33854.633150624992"/>
    <n v="36413.368346250005"/>
    <n v="34204.612128749999"/>
    <n v="53951.203805624995"/>
  </r>
  <r>
    <x v="0"/>
    <x v="0"/>
    <x v="0"/>
    <s v="Aviation "/>
    <s v="ATF "/>
    <m/>
    <s v="Emissions"/>
    <x v="4"/>
    <x v="5"/>
    <m/>
    <m/>
    <n v="74071.10639250002"/>
    <n v="73386.703057499995"/>
    <n v="82470.601867500009"/>
    <n v="110321.15121562501"/>
    <n v="115376.40312187499"/>
    <n v="118759.53324374999"/>
    <n v="137969.49048750001"/>
    <n v="130207.73448375001"/>
    <n v="129733.318535625"/>
    <n v="144136.89781312499"/>
  </r>
  <r>
    <x v="0"/>
    <x v="0"/>
    <x v="0"/>
    <s v="Aviation "/>
    <s v="ATF "/>
    <m/>
    <s v="Emissions"/>
    <x v="4"/>
    <x v="6"/>
    <m/>
    <m/>
    <n v="13672.512078750002"/>
    <n v="24770.734340625"/>
    <n v="38598.792631874996"/>
    <n v="36475.586831249995"/>
    <n v="30113.746740000002"/>
    <n v="31630.322311875003"/>
    <n v="61821.842158125"/>
    <n v="75331.030713750006"/>
    <n v="71014.623316875004"/>
    <n v="70065.791420624999"/>
  </r>
  <r>
    <x v="0"/>
    <x v="0"/>
    <x v="0"/>
    <s v="Aviation "/>
    <s v="ATF "/>
    <m/>
    <s v="Emissions"/>
    <x v="4"/>
    <x v="7"/>
    <m/>
    <m/>
    <n v="0"/>
    <n v="0"/>
    <n v="0"/>
    <n v="0"/>
    <n v="0"/>
    <n v="0"/>
    <n v="0"/>
    <n v="0"/>
    <n v="0"/>
    <n v="0"/>
  </r>
  <r>
    <x v="0"/>
    <x v="0"/>
    <x v="0"/>
    <s v="Aviation "/>
    <s v="ATF "/>
    <m/>
    <s v="Emissions"/>
    <x v="4"/>
    <x v="8"/>
    <m/>
    <m/>
    <n v="381.08822062500002"/>
    <n v="2317.6385662499997"/>
    <n v="2278.7520131249998"/>
    <n v="3266.4704625000004"/>
    <n v="3577.5628874999998"/>
    <n v="3336.4662581250004"/>
    <n v="3896.4326231250002"/>
    <n v="3663.1133043750001"/>
    <n v="3188.6973562500002"/>
    <n v="2963.1553481249998"/>
  </r>
  <r>
    <x v="0"/>
    <x v="0"/>
    <x v="0"/>
    <s v="Aviation "/>
    <s v="ATF "/>
    <m/>
    <s v="Emissions"/>
    <x v="4"/>
    <x v="9"/>
    <m/>
    <m/>
    <n v="2653035.086953125"/>
    <n v="3251849.1185250003"/>
    <n v="3621745.7891606246"/>
    <n v="3593934.1263656253"/>
    <n v="3792154.4422650002"/>
    <n v="4414261.5191587508"/>
    <n v="5023854.9032568745"/>
    <n v="4703709.6886893753"/>
    <n v="4701454.2686081259"/>
    <n v="4689687.1976325"/>
  </r>
  <r>
    <x v="0"/>
    <x v="0"/>
    <x v="0"/>
    <s v="Aviation "/>
    <s v="ATF "/>
    <m/>
    <s v="Emissions"/>
    <x v="4"/>
    <x v="10"/>
    <m/>
    <m/>
    <n v="157910.51492999995"/>
    <n v="184267.82063812501"/>
    <n v="228092.96601"/>
    <n v="222524.41160249998"/>
    <n v="210562.90786124999"/>
    <n v="227890.75593374998"/>
    <n v="263059.75458000001"/>
    <n v="326258.18071874999"/>
    <n v="355679.74681312498"/>
    <n v="362212.68773812498"/>
  </r>
  <r>
    <x v="0"/>
    <x v="0"/>
    <x v="0"/>
    <s v="Aviation "/>
    <s v="ATF "/>
    <m/>
    <s v="Emissions"/>
    <x v="4"/>
    <x v="11"/>
    <m/>
    <m/>
    <n v="258735.5698725"/>
    <n v="245801.90230312498"/>
    <n v="343694.91114000004"/>
    <n v="340140.68018437503"/>
    <n v="328918.0209525"/>
    <n v="362725.99023937498"/>
    <n v="365339.16660937504"/>
    <n v="371568.79242000001"/>
    <n v="406854.45072562504"/>
    <n v="458114.70505499997"/>
  </r>
  <r>
    <x v="0"/>
    <x v="0"/>
    <x v="0"/>
    <s v="Aviation "/>
    <s v="ATF "/>
    <m/>
    <s v="Emissions"/>
    <x v="4"/>
    <x v="12"/>
    <m/>
    <m/>
    <n v="63252.867313125003"/>
    <n v="75113.266016249981"/>
    <n v="76583.177724375011"/>
    <n v="76777.610489999977"/>
    <n v="62918.442956250008"/>
    <n v="39983.153923124999"/>
    <n v="55887.754151249996"/>
    <n v="59644.195183124997"/>
    <n v="76629.841588124997"/>
    <n v="101587.23138375003"/>
  </r>
  <r>
    <x v="0"/>
    <x v="0"/>
    <x v="0"/>
    <s v="Aviation "/>
    <s v="ATF "/>
    <m/>
    <s v="Emissions"/>
    <x v="4"/>
    <x v="13"/>
    <m/>
    <m/>
    <n v="6089.6342193749997"/>
    <n v="2146.5377325000004"/>
    <n v="15453.516211875003"/>
    <n v="21193.171453125004"/>
    <n v="18564.440461874998"/>
    <n v="20275.448799375001"/>
    <n v="21138.730278749998"/>
    <n v="20889.85633875"/>
    <n v="21698.696643750001"/>
    <n v="23930.784793125"/>
  </r>
  <r>
    <x v="0"/>
    <x v="0"/>
    <x v="0"/>
    <s v="Aviation "/>
    <s v="ATF "/>
    <m/>
    <s v="Emissions"/>
    <x v="4"/>
    <x v="14"/>
    <m/>
    <m/>
    <n v="99386.252476875001"/>
    <n v="118160.68032562501"/>
    <n v="138840.54927749999"/>
    <n v="143670.25917562499"/>
    <n v="133816.40661375"/>
    <n v="136779.56196187504"/>
    <n v="147123.38509312496"/>
    <n v="156393.939358125"/>
    <n v="149511.01945500003"/>
    <n v="147753.34725374999"/>
  </r>
  <r>
    <x v="0"/>
    <x v="0"/>
    <x v="0"/>
    <s v="Aviation "/>
    <s v="ATF "/>
    <m/>
    <s v="Emissions"/>
    <x v="4"/>
    <x v="15"/>
    <m/>
    <m/>
    <n v="15469.070833125001"/>
    <n v="16441.23466125"/>
    <n v="27508.347680625004"/>
    <n v="32656.927314374996"/>
    <n v="29950.423216874999"/>
    <n v="27539.456923125003"/>
    <n v="38902.107746250003"/>
    <n v="38731.006912499994"/>
    <n v="56611.044039375003"/>
    <n v="74133.32487750001"/>
  </r>
  <r>
    <x v="0"/>
    <x v="0"/>
    <x v="0"/>
    <s v="Aviation "/>
    <s v="ATF "/>
    <m/>
    <s v="Emissions"/>
    <x v="4"/>
    <x v="16"/>
    <m/>
    <m/>
    <n v="579347.42307749996"/>
    <n v="860310.5467162499"/>
    <n v="1120796.011479375"/>
    <n v="1067303.6690006251"/>
    <n v="1087120.256473125"/>
    <n v="1145185.6575993749"/>
    <n v="1261915.31277"/>
    <n v="1302995.0674912503"/>
    <n v="1348041.25063125"/>
    <n v="1319708.508024375"/>
  </r>
  <r>
    <x v="0"/>
    <x v="0"/>
    <x v="0"/>
    <s v="Aviation "/>
    <s v="ATF "/>
    <m/>
    <s v="Emissions"/>
    <x v="4"/>
    <x v="17"/>
    <m/>
    <m/>
    <n v="408689.896033125"/>
    <n v="506963.99309062504"/>
    <n v="605829.165755625"/>
    <n v="690111.88099874998"/>
    <n v="808466.99409000005"/>
    <n v="906873.30542812508"/>
    <n v="934622.74973812501"/>
    <n v="967792.9795537499"/>
    <n v="1031652.4770956251"/>
    <n v="1094080.9494825001"/>
  </r>
  <r>
    <x v="0"/>
    <x v="0"/>
    <x v="0"/>
    <s v="Aviation "/>
    <s v="ATF "/>
    <m/>
    <s v="Emissions"/>
    <x v="4"/>
    <x v="18"/>
    <m/>
    <m/>
    <n v="0"/>
    <n v="0"/>
    <n v="0"/>
    <n v="0"/>
    <n v="0"/>
    <n v="0"/>
    <n v="0"/>
    <n v="0"/>
    <n v="0"/>
    <n v="0"/>
  </r>
  <r>
    <x v="0"/>
    <x v="0"/>
    <x v="0"/>
    <s v="Aviation "/>
    <s v="ATF "/>
    <m/>
    <s v="Emissions"/>
    <x v="4"/>
    <x v="19"/>
    <m/>
    <m/>
    <n v="98670.73989937501"/>
    <n v="113836.495618125"/>
    <n v="118922.85676687499"/>
    <n v="110243.378109375"/>
    <n v="112343.25197812499"/>
    <n v="125284.696858125"/>
    <n v="147590.02373062502"/>
    <n v="142270.34326312499"/>
    <n v="153858.53609437498"/>
    <n v="196050.44623500001"/>
  </r>
  <r>
    <x v="0"/>
    <x v="0"/>
    <x v="0"/>
    <s v="Aviation "/>
    <s v="ATF "/>
    <m/>
    <s v="Emissions"/>
    <x v="4"/>
    <x v="20"/>
    <m/>
    <m/>
    <n v="2936090.3071500002"/>
    <n v="3405886.5327637503"/>
    <n v="3739393.166985"/>
    <n v="3759341.9687381247"/>
    <n v="3719195.491291876"/>
    <n v="3838670.537113125"/>
    <n v="4000244.1653475007"/>
    <n v="3877082.67429"/>
    <n v="3985933.9137974996"/>
    <n v="4108208.7914437493"/>
  </r>
  <r>
    <x v="0"/>
    <x v="0"/>
    <x v="0"/>
    <s v="Aviation "/>
    <s v="ATF "/>
    <m/>
    <s v="Emissions"/>
    <x v="4"/>
    <x v="21"/>
    <m/>
    <m/>
    <n v="4961.9241787500005"/>
    <n v="5381.8989525000006"/>
    <n v="5094.1384593750008"/>
    <n v="9418.3231668750013"/>
    <n v="14279.142307499998"/>
    <n v="10172.722297499999"/>
    <n v="8710.5878999999986"/>
    <n v="9597.2013112499972"/>
    <n v="9418.3231668750013"/>
    <n v="9387.2139243750007"/>
  </r>
  <r>
    <x v="0"/>
    <x v="0"/>
    <x v="0"/>
    <s v="Aviation "/>
    <s v="ATF "/>
    <m/>
    <s v="Emissions"/>
    <x v="4"/>
    <x v="22"/>
    <m/>
    <m/>
    <n v="248.87394"/>
    <n v="404.42015250000009"/>
    <n v="217.76469750000001"/>
    <n v="357.75628875000001"/>
    <n v="202.21007625000004"/>
    <n v="101.10503812500002"/>
    <n v="139.99159125000003"/>
    <n v="62.218485000000001"/>
    <n v="7.7773106250000001"/>
    <n v="0"/>
  </r>
  <r>
    <x v="0"/>
    <x v="0"/>
    <x v="0"/>
    <s v="Aviation "/>
    <s v="ATF "/>
    <m/>
    <s v="Emissions"/>
    <x v="4"/>
    <x v="23"/>
    <m/>
    <m/>
    <n v="1049.936934375"/>
    <n v="272.20587187499996"/>
    <n v="0"/>
    <n v="163.32352312500004"/>
    <n v="1967.659588125"/>
    <n v="3624.2267512499998"/>
    <n v="4075.3107675000001"/>
    <n v="3826.4368275000002"/>
    <n v="4433.06705625"/>
    <n v="4433.067056249999"/>
  </r>
  <r>
    <x v="0"/>
    <x v="0"/>
    <x v="0"/>
    <s v="Aviation "/>
    <s v="ATF "/>
    <m/>
    <s v="Emissions"/>
    <x v="4"/>
    <x v="24"/>
    <m/>
    <m/>
    <n v="2527.6259531250007"/>
    <n v="2302.0839449999999"/>
    <n v="3701.9998575000004"/>
    <n v="4129.7519418749998"/>
    <n v="4339.739328749999"/>
    <n v="5000.8107318749999"/>
    <n v="4798.6006556249986"/>
    <n v="5203.0208081249993"/>
    <n v="4891.9283831250004"/>
    <n v="4215.3023587500002"/>
  </r>
  <r>
    <x v="0"/>
    <x v="0"/>
    <x v="0"/>
    <s v="Aviation "/>
    <s v="ATF "/>
    <m/>
    <s v="Emissions"/>
    <x v="4"/>
    <x v="25"/>
    <m/>
    <m/>
    <n v="48001.561177499992"/>
    <n v="58508.707831875006"/>
    <n v="90279.021734999988"/>
    <n v="78760.824699374993"/>
    <n v="59410.875864374997"/>
    <n v="82112.845578749999"/>
    <n v="102396.07168875002"/>
    <n v="111052.21841437499"/>
    <n v="111371.08815"/>
    <n v="137207.31404624996"/>
  </r>
  <r>
    <x v="0"/>
    <x v="0"/>
    <x v="0"/>
    <s v="Aviation "/>
    <s v="ATF "/>
    <m/>
    <s v="Emissions"/>
    <x v="4"/>
    <x v="26"/>
    <m/>
    <m/>
    <n v="0"/>
    <n v="0"/>
    <n v="0"/>
    <n v="0"/>
    <n v="0"/>
    <n v="0"/>
    <n v="0"/>
    <n v="0"/>
    <n v="0"/>
    <n v="0"/>
  </r>
  <r>
    <x v="0"/>
    <x v="0"/>
    <x v="0"/>
    <s v="Aviation "/>
    <s v="ATF "/>
    <m/>
    <s v="Emissions"/>
    <x v="4"/>
    <x v="27"/>
    <m/>
    <m/>
    <n v="122531.52889687501"/>
    <n v="141243.73826062502"/>
    <n v="172874.06057250002"/>
    <n v="162794.66600250002"/>
    <n v="152668.60756874998"/>
    <n v="158602.695575625"/>
    <n v="139976.03662874998"/>
    <n v="140823.76348687499"/>
    <n v="144447.99023812503"/>
    <n v="140232.68787937501"/>
  </r>
  <r>
    <x v="0"/>
    <x v="0"/>
    <x v="0"/>
    <s v="Aviation "/>
    <s v="ATF "/>
    <m/>
    <s v="Emissions"/>
    <x v="4"/>
    <x v="28"/>
    <m/>
    <m/>
    <n v="152497.506735"/>
    <n v="183334.54336312503"/>
    <n v="252031.52811374998"/>
    <n v="232051.61711812502"/>
    <n v="289782.59388749994"/>
    <n v="309949.16033812502"/>
    <n v="330255.71837999998"/>
    <n v="320075.21877187496"/>
    <n v="331772.29395187501"/>
    <n v="364825.86410812498"/>
  </r>
  <r>
    <x v="0"/>
    <x v="0"/>
    <x v="0"/>
    <s v="Aviation "/>
    <s v="ATF "/>
    <m/>
    <s v="Emissions"/>
    <x v="4"/>
    <x v="29"/>
    <m/>
    <m/>
    <n v="256.65125062499999"/>
    <n v="77.773106249999998"/>
    <n v="171.10083375000005"/>
    <n v="264.42856125000003"/>
    <n v="419.97477375"/>
    <n v="396.64284187499999"/>
    <n v="559.96636500000011"/>
    <n v="365.53359937499999"/>
    <n v="303.31511437500001"/>
    <n v="77.773106249999998"/>
  </r>
  <r>
    <x v="0"/>
    <x v="0"/>
    <x v="0"/>
    <s v="Aviation "/>
    <s v="ATF "/>
    <m/>
    <s v="Emissions"/>
    <x v="4"/>
    <x v="30"/>
    <m/>
    <m/>
    <n v="893441.88997875014"/>
    <n v="1071122.3285175003"/>
    <n v="1224537.55790625"/>
    <n v="1189306.3407750002"/>
    <n v="1250832.6451293752"/>
    <n v="1385675.6567456252"/>
    <n v="1505788.4420381251"/>
    <n v="1467500.7418312503"/>
    <n v="1454528.1877087504"/>
    <n v="1397279.404198125"/>
  </r>
  <r>
    <x v="0"/>
    <x v="0"/>
    <x v="0"/>
    <s v="Aviation "/>
    <s v="ATF "/>
    <m/>
    <s v="Emissions"/>
    <x v="4"/>
    <x v="31"/>
    <m/>
    <m/>
    <n v="0"/>
    <n v="0"/>
    <n v="0"/>
    <n v="0"/>
    <n v="0"/>
    <n v="0"/>
    <n v="0"/>
    <n v="0"/>
    <n v="618249.53082375007"/>
    <n v="831868.92176062497"/>
  </r>
  <r>
    <x v="0"/>
    <x v="0"/>
    <x v="0"/>
    <s v="Aviation "/>
    <s v="ATF "/>
    <m/>
    <s v="Emissions"/>
    <x v="4"/>
    <x v="32"/>
    <m/>
    <m/>
    <n v="8345.0543006250009"/>
    <n v="11370.428133750002"/>
    <n v="20493.213496875003"/>
    <n v="23619.692368125001"/>
    <n v="24762.957030000001"/>
    <n v="26295.087223125003"/>
    <n v="25828.448585625003"/>
    <n v="18097.801824375001"/>
    <n v="9037.2349462500006"/>
    <n v="8033.9618756249984"/>
  </r>
  <r>
    <x v="0"/>
    <x v="0"/>
    <x v="0"/>
    <s v="Aviation "/>
    <s v="ATF "/>
    <m/>
    <s v="Emissions"/>
    <x v="4"/>
    <x v="33"/>
    <m/>
    <m/>
    <n v="263378.62431562506"/>
    <n v="243352.04945625001"/>
    <n v="282767.45970374998"/>
    <n v="318130.89111562492"/>
    <n v="345421.47409874998"/>
    <n v="366544.64975624997"/>
    <n v="376779.59053875"/>
    <n v="384035.82135187503"/>
    <n v="384004.71210937505"/>
    <n v="375294.124209375"/>
  </r>
  <r>
    <x v="0"/>
    <x v="0"/>
    <x v="0"/>
    <s v="Aviation "/>
    <s v="ATF "/>
    <m/>
    <s v="Emissions"/>
    <x v="4"/>
    <x v="34"/>
    <m/>
    <m/>
    <n v="77.773106249999998"/>
    <n v="769.95375187499997"/>
    <n v="972.16382812500001"/>
    <n v="1757.6722012500002"/>
    <n v="2092.0965581250002"/>
    <n v="3072.0376968750006"/>
    <n v="5140.8023231250008"/>
    <n v="7264.0081237500008"/>
    <n v="7847.3064206249992"/>
    <n v="6214.0711893750004"/>
  </r>
  <r>
    <x v="0"/>
    <x v="0"/>
    <x v="0"/>
    <s v="Aviation "/>
    <s v="ATF "/>
    <m/>
    <s v="Emissions"/>
    <x v="4"/>
    <x v="35"/>
    <m/>
    <m/>
    <n v="456325.92361125007"/>
    <n v="563800.57913812506"/>
    <n v="630351.02615625004"/>
    <n v="564990.50766375009"/>
    <n v="513971.34996375011"/>
    <n v="578857.45250812499"/>
    <n v="634558.55120437499"/>
    <n v="624479.15663437499"/>
    <n v="612929.85035624995"/>
    <n v="651839.73541312502"/>
  </r>
  <r>
    <x v="0"/>
    <x v="0"/>
    <x v="0"/>
    <s v="Navigation"/>
    <s v="LDO"/>
    <m/>
    <s v="Emissions"/>
    <x v="4"/>
    <x v="0"/>
    <s v="Transport"/>
    <m/>
    <n v="19548.90801626"/>
    <n v="21533.157501239992"/>
    <n v="20947.134183919999"/>
    <n v="14367.748674299994"/>
    <n v="6643.7172222399986"/>
    <n v="2581.049342759999"/>
    <n v="1568.6297143999998"/>
    <n v="368.69508661999998"/>
    <n v="0"/>
    <n v="0"/>
  </r>
  <r>
    <x v="0"/>
    <x v="0"/>
    <x v="0"/>
    <s v="Navigation"/>
    <s v="LDO"/>
    <m/>
    <s v="Emissions"/>
    <x v="4"/>
    <x v="1"/>
    <m/>
    <m/>
    <n v="0"/>
    <n v="0"/>
    <n v="0"/>
    <n v="0"/>
    <n v="0"/>
    <n v="0"/>
    <n v="0"/>
    <n v="0"/>
    <n v="0"/>
    <n v="0"/>
  </r>
  <r>
    <x v="0"/>
    <x v="0"/>
    <x v="0"/>
    <s v="Navigation"/>
    <s v="LDO"/>
    <m/>
    <s v="Emissions"/>
    <x v="4"/>
    <x v="2"/>
    <m/>
    <m/>
    <n v="0"/>
    <n v="0"/>
    <n v="0"/>
    <n v="0"/>
    <n v="0"/>
    <n v="0"/>
    <n v="0"/>
    <n v="0"/>
    <n v="0"/>
    <n v="0"/>
  </r>
  <r>
    <x v="0"/>
    <x v="0"/>
    <x v="0"/>
    <s v="Navigation"/>
    <s v="LDO"/>
    <m/>
    <s v="Emissions"/>
    <x v="4"/>
    <x v="3"/>
    <m/>
    <m/>
    <n v="0"/>
    <n v="0"/>
    <n v="0"/>
    <n v="0"/>
    <n v="0"/>
    <n v="0"/>
    <n v="0"/>
    <n v="0"/>
    <n v="0"/>
    <n v="0"/>
  </r>
  <r>
    <x v="0"/>
    <x v="0"/>
    <x v="0"/>
    <s v="Navigation"/>
    <s v="LDO"/>
    <m/>
    <s v="Emissions"/>
    <x v="4"/>
    <x v="4"/>
    <m/>
    <m/>
    <n v="0"/>
    <n v="0"/>
    <n v="0"/>
    <n v="0"/>
    <n v="0"/>
    <n v="0"/>
    <n v="0"/>
    <n v="0"/>
    <n v="0"/>
    <n v="0"/>
  </r>
  <r>
    <x v="0"/>
    <x v="0"/>
    <x v="0"/>
    <s v="Navigation"/>
    <s v="LDO"/>
    <m/>
    <s v="Emissions"/>
    <x v="4"/>
    <x v="5"/>
    <m/>
    <m/>
    <n v="0"/>
    <n v="0"/>
    <n v="0"/>
    <n v="0"/>
    <n v="0"/>
    <n v="0"/>
    <n v="0"/>
    <n v="0"/>
    <n v="0"/>
    <n v="0"/>
  </r>
  <r>
    <x v="0"/>
    <x v="0"/>
    <x v="0"/>
    <s v="Navigation"/>
    <s v="LDO"/>
    <m/>
    <s v="Emissions"/>
    <x v="4"/>
    <x v="6"/>
    <m/>
    <m/>
    <n v="0"/>
    <n v="0"/>
    <n v="0"/>
    <n v="0"/>
    <n v="0"/>
    <n v="0"/>
    <n v="0"/>
    <n v="0"/>
    <n v="0"/>
    <n v="0"/>
  </r>
  <r>
    <x v="0"/>
    <x v="0"/>
    <x v="0"/>
    <s v="Navigation"/>
    <s v="LDO"/>
    <m/>
    <s v="Emissions"/>
    <x v="4"/>
    <x v="7"/>
    <m/>
    <m/>
    <n v="0"/>
    <n v="0"/>
    <n v="0"/>
    <n v="0"/>
    <n v="0"/>
    <n v="0"/>
    <n v="0"/>
    <n v="0"/>
    <n v="0"/>
    <n v="0"/>
  </r>
  <r>
    <x v="0"/>
    <x v="0"/>
    <x v="0"/>
    <s v="Navigation"/>
    <s v="LDO"/>
    <m/>
    <s v="Emissions"/>
    <x v="4"/>
    <x v="8"/>
    <m/>
    <m/>
    <n v="0"/>
    <n v="0"/>
    <n v="0"/>
    <n v="0"/>
    <n v="0"/>
    <n v="0"/>
    <n v="0"/>
    <n v="0"/>
    <n v="0"/>
    <n v="0"/>
  </r>
  <r>
    <x v="0"/>
    <x v="0"/>
    <x v="0"/>
    <s v="Navigation"/>
    <s v="LDO"/>
    <m/>
    <s v="Emissions"/>
    <x v="4"/>
    <x v="9"/>
    <m/>
    <m/>
    <n v="0"/>
    <n v="0"/>
    <n v="0"/>
    <n v="0"/>
    <n v="0"/>
    <n v="0"/>
    <n v="0"/>
    <n v="0"/>
    <n v="0"/>
    <n v="0"/>
  </r>
  <r>
    <x v="0"/>
    <x v="0"/>
    <x v="0"/>
    <s v="Navigation"/>
    <s v="LDO"/>
    <m/>
    <s v="Emissions"/>
    <x v="4"/>
    <x v="10"/>
    <m/>
    <m/>
    <n v="2567.7324465799998"/>
    <n v="646.28886307999983"/>
    <n v="286.24536527999999"/>
    <n v="1444.94314958"/>
    <n v="449.84267593999994"/>
    <n v="0"/>
    <n v="0"/>
    <n v="0"/>
    <n v="0"/>
    <n v="0"/>
  </r>
  <r>
    <x v="0"/>
    <x v="0"/>
    <x v="0"/>
    <s v="Navigation"/>
    <s v="LDO"/>
    <m/>
    <s v="Emissions"/>
    <x v="4"/>
    <x v="11"/>
    <m/>
    <m/>
    <n v="9381.5656281200008"/>
    <n v="3577.0045901799995"/>
    <n v="2078.3464976399996"/>
    <n v="1422.5512719599999"/>
    <n v="479.13665211999995"/>
    <n v="111.78364022"/>
    <n v="20.450662399999999"/>
    <n v="0"/>
    <n v="0"/>
    <n v="0"/>
  </r>
  <r>
    <x v="0"/>
    <x v="0"/>
    <x v="0"/>
    <s v="Navigation"/>
    <s v="LDO"/>
    <m/>
    <s v="Emissions"/>
    <x v="4"/>
    <x v="12"/>
    <m/>
    <m/>
    <n v="0"/>
    <n v="0"/>
    <n v="0"/>
    <n v="0"/>
    <n v="0"/>
    <n v="0"/>
    <n v="0"/>
    <n v="0"/>
    <n v="0"/>
    <n v="0"/>
  </r>
  <r>
    <x v="0"/>
    <x v="0"/>
    <x v="0"/>
    <s v="Navigation"/>
    <s v="LDO"/>
    <m/>
    <s v="Emissions"/>
    <x v="4"/>
    <x v="13"/>
    <m/>
    <m/>
    <n v="0"/>
    <n v="0"/>
    <n v="0"/>
    <n v="0"/>
    <n v="0"/>
    <n v="0"/>
    <n v="0"/>
    <n v="0"/>
    <n v="0"/>
    <n v="0"/>
  </r>
  <r>
    <x v="0"/>
    <x v="0"/>
    <x v="0"/>
    <s v="Navigation"/>
    <s v="LDO"/>
    <m/>
    <s v="Emissions"/>
    <x v="4"/>
    <x v="14"/>
    <m/>
    <m/>
    <n v="0"/>
    <n v="0"/>
    <n v="0"/>
    <n v="0"/>
    <n v="0"/>
    <n v="0"/>
    <n v="0"/>
    <n v="0"/>
    <n v="0"/>
    <n v="0"/>
  </r>
  <r>
    <x v="0"/>
    <x v="0"/>
    <x v="0"/>
    <s v="Navigation"/>
    <s v="LDO"/>
    <m/>
    <s v="Emissions"/>
    <x v="4"/>
    <x v="15"/>
    <m/>
    <m/>
    <n v="0"/>
    <n v="0"/>
    <n v="0"/>
    <n v="0"/>
    <n v="0"/>
    <n v="0"/>
    <n v="0"/>
    <n v="0"/>
    <n v="0"/>
    <n v="0"/>
  </r>
  <r>
    <x v="0"/>
    <x v="0"/>
    <x v="0"/>
    <s v="Navigation"/>
    <s v="LDO"/>
    <m/>
    <s v="Emissions"/>
    <x v="4"/>
    <x v="16"/>
    <m/>
    <m/>
    <n v="6897.0897454199994"/>
    <n v="8138.4848958000002"/>
    <n v="3195.0804813199998"/>
    <n v="1114.7208716"/>
    <n v="252.52573793999997"/>
    <n v="0"/>
    <n v="0"/>
    <n v="0"/>
    <n v="0"/>
    <n v="0"/>
  </r>
  <r>
    <x v="0"/>
    <x v="0"/>
    <x v="0"/>
    <s v="Navigation"/>
    <s v="LDO"/>
    <m/>
    <s v="Emissions"/>
    <x v="4"/>
    <x v="17"/>
    <m/>
    <m/>
    <n v="5025.3748234199993"/>
    <n v="3623.5538127599998"/>
    <n v="694.15619475999995"/>
    <n v="468.62373347999994"/>
    <n v="156.20791115999998"/>
    <n v="0"/>
    <n v="0"/>
    <n v="0"/>
    <n v="0"/>
    <n v="0"/>
  </r>
  <r>
    <x v="0"/>
    <x v="0"/>
    <x v="0"/>
    <s v="Navigation"/>
    <s v="LDO"/>
    <m/>
    <s v="Emissions"/>
    <x v="4"/>
    <x v="18"/>
    <m/>
    <m/>
    <n v="0"/>
    <n v="0"/>
    <n v="0"/>
    <n v="2617.2853601999991"/>
    <n v="2426.4311510599996"/>
    <n v="518.00089922000006"/>
    <n v="0"/>
    <n v="0"/>
    <n v="0"/>
    <n v="0"/>
  </r>
  <r>
    <x v="0"/>
    <x v="0"/>
    <x v="0"/>
    <s v="Navigation"/>
    <s v="LDO"/>
    <m/>
    <s v="Emissions"/>
    <x v="4"/>
    <x v="19"/>
    <m/>
    <m/>
    <n v="0"/>
    <n v="0"/>
    <n v="0"/>
    <n v="0"/>
    <n v="0"/>
    <n v="0"/>
    <n v="0"/>
    <n v="0"/>
    <n v="0"/>
    <n v="0"/>
  </r>
  <r>
    <x v="0"/>
    <x v="0"/>
    <x v="0"/>
    <s v="Navigation"/>
    <s v="LDO"/>
    <m/>
    <s v="Emissions"/>
    <x v="4"/>
    <x v="20"/>
    <m/>
    <m/>
    <n v="14347.961060720001"/>
    <n v="10546.742118359998"/>
    <n v="7752.7582419"/>
    <n v="4930.4949338399992"/>
    <n v="1521.4733627800001"/>
    <n v="285.33467171999996"/>
    <n v="42.363227619999996"/>
    <n v="0"/>
    <n v="0"/>
    <n v="0"/>
  </r>
  <r>
    <x v="0"/>
    <x v="0"/>
    <x v="0"/>
    <s v="Navigation"/>
    <s v="LDO"/>
    <m/>
    <s v="Emissions"/>
    <x v="4"/>
    <x v="21"/>
    <m/>
    <m/>
    <n v="0"/>
    <n v="0"/>
    <n v="0"/>
    <n v="0"/>
    <n v="0"/>
    <n v="0"/>
    <n v="0"/>
    <n v="0"/>
    <n v="0"/>
    <n v="0"/>
  </r>
  <r>
    <x v="0"/>
    <x v="0"/>
    <x v="0"/>
    <s v="Navigation"/>
    <s v="LDO"/>
    <m/>
    <s v="Emissions"/>
    <x v="4"/>
    <x v="22"/>
    <m/>
    <m/>
    <n v="0"/>
    <n v="0"/>
    <n v="0"/>
    <n v="0"/>
    <n v="0"/>
    <n v="0"/>
    <n v="0"/>
    <n v="0"/>
    <n v="0"/>
    <n v="0"/>
  </r>
  <r>
    <x v="0"/>
    <x v="0"/>
    <x v="0"/>
    <s v="Navigation"/>
    <s v="LDO"/>
    <m/>
    <s v="Emissions"/>
    <x v="4"/>
    <x v="23"/>
    <m/>
    <m/>
    <n v="0"/>
    <n v="0"/>
    <n v="0"/>
    <n v="0"/>
    <n v="0"/>
    <n v="0"/>
    <n v="0"/>
    <n v="0"/>
    <n v="0"/>
    <n v="0"/>
  </r>
  <r>
    <x v="0"/>
    <x v="0"/>
    <x v="0"/>
    <s v="Navigation"/>
    <s v="LDO"/>
    <m/>
    <s v="Emissions"/>
    <x v="4"/>
    <x v="24"/>
    <m/>
    <m/>
    <n v="0"/>
    <n v="0"/>
    <n v="0"/>
    <n v="0"/>
    <n v="0"/>
    <n v="0"/>
    <n v="0"/>
    <n v="0"/>
    <n v="0"/>
    <n v="0"/>
  </r>
  <r>
    <x v="0"/>
    <x v="0"/>
    <x v="0"/>
    <s v="Navigation"/>
    <s v="LDO"/>
    <m/>
    <s v="Emissions"/>
    <x v="4"/>
    <x v="25"/>
    <m/>
    <m/>
    <n v="6468.4326775599993"/>
    <n v="6142.7319132200009"/>
    <n v="2479.6667816200002"/>
    <n v="525.52610389999995"/>
    <n v="59.306920959999999"/>
    <n v="0"/>
    <n v="0"/>
    <n v="0"/>
    <n v="0"/>
    <n v="0"/>
  </r>
  <r>
    <x v="0"/>
    <x v="0"/>
    <x v="0"/>
    <s v="Navigation"/>
    <s v="LDO"/>
    <m/>
    <s v="Emissions"/>
    <x v="4"/>
    <x v="26"/>
    <m/>
    <m/>
    <n v="0"/>
    <n v="0"/>
    <n v="0"/>
    <n v="0"/>
    <n v="0"/>
    <n v="0"/>
    <n v="0"/>
    <n v="0"/>
    <n v="0"/>
    <n v="0"/>
  </r>
  <r>
    <x v="0"/>
    <x v="0"/>
    <x v="0"/>
    <s v="Navigation"/>
    <s v="LDO"/>
    <m/>
    <s v="Emissions"/>
    <x v="4"/>
    <x v="27"/>
    <m/>
    <m/>
    <n v="0"/>
    <n v="0"/>
    <n v="0"/>
    <n v="0"/>
    <n v="0"/>
    <n v="0"/>
    <n v="0"/>
    <n v="0"/>
    <n v="0"/>
    <n v="0"/>
  </r>
  <r>
    <x v="0"/>
    <x v="0"/>
    <x v="0"/>
    <s v="Navigation"/>
    <s v="LDO"/>
    <m/>
    <s v="Emissions"/>
    <x v="4"/>
    <x v="28"/>
    <m/>
    <m/>
    <n v="0"/>
    <n v="0"/>
    <n v="0"/>
    <n v="0"/>
    <n v="0"/>
    <n v="0"/>
    <n v="0"/>
    <n v="0"/>
    <n v="0"/>
    <n v="0"/>
  </r>
  <r>
    <x v="0"/>
    <x v="0"/>
    <x v="0"/>
    <s v="Navigation"/>
    <s v="LDO"/>
    <m/>
    <s v="Emissions"/>
    <x v="4"/>
    <x v="29"/>
    <m/>
    <m/>
    <n v="0"/>
    <n v="0"/>
    <n v="0"/>
    <n v="0"/>
    <n v="0"/>
    <n v="0"/>
    <n v="0"/>
    <n v="0"/>
    <n v="0"/>
    <n v="0"/>
  </r>
  <r>
    <x v="0"/>
    <x v="0"/>
    <x v="0"/>
    <s v="Navigation"/>
    <s v="LDO"/>
    <m/>
    <s v="Emissions"/>
    <x v="4"/>
    <x v="30"/>
    <m/>
    <m/>
    <n v="11688.360404139998"/>
    <n v="15358.511370719998"/>
    <n v="18042.92443254"/>
    <n v="12359.070234000001"/>
    <n v="4593.1229125599993"/>
    <n v="2742.7294038199998"/>
    <n v="689.08347186000003"/>
    <n v="0"/>
    <n v="0"/>
    <n v="0"/>
  </r>
  <r>
    <x v="0"/>
    <x v="0"/>
    <x v="0"/>
    <s v="Navigation"/>
    <s v="LDO"/>
    <m/>
    <s v="Emissions"/>
    <x v="4"/>
    <x v="31"/>
    <m/>
    <m/>
    <n v="0"/>
    <n v="0"/>
    <n v="0"/>
    <n v="0"/>
    <n v="0"/>
    <n v="0"/>
    <n v="0"/>
    <n v="0"/>
    <n v="0"/>
    <n v="0"/>
  </r>
  <r>
    <x v="0"/>
    <x v="0"/>
    <x v="0"/>
    <s v="Navigation"/>
    <s v="LDO"/>
    <m/>
    <s v="Emissions"/>
    <x v="4"/>
    <x v="32"/>
    <m/>
    <m/>
    <n v="0"/>
    <n v="0"/>
    <n v="0"/>
    <n v="0"/>
    <n v="0"/>
    <n v="0"/>
    <n v="0"/>
    <n v="0"/>
    <n v="0"/>
    <n v="0"/>
  </r>
  <r>
    <x v="0"/>
    <x v="0"/>
    <x v="0"/>
    <s v="Navigation"/>
    <s v="LDO"/>
    <m/>
    <s v="Emissions"/>
    <x v="4"/>
    <x v="33"/>
    <m/>
    <m/>
    <n v="0"/>
    <n v="0"/>
    <n v="0"/>
    <n v="0"/>
    <n v="0"/>
    <n v="0"/>
    <n v="0"/>
    <n v="0"/>
    <n v="0"/>
    <n v="0"/>
  </r>
  <r>
    <x v="0"/>
    <x v="0"/>
    <x v="0"/>
    <s v="Navigation"/>
    <s v="LDO"/>
    <m/>
    <s v="Emissions"/>
    <x v="4"/>
    <x v="34"/>
    <m/>
    <m/>
    <n v="0"/>
    <n v="0"/>
    <n v="0"/>
    <n v="0"/>
    <n v="0"/>
    <n v="0"/>
    <n v="0"/>
    <n v="0"/>
    <n v="0"/>
    <n v="0"/>
  </r>
  <r>
    <x v="0"/>
    <x v="0"/>
    <x v="0"/>
    <s v="Navigation"/>
    <s v="LDO"/>
    <m/>
    <s v="Emissions"/>
    <x v="4"/>
    <x v="35"/>
    <m/>
    <m/>
    <n v="79207.796060119988"/>
    <n v="90771.207710119983"/>
    <n v="64344.606123559992"/>
    <n v="18355.500025659996"/>
    <n v="4541.1255056999989"/>
    <n v="6426.9402007999997"/>
    <n v="4782.7708521599989"/>
    <n v="6149.0109056599995"/>
    <n v="7553.2923866399979"/>
    <n v="6953.3130899399994"/>
  </r>
  <r>
    <x v="0"/>
    <x v="0"/>
    <x v="0"/>
    <s v="Navigation"/>
    <s v="Furnace Oil"/>
    <m/>
    <s v="Emissions"/>
    <x v="4"/>
    <x v="0"/>
    <s v="Transport"/>
    <m/>
    <n v="112450.84147197439"/>
    <n v="127261.83209929563"/>
    <n v="129164.43401387564"/>
    <n v="140126.30039130812"/>
    <n v="157080.75797332439"/>
    <n v="140661.08596372063"/>
    <n v="90293.851013513791"/>
    <n v="46757.212969355009"/>
    <n v="58509.968135968113"/>
    <n v="60058.15904938749"/>
  </r>
  <r>
    <x v="0"/>
    <x v="0"/>
    <x v="0"/>
    <s v="Navigation"/>
    <s v="Furnace Oil"/>
    <m/>
    <s v="Emissions"/>
    <x v="4"/>
    <x v="1"/>
    <m/>
    <m/>
    <n v="0"/>
    <n v="320.16623501624997"/>
    <n v="106.72207833874999"/>
    <n v="0"/>
    <n v="0"/>
    <n v="0"/>
    <n v="0"/>
    <n v="0"/>
    <n v="0"/>
    <n v="0"/>
  </r>
  <r>
    <x v="0"/>
    <x v="0"/>
    <x v="0"/>
    <s v="Navigation"/>
    <s v="Furnace Oil"/>
    <m/>
    <s v="Emissions"/>
    <x v="4"/>
    <x v="2"/>
    <m/>
    <m/>
    <n v="0"/>
    <n v="0"/>
    <n v="0"/>
    <n v="0"/>
    <n v="0"/>
    <n v="0"/>
    <n v="0"/>
    <n v="0"/>
    <n v="0"/>
    <n v="0"/>
  </r>
  <r>
    <x v="0"/>
    <x v="0"/>
    <x v="0"/>
    <s v="Navigation"/>
    <s v="Furnace Oil"/>
    <m/>
    <s v="Emissions"/>
    <x v="4"/>
    <x v="3"/>
    <m/>
    <m/>
    <n v="0"/>
    <n v="0"/>
    <n v="0"/>
    <n v="0"/>
    <n v="0"/>
    <n v="0"/>
    <n v="0"/>
    <n v="0"/>
    <n v="0"/>
    <n v="0"/>
  </r>
  <r>
    <x v="0"/>
    <x v="0"/>
    <x v="0"/>
    <s v="Navigation"/>
    <s v="Furnace Oil"/>
    <m/>
    <s v="Emissions"/>
    <x v="4"/>
    <x v="4"/>
    <m/>
    <m/>
    <n v="0"/>
    <n v="0"/>
    <n v="0"/>
    <n v="0"/>
    <n v="0"/>
    <n v="0"/>
    <n v="0"/>
    <n v="0"/>
    <n v="0"/>
    <n v="0"/>
  </r>
  <r>
    <x v="0"/>
    <x v="0"/>
    <x v="0"/>
    <s v="Navigation"/>
    <s v="Furnace Oil"/>
    <m/>
    <s v="Emissions"/>
    <x v="4"/>
    <x v="5"/>
    <m/>
    <m/>
    <n v="0"/>
    <n v="0"/>
    <n v="0"/>
    <n v="0"/>
    <n v="0"/>
    <n v="0"/>
    <n v="0"/>
    <n v="0"/>
    <n v="0"/>
    <n v="0"/>
  </r>
  <r>
    <x v="0"/>
    <x v="0"/>
    <x v="0"/>
    <s v="Navigation"/>
    <s v="Furnace Oil"/>
    <m/>
    <s v="Emissions"/>
    <x v="4"/>
    <x v="6"/>
    <m/>
    <m/>
    <n v="189.39212463375"/>
    <n v="500.50946811562505"/>
    <n v="551.65333299562496"/>
    <n v="493.76393079000007"/>
    <n v="572.64206063250003"/>
    <n v="340.41851606937496"/>
    <n v="238.97691642687496"/>
    <n v="112.7233345425"/>
    <n v="18.035106763750001"/>
    <n v="135.28680434250001"/>
  </r>
  <r>
    <x v="0"/>
    <x v="0"/>
    <x v="0"/>
    <s v="Navigation"/>
    <s v="Furnace Oil"/>
    <m/>
    <s v="Emissions"/>
    <x v="4"/>
    <x v="7"/>
    <m/>
    <m/>
    <n v="0"/>
    <n v="0"/>
    <n v="0"/>
    <n v="0"/>
    <n v="0"/>
    <n v="0"/>
    <n v="0"/>
    <n v="0"/>
    <n v="0"/>
    <n v="0"/>
  </r>
  <r>
    <x v="0"/>
    <x v="0"/>
    <x v="0"/>
    <s v="Navigation"/>
    <s v="Furnace Oil"/>
    <m/>
    <s v="Emissions"/>
    <x v="4"/>
    <x v="8"/>
    <m/>
    <m/>
    <n v="0"/>
    <n v="0"/>
    <n v="0"/>
    <n v="0"/>
    <n v="0"/>
    <n v="0"/>
    <n v="0"/>
    <n v="0"/>
    <n v="0"/>
    <n v="0"/>
  </r>
  <r>
    <x v="0"/>
    <x v="0"/>
    <x v="0"/>
    <s v="Navigation"/>
    <s v="Furnace Oil"/>
    <m/>
    <s v="Emissions"/>
    <x v="4"/>
    <x v="9"/>
    <m/>
    <m/>
    <n v="0"/>
    <n v="0"/>
    <n v="0"/>
    <n v="0"/>
    <n v="0"/>
    <n v="0"/>
    <n v="0"/>
    <n v="0"/>
    <n v="0"/>
    <n v="0"/>
  </r>
  <r>
    <x v="0"/>
    <x v="0"/>
    <x v="0"/>
    <s v="Navigation"/>
    <s v="Furnace Oil"/>
    <m/>
    <s v="Emissions"/>
    <x v="4"/>
    <x v="10"/>
    <m/>
    <m/>
    <n v="2766.0071886456253"/>
    <n v="10363.840413275002"/>
    <n v="5778.4262703987497"/>
    <n v="3976.2239618906251"/>
    <n v="5628.8492685162491"/>
    <n v="3692.1984512450008"/>
    <n v="1266.0770300762501"/>
    <n v="1805.9393831937502"/>
    <n v="2027.9075173512499"/>
    <n v="28573.328326611252"/>
  </r>
  <r>
    <x v="0"/>
    <x v="0"/>
    <x v="0"/>
    <s v="Navigation"/>
    <s v="Furnace Oil"/>
    <m/>
    <s v="Emissions"/>
    <x v="4"/>
    <x v="11"/>
    <m/>
    <m/>
    <n v="2482.1148651481244"/>
    <n v="27464.639332928131"/>
    <n v="83170.775130183116"/>
    <n v="420882.73248620506"/>
    <n v="678228.89872786112"/>
    <n v="1368814.6816916922"/>
    <n v="818223.63372043613"/>
    <n v="210984.64445484255"/>
    <n v="111887.90640407878"/>
    <n v="71067.001317417496"/>
  </r>
  <r>
    <x v="0"/>
    <x v="0"/>
    <x v="0"/>
    <s v="Navigation"/>
    <s v="Furnace Oil"/>
    <m/>
    <s v="Emissions"/>
    <x v="4"/>
    <x v="12"/>
    <m/>
    <m/>
    <n v="0"/>
    <n v="0"/>
    <n v="0"/>
    <n v="0"/>
    <n v="0"/>
    <n v="0"/>
    <n v="0"/>
    <n v="0"/>
    <n v="0"/>
    <n v="0"/>
  </r>
  <r>
    <x v="0"/>
    <x v="0"/>
    <x v="0"/>
    <s v="Navigation"/>
    <s v="Furnace Oil"/>
    <m/>
    <s v="Emissions"/>
    <x v="4"/>
    <x v="13"/>
    <m/>
    <m/>
    <n v="0"/>
    <n v="0"/>
    <n v="0"/>
    <n v="0"/>
    <n v="0"/>
    <n v="0"/>
    <n v="0"/>
    <n v="0"/>
    <n v="0"/>
    <n v="0"/>
  </r>
  <r>
    <x v="0"/>
    <x v="0"/>
    <x v="0"/>
    <s v="Navigation"/>
    <s v="Furnace Oil"/>
    <m/>
    <s v="Emissions"/>
    <x v="4"/>
    <x v="14"/>
    <m/>
    <m/>
    <n v="0"/>
    <n v="0"/>
    <n v="0"/>
    <n v="0"/>
    <n v="0"/>
    <n v="0"/>
    <n v="0"/>
    <n v="0"/>
    <n v="0"/>
    <n v="0"/>
  </r>
  <r>
    <x v="0"/>
    <x v="0"/>
    <x v="0"/>
    <s v="Navigation"/>
    <s v="Furnace Oil"/>
    <m/>
    <s v="Emissions"/>
    <x v="4"/>
    <x v="15"/>
    <m/>
    <m/>
    <n v="0"/>
    <n v="0"/>
    <n v="0"/>
    <n v="0"/>
    <n v="0"/>
    <n v="0"/>
    <n v="0"/>
    <n v="0"/>
    <n v="0"/>
    <n v="0"/>
  </r>
  <r>
    <x v="0"/>
    <x v="0"/>
    <x v="0"/>
    <s v="Navigation"/>
    <s v="Furnace Oil"/>
    <m/>
    <s v="Emissions"/>
    <x v="4"/>
    <x v="16"/>
    <m/>
    <m/>
    <n v="24607.853351028127"/>
    <n v="37670.754824670621"/>
    <n v="33847.116327302501"/>
    <n v="37623.551732467495"/>
    <n v="38457.695006636255"/>
    <n v="22891.360889607498"/>
    <n v="9785.4007944299992"/>
    <n v="1775.3141736631248"/>
    <n v="0"/>
    <n v="0"/>
  </r>
  <r>
    <x v="0"/>
    <x v="0"/>
    <x v="0"/>
    <s v="Navigation"/>
    <s v="Furnace Oil"/>
    <m/>
    <s v="Emissions"/>
    <x v="4"/>
    <x v="17"/>
    <m/>
    <m/>
    <n v="23367.75564937438"/>
    <n v="40362.310397514375"/>
    <n v="36853.534152851877"/>
    <n v="23109.223725787502"/>
    <n v="18546.897966765628"/>
    <n v="19893.153660013122"/>
    <n v="76529.836723065004"/>
    <n v="119991.32587752877"/>
    <n v="127509.57586388438"/>
    <n v="260350.75078528438"/>
  </r>
  <r>
    <x v="0"/>
    <x v="0"/>
    <x v="0"/>
    <s v="Navigation"/>
    <s v="Furnace Oil"/>
    <m/>
    <s v="Emissions"/>
    <x v="4"/>
    <x v="18"/>
    <m/>
    <m/>
    <n v="0"/>
    <n v="22.539966185624998"/>
    <n v="7.5133220618749998"/>
    <n v="2566.6652005931251"/>
    <n v="5199.258039508125"/>
    <n v="1447.9009908812498"/>
    <n v="0"/>
    <n v="0"/>
    <n v="0"/>
    <n v="0"/>
  </r>
  <r>
    <x v="0"/>
    <x v="0"/>
    <x v="0"/>
    <s v="Navigation"/>
    <s v="Furnace Oil"/>
    <m/>
    <s v="Emissions"/>
    <x v="4"/>
    <x v="19"/>
    <m/>
    <m/>
    <n v="0"/>
    <n v="0"/>
    <n v="0"/>
    <n v="0"/>
    <n v="0"/>
    <n v="0"/>
    <n v="0"/>
    <n v="0"/>
    <n v="0"/>
    <n v="0"/>
  </r>
  <r>
    <x v="0"/>
    <x v="0"/>
    <x v="0"/>
    <s v="Navigation"/>
    <s v="Furnace Oil"/>
    <m/>
    <s v="Emissions"/>
    <x v="4"/>
    <x v="20"/>
    <m/>
    <m/>
    <n v="138358.78941761752"/>
    <n v="119819.37343476126"/>
    <n v="160154.8505391975"/>
    <n v="157069.82879263998"/>
    <n v="159971.24813823812"/>
    <n v="290603.04413569754"/>
    <n v="340851.4448116243"/>
    <n v="505113.15240140865"/>
    <n v="606431.47558651189"/>
    <n v="556569.5918489818"/>
  </r>
  <r>
    <x v="0"/>
    <x v="0"/>
    <x v="0"/>
    <s v="Navigation"/>
    <s v="Furnace Oil"/>
    <m/>
    <s v="Emissions"/>
    <x v="4"/>
    <x v="21"/>
    <m/>
    <m/>
    <n v="0"/>
    <n v="0"/>
    <n v="0"/>
    <n v="0"/>
    <n v="0"/>
    <n v="0"/>
    <n v="0"/>
    <n v="0"/>
    <n v="0"/>
    <n v="0"/>
  </r>
  <r>
    <x v="0"/>
    <x v="0"/>
    <x v="0"/>
    <s v="Navigation"/>
    <s v="Furnace Oil"/>
    <m/>
    <s v="Emissions"/>
    <x v="4"/>
    <x v="22"/>
    <m/>
    <m/>
    <n v="0"/>
    <n v="0"/>
    <n v="0"/>
    <n v="0"/>
    <n v="0"/>
    <n v="0"/>
    <n v="0"/>
    <n v="0"/>
    <n v="0"/>
    <n v="0"/>
  </r>
  <r>
    <x v="0"/>
    <x v="0"/>
    <x v="0"/>
    <s v="Navigation"/>
    <s v="Furnace Oil"/>
    <m/>
    <s v="Emissions"/>
    <x v="4"/>
    <x v="23"/>
    <m/>
    <m/>
    <n v="0"/>
    <n v="0"/>
    <n v="0"/>
    <n v="0"/>
    <n v="0"/>
    <n v="0"/>
    <n v="0"/>
    <n v="0"/>
    <n v="0"/>
    <n v="0"/>
  </r>
  <r>
    <x v="0"/>
    <x v="0"/>
    <x v="0"/>
    <s v="Navigation"/>
    <s v="Furnace Oil"/>
    <m/>
    <s v="Emissions"/>
    <x v="4"/>
    <x v="24"/>
    <m/>
    <m/>
    <n v="0"/>
    <n v="0"/>
    <n v="0"/>
    <n v="0"/>
    <n v="0"/>
    <n v="0"/>
    <n v="0"/>
    <n v="0"/>
    <n v="0"/>
    <n v="0"/>
  </r>
  <r>
    <x v="0"/>
    <x v="0"/>
    <x v="0"/>
    <s v="Navigation"/>
    <s v="Furnace Oil"/>
    <m/>
    <s v="Emissions"/>
    <x v="4"/>
    <x v="25"/>
    <m/>
    <m/>
    <n v="4009.0271730199997"/>
    <n v="3449.8213452718755"/>
    <n v="5023.5763565931256"/>
    <n v="22658.581092837507"/>
    <n v="63195.680035920632"/>
    <n v="24869.824636851881"/>
    <n v="2054.4195943662498"/>
    <n v="0"/>
    <n v="0"/>
    <n v="0"/>
  </r>
  <r>
    <x v="0"/>
    <x v="0"/>
    <x v="0"/>
    <s v="Navigation"/>
    <s v="Furnace Oil"/>
    <m/>
    <s v="Emissions"/>
    <x v="4"/>
    <x v="26"/>
    <m/>
    <m/>
    <n v="0"/>
    <n v="0"/>
    <n v="0"/>
    <n v="5051.6083340043751"/>
    <n v="4229.2168670231258"/>
    <n v="4024.6805801937503"/>
    <n v="1277.915017183125"/>
    <n v="5475.4568465668744"/>
    <n v="1800.7999261837499"/>
    <n v="0"/>
  </r>
  <r>
    <x v="0"/>
    <x v="0"/>
    <x v="0"/>
    <s v="Navigation"/>
    <s v="Furnace Oil"/>
    <m/>
    <s v="Emissions"/>
    <x v="4"/>
    <x v="27"/>
    <m/>
    <m/>
    <n v="0"/>
    <n v="0"/>
    <n v="0"/>
    <n v="0"/>
    <n v="0"/>
    <n v="0"/>
    <n v="0"/>
    <n v="0"/>
    <n v="0"/>
    <n v="0"/>
  </r>
  <r>
    <x v="0"/>
    <x v="0"/>
    <x v="0"/>
    <s v="Navigation"/>
    <s v="Furnace Oil"/>
    <m/>
    <s v="Emissions"/>
    <x v="4"/>
    <x v="28"/>
    <m/>
    <m/>
    <n v="0"/>
    <n v="0"/>
    <n v="0"/>
    <n v="0"/>
    <n v="0"/>
    <n v="0"/>
    <n v="0"/>
    <n v="0"/>
    <n v="0"/>
    <n v="0"/>
  </r>
  <r>
    <x v="0"/>
    <x v="0"/>
    <x v="0"/>
    <s v="Navigation"/>
    <s v="Furnace Oil"/>
    <m/>
    <s v="Emissions"/>
    <x v="4"/>
    <x v="29"/>
    <m/>
    <m/>
    <n v="0"/>
    <n v="0"/>
    <n v="0"/>
    <n v="0"/>
    <n v="0"/>
    <n v="0"/>
    <n v="0"/>
    <n v="0"/>
    <n v="0"/>
    <n v="0"/>
  </r>
  <r>
    <x v="0"/>
    <x v="0"/>
    <x v="0"/>
    <s v="Navigation"/>
    <s v="Furnace Oil"/>
    <m/>
    <s v="Emissions"/>
    <x v="4"/>
    <x v="30"/>
    <m/>
    <m/>
    <n v="196726.72521191751"/>
    <n v="221886.56094654254"/>
    <n v="260591.20059487873"/>
    <n v="321785.29716154811"/>
    <n v="405285.41277089197"/>
    <n v="309805.36389292451"/>
    <n v="109459.31710340062"/>
    <n v="30094.388234503745"/>
    <n v="19606.92664415437"/>
    <n v="42755.377902333756"/>
  </r>
  <r>
    <x v="0"/>
    <x v="0"/>
    <x v="0"/>
    <s v="Navigation"/>
    <s v="Furnace Oil"/>
    <m/>
    <s v="Emissions"/>
    <x v="4"/>
    <x v="31"/>
    <m/>
    <m/>
    <n v="0"/>
    <n v="0"/>
    <n v="0"/>
    <n v="0"/>
    <n v="0"/>
    <n v="0"/>
    <n v="0"/>
    <n v="0"/>
    <n v="0"/>
    <n v="0"/>
  </r>
  <r>
    <x v="0"/>
    <x v="0"/>
    <x v="0"/>
    <s v="Navigation"/>
    <s v="Furnace Oil"/>
    <m/>
    <s v="Emissions"/>
    <x v="4"/>
    <x v="32"/>
    <m/>
    <m/>
    <n v="0"/>
    <n v="0"/>
    <n v="0"/>
    <n v="0"/>
    <n v="0"/>
    <n v="0"/>
    <n v="0"/>
    <n v="0"/>
    <n v="0"/>
    <n v="0"/>
  </r>
  <r>
    <x v="0"/>
    <x v="0"/>
    <x v="0"/>
    <s v="Navigation"/>
    <s v="Furnace Oil"/>
    <m/>
    <s v="Emissions"/>
    <x v="4"/>
    <x v="33"/>
    <m/>
    <m/>
    <n v="0"/>
    <n v="0"/>
    <n v="0"/>
    <n v="0"/>
    <n v="0"/>
    <n v="0"/>
    <n v="0"/>
    <n v="0"/>
    <n v="0"/>
    <n v="0"/>
  </r>
  <r>
    <x v="0"/>
    <x v="0"/>
    <x v="0"/>
    <s v="Navigation"/>
    <s v="Furnace Oil"/>
    <m/>
    <s v="Emissions"/>
    <x v="4"/>
    <x v="34"/>
    <m/>
    <m/>
    <n v="0"/>
    <n v="0"/>
    <n v="0"/>
    <n v="0"/>
    <n v="0"/>
    <n v="0"/>
    <n v="0"/>
    <n v="0"/>
    <n v="0"/>
    <n v="0"/>
  </r>
  <r>
    <x v="0"/>
    <x v="0"/>
    <x v="0"/>
    <s v="Navigation"/>
    <s v="Furnace Oil"/>
    <m/>
    <s v="Emissions"/>
    <x v="4"/>
    <x v="35"/>
    <m/>
    <m/>
    <n v="193348.01796920627"/>
    <n v="244138.96824482753"/>
    <n v="112102.90963384311"/>
    <n v="81638.98190505938"/>
    <n v="109536.98871437187"/>
    <n v="73256.895745041242"/>
    <n v="20482.828006529373"/>
    <n v="6302.1494749787498"/>
    <n v="6807.8532418712512"/>
    <n v="6949.1334678793746"/>
  </r>
  <r>
    <x v="0"/>
    <x v="0"/>
    <x v="1"/>
    <s v="Residential"/>
    <s v="Fuelwood"/>
    <s v="Final Energy Consumption"/>
    <s v="Emissions"/>
    <x v="0"/>
    <x v="1"/>
    <s v="Buildings"/>
    <m/>
    <n v="0"/>
    <n v="0"/>
    <n v="0"/>
    <n v="0"/>
    <n v="0"/>
    <n v="0"/>
    <n v="0"/>
    <n v="0"/>
    <n v="0"/>
    <n v="0"/>
  </r>
  <r>
    <x v="0"/>
    <x v="0"/>
    <x v="1"/>
    <s v="Residential"/>
    <s v="Fuelwood"/>
    <s v="Final Energy Consumption"/>
    <s v="Emissions"/>
    <x v="0"/>
    <x v="0"/>
    <m/>
    <m/>
    <n v="0"/>
    <n v="0"/>
    <n v="0"/>
    <n v="0"/>
    <n v="0"/>
    <n v="0"/>
    <n v="0"/>
    <n v="0"/>
    <n v="0"/>
    <n v="0"/>
  </r>
  <r>
    <x v="0"/>
    <x v="0"/>
    <x v="1"/>
    <s v="Residential"/>
    <s v="Fuelwood"/>
    <s v="Final Energy Consumption"/>
    <s v="Emissions"/>
    <x v="0"/>
    <x v="2"/>
    <m/>
    <m/>
    <n v="0"/>
    <n v="0"/>
    <n v="0"/>
    <n v="0"/>
    <n v="0"/>
    <n v="0"/>
    <n v="0"/>
    <n v="0"/>
    <n v="0"/>
    <n v="0"/>
  </r>
  <r>
    <x v="0"/>
    <x v="0"/>
    <x v="1"/>
    <s v="Residential"/>
    <s v="Fuelwood"/>
    <s v="Final Energy Consumption"/>
    <s v="Emissions"/>
    <x v="0"/>
    <x v="3"/>
    <m/>
    <m/>
    <n v="0"/>
    <n v="0"/>
    <n v="0"/>
    <n v="0"/>
    <n v="0"/>
    <n v="0"/>
    <n v="0"/>
    <n v="0"/>
    <n v="0"/>
    <n v="0"/>
  </r>
  <r>
    <x v="0"/>
    <x v="0"/>
    <x v="1"/>
    <s v="Residential"/>
    <s v="Fuelwood"/>
    <s v="Final Energy Consumption"/>
    <s v="Emissions"/>
    <x v="0"/>
    <x v="4"/>
    <m/>
    <m/>
    <n v="0"/>
    <n v="0"/>
    <n v="0"/>
    <n v="0"/>
    <n v="0"/>
    <n v="0"/>
    <n v="0"/>
    <n v="0"/>
    <n v="0"/>
    <n v="0"/>
  </r>
  <r>
    <x v="0"/>
    <x v="0"/>
    <x v="1"/>
    <s v="Residential"/>
    <s v="Fuelwood"/>
    <s v="Final Energy Consumption"/>
    <s v="Emissions"/>
    <x v="0"/>
    <x v="5"/>
    <m/>
    <m/>
    <n v="0"/>
    <n v="0"/>
    <n v="0"/>
    <n v="0"/>
    <n v="0"/>
    <n v="0"/>
    <n v="0"/>
    <n v="0"/>
    <n v="0"/>
    <n v="0"/>
  </r>
  <r>
    <x v="0"/>
    <x v="0"/>
    <x v="1"/>
    <s v="Residential"/>
    <s v="Fuelwood"/>
    <s v="Final Energy Consumption"/>
    <s v="Emissions"/>
    <x v="0"/>
    <x v="6"/>
    <m/>
    <m/>
    <n v="0"/>
    <n v="0"/>
    <n v="0"/>
    <n v="0"/>
    <n v="0"/>
    <n v="0"/>
    <n v="0"/>
    <n v="0"/>
    <n v="0"/>
    <n v="0"/>
  </r>
  <r>
    <x v="0"/>
    <x v="0"/>
    <x v="1"/>
    <s v="Residential"/>
    <s v="Fuelwood"/>
    <s v="Final Energy Consumption"/>
    <s v="Emissions"/>
    <x v="0"/>
    <x v="7"/>
    <m/>
    <m/>
    <n v="0"/>
    <n v="0"/>
    <n v="0"/>
    <n v="0"/>
    <n v="0"/>
    <n v="0"/>
    <n v="0"/>
    <n v="0"/>
    <n v="0"/>
    <n v="0"/>
  </r>
  <r>
    <x v="0"/>
    <x v="0"/>
    <x v="1"/>
    <s v="Residential"/>
    <s v="Fuelwood"/>
    <s v="Final Energy Consumption"/>
    <s v="Emissions"/>
    <x v="0"/>
    <x v="8"/>
    <m/>
    <m/>
    <n v="0"/>
    <n v="0"/>
    <n v="0"/>
    <n v="0"/>
    <n v="0"/>
    <n v="0"/>
    <n v="0"/>
    <n v="0"/>
    <n v="0"/>
    <n v="0"/>
  </r>
  <r>
    <x v="0"/>
    <x v="0"/>
    <x v="1"/>
    <s v="Residential"/>
    <s v="Fuelwood"/>
    <s v="Final Energy Consumption"/>
    <s v="Emissions"/>
    <x v="0"/>
    <x v="9"/>
    <m/>
    <m/>
    <n v="0"/>
    <n v="0"/>
    <n v="0"/>
    <n v="0"/>
    <n v="0"/>
    <n v="0"/>
    <n v="0"/>
    <n v="0"/>
    <n v="0"/>
    <n v="0"/>
  </r>
  <r>
    <x v="0"/>
    <x v="0"/>
    <x v="1"/>
    <s v="Residential"/>
    <s v="Fuelwood"/>
    <s v="Final Energy Consumption"/>
    <s v="Emissions"/>
    <x v="0"/>
    <x v="10"/>
    <m/>
    <m/>
    <n v="0"/>
    <n v="0"/>
    <n v="0"/>
    <n v="0"/>
    <n v="0"/>
    <n v="0"/>
    <n v="0"/>
    <n v="0"/>
    <n v="0"/>
    <n v="0"/>
  </r>
  <r>
    <x v="0"/>
    <x v="0"/>
    <x v="1"/>
    <s v="Residential"/>
    <s v="Fuelwood"/>
    <s v="Final Energy Consumption"/>
    <s v="Emissions"/>
    <x v="0"/>
    <x v="11"/>
    <m/>
    <m/>
    <n v="0"/>
    <n v="0"/>
    <n v="0"/>
    <n v="0"/>
    <n v="0"/>
    <n v="0"/>
    <n v="0"/>
    <n v="0"/>
    <n v="0"/>
    <n v="0"/>
  </r>
  <r>
    <x v="0"/>
    <x v="0"/>
    <x v="1"/>
    <s v="Residential"/>
    <s v="Fuelwood"/>
    <s v="Final Energy Consumption"/>
    <s v="Emissions"/>
    <x v="0"/>
    <x v="12"/>
    <m/>
    <m/>
    <n v="0"/>
    <n v="0"/>
    <n v="0"/>
    <n v="0"/>
    <n v="0"/>
    <n v="0"/>
    <n v="0"/>
    <n v="0"/>
    <n v="0"/>
    <n v="0"/>
  </r>
  <r>
    <x v="0"/>
    <x v="0"/>
    <x v="1"/>
    <s v="Residential"/>
    <s v="Fuelwood"/>
    <s v="Final Energy Consumption"/>
    <s v="Emissions"/>
    <x v="0"/>
    <x v="13"/>
    <m/>
    <m/>
    <n v="0"/>
    <n v="0"/>
    <n v="0"/>
    <n v="0"/>
    <n v="0"/>
    <n v="0"/>
    <n v="0"/>
    <n v="0"/>
    <n v="0"/>
    <n v="0"/>
  </r>
  <r>
    <x v="0"/>
    <x v="0"/>
    <x v="1"/>
    <s v="Residential"/>
    <s v="Fuelwood"/>
    <s v="Final Energy Consumption"/>
    <s v="Emissions"/>
    <x v="0"/>
    <x v="14"/>
    <m/>
    <m/>
    <n v="0"/>
    <n v="0"/>
    <n v="0"/>
    <n v="0"/>
    <n v="0"/>
    <n v="0"/>
    <n v="0"/>
    <n v="0"/>
    <n v="0"/>
    <n v="0"/>
  </r>
  <r>
    <x v="0"/>
    <x v="0"/>
    <x v="1"/>
    <s v="Residential"/>
    <s v="Fuelwood"/>
    <s v="Final Energy Consumption"/>
    <s v="Emissions"/>
    <x v="0"/>
    <x v="15"/>
    <m/>
    <m/>
    <n v="0"/>
    <n v="0"/>
    <n v="0"/>
    <n v="0"/>
    <n v="0"/>
    <n v="0"/>
    <n v="0"/>
    <n v="0"/>
    <n v="0"/>
    <n v="0"/>
  </r>
  <r>
    <x v="0"/>
    <x v="0"/>
    <x v="1"/>
    <s v="Residential"/>
    <s v="Fuelwood"/>
    <s v="Final Energy Consumption"/>
    <s v="Emissions"/>
    <x v="0"/>
    <x v="16"/>
    <m/>
    <m/>
    <n v="0"/>
    <n v="0"/>
    <n v="0"/>
    <n v="0"/>
    <n v="0"/>
    <n v="0"/>
    <n v="0"/>
    <n v="0"/>
    <n v="0"/>
    <n v="0"/>
  </r>
  <r>
    <x v="0"/>
    <x v="0"/>
    <x v="1"/>
    <s v="Residential"/>
    <s v="Fuelwood"/>
    <s v="Final Energy Consumption"/>
    <s v="Emissions"/>
    <x v="0"/>
    <x v="17"/>
    <m/>
    <m/>
    <n v="0"/>
    <n v="0"/>
    <n v="0"/>
    <n v="0"/>
    <n v="0"/>
    <n v="0"/>
    <n v="0"/>
    <n v="0"/>
    <n v="0"/>
    <n v="0"/>
  </r>
  <r>
    <x v="0"/>
    <x v="0"/>
    <x v="1"/>
    <s v="Residential"/>
    <s v="Fuelwood"/>
    <s v="Final Energy Consumption"/>
    <s v="Emissions"/>
    <x v="0"/>
    <x v="18"/>
    <m/>
    <m/>
    <n v="0"/>
    <n v="0"/>
    <n v="0"/>
    <n v="0"/>
    <n v="0"/>
    <n v="0"/>
    <n v="0"/>
    <n v="0"/>
    <n v="0"/>
    <n v="0"/>
  </r>
  <r>
    <x v="0"/>
    <x v="0"/>
    <x v="1"/>
    <s v="Residential"/>
    <s v="Fuelwood"/>
    <s v="Final Energy Consumption"/>
    <s v="Emissions"/>
    <x v="0"/>
    <x v="19"/>
    <m/>
    <m/>
    <n v="0"/>
    <n v="0"/>
    <n v="0"/>
    <n v="0"/>
    <n v="0"/>
    <n v="0"/>
    <n v="0"/>
    <n v="0"/>
    <n v="0"/>
    <n v="0"/>
  </r>
  <r>
    <x v="0"/>
    <x v="0"/>
    <x v="1"/>
    <s v="Residential"/>
    <s v="Fuelwood"/>
    <s v="Final Energy Consumption"/>
    <s v="Emissions"/>
    <x v="0"/>
    <x v="20"/>
    <m/>
    <m/>
    <n v="0"/>
    <n v="0"/>
    <n v="0"/>
    <n v="0"/>
    <n v="0"/>
    <n v="0"/>
    <n v="0"/>
    <n v="0"/>
    <n v="0"/>
    <n v="0"/>
  </r>
  <r>
    <x v="0"/>
    <x v="0"/>
    <x v="1"/>
    <s v="Residential"/>
    <s v="Fuelwood"/>
    <s v="Final Energy Consumption"/>
    <s v="Emissions"/>
    <x v="0"/>
    <x v="21"/>
    <m/>
    <m/>
    <n v="0"/>
    <n v="0"/>
    <n v="0"/>
    <n v="0"/>
    <n v="0"/>
    <n v="0"/>
    <n v="0"/>
    <n v="0"/>
    <n v="0"/>
    <n v="0"/>
  </r>
  <r>
    <x v="0"/>
    <x v="0"/>
    <x v="1"/>
    <s v="Residential"/>
    <s v="Fuelwood"/>
    <s v="Final Energy Consumption"/>
    <s v="Emissions"/>
    <x v="0"/>
    <x v="22"/>
    <m/>
    <m/>
    <n v="0"/>
    <n v="0"/>
    <n v="0"/>
    <n v="0"/>
    <n v="0"/>
    <n v="0"/>
    <n v="0"/>
    <n v="0"/>
    <n v="0"/>
    <n v="0"/>
  </r>
  <r>
    <x v="0"/>
    <x v="0"/>
    <x v="1"/>
    <s v="Residential"/>
    <s v="Fuelwood"/>
    <s v="Final Energy Consumption"/>
    <s v="Emissions"/>
    <x v="0"/>
    <x v="23"/>
    <m/>
    <m/>
    <n v="0"/>
    <n v="0"/>
    <n v="0"/>
    <n v="0"/>
    <n v="0"/>
    <n v="0"/>
    <n v="0"/>
    <n v="0"/>
    <n v="0"/>
    <n v="0"/>
  </r>
  <r>
    <x v="0"/>
    <x v="0"/>
    <x v="1"/>
    <s v="Residential"/>
    <s v="Fuelwood"/>
    <s v="Final Energy Consumption"/>
    <s v="Emissions"/>
    <x v="0"/>
    <x v="24"/>
    <m/>
    <m/>
    <n v="0"/>
    <n v="0"/>
    <n v="0"/>
    <n v="0"/>
    <n v="0"/>
    <n v="0"/>
    <n v="0"/>
    <n v="0"/>
    <n v="0"/>
    <n v="0"/>
  </r>
  <r>
    <x v="0"/>
    <x v="0"/>
    <x v="1"/>
    <s v="Residential"/>
    <s v="Fuelwood"/>
    <s v="Final Energy Consumption"/>
    <s v="Emissions"/>
    <x v="0"/>
    <x v="25"/>
    <m/>
    <m/>
    <n v="0"/>
    <n v="0"/>
    <n v="0"/>
    <n v="0"/>
    <n v="0"/>
    <n v="0"/>
    <n v="0"/>
    <n v="0"/>
    <n v="0"/>
    <n v="0"/>
  </r>
  <r>
    <x v="0"/>
    <x v="0"/>
    <x v="1"/>
    <s v="Residential"/>
    <s v="Fuelwood"/>
    <s v="Final Energy Consumption"/>
    <s v="Emissions"/>
    <x v="0"/>
    <x v="26"/>
    <m/>
    <m/>
    <n v="0"/>
    <n v="0"/>
    <n v="0"/>
    <n v="0"/>
    <n v="0"/>
    <n v="0"/>
    <n v="0"/>
    <n v="0"/>
    <n v="0"/>
    <n v="0"/>
  </r>
  <r>
    <x v="0"/>
    <x v="0"/>
    <x v="1"/>
    <s v="Residential"/>
    <s v="Fuelwood"/>
    <s v="Final Energy Consumption"/>
    <s v="Emissions"/>
    <x v="0"/>
    <x v="27"/>
    <m/>
    <m/>
    <n v="0"/>
    <n v="0"/>
    <n v="0"/>
    <n v="0"/>
    <n v="0"/>
    <n v="0"/>
    <n v="0"/>
    <n v="0"/>
    <n v="0"/>
    <n v="0"/>
  </r>
  <r>
    <x v="0"/>
    <x v="0"/>
    <x v="1"/>
    <s v="Residential"/>
    <s v="Fuelwood"/>
    <s v="Final Energy Consumption"/>
    <s v="Emissions"/>
    <x v="0"/>
    <x v="28"/>
    <m/>
    <m/>
    <n v="0"/>
    <n v="0"/>
    <n v="0"/>
    <n v="0"/>
    <n v="0"/>
    <n v="0"/>
    <n v="0"/>
    <n v="0"/>
    <n v="0"/>
    <n v="0"/>
  </r>
  <r>
    <x v="0"/>
    <x v="0"/>
    <x v="1"/>
    <s v="Residential"/>
    <s v="Fuelwood"/>
    <s v="Final Energy Consumption"/>
    <s v="Emissions"/>
    <x v="0"/>
    <x v="29"/>
    <m/>
    <m/>
    <n v="0"/>
    <n v="0"/>
    <n v="0"/>
    <n v="0"/>
    <n v="0"/>
    <n v="0"/>
    <n v="0"/>
    <n v="0"/>
    <n v="0"/>
    <n v="0"/>
  </r>
  <r>
    <x v="0"/>
    <x v="0"/>
    <x v="1"/>
    <s v="Residential"/>
    <s v="Fuelwood"/>
    <s v="Final Energy Consumption"/>
    <s v="Emissions"/>
    <x v="0"/>
    <x v="30"/>
    <m/>
    <m/>
    <n v="0"/>
    <n v="0"/>
    <n v="0"/>
    <n v="0"/>
    <n v="0"/>
    <n v="0"/>
    <n v="0"/>
    <n v="0"/>
    <n v="0"/>
    <n v="0"/>
  </r>
  <r>
    <x v="0"/>
    <x v="0"/>
    <x v="1"/>
    <s v="Residential"/>
    <s v="Fuelwood"/>
    <s v="Final Energy Consumption"/>
    <s v="Emissions"/>
    <x v="0"/>
    <x v="31"/>
    <m/>
    <m/>
    <n v="0"/>
    <n v="0"/>
    <n v="0"/>
    <n v="0"/>
    <n v="0"/>
    <n v="0"/>
    <n v="0"/>
    <n v="0"/>
    <n v="0"/>
    <n v="0"/>
  </r>
  <r>
    <x v="0"/>
    <x v="0"/>
    <x v="1"/>
    <s v="Residential"/>
    <s v="Fuelwood"/>
    <s v="Final Energy Consumption"/>
    <s v="Emissions"/>
    <x v="0"/>
    <x v="32"/>
    <m/>
    <m/>
    <n v="0"/>
    <n v="0"/>
    <n v="0"/>
    <n v="0"/>
    <n v="0"/>
    <n v="0"/>
    <n v="0"/>
    <n v="0"/>
    <n v="0"/>
    <n v="0"/>
  </r>
  <r>
    <x v="0"/>
    <x v="0"/>
    <x v="1"/>
    <s v="Residential"/>
    <s v="Fuelwood"/>
    <s v="Final Energy Consumption"/>
    <s v="Emissions"/>
    <x v="0"/>
    <x v="33"/>
    <m/>
    <m/>
    <n v="0"/>
    <n v="0"/>
    <n v="0"/>
    <n v="0"/>
    <n v="0"/>
    <n v="0"/>
    <n v="0"/>
    <n v="0"/>
    <n v="0"/>
    <n v="0"/>
  </r>
  <r>
    <x v="0"/>
    <x v="0"/>
    <x v="1"/>
    <s v="Residential"/>
    <s v="Fuelwood"/>
    <s v="Final Energy Consumption"/>
    <s v="Emissions"/>
    <x v="0"/>
    <x v="34"/>
    <m/>
    <m/>
    <n v="0"/>
    <n v="0"/>
    <n v="0"/>
    <n v="0"/>
    <n v="0"/>
    <n v="0"/>
    <n v="0"/>
    <n v="0"/>
    <n v="0"/>
    <n v="0"/>
  </r>
  <r>
    <x v="0"/>
    <x v="0"/>
    <x v="1"/>
    <s v="Residential"/>
    <s v="Fuelwood"/>
    <s v="Final Energy Consumption"/>
    <s v="Emissions"/>
    <x v="0"/>
    <x v="35"/>
    <m/>
    <m/>
    <n v="0"/>
    <n v="0"/>
    <n v="0"/>
    <n v="0"/>
    <n v="0"/>
    <n v="0"/>
    <n v="0"/>
    <n v="0"/>
    <n v="0"/>
    <n v="0"/>
  </r>
  <r>
    <x v="0"/>
    <x v="0"/>
    <x v="1"/>
    <s v="Residential"/>
    <s v="LPG"/>
    <s v="Final Energy Consumption"/>
    <s v="Emissions"/>
    <x v="0"/>
    <x v="1"/>
    <s v="Buildings"/>
    <m/>
    <n v="18394.88653915"/>
    <n v="15004.182704499999"/>
    <n v="14552.884263774999"/>
    <n v="16111.875897975"/>
    <n v="17358.570772125"/>
    <n v="18295.819207875003"/>
    <n v="19391.499265600003"/>
    <n v="19214.637553375"/>
    <n v="19905.467474749996"/>
    <n v="21568.779389025003"/>
  </r>
  <r>
    <x v="0"/>
    <x v="0"/>
    <x v="1"/>
    <s v="Residential"/>
    <s v="LPG"/>
    <s v="Final Energy Consumption"/>
    <s v="Emissions"/>
    <x v="0"/>
    <x v="0"/>
    <m/>
    <m/>
    <n v="2310480.6757694748"/>
    <n v="2332867.4601641749"/>
    <n v="2435549.8200646243"/>
    <n v="2563811.7648407002"/>
    <n v="2787919.6103475755"/>
    <n v="3141700.3396935756"/>
    <n v="3470318.8548231502"/>
    <n v="3725568.1581338001"/>
    <n v="3791064.0055516255"/>
    <n v="2792933.0500516496"/>
  </r>
  <r>
    <x v="0"/>
    <x v="0"/>
    <x v="1"/>
    <s v="Residential"/>
    <s v="LPG"/>
    <s v="Final Energy Consumption"/>
    <s v="Emissions"/>
    <x v="0"/>
    <x v="2"/>
    <m/>
    <m/>
    <n v="28514.662556050003"/>
    <n v="29685.353827250001"/>
    <n v="31878.04210305"/>
    <n v="32780.959832225002"/>
    <n v="34747.002767400001"/>
    <n v="38053.666882824997"/>
    <n v="40775.656904399999"/>
    <n v="39030.394511899998"/>
    <n v="41206.510629624994"/>
    <n v="44627.739767599996"/>
  </r>
  <r>
    <x v="0"/>
    <x v="0"/>
    <x v="1"/>
    <s v="Residential"/>
    <s v="LPG"/>
    <s v="Final Energy Consumption"/>
    <s v="Emissions"/>
    <x v="0"/>
    <x v="3"/>
    <m/>
    <m/>
    <n v="475347.4998750501"/>
    <n v="489809.89761879988"/>
    <n v="513125.64810100006"/>
    <n v="523620.88311032514"/>
    <n v="535904.50841564988"/>
    <n v="579357.5500462749"/>
    <n v="616732.95976159989"/>
    <n v="610971.80308834999"/>
    <n v="669609.91092462512"/>
    <n v="756503.51843247504"/>
  </r>
  <r>
    <x v="0"/>
    <x v="0"/>
    <x v="1"/>
    <s v="Residential"/>
    <s v="LPG"/>
    <s v="Final Energy Consumption"/>
    <s v="Emissions"/>
    <x v="0"/>
    <x v="4"/>
    <m/>
    <m/>
    <n v="725681.30411507527"/>
    <n v="742386.41253342514"/>
    <n v="778509.02380625007"/>
    <n v="823103.03725485038"/>
    <n v="919586.60418515012"/>
    <n v="1049071.6727199503"/>
    <n v="1236125.4412388748"/>
    <n v="1356357.4703087746"/>
    <n v="1557162.0410868495"/>
    <n v="1865655.4722046989"/>
  </r>
  <r>
    <x v="0"/>
    <x v="0"/>
    <x v="1"/>
    <s v="Residential"/>
    <s v="LPG"/>
    <s v="Final Energy Consumption"/>
    <s v="Emissions"/>
    <x v="0"/>
    <x v="5"/>
    <m/>
    <m/>
    <n v="87974.155491474987"/>
    <n v="90276.416996150001"/>
    <n v="94615.569090624995"/>
    <n v="96527.523068625"/>
    <n v="99938.044846474993"/>
    <n v="103130.89009685002"/>
    <n v="105489.5984164"/>
    <n v="100196.37203455"/>
    <n v="97297.89337949999"/>
    <n v="101646.15605704999"/>
  </r>
  <r>
    <x v="0"/>
    <x v="0"/>
    <x v="1"/>
    <s v="Residential"/>
    <s v="LPG"/>
    <s v="Final Energy Consumption"/>
    <s v="Emissions"/>
    <x v="0"/>
    <x v="6"/>
    <m/>
    <m/>
    <n v="283039.56631939998"/>
    <n v="302235.29624172492"/>
    <n v="319441.89711582492"/>
    <n v="327845.78696100001"/>
    <n v="341808.74418212502"/>
    <n v="369254.13319437503"/>
    <n v="400044.08366147522"/>
    <n v="406888.65356314997"/>
    <n v="423393.18738392508"/>
    <n v="477694.26221302489"/>
  </r>
  <r>
    <x v="0"/>
    <x v="0"/>
    <x v="1"/>
    <s v="Residential"/>
    <s v="LPG"/>
    <s v="Final Energy Consumption"/>
    <s v="Emissions"/>
    <x v="0"/>
    <x v="7"/>
    <m/>
    <m/>
    <n v="14460.808428274999"/>
    <n v="10144.152982424999"/>
    <n v="9536.6390074999999"/>
    <n v="10677.595902325"/>
    <n v="11959.6511804"/>
    <n v="14134.95398645"/>
    <n v="15631.701162000001"/>
    <n v="16667.233463649998"/>
    <n v="17458.182798374994"/>
    <n v="19401.908162725002"/>
  </r>
  <r>
    <x v="0"/>
    <x v="0"/>
    <x v="1"/>
    <s v="Residential"/>
    <s v="LPG"/>
    <s v="Final Energy Consumption"/>
    <s v="Emissions"/>
    <x v="0"/>
    <x v="8"/>
    <m/>
    <m/>
    <n v="11788.161802175"/>
    <n v="12202.115060024998"/>
    <n v="12881.625772125"/>
    <n v="13152.339174699997"/>
    <n v="13451.108099274998"/>
    <n v="14527.082137424997"/>
    <n v="15747.557037025001"/>
    <n v="16166.703551074999"/>
    <n v="15743.438247624998"/>
    <n v="16492.998225824998"/>
  </r>
  <r>
    <x v="0"/>
    <x v="0"/>
    <x v="1"/>
    <s v="Residential"/>
    <s v="LPG"/>
    <s v="Final Energy Consumption"/>
    <s v="Emissions"/>
    <x v="0"/>
    <x v="9"/>
    <m/>
    <m/>
    <n v="1665445.8575708254"/>
    <n v="1678447.8012398251"/>
    <n v="1743552.9829753749"/>
    <n v="1798717.9365732498"/>
    <n v="1878173.71181275"/>
    <n v="1962057.6706596252"/>
    <n v="2025901.129908975"/>
    <n v="1984383.0388304999"/>
    <n v="1965404.0154309003"/>
    <n v="2045722.57258765"/>
  </r>
  <r>
    <x v="0"/>
    <x v="0"/>
    <x v="1"/>
    <s v="Residential"/>
    <s v="LPG"/>
    <s v="Final Energy Consumption"/>
    <s v="Emissions"/>
    <x v="0"/>
    <x v="10"/>
    <m/>
    <m/>
    <n v="116518.98519524997"/>
    <n v="117734.56530164997"/>
    <n v="122436.03655497497"/>
    <n v="125999.82654489999"/>
    <n v="130069.69039762499"/>
    <n v="137033.28734369998"/>
    <n v="143825.65606667497"/>
    <n v="139917.44723632495"/>
    <n v="126732.69497982504"/>
    <n v="127118.95087127501"/>
  </r>
  <r>
    <x v="0"/>
    <x v="0"/>
    <x v="1"/>
    <s v="Residential"/>
    <s v="LPG"/>
    <s v="Final Energy Consumption"/>
    <s v="Emissions"/>
    <x v="0"/>
    <x v="11"/>
    <m/>
    <m/>
    <n v="1655217.3887908999"/>
    <n v="1668428.3759450996"/>
    <n v="1734883.5655222498"/>
    <n v="1767385.507218925"/>
    <n v="1814603.7267487259"/>
    <n v="1907878.8089674504"/>
    <n v="2012696.6417865993"/>
    <n v="2028605.6896913499"/>
    <n v="2069098.7394426251"/>
    <n v="2210364.2470494746"/>
  </r>
  <r>
    <x v="0"/>
    <x v="0"/>
    <x v="1"/>
    <s v="Residential"/>
    <s v="LPG"/>
    <s v="Final Energy Consumption"/>
    <s v="Emissions"/>
    <x v="0"/>
    <x v="12"/>
    <m/>
    <m/>
    <n v="1065638.8986938749"/>
    <n v="1091873.5576234749"/>
    <n v="1132260.9440111748"/>
    <n v="1165078.8834091004"/>
    <n v="1208994.721767525"/>
    <n v="1281878.9386730248"/>
    <n v="1363162.8669417002"/>
    <n v="1380268.0575499756"/>
    <n v="1448187.9244533253"/>
    <n v="1602537.8634408"/>
  </r>
  <r>
    <x v="0"/>
    <x v="0"/>
    <x v="1"/>
    <s v="Residential"/>
    <s v="LPG"/>
    <s v="Final Energy Consumption"/>
    <s v="Emissions"/>
    <x v="0"/>
    <x v="13"/>
    <m/>
    <m/>
    <n v="228502.787797625"/>
    <n v="234608.415542325"/>
    <n v="248713.32176625001"/>
    <n v="257326.78486844996"/>
    <n v="270101.25496199995"/>
    <n v="284615.65988350002"/>
    <n v="297607.89604342508"/>
    <n v="297260.95519064995"/>
    <n v="285896.91677304998"/>
    <n v="309078.679752975"/>
  </r>
  <r>
    <x v="0"/>
    <x v="0"/>
    <x v="1"/>
    <s v="Residential"/>
    <s v="LPG"/>
    <s v="Final Energy Consumption"/>
    <s v="Emissions"/>
    <x v="0"/>
    <x v="14"/>
    <m/>
    <m/>
    <n v="311414.32434420002"/>
    <n v="322892.75616812496"/>
    <n v="353100.957478775"/>
    <n v="359987.05104532494"/>
    <n v="385087.48342075013"/>
    <n v="406626.56574127491"/>
    <n v="433870.04453402502"/>
    <n v="411826.21651105006"/>
    <n v="422793.27675392502"/>
    <n v="461066.44078852498"/>
  </r>
  <r>
    <x v="0"/>
    <x v="0"/>
    <x v="1"/>
    <s v="Residential"/>
    <s v="LPG"/>
    <s v="Final Energy Consumption"/>
    <s v="Emissions"/>
    <x v="0"/>
    <x v="15"/>
    <m/>
    <m/>
    <n v="266068.15428929997"/>
    <n v="271260.38825352507"/>
    <n v="289187.82950365002"/>
    <n v="306029.48474449996"/>
    <n v="329127.85716222489"/>
    <n v="359398.58647137485"/>
    <n v="394221.44361022487"/>
    <n v="407820.18643245014"/>
    <n v="437949.30997125007"/>
    <n v="503687.87496225006"/>
  </r>
  <r>
    <x v="0"/>
    <x v="0"/>
    <x v="1"/>
    <s v="Residential"/>
    <s v="LPG"/>
    <s v="Final Energy Consumption"/>
    <s v="Emissions"/>
    <x v="0"/>
    <x v="16"/>
    <m/>
    <m/>
    <n v="1739899.0422363004"/>
    <n v="1747885.2853440002"/>
    <n v="1831972.258723475"/>
    <n v="1911666.2895142997"/>
    <n v="2046405.9931650495"/>
    <n v="2265940.8706632499"/>
    <n v="2408542.4255048749"/>
    <n v="2507251.4146404997"/>
    <n v="2657202.8820122499"/>
    <n v="2942611.0954691013"/>
  </r>
  <r>
    <x v="0"/>
    <x v="0"/>
    <x v="1"/>
    <s v="Residential"/>
    <s v="LPG"/>
    <s v="Final Energy Consumption"/>
    <s v="Emissions"/>
    <x v="0"/>
    <x v="17"/>
    <m/>
    <m/>
    <n v="1256058.4866948249"/>
    <n v="1243840.4560953253"/>
    <n v="1293227.516707225"/>
    <n v="1318313.77209015"/>
    <n v="1401759.5648683002"/>
    <n v="1544185.7503127002"/>
    <n v="1637557.9150837502"/>
    <n v="1685422.4711632004"/>
    <n v="1718136.560360275"/>
    <n v="1832668.0431306495"/>
  </r>
  <r>
    <x v="0"/>
    <x v="0"/>
    <x v="1"/>
    <s v="Residential"/>
    <s v="LPG"/>
    <s v="Final Energy Consumption"/>
    <s v="Emissions"/>
    <x v="0"/>
    <x v="18"/>
    <m/>
    <m/>
    <n v="596.53799809999987"/>
    <n v="674.10107022499994"/>
    <n v="648.30640544999972"/>
    <n v="719.72860134999985"/>
    <n v="577.08567207499993"/>
    <n v="456.81254464999995"/>
    <n v="380.14486152500001"/>
    <n v="527.67512242499981"/>
    <n v="677.6080104749999"/>
    <n v="724.1831616249998"/>
  </r>
  <r>
    <x v="0"/>
    <x v="0"/>
    <x v="1"/>
    <s v="Residential"/>
    <s v="LPG"/>
    <s v="Final Energy Consumption"/>
    <s v="Emissions"/>
    <x v="0"/>
    <x v="19"/>
    <m/>
    <m/>
    <n v="1142366.0654947748"/>
    <n v="1175310.7322825"/>
    <n v="1261867.039292475"/>
    <n v="1326414.5652972504"/>
    <n v="1414857.5390075499"/>
    <n v="1523738.5575697997"/>
    <n v="1667171.8840229751"/>
    <n v="1712345.1843082751"/>
    <n v="1795682.1873229246"/>
    <n v="1982272.9576515267"/>
  </r>
  <r>
    <x v="0"/>
    <x v="0"/>
    <x v="1"/>
    <s v="Residential"/>
    <s v="LPG"/>
    <s v="Final Energy Consumption"/>
    <s v="Emissions"/>
    <x v="0"/>
    <x v="20"/>
    <m/>
    <m/>
    <n v="4045416.114161124"/>
    <n v="4086343.8901950498"/>
    <n v="4270671.1693626745"/>
    <n v="4438666.7919406984"/>
    <n v="4641998.754864349"/>
    <n v="4963840.2124228496"/>
    <n v="5301002.9920080751"/>
    <n v="5409641.1437656498"/>
    <n v="5482206.8036496732"/>
    <n v="5821441.4089188511"/>
  </r>
  <r>
    <x v="0"/>
    <x v="0"/>
    <x v="1"/>
    <s v="Residential"/>
    <s v="LPG"/>
    <s v="Final Energy Consumption"/>
    <s v="Emissions"/>
    <x v="0"/>
    <x v="21"/>
    <m/>
    <m/>
    <n v="48351.528310250003"/>
    <n v="45901.736544674997"/>
    <n v="50414.273257424997"/>
    <n v="50390.64244939998"/>
    <n v="57267.147892074994"/>
    <n v="44879.724616924999"/>
    <n v="45304.810544674991"/>
    <n v="54342.896956975004"/>
    <n v="65291.094338250005"/>
    <n v="66661.591664799998"/>
  </r>
  <r>
    <x v="0"/>
    <x v="0"/>
    <x v="1"/>
    <s v="Residential"/>
    <s v="LPG"/>
    <s v="Final Energy Consumption"/>
    <s v="Emissions"/>
    <x v="0"/>
    <x v="22"/>
    <m/>
    <m/>
    <n v="35843.414059474999"/>
    <n v="37262.896625900001"/>
    <n v="38361.397158975"/>
    <n v="39054.517783875002"/>
    <n v="37218.20179164999"/>
    <n v="38153.450525299995"/>
    <n v="37106.270705075003"/>
    <n v="34811.605083750001"/>
    <n v="37386.639385700008"/>
    <n v="40514.82262712501"/>
  </r>
  <r>
    <x v="0"/>
    <x v="0"/>
    <x v="1"/>
    <s v="Residential"/>
    <s v="LPG"/>
    <s v="Final Energy Consumption"/>
    <s v="Emissions"/>
    <x v="0"/>
    <x v="23"/>
    <m/>
    <m/>
    <n v="50543.545044300001"/>
    <n v="52670.646075850011"/>
    <n v="52222.362111424998"/>
    <n v="52230.607151800003"/>
    <n v="53208.252554600011"/>
    <n v="55071.549602024999"/>
    <n v="58269.714955374999"/>
    <n v="58075.161848824988"/>
    <n v="55492.837588100003"/>
    <n v="60259.649853700001"/>
  </r>
  <r>
    <x v="0"/>
    <x v="0"/>
    <x v="1"/>
    <s v="Residential"/>
    <s v="LPG"/>
    <s v="Final Energy Consumption"/>
    <s v="Emissions"/>
    <x v="0"/>
    <x v="24"/>
    <m/>
    <m/>
    <n v="38397.630567174994"/>
    <n v="39956.405815699989"/>
    <n v="41757.652405424997"/>
    <n v="41862.659150400003"/>
    <n v="42501.287893075001"/>
    <n v="44073.031358950007"/>
    <n v="48188.992822025"/>
    <n v="45650.572468599996"/>
    <n v="45509.750163624994"/>
    <n v="48683.105780099999"/>
  </r>
  <r>
    <x v="0"/>
    <x v="0"/>
    <x v="1"/>
    <s v="Residential"/>
    <s v="LPG"/>
    <s v="Final Energy Consumption"/>
    <s v="Emissions"/>
    <x v="0"/>
    <x v="25"/>
    <m/>
    <m/>
    <n v="380729.39384892501"/>
    <n v="386533.94704237493"/>
    <n v="406193.1750805499"/>
    <n v="415266.87559032498"/>
    <n v="437060.47223409999"/>
    <n v="469286.11927009997"/>
    <n v="520458.97354990011"/>
    <n v="553236.73982802499"/>
    <n v="602538.85040854989"/>
    <n v="710743.70850587508"/>
  </r>
  <r>
    <x v="0"/>
    <x v="0"/>
    <x v="1"/>
    <s v="Residential"/>
    <s v="LPG"/>
    <s v="Final Energy Consumption"/>
    <s v="Emissions"/>
    <x v="0"/>
    <x v="26"/>
    <m/>
    <m/>
    <n v="65958.950070199993"/>
    <n v="67328.634085074998"/>
    <n v="76595.290924350018"/>
    <n v="78882.830741549973"/>
    <n v="80171.399974599975"/>
    <n v="84758.918054524984"/>
    <n v="88336.556727650008"/>
    <n v="88246.137361799993"/>
    <n v="84916.267748124985"/>
    <n v="89508.277696199977"/>
  </r>
  <r>
    <x v="0"/>
    <x v="0"/>
    <x v="1"/>
    <s v="Residential"/>
    <s v="LPG"/>
    <s v="Final Energy Consumption"/>
    <s v="Emissions"/>
    <x v="0"/>
    <x v="27"/>
    <m/>
    <m/>
    <n v="1473773.978514475"/>
    <n v="1514260.245694075"/>
    <n v="1582088.3576096501"/>
    <n v="1626465.7466128501"/>
    <n v="1668640.6950617246"/>
    <n v="1724592.1135877499"/>
    <n v="1806671.9158306494"/>
    <n v="1827544.470579575"/>
    <n v="1864360.8814806244"/>
    <n v="2036623.7041853992"/>
  </r>
  <r>
    <x v="0"/>
    <x v="0"/>
    <x v="1"/>
    <s v="Residential"/>
    <s v="LPG"/>
    <s v="Final Energy Consumption"/>
    <s v="Emissions"/>
    <x v="0"/>
    <x v="28"/>
    <m/>
    <m/>
    <n v="1227022.9390496004"/>
    <n v="1249696.5986183248"/>
    <n v="1313393.064840175"/>
    <n v="1372384.6349457745"/>
    <n v="1488975.63180135"/>
    <n v="1692985.6951994253"/>
    <n v="1911990.0547151254"/>
    <n v="2031589.8197658253"/>
    <n v="2225885.8228260502"/>
    <n v="2516054.7897495995"/>
  </r>
  <r>
    <x v="0"/>
    <x v="0"/>
    <x v="1"/>
    <s v="Residential"/>
    <s v="LPG"/>
    <s v="Final Energy Consumption"/>
    <s v="Emissions"/>
    <x v="0"/>
    <x v="29"/>
    <m/>
    <m/>
    <n v="19885.955456124997"/>
    <n v="18173.0240681"/>
    <n v="22164.7279227"/>
    <n v="24890.568116974995"/>
    <n v="26386.233364149997"/>
    <n v="28857.059309649998"/>
    <n v="30220.788987675001"/>
    <n v="28713.588145550002"/>
    <n v="28903.67923025"/>
    <n v="30821.729315025001"/>
  </r>
  <r>
    <x v="0"/>
    <x v="0"/>
    <x v="1"/>
    <s v="Residential"/>
    <s v="LPG"/>
    <s v="Final Energy Consumption"/>
    <s v="Emissions"/>
    <x v="0"/>
    <x v="30"/>
    <m/>
    <m/>
    <n v="2634345.9437768003"/>
    <n v="2652250.2914522989"/>
    <n v="2778385.6948149493"/>
    <n v="2902640.8558933493"/>
    <n v="3081877.79636495"/>
    <n v="3353147.7951270742"/>
    <n v="3490844.6627202509"/>
    <n v="3704719.152115575"/>
    <n v="4017420.8443792495"/>
    <n v="4308925.6496134754"/>
  </r>
  <r>
    <x v="0"/>
    <x v="0"/>
    <x v="1"/>
    <s v="Residential"/>
    <s v="LPG"/>
    <s v="Final Energy Consumption"/>
    <s v="Emissions"/>
    <x v="0"/>
    <x v="31"/>
    <m/>
    <m/>
    <n v="0"/>
    <n v="0"/>
    <n v="0"/>
    <n v="0"/>
    <n v="0"/>
    <n v="0"/>
    <n v="0"/>
    <n v="0"/>
    <n v="0"/>
    <n v="1301990.4948492746"/>
  </r>
  <r>
    <x v="0"/>
    <x v="0"/>
    <x v="1"/>
    <s v="Residential"/>
    <s v="LPG"/>
    <s v="Final Energy Consumption"/>
    <s v="Emissions"/>
    <x v="0"/>
    <x v="32"/>
    <m/>
    <m/>
    <n v="53373.929365900003"/>
    <n v="55688.808393899992"/>
    <n v="58872.677369550009"/>
    <n v="58347.800337749992"/>
    <n v="64635.751667575001"/>
    <n v="71822.434783000004"/>
    <n v="78369.974307074997"/>
    <n v="75813.728250975008"/>
    <n v="83473.825915424997"/>
    <n v="91784.19237954999"/>
  </r>
  <r>
    <x v="0"/>
    <x v="0"/>
    <x v="1"/>
    <s v="Residential"/>
    <s v="LPG"/>
    <s v="Final Energy Consumption"/>
    <s v="Emissions"/>
    <x v="0"/>
    <x v="33"/>
    <m/>
    <m/>
    <n v="3115036.2148917005"/>
    <n v="3224504.1833281741"/>
    <n v="3408706.9213474751"/>
    <n v="3542716.3382682498"/>
    <n v="3801374.1338083497"/>
    <n v="4144743.1380924233"/>
    <n v="4563176.8180363756"/>
    <n v="4696835.9363956256"/>
    <n v="5162805.005037901"/>
    <n v="5970940.9361544261"/>
  </r>
  <r>
    <x v="0"/>
    <x v="0"/>
    <x v="1"/>
    <s v="Residential"/>
    <s v="LPG"/>
    <s v="Final Energy Consumption"/>
    <s v="Emissions"/>
    <x v="0"/>
    <x v="34"/>
    <m/>
    <m/>
    <n v="371008.85686397494"/>
    <n v="384496.54160390003"/>
    <n v="403058.9703481"/>
    <n v="414103.66827884997"/>
    <n v="442952.87055002491"/>
    <n v="477247.70933399996"/>
    <n v="516416.22506072489"/>
    <n v="524735.68718477502"/>
    <n v="539820.71605440008"/>
    <n v="575881.20971535007"/>
  </r>
  <r>
    <x v="0"/>
    <x v="0"/>
    <x v="1"/>
    <s v="Residential"/>
    <s v="LPG"/>
    <s v="Final Energy Consumption"/>
    <s v="Emissions"/>
    <x v="0"/>
    <x v="35"/>
    <m/>
    <m/>
    <n v="1450800.4084001998"/>
    <n v="1525121.0083394998"/>
    <n v="1606396.6020288996"/>
    <n v="1693490.4259787255"/>
    <n v="1809255.4115586502"/>
    <n v="1970810.7472916497"/>
    <n v="2189653.6830938002"/>
    <n v="2314444.6673345244"/>
    <n v="2528063.306784675"/>
    <n v="2874066.3216595002"/>
  </r>
  <r>
    <x v="0"/>
    <x v="0"/>
    <x v="1"/>
    <s v="Residential"/>
    <s v="Kerosene"/>
    <s v="Final Energy Consumption"/>
    <s v="Emissions"/>
    <x v="0"/>
    <x v="1"/>
    <s v="Buildings"/>
    <m/>
    <n v="20256.255423000002"/>
    <n v="20302.00571655"/>
    <n v="18797.284781400002"/>
    <n v="18982.758093299999"/>
    <n v="18090.623432550001"/>
    <n v="17751.137516549999"/>
    <n v="17740.16248485"/>
    <n v="16395.327449100001"/>
    <n v="14519.337095100002"/>
    <n v="13847.947010250002"/>
  </r>
  <r>
    <x v="0"/>
    <x v="0"/>
    <x v="1"/>
    <s v="Residential"/>
    <s v="Kerosene"/>
    <s v="Final Energy Consumption"/>
    <s v="Emissions"/>
    <x v="0"/>
    <x v="0"/>
    <m/>
    <m/>
    <n v="1630733.9423257499"/>
    <n v="1654079.8974907503"/>
    <n v="1636866.6782423998"/>
    <n v="1628596.7162997001"/>
    <n v="1631370.22648065"/>
    <n v="1502935.8549043499"/>
    <n v="1340603.8224884998"/>
    <n v="1181732.0349128998"/>
    <n v="1142203.0018537499"/>
    <n v="809194.42516889994"/>
  </r>
  <r>
    <x v="0"/>
    <x v="0"/>
    <x v="1"/>
    <s v="Residential"/>
    <s v="Kerosene"/>
    <s v="Final Energy Consumption"/>
    <s v="Emissions"/>
    <x v="0"/>
    <x v="2"/>
    <m/>
    <m/>
    <n v="36332.897554199997"/>
    <n v="30451.359170849995"/>
    <n v="28644.667402950003"/>
    <n v="28927.727169599995"/>
    <n v="28617.536872650002"/>
    <n v="28473.861583200003"/>
    <n v="28289.222814600005"/>
    <n v="28132.478262150002"/>
    <n v="28066.470610950004"/>
    <n v="28004.305008150001"/>
  </r>
  <r>
    <x v="0"/>
    <x v="0"/>
    <x v="1"/>
    <s v="Residential"/>
    <s v="Kerosene"/>
    <s v="Final Energy Consumption"/>
    <s v="Emissions"/>
    <x v="0"/>
    <x v="3"/>
    <m/>
    <m/>
    <n v="829271.58445049985"/>
    <n v="816298.22307255014"/>
    <n v="824512.30210634985"/>
    <n v="816249.69359235"/>
    <n v="811495.43425409996"/>
    <n v="811415.64089235"/>
    <n v="804147.38284724997"/>
    <n v="803184.10730669997"/>
    <n v="803594.9388017999"/>
    <n v="803480.76383070007"/>
  </r>
  <r>
    <x v="0"/>
    <x v="0"/>
    <x v="1"/>
    <s v="Residential"/>
    <s v="Kerosene"/>
    <s v="Final Energy Consumption"/>
    <s v="Emissions"/>
    <x v="0"/>
    <x v="4"/>
    <m/>
    <m/>
    <n v="2038514.1817868999"/>
    <n v="2036259.5922044995"/>
    <n v="2073729.0590028004"/>
    <n v="2063023.8445993504"/>
    <n v="2026596.1555231505"/>
    <n v="2010329.1272968501"/>
    <n v="2001126.0121028998"/>
    <n v="1995598.6192546498"/>
    <n v="1978641.9669596998"/>
    <n v="1971631.1970148508"/>
  </r>
  <r>
    <x v="0"/>
    <x v="0"/>
    <x v="1"/>
    <s v="Residential"/>
    <s v="Kerosene"/>
    <s v="Final Energy Consumption"/>
    <s v="Emissions"/>
    <x v="0"/>
    <x v="5"/>
    <m/>
    <m/>
    <n v="36540.675216750002"/>
    <n v="33941.293282649996"/>
    <n v="28864.813627049996"/>
    <n v="26724.658826400006"/>
    <n v="22509.57744434999"/>
    <n v="21083.335071599991"/>
    <n v="18215.875785"/>
    <n v="10861.360604100006"/>
    <n v="8544.1645281000019"/>
    <n v="6464.2779252000018"/>
  </r>
  <r>
    <x v="0"/>
    <x v="0"/>
    <x v="1"/>
    <s v="Residential"/>
    <s v="Kerosene"/>
    <s v="Final Energy Consumption"/>
    <s v="Emissions"/>
    <x v="0"/>
    <x v="6"/>
    <m/>
    <m/>
    <n v="461628.01217444998"/>
    <n v="461168.90313674998"/>
    <n v="461054.51559329988"/>
    <n v="460054.96103835007"/>
    <n v="456577.04120084993"/>
    <n v="456537.36102884996"/>
    <n v="455321.18737620011"/>
    <n v="434637.5591800501"/>
    <n v="427169.8689054001"/>
    <n v="414559.43938634999"/>
  </r>
  <r>
    <x v="0"/>
    <x v="0"/>
    <x v="1"/>
    <s v="Residential"/>
    <s v="Kerosene"/>
    <s v="Final Energy Consumption"/>
    <s v="Emissions"/>
    <x v="0"/>
    <x v="7"/>
    <m/>
    <m/>
    <n v="10316.537671050002"/>
    <n v="8468.6226133500004"/>
    <n v="8373.9334409999992"/>
    <n v="8639.6567515499974"/>
    <n v="8654.4895777499969"/>
    <n v="7716.100748249999"/>
    <n v="6387.7125139499976"/>
    <n v="5688.01881435"/>
    <n v="5582.6144209500007"/>
    <n v="5146.6049119500012"/>
  </r>
  <r>
    <x v="0"/>
    <x v="0"/>
    <x v="1"/>
    <s v="Residential"/>
    <s v="Kerosene"/>
    <s v="Final Energy Consumption"/>
    <s v="Emissions"/>
    <x v="0"/>
    <x v="8"/>
    <m/>
    <m/>
    <n v="11586.625970100002"/>
    <n v="7639.8345129000008"/>
    <n v="6542.3864542500005"/>
    <n v="6512.7365479500004"/>
    <n v="6228.4170933000005"/>
    <n v="5561.357185949998"/>
    <n v="4804.7413348499986"/>
    <n v="2830.8732232500001"/>
    <n v="2103.0491160000001"/>
    <n v="2103.07273515"/>
  </r>
  <r>
    <x v="0"/>
    <x v="0"/>
    <x v="1"/>
    <s v="Residential"/>
    <s v="Kerosene"/>
    <s v="Final Energy Consumption"/>
    <s v="Emissions"/>
    <x v="0"/>
    <x v="9"/>
    <m/>
    <m/>
    <n v="506814.59534445009"/>
    <n v="504392.24681264994"/>
    <n v="515857.72228934994"/>
    <n v="461675.39218935004"/>
    <n v="419400.16055970016"/>
    <n v="352137.40347479994"/>
    <n v="193594.14252960001"/>
    <n v="132893.75369985003"/>
    <n v="51625.328794050009"/>
    <n v="6535.820330550001"/>
  </r>
  <r>
    <x v="0"/>
    <x v="0"/>
    <x v="1"/>
    <s v="Residential"/>
    <s v="Kerosene"/>
    <s v="Final Energy Consumption"/>
    <s v="Emissions"/>
    <x v="0"/>
    <x v="10"/>
    <m/>
    <m/>
    <n v="61550.733341099993"/>
    <n v="61356.560308949993"/>
    <n v="60447.569448149996"/>
    <n v="60360.713960549991"/>
    <n v="60423.210231450008"/>
    <n v="56769.304107299999"/>
    <n v="50236.782584699999"/>
    <n v="22152.015005550002"/>
    <n v="12983.816788350003"/>
    <n v="12851.801485950005"/>
  </r>
  <r>
    <x v="0"/>
    <x v="0"/>
    <x v="1"/>
    <s v="Residential"/>
    <s v="Kerosene"/>
    <s v="Final Energy Consumption"/>
    <s v="Emissions"/>
    <x v="0"/>
    <x v="11"/>
    <m/>
    <m/>
    <n v="2364625.7855915991"/>
    <n v="2359774.7349766498"/>
    <n v="2346493.3011521995"/>
    <n v="2342118.44409345"/>
    <n v="2339765.0792257502"/>
    <n v="2276277.4338697493"/>
    <n v="1801312.1836924497"/>
    <n v="1649990.3440179005"/>
    <n v="1649748.0509041506"/>
    <n v="1644781.8962982004"/>
  </r>
  <r>
    <x v="0"/>
    <x v="0"/>
    <x v="1"/>
    <s v="Residential"/>
    <s v="Kerosene"/>
    <s v="Final Energy Consumption"/>
    <s v="Emissions"/>
    <x v="0"/>
    <x v="12"/>
    <m/>
    <m/>
    <n v="460598.6817444"/>
    <n v="459860.59905299993"/>
    <n v="457891.88778914989"/>
    <n v="454199.70289590012"/>
    <n v="455075.54034315003"/>
    <n v="429990.67249770008"/>
    <n v="394245.41152245004"/>
    <n v="270804.44317814993"/>
    <n v="221516.85912059998"/>
    <n v="218352.88502489997"/>
  </r>
  <r>
    <x v="0"/>
    <x v="0"/>
    <x v="1"/>
    <s v="Residential"/>
    <s v="Kerosene"/>
    <s v="Final Energy Consumption"/>
    <s v="Emissions"/>
    <x v="0"/>
    <x v="13"/>
    <m/>
    <m/>
    <n v="156155.09719650002"/>
    <n v="154795.07504729994"/>
    <n v="150959.76597809998"/>
    <n v="146008.68826290002"/>
    <n v="141734.26770299999"/>
    <n v="108835.70478150001"/>
    <n v="84094.834109700008"/>
    <n v="65987.905590599999"/>
    <n v="60583.741720950013"/>
    <n v="60230.04494970003"/>
  </r>
  <r>
    <x v="0"/>
    <x v="0"/>
    <x v="1"/>
    <s v="Residential"/>
    <s v="Kerosene"/>
    <s v="Final Energy Consumption"/>
    <s v="Emissions"/>
    <x v="0"/>
    <x v="14"/>
    <m/>
    <m/>
    <n v="428316.57076484995"/>
    <n v="283113.01996020001"/>
    <n v="228123.91480755"/>
    <n v="225187.43249159996"/>
    <n v="223815.46692554999"/>
    <n v="221848.13344545002"/>
    <n v="224688.81648899996"/>
    <n v="227807.89845359998"/>
    <n v="229932.65356844992"/>
    <n v="216349.09932329998"/>
  </r>
  <r>
    <x v="0"/>
    <x v="0"/>
    <x v="1"/>
    <s v="Residential"/>
    <s v="Kerosene"/>
    <s v="Final Energy Consumption"/>
    <s v="Emissions"/>
    <x v="0"/>
    <x v="15"/>
    <m/>
    <m/>
    <n v="665757.18525870005"/>
    <n v="663683.99074829987"/>
    <n v="664075.84031984978"/>
    <n v="664117.0478635499"/>
    <n v="663243.30464759993"/>
    <n v="659557.85121209989"/>
    <n v="659409.38123520021"/>
    <n v="658459.11197324982"/>
    <n v="654917.80621020007"/>
    <n v="654798.81293250003"/>
  </r>
  <r>
    <x v="0"/>
    <x v="0"/>
    <x v="1"/>
    <s v="Residential"/>
    <s v="Kerosene"/>
    <s v="Final Energy Consumption"/>
    <s v="Emissions"/>
    <x v="0"/>
    <x v="16"/>
    <m/>
    <m/>
    <n v="1464423.9333016502"/>
    <n v="1459874.0268492003"/>
    <n v="1455504.5943218996"/>
    <n v="1453089.0402322502"/>
    <n v="1461617.0177695502"/>
    <n v="1400544.8005343999"/>
    <n v="1336471.7624187004"/>
    <n v="1291638.0257305498"/>
    <n v="1280639.5874528999"/>
    <n v="1247101.7328714"/>
  </r>
  <r>
    <x v="0"/>
    <x v="0"/>
    <x v="1"/>
    <s v="Residential"/>
    <s v="Kerosene"/>
    <s v="Final Energy Consumption"/>
    <s v="Emissions"/>
    <x v="0"/>
    <x v="17"/>
    <m/>
    <m/>
    <n v="687803.75650560029"/>
    <n v="681722.99846505013"/>
    <n v="681468.46275854995"/>
    <n v="681272.84895825002"/>
    <n v="681169.45219260012"/>
    <n v="584017.78662884992"/>
    <n v="500226.29326259997"/>
    <n v="350884.24223325"/>
    <n v="297618.95712420007"/>
    <n v="294536.15417399991"/>
  </r>
  <r>
    <x v="0"/>
    <x v="0"/>
    <x v="1"/>
    <s v="Residential"/>
    <s v="Kerosene"/>
    <s v="Final Energy Consumption"/>
    <s v="Emissions"/>
    <x v="0"/>
    <x v="18"/>
    <m/>
    <m/>
    <n v="1507.2009458999999"/>
    <n v="2448.3138507000003"/>
    <n v="1823.3590147500001"/>
    <n v="2058.63724095"/>
    <n v="2433.5912472"/>
    <n v="2499.7799785499997"/>
    <n v="2455.6672793999996"/>
    <n v="2440.9604219999997"/>
    <n v="2462.9734698000007"/>
    <n v="2470.3347715500004"/>
  </r>
  <r>
    <x v="0"/>
    <x v="0"/>
    <x v="1"/>
    <s v="Residential"/>
    <s v="Kerosene"/>
    <s v="Final Energy Consumption"/>
    <s v="Emissions"/>
    <x v="0"/>
    <x v="19"/>
    <m/>
    <m/>
    <n v="1546142.3974915498"/>
    <n v="1542506.05614195"/>
    <n v="1531593.0089646003"/>
    <n v="1533530.3933625"/>
    <n v="1564379.5698768003"/>
    <n v="1514911.3623061499"/>
    <n v="1523429.4985309499"/>
    <n v="1533200.67790155"/>
    <n v="1519153.9993632003"/>
    <n v="1457885.0818468502"/>
  </r>
  <r>
    <x v="0"/>
    <x v="0"/>
    <x v="1"/>
    <s v="Residential"/>
    <s v="Kerosene"/>
    <s v="Final Energy Consumption"/>
    <s v="Emissions"/>
    <x v="0"/>
    <x v="20"/>
    <m/>
    <m/>
    <n v="4037436.5508139515"/>
    <n v="4036591.1348319012"/>
    <n v="4020380.3201825996"/>
    <n v="4018425.4261214989"/>
    <n v="4019523.3229439999"/>
    <n v="3877296.2574223499"/>
    <n v="3268094.386771949"/>
    <n v="2507268.4851688491"/>
    <n v="1921015.3506917993"/>
    <n v="1725807.6501838497"/>
  </r>
  <r>
    <x v="0"/>
    <x v="0"/>
    <x v="1"/>
    <s v="Residential"/>
    <s v="Kerosene"/>
    <s v="Final Energy Consumption"/>
    <s v="Emissions"/>
    <x v="0"/>
    <x v="21"/>
    <m/>
    <m/>
    <n v="66687.544178849988"/>
    <n v="61716.453170550005"/>
    <n v="60846.20558880001"/>
    <n v="61578.910987050003"/>
    <n v="62036.476906949996"/>
    <n v="40583.848552050003"/>
    <n v="48642.608055450008"/>
    <n v="59284.074373049989"/>
    <n v="61168.961273549998"/>
    <n v="60951.735950999995"/>
  </r>
  <r>
    <x v="0"/>
    <x v="0"/>
    <x v="1"/>
    <s v="Residential"/>
    <s v="Kerosene"/>
    <s v="Final Energy Consumption"/>
    <s v="Emissions"/>
    <x v="0"/>
    <x v="22"/>
    <m/>
    <m/>
    <n v="64445.433380700008"/>
    <n v="64255.716494849992"/>
    <n v="65393.624157450009"/>
    <n v="64434.899239799997"/>
    <n v="63978.207228450003"/>
    <n v="63804.527745450003"/>
    <n v="63533.285426850001"/>
    <n v="63549.716482200005"/>
    <n v="63579.1774353"/>
    <n v="63559.093284749986"/>
  </r>
  <r>
    <x v="0"/>
    <x v="0"/>
    <x v="1"/>
    <s v="Residential"/>
    <s v="Kerosene"/>
    <s v="Final Energy Consumption"/>
    <s v="Emissions"/>
    <x v="0"/>
    <x v="23"/>
    <m/>
    <m/>
    <n v="20783.83637655"/>
    <n v="19778.778559649996"/>
    <n v="19548.869753549992"/>
    <n v="19517.070504599997"/>
    <n v="19372.726005899996"/>
    <n v="19230.334023600004"/>
    <n v="19157.413834499996"/>
    <n v="19099.924823399997"/>
    <n v="19085.273077349997"/>
    <n v="18401.813606850003"/>
  </r>
  <r>
    <x v="0"/>
    <x v="0"/>
    <x v="1"/>
    <s v="Residential"/>
    <s v="Kerosene"/>
    <s v="Final Energy Consumption"/>
    <s v="Emissions"/>
    <x v="0"/>
    <x v="24"/>
    <m/>
    <m/>
    <n v="42842.335294200013"/>
    <n v="42823.975341600009"/>
    <n v="42088.427772300012"/>
    <n v="41891.774729400007"/>
    <n v="41913.74841195"/>
    <n v="41887.680743400015"/>
    <n v="41900.781498599994"/>
    <n v="41886.066768150005"/>
    <n v="41856.873498750007"/>
    <n v="41871.170957549999"/>
  </r>
  <r>
    <x v="0"/>
    <x v="0"/>
    <x v="1"/>
    <s v="Residential"/>
    <s v="Kerosene"/>
    <s v="Final Energy Consumption"/>
    <s v="Emissions"/>
    <x v="0"/>
    <x v="25"/>
    <m/>
    <m/>
    <n v="985180.4756274001"/>
    <n v="991550.10374549998"/>
    <n v="984353.50620149984"/>
    <n v="1010009.57957055"/>
    <n v="992126.72592749994"/>
    <n v="981804.72435974982"/>
    <n v="979067.09166764992"/>
    <n v="975118.03277205001"/>
    <n v="974202.53089890012"/>
    <n v="971648.97011579981"/>
  </r>
  <r>
    <x v="0"/>
    <x v="0"/>
    <x v="1"/>
    <s v="Residential"/>
    <s v="Kerosene"/>
    <s v="Final Energy Consumption"/>
    <s v="Emissions"/>
    <x v="0"/>
    <x v="26"/>
    <m/>
    <m/>
    <n v="42565.24329944999"/>
    <n v="39680.691621299993"/>
    <n v="38642.480390850003"/>
    <n v="38906.644837499996"/>
    <n v="38686.309660200001"/>
    <n v="38495.285848050007"/>
    <n v="28408.153107900009"/>
    <n v="14468.737002749998"/>
    <n v="10851.739737"/>
    <n v="10513.828431"/>
  </r>
  <r>
    <x v="0"/>
    <x v="0"/>
    <x v="1"/>
    <s v="Residential"/>
    <s v="Kerosene"/>
    <s v="Final Energy Consumption"/>
    <s v="Emissions"/>
    <x v="0"/>
    <x v="27"/>
    <m/>
    <m/>
    <n v="749847.31128450006"/>
    <n v="744658.51469760004"/>
    <n v="740834.33024805016"/>
    <n v="737306.43228915008"/>
    <n v="728866.38097425015"/>
    <n v="703839.26982359996"/>
    <n v="673072.00452150009"/>
    <n v="338591.97053775005"/>
    <n v="215607.89890410009"/>
    <n v="215803.16629020002"/>
  </r>
  <r>
    <x v="0"/>
    <x v="0"/>
    <x v="1"/>
    <s v="Residential"/>
    <s v="Kerosene"/>
    <s v="Final Energy Consumption"/>
    <s v="Emissions"/>
    <x v="0"/>
    <x v="28"/>
    <m/>
    <m/>
    <n v="1248574.3947469499"/>
    <n v="1255551.3341959505"/>
    <n v="1260437.8056628504"/>
    <n v="1255895.0636859003"/>
    <n v="1253648.71718685"/>
    <n v="1252446.0064496999"/>
    <n v="1250529.2179506"/>
    <n v="1245465.3430480501"/>
    <n v="1230452.9561967"/>
    <n v="1220242.5629857499"/>
  </r>
  <r>
    <x v="0"/>
    <x v="0"/>
    <x v="1"/>
    <s v="Residential"/>
    <s v="Kerosene"/>
    <s v="Final Energy Consumption"/>
    <s v="Emissions"/>
    <x v="0"/>
    <x v="29"/>
    <m/>
    <m/>
    <n v="34522.631421600003"/>
    <n v="20372.044369350002"/>
    <n v="17141.369794050002"/>
    <n v="17497.727656200004"/>
    <n v="17494.129672350005"/>
    <n v="16481.663315400005"/>
    <n v="16658.066873700001"/>
    <n v="15869.549424000003"/>
    <n v="15549.769752150003"/>
    <n v="15555.233648850002"/>
  </r>
  <r>
    <x v="0"/>
    <x v="0"/>
    <x v="1"/>
    <s v="Residential"/>
    <s v="Kerosene"/>
    <s v="Final Energy Consumption"/>
    <s v="Emissions"/>
    <x v="0"/>
    <x v="30"/>
    <m/>
    <m/>
    <n v="1800998.7969371995"/>
    <n v="1811928.9365060998"/>
    <n v="1785056.7839609997"/>
    <n v="1775338.2516757499"/>
    <n v="1762352.3957674499"/>
    <n v="1612347.0402755998"/>
    <n v="1405331.5362038999"/>
    <n v="1224499.4896285504"/>
    <n v="936387.42145949998"/>
    <n v="854546.03533994977"/>
  </r>
  <r>
    <x v="0"/>
    <x v="0"/>
    <x v="1"/>
    <s v="Residential"/>
    <s v="Kerosene"/>
    <s v="Final Energy Consumption"/>
    <s v="Emissions"/>
    <x v="0"/>
    <x v="31"/>
    <m/>
    <m/>
    <n v="0"/>
    <n v="0"/>
    <n v="0"/>
    <n v="0"/>
    <n v="0"/>
    <n v="0"/>
    <n v="0"/>
    <n v="0"/>
    <n v="0"/>
    <n v="335302.81494704995"/>
  </r>
  <r>
    <x v="0"/>
    <x v="0"/>
    <x v="1"/>
    <s v="Residential"/>
    <s v="Kerosene"/>
    <s v="Final Energy Consumption"/>
    <s v="Emissions"/>
    <x v="0"/>
    <x v="32"/>
    <m/>
    <m/>
    <n v="96594.94645214999"/>
    <n v="96605.173544100006"/>
    <n v="96599.60729775003"/>
    <n v="96655.198903800003"/>
    <n v="96108.596661449992"/>
    <n v="96089.362800300005"/>
    <n v="95916.344653499997"/>
    <n v="95972.597595750005"/>
    <n v="96016.930740299984"/>
    <n v="96019.702053900008"/>
  </r>
  <r>
    <x v="0"/>
    <x v="0"/>
    <x v="1"/>
    <s v="Residential"/>
    <s v="Kerosene"/>
    <s v="Final Energy Consumption"/>
    <s v="Emissions"/>
    <x v="0"/>
    <x v="33"/>
    <m/>
    <m/>
    <n v="3925932.2599888504"/>
    <n v="3911491.0629150011"/>
    <n v="3909229.0333003504"/>
    <n v="3910517.4500597995"/>
    <n v="3907211.2808080502"/>
    <n v="3902851.09124145"/>
    <n v="3899701.044571199"/>
    <n v="3896392.6472462998"/>
    <n v="3893302.3963907999"/>
    <n v="3887369.3840065496"/>
  </r>
  <r>
    <x v="0"/>
    <x v="0"/>
    <x v="1"/>
    <s v="Residential"/>
    <s v="Kerosene"/>
    <s v="Final Energy Consumption"/>
    <s v="Emissions"/>
    <x v="0"/>
    <x v="34"/>
    <m/>
    <m/>
    <n v="281248.20146415004"/>
    <n v="291579.96561389999"/>
    <n v="284631.21168390004"/>
    <n v="280093.10693339998"/>
    <n v="283256.5771539"/>
    <n v="275942.37198900001"/>
    <n v="264953.91673875001"/>
    <n v="134284.2366795"/>
    <n v="88679.145790649985"/>
    <n v="87551.299885949978"/>
  </r>
  <r>
    <x v="0"/>
    <x v="0"/>
    <x v="1"/>
    <s v="Residential"/>
    <s v="Kerosene"/>
    <s v="Final Energy Consumption"/>
    <s v="Emissions"/>
    <x v="0"/>
    <x v="35"/>
    <m/>
    <m/>
    <n v="2374652.1777510005"/>
    <n v="2392615.1632969505"/>
    <n v="2377648.1488327496"/>
    <n v="2367995.7108022501"/>
    <n v="2372788.7212926005"/>
    <n v="2367154.7824587002"/>
    <n v="2364056.5798227009"/>
    <n v="2360236.3712634007"/>
    <n v="2357554.9836404999"/>
    <n v="2355428.9924568003"/>
  </r>
  <r>
    <x v="0"/>
    <x v="0"/>
    <x v="1"/>
    <s v="Residential"/>
    <s v="Coke"/>
    <s v="Final Energy Consumption"/>
    <s v="Emissions"/>
    <x v="0"/>
    <x v="1"/>
    <s v="Buildings"/>
    <m/>
    <n v="0"/>
    <n v="0"/>
    <n v="0"/>
    <n v="0"/>
    <n v="0"/>
    <n v="1266.0602678493196"/>
    <n v="2976.2451653126191"/>
    <n v="851.40835867650435"/>
    <n v="0"/>
    <n v="0"/>
  </r>
  <r>
    <x v="0"/>
    <x v="0"/>
    <x v="1"/>
    <s v="Residential"/>
    <s v="Coke"/>
    <s v="Final Energy Consumption"/>
    <s v="Emissions"/>
    <x v="0"/>
    <x v="0"/>
    <m/>
    <m/>
    <n v="34984.65217722056"/>
    <n v="6852.0681239665964"/>
    <n v="4066.0714543838408"/>
    <n v="3974.8530979904308"/>
    <n v="38796.780171496954"/>
    <n v="76074.539810264556"/>
    <n v="110097.76388920621"/>
    <n v="197303.0314183548"/>
    <n v="381290.11352198757"/>
    <n v="745334.58865027886"/>
  </r>
  <r>
    <x v="0"/>
    <x v="0"/>
    <x v="1"/>
    <s v="Residential"/>
    <s v="Coke"/>
    <s v="Final Energy Consumption"/>
    <s v="Emissions"/>
    <x v="0"/>
    <x v="2"/>
    <m/>
    <m/>
    <n v="1441.4363239042482"/>
    <n v="12380.390466061659"/>
    <n v="17515.960881556326"/>
    <n v="20722.707949349668"/>
    <n v="25468.913452731282"/>
    <n v="20063.503901742068"/>
    <n v="10986.063227301822"/>
    <n v="6035.1677182888106"/>
    <n v="3691.354234768542"/>
    <n v="2425.9087534452897"/>
  </r>
  <r>
    <x v="0"/>
    <x v="0"/>
    <x v="1"/>
    <s v="Residential"/>
    <s v="Coke"/>
    <s v="Final Energy Consumption"/>
    <s v="Emissions"/>
    <x v="0"/>
    <x v="3"/>
    <m/>
    <m/>
    <n v="18220.538466682545"/>
    <n v="5437.9815477565353"/>
    <n v="0"/>
    <n v="0"/>
    <n v="41508.065509055363"/>
    <n v="52473.405775135798"/>
    <n v="48572.032976482558"/>
    <n v="41648.565724998065"/>
    <n v="36502.460556117614"/>
    <n v="32612.500050906874"/>
  </r>
  <r>
    <x v="0"/>
    <x v="0"/>
    <x v="1"/>
    <s v="Residential"/>
    <s v="Coke"/>
    <s v="Final Energy Consumption"/>
    <s v="Emissions"/>
    <x v="0"/>
    <x v="4"/>
    <m/>
    <m/>
    <n v="391345.26018069213"/>
    <n v="385382.54607222736"/>
    <n v="526535.3285096084"/>
    <n v="657014.57223101705"/>
    <n v="537662.87786467758"/>
    <n v="458205.6039251028"/>
    <n v="419433.61496740388"/>
    <n v="384477.54051558452"/>
    <n v="352936.14592204313"/>
    <n v="323953.40665645147"/>
  </r>
  <r>
    <x v="0"/>
    <x v="0"/>
    <x v="1"/>
    <s v="Residential"/>
    <s v="Coke"/>
    <s v="Final Energy Consumption"/>
    <s v="Emissions"/>
    <x v="0"/>
    <x v="5"/>
    <m/>
    <m/>
    <n v="0"/>
    <n v="0"/>
    <n v="0"/>
    <n v="0"/>
    <n v="160.00761844044243"/>
    <n v="135.12758524829025"/>
    <n v="27.263904144936468"/>
    <n v="0"/>
    <n v="0"/>
    <n v="0"/>
  </r>
  <r>
    <x v="0"/>
    <x v="0"/>
    <x v="1"/>
    <s v="Residential"/>
    <s v="Coke"/>
    <s v="Final Energy Consumption"/>
    <s v="Emissions"/>
    <x v="0"/>
    <x v="6"/>
    <m/>
    <m/>
    <n v="36486.730885817145"/>
    <n v="21015.019125672585"/>
    <n v="16504.123800942565"/>
    <n v="16935.234155083112"/>
    <n v="34247.528476788277"/>
    <n v="111505.35353505323"/>
    <n v="209649.65463573427"/>
    <n v="346091.878933948"/>
    <n v="590516.3329577127"/>
    <n v="1049825.803045938"/>
  </r>
  <r>
    <x v="0"/>
    <x v="0"/>
    <x v="1"/>
    <s v="Residential"/>
    <s v="Coke"/>
    <s v="Final Energy Consumption"/>
    <s v="Emissions"/>
    <x v="0"/>
    <x v="7"/>
    <m/>
    <m/>
    <n v="0"/>
    <n v="0"/>
    <n v="0"/>
    <n v="0"/>
    <n v="0"/>
    <n v="0"/>
    <n v="0"/>
    <n v="0"/>
    <n v="0"/>
    <n v="0"/>
  </r>
  <r>
    <x v="0"/>
    <x v="0"/>
    <x v="1"/>
    <s v="Residential"/>
    <s v="Coke"/>
    <s v="Final Energy Consumption"/>
    <s v="Emissions"/>
    <x v="0"/>
    <x v="8"/>
    <m/>
    <m/>
    <n v="0"/>
    <n v="0"/>
    <n v="0"/>
    <n v="0"/>
    <n v="0"/>
    <n v="0"/>
    <n v="0"/>
    <n v="0"/>
    <n v="0"/>
    <n v="0"/>
  </r>
  <r>
    <x v="0"/>
    <x v="0"/>
    <x v="1"/>
    <s v="Residential"/>
    <s v="Coke"/>
    <s v="Final Energy Consumption"/>
    <s v="Emissions"/>
    <x v="0"/>
    <x v="9"/>
    <m/>
    <m/>
    <n v="18.318317253406992"/>
    <n v="60.035303271363027"/>
    <n v="17.976399173409121"/>
    <n v="0"/>
    <n v="0"/>
    <n v="0"/>
    <n v="0"/>
    <n v="0"/>
    <n v="0"/>
    <n v="0"/>
  </r>
  <r>
    <x v="0"/>
    <x v="0"/>
    <x v="1"/>
    <s v="Residential"/>
    <s v="Coke"/>
    <s v="Final Energy Consumption"/>
    <s v="Emissions"/>
    <x v="0"/>
    <x v="10"/>
    <m/>
    <m/>
    <n v="0"/>
    <n v="0"/>
    <n v="0"/>
    <n v="0"/>
    <n v="1369.9025502787031"/>
    <n v="1128.3585159892896"/>
    <n v="223.9081108543518"/>
    <n v="0"/>
    <n v="0"/>
    <n v="0"/>
  </r>
  <r>
    <x v="0"/>
    <x v="0"/>
    <x v="1"/>
    <s v="Residential"/>
    <s v="Coke"/>
    <s v="Final Energy Consumption"/>
    <s v="Emissions"/>
    <x v="0"/>
    <x v="11"/>
    <m/>
    <m/>
    <n v="18346.173939964076"/>
    <n v="24904.172833291334"/>
    <n v="63088.679495200828"/>
    <n v="153407.8970353083"/>
    <n v="173981.32391275518"/>
    <n v="126046.9991887823"/>
    <n v="61917.852022156017"/>
    <n v="41936.32365050973"/>
    <n v="46490.731421842138"/>
    <n v="60760.553958011529"/>
  </r>
  <r>
    <x v="0"/>
    <x v="0"/>
    <x v="1"/>
    <s v="Residential"/>
    <s v="Coke"/>
    <s v="Final Energy Consumption"/>
    <s v="Emissions"/>
    <x v="0"/>
    <x v="12"/>
    <m/>
    <m/>
    <n v="94.815477828179539"/>
    <n v="20.398480383104349"/>
    <n v="6.7994934610347846"/>
    <n v="0"/>
    <n v="0"/>
    <n v="5387.5203463974194"/>
    <n v="12777.756610309756"/>
    <n v="3660.6388316146504"/>
    <n v="0"/>
    <n v="0"/>
  </r>
  <r>
    <x v="0"/>
    <x v="0"/>
    <x v="1"/>
    <s v="Residential"/>
    <s v="Coke"/>
    <s v="Final Energy Consumption"/>
    <s v="Emissions"/>
    <x v="0"/>
    <x v="13"/>
    <m/>
    <m/>
    <n v="33349.910907727521"/>
    <n v="8786.0389095452974"/>
    <n v="793.07285366575866"/>
    <n v="665.32444876778857"/>
    <n v="11408.535834407905"/>
    <n v="11436.885034846329"/>
    <n v="6583.0145924158805"/>
    <n v="3741.5115412500049"/>
    <n v="2233.9870441748908"/>
    <n v="1333.4998081479366"/>
  </r>
  <r>
    <x v="0"/>
    <x v="0"/>
    <x v="1"/>
    <s v="Residential"/>
    <s v="Coke"/>
    <s v="Final Energy Consumption"/>
    <s v="Emissions"/>
    <x v="0"/>
    <x v="14"/>
    <m/>
    <m/>
    <n v="0"/>
    <n v="0"/>
    <n v="0"/>
    <n v="0"/>
    <n v="6661.0565360452701"/>
    <n v="7477.8495779622408"/>
    <n v="5604.0510408520222"/>
    <n v="4654.3993679725072"/>
    <n v="4366.760999229049"/>
    <n v="4335.4123064927608"/>
  </r>
  <r>
    <x v="0"/>
    <x v="0"/>
    <x v="1"/>
    <s v="Residential"/>
    <s v="Coke"/>
    <s v="Final Energy Consumption"/>
    <s v="Emissions"/>
    <x v="0"/>
    <x v="15"/>
    <m/>
    <m/>
    <n v="143888.80995047954"/>
    <n v="232976.85415929375"/>
    <n v="312130.91474821267"/>
    <n v="394133.58725293068"/>
    <n v="389356.81673516351"/>
    <n v="295527.2270965639"/>
    <n v="178503.2141477149"/>
    <n v="134933.33166390596"/>
    <n v="119648.77574734839"/>
    <n v="106867.76345673976"/>
  </r>
  <r>
    <x v="0"/>
    <x v="0"/>
    <x v="1"/>
    <s v="Residential"/>
    <s v="Coke"/>
    <s v="Final Energy Consumption"/>
    <s v="Emissions"/>
    <x v="0"/>
    <x v="16"/>
    <m/>
    <m/>
    <n v="68189.141441730753"/>
    <n v="22685.716199044651"/>
    <n v="0"/>
    <n v="0"/>
    <n v="0"/>
    <n v="3509.0321341931894"/>
    <n v="8374.4867911049223"/>
    <n v="2401.6031376801752"/>
    <n v="0"/>
    <n v="0"/>
  </r>
  <r>
    <x v="0"/>
    <x v="0"/>
    <x v="1"/>
    <s v="Residential"/>
    <s v="Coke"/>
    <s v="Final Energy Consumption"/>
    <s v="Emissions"/>
    <x v="0"/>
    <x v="17"/>
    <m/>
    <m/>
    <n v="7715.3879702597087"/>
    <n v="1903.8251261530702"/>
    <n v="6208.7362288450968"/>
    <n v="13223.88326231977"/>
    <n v="33303.066197594948"/>
    <n v="37876.0136055681"/>
    <n v="36315.551621553495"/>
    <n v="36568.846595465286"/>
    <n v="38413.688116915524"/>
    <n v="41540.57431779852"/>
  </r>
  <r>
    <x v="0"/>
    <x v="0"/>
    <x v="1"/>
    <s v="Residential"/>
    <s v="Coke"/>
    <s v="Final Energy Consumption"/>
    <s v="Emissions"/>
    <x v="0"/>
    <x v="18"/>
    <m/>
    <m/>
    <n v="0"/>
    <n v="0"/>
    <n v="0"/>
    <n v="0"/>
    <n v="12.469307072131183"/>
    <n v="10.845899581851132"/>
    <n v="2.2298212970469122"/>
    <n v="0"/>
    <n v="0"/>
    <n v="0"/>
  </r>
  <r>
    <x v="0"/>
    <x v="0"/>
    <x v="1"/>
    <s v="Residential"/>
    <s v="Coke"/>
    <s v="Final Energy Consumption"/>
    <s v="Emissions"/>
    <x v="0"/>
    <x v="19"/>
    <m/>
    <m/>
    <n v="47226.955619645938"/>
    <n v="84260.948658502748"/>
    <n v="87043.871737954556"/>
    <n v="75774.863078645372"/>
    <n v="37124.399092454754"/>
    <n v="62333.867490713281"/>
    <n v="113021.6421937766"/>
    <n v="117890.18624816155"/>
    <n v="109038.17138327932"/>
    <n v="102124.23739419936"/>
  </r>
  <r>
    <x v="0"/>
    <x v="0"/>
    <x v="1"/>
    <s v="Residential"/>
    <s v="Coke"/>
    <s v="Final Energy Consumption"/>
    <s v="Emissions"/>
    <x v="0"/>
    <x v="20"/>
    <m/>
    <m/>
    <n v="385616.39339926135"/>
    <n v="124614.59031583347"/>
    <n v="11130.336102858822"/>
    <n v="12393.3651212514"/>
    <n v="39128.153715002059"/>
    <n v="38346.140828910546"/>
    <n v="25086.709714191584"/>
    <n v="25134.22385326985"/>
    <n v="30362.881403961073"/>
    <n v="36659.17273726537"/>
  </r>
  <r>
    <x v="0"/>
    <x v="0"/>
    <x v="1"/>
    <s v="Residential"/>
    <s v="Coke"/>
    <s v="Final Energy Consumption"/>
    <s v="Emissions"/>
    <x v="0"/>
    <x v="21"/>
    <m/>
    <m/>
    <n v="18262.287250871686"/>
    <n v="7139.3117154299971"/>
    <n v="3142.6150167611781"/>
    <n v="2298.7166560245578"/>
    <n v="4195.4967595320486"/>
    <n v="5935.2177288269904"/>
    <n v="7348.7821238225415"/>
    <n v="9312.6995368474018"/>
    <n v="12119.46021563945"/>
    <n v="16218.560689956217"/>
  </r>
  <r>
    <x v="0"/>
    <x v="0"/>
    <x v="1"/>
    <s v="Residential"/>
    <s v="Coke"/>
    <s v="Final Energy Consumption"/>
    <s v="Emissions"/>
    <x v="0"/>
    <x v="22"/>
    <m/>
    <m/>
    <n v="0"/>
    <n v="0"/>
    <n v="0"/>
    <n v="0"/>
    <n v="6314.8440231381765"/>
    <n v="11600.091398223363"/>
    <n v="15905.496464146901"/>
    <n v="17104.428382419323"/>
    <n v="17255.223635590384"/>
    <n v="17400.999043019936"/>
  </r>
  <r>
    <x v="0"/>
    <x v="0"/>
    <x v="1"/>
    <s v="Residential"/>
    <s v="Coke"/>
    <s v="Final Energy Consumption"/>
    <s v="Emissions"/>
    <x v="0"/>
    <x v="23"/>
    <m/>
    <m/>
    <n v="9751.7443541710836"/>
    <n v="1942.4917467605517"/>
    <n v="0"/>
    <n v="0"/>
    <n v="1442.8949413214266"/>
    <n v="1400.8196481870966"/>
    <n v="683.82122637882617"/>
    <n v="514.36887728035231"/>
    <n v="529.54545726820095"/>
    <n v="544.72254341948076"/>
  </r>
  <r>
    <x v="0"/>
    <x v="0"/>
    <x v="1"/>
    <s v="Residential"/>
    <s v="Coke"/>
    <s v="Final Energy Consumption"/>
    <s v="Emissions"/>
    <x v="0"/>
    <x v="24"/>
    <m/>
    <m/>
    <n v="0"/>
    <n v="275.9826482277752"/>
    <n v="91.994216075925053"/>
    <n v="0"/>
    <n v="0"/>
    <n v="0"/>
    <n v="0"/>
    <n v="0"/>
    <n v="0"/>
    <n v="0"/>
  </r>
  <r>
    <x v="0"/>
    <x v="0"/>
    <x v="1"/>
    <s v="Residential"/>
    <s v="Coke"/>
    <s v="Final Energy Consumption"/>
    <s v="Emissions"/>
    <x v="0"/>
    <x v="25"/>
    <m/>
    <m/>
    <n v="59365.749768974725"/>
    <n v="75618.997146583424"/>
    <n v="95968.666120861948"/>
    <n v="115467.11460101866"/>
    <n v="136774.4672980039"/>
    <n v="118145.72150161944"/>
    <n v="85814.636905325402"/>
    <n v="94599.345260955874"/>
    <n v="135558.94774374546"/>
    <n v="205467.83213967862"/>
  </r>
  <r>
    <x v="0"/>
    <x v="0"/>
    <x v="1"/>
    <s v="Residential"/>
    <s v="Coke"/>
    <s v="Final Energy Consumption"/>
    <s v="Emissions"/>
    <x v="0"/>
    <x v="26"/>
    <m/>
    <m/>
    <n v="0"/>
    <n v="0"/>
    <n v="0"/>
    <n v="0"/>
    <n v="86.906494745779995"/>
    <n v="72.797246746249854"/>
    <n v="14.609471721441064"/>
    <n v="0"/>
    <n v="0"/>
    <n v="0"/>
  </r>
  <r>
    <x v="0"/>
    <x v="0"/>
    <x v="1"/>
    <s v="Residential"/>
    <s v="Coke"/>
    <s v="Final Energy Consumption"/>
    <s v="Emissions"/>
    <x v="0"/>
    <x v="27"/>
    <m/>
    <m/>
    <n v="4045.335845056029"/>
    <n v="8838.3067955838014"/>
    <n v="6319.8237638178916"/>
    <n v="5637.5834430626928"/>
    <n v="7709.1009374456544"/>
    <n v="5957.3226311567842"/>
    <n v="2772.5998525745263"/>
    <n v="493.7489641172088"/>
    <n v="0"/>
    <n v="0"/>
  </r>
  <r>
    <x v="0"/>
    <x v="0"/>
    <x v="1"/>
    <s v="Residential"/>
    <s v="Coke"/>
    <s v="Final Energy Consumption"/>
    <s v="Emissions"/>
    <x v="0"/>
    <x v="28"/>
    <m/>
    <m/>
    <n v="6801.6783988149455"/>
    <n v="8881.5286058059501"/>
    <n v="13880.310058431452"/>
    <n v="27967.00863132807"/>
    <n v="85252.381767513783"/>
    <n v="81633.269844888302"/>
    <n v="52839.261434265034"/>
    <n v="37380.350380310607"/>
    <n v="31101.83873050789"/>
    <n v="28711.58850890696"/>
  </r>
  <r>
    <x v="0"/>
    <x v="0"/>
    <x v="1"/>
    <s v="Residential"/>
    <s v="Coke"/>
    <s v="Final Energy Consumption"/>
    <s v="Emissions"/>
    <x v="0"/>
    <x v="29"/>
    <m/>
    <m/>
    <n v="0"/>
    <n v="0"/>
    <n v="0"/>
    <n v="0"/>
    <n v="0"/>
    <n v="94.01244446424775"/>
    <n v="217.10924200185062"/>
    <n v="61.923920171256"/>
    <n v="0"/>
    <n v="0"/>
  </r>
  <r>
    <x v="0"/>
    <x v="0"/>
    <x v="1"/>
    <s v="Residential"/>
    <s v="Coke"/>
    <s v="Final Energy Consumption"/>
    <s v="Emissions"/>
    <x v="0"/>
    <x v="30"/>
    <m/>
    <m/>
    <n v="399.9367105721123"/>
    <n v="249.6318795516386"/>
    <n v="83.210626517212859"/>
    <n v="0"/>
    <n v="5506.0259398140288"/>
    <n v="6067.7992662791803"/>
    <n v="4304.3416478644676"/>
    <n v="3155.9724137520434"/>
    <n v="2450.9871113042013"/>
    <n v="1977.9655735908439"/>
  </r>
  <r>
    <x v="0"/>
    <x v="0"/>
    <x v="1"/>
    <s v="Residential"/>
    <s v="Coke"/>
    <s v="Final Energy Consumption"/>
    <s v="Emissions"/>
    <x v="0"/>
    <x v="31"/>
    <m/>
    <m/>
    <n v="0"/>
    <n v="0"/>
    <n v="0"/>
    <n v="0"/>
    <n v="0"/>
    <n v="0"/>
    <n v="0"/>
    <n v="0"/>
    <n v="0"/>
    <n v="0"/>
  </r>
  <r>
    <x v="0"/>
    <x v="0"/>
    <x v="1"/>
    <s v="Residential"/>
    <s v="Coke"/>
    <s v="Final Energy Consumption"/>
    <s v="Emissions"/>
    <x v="0"/>
    <x v="32"/>
    <m/>
    <m/>
    <n v="2529.8415260989773"/>
    <n v="600.95861798247893"/>
    <n v="0"/>
    <n v="0"/>
    <n v="15151.789635604093"/>
    <n v="14752.540623288758"/>
    <n v="7429.7555518126464"/>
    <n v="3664.080232478811"/>
    <n v="1976.5947534391034"/>
    <n v="1064.7704463387201"/>
  </r>
  <r>
    <x v="0"/>
    <x v="0"/>
    <x v="1"/>
    <s v="Residential"/>
    <s v="Coke"/>
    <s v="Final Energy Consumption"/>
    <s v="Emissions"/>
    <x v="0"/>
    <x v="33"/>
    <m/>
    <m/>
    <n v="158340.06670921619"/>
    <n v="97528.038890827316"/>
    <n v="92018.625776320492"/>
    <n v="127016.7176482762"/>
    <n v="199218.3104800522"/>
    <n v="191567.69158360013"/>
    <n v="152540.90287709713"/>
    <n v="131136.7995869072"/>
    <n v="119223.66964676234"/>
    <n v="110112.52508445061"/>
  </r>
  <r>
    <x v="0"/>
    <x v="0"/>
    <x v="1"/>
    <s v="Residential"/>
    <s v="Coke"/>
    <s v="Final Energy Consumption"/>
    <s v="Emissions"/>
    <x v="0"/>
    <x v="34"/>
    <m/>
    <m/>
    <n v="5791.723201374718"/>
    <n v="3162.4879812920876"/>
    <n v="567.51121032622905"/>
    <n v="0"/>
    <n v="6076.2449410858908"/>
    <n v="5368.5237657400367"/>
    <n v="1686.8536716699466"/>
    <n v="365.93124529567524"/>
    <n v="111.88117925293254"/>
    <n v="34.181566620912115"/>
  </r>
  <r>
    <x v="0"/>
    <x v="0"/>
    <x v="1"/>
    <s v="Residential"/>
    <s v="Coke"/>
    <s v="Final Energy Consumption"/>
    <s v="Emissions"/>
    <x v="0"/>
    <x v="35"/>
    <m/>
    <m/>
    <n v="1093480.9733810304"/>
    <n v="855588.36635553581"/>
    <n v="926939.58659208019"/>
    <n v="1154848.6713113964"/>
    <n v="1292864.5878367042"/>
    <n v="1339686.4389517682"/>
    <n v="1367645.7786884874"/>
    <n v="1397907.9319443332"/>
    <n v="1430991.052950578"/>
    <n v="1466859.1126917985"/>
  </r>
  <r>
    <x v="0"/>
    <x v="0"/>
    <x v="1"/>
    <s v="Residential"/>
    <s v="Coal"/>
    <s v="Final Energy Consumption"/>
    <s v="Emissions"/>
    <x v="0"/>
    <x v="1"/>
    <s v="Buildings"/>
    <m/>
    <n v="0"/>
    <n v="0"/>
    <n v="0"/>
    <n v="0"/>
    <n v="2.6380353503390905"/>
    <n v="2.2290861189058511"/>
    <n v="0.44991366737538463"/>
    <n v="0"/>
    <n v="0"/>
    <n v="0"/>
  </r>
  <r>
    <x v="0"/>
    <x v="0"/>
    <x v="1"/>
    <s v="Residential"/>
    <s v="Coal"/>
    <s v="Final Energy Consumption"/>
    <s v="Emissions"/>
    <x v="0"/>
    <x v="0"/>
    <m/>
    <m/>
    <n v="42848.980538779215"/>
    <n v="96717.839715238602"/>
    <n v="139424.86835976091"/>
    <n v="182358.27456276107"/>
    <n v="88987.547167566401"/>
    <n v="49609.684079072351"/>
    <n v="44364.769385971587"/>
    <n v="61571.307122839586"/>
    <n v="102660.84932999905"/>
    <n v="175413.35629999268"/>
  </r>
  <r>
    <x v="0"/>
    <x v="0"/>
    <x v="1"/>
    <s v="Residential"/>
    <s v="Coal"/>
    <s v="Final Energy Consumption"/>
    <s v="Emissions"/>
    <x v="0"/>
    <x v="2"/>
    <m/>
    <m/>
    <n v="676.36880792724276"/>
    <n v="165.7800377229095"/>
    <n v="0"/>
    <n v="0"/>
    <n v="429.24721067965049"/>
    <n v="422.64981362211216"/>
    <n v="218.62274176796473"/>
    <n v="109.95693213940747"/>
    <n v="59.877144321212278"/>
    <n v="32.736105536646349"/>
  </r>
  <r>
    <x v="0"/>
    <x v="0"/>
    <x v="1"/>
    <s v="Residential"/>
    <s v="Coal"/>
    <s v="Final Energy Consumption"/>
    <s v="Emissions"/>
    <x v="0"/>
    <x v="3"/>
    <m/>
    <m/>
    <n v="3951.5891583114153"/>
    <n v="3476.9460515167148"/>
    <n v="3785.9839835283537"/>
    <n v="3985.0726832055925"/>
    <n v="3669.6412082418015"/>
    <n v="3246.9295802095503"/>
    <n v="2852.1125705081286"/>
    <n v="935.12400854967188"/>
    <n v="193.6717529162635"/>
    <n v="87.507008342679342"/>
  </r>
  <r>
    <x v="0"/>
    <x v="0"/>
    <x v="1"/>
    <s v="Residential"/>
    <s v="Coal"/>
    <s v="Final Energy Consumption"/>
    <s v="Emissions"/>
    <x v="0"/>
    <x v="4"/>
    <m/>
    <m/>
    <n v="950321.12049826665"/>
    <n v="313165.41245445958"/>
    <n v="190687.37599368914"/>
    <n v="159565.67449238861"/>
    <n v="245859.76108874954"/>
    <n v="242183.96034039784"/>
    <n v="194408.59771538471"/>
    <n v="157059.75861435579"/>
    <n v="128173.85734672776"/>
    <n v="104807.59613685304"/>
  </r>
  <r>
    <x v="0"/>
    <x v="0"/>
    <x v="1"/>
    <s v="Residential"/>
    <s v="Coal"/>
    <s v="Final Energy Consumption"/>
    <s v="Emissions"/>
    <x v="0"/>
    <x v="5"/>
    <m/>
    <m/>
    <n v="0"/>
    <n v="0"/>
    <n v="0"/>
    <n v="0"/>
    <n v="200.00952305055313"/>
    <n v="260.92515804952336"/>
    <n v="252.80305269275567"/>
    <n v="245.38017236079497"/>
    <n v="238.39290159012137"/>
    <n v="230.56039327931677"/>
  </r>
  <r>
    <x v="0"/>
    <x v="0"/>
    <x v="1"/>
    <s v="Residential"/>
    <s v="Coal"/>
    <s v="Final Energy Consumption"/>
    <s v="Emissions"/>
    <x v="0"/>
    <x v="6"/>
    <m/>
    <m/>
    <n v="170722.86733174487"/>
    <n v="141241.3083508545"/>
    <n v="101732.71184829486"/>
    <n v="77990.608375442229"/>
    <n v="68872.573636826724"/>
    <n v="138559.53158566711"/>
    <n v="236873.2081690882"/>
    <n v="418000.72385101166"/>
    <n v="793263.33433702402"/>
    <n v="1520430.3643020722"/>
  </r>
  <r>
    <x v="0"/>
    <x v="0"/>
    <x v="1"/>
    <s v="Residential"/>
    <s v="Coal"/>
    <s v="Final Energy Consumption"/>
    <s v="Emissions"/>
    <x v="0"/>
    <x v="7"/>
    <m/>
    <m/>
    <n v="547.83287945149868"/>
    <n v="136.49167933399039"/>
    <n v="0"/>
    <n v="0"/>
    <n v="0"/>
    <n v="16.452561785259409"/>
    <n v="41.299547074928931"/>
    <n v="11.9384532710586"/>
    <n v="0"/>
    <n v="0"/>
  </r>
  <r>
    <x v="0"/>
    <x v="0"/>
    <x v="1"/>
    <s v="Residential"/>
    <s v="Coal"/>
    <s v="Final Energy Consumption"/>
    <s v="Emissions"/>
    <x v="0"/>
    <x v="8"/>
    <m/>
    <m/>
    <n v="0"/>
    <n v="0"/>
    <n v="0"/>
    <n v="0"/>
    <n v="0"/>
    <n v="0"/>
    <n v="0"/>
    <n v="0"/>
    <n v="0"/>
    <n v="0"/>
  </r>
  <r>
    <x v="0"/>
    <x v="0"/>
    <x v="1"/>
    <s v="Residential"/>
    <s v="Coal"/>
    <s v="Final Energy Consumption"/>
    <s v="Emissions"/>
    <x v="0"/>
    <x v="9"/>
    <m/>
    <m/>
    <n v="0"/>
    <n v="852.91217080581009"/>
    <n v="284.30405693527001"/>
    <n v="0"/>
    <n v="0"/>
    <n v="1143.6750894865393"/>
    <n v="2710.4391222124245"/>
    <n v="776.40469746119277"/>
    <n v="0"/>
    <n v="0"/>
  </r>
  <r>
    <x v="0"/>
    <x v="0"/>
    <x v="1"/>
    <s v="Residential"/>
    <s v="Coal"/>
    <s v="Final Energy Consumption"/>
    <s v="Emissions"/>
    <x v="0"/>
    <x v="10"/>
    <m/>
    <m/>
    <n v="0"/>
    <n v="0"/>
    <n v="0"/>
    <n v="0"/>
    <n v="360.6919718846853"/>
    <n v="307.25737046282211"/>
    <n v="62.342237722642345"/>
    <n v="0"/>
    <n v="0"/>
    <n v="0"/>
  </r>
  <r>
    <x v="0"/>
    <x v="0"/>
    <x v="1"/>
    <s v="Residential"/>
    <s v="Coal"/>
    <s v="Final Energy Consumption"/>
    <s v="Emissions"/>
    <x v="0"/>
    <x v="11"/>
    <m/>
    <m/>
    <n v="45666.470626879563"/>
    <n v="19629.476964327328"/>
    <n v="9749.2958802066241"/>
    <n v="10997.604481707382"/>
    <n v="63000.813212653004"/>
    <n v="153864.10360243599"/>
    <n v="255679.34198047582"/>
    <n v="448737.40386123164"/>
    <n v="813561.84714716696"/>
    <n v="1487675.5657171241"/>
  </r>
  <r>
    <x v="0"/>
    <x v="0"/>
    <x v="1"/>
    <s v="Residential"/>
    <s v="Coal"/>
    <s v="Final Energy Consumption"/>
    <s v="Emissions"/>
    <x v="0"/>
    <x v="12"/>
    <m/>
    <m/>
    <n v="6762.3258651133146"/>
    <n v="9117.6352276463622"/>
    <n v="11264.302271759787"/>
    <n v="11065.808630917229"/>
    <n v="4604.0796488969609"/>
    <n v="2077.0334305502147"/>
    <n v="1519.7472946080163"/>
    <n v="1472.4031029848059"/>
    <n v="1807.0978637726216"/>
    <n v="2417.3746086309279"/>
  </r>
  <r>
    <x v="0"/>
    <x v="0"/>
    <x v="1"/>
    <s v="Residential"/>
    <s v="Coal"/>
    <s v="Final Energy Consumption"/>
    <s v="Emissions"/>
    <x v="0"/>
    <x v="13"/>
    <m/>
    <m/>
    <n v="6232.2588154819232"/>
    <n v="1257.1399109605925"/>
    <n v="0"/>
    <n v="0"/>
    <n v="4807.1511958255642"/>
    <n v="4335.1701236118988"/>
    <n v="1497.6955125131885"/>
    <n v="926.76029856005448"/>
    <n v="1275.6432612335968"/>
    <n v="1818.8907905666149"/>
  </r>
  <r>
    <x v="0"/>
    <x v="0"/>
    <x v="1"/>
    <s v="Residential"/>
    <s v="Coal"/>
    <s v="Final Energy Consumption"/>
    <s v="Emissions"/>
    <x v="0"/>
    <x v="14"/>
    <m/>
    <m/>
    <n v="26126.035449528263"/>
    <n v="5399.7580249498806"/>
    <n v="16.429920950452502"/>
    <n v="13.227573425532698"/>
    <n v="1976.933125254895"/>
    <n v="3297.1059638206889"/>
    <n v="4201.1671051377298"/>
    <n v="5479.9353313954916"/>
    <n v="7259.8672184551651"/>
    <n v="9691.2605864631641"/>
  </r>
  <r>
    <x v="0"/>
    <x v="0"/>
    <x v="1"/>
    <s v="Residential"/>
    <s v="Coal"/>
    <s v="Final Energy Consumption"/>
    <s v="Emissions"/>
    <x v="0"/>
    <x v="15"/>
    <m/>
    <m/>
    <n v="3072673.6910878797"/>
    <n v="2999874.1779443184"/>
    <n v="3092067.0856232187"/>
    <n v="3247386.4931529849"/>
    <n v="3601425.7636813875"/>
    <n v="3592855.8683344582"/>
    <n v="3435881.0522735012"/>
    <n v="3288957.9201477855"/>
    <n v="3149865.0648746332"/>
    <n v="3016040.0656368122"/>
  </r>
  <r>
    <x v="0"/>
    <x v="0"/>
    <x v="1"/>
    <s v="Residential"/>
    <s v="Coal"/>
    <s v="Final Energy Consumption"/>
    <s v="Emissions"/>
    <x v="0"/>
    <x v="16"/>
    <m/>
    <m/>
    <n v="1386.9767733816202"/>
    <n v="4848.0002722227173"/>
    <n v="7120.6330687826785"/>
    <n v="10710.48183878242"/>
    <n v="8413.8889193264986"/>
    <n v="5243.5469570921214"/>
    <n v="2385.808466506468"/>
    <n v="557.58728703503846"/>
    <n v="89.75894537795763"/>
    <n v="26.625869679574883"/>
  </r>
  <r>
    <x v="0"/>
    <x v="0"/>
    <x v="1"/>
    <s v="Residential"/>
    <s v="Coal"/>
    <s v="Final Energy Consumption"/>
    <s v="Emissions"/>
    <x v="0"/>
    <x v="17"/>
    <m/>
    <m/>
    <n v="3026.7423424446119"/>
    <n v="1395.1567186498619"/>
    <n v="1090.0074880113564"/>
    <n v="683.38632007114097"/>
    <n v="1192.3498194584629"/>
    <n v="1388.5311131245401"/>
    <n v="1382.6324707566832"/>
    <n v="1376.4685092286581"/>
    <n v="1368.6815414836817"/>
    <n v="1358.6540594760115"/>
  </r>
  <r>
    <x v="0"/>
    <x v="0"/>
    <x v="1"/>
    <s v="Residential"/>
    <s v="Coal"/>
    <s v="Final Energy Consumption"/>
    <s v="Emissions"/>
    <x v="0"/>
    <x v="18"/>
    <m/>
    <m/>
    <n v="0"/>
    <n v="0"/>
    <n v="0"/>
    <n v="0"/>
    <n v="1.1579339302522589"/>
    <n v="0.89467807102531338"/>
    <n v="0.16956669809152014"/>
    <n v="0"/>
    <n v="0"/>
    <n v="0"/>
  </r>
  <r>
    <x v="0"/>
    <x v="0"/>
    <x v="1"/>
    <s v="Residential"/>
    <s v="Coal"/>
    <s v="Final Energy Consumption"/>
    <s v="Emissions"/>
    <x v="0"/>
    <x v="19"/>
    <m/>
    <m/>
    <n v="92312.401411866027"/>
    <n v="74106.459300790273"/>
    <n v="75419.304939295675"/>
    <n v="75349.586310241633"/>
    <n v="69096.190861699492"/>
    <n v="57015.573333117281"/>
    <n v="43290.504111481132"/>
    <n v="33130.756744186197"/>
    <n v="25740.370919822388"/>
    <n v="20041.42833439141"/>
  </r>
  <r>
    <x v="0"/>
    <x v="0"/>
    <x v="1"/>
    <s v="Residential"/>
    <s v="Coal"/>
    <s v="Final Energy Consumption"/>
    <s v="Emissions"/>
    <x v="0"/>
    <x v="20"/>
    <m/>
    <m/>
    <n v="164896.83735285571"/>
    <n v="114738.09000554339"/>
    <n v="61816.425508470253"/>
    <n v="36848.868540459065"/>
    <n v="23744.56485564393"/>
    <n v="37893.408751995674"/>
    <n v="60843.329375789042"/>
    <n v="109643.51006794813"/>
    <n v="207499.1368070491"/>
    <n v="398450.91577376006"/>
  </r>
  <r>
    <x v="0"/>
    <x v="0"/>
    <x v="1"/>
    <s v="Residential"/>
    <s v="Coal"/>
    <s v="Final Energy Consumption"/>
    <s v="Emissions"/>
    <x v="0"/>
    <x v="21"/>
    <m/>
    <m/>
    <n v="588.89687162459347"/>
    <n v="275.02815651563384"/>
    <n v="159.08268799445972"/>
    <n v="136.28037215765616"/>
    <n v="546.83686753494192"/>
    <n v="474.11865911155746"/>
    <n v="184.65338187682664"/>
    <n v="73.646929004113531"/>
    <n v="40.221441955874013"/>
    <n v="21.966490997250258"/>
  </r>
  <r>
    <x v="0"/>
    <x v="0"/>
    <x v="1"/>
    <s v="Residential"/>
    <s v="Coal"/>
    <s v="Final Energy Consumption"/>
    <s v="Emissions"/>
    <x v="0"/>
    <x v="22"/>
    <m/>
    <m/>
    <n v="3613.6626690126495"/>
    <n v="750.41060801433673"/>
    <n v="10.218667638085057"/>
    <n v="0"/>
    <n v="129.05357623599068"/>
    <n v="144.40825755841672"/>
    <n v="106.52712710253336"/>
    <n v="79.42995833446264"/>
    <n v="60.270105263455818"/>
    <n v="45.731920863533126"/>
  </r>
  <r>
    <x v="0"/>
    <x v="0"/>
    <x v="1"/>
    <s v="Residential"/>
    <s v="Coal"/>
    <s v="Final Energy Consumption"/>
    <s v="Emissions"/>
    <x v="0"/>
    <x v="23"/>
    <m/>
    <m/>
    <n v="144.12290729336345"/>
    <n v="34.567135904574052"/>
    <n v="0"/>
    <n v="0"/>
    <n v="55.264873199527493"/>
    <n v="63.13915245145671"/>
    <n v="48.579597095797602"/>
    <n v="26.060934390123588"/>
    <n v="14.559010739907476"/>
    <n v="9.4338552052952274"/>
  </r>
  <r>
    <x v="0"/>
    <x v="0"/>
    <x v="1"/>
    <s v="Residential"/>
    <s v="Coal"/>
    <s v="Final Energy Consumption"/>
    <s v="Emissions"/>
    <x v="0"/>
    <x v="24"/>
    <m/>
    <m/>
    <n v="682.51497591426346"/>
    <n v="202.6819943814485"/>
    <n v="107.09837299353129"/>
    <n v="192.64957500599508"/>
    <n v="223.14214955278518"/>
    <n v="209.06548015110982"/>
    <n v="191.16954329846223"/>
    <n v="227.60769695497203"/>
    <n v="293.4957638344319"/>
    <n v="378.45708981340317"/>
  </r>
  <r>
    <x v="0"/>
    <x v="0"/>
    <x v="1"/>
    <s v="Residential"/>
    <s v="Coal"/>
    <s v="Final Energy Consumption"/>
    <s v="Emissions"/>
    <x v="0"/>
    <x v="25"/>
    <m/>
    <m/>
    <n v="457221.72810589528"/>
    <n v="467907.86414710979"/>
    <n v="434681.89850721078"/>
    <n v="422487.88944088307"/>
    <n v="413719.91368501046"/>
    <n v="391714.55963955034"/>
    <n v="362924.5265182046"/>
    <n v="371481.17414901924"/>
    <n v="415495.84695459279"/>
    <n v="491015.29312033142"/>
  </r>
  <r>
    <x v="0"/>
    <x v="0"/>
    <x v="1"/>
    <s v="Residential"/>
    <s v="Coal"/>
    <s v="Final Energy Consumption"/>
    <s v="Emissions"/>
    <x v="0"/>
    <x v="26"/>
    <m/>
    <m/>
    <n v="0"/>
    <n v="0"/>
    <n v="0"/>
    <n v="0"/>
    <n v="0"/>
    <n v="11.953204135724508"/>
    <n v="28.084245821563446"/>
    <n v="8.0332814809962017"/>
    <n v="0"/>
    <n v="0"/>
  </r>
  <r>
    <x v="0"/>
    <x v="0"/>
    <x v="1"/>
    <s v="Residential"/>
    <s v="Coal"/>
    <s v="Final Energy Consumption"/>
    <s v="Emissions"/>
    <x v="0"/>
    <x v="27"/>
    <m/>
    <m/>
    <n v="3956.3804729677572"/>
    <n v="3809.2647052278458"/>
    <n v="3481.1937446751849"/>
    <n v="2443.1163563206878"/>
    <n v="1795.502312307478"/>
    <n v="3499.734641308482"/>
    <n v="6036.8099453111336"/>
    <n v="6905.8213016116351"/>
    <n v="7245.7473967704827"/>
    <n v="7639.557079504877"/>
  </r>
  <r>
    <x v="0"/>
    <x v="0"/>
    <x v="1"/>
    <s v="Residential"/>
    <s v="Coal"/>
    <s v="Final Energy Consumption"/>
    <s v="Emissions"/>
    <x v="0"/>
    <x v="28"/>
    <m/>
    <m/>
    <n v="14815.327989231562"/>
    <n v="9917.1635100194326"/>
    <n v="7316.0432755333213"/>
    <n v="6390.0364008046972"/>
    <n v="7983.3369578822367"/>
    <n v="13952.193530250532"/>
    <n v="21339.041722632905"/>
    <n v="24913.580354814734"/>
    <n v="27752.796028998109"/>
    <n v="31254.551369333989"/>
  </r>
  <r>
    <x v="0"/>
    <x v="0"/>
    <x v="1"/>
    <s v="Residential"/>
    <s v="Coal"/>
    <s v="Final Energy Consumption"/>
    <s v="Emissions"/>
    <x v="0"/>
    <x v="29"/>
    <m/>
    <m/>
    <n v="0"/>
    <n v="0"/>
    <n v="0"/>
    <n v="0"/>
    <n v="0"/>
    <n v="0"/>
    <n v="0"/>
    <n v="0"/>
    <n v="0"/>
    <n v="0"/>
  </r>
  <r>
    <x v="0"/>
    <x v="0"/>
    <x v="1"/>
    <s v="Residential"/>
    <s v="Coal"/>
    <s v="Final Energy Consumption"/>
    <s v="Emissions"/>
    <x v="0"/>
    <x v="30"/>
    <m/>
    <m/>
    <n v="2533.6609744317329"/>
    <n v="2428.5170175808635"/>
    <n v="3587.8245235139984"/>
    <n v="4742.2112066389336"/>
    <n v="3302.300661034993"/>
    <n v="2099.9775165645879"/>
    <n v="1231.1109983157944"/>
    <n v="252.53232153409257"/>
    <n v="0"/>
    <n v="0"/>
  </r>
  <r>
    <x v="0"/>
    <x v="0"/>
    <x v="1"/>
    <s v="Residential"/>
    <s v="Coal"/>
    <s v="Final Energy Consumption"/>
    <s v="Emissions"/>
    <x v="0"/>
    <x v="31"/>
    <m/>
    <m/>
    <n v="0"/>
    <n v="0"/>
    <n v="0"/>
    <n v="0"/>
    <n v="0"/>
    <n v="0"/>
    <n v="0"/>
    <n v="0"/>
    <n v="0"/>
    <n v="0"/>
  </r>
  <r>
    <x v="0"/>
    <x v="0"/>
    <x v="1"/>
    <s v="Residential"/>
    <s v="Coal"/>
    <s v="Final Energy Consumption"/>
    <s v="Emissions"/>
    <x v="0"/>
    <x v="32"/>
    <m/>
    <m/>
    <n v="13650.256641380505"/>
    <n v="2689.4499550106025"/>
    <n v="435.58725439536465"/>
    <n v="422.94150867214989"/>
    <n v="530.43643360559986"/>
    <n v="391.14148800566102"/>
    <n v="138.35034593759877"/>
    <n v="57.313879443269954"/>
    <n v="40.355394681138883"/>
    <n v="28.37473478283875"/>
  </r>
  <r>
    <x v="0"/>
    <x v="0"/>
    <x v="1"/>
    <s v="Residential"/>
    <s v="Coal"/>
    <s v="Final Energy Consumption"/>
    <s v="Emissions"/>
    <x v="0"/>
    <x v="33"/>
    <m/>
    <m/>
    <n v="81688.059207551603"/>
    <n v="187173.4870062228"/>
    <n v="477369.8128752124"/>
    <n v="1369999.0589077389"/>
    <n v="454417.55999740929"/>
    <n v="68362.162028468418"/>
    <n v="80772.631935531244"/>
    <n v="98483.520170317905"/>
    <n v="122722.10871842116"/>
    <n v="154719.36738950346"/>
  </r>
  <r>
    <x v="0"/>
    <x v="0"/>
    <x v="1"/>
    <s v="Residential"/>
    <s v="Coal"/>
    <s v="Final Energy Consumption"/>
    <s v="Emissions"/>
    <x v="0"/>
    <x v="34"/>
    <m/>
    <m/>
    <n v="1050.6766053408696"/>
    <n v="350.22553511362315"/>
    <n v="0"/>
    <n v="0"/>
    <n v="0"/>
    <n v="864.19318722141077"/>
    <n v="2045.5691158625636"/>
    <n v="585.83490670736455"/>
    <n v="0"/>
    <n v="0"/>
  </r>
  <r>
    <x v="0"/>
    <x v="0"/>
    <x v="1"/>
    <s v="Residential"/>
    <s v="Coal"/>
    <s v="Final Energy Consumption"/>
    <s v="Emissions"/>
    <x v="0"/>
    <x v="35"/>
    <m/>
    <m/>
    <n v="1700706.5983410322"/>
    <n v="1652843.8786189309"/>
    <n v="1584412.9514360956"/>
    <n v="1558348.1784731732"/>
    <n v="1681052.3623093681"/>
    <n v="2066937.9089956211"/>
    <n v="2528848.7580786627"/>
    <n v="3246036.1290552071"/>
    <n v="4335362.5530073857"/>
    <n v="5950842.746184973"/>
  </r>
  <r>
    <x v="0"/>
    <x v="0"/>
    <x v="1"/>
    <s v="Residential"/>
    <s v="Charcoal"/>
    <s v="Final Energy Consumption"/>
    <s v="Emissions"/>
    <x v="0"/>
    <x v="1"/>
    <s v="Buildings"/>
    <m/>
    <n v="0"/>
    <n v="9.6409229144192494"/>
    <n v="3.2136409714730831"/>
    <n v="0"/>
    <n v="19.253607410822781"/>
    <n v="166.73077789256988"/>
    <n v="358.48403541987625"/>
    <n v="212.18542077599997"/>
    <n v="149.05184867999998"/>
    <n v="151.36383236095699"/>
  </r>
  <r>
    <x v="0"/>
    <x v="0"/>
    <x v="1"/>
    <s v="Residential"/>
    <s v="Charcoal"/>
    <s v="Final Energy Consumption"/>
    <s v="Emissions"/>
    <x v="0"/>
    <x v="0"/>
    <m/>
    <m/>
    <n v="46642.649697006062"/>
    <n v="37522.787829478839"/>
    <n v="48280.849242080039"/>
    <n v="83981.812324922328"/>
    <n v="37909.56185316253"/>
    <n v="30801.104835370814"/>
    <n v="46425.600649329594"/>
    <n v="51172.956761528134"/>
    <n v="52296.383362316694"/>
    <n v="53435.652387752525"/>
  </r>
  <r>
    <x v="0"/>
    <x v="0"/>
    <x v="1"/>
    <s v="Residential"/>
    <s v="Charcoal"/>
    <s v="Final Energy Consumption"/>
    <s v="Emissions"/>
    <x v="0"/>
    <x v="2"/>
    <m/>
    <m/>
    <n v="2.8774661480454116"/>
    <n v="127.03133885345758"/>
    <n v="331.12603799696137"/>
    <n v="758.15554146219711"/>
    <n v="478.72940084055284"/>
    <n v="440.11747658639234"/>
    <n v="571.41814201320517"/>
    <n v="757.05541896698537"/>
    <n v="1012.9571129696628"/>
    <n v="1357.4787295609658"/>
  </r>
  <r>
    <x v="0"/>
    <x v="0"/>
    <x v="1"/>
    <s v="Residential"/>
    <s v="Charcoal"/>
    <s v="Final Energy Consumption"/>
    <s v="Emissions"/>
    <x v="0"/>
    <x v="3"/>
    <m/>
    <m/>
    <n v="10455.227411236447"/>
    <n v="2156.2549549281825"/>
    <n v="1192.2757919633138"/>
    <n v="839.92173363077666"/>
    <n v="995.32053394830632"/>
    <n v="1811.3534190301791"/>
    <n v="2879.86932009358"/>
    <n v="1592.4993718536673"/>
    <n v="1081.8138781717603"/>
    <n v="1092.9347192689606"/>
  </r>
  <r>
    <x v="0"/>
    <x v="0"/>
    <x v="1"/>
    <s v="Residential"/>
    <s v="Charcoal"/>
    <s v="Final Energy Consumption"/>
    <s v="Emissions"/>
    <x v="0"/>
    <x v="4"/>
    <m/>
    <m/>
    <n v="7414.8054561009722"/>
    <n v="134738.21939808861"/>
    <n v="44912.739799362862"/>
    <n v="0"/>
    <n v="0"/>
    <n v="8636.8401082475157"/>
    <n v="20405.370051253169"/>
    <n v="5842.1411161679998"/>
    <n v="0"/>
    <n v="0"/>
  </r>
  <r>
    <x v="0"/>
    <x v="0"/>
    <x v="1"/>
    <s v="Residential"/>
    <s v="Charcoal"/>
    <s v="Final Energy Consumption"/>
    <s v="Emissions"/>
    <x v="0"/>
    <x v="5"/>
    <m/>
    <m/>
    <n v="0"/>
    <n v="0"/>
    <n v="0"/>
    <n v="0"/>
    <n v="116.7809926351826"/>
    <n v="398.73523352514235"/>
    <n v="732.51706653202712"/>
    <n v="828.87387206400001"/>
    <n v="847.9474147200001"/>
    <n v="864.39634517992886"/>
  </r>
  <r>
    <x v="0"/>
    <x v="0"/>
    <x v="1"/>
    <s v="Residential"/>
    <s v="Charcoal"/>
    <s v="Final Energy Consumption"/>
    <s v="Emissions"/>
    <x v="0"/>
    <x v="6"/>
    <m/>
    <m/>
    <n v="23959.875481516869"/>
    <n v="17614.565105868474"/>
    <n v="14436.708632735779"/>
    <n v="8878.3220546305038"/>
    <n v="6185.1819646259355"/>
    <n v="4129.8375420868933"/>
    <n v="2015.1906945970129"/>
    <n v="1035.0477000491785"/>
    <n v="660.41101312855176"/>
    <n v="459.97536358958746"/>
  </r>
  <r>
    <x v="0"/>
    <x v="0"/>
    <x v="1"/>
    <s v="Residential"/>
    <s v="Charcoal"/>
    <s v="Final Energy Consumption"/>
    <s v="Emissions"/>
    <x v="0"/>
    <x v="7"/>
    <m/>
    <m/>
    <n v="0"/>
    <n v="0"/>
    <n v="0"/>
    <n v="0"/>
    <n v="0"/>
    <n v="0"/>
    <n v="0"/>
    <n v="0"/>
    <n v="0"/>
    <n v="0"/>
  </r>
  <r>
    <x v="0"/>
    <x v="0"/>
    <x v="1"/>
    <s v="Residential"/>
    <s v="Charcoal"/>
    <s v="Final Energy Consumption"/>
    <s v="Emissions"/>
    <x v="0"/>
    <x v="8"/>
    <m/>
    <m/>
    <n v="0"/>
    <n v="0"/>
    <n v="0"/>
    <n v="0"/>
    <n v="0"/>
    <n v="0"/>
    <n v="0"/>
    <n v="0"/>
    <n v="0"/>
    <n v="0"/>
  </r>
  <r>
    <x v="0"/>
    <x v="0"/>
    <x v="1"/>
    <s v="Residential"/>
    <s v="Charcoal"/>
    <s v="Final Energy Consumption"/>
    <s v="Emissions"/>
    <x v="0"/>
    <x v="9"/>
    <m/>
    <m/>
    <n v="17.677817489823308"/>
    <n v="367.75529462777331"/>
    <n v="1005.7064848013284"/>
    <n v="2448.7138380462916"/>
    <n v="1186.1205739630996"/>
    <n v="1825.4716624661598"/>
    <n v="3470.7034280361245"/>
    <n v="3955.1076300959999"/>
    <n v="4049.3835365760001"/>
    <n v="4121.27337243494"/>
  </r>
  <r>
    <x v="0"/>
    <x v="0"/>
    <x v="1"/>
    <s v="Residential"/>
    <s v="Charcoal"/>
    <s v="Final Energy Consumption"/>
    <s v="Emissions"/>
    <x v="0"/>
    <x v="10"/>
    <m/>
    <m/>
    <n v="0"/>
    <n v="15.217313985606898"/>
    <n v="5.0724379952023018"/>
    <n v="0"/>
    <n v="0"/>
    <n v="13.000074577357136"/>
    <n v="31.283362616452376"/>
    <n v="36.757531944"/>
    <n v="37.881671688000004"/>
    <n v="39.040189421411725"/>
  </r>
  <r>
    <x v="0"/>
    <x v="0"/>
    <x v="1"/>
    <s v="Residential"/>
    <s v="Charcoal"/>
    <s v="Final Energy Consumption"/>
    <s v="Emissions"/>
    <x v="0"/>
    <x v="11"/>
    <m/>
    <m/>
    <n v="12442.738589872966"/>
    <n v="28028.576940229159"/>
    <n v="37140.770792206451"/>
    <n v="42157.114371811862"/>
    <n v="19567.191750363439"/>
    <n v="7736.9264688565991"/>
    <n v="2377.585121244374"/>
    <n v="482.44889969596153"/>
    <n v="143.60184452865383"/>
    <n v="42.743365632862854"/>
  </r>
  <r>
    <x v="0"/>
    <x v="0"/>
    <x v="1"/>
    <s v="Residential"/>
    <s v="Charcoal"/>
    <s v="Final Energy Consumption"/>
    <s v="Emissions"/>
    <x v="0"/>
    <x v="12"/>
    <m/>
    <m/>
    <n v="1470.493176412099"/>
    <n v="347.00333199561913"/>
    <n v="327.50063452175766"/>
    <n v="461.36946339387703"/>
    <n v="2087.0999516194988"/>
    <n v="2169.2493273457567"/>
    <n v="1554.276250254313"/>
    <n v="1238.4611096229764"/>
    <n v="1048.9375074743255"/>
    <n v="888.41699584761852"/>
  </r>
  <r>
    <x v="0"/>
    <x v="0"/>
    <x v="1"/>
    <s v="Residential"/>
    <s v="Charcoal"/>
    <s v="Final Energy Consumption"/>
    <s v="Emissions"/>
    <x v="0"/>
    <x v="13"/>
    <m/>
    <m/>
    <n v="0"/>
    <n v="1743.7683855864818"/>
    <n v="1187.7215371272023"/>
    <n v="887.12788662306968"/>
    <n v="1001.3576412713919"/>
    <n v="1515.8286639158123"/>
    <n v="2174.2485179628052"/>
    <n v="951.9698753687843"/>
    <n v="408.31111719574864"/>
    <n v="318.15010501255097"/>
  </r>
  <r>
    <x v="0"/>
    <x v="0"/>
    <x v="1"/>
    <s v="Residential"/>
    <s v="Charcoal"/>
    <s v="Final Energy Consumption"/>
    <s v="Emissions"/>
    <x v="0"/>
    <x v="14"/>
    <m/>
    <m/>
    <n v="102355.86959161819"/>
    <n v="115846.51768144047"/>
    <n v="119588.25446180272"/>
    <n v="123802.32766268142"/>
    <n v="102591.93957708612"/>
    <n v="149309.88108494386"/>
    <n v="223197.73648255074"/>
    <n v="362826.19490187609"/>
    <n v="617519.16850211064"/>
    <n v="1074236.4675746365"/>
  </r>
  <r>
    <x v="0"/>
    <x v="0"/>
    <x v="1"/>
    <s v="Residential"/>
    <s v="Charcoal"/>
    <s v="Final Energy Consumption"/>
    <s v="Emissions"/>
    <x v="0"/>
    <x v="15"/>
    <m/>
    <m/>
    <n v="562.44780525494957"/>
    <n v="7073.8101035909458"/>
    <n v="11786.609321070348"/>
    <n v="15710.052189533046"/>
    <n v="20926.441924976752"/>
    <n v="16881.263614107123"/>
    <n v="9537.6553590508065"/>
    <n v="2736.4676294849346"/>
    <n v="566.81389191309302"/>
    <n v="206.17771438270341"/>
  </r>
  <r>
    <x v="0"/>
    <x v="0"/>
    <x v="1"/>
    <s v="Residential"/>
    <s v="Charcoal"/>
    <s v="Final Energy Consumption"/>
    <s v="Emissions"/>
    <x v="0"/>
    <x v="16"/>
    <m/>
    <m/>
    <n v="5752.9032787568785"/>
    <n v="14897.013280481086"/>
    <n v="4429.9220372441805"/>
    <n v="0"/>
    <n v="0"/>
    <n v="341.47395381457125"/>
    <n v="814.94526307152364"/>
    <n v="233.7068706"/>
    <n v="0"/>
    <n v="0"/>
  </r>
  <r>
    <x v="0"/>
    <x v="0"/>
    <x v="1"/>
    <s v="Residential"/>
    <s v="Charcoal"/>
    <s v="Final Energy Consumption"/>
    <s v="Emissions"/>
    <x v="0"/>
    <x v="17"/>
    <m/>
    <m/>
    <n v="4302.7489656643811"/>
    <n v="2149.0451176490751"/>
    <n v="2639.5966089727021"/>
    <n v="2673.6429753715347"/>
    <n v="2603.4276335338946"/>
    <n v="1893.0082956555168"/>
    <n v="935.46291961390932"/>
    <n v="526.35318955600985"/>
    <n v="356.75649802785961"/>
    <n v="240.12008872126228"/>
  </r>
  <r>
    <x v="0"/>
    <x v="0"/>
    <x v="1"/>
    <s v="Residential"/>
    <s v="Charcoal"/>
    <s v="Final Energy Consumption"/>
    <s v="Emissions"/>
    <x v="0"/>
    <x v="18"/>
    <m/>
    <m/>
    <n v="0"/>
    <n v="0"/>
    <n v="0"/>
    <n v="0"/>
    <n v="0"/>
    <n v="0"/>
    <n v="0"/>
    <n v="0"/>
    <n v="0"/>
    <n v="0"/>
  </r>
  <r>
    <x v="0"/>
    <x v="0"/>
    <x v="1"/>
    <s v="Residential"/>
    <s v="Charcoal"/>
    <s v="Final Energy Consumption"/>
    <s v="Emissions"/>
    <x v="0"/>
    <x v="19"/>
    <m/>
    <m/>
    <n v="6307.5482992179932"/>
    <n v="21063.266170784838"/>
    <n v="67245.998695122922"/>
    <n v="242397.86758203877"/>
    <n v="110310.77387116692"/>
    <n v="34920.74438392619"/>
    <n v="16702.662416660587"/>
    <n v="10129.340767011456"/>
    <n v="8927.8651158921712"/>
    <n v="8676.0213225564585"/>
  </r>
  <r>
    <x v="0"/>
    <x v="0"/>
    <x v="1"/>
    <s v="Residential"/>
    <s v="Charcoal"/>
    <s v="Final Energy Consumption"/>
    <s v="Emissions"/>
    <x v="0"/>
    <x v="20"/>
    <m/>
    <m/>
    <n v="23198.019337212456"/>
    <n v="8575.5655410026575"/>
    <n v="4270.8596798136768"/>
    <n v="5537.0544279882843"/>
    <n v="13430.588796262504"/>
    <n v="15023.309351520506"/>
    <n v="13703.606145282401"/>
    <n v="15937.667395951396"/>
    <n v="22874.210966750674"/>
    <n v="36545.372419701103"/>
  </r>
  <r>
    <x v="0"/>
    <x v="0"/>
    <x v="1"/>
    <s v="Residential"/>
    <s v="Charcoal"/>
    <s v="Final Energy Consumption"/>
    <s v="Emissions"/>
    <x v="0"/>
    <x v="21"/>
    <m/>
    <m/>
    <n v="31397.685981877032"/>
    <n v="35865.93106803394"/>
    <n v="36328.467753475968"/>
    <n v="34904.72820781725"/>
    <n v="28474.308162399277"/>
    <n v="38054.099922749228"/>
    <n v="53774.097690752431"/>
    <n v="79231.073088127741"/>
    <n v="119288.05301927967"/>
    <n v="180757.07070759506"/>
  </r>
  <r>
    <x v="0"/>
    <x v="0"/>
    <x v="1"/>
    <s v="Residential"/>
    <s v="Charcoal"/>
    <s v="Final Energy Consumption"/>
    <s v="Emissions"/>
    <x v="0"/>
    <x v="22"/>
    <m/>
    <m/>
    <n v="67339.288434237402"/>
    <n v="69431.593510949504"/>
    <n v="63816.299463368625"/>
    <n v="55361.444699345084"/>
    <n v="41569.297939531491"/>
    <n v="28423.822262657221"/>
    <n v="15819.771216379282"/>
    <n v="8840.2066243226764"/>
    <n v="5357.3060410704647"/>
    <n v="3305.8934325594669"/>
  </r>
  <r>
    <x v="0"/>
    <x v="0"/>
    <x v="1"/>
    <s v="Residential"/>
    <s v="Charcoal"/>
    <s v="Final Energy Consumption"/>
    <s v="Emissions"/>
    <x v="0"/>
    <x v="23"/>
    <m/>
    <m/>
    <n v="4064.3365565396412"/>
    <n v="4572.5695196719034"/>
    <n v="4628.3109078636171"/>
    <n v="4452.1144508471261"/>
    <n v="4704.8551951240852"/>
    <n v="4263.5233974471776"/>
    <n v="3531.5922650007469"/>
    <n v="3184.2702436269765"/>
    <n v="3072.4538755880053"/>
    <n v="3053.0437438588287"/>
  </r>
  <r>
    <x v="0"/>
    <x v="0"/>
    <x v="1"/>
    <s v="Residential"/>
    <s v="Charcoal"/>
    <s v="Final Energy Consumption"/>
    <s v="Emissions"/>
    <x v="0"/>
    <x v="24"/>
    <m/>
    <m/>
    <n v="794.80790313252021"/>
    <n v="23712.870636701431"/>
    <n v="38047.978787740452"/>
    <n v="58846.067217782205"/>
    <n v="21765.80713165423"/>
    <n v="6704.6721369438774"/>
    <n v="5918.974479941653"/>
    <n v="5053.4245051952103"/>
    <n v="4320.2159513003389"/>
    <n v="3773.3256535082473"/>
  </r>
  <r>
    <x v="0"/>
    <x v="0"/>
    <x v="1"/>
    <s v="Residential"/>
    <s v="Charcoal"/>
    <s v="Final Energy Consumption"/>
    <s v="Emissions"/>
    <x v="0"/>
    <x v="25"/>
    <m/>
    <m/>
    <n v="48726.990897244439"/>
    <n v="115303.47480955551"/>
    <n v="136541.0646286165"/>
    <n v="133304.17150564113"/>
    <n v="69006.55194358337"/>
    <n v="45405.217520377897"/>
    <n v="42350.307030324737"/>
    <n v="43803.520257000157"/>
    <n v="50512.482804824998"/>
    <n v="63338.947804652853"/>
  </r>
  <r>
    <x v="0"/>
    <x v="0"/>
    <x v="1"/>
    <s v="Residential"/>
    <s v="Charcoal"/>
    <s v="Final Energy Consumption"/>
    <s v="Emissions"/>
    <x v="0"/>
    <x v="26"/>
    <m/>
    <m/>
    <n v="0"/>
    <n v="0"/>
    <n v="0"/>
    <n v="0"/>
    <n v="329.53462460569563"/>
    <n v="288.96903708896679"/>
    <n v="83.160302025467217"/>
    <n v="40.368108655946742"/>
    <n v="55.908960276770848"/>
    <n v="77.243216330659351"/>
  </r>
  <r>
    <x v="0"/>
    <x v="0"/>
    <x v="1"/>
    <s v="Residential"/>
    <s v="Charcoal"/>
    <s v="Final Energy Consumption"/>
    <s v="Emissions"/>
    <x v="0"/>
    <x v="27"/>
    <m/>
    <m/>
    <n v="1914.433481177557"/>
    <n v="818.30069396753822"/>
    <n v="1417.3885029717021"/>
    <n v="2524.9804147241939"/>
    <n v="5516.8258412725672"/>
    <n v="4899.4833591987126"/>
    <n v="2849.4160192625468"/>
    <n v="1827.2627980477623"/>
    <n v="1363.767359742269"/>
    <n v="1072.4039171480404"/>
  </r>
  <r>
    <x v="0"/>
    <x v="0"/>
    <x v="1"/>
    <s v="Residential"/>
    <s v="Charcoal"/>
    <s v="Final Energy Consumption"/>
    <s v="Emissions"/>
    <x v="0"/>
    <x v="28"/>
    <m/>
    <m/>
    <n v="11230.362110972828"/>
    <n v="19914.031505887076"/>
    <n v="18190.608563837468"/>
    <n v="16966.460563015593"/>
    <n v="13032.445501159786"/>
    <n v="10926.156810645671"/>
    <n v="9803.6127123724546"/>
    <n v="3752.3907413814186"/>
    <n v="1200.3469384418063"/>
    <n v="649.08509209722683"/>
  </r>
  <r>
    <x v="0"/>
    <x v="0"/>
    <x v="1"/>
    <s v="Residential"/>
    <s v="Charcoal"/>
    <s v="Final Energy Consumption"/>
    <s v="Emissions"/>
    <x v="0"/>
    <x v="29"/>
    <m/>
    <m/>
    <n v="0"/>
    <n v="23.547737761880072"/>
    <n v="7.8492459206266911"/>
    <n v="0"/>
    <n v="41.540486901851047"/>
    <n v="75.600013112157498"/>
    <n v="101.93531090695792"/>
    <n v="140.40406330211869"/>
    <n v="194.92955363846957"/>
    <n v="269.53859313370481"/>
  </r>
  <r>
    <x v="0"/>
    <x v="0"/>
    <x v="1"/>
    <s v="Residential"/>
    <s v="Charcoal"/>
    <s v="Final Energy Consumption"/>
    <s v="Emissions"/>
    <x v="0"/>
    <x v="30"/>
    <m/>
    <m/>
    <n v="4901.0399782558416"/>
    <n v="4330.5166504566014"/>
    <n v="3580.0029858596831"/>
    <n v="3164.6868676118115"/>
    <n v="2859.4090731789452"/>
    <n v="2303.8902334624131"/>
    <n v="1641.9884728891398"/>
    <n v="1476.7666655318812"/>
    <n v="1478.7964597171231"/>
    <n v="1479.7557091644846"/>
  </r>
  <r>
    <x v="0"/>
    <x v="0"/>
    <x v="1"/>
    <s v="Residential"/>
    <s v="Charcoal"/>
    <s v="Final Energy Consumption"/>
    <s v="Emissions"/>
    <x v="0"/>
    <x v="31"/>
    <m/>
    <m/>
    <n v="0"/>
    <n v="0"/>
    <n v="0"/>
    <n v="0"/>
    <n v="0"/>
    <n v="0"/>
    <n v="0"/>
    <n v="0"/>
    <n v="0"/>
    <n v="0"/>
  </r>
  <r>
    <x v="0"/>
    <x v="0"/>
    <x v="1"/>
    <s v="Residential"/>
    <s v="Charcoal"/>
    <s v="Final Energy Consumption"/>
    <s v="Emissions"/>
    <x v="0"/>
    <x v="32"/>
    <m/>
    <m/>
    <n v="460.93337234390833"/>
    <n v="771.47506038398626"/>
    <n v="992.92453248014044"/>
    <n v="1216.1245966031074"/>
    <n v="1267.3099158322691"/>
    <n v="990.89288415190447"/>
    <n v="591.29402092300552"/>
    <n v="366.43459068506542"/>
    <n v="255.50309027164616"/>
    <n v="191.49509900654616"/>
  </r>
  <r>
    <x v="0"/>
    <x v="0"/>
    <x v="1"/>
    <s v="Residential"/>
    <s v="Charcoal"/>
    <s v="Final Energy Consumption"/>
    <s v="Emissions"/>
    <x v="0"/>
    <x v="33"/>
    <m/>
    <m/>
    <n v="86908.999210010952"/>
    <n v="11603.348264430459"/>
    <n v="4073.2292511523792"/>
    <n v="5900.9322502861378"/>
    <n v="21474.515016322974"/>
    <n v="25788.625181839416"/>
    <n v="24871.517924634394"/>
    <n v="24994.605827495114"/>
    <n v="26169.455018295153"/>
    <n v="28326.058783638982"/>
  </r>
  <r>
    <x v="0"/>
    <x v="0"/>
    <x v="1"/>
    <s v="Residential"/>
    <s v="Charcoal"/>
    <s v="Final Energy Consumption"/>
    <s v="Emissions"/>
    <x v="0"/>
    <x v="34"/>
    <m/>
    <m/>
    <n v="2582.1615520341998"/>
    <n v="639.00036720772107"/>
    <n v="100.89724240451054"/>
    <n v="143.80664117212012"/>
    <n v="1626.6303954727468"/>
    <n v="1613.3004192455503"/>
    <n v="912.86073490716853"/>
    <n v="533.58759826480923"/>
    <n v="338.38133882493639"/>
    <n v="214.58882636953183"/>
  </r>
  <r>
    <x v="0"/>
    <x v="0"/>
    <x v="1"/>
    <s v="Residential"/>
    <s v="Charcoal"/>
    <s v="Final Energy Consumption"/>
    <s v="Emissions"/>
    <x v="0"/>
    <x v="35"/>
    <m/>
    <m/>
    <n v="9416.647937972908"/>
    <n v="51060.329819205013"/>
    <n v="60071.563428888578"/>
    <n v="53987.539759271327"/>
    <n v="53484.925028032711"/>
    <n v="41832.639049319216"/>
    <n v="25650.055265651168"/>
    <n v="15699.999769003671"/>
    <n v="10025.431178804161"/>
    <n v="6427.1158244374965"/>
  </r>
  <r>
    <x v="0"/>
    <x v="0"/>
    <x v="1"/>
    <s v="Residential"/>
    <s v="Natural gas"/>
    <s v="Final Energy Consumption"/>
    <s v="Emissions"/>
    <x v="0"/>
    <x v="1"/>
    <s v="Buildings"/>
    <m/>
    <n v="0"/>
    <n v="0"/>
    <n v="0"/>
    <n v="0"/>
    <n v="0"/>
    <n v="0"/>
    <n v="0"/>
    <n v="0"/>
    <n v="0"/>
    <n v="0"/>
  </r>
  <r>
    <x v="0"/>
    <x v="0"/>
    <x v="1"/>
    <s v="Residential"/>
    <s v="Natural gas"/>
    <s v="Final Energy Consumption"/>
    <s v="Emissions"/>
    <x v="0"/>
    <x v="0"/>
    <m/>
    <m/>
    <n v="0"/>
    <n v="0"/>
    <n v="0"/>
    <n v="0"/>
    <n v="0"/>
    <n v="0"/>
    <n v="3.5462124379128157E-2"/>
    <n v="0.53062629338777378"/>
    <n v="0.59168070651200866"/>
    <n v="0.62129229700852229"/>
  </r>
  <r>
    <x v="0"/>
    <x v="0"/>
    <x v="1"/>
    <s v="Residential"/>
    <s v="Natural gas"/>
    <s v="Final Energy Consumption"/>
    <s v="Emissions"/>
    <x v="0"/>
    <x v="2"/>
    <m/>
    <m/>
    <n v="0"/>
    <n v="0"/>
    <n v="0"/>
    <n v="0"/>
    <n v="0.50255564831999999"/>
    <n v="6.1863062342400008"/>
    <n v="8.2460752704000004"/>
    <n v="8.6090167785600009"/>
    <n v="9.3715531113600008"/>
    <n v="10.148087695679999"/>
  </r>
  <r>
    <x v="0"/>
    <x v="0"/>
    <x v="1"/>
    <s v="Residential"/>
    <s v="Natural gas"/>
    <s v="Final Energy Consumption"/>
    <s v="Emissions"/>
    <x v="0"/>
    <x v="3"/>
    <m/>
    <m/>
    <n v="0"/>
    <n v="0"/>
    <n v="0"/>
    <n v="0"/>
    <n v="0.40291094543721667"/>
    <n v="5.5632684860483677"/>
    <n v="9.3276253142316001"/>
    <n v="9.3097712498157801"/>
    <n v="8.8413986240399947"/>
    <n v="7.9679756630173122"/>
  </r>
  <r>
    <x v="0"/>
    <x v="0"/>
    <x v="1"/>
    <s v="Residential"/>
    <s v="Natural gas"/>
    <s v="Final Energy Consumption"/>
    <s v="Emissions"/>
    <x v="0"/>
    <x v="4"/>
    <m/>
    <m/>
    <n v="0"/>
    <n v="0"/>
    <n v="0"/>
    <n v="0"/>
    <n v="0"/>
    <n v="0"/>
    <n v="0"/>
    <n v="0"/>
    <n v="0"/>
    <n v="0"/>
  </r>
  <r>
    <x v="0"/>
    <x v="0"/>
    <x v="1"/>
    <s v="Residential"/>
    <s v="Natural gas"/>
    <s v="Final Energy Consumption"/>
    <s v="Emissions"/>
    <x v="0"/>
    <x v="5"/>
    <m/>
    <m/>
    <n v="0"/>
    <n v="0"/>
    <n v="0"/>
    <n v="0"/>
    <n v="0"/>
    <n v="0"/>
    <n v="0"/>
    <n v="0"/>
    <n v="0"/>
    <n v="0"/>
  </r>
  <r>
    <x v="0"/>
    <x v="0"/>
    <x v="1"/>
    <s v="Residential"/>
    <s v="Natural gas"/>
    <s v="Final Energy Consumption"/>
    <s v="Emissions"/>
    <x v="0"/>
    <x v="6"/>
    <m/>
    <m/>
    <n v="0"/>
    <n v="0"/>
    <n v="0"/>
    <n v="0"/>
    <n v="0"/>
    <n v="0"/>
    <n v="0"/>
    <n v="0"/>
    <n v="0"/>
    <n v="0"/>
  </r>
  <r>
    <x v="0"/>
    <x v="0"/>
    <x v="1"/>
    <s v="Residential"/>
    <s v="Natural gas"/>
    <s v="Final Energy Consumption"/>
    <s v="Emissions"/>
    <x v="0"/>
    <x v="7"/>
    <m/>
    <m/>
    <n v="0"/>
    <n v="0"/>
    <n v="0"/>
    <n v="0"/>
    <n v="0"/>
    <n v="0"/>
    <n v="0"/>
    <n v="0"/>
    <n v="0"/>
    <n v="0"/>
  </r>
  <r>
    <x v="0"/>
    <x v="0"/>
    <x v="1"/>
    <s v="Residential"/>
    <s v="Natural gas"/>
    <s v="Final Energy Consumption"/>
    <s v="Emissions"/>
    <x v="0"/>
    <x v="8"/>
    <m/>
    <m/>
    <n v="0"/>
    <n v="0"/>
    <n v="0"/>
    <n v="0"/>
    <n v="0"/>
    <n v="0"/>
    <n v="0"/>
    <n v="0"/>
    <n v="0"/>
    <n v="0"/>
  </r>
  <r>
    <x v="0"/>
    <x v="0"/>
    <x v="1"/>
    <s v="Residential"/>
    <s v="Natural gas"/>
    <s v="Final Energy Consumption"/>
    <s v="Emissions"/>
    <x v="0"/>
    <x v="9"/>
    <m/>
    <m/>
    <n v="23.074154096577583"/>
    <n v="72.160916997249245"/>
    <n v="28.986833648442719"/>
    <n v="86.761547455393639"/>
    <n v="68.580861854269244"/>
    <n v="69.39577908838514"/>
    <n v="125.95575953060704"/>
    <n v="146.96430610789875"/>
    <n v="146.61303184891227"/>
    <n v="152.00113146482033"/>
  </r>
  <r>
    <x v="0"/>
    <x v="0"/>
    <x v="1"/>
    <s v="Residential"/>
    <s v="Natural gas"/>
    <s v="Final Energy Consumption"/>
    <s v="Emissions"/>
    <x v="0"/>
    <x v="10"/>
    <m/>
    <m/>
    <n v="0"/>
    <n v="0"/>
    <n v="0"/>
    <n v="0"/>
    <n v="0"/>
    <n v="0"/>
    <n v="0"/>
    <n v="0"/>
    <n v="0"/>
    <n v="0"/>
  </r>
  <r>
    <x v="0"/>
    <x v="0"/>
    <x v="1"/>
    <s v="Residential"/>
    <s v="Natural gas"/>
    <s v="Final Energy Consumption"/>
    <s v="Emissions"/>
    <x v="0"/>
    <x v="11"/>
    <m/>
    <m/>
    <n v="217.98306869854082"/>
    <n v="371.10857683964679"/>
    <n v="146.63893380018104"/>
    <n v="333.05808745028577"/>
    <n v="244.7714220727143"/>
    <n v="227.01704398316221"/>
    <n v="372.85503920391938"/>
    <n v="433.6221316922792"/>
    <n v="437.21946769593484"/>
    <n v="395.94406522860589"/>
  </r>
  <r>
    <x v="0"/>
    <x v="0"/>
    <x v="1"/>
    <s v="Residential"/>
    <s v="Natural gas"/>
    <s v="Final Energy Consumption"/>
    <s v="Emissions"/>
    <x v="0"/>
    <x v="12"/>
    <m/>
    <m/>
    <n v="0"/>
    <n v="0"/>
    <n v="0"/>
    <n v="0"/>
    <n v="1.484059007382821E-2"/>
    <n v="0.42485991138659834"/>
    <n v="2.8402505960057107"/>
    <n v="4.2133088843354729"/>
    <n v="5.4266464224017303"/>
    <n v="6.2261357965864264"/>
  </r>
  <r>
    <x v="0"/>
    <x v="0"/>
    <x v="1"/>
    <s v="Residential"/>
    <s v="Natural gas"/>
    <s v="Final Energy Consumption"/>
    <s v="Emissions"/>
    <x v="0"/>
    <x v="13"/>
    <m/>
    <m/>
    <n v="0"/>
    <n v="0"/>
    <n v="0"/>
    <n v="0"/>
    <n v="0"/>
    <n v="0"/>
    <n v="0"/>
    <n v="0"/>
    <n v="0"/>
    <n v="0"/>
  </r>
  <r>
    <x v="0"/>
    <x v="0"/>
    <x v="1"/>
    <s v="Residential"/>
    <s v="Natural gas"/>
    <s v="Final Energy Consumption"/>
    <s v="Emissions"/>
    <x v="0"/>
    <x v="14"/>
    <m/>
    <m/>
    <n v="0"/>
    <n v="0"/>
    <n v="0"/>
    <n v="0"/>
    <n v="0"/>
    <n v="0"/>
    <n v="0"/>
    <n v="0"/>
    <n v="0"/>
    <n v="0"/>
  </r>
  <r>
    <x v="0"/>
    <x v="0"/>
    <x v="1"/>
    <s v="Residential"/>
    <s v="Natural gas"/>
    <s v="Final Energy Consumption"/>
    <s v="Emissions"/>
    <x v="0"/>
    <x v="15"/>
    <m/>
    <m/>
    <n v="0"/>
    <n v="0"/>
    <n v="0"/>
    <n v="0"/>
    <n v="0"/>
    <n v="0"/>
    <n v="0"/>
    <n v="0"/>
    <n v="0"/>
    <n v="0"/>
  </r>
  <r>
    <x v="0"/>
    <x v="0"/>
    <x v="1"/>
    <s v="Residential"/>
    <s v="Natural gas"/>
    <s v="Final Energy Consumption"/>
    <s v="Emissions"/>
    <x v="0"/>
    <x v="16"/>
    <m/>
    <m/>
    <n v="0"/>
    <n v="0"/>
    <n v="0"/>
    <n v="0"/>
    <n v="0"/>
    <n v="0"/>
    <n v="0"/>
    <n v="0"/>
    <n v="0"/>
    <n v="0"/>
  </r>
  <r>
    <x v="0"/>
    <x v="0"/>
    <x v="1"/>
    <s v="Residential"/>
    <s v="Natural gas"/>
    <s v="Final Energy Consumption"/>
    <s v="Emissions"/>
    <x v="0"/>
    <x v="17"/>
    <m/>
    <m/>
    <n v="0"/>
    <n v="0"/>
    <n v="0"/>
    <n v="0"/>
    <n v="0"/>
    <n v="0"/>
    <n v="0"/>
    <n v="0"/>
    <n v="0"/>
    <n v="0"/>
  </r>
  <r>
    <x v="0"/>
    <x v="0"/>
    <x v="1"/>
    <s v="Residential"/>
    <s v="Natural gas"/>
    <s v="Final Energy Consumption"/>
    <s v="Emissions"/>
    <x v="0"/>
    <x v="18"/>
    <m/>
    <m/>
    <n v="0"/>
    <n v="0"/>
    <n v="0"/>
    <n v="0"/>
    <n v="0"/>
    <n v="0"/>
    <n v="0"/>
    <n v="0"/>
    <n v="0"/>
    <n v="0"/>
  </r>
  <r>
    <x v="0"/>
    <x v="0"/>
    <x v="1"/>
    <s v="Residential"/>
    <s v="Natural gas"/>
    <s v="Final Energy Consumption"/>
    <s v="Emissions"/>
    <x v="0"/>
    <x v="19"/>
    <m/>
    <m/>
    <n v="0"/>
    <n v="0"/>
    <n v="0"/>
    <n v="0"/>
    <n v="0"/>
    <n v="9.9682622677425663E-4"/>
    <n v="0.29853650314250241"/>
    <n v="0.61043354788990933"/>
    <n v="0.82231490577537769"/>
    <n v="0.89241848408757141"/>
  </r>
  <r>
    <x v="0"/>
    <x v="0"/>
    <x v="1"/>
    <s v="Residential"/>
    <s v="Natural gas"/>
    <s v="Final Energy Consumption"/>
    <s v="Emissions"/>
    <x v="0"/>
    <x v="20"/>
    <m/>
    <m/>
    <n v="46.16208290330929"/>
    <n v="269.47399370887791"/>
    <n v="107.15590203425967"/>
    <n v="250.20817345900656"/>
    <n v="180.58273415011701"/>
    <n v="160.40527580081789"/>
    <n v="217.79966386414611"/>
    <n v="232.93945932048109"/>
    <n v="239.52494225420895"/>
    <n v="228.81124650010361"/>
  </r>
  <r>
    <x v="0"/>
    <x v="0"/>
    <x v="1"/>
    <s v="Residential"/>
    <s v="Natural gas"/>
    <s v="Final Energy Consumption"/>
    <s v="Emissions"/>
    <x v="0"/>
    <x v="21"/>
    <m/>
    <m/>
    <n v="0"/>
    <n v="0"/>
    <n v="0"/>
    <n v="0"/>
    <n v="0"/>
    <n v="0"/>
    <n v="0"/>
    <n v="0"/>
    <n v="0"/>
    <n v="0"/>
  </r>
  <r>
    <x v="0"/>
    <x v="0"/>
    <x v="1"/>
    <s v="Residential"/>
    <s v="Natural gas"/>
    <s v="Final Energy Consumption"/>
    <s v="Emissions"/>
    <x v="0"/>
    <x v="22"/>
    <m/>
    <m/>
    <n v="0"/>
    <n v="0"/>
    <n v="0"/>
    <n v="0"/>
    <n v="0"/>
    <n v="0"/>
    <n v="0"/>
    <n v="0"/>
    <n v="0"/>
    <n v="0"/>
  </r>
  <r>
    <x v="0"/>
    <x v="0"/>
    <x v="1"/>
    <s v="Residential"/>
    <s v="Natural gas"/>
    <s v="Final Energy Consumption"/>
    <s v="Emissions"/>
    <x v="0"/>
    <x v="23"/>
    <m/>
    <m/>
    <n v="0"/>
    <n v="0"/>
    <n v="0"/>
    <n v="0"/>
    <n v="0"/>
    <n v="0"/>
    <n v="0"/>
    <n v="0"/>
    <n v="0"/>
    <n v="0"/>
  </r>
  <r>
    <x v="0"/>
    <x v="0"/>
    <x v="1"/>
    <s v="Residential"/>
    <s v="Natural gas"/>
    <s v="Final Energy Consumption"/>
    <s v="Emissions"/>
    <x v="0"/>
    <x v="24"/>
    <m/>
    <m/>
    <n v="0"/>
    <n v="0"/>
    <n v="0"/>
    <n v="0"/>
    <n v="0"/>
    <n v="0"/>
    <n v="0"/>
    <n v="0"/>
    <n v="0"/>
    <n v="0"/>
  </r>
  <r>
    <x v="0"/>
    <x v="0"/>
    <x v="1"/>
    <s v="Residential"/>
    <s v="Natural gas"/>
    <s v="Final Energy Consumption"/>
    <s v="Emissions"/>
    <x v="0"/>
    <x v="25"/>
    <m/>
    <m/>
    <n v="0"/>
    <n v="0"/>
    <n v="0"/>
    <n v="0"/>
    <n v="0"/>
    <n v="0"/>
    <n v="0"/>
    <n v="0"/>
    <n v="0"/>
    <n v="0"/>
  </r>
  <r>
    <x v="0"/>
    <x v="0"/>
    <x v="1"/>
    <s v="Residential"/>
    <s v="Natural gas"/>
    <s v="Final Energy Consumption"/>
    <s v="Emissions"/>
    <x v="0"/>
    <x v="26"/>
    <m/>
    <m/>
    <n v="0"/>
    <n v="0"/>
    <n v="0"/>
    <n v="0"/>
    <n v="0"/>
    <n v="0"/>
    <n v="0"/>
    <n v="0"/>
    <n v="0"/>
    <n v="0"/>
  </r>
  <r>
    <x v="0"/>
    <x v="0"/>
    <x v="1"/>
    <s v="Residential"/>
    <s v="Natural gas"/>
    <s v="Final Energy Consumption"/>
    <s v="Emissions"/>
    <x v="0"/>
    <x v="27"/>
    <m/>
    <m/>
    <n v="0"/>
    <n v="0"/>
    <n v="0"/>
    <n v="0"/>
    <n v="0"/>
    <n v="0"/>
    <n v="0"/>
    <n v="0"/>
    <n v="0"/>
    <n v="0"/>
  </r>
  <r>
    <x v="0"/>
    <x v="0"/>
    <x v="1"/>
    <s v="Residential"/>
    <s v="Natural gas"/>
    <s v="Final Energy Consumption"/>
    <s v="Emissions"/>
    <x v="0"/>
    <x v="28"/>
    <m/>
    <m/>
    <n v="0"/>
    <n v="0"/>
    <n v="0"/>
    <n v="0"/>
    <n v="5.5375336096373925E-3"/>
    <n v="1.8458445365457975E-3"/>
    <n v="0.68377423461937104"/>
    <n v="0.27888400602255059"/>
    <n v="6.4691605229014279E-2"/>
    <n v="5.4825745774408595E-2"/>
  </r>
  <r>
    <x v="0"/>
    <x v="0"/>
    <x v="1"/>
    <s v="Residential"/>
    <s v="Natural gas"/>
    <s v="Final Energy Consumption"/>
    <s v="Emissions"/>
    <x v="0"/>
    <x v="29"/>
    <m/>
    <m/>
    <n v="0"/>
    <n v="0"/>
    <n v="0"/>
    <n v="0"/>
    <n v="0"/>
    <n v="0"/>
    <n v="0"/>
    <n v="0"/>
    <n v="0"/>
    <n v="0"/>
  </r>
  <r>
    <x v="0"/>
    <x v="0"/>
    <x v="1"/>
    <s v="Residential"/>
    <s v="Natural gas"/>
    <s v="Final Energy Consumption"/>
    <s v="Emissions"/>
    <x v="0"/>
    <x v="30"/>
    <m/>
    <m/>
    <n v="0"/>
    <n v="0"/>
    <n v="0"/>
    <n v="0"/>
    <n v="0"/>
    <n v="0"/>
    <n v="0"/>
    <n v="0"/>
    <n v="0"/>
    <n v="0"/>
  </r>
  <r>
    <x v="0"/>
    <x v="0"/>
    <x v="1"/>
    <s v="Residential"/>
    <s v="Natural gas"/>
    <s v="Final Energy Consumption"/>
    <s v="Emissions"/>
    <x v="0"/>
    <x v="31"/>
    <m/>
    <m/>
    <n v="0"/>
    <n v="0"/>
    <n v="0"/>
    <n v="0"/>
    <n v="0"/>
    <n v="0"/>
    <n v="0"/>
    <n v="0"/>
    <n v="0"/>
    <n v="0"/>
  </r>
  <r>
    <x v="0"/>
    <x v="0"/>
    <x v="1"/>
    <s v="Residential"/>
    <s v="Natural gas"/>
    <s v="Final Energy Consumption"/>
    <s v="Emissions"/>
    <x v="0"/>
    <x v="32"/>
    <m/>
    <m/>
    <n v="3.3876703015723471"/>
    <n v="5.5878404542260487"/>
    <n v="2.1973545171166053"/>
    <n v="4.4774476308737476"/>
    <n v="3.1052987175629649"/>
    <n v="2.6657789289416955"/>
    <n v="3.8465975085478754"/>
    <n v="4.2144893944131159"/>
    <n v="4.7534360906687336"/>
    <n v="4.9396435671682397"/>
  </r>
  <r>
    <x v="0"/>
    <x v="0"/>
    <x v="1"/>
    <s v="Residential"/>
    <s v="Natural gas"/>
    <s v="Final Energy Consumption"/>
    <s v="Emissions"/>
    <x v="0"/>
    <x v="33"/>
    <m/>
    <m/>
    <n v="0"/>
    <n v="0"/>
    <n v="0"/>
    <n v="0.33735200444033586"/>
    <n v="0.35433013621573989"/>
    <n v="0.62190313049474188"/>
    <n v="1.5724751204013714"/>
    <n v="1.7883815034763992"/>
    <n v="3.2931649315725648"/>
    <n v="5.5965324695331304"/>
  </r>
  <r>
    <x v="0"/>
    <x v="0"/>
    <x v="1"/>
    <s v="Residential"/>
    <s v="Natural gas"/>
    <s v="Final Energy Consumption"/>
    <s v="Emissions"/>
    <x v="0"/>
    <x v="34"/>
    <m/>
    <m/>
    <n v="0"/>
    <n v="0"/>
    <n v="0"/>
    <n v="0"/>
    <n v="0"/>
    <n v="0"/>
    <n v="0"/>
    <n v="0"/>
    <n v="0"/>
    <n v="0"/>
  </r>
  <r>
    <x v="0"/>
    <x v="0"/>
    <x v="1"/>
    <s v="Residential"/>
    <s v="Natural gas"/>
    <s v="Final Energy Consumption"/>
    <s v="Emissions"/>
    <x v="0"/>
    <x v="35"/>
    <m/>
    <m/>
    <n v="0"/>
    <n v="0"/>
    <n v="0"/>
    <n v="0"/>
    <n v="0"/>
    <n v="0"/>
    <n v="0"/>
    <n v="0"/>
    <n v="0"/>
    <n v="0"/>
  </r>
  <r>
    <x v="0"/>
    <x v="0"/>
    <x v="1"/>
    <s v="Residential"/>
    <s v="Diesel"/>
    <s v="Final Energy Consumption"/>
    <s v="Emissions"/>
    <x v="0"/>
    <x v="1"/>
    <s v="Buildings"/>
    <m/>
    <n v="0"/>
    <n v="0"/>
    <n v="0"/>
    <n v="0"/>
    <n v="0"/>
    <n v="0"/>
    <n v="0"/>
    <n v="0"/>
    <n v="0"/>
    <n v="0"/>
  </r>
  <r>
    <x v="0"/>
    <x v="0"/>
    <x v="1"/>
    <s v="Residential"/>
    <s v="Diesel"/>
    <s v="Final Energy Consumption"/>
    <s v="Emissions"/>
    <x v="0"/>
    <x v="0"/>
    <m/>
    <m/>
    <n v="94794.519481964046"/>
    <n v="105953.4508830136"/>
    <n v="128796.79470101344"/>
    <n v="145405.49128944584"/>
    <n v="154054.5997839827"/>
    <n v="157574.72781158658"/>
    <n v="169533.25312064451"/>
    <n v="183616.13018299217"/>
    <n v="190496.61269180378"/>
    <n v="128537.77347339326"/>
  </r>
  <r>
    <x v="0"/>
    <x v="0"/>
    <x v="1"/>
    <s v="Residential"/>
    <s v="Diesel"/>
    <s v="Final Energy Consumption"/>
    <s v="Emissions"/>
    <x v="0"/>
    <x v="2"/>
    <m/>
    <m/>
    <n v="0"/>
    <n v="0"/>
    <n v="0"/>
    <n v="0"/>
    <n v="0"/>
    <n v="0"/>
    <n v="0"/>
    <n v="0"/>
    <n v="0"/>
    <n v="0"/>
  </r>
  <r>
    <x v="0"/>
    <x v="0"/>
    <x v="1"/>
    <s v="Residential"/>
    <s v="Diesel"/>
    <s v="Final Energy Consumption"/>
    <s v="Emissions"/>
    <x v="0"/>
    <x v="3"/>
    <m/>
    <m/>
    <n v="9497.1563860182723"/>
    <n v="10127.987905286305"/>
    <n v="10719.322689763279"/>
    <n v="11792.833450662716"/>
    <n v="13403.926752053752"/>
    <n v="14278.194627612605"/>
    <n v="15470.246551081607"/>
    <n v="15648.258599849742"/>
    <n v="16960.415183044835"/>
    <n v="17244.279119145387"/>
  </r>
  <r>
    <x v="0"/>
    <x v="0"/>
    <x v="1"/>
    <s v="Residential"/>
    <s v="Diesel"/>
    <s v="Final Energy Consumption"/>
    <s v="Emissions"/>
    <x v="0"/>
    <x v="4"/>
    <m/>
    <m/>
    <n v="99440.668305701023"/>
    <n v="102726.64904880541"/>
    <n v="118117.24227439953"/>
    <n v="141207.02039713817"/>
    <n v="166402.73691722995"/>
    <n v="183096.55841090865"/>
    <n v="195514.67035048039"/>
    <n v="207896.47254568624"/>
    <n v="221735.20475403999"/>
    <n v="216380.97361987547"/>
  </r>
  <r>
    <x v="0"/>
    <x v="0"/>
    <x v="1"/>
    <s v="Residential"/>
    <s v="Diesel"/>
    <s v="Final Energy Consumption"/>
    <s v="Emissions"/>
    <x v="0"/>
    <x v="5"/>
    <m/>
    <m/>
    <n v="0"/>
    <n v="0"/>
    <n v="0"/>
    <n v="0"/>
    <n v="0"/>
    <n v="0"/>
    <n v="0"/>
    <n v="0"/>
    <n v="0"/>
    <n v="0"/>
  </r>
  <r>
    <x v="0"/>
    <x v="0"/>
    <x v="1"/>
    <s v="Residential"/>
    <s v="Diesel"/>
    <s v="Final Energy Consumption"/>
    <s v="Emissions"/>
    <x v="0"/>
    <x v="6"/>
    <m/>
    <m/>
    <n v="0"/>
    <n v="0"/>
    <n v="0"/>
    <n v="0"/>
    <n v="0"/>
    <n v="0"/>
    <n v="0"/>
    <n v="0"/>
    <n v="0"/>
    <n v="0"/>
  </r>
  <r>
    <x v="0"/>
    <x v="0"/>
    <x v="1"/>
    <s v="Residential"/>
    <s v="Diesel"/>
    <s v="Final Energy Consumption"/>
    <s v="Emissions"/>
    <x v="0"/>
    <x v="7"/>
    <m/>
    <m/>
    <n v="0"/>
    <n v="0"/>
    <n v="0"/>
    <n v="0"/>
    <n v="0"/>
    <n v="0"/>
    <n v="0"/>
    <n v="0"/>
    <n v="0"/>
    <n v="0"/>
  </r>
  <r>
    <x v="0"/>
    <x v="0"/>
    <x v="1"/>
    <s v="Residential"/>
    <s v="Diesel"/>
    <s v="Final Energy Consumption"/>
    <s v="Emissions"/>
    <x v="0"/>
    <x v="8"/>
    <m/>
    <m/>
    <n v="0"/>
    <n v="0"/>
    <n v="0"/>
    <n v="0"/>
    <n v="0"/>
    <n v="0"/>
    <n v="0"/>
    <n v="0"/>
    <n v="0"/>
    <n v="0"/>
  </r>
  <r>
    <x v="0"/>
    <x v="0"/>
    <x v="1"/>
    <s v="Residential"/>
    <s v="Diesel"/>
    <s v="Final Energy Consumption"/>
    <s v="Emissions"/>
    <x v="0"/>
    <x v="9"/>
    <m/>
    <m/>
    <n v="61328.432997288983"/>
    <n v="67020.335709646402"/>
    <n v="70684.554119390217"/>
    <n v="64799.132289822381"/>
    <n v="57893.94979413534"/>
    <n v="44192.43308119844"/>
    <n v="45244.372494289935"/>
    <n v="51521.896869249227"/>
    <n v="60030.319853833113"/>
    <n v="66453.487174528156"/>
  </r>
  <r>
    <x v="0"/>
    <x v="0"/>
    <x v="1"/>
    <s v="Residential"/>
    <s v="Diesel"/>
    <s v="Final Energy Consumption"/>
    <s v="Emissions"/>
    <x v="0"/>
    <x v="10"/>
    <m/>
    <m/>
    <n v="0"/>
    <n v="0"/>
    <n v="0"/>
    <n v="0"/>
    <n v="0"/>
    <n v="0"/>
    <n v="0"/>
    <n v="0"/>
    <n v="0"/>
    <n v="0"/>
  </r>
  <r>
    <x v="0"/>
    <x v="0"/>
    <x v="1"/>
    <s v="Residential"/>
    <s v="Diesel"/>
    <s v="Final Energy Consumption"/>
    <s v="Emissions"/>
    <x v="0"/>
    <x v="11"/>
    <m/>
    <m/>
    <n v="80164.274290313828"/>
    <n v="91885.156397245562"/>
    <n v="105798.11139761856"/>
    <n v="114930.78847849602"/>
    <n v="122140.67189626618"/>
    <n v="128484.79526376547"/>
    <n v="145721.41993029148"/>
    <n v="162298.36959127453"/>
    <n v="173786.77939008709"/>
    <n v="180192.60532593017"/>
  </r>
  <r>
    <x v="0"/>
    <x v="0"/>
    <x v="1"/>
    <s v="Residential"/>
    <s v="Diesel"/>
    <s v="Final Energy Consumption"/>
    <s v="Emissions"/>
    <x v="0"/>
    <x v="12"/>
    <m/>
    <m/>
    <n v="56973.108791224062"/>
    <n v="63381.918618792522"/>
    <n v="75163.909723919816"/>
    <n v="85583.603378714863"/>
    <n v="101733.49399823343"/>
    <n v="108052.8014910521"/>
    <n v="114482.02190214275"/>
    <n v="122132.97850355174"/>
    <n v="130259.68910769568"/>
    <n v="129617.76656340348"/>
  </r>
  <r>
    <x v="0"/>
    <x v="0"/>
    <x v="1"/>
    <s v="Residential"/>
    <s v="Diesel"/>
    <s v="Final Energy Consumption"/>
    <s v="Emissions"/>
    <x v="0"/>
    <x v="13"/>
    <m/>
    <m/>
    <n v="0"/>
    <n v="0"/>
    <n v="0"/>
    <n v="0"/>
    <n v="0"/>
    <n v="0"/>
    <n v="0"/>
    <n v="0"/>
    <n v="0"/>
    <n v="0"/>
  </r>
  <r>
    <x v="0"/>
    <x v="0"/>
    <x v="1"/>
    <s v="Residential"/>
    <s v="Diesel"/>
    <s v="Final Energy Consumption"/>
    <s v="Emissions"/>
    <x v="0"/>
    <x v="14"/>
    <m/>
    <m/>
    <n v="0"/>
    <n v="0"/>
    <n v="0"/>
    <n v="0"/>
    <n v="0"/>
    <n v="0"/>
    <n v="0"/>
    <n v="0"/>
    <n v="0"/>
    <n v="0"/>
  </r>
  <r>
    <x v="0"/>
    <x v="0"/>
    <x v="1"/>
    <s v="Residential"/>
    <s v="Diesel"/>
    <s v="Final Energy Consumption"/>
    <s v="Emissions"/>
    <x v="0"/>
    <x v="15"/>
    <m/>
    <m/>
    <n v="0"/>
    <n v="0"/>
    <n v="0"/>
    <n v="0"/>
    <n v="0"/>
    <n v="0"/>
    <n v="0"/>
    <n v="0"/>
    <n v="0"/>
    <n v="0"/>
  </r>
  <r>
    <x v="0"/>
    <x v="0"/>
    <x v="1"/>
    <s v="Residential"/>
    <s v="Diesel"/>
    <s v="Final Energy Consumption"/>
    <s v="Emissions"/>
    <x v="0"/>
    <x v="16"/>
    <m/>
    <m/>
    <n v="54848.385281071962"/>
    <n v="59298.203897617364"/>
    <n v="64784.884179245128"/>
    <n v="70495.867276410674"/>
    <n v="76194.59767900352"/>
    <n v="79973.681630453881"/>
    <n v="85638.171555920781"/>
    <n v="96003.092617367744"/>
    <n v="110669.17415441795"/>
    <n v="117507.44952719081"/>
  </r>
  <r>
    <x v="0"/>
    <x v="0"/>
    <x v="1"/>
    <s v="Residential"/>
    <s v="Diesel"/>
    <s v="Final Energy Consumption"/>
    <s v="Emissions"/>
    <x v="0"/>
    <x v="17"/>
    <m/>
    <m/>
    <n v="151968.84340352126"/>
    <n v="155568.16091033097"/>
    <n v="163743.45239102311"/>
    <n v="180618.48390378803"/>
    <n v="194338.63402795731"/>
    <n v="205425.80460039509"/>
    <n v="225965.35742923341"/>
    <n v="255476.90996516639"/>
    <n v="288787.36857836775"/>
    <n v="292950.95614843362"/>
  </r>
  <r>
    <x v="0"/>
    <x v="0"/>
    <x v="1"/>
    <s v="Residential"/>
    <s v="Diesel"/>
    <s v="Final Energy Consumption"/>
    <s v="Emissions"/>
    <x v="0"/>
    <x v="18"/>
    <m/>
    <m/>
    <n v="0"/>
    <n v="0"/>
    <n v="0"/>
    <n v="0"/>
    <n v="0"/>
    <n v="0"/>
    <n v="0"/>
    <n v="0"/>
    <n v="0"/>
    <n v="0"/>
  </r>
  <r>
    <x v="0"/>
    <x v="0"/>
    <x v="1"/>
    <s v="Residential"/>
    <s v="Diesel"/>
    <s v="Final Energy Consumption"/>
    <s v="Emissions"/>
    <x v="0"/>
    <x v="19"/>
    <m/>
    <m/>
    <n v="86520.360827036857"/>
    <n v="89691.496756233828"/>
    <n v="104756.10330648217"/>
    <n v="120341.83350555217"/>
    <n v="131253.43690391182"/>
    <n v="143204.9274242846"/>
    <n v="153208.96806286229"/>
    <n v="166994.0580758359"/>
    <n v="183603.29049061812"/>
    <n v="185737.04575091111"/>
  </r>
  <r>
    <x v="0"/>
    <x v="0"/>
    <x v="1"/>
    <s v="Residential"/>
    <s v="Diesel"/>
    <s v="Final Energy Consumption"/>
    <s v="Emissions"/>
    <x v="0"/>
    <x v="20"/>
    <m/>
    <m/>
    <n v="79369.161580088024"/>
    <n v="90517.269348455462"/>
    <n v="112825.11866946475"/>
    <n v="126524.8603656254"/>
    <n v="136698.72855087346"/>
    <n v="147561.34546829227"/>
    <n v="165744.94237810725"/>
    <n v="178179.9933781095"/>
    <n v="182826.33943864898"/>
    <n v="178329.76610043389"/>
  </r>
  <r>
    <x v="0"/>
    <x v="0"/>
    <x v="1"/>
    <s v="Residential"/>
    <s v="Diesel"/>
    <s v="Final Energy Consumption"/>
    <s v="Emissions"/>
    <x v="0"/>
    <x v="21"/>
    <m/>
    <m/>
    <n v="0"/>
    <n v="0"/>
    <n v="0"/>
    <n v="0"/>
    <n v="0"/>
    <n v="0"/>
    <n v="0"/>
    <n v="0"/>
    <n v="0"/>
    <n v="0"/>
  </r>
  <r>
    <x v="0"/>
    <x v="0"/>
    <x v="1"/>
    <s v="Residential"/>
    <s v="Diesel"/>
    <s v="Final Energy Consumption"/>
    <s v="Emissions"/>
    <x v="0"/>
    <x v="22"/>
    <m/>
    <m/>
    <n v="0"/>
    <n v="0"/>
    <n v="0"/>
    <n v="0"/>
    <n v="0"/>
    <n v="0"/>
    <n v="0"/>
    <n v="0"/>
    <n v="0"/>
    <n v="0"/>
  </r>
  <r>
    <x v="0"/>
    <x v="0"/>
    <x v="1"/>
    <s v="Residential"/>
    <s v="Diesel"/>
    <s v="Final Energy Consumption"/>
    <s v="Emissions"/>
    <x v="0"/>
    <x v="23"/>
    <m/>
    <m/>
    <n v="0"/>
    <n v="0"/>
    <n v="0"/>
    <n v="0"/>
    <n v="0"/>
    <n v="0"/>
    <n v="0"/>
    <n v="0"/>
    <n v="0"/>
    <n v="0"/>
  </r>
  <r>
    <x v="0"/>
    <x v="0"/>
    <x v="1"/>
    <s v="Residential"/>
    <s v="Diesel"/>
    <s v="Final Energy Consumption"/>
    <s v="Emissions"/>
    <x v="0"/>
    <x v="24"/>
    <m/>
    <m/>
    <n v="0"/>
    <n v="0"/>
    <n v="0"/>
    <n v="0"/>
    <n v="0"/>
    <n v="0"/>
    <n v="0"/>
    <n v="0"/>
    <n v="0"/>
    <n v="0"/>
  </r>
  <r>
    <x v="0"/>
    <x v="0"/>
    <x v="1"/>
    <s v="Residential"/>
    <s v="Diesel"/>
    <s v="Final Energy Consumption"/>
    <s v="Emissions"/>
    <x v="0"/>
    <x v="25"/>
    <m/>
    <m/>
    <n v="98147.090757319675"/>
    <n v="107091.61456262515"/>
    <n v="124112.44745665694"/>
    <n v="137316.6504760783"/>
    <n v="156045.66594124091"/>
    <n v="168980.13216744311"/>
    <n v="175167.01877445041"/>
    <n v="181310.00609938893"/>
    <n v="205191.29985701226"/>
    <n v="203822.04979197704"/>
  </r>
  <r>
    <x v="0"/>
    <x v="0"/>
    <x v="1"/>
    <s v="Residential"/>
    <s v="Diesel"/>
    <s v="Final Energy Consumption"/>
    <s v="Emissions"/>
    <x v="0"/>
    <x v="26"/>
    <m/>
    <m/>
    <n v="0"/>
    <n v="0"/>
    <n v="0"/>
    <n v="0"/>
    <n v="0"/>
    <n v="0"/>
    <n v="0"/>
    <n v="0"/>
    <n v="0"/>
    <n v="0"/>
  </r>
  <r>
    <x v="0"/>
    <x v="0"/>
    <x v="1"/>
    <s v="Residential"/>
    <s v="Diesel"/>
    <s v="Final Energy Consumption"/>
    <s v="Emissions"/>
    <x v="0"/>
    <x v="27"/>
    <m/>
    <m/>
    <n v="54787.458936790114"/>
    <n v="58366.478144183471"/>
    <n v="63422.974853849839"/>
    <n v="65526.207113492361"/>
    <n v="71807.579739128138"/>
    <n v="72046.978211075257"/>
    <n v="75262.567501744343"/>
    <n v="80517.453326288654"/>
    <n v="85361.777243110773"/>
    <n v="84512.745838741699"/>
  </r>
  <r>
    <x v="0"/>
    <x v="0"/>
    <x v="1"/>
    <s v="Residential"/>
    <s v="Diesel"/>
    <s v="Final Energy Consumption"/>
    <s v="Emissions"/>
    <x v="0"/>
    <x v="28"/>
    <m/>
    <m/>
    <n v="29342.273480997446"/>
    <n v="31869.230312427877"/>
    <n v="36031.911892769356"/>
    <n v="38088.84674629262"/>
    <n v="40846.387800283941"/>
    <n v="43096.083484049108"/>
    <n v="47846.119039065161"/>
    <n v="53425.289191424185"/>
    <n v="59453.585120634416"/>
    <n v="61122.895860554621"/>
  </r>
  <r>
    <x v="0"/>
    <x v="0"/>
    <x v="1"/>
    <s v="Residential"/>
    <s v="Diesel"/>
    <s v="Final Energy Consumption"/>
    <s v="Emissions"/>
    <x v="0"/>
    <x v="29"/>
    <m/>
    <m/>
    <n v="0"/>
    <n v="0"/>
    <n v="0"/>
    <n v="0"/>
    <n v="0"/>
    <n v="0"/>
    <n v="0"/>
    <n v="0"/>
    <n v="0"/>
    <n v="0"/>
  </r>
  <r>
    <x v="0"/>
    <x v="0"/>
    <x v="1"/>
    <s v="Residential"/>
    <s v="Diesel"/>
    <s v="Final Energy Consumption"/>
    <s v="Emissions"/>
    <x v="0"/>
    <x v="30"/>
    <m/>
    <m/>
    <n v="82606.264170607843"/>
    <n v="87461.289709563935"/>
    <n v="101852.43704027208"/>
    <n v="119046.77366746735"/>
    <n v="131501.98295246274"/>
    <n v="140847.93591312415"/>
    <n v="154292.13090104479"/>
    <n v="180331.10418454613"/>
    <n v="181109.38144067678"/>
    <n v="169695.75561990176"/>
  </r>
  <r>
    <x v="0"/>
    <x v="0"/>
    <x v="1"/>
    <s v="Residential"/>
    <s v="Diesel"/>
    <s v="Final Energy Consumption"/>
    <s v="Emissions"/>
    <x v="0"/>
    <x v="31"/>
    <m/>
    <m/>
    <n v="0"/>
    <n v="0"/>
    <n v="0"/>
    <n v="0"/>
    <n v="0"/>
    <n v="0"/>
    <n v="0"/>
    <n v="0"/>
    <n v="0"/>
    <n v="0"/>
  </r>
  <r>
    <x v="0"/>
    <x v="0"/>
    <x v="1"/>
    <s v="Residential"/>
    <s v="Diesel"/>
    <s v="Final Energy Consumption"/>
    <s v="Emissions"/>
    <x v="0"/>
    <x v="32"/>
    <m/>
    <m/>
    <n v="0"/>
    <n v="0"/>
    <n v="0"/>
    <n v="0"/>
    <n v="0"/>
    <n v="0"/>
    <n v="0"/>
    <n v="0"/>
    <n v="0"/>
    <n v="0"/>
  </r>
  <r>
    <x v="0"/>
    <x v="0"/>
    <x v="1"/>
    <s v="Residential"/>
    <s v="Diesel"/>
    <s v="Final Energy Consumption"/>
    <s v="Emissions"/>
    <x v="0"/>
    <x v="33"/>
    <m/>
    <m/>
    <n v="241439.92688208798"/>
    <n v="244881.75163896577"/>
    <n v="265700.81788501993"/>
    <n v="297459.22197259992"/>
    <n v="329996.5127396782"/>
    <n v="338994.91511581483"/>
    <n v="353149.47769585141"/>
    <n v="373702.91019135166"/>
    <n v="388525.75466601149"/>
    <n v="389736.15585334913"/>
  </r>
  <r>
    <x v="0"/>
    <x v="0"/>
    <x v="1"/>
    <s v="Residential"/>
    <s v="Diesel"/>
    <s v="Final Energy Consumption"/>
    <s v="Emissions"/>
    <x v="0"/>
    <x v="34"/>
    <m/>
    <m/>
    <n v="0"/>
    <n v="0"/>
    <n v="0"/>
    <n v="0"/>
    <n v="0"/>
    <n v="0"/>
    <n v="0"/>
    <n v="0"/>
    <n v="0"/>
    <n v="0"/>
  </r>
  <r>
    <x v="0"/>
    <x v="0"/>
    <x v="1"/>
    <s v="Residential"/>
    <s v="Diesel"/>
    <s v="Final Energy Consumption"/>
    <s v="Emissions"/>
    <x v="0"/>
    <x v="35"/>
    <m/>
    <m/>
    <n v="24965.629323749301"/>
    <n v="25552.903037838929"/>
    <n v="28124.395272353766"/>
    <n v="31270.895917740356"/>
    <n v="33487.523391150222"/>
    <n v="35439.771951112052"/>
    <n v="37310.475300442078"/>
    <n v="40327.396476154106"/>
    <n v="42214.620128428789"/>
    <n v="41570.947623825392"/>
  </r>
  <r>
    <x v="0"/>
    <x v="0"/>
    <x v="1"/>
    <s v="Residential"/>
    <s v="Fuelwood"/>
    <s v="Final Energy Consumption"/>
    <s v="Emissions"/>
    <x v="1"/>
    <x v="1"/>
    <m/>
    <m/>
    <n v="280.99524140441224"/>
    <n v="382.30102586693801"/>
    <n v="449.61312803661656"/>
    <n v="502.00515061311171"/>
    <n v="463.99167056128812"/>
    <n v="413.15135871197248"/>
    <n v="367.34760611698186"/>
    <n v="328.03510965508769"/>
    <n v="293.9766448659164"/>
    <n v="263.5809811838277"/>
  </r>
  <r>
    <x v="0"/>
    <x v="0"/>
    <x v="1"/>
    <s v="Residential"/>
    <s v="Fuelwood"/>
    <s v="Final Energy Consumption"/>
    <s v="Emissions"/>
    <x v="1"/>
    <x v="0"/>
    <m/>
    <m/>
    <n v="61527.29326108344"/>
    <n v="80283.605912155632"/>
    <n v="82962.672570114155"/>
    <n v="82654.433927404767"/>
    <n v="73367.588972862301"/>
    <n v="68209.087549761782"/>
    <n v="65324.338421279324"/>
    <n v="62635.638418520692"/>
    <n v="60112.450693447521"/>
    <n v="57706.870889039623"/>
  </r>
  <r>
    <x v="0"/>
    <x v="0"/>
    <x v="1"/>
    <s v="Residential"/>
    <s v="Fuelwood"/>
    <s v="Final Energy Consumption"/>
    <s v="Emissions"/>
    <x v="1"/>
    <x v="2"/>
    <m/>
    <m/>
    <n v="4637.7277862007304"/>
    <n v="4219.2273724074366"/>
    <n v="4047.4726634811468"/>
    <n v="4000.2162593377539"/>
    <n v="3972.2492507473448"/>
    <n v="3658.4211659062935"/>
    <n v="3238.7872901160981"/>
    <n v="2868.4475421127663"/>
    <n v="2546.6536937199085"/>
    <n v="2263.0482653785516"/>
  </r>
  <r>
    <x v="0"/>
    <x v="0"/>
    <x v="1"/>
    <s v="Residential"/>
    <s v="Fuelwood"/>
    <s v="Final Energy Consumption"/>
    <s v="Emissions"/>
    <x v="1"/>
    <x v="3"/>
    <m/>
    <m/>
    <n v="39525.58759342986"/>
    <n v="47425.798745913788"/>
    <n v="48516.475797132756"/>
    <n v="50120.075707093893"/>
    <n v="53311.252343157728"/>
    <n v="51382.063145271648"/>
    <n v="47473.073644149772"/>
    <n v="43857.548553274159"/>
    <n v="40540.692383872512"/>
    <n v="37468.895373533604"/>
  </r>
  <r>
    <x v="0"/>
    <x v="0"/>
    <x v="1"/>
    <s v="Residential"/>
    <s v="Fuelwood"/>
    <s v="Final Energy Consumption"/>
    <s v="Emissions"/>
    <x v="1"/>
    <x v="4"/>
    <m/>
    <m/>
    <n v="35106.589361985862"/>
    <n v="40814.668680641786"/>
    <n v="44296.093415071882"/>
    <n v="49396.923676798309"/>
    <n v="60137.50946658184"/>
    <n v="59939.756059532425"/>
    <n v="55363.860142344296"/>
    <n v="51116.684961218285"/>
    <n v="47214.182633852281"/>
    <n v="43597.557037483057"/>
  </r>
  <r>
    <x v="0"/>
    <x v="0"/>
    <x v="1"/>
    <s v="Residential"/>
    <s v="Fuelwood"/>
    <s v="Final Energy Consumption"/>
    <s v="Emissions"/>
    <x v="1"/>
    <x v="5"/>
    <m/>
    <m/>
    <n v="63.240744275261612"/>
    <n v="56.397411327008143"/>
    <n v="55.644720039231174"/>
    <n v="58.391199203327218"/>
    <n v="75.33557176539378"/>
    <n v="65.790695720516183"/>
    <n v="45.876933018389941"/>
    <n v="32.792109405122154"/>
    <n v="24.140779791225402"/>
    <n v="17.704650075307569"/>
  </r>
  <r>
    <x v="0"/>
    <x v="0"/>
    <x v="1"/>
    <s v="Residential"/>
    <s v="Fuelwood"/>
    <s v="Final Energy Consumption"/>
    <s v="Emissions"/>
    <x v="1"/>
    <x v="6"/>
    <m/>
    <m/>
    <n v="26889.294752577956"/>
    <n v="25910.889844377776"/>
    <n v="23725.793289297617"/>
    <n v="21380.171130172279"/>
    <n v="18408.046196817577"/>
    <n v="21911.80440516373"/>
    <n v="27734.639507334148"/>
    <n v="35422.381705193904"/>
    <n v="45470.386850131064"/>
    <n v="58341.191765414784"/>
  </r>
  <r>
    <x v="0"/>
    <x v="0"/>
    <x v="1"/>
    <s v="Residential"/>
    <s v="Fuelwood"/>
    <s v="Final Energy Consumption"/>
    <s v="Emissions"/>
    <x v="1"/>
    <x v="7"/>
    <m/>
    <m/>
    <n v="91.211016455947259"/>
    <n v="135.66931184901279"/>
    <n v="170.09823012134274"/>
    <n v="201.19110852581164"/>
    <n v="189.7437446067139"/>
    <n v="240.79525444752278"/>
    <n v="313.10429485233072"/>
    <n v="386.57891467395535"/>
    <n v="466.68581989361894"/>
    <n v="548.14740810971011"/>
  </r>
  <r>
    <x v="0"/>
    <x v="0"/>
    <x v="1"/>
    <s v="Residential"/>
    <s v="Fuelwood"/>
    <s v="Final Energy Consumption"/>
    <s v="Emissions"/>
    <x v="1"/>
    <x v="8"/>
    <m/>
    <m/>
    <n v="58.940269029100001"/>
    <n v="28.34073879427763"/>
    <n v="16.887385472800755"/>
    <n v="14.521376655759964"/>
    <n v="27.869070026133556"/>
    <n v="42.232544550156376"/>
    <n v="52.812565598928352"/>
    <n v="62.175596603567882"/>
    <n v="65.218892688231406"/>
    <n v="57.824681949435885"/>
  </r>
  <r>
    <x v="0"/>
    <x v="0"/>
    <x v="1"/>
    <s v="Residential"/>
    <s v="Fuelwood"/>
    <s v="Final Energy Consumption"/>
    <s v="Emissions"/>
    <x v="1"/>
    <x v="9"/>
    <m/>
    <m/>
    <n v="632.62000197724444"/>
    <n v="367.11655149610027"/>
    <n v="276.15042848764227"/>
    <n v="269.37690718370743"/>
    <n v="448.96581200606329"/>
    <n v="385.48339146122669"/>
    <n v="216.1388327120454"/>
    <n v="117.59085888627473"/>
    <n v="65.599388617167975"/>
    <n v="36.385856941763357"/>
  </r>
  <r>
    <x v="0"/>
    <x v="0"/>
    <x v="1"/>
    <s v="Residential"/>
    <s v="Fuelwood"/>
    <s v="Final Energy Consumption"/>
    <s v="Emissions"/>
    <x v="1"/>
    <x v="10"/>
    <m/>
    <m/>
    <n v="967.77651514992976"/>
    <n v="617.12812754978472"/>
    <n v="455.62096162855539"/>
    <n v="390.3064714572684"/>
    <n v="501.91676115716092"/>
    <n v="458.12270261327097"/>
    <n v="346.35900574445373"/>
    <n v="271.47397243036806"/>
    <n v="223.43016168003143"/>
    <n v="191.08261200061455"/>
  </r>
  <r>
    <x v="0"/>
    <x v="0"/>
    <x v="1"/>
    <s v="Residential"/>
    <s v="Fuelwood"/>
    <s v="Final Energy Consumption"/>
    <s v="Emissions"/>
    <x v="1"/>
    <x v="11"/>
    <m/>
    <m/>
    <n v="36692.851047130425"/>
    <n v="39443.716472577937"/>
    <n v="41948.970277231398"/>
    <n v="44824.720944951208"/>
    <n v="46611.689084968981"/>
    <n v="46395.812368459359"/>
    <n v="45615.458538050792"/>
    <n v="44733.134688080761"/>
    <n v="43816.958173662795"/>
    <n v="42905.307722915641"/>
  </r>
  <r>
    <x v="0"/>
    <x v="0"/>
    <x v="1"/>
    <s v="Residential"/>
    <s v="Fuelwood"/>
    <s v="Final Energy Consumption"/>
    <s v="Emissions"/>
    <x v="1"/>
    <x v="12"/>
    <m/>
    <m/>
    <n v="18477.949578772823"/>
    <n v="23862.465225638"/>
    <n v="24265.554909801358"/>
    <n v="22704.787089067799"/>
    <n v="16179.889197148335"/>
    <n v="13207.143847112358"/>
    <n v="11945.884125919441"/>
    <n v="10812.658681229828"/>
    <n v="9806.0037833811639"/>
    <n v="8898.2311343878919"/>
  </r>
  <r>
    <x v="0"/>
    <x v="0"/>
    <x v="1"/>
    <s v="Residential"/>
    <s v="Fuelwood"/>
    <s v="Final Energy Consumption"/>
    <s v="Emissions"/>
    <x v="1"/>
    <x v="13"/>
    <m/>
    <m/>
    <n v="11875.752698190405"/>
    <n v="13495.035967726952"/>
    <n v="14341.411463018163"/>
    <n v="14803.764225641284"/>
    <n v="13921.18448052217"/>
    <n v="13219.635292353567"/>
    <n v="12711.278185518804"/>
    <n v="12218.743119761562"/>
    <n v="11744.704323993454"/>
    <n v="11286.866033126067"/>
  </r>
  <r>
    <x v="0"/>
    <x v="0"/>
    <x v="1"/>
    <s v="Residential"/>
    <s v="Fuelwood"/>
    <s v="Final Energy Consumption"/>
    <s v="Emissions"/>
    <x v="1"/>
    <x v="14"/>
    <m/>
    <m/>
    <n v="12069.022945718842"/>
    <n v="15991.11137341989"/>
    <n v="17653.364852199189"/>
    <n v="18178.653295905551"/>
    <n v="14823.541336217117"/>
    <n v="14560.300138299108"/>
    <n v="15772.249282784576"/>
    <n v="17049.807059551844"/>
    <n v="18418.684222990061"/>
    <n v="19889.420763215512"/>
  </r>
  <r>
    <x v="0"/>
    <x v="0"/>
    <x v="1"/>
    <s v="Residential"/>
    <s v="Fuelwood"/>
    <s v="Final Energy Consumption"/>
    <s v="Emissions"/>
    <x v="1"/>
    <x v="15"/>
    <m/>
    <m/>
    <n v="36422.320482341471"/>
    <n v="34843.699078471269"/>
    <n v="33377.865592504306"/>
    <n v="32748.741044049435"/>
    <n v="34433.260824158206"/>
    <n v="33193.605978578962"/>
    <n v="30660.440503262482"/>
    <n v="28285.761171981878"/>
    <n v="26097.002005294031"/>
    <n v="24070.991328639189"/>
  </r>
  <r>
    <x v="0"/>
    <x v="0"/>
    <x v="1"/>
    <s v="Residential"/>
    <s v="Fuelwood"/>
    <s v="Final Energy Consumption"/>
    <s v="Emissions"/>
    <x v="1"/>
    <x v="16"/>
    <m/>
    <m/>
    <n v="80516.220421987207"/>
    <n v="88520.024859401077"/>
    <n v="92770.607531174377"/>
    <n v="95195.538614680205"/>
    <n v="91580.144131638765"/>
    <n v="81969.969007524691"/>
    <n v="70847.559665177658"/>
    <n v="61259.599842281466"/>
    <n v="53081.273011018246"/>
    <n v="45969.568090083027"/>
  </r>
  <r>
    <x v="0"/>
    <x v="0"/>
    <x v="1"/>
    <s v="Residential"/>
    <s v="Fuelwood"/>
    <s v="Final Energy Consumption"/>
    <s v="Emissions"/>
    <x v="1"/>
    <x v="17"/>
    <m/>
    <m/>
    <n v="46715.155700971562"/>
    <n v="51526.639134959885"/>
    <n v="54548.733882072091"/>
    <n v="56255.152030029931"/>
    <n v="53739.117386896782"/>
    <n v="51815.371592411604"/>
    <n v="50691.634303102212"/>
    <n v="49978.72472466233"/>
    <n v="49660.197400661847"/>
    <n v="49734.797687949722"/>
  </r>
  <r>
    <x v="0"/>
    <x v="0"/>
    <x v="1"/>
    <s v="Residential"/>
    <s v="Fuelwood"/>
    <s v="Final Energy Consumption"/>
    <s v="Emissions"/>
    <x v="1"/>
    <x v="18"/>
    <m/>
    <m/>
    <n v="63.193902134677593"/>
    <n v="67.827783133811195"/>
    <n v="68.93797127819559"/>
    <n v="68.268614108684716"/>
    <n v="61.483725265438181"/>
    <n v="64.327158998887555"/>
    <n v="72.220996297964277"/>
    <n v="84.210529505105512"/>
    <n v="101.26097932026785"/>
    <n v="124.48015285999878"/>
  </r>
  <r>
    <x v="0"/>
    <x v="0"/>
    <x v="1"/>
    <s v="Residential"/>
    <s v="Fuelwood"/>
    <s v="Final Energy Consumption"/>
    <s v="Emissions"/>
    <x v="1"/>
    <x v="19"/>
    <m/>
    <m/>
    <n v="59981.993883167765"/>
    <n v="60521.630989727251"/>
    <n v="61033.748374869414"/>
    <n v="61746.565609136567"/>
    <n v="62445.677547972293"/>
    <n v="59391.547093019457"/>
    <n v="54973.38467659436"/>
    <n v="50839.949445247592"/>
    <n v="47024.046198573895"/>
    <n v="43480.220903496891"/>
  </r>
  <r>
    <x v="0"/>
    <x v="0"/>
    <x v="1"/>
    <s v="Residential"/>
    <s v="Fuelwood"/>
    <s v="Final Energy Consumption"/>
    <s v="Emissions"/>
    <x v="1"/>
    <x v="20"/>
    <m/>
    <m/>
    <n v="75984.357955353713"/>
    <n v="82372.10059613573"/>
    <n v="85151.586349083387"/>
    <n v="85413.767416181669"/>
    <n v="77256.441015420394"/>
    <n v="70598.40472978841"/>
    <n v="65268.08700703839"/>
    <n v="60275.428687631553"/>
    <n v="55657.71841642588"/>
    <n v="51367.658144556546"/>
  </r>
  <r>
    <x v="0"/>
    <x v="0"/>
    <x v="1"/>
    <s v="Residential"/>
    <s v="Fuelwood"/>
    <s v="Final Energy Consumption"/>
    <s v="Emissions"/>
    <x v="1"/>
    <x v="21"/>
    <m/>
    <m/>
    <n v="2931.7066278028269"/>
    <n v="2649.6951009422587"/>
    <n v="2451.9390739571386"/>
    <n v="2300.1767924438727"/>
    <n v="2243.1338910571708"/>
    <n v="2274.8917352932745"/>
    <n v="2325.5992225193299"/>
    <n v="2370.740065280107"/>
    <n v="2413.4194573852865"/>
    <n v="2455.4902668843674"/>
  </r>
  <r>
    <x v="0"/>
    <x v="0"/>
    <x v="1"/>
    <s v="Residential"/>
    <s v="Fuelwood"/>
    <s v="Final Energy Consumption"/>
    <s v="Emissions"/>
    <x v="1"/>
    <x v="22"/>
    <m/>
    <m/>
    <n v="6434.9815457678151"/>
    <n v="6162.8755464136038"/>
    <n v="5818.0467778964403"/>
    <n v="5453.9283551918188"/>
    <n v="4966.1331066431903"/>
    <n v="4653.9962738315771"/>
    <n v="4407.789260458947"/>
    <n v="4167.2111206688551"/>
    <n v="3937.9162855654167"/>
    <n v="3720.2042751524573"/>
  </r>
  <r>
    <x v="0"/>
    <x v="0"/>
    <x v="1"/>
    <s v="Residential"/>
    <s v="Fuelwood"/>
    <s v="Final Energy Consumption"/>
    <s v="Emissions"/>
    <x v="1"/>
    <x v="23"/>
    <m/>
    <m/>
    <n v="1828.2574417859282"/>
    <n v="1995.5989270345801"/>
    <n v="2105.0173354549052"/>
    <n v="2188.5627876452063"/>
    <n v="2202.2381722262139"/>
    <n v="1994.2008671791696"/>
    <n v="1714.2848175053032"/>
    <n v="1472.5250267844444"/>
    <n v="1268.7892227691295"/>
    <n v="1094.2691956098422"/>
  </r>
  <r>
    <x v="0"/>
    <x v="0"/>
    <x v="1"/>
    <s v="Residential"/>
    <s v="Fuelwood"/>
    <s v="Final Energy Consumption"/>
    <s v="Emissions"/>
    <x v="1"/>
    <x v="24"/>
    <m/>
    <m/>
    <n v="7211.5122120576962"/>
    <n v="5794.4228562008702"/>
    <n v="4971.5181110714311"/>
    <n v="4458.6903214566864"/>
    <n v="4503.2579438831626"/>
    <n v="4235.3386863670512"/>
    <n v="3801.8245019986484"/>
    <n v="3428.6746614312879"/>
    <n v="3106.6237588015529"/>
    <n v="2822.8537048011713"/>
  </r>
  <r>
    <x v="0"/>
    <x v="0"/>
    <x v="1"/>
    <s v="Residential"/>
    <s v="Fuelwood"/>
    <s v="Final Energy Consumption"/>
    <s v="Emissions"/>
    <x v="1"/>
    <x v="25"/>
    <m/>
    <m/>
    <n v="57647.312770678036"/>
    <n v="67372.114744597537"/>
    <n v="71696.72162347658"/>
    <n v="74111.767905665096"/>
    <n v="69844.413845818402"/>
    <n v="67139.337828397271"/>
    <n v="65645.152239883086"/>
    <n v="64184.897027233397"/>
    <n v="62778.768755913021"/>
    <n v="61430.016924592885"/>
  </r>
  <r>
    <x v="0"/>
    <x v="0"/>
    <x v="1"/>
    <s v="Residential"/>
    <s v="Fuelwood"/>
    <s v="Final Energy Consumption"/>
    <s v="Emissions"/>
    <x v="1"/>
    <x v="26"/>
    <m/>
    <m/>
    <n v="792.99734861594675"/>
    <n v="667.3470894224414"/>
    <n v="602.99219705502753"/>
    <n v="576.24146592089301"/>
    <n v="645.39252217874957"/>
    <n v="528.08546322476775"/>
    <n v="335.47093341777673"/>
    <n v="225.58996951658838"/>
    <n v="168.23678319148982"/>
    <n v="132.50198802057477"/>
  </r>
  <r>
    <x v="0"/>
    <x v="0"/>
    <x v="1"/>
    <s v="Residential"/>
    <s v="Fuelwood"/>
    <s v="Final Energy Consumption"/>
    <s v="Emissions"/>
    <x v="1"/>
    <x v="27"/>
    <m/>
    <m/>
    <n v="13851.245840864427"/>
    <n v="22567.6430775513"/>
    <n v="29326.401991706789"/>
    <n v="34694.966855905062"/>
    <n v="28210.094434684892"/>
    <n v="20975.109296287315"/>
    <n v="14727.322125229193"/>
    <n v="10374.934610648223"/>
    <n v="7454.471171761269"/>
    <n v="5360.7344572128895"/>
  </r>
  <r>
    <x v="0"/>
    <x v="0"/>
    <x v="1"/>
    <s v="Residential"/>
    <s v="Fuelwood"/>
    <s v="Final Energy Consumption"/>
    <s v="Emissions"/>
    <x v="1"/>
    <x v="28"/>
    <m/>
    <m/>
    <n v="92978.401484261805"/>
    <n v="91463.522797906582"/>
    <n v="89156.391597307244"/>
    <n v="87100.373327256937"/>
    <n v="85509.192879843293"/>
    <n v="86267.907145216232"/>
    <n v="87726.780738550937"/>
    <n v="89348.52352482015"/>
    <n v="91172.615910265828"/>
    <n v="93179.593420233548"/>
  </r>
  <r>
    <x v="0"/>
    <x v="0"/>
    <x v="1"/>
    <s v="Residential"/>
    <s v="Fuelwood"/>
    <s v="Final Energy Consumption"/>
    <s v="Emissions"/>
    <x v="1"/>
    <x v="29"/>
    <m/>
    <m/>
    <n v="839.2246054495962"/>
    <n v="738.9555610805885"/>
    <n v="656.34411579583104"/>
    <n v="589.87962811154637"/>
    <n v="546.09579884617915"/>
    <n v="467.65918101035953"/>
    <n v="375.96913364515825"/>
    <n v="300.7066193793994"/>
    <n v="241.2706629559695"/>
    <n v="193.0366254798534"/>
  </r>
  <r>
    <x v="0"/>
    <x v="0"/>
    <x v="1"/>
    <s v="Residential"/>
    <s v="Fuelwood"/>
    <s v="Final Energy Consumption"/>
    <s v="Emissions"/>
    <x v="1"/>
    <x v="30"/>
    <m/>
    <m/>
    <n v="62623.06909952459"/>
    <n v="72511.740628495827"/>
    <n v="72082.515161434683"/>
    <n v="67427.435666061676"/>
    <n v="52419.929282091551"/>
    <n v="47786.529597796267"/>
    <n v="47717.798312713378"/>
    <n v="47699.498703037629"/>
    <n v="47747.738124771728"/>
    <n v="47855.058269965186"/>
  </r>
  <r>
    <x v="0"/>
    <x v="0"/>
    <x v="1"/>
    <s v="Residential"/>
    <s v="Fuelwood"/>
    <s v="Final Energy Consumption"/>
    <s v="Emissions"/>
    <x v="1"/>
    <x v="31"/>
    <m/>
    <m/>
    <n v="0"/>
    <n v="0"/>
    <n v="0"/>
    <n v="0"/>
    <n v="0"/>
    <n v="0"/>
    <n v="0"/>
    <n v="0"/>
    <n v="0"/>
    <n v="0"/>
  </r>
  <r>
    <x v="0"/>
    <x v="0"/>
    <x v="1"/>
    <s v="Residential"/>
    <s v="Fuelwood"/>
    <s v="Final Energy Consumption"/>
    <s v="Emissions"/>
    <x v="1"/>
    <x v="32"/>
    <m/>
    <m/>
    <n v="5792.1726261793328"/>
    <n v="6351.4030812822812"/>
    <n v="7127.5136336227315"/>
    <n v="8079.6217237547544"/>
    <n v="9384.2697310040567"/>
    <n v="9763.5366706019013"/>
    <n v="9788.1041038212388"/>
    <n v="9796.5753610767406"/>
    <n v="9791.3334752255687"/>
    <n v="9774.1766061919952"/>
  </r>
  <r>
    <x v="0"/>
    <x v="0"/>
    <x v="1"/>
    <s v="Residential"/>
    <s v="Fuelwood"/>
    <s v="Final Energy Consumption"/>
    <s v="Emissions"/>
    <x v="1"/>
    <x v="33"/>
    <m/>
    <m/>
    <n v="144015.63669263379"/>
    <n v="152626.06630936934"/>
    <n v="151061.17130966301"/>
    <n v="145724.22075251275"/>
    <n v="130238.08495793777"/>
    <n v="121420.49343185656"/>
    <n v="115791.0401578298"/>
    <n v="110304.82756441523"/>
    <n v="105042.00820571522"/>
    <n v="99997.051496203014"/>
  </r>
  <r>
    <x v="0"/>
    <x v="0"/>
    <x v="1"/>
    <s v="Residential"/>
    <s v="Fuelwood"/>
    <s v="Final Energy Consumption"/>
    <s v="Emissions"/>
    <x v="1"/>
    <x v="34"/>
    <m/>
    <m/>
    <n v="12354.507225662361"/>
    <n v="17358.286595253692"/>
    <n v="19329.6975452593"/>
    <n v="19773.400683453128"/>
    <n v="15155.960258340692"/>
    <n v="14398.041696275148"/>
    <n v="15497.293836402632"/>
    <n v="16666.831361801669"/>
    <n v="17927.46191756157"/>
    <n v="19288.827274439031"/>
  </r>
  <r>
    <x v="0"/>
    <x v="0"/>
    <x v="1"/>
    <s v="Residential"/>
    <s v="Fuelwood"/>
    <s v="Final Energy Consumption"/>
    <s v="Emissions"/>
    <x v="1"/>
    <x v="35"/>
    <m/>
    <m/>
    <n v="79851.012962232489"/>
    <n v="88932.055368742731"/>
    <n v="89508.873214903884"/>
    <n v="87374.526543935266"/>
    <n v="77753.140513765786"/>
    <n v="72553.917290270139"/>
    <n v="69588.120634174746"/>
    <n v="66708.489308752236"/>
    <n v="63931.884418460155"/>
    <n v="61251.603221316022"/>
  </r>
  <r>
    <x v="0"/>
    <x v="0"/>
    <x v="1"/>
    <s v="Residential"/>
    <s v="LPG"/>
    <s v="Final Energy Consumption"/>
    <s v="Emissions"/>
    <x v="1"/>
    <x v="1"/>
    <s v="Buildings"/>
    <m/>
    <n v="1.4575979824999998"/>
    <n v="1.188920975"/>
    <n v="1.1531604012499999"/>
    <n v="1.2766938112499999"/>
    <n v="1.37548104375"/>
    <n v="1.4497479562500002"/>
    <n v="1.5365688800000001"/>
    <n v="1.5225544812499998"/>
    <n v="1.5772953624999995"/>
    <n v="1.7090950387500001"/>
  </r>
  <r>
    <x v="0"/>
    <x v="0"/>
    <x v="1"/>
    <s v="Residential"/>
    <s v="LPG"/>
    <s v="Final Energy Consumption"/>
    <s v="Emissions"/>
    <x v="1"/>
    <x v="0"/>
    <m/>
    <m/>
    <n v="183.08087763624997"/>
    <n v="184.85479082124999"/>
    <n v="192.99126941874997"/>
    <n v="203.154656485"/>
    <n v="220.91280589125003"/>
    <n v="248.94614419125006"/>
    <n v="274.98564618249998"/>
    <n v="295.21142299000002"/>
    <n v="300.40126826875007"/>
    <n v="221.31006735749997"/>
  </r>
  <r>
    <x v="0"/>
    <x v="0"/>
    <x v="1"/>
    <s v="Residential"/>
    <s v="LPG"/>
    <s v="Final Energy Consumption"/>
    <s v="Emissions"/>
    <x v="1"/>
    <x v="2"/>
    <m/>
    <m/>
    <n v="2.2594819775000001"/>
    <n v="2.3522467375000002"/>
    <n v="2.5259938274999998"/>
    <n v="2.5975403987500001"/>
    <n v="2.7533282699999999"/>
    <n v="3.0153460287499998"/>
    <n v="3.23103462"/>
    <n v="3.0927412449999996"/>
    <n v="3.2651751687499995"/>
    <n v="3.5362709799999998"/>
  </r>
  <r>
    <x v="0"/>
    <x v="0"/>
    <x v="1"/>
    <s v="Residential"/>
    <s v="LPG"/>
    <s v="Final Energy Consumption"/>
    <s v="Emissions"/>
    <x v="1"/>
    <x v="3"/>
    <m/>
    <m/>
    <n v="37.666204427500006"/>
    <n v="38.812194739999988"/>
    <n v="40.659718550000008"/>
    <n v="41.491353653750011"/>
    <n v="42.464699557499991"/>
    <n v="45.907888276249984"/>
    <n v="48.869489679999987"/>
    <n v="48.412979642499998"/>
    <n v="53.05942241875001"/>
    <n v="59.944811286250008"/>
  </r>
  <r>
    <x v="0"/>
    <x v="0"/>
    <x v="1"/>
    <s v="Residential"/>
    <s v="LPG"/>
    <s v="Final Energy Consumption"/>
    <s v="Emissions"/>
    <x v="1"/>
    <x v="4"/>
    <m/>
    <m/>
    <n v="57.50248051625001"/>
    <n v="58.826181658750009"/>
    <n v="61.688512187500002"/>
    <n v="65.22211071750003"/>
    <n v="72.867401282500012"/>
    <n v="83.127707822500014"/>
    <n v="97.949718006249981"/>
    <n v="107.47682015124998"/>
    <n v="123.38843431749996"/>
    <n v="147.83323868499991"/>
  </r>
  <r>
    <x v="0"/>
    <x v="0"/>
    <x v="1"/>
    <s v="Residential"/>
    <s v="LPG"/>
    <s v="Final Energy Consumption"/>
    <s v="Emissions"/>
    <x v="1"/>
    <x v="5"/>
    <m/>
    <m/>
    <n v="6.9710107362499993"/>
    <n v="7.1534403324999998"/>
    <n v="7.4972717187499995"/>
    <n v="7.6487736187500008"/>
    <n v="7.9190209862499987"/>
    <n v="8.1720198175000025"/>
    <n v="8.3589222200000002"/>
    <n v="7.9394906525"/>
    <n v="7.7098172249999992"/>
    <n v="8.0543705274999997"/>
  </r>
  <r>
    <x v="0"/>
    <x v="0"/>
    <x v="1"/>
    <s v="Residential"/>
    <s v="LPG"/>
    <s v="Final Energy Consumption"/>
    <s v="Emissions"/>
    <x v="1"/>
    <x v="6"/>
    <m/>
    <m/>
    <n v="22.42785787"/>
    <n v="23.948914123749994"/>
    <n v="25.312353178749994"/>
    <n v="25.978271549999999"/>
    <n v="27.084686543749999"/>
    <n v="29.259440031250001"/>
    <n v="31.699214236250015"/>
    <n v="32.241573182499998"/>
    <n v="33.549380933750008"/>
    <n v="37.852160238749988"/>
  </r>
  <r>
    <x v="0"/>
    <x v="0"/>
    <x v="1"/>
    <s v="Residential"/>
    <s v="LPG"/>
    <s v="Final Energy Consumption"/>
    <s v="Emissions"/>
    <x v="1"/>
    <x v="7"/>
    <m/>
    <m/>
    <n v="1.1458643762499998"/>
    <n v="0.80381560874999991"/>
    <n v="0.75567662499999999"/>
    <n v="0.84608525374999999"/>
    <n v="0.94767442000000002"/>
    <n v="1.1200438975"/>
    <n v="1.2386451000000003"/>
    <n v="1.3206999574999998"/>
    <n v="1.3833742312499997"/>
    <n v="1.53739367375"/>
  </r>
  <r>
    <x v="0"/>
    <x v="0"/>
    <x v="1"/>
    <s v="Residential"/>
    <s v="LPG"/>
    <s v="Final Energy Consumption"/>
    <s v="Emissions"/>
    <x v="1"/>
    <x v="8"/>
    <m/>
    <m/>
    <n v="0.93408572124999989"/>
    <n v="0.96688708874999985"/>
    <n v="1.0207310437500001"/>
    <n v="1.0421821849999997"/>
    <n v="1.0658564262499997"/>
    <n v="1.1511158587499997"/>
    <n v="1.2478254387500001"/>
    <n v="1.2810383162500001"/>
    <n v="1.2474990687499998"/>
    <n v="1.3068936787499998"/>
  </r>
  <r>
    <x v="0"/>
    <x v="0"/>
    <x v="1"/>
    <s v="Residential"/>
    <s v="LPG"/>
    <s v="Final Energy Consumption"/>
    <s v="Emissions"/>
    <x v="1"/>
    <x v="9"/>
    <m/>
    <m/>
    <n v="131.96876842875002"/>
    <n v="132.99903337875"/>
    <n v="138.15792258125001"/>
    <n v="142.5291550375"/>
    <n v="148.82517526250001"/>
    <n v="155.47208166875001"/>
    <n v="160.53099286125001"/>
    <n v="157.24112827499999"/>
    <n v="155.73724369500002"/>
    <n v="162.10163015750001"/>
  </r>
  <r>
    <x v="0"/>
    <x v="0"/>
    <x v="1"/>
    <s v="Residential"/>
    <s v="LPG"/>
    <s v="Final Energy Consumption"/>
    <s v="Emissions"/>
    <x v="1"/>
    <x v="10"/>
    <m/>
    <m/>
    <n v="9.2328831374999965"/>
    <n v="9.3292048574999971"/>
    <n v="9.7017461612499982"/>
    <n v="9.9841383949999987"/>
    <n v="10.306631568749999"/>
    <n v="10.858422135"/>
    <n v="11.396644696249998"/>
    <n v="11.086960953749996"/>
    <n v="10.042210378750003"/>
    <n v="10.07281702625"/>
  </r>
  <r>
    <x v="0"/>
    <x v="0"/>
    <x v="1"/>
    <s v="Residential"/>
    <s v="LPG"/>
    <s v="Final Energy Consumption"/>
    <s v="Emissions"/>
    <x v="1"/>
    <x v="11"/>
    <m/>
    <m/>
    <n v="131.15827169499997"/>
    <n v="132.20510110499998"/>
    <n v="137.47096398749997"/>
    <n v="140.04639518374998"/>
    <n v="143.78793397375006"/>
    <n v="151.17898644750002"/>
    <n v="159.48467842999995"/>
    <n v="160.74530029249996"/>
    <n v="163.95394131875"/>
    <n v="175.14772163624994"/>
  </r>
  <r>
    <x v="0"/>
    <x v="0"/>
    <x v="1"/>
    <s v="Residential"/>
    <s v="LPG"/>
    <s v="Final Energy Consumption"/>
    <s v="Emissions"/>
    <x v="1"/>
    <x v="12"/>
    <m/>
    <m/>
    <n v="84.440483256249991"/>
    <n v="86.519299336249986"/>
    <n v="89.71956767124999"/>
    <n v="92.32003830500004"/>
    <n v="95.799898713749997"/>
    <n v="101.57519323874999"/>
    <n v="108.01607503500001"/>
    <n v="109.37147841125005"/>
    <n v="114.75340130375001"/>
    <n v="126.98398283999998"/>
  </r>
  <r>
    <x v="0"/>
    <x v="0"/>
    <x v="1"/>
    <s v="Residential"/>
    <s v="LPG"/>
    <s v="Final Energy Consumption"/>
    <s v="Emissions"/>
    <x v="1"/>
    <x v="13"/>
    <m/>
    <m/>
    <n v="18.106401568749998"/>
    <n v="18.590207253749998"/>
    <n v="19.707870187499999"/>
    <n v="20.390394997499996"/>
    <n v="21.402635100000001"/>
    <n v="22.552746425000002"/>
    <n v="23.582242158750006"/>
    <n v="23.554750807499993"/>
    <n v="22.654272327499999"/>
    <n v="24.491179061250001"/>
  </r>
  <r>
    <x v="0"/>
    <x v="0"/>
    <x v="1"/>
    <s v="Residential"/>
    <s v="LPG"/>
    <s v="Final Energy Consumption"/>
    <s v="Emissions"/>
    <x v="1"/>
    <x v="14"/>
    <m/>
    <m/>
    <n v="24.67625391"/>
    <n v="25.585796843749996"/>
    <n v="27.979473651250004"/>
    <n v="28.525122903749995"/>
    <n v="30.514063662500007"/>
    <n v="32.22080552624999"/>
    <n v="34.379559788750001"/>
    <n v="32.632822227500007"/>
    <n v="33.501844433750001"/>
    <n v="36.534583263750001"/>
  </r>
  <r>
    <x v="0"/>
    <x v="0"/>
    <x v="1"/>
    <s v="Residential"/>
    <s v="LPG"/>
    <s v="Final Energy Consumption"/>
    <s v="Emissions"/>
    <x v="1"/>
    <x v="15"/>
    <m/>
    <m/>
    <n v="21.083055014999996"/>
    <n v="21.494484013750007"/>
    <n v="22.915041957500002"/>
    <n v="24.249562974999993"/>
    <n v="26.079861898749989"/>
    <n v="28.478493381249987"/>
    <n v="31.237832298749993"/>
    <n v="32.315387197500009"/>
    <n v="34.702797937500009"/>
    <n v="39.911875987500004"/>
  </r>
  <r>
    <x v="0"/>
    <x v="0"/>
    <x v="1"/>
    <s v="Residential"/>
    <s v="LPG"/>
    <s v="Final Energy Consumption"/>
    <s v="Emissions"/>
    <x v="1"/>
    <x v="16"/>
    <m/>
    <m/>
    <n v="137.86838686500005"/>
    <n v="138.50121120000003"/>
    <n v="145.16420433625001"/>
    <n v="151.47910376499999"/>
    <n v="162.15578392749995"/>
    <n v="179.55157453749999"/>
    <n v="190.85122230624998"/>
    <n v="198.67285377499996"/>
    <n v="210.55490348749998"/>
    <n v="233.17045130500011"/>
  </r>
  <r>
    <x v="0"/>
    <x v="0"/>
    <x v="1"/>
    <s v="Residential"/>
    <s v="LPG"/>
    <s v="Final Energy Consumption"/>
    <s v="Emissions"/>
    <x v="1"/>
    <x v="17"/>
    <m/>
    <m/>
    <n v="99.529198628749995"/>
    <n v="98.561050403750002"/>
    <n v="102.47444664875"/>
    <n v="104.46226403250002"/>
    <n v="111.074450465"/>
    <n v="122.36020208500003"/>
    <n v="129.7589473125"/>
    <n v="133.55170136000004"/>
    <n v="136.14394297625"/>
    <n v="145.21933780749995"/>
  </r>
  <r>
    <x v="0"/>
    <x v="0"/>
    <x v="1"/>
    <s v="Residential"/>
    <s v="LPG"/>
    <s v="Final Energy Consumption"/>
    <s v="Emissions"/>
    <x v="1"/>
    <x v="18"/>
    <m/>
    <m/>
    <n v="4.7269254999999996E-2"/>
    <n v="5.3415298749999993E-2"/>
    <n v="5.1371347499999977E-2"/>
    <n v="5.7030792499999983E-2"/>
    <n v="4.5727866249999992E-2"/>
    <n v="3.6197507500000003E-2"/>
    <n v="3.012241375E-2"/>
    <n v="4.1812608749999987E-2"/>
    <n v="5.369318624999999E-2"/>
    <n v="5.7383768749999987E-2"/>
  </r>
  <r>
    <x v="0"/>
    <x v="0"/>
    <x v="1"/>
    <s v="Residential"/>
    <s v="LPG"/>
    <s v="Final Energy Consumption"/>
    <s v="Emissions"/>
    <x v="1"/>
    <x v="19"/>
    <m/>
    <m/>
    <n v="90.520290451249977"/>
    <n v="93.130802875000001"/>
    <n v="99.989464286249998"/>
    <n v="105.10416523750004"/>
    <n v="112.1123248025"/>
    <n v="120.73998078999998"/>
    <n v="132.10553756125"/>
    <n v="135.68503837625002"/>
    <n v="142.28860438374997"/>
    <n v="157.07392691375011"/>
  </r>
  <r>
    <x v="0"/>
    <x v="0"/>
    <x v="1"/>
    <s v="Residential"/>
    <s v="LPG"/>
    <s v="Final Energy Consumption"/>
    <s v="Emissions"/>
    <x v="1"/>
    <x v="20"/>
    <m/>
    <m/>
    <n v="320.55595199374994"/>
    <n v="323.79904042749996"/>
    <n v="338.40500549624994"/>
    <n v="351.71686148499987"/>
    <n v="367.8287444424999"/>
    <n v="393.3312371175"/>
    <n v="420.04778066624999"/>
    <n v="428.65619205749994"/>
    <n v="434.40624434624982"/>
    <n v="461.28695791750005"/>
  </r>
  <r>
    <x v="0"/>
    <x v="0"/>
    <x v="1"/>
    <s v="Residential"/>
    <s v="LPG"/>
    <s v="Final Energy Consumption"/>
    <s v="Emissions"/>
    <x v="1"/>
    <x v="21"/>
    <m/>
    <m/>
    <n v="3.8313413875000006"/>
    <n v="3.6372215962499994"/>
    <n v="3.9947918587499998"/>
    <n v="3.9929193699999987"/>
    <n v="4.5378088662499998"/>
    <n v="3.5562380837499998"/>
    <n v="3.5899215962499995"/>
    <n v="4.30609326125"/>
    <n v="5.1736207875"/>
    <n v="5.2822180400000001"/>
  </r>
  <r>
    <x v="0"/>
    <x v="0"/>
    <x v="1"/>
    <s v="Residential"/>
    <s v="LPG"/>
    <s v="Final Energy Consumption"/>
    <s v="Emissions"/>
    <x v="1"/>
    <x v="22"/>
    <m/>
    <m/>
    <n v="2.8402071362500001"/>
    <n v="2.9526859450000003"/>
    <n v="3.0397303612499997"/>
    <n v="3.0946527562499999"/>
    <n v="2.9491443574999994"/>
    <n v="3.0232528149999998"/>
    <n v="2.9402750162500002"/>
    <n v="2.7584473125"/>
    <n v="2.9624912350000003"/>
    <n v="3.2103662937500008"/>
  </r>
  <r>
    <x v="0"/>
    <x v="0"/>
    <x v="1"/>
    <s v="Residential"/>
    <s v="LPG"/>
    <s v="Final Energy Consumption"/>
    <s v="Emissions"/>
    <x v="1"/>
    <x v="23"/>
    <m/>
    <m/>
    <n v="4.0050352650000001"/>
    <n v="4.1735852675000009"/>
    <n v="4.138063558749999"/>
    <n v="4.1387168899999995"/>
    <n v="4.2161848300000013"/>
    <n v="4.3638311887499999"/>
    <n v="4.6172515812500006"/>
    <n v="4.6018353287499991"/>
    <n v="4.397213755000001"/>
    <n v="4.7749326349999999"/>
  </r>
  <r>
    <x v="0"/>
    <x v="0"/>
    <x v="1"/>
    <s v="Residential"/>
    <s v="LPG"/>
    <s v="Final Energy Consumption"/>
    <s v="Emissions"/>
    <x v="1"/>
    <x v="24"/>
    <m/>
    <m/>
    <n v="3.0426014712499994"/>
    <n v="3.1661177349999989"/>
    <n v="3.3088472587499997"/>
    <n v="3.3171679199999997"/>
    <n v="3.3677724162499998"/>
    <n v="3.4923162725000001"/>
    <n v="3.8184621887499999"/>
    <n v="3.6173195299999996"/>
    <n v="3.6061608687499991"/>
    <n v="3.8576153550000001"/>
  </r>
  <r>
    <x v="0"/>
    <x v="0"/>
    <x v="1"/>
    <s v="Residential"/>
    <s v="LPG"/>
    <s v="Final Energy Consumption"/>
    <s v="Emissions"/>
    <x v="1"/>
    <x v="25"/>
    <m/>
    <m/>
    <n v="30.168731683750003"/>
    <n v="30.628680431249997"/>
    <n v="32.186463952499992"/>
    <n v="32.905457653749998"/>
    <n v="34.632367055000003"/>
    <n v="37.185904855000004"/>
    <n v="41.240806145000008"/>
    <n v="43.838093488750005"/>
    <n v="47.744758352499993"/>
    <n v="56.318835856250004"/>
  </r>
  <r>
    <x v="0"/>
    <x v="0"/>
    <x v="1"/>
    <s v="Residential"/>
    <s v="LPG"/>
    <s v="Final Energy Consumption"/>
    <s v="Emissions"/>
    <x v="1"/>
    <x v="26"/>
    <m/>
    <m/>
    <n v="5.2265412099999997"/>
    <n v="5.3350740162499992"/>
    <n v="6.0693574425000003"/>
    <n v="6.2506205024999968"/>
    <n v="6.3527258299999989"/>
    <n v="6.7162375637499991"/>
    <n v="6.9997271575000006"/>
    <n v="6.9925623899999989"/>
    <n v="6.7287058437499994"/>
    <n v="7.0925735099999985"/>
  </r>
  <r>
    <x v="0"/>
    <x v="0"/>
    <x v="1"/>
    <s v="Residential"/>
    <s v="LPG"/>
    <s v="Final Energy Consumption"/>
    <s v="Emissions"/>
    <x v="1"/>
    <x v="27"/>
    <m/>
    <m/>
    <n v="116.78082238625001"/>
    <n v="119.98892596624998"/>
    <n v="125.36357825750002"/>
    <n v="128.8800116175"/>
    <n v="132.22192512374997"/>
    <n v="136.6554765125"/>
    <n v="143.15942280749996"/>
    <n v="144.81334949124999"/>
    <n v="147.73065621874997"/>
    <n v="161.38064216999996"/>
  </r>
  <r>
    <x v="0"/>
    <x v="0"/>
    <x v="1"/>
    <s v="Residential"/>
    <s v="LPG"/>
    <s v="Final Energy Consumption"/>
    <s v="Emissions"/>
    <x v="1"/>
    <x v="28"/>
    <m/>
    <m/>
    <n v="97.228442080000022"/>
    <n v="99.025087053749999"/>
    <n v="104.07235062125"/>
    <n v="108.74680150124995"/>
    <n v="117.9853907925"/>
    <n v="134.15100595875003"/>
    <n v="151.50475869375001"/>
    <n v="160.98176067875002"/>
    <n v="176.37764047750005"/>
    <n v="199.37042707999996"/>
  </r>
  <r>
    <x v="0"/>
    <x v="0"/>
    <x v="1"/>
    <s v="Residential"/>
    <s v="LPG"/>
    <s v="Final Energy Consumption"/>
    <s v="Emissions"/>
    <x v="1"/>
    <x v="29"/>
    <m/>
    <m/>
    <n v="1.5757492437499996"/>
    <n v="1.440017755"/>
    <n v="1.7563175849999997"/>
    <n v="1.9723112612499996"/>
    <n v="2.0908267324999996"/>
    <n v="2.2866132574999996"/>
    <n v="2.3946742462500001"/>
    <n v="2.2752447025000002"/>
    <n v="2.2903073875"/>
    <n v="2.4422923387500002"/>
  </r>
  <r>
    <x v="0"/>
    <x v="0"/>
    <x v="1"/>
    <s v="Residential"/>
    <s v="LPG"/>
    <s v="Final Energy Consumption"/>
    <s v="Emissions"/>
    <x v="1"/>
    <x v="30"/>
    <m/>
    <m/>
    <n v="208.74373564000004"/>
    <n v="210.16246366499993"/>
    <n v="220.15734507249994"/>
    <n v="230.00323739249993"/>
    <n v="244.20584757250001"/>
    <n v="265.70109311624992"/>
    <n v="276.6120968875"/>
    <n v="293.55936229125001"/>
    <n v="318.33762633749996"/>
    <n v="341.43626383625002"/>
  </r>
  <r>
    <x v="0"/>
    <x v="0"/>
    <x v="1"/>
    <s v="Residential"/>
    <s v="LPG"/>
    <s v="Final Energy Consumption"/>
    <s v="Emissions"/>
    <x v="1"/>
    <x v="31"/>
    <m/>
    <m/>
    <n v="0"/>
    <n v="0"/>
    <n v="0"/>
    <n v="0"/>
    <n v="0"/>
    <n v="0"/>
    <n v="0"/>
    <n v="0"/>
    <n v="0"/>
    <n v="103.16881892624997"/>
  </r>
  <r>
    <x v="0"/>
    <x v="0"/>
    <x v="1"/>
    <s v="Residential"/>
    <s v="LPG"/>
    <s v="Final Energy Consumption"/>
    <s v="Emissions"/>
    <x v="1"/>
    <x v="32"/>
    <m/>
    <m/>
    <n v="4.2293129450000002"/>
    <n v="4.412742344999999"/>
    <n v="4.6650299025000006"/>
    <n v="4.6234390124999987"/>
    <n v="5.1216918912500002"/>
    <n v="5.6911596500000003"/>
    <n v="6.2099821162499991"/>
    <n v="6.0074269612500011"/>
    <n v="6.6144077587499996"/>
    <n v="7.2729154024999989"/>
  </r>
  <r>
    <x v="0"/>
    <x v="0"/>
    <x v="1"/>
    <s v="Residential"/>
    <s v="LPG"/>
    <s v="Final Energy Consumption"/>
    <s v="Emissions"/>
    <x v="1"/>
    <x v="33"/>
    <m/>
    <m/>
    <n v="246.83329753500001"/>
    <n v="255.50746302124992"/>
    <n v="270.10355953625003"/>
    <n v="280.72237228749998"/>
    <n v="301.21823564249996"/>
    <n v="328.42655610874988"/>
    <n v="361.58294913125002"/>
    <n v="372.17400446875007"/>
    <n v="409.09706854500007"/>
    <n v="473.13319620875006"/>
  </r>
  <r>
    <x v="0"/>
    <x v="0"/>
    <x v="1"/>
    <s v="Residential"/>
    <s v="LPG"/>
    <s v="Final Energy Consumption"/>
    <s v="Emissions"/>
    <x v="1"/>
    <x v="34"/>
    <m/>
    <m/>
    <n v="29.398483111249991"/>
    <n v="30.467237845"/>
    <n v="31.938111754999998"/>
    <n v="32.813285917499996"/>
    <n v="35.099276588749994"/>
    <n v="37.816775699999994"/>
    <n v="40.920461573749989"/>
    <n v="41.579689951250003"/>
    <n v="42.775017120000001"/>
    <n v="45.632425492500005"/>
  </r>
  <r>
    <x v="0"/>
    <x v="0"/>
    <x v="1"/>
    <s v="Residential"/>
    <s v="LPG"/>
    <s v="Final Energy Consumption"/>
    <s v="Emissions"/>
    <x v="1"/>
    <x v="35"/>
    <m/>
    <m/>
    <n v="114.96041270999997"/>
    <n v="120.84952522499998"/>
    <n v="127.28974659499995"/>
    <n v="134.19100047375005"/>
    <n v="143.36413720749999"/>
    <n v="156.16566935749998"/>
    <n v="173.50663099000002"/>
    <n v="183.39498156374995"/>
    <n v="200.32197359624999"/>
    <n v="227.73901122500001"/>
  </r>
  <r>
    <x v="0"/>
    <x v="0"/>
    <x v="1"/>
    <s v="Residential"/>
    <s v="Kerosene"/>
    <s v="Final Energy Consumption"/>
    <s v="Emissions"/>
    <x v="1"/>
    <x v="1"/>
    <s v="Buildings"/>
    <m/>
    <n v="2.8172817000000006"/>
    <n v="2.8236447449999997"/>
    <n v="2.6143650599999999"/>
    <n v="2.6401610699999996"/>
    <n v="2.5160811450000002"/>
    <n v="2.4688647449999999"/>
    <n v="2.4673383150000001"/>
    <n v="2.2802958899999997"/>
    <n v="2.0193792899999998"/>
    <n v="1.926000975"/>
  </r>
  <r>
    <x v="0"/>
    <x v="0"/>
    <x v="1"/>
    <s v="Residential"/>
    <s v="Kerosene"/>
    <s v="Final Energy Consumption"/>
    <s v="Emissions"/>
    <x v="1"/>
    <x v="0"/>
    <m/>
    <m/>
    <n v="226.805833425"/>
    <n v="230.05283692500001"/>
    <n v="227.65878695999996"/>
    <n v="226.50858363"/>
    <n v="226.89432913499996"/>
    <n v="209.03141236499997"/>
    <n v="186.45393914999997"/>
    <n v="164.35772390999995"/>
    <n v="158.85994462499997"/>
    <n v="112.54442630999998"/>
  </r>
  <r>
    <x v="0"/>
    <x v="0"/>
    <x v="1"/>
    <s v="Residential"/>
    <s v="Kerosene"/>
    <s v="Final Energy Consumption"/>
    <s v="Emissions"/>
    <x v="1"/>
    <x v="2"/>
    <m/>
    <m/>
    <n v="5.0532541799999988"/>
    <n v="4.2352377149999993"/>
    <n v="3.9839593050000004"/>
    <n v="4.0233278399999994"/>
    <n v="3.9801859350000002"/>
    <n v="3.96020328"/>
    <n v="3.9345233400000006"/>
    <n v="3.9127229849999998"/>
    <n v="3.9035425050000003"/>
    <n v="3.8948963849999996"/>
  </r>
  <r>
    <x v="0"/>
    <x v="0"/>
    <x v="1"/>
    <s v="Residential"/>
    <s v="Kerosene"/>
    <s v="Final Energy Consumption"/>
    <s v="Emissions"/>
    <x v="1"/>
    <x v="3"/>
    <m/>
    <m/>
    <n v="115.33679894999997"/>
    <n v="113.532437145"/>
    <n v="114.67486816499996"/>
    <n v="113.52568756499998"/>
    <n v="112.86445538999999"/>
    <n v="112.85335756499998"/>
    <n v="111.842473275"/>
    <n v="111.70849892999999"/>
    <n v="111.76563821999999"/>
    <n v="111.74975852999999"/>
  </r>
  <r>
    <x v="0"/>
    <x v="0"/>
    <x v="1"/>
    <s v="Residential"/>
    <s v="Kerosene"/>
    <s v="Final Energy Consumption"/>
    <s v="Emissions"/>
    <x v="1"/>
    <x v="4"/>
    <m/>
    <m/>
    <n v="283.52074850999992"/>
    <n v="283.20717554999993"/>
    <n v="288.41850612000002"/>
    <n v="286.92960286500005"/>
    <n v="281.86316488500006"/>
    <n v="279.60071311500002"/>
    <n v="278.32072490999991"/>
    <n v="277.55196373499996"/>
    <n v="275.19359762999994"/>
    <n v="274.21852531500008"/>
  </r>
  <r>
    <x v="0"/>
    <x v="0"/>
    <x v="1"/>
    <s v="Residential"/>
    <s v="Kerosene"/>
    <s v="Final Energy Consumption"/>
    <s v="Emissions"/>
    <x v="1"/>
    <x v="5"/>
    <m/>
    <m/>
    <n v="5.0821523249999991"/>
    <n v="4.720624935"/>
    <n v="4.0145776949999989"/>
    <n v="3.7169205600000006"/>
    <n v="3.1306783649999983"/>
    <n v="2.9323136399999985"/>
    <n v="2.5335014999999999"/>
    <n v="1.5106203900000006"/>
    <n v="1.1883399900000002"/>
    <n v="0.89906508000000018"/>
  </r>
  <r>
    <x v="0"/>
    <x v="0"/>
    <x v="1"/>
    <s v="Residential"/>
    <s v="Kerosene"/>
    <s v="Final Energy Consumption"/>
    <s v="Emissions"/>
    <x v="1"/>
    <x v="6"/>
    <m/>
    <m/>
    <n v="64.20417415499999"/>
    <n v="64.14032032499999"/>
    <n v="64.124411069999979"/>
    <n v="63.985390965000008"/>
    <n v="63.501674714999979"/>
    <n v="63.496155914999989"/>
    <n v="63.327007980000012"/>
    <n v="60.450286395000013"/>
    <n v="59.411664660000007"/>
    <n v="57.657780164999998"/>
  </r>
  <r>
    <x v="0"/>
    <x v="0"/>
    <x v="1"/>
    <s v="Residential"/>
    <s v="Kerosene"/>
    <s v="Final Energy Consumption"/>
    <s v="Emissions"/>
    <x v="1"/>
    <x v="7"/>
    <m/>
    <m/>
    <n v="1.4348452950000001"/>
    <n v="1.177833465"/>
    <n v="1.1646638999999999"/>
    <n v="1.2016212449999997"/>
    <n v="1.2036842249999995"/>
    <n v="1.0731711749999997"/>
    <n v="0.88841620499999963"/>
    <n v="0.79110136499999995"/>
    <n v="0.77644150500000009"/>
    <n v="0.71580040500000008"/>
  </r>
  <r>
    <x v="0"/>
    <x v="0"/>
    <x v="1"/>
    <s v="Residential"/>
    <s v="Kerosene"/>
    <s v="Final Energy Consumption"/>
    <s v="Emissions"/>
    <x v="1"/>
    <x v="8"/>
    <m/>
    <m/>
    <n v="1.6114917900000001"/>
    <n v="1.0625639100000002"/>
    <n v="0.90992857500000002"/>
    <n v="0.90580480499999994"/>
    <n v="0.86626106999999997"/>
    <n v="0.77348500499999973"/>
    <n v="0.66825331499999974"/>
    <n v="0.39372367499999994"/>
    <n v="0.29249639999999999"/>
    <n v="0.29249968499999995"/>
  </r>
  <r>
    <x v="0"/>
    <x v="0"/>
    <x v="1"/>
    <s v="Residential"/>
    <s v="Kerosene"/>
    <s v="Final Energy Consumption"/>
    <s v="Emissions"/>
    <x v="1"/>
    <x v="9"/>
    <m/>
    <m/>
    <n v="70.488817155000007"/>
    <n v="70.151911934999987"/>
    <n v="71.746553864999996"/>
    <n v="64.210763865000004"/>
    <n v="58.331037630000019"/>
    <n v="48.975994919999984"/>
    <n v="26.925471839999997"/>
    <n v="18.483136815000002"/>
    <n v="7.1801569950000008"/>
    <n v="0.90901534500000014"/>
  </r>
  <r>
    <x v="0"/>
    <x v="0"/>
    <x v="1"/>
    <s v="Residential"/>
    <s v="Kerosene"/>
    <s v="Final Energy Consumption"/>
    <s v="Emissions"/>
    <x v="1"/>
    <x v="10"/>
    <m/>
    <m/>
    <n v="8.5606026899999978"/>
    <n v="8.5335967049999972"/>
    <n v="8.4071723849999973"/>
    <n v="8.3950923449999966"/>
    <n v="8.4037844550000003"/>
    <n v="7.8955916699999991"/>
    <n v="6.9870351299999989"/>
    <n v="3.0809478450000003"/>
    <n v="1.8058159650000003"/>
    <n v="1.7874550050000004"/>
  </r>
  <r>
    <x v="0"/>
    <x v="0"/>
    <x v="1"/>
    <s v="Residential"/>
    <s v="Kerosene"/>
    <s v="Final Energy Consumption"/>
    <s v="Emissions"/>
    <x v="1"/>
    <x v="11"/>
    <m/>
    <m/>
    <n v="328.8770216399999"/>
    <n v="328.20232753499994"/>
    <n v="326.35511837999991"/>
    <n v="325.74665425499995"/>
    <n v="325.41934342499997"/>
    <n v="316.58935102499987"/>
    <n v="250.53020635499993"/>
    <n v="229.48405341000006"/>
    <n v="229.45035478500006"/>
    <n v="228.75965178000001"/>
  </r>
  <r>
    <x v="0"/>
    <x v="0"/>
    <x v="1"/>
    <s v="Residential"/>
    <s v="Kerosene"/>
    <s v="Final Energy Consumption"/>
    <s v="Emissions"/>
    <x v="1"/>
    <x v="12"/>
    <m/>
    <m/>
    <n v="64.061012759999997"/>
    <n v="63.958358699999984"/>
    <n v="63.684546284999975"/>
    <n v="63.171029610000012"/>
    <n v="63.292842884999999"/>
    <n v="59.803987830000004"/>
    <n v="54.832463355000002"/>
    <n v="37.664039384999988"/>
    <n v="30.809020739999998"/>
    <n v="30.368968709999994"/>
  </r>
  <r>
    <x v="0"/>
    <x v="0"/>
    <x v="1"/>
    <s v="Residential"/>
    <s v="Kerosene"/>
    <s v="Final Energy Consumption"/>
    <s v="Emissions"/>
    <x v="1"/>
    <x v="13"/>
    <m/>
    <m/>
    <n v="21.718372349999999"/>
    <n v="21.529217669999991"/>
    <n v="20.995794989999993"/>
    <n v="20.307188910000001"/>
    <n v="19.712693699999996"/>
    <n v="15.137093850000001"/>
    <n v="11.696082630000001"/>
    <n v="9.177733739999999"/>
    <n v="8.4261115050000015"/>
    <n v="8.376918630000004"/>
  </r>
  <r>
    <x v="0"/>
    <x v="0"/>
    <x v="1"/>
    <s v="Residential"/>
    <s v="Kerosene"/>
    <s v="Final Energy Consumption"/>
    <s v="Emissions"/>
    <x v="1"/>
    <x v="14"/>
    <m/>
    <m/>
    <n v="59.571150314999983"/>
    <n v="39.375941579999989"/>
    <n v="31.727943644999996"/>
    <n v="31.31953163999999"/>
    <n v="31.128715844999999"/>
    <n v="30.855095055000003"/>
    <n v="31.25018309999999"/>
    <n v="31.683991439999993"/>
    <n v="31.979506754999989"/>
    <n v="30.090278069999993"/>
  </r>
  <r>
    <x v="0"/>
    <x v="0"/>
    <x v="1"/>
    <s v="Residential"/>
    <s v="Kerosene"/>
    <s v="Final Energy Consumption"/>
    <s v="Emissions"/>
    <x v="1"/>
    <x v="15"/>
    <m/>
    <m/>
    <n v="92.594879729999988"/>
    <n v="92.30653556999998"/>
    <n v="92.361034814999968"/>
    <n v="92.366766044999977"/>
    <n v="92.245244039999974"/>
    <n v="91.732663589999987"/>
    <n v="91.712014080000017"/>
    <n v="91.579848674999965"/>
    <n v="91.087316580000007"/>
    <n v="91.070766750000004"/>
  </r>
  <r>
    <x v="0"/>
    <x v="0"/>
    <x v="1"/>
    <s v="Residential"/>
    <s v="Kerosene"/>
    <s v="Final Energy Consumption"/>
    <s v="Emissions"/>
    <x v="1"/>
    <x v="16"/>
    <m/>
    <m/>
    <n v="203.675095035"/>
    <n v="203.04228468000002"/>
    <n v="202.43457500999995"/>
    <n v="202.09861477500002"/>
    <n v="203.28470344500002"/>
    <n v="194.79065376"/>
    <n v="185.87924373000004"/>
    <n v="179.64367534499996"/>
    <n v="178.11398990999999"/>
    <n v="173.44947605999999"/>
  </r>
  <r>
    <x v="0"/>
    <x v="0"/>
    <x v="1"/>
    <s v="Residential"/>
    <s v="Kerosene"/>
    <s v="Final Energy Consumption"/>
    <s v="Emissions"/>
    <x v="1"/>
    <x v="17"/>
    <m/>
    <m/>
    <n v="95.661162240000039"/>
    <n v="94.815437895000017"/>
    <n v="94.780036544999987"/>
    <n v="94.752830175"/>
    <n v="94.738449540000005"/>
    <n v="81.226395914999983"/>
    <n v="69.572502539999988"/>
    <n v="48.801702674999994"/>
    <n v="41.393457180000006"/>
    <n v="40.964694599999987"/>
  </r>
  <r>
    <x v="0"/>
    <x v="0"/>
    <x v="1"/>
    <s v="Residential"/>
    <s v="Kerosene"/>
    <s v="Final Energy Consumption"/>
    <s v="Emissions"/>
    <x v="1"/>
    <x v="18"/>
    <m/>
    <m/>
    <n v="0.20962460999999996"/>
    <n v="0.34051652999999998"/>
    <n v="0.25359652499999996"/>
    <n v="0.28631950499999997"/>
    <n v="0.33846888000000003"/>
    <n v="0.34767454499999989"/>
    <n v="0.3415392599999999"/>
    <n v="0.3394937999999999"/>
    <n v="0.34255542"/>
    <n v="0.34357924500000003"/>
  </r>
  <r>
    <x v="0"/>
    <x v="0"/>
    <x v="1"/>
    <s v="Residential"/>
    <s v="Kerosene"/>
    <s v="Final Energy Consumption"/>
    <s v="Emissions"/>
    <x v="1"/>
    <x v="19"/>
    <m/>
    <m/>
    <n v="215.04066724499995"/>
    <n v="214.53491740499999"/>
    <n v="213.01710833999999"/>
    <n v="213.28656374999997"/>
    <n v="217.57713072000001"/>
    <n v="210.69699058499998"/>
    <n v="211.88171050499997"/>
    <n v="213.24070624499996"/>
    <n v="211.28706528000004"/>
    <n v="202.76565811500001"/>
  </r>
  <r>
    <x v="0"/>
    <x v="0"/>
    <x v="1"/>
    <s v="Residential"/>
    <s v="Kerosene"/>
    <s v="Final Energy Consumption"/>
    <s v="Emissions"/>
    <x v="1"/>
    <x v="20"/>
    <m/>
    <m/>
    <n v="561.53498620500022"/>
    <n v="561.41740401000004"/>
    <n v="559.16277053999988"/>
    <n v="558.89087984999981"/>
    <n v="559.04357759999994"/>
    <n v="539.26234456499992"/>
    <n v="454.53329440499982"/>
    <n v="348.71606191499984"/>
    <n v="267.17876921999988"/>
    <n v="240.02888041499997"/>
  </r>
  <r>
    <x v="0"/>
    <x v="0"/>
    <x v="1"/>
    <s v="Residential"/>
    <s v="Kerosene"/>
    <s v="Final Energy Consumption"/>
    <s v="Emissions"/>
    <x v="1"/>
    <x v="21"/>
    <m/>
    <m/>
    <n v="9.2750409149999982"/>
    <n v="8.5836513449999998"/>
    <n v="8.4626155200000017"/>
    <n v="8.5645216949999998"/>
    <n v="8.6281609049999997"/>
    <n v="5.6444851949999997"/>
    <n v="6.7653140550000002"/>
    <n v="8.2453510949999984"/>
    <n v="8.5075050450000003"/>
    <n v="8.4772928999999984"/>
  </r>
  <r>
    <x v="0"/>
    <x v="0"/>
    <x v="1"/>
    <s v="Residential"/>
    <s v="Kerosene"/>
    <s v="Final Energy Consumption"/>
    <s v="Emissions"/>
    <x v="1"/>
    <x v="22"/>
    <m/>
    <m/>
    <n v="8.9632035300000013"/>
    <n v="8.936817314999999"/>
    <n v="9.0950798549999998"/>
    <n v="8.9617384199999996"/>
    <n v="8.8982207550000005"/>
    <n v="8.8740650549999991"/>
    <n v="8.8363401149999987"/>
    <n v="8.8386253799999999"/>
    <n v="8.8427228699999993"/>
    <n v="8.839929524999997"/>
  </r>
  <r>
    <x v="0"/>
    <x v="0"/>
    <x v="1"/>
    <s v="Residential"/>
    <s v="Kerosene"/>
    <s v="Final Energy Consumption"/>
    <s v="Emissions"/>
    <x v="1"/>
    <x v="23"/>
    <m/>
    <m/>
    <n v="2.8906587449999996"/>
    <n v="2.7508732349999989"/>
    <n v="2.718897044999999"/>
    <n v="2.7144743399999993"/>
    <n v="2.6943986099999995"/>
    <n v="2.6745944400000004"/>
    <n v="2.6644525499999991"/>
    <n v="2.6564568599999991"/>
    <n v="2.6544190649999995"/>
    <n v="2.5593621149999999"/>
  </r>
  <r>
    <x v="0"/>
    <x v="0"/>
    <x v="1"/>
    <s v="Residential"/>
    <s v="Kerosene"/>
    <s v="Final Energy Consumption"/>
    <s v="Emissions"/>
    <x v="1"/>
    <x v="24"/>
    <m/>
    <m/>
    <n v="5.9586001800000012"/>
    <n v="5.9560466400000003"/>
    <n v="5.8537451700000007"/>
    <n v="5.8263942600000007"/>
    <n v="5.8294504049999993"/>
    <n v="5.8258248600000018"/>
    <n v="5.8276469399999984"/>
    <n v="5.8256003849999995"/>
    <n v="5.8215401250000003"/>
    <n v="5.8235286449999988"/>
  </r>
  <r>
    <x v="0"/>
    <x v="0"/>
    <x v="1"/>
    <s v="Residential"/>
    <s v="Kerosene"/>
    <s v="Final Energy Consumption"/>
    <s v="Emissions"/>
    <x v="1"/>
    <x v="25"/>
    <m/>
    <m/>
    <n v="137.02092845999999"/>
    <n v="137.90682945"/>
    <n v="136.90591184999997"/>
    <n v="140.47421134499999"/>
    <n v="137.98702724999998"/>
    <n v="136.55142202499994"/>
    <n v="136.17066643499999"/>
    <n v="135.62142319499998"/>
    <n v="135.49409330999998"/>
    <n v="135.13893881999999"/>
  </r>
  <r>
    <x v="0"/>
    <x v="0"/>
    <x v="1"/>
    <s v="Residential"/>
    <s v="Kerosene"/>
    <s v="Final Energy Consumption"/>
    <s v="Emissions"/>
    <x v="1"/>
    <x v="26"/>
    <m/>
    <m/>
    <n v="5.9200616549999987"/>
    <n v="5.5188722699999984"/>
    <n v="5.374475715"/>
    <n v="5.411216249999999"/>
    <n v="5.3805715799999998"/>
    <n v="5.354003595"/>
    <n v="3.9510644100000007"/>
    <n v="2.0123417249999997"/>
    <n v="1.5092822999999997"/>
    <n v="1.4622848999999998"/>
  </r>
  <r>
    <x v="0"/>
    <x v="0"/>
    <x v="1"/>
    <s v="Residential"/>
    <s v="Kerosene"/>
    <s v="Final Energy Consumption"/>
    <s v="Emissions"/>
    <x v="1"/>
    <x v="27"/>
    <m/>
    <m/>
    <n v="104.29030754999999"/>
    <n v="103.56863903999999"/>
    <n v="103.03676359500001"/>
    <n v="102.546096285"/>
    <n v="101.372236575"/>
    <n v="97.891414439999991"/>
    <n v="93.612239850000009"/>
    <n v="47.092068225000006"/>
    <n v="29.987190390000009"/>
    <n v="30.01434858"/>
  </r>
  <r>
    <x v="0"/>
    <x v="0"/>
    <x v="1"/>
    <s v="Residential"/>
    <s v="Kerosene"/>
    <s v="Final Energy Consumption"/>
    <s v="Emissions"/>
    <x v="1"/>
    <x v="28"/>
    <m/>
    <m/>
    <n v="173.65429690499997"/>
    <n v="174.62466400500006"/>
    <n v="175.30428451500003"/>
    <n v="174.67247061"/>
    <n v="174.36004411499999"/>
    <n v="174.19276862999996"/>
    <n v="173.92617773999999"/>
    <n v="173.22188359499998"/>
    <n v="171.13392992999999"/>
    <n v="169.71384742499998"/>
  </r>
  <r>
    <x v="0"/>
    <x v="0"/>
    <x v="1"/>
    <s v="Residential"/>
    <s v="Kerosene"/>
    <s v="Final Energy Consumption"/>
    <s v="Emissions"/>
    <x v="1"/>
    <x v="29"/>
    <m/>
    <m/>
    <n v="4.80147864"/>
    <n v="2.8333858650000003"/>
    <n v="2.3840569950000003"/>
    <n v="2.4336199800000005"/>
    <n v="2.433119565000001"/>
    <n v="2.2923036600000004"/>
    <n v="2.3168382300000001"/>
    <n v="2.2071696000000003"/>
    <n v="2.1626939850000002"/>
    <n v="2.1634539149999998"/>
  </r>
  <r>
    <x v="0"/>
    <x v="0"/>
    <x v="1"/>
    <s v="Residential"/>
    <s v="Kerosene"/>
    <s v="Final Energy Consumption"/>
    <s v="Emissions"/>
    <x v="1"/>
    <x v="30"/>
    <m/>
    <m/>
    <n v="250.48661987999992"/>
    <n v="252.00680618999993"/>
    <n v="248.26937189999995"/>
    <n v="246.91769842499997"/>
    <n v="245.11159885499998"/>
    <n v="224.24854523999994"/>
    <n v="195.45640280999996"/>
    <n v="170.30590954500002"/>
    <n v="130.23469004999998"/>
    <n v="118.85202160499996"/>
  </r>
  <r>
    <x v="0"/>
    <x v="0"/>
    <x v="1"/>
    <s v="Residential"/>
    <s v="Kerosene"/>
    <s v="Final Energy Consumption"/>
    <s v="Emissions"/>
    <x v="1"/>
    <x v="31"/>
    <m/>
    <m/>
    <n v="0"/>
    <n v="0"/>
    <n v="0"/>
    <n v="0"/>
    <n v="0"/>
    <n v="0"/>
    <n v="0"/>
    <n v="0"/>
    <n v="0"/>
    <n v="46.634605694999991"/>
  </r>
  <r>
    <x v="0"/>
    <x v="0"/>
    <x v="1"/>
    <s v="Residential"/>
    <s v="Kerosene"/>
    <s v="Final Energy Consumption"/>
    <s v="Emissions"/>
    <x v="1"/>
    <x v="32"/>
    <m/>
    <m/>
    <n v="13.434623984999998"/>
    <n v="13.43604639"/>
    <n v="13.435272225000004"/>
    <n v="13.443004019999998"/>
    <n v="13.366981454999998"/>
    <n v="13.364306369999998"/>
    <n v="13.340242649999999"/>
    <n v="13.348066424999999"/>
    <n v="13.354232369999998"/>
    <n v="13.354617810000001"/>
  </r>
  <r>
    <x v="0"/>
    <x v="0"/>
    <x v="1"/>
    <s v="Residential"/>
    <s v="Kerosene"/>
    <s v="Final Energy Consumption"/>
    <s v="Emissions"/>
    <x v="1"/>
    <x v="33"/>
    <m/>
    <m/>
    <n v="546.02673991500001"/>
    <n v="544.01822850000008"/>
    <n v="543.70362076499998"/>
    <n v="543.88281641999981"/>
    <n v="543.42298759500011"/>
    <n v="542.81656345500005"/>
    <n v="542.37844847999975"/>
    <n v="541.91830976999995"/>
    <n v="541.48851131999993"/>
    <n v="540.66333574499993"/>
  </r>
  <r>
    <x v="0"/>
    <x v="0"/>
    <x v="1"/>
    <s v="Residential"/>
    <s v="Kerosene"/>
    <s v="Final Energy Consumption"/>
    <s v="Emissions"/>
    <x v="1"/>
    <x v="34"/>
    <m/>
    <m/>
    <n v="39.116578785000009"/>
    <n v="40.553541809999999"/>
    <n v="39.587094809999996"/>
    <n v="38.955925859999994"/>
    <n v="39.395907809999997"/>
    <n v="38.378633100000002"/>
    <n v="36.850336124999998"/>
    <n v="18.676528049999998"/>
    <n v="12.333678134999998"/>
    <n v="12.176815004999996"/>
  </r>
  <r>
    <x v="0"/>
    <x v="0"/>
    <x v="1"/>
    <s v="Residential"/>
    <s v="Kerosene"/>
    <s v="Final Energy Consumption"/>
    <s v="Emissions"/>
    <x v="1"/>
    <x v="35"/>
    <m/>
    <m/>
    <n v="330.2715129"/>
    <n v="332.76984190500002"/>
    <n v="330.68819872499989"/>
    <n v="329.34571777500003"/>
    <n v="330.01233954000003"/>
    <n v="329.22875973000004"/>
    <n v="328.79785533000012"/>
    <n v="328.2665328600001"/>
    <n v="327.89359995000001"/>
    <n v="327.59791272000001"/>
  </r>
  <r>
    <x v="0"/>
    <x v="0"/>
    <x v="1"/>
    <s v="Residential"/>
    <s v="Coke"/>
    <s v="Final Energy Consumption"/>
    <s v="Emissions"/>
    <x v="1"/>
    <x v="1"/>
    <s v="Buildings"/>
    <m/>
    <n v="0"/>
    <n v="0"/>
    <n v="0"/>
    <n v="0"/>
    <n v="0"/>
    <n v="4.0574519854160442"/>
    <n v="9.5382282832366823"/>
    <n v="2.7285814293660007"/>
    <n v="0"/>
    <n v="0"/>
  </r>
  <r>
    <x v="0"/>
    <x v="0"/>
    <x v="1"/>
    <s v="Residential"/>
    <s v="Coke"/>
    <s v="Final Energy Consumption"/>
    <s v="Emissions"/>
    <x v="1"/>
    <x v="0"/>
    <m/>
    <m/>
    <n v="112.11831698713992"/>
    <n v="21.959410716696709"/>
    <n v="13.030888113611283"/>
    <n v="12.738552819112586"/>
    <n v="124.33537070237247"/>
    <n v="243.80260595106685"/>
    <n v="352.83975180816003"/>
    <n v="632.31395604643137"/>
    <n v="1221.9531466360033"/>
    <n v="2388.6377160034576"/>
  </r>
  <r>
    <x v="0"/>
    <x v="0"/>
    <x v="1"/>
    <s v="Residential"/>
    <s v="Coke"/>
    <s v="Final Energy Consumption"/>
    <s v="Emissions"/>
    <x v="1"/>
    <x v="2"/>
    <m/>
    <m/>
    <n v="4.6194946818852092"/>
    <n v="39.676499730995594"/>
    <n v="56.134902942708024"/>
    <n v="66.411840452995406"/>
    <n v="81.622412518100461"/>
    <n v="64.299232673033018"/>
    <n v="35.207979576867288"/>
    <n v="19.34141988555329"/>
    <n v="11.829999684120956"/>
    <n v="7.7745179578419705"/>
  </r>
  <r>
    <x v="0"/>
    <x v="0"/>
    <x v="1"/>
    <s v="Residential"/>
    <s v="Coke"/>
    <s v="Final Energy Consumption"/>
    <s v="Emissions"/>
    <x v="1"/>
    <x v="3"/>
    <m/>
    <m/>
    <n v="58.392923192017562"/>
    <n v="17.427566118224128"/>
    <n v="0"/>
    <n v="0"/>
    <n v="133.02445948847995"/>
    <n v="168.16602641321163"/>
    <n v="155.66296221498521"/>
    <n v="133.47473258732421"/>
    <n v="116.98256774741252"/>
    <n v="104.51607750530992"/>
  </r>
  <r>
    <x v="0"/>
    <x v="0"/>
    <x v="1"/>
    <s v="Residential"/>
    <s v="Coke"/>
    <s v="Final Energy Consumption"/>
    <s v="Emissions"/>
    <x v="1"/>
    <x v="4"/>
    <m/>
    <m/>
    <n v="1254.1777380002952"/>
    <n v="1235.0685164156416"/>
    <n v="1687.4329511043964"/>
    <n v="2105.5909803365571"/>
    <n v="1723.0943634163368"/>
    <n v="1468.4508191168768"/>
    <n v="1344.1948989447833"/>
    <n v="1232.1681674465908"/>
    <n v="1131.0847535157884"/>
    <n v="1038.2012818815879"/>
  </r>
  <r>
    <x v="0"/>
    <x v="0"/>
    <x v="1"/>
    <s v="Residential"/>
    <s v="Coke"/>
    <s v="Final Energy Consumption"/>
    <s v="Emissions"/>
    <x v="1"/>
    <x v="5"/>
    <m/>
    <m/>
    <n v="0"/>
    <n v="0"/>
    <n v="0"/>
    <n v="0"/>
    <n v="0.5127901456268853"/>
    <n v="0.43305496821372791"/>
    <n v="8.7374973223810923E-2"/>
    <n v="0"/>
    <n v="0"/>
    <n v="0"/>
  </r>
  <r>
    <x v="0"/>
    <x v="0"/>
    <x v="1"/>
    <s v="Residential"/>
    <s v="Coke"/>
    <s v="Final Energy Consumption"/>
    <s v="Emissions"/>
    <x v="1"/>
    <x v="6"/>
    <m/>
    <m/>
    <n v="116.93215752318284"/>
    <n v="67.348635163997173"/>
    <n v="52.892181821202541"/>
    <n v="54.273798168197132"/>
    <n v="109.75599340921357"/>
    <n v="357.35077513637401"/>
    <n v="671.88223897788998"/>
    <n v="1109.1503437686615"/>
    <n v="1892.4783664919753"/>
    <n v="3364.4668402284101"/>
  </r>
  <r>
    <x v="0"/>
    <x v="0"/>
    <x v="1"/>
    <s v="Residential"/>
    <s v="Coke"/>
    <s v="Final Energy Consumption"/>
    <s v="Emissions"/>
    <x v="1"/>
    <x v="7"/>
    <m/>
    <m/>
    <n v="0"/>
    <n v="0"/>
    <n v="0"/>
    <n v="0"/>
    <n v="0"/>
    <n v="0"/>
    <n v="0"/>
    <n v="0"/>
    <n v="0"/>
    <n v="0"/>
  </r>
  <r>
    <x v="0"/>
    <x v="0"/>
    <x v="1"/>
    <s v="Residential"/>
    <s v="Coke"/>
    <s v="Final Energy Consumption"/>
    <s v="Emissions"/>
    <x v="1"/>
    <x v="8"/>
    <m/>
    <m/>
    <n v="0"/>
    <n v="0"/>
    <n v="0"/>
    <n v="0"/>
    <n v="0"/>
    <n v="0"/>
    <n v="0"/>
    <n v="0"/>
    <n v="0"/>
    <n v="0"/>
  </r>
  <r>
    <x v="0"/>
    <x v="0"/>
    <x v="1"/>
    <s v="Residential"/>
    <s v="Coke"/>
    <s v="Final Energy Consumption"/>
    <s v="Emissions"/>
    <x v="1"/>
    <x v="9"/>
    <m/>
    <m/>
    <n v="5.8706283260571493E-2"/>
    <n v="0.19240028823212166"/>
    <n v="5.7610509048421493E-2"/>
    <n v="0"/>
    <n v="0"/>
    <n v="0"/>
    <n v="0"/>
    <n v="0"/>
    <n v="0"/>
    <n v="0"/>
  </r>
  <r>
    <x v="0"/>
    <x v="0"/>
    <x v="1"/>
    <s v="Residential"/>
    <s v="Coke"/>
    <s v="Final Energy Consumption"/>
    <s v="Emissions"/>
    <x v="1"/>
    <x v="10"/>
    <m/>
    <m/>
    <n v="0"/>
    <n v="0"/>
    <n v="0"/>
    <n v="0"/>
    <n v="4.3902442589852679"/>
    <n v="3.6161473645634752"/>
    <n v="0.71757753718946204"/>
    <n v="0"/>
    <n v="0"/>
    <n v="0"/>
  </r>
  <r>
    <x v="0"/>
    <x v="0"/>
    <x v="1"/>
    <s v="Residential"/>
    <s v="Coke"/>
    <s v="Final Energy Consumption"/>
    <s v="Emissions"/>
    <x v="1"/>
    <x v="11"/>
    <m/>
    <m/>
    <n v="58.795557974460245"/>
    <n v="79.812539792622587"/>
    <n v="202.18570503749865"/>
    <n v="491.6394520947814"/>
    <n v="557.57287868632147"/>
    <n v="403.95363483211935"/>
    <n v="198.4334537618503"/>
    <n v="134.39693510472085"/>
    <n v="148.9928365190967"/>
    <n v="194.72456134391047"/>
  </r>
  <r>
    <x v="0"/>
    <x v="0"/>
    <x v="1"/>
    <s v="Residential"/>
    <s v="Coke"/>
    <s v="Final Energy Consumption"/>
    <s v="Emissions"/>
    <x v="1"/>
    <x v="12"/>
    <m/>
    <m/>
    <n v="0.30386329824221625"/>
    <n v="6.5372760548352796E-2"/>
    <n v="2.1790920182784269E-2"/>
    <n v="0"/>
    <n v="0"/>
    <n v="17.265848775977204"/>
    <n v="40.949973112839729"/>
    <n v="11.731563395837998"/>
    <n v="0"/>
    <n v="0"/>
  </r>
  <r>
    <x v="0"/>
    <x v="0"/>
    <x v="1"/>
    <s v="Residential"/>
    <s v="Coke"/>
    <s v="Final Energy Consumption"/>
    <s v="Emissions"/>
    <x v="1"/>
    <x v="13"/>
    <m/>
    <m/>
    <n v="106.87932135795594"/>
    <n v="28.157372854006937"/>
    <n v="2.541628630485286"/>
    <n v="2.1322223547733845"/>
    <n v="36.56191379470539"/>
    <n v="36.652766910093995"/>
    <n v="21.097151775715886"/>
    <n v="11.990743108375188"/>
    <n v="7.1594499866730823"/>
    <n v="4.2735812674327631"/>
  </r>
  <r>
    <x v="0"/>
    <x v="0"/>
    <x v="1"/>
    <s v="Residential"/>
    <s v="Coke"/>
    <s v="Final Energy Consumption"/>
    <s v="Emissions"/>
    <x v="1"/>
    <x v="14"/>
    <m/>
    <m/>
    <n v="0"/>
    <n v="0"/>
    <n v="0"/>
    <n v="0"/>
    <n v="21.347259489515874"/>
    <n v="23.964906242801757"/>
    <n v="17.959783273748602"/>
    <n v="14.916353064755393"/>
    <n v="13.994533701193408"/>
    <n v="13.89406785544096"/>
  </r>
  <r>
    <x v="0"/>
    <x v="0"/>
    <x v="1"/>
    <s v="Residential"/>
    <s v="Coke"/>
    <s v="Final Energy Consumption"/>
    <s v="Emissions"/>
    <x v="1"/>
    <x v="15"/>
    <m/>
    <m/>
    <n v="461.13281684802757"/>
    <n v="746.64091707924501"/>
    <n v="1000.3127275340648"/>
    <n v="1263.1137290447518"/>
    <n v="1247.805202655155"/>
    <n v="947.10146489658348"/>
    <n v="572.06456836144082"/>
    <n v="432.4324270822753"/>
    <n v="383.4486991155274"/>
    <n v="342.4882922446526"/>
  </r>
  <r>
    <x v="0"/>
    <x v="0"/>
    <x v="1"/>
    <s v="Residential"/>
    <s v="Coke"/>
    <s v="Final Energy Consumption"/>
    <s v="Emissions"/>
    <x v="1"/>
    <x v="16"/>
    <m/>
    <m/>
    <n v="218.53159312593982"/>
    <n v="72.702861443364981"/>
    <n v="0"/>
    <n v="0"/>
    <n v="0"/>
    <n v="11.245696402712923"/>
    <n v="26.838436463320978"/>
    <n v="7.6966236652500006"/>
    <n v="0"/>
    <n v="0"/>
  </r>
  <r>
    <x v="0"/>
    <x v="0"/>
    <x v="1"/>
    <s v="Residential"/>
    <s v="Coke"/>
    <s v="Final Energy Consumption"/>
    <s v="Emissions"/>
    <x v="1"/>
    <x v="17"/>
    <m/>
    <m/>
    <n v="24.726165912593874"/>
    <n v="6.1013517556449202"/>
    <n v="19.897669785851178"/>
    <n v="42.379713478217404"/>
    <n v="106.72919409548642"/>
    <n v="121.38451107435563"/>
    <n v="116.38356464550849"/>
    <n v="117.19532078452714"/>
    <n v="123.10764272059241"/>
    <n v="133.12864325755319"/>
  </r>
  <r>
    <x v="0"/>
    <x v="0"/>
    <x v="1"/>
    <s v="Residential"/>
    <s v="Coke"/>
    <s v="Final Energy Consumption"/>
    <s v="Emissions"/>
    <x v="1"/>
    <x v="18"/>
    <m/>
    <m/>
    <n v="0"/>
    <n v="0"/>
    <n v="0"/>
    <n v="0"/>
    <n v="3.9961458408710127E-2"/>
    <n v="3.475878511436107E-2"/>
    <n v="7.1460996593747852E-3"/>
    <n v="0"/>
    <n v="0"/>
    <n v="0"/>
  </r>
  <r>
    <x v="0"/>
    <x v="0"/>
    <x v="1"/>
    <s v="Residential"/>
    <s v="Coke"/>
    <s v="Final Energy Consumption"/>
    <s v="Emissions"/>
    <x v="1"/>
    <x v="19"/>
    <m/>
    <m/>
    <n v="151.35227738376008"/>
    <n v="270.03829289125969"/>
    <n v="278.95696529629703"/>
    <n v="242.84220621294318"/>
    <n v="118.97574754552321"/>
    <n v="199.76669423367144"/>
    <n v="362.21015551899347"/>
    <n v="377.81279643679591"/>
    <n v="349.44398477709427"/>
    <n v="327.28630721354352"/>
  </r>
  <r>
    <x v="0"/>
    <x v="0"/>
    <x v="1"/>
    <s v="Residential"/>
    <s v="Coke"/>
    <s v="Final Energy Consumption"/>
    <s v="Emissions"/>
    <x v="1"/>
    <x v="20"/>
    <m/>
    <m/>
    <n v="1235.8179470118405"/>
    <n v="399.36307119698796"/>
    <n v="35.670343241722541"/>
    <n v="39.718080721882494"/>
    <n v="125.39735193356071"/>
    <n v="122.89116813025493"/>
    <n v="80.397531398968852"/>
    <n v="80.549804037826675"/>
    <n v="97.306531579834655"/>
    <n v="117.48479672235456"/>
  </r>
  <r>
    <x v="0"/>
    <x v="0"/>
    <x v="1"/>
    <s v="Residential"/>
    <s v="Coke"/>
    <s v="Final Energy Consumption"/>
    <s v="Emissions"/>
    <x v="1"/>
    <x v="21"/>
    <m/>
    <m/>
    <n v="58.526719103317006"/>
    <n v="22.879964903632082"/>
    <n v="10.071408022950044"/>
    <n v="7.3668945284410565"/>
    <n v="13.44566849545577"/>
    <n v="19.021101577268421"/>
    <n v="23.551272696792676"/>
    <n v="29.84520736090397"/>
    <n v="38.840274166134336"/>
    <n v="51.977013214259863"/>
  </r>
  <r>
    <x v="0"/>
    <x v="0"/>
    <x v="1"/>
    <s v="Residential"/>
    <s v="Coke"/>
    <s v="Final Energy Consumption"/>
    <s v="Emissions"/>
    <x v="1"/>
    <x v="22"/>
    <m/>
    <m/>
    <n v="0"/>
    <n v="0"/>
    <n v="0"/>
    <n v="0"/>
    <n v="20.237722539701451"/>
    <n v="37.175808348114607"/>
    <n v="50.973709424677601"/>
    <n v="54.816029427687184"/>
    <n v="55.29929591579014"/>
    <n v="55.766474873474841"/>
  </r>
  <r>
    <x v="0"/>
    <x v="0"/>
    <x v="1"/>
    <s v="Residential"/>
    <s v="Coke"/>
    <s v="Final Energy Consumption"/>
    <s v="Emissions"/>
    <x v="1"/>
    <x v="23"/>
    <m/>
    <m/>
    <n v="31.252251962945465"/>
    <n v="6.2252699928230477"/>
    <n v="0"/>
    <n v="0"/>
    <n v="4.6241692382910795"/>
    <n v="4.4893269357561056"/>
    <n v="2.1915005652563599"/>
    <n v="1.6484420808044622"/>
    <n v="1.6970797690466861"/>
    <n v="1.7457190794342934"/>
  </r>
  <r>
    <x v="0"/>
    <x v="0"/>
    <x v="1"/>
    <s v="Residential"/>
    <s v="Coke"/>
    <s v="Final Energy Consumption"/>
    <s v="Emissions"/>
    <x v="1"/>
    <x v="24"/>
    <m/>
    <m/>
    <n v="0"/>
    <n v="0.88446527580741974"/>
    <n v="0.29482175860247323"/>
    <n v="0"/>
    <n v="0"/>
    <n v="0"/>
    <n v="0"/>
    <n v="0"/>
    <n v="0"/>
    <n v="0"/>
  </r>
  <r>
    <x v="0"/>
    <x v="0"/>
    <x v="1"/>
    <s v="Residential"/>
    <s v="Coke"/>
    <s v="Final Energy Consumption"/>
    <s v="Emissions"/>
    <x v="1"/>
    <x v="25"/>
    <m/>
    <m/>
    <n v="190.25451266630077"/>
    <n v="242.342689285066"/>
    <n v="307.55901972287774"/>
    <n v="370.04737079698322"/>
    <n v="438.3328724431276"/>
    <n v="378.63173219192214"/>
    <n v="275.01753094324988"/>
    <n v="303.17063965694655"/>
    <n v="434.43739261963083"/>
    <n v="658.48039356803326"/>
  </r>
  <r>
    <x v="0"/>
    <x v="0"/>
    <x v="1"/>
    <s v="Residential"/>
    <s v="Coke"/>
    <s v="Final Energy Consumption"/>
    <s v="Emissions"/>
    <x v="1"/>
    <x v="26"/>
    <m/>
    <m/>
    <n v="0"/>
    <n v="0"/>
    <n v="0"/>
    <n v="0"/>
    <n v="0.27851670146067725"/>
    <n v="0.23329958363289133"/>
    <n v="4.6820227715332965E-2"/>
    <n v="0"/>
    <n v="0"/>
    <n v="0"/>
  </r>
  <r>
    <x v="0"/>
    <x v="0"/>
    <x v="1"/>
    <s v="Residential"/>
    <s v="Coke"/>
    <s v="Final Energy Consumption"/>
    <s v="Emissions"/>
    <x v="1"/>
    <x v="27"/>
    <m/>
    <m/>
    <n v="12.964434927003618"/>
    <n v="28.3248802336838"/>
    <n v="20.253681541986623"/>
    <n v="18.067247440645314"/>
    <n v="24.706017319022504"/>
    <n v="19.091943054663339"/>
    <n v="8.8855886739916468"/>
    <n v="1.5823596756240002"/>
    <n v="0"/>
    <n v="0"/>
  </r>
  <r>
    <x v="0"/>
    <x v="0"/>
    <x v="1"/>
    <s v="Residential"/>
    <s v="Coke"/>
    <s v="Final Energy Consumption"/>
    <s v="Emissions"/>
    <x v="1"/>
    <x v="28"/>
    <m/>
    <m/>
    <n v="21.797922440385467"/>
    <n v="28.463396877916733"/>
    <n v="44.483420761985208"/>
    <n v="89.628272507193884"/>
    <n v="273.21562365403418"/>
    <n v="261.61714510700239"/>
    <n v="169.33851543937092"/>
    <n v="119.79601660178596"/>
    <n v="99.674731536720088"/>
    <n v="92.01449153586249"/>
  </r>
  <r>
    <x v="0"/>
    <x v="0"/>
    <x v="1"/>
    <s v="Residential"/>
    <s v="Coke"/>
    <s v="Final Energy Consumption"/>
    <s v="Emissions"/>
    <x v="1"/>
    <x v="29"/>
    <m/>
    <m/>
    <n v="0"/>
    <n v="0"/>
    <n v="0"/>
    <n v="0"/>
    <n v="0"/>
    <n v="0.30128974830973537"/>
    <n v="0.69578861874324527"/>
    <n v="0.19845290088"/>
    <n v="0"/>
    <n v="0"/>
  </r>
  <r>
    <x v="0"/>
    <x v="0"/>
    <x v="1"/>
    <s v="Residential"/>
    <s v="Coke"/>
    <s v="Final Energy Consumption"/>
    <s v="Emissions"/>
    <x v="1"/>
    <x v="30"/>
    <m/>
    <m/>
    <n v="1.2817114963319485"/>
    <n v="0.80001670617980536"/>
    <n v="0.2666722353932684"/>
    <n v="0"/>
    <n v="17.645633820576954"/>
    <n v="19.445997007624761"/>
    <n v="13.794493049453482"/>
    <n v="10.114215619331405"/>
    <n v="7.8548887233336231"/>
    <n v="6.3389560097986664"/>
  </r>
  <r>
    <x v="0"/>
    <x v="0"/>
    <x v="1"/>
    <s v="Residential"/>
    <s v="Coke"/>
    <s v="Final Energy Consumption"/>
    <s v="Emissions"/>
    <x v="1"/>
    <x v="31"/>
    <m/>
    <m/>
    <n v="0"/>
    <n v="0"/>
    <n v="0"/>
    <n v="0"/>
    <n v="0"/>
    <n v="0"/>
    <n v="0"/>
    <n v="0"/>
    <n v="0"/>
    <n v="0"/>
  </r>
  <r>
    <x v="0"/>
    <x v="0"/>
    <x v="1"/>
    <s v="Residential"/>
    <s v="Coke"/>
    <s v="Final Energy Consumption"/>
    <s v="Emissions"/>
    <x v="1"/>
    <x v="32"/>
    <m/>
    <m/>
    <n v="8.1076002331983048"/>
    <n v="1.9259436533996759"/>
    <n v="0"/>
    <n v="0"/>
    <n v="48.558240473039497"/>
    <n v="47.278732902324833"/>
    <n v="23.810775190084328"/>
    <n v="11.742592348505966"/>
    <n v="6.3345628248235339"/>
    <n v="3.4123612210406584"/>
  </r>
  <r>
    <x v="0"/>
    <x v="0"/>
    <x v="1"/>
    <s v="Residential"/>
    <s v="Coke"/>
    <s v="Final Energy Consumption"/>
    <s v="Emissions"/>
    <x v="1"/>
    <x v="33"/>
    <m/>
    <m/>
    <n v="507.44599949540492"/>
    <n v="312.55647545399211"/>
    <n v="294.89998646401182"/>
    <n v="407.06137479417652"/>
    <n v="638.45201521221725"/>
    <n v="613.93342030851454"/>
    <n v="488.86092151617504"/>
    <n v="420.26535494148231"/>
    <n v="382.0863251151448"/>
    <n v="352.88705827726938"/>
  </r>
  <r>
    <x v="0"/>
    <x v="0"/>
    <x v="1"/>
    <s v="Residential"/>
    <s v="Coke"/>
    <s v="Final Energy Consumption"/>
    <s v="Emissions"/>
    <x v="1"/>
    <x v="34"/>
    <m/>
    <m/>
    <n v="18.561232351377154"/>
    <n v="10.135096617750522"/>
    <n v="1.8187518758451953"/>
    <n v="0"/>
    <n v="19.473063586430587"/>
    <n v="17.204968803781764"/>
    <n v="5.4060047163869678"/>
    <n v="1.1727312636331866"/>
    <n v="0.3585552160653751"/>
    <n v="0.10954459978927074"/>
  </r>
  <r>
    <x v="0"/>
    <x v="0"/>
    <x v="1"/>
    <s v="Residential"/>
    <s v="Coke"/>
    <s v="Final Energy Consumption"/>
    <s v="Emissions"/>
    <x v="1"/>
    <x v="35"/>
    <m/>
    <m/>
    <n v="3504.3723108034305"/>
    <n v="2741.9774586760041"/>
    <n v="2970.6428370646731"/>
    <n v="3701.0426385366836"/>
    <n v="4143.3540898516321"/>
    <n v="4293.4080940661306"/>
    <n v="4383.0117894086761"/>
    <n v="4479.995508848413"/>
    <n v="4586.0198257149177"/>
    <n v="4700.9692747306872"/>
  </r>
  <r>
    <x v="0"/>
    <x v="0"/>
    <x v="1"/>
    <s v="Residential"/>
    <s v="Coal"/>
    <s v="Final Energy Consumption"/>
    <s v="Emissions"/>
    <x v="1"/>
    <x v="1"/>
    <s v="Buildings"/>
    <m/>
    <n v="0"/>
    <n v="0"/>
    <n v="0"/>
    <n v="0"/>
    <n v="8.4543382662293255E-3"/>
    <n v="7.1437435708979306E-3"/>
    <n v="1.4418769384960516E-3"/>
    <n v="0"/>
    <n v="0"/>
    <n v="0"/>
  </r>
  <r>
    <x v="0"/>
    <x v="0"/>
    <x v="1"/>
    <s v="Residential"/>
    <s v="Coal"/>
    <s v="Final Energy Consumption"/>
    <s v="Emissions"/>
    <x v="1"/>
    <x v="0"/>
    <m/>
    <m/>
    <n v="137.32180495282304"/>
    <n v="309.95996062997096"/>
    <n v="446.82684016588269"/>
    <n v="584.41921128969477"/>
    <n v="285.1860287391296"/>
    <n v="158.9884117479084"/>
    <n v="142.17958354653857"/>
    <n v="197.3228515847866"/>
    <n v="329.0060335327392"/>
    <n v="562.1622357653863"/>
  </r>
  <r>
    <x v="0"/>
    <x v="0"/>
    <x v="1"/>
    <s v="Residential"/>
    <s v="Coal"/>
    <s v="Final Energy Consumption"/>
    <s v="Emissions"/>
    <x v="1"/>
    <x v="2"/>
    <m/>
    <m/>
    <n v="2.1676171603265981"/>
    <n v="0.53128951305280259"/>
    <n v="0"/>
    <n v="0"/>
    <n v="1.3756453712626338"/>
    <n v="1.3545021267667308"/>
    <n v="0.70063906132239528"/>
    <n v="0.35238841621431732"/>
    <n v="0.19189342267240339"/>
    <n v="0.10491220661247629"/>
  </r>
  <r>
    <x v="0"/>
    <x v="0"/>
    <x v="1"/>
    <s v="Residential"/>
    <s v="Coal"/>
    <s v="Final Energy Consumption"/>
    <s v="Emissions"/>
    <x v="1"/>
    <x v="3"/>
    <m/>
    <m/>
    <n v="12.663996875263589"/>
    <n v="11.142867380141164"/>
    <n v="12.133267760479715"/>
    <n v="12.771304400829802"/>
    <n v="11.76041408474031"/>
    <n v="10.405713856028896"/>
    <n v="9.1404099044166074"/>
    <n v="2.9968721564459093"/>
    <n v="0.62067648621812899"/>
    <n v="0.280441218916823"/>
  </r>
  <r>
    <x v="0"/>
    <x v="0"/>
    <x v="1"/>
    <s v="Residential"/>
    <s v="Coal"/>
    <s v="Final Energy Consumption"/>
    <s v="Emissions"/>
    <x v="1"/>
    <x v="4"/>
    <m/>
    <m/>
    <n v="3045.5756452246555"/>
    <n v="1003.628071107124"/>
    <n v="611.11219739458113"/>
    <n v="511.37380993180841"/>
    <n v="787.92787444316696"/>
    <n v="776.14772035166493"/>
    <n v="623.03791597709017"/>
    <n v="503.34288627611085"/>
    <n v="410.76975968399029"/>
    <n v="335.8858972444815"/>
  </r>
  <r>
    <x v="0"/>
    <x v="0"/>
    <x v="1"/>
    <s v="Residential"/>
    <s v="Coal"/>
    <s v="Final Energy Consumption"/>
    <s v="Emissions"/>
    <x v="1"/>
    <x v="5"/>
    <m/>
    <m/>
    <n v="0"/>
    <n v="0"/>
    <n v="0"/>
    <n v="0"/>
    <n v="0.64098768203360679"/>
    <n v="0.8362092448975218"/>
    <n v="0.81017963687455086"/>
    <n v="0.78639089529151263"/>
    <n v="0.76399818905070405"/>
    <n v="0.73889667753226196"/>
  </r>
  <r>
    <x v="0"/>
    <x v="0"/>
    <x v="1"/>
    <s v="Residential"/>
    <s v="Coal"/>
    <s v="Final Energy Consumption"/>
    <s v="Emissions"/>
    <x v="1"/>
    <x v="6"/>
    <m/>
    <m/>
    <n v="547.13022326165424"/>
    <n v="452.64814128037972"/>
    <n v="326.03155169841318"/>
    <n v="249.94319530640607"/>
    <n v="220.72184692925987"/>
    <n v="444.05362114838294"/>
    <n v="759.12789713413599"/>
    <n v="1339.602789822706"/>
    <n v="2542.2390802382993"/>
    <n v="4872.6536619017379"/>
  </r>
  <r>
    <x v="0"/>
    <x v="0"/>
    <x v="1"/>
    <s v="Residential"/>
    <s v="Coal"/>
    <s v="Final Energy Consumption"/>
    <s v="Emissions"/>
    <x v="1"/>
    <x v="7"/>
    <m/>
    <m/>
    <n v="1.7556870402248648"/>
    <n v="0.43742659758783381"/>
    <n v="0"/>
    <n v="0"/>
    <n v="0"/>
    <n v="5.2726936604826649E-2"/>
    <n v="0.13235620256894221"/>
    <n v="3.8260185677999999E-2"/>
    <n v="0"/>
    <n v="0"/>
  </r>
  <r>
    <x v="0"/>
    <x v="0"/>
    <x v="1"/>
    <s v="Residential"/>
    <s v="Coal"/>
    <s v="Final Energy Consumption"/>
    <s v="Emissions"/>
    <x v="1"/>
    <x v="8"/>
    <m/>
    <m/>
    <n v="0"/>
    <n v="0"/>
    <n v="0"/>
    <n v="0"/>
    <n v="0"/>
    <n v="0"/>
    <n v="0"/>
    <n v="0"/>
    <n v="0"/>
    <n v="0"/>
  </r>
  <r>
    <x v="0"/>
    <x v="0"/>
    <x v="1"/>
    <s v="Residential"/>
    <s v="Coal"/>
    <s v="Final Energy Consumption"/>
    <s v="Emissions"/>
    <x v="1"/>
    <x v="9"/>
    <m/>
    <m/>
    <n v="0"/>
    <n v="2.7334008251441411"/>
    <n v="0.91113360838138024"/>
    <n v="0"/>
    <n v="0"/>
    <n v="3.6652337020186065"/>
    <n v="8.6863768471715339"/>
    <n v="2.4882107599440002"/>
    <n v="0"/>
    <n v="0"/>
  </r>
  <r>
    <x v="0"/>
    <x v="0"/>
    <x v="1"/>
    <s v="Residential"/>
    <s v="Coal"/>
    <s v="Final Energy Consumption"/>
    <s v="Emissions"/>
    <x v="1"/>
    <x v="10"/>
    <m/>
    <m/>
    <n v="0"/>
    <n v="0"/>
    <n v="0"/>
    <n v="0"/>
    <n v="1.1559405145326951"/>
    <n v="0.98469406194687148"/>
    <n v="0.19979351903421327"/>
    <n v="0"/>
    <n v="0"/>
    <n v="0"/>
  </r>
  <r>
    <x v="0"/>
    <x v="0"/>
    <x v="1"/>
    <s v="Residential"/>
    <s v="Coal"/>
    <s v="Final Energy Consumption"/>
    <s v="Emissions"/>
    <x v="1"/>
    <x v="11"/>
    <m/>
    <m/>
    <n v="146.35125721679168"/>
    <n v="62.908269301337448"/>
    <n v="31.244405128319489"/>
    <n v="35.244966825256"/>
    <n v="201.90411242170603"/>
    <n v="493.10149642912938"/>
    <n v="819.39752797930498"/>
    <n v="1438.1072658729784"/>
    <n v="2607.2914661270174"/>
    <n v="4767.6815480732539"/>
  </r>
  <r>
    <x v="0"/>
    <x v="0"/>
    <x v="1"/>
    <s v="Residential"/>
    <s v="Coal"/>
    <s v="Final Energy Consumption"/>
    <s v="Emissions"/>
    <x v="1"/>
    <x v="12"/>
    <m/>
    <m/>
    <n v="21.67180599865393"/>
    <n v="29.220068030059917"/>
    <n v="36.099676119302814"/>
    <n v="35.463546515064301"/>
    <n v="14.755089142923708"/>
    <n v="6.6564472723540691"/>
    <n v="4.8704645698366074"/>
    <n v="4.7187365761717945"/>
    <n v="5.7913615973911599"/>
    <n v="7.7471678516107074"/>
  </r>
  <r>
    <x v="0"/>
    <x v="0"/>
    <x v="1"/>
    <s v="Residential"/>
    <s v="Coal"/>
    <s v="Final Energy Consumption"/>
    <s v="Emissions"/>
    <x v="1"/>
    <x v="13"/>
    <m/>
    <m/>
    <n v="19.973054637801269"/>
    <n v="4.0288641522078601"/>
    <n v="0"/>
    <n v="0"/>
    <n v="15.405889955642232"/>
    <n v="13.893291711180105"/>
    <n v="4.7997933314171197"/>
    <n v="2.9700682573231103"/>
    <n v="4.0881634266646625"/>
    <n v="5.8291554018799756"/>
  </r>
  <r>
    <x v="0"/>
    <x v="0"/>
    <x v="1"/>
    <s v="Residential"/>
    <s v="Coal"/>
    <s v="Final Energy Consumption"/>
    <s v="Emissions"/>
    <x v="1"/>
    <x v="14"/>
    <m/>
    <m/>
    <n v="83.728347771162035"/>
    <n v="17.305067914592076"/>
    <n v="5.2654377578632103E-2"/>
    <n v="4.2391539660931628E-2"/>
    <n v="6.3356472340184649"/>
    <n v="10.566518418397678"/>
    <n v="13.463840738610394"/>
    <n v="17.562019008852126"/>
    <n v="23.266319469464264"/>
    <n v="31.058414442249219"/>
  </r>
  <r>
    <x v="0"/>
    <x v="0"/>
    <x v="1"/>
    <s v="Residential"/>
    <s v="Coal"/>
    <s v="Final Energy Consumption"/>
    <s v="Emissions"/>
    <x v="1"/>
    <x v="15"/>
    <m/>
    <m/>
    <n v="9847.2610546561682"/>
    <n v="9613.9542077053266"/>
    <n v="9909.412730338272"/>
    <n v="10407.178164148012"/>
    <n v="11541.798195752765"/>
    <n v="11514.333516721905"/>
    <n v="11011.262853135888"/>
    <n v="10540.40568362713"/>
    <n v="10094.642874291101"/>
    <n v="9665.7624152445642"/>
  </r>
  <r>
    <x v="0"/>
    <x v="0"/>
    <x v="1"/>
    <s v="Residential"/>
    <s v="Coal"/>
    <s v="Final Energy Consumption"/>
    <s v="Emissions"/>
    <x v="1"/>
    <x v="16"/>
    <m/>
    <m/>
    <n v="4.4449634869617141"/>
    <n v="15.536802496173648"/>
    <n v="22.820103841841721"/>
    <n v="34.324800252480784"/>
    <n v="26.964711844866464"/>
    <n v="16.804444900412737"/>
    <n v="7.6460051271438987"/>
    <n v="1.786947827267509"/>
    <n v="0.28765819478033638"/>
    <n v="8.5330209420707889E-2"/>
  </r>
  <r>
    <x v="0"/>
    <x v="0"/>
    <x v="1"/>
    <s v="Residential"/>
    <s v="Coal"/>
    <s v="Final Energy Consumption"/>
    <s v="Emissions"/>
    <x v="1"/>
    <x v="17"/>
    <m/>
    <m/>
    <n v="9.7000609201301522"/>
    <n v="4.47117845951243"/>
    <n v="3.4932405341673638"/>
    <n v="2.1901067836912969"/>
    <n v="3.8212257861076688"/>
    <n v="4.4499448129191546"/>
    <n v="4.4310409275398461"/>
    <n v="4.4112867510799854"/>
    <n v="4.386331187320847"/>
    <n v="4.354195255237725"/>
  </r>
  <r>
    <x v="0"/>
    <x v="0"/>
    <x v="1"/>
    <s v="Residential"/>
    <s v="Coal"/>
    <s v="Final Energy Consumption"/>
    <s v="Emissions"/>
    <x v="1"/>
    <x v="18"/>
    <m/>
    <m/>
    <n v="0"/>
    <n v="0"/>
    <n v="0"/>
    <n v="0"/>
    <n v="3.7109302326212767E-3"/>
    <n v="2.8672515896548878E-3"/>
    <n v="5.4342494848259849E-4"/>
    <n v="0"/>
    <n v="0"/>
    <n v="0"/>
  </r>
  <r>
    <x v="0"/>
    <x v="0"/>
    <x v="1"/>
    <s v="Residential"/>
    <s v="Coal"/>
    <s v="Final Energy Consumption"/>
    <s v="Emissions"/>
    <x v="1"/>
    <x v="19"/>
    <m/>
    <m/>
    <n v="295.84147445315466"/>
    <n v="237.49532945451429"/>
    <n v="241.70271853208743"/>
    <n v="241.47928525875963"/>
    <n v="221.43849223918221"/>
    <n v="182.72270056548643"/>
    <n v="138.73679343493581"/>
    <n v="106.17697920367331"/>
    <n v="82.492375557597654"/>
    <n v="64.228485207963075"/>
  </r>
  <r>
    <x v="0"/>
    <x v="0"/>
    <x v="1"/>
    <s v="Residential"/>
    <s v="Coal"/>
    <s v="Final Energy Consumption"/>
    <s v="Emissions"/>
    <x v="1"/>
    <x v="20"/>
    <m/>
    <m/>
    <n v="528.45904503639258"/>
    <n v="367.71100311572496"/>
    <n v="198.10840350967928"/>
    <n v="118.0927311413067"/>
    <n v="76.096244596658252"/>
    <n v="121.44025879285014"/>
    <n v="194.98983882850885"/>
    <n v="351.38396560607237"/>
    <n v="664.99028994888079"/>
    <n v="1276.9498422404447"/>
  </r>
  <r>
    <x v="0"/>
    <x v="0"/>
    <x v="1"/>
    <s v="Residential"/>
    <s v="Coal"/>
    <s v="Final Energy Consumption"/>
    <s v="Emissions"/>
    <x v="1"/>
    <x v="21"/>
    <m/>
    <m/>
    <n v="1.8872883397861129"/>
    <n v="0.88140633430926341"/>
    <n v="0.50982594165514272"/>
    <n v="0.43674940334683099"/>
    <n v="1.7524950353646251"/>
    <n v="1.5194487526275746"/>
    <n v="0.59177453865022955"/>
    <n v="0.23602263327885975"/>
    <n v="0.12890110657795326"/>
    <n v="7.0397898719955956E-2"/>
  </r>
  <r>
    <x v="0"/>
    <x v="0"/>
    <x v="1"/>
    <s v="Residential"/>
    <s v="Coal"/>
    <s v="Final Energy Consumption"/>
    <s v="Emissions"/>
    <x v="1"/>
    <x v="22"/>
    <m/>
    <m/>
    <n v="11.581014856359308"/>
    <n v="2.4049052708503473"/>
    <n v="3.2748641079217142E-2"/>
    <n v="0"/>
    <n v="0.41358907030015174"/>
    <n v="0.4627975351727916"/>
    <n v="0.34139662568913587"/>
    <n v="0.25455600363570979"/>
    <n v="0.19315277832535782"/>
    <n v="0.14656101120670803"/>
  </r>
  <r>
    <x v="0"/>
    <x v="0"/>
    <x v="1"/>
    <s v="Residential"/>
    <s v="Coal"/>
    <s v="Final Energy Consumption"/>
    <s v="Emissions"/>
    <x v="1"/>
    <x v="23"/>
    <m/>
    <m/>
    <n v="0.46188304869147562"/>
    <n v="0.11078026675966472"/>
    <n v="0"/>
    <n v="0"/>
    <n v="0.17711208161369776"/>
    <n v="0.20234746005167195"/>
    <n v="0.15568720359725757"/>
    <n v="8.3519712819539335E-2"/>
    <n v="4.6658511077579776E-2"/>
    <n v="3.0233485328368424E-2"/>
  </r>
  <r>
    <x v="0"/>
    <x v="0"/>
    <x v="1"/>
    <s v="Residential"/>
    <s v="Coal"/>
    <s v="Final Energy Consumption"/>
    <s v="Emissions"/>
    <x v="1"/>
    <x v="24"/>
    <m/>
    <m/>
    <n v="2.1873143122986756"/>
    <n v="0.64955238024179629"/>
    <n v="0.34322734641661562"/>
    <n v="0.61740062495244652"/>
    <n v="0.71512279527652556"/>
    <n v="0.67001008487696767"/>
    <n v="0.61265744033264258"/>
    <n v="0.72943391824048298"/>
    <n v="0.94059106025349393"/>
    <n v="1.2128739124454755"/>
  </r>
  <r>
    <x v="0"/>
    <x v="0"/>
    <x v="1"/>
    <s v="Residential"/>
    <s v="Coal"/>
    <s v="Final Energy Consumption"/>
    <s v="Emissions"/>
    <x v="1"/>
    <x v="25"/>
    <m/>
    <m/>
    <n v="1465.2977078492531"/>
    <n v="1499.5444850350705"/>
    <n v="1393.0623817130993"/>
    <n v="1353.9831944478681"/>
    <n v="1325.883710132498"/>
    <n v="1255.3612636669704"/>
    <n v="1163.0953739500201"/>
    <n v="1190.5175968882147"/>
    <n v="1331.5751958805454"/>
    <n v="1573.5988455944819"/>
  </r>
  <r>
    <x v="0"/>
    <x v="0"/>
    <x v="1"/>
    <s v="Residential"/>
    <s v="Coal"/>
    <s v="Final Energy Consumption"/>
    <s v="Emissions"/>
    <x v="1"/>
    <x v="26"/>
    <m/>
    <m/>
    <n v="0"/>
    <n v="0"/>
    <n v="0"/>
    <n v="0"/>
    <n v="0"/>
    <n v="3.8307459039817894E-2"/>
    <n v="9.0003992591272661E-2"/>
    <n v="2.5744946526000005E-2"/>
    <n v="0"/>
    <n v="0"/>
  </r>
  <r>
    <x v="0"/>
    <x v="0"/>
    <x v="1"/>
    <s v="Residential"/>
    <s v="Coal"/>
    <s v="Final Energy Consumption"/>
    <s v="Emissions"/>
    <x v="1"/>
    <x v="27"/>
    <m/>
    <m/>
    <n v="12.679352012502161"/>
    <n v="12.207877487109858"/>
    <n v="11.156480326915451"/>
    <n v="7.82966463942107"/>
    <n v="5.7542003385561733"/>
    <n v="11.21589992941507"/>
    <n v="19.346682871416942"/>
    <n v="22.131678137843078"/>
    <n v="23.221068465240304"/>
    <n v="24.483144149679131"/>
  </r>
  <r>
    <x v="0"/>
    <x v="0"/>
    <x v="1"/>
    <s v="Residential"/>
    <s v="Coal"/>
    <s v="Final Energy Consumption"/>
    <s v="Emissions"/>
    <x v="1"/>
    <x v="28"/>
    <m/>
    <m/>
    <n v="47.479952961964202"/>
    <n v="31.782384926886337"/>
    <n v="23.446351700245661"/>
    <n v="20.478698004929058"/>
    <n v="25.584885026863272"/>
    <n v="44.713791892694786"/>
    <n v="68.387058185983022"/>
    <n v="79.842688884140813"/>
    <n v="88.941766998177897"/>
    <n v="100.16414283516929"/>
  </r>
  <r>
    <x v="0"/>
    <x v="0"/>
    <x v="1"/>
    <s v="Residential"/>
    <s v="Coal"/>
    <s v="Final Energy Consumption"/>
    <s v="Emissions"/>
    <x v="1"/>
    <x v="29"/>
    <m/>
    <m/>
    <n v="0"/>
    <n v="0"/>
    <n v="0"/>
    <n v="0"/>
    <n v="0"/>
    <n v="0"/>
    <n v="0"/>
    <n v="0"/>
    <n v="0"/>
    <n v="0"/>
  </r>
  <r>
    <x v="0"/>
    <x v="0"/>
    <x v="1"/>
    <s v="Residential"/>
    <s v="Coal"/>
    <s v="Final Energy Consumption"/>
    <s v="Emissions"/>
    <x v="1"/>
    <x v="30"/>
    <m/>
    <m/>
    <n v="8.1198407470304446"/>
    <n v="7.7828768857414703"/>
    <n v="11.498209134218561"/>
    <n v="15.197771199569278"/>
    <n v="10.583166310335411"/>
    <n v="6.7299781537162309"/>
    <n v="3.9454470622234621"/>
    <n v="0.80931200149799998"/>
    <n v="0"/>
    <n v="0"/>
  </r>
  <r>
    <x v="0"/>
    <x v="0"/>
    <x v="1"/>
    <s v="Residential"/>
    <s v="Coal"/>
    <s v="Final Energy Consumption"/>
    <s v="Emissions"/>
    <x v="1"/>
    <x v="31"/>
    <m/>
    <m/>
    <n v="0"/>
    <n v="0"/>
    <n v="0"/>
    <n v="0"/>
    <n v="0"/>
    <n v="0"/>
    <n v="0"/>
    <n v="0"/>
    <n v="0"/>
    <n v="0"/>
  </r>
  <r>
    <x v="0"/>
    <x v="0"/>
    <x v="1"/>
    <s v="Residential"/>
    <s v="Coal"/>
    <s v="Final Energy Consumption"/>
    <s v="Emissions"/>
    <x v="1"/>
    <x v="32"/>
    <m/>
    <m/>
    <n v="43.746148834677399"/>
    <n v="8.6191110618863434"/>
    <n v="1.395963853419607"/>
    <n v="1.3554369469249543"/>
    <n v="1.6999351573729298"/>
    <n v="1.2535246918245735"/>
    <n v="0.44338322595106966"/>
    <n v="0.18367870775537856"/>
    <n v="0.1293303963715593"/>
    <n v="9.0934947493340731E-2"/>
  </r>
  <r>
    <x v="0"/>
    <x v="0"/>
    <x v="1"/>
    <s v="Residential"/>
    <s v="Coal"/>
    <s v="Final Energy Consumption"/>
    <s v="Emissions"/>
    <x v="1"/>
    <x v="33"/>
    <m/>
    <m/>
    <n v="261.79273327919543"/>
    <n v="599.85093581740034"/>
    <n v="1529.8680040867825"/>
    <n v="4390.5535484704806"/>
    <n v="1456.3109496765601"/>
    <n v="219.08608704775693"/>
    <n v="258.85898494455051"/>
    <n v="315.61858830355061"/>
    <n v="393.29807302132627"/>
    <n v="495.84243368070759"/>
  </r>
  <r>
    <x v="0"/>
    <x v="0"/>
    <x v="1"/>
    <s v="Residential"/>
    <s v="Coal"/>
    <s v="Final Energy Consumption"/>
    <s v="Emissions"/>
    <x v="1"/>
    <x v="34"/>
    <m/>
    <m/>
    <n v="3.3671934793532836"/>
    <n v="1.1223978264510943"/>
    <n v="0"/>
    <n v="0"/>
    <n v="0"/>
    <n v="2.7695540665145093"/>
    <n v="6.555610883012168"/>
    <n v="1.8774753980579999"/>
    <n v="0"/>
    <n v="0"/>
  </r>
  <r>
    <x v="0"/>
    <x v="0"/>
    <x v="1"/>
    <s v="Residential"/>
    <s v="Coal"/>
    <s v="Final Energy Consumption"/>
    <s v="Emissions"/>
    <x v="1"/>
    <x v="35"/>
    <m/>
    <m/>
    <n v="5450.4003792576614"/>
    <n v="5297.0106140976313"/>
    <n v="5077.7041494586983"/>
    <n v="4994.1721348355086"/>
    <n v="5387.4127624485682"/>
    <n v="6624.0932880962118"/>
    <n v="8104.4186243307213"/>
    <n v="10402.850536444421"/>
    <n v="13893.908406176857"/>
    <n v="19071.176411232689"/>
  </r>
  <r>
    <x v="0"/>
    <x v="0"/>
    <x v="1"/>
    <s v="Residential"/>
    <s v="Charcoal"/>
    <s v="Final Energy Consumption"/>
    <s v="Emissions"/>
    <x v="1"/>
    <x v="1"/>
    <s v="Buildings"/>
    <m/>
    <n v="0"/>
    <n v="1.7215933775748659E-2"/>
    <n v="5.7386445919162202E-3"/>
    <n v="0"/>
    <n v="3.4381441805040679E-2"/>
    <n v="0.29773353195101759"/>
    <n v="0.64015006324977897"/>
    <n v="0.37890253709999994"/>
    <n v="0.26616401549999996"/>
    <n v="0.27029255778742323"/>
  </r>
  <r>
    <x v="0"/>
    <x v="0"/>
    <x v="1"/>
    <s v="Residential"/>
    <s v="Charcoal"/>
    <s v="Final Energy Consumption"/>
    <s v="Emissions"/>
    <x v="1"/>
    <x v="0"/>
    <m/>
    <m/>
    <n v="83.290445887510828"/>
    <n v="67.0049782669265"/>
    <n v="86.215802218000064"/>
    <n v="149.96752200878987"/>
    <n v="67.695646166361655"/>
    <n v="55.001972920305022"/>
    <n v="82.90285830237427"/>
    <n v="91.380279931300251"/>
    <n v="93.386398861279815"/>
    <n v="95.42080783527237"/>
  </r>
  <r>
    <x v="0"/>
    <x v="0"/>
    <x v="1"/>
    <s v="Residential"/>
    <s v="Charcoal"/>
    <s v="Final Energy Consumption"/>
    <s v="Emissions"/>
    <x v="1"/>
    <x v="2"/>
    <m/>
    <m/>
    <n v="5.1383324072239488E-3"/>
    <n v="0.22684167652403142"/>
    <n v="0.5912964964231453"/>
    <n v="1.3538491811824946"/>
    <n v="0.85487393007241574"/>
    <n v="0.78592406533284354"/>
    <n v="1.020389539309295"/>
    <n v="1.3518846767267596"/>
    <n v="1.8088519874458264"/>
    <n v="2.4240691599302959"/>
  </r>
  <r>
    <x v="0"/>
    <x v="0"/>
    <x v="1"/>
    <s v="Residential"/>
    <s v="Charcoal"/>
    <s v="Final Energy Consumption"/>
    <s v="Emissions"/>
    <x v="1"/>
    <x v="3"/>
    <m/>
    <m/>
    <n v="18.670048948636513"/>
    <n v="3.8504552766574687"/>
    <n v="2.129063914220203"/>
    <n v="1.4998602386263868"/>
    <n v="1.7773580963362612"/>
    <n v="3.2345596768396057"/>
    <n v="5.1426237858813932"/>
    <n v="2.8437488783101204"/>
    <n v="1.9318104967352863"/>
    <n v="1.9516691415517156"/>
  </r>
  <r>
    <x v="0"/>
    <x v="0"/>
    <x v="1"/>
    <s v="Residential"/>
    <s v="Charcoal"/>
    <s v="Final Energy Consumption"/>
    <s v="Emissions"/>
    <x v="1"/>
    <x v="4"/>
    <m/>
    <m/>
    <n v="13.240724028751735"/>
    <n v="240.60396321087251"/>
    <n v="80.201321070290831"/>
    <n v="0"/>
    <n v="0"/>
    <n v="15.422928764727708"/>
    <n v="36.438160805809233"/>
    <n v="10.4323948503"/>
    <n v="0"/>
    <n v="0"/>
  </r>
  <r>
    <x v="0"/>
    <x v="0"/>
    <x v="1"/>
    <s v="Residential"/>
    <s v="Charcoal"/>
    <s v="Final Energy Consumption"/>
    <s v="Emissions"/>
    <x v="1"/>
    <x v="5"/>
    <m/>
    <m/>
    <n v="0"/>
    <n v="0"/>
    <n v="0"/>
    <n v="0"/>
    <n v="0.20853748684854034"/>
    <n v="0.71202720272346842"/>
    <n v="1.3080661902357629"/>
    <n v="1.4801319144000002"/>
    <n v="1.5141918120000002"/>
    <n v="1.5435649021070157"/>
  </r>
  <r>
    <x v="0"/>
    <x v="0"/>
    <x v="1"/>
    <s v="Residential"/>
    <s v="Charcoal"/>
    <s v="Final Energy Consumption"/>
    <s v="Emissions"/>
    <x v="1"/>
    <x v="6"/>
    <m/>
    <m/>
    <n v="42.78549193128012"/>
    <n v="31.454580546193704"/>
    <n v="25.779836844171033"/>
    <n v="15.8541465261259"/>
    <n v="11.044967793974886"/>
    <n v="7.3747098965837372"/>
    <n v="3.5985548117803803"/>
    <n v="1.8482994643735331"/>
    <n v="1.1793053805866995"/>
    <n v="0.82138457783854901"/>
  </r>
  <r>
    <x v="0"/>
    <x v="0"/>
    <x v="1"/>
    <s v="Residential"/>
    <s v="Charcoal"/>
    <s v="Final Energy Consumption"/>
    <s v="Emissions"/>
    <x v="1"/>
    <x v="7"/>
    <m/>
    <m/>
    <n v="0"/>
    <n v="0"/>
    <n v="0"/>
    <n v="0"/>
    <n v="0"/>
    <n v="0"/>
    <n v="0"/>
    <n v="0"/>
    <n v="0"/>
    <n v="0"/>
  </r>
  <r>
    <x v="0"/>
    <x v="0"/>
    <x v="1"/>
    <s v="Residential"/>
    <s v="Charcoal"/>
    <s v="Final Energy Consumption"/>
    <s v="Emissions"/>
    <x v="1"/>
    <x v="8"/>
    <m/>
    <m/>
    <n v="0"/>
    <n v="0"/>
    <n v="0"/>
    <n v="0"/>
    <n v="0"/>
    <n v="0"/>
    <n v="0"/>
    <n v="0"/>
    <n v="0"/>
    <n v="0"/>
  </r>
  <r>
    <x v="0"/>
    <x v="0"/>
    <x v="1"/>
    <s v="Residential"/>
    <s v="Charcoal"/>
    <s v="Final Energy Consumption"/>
    <s v="Emissions"/>
    <x v="1"/>
    <x v="9"/>
    <m/>
    <m/>
    <n v="3.1567531231827338E-2"/>
    <n v="0.65670588326388091"/>
    <n v="1.7959044371452293"/>
    <n v="4.3727032822255207"/>
    <n v="2.1180724535055351"/>
    <n v="3.2597708258324283"/>
    <n v="6.1976846929216505"/>
    <n v="7.0626921965999996"/>
    <n v="7.2310420296000002"/>
    <n v="7.3594167364909637"/>
  </r>
  <r>
    <x v="0"/>
    <x v="0"/>
    <x v="1"/>
    <s v="Residential"/>
    <s v="Charcoal"/>
    <s v="Final Energy Consumption"/>
    <s v="Emissions"/>
    <x v="1"/>
    <x v="10"/>
    <m/>
    <m/>
    <n v="0"/>
    <n v="2.7173774974298029E-2"/>
    <n v="9.0579249914326809E-3"/>
    <n v="0"/>
    <n v="0"/>
    <n v="2.3214418888137744E-2"/>
    <n v="5.5863147529379244E-2"/>
    <n v="6.5638449899999993E-2"/>
    <n v="6.7645842299999995E-2"/>
    <n v="6.9714623966806652E-2"/>
  </r>
  <r>
    <x v="0"/>
    <x v="0"/>
    <x v="1"/>
    <s v="Residential"/>
    <s v="Charcoal"/>
    <s v="Final Energy Consumption"/>
    <s v="Emissions"/>
    <x v="1"/>
    <x v="11"/>
    <m/>
    <m/>
    <n v="22.219176053344583"/>
    <n v="50.051030250409212"/>
    <n v="66.322804986082943"/>
    <n v="75.280561378235475"/>
    <n v="34.941413839934711"/>
    <n v="13.815940122958212"/>
    <n v="4.2456877165078106"/>
    <n v="0.86151589231421699"/>
    <n v="0.25643186522973899"/>
    <n v="7.6327438630112238E-2"/>
  </r>
  <r>
    <x v="0"/>
    <x v="0"/>
    <x v="1"/>
    <s v="Residential"/>
    <s v="Charcoal"/>
    <s v="Final Energy Consumption"/>
    <s v="Emissions"/>
    <x v="1"/>
    <x v="12"/>
    <m/>
    <m/>
    <n v="2.6258806721644623"/>
    <n v="0.61964880713503423"/>
    <n v="0.58482256164599589"/>
    <n v="0.82387404177478041"/>
    <n v="3.7269641993205331"/>
    <n v="3.8736595131174227"/>
    <n v="2.7754933040255589"/>
    <n v="2.211537695755315"/>
    <n v="1.8731026919184384"/>
    <n v="1.5864589211564617"/>
  </r>
  <r>
    <x v="0"/>
    <x v="0"/>
    <x v="1"/>
    <s v="Residential"/>
    <s v="Charcoal"/>
    <s v="Final Energy Consumption"/>
    <s v="Emissions"/>
    <x v="1"/>
    <x v="13"/>
    <m/>
    <m/>
    <n v="0"/>
    <n v="3.1138721171187176"/>
    <n v="2.1209313162985755"/>
    <n v="1.5841569403983387"/>
    <n v="1.7881386451274857"/>
    <n v="2.706836899849665"/>
    <n v="3.8825866392192947"/>
    <n v="1.699946206015686"/>
    <n v="0.72912699499240829"/>
    <n v="0.56812518752241237"/>
  </r>
  <r>
    <x v="0"/>
    <x v="0"/>
    <x v="1"/>
    <s v="Residential"/>
    <s v="Charcoal"/>
    <s v="Final Energy Consumption"/>
    <s v="Emissions"/>
    <x v="1"/>
    <x v="14"/>
    <m/>
    <m/>
    <n v="182.77833855646102"/>
    <n v="206.86878157400085"/>
    <n v="213.5504543960763"/>
    <n v="221.0755851119311"/>
    <n v="183.19989210193947"/>
    <n v="266.62478765168549"/>
    <n v="398.56738657598351"/>
    <n v="647.90391946763577"/>
    <n v="1102.7128008966263"/>
    <n v="1918.2794063832791"/>
  </r>
  <r>
    <x v="0"/>
    <x v="0"/>
    <x v="1"/>
    <s v="Residential"/>
    <s v="Charcoal"/>
    <s v="Final Energy Consumption"/>
    <s v="Emissions"/>
    <x v="1"/>
    <x v="15"/>
    <m/>
    <m/>
    <n v="1.00437108081241"/>
    <n v="12.631803756412403"/>
    <n v="21.047516644768478"/>
    <n v="28.053664624166149"/>
    <n v="37.368646294601341"/>
    <n v="30.145113596619865"/>
    <n v="17.031527426876441"/>
    <n v="4.8865493383659553"/>
    <n v="1.0121676641305233"/>
    <n v="0.36817448996911323"/>
  </r>
  <r>
    <x v="0"/>
    <x v="0"/>
    <x v="1"/>
    <s v="Residential"/>
    <s v="Charcoal"/>
    <s v="Final Energy Consumption"/>
    <s v="Emissions"/>
    <x v="1"/>
    <x v="16"/>
    <m/>
    <m/>
    <n v="10.273041569208711"/>
    <n v="26.601809429430514"/>
    <n v="7.910575066507465"/>
    <n v="0"/>
    <n v="0"/>
    <n v="0.60977491752602009"/>
    <n v="1.4552593983420066"/>
    <n v="0.41733369749999999"/>
    <n v="0"/>
    <n v="0"/>
  </r>
  <r>
    <x v="0"/>
    <x v="0"/>
    <x v="1"/>
    <s v="Residential"/>
    <s v="Charcoal"/>
    <s v="Final Energy Consumption"/>
    <s v="Emissions"/>
    <x v="1"/>
    <x v="17"/>
    <m/>
    <m/>
    <n v="7.683480295829253"/>
    <n v="3.8375805672304915"/>
    <n v="4.7135653731655394"/>
    <n v="4.7743624560205973"/>
    <n v="4.648977917024812"/>
    <n v="3.3803719565277084"/>
    <n v="1.6704694993105522"/>
    <n v="0.93991640992144621"/>
    <n v="0.63706517504974935"/>
    <n v="0.42878587271653984"/>
  </r>
  <r>
    <x v="0"/>
    <x v="0"/>
    <x v="1"/>
    <s v="Residential"/>
    <s v="Charcoal"/>
    <s v="Final Energy Consumption"/>
    <s v="Emissions"/>
    <x v="1"/>
    <x v="18"/>
    <m/>
    <m/>
    <n v="0"/>
    <n v="0"/>
    <n v="0"/>
    <n v="0"/>
    <n v="0"/>
    <n v="0"/>
    <n v="0"/>
    <n v="0"/>
    <n v="0"/>
    <n v="0"/>
  </r>
  <r>
    <x v="0"/>
    <x v="0"/>
    <x v="1"/>
    <s v="Residential"/>
    <s v="Charcoal"/>
    <s v="Final Energy Consumption"/>
    <s v="Emissions"/>
    <x v="1"/>
    <x v="19"/>
    <m/>
    <m/>
    <n v="11.263479105746415"/>
    <n v="37.612975304972927"/>
    <n v="120.08214052700524"/>
    <n v="432.8533349679264"/>
    <n v="196.98352476994094"/>
    <n v="62.358472114153912"/>
    <n v="29.826182886893903"/>
    <n v="18.08810851252046"/>
    <n v="15.942616278378878"/>
    <n v="15.492895218850819"/>
  </r>
  <r>
    <x v="0"/>
    <x v="0"/>
    <x v="1"/>
    <s v="Residential"/>
    <s v="Charcoal"/>
    <s v="Final Energy Consumption"/>
    <s v="Emissions"/>
    <x v="1"/>
    <x v="20"/>
    <m/>
    <m/>
    <n v="41.425034530736525"/>
    <n v="15.313509894647602"/>
    <n v="7.6265351425244239"/>
    <n v="9.8875971928362212"/>
    <n v="23.983194279040184"/>
    <n v="26.827338127715191"/>
    <n v="24.470725259432861"/>
    <n v="28.460120349913208"/>
    <n v="40.846805297769059"/>
    <n v="65.259593606609116"/>
  </r>
  <r>
    <x v="0"/>
    <x v="0"/>
    <x v="1"/>
    <s v="Residential"/>
    <s v="Charcoal"/>
    <s v="Final Energy Consumption"/>
    <s v="Emissions"/>
    <x v="1"/>
    <x v="21"/>
    <m/>
    <m/>
    <n v="56.067296396208988"/>
    <n v="64.046305478632036"/>
    <n v="64.87226384549281"/>
    <n v="62.329871799673661"/>
    <n v="50.846978861427274"/>
    <n v="67.953749862052192"/>
    <n v="96.025174447772201"/>
    <n v="141.48405908594239"/>
    <n v="213.01438039157082"/>
    <n v="322.78048340641976"/>
  </r>
  <r>
    <x v="0"/>
    <x v="0"/>
    <x v="1"/>
    <s v="Residential"/>
    <s v="Charcoal"/>
    <s v="Final Energy Consumption"/>
    <s v="Emissions"/>
    <x v="1"/>
    <x v="22"/>
    <m/>
    <m/>
    <n v="120.2487293468525"/>
    <n v="123.98498841240983"/>
    <n v="113.95767761315825"/>
    <n v="98.859722677401933"/>
    <n v="74.230889177734809"/>
    <n v="50.756825469030751"/>
    <n v="28.249591457820145"/>
    <n v="15.786083257719065"/>
    <n v="9.5666179304829733"/>
    <n v="5.9033811295704766"/>
  </r>
  <r>
    <x v="0"/>
    <x v="0"/>
    <x v="1"/>
    <s v="Residential"/>
    <s v="Charcoal"/>
    <s v="Final Energy Consumption"/>
    <s v="Emissions"/>
    <x v="1"/>
    <x v="23"/>
    <m/>
    <m/>
    <n v="7.2577438509636449"/>
    <n v="8.1653027136998286"/>
    <n v="8.2648409068993161"/>
    <n v="7.9502043765127253"/>
    <n v="8.4015271341501521"/>
    <n v="7.6134346382985312"/>
    <n v="6.3064147589299058"/>
    <n v="5.6861968636196005"/>
    <n v="5.4865247778357231"/>
    <n v="5.451863828319337"/>
  </r>
  <r>
    <x v="0"/>
    <x v="0"/>
    <x v="1"/>
    <s v="Residential"/>
    <s v="Charcoal"/>
    <s v="Final Energy Consumption"/>
    <s v="Emissions"/>
    <x v="1"/>
    <x v="24"/>
    <m/>
    <m/>
    <n v="1.4192998270223576"/>
    <n v="42.344411851252552"/>
    <n v="67.942819263822244"/>
    <n v="105.08226288889681"/>
    <n v="38.867512735096838"/>
    <n v="11.972628815971209"/>
    <n v="10.569597285610094"/>
    <n v="9.0239723307057336"/>
    <n v="7.7146713416077475"/>
    <n v="6.7380815241218697"/>
  </r>
  <r>
    <x v="0"/>
    <x v="0"/>
    <x v="1"/>
    <s v="Residential"/>
    <s v="Charcoal"/>
    <s v="Final Energy Consumption"/>
    <s v="Emissions"/>
    <x v="1"/>
    <x v="25"/>
    <m/>
    <m/>
    <n v="87.012483745079351"/>
    <n v="205.89906215992056"/>
    <n v="243.82332969395802"/>
    <n v="238.04316340293062"/>
    <n v="123.22598561354174"/>
    <n v="81.080745572103396"/>
    <n v="75.625548268437029"/>
    <n v="78.220571887500284"/>
    <n v="90.200862151473203"/>
    <n v="113.10526393688011"/>
  </r>
  <r>
    <x v="0"/>
    <x v="0"/>
    <x v="1"/>
    <s v="Residential"/>
    <s v="Charcoal"/>
    <s v="Final Energy Consumption"/>
    <s v="Emissions"/>
    <x v="1"/>
    <x v="26"/>
    <m/>
    <m/>
    <n v="0"/>
    <n v="0"/>
    <n v="0"/>
    <n v="0"/>
    <n v="0.58845468679588508"/>
    <n v="0.51601613765886922"/>
    <n v="0.14850053933119145"/>
    <n v="7.2085908314190622E-2"/>
    <n v="9.9837429065662231E-2"/>
    <n v="0.13793431487617741"/>
  </r>
  <r>
    <x v="0"/>
    <x v="0"/>
    <x v="1"/>
    <s v="Residential"/>
    <s v="Charcoal"/>
    <s v="Final Energy Consumption"/>
    <s v="Emissions"/>
    <x v="1"/>
    <x v="27"/>
    <m/>
    <m/>
    <n v="3.4186312163884951"/>
    <n v="1.4612512392277468"/>
    <n v="2.5310508981637536"/>
    <n v="4.5088935977217748"/>
    <n v="9.8514747165581564"/>
    <n v="8.7490774271405591"/>
    <n v="5.0882428915402622"/>
    <n v="3.2629692822281466"/>
    <n v="2.4352988566826235"/>
    <n v="1.915006994907215"/>
  </r>
  <r>
    <x v="0"/>
    <x v="0"/>
    <x v="1"/>
    <s v="Residential"/>
    <s v="Charcoal"/>
    <s v="Final Energy Consumption"/>
    <s v="Emissions"/>
    <x v="1"/>
    <x v="28"/>
    <m/>
    <m/>
    <n v="20.05421805530862"/>
    <n v="35.560770546226919"/>
    <n v="32.48322957828119"/>
    <n v="30.297251005384986"/>
    <n v="23.272224109213901"/>
    <n v="19.510994304724413"/>
    <n v="17.50645127209367"/>
    <n v="6.7006977524668194"/>
    <n v="2.1434766757889396"/>
    <n v="1.1590805216021909"/>
  </r>
  <r>
    <x v="0"/>
    <x v="0"/>
    <x v="1"/>
    <s v="Residential"/>
    <s v="Charcoal"/>
    <s v="Final Energy Consumption"/>
    <s v="Emissions"/>
    <x v="1"/>
    <x v="29"/>
    <m/>
    <m/>
    <n v="0"/>
    <n v="4.2049531717642988E-2"/>
    <n v="1.4016510572547663E-2"/>
    <n v="0"/>
    <n v="7.4179440896162588E-2"/>
    <n v="0.13500002341456696"/>
    <n v="0.18202734090528203"/>
    <n v="0.25072154161092619"/>
    <n v="0.34808848864012426"/>
    <n v="0.48131891631018719"/>
  </r>
  <r>
    <x v="0"/>
    <x v="0"/>
    <x v="1"/>
    <s v="Residential"/>
    <s v="Charcoal"/>
    <s v="Final Energy Consumption"/>
    <s v="Emissions"/>
    <x v="1"/>
    <x v="30"/>
    <m/>
    <m/>
    <n v="8.7518571040282875"/>
    <n v="7.7330654472439306"/>
    <n v="6.3928624747494345"/>
    <n v="5.6512265493068066"/>
    <n v="5.1060876306766874"/>
    <n v="4.1140897026114525"/>
    <n v="2.9321222730163208"/>
    <n v="2.6370833313069308"/>
    <n v="2.640707963780577"/>
    <n v="2.6424209092222939"/>
  </r>
  <r>
    <x v="0"/>
    <x v="0"/>
    <x v="1"/>
    <s v="Residential"/>
    <s v="Charcoal"/>
    <s v="Final Energy Consumption"/>
    <s v="Emissions"/>
    <x v="1"/>
    <x v="31"/>
    <m/>
    <m/>
    <n v="0"/>
    <n v="0"/>
    <n v="0"/>
    <n v="0"/>
    <n v="0"/>
    <n v="0"/>
    <n v="0"/>
    <n v="0"/>
    <n v="0"/>
    <n v="0"/>
  </r>
  <r>
    <x v="0"/>
    <x v="0"/>
    <x v="1"/>
    <s v="Residential"/>
    <s v="Charcoal"/>
    <s v="Final Energy Consumption"/>
    <s v="Emissions"/>
    <x v="1"/>
    <x v="32"/>
    <m/>
    <m/>
    <n v="0.82309530775697914"/>
    <n v="1.3776340363999755"/>
    <n v="1.7730795222859652"/>
    <n v="2.1716510653626919"/>
    <n v="2.2630534211290518"/>
    <n v="1.7694515788426866"/>
    <n v="1.0558821802196527"/>
    <n v="0.65434748336618831"/>
    <n v="0.45625551834222527"/>
    <n v="0.34195553394026096"/>
  </r>
  <r>
    <x v="0"/>
    <x v="0"/>
    <x v="1"/>
    <s v="Residential"/>
    <s v="Charcoal"/>
    <s v="Final Energy Consumption"/>
    <s v="Emissions"/>
    <x v="1"/>
    <x v="33"/>
    <m/>
    <m/>
    <n v="155.19464144644814"/>
    <n v="20.720264757911533"/>
    <n v="7.2736236627721054"/>
    <n v="10.537379018368103"/>
    <n v="38.347348243433878"/>
    <n v="46.051116396141815"/>
    <n v="44.413424865418563"/>
    <n v="44.633224691955562"/>
    <n v="46.731169675527063"/>
    <n v="50.58224782792675"/>
  </r>
  <r>
    <x v="0"/>
    <x v="0"/>
    <x v="1"/>
    <s v="Residential"/>
    <s v="Charcoal"/>
    <s v="Final Energy Consumption"/>
    <s v="Emissions"/>
    <x v="1"/>
    <x v="34"/>
    <m/>
    <m/>
    <n v="4.611002771489642"/>
    <n v="1.1410720842995019"/>
    <n v="0.18017364715091166"/>
    <n v="0.25679757352164306"/>
    <n v="2.9046971347727624"/>
    <n v="2.8808936057956256"/>
    <n v="1.6301084551913725"/>
    <n v="0.95283499690144491"/>
    <n v="0.60425239075881498"/>
    <n v="0.3831943328027354"/>
  </r>
  <r>
    <x v="0"/>
    <x v="0"/>
    <x v="1"/>
    <s v="Residential"/>
    <s v="Charcoal"/>
    <s v="Final Energy Consumption"/>
    <s v="Emissions"/>
    <x v="1"/>
    <x v="35"/>
    <m/>
    <m/>
    <n v="16.815442746380196"/>
    <n v="91.17916039143752"/>
    <n v="107.27064898015817"/>
    <n v="96.406320998698789"/>
    <n v="95.508794692915558"/>
    <n v="74.701141159498604"/>
    <n v="45.803670117234226"/>
    <n v="28.035713873220839"/>
    <n v="17.902555676436005"/>
    <n v="11.476992543638385"/>
  </r>
  <r>
    <x v="0"/>
    <x v="0"/>
    <x v="1"/>
    <s v="Residential"/>
    <s v="Natural gas"/>
    <s v="Final Energy Consumption"/>
    <s v="Emissions"/>
    <x v="1"/>
    <x v="1"/>
    <s v="Buildings"/>
    <m/>
    <n v="0"/>
    <n v="0"/>
    <n v="0"/>
    <n v="0"/>
    <n v="0"/>
    <n v="0"/>
    <n v="0"/>
    <n v="0"/>
    <n v="0"/>
    <n v="0"/>
  </r>
  <r>
    <x v="0"/>
    <x v="0"/>
    <x v="1"/>
    <s v="Residential"/>
    <s v="Natural gas"/>
    <s v="Final Energy Consumption"/>
    <s v="Emissions"/>
    <x v="1"/>
    <x v="0"/>
    <m/>
    <m/>
    <n v="0"/>
    <n v="0"/>
    <n v="0"/>
    <n v="0"/>
    <n v="0"/>
    <n v="0"/>
    <n v="3.1606171460898533E-6"/>
    <n v="4.7292896023865755E-5"/>
    <n v="5.2734465821034639E-5"/>
    <n v="5.5373645009672206E-5"/>
  </r>
  <r>
    <x v="0"/>
    <x v="0"/>
    <x v="1"/>
    <s v="Residential"/>
    <s v="Natural gas"/>
    <s v="Final Energy Consumption"/>
    <s v="Emissions"/>
    <x v="1"/>
    <x v="2"/>
    <m/>
    <m/>
    <n v="0"/>
    <n v="0"/>
    <n v="0"/>
    <n v="0"/>
    <n v="4.4791055999999998E-5"/>
    <n v="5.5136419199999993E-4"/>
    <n v="7.3494431999999988E-4"/>
    <n v="7.6729204800000006E-4"/>
    <n v="8.3525428800000005E-4"/>
    <n v="9.0446414399999997E-4"/>
  </r>
  <r>
    <x v="0"/>
    <x v="0"/>
    <x v="1"/>
    <s v="Residential"/>
    <s v="Natural gas"/>
    <s v="Final Energy Consumption"/>
    <s v="Emissions"/>
    <x v="1"/>
    <x v="3"/>
    <m/>
    <m/>
    <n v="0"/>
    <n v="0"/>
    <n v="0"/>
    <n v="0"/>
    <n v="3.5910066438254604E-5"/>
    <n v="4.958349809312271E-4"/>
    <n v="8.313391545660962E-4"/>
    <n v="8.2974788322778782E-4"/>
    <n v="7.8800344242780697E-4"/>
    <n v="7.1015825873594588E-4"/>
  </r>
  <r>
    <x v="0"/>
    <x v="0"/>
    <x v="1"/>
    <s v="Residential"/>
    <s v="Natural gas"/>
    <s v="Final Energy Consumption"/>
    <s v="Emissions"/>
    <x v="1"/>
    <x v="4"/>
    <m/>
    <m/>
    <n v="0"/>
    <n v="0"/>
    <n v="0"/>
    <n v="0"/>
    <n v="0"/>
    <n v="0"/>
    <n v="0"/>
    <n v="0"/>
    <n v="0"/>
    <n v="0"/>
  </r>
  <r>
    <x v="0"/>
    <x v="0"/>
    <x v="1"/>
    <s v="Residential"/>
    <s v="Natural gas"/>
    <s v="Final Energy Consumption"/>
    <s v="Emissions"/>
    <x v="1"/>
    <x v="5"/>
    <m/>
    <m/>
    <n v="0"/>
    <n v="0"/>
    <n v="0"/>
    <n v="0"/>
    <n v="0"/>
    <n v="0"/>
    <n v="0"/>
    <n v="0"/>
    <n v="0"/>
    <n v="0"/>
  </r>
  <r>
    <x v="0"/>
    <x v="0"/>
    <x v="1"/>
    <s v="Residential"/>
    <s v="Natural gas"/>
    <s v="Final Energy Consumption"/>
    <s v="Emissions"/>
    <x v="1"/>
    <x v="6"/>
    <m/>
    <m/>
    <n v="0"/>
    <n v="0"/>
    <n v="0"/>
    <n v="0"/>
    <n v="0"/>
    <n v="0"/>
    <n v="0"/>
    <n v="0"/>
    <n v="0"/>
    <n v="0"/>
  </r>
  <r>
    <x v="0"/>
    <x v="0"/>
    <x v="1"/>
    <s v="Residential"/>
    <s v="Natural gas"/>
    <s v="Final Energy Consumption"/>
    <s v="Emissions"/>
    <x v="1"/>
    <x v="7"/>
    <m/>
    <m/>
    <n v="0"/>
    <n v="0"/>
    <n v="0"/>
    <n v="0"/>
    <n v="0"/>
    <n v="0"/>
    <n v="0"/>
    <n v="0"/>
    <n v="0"/>
    <n v="0"/>
  </r>
  <r>
    <x v="0"/>
    <x v="0"/>
    <x v="1"/>
    <s v="Residential"/>
    <s v="Natural gas"/>
    <s v="Final Energy Consumption"/>
    <s v="Emissions"/>
    <x v="1"/>
    <x v="8"/>
    <m/>
    <m/>
    <n v="0"/>
    <n v="0"/>
    <n v="0"/>
    <n v="0"/>
    <n v="0"/>
    <n v="0"/>
    <n v="0"/>
    <n v="0"/>
    <n v="0"/>
    <n v="0"/>
  </r>
  <r>
    <x v="0"/>
    <x v="0"/>
    <x v="1"/>
    <s v="Residential"/>
    <s v="Natural gas"/>
    <s v="Final Energy Consumption"/>
    <s v="Emissions"/>
    <x v="1"/>
    <x v="9"/>
    <m/>
    <m/>
    <n v="2.0565199729570037E-3"/>
    <n v="6.4314542778297007E-3"/>
    <n v="2.5834967601107584E-3"/>
    <n v="7.7327582402311624E-3"/>
    <n v="6.1123762793466362E-3"/>
    <n v="6.1850070488756806E-3"/>
    <n v="1.1226003523227007E-2"/>
    <n v="1.3098423004269052E-2"/>
    <n v="1.3067115138049222E-2"/>
    <n v="1.3547337920215716E-2"/>
  </r>
  <r>
    <x v="0"/>
    <x v="0"/>
    <x v="1"/>
    <s v="Residential"/>
    <s v="Natural gas"/>
    <s v="Final Energy Consumption"/>
    <s v="Emissions"/>
    <x v="1"/>
    <x v="10"/>
    <m/>
    <m/>
    <n v="0"/>
    <n v="0"/>
    <n v="0"/>
    <n v="0"/>
    <n v="0"/>
    <n v="0"/>
    <n v="0"/>
    <n v="0"/>
    <n v="0"/>
    <n v="0"/>
  </r>
  <r>
    <x v="0"/>
    <x v="0"/>
    <x v="1"/>
    <s v="Residential"/>
    <s v="Natural gas"/>
    <s v="Final Energy Consumption"/>
    <s v="Emissions"/>
    <x v="1"/>
    <x v="11"/>
    <m/>
    <m/>
    <n v="1.9428080989174763E-2"/>
    <n v="3.3075630734371371E-2"/>
    <n v="1.3069423689855706E-2"/>
    <n v="2.9684321519633315E-2"/>
    <n v="2.1815634765839063E-2"/>
    <n v="2.0233248126841553E-2"/>
    <n v="3.3231286916570353E-2"/>
    <n v="3.8647248813928621E-2"/>
    <n v="3.8967866996072624E-2"/>
    <n v="3.5289132373316032E-2"/>
  </r>
  <r>
    <x v="0"/>
    <x v="0"/>
    <x v="1"/>
    <s v="Residential"/>
    <s v="Natural gas"/>
    <s v="Final Energy Consumption"/>
    <s v="Emissions"/>
    <x v="1"/>
    <x v="12"/>
    <m/>
    <m/>
    <n v="0"/>
    <n v="0"/>
    <n v="0"/>
    <n v="0"/>
    <n v="1.3226907374178441E-6"/>
    <n v="3.7866302262620172E-5"/>
    <n v="2.5314176434988511E-4"/>
    <n v="3.755177258766019E-4"/>
    <n v="4.8365832641726646E-4"/>
    <n v="5.5491406386688291E-4"/>
  </r>
  <r>
    <x v="0"/>
    <x v="0"/>
    <x v="1"/>
    <s v="Residential"/>
    <s v="Natural gas"/>
    <s v="Final Energy Consumption"/>
    <s v="Emissions"/>
    <x v="1"/>
    <x v="13"/>
    <m/>
    <m/>
    <n v="0"/>
    <n v="0"/>
    <n v="0"/>
    <n v="0"/>
    <n v="0"/>
    <n v="0"/>
    <n v="0"/>
    <n v="0"/>
    <n v="0"/>
    <n v="0"/>
  </r>
  <r>
    <x v="0"/>
    <x v="0"/>
    <x v="1"/>
    <s v="Residential"/>
    <s v="Natural gas"/>
    <s v="Final Energy Consumption"/>
    <s v="Emissions"/>
    <x v="1"/>
    <x v="14"/>
    <m/>
    <m/>
    <n v="0"/>
    <n v="0"/>
    <n v="0"/>
    <n v="0"/>
    <n v="0"/>
    <n v="0"/>
    <n v="0"/>
    <n v="0"/>
    <n v="0"/>
    <n v="0"/>
  </r>
  <r>
    <x v="0"/>
    <x v="0"/>
    <x v="1"/>
    <s v="Residential"/>
    <s v="Natural gas"/>
    <s v="Final Energy Consumption"/>
    <s v="Emissions"/>
    <x v="1"/>
    <x v="15"/>
    <m/>
    <m/>
    <n v="0"/>
    <n v="0"/>
    <n v="0"/>
    <n v="0"/>
    <n v="0"/>
    <n v="0"/>
    <n v="0"/>
    <n v="0"/>
    <n v="0"/>
    <n v="0"/>
  </r>
  <r>
    <x v="0"/>
    <x v="0"/>
    <x v="1"/>
    <s v="Residential"/>
    <s v="Natural gas"/>
    <s v="Final Energy Consumption"/>
    <s v="Emissions"/>
    <x v="1"/>
    <x v="16"/>
    <m/>
    <m/>
    <n v="0"/>
    <n v="0"/>
    <n v="0"/>
    <n v="0"/>
    <n v="0"/>
    <n v="0"/>
    <n v="0"/>
    <n v="0"/>
    <n v="0"/>
    <n v="0"/>
  </r>
  <r>
    <x v="0"/>
    <x v="0"/>
    <x v="1"/>
    <s v="Residential"/>
    <s v="Natural gas"/>
    <s v="Final Energy Consumption"/>
    <s v="Emissions"/>
    <x v="1"/>
    <x v="17"/>
    <m/>
    <m/>
    <n v="0"/>
    <n v="0"/>
    <n v="0"/>
    <n v="0"/>
    <n v="0"/>
    <n v="0"/>
    <n v="0"/>
    <n v="0"/>
    <n v="0"/>
    <n v="0"/>
  </r>
  <r>
    <x v="0"/>
    <x v="0"/>
    <x v="1"/>
    <s v="Residential"/>
    <s v="Natural gas"/>
    <s v="Final Energy Consumption"/>
    <s v="Emissions"/>
    <x v="1"/>
    <x v="18"/>
    <m/>
    <m/>
    <n v="0"/>
    <n v="0"/>
    <n v="0"/>
    <n v="0"/>
    <n v="0"/>
    <n v="0"/>
    <n v="0"/>
    <n v="0"/>
    <n v="0"/>
    <n v="0"/>
  </r>
  <r>
    <x v="0"/>
    <x v="0"/>
    <x v="1"/>
    <s v="Residential"/>
    <s v="Natural gas"/>
    <s v="Final Energy Consumption"/>
    <s v="Emissions"/>
    <x v="1"/>
    <x v="19"/>
    <m/>
    <m/>
    <n v="0"/>
    <n v="0"/>
    <n v="0"/>
    <n v="0"/>
    <n v="0"/>
    <n v="8.884369222586956E-8"/>
    <n v="2.660753147437633E-5"/>
    <n v="5.4405842057924174E-5"/>
    <n v="7.3290098553955224E-5"/>
    <n v="7.9538189312617757E-5"/>
  </r>
  <r>
    <x v="0"/>
    <x v="0"/>
    <x v="1"/>
    <s v="Residential"/>
    <s v="Natural gas"/>
    <s v="Final Energy Consumption"/>
    <s v="Emissions"/>
    <x v="1"/>
    <x v="20"/>
    <m/>
    <m/>
    <n v="4.1142676384411129E-3"/>
    <n v="2.4017289991878601E-2"/>
    <n v="9.5504369014491695E-3"/>
    <n v="2.2300193712923931E-2"/>
    <n v="1.6094717838691354E-2"/>
    <n v="1.4296370392229758E-2"/>
    <n v="1.9411734747250102E-2"/>
    <n v="2.0761092631058919E-2"/>
    <n v="2.134803406900258E-2"/>
    <n v="2.0393159224608163E-2"/>
  </r>
  <r>
    <x v="0"/>
    <x v="0"/>
    <x v="1"/>
    <s v="Residential"/>
    <s v="Natural gas"/>
    <s v="Final Energy Consumption"/>
    <s v="Emissions"/>
    <x v="1"/>
    <x v="21"/>
    <m/>
    <m/>
    <n v="0"/>
    <n v="0"/>
    <n v="0"/>
    <n v="0"/>
    <n v="0"/>
    <n v="0"/>
    <n v="0"/>
    <n v="0"/>
    <n v="0"/>
    <n v="0"/>
  </r>
  <r>
    <x v="0"/>
    <x v="0"/>
    <x v="1"/>
    <s v="Residential"/>
    <s v="Natural gas"/>
    <s v="Final Energy Consumption"/>
    <s v="Emissions"/>
    <x v="1"/>
    <x v="22"/>
    <m/>
    <m/>
    <n v="0"/>
    <n v="0"/>
    <n v="0"/>
    <n v="0"/>
    <n v="0"/>
    <n v="0"/>
    <n v="0"/>
    <n v="0"/>
    <n v="0"/>
    <n v="0"/>
  </r>
  <r>
    <x v="0"/>
    <x v="0"/>
    <x v="1"/>
    <s v="Residential"/>
    <s v="Natural gas"/>
    <s v="Final Energy Consumption"/>
    <s v="Emissions"/>
    <x v="1"/>
    <x v="23"/>
    <m/>
    <m/>
    <n v="0"/>
    <n v="0"/>
    <n v="0"/>
    <n v="0"/>
    <n v="0"/>
    <n v="0"/>
    <n v="0"/>
    <n v="0"/>
    <n v="0"/>
    <n v="0"/>
  </r>
  <r>
    <x v="0"/>
    <x v="0"/>
    <x v="1"/>
    <s v="Residential"/>
    <s v="Natural gas"/>
    <s v="Final Energy Consumption"/>
    <s v="Emissions"/>
    <x v="1"/>
    <x v="24"/>
    <m/>
    <m/>
    <n v="0"/>
    <n v="0"/>
    <n v="0"/>
    <n v="0"/>
    <n v="0"/>
    <n v="0"/>
    <n v="0"/>
    <n v="0"/>
    <n v="0"/>
    <n v="0"/>
  </r>
  <r>
    <x v="0"/>
    <x v="0"/>
    <x v="1"/>
    <s v="Residential"/>
    <s v="Natural gas"/>
    <s v="Final Energy Consumption"/>
    <s v="Emissions"/>
    <x v="1"/>
    <x v="25"/>
    <m/>
    <m/>
    <n v="0"/>
    <n v="0"/>
    <n v="0"/>
    <n v="0"/>
    <n v="0"/>
    <n v="0"/>
    <n v="0"/>
    <n v="0"/>
    <n v="0"/>
    <n v="0"/>
  </r>
  <r>
    <x v="0"/>
    <x v="0"/>
    <x v="1"/>
    <s v="Residential"/>
    <s v="Natural gas"/>
    <s v="Final Energy Consumption"/>
    <s v="Emissions"/>
    <x v="1"/>
    <x v="26"/>
    <m/>
    <m/>
    <n v="0"/>
    <n v="0"/>
    <n v="0"/>
    <n v="0"/>
    <n v="0"/>
    <n v="0"/>
    <n v="0"/>
    <n v="0"/>
    <n v="0"/>
    <n v="0"/>
  </r>
  <r>
    <x v="0"/>
    <x v="0"/>
    <x v="1"/>
    <s v="Residential"/>
    <s v="Natural gas"/>
    <s v="Final Energy Consumption"/>
    <s v="Emissions"/>
    <x v="1"/>
    <x v="27"/>
    <m/>
    <m/>
    <n v="0"/>
    <n v="0"/>
    <n v="0"/>
    <n v="0"/>
    <n v="0"/>
    <n v="0"/>
    <n v="0"/>
    <n v="0"/>
    <n v="0"/>
    <n v="0"/>
  </r>
  <r>
    <x v="0"/>
    <x v="0"/>
    <x v="1"/>
    <s v="Residential"/>
    <s v="Natural gas"/>
    <s v="Final Energy Consumption"/>
    <s v="Emissions"/>
    <x v="1"/>
    <x v="28"/>
    <m/>
    <m/>
    <n v="0"/>
    <n v="0"/>
    <n v="0"/>
    <n v="0"/>
    <n v="4.9354131993203141E-7"/>
    <n v="1.6451377331067711E-7"/>
    <n v="6.094244515324162E-5"/>
    <n v="2.4855972016270108E-5"/>
    <n v="5.7657402164896866E-6"/>
    <n v="4.8864301046709969E-6"/>
  </r>
  <r>
    <x v="0"/>
    <x v="0"/>
    <x v="1"/>
    <s v="Residential"/>
    <s v="Natural gas"/>
    <s v="Final Energy Consumption"/>
    <s v="Emissions"/>
    <x v="1"/>
    <x v="29"/>
    <m/>
    <m/>
    <n v="0"/>
    <n v="0"/>
    <n v="0"/>
    <n v="0"/>
    <n v="0"/>
    <n v="0"/>
    <n v="0"/>
    <n v="0"/>
    <n v="0"/>
    <n v="0"/>
  </r>
  <r>
    <x v="0"/>
    <x v="0"/>
    <x v="1"/>
    <s v="Residential"/>
    <s v="Natural gas"/>
    <s v="Final Energy Consumption"/>
    <s v="Emissions"/>
    <x v="1"/>
    <x v="30"/>
    <m/>
    <m/>
    <n v="0"/>
    <n v="0"/>
    <n v="0"/>
    <n v="0"/>
    <n v="0"/>
    <n v="0"/>
    <n v="0"/>
    <n v="0"/>
    <n v="0"/>
    <n v="0"/>
  </r>
  <r>
    <x v="0"/>
    <x v="0"/>
    <x v="1"/>
    <s v="Residential"/>
    <s v="Natural gas"/>
    <s v="Final Energy Consumption"/>
    <s v="Emissions"/>
    <x v="1"/>
    <x v="31"/>
    <m/>
    <m/>
    <n v="0"/>
    <n v="0"/>
    <n v="0"/>
    <n v="0"/>
    <n v="0"/>
    <n v="0"/>
    <n v="0"/>
    <n v="0"/>
    <n v="0"/>
    <n v="0"/>
  </r>
  <r>
    <x v="0"/>
    <x v="0"/>
    <x v="1"/>
    <s v="Residential"/>
    <s v="Natural gas"/>
    <s v="Final Energy Consumption"/>
    <s v="Emissions"/>
    <x v="1"/>
    <x v="32"/>
    <m/>
    <m/>
    <n v="3.0193139942712546E-4"/>
    <n v="4.9802499592032528E-4"/>
    <n v="1.9584264858436766E-4"/>
    <n v="3.9905950364293644E-4"/>
    <n v="2.7676459158315197E-4"/>
    <n v="2.375917048967643E-4"/>
    <n v="3.4283400254437398E-4"/>
    <n v="3.7562294067853077E-4"/>
    <n v="4.2365740558544866E-4"/>
    <n v="4.4025343735902317E-4"/>
  </r>
  <r>
    <x v="0"/>
    <x v="0"/>
    <x v="1"/>
    <s v="Residential"/>
    <s v="Natural gas"/>
    <s v="Final Energy Consumption"/>
    <s v="Emissions"/>
    <x v="1"/>
    <x v="33"/>
    <m/>
    <m/>
    <n v="0"/>
    <n v="0"/>
    <n v="0"/>
    <n v="3.006702356865738E-5"/>
    <n v="3.1580226044183587E-5"/>
    <n v="5.5428086496857567E-5"/>
    <n v="1.4014929771848228E-4"/>
    <n v="1.5939229086242416E-4"/>
    <n v="2.93508460924471E-4"/>
    <n v="4.9879968534163378E-4"/>
  </r>
  <r>
    <x v="0"/>
    <x v="0"/>
    <x v="1"/>
    <s v="Residential"/>
    <s v="Natural gas"/>
    <s v="Final Energy Consumption"/>
    <s v="Emissions"/>
    <x v="1"/>
    <x v="34"/>
    <m/>
    <m/>
    <n v="0"/>
    <n v="0"/>
    <n v="0"/>
    <n v="0"/>
    <n v="0"/>
    <n v="0"/>
    <n v="0"/>
    <n v="0"/>
    <n v="0"/>
    <n v="0"/>
  </r>
  <r>
    <x v="0"/>
    <x v="0"/>
    <x v="1"/>
    <s v="Residential"/>
    <s v="Natural gas"/>
    <s v="Final Energy Consumption"/>
    <s v="Emissions"/>
    <x v="1"/>
    <x v="35"/>
    <m/>
    <m/>
    <n v="0"/>
    <n v="0"/>
    <n v="0"/>
    <n v="0"/>
    <n v="0"/>
    <n v="0"/>
    <n v="0"/>
    <n v="0"/>
    <n v="0"/>
    <n v="0"/>
  </r>
  <r>
    <x v="0"/>
    <x v="0"/>
    <x v="1"/>
    <s v="Residential"/>
    <s v="Diesel"/>
    <s v="Final Energy Consumption"/>
    <s v="Emissions"/>
    <x v="1"/>
    <x v="1"/>
    <s v="Buildings"/>
    <m/>
    <n v="0"/>
    <n v="0"/>
    <n v="0"/>
    <n v="0"/>
    <n v="0"/>
    <n v="0"/>
    <n v="0"/>
    <n v="0"/>
    <n v="0"/>
    <n v="0"/>
  </r>
  <r>
    <x v="0"/>
    <x v="0"/>
    <x v="1"/>
    <s v="Residential"/>
    <s v="Diesel"/>
    <s v="Final Energy Consumption"/>
    <s v="Emissions"/>
    <x v="1"/>
    <x v="0"/>
    <m/>
    <m/>
    <n v="12.792782656135499"/>
    <n v="14.298711320244751"/>
    <n v="17.381483765318954"/>
    <n v="19.622873318413745"/>
    <n v="20.790094437784443"/>
    <n v="21.265145453655407"/>
    <n v="22.878981527752298"/>
    <n v="24.779504748042132"/>
    <n v="25.708044897679322"/>
    <n v="17.34652813406117"/>
  </r>
  <r>
    <x v="0"/>
    <x v="0"/>
    <x v="1"/>
    <s v="Residential"/>
    <s v="Diesel"/>
    <s v="Final Energy Consumption"/>
    <s v="Emissions"/>
    <x v="1"/>
    <x v="2"/>
    <m/>
    <m/>
    <n v="0"/>
    <n v="0"/>
    <n v="0"/>
    <n v="0"/>
    <n v="0"/>
    <n v="0"/>
    <n v="0"/>
    <n v="0"/>
    <n v="0"/>
    <n v="0"/>
  </r>
  <r>
    <x v="0"/>
    <x v="0"/>
    <x v="1"/>
    <s v="Residential"/>
    <s v="Diesel"/>
    <s v="Final Energy Consumption"/>
    <s v="Emissions"/>
    <x v="1"/>
    <x v="3"/>
    <m/>
    <m/>
    <n v="1.2816675284774997"/>
    <n v="1.3667999872181249"/>
    <n v="1.4466022523297275"/>
    <n v="1.5914754994146716"/>
    <n v="1.8088969975781042"/>
    <n v="1.9268818660745755"/>
    <n v="2.0877525709961682"/>
    <n v="2.1117757894534064"/>
    <n v="2.2888549504783855"/>
    <n v="2.3271631739737368"/>
  </r>
  <r>
    <x v="0"/>
    <x v="0"/>
    <x v="1"/>
    <s v="Residential"/>
    <s v="Diesel"/>
    <s v="Final Energy Consumption"/>
    <s v="Emissions"/>
    <x v="1"/>
    <x v="4"/>
    <m/>
    <m/>
    <n v="13.419793293616875"/>
    <n v="13.863245485668747"/>
    <n v="15.940248620026926"/>
    <n v="19.056278056293952"/>
    <n v="22.456509705429145"/>
    <n v="24.709387099987673"/>
    <n v="26.385245661333389"/>
    <n v="28.056204122224866"/>
    <n v="29.923779319033741"/>
    <n v="29.201211014828001"/>
  </r>
  <r>
    <x v="0"/>
    <x v="0"/>
    <x v="1"/>
    <s v="Residential"/>
    <s v="Diesel"/>
    <s v="Final Energy Consumption"/>
    <s v="Emissions"/>
    <x v="1"/>
    <x v="5"/>
    <m/>
    <m/>
    <n v="0"/>
    <n v="0"/>
    <n v="0"/>
    <n v="0"/>
    <n v="0"/>
    <n v="0"/>
    <n v="0"/>
    <n v="0"/>
    <n v="0"/>
    <n v="0"/>
  </r>
  <r>
    <x v="0"/>
    <x v="0"/>
    <x v="1"/>
    <s v="Residential"/>
    <s v="Diesel"/>
    <s v="Final Energy Consumption"/>
    <s v="Emissions"/>
    <x v="1"/>
    <x v="6"/>
    <m/>
    <m/>
    <n v="0"/>
    <n v="0"/>
    <n v="0"/>
    <n v="0"/>
    <n v="0"/>
    <n v="0"/>
    <n v="0"/>
    <n v="0"/>
    <n v="0"/>
    <n v="0"/>
  </r>
  <r>
    <x v="0"/>
    <x v="0"/>
    <x v="1"/>
    <s v="Residential"/>
    <s v="Diesel"/>
    <s v="Final Energy Consumption"/>
    <s v="Emissions"/>
    <x v="1"/>
    <x v="7"/>
    <m/>
    <m/>
    <n v="0"/>
    <n v="0"/>
    <n v="0"/>
    <n v="0"/>
    <n v="0"/>
    <n v="0"/>
    <n v="0"/>
    <n v="0"/>
    <n v="0"/>
    <n v="0"/>
  </r>
  <r>
    <x v="0"/>
    <x v="0"/>
    <x v="1"/>
    <s v="Residential"/>
    <s v="Diesel"/>
    <s v="Final Energy Consumption"/>
    <s v="Emissions"/>
    <x v="1"/>
    <x v="8"/>
    <m/>
    <m/>
    <n v="0"/>
    <n v="0"/>
    <n v="0"/>
    <n v="0"/>
    <n v="0"/>
    <n v="0"/>
    <n v="0"/>
    <n v="0"/>
    <n v="0"/>
    <n v="0"/>
  </r>
  <r>
    <x v="0"/>
    <x v="0"/>
    <x v="1"/>
    <s v="Residential"/>
    <s v="Diesel"/>
    <s v="Final Energy Consumption"/>
    <s v="Emissions"/>
    <x v="1"/>
    <x v="9"/>
    <m/>
    <m/>
    <n v="8.2764417000389994"/>
    <n v="9.0445797179009997"/>
    <n v="9.5390761294723632"/>
    <n v="8.7448221713660441"/>
    <n v="7.8129486901667136"/>
    <n v="5.9638911040753637"/>
    <n v="6.1058532380958077"/>
    <n v="6.9530225194668329"/>
    <n v="8.1012577400584505"/>
    <n v="8.9680819398823424"/>
  </r>
  <r>
    <x v="0"/>
    <x v="0"/>
    <x v="1"/>
    <s v="Residential"/>
    <s v="Diesel"/>
    <s v="Final Energy Consumption"/>
    <s v="Emissions"/>
    <x v="1"/>
    <x v="10"/>
    <m/>
    <m/>
    <n v="0"/>
    <n v="0"/>
    <n v="0"/>
    <n v="0"/>
    <n v="0"/>
    <n v="0"/>
    <n v="0"/>
    <n v="0"/>
    <n v="0"/>
    <n v="0"/>
  </r>
  <r>
    <x v="0"/>
    <x v="0"/>
    <x v="1"/>
    <s v="Residential"/>
    <s v="Diesel"/>
    <s v="Final Energy Consumption"/>
    <s v="Emissions"/>
    <x v="1"/>
    <x v="11"/>
    <m/>
    <m/>
    <n v="10.818390592484997"/>
    <n v="12.400156059007498"/>
    <n v="14.277747826939077"/>
    <n v="15.51022786484427"/>
    <n v="16.48322157844348"/>
    <n v="17.339378578106004"/>
    <n v="19.665508762522471"/>
    <n v="21.902613979929086"/>
    <n v="23.453006665328896"/>
    <n v="24.317490597291521"/>
  </r>
  <r>
    <x v="0"/>
    <x v="0"/>
    <x v="1"/>
    <s v="Residential"/>
    <s v="Diesel"/>
    <s v="Final Energy Consumption"/>
    <s v="Emissions"/>
    <x v="1"/>
    <x v="12"/>
    <m/>
    <m/>
    <n v="7.6886786492879979"/>
    <n v="8.5535652656939991"/>
    <n v="10.143577560582971"/>
    <n v="11.549744045710508"/>
    <n v="13.729216463999114"/>
    <n v="14.582024492719583"/>
    <n v="15.449665573838429"/>
    <n v="16.482183333812653"/>
    <n v="17.578905412644495"/>
    <n v="17.492276189393181"/>
  </r>
  <r>
    <x v="0"/>
    <x v="0"/>
    <x v="1"/>
    <s v="Residential"/>
    <s v="Diesel"/>
    <s v="Final Energy Consumption"/>
    <s v="Emissions"/>
    <x v="1"/>
    <x v="13"/>
    <m/>
    <m/>
    <n v="0"/>
    <n v="0"/>
    <n v="0"/>
    <n v="0"/>
    <n v="0"/>
    <n v="0"/>
    <n v="0"/>
    <n v="0"/>
    <n v="0"/>
    <n v="0"/>
  </r>
  <r>
    <x v="0"/>
    <x v="0"/>
    <x v="1"/>
    <s v="Residential"/>
    <s v="Diesel"/>
    <s v="Final Energy Consumption"/>
    <s v="Emissions"/>
    <x v="1"/>
    <x v="14"/>
    <m/>
    <m/>
    <n v="0"/>
    <n v="0"/>
    <n v="0"/>
    <n v="0"/>
    <n v="0"/>
    <n v="0"/>
    <n v="0"/>
    <n v="0"/>
    <n v="0"/>
    <n v="0"/>
  </r>
  <r>
    <x v="0"/>
    <x v="0"/>
    <x v="1"/>
    <s v="Residential"/>
    <s v="Diesel"/>
    <s v="Final Energy Consumption"/>
    <s v="Emissions"/>
    <x v="1"/>
    <x v="15"/>
    <m/>
    <m/>
    <n v="0"/>
    <n v="0"/>
    <n v="0"/>
    <n v="0"/>
    <n v="0"/>
    <n v="0"/>
    <n v="0"/>
    <n v="0"/>
    <n v="0"/>
    <n v="0"/>
  </r>
  <r>
    <x v="0"/>
    <x v="0"/>
    <x v="1"/>
    <s v="Residential"/>
    <s v="Diesel"/>
    <s v="Final Energy Consumption"/>
    <s v="Emissions"/>
    <x v="1"/>
    <x v="16"/>
    <m/>
    <m/>
    <n v="7.401941333477998"/>
    <n v="8.0024566663451235"/>
    <n v="8.7428993494257945"/>
    <n v="9.5136123180041388"/>
    <n v="10.282671751552432"/>
    <n v="10.79266958575626"/>
    <n v="11.557108172189039"/>
    <n v="12.955882944314137"/>
    <n v="14.935111221918753"/>
    <n v="15.857955401780137"/>
  </r>
  <r>
    <x v="0"/>
    <x v="0"/>
    <x v="1"/>
    <s v="Residential"/>
    <s v="Diesel"/>
    <s v="Final Energy Consumption"/>
    <s v="Emissions"/>
    <x v="1"/>
    <x v="17"/>
    <m/>
    <m/>
    <n v="20.508615843929999"/>
    <n v="20.994353699099996"/>
    <n v="22.097631901622552"/>
    <n v="24.374964089580033"/>
    <n v="26.226536306067114"/>
    <n v="27.7227806478266"/>
    <n v="30.494650125402622"/>
    <n v="34.477315784772792"/>
    <n v="38.972654329064476"/>
    <n v="39.534541990341921"/>
  </r>
  <r>
    <x v="0"/>
    <x v="0"/>
    <x v="1"/>
    <s v="Residential"/>
    <s v="Diesel"/>
    <s v="Final Energy Consumption"/>
    <s v="Emissions"/>
    <x v="1"/>
    <x v="18"/>
    <m/>
    <m/>
    <n v="0"/>
    <n v="0"/>
    <n v="0"/>
    <n v="0"/>
    <n v="0"/>
    <n v="0"/>
    <n v="0"/>
    <n v="0"/>
    <n v="0"/>
    <n v="0"/>
  </r>
  <r>
    <x v="0"/>
    <x v="0"/>
    <x v="1"/>
    <s v="Residential"/>
    <s v="Diesel"/>
    <s v="Final Energy Consumption"/>
    <s v="Emissions"/>
    <x v="1"/>
    <x v="19"/>
    <m/>
    <m/>
    <n v="11.676162054930751"/>
    <n v="12.104115621623999"/>
    <n v="14.137125952291791"/>
    <n v="16.240463361073168"/>
    <n v="17.713014426978653"/>
    <n v="19.325901136880514"/>
    <n v="20.675974097552267"/>
    <n v="22.536310131691756"/>
    <n v="24.777771996034833"/>
    <n v="25.065728171512973"/>
  </r>
  <r>
    <x v="0"/>
    <x v="0"/>
    <x v="1"/>
    <s v="Residential"/>
    <s v="Diesel"/>
    <s v="Final Energy Consumption"/>
    <s v="Emissions"/>
    <x v="1"/>
    <x v="20"/>
    <m/>
    <m/>
    <n v="10.711087932535499"/>
    <n v="12.215555917470374"/>
    <n v="15.226061898713192"/>
    <n v="17.074879941379947"/>
    <n v="18.447871599308161"/>
    <n v="19.913811804088031"/>
    <n v="22.367738512565083"/>
    <n v="24.045883046978343"/>
    <n v="24.672920302111873"/>
    <n v="24.066095290207006"/>
  </r>
  <r>
    <x v="0"/>
    <x v="0"/>
    <x v="1"/>
    <s v="Residential"/>
    <s v="Diesel"/>
    <s v="Final Energy Consumption"/>
    <s v="Emissions"/>
    <x v="1"/>
    <x v="21"/>
    <m/>
    <m/>
    <n v="0"/>
    <n v="0"/>
    <n v="0"/>
    <n v="0"/>
    <n v="0"/>
    <n v="0"/>
    <n v="0"/>
    <n v="0"/>
    <n v="0"/>
    <n v="0"/>
  </r>
  <r>
    <x v="0"/>
    <x v="0"/>
    <x v="1"/>
    <s v="Residential"/>
    <s v="Diesel"/>
    <s v="Final Energy Consumption"/>
    <s v="Emissions"/>
    <x v="1"/>
    <x v="22"/>
    <m/>
    <m/>
    <n v="0"/>
    <n v="0"/>
    <n v="0"/>
    <n v="0"/>
    <n v="0"/>
    <n v="0"/>
    <n v="0"/>
    <n v="0"/>
    <n v="0"/>
    <n v="0"/>
  </r>
  <r>
    <x v="0"/>
    <x v="0"/>
    <x v="1"/>
    <s v="Residential"/>
    <s v="Diesel"/>
    <s v="Final Energy Consumption"/>
    <s v="Emissions"/>
    <x v="1"/>
    <x v="23"/>
    <m/>
    <m/>
    <n v="0"/>
    <n v="0"/>
    <n v="0"/>
    <n v="0"/>
    <n v="0"/>
    <n v="0"/>
    <n v="0"/>
    <n v="0"/>
    <n v="0"/>
    <n v="0"/>
  </r>
  <r>
    <x v="0"/>
    <x v="0"/>
    <x v="1"/>
    <s v="Residential"/>
    <s v="Diesel"/>
    <s v="Final Energy Consumption"/>
    <s v="Emissions"/>
    <x v="1"/>
    <x v="24"/>
    <m/>
    <m/>
    <n v="0"/>
    <n v="0"/>
    <n v="0"/>
    <n v="0"/>
    <n v="0"/>
    <n v="0"/>
    <n v="0"/>
    <n v="0"/>
    <n v="0"/>
    <n v="0"/>
  </r>
  <r>
    <x v="0"/>
    <x v="0"/>
    <x v="1"/>
    <s v="Residential"/>
    <s v="Diesel"/>
    <s v="Final Energy Consumption"/>
    <s v="Emissions"/>
    <x v="1"/>
    <x v="25"/>
    <m/>
    <m/>
    <n v="13.245221424739499"/>
    <n v="14.452309657574245"/>
    <n v="16.749318145297835"/>
    <n v="18.531261872615154"/>
    <n v="21.058794324054105"/>
    <n v="22.804336324891111"/>
    <n v="23.639273788724754"/>
    <n v="24.468286922994462"/>
    <n v="27.691133583942278"/>
    <n v="27.506349499592048"/>
  </r>
  <r>
    <x v="0"/>
    <x v="0"/>
    <x v="1"/>
    <s v="Residential"/>
    <s v="Diesel"/>
    <s v="Final Energy Consumption"/>
    <s v="Emissions"/>
    <x v="1"/>
    <x v="26"/>
    <m/>
    <m/>
    <n v="0"/>
    <n v="0"/>
    <n v="0"/>
    <n v="0"/>
    <n v="0"/>
    <n v="0"/>
    <n v="0"/>
    <n v="0"/>
    <n v="0"/>
    <n v="0"/>
  </r>
  <r>
    <x v="0"/>
    <x v="0"/>
    <x v="1"/>
    <s v="Residential"/>
    <s v="Diesel"/>
    <s v="Final Energy Consumption"/>
    <s v="Emissions"/>
    <x v="1"/>
    <x v="27"/>
    <m/>
    <m/>
    <n v="7.3937191547624987"/>
    <n v="7.876717698270375"/>
    <n v="8.5591059181983606"/>
    <n v="8.842942930295866"/>
    <n v="9.6906315437419899"/>
    <n v="9.722939029834718"/>
    <n v="10.156891700640264"/>
    <n v="10.866053080470802"/>
    <n v="11.519807995021695"/>
    <n v="11.405228858129785"/>
  </r>
  <r>
    <x v="0"/>
    <x v="0"/>
    <x v="1"/>
    <s v="Residential"/>
    <s v="Diesel"/>
    <s v="Final Energy Consumption"/>
    <s v="Emissions"/>
    <x v="1"/>
    <x v="28"/>
    <m/>
    <m/>
    <n v="3.9598209825907489"/>
    <n v="4.3008407978984984"/>
    <n v="4.8626061933561884"/>
    <n v="5.1401952424146584"/>
    <n v="5.5123330364755656"/>
    <n v="5.815935692854131"/>
    <n v="6.4569661321275529"/>
    <n v="7.2098905791395662"/>
    <n v="8.0234257922583563"/>
    <n v="8.2487038948116904"/>
  </r>
  <r>
    <x v="0"/>
    <x v="0"/>
    <x v="1"/>
    <s v="Residential"/>
    <s v="Diesel"/>
    <s v="Final Energy Consumption"/>
    <s v="Emissions"/>
    <x v="1"/>
    <x v="29"/>
    <m/>
    <m/>
    <n v="0"/>
    <n v="0"/>
    <n v="0"/>
    <n v="0"/>
    <n v="0"/>
    <n v="0"/>
    <n v="0"/>
    <n v="0"/>
    <n v="0"/>
    <n v="0"/>
  </r>
  <r>
    <x v="0"/>
    <x v="0"/>
    <x v="1"/>
    <s v="Residential"/>
    <s v="Diesel"/>
    <s v="Final Energy Consumption"/>
    <s v="Emissions"/>
    <x v="1"/>
    <x v="30"/>
    <m/>
    <m/>
    <n v="11.147943882673124"/>
    <n v="11.803143010737374"/>
    <n v="13.745268156581929"/>
    <n v="16.065691453099507"/>
    <n v="17.746556403841126"/>
    <n v="19.007818611757649"/>
    <n v="20.822149919169338"/>
    <n v="24.336181401423232"/>
    <n v="24.441212070266776"/>
    <n v="22.900911689595382"/>
  </r>
  <r>
    <x v="0"/>
    <x v="0"/>
    <x v="1"/>
    <s v="Residential"/>
    <s v="Diesel"/>
    <s v="Final Energy Consumption"/>
    <s v="Emissions"/>
    <x v="1"/>
    <x v="31"/>
    <m/>
    <m/>
    <n v="0"/>
    <n v="0"/>
    <n v="0"/>
    <n v="0"/>
    <n v="0"/>
    <n v="0"/>
    <n v="0"/>
    <n v="0"/>
    <n v="0"/>
    <n v="0"/>
  </r>
  <r>
    <x v="0"/>
    <x v="0"/>
    <x v="1"/>
    <s v="Residential"/>
    <s v="Diesel"/>
    <s v="Final Energy Consumption"/>
    <s v="Emissions"/>
    <x v="1"/>
    <x v="32"/>
    <m/>
    <m/>
    <n v="0"/>
    <n v="0"/>
    <n v="0"/>
    <n v="0"/>
    <n v="0"/>
    <n v="0"/>
    <n v="0"/>
    <n v="0"/>
    <n v="0"/>
    <n v="0"/>
  </r>
  <r>
    <x v="0"/>
    <x v="0"/>
    <x v="1"/>
    <s v="Residential"/>
    <s v="Diesel"/>
    <s v="Final Energy Consumption"/>
    <s v="Emissions"/>
    <x v="1"/>
    <x v="33"/>
    <m/>
    <m/>
    <n v="32.582986083952498"/>
    <n v="33.047469856810501"/>
    <n v="35.857060443322538"/>
    <n v="40.142944935573539"/>
    <n v="44.533942340037548"/>
    <n v="45.748301635062738"/>
    <n v="47.658499014284942"/>
    <n v="50.432241591275535"/>
    <n v="52.432625461000207"/>
    <n v="52.595972449844695"/>
  </r>
  <r>
    <x v="0"/>
    <x v="0"/>
    <x v="1"/>
    <s v="Residential"/>
    <s v="Diesel"/>
    <s v="Final Energy Consumption"/>
    <s v="Emissions"/>
    <x v="1"/>
    <x v="34"/>
    <m/>
    <m/>
    <n v="0"/>
    <n v="0"/>
    <n v="0"/>
    <n v="0"/>
    <n v="0"/>
    <n v="0"/>
    <n v="0"/>
    <n v="0"/>
    <n v="0"/>
    <n v="0"/>
  </r>
  <r>
    <x v="0"/>
    <x v="0"/>
    <x v="1"/>
    <s v="Residential"/>
    <s v="Diesel"/>
    <s v="Final Energy Consumption"/>
    <s v="Emissions"/>
    <x v="1"/>
    <x v="35"/>
    <m/>
    <m/>
    <n v="3.36918074544525"/>
    <n v="3.4484349578730003"/>
    <n v="3.7954649490355958"/>
    <n v="4.2200939160243394"/>
    <n v="4.5192339259312044"/>
    <n v="4.7826952700556076"/>
    <n v="5.0351518624078393"/>
    <n v="5.4422937214782872"/>
    <n v="5.6969797744168407"/>
    <n v="5.6101143891802154"/>
  </r>
  <r>
    <x v="0"/>
    <x v="0"/>
    <x v="1"/>
    <s v="Residential"/>
    <s v="Fuelwood"/>
    <s v="Final Energy Consumption"/>
    <s v="Emissions"/>
    <x v="2"/>
    <x v="1"/>
    <s v="Buildings"/>
    <m/>
    <n v="3.7466032187254963"/>
    <n v="5.0973470115591732"/>
    <n v="5.9948417071548876"/>
    <n v="6.6934020081748233"/>
    <n v="6.1865556074838413"/>
    <n v="5.5086847828262995"/>
    <n v="4.8979680815597586"/>
    <n v="4.3738014620678358"/>
    <n v="3.9196885982122192"/>
    <n v="3.5144130824510356"/>
  </r>
  <r>
    <x v="0"/>
    <x v="0"/>
    <x v="1"/>
    <s v="Residential"/>
    <s v="Fuelwood"/>
    <s v="Final Energy Consumption"/>
    <s v="Emissions"/>
    <x v="2"/>
    <x v="0"/>
    <m/>
    <m/>
    <n v="820.36391014777917"/>
    <n v="1070.4480788287417"/>
    <n v="1106.1689676015221"/>
    <n v="1102.0591190320636"/>
    <n v="978.2345196381641"/>
    <n v="909.45450066349053"/>
    <n v="870.99117895039103"/>
    <n v="835.14184558027591"/>
    <n v="801.49934257930033"/>
    <n v="769.42494518719502"/>
  </r>
  <r>
    <x v="0"/>
    <x v="0"/>
    <x v="1"/>
    <s v="Residential"/>
    <s v="Fuelwood"/>
    <s v="Final Energy Consumption"/>
    <s v="Emissions"/>
    <x v="2"/>
    <x v="2"/>
    <m/>
    <m/>
    <n v="61.836370482676408"/>
    <n v="56.256364965432489"/>
    <n v="53.966302179748631"/>
    <n v="53.336216791170052"/>
    <n v="52.96332334329793"/>
    <n v="48.778948878750576"/>
    <n v="43.183830534881309"/>
    <n v="38.245967228170215"/>
    <n v="33.955382582932117"/>
    <n v="30.173976871714022"/>
  </r>
  <r>
    <x v="0"/>
    <x v="0"/>
    <x v="1"/>
    <s v="Residential"/>
    <s v="Fuelwood"/>
    <s v="Final Energy Consumption"/>
    <s v="Emissions"/>
    <x v="2"/>
    <x v="3"/>
    <m/>
    <m/>
    <n v="527.00783457906482"/>
    <n v="632.3439832788506"/>
    <n v="646.88634396177008"/>
    <n v="668.26767609458523"/>
    <n v="710.8166979087697"/>
    <n v="685.0941752702887"/>
    <n v="632.97431525533034"/>
    <n v="584.76731404365557"/>
    <n v="540.5425651183001"/>
    <n v="499.58527164711478"/>
  </r>
  <r>
    <x v="0"/>
    <x v="0"/>
    <x v="1"/>
    <s v="Residential"/>
    <s v="Fuelwood"/>
    <s v="Final Energy Consumption"/>
    <s v="Emissions"/>
    <x v="2"/>
    <x v="4"/>
    <m/>
    <m/>
    <n v="468.08785815981145"/>
    <n v="544.19558240855713"/>
    <n v="590.61457886762514"/>
    <n v="658.62564902397742"/>
    <n v="801.83345955442451"/>
    <n v="799.19674746043233"/>
    <n v="738.18480189792388"/>
    <n v="681.5557994829104"/>
    <n v="629.52243511803044"/>
    <n v="581.30076049977413"/>
  </r>
  <r>
    <x v="0"/>
    <x v="0"/>
    <x v="1"/>
    <s v="Residential"/>
    <s v="Fuelwood"/>
    <s v="Final Energy Consumption"/>
    <s v="Emissions"/>
    <x v="2"/>
    <x v="5"/>
    <m/>
    <m/>
    <n v="0.84320992367015479"/>
    <n v="0.75196548436010857"/>
    <n v="0.74192960052308232"/>
    <n v="0.77854932271102961"/>
    <n v="1.0044742902052504"/>
    <n v="0.87720927627354928"/>
    <n v="0.6116924402451992"/>
    <n v="0.4372281254016287"/>
    <n v="0.32187706388300535"/>
    <n v="0.23606200100410091"/>
  </r>
  <r>
    <x v="0"/>
    <x v="0"/>
    <x v="1"/>
    <s v="Residential"/>
    <s v="Fuelwood"/>
    <s v="Final Energy Consumption"/>
    <s v="Emissions"/>
    <x v="2"/>
    <x v="6"/>
    <m/>
    <m/>
    <n v="358.52393003437277"/>
    <n v="345.47853125837031"/>
    <n v="316.34391052396825"/>
    <n v="285.06894840229705"/>
    <n v="245.44061595756767"/>
    <n v="292.15739206884979"/>
    <n v="369.79519343112196"/>
    <n v="472.29842273591879"/>
    <n v="606.27182466841418"/>
    <n v="777.88255687219703"/>
  </r>
  <r>
    <x v="0"/>
    <x v="0"/>
    <x v="1"/>
    <s v="Residential"/>
    <s v="Fuelwood"/>
    <s v="Final Energy Consumption"/>
    <s v="Emissions"/>
    <x v="2"/>
    <x v="7"/>
    <m/>
    <m/>
    <n v="1.2161468860792968"/>
    <n v="1.8089241579868374"/>
    <n v="2.2679764016179029"/>
    <n v="2.6825481136774885"/>
    <n v="2.5299165947561857"/>
    <n v="3.210603392633637"/>
    <n v="4.1747239313644098"/>
    <n v="5.1543855289860714"/>
    <n v="6.2224775985815857"/>
    <n v="7.3086321081294674"/>
  </r>
  <r>
    <x v="0"/>
    <x v="0"/>
    <x v="1"/>
    <s v="Residential"/>
    <s v="Fuelwood"/>
    <s v="Final Energy Consumption"/>
    <s v="Emissions"/>
    <x v="2"/>
    <x v="8"/>
    <m/>
    <m/>
    <n v="0.78587025372133334"/>
    <n v="0.37787651725703508"/>
    <n v="0.22516513963734341"/>
    <n v="0.19361835541013284"/>
    <n v="0.3715876003484474"/>
    <n v="0.56310059400208501"/>
    <n v="0.7041675413190448"/>
    <n v="0.82900795471423838"/>
    <n v="0.86958523584308545"/>
    <n v="0.77099575932581188"/>
  </r>
  <r>
    <x v="0"/>
    <x v="0"/>
    <x v="1"/>
    <s v="Residential"/>
    <s v="Fuelwood"/>
    <s v="Final Energy Consumption"/>
    <s v="Emissions"/>
    <x v="2"/>
    <x v="9"/>
    <m/>
    <m/>
    <n v="8.4349333596965916"/>
    <n v="4.8948873532813364"/>
    <n v="3.6820057131685635"/>
    <n v="3.5916920957827658"/>
    <n v="5.9862108267475103"/>
    <n v="5.139778552816356"/>
    <n v="2.8818511028272717"/>
    <n v="1.567878118483663"/>
    <n v="0.874658514895573"/>
    <n v="0.48514475922351136"/>
  </r>
  <r>
    <x v="0"/>
    <x v="0"/>
    <x v="1"/>
    <s v="Residential"/>
    <s v="Fuelwood"/>
    <s v="Final Energy Consumption"/>
    <s v="Emissions"/>
    <x v="2"/>
    <x v="10"/>
    <m/>
    <m/>
    <n v="12.90368686866573"/>
    <n v="8.2283750339971302"/>
    <n v="6.0749461550474049"/>
    <n v="5.2040862860969117"/>
    <n v="6.6922234820954793"/>
    <n v="6.1083027015102802"/>
    <n v="4.6181200765927173"/>
    <n v="3.6196529657382408"/>
    <n v="2.9790688224004187"/>
    <n v="2.5477681600081943"/>
  </r>
  <r>
    <x v="0"/>
    <x v="0"/>
    <x v="1"/>
    <s v="Residential"/>
    <s v="Fuelwood"/>
    <s v="Final Energy Consumption"/>
    <s v="Emissions"/>
    <x v="2"/>
    <x v="11"/>
    <m/>
    <m/>
    <n v="489.23801396173906"/>
    <n v="525.91621963437251"/>
    <n v="559.31960369641854"/>
    <n v="597.66294593268276"/>
    <n v="621.48918779958649"/>
    <n v="618.61083157945814"/>
    <n v="608.20611384067718"/>
    <n v="596.44179584107678"/>
    <n v="584.22610898217056"/>
    <n v="572.07076963887528"/>
  </r>
  <r>
    <x v="0"/>
    <x v="0"/>
    <x v="1"/>
    <s v="Residential"/>
    <s v="Fuelwood"/>
    <s v="Final Energy Consumption"/>
    <s v="Emissions"/>
    <x v="2"/>
    <x v="12"/>
    <m/>
    <m/>
    <n v="246.37266105030432"/>
    <n v="318.16620300850661"/>
    <n v="323.54073213068477"/>
    <n v="302.73049452090396"/>
    <n v="215.73185596197783"/>
    <n v="176.09525129483143"/>
    <n v="159.27845501225923"/>
    <n v="144.1687824163977"/>
    <n v="130.74671711174884"/>
    <n v="118.64308179183855"/>
  </r>
  <r>
    <x v="0"/>
    <x v="0"/>
    <x v="1"/>
    <s v="Residential"/>
    <s v="Fuelwood"/>
    <s v="Final Energy Consumption"/>
    <s v="Emissions"/>
    <x v="2"/>
    <x v="13"/>
    <m/>
    <m/>
    <n v="158.3433693092054"/>
    <n v="179.93381290302602"/>
    <n v="191.21881950690883"/>
    <n v="197.38352300855047"/>
    <n v="185.61579307362894"/>
    <n v="176.26180389804756"/>
    <n v="169.48370914025071"/>
    <n v="162.91657493015416"/>
    <n v="156.59605765324605"/>
    <n v="150.49154710834756"/>
  </r>
  <r>
    <x v="0"/>
    <x v="0"/>
    <x v="1"/>
    <s v="Residential"/>
    <s v="Fuelwood"/>
    <s v="Final Energy Consumption"/>
    <s v="Emissions"/>
    <x v="2"/>
    <x v="14"/>
    <m/>
    <m/>
    <n v="160.92030594291788"/>
    <n v="213.21481831226521"/>
    <n v="235.37819802932256"/>
    <n v="242.38204394540736"/>
    <n v="197.64721781622822"/>
    <n v="194.13733517732143"/>
    <n v="210.29665710379433"/>
    <n v="227.33076079402457"/>
    <n v="245.58245630653417"/>
    <n v="265.19227684287347"/>
  </r>
  <r>
    <x v="0"/>
    <x v="0"/>
    <x v="1"/>
    <s v="Residential"/>
    <s v="Fuelwood"/>
    <s v="Final Energy Consumption"/>
    <s v="Emissions"/>
    <x v="2"/>
    <x v="15"/>
    <m/>
    <m/>
    <n v="485.63093976455286"/>
    <n v="464.58265437961688"/>
    <n v="445.03820790005739"/>
    <n v="436.64988058732575"/>
    <n v="459.11014432210942"/>
    <n v="442.58141304771948"/>
    <n v="408.80587337683312"/>
    <n v="377.14348229309172"/>
    <n v="347.96002673725377"/>
    <n v="320.94655104852251"/>
  </r>
  <r>
    <x v="0"/>
    <x v="0"/>
    <x v="1"/>
    <s v="Residential"/>
    <s v="Fuelwood"/>
    <s v="Final Energy Consumption"/>
    <s v="Emissions"/>
    <x v="2"/>
    <x v="16"/>
    <m/>
    <m/>
    <n v="1073.549605626496"/>
    <n v="1180.2669981253478"/>
    <n v="1236.9414337489916"/>
    <n v="1269.273848195736"/>
    <n v="1221.0685884218503"/>
    <n v="1092.9329201003293"/>
    <n v="944.63412886903541"/>
    <n v="816.79466456375292"/>
    <n v="707.75030681357657"/>
    <n v="612.92757453444028"/>
  </r>
  <r>
    <x v="0"/>
    <x v="0"/>
    <x v="1"/>
    <s v="Residential"/>
    <s v="Fuelwood"/>
    <s v="Final Energy Consumption"/>
    <s v="Emissions"/>
    <x v="2"/>
    <x v="17"/>
    <m/>
    <m/>
    <n v="622.86874267962071"/>
    <n v="687.02185513279846"/>
    <n v="727.31645176096117"/>
    <n v="750.0686937337324"/>
    <n v="716.52156515862373"/>
    <n v="690.87162123215478"/>
    <n v="675.88845737469615"/>
    <n v="666.38299632883104"/>
    <n v="662.13596534215799"/>
    <n v="663.13063583932967"/>
  </r>
  <r>
    <x v="0"/>
    <x v="0"/>
    <x v="1"/>
    <s v="Residential"/>
    <s v="Fuelwood"/>
    <s v="Final Energy Consumption"/>
    <s v="Emissions"/>
    <x v="2"/>
    <x v="18"/>
    <m/>
    <m/>
    <n v="0.84258536179570132"/>
    <n v="0.90437044178414938"/>
    <n v="0.91917295037594116"/>
    <n v="0.91024818811579633"/>
    <n v="0.81978300353917577"/>
    <n v="0.85769545331850061"/>
    <n v="0.96294661730619036"/>
    <n v="1.1228070600680735"/>
    <n v="1.3501463909369047"/>
    <n v="1.6597353714666503"/>
  </r>
  <r>
    <x v="0"/>
    <x v="0"/>
    <x v="1"/>
    <s v="Residential"/>
    <s v="Fuelwood"/>
    <s v="Final Energy Consumption"/>
    <s v="Emissions"/>
    <x v="2"/>
    <x v="19"/>
    <m/>
    <m/>
    <n v="799.75991844223688"/>
    <n v="806.95507986303005"/>
    <n v="813.78331166492558"/>
    <n v="823.28754145515416"/>
    <n v="832.60903397296397"/>
    <n v="791.88729457359273"/>
    <n v="732.97846235459144"/>
    <n v="677.86599260330115"/>
    <n v="626.98728264765202"/>
    <n v="579.73627871329188"/>
  </r>
  <r>
    <x v="0"/>
    <x v="0"/>
    <x v="1"/>
    <s v="Residential"/>
    <s v="Fuelwood"/>
    <s v="Final Energy Consumption"/>
    <s v="Emissions"/>
    <x v="2"/>
    <x v="20"/>
    <m/>
    <m/>
    <n v="1013.1247727380494"/>
    <n v="1098.2946746151431"/>
    <n v="1135.3544846544453"/>
    <n v="1138.8502322157556"/>
    <n v="1030.0858802056052"/>
    <n v="941.31206306384536"/>
    <n v="870.24116009384522"/>
    <n v="803.6723825017541"/>
    <n v="742.10291221901173"/>
    <n v="684.90210859408728"/>
  </r>
  <r>
    <x v="0"/>
    <x v="0"/>
    <x v="1"/>
    <s v="Residential"/>
    <s v="Fuelwood"/>
    <s v="Final Energy Consumption"/>
    <s v="Emissions"/>
    <x v="2"/>
    <x v="21"/>
    <m/>
    <m/>
    <n v="39.08942170403769"/>
    <n v="35.329268012563453"/>
    <n v="32.692520986095182"/>
    <n v="30.669023899251638"/>
    <n v="29.908451880762282"/>
    <n v="30.331889803910322"/>
    <n v="31.007989633591063"/>
    <n v="31.609867537068094"/>
    <n v="32.178926098470491"/>
    <n v="32.739870225124896"/>
  </r>
  <r>
    <x v="0"/>
    <x v="0"/>
    <x v="1"/>
    <s v="Residential"/>
    <s v="Fuelwood"/>
    <s v="Final Energy Consumption"/>
    <s v="Emissions"/>
    <x v="2"/>
    <x v="22"/>
    <m/>
    <m/>
    <n v="85.799753943570863"/>
    <n v="82.171673952181393"/>
    <n v="77.573957038619213"/>
    <n v="72.719044735890918"/>
    <n v="66.215108088575874"/>
    <n v="62.053283651087696"/>
    <n v="58.770523472785968"/>
    <n v="55.5628149422514"/>
    <n v="52.505550474205556"/>
    <n v="49.602723668699426"/>
  </r>
  <r>
    <x v="0"/>
    <x v="0"/>
    <x v="1"/>
    <s v="Residential"/>
    <s v="Fuelwood"/>
    <s v="Final Energy Consumption"/>
    <s v="Emissions"/>
    <x v="2"/>
    <x v="23"/>
    <m/>
    <m/>
    <n v="24.376765890479046"/>
    <n v="26.607985693794401"/>
    <n v="28.066897806065402"/>
    <n v="29.180837168602753"/>
    <n v="29.363175629682853"/>
    <n v="26.58934489572226"/>
    <n v="22.857130900070707"/>
    <n v="19.633667023792594"/>
    <n v="16.91718963692173"/>
    <n v="14.590255941464564"/>
  </r>
  <r>
    <x v="0"/>
    <x v="0"/>
    <x v="1"/>
    <s v="Residential"/>
    <s v="Fuelwood"/>
    <s v="Final Energy Consumption"/>
    <s v="Emissions"/>
    <x v="2"/>
    <x v="24"/>
    <m/>
    <m/>
    <n v="96.153496160769279"/>
    <n v="77.258971416011605"/>
    <n v="66.286908147619073"/>
    <n v="59.449204286089163"/>
    <n v="60.043439251775503"/>
    <n v="56.471182484894015"/>
    <n v="50.690993359981981"/>
    <n v="45.715662152417174"/>
    <n v="41.421650117354041"/>
    <n v="37.638049397348951"/>
  </r>
  <r>
    <x v="0"/>
    <x v="0"/>
    <x v="1"/>
    <s v="Residential"/>
    <s v="Fuelwood"/>
    <s v="Final Energy Consumption"/>
    <s v="Emissions"/>
    <x v="2"/>
    <x v="25"/>
    <m/>
    <m/>
    <n v="768.63083694237378"/>
    <n v="898.29486326130052"/>
    <n v="955.9562883130211"/>
    <n v="988.15690540886794"/>
    <n v="931.25885127757863"/>
    <n v="895.19117104529698"/>
    <n v="875.26869653177448"/>
    <n v="855.79862702977869"/>
    <n v="837.05025007884035"/>
    <n v="819.06689232790507"/>
  </r>
  <r>
    <x v="0"/>
    <x v="0"/>
    <x v="1"/>
    <s v="Residential"/>
    <s v="Fuelwood"/>
    <s v="Final Energy Consumption"/>
    <s v="Emissions"/>
    <x v="2"/>
    <x v="26"/>
    <m/>
    <m/>
    <n v="10.573297981545956"/>
    <n v="8.8979611922992188"/>
    <n v="8.0398959607337002"/>
    <n v="7.683219545611907"/>
    <n v="8.6052336290499927"/>
    <n v="7.0411395096635685"/>
    <n v="4.4729457789036893"/>
    <n v="3.0078662602211783"/>
    <n v="2.2431571092198643"/>
    <n v="1.7666931736076636"/>
  </r>
  <r>
    <x v="0"/>
    <x v="0"/>
    <x v="1"/>
    <s v="Residential"/>
    <s v="Fuelwood"/>
    <s v="Final Energy Consumption"/>
    <s v="Emissions"/>
    <x v="2"/>
    <x v="27"/>
    <m/>
    <m/>
    <n v="184.68327787819237"/>
    <n v="300.90190770068403"/>
    <n v="391.01869322275718"/>
    <n v="462.59955807873416"/>
    <n v="376.13459246246521"/>
    <n v="279.66812395049755"/>
    <n v="196.36429500305593"/>
    <n v="138.33246147530963"/>
    <n v="99.392948956816923"/>
    <n v="71.476459429505198"/>
  </r>
  <r>
    <x v="0"/>
    <x v="0"/>
    <x v="1"/>
    <s v="Residential"/>
    <s v="Fuelwood"/>
    <s v="Final Energy Consumption"/>
    <s v="Emissions"/>
    <x v="2"/>
    <x v="28"/>
    <m/>
    <m/>
    <n v="1239.7120197901575"/>
    <n v="1219.5136373054211"/>
    <n v="1188.7518879640966"/>
    <n v="1161.3383110300924"/>
    <n v="1140.1225717312441"/>
    <n v="1150.2387619362164"/>
    <n v="1169.6904098473456"/>
    <n v="1191.3136469976021"/>
    <n v="1215.6348788035446"/>
    <n v="1242.3945789364475"/>
  </r>
  <r>
    <x v="0"/>
    <x v="0"/>
    <x v="1"/>
    <s v="Residential"/>
    <s v="Fuelwood"/>
    <s v="Final Energy Consumption"/>
    <s v="Emissions"/>
    <x v="2"/>
    <x v="29"/>
    <m/>
    <m/>
    <n v="11.189661405994615"/>
    <n v="9.8527408144078468"/>
    <n v="8.7512548772777485"/>
    <n v="7.8650617081539513"/>
    <n v="7.2812773179490549"/>
    <n v="6.235455746804794"/>
    <n v="5.0129217819354439"/>
    <n v="4.0094215917253253"/>
    <n v="3.2169421727462599"/>
    <n v="2.5738216730647117"/>
  </r>
  <r>
    <x v="0"/>
    <x v="0"/>
    <x v="1"/>
    <s v="Residential"/>
    <s v="Fuelwood"/>
    <s v="Final Energy Consumption"/>
    <s v="Emissions"/>
    <x v="2"/>
    <x v="30"/>
    <m/>
    <m/>
    <n v="834.9742546603278"/>
    <n v="966.82320837994428"/>
    <n v="961.10020215246243"/>
    <n v="899.03247554748884"/>
    <n v="698.9323904278873"/>
    <n v="637.15372797061684"/>
    <n v="636.23731083617838"/>
    <n v="635.99331604050167"/>
    <n v="636.63650833028976"/>
    <n v="638.06744359953586"/>
  </r>
  <r>
    <x v="0"/>
    <x v="0"/>
    <x v="1"/>
    <s v="Residential"/>
    <s v="Fuelwood"/>
    <s v="Final Energy Consumption"/>
    <s v="Emissions"/>
    <x v="2"/>
    <x v="31"/>
    <m/>
    <m/>
    <n v="0"/>
    <n v="0"/>
    <n v="0"/>
    <n v="0"/>
    <n v="0"/>
    <n v="0"/>
    <n v="0"/>
    <n v="0"/>
    <n v="0"/>
    <n v="0"/>
  </r>
  <r>
    <x v="0"/>
    <x v="0"/>
    <x v="1"/>
    <s v="Residential"/>
    <s v="Fuelwood"/>
    <s v="Final Energy Consumption"/>
    <s v="Emissions"/>
    <x v="2"/>
    <x v="32"/>
    <m/>
    <m/>
    <n v="77.22896834905778"/>
    <n v="84.685374417097094"/>
    <n v="95.033515114969745"/>
    <n v="107.72828965006339"/>
    <n v="125.12359641338742"/>
    <n v="130.18048894135867"/>
    <n v="130.50805471761652"/>
    <n v="130.62100481435655"/>
    <n v="130.55111300300757"/>
    <n v="130.32235474922661"/>
  </r>
  <r>
    <x v="0"/>
    <x v="0"/>
    <x v="1"/>
    <s v="Residential"/>
    <s v="Fuelwood"/>
    <s v="Final Energy Consumption"/>
    <s v="Emissions"/>
    <x v="2"/>
    <x v="33"/>
    <m/>
    <m/>
    <n v="1920.2084892351174"/>
    <n v="2035.0142174582581"/>
    <n v="2014.1489507955066"/>
    <n v="1942.9896100335034"/>
    <n v="1736.5077994391702"/>
    <n v="1618.9399124247541"/>
    <n v="1543.8805354377309"/>
    <n v="1470.731034192203"/>
    <n v="1400.5601094095362"/>
    <n v="1333.2940199493735"/>
  </r>
  <r>
    <x v="0"/>
    <x v="0"/>
    <x v="1"/>
    <s v="Residential"/>
    <s v="Fuelwood"/>
    <s v="Final Energy Consumption"/>
    <s v="Emissions"/>
    <x v="2"/>
    <x v="34"/>
    <m/>
    <m/>
    <n v="164.72676300883148"/>
    <n v="231.4438212700492"/>
    <n v="257.72930060345732"/>
    <n v="263.6453424460417"/>
    <n v="202.07947011120922"/>
    <n v="191.97388928366865"/>
    <n v="206.63058448536842"/>
    <n v="222.22441815735559"/>
    <n v="239.03282556748761"/>
    <n v="257.18436365918706"/>
  </r>
  <r>
    <x v="0"/>
    <x v="0"/>
    <x v="1"/>
    <s v="Residential"/>
    <s v="Fuelwood"/>
    <s v="Final Energy Consumption"/>
    <s v="Emissions"/>
    <x v="2"/>
    <x v="35"/>
    <m/>
    <m/>
    <n v="1064.6801728297664"/>
    <n v="1185.7607382499032"/>
    <n v="1193.4516428653851"/>
    <n v="1164.9936872524702"/>
    <n v="1036.7085401835436"/>
    <n v="967.38556387026836"/>
    <n v="927.84160845566328"/>
    <n v="889.44652411669642"/>
    <n v="852.42512557946873"/>
    <n v="816.68804295088034"/>
  </r>
  <r>
    <x v="0"/>
    <x v="0"/>
    <x v="1"/>
    <s v="Residential"/>
    <s v="LPG"/>
    <s v="Final Energy Consumption"/>
    <s v="Emissions"/>
    <x v="2"/>
    <x v="1"/>
    <s v="Buildings"/>
    <m/>
    <n v="2.915195965E-2"/>
    <n v="2.3778419499999998E-2"/>
    <n v="2.3063208024999997E-2"/>
    <n v="2.5533876225000002E-2"/>
    <n v="2.7509620875000002E-2"/>
    <n v="2.8994959125000004E-2"/>
    <n v="3.0731377600000002E-2"/>
    <n v="3.0451089624999997E-2"/>
    <n v="3.1545907249999998E-2"/>
    <n v="3.4181900775000003E-2"/>
  </r>
  <r>
    <x v="0"/>
    <x v="0"/>
    <x v="1"/>
    <s v="Residential"/>
    <s v="LPG"/>
    <s v="Final Energy Consumption"/>
    <s v="Emissions"/>
    <x v="2"/>
    <x v="0"/>
    <m/>
    <m/>
    <n v="3.6616175527249997"/>
    <n v="3.6970958164250001"/>
    <n v="3.8598253883749991"/>
    <n v="4.0630931297000004"/>
    <n v="4.4182561178250008"/>
    <n v="4.9789228838250015"/>
    <n v="5.4997129236500006"/>
    <n v="5.9042284598000006"/>
    <n v="6.0080253653750004"/>
    <n v="4.4262013471499992"/>
  </r>
  <r>
    <x v="0"/>
    <x v="0"/>
    <x v="1"/>
    <s v="Residential"/>
    <s v="LPG"/>
    <s v="Final Energy Consumption"/>
    <s v="Emissions"/>
    <x v="2"/>
    <x v="2"/>
    <m/>
    <m/>
    <n v="4.5189639550000008E-2"/>
    <n v="4.7044934750000003E-2"/>
    <n v="5.0519876550000002E-2"/>
    <n v="5.1950807975000006E-2"/>
    <n v="5.5066565400000003E-2"/>
    <n v="6.0306920574999992E-2"/>
    <n v="6.4620692399999999E-2"/>
    <n v="6.1854824899999994E-2"/>
    <n v="6.5303503374999988E-2"/>
    <n v="7.0725419599999992E-2"/>
  </r>
  <r>
    <x v="0"/>
    <x v="0"/>
    <x v="1"/>
    <s v="Residential"/>
    <s v="LPG"/>
    <s v="Final Energy Consumption"/>
    <s v="Emissions"/>
    <x v="2"/>
    <x v="3"/>
    <m/>
    <m/>
    <n v="0.75332408855000021"/>
    <n v="0.77624389479999989"/>
    <n v="0.81319437100000003"/>
    <n v="0.82982707307500025"/>
    <n v="0.84929399114999982"/>
    <n v="0.91815776552499984"/>
    <n v="0.97738979359999989"/>
    <n v="0.96825959284999996"/>
    <n v="1.0611884483750003"/>
    <n v="1.1988962257250002"/>
  </r>
  <r>
    <x v="0"/>
    <x v="0"/>
    <x v="1"/>
    <s v="Residential"/>
    <s v="LPG"/>
    <s v="Final Energy Consumption"/>
    <s v="Emissions"/>
    <x v="2"/>
    <x v="4"/>
    <m/>
    <m/>
    <n v="1.1500496103250004"/>
    <n v="1.1765236331750002"/>
    <n v="1.2337702437500002"/>
    <n v="1.3044422143500005"/>
    <n v="1.4573480256500002"/>
    <n v="1.6625541564500004"/>
    <n v="1.9589943601249997"/>
    <n v="2.1495364030249999"/>
    <n v="2.4677686863499995"/>
    <n v="2.9566647736999987"/>
  </r>
  <r>
    <x v="0"/>
    <x v="0"/>
    <x v="1"/>
    <s v="Residential"/>
    <s v="LPG"/>
    <s v="Final Energy Consumption"/>
    <s v="Emissions"/>
    <x v="2"/>
    <x v="5"/>
    <m/>
    <m/>
    <n v="0.13942021472499999"/>
    <n v="0.14306880664999999"/>
    <n v="0.14994543437499999"/>
    <n v="0.152975472375"/>
    <n v="0.158380419725"/>
    <n v="0.16344039635000004"/>
    <n v="0.16717844439999999"/>
    <n v="0.15878981305000003"/>
    <n v="0.1541963445"/>
    <n v="0.16108741054999998"/>
  </r>
  <r>
    <x v="0"/>
    <x v="0"/>
    <x v="1"/>
    <s v="Residential"/>
    <s v="LPG"/>
    <s v="Final Energy Consumption"/>
    <s v="Emissions"/>
    <x v="2"/>
    <x v="6"/>
    <m/>
    <m/>
    <n v="0.44855715740000002"/>
    <n v="0.47897828247499985"/>
    <n v="0.50624706357499993"/>
    <n v="0.51956543099999997"/>
    <n v="0.54169373087500006"/>
    <n v="0.58518880062500001"/>
    <n v="0.63398428472500046"/>
    <n v="0.64483146364999988"/>
    <n v="0.67098761867500012"/>
    <n v="0.75704320477499987"/>
  </r>
  <r>
    <x v="0"/>
    <x v="0"/>
    <x v="1"/>
    <s v="Residential"/>
    <s v="LPG"/>
    <s v="Final Energy Consumption"/>
    <s v="Emissions"/>
    <x v="2"/>
    <x v="7"/>
    <m/>
    <m/>
    <n v="2.2917287525E-2"/>
    <n v="1.6076312174999999E-2"/>
    <n v="1.51135325E-2"/>
    <n v="1.6921705075000001E-2"/>
    <n v="1.8953488400000003E-2"/>
    <n v="2.2400877950000002E-2"/>
    <n v="2.4772902000000003E-2"/>
    <n v="2.6413999149999996E-2"/>
    <n v="2.7667484624999992E-2"/>
    <n v="3.0747873475000003E-2"/>
  </r>
  <r>
    <x v="0"/>
    <x v="0"/>
    <x v="1"/>
    <s v="Residential"/>
    <s v="LPG"/>
    <s v="Final Energy Consumption"/>
    <s v="Emissions"/>
    <x v="2"/>
    <x v="8"/>
    <m/>
    <m/>
    <n v="1.8681714424999999E-2"/>
    <n v="1.9337741774999997E-2"/>
    <n v="2.0414620875000001E-2"/>
    <n v="2.0843643699999997E-2"/>
    <n v="2.1317128524999996E-2"/>
    <n v="2.3022317174999998E-2"/>
    <n v="2.4956508775000004E-2"/>
    <n v="2.5620766325000002E-2"/>
    <n v="2.4949981374999996E-2"/>
    <n v="2.6137873575000001E-2"/>
  </r>
  <r>
    <x v="0"/>
    <x v="0"/>
    <x v="1"/>
    <s v="Residential"/>
    <s v="LPG"/>
    <s v="Final Energy Consumption"/>
    <s v="Emissions"/>
    <x v="2"/>
    <x v="9"/>
    <m/>
    <m/>
    <n v="2.6393753685750005"/>
    <n v="2.6599806675750006"/>
    <n v="2.7631584516249998"/>
    <n v="2.8505831007500002"/>
    <n v="2.9765035052500002"/>
    <n v="3.1094416333750003"/>
    <n v="3.2106198572250002"/>
    <n v="3.1448225655000002"/>
    <n v="3.1147448739000008"/>
    <n v="3.2420326031500002"/>
  </r>
  <r>
    <x v="0"/>
    <x v="0"/>
    <x v="1"/>
    <s v="Residential"/>
    <s v="LPG"/>
    <s v="Final Energy Consumption"/>
    <s v="Emissions"/>
    <x v="2"/>
    <x v="10"/>
    <m/>
    <m/>
    <n v="0.18465766274999998"/>
    <n v="0.18658409714999996"/>
    <n v="0.19403492322499993"/>
    <n v="0.19968276789999997"/>
    <n v="0.20613263137499999"/>
    <n v="0.21716844269999999"/>
    <n v="0.22793289392499996"/>
    <n v="0.22173921907499994"/>
    <n v="0.20084420757500007"/>
    <n v="0.20145634052500003"/>
  </r>
  <r>
    <x v="0"/>
    <x v="0"/>
    <x v="1"/>
    <s v="Residential"/>
    <s v="LPG"/>
    <s v="Final Energy Consumption"/>
    <s v="Emissions"/>
    <x v="2"/>
    <x v="11"/>
    <m/>
    <m/>
    <n v="2.6231654338999997"/>
    <n v="2.6441020220999998"/>
    <n v="2.7494192797500001"/>
    <n v="2.8009279036749999"/>
    <n v="2.8757586794750014"/>
    <n v="3.0235797289500006"/>
    <n v="3.1896935685999992"/>
    <n v="3.2149060058500001"/>
    <n v="3.2790788263750001"/>
    <n v="3.5029544327249993"/>
  </r>
  <r>
    <x v="0"/>
    <x v="0"/>
    <x v="1"/>
    <s v="Residential"/>
    <s v="LPG"/>
    <s v="Final Energy Consumption"/>
    <s v="Emissions"/>
    <x v="2"/>
    <x v="12"/>
    <m/>
    <m/>
    <n v="1.6888096651249997"/>
    <n v="1.7303859867249998"/>
    <n v="1.7943913534249998"/>
    <n v="1.8464007661000008"/>
    <n v="1.915997974275"/>
    <n v="2.0315038647749999"/>
    <n v="2.1603215007000003"/>
    <n v="2.1874295682250007"/>
    <n v="2.2950680260750005"/>
    <n v="2.5396796568000002"/>
  </r>
  <r>
    <x v="0"/>
    <x v="0"/>
    <x v="1"/>
    <s v="Residential"/>
    <s v="LPG"/>
    <s v="Final Energy Consumption"/>
    <s v="Emissions"/>
    <x v="2"/>
    <x v="13"/>
    <m/>
    <m/>
    <n v="0.36212803137500005"/>
    <n v="0.37180414507499998"/>
    <n v="0.39415740375000002"/>
    <n v="0.40780789994999994"/>
    <n v="0.42805270199999995"/>
    <n v="0.45105492850000001"/>
    <n v="0.47164484317500011"/>
    <n v="0.47109501614999993"/>
    <n v="0.45308544654999999"/>
    <n v="0.48982358122499997"/>
  </r>
  <r>
    <x v="0"/>
    <x v="0"/>
    <x v="1"/>
    <s v="Residential"/>
    <s v="LPG"/>
    <s v="Final Energy Consumption"/>
    <s v="Emissions"/>
    <x v="2"/>
    <x v="14"/>
    <m/>
    <m/>
    <n v="0.49352507820000008"/>
    <n v="0.51171593687499994"/>
    <n v="0.55958947302500006"/>
    <n v="0.57050245807499989"/>
    <n v="0.61028127325000014"/>
    <n v="0.64441611052499992"/>
    <n v="0.68759119577500005"/>
    <n v="0.65265644455000016"/>
    <n v="0.67003688867500011"/>
    <n v="0.73069166527499996"/>
  </r>
  <r>
    <x v="0"/>
    <x v="0"/>
    <x v="1"/>
    <s v="Residential"/>
    <s v="LPG"/>
    <s v="Final Energy Consumption"/>
    <s v="Emissions"/>
    <x v="2"/>
    <x v="15"/>
    <m/>
    <m/>
    <n v="0.42166110029999992"/>
    <n v="0.42988968027500019"/>
    <n v="0.45830083915000008"/>
    <n v="0.48499125949999988"/>
    <n v="0.52159723797499991"/>
    <n v="0.56956986762499984"/>
    <n v="0.6247566459749998"/>
    <n v="0.64630774395000024"/>
    <n v="0.69405595875000015"/>
    <n v="0.79823751975000001"/>
  </r>
  <r>
    <x v="0"/>
    <x v="0"/>
    <x v="1"/>
    <s v="Residential"/>
    <s v="LPG"/>
    <s v="Final Energy Consumption"/>
    <s v="Emissions"/>
    <x v="2"/>
    <x v="16"/>
    <m/>
    <m/>
    <n v="2.757367737300001"/>
    <n v="2.7700242240000006"/>
    <n v="2.9032840867250003"/>
    <n v="3.0295820753"/>
    <n v="3.2431156785499993"/>
    <n v="3.5910314907499998"/>
    <n v="3.817024446125"/>
    <n v="3.9734570754999994"/>
    <n v="4.2110980697500002"/>
    <n v="4.6634090261000019"/>
  </r>
  <r>
    <x v="0"/>
    <x v="0"/>
    <x v="1"/>
    <s v="Residential"/>
    <s v="LPG"/>
    <s v="Final Energy Consumption"/>
    <s v="Emissions"/>
    <x v="2"/>
    <x v="17"/>
    <m/>
    <m/>
    <n v="1.9905839725749996"/>
    <n v="1.9712210080750003"/>
    <n v="2.0494889329749997"/>
    <n v="2.0892452806500001"/>
    <n v="2.2214890093000004"/>
    <n v="2.4472040417000005"/>
    <n v="2.5951789462499999"/>
    <n v="2.6710340272000006"/>
    <n v="2.7228788595250002"/>
    <n v="2.9043867561499992"/>
  </r>
  <r>
    <x v="0"/>
    <x v="0"/>
    <x v="1"/>
    <s v="Residential"/>
    <s v="LPG"/>
    <s v="Final Energy Consumption"/>
    <s v="Emissions"/>
    <x v="2"/>
    <x v="18"/>
    <m/>
    <m/>
    <n v="9.453850999999999E-4"/>
    <n v="1.0683059749999999E-3"/>
    <n v="1.0274269499999996E-3"/>
    <n v="1.1406158499999996E-3"/>
    <n v="9.1455732499999987E-4"/>
    <n v="7.2395014999999995E-4"/>
    <n v="6.0244827499999999E-4"/>
    <n v="8.3625217499999985E-4"/>
    <n v="1.0738637249999999E-3"/>
    <n v="1.1476753749999997E-3"/>
  </r>
  <r>
    <x v="0"/>
    <x v="0"/>
    <x v="1"/>
    <s v="Residential"/>
    <s v="LPG"/>
    <s v="Final Energy Consumption"/>
    <s v="Emissions"/>
    <x v="2"/>
    <x v="19"/>
    <m/>
    <m/>
    <n v="1.8104058090249999"/>
    <n v="1.8626160574999999"/>
    <n v="1.9997892857250001"/>
    <n v="2.1020833047500007"/>
    <n v="2.2422464960499995"/>
    <n v="2.4147996157999998"/>
    <n v="2.6421107512250002"/>
    <n v="2.7137007675250007"/>
    <n v="2.8457720876749995"/>
    <n v="3.141478538275003"/>
  </r>
  <r>
    <x v="0"/>
    <x v="0"/>
    <x v="1"/>
    <s v="Residential"/>
    <s v="LPG"/>
    <s v="Final Energy Consumption"/>
    <s v="Emissions"/>
    <x v="2"/>
    <x v="20"/>
    <m/>
    <m/>
    <n v="6.4111190398749986"/>
    <n v="6.4759808085500001"/>
    <n v="6.7681001099249984"/>
    <n v="7.0343372296999984"/>
    <n v="7.3565748888499982"/>
    <n v="7.86662474235"/>
    <n v="8.4009556133249994"/>
    <n v="8.5731238411500001"/>
    <n v="8.6881248869249976"/>
    <n v="9.2257391583500006"/>
  </r>
  <r>
    <x v="0"/>
    <x v="0"/>
    <x v="1"/>
    <s v="Residential"/>
    <s v="LPG"/>
    <s v="Final Energy Consumption"/>
    <s v="Emissions"/>
    <x v="2"/>
    <x v="21"/>
    <m/>
    <m/>
    <n v="7.6626827750000001E-2"/>
    <n v="7.2744431925000005E-2"/>
    <n v="7.9895837174999998E-2"/>
    <n v="7.9858387399999967E-2"/>
    <n v="9.0756177324999993E-2"/>
    <n v="7.1124761675000009E-2"/>
    <n v="7.1798431924999989E-2"/>
    <n v="8.6121865225000011E-2"/>
    <n v="0.10347241575"/>
    <n v="0.10564436080000002"/>
  </r>
  <r>
    <x v="0"/>
    <x v="0"/>
    <x v="1"/>
    <s v="Residential"/>
    <s v="LPG"/>
    <s v="Final Energy Consumption"/>
    <s v="Emissions"/>
    <x v="2"/>
    <x v="22"/>
    <m/>
    <m/>
    <n v="5.6804142724999999E-2"/>
    <n v="5.905371890000001E-2"/>
    <n v="6.0794607224999991E-2"/>
    <n v="6.1893055125000006E-2"/>
    <n v="5.8982887149999989E-2"/>
    <n v="6.0465056299999993E-2"/>
    <n v="5.8805500325000003E-2"/>
    <n v="5.5168946250000003E-2"/>
    <n v="5.9249824700000009E-2"/>
    <n v="6.4207325875000026E-2"/>
  </r>
  <r>
    <x v="0"/>
    <x v="0"/>
    <x v="1"/>
    <s v="Residential"/>
    <s v="LPG"/>
    <s v="Final Energy Consumption"/>
    <s v="Emissions"/>
    <x v="2"/>
    <x v="23"/>
    <m/>
    <m/>
    <n v="8.0100705300000019E-2"/>
    <n v="8.3471705350000022E-2"/>
    <n v="8.2761271174999984E-2"/>
    <n v="8.2774337800000014E-2"/>
    <n v="8.4323696600000025E-2"/>
    <n v="8.7276623775000006E-2"/>
    <n v="9.2345031625000004E-2"/>
    <n v="9.2036706574999988E-2"/>
    <n v="8.7944275100000011E-2"/>
    <n v="9.5498652700000006E-2"/>
  </r>
  <r>
    <x v="0"/>
    <x v="0"/>
    <x v="1"/>
    <s v="Residential"/>
    <s v="LPG"/>
    <s v="Final Energy Consumption"/>
    <s v="Emissions"/>
    <x v="2"/>
    <x v="24"/>
    <m/>
    <m/>
    <n v="6.0852029424999989E-2"/>
    <n v="6.3322354699999986E-2"/>
    <n v="6.6176945175000002E-2"/>
    <n v="6.6343358399999997E-2"/>
    <n v="6.7355448324999997E-2"/>
    <n v="6.984632545000001E-2"/>
    <n v="7.6369243774999998E-2"/>
    <n v="7.2346390599999991E-2"/>
    <n v="7.2123217374999993E-2"/>
    <n v="7.7152307099999998E-2"/>
  </r>
  <r>
    <x v="0"/>
    <x v="0"/>
    <x v="1"/>
    <s v="Residential"/>
    <s v="LPG"/>
    <s v="Final Energy Consumption"/>
    <s v="Emissions"/>
    <x v="2"/>
    <x v="25"/>
    <m/>
    <m/>
    <n v="0.60337463367499999"/>
    <n v="0.61257360862499988"/>
    <n v="0.64372927904999999"/>
    <n v="0.65810915307499995"/>
    <n v="0.69264734110000004"/>
    <n v="0.74371809710000003"/>
    <n v="0.82481612290000017"/>
    <n v="0.87676186977500004"/>
    <n v="0.95489516704999999"/>
    <n v="1.1263767171250001"/>
  </r>
  <r>
    <x v="0"/>
    <x v="0"/>
    <x v="1"/>
    <s v="Residential"/>
    <s v="LPG"/>
    <s v="Final Energy Consumption"/>
    <s v="Emissions"/>
    <x v="2"/>
    <x v="26"/>
    <m/>
    <m/>
    <n v="0.10453082419999998"/>
    <n v="0.10670148032499999"/>
    <n v="0.12138714885000002"/>
    <n v="0.12501241004999997"/>
    <n v="0.12705451659999997"/>
    <n v="0.13432475127499999"/>
    <n v="0.13999454315000001"/>
    <n v="0.13985124779999999"/>
    <n v="0.13457411687499998"/>
    <n v="0.14185147019999997"/>
  </r>
  <r>
    <x v="0"/>
    <x v="0"/>
    <x v="1"/>
    <s v="Residential"/>
    <s v="LPG"/>
    <s v="Final Energy Consumption"/>
    <s v="Emissions"/>
    <x v="2"/>
    <x v="27"/>
    <m/>
    <m/>
    <n v="2.3356164477250001"/>
    <n v="2.3997785193249999"/>
    <n v="2.5072715651500004"/>
    <n v="2.57760023235"/>
    <n v="2.6444385024749995"/>
    <n v="2.7331095302499997"/>
    <n v="2.8631884561499992"/>
    <n v="2.896266989825"/>
    <n v="2.9546131243749993"/>
    <n v="3.2276128433999989"/>
  </r>
  <r>
    <x v="0"/>
    <x v="0"/>
    <x v="1"/>
    <s v="Residential"/>
    <s v="LPG"/>
    <s v="Final Energy Consumption"/>
    <s v="Emissions"/>
    <x v="2"/>
    <x v="28"/>
    <m/>
    <m/>
    <n v="1.9445688416000004"/>
    <n v="1.9805017410749999"/>
    <n v="2.0814470124249995"/>
    <n v="2.1749360300249991"/>
    <n v="2.3597078158500002"/>
    <n v="2.6830201191750005"/>
    <n v="3.0300951738750008"/>
    <n v="3.2196352135750002"/>
    <n v="3.5275528095500008"/>
    <n v="3.9874085415999998"/>
  </r>
  <r>
    <x v="0"/>
    <x v="0"/>
    <x v="1"/>
    <s v="Residential"/>
    <s v="LPG"/>
    <s v="Final Energy Consumption"/>
    <s v="Emissions"/>
    <x v="2"/>
    <x v="29"/>
    <m/>
    <m/>
    <n v="3.1514984874999999E-2"/>
    <n v="2.8800355099999998E-2"/>
    <n v="3.5126351700000003E-2"/>
    <n v="3.9446225224999992E-2"/>
    <n v="4.1816534649999994E-2"/>
    <n v="4.573226515E-2"/>
    <n v="4.7893484925E-2"/>
    <n v="4.5504894050000001E-2"/>
    <n v="4.5806147749999998E-2"/>
    <n v="4.8845846775000007E-2"/>
  </r>
  <r>
    <x v="0"/>
    <x v="0"/>
    <x v="1"/>
    <s v="Residential"/>
    <s v="LPG"/>
    <s v="Final Energy Consumption"/>
    <s v="Emissions"/>
    <x v="2"/>
    <x v="30"/>
    <m/>
    <m/>
    <n v="4.1748747128000003"/>
    <n v="4.2032492732999991"/>
    <n v="4.4031469014499987"/>
    <n v="4.6000647478499985"/>
    <n v="4.8841169514499994"/>
    <n v="5.3140218623249993"/>
    <n v="5.5322419377500012"/>
    <n v="5.8711872458250003"/>
    <n v="6.3667525267499991"/>
    <n v="6.8287252767250006"/>
  </r>
  <r>
    <x v="0"/>
    <x v="0"/>
    <x v="1"/>
    <s v="Residential"/>
    <s v="LPG"/>
    <s v="Final Energy Consumption"/>
    <s v="Emissions"/>
    <x v="2"/>
    <x v="31"/>
    <m/>
    <m/>
    <n v="0"/>
    <n v="0"/>
    <n v="0"/>
    <n v="0"/>
    <n v="0"/>
    <n v="0"/>
    <n v="0"/>
    <n v="0"/>
    <n v="0"/>
    <n v="2.0633763785249992"/>
  </r>
  <r>
    <x v="0"/>
    <x v="0"/>
    <x v="1"/>
    <s v="Residential"/>
    <s v="LPG"/>
    <s v="Final Energy Consumption"/>
    <s v="Emissions"/>
    <x v="2"/>
    <x v="32"/>
    <m/>
    <m/>
    <n v="8.4586258900000016E-2"/>
    <n v="8.8254846899999989E-2"/>
    <n v="9.3300598050000016E-2"/>
    <n v="9.2468780249999993E-2"/>
    <n v="0.10243383782500001"/>
    <n v="0.11382319300000002"/>
    <n v="0.124199642325"/>
    <n v="0.12014853922500002"/>
    <n v="0.13228815517500001"/>
    <n v="0.14545830805000001"/>
  </r>
  <r>
    <x v="0"/>
    <x v="0"/>
    <x v="1"/>
    <s v="Residential"/>
    <s v="LPG"/>
    <s v="Final Energy Consumption"/>
    <s v="Emissions"/>
    <x v="2"/>
    <x v="33"/>
    <m/>
    <m/>
    <n v="4.9366659507000001"/>
    <n v="5.1101492604249987"/>
    <n v="5.4020711907250005"/>
    <n v="5.6144474457499998"/>
    <n v="6.0243647128499997"/>
    <n v="6.5685311221749982"/>
    <n v="7.2316589826250022"/>
    <n v="7.4434800893750017"/>
    <n v="8.1819413709000024"/>
    <n v="9.4626639241750024"/>
  </r>
  <r>
    <x v="0"/>
    <x v="0"/>
    <x v="1"/>
    <s v="Residential"/>
    <s v="LPG"/>
    <s v="Final Energy Consumption"/>
    <s v="Emissions"/>
    <x v="2"/>
    <x v="34"/>
    <m/>
    <m/>
    <n v="0.58796966222499991"/>
    <n v="0.60934475690000001"/>
    <n v="0.63876223509999996"/>
    <n v="0.65626571835000003"/>
    <n v="0.70198553177499978"/>
    <n v="0.75633551399999988"/>
    <n v="0.81840923147499989"/>
    <n v="0.83159379902500008"/>
    <n v="0.85550034240000017"/>
    <n v="0.91264850985000023"/>
  </r>
  <r>
    <x v="0"/>
    <x v="0"/>
    <x v="1"/>
    <s v="Residential"/>
    <s v="LPG"/>
    <s v="Final Energy Consumption"/>
    <s v="Emissions"/>
    <x v="2"/>
    <x v="35"/>
    <m/>
    <m/>
    <n v="2.2992082541999999"/>
    <n v="2.4169905044999997"/>
    <n v="2.5457949318999993"/>
    <n v="2.6838200094750011"/>
    <n v="2.8672827441500002"/>
    <n v="3.1233133871499996"/>
    <n v="3.4701326198000007"/>
    <n v="3.6678996312749996"/>
    <n v="4.0064394719249998"/>
    <n v="4.5547802245000009"/>
  </r>
  <r>
    <x v="0"/>
    <x v="0"/>
    <x v="1"/>
    <s v="Residential"/>
    <s v="Kerosene"/>
    <s v="Final Energy Consumption"/>
    <s v="Emissions"/>
    <x v="2"/>
    <x v="1"/>
    <s v="Buildings"/>
    <m/>
    <n v="0.16903690200000002"/>
    <n v="0.16941868469999996"/>
    <n v="0.15686190360000002"/>
    <n v="0.15840966419999997"/>
    <n v="0.15096486869999998"/>
    <n v="0.14813188469999999"/>
    <n v="0.14804029889999998"/>
    <n v="0.13681775339999999"/>
    <n v="0.12116275739999999"/>
    <n v="0.11556005849999999"/>
  </r>
  <r>
    <x v="0"/>
    <x v="0"/>
    <x v="1"/>
    <s v="Residential"/>
    <s v="Kerosene"/>
    <s v="Final Energy Consumption"/>
    <s v="Emissions"/>
    <x v="2"/>
    <x v="0"/>
    <m/>
    <m/>
    <n v="13.608350005499998"/>
    <n v="13.8031702155"/>
    <n v="13.659527217599997"/>
    <n v="13.590515017799998"/>
    <n v="13.613659748099996"/>
    <n v="12.541884741899997"/>
    <n v="11.187236348999997"/>
    <n v="9.8614634345999974"/>
    <n v="9.5315966774999978"/>
    <n v="6.7526655785999985"/>
  </r>
  <r>
    <x v="0"/>
    <x v="0"/>
    <x v="1"/>
    <s v="Residential"/>
    <s v="Kerosene"/>
    <s v="Final Energy Consumption"/>
    <s v="Emissions"/>
    <x v="2"/>
    <x v="2"/>
    <m/>
    <m/>
    <n v="0.30319525079999993"/>
    <n v="0.25411426289999989"/>
    <n v="0.23903755830000001"/>
    <n v="0.24139967039999993"/>
    <n v="0.2388111561"/>
    <n v="0.23761219679999998"/>
    <n v="0.23607140040000002"/>
    <n v="0.23476337909999997"/>
    <n v="0.23421255030000002"/>
    <n v="0.23369378309999997"/>
  </r>
  <r>
    <x v="0"/>
    <x v="0"/>
    <x v="1"/>
    <s v="Residential"/>
    <s v="Kerosene"/>
    <s v="Final Energy Consumption"/>
    <s v="Emissions"/>
    <x v="2"/>
    <x v="3"/>
    <m/>
    <m/>
    <n v="6.920207936999998"/>
    <n v="6.8119462287000001"/>
    <n v="6.8804920898999979"/>
    <n v="6.8115412538999989"/>
    <n v="6.7718673233999986"/>
    <n v="6.7712014538999989"/>
    <n v="6.7105483964999992"/>
    <n v="6.7025099357999984"/>
    <n v="6.7059382931999991"/>
    <n v="6.7049855117999995"/>
  </r>
  <r>
    <x v="0"/>
    <x v="0"/>
    <x v="1"/>
    <s v="Residential"/>
    <s v="Kerosene"/>
    <s v="Final Energy Consumption"/>
    <s v="Emissions"/>
    <x v="2"/>
    <x v="4"/>
    <m/>
    <m/>
    <n v="17.011244910599999"/>
    <n v="16.992430532999997"/>
    <n v="17.305110367199998"/>
    <n v="17.2157761719"/>
    <n v="16.911789893100003"/>
    <n v="16.776042786899996"/>
    <n v="16.699243494599997"/>
    <n v="16.653117824099997"/>
    <n v="16.511615857799995"/>
    <n v="16.453111518900005"/>
  </r>
  <r>
    <x v="0"/>
    <x v="0"/>
    <x v="1"/>
    <s v="Residential"/>
    <s v="Kerosene"/>
    <s v="Final Energy Consumption"/>
    <s v="Emissions"/>
    <x v="2"/>
    <x v="5"/>
    <m/>
    <m/>
    <n v="0.30492913949999995"/>
    <n v="0.28323749609999999"/>
    <n v="0.24087466169999994"/>
    <n v="0.22301523360000003"/>
    <n v="0.18784070189999988"/>
    <n v="0.17593881839999992"/>
    <n v="0.15201008999999999"/>
    <n v="9.0637223400000022E-2"/>
    <n v="7.1300399400000006E-2"/>
    <n v="5.3943904800000005E-2"/>
  </r>
  <r>
    <x v="0"/>
    <x v="0"/>
    <x v="1"/>
    <s v="Residential"/>
    <s v="Kerosene"/>
    <s v="Final Energy Consumption"/>
    <s v="Emissions"/>
    <x v="2"/>
    <x v="6"/>
    <m/>
    <m/>
    <n v="3.8522504492999992"/>
    <n v="3.8484192194999998"/>
    <n v="3.8474646641999986"/>
    <n v="3.8391234579"/>
    <n v="3.8101004828999985"/>
    <n v="3.8097693548999993"/>
    <n v="3.7996204788000005"/>
    <n v="3.6270171837000009"/>
    <n v="3.5646998796000005"/>
    <n v="3.4594668098999994"/>
  </r>
  <r>
    <x v="0"/>
    <x v="0"/>
    <x v="1"/>
    <s v="Residential"/>
    <s v="Kerosene"/>
    <s v="Final Energy Consumption"/>
    <s v="Emissions"/>
    <x v="2"/>
    <x v="7"/>
    <m/>
    <m/>
    <n v="8.60907177E-2"/>
    <n v="7.0670007899999984E-2"/>
    <n v="6.9879833999999988E-2"/>
    <n v="7.2097274699999978E-2"/>
    <n v="7.2221053499999965E-2"/>
    <n v="6.4390270499999985E-2"/>
    <n v="5.3304972299999975E-2"/>
    <n v="4.7466081899999998E-2"/>
    <n v="4.6586490299999998E-2"/>
    <n v="4.2948024300000005E-2"/>
  </r>
  <r>
    <x v="0"/>
    <x v="0"/>
    <x v="1"/>
    <s v="Residential"/>
    <s v="Kerosene"/>
    <s v="Final Energy Consumption"/>
    <s v="Emissions"/>
    <x v="2"/>
    <x v="8"/>
    <m/>
    <m/>
    <n v="9.6689507399999999E-2"/>
    <n v="6.3753834600000003E-2"/>
    <n v="5.4595714499999996E-2"/>
    <n v="5.4348288299999992E-2"/>
    <n v="5.1975664200000007E-2"/>
    <n v="4.6409100299999985E-2"/>
    <n v="4.0095198899999983E-2"/>
    <n v="2.3623420499999999E-2"/>
    <n v="1.7549783999999999E-2"/>
    <n v="1.7549981099999997E-2"/>
  </r>
  <r>
    <x v="0"/>
    <x v="0"/>
    <x v="1"/>
    <s v="Residential"/>
    <s v="Kerosene"/>
    <s v="Final Energy Consumption"/>
    <s v="Emissions"/>
    <x v="2"/>
    <x v="9"/>
    <m/>
    <m/>
    <n v="4.2293290292999997"/>
    <n v="4.2091147160999993"/>
    <n v="4.3047932318999989"/>
    <n v="3.8526458318999999"/>
    <n v="3.4998622578000007"/>
    <n v="2.938559695199999"/>
    <n v="1.6155283104"/>
    <n v="1.1089882089"/>
    <n v="0.43080941970000003"/>
    <n v="5.4540920700000009E-2"/>
  </r>
  <r>
    <x v="0"/>
    <x v="0"/>
    <x v="1"/>
    <s v="Residential"/>
    <s v="Kerosene"/>
    <s v="Final Energy Consumption"/>
    <s v="Emissions"/>
    <x v="2"/>
    <x v="10"/>
    <m/>
    <m/>
    <n v="0.5136361613999999"/>
    <n v="0.51201580229999988"/>
    <n v="0.5044303430999999"/>
    <n v="0.50370554069999984"/>
    <n v="0.5042270673"/>
    <n v="0.47373550019999994"/>
    <n v="0.41922210779999997"/>
    <n v="0.18485687070000001"/>
    <n v="0.1083489579"/>
    <n v="0.10724730030000001"/>
  </r>
  <r>
    <x v="0"/>
    <x v="0"/>
    <x v="1"/>
    <s v="Residential"/>
    <s v="Kerosene"/>
    <s v="Final Energy Consumption"/>
    <s v="Emissions"/>
    <x v="2"/>
    <x v="11"/>
    <m/>
    <m/>
    <n v="19.732621298399991"/>
    <n v="19.692139652099996"/>
    <n v="19.581307102799993"/>
    <n v="19.544799255299996"/>
    <n v="19.525160605499998"/>
    <n v="18.995361061499992"/>
    <n v="15.031812381299995"/>
    <n v="13.769043204600003"/>
    <n v="13.767021287100002"/>
    <n v="13.725579106800001"/>
  </r>
  <r>
    <x v="0"/>
    <x v="0"/>
    <x v="1"/>
    <s v="Residential"/>
    <s v="Kerosene"/>
    <s v="Final Energy Consumption"/>
    <s v="Emissions"/>
    <x v="2"/>
    <x v="12"/>
    <m/>
    <m/>
    <n v="3.8436607655999997"/>
    <n v="3.8375015219999988"/>
    <n v="3.8210727770999982"/>
    <n v="3.7902617766000009"/>
    <n v="3.7975705730999998"/>
    <n v="3.5882392698000003"/>
    <n v="3.2899478012999999"/>
    <n v="2.2598423630999993"/>
    <n v="1.8485412443999996"/>
    <n v="1.8221381225999997"/>
  </r>
  <r>
    <x v="0"/>
    <x v="0"/>
    <x v="1"/>
    <s v="Residential"/>
    <s v="Kerosene"/>
    <s v="Final Energy Consumption"/>
    <s v="Emissions"/>
    <x v="2"/>
    <x v="13"/>
    <m/>
    <m/>
    <n v="1.303102341"/>
    <n v="1.2917530601999994"/>
    <n v="1.2597476993999996"/>
    <n v="1.2184313346000002"/>
    <n v="1.1827616219999997"/>
    <n v="0.90822563099999998"/>
    <n v="0.70176495780000003"/>
    <n v="0.55066402440000006"/>
    <n v="0.50556669030000001"/>
    <n v="0.50261511780000023"/>
  </r>
  <r>
    <x v="0"/>
    <x v="0"/>
    <x v="1"/>
    <s v="Residential"/>
    <s v="Kerosene"/>
    <s v="Final Energy Consumption"/>
    <s v="Emissions"/>
    <x v="2"/>
    <x v="14"/>
    <m/>
    <m/>
    <n v="3.574269018899999"/>
    <n v="2.3625564947999997"/>
    <n v="1.9036766186999996"/>
    <n v="1.8791718983999994"/>
    <n v="1.8677229506999997"/>
    <n v="1.8513057033"/>
    <n v="1.8750109859999993"/>
    <n v="1.9010394863999995"/>
    <n v="1.9187704052999992"/>
    <n v="1.8054166841999997"/>
  </r>
  <r>
    <x v="0"/>
    <x v="0"/>
    <x v="1"/>
    <s v="Residential"/>
    <s v="Kerosene"/>
    <s v="Final Energy Consumption"/>
    <s v="Emissions"/>
    <x v="2"/>
    <x v="15"/>
    <m/>
    <m/>
    <n v="5.5556927837999996"/>
    <n v="5.5383921341999987"/>
    <n v="5.5416620888999981"/>
    <n v="5.5420059626999993"/>
    <n v="5.5347146423999982"/>
    <n v="5.5039598153999982"/>
    <n v="5.5027208448000007"/>
    <n v="5.494790920499999"/>
    <n v="5.4652389948"/>
    <n v="5.4642460049999997"/>
  </r>
  <r>
    <x v="0"/>
    <x v="0"/>
    <x v="1"/>
    <s v="Residential"/>
    <s v="Kerosene"/>
    <s v="Final Energy Consumption"/>
    <s v="Emissions"/>
    <x v="2"/>
    <x v="16"/>
    <m/>
    <m/>
    <n v="12.220505702100001"/>
    <n v="12.182537080800001"/>
    <n v="12.146074500599996"/>
    <n v="12.125916886500001"/>
    <n v="12.197082206700001"/>
    <n v="11.687439225599999"/>
    <n v="11.152754623800003"/>
    <n v="10.778620520699999"/>
    <n v="10.686839394599998"/>
    <n v="10.406968563599998"/>
  </r>
  <r>
    <x v="0"/>
    <x v="0"/>
    <x v="1"/>
    <s v="Residential"/>
    <s v="Kerosene"/>
    <s v="Final Energy Consumption"/>
    <s v="Emissions"/>
    <x v="2"/>
    <x v="17"/>
    <m/>
    <m/>
    <n v="5.7396697344000014"/>
    <n v="5.6889262737000008"/>
    <n v="5.6868021926999992"/>
    <n v="5.6851698104999997"/>
    <n v="5.6843069723999999"/>
    <n v="4.8735837548999985"/>
    <n v="4.1743501523999997"/>
    <n v="2.9281021604999995"/>
    <n v="2.4836074308000002"/>
    <n v="2.4578816759999991"/>
  </r>
  <r>
    <x v="0"/>
    <x v="0"/>
    <x v="1"/>
    <s v="Residential"/>
    <s v="Kerosene"/>
    <s v="Final Energy Consumption"/>
    <s v="Emissions"/>
    <x v="2"/>
    <x v="18"/>
    <m/>
    <m/>
    <n v="1.2577476599999998E-2"/>
    <n v="2.0430991799999999E-2"/>
    <n v="1.5215791499999997E-2"/>
    <n v="1.7179170299999998E-2"/>
    <n v="2.03081328E-2"/>
    <n v="2.0860472699999997E-2"/>
    <n v="2.0492355599999991E-2"/>
    <n v="2.0369627999999994E-2"/>
    <n v="2.0553325200000003E-2"/>
    <n v="2.0614754700000001E-2"/>
  </r>
  <r>
    <x v="0"/>
    <x v="0"/>
    <x v="1"/>
    <s v="Residential"/>
    <s v="Kerosene"/>
    <s v="Final Energy Consumption"/>
    <s v="Emissions"/>
    <x v="2"/>
    <x v="19"/>
    <m/>
    <m/>
    <n v="12.902440034699998"/>
    <n v="12.872095044299998"/>
    <n v="12.781026500400001"/>
    <n v="12.797193824999999"/>
    <n v="13.054627843200002"/>
    <n v="12.641819435099999"/>
    <n v="12.712902630299997"/>
    <n v="12.794442374699999"/>
    <n v="12.677223916800001"/>
    <n v="12.165939486900001"/>
  </r>
  <r>
    <x v="0"/>
    <x v="0"/>
    <x v="1"/>
    <s v="Residential"/>
    <s v="Kerosene"/>
    <s v="Final Energy Consumption"/>
    <s v="Emissions"/>
    <x v="2"/>
    <x v="20"/>
    <m/>
    <m/>
    <n v="33.692099172300011"/>
    <n v="33.685044240600007"/>
    <n v="33.549766232399989"/>
    <n v="33.533452790999988"/>
    <n v="33.542614655999991"/>
    <n v="32.355740673899994"/>
    <n v="27.271997664299992"/>
    <n v="20.922963714899993"/>
    <n v="16.030726153199993"/>
    <n v="14.401732824899996"/>
  </r>
  <r>
    <x v="0"/>
    <x v="0"/>
    <x v="1"/>
    <s v="Residential"/>
    <s v="Kerosene"/>
    <s v="Final Energy Consumption"/>
    <s v="Emissions"/>
    <x v="2"/>
    <x v="21"/>
    <m/>
    <m/>
    <n v="0.55650245489999983"/>
    <n v="0.51501908069999991"/>
    <n v="0.50775693119999998"/>
    <n v="0.51387130169999995"/>
    <n v="0.51768965429999991"/>
    <n v="0.33866911169999997"/>
    <n v="0.4059188433"/>
    <n v="0.49472106569999985"/>
    <n v="0.51045030269999991"/>
    <n v="0.50863757399999987"/>
  </r>
  <r>
    <x v="0"/>
    <x v="0"/>
    <x v="1"/>
    <s v="Residential"/>
    <s v="Kerosene"/>
    <s v="Final Energy Consumption"/>
    <s v="Emissions"/>
    <x v="2"/>
    <x v="22"/>
    <m/>
    <m/>
    <n v="0.53779221180000003"/>
    <n v="0.53620903889999993"/>
    <n v="0.54570479130000005"/>
    <n v="0.5377043051999999"/>
    <n v="0.53389324530000004"/>
    <n v="0.53244390330000002"/>
    <n v="0.53018040690000001"/>
    <n v="0.5303175228"/>
    <n v="0.53056337219999994"/>
    <n v="0.53039577149999984"/>
  </r>
  <r>
    <x v="0"/>
    <x v="0"/>
    <x v="1"/>
    <s v="Residential"/>
    <s v="Kerosene"/>
    <s v="Final Energy Consumption"/>
    <s v="Emissions"/>
    <x v="2"/>
    <x v="23"/>
    <m/>
    <m/>
    <n v="0.17343952469999996"/>
    <n v="0.16505239409999992"/>
    <n v="0.1631338226999999"/>
    <n v="0.16286846039999994"/>
    <n v="0.16166391659999996"/>
    <n v="0.16047566639999999"/>
    <n v="0.15986715299999996"/>
    <n v="0.15938741159999997"/>
    <n v="0.15926514389999996"/>
    <n v="0.1535617269"/>
  </r>
  <r>
    <x v="0"/>
    <x v="0"/>
    <x v="1"/>
    <s v="Residential"/>
    <s v="Kerosene"/>
    <s v="Final Energy Consumption"/>
    <s v="Emissions"/>
    <x v="2"/>
    <x v="24"/>
    <m/>
    <m/>
    <n v="0.35751601080000006"/>
    <n v="0.35736279840000001"/>
    <n v="0.35122471020000007"/>
    <n v="0.34958365560000004"/>
    <n v="0.34976702430000001"/>
    <n v="0.34954949160000004"/>
    <n v="0.34965881639999991"/>
    <n v="0.34953602310000004"/>
    <n v="0.34929240750000001"/>
    <n v="0.34941171869999993"/>
  </r>
  <r>
    <x v="0"/>
    <x v="0"/>
    <x v="1"/>
    <s v="Residential"/>
    <s v="Kerosene"/>
    <s v="Final Energy Consumption"/>
    <s v="Emissions"/>
    <x v="2"/>
    <x v="25"/>
    <m/>
    <m/>
    <n v="8.2212557075999992"/>
    <n v="8.2744097669999999"/>
    <n v="8.2143547109999986"/>
    <n v="8.4284526806999978"/>
    <n v="8.2792216349999972"/>
    <n v="8.1930853214999964"/>
    <n v="8.1702399860999986"/>
    <n v="8.137285391699999"/>
    <n v="8.1296455985999998"/>
    <n v="8.1083363291999984"/>
  </r>
  <r>
    <x v="0"/>
    <x v="0"/>
    <x v="1"/>
    <s v="Residential"/>
    <s v="Kerosene"/>
    <s v="Final Energy Consumption"/>
    <s v="Emissions"/>
    <x v="2"/>
    <x v="26"/>
    <m/>
    <m/>
    <n v="0.35520369929999984"/>
    <n v="0.33113233619999988"/>
    <n v="0.32246854289999999"/>
    <n v="0.32467297499999992"/>
    <n v="0.32283429479999998"/>
    <n v="0.3212402157"/>
    <n v="0.23706386460000003"/>
    <n v="0.12074050349999997"/>
    <n v="9.055693799999999E-2"/>
    <n v="8.7737094000000002E-2"/>
  </r>
  <r>
    <x v="0"/>
    <x v="0"/>
    <x v="1"/>
    <s v="Residential"/>
    <s v="Kerosene"/>
    <s v="Final Energy Consumption"/>
    <s v="Emissions"/>
    <x v="2"/>
    <x v="27"/>
    <m/>
    <m/>
    <n v="6.2574184529999997"/>
    <n v="6.2141183423999999"/>
    <n v="6.1822058156999997"/>
    <n v="6.1527657770999999"/>
    <n v="6.0823341945000005"/>
    <n v="5.8734848663999992"/>
    <n v="5.6167343909999996"/>
    <n v="2.8255240935000003"/>
    <n v="1.7992314234000004"/>
    <n v="1.8008609148000001"/>
  </r>
  <r>
    <x v="0"/>
    <x v="0"/>
    <x v="1"/>
    <s v="Residential"/>
    <s v="Kerosene"/>
    <s v="Final Energy Consumption"/>
    <s v="Emissions"/>
    <x v="2"/>
    <x v="28"/>
    <m/>
    <m/>
    <n v="10.419257814299998"/>
    <n v="10.477479840300003"/>
    <n v="10.518257070900001"/>
    <n v="10.480348236600001"/>
    <n v="10.461602646899999"/>
    <n v="10.451566117799997"/>
    <n v="10.435570664399998"/>
    <n v="10.3933130157"/>
    <n v="10.268035795799999"/>
    <n v="10.182830845499998"/>
  </r>
  <r>
    <x v="0"/>
    <x v="0"/>
    <x v="1"/>
    <s v="Residential"/>
    <s v="Kerosene"/>
    <s v="Final Energy Consumption"/>
    <s v="Emissions"/>
    <x v="2"/>
    <x v="29"/>
    <m/>
    <m/>
    <n v="0.2880887184"/>
    <n v="0.17000315190000001"/>
    <n v="0.14304341970000001"/>
    <n v="0.14601719880000003"/>
    <n v="0.14598717390000004"/>
    <n v="0.13753821960000001"/>
    <n v="0.13901029379999999"/>
    <n v="0.13243017600000001"/>
    <n v="0.12976163909999999"/>
    <n v="0.12980723489999998"/>
  </r>
  <r>
    <x v="0"/>
    <x v="0"/>
    <x v="1"/>
    <s v="Residential"/>
    <s v="Kerosene"/>
    <s v="Final Energy Consumption"/>
    <s v="Emissions"/>
    <x v="2"/>
    <x v="30"/>
    <m/>
    <m/>
    <n v="15.029197192799995"/>
    <n v="15.120408371399996"/>
    <n v="14.896162313999996"/>
    <n v="14.815061905499999"/>
    <n v="14.706695931299999"/>
    <n v="13.454912714399995"/>
    <n v="11.727384168599999"/>
    <n v="10.218354572700003"/>
    <n v="7.8140814029999994"/>
    <n v="7.1311212962999972"/>
  </r>
  <r>
    <x v="0"/>
    <x v="0"/>
    <x v="1"/>
    <s v="Residential"/>
    <s v="Kerosene"/>
    <s v="Final Energy Consumption"/>
    <s v="Emissions"/>
    <x v="2"/>
    <x v="31"/>
    <m/>
    <m/>
    <n v="0"/>
    <n v="0"/>
    <n v="0"/>
    <n v="0"/>
    <n v="0"/>
    <n v="0"/>
    <n v="0"/>
    <n v="0"/>
    <n v="0"/>
    <n v="2.7980763416999994"/>
  </r>
  <r>
    <x v="0"/>
    <x v="0"/>
    <x v="1"/>
    <s v="Residential"/>
    <s v="Kerosene"/>
    <s v="Final Energy Consumption"/>
    <s v="Emissions"/>
    <x v="2"/>
    <x v="32"/>
    <m/>
    <m/>
    <n v="0.80607743909999985"/>
    <n v="0.80616278339999992"/>
    <n v="0.80611633350000023"/>
    <n v="0.80658024119999994"/>
    <n v="0.80201888729999982"/>
    <n v="0.80185838219999994"/>
    <n v="0.8004145589999998"/>
    <n v="0.80088398549999995"/>
    <n v="0.8012539421999999"/>
    <n v="0.80127706860000003"/>
  </r>
  <r>
    <x v="0"/>
    <x v="0"/>
    <x v="1"/>
    <s v="Residential"/>
    <s v="Kerosene"/>
    <s v="Final Energy Consumption"/>
    <s v="Emissions"/>
    <x v="2"/>
    <x v="33"/>
    <m/>
    <m/>
    <n v="32.761604394899997"/>
    <n v="32.641093710000007"/>
    <n v="32.622217245899996"/>
    <n v="32.632968985199987"/>
    <n v="32.605379255700001"/>
    <n v="32.568993807299996"/>
    <n v="32.542706908799985"/>
    <n v="32.515098586199997"/>
    <n v="32.489310679199995"/>
    <n v="32.439800144699994"/>
  </r>
  <r>
    <x v="0"/>
    <x v="0"/>
    <x v="1"/>
    <s v="Residential"/>
    <s v="Kerosene"/>
    <s v="Final Energy Consumption"/>
    <s v="Emissions"/>
    <x v="2"/>
    <x v="34"/>
    <m/>
    <m/>
    <n v="2.3469947271000002"/>
    <n v="2.4332125085999996"/>
    <n v="2.3752256886000001"/>
    <n v="2.3373555515999995"/>
    <n v="2.3637544685999998"/>
    <n v="2.3027179860000002"/>
    <n v="2.2110201674999996"/>
    <n v="1.1205916829999998"/>
    <n v="0.74002068809999977"/>
    <n v="0.7306089002999997"/>
  </r>
  <r>
    <x v="0"/>
    <x v="0"/>
    <x v="1"/>
    <s v="Residential"/>
    <s v="Kerosene"/>
    <s v="Final Energy Consumption"/>
    <s v="Emissions"/>
    <x v="2"/>
    <x v="35"/>
    <m/>
    <m/>
    <n v="19.816290774000002"/>
    <n v="19.966190514300003"/>
    <n v="19.841291923499995"/>
    <n v="19.760743066499998"/>
    <n v="19.8007403724"/>
    <n v="19.753725583800001"/>
    <n v="19.727871319800006"/>
    <n v="19.695991971600005"/>
    <n v="19.673615996999999"/>
    <n v="19.6558747632"/>
  </r>
  <r>
    <x v="0"/>
    <x v="0"/>
    <x v="1"/>
    <s v="Residential"/>
    <s v="Coke"/>
    <s v="Final Energy Consumption"/>
    <s v="Emissions"/>
    <x v="2"/>
    <x v="1"/>
    <s v="Buildings"/>
    <m/>
    <n v="0"/>
    <n v="0"/>
    <n v="0"/>
    <n v="0"/>
    <n v="0"/>
    <n v="1.8934775931941539E-2"/>
    <n v="4.4511731988437844E-2"/>
    <n v="1.2733380003708003E-2"/>
    <n v="0"/>
    <n v="0"/>
  </r>
  <r>
    <x v="0"/>
    <x v="0"/>
    <x v="1"/>
    <s v="Residential"/>
    <s v="Coke"/>
    <s v="Final Energy Consumption"/>
    <s v="Emissions"/>
    <x v="2"/>
    <x v="0"/>
    <m/>
    <m/>
    <n v="0.52321881260665293"/>
    <n v="0.1024772500112513"/>
    <n v="6.0810811196852645E-2"/>
    <n v="5.9446579822525401E-2"/>
    <n v="0.58023172994440486"/>
    <n v="1.1377454944383119"/>
    <n v="1.64658550843808"/>
    <n v="2.9507984615500127"/>
    <n v="5.7024480176346817"/>
    <n v="11.146976008016134"/>
  </r>
  <r>
    <x v="0"/>
    <x v="0"/>
    <x v="1"/>
    <s v="Residential"/>
    <s v="Coke"/>
    <s v="Final Energy Consumption"/>
    <s v="Emissions"/>
    <x v="2"/>
    <x v="2"/>
    <m/>
    <m/>
    <n v="2.1557641848797646E-2"/>
    <n v="0.18515699874464611"/>
    <n v="0.2619628803993041"/>
    <n v="0.30992192211397857"/>
    <n v="0.3809045917511355"/>
    <n v="0.30006308580748736"/>
    <n v="0.16430390469204734"/>
    <n v="9.0259959465915335E-2"/>
    <n v="5.5206665192564459E-2"/>
    <n v="3.6281083803262525E-2"/>
  </r>
  <r>
    <x v="0"/>
    <x v="0"/>
    <x v="1"/>
    <s v="Residential"/>
    <s v="Coke"/>
    <s v="Final Energy Consumption"/>
    <s v="Emissions"/>
    <x v="2"/>
    <x v="3"/>
    <m/>
    <m/>
    <n v="0.27250030822941523"/>
    <n v="8.1328641885045933E-2"/>
    <n v="0"/>
    <n v="0"/>
    <n v="0.62078081094623971"/>
    <n v="0.78477478992832084"/>
    <n v="0.72642715700326432"/>
    <n v="0.62288208540751289"/>
    <n v="0.54591864948792501"/>
    <n v="0.48774169502477965"/>
  </r>
  <r>
    <x v="0"/>
    <x v="0"/>
    <x v="1"/>
    <s v="Residential"/>
    <s v="Coke"/>
    <s v="Final Energy Consumption"/>
    <s v="Emissions"/>
    <x v="2"/>
    <x v="4"/>
    <m/>
    <m/>
    <n v="5.8528294440013768"/>
    <n v="5.7636530766063272"/>
    <n v="7.8746871051538481"/>
    <n v="9.8260912415705981"/>
    <n v="8.0411070292762385"/>
    <n v="6.8527704892120909"/>
    <n v="6.272909528408988"/>
    <n v="5.7501181147507561"/>
    <n v="5.2783955164070111"/>
    <n v="4.8449393154474105"/>
  </r>
  <r>
    <x v="0"/>
    <x v="0"/>
    <x v="1"/>
    <s v="Residential"/>
    <s v="Coke"/>
    <s v="Final Energy Consumption"/>
    <s v="Emissions"/>
    <x v="2"/>
    <x v="5"/>
    <m/>
    <m/>
    <n v="0"/>
    <n v="0"/>
    <n v="0"/>
    <n v="0"/>
    <n v="2.3930206795921313E-3"/>
    <n v="2.0209231849973972E-3"/>
    <n v="4.0774987504445091E-4"/>
    <n v="0"/>
    <n v="0"/>
    <n v="0"/>
  </r>
  <r>
    <x v="0"/>
    <x v="0"/>
    <x v="1"/>
    <s v="Residential"/>
    <s v="Coke"/>
    <s v="Final Energy Consumption"/>
    <s v="Emissions"/>
    <x v="2"/>
    <x v="6"/>
    <m/>
    <m/>
    <n v="0.54568340177485308"/>
    <n v="0.31429363076532013"/>
    <n v="0.24683018183227851"/>
    <n v="0.25327772478491989"/>
    <n v="0.5121946359096633"/>
    <n v="1.6676369506364117"/>
    <n v="3.1354504485634864"/>
    <n v="5.1760349375870875"/>
    <n v="8.8315657102958838"/>
    <n v="15.700845254399244"/>
  </r>
  <r>
    <x v="0"/>
    <x v="0"/>
    <x v="1"/>
    <s v="Residential"/>
    <s v="Coke"/>
    <s v="Final Energy Consumption"/>
    <s v="Emissions"/>
    <x v="2"/>
    <x v="7"/>
    <m/>
    <m/>
    <n v="0"/>
    <n v="0"/>
    <n v="0"/>
    <n v="0"/>
    <n v="0"/>
    <n v="0"/>
    <n v="0"/>
    <n v="0"/>
    <n v="0"/>
    <n v="0"/>
  </r>
  <r>
    <x v="0"/>
    <x v="0"/>
    <x v="1"/>
    <s v="Residential"/>
    <s v="Coke"/>
    <s v="Final Energy Consumption"/>
    <s v="Emissions"/>
    <x v="2"/>
    <x v="8"/>
    <m/>
    <m/>
    <n v="0"/>
    <n v="0"/>
    <n v="0"/>
    <n v="0"/>
    <n v="0"/>
    <n v="0"/>
    <n v="0"/>
    <n v="0"/>
    <n v="0"/>
    <n v="0"/>
  </r>
  <r>
    <x v="0"/>
    <x v="0"/>
    <x v="1"/>
    <s v="Residential"/>
    <s v="Coke"/>
    <s v="Final Energy Consumption"/>
    <s v="Emissions"/>
    <x v="2"/>
    <x v="9"/>
    <m/>
    <m/>
    <n v="2.7396265521600026E-4"/>
    <n v="8.9786801174990109E-4"/>
    <n v="2.6884904222596696E-4"/>
    <n v="0"/>
    <n v="0"/>
    <n v="0"/>
    <n v="0"/>
    <n v="0"/>
    <n v="0"/>
    <n v="0"/>
  </r>
  <r>
    <x v="0"/>
    <x v="0"/>
    <x v="1"/>
    <s v="Residential"/>
    <s v="Coke"/>
    <s v="Final Energy Consumption"/>
    <s v="Emissions"/>
    <x v="2"/>
    <x v="10"/>
    <m/>
    <m/>
    <n v="0"/>
    <n v="0"/>
    <n v="0"/>
    <n v="0"/>
    <n v="2.0487806541931251E-2"/>
    <n v="1.6875354367962881E-2"/>
    <n v="3.3486951735508226E-3"/>
    <n v="0"/>
    <n v="0"/>
    <n v="0"/>
  </r>
  <r>
    <x v="0"/>
    <x v="0"/>
    <x v="1"/>
    <s v="Residential"/>
    <s v="Coke"/>
    <s v="Final Energy Consumption"/>
    <s v="Emissions"/>
    <x v="2"/>
    <x v="11"/>
    <m/>
    <m/>
    <n v="0.27437927054748112"/>
    <n v="0.37245851903223864"/>
    <n v="0.94353329017499366"/>
    <n v="2.2943174431089797"/>
    <n v="2.6020067672028335"/>
    <n v="1.88511696254989"/>
    <n v="0.92602278422196793"/>
    <n v="0.62718569715536399"/>
    <n v="0.69529990375578454"/>
    <n v="0.90871461960491551"/>
  </r>
  <r>
    <x v="0"/>
    <x v="0"/>
    <x v="1"/>
    <s v="Residential"/>
    <s v="Coke"/>
    <s v="Final Energy Consumption"/>
    <s v="Emissions"/>
    <x v="2"/>
    <x v="12"/>
    <m/>
    <m/>
    <n v="1.4180287251303425E-3"/>
    <n v="3.0507288255897971E-4"/>
    <n v="1.0169096085299324E-4"/>
    <n v="0"/>
    <n v="0"/>
    <n v="8.0573960954560278E-2"/>
    <n v="0.19109987452658539"/>
    <n v="5.4747295847243992E-2"/>
    <n v="0"/>
    <n v="0"/>
  </r>
  <r>
    <x v="0"/>
    <x v="0"/>
    <x v="1"/>
    <s v="Residential"/>
    <s v="Coke"/>
    <s v="Final Energy Consumption"/>
    <s v="Emissions"/>
    <x v="2"/>
    <x v="13"/>
    <m/>
    <m/>
    <n v="0.49877016633712773"/>
    <n v="0.13140107331869902"/>
    <n v="1.1860933608931333E-2"/>
    <n v="9.950370988942461E-3"/>
    <n v="0.17062226437529182"/>
    <n v="0.17104624558043863"/>
    <n v="9.8453374953340805E-2"/>
    <n v="5.5956801172417539E-2"/>
    <n v="3.3410766604474382E-2"/>
    <n v="1.994337924801956E-2"/>
  </r>
  <r>
    <x v="0"/>
    <x v="0"/>
    <x v="1"/>
    <s v="Residential"/>
    <s v="Coke"/>
    <s v="Final Energy Consumption"/>
    <s v="Emissions"/>
    <x v="2"/>
    <x v="14"/>
    <m/>
    <m/>
    <n v="0"/>
    <n v="0"/>
    <n v="0"/>
    <n v="0"/>
    <n v="9.9620544284407406E-2"/>
    <n v="0.11183622913307485"/>
    <n v="8.3812321944160134E-2"/>
    <n v="6.9609647635525157E-2"/>
    <n v="6.5307823938902554E-2"/>
    <n v="6.4838983325391147E-2"/>
  </r>
  <r>
    <x v="0"/>
    <x v="0"/>
    <x v="1"/>
    <s v="Residential"/>
    <s v="Coke"/>
    <s v="Final Energy Consumption"/>
    <s v="Emissions"/>
    <x v="2"/>
    <x v="15"/>
    <m/>
    <m/>
    <n v="2.1519531452907952"/>
    <n v="3.4843242797031428"/>
    <n v="4.6681260618256353"/>
    <n v="5.8945307355421743"/>
    <n v="5.8230909457240561"/>
    <n v="4.4198068361840557"/>
    <n v="2.6696346523533898"/>
    <n v="2.0180179930506177"/>
    <n v="1.7894272625391276"/>
    <n v="1.598278697141712"/>
  </r>
  <r>
    <x v="0"/>
    <x v="0"/>
    <x v="1"/>
    <s v="Residential"/>
    <s v="Coke"/>
    <s v="Final Energy Consumption"/>
    <s v="Emissions"/>
    <x v="2"/>
    <x v="16"/>
    <m/>
    <m/>
    <n v="1.0198141012543858"/>
    <n v="0.33928002006903651"/>
    <n v="0"/>
    <n v="0"/>
    <n v="0"/>
    <n v="5.2479916545993641E-2"/>
    <n v="0.1252460368288312"/>
    <n v="3.5917577104500005E-2"/>
    <n v="0"/>
    <n v="0"/>
  </r>
  <r>
    <x v="0"/>
    <x v="0"/>
    <x v="1"/>
    <s v="Residential"/>
    <s v="Coke"/>
    <s v="Final Energy Consumption"/>
    <s v="Emissions"/>
    <x v="2"/>
    <x v="17"/>
    <m/>
    <m/>
    <n v="0.11538877425877142"/>
    <n v="2.8472974859676294E-2"/>
    <n v="9.2855792333972162E-2"/>
    <n v="0.19777199623168121"/>
    <n v="0.49806957244560329"/>
    <n v="0.56646105168032623"/>
    <n v="0.54312330167903955"/>
    <n v="0.54691149699445996"/>
    <n v="0.57450233269609796"/>
    <n v="0.62126700186858164"/>
  </r>
  <r>
    <x v="0"/>
    <x v="0"/>
    <x v="1"/>
    <s v="Residential"/>
    <s v="Coke"/>
    <s v="Final Energy Consumption"/>
    <s v="Emissions"/>
    <x v="2"/>
    <x v="18"/>
    <m/>
    <m/>
    <n v="0"/>
    <n v="0"/>
    <n v="0"/>
    <n v="0"/>
    <n v="1.8648680590731392E-4"/>
    <n v="1.6220766386701828E-4"/>
    <n v="3.3348465077082328E-5"/>
    <n v="0"/>
    <n v="0"/>
    <n v="0"/>
  </r>
  <r>
    <x v="0"/>
    <x v="0"/>
    <x v="1"/>
    <s v="Residential"/>
    <s v="Coke"/>
    <s v="Final Energy Consumption"/>
    <s v="Emissions"/>
    <x v="2"/>
    <x v="19"/>
    <m/>
    <m/>
    <n v="0.70631062779088039"/>
    <n v="1.260178700159212"/>
    <n v="1.3017991713827193"/>
    <n v="1.1332636289937348"/>
    <n v="0.55522015521244161"/>
    <n v="0.93224457309046671"/>
    <n v="1.6903140590886363"/>
    <n v="1.7631263833717141"/>
    <n v="1.6307385956264397"/>
    <n v="1.5273361003298696"/>
  </r>
  <r>
    <x v="0"/>
    <x v="0"/>
    <x v="1"/>
    <s v="Residential"/>
    <s v="Coke"/>
    <s v="Final Energy Consumption"/>
    <s v="Emissions"/>
    <x v="2"/>
    <x v="20"/>
    <m/>
    <m/>
    <n v="5.7671504193885896"/>
    <n v="1.8636943322526101"/>
    <n v="0.16646160179470515"/>
    <n v="0.18535104336878494"/>
    <n v="0.58518764235661658"/>
    <n v="0.57349211794118971"/>
    <n v="0.37518847986185466"/>
    <n v="0.37589908550985779"/>
    <n v="0.45409714737256168"/>
    <n v="0.5482623847043212"/>
  </r>
  <r>
    <x v="0"/>
    <x v="0"/>
    <x v="1"/>
    <s v="Residential"/>
    <s v="Coke"/>
    <s v="Final Energy Consumption"/>
    <s v="Emissions"/>
    <x v="2"/>
    <x v="21"/>
    <m/>
    <m/>
    <n v="0.27312468914881272"/>
    <n v="0.10677316955028303"/>
    <n v="4.6999904107100192E-2"/>
    <n v="3.4378841132724929E-2"/>
    <n v="6.2746452978793582E-2"/>
    <n v="8.8765140693919303E-2"/>
    <n v="0.10990593925169916"/>
    <n v="0.13927763435088519"/>
    <n v="0.18125461277529356"/>
    <n v="0.24255939499987933"/>
  </r>
  <r>
    <x v="0"/>
    <x v="0"/>
    <x v="1"/>
    <s v="Residential"/>
    <s v="Coke"/>
    <s v="Final Energy Consumption"/>
    <s v="Emissions"/>
    <x v="2"/>
    <x v="22"/>
    <m/>
    <m/>
    <n v="0"/>
    <n v="0"/>
    <n v="0"/>
    <n v="0"/>
    <n v="9.4442705185273437E-2"/>
    <n v="0.17348710562453484"/>
    <n v="0.23787731064849546"/>
    <n v="0.25580813732920682"/>
    <n v="0.25806338094035403"/>
    <n v="0.26024354940954925"/>
  </r>
  <r>
    <x v="0"/>
    <x v="0"/>
    <x v="1"/>
    <s v="Residential"/>
    <s v="Coke"/>
    <s v="Final Energy Consumption"/>
    <s v="Emissions"/>
    <x v="2"/>
    <x v="23"/>
    <m/>
    <m/>
    <n v="0.14584384249374552"/>
    <n v="2.9051259966507554E-2"/>
    <n v="0"/>
    <n v="0"/>
    <n v="2.1579456445358372E-2"/>
    <n v="2.0950192366861825E-2"/>
    <n v="1.0227002637863013E-2"/>
    <n v="7.6927297104208234E-3"/>
    <n v="7.919705588884534E-3"/>
    <n v="8.1466890373600356E-3"/>
  </r>
  <r>
    <x v="0"/>
    <x v="0"/>
    <x v="1"/>
    <s v="Residential"/>
    <s v="Coke"/>
    <s v="Final Energy Consumption"/>
    <s v="Emissions"/>
    <x v="2"/>
    <x v="24"/>
    <m/>
    <m/>
    <n v="0"/>
    <n v="4.1275046204346253E-3"/>
    <n v="1.3758348734782082E-3"/>
    <n v="0"/>
    <n v="0"/>
    <n v="0"/>
    <n v="0"/>
    <n v="0"/>
    <n v="0"/>
    <n v="0"/>
  </r>
  <r>
    <x v="0"/>
    <x v="0"/>
    <x v="1"/>
    <s v="Residential"/>
    <s v="Coke"/>
    <s v="Final Energy Consumption"/>
    <s v="Emissions"/>
    <x v="2"/>
    <x v="25"/>
    <m/>
    <m/>
    <n v="0.88785439244273701"/>
    <n v="1.1309325499969745"/>
    <n v="1.4352754253734292"/>
    <n v="1.7268877303859216"/>
    <n v="2.0455534047345951"/>
    <n v="1.7669480835623033"/>
    <n v="1.2834151444018327"/>
    <n v="1.4147963183990837"/>
    <n v="2.0273744988916103"/>
    <n v="3.0729085033174881"/>
  </r>
  <r>
    <x v="0"/>
    <x v="0"/>
    <x v="1"/>
    <s v="Residential"/>
    <s v="Coke"/>
    <s v="Final Energy Consumption"/>
    <s v="Emissions"/>
    <x v="2"/>
    <x v="26"/>
    <m/>
    <m/>
    <n v="0"/>
    <n v="0"/>
    <n v="0"/>
    <n v="0"/>
    <n v="1.2997446068164938E-3"/>
    <n v="1.088731390286826E-3"/>
    <n v="2.1849439600488718E-4"/>
    <n v="0"/>
    <n v="0"/>
    <n v="0"/>
  </r>
  <r>
    <x v="0"/>
    <x v="0"/>
    <x v="1"/>
    <s v="Residential"/>
    <s v="Coke"/>
    <s v="Final Energy Consumption"/>
    <s v="Emissions"/>
    <x v="2"/>
    <x v="27"/>
    <m/>
    <m/>
    <n v="6.0500696326016887E-2"/>
    <n v="0.13218277442385773"/>
    <n v="9.4517180529270883E-2"/>
    <n v="8.431382138967812E-2"/>
    <n v="0.11529474748877167"/>
    <n v="8.9095734255095579E-2"/>
    <n v="4.1466080478627675E-2"/>
    <n v="7.3843451529120004E-3"/>
    <n v="0"/>
    <n v="0"/>
  </r>
  <r>
    <x v="0"/>
    <x v="0"/>
    <x v="1"/>
    <s v="Residential"/>
    <s v="Coke"/>
    <s v="Final Energy Consumption"/>
    <s v="Emissions"/>
    <x v="2"/>
    <x v="28"/>
    <m/>
    <m/>
    <n v="0.10172363805513218"/>
    <n v="0.13282918543027808"/>
    <n v="0.20758929688926431"/>
    <n v="0.41826527170023814"/>
    <n v="1.2750062437188261"/>
    <n v="1.2208800104993442"/>
    <n v="0.79024640538373081"/>
    <n v="0.55904807747500107"/>
    <n v="0.46514874717136034"/>
    <n v="0.4294009605006916"/>
  </r>
  <r>
    <x v="0"/>
    <x v="0"/>
    <x v="1"/>
    <s v="Residential"/>
    <s v="Coke"/>
    <s v="Final Energy Consumption"/>
    <s v="Emissions"/>
    <x v="2"/>
    <x v="29"/>
    <m/>
    <m/>
    <n v="0"/>
    <n v="0"/>
    <n v="0"/>
    <n v="0"/>
    <n v="0"/>
    <n v="1.4060188254454316E-3"/>
    <n v="3.247013554135144E-3"/>
    <n v="9.2611353743999995E-4"/>
    <n v="0"/>
    <n v="0"/>
  </r>
  <r>
    <x v="0"/>
    <x v="0"/>
    <x v="1"/>
    <s v="Residential"/>
    <s v="Coke"/>
    <s v="Final Energy Consumption"/>
    <s v="Emissions"/>
    <x v="2"/>
    <x v="30"/>
    <m/>
    <m/>
    <n v="5.9813203162157593E-3"/>
    <n v="3.7334112955057577E-3"/>
    <n v="1.2444704318352526E-3"/>
    <n v="0"/>
    <n v="8.2346291162692459E-2"/>
    <n v="9.074798603558222E-2"/>
    <n v="6.4374300897449568E-2"/>
    <n v="4.7199672890213228E-2"/>
    <n v="3.6656147375556905E-2"/>
    <n v="2.9581794712393774E-2"/>
  </r>
  <r>
    <x v="0"/>
    <x v="0"/>
    <x v="1"/>
    <s v="Residential"/>
    <s v="Coke"/>
    <s v="Final Energy Consumption"/>
    <s v="Emissions"/>
    <x v="2"/>
    <x v="31"/>
    <m/>
    <m/>
    <n v="0"/>
    <n v="0"/>
    <n v="0"/>
    <n v="0"/>
    <n v="0"/>
    <n v="0"/>
    <n v="0"/>
    <n v="0"/>
    <n v="0"/>
    <n v="0"/>
  </r>
  <r>
    <x v="0"/>
    <x v="0"/>
    <x v="1"/>
    <s v="Residential"/>
    <s v="Coke"/>
    <s v="Final Energy Consumption"/>
    <s v="Emissions"/>
    <x v="2"/>
    <x v="32"/>
    <m/>
    <m/>
    <n v="3.7835467754925418E-2"/>
    <n v="8.9877370491984881E-3"/>
    <n v="0"/>
    <n v="0"/>
    <n v="0.22660512220751766"/>
    <n v="0.22063408687751587"/>
    <n v="0.1111169508870602"/>
    <n v="5.4798764293027831E-2"/>
    <n v="2.9561293182509822E-2"/>
    <n v="1.5924352364856405E-2"/>
  </r>
  <r>
    <x v="0"/>
    <x v="0"/>
    <x v="1"/>
    <s v="Residential"/>
    <s v="Coke"/>
    <s v="Final Energy Consumption"/>
    <s v="Emissions"/>
    <x v="2"/>
    <x v="33"/>
    <m/>
    <m/>
    <n v="2.3680813309785562"/>
    <n v="1.4585968854519629"/>
    <n v="1.376199936832055"/>
    <n v="1.8996197490394902"/>
    <n v="2.9794427376570138"/>
    <n v="2.8650226281064004"/>
    <n v="2.2813509670754835"/>
    <n v="1.9612383230602506"/>
    <n v="1.783069517204009"/>
    <n v="1.6468062719605903"/>
  </r>
  <r>
    <x v="0"/>
    <x v="0"/>
    <x v="1"/>
    <s v="Residential"/>
    <s v="Coke"/>
    <s v="Final Energy Consumption"/>
    <s v="Emissions"/>
    <x v="2"/>
    <x v="34"/>
    <m/>
    <m/>
    <n v="8.6619084306426716E-2"/>
    <n v="4.7297117549502422E-2"/>
    <n v="8.4875087539442434E-3"/>
    <n v="0"/>
    <n v="9.0874296736676075E-2"/>
    <n v="8.0289854417648229E-2"/>
    <n v="2.5228022009805843E-2"/>
    <n v="5.4727458969548691E-3"/>
    <n v="1.6732576749717504E-3"/>
    <n v="5.1120813234993014E-4"/>
  </r>
  <r>
    <x v="0"/>
    <x v="0"/>
    <x v="1"/>
    <s v="Residential"/>
    <s v="Coke"/>
    <s v="Final Energy Consumption"/>
    <s v="Emissions"/>
    <x v="2"/>
    <x v="35"/>
    <m/>
    <m/>
    <n v="16.353737450416009"/>
    <n v="12.795894807154685"/>
    <n v="13.862999906301807"/>
    <n v="17.271532313171189"/>
    <n v="19.335652419307614"/>
    <n v="20.035904438975276"/>
    <n v="20.454055017240488"/>
    <n v="20.90664570795926"/>
    <n v="21.401425853336281"/>
    <n v="21.937856615409871"/>
  </r>
  <r>
    <x v="0"/>
    <x v="0"/>
    <x v="1"/>
    <s v="Residential"/>
    <s v="Coal"/>
    <s v="Final Energy Consumption"/>
    <s v="Emissions"/>
    <x v="2"/>
    <x v="1"/>
    <s v="Buildings"/>
    <m/>
    <n v="0"/>
    <n v="0"/>
    <n v="0"/>
    <n v="0"/>
    <n v="3.945357857573685E-5"/>
    <n v="3.3337469997523677E-5"/>
    <n v="6.7287590463149079E-6"/>
    <n v="0"/>
    <n v="0"/>
    <n v="0"/>
  </r>
  <r>
    <x v="0"/>
    <x v="0"/>
    <x v="1"/>
    <s v="Residential"/>
    <s v="Coal"/>
    <s v="Final Energy Consumption"/>
    <s v="Emissions"/>
    <x v="2"/>
    <x v="0"/>
    <m/>
    <m/>
    <n v="0.64083508977984072"/>
    <n v="1.4464798162731978"/>
    <n v="2.0851919207741187"/>
    <n v="2.7272896526852417"/>
    <n v="1.3308681341159381"/>
    <n v="0.74194592149023908"/>
    <n v="0.66350472321718013"/>
    <n v="0.92083997406233753"/>
    <n v="1.5353614898194494"/>
    <n v="2.6234237669051352"/>
  </r>
  <r>
    <x v="0"/>
    <x v="0"/>
    <x v="1"/>
    <s v="Residential"/>
    <s v="Coal"/>
    <s v="Final Energy Consumption"/>
    <s v="Emissions"/>
    <x v="2"/>
    <x v="2"/>
    <m/>
    <m/>
    <n v="1.011554674819079E-2"/>
    <n v="2.4793510609130783E-3"/>
    <n v="0"/>
    <n v="0"/>
    <n v="6.4196783992256238E-3"/>
    <n v="6.3210099249114086E-3"/>
    <n v="3.2696489528378442E-3"/>
    <n v="1.6444792756668139E-3"/>
    <n v="8.9550263913788254E-4"/>
    <n v="4.895902975248892E-4"/>
  </r>
  <r>
    <x v="0"/>
    <x v="0"/>
    <x v="1"/>
    <s v="Residential"/>
    <s v="Coal"/>
    <s v="Final Energy Consumption"/>
    <s v="Emissions"/>
    <x v="2"/>
    <x v="3"/>
    <m/>
    <m/>
    <n v="5.9098652084563413E-2"/>
    <n v="5.20000477739921E-2"/>
    <n v="5.6621916215571999E-2"/>
    <n v="5.9599420537205738E-2"/>
    <n v="5.4881932395454781E-2"/>
    <n v="4.8559997994801513E-2"/>
    <n v="4.2655246220610829E-2"/>
    <n v="1.3985403396747576E-2"/>
    <n v="2.8964902690179345E-3"/>
    <n v="1.3087256882785073E-3"/>
  </r>
  <r>
    <x v="0"/>
    <x v="0"/>
    <x v="1"/>
    <s v="Residential"/>
    <s v="Coal"/>
    <s v="Final Energy Consumption"/>
    <s v="Emissions"/>
    <x v="2"/>
    <x v="4"/>
    <m/>
    <m/>
    <n v="14.212686344381726"/>
    <n v="4.6835976651665785"/>
    <n v="2.8518569211747122"/>
    <n v="2.386411113015106"/>
    <n v="3.6769967474014456"/>
    <n v="3.6220226949744361"/>
    <n v="2.9075102745597539"/>
    <n v="2.3489334692885171"/>
    <n v="1.9169255451919545"/>
    <n v="1.5674675204742468"/>
  </r>
  <r>
    <x v="0"/>
    <x v="0"/>
    <x v="1"/>
    <s v="Residential"/>
    <s v="Coal"/>
    <s v="Final Energy Consumption"/>
    <s v="Emissions"/>
    <x v="2"/>
    <x v="5"/>
    <m/>
    <m/>
    <n v="0"/>
    <n v="0"/>
    <n v="0"/>
    <n v="0"/>
    <n v="2.9912758494901651E-3"/>
    <n v="3.9023098095217683E-3"/>
    <n v="3.7808383054145703E-3"/>
    <n v="3.6698241780270587E-3"/>
    <n v="3.5653248822366188E-3"/>
    <n v="3.4481844951505551E-3"/>
  </r>
  <r>
    <x v="0"/>
    <x v="0"/>
    <x v="1"/>
    <s v="Residential"/>
    <s v="Coal"/>
    <s v="Final Energy Consumption"/>
    <s v="Emissions"/>
    <x v="2"/>
    <x v="6"/>
    <m/>
    <m/>
    <n v="2.5532743752210529"/>
    <n v="2.1123579926417722"/>
    <n v="1.5214805745925948"/>
    <n v="1.1664015780965615"/>
    <n v="1.0300352856698793"/>
    <n v="2.0722502320257874"/>
    <n v="3.542596853292634"/>
    <n v="6.2514796858392936"/>
    <n v="11.863782374445396"/>
    <n v="22.739050422208106"/>
  </r>
  <r>
    <x v="0"/>
    <x v="0"/>
    <x v="1"/>
    <s v="Residential"/>
    <s v="Coal"/>
    <s v="Final Energy Consumption"/>
    <s v="Emissions"/>
    <x v="2"/>
    <x v="7"/>
    <m/>
    <m/>
    <n v="8.1932061877160352E-3"/>
    <n v="2.0413241220765578E-3"/>
    <n v="0"/>
    <n v="0"/>
    <n v="0"/>
    <n v="2.4605903748919097E-4"/>
    <n v="6.1766227865506359E-4"/>
    <n v="1.7854753316399999E-4"/>
    <n v="0"/>
    <n v="0"/>
  </r>
  <r>
    <x v="0"/>
    <x v="0"/>
    <x v="1"/>
    <s v="Residential"/>
    <s v="Coal"/>
    <s v="Final Energy Consumption"/>
    <s v="Emissions"/>
    <x v="2"/>
    <x v="8"/>
    <m/>
    <m/>
    <n v="0"/>
    <n v="0"/>
    <n v="0"/>
    <n v="0"/>
    <n v="0"/>
    <n v="0"/>
    <n v="0"/>
    <n v="0"/>
    <n v="0"/>
    <n v="0"/>
  </r>
  <r>
    <x v="0"/>
    <x v="0"/>
    <x v="1"/>
    <s v="Residential"/>
    <s v="Coal"/>
    <s v="Final Energy Consumption"/>
    <s v="Emissions"/>
    <x v="2"/>
    <x v="9"/>
    <m/>
    <m/>
    <n v="0"/>
    <n v="1.2755870517339325E-2"/>
    <n v="4.2519568391131074E-3"/>
    <n v="0"/>
    <n v="0"/>
    <n v="1.7104423942753494E-2"/>
    <n v="4.0536425286800494E-2"/>
    <n v="1.1611650213071999E-2"/>
    <n v="0"/>
    <n v="0"/>
  </r>
  <r>
    <x v="0"/>
    <x v="0"/>
    <x v="1"/>
    <s v="Residential"/>
    <s v="Coal"/>
    <s v="Final Energy Consumption"/>
    <s v="Emissions"/>
    <x v="2"/>
    <x v="10"/>
    <m/>
    <m/>
    <n v="0"/>
    <n v="0"/>
    <n v="0"/>
    <n v="0"/>
    <n v="5.3943890678192427E-3"/>
    <n v="4.5952389557520658E-3"/>
    <n v="9.3236975549299515E-4"/>
    <n v="0"/>
    <n v="0"/>
    <n v="0"/>
  </r>
  <r>
    <x v="0"/>
    <x v="0"/>
    <x v="1"/>
    <s v="Residential"/>
    <s v="Coal"/>
    <s v="Final Energy Consumption"/>
    <s v="Emissions"/>
    <x v="2"/>
    <x v="11"/>
    <m/>
    <m/>
    <n v="0.68297253367836119"/>
    <n v="0.29357192340624139"/>
    <n v="0.14580722393215759"/>
    <n v="0.16447651185119466"/>
    <n v="0.94221919130129472"/>
    <n v="2.3011403166692701"/>
    <n v="3.8238551305700899"/>
    <n v="6.7111672407405649"/>
    <n v="12.167360175259413"/>
    <n v="22.249180557675178"/>
  </r>
  <r>
    <x v="0"/>
    <x v="0"/>
    <x v="1"/>
    <s v="Residential"/>
    <s v="Coal"/>
    <s v="Final Energy Consumption"/>
    <s v="Emissions"/>
    <x v="2"/>
    <x v="12"/>
    <m/>
    <m/>
    <n v="0.10113509466038501"/>
    <n v="0.13636031747361294"/>
    <n v="0.16846515522341313"/>
    <n v="0.16549655040363337"/>
    <n v="6.8857082666977307E-2"/>
    <n v="3.1063420604318989E-2"/>
    <n v="2.2728834659237501E-2"/>
    <n v="2.2020770688801709E-2"/>
    <n v="2.7026354121158742E-2"/>
    <n v="3.6153449974183301E-2"/>
  </r>
  <r>
    <x v="0"/>
    <x v="0"/>
    <x v="1"/>
    <s v="Residential"/>
    <s v="Coal"/>
    <s v="Final Energy Consumption"/>
    <s v="Emissions"/>
    <x v="2"/>
    <x v="13"/>
    <m/>
    <m/>
    <n v="9.3207588309739256E-2"/>
    <n v="1.8801366043636678E-2"/>
    <n v="0"/>
    <n v="0"/>
    <n v="7.1894153126330407E-2"/>
    <n v="6.4835361318840504E-2"/>
    <n v="2.2399035546613225E-2"/>
    <n v="1.3860318534174512E-2"/>
    <n v="1.9078095991101759E-2"/>
    <n v="2.7202725208773218E-2"/>
  </r>
  <r>
    <x v="0"/>
    <x v="0"/>
    <x v="1"/>
    <s v="Residential"/>
    <s v="Coal"/>
    <s v="Final Energy Consumption"/>
    <s v="Emissions"/>
    <x v="2"/>
    <x v="14"/>
    <m/>
    <m/>
    <n v="0.39073228959875617"/>
    <n v="8.0756983601429674E-2"/>
    <n v="2.4572042870028312E-4"/>
    <n v="1.9782718508434756E-4"/>
    <n v="2.9566353758752831E-2"/>
    <n v="4.9310419285855826E-2"/>
    <n v="6.2831256780181838E-2"/>
    <n v="8.195608870797659E-2"/>
    <n v="0.10857615752416655"/>
    <n v="0.14493926739716301"/>
  </r>
  <r>
    <x v="0"/>
    <x v="0"/>
    <x v="1"/>
    <s v="Residential"/>
    <s v="Coal"/>
    <s v="Final Energy Consumption"/>
    <s v="Emissions"/>
    <x v="2"/>
    <x v="15"/>
    <m/>
    <m/>
    <n v="45.953884921728779"/>
    <n v="44.865119635958187"/>
    <n v="46.243926074911933"/>
    <n v="48.566831432690719"/>
    <n v="53.861724913512894"/>
    <n v="53.733556411368887"/>
    <n v="51.385893314634139"/>
    <n v="49.188559856926609"/>
    <n v="47.108333413358473"/>
    <n v="45.106891271141301"/>
  </r>
  <r>
    <x v="0"/>
    <x v="0"/>
    <x v="1"/>
    <s v="Residential"/>
    <s v="Coal"/>
    <s v="Final Energy Consumption"/>
    <s v="Emissions"/>
    <x v="2"/>
    <x v="16"/>
    <m/>
    <m/>
    <n v="2.0743162939154666E-2"/>
    <n v="7.250507831547702E-2"/>
    <n v="0.10649381792859469"/>
    <n v="0.16018240117824362"/>
    <n v="0.12583532194271016"/>
    <n v="7.8420742868592769E-2"/>
    <n v="3.5681357260004862E-2"/>
    <n v="8.3390898605817092E-3"/>
    <n v="1.3424049089749031E-3"/>
    <n v="3.9820764396330345E-4"/>
  </r>
  <r>
    <x v="0"/>
    <x v="0"/>
    <x v="1"/>
    <s v="Residential"/>
    <s v="Coal"/>
    <s v="Final Energy Consumption"/>
    <s v="Emissions"/>
    <x v="2"/>
    <x v="17"/>
    <m/>
    <m/>
    <n v="4.5266950960607372E-2"/>
    <n v="2.0865499477724671E-2"/>
    <n v="1.6301789159447699E-2"/>
    <n v="1.0220498323892718E-2"/>
    <n v="1.7832387001835783E-2"/>
    <n v="2.0766409126956053E-2"/>
    <n v="2.0678190995185947E-2"/>
    <n v="2.0586004838373265E-2"/>
    <n v="2.0469545540830619E-2"/>
    <n v="2.031957785777605E-2"/>
  </r>
  <r>
    <x v="0"/>
    <x v="0"/>
    <x v="1"/>
    <s v="Residential"/>
    <s v="Coal"/>
    <s v="Final Energy Consumption"/>
    <s v="Emissions"/>
    <x v="2"/>
    <x v="18"/>
    <m/>
    <m/>
    <n v="0"/>
    <n v="0"/>
    <n v="0"/>
    <n v="0"/>
    <n v="1.7317674418899288E-5"/>
    <n v="1.3380507418389474E-5"/>
    <n v="2.5359830929187928E-6"/>
    <n v="0"/>
    <n v="0"/>
    <n v="0"/>
  </r>
  <r>
    <x v="0"/>
    <x v="0"/>
    <x v="1"/>
    <s v="Residential"/>
    <s v="Coal"/>
    <s v="Final Energy Consumption"/>
    <s v="Emissions"/>
    <x v="2"/>
    <x v="19"/>
    <m/>
    <m/>
    <n v="1.3805935474480551"/>
    <n v="1.1083115374543999"/>
    <n v="1.127946019816408"/>
    <n v="1.1269033312075449"/>
    <n v="1.0333796304495171"/>
    <n v="0.85270593597227007"/>
    <n v="0.64743836936303378"/>
    <n v="0.49549256961714205"/>
    <n v="0.38496441926878899"/>
    <n v="0.29973293097049436"/>
  </r>
  <r>
    <x v="0"/>
    <x v="0"/>
    <x v="1"/>
    <s v="Residential"/>
    <s v="Coal"/>
    <s v="Final Energy Consumption"/>
    <s v="Emissions"/>
    <x v="2"/>
    <x v="20"/>
    <m/>
    <m/>
    <n v="2.4661422101698323"/>
    <n v="1.7159846812067165"/>
    <n v="0.9245058830451699"/>
    <n v="0.55109941199276458"/>
    <n v="0.35511580811773846"/>
    <n v="0.56672120769996726"/>
    <n v="0.9099525811997079"/>
    <n v="1.6397918394950044"/>
    <n v="3.1032880197614436"/>
    <n v="5.9590992637887412"/>
  </r>
  <r>
    <x v="0"/>
    <x v="0"/>
    <x v="1"/>
    <s v="Residential"/>
    <s v="Coal"/>
    <s v="Final Energy Consumption"/>
    <s v="Emissions"/>
    <x v="2"/>
    <x v="21"/>
    <m/>
    <m/>
    <n v="8.807345585668527E-3"/>
    <n v="4.1132295601098955E-3"/>
    <n v="2.3791877277239992E-3"/>
    <n v="2.038163882285211E-3"/>
    <n v="8.1783101650349174E-3"/>
    <n v="7.090760845595347E-3"/>
    <n v="2.7616145137010712E-3"/>
    <n v="1.1014389553013456E-3"/>
    <n v="6.0153849736378176E-4"/>
    <n v="3.2852352735979445E-4"/>
  </r>
  <r>
    <x v="0"/>
    <x v="0"/>
    <x v="1"/>
    <s v="Residential"/>
    <s v="Coal"/>
    <s v="Final Energy Consumption"/>
    <s v="Emissions"/>
    <x v="2"/>
    <x v="22"/>
    <m/>
    <m/>
    <n v="5.4044735996343435E-2"/>
    <n v="1.1222891263968287E-2"/>
    <n v="1.5282699170301333E-4"/>
    <n v="0"/>
    <n v="1.9300823280673745E-3"/>
    <n v="2.1597218308063602E-3"/>
    <n v="1.5931842532159672E-3"/>
    <n v="1.1879280169666455E-3"/>
    <n v="9.0137963218500303E-4"/>
    <n v="6.8395138563130404E-4"/>
  </r>
  <r>
    <x v="0"/>
    <x v="0"/>
    <x v="1"/>
    <s v="Residential"/>
    <s v="Coal"/>
    <s v="Final Energy Consumption"/>
    <s v="Emissions"/>
    <x v="2"/>
    <x v="23"/>
    <m/>
    <m/>
    <n v="2.155454227226886E-3"/>
    <n v="5.1697457821176874E-4"/>
    <n v="0"/>
    <n v="0"/>
    <n v="8.265230475305895E-4"/>
    <n v="9.4428814690780249E-4"/>
    <n v="7.2654028345386869E-4"/>
    <n v="3.8975865982451683E-4"/>
    <n v="2.1773971836203896E-4"/>
    <n v="1.4108959819905261E-4"/>
  </r>
  <r>
    <x v="0"/>
    <x v="0"/>
    <x v="1"/>
    <s v="Residential"/>
    <s v="Coal"/>
    <s v="Final Energy Consumption"/>
    <s v="Emissions"/>
    <x v="2"/>
    <x v="24"/>
    <m/>
    <m/>
    <n v="1.0207466790727154E-2"/>
    <n v="3.0312444411283823E-3"/>
    <n v="1.6017276166108727E-3"/>
    <n v="2.8812029164447502E-3"/>
    <n v="3.3372397112904524E-3"/>
    <n v="3.1267137294258493E-3"/>
    <n v="2.8590680548856652E-3"/>
    <n v="3.4040249517889201E-3"/>
    <n v="4.3894249478496376E-3"/>
    <n v="5.6600782580788845E-3"/>
  </r>
  <r>
    <x v="0"/>
    <x v="0"/>
    <x v="1"/>
    <s v="Residential"/>
    <s v="Coal"/>
    <s v="Final Energy Consumption"/>
    <s v="Emissions"/>
    <x v="2"/>
    <x v="25"/>
    <m/>
    <m/>
    <n v="6.8380559699631815"/>
    <n v="6.9978742634969953"/>
    <n v="6.5009577813277968"/>
    <n v="6.3185882407567169"/>
    <n v="6.1874573139516569"/>
    <n v="5.8583525637791958"/>
    <n v="5.4277784117667602"/>
    <n v="5.5557487854783352"/>
    <n v="6.2140175807758782"/>
    <n v="7.3434612794409144"/>
  </r>
  <r>
    <x v="0"/>
    <x v="0"/>
    <x v="1"/>
    <s v="Residential"/>
    <s v="Coal"/>
    <s v="Final Energy Consumption"/>
    <s v="Emissions"/>
    <x v="2"/>
    <x v="26"/>
    <m/>
    <m/>
    <n v="0"/>
    <n v="0"/>
    <n v="0"/>
    <n v="0"/>
    <n v="0"/>
    <n v="1.787681421858168E-4"/>
    <n v="4.2001863209260572E-4"/>
    <n v="1.2014308378800001E-4"/>
    <n v="0"/>
    <n v="0"/>
  </r>
  <r>
    <x v="0"/>
    <x v="0"/>
    <x v="1"/>
    <s v="Residential"/>
    <s v="Coal"/>
    <s v="Final Energy Consumption"/>
    <s v="Emissions"/>
    <x v="2"/>
    <x v="27"/>
    <m/>
    <m/>
    <n v="5.9170309391676744E-2"/>
    <n v="5.6970094939845999E-2"/>
    <n v="5.2063574858938769E-2"/>
    <n v="3.6538434983964987E-2"/>
    <n v="2.6852934913262138E-2"/>
    <n v="5.2340866337270323E-2"/>
    <n v="9.0284520066612403E-2"/>
    <n v="0.10328116464326768"/>
    <n v="0.10836498617112142"/>
    <n v="0.11425467269850259"/>
  </r>
  <r>
    <x v="0"/>
    <x v="0"/>
    <x v="1"/>
    <s v="Residential"/>
    <s v="Coal"/>
    <s v="Final Energy Consumption"/>
    <s v="Emissions"/>
    <x v="2"/>
    <x v="28"/>
    <m/>
    <m/>
    <n v="0.22157311382249961"/>
    <n v="0.14831779632546957"/>
    <n v="0.10941630793447975"/>
    <n v="9.5567257356335603E-2"/>
    <n v="0.11939613012536193"/>
    <n v="0.208664362165909"/>
    <n v="0.31913960486792076"/>
    <n v="0.37259921479265706"/>
    <n v="0.41506157932483018"/>
    <n v="0.4674326665641233"/>
  </r>
  <r>
    <x v="0"/>
    <x v="0"/>
    <x v="1"/>
    <s v="Residential"/>
    <s v="Coal"/>
    <s v="Final Energy Consumption"/>
    <s v="Emissions"/>
    <x v="2"/>
    <x v="29"/>
    <m/>
    <m/>
    <n v="0"/>
    <n v="0"/>
    <n v="0"/>
    <n v="0"/>
    <n v="0"/>
    <n v="0"/>
    <n v="0"/>
    <n v="0"/>
    <n v="0"/>
    <n v="0"/>
  </r>
  <r>
    <x v="0"/>
    <x v="0"/>
    <x v="1"/>
    <s v="Residential"/>
    <s v="Coal"/>
    <s v="Final Energy Consumption"/>
    <s v="Emissions"/>
    <x v="2"/>
    <x v="30"/>
    <m/>
    <m/>
    <n v="3.7892590152808742E-2"/>
    <n v="3.6320092133460193E-2"/>
    <n v="5.3658309293019957E-2"/>
    <n v="7.0922932264656624E-2"/>
    <n v="4.9388109448231916E-2"/>
    <n v="3.1406564717342406E-2"/>
    <n v="1.8412086290376155E-2"/>
    <n v="3.7767893403239995E-3"/>
    <n v="0"/>
    <n v="0"/>
  </r>
  <r>
    <x v="0"/>
    <x v="0"/>
    <x v="1"/>
    <s v="Residential"/>
    <s v="Coal"/>
    <s v="Final Energy Consumption"/>
    <s v="Emissions"/>
    <x v="2"/>
    <x v="31"/>
    <m/>
    <m/>
    <n v="0"/>
    <n v="0"/>
    <n v="0"/>
    <n v="0"/>
    <n v="0"/>
    <n v="0"/>
    <n v="0"/>
    <n v="0"/>
    <n v="0"/>
    <n v="0"/>
  </r>
  <r>
    <x v="0"/>
    <x v="0"/>
    <x v="1"/>
    <s v="Residential"/>
    <s v="Coal"/>
    <s v="Final Energy Consumption"/>
    <s v="Emissions"/>
    <x v="2"/>
    <x v="32"/>
    <m/>
    <m/>
    <n v="0.20414869456182785"/>
    <n v="4.0222518288802939E-2"/>
    <n v="6.5144979826248315E-3"/>
    <n v="6.32537241898312E-3"/>
    <n v="7.9330307344070046E-3"/>
    <n v="5.8497818951813415E-3"/>
    <n v="2.0691217211049918E-3"/>
    <n v="8.5716730285843314E-4"/>
    <n v="6.0354184973394334E-4"/>
    <n v="4.2436308830225665E-4"/>
  </r>
  <r>
    <x v="0"/>
    <x v="0"/>
    <x v="1"/>
    <s v="Residential"/>
    <s v="Coal"/>
    <s v="Final Energy Consumption"/>
    <s v="Emissions"/>
    <x v="2"/>
    <x v="33"/>
    <m/>
    <m/>
    <n v="1.2216994219695785"/>
    <n v="2.7993043671478679"/>
    <n v="7.1393840190716515"/>
    <n v="20.489249892862237"/>
    <n v="6.7961177651572795"/>
    <n v="1.0224017395561991"/>
    <n v="1.2080085964079021"/>
    <n v="1.4728867454165695"/>
    <n v="1.8353910074328557"/>
    <n v="2.3139313571766351"/>
  </r>
  <r>
    <x v="0"/>
    <x v="0"/>
    <x v="1"/>
    <s v="Residential"/>
    <s v="Coal"/>
    <s v="Final Energy Consumption"/>
    <s v="Emissions"/>
    <x v="2"/>
    <x v="34"/>
    <m/>
    <m/>
    <n v="1.5713569570315323E-2"/>
    <n v="5.2378565234384401E-3"/>
    <n v="0"/>
    <n v="0"/>
    <n v="0"/>
    <n v="1.2924585643734377E-2"/>
    <n v="3.0592850787390116E-2"/>
    <n v="8.7615518576039993E-3"/>
    <n v="0"/>
    <n v="0"/>
  </r>
  <r>
    <x v="0"/>
    <x v="0"/>
    <x v="1"/>
    <s v="Residential"/>
    <s v="Coal"/>
    <s v="Final Energy Consumption"/>
    <s v="Emissions"/>
    <x v="2"/>
    <x v="35"/>
    <m/>
    <m/>
    <n v="25.435201769869085"/>
    <n v="24.719382865788948"/>
    <n v="23.695952697473921"/>
    <n v="23.306136629232373"/>
    <n v="25.141259558093317"/>
    <n v="30.912435344448987"/>
    <n v="37.820620246876693"/>
    <n v="48.54663583674062"/>
    <n v="64.83823922882533"/>
    <n v="88.9988232524192"/>
  </r>
  <r>
    <x v="0"/>
    <x v="0"/>
    <x v="1"/>
    <s v="Residential"/>
    <s v="Charcoal"/>
    <s v="Final Energy Consumption"/>
    <s v="Emissions"/>
    <x v="2"/>
    <x v="1"/>
    <s v="Buildings"/>
    <m/>
    <n v="0"/>
    <n v="8.60796688787433E-5"/>
    <n v="2.86932229595811E-5"/>
    <n v="0"/>
    <n v="1.719072090252034E-4"/>
    <n v="1.4886676597550882E-3"/>
    <n v="3.2007503162488952E-3"/>
    <n v="1.8945126854999998E-3"/>
    <n v="1.3308200774999998E-3"/>
    <n v="1.351462788937116E-3"/>
  </r>
  <r>
    <x v="0"/>
    <x v="0"/>
    <x v="1"/>
    <s v="Residential"/>
    <s v="Charcoal"/>
    <s v="Final Energy Consumption"/>
    <s v="Emissions"/>
    <x v="2"/>
    <x v="0"/>
    <m/>
    <m/>
    <n v="0.41645222943755411"/>
    <n v="0.33502489133463248"/>
    <n v="0.43107901109000035"/>
    <n v="0.74983761004394933"/>
    <n v="0.33847823083180828"/>
    <n v="0.2750098646015251"/>
    <n v="0.41451429151187136"/>
    <n v="0.45690139965650123"/>
    <n v="0.46693199430639909"/>
    <n v="0.47710403917636185"/>
  </r>
  <r>
    <x v="0"/>
    <x v="0"/>
    <x v="1"/>
    <s v="Residential"/>
    <s v="Charcoal"/>
    <s v="Final Energy Consumption"/>
    <s v="Emissions"/>
    <x v="2"/>
    <x v="2"/>
    <m/>
    <m/>
    <n v="2.5691662036119748E-5"/>
    <n v="1.134208382620157E-3"/>
    <n v="2.9564824821157261E-3"/>
    <n v="6.7692459059124736E-3"/>
    <n v="4.2743696503620785E-3"/>
    <n v="3.9296203266642174E-3"/>
    <n v="5.1019476965464749E-3"/>
    <n v="6.759423383633798E-3"/>
    <n v="9.0442599372291318E-3"/>
    <n v="1.212034579965148E-2"/>
  </r>
  <r>
    <x v="0"/>
    <x v="0"/>
    <x v="1"/>
    <s v="Residential"/>
    <s v="Charcoal"/>
    <s v="Final Energy Consumption"/>
    <s v="Emissions"/>
    <x v="2"/>
    <x v="3"/>
    <m/>
    <m/>
    <n v="9.3350244743182556E-2"/>
    <n v="1.9252276383287345E-2"/>
    <n v="1.0645319571101016E-2"/>
    <n v="7.4993011931319348E-3"/>
    <n v="8.8867904816813063E-3"/>
    <n v="1.617279838419803E-2"/>
    <n v="2.5713118929406965E-2"/>
    <n v="1.4218744391550601E-2"/>
    <n v="9.6590524836764318E-3"/>
    <n v="9.7583457077585773E-3"/>
  </r>
  <r>
    <x v="0"/>
    <x v="0"/>
    <x v="1"/>
    <s v="Residential"/>
    <s v="Charcoal"/>
    <s v="Final Energy Consumption"/>
    <s v="Emissions"/>
    <x v="2"/>
    <x v="4"/>
    <m/>
    <m/>
    <n v="6.620362014375869E-2"/>
    <n v="1.2030198160543626"/>
    <n v="0.40100660535145416"/>
    <n v="0"/>
    <n v="0"/>
    <n v="7.7114643823638529E-2"/>
    <n v="0.18219080402904614"/>
    <n v="5.2161974251500001E-2"/>
    <n v="0"/>
    <n v="0"/>
  </r>
  <r>
    <x v="0"/>
    <x v="0"/>
    <x v="1"/>
    <s v="Residential"/>
    <s v="Charcoal"/>
    <s v="Final Energy Consumption"/>
    <s v="Emissions"/>
    <x v="2"/>
    <x v="5"/>
    <m/>
    <m/>
    <n v="0"/>
    <n v="0"/>
    <n v="0"/>
    <n v="0"/>
    <n v="1.0426874342427017E-3"/>
    <n v="3.5601360136173423E-3"/>
    <n v="6.5403309511788141E-3"/>
    <n v="7.4006595720000007E-3"/>
    <n v="7.570959060000001E-3"/>
    <n v="7.7178245105350794E-3"/>
  </r>
  <r>
    <x v="0"/>
    <x v="0"/>
    <x v="1"/>
    <s v="Residential"/>
    <s v="Charcoal"/>
    <s v="Final Energy Consumption"/>
    <s v="Emissions"/>
    <x v="2"/>
    <x v="6"/>
    <m/>
    <m/>
    <n v="0.21392745965640059"/>
    <n v="0.15727290273096853"/>
    <n v="0.12889918422085517"/>
    <n v="7.927073263062949E-2"/>
    <n v="5.5224838969874429E-2"/>
    <n v="3.687354948291869E-2"/>
    <n v="1.79927740589019E-2"/>
    <n v="9.2414973218676658E-3"/>
    <n v="5.8965269029334971E-3"/>
    <n v="4.1069228891927453E-3"/>
  </r>
  <r>
    <x v="0"/>
    <x v="0"/>
    <x v="1"/>
    <s v="Residential"/>
    <s v="Charcoal"/>
    <s v="Final Energy Consumption"/>
    <s v="Emissions"/>
    <x v="2"/>
    <x v="7"/>
    <m/>
    <m/>
    <n v="0"/>
    <n v="0"/>
    <n v="0"/>
    <n v="0"/>
    <n v="0"/>
    <n v="0"/>
    <n v="0"/>
    <n v="0"/>
    <n v="0"/>
    <n v="0"/>
  </r>
  <r>
    <x v="0"/>
    <x v="0"/>
    <x v="1"/>
    <s v="Residential"/>
    <s v="Charcoal"/>
    <s v="Final Energy Consumption"/>
    <s v="Emissions"/>
    <x v="2"/>
    <x v="8"/>
    <m/>
    <m/>
    <n v="0"/>
    <n v="0"/>
    <n v="0"/>
    <n v="0"/>
    <n v="0"/>
    <n v="0"/>
    <n v="0"/>
    <n v="0"/>
    <n v="0"/>
    <n v="0"/>
  </r>
  <r>
    <x v="0"/>
    <x v="0"/>
    <x v="1"/>
    <s v="Residential"/>
    <s v="Charcoal"/>
    <s v="Final Energy Consumption"/>
    <s v="Emissions"/>
    <x v="2"/>
    <x v="9"/>
    <m/>
    <m/>
    <n v="1.5783765615913668E-4"/>
    <n v="3.2835294163194046E-3"/>
    <n v="8.9795221857261465E-3"/>
    <n v="2.18635164111276E-2"/>
    <n v="1.0590362267527676E-2"/>
    <n v="1.6298854129162141E-2"/>
    <n v="3.0988423464608252E-2"/>
    <n v="3.5313460982999999E-2"/>
    <n v="3.6155210148000001E-2"/>
    <n v="3.6797083682454816E-2"/>
  </r>
  <r>
    <x v="0"/>
    <x v="0"/>
    <x v="1"/>
    <s v="Residential"/>
    <s v="Charcoal"/>
    <s v="Final Energy Consumption"/>
    <s v="Emissions"/>
    <x v="2"/>
    <x v="10"/>
    <m/>
    <m/>
    <n v="0"/>
    <n v="1.3586887487149015E-4"/>
    <n v="4.5289624957163405E-5"/>
    <n v="0"/>
    <n v="0"/>
    <n v="1.160720944406887E-4"/>
    <n v="2.7931573764689623E-4"/>
    <n v="3.2819224949999997E-4"/>
    <n v="3.3822921150000003E-4"/>
    <n v="3.4857311983403329E-4"/>
  </r>
  <r>
    <x v="0"/>
    <x v="0"/>
    <x v="1"/>
    <s v="Residential"/>
    <s v="Charcoal"/>
    <s v="Final Energy Consumption"/>
    <s v="Emissions"/>
    <x v="2"/>
    <x v="11"/>
    <m/>
    <m/>
    <n v="0.11109588026672292"/>
    <n v="0.25025515125204606"/>
    <n v="0.33161402493041475"/>
    <n v="0.37640280689117739"/>
    <n v="0.17470706919967355"/>
    <n v="6.9079700614791059E-2"/>
    <n v="2.1228438582539054E-2"/>
    <n v="4.3075794615710849E-3"/>
    <n v="1.282159326148695E-3"/>
    <n v="3.8163719315056124E-4"/>
  </r>
  <r>
    <x v="0"/>
    <x v="0"/>
    <x v="1"/>
    <s v="Residential"/>
    <s v="Charcoal"/>
    <s v="Final Energy Consumption"/>
    <s v="Emissions"/>
    <x v="2"/>
    <x v="12"/>
    <m/>
    <m/>
    <n v="1.3129403360822313E-2"/>
    <n v="3.0982440356751711E-3"/>
    <n v="2.924112808229979E-3"/>
    <n v="4.1193702088739024E-3"/>
    <n v="1.8634820996602665E-2"/>
    <n v="1.9368297565587115E-2"/>
    <n v="1.3877466520127795E-2"/>
    <n v="1.1057688478776575E-2"/>
    <n v="9.3655134595921914E-3"/>
    <n v="7.9322946057823092E-3"/>
  </r>
  <r>
    <x v="0"/>
    <x v="0"/>
    <x v="1"/>
    <s v="Residential"/>
    <s v="Charcoal"/>
    <s v="Final Energy Consumption"/>
    <s v="Emissions"/>
    <x v="2"/>
    <x v="13"/>
    <m/>
    <m/>
    <n v="0"/>
    <n v="1.5569360585593588E-2"/>
    <n v="1.0604656581492877E-2"/>
    <n v="7.9207847019916941E-3"/>
    <n v="8.9406932256374284E-3"/>
    <n v="1.3534184499248324E-2"/>
    <n v="1.9412933196096476E-2"/>
    <n v="8.499731030078431E-3"/>
    <n v="3.6456349749620417E-3"/>
    <n v="2.840625937612062E-3"/>
  </r>
  <r>
    <x v="0"/>
    <x v="0"/>
    <x v="1"/>
    <s v="Residential"/>
    <s v="Charcoal"/>
    <s v="Final Energy Consumption"/>
    <s v="Emissions"/>
    <x v="2"/>
    <x v="14"/>
    <m/>
    <m/>
    <n v="0.9138916927823052"/>
    <n v="1.0343439078700041"/>
    <n v="1.0677522719803814"/>
    <n v="1.1053779255596554"/>
    <n v="0.91599946050969738"/>
    <n v="1.3331239382584275"/>
    <n v="1.9928369328799174"/>
    <n v="3.2395195973381794"/>
    <n v="5.5135640044831309"/>
    <n v="9.5913970319163973"/>
  </r>
  <r>
    <x v="0"/>
    <x v="0"/>
    <x v="1"/>
    <s v="Residential"/>
    <s v="Charcoal"/>
    <s v="Final Energy Consumption"/>
    <s v="Emissions"/>
    <x v="2"/>
    <x v="15"/>
    <m/>
    <m/>
    <n v="5.0218554040620499E-3"/>
    <n v="6.315901878206201E-2"/>
    <n v="0.1052375832238424"/>
    <n v="0.14026832312083076"/>
    <n v="0.18684323147300672"/>
    <n v="0.15072556798309933"/>
    <n v="8.5157637134382194E-2"/>
    <n v="2.4432746691829772E-2"/>
    <n v="5.0608383206526162E-3"/>
    <n v="1.8408724498455661E-3"/>
  </r>
  <r>
    <x v="0"/>
    <x v="0"/>
    <x v="1"/>
    <s v="Residential"/>
    <s v="Charcoal"/>
    <s v="Final Energy Consumption"/>
    <s v="Emissions"/>
    <x v="2"/>
    <x v="16"/>
    <m/>
    <m/>
    <n v="5.1365207846043558E-2"/>
    <n v="0.13300904714715256"/>
    <n v="3.9552875332537325E-2"/>
    <n v="0"/>
    <n v="0"/>
    <n v="3.0488745876301009E-3"/>
    <n v="7.2762969917100325E-3"/>
    <n v="2.0866684874999999E-3"/>
    <n v="0"/>
    <n v="0"/>
  </r>
  <r>
    <x v="0"/>
    <x v="0"/>
    <x v="1"/>
    <s v="Residential"/>
    <s v="Charcoal"/>
    <s v="Final Energy Consumption"/>
    <s v="Emissions"/>
    <x v="2"/>
    <x v="17"/>
    <m/>
    <m/>
    <n v="3.8417401479146261E-2"/>
    <n v="1.9187902836152456E-2"/>
    <n v="2.3567826865827698E-2"/>
    <n v="2.3871812280102985E-2"/>
    <n v="2.3244889585124062E-2"/>
    <n v="1.6901859782638542E-2"/>
    <n v="8.352347496552762E-3"/>
    <n v="4.6995820496072305E-3"/>
    <n v="3.1853258752487464E-3"/>
    <n v="2.1439293635826988E-3"/>
  </r>
  <r>
    <x v="0"/>
    <x v="0"/>
    <x v="1"/>
    <s v="Residential"/>
    <s v="Charcoal"/>
    <s v="Final Energy Consumption"/>
    <s v="Emissions"/>
    <x v="2"/>
    <x v="18"/>
    <m/>
    <m/>
    <n v="0"/>
    <n v="0"/>
    <n v="0"/>
    <n v="0"/>
    <n v="0"/>
    <n v="0"/>
    <n v="0"/>
    <n v="0"/>
    <n v="0"/>
    <n v="0"/>
  </r>
  <r>
    <x v="0"/>
    <x v="0"/>
    <x v="1"/>
    <s v="Residential"/>
    <s v="Charcoal"/>
    <s v="Final Energy Consumption"/>
    <s v="Emissions"/>
    <x v="2"/>
    <x v="19"/>
    <m/>
    <m/>
    <n v="5.6317395528732078E-2"/>
    <n v="0.18806487652486462"/>
    <n v="0.60041070263502616"/>
    <n v="2.1642666748396318"/>
    <n v="0.98491762384970472"/>
    <n v="0.31179236057076959"/>
    <n v="0.14913091443446952"/>
    <n v="9.0440542562602283E-2"/>
    <n v="7.9713081391894397E-2"/>
    <n v="7.7464476094254095E-2"/>
  </r>
  <r>
    <x v="0"/>
    <x v="0"/>
    <x v="1"/>
    <s v="Residential"/>
    <s v="Charcoal"/>
    <s v="Final Energy Consumption"/>
    <s v="Emissions"/>
    <x v="2"/>
    <x v="20"/>
    <m/>
    <m/>
    <n v="0.20712517265368266"/>
    <n v="7.6567549473238017E-2"/>
    <n v="3.8132675712622119E-2"/>
    <n v="4.9437985964181107E-2"/>
    <n v="0.11991597139520092"/>
    <n v="0.13413669063857594"/>
    <n v="0.1223536262971643"/>
    <n v="0.14230060174956602"/>
    <n v="0.20423402648884531"/>
    <n v="0.32629796803304556"/>
  </r>
  <r>
    <x v="0"/>
    <x v="0"/>
    <x v="1"/>
    <s v="Residential"/>
    <s v="Charcoal"/>
    <s v="Final Energy Consumption"/>
    <s v="Emissions"/>
    <x v="2"/>
    <x v="21"/>
    <m/>
    <m/>
    <n v="0.28033648198104494"/>
    <n v="0.32023152739316019"/>
    <n v="0.32436131922746403"/>
    <n v="0.31164935899836832"/>
    <n v="0.25423489430713636"/>
    <n v="0.33976874931026096"/>
    <n v="0.480125872238861"/>
    <n v="0.70742029542971196"/>
    <n v="1.0650719019578541"/>
    <n v="1.6139024170320988"/>
  </r>
  <r>
    <x v="0"/>
    <x v="0"/>
    <x v="1"/>
    <s v="Residential"/>
    <s v="Charcoal"/>
    <s v="Final Energy Consumption"/>
    <s v="Emissions"/>
    <x v="2"/>
    <x v="22"/>
    <m/>
    <m/>
    <n v="0.60124364673426245"/>
    <n v="0.61992494206204918"/>
    <n v="0.56978838806579135"/>
    <n v="0.49429861338700964"/>
    <n v="0.37115444588867397"/>
    <n v="0.25378412734515376"/>
    <n v="0.14124795728910072"/>
    <n v="7.8930416288595331E-2"/>
    <n v="4.783308965241486E-2"/>
    <n v="2.9516905647852382E-2"/>
  </r>
  <r>
    <x v="0"/>
    <x v="0"/>
    <x v="1"/>
    <s v="Residential"/>
    <s v="Charcoal"/>
    <s v="Final Energy Consumption"/>
    <s v="Emissions"/>
    <x v="2"/>
    <x v="23"/>
    <m/>
    <m/>
    <n v="3.6288719254818226E-2"/>
    <n v="4.0826513568499138E-2"/>
    <n v="4.1324204534496582E-2"/>
    <n v="3.9751021882563624E-2"/>
    <n v="4.2007635670750762E-2"/>
    <n v="3.8067173191492658E-2"/>
    <n v="3.1532073794649527E-2"/>
    <n v="2.8430984318098006E-2"/>
    <n v="2.7432623889178619E-2"/>
    <n v="2.7259319141596683E-2"/>
  </r>
  <r>
    <x v="0"/>
    <x v="0"/>
    <x v="1"/>
    <s v="Residential"/>
    <s v="Charcoal"/>
    <s v="Final Energy Consumption"/>
    <s v="Emissions"/>
    <x v="2"/>
    <x v="24"/>
    <m/>
    <m/>
    <n v="7.0964991351117872E-3"/>
    <n v="0.21172205925626278"/>
    <n v="0.3397140963191112"/>
    <n v="0.52541131444448397"/>
    <n v="0.19433756367548422"/>
    <n v="5.9863144079856052E-2"/>
    <n v="5.2847986428050477E-2"/>
    <n v="4.5119861653528666E-2"/>
    <n v="3.8573356708038735E-2"/>
    <n v="3.3690407620609347E-2"/>
  </r>
  <r>
    <x v="0"/>
    <x v="0"/>
    <x v="1"/>
    <s v="Residential"/>
    <s v="Charcoal"/>
    <s v="Final Energy Consumption"/>
    <s v="Emissions"/>
    <x v="2"/>
    <x v="25"/>
    <m/>
    <m/>
    <n v="0.43506241872539675"/>
    <n v="1.0294953107996028"/>
    <n v="1.2191166484697902"/>
    <n v="1.1902158170146531"/>
    <n v="0.61612992806770861"/>
    <n v="0.40540372786051693"/>
    <n v="0.37812774134218519"/>
    <n v="0.39110285943750134"/>
    <n v="0.45100431075736608"/>
    <n v="0.56552631968440048"/>
  </r>
  <r>
    <x v="0"/>
    <x v="0"/>
    <x v="1"/>
    <s v="Residential"/>
    <s v="Charcoal"/>
    <s v="Final Energy Consumption"/>
    <s v="Emissions"/>
    <x v="2"/>
    <x v="26"/>
    <m/>
    <m/>
    <n v="0"/>
    <n v="0"/>
    <n v="0"/>
    <n v="0"/>
    <n v="2.9422734339794253E-3"/>
    <n v="2.5800806882943462E-3"/>
    <n v="7.4250269665595723E-4"/>
    <n v="3.6042954157095307E-4"/>
    <n v="4.9918714532831113E-4"/>
    <n v="6.8967157438088714E-4"/>
  </r>
  <r>
    <x v="0"/>
    <x v="0"/>
    <x v="1"/>
    <s v="Residential"/>
    <s v="Charcoal"/>
    <s v="Final Energy Consumption"/>
    <s v="Emissions"/>
    <x v="2"/>
    <x v="27"/>
    <m/>
    <m/>
    <n v="1.7093156081942475E-2"/>
    <n v="7.3062561961387343E-3"/>
    <n v="1.2655254490818769E-2"/>
    <n v="2.2544467988608877E-2"/>
    <n v="4.9257373582790774E-2"/>
    <n v="4.3745387135702793E-2"/>
    <n v="2.5441214457701311E-2"/>
    <n v="1.6314846411140733E-2"/>
    <n v="1.2176494283413117E-2"/>
    <n v="9.5750349745360747E-3"/>
  </r>
  <r>
    <x v="0"/>
    <x v="0"/>
    <x v="1"/>
    <s v="Residential"/>
    <s v="Charcoal"/>
    <s v="Final Energy Consumption"/>
    <s v="Emissions"/>
    <x v="2"/>
    <x v="28"/>
    <m/>
    <m/>
    <n v="0.1002710902765431"/>
    <n v="0.17780385273113461"/>
    <n v="0.16241614789140596"/>
    <n v="0.15148625502692495"/>
    <n v="0.11636112054606952"/>
    <n v="9.7554971523622053E-2"/>
    <n v="8.7532256360468338E-2"/>
    <n v="3.3503488762334097E-2"/>
    <n v="1.0717383378944699E-2"/>
    <n v="5.7954026080109539E-3"/>
  </r>
  <r>
    <x v="0"/>
    <x v="0"/>
    <x v="1"/>
    <s v="Residential"/>
    <s v="Charcoal"/>
    <s v="Final Energy Consumption"/>
    <s v="Emissions"/>
    <x v="2"/>
    <x v="29"/>
    <m/>
    <m/>
    <n v="0"/>
    <n v="2.1024765858821494E-4"/>
    <n v="7.0082552862738321E-5"/>
    <n v="0"/>
    <n v="3.7089720448081295E-4"/>
    <n v="6.7500011707283475E-4"/>
    <n v="9.1013670452641006E-4"/>
    <n v="1.2536077080546311E-3"/>
    <n v="1.7404424432006212E-3"/>
    <n v="2.4065945815509361E-3"/>
  </r>
  <r>
    <x v="0"/>
    <x v="0"/>
    <x v="1"/>
    <s v="Residential"/>
    <s v="Charcoal"/>
    <s v="Final Energy Consumption"/>
    <s v="Emissions"/>
    <x v="2"/>
    <x v="30"/>
    <m/>
    <m/>
    <n v="4.3759285520141439E-2"/>
    <n v="3.8665327236219654E-2"/>
    <n v="3.1964312373747167E-2"/>
    <n v="2.8256132746534032E-2"/>
    <n v="2.553043815338344E-2"/>
    <n v="2.0570448513057261E-2"/>
    <n v="1.4660611365081606E-2"/>
    <n v="1.3185416656534655E-2"/>
    <n v="1.3203539818902885E-2"/>
    <n v="1.3212104546111471E-2"/>
  </r>
  <r>
    <x v="0"/>
    <x v="0"/>
    <x v="1"/>
    <s v="Residential"/>
    <s v="Charcoal"/>
    <s v="Final Energy Consumption"/>
    <s v="Emissions"/>
    <x v="2"/>
    <x v="31"/>
    <m/>
    <m/>
    <n v="0"/>
    <n v="0"/>
    <n v="0"/>
    <n v="0"/>
    <n v="0"/>
    <n v="0"/>
    <n v="0"/>
    <n v="0"/>
    <n v="0"/>
    <n v="0"/>
  </r>
  <r>
    <x v="0"/>
    <x v="0"/>
    <x v="1"/>
    <s v="Residential"/>
    <s v="Charcoal"/>
    <s v="Final Energy Consumption"/>
    <s v="Emissions"/>
    <x v="2"/>
    <x v="32"/>
    <m/>
    <m/>
    <n v="4.1154765387848959E-3"/>
    <n v="6.8881701819998769E-3"/>
    <n v="8.8653976114298257E-3"/>
    <n v="1.0858255326813459E-2"/>
    <n v="1.131526710564526E-2"/>
    <n v="8.8472578942134332E-3"/>
    <n v="5.2794109010982637E-3"/>
    <n v="3.2717374168309411E-3"/>
    <n v="2.2812775917111267E-3"/>
    <n v="1.709777669701305E-3"/>
  </r>
  <r>
    <x v="0"/>
    <x v="0"/>
    <x v="1"/>
    <s v="Residential"/>
    <s v="Charcoal"/>
    <s v="Final Energy Consumption"/>
    <s v="Emissions"/>
    <x v="2"/>
    <x v="33"/>
    <m/>
    <m/>
    <n v="0.77597320723224061"/>
    <n v="0.10360132378955766"/>
    <n v="3.6368118313860526E-2"/>
    <n v="5.2686895091840519E-2"/>
    <n v="0.19173674121716938"/>
    <n v="0.23025558198070906"/>
    <n v="0.2220671243270928"/>
    <n v="0.22316612345977779"/>
    <n v="0.23365584837763528"/>
    <n v="0.25291123913963376"/>
  </r>
  <r>
    <x v="0"/>
    <x v="0"/>
    <x v="1"/>
    <s v="Residential"/>
    <s v="Charcoal"/>
    <s v="Final Energy Consumption"/>
    <s v="Emissions"/>
    <x v="2"/>
    <x v="34"/>
    <m/>
    <m/>
    <n v="2.3055013857448212E-2"/>
    <n v="5.7053604214975092E-3"/>
    <n v="9.0086823575455833E-4"/>
    <n v="1.2839878676082152E-3"/>
    <n v="1.4523485673863811E-2"/>
    <n v="1.4404468028978127E-2"/>
    <n v="8.1505422759568617E-3"/>
    <n v="4.7641749845072244E-3"/>
    <n v="3.0212619537940749E-3"/>
    <n v="1.915971664013677E-3"/>
  </r>
  <r>
    <x v="0"/>
    <x v="0"/>
    <x v="1"/>
    <s v="Residential"/>
    <s v="Charcoal"/>
    <s v="Final Energy Consumption"/>
    <s v="Emissions"/>
    <x v="2"/>
    <x v="35"/>
    <m/>
    <m/>
    <n v="8.4077213731900968E-2"/>
    <n v="0.4558958019571876"/>
    <n v="0.53635324490079084"/>
    <n v="0.48203160499349401"/>
    <n v="0.47754397346457778"/>
    <n v="0.37350570579749298"/>
    <n v="0.22901835058617115"/>
    <n v="0.14017856936610421"/>
    <n v="8.9512778382180011E-2"/>
    <n v="5.7384962718191927E-2"/>
  </r>
  <r>
    <x v="0"/>
    <x v="0"/>
    <x v="1"/>
    <s v="Residential"/>
    <s v="Natural gas"/>
    <s v="Final Energy Consumption"/>
    <s v="Emissions"/>
    <x v="2"/>
    <x v="1"/>
    <m/>
    <m/>
    <n v="0"/>
    <n v="0"/>
    <n v="0"/>
    <n v="0"/>
    <n v="0"/>
    <n v="0"/>
    <n v="0"/>
    <n v="0"/>
    <n v="0"/>
    <n v="0"/>
  </r>
  <r>
    <x v="0"/>
    <x v="0"/>
    <x v="1"/>
    <s v="Residential"/>
    <s v="Natural gas"/>
    <s v="Final Energy Consumption"/>
    <s v="Emissions"/>
    <x v="2"/>
    <x v="0"/>
    <m/>
    <m/>
    <n v="0"/>
    <n v="0"/>
    <n v="0"/>
    <n v="0"/>
    <n v="0"/>
    <n v="0"/>
    <n v="3.1606171460898533E-6"/>
    <n v="4.7292896023865755E-5"/>
    <n v="5.2734465821034639E-5"/>
    <n v="5.5373645009672206E-5"/>
  </r>
  <r>
    <x v="0"/>
    <x v="0"/>
    <x v="1"/>
    <s v="Residential"/>
    <s v="Natural gas"/>
    <s v="Final Energy Consumption"/>
    <s v="Emissions"/>
    <x v="2"/>
    <x v="2"/>
    <m/>
    <m/>
    <n v="0"/>
    <n v="0"/>
    <n v="0"/>
    <n v="0"/>
    <n v="4.4791055999999998E-5"/>
    <n v="5.5136419199999993E-4"/>
    <n v="7.3494431999999988E-4"/>
    <n v="7.6729204800000006E-4"/>
    <n v="8.3525428800000005E-4"/>
    <n v="9.0446414399999997E-4"/>
  </r>
  <r>
    <x v="0"/>
    <x v="0"/>
    <x v="1"/>
    <s v="Residential"/>
    <s v="Natural gas"/>
    <s v="Final Energy Consumption"/>
    <s v="Emissions"/>
    <x v="2"/>
    <x v="3"/>
    <m/>
    <m/>
    <n v="0"/>
    <n v="0"/>
    <n v="0"/>
    <n v="0"/>
    <n v="3.5910066438254604E-5"/>
    <n v="4.958349809312271E-4"/>
    <n v="8.313391545660962E-4"/>
    <n v="8.2974788322778782E-4"/>
    <n v="7.8800344242780697E-4"/>
    <n v="7.1015825873594588E-4"/>
  </r>
  <r>
    <x v="0"/>
    <x v="0"/>
    <x v="1"/>
    <s v="Residential"/>
    <s v="Natural gas"/>
    <s v="Final Energy Consumption"/>
    <s v="Emissions"/>
    <x v="2"/>
    <x v="4"/>
    <m/>
    <m/>
    <n v="0"/>
    <n v="0"/>
    <n v="0"/>
    <n v="0"/>
    <n v="0"/>
    <n v="0"/>
    <n v="0"/>
    <n v="0"/>
    <n v="0"/>
    <n v="0"/>
  </r>
  <r>
    <x v="0"/>
    <x v="0"/>
    <x v="1"/>
    <s v="Residential"/>
    <s v="Natural gas"/>
    <s v="Final Energy Consumption"/>
    <s v="Emissions"/>
    <x v="2"/>
    <x v="5"/>
    <m/>
    <m/>
    <n v="0"/>
    <n v="0"/>
    <n v="0"/>
    <n v="0"/>
    <n v="0"/>
    <n v="0"/>
    <n v="0"/>
    <n v="0"/>
    <n v="0"/>
    <n v="0"/>
  </r>
  <r>
    <x v="0"/>
    <x v="0"/>
    <x v="1"/>
    <s v="Residential"/>
    <s v="Natural gas"/>
    <s v="Final Energy Consumption"/>
    <s v="Emissions"/>
    <x v="2"/>
    <x v="6"/>
    <m/>
    <m/>
    <n v="0"/>
    <n v="0"/>
    <n v="0"/>
    <n v="0"/>
    <n v="0"/>
    <n v="0"/>
    <n v="0"/>
    <n v="0"/>
    <n v="0"/>
    <n v="0"/>
  </r>
  <r>
    <x v="0"/>
    <x v="0"/>
    <x v="1"/>
    <s v="Residential"/>
    <s v="Natural gas"/>
    <s v="Final Energy Consumption"/>
    <s v="Emissions"/>
    <x v="2"/>
    <x v="7"/>
    <m/>
    <m/>
    <n v="0"/>
    <n v="0"/>
    <n v="0"/>
    <n v="0"/>
    <n v="0"/>
    <n v="0"/>
    <n v="0"/>
    <n v="0"/>
    <n v="0"/>
    <n v="0"/>
  </r>
  <r>
    <x v="0"/>
    <x v="0"/>
    <x v="1"/>
    <s v="Residential"/>
    <s v="Natural gas"/>
    <s v="Final Energy Consumption"/>
    <s v="Emissions"/>
    <x v="2"/>
    <x v="8"/>
    <m/>
    <m/>
    <n v="0"/>
    <n v="0"/>
    <n v="0"/>
    <n v="0"/>
    <n v="0"/>
    <n v="0"/>
    <n v="0"/>
    <n v="0"/>
    <n v="0"/>
    <n v="0"/>
  </r>
  <r>
    <x v="0"/>
    <x v="0"/>
    <x v="1"/>
    <s v="Residential"/>
    <s v="Natural gas"/>
    <s v="Final Energy Consumption"/>
    <s v="Emissions"/>
    <x v="2"/>
    <x v="9"/>
    <m/>
    <m/>
    <n v="2.0565199729570037E-3"/>
    <n v="6.4314542778297007E-3"/>
    <n v="2.5834967601107584E-3"/>
    <n v="7.7327582402311624E-3"/>
    <n v="6.1123762793466362E-3"/>
    <n v="6.1850070488756806E-3"/>
    <n v="1.1226003523227007E-2"/>
    <n v="1.3098423004269052E-2"/>
    <n v="1.3067115138049222E-2"/>
    <n v="1.3547337920215716E-2"/>
  </r>
  <r>
    <x v="0"/>
    <x v="0"/>
    <x v="1"/>
    <s v="Residential"/>
    <s v="Natural gas"/>
    <s v="Final Energy Consumption"/>
    <s v="Emissions"/>
    <x v="2"/>
    <x v="10"/>
    <m/>
    <m/>
    <n v="0"/>
    <n v="0"/>
    <n v="0"/>
    <n v="0"/>
    <n v="0"/>
    <n v="0"/>
    <n v="0"/>
    <n v="0"/>
    <n v="0"/>
    <n v="0"/>
  </r>
  <r>
    <x v="0"/>
    <x v="0"/>
    <x v="1"/>
    <s v="Residential"/>
    <s v="Natural gas"/>
    <s v="Final Energy Consumption"/>
    <s v="Emissions"/>
    <x v="2"/>
    <x v="11"/>
    <m/>
    <m/>
    <n v="1.9428080989174763E-2"/>
    <n v="3.3075630734371371E-2"/>
    <n v="1.3069423689855706E-2"/>
    <n v="2.9684321519633315E-2"/>
    <n v="2.1815634765839063E-2"/>
    <n v="2.0233248126841553E-2"/>
    <n v="3.3231286916570353E-2"/>
    <n v="3.8647248813928621E-2"/>
    <n v="3.8967866996072624E-2"/>
    <n v="3.5289132373316032E-2"/>
  </r>
  <r>
    <x v="0"/>
    <x v="0"/>
    <x v="1"/>
    <s v="Residential"/>
    <s v="Natural gas"/>
    <s v="Final Energy Consumption"/>
    <s v="Emissions"/>
    <x v="2"/>
    <x v="12"/>
    <m/>
    <m/>
    <n v="0"/>
    <n v="0"/>
    <n v="0"/>
    <n v="0"/>
    <n v="1.3226907374178441E-6"/>
    <n v="3.7866302262620172E-5"/>
    <n v="2.5314176434988511E-4"/>
    <n v="3.755177258766019E-4"/>
    <n v="4.8365832641726646E-4"/>
    <n v="5.5491406386688291E-4"/>
  </r>
  <r>
    <x v="0"/>
    <x v="0"/>
    <x v="1"/>
    <s v="Residential"/>
    <s v="Natural gas"/>
    <s v="Final Energy Consumption"/>
    <s v="Emissions"/>
    <x v="2"/>
    <x v="13"/>
    <m/>
    <m/>
    <n v="0"/>
    <n v="0"/>
    <n v="0"/>
    <n v="0"/>
    <n v="0"/>
    <n v="0"/>
    <n v="0"/>
    <n v="0"/>
    <n v="0"/>
    <n v="0"/>
  </r>
  <r>
    <x v="0"/>
    <x v="0"/>
    <x v="1"/>
    <s v="Residential"/>
    <s v="Natural gas"/>
    <s v="Final Energy Consumption"/>
    <s v="Emissions"/>
    <x v="2"/>
    <x v="14"/>
    <m/>
    <m/>
    <n v="0"/>
    <n v="0"/>
    <n v="0"/>
    <n v="0"/>
    <n v="0"/>
    <n v="0"/>
    <n v="0"/>
    <n v="0"/>
    <n v="0"/>
    <n v="0"/>
  </r>
  <r>
    <x v="0"/>
    <x v="0"/>
    <x v="1"/>
    <s v="Residential"/>
    <s v="Natural gas"/>
    <s v="Final Energy Consumption"/>
    <s v="Emissions"/>
    <x v="2"/>
    <x v="15"/>
    <m/>
    <m/>
    <n v="0"/>
    <n v="0"/>
    <n v="0"/>
    <n v="0"/>
    <n v="0"/>
    <n v="0"/>
    <n v="0"/>
    <n v="0"/>
    <n v="0"/>
    <n v="0"/>
  </r>
  <r>
    <x v="0"/>
    <x v="0"/>
    <x v="1"/>
    <s v="Residential"/>
    <s v="Natural gas"/>
    <s v="Final Energy Consumption"/>
    <s v="Emissions"/>
    <x v="2"/>
    <x v="16"/>
    <m/>
    <m/>
    <n v="0"/>
    <n v="0"/>
    <n v="0"/>
    <n v="0"/>
    <n v="0"/>
    <n v="0"/>
    <n v="0"/>
    <n v="0"/>
    <n v="0"/>
    <n v="0"/>
  </r>
  <r>
    <x v="0"/>
    <x v="0"/>
    <x v="1"/>
    <s v="Residential"/>
    <s v="Natural gas"/>
    <s v="Final Energy Consumption"/>
    <s v="Emissions"/>
    <x v="2"/>
    <x v="17"/>
    <m/>
    <m/>
    <n v="0"/>
    <n v="0"/>
    <n v="0"/>
    <n v="0"/>
    <n v="0"/>
    <n v="0"/>
    <n v="0"/>
    <n v="0"/>
    <n v="0"/>
    <n v="0"/>
  </r>
  <r>
    <x v="0"/>
    <x v="0"/>
    <x v="1"/>
    <s v="Residential"/>
    <s v="Natural gas"/>
    <s v="Final Energy Consumption"/>
    <s v="Emissions"/>
    <x v="2"/>
    <x v="18"/>
    <m/>
    <m/>
    <n v="0"/>
    <n v="0"/>
    <n v="0"/>
    <n v="0"/>
    <n v="0"/>
    <n v="0"/>
    <n v="0"/>
    <n v="0"/>
    <n v="0"/>
    <n v="0"/>
  </r>
  <r>
    <x v="0"/>
    <x v="0"/>
    <x v="1"/>
    <s v="Residential"/>
    <s v="Natural gas"/>
    <s v="Final Energy Consumption"/>
    <s v="Emissions"/>
    <x v="2"/>
    <x v="19"/>
    <m/>
    <m/>
    <n v="0"/>
    <n v="0"/>
    <n v="0"/>
    <n v="0"/>
    <n v="0"/>
    <n v="8.884369222586956E-8"/>
    <n v="2.660753147437633E-5"/>
    <n v="5.4405842057924174E-5"/>
    <n v="7.3290098553955224E-5"/>
    <n v="7.9538189312617757E-5"/>
  </r>
  <r>
    <x v="0"/>
    <x v="0"/>
    <x v="1"/>
    <s v="Residential"/>
    <s v="Natural gas"/>
    <s v="Final Energy Consumption"/>
    <s v="Emissions"/>
    <x v="2"/>
    <x v="20"/>
    <m/>
    <m/>
    <n v="4.1142676384411129E-3"/>
    <n v="2.4017289991878601E-2"/>
    <n v="9.5504369014491695E-3"/>
    <n v="2.2300193712923931E-2"/>
    <n v="1.6094717838691354E-2"/>
    <n v="1.4296370392229758E-2"/>
    <n v="1.9411734747250102E-2"/>
    <n v="2.0761092631058919E-2"/>
    <n v="2.134803406900258E-2"/>
    <n v="2.0393159224608163E-2"/>
  </r>
  <r>
    <x v="0"/>
    <x v="0"/>
    <x v="1"/>
    <s v="Residential"/>
    <s v="Natural gas"/>
    <s v="Final Energy Consumption"/>
    <s v="Emissions"/>
    <x v="2"/>
    <x v="21"/>
    <m/>
    <m/>
    <n v="0"/>
    <n v="0"/>
    <n v="0"/>
    <n v="0"/>
    <n v="0"/>
    <n v="0"/>
    <n v="0"/>
    <n v="0"/>
    <n v="0"/>
    <n v="0"/>
  </r>
  <r>
    <x v="0"/>
    <x v="0"/>
    <x v="1"/>
    <s v="Residential"/>
    <s v="Natural gas"/>
    <s v="Final Energy Consumption"/>
    <s v="Emissions"/>
    <x v="2"/>
    <x v="22"/>
    <m/>
    <m/>
    <n v="0"/>
    <n v="0"/>
    <n v="0"/>
    <n v="0"/>
    <n v="0"/>
    <n v="0"/>
    <n v="0"/>
    <n v="0"/>
    <n v="0"/>
    <n v="0"/>
  </r>
  <r>
    <x v="0"/>
    <x v="0"/>
    <x v="1"/>
    <s v="Residential"/>
    <s v="Natural gas"/>
    <s v="Final Energy Consumption"/>
    <s v="Emissions"/>
    <x v="2"/>
    <x v="23"/>
    <m/>
    <m/>
    <n v="0"/>
    <n v="0"/>
    <n v="0"/>
    <n v="0"/>
    <n v="0"/>
    <n v="0"/>
    <n v="0"/>
    <n v="0"/>
    <n v="0"/>
    <n v="0"/>
  </r>
  <r>
    <x v="0"/>
    <x v="0"/>
    <x v="1"/>
    <s v="Residential"/>
    <s v="Natural gas"/>
    <s v="Final Energy Consumption"/>
    <s v="Emissions"/>
    <x v="2"/>
    <x v="24"/>
    <m/>
    <m/>
    <n v="0"/>
    <n v="0"/>
    <n v="0"/>
    <n v="0"/>
    <n v="0"/>
    <n v="0"/>
    <n v="0"/>
    <n v="0"/>
    <n v="0"/>
    <n v="0"/>
  </r>
  <r>
    <x v="0"/>
    <x v="0"/>
    <x v="1"/>
    <s v="Residential"/>
    <s v="Natural gas"/>
    <s v="Final Energy Consumption"/>
    <s v="Emissions"/>
    <x v="2"/>
    <x v="25"/>
    <m/>
    <m/>
    <n v="0"/>
    <n v="0"/>
    <n v="0"/>
    <n v="0"/>
    <n v="0"/>
    <n v="0"/>
    <n v="0"/>
    <n v="0"/>
    <n v="0"/>
    <n v="0"/>
  </r>
  <r>
    <x v="0"/>
    <x v="0"/>
    <x v="1"/>
    <s v="Residential"/>
    <s v="Natural gas"/>
    <s v="Final Energy Consumption"/>
    <s v="Emissions"/>
    <x v="2"/>
    <x v="26"/>
    <m/>
    <m/>
    <n v="0"/>
    <n v="0"/>
    <n v="0"/>
    <n v="0"/>
    <n v="0"/>
    <n v="0"/>
    <n v="0"/>
    <n v="0"/>
    <n v="0"/>
    <n v="0"/>
  </r>
  <r>
    <x v="0"/>
    <x v="0"/>
    <x v="1"/>
    <s v="Residential"/>
    <s v="Natural gas"/>
    <s v="Final Energy Consumption"/>
    <s v="Emissions"/>
    <x v="2"/>
    <x v="27"/>
    <m/>
    <m/>
    <n v="0"/>
    <n v="0"/>
    <n v="0"/>
    <n v="0"/>
    <n v="0"/>
    <n v="0"/>
    <n v="0"/>
    <n v="0"/>
    <n v="0"/>
    <n v="0"/>
  </r>
  <r>
    <x v="0"/>
    <x v="0"/>
    <x v="1"/>
    <s v="Residential"/>
    <s v="Natural gas"/>
    <s v="Final Energy Consumption"/>
    <s v="Emissions"/>
    <x v="2"/>
    <x v="28"/>
    <m/>
    <m/>
    <n v="0"/>
    <n v="0"/>
    <n v="0"/>
    <n v="0"/>
    <n v="4.9354131993203141E-7"/>
    <n v="1.6451377331067711E-7"/>
    <n v="6.094244515324162E-5"/>
    <n v="2.4855972016270108E-5"/>
    <n v="5.7657402164896866E-6"/>
    <n v="4.8864301046709969E-6"/>
  </r>
  <r>
    <x v="0"/>
    <x v="0"/>
    <x v="1"/>
    <s v="Residential"/>
    <s v="Natural gas"/>
    <s v="Final Energy Consumption"/>
    <s v="Emissions"/>
    <x v="2"/>
    <x v="29"/>
    <m/>
    <m/>
    <n v="0"/>
    <n v="0"/>
    <n v="0"/>
    <n v="0"/>
    <n v="0"/>
    <n v="0"/>
    <n v="0"/>
    <n v="0"/>
    <n v="0"/>
    <n v="0"/>
  </r>
  <r>
    <x v="0"/>
    <x v="0"/>
    <x v="1"/>
    <s v="Residential"/>
    <s v="Natural gas"/>
    <s v="Final Energy Consumption"/>
    <s v="Emissions"/>
    <x v="2"/>
    <x v="30"/>
    <m/>
    <m/>
    <n v="0"/>
    <n v="0"/>
    <n v="0"/>
    <n v="0"/>
    <n v="0"/>
    <n v="0"/>
    <n v="0"/>
    <n v="0"/>
    <n v="0"/>
    <n v="0"/>
  </r>
  <r>
    <x v="0"/>
    <x v="0"/>
    <x v="1"/>
    <s v="Residential"/>
    <s v="Natural gas"/>
    <s v="Final Energy Consumption"/>
    <s v="Emissions"/>
    <x v="2"/>
    <x v="31"/>
    <m/>
    <m/>
    <n v="0"/>
    <n v="0"/>
    <n v="0"/>
    <n v="0"/>
    <n v="0"/>
    <n v="0"/>
    <n v="0"/>
    <n v="0"/>
    <n v="0"/>
    <n v="0"/>
  </r>
  <r>
    <x v="0"/>
    <x v="0"/>
    <x v="1"/>
    <s v="Residential"/>
    <s v="Natural gas"/>
    <s v="Final Energy Consumption"/>
    <s v="Emissions"/>
    <x v="2"/>
    <x v="32"/>
    <m/>
    <m/>
    <n v="3.0193139942712546E-4"/>
    <n v="4.9802499592032528E-4"/>
    <n v="1.9584264858436766E-4"/>
    <n v="3.9905950364293644E-4"/>
    <n v="2.7676459158315197E-4"/>
    <n v="2.375917048967643E-4"/>
    <n v="3.4283400254437398E-4"/>
    <n v="3.7562294067853077E-4"/>
    <n v="4.2365740558544866E-4"/>
    <n v="4.4025343735902317E-4"/>
  </r>
  <r>
    <x v="0"/>
    <x v="0"/>
    <x v="1"/>
    <s v="Residential"/>
    <s v="Natural gas"/>
    <s v="Final Energy Consumption"/>
    <s v="Emissions"/>
    <x v="2"/>
    <x v="33"/>
    <m/>
    <m/>
    <n v="0"/>
    <n v="0"/>
    <n v="0"/>
    <n v="3.006702356865738E-5"/>
    <n v="3.1580226044183587E-5"/>
    <n v="5.5428086496857567E-5"/>
    <n v="1.4014929771848228E-4"/>
    <n v="1.5939229086242416E-4"/>
    <n v="2.93508460924471E-4"/>
    <n v="4.9879968534163378E-4"/>
  </r>
  <r>
    <x v="0"/>
    <x v="0"/>
    <x v="1"/>
    <s v="Residential"/>
    <s v="Natural gas"/>
    <s v="Final Energy Consumption"/>
    <s v="Emissions"/>
    <x v="2"/>
    <x v="34"/>
    <m/>
    <m/>
    <n v="0"/>
    <n v="0"/>
    <n v="0"/>
    <n v="0"/>
    <n v="0"/>
    <n v="0"/>
    <n v="0"/>
    <n v="0"/>
    <n v="0"/>
    <n v="0"/>
  </r>
  <r>
    <x v="0"/>
    <x v="0"/>
    <x v="1"/>
    <s v="Residential"/>
    <s v="Natural gas"/>
    <s v="Final Energy Consumption"/>
    <s v="Emissions"/>
    <x v="2"/>
    <x v="35"/>
    <m/>
    <m/>
    <n v="0"/>
    <n v="0"/>
    <n v="0"/>
    <n v="0"/>
    <n v="0"/>
    <n v="0"/>
    <n v="0"/>
    <n v="0"/>
    <n v="0"/>
    <n v="0"/>
  </r>
  <r>
    <x v="0"/>
    <x v="0"/>
    <x v="1"/>
    <s v="Residential"/>
    <s v="Diesel"/>
    <s v="Final Energy Consumption"/>
    <s v="Emissions"/>
    <x v="2"/>
    <x v="1"/>
    <s v="Buildings"/>
    <m/>
    <n v="0"/>
    <n v="0"/>
    <n v="0"/>
    <n v="0"/>
    <n v="0"/>
    <n v="0"/>
    <n v="0"/>
    <n v="0"/>
    <n v="0"/>
    <n v="0"/>
  </r>
  <r>
    <x v="0"/>
    <x v="0"/>
    <x v="1"/>
    <s v="Residential"/>
    <s v="Diesel"/>
    <s v="Final Energy Consumption"/>
    <s v="Emissions"/>
    <x v="2"/>
    <x v="0"/>
    <m/>
    <m/>
    <n v="0.76756695936813002"/>
    <n v="0.85792267921468512"/>
    <n v="1.042889025919137"/>
    <n v="1.1773723991048246"/>
    <n v="1.2474056662670665"/>
    <n v="1.2759087272193244"/>
    <n v="1.3727388916651377"/>
    <n v="1.4867702848825279"/>
    <n v="1.5424826938607594"/>
    <n v="1.0407916880436701"/>
  </r>
  <r>
    <x v="0"/>
    <x v="0"/>
    <x v="1"/>
    <s v="Residential"/>
    <s v="Diesel"/>
    <s v="Final Energy Consumption"/>
    <s v="Emissions"/>
    <x v="2"/>
    <x v="2"/>
    <m/>
    <m/>
    <n v="0"/>
    <n v="0"/>
    <n v="0"/>
    <n v="0"/>
    <n v="0"/>
    <n v="0"/>
    <n v="0"/>
    <n v="0"/>
    <n v="0"/>
    <n v="0"/>
  </r>
  <r>
    <x v="0"/>
    <x v="0"/>
    <x v="1"/>
    <s v="Residential"/>
    <s v="Diesel"/>
    <s v="Final Energy Consumption"/>
    <s v="Emissions"/>
    <x v="2"/>
    <x v="3"/>
    <m/>
    <m/>
    <n v="7.6900051708649969E-2"/>
    <n v="8.2007999233087492E-2"/>
    <n v="8.6796135139783639E-2"/>
    <n v="9.5488529964880303E-2"/>
    <n v="0.10853381985468626"/>
    <n v="0.11561291196447454"/>
    <n v="0.12526515425977011"/>
    <n v="0.12670654736720438"/>
    <n v="0.13733129702870311"/>
    <n v="0.13962979043842422"/>
  </r>
  <r>
    <x v="0"/>
    <x v="0"/>
    <x v="1"/>
    <s v="Residential"/>
    <s v="Diesel"/>
    <s v="Final Energy Consumption"/>
    <s v="Emissions"/>
    <x v="2"/>
    <x v="4"/>
    <m/>
    <m/>
    <n v="0.80518759761701242"/>
    <n v="0.83179472914012476"/>
    <n v="0.95641491720161564"/>
    <n v="1.1433766833776371"/>
    <n v="1.3473905823257484"/>
    <n v="1.4825632259992605"/>
    <n v="1.5831147396800032"/>
    <n v="1.683372247333492"/>
    <n v="1.7954267591420241"/>
    <n v="1.7520726608896799"/>
  </r>
  <r>
    <x v="0"/>
    <x v="0"/>
    <x v="1"/>
    <s v="Residential"/>
    <s v="Diesel"/>
    <s v="Final Energy Consumption"/>
    <s v="Emissions"/>
    <x v="2"/>
    <x v="5"/>
    <m/>
    <m/>
    <n v="0"/>
    <n v="0"/>
    <n v="0"/>
    <n v="0"/>
    <n v="0"/>
    <n v="0"/>
    <n v="0"/>
    <n v="0"/>
    <n v="0"/>
    <n v="0"/>
  </r>
  <r>
    <x v="0"/>
    <x v="0"/>
    <x v="1"/>
    <s v="Residential"/>
    <s v="Diesel"/>
    <s v="Final Energy Consumption"/>
    <s v="Emissions"/>
    <x v="2"/>
    <x v="6"/>
    <m/>
    <m/>
    <n v="0"/>
    <n v="0"/>
    <n v="0"/>
    <n v="0"/>
    <n v="0"/>
    <n v="0"/>
    <n v="0"/>
    <n v="0"/>
    <n v="0"/>
    <n v="0"/>
  </r>
  <r>
    <x v="0"/>
    <x v="0"/>
    <x v="1"/>
    <s v="Residential"/>
    <s v="Diesel"/>
    <s v="Final Energy Consumption"/>
    <s v="Emissions"/>
    <x v="2"/>
    <x v="7"/>
    <m/>
    <m/>
    <n v="0"/>
    <n v="0"/>
    <n v="0"/>
    <n v="0"/>
    <n v="0"/>
    <n v="0"/>
    <n v="0"/>
    <n v="0"/>
    <n v="0"/>
    <n v="0"/>
  </r>
  <r>
    <x v="0"/>
    <x v="0"/>
    <x v="1"/>
    <s v="Residential"/>
    <s v="Diesel"/>
    <s v="Final Energy Consumption"/>
    <s v="Emissions"/>
    <x v="2"/>
    <x v="8"/>
    <m/>
    <m/>
    <n v="0"/>
    <n v="0"/>
    <n v="0"/>
    <n v="0"/>
    <n v="0"/>
    <n v="0"/>
    <n v="0"/>
    <n v="0"/>
    <n v="0"/>
    <n v="0"/>
  </r>
  <r>
    <x v="0"/>
    <x v="0"/>
    <x v="1"/>
    <s v="Residential"/>
    <s v="Diesel"/>
    <s v="Final Energy Consumption"/>
    <s v="Emissions"/>
    <x v="2"/>
    <x v="9"/>
    <m/>
    <m/>
    <n v="0.49658650200233995"/>
    <n v="0.54267478307405992"/>
    <n v="0.57234456776834175"/>
    <n v="0.52468933028196263"/>
    <n v="0.46877692141000277"/>
    <n v="0.35783346624452178"/>
    <n v="0.36635119428574847"/>
    <n v="0.41718135116800997"/>
    <n v="0.48607546440350702"/>
    <n v="0.53808491639294054"/>
  </r>
  <r>
    <x v="0"/>
    <x v="0"/>
    <x v="1"/>
    <s v="Residential"/>
    <s v="Diesel"/>
    <s v="Final Energy Consumption"/>
    <s v="Emissions"/>
    <x v="2"/>
    <x v="10"/>
    <m/>
    <m/>
    <n v="0"/>
    <n v="0"/>
    <n v="0"/>
    <n v="0"/>
    <n v="0"/>
    <n v="0"/>
    <n v="0"/>
    <n v="0"/>
    <n v="0"/>
    <n v="0"/>
  </r>
  <r>
    <x v="0"/>
    <x v="0"/>
    <x v="1"/>
    <s v="Residential"/>
    <s v="Diesel"/>
    <s v="Final Energy Consumption"/>
    <s v="Emissions"/>
    <x v="2"/>
    <x v="11"/>
    <m/>
    <m/>
    <n v="0.64910343554909977"/>
    <n v="0.74400936354045"/>
    <n v="0.85666486961634458"/>
    <n v="0.93061367189065602"/>
    <n v="0.98899329470660879"/>
    <n v="1.0403627146863601"/>
    <n v="1.1799305257513482"/>
    <n v="1.3141568387957452"/>
    <n v="1.4071803999197336"/>
    <n v="1.4590494358374912"/>
  </r>
  <r>
    <x v="0"/>
    <x v="0"/>
    <x v="1"/>
    <s v="Residential"/>
    <s v="Diesel"/>
    <s v="Final Energy Consumption"/>
    <s v="Emissions"/>
    <x v="2"/>
    <x v="12"/>
    <m/>
    <m/>
    <n v="0.46132071895727983"/>
    <n v="0.5132139159416399"/>
    <n v="0.60861465363497824"/>
    <n v="0.6929846427426305"/>
    <n v="0.82375298783994688"/>
    <n v="0.87492146956317507"/>
    <n v="0.92697993443030569"/>
    <n v="0.98893100002875911"/>
    <n v="1.0547343247586696"/>
    <n v="1.0495365713635909"/>
  </r>
  <r>
    <x v="0"/>
    <x v="0"/>
    <x v="1"/>
    <s v="Residential"/>
    <s v="Diesel"/>
    <s v="Final Energy Consumption"/>
    <s v="Emissions"/>
    <x v="2"/>
    <x v="13"/>
    <m/>
    <m/>
    <n v="0"/>
    <n v="0"/>
    <n v="0"/>
    <n v="0"/>
    <n v="0"/>
    <n v="0"/>
    <n v="0"/>
    <n v="0"/>
    <n v="0"/>
    <n v="0"/>
  </r>
  <r>
    <x v="0"/>
    <x v="0"/>
    <x v="1"/>
    <s v="Residential"/>
    <s v="Diesel"/>
    <s v="Final Energy Consumption"/>
    <s v="Emissions"/>
    <x v="2"/>
    <x v="14"/>
    <m/>
    <m/>
    <n v="0"/>
    <n v="0"/>
    <n v="0"/>
    <n v="0"/>
    <n v="0"/>
    <n v="0"/>
    <n v="0"/>
    <n v="0"/>
    <n v="0"/>
    <n v="0"/>
  </r>
  <r>
    <x v="0"/>
    <x v="0"/>
    <x v="1"/>
    <s v="Residential"/>
    <s v="Diesel"/>
    <s v="Final Energy Consumption"/>
    <s v="Emissions"/>
    <x v="2"/>
    <x v="15"/>
    <m/>
    <m/>
    <n v="0"/>
    <n v="0"/>
    <n v="0"/>
    <n v="0"/>
    <n v="0"/>
    <n v="0"/>
    <n v="0"/>
    <n v="0"/>
    <n v="0"/>
    <n v="0"/>
  </r>
  <r>
    <x v="0"/>
    <x v="0"/>
    <x v="1"/>
    <s v="Residential"/>
    <s v="Diesel"/>
    <s v="Final Energy Consumption"/>
    <s v="Emissions"/>
    <x v="2"/>
    <x v="16"/>
    <m/>
    <m/>
    <n v="0.44411648000867993"/>
    <n v="0.48014739998070738"/>
    <n v="0.52457396096554765"/>
    <n v="0.57081673908024833"/>
    <n v="0.61696030509314581"/>
    <n v="0.64756017514537556"/>
    <n v="0.69342649033134229"/>
    <n v="0.77735297665884817"/>
    <n v="0.89610667331512517"/>
    <n v="0.95147732410680819"/>
  </r>
  <r>
    <x v="0"/>
    <x v="0"/>
    <x v="1"/>
    <s v="Residential"/>
    <s v="Diesel"/>
    <s v="Final Energy Consumption"/>
    <s v="Emissions"/>
    <x v="2"/>
    <x v="17"/>
    <m/>
    <m/>
    <n v="1.2305169506357998"/>
    <n v="1.2596612219459999"/>
    <n v="1.3258579140973532"/>
    <n v="1.4624978453748019"/>
    <n v="1.5735921783640268"/>
    <n v="1.6633668388695957"/>
    <n v="1.8296790075241571"/>
    <n v="2.068638947086368"/>
    <n v="2.3383592597438683"/>
    <n v="2.3720725194205152"/>
  </r>
  <r>
    <x v="0"/>
    <x v="0"/>
    <x v="1"/>
    <s v="Residential"/>
    <s v="Diesel"/>
    <s v="Final Energy Consumption"/>
    <s v="Emissions"/>
    <x v="2"/>
    <x v="18"/>
    <m/>
    <m/>
    <n v="0"/>
    <n v="0"/>
    <n v="0"/>
    <n v="0"/>
    <n v="0"/>
    <n v="0"/>
    <n v="0"/>
    <n v="0"/>
    <n v="0"/>
    <n v="0"/>
  </r>
  <r>
    <x v="0"/>
    <x v="0"/>
    <x v="1"/>
    <s v="Residential"/>
    <s v="Diesel"/>
    <s v="Final Energy Consumption"/>
    <s v="Emissions"/>
    <x v="2"/>
    <x v="19"/>
    <m/>
    <m/>
    <n v="0.7005697232958451"/>
    <n v="0.72624693729743994"/>
    <n v="0.84822755713750742"/>
    <n v="0.97442780166439003"/>
    <n v="1.0627808656187192"/>
    <n v="1.1595540682128307"/>
    <n v="1.240558445853136"/>
    <n v="1.3521786079015052"/>
    <n v="1.4866663197620902"/>
    <n v="1.5039436902907786"/>
  </r>
  <r>
    <x v="0"/>
    <x v="0"/>
    <x v="1"/>
    <s v="Residential"/>
    <s v="Diesel"/>
    <s v="Final Energy Consumption"/>
    <s v="Emissions"/>
    <x v="2"/>
    <x v="20"/>
    <m/>
    <m/>
    <n v="0.64266527595212986"/>
    <n v="0.73293335504822243"/>
    <n v="0.91356371392279156"/>
    <n v="1.0244927964827968"/>
    <n v="1.1068722959584896"/>
    <n v="1.1948287082452815"/>
    <n v="1.342064310753905"/>
    <n v="1.4427529828187005"/>
    <n v="1.4803752181267125"/>
    <n v="1.4439657174124201"/>
  </r>
  <r>
    <x v="0"/>
    <x v="0"/>
    <x v="1"/>
    <s v="Residential"/>
    <s v="Diesel"/>
    <s v="Final Energy Consumption"/>
    <s v="Emissions"/>
    <x v="2"/>
    <x v="21"/>
    <m/>
    <m/>
    <n v="0"/>
    <n v="0"/>
    <n v="0"/>
    <n v="0"/>
    <n v="0"/>
    <n v="0"/>
    <n v="0"/>
    <n v="0"/>
    <n v="0"/>
    <n v="0"/>
  </r>
  <r>
    <x v="0"/>
    <x v="0"/>
    <x v="1"/>
    <s v="Residential"/>
    <s v="Diesel"/>
    <s v="Final Energy Consumption"/>
    <s v="Emissions"/>
    <x v="2"/>
    <x v="22"/>
    <m/>
    <m/>
    <n v="0"/>
    <n v="0"/>
    <n v="0"/>
    <n v="0"/>
    <n v="0"/>
    <n v="0"/>
    <n v="0"/>
    <n v="0"/>
    <n v="0"/>
    <n v="0"/>
  </r>
  <r>
    <x v="0"/>
    <x v="0"/>
    <x v="1"/>
    <s v="Residential"/>
    <s v="Diesel"/>
    <s v="Final Energy Consumption"/>
    <s v="Emissions"/>
    <x v="2"/>
    <x v="23"/>
    <m/>
    <m/>
    <n v="0"/>
    <n v="0"/>
    <n v="0"/>
    <n v="0"/>
    <n v="0"/>
    <n v="0"/>
    <n v="0"/>
    <n v="0"/>
    <n v="0"/>
    <n v="0"/>
  </r>
  <r>
    <x v="0"/>
    <x v="0"/>
    <x v="1"/>
    <s v="Residential"/>
    <s v="Diesel"/>
    <s v="Final Energy Consumption"/>
    <s v="Emissions"/>
    <x v="2"/>
    <x v="24"/>
    <m/>
    <m/>
    <n v="0"/>
    <n v="0"/>
    <n v="0"/>
    <n v="0"/>
    <n v="0"/>
    <n v="0"/>
    <n v="0"/>
    <n v="0"/>
    <n v="0"/>
    <n v="0"/>
  </r>
  <r>
    <x v="0"/>
    <x v="0"/>
    <x v="1"/>
    <s v="Residential"/>
    <s v="Diesel"/>
    <s v="Final Energy Consumption"/>
    <s v="Emissions"/>
    <x v="2"/>
    <x v="25"/>
    <m/>
    <m/>
    <n v="0.79471328548436981"/>
    <n v="0.86713857945445472"/>
    <n v="1.0049590887178701"/>
    <n v="1.1118757123569092"/>
    <n v="1.2635276594432465"/>
    <n v="1.3682601794934666"/>
    <n v="1.4183564273234852"/>
    <n v="1.4680972153796676"/>
    <n v="1.6614680150365366"/>
    <n v="1.6503809699755227"/>
  </r>
  <r>
    <x v="0"/>
    <x v="0"/>
    <x v="1"/>
    <s v="Residential"/>
    <s v="Diesel"/>
    <s v="Final Energy Consumption"/>
    <s v="Emissions"/>
    <x v="2"/>
    <x v="26"/>
    <m/>
    <m/>
    <n v="0"/>
    <n v="0"/>
    <n v="0"/>
    <n v="0"/>
    <n v="0"/>
    <n v="0"/>
    <n v="0"/>
    <n v="0"/>
    <n v="0"/>
    <n v="0"/>
  </r>
  <r>
    <x v="0"/>
    <x v="0"/>
    <x v="1"/>
    <s v="Residential"/>
    <s v="Diesel"/>
    <s v="Final Energy Consumption"/>
    <s v="Emissions"/>
    <x v="2"/>
    <x v="27"/>
    <m/>
    <m/>
    <n v="0.44362314928574997"/>
    <n v="0.47260306189622248"/>
    <n v="0.5135463550919015"/>
    <n v="0.53057657581775197"/>
    <n v="0.58143789262451939"/>
    <n v="0.58337634179008302"/>
    <n v="0.60941350203841582"/>
    <n v="0.65196318482824822"/>
    <n v="0.69118847970130182"/>
    <n v="0.68431373148778707"/>
  </r>
  <r>
    <x v="0"/>
    <x v="0"/>
    <x v="1"/>
    <s v="Residential"/>
    <s v="Diesel"/>
    <s v="Final Energy Consumption"/>
    <s v="Emissions"/>
    <x v="2"/>
    <x v="28"/>
    <m/>
    <m/>
    <n v="0.23758925895544492"/>
    <n v="0.25805044787390996"/>
    <n v="0.2917563716013713"/>
    <n v="0.30841171454487953"/>
    <n v="0.33073998218853395"/>
    <n v="0.34895614157124782"/>
    <n v="0.38741796792765315"/>
    <n v="0.43259343474837403"/>
    <n v="0.48140554753550135"/>
    <n v="0.49492223368870142"/>
  </r>
  <r>
    <x v="0"/>
    <x v="0"/>
    <x v="1"/>
    <s v="Residential"/>
    <s v="Diesel"/>
    <s v="Final Energy Consumption"/>
    <s v="Emissions"/>
    <x v="2"/>
    <x v="29"/>
    <m/>
    <m/>
    <n v="0"/>
    <n v="0"/>
    <n v="0"/>
    <n v="0"/>
    <n v="0"/>
    <n v="0"/>
    <n v="0"/>
    <n v="0"/>
    <n v="0"/>
    <n v="0"/>
  </r>
  <r>
    <x v="0"/>
    <x v="0"/>
    <x v="1"/>
    <s v="Residential"/>
    <s v="Diesel"/>
    <s v="Final Energy Consumption"/>
    <s v="Emissions"/>
    <x v="2"/>
    <x v="30"/>
    <m/>
    <m/>
    <n v="0.66887663296038735"/>
    <n v="0.70818858064424239"/>
    <n v="0.8247160893949157"/>
    <n v="0.96394148718597061"/>
    <n v="1.0647933842304673"/>
    <n v="1.1404691167054588"/>
    <n v="1.24932899515016"/>
    <n v="1.460170884085394"/>
    <n v="1.4664727242160063"/>
    <n v="1.3740547013757229"/>
  </r>
  <r>
    <x v="0"/>
    <x v="0"/>
    <x v="1"/>
    <s v="Residential"/>
    <s v="Diesel"/>
    <s v="Final Energy Consumption"/>
    <s v="Emissions"/>
    <x v="2"/>
    <x v="31"/>
    <m/>
    <m/>
    <n v="0"/>
    <n v="0"/>
    <n v="0"/>
    <n v="0"/>
    <n v="0"/>
    <n v="0"/>
    <n v="0"/>
    <n v="0"/>
    <n v="0"/>
    <n v="0"/>
  </r>
  <r>
    <x v="0"/>
    <x v="0"/>
    <x v="1"/>
    <s v="Residential"/>
    <s v="Diesel"/>
    <s v="Final Energy Consumption"/>
    <s v="Emissions"/>
    <x v="2"/>
    <x v="32"/>
    <m/>
    <m/>
    <n v="0"/>
    <n v="0"/>
    <n v="0"/>
    <n v="0"/>
    <n v="0"/>
    <n v="0"/>
    <n v="0"/>
    <n v="0"/>
    <n v="0"/>
    <n v="0"/>
  </r>
  <r>
    <x v="0"/>
    <x v="0"/>
    <x v="1"/>
    <s v="Residential"/>
    <s v="Diesel"/>
    <s v="Final Energy Consumption"/>
    <s v="Emissions"/>
    <x v="2"/>
    <x v="33"/>
    <m/>
    <m/>
    <n v="1.9549791650371497"/>
    <n v="1.9828481914086298"/>
    <n v="2.1514236265993518"/>
    <n v="2.4085766961344124"/>
    <n v="2.6720365404022526"/>
    <n v="2.7448980981037638"/>
    <n v="2.8595099408570963"/>
    <n v="3.0259344954765321"/>
    <n v="3.1459575276600122"/>
    <n v="3.1557583469906816"/>
  </r>
  <r>
    <x v="0"/>
    <x v="0"/>
    <x v="1"/>
    <s v="Residential"/>
    <s v="Diesel"/>
    <s v="Final Energy Consumption"/>
    <s v="Emissions"/>
    <x v="2"/>
    <x v="34"/>
    <m/>
    <m/>
    <n v="0"/>
    <n v="0"/>
    <n v="0"/>
    <n v="0"/>
    <n v="0"/>
    <n v="0"/>
    <n v="0"/>
    <n v="0"/>
    <n v="0"/>
    <n v="0"/>
  </r>
  <r>
    <x v="0"/>
    <x v="0"/>
    <x v="1"/>
    <s v="Residential"/>
    <s v="Diesel"/>
    <s v="Final Energy Consumption"/>
    <s v="Emissions"/>
    <x v="2"/>
    <x v="35"/>
    <m/>
    <m/>
    <n v="0.20215084472671499"/>
    <n v="0.20690609747238001"/>
    <n v="0.22772789694213577"/>
    <n v="0.25320563496146037"/>
    <n v="0.27115403555587225"/>
    <n v="0.28696171620333644"/>
    <n v="0.3021091117444703"/>
    <n v="0.32653762328869723"/>
    <n v="0.3418187864650104"/>
    <n v="0.33660686335081297"/>
  </r>
  <r>
    <x v="0"/>
    <x v="0"/>
    <x v="1"/>
    <s v="Residential"/>
    <s v="Fuelwood"/>
    <s v="Final Energy Consumption"/>
    <s v="Emissions"/>
    <x v="3"/>
    <x v="1"/>
    <s v="Buildings"/>
    <m/>
    <n v="7062.3470672975609"/>
    <n v="9608.4991167890421"/>
    <n v="11300.276617986961"/>
    <n v="12617.06278540954"/>
    <n v="11661.657320107041"/>
    <n v="10383.870815627575"/>
    <n v="9232.6698337401449"/>
    <n v="8244.615755997871"/>
    <n v="7388.6130076300324"/>
    <n v="6624.6686604202023"/>
  </r>
  <r>
    <x v="0"/>
    <x v="0"/>
    <x v="1"/>
    <s v="Residential"/>
    <s v="Fuelwood"/>
    <s v="Final Energy Consumption"/>
    <s v="Emissions"/>
    <x v="3"/>
    <x v="0"/>
    <m/>
    <m/>
    <n v="1546385.9706285638"/>
    <n v="2017794.6285921782"/>
    <n v="2085128.503928869"/>
    <n v="2077381.4393754399"/>
    <n v="1843972.0695179391"/>
    <n v="1714321.7337506795"/>
    <n v="1641818.3723214869"/>
    <n v="1574242.3789188201"/>
    <n v="1510826.2607619809"/>
    <n v="1450366.0216778624"/>
  </r>
  <r>
    <x v="0"/>
    <x v="0"/>
    <x v="1"/>
    <s v="Residential"/>
    <s v="Fuelwood"/>
    <s v="Final Energy Consumption"/>
    <s v="Emissions"/>
    <x v="3"/>
    <x v="2"/>
    <m/>
    <m/>
    <n v="116561.55835984502"/>
    <n v="106043.24795984024"/>
    <n v="101726.47960882616"/>
    <n v="100538.76865135555"/>
    <n v="99835.864502116601"/>
    <n v="91948.318636444834"/>
    <n v="81401.520558251257"/>
    <n v="72093.648225100857"/>
    <n v="64005.896168827036"/>
    <n v="56877.946403180926"/>
  </r>
  <r>
    <x v="0"/>
    <x v="0"/>
    <x v="1"/>
    <s v="Residential"/>
    <s v="Fuelwood"/>
    <s v="Final Energy Consumption"/>
    <s v="Emissions"/>
    <x v="3"/>
    <x v="3"/>
    <m/>
    <m/>
    <n v="993409.76818153716"/>
    <n v="1191968.4084806333"/>
    <n v="1219380.7583679366"/>
    <n v="1259684.5694382931"/>
    <n v="1339889.4755580309"/>
    <n v="1291402.520384494"/>
    <n v="1193156.5842562977"/>
    <n v="1102286.3869722905"/>
    <n v="1018922.7352479957"/>
    <n v="941718.23705481121"/>
  </r>
  <r>
    <x v="0"/>
    <x v="0"/>
    <x v="1"/>
    <s v="Residential"/>
    <s v="Fuelwood"/>
    <s v="Final Energy Consumption"/>
    <s v="Emissions"/>
    <x v="3"/>
    <x v="4"/>
    <m/>
    <m/>
    <n v="882345.6126312447"/>
    <n v="1025808.6728401302"/>
    <n v="1113308.4811654733"/>
    <n v="1241509.3484101975"/>
    <n v="1511456.0712600905"/>
    <n v="1506485.8689629149"/>
    <n v="1391478.3515775867"/>
    <n v="1284732.6820252864"/>
    <n v="1186649.7901974875"/>
    <n v="1095751.9335420742"/>
  </r>
  <r>
    <x v="0"/>
    <x v="0"/>
    <x v="1"/>
    <s v="Residential"/>
    <s v="Fuelwood"/>
    <s v="Final Energy Consumption"/>
    <s v="Emissions"/>
    <x v="3"/>
    <x v="5"/>
    <m/>
    <m/>
    <n v="1589.4507061182417"/>
    <n v="1417.4549380188046"/>
    <n v="1398.5372969860102"/>
    <n v="1467.5654733102908"/>
    <n v="1893.4340370368971"/>
    <n v="1653.5394857756401"/>
    <n v="1153.0402498622007"/>
    <n v="824.17501638207023"/>
    <n v="606.73826541946516"/>
    <n v="444.97687189273017"/>
  </r>
  <r>
    <x v="0"/>
    <x v="0"/>
    <x v="1"/>
    <s v="Residential"/>
    <s v="Fuelwood"/>
    <s v="Final Energy Consumption"/>
    <s v="Emissions"/>
    <x v="3"/>
    <x v="6"/>
    <m/>
    <m/>
    <n v="675817.60811479262"/>
    <n v="651227.03142202809"/>
    <n v="596308.27133768017"/>
    <n v="537354.9677383299"/>
    <n v="462655.56108001503"/>
    <n v="550716.68404978176"/>
    <n v="697063.9396176649"/>
    <n v="890282.52685720683"/>
    <n v="1142822.3894999607"/>
    <n v="1466308.6197040915"/>
  </r>
  <r>
    <x v="0"/>
    <x v="0"/>
    <x v="1"/>
    <s v="Residential"/>
    <s v="Fuelwood"/>
    <s v="Final Energy Consumption"/>
    <s v="Emissions"/>
    <x v="3"/>
    <x v="7"/>
    <m/>
    <m/>
    <n v="2292.4368802594745"/>
    <n v="3409.8220378051883"/>
    <n v="4275.1355170497472"/>
    <n v="5056.6031942820664"/>
    <n v="4768.8927811154099"/>
    <n v="6051.9873951144054"/>
    <n v="7869.3546106219119"/>
    <n v="9716.0167221387437"/>
    <n v="11729.370273326289"/>
    <n v="13776.771523824047"/>
  </r>
  <r>
    <x v="0"/>
    <x v="0"/>
    <x v="1"/>
    <s v="Residential"/>
    <s v="Fuelwood"/>
    <s v="Final Energy Consumption"/>
    <s v="Emissions"/>
    <x v="3"/>
    <x v="8"/>
    <m/>
    <m/>
    <n v="1481.3654282647135"/>
    <n v="712.29723502951117"/>
    <n v="424.43628821639231"/>
    <n v="364.97059994810041"/>
    <n v="700.44262665682345"/>
    <n v="1061.4446196939302"/>
    <n v="1327.3558153863992"/>
    <n v="1562.6799946363394"/>
    <n v="1639.168169564216"/>
    <n v="1453.3270063291552"/>
  </r>
  <r>
    <x v="0"/>
    <x v="0"/>
    <x v="1"/>
    <s v="Residential"/>
    <s v="Fuelwood"/>
    <s v="Final Energy Consumption"/>
    <s v="Emissions"/>
    <x v="3"/>
    <x v="9"/>
    <m/>
    <m/>
    <n v="15899.849383028077"/>
    <n v="9226.8626609353196"/>
    <n v="6940.5807693227425"/>
    <n v="6770.3396005505128"/>
    <n v="11284.007408419058"/>
    <n v="9688.4825720588306"/>
    <n v="5432.2893288294072"/>
    <n v="2955.4502533417049"/>
    <n v="1648.731300578155"/>
    <n v="914.49787113631908"/>
  </r>
  <r>
    <x v="0"/>
    <x v="0"/>
    <x v="1"/>
    <s v="Residential"/>
    <s v="Fuelwood"/>
    <s v="Final Energy Consumption"/>
    <s v="Emissions"/>
    <x v="3"/>
    <x v="10"/>
    <m/>
    <m/>
    <n v="24323.449747434901"/>
    <n v="15510.486939084589"/>
    <n v="11451.273502264357"/>
    <n v="9809.7026492926798"/>
    <n v="12614.841263749979"/>
    <n v="11514.150592346876"/>
    <n v="8705.1563443772702"/>
    <n v="6823.0458404165838"/>
    <n v="5615.5447302247903"/>
    <n v="4802.5429816154456"/>
  </r>
  <r>
    <x v="0"/>
    <x v="0"/>
    <x v="1"/>
    <s v="Residential"/>
    <s v="Fuelwood"/>
    <s v="Final Energy Consumption"/>
    <s v="Emissions"/>
    <x v="3"/>
    <x v="11"/>
    <m/>
    <m/>
    <n v="922213.65631787805"/>
    <n v="991352.07401079219"/>
    <n v="1054317.452967749"/>
    <n v="1126594.653083107"/>
    <n v="1171507.1190022205"/>
    <n v="1166081.4175272784"/>
    <n v="1146468.5245896764"/>
    <n v="1124292.7851604298"/>
    <n v="1101266.2154313915"/>
    <n v="1078353.4007692798"/>
  </r>
  <r>
    <x v="0"/>
    <x v="0"/>
    <x v="1"/>
    <s v="Residential"/>
    <s v="Fuelwood"/>
    <s v="Final Energy Consumption"/>
    <s v="Emissions"/>
    <x v="3"/>
    <x v="12"/>
    <m/>
    <m/>
    <n v="464412.46607982361"/>
    <n v="599743.29267103504"/>
    <n v="609874.28006634081"/>
    <n v="570646.98217190406"/>
    <n v="406654.54848832818"/>
    <n v="331939.54869075725"/>
    <n v="300239.88769810862"/>
    <n v="271758.15485490969"/>
    <n v="246457.5617556466"/>
    <n v="223642.20917761567"/>
  </r>
  <r>
    <x v="0"/>
    <x v="0"/>
    <x v="1"/>
    <s v="Residential"/>
    <s v="Fuelwood"/>
    <s v="Final Energy Consumption"/>
    <s v="Emissions"/>
    <x v="3"/>
    <x v="13"/>
    <m/>
    <m/>
    <n v="298477.25114785216"/>
    <n v="339175.23732220405"/>
    <n v="360447.47477052314"/>
    <n v="372067.94087111764"/>
    <n v="349885.76994379051"/>
    <n v="332253.50034781964"/>
    <n v="319476.79172937264"/>
    <n v="307097.7437433406"/>
    <n v="295183.5686763688"/>
    <n v="283676.56629923516"/>
  </r>
  <r>
    <x v="0"/>
    <x v="0"/>
    <x v="1"/>
    <s v="Residential"/>
    <s v="Fuelwood"/>
    <s v="Final Energy Consumption"/>
    <s v="Emissions"/>
    <x v="3"/>
    <x v="14"/>
    <m/>
    <m/>
    <n v="303334.77670240018"/>
    <n v="401909.93251861993"/>
    <n v="443687.903285273"/>
    <n v="456890.15283709287"/>
    <n v="372565.00558359019"/>
    <n v="365948.87680925091"/>
    <n v="396409.19864065235"/>
    <n v="428518.48409673636"/>
    <n v="462922.93013781693"/>
    <n v="499887.44184881658"/>
  </r>
  <r>
    <x v="0"/>
    <x v="0"/>
    <x v="1"/>
    <s v="Residential"/>
    <s v="Fuelwood"/>
    <s v="Final Energy Consumption"/>
    <s v="Emissions"/>
    <x v="3"/>
    <x v="15"/>
    <m/>
    <m/>
    <n v="915414.32145618228"/>
    <n v="875738.30350557785"/>
    <n v="838897.02189160825"/>
    <n v="823085.02490710909"/>
    <n v="865422.62204717624"/>
    <n v="834265.9635949512"/>
    <n v="770599.07131533045"/>
    <n v="710915.4641224778"/>
    <n v="655904.65039972332"/>
    <n v="604984.24872646492"/>
  </r>
  <r>
    <x v="0"/>
    <x v="0"/>
    <x v="1"/>
    <s v="Residential"/>
    <s v="Fuelwood"/>
    <s v="Final Energy Consumption"/>
    <s v="Emissions"/>
    <x v="3"/>
    <x v="16"/>
    <m/>
    <m/>
    <n v="2023641.0066059451"/>
    <n v="2224803.2914662804"/>
    <n v="2331634.6026168494"/>
    <n v="2392581.2038489627"/>
    <n v="2301714.2891751877"/>
    <n v="2060178.5543891205"/>
    <n v="1780635.3329181317"/>
    <n v="1539657.9427026743"/>
    <n v="1334109.3283435919"/>
    <n v="1155368.4779974201"/>
  </r>
  <r>
    <x v="0"/>
    <x v="0"/>
    <x v="1"/>
    <s v="Residential"/>
    <s v="Fuelwood"/>
    <s v="Final Energy Consumption"/>
    <s v="Emissions"/>
    <x v="3"/>
    <x v="17"/>
    <m/>
    <m/>
    <n v="1174107.5799510852"/>
    <n v="1295036.1969253251"/>
    <n v="1370991.511569412"/>
    <n v="1413879.4876880855"/>
    <n v="1350643.1503240059"/>
    <n v="1302293.0060226116"/>
    <n v="1274049.7421513023"/>
    <n v="1256131.9480798466"/>
    <n v="1248126.2946699676"/>
    <n v="1250001.2485571364"/>
  </r>
  <r>
    <x v="0"/>
    <x v="0"/>
    <x v="1"/>
    <s v="Residential"/>
    <s v="Fuelwood"/>
    <s v="Final Energy Consumption"/>
    <s v="Emissions"/>
    <x v="3"/>
    <x v="18"/>
    <m/>
    <m/>
    <n v="1588.2734069848971"/>
    <n v="1704.7382827631213"/>
    <n v="1732.641011458649"/>
    <n v="1715.817834598276"/>
    <n v="1545.2909616713462"/>
    <n v="1616.7559295053738"/>
    <n v="1815.1543736221688"/>
    <n v="2116.4913082283188"/>
    <n v="2545.0259469160651"/>
    <n v="3128.601175214636"/>
  </r>
  <r>
    <x v="0"/>
    <x v="0"/>
    <x v="1"/>
    <s v="Residential"/>
    <s v="Fuelwood"/>
    <s v="Final Energy Consumption"/>
    <s v="Emissions"/>
    <x v="3"/>
    <x v="19"/>
    <m/>
    <m/>
    <n v="1507547.4462636164"/>
    <n v="1521110.3255418115"/>
    <n v="1533981.5424883845"/>
    <n v="1551897.0156429657"/>
    <n v="1569468.0290390369"/>
    <n v="1492707.5502712224"/>
    <n v="1381664.4015384051"/>
    <n v="1277777.396057223"/>
    <n v="1181871.027790824"/>
    <n v="1092802.8853745551"/>
  </r>
  <r>
    <x v="0"/>
    <x v="0"/>
    <x v="1"/>
    <s v="Residential"/>
    <s v="Fuelwood"/>
    <s v="Final Energy Consumption"/>
    <s v="Emissions"/>
    <x v="3"/>
    <x v="20"/>
    <m/>
    <m/>
    <n v="1909740.1966112233"/>
    <n v="2070285.4616495445"/>
    <n v="2140143.2035736293"/>
    <n v="2146732.6877266993"/>
    <n v="1941711.8841875659"/>
    <n v="1774373.2388753488"/>
    <n v="1640404.5867768982"/>
    <n v="1514922.4410158063"/>
    <n v="1398863.9895328369"/>
    <n v="1291040.4746998546"/>
  </r>
  <r>
    <x v="0"/>
    <x v="0"/>
    <x v="1"/>
    <s v="Residential"/>
    <s v="Fuelwood"/>
    <s v="Final Energy Consumption"/>
    <s v="Emissions"/>
    <x v="3"/>
    <x v="21"/>
    <m/>
    <m/>
    <n v="73683.559912111057"/>
    <n v="66595.670203682108"/>
    <n v="61625.402058789419"/>
    <n v="57811.110050089337"/>
    <n v="56377.431795236895"/>
    <n v="57175.612280370959"/>
    <n v="58450.06045931916"/>
    <n v="59584.600307373352"/>
    <n v="60657.275695616867"/>
    <n v="61714.655374360431"/>
  </r>
  <r>
    <x v="0"/>
    <x v="0"/>
    <x v="1"/>
    <s v="Residential"/>
    <s v="Fuelwood"/>
    <s v="Final Energy Consumption"/>
    <s v="Emissions"/>
    <x v="3"/>
    <x v="22"/>
    <m/>
    <m/>
    <n v="161732.53618363108"/>
    <n v="154893.60539986193"/>
    <n v="146226.90901779721"/>
    <n v="137075.39932715439"/>
    <n v="124815.47874696553"/>
    <n v="116970.4396823003"/>
    <n v="110782.43674620154"/>
    <n v="104735.90616614389"/>
    <n v="98972.962643877472"/>
    <n v="93501.134115498426"/>
  </r>
  <r>
    <x v="0"/>
    <x v="0"/>
    <x v="1"/>
    <s v="Residential"/>
    <s v="Fuelwood"/>
    <s v="Final Energy Consumption"/>
    <s v="Emissions"/>
    <x v="3"/>
    <x v="23"/>
    <m/>
    <m/>
    <n v="45950.203703553001"/>
    <n v="50156.053032802447"/>
    <n v="52906.102364433289"/>
    <n v="55005.878062816191"/>
    <n v="55349.586061952177"/>
    <n v="50120.915128436463"/>
    <n v="43085.691746633289"/>
    <n v="37009.462339849037"/>
    <n v="31888.902465597457"/>
    <n v="27502.632449660701"/>
  </r>
  <r>
    <x v="0"/>
    <x v="0"/>
    <x v="1"/>
    <s v="Residential"/>
    <s v="Fuelwood"/>
    <s v="Final Energy Consumption"/>
    <s v="Emissions"/>
    <x v="3"/>
    <x v="24"/>
    <m/>
    <m/>
    <n v="181249.34026305011"/>
    <n v="145633.16111918187"/>
    <n v="124950.82185826196"/>
    <n v="112061.75007927806"/>
    <n v="113181.88298959682"/>
    <n v="106448.17898402522"/>
    <n v="95552.522483566034"/>
    <n v="86174.023157306365"/>
    <n v="78079.81047121236"/>
    <n v="70947.723114002772"/>
  </r>
  <r>
    <x v="0"/>
    <x v="0"/>
    <x v="1"/>
    <s v="Residential"/>
    <s v="Fuelwood"/>
    <s v="Final Energy Consumption"/>
    <s v="Emissions"/>
    <x v="3"/>
    <x v="25"/>
    <m/>
    <m/>
    <n v="1448869.1276363747"/>
    <n v="1693285.8172475514"/>
    <n v="1801977.6034700447"/>
    <n v="1862675.766695716"/>
    <n v="1755422.9346582359"/>
    <n v="1687435.3574203849"/>
    <n v="1649881.4929623948"/>
    <n v="1613180.4119511326"/>
    <n v="1577839.7213986141"/>
    <n v="1543941.0920381013"/>
  </r>
  <r>
    <x v="0"/>
    <x v="0"/>
    <x v="1"/>
    <s v="Residential"/>
    <s v="Fuelwood"/>
    <s v="Final Energy Consumption"/>
    <s v="Emissions"/>
    <x v="3"/>
    <x v="26"/>
    <m/>
    <m/>
    <n v="19930.666695214128"/>
    <n v="16772.656847484028"/>
    <n v="15155.203885983026"/>
    <n v="14482.868843478445"/>
    <n v="16220.86539075924"/>
    <n v="13272.547975715828"/>
    <n v="8431.502793233456"/>
    <n v="5669.8279005169215"/>
    <n v="4228.3511508794445"/>
    <n v="3330.2166322504459"/>
  </r>
  <r>
    <x v="0"/>
    <x v="0"/>
    <x v="1"/>
    <s v="Residential"/>
    <s v="Fuelwood"/>
    <s v="Final Energy Consumption"/>
    <s v="Emissions"/>
    <x v="3"/>
    <x v="27"/>
    <m/>
    <m/>
    <n v="348127.97880039259"/>
    <n v="567200.09601578931"/>
    <n v="737070.23672489729"/>
    <n v="872000.16697841394"/>
    <n v="709013.7067917469"/>
    <n v="527174.41364668787"/>
    <n v="370146.69608076045"/>
    <n v="260756.68988095864"/>
    <n v="187355.7087835999"/>
    <n v="134733.12602461729"/>
  </r>
  <r>
    <x v="0"/>
    <x v="0"/>
    <x v="1"/>
    <s v="Residential"/>
    <s v="Fuelwood"/>
    <s v="Final Energy Consumption"/>
    <s v="Emissions"/>
    <x v="3"/>
    <x v="28"/>
    <m/>
    <m/>
    <n v="2336857.1573044467"/>
    <n v="2298783.2063207189"/>
    <n v="2240797.3088123221"/>
    <n v="2189122.7162917242"/>
    <n v="2149131.0477133947"/>
    <n v="2168200.0662497678"/>
    <n v="2204866.4225622467"/>
    <n v="2245626.2245904799"/>
    <n v="2291471.746544681"/>
    <n v="2341913.7812952031"/>
  </r>
  <r>
    <x v="0"/>
    <x v="0"/>
    <x v="1"/>
    <s v="Residential"/>
    <s v="Fuelwood"/>
    <s v="Final Energy Consumption"/>
    <s v="Emissions"/>
    <x v="3"/>
    <x v="29"/>
    <m/>
    <m/>
    <n v="21092.511750299851"/>
    <n v="18572.41643515879"/>
    <n v="16496.115443668554"/>
    <n v="14825.641319870199"/>
    <n v="13725.207744333969"/>
    <n v="11753.834082727037"/>
    <n v="9449.3575589483116"/>
    <n v="7557.7597004022391"/>
    <n v="6063.9359956266999"/>
    <n v="4851.6538537269817"/>
  </r>
  <r>
    <x v="0"/>
    <x v="0"/>
    <x v="1"/>
    <s v="Residential"/>
    <s v="Fuelwood"/>
    <s v="Final Energy Consumption"/>
    <s v="Emissions"/>
    <x v="3"/>
    <x v="30"/>
    <m/>
    <m/>
    <n v="1573926.470034718"/>
    <n v="1822461.7477961951"/>
    <n v="1811673.8810573919"/>
    <n v="1694676.2164070166"/>
    <n v="1317487.5559565676"/>
    <n v="1201034.7772246129"/>
    <n v="1199307.3309261962"/>
    <n v="1198847.4007363457"/>
    <n v="1200059.8182025962"/>
    <n v="1202757.1311851251"/>
  </r>
  <r>
    <x v="0"/>
    <x v="0"/>
    <x v="1"/>
    <s v="Residential"/>
    <s v="Fuelwood"/>
    <s v="Final Energy Consumption"/>
    <s v="Emissions"/>
    <x v="3"/>
    <x v="31"/>
    <m/>
    <m/>
    <n v="0"/>
    <n v="0"/>
    <n v="0"/>
    <n v="0"/>
    <n v="0"/>
    <n v="0"/>
    <n v="0"/>
    <n v="0"/>
    <n v="0"/>
    <n v="0"/>
  </r>
  <r>
    <x v="0"/>
    <x v="0"/>
    <x v="1"/>
    <s v="Residential"/>
    <s v="Fuelwood"/>
    <s v="Final Energy Consumption"/>
    <s v="Emissions"/>
    <x v="3"/>
    <x v="32"/>
    <m/>
    <m/>
    <n v="145576.60533797389"/>
    <n v="159631.93077622802"/>
    <n v="179138.17599171796"/>
    <n v="203067.82599036949"/>
    <n v="235857.97923923528"/>
    <n v="245390.22165446111"/>
    <n v="246007.68314270713"/>
    <n v="246220.59407506208"/>
    <n v="246088.84801066929"/>
    <n v="245657.63870229217"/>
  </r>
  <r>
    <x v="0"/>
    <x v="0"/>
    <x v="1"/>
    <s v="Residential"/>
    <s v="Fuelwood"/>
    <s v="Final Energy Consumption"/>
    <s v="Emissions"/>
    <x v="3"/>
    <x v="33"/>
    <m/>
    <m/>
    <n v="3619593.0022081956"/>
    <n v="3836001.7999088163"/>
    <n v="3796670.7722495301"/>
    <n v="3662535.4149131537"/>
    <n v="3273317.2019428359"/>
    <n v="3051701.7349206619"/>
    <n v="2910214.8093001228"/>
    <n v="2772327.9994523027"/>
    <n v="2640055.8062369758"/>
    <n v="2513259.2276045689"/>
  </r>
  <r>
    <x v="0"/>
    <x v="0"/>
    <x v="1"/>
    <s v="Residential"/>
    <s v="Fuelwood"/>
    <s v="Final Energy Consumption"/>
    <s v="Emissions"/>
    <x v="3"/>
    <x v="34"/>
    <m/>
    <m/>
    <n v="310509.94827164733"/>
    <n v="436271.6030940428"/>
    <n v="485819.73163751705"/>
    <n v="496971.47051078861"/>
    <n v="380919.80115962942"/>
    <n v="361870.78129971534"/>
    <n v="389498.6517549195"/>
    <n v="418893.02822661528"/>
    <n v="450576.8761947141"/>
    <n v="484792.52549756761"/>
  </r>
  <r>
    <x v="0"/>
    <x v="0"/>
    <x v="1"/>
    <s v="Residential"/>
    <s v="Fuelwood"/>
    <s v="Final Energy Consumption"/>
    <s v="Emissions"/>
    <x v="3"/>
    <x v="35"/>
    <m/>
    <m/>
    <n v="2006922.1257841098"/>
    <n v="2235158.9916010671"/>
    <n v="2249656.3468012512"/>
    <n v="2196013.1004709061"/>
    <n v="1954195.59824598"/>
    <n v="1823521.7878954562"/>
    <n v="1748981.4319389253"/>
    <n v="1676606.6979599728"/>
    <n v="1606821.3617172986"/>
    <n v="1539456.9609624094"/>
  </r>
  <r>
    <x v="0"/>
    <x v="0"/>
    <x v="1"/>
    <s v="Residential"/>
    <s v="LPG"/>
    <s v="Final Energy Consumption"/>
    <s v="Emissions"/>
    <x v="3"/>
    <x v="1"/>
    <s v="Buildings"/>
    <m/>
    <n v="18434.533204273997"/>
    <n v="15036.521355019999"/>
    <n v="14584.250226688999"/>
    <n v="16146.601969641"/>
    <n v="17395.983856514998"/>
    <n v="18335.252352285002"/>
    <n v="19433.293939136001"/>
    <n v="19256.051035264998"/>
    <n v="19948.369908609995"/>
    <n v="21615.266774079002"/>
  </r>
  <r>
    <x v="0"/>
    <x v="0"/>
    <x v="1"/>
    <s v="Residential"/>
    <s v="LPG"/>
    <s v="Final Energy Consumption"/>
    <s v="Emissions"/>
    <x v="3"/>
    <x v="0"/>
    <m/>
    <m/>
    <n v="2315460.4756411808"/>
    <n v="2337895.5104745128"/>
    <n v="2440799.1825928143"/>
    <n v="2569337.571497092"/>
    <n v="2793928.4386678175"/>
    <n v="3148471.6748155779"/>
    <n v="3477798.464399314"/>
    <n v="3733597.9088391284"/>
    <n v="3799234.9200485358"/>
    <n v="2798952.6838837736"/>
  </r>
  <r>
    <x v="0"/>
    <x v="0"/>
    <x v="1"/>
    <s v="Residential"/>
    <s v="LPG"/>
    <s v="Final Energy Consumption"/>
    <s v="Emissions"/>
    <x v="3"/>
    <x v="2"/>
    <m/>
    <m/>
    <n v="28576.120465838005"/>
    <n v="29749.334938510001"/>
    <n v="31946.749135157999"/>
    <n v="32851.612931071002"/>
    <n v="34821.893296344002"/>
    <n v="38135.684294806997"/>
    <n v="40863.541046064005"/>
    <n v="39114.517073763993"/>
    <n v="41295.323394214996"/>
    <n v="44723.926338256002"/>
  </r>
  <r>
    <x v="0"/>
    <x v="0"/>
    <x v="1"/>
    <s v="Residential"/>
    <s v="LPG"/>
    <s v="Final Energy Consumption"/>
    <s v="Emissions"/>
    <x v="3"/>
    <x v="3"/>
    <m/>
    <m/>
    <n v="476372.02063547808"/>
    <n v="490865.58931572788"/>
    <n v="514231.59244556003"/>
    <n v="524749.44792970712"/>
    <n v="537059.54824361391"/>
    <n v="580606.24460738886"/>
    <n v="618062.20988089591"/>
    <n v="612288.63613462599"/>
    <n v="671053.12721441512"/>
    <n v="758134.01729946106"/>
  </r>
  <r>
    <x v="0"/>
    <x v="0"/>
    <x v="1"/>
    <s v="Residential"/>
    <s v="LPG"/>
    <s v="Final Energy Consumption"/>
    <s v="Emissions"/>
    <x v="3"/>
    <x v="4"/>
    <m/>
    <m/>
    <n v="727245.3715851173"/>
    <n v="743986.48467454314"/>
    <n v="780186.95133775007"/>
    <n v="824877.0786663664"/>
    <n v="921568.59750003414"/>
    <n v="1051332.7463727223"/>
    <n v="1238789.6735686448"/>
    <n v="1359280.8398168888"/>
    <n v="1560518.2065002853"/>
    <n v="1869676.5362969311"/>
  </r>
  <r>
    <x v="0"/>
    <x v="0"/>
    <x v="1"/>
    <s v="Residential"/>
    <s v="LPG"/>
    <s v="Final Energy Consumption"/>
    <s v="Emissions"/>
    <x v="3"/>
    <x v="5"/>
    <m/>
    <m/>
    <n v="88163.766983500987"/>
    <n v="90470.990573194009"/>
    <n v="94819.494881374994"/>
    <n v="96735.569711054995"/>
    <n v="100153.442217301"/>
    <n v="103353.16903588602"/>
    <n v="105716.961100784"/>
    <n v="100412.326180298"/>
    <n v="97507.600408019993"/>
    <n v="101865.23493539798"/>
  </r>
  <r>
    <x v="0"/>
    <x v="0"/>
    <x v="1"/>
    <s v="Residential"/>
    <s v="LPG"/>
    <s v="Final Energy Consumption"/>
    <s v="Emissions"/>
    <x v="3"/>
    <x v="6"/>
    <m/>
    <m/>
    <n v="283649.60405346396"/>
    <n v="302886.70670589089"/>
    <n v="320130.39312228694"/>
    <n v="328552.39594716002"/>
    <n v="342545.44765611505"/>
    <n v="370049.98996322503"/>
    <n v="400906.30228870123"/>
    <n v="407765.624353714"/>
    <n v="424305.73054532305"/>
    <n v="478723.84097151889"/>
  </r>
  <r>
    <x v="0"/>
    <x v="0"/>
    <x v="1"/>
    <s v="Residential"/>
    <s v="LPG"/>
    <s v="Final Energy Consumption"/>
    <s v="Emissions"/>
    <x v="3"/>
    <x v="7"/>
    <m/>
    <m/>
    <n v="14491.975939308999"/>
    <n v="10166.016766982999"/>
    <n v="9557.1934117000001"/>
    <n v="10700.609421227"/>
    <n v="11985.427924624"/>
    <n v="14165.419180461999"/>
    <n v="15665.392308720002"/>
    <n v="16703.156502493999"/>
    <n v="17495.810577464996"/>
    <n v="19443.725270651001"/>
  </r>
  <r>
    <x v="0"/>
    <x v="0"/>
    <x v="1"/>
    <s v="Residential"/>
    <s v="LPG"/>
    <s v="Final Energy Consumption"/>
    <s v="Emissions"/>
    <x v="3"/>
    <x v="8"/>
    <m/>
    <m/>
    <n v="11813.568933793"/>
    <n v="12228.414388838999"/>
    <n v="12909.389656515001"/>
    <n v="13180.686530131996"/>
    <n v="13480.099394068997"/>
    <n v="14558.392488782996"/>
    <n v="15781.497888959"/>
    <n v="16201.547793276999"/>
    <n v="15777.370222294998"/>
    <n v="16528.545733886996"/>
  </r>
  <r>
    <x v="0"/>
    <x v="0"/>
    <x v="1"/>
    <s v="Residential"/>
    <s v="LPG"/>
    <s v="Final Energy Consumption"/>
    <s v="Emissions"/>
    <x v="3"/>
    <x v="9"/>
    <m/>
    <m/>
    <n v="1669035.4080720872"/>
    <n v="1682065.374947727"/>
    <n v="1747310.878469585"/>
    <n v="1802594.7295902697"/>
    <n v="1882221.7565798899"/>
    <n v="1966286.5112810154"/>
    <n v="2030267.5729148011"/>
    <n v="1988659.9975195799"/>
    <n v="1969640.0684594042"/>
    <n v="2050131.736927934"/>
  </r>
  <r>
    <x v="0"/>
    <x v="0"/>
    <x v="1"/>
    <s v="Residential"/>
    <s v="LPG"/>
    <s v="Final Energy Consumption"/>
    <s v="Emissions"/>
    <x v="3"/>
    <x v="10"/>
    <m/>
    <m/>
    <n v="116770.11961658997"/>
    <n v="117988.31967377396"/>
    <n v="122699.92405056098"/>
    <n v="126271.39510924398"/>
    <n v="130350.03077629498"/>
    <n v="137328.63642577198"/>
    <n v="144135.64480241295"/>
    <n v="140219.01257426696"/>
    <n v="127005.84310212704"/>
    <n v="127392.93149438902"/>
  </r>
  <r>
    <x v="0"/>
    <x v="0"/>
    <x v="1"/>
    <s v="Residential"/>
    <s v="LPG"/>
    <s v="Final Energy Consumption"/>
    <s v="Emissions"/>
    <x v="3"/>
    <x v="11"/>
    <m/>
    <m/>
    <n v="1658784.8937810038"/>
    <n v="1672024.3546951555"/>
    <n v="1738622.7757427099"/>
    <n v="1771194.7691679231"/>
    <n v="1818514.7585528118"/>
    <n v="1911990.8773988225"/>
    <n v="2017034.6250398953"/>
    <n v="2032977.9618593059"/>
    <n v="2073558.2866464951"/>
    <n v="2215128.2650779802"/>
  </r>
  <r>
    <x v="0"/>
    <x v="0"/>
    <x v="1"/>
    <s v="Residential"/>
    <s v="LPG"/>
    <s v="Final Energy Consumption"/>
    <s v="Emissions"/>
    <x v="3"/>
    <x v="12"/>
    <m/>
    <m/>
    <n v="1067935.679838445"/>
    <n v="1094226.8825654211"/>
    <n v="1134701.316251833"/>
    <n v="1167589.9884509963"/>
    <n v="1211600.4790125389"/>
    <n v="1284641.7839291189"/>
    <n v="1366100.9041826522"/>
    <n v="1383242.9617627615"/>
    <n v="1451309.2169687874"/>
    <n v="1605991.8277740479"/>
  </r>
  <r>
    <x v="0"/>
    <x v="0"/>
    <x v="1"/>
    <s v="Residential"/>
    <s v="LPG"/>
    <s v="Final Energy Consumption"/>
    <s v="Emissions"/>
    <x v="3"/>
    <x v="13"/>
    <m/>
    <m/>
    <n v="228995.281920295"/>
    <n v="235114.06917962703"/>
    <n v="249249.37583535002"/>
    <n v="257881.40361238198"/>
    <n v="270683.40663671994"/>
    <n v="285229.09458626003"/>
    <n v="298249.33303014305"/>
    <n v="297901.64441261394"/>
    <n v="286513.11298035795"/>
    <n v="309744.839823441"/>
  </r>
  <r>
    <x v="0"/>
    <x v="0"/>
    <x v="1"/>
    <s v="Residential"/>
    <s v="LPG"/>
    <s v="Final Energy Consumption"/>
    <s v="Emissions"/>
    <x v="3"/>
    <x v="14"/>
    <m/>
    <m/>
    <n v="312085.51845055202"/>
    <n v="323588.68984227499"/>
    <n v="353861.99916208902"/>
    <n v="360762.93438830692"/>
    <n v="385917.46595237014"/>
    <n v="407502.97165158892"/>
    <n v="434805.16856027901"/>
    <n v="412713.8292756381"/>
    <n v="423704.52692252299"/>
    <n v="462060.18145329901"/>
  </r>
  <r>
    <x v="0"/>
    <x v="0"/>
    <x v="1"/>
    <s v="Residential"/>
    <s v="LPG"/>
    <s v="Final Energy Consumption"/>
    <s v="Emissions"/>
    <x v="3"/>
    <x v="15"/>
    <m/>
    <m/>
    <n v="266641.61338570795"/>
    <n v="271845.0382186991"/>
    <n v="289811.11864489398"/>
    <n v="306689.07285741996"/>
    <n v="329837.22940587089"/>
    <n v="360173.20149134484"/>
    <n v="395071.11264875083"/>
    <n v="408699.16496422217"/>
    <n v="438893.22607515007"/>
    <n v="504773.47798911005"/>
  </r>
  <r>
    <x v="0"/>
    <x v="0"/>
    <x v="1"/>
    <s v="Residential"/>
    <s v="LPG"/>
    <s v="Final Energy Consumption"/>
    <s v="Emissions"/>
    <x v="3"/>
    <x v="16"/>
    <m/>
    <m/>
    <n v="1743649.0623590283"/>
    <n v="1751652.5182886401"/>
    <n v="1835920.725081421"/>
    <n v="1915786.5211367076"/>
    <n v="2050816.6304878774"/>
    <n v="2270824.67349067"/>
    <n v="2413733.578751605"/>
    <n v="2512655.3162631798"/>
    <n v="2662929.9753871099"/>
    <n v="2948953.3317445973"/>
  </r>
  <r>
    <x v="0"/>
    <x v="0"/>
    <x v="1"/>
    <s v="Residential"/>
    <s v="LPG"/>
    <s v="Final Energy Consumption"/>
    <s v="Emissions"/>
    <x v="3"/>
    <x v="17"/>
    <m/>
    <m/>
    <n v="1258765.6808975269"/>
    <n v="1246521.3166663074"/>
    <n v="1296014.8216560711"/>
    <n v="1321155.145671834"/>
    <n v="1404780.7899209482"/>
    <n v="1547513.9478094124"/>
    <n v="1641087.3584506502"/>
    <n v="1689055.0774401925"/>
    <n v="1721839.6756092289"/>
    <n v="1836618.0091190136"/>
  </r>
  <r>
    <x v="0"/>
    <x v="0"/>
    <x v="1"/>
    <s v="Residential"/>
    <s v="LPG"/>
    <s v="Final Energy Consumption"/>
    <s v="Emissions"/>
    <x v="3"/>
    <x v="18"/>
    <m/>
    <m/>
    <n v="597.82372183599989"/>
    <n v="675.55396635099999"/>
    <n v="649.70370610199973"/>
    <n v="721.2798389059999"/>
    <n v="578.32947003699996"/>
    <n v="457.79711685399997"/>
    <n v="380.96419117900001"/>
    <n v="528.81242538299978"/>
    <n v="679.06846514099993"/>
    <n v="725.74400013499974"/>
  </r>
  <r>
    <x v="0"/>
    <x v="0"/>
    <x v="1"/>
    <s v="Residential"/>
    <s v="LPG"/>
    <s v="Final Energy Consumption"/>
    <s v="Emissions"/>
    <x v="3"/>
    <x v="19"/>
    <m/>
    <m/>
    <n v="1144828.2173950488"/>
    <n v="1177843.8901207"/>
    <n v="1264586.752721061"/>
    <n v="1329273.3985917103"/>
    <n v="1417906.994242178"/>
    <n v="1527022.6850472877"/>
    <n v="1670765.1546446411"/>
    <n v="1716035.8173521089"/>
    <n v="1799552.4373621624"/>
    <n v="1986545.3684635807"/>
  </r>
  <r>
    <x v="0"/>
    <x v="0"/>
    <x v="1"/>
    <s v="Residential"/>
    <s v="LPG"/>
    <s v="Final Energy Consumption"/>
    <s v="Emissions"/>
    <x v="3"/>
    <x v="20"/>
    <m/>
    <m/>
    <n v="4054135.2360553541"/>
    <n v="4095151.2240946777"/>
    <n v="4279875.7855121726"/>
    <n v="4448233.4905730905"/>
    <n v="4652003.6967131849"/>
    <n v="4974538.8220724454"/>
    <n v="5312428.2916421965"/>
    <n v="5421300.5921896137"/>
    <n v="5494022.653495891"/>
    <n v="5833988.4141742075"/>
  </r>
  <r>
    <x v="0"/>
    <x v="0"/>
    <x v="1"/>
    <s v="Residential"/>
    <s v="LPG"/>
    <s v="Final Energy Consumption"/>
    <s v="Emissions"/>
    <x v="3"/>
    <x v="21"/>
    <m/>
    <m/>
    <n v="48455.740795990001"/>
    <n v="46000.668972093001"/>
    <n v="50522.931595982991"/>
    <n v="50499.249856263974"/>
    <n v="57390.576293236998"/>
    <n v="44976.454292802999"/>
    <n v="45402.456412092994"/>
    <n v="54460.022693681007"/>
    <n v="65431.816823670008"/>
    <n v="66805.267995487986"/>
  </r>
  <r>
    <x v="0"/>
    <x v="0"/>
    <x v="1"/>
    <s v="Residential"/>
    <s v="LPG"/>
    <s v="Final Energy Consumption"/>
    <s v="Emissions"/>
    <x v="3"/>
    <x v="22"/>
    <m/>
    <m/>
    <n v="35920.667693580996"/>
    <n v="37343.209683604"/>
    <n v="38444.077824801003"/>
    <n v="39138.692338845001"/>
    <n v="37298.418518173989"/>
    <n v="38235.68300186799"/>
    <n v="37186.246185517004"/>
    <n v="34886.63485065"/>
    <n v="37467.219147292009"/>
    <n v="40602.144590315009"/>
  </r>
  <r>
    <x v="0"/>
    <x v="0"/>
    <x v="1"/>
    <s v="Residential"/>
    <s v="LPG"/>
    <s v="Final Energy Consumption"/>
    <s v="Emissions"/>
    <x v="3"/>
    <x v="23"/>
    <m/>
    <m/>
    <n v="50652.482003507997"/>
    <n v="52784.167595126011"/>
    <n v="52334.917440222998"/>
    <n v="52343.180251208003"/>
    <n v="53322.932781976007"/>
    <n v="55190.245810359003"/>
    <n v="58395.304198384998"/>
    <n v="58200.331769766985"/>
    <n v="55612.441802236004"/>
    <n v="60389.528021372003"/>
  </r>
  <r>
    <x v="0"/>
    <x v="0"/>
    <x v="1"/>
    <s v="Residential"/>
    <s v="LPG"/>
    <s v="Final Energy Consumption"/>
    <s v="Emissions"/>
    <x v="3"/>
    <x v="24"/>
    <m/>
    <m/>
    <n v="38480.389327192992"/>
    <n v="40042.524218091989"/>
    <n v="41847.653050862995"/>
    <n v="41952.886117824004"/>
    <n v="42592.891302797005"/>
    <n v="44168.022361562005"/>
    <n v="48292.854993558998"/>
    <n v="45748.963559816002"/>
    <n v="45607.837739254996"/>
    <n v="48788.032917755998"/>
  </r>
  <r>
    <x v="0"/>
    <x v="0"/>
    <x v="1"/>
    <s v="Residential"/>
    <s v="LPG"/>
    <s v="Final Energy Consumption"/>
    <s v="Emissions"/>
    <x v="3"/>
    <x v="25"/>
    <m/>
    <m/>
    <n v="381549.98335072299"/>
    <n v="387367.04715010495"/>
    <n v="407068.64690005791"/>
    <n v="416161.90403850703"/>
    <n v="438002.47261799598"/>
    <n v="470297.57588215597"/>
    <n v="521580.72347704414"/>
    <n v="554429.13597091893"/>
    <n v="603837.5078357379"/>
    <n v="712275.58084116504"/>
  </r>
  <r>
    <x v="0"/>
    <x v="0"/>
    <x v="1"/>
    <s v="Residential"/>
    <s v="LPG"/>
    <s v="Final Energy Consumption"/>
    <s v="Emissions"/>
    <x v="3"/>
    <x v="26"/>
    <m/>
    <m/>
    <n v="66101.111991111989"/>
    <n v="67473.748098316995"/>
    <n v="76760.37744678602"/>
    <n v="79052.847619217966"/>
    <n v="80344.194117175968"/>
    <n v="84941.599716258992"/>
    <n v="88526.94930633402"/>
    <n v="88436.335058807992"/>
    <n v="85099.288547074975"/>
    <n v="89701.195695671981"/>
  </r>
  <r>
    <x v="0"/>
    <x v="0"/>
    <x v="1"/>
    <s v="Residential"/>
    <s v="LPG"/>
    <s v="Final Energy Consumption"/>
    <s v="Emissions"/>
    <x v="3"/>
    <x v="27"/>
    <m/>
    <m/>
    <n v="1476950.4168833809"/>
    <n v="1517523.944480357"/>
    <n v="1585498.246938254"/>
    <n v="1629971.2829288463"/>
    <n v="1672237.1314250906"/>
    <n v="1728309.1425488899"/>
    <n v="1810565.8521310133"/>
    <n v="1831483.3936857372"/>
    <n v="1868379.1553297744"/>
    <n v="2041013.2576524231"/>
  </r>
  <r>
    <x v="0"/>
    <x v="0"/>
    <x v="1"/>
    <s v="Residential"/>
    <s v="LPG"/>
    <s v="Final Energy Consumption"/>
    <s v="Emissions"/>
    <x v="3"/>
    <x v="28"/>
    <m/>
    <m/>
    <n v="1229667.5526741764"/>
    <n v="1252390.0809861869"/>
    <n v="1316223.8327770729"/>
    <n v="1375342.5479466084"/>
    <n v="1492184.834430906"/>
    <n v="1696634.6025615034"/>
    <n v="1916110.9841515955"/>
    <n v="2035968.5236562872"/>
    <n v="2230683.294647038"/>
    <n v="2521477.6653661756"/>
  </r>
  <r>
    <x v="0"/>
    <x v="0"/>
    <x v="1"/>
    <s v="Residential"/>
    <s v="LPG"/>
    <s v="Final Energy Consumption"/>
    <s v="Emissions"/>
    <x v="3"/>
    <x v="29"/>
    <m/>
    <m/>
    <n v="19928.815835554997"/>
    <n v="18212.192551036002"/>
    <n v="22212.499761012001"/>
    <n v="24944.214983280996"/>
    <n v="26443.103851273994"/>
    <n v="28919.255190253996"/>
    <n v="30285.924127173002"/>
    <n v="28775.474801458"/>
    <n v="28965.975591189999"/>
    <n v="30888.159666639"/>
  </r>
  <r>
    <x v="0"/>
    <x v="0"/>
    <x v="1"/>
    <s v="Residential"/>
    <s v="LPG"/>
    <s v="Final Energy Consumption"/>
    <s v="Emissions"/>
    <x v="3"/>
    <x v="30"/>
    <m/>
    <m/>
    <n v="2640023.7733862083"/>
    <n v="2657966.7104639872"/>
    <n v="2784373.9746009214"/>
    <n v="2908896.9439504254"/>
    <n v="3088520.1954189218"/>
    <n v="3360374.8648598362"/>
    <n v="3498368.5117555908"/>
    <n v="3712703.9667698969"/>
    <n v="4026079.6278156294"/>
    <n v="4318212.7159898216"/>
  </r>
  <r>
    <x v="0"/>
    <x v="0"/>
    <x v="1"/>
    <s v="Residential"/>
    <s v="LPG"/>
    <s v="Final Energy Consumption"/>
    <s v="Emissions"/>
    <x v="3"/>
    <x v="31"/>
    <m/>
    <m/>
    <n v="0"/>
    <n v="0"/>
    <n v="0"/>
    <n v="0"/>
    <n v="0"/>
    <n v="0"/>
    <n v="0"/>
    <n v="0"/>
    <n v="0"/>
    <n v="1304796.6867240686"/>
  </r>
  <r>
    <x v="0"/>
    <x v="0"/>
    <x v="1"/>
    <s v="Residential"/>
    <s v="LPG"/>
    <s v="Final Energy Consumption"/>
    <s v="Emissions"/>
    <x v="3"/>
    <x v="32"/>
    <m/>
    <m/>
    <n v="53488.966678004006"/>
    <n v="55808.834985683992"/>
    <n v="58999.566182898008"/>
    <n v="58473.557878889995"/>
    <n v="64775.061687016998"/>
    <n v="71977.234325480007"/>
    <n v="78538.885820636991"/>
    <n v="75977.130264321007"/>
    <n v="83653.737806463003"/>
    <n v="91982.015678497992"/>
  </r>
  <r>
    <x v="0"/>
    <x v="0"/>
    <x v="1"/>
    <s v="Residential"/>
    <s v="LPG"/>
    <s v="Final Energy Consumption"/>
    <s v="Emissions"/>
    <x v="3"/>
    <x v="33"/>
    <m/>
    <m/>
    <n v="3121750.0805846527"/>
    <n v="3231453.9863223522"/>
    <n v="3416053.7381668612"/>
    <n v="3550351.9867944699"/>
    <n v="3809567.2698178254"/>
    <n v="4153676.3404185809"/>
    <n v="4573011.874252745"/>
    <n v="4706959.069317176"/>
    <n v="5173932.4453023253"/>
    <n v="5983810.1590913041"/>
  </r>
  <r>
    <x v="0"/>
    <x v="0"/>
    <x v="1"/>
    <s v="Residential"/>
    <s v="LPG"/>
    <s v="Final Energy Consumption"/>
    <s v="Emissions"/>
    <x v="3"/>
    <x v="34"/>
    <m/>
    <m/>
    <n v="371808.49560460093"/>
    <n v="385325.25047328399"/>
    <n v="403927.68698783597"/>
    <n v="414996.189655806"/>
    <n v="443907.5708732389"/>
    <n v="478276.32563303993"/>
    <n v="517529.26161553088"/>
    <n v="525866.65475144901"/>
    <n v="540984.19652006403"/>
    <n v="577122.41168874607"/>
  </r>
  <r>
    <x v="0"/>
    <x v="0"/>
    <x v="1"/>
    <s v="Residential"/>
    <s v="LPG"/>
    <s v="Final Energy Consumption"/>
    <s v="Emissions"/>
    <x v="3"/>
    <x v="35"/>
    <m/>
    <m/>
    <n v="1453927.3316259116"/>
    <n v="1528408.11542562"/>
    <n v="1609858.8831362836"/>
    <n v="1697140.4211916116"/>
    <n v="1813154.9160906943"/>
    <n v="1975058.4534981737"/>
    <n v="2194373.0634567281"/>
    <n v="2319433.0108330585"/>
    <n v="2533512.0644664932"/>
    <n v="2880260.8227648204"/>
  </r>
  <r>
    <x v="0"/>
    <x v="0"/>
    <x v="1"/>
    <s v="Residential"/>
    <s v="Kerosene"/>
    <s v="Final Energy Consumption"/>
    <s v="Emissions"/>
    <x v="3"/>
    <x v="1"/>
    <s v="Buildings"/>
    <m/>
    <n v="20367.819778320001"/>
    <n v="20413.822048452002"/>
    <n v="18900.813637776002"/>
    <n v="19087.308471671997"/>
    <n v="18190.260245892001"/>
    <n v="17848.904560452"/>
    <n v="17837.869082124002"/>
    <n v="16485.627166343998"/>
    <n v="14599.304514984002"/>
    <n v="13924.216648860001"/>
  </r>
  <r>
    <x v="0"/>
    <x v="0"/>
    <x v="1"/>
    <s v="Residential"/>
    <s v="Kerosene"/>
    <s v="Final Energy Consumption"/>
    <s v="Emissions"/>
    <x v="3"/>
    <x v="0"/>
    <m/>
    <m/>
    <n v="1639715.4533293799"/>
    <n v="1663189.9898329803"/>
    <n v="1645881.9662060158"/>
    <n v="1637566.4562114482"/>
    <n v="1640355.2419143959"/>
    <n v="1511213.4988340039"/>
    <n v="1347987.3984788398"/>
    <n v="1188240.6007797357"/>
    <n v="1148493.8556609"/>
    <n v="813651.18445077585"/>
  </r>
  <r>
    <x v="0"/>
    <x v="0"/>
    <x v="1"/>
    <s v="Residential"/>
    <s v="Kerosene"/>
    <s v="Final Energy Consumption"/>
    <s v="Emissions"/>
    <x v="3"/>
    <x v="2"/>
    <m/>
    <m/>
    <n v="36533.006419727993"/>
    <n v="30619.074584363992"/>
    <n v="28802.432191428004"/>
    <n v="29087.050952063993"/>
    <n v="28775.152235676003"/>
    <n v="28630.685633088"/>
    <n v="28445.029938864005"/>
    <n v="28287.422092356002"/>
    <n v="28221.050894148004"/>
    <n v="28158.542904996"/>
  </r>
  <r>
    <x v="0"/>
    <x v="0"/>
    <x v="1"/>
    <s v="Residential"/>
    <s v="Kerosene"/>
    <s v="Final Energy Consumption"/>
    <s v="Emissions"/>
    <x v="3"/>
    <x v="3"/>
    <m/>
    <m/>
    <n v="833838.92168891977"/>
    <n v="820794.10758349218"/>
    <n v="829053.42688568379"/>
    <n v="820745.31081992399"/>
    <n v="815964.86668754404"/>
    <n v="815884.63385192398"/>
    <n v="808576.34478893992"/>
    <n v="807607.76386432792"/>
    <n v="808020.85807531199"/>
    <n v="807906.05426848808"/>
  </r>
  <r>
    <x v="0"/>
    <x v="0"/>
    <x v="1"/>
    <s v="Residential"/>
    <s v="Kerosene"/>
    <s v="Final Energy Consumption"/>
    <s v="Emissions"/>
    <x v="3"/>
    <x v="4"/>
    <m/>
    <m/>
    <n v="2049741.603427896"/>
    <n v="2047474.5963562794"/>
    <n v="2085150.4318451523"/>
    <n v="2074386.2568728044"/>
    <n v="2037757.9368525965"/>
    <n v="2021401.315536204"/>
    <n v="2012147.512809336"/>
    <n v="2006589.6770185558"/>
    <n v="1989539.6334258476"/>
    <n v="1982490.2506173248"/>
  </r>
  <r>
    <x v="0"/>
    <x v="0"/>
    <x v="1"/>
    <s v="Residential"/>
    <s v="Kerosene"/>
    <s v="Final Energy Consumption"/>
    <s v="Emissions"/>
    <x v="3"/>
    <x v="5"/>
    <m/>
    <m/>
    <n v="36741.928448819999"/>
    <n v="34128.230030075996"/>
    <n v="29023.790903771995"/>
    <n v="26871.848880576006"/>
    <n v="22633.55230760399"/>
    <n v="21199.454691743991"/>
    <n v="18316.202444399998"/>
    <n v="10921.181171544005"/>
    <n v="8591.2227917040018"/>
    <n v="6499.8809023680024"/>
  </r>
  <r>
    <x v="0"/>
    <x v="0"/>
    <x v="1"/>
    <s v="Residential"/>
    <s v="Kerosene"/>
    <s v="Final Energy Consumption"/>
    <s v="Emissions"/>
    <x v="3"/>
    <x v="6"/>
    <m/>
    <m/>
    <n v="464170.49747098802"/>
    <n v="463708.85982161993"/>
    <n v="463593.84227167186"/>
    <n v="462588.7825205641"/>
    <n v="459091.7075195639"/>
    <n v="459051.80880308396"/>
    <n v="457828.93689220812"/>
    <n v="437031.39052129211"/>
    <n v="429522.5708259361"/>
    <n v="416842.68748088396"/>
  </r>
  <r>
    <x v="0"/>
    <x v="0"/>
    <x v="1"/>
    <s v="Residential"/>
    <s v="Kerosene"/>
    <s v="Final Energy Consumption"/>
    <s v="Emissions"/>
    <x v="3"/>
    <x v="7"/>
    <m/>
    <m/>
    <n v="10373.357544732002"/>
    <n v="8515.264818564001"/>
    <n v="8420.0541314399998"/>
    <n v="8687.2409528519984"/>
    <n v="8702.1554730599964"/>
    <n v="7758.5983267799984"/>
    <n v="6422.8937956679983"/>
    <n v="5719.3464284040001"/>
    <n v="5613.3615045480001"/>
    <n v="5174.9506079880011"/>
  </r>
  <r>
    <x v="0"/>
    <x v="0"/>
    <x v="1"/>
    <s v="Residential"/>
    <s v="Kerosene"/>
    <s v="Final Energy Consumption"/>
    <s v="Emissions"/>
    <x v="3"/>
    <x v="8"/>
    <m/>
    <m/>
    <n v="11650.441044984002"/>
    <n v="7681.9120437360007"/>
    <n v="6578.4196258200009"/>
    <n v="6548.6064182279997"/>
    <n v="6262.7210316720002"/>
    <n v="5591.987192147998"/>
    <n v="4831.2041661239991"/>
    <n v="2846.46468078"/>
    <n v="2114.6319734399999"/>
    <n v="2114.6557226759996"/>
  </r>
  <r>
    <x v="0"/>
    <x v="0"/>
    <x v="1"/>
    <s v="Residential"/>
    <s v="Kerosene"/>
    <s v="Final Energy Consumption"/>
    <s v="Emissions"/>
    <x v="3"/>
    <x v="9"/>
    <m/>
    <m/>
    <n v="509605.95250378811"/>
    <n v="507170.26252527599"/>
    <n v="518698.88582240394"/>
    <n v="464218.13843840407"/>
    <n v="421710.06964984816"/>
    <n v="354076.85287363193"/>
    <n v="194660.39121446401"/>
    <n v="133625.68591772401"/>
    <n v="51909.663011052013"/>
    <n v="6571.8173382120012"/>
  </r>
  <r>
    <x v="0"/>
    <x v="0"/>
    <x v="1"/>
    <s v="Residential"/>
    <s v="Kerosene"/>
    <s v="Final Energy Consumption"/>
    <s v="Emissions"/>
    <x v="3"/>
    <x v="10"/>
    <m/>
    <m/>
    <n v="61889.733207623991"/>
    <n v="61694.49073846799"/>
    <n v="60780.493474595998"/>
    <n v="60693.159617411991"/>
    <n v="60756.00009586801"/>
    <n v="57081.969537432"/>
    <n v="50513.469175847997"/>
    <n v="22274.020540212001"/>
    <n v="13055.327100564004"/>
    <n v="12922.584704148005"/>
  </r>
  <r>
    <x v="0"/>
    <x v="0"/>
    <x v="1"/>
    <s v="Residential"/>
    <s v="Kerosene"/>
    <s v="Final Energy Consumption"/>
    <s v="Emissions"/>
    <x v="3"/>
    <x v="11"/>
    <m/>
    <m/>
    <n v="2377649.3156485432"/>
    <n v="2372771.5471470356"/>
    <n v="2359416.9638400474"/>
    <n v="2355018.0116019482"/>
    <n v="2352651.6852253801"/>
    <n v="2288814.3721703393"/>
    <n v="1811233.1798641076"/>
    <n v="1659077.9125329365"/>
    <n v="1658834.2849536366"/>
    <n v="1653840.7785086883"/>
  </r>
  <r>
    <x v="0"/>
    <x v="0"/>
    <x v="1"/>
    <s v="Residential"/>
    <s v="Kerosene"/>
    <s v="Final Energy Consumption"/>
    <s v="Emissions"/>
    <x v="3"/>
    <x v="12"/>
    <m/>
    <m/>
    <n v="463135.49784969597"/>
    <n v="462393.35005751991"/>
    <n v="460413.79582203593"/>
    <n v="456701.2756684561"/>
    <n v="457581.936921396"/>
    <n v="432358.91041576804"/>
    <n v="396416.77707130805"/>
    <n v="272295.93913779594"/>
    <n v="222736.89634190398"/>
    <n v="219555.49618581595"/>
  </r>
  <r>
    <x v="0"/>
    <x v="0"/>
    <x v="1"/>
    <s v="Residential"/>
    <s v="Kerosene"/>
    <s v="Final Energy Consumption"/>
    <s v="Emissions"/>
    <x v="3"/>
    <x v="13"/>
    <m/>
    <m/>
    <n v="157015.14474156001"/>
    <n v="155647.63206703193"/>
    <n v="151791.19945970399"/>
    <n v="146812.85294373601"/>
    <n v="142514.89037352"/>
    <n v="109435.13369796"/>
    <n v="84557.99898184801"/>
    <n v="66351.343846703996"/>
    <n v="60917.415736548013"/>
    <n v="60561.770927448029"/>
  </r>
  <r>
    <x v="0"/>
    <x v="0"/>
    <x v="1"/>
    <s v="Residential"/>
    <s v="Kerosene"/>
    <s v="Final Energy Consumption"/>
    <s v="Emissions"/>
    <x v="3"/>
    <x v="14"/>
    <m/>
    <m/>
    <n v="430675.58831732394"/>
    <n v="284672.30724676803"/>
    <n v="229380.34137589199"/>
    <n v="226427.68594454398"/>
    <n v="225048.16407301198"/>
    <n v="223069.99520962802"/>
    <n v="225926.32373975997"/>
    <n v="229062.58451462397"/>
    <n v="231199.0420359479"/>
    <n v="217540.67433487199"/>
  </r>
  <r>
    <x v="0"/>
    <x v="0"/>
    <x v="1"/>
    <s v="Residential"/>
    <s v="Kerosene"/>
    <s v="Final Energy Consumption"/>
    <s v="Emissions"/>
    <x v="3"/>
    <x v="15"/>
    <m/>
    <m/>
    <n v="669423.94249600801"/>
    <n v="667339.3295568719"/>
    <n v="667733.33729852375"/>
    <n v="667774.77179893188"/>
    <n v="666896.21631158388"/>
    <n v="663190.46469026397"/>
    <n v="663041.17699276819"/>
    <n v="662085.67398077983"/>
    <n v="658524.86394676811"/>
    <n v="658405.21529580012"/>
  </r>
  <r>
    <x v="0"/>
    <x v="0"/>
    <x v="1"/>
    <s v="Residential"/>
    <s v="Kerosene"/>
    <s v="Final Energy Consumption"/>
    <s v="Emissions"/>
    <x v="3"/>
    <x v="16"/>
    <m/>
    <m/>
    <n v="1472489.4670650361"/>
    <n v="1467914.5013225281"/>
    <n v="1463521.0034922957"/>
    <n v="1461092.1453773403"/>
    <n v="1469667.0920259722"/>
    <n v="1408258.5104232959"/>
    <n v="1343832.5804704083"/>
    <n v="1298751.9152742117"/>
    <n v="1287692.901453336"/>
    <n v="1253970.332123376"/>
  </r>
  <r>
    <x v="0"/>
    <x v="0"/>
    <x v="1"/>
    <s v="Residential"/>
    <s v="Kerosene"/>
    <s v="Final Energy Consumption"/>
    <s v="Emissions"/>
    <x v="3"/>
    <x v="17"/>
    <m/>
    <m/>
    <n v="691591.93853030424"/>
    <n v="685477.68980569218"/>
    <n v="685221.75220573193"/>
    <n v="685025.06103317998"/>
    <n v="684921.09479438409"/>
    <n v="587234.351907084"/>
    <n v="502981.36436318397"/>
    <n v="352816.78965917998"/>
    <n v="299258.13802852808"/>
    <n v="296158.35608015995"/>
  </r>
  <r>
    <x v="0"/>
    <x v="0"/>
    <x v="1"/>
    <s v="Residential"/>
    <s v="Kerosene"/>
    <s v="Final Energy Consumption"/>
    <s v="Emissions"/>
    <x v="3"/>
    <x v="18"/>
    <m/>
    <m/>
    <n v="1515.5020804559999"/>
    <n v="2461.7983052880004"/>
    <n v="1833.4014371400001"/>
    <n v="2069.9754933479999"/>
    <n v="2446.9946148479999"/>
    <n v="2513.5478905319997"/>
    <n v="2469.1922340959995"/>
    <n v="2454.4043764799994"/>
    <n v="2476.5386644320006"/>
    <n v="2483.9405096520004"/>
  </r>
  <r>
    <x v="0"/>
    <x v="0"/>
    <x v="1"/>
    <s v="Residential"/>
    <s v="Kerosene"/>
    <s v="Final Energy Consumption"/>
    <s v="Emissions"/>
    <x v="3"/>
    <x v="19"/>
    <m/>
    <m/>
    <n v="1554658.0079144519"/>
    <n v="1551001.6388711878"/>
    <n v="1540028.4864548643"/>
    <n v="1541976.5412870001"/>
    <n v="1572995.6242533121"/>
    <n v="1523254.9631333158"/>
    <n v="1531820.014266948"/>
    <n v="1541645.0098688521"/>
    <n v="1527520.9671482884"/>
    <n v="1465914.6019082044"/>
  </r>
  <r>
    <x v="0"/>
    <x v="0"/>
    <x v="1"/>
    <s v="Residential"/>
    <s v="Kerosene"/>
    <s v="Final Energy Consumption"/>
    <s v="Emissions"/>
    <x v="3"/>
    <x v="20"/>
    <m/>
    <m/>
    <n v="4059673.3362676697"/>
    <n v="4058823.2640306973"/>
    <n v="4042523.1658959836"/>
    <n v="4040557.5049635586"/>
    <n v="4041661.4486169601"/>
    <n v="3898651.0462671239"/>
    <n v="3286093.9052303866"/>
    <n v="2521077.6412206832"/>
    <n v="1931595.6299529113"/>
    <n v="1735312.7938482836"/>
  </r>
  <r>
    <x v="0"/>
    <x v="0"/>
    <x v="1"/>
    <s v="Residential"/>
    <s v="Kerosene"/>
    <s v="Final Energy Consumption"/>
    <s v="Emissions"/>
    <x v="3"/>
    <x v="21"/>
    <m/>
    <m/>
    <n v="67054.835799084001"/>
    <n v="62056.365763812006"/>
    <n v="61181.325163392015"/>
    <n v="61918.066046172004"/>
    <n v="62378.152078788"/>
    <n v="40807.370165772001"/>
    <n v="48910.514492028007"/>
    <n v="59610.590276411989"/>
    <n v="61505.858473332002"/>
    <n v="61287.436749839995"/>
  </r>
  <r>
    <x v="0"/>
    <x v="0"/>
    <x v="1"/>
    <s v="Residential"/>
    <s v="Kerosene"/>
    <s v="Final Energy Consumption"/>
    <s v="Emissions"/>
    <x v="3"/>
    <x v="22"/>
    <m/>
    <m/>
    <n v="64800.376240488004"/>
    <n v="64609.61446052399"/>
    <n v="65753.789319708012"/>
    <n v="64789.784081231999"/>
    <n v="64330.576770348009"/>
    <n v="64155.940721628009"/>
    <n v="63883.204495403996"/>
    <n v="63899.726047248005"/>
    <n v="63929.349260951996"/>
    <n v="63909.15449393999"/>
  </r>
  <r>
    <x v="0"/>
    <x v="0"/>
    <x v="1"/>
    <s v="Residential"/>
    <s v="Kerosene"/>
    <s v="Final Energy Consumption"/>
    <s v="Emissions"/>
    <x v="3"/>
    <x v="23"/>
    <m/>
    <m/>
    <n v="20898.306462851997"/>
    <n v="19887.713139755993"/>
    <n v="19656.53807653199"/>
    <n v="19624.563688463997"/>
    <n v="19479.424190855996"/>
    <n v="19336.247963424001"/>
    <n v="19262.926155479996"/>
    <n v="19205.120515055994"/>
    <n v="19190.388072323996"/>
    <n v="18503.164346604"/>
  </r>
  <r>
    <x v="0"/>
    <x v="0"/>
    <x v="1"/>
    <s v="Residential"/>
    <s v="Kerosene"/>
    <s v="Final Energy Consumption"/>
    <s v="Emissions"/>
    <x v="3"/>
    <x v="24"/>
    <m/>
    <m/>
    <n v="43078.295861328013"/>
    <n v="43059.834788544009"/>
    <n v="42320.23608103201"/>
    <n v="42122.499942096008"/>
    <n v="42144.594647988"/>
    <n v="42118.383407856018"/>
    <n v="42131.556317423994"/>
    <n v="42116.760543396005"/>
    <n v="42087.406487700006"/>
    <n v="42101.782691891996"/>
  </r>
  <r>
    <x v="0"/>
    <x v="0"/>
    <x v="1"/>
    <s v="Residential"/>
    <s v="Kerosene"/>
    <s v="Final Energy Consumption"/>
    <s v="Emissions"/>
    <x v="3"/>
    <x v="25"/>
    <m/>
    <m/>
    <n v="990606.50439441612"/>
    <n v="997011.21419172001"/>
    <n v="989774.98031075986"/>
    <n v="1015572.358339812"/>
    <n v="997591.01220659993"/>
    <n v="987212.16067193984"/>
    <n v="984459.45005847595"/>
    <n v="980488.64113057195"/>
    <n v="979568.09699397616"/>
    <n v="977000.47209307179"/>
  </r>
  <r>
    <x v="0"/>
    <x v="0"/>
    <x v="1"/>
    <s v="Residential"/>
    <s v="Kerosene"/>
    <s v="Final Energy Consumption"/>
    <s v="Emissions"/>
    <x v="3"/>
    <x v="26"/>
    <m/>
    <m/>
    <n v="42799.677740987987"/>
    <n v="39899.238963191994"/>
    <n v="38855.309629164003"/>
    <n v="39120.929000999997"/>
    <n v="38899.380294768001"/>
    <n v="38707.304390412013"/>
    <n v="28564.615258536007"/>
    <n v="14548.425735059998"/>
    <n v="10911.507316079998"/>
    <n v="10571.73491304"/>
  </r>
  <r>
    <x v="0"/>
    <x v="0"/>
    <x v="1"/>
    <s v="Residential"/>
    <s v="Kerosene"/>
    <s v="Final Energy Consumption"/>
    <s v="Emissions"/>
    <x v="3"/>
    <x v="27"/>
    <m/>
    <m/>
    <n v="753977.20746348007"/>
    <n v="748759.83280358405"/>
    <n v="744914.58608641219"/>
    <n v="741367.25770203606"/>
    <n v="732880.7215426201"/>
    <n v="707715.76983542391"/>
    <n v="676779.04921955999"/>
    <n v="340456.81643946009"/>
    <n v="216795.39164354411"/>
    <n v="216991.73449396802"/>
  </r>
  <r>
    <x v="0"/>
    <x v="0"/>
    <x v="1"/>
    <s v="Residential"/>
    <s v="Kerosene"/>
    <s v="Final Energy Consumption"/>
    <s v="Emissions"/>
    <x v="3"/>
    <x v="28"/>
    <m/>
    <m/>
    <n v="1255451.1049043878"/>
    <n v="1262466.4708905485"/>
    <n v="1267379.8553296444"/>
    <n v="1262812.0935220562"/>
    <n v="1260553.3749338042"/>
    <n v="1259344.0400874477"/>
    <n v="1257416.6945891038"/>
    <n v="1252324.9296384121"/>
    <n v="1237229.859821928"/>
    <n v="1226963.2313437799"/>
  </r>
  <r>
    <x v="0"/>
    <x v="0"/>
    <x v="1"/>
    <s v="Residential"/>
    <s v="Kerosene"/>
    <s v="Final Energy Consumption"/>
    <s v="Emissions"/>
    <x v="3"/>
    <x v="29"/>
    <m/>
    <m/>
    <n v="34712.769975744006"/>
    <n v="20484.246449604001"/>
    <n v="17235.778451052003"/>
    <n v="17594.099007408004"/>
    <n v="17590.481207124009"/>
    <n v="16572.438540336003"/>
    <n v="16749.813667607999"/>
    <n v="15956.953340160002"/>
    <n v="15635.412433956002"/>
    <n v="15640.906423884002"/>
  </r>
  <r>
    <x v="0"/>
    <x v="0"/>
    <x v="1"/>
    <s v="Residential"/>
    <s v="Kerosene"/>
    <s v="Final Energy Consumption"/>
    <s v="Emissions"/>
    <x v="3"/>
    <x v="30"/>
    <m/>
    <m/>
    <n v="1810918.0670844475"/>
    <n v="1821908.4060312239"/>
    <n v="1794888.2510882397"/>
    <n v="1785116.1925333799"/>
    <n v="1772058.8150821077"/>
    <n v="1621227.2826671039"/>
    <n v="1413071.6097551759"/>
    <n v="1231243.6036465322"/>
    <n v="941544.71518547996"/>
    <n v="859252.57539550774"/>
  </r>
  <r>
    <x v="0"/>
    <x v="0"/>
    <x v="1"/>
    <s v="Residential"/>
    <s v="Kerosene"/>
    <s v="Final Energy Consumption"/>
    <s v="Emissions"/>
    <x v="3"/>
    <x v="31"/>
    <m/>
    <m/>
    <n v="0"/>
    <n v="0"/>
    <n v="0"/>
    <n v="0"/>
    <n v="0"/>
    <n v="0"/>
    <n v="0"/>
    <n v="0"/>
    <n v="0"/>
    <n v="337149.54533257196"/>
  </r>
  <r>
    <x v="0"/>
    <x v="0"/>
    <x v="1"/>
    <s v="Residential"/>
    <s v="Kerosene"/>
    <s v="Final Energy Consumption"/>
    <s v="Emissions"/>
    <x v="3"/>
    <x v="32"/>
    <m/>
    <m/>
    <n v="97126.957561955991"/>
    <n v="97137.240981144001"/>
    <n v="97131.644077860023"/>
    <n v="97187.541862992002"/>
    <n v="96637.929127067997"/>
    <n v="96618.589332552001"/>
    <n v="96444.618262439995"/>
    <n v="96501.181026180013"/>
    <n v="96545.758342151981"/>
    <n v="96548.544919176013"/>
  </r>
  <r>
    <x v="0"/>
    <x v="0"/>
    <x v="1"/>
    <s v="Residential"/>
    <s v="Kerosene"/>
    <s v="Final Energy Consumption"/>
    <s v="Emissions"/>
    <x v="3"/>
    <x v="33"/>
    <m/>
    <m/>
    <n v="3947554.9188894844"/>
    <n v="3933034.184763601"/>
    <n v="3930759.6966826445"/>
    <n v="3932055.2095900318"/>
    <n v="3928730.8311168123"/>
    <n v="3924346.6271542683"/>
    <n v="3921179.231131007"/>
    <n v="3917852.6123131914"/>
    <n v="3914745.341439072"/>
    <n v="3908779.6521020518"/>
  </r>
  <r>
    <x v="0"/>
    <x v="0"/>
    <x v="1"/>
    <s v="Residential"/>
    <s v="Kerosene"/>
    <s v="Final Energy Consumption"/>
    <s v="Emissions"/>
    <x v="3"/>
    <x v="34"/>
    <m/>
    <m/>
    <n v="282797.21798403608"/>
    <n v="293185.88586957596"/>
    <n v="286198.86063837609"/>
    <n v="281635.76159745594"/>
    <n v="284816.65510317596"/>
    <n v="277462.16585975996"/>
    <n v="266413.19004930003"/>
    <n v="135023.82719027999"/>
    <n v="89167.559444795974"/>
    <n v="88033.501760147978"/>
  </r>
  <r>
    <x v="0"/>
    <x v="0"/>
    <x v="1"/>
    <s v="Residential"/>
    <s v="Kerosene"/>
    <s v="Final Energy Consumption"/>
    <s v="Emissions"/>
    <x v="3"/>
    <x v="35"/>
    <m/>
    <m/>
    <n v="2387730.9296618402"/>
    <n v="2405792.8490363886"/>
    <n v="2390743.4015022595"/>
    <n v="2381037.80122614"/>
    <n v="2385857.2099383846"/>
    <n v="2380192.2413440081"/>
    <n v="2377076.9748937692"/>
    <n v="2373235.725964657"/>
    <n v="2370539.5701985201"/>
    <n v="2368401.8698005122"/>
  </r>
  <r>
    <x v="0"/>
    <x v="0"/>
    <x v="1"/>
    <s v="Residential"/>
    <s v="Coke"/>
    <s v="Final Energy Consumption"/>
    <s v="Emissions"/>
    <x v="3"/>
    <x v="1"/>
    <s v="Buildings"/>
    <m/>
    <n v="0"/>
    <n v="0"/>
    <n v="0"/>
    <n v="0"/>
    <n v="0"/>
    <n v="1357.1365400819586"/>
    <n v="3190.3465961770053"/>
    <n v="912.65591649433986"/>
    <n v="0"/>
    <n v="0"/>
  </r>
  <r>
    <x v="0"/>
    <x v="0"/>
    <x v="1"/>
    <s v="Residential"/>
    <s v="Coke"/>
    <s v="Final Energy Consumption"/>
    <s v="Emissions"/>
    <x v="3"/>
    <x v="0"/>
    <m/>
    <m/>
    <n v="37501.334665858558"/>
    <n v="7344.983696520716"/>
    <n v="4358.571456240702"/>
    <n v="4260.7911469367782"/>
    <n v="41587.694792529539"/>
    <n v="81547.095638512837"/>
    <n v="118017.84018479337"/>
    <n v="211496.37201841036"/>
    <n v="408718.88848681038"/>
    <n v="798951.54324883642"/>
  </r>
  <r>
    <x v="0"/>
    <x v="0"/>
    <x v="1"/>
    <s v="Residential"/>
    <s v="Coke"/>
    <s v="Final Energy Consumption"/>
    <s v="Emissions"/>
    <x v="3"/>
    <x v="2"/>
    <m/>
    <m/>
    <n v="1545.1285811969649"/>
    <n v="13270.995630023406"/>
    <n v="18776.002336276979"/>
    <n v="22213.432394717904"/>
    <n v="27301.064539054241"/>
    <n v="21506.807344476081"/>
    <n v="11776.365008870569"/>
    <n v="6469.3181233198638"/>
    <n v="3956.8982943447772"/>
    <n v="2600.4207665389827"/>
  </r>
  <r>
    <x v="0"/>
    <x v="0"/>
    <x v="1"/>
    <s v="Residential"/>
    <s v="Coke"/>
    <s v="Final Energy Consumption"/>
    <s v="Emissions"/>
    <x v="3"/>
    <x v="3"/>
    <m/>
    <m/>
    <n v="19531.264949266031"/>
    <n v="5829.1723152236063"/>
    <n v="0"/>
    <n v="0"/>
    <n v="44494.021209706778"/>
    <n v="56248.172514691025"/>
    <n v="52066.147601668257"/>
    <n v="44644.628555808202"/>
    <n v="39128.329260154533"/>
    <n v="34958.537603976059"/>
  </r>
  <r>
    <x v="0"/>
    <x v="0"/>
    <x v="1"/>
    <s v="Residential"/>
    <s v="Coke"/>
    <s v="Final Energy Consumption"/>
    <s v="Emissions"/>
    <x v="3"/>
    <x v="4"/>
    <m/>
    <m/>
    <n v="419497.36980633874"/>
    <n v="413105.71737070376"/>
    <n v="564412.57348539843"/>
    <n v="704278.07110297168"/>
    <n v="576340.60267549625"/>
    <n v="491167.42997821292"/>
    <n v="449606.30979905109"/>
    <n v="412135.60864753567"/>
    <n v="378325.22835596086"/>
    <n v="347257.56476375356"/>
  </r>
  <r>
    <x v="0"/>
    <x v="0"/>
    <x v="1"/>
    <s v="Residential"/>
    <s v="Coke"/>
    <s v="Final Energy Consumption"/>
    <s v="Emissions"/>
    <x v="3"/>
    <x v="5"/>
    <m/>
    <m/>
    <n v="0"/>
    <n v="0"/>
    <n v="0"/>
    <n v="0"/>
    <n v="171.51804790928057"/>
    <n v="144.84822576812772"/>
    <n v="29.225181043900278"/>
    <n v="0"/>
    <n v="0"/>
    <n v="0"/>
  </r>
  <r>
    <x v="0"/>
    <x v="0"/>
    <x v="1"/>
    <s v="Residential"/>
    <s v="Coke"/>
    <s v="Final Energy Consumption"/>
    <s v="Emissions"/>
    <x v="3"/>
    <x v="6"/>
    <m/>
    <m/>
    <n v="39111.468048354189"/>
    <n v="22526.771489653773"/>
    <n v="17691.376975555824"/>
    <n v="18153.500011298576"/>
    <n v="36711.184675513759"/>
    <n v="119526.68726761437"/>
    <n v="224731.17129332465"/>
    <n v="370988.60698374192"/>
    <n v="632996.1640242358"/>
    <n v="1125346.8687195983"/>
  </r>
  <r>
    <x v="0"/>
    <x v="0"/>
    <x v="1"/>
    <s v="Residential"/>
    <s v="Coke"/>
    <s v="Final Energy Consumption"/>
    <s v="Emissions"/>
    <x v="3"/>
    <x v="7"/>
    <m/>
    <m/>
    <n v="0"/>
    <n v="0"/>
    <n v="0"/>
    <n v="0"/>
    <n v="0"/>
    <n v="0"/>
    <n v="0"/>
    <n v="0"/>
    <n v="0"/>
    <n v="0"/>
  </r>
  <r>
    <x v="0"/>
    <x v="0"/>
    <x v="1"/>
    <s v="Residential"/>
    <s v="Coke"/>
    <s v="Final Energy Consumption"/>
    <s v="Emissions"/>
    <x v="3"/>
    <x v="8"/>
    <m/>
    <m/>
    <n v="0"/>
    <n v="0"/>
    <n v="0"/>
    <n v="0"/>
    <n v="0"/>
    <n v="0"/>
    <n v="0"/>
    <n v="0"/>
    <n v="0"/>
    <n v="0"/>
  </r>
  <r>
    <x v="0"/>
    <x v="0"/>
    <x v="1"/>
    <s v="Residential"/>
    <s v="Coke"/>
    <s v="Final Energy Consumption"/>
    <s v="Emissions"/>
    <x v="3"/>
    <x v="9"/>
    <m/>
    <m/>
    <n v="19.636077624995952"/>
    <n v="64.354048407880043"/>
    <n v="19.269563066516021"/>
    <n v="0"/>
    <n v="0"/>
    <n v="0"/>
    <n v="0"/>
    <n v="0"/>
    <n v="0"/>
    <n v="0"/>
  </r>
  <r>
    <x v="0"/>
    <x v="0"/>
    <x v="1"/>
    <s v="Residential"/>
    <s v="Coke"/>
    <s v="Final Energy Consumption"/>
    <s v="Emissions"/>
    <x v="3"/>
    <x v="10"/>
    <m/>
    <m/>
    <n v="0"/>
    <n v="0"/>
    <n v="0"/>
    <n v="0"/>
    <n v="1468.4488997453923"/>
    <n v="1209.528970499191"/>
    <n v="240.01533463913125"/>
    <n v="0"/>
    <n v="0"/>
    <n v="0"/>
  </r>
  <r>
    <x v="0"/>
    <x v="0"/>
    <x v="1"/>
    <s v="Residential"/>
    <s v="Coke"/>
    <s v="Final Energy Consumption"/>
    <s v="Emissions"/>
    <x v="3"/>
    <x v="11"/>
    <m/>
    <m/>
    <n v="19665.938231297459"/>
    <n v="26695.698309836403"/>
    <n v="67627.074620942556"/>
    <n v="164443.56393666251"/>
    <n v="186496.97646300081"/>
    <n v="135114.41177864728"/>
    <n v="66372.021614263693"/>
    <n v="44953.08685382703"/>
    <n v="49835.123958907461"/>
    <n v="65131.471278311175"/>
  </r>
  <r>
    <x v="0"/>
    <x v="0"/>
    <x v="1"/>
    <s v="Residential"/>
    <s v="Coke"/>
    <s v="Final Energy Consumption"/>
    <s v="Emissions"/>
    <x v="3"/>
    <x v="12"/>
    <m/>
    <m/>
    <n v="101.63619599605649"/>
    <n v="21.865880948213043"/>
    <n v="7.2886269827376822"/>
    <n v="0"/>
    <n v="0"/>
    <n v="5775.0810985888547"/>
    <n v="13696.947006782631"/>
    <n v="3923.9733246398937"/>
    <n v="0"/>
    <n v="0"/>
  </r>
  <r>
    <x v="0"/>
    <x v="0"/>
    <x v="1"/>
    <s v="Residential"/>
    <s v="Coke"/>
    <s v="Final Energy Consumption"/>
    <s v="Emissions"/>
    <x v="3"/>
    <x v="13"/>
    <m/>
    <m/>
    <n v="35748.995407809103"/>
    <n v="9418.07807220824"/>
    <n v="850.12394432471842"/>
    <n v="713.18573322460179"/>
    <n v="12229.228926053058"/>
    <n v="12259.617476088239"/>
    <n v="7056.5753259414496"/>
    <n v="4010.6637548893332"/>
    <n v="2394.6928315424125"/>
    <n v="1429.4274623309109"/>
  </r>
  <r>
    <x v="0"/>
    <x v="0"/>
    <x v="1"/>
    <s v="Residential"/>
    <s v="Coke"/>
    <s v="Final Energy Consumption"/>
    <s v="Emissions"/>
    <x v="3"/>
    <x v="14"/>
    <m/>
    <m/>
    <n v="0"/>
    <n v="0"/>
    <n v="0"/>
    <n v="0"/>
    <n v="7140.2313540532696"/>
    <n v="8015.7818400923306"/>
    <n v="6007.1883094034329"/>
    <n v="4989.2217730993834"/>
    <n v="4680.89163237517"/>
    <n v="4647.2878162878924"/>
  </r>
  <r>
    <x v="0"/>
    <x v="0"/>
    <x v="1"/>
    <s v="Residential"/>
    <s v="Coke"/>
    <s v="Final Energy Consumption"/>
    <s v="Emissions"/>
    <x v="3"/>
    <x v="15"/>
    <m/>
    <m/>
    <n v="154239.70457932827"/>
    <n v="249736.45394466587"/>
    <n v="334584.60110559402"/>
    <n v="422486.2800908885"/>
    <n v="417365.88418409624"/>
    <n v="316786.49797860923"/>
    <n v="191344.15682553471"/>
    <n v="144639.99821047945"/>
    <n v="128255.9208801616"/>
    <n v="114555.48398999139"/>
  </r>
  <r>
    <x v="0"/>
    <x v="0"/>
    <x v="1"/>
    <s v="Residential"/>
    <s v="Coke"/>
    <s v="Final Energy Consumption"/>
    <s v="Emissions"/>
    <x v="3"/>
    <x v="16"/>
    <m/>
    <m/>
    <n v="73094.447268764357"/>
    <n v="24317.653095576716"/>
    <n v="0"/>
    <n v="0"/>
    <n v="0"/>
    <n v="3761.4605327794188"/>
    <n v="8976.9202282515998"/>
    <n v="2574.3666835528202"/>
    <n v="0"/>
    <n v="0"/>
  </r>
  <r>
    <x v="0"/>
    <x v="0"/>
    <x v="1"/>
    <s v="Residential"/>
    <s v="Coke"/>
    <s v="Final Energy Consumption"/>
    <s v="Emissions"/>
    <x v="3"/>
    <x v="17"/>
    <m/>
    <m/>
    <n v="8270.4079744444007"/>
    <n v="2040.7801352281133"/>
    <n v="6655.3725899715027"/>
    <n v="14175.166564194158"/>
    <n v="35698.780841058302"/>
    <n v="40600.691264150475"/>
    <n v="38927.974702629675"/>
    <n v="39199.49089600864"/>
    <n v="41177.044337183754"/>
    <n v="44528.8685967864"/>
  </r>
  <r>
    <x v="0"/>
    <x v="0"/>
    <x v="1"/>
    <s v="Residential"/>
    <s v="Coke"/>
    <s v="Final Energy Consumption"/>
    <s v="Emissions"/>
    <x v="3"/>
    <x v="18"/>
    <m/>
    <m/>
    <n v="0"/>
    <n v="0"/>
    <n v="0"/>
    <n v="0"/>
    <n v="13.366308608545364"/>
    <n v="11.626118445051491"/>
    <n v="2.3902274140676782"/>
    <n v="0"/>
    <n v="0"/>
    <n v="0"/>
  </r>
  <r>
    <x v="0"/>
    <x v="0"/>
    <x v="1"/>
    <s v="Residential"/>
    <s v="Coke"/>
    <s v="Final Energy Consumption"/>
    <s v="Emissions"/>
    <x v="3"/>
    <x v="19"/>
    <m/>
    <m/>
    <n v="50624.309739320073"/>
    <n v="90322.408206268563"/>
    <n v="93305.525752305432"/>
    <n v="81225.861134105246"/>
    <n v="39795.008039026594"/>
    <n v="66817.963887278427"/>
    <n v="121152.05281799294"/>
    <n v="126370.8241521795"/>
    <n v="116882.02402824249"/>
    <n v="109470.72403678604"/>
  </r>
  <r>
    <x v="0"/>
    <x v="0"/>
    <x v="1"/>
    <s v="Residential"/>
    <s v="Coke"/>
    <s v="Final Energy Consumption"/>
    <s v="Emissions"/>
    <x v="3"/>
    <x v="20"/>
    <m/>
    <m/>
    <n v="413356.38691652042"/>
    <n v="133578.96005396851"/>
    <n v="11931.016407491354"/>
    <n v="13284.903639855256"/>
    <n v="41942.90627473739"/>
    <n v="41104.63791620767"/>
    <n v="26891.366302327107"/>
    <n v="26942.298454572265"/>
    <n v="32547.088682823094"/>
    <n v="39296.314807693154"/>
  </r>
  <r>
    <x v="0"/>
    <x v="0"/>
    <x v="1"/>
    <s v="Residential"/>
    <s v="Coke"/>
    <s v="Final Energy Consumption"/>
    <s v="Emissions"/>
    <x v="3"/>
    <x v="21"/>
    <m/>
    <m/>
    <n v="19576.017005677473"/>
    <n v="7652.8906609668584"/>
    <n v="3368.68455551633"/>
    <n v="2464.0788818729648"/>
    <n v="4497.3071983600457"/>
    <n v="6362.178055564742"/>
    <n v="7877.4296916232151"/>
    <n v="9982.624958075161"/>
    <n v="12991.294903088612"/>
    <n v="17385.27137990564"/>
  </r>
  <r>
    <x v="0"/>
    <x v="0"/>
    <x v="1"/>
    <s v="Residential"/>
    <s v="Coke"/>
    <s v="Final Energy Consumption"/>
    <s v="Emissions"/>
    <x v="3"/>
    <x v="22"/>
    <m/>
    <m/>
    <n v="0"/>
    <n v="0"/>
    <n v="0"/>
    <n v="0"/>
    <n v="6769.1134350793418"/>
    <n v="12434.564376277376"/>
    <n v="17049.686328366166"/>
    <n v="18334.86552297281"/>
    <n v="18496.508497913488"/>
    <n v="18652.770515679869"/>
  </r>
  <r>
    <x v="0"/>
    <x v="0"/>
    <x v="1"/>
    <s v="Residential"/>
    <s v="Coke"/>
    <s v="Final Energy Consumption"/>
    <s v="Emissions"/>
    <x v="3"/>
    <x v="23"/>
    <m/>
    <m/>
    <n v="10453.253236566001"/>
    <n v="2082.228307199453"/>
    <n v="0"/>
    <n v="0"/>
    <n v="1546.6921268236003"/>
    <n v="1501.590073471702"/>
    <n v="733.01310906694721"/>
    <n v="551.37090718747652"/>
    <n v="567.63924115073553"/>
    <n v="583.90811768918263"/>
  </r>
  <r>
    <x v="0"/>
    <x v="0"/>
    <x v="1"/>
    <s v="Residential"/>
    <s v="Coke"/>
    <s v="Final Energy Consumption"/>
    <s v="Emissions"/>
    <x v="3"/>
    <x v="24"/>
    <m/>
    <m/>
    <n v="0"/>
    <n v="295.83594545206574"/>
    <n v="98.611981817355229"/>
    <n v="0"/>
    <n v="0"/>
    <n v="0"/>
    <n v="0"/>
    <n v="0"/>
    <n v="0"/>
    <n v="0"/>
  </r>
  <r>
    <x v="0"/>
    <x v="0"/>
    <x v="1"/>
    <s v="Residential"/>
    <s v="Coke"/>
    <s v="Final Energy Consumption"/>
    <s v="Emissions"/>
    <x v="3"/>
    <x v="25"/>
    <m/>
    <m/>
    <n v="63636.329396624293"/>
    <n v="81058.782712068874"/>
    <n v="102872.34091690814"/>
    <n v="123773.44458417494"/>
    <n v="146613.57917477729"/>
    <n v="126644.74178355413"/>
    <n v="91987.863749898213"/>
    <n v="101404.51555245546"/>
    <n v="145310.61908341412"/>
    <n v="220248.52204063573"/>
  </r>
  <r>
    <x v="0"/>
    <x v="0"/>
    <x v="1"/>
    <s v="Residential"/>
    <s v="Coke"/>
    <s v="Final Energy Consumption"/>
    <s v="Emissions"/>
    <x v="3"/>
    <x v="26"/>
    <m/>
    <m/>
    <n v="0"/>
    <n v="0"/>
    <n v="0"/>
    <n v="0"/>
    <n v="93.15826630456732"/>
    <n v="78.034044733529498"/>
    <n v="15.660429766224571"/>
    <n v="0"/>
    <n v="0"/>
    <n v="0"/>
  </r>
  <r>
    <x v="0"/>
    <x v="0"/>
    <x v="1"/>
    <s v="Residential"/>
    <s v="Coke"/>
    <s v="Final Energy Consumption"/>
    <s v="Emissions"/>
    <x v="3"/>
    <x v="27"/>
    <m/>
    <m/>
    <n v="4336.3441943841699"/>
    <n v="9474.1059405625565"/>
    <n v="6774.4514021636842"/>
    <n v="6043.1329239470451"/>
    <n v="8263.6686728666464"/>
    <n v="6385.873112923794"/>
    <n v="2972.0516996767255"/>
    <n v="529.2676643027155"/>
    <n v="0"/>
    <n v="0"/>
  </r>
  <r>
    <x v="0"/>
    <x v="0"/>
    <x v="1"/>
    <s v="Residential"/>
    <s v="Coke"/>
    <s v="Final Energy Consumption"/>
    <s v="Emissions"/>
    <x v="3"/>
    <x v="28"/>
    <m/>
    <m/>
    <n v="7290.9690978601311"/>
    <n v="9520.4369877255886"/>
    <n v="14878.814576468812"/>
    <n v="29978.864588206216"/>
    <n v="91385.161799801339"/>
    <n v="87505.702695390151"/>
    <n v="56640.346644160774"/>
    <n v="40069.371632965362"/>
    <n v="33339.204204402136"/>
    <n v="30777.007128915287"/>
  </r>
  <r>
    <x v="0"/>
    <x v="0"/>
    <x v="1"/>
    <s v="Residential"/>
    <s v="Coke"/>
    <s v="Final Energy Consumption"/>
    <s v="Emissions"/>
    <x v="3"/>
    <x v="29"/>
    <m/>
    <m/>
    <n v="0"/>
    <n v="0"/>
    <n v="0"/>
    <n v="0"/>
    <n v="0"/>
    <n v="100.77539501464027"/>
    <n v="232.72737719724066"/>
    <n v="66.378526286342407"/>
    <n v="0"/>
    <n v="0"/>
  </r>
  <r>
    <x v="0"/>
    <x v="0"/>
    <x v="1"/>
    <s v="Residential"/>
    <s v="Coke"/>
    <s v="Final Energy Consumption"/>
    <s v="Emissions"/>
    <x v="3"/>
    <x v="30"/>
    <m/>
    <m/>
    <n v="428.70686129311008"/>
    <n v="267.5895878830213"/>
    <n v="89.196529294340422"/>
    <n v="0"/>
    <n v="5902.1116003065799"/>
    <n v="6504.2970791103307"/>
    <n v="4613.9820351812004"/>
    <n v="3383.0028403539691"/>
    <n v="2627.3031801806301"/>
    <n v="2120.2540061574578"/>
  </r>
  <r>
    <x v="0"/>
    <x v="0"/>
    <x v="1"/>
    <s v="Residential"/>
    <s v="Coke"/>
    <s v="Final Energy Consumption"/>
    <s v="Emissions"/>
    <x v="3"/>
    <x v="31"/>
    <m/>
    <m/>
    <n v="0"/>
    <n v="0"/>
    <n v="0"/>
    <n v="0"/>
    <n v="0"/>
    <n v="0"/>
    <n v="0"/>
    <n v="0"/>
    <n v="0"/>
    <n v="0"/>
  </r>
  <r>
    <x v="0"/>
    <x v="0"/>
    <x v="1"/>
    <s v="Residential"/>
    <s v="Coke"/>
    <s v="Final Energy Consumption"/>
    <s v="Emissions"/>
    <x v="3"/>
    <x v="32"/>
    <m/>
    <m/>
    <n v="2711.8301260001685"/>
    <n v="644.18963318912358"/>
    <n v="0"/>
    <n v="0"/>
    <n v="16241.760273422253"/>
    <n v="15813.790581169609"/>
    <n v="7964.2280855794061"/>
    <n v="3927.6622887282751"/>
    <n v="2118.7845736469758"/>
    <n v="1141.3665812136794"/>
  </r>
  <r>
    <x v="0"/>
    <x v="0"/>
    <x v="1"/>
    <s v="Residential"/>
    <s v="Coke"/>
    <s v="Final Energy Consumption"/>
    <s v="Emissions"/>
    <x v="3"/>
    <x v="33"/>
    <m/>
    <m/>
    <n v="169730.53791122304"/>
    <n v="104543.88990985126"/>
    <n v="98638.147472482684"/>
    <n v="136153.88864115617"/>
    <n v="213549.43004818243"/>
    <n v="205348.45042479192"/>
    <n v="163514.2010287302"/>
    <n v="140570.35592082702"/>
    <n v="127800.23402451361"/>
    <n v="118033.66325258104"/>
  </r>
  <r>
    <x v="0"/>
    <x v="0"/>
    <x v="1"/>
    <s v="Residential"/>
    <s v="Coke"/>
    <s v="Final Energy Consumption"/>
    <s v="Emissions"/>
    <x v="3"/>
    <x v="34"/>
    <m/>
    <m/>
    <n v="6208.3609968886303"/>
    <n v="3389.9871167051942"/>
    <n v="608.33612743270078"/>
    <n v="0"/>
    <n v="6513.3503083893029"/>
    <n v="5754.7179654889242"/>
    <n v="1808.2004575371127"/>
    <n v="392.25515306002819"/>
    <n v="119.92954866954666"/>
    <n v="36.640477737515283"/>
  </r>
  <r>
    <x v="0"/>
    <x v="0"/>
    <x v="1"/>
    <s v="Residential"/>
    <s v="Coke"/>
    <s v="Final Energy Consumption"/>
    <s v="Emissions"/>
    <x v="3"/>
    <x v="35"/>
    <m/>
    <m/>
    <n v="1172142.4505175313"/>
    <n v="917136.62037794979"/>
    <n v="993620.61614139192"/>
    <n v="1237924.7417377499"/>
    <n v="1385869.0759735738"/>
    <n v="1436059.1393032393"/>
    <n v="1466029.7833214141"/>
    <n v="1498468.8977996174"/>
    <n v="1533931.9113051256"/>
    <n v="1572380.20301192"/>
  </r>
  <r>
    <x v="0"/>
    <x v="0"/>
    <x v="1"/>
    <s v="Residential"/>
    <s v="Coal"/>
    <s v="Final Energy Consumption"/>
    <s v="Emissions"/>
    <x v="3"/>
    <x v="1"/>
    <s v="Buildings"/>
    <m/>
    <n v="0"/>
    <n v="0"/>
    <n v="0"/>
    <n v="0"/>
    <n v="2.8278070632883847"/>
    <n v="2.3894393495939399"/>
    <n v="0.48227899838815935"/>
    <n v="0"/>
    <n v="0"/>
    <n v="0"/>
  </r>
  <r>
    <x v="0"/>
    <x v="0"/>
    <x v="1"/>
    <s v="Residential"/>
    <s v="Coal"/>
    <s v="Final Energy Consumption"/>
    <s v="Emissions"/>
    <x v="3"/>
    <x v="0"/>
    <m/>
    <m/>
    <n v="45931.39732062025"/>
    <n v="103675.40763151269"/>
    <n v="149454.64149868442"/>
    <n v="195476.53779217709"/>
    <n v="95389.02289266407"/>
    <n v="53178.443961440404"/>
    <n v="47556.227104646219"/>
    <n v="66000.54739807942"/>
    <n v="110045.9380960306"/>
    <n v="188032.0246188064"/>
  </r>
  <r>
    <x v="0"/>
    <x v="0"/>
    <x v="1"/>
    <s v="Residential"/>
    <s v="Coal"/>
    <s v="Final Energy Consumption"/>
    <s v="Emissions"/>
    <x v="3"/>
    <x v="2"/>
    <m/>
    <m/>
    <n v="725.02458778604046"/>
    <n v="177.70571632590142"/>
    <n v="0"/>
    <n v="0"/>
    <n v="460.12586377992574"/>
    <n v="453.05387136093606"/>
    <n v="234.34975323111476"/>
    <n v="117.86687745536484"/>
    <n v="64.184512015465486"/>
    <n v="35.091034867741065"/>
  </r>
  <r>
    <x v="0"/>
    <x v="0"/>
    <x v="1"/>
    <s v="Residential"/>
    <s v="Coal"/>
    <s v="Final Energy Consumption"/>
    <s v="Emissions"/>
    <x v="3"/>
    <x v="3"/>
    <m/>
    <m/>
    <n v="4235.8536748381648"/>
    <n v="3727.0662813096164"/>
    <n v="4058.3354005252554"/>
    <n v="4271.745895989553"/>
    <n v="3933.6233030639391"/>
    <n v="3480.5031705645456"/>
    <n v="3057.2843048292666"/>
    <n v="1002.3937988880277"/>
    <n v="207.60387111023979"/>
    <n v="93.801978903298959"/>
  </r>
  <r>
    <x v="0"/>
    <x v="0"/>
    <x v="1"/>
    <s v="Residential"/>
    <s v="Coal"/>
    <s v="Final Energy Consumption"/>
    <s v="Emissions"/>
    <x v="3"/>
    <x v="4"/>
    <m/>
    <m/>
    <n v="1018684.1418147428"/>
    <n v="335693.51722391078"/>
    <n v="204404.8077845395"/>
    <n v="171044.31194599127"/>
    <n v="263546.11544375052"/>
    <n v="259605.8895032249"/>
    <n v="208393.72213601714"/>
    <n v="168358.12860163357"/>
    <n v="137394.26921910106"/>
    <n v="112347.11491033416"/>
  </r>
  <r>
    <x v="0"/>
    <x v="0"/>
    <x v="1"/>
    <s v="Residential"/>
    <s v="Coal"/>
    <s v="Final Energy Consumption"/>
    <s v="Emissions"/>
    <x v="3"/>
    <x v="5"/>
    <m/>
    <m/>
    <n v="0"/>
    <n v="0"/>
    <n v="0"/>
    <n v="0"/>
    <n v="214.39755988660082"/>
    <n v="279.69526823332308"/>
    <n v="270.98888494179971"/>
    <n v="263.03202665710512"/>
    <n v="255.54211427367952"/>
    <n v="247.14616070099095"/>
  </r>
  <r>
    <x v="0"/>
    <x v="0"/>
    <x v="1"/>
    <s v="Residential"/>
    <s v="Coal"/>
    <s v="Final Energy Consumption"/>
    <s v="Emissions"/>
    <x v="3"/>
    <x v="6"/>
    <m/>
    <m/>
    <n v="183004.11707655812"/>
    <n v="151401.75029546142"/>
    <n v="109051.03341208523"/>
    <n v="83600.999966086703"/>
    <n v="73827.043360898853"/>
    <n v="148527.05520171113"/>
    <n v="253913.09903342577"/>
    <n v="448070.34113989864"/>
    <n v="850328.12755810644"/>
    <n v="1629805.1968328932"/>
  </r>
  <r>
    <x v="0"/>
    <x v="0"/>
    <x v="1"/>
    <s v="Residential"/>
    <s v="Coal"/>
    <s v="Final Energy Consumption"/>
    <s v="Emissions"/>
    <x v="3"/>
    <x v="7"/>
    <m/>
    <m/>
    <n v="587.24220121441283"/>
    <n v="146.31044836117863"/>
    <n v="0"/>
    <n v="0"/>
    <n v="0"/>
    <n v="17.636105755582417"/>
    <n v="44.270502635259788"/>
    <n v="12.797266905577441"/>
    <n v="0"/>
    <n v="0"/>
  </r>
  <r>
    <x v="0"/>
    <x v="0"/>
    <x v="1"/>
    <s v="Residential"/>
    <s v="Coal"/>
    <s v="Final Energy Consumption"/>
    <s v="Emissions"/>
    <x v="3"/>
    <x v="8"/>
    <m/>
    <m/>
    <n v="0"/>
    <n v="0"/>
    <n v="0"/>
    <n v="0"/>
    <n v="0"/>
    <n v="0"/>
    <n v="0"/>
    <n v="0"/>
    <n v="0"/>
    <n v="0"/>
  </r>
  <r>
    <x v="0"/>
    <x v="0"/>
    <x v="1"/>
    <s v="Residential"/>
    <s v="Coal"/>
    <s v="Final Energy Consumption"/>
    <s v="Emissions"/>
    <x v="3"/>
    <x v="9"/>
    <m/>
    <m/>
    <n v="0"/>
    <n v="914.26790799421224"/>
    <n v="304.755969331404"/>
    <n v="0"/>
    <n v="0"/>
    <n v="1225.9473686511835"/>
    <n v="2905.4193278419348"/>
    <n v="832.25673498606909"/>
    <n v="0"/>
    <n v="0"/>
  </r>
  <r>
    <x v="0"/>
    <x v="0"/>
    <x v="1"/>
    <s v="Residential"/>
    <s v="Coal"/>
    <s v="Final Energy Consumption"/>
    <s v="Emissions"/>
    <x v="3"/>
    <x v="10"/>
    <m/>
    <m/>
    <n v="0"/>
    <n v="0"/>
    <n v="0"/>
    <n v="0"/>
    <n v="386.63898330089586"/>
    <n v="329.36046983998955"/>
    <n v="66.826936246563648"/>
    <n v="0"/>
    <n v="0"/>
    <n v="0"/>
  </r>
  <r>
    <x v="0"/>
    <x v="0"/>
    <x v="1"/>
    <s v="Residential"/>
    <s v="Coal"/>
    <s v="Final Energy Consumption"/>
    <s v="Emissions"/>
    <x v="3"/>
    <x v="11"/>
    <m/>
    <m/>
    <n v="48951.56851387248"/>
    <n v="21041.557915911351"/>
    <n v="10450.628627320302"/>
    <n v="11788.736503711629"/>
    <n v="67532.887522812234"/>
    <n v="164932.5885256152"/>
    <n v="274072.08515851793"/>
    <n v="481018.11828919372"/>
    <n v="872086.84959016473"/>
    <n v="1594694.1241995418"/>
  </r>
  <r>
    <x v="0"/>
    <x v="0"/>
    <x v="1"/>
    <s v="Residential"/>
    <s v="Coal"/>
    <s v="Final Energy Consumption"/>
    <s v="Emissions"/>
    <x v="3"/>
    <x v="12"/>
    <m/>
    <m/>
    <n v="7248.7856704297665"/>
    <n v="9773.5283546944411"/>
    <n v="12074.619668384405"/>
    <n v="11861.847038358706"/>
    <n v="4935.2822165251218"/>
    <n v="2226.4484836569891"/>
    <n v="1629.0729893189487"/>
    <n v="1578.3230099979421"/>
    <n v="1937.094627095395"/>
    <n v="2591.2727030067495"/>
  </r>
  <r>
    <x v="0"/>
    <x v="0"/>
    <x v="1"/>
    <s v="Residential"/>
    <s v="Coal"/>
    <s v="Final Energy Consumption"/>
    <s v="Emissions"/>
    <x v="3"/>
    <x v="13"/>
    <m/>
    <m/>
    <n v="6680.5873152517688"/>
    <n v="1347.574481630485"/>
    <n v="0"/>
    <n v="0"/>
    <n v="5152.9620723632142"/>
    <n v="4647.028211555521"/>
    <n v="1605.4348734923983"/>
    <n v="993.42843070943388"/>
    <n v="1367.4089029507961"/>
    <n v="1949.7358988208141"/>
  </r>
  <r>
    <x v="0"/>
    <x v="0"/>
    <x v="1"/>
    <s v="Residential"/>
    <s v="Coal"/>
    <s v="Final Energy Consumption"/>
    <s v="Emissions"/>
    <x v="3"/>
    <x v="14"/>
    <m/>
    <m/>
    <n v="28005.457762498278"/>
    <n v="5788.1991160727575"/>
    <n v="17.611836212500865"/>
    <n v="14.17912218578841"/>
    <n v="2119.1472868344963"/>
    <n v="3534.2890805856555"/>
    <n v="4503.3854502504046"/>
    <n v="5874.1441180808588"/>
    <n v="7782.1185361464068"/>
    <n v="10388.418462643518"/>
  </r>
  <r>
    <x v="0"/>
    <x v="0"/>
    <x v="1"/>
    <s v="Residential"/>
    <s v="Coal"/>
    <s v="Final Energy Consumption"/>
    <s v="Emissions"/>
    <x v="3"/>
    <x v="15"/>
    <m/>
    <m/>
    <n v="3293711.8775613951"/>
    <n v="3215675.4033932774"/>
    <n v="3314500.370043545"/>
    <n v="3480992.9523442271"/>
    <n v="3860500.6605153843"/>
    <n v="3851314.2746731425"/>
    <n v="3683047.1991168913"/>
    <n v="3525554.8930596025"/>
    <n v="3376456.1485928874"/>
    <n v="3233004.2126510018"/>
  </r>
  <r>
    <x v="0"/>
    <x v="0"/>
    <x v="1"/>
    <s v="Residential"/>
    <s v="Coal"/>
    <s v="Final Energy Consumption"/>
    <s v="Emissions"/>
    <x v="3"/>
    <x v="16"/>
    <m/>
    <m/>
    <n v="1486.751387118954"/>
    <n v="5196.7496989201618"/>
    <n v="7632.8683330192198"/>
    <n v="11480.959188449773"/>
    <n v="9019.1568178709349"/>
    <n v="5620.7507302900522"/>
    <n v="2557.4357949270911"/>
    <n v="597.69830926443649"/>
    <n v="96.215912990126924"/>
    <n v="28.541248447038374"/>
  </r>
  <r>
    <x v="0"/>
    <x v="0"/>
    <x v="1"/>
    <s v="Residential"/>
    <s v="Coal"/>
    <s v="Final Energy Consumption"/>
    <s v="Emissions"/>
    <x v="3"/>
    <x v="17"/>
    <m/>
    <m/>
    <n v="3244.4763765651333"/>
    <n v="1495.5197711377175"/>
    <n v="1168.4190938682998"/>
    <n v="732.54691700906494"/>
    <n v="1278.1236009372931"/>
    <n v="1488.4175410251987"/>
    <n v="1482.0945694435277"/>
    <n v="1475.4871925012335"/>
    <n v="1467.140055535077"/>
    <n v="1456.3912289719142"/>
  </r>
  <r>
    <x v="0"/>
    <x v="0"/>
    <x v="1"/>
    <s v="Residential"/>
    <s v="Coal"/>
    <s v="Final Energy Consumption"/>
    <s v="Emissions"/>
    <x v="3"/>
    <x v="18"/>
    <m/>
    <m/>
    <n v="0"/>
    <n v="0"/>
    <n v="0"/>
    <n v="0"/>
    <n v="1.2412319442071644"/>
    <n v="0.95903831170776677"/>
    <n v="0.18176477676845954"/>
    <n v="0"/>
    <n v="0"/>
    <n v="0"/>
  </r>
  <r>
    <x v="0"/>
    <x v="0"/>
    <x v="1"/>
    <s v="Residential"/>
    <s v="Coal"/>
    <s v="Final Energy Consumption"/>
    <s v="Emissions"/>
    <x v="3"/>
    <x v="19"/>
    <m/>
    <m/>
    <n v="98953.056375091168"/>
    <n v="79437.437795945938"/>
    <n v="80844.72529461261"/>
    <n v="80769.991333349928"/>
    <n v="74066.746884161665"/>
    <n v="61117.088885143901"/>
    <n v="46404.682668117326"/>
    <n v="35514.076004044655"/>
    <n v="27592.049776505261"/>
    <n v="21483.143732359491"/>
  </r>
  <r>
    <x v="0"/>
    <x v="0"/>
    <x v="1"/>
    <s v="Residential"/>
    <s v="Coal"/>
    <s v="Final Energy Consumption"/>
    <s v="Emissions"/>
    <x v="3"/>
    <x v="20"/>
    <m/>
    <m/>
    <n v="176758.9813837726"/>
    <n v="122991.97632214769"/>
    <n v="66263.298805917511"/>
    <n v="39499.656712144264"/>
    <n v="25452.671892690254"/>
    <n v="40619.337761032519"/>
    <n v="65220.201291359634"/>
    <n v="117530.90881591909"/>
    <n v="222425.95218210164"/>
    <n v="427114.18323258392"/>
  </r>
  <r>
    <x v="0"/>
    <x v="0"/>
    <x v="1"/>
    <s v="Residential"/>
    <s v="Coal"/>
    <s v="Final Energy Consumption"/>
    <s v="Emissions"/>
    <x v="3"/>
    <x v="21"/>
    <m/>
    <m/>
    <n v="631.2602038916591"/>
    <n v="294.81279069976245"/>
    <n v="170.52658096481215"/>
    <n v="146.08394043144804"/>
    <n v="586.17453942875989"/>
    <n v="508.22521877887107"/>
    <n v="197.9367476877288"/>
    <n v="78.944850379112992"/>
    <n v="43.1148421281938"/>
    <n v="23.546689163850868"/>
  </r>
  <r>
    <x v="0"/>
    <x v="0"/>
    <x v="1"/>
    <s v="Residential"/>
    <s v="Coal"/>
    <s v="Final Energy Consumption"/>
    <s v="Emissions"/>
    <x v="3"/>
    <x v="22"/>
    <m/>
    <m/>
    <n v="3873.6178491550618"/>
    <n v="804.39271499402423"/>
    <n v="10.953765468176551"/>
    <n v="0"/>
    <n v="138.33727223399475"/>
    <n v="154.79651956459531"/>
    <n v="114.19034336050215"/>
    <n v="85.143892096072207"/>
    <n v="64.605741294265684"/>
    <n v="49.021727028419704"/>
  </r>
  <r>
    <x v="0"/>
    <x v="0"/>
    <x v="1"/>
    <s v="Residential"/>
    <s v="Coal"/>
    <s v="Final Energy Consumption"/>
    <s v="Emissions"/>
    <x v="3"/>
    <x v="23"/>
    <m/>
    <m/>
    <n v="154.49064212632479"/>
    <n v="37.05378362577266"/>
    <n v="0"/>
    <n v="0"/>
    <n v="59.240449058149622"/>
    <n v="67.681178438083236"/>
    <n v="52.074255859210709"/>
    <n v="27.935673543879517"/>
    <n v="15.606338785228884"/>
    <n v="10.112496172632669"/>
  </r>
  <r>
    <x v="0"/>
    <x v="0"/>
    <x v="1"/>
    <s v="Residential"/>
    <s v="Coal"/>
    <s v="Final Energy Consumption"/>
    <s v="Emissions"/>
    <x v="3"/>
    <x v="24"/>
    <m/>
    <m/>
    <n v="731.61289117766114"/>
    <n v="217.26228014327603"/>
    <n v="114.80268282942959"/>
    <n v="206.50816103409431"/>
    <n v="239.19427256409227"/>
    <n v="224.10497318964815"/>
    <n v="204.92166064246229"/>
    <n v="243.98105697307673"/>
    <n v="314.60889783358863"/>
    <n v="405.6820662347626"/>
  </r>
  <r>
    <x v="0"/>
    <x v="0"/>
    <x v="1"/>
    <s v="Residential"/>
    <s v="Coal"/>
    <s v="Final Energy Consumption"/>
    <s v="Emissions"/>
    <x v="3"/>
    <x v="25"/>
    <m/>
    <m/>
    <n v="490112.77732141822"/>
    <n v="501567.63935453031"/>
    <n v="465951.5054353975"/>
    <n v="452880.29887892288"/>
    <n v="443481.58336511796"/>
    <n v="419893.23547132825"/>
    <n v="389032.14067880274"/>
    <n v="398204.32580717001"/>
    <n v="445385.27151812479"/>
    <n v="526337.34187444218"/>
  </r>
  <r>
    <x v="0"/>
    <x v="0"/>
    <x v="1"/>
    <s v="Residential"/>
    <s v="Coal"/>
    <s v="Final Energy Consumption"/>
    <s v="Emissions"/>
    <x v="3"/>
    <x v="26"/>
    <m/>
    <m/>
    <n v="0"/>
    <n v="0"/>
    <n v="0"/>
    <n v="0"/>
    <n v="0"/>
    <n v="12.813078899638287"/>
    <n v="30.104535441928878"/>
    <n v="8.6111697140164818"/>
    <n v="0"/>
    <n v="0"/>
  </r>
  <r>
    <x v="0"/>
    <x v="0"/>
    <x v="1"/>
    <s v="Residential"/>
    <s v="Coal"/>
    <s v="Final Energy Consumption"/>
    <s v="Emissions"/>
    <x v="3"/>
    <x v="27"/>
    <m/>
    <m/>
    <n v="4240.9896611417225"/>
    <n v="4083.2908618885049"/>
    <n v="3731.6195397466804"/>
    <n v="2618.8662285935593"/>
    <n v="1924.6649292402687"/>
    <n v="3751.4942083907522"/>
    <n v="6471.0784868315395"/>
    <n v="7402.6037035457521"/>
    <n v="7766.982980253576"/>
    <n v="8189.1220551846745"/>
  </r>
  <r>
    <x v="0"/>
    <x v="0"/>
    <x v="1"/>
    <s v="Residential"/>
    <s v="Coal"/>
    <s v="Final Energy Consumption"/>
    <s v="Emissions"/>
    <x v="3"/>
    <x v="28"/>
    <m/>
    <m/>
    <n v="15881.094666717785"/>
    <n v="10630.572110344941"/>
    <n v="7842.3357166981687"/>
    <n v="6849.7149086886711"/>
    <n v="8557.6323437852279"/>
    <n v="14955.869112268554"/>
    <n v="22874.103222047605"/>
    <n v="26705.782577967417"/>
    <n v="29749.242225550544"/>
    <n v="33502.902495507427"/>
  </r>
  <r>
    <x v="0"/>
    <x v="0"/>
    <x v="1"/>
    <s v="Residential"/>
    <s v="Coal"/>
    <s v="Final Energy Consumption"/>
    <s v="Emissions"/>
    <x v="3"/>
    <x v="29"/>
    <m/>
    <m/>
    <n v="0"/>
    <n v="0"/>
    <n v="0"/>
    <n v="0"/>
    <n v="0"/>
    <n v="0"/>
    <n v="0"/>
    <n v="0"/>
    <n v="0"/>
    <n v="0"/>
  </r>
  <r>
    <x v="0"/>
    <x v="0"/>
    <x v="1"/>
    <s v="Residential"/>
    <s v="Coal"/>
    <s v="Final Energy Consumption"/>
    <s v="Emissions"/>
    <x v="3"/>
    <x v="30"/>
    <m/>
    <m/>
    <n v="2715.9243330667427"/>
    <n v="2603.2166607428071"/>
    <n v="3845.9209912134243"/>
    <n v="5083.3505108319314"/>
    <n v="3539.8574674809884"/>
    <n v="2251.0430928550049"/>
    <n v="1319.6731333725038"/>
    <n v="270.69867826105104"/>
    <n v="0"/>
    <n v="0"/>
  </r>
  <r>
    <x v="0"/>
    <x v="0"/>
    <x v="1"/>
    <s v="Residential"/>
    <s v="Coal"/>
    <s v="Final Energy Consumption"/>
    <s v="Emissions"/>
    <x v="3"/>
    <x v="31"/>
    <m/>
    <m/>
    <n v="0"/>
    <n v="0"/>
    <n v="0"/>
    <n v="0"/>
    <n v="0"/>
    <n v="0"/>
    <n v="0"/>
    <n v="0"/>
    <n v="0"/>
    <n v="0"/>
  </r>
  <r>
    <x v="0"/>
    <x v="0"/>
    <x v="1"/>
    <s v="Residential"/>
    <s v="Coal"/>
    <s v="Final Energy Consumption"/>
    <s v="Emissions"/>
    <x v="3"/>
    <x v="32"/>
    <m/>
    <m/>
    <n v="14632.211862222897"/>
    <n v="2882.9202679797445"/>
    <n v="466.92198969179015"/>
    <n v="453.36655000745867"/>
    <n v="568.59431143809763"/>
    <n v="419.2789389214833"/>
    <n v="148.30282141611377"/>
    <n v="61.436854170019018"/>
    <n v="43.258430978359151"/>
    <n v="30.415921237572604"/>
  </r>
  <r>
    <x v="0"/>
    <x v="0"/>
    <x v="1"/>
    <s v="Residential"/>
    <s v="Coal"/>
    <s v="Final Energy Consumption"/>
    <s v="Emissions"/>
    <x v="3"/>
    <x v="33"/>
    <m/>
    <m/>
    <n v="87564.433427225274"/>
    <n v="200638.14101220405"/>
    <n v="511710.25000694703"/>
    <n v="1468552.3508924064"/>
    <n v="487106.88644781581"/>
    <n v="73279.914395733736"/>
    <n v="86583.153284253262"/>
    <n v="105568.1054157716"/>
    <n v="131550.33946417322"/>
    <n v="165849.37721752308"/>
  </r>
  <r>
    <x v="0"/>
    <x v="0"/>
    <x v="1"/>
    <s v="Residential"/>
    <s v="Coal"/>
    <s v="Final Energy Consumption"/>
    <s v="Emissions"/>
    <x v="3"/>
    <x v="34"/>
    <m/>
    <m/>
    <n v="1126.2588749740864"/>
    <n v="375.41962499136207"/>
    <n v="0"/>
    <n v="0"/>
    <n v="0"/>
    <n v="926.36044416777304"/>
    <n v="2192.72072814991"/>
    <n v="627.97797114243974"/>
    <n v="0"/>
    <n v="0"/>
  </r>
  <r>
    <x v="0"/>
    <x v="0"/>
    <x v="1"/>
    <s v="Residential"/>
    <s v="Coal"/>
    <s v="Final Energy Consumption"/>
    <s v="Emissions"/>
    <x v="3"/>
    <x v="35"/>
    <m/>
    <m/>
    <n v="1823049.9188541025"/>
    <n v="1771744.1102033758"/>
    <n v="1698390.4839109452"/>
    <n v="1670450.6956597809"/>
    <n v="1801981.820783797"/>
    <n v="2215626.7230024207"/>
    <n v="2710765.9414661392"/>
    <n v="3479545.4474299294"/>
    <n v="4647234.4836980356"/>
    <n v="6378927.0860291095"/>
  </r>
  <r>
    <x v="0"/>
    <x v="0"/>
    <x v="1"/>
    <s v="Residential"/>
    <s v="Charcoal"/>
    <s v="Final Energy Consumption"/>
    <s v="Emissions"/>
    <x v="3"/>
    <x v="1"/>
    <s v="Buildings"/>
    <m/>
    <n v="0"/>
    <n v="10.029142221062381"/>
    <n v="3.3430474070207938"/>
    <n v="0"/>
    <n v="20.028908923526451"/>
    <n v="173.44466903806531"/>
    <n v="372.91941934615875"/>
    <n v="220.72967298760497"/>
    <n v="155.05384722952499"/>
    <n v="157.45892953906338"/>
  </r>
  <r>
    <x v="0"/>
    <x v="0"/>
    <x v="1"/>
    <s v="Residential"/>
    <s v="Charcoal"/>
    <s v="Final Energy Consumption"/>
    <s v="Emissions"/>
    <x v="3"/>
    <x v="0"/>
    <m/>
    <m/>
    <n v="48520.849251769425"/>
    <n v="39033.750089398032"/>
    <n v="50225.015582095941"/>
    <n v="87363.579946220547"/>
    <n v="39436.098674213987"/>
    <n v="32041.39932472369"/>
    <n v="48295.060104048134"/>
    <n v="53233.582073978956"/>
    <n v="54402.246656638548"/>
    <n v="55587.391604437922"/>
  </r>
  <r>
    <x v="0"/>
    <x v="0"/>
    <x v="1"/>
    <s v="Residential"/>
    <s v="Charcoal"/>
    <s v="Final Energy Consumption"/>
    <s v="Emissions"/>
    <x v="3"/>
    <x v="2"/>
    <m/>
    <m/>
    <n v="2.9933355438283118"/>
    <n v="132.14661865907451"/>
    <n v="344.45977399130328"/>
    <n v="788.6848404978623"/>
    <n v="498.00680796368579"/>
    <n v="457.84006425964799"/>
    <n v="594.42792612462972"/>
    <n v="787.5404184271739"/>
    <n v="1053.7467252865663"/>
    <n v="1412.141489117394"/>
  </r>
  <r>
    <x v="0"/>
    <x v="0"/>
    <x v="1"/>
    <s v="Residential"/>
    <s v="Charcoal"/>
    <s v="Final Energy Consumption"/>
    <s v="Emissions"/>
    <x v="3"/>
    <x v="3"/>
    <m/>
    <m/>
    <n v="10876.2370150282"/>
    <n v="2243.0827214168085"/>
    <n v="1240.2861832289793"/>
    <n v="873.74358201180178"/>
    <n v="1035.399959020689"/>
    <n v="1884.2927397429121"/>
    <n v="2995.8354864652051"/>
    <n v="1656.6259090595606"/>
    <n v="1125.376204873141"/>
    <n v="1136.9448584109518"/>
  </r>
  <r>
    <x v="0"/>
    <x v="0"/>
    <x v="1"/>
    <s v="Residential"/>
    <s v="Charcoal"/>
    <s v="Final Energy Consumption"/>
    <s v="Emissions"/>
    <x v="3"/>
    <x v="4"/>
    <m/>
    <m/>
    <n v="7713.3837829493241"/>
    <n v="140163.83876849379"/>
    <n v="46721.279589497921"/>
    <n v="0"/>
    <n v="0"/>
    <n v="8984.6271518921258"/>
    <n v="21227.050577424168"/>
    <n v="6077.3916200422655"/>
    <n v="0"/>
    <n v="0"/>
  </r>
  <r>
    <x v="0"/>
    <x v="0"/>
    <x v="1"/>
    <s v="Residential"/>
    <s v="Charcoal"/>
    <s v="Final Energy Consumption"/>
    <s v="Emissions"/>
    <x v="3"/>
    <x v="5"/>
    <m/>
    <m/>
    <n v="0"/>
    <n v="0"/>
    <n v="0"/>
    <n v="0"/>
    <n v="121.48351296361719"/>
    <n v="414.79144694655656"/>
    <n v="762.01395912184353"/>
    <n v="862.25084673371998"/>
    <n v="882.0924400806"/>
    <n v="899.20373372244205"/>
  </r>
  <r>
    <x v="0"/>
    <x v="0"/>
    <x v="1"/>
    <s v="Residential"/>
    <s v="Charcoal"/>
    <s v="Final Energy Consumption"/>
    <s v="Emissions"/>
    <x v="3"/>
    <x v="6"/>
    <m/>
    <m/>
    <n v="24924.688324567236"/>
    <n v="18323.865897185144"/>
    <n v="15018.043953571836"/>
    <n v="9235.8330587946421"/>
    <n v="6434.2459883800693"/>
    <n v="4296.1372502548566"/>
    <n v="2096.3381056026606"/>
    <n v="1076.7268529708017"/>
    <n v="687.00434946078178"/>
    <n v="478.49758581984673"/>
  </r>
  <r>
    <x v="0"/>
    <x v="0"/>
    <x v="1"/>
    <s v="Residential"/>
    <s v="Charcoal"/>
    <s v="Final Energy Consumption"/>
    <s v="Emissions"/>
    <x v="3"/>
    <x v="7"/>
    <m/>
    <m/>
    <n v="0"/>
    <n v="0"/>
    <n v="0"/>
    <n v="0"/>
    <n v="0"/>
    <n v="0"/>
    <n v="0"/>
    <n v="0"/>
    <n v="0"/>
    <n v="0"/>
  </r>
  <r>
    <x v="0"/>
    <x v="0"/>
    <x v="1"/>
    <s v="Residential"/>
    <s v="Charcoal"/>
    <s v="Final Energy Consumption"/>
    <s v="Emissions"/>
    <x v="3"/>
    <x v="8"/>
    <m/>
    <m/>
    <n v="0"/>
    <n v="0"/>
    <n v="0"/>
    <n v="0"/>
    <n v="0"/>
    <n v="0"/>
    <n v="0"/>
    <n v="0"/>
    <n v="0"/>
    <n v="0"/>
  </r>
  <r>
    <x v="0"/>
    <x v="0"/>
    <x v="1"/>
    <s v="Residential"/>
    <s v="Charcoal"/>
    <s v="Final Energy Consumption"/>
    <s v="Emissions"/>
    <x v="3"/>
    <x v="9"/>
    <m/>
    <m/>
    <n v="18.389665319101017"/>
    <n v="382.5640122953738"/>
    <n v="1046.2041298589534"/>
    <n v="2547.3182970604771"/>
    <n v="1233.8831077896496"/>
    <n v="1898.9794945886811"/>
    <n v="3610.461217861508"/>
    <n v="4114.3713391293295"/>
    <n v="4212.4435343434798"/>
    <n v="4287.2282198428111"/>
  </r>
  <r>
    <x v="0"/>
    <x v="0"/>
    <x v="1"/>
    <s v="Residential"/>
    <s v="Charcoal"/>
    <s v="Final Energy Consumption"/>
    <s v="Emissions"/>
    <x v="3"/>
    <x v="10"/>
    <m/>
    <m/>
    <n v="0"/>
    <n v="15.830082611277319"/>
    <n v="5.2766942037591082"/>
    <n v="0"/>
    <n v="0"/>
    <n v="13.523559723284642"/>
    <n v="32.543076593239874"/>
    <n v="38.237678989245005"/>
    <n v="39.407085431865006"/>
    <n v="40.612254191863215"/>
  </r>
  <r>
    <x v="0"/>
    <x v="0"/>
    <x v="1"/>
    <s v="Residential"/>
    <s v="Charcoal"/>
    <s v="Final Energy Consumption"/>
    <s v="Emissions"/>
    <x v="3"/>
    <x v="11"/>
    <m/>
    <m/>
    <n v="12943.781009875886"/>
    <n v="29157.227672375888"/>
    <n v="38636.350044642619"/>
    <n v="43854.691030891066"/>
    <n v="20355.120632453967"/>
    <n v="8048.4759186293068"/>
    <n v="2473.3253792516252"/>
    <n v="501.87608306764713"/>
    <n v="149.38438308958445"/>
    <n v="44.464549373971884"/>
  </r>
  <r>
    <x v="0"/>
    <x v="0"/>
    <x v="1"/>
    <s v="Residential"/>
    <s v="Charcoal"/>
    <s v="Final Energy Consumption"/>
    <s v="Emissions"/>
    <x v="3"/>
    <x v="12"/>
    <m/>
    <m/>
    <n v="1529.7067855694077"/>
    <n v="360.97641259651414"/>
    <n v="340.68838328687485"/>
    <n v="479.94782303589835"/>
    <n v="2171.1429943141766"/>
    <n v="2256.6003493665544"/>
    <n v="1616.8636242600894"/>
    <n v="1288.3312846622587"/>
    <n v="1091.1759731770862"/>
    <n v="924.19164451969675"/>
  </r>
  <r>
    <x v="0"/>
    <x v="0"/>
    <x v="1"/>
    <s v="Residential"/>
    <s v="Charcoal"/>
    <s v="Final Energy Consumption"/>
    <s v="Emissions"/>
    <x v="3"/>
    <x v="13"/>
    <m/>
    <m/>
    <n v="0"/>
    <n v="1813.9862018275089"/>
    <n v="1235.548538309735"/>
    <n v="922.85062562905216"/>
    <n v="1041.6801677190167"/>
    <n v="1576.8678360074223"/>
    <n v="2261.8008466772003"/>
    <n v="990.30366231443793"/>
    <n v="424.75293093282744"/>
    <n v="330.96132799118135"/>
  </r>
  <r>
    <x v="0"/>
    <x v="0"/>
    <x v="1"/>
    <s v="Residential"/>
    <s v="Charcoal"/>
    <s v="Final Energy Consumption"/>
    <s v="Emissions"/>
    <x v="3"/>
    <x v="14"/>
    <m/>
    <m/>
    <n v="106477.52112606639"/>
    <n v="120511.4087059342"/>
    <n v="124403.81720843424"/>
    <n v="128787.58210695547"/>
    <n v="106723.09714398485"/>
    <n v="155322.27004648937"/>
    <n v="232185.43104983916"/>
    <n v="377436.42828587128"/>
    <n v="642385.34216232959"/>
    <n v="1117493.6681885794"/>
  </r>
  <r>
    <x v="0"/>
    <x v="0"/>
    <x v="1"/>
    <s v="Residential"/>
    <s v="Charcoal"/>
    <s v="Final Energy Consumption"/>
    <s v="Emissions"/>
    <x v="3"/>
    <x v="15"/>
    <m/>
    <m/>
    <n v="585.09637312726932"/>
    <n v="7358.6572782980456"/>
    <n v="12261.230821409876"/>
    <n v="16342.662326807993"/>
    <n v="21769.104898920014"/>
    <n v="17561.035925710901"/>
    <n v="9921.7163025268692"/>
    <n v="2846.6593170650867"/>
    <n v="589.6382727392363"/>
    <n v="214.48004913150692"/>
  </r>
  <r>
    <x v="0"/>
    <x v="0"/>
    <x v="1"/>
    <s v="Residential"/>
    <s v="Charcoal"/>
    <s v="Final Energy Consumption"/>
    <s v="Emissions"/>
    <x v="3"/>
    <x v="16"/>
    <m/>
    <m/>
    <n v="5984.5603661425348"/>
    <n v="15496.884083114744"/>
    <n v="4608.3055049939239"/>
    <n v="0"/>
    <n v="0"/>
    <n v="355.22437820478302"/>
    <n v="847.76136250413583"/>
    <n v="243.11774547862498"/>
    <n v="0"/>
    <n v="0"/>
  </r>
  <r>
    <x v="0"/>
    <x v="0"/>
    <x v="1"/>
    <s v="Residential"/>
    <s v="Charcoal"/>
    <s v="Final Energy Consumption"/>
    <s v="Emissions"/>
    <x v="3"/>
    <x v="17"/>
    <m/>
    <m/>
    <n v="4476.0114463353311"/>
    <n v="2235.5825594401226"/>
    <n v="2745.887508137585"/>
    <n v="2781.3048487547994"/>
    <n v="2708.2620855628038"/>
    <n v="1969.2356832752166"/>
    <n v="973.1320068233623"/>
    <n v="547.54830459973846"/>
    <n v="371.12231772523143"/>
    <n v="249.78921015102026"/>
  </r>
  <r>
    <x v="0"/>
    <x v="0"/>
    <x v="1"/>
    <s v="Residential"/>
    <s v="Charcoal"/>
    <s v="Final Energy Consumption"/>
    <s v="Emissions"/>
    <x v="3"/>
    <x v="18"/>
    <m/>
    <m/>
    <n v="0"/>
    <n v="0"/>
    <n v="0"/>
    <n v="0"/>
    <n v="0"/>
    <n v="0"/>
    <n v="0"/>
    <n v="0"/>
    <n v="0"/>
    <n v="0"/>
  </r>
  <r>
    <x v="0"/>
    <x v="0"/>
    <x v="1"/>
    <s v="Residential"/>
    <s v="Charcoal"/>
    <s v="Final Energy Consumption"/>
    <s v="Emissions"/>
    <x v="3"/>
    <x v="19"/>
    <m/>
    <m/>
    <n v="6561.5397530525743"/>
    <n v="21911.438763911978"/>
    <n v="69953.850964006895"/>
    <n v="252158.71028556552"/>
    <n v="114752.75235472909"/>
    <n v="36326.927930100355"/>
    <n v="17375.242840760042"/>
    <n v="10537.227613968791"/>
    <n v="9287.3711129696148"/>
    <n v="9025.3861097415447"/>
  </r>
  <r>
    <x v="0"/>
    <x v="0"/>
    <x v="1"/>
    <s v="Residential"/>
    <s v="Charcoal"/>
    <s v="Final Energy Consumption"/>
    <s v="Emissions"/>
    <x v="3"/>
    <x v="20"/>
    <m/>
    <m/>
    <n v="24132.153865880562"/>
    <n v="8920.8851891269624"/>
    <n v="4442.8380472776025"/>
    <n v="5760.0197446867414"/>
    <n v="13971.40982725486"/>
    <n v="15628.265826300481"/>
    <n v="14255.420999882612"/>
    <n v="16579.443109841941"/>
    <n v="23795.306426215368"/>
    <n v="38016.976255530142"/>
  </r>
  <r>
    <x v="0"/>
    <x v="0"/>
    <x v="1"/>
    <s v="Residential"/>
    <s v="Charcoal"/>
    <s v="Final Energy Consumption"/>
    <s v="Emissions"/>
    <x v="3"/>
    <x v="21"/>
    <m/>
    <m/>
    <n v="32662.003515611545"/>
    <n v="37310.175256577088"/>
    <n v="37791.337303191831"/>
    <n v="36310.266816899893"/>
    <n v="29620.907535724462"/>
    <n v="39586.456982138508"/>
    <n v="55939.465374549691"/>
    <n v="82421.538620515741"/>
    <n v="124091.5272971096"/>
    <n v="188035.77060840983"/>
  </r>
  <r>
    <x v="0"/>
    <x v="0"/>
    <x v="1"/>
    <s v="Residential"/>
    <s v="Charcoal"/>
    <s v="Final Energy Consumption"/>
    <s v="Emissions"/>
    <x v="3"/>
    <x v="22"/>
    <m/>
    <m/>
    <n v="70050.897281008918"/>
    <n v="72227.454999649344"/>
    <n v="66386.045093545341"/>
    <n v="57590.731445720499"/>
    <n v="43243.204490489414"/>
    <n v="29568.388676983865"/>
    <n v="16456.799503753125"/>
    <n v="9196.1828017842417"/>
    <n v="5573.033275402855"/>
    <n v="3439.0146770312813"/>
  </r>
  <r>
    <x v="0"/>
    <x v="0"/>
    <x v="1"/>
    <s v="Residential"/>
    <s v="Charcoal"/>
    <s v="Final Energy Consumption"/>
    <s v="Emissions"/>
    <x v="3"/>
    <x v="23"/>
    <m/>
    <m/>
    <n v="4227.9986803788715"/>
    <n v="4756.6970958658349"/>
    <n v="4814.6830703141968"/>
    <n v="4631.3915595374883"/>
    <n v="4894.309631999171"/>
    <n v="4435.2063485408098"/>
    <n v="3673.8019178146164"/>
    <n v="3312.4939829015984"/>
    <n v="3196.1750093282012"/>
    <n v="3175.9832731874299"/>
  </r>
  <r>
    <x v="0"/>
    <x v="0"/>
    <x v="1"/>
    <s v="Residential"/>
    <s v="Charcoal"/>
    <s v="Final Energy Consumption"/>
    <s v="Emissions"/>
    <x v="3"/>
    <x v="24"/>
    <m/>
    <m/>
    <n v="826.81311423187435"/>
    <n v="24667.737123947176"/>
    <n v="39580.089362139639"/>
    <n v="61215.672245926828"/>
    <n v="22642.269543830662"/>
    <n v="6974.654916744028"/>
    <n v="6157.318898732161"/>
    <n v="5256.915081252625"/>
    <n v="4494.1817900535934"/>
    <n v="3925.2693918771952"/>
  </r>
  <r>
    <x v="0"/>
    <x v="0"/>
    <x v="1"/>
    <s v="Residential"/>
    <s v="Charcoal"/>
    <s v="Final Energy Consumption"/>
    <s v="Emissions"/>
    <x v="3"/>
    <x v="25"/>
    <m/>
    <m/>
    <n v="50689.122405695976"/>
    <n v="119946.49866126171"/>
    <n v="142039.28071321524"/>
    <n v="138672.0448403772"/>
    <n v="71785.297919168734"/>
    <n v="47233.588333028827"/>
    <n v="44055.663143777987"/>
    <n v="45567.394153063287"/>
    <n v="52546.512246340717"/>
    <n v="65889.471506429501"/>
  </r>
  <r>
    <x v="0"/>
    <x v="0"/>
    <x v="1"/>
    <s v="Residential"/>
    <s v="Charcoal"/>
    <s v="Final Energy Consumption"/>
    <s v="Emissions"/>
    <x v="3"/>
    <x v="26"/>
    <m/>
    <m/>
    <n v="0"/>
    <n v="0"/>
    <n v="0"/>
    <n v="0"/>
    <n v="342.80427779294286"/>
    <n v="300.60520099317426"/>
    <n v="86.508989187385595"/>
    <n v="41.993645888431743"/>
    <n v="58.160294302201535"/>
    <n v="80.353635131117159"/>
  </r>
  <r>
    <x v="0"/>
    <x v="0"/>
    <x v="1"/>
    <s v="Residential"/>
    <s v="Charcoal"/>
    <s v="Final Energy Consumption"/>
    <s v="Emissions"/>
    <x v="3"/>
    <x v="27"/>
    <m/>
    <m/>
    <n v="1991.5236151071176"/>
    <n v="851.25190941212384"/>
    <n v="1474.4637007252948"/>
    <n v="2626.6559653528202"/>
    <n v="5738.9765961309531"/>
    <n v="5096.7750551807321"/>
    <n v="2964.1558964667797"/>
    <n v="1900.8427553620072"/>
    <n v="1418.6833489604621"/>
    <n v="1115.5873248831981"/>
  </r>
  <r>
    <x v="0"/>
    <x v="0"/>
    <x v="1"/>
    <s v="Residential"/>
    <s v="Charcoal"/>
    <s v="Final Energy Consumption"/>
    <s v="Emissions"/>
    <x v="3"/>
    <x v="28"/>
    <m/>
    <m/>
    <n v="11682.584728120039"/>
    <n v="20715.926881704494"/>
    <n v="18923.10539082771"/>
    <n v="17649.663573187026"/>
    <n v="13557.234154822558"/>
    <n v="11366.129732217207"/>
    <n v="10198.383188558168"/>
    <n v="3903.4914756995454"/>
    <n v="1248.6823374808469"/>
    <n v="675.22235785935618"/>
  </r>
  <r>
    <x v="0"/>
    <x v="0"/>
    <x v="1"/>
    <s v="Residential"/>
    <s v="Charcoal"/>
    <s v="Final Energy Consumption"/>
    <s v="Emissions"/>
    <x v="3"/>
    <x v="29"/>
    <m/>
    <m/>
    <n v="0"/>
    <n v="24.495954702112922"/>
    <n v="8.1653182340376418"/>
    <n v="0"/>
    <n v="43.213233294059513"/>
    <n v="78.644263640155984"/>
    <n v="106.04002744437204"/>
    <n v="146.05783406544506"/>
    <n v="202.77894905730437"/>
    <n v="280.39233469649957"/>
  </r>
  <r>
    <x v="0"/>
    <x v="0"/>
    <x v="1"/>
    <s v="Residential"/>
    <s v="Charcoal"/>
    <s v="Final Energy Consumption"/>
    <s v="Emissions"/>
    <x v="3"/>
    <x v="30"/>
    <m/>
    <m/>
    <n v="5098.3943559516792"/>
    <n v="4504.897276291952"/>
    <n v="3724.162034665283"/>
    <n v="3292.1220262986803"/>
    <n v="2974.5513492507043"/>
    <n v="2396.6629562563012"/>
    <n v="1708.1078301456578"/>
    <n v="1536.2328946528526"/>
    <n v="1538.3444243003751"/>
    <n v="1539.3423006674475"/>
  </r>
  <r>
    <x v="0"/>
    <x v="0"/>
    <x v="1"/>
    <s v="Residential"/>
    <s v="Charcoal"/>
    <s v="Final Energy Consumption"/>
    <s v="Emissions"/>
    <x v="3"/>
    <x v="31"/>
    <m/>
    <m/>
    <n v="0"/>
    <n v="0"/>
    <n v="0"/>
    <n v="0"/>
    <n v="0"/>
    <n v="0"/>
    <n v="0"/>
    <n v="0"/>
    <n v="0"/>
    <n v="0"/>
  </r>
  <r>
    <x v="0"/>
    <x v="0"/>
    <x v="1"/>
    <s v="Residential"/>
    <s v="Charcoal"/>
    <s v="Final Energy Consumption"/>
    <s v="Emissions"/>
    <x v="3"/>
    <x v="32"/>
    <m/>
    <m/>
    <n v="479.49417153382819"/>
    <n v="802.54070790480569"/>
    <n v="1032.9074757076889"/>
    <n v="1265.0953281270361"/>
    <n v="1318.3417704787294"/>
    <n v="1030.7940172548072"/>
    <n v="615.10416408695869"/>
    <n v="381.19012643497297"/>
    <n v="265.79165221026335"/>
    <n v="199.20619629689907"/>
  </r>
  <r>
    <x v="0"/>
    <x v="0"/>
    <x v="1"/>
    <s v="Residential"/>
    <s v="Charcoal"/>
    <s v="Final Energy Consumption"/>
    <s v="Emissions"/>
    <x v="3"/>
    <x v="33"/>
    <m/>
    <m/>
    <n v="90408.638374628354"/>
    <n v="12070.590234721363"/>
    <n v="4237.2494647478898"/>
    <n v="6138.5501471503385"/>
    <n v="22339.247719212406"/>
    <n v="26827.077856572414"/>
    <n v="25873.040655349581"/>
    <n v="26001.08504429871"/>
    <n v="27223.242894478288"/>
    <n v="29466.68847215873"/>
  </r>
  <r>
    <x v="0"/>
    <x v="0"/>
    <x v="1"/>
    <s v="Residential"/>
    <s v="Charcoal"/>
    <s v="Final Energy Consumption"/>
    <s v="Emissions"/>
    <x v="3"/>
    <x v="34"/>
    <m/>
    <m/>
    <n v="2686.1396645312911"/>
    <n v="664.73154270867485"/>
    <n v="104.96015814776359"/>
    <n v="149.59742645503317"/>
    <n v="1692.1313158618727"/>
    <n v="1678.2645700562416"/>
    <n v="949.61968057173397"/>
    <n v="555.07402744493686"/>
    <n v="352.00723023654768"/>
    <n v="223.2298585742335"/>
  </r>
  <r>
    <x v="0"/>
    <x v="0"/>
    <x v="1"/>
    <s v="Residential"/>
    <s v="Charcoal"/>
    <s v="Final Energy Consumption"/>
    <s v="Emissions"/>
    <x v="3"/>
    <x v="35"/>
    <m/>
    <m/>
    <n v="9795.8361719037821"/>
    <n v="53116.41988603193"/>
    <n v="62490.516563391146"/>
    <n v="56161.502297791987"/>
    <n v="55638.648348357958"/>
    <n v="43517.149782465909"/>
    <n v="26682.928026794798"/>
    <n v="16332.205116844802"/>
    <n v="10429.133809307794"/>
    <n v="6685.9220062965423"/>
  </r>
  <r>
    <x v="0"/>
    <x v="0"/>
    <x v="1"/>
    <s v="Residential"/>
    <s v="Natural gas"/>
    <s v="Final Energy Consumption"/>
    <s v="Emissions"/>
    <x v="3"/>
    <x v="1"/>
    <s v="Buildings"/>
    <m/>
    <n v="0"/>
    <n v="0"/>
    <n v="0"/>
    <n v="0"/>
    <n v="0"/>
    <n v="0"/>
    <n v="0"/>
    <n v="0"/>
    <n v="0"/>
    <n v="0"/>
  </r>
  <r>
    <x v="0"/>
    <x v="0"/>
    <x v="1"/>
    <s v="Residential"/>
    <s v="Natural gas"/>
    <s v="Final Energy Consumption"/>
    <s v="Emissions"/>
    <x v="3"/>
    <x v="0"/>
    <m/>
    <m/>
    <n v="0"/>
    <n v="0"/>
    <n v="0"/>
    <n v="0"/>
    <n v="0"/>
    <n v="0"/>
    <n v="3.6508288654483897E-2"/>
    <n v="0.54628024197167335"/>
    <n v="0.60913581469877109"/>
    <n v="0.63962097350672387"/>
  </r>
  <r>
    <x v="0"/>
    <x v="0"/>
    <x v="1"/>
    <s v="Residential"/>
    <s v="Natural gas"/>
    <s v="Final Energy Consumption"/>
    <s v="Emissions"/>
    <x v="3"/>
    <x v="2"/>
    <m/>
    <m/>
    <n v="0"/>
    <n v="0"/>
    <n v="0"/>
    <n v="0"/>
    <n v="0.51738148785600002"/>
    <n v="6.3688077817920004"/>
    <n v="8.4893418403199998"/>
    <n v="8.8629904464480003"/>
    <n v="9.6480222806880018"/>
    <n v="10.447465327343998"/>
  </r>
  <r>
    <x v="0"/>
    <x v="0"/>
    <x v="1"/>
    <s v="Residential"/>
    <s v="Natural gas"/>
    <s v="Final Energy Consumption"/>
    <s v="Emissions"/>
    <x v="3"/>
    <x v="3"/>
    <m/>
    <m/>
    <n v="0"/>
    <n v="0"/>
    <n v="0"/>
    <n v="0"/>
    <n v="0.41479717742827898"/>
    <n v="5.7273898647366037"/>
    <n v="9.6027985743929776"/>
    <n v="9.5844177991641786"/>
    <n v="9.1022277634835991"/>
    <n v="8.2030380466589108"/>
  </r>
  <r>
    <x v="0"/>
    <x v="0"/>
    <x v="1"/>
    <s v="Residential"/>
    <s v="Natural gas"/>
    <s v="Final Energy Consumption"/>
    <s v="Emissions"/>
    <x v="3"/>
    <x v="4"/>
    <m/>
    <m/>
    <n v="0"/>
    <n v="0"/>
    <n v="0"/>
    <n v="0"/>
    <n v="0"/>
    <n v="0"/>
    <n v="0"/>
    <n v="0"/>
    <n v="0"/>
    <n v="0"/>
  </r>
  <r>
    <x v="0"/>
    <x v="0"/>
    <x v="1"/>
    <s v="Residential"/>
    <s v="Natural gas"/>
    <s v="Final Energy Consumption"/>
    <s v="Emissions"/>
    <x v="3"/>
    <x v="5"/>
    <m/>
    <m/>
    <n v="0"/>
    <n v="0"/>
    <n v="0"/>
    <n v="0"/>
    <n v="0"/>
    <n v="0"/>
    <n v="0"/>
    <n v="0"/>
    <n v="0"/>
    <n v="0"/>
  </r>
  <r>
    <x v="0"/>
    <x v="0"/>
    <x v="1"/>
    <s v="Residential"/>
    <s v="Natural gas"/>
    <s v="Final Energy Consumption"/>
    <s v="Emissions"/>
    <x v="3"/>
    <x v="6"/>
    <m/>
    <m/>
    <n v="0"/>
    <n v="0"/>
    <n v="0"/>
    <n v="0"/>
    <n v="0"/>
    <n v="0"/>
    <n v="0"/>
    <n v="0"/>
    <n v="0"/>
    <n v="0"/>
  </r>
  <r>
    <x v="0"/>
    <x v="0"/>
    <x v="1"/>
    <s v="Residential"/>
    <s v="Natural gas"/>
    <s v="Final Energy Consumption"/>
    <s v="Emissions"/>
    <x v="3"/>
    <x v="7"/>
    <m/>
    <m/>
    <n v="0"/>
    <n v="0"/>
    <n v="0"/>
    <n v="0"/>
    <n v="0"/>
    <n v="0"/>
    <n v="0"/>
    <n v="0"/>
    <n v="0"/>
    <n v="0"/>
  </r>
  <r>
    <x v="0"/>
    <x v="0"/>
    <x v="1"/>
    <s v="Residential"/>
    <s v="Natural gas"/>
    <s v="Final Energy Consumption"/>
    <s v="Emissions"/>
    <x v="3"/>
    <x v="8"/>
    <m/>
    <m/>
    <n v="0"/>
    <n v="0"/>
    <n v="0"/>
    <n v="0"/>
    <n v="0"/>
    <n v="0"/>
    <n v="0"/>
    <n v="0"/>
    <n v="0"/>
    <n v="0"/>
  </r>
  <r>
    <x v="0"/>
    <x v="0"/>
    <x v="1"/>
    <s v="Residential"/>
    <s v="Natural gas"/>
    <s v="Final Energy Consumption"/>
    <s v="Emissions"/>
    <x v="3"/>
    <x v="9"/>
    <m/>
    <m/>
    <n v="23.754862207626353"/>
    <n v="74.289728363210884"/>
    <n v="29.841971076039382"/>
    <n v="89.321090432910154"/>
    <n v="70.604058402732974"/>
    <n v="71.443016421562987"/>
    <n v="129.67156669679517"/>
    <n v="151.29988412231179"/>
    <n v="150.93824695960654"/>
    <n v="156.48530031641172"/>
  </r>
  <r>
    <x v="0"/>
    <x v="0"/>
    <x v="1"/>
    <s v="Residential"/>
    <s v="Natural gas"/>
    <s v="Final Energy Consumption"/>
    <s v="Emissions"/>
    <x v="3"/>
    <x v="10"/>
    <m/>
    <m/>
    <n v="0"/>
    <n v="0"/>
    <n v="0"/>
    <n v="0"/>
    <n v="0"/>
    <n v="0"/>
    <n v="0"/>
    <n v="0"/>
    <n v="0"/>
    <n v="0"/>
  </r>
  <r>
    <x v="0"/>
    <x v="0"/>
    <x v="1"/>
    <s v="Residential"/>
    <s v="Natural gas"/>
    <s v="Final Energy Consumption"/>
    <s v="Emissions"/>
    <x v="3"/>
    <x v="11"/>
    <m/>
    <m/>
    <n v="224.41376350595766"/>
    <n v="382.05661061272372"/>
    <n v="150.96491304152326"/>
    <n v="342.88359787328443"/>
    <n v="251.99239718020704"/>
    <n v="233.71424911314676"/>
    <n v="383.85459517330418"/>
    <n v="446.41437104968958"/>
    <n v="450.11783167163486"/>
    <n v="407.62476804417349"/>
  </r>
  <r>
    <x v="0"/>
    <x v="0"/>
    <x v="1"/>
    <s v="Residential"/>
    <s v="Natural gas"/>
    <s v="Final Energy Consumption"/>
    <s v="Emissions"/>
    <x v="3"/>
    <x v="12"/>
    <m/>
    <m/>
    <n v="0"/>
    <n v="0"/>
    <n v="0"/>
    <n v="0"/>
    <n v="1.5278400707913517E-2"/>
    <n v="0.43739365743552561"/>
    <n v="2.9240405200055228"/>
    <n v="4.3376052516006283"/>
    <n v="5.5867373284458459"/>
    <n v="6.4098123517263641"/>
  </r>
  <r>
    <x v="0"/>
    <x v="0"/>
    <x v="1"/>
    <s v="Residential"/>
    <s v="Natural gas"/>
    <s v="Final Energy Consumption"/>
    <s v="Emissions"/>
    <x v="3"/>
    <x v="13"/>
    <m/>
    <m/>
    <n v="0"/>
    <n v="0"/>
    <n v="0"/>
    <n v="0"/>
    <n v="0"/>
    <n v="0"/>
    <n v="0"/>
    <n v="0"/>
    <n v="0"/>
    <n v="0"/>
  </r>
  <r>
    <x v="0"/>
    <x v="0"/>
    <x v="1"/>
    <s v="Residential"/>
    <s v="Natural gas"/>
    <s v="Final Energy Consumption"/>
    <s v="Emissions"/>
    <x v="3"/>
    <x v="14"/>
    <m/>
    <m/>
    <n v="0"/>
    <n v="0"/>
    <n v="0"/>
    <n v="0"/>
    <n v="0"/>
    <n v="0"/>
    <n v="0"/>
    <n v="0"/>
    <n v="0"/>
    <n v="0"/>
  </r>
  <r>
    <x v="0"/>
    <x v="0"/>
    <x v="1"/>
    <s v="Residential"/>
    <s v="Natural gas"/>
    <s v="Final Energy Consumption"/>
    <s v="Emissions"/>
    <x v="3"/>
    <x v="15"/>
    <m/>
    <m/>
    <n v="0"/>
    <n v="0"/>
    <n v="0"/>
    <n v="0"/>
    <n v="0"/>
    <n v="0"/>
    <n v="0"/>
    <n v="0"/>
    <n v="0"/>
    <n v="0"/>
  </r>
  <r>
    <x v="0"/>
    <x v="0"/>
    <x v="1"/>
    <s v="Residential"/>
    <s v="Natural gas"/>
    <s v="Final Energy Consumption"/>
    <s v="Emissions"/>
    <x v="3"/>
    <x v="16"/>
    <m/>
    <m/>
    <n v="0"/>
    <n v="0"/>
    <n v="0"/>
    <n v="0"/>
    <n v="0"/>
    <n v="0"/>
    <n v="0"/>
    <n v="0"/>
    <n v="0"/>
    <n v="0"/>
  </r>
  <r>
    <x v="0"/>
    <x v="0"/>
    <x v="1"/>
    <s v="Residential"/>
    <s v="Natural gas"/>
    <s v="Final Energy Consumption"/>
    <s v="Emissions"/>
    <x v="3"/>
    <x v="17"/>
    <m/>
    <m/>
    <n v="0"/>
    <n v="0"/>
    <n v="0"/>
    <n v="0"/>
    <n v="0"/>
    <n v="0"/>
    <n v="0"/>
    <n v="0"/>
    <n v="0"/>
    <n v="0"/>
  </r>
  <r>
    <x v="0"/>
    <x v="0"/>
    <x v="1"/>
    <s v="Residential"/>
    <s v="Natural gas"/>
    <s v="Final Energy Consumption"/>
    <s v="Emissions"/>
    <x v="3"/>
    <x v="18"/>
    <m/>
    <m/>
    <n v="0"/>
    <n v="0"/>
    <n v="0"/>
    <n v="0"/>
    <n v="0"/>
    <n v="0"/>
    <n v="0"/>
    <n v="0"/>
    <n v="0"/>
    <n v="0"/>
  </r>
  <r>
    <x v="0"/>
    <x v="0"/>
    <x v="1"/>
    <s v="Residential"/>
    <s v="Natural gas"/>
    <s v="Final Energy Consumption"/>
    <s v="Emissions"/>
    <x v="3"/>
    <x v="19"/>
    <m/>
    <m/>
    <n v="0"/>
    <n v="0"/>
    <n v="0"/>
    <n v="0"/>
    <n v="0"/>
    <n v="1.0262334889010196E-3"/>
    <n v="0.30734359606052097"/>
    <n v="0.62844188161108228"/>
    <n v="0.84657392839673695"/>
    <n v="0.91874562475004784"/>
  </r>
  <r>
    <x v="0"/>
    <x v="0"/>
    <x v="1"/>
    <s v="Residential"/>
    <s v="Natural gas"/>
    <s v="Final Energy Consumption"/>
    <s v="Emissions"/>
    <x v="3"/>
    <x v="20"/>
    <m/>
    <m/>
    <n v="47.5239054916333"/>
    <n v="277.42371669618973"/>
    <n v="110.31709664863935"/>
    <n v="257.5895375779844"/>
    <n v="185.91008575472384"/>
    <n v="165.13737440064594"/>
    <n v="224.2249480654859"/>
    <n v="239.81138098136159"/>
    <n v="246.59114153104881"/>
    <n v="235.56138220344891"/>
  </r>
  <r>
    <x v="0"/>
    <x v="0"/>
    <x v="1"/>
    <s v="Residential"/>
    <s v="Natural gas"/>
    <s v="Final Energy Consumption"/>
    <s v="Emissions"/>
    <x v="3"/>
    <x v="21"/>
    <m/>
    <m/>
    <n v="0"/>
    <n v="0"/>
    <n v="0"/>
    <n v="0"/>
    <n v="0"/>
    <n v="0"/>
    <n v="0"/>
    <n v="0"/>
    <n v="0"/>
    <n v="0"/>
  </r>
  <r>
    <x v="0"/>
    <x v="0"/>
    <x v="1"/>
    <s v="Residential"/>
    <s v="Natural gas"/>
    <s v="Final Energy Consumption"/>
    <s v="Emissions"/>
    <x v="3"/>
    <x v="22"/>
    <m/>
    <m/>
    <n v="0"/>
    <n v="0"/>
    <n v="0"/>
    <n v="0"/>
    <n v="0"/>
    <n v="0"/>
    <n v="0"/>
    <n v="0"/>
    <n v="0"/>
    <n v="0"/>
  </r>
  <r>
    <x v="0"/>
    <x v="0"/>
    <x v="1"/>
    <s v="Residential"/>
    <s v="Natural gas"/>
    <s v="Final Energy Consumption"/>
    <s v="Emissions"/>
    <x v="3"/>
    <x v="23"/>
    <m/>
    <m/>
    <n v="0"/>
    <n v="0"/>
    <n v="0"/>
    <n v="0"/>
    <n v="0"/>
    <n v="0"/>
    <n v="0"/>
    <n v="0"/>
    <n v="0"/>
    <n v="0"/>
  </r>
  <r>
    <x v="0"/>
    <x v="0"/>
    <x v="1"/>
    <s v="Residential"/>
    <s v="Natural gas"/>
    <s v="Final Energy Consumption"/>
    <s v="Emissions"/>
    <x v="3"/>
    <x v="24"/>
    <m/>
    <m/>
    <n v="0"/>
    <n v="0"/>
    <n v="0"/>
    <n v="0"/>
    <n v="0"/>
    <n v="0"/>
    <n v="0"/>
    <n v="0"/>
    <n v="0"/>
    <n v="0"/>
  </r>
  <r>
    <x v="0"/>
    <x v="0"/>
    <x v="1"/>
    <s v="Residential"/>
    <s v="Natural gas"/>
    <s v="Final Energy Consumption"/>
    <s v="Emissions"/>
    <x v="3"/>
    <x v="25"/>
    <m/>
    <m/>
    <n v="0"/>
    <n v="0"/>
    <n v="0"/>
    <n v="0"/>
    <n v="0"/>
    <n v="0"/>
    <n v="0"/>
    <n v="0"/>
    <n v="0"/>
    <n v="0"/>
  </r>
  <r>
    <x v="0"/>
    <x v="0"/>
    <x v="1"/>
    <s v="Residential"/>
    <s v="Natural gas"/>
    <s v="Final Energy Consumption"/>
    <s v="Emissions"/>
    <x v="3"/>
    <x v="26"/>
    <m/>
    <m/>
    <n v="0"/>
    <n v="0"/>
    <n v="0"/>
    <n v="0"/>
    <n v="0"/>
    <n v="0"/>
    <n v="0"/>
    <n v="0"/>
    <n v="0"/>
    <n v="0"/>
  </r>
  <r>
    <x v="0"/>
    <x v="0"/>
    <x v="1"/>
    <s v="Residential"/>
    <s v="Natural gas"/>
    <s v="Final Energy Consumption"/>
    <s v="Emissions"/>
    <x v="3"/>
    <x v="27"/>
    <m/>
    <m/>
    <n v="0"/>
    <n v="0"/>
    <n v="0"/>
    <n v="0"/>
    <n v="0"/>
    <n v="0"/>
    <n v="0"/>
    <n v="0"/>
    <n v="0"/>
    <n v="0"/>
  </r>
  <r>
    <x v="0"/>
    <x v="0"/>
    <x v="1"/>
    <s v="Residential"/>
    <s v="Natural gas"/>
    <s v="Final Energy Consumption"/>
    <s v="Emissions"/>
    <x v="3"/>
    <x v="28"/>
    <m/>
    <m/>
    <n v="0"/>
    <n v="0"/>
    <n v="0"/>
    <n v="0"/>
    <n v="5.7008957865348946E-3"/>
    <n v="1.9002985955116317E-3"/>
    <n v="0.70394618396509401"/>
    <n v="0.287111332759936"/>
    <n v="6.6600065240672357E-2"/>
    <n v="5.6443154139054694E-2"/>
  </r>
  <r>
    <x v="0"/>
    <x v="0"/>
    <x v="1"/>
    <s v="Residential"/>
    <s v="Natural gas"/>
    <s v="Final Energy Consumption"/>
    <s v="Emissions"/>
    <x v="3"/>
    <x v="29"/>
    <m/>
    <m/>
    <n v="0"/>
    <n v="0"/>
    <n v="0"/>
    <n v="0"/>
    <n v="0"/>
    <n v="0"/>
    <n v="0"/>
    <n v="0"/>
    <n v="0"/>
    <n v="0"/>
  </r>
  <r>
    <x v="0"/>
    <x v="0"/>
    <x v="1"/>
    <s v="Residential"/>
    <s v="Natural gas"/>
    <s v="Final Energy Consumption"/>
    <s v="Emissions"/>
    <x v="3"/>
    <x v="30"/>
    <m/>
    <m/>
    <n v="0"/>
    <n v="0"/>
    <n v="0"/>
    <n v="0"/>
    <n v="0"/>
    <n v="0"/>
    <n v="0"/>
    <n v="0"/>
    <n v="0"/>
    <n v="0"/>
  </r>
  <r>
    <x v="0"/>
    <x v="0"/>
    <x v="1"/>
    <s v="Residential"/>
    <s v="Natural gas"/>
    <s v="Final Energy Consumption"/>
    <s v="Emissions"/>
    <x v="3"/>
    <x v="31"/>
    <m/>
    <m/>
    <n v="0"/>
    <n v="0"/>
    <n v="0"/>
    <n v="0"/>
    <n v="0"/>
    <n v="0"/>
    <n v="0"/>
    <n v="0"/>
    <n v="0"/>
    <n v="0"/>
  </r>
  <r>
    <x v="0"/>
    <x v="0"/>
    <x v="1"/>
    <s v="Residential"/>
    <s v="Natural gas"/>
    <s v="Final Energy Consumption"/>
    <s v="Emissions"/>
    <x v="3"/>
    <x v="32"/>
    <m/>
    <m/>
    <n v="3.4876095947827253"/>
    <n v="5.7526867278756768"/>
    <n v="2.2621784337980309"/>
    <n v="4.6095363265795593"/>
    <n v="3.1969077973769884"/>
    <n v="2.7444217832625246"/>
    <n v="3.9600755633900633"/>
    <n v="4.3388205877777093"/>
    <n v="4.8936666919175176"/>
    <n v="5.0853674549340759"/>
  </r>
  <r>
    <x v="0"/>
    <x v="0"/>
    <x v="1"/>
    <s v="Residential"/>
    <s v="Natural gas"/>
    <s v="Final Energy Consumption"/>
    <s v="Emissions"/>
    <x v="3"/>
    <x v="33"/>
    <m/>
    <m/>
    <n v="0"/>
    <n v="0"/>
    <n v="0"/>
    <n v="0.34730418924156142"/>
    <n v="0.36478319103636464"/>
    <n v="0.64024982712520184"/>
    <n v="1.618864537946189"/>
    <n v="1.8411403517518616"/>
    <n v="3.3903162321385647"/>
    <n v="5.761635165381211"/>
  </r>
  <r>
    <x v="0"/>
    <x v="0"/>
    <x v="1"/>
    <s v="Residential"/>
    <s v="Natural gas"/>
    <s v="Final Energy Consumption"/>
    <s v="Emissions"/>
    <x v="3"/>
    <x v="34"/>
    <m/>
    <m/>
    <n v="0"/>
    <n v="0"/>
    <n v="0"/>
    <n v="0"/>
    <n v="0"/>
    <n v="0"/>
    <n v="0"/>
    <n v="0"/>
    <n v="0"/>
    <n v="0"/>
  </r>
  <r>
    <x v="0"/>
    <x v="0"/>
    <x v="1"/>
    <s v="Residential"/>
    <s v="Natural gas"/>
    <s v="Final Energy Consumption"/>
    <s v="Emissions"/>
    <x v="3"/>
    <x v="35"/>
    <m/>
    <m/>
    <n v="0"/>
    <n v="0"/>
    <n v="0"/>
    <n v="0"/>
    <n v="0"/>
    <n v="0"/>
    <n v="0"/>
    <n v="0"/>
    <n v="0"/>
    <n v="0"/>
  </r>
  <r>
    <x v="0"/>
    <x v="0"/>
    <x v="1"/>
    <s v="Residential"/>
    <s v="Diesel"/>
    <s v="Final Energy Consumption"/>
    <s v="Emissions"/>
    <x v="3"/>
    <x v="1"/>
    <s v="Buildings"/>
    <m/>
    <n v="0"/>
    <n v="0"/>
    <n v="0"/>
    <n v="0"/>
    <n v="0"/>
    <n v="0"/>
    <n v="0"/>
    <n v="0"/>
    <n v="0"/>
    <n v="0"/>
  </r>
  <r>
    <x v="0"/>
    <x v="0"/>
    <x v="1"/>
    <s v="Residential"/>
    <s v="Diesel"/>
    <s v="Final Energy Consumption"/>
    <s v="Emissions"/>
    <x v="3"/>
    <x v="0"/>
    <m/>
    <m/>
    <n v="95301.113675147004"/>
    <n v="106519.6798512953"/>
    <n v="129485.10145812007"/>
    <n v="146182.55707285501"/>
    <n v="154877.88752371896"/>
    <n v="158416.82757155132"/>
    <n v="170439.2607891435"/>
    <n v="184597.39857101464"/>
    <n v="191514.65126975186"/>
    <n v="129224.69598750208"/>
  </r>
  <r>
    <x v="0"/>
    <x v="0"/>
    <x v="1"/>
    <s v="Residential"/>
    <s v="Diesel"/>
    <s v="Final Energy Consumption"/>
    <s v="Emissions"/>
    <x v="3"/>
    <x v="2"/>
    <m/>
    <m/>
    <n v="0"/>
    <n v="0"/>
    <n v="0"/>
    <n v="0"/>
    <n v="0"/>
    <n v="0"/>
    <n v="0"/>
    <n v="0"/>
    <n v="0"/>
    <n v="0"/>
  </r>
  <r>
    <x v="0"/>
    <x v="0"/>
    <x v="1"/>
    <s v="Residential"/>
    <s v="Diesel"/>
    <s v="Final Energy Consumption"/>
    <s v="Emissions"/>
    <x v="3"/>
    <x v="3"/>
    <m/>
    <m/>
    <n v="9547.9104201459813"/>
    <n v="10182.113184780143"/>
    <n v="10776.608138955537"/>
    <n v="11855.855880439538"/>
    <n v="13475.559073157845"/>
    <n v="14354.499149509158"/>
    <n v="15552.921552893056"/>
    <n v="15731.884921112098"/>
    <n v="17051.053839083779"/>
    <n v="17336.434780834745"/>
  </r>
  <r>
    <x v="0"/>
    <x v="0"/>
    <x v="1"/>
    <s v="Residential"/>
    <s v="Diesel"/>
    <s v="Final Energy Consumption"/>
    <s v="Emissions"/>
    <x v="3"/>
    <x v="4"/>
    <m/>
    <m/>
    <n v="99972.092120128247"/>
    <n v="103275.63357003788"/>
    <n v="118748.47611975259"/>
    <n v="141961.64900816741"/>
    <n v="167292.01470156494"/>
    <n v="184075.05014006814"/>
    <n v="196559.52607866918"/>
    <n v="209007.49822892636"/>
    <n v="222920.18641507372"/>
    <n v="217537.34157606264"/>
  </r>
  <r>
    <x v="0"/>
    <x v="0"/>
    <x v="1"/>
    <s v="Residential"/>
    <s v="Diesel"/>
    <s v="Final Energy Consumption"/>
    <s v="Emissions"/>
    <x v="3"/>
    <x v="5"/>
    <m/>
    <m/>
    <n v="0"/>
    <n v="0"/>
    <n v="0"/>
    <n v="0"/>
    <n v="0"/>
    <n v="0"/>
    <n v="0"/>
    <n v="0"/>
    <n v="0"/>
    <n v="0"/>
  </r>
  <r>
    <x v="0"/>
    <x v="0"/>
    <x v="1"/>
    <s v="Residential"/>
    <s v="Diesel"/>
    <s v="Final Energy Consumption"/>
    <s v="Emissions"/>
    <x v="3"/>
    <x v="6"/>
    <m/>
    <m/>
    <n v="0"/>
    <n v="0"/>
    <n v="0"/>
    <n v="0"/>
    <n v="0"/>
    <n v="0"/>
    <n v="0"/>
    <n v="0"/>
    <n v="0"/>
    <n v="0"/>
  </r>
  <r>
    <x v="0"/>
    <x v="0"/>
    <x v="1"/>
    <s v="Residential"/>
    <s v="Diesel"/>
    <s v="Final Energy Consumption"/>
    <s v="Emissions"/>
    <x v="3"/>
    <x v="7"/>
    <m/>
    <m/>
    <n v="0"/>
    <n v="0"/>
    <n v="0"/>
    <n v="0"/>
    <n v="0"/>
    <n v="0"/>
    <n v="0"/>
    <n v="0"/>
    <n v="0"/>
    <n v="0"/>
  </r>
  <r>
    <x v="0"/>
    <x v="0"/>
    <x v="1"/>
    <s v="Residential"/>
    <s v="Diesel"/>
    <s v="Final Energy Consumption"/>
    <s v="Emissions"/>
    <x v="3"/>
    <x v="8"/>
    <m/>
    <m/>
    <n v="0"/>
    <n v="0"/>
    <n v="0"/>
    <n v="0"/>
    <n v="0"/>
    <n v="0"/>
    <n v="0"/>
    <n v="0"/>
    <n v="0"/>
    <n v="0"/>
  </r>
  <r>
    <x v="0"/>
    <x v="0"/>
    <x v="1"/>
    <s v="Residential"/>
    <s v="Diesel"/>
    <s v="Final Energy Consumption"/>
    <s v="Emissions"/>
    <x v="3"/>
    <x v="9"/>
    <m/>
    <m/>
    <n v="61656.180088610527"/>
    <n v="67378.501066475277"/>
    <n v="71062.301534117316"/>
    <n v="65145.427247808475"/>
    <n v="58203.342562265942"/>
    <n v="44428.603168919828"/>
    <n v="45486.164282518534"/>
    <n v="51797.236561020116"/>
    <n v="60351.129660339429"/>
    <n v="66808.623219347501"/>
  </r>
  <r>
    <x v="0"/>
    <x v="0"/>
    <x v="1"/>
    <s v="Residential"/>
    <s v="Diesel"/>
    <s v="Final Energy Consumption"/>
    <s v="Emissions"/>
    <x v="3"/>
    <x v="10"/>
    <m/>
    <m/>
    <n v="0"/>
    <n v="0"/>
    <n v="0"/>
    <n v="0"/>
    <n v="0"/>
    <n v="0"/>
    <n v="0"/>
    <n v="0"/>
    <n v="0"/>
    <n v="0"/>
  </r>
  <r>
    <x v="0"/>
    <x v="0"/>
    <x v="1"/>
    <s v="Residential"/>
    <s v="Diesel"/>
    <s v="Final Energy Consumption"/>
    <s v="Emissions"/>
    <x v="3"/>
    <x v="11"/>
    <m/>
    <m/>
    <n v="80592.682557776236"/>
    <n v="92376.202577182252"/>
    <n v="106363.51021156534"/>
    <n v="115544.99350194386"/>
    <n v="122793.40747077255"/>
    <n v="129171.43465545846"/>
    <n v="146500.17407728737"/>
    <n v="163165.71310487972"/>
    <n v="174715.51845403411"/>
    <n v="181155.57795358292"/>
  </r>
  <r>
    <x v="0"/>
    <x v="0"/>
    <x v="1"/>
    <s v="Residential"/>
    <s v="Diesel"/>
    <s v="Final Energy Consumption"/>
    <s v="Emissions"/>
    <x v="3"/>
    <x v="12"/>
    <m/>
    <m/>
    <n v="57277.580465735868"/>
    <n v="63720.639803314007"/>
    <n v="75565.595395318902"/>
    <n v="86040.973242925"/>
    <n v="102277.17097020779"/>
    <n v="108630.2496609638"/>
    <n v="115093.82865886675"/>
    <n v="122785.67296357073"/>
    <n v="130955.8137620364"/>
    <n v="130310.46070050345"/>
  </r>
  <r>
    <x v="0"/>
    <x v="0"/>
    <x v="1"/>
    <s v="Residential"/>
    <s v="Diesel"/>
    <s v="Final Energy Consumption"/>
    <s v="Emissions"/>
    <x v="3"/>
    <x v="13"/>
    <m/>
    <m/>
    <n v="0"/>
    <n v="0"/>
    <n v="0"/>
    <n v="0"/>
    <n v="0"/>
    <n v="0"/>
    <n v="0"/>
    <n v="0"/>
    <n v="0"/>
    <n v="0"/>
  </r>
  <r>
    <x v="0"/>
    <x v="0"/>
    <x v="1"/>
    <s v="Residential"/>
    <s v="Diesel"/>
    <s v="Final Energy Consumption"/>
    <s v="Emissions"/>
    <x v="3"/>
    <x v="14"/>
    <m/>
    <m/>
    <n v="0"/>
    <n v="0"/>
    <n v="0"/>
    <n v="0"/>
    <n v="0"/>
    <n v="0"/>
    <n v="0"/>
    <n v="0"/>
    <n v="0"/>
    <n v="0"/>
  </r>
  <r>
    <x v="0"/>
    <x v="0"/>
    <x v="1"/>
    <s v="Residential"/>
    <s v="Diesel"/>
    <s v="Final Energy Consumption"/>
    <s v="Emissions"/>
    <x v="3"/>
    <x v="15"/>
    <m/>
    <m/>
    <n v="0"/>
    <n v="0"/>
    <n v="0"/>
    <n v="0"/>
    <n v="0"/>
    <n v="0"/>
    <n v="0"/>
    <n v="0"/>
    <n v="0"/>
    <n v="0"/>
  </r>
  <r>
    <x v="0"/>
    <x v="0"/>
    <x v="1"/>
    <s v="Residential"/>
    <s v="Diesel"/>
    <s v="Final Energy Consumption"/>
    <s v="Emissions"/>
    <x v="3"/>
    <x v="16"/>
    <m/>
    <m/>
    <n v="55141.502157877687"/>
    <n v="59615.101181604638"/>
    <n v="65131.102993482389"/>
    <n v="70872.606324203647"/>
    <n v="76601.791480364991"/>
    <n v="80401.071346049823"/>
    <n v="86095.833039539473"/>
    <n v="96516.145581962584"/>
    <n v="111260.60455880594"/>
    <n v="118135.4245611013"/>
  </r>
  <r>
    <x v="0"/>
    <x v="0"/>
    <x v="1"/>
    <s v="Residential"/>
    <s v="Diesel"/>
    <s v="Final Energy Consumption"/>
    <s v="Emissions"/>
    <x v="3"/>
    <x v="17"/>
    <m/>
    <m/>
    <n v="152780.98459094088"/>
    <n v="156399.53731681535"/>
    <n v="164618.51861432736"/>
    <n v="181583.73248173541"/>
    <n v="195377.20486567757"/>
    <n v="206523.62671404902"/>
    <n v="227172.94557419934"/>
    <n v="256842.21167024339"/>
    <n v="290330.68568979867"/>
    <n v="294516.52401125117"/>
  </r>
  <r>
    <x v="0"/>
    <x v="0"/>
    <x v="1"/>
    <s v="Residential"/>
    <s v="Diesel"/>
    <s v="Final Energy Consumption"/>
    <s v="Emissions"/>
    <x v="3"/>
    <x v="18"/>
    <m/>
    <m/>
    <n v="0"/>
    <n v="0"/>
    <n v="0"/>
    <n v="0"/>
    <n v="0"/>
    <n v="0"/>
    <n v="0"/>
    <n v="0"/>
    <n v="0"/>
    <n v="0"/>
  </r>
  <r>
    <x v="0"/>
    <x v="0"/>
    <x v="1"/>
    <s v="Residential"/>
    <s v="Diesel"/>
    <s v="Final Energy Consumption"/>
    <s v="Emissions"/>
    <x v="3"/>
    <x v="19"/>
    <m/>
    <m/>
    <n v="86982.736844412109"/>
    <n v="90170.819734850142"/>
    <n v="105315.93349419293"/>
    <n v="120984.95585465067"/>
    <n v="131954.87227522017"/>
    <n v="143970.23310930506"/>
    <n v="154027.73663712534"/>
    <n v="167886.49595705091"/>
    <n v="184584.49026166109"/>
    <n v="186729.64858650303"/>
  </r>
  <r>
    <x v="0"/>
    <x v="0"/>
    <x v="1"/>
    <s v="Residential"/>
    <s v="Diesel"/>
    <s v="Final Energy Consumption"/>
    <s v="Emissions"/>
    <x v="3"/>
    <x v="20"/>
    <m/>
    <m/>
    <n v="79793.320662216429"/>
    <n v="91001.005362787284"/>
    <n v="113428.07072065379"/>
    <n v="127201.02561130405"/>
    <n v="137429.26426620607"/>
    <n v="148349.93241573416"/>
    <n v="166630.70482320484"/>
    <n v="179132.21034676986"/>
    <n v="183803.38708261261"/>
    <n v="179282.78347392607"/>
  </r>
  <r>
    <x v="0"/>
    <x v="0"/>
    <x v="1"/>
    <s v="Residential"/>
    <s v="Diesel"/>
    <s v="Final Energy Consumption"/>
    <s v="Emissions"/>
    <x v="3"/>
    <x v="21"/>
    <m/>
    <m/>
    <n v="0"/>
    <n v="0"/>
    <n v="0"/>
    <n v="0"/>
    <n v="0"/>
    <n v="0"/>
    <n v="0"/>
    <n v="0"/>
    <n v="0"/>
    <n v="0"/>
  </r>
  <r>
    <x v="0"/>
    <x v="0"/>
    <x v="1"/>
    <s v="Residential"/>
    <s v="Diesel"/>
    <s v="Final Energy Consumption"/>
    <s v="Emissions"/>
    <x v="3"/>
    <x v="22"/>
    <m/>
    <m/>
    <n v="0"/>
    <n v="0"/>
    <n v="0"/>
    <n v="0"/>
    <n v="0"/>
    <n v="0"/>
    <n v="0"/>
    <n v="0"/>
    <n v="0"/>
    <n v="0"/>
  </r>
  <r>
    <x v="0"/>
    <x v="0"/>
    <x v="1"/>
    <s v="Residential"/>
    <s v="Diesel"/>
    <s v="Final Energy Consumption"/>
    <s v="Emissions"/>
    <x v="3"/>
    <x v="23"/>
    <m/>
    <m/>
    <n v="0"/>
    <n v="0"/>
    <n v="0"/>
    <n v="0"/>
    <n v="0"/>
    <n v="0"/>
    <n v="0"/>
    <n v="0"/>
    <n v="0"/>
    <n v="0"/>
  </r>
  <r>
    <x v="0"/>
    <x v="0"/>
    <x v="1"/>
    <s v="Residential"/>
    <s v="Diesel"/>
    <s v="Final Energy Consumption"/>
    <s v="Emissions"/>
    <x v="3"/>
    <x v="24"/>
    <m/>
    <m/>
    <n v="0"/>
    <n v="0"/>
    <n v="0"/>
    <n v="0"/>
    <n v="0"/>
    <n v="0"/>
    <n v="0"/>
    <n v="0"/>
    <n v="0"/>
    <n v="0"/>
  </r>
  <r>
    <x v="0"/>
    <x v="0"/>
    <x v="1"/>
    <s v="Residential"/>
    <s v="Diesel"/>
    <s v="Final Energy Consumption"/>
    <s v="Emissions"/>
    <x v="3"/>
    <x v="25"/>
    <m/>
    <m/>
    <n v="98671.601525739359"/>
    <n v="107663.9260250651"/>
    <n v="124775.72045521074"/>
    <n v="138050.48844623385"/>
    <n v="156879.59419647342"/>
    <n v="169883.1838859088"/>
    <n v="176103.13401648391"/>
    <n v="182278.95026153952"/>
    <n v="206287.86874693635"/>
    <n v="204911.30123216088"/>
  </r>
  <r>
    <x v="0"/>
    <x v="0"/>
    <x v="1"/>
    <s v="Residential"/>
    <s v="Diesel"/>
    <s v="Final Energy Consumption"/>
    <s v="Emissions"/>
    <x v="3"/>
    <x v="26"/>
    <m/>
    <m/>
    <n v="0"/>
    <n v="0"/>
    <n v="0"/>
    <n v="0"/>
    <n v="0"/>
    <n v="0"/>
    <n v="0"/>
    <n v="0"/>
    <n v="0"/>
    <n v="0"/>
  </r>
  <r>
    <x v="0"/>
    <x v="0"/>
    <x v="1"/>
    <s v="Residential"/>
    <s v="Diesel"/>
    <s v="Final Energy Consumption"/>
    <s v="Emissions"/>
    <x v="3"/>
    <x v="27"/>
    <m/>
    <m/>
    <n v="55080.250215318709"/>
    <n v="58678.396165034981"/>
    <n v="63761.915448210493"/>
    <n v="65876.387653532074"/>
    <n v="72191.328748260319"/>
    <n v="72432.00659665672"/>
    <n v="75664.780413089698"/>
    <n v="80947.749028275299"/>
    <n v="85817.961639713641"/>
    <n v="84964.392901523635"/>
  </r>
  <r>
    <x v="0"/>
    <x v="0"/>
    <x v="1"/>
    <s v="Residential"/>
    <s v="Diesel"/>
    <s v="Final Energy Consumption"/>
    <s v="Emissions"/>
    <x v="3"/>
    <x v="28"/>
    <m/>
    <m/>
    <n v="29499.082391908039"/>
    <n v="32039.543608024658"/>
    <n v="36224.471098026261"/>
    <n v="38292.398477892246"/>
    <n v="41064.67618852837"/>
    <n v="43326.394537486136"/>
    <n v="48101.814897897413"/>
    <n v="53710.80085835811"/>
    <n v="59771.312782007844"/>
    <n v="61449.544534789165"/>
  </r>
  <r>
    <x v="0"/>
    <x v="0"/>
    <x v="1"/>
    <s v="Residential"/>
    <s v="Diesel"/>
    <s v="Final Energy Consumption"/>
    <s v="Emissions"/>
    <x v="3"/>
    <x v="29"/>
    <m/>
    <m/>
    <n v="0"/>
    <n v="0"/>
    <n v="0"/>
    <n v="0"/>
    <n v="0"/>
    <n v="0"/>
    <n v="0"/>
    <n v="0"/>
    <n v="0"/>
    <n v="0"/>
  </r>
  <r>
    <x v="0"/>
    <x v="0"/>
    <x v="1"/>
    <s v="Residential"/>
    <s v="Diesel"/>
    <s v="Final Energy Consumption"/>
    <s v="Emissions"/>
    <x v="3"/>
    <x v="30"/>
    <m/>
    <m/>
    <n v="83047.722748361688"/>
    <n v="87928.694172789139"/>
    <n v="102396.74965927273"/>
    <n v="119682.9750490101"/>
    <n v="132204.74658605485"/>
    <n v="141600.64553014975"/>
    <n v="155116.68803784391"/>
    <n v="181294.81696804249"/>
    <n v="182077.25343865936"/>
    <n v="170602.63172280975"/>
  </r>
  <r>
    <x v="0"/>
    <x v="0"/>
    <x v="1"/>
    <s v="Residential"/>
    <s v="Diesel"/>
    <s v="Final Energy Consumption"/>
    <s v="Emissions"/>
    <x v="3"/>
    <x v="31"/>
    <m/>
    <m/>
    <n v="0"/>
    <n v="0"/>
    <n v="0"/>
    <n v="0"/>
    <n v="0"/>
    <n v="0"/>
    <n v="0"/>
    <n v="0"/>
    <n v="0"/>
    <n v="0"/>
  </r>
  <r>
    <x v="0"/>
    <x v="0"/>
    <x v="1"/>
    <s v="Residential"/>
    <s v="Diesel"/>
    <s v="Final Energy Consumption"/>
    <s v="Emissions"/>
    <x v="3"/>
    <x v="32"/>
    <m/>
    <m/>
    <n v="0"/>
    <n v="0"/>
    <n v="0"/>
    <n v="0"/>
    <n v="0"/>
    <n v="0"/>
    <n v="0"/>
    <n v="0"/>
    <n v="0"/>
    <n v="0"/>
  </r>
  <r>
    <x v="0"/>
    <x v="0"/>
    <x v="1"/>
    <s v="Residential"/>
    <s v="Diesel"/>
    <s v="Final Energy Consumption"/>
    <s v="Emissions"/>
    <x v="3"/>
    <x v="33"/>
    <m/>
    <m/>
    <n v="242730.21313101251"/>
    <n v="246190.43144529546"/>
    <n v="267120.75747857551"/>
    <n v="299048.88259204861"/>
    <n v="331760.0568563437"/>
    <n v="340806.54786056333"/>
    <n v="355036.75425681705"/>
    <n v="375700.02695836616"/>
    <n v="390602.08663426712"/>
    <n v="391818.95636236301"/>
  </r>
  <r>
    <x v="0"/>
    <x v="0"/>
    <x v="1"/>
    <s v="Residential"/>
    <s v="Diesel"/>
    <s v="Final Energy Consumption"/>
    <s v="Emissions"/>
    <x v="3"/>
    <x v="34"/>
    <m/>
    <m/>
    <n v="0"/>
    <n v="0"/>
    <n v="0"/>
    <n v="0"/>
    <n v="0"/>
    <n v="0"/>
    <n v="0"/>
    <n v="0"/>
    <n v="0"/>
    <n v="0"/>
  </r>
  <r>
    <x v="0"/>
    <x v="0"/>
    <x v="1"/>
    <s v="Residential"/>
    <s v="Diesel"/>
    <s v="Final Energy Consumption"/>
    <s v="Emissions"/>
    <x v="3"/>
    <x v="35"/>
    <m/>
    <m/>
    <n v="25099.048881268933"/>
    <n v="25689.4610621707"/>
    <n v="28274.695684335577"/>
    <n v="31438.011636814917"/>
    <n v="33666.4850546171"/>
    <n v="35629.166683806252"/>
    <n v="37509.867314193427"/>
    <n v="40542.911307524642"/>
    <n v="42440.220527495694"/>
    <n v="41793.108153636931"/>
  </r>
  <r>
    <x v="0"/>
    <x v="0"/>
    <x v="1"/>
    <s v="Residential"/>
    <s v="Fuelwood"/>
    <s v="Final Energy Consumption"/>
    <s v="Emissions"/>
    <x v="4"/>
    <x v="1"/>
    <s v="Buildings"/>
    <m/>
    <n v="2416.5590760779451"/>
    <n v="3287.7888224556668"/>
    <n v="3866.6729011149027"/>
    <n v="4317.2442952727606"/>
    <n v="3990.3283668270778"/>
    <n v="3553.1016849229632"/>
    <n v="3159.1894126060442"/>
    <n v="2821.1019430337537"/>
    <n v="2528.199145846881"/>
    <n v="2266.7964381809179"/>
  </r>
  <r>
    <x v="0"/>
    <x v="0"/>
    <x v="1"/>
    <s v="Residential"/>
    <s v="Fuelwood"/>
    <s v="Final Energy Consumption"/>
    <s v="Emissions"/>
    <x v="4"/>
    <x v="0"/>
    <m/>
    <m/>
    <n v="529134.72204531753"/>
    <n v="690439.01084453845"/>
    <n v="713478.98410298175"/>
    <n v="710828.13177568093"/>
    <n v="630961.26516661583"/>
    <n v="586598.15292795131"/>
    <n v="561789.31042300211"/>
    <n v="538666.490399278"/>
    <n v="516967.07596364868"/>
    <n v="496279.08964574075"/>
  </r>
  <r>
    <x v="0"/>
    <x v="0"/>
    <x v="1"/>
    <s v="Residential"/>
    <s v="Fuelwood"/>
    <s v="Final Energy Consumption"/>
    <s v="Emissions"/>
    <x v="4"/>
    <x v="2"/>
    <m/>
    <m/>
    <n v="39884.45896132628"/>
    <n v="36285.355402703957"/>
    <n v="34808.26490593786"/>
    <n v="34401.859830304682"/>
    <n v="34161.343556427164"/>
    <n v="31462.422026794124"/>
    <n v="27853.570694998445"/>
    <n v="24668.64886216979"/>
    <n v="21901.221765991213"/>
    <n v="19462.215082255541"/>
  </r>
  <r>
    <x v="0"/>
    <x v="0"/>
    <x v="1"/>
    <s v="Residential"/>
    <s v="Fuelwood"/>
    <s v="Final Energy Consumption"/>
    <s v="Emissions"/>
    <x v="4"/>
    <x v="3"/>
    <m/>
    <m/>
    <n v="339920.0533034968"/>
    <n v="407861.86921485863"/>
    <n v="417241.69185534172"/>
    <n v="431032.65108100744"/>
    <n v="458476.77015115647"/>
    <n v="441885.74304933619"/>
    <n v="408268.433339688"/>
    <n v="377174.91755815782"/>
    <n v="348649.95450130361"/>
    <n v="322232.50021238904"/>
  </r>
  <r>
    <x v="0"/>
    <x v="0"/>
    <x v="1"/>
    <s v="Residential"/>
    <s v="Fuelwood"/>
    <s v="Final Energy Consumption"/>
    <s v="Emissions"/>
    <x v="4"/>
    <x v="4"/>
    <m/>
    <m/>
    <n v="301916.66851307836"/>
    <n v="351006.15065351938"/>
    <n v="380946.40336961823"/>
    <n v="424813.54362046544"/>
    <n v="517182.58141260385"/>
    <n v="515481.90211197885"/>
    <n v="476129.19722416089"/>
    <n v="439603.49066647724"/>
    <n v="406041.97065112961"/>
    <n v="374938.99052235426"/>
  </r>
  <r>
    <x v="0"/>
    <x v="0"/>
    <x v="1"/>
    <s v="Residential"/>
    <s v="Fuelwood"/>
    <s v="Final Energy Consumption"/>
    <s v="Emissions"/>
    <x v="4"/>
    <x v="5"/>
    <m/>
    <m/>
    <n v="543.87040076724986"/>
    <n v="485.01773741227009"/>
    <n v="478.54459233738811"/>
    <n v="502.1643131486141"/>
    <n v="647.88591718238649"/>
    <n v="565.79998319643914"/>
    <n v="394.54162395815348"/>
    <n v="282.0121408840505"/>
    <n v="207.61070620453845"/>
    <n v="152.25999064764508"/>
  </r>
  <r>
    <x v="0"/>
    <x v="0"/>
    <x v="1"/>
    <s v="Residential"/>
    <s v="Fuelwood"/>
    <s v="Final Energy Consumption"/>
    <s v="Emissions"/>
    <x v="4"/>
    <x v="6"/>
    <m/>
    <m/>
    <n v="231247.93487217042"/>
    <n v="222833.65266164887"/>
    <n v="204041.82228795951"/>
    <n v="183869.4717194816"/>
    <n v="158309.19729263114"/>
    <n v="188441.51788440809"/>
    <n v="238517.89976307366"/>
    <n v="304632.48266466759"/>
    <n v="391045.32691112719"/>
    <n v="501734.24918256712"/>
  </r>
  <r>
    <x v="0"/>
    <x v="0"/>
    <x v="1"/>
    <s v="Residential"/>
    <s v="Fuelwood"/>
    <s v="Final Energy Consumption"/>
    <s v="Emissions"/>
    <x v="4"/>
    <x v="7"/>
    <m/>
    <m/>
    <n v="784.41474152114642"/>
    <n v="1166.75608190151"/>
    <n v="1462.8447790435475"/>
    <n v="1730.2435333219801"/>
    <n v="1631.7962036177396"/>
    <n v="2070.8391882486958"/>
    <n v="2692.6969357300441"/>
    <n v="3324.578666196016"/>
    <n v="4013.4980510851228"/>
    <n v="4714.0677097435073"/>
  </r>
  <r>
    <x v="0"/>
    <x v="0"/>
    <x v="1"/>
    <s v="Residential"/>
    <s v="Fuelwood"/>
    <s v="Final Energy Consumption"/>
    <s v="Emissions"/>
    <x v="4"/>
    <x v="8"/>
    <m/>
    <m/>
    <n v="506.88631365026004"/>
    <n v="243.73035363078765"/>
    <n v="145.2315150660865"/>
    <n v="124.88383923953569"/>
    <n v="239.67400222474856"/>
    <n v="363.19988313134485"/>
    <n v="454.18806415078382"/>
    <n v="534.71013079068382"/>
    <n v="560.88247711879012"/>
    <n v="497.29226476514862"/>
  </r>
  <r>
    <x v="0"/>
    <x v="0"/>
    <x v="1"/>
    <s v="Residential"/>
    <s v="Fuelwood"/>
    <s v="Final Energy Consumption"/>
    <s v="Emissions"/>
    <x v="4"/>
    <x v="9"/>
    <m/>
    <m/>
    <n v="5440.5320170043015"/>
    <n v="3157.2023428664625"/>
    <n v="2374.8936849937236"/>
    <n v="2316.6414017798838"/>
    <n v="3861.1059832521441"/>
    <n v="3315.1571665665497"/>
    <n v="1858.7939613235903"/>
    <n v="1011.2813864219627"/>
    <n v="564.15474210764455"/>
    <n v="312.91836969916483"/>
  </r>
  <r>
    <x v="0"/>
    <x v="0"/>
    <x v="1"/>
    <s v="Residential"/>
    <s v="Fuelwood"/>
    <s v="Final Energy Consumption"/>
    <s v="Emissions"/>
    <x v="4"/>
    <x v="10"/>
    <m/>
    <m/>
    <n v="8322.8780302893956"/>
    <n v="5307.3018969281493"/>
    <n v="3918.3402700055767"/>
    <n v="3356.6356545325079"/>
    <n v="4316.4841459515837"/>
    <n v="3939.8552424741301"/>
    <n v="2978.6874494023023"/>
    <n v="2334.6761629011653"/>
    <n v="1921.4993904482701"/>
    <n v="1643.310463205285"/>
  </r>
  <r>
    <x v="0"/>
    <x v="0"/>
    <x v="1"/>
    <s v="Residential"/>
    <s v="Fuelwood"/>
    <s v="Final Energy Consumption"/>
    <s v="Emissions"/>
    <x v="4"/>
    <x v="11"/>
    <m/>
    <m/>
    <n v="315558.51900532166"/>
    <n v="339215.96166417026"/>
    <n v="360761.14438418997"/>
    <n v="385492.60012658039"/>
    <n v="400860.52613073331"/>
    <n v="399003.98636875045"/>
    <n v="392292.94342723681"/>
    <n v="384704.95831749454"/>
    <n v="376825.84029349999"/>
    <n v="368985.64641707449"/>
  </r>
  <r>
    <x v="0"/>
    <x v="0"/>
    <x v="1"/>
    <s v="Residential"/>
    <s v="Fuelwood"/>
    <s v="Final Energy Consumption"/>
    <s v="Emissions"/>
    <x v="4"/>
    <x v="12"/>
    <m/>
    <m/>
    <n v="158910.36637744628"/>
    <n v="205217.2009404868"/>
    <n v="208683.77222429169"/>
    <n v="195261.16896598306"/>
    <n v="139147.04709547569"/>
    <n v="113581.43708516628"/>
    <n v="102734.6034829072"/>
    <n v="92988.864658576524"/>
    <n v="84331.632537078011"/>
    <n v="76524.787755735859"/>
  </r>
  <r>
    <x v="0"/>
    <x v="0"/>
    <x v="1"/>
    <s v="Residential"/>
    <s v="Fuelwood"/>
    <s v="Final Energy Consumption"/>
    <s v="Emissions"/>
    <x v="4"/>
    <x v="13"/>
    <m/>
    <m/>
    <n v="102131.47320443748"/>
    <n v="116057.30932245179"/>
    <n v="123336.1385819562"/>
    <n v="127312.37234051505"/>
    <n v="119722.18653249067"/>
    <n v="113688.86351424069"/>
    <n v="109316.99239546171"/>
    <n v="105081.19082994944"/>
    <n v="101004.4571863437"/>
    <n v="97067.047884884174"/>
  </r>
  <r>
    <x v="0"/>
    <x v="0"/>
    <x v="1"/>
    <s v="Residential"/>
    <s v="Fuelwood"/>
    <s v="Final Energy Consumption"/>
    <s v="Emissions"/>
    <x v="4"/>
    <x v="14"/>
    <m/>
    <m/>
    <n v="103793.59733318203"/>
    <n v="137523.55781141107"/>
    <n v="151818.93772891304"/>
    <n v="156336.41834478773"/>
    <n v="127482.4554914672"/>
    <n v="125218.58118937233"/>
    <n v="135641.34383194736"/>
    <n v="146628.34071214584"/>
    <n v="158400.68431771453"/>
    <n v="171049.0185636534"/>
  </r>
  <r>
    <x v="0"/>
    <x v="0"/>
    <x v="1"/>
    <s v="Residential"/>
    <s v="Fuelwood"/>
    <s v="Final Energy Consumption"/>
    <s v="Emissions"/>
    <x v="4"/>
    <x v="15"/>
    <m/>
    <m/>
    <n v="313231.95614813664"/>
    <n v="299655.81207485293"/>
    <n v="287049.64409553702"/>
    <n v="281639.17297882517"/>
    <n v="296126.04308776057"/>
    <n v="285465.01141577907"/>
    <n v="263679.78832805739"/>
    <n v="243257.54607904417"/>
    <n v="224434.21724552865"/>
    <n v="207010.52542629701"/>
  </r>
  <r>
    <x v="0"/>
    <x v="0"/>
    <x v="1"/>
    <s v="Residential"/>
    <s v="Fuelwood"/>
    <s v="Final Energy Consumption"/>
    <s v="Emissions"/>
    <x v="4"/>
    <x v="16"/>
    <m/>
    <m/>
    <n v="692439.49562909"/>
    <n v="761272.21379084932"/>
    <n v="797827.22476809961"/>
    <n v="818681.63208624977"/>
    <n v="787589.2395320934"/>
    <n v="704941.73346471228"/>
    <n v="609289.01312052784"/>
    <n v="526832.55864362058"/>
    <n v="456498.94789475692"/>
    <n v="395338.28557471401"/>
  </r>
  <r>
    <x v="0"/>
    <x v="0"/>
    <x v="1"/>
    <s v="Residential"/>
    <s v="Fuelwood"/>
    <s v="Final Energy Consumption"/>
    <s v="Emissions"/>
    <x v="4"/>
    <x v="17"/>
    <m/>
    <m/>
    <n v="401750.33902835537"/>
    <n v="443129.09656065505"/>
    <n v="469119.11138581997"/>
    <n v="483794.30745825742"/>
    <n v="462156.40952731227"/>
    <n v="445612.19569473981"/>
    <n v="435948.05500667903"/>
    <n v="429817.03263209603"/>
    <n v="427077.69764569192"/>
    <n v="427719.2601163676"/>
  </r>
  <r>
    <x v="0"/>
    <x v="0"/>
    <x v="1"/>
    <s v="Residential"/>
    <s v="Fuelwood"/>
    <s v="Final Energy Consumption"/>
    <s v="Emissions"/>
    <x v="4"/>
    <x v="18"/>
    <m/>
    <m/>
    <n v="543.46755835822728"/>
    <n v="583.31893495077634"/>
    <n v="592.86655299248207"/>
    <n v="587.11008133468863"/>
    <n v="528.76003728276839"/>
    <n v="553.2135673904329"/>
    <n v="621.10056816249278"/>
    <n v="724.21055374390744"/>
    <n v="870.84442215430352"/>
    <n v="1070.5293145959895"/>
  </r>
  <r>
    <x v="0"/>
    <x v="0"/>
    <x v="1"/>
    <s v="Residential"/>
    <s v="Fuelwood"/>
    <s v="Final Energy Consumption"/>
    <s v="Emissions"/>
    <x v="4"/>
    <x v="19"/>
    <m/>
    <m/>
    <n v="515845.14739524282"/>
    <n v="520486.02651165437"/>
    <n v="524890.23602387705"/>
    <n v="531020.4642385745"/>
    <n v="537032.82691256166"/>
    <n v="510767.30499996734"/>
    <n v="472771.10821871145"/>
    <n v="437223.56522912928"/>
    <n v="404406.79730773554"/>
    <n v="373929.89977007324"/>
  </r>
  <r>
    <x v="0"/>
    <x v="0"/>
    <x v="1"/>
    <s v="Residential"/>
    <s v="Fuelwood"/>
    <s v="Final Energy Consumption"/>
    <s v="Emissions"/>
    <x v="4"/>
    <x v="20"/>
    <m/>
    <m/>
    <n v="653465.47841604194"/>
    <n v="708400.06512676727"/>
    <n v="732303.64260211715"/>
    <n v="734558.39977916237"/>
    <n v="664405.39273261535"/>
    <n v="607146.28067618026"/>
    <n v="561305.54826053022"/>
    <n v="518368.68671363138"/>
    <n v="478656.37838126253"/>
    <n v="441761.86004318629"/>
  </r>
  <r>
    <x v="0"/>
    <x v="0"/>
    <x v="1"/>
    <s v="Residential"/>
    <s v="Fuelwood"/>
    <s v="Final Energy Consumption"/>
    <s v="Emissions"/>
    <x v="4"/>
    <x v="21"/>
    <m/>
    <m/>
    <n v="25212.676999104311"/>
    <n v="22787.377868103424"/>
    <n v="21086.676036031393"/>
    <n v="19781.520415017305"/>
    <n v="19290.951463091667"/>
    <n v="19564.068923522158"/>
    <n v="20000.153313666236"/>
    <n v="20388.364561408922"/>
    <n v="20755.407333513467"/>
    <n v="21117.216295205559"/>
  </r>
  <r>
    <x v="0"/>
    <x v="0"/>
    <x v="1"/>
    <s v="Residential"/>
    <s v="Fuelwood"/>
    <s v="Final Energy Consumption"/>
    <s v="Emissions"/>
    <x v="4"/>
    <x v="22"/>
    <m/>
    <m/>
    <n v="55340.841293603211"/>
    <n v="53000.729699156997"/>
    <n v="50035.202289909386"/>
    <n v="46903.783854649642"/>
    <n v="42708.744717131434"/>
    <n v="40024.367954951565"/>
    <n v="37906.98763994695"/>
    <n v="35838.015637752156"/>
    <n v="33866.080055862585"/>
    <n v="31993.756766311133"/>
  </r>
  <r>
    <x v="0"/>
    <x v="0"/>
    <x v="1"/>
    <s v="Residential"/>
    <s v="Fuelwood"/>
    <s v="Final Energy Consumption"/>
    <s v="Emissions"/>
    <x v="4"/>
    <x v="23"/>
    <m/>
    <m/>
    <n v="15723.013999358984"/>
    <n v="17162.150772497389"/>
    <n v="18103.149084912184"/>
    <n v="18821.639973748774"/>
    <n v="18939.248281145439"/>
    <n v="17150.127457740859"/>
    <n v="14742.849430545608"/>
    <n v="12663.715230346221"/>
    <n v="10911.587315814515"/>
    <n v="9410.7150822446438"/>
  </r>
  <r>
    <x v="0"/>
    <x v="0"/>
    <x v="1"/>
    <s v="Residential"/>
    <s v="Fuelwood"/>
    <s v="Final Energy Consumption"/>
    <s v="Emissions"/>
    <x v="4"/>
    <x v="24"/>
    <m/>
    <m/>
    <n v="62019.005023696191"/>
    <n v="49832.036563327485"/>
    <n v="42755.055755214307"/>
    <n v="38344.736764527508"/>
    <n v="38728.018317395195"/>
    <n v="36423.912702756643"/>
    <n v="32695.690717188376"/>
    <n v="29486.602088309075"/>
    <n v="26716.964325693356"/>
    <n v="24276.541861290072"/>
  </r>
  <r>
    <x v="0"/>
    <x v="0"/>
    <x v="1"/>
    <s v="Residential"/>
    <s v="Fuelwood"/>
    <s v="Final Energy Consumption"/>
    <s v="Emissions"/>
    <x v="4"/>
    <x v="25"/>
    <m/>
    <m/>
    <n v="495766.88982783107"/>
    <n v="579400.18680353882"/>
    <n v="616591.80596189864"/>
    <n v="637361.20398871985"/>
    <n v="600661.9590740382"/>
    <n v="577398.30532421661"/>
    <n v="564548.30926299456"/>
    <n v="551990.11443420721"/>
    <n v="539897.41130085196"/>
    <n v="528298.14555149875"/>
  </r>
  <r>
    <x v="0"/>
    <x v="0"/>
    <x v="1"/>
    <s v="Residential"/>
    <s v="Fuelwood"/>
    <s v="Final Energy Consumption"/>
    <s v="Emissions"/>
    <x v="4"/>
    <x v="26"/>
    <m/>
    <m/>
    <n v="6819.777198097142"/>
    <n v="5739.1849690329964"/>
    <n v="5185.7328946732368"/>
    <n v="4955.6766069196801"/>
    <n v="5550.3756907372463"/>
    <n v="4541.5349837330023"/>
    <n v="2885.0500273928797"/>
    <n v="1940.07373784266"/>
    <n v="1446.8363354468124"/>
    <n v="1139.5170969769431"/>
  </r>
  <r>
    <x v="0"/>
    <x v="0"/>
    <x v="1"/>
    <s v="Residential"/>
    <s v="Fuelwood"/>
    <s v="Final Energy Consumption"/>
    <s v="Emissions"/>
    <x v="4"/>
    <x v="27"/>
    <m/>
    <m/>
    <n v="119120.71423143407"/>
    <n v="194081.7304669412"/>
    <n v="252207.05712867837"/>
    <n v="298376.71496078355"/>
    <n v="242606.81213829009"/>
    <n v="180385.93994807091"/>
    <n v="126654.97027697106"/>
    <n v="89224.437651574714"/>
    <n v="64108.452077146911"/>
    <n v="46102.316332030852"/>
  </r>
  <r>
    <x v="0"/>
    <x v="0"/>
    <x v="1"/>
    <s v="Residential"/>
    <s v="Fuelwood"/>
    <s v="Final Energy Consumption"/>
    <s v="Emissions"/>
    <x v="4"/>
    <x v="28"/>
    <m/>
    <m/>
    <n v="799614.25276465155"/>
    <n v="786586.2960619966"/>
    <n v="766744.96773684234"/>
    <n v="749063.21061440965"/>
    <n v="735379.05876665236"/>
    <n v="741904.00144885958"/>
    <n v="754450.31435153796"/>
    <n v="768397.30231345329"/>
    <n v="784084.49682828621"/>
    <n v="801344.50341400853"/>
  </r>
  <r>
    <x v="0"/>
    <x v="0"/>
    <x v="1"/>
    <s v="Residential"/>
    <s v="Fuelwood"/>
    <s v="Final Energy Consumption"/>
    <s v="Emissions"/>
    <x v="4"/>
    <x v="29"/>
    <m/>
    <m/>
    <n v="7217.3316068665263"/>
    <n v="6355.0178252930609"/>
    <n v="5644.5593958441477"/>
    <n v="5072.964801759299"/>
    <n v="4696.4238700771402"/>
    <n v="4021.8689566890916"/>
    <n v="3233.3345493483612"/>
    <n v="2586.0769266628349"/>
    <n v="2074.9277014213376"/>
    <n v="1660.1149791267392"/>
  </r>
  <r>
    <x v="0"/>
    <x v="0"/>
    <x v="1"/>
    <s v="Residential"/>
    <s v="Fuelwood"/>
    <s v="Final Energy Consumption"/>
    <s v="Emissions"/>
    <x v="4"/>
    <x v="30"/>
    <m/>
    <m/>
    <n v="538558.39425591147"/>
    <n v="623600.96940506413"/>
    <n v="619909.63038833824"/>
    <n v="579875.94672813034"/>
    <n v="450811.39182598732"/>
    <n v="410964.15454104787"/>
    <n v="410373.0654893351"/>
    <n v="410215.68884612358"/>
    <n v="410630.54787303688"/>
    <n v="411553.50112170062"/>
  </r>
  <r>
    <x v="0"/>
    <x v="0"/>
    <x v="1"/>
    <s v="Residential"/>
    <s v="Fuelwood"/>
    <s v="Final Energy Consumption"/>
    <s v="Emissions"/>
    <x v="4"/>
    <x v="31"/>
    <m/>
    <m/>
    <n v="0"/>
    <n v="0"/>
    <n v="0"/>
    <n v="0"/>
    <n v="0"/>
    <n v="0"/>
    <n v="0"/>
    <n v="0"/>
    <n v="0"/>
    <n v="0"/>
  </r>
  <r>
    <x v="0"/>
    <x v="0"/>
    <x v="1"/>
    <s v="Residential"/>
    <s v="Fuelwood"/>
    <s v="Final Energy Consumption"/>
    <s v="Emissions"/>
    <x v="4"/>
    <x v="32"/>
    <m/>
    <m/>
    <n v="49812.684585142269"/>
    <n v="54622.066499027627"/>
    <n v="61296.61724915549"/>
    <n v="69484.746824290894"/>
    <n v="80704.719686634882"/>
    <n v="83966.415367176349"/>
    <n v="84177.695292862656"/>
    <n v="84250.548105259979"/>
    <n v="84205.467886939878"/>
    <n v="84057.918813251163"/>
  </r>
  <r>
    <x v="0"/>
    <x v="0"/>
    <x v="1"/>
    <s v="Residential"/>
    <s v="Fuelwood"/>
    <s v="Final Energy Consumption"/>
    <s v="Emissions"/>
    <x v="4"/>
    <x v="33"/>
    <m/>
    <m/>
    <n v="1238534.4755566507"/>
    <n v="1312584.1702605765"/>
    <n v="1299126.0732631017"/>
    <n v="1253228.2984716096"/>
    <n v="1120047.5306382647"/>
    <n v="1044216.2435139664"/>
    <n v="995802.94535733643"/>
    <n v="948621.51705397107"/>
    <n v="903361.2705691508"/>
    <n v="859974.64286734583"/>
  </r>
  <r>
    <x v="0"/>
    <x v="0"/>
    <x v="1"/>
    <s v="Residential"/>
    <s v="Fuelwood"/>
    <s v="Final Energy Consumption"/>
    <s v="Emissions"/>
    <x v="4"/>
    <x v="34"/>
    <m/>
    <m/>
    <n v="106248.7621406963"/>
    <n v="149281.26471918175"/>
    <n v="166235.39888922998"/>
    <n v="170051.2458776969"/>
    <n v="130341.25822172995"/>
    <n v="123823.15858796627"/>
    <n v="133276.72699306262"/>
    <n v="143334.74971149437"/>
    <n v="154176.17249102949"/>
    <n v="165883.91456017568"/>
  </r>
  <r>
    <x v="0"/>
    <x v="0"/>
    <x v="1"/>
    <s v="Residential"/>
    <s v="Fuelwood"/>
    <s v="Final Energy Consumption"/>
    <s v="Emissions"/>
    <x v="4"/>
    <x v="35"/>
    <m/>
    <m/>
    <n v="686718.71147519932"/>
    <n v="764815.67617118754"/>
    <n v="769776.3096481734"/>
    <n v="751420.92827784328"/>
    <n v="668677.00841838564"/>
    <n v="623963.6886963232"/>
    <n v="598457.83745390282"/>
    <n v="573693.00805526925"/>
    <n v="549814.20599875739"/>
    <n v="526763.78770331782"/>
  </r>
  <r>
    <x v="0"/>
    <x v="0"/>
    <x v="1"/>
    <s v="Residential"/>
    <s v="LPG"/>
    <s v="Final Energy Consumption"/>
    <s v="Emissions"/>
    <x v="4"/>
    <x v="1"/>
    <s v="Buildings"/>
    <m/>
    <n v="18410.045558168"/>
    <n v="15016.547482639999"/>
    <n v="14564.877131947998"/>
    <n v="16125.153513612"/>
    <n v="17372.875774980002"/>
    <n v="18310.896586620005"/>
    <n v="19407.479581952"/>
    <n v="19230.472119980001"/>
    <n v="19921.871346519994"/>
    <n v="21586.553977428004"/>
  </r>
  <r>
    <x v="0"/>
    <x v="0"/>
    <x v="1"/>
    <s v="Residential"/>
    <s v="LPG"/>
    <s v="Final Energy Consumption"/>
    <s v="Emissions"/>
    <x v="4"/>
    <x v="0"/>
    <m/>
    <m/>
    <n v="2312384.7168968921"/>
    <n v="2334789.9499887158"/>
    <n v="2437556.9292665794"/>
    <n v="2565924.5732681444"/>
    <n v="2790217.1035288442"/>
    <n v="3144289.3795931647"/>
    <n v="3473178.7055434482"/>
    <n v="3728638.3569328962"/>
    <n v="3794188.1787416204"/>
    <n v="2795234.6747521674"/>
  </r>
  <r>
    <x v="0"/>
    <x v="0"/>
    <x v="1"/>
    <s v="Residential"/>
    <s v="LPG"/>
    <s v="Final Energy Consumption"/>
    <s v="Emissions"/>
    <x v="4"/>
    <x v="2"/>
    <m/>
    <m/>
    <n v="28538.161168616003"/>
    <n v="29709.817193319999"/>
    <n v="31904.312438855999"/>
    <n v="32807.974252371998"/>
    <n v="34775.637381408"/>
    <n v="38085.026481524001"/>
    <n v="40809.259664448"/>
    <n v="39062.559020847992"/>
    <n v="41240.468451379995"/>
    <n v="44664.516985791997"/>
  </r>
  <r>
    <x v="0"/>
    <x v="0"/>
    <x v="1"/>
    <s v="Residential"/>
    <s v="LPG"/>
    <s v="Final Energy Consumption"/>
    <s v="Emissions"/>
    <x v="4"/>
    <x v="3"/>
    <m/>
    <m/>
    <n v="475739.22840109607"/>
    <n v="490213.54444409593"/>
    <n v="513548.50917392003"/>
    <n v="524052.39318832417"/>
    <n v="536346.1412910478"/>
    <n v="579834.99208434788"/>
    <n v="617241.20245427184"/>
    <n v="611475.29807663208"/>
    <n v="670161.7289177801"/>
    <n v="757126.94446985202"/>
  </r>
  <r>
    <x v="0"/>
    <x v="0"/>
    <x v="1"/>
    <s v="Residential"/>
    <s v="LPG"/>
    <s v="Final Energy Consumption"/>
    <s v="Emissions"/>
    <x v="4"/>
    <x v="4"/>
    <m/>
    <m/>
    <n v="726279.32991244434"/>
    <n v="742998.20482267614"/>
    <n v="779150.58433300001"/>
    <n v="823781.34720631246"/>
    <n v="920344.4251584881"/>
    <n v="1049936.2008813042"/>
    <n v="1237144.1183061397"/>
    <n v="1357475.2292383476"/>
    <n v="1558445.2808037517"/>
    <n v="1867192.937887023"/>
  </r>
  <r>
    <x v="0"/>
    <x v="0"/>
    <x v="1"/>
    <s v="Residential"/>
    <s v="LPG"/>
    <s v="Final Energy Consumption"/>
    <s v="Emissions"/>
    <x v="4"/>
    <x v="5"/>
    <m/>
    <m/>
    <n v="88046.654003131989"/>
    <n v="90350.812775608007"/>
    <n v="94693.540716500007"/>
    <n v="96607.070314259996"/>
    <n v="100020.402664732"/>
    <n v="103215.87910295202"/>
    <n v="105576.53120748801"/>
    <n v="100278.94273733601"/>
    <n v="97378.075478639992"/>
    <n v="101729.92151053598"/>
  </r>
  <r>
    <x v="0"/>
    <x v="0"/>
    <x v="1"/>
    <s v="Residential"/>
    <s v="LPG"/>
    <s v="Final Energy Consumption"/>
    <s v="Emissions"/>
    <x v="4"/>
    <x v="6"/>
    <m/>
    <m/>
    <n v="283272.81604124798"/>
    <n v="302484.36494861188"/>
    <n v="319705.14558888396"/>
    <n v="328115.96098511998"/>
    <n v="342090.42492218001"/>
    <n v="369558.43137070001"/>
    <n v="400373.75548953225"/>
    <n v="407223.96592424798"/>
    <n v="423742.10094563605"/>
    <n v="478087.92467950791"/>
  </r>
  <r>
    <x v="0"/>
    <x v="0"/>
    <x v="1"/>
    <s v="Residential"/>
    <s v="LPG"/>
    <s v="Final Energy Consumption"/>
    <s v="Emissions"/>
    <x v="4"/>
    <x v="7"/>
    <m/>
    <m/>
    <n v="14472.725417787999"/>
    <n v="10152.512664755999"/>
    <n v="9544.4980443999993"/>
    <n v="10686.395188963999"/>
    <n v="11969.506994368001"/>
    <n v="14146.602442984"/>
    <n v="15644.583071040001"/>
    <n v="16680.968743207999"/>
    <n v="17472.569890379993"/>
    <n v="19417.897056932001"/>
  </r>
  <r>
    <x v="0"/>
    <x v="0"/>
    <x v="1"/>
    <s v="Residential"/>
    <s v="LPG"/>
    <s v="Final Energy Consumption"/>
    <s v="Emissions"/>
    <x v="4"/>
    <x v="8"/>
    <m/>
    <m/>
    <n v="11797.876293676001"/>
    <n v="12212.170685747999"/>
    <n v="12892.241374980002"/>
    <n v="13163.177869423997"/>
    <n v="13462.193006107997"/>
    <n v="14539.053742355996"/>
    <n v="15760.534421588001"/>
    <n v="16180.026349563999"/>
    <n v="15756.412237939998"/>
    <n v="16506.589920083999"/>
  </r>
  <r>
    <x v="0"/>
    <x v="0"/>
    <x v="1"/>
    <s v="Residential"/>
    <s v="LPG"/>
    <s v="Final Energy Consumption"/>
    <s v="Emissions"/>
    <x v="4"/>
    <x v="9"/>
    <m/>
    <m/>
    <n v="1666818.3327624842"/>
    <n v="1679830.9911869641"/>
    <n v="1744989.82537022"/>
    <n v="1800200.2397856398"/>
    <n v="1879721.4936354801"/>
    <n v="1963674.5803089803"/>
    <n v="2027570.6522347319"/>
    <n v="1986018.3465645597"/>
    <n v="1967023.6827653283"/>
    <n v="2047408.4295412882"/>
  </r>
  <r>
    <x v="0"/>
    <x v="0"/>
    <x v="1"/>
    <s v="Residential"/>
    <s v="LPG"/>
    <s v="Final Energy Consumption"/>
    <s v="Emissions"/>
    <x v="4"/>
    <x v="10"/>
    <m/>
    <m/>
    <n v="116615.00717987998"/>
    <n v="117831.58903216798"/>
    <n v="122536.93471505198"/>
    <n v="126103.66158420799"/>
    <n v="130176.87936593998"/>
    <n v="137146.21493390398"/>
    <n v="143944.18117151599"/>
    <n v="140032.75163024393"/>
    <n v="126837.13396776405"/>
    <n v="127223.70816834801"/>
  </r>
  <r>
    <x v="0"/>
    <x v="0"/>
    <x v="1"/>
    <s v="Residential"/>
    <s v="LPG"/>
    <s v="Final Energy Consumption"/>
    <s v="Emissions"/>
    <x v="4"/>
    <x v="11"/>
    <m/>
    <m/>
    <n v="1656581.4348165281"/>
    <n v="1669803.3089965917"/>
    <n v="1736313.2635477199"/>
    <n v="1768841.9897288359"/>
    <n v="1816099.1212620528"/>
    <n v="1909451.0704265044"/>
    <n v="2014355.2824422715"/>
    <n v="2030277.4408143919"/>
    <n v="2070803.8604323401"/>
    <n v="2212185.7833544919"/>
  </r>
  <r>
    <x v="0"/>
    <x v="0"/>
    <x v="1"/>
    <s v="Residential"/>
    <s v="LPG"/>
    <s v="Final Energy Consumption"/>
    <s v="Emissions"/>
    <x v="4"/>
    <x v="12"/>
    <m/>
    <m/>
    <n v="1066517.07971974"/>
    <n v="1092773.3583365718"/>
    <n v="1133194.0275149557"/>
    <n v="1166039.0118074722"/>
    <n v="1209991.040714148"/>
    <n v="1282935.3206827079"/>
    <n v="1364286.2341220642"/>
    <n v="1381405.5209254525"/>
    <n v="1449381.3598268845"/>
    <n v="1603858.4968623361"/>
  </r>
  <r>
    <x v="0"/>
    <x v="0"/>
    <x v="1"/>
    <s v="Residential"/>
    <s v="LPG"/>
    <s v="Final Energy Consumption"/>
    <s v="Emissions"/>
    <x v="4"/>
    <x v="13"/>
    <m/>
    <m/>
    <n v="228691.09437394"/>
    <n v="234801.75369776401"/>
    <n v="248918.2836162"/>
    <n v="257538.84497642395"/>
    <n v="270323.84236703994"/>
    <n v="284850.20844632003"/>
    <n v="297853.15136187611"/>
    <n v="297505.92459904798"/>
    <n v="286132.52120525599"/>
    <n v="309333.38801521203"/>
  </r>
  <r>
    <x v="0"/>
    <x v="0"/>
    <x v="1"/>
    <s v="Residential"/>
    <s v="LPG"/>
    <s v="Final Energy Consumption"/>
    <s v="Emissions"/>
    <x v="4"/>
    <x v="14"/>
    <m/>
    <m/>
    <n v="311670.95738486404"/>
    <n v="323158.84845529997"/>
    <n v="353391.94400474802"/>
    <n v="360283.71232352394"/>
    <n v="385404.82968284015"/>
    <n v="406961.66211874789"/>
    <n v="434227.59195582801"/>
    <n v="412165.59786221606"/>
    <n v="423141.69593603606"/>
    <n v="461446.40045446798"/>
  </r>
  <r>
    <x v="0"/>
    <x v="0"/>
    <x v="1"/>
    <s v="Residential"/>
    <s v="LPG"/>
    <s v="Final Energy Consumption"/>
    <s v="Emissions"/>
    <x v="4"/>
    <x v="15"/>
    <m/>
    <m/>
    <n v="266287.418061456"/>
    <n v="271483.9308872681"/>
    <n v="289426.14594000805"/>
    <n v="306281.68019943993"/>
    <n v="329399.08772597188"/>
    <n v="359694.7628025398"/>
    <n v="394546.31706613186"/>
    <n v="408156.26645930414"/>
    <n v="438310.21906980005"/>
    <n v="504102.95847252005"/>
  </r>
  <r>
    <x v="0"/>
    <x v="0"/>
    <x v="1"/>
    <s v="Residential"/>
    <s v="LPG"/>
    <s v="Final Energy Consumption"/>
    <s v="Emissions"/>
    <x v="4"/>
    <x v="16"/>
    <m/>
    <m/>
    <n v="1741332.8734596963"/>
    <n v="1749325.6979404802"/>
    <n v="1833481.966448572"/>
    <n v="1913241.6721934557"/>
    <n v="2048092.4133178955"/>
    <n v="2267808.2070384398"/>
    <n v="2410527.2782168598"/>
    <n v="2509317.61231976"/>
    <n v="2659392.6530085197"/>
    <n v="2945036.0681626732"/>
  </r>
  <r>
    <x v="0"/>
    <x v="0"/>
    <x v="1"/>
    <s v="Residential"/>
    <s v="LPG"/>
    <s v="Final Energy Consumption"/>
    <s v="Emissions"/>
    <x v="4"/>
    <x v="17"/>
    <m/>
    <m/>
    <n v="1257093.5903605639"/>
    <n v="1244865.4910195244"/>
    <n v="1294293.2509523719"/>
    <n v="1319400.1796360882"/>
    <n v="1402914.7391531363"/>
    <n v="1545458.2964143842"/>
    <n v="1638907.4081358002"/>
    <n v="1686811.4088573444"/>
    <n v="1719552.4573672279"/>
    <n v="1834178.3242438475"/>
  </r>
  <r>
    <x v="0"/>
    <x v="0"/>
    <x v="1"/>
    <s v="Residential"/>
    <s v="LPG"/>
    <s v="Final Energy Consumption"/>
    <s v="Emissions"/>
    <x v="4"/>
    <x v="18"/>
    <m/>
    <m/>
    <n v="597.02959835199988"/>
    <n v="674.65658933199995"/>
    <n v="648.84066746399969"/>
    <n v="720.32172159199979"/>
    <n v="577.56124188399986"/>
    <n v="457.18899872799994"/>
    <n v="380.45813462799998"/>
    <n v="528.10997355599977"/>
    <n v="678.16641961199991"/>
    <n v="724.77995281999972"/>
  </r>
  <r>
    <x v="0"/>
    <x v="0"/>
    <x v="1"/>
    <s v="Residential"/>
    <s v="LPG"/>
    <s v="Final Energy Consumption"/>
    <s v="Emissions"/>
    <x v="4"/>
    <x v="19"/>
    <m/>
    <m/>
    <n v="1143307.476515468"/>
    <n v="1176279.2926324001"/>
    <n v="1262906.9297210521"/>
    <n v="1327507.6486157204"/>
    <n v="1416023.5071854957"/>
    <n v="1524994.2533700159"/>
    <n v="1668545.7816136121"/>
    <n v="1713756.3087073879"/>
    <n v="1797161.9888085155"/>
    <n v="1983906.5264914297"/>
  </r>
  <r>
    <x v="0"/>
    <x v="0"/>
    <x v="1"/>
    <s v="Residential"/>
    <s v="LPG"/>
    <s v="Final Energy Consumption"/>
    <s v="Emissions"/>
    <x v="4"/>
    <x v="20"/>
    <m/>
    <m/>
    <n v="4048749.8960618591"/>
    <n v="4089711.4002154958"/>
    <n v="4274190.5814198349"/>
    <n v="4442324.6473001419"/>
    <n v="4645824.1738065518"/>
    <n v="4967930.8572888719"/>
    <n v="5305371.4889270049"/>
    <n v="5414099.1681630481"/>
    <n v="5486724.6285908744"/>
    <n v="5826238.7932811929"/>
  </r>
  <r>
    <x v="0"/>
    <x v="0"/>
    <x v="1"/>
    <s v="Residential"/>
    <s v="LPG"/>
    <s v="Final Energy Consumption"/>
    <s v="Emissions"/>
    <x v="4"/>
    <x v="21"/>
    <m/>
    <m/>
    <n v="48391.374260680008"/>
    <n v="45939.563649276002"/>
    <n v="50455.819092755992"/>
    <n v="50432.168810847979"/>
    <n v="57314.341104283994"/>
    <n v="44916.709492996"/>
    <n v="45342.145729275995"/>
    <n v="54387.680326892005"/>
    <n v="65344.899994440006"/>
    <n v="66716.526732415994"/>
  </r>
  <r>
    <x v="0"/>
    <x v="0"/>
    <x v="1"/>
    <s v="Residential"/>
    <s v="LPG"/>
    <s v="Final Energy Consumption"/>
    <s v="Emissions"/>
    <x v="4"/>
    <x v="22"/>
    <m/>
    <m/>
    <n v="35872.952213691999"/>
    <n v="37293.604559727995"/>
    <n v="38393.010354731996"/>
    <n v="39086.702172539997"/>
    <n v="37248.872892967986"/>
    <n v="38184.89235457599"/>
    <n v="37136.849565244003"/>
    <n v="34840.292935799996"/>
    <n v="37417.449294544007"/>
    <n v="40548.210436580011"/>
  </r>
  <r>
    <x v="0"/>
    <x v="0"/>
    <x v="1"/>
    <s v="Residential"/>
    <s v="LPG"/>
    <s v="Final Energy Consumption"/>
    <s v="Emissions"/>
    <x v="4"/>
    <x v="23"/>
    <m/>
    <m/>
    <n v="50585.197411055997"/>
    <n v="52714.05136263201"/>
    <n v="52265.397972435996"/>
    <n v="52273.649807456"/>
    <n v="53252.100876832017"/>
    <n v="55116.933446387993"/>
    <n v="58317.734371819999"/>
    <n v="58123.020936243985"/>
    <n v="55538.568611151997"/>
    <n v="60309.309153103997"/>
  </r>
  <r>
    <x v="0"/>
    <x v="0"/>
    <x v="1"/>
    <s v="Residential"/>
    <s v="LPG"/>
    <s v="Final Energy Consumption"/>
    <s v="Emissions"/>
    <x v="4"/>
    <x v="24"/>
    <m/>
    <m/>
    <n v="38429.273622475994"/>
    <n v="39989.333440143993"/>
    <n v="41792.064416915993"/>
    <n v="41897.157696768001"/>
    <n v="42536.312726204"/>
    <n v="44109.351448184003"/>
    <n v="48228.704828788002"/>
    <n v="45688.192591711995"/>
    <n v="45547.254236659988"/>
    <n v="48723.224979792001"/>
  </r>
  <r>
    <x v="0"/>
    <x v="0"/>
    <x v="1"/>
    <s v="Residential"/>
    <s v="LPG"/>
    <s v="Final Energy Consumption"/>
    <s v="Emissions"/>
    <x v="4"/>
    <x v="25"/>
    <m/>
    <m/>
    <n v="381043.14865843602"/>
    <n v="386852.48531885992"/>
    <n v="406527.91430565587"/>
    <n v="415609.09234992397"/>
    <n v="437420.64885147201"/>
    <n v="469672.85268059198"/>
    <n v="520887.87793380814"/>
    <n v="553692.65600030799"/>
    <n v="603035.39589541592"/>
    <n v="711329.4243987801"/>
  </r>
  <r>
    <x v="0"/>
    <x v="0"/>
    <x v="1"/>
    <s v="Residential"/>
    <s v="LPG"/>
    <s v="Final Energy Consumption"/>
    <s v="Emissions"/>
    <x v="4"/>
    <x v="26"/>
    <m/>
    <m/>
    <n v="66013.306098784"/>
    <n v="67384.118854843997"/>
    <n v="76658.412241752027"/>
    <n v="78947.837194775973"/>
    <n v="80237.468323231966"/>
    <n v="84828.766925187985"/>
    <n v="88409.353890088008"/>
    <n v="88318.86001065599"/>
    <n v="84986.246288899987"/>
    <n v="89582.040460703982"/>
  </r>
  <r>
    <x v="0"/>
    <x v="0"/>
    <x v="1"/>
    <s v="Residential"/>
    <s v="LPG"/>
    <s v="Final Energy Consumption"/>
    <s v="Emissions"/>
    <x v="4"/>
    <x v="27"/>
    <m/>
    <m/>
    <n v="1474988.4990672921"/>
    <n v="1515508.130524124"/>
    <n v="1583392.1388235281"/>
    <n v="1627806.0987336719"/>
    <n v="1670015.8030830116"/>
    <n v="1726013.3305434799"/>
    <n v="1808160.7738278473"/>
    <n v="1829050.529414284"/>
    <n v="1865897.2803052994"/>
    <n v="2038302.0628639671"/>
  </r>
  <r>
    <x v="0"/>
    <x v="0"/>
    <x v="1"/>
    <s v="Residential"/>
    <s v="LPG"/>
    <s v="Final Energy Consumption"/>
    <s v="Emissions"/>
    <x v="4"/>
    <x v="28"/>
    <m/>
    <m/>
    <n v="1228034.1148472324"/>
    <n v="1250726.4595236839"/>
    <n v="1314475.4172866361"/>
    <n v="1373515.6016813873"/>
    <n v="1490202.6798655922"/>
    <n v="1694380.8656613964"/>
    <n v="1913565.7042055402"/>
    <n v="2033264.0300768844"/>
    <n v="2227720.1502870163"/>
    <n v="2518128.2421912313"/>
  </r>
  <r>
    <x v="0"/>
    <x v="0"/>
    <x v="1"/>
    <s v="Residential"/>
    <s v="LPG"/>
    <s v="Final Energy Consumption"/>
    <s v="Emissions"/>
    <x v="4"/>
    <x v="29"/>
    <m/>
    <m/>
    <n v="19902.343248259996"/>
    <n v="18188.000252752001"/>
    <n v="22182.993625584"/>
    <n v="24911.080154091993"/>
    <n v="26407.977962167999"/>
    <n v="28880.840087527999"/>
    <n v="30245.693599836002"/>
    <n v="28737.250690456003"/>
    <n v="28927.498427080001"/>
    <n v="30847.129155348"/>
  </r>
  <r>
    <x v="0"/>
    <x v="0"/>
    <x v="1"/>
    <s v="Residential"/>
    <s v="LPG"/>
    <s v="Final Energy Consumption"/>
    <s v="Emissions"/>
    <x v="4"/>
    <x v="30"/>
    <m/>
    <m/>
    <n v="2636516.8786274563"/>
    <n v="2654435.9810744151"/>
    <n v="2780675.3312037033"/>
    <n v="2905032.889562231"/>
    <n v="3084417.5371797043"/>
    <n v="3355911.0864954833"/>
    <n v="3493721.4285278805"/>
    <n v="3707772.1694834041"/>
    <n v="4020731.5556931598"/>
    <n v="4312476.5867573721"/>
  </r>
  <r>
    <x v="0"/>
    <x v="0"/>
    <x v="1"/>
    <s v="Residential"/>
    <s v="LPG"/>
    <s v="Final Energy Consumption"/>
    <s v="Emissions"/>
    <x v="4"/>
    <x v="31"/>
    <m/>
    <m/>
    <n v="0"/>
    <n v="0"/>
    <n v="0"/>
    <n v="0"/>
    <n v="0"/>
    <n v="0"/>
    <n v="0"/>
    <n v="0"/>
    <n v="0"/>
    <n v="1303063.4505661076"/>
  </r>
  <r>
    <x v="0"/>
    <x v="0"/>
    <x v="1"/>
    <s v="Residential"/>
    <s v="LPG"/>
    <s v="Final Energy Consumption"/>
    <s v="Emissions"/>
    <x v="4"/>
    <x v="32"/>
    <m/>
    <m/>
    <n v="53417.914220528"/>
    <n v="55734.700914287991"/>
    <n v="58921.193680536009"/>
    <n v="58395.884103479992"/>
    <n v="64689.017263244001"/>
    <n v="71881.622843360004"/>
    <n v="78434.558121084003"/>
    <n v="75876.205491372006"/>
    <n v="83542.615756115993"/>
    <n v="91859.83069973599"/>
  </r>
  <r>
    <x v="0"/>
    <x v="0"/>
    <x v="1"/>
    <s v="Residential"/>
    <s v="LPG"/>
    <s v="Final Energy Consumption"/>
    <s v="Emissions"/>
    <x v="4"/>
    <x v="33"/>
    <m/>
    <m/>
    <n v="3117603.2811860647"/>
    <n v="3227161.460943595"/>
    <n v="3411515.9983666521"/>
    <n v="3545635.8509400398"/>
    <n v="3804506.8034590315"/>
    <n v="4148158.7742759539"/>
    <n v="4566937.2807073398"/>
    <n v="4700706.5460421005"/>
    <n v="5167059.6145507693"/>
    <n v="5975861.5213949978"/>
  </r>
  <r>
    <x v="0"/>
    <x v="0"/>
    <x v="1"/>
    <s v="Residential"/>
    <s v="LPG"/>
    <s v="Final Energy Consumption"/>
    <s v="Emissions"/>
    <x v="4"/>
    <x v="34"/>
    <m/>
    <m/>
    <n v="371314.60108833195"/>
    <n v="384813.40087748808"/>
    <n v="403391.12671035196"/>
    <n v="414444.92645239196"/>
    <n v="443317.90302654792"/>
    <n v="477641.00380127993"/>
    <n v="516841.79786109191"/>
    <n v="525168.11596026795"/>
    <n v="540265.57623244799"/>
    <n v="576355.78694047197"/>
  </r>
  <r>
    <x v="0"/>
    <x v="0"/>
    <x v="1"/>
    <s v="Residential"/>
    <s v="LPG"/>
    <s v="Final Energy Consumption"/>
    <s v="Emissions"/>
    <x v="4"/>
    <x v="35"/>
    <m/>
    <m/>
    <n v="1451995.9966923839"/>
    <n v="1526377.84340184"/>
    <n v="1607720.4153934876"/>
    <n v="1694886.0123836524"/>
    <n v="1810746.3985856082"/>
    <n v="1972434.8702529676"/>
    <n v="2191458.1520560961"/>
    <n v="2316351.9751427872"/>
    <n v="2530146.6553100757"/>
    <n v="2876434.8073762404"/>
  </r>
  <r>
    <x v="0"/>
    <x v="0"/>
    <x v="1"/>
    <s v="Residential"/>
    <s v="Kerosene"/>
    <s v="Final Energy Consumption"/>
    <s v="Emissions"/>
    <x v="4"/>
    <x v="1"/>
    <s v="Buildings"/>
    <m/>
    <n v="20315.981795040003"/>
    <n v="20361.866985143999"/>
    <n v="18852.709320672002"/>
    <n v="19038.729507983997"/>
    <n v="18143.964352824001"/>
    <n v="17803.477449144"/>
    <n v="17792.470057128001"/>
    <n v="16443.669721968003"/>
    <n v="14562.147936048003"/>
    <n v="13888.778230920001"/>
  </r>
  <r>
    <x v="0"/>
    <x v="0"/>
    <x v="1"/>
    <s v="Residential"/>
    <s v="Kerosene"/>
    <s v="Final Energy Consumption"/>
    <s v="Emissions"/>
    <x v="4"/>
    <x v="0"/>
    <m/>
    <m/>
    <n v="1635542.2259943599"/>
    <n v="1658957.0176335601"/>
    <n v="1641693.0445259518"/>
    <n v="1633398.6982726562"/>
    <n v="1636180.3862583118"/>
    <n v="1507367.320846488"/>
    <n v="1344556.6459984798"/>
    <n v="1185216.4186597918"/>
    <n v="1145570.8326798"/>
    <n v="811580.36700667185"/>
  </r>
  <r>
    <x v="0"/>
    <x v="0"/>
    <x v="1"/>
    <s v="Residential"/>
    <s v="Kerosene"/>
    <s v="Final Energy Consumption"/>
    <s v="Emissions"/>
    <x v="4"/>
    <x v="2"/>
    <m/>
    <m/>
    <n v="36440.026542815998"/>
    <n v="30541.146210407995"/>
    <n v="28729.127340216"/>
    <n v="29013.021719807995"/>
    <n v="28701.916814472002"/>
    <n v="28557.817892736002"/>
    <n v="28372.634709408008"/>
    <n v="28215.427989431999"/>
    <n v="28149.225712056006"/>
    <n v="28086.876811512"/>
  </r>
  <r>
    <x v="0"/>
    <x v="0"/>
    <x v="1"/>
    <s v="Residential"/>
    <s v="Kerosene"/>
    <s v="Final Energy Consumption"/>
    <s v="Emissions"/>
    <x v="4"/>
    <x v="3"/>
    <m/>
    <m/>
    <n v="831716.72458823991"/>
    <n v="818705.11074002425"/>
    <n v="826943.40931144787"/>
    <n v="818656.43816872803"/>
    <n v="813888.16070836794"/>
    <n v="813808.13207272801"/>
    <n v="806518.44328067999"/>
    <n v="805552.32748401596"/>
    <n v="805964.37033206399"/>
    <n v="805849.85871153604"/>
  </r>
  <r>
    <x v="0"/>
    <x v="0"/>
    <x v="1"/>
    <s v="Residential"/>
    <s v="Kerosene"/>
    <s v="Final Energy Consumption"/>
    <s v="Emissions"/>
    <x v="4"/>
    <x v="4"/>
    <m/>
    <m/>
    <n v="2044524.8216553119"/>
    <n v="2042263.5843261594"/>
    <n v="2079843.5313325445"/>
    <n v="2069106.7521800883"/>
    <n v="2032571.6546187126"/>
    <n v="2016256.6624148882"/>
    <n v="2007026.4114709918"/>
    <n v="2001482.7208858319"/>
    <n v="1984476.0712294558"/>
    <n v="1977444.6297515286"/>
  </r>
  <r>
    <x v="0"/>
    <x v="0"/>
    <x v="1"/>
    <s v="Residential"/>
    <s v="Kerosene"/>
    <s v="Final Energy Consumption"/>
    <s v="Emissions"/>
    <x v="4"/>
    <x v="5"/>
    <m/>
    <m/>
    <n v="36648.416846039996"/>
    <n v="34041.370531271998"/>
    <n v="28949.922674183996"/>
    <n v="26803.457542272008"/>
    <n v="22575.947825687988"/>
    <n v="21145.500120767992"/>
    <n v="18269.5860168"/>
    <n v="10893.385756368005"/>
    <n v="8569.3573358880021"/>
    <n v="6483.3381048960018"/>
  </r>
  <r>
    <x v="0"/>
    <x v="0"/>
    <x v="1"/>
    <s v="Residential"/>
    <s v="Kerosene"/>
    <s v="Final Energy Consumption"/>
    <s v="Emissions"/>
    <x v="4"/>
    <x v="6"/>
    <m/>
    <m/>
    <n v="462989.14066653594"/>
    <n v="462528.67792763998"/>
    <n v="462413.95310798386"/>
    <n v="461411.45132680808"/>
    <n v="457923.27670480794"/>
    <n v="457883.47953424795"/>
    <n v="456663.7199453761"/>
    <n v="435919.10525162407"/>
    <n v="428429.39619619207"/>
    <n v="415781.78432584798"/>
  </r>
  <r>
    <x v="0"/>
    <x v="0"/>
    <x v="1"/>
    <s v="Residential"/>
    <s v="Kerosene"/>
    <s v="Final Energy Consumption"/>
    <s v="Emissions"/>
    <x v="4"/>
    <x v="7"/>
    <m/>
    <m/>
    <n v="10346.956391304002"/>
    <n v="8493.592682808001"/>
    <n v="8398.6243156799992"/>
    <n v="8665.1311219439958"/>
    <n v="8680.0076833199964"/>
    <n v="7738.8519771599995"/>
    <n v="6406.5469374959976"/>
    <n v="5704.7901632880003"/>
    <n v="5599.0749808560004"/>
    <n v="5161.7798805360007"/>
  </r>
  <r>
    <x v="0"/>
    <x v="0"/>
    <x v="1"/>
    <s v="Residential"/>
    <s v="Kerosene"/>
    <s v="Final Energy Consumption"/>
    <s v="Emissions"/>
    <x v="4"/>
    <x v="8"/>
    <m/>
    <m/>
    <n v="11620.789596048002"/>
    <n v="7662.360867792001"/>
    <n v="6561.6769400400008"/>
    <n v="6531.9396098160005"/>
    <n v="6246.7818279840003"/>
    <n v="5577.755068055998"/>
    <n v="4818.9083051279986"/>
    <n v="2839.2201651600003"/>
    <n v="2109.2500396800001"/>
    <n v="2109.2737284719997"/>
  </r>
  <r>
    <x v="0"/>
    <x v="0"/>
    <x v="1"/>
    <s v="Residential"/>
    <s v="Kerosene"/>
    <s v="Final Energy Consumption"/>
    <s v="Emissions"/>
    <x v="4"/>
    <x v="9"/>
    <m/>
    <m/>
    <n v="508308.95826813608"/>
    <n v="505879.46734567196"/>
    <n v="517378.74923128798"/>
    <n v="463036.66038328805"/>
    <n v="420636.77855745616"/>
    <n v="353175.69456710393"/>
    <n v="194164.96253260801"/>
    <n v="133285.59620032803"/>
    <n v="51777.548122344007"/>
    <n v="6555.0914558640015"/>
  </r>
  <r>
    <x v="0"/>
    <x v="0"/>
    <x v="1"/>
    <s v="Residential"/>
    <s v="Kerosene"/>
    <s v="Final Energy Consumption"/>
    <s v="Emissions"/>
    <x v="4"/>
    <x v="10"/>
    <m/>
    <m/>
    <n v="61732.218118127996"/>
    <n v="61537.472559095993"/>
    <n v="60625.801502711991"/>
    <n v="60538.68991826399"/>
    <n v="60601.370461896004"/>
    <n v="56936.690650703997"/>
    <n v="50384.907729455997"/>
    <n v="22217.331099864001"/>
    <n v="13022.100086808003"/>
    <n v="12889.695532056006"/>
  </r>
  <r>
    <x v="0"/>
    <x v="0"/>
    <x v="1"/>
    <s v="Residential"/>
    <s v="Kerosene"/>
    <s v="Final Energy Consumption"/>
    <s v="Emissions"/>
    <x v="4"/>
    <x v="11"/>
    <m/>
    <m/>
    <n v="2371597.9784503668"/>
    <n v="2366732.624320392"/>
    <n v="2353412.0296618557"/>
    <n v="2349024.2731636562"/>
    <n v="2346663.96930636"/>
    <n v="2282989.1281114793"/>
    <n v="1806623.4240671757"/>
    <n v="1654855.4059501924"/>
    <n v="1654612.3984255926"/>
    <n v="1649631.6009159363"/>
  </r>
  <r>
    <x v="0"/>
    <x v="0"/>
    <x v="1"/>
    <s v="Residential"/>
    <s v="Kerosene"/>
    <s v="Final Energy Consumption"/>
    <s v="Emissions"/>
    <x v="4"/>
    <x v="12"/>
    <m/>
    <m/>
    <n v="461956.77521491202"/>
    <n v="461216.51625743991"/>
    <n v="459242.00017039187"/>
    <n v="455538.92872363213"/>
    <n v="456417.34861231205"/>
    <n v="431258.5170396961"/>
    <n v="395407.85974557605"/>
    <n v="271602.92081311194"/>
    <n v="222170.01036028797"/>
    <n v="218996.70716155198"/>
  </r>
  <r>
    <x v="0"/>
    <x v="0"/>
    <x v="1"/>
    <s v="Residential"/>
    <s v="Kerosene"/>
    <s v="Final Energy Consumption"/>
    <s v="Emissions"/>
    <x v="4"/>
    <x v="13"/>
    <m/>
    <m/>
    <n v="156615.52669032002"/>
    <n v="155251.49446190396"/>
    <n v="151404.87683188799"/>
    <n v="146439.20066779203"/>
    <n v="142152.17680943999"/>
    <n v="109156.61117112002"/>
    <n v="84342.79106145601"/>
    <n v="66182.473545888002"/>
    <n v="60762.375284856011"/>
    <n v="60407.635624656032"/>
  </r>
  <r>
    <x v="0"/>
    <x v="0"/>
    <x v="1"/>
    <s v="Residential"/>
    <s v="Kerosene"/>
    <s v="Final Energy Consumption"/>
    <s v="Emissions"/>
    <x v="4"/>
    <x v="14"/>
    <m/>
    <m/>
    <n v="429579.47915152798"/>
    <n v="283947.78992169601"/>
    <n v="228796.54721282399"/>
    <n v="225851.40656236795"/>
    <n v="224475.39570146397"/>
    <n v="222502.26146061602"/>
    <n v="225351.32037071994"/>
    <n v="228479.59907212798"/>
    <n v="230610.61911165592"/>
    <n v="216987.01321838397"/>
  </r>
  <r>
    <x v="0"/>
    <x v="0"/>
    <x v="1"/>
    <s v="Residential"/>
    <s v="Kerosene"/>
    <s v="Final Energy Consumption"/>
    <s v="Emissions"/>
    <x v="4"/>
    <x v="15"/>
    <m/>
    <m/>
    <n v="667720.19670897606"/>
    <n v="665640.88930238388"/>
    <n v="666033.89425792778"/>
    <n v="666075.22330370394"/>
    <n v="665198.90382124786"/>
    <n v="661502.58368020784"/>
    <n v="661353.67593369621"/>
    <n v="660400.60476515989"/>
    <n v="656848.85732169612"/>
    <n v="656729.51318760007"/>
  </r>
  <r>
    <x v="0"/>
    <x v="0"/>
    <x v="1"/>
    <s v="Residential"/>
    <s v="Kerosene"/>
    <s v="Final Energy Consumption"/>
    <s v="Emissions"/>
    <x v="4"/>
    <x v="16"/>
    <m/>
    <m/>
    <n v="1468741.8453163921"/>
    <n v="1464178.5232844164"/>
    <n v="1459796.2073121115"/>
    <n v="1457373.5308654804"/>
    <n v="1465926.6534825843"/>
    <n v="1404674.3623941119"/>
    <n v="1340412.4023857764"/>
    <n v="1295446.4716478637"/>
    <n v="1284415.604038992"/>
    <n v="1250778.861763872"/>
  </r>
  <r>
    <x v="0"/>
    <x v="0"/>
    <x v="1"/>
    <s v="Residential"/>
    <s v="Kerosene"/>
    <s v="Final Energy Consumption"/>
    <s v="Emissions"/>
    <x v="4"/>
    <x v="17"/>
    <m/>
    <m/>
    <n v="689831.77314508834"/>
    <n v="683733.08574842406"/>
    <n v="683477.79953330394"/>
    <n v="683281.60895796004"/>
    <n v="683177.9073228481"/>
    <n v="585739.78622224799"/>
    <n v="501701.23031644797"/>
    <n v="351918.83832996001"/>
    <n v="298496.49841641611"/>
    <n v="295404.60569951992"/>
  </r>
  <r>
    <x v="0"/>
    <x v="0"/>
    <x v="1"/>
    <s v="Residential"/>
    <s v="Kerosene"/>
    <s v="Final Energy Consumption"/>
    <s v="Emissions"/>
    <x v="4"/>
    <x v="18"/>
    <m/>
    <m/>
    <n v="1511.6449876319998"/>
    <n v="2455.5328011360002"/>
    <n v="1828.7352610800001"/>
    <n v="2064.7072144560002"/>
    <n v="2440.7667874559997"/>
    <n v="2507.1506789039995"/>
    <n v="2462.9079117119995"/>
    <n v="2448.15769056"/>
    <n v="2470.2356447040006"/>
    <n v="2477.6186515440004"/>
  </r>
  <r>
    <x v="0"/>
    <x v="0"/>
    <x v="1"/>
    <s v="Residential"/>
    <s v="Kerosene"/>
    <s v="Final Energy Consumption"/>
    <s v="Emissions"/>
    <x v="4"/>
    <x v="19"/>
    <m/>
    <m/>
    <n v="1550701.2596371437"/>
    <n v="1547054.1963909359"/>
    <n v="1536108.9716614082"/>
    <n v="1538052.0685139999"/>
    <n v="1568992.2050480645"/>
    <n v="1519378.138506552"/>
    <n v="1527921.390793656"/>
    <n v="1537721.3808739439"/>
    <n v="1523633.2851471363"/>
    <n v="1462183.7137988883"/>
  </r>
  <r>
    <x v="0"/>
    <x v="0"/>
    <x v="1"/>
    <s v="Residential"/>
    <s v="Kerosene"/>
    <s v="Final Energy Consumption"/>
    <s v="Emissions"/>
    <x v="4"/>
    <x v="20"/>
    <m/>
    <m/>
    <n v="4049341.0925214975"/>
    <n v="4048493.1837969129"/>
    <n v="4032234.5709180473"/>
    <n v="4030273.9127743188"/>
    <n v="4031375.04678912"/>
    <n v="3888728.6191271278"/>
    <n v="3277730.4926133351"/>
    <n v="2514661.265681447"/>
    <n v="1926679.5405992633"/>
    <n v="1730896.2624486478"/>
  </r>
  <r>
    <x v="0"/>
    <x v="0"/>
    <x v="1"/>
    <s v="Residential"/>
    <s v="Kerosene"/>
    <s v="Final Energy Consumption"/>
    <s v="Emissions"/>
    <x v="4"/>
    <x v="21"/>
    <m/>
    <m/>
    <n v="66884.175046247983"/>
    <n v="61898.426579064006"/>
    <n v="61025.613037824012"/>
    <n v="61760.478846983999"/>
    <n v="62219.393918135997"/>
    <n v="40703.511638184005"/>
    <n v="48786.032713416011"/>
    <n v="59458.875816263986"/>
    <n v="61349.320380503996"/>
    <n v="61131.454560479993"/>
  </r>
  <r>
    <x v="0"/>
    <x v="0"/>
    <x v="1"/>
    <s v="Residential"/>
    <s v="Kerosene"/>
    <s v="Final Energy Consumption"/>
    <s v="Emissions"/>
    <x v="4"/>
    <x v="22"/>
    <m/>
    <m/>
    <n v="64635.453295536012"/>
    <n v="64445.177021927993"/>
    <n v="65586.439850376002"/>
    <n v="64624.888094303999"/>
    <n v="64166.849508455998"/>
    <n v="63992.657924616004"/>
    <n v="63720.615837288002"/>
    <n v="63737.095340256004"/>
    <n v="63766.643160144005"/>
    <n v="63746.499790679984"/>
  </r>
  <r>
    <x v="0"/>
    <x v="0"/>
    <x v="1"/>
    <s v="Residential"/>
    <s v="Kerosene"/>
    <s v="Final Energy Consumption"/>
    <s v="Emissions"/>
    <x v="4"/>
    <x v="23"/>
    <m/>
    <m/>
    <n v="20845.118341944002"/>
    <n v="19837.097072231994"/>
    <n v="19606.51037090399"/>
    <n v="19574.617360607997"/>
    <n v="19429.847256431996"/>
    <n v="19287.035425728001"/>
    <n v="19213.900228559996"/>
    <n v="19156.241708831996"/>
    <n v="19141.546761527996"/>
    <n v="18456.072083688003"/>
  </r>
  <r>
    <x v="0"/>
    <x v="0"/>
    <x v="1"/>
    <s v="Residential"/>
    <s v="Kerosene"/>
    <s v="Final Energy Consumption"/>
    <s v="Emissions"/>
    <x v="4"/>
    <x v="24"/>
    <m/>
    <m/>
    <n v="42968.657618016012"/>
    <n v="42950.24353036801"/>
    <n v="42212.527169904017"/>
    <n v="42015.294287712008"/>
    <n v="42037.332760536003"/>
    <n v="42011.188230432017"/>
    <n v="42024.327613727997"/>
    <n v="42009.569496312004"/>
    <n v="41980.290149400003"/>
    <n v="41994.629764824"/>
  </r>
  <r>
    <x v="0"/>
    <x v="0"/>
    <x v="1"/>
    <s v="Residential"/>
    <s v="Kerosene"/>
    <s v="Final Energy Consumption"/>
    <s v="Emissions"/>
    <x v="4"/>
    <x v="25"/>
    <m/>
    <m/>
    <n v="988085.31931075209"/>
    <n v="994473.72852984001"/>
    <n v="987255.91153271985"/>
    <n v="1012987.6328510641"/>
    <n v="995052.05090519995"/>
    <n v="984699.61450667982"/>
    <n v="981953.90979607182"/>
    <n v="977993.20694378403"/>
    <n v="977075.0056770721"/>
    <n v="974513.91561878379"/>
  </r>
  <r>
    <x v="0"/>
    <x v="0"/>
    <x v="1"/>
    <s v="Residential"/>
    <s v="Kerosene"/>
    <s v="Final Energy Consumption"/>
    <s v="Emissions"/>
    <x v="4"/>
    <x v="26"/>
    <m/>
    <m/>
    <n v="42690.748606535992"/>
    <n v="39797.691713423992"/>
    <n v="38756.419276008004"/>
    <n v="39021.362621999993"/>
    <n v="38800.377777695998"/>
    <n v="38608.790724264007"/>
    <n v="28491.91567339201"/>
    <n v="14511.398647319998"/>
    <n v="10883.73652176"/>
    <n v="10544.828870879999"/>
  </r>
  <r>
    <x v="0"/>
    <x v="0"/>
    <x v="1"/>
    <s v="Residential"/>
    <s v="Kerosene"/>
    <s v="Final Energy Consumption"/>
    <s v="Emissions"/>
    <x v="4"/>
    <x v="27"/>
    <m/>
    <m/>
    <n v="752058.26580456004"/>
    <n v="746854.16984524799"/>
    <n v="743018.70963626413"/>
    <n v="739480.40953039203"/>
    <n v="731015.47238964017"/>
    <n v="705914.56780972797"/>
    <n v="675056.5840063201"/>
    <n v="339590.32238412008"/>
    <n v="216243.62734036808"/>
    <n v="216439.47048009603"/>
  </r>
  <r>
    <x v="0"/>
    <x v="0"/>
    <x v="1"/>
    <s v="Residential"/>
    <s v="Kerosene"/>
    <s v="Final Energy Consumption"/>
    <s v="Emissions"/>
    <x v="4"/>
    <x v="28"/>
    <m/>
    <m/>
    <n v="1252255.8658413358"/>
    <n v="1259253.3770728565"/>
    <n v="1264154.2564945684"/>
    <n v="1259598.1200628323"/>
    <n v="1257345.1501220879"/>
    <n v="1256138.893144656"/>
    <n v="1254216.4529186881"/>
    <n v="1249137.646980264"/>
    <n v="1234080.9955112161"/>
    <n v="1223840.49655116"/>
  </r>
  <r>
    <x v="0"/>
    <x v="0"/>
    <x v="1"/>
    <s v="Residential"/>
    <s v="Kerosene"/>
    <s v="Final Energy Consumption"/>
    <s v="Emissions"/>
    <x v="4"/>
    <x v="29"/>
    <m/>
    <m/>
    <n v="34624.422768768003"/>
    <n v="20432.112149688004"/>
    <n v="17191.911802344002"/>
    <n v="17549.320399776003"/>
    <n v="17545.711807128002"/>
    <n v="16530.260152992003"/>
    <n v="16707.183844176001"/>
    <n v="15916.341419520002"/>
    <n v="15595.618864632004"/>
    <n v="15601.098871848002"/>
  </r>
  <r>
    <x v="0"/>
    <x v="0"/>
    <x v="1"/>
    <s v="Residential"/>
    <s v="Kerosene"/>
    <s v="Final Energy Consumption"/>
    <s v="Emissions"/>
    <x v="4"/>
    <x v="30"/>
    <m/>
    <m/>
    <n v="1806309.1132786556"/>
    <n v="1817271.4807973276"/>
    <n v="1790320.0946452797"/>
    <n v="1780572.9068823599"/>
    <n v="1767548.7616631757"/>
    <n v="1617101.1094346878"/>
    <n v="1409475.211943472"/>
    <n v="1228109.9749109044"/>
    <n v="939148.39688855992"/>
    <n v="857065.69819797587"/>
  </r>
  <r>
    <x v="0"/>
    <x v="0"/>
    <x v="1"/>
    <s v="Residential"/>
    <s v="Kerosene"/>
    <s v="Final Energy Consumption"/>
    <s v="Emissions"/>
    <x v="4"/>
    <x v="31"/>
    <m/>
    <m/>
    <n v="0"/>
    <n v="0"/>
    <n v="0"/>
    <n v="0"/>
    <n v="0"/>
    <n v="0"/>
    <n v="0"/>
    <n v="0"/>
    <n v="0"/>
    <n v="336291.46858778398"/>
  </r>
  <r>
    <x v="0"/>
    <x v="0"/>
    <x v="1"/>
    <s v="Residential"/>
    <s v="Kerosene"/>
    <s v="Final Energy Consumption"/>
    <s v="Emissions"/>
    <x v="4"/>
    <x v="32"/>
    <m/>
    <m/>
    <n v="96879.760480632001"/>
    <n v="96890.017727568003"/>
    <n v="96884.435068920036"/>
    <n v="96940.190589024001"/>
    <n v="96391.976668295989"/>
    <n v="96372.686095344005"/>
    <n v="96199.157797679989"/>
    <n v="96255.576603960013"/>
    <n v="96300.040466543986"/>
    <n v="96302.819951472004"/>
  </r>
  <r>
    <x v="0"/>
    <x v="0"/>
    <x v="1"/>
    <s v="Residential"/>
    <s v="Kerosene"/>
    <s v="Final Energy Consumption"/>
    <s v="Emissions"/>
    <x v="4"/>
    <x v="33"/>
    <m/>
    <m/>
    <n v="3937508.0268750484"/>
    <n v="3923024.2493592007"/>
    <n v="3920755.5500605684"/>
    <n v="3922047.7657679035"/>
    <n v="3918731.8481450644"/>
    <n v="3914358.802386696"/>
    <n v="3911199.4676789748"/>
    <n v="3907881.3154134238"/>
    <n v="3904781.952830784"/>
    <n v="3898831.4467243436"/>
  </r>
  <r>
    <x v="0"/>
    <x v="0"/>
    <x v="1"/>
    <s v="Residential"/>
    <s v="Kerosene"/>
    <s v="Final Energy Consumption"/>
    <s v="Emissions"/>
    <x v="4"/>
    <x v="34"/>
    <m/>
    <m/>
    <n v="282077.47293439205"/>
    <n v="292439.70070027199"/>
    <n v="285470.45809387206"/>
    <n v="280918.97256163199"/>
    <n v="284091.77039947204"/>
    <n v="276755.99901072"/>
    <n v="265735.14386460005"/>
    <n v="134680.17907416"/>
    <n v="88940.619767111988"/>
    <n v="87809.448364055977"/>
  </r>
  <r>
    <x v="0"/>
    <x v="0"/>
    <x v="1"/>
    <s v="Residential"/>
    <s v="Kerosene"/>
    <s v="Final Energy Consumption"/>
    <s v="Emissions"/>
    <x v="4"/>
    <x v="35"/>
    <m/>
    <m/>
    <n v="2381653.9338244805"/>
    <n v="2399669.8839453366"/>
    <n v="2384658.7386457198"/>
    <n v="2374977.8400190799"/>
    <n v="2379784.9828908485"/>
    <n v="2374134.4321649759"/>
    <n v="2371027.0943556968"/>
    <n v="2367195.6217600331"/>
    <n v="2364506.3279594397"/>
    <n v="2362374.0682064644"/>
  </r>
  <r>
    <x v="0"/>
    <x v="0"/>
    <x v="1"/>
    <s v="Residential"/>
    <s v="Coke"/>
    <s v="Final Energy Consumption"/>
    <s v="Emissions"/>
    <x v="4"/>
    <x v="1"/>
    <s v="Buildings"/>
    <m/>
    <n v="0"/>
    <n v="0"/>
    <n v="0"/>
    <n v="0"/>
    <n v="0"/>
    <n v="1291.459917278024"/>
    <n v="3035.9544743656807"/>
    <n v="868.48927842433545"/>
    <n v="0"/>
    <n v="0"/>
  </r>
  <r>
    <x v="0"/>
    <x v="0"/>
    <x v="1"/>
    <s v="Residential"/>
    <s v="Coke"/>
    <s v="Final Energy Consumption"/>
    <s v="Emissions"/>
    <x v="4"/>
    <x v="0"/>
    <m/>
    <m/>
    <n v="35686.512841560056"/>
    <n v="6989.5340350531178"/>
    <n v="4147.6448139750473"/>
    <n v="4054.5964386380756"/>
    <n v="39575.119592093804"/>
    <n v="77600.744123518234"/>
    <n v="112306.54073552528"/>
    <n v="201261.31678320546"/>
    <n v="388939.54021992895"/>
    <n v="760287.46075246052"/>
  </r>
  <r>
    <x v="0"/>
    <x v="0"/>
    <x v="1"/>
    <s v="Residential"/>
    <s v="Coke"/>
    <s v="Final Energy Consumption"/>
    <s v="Emissions"/>
    <x v="4"/>
    <x v="2"/>
    <m/>
    <m/>
    <n v="1470.3543606128496"/>
    <n v="12628.765354377691"/>
    <n v="17867.365373977678"/>
    <n v="21138.446070585418"/>
    <n v="25979.869755094591"/>
    <n v="20466.017098275253"/>
    <n v="11206.465179453011"/>
    <n v="6156.2450067723739"/>
    <n v="3765.4100327911392"/>
    <n v="2474.5772358613804"/>
  </r>
  <r>
    <x v="0"/>
    <x v="0"/>
    <x v="1"/>
    <s v="Residential"/>
    <s v="Coke"/>
    <s v="Final Energy Consumption"/>
    <s v="Emissions"/>
    <x v="4"/>
    <x v="3"/>
    <m/>
    <m/>
    <n v="18586.078165864576"/>
    <n v="5547.0781116566177"/>
    <n v="0"/>
    <n v="0"/>
    <n v="42340.798625453252"/>
    <n v="53526.125100482503"/>
    <n v="49546.483119948367"/>
    <n v="42484.117550994713"/>
    <n v="37234.771430216417"/>
    <n v="33266.77069609012"/>
  </r>
  <r>
    <x v="0"/>
    <x v="0"/>
    <x v="1"/>
    <s v="Residential"/>
    <s v="Coke"/>
    <s v="Final Energy Consumption"/>
    <s v="Emissions"/>
    <x v="4"/>
    <x v="4"/>
    <m/>
    <m/>
    <n v="399196.41282057395"/>
    <n v="393114.07498498925"/>
    <n v="537098.65878352185"/>
    <n v="670195.57176792389"/>
    <n v="548449.44857966388"/>
    <n v="467398.10605277447"/>
    <n v="427848.27503479819"/>
    <n v="392190.91324380017"/>
    <n v="360016.73647905199"/>
    <n v="330452.54668103019"/>
  </r>
  <r>
    <x v="0"/>
    <x v="0"/>
    <x v="1"/>
    <s v="Residential"/>
    <s v="Coke"/>
    <s v="Final Energy Consumption"/>
    <s v="Emissions"/>
    <x v="4"/>
    <x v="5"/>
    <m/>
    <m/>
    <n v="0"/>
    <n v="0"/>
    <n v="0"/>
    <n v="0"/>
    <n v="163.21768475206673"/>
    <n v="137.8385093493082"/>
    <n v="27.810871477317527"/>
    <n v="0"/>
    <n v="0"/>
    <n v="0"/>
  </r>
  <r>
    <x v="0"/>
    <x v="0"/>
    <x v="1"/>
    <s v="Residential"/>
    <s v="Coke"/>
    <s v="Final Energy Consumption"/>
    <s v="Emissions"/>
    <x v="4"/>
    <x v="6"/>
    <m/>
    <m/>
    <n v="37218.726191912268"/>
    <n v="21436.621581799205"/>
    <n v="16835.228859143292"/>
    <n v="17274.988131616028"/>
    <n v="34934.600995529952"/>
    <n v="113742.36938740693"/>
    <n v="213855.63745173588"/>
    <n v="353035.1600859398"/>
    <n v="602363.24753195245"/>
    <n v="1070887.3654657677"/>
  </r>
  <r>
    <x v="0"/>
    <x v="0"/>
    <x v="1"/>
    <s v="Residential"/>
    <s v="Coke"/>
    <s v="Final Energy Consumption"/>
    <s v="Emissions"/>
    <x v="4"/>
    <x v="7"/>
    <m/>
    <m/>
    <n v="0"/>
    <n v="0"/>
    <n v="0"/>
    <n v="0"/>
    <n v="0"/>
    <n v="0"/>
    <n v="0"/>
    <n v="0"/>
    <n v="0"/>
    <n v="0"/>
  </r>
  <r>
    <x v="0"/>
    <x v="0"/>
    <x v="1"/>
    <s v="Residential"/>
    <s v="Coke"/>
    <s v="Final Energy Consumption"/>
    <s v="Emissions"/>
    <x v="4"/>
    <x v="8"/>
    <m/>
    <m/>
    <n v="0"/>
    <n v="0"/>
    <n v="0"/>
    <n v="0"/>
    <n v="0"/>
    <n v="0"/>
    <n v="0"/>
    <n v="0"/>
    <n v="0"/>
    <n v="0"/>
  </r>
  <r>
    <x v="0"/>
    <x v="0"/>
    <x v="1"/>
    <s v="Residential"/>
    <s v="Coke"/>
    <s v="Final Energy Consumption"/>
    <s v="Emissions"/>
    <x v="4"/>
    <x v="9"/>
    <m/>
    <m/>
    <n v="18.685818586618172"/>
    <n v="61.239729075696111"/>
    <n v="18.337040960052239"/>
    <n v="0"/>
    <n v="0"/>
    <n v="0"/>
    <n v="0"/>
    <n v="0"/>
    <n v="0"/>
    <n v="0"/>
  </r>
  <r>
    <x v="0"/>
    <x v="0"/>
    <x v="1"/>
    <s v="Residential"/>
    <s v="Coke"/>
    <s v="Final Energy Consumption"/>
    <s v="Emissions"/>
    <x v="4"/>
    <x v="10"/>
    <m/>
    <m/>
    <n v="0"/>
    <n v="0"/>
    <n v="0"/>
    <n v="0"/>
    <n v="1397.385479339951"/>
    <n v="1150.995598491457"/>
    <n v="228.40014623715786"/>
    <n v="0"/>
    <n v="0"/>
    <n v="0"/>
  </r>
  <r>
    <x v="0"/>
    <x v="0"/>
    <x v="1"/>
    <s v="Residential"/>
    <s v="Coke"/>
    <s v="Final Energy Consumption"/>
    <s v="Emissions"/>
    <x v="4"/>
    <x v="11"/>
    <m/>
    <m/>
    <n v="18714.234132884198"/>
    <n v="25403.799332393151"/>
    <n v="64354.362008735567"/>
    <n v="156485.56000542163"/>
    <n v="177471.73013333156"/>
    <n v="128575.74894283136"/>
    <n v="63160.045442705203"/>
    <n v="42777.648464265287"/>
    <n v="47423.426578451683"/>
    <n v="61979.529712024414"/>
  </r>
  <r>
    <x v="0"/>
    <x v="0"/>
    <x v="1"/>
    <s v="Residential"/>
    <s v="Coke"/>
    <s v="Final Energy Consumption"/>
    <s v="Emissions"/>
    <x v="4"/>
    <x v="12"/>
    <m/>
    <m/>
    <n v="96.717662075175824"/>
    <n v="20.807713864137035"/>
    <n v="6.9359046213790139"/>
    <n v="0"/>
    <n v="0"/>
    <n v="5495.6045597350367"/>
    <n v="13034.103441996134"/>
    <n v="3734.0784184725962"/>
    <n v="0"/>
    <n v="0"/>
  </r>
  <r>
    <x v="0"/>
    <x v="0"/>
    <x v="1"/>
    <s v="Residential"/>
    <s v="Coke"/>
    <s v="Final Energy Consumption"/>
    <s v="Emissions"/>
    <x v="4"/>
    <x v="13"/>
    <m/>
    <m/>
    <n v="34018.975459428322"/>
    <n v="8962.3040636113801"/>
    <n v="808.98344889259647"/>
    <n v="678.67216070866994"/>
    <n v="11637.413414762761"/>
    <n v="11666.331355703516"/>
    <n v="6715.0827625318625"/>
    <n v="3816.5735931084337"/>
    <n v="2278.8052010914644"/>
    <n v="1360.2524268820657"/>
  </r>
  <r>
    <x v="0"/>
    <x v="0"/>
    <x v="1"/>
    <s v="Residential"/>
    <s v="Coke"/>
    <s v="Final Energy Consumption"/>
    <s v="Emissions"/>
    <x v="4"/>
    <x v="14"/>
    <m/>
    <m/>
    <n v="0"/>
    <n v="0"/>
    <n v="0"/>
    <n v="0"/>
    <n v="6794.6903804496396"/>
    <n v="7627.8698910421799"/>
    <n v="5716.4792841456892"/>
    <n v="4747.7757381578767"/>
    <n v="4454.3667801985193"/>
    <n v="4422.3891712678205"/>
  </r>
  <r>
    <x v="0"/>
    <x v="0"/>
    <x v="1"/>
    <s v="Residential"/>
    <s v="Coke"/>
    <s v="Final Energy Consumption"/>
    <s v="Emissions"/>
    <x v="4"/>
    <x v="15"/>
    <m/>
    <m/>
    <n v="146775.50138394817"/>
    <n v="237650.82630020982"/>
    <n v="318392.87242257589"/>
    <n v="402040.6791967508"/>
    <n v="397168.07730378478"/>
    <n v="301456.08226681652"/>
    <n v="182084.33834565751"/>
    <n v="137640.35865744101"/>
    <n v="122049.1646038116"/>
    <n v="109011.74016619129"/>
  </r>
  <r>
    <x v="0"/>
    <x v="0"/>
    <x v="1"/>
    <s v="Residential"/>
    <s v="Coke"/>
    <s v="Final Energy Consumption"/>
    <s v="Emissions"/>
    <x v="4"/>
    <x v="16"/>
    <m/>
    <m/>
    <n v="69557.149214699137"/>
    <n v="23140.836111680117"/>
    <n v="0"/>
    <n v="0"/>
    <n v="0"/>
    <n v="3579.4301936741722"/>
    <n v="8542.4954033653121"/>
    <n v="2449.7840018246402"/>
    <n v="0"/>
    <n v="0"/>
  </r>
  <r>
    <x v="0"/>
    <x v="0"/>
    <x v="1"/>
    <s v="Residential"/>
    <s v="Coke"/>
    <s v="Final Energy Consumption"/>
    <s v="Emissions"/>
    <x v="4"/>
    <x v="17"/>
    <m/>
    <m/>
    <n v="7870.173768872547"/>
    <n v="1942.0195881434074"/>
    <n v="6333.2956417045252"/>
    <n v="13489.180268693412"/>
    <n v="33971.190952632693"/>
    <n v="38635.880644893565"/>
    <n v="37044.112736234383"/>
    <n v="37302.489303576425"/>
    <n v="39184.341960346435"/>
    <n v="42373.959624590803"/>
  </r>
  <r>
    <x v="0"/>
    <x v="0"/>
    <x v="1"/>
    <s v="Residential"/>
    <s v="Coke"/>
    <s v="Final Energy Consumption"/>
    <s v="Emissions"/>
    <x v="4"/>
    <x v="18"/>
    <m/>
    <m/>
    <n v="0"/>
    <n v="0"/>
    <n v="0"/>
    <n v="0"/>
    <n v="12.719465801769708"/>
    <n v="11.063489576667033"/>
    <n v="2.2745558809145985"/>
    <n v="0"/>
    <n v="0"/>
    <n v="0"/>
  </r>
  <r>
    <x v="0"/>
    <x v="0"/>
    <x v="1"/>
    <s v="Residential"/>
    <s v="Coke"/>
    <s v="Final Energy Consumption"/>
    <s v="Emissions"/>
    <x v="4"/>
    <x v="19"/>
    <m/>
    <m/>
    <n v="48174.420876068274"/>
    <n v="85951.388372002024"/>
    <n v="88790.142340709368"/>
    <n v="77295.055289538388"/>
    <n v="37869.18727208973"/>
    <n v="63584.40699661606"/>
    <n v="115289.07776732549"/>
    <n v="120255.29435385589"/>
    <n v="111225.69072798392"/>
    <n v="104173.04967735613"/>
  </r>
  <r>
    <x v="0"/>
    <x v="0"/>
    <x v="1"/>
    <s v="Residential"/>
    <s v="Coke"/>
    <s v="Final Energy Consumption"/>
    <s v="Emissions"/>
    <x v="4"/>
    <x v="20"/>
    <m/>
    <m/>
    <n v="393352.61374755547"/>
    <n v="127114.60314152662"/>
    <n v="11353.632451552005"/>
    <n v="12642.000306570384"/>
    <n v="39913.141138106148"/>
    <n v="39115.43954140594"/>
    <n v="25589.998260749126"/>
    <n v="25638.465626546647"/>
    <n v="30972.020291650839"/>
    <n v="37394.627564747308"/>
  </r>
  <r>
    <x v="0"/>
    <x v="0"/>
    <x v="1"/>
    <s v="Residential"/>
    <s v="Coke"/>
    <s v="Final Energy Consumption"/>
    <s v="Emissions"/>
    <x v="4"/>
    <x v="21"/>
    <m/>
    <m/>
    <n v="18628.66451245845"/>
    <n v="7282.5402957267333"/>
    <n v="3205.6620309848454"/>
    <n v="2344.8334157725985"/>
    <n v="4279.6666443136019"/>
    <n v="6054.2898247006906"/>
    <n v="7496.2130909044636"/>
    <n v="9499.53053492666"/>
    <n v="12362.600331919451"/>
    <n v="16543.936792677483"/>
  </r>
  <r>
    <x v="0"/>
    <x v="0"/>
    <x v="1"/>
    <s v="Residential"/>
    <s v="Coke"/>
    <s v="Final Energy Consumption"/>
    <s v="Emissions"/>
    <x v="4"/>
    <x v="22"/>
    <m/>
    <m/>
    <n v="0"/>
    <n v="0"/>
    <n v="0"/>
    <n v="0"/>
    <n v="6441.5321662367078"/>
    <n v="11832.81195848256"/>
    <n v="16224.591885145383"/>
    <n v="17447.576726636646"/>
    <n v="17601.39722802323"/>
    <n v="17750.097175727889"/>
  </r>
  <r>
    <x v="0"/>
    <x v="0"/>
    <x v="1"/>
    <s v="Residential"/>
    <s v="Coke"/>
    <s v="Final Energy Consumption"/>
    <s v="Emissions"/>
    <x v="4"/>
    <x v="23"/>
    <m/>
    <m/>
    <n v="9947.3834514591235"/>
    <n v="1981.4619369156239"/>
    <n v="0"/>
    <n v="0"/>
    <n v="1471.8422407531289"/>
    <n v="1428.9228348049298"/>
    <n v="697.54001991733105"/>
    <n v="524.6881247061882"/>
    <n v="540.16917662243327"/>
    <n v="555.65074485673949"/>
  </r>
  <r>
    <x v="0"/>
    <x v="0"/>
    <x v="1"/>
    <s v="Residential"/>
    <s v="Coke"/>
    <s v="Final Energy Consumption"/>
    <s v="Emissions"/>
    <x v="4"/>
    <x v="24"/>
    <m/>
    <m/>
    <n v="0"/>
    <n v="281.51940085432966"/>
    <n v="93.83980028477653"/>
    <n v="0"/>
    <n v="0"/>
    <n v="0"/>
    <n v="0"/>
    <n v="0"/>
    <n v="0"/>
    <n v="0"/>
  </r>
  <r>
    <x v="0"/>
    <x v="0"/>
    <x v="1"/>
    <s v="Residential"/>
    <s v="Coke"/>
    <s v="Final Energy Consumption"/>
    <s v="Emissions"/>
    <x v="4"/>
    <x v="25"/>
    <m/>
    <m/>
    <n v="60556.74301826577"/>
    <n v="77136.062381507945"/>
    <n v="97893.985584327165"/>
    <n v="117783.61114220778"/>
    <n v="139518.43107949788"/>
    <n v="120515.95614514087"/>
    <n v="87536.246649030145"/>
    <n v="96497.193465208358"/>
    <n v="138278.52582154435"/>
    <n v="209589.9194034145"/>
  </r>
  <r>
    <x v="0"/>
    <x v="0"/>
    <x v="1"/>
    <s v="Residential"/>
    <s v="Coke"/>
    <s v="Final Energy Consumption"/>
    <s v="Emissions"/>
    <x v="4"/>
    <x v="26"/>
    <m/>
    <m/>
    <n v="0"/>
    <n v="0"/>
    <n v="0"/>
    <n v="0"/>
    <n v="88.650009296923827"/>
    <n v="74.257702139791746"/>
    <n v="14.90256634693905"/>
    <n v="0"/>
    <n v="0"/>
    <n v="0"/>
  </r>
  <r>
    <x v="0"/>
    <x v="0"/>
    <x v="1"/>
    <s v="Residential"/>
    <s v="Coke"/>
    <s v="Final Energy Consumption"/>
    <s v="Emissions"/>
    <x v="4"/>
    <x v="27"/>
    <m/>
    <m/>
    <n v="4126.4932076990717"/>
    <n v="9015.6205458466629"/>
    <n v="6446.6118102707278"/>
    <n v="5750.6844120411324"/>
    <n v="7863.7606058627352"/>
    <n v="6076.8381946789768"/>
    <n v="2828.2236376737137"/>
    <n v="503.65453568661508"/>
    <n v="0"/>
    <n v="0"/>
  </r>
  <r>
    <x v="0"/>
    <x v="0"/>
    <x v="1"/>
    <s v="Residential"/>
    <s v="Coke"/>
    <s v="Final Energy Consumption"/>
    <s v="Emissions"/>
    <x v="4"/>
    <x v="28"/>
    <m/>
    <m/>
    <n v="6938.1333932917587"/>
    <n v="9059.7094702617087"/>
    <n v="14158.776272401481"/>
    <n v="28528.081617223106"/>
    <n v="86962.711571588035"/>
    <n v="83270.993173258132"/>
    <n v="53899.320540915491"/>
    <n v="38130.273444237784"/>
    <n v="31725.802549927761"/>
    <n v="29287.599225921458"/>
  </r>
  <r>
    <x v="0"/>
    <x v="0"/>
    <x v="1"/>
    <s v="Residential"/>
    <s v="Coke"/>
    <s v="Final Energy Consumption"/>
    <s v="Emissions"/>
    <x v="4"/>
    <x v="29"/>
    <m/>
    <m/>
    <n v="0"/>
    <n v="0"/>
    <n v="0"/>
    <n v="0"/>
    <n v="0"/>
    <n v="95.898518288666693"/>
    <n v="221.46487875518332"/>
    <n v="63.166235330764799"/>
    <n v="0"/>
    <n v="0"/>
  </r>
  <r>
    <x v="0"/>
    <x v="0"/>
    <x v="1"/>
    <s v="Residential"/>
    <s v="Coke"/>
    <s v="Final Energy Consumption"/>
    <s v="Emissions"/>
    <x v="4"/>
    <x v="30"/>
    <m/>
    <m/>
    <n v="407.96022453915026"/>
    <n v="254.63998413232417"/>
    <n v="84.879994710774724"/>
    <n v="0"/>
    <n v="5616.4876075308403"/>
    <n v="6189.5312075469119"/>
    <n v="4390.6951743540467"/>
    <n v="3219.2874035290579"/>
    <n v="2500.15871471227"/>
    <n v="2017.6474382121835"/>
  </r>
  <r>
    <x v="0"/>
    <x v="0"/>
    <x v="1"/>
    <s v="Residential"/>
    <s v="Coke"/>
    <s v="Final Energy Consumption"/>
    <s v="Emissions"/>
    <x v="4"/>
    <x v="31"/>
    <m/>
    <m/>
    <n v="0"/>
    <n v="0"/>
    <n v="0"/>
    <n v="0"/>
    <n v="0"/>
    <n v="0"/>
    <n v="0"/>
    <n v="0"/>
    <n v="0"/>
    <n v="0"/>
  </r>
  <r>
    <x v="0"/>
    <x v="0"/>
    <x v="1"/>
    <s v="Residential"/>
    <s v="Coke"/>
    <s v="Final Energy Consumption"/>
    <s v="Emissions"/>
    <x v="4"/>
    <x v="32"/>
    <m/>
    <m/>
    <n v="2580.5951035587987"/>
    <n v="613.01502525276089"/>
    <n v="0"/>
    <n v="0"/>
    <n v="15455.76422096532"/>
    <n v="15048.505491257312"/>
    <n v="7578.8110045025742"/>
    <n v="3737.5888605804585"/>
    <n v="2016.2491167224987"/>
    <n v="1086.1318275824347"/>
  </r>
  <r>
    <x v="0"/>
    <x v="0"/>
    <x v="1"/>
    <s v="Residential"/>
    <s v="Coke"/>
    <s v="Final Energy Consumption"/>
    <s v="Emissions"/>
    <x v="4"/>
    <x v="33"/>
    <m/>
    <m/>
    <n v="161516.67866605741"/>
    <n v="99484.64242716931"/>
    <n v="93864.699691585207"/>
    <n v="129564.92185448775"/>
    <n v="203215.02009528069"/>
    <n v="195410.91479473145"/>
    <n v="155601.17224578839"/>
    <n v="133767.66070884088"/>
    <n v="121615.53004198315"/>
    <n v="112321.59806926631"/>
  </r>
  <r>
    <x v="0"/>
    <x v="0"/>
    <x v="1"/>
    <s v="Residential"/>
    <s v="Coke"/>
    <s v="Final Energy Consumption"/>
    <s v="Emissions"/>
    <x v="4"/>
    <x v="34"/>
    <m/>
    <m/>
    <n v="5907.9165158943388"/>
    <n v="3225.933686119206"/>
    <n v="578.89659706902"/>
    <n v="0"/>
    <n v="6198.1463191369457"/>
    <n v="5476.226870451711"/>
    <n v="1720.6952611945289"/>
    <n v="373.27254300601896"/>
    <n v="114.12573490550179"/>
    <n v="34.867315815592953"/>
  </r>
  <r>
    <x v="0"/>
    <x v="0"/>
    <x v="1"/>
    <s v="Residential"/>
    <s v="Coke"/>
    <s v="Final Energy Consumption"/>
    <s v="Emissions"/>
    <x v="4"/>
    <x v="35"/>
    <m/>
    <m/>
    <n v="1115418.3440466598"/>
    <n v="872753.14524684753"/>
    <n v="945535.81075210497"/>
    <n v="1178017.1982286361"/>
    <n v="1318801.9844391753"/>
    <n v="1366563.1736206224"/>
    <n v="1395083.4324901858"/>
    <n v="1425952.7038297243"/>
    <n v="1459699.5370595534"/>
    <n v="1496287.1803516126"/>
  </r>
  <r>
    <x v="0"/>
    <x v="0"/>
    <x v="1"/>
    <s v="Residential"/>
    <s v="Coal"/>
    <s v="Final Energy Consumption"/>
    <s v="Emissions"/>
    <x v="4"/>
    <x v="1"/>
    <s v="Buildings"/>
    <m/>
    <n v="0"/>
    <n v="0"/>
    <n v="0"/>
    <n v="0"/>
    <n v="2.6909595078856858"/>
    <n v="2.2738059536596724"/>
    <n v="0.45893981701036995"/>
    <n v="0"/>
    <n v="0"/>
    <n v="0"/>
  </r>
  <r>
    <x v="0"/>
    <x v="0"/>
    <x v="1"/>
    <s v="Residential"/>
    <s v="Coal"/>
    <s v="Final Energy Consumption"/>
    <s v="Emissions"/>
    <x v="4"/>
    <x v="0"/>
    <m/>
    <m/>
    <n v="43708.615037783893"/>
    <n v="98658.189068782216"/>
    <n v="142222.00437919932"/>
    <n v="186016.73882543456"/>
    <n v="90772.811707473345"/>
    <n v="50604.951536614259"/>
    <n v="45254.81357897292"/>
    <n v="62806.548173760348"/>
    <n v="104720.427099914"/>
    <n v="178932.49189588398"/>
  </r>
  <r>
    <x v="0"/>
    <x v="0"/>
    <x v="1"/>
    <s v="Residential"/>
    <s v="Coal"/>
    <s v="Final Energy Consumption"/>
    <s v="Emissions"/>
    <x v="4"/>
    <x v="2"/>
    <m/>
    <m/>
    <n v="689.93809135088736"/>
    <n v="169.10591007462006"/>
    <n v="0"/>
    <n v="0"/>
    <n v="437.85875070375459"/>
    <n v="431.12899693567186"/>
    <n v="223.00874229184294"/>
    <n v="112.16288362490909"/>
    <n v="61.078397147141523"/>
    <n v="33.392855950040449"/>
  </r>
  <r>
    <x v="0"/>
    <x v="0"/>
    <x v="1"/>
    <s v="Residential"/>
    <s v="Coal"/>
    <s v="Final Energy Consumption"/>
    <s v="Emissions"/>
    <x v="4"/>
    <x v="3"/>
    <m/>
    <m/>
    <n v="4030.8657787505654"/>
    <n v="3546.7004013163983"/>
    <n v="3861.9382397089566"/>
    <n v="4065.0210487547874"/>
    <n v="3743.2614004122756"/>
    <n v="3312.069348948291"/>
    <n v="2909.3315365097765"/>
    <n v="953.88442824902336"/>
    <n v="197.55718771998897"/>
    <n v="89.262570373098654"/>
  </r>
  <r>
    <x v="0"/>
    <x v="0"/>
    <x v="1"/>
    <s v="Residential"/>
    <s v="Coal"/>
    <s v="Final Energy Consumption"/>
    <s v="Emissions"/>
    <x v="4"/>
    <x v="4"/>
    <m/>
    <m/>
    <n v="969386.42403737304"/>
    <n v="319448.12417959014"/>
    <n v="194512.93834937923"/>
    <n v="162766.87454256171"/>
    <n v="250792.18958276376"/>
    <n v="247042.64506979927"/>
    <n v="198308.81506940129"/>
    <n v="160210.68508244425"/>
    <n v="130745.27604234953"/>
    <n v="106910.2418536035"/>
  </r>
  <r>
    <x v="0"/>
    <x v="0"/>
    <x v="1"/>
    <s v="Residential"/>
    <s v="Coal"/>
    <s v="Final Energy Consumption"/>
    <s v="Emissions"/>
    <x v="4"/>
    <x v="5"/>
    <m/>
    <m/>
    <n v="0"/>
    <n v="0"/>
    <n v="0"/>
    <n v="0"/>
    <n v="204.02210594008352"/>
    <n v="266.15982792258183"/>
    <n v="257.87477721959033"/>
    <n v="250.30297936531986"/>
    <n v="243.17553025357878"/>
    <n v="235.18588648066873"/>
  </r>
  <r>
    <x v="0"/>
    <x v="0"/>
    <x v="1"/>
    <s v="Residential"/>
    <s v="Coal"/>
    <s v="Final Energy Consumption"/>
    <s v="Emissions"/>
    <x v="4"/>
    <x v="6"/>
    <m/>
    <m/>
    <n v="174147.90252936282"/>
    <n v="144074.88571526969"/>
    <n v="103773.66936192692"/>
    <n v="79555.252778060327"/>
    <n v="70254.292398603895"/>
    <n v="141339.30725405598"/>
    <n v="241625.34880514789"/>
    <n v="426386.63731530181"/>
    <n v="809177.75097931572"/>
    <n v="1550933.176225577"/>
  </r>
  <r>
    <x v="0"/>
    <x v="0"/>
    <x v="1"/>
    <s v="Residential"/>
    <s v="Coal"/>
    <s v="Final Energy Consumption"/>
    <s v="Emissions"/>
    <x v="4"/>
    <x v="7"/>
    <m/>
    <m/>
    <n v="558.8234803233064"/>
    <n v="139.22996983489023"/>
    <n v="0"/>
    <n v="0"/>
    <n v="0"/>
    <n v="16.782632408405622"/>
    <n v="42.128096903010508"/>
    <n v="12.17796203340288"/>
    <n v="0"/>
    <n v="0"/>
  </r>
  <r>
    <x v="0"/>
    <x v="0"/>
    <x v="1"/>
    <s v="Residential"/>
    <s v="Coal"/>
    <s v="Final Energy Consumption"/>
    <s v="Emissions"/>
    <x v="4"/>
    <x v="8"/>
    <m/>
    <m/>
    <n v="0"/>
    <n v="0"/>
    <n v="0"/>
    <n v="0"/>
    <n v="0"/>
    <n v="0"/>
    <n v="0"/>
    <n v="0"/>
    <n v="0"/>
    <n v="0"/>
  </r>
  <r>
    <x v="0"/>
    <x v="0"/>
    <x v="1"/>
    <s v="Residential"/>
    <s v="Coal"/>
    <s v="Final Energy Consumption"/>
    <s v="Emissions"/>
    <x v="4"/>
    <x v="9"/>
    <m/>
    <m/>
    <n v="0"/>
    <n v="870.02325997121238"/>
    <n v="290.00775332373746"/>
    <n v="0"/>
    <n v="0"/>
    <n v="1166.6194524611758"/>
    <n v="2764.8158412757184"/>
    <n v="791.98089681844215"/>
    <n v="0"/>
    <n v="0"/>
  </r>
  <r>
    <x v="0"/>
    <x v="0"/>
    <x v="1"/>
    <s v="Residential"/>
    <s v="Coal"/>
    <s v="Final Energy Consumption"/>
    <s v="Emissions"/>
    <x v="4"/>
    <x v="10"/>
    <m/>
    <m/>
    <n v="0"/>
    <n v="0"/>
    <n v="0"/>
    <n v="0"/>
    <n v="367.92815950566001"/>
    <n v="313.42155529060949"/>
    <n v="63.592945151796521"/>
    <n v="0"/>
    <n v="0"/>
    <n v="0"/>
  </r>
  <r>
    <x v="0"/>
    <x v="0"/>
    <x v="1"/>
    <s v="Residential"/>
    <s v="Coal"/>
    <s v="Final Energy Consumption"/>
    <s v="Emissions"/>
    <x v="4"/>
    <x v="11"/>
    <m/>
    <m/>
    <n v="46582.629497056681"/>
    <n v="20023.282730153704"/>
    <n v="9944.8858563099038"/>
    <n v="11218.237974033484"/>
    <n v="64264.732956412889"/>
    <n v="156950.91897008233"/>
    <n v="260808.77050562625"/>
    <n v="457739.95534559648"/>
    <n v="829883.49172512209"/>
    <n v="1517521.2522080627"/>
  </r>
  <r>
    <x v="0"/>
    <x v="0"/>
    <x v="1"/>
    <s v="Residential"/>
    <s v="Coal"/>
    <s v="Final Energy Consumption"/>
    <s v="Emissions"/>
    <x v="4"/>
    <x v="12"/>
    <m/>
    <m/>
    <n v="6897.9913706648877"/>
    <n v="9300.5528535145386"/>
    <n v="11490.286244266623"/>
    <n v="11287.810432101533"/>
    <n v="4696.446506931663"/>
    <n v="2118.7027904751508"/>
    <n v="1550.2364028151935"/>
    <n v="1501.9423939516414"/>
    <n v="1843.3517873722901"/>
    <n v="2465.8718793820112"/>
  </r>
  <r>
    <x v="0"/>
    <x v="0"/>
    <x v="1"/>
    <s v="Residential"/>
    <s v="Coal"/>
    <s v="Final Energy Consumption"/>
    <s v="Emissions"/>
    <x v="4"/>
    <x v="13"/>
    <m/>
    <m/>
    <n v="6357.2901375145593"/>
    <n v="1282.3606005534136"/>
    <n v="0"/>
    <n v="0"/>
    <n v="4903.5920669478846"/>
    <n v="4422.1421297238858"/>
    <n v="1527.7422187678599"/>
    <n v="945.35292585089712"/>
    <n v="1301.2351642845176"/>
    <n v="1855.3813033823835"/>
  </r>
  <r>
    <x v="0"/>
    <x v="0"/>
    <x v="1"/>
    <s v="Residential"/>
    <s v="Coal"/>
    <s v="Final Energy Consumption"/>
    <s v="Emissions"/>
    <x v="4"/>
    <x v="14"/>
    <m/>
    <m/>
    <n v="26650.174906575739"/>
    <n v="5508.0877500952274"/>
    <n v="16.759537354094739"/>
    <n v="13.492944463810131"/>
    <n v="2016.5942769398505"/>
    <n v="3363.2523691198585"/>
    <n v="4285.450748161431"/>
    <n v="5589.873570390906"/>
    <n v="7405.5143783340109"/>
    <n v="9885.6862608716456"/>
  </r>
  <r>
    <x v="0"/>
    <x v="0"/>
    <x v="1"/>
    <s v="Residential"/>
    <s v="Coal"/>
    <s v="Final Energy Consumption"/>
    <s v="Emissions"/>
    <x v="4"/>
    <x v="15"/>
    <m/>
    <m/>
    <n v="3134317.5452900273"/>
    <n v="3060057.5312845539"/>
    <n v="3154100.0093151359"/>
    <n v="3312535.4284605514"/>
    <n v="3673677.4203868001"/>
    <n v="3664935.5961491372"/>
    <n v="3504811.5577341318"/>
    <n v="3354940.8597272914"/>
    <n v="3213057.5292676953"/>
    <n v="3076547.7383562429"/>
  </r>
  <r>
    <x v="0"/>
    <x v="0"/>
    <x v="1"/>
    <s v="Residential"/>
    <s v="Coal"/>
    <s v="Final Energy Consumption"/>
    <s v="Emissions"/>
    <x v="4"/>
    <x v="16"/>
    <m/>
    <m/>
    <n v="1414.8022448100005"/>
    <n v="4945.2606558487651"/>
    <n v="7263.4869188326084"/>
    <n v="10925.355088362949"/>
    <n v="8582.6880154753635"/>
    <n v="5348.7427821687052"/>
    <n v="2433.6724586023888"/>
    <n v="568.77358043373306"/>
    <n v="91.559685677282545"/>
    <n v="27.160036790548517"/>
  </r>
  <r>
    <x v="0"/>
    <x v="0"/>
    <x v="1"/>
    <s v="Residential"/>
    <s v="Coal"/>
    <s v="Final Energy Consumption"/>
    <s v="Emissions"/>
    <x v="4"/>
    <x v="17"/>
    <m/>
    <m/>
    <n v="3087.4647238046268"/>
    <n v="1423.1462958064096"/>
    <n v="1111.8751737552441"/>
    <n v="697.09638853704848"/>
    <n v="1216.2706928794969"/>
    <n v="1416.3877676534139"/>
    <n v="1410.3707869630825"/>
    <n v="1404.0831642904188"/>
    <n v="1396.1399747163102"/>
    <n v="1385.9113217737995"/>
  </r>
  <r>
    <x v="0"/>
    <x v="0"/>
    <x v="1"/>
    <s v="Residential"/>
    <s v="Coal"/>
    <s v="Final Energy Consumption"/>
    <s v="Emissions"/>
    <x v="4"/>
    <x v="18"/>
    <m/>
    <m/>
    <n v="0"/>
    <n v="0"/>
    <n v="0"/>
    <n v="0"/>
    <n v="1.1811643535084679"/>
    <n v="0.91262706597655296"/>
    <n v="0.1729685382690212"/>
    <n v="0"/>
    <n v="0"/>
    <n v="0"/>
  </r>
  <r>
    <x v="0"/>
    <x v="0"/>
    <x v="1"/>
    <s v="Residential"/>
    <s v="Coal"/>
    <s v="Final Energy Consumption"/>
    <s v="Emissions"/>
    <x v="4"/>
    <x v="19"/>
    <m/>
    <m/>
    <n v="94164.369041942773"/>
    <n v="75593.180063175532"/>
    <n v="76932.363957306545"/>
    <n v="76861.246635961463"/>
    <n v="70482.395823116778"/>
    <n v="58159.417438657227"/>
    <n v="44158.996438383831"/>
    <n v="33795.424634001196"/>
    <n v="26256.77319081295"/>
    <n v="20443.498651793259"/>
  </r>
  <r>
    <x v="0"/>
    <x v="0"/>
    <x v="1"/>
    <s v="Residential"/>
    <s v="Coal"/>
    <s v="Final Energy Consumption"/>
    <s v="Emissions"/>
    <x v="4"/>
    <x v="20"/>
    <m/>
    <m/>
    <n v="168204.99097478355"/>
    <n v="117039.96088504783"/>
    <n v="63056.584114440848"/>
    <n v="37588.12903740364"/>
    <n v="24220.927346819008"/>
    <n v="38653.624772038915"/>
    <n v="62063.965766855508"/>
    <n v="111843.17369264214"/>
    <n v="211661.97602212909"/>
    <n v="406444.62178618525"/>
  </r>
  <r>
    <x v="0"/>
    <x v="0"/>
    <x v="1"/>
    <s v="Residential"/>
    <s v="Coal"/>
    <s v="Final Energy Consumption"/>
    <s v="Emissions"/>
    <x v="4"/>
    <x v="21"/>
    <m/>
    <m/>
    <n v="600.71129663165459"/>
    <n v="280.5457601684098"/>
    <n v="162.27419838922089"/>
    <n v="139.01442342260731"/>
    <n v="557.80748645632445"/>
    <n v="483.63040830300611"/>
    <n v="188.35789048877709"/>
    <n v="75.12443068843919"/>
    <n v="41.028362883052004"/>
    <n v="22.407181843237183"/>
  </r>
  <r>
    <x v="0"/>
    <x v="0"/>
    <x v="1"/>
    <s v="Residential"/>
    <s v="Coal"/>
    <s v="Final Energy Consumption"/>
    <s v="Emissions"/>
    <x v="4"/>
    <x v="22"/>
    <m/>
    <m/>
    <n v="3686.1598220134588"/>
    <n v="765.46531500985986"/>
    <n v="10.423674131240956"/>
    <n v="0"/>
    <n v="131.64264381606961"/>
    <n v="147.30537012859838"/>
    <n v="108.66426997934735"/>
    <n v="81.023478917222192"/>
    <n v="61.479241655772555"/>
    <n v="46.64939279368712"/>
  </r>
  <r>
    <x v="0"/>
    <x v="0"/>
    <x v="1"/>
    <s v="Residential"/>
    <s v="Coal"/>
    <s v="Final Energy Consumption"/>
    <s v="Emissions"/>
    <x v="4"/>
    <x v="23"/>
    <m/>
    <m/>
    <n v="147.01429517817209"/>
    <n v="35.260620374489548"/>
    <n v="0"/>
    <n v="0"/>
    <n v="56.373594830429241"/>
    <n v="64.405847551380177"/>
    <n v="49.554198990316436"/>
    <n v="26.583767792373905"/>
    <n v="14.851093019253126"/>
    <n v="9.6231168234508146"/>
  </r>
  <r>
    <x v="0"/>
    <x v="0"/>
    <x v="1"/>
    <s v="Residential"/>
    <s v="Coal"/>
    <s v="Final Energy Consumption"/>
    <s v="Emissions"/>
    <x v="4"/>
    <x v="24"/>
    <m/>
    <m/>
    <n v="696.20756350925308"/>
    <n v="206.74819228176213"/>
    <n v="109.24697618209929"/>
    <n v="196.51450291819737"/>
    <n v="227.61881825121625"/>
    <n v="213.25974328243964"/>
    <n v="195.00477887494455"/>
    <n v="232.17395328315746"/>
    <n v="299.38386387161876"/>
    <n v="386.04968050531187"/>
  </r>
  <r>
    <x v="0"/>
    <x v="0"/>
    <x v="1"/>
    <s v="Residential"/>
    <s v="Coal"/>
    <s v="Final Energy Consumption"/>
    <s v="Emissions"/>
    <x v="4"/>
    <x v="25"/>
    <m/>
    <m/>
    <n v="466394.49175703159"/>
    <n v="477295.01262342936"/>
    <n v="443402.4690167348"/>
    <n v="430963.82423812669"/>
    <n v="422019.94571043988"/>
    <n v="399573.12115010555"/>
    <n v="370205.50355913176"/>
    <n v="378933.81430553948"/>
    <n v="423831.50768080505"/>
    <n v="500866.02189375286"/>
  </r>
  <r>
    <x v="0"/>
    <x v="0"/>
    <x v="1"/>
    <s v="Residential"/>
    <s v="Coal"/>
    <s v="Final Energy Consumption"/>
    <s v="Emissions"/>
    <x v="4"/>
    <x v="26"/>
    <m/>
    <m/>
    <n v="0"/>
    <n v="0"/>
    <n v="0"/>
    <n v="0"/>
    <n v="0"/>
    <n v="12.193008829313769"/>
    <n v="28.647670815184814"/>
    <n v="8.1944448462489614"/>
    <n v="0"/>
    <n v="0"/>
  </r>
  <r>
    <x v="0"/>
    <x v="0"/>
    <x v="1"/>
    <s v="Residential"/>
    <s v="Coal"/>
    <s v="Final Energy Consumption"/>
    <s v="Emissions"/>
    <x v="4"/>
    <x v="27"/>
    <m/>
    <m/>
    <n v="4035.7532165660209"/>
    <n v="3885.6860182971532"/>
    <n v="3551.0333115216754"/>
    <n v="2492.1300569634636"/>
    <n v="1831.5236064268395"/>
    <n v="3569.9461748666204"/>
    <n v="6157.9201800862029"/>
    <n v="7044.3656067545326"/>
    <n v="7391.1112853628874"/>
    <n v="7792.8215618818685"/>
  </r>
  <r>
    <x v="0"/>
    <x v="0"/>
    <x v="1"/>
    <s v="Residential"/>
    <s v="Coal"/>
    <s v="Final Energy Consumption"/>
    <s v="Emissions"/>
    <x v="4"/>
    <x v="28"/>
    <m/>
    <m/>
    <n v="15112.552494773458"/>
    <n v="10116.121239661739"/>
    <n v="7462.8174371768591"/>
    <n v="6518.2330503155526"/>
    <n v="8143.4983381504007"/>
    <n v="14232.101867498801"/>
    <n v="21767.144706877159"/>
    <n v="25413.395587229457"/>
    <n v="28309.571490406703"/>
    <n v="31881.57890348215"/>
  </r>
  <r>
    <x v="0"/>
    <x v="0"/>
    <x v="1"/>
    <s v="Residential"/>
    <s v="Coal"/>
    <s v="Final Energy Consumption"/>
    <s v="Emissions"/>
    <x v="4"/>
    <x v="29"/>
    <m/>
    <m/>
    <n v="0"/>
    <n v="0"/>
    <n v="0"/>
    <n v="0"/>
    <n v="0"/>
    <n v="0"/>
    <n v="0"/>
    <n v="0"/>
    <n v="0"/>
    <n v="0"/>
  </r>
  <r>
    <x v="0"/>
    <x v="0"/>
    <x v="1"/>
    <s v="Residential"/>
    <s v="Coal"/>
    <s v="Final Energy Consumption"/>
    <s v="Emissions"/>
    <x v="4"/>
    <x v="30"/>
    <m/>
    <m/>
    <n v="2584.4911775081432"/>
    <n v="2477.237826885605"/>
    <n v="3659.8033126942064"/>
    <n v="4837.3492543482371"/>
    <n v="3368.5512821376929"/>
    <n v="2142.1071798068515"/>
    <n v="1255.8094969253132"/>
    <n v="257.59861466347007"/>
    <n v="0"/>
    <n v="0"/>
  </r>
  <r>
    <x v="0"/>
    <x v="0"/>
    <x v="1"/>
    <s v="Residential"/>
    <s v="Coal"/>
    <s v="Final Energy Consumption"/>
    <s v="Emissions"/>
    <x v="4"/>
    <x v="31"/>
    <m/>
    <m/>
    <n v="0"/>
    <n v="0"/>
    <n v="0"/>
    <n v="0"/>
    <n v="0"/>
    <n v="0"/>
    <n v="0"/>
    <n v="0"/>
    <n v="0"/>
    <n v="0"/>
  </r>
  <r>
    <x v="0"/>
    <x v="0"/>
    <x v="1"/>
    <s v="Residential"/>
    <s v="Coal"/>
    <s v="Final Energy Consumption"/>
    <s v="Emissions"/>
    <x v="4"/>
    <x v="32"/>
    <m/>
    <m/>
    <n v="13924.107533085586"/>
    <n v="2743.4055902580112"/>
    <n v="444.32598811777137"/>
    <n v="431.42654395990013"/>
    <n v="541.07802769075431"/>
    <n v="398.98855257648285"/>
    <n v="141.12592493205247"/>
    <n v="58.463708153818622"/>
    <n v="41.165002962424843"/>
    <n v="28.943987554147064"/>
  </r>
  <r>
    <x v="0"/>
    <x v="0"/>
    <x v="1"/>
    <s v="Residential"/>
    <s v="Coal"/>
    <s v="Final Energy Consumption"/>
    <s v="Emissions"/>
    <x v="4"/>
    <x v="33"/>
    <m/>
    <m/>
    <n v="83326.881717879369"/>
    <n v="190928.55386443972"/>
    <n v="486946.78658079566"/>
    <n v="1397483.924121164"/>
    <n v="463534.06654238456"/>
    <n v="69733.640933387374"/>
    <n v="82393.089181284129"/>
    <n v="100459.29253309814"/>
    <n v="125184.15465553466"/>
    <n v="157823.3410243447"/>
  </r>
  <r>
    <x v="0"/>
    <x v="0"/>
    <x v="1"/>
    <s v="Residential"/>
    <s v="Coal"/>
    <s v="Final Energy Consumption"/>
    <s v="Emissions"/>
    <x v="4"/>
    <x v="34"/>
    <m/>
    <m/>
    <n v="1071.7552365216211"/>
    <n v="357.25174550720703"/>
    <n v="0"/>
    <n v="0"/>
    <n v="0"/>
    <n v="881.53059567779155"/>
    <n v="2086.60723999022"/>
    <n v="597.58790269920769"/>
    <n v="0"/>
    <n v="0"/>
  </r>
  <r>
    <x v="0"/>
    <x v="0"/>
    <x v="1"/>
    <s v="Residential"/>
    <s v="Coal"/>
    <s v="Final Energy Consumption"/>
    <s v="Emissions"/>
    <x v="4"/>
    <x v="35"/>
    <m/>
    <m/>
    <n v="1734826.104715185"/>
    <n v="1686003.1650631821"/>
    <n v="1616199.3794117072"/>
    <n v="1589611.6960372434"/>
    <n v="1714777.5662022962"/>
    <n v="2108404.7329791035"/>
    <n v="2579582.4186669728"/>
    <n v="3311157.9734133491"/>
    <n v="4422338.4196300525"/>
    <n v="6070228.3105192902"/>
  </r>
  <r>
    <x v="0"/>
    <x v="0"/>
    <x v="1"/>
    <s v="Residential"/>
    <s v="Charcoal"/>
    <s v="Final Energy Consumption"/>
    <s v="Emissions"/>
    <x v="4"/>
    <x v="1"/>
    <s v="Buildings"/>
    <m/>
    <n v="0"/>
    <n v="9.7502440938952528"/>
    <n v="3.2500813646317512"/>
    <n v="0"/>
    <n v="19.471929566284789"/>
    <n v="168.62138582045884"/>
    <n v="362.54898832151235"/>
    <n v="214.59145188658496"/>
    <n v="150.74199017842497"/>
    <n v="153.08019010290712"/>
  </r>
  <r>
    <x v="0"/>
    <x v="0"/>
    <x v="1"/>
    <s v="Residential"/>
    <s v="Charcoal"/>
    <s v="Final Energy Consumption"/>
    <s v="Emissions"/>
    <x v="4"/>
    <x v="0"/>
    <m/>
    <m/>
    <n v="47171.544028391756"/>
    <n v="37948.269441473822"/>
    <n v="48828.31958616434"/>
    <n v="84934.106089678142"/>
    <n v="38339.429206318928"/>
    <n v="31150.367363414749"/>
    <n v="46952.033799549667"/>
    <n v="51753.221539091894"/>
    <n v="52889.386995085821"/>
    <n v="54041.574517506502"/>
  </r>
  <r>
    <x v="0"/>
    <x v="0"/>
    <x v="1"/>
    <s v="Residential"/>
    <s v="Charcoal"/>
    <s v="Final Energy Consumption"/>
    <s v="Emissions"/>
    <x v="4"/>
    <x v="2"/>
    <m/>
    <m/>
    <n v="2.9100945588312839"/>
    <n v="128.4717834993852"/>
    <n v="334.88077074924837"/>
    <n v="766.75248376270599"/>
    <n v="484.15785029651266"/>
    <n v="445.10809440125593"/>
    <n v="577.89761558781925"/>
    <n v="765.63988666420028"/>
    <n v="1024.443323089944"/>
    <n v="1372.871568726523"/>
  </r>
  <r>
    <x v="0"/>
    <x v="0"/>
    <x v="1"/>
    <s v="Residential"/>
    <s v="Charcoal"/>
    <s v="Final Energy Consumption"/>
    <s v="Emissions"/>
    <x v="4"/>
    <x v="3"/>
    <m/>
    <m/>
    <n v="10573.782222060288"/>
    <n v="2180.7053459349572"/>
    <n v="1205.7953478186121"/>
    <n v="849.44584614605424"/>
    <n v="1006.6067578600415"/>
    <n v="1831.8928729781107"/>
    <n v="2912.5249811339268"/>
    <n v="1610.5571772309365"/>
    <n v="1094.0808748260295"/>
    <n v="1105.327818317814"/>
  </r>
  <r>
    <x v="0"/>
    <x v="0"/>
    <x v="1"/>
    <s v="Residential"/>
    <s v="Charcoal"/>
    <s v="Final Energy Consumption"/>
    <s v="Emissions"/>
    <x v="4"/>
    <x v="4"/>
    <m/>
    <m/>
    <n v="7498.884053683546"/>
    <n v="136266.05456447764"/>
    <n v="45422.018188159207"/>
    <n v="0"/>
    <n v="0"/>
    <n v="8734.7757059035375"/>
    <n v="20636.752372370058"/>
    <n v="5908.3868234674055"/>
    <n v="0"/>
    <n v="0"/>
  </r>
  <r>
    <x v="0"/>
    <x v="0"/>
    <x v="1"/>
    <s v="Residential"/>
    <s v="Charcoal"/>
    <s v="Final Energy Consumption"/>
    <s v="Emissions"/>
    <x v="4"/>
    <x v="5"/>
    <m/>
    <m/>
    <n v="0"/>
    <n v="0"/>
    <n v="0"/>
    <n v="0"/>
    <n v="118.10520567667083"/>
    <n v="403.25660626243638"/>
    <n v="740.82328684002425"/>
    <n v="838.27270972044005"/>
    <n v="857.56253272620006"/>
    <n v="874.19798230830838"/>
  </r>
  <r>
    <x v="0"/>
    <x v="0"/>
    <x v="1"/>
    <s v="Residential"/>
    <s v="Charcoal"/>
    <s v="Final Energy Consumption"/>
    <s v="Emissions"/>
    <x v="4"/>
    <x v="6"/>
    <m/>
    <m/>
    <n v="24231.563355280497"/>
    <n v="17814.301692336805"/>
    <n v="14600.410596696265"/>
    <n v="8978.9958850714029"/>
    <n v="6255.3175101176757"/>
    <n v="4176.6669499302006"/>
    <n v="2038.0415176518184"/>
    <n v="1046.7844016479505"/>
    <n v="667.8996022952773"/>
    <n v="465.19115565886221"/>
  </r>
  <r>
    <x v="0"/>
    <x v="0"/>
    <x v="1"/>
    <s v="Residential"/>
    <s v="Charcoal"/>
    <s v="Final Energy Consumption"/>
    <s v="Emissions"/>
    <x v="4"/>
    <x v="7"/>
    <m/>
    <m/>
    <n v="0"/>
    <n v="0"/>
    <n v="0"/>
    <n v="0"/>
    <n v="0"/>
    <n v="0"/>
    <n v="0"/>
    <n v="0"/>
    <n v="0"/>
    <n v="0"/>
  </r>
  <r>
    <x v="0"/>
    <x v="0"/>
    <x v="1"/>
    <s v="Residential"/>
    <s v="Charcoal"/>
    <s v="Final Energy Consumption"/>
    <s v="Emissions"/>
    <x v="4"/>
    <x v="8"/>
    <m/>
    <m/>
    <n v="0"/>
    <n v="0"/>
    <n v="0"/>
    <n v="0"/>
    <n v="0"/>
    <n v="0"/>
    <n v="0"/>
    <n v="0"/>
    <n v="0"/>
    <n v="0"/>
  </r>
  <r>
    <x v="0"/>
    <x v="0"/>
    <x v="1"/>
    <s v="Residential"/>
    <s v="Charcoal"/>
    <s v="Final Energy Consumption"/>
    <s v="Emissions"/>
    <x v="4"/>
    <x v="9"/>
    <m/>
    <m/>
    <n v="17.878271313145415"/>
    <n v="371.92537698649897"/>
    <n v="1017.1104779772006"/>
    <n v="2476.4805038884233"/>
    <n v="1199.5703340428597"/>
    <n v="1846.1712072101959"/>
    <n v="3510.058725836177"/>
    <n v="3999.9557255444097"/>
    <n v="4095.3006534639603"/>
    <n v="4168.0056687116585"/>
  </r>
  <r>
    <x v="0"/>
    <x v="0"/>
    <x v="1"/>
    <s v="Residential"/>
    <s v="Charcoal"/>
    <s v="Final Energy Consumption"/>
    <s v="Emissions"/>
    <x v="4"/>
    <x v="10"/>
    <m/>
    <m/>
    <n v="0"/>
    <n v="15.38986745669369"/>
    <n v="5.1299558188978995"/>
    <n v="0"/>
    <n v="0"/>
    <n v="13.147486137296811"/>
    <n v="31.638093603263936"/>
    <n v="37.174336100864998"/>
    <n v="38.311222786605008"/>
    <n v="39.482877283600949"/>
  </r>
  <r>
    <x v="0"/>
    <x v="0"/>
    <x v="1"/>
    <s v="Residential"/>
    <s v="Charcoal"/>
    <s v="Final Energy Consumption"/>
    <s v="Emissions"/>
    <x v="4"/>
    <x v="11"/>
    <m/>
    <m/>
    <n v="12583.830357811705"/>
    <n v="28346.400982319257"/>
    <n v="37561.920603868079"/>
    <n v="42635.145936563662"/>
    <n v="19789.069728247025"/>
    <n v="7824.6576886373841"/>
    <n v="2404.5452382441986"/>
    <n v="487.9195256121568"/>
    <n v="145.23018687286267"/>
    <n v="43.228044868164069"/>
  </r>
  <r>
    <x v="0"/>
    <x v="0"/>
    <x v="1"/>
    <s v="Residential"/>
    <s v="Charcoal"/>
    <s v="Final Energy Consumption"/>
    <s v="Emissions"/>
    <x v="4"/>
    <x v="12"/>
    <m/>
    <m/>
    <n v="1487.1675186803434"/>
    <n v="350.93810192092661"/>
    <n v="331.21425778820975"/>
    <n v="466.60106355914684"/>
    <n v="2110.7661742851842"/>
    <n v="2193.8470652540523"/>
    <n v="1571.9006327348754"/>
    <n v="1252.5043739910227"/>
    <n v="1060.8317095680075"/>
    <n v="898.49100999696202"/>
  </r>
  <r>
    <x v="0"/>
    <x v="0"/>
    <x v="1"/>
    <s v="Residential"/>
    <s v="Charcoal"/>
    <s v="Final Energy Consumption"/>
    <s v="Emissions"/>
    <x v="4"/>
    <x v="13"/>
    <m/>
    <m/>
    <n v="0"/>
    <n v="1763.5414735301856"/>
    <n v="1201.1894509856984"/>
    <n v="897.1872831945991"/>
    <n v="1012.7123216679515"/>
    <n v="1533.0170782298576"/>
    <n v="2198.9029431218478"/>
    <n v="962.76453377698397"/>
    <n v="412.94107361395044"/>
    <n v="321.75769995331831"/>
  </r>
  <r>
    <x v="0"/>
    <x v="0"/>
    <x v="1"/>
    <s v="Residential"/>
    <s v="Charcoal"/>
    <s v="Final Energy Consumption"/>
    <s v="Emissions"/>
    <x v="4"/>
    <x v="14"/>
    <m/>
    <m/>
    <n v="103516.51204145172"/>
    <n v="117160.13444443537"/>
    <n v="120944.2998472178"/>
    <n v="125206.15762814219"/>
    <n v="103755.25889193344"/>
    <n v="151002.94848653206"/>
    <n v="225728.63938730824"/>
    <n v="366940.38479049556"/>
    <n v="624521.39478780422"/>
    <n v="1086417.5418051702"/>
  </r>
  <r>
    <x v="0"/>
    <x v="0"/>
    <x v="1"/>
    <s v="Residential"/>
    <s v="Charcoal"/>
    <s v="Final Energy Consumption"/>
    <s v="Emissions"/>
    <x v="4"/>
    <x v="15"/>
    <m/>
    <m/>
    <n v="568.8255616181084"/>
    <n v="7154.0220574441646"/>
    <n v="11920.261051764628"/>
    <n v="15888.1929598965"/>
    <n v="21163.732828947468"/>
    <n v="17072.685085445661"/>
    <n v="9645.8055582114721"/>
    <n v="2767.4972177835584"/>
    <n v="573.24115658032179"/>
    <n v="208.51562239400727"/>
  </r>
  <r>
    <x v="0"/>
    <x v="0"/>
    <x v="1"/>
    <s v="Residential"/>
    <s v="Charcoal"/>
    <s v="Final Energy Consumption"/>
    <s v="Emissions"/>
    <x v="4"/>
    <x v="16"/>
    <m/>
    <m/>
    <n v="5818.1370927213538"/>
    <n v="15065.93477035797"/>
    <n v="4480.1541889165028"/>
    <n v="0"/>
    <n v="0"/>
    <n v="345.34602454086149"/>
    <n v="824.18616025099539"/>
    <n v="236.356939579125"/>
    <n v="0"/>
    <n v="0"/>
  </r>
  <r>
    <x v="0"/>
    <x v="0"/>
    <x v="1"/>
    <s v="Residential"/>
    <s v="Charcoal"/>
    <s v="Final Energy Consumption"/>
    <s v="Emissions"/>
    <x v="4"/>
    <x v="17"/>
    <m/>
    <m/>
    <n v="4351.5390655428964"/>
    <n v="2173.4137542509884"/>
    <n v="2669.5277490923031"/>
    <n v="2703.9601769672654"/>
    <n v="2632.9486433070019"/>
    <n v="1914.4736575794677"/>
    <n v="946.07040093453134"/>
    <n v="532.32165875901103"/>
    <n v="360.80186188942548"/>
    <n v="242.84287901301229"/>
  </r>
  <r>
    <x v="0"/>
    <x v="0"/>
    <x v="1"/>
    <s v="Residential"/>
    <s v="Charcoal"/>
    <s v="Final Energy Consumption"/>
    <s v="Emissions"/>
    <x v="4"/>
    <x v="18"/>
    <m/>
    <m/>
    <n v="0"/>
    <n v="0"/>
    <n v="0"/>
    <n v="0"/>
    <n v="0"/>
    <n v="0"/>
    <n v="0"/>
    <n v="0"/>
    <n v="0"/>
    <n v="0"/>
  </r>
  <r>
    <x v="0"/>
    <x v="0"/>
    <x v="1"/>
    <s v="Residential"/>
    <s v="Charcoal"/>
    <s v="Final Energy Consumption"/>
    <s v="Emissions"/>
    <x v="4"/>
    <x v="19"/>
    <m/>
    <m/>
    <n v="6379.0713915394826"/>
    <n v="21302.108563971418"/>
    <n v="68008.520287469408"/>
    <n v="245146.4862590851"/>
    <n v="111561.61925345604"/>
    <n v="35316.720681851068"/>
    <n v="16892.058677992365"/>
    <n v="10244.20025606596"/>
    <n v="9029.100729259877"/>
    <n v="8774.4012071961606"/>
  </r>
  <r>
    <x v="0"/>
    <x v="0"/>
    <x v="1"/>
    <s v="Residential"/>
    <s v="Charcoal"/>
    <s v="Final Energy Consumption"/>
    <s v="Emissions"/>
    <x v="4"/>
    <x v="20"/>
    <m/>
    <m/>
    <n v="23461.068306482633"/>
    <n v="8672.8063288336707"/>
    <n v="4319.2881779687068"/>
    <n v="5599.8406701627946"/>
    <n v="13582.882079934408"/>
    <n v="15193.662948631496"/>
    <n v="13858.9952506798"/>
    <n v="16118.389160173345"/>
    <n v="23133.588180391507"/>
    <n v="36959.770839103076"/>
  </r>
  <r>
    <x v="0"/>
    <x v="0"/>
    <x v="1"/>
    <s v="Residential"/>
    <s v="Charcoal"/>
    <s v="Final Energy Consumption"/>
    <s v="Emissions"/>
    <x v="4"/>
    <x v="21"/>
    <m/>
    <m/>
    <n v="31753.713313992957"/>
    <n v="36272.625107823253"/>
    <n v="36740.406628894845"/>
    <n v="35300.522893745176"/>
    <n v="28797.18647816934"/>
    <n v="38485.606234373263"/>
    <n v="54383.857548495784"/>
    <n v="80129.496863323468"/>
    <n v="120640.69433476614"/>
    <n v="182806.72677722585"/>
  </r>
  <r>
    <x v="0"/>
    <x v="0"/>
    <x v="1"/>
    <s v="Residential"/>
    <s v="Charcoal"/>
    <s v="Final Energy Consumption"/>
    <s v="Emissions"/>
    <x v="4"/>
    <x v="22"/>
    <m/>
    <m/>
    <n v="68102.867865589913"/>
    <n v="70218.898187368308"/>
    <n v="64539.930716212177"/>
    <n v="55989.203938346582"/>
    <n v="42040.664085810102"/>
    <n v="28746.128104385563"/>
    <n v="15999.156122136439"/>
    <n v="8940.4482530091918"/>
    <n v="5418.0540649290315"/>
    <n v="3343.3799027322398"/>
  </r>
  <r>
    <x v="0"/>
    <x v="0"/>
    <x v="1"/>
    <s v="Residential"/>
    <s v="Charcoal"/>
    <s v="Final Energy Consumption"/>
    <s v="Emissions"/>
    <x v="4"/>
    <x v="23"/>
    <m/>
    <m/>
    <n v="4110.4232299932601"/>
    <n v="4624.4191919038967"/>
    <n v="4680.7926476224284"/>
    <n v="4502.5982486379817"/>
    <n v="4758.2048924259379"/>
    <n v="4311.8687074003728"/>
    <n v="3571.6379987199516"/>
    <n v="3220.3775937109613"/>
    <n v="3107.293307927262"/>
    <n v="3087.6630791686566"/>
  </r>
  <r>
    <x v="0"/>
    <x v="0"/>
    <x v="1"/>
    <s v="Residential"/>
    <s v="Charcoal"/>
    <s v="Final Energy Consumption"/>
    <s v="Emissions"/>
    <x v="4"/>
    <x v="24"/>
    <m/>
    <m/>
    <n v="803.82045703411222"/>
    <n v="23981.757651956883"/>
    <n v="38479.415690065725"/>
    <n v="59513.339587126698"/>
    <n v="22012.615837522095"/>
    <n v="6780.6983299252952"/>
    <n v="5986.0914227052772"/>
    <n v="5110.7267294951916"/>
    <n v="4369.2041143195484"/>
    <n v="3816.1124711864209"/>
  </r>
  <r>
    <x v="0"/>
    <x v="0"/>
    <x v="1"/>
    <s v="Residential"/>
    <s v="Charcoal"/>
    <s v="Final Energy Consumption"/>
    <s v="Emissions"/>
    <x v="4"/>
    <x v="25"/>
    <m/>
    <m/>
    <n v="49279.520169025694"/>
    <n v="116610.933854271"/>
    <n v="138089.34277217314"/>
    <n v="134815.74559324974"/>
    <n v="69789.036952229362"/>
    <n v="45920.080254760753"/>
    <n v="42830.52926182931"/>
    <n v="44300.220888485783"/>
    <n v="51085.25827948685"/>
    <n v="64057.166230652045"/>
  </r>
  <r>
    <x v="0"/>
    <x v="0"/>
    <x v="1"/>
    <s v="Residential"/>
    <s v="Charcoal"/>
    <s v="Final Energy Consumption"/>
    <s v="Emissions"/>
    <x v="4"/>
    <x v="26"/>
    <m/>
    <m/>
    <n v="0"/>
    <n v="0"/>
    <n v="0"/>
    <n v="0"/>
    <n v="333.27131186684949"/>
    <n v="292.24573956310059"/>
    <n v="84.103280450220282"/>
    <n v="40.825854173741853"/>
    <n v="56.542927951337809"/>
    <n v="78.119099230123069"/>
  </r>
  <r>
    <x v="0"/>
    <x v="0"/>
    <x v="1"/>
    <s v="Residential"/>
    <s v="Charcoal"/>
    <s v="Final Energy Consumption"/>
    <s v="Emissions"/>
    <x v="4"/>
    <x v="27"/>
    <m/>
    <m/>
    <n v="1936.141789401624"/>
    <n v="827.57963933663439"/>
    <n v="1433.460676175042"/>
    <n v="2553.6118890697276"/>
    <n v="5579.3827057227118"/>
    <n v="4955.040000861055"/>
    <n v="2881.7263616238274"/>
    <n v="1847.982652989911"/>
    <n v="1379.2315074822038"/>
    <n v="1084.564211565701"/>
  </r>
  <r>
    <x v="0"/>
    <x v="0"/>
    <x v="1"/>
    <s v="Residential"/>
    <s v="Charcoal"/>
    <s v="Final Energy Consumption"/>
    <s v="Emissions"/>
    <x v="4"/>
    <x v="28"/>
    <m/>
    <m/>
    <n v="11357.706395624038"/>
    <n v="20139.842398855621"/>
    <n v="18396.877071659554"/>
    <n v="17158.848106899786"/>
    <n v="13180.224124253295"/>
    <n v="11050.051624480671"/>
    <n v="9914.7786779502494"/>
    <n v="3794.9401721095828"/>
    <n v="1213.9580153330662"/>
    <n v="656.44525340940072"/>
  </r>
  <r>
    <x v="0"/>
    <x v="0"/>
    <x v="1"/>
    <s v="Residential"/>
    <s v="Charcoal"/>
    <s v="Final Energy Consumption"/>
    <s v="Emissions"/>
    <x v="4"/>
    <x v="29"/>
    <m/>
    <m/>
    <n v="0"/>
    <n v="23.814752288287107"/>
    <n v="7.9382507627623689"/>
    <n v="0"/>
    <n v="42.011526351541676"/>
    <n v="76.457263260840008"/>
    <n v="103.09118452170647"/>
    <n v="141.99614509134807"/>
    <n v="197.13991554133437"/>
    <n v="272.5949682522745"/>
  </r>
  <r>
    <x v="0"/>
    <x v="0"/>
    <x v="1"/>
    <s v="Residential"/>
    <s v="Charcoal"/>
    <s v="Final Energy Consumption"/>
    <s v="Emissions"/>
    <x v="4"/>
    <x v="30"/>
    <m/>
    <m/>
    <n v="4956.6142708664211"/>
    <n v="4379.621616046601"/>
    <n v="3620.5976625743424"/>
    <n v="3200.5721561999098"/>
    <n v="2891.832729633742"/>
    <n v="2330.0147030739959"/>
    <n v="1660.6074493227934"/>
    <n v="1493.5121446856804"/>
    <n v="1495.5649552871298"/>
    <n v="1496.5350819380462"/>
  </r>
  <r>
    <x v="0"/>
    <x v="0"/>
    <x v="1"/>
    <s v="Residential"/>
    <s v="Charcoal"/>
    <s v="Final Energy Consumption"/>
    <s v="Emissions"/>
    <x v="4"/>
    <x v="31"/>
    <m/>
    <m/>
    <n v="0"/>
    <n v="0"/>
    <n v="0"/>
    <n v="0"/>
    <n v="0"/>
    <n v="0"/>
    <n v="0"/>
    <n v="0"/>
    <n v="0"/>
    <n v="0"/>
  </r>
  <r>
    <x v="0"/>
    <x v="0"/>
    <x v="1"/>
    <s v="Residential"/>
    <s v="Charcoal"/>
    <s v="Final Energy Consumption"/>
    <s v="Emissions"/>
    <x v="4"/>
    <x v="32"/>
    <m/>
    <m/>
    <n v="466.16002754816515"/>
    <n v="780.22303651512607"/>
    <n v="1004.1835874466562"/>
    <n v="1229.9145808681603"/>
    <n v="1281.6803050564386"/>
    <n v="1002.1289016775555"/>
    <n v="597.99887276740026"/>
    <n v="370.58969720444071"/>
    <n v="258.40031281311929"/>
    <n v="193.66651664706683"/>
  </r>
  <r>
    <x v="0"/>
    <x v="0"/>
    <x v="1"/>
    <s v="Residential"/>
    <s v="Charcoal"/>
    <s v="Final Energy Consumption"/>
    <s v="Emissions"/>
    <x v="4"/>
    <x v="33"/>
    <m/>
    <m/>
    <n v="87894.485183195895"/>
    <n v="11734.921945643197"/>
    <n v="4119.416761410982"/>
    <n v="5967.8446070527752"/>
    <n v="21718.020677668781"/>
    <n v="26081.049770954916"/>
    <n v="25153.5431725298"/>
    <n v="25278.026804289031"/>
    <n v="26466.197945734752"/>
    <n v="28647.256057346316"/>
  </r>
  <r>
    <x v="0"/>
    <x v="0"/>
    <x v="1"/>
    <s v="Residential"/>
    <s v="Charcoal"/>
    <s v="Final Energy Consumption"/>
    <s v="Emissions"/>
    <x v="4"/>
    <x v="34"/>
    <m/>
    <m/>
    <n v="2611.4414196331591"/>
    <n v="646.24617494302288"/>
    <n v="102.04134506391883"/>
    <n v="145.43730576398255"/>
    <n v="1645.0752222785541"/>
    <n v="1631.5940936423524"/>
    <n v="923.2119235976337"/>
    <n v="539.63810049513347"/>
    <n v="342.21834150625489"/>
    <n v="217.0221103828292"/>
  </r>
  <r>
    <x v="0"/>
    <x v="0"/>
    <x v="1"/>
    <s v="Residential"/>
    <s v="Charcoal"/>
    <s v="Final Energy Consumption"/>
    <s v="Emissions"/>
    <x v="4"/>
    <x v="35"/>
    <m/>
    <m/>
    <n v="9523.4259994124222"/>
    <n v="51639.317487690641"/>
    <n v="60752.732049912585"/>
    <n v="54599.71989761306"/>
    <n v="54091.405874332726"/>
    <n v="42306.991295682034"/>
    <n v="25940.908570895604"/>
    <n v="15878.026552098623"/>
    <n v="10139.11240734953"/>
    <n v="6499.9947270896"/>
  </r>
  <r>
    <x v="0"/>
    <x v="0"/>
    <x v="1"/>
    <s v="Residential"/>
    <s v="Natural gas"/>
    <s v="Final Energy Consumption"/>
    <s v="Emissions"/>
    <x v="4"/>
    <x v="1"/>
    <s v="Buildings"/>
    <m/>
    <n v="0"/>
    <n v="0"/>
    <n v="0"/>
    <n v="0"/>
    <n v="0"/>
    <n v="0"/>
    <n v="0"/>
    <n v="0"/>
    <n v="0"/>
    <n v="0"/>
  </r>
  <r>
    <x v="0"/>
    <x v="0"/>
    <x v="1"/>
    <s v="Residential"/>
    <s v="Natural gas"/>
    <s v="Final Energy Consumption"/>
    <s v="Emissions"/>
    <x v="4"/>
    <x v="0"/>
    <m/>
    <m/>
    <n v="0"/>
    <n v="0"/>
    <n v="0"/>
    <n v="0"/>
    <n v="0"/>
    <n v="0"/>
    <n v="3.6331294094302871E-2"/>
    <n v="0.54363183979433694"/>
    <n v="0.60618268461279323"/>
    <n v="0.63652004938618212"/>
  </r>
  <r>
    <x v="0"/>
    <x v="0"/>
    <x v="1"/>
    <s v="Residential"/>
    <s v="Natural gas"/>
    <s v="Final Energy Consumption"/>
    <s v="Emissions"/>
    <x v="4"/>
    <x v="2"/>
    <m/>
    <m/>
    <n v="0"/>
    <n v="0"/>
    <n v="0"/>
    <n v="0"/>
    <n v="0.51487318871999999"/>
    <n v="6.3379313870400011"/>
    <n v="8.4481849584000006"/>
    <n v="8.8200220917600021"/>
    <n v="9.6012480405600016"/>
    <n v="10.396815335279999"/>
  </r>
  <r>
    <x v="0"/>
    <x v="0"/>
    <x v="1"/>
    <s v="Residential"/>
    <s v="Natural gas"/>
    <s v="Final Energy Consumption"/>
    <s v="Emissions"/>
    <x v="4"/>
    <x v="3"/>
    <m/>
    <m/>
    <n v="0"/>
    <n v="0"/>
    <n v="0"/>
    <n v="0"/>
    <n v="0.41278621370773666"/>
    <n v="5.6996231058044549"/>
    <n v="9.5562435817372755"/>
    <n v="9.5379519177034222"/>
    <n v="9.0580995707076415"/>
    <n v="8.1632691841696978"/>
  </r>
  <r>
    <x v="0"/>
    <x v="0"/>
    <x v="1"/>
    <s v="Residential"/>
    <s v="Natural gas"/>
    <s v="Final Energy Consumption"/>
    <s v="Emissions"/>
    <x v="4"/>
    <x v="4"/>
    <m/>
    <m/>
    <n v="0"/>
    <n v="0"/>
    <n v="0"/>
    <n v="0"/>
    <n v="0"/>
    <n v="0"/>
    <n v="0"/>
    <n v="0"/>
    <n v="0"/>
    <n v="0"/>
  </r>
  <r>
    <x v="0"/>
    <x v="0"/>
    <x v="1"/>
    <s v="Residential"/>
    <s v="Natural gas"/>
    <s v="Final Energy Consumption"/>
    <s v="Emissions"/>
    <x v="4"/>
    <x v="5"/>
    <m/>
    <m/>
    <n v="0"/>
    <n v="0"/>
    <n v="0"/>
    <n v="0"/>
    <n v="0"/>
    <n v="0"/>
    <n v="0"/>
    <n v="0"/>
    <n v="0"/>
    <n v="0"/>
  </r>
  <r>
    <x v="0"/>
    <x v="0"/>
    <x v="1"/>
    <s v="Residential"/>
    <s v="Natural gas"/>
    <s v="Final Energy Consumption"/>
    <s v="Emissions"/>
    <x v="4"/>
    <x v="6"/>
    <m/>
    <m/>
    <n v="0"/>
    <n v="0"/>
    <n v="0"/>
    <n v="0"/>
    <n v="0"/>
    <n v="0"/>
    <n v="0"/>
    <n v="0"/>
    <n v="0"/>
    <n v="0"/>
  </r>
  <r>
    <x v="0"/>
    <x v="0"/>
    <x v="1"/>
    <s v="Residential"/>
    <s v="Natural gas"/>
    <s v="Final Energy Consumption"/>
    <s v="Emissions"/>
    <x v="4"/>
    <x v="7"/>
    <m/>
    <m/>
    <n v="0"/>
    <n v="0"/>
    <n v="0"/>
    <n v="0"/>
    <n v="0"/>
    <n v="0"/>
    <n v="0"/>
    <n v="0"/>
    <n v="0"/>
    <n v="0"/>
  </r>
  <r>
    <x v="0"/>
    <x v="0"/>
    <x v="1"/>
    <s v="Residential"/>
    <s v="Natural gas"/>
    <s v="Final Energy Consumption"/>
    <s v="Emissions"/>
    <x v="4"/>
    <x v="8"/>
    <m/>
    <m/>
    <n v="0"/>
    <n v="0"/>
    <n v="0"/>
    <n v="0"/>
    <n v="0"/>
    <n v="0"/>
    <n v="0"/>
    <n v="0"/>
    <n v="0"/>
    <n v="0"/>
  </r>
  <r>
    <x v="0"/>
    <x v="0"/>
    <x v="1"/>
    <s v="Residential"/>
    <s v="Natural gas"/>
    <s v="Final Energy Consumption"/>
    <s v="Emissions"/>
    <x v="4"/>
    <x v="9"/>
    <m/>
    <m/>
    <n v="23.639697089140757"/>
    <n v="73.929566923652416"/>
    <n v="29.697295257473176"/>
    <n v="88.888055971457206"/>
    <n v="70.261765331089578"/>
    <n v="71.096656026825954"/>
    <n v="129.04291049949447"/>
    <n v="150.56637243407275"/>
    <n v="150.20648851187582"/>
    <n v="155.72664939287966"/>
  </r>
  <r>
    <x v="0"/>
    <x v="0"/>
    <x v="1"/>
    <s v="Residential"/>
    <s v="Natural gas"/>
    <s v="Final Energy Consumption"/>
    <s v="Emissions"/>
    <x v="4"/>
    <x v="10"/>
    <m/>
    <m/>
    <n v="0"/>
    <n v="0"/>
    <n v="0"/>
    <n v="0"/>
    <n v="0"/>
    <n v="0"/>
    <n v="0"/>
    <n v="0"/>
    <n v="0"/>
    <n v="0"/>
  </r>
  <r>
    <x v="0"/>
    <x v="0"/>
    <x v="1"/>
    <s v="Residential"/>
    <s v="Natural gas"/>
    <s v="Final Energy Consumption"/>
    <s v="Emissions"/>
    <x v="4"/>
    <x v="11"/>
    <m/>
    <m/>
    <n v="223.32579097056387"/>
    <n v="380.20437529159892"/>
    <n v="150.23302531489134"/>
    <n v="341.22127586818493"/>
    <n v="250.77072163332005"/>
    <n v="232.58118721804362"/>
    <n v="381.99364310597622"/>
    <n v="444.25012511610953"/>
    <n v="447.9356311198548"/>
    <n v="405.64857663126782"/>
  </r>
  <r>
    <x v="0"/>
    <x v="0"/>
    <x v="1"/>
    <s v="Residential"/>
    <s v="Natural gas"/>
    <s v="Final Energy Consumption"/>
    <s v="Emissions"/>
    <x v="4"/>
    <x v="12"/>
    <m/>
    <m/>
    <n v="0"/>
    <n v="0"/>
    <n v="0"/>
    <n v="0"/>
    <n v="1.5204330026618116E-2"/>
    <n v="0.43527314450881893"/>
    <n v="2.909864581201929"/>
    <n v="4.316576258951538"/>
    <n v="5.5596524621664782"/>
    <n v="6.3787371641498192"/>
  </r>
  <r>
    <x v="0"/>
    <x v="0"/>
    <x v="1"/>
    <s v="Residential"/>
    <s v="Natural gas"/>
    <s v="Final Energy Consumption"/>
    <s v="Emissions"/>
    <x v="4"/>
    <x v="13"/>
    <m/>
    <m/>
    <n v="0"/>
    <n v="0"/>
    <n v="0"/>
    <n v="0"/>
    <n v="0"/>
    <n v="0"/>
    <n v="0"/>
    <n v="0"/>
    <n v="0"/>
    <n v="0"/>
  </r>
  <r>
    <x v="0"/>
    <x v="0"/>
    <x v="1"/>
    <s v="Residential"/>
    <s v="Natural gas"/>
    <s v="Final Energy Consumption"/>
    <s v="Emissions"/>
    <x v="4"/>
    <x v="14"/>
    <m/>
    <m/>
    <n v="0"/>
    <n v="0"/>
    <n v="0"/>
    <n v="0"/>
    <n v="0"/>
    <n v="0"/>
    <n v="0"/>
    <n v="0"/>
    <n v="0"/>
    <n v="0"/>
  </r>
  <r>
    <x v="0"/>
    <x v="0"/>
    <x v="1"/>
    <s v="Residential"/>
    <s v="Natural gas"/>
    <s v="Final Energy Consumption"/>
    <s v="Emissions"/>
    <x v="4"/>
    <x v="15"/>
    <m/>
    <m/>
    <n v="0"/>
    <n v="0"/>
    <n v="0"/>
    <n v="0"/>
    <n v="0"/>
    <n v="0"/>
    <n v="0"/>
    <n v="0"/>
    <n v="0"/>
    <n v="0"/>
  </r>
  <r>
    <x v="0"/>
    <x v="0"/>
    <x v="1"/>
    <s v="Residential"/>
    <s v="Natural gas"/>
    <s v="Final Energy Consumption"/>
    <s v="Emissions"/>
    <x v="4"/>
    <x v="16"/>
    <m/>
    <m/>
    <n v="0"/>
    <n v="0"/>
    <n v="0"/>
    <n v="0"/>
    <n v="0"/>
    <n v="0"/>
    <n v="0"/>
    <n v="0"/>
    <n v="0"/>
    <n v="0"/>
  </r>
  <r>
    <x v="0"/>
    <x v="0"/>
    <x v="1"/>
    <s v="Residential"/>
    <s v="Natural gas"/>
    <s v="Final Energy Consumption"/>
    <s v="Emissions"/>
    <x v="4"/>
    <x v="17"/>
    <m/>
    <m/>
    <n v="0"/>
    <n v="0"/>
    <n v="0"/>
    <n v="0"/>
    <n v="0"/>
    <n v="0"/>
    <n v="0"/>
    <n v="0"/>
    <n v="0"/>
    <n v="0"/>
  </r>
  <r>
    <x v="0"/>
    <x v="0"/>
    <x v="1"/>
    <s v="Residential"/>
    <s v="Natural gas"/>
    <s v="Final Energy Consumption"/>
    <s v="Emissions"/>
    <x v="4"/>
    <x v="18"/>
    <m/>
    <m/>
    <n v="0"/>
    <n v="0"/>
    <n v="0"/>
    <n v="0"/>
    <n v="0"/>
    <n v="0"/>
    <n v="0"/>
    <n v="0"/>
    <n v="0"/>
    <n v="0"/>
  </r>
  <r>
    <x v="0"/>
    <x v="0"/>
    <x v="1"/>
    <s v="Residential"/>
    <s v="Natural gas"/>
    <s v="Final Energy Consumption"/>
    <s v="Emissions"/>
    <x v="4"/>
    <x v="19"/>
    <m/>
    <m/>
    <n v="0"/>
    <n v="0"/>
    <n v="0"/>
    <n v="0"/>
    <n v="0"/>
    <n v="1.0212582421363708E-3"/>
    <n v="0.3058535742979559"/>
    <n v="0.62539515445583849"/>
    <n v="0.84246968287771529"/>
    <n v="0.91429148614854128"/>
  </r>
  <r>
    <x v="0"/>
    <x v="0"/>
    <x v="1"/>
    <s v="Residential"/>
    <s v="Natural gas"/>
    <s v="Final Energy Consumption"/>
    <s v="Emissions"/>
    <x v="4"/>
    <x v="20"/>
    <m/>
    <m/>
    <n v="47.293506503880593"/>
    <n v="276.07874845664452"/>
    <n v="109.7822721821582"/>
    <n v="256.34072673006062"/>
    <n v="185.00878155575711"/>
    <n v="164.33677765868109"/>
    <n v="223.13789091963989"/>
    <n v="238.64875979402228"/>
    <n v="245.39565162318465"/>
    <n v="234.41936528687086"/>
  </r>
  <r>
    <x v="0"/>
    <x v="0"/>
    <x v="1"/>
    <s v="Residential"/>
    <s v="Natural gas"/>
    <s v="Final Energy Consumption"/>
    <s v="Emissions"/>
    <x v="4"/>
    <x v="21"/>
    <m/>
    <m/>
    <n v="0"/>
    <n v="0"/>
    <n v="0"/>
    <n v="0"/>
    <n v="0"/>
    <n v="0"/>
    <n v="0"/>
    <n v="0"/>
    <n v="0"/>
    <n v="0"/>
  </r>
  <r>
    <x v="0"/>
    <x v="0"/>
    <x v="1"/>
    <s v="Residential"/>
    <s v="Natural gas"/>
    <s v="Final Energy Consumption"/>
    <s v="Emissions"/>
    <x v="4"/>
    <x v="22"/>
    <m/>
    <m/>
    <n v="0"/>
    <n v="0"/>
    <n v="0"/>
    <n v="0"/>
    <n v="0"/>
    <n v="0"/>
    <n v="0"/>
    <n v="0"/>
    <n v="0"/>
    <n v="0"/>
  </r>
  <r>
    <x v="0"/>
    <x v="0"/>
    <x v="1"/>
    <s v="Residential"/>
    <s v="Natural gas"/>
    <s v="Final Energy Consumption"/>
    <s v="Emissions"/>
    <x v="4"/>
    <x v="23"/>
    <m/>
    <m/>
    <n v="0"/>
    <n v="0"/>
    <n v="0"/>
    <n v="0"/>
    <n v="0"/>
    <n v="0"/>
    <n v="0"/>
    <n v="0"/>
    <n v="0"/>
    <n v="0"/>
  </r>
  <r>
    <x v="0"/>
    <x v="0"/>
    <x v="1"/>
    <s v="Residential"/>
    <s v="Natural gas"/>
    <s v="Final Energy Consumption"/>
    <s v="Emissions"/>
    <x v="4"/>
    <x v="24"/>
    <m/>
    <m/>
    <n v="0"/>
    <n v="0"/>
    <n v="0"/>
    <n v="0"/>
    <n v="0"/>
    <n v="0"/>
    <n v="0"/>
    <n v="0"/>
    <n v="0"/>
    <n v="0"/>
  </r>
  <r>
    <x v="0"/>
    <x v="0"/>
    <x v="1"/>
    <s v="Residential"/>
    <s v="Natural gas"/>
    <s v="Final Energy Consumption"/>
    <s v="Emissions"/>
    <x v="4"/>
    <x v="25"/>
    <m/>
    <m/>
    <n v="0"/>
    <n v="0"/>
    <n v="0"/>
    <n v="0"/>
    <n v="0"/>
    <n v="0"/>
    <n v="0"/>
    <n v="0"/>
    <n v="0"/>
    <n v="0"/>
  </r>
  <r>
    <x v="0"/>
    <x v="0"/>
    <x v="1"/>
    <s v="Residential"/>
    <s v="Natural gas"/>
    <s v="Final Energy Consumption"/>
    <s v="Emissions"/>
    <x v="4"/>
    <x v="26"/>
    <m/>
    <m/>
    <n v="0"/>
    <n v="0"/>
    <n v="0"/>
    <n v="0"/>
    <n v="0"/>
    <n v="0"/>
    <n v="0"/>
    <n v="0"/>
    <n v="0"/>
    <n v="0"/>
  </r>
  <r>
    <x v="0"/>
    <x v="0"/>
    <x v="1"/>
    <s v="Residential"/>
    <s v="Natural gas"/>
    <s v="Final Energy Consumption"/>
    <s v="Emissions"/>
    <x v="4"/>
    <x v="27"/>
    <m/>
    <m/>
    <n v="0"/>
    <n v="0"/>
    <n v="0"/>
    <n v="0"/>
    <n v="0"/>
    <n v="0"/>
    <n v="0"/>
    <n v="0"/>
    <n v="0"/>
    <n v="0"/>
  </r>
  <r>
    <x v="0"/>
    <x v="0"/>
    <x v="1"/>
    <s v="Residential"/>
    <s v="Natural gas"/>
    <s v="Final Energy Consumption"/>
    <s v="Emissions"/>
    <x v="4"/>
    <x v="28"/>
    <m/>
    <m/>
    <n v="0"/>
    <n v="0"/>
    <n v="0"/>
    <n v="0"/>
    <n v="5.6732574726187004E-3"/>
    <n v="1.8910858242062337E-3"/>
    <n v="0.70053340703651246"/>
    <n v="0.28571939832702486"/>
    <n v="6.6277183788548952E-2"/>
    <n v="5.616951405319312E-2"/>
  </r>
  <r>
    <x v="0"/>
    <x v="0"/>
    <x v="1"/>
    <s v="Residential"/>
    <s v="Natural gas"/>
    <s v="Final Energy Consumption"/>
    <s v="Emissions"/>
    <x v="4"/>
    <x v="29"/>
    <m/>
    <m/>
    <n v="0"/>
    <n v="0"/>
    <n v="0"/>
    <n v="0"/>
    <n v="0"/>
    <n v="0"/>
    <n v="0"/>
    <n v="0"/>
    <n v="0"/>
    <n v="0"/>
  </r>
  <r>
    <x v="0"/>
    <x v="0"/>
    <x v="1"/>
    <s v="Residential"/>
    <s v="Natural gas"/>
    <s v="Final Energy Consumption"/>
    <s v="Emissions"/>
    <x v="4"/>
    <x v="30"/>
    <m/>
    <m/>
    <n v="0"/>
    <n v="0"/>
    <n v="0"/>
    <n v="0"/>
    <n v="0"/>
    <n v="0"/>
    <n v="0"/>
    <n v="0"/>
    <n v="0"/>
    <n v="0"/>
  </r>
  <r>
    <x v="0"/>
    <x v="0"/>
    <x v="1"/>
    <s v="Residential"/>
    <s v="Natural gas"/>
    <s v="Final Energy Consumption"/>
    <s v="Emissions"/>
    <x v="4"/>
    <x v="31"/>
    <m/>
    <m/>
    <n v="0"/>
    <n v="0"/>
    <n v="0"/>
    <n v="0"/>
    <n v="0"/>
    <n v="0"/>
    <n v="0"/>
    <n v="0"/>
    <n v="0"/>
    <n v="0"/>
  </r>
  <r>
    <x v="0"/>
    <x v="0"/>
    <x v="1"/>
    <s v="Residential"/>
    <s v="Natural gas"/>
    <s v="Final Energy Consumption"/>
    <s v="Emissions"/>
    <x v="4"/>
    <x v="32"/>
    <m/>
    <m/>
    <n v="3.4707014364148066"/>
    <n v="5.7247973281041382"/>
    <n v="2.2512112454773066"/>
    <n v="4.5871889943755546"/>
    <n v="3.1814089802483316"/>
    <n v="2.7311166477883053"/>
    <n v="3.9408768592475782"/>
    <n v="4.3177857030997124"/>
    <n v="4.8699418772047318"/>
    <n v="5.0607132624419711"/>
  </r>
  <r>
    <x v="0"/>
    <x v="0"/>
    <x v="1"/>
    <s v="Residential"/>
    <s v="Natural gas"/>
    <s v="Final Energy Consumption"/>
    <s v="Emissions"/>
    <x v="4"/>
    <x v="33"/>
    <m/>
    <m/>
    <n v="0"/>
    <n v="0"/>
    <n v="0"/>
    <n v="0.34562043592171665"/>
    <n v="0.36301469837789035"/>
    <n v="0.63714585428137771"/>
    <n v="1.611016177273954"/>
    <n v="1.832214383463566"/>
    <n v="3.3738797583267943"/>
    <n v="5.733702383002079"/>
  </r>
  <r>
    <x v="0"/>
    <x v="0"/>
    <x v="1"/>
    <s v="Residential"/>
    <s v="Natural gas"/>
    <s v="Final Energy Consumption"/>
    <s v="Emissions"/>
    <x v="4"/>
    <x v="34"/>
    <m/>
    <m/>
    <n v="0"/>
    <n v="0"/>
    <n v="0"/>
    <n v="0"/>
    <n v="0"/>
    <n v="0"/>
    <n v="0"/>
    <n v="0"/>
    <n v="0"/>
    <n v="0"/>
  </r>
  <r>
    <x v="0"/>
    <x v="0"/>
    <x v="1"/>
    <s v="Residential"/>
    <s v="Natural gas"/>
    <s v="Final Energy Consumption"/>
    <s v="Emissions"/>
    <x v="4"/>
    <x v="35"/>
    <m/>
    <m/>
    <n v="0"/>
    <n v="0"/>
    <n v="0"/>
    <n v="0"/>
    <n v="0"/>
    <n v="0"/>
    <n v="0"/>
    <n v="0"/>
    <n v="0"/>
    <n v="0"/>
  </r>
  <r>
    <x v="0"/>
    <x v="0"/>
    <x v="1"/>
    <s v="Residential"/>
    <s v="Diesel"/>
    <s v="Final Energy Consumption"/>
    <s v="Emissions"/>
    <x v="4"/>
    <x v="1"/>
    <s v="Buildings"/>
    <m/>
    <n v="0"/>
    <n v="0"/>
    <n v="0"/>
    <n v="0"/>
    <n v="0"/>
    <n v="0"/>
    <n v="0"/>
    <n v="0"/>
    <n v="0"/>
    <n v="0"/>
  </r>
  <r>
    <x v="0"/>
    <x v="0"/>
    <x v="1"/>
    <s v="Residential"/>
    <s v="Diesel"/>
    <s v="Final Energy Consumption"/>
    <s v="Emissions"/>
    <x v="4"/>
    <x v="0"/>
    <m/>
    <m/>
    <n v="95065.726474274124"/>
    <n v="106256.5835630028"/>
    <n v="129165.28215683821"/>
    <n v="145821.49620379621"/>
    <n v="154495.34978606371"/>
    <n v="158025.54889520406"/>
    <n v="170018.28752903285"/>
    <n v="184141.45568365068"/>
    <n v="191041.62324363456"/>
    <n v="128905.51986983536"/>
  </r>
  <r>
    <x v="0"/>
    <x v="0"/>
    <x v="1"/>
    <s v="Residential"/>
    <s v="Diesel"/>
    <s v="Final Energy Consumption"/>
    <s v="Emissions"/>
    <x v="4"/>
    <x v="2"/>
    <m/>
    <m/>
    <n v="0"/>
    <n v="0"/>
    <n v="0"/>
    <n v="0"/>
    <n v="0"/>
    <n v="0"/>
    <n v="0"/>
    <n v="0"/>
    <n v="0"/>
    <n v="0"/>
  </r>
  <r>
    <x v="0"/>
    <x v="0"/>
    <x v="1"/>
    <s v="Residential"/>
    <s v="Diesel"/>
    <s v="Final Energy Consumption"/>
    <s v="Emissions"/>
    <x v="4"/>
    <x v="3"/>
    <m/>
    <m/>
    <n v="9524.3277376219958"/>
    <n v="10156.964065015329"/>
    <n v="10749.99065751267"/>
    <n v="11826.572731250308"/>
    <n v="13442.275368402408"/>
    <n v="14319.044523173387"/>
    <n v="15514.506905586726"/>
    <n v="15693.028246586155"/>
    <n v="17008.93890799498"/>
    <n v="17293.61497843363"/>
  </r>
  <r>
    <x v="0"/>
    <x v="0"/>
    <x v="1"/>
    <s v="Residential"/>
    <s v="Diesel"/>
    <s v="Final Energy Consumption"/>
    <s v="Emissions"/>
    <x v="4"/>
    <x v="4"/>
    <m/>
    <m/>
    <n v="99725.167923525703"/>
    <n v="103020.54985310158"/>
    <n v="118455.1755451441"/>
    <n v="141611.0134919316"/>
    <n v="166878.81492298504"/>
    <n v="183620.39741742838"/>
    <n v="196074.03755850065"/>
    <n v="208491.26407307739"/>
    <n v="222369.58887560351"/>
    <n v="217000.03929338983"/>
  </r>
  <r>
    <x v="0"/>
    <x v="0"/>
    <x v="1"/>
    <s v="Residential"/>
    <s v="Diesel"/>
    <s v="Final Energy Consumption"/>
    <s v="Emissions"/>
    <x v="4"/>
    <x v="5"/>
    <m/>
    <m/>
    <n v="0"/>
    <n v="0"/>
    <n v="0"/>
    <n v="0"/>
    <n v="0"/>
    <n v="0"/>
    <n v="0"/>
    <n v="0"/>
    <n v="0"/>
    <n v="0"/>
  </r>
  <r>
    <x v="0"/>
    <x v="0"/>
    <x v="1"/>
    <s v="Residential"/>
    <s v="Diesel"/>
    <s v="Final Energy Consumption"/>
    <s v="Emissions"/>
    <x v="4"/>
    <x v="6"/>
    <m/>
    <m/>
    <n v="0"/>
    <n v="0"/>
    <n v="0"/>
    <n v="0"/>
    <n v="0"/>
    <n v="0"/>
    <n v="0"/>
    <n v="0"/>
    <n v="0"/>
    <n v="0"/>
  </r>
  <r>
    <x v="0"/>
    <x v="0"/>
    <x v="1"/>
    <s v="Residential"/>
    <s v="Diesel"/>
    <s v="Final Energy Consumption"/>
    <s v="Emissions"/>
    <x v="4"/>
    <x v="7"/>
    <m/>
    <m/>
    <n v="0"/>
    <n v="0"/>
    <n v="0"/>
    <n v="0"/>
    <n v="0"/>
    <n v="0"/>
    <n v="0"/>
    <n v="0"/>
    <n v="0"/>
    <n v="0"/>
  </r>
  <r>
    <x v="0"/>
    <x v="0"/>
    <x v="1"/>
    <s v="Residential"/>
    <s v="Diesel"/>
    <s v="Final Energy Consumption"/>
    <s v="Emissions"/>
    <x v="4"/>
    <x v="8"/>
    <m/>
    <m/>
    <n v="0"/>
    <n v="0"/>
    <n v="0"/>
    <n v="0"/>
    <n v="0"/>
    <n v="0"/>
    <n v="0"/>
    <n v="0"/>
    <n v="0"/>
    <n v="0"/>
  </r>
  <r>
    <x v="0"/>
    <x v="0"/>
    <x v="1"/>
    <s v="Residential"/>
    <s v="Diesel"/>
    <s v="Final Energy Consumption"/>
    <s v="Emissions"/>
    <x v="4"/>
    <x v="9"/>
    <m/>
    <m/>
    <n v="61503.893561329809"/>
    <n v="67212.080799665899"/>
    <n v="70886.782533335034"/>
    <n v="64984.522519855338"/>
    <n v="58059.58430636688"/>
    <n v="44318.867572604831"/>
    <n v="45373.816582937572"/>
    <n v="51669.300946661926"/>
    <n v="60202.066517922351"/>
    <n v="66643.610511653649"/>
  </r>
  <r>
    <x v="0"/>
    <x v="0"/>
    <x v="1"/>
    <s v="Residential"/>
    <s v="Diesel"/>
    <s v="Final Energy Consumption"/>
    <s v="Emissions"/>
    <x v="4"/>
    <x v="10"/>
    <m/>
    <m/>
    <n v="0"/>
    <n v="0"/>
    <n v="0"/>
    <n v="0"/>
    <n v="0"/>
    <n v="0"/>
    <n v="0"/>
    <n v="0"/>
    <n v="0"/>
    <n v="0"/>
  </r>
  <r>
    <x v="0"/>
    <x v="0"/>
    <x v="1"/>
    <s v="Residential"/>
    <s v="Diesel"/>
    <s v="Final Energy Consumption"/>
    <s v="Emissions"/>
    <x v="4"/>
    <x v="11"/>
    <m/>
    <m/>
    <n v="80393.624170874507"/>
    <n v="92148.03970569653"/>
    <n v="106100.79965154966"/>
    <n v="115259.60530923071"/>
    <n v="122490.11619372919"/>
    <n v="128852.39008962132"/>
    <n v="146138.32871605695"/>
    <n v="162762.70500764903"/>
    <n v="174283.98313139204"/>
    <n v="180708.13612659276"/>
  </r>
  <r>
    <x v="0"/>
    <x v="0"/>
    <x v="1"/>
    <s v="Residential"/>
    <s v="Diesel"/>
    <s v="Final Energy Consumption"/>
    <s v="Emissions"/>
    <x v="4"/>
    <x v="12"/>
    <m/>
    <m/>
    <n v="57136.108778588969"/>
    <n v="63563.254202425233"/>
    <n v="75378.953568204175"/>
    <n v="85828.457952483936"/>
    <n v="102024.55338727021"/>
    <n v="108361.94041029776"/>
    <n v="114809.55481230812"/>
    <n v="122482.40079022857"/>
    <n v="130632.36190244375"/>
    <n v="129988.6028186186"/>
  </r>
  <r>
    <x v="0"/>
    <x v="0"/>
    <x v="1"/>
    <s v="Residential"/>
    <s v="Diesel"/>
    <s v="Final Energy Consumption"/>
    <s v="Emissions"/>
    <x v="4"/>
    <x v="13"/>
    <m/>
    <m/>
    <n v="0"/>
    <n v="0"/>
    <n v="0"/>
    <n v="0"/>
    <n v="0"/>
    <n v="0"/>
    <n v="0"/>
    <n v="0"/>
    <n v="0"/>
    <n v="0"/>
  </r>
  <r>
    <x v="0"/>
    <x v="0"/>
    <x v="1"/>
    <s v="Residential"/>
    <s v="Diesel"/>
    <s v="Final Energy Consumption"/>
    <s v="Emissions"/>
    <x v="4"/>
    <x v="14"/>
    <m/>
    <m/>
    <n v="0"/>
    <n v="0"/>
    <n v="0"/>
    <n v="0"/>
    <n v="0"/>
    <n v="0"/>
    <n v="0"/>
    <n v="0"/>
    <n v="0"/>
    <n v="0"/>
  </r>
  <r>
    <x v="0"/>
    <x v="0"/>
    <x v="1"/>
    <s v="Residential"/>
    <s v="Diesel"/>
    <s v="Final Energy Consumption"/>
    <s v="Emissions"/>
    <x v="4"/>
    <x v="15"/>
    <m/>
    <m/>
    <n v="0"/>
    <n v="0"/>
    <n v="0"/>
    <n v="0"/>
    <n v="0"/>
    <n v="0"/>
    <n v="0"/>
    <n v="0"/>
    <n v="0"/>
    <n v="0"/>
  </r>
  <r>
    <x v="0"/>
    <x v="0"/>
    <x v="1"/>
    <s v="Residential"/>
    <s v="Diesel"/>
    <s v="Final Energy Consumption"/>
    <s v="Emissions"/>
    <x v="4"/>
    <x v="16"/>
    <m/>
    <m/>
    <n v="55005.3064373417"/>
    <n v="59467.855978943888"/>
    <n v="64970.233645452958"/>
    <n v="70697.555857552361"/>
    <n v="76412.590320136442"/>
    <n v="80202.486225671921"/>
    <n v="85883.182249171194"/>
    <n v="96277.757335787202"/>
    <n v="110985.79851232262"/>
    <n v="117843.63818170855"/>
  </r>
  <r>
    <x v="0"/>
    <x v="0"/>
    <x v="1"/>
    <s v="Residential"/>
    <s v="Diesel"/>
    <s v="Final Energy Consumption"/>
    <s v="Emissions"/>
    <x v="4"/>
    <x v="17"/>
    <m/>
    <m/>
    <n v="152403.62605941258"/>
    <n v="156013.24120875192"/>
    <n v="164211.92218733751"/>
    <n v="181135.23314248712"/>
    <n v="194894.63659764593"/>
    <n v="206013.52755012902"/>
    <n v="226611.84401189195"/>
    <n v="256207.82905980357"/>
    <n v="289613.58885014395"/>
    <n v="293789.08843862888"/>
  </r>
  <r>
    <x v="0"/>
    <x v="0"/>
    <x v="1"/>
    <s v="Residential"/>
    <s v="Diesel"/>
    <s v="Final Energy Consumption"/>
    <s v="Emissions"/>
    <x v="4"/>
    <x v="18"/>
    <m/>
    <m/>
    <n v="0"/>
    <n v="0"/>
    <n v="0"/>
    <n v="0"/>
    <n v="0"/>
    <n v="0"/>
    <n v="0"/>
    <n v="0"/>
    <n v="0"/>
    <n v="0"/>
  </r>
  <r>
    <x v="0"/>
    <x v="0"/>
    <x v="1"/>
    <s v="Residential"/>
    <s v="Diesel"/>
    <s v="Final Energy Consumption"/>
    <s v="Emissions"/>
    <x v="4"/>
    <x v="19"/>
    <m/>
    <m/>
    <n v="86767.895462601387"/>
    <n v="89948.104007412257"/>
    <n v="105055.81037667075"/>
    <n v="120686.13132880694"/>
    <n v="131628.95280976375"/>
    <n v="143614.63652838647"/>
    <n v="153647.29871373039"/>
    <n v="167471.82785062777"/>
    <n v="184128.57925693408"/>
    <n v="186268.4391881472"/>
  </r>
  <r>
    <x v="0"/>
    <x v="0"/>
    <x v="1"/>
    <s v="Residential"/>
    <s v="Diesel"/>
    <s v="Final Energy Consumption"/>
    <s v="Emissions"/>
    <x v="4"/>
    <x v="20"/>
    <m/>
    <m/>
    <n v="79596.236644257777"/>
    <n v="90776.239133905838"/>
    <n v="113147.91118171747"/>
    <n v="126886.84782038265"/>
    <n v="137089.82342877879"/>
    <n v="147983.51827853892"/>
    <n v="166219.13843457363"/>
    <n v="178689.76609870547"/>
    <n v="183349.40534905373"/>
    <n v="178839.96732058626"/>
  </r>
  <r>
    <x v="0"/>
    <x v="0"/>
    <x v="1"/>
    <s v="Residential"/>
    <s v="Diesel"/>
    <s v="Final Energy Consumption"/>
    <s v="Emissions"/>
    <x v="4"/>
    <x v="21"/>
    <m/>
    <m/>
    <n v="0"/>
    <n v="0"/>
    <n v="0"/>
    <n v="0"/>
    <n v="0"/>
    <n v="0"/>
    <n v="0"/>
    <n v="0"/>
    <n v="0"/>
    <n v="0"/>
  </r>
  <r>
    <x v="0"/>
    <x v="0"/>
    <x v="1"/>
    <s v="Residential"/>
    <s v="Diesel"/>
    <s v="Final Energy Consumption"/>
    <s v="Emissions"/>
    <x v="4"/>
    <x v="22"/>
    <m/>
    <m/>
    <n v="0"/>
    <n v="0"/>
    <n v="0"/>
    <n v="0"/>
    <n v="0"/>
    <n v="0"/>
    <n v="0"/>
    <n v="0"/>
    <n v="0"/>
    <n v="0"/>
  </r>
  <r>
    <x v="0"/>
    <x v="0"/>
    <x v="1"/>
    <s v="Residential"/>
    <s v="Diesel"/>
    <s v="Final Energy Consumption"/>
    <s v="Emissions"/>
    <x v="4"/>
    <x v="23"/>
    <m/>
    <m/>
    <n v="0"/>
    <n v="0"/>
    <n v="0"/>
    <n v="0"/>
    <n v="0"/>
    <n v="0"/>
    <n v="0"/>
    <n v="0"/>
    <n v="0"/>
    <n v="0"/>
  </r>
  <r>
    <x v="0"/>
    <x v="0"/>
    <x v="1"/>
    <s v="Residential"/>
    <s v="Diesel"/>
    <s v="Final Energy Consumption"/>
    <s v="Emissions"/>
    <x v="4"/>
    <x v="24"/>
    <m/>
    <m/>
    <n v="0"/>
    <n v="0"/>
    <n v="0"/>
    <n v="0"/>
    <n v="0"/>
    <n v="0"/>
    <n v="0"/>
    <n v="0"/>
    <n v="0"/>
    <n v="0"/>
  </r>
  <r>
    <x v="0"/>
    <x v="0"/>
    <x v="1"/>
    <s v="Residential"/>
    <s v="Diesel"/>
    <s v="Final Energy Consumption"/>
    <s v="Emissions"/>
    <x v="4"/>
    <x v="25"/>
    <m/>
    <m/>
    <n v="98427.889451524155"/>
    <n v="107398.00352736573"/>
    <n v="124467.53300133724"/>
    <n v="137709.51322777776"/>
    <n v="156492.11238091084"/>
    <n v="169463.58409753081"/>
    <n v="175668.1713787714"/>
    <n v="181828.7337821564"/>
    <n v="205778.35188899183"/>
    <n v="204405.1844013684"/>
  </r>
  <r>
    <x v="0"/>
    <x v="0"/>
    <x v="1"/>
    <s v="Residential"/>
    <s v="Diesel"/>
    <s v="Final Energy Consumption"/>
    <s v="Emissions"/>
    <x v="4"/>
    <x v="26"/>
    <m/>
    <m/>
    <n v="0"/>
    <n v="0"/>
    <n v="0"/>
    <n v="0"/>
    <n v="0"/>
    <n v="0"/>
    <n v="0"/>
    <n v="0"/>
    <n v="0"/>
    <n v="0"/>
  </r>
  <r>
    <x v="0"/>
    <x v="0"/>
    <x v="1"/>
    <s v="Residential"/>
    <s v="Diesel"/>
    <s v="Final Energy Consumption"/>
    <s v="Emissions"/>
    <x v="4"/>
    <x v="27"/>
    <m/>
    <m/>
    <n v="54944.205782871075"/>
    <n v="58533.464559386804"/>
    <n v="63604.427899315648"/>
    <n v="65713.677503614628"/>
    <n v="72013.021127855478"/>
    <n v="72253.104518507753"/>
    <n v="75477.893605797915"/>
    <n v="80747.813651594639"/>
    <n v="85605.997172605232"/>
    <n v="84754.536690534049"/>
  </r>
  <r>
    <x v="0"/>
    <x v="0"/>
    <x v="1"/>
    <s v="Residential"/>
    <s v="Diesel"/>
    <s v="Final Energy Consumption"/>
    <s v="Emissions"/>
    <x v="4"/>
    <x v="28"/>
    <m/>
    <m/>
    <n v="29426.221685828368"/>
    <n v="31960.408137343326"/>
    <n v="36134.999144068512"/>
    <n v="38197.818885431807"/>
    <n v="40963.249260657227"/>
    <n v="43219.381320737615"/>
    <n v="47983.006721066267"/>
    <n v="53578.138871701944"/>
    <n v="59623.681747430295"/>
    <n v="61297.768383124632"/>
  </r>
  <r>
    <x v="0"/>
    <x v="0"/>
    <x v="1"/>
    <s v="Residential"/>
    <s v="Diesel"/>
    <s v="Final Energy Consumption"/>
    <s v="Emissions"/>
    <x v="4"/>
    <x v="29"/>
    <m/>
    <m/>
    <n v="0"/>
    <n v="0"/>
    <n v="0"/>
    <n v="0"/>
    <n v="0"/>
    <n v="0"/>
    <n v="0"/>
    <n v="0"/>
    <n v="0"/>
    <n v="0"/>
  </r>
  <r>
    <x v="0"/>
    <x v="0"/>
    <x v="1"/>
    <s v="Residential"/>
    <s v="Diesel"/>
    <s v="Final Energy Consumption"/>
    <s v="Emissions"/>
    <x v="4"/>
    <x v="30"/>
    <m/>
    <m/>
    <n v="82842.600580920509"/>
    <n v="87711.516341391558"/>
    <n v="102143.83672519162"/>
    <n v="119387.36632627306"/>
    <n v="131878.20994822419"/>
    <n v="141250.90166769343"/>
    <n v="154733.56047933118"/>
    <n v="180847.03123025628"/>
    <n v="181627.53513656644"/>
    <n v="170181.25494772117"/>
  </r>
  <r>
    <x v="0"/>
    <x v="0"/>
    <x v="1"/>
    <s v="Residential"/>
    <s v="Diesel"/>
    <s v="Final Energy Consumption"/>
    <s v="Emissions"/>
    <x v="4"/>
    <x v="31"/>
    <m/>
    <m/>
    <n v="0"/>
    <n v="0"/>
    <n v="0"/>
    <n v="0"/>
    <n v="0"/>
    <n v="0"/>
    <n v="0"/>
    <n v="0"/>
    <n v="0"/>
    <n v="0"/>
  </r>
  <r>
    <x v="0"/>
    <x v="0"/>
    <x v="1"/>
    <s v="Residential"/>
    <s v="Diesel"/>
    <s v="Final Energy Consumption"/>
    <s v="Emissions"/>
    <x v="4"/>
    <x v="32"/>
    <m/>
    <m/>
    <n v="0"/>
    <n v="0"/>
    <n v="0"/>
    <n v="0"/>
    <n v="0"/>
    <n v="0"/>
    <n v="0"/>
    <n v="0"/>
    <n v="0"/>
    <n v="0"/>
  </r>
  <r>
    <x v="0"/>
    <x v="0"/>
    <x v="1"/>
    <s v="Residential"/>
    <s v="Diesel"/>
    <s v="Final Energy Consumption"/>
    <s v="Emissions"/>
    <x v="4"/>
    <x v="33"/>
    <m/>
    <m/>
    <n v="242130.68618706777"/>
    <n v="245582.35799993016"/>
    <n v="266460.98756641836"/>
    <n v="298310.25240523403"/>
    <n v="330940.63231728697"/>
    <n v="339964.77911047818"/>
    <n v="354159.83787495428"/>
    <n v="374772.07371308672"/>
    <n v="389637.32632578467"/>
    <n v="390851.19046928582"/>
  </r>
  <r>
    <x v="0"/>
    <x v="0"/>
    <x v="1"/>
    <s v="Residential"/>
    <s v="Diesel"/>
    <s v="Final Energy Consumption"/>
    <s v="Emissions"/>
    <x v="4"/>
    <x v="34"/>
    <m/>
    <m/>
    <n v="0"/>
    <n v="0"/>
    <n v="0"/>
    <n v="0"/>
    <n v="0"/>
    <n v="0"/>
    <n v="0"/>
    <n v="0"/>
    <n v="0"/>
    <n v="0"/>
  </r>
  <r>
    <x v="0"/>
    <x v="0"/>
    <x v="1"/>
    <s v="Residential"/>
    <s v="Diesel"/>
    <s v="Final Energy Consumption"/>
    <s v="Emissions"/>
    <x v="4"/>
    <x v="35"/>
    <m/>
    <m/>
    <n v="25037.05595555274"/>
    <n v="25626.009858945836"/>
    <n v="28204.859129273322"/>
    <n v="31360.361908760071"/>
    <n v="33583.331150379963"/>
    <n v="35541.165090837232"/>
    <n v="37417.220519925126"/>
    <n v="40442.773103049447"/>
    <n v="42335.396099646423"/>
    <n v="41689.882048876018"/>
  </r>
  <r>
    <x v="0"/>
    <x v="0"/>
    <x v="2"/>
    <s v="Commercial"/>
    <s v="LPG"/>
    <s v="Final Energy Consumption"/>
    <s v="Emissions"/>
    <x v="0"/>
    <x v="1"/>
    <s v="Buildings"/>
    <m/>
    <n v="139.50160620000003"/>
    <n v="341.01636222499997"/>
    <n v="359.80460807500003"/>
    <n v="414.69941535000004"/>
    <n v="627.45876490000001"/>
    <n v="800.43299655000021"/>
    <n v="971.9149132"/>
    <n v="1240.882307225"/>
    <n v="1418.393176475"/>
    <n v="1479.115473825"/>
  </r>
  <r>
    <x v="0"/>
    <x v="0"/>
    <x v="2"/>
    <s v="Commercial"/>
    <s v="LPG"/>
    <s v="Final Energy Consumption"/>
    <s v="Emissions"/>
    <x v="0"/>
    <x v="0"/>
    <m/>
    <m/>
    <n v="35471.663469825005"/>
    <n v="64700.883755750016"/>
    <n v="120839.3415823"/>
    <n v="164842.57736869997"/>
    <n v="201403.97402097491"/>
    <n v="237247.63431242493"/>
    <n v="244510.39564654999"/>
    <n v="256033.03730234996"/>
    <n v="238720.75814152503"/>
    <n v="141864.18707697501"/>
  </r>
  <r>
    <x v="0"/>
    <x v="0"/>
    <x v="2"/>
    <s v="Commercial"/>
    <s v="LPG"/>
    <s v="Final Energy Consumption"/>
    <s v="Emissions"/>
    <x v="0"/>
    <x v="2"/>
    <m/>
    <m/>
    <n v="55.275347600000018"/>
    <n v="113.07270755"/>
    <n v="160.75217179999999"/>
    <n v="243.16526767500002"/>
    <n v="465.40827904999992"/>
    <n v="719.36298417499995"/>
    <n v="829.68983212499995"/>
    <n v="1697.9186991249999"/>
    <n v="1392.5761269749996"/>
    <n v="1198.7542547749999"/>
  </r>
  <r>
    <x v="0"/>
    <x v="0"/>
    <x v="2"/>
    <s v="Commercial"/>
    <s v="LPG"/>
    <s v="Final Energy Consumption"/>
    <s v="Emissions"/>
    <x v="0"/>
    <x v="3"/>
    <m/>
    <m/>
    <n v="3570.4904842749988"/>
    <n v="5489.4881890749994"/>
    <n v="7355.3669414500009"/>
    <n v="8118.4174472499999"/>
    <n v="11709.039260875004"/>
    <n v="14771.075639924997"/>
    <n v="17097.811110600003"/>
    <n v="23464.832750700003"/>
    <n v="21169.100124149998"/>
    <n v="18753.534603100001"/>
  </r>
  <r>
    <x v="0"/>
    <x v="0"/>
    <x v="2"/>
    <s v="Commercial"/>
    <s v="LPG"/>
    <s v="Final Energy Consumption"/>
    <s v="Emissions"/>
    <x v="0"/>
    <x v="4"/>
    <m/>
    <m/>
    <n v="1653.671559375"/>
    <n v="2808.238366999999"/>
    <n v="5703.7323920499985"/>
    <n v="8114.0673490250019"/>
    <n v="15113.800702824999"/>
    <n v="19495.774776225"/>
    <n v="25654.021547824999"/>
    <n v="28669.408159974995"/>
    <n v="28089.255780574993"/>
    <n v="29625.191148024995"/>
  </r>
  <r>
    <x v="0"/>
    <x v="0"/>
    <x v="2"/>
    <s v="Commercial"/>
    <s v="LPG"/>
    <s v="Final Energy Consumption"/>
    <s v="Emissions"/>
    <x v="0"/>
    <x v="5"/>
    <m/>
    <m/>
    <n v="2904.0449899999994"/>
    <n v="3913.6483185249999"/>
    <n v="5526.5572936749986"/>
    <n v="6898.2186259250011"/>
    <n v="8730.3486745749997"/>
    <n v="11324.230914975"/>
    <n v="13548.198113174998"/>
    <n v="16563.838418875002"/>
    <n v="16419.62855885"/>
    <n v="15219.493912699996"/>
  </r>
  <r>
    <x v="0"/>
    <x v="0"/>
    <x v="2"/>
    <s v="Commercial"/>
    <s v="LPG"/>
    <s v="Final Energy Consumption"/>
    <s v="Emissions"/>
    <x v="0"/>
    <x v="6"/>
    <m/>
    <m/>
    <n v="3743.2408686750005"/>
    <n v="5655.903696299999"/>
    <n v="9696.8763306250003"/>
    <n v="13159.808211274998"/>
    <n v="17544.177450250001"/>
    <n v="21270.055233900002"/>
    <n v="24440.761991249998"/>
    <n v="28972.437643875001"/>
    <n v="31284.802121099998"/>
    <n v="31170.401253199994"/>
  </r>
  <r>
    <x v="0"/>
    <x v="0"/>
    <x v="2"/>
    <s v="Commercial"/>
    <s v="LPG"/>
    <s v="Final Energy Consumption"/>
    <s v="Emissions"/>
    <x v="0"/>
    <x v="7"/>
    <m/>
    <m/>
    <n v="2117.3189067249996"/>
    <n v="4015.961434925"/>
    <n v="5857.0602967249997"/>
    <n v="6203.8444564250012"/>
    <n v="8427.610192099999"/>
    <n v="9427.3567800500005"/>
    <n v="9155.136139324999"/>
    <n v="9219.544454724999"/>
    <n v="10683.714393824997"/>
    <n v="11284.945722599999"/>
  </r>
  <r>
    <x v="0"/>
    <x v="0"/>
    <x v="2"/>
    <s v="Commercial"/>
    <s v="LPG"/>
    <s v="Final Energy Consumption"/>
    <s v="Emissions"/>
    <x v="0"/>
    <x v="8"/>
    <m/>
    <m/>
    <n v="2816.1327133500004"/>
    <n v="3690.5173797250009"/>
    <n v="5028.5195471499992"/>
    <n v="5062.8278689999997"/>
    <n v="5340.1895348999997"/>
    <n v="5012.783085475"/>
    <n v="5676.0275640749996"/>
    <n v="6956.1726789499999"/>
    <n v="7013.0298804499989"/>
    <n v="6938.9812101499992"/>
  </r>
  <r>
    <x v="0"/>
    <x v="0"/>
    <x v="2"/>
    <s v="Commercial"/>
    <s v="LPG"/>
    <s v="Final Energy Consumption"/>
    <s v="Emissions"/>
    <x v="0"/>
    <x v="9"/>
    <m/>
    <m/>
    <n v="30114.252619825002"/>
    <n v="44770.770698774999"/>
    <n v="62921.089194150009"/>
    <n v="83712.081466750024"/>
    <n v="102492.06735322498"/>
    <n v="113822.52868332496"/>
    <n v="123538.23056767497"/>
    <n v="152154.14669647501"/>
    <n v="133110.5881347"/>
    <n v="112270.68523797498"/>
  </r>
  <r>
    <x v="0"/>
    <x v="0"/>
    <x v="2"/>
    <s v="Commercial"/>
    <s v="LPG"/>
    <s v="Final Energy Consumption"/>
    <s v="Emissions"/>
    <x v="0"/>
    <x v="10"/>
    <m/>
    <m/>
    <n v="10004.5991452"/>
    <n v="13436.184949275001"/>
    <n v="15539.886481624997"/>
    <n v="16837.506605149996"/>
    <n v="17828.791767049999"/>
    <n v="19727.188063275"/>
    <n v="21655.057580749999"/>
    <n v="24198.260803749996"/>
    <n v="26616.766185349999"/>
    <n v="28183.734243225001"/>
  </r>
  <r>
    <x v="0"/>
    <x v="0"/>
    <x v="2"/>
    <s v="Commercial"/>
    <s v="LPG"/>
    <s v="Final Energy Consumption"/>
    <s v="Emissions"/>
    <x v="0"/>
    <x v="11"/>
    <m/>
    <m/>
    <n v="23206.445870024996"/>
    <n v="56201.776751999991"/>
    <n v="88962.702255350014"/>
    <n v="126370.50266774998"/>
    <n v="149305.39197722499"/>
    <n v="164421.08792009999"/>
    <n v="170796.92914184998"/>
    <n v="173524.74665349998"/>
    <n v="161766.36399715004"/>
    <n v="156131.57655810003"/>
  </r>
  <r>
    <x v="0"/>
    <x v="0"/>
    <x v="2"/>
    <s v="Commercial"/>
    <s v="LPG"/>
    <s v="Final Energy Consumption"/>
    <s v="Emissions"/>
    <x v="0"/>
    <x v="12"/>
    <m/>
    <m/>
    <n v="21046.789986749998"/>
    <n v="34979.788984250008"/>
    <n v="51940.113113900006"/>
    <n v="67770.00863104999"/>
    <n v="84076.049633675007"/>
    <n v="96105.078538425005"/>
    <n v="102885.30727887499"/>
    <n v="112623.35658034998"/>
    <n v="101275.308317975"/>
    <n v="88648.137176500008"/>
  </r>
  <r>
    <x v="0"/>
    <x v="0"/>
    <x v="2"/>
    <s v="Commercial"/>
    <s v="LPG"/>
    <s v="Final Energy Consumption"/>
    <s v="Emissions"/>
    <x v="0"/>
    <x v="13"/>
    <m/>
    <m/>
    <n v="4641.6518065500004"/>
    <n v="7616.5593743250001"/>
    <n v="10192.742758825001"/>
    <n v="12863.643376375003"/>
    <n v="18195.528178299999"/>
    <n v="24646.529845025005"/>
    <n v="28314.819192825005"/>
    <n v="34079.5798068"/>
    <n v="34435.280548625"/>
    <n v="35217.022299800003"/>
  </r>
  <r>
    <x v="0"/>
    <x v="0"/>
    <x v="2"/>
    <s v="Commercial"/>
    <s v="LPG"/>
    <s v="Final Energy Consumption"/>
    <s v="Emissions"/>
    <x v="0"/>
    <x v="14"/>
    <m/>
    <m/>
    <n v="2158.8276484500002"/>
    <n v="3736.0479103750004"/>
    <n v="5022.4383635250006"/>
    <n v="4939.7790356749983"/>
    <n v="6052.9415636249996"/>
    <n v="7094.2565859000006"/>
    <n v="9658.4268346499994"/>
    <n v="18876.575974849995"/>
    <n v="16874.904019049998"/>
    <n v="12966.836958625001"/>
  </r>
  <r>
    <x v="0"/>
    <x v="0"/>
    <x v="2"/>
    <s v="Commercial"/>
    <s v="LPG"/>
    <s v="Final Energy Consumption"/>
    <s v="Emissions"/>
    <x v="0"/>
    <x v="15"/>
    <m/>
    <m/>
    <n v="5936.0858375500011"/>
    <n v="8662.9557291749989"/>
    <n v="11448.5034466"/>
    <n v="13307.174317524999"/>
    <n v="17996.498126749997"/>
    <n v="23621.443748374997"/>
    <n v="26909.110693850002"/>
    <n v="30067.647622375"/>
    <n v="29530.541069149996"/>
    <n v="29745.471737024996"/>
  </r>
  <r>
    <x v="0"/>
    <x v="0"/>
    <x v="2"/>
    <s v="Commercial"/>
    <s v="LPG"/>
    <s v="Final Energy Consumption"/>
    <s v="Emissions"/>
    <x v="0"/>
    <x v="16"/>
    <m/>
    <m/>
    <n v="63591.646016250008"/>
    <n v="86306.284554875019"/>
    <n v="185974.59346509996"/>
    <n v="252787.91625752512"/>
    <n v="303964.27001600008"/>
    <n v="341594.38059394999"/>
    <n v="381180.53559657495"/>
    <n v="399879.05600719992"/>
    <n v="383101.87623592489"/>
    <n v="371245.79171652498"/>
  </r>
  <r>
    <x v="0"/>
    <x v="0"/>
    <x v="2"/>
    <s v="Commercial"/>
    <s v="LPG"/>
    <s v="Final Energy Consumption"/>
    <s v="Emissions"/>
    <x v="0"/>
    <x v="17"/>
    <m/>
    <m/>
    <n v="30933.802171525"/>
    <n v="44900.206640300006"/>
    <n v="97583.813471924994"/>
    <n v="126152.72913980001"/>
    <n v="154969.36163610005"/>
    <n v="177262.39880249999"/>
    <n v="196606.44991267499"/>
    <n v="212915.99039397499"/>
    <n v="212373.09365855"/>
    <n v="210960.37127907504"/>
  </r>
  <r>
    <x v="0"/>
    <x v="0"/>
    <x v="2"/>
    <s v="Commercial"/>
    <s v="LPG"/>
    <s v="Final Energy Consumption"/>
    <s v="Emissions"/>
    <x v="0"/>
    <x v="18"/>
    <m/>
    <m/>
    <n v="0"/>
    <n v="0"/>
    <n v="0"/>
    <n v="0"/>
    <n v="0"/>
    <n v="0"/>
    <n v="0"/>
    <n v="0"/>
    <n v="0"/>
    <n v="6.8049564"/>
  </r>
  <r>
    <x v="0"/>
    <x v="0"/>
    <x v="2"/>
    <s v="Commercial"/>
    <s v="LPG"/>
    <s v="Final Energy Consumption"/>
    <s v="Emissions"/>
    <x v="0"/>
    <x v="19"/>
    <m/>
    <m/>
    <n v="8651.3977494999981"/>
    <n v="18075.150588824996"/>
    <n v="28298.127649549999"/>
    <n v="38876.566681699995"/>
    <n v="53795.553122850019"/>
    <n v="67819.590796925011"/>
    <n v="76052.244957424991"/>
    <n v="88132.340881475"/>
    <n v="80544.620494525007"/>
    <n v="69783.246028099995"/>
  </r>
  <r>
    <x v="0"/>
    <x v="0"/>
    <x v="2"/>
    <s v="Commercial"/>
    <s v="LPG"/>
    <s v="Final Energy Consumption"/>
    <s v="Emissions"/>
    <x v="0"/>
    <x v="20"/>
    <m/>
    <m/>
    <n v="190588.51805894999"/>
    <n v="283251.76605082507"/>
    <n v="361235.72323684988"/>
    <n v="416131.64974810003"/>
    <n v="486674.23787922499"/>
    <n v="536068.7899124251"/>
    <n v="567819.76885480003"/>
    <n v="638310.67065589991"/>
    <n v="674399.28699302499"/>
    <n v="670350.77070637501"/>
  </r>
  <r>
    <x v="0"/>
    <x v="0"/>
    <x v="2"/>
    <s v="Commercial"/>
    <s v="LPG"/>
    <s v="Final Energy Consumption"/>
    <s v="Emissions"/>
    <x v="0"/>
    <x v="21"/>
    <m/>
    <m/>
    <n v="17.124314625"/>
    <n v="38.800189999999994"/>
    <n v="35.703636375000002"/>
    <n v="30.920766800000003"/>
    <n v="35.44248125"/>
    <n v="177.39894562500004"/>
    <n v="356.46182247499996"/>
    <n v="961.01355212499982"/>
    <n v="486.69615252499995"/>
    <n v="411.282014"/>
  </r>
  <r>
    <x v="0"/>
    <x v="0"/>
    <x v="2"/>
    <s v="Commercial"/>
    <s v="LPG"/>
    <s v="Final Energy Consumption"/>
    <s v="Emissions"/>
    <x v="0"/>
    <x v="22"/>
    <m/>
    <m/>
    <n v="407.9317668249999"/>
    <n v="689.9718402499999"/>
    <n v="986.33067610000012"/>
    <n v="2127.5636491999999"/>
    <n v="4295.3302645000003"/>
    <n v="5728.5794367999988"/>
    <n v="6211.8432648249991"/>
    <n v="7132.915005975"/>
    <n v="7095.5325152250016"/>
    <n v="6797.427670825"/>
  </r>
  <r>
    <x v="0"/>
    <x v="0"/>
    <x v="2"/>
    <s v="Commercial"/>
    <s v="LPG"/>
    <s v="Final Energy Consumption"/>
    <s v="Emissions"/>
    <x v="0"/>
    <x v="23"/>
    <m/>
    <m/>
    <n v="28.965834150000006"/>
    <n v="33.778550025000001"/>
    <n v="100.04479759999998"/>
    <n v="119.90751024999997"/>
    <n v="264.15467814999994"/>
    <n v="411.96847890000004"/>
    <n v="551.49993139999992"/>
    <n v="865.13231337500008"/>
    <n v="709.8121681749999"/>
    <n v="736.50222194999992"/>
  </r>
  <r>
    <x v="0"/>
    <x v="0"/>
    <x v="2"/>
    <s v="Commercial"/>
    <s v="LPG"/>
    <s v="Final Energy Consumption"/>
    <s v="Emissions"/>
    <x v="0"/>
    <x v="24"/>
    <m/>
    <m/>
    <n v="60.789451524999997"/>
    <n v="214.79635952499996"/>
    <n v="430.55526222500004"/>
    <n v="437.37514177500003"/>
    <n v="696.10525490000009"/>
    <n v="1169.2362640749998"/>
    <n v="1049.7391404499999"/>
    <n v="1979.7871563250001"/>
    <n v="1896.3518246750004"/>
    <n v="1639.867645625"/>
  </r>
  <r>
    <x v="0"/>
    <x v="0"/>
    <x v="2"/>
    <s v="Commercial"/>
    <s v="LPG"/>
    <s v="Final Energy Consumption"/>
    <s v="Emissions"/>
    <x v="0"/>
    <x v="25"/>
    <m/>
    <m/>
    <n v="6628.587151724998"/>
    <n v="9670.5668171749985"/>
    <n v="13974.194353074998"/>
    <n v="18562.018357574994"/>
    <n v="26665.236576550004"/>
    <n v="33171.140512124999"/>
    <n v="35221.103781325008"/>
    <n v="37780.976162874998"/>
    <n v="34306.598226174996"/>
    <n v="28798.963486699995"/>
  </r>
  <r>
    <x v="0"/>
    <x v="0"/>
    <x v="2"/>
    <s v="Commercial"/>
    <s v="LPG"/>
    <s v="Final Energy Consumption"/>
    <s v="Emissions"/>
    <x v="0"/>
    <x v="26"/>
    <m/>
    <m/>
    <n v="1646.3517542999998"/>
    <n v="2193.1732781749997"/>
    <n v="5225.9901295250002"/>
    <n v="7279.8408792999981"/>
    <n v="9720.6116006999982"/>
    <n v="10793.795009799998"/>
    <n v="10463.620316049997"/>
    <n v="10148.943313574999"/>
    <n v="9269.2236210749998"/>
    <n v="9221.9246971499979"/>
  </r>
  <r>
    <x v="0"/>
    <x v="0"/>
    <x v="2"/>
    <s v="Commercial"/>
    <s v="LPG"/>
    <s v="Final Energy Consumption"/>
    <s v="Emissions"/>
    <x v="0"/>
    <x v="27"/>
    <m/>
    <m/>
    <n v="11045.503780850002"/>
    <n v="18695.498472750001"/>
    <n v="28393.680578999996"/>
    <n v="41998.914971474995"/>
    <n v="59982.288187800004"/>
    <n v="79055.946743125009"/>
    <n v="94136.282282075001"/>
    <n v="109100.76940757505"/>
    <n v="95485.32011892501"/>
    <n v="83098.575847099972"/>
  </r>
  <r>
    <x v="0"/>
    <x v="0"/>
    <x v="2"/>
    <s v="Commercial"/>
    <s v="LPG"/>
    <s v="Final Energy Consumption"/>
    <s v="Emissions"/>
    <x v="0"/>
    <x v="28"/>
    <m/>
    <m/>
    <n v="23963.310730149999"/>
    <n v="43744.095286649987"/>
    <n v="62338.347648224983"/>
    <n v="82937.458058124976"/>
    <n v="97553.60155474997"/>
    <n v="106558.98388382497"/>
    <n v="124426.05353062498"/>
    <n v="136836.00330070002"/>
    <n v="126176.84495019997"/>
    <n v="117971.16438332503"/>
  </r>
  <r>
    <x v="0"/>
    <x v="0"/>
    <x v="2"/>
    <s v="Commercial"/>
    <s v="LPG"/>
    <s v="Final Energy Consumption"/>
    <s v="Emissions"/>
    <x v="0"/>
    <x v="29"/>
    <m/>
    <m/>
    <n v="210.15525987499998"/>
    <n v="258.55103532499999"/>
    <n v="781.51790392500004"/>
    <n v="1149.5302445000002"/>
    <n v="1698.8364728500003"/>
    <n v="2219.0947897249998"/>
    <n v="2319.1619720499998"/>
    <n v="2418.5725357750002"/>
    <n v="2412.0361960750001"/>
    <n v="2317.3040398749999"/>
  </r>
  <r>
    <x v="0"/>
    <x v="0"/>
    <x v="2"/>
    <s v="Commercial"/>
    <s v="LPG"/>
    <s v="Final Energy Consumption"/>
    <s v="Emissions"/>
    <x v="0"/>
    <x v="30"/>
    <m/>
    <m/>
    <n v="65468.978286250007"/>
    <n v="73387.097214199996"/>
    <n v="203044.20728377494"/>
    <n v="288956.38637029997"/>
    <n v="355074.35006532498"/>
    <n v="416654.57184724993"/>
    <n v="466135.77515092486"/>
    <n v="476839.28510322497"/>
    <n v="454882.7425846"/>
    <n v="454964.81990960013"/>
  </r>
  <r>
    <x v="0"/>
    <x v="0"/>
    <x v="2"/>
    <s v="Commercial"/>
    <s v="LPG"/>
    <s v="Final Energy Consumption"/>
    <s v="Emissions"/>
    <x v="0"/>
    <x v="31"/>
    <m/>
    <m/>
    <n v="0"/>
    <n v="0"/>
    <n v="0"/>
    <n v="0"/>
    <n v="0"/>
    <n v="0"/>
    <n v="0"/>
    <n v="0"/>
    <n v="0"/>
    <n v="0"/>
  </r>
  <r>
    <x v="0"/>
    <x v="0"/>
    <x v="2"/>
    <s v="Commercial"/>
    <s v="LPG"/>
    <s v="Final Energy Consumption"/>
    <s v="Emissions"/>
    <x v="0"/>
    <x v="32"/>
    <m/>
    <m/>
    <n v="55.305193900000006"/>
    <n v="130.71933242499998"/>
    <n v="192.00870947499993"/>
    <n v="161.45355984999998"/>
    <n v="274.20541967499992"/>
    <n v="458.95401667499988"/>
    <n v="550.67169657499994"/>
    <n v="1044.8070393749999"/>
    <n v="742.53117454999983"/>
    <n v="645.25462127499998"/>
  </r>
  <r>
    <x v="0"/>
    <x v="0"/>
    <x v="2"/>
    <s v="Commercial"/>
    <s v="LPG"/>
    <s v="Final Energy Consumption"/>
    <s v="Emissions"/>
    <x v="0"/>
    <x v="33"/>
    <m/>
    <m/>
    <n v="27202.7833627"/>
    <n v="47987.634759074994"/>
    <n v="75997.999307174992"/>
    <n v="107049.97790354997"/>
    <n v="145297.62335165002"/>
    <n v="170457.46478722498"/>
    <n v="187328.31717105"/>
    <n v="187952.65699760002"/>
    <n v="167958.51616554998"/>
    <n v="155957.15478090002"/>
  </r>
  <r>
    <x v="0"/>
    <x v="0"/>
    <x v="2"/>
    <s v="Commercial"/>
    <s v="LPG"/>
    <s v="Final Energy Consumption"/>
    <s v="Emissions"/>
    <x v="0"/>
    <x v="34"/>
    <m/>
    <m/>
    <n v="4215.92418335"/>
    <n v="7051.5465305999987"/>
    <n v="12365.635476149997"/>
    <n v="18105.974355149996"/>
    <n v="27081.7566162"/>
    <n v="34380.736435374994"/>
    <n v="36173.073904550001"/>
    <n v="42668.45701937499"/>
    <n v="40038.803988425003"/>
    <n v="38831.871847450006"/>
  </r>
  <r>
    <x v="0"/>
    <x v="0"/>
    <x v="2"/>
    <s v="Commercial"/>
    <s v="LPG"/>
    <s v="Final Energy Consumption"/>
    <s v="Emissions"/>
    <x v="0"/>
    <x v="35"/>
    <m/>
    <m/>
    <n v="22762.720927925006"/>
    <n v="36330.087827274998"/>
    <n v="54143.807212824991"/>
    <n v="66496.243162800005"/>
    <n v="86456.948677274995"/>
    <n v="102110.90771750001"/>
    <n v="114550.32324725001"/>
    <n v="135007.76073262506"/>
    <n v="121860.95804657502"/>
    <n v="116148.01060940002"/>
  </r>
  <r>
    <x v="0"/>
    <x v="0"/>
    <x v="2"/>
    <s v="Commercial"/>
    <s v="Kerosene"/>
    <s v="Final Energy Consumption"/>
    <s v="Emissions"/>
    <x v="0"/>
    <x v="1"/>
    <s v="Buildings"/>
    <m/>
    <n v="0"/>
    <n v="15.919307100000001"/>
    <n v="518.4797077500001"/>
    <n v="611.67300060000002"/>
    <n v="546.31881255000008"/>
    <n v="505.55215965000014"/>
    <n v="489.78244049999989"/>
    <n v="413.43747465000001"/>
    <n v="358.53082394999996"/>
    <n v="365.91574485000001"/>
  </r>
  <r>
    <x v="0"/>
    <x v="0"/>
    <x v="2"/>
    <s v="Commercial"/>
    <s v="Kerosene"/>
    <s v="Final Energy Consumption"/>
    <s v="Emissions"/>
    <x v="0"/>
    <x v="0"/>
    <m/>
    <m/>
    <n v="6143.7739327499994"/>
    <n v="12835.386176700002"/>
    <n v="15530.7405903"/>
    <n v="9817.8193188000023"/>
    <n v="10423.099402800002"/>
    <n v="9488.4345259500005"/>
    <n v="8077.568219849999"/>
    <n v="6314.178226949999"/>
    <n v="7446.8345651999998"/>
    <n v="11864.379301050003"/>
  </r>
  <r>
    <x v="0"/>
    <x v="0"/>
    <x v="2"/>
    <s v="Commercial"/>
    <s v="Kerosene"/>
    <s v="Final Energy Consumption"/>
    <s v="Emissions"/>
    <x v="0"/>
    <x v="2"/>
    <m/>
    <m/>
    <n v="415.08294210000008"/>
    <n v="6041.3534253000025"/>
    <n v="11140.42086135"/>
    <n v="12280.67469285"/>
    <n v="12413.398569749999"/>
    <n v="14174.332171050002"/>
    <n v="14222.759301600001"/>
    <n v="17225.5878099"/>
    <n v="16825.510901100002"/>
    <n v="19347.925898399997"/>
  </r>
  <r>
    <x v="0"/>
    <x v="0"/>
    <x v="2"/>
    <s v="Commercial"/>
    <s v="Kerosene"/>
    <s v="Final Energy Consumption"/>
    <s v="Emissions"/>
    <x v="0"/>
    <x v="3"/>
    <m/>
    <m/>
    <n v="891.45757845000003"/>
    <n v="8160.3690866999996"/>
    <n v="8353.8650365500016"/>
    <n v="7338.6824773500002"/>
    <n v="8200.2382119000013"/>
    <n v="7483.1844370500003"/>
    <n v="6092.4416467499996"/>
    <n v="5919.3211503000002"/>
    <n v="5565.9393010499989"/>
    <n v="5346.1867294499998"/>
  </r>
  <r>
    <x v="0"/>
    <x v="0"/>
    <x v="2"/>
    <s v="Commercial"/>
    <s v="Kerosene"/>
    <s v="Final Energy Consumption"/>
    <s v="Emissions"/>
    <x v="0"/>
    <x v="4"/>
    <m/>
    <m/>
    <n v="794.1073151999999"/>
    <n v="1073.5139866499999"/>
    <n v="941.16801615000008"/>
    <n v="816.21483959999989"/>
    <n v="661.80858300000011"/>
    <n v="595.62772470000004"/>
    <n v="477.97286550000013"/>
    <n v="485.32629420000006"/>
    <n v="544.15372380000008"/>
    <n v="558.86058120000007"/>
  </r>
  <r>
    <x v="0"/>
    <x v="0"/>
    <x v="2"/>
    <s v="Commercial"/>
    <s v="Kerosene"/>
    <s v="Final Energy Consumption"/>
    <s v="Emissions"/>
    <x v="0"/>
    <x v="5"/>
    <m/>
    <m/>
    <n v="117.65485919999999"/>
    <n v="1191.0428770499998"/>
    <n v="1404.1978327499999"/>
    <n v="1639.4524397999999"/>
    <n v="1139.5216378499999"/>
    <n v="1382.1532927499998"/>
    <n v="1240.6430920499997"/>
    <n v="1017.6468238500001"/>
    <n v="1056.2483879999997"/>
    <n v="689.92324454999994"/>
  </r>
  <r>
    <x v="0"/>
    <x v="0"/>
    <x v="2"/>
    <s v="Commercial"/>
    <s v="Kerosene"/>
    <s v="Final Energy Consumption"/>
    <s v="Emissions"/>
    <x v="0"/>
    <x v="6"/>
    <m/>
    <m/>
    <n v="639.74829690000001"/>
    <n v="917.32842075000019"/>
    <n v="950.41097685000011"/>
    <n v="872.57800455000017"/>
    <n v="867.63372915000014"/>
    <n v="901.95235410000009"/>
    <n v="983.44629464999969"/>
    <n v="939.27061110000011"/>
    <n v="817.38005100000021"/>
    <n v="776.73149384999999"/>
  </r>
  <r>
    <x v="0"/>
    <x v="0"/>
    <x v="2"/>
    <s v="Commercial"/>
    <s v="Kerosene"/>
    <s v="Final Energy Consumption"/>
    <s v="Emissions"/>
    <x v="0"/>
    <x v="7"/>
    <m/>
    <m/>
    <n v="2368.0008676499997"/>
    <n v="2794.4682400500001"/>
    <n v="3748.3669780499999"/>
    <n v="3072.6230965499999"/>
    <n v="1612.6053393"/>
    <n v="308.79676710000001"/>
    <n v="0"/>
    <n v="0"/>
    <n v="0"/>
    <n v="0"/>
  </r>
  <r>
    <x v="0"/>
    <x v="0"/>
    <x v="2"/>
    <s v="Commercial"/>
    <s v="Kerosene"/>
    <s v="Final Energy Consumption"/>
    <s v="Emissions"/>
    <x v="0"/>
    <x v="8"/>
    <m/>
    <m/>
    <n v="0"/>
    <n v="0"/>
    <n v="25.721254350000002"/>
    <n v="19.580275350000001"/>
    <n v="3.6688413"/>
    <n v="42.254659349999997"/>
    <n v="429.38040089999998"/>
    <n v="327.69208710000004"/>
    <n v="99.838147050000003"/>
    <n v="196.03107195000001"/>
  </r>
  <r>
    <x v="0"/>
    <x v="0"/>
    <x v="2"/>
    <s v="Commercial"/>
    <s v="Kerosene"/>
    <s v="Final Energy Consumption"/>
    <s v="Emissions"/>
    <x v="0"/>
    <x v="9"/>
    <m/>
    <m/>
    <n v="1650.57705945"/>
    <n v="3459.3236934000001"/>
    <n v="3460.4180473499996"/>
    <n v="3453.0646186500003"/>
    <n v="3611.1318434999998"/>
    <n v="3424.8397343999995"/>
    <n v="3201.8670853500007"/>
    <n v="2997.2465158499999"/>
    <n v="3114.8462637000002"/>
    <n v="2391.9349396499997"/>
  </r>
  <r>
    <x v="0"/>
    <x v="0"/>
    <x v="2"/>
    <s v="Commercial"/>
    <s v="Kerosene"/>
    <s v="Final Energy Consumption"/>
    <s v="Emissions"/>
    <x v="0"/>
    <x v="10"/>
    <m/>
    <m/>
    <n v="0"/>
    <n v="88.193906100000007"/>
    <n v="134.10166064999999"/>
    <n v="194.73201869999997"/>
    <n v="180.04090740000001"/>
    <n v="97.287278850000021"/>
    <n v="73.400445149999982"/>
    <n v="84.485699550000007"/>
    <n v="49.584468899999997"/>
    <n v="20.186500199999998"/>
  </r>
  <r>
    <x v="0"/>
    <x v="0"/>
    <x v="2"/>
    <s v="Commercial"/>
    <s v="Kerosene"/>
    <s v="Final Energy Consumption"/>
    <s v="Emissions"/>
    <x v="0"/>
    <x v="11"/>
    <m/>
    <m/>
    <n v="1912.8992123999999"/>
    <n v="13831.807257749999"/>
    <n v="21214.704783899997"/>
    <n v="21542.924365349994"/>
    <n v="18061.193971649998"/>
    <n v="16869.529123650002"/>
    <n v="10946.153352599998"/>
    <n v="9194.3839815000028"/>
    <n v="9642.8486555999989"/>
    <n v="11182.581044100003"/>
  </r>
  <r>
    <x v="0"/>
    <x v="0"/>
    <x v="2"/>
    <s v="Commercial"/>
    <s v="Kerosene"/>
    <s v="Final Energy Consumption"/>
    <s v="Emissions"/>
    <x v="0"/>
    <x v="12"/>
    <m/>
    <m/>
    <n v="8833.9242603000002"/>
    <n v="6009.609287700001"/>
    <n v="6246.0842175000007"/>
    <n v="5135.472419249998"/>
    <n v="3390.9934924499998"/>
    <n v="2548.0890133499997"/>
    <n v="3357.98966685"/>
    <n v="3105.4852072499998"/>
    <n v="3030.3763102499997"/>
    <n v="3553.0366075499996"/>
  </r>
  <r>
    <x v="0"/>
    <x v="0"/>
    <x v="2"/>
    <s v="Commercial"/>
    <s v="Kerosene"/>
    <s v="Final Energy Consumption"/>
    <s v="Emissions"/>
    <x v="0"/>
    <x v="13"/>
    <m/>
    <m/>
    <n v="4998.3002691000002"/>
    <n v="9652.2569503499999"/>
    <n v="12001.110560399999"/>
    <n v="12269.424104399999"/>
    <n v="12835.583002949998"/>
    <n v="11542.875431249999"/>
    <n v="12036.681000299999"/>
    <n v="11908.554984600001"/>
    <n v="11605.30871775"/>
    <n v="11332.6886154"/>
  </r>
  <r>
    <x v="0"/>
    <x v="0"/>
    <x v="2"/>
    <s v="Commercial"/>
    <s v="Kerosene"/>
    <s v="Final Energy Consumption"/>
    <s v="Emissions"/>
    <x v="0"/>
    <x v="14"/>
    <m/>
    <m/>
    <n v="22641.86043045"/>
    <n v="209320.5599046"/>
    <n v="266781.54294659995"/>
    <n v="265823.14869705"/>
    <n v="263421.65587469994"/>
    <n v="264593.73257430003"/>
    <n v="261788.79317775002"/>
    <n v="260937.86606070006"/>
    <n v="240387.80415780001"/>
    <n v="238734.98327909995"/>
  </r>
  <r>
    <x v="0"/>
    <x v="0"/>
    <x v="2"/>
    <s v="Commercial"/>
    <s v="Kerosene"/>
    <s v="Final Energy Consumption"/>
    <s v="Emissions"/>
    <x v="0"/>
    <x v="15"/>
    <m/>
    <m/>
    <n v="573.54381945000011"/>
    <n v="1080.9225267000002"/>
    <n v="1500.0443434499996"/>
    <n v="1147.0718927999997"/>
    <n v="889.74912659999984"/>
    <n v="830.91382395000005"/>
    <n v="889.75699965000001"/>
    <n v="757.40315610000027"/>
    <n v="507.38658030000011"/>
    <n v="286.78371930000003"/>
  </r>
  <r>
    <x v="0"/>
    <x v="0"/>
    <x v="2"/>
    <s v="Commercial"/>
    <s v="Kerosene"/>
    <s v="Final Energy Consumption"/>
    <s v="Emissions"/>
    <x v="0"/>
    <x v="16"/>
    <m/>
    <m/>
    <n v="20834.963963250004"/>
    <n v="17735.855926500004"/>
    <n v="13051.824194250001"/>
    <n v="6503.9344780500005"/>
    <n v="8357.3213054999997"/>
    <n v="10771.159070250002"/>
    <n v="11337.625017750001"/>
    <n v="6393.5306978999997"/>
    <n v="8829.4444948500004"/>
    <n v="8901.6088711499997"/>
  </r>
  <r>
    <x v="0"/>
    <x v="0"/>
    <x v="2"/>
    <s v="Commercial"/>
    <s v="Kerosene"/>
    <s v="Final Energy Consumption"/>
    <s v="Emissions"/>
    <x v="0"/>
    <x v="17"/>
    <m/>
    <m/>
    <n v="30325.965103499999"/>
    <n v="30241.770706800002"/>
    <n v="23538.230792099999"/>
    <n v="11289.315982949998"/>
    <n v="22377.570014999998"/>
    <n v="26031.791061150001"/>
    <n v="9673.1598980999988"/>
    <n v="2808.6869683499999"/>
    <n v="1676.3612981999997"/>
    <n v="1272.0408154499999"/>
  </r>
  <r>
    <x v="0"/>
    <x v="0"/>
    <x v="2"/>
    <s v="Commercial"/>
    <s v="Kerosene"/>
    <s v="Final Energy Consumption"/>
    <s v="Emissions"/>
    <x v="0"/>
    <x v="18"/>
    <m/>
    <m/>
    <n v="0"/>
    <n v="0"/>
    <n v="0"/>
    <n v="0"/>
    <n v="0"/>
    <n v="0"/>
    <n v="0"/>
    <n v="110.27781134999998"/>
    <n v="36.759270449999995"/>
    <n v="14.691111299999999"/>
  </r>
  <r>
    <x v="0"/>
    <x v="0"/>
    <x v="2"/>
    <s v="Commercial"/>
    <s v="Kerosene"/>
    <s v="Final Energy Consumption"/>
    <s v="Emissions"/>
    <x v="0"/>
    <x v="19"/>
    <m/>
    <m/>
    <n v="8450.4043756499996"/>
    <n v="13212.316318499999"/>
    <n v="18167.007763649995"/>
    <n v="11963.445889200002"/>
    <n v="16583.154802950001"/>
    <n v="20874.502420350003"/>
    <n v="10613.918515650001"/>
    <n v="3450.2775589499997"/>
    <n v="4215.4435423499999"/>
    <n v="4276.1290117500002"/>
  </r>
  <r>
    <x v="0"/>
    <x v="0"/>
    <x v="2"/>
    <s v="Commercial"/>
    <s v="Kerosene"/>
    <s v="Final Energy Consumption"/>
    <s v="Emissions"/>
    <x v="0"/>
    <x v="20"/>
    <m/>
    <m/>
    <n v="54567.400975499993"/>
    <n v="30411.057027899999"/>
    <n v="26467.887173699997"/>
    <n v="30038.905827449998"/>
    <n v="31398.109179450003"/>
    <n v="37030.953659400002"/>
    <n v="37747.5114321"/>
    <n v="31114.096773750003"/>
    <n v="26491.285878300001"/>
    <n v="30045.164902200009"/>
  </r>
  <r>
    <x v="0"/>
    <x v="0"/>
    <x v="2"/>
    <s v="Commercial"/>
    <s v="Kerosene"/>
    <s v="Final Energy Consumption"/>
    <s v="Emissions"/>
    <x v="0"/>
    <x v="21"/>
    <m/>
    <m/>
    <n v="513.90546570000004"/>
    <n v="1947.6744742499995"/>
    <n v="2325.5100168000004"/>
    <n v="1890.4531468500004"/>
    <n v="1721.1825718499997"/>
    <n v="1539.4647047999999"/>
    <n v="1495.3913709000001"/>
    <n v="1553.8094019"/>
    <n v="1370.4539404499999"/>
    <n v="1057.2482653499999"/>
  </r>
  <r>
    <x v="0"/>
    <x v="0"/>
    <x v="2"/>
    <s v="Commercial"/>
    <s v="Kerosene"/>
    <s v="Final Energy Consumption"/>
    <s v="Emissions"/>
    <x v="0"/>
    <x v="22"/>
    <m/>
    <m/>
    <n v="58.827429599999995"/>
    <n v="852.83239514999991"/>
    <n v="720.55728209999995"/>
    <n v="808.84566480000001"/>
    <n v="970.57385790000001"/>
    <n v="911.80153965000011"/>
    <n v="926.48477790000015"/>
    <n v="808.83779175000018"/>
    <n v="786.71452124999996"/>
    <n v="617.65651860000014"/>
  </r>
  <r>
    <x v="0"/>
    <x v="0"/>
    <x v="2"/>
    <s v="Commercial"/>
    <s v="Kerosene"/>
    <s v="Final Energy Consumption"/>
    <s v="Emissions"/>
    <x v="0"/>
    <x v="23"/>
    <m/>
    <m/>
    <n v="102.9322557"/>
    <n v="232.82970765000002"/>
    <n v="110.29355744999999"/>
    <n v="102.94800179999999"/>
    <n v="73.534286999999978"/>
    <n v="36.767143499999989"/>
    <n v="51.474000899999993"/>
    <n v="36.767143499999989"/>
    <n v="29.413714799999997"/>
    <n v="7.3534286999999994"/>
  </r>
  <r>
    <x v="0"/>
    <x v="0"/>
    <x v="2"/>
    <s v="Commercial"/>
    <s v="Kerosene"/>
    <s v="Final Energy Consumption"/>
    <s v="Emissions"/>
    <x v="0"/>
    <x v="24"/>
    <m/>
    <m/>
    <n v="352.91733930000009"/>
    <n v="1095.40106565"/>
    <n v="1439.6580499500001"/>
    <n v="1260.7429886999998"/>
    <n v="1244.9024120999998"/>
    <n v="1432.44633615"/>
    <n v="1174.5173451000003"/>
    <n v="1035.2588366999998"/>
    <n v="796.21729259999995"/>
    <n v="671.42157705000011"/>
  </r>
  <r>
    <x v="0"/>
    <x v="0"/>
    <x v="2"/>
    <s v="Commercial"/>
    <s v="Kerosene"/>
    <s v="Final Energy Consumption"/>
    <s v="Emissions"/>
    <x v="0"/>
    <x v="25"/>
    <m/>
    <m/>
    <n v="408.77662905000005"/>
    <n v="406.32811050000009"/>
    <n v="376.85141130000011"/>
    <n v="411.76051499999994"/>
    <n v="327.2197041"/>
    <n v="227.95628970000001"/>
    <n v="310.67055300000004"/>
    <n v="307.00171169999999"/>
    <n v="5904.7953730500003"/>
    <n v="2062.32182835"/>
  </r>
  <r>
    <x v="0"/>
    <x v="0"/>
    <x v="2"/>
    <s v="Commercial"/>
    <s v="Kerosene"/>
    <s v="Final Energy Consumption"/>
    <s v="Emissions"/>
    <x v="0"/>
    <x v="26"/>
    <m/>
    <m/>
    <n v="897.07106310000006"/>
    <n v="808.79055344999995"/>
    <n v="713.20385340000018"/>
    <n v="200.97534735000005"/>
    <n v="66.165112199999996"/>
    <n v="225.42116759999999"/>
    <n v="311.22166649999997"/>
    <n v="80.8719696"/>
    <n v="0"/>
    <n v="36.751397400000002"/>
  </r>
  <r>
    <x v="0"/>
    <x v="0"/>
    <x v="2"/>
    <s v="Commercial"/>
    <s v="Kerosene"/>
    <s v="Final Energy Consumption"/>
    <s v="Emissions"/>
    <x v="0"/>
    <x v="27"/>
    <m/>
    <m/>
    <n v="3401.1261078000002"/>
    <n v="7438.418274749999"/>
    <n v="8572.7988109499984"/>
    <n v="5038.8386035500007"/>
    <n v="5220.2572946999999"/>
    <n v="5938.3660582499997"/>
    <n v="5951.7974815500002"/>
    <n v="5363.4838203000008"/>
    <n v="5267.8656280499999"/>
    <n v="5841.9290688000001"/>
  </r>
  <r>
    <x v="0"/>
    <x v="0"/>
    <x v="2"/>
    <s v="Commercial"/>
    <s v="Kerosene"/>
    <s v="Final Energy Consumption"/>
    <s v="Emissions"/>
    <x v="0"/>
    <x v="28"/>
    <m/>
    <m/>
    <n v="3879.3430378499997"/>
    <n v="8925.6374197500008"/>
    <n v="9316.12495365"/>
    <n v="6880.4473482000003"/>
    <n v="6526.4120358"/>
    <n v="6729.9382513499995"/>
    <n v="8204.1904830000003"/>
    <n v="7172.93902875"/>
    <n v="6158.8114582499993"/>
    <n v="5790.1873841999995"/>
  </r>
  <r>
    <x v="0"/>
    <x v="0"/>
    <x v="2"/>
    <s v="Commercial"/>
    <s v="Kerosene"/>
    <s v="Final Energy Consumption"/>
    <s v="Emissions"/>
    <x v="0"/>
    <x v="29"/>
    <m/>
    <m/>
    <n v="168.00301395000002"/>
    <n v="11398.845854550003"/>
    <n v="18677.795501549997"/>
    <n v="20179.792361399999"/>
    <n v="19837.047002699997"/>
    <n v="21290.010507149997"/>
    <n v="19788.131743049998"/>
    <n v="18066.020151300003"/>
    <n v="18557.495297549998"/>
    <n v="19823.253419099998"/>
  </r>
  <r>
    <x v="0"/>
    <x v="0"/>
    <x v="2"/>
    <s v="Commercial"/>
    <s v="Kerosene"/>
    <s v="Final Energy Consumption"/>
    <s v="Emissions"/>
    <x v="0"/>
    <x v="30"/>
    <m/>
    <m/>
    <n v="137458.6819317"/>
    <n v="144264.05187510001"/>
    <n v="126582.60659715001"/>
    <n v="93857.423982749999"/>
    <n v="118268.22490634999"/>
    <n v="141434.37535545"/>
    <n v="125797.69500435001"/>
    <n v="90127.472068650008"/>
    <n v="98352.825310049986"/>
    <n v="114195.16547324997"/>
  </r>
  <r>
    <x v="0"/>
    <x v="0"/>
    <x v="2"/>
    <s v="Commercial"/>
    <s v="Kerosene"/>
    <s v="Final Energy Consumption"/>
    <s v="Emissions"/>
    <x v="0"/>
    <x v="31"/>
    <m/>
    <m/>
    <n v="0"/>
    <n v="0"/>
    <n v="0"/>
    <n v="0"/>
    <n v="0"/>
    <n v="0"/>
    <n v="0"/>
    <n v="0"/>
    <n v="0"/>
    <n v="2102.9782585499997"/>
  </r>
  <r>
    <x v="0"/>
    <x v="0"/>
    <x v="2"/>
    <s v="Commercial"/>
    <s v="Kerosene"/>
    <s v="Final Energy Consumption"/>
    <s v="Emissions"/>
    <x v="0"/>
    <x v="32"/>
    <m/>
    <m/>
    <n v="66.180858299999997"/>
    <n v="264.72343320000004"/>
    <n v="389.73172109999996"/>
    <n v="367.67143499999997"/>
    <n v="250.00870275000005"/>
    <n v="195.4720854"/>
    <n v="168.49114304999998"/>
    <n v="104.396643"/>
    <n v="117.30844499999999"/>
    <n v="60.31543605000001"/>
  </r>
  <r>
    <x v="0"/>
    <x v="0"/>
    <x v="2"/>
    <s v="Commercial"/>
    <s v="Kerosene"/>
    <s v="Final Energy Consumption"/>
    <s v="Emissions"/>
    <x v="0"/>
    <x v="33"/>
    <m/>
    <m/>
    <n v="5490.1297026000011"/>
    <n v="6759.6511420499992"/>
    <n v="6338.0020762499989"/>
    <n v="5743.6340395499992"/>
    <n v="7116.0404964000018"/>
    <n v="7570.7091339000017"/>
    <n v="7062.3069301500009"/>
    <n v="6823.2496399500005"/>
    <n v="6574.2644337000002"/>
    <n v="10736.494031100003"/>
  </r>
  <r>
    <x v="0"/>
    <x v="0"/>
    <x v="2"/>
    <s v="Commercial"/>
    <s v="Kerosene"/>
    <s v="Final Energy Consumption"/>
    <s v="Emissions"/>
    <x v="0"/>
    <x v="34"/>
    <m/>
    <m/>
    <n v="4487.3235779999995"/>
    <n v="6873.6371599500008"/>
    <n v="7793.1464155500007"/>
    <n v="9266.5719769499992"/>
    <n v="10792.802084699995"/>
    <n v="10546.218158699998"/>
    <n v="10286.171317199998"/>
    <n v="10635.333211649999"/>
    <n v="11535.679463549999"/>
    <n v="11261.610720000001"/>
  </r>
  <r>
    <x v="0"/>
    <x v="0"/>
    <x v="2"/>
    <s v="Commercial"/>
    <s v="Kerosene"/>
    <s v="Final Energy Consumption"/>
    <s v="Emissions"/>
    <x v="0"/>
    <x v="35"/>
    <m/>
    <m/>
    <n v="18853.994360549998"/>
    <n v="26220.366354750004"/>
    <n v="25180.989912900008"/>
    <n v="16088.845358700004"/>
    <n v="27822.311584350002"/>
    <n v="24899.473264050004"/>
    <n v="23125.415288400003"/>
    <n v="11401.861232700001"/>
    <n v="13874.597284500001"/>
    <n v="22763.648640900003"/>
  </r>
  <r>
    <x v="0"/>
    <x v="0"/>
    <x v="2"/>
    <s v="Commercial"/>
    <s v="HSDO"/>
    <s v="Final Energy Consumption"/>
    <s v="Emissions"/>
    <x v="0"/>
    <x v="1"/>
    <s v="Buildings"/>
    <m/>
    <n v="0"/>
    <n v="0"/>
    <n v="0"/>
    <n v="0"/>
    <n v="0"/>
    <n v="0"/>
    <n v="0"/>
    <n v="0"/>
    <n v="0"/>
    <n v="0"/>
  </r>
  <r>
    <x v="0"/>
    <x v="0"/>
    <x v="2"/>
    <s v="Commercial"/>
    <s v="HSDO"/>
    <s v="Final Energy Consumption"/>
    <s v="Emissions"/>
    <x v="0"/>
    <x v="0"/>
    <m/>
    <m/>
    <n v="184835.33149728095"/>
    <n v="206593.60186923886"/>
    <n v="251134.75308958668"/>
    <n v="283519.2617767661"/>
    <n v="300383.74766139389"/>
    <n v="307247.47812229709"/>
    <n v="330564.83868066675"/>
    <n v="358024.37183173402"/>
    <n v="371440.29790348769"/>
    <n v="250629.69989944826"/>
  </r>
  <r>
    <x v="0"/>
    <x v="0"/>
    <x v="2"/>
    <s v="Commercial"/>
    <s v="HSDO"/>
    <s v="Final Energy Consumption"/>
    <s v="Emissions"/>
    <x v="0"/>
    <x v="2"/>
    <m/>
    <m/>
    <n v="0"/>
    <n v="0"/>
    <n v="0"/>
    <n v="0"/>
    <n v="0"/>
    <n v="0"/>
    <n v="0"/>
    <n v="0"/>
    <n v="0"/>
    <n v="0"/>
  </r>
  <r>
    <x v="0"/>
    <x v="0"/>
    <x v="2"/>
    <s v="Commercial"/>
    <s v="HSDO"/>
    <s v="Final Energy Consumption"/>
    <s v="Emissions"/>
    <x v="0"/>
    <x v="3"/>
    <m/>
    <m/>
    <n v="18518.05419220672"/>
    <n v="19748.082611782433"/>
    <n v="20901.098223992711"/>
    <n v="22994.285872826124"/>
    <n v="26135.680186157904"/>
    <n v="27840.373595433422"/>
    <n v="30164.699027330211"/>
    <n v="30511.796266963654"/>
    <n v="33070.308070774736"/>
    <n v="33623.800878333626"/>
  </r>
  <r>
    <x v="0"/>
    <x v="0"/>
    <x v="2"/>
    <s v="Commercial"/>
    <s v="HSDO"/>
    <s v="Final Energy Consumption"/>
    <s v="Emissions"/>
    <x v="0"/>
    <x v="4"/>
    <m/>
    <m/>
    <n v="193894.6364308802"/>
    <n v="200301.81422200703"/>
    <n v="230311.2010129148"/>
    <n v="275332.8627802605"/>
    <n v="324460.79381206195"/>
    <n v="357011.28350917593"/>
    <n v="381224.77021140873"/>
    <n v="405367.45826754742"/>
    <n v="432350.94496289204"/>
    <n v="421910.98396087805"/>
  </r>
  <r>
    <x v="0"/>
    <x v="0"/>
    <x v="2"/>
    <s v="Commercial"/>
    <s v="HSDO"/>
    <s v="Final Energy Consumption"/>
    <s v="Emissions"/>
    <x v="0"/>
    <x v="5"/>
    <m/>
    <m/>
    <n v="0"/>
    <n v="0"/>
    <n v="0"/>
    <n v="0"/>
    <n v="0"/>
    <n v="0"/>
    <n v="0"/>
    <n v="0"/>
    <n v="0"/>
    <n v="0"/>
  </r>
  <r>
    <x v="0"/>
    <x v="0"/>
    <x v="2"/>
    <s v="Commercial"/>
    <s v="HSDO"/>
    <s v="Final Energy Consumption"/>
    <s v="Emissions"/>
    <x v="0"/>
    <x v="6"/>
    <m/>
    <m/>
    <n v="0"/>
    <n v="0"/>
    <n v="0"/>
    <n v="0"/>
    <n v="0"/>
    <n v="0"/>
    <n v="0"/>
    <n v="0"/>
    <n v="0"/>
    <n v="0"/>
  </r>
  <r>
    <x v="0"/>
    <x v="0"/>
    <x v="2"/>
    <s v="Commercial"/>
    <s v="HSDO"/>
    <s v="Final Energy Consumption"/>
    <s v="Emissions"/>
    <x v="0"/>
    <x v="7"/>
    <m/>
    <m/>
    <n v="0"/>
    <n v="0"/>
    <n v="0"/>
    <n v="0"/>
    <n v="0"/>
    <n v="0"/>
    <n v="0"/>
    <n v="0"/>
    <n v="0"/>
    <n v="0"/>
  </r>
  <r>
    <x v="0"/>
    <x v="0"/>
    <x v="2"/>
    <s v="Commercial"/>
    <s v="HSDO"/>
    <s v="Final Energy Consumption"/>
    <s v="Emissions"/>
    <x v="0"/>
    <x v="8"/>
    <m/>
    <m/>
    <n v="0"/>
    <n v="0"/>
    <n v="0"/>
    <n v="0"/>
    <n v="0"/>
    <n v="0"/>
    <n v="0"/>
    <n v="0"/>
    <n v="0"/>
    <n v="0"/>
  </r>
  <r>
    <x v="0"/>
    <x v="0"/>
    <x v="2"/>
    <s v="Commercial"/>
    <s v="HSDO"/>
    <s v="Final Energy Consumption"/>
    <s v="Emissions"/>
    <x v="0"/>
    <x v="9"/>
    <m/>
    <m/>
    <n v="119581.39885312099"/>
    <n v="130679.76962854357"/>
    <n v="137824.45508235085"/>
    <n v="126348.75057101059"/>
    <n v="112884.66316791582"/>
    <n v="86168.726450360366"/>
    <n v="88219.853152583019"/>
    <n v="100460.09979520277"/>
    <n v="117050.26968549759"/>
    <n v="129574.4985910416"/>
  </r>
  <r>
    <x v="0"/>
    <x v="0"/>
    <x v="2"/>
    <s v="Commercial"/>
    <s v="HSDO"/>
    <s v="Final Energy Consumption"/>
    <s v="Emissions"/>
    <x v="0"/>
    <x v="10"/>
    <m/>
    <m/>
    <n v="0"/>
    <n v="0"/>
    <n v="0"/>
    <n v="0"/>
    <n v="0"/>
    <n v="0"/>
    <n v="0"/>
    <n v="0"/>
    <n v="0"/>
    <n v="0"/>
  </r>
  <r>
    <x v="0"/>
    <x v="0"/>
    <x v="2"/>
    <s v="Commercial"/>
    <s v="HSDO"/>
    <s v="Final Energy Consumption"/>
    <s v="Emissions"/>
    <x v="0"/>
    <x v="11"/>
    <m/>
    <m/>
    <n v="156308.5112268361"/>
    <n v="179162.50259167937"/>
    <n v="206290.71278414718"/>
    <n v="224098.08608933885"/>
    <n v="238156.29534935681"/>
    <n v="250526.40020456922"/>
    <n v="284135.27602927038"/>
    <n v="316457.8828903613"/>
    <n v="338858.58754232322"/>
    <n v="351349.00330513227"/>
  </r>
  <r>
    <x v="0"/>
    <x v="0"/>
    <x v="2"/>
    <s v="Commercial"/>
    <s v="HSDO"/>
    <s v="Final Energy Consumption"/>
    <s v="Emissions"/>
    <x v="0"/>
    <x v="12"/>
    <m/>
    <m/>
    <n v="111089.15902949587"/>
    <n v="123585.39294106743"/>
    <n v="146558.53783926545"/>
    <n v="166875.40363814312"/>
    <n v="198365.30835643745"/>
    <n v="210687.02591618124"/>
    <n v="223223.05745521048"/>
    <n v="238141.29436828228"/>
    <n v="253987.18141648037"/>
    <n v="252735.52713395192"/>
  </r>
  <r>
    <x v="0"/>
    <x v="0"/>
    <x v="2"/>
    <s v="Commercial"/>
    <s v="HSDO"/>
    <s v="Final Energy Consumption"/>
    <s v="Emissions"/>
    <x v="0"/>
    <x v="13"/>
    <m/>
    <m/>
    <n v="0"/>
    <n v="0"/>
    <n v="0"/>
    <n v="0"/>
    <n v="0"/>
    <n v="0"/>
    <n v="0"/>
    <n v="0"/>
    <n v="0"/>
    <n v="0"/>
  </r>
  <r>
    <x v="0"/>
    <x v="0"/>
    <x v="2"/>
    <s v="Commercial"/>
    <s v="HSDO"/>
    <s v="Final Energy Consumption"/>
    <s v="Emissions"/>
    <x v="0"/>
    <x v="14"/>
    <m/>
    <m/>
    <n v="0"/>
    <n v="0"/>
    <n v="0"/>
    <n v="0"/>
    <n v="0"/>
    <n v="0"/>
    <n v="0"/>
    <n v="0"/>
    <n v="0"/>
    <n v="0"/>
  </r>
  <r>
    <x v="0"/>
    <x v="0"/>
    <x v="2"/>
    <s v="Commercial"/>
    <s v="HSDO"/>
    <s v="Final Energy Consumption"/>
    <s v="Emissions"/>
    <x v="0"/>
    <x v="15"/>
    <m/>
    <m/>
    <n v="0"/>
    <n v="0"/>
    <n v="0"/>
    <n v="0"/>
    <n v="0"/>
    <n v="0"/>
    <n v="0"/>
    <n v="0"/>
    <n v="0"/>
    <n v="0"/>
  </r>
  <r>
    <x v="0"/>
    <x v="0"/>
    <x v="2"/>
    <s v="Commercial"/>
    <s v="HSDO"/>
    <s v="Final Energy Consumption"/>
    <s v="Emissions"/>
    <x v="0"/>
    <x v="16"/>
    <m/>
    <m/>
    <n v="106946.26156574799"/>
    <n v="115622.75155258132"/>
    <n v="126320.96885687618"/>
    <n v="137456.54356845858"/>
    <n v="148568.22733280627"/>
    <n v="155936.88365112097"/>
    <n v="166981.80353529094"/>
    <n v="187191.87085569347"/>
    <n v="215788.56671407158"/>
    <n v="229122.19509579093"/>
  </r>
  <r>
    <x v="0"/>
    <x v="0"/>
    <x v="2"/>
    <s v="Commercial"/>
    <s v="HSDO"/>
    <s v="Final Energy Consumption"/>
    <s v="Emissions"/>
    <x v="0"/>
    <x v="17"/>
    <m/>
    <m/>
    <n v="296316.83035317867"/>
    <n v="303334.96861866897"/>
    <n v="319275.58121081488"/>
    <n v="352179.40371800557"/>
    <n v="378931.67283917335"/>
    <n v="400550.02017953148"/>
    <n v="440599.11876319564"/>
    <n v="498142.29347190255"/>
    <n v="563092.77472065226"/>
    <n v="571211.15638381883"/>
  </r>
  <r>
    <x v="0"/>
    <x v="0"/>
    <x v="2"/>
    <s v="Commercial"/>
    <s v="HSDO"/>
    <s v="Final Energy Consumption"/>
    <s v="Emissions"/>
    <x v="0"/>
    <x v="18"/>
    <m/>
    <m/>
    <n v="0"/>
    <n v="0"/>
    <n v="0"/>
    <n v="0"/>
    <n v="0"/>
    <n v="0"/>
    <n v="0"/>
    <n v="0"/>
    <n v="0"/>
    <n v="0"/>
  </r>
  <r>
    <x v="0"/>
    <x v="0"/>
    <x v="2"/>
    <s v="Commercial"/>
    <s v="HSDO"/>
    <s v="Final Energy Consumption"/>
    <s v="Emissions"/>
    <x v="0"/>
    <x v="19"/>
    <m/>
    <m/>
    <n v="168701.94249755563"/>
    <n v="174885.18984032609"/>
    <n v="204258.95069494014"/>
    <n v="234648.82580286136"/>
    <n v="255924.84304863034"/>
    <n v="279228.48680664337"/>
    <n v="298734.89052965184"/>
    <n v="325613.78285583336"/>
    <n v="357999.33632536454"/>
    <n v="362159.84436977067"/>
  </r>
  <r>
    <x v="0"/>
    <x v="0"/>
    <x v="2"/>
    <s v="Commercial"/>
    <s v="HSDO"/>
    <s v="Final Energy Consumption"/>
    <s v="Emissions"/>
    <x v="0"/>
    <x v="20"/>
    <m/>
    <m/>
    <n v="154758.1587151569"/>
    <n v="176495.32459979074"/>
    <n v="219992.34053249613"/>
    <n v="246704.81622913975"/>
    <n v="266542.35861984472"/>
    <n v="287722.85945292382"/>
    <n v="323178.19148061622"/>
    <n v="347424.70685230201"/>
    <n v="356484.39636857511"/>
    <n v="347716.74157046259"/>
  </r>
  <r>
    <x v="0"/>
    <x v="0"/>
    <x v="2"/>
    <s v="Commercial"/>
    <s v="HSDO"/>
    <s v="Final Energy Consumption"/>
    <s v="Emissions"/>
    <x v="0"/>
    <x v="21"/>
    <m/>
    <m/>
    <n v="0"/>
    <n v="0"/>
    <n v="0"/>
    <n v="0"/>
    <n v="0"/>
    <n v="0"/>
    <n v="0"/>
    <n v="0"/>
    <n v="0"/>
    <n v="0"/>
  </r>
  <r>
    <x v="0"/>
    <x v="0"/>
    <x v="2"/>
    <s v="Commercial"/>
    <s v="HSDO"/>
    <s v="Final Energy Consumption"/>
    <s v="Emissions"/>
    <x v="0"/>
    <x v="22"/>
    <m/>
    <m/>
    <n v="0"/>
    <n v="0"/>
    <n v="0"/>
    <n v="0"/>
    <n v="0"/>
    <n v="0"/>
    <n v="0"/>
    <n v="0"/>
    <n v="0"/>
    <n v="0"/>
  </r>
  <r>
    <x v="0"/>
    <x v="0"/>
    <x v="2"/>
    <s v="Commercial"/>
    <s v="HSDO"/>
    <s v="Final Energy Consumption"/>
    <s v="Emissions"/>
    <x v="0"/>
    <x v="23"/>
    <m/>
    <m/>
    <n v="0"/>
    <n v="0"/>
    <n v="0"/>
    <n v="0"/>
    <n v="0"/>
    <n v="0"/>
    <n v="0"/>
    <n v="0"/>
    <n v="0"/>
    <n v="0"/>
  </r>
  <r>
    <x v="0"/>
    <x v="0"/>
    <x v="2"/>
    <s v="Commercial"/>
    <s v="HSDO"/>
    <s v="Final Energy Consumption"/>
    <s v="Emissions"/>
    <x v="0"/>
    <x v="24"/>
    <m/>
    <m/>
    <n v="0"/>
    <n v="0"/>
    <n v="0"/>
    <n v="0"/>
    <n v="0"/>
    <n v="0"/>
    <n v="0"/>
    <n v="0"/>
    <n v="0"/>
    <n v="0"/>
  </r>
  <r>
    <x v="0"/>
    <x v="0"/>
    <x v="2"/>
    <s v="Commercial"/>
    <s v="HSDO"/>
    <s v="Final Energy Consumption"/>
    <s v="Emissions"/>
    <x v="0"/>
    <x v="25"/>
    <m/>
    <m/>
    <n v="191372.35100468525"/>
    <n v="208812.85317373223"/>
    <n v="242000.96686976473"/>
    <n v="267747.21523506712"/>
    <n v="304266.03300047258"/>
    <n v="329486.33440318558"/>
    <n v="341549.85076670122"/>
    <n v="353527.77000500326"/>
    <n v="400092.77051765524"/>
    <n v="397422.93484512344"/>
  </r>
  <r>
    <x v="0"/>
    <x v="0"/>
    <x v="2"/>
    <s v="Commercial"/>
    <s v="HSDO"/>
    <s v="Final Energy Consumption"/>
    <s v="Emissions"/>
    <x v="0"/>
    <x v="26"/>
    <m/>
    <m/>
    <n v="0"/>
    <n v="0"/>
    <n v="0"/>
    <n v="0"/>
    <n v="0"/>
    <n v="0"/>
    <n v="0"/>
    <n v="0"/>
    <n v="0"/>
    <n v="0"/>
  </r>
  <r>
    <x v="0"/>
    <x v="0"/>
    <x v="2"/>
    <s v="Commercial"/>
    <s v="HSDO"/>
    <s v="Final Energy Consumption"/>
    <s v="Emissions"/>
    <x v="0"/>
    <x v="27"/>
    <m/>
    <m/>
    <n v="106827.46418058487"/>
    <n v="113806.02375606274"/>
    <n v="123665.4465439373"/>
    <n v="127766.43923899248"/>
    <n v="140014.18940284281"/>
    <n v="140480.98111363055"/>
    <n v="146750.90595472863"/>
    <n v="156997.15825568378"/>
    <n v="166442.8753914343"/>
    <n v="164787.38937878548"/>
  </r>
  <r>
    <x v="0"/>
    <x v="0"/>
    <x v="2"/>
    <s v="Commercial"/>
    <s v="HSDO"/>
    <s v="Final Energy Consumption"/>
    <s v="Emissions"/>
    <x v="0"/>
    <x v="28"/>
    <m/>
    <m/>
    <n v="57213.105518995035"/>
    <n v="62140.298632787082"/>
    <n v="70256.913749618136"/>
    <n v="74267.633331266741"/>
    <n v="79644.431669580197"/>
    <n v="84031.006439399585"/>
    <n v="93292.875176466274"/>
    <n v="104171.43408711322"/>
    <n v="115925.72201988005"/>
    <n v="119180.63175170087"/>
  </r>
  <r>
    <x v="0"/>
    <x v="0"/>
    <x v="2"/>
    <s v="Commercial"/>
    <s v="HSDO"/>
    <s v="Final Energy Consumption"/>
    <s v="Emissions"/>
    <x v="0"/>
    <x v="29"/>
    <m/>
    <m/>
    <n v="0"/>
    <n v="0"/>
    <n v="0"/>
    <n v="0"/>
    <n v="0"/>
    <n v="0"/>
    <n v="0"/>
    <n v="0"/>
    <n v="0"/>
    <n v="0"/>
  </r>
  <r>
    <x v="0"/>
    <x v="0"/>
    <x v="2"/>
    <s v="Commercial"/>
    <s v="HSDO"/>
    <s v="Final Energy Consumption"/>
    <s v="Emissions"/>
    <x v="0"/>
    <x v="30"/>
    <m/>
    <m/>
    <n v="161070.03131791085"/>
    <n v="170536.61503841224"/>
    <n v="198597.22974519129"/>
    <n v="232123.65013037145"/>
    <n v="256409.47118459552"/>
    <n v="274632.70099874656"/>
    <n v="300846.89830557693"/>
    <n v="351619.05565187312"/>
    <n v="353136.58151117212"/>
    <n v="330881.69458629814"/>
  </r>
  <r>
    <x v="0"/>
    <x v="0"/>
    <x v="2"/>
    <s v="Commercial"/>
    <s v="HSDO"/>
    <s v="Final Energy Consumption"/>
    <s v="Emissions"/>
    <x v="0"/>
    <x v="31"/>
    <m/>
    <m/>
    <n v="0"/>
    <n v="0"/>
    <n v="0"/>
    <n v="0"/>
    <n v="0"/>
    <n v="0"/>
    <n v="0"/>
    <n v="0"/>
    <n v="0"/>
    <n v="0"/>
  </r>
  <r>
    <x v="0"/>
    <x v="0"/>
    <x v="2"/>
    <s v="Commercial"/>
    <s v="HSDO"/>
    <s v="Final Energy Consumption"/>
    <s v="Emissions"/>
    <x v="0"/>
    <x v="32"/>
    <m/>
    <m/>
    <n v="0"/>
    <n v="0"/>
    <n v="0"/>
    <n v="0"/>
    <n v="0"/>
    <n v="0"/>
    <n v="0"/>
    <n v="0"/>
    <n v="0"/>
    <n v="0"/>
  </r>
  <r>
    <x v="0"/>
    <x v="0"/>
    <x v="2"/>
    <s v="Commercial"/>
    <s v="HSDO"/>
    <s v="Final Energy Consumption"/>
    <s v="Emissions"/>
    <x v="0"/>
    <x v="33"/>
    <m/>
    <m/>
    <n v="470772.24681138678"/>
    <n v="477483.29744352913"/>
    <n v="518077.40596459631"/>
    <n v="580001.60980498092"/>
    <n v="643444.52779034583"/>
    <n v="660990.08522582205"/>
    <n v="688589.39456329728"/>
    <n v="728665.55644980364"/>
    <n v="757567.91691514337"/>
    <n v="759928.02070520294"/>
  </r>
  <r>
    <x v="0"/>
    <x v="0"/>
    <x v="2"/>
    <s v="Commercial"/>
    <s v="HSDO"/>
    <s v="Final Energy Consumption"/>
    <s v="Emissions"/>
    <x v="0"/>
    <x v="34"/>
    <m/>
    <m/>
    <n v="0"/>
    <n v="0"/>
    <n v="0"/>
    <n v="0"/>
    <n v="0"/>
    <n v="0"/>
    <n v="0"/>
    <n v="0"/>
    <n v="0"/>
    <n v="0"/>
  </r>
  <r>
    <x v="0"/>
    <x v="0"/>
    <x v="2"/>
    <s v="Commercial"/>
    <s v="HSDO"/>
    <s v="Final Energy Consumption"/>
    <s v="Emissions"/>
    <x v="0"/>
    <x v="35"/>
    <m/>
    <m/>
    <n v="48679.294935098187"/>
    <n v="49824.392059031059"/>
    <n v="54838.422640194214"/>
    <n v="60973.63481305715"/>
    <n v="65295.73145000088"/>
    <n v="69102.328199660958"/>
    <n v="72749.923815906237"/>
    <n v="78632.475134919965"/>
    <n v="82312.282905284446"/>
    <n v="81057.216458255425"/>
  </r>
  <r>
    <x v="0"/>
    <x v="0"/>
    <x v="2"/>
    <s v="Commercial"/>
    <s v="Natural gas"/>
    <s v="Final Energy Consumption"/>
    <s v="Emissions"/>
    <x v="0"/>
    <x v="1"/>
    <s v="Buildings"/>
    <m/>
    <n v="0"/>
    <n v="0"/>
    <n v="0"/>
    <n v="0"/>
    <n v="0"/>
    <n v="0"/>
    <n v="0"/>
    <n v="0"/>
    <n v="0"/>
    <n v="0"/>
  </r>
  <r>
    <x v="0"/>
    <x v="0"/>
    <x v="2"/>
    <s v="Commercial"/>
    <s v="Natural gas"/>
    <s v="Final Energy Consumption"/>
    <s v="Emissions"/>
    <x v="0"/>
    <x v="0"/>
    <m/>
    <m/>
    <n v="0"/>
    <n v="0"/>
    <n v="0"/>
    <n v="0"/>
    <n v="0"/>
    <n v="0"/>
    <n v="0"/>
    <n v="3.3221299845612755"/>
    <n v="7.5853864602964878"/>
    <n v="8.4110284427327144"/>
  </r>
  <r>
    <x v="0"/>
    <x v="0"/>
    <x v="2"/>
    <s v="Commercial"/>
    <s v="Natural gas"/>
    <s v="Final Energy Consumption"/>
    <s v="Emissions"/>
    <x v="0"/>
    <x v="2"/>
    <m/>
    <m/>
    <n v="0"/>
    <n v="0"/>
    <n v="0"/>
    <n v="0"/>
    <n v="0"/>
    <n v="0"/>
    <n v="0"/>
    <n v="0"/>
    <n v="0"/>
    <n v="0"/>
  </r>
  <r>
    <x v="0"/>
    <x v="0"/>
    <x v="2"/>
    <s v="Commercial"/>
    <s v="Natural gas"/>
    <s v="Final Energy Consumption"/>
    <s v="Emissions"/>
    <x v="0"/>
    <x v="3"/>
    <m/>
    <m/>
    <n v="0"/>
    <n v="0"/>
    <n v="0"/>
    <n v="0"/>
    <n v="0"/>
    <n v="0"/>
    <n v="236.8114034215948"/>
    <n v="312.52439901332963"/>
    <n v="287.3180716735809"/>
    <n v="244.355579470138"/>
  </r>
  <r>
    <x v="0"/>
    <x v="0"/>
    <x v="2"/>
    <s v="Commercial"/>
    <s v="Natural gas"/>
    <s v="Final Energy Consumption"/>
    <s v="Emissions"/>
    <x v="0"/>
    <x v="4"/>
    <m/>
    <m/>
    <n v="0"/>
    <n v="0"/>
    <n v="0"/>
    <n v="0"/>
    <n v="0"/>
    <n v="0"/>
    <n v="0"/>
    <n v="0"/>
    <n v="0"/>
    <n v="0"/>
  </r>
  <r>
    <x v="0"/>
    <x v="0"/>
    <x v="2"/>
    <s v="Commercial"/>
    <s v="Natural gas"/>
    <s v="Final Energy Consumption"/>
    <s v="Emissions"/>
    <x v="0"/>
    <x v="5"/>
    <m/>
    <m/>
    <n v="0"/>
    <n v="0"/>
    <n v="0"/>
    <n v="0"/>
    <n v="0"/>
    <n v="0"/>
    <n v="0"/>
    <n v="0"/>
    <n v="0"/>
    <n v="0"/>
  </r>
  <r>
    <x v="0"/>
    <x v="0"/>
    <x v="2"/>
    <s v="Commercial"/>
    <s v="Natural gas"/>
    <s v="Final Energy Consumption"/>
    <s v="Emissions"/>
    <x v="0"/>
    <x v="6"/>
    <m/>
    <m/>
    <n v="0"/>
    <n v="0"/>
    <n v="0"/>
    <n v="0"/>
    <n v="0"/>
    <n v="0"/>
    <n v="0"/>
    <n v="0"/>
    <n v="0"/>
    <n v="0"/>
  </r>
  <r>
    <x v="0"/>
    <x v="0"/>
    <x v="2"/>
    <s v="Commercial"/>
    <s v="Natural gas"/>
    <s v="Final Energy Consumption"/>
    <s v="Emissions"/>
    <x v="0"/>
    <x v="7"/>
    <m/>
    <m/>
    <n v="0"/>
    <n v="0"/>
    <n v="0"/>
    <n v="0"/>
    <n v="0"/>
    <n v="0"/>
    <n v="0"/>
    <n v="0"/>
    <n v="0"/>
    <n v="0"/>
  </r>
  <r>
    <x v="0"/>
    <x v="0"/>
    <x v="2"/>
    <s v="Commercial"/>
    <s v="Natural gas"/>
    <s v="Final Energy Consumption"/>
    <s v="Emissions"/>
    <x v="0"/>
    <x v="8"/>
    <m/>
    <m/>
    <n v="0"/>
    <n v="0"/>
    <n v="0"/>
    <n v="0"/>
    <n v="0"/>
    <n v="0"/>
    <n v="0"/>
    <n v="0"/>
    <n v="0"/>
    <n v="0"/>
  </r>
  <r>
    <x v="0"/>
    <x v="0"/>
    <x v="2"/>
    <s v="Commercial"/>
    <s v="Natural gas"/>
    <s v="Final Energy Consumption"/>
    <s v="Emissions"/>
    <x v="0"/>
    <x v="9"/>
    <m/>
    <m/>
    <n v="678.52302142454823"/>
    <n v="496.40839126664571"/>
    <n v="635.67523801802122"/>
    <n v="638.11217688628221"/>
    <n v="994.34412672932763"/>
    <n v="1174.6309316039267"/>
    <n v="491.68626792470133"/>
    <n v="350.96913722567479"/>
    <n v="404.7946792438554"/>
    <n v="394.75504304392587"/>
  </r>
  <r>
    <x v="0"/>
    <x v="0"/>
    <x v="2"/>
    <s v="Commercial"/>
    <s v="Natural gas"/>
    <s v="Final Energy Consumption"/>
    <s v="Emissions"/>
    <x v="0"/>
    <x v="10"/>
    <m/>
    <m/>
    <n v="0"/>
    <n v="0"/>
    <n v="0"/>
    <n v="0"/>
    <n v="0"/>
    <n v="0"/>
    <n v="0"/>
    <n v="0"/>
    <n v="0"/>
    <n v="0"/>
  </r>
  <r>
    <x v="0"/>
    <x v="0"/>
    <x v="2"/>
    <s v="Commercial"/>
    <s v="Natural gas"/>
    <s v="Final Energy Consumption"/>
    <s v="Emissions"/>
    <x v="0"/>
    <x v="11"/>
    <m/>
    <m/>
    <n v="0"/>
    <n v="0"/>
    <n v="0"/>
    <n v="0"/>
    <n v="0"/>
    <n v="0"/>
    <n v="3585.8090347644898"/>
    <n v="4596.0926168254018"/>
    <n v="4431.7451478439725"/>
    <n v="3697.6588485558918"/>
  </r>
  <r>
    <x v="0"/>
    <x v="0"/>
    <x v="2"/>
    <s v="Commercial"/>
    <s v="Natural gas"/>
    <s v="Final Energy Consumption"/>
    <s v="Emissions"/>
    <x v="0"/>
    <x v="12"/>
    <m/>
    <m/>
    <n v="0"/>
    <n v="0"/>
    <n v="0"/>
    <n v="0"/>
    <n v="0"/>
    <n v="0"/>
    <n v="28.255906090076646"/>
    <n v="43.885733953182125"/>
    <n v="48.529960687045232"/>
    <n v="47.815758234993943"/>
  </r>
  <r>
    <x v="0"/>
    <x v="0"/>
    <x v="2"/>
    <s v="Commercial"/>
    <s v="Natural gas"/>
    <s v="Final Energy Consumption"/>
    <s v="Emissions"/>
    <x v="0"/>
    <x v="13"/>
    <m/>
    <m/>
    <n v="0"/>
    <n v="0"/>
    <n v="0"/>
    <n v="0"/>
    <n v="0"/>
    <n v="0"/>
    <n v="0"/>
    <n v="0"/>
    <n v="0"/>
    <n v="0"/>
  </r>
  <r>
    <x v="0"/>
    <x v="0"/>
    <x v="2"/>
    <s v="Commercial"/>
    <s v="Natural gas"/>
    <s v="Final Energy Consumption"/>
    <s v="Emissions"/>
    <x v="0"/>
    <x v="14"/>
    <m/>
    <m/>
    <n v="0"/>
    <n v="0"/>
    <n v="0"/>
    <n v="0"/>
    <n v="0"/>
    <n v="0"/>
    <n v="0"/>
    <n v="0"/>
    <n v="0"/>
    <n v="0"/>
  </r>
  <r>
    <x v="0"/>
    <x v="0"/>
    <x v="2"/>
    <s v="Commercial"/>
    <s v="Natural gas"/>
    <s v="Final Energy Consumption"/>
    <s v="Emissions"/>
    <x v="0"/>
    <x v="15"/>
    <m/>
    <m/>
    <n v="0"/>
    <n v="0"/>
    <n v="0"/>
    <n v="0"/>
    <n v="0"/>
    <n v="0"/>
    <n v="0"/>
    <n v="0"/>
    <n v="0"/>
    <n v="0"/>
  </r>
  <r>
    <x v="0"/>
    <x v="0"/>
    <x v="2"/>
    <s v="Commercial"/>
    <s v="Natural gas"/>
    <s v="Final Energy Consumption"/>
    <s v="Emissions"/>
    <x v="0"/>
    <x v="16"/>
    <m/>
    <m/>
    <n v="0"/>
    <n v="0"/>
    <n v="0"/>
    <n v="0"/>
    <n v="0"/>
    <n v="0"/>
    <n v="0"/>
    <n v="0"/>
    <n v="0"/>
    <n v="0"/>
  </r>
  <r>
    <x v="0"/>
    <x v="0"/>
    <x v="2"/>
    <s v="Commercial"/>
    <s v="Natural gas"/>
    <s v="Final Energy Consumption"/>
    <s v="Emissions"/>
    <x v="0"/>
    <x v="17"/>
    <m/>
    <m/>
    <n v="0"/>
    <n v="0"/>
    <n v="0"/>
    <n v="0"/>
    <n v="0"/>
    <n v="0"/>
    <n v="0"/>
    <n v="0"/>
    <n v="0"/>
    <n v="0"/>
  </r>
  <r>
    <x v="0"/>
    <x v="0"/>
    <x v="2"/>
    <s v="Commercial"/>
    <s v="Natural gas"/>
    <s v="Final Energy Consumption"/>
    <s v="Emissions"/>
    <x v="0"/>
    <x v="18"/>
    <m/>
    <m/>
    <n v="0"/>
    <n v="0"/>
    <n v="0"/>
    <n v="0"/>
    <n v="0"/>
    <n v="0"/>
    <n v="0"/>
    <n v="0"/>
    <n v="0"/>
    <n v="0"/>
  </r>
  <r>
    <x v="0"/>
    <x v="0"/>
    <x v="2"/>
    <s v="Commercial"/>
    <s v="Natural gas"/>
    <s v="Final Energy Consumption"/>
    <s v="Emissions"/>
    <x v="0"/>
    <x v="19"/>
    <m/>
    <m/>
    <n v="0"/>
    <n v="0"/>
    <n v="0"/>
    <n v="0"/>
    <n v="0"/>
    <n v="0"/>
    <n v="202.72491353515306"/>
    <n v="78.994793000313749"/>
    <n v="17.260935317588284"/>
    <n v="18.391600726829839"/>
  </r>
  <r>
    <x v="0"/>
    <x v="0"/>
    <x v="2"/>
    <s v="Commercial"/>
    <s v="Natural gas"/>
    <s v="Final Energy Consumption"/>
    <s v="Emissions"/>
    <x v="0"/>
    <x v="20"/>
    <m/>
    <m/>
    <n v="1155.7836613293562"/>
    <n v="1329.1960020505148"/>
    <n v="1835.6706428852453"/>
    <n v="1911.3248512798702"/>
    <n v="2830.0008829002259"/>
    <n v="3184.649591053565"/>
    <n v="1150.073329087958"/>
    <n v="550.5233942841088"/>
    <n v="552.46116883595425"/>
    <n v="494.24305644548713"/>
  </r>
  <r>
    <x v="0"/>
    <x v="0"/>
    <x v="2"/>
    <s v="Commercial"/>
    <s v="Natural gas"/>
    <s v="Final Energy Consumption"/>
    <s v="Emissions"/>
    <x v="0"/>
    <x v="21"/>
    <m/>
    <m/>
    <n v="0"/>
    <n v="0"/>
    <n v="0"/>
    <n v="0"/>
    <n v="0"/>
    <n v="0"/>
    <n v="0"/>
    <n v="0"/>
    <n v="0"/>
    <n v="0"/>
  </r>
  <r>
    <x v="0"/>
    <x v="0"/>
    <x v="2"/>
    <s v="Commercial"/>
    <s v="Natural gas"/>
    <s v="Final Energy Consumption"/>
    <s v="Emissions"/>
    <x v="0"/>
    <x v="22"/>
    <m/>
    <m/>
    <n v="0"/>
    <n v="0"/>
    <n v="0"/>
    <n v="0"/>
    <n v="0"/>
    <n v="0"/>
    <n v="0"/>
    <n v="0"/>
    <n v="0"/>
    <n v="0"/>
  </r>
  <r>
    <x v="0"/>
    <x v="0"/>
    <x v="2"/>
    <s v="Commercial"/>
    <s v="Natural gas"/>
    <s v="Final Energy Consumption"/>
    <s v="Emissions"/>
    <x v="0"/>
    <x v="23"/>
    <m/>
    <m/>
    <n v="0"/>
    <n v="0"/>
    <n v="0"/>
    <n v="0"/>
    <n v="0"/>
    <n v="0"/>
    <n v="0"/>
    <n v="0"/>
    <n v="0"/>
    <n v="0"/>
  </r>
  <r>
    <x v="0"/>
    <x v="0"/>
    <x v="2"/>
    <s v="Commercial"/>
    <s v="Natural gas"/>
    <s v="Final Energy Consumption"/>
    <s v="Emissions"/>
    <x v="0"/>
    <x v="24"/>
    <m/>
    <m/>
    <n v="0"/>
    <n v="0"/>
    <n v="0"/>
    <n v="0"/>
    <n v="0"/>
    <n v="0"/>
    <n v="0"/>
    <n v="0"/>
    <n v="0"/>
    <n v="0"/>
  </r>
  <r>
    <x v="0"/>
    <x v="0"/>
    <x v="2"/>
    <s v="Commercial"/>
    <s v="Natural gas"/>
    <s v="Final Energy Consumption"/>
    <s v="Emissions"/>
    <x v="0"/>
    <x v="25"/>
    <m/>
    <m/>
    <n v="0"/>
    <n v="0"/>
    <n v="0"/>
    <n v="0"/>
    <n v="0"/>
    <n v="0"/>
    <n v="0"/>
    <n v="0"/>
    <n v="0"/>
    <n v="0"/>
  </r>
  <r>
    <x v="0"/>
    <x v="0"/>
    <x v="2"/>
    <s v="Commercial"/>
    <s v="Natural gas"/>
    <s v="Final Energy Consumption"/>
    <s v="Emissions"/>
    <x v="0"/>
    <x v="26"/>
    <m/>
    <m/>
    <n v="0"/>
    <n v="0"/>
    <n v="0"/>
    <n v="0"/>
    <n v="0"/>
    <n v="0"/>
    <n v="0"/>
    <n v="0"/>
    <n v="0"/>
    <n v="0"/>
  </r>
  <r>
    <x v="0"/>
    <x v="0"/>
    <x v="2"/>
    <s v="Commercial"/>
    <s v="Natural gas"/>
    <s v="Final Energy Consumption"/>
    <s v="Emissions"/>
    <x v="0"/>
    <x v="27"/>
    <m/>
    <m/>
    <n v="0"/>
    <n v="0"/>
    <n v="0"/>
    <n v="0"/>
    <n v="0"/>
    <n v="0"/>
    <n v="0"/>
    <n v="0"/>
    <n v="0"/>
    <n v="0"/>
  </r>
  <r>
    <x v="0"/>
    <x v="0"/>
    <x v="2"/>
    <s v="Commercial"/>
    <s v="Natural gas"/>
    <s v="Final Energy Consumption"/>
    <s v="Emissions"/>
    <x v="0"/>
    <x v="28"/>
    <m/>
    <m/>
    <n v="0"/>
    <n v="0"/>
    <n v="0"/>
    <n v="0"/>
    <n v="0"/>
    <n v="0"/>
    <n v="2.9152918981825113"/>
    <n v="4.2938939506221141"/>
    <n v="4.0972273378786088"/>
    <n v="3.4207423006841533"/>
  </r>
  <r>
    <x v="0"/>
    <x v="0"/>
    <x v="2"/>
    <s v="Commercial"/>
    <s v="Natural gas"/>
    <s v="Final Energy Consumption"/>
    <s v="Emissions"/>
    <x v="0"/>
    <x v="29"/>
    <m/>
    <m/>
    <n v="0"/>
    <n v="0"/>
    <n v="0"/>
    <n v="0"/>
    <n v="0"/>
    <n v="0"/>
    <n v="0"/>
    <n v="0"/>
    <n v="0"/>
    <n v="0"/>
  </r>
  <r>
    <x v="0"/>
    <x v="0"/>
    <x v="2"/>
    <s v="Commercial"/>
    <s v="Natural gas"/>
    <s v="Final Energy Consumption"/>
    <s v="Emissions"/>
    <x v="0"/>
    <x v="30"/>
    <m/>
    <m/>
    <n v="0"/>
    <n v="0"/>
    <n v="0"/>
    <n v="0"/>
    <n v="0"/>
    <n v="0"/>
    <n v="0"/>
    <n v="0"/>
    <n v="0"/>
    <n v="0"/>
  </r>
  <r>
    <x v="0"/>
    <x v="0"/>
    <x v="2"/>
    <s v="Commercial"/>
    <s v="Natural gas"/>
    <s v="Final Energy Consumption"/>
    <s v="Emissions"/>
    <x v="0"/>
    <x v="31"/>
    <m/>
    <m/>
    <n v="0"/>
    <n v="0"/>
    <n v="0"/>
    <n v="0"/>
    <n v="0"/>
    <n v="0"/>
    <n v="0"/>
    <n v="0"/>
    <n v="0"/>
    <n v="0"/>
  </r>
  <r>
    <x v="0"/>
    <x v="0"/>
    <x v="2"/>
    <s v="Commercial"/>
    <s v="Natural gas"/>
    <s v="Final Energy Consumption"/>
    <s v="Emissions"/>
    <x v="0"/>
    <x v="32"/>
    <m/>
    <m/>
    <n v="0"/>
    <n v="0"/>
    <n v="174.98525932633751"/>
    <n v="58.328419775445845"/>
    <n v="165.33268195068496"/>
    <n v="430.18034114596321"/>
    <n v="172.78908553973963"/>
    <n v="77.589016666953952"/>
    <n v="70.220421070089373"/>
    <n v="60.061585736551955"/>
  </r>
  <r>
    <x v="0"/>
    <x v="0"/>
    <x v="2"/>
    <s v="Commercial"/>
    <s v="Natural gas"/>
    <s v="Final Energy Consumption"/>
    <s v="Emissions"/>
    <x v="0"/>
    <x v="33"/>
    <m/>
    <m/>
    <n v="0"/>
    <n v="0"/>
    <n v="0"/>
    <n v="44.253664266353269"/>
    <n v="14.751221422117755"/>
    <n v="0"/>
    <n v="62.342395976518326"/>
    <n v="121.48286381585314"/>
    <n v="128.74426824974003"/>
    <n v="114.78382936276518"/>
  </r>
  <r>
    <x v="0"/>
    <x v="0"/>
    <x v="2"/>
    <s v="Commercial"/>
    <s v="Natural gas"/>
    <s v="Final Energy Consumption"/>
    <s v="Emissions"/>
    <x v="0"/>
    <x v="34"/>
    <m/>
    <m/>
    <n v="0"/>
    <n v="0"/>
    <n v="0"/>
    <n v="0"/>
    <n v="0"/>
    <n v="0"/>
    <n v="0"/>
    <n v="0"/>
    <n v="0"/>
    <n v="0"/>
  </r>
  <r>
    <x v="0"/>
    <x v="0"/>
    <x v="2"/>
    <s v="Commercial"/>
    <s v="Natural gas"/>
    <s v="Final Energy Consumption"/>
    <s v="Emissions"/>
    <x v="0"/>
    <x v="35"/>
    <m/>
    <m/>
    <n v="0"/>
    <n v="0"/>
    <n v="0"/>
    <n v="0"/>
    <n v="0"/>
    <n v="0"/>
    <n v="0"/>
    <n v="0"/>
    <n v="0"/>
    <n v="0"/>
  </r>
  <r>
    <x v="0"/>
    <x v="0"/>
    <x v="2"/>
    <s v="Commercial"/>
    <s v="LPG"/>
    <s v="Final Energy Consumption"/>
    <s v="Emissions"/>
    <x v="1"/>
    <x v="1"/>
    <s v="Buildings"/>
    <m/>
    <n v="1.1054010000000001E-2"/>
    <n v="2.7021898749999999E-2"/>
    <n v="2.851066625E-2"/>
    <n v="3.2860492499999998E-2"/>
    <n v="4.9719394999999993E-2"/>
    <n v="6.3425752500000016E-2"/>
    <n v="7.701385999999999E-2"/>
    <n v="9.8326648749999995E-2"/>
    <n v="0.11239248625000001"/>
    <n v="0.11720407875"/>
  </r>
  <r>
    <x v="0"/>
    <x v="0"/>
    <x v="2"/>
    <s v="Commercial"/>
    <s v="LPG"/>
    <s v="Final Energy Consumption"/>
    <s v="Emissions"/>
    <x v="1"/>
    <x v="0"/>
    <m/>
    <m/>
    <n v="2.8107498787500003"/>
    <n v="5.1268529125000004"/>
    <n v="9.5752251649999991"/>
    <n v="13.062010884999998"/>
    <n v="15.959110461249994"/>
    <n v="18.799337108749995"/>
    <n v="19.3748332525"/>
    <n v="20.287879342499998"/>
    <n v="18.916066413750002"/>
    <n v="11.24121926125"/>
  </r>
  <r>
    <x v="0"/>
    <x v="0"/>
    <x v="2"/>
    <s v="Commercial"/>
    <s v="LPG"/>
    <s v="Final Energy Consumption"/>
    <s v="Emissions"/>
    <x v="1"/>
    <x v="2"/>
    <m/>
    <m/>
    <n v="4.3799800000000012E-3"/>
    <n v="8.9598025000000008E-3"/>
    <n v="1.2737889999999998E-2"/>
    <n v="1.9268246249999999E-2"/>
    <n v="3.687862749999999E-2"/>
    <n v="5.7001821249999994E-2"/>
    <n v="6.5744043749999995E-2"/>
    <n v="0.13454189374999997"/>
    <n v="0.11034676124999997"/>
    <n v="9.4988451249999994E-2"/>
  </r>
  <r>
    <x v="0"/>
    <x v="0"/>
    <x v="2"/>
    <s v="Commercial"/>
    <s v="LPG"/>
    <s v="Final Energy Consumption"/>
    <s v="Emissions"/>
    <x v="1"/>
    <x v="3"/>
    <m/>
    <m/>
    <n v="0.28292317624999991"/>
    <n v="0.43498321624999992"/>
    <n v="0.58283414750000007"/>
    <n v="0.64329773750000008"/>
    <n v="0.92781610625000033"/>
    <n v="1.1704497337499997"/>
    <n v="1.3548186300000002"/>
    <n v="1.8593369850000001"/>
    <n v="1.6774247324999998"/>
    <n v="1.4860170049999999"/>
  </r>
  <r>
    <x v="0"/>
    <x v="0"/>
    <x v="2"/>
    <s v="Commercial"/>
    <s v="LPG"/>
    <s v="Final Energy Consumption"/>
    <s v="Emissions"/>
    <x v="1"/>
    <x v="4"/>
    <m/>
    <m/>
    <n v="0.13103578125000001"/>
    <n v="0.22252284999999994"/>
    <n v="0.45195977749999994"/>
    <n v="0.64295303875000009"/>
    <n v="1.19760702875"/>
    <n v="1.5448315987499999"/>
    <n v="2.0328067787499999"/>
    <n v="2.2717439112499997"/>
    <n v="2.2257730412499992"/>
    <n v="2.3474794887499999"/>
  </r>
  <r>
    <x v="0"/>
    <x v="0"/>
    <x v="2"/>
    <s v="Commercial"/>
    <s v="LPG"/>
    <s v="Final Energy Consumption"/>
    <s v="Emissions"/>
    <x v="1"/>
    <x v="5"/>
    <m/>
    <m/>
    <n v="0.23011449999999997"/>
    <n v="0.31011476374999997"/>
    <n v="0.43792054624999993"/>
    <n v="0.54661003375000006"/>
    <n v="0.69178674124999995"/>
    <n v="0.89732416125000003"/>
    <n v="1.0735497712499997"/>
    <n v="1.3125070062500002"/>
    <n v="1.3010799175000001"/>
    <n v="1.2059820849999996"/>
  </r>
  <r>
    <x v="0"/>
    <x v="0"/>
    <x v="2"/>
    <s v="Commercial"/>
    <s v="LPG"/>
    <s v="Final Energy Consumption"/>
    <s v="Emissions"/>
    <x v="1"/>
    <x v="6"/>
    <m/>
    <m/>
    <n v="0.29661179625"/>
    <n v="0.44816986499999989"/>
    <n v="0.76837371875000005"/>
    <n v="1.0427740262499996"/>
    <n v="1.3901883875000001"/>
    <n v="1.6854243450000002"/>
    <n v="1.9366689374999999"/>
    <n v="2.2957557562500002"/>
    <n v="2.478985905"/>
    <n v="2.4699208599999993"/>
  </r>
  <r>
    <x v="0"/>
    <x v="0"/>
    <x v="2"/>
    <s v="Commercial"/>
    <s v="LPG"/>
    <s v="Final Energy Consumption"/>
    <s v="Emissions"/>
    <x v="1"/>
    <x v="7"/>
    <m/>
    <m/>
    <n v="0.16777487374999994"/>
    <n v="0.31822198374999999"/>
    <n v="0.46410937375"/>
    <n v="0.49158830875000009"/>
    <n v="0.66779795499999994"/>
    <n v="0.74701717749999996"/>
    <n v="0.72544660374999992"/>
    <n v="0.73055027374999992"/>
    <n v="0.84657007874999979"/>
    <n v="0.89421122999999991"/>
  </r>
  <r>
    <x v="0"/>
    <x v="0"/>
    <x v="2"/>
    <s v="Commercial"/>
    <s v="LPG"/>
    <s v="Final Energy Consumption"/>
    <s v="Emissions"/>
    <x v="1"/>
    <x v="8"/>
    <m/>
    <m/>
    <n v="0.22314839250000001"/>
    <n v="0.29243402375000005"/>
    <n v="0.39845638249999993"/>
    <n v="0.40117494999999997"/>
    <n v="0.42315289499999997"/>
    <n v="0.39720943624999994"/>
    <n v="0.44976446624999994"/>
    <n v="0.55120227249999998"/>
    <n v="0.55570759749999987"/>
    <n v="0.54984003249999991"/>
  </r>
  <r>
    <x v="0"/>
    <x v="0"/>
    <x v="2"/>
    <s v="Commercial"/>
    <s v="LPG"/>
    <s v="Final Energy Consumption"/>
    <s v="Emissions"/>
    <x v="1"/>
    <x v="9"/>
    <m/>
    <m/>
    <n v="2.3862323787499999"/>
    <n v="3.5476046512499999"/>
    <n v="4.9858232325000005"/>
    <n v="6.6332869625000015"/>
    <n v="8.1213999487499979"/>
    <n v="9.0192178037499957"/>
    <n v="9.7890832462499962"/>
    <n v="12.05658848625"/>
    <n v="10.547590184999999"/>
    <n v="8.8962508112499989"/>
  </r>
  <r>
    <x v="0"/>
    <x v="0"/>
    <x v="2"/>
    <s v="Commercial"/>
    <s v="LPG"/>
    <s v="Final Energy Consumption"/>
    <s v="Emissions"/>
    <x v="1"/>
    <x v="10"/>
    <m/>
    <m/>
    <n v="0.79275746000000002"/>
    <n v="1.06467392625"/>
    <n v="1.2313697687499998"/>
    <n v="1.3341922824999997"/>
    <n v="1.4127410275000001"/>
    <n v="1.56316862625"/>
    <n v="1.7159316624999998"/>
    <n v="1.9174533124999995"/>
    <n v="2.1090939924999996"/>
    <n v="2.2332594487500002"/>
  </r>
  <r>
    <x v="0"/>
    <x v="0"/>
    <x v="2"/>
    <s v="Commercial"/>
    <s v="LPG"/>
    <s v="Final Energy Consumption"/>
    <s v="Emissions"/>
    <x v="1"/>
    <x v="11"/>
    <m/>
    <m/>
    <n v="1.8388625887499996"/>
    <n v="4.4533895999999995"/>
    <n v="7.049342492500001"/>
    <n v="10.0135105125"/>
    <n v="11.830855148749999"/>
    <n v="13.028612354999998"/>
    <n v="13.533829567499998"/>
    <n v="13.749979924999998"/>
    <n v="12.818253882500002"/>
    <n v="12.371757255000002"/>
  </r>
  <r>
    <x v="0"/>
    <x v="0"/>
    <x v="2"/>
    <s v="Commercial"/>
    <s v="LPG"/>
    <s v="Final Energy Consumption"/>
    <s v="Emissions"/>
    <x v="1"/>
    <x v="12"/>
    <m/>
    <m/>
    <n v="1.6677329624999997"/>
    <n v="2.7717740875000003"/>
    <n v="4.1156983450000002"/>
    <n v="5.3700482274999999"/>
    <n v="6.6621275462499998"/>
    <n v="7.6152994087499994"/>
    <n v="8.1525600062499972"/>
    <n v="8.924196242499999"/>
    <n v="8.0249848112499986"/>
    <n v="7.0244165750000001"/>
  </r>
  <r>
    <x v="0"/>
    <x v="0"/>
    <x v="2"/>
    <s v="Commercial"/>
    <s v="LPG"/>
    <s v="Final Energy Consumption"/>
    <s v="Emissions"/>
    <x v="1"/>
    <x v="13"/>
    <m/>
    <m/>
    <n v="0.36780125250000001"/>
    <n v="0.60353085375000004"/>
    <n v="0.80766582875000015"/>
    <n v="1.0193061312500002"/>
    <n v="1.4418009649999999"/>
    <n v="1.9529738387500004"/>
    <n v="2.2436465287500003"/>
    <n v="2.7004421400000003"/>
    <n v="2.7286276187499996"/>
    <n v="2.7905722900000001"/>
  </r>
  <r>
    <x v="0"/>
    <x v="0"/>
    <x v="2"/>
    <s v="Commercial"/>
    <s v="LPG"/>
    <s v="Final Energy Consumption"/>
    <s v="Emissions"/>
    <x v="1"/>
    <x v="14"/>
    <m/>
    <m/>
    <n v="0.17106399750000004"/>
    <n v="0.29604183125000005"/>
    <n v="0.39797451375000004"/>
    <n v="0.3914246462499999"/>
    <n v="0.47963086874999994"/>
    <n v="0.56214394499999998"/>
    <n v="0.76532700749999993"/>
    <n v="1.4957667174999996"/>
    <n v="1.3371556274999998"/>
    <n v="1.02748311875"/>
  </r>
  <r>
    <x v="0"/>
    <x v="0"/>
    <x v="2"/>
    <s v="Commercial"/>
    <s v="LPG"/>
    <s v="Final Energy Consumption"/>
    <s v="Emissions"/>
    <x v="1"/>
    <x v="15"/>
    <m/>
    <m/>
    <n v="0.47037130250000009"/>
    <n v="0.68644657124999997"/>
    <n v="0.90717142999999989"/>
    <n v="1.0544512137500002"/>
    <n v="1.4260299624999995"/>
    <n v="1.8717467312499998"/>
    <n v="2.1322591675000004"/>
    <n v="2.3825394312499997"/>
    <n v="2.3399794825"/>
    <n v="2.3570104387499997"/>
  </r>
  <r>
    <x v="0"/>
    <x v="0"/>
    <x v="2"/>
    <s v="Commercial"/>
    <s v="LPG"/>
    <s v="Final Energy Consumption"/>
    <s v="Emissions"/>
    <x v="1"/>
    <x v="16"/>
    <m/>
    <m/>
    <n v="5.0389576874999999"/>
    <n v="6.8388498062500016"/>
    <n v="14.736497104999996"/>
    <n v="20.030738213750009"/>
    <n v="24.085916800000007"/>
    <n v="27.067700522500001"/>
    <n v="30.204479841249995"/>
    <n v="31.686137559999992"/>
    <n v="30.356725533749991"/>
    <n v="29.417257663749997"/>
  </r>
  <r>
    <x v="0"/>
    <x v="0"/>
    <x v="2"/>
    <s v="Commercial"/>
    <s v="LPG"/>
    <s v="Final Energy Consumption"/>
    <s v="Emissions"/>
    <x v="1"/>
    <x v="17"/>
    <m/>
    <m/>
    <n v="2.4511729137499998"/>
    <n v="3.557861065"/>
    <n v="7.7324733337499989"/>
    <n v="9.9962542900000013"/>
    <n v="12.279664155000003"/>
    <n v="14.046148874999998"/>
    <n v="15.578957996249999"/>
    <n v="16.87131461125"/>
    <n v="16.828295852499998"/>
    <n v="16.716352716250004"/>
  </r>
  <r>
    <x v="0"/>
    <x v="0"/>
    <x v="2"/>
    <s v="Commercial"/>
    <s v="LPG"/>
    <s v="Final Energy Consumption"/>
    <s v="Emissions"/>
    <x v="1"/>
    <x v="18"/>
    <m/>
    <m/>
    <n v="0"/>
    <n v="0"/>
    <n v="0"/>
    <n v="0"/>
    <n v="0"/>
    <n v="0"/>
    <n v="0"/>
    <n v="0"/>
    <n v="0"/>
    <n v="5.3922000000000009E-4"/>
  </r>
  <r>
    <x v="0"/>
    <x v="0"/>
    <x v="2"/>
    <s v="Commercial"/>
    <s v="LPG"/>
    <s v="Final Energy Consumption"/>
    <s v="Emissions"/>
    <x v="1"/>
    <x v="19"/>
    <m/>
    <m/>
    <n v="0.6855307249999999"/>
    <n v="1.4322623287499996"/>
    <n v="2.2423239024999999"/>
    <n v="3.0805520349999997"/>
    <n v="4.262722117500001"/>
    <n v="5.3739770837500007"/>
    <n v="6.0263268587499992"/>
    <n v="6.9835452362500003"/>
    <n v="6.3822995637500011"/>
    <n v="5.5295757549999998"/>
  </r>
  <r>
    <x v="0"/>
    <x v="0"/>
    <x v="2"/>
    <s v="Commercial"/>
    <s v="LPG"/>
    <s v="Final Energy Consumption"/>
    <s v="Emissions"/>
    <x v="1"/>
    <x v="20"/>
    <m/>
    <m/>
    <n v="15.102101272500001"/>
    <n v="22.444672428750003"/>
    <n v="28.624066817499987"/>
    <n v="32.973981755000004"/>
    <n v="38.563727248749991"/>
    <n v="42.477717108749999"/>
    <n v="44.993642540000003"/>
    <n v="50.579292444999993"/>
    <n v="53.438929238749992"/>
    <n v="53.118127631249997"/>
  </r>
  <r>
    <x v="0"/>
    <x v="0"/>
    <x v="2"/>
    <s v="Commercial"/>
    <s v="LPG"/>
    <s v="Final Energy Consumption"/>
    <s v="Emissions"/>
    <x v="1"/>
    <x v="21"/>
    <m/>
    <m/>
    <n v="1.35691875E-3"/>
    <n v="3.0744999999999995E-3"/>
    <n v="2.8291312499999998E-3"/>
    <n v="2.4501400000000004E-3"/>
    <n v="2.8084375000000002E-3"/>
    <n v="1.4056968750000003E-2"/>
    <n v="2.8245786249999995E-2"/>
    <n v="7.6150043749999979E-2"/>
    <n v="3.8565463749999994E-2"/>
    <n v="3.2589699999999999E-2"/>
  </r>
  <r>
    <x v="0"/>
    <x v="0"/>
    <x v="2"/>
    <s v="Commercial"/>
    <s v="LPG"/>
    <s v="Final Energy Consumption"/>
    <s v="Emissions"/>
    <x v="1"/>
    <x v="22"/>
    <m/>
    <m/>
    <n v="3.2324228749999989E-2"/>
    <n v="5.4672887499999989E-2"/>
    <n v="7.8156155000000019E-2"/>
    <n v="0.16858666"/>
    <n v="0.34035897500000006"/>
    <n v="0.45392863999999988"/>
    <n v="0.49222212874999993"/>
    <n v="0.56520721124999995"/>
    <n v="0.56224504875000003"/>
    <n v="0.53862342874999991"/>
  </r>
  <r>
    <x v="0"/>
    <x v="0"/>
    <x v="2"/>
    <s v="Commercial"/>
    <s v="LPG"/>
    <s v="Final Energy Consumption"/>
    <s v="Emissions"/>
    <x v="1"/>
    <x v="23"/>
    <m/>
    <m/>
    <n v="2.2952325000000005E-3"/>
    <n v="2.6765887500000002E-3"/>
    <n v="7.9274799999999972E-3"/>
    <n v="9.501387499999998E-3"/>
    <n v="2.0931432499999993E-2"/>
    <n v="3.2644094999999998E-2"/>
    <n v="4.3700469999999998E-2"/>
    <n v="6.8552481250000005E-2"/>
    <n v="5.6245021249999992E-2"/>
    <n v="5.8359922499999994E-2"/>
  </r>
  <r>
    <x v="0"/>
    <x v="0"/>
    <x v="2"/>
    <s v="Commercial"/>
    <s v="LPG"/>
    <s v="Final Energy Consumption"/>
    <s v="Emissions"/>
    <x v="1"/>
    <x v="24"/>
    <m/>
    <m/>
    <n v="4.8169137499999995E-3"/>
    <n v="1.7020313749999995E-2"/>
    <n v="3.4116898749999999E-2"/>
    <n v="3.4657301250000001E-2"/>
    <n v="5.5158895000000006E-2"/>
    <n v="9.2649466249999993E-2"/>
    <n v="8.3180597500000009E-2"/>
    <n v="0.15687695375000002"/>
    <n v="0.15026559625000002"/>
    <n v="0.12994196875"/>
  </r>
  <r>
    <x v="0"/>
    <x v="0"/>
    <x v="2"/>
    <s v="Commercial"/>
    <s v="LPG"/>
    <s v="Final Energy Consumption"/>
    <s v="Emissions"/>
    <x v="1"/>
    <x v="25"/>
    <m/>
    <m/>
    <n v="0.52524462374999981"/>
    <n v="0.76628897124999984"/>
    <n v="1.1073054162499998"/>
    <n v="1.4708413912499996"/>
    <n v="2.1129347525000002"/>
    <n v="2.6284580437499998"/>
    <n v="2.7908957037500004"/>
    <n v="2.9937382062500002"/>
    <n v="2.7184309212499995"/>
    <n v="2.2820097849999996"/>
  </r>
  <r>
    <x v="0"/>
    <x v="0"/>
    <x v="2"/>
    <s v="Commercial"/>
    <s v="LPG"/>
    <s v="Final Energy Consumption"/>
    <s v="Emissions"/>
    <x v="1"/>
    <x v="26"/>
    <m/>
    <m/>
    <n v="0.13045576499999997"/>
    <n v="0.17378552124999999"/>
    <n v="0.41410381374999999"/>
    <n v="0.57684951499999992"/>
    <n v="0.77025448499999982"/>
    <n v="0.8552927899999998"/>
    <n v="0.82912997749999973"/>
    <n v="0.80419519124999983"/>
    <n v="0.7344868162499999"/>
    <n v="0.73073888249999985"/>
  </r>
  <r>
    <x v="0"/>
    <x v="0"/>
    <x v="2"/>
    <s v="Commercial"/>
    <s v="LPG"/>
    <s v="Final Energy Consumption"/>
    <s v="Emissions"/>
    <x v="1"/>
    <x v="27"/>
    <m/>
    <m/>
    <n v="0.87523801750000019"/>
    <n v="1.4814182625000001"/>
    <n v="2.2498954499999995"/>
    <n v="3.3279647362499998"/>
    <n v="4.7529546900000001"/>
    <n v="6.2643380937500002"/>
    <n v="7.4592933662499998"/>
    <n v="8.6450688912500038"/>
    <n v="7.5661901837500007"/>
    <n v="6.5846732049999979"/>
  </r>
  <r>
    <x v="0"/>
    <x v="0"/>
    <x v="2"/>
    <s v="Commercial"/>
    <s v="LPG"/>
    <s v="Final Energy Consumption"/>
    <s v="Emissions"/>
    <x v="1"/>
    <x v="28"/>
    <m/>
    <m/>
    <n v="1.8988360324999998"/>
    <n v="3.4662516074999989"/>
    <n v="4.9396471987499977"/>
    <n v="6.5719063437499985"/>
    <n v="7.7300793624999971"/>
    <n v="8.4436595787499975"/>
    <n v="9.8594337187499992"/>
    <n v="10.842789485000001"/>
    <n v="9.998165209999998"/>
    <n v="9.3479528037500028"/>
  </r>
  <r>
    <x v="0"/>
    <x v="0"/>
    <x v="2"/>
    <s v="Commercial"/>
    <s v="LPG"/>
    <s v="Final Energy Consumption"/>
    <s v="Emissions"/>
    <x v="1"/>
    <x v="29"/>
    <m/>
    <m/>
    <n v="1.6652556249999999E-2"/>
    <n v="2.0487403749999997E-2"/>
    <n v="6.1926933750000003E-2"/>
    <n v="9.1087975000000015E-2"/>
    <n v="0.13461461750000001"/>
    <n v="0.17583952374999998"/>
    <n v="0.18376877750000001"/>
    <n v="0.19164600124999998"/>
    <n v="0.19112806625000001"/>
    <n v="0.18362155624999998"/>
  </r>
  <r>
    <x v="0"/>
    <x v="0"/>
    <x v="2"/>
    <s v="Commercial"/>
    <s v="LPG"/>
    <s v="Final Energy Consumption"/>
    <s v="Emissions"/>
    <x v="1"/>
    <x v="30"/>
    <m/>
    <m/>
    <n v="5.1877161875000004"/>
    <n v="5.8151424099999991"/>
    <n v="16.089081401249995"/>
    <n v="22.896702564999995"/>
    <n v="28.135843903749997"/>
    <n v="33.015417737499995"/>
    <n v="36.936273783749989"/>
    <n v="37.784412448749997"/>
    <n v="36.044591329999996"/>
    <n v="36.051095080000003"/>
  </r>
  <r>
    <x v="0"/>
    <x v="0"/>
    <x v="2"/>
    <s v="Commercial"/>
    <s v="LPG"/>
    <s v="Final Energy Consumption"/>
    <s v="Emissions"/>
    <x v="1"/>
    <x v="31"/>
    <m/>
    <m/>
    <n v="0"/>
    <n v="0"/>
    <n v="0"/>
    <n v="0"/>
    <n v="0"/>
    <n v="0"/>
    <n v="0"/>
    <n v="0"/>
    <n v="0"/>
    <n v="0"/>
  </r>
  <r>
    <x v="0"/>
    <x v="0"/>
    <x v="2"/>
    <s v="Commercial"/>
    <s v="LPG"/>
    <s v="Final Energy Consumption"/>
    <s v="Emissions"/>
    <x v="1"/>
    <x v="32"/>
    <m/>
    <m/>
    <n v="4.3823450000000002E-3"/>
    <n v="1.0358108749999996E-2"/>
    <n v="1.5214636249999995E-2"/>
    <n v="1.2793467499999999E-2"/>
    <n v="2.1727846249999992E-2"/>
    <n v="3.636719624999999E-2"/>
    <n v="4.3634841249999994E-2"/>
    <n v="8.278978125E-2"/>
    <n v="5.883765249999999E-2"/>
    <n v="5.1129526249999994E-2"/>
  </r>
  <r>
    <x v="0"/>
    <x v="0"/>
    <x v="2"/>
    <s v="Commercial"/>
    <s v="LPG"/>
    <s v="Final Energy Consumption"/>
    <s v="Emissions"/>
    <x v="1"/>
    <x v="33"/>
    <m/>
    <m/>
    <n v="2.1555295849999996"/>
    <n v="3.8025067162499995"/>
    <n v="6.0220284712499996"/>
    <n v="8.4825656024999976"/>
    <n v="11.513282357500001"/>
    <n v="13.50693064875"/>
    <n v="14.8437652275"/>
    <n v="14.89323748"/>
    <n v="13.308915702499998"/>
    <n v="12.357936195000002"/>
  </r>
  <r>
    <x v="0"/>
    <x v="0"/>
    <x v="2"/>
    <s v="Commercial"/>
    <s v="LPG"/>
    <s v="Final Energy Consumption"/>
    <s v="Emissions"/>
    <x v="1"/>
    <x v="34"/>
    <m/>
    <m/>
    <n v="0.33406689249999999"/>
    <n v="0.55875962999999995"/>
    <n v="0.9798443324999998"/>
    <n v="1.4347047824999994"/>
    <n v="2.1459395100000003"/>
    <n v="2.7243055812499999"/>
    <n v="2.8663291525000001"/>
    <n v="3.3810187812499994"/>
    <n v="3.1726469087500004"/>
    <n v="3.0770104475000006"/>
  </r>
  <r>
    <x v="0"/>
    <x v="0"/>
    <x v="2"/>
    <s v="Commercial"/>
    <s v="LPG"/>
    <s v="Final Energy Consumption"/>
    <s v="Emissions"/>
    <x v="1"/>
    <x v="35"/>
    <m/>
    <m/>
    <n v="1.8037021337500005"/>
    <n v="2.8787708262499994"/>
    <n v="4.2903175287500002"/>
    <n v="5.2691159400000007"/>
    <n v="6.8507883262499991"/>
    <n v="8.0911971250000008"/>
    <n v="9.0768877375000017"/>
    <n v="10.697920818750005"/>
    <n v="9.6561773412500003"/>
    <n v="9.2034873700000013"/>
  </r>
  <r>
    <x v="0"/>
    <x v="0"/>
    <x v="2"/>
    <s v="Commercial"/>
    <s v="Kerosene"/>
    <s v="Final Energy Consumption"/>
    <s v="Emissions"/>
    <x v="1"/>
    <x v="1"/>
    <s v="Buildings"/>
    <m/>
    <n v="0"/>
    <n v="2.2140900000000002E-3"/>
    <n v="7.2111225000000001E-2"/>
    <n v="8.507273999999998E-2"/>
    <n v="7.5983144999999988E-2"/>
    <n v="7.0313235000000002E-2"/>
    <n v="6.8119949999999971E-2"/>
    <n v="5.7501734999999998E-2"/>
    <n v="4.9865204999999989E-2"/>
    <n v="5.0892314999999994E-2"/>
  </r>
  <r>
    <x v="0"/>
    <x v="0"/>
    <x v="2"/>
    <s v="Commercial"/>
    <s v="Kerosene"/>
    <s v="Final Energy Consumption"/>
    <s v="Emissions"/>
    <x v="1"/>
    <x v="0"/>
    <m/>
    <m/>
    <n v="0.85448872499999984"/>
    <n v="1.7851719300000002"/>
    <n v="2.1600473699999996"/>
    <n v="1.3654825200000003"/>
    <n v="1.4496661200000003"/>
    <n v="1.319671005"/>
    <n v="1.1234448149999998"/>
    <n v="0.8781889049999998"/>
    <n v="1.0357210799999998"/>
    <n v="1.6501222950000001"/>
  </r>
  <r>
    <x v="0"/>
    <x v="0"/>
    <x v="2"/>
    <s v="Commercial"/>
    <s v="Kerosene"/>
    <s v="Final Energy Consumption"/>
    <s v="Emissions"/>
    <x v="1"/>
    <x v="2"/>
    <m/>
    <m/>
    <n v="5.7730590000000005E-2"/>
    <n v="0.84024387000000034"/>
    <n v="1.5494326649999999"/>
    <n v="1.708021515"/>
    <n v="1.7264810249999996"/>
    <n v="1.971395295"/>
    <n v="1.9781306399999998"/>
    <n v="2.3957702099999998"/>
    <n v="2.34012669"/>
    <n v="2.6909493599999994"/>
  </r>
  <r>
    <x v="0"/>
    <x v="0"/>
    <x v="2"/>
    <s v="Commercial"/>
    <s v="Kerosene"/>
    <s v="Final Energy Consumption"/>
    <s v="Emissions"/>
    <x v="1"/>
    <x v="3"/>
    <m/>
    <m/>
    <n v="0.123985755"/>
    <n v="1.1349609299999999"/>
    <n v="1.1618727450000002"/>
    <n v="1.0206790649999999"/>
    <n v="1.14050601"/>
    <n v="1.0407766949999999"/>
    <n v="0.84734932499999993"/>
    <n v="0.82327136999999995"/>
    <n v="0.77412229499999974"/>
    <n v="0.74355865499999996"/>
  </r>
  <r>
    <x v="0"/>
    <x v="0"/>
    <x v="2"/>
    <s v="Commercial"/>
    <s v="Kerosene"/>
    <s v="Final Energy Consumption"/>
    <s v="Emissions"/>
    <x v="1"/>
    <x v="4"/>
    <m/>
    <m/>
    <n v="0.11044607999999997"/>
    <n v="0.14930653499999999"/>
    <n v="0.13089958500000001"/>
    <n v="0.11352083999999998"/>
    <n v="9.2045700000000008E-2"/>
    <n v="8.2841129999999999E-2"/>
    <n v="6.6477450000000021E-2"/>
    <n v="6.7500180000000007E-2"/>
    <n v="7.5682020000000003E-2"/>
    <n v="7.7727480000000002E-2"/>
  </r>
  <r>
    <x v="0"/>
    <x v="0"/>
    <x v="2"/>
    <s v="Commercial"/>
    <s v="Kerosene"/>
    <s v="Final Energy Consumption"/>
    <s v="Emissions"/>
    <x v="1"/>
    <x v="5"/>
    <m/>
    <m/>
    <n v="1.6363679999999999E-2"/>
    <n v="0.16565269499999996"/>
    <n v="0.19529872499999995"/>
    <n v="0.22801841999999997"/>
    <n v="0.15848701499999998"/>
    <n v="0.19223272499999997"/>
    <n v="0.17255119499999996"/>
    <n v="0.141536415"/>
    <n v="0.14690519999999996"/>
    <n v="9.5955944999999987E-2"/>
  </r>
  <r>
    <x v="0"/>
    <x v="0"/>
    <x v="2"/>
    <s v="Commercial"/>
    <s v="Kerosene"/>
    <s v="Final Energy Consumption"/>
    <s v="Emissions"/>
    <x v="1"/>
    <x v="6"/>
    <m/>
    <m/>
    <n v="8.8977509999999996E-2"/>
    <n v="0.12758392500000001"/>
    <n v="0.13218511499999999"/>
    <n v="0.12135994500000001"/>
    <n v="0.120672285"/>
    <n v="0.12544538999999999"/>
    <n v="0.13677973499999996"/>
    <n v="0.13063569"/>
    <n v="0.11368290000000002"/>
    <n v="0.108029415"/>
  </r>
  <r>
    <x v="0"/>
    <x v="0"/>
    <x v="2"/>
    <s v="Commercial"/>
    <s v="Kerosene"/>
    <s v="Final Energy Consumption"/>
    <s v="Emissions"/>
    <x v="1"/>
    <x v="7"/>
    <m/>
    <m/>
    <n v="0.32934643499999994"/>
    <n v="0.38866039499999999"/>
    <n v="0.5213305949999999"/>
    <n v="0.42734674499999992"/>
    <n v="0.22428446999999999"/>
    <n v="4.2948090000000001E-2"/>
    <n v="0"/>
    <n v="0"/>
    <n v="0"/>
    <n v="0"/>
  </r>
  <r>
    <x v="0"/>
    <x v="0"/>
    <x v="2"/>
    <s v="Commercial"/>
    <s v="Kerosene"/>
    <s v="Final Energy Consumption"/>
    <s v="Emissions"/>
    <x v="1"/>
    <x v="8"/>
    <m/>
    <m/>
    <n v="0"/>
    <n v="0"/>
    <n v="3.5773650000000003E-3"/>
    <n v="2.7232649999999995E-3"/>
    <n v="5.1026999999999995E-4"/>
    <n v="5.8768649999999985E-3"/>
    <n v="5.9719109999999992E-2"/>
    <n v="4.557609E-2"/>
    <n v="1.3885695E-2"/>
    <n v="2.7264404999999995E-2"/>
  </r>
  <r>
    <x v="0"/>
    <x v="0"/>
    <x v="2"/>
    <s v="Commercial"/>
    <s v="Kerosene"/>
    <s v="Final Energy Consumption"/>
    <s v="Emissions"/>
    <x v="1"/>
    <x v="9"/>
    <m/>
    <m/>
    <n v="0.22956565499999995"/>
    <n v="0.48112986000000002"/>
    <n v="0.48128206499999987"/>
    <n v="0.48025933500000001"/>
    <n v="0.50224364999999993"/>
    <n v="0.47633375999999994"/>
    <n v="0.44532226500000005"/>
    <n v="0.41686321499999995"/>
    <n v="0.43321922999999996"/>
    <n v="0.3326752349999999"/>
  </r>
  <r>
    <x v="0"/>
    <x v="0"/>
    <x v="2"/>
    <s v="Commercial"/>
    <s v="Kerosene"/>
    <s v="Final Energy Consumption"/>
    <s v="Emissions"/>
    <x v="1"/>
    <x v="10"/>
    <m/>
    <m/>
    <n v="0"/>
    <n v="1.2266189999999998E-2"/>
    <n v="1.8651134999999996E-2"/>
    <n v="2.7083729999999997E-2"/>
    <n v="2.5040459999999997E-2"/>
    <n v="1.3530915000000001E-2"/>
    <n v="1.0208684999999997E-2"/>
    <n v="1.1750445000000002E-2"/>
    <n v="6.8963099999999992E-3"/>
    <n v="2.8075799999999996E-3"/>
  </r>
  <r>
    <x v="0"/>
    <x v="0"/>
    <x v="2"/>
    <s v="Commercial"/>
    <s v="Kerosene"/>
    <s v="Final Energy Consumption"/>
    <s v="Emissions"/>
    <x v="1"/>
    <x v="11"/>
    <m/>
    <m/>
    <n v="0.26604995999999992"/>
    <n v="1.9237562249999995"/>
    <n v="2.9505848099999992"/>
    <n v="2.9962342649999987"/>
    <n v="2.5119880349999999"/>
    <n v="2.3462488350000004"/>
    <n v="1.5224135399999998"/>
    <n v="1.2787738500000003"/>
    <n v="1.3411472399999997"/>
    <n v="1.5552963900000005"/>
  </r>
  <r>
    <x v="0"/>
    <x v="0"/>
    <x v="2"/>
    <s v="Commercial"/>
    <s v="Kerosene"/>
    <s v="Final Energy Consumption"/>
    <s v="Emissions"/>
    <x v="1"/>
    <x v="12"/>
    <m/>
    <m/>
    <n v="1.2286403699999999"/>
    <n v="0.83582883000000019"/>
    <n v="0.86871825000000003"/>
    <n v="0.71425207499999965"/>
    <n v="0.47162635499999994"/>
    <n v="0.35439346499999991"/>
    <n v="0.46703611499999992"/>
    <n v="0.43191727499999988"/>
    <n v="0.42147097499999997"/>
    <n v="0.49416364499999993"/>
  </r>
  <r>
    <x v="0"/>
    <x v="0"/>
    <x v="2"/>
    <s v="Commercial"/>
    <s v="Kerosene"/>
    <s v="Final Energy Consumption"/>
    <s v="Emissions"/>
    <x v="1"/>
    <x v="13"/>
    <m/>
    <m/>
    <n v="0.69517388999999996"/>
    <n v="1.342455765"/>
    <n v="1.6691391599999996"/>
    <n v="1.7064567599999998"/>
    <n v="1.7851993049999997"/>
    <n v="1.6054068749999997"/>
    <n v="1.6740863699999997"/>
    <n v="1.6562663399999999"/>
    <n v="1.614090225"/>
    <n v="1.57617366"/>
  </r>
  <r>
    <x v="0"/>
    <x v="0"/>
    <x v="2"/>
    <s v="Commercial"/>
    <s v="Kerosene"/>
    <s v="Final Energy Consumption"/>
    <s v="Emissions"/>
    <x v="1"/>
    <x v="14"/>
    <m/>
    <m/>
    <n v="3.1490765549999997"/>
    <n v="29.112734339999996"/>
    <n v="37.104526139999997"/>
    <n v="36.971230694999996"/>
    <n v="36.637226129999988"/>
    <n v="36.800240969999997"/>
    <n v="36.410124224999997"/>
    <n v="36.29177553000001"/>
    <n v="33.433630619999995"/>
    <n v="33.20375288999999"/>
  </r>
  <r>
    <x v="0"/>
    <x v="0"/>
    <x v="2"/>
    <s v="Commercial"/>
    <s v="Kerosene"/>
    <s v="Final Energy Consumption"/>
    <s v="Emissions"/>
    <x v="1"/>
    <x v="15"/>
    <m/>
    <m/>
    <n v="7.9769655000000009E-2"/>
    <n v="0.15033693000000004"/>
    <n v="0.2086292549999999"/>
    <n v="0.15953711999999992"/>
    <n v="0.12374813999999998"/>
    <n v="0.11556520499999999"/>
    <n v="0.123749235"/>
    <n v="0.10534119000000003"/>
    <n v="7.0568370000000005E-2"/>
    <n v="3.9886469999999993E-2"/>
  </r>
  <r>
    <x v="0"/>
    <x v="0"/>
    <x v="2"/>
    <s v="Commercial"/>
    <s v="Kerosene"/>
    <s v="Final Energy Consumption"/>
    <s v="Emissions"/>
    <x v="1"/>
    <x v="16"/>
    <m/>
    <m/>
    <n v="2.8977696750000002"/>
    <n v="2.4667393500000001"/>
    <n v="1.8152745749999999"/>
    <n v="0.90458059499999999"/>
    <n v="1.1623534500000001"/>
    <n v="1.498074975"/>
    <n v="1.5768602250000001"/>
    <n v="0.88922540999999999"/>
    <n v="1.2280173149999998"/>
    <n v="1.2380540849999997"/>
  </r>
  <r>
    <x v="0"/>
    <x v="0"/>
    <x v="2"/>
    <s v="Commercial"/>
    <s v="Kerosene"/>
    <s v="Final Energy Consumption"/>
    <s v="Emissions"/>
    <x v="1"/>
    <x v="17"/>
    <m/>
    <m/>
    <n v="4.2177976499999996"/>
    <n v="4.2060877199999993"/>
    <n v="3.2737455899999994"/>
    <n v="1.5701413049999997"/>
    <n v="3.1123184999999993"/>
    <n v="3.6205550849999999"/>
    <n v="1.3453629899999999"/>
    <n v="0.39063796499999998"/>
    <n v="0.23315177999999998"/>
    <n v="0.17691805499999999"/>
  </r>
  <r>
    <x v="0"/>
    <x v="0"/>
    <x v="2"/>
    <s v="Commercial"/>
    <s v="Kerosene"/>
    <s v="Final Energy Consumption"/>
    <s v="Emissions"/>
    <x v="1"/>
    <x v="18"/>
    <m/>
    <m/>
    <n v="0"/>
    <n v="0"/>
    <n v="0"/>
    <n v="0"/>
    <n v="0"/>
    <n v="0"/>
    <n v="0"/>
    <n v="1.5337664999999995E-2"/>
    <n v="5.1125549999999987E-3"/>
    <n v="2.0432699999999998E-3"/>
  </r>
  <r>
    <x v="0"/>
    <x v="0"/>
    <x v="2"/>
    <s v="Commercial"/>
    <s v="Kerosene"/>
    <s v="Final Energy Consumption"/>
    <s v="Emissions"/>
    <x v="1"/>
    <x v="19"/>
    <m/>
    <m/>
    <n v="1.1752996349999998"/>
    <n v="1.8375961499999995"/>
    <n v="2.5267048349999994"/>
    <n v="1.6639006800000002"/>
    <n v="2.3064193049999999"/>
    <n v="2.9032687650000004"/>
    <n v="1.4762056350000001"/>
    <n v="0.47987170499999993"/>
    <n v="0.58629256499999982"/>
    <n v="0.59473282499999991"/>
  </r>
  <r>
    <x v="0"/>
    <x v="0"/>
    <x v="2"/>
    <s v="Commercial"/>
    <s v="Kerosene"/>
    <s v="Final Energy Consumption"/>
    <s v="Emissions"/>
    <x v="1"/>
    <x v="20"/>
    <m/>
    <m/>
    <n v="7.5893464499999981"/>
    <n v="4.2296324099999989"/>
    <n v="3.6812082299999993"/>
    <n v="4.1778728549999995"/>
    <n v="4.3669136550000003"/>
    <n v="5.1503412600000003"/>
    <n v="5.2500015900000001"/>
    <n v="4.327412625"/>
    <n v="3.68446257"/>
    <n v="4.1787433800000011"/>
  </r>
  <r>
    <x v="0"/>
    <x v="0"/>
    <x v="2"/>
    <s v="Commercial"/>
    <s v="Kerosene"/>
    <s v="Final Energy Consumption"/>
    <s v="Emissions"/>
    <x v="1"/>
    <x v="21"/>
    <m/>
    <m/>
    <n v="7.1475030000000009E-2"/>
    <n v="0.27088657499999996"/>
    <n v="0.32343672000000001"/>
    <n v="0.26292811500000007"/>
    <n v="0.23938561499999994"/>
    <n v="0.21411191999999996"/>
    <n v="0.20798210999999997"/>
    <n v="0.21610701000000002"/>
    <n v="0.19060555499999995"/>
    <n v="0.14704426500000001"/>
  </r>
  <r>
    <x v="0"/>
    <x v="0"/>
    <x v="2"/>
    <s v="Commercial"/>
    <s v="Kerosene"/>
    <s v="Final Energy Consumption"/>
    <s v="Emissions"/>
    <x v="1"/>
    <x v="22"/>
    <m/>
    <m/>
    <n v="8.1818399999999993E-3"/>
    <n v="0.11861368499999997"/>
    <n v="0.10021658999999998"/>
    <n v="0.11249592"/>
    <n v="0.13498941"/>
    <n v="0.126815235"/>
    <n v="0.12885741000000001"/>
    <n v="0.11249482500000001"/>
    <n v="0.10941787499999998"/>
    <n v="8.5904940000000013E-2"/>
  </r>
  <r>
    <x v="0"/>
    <x v="0"/>
    <x v="2"/>
    <s v="Commercial"/>
    <s v="Kerosene"/>
    <s v="Final Energy Consumption"/>
    <s v="Emissions"/>
    <x v="1"/>
    <x v="23"/>
    <m/>
    <m/>
    <n v="1.431603E-2"/>
    <n v="3.2382435000000001E-2"/>
    <n v="1.5339854999999998E-2"/>
    <n v="1.4318219999999996E-2"/>
    <n v="1.0227299999999996E-2"/>
    <n v="5.1136499999999982E-3"/>
    <n v="7.159109999999998E-3"/>
    <n v="5.1136499999999982E-3"/>
    <n v="4.0909199999999996E-3"/>
    <n v="1.0227299999999999E-3"/>
  </r>
  <r>
    <x v="0"/>
    <x v="0"/>
    <x v="2"/>
    <s v="Commercial"/>
    <s v="Kerosene"/>
    <s v="Final Energy Consumption"/>
    <s v="Emissions"/>
    <x v="1"/>
    <x v="24"/>
    <m/>
    <m/>
    <n v="4.9084470000000012E-2"/>
    <n v="0.15235063499999998"/>
    <n v="0.20023060500000001"/>
    <n v="0.17534672999999998"/>
    <n v="0.17314358999999996"/>
    <n v="0.19922758499999998"/>
    <n v="0.16335429000000001"/>
    <n v="0.14398592999999998"/>
    <n v="0.11073954"/>
    <n v="9.3382695000000016E-2"/>
  </r>
  <r>
    <x v="0"/>
    <x v="0"/>
    <x v="2"/>
    <s v="Commercial"/>
    <s v="Kerosene"/>
    <s v="Final Energy Consumption"/>
    <s v="Emissions"/>
    <x v="1"/>
    <x v="25"/>
    <m/>
    <m/>
    <n v="5.6853495000000004E-2"/>
    <n v="5.6512950000000013E-2"/>
    <n v="5.2413270000000012E-2"/>
    <n v="5.7268499999999986E-2"/>
    <n v="4.5510389999999991E-2"/>
    <n v="3.1704629999999998E-2"/>
    <n v="4.3208700000000003E-2"/>
    <n v="4.2698430000000002E-2"/>
    <n v="0.82125109499999993"/>
    <n v="0.28683196500000002"/>
  </r>
  <r>
    <x v="0"/>
    <x v="0"/>
    <x v="2"/>
    <s v="Commercial"/>
    <s v="Kerosene"/>
    <s v="Final Energy Consumption"/>
    <s v="Emissions"/>
    <x v="1"/>
    <x v="26"/>
    <m/>
    <m/>
    <n v="0.12476649000000001"/>
    <n v="0.11248825499999998"/>
    <n v="9.9193860000000009E-2"/>
    <n v="2.7952065000000005E-2"/>
    <n v="9.2023799999999979E-3"/>
    <n v="3.1352039999999998E-2"/>
    <n v="4.3285349999999993E-2"/>
    <n v="1.124784E-2"/>
    <n v="0"/>
    <n v="5.11146E-3"/>
  </r>
  <r>
    <x v="0"/>
    <x v="0"/>
    <x v="2"/>
    <s v="Commercial"/>
    <s v="Kerosene"/>
    <s v="Final Energy Consumption"/>
    <s v="Emissions"/>
    <x v="1"/>
    <x v="27"/>
    <m/>
    <m/>
    <n v="0.47303561999999999"/>
    <n v="1.0345505249999998"/>
    <n v="1.1923225049999999"/>
    <n v="0.70081204500000005"/>
    <n v="0.72604413000000001"/>
    <n v="0.82592017499999981"/>
    <n v="0.82778824499999992"/>
    <n v="0.74596437000000015"/>
    <n v="0.73266559499999995"/>
    <n v="0.81250751999999993"/>
  </r>
  <r>
    <x v="0"/>
    <x v="0"/>
    <x v="2"/>
    <s v="Commercial"/>
    <s v="Kerosene"/>
    <s v="Final Energy Consumption"/>
    <s v="Emissions"/>
    <x v="1"/>
    <x v="28"/>
    <m/>
    <m/>
    <n v="0.53954701499999991"/>
    <n v="1.241396025"/>
    <n v="1.2957058349999999"/>
    <n v="0.95694678"/>
    <n v="0.90770681999999991"/>
    <n v="0.93601366499999983"/>
    <n v="1.1410556999999999"/>
    <n v="0.99762712499999995"/>
    <n v="0.85658017499999983"/>
    <n v="0.8053111799999999"/>
  </r>
  <r>
    <x v="0"/>
    <x v="0"/>
    <x v="2"/>
    <s v="Commercial"/>
    <s v="Kerosene"/>
    <s v="Final Energy Consumption"/>
    <s v="Emissions"/>
    <x v="1"/>
    <x v="29"/>
    <m/>
    <m/>
    <n v="2.3366205000000001E-2"/>
    <n v="1.5853749450000005"/>
    <n v="2.5977462449999993"/>
    <n v="2.80664706"/>
    <n v="2.7589773299999996"/>
    <n v="2.9610584849999992"/>
    <n v="2.752174095"/>
    <n v="2.5126592699999999"/>
    <n v="2.5810146449999998"/>
    <n v="2.7570588899999993"/>
  </r>
  <r>
    <x v="0"/>
    <x v="0"/>
    <x v="2"/>
    <s v="Commercial"/>
    <s v="Kerosene"/>
    <s v="Final Energy Consumption"/>
    <s v="Emissions"/>
    <x v="1"/>
    <x v="30"/>
    <m/>
    <m/>
    <n v="19.11803643"/>
    <n v="20.064541290000001"/>
    <n v="17.605369485000001"/>
    <n v="13.053883724999999"/>
    <n v="16.448988164999999"/>
    <n v="19.670984055000002"/>
    <n v="17.496202364999998"/>
    <n v="12.535114334999999"/>
    <n v="13.679113394999996"/>
    <n v="15.882498674999995"/>
  </r>
  <r>
    <x v="0"/>
    <x v="0"/>
    <x v="2"/>
    <s v="Commercial"/>
    <s v="Kerosene"/>
    <s v="Final Energy Consumption"/>
    <s v="Emissions"/>
    <x v="1"/>
    <x v="31"/>
    <m/>
    <m/>
    <n v="0"/>
    <n v="0"/>
    <n v="0"/>
    <n v="0"/>
    <n v="0"/>
    <n v="0"/>
    <n v="0"/>
    <n v="0"/>
    <n v="0"/>
    <n v="0.29248654499999993"/>
  </r>
  <r>
    <x v="0"/>
    <x v="0"/>
    <x v="2"/>
    <s v="Commercial"/>
    <s v="Kerosene"/>
    <s v="Final Energy Consumption"/>
    <s v="Emissions"/>
    <x v="1"/>
    <x v="32"/>
    <m/>
    <m/>
    <n v="9.2045699999999987E-3"/>
    <n v="3.6818280000000002E-2"/>
    <n v="5.4204689999999986E-2"/>
    <n v="5.1136499999999988E-2"/>
    <n v="3.4771725000000003E-2"/>
    <n v="2.7186659999999998E-2"/>
    <n v="2.3434094999999995E-2"/>
    <n v="1.4519699999999996E-2"/>
    <n v="1.63155E-2"/>
    <n v="8.388795000000001E-3"/>
  </r>
  <r>
    <x v="0"/>
    <x v="0"/>
    <x v="2"/>
    <s v="Commercial"/>
    <s v="Kerosene"/>
    <s v="Final Energy Consumption"/>
    <s v="Emissions"/>
    <x v="1"/>
    <x v="33"/>
    <m/>
    <m/>
    <n v="0.76357854000000003"/>
    <n v="0.94014619499999985"/>
    <n v="0.88150237499999984"/>
    <n v="0.79883644499999995"/>
    <n v="0.9897135600000001"/>
    <n v="1.0529498100000003"/>
    <n v="0.98224018499999999"/>
    <n v="0.9489916049999999"/>
    <n v="0.91436222999999994"/>
    <n v="1.4932536900000002"/>
  </r>
  <r>
    <x v="0"/>
    <x v="0"/>
    <x v="2"/>
    <s v="Commercial"/>
    <s v="Kerosene"/>
    <s v="Final Energy Consumption"/>
    <s v="Emissions"/>
    <x v="1"/>
    <x v="34"/>
    <m/>
    <m/>
    <n v="0.62410619999999983"/>
    <n v="0.95599960500000014"/>
    <n v="1.0838868450000001"/>
    <n v="1.2888139049999998"/>
    <n v="1.5010851299999992"/>
    <n v="1.4667897299999995"/>
    <n v="1.4306218799999997"/>
    <n v="1.4791840349999998"/>
    <n v="1.6044060449999997"/>
    <n v="1.5662879999999997"/>
  </r>
  <r>
    <x v="0"/>
    <x v="0"/>
    <x v="2"/>
    <s v="Commercial"/>
    <s v="Kerosene"/>
    <s v="Final Energy Consumption"/>
    <s v="Emissions"/>
    <x v="1"/>
    <x v="35"/>
    <m/>
    <m/>
    <n v="2.6222523449999993"/>
    <n v="3.6467825250000003"/>
    <n v="3.5022239100000006"/>
    <n v="2.2376697300000004"/>
    <n v="3.8695843650000001"/>
    <n v="3.4630699950000001"/>
    <n v="3.2163303599999997"/>
    <n v="1.5857943299999999"/>
    <n v="1.92970755"/>
    <n v="3.1660151100000005"/>
  </r>
  <r>
    <x v="0"/>
    <x v="0"/>
    <x v="2"/>
    <s v="Commercial"/>
    <s v="HSDO"/>
    <s v="Final Energy Consumption"/>
    <s v="Emissions"/>
    <x v="1"/>
    <x v="1"/>
    <s v="Buildings"/>
    <m/>
    <n v="0"/>
    <n v="0"/>
    <n v="0"/>
    <n v="0"/>
    <n v="0"/>
    <n v="0"/>
    <n v="0"/>
    <n v="0"/>
    <n v="0"/>
    <n v="0"/>
  </r>
  <r>
    <x v="0"/>
    <x v="0"/>
    <x v="2"/>
    <s v="Commercial"/>
    <s v="HSDO"/>
    <s v="Final Energy Consumption"/>
    <s v="Emissions"/>
    <x v="1"/>
    <x v="0"/>
    <m/>
    <m/>
    <n v="24.944039338364497"/>
    <n v="27.880378120005247"/>
    <n v="33.891329701698609"/>
    <n v="38.261708741803801"/>
    <n v="40.53761776806936"/>
    <n v="41.463897182496233"/>
    <n v="44.610639498065694"/>
    <n v="48.316379464471531"/>
    <n v="50.126895803439638"/>
    <n v="33.82317137644376"/>
  </r>
  <r>
    <x v="0"/>
    <x v="0"/>
    <x v="2"/>
    <s v="Commercial"/>
    <s v="HSDO"/>
    <s v="Final Energy Consumption"/>
    <s v="Emissions"/>
    <x v="1"/>
    <x v="2"/>
    <m/>
    <m/>
    <n v="0"/>
    <n v="0"/>
    <n v="0"/>
    <n v="0"/>
    <n v="0"/>
    <n v="0"/>
    <n v="0"/>
    <n v="0"/>
    <n v="0"/>
    <n v="0"/>
  </r>
  <r>
    <x v="0"/>
    <x v="0"/>
    <x v="2"/>
    <s v="Commercial"/>
    <s v="HSDO"/>
    <s v="Final Energy Consumption"/>
    <s v="Emissions"/>
    <x v="1"/>
    <x v="3"/>
    <m/>
    <m/>
    <n v="2.4990626440224997"/>
    <n v="2.6650583821568739"/>
    <n v="2.8206610288789085"/>
    <n v="3.103142492958991"/>
    <n v="3.5270823463101086"/>
    <n v="3.7571354379802191"/>
    <n v="4.0708095853347119"/>
    <n v="4.1176513180787664"/>
    <n v="4.4629295642071174"/>
    <n v="4.5376249498425949"/>
  </r>
  <r>
    <x v="0"/>
    <x v="0"/>
    <x v="2"/>
    <s v="Commercial"/>
    <s v="HSDO"/>
    <s v="Final Energy Consumption"/>
    <s v="Emissions"/>
    <x v="1"/>
    <x v="4"/>
    <m/>
    <m/>
    <n v="26.166617602008127"/>
    <n v="27.031283970581249"/>
    <n v="31.081133739934522"/>
    <n v="37.156931549292921"/>
    <n v="43.786881756013763"/>
    <n v="48.179660392601349"/>
    <n v="51.447337410446522"/>
    <n v="54.705459955134614"/>
    <n v="58.346956135343063"/>
    <n v="56.938054515638072"/>
  </r>
  <r>
    <x v="0"/>
    <x v="0"/>
    <x v="2"/>
    <s v="Commercial"/>
    <s v="HSDO"/>
    <s v="Final Energy Consumption"/>
    <s v="Emissions"/>
    <x v="1"/>
    <x v="5"/>
    <m/>
    <m/>
    <n v="0"/>
    <n v="0"/>
    <n v="0"/>
    <n v="0"/>
    <n v="0"/>
    <n v="0"/>
    <n v="0"/>
    <n v="0"/>
    <n v="0"/>
    <n v="0"/>
  </r>
  <r>
    <x v="0"/>
    <x v="0"/>
    <x v="2"/>
    <s v="Commercial"/>
    <s v="HSDO"/>
    <s v="Final Energy Consumption"/>
    <s v="Emissions"/>
    <x v="1"/>
    <x v="6"/>
    <m/>
    <m/>
    <n v="0"/>
    <n v="0"/>
    <n v="0"/>
    <n v="0"/>
    <n v="0"/>
    <n v="0"/>
    <n v="0"/>
    <n v="0"/>
    <n v="0"/>
    <n v="0"/>
  </r>
  <r>
    <x v="0"/>
    <x v="0"/>
    <x v="2"/>
    <s v="Commercial"/>
    <s v="HSDO"/>
    <s v="Final Energy Consumption"/>
    <s v="Emissions"/>
    <x v="1"/>
    <x v="7"/>
    <m/>
    <m/>
    <n v="0"/>
    <n v="0"/>
    <n v="0"/>
    <n v="0"/>
    <n v="0"/>
    <n v="0"/>
    <n v="0"/>
    <n v="0"/>
    <n v="0"/>
    <n v="0"/>
  </r>
  <r>
    <x v="0"/>
    <x v="0"/>
    <x v="2"/>
    <s v="Commercial"/>
    <s v="HSDO"/>
    <s v="Final Energy Consumption"/>
    <s v="Emissions"/>
    <x v="1"/>
    <x v="8"/>
    <m/>
    <m/>
    <n v="0"/>
    <n v="0"/>
    <n v="0"/>
    <n v="0"/>
    <n v="0"/>
    <n v="0"/>
    <n v="0"/>
    <n v="0"/>
    <n v="0"/>
    <n v="0"/>
  </r>
  <r>
    <x v="0"/>
    <x v="0"/>
    <x v="2"/>
    <s v="Commercial"/>
    <s v="HSDO"/>
    <s v="Final Energy Consumption"/>
    <s v="Emissions"/>
    <x v="1"/>
    <x v="9"/>
    <m/>
    <m/>
    <n v="16.137840600960999"/>
    <n v="17.635596441098997"/>
    <n v="18.599791509089183"/>
    <n v="17.05111343738335"/>
    <n v="15.234097593510906"/>
    <n v="11.628708022990605"/>
    <n v="11.905513245962622"/>
    <n v="13.557368393414679"/>
    <n v="15.796257717341106"/>
    <n v="17.48643705682073"/>
  </r>
  <r>
    <x v="0"/>
    <x v="0"/>
    <x v="2"/>
    <s v="Commercial"/>
    <s v="HSDO"/>
    <s v="Final Energy Consumption"/>
    <s v="Emissions"/>
    <x v="1"/>
    <x v="10"/>
    <m/>
    <m/>
    <n v="0"/>
    <n v="0"/>
    <n v="0"/>
    <n v="0"/>
    <n v="0"/>
    <n v="0"/>
    <n v="0"/>
    <n v="0"/>
    <n v="0"/>
    <n v="0"/>
  </r>
  <r>
    <x v="0"/>
    <x v="0"/>
    <x v="2"/>
    <s v="Commercial"/>
    <s v="HSDO"/>
    <s v="Final Energy Consumption"/>
    <s v="Emissions"/>
    <x v="1"/>
    <x v="11"/>
    <m/>
    <m/>
    <n v="21.094266022514997"/>
    <n v="24.178475383492497"/>
    <n v="27.839502400019864"/>
    <n v="30.242656692218471"/>
    <n v="32.139850924339655"/>
    <n v="33.809230796837952"/>
    <n v="38.344841569402213"/>
    <n v="42.70686678682339"/>
    <n v="45.729903851865487"/>
    <n v="47.415520014187898"/>
  </r>
  <r>
    <x v="0"/>
    <x v="0"/>
    <x v="2"/>
    <s v="Commercial"/>
    <s v="HSDO"/>
    <s v="Final Energy Consumption"/>
    <s v="Emissions"/>
    <x v="1"/>
    <x v="12"/>
    <m/>
    <m/>
    <n v="14.991789342711996"/>
    <n v="16.678190680305999"/>
    <n v="19.778480140251748"/>
    <n v="22.520297387063852"/>
    <n v="26.769947146617742"/>
    <n v="28.432797019727566"/>
    <n v="30.124569157248377"/>
    <n v="32.137826500442955"/>
    <n v="34.276272795746344"/>
    <n v="34.107358587577856"/>
  </r>
  <r>
    <x v="0"/>
    <x v="0"/>
    <x v="2"/>
    <s v="Commercial"/>
    <s v="HSDO"/>
    <s v="Final Energy Consumption"/>
    <s v="Emissions"/>
    <x v="1"/>
    <x v="13"/>
    <m/>
    <m/>
    <n v="0"/>
    <n v="0"/>
    <n v="0"/>
    <n v="0"/>
    <n v="0"/>
    <n v="0"/>
    <n v="0"/>
    <n v="0"/>
    <n v="0"/>
    <n v="0"/>
  </r>
  <r>
    <x v="0"/>
    <x v="0"/>
    <x v="2"/>
    <s v="Commercial"/>
    <s v="HSDO"/>
    <s v="Final Energy Consumption"/>
    <s v="Emissions"/>
    <x v="1"/>
    <x v="14"/>
    <m/>
    <m/>
    <n v="0"/>
    <n v="0"/>
    <n v="0"/>
    <n v="0"/>
    <n v="0"/>
    <n v="0"/>
    <n v="0"/>
    <n v="0"/>
    <n v="0"/>
    <n v="0"/>
  </r>
  <r>
    <x v="0"/>
    <x v="0"/>
    <x v="2"/>
    <s v="Commercial"/>
    <s v="HSDO"/>
    <s v="Final Energy Consumption"/>
    <s v="Emissions"/>
    <x v="1"/>
    <x v="15"/>
    <m/>
    <m/>
    <n v="0"/>
    <n v="0"/>
    <n v="0"/>
    <n v="0"/>
    <n v="0"/>
    <n v="0"/>
    <n v="0"/>
    <n v="0"/>
    <n v="0"/>
    <n v="0"/>
  </r>
  <r>
    <x v="0"/>
    <x v="0"/>
    <x v="2"/>
    <s v="Commercial"/>
    <s v="HSDO"/>
    <s v="Final Energy Consumption"/>
    <s v="Emissions"/>
    <x v="1"/>
    <x v="16"/>
    <m/>
    <m/>
    <n v="14.432693868521998"/>
    <n v="15.603610196029869"/>
    <n v="17.047364218201913"/>
    <n v="18.550140832450555"/>
    <n v="20.049693297274803"/>
    <n v="21.044113853052764"/>
    <n v="22.534656347542636"/>
    <n v="25.262060844223143"/>
    <n v="29.121264063977272"/>
    <n v="30.920674101996077"/>
  </r>
  <r>
    <x v="0"/>
    <x v="0"/>
    <x v="2"/>
    <s v="Commercial"/>
    <s v="HSDO"/>
    <s v="Final Energy Consumption"/>
    <s v="Emissions"/>
    <x v="1"/>
    <x v="17"/>
    <m/>
    <m/>
    <n v="39.988776026069992"/>
    <n v="40.935893200899997"/>
    <n v="43.087122970420374"/>
    <n v="47.527584847234216"/>
    <n v="51.137877576136759"/>
    <n v="54.055333357561608"/>
    <n v="59.460070008528426"/>
    <n v="67.225680630486181"/>
    <n v="75.990927762571161"/>
    <n v="77.08652582777583"/>
  </r>
  <r>
    <x v="0"/>
    <x v="0"/>
    <x v="2"/>
    <s v="Commercial"/>
    <s v="HSDO"/>
    <s v="Final Energy Consumption"/>
    <s v="Emissions"/>
    <x v="1"/>
    <x v="18"/>
    <m/>
    <m/>
    <n v="0"/>
    <n v="0"/>
    <n v="0"/>
    <n v="0"/>
    <n v="0"/>
    <n v="0"/>
    <n v="0"/>
    <n v="0"/>
    <n v="0"/>
    <n v="0"/>
  </r>
  <r>
    <x v="0"/>
    <x v="0"/>
    <x v="2"/>
    <s v="Commercial"/>
    <s v="HSDO"/>
    <s v="Final Energy Consumption"/>
    <s v="Emissions"/>
    <x v="1"/>
    <x v="19"/>
    <m/>
    <m/>
    <n v="22.766793859319254"/>
    <n v="23.60124019437599"/>
    <n v="27.565310485147123"/>
    <n v="31.666508205514358"/>
    <n v="34.537765593607332"/>
    <n v="37.682656789020697"/>
    <n v="40.315099936525215"/>
    <n v="43.942480817251472"/>
    <n v="48.313000853625446"/>
    <n v="48.874472924395505"/>
  </r>
  <r>
    <x v="0"/>
    <x v="0"/>
    <x v="2"/>
    <s v="Commercial"/>
    <s v="HSDO"/>
    <s v="Final Energy Consumption"/>
    <s v="Emissions"/>
    <x v="1"/>
    <x v="20"/>
    <m/>
    <m/>
    <n v="20.885041661964497"/>
    <n v="23.818532334654623"/>
    <n v="29.688574970647256"/>
    <n v="33.293497466820483"/>
    <n v="35.970628693636264"/>
    <n v="38.828995877587566"/>
    <n v="43.613791023025129"/>
    <n v="46.885925351187865"/>
    <n v="48.108555515327282"/>
    <n v="46.925336244326935"/>
  </r>
  <r>
    <x v="0"/>
    <x v="0"/>
    <x v="2"/>
    <s v="Commercial"/>
    <s v="HSDO"/>
    <s v="Final Energy Consumption"/>
    <s v="Emissions"/>
    <x v="1"/>
    <x v="21"/>
    <m/>
    <m/>
    <n v="0"/>
    <n v="0"/>
    <n v="0"/>
    <n v="0"/>
    <n v="0"/>
    <n v="0"/>
    <n v="0"/>
    <n v="0"/>
    <n v="0"/>
    <n v="0"/>
  </r>
  <r>
    <x v="0"/>
    <x v="0"/>
    <x v="2"/>
    <s v="Commercial"/>
    <s v="HSDO"/>
    <s v="Final Energy Consumption"/>
    <s v="Emissions"/>
    <x v="1"/>
    <x v="22"/>
    <m/>
    <m/>
    <n v="0"/>
    <n v="0"/>
    <n v="0"/>
    <n v="0"/>
    <n v="0"/>
    <n v="0"/>
    <n v="0"/>
    <n v="0"/>
    <n v="0"/>
    <n v="0"/>
  </r>
  <r>
    <x v="0"/>
    <x v="0"/>
    <x v="2"/>
    <s v="Commercial"/>
    <s v="HSDO"/>
    <s v="Final Energy Consumption"/>
    <s v="Emissions"/>
    <x v="1"/>
    <x v="23"/>
    <m/>
    <m/>
    <n v="0"/>
    <n v="0"/>
    <n v="0"/>
    <n v="0"/>
    <n v="0"/>
    <n v="0"/>
    <n v="0"/>
    <n v="0"/>
    <n v="0"/>
    <n v="0"/>
  </r>
  <r>
    <x v="0"/>
    <x v="0"/>
    <x v="2"/>
    <s v="Commercial"/>
    <s v="HSDO"/>
    <s v="Final Energy Consumption"/>
    <s v="Emissions"/>
    <x v="1"/>
    <x v="24"/>
    <m/>
    <m/>
    <n v="0"/>
    <n v="0"/>
    <n v="0"/>
    <n v="0"/>
    <n v="0"/>
    <n v="0"/>
    <n v="0"/>
    <n v="0"/>
    <n v="0"/>
    <n v="0"/>
  </r>
  <r>
    <x v="0"/>
    <x v="0"/>
    <x v="2"/>
    <s v="Commercial"/>
    <s v="HSDO"/>
    <s v="Final Energy Consumption"/>
    <s v="Emissions"/>
    <x v="1"/>
    <x v="25"/>
    <m/>
    <m/>
    <n v="25.826228205760493"/>
    <n v="28.179872223175742"/>
    <n v="32.658699982424388"/>
    <n v="36.133227427134564"/>
    <n v="41.061542915043539"/>
    <n v="44.46509236210332"/>
    <n v="46.093097269460358"/>
    <n v="47.709550607962655"/>
    <n v="53.993626250695712"/>
    <n v="53.633324540502493"/>
  </r>
  <r>
    <x v="0"/>
    <x v="0"/>
    <x v="2"/>
    <s v="Commercial"/>
    <s v="HSDO"/>
    <s v="Final Energy Consumption"/>
    <s v="Emissions"/>
    <x v="1"/>
    <x v="26"/>
    <m/>
    <m/>
    <n v="0"/>
    <n v="0"/>
    <n v="0"/>
    <n v="0"/>
    <n v="0"/>
    <n v="0"/>
    <n v="0"/>
    <n v="0"/>
    <n v="0"/>
    <n v="0"/>
  </r>
  <r>
    <x v="0"/>
    <x v="0"/>
    <x v="2"/>
    <s v="Commercial"/>
    <s v="HSDO"/>
    <s v="Final Energy Consumption"/>
    <s v="Emissions"/>
    <x v="1"/>
    <x v="27"/>
    <m/>
    <m/>
    <n v="14.4166618327375"/>
    <n v="15.358437753854624"/>
    <n v="16.688994135484119"/>
    <n v="17.242434445208161"/>
    <n v="18.895302213609014"/>
    <n v="18.958297046373893"/>
    <n v="19.804440749625996"/>
    <n v="21.187200844221834"/>
    <n v="22.46192650356738"/>
    <n v="22.238514086205868"/>
  </r>
  <r>
    <x v="0"/>
    <x v="0"/>
    <x v="2"/>
    <s v="Commercial"/>
    <s v="HSDO"/>
    <s v="Final Energy Consumption"/>
    <s v="Emissions"/>
    <x v="1"/>
    <x v="28"/>
    <m/>
    <m/>
    <n v="7.7210668716592501"/>
    <n v="8.3860052136014964"/>
    <n v="9.4813648784909788"/>
    <n v="10.022622581817375"/>
    <n v="10.748236392655897"/>
    <n v="11.340216793441241"/>
    <n v="12.59013160276198"/>
    <n v="14.058223223632014"/>
    <n v="15.644496898769239"/>
    <n v="16.083755971889456"/>
  </r>
  <r>
    <x v="0"/>
    <x v="0"/>
    <x v="2"/>
    <s v="Commercial"/>
    <s v="HSDO"/>
    <s v="Final Energy Consumption"/>
    <s v="Emissions"/>
    <x v="1"/>
    <x v="29"/>
    <m/>
    <m/>
    <n v="0"/>
    <n v="0"/>
    <n v="0"/>
    <n v="0"/>
    <n v="0"/>
    <n v="0"/>
    <n v="0"/>
    <n v="0"/>
    <n v="0"/>
    <n v="0"/>
  </r>
  <r>
    <x v="0"/>
    <x v="0"/>
    <x v="2"/>
    <s v="Commercial"/>
    <s v="HSDO"/>
    <s v="Final Energy Consumption"/>
    <s v="Emissions"/>
    <x v="1"/>
    <x v="30"/>
    <m/>
    <m/>
    <n v="21.736846331701873"/>
    <n v="23.014387994387619"/>
    <n v="26.801245579647947"/>
    <n v="31.325728762533259"/>
    <n v="34.603167501294941"/>
    <n v="37.06244277985784"/>
    <n v="40.6001212288228"/>
    <n v="47.451964325488952"/>
    <n v="47.656758638484767"/>
    <n v="44.653400079122555"/>
  </r>
  <r>
    <x v="0"/>
    <x v="0"/>
    <x v="2"/>
    <s v="Commercial"/>
    <s v="HSDO"/>
    <s v="Final Energy Consumption"/>
    <s v="Emissions"/>
    <x v="1"/>
    <x v="31"/>
    <m/>
    <m/>
    <n v="0"/>
    <n v="0"/>
    <n v="0"/>
    <n v="0"/>
    <n v="0"/>
    <n v="0"/>
    <n v="0"/>
    <n v="0"/>
    <n v="0"/>
    <n v="0"/>
  </r>
  <r>
    <x v="0"/>
    <x v="0"/>
    <x v="2"/>
    <s v="Commercial"/>
    <s v="HSDO"/>
    <s v="Final Energy Consumption"/>
    <s v="Emissions"/>
    <x v="1"/>
    <x v="32"/>
    <m/>
    <m/>
    <n v="0"/>
    <n v="0"/>
    <n v="0"/>
    <n v="0"/>
    <n v="0"/>
    <n v="0"/>
    <n v="0"/>
    <n v="0"/>
    <n v="0"/>
    <n v="0"/>
  </r>
  <r>
    <x v="0"/>
    <x v="0"/>
    <x v="2"/>
    <s v="Commercial"/>
    <s v="HSDO"/>
    <s v="Final Energy Consumption"/>
    <s v="Emissions"/>
    <x v="1"/>
    <x v="33"/>
    <m/>
    <m/>
    <n v="63.532017113547482"/>
    <n v="64.437691962689499"/>
    <n v="69.91597921249614"/>
    <n v="78.27282183602982"/>
    <n v="86.834619134999443"/>
    <n v="89.202440651258044"/>
    <n v="92.927043800714898"/>
    <n v="98.335432719271765"/>
    <n v="102.23588622336618"/>
    <n v="102.55438875913671"/>
  </r>
  <r>
    <x v="0"/>
    <x v="0"/>
    <x v="2"/>
    <s v="Commercial"/>
    <s v="HSDO"/>
    <s v="Final Energy Consumption"/>
    <s v="Emissions"/>
    <x v="1"/>
    <x v="34"/>
    <m/>
    <m/>
    <n v="0"/>
    <n v="0"/>
    <n v="0"/>
    <n v="0"/>
    <n v="0"/>
    <n v="0"/>
    <n v="0"/>
    <n v="0"/>
    <n v="0"/>
    <n v="0"/>
  </r>
  <r>
    <x v="0"/>
    <x v="0"/>
    <x v="2"/>
    <s v="Commercial"/>
    <s v="HSDO"/>
    <s v="Final Energy Consumption"/>
    <s v="Emissions"/>
    <x v="1"/>
    <x v="35"/>
    <m/>
    <m/>
    <n v="6.5694055243047487"/>
    <n v="6.7239395491269986"/>
    <n v="7.4005968475295854"/>
    <n v="8.2285607035164841"/>
    <n v="8.8118396018894583"/>
    <n v="9.3255503643267144"/>
    <n v="9.8178034839279675"/>
    <n v="10.611670058693653"/>
    <n v="11.108270297609236"/>
    <n v="10.938895608401543"/>
  </r>
  <r>
    <x v="0"/>
    <x v="0"/>
    <x v="2"/>
    <s v="Commercial"/>
    <s v="Natural gas"/>
    <s v="Final Energy Consumption"/>
    <s v="Emissions"/>
    <x v="1"/>
    <x v="1"/>
    <s v="Buildings"/>
    <m/>
    <n v="0"/>
    <n v="0"/>
    <n v="0"/>
    <n v="0"/>
    <n v="0"/>
    <n v="0"/>
    <n v="0"/>
    <n v="0"/>
    <n v="0"/>
    <n v="0"/>
  </r>
  <r>
    <x v="0"/>
    <x v="0"/>
    <x v="2"/>
    <s v="Commercial"/>
    <s v="Natural gas"/>
    <s v="Final Energy Consumption"/>
    <s v="Emissions"/>
    <x v="1"/>
    <x v="0"/>
    <m/>
    <m/>
    <n v="0"/>
    <n v="0"/>
    <n v="0"/>
    <n v="0"/>
    <n v="0"/>
    <n v="0"/>
    <n v="0"/>
    <n v="2.9609001644931152E-4"/>
    <n v="6.7605939931341243E-4"/>
    <n v="7.4964602876405654E-4"/>
  </r>
  <r>
    <x v="0"/>
    <x v="0"/>
    <x v="2"/>
    <s v="Commercial"/>
    <s v="Natural gas"/>
    <s v="Final Energy Consumption"/>
    <s v="Emissions"/>
    <x v="1"/>
    <x v="2"/>
    <m/>
    <m/>
    <n v="0"/>
    <n v="0"/>
    <n v="0"/>
    <n v="0"/>
    <n v="0"/>
    <n v="0"/>
    <n v="0"/>
    <n v="0"/>
    <n v="0"/>
    <n v="0"/>
  </r>
  <r>
    <x v="0"/>
    <x v="0"/>
    <x v="2"/>
    <s v="Commercial"/>
    <s v="Natural gas"/>
    <s v="Final Energy Consumption"/>
    <s v="Emissions"/>
    <x v="1"/>
    <x v="3"/>
    <m/>
    <m/>
    <n v="0"/>
    <n v="0"/>
    <n v="0"/>
    <n v="0"/>
    <n v="0"/>
    <n v="0"/>
    <n v="2.1106185688199178E-2"/>
    <n v="2.7854224510991944E-2"/>
    <n v="2.5607671272155162E-2"/>
    <n v="2.1778572145288593E-2"/>
  </r>
  <r>
    <x v="0"/>
    <x v="0"/>
    <x v="2"/>
    <s v="Commercial"/>
    <s v="Natural gas"/>
    <s v="Final Energy Consumption"/>
    <s v="Emissions"/>
    <x v="1"/>
    <x v="4"/>
    <m/>
    <m/>
    <n v="0"/>
    <n v="0"/>
    <n v="0"/>
    <n v="0"/>
    <n v="0"/>
    <n v="0"/>
    <n v="0"/>
    <n v="0"/>
    <n v="0"/>
    <n v="0"/>
  </r>
  <r>
    <x v="0"/>
    <x v="0"/>
    <x v="2"/>
    <s v="Commercial"/>
    <s v="Natural gas"/>
    <s v="Final Energy Consumption"/>
    <s v="Emissions"/>
    <x v="1"/>
    <x v="5"/>
    <m/>
    <m/>
    <n v="0"/>
    <n v="0"/>
    <n v="0"/>
    <n v="0"/>
    <n v="0"/>
    <n v="0"/>
    <n v="0"/>
    <n v="0"/>
    <n v="0"/>
    <n v="0"/>
  </r>
  <r>
    <x v="0"/>
    <x v="0"/>
    <x v="2"/>
    <s v="Commercial"/>
    <s v="Natural gas"/>
    <s v="Final Energy Consumption"/>
    <s v="Emissions"/>
    <x v="1"/>
    <x v="6"/>
    <m/>
    <m/>
    <n v="0"/>
    <n v="0"/>
    <n v="0"/>
    <n v="0"/>
    <n v="0"/>
    <n v="0"/>
    <n v="0"/>
    <n v="0"/>
    <n v="0"/>
    <n v="0"/>
  </r>
  <r>
    <x v="0"/>
    <x v="0"/>
    <x v="2"/>
    <s v="Commercial"/>
    <s v="Natural gas"/>
    <s v="Final Energy Consumption"/>
    <s v="Emissions"/>
    <x v="1"/>
    <x v="7"/>
    <m/>
    <m/>
    <n v="0"/>
    <n v="0"/>
    <n v="0"/>
    <n v="0"/>
    <n v="0"/>
    <n v="0"/>
    <n v="0"/>
    <n v="0"/>
    <n v="0"/>
    <n v="0"/>
  </r>
  <r>
    <x v="0"/>
    <x v="0"/>
    <x v="2"/>
    <s v="Commercial"/>
    <s v="Natural gas"/>
    <s v="Final Energy Consumption"/>
    <s v="Emissions"/>
    <x v="1"/>
    <x v="8"/>
    <m/>
    <m/>
    <n v="0"/>
    <n v="0"/>
    <n v="0"/>
    <n v="0"/>
    <n v="0"/>
    <n v="0"/>
    <n v="0"/>
    <n v="0"/>
    <n v="0"/>
    <n v="0"/>
  </r>
  <r>
    <x v="0"/>
    <x v="0"/>
    <x v="2"/>
    <s v="Commercial"/>
    <s v="Natural gas"/>
    <s v="Final Energy Consumption"/>
    <s v="Emissions"/>
    <x v="1"/>
    <x v="9"/>
    <m/>
    <m/>
    <n v="6.0474422586858131E-2"/>
    <n v="4.4243172127152022E-2"/>
    <n v="5.6655547060429697E-2"/>
    <n v="5.6872743037993063E-2"/>
    <n v="8.8622471187997126E-2"/>
    <n v="0.10469081386844266"/>
    <n v="4.3822305519135588E-2"/>
    <n v="3.1280671766994186E-2"/>
    <n v="3.6077957151858769E-2"/>
    <n v="3.5183158916570929E-2"/>
  </r>
  <r>
    <x v="0"/>
    <x v="0"/>
    <x v="2"/>
    <s v="Commercial"/>
    <s v="Natural gas"/>
    <s v="Final Energy Consumption"/>
    <s v="Emissions"/>
    <x v="1"/>
    <x v="10"/>
    <m/>
    <m/>
    <n v="0"/>
    <n v="0"/>
    <n v="0"/>
    <n v="0"/>
    <n v="0"/>
    <n v="0"/>
    <n v="0"/>
    <n v="0"/>
    <n v="0"/>
    <n v="0"/>
  </r>
  <r>
    <x v="0"/>
    <x v="0"/>
    <x v="2"/>
    <s v="Commercial"/>
    <s v="Natural gas"/>
    <s v="Final Energy Consumption"/>
    <s v="Emissions"/>
    <x v="1"/>
    <x v="11"/>
    <m/>
    <m/>
    <n v="0"/>
    <n v="0"/>
    <n v="0"/>
    <n v="0"/>
    <n v="0"/>
    <n v="0"/>
    <n v="0.31959082306278874"/>
    <n v="0.40963392306821761"/>
    <n v="0.39498619856006884"/>
    <n v="0.32955961217075685"/>
  </r>
  <r>
    <x v="0"/>
    <x v="0"/>
    <x v="2"/>
    <s v="Commercial"/>
    <s v="Natural gas"/>
    <s v="Final Energy Consumption"/>
    <s v="Emissions"/>
    <x v="1"/>
    <x v="12"/>
    <m/>
    <m/>
    <n v="0"/>
    <n v="0"/>
    <n v="0"/>
    <n v="0"/>
    <n v="0"/>
    <n v="0"/>
    <n v="2.5183517014328556E-3"/>
    <n v="3.9113844878058933E-3"/>
    <n v="4.3253084391305912E-3"/>
    <n v="4.2616540316393892E-3"/>
  </r>
  <r>
    <x v="0"/>
    <x v="0"/>
    <x v="2"/>
    <s v="Commercial"/>
    <s v="Natural gas"/>
    <s v="Final Energy Consumption"/>
    <s v="Emissions"/>
    <x v="1"/>
    <x v="13"/>
    <m/>
    <m/>
    <n v="0"/>
    <n v="0"/>
    <n v="0"/>
    <n v="0"/>
    <n v="0"/>
    <n v="0"/>
    <n v="0"/>
    <n v="0"/>
    <n v="0"/>
    <n v="0"/>
  </r>
  <r>
    <x v="0"/>
    <x v="0"/>
    <x v="2"/>
    <s v="Commercial"/>
    <s v="Natural gas"/>
    <s v="Final Energy Consumption"/>
    <s v="Emissions"/>
    <x v="1"/>
    <x v="14"/>
    <m/>
    <m/>
    <n v="0"/>
    <n v="0"/>
    <n v="0"/>
    <n v="0"/>
    <n v="0"/>
    <n v="0"/>
    <n v="0"/>
    <n v="0"/>
    <n v="0"/>
    <n v="0"/>
  </r>
  <r>
    <x v="0"/>
    <x v="0"/>
    <x v="2"/>
    <s v="Commercial"/>
    <s v="Natural gas"/>
    <s v="Final Energy Consumption"/>
    <s v="Emissions"/>
    <x v="1"/>
    <x v="15"/>
    <m/>
    <m/>
    <n v="0"/>
    <n v="0"/>
    <n v="0"/>
    <n v="0"/>
    <n v="0"/>
    <n v="0"/>
    <n v="0"/>
    <n v="0"/>
    <n v="0"/>
    <n v="0"/>
  </r>
  <r>
    <x v="0"/>
    <x v="0"/>
    <x v="2"/>
    <s v="Commercial"/>
    <s v="Natural gas"/>
    <s v="Final Energy Consumption"/>
    <s v="Emissions"/>
    <x v="1"/>
    <x v="16"/>
    <m/>
    <m/>
    <n v="0"/>
    <n v="0"/>
    <n v="0"/>
    <n v="0"/>
    <n v="0"/>
    <n v="0"/>
    <n v="0"/>
    <n v="0"/>
    <n v="0"/>
    <n v="0"/>
  </r>
  <r>
    <x v="0"/>
    <x v="0"/>
    <x v="2"/>
    <s v="Commercial"/>
    <s v="Natural gas"/>
    <s v="Final Energy Consumption"/>
    <s v="Emissions"/>
    <x v="1"/>
    <x v="17"/>
    <m/>
    <m/>
    <n v="0"/>
    <n v="0"/>
    <n v="0"/>
    <n v="0"/>
    <n v="0"/>
    <n v="0"/>
    <n v="0"/>
    <n v="0"/>
    <n v="0"/>
    <n v="0"/>
  </r>
  <r>
    <x v="0"/>
    <x v="0"/>
    <x v="2"/>
    <s v="Commercial"/>
    <s v="Natural gas"/>
    <s v="Final Energy Consumption"/>
    <s v="Emissions"/>
    <x v="1"/>
    <x v="18"/>
    <m/>
    <m/>
    <n v="0"/>
    <n v="0"/>
    <n v="0"/>
    <n v="0"/>
    <n v="0"/>
    <n v="0"/>
    <n v="0"/>
    <n v="0"/>
    <n v="0"/>
    <n v="0"/>
  </r>
  <r>
    <x v="0"/>
    <x v="0"/>
    <x v="2"/>
    <s v="Commercial"/>
    <s v="Natural gas"/>
    <s v="Final Energy Consumption"/>
    <s v="Emissions"/>
    <x v="1"/>
    <x v="19"/>
    <m/>
    <m/>
    <n v="0"/>
    <n v="0"/>
    <n v="0"/>
    <n v="0"/>
    <n v="0"/>
    <n v="0"/>
    <n v="1.8068174111867473E-2"/>
    <n v="7.0405341355003334E-3"/>
    <n v="1.5384077823162464E-3"/>
    <n v="1.6391801004304667E-3"/>
  </r>
  <r>
    <x v="0"/>
    <x v="0"/>
    <x v="2"/>
    <s v="Commercial"/>
    <s v="Natural gas"/>
    <s v="Final Energy Consumption"/>
    <s v="Emissions"/>
    <x v="1"/>
    <x v="20"/>
    <m/>
    <m/>
    <n v="0.10301102150885527"/>
    <n v="0.118466666849422"/>
    <n v="0.16360700916980794"/>
    <n v="0.17034980849196701"/>
    <n v="0.25222824268272959"/>
    <n v="0.28383686194773305"/>
    <n v="0.10250207924135096"/>
    <n v="4.9066256175054265E-2"/>
    <n v="4.9238963354363119E-2"/>
    <n v="4.4050183283911505E-2"/>
  </r>
  <r>
    <x v="0"/>
    <x v="0"/>
    <x v="2"/>
    <s v="Commercial"/>
    <s v="Natural gas"/>
    <s v="Final Energy Consumption"/>
    <s v="Emissions"/>
    <x v="1"/>
    <x v="21"/>
    <m/>
    <m/>
    <n v="0"/>
    <n v="0"/>
    <n v="0"/>
    <n v="0"/>
    <n v="0"/>
    <n v="0"/>
    <n v="0"/>
    <n v="0"/>
    <n v="0"/>
    <n v="0"/>
  </r>
  <r>
    <x v="0"/>
    <x v="0"/>
    <x v="2"/>
    <s v="Commercial"/>
    <s v="Natural gas"/>
    <s v="Final Energy Consumption"/>
    <s v="Emissions"/>
    <x v="1"/>
    <x v="22"/>
    <m/>
    <m/>
    <n v="0"/>
    <n v="0"/>
    <n v="0"/>
    <n v="0"/>
    <n v="0"/>
    <n v="0"/>
    <n v="0"/>
    <n v="0"/>
    <n v="0"/>
    <n v="0"/>
  </r>
  <r>
    <x v="0"/>
    <x v="0"/>
    <x v="2"/>
    <s v="Commercial"/>
    <s v="Natural gas"/>
    <s v="Final Energy Consumption"/>
    <s v="Emissions"/>
    <x v="1"/>
    <x v="23"/>
    <m/>
    <m/>
    <n v="0"/>
    <n v="0"/>
    <n v="0"/>
    <n v="0"/>
    <n v="0"/>
    <n v="0"/>
    <n v="0"/>
    <n v="0"/>
    <n v="0"/>
    <n v="0"/>
  </r>
  <r>
    <x v="0"/>
    <x v="0"/>
    <x v="2"/>
    <s v="Commercial"/>
    <s v="Natural gas"/>
    <s v="Final Energy Consumption"/>
    <s v="Emissions"/>
    <x v="1"/>
    <x v="24"/>
    <m/>
    <m/>
    <n v="0"/>
    <n v="0"/>
    <n v="0"/>
    <n v="0"/>
    <n v="0"/>
    <n v="0"/>
    <n v="0"/>
    <n v="0"/>
    <n v="0"/>
    <n v="0"/>
  </r>
  <r>
    <x v="0"/>
    <x v="0"/>
    <x v="2"/>
    <s v="Commercial"/>
    <s v="Natural gas"/>
    <s v="Final Energy Consumption"/>
    <s v="Emissions"/>
    <x v="1"/>
    <x v="25"/>
    <m/>
    <m/>
    <n v="0"/>
    <n v="0"/>
    <n v="0"/>
    <n v="0"/>
    <n v="0"/>
    <n v="0"/>
    <n v="0"/>
    <n v="0"/>
    <n v="0"/>
    <n v="0"/>
  </r>
  <r>
    <x v="0"/>
    <x v="0"/>
    <x v="2"/>
    <s v="Commercial"/>
    <s v="Natural gas"/>
    <s v="Final Energy Consumption"/>
    <s v="Emissions"/>
    <x v="1"/>
    <x v="26"/>
    <m/>
    <m/>
    <n v="0"/>
    <n v="0"/>
    <n v="0"/>
    <n v="0"/>
    <n v="0"/>
    <n v="0"/>
    <n v="0"/>
    <n v="0"/>
    <n v="0"/>
    <n v="0"/>
  </r>
  <r>
    <x v="0"/>
    <x v="0"/>
    <x v="2"/>
    <s v="Commercial"/>
    <s v="Natural gas"/>
    <s v="Final Energy Consumption"/>
    <s v="Emissions"/>
    <x v="1"/>
    <x v="27"/>
    <m/>
    <m/>
    <n v="0"/>
    <n v="0"/>
    <n v="0"/>
    <n v="0"/>
    <n v="0"/>
    <n v="0"/>
    <n v="0"/>
    <n v="0"/>
    <n v="0"/>
    <n v="0"/>
  </r>
  <r>
    <x v="0"/>
    <x v="0"/>
    <x v="2"/>
    <s v="Commercial"/>
    <s v="Natural gas"/>
    <s v="Final Energy Consumption"/>
    <s v="Emissions"/>
    <x v="1"/>
    <x v="28"/>
    <m/>
    <m/>
    <n v="0"/>
    <n v="0"/>
    <n v="0"/>
    <n v="0"/>
    <n v="0"/>
    <n v="0"/>
    <n v="2.5982993744942169E-4"/>
    <n v="3.826999955991189E-4"/>
    <n v="3.6517177699452841E-4"/>
    <n v="3.0487899293085149E-4"/>
  </r>
  <r>
    <x v="0"/>
    <x v="0"/>
    <x v="2"/>
    <s v="Commercial"/>
    <s v="Natural gas"/>
    <s v="Final Energy Consumption"/>
    <s v="Emissions"/>
    <x v="1"/>
    <x v="29"/>
    <m/>
    <m/>
    <n v="0"/>
    <n v="0"/>
    <n v="0"/>
    <n v="0"/>
    <n v="0"/>
    <n v="0"/>
    <n v="0"/>
    <n v="0"/>
    <n v="0"/>
    <n v="0"/>
  </r>
  <r>
    <x v="0"/>
    <x v="0"/>
    <x v="2"/>
    <s v="Commercial"/>
    <s v="Natural gas"/>
    <s v="Final Energy Consumption"/>
    <s v="Emissions"/>
    <x v="1"/>
    <x v="30"/>
    <m/>
    <m/>
    <n v="0"/>
    <n v="0"/>
    <n v="0"/>
    <n v="0"/>
    <n v="0"/>
    <n v="0"/>
    <n v="0"/>
    <n v="0"/>
    <n v="0"/>
    <n v="0"/>
  </r>
  <r>
    <x v="0"/>
    <x v="0"/>
    <x v="2"/>
    <s v="Commercial"/>
    <s v="Natural gas"/>
    <s v="Final Energy Consumption"/>
    <s v="Emissions"/>
    <x v="1"/>
    <x v="31"/>
    <m/>
    <m/>
    <n v="0"/>
    <n v="0"/>
    <n v="0"/>
    <n v="0"/>
    <n v="0"/>
    <n v="0"/>
    <n v="0"/>
    <n v="0"/>
    <n v="0"/>
    <n v="0"/>
  </r>
  <r>
    <x v="0"/>
    <x v="0"/>
    <x v="2"/>
    <s v="Commercial"/>
    <s v="Natural gas"/>
    <s v="Final Energy Consumption"/>
    <s v="Emissions"/>
    <x v="1"/>
    <x v="32"/>
    <m/>
    <m/>
    <n v="0"/>
    <n v="0"/>
    <n v="1.5595834164557711E-2"/>
    <n v="5.1986113881859041E-3"/>
    <n v="1.4735533150684934E-2"/>
    <n v="3.8340493863276578E-2"/>
    <n v="1.5400096750422428E-2"/>
    <n v="6.9152421271794964E-3"/>
    <n v="6.2585045517013702E-3"/>
    <n v="5.3530825077140777E-3"/>
  </r>
  <r>
    <x v="0"/>
    <x v="0"/>
    <x v="2"/>
    <s v="Commercial"/>
    <s v="Natural gas"/>
    <s v="Final Energy Consumption"/>
    <s v="Emissions"/>
    <x v="1"/>
    <x v="33"/>
    <m/>
    <m/>
    <n v="0"/>
    <n v="0"/>
    <n v="0"/>
    <n v="3.9441768508336247E-3"/>
    <n v="1.3147256169445413E-3"/>
    <n v="0"/>
    <n v="5.5563632777645561E-3"/>
    <n v="1.0827349716207944E-2"/>
    <n v="1.1474533712098044E-2"/>
    <n v="1.023028782199333E-2"/>
  </r>
  <r>
    <x v="0"/>
    <x v="0"/>
    <x v="2"/>
    <s v="Commercial"/>
    <s v="Natural gas"/>
    <s v="Final Energy Consumption"/>
    <s v="Emissions"/>
    <x v="1"/>
    <x v="34"/>
    <m/>
    <m/>
    <n v="0"/>
    <n v="0"/>
    <n v="0"/>
    <n v="0"/>
    <n v="0"/>
    <n v="0"/>
    <n v="0"/>
    <n v="0"/>
    <n v="0"/>
    <n v="0"/>
  </r>
  <r>
    <x v="0"/>
    <x v="0"/>
    <x v="2"/>
    <s v="Commercial"/>
    <s v="Natural gas"/>
    <s v="Final Energy Consumption"/>
    <s v="Emissions"/>
    <x v="1"/>
    <x v="35"/>
    <m/>
    <m/>
    <n v="0"/>
    <n v="0"/>
    <n v="0"/>
    <n v="0"/>
    <n v="0"/>
    <n v="0"/>
    <n v="0"/>
    <n v="0"/>
    <n v="0"/>
    <n v="0"/>
  </r>
  <r>
    <x v="0"/>
    <x v="0"/>
    <x v="2"/>
    <s v="Commercial"/>
    <s v="LPG"/>
    <s v="Final Energy Consumption"/>
    <s v="Emissions"/>
    <x v="2"/>
    <x v="1"/>
    <s v="Buildings"/>
    <m/>
    <n v="2.2108020000000003E-4"/>
    <n v="5.4043797500000006E-4"/>
    <n v="5.7021332499999997E-4"/>
    <n v="6.5720985000000014E-4"/>
    <n v="9.943879000000001E-4"/>
    <n v="1.2685150500000005E-3"/>
    <n v="1.5402772000000001E-3"/>
    <n v="1.966532975E-3"/>
    <n v="2.2478497249999998E-3"/>
    <n v="2.3440815750000003E-3"/>
  </r>
  <r>
    <x v="0"/>
    <x v="0"/>
    <x v="2"/>
    <s v="Commercial"/>
    <s v="LPG"/>
    <s v="Final Energy Consumption"/>
    <s v="Emissions"/>
    <x v="2"/>
    <x v="0"/>
    <m/>
    <m/>
    <n v="5.6214997575000016E-2"/>
    <n v="0.10253705825000003"/>
    <n v="0.19150450330000002"/>
    <n v="0.26124021769999994"/>
    <n v="0.3191822092249999"/>
    <n v="0.37598674217499989"/>
    <n v="0.38749666505000002"/>
    <n v="0.40575758684999996"/>
    <n v="0.37832132827500004"/>
    <n v="0.22482438522500001"/>
  </r>
  <r>
    <x v="0"/>
    <x v="0"/>
    <x v="2"/>
    <s v="Commercial"/>
    <s v="LPG"/>
    <s v="Final Energy Consumption"/>
    <s v="Emissions"/>
    <x v="2"/>
    <x v="2"/>
    <m/>
    <m/>
    <n v="8.7599600000000028E-5"/>
    <n v="1.7919605000000003E-4"/>
    <n v="2.5475779999999999E-4"/>
    <n v="3.8536492500000001E-4"/>
    <n v="7.3757254999999989E-4"/>
    <n v="1.1400364249999999E-3"/>
    <n v="1.314880875E-3"/>
    <n v="2.6908378749999997E-3"/>
    <n v="2.2069352249999997E-3"/>
    <n v="1.8997690249999998E-3"/>
  </r>
  <r>
    <x v="0"/>
    <x v="0"/>
    <x v="2"/>
    <s v="Commercial"/>
    <s v="LPG"/>
    <s v="Final Energy Consumption"/>
    <s v="Emissions"/>
    <x v="2"/>
    <x v="3"/>
    <m/>
    <m/>
    <n v="5.6584635249999982E-3"/>
    <n v="8.6996643249999984E-3"/>
    <n v="1.1656682950000002E-2"/>
    <n v="1.286595475E-2"/>
    <n v="1.8556322125000003E-2"/>
    <n v="2.3408994674999996E-2"/>
    <n v="2.7096372600000009E-2"/>
    <n v="3.7186739700000006E-2"/>
    <n v="3.3548494650000003E-2"/>
    <n v="2.9720340100000003E-2"/>
  </r>
  <r>
    <x v="0"/>
    <x v="0"/>
    <x v="2"/>
    <s v="Commercial"/>
    <s v="LPG"/>
    <s v="Final Energy Consumption"/>
    <s v="Emissions"/>
    <x v="2"/>
    <x v="4"/>
    <m/>
    <m/>
    <n v="2.6207156250000001E-3"/>
    <n v="4.4504569999999988E-3"/>
    <n v="9.0391955499999985E-3"/>
    <n v="1.2859060775000004E-2"/>
    <n v="2.3952140575000003E-2"/>
    <n v="3.0896631974999998E-2"/>
    <n v="4.0656135575000002E-2"/>
    <n v="4.5434878224999989E-2"/>
    <n v="4.4515460824999992E-2"/>
    <n v="4.6949589774999995E-2"/>
  </r>
  <r>
    <x v="0"/>
    <x v="0"/>
    <x v="2"/>
    <s v="Commercial"/>
    <s v="LPG"/>
    <s v="Final Energy Consumption"/>
    <s v="Emissions"/>
    <x v="2"/>
    <x v="5"/>
    <m/>
    <m/>
    <n v="4.6022899999999993E-3"/>
    <n v="6.2022952750000002E-3"/>
    <n v="8.7584109249999979E-3"/>
    <n v="1.0932200675000002E-2"/>
    <n v="1.3835734825000001E-2"/>
    <n v="1.7946483225E-2"/>
    <n v="2.1470995424999997E-2"/>
    <n v="2.6250140125000002E-2"/>
    <n v="2.6021598350000001E-2"/>
    <n v="2.4119641699999996E-2"/>
  </r>
  <r>
    <x v="0"/>
    <x v="0"/>
    <x v="2"/>
    <s v="Commercial"/>
    <s v="LPG"/>
    <s v="Final Energy Consumption"/>
    <s v="Emissions"/>
    <x v="2"/>
    <x v="6"/>
    <m/>
    <m/>
    <n v="5.9322359250000003E-3"/>
    <n v="8.9633972999999985E-3"/>
    <n v="1.5367474375000001E-2"/>
    <n v="2.0855480524999997E-2"/>
    <n v="2.7803767750000007E-2"/>
    <n v="3.3708486900000001E-2"/>
    <n v="3.8733378749999998E-2"/>
    <n v="4.5915115125000003E-2"/>
    <n v="4.9579718100000003E-2"/>
    <n v="4.9398417199999989E-2"/>
  </r>
  <r>
    <x v="0"/>
    <x v="0"/>
    <x v="2"/>
    <s v="Commercial"/>
    <s v="LPG"/>
    <s v="Final Energy Consumption"/>
    <s v="Emissions"/>
    <x v="2"/>
    <x v="7"/>
    <m/>
    <m/>
    <n v="3.3554974749999997E-3"/>
    <n v="6.3644396749999999E-3"/>
    <n v="9.2821874749999984E-3"/>
    <n v="9.8317661750000028E-3"/>
    <n v="1.33559591E-2"/>
    <n v="1.4940343550000002E-2"/>
    <n v="1.4508932074999998E-2"/>
    <n v="1.4611005474999999E-2"/>
    <n v="1.6931401574999994E-2"/>
    <n v="1.7884224599999998E-2"/>
  </r>
  <r>
    <x v="0"/>
    <x v="0"/>
    <x v="2"/>
    <s v="Commercial"/>
    <s v="LPG"/>
    <s v="Final Energy Consumption"/>
    <s v="Emissions"/>
    <x v="2"/>
    <x v="8"/>
    <m/>
    <m/>
    <n v="4.4629678500000009E-3"/>
    <n v="5.8486804750000022E-3"/>
    <n v="7.9691276499999995E-3"/>
    <n v="8.0234989999999999E-3"/>
    <n v="8.4630579000000011E-3"/>
    <n v="7.9441887250000006E-3"/>
    <n v="8.9952893249999992E-3"/>
    <n v="1.102404545E-2"/>
    <n v="1.111415195E-2"/>
    <n v="1.0996800649999999E-2"/>
  </r>
  <r>
    <x v="0"/>
    <x v="0"/>
    <x v="2"/>
    <s v="Commercial"/>
    <s v="LPG"/>
    <s v="Final Energy Consumption"/>
    <s v="Emissions"/>
    <x v="2"/>
    <x v="9"/>
    <m/>
    <m/>
    <n v="4.7724647575000008E-2"/>
    <n v="7.0952093024999996E-2"/>
    <n v="9.9716464650000017E-2"/>
    <n v="0.13266573925000003"/>
    <n v="0.16242799897499999"/>
    <n v="0.18038435607499995"/>
    <n v="0.19578166492499996"/>
    <n v="0.24113176972500003"/>
    <n v="0.2109518037"/>
    <n v="0.17792501622499998"/>
  </r>
  <r>
    <x v="0"/>
    <x v="0"/>
    <x v="2"/>
    <s v="Commercial"/>
    <s v="LPG"/>
    <s v="Final Energy Consumption"/>
    <s v="Emissions"/>
    <x v="2"/>
    <x v="10"/>
    <m/>
    <m/>
    <n v="1.5855149199999998E-2"/>
    <n v="2.1293478524999999E-2"/>
    <n v="2.4627395374999996E-2"/>
    <n v="2.6683845649999996E-2"/>
    <n v="2.825482055E-2"/>
    <n v="3.1263372524999999E-2"/>
    <n v="3.4318633250000001E-2"/>
    <n v="3.8349066249999994E-2"/>
    <n v="4.2181879849999999E-2"/>
    <n v="4.4665188975000006E-2"/>
  </r>
  <r>
    <x v="0"/>
    <x v="0"/>
    <x v="2"/>
    <s v="Commercial"/>
    <s v="LPG"/>
    <s v="Final Energy Consumption"/>
    <s v="Emissions"/>
    <x v="2"/>
    <x v="11"/>
    <m/>
    <m/>
    <n v="3.6777251774999992E-2"/>
    <n v="8.9067791999999993E-2"/>
    <n v="0.14098684985000004"/>
    <n v="0.20027021025"/>
    <n v="0.23661710297499999"/>
    <n v="0.26057224709999999"/>
    <n v="0.27067659134999994"/>
    <n v="0.2749995985"/>
    <n v="0.25636507765000005"/>
    <n v="0.24743514510000006"/>
  </r>
  <r>
    <x v="0"/>
    <x v="0"/>
    <x v="2"/>
    <s v="Commercial"/>
    <s v="LPG"/>
    <s v="Final Energy Consumption"/>
    <s v="Emissions"/>
    <x v="2"/>
    <x v="12"/>
    <m/>
    <m/>
    <n v="3.3354659249999995E-2"/>
    <n v="5.5435481750000008E-2"/>
    <n v="8.2313966900000007E-2"/>
    <n v="0.10740096454999998"/>
    <n v="0.13324255092500001"/>
    <n v="0.15230598817500002"/>
    <n v="0.16305120012499999"/>
    <n v="0.17848392485"/>
    <n v="0.16049969622499999"/>
    <n v="0.14048833150000001"/>
  </r>
  <r>
    <x v="0"/>
    <x v="0"/>
    <x v="2"/>
    <s v="Commercial"/>
    <s v="LPG"/>
    <s v="Final Energy Consumption"/>
    <s v="Emissions"/>
    <x v="2"/>
    <x v="13"/>
    <m/>
    <m/>
    <n v="7.3560250500000011E-3"/>
    <n v="1.2070617075000002E-2"/>
    <n v="1.6153316575E-2"/>
    <n v="2.0386122625000006E-2"/>
    <n v="2.8836019300000001E-2"/>
    <n v="3.9059476775000004E-2"/>
    <n v="4.4872930575000011E-2"/>
    <n v="5.4008842800000005E-2"/>
    <n v="5.4572552375E-2"/>
    <n v="5.5811445799999998E-2"/>
  </r>
  <r>
    <x v="0"/>
    <x v="0"/>
    <x v="2"/>
    <s v="Commercial"/>
    <s v="LPG"/>
    <s v="Final Energy Consumption"/>
    <s v="Emissions"/>
    <x v="2"/>
    <x v="14"/>
    <m/>
    <m/>
    <n v="3.4212799500000007E-3"/>
    <n v="5.920836625000001E-3"/>
    <n v="7.9594902749999998E-3"/>
    <n v="7.8284929249999979E-3"/>
    <n v="9.5926173749999993E-3"/>
    <n v="1.1242878900000001E-2"/>
    <n v="1.5306540149999999E-2"/>
    <n v="2.9915334349999993E-2"/>
    <n v="2.6743112549999996E-2"/>
    <n v="2.0549662375E-2"/>
  </r>
  <r>
    <x v="0"/>
    <x v="0"/>
    <x v="2"/>
    <s v="Commercial"/>
    <s v="LPG"/>
    <s v="Final Energy Consumption"/>
    <s v="Emissions"/>
    <x v="2"/>
    <x v="15"/>
    <m/>
    <m/>
    <n v="9.4074260500000024E-3"/>
    <n v="1.3728931424999999E-2"/>
    <n v="1.8143428600000001E-2"/>
    <n v="2.1089024275E-2"/>
    <n v="2.8520599249999994E-2"/>
    <n v="3.7434934624999999E-2"/>
    <n v="4.2645183350000004E-2"/>
    <n v="4.7650788624999996E-2"/>
    <n v="4.6799589650000001E-2"/>
    <n v="4.7140208774999991E-2"/>
  </r>
  <r>
    <x v="0"/>
    <x v="0"/>
    <x v="2"/>
    <s v="Commercial"/>
    <s v="LPG"/>
    <s v="Final Energy Consumption"/>
    <s v="Emissions"/>
    <x v="2"/>
    <x v="16"/>
    <m/>
    <m/>
    <n v="0.10077915375000002"/>
    <n v="0.13677699612500005"/>
    <n v="0.29472994209999998"/>
    <n v="0.4006147642750002"/>
    <n v="0.48171833600000014"/>
    <n v="0.54135401044999998"/>
    <n v="0.60408959682499996"/>
    <n v="0.63372275119999999"/>
    <n v="0.60713451067499991"/>
    <n v="0.58834515327499992"/>
  </r>
  <r>
    <x v="0"/>
    <x v="0"/>
    <x v="2"/>
    <s v="Commercial"/>
    <s v="LPG"/>
    <s v="Final Energy Consumption"/>
    <s v="Emissions"/>
    <x v="2"/>
    <x v="17"/>
    <m/>
    <m/>
    <n v="4.9023458274999994E-2"/>
    <n v="7.1157221300000004E-2"/>
    <n v="0.15464946667499999"/>
    <n v="0.19992508580000004"/>
    <n v="0.24559328310000006"/>
    <n v="0.2809229775"/>
    <n v="0.31157915992500002"/>
    <n v="0.33742629222499998"/>
    <n v="0.33656591705000005"/>
    <n v="0.33432705432500004"/>
  </r>
  <r>
    <x v="0"/>
    <x v="0"/>
    <x v="2"/>
    <s v="Commercial"/>
    <s v="LPG"/>
    <s v="Final Energy Consumption"/>
    <s v="Emissions"/>
    <x v="2"/>
    <x v="18"/>
    <m/>
    <m/>
    <n v="0"/>
    <n v="0"/>
    <n v="0"/>
    <n v="0"/>
    <n v="0"/>
    <n v="0"/>
    <n v="0"/>
    <n v="0"/>
    <n v="0"/>
    <n v="1.07844E-5"/>
  </r>
  <r>
    <x v="0"/>
    <x v="0"/>
    <x v="2"/>
    <s v="Commercial"/>
    <s v="LPG"/>
    <s v="Final Energy Consumption"/>
    <s v="Emissions"/>
    <x v="2"/>
    <x v="19"/>
    <m/>
    <m/>
    <n v="1.3710614499999999E-2"/>
    <n v="2.8645246574999995E-2"/>
    <n v="4.4846478049999999E-2"/>
    <n v="6.1611040699999987E-2"/>
    <n v="8.5254442350000029E-2"/>
    <n v="0.10747954167500003"/>
    <n v="0.12052653717499999"/>
    <n v="0.13967090472499999"/>
    <n v="0.12764599127500001"/>
    <n v="0.1105915151"/>
  </r>
  <r>
    <x v="0"/>
    <x v="0"/>
    <x v="2"/>
    <s v="Commercial"/>
    <s v="LPG"/>
    <s v="Final Energy Consumption"/>
    <s v="Emissions"/>
    <x v="2"/>
    <x v="20"/>
    <m/>
    <m/>
    <n v="0.30204202544999997"/>
    <n v="0.44889344857500008"/>
    <n v="0.57248133634999976"/>
    <n v="0.65947963509999996"/>
    <n v="0.77127454497500003"/>
    <n v="0.84955434217500014"/>
    <n v="0.89987285080000001"/>
    <n v="1.0115858488999998"/>
    <n v="1.068778584775"/>
    <n v="1.062362552625"/>
  </r>
  <r>
    <x v="0"/>
    <x v="0"/>
    <x v="2"/>
    <s v="Commercial"/>
    <s v="LPG"/>
    <s v="Final Energy Consumption"/>
    <s v="Emissions"/>
    <x v="2"/>
    <x v="21"/>
    <m/>
    <m/>
    <n v="2.7138374999999999E-5"/>
    <n v="6.1489999999999996E-5"/>
    <n v="5.6582624999999998E-5"/>
    <n v="4.9002800000000005E-5"/>
    <n v="5.6168750000000007E-5"/>
    <n v="2.8113937500000009E-4"/>
    <n v="5.6491572499999996E-4"/>
    <n v="1.5230008749999998E-3"/>
    <n v="7.7130927499999996E-4"/>
    <n v="6.5179400000000014E-4"/>
  </r>
  <r>
    <x v="0"/>
    <x v="0"/>
    <x v="2"/>
    <s v="Commercial"/>
    <s v="LPG"/>
    <s v="Final Energy Consumption"/>
    <s v="Emissions"/>
    <x v="2"/>
    <x v="22"/>
    <m/>
    <m/>
    <n v="6.4648457499999988E-4"/>
    <n v="1.0934577499999998E-3"/>
    <n v="1.5631231000000003E-3"/>
    <n v="3.3717332000000001E-3"/>
    <n v="6.8071795000000015E-3"/>
    <n v="9.0785727999999986E-3"/>
    <n v="9.8444425749999991E-3"/>
    <n v="1.1304144225000002E-2"/>
    <n v="1.1244900975000001E-2"/>
    <n v="1.0772468574999999E-2"/>
  </r>
  <r>
    <x v="0"/>
    <x v="0"/>
    <x v="2"/>
    <s v="Commercial"/>
    <s v="LPG"/>
    <s v="Final Energy Consumption"/>
    <s v="Emissions"/>
    <x v="2"/>
    <x v="23"/>
    <m/>
    <m/>
    <n v="4.5904650000000011E-5"/>
    <n v="5.3531775000000006E-5"/>
    <n v="1.5854959999999995E-4"/>
    <n v="1.9002774999999996E-4"/>
    <n v="4.1862864999999989E-4"/>
    <n v="6.528819000000001E-4"/>
    <n v="8.7400939999999995E-4"/>
    <n v="1.3710496250000002E-3"/>
    <n v="1.1249004249999999E-3"/>
    <n v="1.1671984499999999E-3"/>
  </r>
  <r>
    <x v="0"/>
    <x v="0"/>
    <x v="2"/>
    <s v="Commercial"/>
    <s v="LPG"/>
    <s v="Final Energy Consumption"/>
    <s v="Emissions"/>
    <x v="2"/>
    <x v="24"/>
    <m/>
    <m/>
    <n v="9.6338274999999997E-5"/>
    <n v="3.4040627499999995E-4"/>
    <n v="6.8233797499999999E-4"/>
    <n v="6.9314602500000007E-4"/>
    <n v="1.1031779000000002E-3"/>
    <n v="1.8529893249999998E-3"/>
    <n v="1.6636119499999998E-3"/>
    <n v="3.1375390750000001E-3"/>
    <n v="3.0053119250000007E-3"/>
    <n v="2.5988393750000002E-3"/>
  </r>
  <r>
    <x v="0"/>
    <x v="0"/>
    <x v="2"/>
    <s v="Commercial"/>
    <s v="LPG"/>
    <s v="Final Energy Consumption"/>
    <s v="Emissions"/>
    <x v="2"/>
    <x v="25"/>
    <m/>
    <m/>
    <n v="1.0504892474999998E-2"/>
    <n v="1.5325779424999996E-2"/>
    <n v="2.2146108324999997E-2"/>
    <n v="2.9416827824999991E-2"/>
    <n v="4.225869505000001E-2"/>
    <n v="5.2569160875E-2"/>
    <n v="5.5817914075000009E-2"/>
    <n v="5.9874764125000007E-2"/>
    <n v="5.4368618424999994E-2"/>
    <n v="4.564019569999999E-2"/>
  </r>
  <r>
    <x v="0"/>
    <x v="0"/>
    <x v="2"/>
    <s v="Commercial"/>
    <s v="LPG"/>
    <s v="Final Energy Consumption"/>
    <s v="Emissions"/>
    <x v="2"/>
    <x v="26"/>
    <m/>
    <m/>
    <n v="2.6091152999999996E-3"/>
    <n v="3.4757104249999999E-3"/>
    <n v="8.2820762749999995E-3"/>
    <n v="1.1536990299999998E-2"/>
    <n v="1.5405089699999997E-2"/>
    <n v="1.7105855799999996E-2"/>
    <n v="1.6582599549999993E-2"/>
    <n v="1.6083903824999999E-2"/>
    <n v="1.4689736324999998E-2"/>
    <n v="1.4614777649999997E-2"/>
  </r>
  <r>
    <x v="0"/>
    <x v="0"/>
    <x v="2"/>
    <s v="Commercial"/>
    <s v="LPG"/>
    <s v="Final Energy Consumption"/>
    <s v="Emissions"/>
    <x v="2"/>
    <x v="27"/>
    <m/>
    <m/>
    <n v="1.7504760350000006E-2"/>
    <n v="2.962836525E-2"/>
    <n v="4.4997908999999996E-2"/>
    <n v="6.6559294724999996E-2"/>
    <n v="9.5059093800000008E-2"/>
    <n v="0.12528676187500001"/>
    <n v="0.149185867325"/>
    <n v="0.17290137782500009"/>
    <n v="0.15132380367500003"/>
    <n v="0.13169346409999996"/>
  </r>
  <r>
    <x v="0"/>
    <x v="0"/>
    <x v="2"/>
    <s v="Commercial"/>
    <s v="LPG"/>
    <s v="Final Energy Consumption"/>
    <s v="Emissions"/>
    <x v="2"/>
    <x v="28"/>
    <m/>
    <m/>
    <n v="3.7976720649999997E-2"/>
    <n v="6.9325032149999979E-2"/>
    <n v="9.8792943974999978E-2"/>
    <n v="0.13143812687499998"/>
    <n v="0.15460158724999998"/>
    <n v="0.16887319157499997"/>
    <n v="0.19718867437499998"/>
    <n v="0.21685578970000002"/>
    <n v="0.19996330419999994"/>
    <n v="0.18695905607500005"/>
  </r>
  <r>
    <x v="0"/>
    <x v="0"/>
    <x v="2"/>
    <s v="Commercial"/>
    <s v="LPG"/>
    <s v="Final Energy Consumption"/>
    <s v="Emissions"/>
    <x v="2"/>
    <x v="29"/>
    <m/>
    <m/>
    <n v="3.33051125E-4"/>
    <n v="4.0974807500000001E-4"/>
    <n v="1.2385386750000001E-3"/>
    <n v="1.8217595000000004E-3"/>
    <n v="2.6922923500000005E-3"/>
    <n v="3.5167904749999999E-3"/>
    <n v="3.6753755500000002E-3"/>
    <n v="3.832920025E-3"/>
    <n v="3.8225613250000004E-3"/>
    <n v="3.6724311250000002E-3"/>
  </r>
  <r>
    <x v="0"/>
    <x v="0"/>
    <x v="2"/>
    <s v="Commercial"/>
    <s v="LPG"/>
    <s v="Final Energy Consumption"/>
    <s v="Emissions"/>
    <x v="2"/>
    <x v="30"/>
    <m/>
    <m/>
    <n v="0.10375432375000002"/>
    <n v="0.1163028482"/>
    <n v="0.32178162802499993"/>
    <n v="0.45793405129999998"/>
    <n v="0.56271687807499993"/>
    <n v="0.66030835474999994"/>
    <n v="0.73872547567499991"/>
    <n v="0.75568824897499998"/>
    <n v="0.72089182660000006"/>
    <n v="0.72102190160000024"/>
  </r>
  <r>
    <x v="0"/>
    <x v="0"/>
    <x v="2"/>
    <s v="Commercial"/>
    <s v="LPG"/>
    <s v="Final Energy Consumption"/>
    <s v="Emissions"/>
    <x v="2"/>
    <x v="31"/>
    <m/>
    <m/>
    <n v="0"/>
    <n v="0"/>
    <n v="0"/>
    <n v="0"/>
    <n v="0"/>
    <n v="0"/>
    <n v="0"/>
    <n v="0"/>
    <n v="0"/>
    <n v="0"/>
  </r>
  <r>
    <x v="0"/>
    <x v="0"/>
    <x v="2"/>
    <s v="Commercial"/>
    <s v="LPG"/>
    <s v="Final Energy Consumption"/>
    <s v="Emissions"/>
    <x v="2"/>
    <x v="32"/>
    <m/>
    <m/>
    <n v="8.7646900000000016E-5"/>
    <n v="2.0716217499999994E-4"/>
    <n v="3.0429272499999993E-4"/>
    <n v="2.5586934999999994E-4"/>
    <n v="4.3455692499999989E-4"/>
    <n v="7.2734392499999986E-4"/>
    <n v="8.7269682499999991E-4"/>
    <n v="1.6557956250000002E-3"/>
    <n v="1.1767530499999998E-3"/>
    <n v="1.0225905249999999E-3"/>
  </r>
  <r>
    <x v="0"/>
    <x v="0"/>
    <x v="2"/>
    <s v="Commercial"/>
    <s v="LPG"/>
    <s v="Final Energy Consumption"/>
    <s v="Emissions"/>
    <x v="2"/>
    <x v="33"/>
    <m/>
    <m/>
    <n v="4.3110591699999999E-2"/>
    <n v="7.6050134324999991E-2"/>
    <n v="0.12044056942499999"/>
    <n v="0.16965131204999995"/>
    <n v="0.23026564715000006"/>
    <n v="0.27013861297500003"/>
    <n v="0.29687530455"/>
    <n v="0.29786474960000003"/>
    <n v="0.26617831404999998"/>
    <n v="0.24715872390000004"/>
  </r>
  <r>
    <x v="0"/>
    <x v="0"/>
    <x v="2"/>
    <s v="Commercial"/>
    <s v="LPG"/>
    <s v="Final Energy Consumption"/>
    <s v="Emissions"/>
    <x v="2"/>
    <x v="34"/>
    <m/>
    <m/>
    <n v="6.6813378499999999E-3"/>
    <n v="1.11751926E-2"/>
    <n v="1.9596886649999999E-2"/>
    <n v="2.8694095649999994E-2"/>
    <n v="4.2918790200000001E-2"/>
    <n v="5.4486111624999993E-2"/>
    <n v="5.7326583050000005E-2"/>
    <n v="6.7620375624999993E-2"/>
    <n v="6.3452938175000015E-2"/>
    <n v="6.1540208950000015E-2"/>
  </r>
  <r>
    <x v="0"/>
    <x v="0"/>
    <x v="2"/>
    <s v="Commercial"/>
    <s v="LPG"/>
    <s v="Final Energy Consumption"/>
    <s v="Emissions"/>
    <x v="2"/>
    <x v="35"/>
    <m/>
    <m/>
    <n v="3.6074042675000008E-2"/>
    <n v="5.7575416524999992E-2"/>
    <n v="8.5806350574999996E-2"/>
    <n v="0.10538231880000001"/>
    <n v="0.13701576652499997"/>
    <n v="0.16182394250000004"/>
    <n v="0.18153775475000003"/>
    <n v="0.21395841637500007"/>
    <n v="0.19312354682500005"/>
    <n v="0.18406974740000004"/>
  </r>
  <r>
    <x v="0"/>
    <x v="0"/>
    <x v="2"/>
    <s v="Commercial"/>
    <s v="Kerosene"/>
    <s v="Final Energy Consumption"/>
    <s v="Emissions"/>
    <x v="2"/>
    <x v="1"/>
    <s v="Buildings"/>
    <m/>
    <n v="0"/>
    <n v="1.3284540000000001E-4"/>
    <n v="4.3266735000000002E-3"/>
    <n v="5.1043643999999985E-3"/>
    <n v="4.5589886999999997E-3"/>
    <n v="4.2187941000000001E-3"/>
    <n v="4.087196999999999E-3"/>
    <n v="3.4501040999999999E-3"/>
    <n v="2.9919122999999995E-3"/>
    <n v="3.0535388999999996E-3"/>
  </r>
  <r>
    <x v="0"/>
    <x v="0"/>
    <x v="2"/>
    <s v="Commercial"/>
    <s v="Kerosene"/>
    <s v="Final Energy Consumption"/>
    <s v="Emissions"/>
    <x v="2"/>
    <x v="0"/>
    <m/>
    <m/>
    <n v="5.1269323499999984E-2"/>
    <n v="0.10711031580000001"/>
    <n v="0.12960284219999996"/>
    <n v="8.1928951200000016E-2"/>
    <n v="8.6979967200000022E-2"/>
    <n v="7.9180260299999985E-2"/>
    <n v="6.7406688899999984E-2"/>
    <n v="5.269133429999999E-2"/>
    <n v="6.2143264799999993E-2"/>
    <n v="9.9007337700000003E-2"/>
  </r>
  <r>
    <x v="0"/>
    <x v="0"/>
    <x v="2"/>
    <s v="Commercial"/>
    <s v="Kerosene"/>
    <s v="Final Energy Consumption"/>
    <s v="Emissions"/>
    <x v="2"/>
    <x v="2"/>
    <m/>
    <m/>
    <n v="3.4638354000000003E-3"/>
    <n v="5.0414632200000024E-2"/>
    <n v="9.2965959899999992E-2"/>
    <n v="0.10248129089999999"/>
    <n v="0.10358886149999998"/>
    <n v="0.1182837177"/>
    <n v="0.1186878384"/>
    <n v="0.14374621259999998"/>
    <n v="0.14040760139999997"/>
    <n v="0.16145696159999998"/>
  </r>
  <r>
    <x v="0"/>
    <x v="0"/>
    <x v="2"/>
    <s v="Commercial"/>
    <s v="Kerosene"/>
    <s v="Final Energy Consumption"/>
    <s v="Emissions"/>
    <x v="2"/>
    <x v="3"/>
    <m/>
    <m/>
    <n v="7.4391453E-3"/>
    <n v="6.809765579999999E-2"/>
    <n v="6.9712364700000001E-2"/>
    <n v="6.1240743899999991E-2"/>
    <n v="6.8430360600000004E-2"/>
    <n v="6.2446601699999993E-2"/>
    <n v="5.0840959499999991E-2"/>
    <n v="4.9396282199999995E-2"/>
    <n v="4.6447337699999987E-2"/>
    <n v="4.4613519299999994E-2"/>
  </r>
  <r>
    <x v="0"/>
    <x v="0"/>
    <x v="2"/>
    <s v="Commercial"/>
    <s v="Kerosene"/>
    <s v="Final Energy Consumption"/>
    <s v="Emissions"/>
    <x v="2"/>
    <x v="4"/>
    <m/>
    <m/>
    <n v="6.6267647999999988E-3"/>
    <n v="8.9583920999999987E-3"/>
    <n v="7.8539750999999988E-3"/>
    <n v="6.8112503999999989E-3"/>
    <n v="5.5227419999999998E-3"/>
    <n v="4.9704677999999995E-3"/>
    <n v="3.9886470000000005E-3"/>
    <n v="4.0500108E-3"/>
    <n v="4.5409211999999999E-3"/>
    <n v="4.6636487999999997E-3"/>
  </r>
  <r>
    <x v="0"/>
    <x v="0"/>
    <x v="2"/>
    <s v="Commercial"/>
    <s v="Kerosene"/>
    <s v="Final Energy Consumption"/>
    <s v="Emissions"/>
    <x v="2"/>
    <x v="5"/>
    <m/>
    <m/>
    <n v="9.8182079999999984E-4"/>
    <n v="9.9391616999999974E-3"/>
    <n v="1.1717923499999998E-2"/>
    <n v="1.3681105199999998E-2"/>
    <n v="9.5092208999999987E-3"/>
    <n v="1.1533963499999998E-2"/>
    <n v="1.0353071699999997E-2"/>
    <n v="8.4921848999999997E-3"/>
    <n v="8.8143119999999978E-3"/>
    <n v="5.7573566999999989E-3"/>
  </r>
  <r>
    <x v="0"/>
    <x v="0"/>
    <x v="2"/>
    <s v="Commercial"/>
    <s v="Kerosene"/>
    <s v="Final Energy Consumption"/>
    <s v="Emissions"/>
    <x v="2"/>
    <x v="6"/>
    <m/>
    <m/>
    <n v="5.3386505999999997E-3"/>
    <n v="7.6550355000000007E-3"/>
    <n v="7.9311069000000001E-3"/>
    <n v="7.2815966999999994E-3"/>
    <n v="7.2403370999999999E-3"/>
    <n v="7.5267234000000001E-3"/>
    <n v="8.2067840999999961E-3"/>
    <n v="7.8381414E-3"/>
    <n v="6.8209740000000005E-3"/>
    <n v="6.4817648999999991E-3"/>
  </r>
  <r>
    <x v="0"/>
    <x v="0"/>
    <x v="2"/>
    <s v="Commercial"/>
    <s v="Kerosene"/>
    <s v="Final Energy Consumption"/>
    <s v="Emissions"/>
    <x v="2"/>
    <x v="7"/>
    <m/>
    <m/>
    <n v="1.9760786099999993E-2"/>
    <n v="2.3319623699999997E-2"/>
    <n v="3.1279835699999994E-2"/>
    <n v="2.5640804699999995E-2"/>
    <n v="1.3457068199999998E-2"/>
    <n v="2.5768853999999998E-3"/>
    <n v="0"/>
    <n v="0"/>
    <n v="0"/>
    <n v="0"/>
  </r>
  <r>
    <x v="0"/>
    <x v="0"/>
    <x v="2"/>
    <s v="Commercial"/>
    <s v="Kerosene"/>
    <s v="Final Energy Consumption"/>
    <s v="Emissions"/>
    <x v="2"/>
    <x v="8"/>
    <m/>
    <m/>
    <n v="0"/>
    <n v="0"/>
    <n v="2.1464189999999999E-4"/>
    <n v="1.6339589999999997E-4"/>
    <n v="3.0616199999999993E-5"/>
    <n v="3.5261189999999994E-4"/>
    <n v="3.5831465999999995E-3"/>
    <n v="2.7345654000000001E-3"/>
    <n v="8.3314169999999994E-4"/>
    <n v="1.6358643E-3"/>
  </r>
  <r>
    <x v="0"/>
    <x v="0"/>
    <x v="2"/>
    <s v="Commercial"/>
    <s v="Kerosene"/>
    <s v="Final Energy Consumption"/>
    <s v="Emissions"/>
    <x v="2"/>
    <x v="9"/>
    <m/>
    <m/>
    <n v="1.3773939299999996E-2"/>
    <n v="2.8867791599999998E-2"/>
    <n v="2.8876923899999993E-2"/>
    <n v="2.8815560099999998E-2"/>
    <n v="3.0134618999999994E-2"/>
    <n v="2.8580025599999996E-2"/>
    <n v="2.6719335900000005E-2"/>
    <n v="2.50117929E-2"/>
    <n v="2.5993153799999998E-2"/>
    <n v="1.9960514099999997E-2"/>
  </r>
  <r>
    <x v="0"/>
    <x v="0"/>
    <x v="2"/>
    <s v="Commercial"/>
    <s v="Kerosene"/>
    <s v="Final Energy Consumption"/>
    <s v="Emissions"/>
    <x v="2"/>
    <x v="10"/>
    <m/>
    <m/>
    <n v="0"/>
    <n v="7.359713999999999E-4"/>
    <n v="1.1190680999999998E-3"/>
    <n v="1.6250237999999996E-3"/>
    <n v="1.5024276E-3"/>
    <n v="8.1185490000000007E-4"/>
    <n v="6.125210999999998E-4"/>
    <n v="7.050267E-4"/>
    <n v="4.1377859999999994E-4"/>
    <n v="1.6845479999999996E-4"/>
  </r>
  <r>
    <x v="0"/>
    <x v="0"/>
    <x v="2"/>
    <s v="Commercial"/>
    <s v="Kerosene"/>
    <s v="Final Energy Consumption"/>
    <s v="Emissions"/>
    <x v="2"/>
    <x v="11"/>
    <m/>
    <m/>
    <n v="1.5962997599999997E-2"/>
    <n v="0.11542537349999998"/>
    <n v="0.17703508859999995"/>
    <n v="0.17977405589999992"/>
    <n v="0.15071928209999999"/>
    <n v="0.1407749301"/>
    <n v="9.1344812399999975E-2"/>
    <n v="7.6726431000000025E-2"/>
    <n v="8.0468834399999981E-2"/>
    <n v="9.3317783400000007E-2"/>
  </r>
  <r>
    <x v="0"/>
    <x v="0"/>
    <x v="2"/>
    <s v="Commercial"/>
    <s v="Kerosene"/>
    <s v="Final Energy Consumption"/>
    <s v="Emissions"/>
    <x v="2"/>
    <x v="12"/>
    <m/>
    <m/>
    <n v="7.3718422199999994E-2"/>
    <n v="5.0149729800000001E-2"/>
    <n v="5.2123095000000001E-2"/>
    <n v="4.285512449999998E-2"/>
    <n v="2.8297581299999992E-2"/>
    <n v="2.1263607899999992E-2"/>
    <n v="2.8022166899999996E-2"/>
    <n v="2.5915036499999995E-2"/>
    <n v="2.5288258499999994E-2"/>
    <n v="2.9649818699999993E-2"/>
  </r>
  <r>
    <x v="0"/>
    <x v="0"/>
    <x v="2"/>
    <s v="Commercial"/>
    <s v="Kerosene"/>
    <s v="Final Energy Consumption"/>
    <s v="Emissions"/>
    <x v="2"/>
    <x v="13"/>
    <m/>
    <m/>
    <n v="4.171043339999999E-2"/>
    <n v="8.0547345899999997E-2"/>
    <n v="0.10014834959999998"/>
    <n v="0.10238740559999998"/>
    <n v="0.10711195829999996"/>
    <n v="9.6324412499999984E-2"/>
    <n v="0.10044518219999998"/>
    <n v="9.9375980399999994E-2"/>
    <n v="9.6845413499999991E-2"/>
    <n v="9.4570419599999997E-2"/>
  </r>
  <r>
    <x v="0"/>
    <x v="0"/>
    <x v="2"/>
    <s v="Commercial"/>
    <s v="Kerosene"/>
    <s v="Final Energy Consumption"/>
    <s v="Emissions"/>
    <x v="2"/>
    <x v="14"/>
    <m/>
    <m/>
    <n v="0.18894459329999999"/>
    <n v="1.7467640603999999"/>
    <n v="2.2262715683999996"/>
    <n v="2.2182738416999999"/>
    <n v="2.1982335677999991"/>
    <n v="2.2080144581999996"/>
    <n v="2.1846074535"/>
    <n v="2.1775065318000002"/>
    <n v="2.0060178371999999"/>
    <n v="1.9922251733999994"/>
  </r>
  <r>
    <x v="0"/>
    <x v="0"/>
    <x v="2"/>
    <s v="Commercial"/>
    <s v="Kerosene"/>
    <s v="Final Energy Consumption"/>
    <s v="Emissions"/>
    <x v="2"/>
    <x v="15"/>
    <m/>
    <m/>
    <n v="4.7861793000000003E-3"/>
    <n v="9.0202158000000001E-3"/>
    <n v="1.2517755299999996E-2"/>
    <n v="9.5722271999999966E-3"/>
    <n v="7.4248883999999977E-3"/>
    <n v="6.9339122999999992E-3"/>
    <n v="7.4249540999999988E-3"/>
    <n v="6.3204714000000013E-3"/>
    <n v="4.2341022000000009E-3"/>
    <n v="2.3931882000000002E-3"/>
  </r>
  <r>
    <x v="0"/>
    <x v="0"/>
    <x v="2"/>
    <s v="Commercial"/>
    <s v="Kerosene"/>
    <s v="Final Energy Consumption"/>
    <s v="Emissions"/>
    <x v="2"/>
    <x v="16"/>
    <m/>
    <m/>
    <n v="0.17386618050000002"/>
    <n v="0.14800436100000003"/>
    <n v="0.1089164745"/>
    <n v="5.4274835700000003E-2"/>
    <n v="6.9741206999999986E-2"/>
    <n v="8.9884498500000007E-2"/>
    <n v="9.4611613500000011E-2"/>
    <n v="5.3353524599999994E-2"/>
    <n v="7.3681038899999995E-2"/>
    <n v="7.4283245099999992E-2"/>
  </r>
  <r>
    <x v="0"/>
    <x v="0"/>
    <x v="2"/>
    <s v="Commercial"/>
    <s v="Kerosene"/>
    <s v="Final Energy Consumption"/>
    <s v="Emissions"/>
    <x v="2"/>
    <x v="17"/>
    <m/>
    <m/>
    <n v="0.25306785899999995"/>
    <n v="0.25236526319999997"/>
    <n v="0.19642473539999997"/>
    <n v="9.4208478299999981E-2"/>
    <n v="0.18673910999999996"/>
    <n v="0.21723330509999997"/>
    <n v="8.0721779399999985E-2"/>
    <n v="2.3438277899999995E-2"/>
    <n v="1.3989106799999996E-2"/>
    <n v="1.0615083299999998E-2"/>
  </r>
  <r>
    <x v="0"/>
    <x v="0"/>
    <x v="2"/>
    <s v="Commercial"/>
    <s v="Kerosene"/>
    <s v="Final Energy Consumption"/>
    <s v="Emissions"/>
    <x v="2"/>
    <x v="18"/>
    <m/>
    <m/>
    <n v="0"/>
    <n v="0"/>
    <n v="0"/>
    <n v="0"/>
    <n v="0"/>
    <n v="0"/>
    <n v="0"/>
    <n v="9.2025989999999964E-4"/>
    <n v="3.0675329999999988E-4"/>
    <n v="1.2259619999999998E-4"/>
  </r>
  <r>
    <x v="0"/>
    <x v="0"/>
    <x v="2"/>
    <s v="Commercial"/>
    <s v="Kerosene"/>
    <s v="Final Energy Consumption"/>
    <s v="Emissions"/>
    <x v="2"/>
    <x v="19"/>
    <m/>
    <m/>
    <n v="7.0517978099999976E-2"/>
    <n v="0.11025576899999998"/>
    <n v="0.15160229009999995"/>
    <n v="9.983404080000001E-2"/>
    <n v="0.13838515830000001"/>
    <n v="0.1741961259"/>
    <n v="8.8572338099999995E-2"/>
    <n v="2.8792302299999992E-2"/>
    <n v="3.5177553899999991E-2"/>
    <n v="3.5683969499999996E-2"/>
  </r>
  <r>
    <x v="0"/>
    <x v="0"/>
    <x v="2"/>
    <s v="Commercial"/>
    <s v="Kerosene"/>
    <s v="Final Energy Consumption"/>
    <s v="Emissions"/>
    <x v="2"/>
    <x v="20"/>
    <m/>
    <m/>
    <n v="0.45536078699999988"/>
    <n v="0.25377794459999997"/>
    <n v="0.22087249379999993"/>
    <n v="0.25067237129999997"/>
    <n v="0.26201481929999998"/>
    <n v="0.30902047560000001"/>
    <n v="0.31500009539999996"/>
    <n v="0.25964475749999999"/>
    <n v="0.22106775419999999"/>
    <n v="0.25072460280000003"/>
  </r>
  <r>
    <x v="0"/>
    <x v="0"/>
    <x v="2"/>
    <s v="Commercial"/>
    <s v="Kerosene"/>
    <s v="Final Energy Consumption"/>
    <s v="Emissions"/>
    <x v="2"/>
    <x v="21"/>
    <m/>
    <m/>
    <n v="4.2885017999999995E-3"/>
    <n v="1.6253194499999995E-2"/>
    <n v="1.9406203200000003E-2"/>
    <n v="1.5775686899999999E-2"/>
    <n v="1.4363136899999997E-2"/>
    <n v="1.2846715199999997E-2"/>
    <n v="1.2478926599999999E-2"/>
    <n v="1.2966420599999999E-2"/>
    <n v="1.1436333299999997E-2"/>
    <n v="8.8226558999999986E-3"/>
  </r>
  <r>
    <x v="0"/>
    <x v="0"/>
    <x v="2"/>
    <s v="Commercial"/>
    <s v="Kerosene"/>
    <s v="Final Energy Consumption"/>
    <s v="Emissions"/>
    <x v="2"/>
    <x v="22"/>
    <m/>
    <m/>
    <n v="4.9091039999999992E-4"/>
    <n v="7.1168210999999985E-3"/>
    <n v="6.0129953999999985E-3"/>
    <n v="6.7497551999999997E-3"/>
    <n v="8.0993645999999989E-3"/>
    <n v="7.6089141000000001E-3"/>
    <n v="7.7314446000000007E-3"/>
    <n v="6.7496895000000003E-3"/>
    <n v="6.5650724999999988E-3"/>
    <n v="5.1542964000000011E-3"/>
  </r>
  <r>
    <x v="0"/>
    <x v="0"/>
    <x v="2"/>
    <s v="Commercial"/>
    <s v="Kerosene"/>
    <s v="Final Energy Consumption"/>
    <s v="Emissions"/>
    <x v="2"/>
    <x v="23"/>
    <m/>
    <m/>
    <n v="8.5896180000000005E-4"/>
    <n v="1.9429460999999999E-3"/>
    <n v="9.2039129999999978E-4"/>
    <n v="8.5909319999999975E-4"/>
    <n v="6.1363799999999979E-4"/>
    <n v="3.068189999999999E-4"/>
    <n v="4.2954659999999988E-4"/>
    <n v="3.068189999999999E-4"/>
    <n v="2.4545519999999996E-4"/>
    <n v="6.136379999999999E-5"/>
  </r>
  <r>
    <x v="0"/>
    <x v="0"/>
    <x v="2"/>
    <s v="Commercial"/>
    <s v="Kerosene"/>
    <s v="Final Energy Consumption"/>
    <s v="Emissions"/>
    <x v="2"/>
    <x v="24"/>
    <m/>
    <m/>
    <n v="2.9450682E-3"/>
    <n v="9.1410381000000002E-3"/>
    <n v="1.2013836299999999E-2"/>
    <n v="1.0520803799999997E-2"/>
    <n v="1.0388615399999997E-2"/>
    <n v="1.1953655099999997E-2"/>
    <n v="9.8012574000000009E-3"/>
    <n v="8.6391557999999993E-3"/>
    <n v="6.6443723999999992E-3"/>
    <n v="5.6029617000000007E-3"/>
  </r>
  <r>
    <x v="0"/>
    <x v="0"/>
    <x v="2"/>
    <s v="Commercial"/>
    <s v="Kerosene"/>
    <s v="Final Energy Consumption"/>
    <s v="Emissions"/>
    <x v="2"/>
    <x v="25"/>
    <m/>
    <m/>
    <n v="3.4112096999999999E-3"/>
    <n v="3.3907770000000002E-3"/>
    <n v="3.1447962000000006E-3"/>
    <n v="3.4361099999999992E-3"/>
    <n v="2.7306233999999994E-3"/>
    <n v="1.9022777999999998E-3"/>
    <n v="2.5925220000000003E-3"/>
    <n v="2.5619058E-3"/>
    <n v="4.9275065699999995E-2"/>
    <n v="1.72099179E-2"/>
  </r>
  <r>
    <x v="0"/>
    <x v="0"/>
    <x v="2"/>
    <s v="Commercial"/>
    <s v="Kerosene"/>
    <s v="Final Energy Consumption"/>
    <s v="Emissions"/>
    <x v="2"/>
    <x v="26"/>
    <m/>
    <m/>
    <n v="7.4859893999999995E-3"/>
    <n v="6.7492952999999994E-3"/>
    <n v="5.9516316000000008E-3"/>
    <n v="1.6771239000000003E-3"/>
    <n v="5.5214279999999977E-4"/>
    <n v="1.8811223999999995E-3"/>
    <n v="2.5971209999999995E-3"/>
    <n v="6.7487039999999997E-4"/>
    <n v="0"/>
    <n v="3.0668760000000003E-4"/>
  </r>
  <r>
    <x v="0"/>
    <x v="0"/>
    <x v="2"/>
    <s v="Commercial"/>
    <s v="Kerosene"/>
    <s v="Final Energy Consumption"/>
    <s v="Emissions"/>
    <x v="2"/>
    <x v="27"/>
    <m/>
    <m/>
    <n v="2.8382137199999997E-2"/>
    <n v="6.2073031499999987E-2"/>
    <n v="7.1539350299999985E-2"/>
    <n v="4.2048722699999999E-2"/>
    <n v="4.3562647799999993E-2"/>
    <n v="4.9555210499999988E-2"/>
    <n v="4.9667294699999996E-2"/>
    <n v="4.4757862200000005E-2"/>
    <n v="4.3959935699999994E-2"/>
    <n v="4.8750451199999996E-2"/>
  </r>
  <r>
    <x v="0"/>
    <x v="0"/>
    <x v="2"/>
    <s v="Commercial"/>
    <s v="Kerosene"/>
    <s v="Final Energy Consumption"/>
    <s v="Emissions"/>
    <x v="2"/>
    <x v="28"/>
    <m/>
    <m/>
    <n v="3.2372820899999995E-2"/>
    <n v="7.4483761499999995E-2"/>
    <n v="7.7742350099999996E-2"/>
    <n v="5.7416806799999998E-2"/>
    <n v="5.4462409199999999E-2"/>
    <n v="5.6160819899999985E-2"/>
    <n v="6.8463341999999996E-2"/>
    <n v="5.9857627499999989E-2"/>
    <n v="5.1394810499999992E-2"/>
    <n v="4.8318670799999991E-2"/>
  </r>
  <r>
    <x v="0"/>
    <x v="0"/>
    <x v="2"/>
    <s v="Commercial"/>
    <s v="Kerosene"/>
    <s v="Final Energy Consumption"/>
    <s v="Emissions"/>
    <x v="2"/>
    <x v="29"/>
    <m/>
    <m/>
    <n v="1.4019722999999999E-3"/>
    <n v="9.5122496700000017E-2"/>
    <n v="0.15586477469999996"/>
    <n v="0.1683988236"/>
    <n v="0.16553863979999997"/>
    <n v="0.17766350909999995"/>
    <n v="0.16513044569999996"/>
    <n v="0.15075955619999998"/>
    <n v="0.15486087869999998"/>
    <n v="0.16542353339999996"/>
  </r>
  <r>
    <x v="0"/>
    <x v="0"/>
    <x v="2"/>
    <s v="Commercial"/>
    <s v="Kerosene"/>
    <s v="Final Energy Consumption"/>
    <s v="Emissions"/>
    <x v="2"/>
    <x v="30"/>
    <m/>
    <m/>
    <n v="1.1470821858"/>
    <n v="1.2038724774"/>
    <n v="1.0563221691"/>
    <n v="0.78323302349999979"/>
    <n v="0.98693928989999979"/>
    <n v="1.1802590432999998"/>
    <n v="1.0497721418999999"/>
    <n v="0.75210686010000005"/>
    <n v="0.82074680369999975"/>
    <n v="0.9529499204999996"/>
  </r>
  <r>
    <x v="0"/>
    <x v="0"/>
    <x v="2"/>
    <s v="Commercial"/>
    <s v="Kerosene"/>
    <s v="Final Energy Consumption"/>
    <s v="Emissions"/>
    <x v="2"/>
    <x v="31"/>
    <m/>
    <m/>
    <n v="0"/>
    <n v="0"/>
    <n v="0"/>
    <n v="0"/>
    <n v="0"/>
    <n v="0"/>
    <n v="0"/>
    <n v="0"/>
    <n v="0"/>
    <n v="1.7549192699999997E-2"/>
  </r>
  <r>
    <x v="0"/>
    <x v="0"/>
    <x v="2"/>
    <s v="Commercial"/>
    <s v="Kerosene"/>
    <s v="Final Energy Consumption"/>
    <s v="Emissions"/>
    <x v="2"/>
    <x v="32"/>
    <m/>
    <m/>
    <n v="5.5227419999999991E-4"/>
    <n v="2.2090968000000001E-3"/>
    <n v="3.2522813999999994E-3"/>
    <n v="3.0681899999999993E-3"/>
    <n v="2.0863035E-3"/>
    <n v="1.6311995999999998E-3"/>
    <n v="1.4060456999999997E-3"/>
    <n v="8.7118199999999975E-4"/>
    <n v="9.7892999999999982E-4"/>
    <n v="5.0332770000000005E-4"/>
  </r>
  <r>
    <x v="0"/>
    <x v="0"/>
    <x v="2"/>
    <s v="Commercial"/>
    <s v="Kerosene"/>
    <s v="Final Energy Consumption"/>
    <s v="Emissions"/>
    <x v="2"/>
    <x v="33"/>
    <m/>
    <m/>
    <n v="4.5814712399999999E-2"/>
    <n v="5.6408771699999985E-2"/>
    <n v="5.289014249999998E-2"/>
    <n v="4.7930186699999995E-2"/>
    <n v="5.9382813600000008E-2"/>
    <n v="6.3176988600000011E-2"/>
    <n v="5.89344111E-2"/>
    <n v="5.6939496299999996E-2"/>
    <n v="5.4861733799999993E-2"/>
    <n v="8.9595221400000008E-2"/>
  </r>
  <r>
    <x v="0"/>
    <x v="0"/>
    <x v="2"/>
    <s v="Commercial"/>
    <s v="Kerosene"/>
    <s v="Final Energy Consumption"/>
    <s v="Emissions"/>
    <x v="2"/>
    <x v="34"/>
    <m/>
    <m/>
    <n v="3.7446371999999992E-2"/>
    <n v="5.7359976300000004E-2"/>
    <n v="6.5033210699999996E-2"/>
    <n v="7.7328834299999982E-2"/>
    <n v="9.0065107799999947E-2"/>
    <n v="8.8007383799999978E-2"/>
    <n v="8.5837312799999982E-2"/>
    <n v="8.8751042099999997E-2"/>
    <n v="9.6264362699999981E-2"/>
    <n v="9.3977279999999996E-2"/>
  </r>
  <r>
    <x v="0"/>
    <x v="0"/>
    <x v="2"/>
    <s v="Commercial"/>
    <s v="Kerosene"/>
    <s v="Final Energy Consumption"/>
    <s v="Emissions"/>
    <x v="2"/>
    <x v="35"/>
    <m/>
    <m/>
    <n v="0.15733514069999996"/>
    <n v="0.21880695150000001"/>
    <n v="0.21013343460000006"/>
    <n v="0.13426018380000002"/>
    <n v="0.23217506190000001"/>
    <n v="0.20778419970000001"/>
    <n v="0.19297982160000002"/>
    <n v="9.5147659800000006E-2"/>
    <n v="0.11578245299999999"/>
    <n v="0.18996090660000001"/>
  </r>
  <r>
    <x v="0"/>
    <x v="0"/>
    <x v="2"/>
    <s v="Commercial"/>
    <s v="HSDO"/>
    <s v="Final Energy Consumption"/>
    <s v="Emissions"/>
    <x v="2"/>
    <x v="1"/>
    <s v="Buildings"/>
    <m/>
    <n v="0"/>
    <n v="0"/>
    <n v="0"/>
    <n v="0"/>
    <n v="0"/>
    <n v="0"/>
    <n v="0"/>
    <n v="0"/>
    <n v="0"/>
    <n v="0"/>
  </r>
  <r>
    <x v="0"/>
    <x v="0"/>
    <x v="2"/>
    <s v="Commercial"/>
    <s v="HSDO"/>
    <s v="Final Energy Consumption"/>
    <s v="Emissions"/>
    <x v="2"/>
    <x v="0"/>
    <m/>
    <m/>
    <n v="1.4966423603018699"/>
    <n v="1.6728226872003149"/>
    <n v="2.0334797821019164"/>
    <n v="2.2957025245082279"/>
    <n v="2.4322570660841616"/>
    <n v="2.4878338309497745"/>
    <n v="2.6766383698839413"/>
    <n v="2.8989827678682918"/>
    <n v="3.0076137482063783"/>
    <n v="2.0293902825866255"/>
  </r>
  <r>
    <x v="0"/>
    <x v="0"/>
    <x v="2"/>
    <s v="Commercial"/>
    <s v="HSDO"/>
    <s v="Final Energy Consumption"/>
    <s v="Emissions"/>
    <x v="2"/>
    <x v="2"/>
    <m/>
    <m/>
    <n v="0"/>
    <n v="0"/>
    <n v="0"/>
    <n v="0"/>
    <n v="0"/>
    <n v="0"/>
    <n v="0"/>
    <n v="0"/>
    <n v="0"/>
    <n v="0"/>
  </r>
  <r>
    <x v="0"/>
    <x v="0"/>
    <x v="2"/>
    <s v="Commercial"/>
    <s v="HSDO"/>
    <s v="Final Energy Consumption"/>
    <s v="Emissions"/>
    <x v="2"/>
    <x v="3"/>
    <m/>
    <m/>
    <n v="0.14994375864134998"/>
    <n v="0.15990350292941244"/>
    <n v="0.1692396617327345"/>
    <n v="0.18618854957753947"/>
    <n v="0.21162494077860655"/>
    <n v="0.22542812627881315"/>
    <n v="0.24424857512008272"/>
    <n v="0.24705907908472596"/>
    <n v="0.26777577385242707"/>
    <n v="0.27225749699055568"/>
  </r>
  <r>
    <x v="0"/>
    <x v="0"/>
    <x v="2"/>
    <s v="Commercial"/>
    <s v="HSDO"/>
    <s v="Final Energy Consumption"/>
    <s v="Emissions"/>
    <x v="2"/>
    <x v="4"/>
    <m/>
    <m/>
    <n v="1.5699970561204875"/>
    <n v="1.6218770382348748"/>
    <n v="1.8648680243960711"/>
    <n v="2.2294158929575749"/>
    <n v="2.6272129053608255"/>
    <n v="2.8907796235560803"/>
    <n v="3.0868402446267913"/>
    <n v="3.2823275973080768"/>
    <n v="3.5008173681205834"/>
    <n v="3.4162832709382842"/>
  </r>
  <r>
    <x v="0"/>
    <x v="0"/>
    <x v="2"/>
    <s v="Commercial"/>
    <s v="HSDO"/>
    <s v="Final Energy Consumption"/>
    <s v="Emissions"/>
    <x v="2"/>
    <x v="5"/>
    <m/>
    <m/>
    <n v="0"/>
    <n v="0"/>
    <n v="0"/>
    <n v="0"/>
    <n v="0"/>
    <n v="0"/>
    <n v="0"/>
    <n v="0"/>
    <n v="0"/>
    <n v="0"/>
  </r>
  <r>
    <x v="0"/>
    <x v="0"/>
    <x v="2"/>
    <s v="Commercial"/>
    <s v="HSDO"/>
    <s v="Final Energy Consumption"/>
    <s v="Emissions"/>
    <x v="2"/>
    <x v="6"/>
    <m/>
    <m/>
    <n v="0"/>
    <n v="0"/>
    <n v="0"/>
    <n v="0"/>
    <n v="0"/>
    <n v="0"/>
    <n v="0"/>
    <n v="0"/>
    <n v="0"/>
    <n v="0"/>
  </r>
  <r>
    <x v="0"/>
    <x v="0"/>
    <x v="2"/>
    <s v="Commercial"/>
    <s v="HSDO"/>
    <s v="Final Energy Consumption"/>
    <s v="Emissions"/>
    <x v="2"/>
    <x v="7"/>
    <m/>
    <m/>
    <n v="0"/>
    <n v="0"/>
    <n v="0"/>
    <n v="0"/>
    <n v="0"/>
    <n v="0"/>
    <n v="0"/>
    <n v="0"/>
    <n v="0"/>
    <n v="0"/>
  </r>
  <r>
    <x v="0"/>
    <x v="0"/>
    <x v="2"/>
    <s v="Commercial"/>
    <s v="HSDO"/>
    <s v="Final Energy Consumption"/>
    <s v="Emissions"/>
    <x v="2"/>
    <x v="8"/>
    <m/>
    <m/>
    <n v="0"/>
    <n v="0"/>
    <n v="0"/>
    <n v="0"/>
    <n v="0"/>
    <n v="0"/>
    <n v="0"/>
    <n v="0"/>
    <n v="0"/>
    <n v="0"/>
  </r>
  <r>
    <x v="0"/>
    <x v="0"/>
    <x v="2"/>
    <s v="Commercial"/>
    <s v="HSDO"/>
    <s v="Final Energy Consumption"/>
    <s v="Emissions"/>
    <x v="2"/>
    <x v="9"/>
    <m/>
    <m/>
    <n v="0.96827043605765994"/>
    <n v="1.05813578646594"/>
    <n v="1.1159874905453511"/>
    <n v="1.0230668062430008"/>
    <n v="0.91404585561065443"/>
    <n v="0.69772248137943615"/>
    <n v="0.71433079475775729"/>
    <n v="0.81344210360488067"/>
    <n v="0.94777546304046634"/>
    <n v="1.0491862234092437"/>
  </r>
  <r>
    <x v="0"/>
    <x v="0"/>
    <x v="2"/>
    <s v="Commercial"/>
    <s v="HSDO"/>
    <s v="Final Energy Consumption"/>
    <s v="Emissions"/>
    <x v="2"/>
    <x v="10"/>
    <m/>
    <m/>
    <n v="0"/>
    <n v="0"/>
    <n v="0"/>
    <n v="0"/>
    <n v="0"/>
    <n v="0"/>
    <n v="0"/>
    <n v="0"/>
    <n v="0"/>
    <n v="0"/>
  </r>
  <r>
    <x v="0"/>
    <x v="0"/>
    <x v="2"/>
    <s v="Commercial"/>
    <s v="HSDO"/>
    <s v="Final Energy Consumption"/>
    <s v="Emissions"/>
    <x v="2"/>
    <x v="11"/>
    <m/>
    <m/>
    <n v="1.2656559613508995"/>
    <n v="1.4507085230095498"/>
    <n v="1.6703701440011918"/>
    <n v="1.8145594015331084"/>
    <n v="1.9283910554603789"/>
    <n v="2.0285538478102771"/>
    <n v="2.3006904941641326"/>
    <n v="2.5624120072094034"/>
    <n v="2.743794231111929"/>
    <n v="2.8449312008512737"/>
  </r>
  <r>
    <x v="0"/>
    <x v="0"/>
    <x v="2"/>
    <s v="Commercial"/>
    <s v="HSDO"/>
    <s v="Final Energy Consumption"/>
    <s v="Emissions"/>
    <x v="2"/>
    <x v="12"/>
    <m/>
    <m/>
    <n v="0.89950736056271963"/>
    <n v="1.0006914408183598"/>
    <n v="1.1867088084151047"/>
    <n v="1.3512178432238311"/>
    <n v="1.6061968287970645"/>
    <n v="1.7059678211836538"/>
    <n v="1.8074741494349027"/>
    <n v="1.9282695900265774"/>
    <n v="2.0565763677447801"/>
    <n v="2.0464415152546716"/>
  </r>
  <r>
    <x v="0"/>
    <x v="0"/>
    <x v="2"/>
    <s v="Commercial"/>
    <s v="HSDO"/>
    <s v="Final Energy Consumption"/>
    <s v="Emissions"/>
    <x v="2"/>
    <x v="13"/>
    <m/>
    <m/>
    <n v="0"/>
    <n v="0"/>
    <n v="0"/>
    <n v="0"/>
    <n v="0"/>
    <n v="0"/>
    <n v="0"/>
    <n v="0"/>
    <n v="0"/>
    <n v="0"/>
  </r>
  <r>
    <x v="0"/>
    <x v="0"/>
    <x v="2"/>
    <s v="Commercial"/>
    <s v="HSDO"/>
    <s v="Final Energy Consumption"/>
    <s v="Emissions"/>
    <x v="2"/>
    <x v="14"/>
    <m/>
    <m/>
    <n v="0"/>
    <n v="0"/>
    <n v="0"/>
    <n v="0"/>
    <n v="0"/>
    <n v="0"/>
    <n v="0"/>
    <n v="0"/>
    <n v="0"/>
    <n v="0"/>
  </r>
  <r>
    <x v="0"/>
    <x v="0"/>
    <x v="2"/>
    <s v="Commercial"/>
    <s v="HSDO"/>
    <s v="Final Energy Consumption"/>
    <s v="Emissions"/>
    <x v="2"/>
    <x v="15"/>
    <m/>
    <m/>
    <n v="0"/>
    <n v="0"/>
    <n v="0"/>
    <n v="0"/>
    <n v="0"/>
    <n v="0"/>
    <n v="0"/>
    <n v="0"/>
    <n v="0"/>
    <n v="0"/>
  </r>
  <r>
    <x v="0"/>
    <x v="0"/>
    <x v="2"/>
    <s v="Commercial"/>
    <s v="HSDO"/>
    <s v="Final Energy Consumption"/>
    <s v="Emissions"/>
    <x v="2"/>
    <x v="16"/>
    <m/>
    <m/>
    <n v="0.86596163211131982"/>
    <n v="0.93621661176179216"/>
    <n v="1.0228418530921148"/>
    <n v="1.1130084499470332"/>
    <n v="1.2029815978364882"/>
    <n v="1.2626468311831656"/>
    <n v="1.3520793808525582"/>
    <n v="1.5157236506533884"/>
    <n v="1.7472758438386362"/>
    <n v="1.8552404461197645"/>
  </r>
  <r>
    <x v="0"/>
    <x v="0"/>
    <x v="2"/>
    <s v="Commercial"/>
    <s v="HSDO"/>
    <s v="Final Energy Consumption"/>
    <s v="Emissions"/>
    <x v="2"/>
    <x v="17"/>
    <m/>
    <m/>
    <n v="2.3993265615641994"/>
    <n v="2.4561535920539996"/>
    <n v="2.585227378225222"/>
    <n v="2.8516550908340532"/>
    <n v="3.0682726545682057"/>
    <n v="3.243320001453696"/>
    <n v="3.5676042005117057"/>
    <n v="4.0335408378291708"/>
    <n v="4.5594556657542693"/>
    <n v="4.6251915496665497"/>
  </r>
  <r>
    <x v="0"/>
    <x v="0"/>
    <x v="2"/>
    <s v="Commercial"/>
    <s v="HSDO"/>
    <s v="Final Energy Consumption"/>
    <s v="Emissions"/>
    <x v="2"/>
    <x v="18"/>
    <m/>
    <m/>
    <n v="0"/>
    <n v="0"/>
    <n v="0"/>
    <n v="0"/>
    <n v="0"/>
    <n v="0"/>
    <n v="0"/>
    <n v="0"/>
    <n v="0"/>
    <n v="0"/>
  </r>
  <r>
    <x v="0"/>
    <x v="0"/>
    <x v="2"/>
    <s v="Commercial"/>
    <s v="HSDO"/>
    <s v="Final Energy Consumption"/>
    <s v="Emissions"/>
    <x v="2"/>
    <x v="19"/>
    <m/>
    <m/>
    <n v="1.3660076315591549"/>
    <n v="1.4160744116625594"/>
    <n v="1.6539186291088273"/>
    <n v="1.8999904923308613"/>
    <n v="2.0722659356164401"/>
    <n v="2.2609594073412422"/>
    <n v="2.4189059961915129"/>
    <n v="2.6365488490350879"/>
    <n v="2.8987800512175266"/>
    <n v="2.9324683754637304"/>
  </r>
  <r>
    <x v="0"/>
    <x v="0"/>
    <x v="2"/>
    <s v="Commercial"/>
    <s v="HSDO"/>
    <s v="Final Energy Consumption"/>
    <s v="Emissions"/>
    <x v="2"/>
    <x v="20"/>
    <m/>
    <m/>
    <n v="1.2531024997178697"/>
    <n v="1.4291119400792776"/>
    <n v="1.7813144982388354"/>
    <n v="1.9976098480092288"/>
    <n v="2.1582377216181756"/>
    <n v="2.3297397526552537"/>
    <n v="2.6168274613815079"/>
    <n v="2.813155521071272"/>
    <n v="2.8865133309196369"/>
    <n v="2.8155201746596163"/>
  </r>
  <r>
    <x v="0"/>
    <x v="0"/>
    <x v="2"/>
    <s v="Commercial"/>
    <s v="HSDO"/>
    <s v="Final Energy Consumption"/>
    <s v="Emissions"/>
    <x v="2"/>
    <x v="21"/>
    <m/>
    <m/>
    <n v="0"/>
    <n v="0"/>
    <n v="0"/>
    <n v="0"/>
    <n v="0"/>
    <n v="0"/>
    <n v="0"/>
    <n v="0"/>
    <n v="0"/>
    <n v="0"/>
  </r>
  <r>
    <x v="0"/>
    <x v="0"/>
    <x v="2"/>
    <s v="Commercial"/>
    <s v="HSDO"/>
    <s v="Final Energy Consumption"/>
    <s v="Emissions"/>
    <x v="2"/>
    <x v="22"/>
    <m/>
    <m/>
    <n v="0"/>
    <n v="0"/>
    <n v="0"/>
    <n v="0"/>
    <n v="0"/>
    <n v="0"/>
    <n v="0"/>
    <n v="0"/>
    <n v="0"/>
    <n v="0"/>
  </r>
  <r>
    <x v="0"/>
    <x v="0"/>
    <x v="2"/>
    <s v="Commercial"/>
    <s v="HSDO"/>
    <s v="Final Energy Consumption"/>
    <s v="Emissions"/>
    <x v="2"/>
    <x v="23"/>
    <m/>
    <m/>
    <n v="0"/>
    <n v="0"/>
    <n v="0"/>
    <n v="0"/>
    <n v="0"/>
    <n v="0"/>
    <n v="0"/>
    <n v="0"/>
    <n v="0"/>
    <n v="0"/>
  </r>
  <r>
    <x v="0"/>
    <x v="0"/>
    <x v="2"/>
    <s v="Commercial"/>
    <s v="HSDO"/>
    <s v="Final Energy Consumption"/>
    <s v="Emissions"/>
    <x v="2"/>
    <x v="24"/>
    <m/>
    <m/>
    <n v="0"/>
    <n v="0"/>
    <n v="0"/>
    <n v="0"/>
    <n v="0"/>
    <n v="0"/>
    <n v="0"/>
    <n v="0"/>
    <n v="0"/>
    <n v="0"/>
  </r>
  <r>
    <x v="0"/>
    <x v="0"/>
    <x v="2"/>
    <s v="Commercial"/>
    <s v="HSDO"/>
    <s v="Final Energy Consumption"/>
    <s v="Emissions"/>
    <x v="2"/>
    <x v="25"/>
    <m/>
    <m/>
    <n v="1.5495736923456296"/>
    <n v="1.6907923333905446"/>
    <n v="1.9595219989454633"/>
    <n v="2.1679936456280742"/>
    <n v="2.4636925749026122"/>
    <n v="2.6679055417261992"/>
    <n v="2.7655858361676215"/>
    <n v="2.8625730364777593"/>
    <n v="3.2396175750417426"/>
    <n v="3.2179994724301491"/>
  </r>
  <r>
    <x v="0"/>
    <x v="0"/>
    <x v="2"/>
    <s v="Commercial"/>
    <s v="HSDO"/>
    <s v="Final Energy Consumption"/>
    <s v="Emissions"/>
    <x v="2"/>
    <x v="26"/>
    <m/>
    <m/>
    <n v="0"/>
    <n v="0"/>
    <n v="0"/>
    <n v="0"/>
    <n v="0"/>
    <n v="0"/>
    <n v="0"/>
    <n v="0"/>
    <n v="0"/>
    <n v="0"/>
  </r>
  <r>
    <x v="0"/>
    <x v="0"/>
    <x v="2"/>
    <s v="Commercial"/>
    <s v="HSDO"/>
    <s v="Final Energy Consumption"/>
    <s v="Emissions"/>
    <x v="2"/>
    <x v="27"/>
    <m/>
    <m/>
    <n v="0.86499970996425002"/>
    <n v="0.92150626523127732"/>
    <n v="1.0013396481290469"/>
    <n v="1.0345460667124897"/>
    <n v="1.1337181328165409"/>
    <n v="1.1374978227824335"/>
    <n v="1.1882664449775597"/>
    <n v="1.2712320506533099"/>
    <n v="1.347715590214043"/>
    <n v="1.3343108451723522"/>
  </r>
  <r>
    <x v="0"/>
    <x v="0"/>
    <x v="2"/>
    <s v="Commercial"/>
    <s v="HSDO"/>
    <s v="Final Energy Consumption"/>
    <s v="Emissions"/>
    <x v="2"/>
    <x v="28"/>
    <m/>
    <m/>
    <n v="0.46326401229955494"/>
    <n v="0.50316031281608975"/>
    <n v="0.56888189270945866"/>
    <n v="0.60135735490904241"/>
    <n v="0.6448941835593538"/>
    <n v="0.6804130076064745"/>
    <n v="0.75540789616571891"/>
    <n v="0.84349339341792084"/>
    <n v="0.93866981392615434"/>
    <n v="0.96502535831336744"/>
  </r>
  <r>
    <x v="0"/>
    <x v="0"/>
    <x v="2"/>
    <s v="Commercial"/>
    <s v="HSDO"/>
    <s v="Final Energy Consumption"/>
    <s v="Emissions"/>
    <x v="2"/>
    <x v="29"/>
    <m/>
    <m/>
    <n v="0"/>
    <n v="0"/>
    <n v="0"/>
    <n v="0"/>
    <n v="0"/>
    <n v="0"/>
    <n v="0"/>
    <n v="0"/>
    <n v="0"/>
    <n v="0"/>
  </r>
  <r>
    <x v="0"/>
    <x v="0"/>
    <x v="2"/>
    <s v="Commercial"/>
    <s v="HSDO"/>
    <s v="Final Energy Consumption"/>
    <s v="Emissions"/>
    <x v="2"/>
    <x v="30"/>
    <m/>
    <m/>
    <n v="1.3042107799021123"/>
    <n v="1.3808632796632572"/>
    <n v="1.6080747347788766"/>
    <n v="1.8795437257519956"/>
    <n v="2.0761900500776966"/>
    <n v="2.2237465667914704"/>
    <n v="2.4360072737293681"/>
    <n v="2.8471178595293374"/>
    <n v="2.8594055183090865"/>
    <n v="2.6792040047473535"/>
  </r>
  <r>
    <x v="0"/>
    <x v="0"/>
    <x v="2"/>
    <s v="Commercial"/>
    <s v="HSDO"/>
    <s v="Final Energy Consumption"/>
    <s v="Emissions"/>
    <x v="2"/>
    <x v="31"/>
    <m/>
    <m/>
    <n v="0"/>
    <n v="0"/>
    <n v="0"/>
    <n v="0"/>
    <n v="0"/>
    <n v="0"/>
    <n v="0"/>
    <n v="0"/>
    <n v="0"/>
    <n v="0"/>
  </r>
  <r>
    <x v="0"/>
    <x v="0"/>
    <x v="2"/>
    <s v="Commercial"/>
    <s v="HSDO"/>
    <s v="Final Energy Consumption"/>
    <s v="Emissions"/>
    <x v="2"/>
    <x v="32"/>
    <m/>
    <m/>
    <n v="0"/>
    <n v="0"/>
    <n v="0"/>
    <n v="0"/>
    <n v="0"/>
    <n v="0"/>
    <n v="0"/>
    <n v="0"/>
    <n v="0"/>
    <n v="0"/>
  </r>
  <r>
    <x v="0"/>
    <x v="0"/>
    <x v="2"/>
    <s v="Commercial"/>
    <s v="HSDO"/>
    <s v="Final Energy Consumption"/>
    <s v="Emissions"/>
    <x v="2"/>
    <x v="33"/>
    <m/>
    <m/>
    <n v="3.8119210268128487"/>
    <n v="3.8662615177613699"/>
    <n v="4.194958752749768"/>
    <n v="4.6963693101617894"/>
    <n v="5.2100771480999661"/>
    <n v="5.352146439075482"/>
    <n v="5.5756226280428933"/>
    <n v="5.900125963156305"/>
    <n v="6.1341531734019705"/>
    <n v="6.1532633255482025"/>
  </r>
  <r>
    <x v="0"/>
    <x v="0"/>
    <x v="2"/>
    <s v="Commercial"/>
    <s v="HSDO"/>
    <s v="Final Energy Consumption"/>
    <s v="Emissions"/>
    <x v="2"/>
    <x v="34"/>
    <m/>
    <m/>
    <n v="0"/>
    <n v="0"/>
    <n v="0"/>
    <n v="0"/>
    <n v="0"/>
    <n v="0"/>
    <n v="0"/>
    <n v="0"/>
    <n v="0"/>
    <n v="0"/>
  </r>
  <r>
    <x v="0"/>
    <x v="0"/>
    <x v="2"/>
    <s v="Commercial"/>
    <s v="HSDO"/>
    <s v="Final Energy Consumption"/>
    <s v="Emissions"/>
    <x v="2"/>
    <x v="35"/>
    <m/>
    <m/>
    <n v="0.39416433145828494"/>
    <n v="0.40343637294761991"/>
    <n v="0.44403581085177507"/>
    <n v="0.49371364221098912"/>
    <n v="0.52871037611336746"/>
    <n v="0.55953302185960285"/>
    <n v="0.58906820903567803"/>
    <n v="0.63670020352161916"/>
    <n v="0.66649621785655422"/>
    <n v="0.65633373650409244"/>
  </r>
  <r>
    <x v="0"/>
    <x v="0"/>
    <x v="2"/>
    <s v="Commercial"/>
    <s v="Natural gas"/>
    <s v="Final Energy Consumption"/>
    <s v="Emissions"/>
    <x v="2"/>
    <x v="1"/>
    <s v="Buildings"/>
    <m/>
    <n v="0"/>
    <n v="0"/>
    <n v="0"/>
    <n v="0"/>
    <n v="0"/>
    <n v="0"/>
    <n v="0"/>
    <n v="0"/>
    <n v="0"/>
    <n v="0"/>
  </r>
  <r>
    <x v="0"/>
    <x v="0"/>
    <x v="2"/>
    <s v="Commercial"/>
    <s v="Natural gas"/>
    <s v="Final Energy Consumption"/>
    <s v="Emissions"/>
    <x v="2"/>
    <x v="0"/>
    <m/>
    <m/>
    <n v="0"/>
    <n v="0"/>
    <n v="0"/>
    <n v="0"/>
    <n v="0"/>
    <n v="0"/>
    <n v="0"/>
    <n v="5.9218003289862311E-6"/>
    <n v="1.352118798626825E-5"/>
    <n v="1.499292057528113E-5"/>
  </r>
  <r>
    <x v="0"/>
    <x v="0"/>
    <x v="2"/>
    <s v="Commercial"/>
    <s v="Natural gas"/>
    <s v="Final Energy Consumption"/>
    <s v="Emissions"/>
    <x v="2"/>
    <x v="2"/>
    <m/>
    <m/>
    <n v="0"/>
    <n v="0"/>
    <n v="0"/>
    <n v="0"/>
    <n v="0"/>
    <n v="0"/>
    <n v="0"/>
    <n v="0"/>
    <n v="0"/>
    <n v="0"/>
  </r>
  <r>
    <x v="0"/>
    <x v="0"/>
    <x v="2"/>
    <s v="Commercial"/>
    <s v="Natural gas"/>
    <s v="Final Energy Consumption"/>
    <s v="Emissions"/>
    <x v="2"/>
    <x v="3"/>
    <m/>
    <m/>
    <n v="0"/>
    <n v="0"/>
    <n v="0"/>
    <n v="0"/>
    <n v="0"/>
    <n v="0"/>
    <n v="4.2212371376398362E-4"/>
    <n v="5.5708449021983901E-4"/>
    <n v="5.1215342544310327E-4"/>
    <n v="4.3557144290577184E-4"/>
  </r>
  <r>
    <x v="0"/>
    <x v="0"/>
    <x v="2"/>
    <s v="Commercial"/>
    <s v="Natural gas"/>
    <s v="Final Energy Consumption"/>
    <s v="Emissions"/>
    <x v="2"/>
    <x v="4"/>
    <m/>
    <m/>
    <n v="0"/>
    <n v="0"/>
    <n v="0"/>
    <n v="0"/>
    <n v="0"/>
    <n v="0"/>
    <n v="0"/>
    <n v="0"/>
    <n v="0"/>
    <n v="0"/>
  </r>
  <r>
    <x v="0"/>
    <x v="0"/>
    <x v="2"/>
    <s v="Commercial"/>
    <s v="Natural gas"/>
    <s v="Final Energy Consumption"/>
    <s v="Emissions"/>
    <x v="2"/>
    <x v="5"/>
    <m/>
    <m/>
    <n v="0"/>
    <n v="0"/>
    <n v="0"/>
    <n v="0"/>
    <n v="0"/>
    <n v="0"/>
    <n v="0"/>
    <n v="0"/>
    <n v="0"/>
    <n v="0"/>
  </r>
  <r>
    <x v="0"/>
    <x v="0"/>
    <x v="2"/>
    <s v="Commercial"/>
    <s v="Natural gas"/>
    <s v="Final Energy Consumption"/>
    <s v="Emissions"/>
    <x v="2"/>
    <x v="6"/>
    <m/>
    <m/>
    <n v="0"/>
    <n v="0"/>
    <n v="0"/>
    <n v="0"/>
    <n v="0"/>
    <n v="0"/>
    <n v="0"/>
    <n v="0"/>
    <n v="0"/>
    <n v="0"/>
  </r>
  <r>
    <x v="0"/>
    <x v="0"/>
    <x v="2"/>
    <s v="Commercial"/>
    <s v="Natural gas"/>
    <s v="Final Energy Consumption"/>
    <s v="Emissions"/>
    <x v="2"/>
    <x v="7"/>
    <m/>
    <m/>
    <n v="0"/>
    <n v="0"/>
    <n v="0"/>
    <n v="0"/>
    <n v="0"/>
    <n v="0"/>
    <n v="0"/>
    <n v="0"/>
    <n v="0"/>
    <n v="0"/>
  </r>
  <r>
    <x v="0"/>
    <x v="0"/>
    <x v="2"/>
    <s v="Commercial"/>
    <s v="Natural gas"/>
    <s v="Final Energy Consumption"/>
    <s v="Emissions"/>
    <x v="2"/>
    <x v="8"/>
    <m/>
    <m/>
    <n v="0"/>
    <n v="0"/>
    <n v="0"/>
    <n v="0"/>
    <n v="0"/>
    <n v="0"/>
    <n v="0"/>
    <n v="0"/>
    <n v="0"/>
    <n v="0"/>
  </r>
  <r>
    <x v="0"/>
    <x v="0"/>
    <x v="2"/>
    <s v="Commercial"/>
    <s v="Natural gas"/>
    <s v="Final Energy Consumption"/>
    <s v="Emissions"/>
    <x v="2"/>
    <x v="9"/>
    <m/>
    <m/>
    <n v="1.2094884517371628E-3"/>
    <n v="8.8486344254304046E-4"/>
    <n v="1.133110941208594E-3"/>
    <n v="1.1374548607598614E-3"/>
    <n v="1.7724494237599424E-3"/>
    <n v="2.0938162773688532E-3"/>
    <n v="8.7644611038271189E-4"/>
    <n v="6.2561343533988373E-4"/>
    <n v="7.2155914303717551E-4"/>
    <n v="7.0366317833141863E-4"/>
  </r>
  <r>
    <x v="0"/>
    <x v="0"/>
    <x v="2"/>
    <s v="Commercial"/>
    <s v="Natural gas"/>
    <s v="Final Energy Consumption"/>
    <s v="Emissions"/>
    <x v="2"/>
    <x v="10"/>
    <m/>
    <m/>
    <n v="0"/>
    <n v="0"/>
    <n v="0"/>
    <n v="0"/>
    <n v="0"/>
    <n v="0"/>
    <n v="0"/>
    <n v="0"/>
    <n v="0"/>
    <n v="0"/>
  </r>
  <r>
    <x v="0"/>
    <x v="0"/>
    <x v="2"/>
    <s v="Commercial"/>
    <s v="Natural gas"/>
    <s v="Final Energy Consumption"/>
    <s v="Emissions"/>
    <x v="2"/>
    <x v="11"/>
    <m/>
    <m/>
    <n v="0"/>
    <n v="0"/>
    <n v="0"/>
    <n v="0"/>
    <n v="0"/>
    <n v="0"/>
    <n v="6.3918164612557756E-3"/>
    <n v="8.1926784613643513E-3"/>
    <n v="7.8997239712013771E-3"/>
    <n v="6.5911922434151362E-3"/>
  </r>
  <r>
    <x v="0"/>
    <x v="0"/>
    <x v="2"/>
    <s v="Commercial"/>
    <s v="Natural gas"/>
    <s v="Final Energy Consumption"/>
    <s v="Emissions"/>
    <x v="2"/>
    <x v="12"/>
    <m/>
    <m/>
    <n v="0"/>
    <n v="0"/>
    <n v="0"/>
    <n v="0"/>
    <n v="0"/>
    <n v="0"/>
    <n v="5.0367034028657124E-5"/>
    <n v="7.8227689756117885E-5"/>
    <n v="8.6506168782611817E-5"/>
    <n v="8.5233080632787789E-5"/>
  </r>
  <r>
    <x v="0"/>
    <x v="0"/>
    <x v="2"/>
    <s v="Commercial"/>
    <s v="Natural gas"/>
    <s v="Final Energy Consumption"/>
    <s v="Emissions"/>
    <x v="2"/>
    <x v="13"/>
    <m/>
    <m/>
    <n v="0"/>
    <n v="0"/>
    <n v="0"/>
    <n v="0"/>
    <n v="0"/>
    <n v="0"/>
    <n v="0"/>
    <n v="0"/>
    <n v="0"/>
    <n v="0"/>
  </r>
  <r>
    <x v="0"/>
    <x v="0"/>
    <x v="2"/>
    <s v="Commercial"/>
    <s v="Natural gas"/>
    <s v="Final Energy Consumption"/>
    <s v="Emissions"/>
    <x v="2"/>
    <x v="14"/>
    <m/>
    <m/>
    <n v="0"/>
    <n v="0"/>
    <n v="0"/>
    <n v="0"/>
    <n v="0"/>
    <n v="0"/>
    <n v="0"/>
    <n v="0"/>
    <n v="0"/>
    <n v="0"/>
  </r>
  <r>
    <x v="0"/>
    <x v="0"/>
    <x v="2"/>
    <s v="Commercial"/>
    <s v="Natural gas"/>
    <s v="Final Energy Consumption"/>
    <s v="Emissions"/>
    <x v="2"/>
    <x v="15"/>
    <m/>
    <m/>
    <n v="0"/>
    <n v="0"/>
    <n v="0"/>
    <n v="0"/>
    <n v="0"/>
    <n v="0"/>
    <n v="0"/>
    <n v="0"/>
    <n v="0"/>
    <n v="0"/>
  </r>
  <r>
    <x v="0"/>
    <x v="0"/>
    <x v="2"/>
    <s v="Commercial"/>
    <s v="Natural gas"/>
    <s v="Final Energy Consumption"/>
    <s v="Emissions"/>
    <x v="2"/>
    <x v="16"/>
    <m/>
    <m/>
    <n v="0"/>
    <n v="0"/>
    <n v="0"/>
    <n v="0"/>
    <n v="0"/>
    <n v="0"/>
    <n v="0"/>
    <n v="0"/>
    <n v="0"/>
    <n v="0"/>
  </r>
  <r>
    <x v="0"/>
    <x v="0"/>
    <x v="2"/>
    <s v="Commercial"/>
    <s v="Natural gas"/>
    <s v="Final Energy Consumption"/>
    <s v="Emissions"/>
    <x v="2"/>
    <x v="17"/>
    <m/>
    <m/>
    <n v="0"/>
    <n v="0"/>
    <n v="0"/>
    <n v="0"/>
    <n v="0"/>
    <n v="0"/>
    <n v="0"/>
    <n v="0"/>
    <n v="0"/>
    <n v="0"/>
  </r>
  <r>
    <x v="0"/>
    <x v="0"/>
    <x v="2"/>
    <s v="Commercial"/>
    <s v="Natural gas"/>
    <s v="Final Energy Consumption"/>
    <s v="Emissions"/>
    <x v="2"/>
    <x v="18"/>
    <m/>
    <m/>
    <n v="0"/>
    <n v="0"/>
    <n v="0"/>
    <n v="0"/>
    <n v="0"/>
    <n v="0"/>
    <n v="0"/>
    <n v="0"/>
    <n v="0"/>
    <n v="0"/>
  </r>
  <r>
    <x v="0"/>
    <x v="0"/>
    <x v="2"/>
    <s v="Commercial"/>
    <s v="Natural gas"/>
    <s v="Final Energy Consumption"/>
    <s v="Emissions"/>
    <x v="2"/>
    <x v="19"/>
    <m/>
    <m/>
    <n v="0"/>
    <n v="0"/>
    <n v="0"/>
    <n v="0"/>
    <n v="0"/>
    <n v="0"/>
    <n v="3.6136348223734946E-4"/>
    <n v="1.4081068271000669E-4"/>
    <n v="3.0768155646324924E-5"/>
    <n v="3.2783602008609339E-5"/>
  </r>
  <r>
    <x v="0"/>
    <x v="0"/>
    <x v="2"/>
    <s v="Commercial"/>
    <s v="Natural gas"/>
    <s v="Final Energy Consumption"/>
    <s v="Emissions"/>
    <x v="2"/>
    <x v="20"/>
    <m/>
    <m/>
    <n v="2.0602204301771051E-3"/>
    <n v="2.3693333369884401E-3"/>
    <n v="3.2721401833961596E-3"/>
    <n v="3.4069961698393408E-3"/>
    <n v="5.044564853654592E-3"/>
    <n v="5.6767372389546619E-3"/>
    <n v="2.0500415848270196E-3"/>
    <n v="9.8132512350108535E-4"/>
    <n v="9.8477926708726254E-4"/>
    <n v="8.810036656782302E-4"/>
  </r>
  <r>
    <x v="0"/>
    <x v="0"/>
    <x v="2"/>
    <s v="Commercial"/>
    <s v="Natural gas"/>
    <s v="Final Energy Consumption"/>
    <s v="Emissions"/>
    <x v="2"/>
    <x v="21"/>
    <m/>
    <m/>
    <n v="0"/>
    <n v="0"/>
    <n v="0"/>
    <n v="0"/>
    <n v="0"/>
    <n v="0"/>
    <n v="0"/>
    <n v="0"/>
    <n v="0"/>
    <n v="0"/>
  </r>
  <r>
    <x v="0"/>
    <x v="0"/>
    <x v="2"/>
    <s v="Commercial"/>
    <s v="Natural gas"/>
    <s v="Final Energy Consumption"/>
    <s v="Emissions"/>
    <x v="2"/>
    <x v="22"/>
    <m/>
    <m/>
    <n v="0"/>
    <n v="0"/>
    <n v="0"/>
    <n v="0"/>
    <n v="0"/>
    <n v="0"/>
    <n v="0"/>
    <n v="0"/>
    <n v="0"/>
    <n v="0"/>
  </r>
  <r>
    <x v="0"/>
    <x v="0"/>
    <x v="2"/>
    <s v="Commercial"/>
    <s v="Natural gas"/>
    <s v="Final Energy Consumption"/>
    <s v="Emissions"/>
    <x v="2"/>
    <x v="23"/>
    <m/>
    <m/>
    <n v="0"/>
    <n v="0"/>
    <n v="0"/>
    <n v="0"/>
    <n v="0"/>
    <n v="0"/>
    <n v="0"/>
    <n v="0"/>
    <n v="0"/>
    <n v="0"/>
  </r>
  <r>
    <x v="0"/>
    <x v="0"/>
    <x v="2"/>
    <s v="Commercial"/>
    <s v="Natural gas"/>
    <s v="Final Energy Consumption"/>
    <s v="Emissions"/>
    <x v="2"/>
    <x v="24"/>
    <m/>
    <m/>
    <n v="0"/>
    <n v="0"/>
    <n v="0"/>
    <n v="0"/>
    <n v="0"/>
    <n v="0"/>
    <n v="0"/>
    <n v="0"/>
    <n v="0"/>
    <n v="0"/>
  </r>
  <r>
    <x v="0"/>
    <x v="0"/>
    <x v="2"/>
    <s v="Commercial"/>
    <s v="Natural gas"/>
    <s v="Final Energy Consumption"/>
    <s v="Emissions"/>
    <x v="2"/>
    <x v="25"/>
    <m/>
    <m/>
    <n v="0"/>
    <n v="0"/>
    <n v="0"/>
    <n v="0"/>
    <n v="0"/>
    <n v="0"/>
    <n v="0"/>
    <n v="0"/>
    <n v="0"/>
    <n v="0"/>
  </r>
  <r>
    <x v="0"/>
    <x v="0"/>
    <x v="2"/>
    <s v="Commercial"/>
    <s v="Natural gas"/>
    <s v="Final Energy Consumption"/>
    <s v="Emissions"/>
    <x v="2"/>
    <x v="26"/>
    <m/>
    <m/>
    <n v="0"/>
    <n v="0"/>
    <n v="0"/>
    <n v="0"/>
    <n v="0"/>
    <n v="0"/>
    <n v="0"/>
    <n v="0"/>
    <n v="0"/>
    <n v="0"/>
  </r>
  <r>
    <x v="0"/>
    <x v="0"/>
    <x v="2"/>
    <s v="Commercial"/>
    <s v="Natural gas"/>
    <s v="Final Energy Consumption"/>
    <s v="Emissions"/>
    <x v="2"/>
    <x v="27"/>
    <m/>
    <m/>
    <n v="0"/>
    <n v="0"/>
    <n v="0"/>
    <n v="0"/>
    <n v="0"/>
    <n v="0"/>
    <n v="0"/>
    <n v="0"/>
    <n v="0"/>
    <n v="0"/>
  </r>
  <r>
    <x v="0"/>
    <x v="0"/>
    <x v="2"/>
    <s v="Commercial"/>
    <s v="Natural gas"/>
    <s v="Final Energy Consumption"/>
    <s v="Emissions"/>
    <x v="2"/>
    <x v="28"/>
    <m/>
    <m/>
    <n v="0"/>
    <n v="0"/>
    <n v="0"/>
    <n v="0"/>
    <n v="0"/>
    <n v="0"/>
    <n v="5.1965987489884337E-6"/>
    <n v="7.6539999119823771E-6"/>
    <n v="7.3034355398905684E-6"/>
    <n v="6.0975798586170299E-6"/>
  </r>
  <r>
    <x v="0"/>
    <x v="0"/>
    <x v="2"/>
    <s v="Commercial"/>
    <s v="Natural gas"/>
    <s v="Final Energy Consumption"/>
    <s v="Emissions"/>
    <x v="2"/>
    <x v="29"/>
    <m/>
    <m/>
    <n v="0"/>
    <n v="0"/>
    <n v="0"/>
    <n v="0"/>
    <n v="0"/>
    <n v="0"/>
    <n v="0"/>
    <n v="0"/>
    <n v="0"/>
    <n v="0"/>
  </r>
  <r>
    <x v="0"/>
    <x v="0"/>
    <x v="2"/>
    <s v="Commercial"/>
    <s v="Natural gas"/>
    <s v="Final Energy Consumption"/>
    <s v="Emissions"/>
    <x v="2"/>
    <x v="30"/>
    <m/>
    <m/>
    <n v="0"/>
    <n v="0"/>
    <n v="0"/>
    <n v="0"/>
    <n v="0"/>
    <n v="0"/>
    <n v="0"/>
    <n v="0"/>
    <n v="0"/>
    <n v="0"/>
  </r>
  <r>
    <x v="0"/>
    <x v="0"/>
    <x v="2"/>
    <s v="Commercial"/>
    <s v="Natural gas"/>
    <s v="Final Energy Consumption"/>
    <s v="Emissions"/>
    <x v="2"/>
    <x v="31"/>
    <m/>
    <m/>
    <n v="0"/>
    <n v="0"/>
    <n v="0"/>
    <n v="0"/>
    <n v="0"/>
    <n v="0"/>
    <n v="0"/>
    <n v="0"/>
    <n v="0"/>
    <n v="0"/>
  </r>
  <r>
    <x v="0"/>
    <x v="0"/>
    <x v="2"/>
    <s v="Commercial"/>
    <s v="Natural gas"/>
    <s v="Final Energy Consumption"/>
    <s v="Emissions"/>
    <x v="2"/>
    <x v="32"/>
    <m/>
    <m/>
    <n v="0"/>
    <n v="0"/>
    <n v="3.1191668329115426E-4"/>
    <n v="1.0397222776371808E-4"/>
    <n v="2.9471066301369869E-4"/>
    <n v="7.6680987726553162E-4"/>
    <n v="3.0800193500844856E-4"/>
    <n v="1.3830484254358995E-4"/>
    <n v="1.251700910340274E-4"/>
    <n v="1.0706165015428155E-4"/>
  </r>
  <r>
    <x v="0"/>
    <x v="0"/>
    <x v="2"/>
    <s v="Commercial"/>
    <s v="Natural gas"/>
    <s v="Final Energy Consumption"/>
    <s v="Emissions"/>
    <x v="2"/>
    <x v="33"/>
    <m/>
    <m/>
    <n v="0"/>
    <n v="0"/>
    <n v="0"/>
    <n v="7.8883537016672501E-5"/>
    <n v="2.6294512338890831E-5"/>
    <n v="0"/>
    <n v="1.1112726555529113E-4"/>
    <n v="2.1654699432415889E-4"/>
    <n v="2.2949067424196087E-4"/>
    <n v="2.0460575643986665E-4"/>
  </r>
  <r>
    <x v="0"/>
    <x v="0"/>
    <x v="2"/>
    <s v="Commercial"/>
    <s v="Natural gas"/>
    <s v="Final Energy Consumption"/>
    <s v="Emissions"/>
    <x v="2"/>
    <x v="34"/>
    <m/>
    <m/>
    <n v="0"/>
    <n v="0"/>
    <n v="0"/>
    <n v="0"/>
    <n v="0"/>
    <n v="0"/>
    <n v="0"/>
    <n v="0"/>
    <n v="0"/>
    <n v="0"/>
  </r>
  <r>
    <x v="0"/>
    <x v="0"/>
    <x v="2"/>
    <s v="Commercial"/>
    <s v="Natural gas"/>
    <s v="Final Energy Consumption"/>
    <s v="Emissions"/>
    <x v="2"/>
    <x v="35"/>
    <m/>
    <m/>
    <n v="0"/>
    <n v="0"/>
    <n v="0"/>
    <n v="0"/>
    <n v="0"/>
    <n v="0"/>
    <n v="0"/>
    <n v="0"/>
    <n v="0"/>
    <n v="0"/>
  </r>
  <r>
    <x v="0"/>
    <x v="0"/>
    <x v="2"/>
    <s v="Commercial"/>
    <s v="LPG"/>
    <s v="Final Energy Consumption"/>
    <s v="Emissions"/>
    <x v="3"/>
    <x v="1"/>
    <s v="Buildings"/>
    <m/>
    <n v="139.80227527200003"/>
    <n v="341.75135787099998"/>
    <n v="360.58009819700004"/>
    <n v="415.59322074600004"/>
    <n v="628.81113244400001"/>
    <n v="802.15817701800017"/>
    <n v="974.00969019199999"/>
    <n v="1243.556792071"/>
    <n v="1421.4502521009999"/>
    <n v="1482.303424767"/>
  </r>
  <r>
    <x v="0"/>
    <x v="0"/>
    <x v="2"/>
    <s v="Commercial"/>
    <s v="LPG"/>
    <s v="Final Energy Consumption"/>
    <s v="Emissions"/>
    <x v="3"/>
    <x v="0"/>
    <m/>
    <m/>
    <n v="35548.115866527005"/>
    <n v="64840.334154970013"/>
    <n v="121099.787706788"/>
    <n v="165197.86406477197"/>
    <n v="201838.06182552091"/>
    <n v="237758.97628178293"/>
    <n v="245037.39111101799"/>
    <n v="256584.86762046596"/>
    <n v="239235.27514797903"/>
    <n v="142169.948240881"/>
  </r>
  <r>
    <x v="0"/>
    <x v="0"/>
    <x v="2"/>
    <s v="Commercial"/>
    <s v="LPG"/>
    <s v="Final Energy Consumption"/>
    <s v="Emissions"/>
    <x v="3"/>
    <x v="2"/>
    <m/>
    <m/>
    <n v="55.39448305600002"/>
    <n v="113.316414178"/>
    <n v="161.09864240799999"/>
    <n v="243.68936397300001"/>
    <n v="466.41137771799993"/>
    <n v="720.91343371300002"/>
    <n v="831.47807011499992"/>
    <n v="1701.5782386349999"/>
    <n v="1395.5775588809997"/>
    <n v="1201.3379406489998"/>
  </r>
  <r>
    <x v="0"/>
    <x v="0"/>
    <x v="2"/>
    <s v="Commercial"/>
    <s v="LPG"/>
    <s v="Final Energy Consumption"/>
    <s v="Emissions"/>
    <x v="3"/>
    <x v="3"/>
    <m/>
    <m/>
    <n v="3578.1859946689988"/>
    <n v="5501.319732557"/>
    <n v="7371.2200302620004"/>
    <n v="8135.9151457099997"/>
    <n v="11734.275858965004"/>
    <n v="14802.911872682997"/>
    <n v="17134.662177336002"/>
    <n v="23515.406716692003"/>
    <n v="21214.726076873998"/>
    <n v="18793.954265635999"/>
  </r>
  <r>
    <x v="0"/>
    <x v="0"/>
    <x v="2"/>
    <s v="Commercial"/>
    <s v="LPG"/>
    <s v="Final Energy Consumption"/>
    <s v="Emissions"/>
    <x v="3"/>
    <x v="4"/>
    <m/>
    <m/>
    <n v="1657.2357326249999"/>
    <n v="2814.2909885199992"/>
    <n v="5716.0256979979977"/>
    <n v="8131.5556716790015"/>
    <n v="15146.375614006998"/>
    <n v="19537.794195710998"/>
    <n v="25709.313892206999"/>
    <n v="28731.199594360995"/>
    <n v="28149.796807296992"/>
    <n v="29689.042590118996"/>
  </r>
  <r>
    <x v="0"/>
    <x v="0"/>
    <x v="2"/>
    <s v="Commercial"/>
    <s v="LPG"/>
    <s v="Final Energy Consumption"/>
    <s v="Emissions"/>
    <x v="3"/>
    <x v="5"/>
    <m/>
    <m/>
    <n v="2910.3041043999992"/>
    <n v="3922.0834400990002"/>
    <n v="5538.4687325329987"/>
    <n v="6913.0864188430005"/>
    <n v="8749.1652739369983"/>
    <n v="11348.638132161001"/>
    <n v="13577.398666952997"/>
    <n v="16599.538609445"/>
    <n v="16455.017932605999"/>
    <n v="15252.296625411997"/>
  </r>
  <r>
    <x v="0"/>
    <x v="0"/>
    <x v="2"/>
    <s v="Commercial"/>
    <s v="LPG"/>
    <s v="Final Energy Consumption"/>
    <s v="Emissions"/>
    <x v="3"/>
    <x v="6"/>
    <m/>
    <m/>
    <n v="3751.3087095330006"/>
    <n v="5668.0939166279986"/>
    <n v="9717.7760957750015"/>
    <n v="13188.171664788997"/>
    <n v="17581.990574390002"/>
    <n v="21315.898776084003"/>
    <n v="24493.439386349997"/>
    <n v="29034.882200444998"/>
    <n v="31352.230537715997"/>
    <n v="31237.583100591997"/>
  </r>
  <r>
    <x v="0"/>
    <x v="0"/>
    <x v="2"/>
    <s v="Commercial"/>
    <s v="LPG"/>
    <s v="Final Energy Consumption"/>
    <s v="Emissions"/>
    <x v="3"/>
    <x v="7"/>
    <m/>
    <m/>
    <n v="2121.8823832909998"/>
    <n v="4024.6170728830002"/>
    <n v="5869.6840716909992"/>
    <n v="6217.2156584230015"/>
    <n v="8445.7742964759982"/>
    <n v="9447.6756472779998"/>
    <n v="9174.8682869469994"/>
    <n v="9239.4154221709996"/>
    <n v="10706.741099966997"/>
    <n v="11309.268268055999"/>
  </r>
  <r>
    <x v="0"/>
    <x v="0"/>
    <x v="2"/>
    <s v="Commercial"/>
    <s v="LPG"/>
    <s v="Final Energy Consumption"/>
    <s v="Emissions"/>
    <x v="3"/>
    <x v="8"/>
    <m/>
    <m/>
    <n v="2822.2023496260003"/>
    <n v="3698.4715851710012"/>
    <n v="5039.3575607539997"/>
    <n v="5073.7398276399999"/>
    <n v="5351.6992936439992"/>
    <n v="5023.5871821410001"/>
    <n v="5688.2611575569999"/>
    <n v="6971.1653807619996"/>
    <n v="7028.1451271019987"/>
    <n v="6953.9368590339991"/>
  </r>
  <r>
    <x v="0"/>
    <x v="0"/>
    <x v="2"/>
    <s v="Commercial"/>
    <s v="LPG"/>
    <s v="Final Energy Consumption"/>
    <s v="Emissions"/>
    <x v="3"/>
    <x v="9"/>
    <m/>
    <m/>
    <n v="30179.158140527001"/>
    <n v="44867.265545288996"/>
    <n v="63056.703586074007"/>
    <n v="83892.506872130019"/>
    <n v="102712.96943183098"/>
    <n v="114067.85140758696"/>
    <n v="123804.49363197296"/>
    <n v="152482.08590330102"/>
    <n v="133397.482587732"/>
    <n v="112512.66326004098"/>
  </r>
  <r>
    <x v="0"/>
    <x v="0"/>
    <x v="2"/>
    <s v="Commercial"/>
    <s v="LPG"/>
    <s v="Final Energy Consumption"/>
    <s v="Emissions"/>
    <x v="3"/>
    <x v="10"/>
    <m/>
    <m/>
    <n v="10026.162148112"/>
    <n v="13465.144080069002"/>
    <n v="15573.379739334998"/>
    <n v="16873.796635233997"/>
    <n v="17867.218322997996"/>
    <n v="19769.706249909003"/>
    <n v="21701.73092197"/>
    <n v="24250.415533849999"/>
    <n v="26674.133541946001"/>
    <n v="28244.478900231003"/>
  </r>
  <r>
    <x v="0"/>
    <x v="0"/>
    <x v="2"/>
    <s v="Commercial"/>
    <s v="LPG"/>
    <s v="Final Energy Consumption"/>
    <s v="Emissions"/>
    <x v="3"/>
    <x v="11"/>
    <m/>
    <m/>
    <n v="23256.462932438997"/>
    <n v="56322.908949119992"/>
    <n v="89154.444371146004"/>
    <n v="126642.87015368998"/>
    <n v="149627.19123727101"/>
    <n v="164775.46617615601"/>
    <n v="171165.04930608597"/>
    <n v="173898.74610745997"/>
    <n v="162115.02050275402"/>
    <n v="156468.08835543602"/>
  </r>
  <r>
    <x v="0"/>
    <x v="0"/>
    <x v="2"/>
    <s v="Commercial"/>
    <s v="LPG"/>
    <s v="Final Energy Consumption"/>
    <s v="Emissions"/>
    <x v="3"/>
    <x v="12"/>
    <m/>
    <m/>
    <n v="21092.152323329999"/>
    <n v="35055.181239430007"/>
    <n v="52052.060108884005"/>
    <n v="67916.073942837989"/>
    <n v="84257.259502933011"/>
    <n v="96312.214682343008"/>
    <n v="103107.05691104499"/>
    <n v="112866.09471814599"/>
    <n v="101493.58790484098"/>
    <n v="88839.201307340001"/>
  </r>
  <r>
    <x v="0"/>
    <x v="0"/>
    <x v="2"/>
    <s v="Commercial"/>
    <s v="LPG"/>
    <s v="Final Energy Consumption"/>
    <s v="Emissions"/>
    <x v="3"/>
    <x v="13"/>
    <m/>
    <m/>
    <n v="4651.6560006180007"/>
    <n v="7632.9754135470002"/>
    <n v="10214.711269367002"/>
    <n v="12891.368503145004"/>
    <n v="18234.745164548"/>
    <n v="24699.650733439004"/>
    <n v="28375.846378407005"/>
    <n v="34153.031833007997"/>
    <n v="34509.499219855003"/>
    <n v="35292.925866088"/>
  </r>
  <r>
    <x v="0"/>
    <x v="0"/>
    <x v="2"/>
    <s v="Commercial"/>
    <s v="LPG"/>
    <s v="Final Energy Consumption"/>
    <s v="Emissions"/>
    <x v="3"/>
    <x v="14"/>
    <m/>
    <m/>
    <n v="2163.4805891820001"/>
    <n v="3744.1002481850005"/>
    <n v="5033.2632702990004"/>
    <n v="4950.4257860529988"/>
    <n v="6065.9875232550003"/>
    <n v="7109.5469012040012"/>
    <n v="9679.2437292539998"/>
    <n v="18917.260829565996"/>
    <n v="16911.274652117998"/>
    <n v="12994.784499455"/>
  </r>
  <r>
    <x v="0"/>
    <x v="0"/>
    <x v="2"/>
    <s v="Commercial"/>
    <s v="LPG"/>
    <s v="Final Energy Consumption"/>
    <s v="Emissions"/>
    <x v="3"/>
    <x v="15"/>
    <m/>
    <m/>
    <n v="5948.8799369780018"/>
    <n v="8681.6270759130002"/>
    <n v="11473.178509496"/>
    <n v="13335.855390539"/>
    <n v="18035.286141729997"/>
    <n v="23672.355259464999"/>
    <n v="26967.108143206002"/>
    <n v="30132.452694905001"/>
    <n v="29594.188511073997"/>
    <n v="29809.582420958995"/>
  </r>
  <r>
    <x v="0"/>
    <x v="0"/>
    <x v="2"/>
    <s v="Commercial"/>
    <s v="LPG"/>
    <s v="Final Energy Consumption"/>
    <s v="Emissions"/>
    <x v="3"/>
    <x v="16"/>
    <m/>
    <m/>
    <n v="63728.705665350004"/>
    <n v="86492.301269605014"/>
    <n v="186375.42618635594"/>
    <n v="253332.75233693913"/>
    <n v="304619.40695296007"/>
    <n v="342330.62204816198"/>
    <n v="382002.09744825691"/>
    <n v="400740.91894883197"/>
    <n v="383927.57917044288"/>
    <n v="372045.941124979"/>
  </r>
  <r>
    <x v="0"/>
    <x v="0"/>
    <x v="2"/>
    <s v="Commercial"/>
    <s v="LPG"/>
    <s v="Final Energy Consumption"/>
    <s v="Emissions"/>
    <x v="3"/>
    <x v="17"/>
    <m/>
    <m/>
    <n v="31000.474074778998"/>
    <n v="44996.980461268009"/>
    <n v="97794.136746602991"/>
    <n v="126424.62725648802"/>
    <n v="155303.36850111606"/>
    <n v="177644.45405189999"/>
    <n v="197030.19757017298"/>
    <n v="213374.89015140099"/>
    <n v="212830.82330573798"/>
    <n v="211415.05607295706"/>
  </r>
  <r>
    <x v="0"/>
    <x v="0"/>
    <x v="2"/>
    <s v="Commercial"/>
    <s v="LPG"/>
    <s v="Final Energy Consumption"/>
    <s v="Emissions"/>
    <x v="3"/>
    <x v="18"/>
    <m/>
    <m/>
    <n v="0"/>
    <n v="0"/>
    <n v="0"/>
    <n v="0"/>
    <n v="0"/>
    <n v="0"/>
    <n v="0"/>
    <n v="0"/>
    <n v="0"/>
    <n v="6.8196231840000001"/>
  </r>
  <r>
    <x v="0"/>
    <x v="0"/>
    <x v="2"/>
    <s v="Commercial"/>
    <s v="LPG"/>
    <s v="Final Energy Consumption"/>
    <s v="Emissions"/>
    <x v="3"/>
    <x v="19"/>
    <m/>
    <m/>
    <n v="8670.0441852199983"/>
    <n v="18114.108124166996"/>
    <n v="28359.118859697999"/>
    <n v="38960.357697051993"/>
    <n v="53911.499164446017"/>
    <n v="67965.762973603021"/>
    <n v="76216.161047982983"/>
    <n v="88322.293311900998"/>
    <n v="80718.219042658995"/>
    <n v="69933.650488635991"/>
  </r>
  <r>
    <x v="0"/>
    <x v="0"/>
    <x v="2"/>
    <s v="Commercial"/>
    <s v="LPG"/>
    <s v="Final Energy Consumption"/>
    <s v="Emissions"/>
    <x v="3"/>
    <x v="20"/>
    <m/>
    <m/>
    <n v="190999.295213562"/>
    <n v="283862.2611408871"/>
    <n v="362014.29785428586"/>
    <n v="417028.54205183603"/>
    <n v="487723.17126039101"/>
    <n v="537224.18381778302"/>
    <n v="569043.59593188798"/>
    <n v="639686.42741040397"/>
    <n v="675852.82586831902"/>
    <n v="671795.58377794502"/>
  </r>
  <r>
    <x v="0"/>
    <x v="0"/>
    <x v="2"/>
    <s v="Commercial"/>
    <s v="LPG"/>
    <s v="Final Energy Consumption"/>
    <s v="Emissions"/>
    <x v="3"/>
    <x v="21"/>
    <m/>
    <m/>
    <n v="17.161222815000002"/>
    <n v="38.883816399999994"/>
    <n v="35.780588745000003"/>
    <n v="30.987410608000005"/>
    <n v="35.518870749999998"/>
    <n v="177.78129517500005"/>
    <n v="357.23010786099996"/>
    <n v="963.08483331499974"/>
    <n v="487.74513313899996"/>
    <n v="412.16845384000004"/>
  </r>
  <r>
    <x v="0"/>
    <x v="0"/>
    <x v="2"/>
    <s v="Commercial"/>
    <s v="LPG"/>
    <s v="Final Energy Consumption"/>
    <s v="Emissions"/>
    <x v="3"/>
    <x v="22"/>
    <m/>
    <m/>
    <n v="408.81098584699987"/>
    <n v="691.45894278999992"/>
    <n v="988.45652351600006"/>
    <n v="2132.149206352"/>
    <n v="4304.5880286200008"/>
    <n v="5740.926295807998"/>
    <n v="6225.2317067269996"/>
    <n v="7148.2886421210005"/>
    <n v="7110.8255805510016"/>
    <n v="6812.0782280869998"/>
  </r>
  <r>
    <x v="0"/>
    <x v="0"/>
    <x v="2"/>
    <s v="Commercial"/>
    <s v="LPG"/>
    <s v="Final Energy Consumption"/>
    <s v="Emissions"/>
    <x v="3"/>
    <x v="23"/>
    <m/>
    <m/>
    <n v="29.028264474000007"/>
    <n v="33.851353239000005"/>
    <n v="100.26042505599997"/>
    <n v="120.16594798999996"/>
    <n v="264.72401311399994"/>
    <n v="412.85639828400002"/>
    <n v="552.68858418399986"/>
    <n v="866.99694086500017"/>
    <n v="711.3420327529999"/>
    <n v="738.08961184199995"/>
  </r>
  <r>
    <x v="0"/>
    <x v="0"/>
    <x v="2"/>
    <s v="Commercial"/>
    <s v="LPG"/>
    <s v="Final Energy Consumption"/>
    <s v="Emissions"/>
    <x v="3"/>
    <x v="24"/>
    <m/>
    <m/>
    <n v="60.920471578999994"/>
    <n v="215.25931205899997"/>
    <n v="431.48324187100008"/>
    <n v="438.31782036900006"/>
    <n v="697.6055768440001"/>
    <n v="1171.7563295569998"/>
    <n v="1052.001652702"/>
    <n v="1984.054209467"/>
    <n v="1900.4390488930005"/>
    <n v="1643.402067175"/>
  </r>
  <r>
    <x v="0"/>
    <x v="0"/>
    <x v="2"/>
    <s v="Commercial"/>
    <s v="LPG"/>
    <s v="Final Energy Consumption"/>
    <s v="Emissions"/>
    <x v="3"/>
    <x v="25"/>
    <m/>
    <m/>
    <n v="6642.8738054909982"/>
    <n v="9691.4098771929985"/>
    <n v="14004.313060396997"/>
    <n v="18602.025243416992"/>
    <n v="26722.708401818003"/>
    <n v="33242.634570914997"/>
    <n v="35297.016144467008"/>
    <n v="37862.405842084998"/>
    <n v="34380.539547232998"/>
    <n v="28861.034152851993"/>
  </r>
  <r>
    <x v="0"/>
    <x v="0"/>
    <x v="2"/>
    <s v="Commercial"/>
    <s v="LPG"/>
    <s v="Final Energy Consumption"/>
    <s v="Emissions"/>
    <x v="3"/>
    <x v="26"/>
    <m/>
    <m/>
    <n v="1649.9001511079998"/>
    <n v="2197.9002443529998"/>
    <n v="5237.2537532590004"/>
    <n v="7295.5311861079981"/>
    <n v="9741.5625226919983"/>
    <n v="10817.058973687999"/>
    <n v="10486.172651437997"/>
    <n v="10170.817422777"/>
    <n v="9289.2016624770004"/>
    <n v="9241.8007947539973"/>
  </r>
  <r>
    <x v="0"/>
    <x v="0"/>
    <x v="2"/>
    <s v="Commercial"/>
    <s v="LPG"/>
    <s v="Final Energy Consumption"/>
    <s v="Emissions"/>
    <x v="3"/>
    <x v="27"/>
    <m/>
    <m/>
    <n v="11069.310254926002"/>
    <n v="18735.793049490003"/>
    <n v="28454.877735239996"/>
    <n v="42089.435612300993"/>
    <n v="60111.568555368001"/>
    <n v="79226.336739275008"/>
    <n v="94339.175061636997"/>
    <n v="109335.91528141705"/>
    <n v="95691.120491923022"/>
    <n v="83277.678958275967"/>
  </r>
  <r>
    <x v="0"/>
    <x v="0"/>
    <x v="2"/>
    <s v="Commercial"/>
    <s v="LPG"/>
    <s v="Final Energy Consumption"/>
    <s v="Emissions"/>
    <x v="3"/>
    <x v="28"/>
    <m/>
    <m/>
    <n v="24014.959070233996"/>
    <n v="43838.377330373987"/>
    <n v="62472.706052030982"/>
    <n v="83116.213910674967"/>
    <n v="97763.859713409969"/>
    <n v="106788.65142436697"/>
    <n v="124694.23012777498"/>
    <n v="137130.92717469201"/>
    <n v="126448.79504391197"/>
    <n v="118225.42869958702"/>
  </r>
  <r>
    <x v="0"/>
    <x v="0"/>
    <x v="2"/>
    <s v="Commercial"/>
    <s v="LPG"/>
    <s v="Final Energy Consumption"/>
    <s v="Emissions"/>
    <x v="3"/>
    <x v="29"/>
    <m/>
    <m/>
    <n v="210.60820940499997"/>
    <n v="259.10829270699998"/>
    <n v="783.20231652300004"/>
    <n v="1152.0078374200002"/>
    <n v="1702.4979904460004"/>
    <n v="2223.8776247709998"/>
    <n v="2324.160482798"/>
    <n v="2423.785307009"/>
    <n v="2417.234879477"/>
    <n v="2322.2985462049996"/>
  </r>
  <r>
    <x v="0"/>
    <x v="0"/>
    <x v="2"/>
    <s v="Commercial"/>
    <s v="LPG"/>
    <s v="Final Energy Consumption"/>
    <s v="Emissions"/>
    <x v="3"/>
    <x v="30"/>
    <m/>
    <m/>
    <n v="65610.084166550005"/>
    <n v="73545.269087751993"/>
    <n v="203481.83029788893"/>
    <n v="289579.17668006796"/>
    <n v="355839.64501950698"/>
    <n v="417552.59120970994"/>
    <n v="467140.44179784285"/>
    <n v="477867.02112183097"/>
    <n v="455863.15546877601"/>
    <n v="455945.40969577612"/>
  </r>
  <r>
    <x v="0"/>
    <x v="0"/>
    <x v="2"/>
    <s v="Commercial"/>
    <s v="LPG"/>
    <s v="Final Energy Consumption"/>
    <s v="Emissions"/>
    <x v="3"/>
    <x v="31"/>
    <m/>
    <m/>
    <n v="0"/>
    <n v="0"/>
    <n v="0"/>
    <n v="0"/>
    <n v="0"/>
    <n v="0"/>
    <n v="0"/>
    <n v="0"/>
    <n v="0"/>
    <n v="0"/>
  </r>
  <r>
    <x v="0"/>
    <x v="0"/>
    <x v="2"/>
    <s v="Commercial"/>
    <s v="LPG"/>
    <s v="Final Energy Consumption"/>
    <s v="Emissions"/>
    <x v="3"/>
    <x v="32"/>
    <m/>
    <m/>
    <n v="55.424393684000002"/>
    <n v="131.00107298299997"/>
    <n v="192.42254758099995"/>
    <n v="161.80154216599999"/>
    <n v="274.79641709299995"/>
    <n v="459.94320441299988"/>
    <n v="551.85856425700001"/>
    <n v="1047.0589214249999"/>
    <n v="744.13155869799982"/>
    <n v="646.645344389"/>
  </r>
  <r>
    <x v="0"/>
    <x v="0"/>
    <x v="2"/>
    <s v="Commercial"/>
    <s v="LPG"/>
    <s v="Final Energy Consumption"/>
    <s v="Emissions"/>
    <x v="3"/>
    <x v="33"/>
    <m/>
    <m/>
    <n v="27261.413767411999"/>
    <n v="48091.062941756994"/>
    <n v="76161.798481592981"/>
    <n v="107280.70368793796"/>
    <n v="145610.78463177403"/>
    <n v="170824.85330087098"/>
    <n v="187732.06758523799"/>
    <n v="188357.75305705602"/>
    <n v="168320.51867265799"/>
    <n v="156293.29064540402"/>
  </r>
  <r>
    <x v="0"/>
    <x v="0"/>
    <x v="2"/>
    <s v="Commercial"/>
    <s v="LPG"/>
    <s v="Final Energy Consumption"/>
    <s v="Emissions"/>
    <x v="3"/>
    <x v="34"/>
    <m/>
    <m/>
    <n v="4225.0108028260001"/>
    <n v="7066.7447925359984"/>
    <n v="12392.287241993998"/>
    <n v="18144.998325233995"/>
    <n v="27140.126170872001"/>
    <n v="34454.837547185001"/>
    <n v="36251.038057498001"/>
    <n v="42760.420730224992"/>
    <n v="40125.099984343004"/>
    <n v="38915.566531622004"/>
  </r>
  <r>
    <x v="0"/>
    <x v="0"/>
    <x v="2"/>
    <s v="Commercial"/>
    <s v="LPG"/>
    <s v="Final Energy Consumption"/>
    <s v="Emissions"/>
    <x v="3"/>
    <x v="35"/>
    <m/>
    <m/>
    <n v="22811.781625963005"/>
    <n v="36408.390393748996"/>
    <n v="54260.503849606997"/>
    <n v="66639.563116367994"/>
    <n v="86643.290119748999"/>
    <n v="102330.98827930001"/>
    <n v="114797.21459371001"/>
    <n v="135298.74417889505"/>
    <n v="122123.60607025701"/>
    <n v="116398.34546586401"/>
  </r>
  <r>
    <x v="0"/>
    <x v="0"/>
    <x v="2"/>
    <s v="Commercial"/>
    <s v="Kerosene"/>
    <s v="Final Energy Consumption"/>
    <s v="Emissions"/>
    <x v="3"/>
    <x v="1"/>
    <s v="Buildings"/>
    <m/>
    <n v="0"/>
    <n v="16.006985064000002"/>
    <n v="521.33531226000014"/>
    <n v="615.04188110400003"/>
    <n v="549.32774509199999"/>
    <n v="508.33656375600015"/>
    <n v="492.47999051999989"/>
    <n v="415.71454335600004"/>
    <n v="360.50548606799998"/>
    <n v="367.93108052399998"/>
  </r>
  <r>
    <x v="0"/>
    <x v="0"/>
    <x v="2"/>
    <s v="Commercial"/>
    <s v="Kerosene"/>
    <s v="Final Energy Consumption"/>
    <s v="Emissions"/>
    <x v="3"/>
    <x v="0"/>
    <m/>
    <m/>
    <n v="6177.6116862599993"/>
    <n v="12906.078985128001"/>
    <n v="15616.278466152"/>
    <n v="9871.8924265920014"/>
    <n v="10480.506181152003"/>
    <n v="9540.6934977480014"/>
    <n v="8122.0566345239986"/>
    <n v="6348.9545075879996"/>
    <n v="7487.8491199680002"/>
    <n v="11929.724143932004"/>
  </r>
  <r>
    <x v="0"/>
    <x v="0"/>
    <x v="2"/>
    <s v="Commercial"/>
    <s v="Kerosene"/>
    <s v="Final Energy Consumption"/>
    <s v="Emissions"/>
    <x v="3"/>
    <x v="2"/>
    <m/>
    <m/>
    <n v="417.36907346400011"/>
    <n v="6074.6270825520032"/>
    <n v="11201.778394883999"/>
    <n v="12348.312344844"/>
    <n v="12481.767218339999"/>
    <n v="14252.399424732002"/>
    <n v="14301.093274944002"/>
    <n v="17320.460310216"/>
    <n v="16918.179918024001"/>
    <n v="19454.487493055996"/>
  </r>
  <r>
    <x v="0"/>
    <x v="0"/>
    <x v="2"/>
    <s v="Commercial"/>
    <s v="Kerosene"/>
    <s v="Final Energy Consumption"/>
    <s v="Emissions"/>
    <x v="3"/>
    <x v="3"/>
    <m/>
    <m/>
    <n v="896.36741434800012"/>
    <n v="8205.3135395280005"/>
    <n v="8399.8751972520022"/>
    <n v="7379.1013683240008"/>
    <n v="8245.4022498960021"/>
    <n v="7524.3991941719996"/>
    <n v="6125.99668002"/>
    <n v="5951.9226965520002"/>
    <n v="5596.5945439319985"/>
    <n v="5375.6316521879999"/>
  </r>
  <r>
    <x v="0"/>
    <x v="0"/>
    <x v="2"/>
    <s v="Commercial"/>
    <s v="Kerosene"/>
    <s v="Final Energy Consumption"/>
    <s v="Emissions"/>
    <x v="3"/>
    <x v="4"/>
    <m/>
    <m/>
    <n v="798.48097996799993"/>
    <n v="1079.4265254359998"/>
    <n v="946.35163971600014"/>
    <n v="820.7102648639999"/>
    <n v="665.45359272000007"/>
    <n v="598.90823344800003"/>
    <n v="480.60537252000017"/>
    <n v="487.99930132800006"/>
    <n v="547.1507317920001"/>
    <n v="561.9385894080001"/>
  </r>
  <r>
    <x v="0"/>
    <x v="0"/>
    <x v="2"/>
    <s v="Commercial"/>
    <s v="Kerosene"/>
    <s v="Final Energy Consumption"/>
    <s v="Emissions"/>
    <x v="3"/>
    <x v="5"/>
    <m/>
    <m/>
    <n v="118.30286092799999"/>
    <n v="1197.6027237719998"/>
    <n v="1411.9316622599997"/>
    <n v="1648.4819692319998"/>
    <n v="1145.7977236439999"/>
    <n v="1389.76570866"/>
    <n v="1247.4761193719996"/>
    <n v="1023.2516658840002"/>
    <n v="1062.0658339199997"/>
    <n v="693.72309997199989"/>
  </r>
  <r>
    <x v="0"/>
    <x v="0"/>
    <x v="2"/>
    <s v="Commercial"/>
    <s v="Kerosene"/>
    <s v="Final Energy Consumption"/>
    <s v="Emissions"/>
    <x v="3"/>
    <x v="6"/>
    <m/>
    <m/>
    <n v="643.27180629600002"/>
    <n v="922.38074418000019"/>
    <n v="955.64550740400011"/>
    <n v="877.38385837200019"/>
    <n v="872.41235163600015"/>
    <n v="906.91999154400003"/>
    <n v="988.86277215599966"/>
    <n v="944.44378442400011"/>
    <n v="821.8818938400002"/>
    <n v="781.00945868400004"/>
  </r>
  <r>
    <x v="0"/>
    <x v="0"/>
    <x v="2"/>
    <s v="Commercial"/>
    <s v="Kerosene"/>
    <s v="Final Energy Consumption"/>
    <s v="Emissions"/>
    <x v="3"/>
    <x v="7"/>
    <m/>
    <m/>
    <n v="2381.0429864759994"/>
    <n v="2809.8591916920004"/>
    <n v="3769.0116696119999"/>
    <n v="3089.5460276519998"/>
    <n v="1621.4870043120002"/>
    <n v="310.49751146400001"/>
    <n v="0"/>
    <n v="0"/>
    <n v="0"/>
    <n v="0"/>
  </r>
  <r>
    <x v="0"/>
    <x v="0"/>
    <x v="2"/>
    <s v="Commercial"/>
    <s v="Kerosene"/>
    <s v="Final Energy Consumption"/>
    <s v="Emissions"/>
    <x v="3"/>
    <x v="8"/>
    <m/>
    <m/>
    <n v="0"/>
    <n v="0"/>
    <n v="25.862918004000004"/>
    <n v="19.688116644000001"/>
    <n v="3.6890479920000003"/>
    <n v="42.487383203999997"/>
    <n v="431.74527765599998"/>
    <n v="329.49690026400003"/>
    <n v="100.388020572"/>
    <n v="197.11074238800001"/>
  </r>
  <r>
    <x v="0"/>
    <x v="0"/>
    <x v="2"/>
    <s v="Commercial"/>
    <s v="Kerosene"/>
    <s v="Final Energy Consumption"/>
    <s v="Emissions"/>
    <x v="3"/>
    <x v="9"/>
    <m/>
    <m/>
    <n v="1659.6678593879999"/>
    <n v="3478.3764358560002"/>
    <n v="3479.4768171239998"/>
    <n v="3472.0828883160002"/>
    <n v="3631.0206920400001"/>
    <n v="3443.7025512959995"/>
    <n v="3219.5018470440009"/>
    <n v="3013.7542991640003"/>
    <n v="3132.0017452080001"/>
    <n v="2405.1088789559999"/>
  </r>
  <r>
    <x v="0"/>
    <x v="0"/>
    <x v="2"/>
    <s v="Commercial"/>
    <s v="Kerosene"/>
    <s v="Final Energy Consumption"/>
    <s v="Emissions"/>
    <x v="3"/>
    <x v="10"/>
    <m/>
    <m/>
    <n v="0"/>
    <n v="88.679647224000007"/>
    <n v="134.84024559599999"/>
    <n v="195.80453440799997"/>
    <n v="181.03250961600003"/>
    <n v="97.823103084000024"/>
    <n v="73.80470907599998"/>
    <n v="84.951017172000007"/>
    <n v="49.857562775999995"/>
    <n v="20.297680367999995"/>
  </r>
  <r>
    <x v="0"/>
    <x v="0"/>
    <x v="2"/>
    <s v="Commercial"/>
    <s v="Kerosene"/>
    <s v="Final Energy Consumption"/>
    <s v="Emissions"/>
    <x v="3"/>
    <x v="11"/>
    <m/>
    <m/>
    <n v="1923.434790816"/>
    <n v="13907.98800426"/>
    <n v="21331.547942375997"/>
    <n v="21661.575242243995"/>
    <n v="18160.668697836001"/>
    <n v="16962.440577516005"/>
    <n v="11006.440928783999"/>
    <n v="9245.023425960002"/>
    <n v="9695.9580863039992"/>
    <n v="11244.170781144003"/>
  </r>
  <r>
    <x v="0"/>
    <x v="0"/>
    <x v="2"/>
    <s v="Commercial"/>
    <s v="Kerosene"/>
    <s v="Final Energy Consumption"/>
    <s v="Emissions"/>
    <x v="3"/>
    <x v="12"/>
    <m/>
    <m/>
    <n v="8882.578418952"/>
    <n v="6042.7081093680017"/>
    <n v="6280.4854602000014"/>
    <n v="5163.7568014199978"/>
    <n v="3409.6698961080001"/>
    <n v="2562.1229945639998"/>
    <n v="3376.4842970039999"/>
    <n v="3122.5891313399998"/>
    <n v="3047.0665608599998"/>
    <n v="3572.6054878919995"/>
  </r>
  <r>
    <x v="0"/>
    <x v="0"/>
    <x v="2"/>
    <s v="Commercial"/>
    <s v="Kerosene"/>
    <s v="Final Energy Consumption"/>
    <s v="Emissions"/>
    <x v="3"/>
    <x v="13"/>
    <m/>
    <m/>
    <n v="5025.8291551440007"/>
    <n v="9705.4181986439999"/>
    <n v="12067.208471135998"/>
    <n v="12336.999792096"/>
    <n v="12906.276895427998"/>
    <n v="11606.449543499997"/>
    <n v="12102.974820551999"/>
    <n v="11974.143131664001"/>
    <n v="11669.22669066"/>
    <n v="11395.105092336002"/>
  </r>
  <r>
    <x v="0"/>
    <x v="0"/>
    <x v="2"/>
    <s v="Commercial"/>
    <s v="Kerosene"/>
    <s v="Final Energy Consumption"/>
    <s v="Emissions"/>
    <x v="3"/>
    <x v="14"/>
    <m/>
    <m/>
    <n v="22766.563862028001"/>
    <n v="210473.42418446398"/>
    <n v="268250.88218174397"/>
    <n v="267287.20943257195"/>
    <n v="264872.49002944794"/>
    <n v="266051.02211671206"/>
    <n v="263230.63409706001"/>
    <n v="262375.02037168806"/>
    <n v="241711.77593035201"/>
    <n v="240049.85189354396"/>
  </r>
  <r>
    <x v="0"/>
    <x v="0"/>
    <x v="2"/>
    <s v="Commercial"/>
    <s v="Kerosene"/>
    <s v="Final Energy Consumption"/>
    <s v="Emissions"/>
    <x v="3"/>
    <x v="15"/>
    <m/>
    <m/>
    <n v="576.70269778800014"/>
    <n v="1086.8758691280002"/>
    <n v="1508.3060619479998"/>
    <n v="1153.3895627519996"/>
    <n v="894.64955294399988"/>
    <n v="835.49020606800002"/>
    <n v="894.65746935600009"/>
    <n v="761.57466722400034"/>
    <n v="510.18108775200011"/>
    <n v="288.36322351199999"/>
  </r>
  <r>
    <x v="0"/>
    <x v="0"/>
    <x v="2"/>
    <s v="Commercial"/>
    <s v="Kerosene"/>
    <s v="Final Energy Consumption"/>
    <s v="Emissions"/>
    <x v="3"/>
    <x v="16"/>
    <m/>
    <m/>
    <n v="20949.715642380004"/>
    <n v="17833.538804760003"/>
    <n v="13123.709067420001"/>
    <n v="6539.7558696120004"/>
    <n v="8403.3505021199999"/>
    <n v="10830.482839260001"/>
    <n v="11400.068682659999"/>
    <n v="6428.7440241359991"/>
    <n v="8878.0739805240009"/>
    <n v="8950.6358129159998"/>
  </r>
  <r>
    <x v="0"/>
    <x v="0"/>
    <x v="2"/>
    <s v="Commercial"/>
    <s v="Kerosene"/>
    <s v="Final Energy Consumption"/>
    <s v="Emissions"/>
    <x v="3"/>
    <x v="17"/>
    <m/>
    <m/>
    <n v="30492.98989044"/>
    <n v="30408.331780512002"/>
    <n v="23667.871117463998"/>
    <n v="11351.493578627998"/>
    <n v="22500.817827599996"/>
    <n v="26175.165042516001"/>
    <n v="9726.4362725039991"/>
    <n v="2824.156231764"/>
    <n v="1685.5941086879996"/>
    <n v="1279.0467704279997"/>
  </r>
  <r>
    <x v="0"/>
    <x v="0"/>
    <x v="2"/>
    <s v="Commercial"/>
    <s v="Kerosene"/>
    <s v="Final Energy Consumption"/>
    <s v="Emissions"/>
    <x v="3"/>
    <x v="18"/>
    <m/>
    <m/>
    <n v="0"/>
    <n v="0"/>
    <n v="0"/>
    <n v="0"/>
    <n v="0"/>
    <n v="0"/>
    <n v="0"/>
    <n v="110.88518288399997"/>
    <n v="36.961727627999998"/>
    <n v="14.772024791999998"/>
  </r>
  <r>
    <x v="0"/>
    <x v="0"/>
    <x v="2"/>
    <s v="Commercial"/>
    <s v="Kerosene"/>
    <s v="Final Energy Consumption"/>
    <s v="Emissions"/>
    <x v="3"/>
    <x v="19"/>
    <m/>
    <m/>
    <n v="8496.9462411960012"/>
    <n v="13285.08512604"/>
    <n v="18267.065275115998"/>
    <n v="12029.336356128002"/>
    <n v="16674.489007428001"/>
    <n v="20989.471863444003"/>
    <n v="10672.376258796001"/>
    <n v="3469.2804784679997"/>
    <n v="4238.6607279239997"/>
    <n v="4299.6804316200005"/>
  </r>
  <r>
    <x v="0"/>
    <x v="0"/>
    <x v="2"/>
    <s v="Commercial"/>
    <s v="Kerosene"/>
    <s v="Final Energy Consumption"/>
    <s v="Emissions"/>
    <x v="3"/>
    <x v="20"/>
    <m/>
    <m/>
    <n v="54867.939094919995"/>
    <n v="30578.550471335995"/>
    <n v="26613.663019607997"/>
    <n v="30204.349592507999"/>
    <n v="31571.038960188002"/>
    <n v="37234.907173296"/>
    <n v="37955.411495064"/>
    <n v="31285.462313700005"/>
    <n v="26637.190596072"/>
    <n v="30210.643140048007"/>
  </r>
  <r>
    <x v="0"/>
    <x v="0"/>
    <x v="2"/>
    <s v="Commercial"/>
    <s v="Kerosene"/>
    <s v="Final Energy Consumption"/>
    <s v="Emissions"/>
    <x v="3"/>
    <x v="21"/>
    <m/>
    <m/>
    <n v="516.73587688800001"/>
    <n v="1958.4015826199995"/>
    <n v="2338.3181109120005"/>
    <n v="1900.8651002040003"/>
    <n v="1730.6622422039998"/>
    <n v="1547.9435368319998"/>
    <n v="1503.6274624560001"/>
    <n v="1562.3672394959999"/>
    <n v="1378.0019204279999"/>
    <n v="1063.0712182439997"/>
  </r>
  <r>
    <x v="0"/>
    <x v="0"/>
    <x v="2"/>
    <s v="Commercial"/>
    <s v="Kerosene"/>
    <s v="Final Energy Consumption"/>
    <s v="Emissions"/>
    <x v="3"/>
    <x v="22"/>
    <m/>
    <m/>
    <n v="59.151430463999993"/>
    <n v="857.52949707599987"/>
    <n v="724.52585906399997"/>
    <n v="813.30050323199998"/>
    <n v="975.91943853599992"/>
    <n v="916.82342295600017"/>
    <n v="931.58753133600021"/>
    <n v="813.29258682000011"/>
    <n v="791.04746909999994"/>
    <n v="621.05835422400014"/>
  </r>
  <r>
    <x v="0"/>
    <x v="0"/>
    <x v="2"/>
    <s v="Commercial"/>
    <s v="Kerosene"/>
    <s v="Final Energy Consumption"/>
    <s v="Emissions"/>
    <x v="3"/>
    <x v="23"/>
    <m/>
    <m/>
    <n v="103.499170488"/>
    <n v="234.11205207600003"/>
    <n v="110.901015708"/>
    <n v="103.51500331199999"/>
    <n v="73.939288079999983"/>
    <n v="36.969644039999991"/>
    <n v="51.757501655999995"/>
    <n v="36.969644039999991"/>
    <n v="29.575715231999997"/>
    <n v="7.3939288079999992"/>
  </r>
  <r>
    <x v="0"/>
    <x v="0"/>
    <x v="2"/>
    <s v="Commercial"/>
    <s v="Kerosene"/>
    <s v="Final Energy Consumption"/>
    <s v="Emissions"/>
    <x v="3"/>
    <x v="24"/>
    <m/>
    <m/>
    <n v="354.86108431200012"/>
    <n v="1101.434150796"/>
    <n v="1447.587181908"/>
    <n v="1267.6867192079999"/>
    <n v="1251.7588982639998"/>
    <n v="1440.335748516"/>
    <n v="1180.9861749840004"/>
    <n v="1040.9606795279999"/>
    <n v="800.60257838399991"/>
    <n v="675.11953177200007"/>
  </r>
  <r>
    <x v="0"/>
    <x v="0"/>
    <x v="2"/>
    <s v="Commercial"/>
    <s v="Kerosene"/>
    <s v="Final Energy Consumption"/>
    <s v="Emissions"/>
    <x v="3"/>
    <x v="25"/>
    <m/>
    <m/>
    <n v="411.02802745200006"/>
    <n v="408.56602332000006"/>
    <n v="378.92697679200006"/>
    <n v="414.0283475999999"/>
    <n v="329.02191554400002"/>
    <n v="229.21179304800003"/>
    <n v="312.38161752000008"/>
    <n v="308.69256952799998"/>
    <n v="5937.3169164120009"/>
    <n v="2073.6803741640001"/>
  </r>
  <r>
    <x v="0"/>
    <x v="0"/>
    <x v="2"/>
    <s v="Commercial"/>
    <s v="Kerosene"/>
    <s v="Final Energy Consumption"/>
    <s v="Emissions"/>
    <x v="3"/>
    <x v="26"/>
    <m/>
    <m/>
    <n v="902.0118161040001"/>
    <n v="813.24508834799997"/>
    <n v="717.13193025600015"/>
    <n v="202.08224912400007"/>
    <n v="66.529526447999999"/>
    <n v="226.66270838399998"/>
    <n v="312.93576636"/>
    <n v="81.317384063999995"/>
    <n v="0"/>
    <n v="36.953811215999998"/>
  </r>
  <r>
    <x v="0"/>
    <x v="0"/>
    <x v="2"/>
    <s v="Commercial"/>
    <s v="Kerosene"/>
    <s v="Final Energy Consumption"/>
    <s v="Emissions"/>
    <x v="3"/>
    <x v="27"/>
    <m/>
    <m/>
    <n v="3419.8583183520004"/>
    <n v="7479.3864755399991"/>
    <n v="8620.0147821479986"/>
    <n v="5066.5907605320008"/>
    <n v="5249.0086422479999"/>
    <n v="5971.07249718"/>
    <n v="5984.5778960520001"/>
    <n v="5393.0240093520015"/>
    <n v="5296.8791856119997"/>
    <n v="5874.1043665919997"/>
  </r>
  <r>
    <x v="0"/>
    <x v="0"/>
    <x v="2"/>
    <s v="Commercial"/>
    <s v="Kerosene"/>
    <s v="Final Energy Consumption"/>
    <s v="Emissions"/>
    <x v="3"/>
    <x v="28"/>
    <m/>
    <m/>
    <n v="3900.7090996439997"/>
    <n v="8974.7967023399997"/>
    <n v="9367.4349047159994"/>
    <n v="6918.3424406880004"/>
    <n v="6562.3572258719996"/>
    <n v="6767.0043924839993"/>
    <n v="8249.376288720001"/>
    <n v="7212.4450629000003"/>
    <n v="6192.7320331799992"/>
    <n v="5822.0777069279993"/>
  </r>
  <r>
    <x v="0"/>
    <x v="0"/>
    <x v="2"/>
    <s v="Commercial"/>
    <s v="Kerosene"/>
    <s v="Final Energy Consumption"/>
    <s v="Emissions"/>
    <x v="3"/>
    <x v="29"/>
    <m/>
    <m/>
    <n v="168.92831566800001"/>
    <n v="11461.626702372003"/>
    <n v="18780.666252851999"/>
    <n v="20290.935584976"/>
    <n v="19946.302504967996"/>
    <n v="21407.268423155998"/>
    <n v="19897.117837211998"/>
    <n v="18165.521458392002"/>
    <n v="18659.703477491999"/>
    <n v="19932.432951144001"/>
  </r>
  <r>
    <x v="0"/>
    <x v="0"/>
    <x v="2"/>
    <s v="Commercial"/>
    <s v="Kerosene"/>
    <s v="Final Energy Consumption"/>
    <s v="Emissions"/>
    <x v="3"/>
    <x v="30"/>
    <m/>
    <m/>
    <n v="138215.75617432801"/>
    <n v="145058.60771018401"/>
    <n v="127279.779228756"/>
    <n v="94374.35777825999"/>
    <n v="118919.60483768399"/>
    <n v="142213.34632402801"/>
    <n v="126490.544618004"/>
    <n v="90623.862596316016"/>
    <n v="98894.518200491992"/>
    <n v="114824.11242077997"/>
  </r>
  <r>
    <x v="0"/>
    <x v="0"/>
    <x v="2"/>
    <s v="Commercial"/>
    <s v="Kerosene"/>
    <s v="Final Energy Consumption"/>
    <s v="Emissions"/>
    <x v="3"/>
    <x v="31"/>
    <m/>
    <m/>
    <n v="0"/>
    <n v="0"/>
    <n v="0"/>
    <n v="0"/>
    <n v="0"/>
    <n v="0"/>
    <n v="0"/>
    <n v="0"/>
    <n v="0"/>
    <n v="2114.5607257319998"/>
  </r>
  <r>
    <x v="0"/>
    <x v="0"/>
    <x v="2"/>
    <s v="Commercial"/>
    <s v="Kerosene"/>
    <s v="Final Energy Consumption"/>
    <s v="Emissions"/>
    <x v="3"/>
    <x v="32"/>
    <m/>
    <m/>
    <n v="66.545359271999985"/>
    <n v="266.181437088"/>
    <n v="391.87822682399997"/>
    <n v="369.69644039999997"/>
    <n v="251.38566306000004"/>
    <n v="196.54867713600001"/>
    <n v="169.41913321199999"/>
    <n v="104.97162312"/>
    <n v="117.95453879999999"/>
    <n v="60.647632332000008"/>
  </r>
  <r>
    <x v="0"/>
    <x v="0"/>
    <x v="2"/>
    <s v="Commercial"/>
    <s v="Kerosene"/>
    <s v="Final Energy Consumption"/>
    <s v="Emissions"/>
    <x v="3"/>
    <x v="33"/>
    <m/>
    <m/>
    <n v="5520.3674127840013"/>
    <n v="6796.8809313719994"/>
    <n v="6372.9095702999994"/>
    <n v="5775.2679627719999"/>
    <n v="7155.2331533760016"/>
    <n v="7612.4059463760013"/>
    <n v="7101.2036414760005"/>
    <n v="6860.829707508"/>
    <n v="6610.4731780080001"/>
    <n v="10795.626877224002"/>
  </r>
  <r>
    <x v="0"/>
    <x v="0"/>
    <x v="2"/>
    <s v="Commercial"/>
    <s v="Kerosene"/>
    <s v="Final Energy Consumption"/>
    <s v="Emissions"/>
    <x v="3"/>
    <x v="34"/>
    <m/>
    <m/>
    <n v="4512.0381835199996"/>
    <n v="6911.4947443080009"/>
    <n v="7836.0683346120013"/>
    <n v="9317.6090075879983"/>
    <n v="10852.245055847996"/>
    <n v="10604.303032007998"/>
    <n v="10342.823943647998"/>
    <n v="10693.908899435999"/>
    <n v="11599.213942932"/>
    <n v="11323.6357248"/>
  </r>
  <r>
    <x v="0"/>
    <x v="0"/>
    <x v="2"/>
    <s v="Commercial"/>
    <s v="Kerosene"/>
    <s v="Final Energy Consumption"/>
    <s v="Emissions"/>
    <x v="3"/>
    <x v="35"/>
    <m/>
    <m/>
    <n v="18957.835553411998"/>
    <n v="26364.778942740002"/>
    <n v="25319.67797973601"/>
    <n v="16177.457080008006"/>
    <n v="27975.547125204001"/>
    <n v="25036.610835852007"/>
    <n v="23252.781970656004"/>
    <n v="11464.658688168001"/>
    <n v="13951.013703480001"/>
    <n v="22889.022839256002"/>
  </r>
  <r>
    <x v="0"/>
    <x v="0"/>
    <x v="2"/>
    <s v="Commercial"/>
    <s v="HSDO"/>
    <s v="Final Energy Consumption"/>
    <s v="Emissions"/>
    <x v="3"/>
    <x v="1"/>
    <s v="Buildings"/>
    <m/>
    <n v="0"/>
    <n v="0"/>
    <n v="0"/>
    <n v="0"/>
    <n v="0"/>
    <n v="0"/>
    <n v="0"/>
    <n v="0"/>
    <n v="0"/>
    <n v="0"/>
  </r>
  <r>
    <x v="0"/>
    <x v="0"/>
    <x v="2"/>
    <s v="Commercial"/>
    <s v="HSDO"/>
    <s v="Final Energy Consumption"/>
    <s v="Emissions"/>
    <x v="3"/>
    <x v="0"/>
    <m/>
    <m/>
    <n v="185823.11545508017"/>
    <n v="207697.66484279107"/>
    <n v="252476.84974577394"/>
    <n v="285034.42544294149"/>
    <n v="301989.03732500947"/>
    <n v="308889.4484507239"/>
    <n v="332331.42000479012"/>
    <n v="359937.70045852714"/>
    <n v="373425.32297730393"/>
    <n v="251969.09748595543"/>
  </r>
  <r>
    <x v="0"/>
    <x v="0"/>
    <x v="2"/>
    <s v="Commercial"/>
    <s v="HSDO"/>
    <s v="Final Energy Consumption"/>
    <s v="Emissions"/>
    <x v="3"/>
    <x v="2"/>
    <m/>
    <m/>
    <n v="0"/>
    <n v="0"/>
    <n v="0"/>
    <n v="0"/>
    <n v="0"/>
    <n v="0"/>
    <n v="0"/>
    <n v="0"/>
    <n v="0"/>
    <n v="0"/>
  </r>
  <r>
    <x v="0"/>
    <x v="0"/>
    <x v="2"/>
    <s v="Commercial"/>
    <s v="HSDO"/>
    <s v="Final Energy Consumption"/>
    <s v="Emissions"/>
    <x v="3"/>
    <x v="3"/>
    <m/>
    <m/>
    <n v="18617.017072910014"/>
    <n v="19853.618923715847"/>
    <n v="21012.796400736315"/>
    <n v="23117.170315547301"/>
    <n v="26275.352647071784"/>
    <n v="27989.156158777441"/>
    <n v="30325.903086909464"/>
    <n v="30674.855259159576"/>
    <n v="33247.040081517334"/>
    <n v="33803.490826347392"/>
  </r>
  <r>
    <x v="0"/>
    <x v="0"/>
    <x v="2"/>
    <s v="Commercial"/>
    <s v="HSDO"/>
    <s v="Final Energy Consumption"/>
    <s v="Emissions"/>
    <x v="3"/>
    <x v="4"/>
    <m/>
    <m/>
    <n v="194930.83448791972"/>
    <n v="201372.25306724204"/>
    <n v="231542.01390901618"/>
    <n v="276804.27726961253"/>
    <n v="326194.75432960008"/>
    <n v="358919.19806072296"/>
    <n v="383262.08477286238"/>
    <n v="407533.79448177078"/>
    <n v="434661.48442585161"/>
    <n v="424165.73091969732"/>
  </r>
  <r>
    <x v="0"/>
    <x v="0"/>
    <x v="2"/>
    <s v="Commercial"/>
    <s v="HSDO"/>
    <s v="Final Energy Consumption"/>
    <s v="Emissions"/>
    <x v="3"/>
    <x v="5"/>
    <m/>
    <m/>
    <n v="0"/>
    <n v="0"/>
    <n v="0"/>
    <n v="0"/>
    <n v="0"/>
    <n v="0"/>
    <n v="0"/>
    <n v="0"/>
    <n v="0"/>
    <n v="0"/>
  </r>
  <r>
    <x v="0"/>
    <x v="0"/>
    <x v="2"/>
    <s v="Commercial"/>
    <s v="HSDO"/>
    <s v="Final Energy Consumption"/>
    <s v="Emissions"/>
    <x v="3"/>
    <x v="6"/>
    <m/>
    <m/>
    <n v="0"/>
    <n v="0"/>
    <n v="0"/>
    <n v="0"/>
    <n v="0"/>
    <n v="0"/>
    <n v="0"/>
    <n v="0"/>
    <n v="0"/>
    <n v="0"/>
  </r>
  <r>
    <x v="0"/>
    <x v="0"/>
    <x v="2"/>
    <s v="Commercial"/>
    <s v="HSDO"/>
    <s v="Final Energy Consumption"/>
    <s v="Emissions"/>
    <x v="3"/>
    <x v="7"/>
    <m/>
    <m/>
    <n v="0"/>
    <n v="0"/>
    <n v="0"/>
    <n v="0"/>
    <n v="0"/>
    <n v="0"/>
    <n v="0"/>
    <n v="0"/>
    <n v="0"/>
    <n v="0"/>
  </r>
  <r>
    <x v="0"/>
    <x v="0"/>
    <x v="2"/>
    <s v="Commercial"/>
    <s v="HSDO"/>
    <s v="Final Energy Consumption"/>
    <s v="Emissions"/>
    <x v="3"/>
    <x v="8"/>
    <m/>
    <m/>
    <n v="0"/>
    <n v="0"/>
    <n v="0"/>
    <n v="0"/>
    <n v="0"/>
    <n v="0"/>
    <n v="0"/>
    <n v="0"/>
    <n v="0"/>
    <n v="0"/>
  </r>
  <r>
    <x v="0"/>
    <x v="0"/>
    <x v="2"/>
    <s v="Commercial"/>
    <s v="HSDO"/>
    <s v="Final Energy Consumption"/>
    <s v="Emissions"/>
    <x v="3"/>
    <x v="9"/>
    <m/>
    <m/>
    <n v="120220.45734091903"/>
    <n v="131378.13924761108"/>
    <n v="138561.0068261108"/>
    <n v="127023.97466313097"/>
    <n v="113487.93343261885"/>
    <n v="86629.223288070789"/>
    <n v="88691.311477123134"/>
    <n v="100996.97158358198"/>
    <n v="117675.8014911043"/>
    <n v="130266.9614984917"/>
  </r>
  <r>
    <x v="0"/>
    <x v="0"/>
    <x v="2"/>
    <s v="Commercial"/>
    <s v="HSDO"/>
    <s v="Final Energy Consumption"/>
    <s v="Emissions"/>
    <x v="3"/>
    <x v="10"/>
    <m/>
    <m/>
    <n v="0"/>
    <n v="0"/>
    <n v="0"/>
    <n v="0"/>
    <n v="0"/>
    <n v="0"/>
    <n v="0"/>
    <n v="0"/>
    <n v="0"/>
    <n v="0"/>
  </r>
  <r>
    <x v="0"/>
    <x v="0"/>
    <x v="2"/>
    <s v="Commercial"/>
    <s v="HSDO"/>
    <s v="Final Energy Consumption"/>
    <s v="Emissions"/>
    <x v="3"/>
    <x v="11"/>
    <m/>
    <m/>
    <n v="157143.8441613277"/>
    <n v="180119.97021686568"/>
    <n v="207393.15707918798"/>
    <n v="225295.69529435068"/>
    <n v="239429.03344596067"/>
    <n v="251865.245744124"/>
    <n v="285653.7317554187"/>
    <n v="318149.0748151195"/>
    <n v="340669.49173485709"/>
    <n v="353226.65789769415"/>
  </r>
  <r>
    <x v="0"/>
    <x v="0"/>
    <x v="2"/>
    <s v="Commercial"/>
    <s v="HSDO"/>
    <s v="Final Energy Consumption"/>
    <s v="Emissions"/>
    <x v="3"/>
    <x v="12"/>
    <m/>
    <m/>
    <n v="111682.83388746728"/>
    <n v="124245.84929200755"/>
    <n v="147341.76565281942"/>
    <n v="167767.20741467085"/>
    <n v="199425.39826344349"/>
    <n v="211812.96467816245"/>
    <n v="224415.99039383751"/>
    <n v="239413.95229769981"/>
    <n v="255344.52181919193"/>
    <n v="254086.17853402"/>
  </r>
  <r>
    <x v="0"/>
    <x v="0"/>
    <x v="2"/>
    <s v="Commercial"/>
    <s v="HSDO"/>
    <s v="Final Energy Consumption"/>
    <s v="Emissions"/>
    <x v="3"/>
    <x v="13"/>
    <m/>
    <m/>
    <n v="0"/>
    <n v="0"/>
    <n v="0"/>
    <n v="0"/>
    <n v="0"/>
    <n v="0"/>
    <n v="0"/>
    <n v="0"/>
    <n v="0"/>
    <n v="0"/>
  </r>
  <r>
    <x v="0"/>
    <x v="0"/>
    <x v="2"/>
    <s v="Commercial"/>
    <s v="HSDO"/>
    <s v="Final Energy Consumption"/>
    <s v="Emissions"/>
    <x v="3"/>
    <x v="14"/>
    <m/>
    <m/>
    <n v="0"/>
    <n v="0"/>
    <n v="0"/>
    <n v="0"/>
    <n v="0"/>
    <n v="0"/>
    <n v="0"/>
    <n v="0"/>
    <n v="0"/>
    <n v="0"/>
  </r>
  <r>
    <x v="0"/>
    <x v="0"/>
    <x v="2"/>
    <s v="Commercial"/>
    <s v="HSDO"/>
    <s v="Final Energy Consumption"/>
    <s v="Emissions"/>
    <x v="3"/>
    <x v="15"/>
    <m/>
    <m/>
    <n v="0"/>
    <n v="0"/>
    <n v="0"/>
    <n v="0"/>
    <n v="0"/>
    <n v="0"/>
    <n v="0"/>
    <n v="0"/>
    <n v="0"/>
    <n v="0"/>
  </r>
  <r>
    <x v="0"/>
    <x v="0"/>
    <x v="2"/>
    <s v="Commercial"/>
    <s v="HSDO"/>
    <s v="Final Energy Consumption"/>
    <s v="Emissions"/>
    <x v="3"/>
    <x v="16"/>
    <m/>
    <m/>
    <n v="107517.79624294146"/>
    <n v="116240.6545163441"/>
    <n v="126996.04447991698"/>
    <n v="138191.12914542365"/>
    <n v="149362.19518737835"/>
    <n v="156770.23055970186"/>
    <n v="167874.17592665361"/>
    <n v="188192.24846512469"/>
    <n v="216941.7687710051"/>
    <n v="230346.65379022996"/>
  </r>
  <r>
    <x v="0"/>
    <x v="0"/>
    <x v="2"/>
    <s v="Commercial"/>
    <s v="HSDO"/>
    <s v="Final Energy Consumption"/>
    <s v="Emissions"/>
    <x v="3"/>
    <x v="17"/>
    <m/>
    <m/>
    <n v="297900.38588381105"/>
    <n v="304956.02998942463"/>
    <n v="320981.83128044353"/>
    <n v="354061.49607795605"/>
    <n v="380956.73279118835"/>
    <n v="402690.61138049094"/>
    <n v="442953.73753553338"/>
    <n v="500804.43042486976"/>
    <n v="566102.01546005008"/>
    <n v="574263.7828065987"/>
  </r>
  <r>
    <x v="0"/>
    <x v="0"/>
    <x v="2"/>
    <s v="Commercial"/>
    <s v="HSDO"/>
    <s v="Final Energy Consumption"/>
    <s v="Emissions"/>
    <x v="3"/>
    <x v="18"/>
    <m/>
    <m/>
    <n v="0"/>
    <n v="0"/>
    <n v="0"/>
    <n v="0"/>
    <n v="0"/>
    <n v="0"/>
    <n v="0"/>
    <n v="0"/>
    <n v="0"/>
    <n v="0"/>
  </r>
  <r>
    <x v="0"/>
    <x v="0"/>
    <x v="2"/>
    <s v="Commercial"/>
    <s v="HSDO"/>
    <s v="Final Energy Consumption"/>
    <s v="Emissions"/>
    <x v="3"/>
    <x v="19"/>
    <m/>
    <m/>
    <n v="169603.50753438467"/>
    <n v="175819.79895202338"/>
    <n v="205350.53699015197"/>
    <n v="235902.81952779976"/>
    <n v="257292.5385661372"/>
    <n v="280720.72001548862"/>
    <n v="300331.36848713824"/>
    <n v="327353.90509619651"/>
    <n v="359912.53115916811"/>
    <n v="364095.27349757671"/>
  </r>
  <r>
    <x v="0"/>
    <x v="0"/>
    <x v="2"/>
    <s v="Commercial"/>
    <s v="HSDO"/>
    <s v="Final Energy Consumption"/>
    <s v="Emissions"/>
    <x v="3"/>
    <x v="20"/>
    <m/>
    <m/>
    <n v="155585.20636497068"/>
    <n v="177438.53848024306"/>
    <n v="221168.00810133378"/>
    <n v="248023.23872882585"/>
    <n v="267966.7955161127"/>
    <n v="289260.48768967629"/>
    <n v="324905.29760512803"/>
    <n v="349281.38949620904"/>
    <n v="358389.49516698206"/>
    <n v="349574.98488573794"/>
  </r>
  <r>
    <x v="0"/>
    <x v="0"/>
    <x v="2"/>
    <s v="Commercial"/>
    <s v="HSDO"/>
    <s v="Final Energy Consumption"/>
    <s v="Emissions"/>
    <x v="3"/>
    <x v="21"/>
    <m/>
    <m/>
    <n v="0"/>
    <n v="0"/>
    <n v="0"/>
    <n v="0"/>
    <n v="0"/>
    <n v="0"/>
    <n v="0"/>
    <n v="0"/>
    <n v="0"/>
    <n v="0"/>
  </r>
  <r>
    <x v="0"/>
    <x v="0"/>
    <x v="2"/>
    <s v="Commercial"/>
    <s v="HSDO"/>
    <s v="Final Energy Consumption"/>
    <s v="Emissions"/>
    <x v="3"/>
    <x v="22"/>
    <m/>
    <m/>
    <n v="0"/>
    <n v="0"/>
    <n v="0"/>
    <n v="0"/>
    <n v="0"/>
    <n v="0"/>
    <n v="0"/>
    <n v="0"/>
    <n v="0"/>
    <n v="0"/>
  </r>
  <r>
    <x v="0"/>
    <x v="0"/>
    <x v="2"/>
    <s v="Commercial"/>
    <s v="HSDO"/>
    <s v="Final Energy Consumption"/>
    <s v="Emissions"/>
    <x v="3"/>
    <x v="23"/>
    <m/>
    <m/>
    <n v="0"/>
    <n v="0"/>
    <n v="0"/>
    <n v="0"/>
    <n v="0"/>
    <n v="0"/>
    <n v="0"/>
    <n v="0"/>
    <n v="0"/>
    <n v="0"/>
  </r>
  <r>
    <x v="0"/>
    <x v="0"/>
    <x v="2"/>
    <s v="Commercial"/>
    <s v="HSDO"/>
    <s v="Final Energy Consumption"/>
    <s v="Emissions"/>
    <x v="3"/>
    <x v="24"/>
    <m/>
    <m/>
    <n v="0"/>
    <n v="0"/>
    <n v="0"/>
    <n v="0"/>
    <n v="0"/>
    <n v="0"/>
    <n v="0"/>
    <n v="0"/>
    <n v="0"/>
    <n v="0"/>
  </r>
  <r>
    <x v="0"/>
    <x v="0"/>
    <x v="2"/>
    <s v="Commercial"/>
    <s v="HSDO"/>
    <s v="Final Energy Consumption"/>
    <s v="Emissions"/>
    <x v="3"/>
    <x v="25"/>
    <m/>
    <m/>
    <n v="192395.06964163337"/>
    <n v="209928.77611377"/>
    <n v="243294.25138906873"/>
    <n v="269178.09104118164"/>
    <n v="305892.07009990833"/>
    <n v="331247.15206072491"/>
    <n v="343375.13741857186"/>
    <n v="355417.06820907857"/>
    <n v="402230.91811718279"/>
    <n v="399546.81449692737"/>
  </r>
  <r>
    <x v="0"/>
    <x v="0"/>
    <x v="2"/>
    <s v="Commercial"/>
    <s v="HSDO"/>
    <s v="Final Energy Consumption"/>
    <s v="Emissions"/>
    <x v="3"/>
    <x v="26"/>
    <m/>
    <m/>
    <n v="0"/>
    <n v="0"/>
    <n v="0"/>
    <n v="0"/>
    <n v="0"/>
    <n v="0"/>
    <n v="0"/>
    <n v="0"/>
    <n v="0"/>
    <n v="0"/>
  </r>
  <r>
    <x v="0"/>
    <x v="0"/>
    <x v="2"/>
    <s v="Commercial"/>
    <s v="HSDO"/>
    <s v="Final Energy Consumption"/>
    <s v="Emissions"/>
    <x v="3"/>
    <x v="27"/>
    <m/>
    <m/>
    <n v="107398.36398916127"/>
    <n v="114414.21789111539"/>
    <n v="124326.33071170247"/>
    <n v="128449.23964302271"/>
    <n v="140762.44337050171"/>
    <n v="141231.72967666696"/>
    <n v="147535.16180841383"/>
    <n v="157836.17140911496"/>
    <n v="167332.36768097556"/>
    <n v="165668.03453659921"/>
  </r>
  <r>
    <x v="0"/>
    <x v="0"/>
    <x v="2"/>
    <s v="Commercial"/>
    <s v="HSDO"/>
    <s v="Final Energy Consumption"/>
    <s v="Emissions"/>
    <x v="3"/>
    <x v="28"/>
    <m/>
    <m/>
    <n v="57518.859767112743"/>
    <n v="62472.384439245703"/>
    <n v="70632.375798806388"/>
    <n v="74664.529185506704"/>
    <n v="80070.061830729377"/>
    <n v="84480.079024419858"/>
    <n v="93791.444387935655"/>
    <n v="104728.13972676903"/>
    <n v="116545.24409707131"/>
    <n v="119817.54848818769"/>
  </r>
  <r>
    <x v="0"/>
    <x v="0"/>
    <x v="2"/>
    <s v="Commercial"/>
    <s v="HSDO"/>
    <s v="Final Energy Consumption"/>
    <s v="Emissions"/>
    <x v="3"/>
    <x v="29"/>
    <m/>
    <m/>
    <n v="0"/>
    <n v="0"/>
    <n v="0"/>
    <n v="0"/>
    <n v="0"/>
    <n v="0"/>
    <n v="0"/>
    <n v="0"/>
    <n v="0"/>
    <n v="0"/>
  </r>
  <r>
    <x v="0"/>
    <x v="0"/>
    <x v="2"/>
    <s v="Commercial"/>
    <s v="HSDO"/>
    <s v="Final Energy Consumption"/>
    <s v="Emissions"/>
    <x v="3"/>
    <x v="30"/>
    <m/>
    <m/>
    <n v="161930.81043264625"/>
    <n v="171447.98480298999"/>
    <n v="199658.55907014536"/>
    <n v="233364.14898936776"/>
    <n v="257779.75661764678"/>
    <n v="276100.37373282888"/>
    <n v="302454.66310623829"/>
    <n v="353498.15343916247"/>
    <n v="355023.7891532561"/>
    <n v="332649.96922943142"/>
  </r>
  <r>
    <x v="0"/>
    <x v="0"/>
    <x v="2"/>
    <s v="Commercial"/>
    <s v="HSDO"/>
    <s v="Final Energy Consumption"/>
    <s v="Emissions"/>
    <x v="3"/>
    <x v="31"/>
    <m/>
    <m/>
    <n v="0"/>
    <n v="0"/>
    <n v="0"/>
    <n v="0"/>
    <n v="0"/>
    <n v="0"/>
    <n v="0"/>
    <n v="0"/>
    <n v="0"/>
    <n v="0"/>
  </r>
  <r>
    <x v="0"/>
    <x v="0"/>
    <x v="2"/>
    <s v="Commercial"/>
    <s v="HSDO"/>
    <s v="Final Energy Consumption"/>
    <s v="Emissions"/>
    <x v="3"/>
    <x v="32"/>
    <m/>
    <m/>
    <n v="0"/>
    <n v="0"/>
    <n v="0"/>
    <n v="0"/>
    <n v="0"/>
    <n v="0"/>
    <n v="0"/>
    <n v="0"/>
    <n v="0"/>
    <n v="0"/>
  </r>
  <r>
    <x v="0"/>
    <x v="0"/>
    <x v="2"/>
    <s v="Commercial"/>
    <s v="HSDO"/>
    <s v="Final Energy Consumption"/>
    <s v="Emissions"/>
    <x v="3"/>
    <x v="33"/>
    <m/>
    <m/>
    <n v="473288.11468908325"/>
    <n v="480035.03004525165"/>
    <n v="520846.07874141115"/>
    <n v="583101.21354968764"/>
    <n v="646883.17870809173"/>
    <n v="664522.50187561184"/>
    <n v="692269.30549780559"/>
    <n v="732559.63958548685"/>
    <n v="761616.45800958865"/>
    <n v="763989.17450006481"/>
  </r>
  <r>
    <x v="0"/>
    <x v="0"/>
    <x v="2"/>
    <s v="Commercial"/>
    <s v="HSDO"/>
    <s v="Final Energy Consumption"/>
    <s v="Emissions"/>
    <x v="3"/>
    <x v="34"/>
    <m/>
    <m/>
    <n v="0"/>
    <n v="0"/>
    <n v="0"/>
    <n v="0"/>
    <n v="0"/>
    <n v="0"/>
    <n v="0"/>
    <n v="0"/>
    <n v="0"/>
    <n v="0"/>
  </r>
  <r>
    <x v="0"/>
    <x v="0"/>
    <x v="2"/>
    <s v="Commercial"/>
    <s v="HSDO"/>
    <s v="Final Energy Consumption"/>
    <s v="Emissions"/>
    <x v="3"/>
    <x v="35"/>
    <m/>
    <m/>
    <n v="48939.443393860653"/>
    <n v="50090.660065176489"/>
    <n v="55131.486275356387"/>
    <n v="61299.485816916407"/>
    <n v="65644.680298235704"/>
    <n v="69471.619994088294"/>
    <n v="73138.708833869794"/>
    <n v="79052.697269244236"/>
    <n v="82752.170409069775"/>
    <n v="81490.396724348131"/>
  </r>
  <r>
    <x v="0"/>
    <x v="0"/>
    <x v="2"/>
    <s v="Commercial"/>
    <s v="Natural gas"/>
    <s v="Final Energy Consumption"/>
    <s v="Emissions"/>
    <x v="3"/>
    <x v="1"/>
    <s v="Buildings"/>
    <m/>
    <n v="0"/>
    <n v="0"/>
    <n v="0"/>
    <n v="0"/>
    <n v="0"/>
    <n v="0"/>
    <n v="0"/>
    <n v="0"/>
    <n v="0"/>
    <n v="0"/>
  </r>
  <r>
    <x v="0"/>
    <x v="0"/>
    <x v="2"/>
    <s v="Commercial"/>
    <s v="Natural gas"/>
    <s v="Final Energy Consumption"/>
    <s v="Emissions"/>
    <x v="3"/>
    <x v="0"/>
    <m/>
    <m/>
    <n v="0"/>
    <n v="0"/>
    <n v="0"/>
    <n v="0"/>
    <n v="0"/>
    <n v="0"/>
    <n v="0"/>
    <n v="3.3301836330086969"/>
    <n v="7.6037752759578128"/>
    <n v="8.4314188147150961"/>
  </r>
  <r>
    <x v="0"/>
    <x v="0"/>
    <x v="2"/>
    <s v="Commercial"/>
    <s v="Natural gas"/>
    <s v="Final Energy Consumption"/>
    <s v="Emissions"/>
    <x v="3"/>
    <x v="2"/>
    <m/>
    <m/>
    <n v="0"/>
    <n v="0"/>
    <n v="0"/>
    <n v="0"/>
    <n v="0"/>
    <n v="0"/>
    <n v="0"/>
    <n v="0"/>
    <n v="0"/>
    <n v="0"/>
  </r>
  <r>
    <x v="0"/>
    <x v="0"/>
    <x v="2"/>
    <s v="Commercial"/>
    <s v="Natural gas"/>
    <s v="Final Energy Consumption"/>
    <s v="Emissions"/>
    <x v="3"/>
    <x v="3"/>
    <m/>
    <m/>
    <n v="0"/>
    <n v="0"/>
    <n v="0"/>
    <n v="0"/>
    <n v="0"/>
    <n v="0"/>
    <n v="237.3854916723138"/>
    <n v="313.2820339200286"/>
    <n v="288.01460033218353"/>
    <n v="244.94795663248982"/>
  </r>
  <r>
    <x v="0"/>
    <x v="0"/>
    <x v="2"/>
    <s v="Commercial"/>
    <s v="Natural gas"/>
    <s v="Final Energy Consumption"/>
    <s v="Emissions"/>
    <x v="3"/>
    <x v="4"/>
    <m/>
    <m/>
    <n v="0"/>
    <n v="0"/>
    <n v="0"/>
    <n v="0"/>
    <n v="0"/>
    <n v="0"/>
    <n v="0"/>
    <n v="0"/>
    <n v="0"/>
    <n v="0"/>
  </r>
  <r>
    <x v="0"/>
    <x v="0"/>
    <x v="2"/>
    <s v="Commercial"/>
    <s v="Natural gas"/>
    <s v="Final Energy Consumption"/>
    <s v="Emissions"/>
    <x v="3"/>
    <x v="5"/>
    <m/>
    <m/>
    <n v="0"/>
    <n v="0"/>
    <n v="0"/>
    <n v="0"/>
    <n v="0"/>
    <n v="0"/>
    <n v="0"/>
    <n v="0"/>
    <n v="0"/>
    <n v="0"/>
  </r>
  <r>
    <x v="0"/>
    <x v="0"/>
    <x v="2"/>
    <s v="Commercial"/>
    <s v="Natural gas"/>
    <s v="Final Energy Consumption"/>
    <s v="Emissions"/>
    <x v="3"/>
    <x v="6"/>
    <m/>
    <m/>
    <n v="0"/>
    <n v="0"/>
    <n v="0"/>
    <n v="0"/>
    <n v="0"/>
    <n v="0"/>
    <n v="0"/>
    <n v="0"/>
    <n v="0"/>
    <n v="0"/>
  </r>
  <r>
    <x v="0"/>
    <x v="0"/>
    <x v="2"/>
    <s v="Commercial"/>
    <s v="Natural gas"/>
    <s v="Final Energy Consumption"/>
    <s v="Emissions"/>
    <x v="3"/>
    <x v="7"/>
    <m/>
    <m/>
    <n v="0"/>
    <n v="0"/>
    <n v="0"/>
    <n v="0"/>
    <n v="0"/>
    <n v="0"/>
    <n v="0"/>
    <n v="0"/>
    <n v="0"/>
    <n v="0"/>
  </r>
  <r>
    <x v="0"/>
    <x v="0"/>
    <x v="2"/>
    <s v="Commercial"/>
    <s v="Natural gas"/>
    <s v="Final Energy Consumption"/>
    <s v="Emissions"/>
    <x v="3"/>
    <x v="8"/>
    <m/>
    <m/>
    <n v="0"/>
    <n v="0"/>
    <n v="0"/>
    <n v="0"/>
    <n v="0"/>
    <n v="0"/>
    <n v="0"/>
    <n v="0"/>
    <n v="0"/>
    <n v="0"/>
  </r>
  <r>
    <x v="0"/>
    <x v="0"/>
    <x v="2"/>
    <s v="Commercial"/>
    <s v="Natural gas"/>
    <s v="Final Energy Consumption"/>
    <s v="Emissions"/>
    <x v="3"/>
    <x v="9"/>
    <m/>
    <m/>
    <n v="680.16792571891085"/>
    <n v="497.61180554850426"/>
    <n v="637.21626889806487"/>
    <n v="639.65911549691566"/>
    <n v="996.75465794564116"/>
    <n v="1177.4785217411484"/>
    <n v="492.87823463482181"/>
    <n v="351.81997149773701"/>
    <n v="405.77599967838592"/>
    <n v="395.71202496645662"/>
  </r>
  <r>
    <x v="0"/>
    <x v="0"/>
    <x v="2"/>
    <s v="Commercial"/>
    <s v="Natural gas"/>
    <s v="Final Energy Consumption"/>
    <s v="Emissions"/>
    <x v="3"/>
    <x v="10"/>
    <m/>
    <m/>
    <n v="0"/>
    <n v="0"/>
    <n v="0"/>
    <n v="0"/>
    <n v="0"/>
    <n v="0"/>
    <n v="0"/>
    <n v="0"/>
    <n v="0"/>
    <n v="0"/>
  </r>
  <r>
    <x v="0"/>
    <x v="0"/>
    <x v="2"/>
    <s v="Commercial"/>
    <s v="Natural gas"/>
    <s v="Final Energy Consumption"/>
    <s v="Emissions"/>
    <x v="3"/>
    <x v="11"/>
    <m/>
    <m/>
    <n v="0"/>
    <n v="0"/>
    <n v="0"/>
    <n v="0"/>
    <n v="0"/>
    <n v="0"/>
    <n v="3594.5019051517979"/>
    <n v="4607.2346595328572"/>
    <n v="4442.4887724448072"/>
    <n v="3706.6228700069364"/>
  </r>
  <r>
    <x v="0"/>
    <x v="0"/>
    <x v="2"/>
    <s v="Commercial"/>
    <s v="Natural gas"/>
    <s v="Final Energy Consumption"/>
    <s v="Emissions"/>
    <x v="3"/>
    <x v="12"/>
    <m/>
    <m/>
    <n v="0"/>
    <n v="0"/>
    <n v="0"/>
    <n v="0"/>
    <n v="0"/>
    <n v="0"/>
    <n v="28.324405256355618"/>
    <n v="43.992123611250449"/>
    <n v="48.647609076589582"/>
    <n v="47.931675224654533"/>
  </r>
  <r>
    <x v="0"/>
    <x v="0"/>
    <x v="2"/>
    <s v="Commercial"/>
    <s v="Natural gas"/>
    <s v="Final Energy Consumption"/>
    <s v="Emissions"/>
    <x v="3"/>
    <x v="13"/>
    <m/>
    <m/>
    <n v="0"/>
    <n v="0"/>
    <n v="0"/>
    <n v="0"/>
    <n v="0"/>
    <n v="0"/>
    <n v="0"/>
    <n v="0"/>
    <n v="0"/>
    <n v="0"/>
  </r>
  <r>
    <x v="0"/>
    <x v="0"/>
    <x v="2"/>
    <s v="Commercial"/>
    <s v="Natural gas"/>
    <s v="Final Energy Consumption"/>
    <s v="Emissions"/>
    <x v="3"/>
    <x v="14"/>
    <m/>
    <m/>
    <n v="0"/>
    <n v="0"/>
    <n v="0"/>
    <n v="0"/>
    <n v="0"/>
    <n v="0"/>
    <n v="0"/>
    <n v="0"/>
    <n v="0"/>
    <n v="0"/>
  </r>
  <r>
    <x v="0"/>
    <x v="0"/>
    <x v="2"/>
    <s v="Commercial"/>
    <s v="Natural gas"/>
    <s v="Final Energy Consumption"/>
    <s v="Emissions"/>
    <x v="3"/>
    <x v="15"/>
    <m/>
    <m/>
    <n v="0"/>
    <n v="0"/>
    <n v="0"/>
    <n v="0"/>
    <n v="0"/>
    <n v="0"/>
    <n v="0"/>
    <n v="0"/>
    <n v="0"/>
    <n v="0"/>
  </r>
  <r>
    <x v="0"/>
    <x v="0"/>
    <x v="2"/>
    <s v="Commercial"/>
    <s v="Natural gas"/>
    <s v="Final Energy Consumption"/>
    <s v="Emissions"/>
    <x v="3"/>
    <x v="16"/>
    <m/>
    <m/>
    <n v="0"/>
    <n v="0"/>
    <n v="0"/>
    <n v="0"/>
    <n v="0"/>
    <n v="0"/>
    <n v="0"/>
    <n v="0"/>
    <n v="0"/>
    <n v="0"/>
  </r>
  <r>
    <x v="0"/>
    <x v="0"/>
    <x v="2"/>
    <s v="Commercial"/>
    <s v="Natural gas"/>
    <s v="Final Energy Consumption"/>
    <s v="Emissions"/>
    <x v="3"/>
    <x v="17"/>
    <m/>
    <m/>
    <n v="0"/>
    <n v="0"/>
    <n v="0"/>
    <n v="0"/>
    <n v="0"/>
    <n v="0"/>
    <n v="0"/>
    <n v="0"/>
    <n v="0"/>
    <n v="0"/>
  </r>
  <r>
    <x v="0"/>
    <x v="0"/>
    <x v="2"/>
    <s v="Commercial"/>
    <s v="Natural gas"/>
    <s v="Final Energy Consumption"/>
    <s v="Emissions"/>
    <x v="3"/>
    <x v="18"/>
    <m/>
    <m/>
    <n v="0"/>
    <n v="0"/>
    <n v="0"/>
    <n v="0"/>
    <n v="0"/>
    <n v="0"/>
    <n v="0"/>
    <n v="0"/>
    <n v="0"/>
    <n v="0"/>
  </r>
  <r>
    <x v="0"/>
    <x v="0"/>
    <x v="2"/>
    <s v="Commercial"/>
    <s v="Natural gas"/>
    <s v="Final Energy Consumption"/>
    <s v="Emissions"/>
    <x v="3"/>
    <x v="19"/>
    <m/>
    <m/>
    <n v="0"/>
    <n v="0"/>
    <n v="0"/>
    <n v="0"/>
    <n v="0"/>
    <n v="0"/>
    <n v="203.21636787099587"/>
    <n v="79.186295528799363"/>
    <n v="17.302780009267288"/>
    <n v="18.436186425561548"/>
  </r>
  <r>
    <x v="0"/>
    <x v="0"/>
    <x v="2"/>
    <s v="Commercial"/>
    <s v="Natural gas"/>
    <s v="Final Energy Consumption"/>
    <s v="Emissions"/>
    <x v="3"/>
    <x v="20"/>
    <m/>
    <m/>
    <n v="1158.585561114397"/>
    <n v="1332.4182953888192"/>
    <n v="1840.1207535346641"/>
    <n v="1915.9583660708518"/>
    <n v="2836.861491101196"/>
    <n v="3192.3699536985432"/>
    <n v="1152.8613856433228"/>
    <n v="551.85799645207032"/>
    <n v="553.8004686391929"/>
    <n v="495.44122143080949"/>
  </r>
  <r>
    <x v="0"/>
    <x v="0"/>
    <x v="2"/>
    <s v="Commercial"/>
    <s v="Natural gas"/>
    <s v="Final Energy Consumption"/>
    <s v="Emissions"/>
    <x v="3"/>
    <x v="21"/>
    <m/>
    <m/>
    <n v="0"/>
    <n v="0"/>
    <n v="0"/>
    <n v="0"/>
    <n v="0"/>
    <n v="0"/>
    <n v="0"/>
    <n v="0"/>
    <n v="0"/>
    <n v="0"/>
  </r>
  <r>
    <x v="0"/>
    <x v="0"/>
    <x v="2"/>
    <s v="Commercial"/>
    <s v="Natural gas"/>
    <s v="Final Energy Consumption"/>
    <s v="Emissions"/>
    <x v="3"/>
    <x v="22"/>
    <m/>
    <m/>
    <n v="0"/>
    <n v="0"/>
    <n v="0"/>
    <n v="0"/>
    <n v="0"/>
    <n v="0"/>
    <n v="0"/>
    <n v="0"/>
    <n v="0"/>
    <n v="0"/>
  </r>
  <r>
    <x v="0"/>
    <x v="0"/>
    <x v="2"/>
    <s v="Commercial"/>
    <s v="Natural gas"/>
    <s v="Final Energy Consumption"/>
    <s v="Emissions"/>
    <x v="3"/>
    <x v="23"/>
    <m/>
    <m/>
    <n v="0"/>
    <n v="0"/>
    <n v="0"/>
    <n v="0"/>
    <n v="0"/>
    <n v="0"/>
    <n v="0"/>
    <n v="0"/>
    <n v="0"/>
    <n v="0"/>
  </r>
  <r>
    <x v="0"/>
    <x v="0"/>
    <x v="2"/>
    <s v="Commercial"/>
    <s v="Natural gas"/>
    <s v="Final Energy Consumption"/>
    <s v="Emissions"/>
    <x v="3"/>
    <x v="24"/>
    <m/>
    <m/>
    <n v="0"/>
    <n v="0"/>
    <n v="0"/>
    <n v="0"/>
    <n v="0"/>
    <n v="0"/>
    <n v="0"/>
    <n v="0"/>
    <n v="0"/>
    <n v="0"/>
  </r>
  <r>
    <x v="0"/>
    <x v="0"/>
    <x v="2"/>
    <s v="Commercial"/>
    <s v="Natural gas"/>
    <s v="Final Energy Consumption"/>
    <s v="Emissions"/>
    <x v="3"/>
    <x v="25"/>
    <m/>
    <m/>
    <n v="0"/>
    <n v="0"/>
    <n v="0"/>
    <n v="0"/>
    <n v="0"/>
    <n v="0"/>
    <n v="0"/>
    <n v="0"/>
    <n v="0"/>
    <n v="0"/>
  </r>
  <r>
    <x v="0"/>
    <x v="0"/>
    <x v="2"/>
    <s v="Commercial"/>
    <s v="Natural gas"/>
    <s v="Final Energy Consumption"/>
    <s v="Emissions"/>
    <x v="3"/>
    <x v="26"/>
    <m/>
    <m/>
    <n v="0"/>
    <n v="0"/>
    <n v="0"/>
    <n v="0"/>
    <n v="0"/>
    <n v="0"/>
    <n v="0"/>
    <n v="0"/>
    <n v="0"/>
    <n v="0"/>
  </r>
  <r>
    <x v="0"/>
    <x v="0"/>
    <x v="2"/>
    <s v="Commercial"/>
    <s v="Natural gas"/>
    <s v="Final Energy Consumption"/>
    <s v="Emissions"/>
    <x v="3"/>
    <x v="27"/>
    <m/>
    <m/>
    <n v="0"/>
    <n v="0"/>
    <n v="0"/>
    <n v="0"/>
    <n v="0"/>
    <n v="0"/>
    <n v="0"/>
    <n v="0"/>
    <n v="0"/>
    <n v="0"/>
  </r>
  <r>
    <x v="0"/>
    <x v="0"/>
    <x v="2"/>
    <s v="Commercial"/>
    <s v="Natural gas"/>
    <s v="Final Energy Consumption"/>
    <s v="Emissions"/>
    <x v="3"/>
    <x v="28"/>
    <m/>
    <m/>
    <n v="0"/>
    <n v="0"/>
    <n v="0"/>
    <n v="0"/>
    <n v="0"/>
    <n v="0"/>
    <n v="2.9223592724811356"/>
    <n v="4.30430339050241"/>
    <n v="4.1071600102128603"/>
    <n v="3.4290350092918724"/>
  </r>
  <r>
    <x v="0"/>
    <x v="0"/>
    <x v="2"/>
    <s v="Commercial"/>
    <s v="Natural gas"/>
    <s v="Final Energy Consumption"/>
    <s v="Emissions"/>
    <x v="3"/>
    <x v="29"/>
    <m/>
    <m/>
    <n v="0"/>
    <n v="0"/>
    <n v="0"/>
    <n v="0"/>
    <n v="0"/>
    <n v="0"/>
    <n v="0"/>
    <n v="0"/>
    <n v="0"/>
    <n v="0"/>
  </r>
  <r>
    <x v="0"/>
    <x v="0"/>
    <x v="2"/>
    <s v="Commercial"/>
    <s v="Natural gas"/>
    <s v="Final Energy Consumption"/>
    <s v="Emissions"/>
    <x v="3"/>
    <x v="30"/>
    <m/>
    <m/>
    <n v="0"/>
    <n v="0"/>
    <n v="0"/>
    <n v="0"/>
    <n v="0"/>
    <n v="0"/>
    <n v="0"/>
    <n v="0"/>
    <n v="0"/>
    <n v="0"/>
  </r>
  <r>
    <x v="0"/>
    <x v="0"/>
    <x v="2"/>
    <s v="Commercial"/>
    <s v="Natural gas"/>
    <s v="Final Energy Consumption"/>
    <s v="Emissions"/>
    <x v="3"/>
    <x v="31"/>
    <m/>
    <m/>
    <n v="0"/>
    <n v="0"/>
    <n v="0"/>
    <n v="0"/>
    <n v="0"/>
    <n v="0"/>
    <n v="0"/>
    <n v="0"/>
    <n v="0"/>
    <n v="0"/>
  </r>
  <r>
    <x v="0"/>
    <x v="0"/>
    <x v="2"/>
    <s v="Commercial"/>
    <s v="Natural gas"/>
    <s v="Final Energy Consumption"/>
    <s v="Emissions"/>
    <x v="3"/>
    <x v="32"/>
    <m/>
    <m/>
    <n v="0"/>
    <n v="0"/>
    <n v="175.40946601561348"/>
    <n v="58.469822005204499"/>
    <n v="165.73348845238357"/>
    <n v="431.22320257904437"/>
    <n v="173.2079681713511"/>
    <n v="77.777111252813228"/>
    <n v="70.39065239389565"/>
    <n v="60.207189580761778"/>
  </r>
  <r>
    <x v="0"/>
    <x v="0"/>
    <x v="2"/>
    <s v="Commercial"/>
    <s v="Natural gas"/>
    <s v="Final Energy Consumption"/>
    <s v="Emissions"/>
    <x v="3"/>
    <x v="33"/>
    <m/>
    <m/>
    <n v="0"/>
    <n v="0"/>
    <n v="0"/>
    <n v="44.360945876695943"/>
    <n v="14.786981958898647"/>
    <n v="0"/>
    <n v="62.493529057673527"/>
    <n v="121.777367728134"/>
    <n v="129.05637556670908"/>
    <n v="115.06209319152339"/>
  </r>
  <r>
    <x v="0"/>
    <x v="0"/>
    <x v="2"/>
    <s v="Commercial"/>
    <s v="Natural gas"/>
    <s v="Final Energy Consumption"/>
    <s v="Emissions"/>
    <x v="3"/>
    <x v="34"/>
    <m/>
    <m/>
    <n v="0"/>
    <n v="0"/>
    <n v="0"/>
    <n v="0"/>
    <n v="0"/>
    <n v="0"/>
    <n v="0"/>
    <n v="0"/>
    <n v="0"/>
    <n v="0"/>
  </r>
  <r>
    <x v="0"/>
    <x v="0"/>
    <x v="2"/>
    <s v="Commercial"/>
    <s v="Natural gas"/>
    <s v="Final Energy Consumption"/>
    <s v="Emissions"/>
    <x v="3"/>
    <x v="35"/>
    <m/>
    <m/>
    <n v="0"/>
    <n v="0"/>
    <n v="0"/>
    <n v="0"/>
    <n v="0"/>
    <n v="0"/>
    <n v="0"/>
    <n v="0"/>
    <n v="0"/>
    <n v="0"/>
  </r>
  <r>
    <x v="0"/>
    <x v="0"/>
    <x v="2"/>
    <s v="Commercial"/>
    <s v="LPG"/>
    <s v="Final Energy Consumption"/>
    <s v="Emissions"/>
    <x v="4"/>
    <x v="1"/>
    <s v="Buildings"/>
    <m/>
    <n v="139.61656790400002"/>
    <n v="341.29738997199996"/>
    <n v="360.101119004"/>
    <n v="415.04116447200005"/>
    <n v="627.9758466080001"/>
    <n v="801.09262437600023"/>
    <n v="972.71585734400003"/>
    <n v="1241.9049043719999"/>
    <n v="1419.5620583320001"/>
    <n v="1480.3343962439999"/>
  </r>
  <r>
    <x v="0"/>
    <x v="0"/>
    <x v="2"/>
    <s v="Commercial"/>
    <s v="LPG"/>
    <s v="Final Energy Consumption"/>
    <s v="Emissions"/>
    <x v="4"/>
    <x v="0"/>
    <m/>
    <m/>
    <n v="35500.895268564011"/>
    <n v="64754.203026040013"/>
    <n v="120938.92392401599"/>
    <n v="164978.42228190397"/>
    <n v="201569.94876977193"/>
    <n v="237443.14741835592"/>
    <n v="244711.89391237599"/>
    <n v="256244.03124751194"/>
    <n v="238917.48523222803"/>
    <n v="141981.095757292"/>
  </r>
  <r>
    <x v="0"/>
    <x v="0"/>
    <x v="2"/>
    <s v="Commercial"/>
    <s v="LPG"/>
    <s v="Final Energy Consumption"/>
    <s v="Emissions"/>
    <x v="4"/>
    <x v="2"/>
    <m/>
    <m/>
    <n v="55.320899392000015"/>
    <n v="113.16588949599999"/>
    <n v="160.88464585599999"/>
    <n v="243.36565743600002"/>
    <n v="465.79181677599996"/>
    <n v="719.95580311599986"/>
    <n v="830.37357018"/>
    <n v="1699.3179348199999"/>
    <n v="1393.7237332919997"/>
    <n v="1199.7421346679998"/>
  </r>
  <r>
    <x v="0"/>
    <x v="0"/>
    <x v="2"/>
    <s v="Commercial"/>
    <s v="LPG"/>
    <s v="Final Energy Consumption"/>
    <s v="Emissions"/>
    <x v="4"/>
    <x v="3"/>
    <m/>
    <m/>
    <n v="3573.4328853079987"/>
    <n v="5494.0120145239989"/>
    <n v="7361.4284165840008"/>
    <n v="8125.1077437200001"/>
    <n v="11718.688548380003"/>
    <n v="14783.248317155998"/>
    <n v="17111.901224352005"/>
    <n v="23484.169855344004"/>
    <n v="21186.545341367997"/>
    <n v="18768.989179952001"/>
  </r>
  <r>
    <x v="0"/>
    <x v="0"/>
    <x v="2"/>
    <s v="Commercial"/>
    <s v="LPG"/>
    <s v="Final Energy Consumption"/>
    <s v="Emissions"/>
    <x v="4"/>
    <x v="4"/>
    <m/>
    <m/>
    <n v="1655.0343315"/>
    <n v="2810.5526046399991"/>
    <n v="5708.432773735999"/>
    <n v="8120.7540606280027"/>
    <n v="15126.255815924"/>
    <n v="19511.841024852001"/>
    <n v="25675.162738324001"/>
    <n v="28693.034296651997"/>
    <n v="28112.403820203992"/>
    <n v="29649.604934707993"/>
  </r>
  <r>
    <x v="0"/>
    <x v="0"/>
    <x v="2"/>
    <s v="Commercial"/>
    <s v="LPG"/>
    <s v="Final Energy Consumption"/>
    <s v="Emissions"/>
    <x v="4"/>
    <x v="5"/>
    <m/>
    <m/>
    <n v="2906.4381807999994"/>
    <n v="3916.8735120679999"/>
    <n v="5531.1116673559982"/>
    <n v="6903.9033702760016"/>
    <n v="8737.5432566839991"/>
    <n v="11333.563086252001"/>
    <n v="13559.363030795997"/>
    <n v="16577.488491740005"/>
    <n v="16433.159789991998"/>
    <n v="15232.036126383997"/>
  </r>
  <r>
    <x v="0"/>
    <x v="0"/>
    <x v="2"/>
    <s v="Commercial"/>
    <s v="LPG"/>
    <s v="Final Energy Consumption"/>
    <s v="Emissions"/>
    <x v="4"/>
    <x v="6"/>
    <m/>
    <m/>
    <n v="3746.3256313560005"/>
    <n v="5660.5646628959985"/>
    <n v="9704.8674172999999"/>
    <n v="13170.653061147999"/>
    <n v="17558.635409480001"/>
    <n v="21287.583647088002"/>
    <n v="24460.903348199998"/>
    <n v="28996.313503739999"/>
    <n v="31310.583574511995"/>
    <n v="31196.088430143995"/>
  </r>
  <r>
    <x v="0"/>
    <x v="0"/>
    <x v="2"/>
    <s v="Commercial"/>
    <s v="LPG"/>
    <s v="Final Energy Consumption"/>
    <s v="Emissions"/>
    <x v="4"/>
    <x v="7"/>
    <m/>
    <m/>
    <n v="2119.0637654119996"/>
    <n v="4019.270943556"/>
    <n v="5861.8870342119999"/>
    <n v="6208.9569748360018"/>
    <n v="8434.5552908319987"/>
    <n v="9435.125758696"/>
    <n v="9162.6807840039983"/>
    <n v="9227.1421775719991"/>
    <n v="10692.518722643998"/>
    <n v="11294.245519392"/>
  </r>
  <r>
    <x v="0"/>
    <x v="0"/>
    <x v="2"/>
    <s v="Commercial"/>
    <s v="LPG"/>
    <s v="Final Energy Consumption"/>
    <s v="Emissions"/>
    <x v="4"/>
    <x v="8"/>
    <m/>
    <m/>
    <n v="2818.4534566320003"/>
    <n v="3693.5586935720007"/>
    <n v="5032.6634935279999"/>
    <n v="5067.0000884799992"/>
    <n v="5344.590325008"/>
    <n v="5016.9140636120001"/>
    <n v="5680.7051145240002"/>
    <n v="6961.9051825840006"/>
    <n v="7018.8092394639989"/>
    <n v="6944.6995464879992"/>
  </r>
  <r>
    <x v="0"/>
    <x v="0"/>
    <x v="2"/>
    <s v="Commercial"/>
    <s v="LPG"/>
    <s v="Final Energy Consumption"/>
    <s v="Emissions"/>
    <x v="4"/>
    <x v="9"/>
    <m/>
    <m/>
    <n v="30139.069436564001"/>
    <n v="44807.665787147998"/>
    <n v="62972.941755768006"/>
    <n v="83781.067651160032"/>
    <n v="102576.52991269197"/>
    <n v="113916.32854848396"/>
    <n v="123640.03703343596"/>
    <n v="152279.53521673201"/>
    <n v="133220.28307262398"/>
    <n v="112363.20624641198"/>
  </r>
  <r>
    <x v="0"/>
    <x v="0"/>
    <x v="2"/>
    <s v="Commercial"/>
    <s v="LPG"/>
    <s v="Final Energy Consumption"/>
    <s v="Emissions"/>
    <x v="4"/>
    <x v="10"/>
    <m/>
    <m/>
    <n v="10012.843822784"/>
    <n v="13447.257558108002"/>
    <n v="15552.692727219997"/>
    <n v="16851.382204887996"/>
    <n v="17843.484273736001"/>
    <n v="19743.445016988"/>
    <n v="21672.903270039998"/>
    <n v="24218.202318199994"/>
    <n v="26638.700762871998"/>
    <n v="28206.960141492003"/>
  </r>
  <r>
    <x v="0"/>
    <x v="0"/>
    <x v="2"/>
    <s v="Commercial"/>
    <s v="LPG"/>
    <s v="Final Energy Consumption"/>
    <s v="Emissions"/>
    <x v="4"/>
    <x v="11"/>
    <m/>
    <m/>
    <n v="23225.570040947994"/>
    <n v="56248.092003839985"/>
    <n v="89036.015417272007"/>
    <n v="126474.64317707998"/>
    <n v="149428.432870772"/>
    <n v="164556.58548859198"/>
    <n v="170937.68096935199"/>
    <n v="173667.74644471999"/>
    <n v="161899.67383752804"/>
    <n v="156260.24283355204"/>
  </r>
  <r>
    <x v="0"/>
    <x v="0"/>
    <x v="2"/>
    <s v="Commercial"/>
    <s v="LPG"/>
    <s v="Final Energy Consumption"/>
    <s v="Emissions"/>
    <x v="4"/>
    <x v="12"/>
    <m/>
    <m/>
    <n v="21064.13440956"/>
    <n v="35008.61543476001"/>
    <n v="51982.916376688008"/>
    <n v="67825.857132615987"/>
    <n v="84145.335760156013"/>
    <n v="96184.277652275996"/>
    <n v="102970.09390293999"/>
    <n v="112716.16822127198"/>
    <n v="101358.768160012"/>
    <n v="88721.191108879997"/>
  </r>
  <r>
    <x v="0"/>
    <x v="0"/>
    <x v="2"/>
    <s v="Commercial"/>
    <s v="LPG"/>
    <s v="Final Energy Consumption"/>
    <s v="Emissions"/>
    <x v="4"/>
    <x v="13"/>
    <m/>
    <m/>
    <n v="4645.4769395760004"/>
    <n v="7622.8360952040002"/>
    <n v="10201.142483444002"/>
    <n v="12874.244160140002"/>
    <n v="18210.522908335999"/>
    <n v="24666.840772948006"/>
    <n v="28338.153116724006"/>
    <n v="34107.664405055999"/>
    <n v="34463.658275859998"/>
    <n v="35246.044251616004"/>
  </r>
  <r>
    <x v="0"/>
    <x v="0"/>
    <x v="2"/>
    <s v="Commercial"/>
    <s v="LPG"/>
    <s v="Final Energy Consumption"/>
    <s v="Emissions"/>
    <x v="4"/>
    <x v="14"/>
    <m/>
    <m/>
    <n v="2160.6067140240002"/>
    <n v="3739.1267454200006"/>
    <n v="5026.5772984680007"/>
    <n v="4943.8498519959985"/>
    <n v="6057.9297246599999"/>
    <n v="7100.1028829280003"/>
    <n v="9666.3862355279998"/>
    <n v="18892.131948711994"/>
    <n v="16888.810437575998"/>
    <n v="12977.522783060002"/>
  </r>
  <r>
    <x v="0"/>
    <x v="0"/>
    <x v="2"/>
    <s v="Commercial"/>
    <s v="LPG"/>
    <s v="Final Energy Consumption"/>
    <s v="Emissions"/>
    <x v="4"/>
    <x v="15"/>
    <m/>
    <m/>
    <n v="5940.9776990960008"/>
    <n v="8670.0947735159989"/>
    <n v="11457.938029471999"/>
    <n v="13318.140610148001"/>
    <n v="18011.328838359997"/>
    <n v="23640.909914379994"/>
    <n v="26931.286189192004"/>
    <n v="30092.42603246"/>
    <n v="29554.876855767998"/>
    <n v="29769.984645587996"/>
  </r>
  <r>
    <x v="0"/>
    <x v="0"/>
    <x v="2"/>
    <s v="Commercial"/>
    <s v="LPG"/>
    <s v="Final Energy Consumption"/>
    <s v="Emissions"/>
    <x v="4"/>
    <x v="16"/>
    <m/>
    <m/>
    <n v="63644.051176200002"/>
    <n v="86377.408592860025"/>
    <n v="186127.85303499195"/>
    <n v="252996.23593494814"/>
    <n v="304214.76355072012"/>
    <n v="341875.88467938395"/>
    <n v="381494.66218692396"/>
    <n v="400208.59183782391"/>
    <n v="383417.5861814759"/>
    <n v="371551.73119622795"/>
  </r>
  <r>
    <x v="0"/>
    <x v="0"/>
    <x v="2"/>
    <s v="Commercial"/>
    <s v="LPG"/>
    <s v="Final Energy Consumption"/>
    <s v="Emissions"/>
    <x v="4"/>
    <x v="17"/>
    <m/>
    <m/>
    <n v="30959.294369828"/>
    <n v="44937.208395376008"/>
    <n v="97664.231194595995"/>
    <n v="126256.690184416"/>
    <n v="155097.07014331207"/>
    <n v="177408.47875079999"/>
    <n v="196768.47107583599"/>
    <n v="213091.45206593201"/>
    <n v="212548.10793541599"/>
    <n v="211134.22134732406"/>
  </r>
  <r>
    <x v="0"/>
    <x v="0"/>
    <x v="2"/>
    <s v="Commercial"/>
    <s v="LPG"/>
    <s v="Final Energy Consumption"/>
    <s v="Emissions"/>
    <x v="4"/>
    <x v="18"/>
    <m/>
    <m/>
    <n v="0"/>
    <n v="0"/>
    <n v="0"/>
    <n v="0"/>
    <n v="0"/>
    <n v="0"/>
    <n v="0"/>
    <n v="0"/>
    <n v="0"/>
    <n v="6.8105642879999992"/>
  </r>
  <r>
    <x v="0"/>
    <x v="0"/>
    <x v="2"/>
    <s v="Commercial"/>
    <s v="LPG"/>
    <s v="Final Energy Consumption"/>
    <s v="Emissions"/>
    <x v="4"/>
    <x v="19"/>
    <m/>
    <m/>
    <n v="8658.5272690399979"/>
    <n v="18090.046117043996"/>
    <n v="28321.447818135999"/>
    <n v="38908.604422863995"/>
    <n v="53839.885432872019"/>
    <n v="67875.480158596009"/>
    <n v="76114.918756755986"/>
    <n v="88204.969751931989"/>
    <n v="80610.996409988016"/>
    <n v="69840.753615951995"/>
  </r>
  <r>
    <x v="0"/>
    <x v="0"/>
    <x v="2"/>
    <s v="Commercial"/>
    <s v="LPG"/>
    <s v="Final Energy Consumption"/>
    <s v="Emissions"/>
    <x v="4"/>
    <x v="20"/>
    <m/>
    <m/>
    <n v="190745.57991218401"/>
    <n v="283485.19064408407"/>
    <n v="361533.4135317519"/>
    <n v="416474.57915835205"/>
    <n v="487075.30064261198"/>
    <n v="536510.55817035609"/>
    <n v="568287.70273721602"/>
    <n v="638836.69529732794"/>
    <n v="674955.05185710802"/>
    <n v="670903.1992337401"/>
  </r>
  <r>
    <x v="0"/>
    <x v="0"/>
    <x v="2"/>
    <s v="Commercial"/>
    <s v="LPG"/>
    <s v="Final Energy Consumption"/>
    <s v="Emissions"/>
    <x v="4"/>
    <x v="21"/>
    <m/>
    <m/>
    <n v="17.138426580000001"/>
    <n v="38.832164799999994"/>
    <n v="35.733059340000004"/>
    <n v="30.946248256000001"/>
    <n v="35.471689000000005"/>
    <n v="177.54513810000003"/>
    <n v="356.75557865199994"/>
    <n v="961.8055125799998"/>
    <n v="487.09723334799997"/>
    <n v="411.62094688000002"/>
  </r>
  <r>
    <x v="0"/>
    <x v="0"/>
    <x v="2"/>
    <s v="Commercial"/>
    <s v="LPG"/>
    <s v="Final Energy Consumption"/>
    <s v="Emissions"/>
    <x v="4"/>
    <x v="22"/>
    <m/>
    <m/>
    <n v="408.26793880399987"/>
    <n v="690.54043827999999"/>
    <n v="987.1435001120002"/>
    <n v="2129.316950464"/>
    <n v="4298.86999784"/>
    <n v="5733.3002946559991"/>
    <n v="6216.9623749639986"/>
    <n v="7138.7931609719999"/>
    <n v="7101.3798637320024"/>
    <n v="6803.0293544839997"/>
  </r>
  <r>
    <x v="0"/>
    <x v="0"/>
    <x v="2"/>
    <s v="Commercial"/>
    <s v="LPG"/>
    <s v="Final Energy Consumption"/>
    <s v="Emissions"/>
    <x v="4"/>
    <x v="23"/>
    <m/>
    <m/>
    <n v="28.989704568000004"/>
    <n v="33.806386548000006"/>
    <n v="100.12724339199998"/>
    <n v="120.00632467999998"/>
    <n v="264.37236504799995"/>
    <n v="412.30797748800006"/>
    <n v="551.95441628799995"/>
    <n v="865.84525918000008"/>
    <n v="710.39711639599989"/>
    <n v="737.10916514399992"/>
  </r>
  <r>
    <x v="0"/>
    <x v="0"/>
    <x v="2"/>
    <s v="Commercial"/>
    <s v="LPG"/>
    <s v="Final Energy Consumption"/>
    <s v="Emissions"/>
    <x v="4"/>
    <x v="24"/>
    <m/>
    <m/>
    <n v="60.839547427999996"/>
    <n v="214.97337078799995"/>
    <n v="430.91007797200007"/>
    <n v="437.73557770800005"/>
    <n v="696.6789074080001"/>
    <n v="1170.1998185239997"/>
    <n v="1050.604218664"/>
    <n v="1981.418676644"/>
    <n v="1897.9145868760004"/>
    <n v="1641.2190421"/>
  </r>
  <r>
    <x v="0"/>
    <x v="0"/>
    <x v="2"/>
    <s v="Commercial"/>
    <s v="LPG"/>
    <s v="Final Energy Consumption"/>
    <s v="Emissions"/>
    <x v="4"/>
    <x v="25"/>
    <m/>
    <m/>
    <n v="6634.0496958119984"/>
    <n v="9678.5362224759992"/>
    <n v="13985.710329403999"/>
    <n v="18577.315108043993"/>
    <n v="26687.211097976004"/>
    <n v="33198.47647578"/>
    <n v="35250.129096644014"/>
    <n v="37812.111040219999"/>
    <n v="34334.869907756001"/>
    <n v="28822.696388463995"/>
  </r>
  <r>
    <x v="0"/>
    <x v="0"/>
    <x v="2"/>
    <s v="Commercial"/>
    <s v="LPG"/>
    <s v="Final Energy Consumption"/>
    <s v="Emissions"/>
    <x v="4"/>
    <x v="26"/>
    <m/>
    <m/>
    <n v="1647.7084942559998"/>
    <n v="2194.9806475959999"/>
    <n v="5230.2968091880002"/>
    <n v="7285.8401142559978"/>
    <n v="9728.6222473439975"/>
    <n v="10802.690054815999"/>
    <n v="10472.243267815997"/>
    <n v="10157.306943563997"/>
    <n v="9276.8622839640011"/>
    <n v="9229.5243815279973"/>
  </r>
  <r>
    <x v="0"/>
    <x v="0"/>
    <x v="2"/>
    <s v="Commercial"/>
    <s v="LPG"/>
    <s v="Final Energy Consumption"/>
    <s v="Emissions"/>
    <x v="4"/>
    <x v="27"/>
    <m/>
    <m/>
    <n v="11054.606256232002"/>
    <n v="18710.905222680001"/>
    <n v="28417.079491679997"/>
    <n v="42033.525804731995"/>
    <n v="60031.718916576006"/>
    <n v="79121.095859299996"/>
    <n v="94213.858933084004"/>
    <n v="109190.67812404405"/>
    <n v="95564.008496836017"/>
    <n v="83167.056448431977"/>
  </r>
  <r>
    <x v="0"/>
    <x v="0"/>
    <x v="2"/>
    <s v="Commercial"/>
    <s v="LPG"/>
    <s v="Final Energy Consumption"/>
    <s v="Emissions"/>
    <x v="4"/>
    <x v="28"/>
    <m/>
    <m/>
    <n v="23983.058624887999"/>
    <n v="43780.144303367983"/>
    <n v="62389.719979091977"/>
    <n v="83005.805884099973"/>
    <n v="97633.99438011997"/>
    <n v="106646.79794344398"/>
    <n v="124528.59164129998"/>
    <n v="136948.76831134403"/>
    <n v="126280.82586838397"/>
    <n v="118068.38309248403"/>
  </r>
  <r>
    <x v="0"/>
    <x v="0"/>
    <x v="2"/>
    <s v="Commercial"/>
    <s v="LPG"/>
    <s v="Final Energy Consumption"/>
    <s v="Emissions"/>
    <x v="4"/>
    <x v="29"/>
    <m/>
    <m/>
    <n v="210.32844645999998"/>
    <n v="258.76410432399996"/>
    <n v="782.16194403600014"/>
    <n v="1150.4775594400001"/>
    <n v="1700.2364648720002"/>
    <n v="2220.9235207719998"/>
    <n v="2321.0731673359996"/>
    <n v="2420.5656541879998"/>
    <n v="2414.023927964"/>
    <n v="2319.2137040600001"/>
  </r>
  <r>
    <x v="0"/>
    <x v="0"/>
    <x v="2"/>
    <s v="Commercial"/>
    <s v="LPG"/>
    <s v="Final Energy Consumption"/>
    <s v="Emissions"/>
    <x v="4"/>
    <x v="30"/>
    <m/>
    <m/>
    <n v="65522.930534600011"/>
    <n v="73447.574695264004"/>
    <n v="203211.53373034793"/>
    <n v="289194.51207697595"/>
    <n v="355366.96284192393"/>
    <n v="416997.93219171994"/>
    <n v="466519.91239827586"/>
    <n v="477232.24299269199"/>
    <n v="455257.60633443203"/>
    <n v="455339.75129843212"/>
  </r>
  <r>
    <x v="0"/>
    <x v="0"/>
    <x v="2"/>
    <s v="Commercial"/>
    <s v="LPG"/>
    <s v="Final Energy Consumption"/>
    <s v="Emissions"/>
    <x v="4"/>
    <x v="31"/>
    <m/>
    <m/>
    <n v="0"/>
    <n v="0"/>
    <n v="0"/>
    <n v="0"/>
    <n v="0"/>
    <n v="0"/>
    <n v="0"/>
    <n v="0"/>
    <n v="0"/>
    <n v="0"/>
  </r>
  <r>
    <x v="0"/>
    <x v="0"/>
    <x v="2"/>
    <s v="Commercial"/>
    <s v="LPG"/>
    <s v="Final Energy Consumption"/>
    <s v="Emissions"/>
    <x v="4"/>
    <x v="32"/>
    <m/>
    <m/>
    <n v="55.350770288000007"/>
    <n v="130.82705675599999"/>
    <n v="192.16694169199994"/>
    <n v="161.58661191199997"/>
    <n v="274.43138927599989"/>
    <n v="459.33223551599986"/>
    <n v="551.12549892399988"/>
    <n v="1045.6680531"/>
    <n v="743.14308613599985"/>
    <n v="645.786368348"/>
  </r>
  <r>
    <x v="0"/>
    <x v="0"/>
    <x v="2"/>
    <s v="Commercial"/>
    <s v="LPG"/>
    <s v="Final Energy Consumption"/>
    <s v="Emissions"/>
    <x v="4"/>
    <x v="33"/>
    <m/>
    <m/>
    <n v="27225.200870384"/>
    <n v="48027.180828923993"/>
    <n v="76060.628403275987"/>
    <n v="107138.19658581597"/>
    <n v="145417.36148816801"/>
    <n v="170597.93686597198"/>
    <n v="187482.69232941602"/>
    <n v="188107.54666739202"/>
    <n v="168096.92888885597"/>
    <n v="156085.67731732802"/>
  </r>
  <r>
    <x v="0"/>
    <x v="0"/>
    <x v="2"/>
    <s v="Commercial"/>
    <s v="LPG"/>
    <s v="Final Energy Consumption"/>
    <s v="Emissions"/>
    <x v="4"/>
    <x v="34"/>
    <m/>
    <m/>
    <n v="4219.3984790320001"/>
    <n v="7057.3576307519988"/>
    <n v="12375.825857207996"/>
    <n v="18120.895284887996"/>
    <n v="27104.074387103999"/>
    <n v="34409.06921342"/>
    <n v="36202.883727736"/>
    <n v="42703.619614699994"/>
    <n v="40071.799516276005"/>
    <n v="38863.872756104007"/>
  </r>
  <r>
    <x v="0"/>
    <x v="0"/>
    <x v="2"/>
    <s v="Commercial"/>
    <s v="LPG"/>
    <s v="Final Energy Consumption"/>
    <s v="Emissions"/>
    <x v="4"/>
    <x v="35"/>
    <m/>
    <m/>
    <n v="22781.479430116004"/>
    <n v="36360.027043868002"/>
    <n v="54188.426515123989"/>
    <n v="66551.041968576013"/>
    <n v="86528.196875868001"/>
    <n v="102195.05616760001"/>
    <n v="114644.72287972001"/>
    <n v="135119.01910914006"/>
    <n v="121961.38229092403"/>
    <n v="116243.72687804802"/>
  </r>
  <r>
    <x v="0"/>
    <x v="0"/>
    <x v="2"/>
    <s v="Commercial"/>
    <s v="Kerosene"/>
    <s v="Final Energy Consumption"/>
    <s v="Emissions"/>
    <x v="4"/>
    <x v="1"/>
    <s v="Buildings"/>
    <m/>
    <n v="0"/>
    <n v="15.966245808000002"/>
    <n v="520.00846572000012"/>
    <n v="613.47654268800011"/>
    <n v="547.92965522400016"/>
    <n v="507.04280023200016"/>
    <n v="491.2265834399999"/>
    <n v="414.65651143200006"/>
    <n v="359.58796629599999"/>
    <n v="366.99466192800003"/>
  </r>
  <r>
    <x v="0"/>
    <x v="0"/>
    <x v="2"/>
    <s v="Commercial"/>
    <s v="Kerosene"/>
    <s v="Final Energy Consumption"/>
    <s v="Emissions"/>
    <x v="4"/>
    <x v="0"/>
    <m/>
    <m/>
    <n v="6161.8890937199994"/>
    <n v="12873.231821616002"/>
    <n v="15576.533594544"/>
    <n v="9846.7675482240011"/>
    <n v="10453.832324544002"/>
    <n v="9516.4115512560002"/>
    <n v="8101.3852499279992"/>
    <n v="6332.7958317359989"/>
    <n v="7468.7918520960002"/>
    <n v="11899.361893704003"/>
  </r>
  <r>
    <x v="0"/>
    <x v="0"/>
    <x v="2"/>
    <s v="Commercial"/>
    <s v="Kerosene"/>
    <s v="Final Energy Consumption"/>
    <s v="Emissions"/>
    <x v="4"/>
    <x v="2"/>
    <m/>
    <m/>
    <n v="416.3068306080001"/>
    <n v="6059.1665953440033"/>
    <n v="11173.268833848"/>
    <n v="12316.884748967999"/>
    <n v="12449.999967479998"/>
    <n v="14216.125751304002"/>
    <n v="14264.695671168001"/>
    <n v="17276.378138352"/>
    <n v="16875.121586928002"/>
    <n v="19404.974024831994"/>
  </r>
  <r>
    <x v="0"/>
    <x v="0"/>
    <x v="2"/>
    <s v="Commercial"/>
    <s v="Kerosene"/>
    <s v="Final Energy Consumption"/>
    <s v="Emissions"/>
    <x v="4"/>
    <x v="3"/>
    <m/>
    <m/>
    <n v="894.086076456"/>
    <n v="8184.4302584159996"/>
    <n v="8378.4967387440029"/>
    <n v="7360.3208735280004"/>
    <n v="8224.4169393120028"/>
    <n v="7505.2489029840008"/>
    <n v="6110.405452439999"/>
    <n v="5936.7745033439996"/>
    <n v="5582.3506937039992"/>
    <n v="5361.9501729359999"/>
  </r>
  <r>
    <x v="0"/>
    <x v="0"/>
    <x v="2"/>
    <s v="Commercial"/>
    <s v="Kerosene"/>
    <s v="Final Energy Consumption"/>
    <s v="Emissions"/>
    <x v="4"/>
    <x v="4"/>
    <m/>
    <m/>
    <n v="796.44877209599986"/>
    <n v="1076.679285192"/>
    <n v="943.94308735200002"/>
    <n v="818.62148140799991"/>
    <n v="663.7599518400001"/>
    <n v="597.38395665600001"/>
    <n v="479.38218744000011"/>
    <n v="486.75729801600005"/>
    <n v="545.75818262400003"/>
    <n v="560.50840377600002"/>
  </r>
  <r>
    <x v="0"/>
    <x v="0"/>
    <x v="2"/>
    <s v="Commercial"/>
    <s v="Kerosene"/>
    <s v="Final Energy Consumption"/>
    <s v="Emissions"/>
    <x v="4"/>
    <x v="5"/>
    <m/>
    <m/>
    <n v="118.001769216"/>
    <n v="1194.554714184"/>
    <n v="1408.33816572"/>
    <n v="1644.2864303039999"/>
    <n v="1142.8815625679999"/>
    <n v="1386.2286265199996"/>
    <n v="1244.3011773839999"/>
    <n v="1020.6473958480001"/>
    <n v="1059.3627782399997"/>
    <n v="691.95751058399992"/>
  </r>
  <r>
    <x v="0"/>
    <x v="0"/>
    <x v="2"/>
    <s v="Commercial"/>
    <s v="Kerosene"/>
    <s v="Final Energy Consumption"/>
    <s v="Emissions"/>
    <x v="4"/>
    <x v="6"/>
    <m/>
    <m/>
    <n v="641.63462011199999"/>
    <n v="920.03319996000016"/>
    <n v="953.21330128800003"/>
    <n v="875.15083538400017"/>
    <n v="870.19198159200016"/>
    <n v="904.61179636800011"/>
    <n v="986.34602503199972"/>
    <n v="942.04008772800012"/>
    <n v="819.79012848000025"/>
    <n v="779.021717448"/>
  </r>
  <r>
    <x v="0"/>
    <x v="0"/>
    <x v="2"/>
    <s v="Commercial"/>
    <s v="Kerosene"/>
    <s v="Final Energy Consumption"/>
    <s v="Emissions"/>
    <x v="4"/>
    <x v="7"/>
    <m/>
    <m/>
    <n v="2374.9830120719998"/>
    <n v="2802.7078404240001"/>
    <n v="3759.4191866639999"/>
    <n v="3081.6828475439997"/>
    <n v="1617.3601700640002"/>
    <n v="309.70726660800005"/>
    <n v="0"/>
    <n v="0"/>
    <n v="0"/>
    <n v="0"/>
  </r>
  <r>
    <x v="0"/>
    <x v="0"/>
    <x v="2"/>
    <s v="Commercial"/>
    <s v="Kerosene"/>
    <s v="Final Energy Consumption"/>
    <s v="Emissions"/>
    <x v="4"/>
    <x v="8"/>
    <m/>
    <m/>
    <n v="0"/>
    <n v="0"/>
    <n v="25.797094488000003"/>
    <n v="19.638008568000004"/>
    <n v="3.6796590240000002"/>
    <n v="42.379248887999999"/>
    <n v="430.64644603199997"/>
    <n v="328.65830020800001"/>
    <n v="100.132523784"/>
    <n v="196.60907733600001"/>
  </r>
  <r>
    <x v="0"/>
    <x v="0"/>
    <x v="2"/>
    <s v="Commercial"/>
    <s v="Kerosene"/>
    <s v="Final Energy Consumption"/>
    <s v="Emissions"/>
    <x v="4"/>
    <x v="9"/>
    <m/>
    <m/>
    <n v="1655.4438513359999"/>
    <n v="3469.5236464320001"/>
    <n v="3470.6212271279992"/>
    <n v="3463.2461165520003"/>
    <n v="3621.7794088800001"/>
    <n v="3434.9380101119996"/>
    <n v="3211.3079173680003"/>
    <n v="3006.0840160080002"/>
    <n v="3124.0305113760005"/>
    <n v="2398.9876546319997"/>
  </r>
  <r>
    <x v="0"/>
    <x v="0"/>
    <x v="2"/>
    <s v="Commercial"/>
    <s v="Kerosene"/>
    <s v="Final Energy Consumption"/>
    <s v="Emissions"/>
    <x v="4"/>
    <x v="10"/>
    <m/>
    <m/>
    <n v="0"/>
    <n v="88.453949328000007"/>
    <n v="134.49706471199997"/>
    <n v="195.30619377599996"/>
    <n v="180.57176515200001"/>
    <n v="97.574134248000021"/>
    <n v="73.616869271999988"/>
    <n v="84.734808984000011"/>
    <n v="49.730670672000002"/>
    <n v="20.246020896000001"/>
  </r>
  <r>
    <x v="0"/>
    <x v="0"/>
    <x v="2"/>
    <s v="Commercial"/>
    <s v="Kerosene"/>
    <s v="Final Energy Consumption"/>
    <s v="Emissions"/>
    <x v="4"/>
    <x v="11"/>
    <m/>
    <m/>
    <n v="1918.5394715519999"/>
    <n v="13872.590889719999"/>
    <n v="21277.257181871999"/>
    <n v="21606.444531767993"/>
    <n v="18114.448117992"/>
    <n v="16919.269598952"/>
    <n v="10978.428519647998"/>
    <n v="9221.4939871200022"/>
    <n v="9671.2809770879976"/>
    <n v="11215.553327568005"/>
  </r>
  <r>
    <x v="0"/>
    <x v="0"/>
    <x v="2"/>
    <s v="Commercial"/>
    <s v="Kerosene"/>
    <s v="Final Energy Consumption"/>
    <s v="Emissions"/>
    <x v="4"/>
    <x v="12"/>
    <m/>
    <m/>
    <n v="8859.9714361440001"/>
    <n v="6027.3288588960013"/>
    <n v="6264.5010444000009"/>
    <n v="5150.6145632399976"/>
    <n v="3400.9919711759999"/>
    <n v="2555.6021548079998"/>
    <n v="3367.8908324879999"/>
    <n v="3114.6418534799996"/>
    <n v="3039.3114949199999"/>
    <n v="3563.5128768239997"/>
  </r>
  <r>
    <x v="0"/>
    <x v="0"/>
    <x v="2"/>
    <s v="Commercial"/>
    <s v="Kerosene"/>
    <s v="Final Energy Consumption"/>
    <s v="Emissions"/>
    <x v="4"/>
    <x v="13"/>
    <m/>
    <m/>
    <n v="5013.0379555680001"/>
    <n v="9680.7170125680004"/>
    <n v="12036.496310592"/>
    <n v="12305.600987711998"/>
    <n v="12873.429228215999"/>
    <n v="11576.910056999999"/>
    <n v="12072.171631343999"/>
    <n v="11943.667831008001"/>
    <n v="11639.52743052"/>
    <n v="11366.103496992"/>
  </r>
  <r>
    <x v="0"/>
    <x v="0"/>
    <x v="2"/>
    <s v="Commercial"/>
    <s v="Kerosene"/>
    <s v="Final Energy Consumption"/>
    <s v="Emissions"/>
    <x v="4"/>
    <x v="14"/>
    <m/>
    <m/>
    <n v="22708.620853416"/>
    <n v="209937.74987260799"/>
    <n v="267568.15890076797"/>
    <n v="266606.93878778402"/>
    <n v="264198.36506865593"/>
    <n v="265373.89768286399"/>
    <n v="262560.68781132001"/>
    <n v="261707.25170193607"/>
    <n v="241096.59712694402"/>
    <n v="239438.90284036795"/>
  </r>
  <r>
    <x v="0"/>
    <x v="0"/>
    <x v="2"/>
    <s v="Commercial"/>
    <s v="Kerosene"/>
    <s v="Final Energy Consumption"/>
    <s v="Emissions"/>
    <x v="4"/>
    <x v="15"/>
    <m/>
    <m/>
    <n v="575.2349361360001"/>
    <n v="1084.1096696160002"/>
    <n v="1504.4672836559996"/>
    <n v="1150.4540797439997"/>
    <n v="892.37258716799988"/>
    <n v="833.36380629600012"/>
    <n v="892.38048343200001"/>
    <n v="759.63638932800018"/>
    <n v="508.8826297440001"/>
    <n v="287.62931246400001"/>
  </r>
  <r>
    <x v="0"/>
    <x v="0"/>
    <x v="2"/>
    <s v="Commercial"/>
    <s v="Kerosene"/>
    <s v="Final Energy Consumption"/>
    <s v="Emissions"/>
    <x v="4"/>
    <x v="16"/>
    <m/>
    <m/>
    <n v="20896.396680360005"/>
    <n v="17788.150800720003"/>
    <n v="13090.308015240002"/>
    <n v="6523.1115866640002"/>
    <n v="8381.9631986399982"/>
    <n v="10802.918259720002"/>
    <n v="11371.054454519999"/>
    <n v="6412.3822765919995"/>
    <n v="8855.4784619279999"/>
    <n v="8927.8556177520004"/>
  </r>
  <r>
    <x v="0"/>
    <x v="0"/>
    <x v="2"/>
    <s v="Commercial"/>
    <s v="Kerosene"/>
    <s v="Final Energy Consumption"/>
    <s v="Emissions"/>
    <x v="4"/>
    <x v="17"/>
    <m/>
    <m/>
    <n v="30415.382413679999"/>
    <n v="30330.939766464002"/>
    <n v="23607.634198608001"/>
    <n v="11322.602978615998"/>
    <n v="22443.551167199996"/>
    <n v="26108.546828951999"/>
    <n v="9701.6815934879978"/>
    <n v="2816.9684932079999"/>
    <n v="1681.3041159359996"/>
    <n v="1275.7914782159999"/>
  </r>
  <r>
    <x v="0"/>
    <x v="0"/>
    <x v="2"/>
    <s v="Commercial"/>
    <s v="Kerosene"/>
    <s v="Final Energy Consumption"/>
    <s v="Emissions"/>
    <x v="4"/>
    <x v="18"/>
    <m/>
    <m/>
    <n v="0"/>
    <n v="0"/>
    <n v="0"/>
    <n v="0"/>
    <n v="0"/>
    <n v="0"/>
    <n v="0"/>
    <n v="110.60296984799999"/>
    <n v="36.867656615999991"/>
    <n v="14.734428624"/>
  </r>
  <r>
    <x v="0"/>
    <x v="0"/>
    <x v="2"/>
    <s v="Commercial"/>
    <s v="Kerosene"/>
    <s v="Final Energy Consumption"/>
    <s v="Emissions"/>
    <x v="4"/>
    <x v="19"/>
    <m/>
    <m/>
    <n v="8475.3207279119979"/>
    <n v="13251.273356879999"/>
    <n v="18220.573906151993"/>
    <n v="11998.720583616003"/>
    <n v="16632.050892216001"/>
    <n v="20936.051718168001"/>
    <n v="10645.214075112001"/>
    <n v="3460.4508390959995"/>
    <n v="4227.8729447280002"/>
    <n v="4288.7373476400007"/>
  </r>
  <r>
    <x v="0"/>
    <x v="0"/>
    <x v="2"/>
    <s v="Commercial"/>
    <s v="Kerosene"/>
    <s v="Final Energy Consumption"/>
    <s v="Emissions"/>
    <x v="4"/>
    <x v="20"/>
    <m/>
    <m/>
    <n v="54728.295120239993"/>
    <n v="30500.725234992002"/>
    <n v="26545.928788175996"/>
    <n v="30127.476731975999"/>
    <n v="31490.687748936001"/>
    <n v="37140.140894112003"/>
    <n v="37858.811465808001"/>
    <n v="31205.837921400002"/>
    <n v="26569.396484784003"/>
    <n v="30133.754261856007"/>
  </r>
  <r>
    <x v="0"/>
    <x v="0"/>
    <x v="2"/>
    <s v="Commercial"/>
    <s v="Kerosene"/>
    <s v="Final Energy Consumption"/>
    <s v="Emissions"/>
    <x v="4"/>
    <x v="21"/>
    <m/>
    <m/>
    <n v="515.42073633600012"/>
    <n v="1953.4172696399994"/>
    <n v="2332.3668752640001"/>
    <n v="1896.0272228880006"/>
    <n v="1726.2575468879998"/>
    <n v="1544.003877504"/>
    <n v="1499.8005916320001"/>
    <n v="1558.390870512"/>
    <n v="1374.494778216"/>
    <n v="1060.365603768"/>
  </r>
  <r>
    <x v="0"/>
    <x v="0"/>
    <x v="2"/>
    <s v="Commercial"/>
    <s v="Kerosene"/>
    <s v="Final Energy Consumption"/>
    <s v="Emissions"/>
    <x v="4"/>
    <x v="22"/>
    <m/>
    <m/>
    <n v="59.000884608"/>
    <n v="855.34700527199982"/>
    <n v="722.68187380799986"/>
    <n v="811.23057830400001"/>
    <n v="973.435633392"/>
    <n v="914.49002263200009"/>
    <n v="929.21655499200017"/>
    <n v="811.22268204000022"/>
    <n v="789.03418020000004"/>
    <n v="619.47770332800019"/>
  </r>
  <r>
    <x v="0"/>
    <x v="0"/>
    <x v="2"/>
    <s v="Commercial"/>
    <s v="Kerosene"/>
    <s v="Final Energy Consumption"/>
    <s v="Emissions"/>
    <x v="4"/>
    <x v="23"/>
    <m/>
    <m/>
    <n v="103.235755536"/>
    <n v="233.51621527200001"/>
    <n v="110.61876237599999"/>
    <n v="103.25154806399999"/>
    <n v="73.751105759999973"/>
    <n v="36.875552879999987"/>
    <n v="51.625774031999995"/>
    <n v="36.875552879999987"/>
    <n v="29.500442304"/>
    <n v="7.375110576"/>
  </r>
  <r>
    <x v="0"/>
    <x v="0"/>
    <x v="2"/>
    <s v="Commercial"/>
    <s v="Kerosene"/>
    <s v="Final Energy Consumption"/>
    <s v="Emissions"/>
    <x v="4"/>
    <x v="24"/>
    <m/>
    <m/>
    <n v="353.9579300640001"/>
    <n v="1098.630899112"/>
    <n v="1443.9029387759999"/>
    <n v="1264.4603393759999"/>
    <n v="1248.5730562079998"/>
    <n v="1436.6699609520001"/>
    <n v="1177.9804560480004"/>
    <n v="1038.3113384159999"/>
    <n v="798.56497084800003"/>
    <n v="673.40129018400012"/>
  </r>
  <r>
    <x v="0"/>
    <x v="0"/>
    <x v="2"/>
    <s v="Commercial"/>
    <s v="Kerosene"/>
    <s v="Final Energy Consumption"/>
    <s v="Emissions"/>
    <x v="4"/>
    <x v="25"/>
    <m/>
    <m/>
    <n v="409.98192314400001"/>
    <n v="407.52618504000009"/>
    <n v="377.96257262400013"/>
    <n v="412.97460719999992"/>
    <n v="328.18452436800004"/>
    <n v="228.62842785600003"/>
    <n v="311.58657744000004"/>
    <n v="307.90691841599994"/>
    <n v="5922.2058962640003"/>
    <n v="2068.4026660079999"/>
  </r>
  <r>
    <x v="0"/>
    <x v="0"/>
    <x v="2"/>
    <s v="Commercial"/>
    <s v="Kerosene"/>
    <s v="Final Energy Consumption"/>
    <s v="Emissions"/>
    <x v="4"/>
    <x v="26"/>
    <m/>
    <m/>
    <n v="899.71611268800007"/>
    <n v="811.17530445599994"/>
    <n v="715.30676323200009"/>
    <n v="201.56793112800005"/>
    <n v="66.360202655999998"/>
    <n v="226.085830848"/>
    <n v="312.13931591999994"/>
    <n v="81.110423807999993"/>
    <n v="0"/>
    <n v="36.859760352000002"/>
  </r>
  <r>
    <x v="0"/>
    <x v="0"/>
    <x v="2"/>
    <s v="Commercial"/>
    <s v="Kerosene"/>
    <s v="Final Energy Consumption"/>
    <s v="Emissions"/>
    <x v="4"/>
    <x v="27"/>
    <m/>
    <m/>
    <n v="3411.154462944"/>
    <n v="7460.3507458799986"/>
    <n v="8598.0760480559984"/>
    <n v="5053.6958189040006"/>
    <n v="5235.6494302560004"/>
    <n v="5955.8755659599992"/>
    <n v="5969.3465923439999"/>
    <n v="5379.2982649440009"/>
    <n v="5283.3981386640007"/>
    <n v="5859.1542282239998"/>
  </r>
  <r>
    <x v="0"/>
    <x v="0"/>
    <x v="2"/>
    <s v="Commercial"/>
    <s v="Kerosene"/>
    <s v="Final Energy Consumption"/>
    <s v="Emissions"/>
    <x v="4"/>
    <x v="28"/>
    <m/>
    <m/>
    <n v="3890.7814345679994"/>
    <n v="8951.9550154799999"/>
    <n v="9343.5939173520001"/>
    <n v="6900.7346199359999"/>
    <n v="6545.6554203840005"/>
    <n v="6749.7817410480002"/>
    <n v="8228.3808638400005"/>
    <n v="7194.0887237999996"/>
    <n v="6176.9709579599994"/>
    <n v="5807.2599812159997"/>
  </r>
  <r>
    <x v="0"/>
    <x v="0"/>
    <x v="2"/>
    <s v="Commercial"/>
    <s v="Kerosene"/>
    <s v="Final Energy Consumption"/>
    <s v="Emissions"/>
    <x v="4"/>
    <x v="29"/>
    <m/>
    <m/>
    <n v="168.49837749600005"/>
    <n v="11432.455803384004"/>
    <n v="18732.867721943996"/>
    <n v="20239.293279072001"/>
    <n v="19895.537322095999"/>
    <n v="21352.784947031996"/>
    <n v="19846.477833863995"/>
    <n v="18119.288527824003"/>
    <n v="18612.212808023996"/>
    <n v="19881.703067568"/>
  </r>
  <r>
    <x v="0"/>
    <x v="0"/>
    <x v="2"/>
    <s v="Commercial"/>
    <s v="Kerosene"/>
    <s v="Final Energy Consumption"/>
    <s v="Emissions"/>
    <x v="4"/>
    <x v="30"/>
    <m/>
    <m/>
    <n v="137863.98430401599"/>
    <n v="144689.42015044802"/>
    <n v="126955.84043023201"/>
    <n v="94134.166317719995"/>
    <n v="118616.94345544798"/>
    <n v="141851.400217416"/>
    <n v="126168.61449448801"/>
    <n v="90393.216492552019"/>
    <n v="98642.822514023981"/>
    <n v="114531.87444515998"/>
  </r>
  <r>
    <x v="0"/>
    <x v="0"/>
    <x v="2"/>
    <s v="Commercial"/>
    <s v="Kerosene"/>
    <s v="Final Energy Consumption"/>
    <s v="Emissions"/>
    <x v="4"/>
    <x v="31"/>
    <m/>
    <m/>
    <n v="0"/>
    <n v="0"/>
    <n v="0"/>
    <n v="0"/>
    <n v="0"/>
    <n v="0"/>
    <n v="0"/>
    <n v="0"/>
    <n v="0"/>
    <n v="2109.1789733039996"/>
  </r>
  <r>
    <x v="0"/>
    <x v="0"/>
    <x v="2"/>
    <s v="Commercial"/>
    <s v="Kerosene"/>
    <s v="Final Energy Consumption"/>
    <s v="Emissions"/>
    <x v="4"/>
    <x v="32"/>
    <m/>
    <m/>
    <n v="66.37599518399999"/>
    <n v="265.50398073600002"/>
    <n v="390.88086052799991"/>
    <n v="368.75552879999998"/>
    <n v="250.74586332000007"/>
    <n v="196.04844259200001"/>
    <n v="168.98794586399998"/>
    <n v="104.70446063999999"/>
    <n v="117.65433359999999"/>
    <n v="60.49327850400001"/>
  </r>
  <r>
    <x v="0"/>
    <x v="0"/>
    <x v="2"/>
    <s v="Commercial"/>
    <s v="Kerosene"/>
    <s v="Final Energy Consumption"/>
    <s v="Emissions"/>
    <x v="4"/>
    <x v="33"/>
    <m/>
    <m/>
    <n v="5506.3175676480014"/>
    <n v="6779.5822413839987"/>
    <n v="6356.6899265999982"/>
    <n v="5760.5693721839998"/>
    <n v="7137.022423872002"/>
    <n v="7593.0316698720017"/>
    <n v="7083.1304220720012"/>
    <n v="6843.3682619760011"/>
    <n v="6593.6489129760002"/>
    <n v="10768.151009328003"/>
  </r>
  <r>
    <x v="0"/>
    <x v="0"/>
    <x v="2"/>
    <s v="Commercial"/>
    <s v="Kerosene"/>
    <s v="Final Energy Consumption"/>
    <s v="Emissions"/>
    <x v="4"/>
    <x v="34"/>
    <m/>
    <m/>
    <n v="4500.5546294399992"/>
    <n v="6893.9043515760013"/>
    <n v="7816.1248166640007"/>
    <n v="9293.8948317359991"/>
    <n v="10824.625089455996"/>
    <n v="10577.314100975998"/>
    <n v="10316.500501055998"/>
    <n v="10666.691913191999"/>
    <n v="11569.692871703999"/>
    <n v="11294.816025600001"/>
  </r>
  <r>
    <x v="0"/>
    <x v="0"/>
    <x v="2"/>
    <s v="Commercial"/>
    <s v="Kerosene"/>
    <s v="Final Energy Consumption"/>
    <s v="Emissions"/>
    <x v="4"/>
    <x v="35"/>
    <m/>
    <m/>
    <n v="18909.586110263997"/>
    <n v="26297.678144280006"/>
    <n v="25255.237059792009"/>
    <n v="16136.283956976004"/>
    <n v="27904.346772888002"/>
    <n v="24972.890347944005"/>
    <n v="23193.601492032001"/>
    <n v="11435.480072496002"/>
    <n v="13915.50708456"/>
    <n v="22830.768161232001"/>
  </r>
  <r>
    <x v="0"/>
    <x v="0"/>
    <x v="2"/>
    <s v="Commercial"/>
    <s v="HSDO"/>
    <s v="Final Energy Consumption"/>
    <s v="Emissions"/>
    <x v="4"/>
    <x v="1"/>
    <s v="Buildings"/>
    <m/>
    <n v="0"/>
    <n v="0"/>
    <n v="0"/>
    <n v="0"/>
    <n v="0"/>
    <n v="0"/>
    <n v="0"/>
    <n v="0"/>
    <n v="0"/>
    <n v="0"/>
  </r>
  <r>
    <x v="0"/>
    <x v="0"/>
    <x v="2"/>
    <s v="Commercial"/>
    <s v="HSDO"/>
    <s v="Final Energy Consumption"/>
    <s v="Emissions"/>
    <x v="4"/>
    <x v="0"/>
    <m/>
    <m/>
    <n v="185364.14513125428"/>
    <n v="207184.66588538297"/>
    <n v="251853.2492792627"/>
    <n v="284330.41000209231"/>
    <n v="301243.14515807695"/>
    <n v="308126.51274256606"/>
    <n v="331510.58423802577"/>
    <n v="359048.67907638085"/>
    <n v="372502.98809452058"/>
    <n v="251346.75113262885"/>
  </r>
  <r>
    <x v="0"/>
    <x v="0"/>
    <x v="2"/>
    <s v="Commercial"/>
    <s v="HSDO"/>
    <s v="Final Energy Consumption"/>
    <s v="Emissions"/>
    <x v="4"/>
    <x v="2"/>
    <m/>
    <m/>
    <n v="0"/>
    <n v="0"/>
    <n v="0"/>
    <n v="0"/>
    <n v="0"/>
    <n v="0"/>
    <n v="0"/>
    <n v="0"/>
    <n v="0"/>
    <n v="0"/>
  </r>
  <r>
    <x v="0"/>
    <x v="0"/>
    <x v="2"/>
    <s v="Commercial"/>
    <s v="HSDO"/>
    <s v="Final Energy Consumption"/>
    <s v="Emissions"/>
    <x v="4"/>
    <x v="3"/>
    <m/>
    <m/>
    <n v="18571.034320259998"/>
    <n v="19804.581849484159"/>
    <n v="20960.896237804944"/>
    <n v="23060.072493676857"/>
    <n v="26210.454331899677"/>
    <n v="27920.024866718606"/>
    <n v="30251.000190539307"/>
    <n v="30599.090474906923"/>
    <n v="33164.922177535926"/>
    <n v="33719.998527270291"/>
  </r>
  <r>
    <x v="0"/>
    <x v="0"/>
    <x v="2"/>
    <s v="Commercial"/>
    <s v="HSDO"/>
    <s v="Final Energy Consumption"/>
    <s v="Emissions"/>
    <x v="4"/>
    <x v="4"/>
    <m/>
    <m/>
    <n v="194449.36872404278"/>
    <n v="200874.87744218335"/>
    <n v="230970.1210482014"/>
    <n v="276120.58972910547"/>
    <n v="325389.07570528943"/>
    <n v="358032.69230949908"/>
    <n v="382315.45376451022"/>
    <n v="406527.21401859628"/>
    <n v="433587.90043296129"/>
    <n v="423118.0707166096"/>
  </r>
  <r>
    <x v="0"/>
    <x v="0"/>
    <x v="2"/>
    <s v="Commercial"/>
    <s v="HSDO"/>
    <s v="Final Energy Consumption"/>
    <s v="Emissions"/>
    <x v="4"/>
    <x v="5"/>
    <m/>
    <m/>
    <n v="0"/>
    <n v="0"/>
    <n v="0"/>
    <n v="0"/>
    <n v="0"/>
    <n v="0"/>
    <n v="0"/>
    <n v="0"/>
    <n v="0"/>
    <n v="0"/>
  </r>
  <r>
    <x v="0"/>
    <x v="0"/>
    <x v="2"/>
    <s v="Commercial"/>
    <s v="HSDO"/>
    <s v="Final Energy Consumption"/>
    <s v="Emissions"/>
    <x v="4"/>
    <x v="6"/>
    <m/>
    <m/>
    <n v="0"/>
    <n v="0"/>
    <n v="0"/>
    <n v="0"/>
    <n v="0"/>
    <n v="0"/>
    <n v="0"/>
    <n v="0"/>
    <n v="0"/>
    <n v="0"/>
  </r>
  <r>
    <x v="0"/>
    <x v="0"/>
    <x v="2"/>
    <s v="Commercial"/>
    <s v="HSDO"/>
    <s v="Final Energy Consumption"/>
    <s v="Emissions"/>
    <x v="4"/>
    <x v="7"/>
    <m/>
    <m/>
    <n v="0"/>
    <n v="0"/>
    <n v="0"/>
    <n v="0"/>
    <n v="0"/>
    <n v="0"/>
    <n v="0"/>
    <n v="0"/>
    <n v="0"/>
    <n v="0"/>
  </r>
  <r>
    <x v="0"/>
    <x v="0"/>
    <x v="2"/>
    <s v="Commercial"/>
    <s v="HSDO"/>
    <s v="Final Energy Consumption"/>
    <s v="Emissions"/>
    <x v="4"/>
    <x v="8"/>
    <m/>
    <m/>
    <n v="0"/>
    <n v="0"/>
    <n v="0"/>
    <n v="0"/>
    <n v="0"/>
    <n v="0"/>
    <n v="0"/>
    <n v="0"/>
    <n v="0"/>
    <n v="0"/>
  </r>
  <r>
    <x v="0"/>
    <x v="0"/>
    <x v="2"/>
    <s v="Commercial"/>
    <s v="HSDO"/>
    <s v="Final Energy Consumption"/>
    <s v="Emissions"/>
    <x v="4"/>
    <x v="9"/>
    <m/>
    <m/>
    <n v="119923.52107386137"/>
    <n v="131053.64427309486"/>
    <n v="138218.77066234354"/>
    <n v="126710.23417588312"/>
    <n v="113207.62603689825"/>
    <n v="86415.255060447758"/>
    <n v="88472.250033397417"/>
    <n v="100747.51600514316"/>
    <n v="117385.15034910521"/>
    <n v="129945.21105664621"/>
  </r>
  <r>
    <x v="0"/>
    <x v="0"/>
    <x v="2"/>
    <s v="Commercial"/>
    <s v="HSDO"/>
    <s v="Final Energy Consumption"/>
    <s v="Emissions"/>
    <x v="4"/>
    <x v="10"/>
    <m/>
    <m/>
    <n v="0"/>
    <n v="0"/>
    <n v="0"/>
    <n v="0"/>
    <n v="0"/>
    <n v="0"/>
    <n v="0"/>
    <n v="0"/>
    <n v="0"/>
    <n v="0"/>
  </r>
  <r>
    <x v="0"/>
    <x v="0"/>
    <x v="2"/>
    <s v="Commercial"/>
    <s v="HSDO"/>
    <s v="Final Energy Consumption"/>
    <s v="Emissions"/>
    <x v="4"/>
    <x v="11"/>
    <m/>
    <m/>
    <n v="156755.7096665134"/>
    <n v="179675.08626980943"/>
    <n v="206880.91023502761"/>
    <n v="224739.23041121388"/>
    <n v="238837.66018895281"/>
    <n v="251243.15589746216"/>
    <n v="284948.18667054171"/>
    <n v="317363.26846624195"/>
    <n v="339828.06150398281"/>
    <n v="352354.21232943301"/>
  </r>
  <r>
    <x v="0"/>
    <x v="0"/>
    <x v="2"/>
    <s v="Commercial"/>
    <s v="HSDO"/>
    <s v="Final Energy Consumption"/>
    <s v="Emissions"/>
    <x v="4"/>
    <x v="12"/>
    <m/>
    <m/>
    <n v="111406.98496356138"/>
    <n v="123938.97058348992"/>
    <n v="146977.8416182388"/>
    <n v="167352.83394274887"/>
    <n v="198932.83123594575"/>
    <n v="211289.80121299945"/>
    <n v="223861.69832134416"/>
    <n v="238822.61629009168"/>
    <n v="254713.83839975018"/>
    <n v="253458.60313600858"/>
  </r>
  <r>
    <x v="0"/>
    <x v="0"/>
    <x v="2"/>
    <s v="Commercial"/>
    <s v="HSDO"/>
    <s v="Final Energy Consumption"/>
    <s v="Emissions"/>
    <x v="4"/>
    <x v="13"/>
    <m/>
    <m/>
    <n v="0"/>
    <n v="0"/>
    <n v="0"/>
    <n v="0"/>
    <n v="0"/>
    <n v="0"/>
    <n v="0"/>
    <n v="0"/>
    <n v="0"/>
    <n v="0"/>
  </r>
  <r>
    <x v="0"/>
    <x v="0"/>
    <x v="2"/>
    <s v="Commercial"/>
    <s v="HSDO"/>
    <s v="Final Energy Consumption"/>
    <s v="Emissions"/>
    <x v="4"/>
    <x v="14"/>
    <m/>
    <m/>
    <n v="0"/>
    <n v="0"/>
    <n v="0"/>
    <n v="0"/>
    <n v="0"/>
    <n v="0"/>
    <n v="0"/>
    <n v="0"/>
    <n v="0"/>
    <n v="0"/>
  </r>
  <r>
    <x v="0"/>
    <x v="0"/>
    <x v="2"/>
    <s v="Commercial"/>
    <s v="HSDO"/>
    <s v="Final Energy Consumption"/>
    <s v="Emissions"/>
    <x v="4"/>
    <x v="15"/>
    <m/>
    <m/>
    <n v="0"/>
    <n v="0"/>
    <n v="0"/>
    <n v="0"/>
    <n v="0"/>
    <n v="0"/>
    <n v="0"/>
    <n v="0"/>
    <n v="0"/>
    <n v="0"/>
  </r>
  <r>
    <x v="0"/>
    <x v="0"/>
    <x v="2"/>
    <s v="Commercial"/>
    <s v="HSDO"/>
    <s v="Final Energy Consumption"/>
    <s v="Emissions"/>
    <x v="4"/>
    <x v="16"/>
    <m/>
    <m/>
    <n v="107252.23467576066"/>
    <n v="115953.54808873715"/>
    <n v="126682.37297830205"/>
    <n v="137849.80655410653"/>
    <n v="148993.28083070851"/>
    <n v="156383.01886480566"/>
    <n v="167459.53824985886"/>
    <n v="187727.42654559101"/>
    <n v="216405.93751222789"/>
    <n v="229777.71338675325"/>
  </r>
  <r>
    <x v="0"/>
    <x v="0"/>
    <x v="2"/>
    <s v="Commercial"/>
    <s v="HSDO"/>
    <s v="Final Energy Consumption"/>
    <s v="Emissions"/>
    <x v="4"/>
    <x v="17"/>
    <m/>
    <m/>
    <n v="297164.59240493138"/>
    <n v="304202.80955452804"/>
    <n v="320189.0282177878"/>
    <n v="353186.98851676699"/>
    <n v="380015.79584378743"/>
    <n v="401695.99324671179"/>
    <n v="441859.67224737647"/>
    <n v="499567.47790126887"/>
    <n v="564703.78238921869"/>
    <n v="572845.39073136775"/>
  </r>
  <r>
    <x v="0"/>
    <x v="0"/>
    <x v="2"/>
    <s v="Commercial"/>
    <s v="HSDO"/>
    <s v="Final Energy Consumption"/>
    <s v="Emissions"/>
    <x v="4"/>
    <x v="18"/>
    <m/>
    <m/>
    <n v="0"/>
    <n v="0"/>
    <n v="0"/>
    <n v="0"/>
    <n v="0"/>
    <n v="0"/>
    <n v="0"/>
    <n v="0"/>
    <n v="0"/>
    <n v="0"/>
  </r>
  <r>
    <x v="0"/>
    <x v="0"/>
    <x v="2"/>
    <s v="Commercial"/>
    <s v="HSDO"/>
    <s v="Final Energy Consumption"/>
    <s v="Emissions"/>
    <x v="4"/>
    <x v="19"/>
    <m/>
    <m/>
    <n v="169184.59852737319"/>
    <n v="175385.53613244684"/>
    <n v="204843.33527722527"/>
    <n v="235320.15577681825"/>
    <n v="256657.04367921481"/>
    <n v="280027.35913057061"/>
    <n v="299589.57064830617"/>
    <n v="326545.36344915908"/>
    <n v="359023.57194346143"/>
    <n v="363195.98319576785"/>
  </r>
  <r>
    <x v="0"/>
    <x v="0"/>
    <x v="2"/>
    <s v="Commercial"/>
    <s v="HSDO"/>
    <s v="Final Energy Consumption"/>
    <s v="Emissions"/>
    <x v="4"/>
    <x v="20"/>
    <m/>
    <m/>
    <n v="155200.92159839053"/>
    <n v="177000.27748528539"/>
    <n v="220621.73832187385"/>
    <n v="247410.63837543633"/>
    <n v="267304.93594814982"/>
    <n v="288546.03416552866"/>
    <n v="324102.80385030434"/>
    <n v="348418.6884697472"/>
    <n v="357504.29774550005"/>
    <n v="348711.55869884236"/>
  </r>
  <r>
    <x v="0"/>
    <x v="0"/>
    <x v="2"/>
    <s v="Commercial"/>
    <s v="HSDO"/>
    <s v="Final Energy Consumption"/>
    <s v="Emissions"/>
    <x v="4"/>
    <x v="21"/>
    <m/>
    <m/>
    <n v="0"/>
    <n v="0"/>
    <n v="0"/>
    <n v="0"/>
    <n v="0"/>
    <n v="0"/>
    <n v="0"/>
    <n v="0"/>
    <n v="0"/>
    <n v="0"/>
  </r>
  <r>
    <x v="0"/>
    <x v="0"/>
    <x v="2"/>
    <s v="Commercial"/>
    <s v="HSDO"/>
    <s v="Final Energy Consumption"/>
    <s v="Emissions"/>
    <x v="4"/>
    <x v="22"/>
    <m/>
    <m/>
    <n v="0"/>
    <n v="0"/>
    <n v="0"/>
    <n v="0"/>
    <n v="0"/>
    <n v="0"/>
    <n v="0"/>
    <n v="0"/>
    <n v="0"/>
    <n v="0"/>
  </r>
  <r>
    <x v="0"/>
    <x v="0"/>
    <x v="2"/>
    <s v="Commercial"/>
    <s v="HSDO"/>
    <s v="Final Energy Consumption"/>
    <s v="Emissions"/>
    <x v="4"/>
    <x v="23"/>
    <m/>
    <m/>
    <n v="0"/>
    <n v="0"/>
    <n v="0"/>
    <n v="0"/>
    <n v="0"/>
    <n v="0"/>
    <n v="0"/>
    <n v="0"/>
    <n v="0"/>
    <n v="0"/>
  </r>
  <r>
    <x v="0"/>
    <x v="0"/>
    <x v="2"/>
    <s v="Commercial"/>
    <s v="HSDO"/>
    <s v="Final Energy Consumption"/>
    <s v="Emissions"/>
    <x v="4"/>
    <x v="24"/>
    <m/>
    <m/>
    <n v="0"/>
    <n v="0"/>
    <n v="0"/>
    <n v="0"/>
    <n v="0"/>
    <n v="0"/>
    <n v="0"/>
    <n v="0"/>
    <n v="0"/>
    <n v="0"/>
  </r>
  <r>
    <x v="0"/>
    <x v="0"/>
    <x v="2"/>
    <s v="Commercial"/>
    <s v="HSDO"/>
    <s v="Final Energy Consumption"/>
    <s v="Emissions"/>
    <x v="4"/>
    <x v="25"/>
    <m/>
    <m/>
    <n v="191919.86704264738"/>
    <n v="209410.26646486355"/>
    <n v="242693.33130939215"/>
    <n v="268513.23965652235"/>
    <n v="305136.53771027148"/>
    <n v="330428.99436126219"/>
    <n v="342527.02442881378"/>
    <n v="354539.21247789206"/>
    <n v="401237.43539417"/>
    <n v="398559.96132538206"/>
  </r>
  <r>
    <x v="0"/>
    <x v="0"/>
    <x v="2"/>
    <s v="Commercial"/>
    <s v="HSDO"/>
    <s v="Final Energy Consumption"/>
    <s v="Emissions"/>
    <x v="4"/>
    <x v="26"/>
    <m/>
    <m/>
    <n v="0"/>
    <n v="0"/>
    <n v="0"/>
    <n v="0"/>
    <n v="0"/>
    <n v="0"/>
    <n v="0"/>
    <n v="0"/>
    <n v="0"/>
    <n v="0"/>
  </r>
  <r>
    <x v="0"/>
    <x v="0"/>
    <x v="2"/>
    <s v="Commercial"/>
    <s v="HSDO"/>
    <s v="Final Energy Consumption"/>
    <s v="Emissions"/>
    <x v="4"/>
    <x v="27"/>
    <m/>
    <m/>
    <n v="107133.0974114389"/>
    <n v="114131.62263644447"/>
    <n v="124019.25321960956"/>
    <n v="128131.97884923089"/>
    <n v="140414.7698097713"/>
    <n v="140882.89701101367"/>
    <n v="147170.76009862073"/>
    <n v="157446.32691358129"/>
    <n v="166919.06823330992"/>
    <n v="165258.84587741306"/>
  </r>
  <r>
    <x v="0"/>
    <x v="0"/>
    <x v="2"/>
    <s v="Commercial"/>
    <s v="HSDO"/>
    <s v="Final Energy Consumption"/>
    <s v="Emissions"/>
    <x v="4"/>
    <x v="28"/>
    <m/>
    <m/>
    <n v="57376.792136674208"/>
    <n v="62318.081943315439"/>
    <n v="70457.918685042139"/>
    <n v="74480.112930001269"/>
    <n v="79872.294281104507"/>
    <n v="84271.419035420535"/>
    <n v="93559.785966444833"/>
    <n v="104469.46841945421"/>
    <n v="116257.38535413396"/>
    <n v="119521.60737830494"/>
  </r>
  <r>
    <x v="0"/>
    <x v="0"/>
    <x v="2"/>
    <s v="Commercial"/>
    <s v="HSDO"/>
    <s v="Final Energy Consumption"/>
    <s v="Emissions"/>
    <x v="4"/>
    <x v="29"/>
    <m/>
    <m/>
    <n v="0"/>
    <n v="0"/>
    <n v="0"/>
    <n v="0"/>
    <n v="0"/>
    <n v="0"/>
    <n v="0"/>
    <n v="0"/>
    <n v="0"/>
    <n v="0"/>
  </r>
  <r>
    <x v="0"/>
    <x v="0"/>
    <x v="2"/>
    <s v="Commercial"/>
    <s v="HSDO"/>
    <s v="Final Energy Consumption"/>
    <s v="Emissions"/>
    <x v="4"/>
    <x v="30"/>
    <m/>
    <m/>
    <n v="161530.85246014292"/>
    <n v="171024.52006389326"/>
    <n v="199165.41615147982"/>
    <n v="232787.75558013716"/>
    <n v="257143.05833562298"/>
    <n v="275418.42478567956"/>
    <n v="301707.62087562802"/>
    <n v="352625.03729557351"/>
    <n v="354146.90479430801"/>
    <n v="331828.34666797554"/>
  </r>
  <r>
    <x v="0"/>
    <x v="0"/>
    <x v="2"/>
    <s v="Commercial"/>
    <s v="HSDO"/>
    <s v="Final Energy Consumption"/>
    <s v="Emissions"/>
    <x v="4"/>
    <x v="31"/>
    <m/>
    <m/>
    <n v="0"/>
    <n v="0"/>
    <n v="0"/>
    <n v="0"/>
    <n v="0"/>
    <n v="0"/>
    <n v="0"/>
    <n v="0"/>
    <n v="0"/>
    <n v="0"/>
  </r>
  <r>
    <x v="0"/>
    <x v="0"/>
    <x v="2"/>
    <s v="Commercial"/>
    <s v="HSDO"/>
    <s v="Final Energy Consumption"/>
    <s v="Emissions"/>
    <x v="4"/>
    <x v="32"/>
    <m/>
    <m/>
    <n v="0"/>
    <n v="0"/>
    <n v="0"/>
    <n v="0"/>
    <n v="0"/>
    <n v="0"/>
    <n v="0"/>
    <n v="0"/>
    <n v="0"/>
    <n v="0"/>
  </r>
  <r>
    <x v="0"/>
    <x v="0"/>
    <x v="2"/>
    <s v="Commercial"/>
    <s v="HSDO"/>
    <s v="Final Energy Consumption"/>
    <s v="Emissions"/>
    <x v="4"/>
    <x v="33"/>
    <m/>
    <m/>
    <n v="472119.12557419401"/>
    <n v="478849.37651313812"/>
    <n v="519559.62472390127"/>
    <n v="581660.9936279048"/>
    <n v="645285.42171600775"/>
    <n v="662881.17696762865"/>
    <n v="690559.44789187238"/>
    <n v="730750.26762345224"/>
    <n v="759735.31770307873"/>
    <n v="762102.17374689667"/>
  </r>
  <r>
    <x v="0"/>
    <x v="0"/>
    <x v="2"/>
    <s v="Commercial"/>
    <s v="HSDO"/>
    <s v="Final Energy Consumption"/>
    <s v="Emissions"/>
    <x v="4"/>
    <x v="34"/>
    <m/>
    <m/>
    <n v="0"/>
    <n v="0"/>
    <n v="0"/>
    <n v="0"/>
    <n v="0"/>
    <n v="0"/>
    <n v="0"/>
    <n v="0"/>
    <n v="0"/>
    <n v="0"/>
  </r>
  <r>
    <x v="0"/>
    <x v="0"/>
    <x v="2"/>
    <s v="Commercial"/>
    <s v="HSDO"/>
    <s v="Final Energy Consumption"/>
    <s v="Emissions"/>
    <x v="4"/>
    <x v="35"/>
    <m/>
    <m/>
    <n v="48818.56633221345"/>
    <n v="49966.939577472549"/>
    <n v="54995.31529336184"/>
    <n v="61148.080299971705"/>
    <n v="65482.542449560933"/>
    <n v="69300.029867384685"/>
    <n v="72958.061249765509"/>
    <n v="78857.44254016428"/>
    <n v="82547.778235593767"/>
    <n v="81289.12104515353"/>
  </r>
  <r>
    <x v="0"/>
    <x v="0"/>
    <x v="2"/>
    <s v="Commercial"/>
    <s v="Natural gas"/>
    <s v="Final Energy Consumption"/>
    <s v="Emissions"/>
    <x v="4"/>
    <x v="1"/>
    <s v="Buildings"/>
    <m/>
    <n v="0"/>
    <n v="0"/>
    <n v="0"/>
    <n v="0"/>
    <n v="0"/>
    <n v="0"/>
    <n v="0"/>
    <n v="0"/>
    <n v="0"/>
    <n v="0"/>
  </r>
  <r>
    <x v="0"/>
    <x v="0"/>
    <x v="2"/>
    <s v="Commercial"/>
    <s v="Natural gas"/>
    <s v="Final Energy Consumption"/>
    <s v="Emissions"/>
    <x v="4"/>
    <x v="0"/>
    <m/>
    <m/>
    <n v="0"/>
    <n v="0"/>
    <n v="0"/>
    <n v="0"/>
    <n v="0"/>
    <n v="0"/>
    <n v="0"/>
    <n v="3.3252093207323483"/>
    <n v="7.592417478049347"/>
    <n v="8.4188247614318605"/>
  </r>
  <r>
    <x v="0"/>
    <x v="0"/>
    <x v="2"/>
    <s v="Commercial"/>
    <s v="Natural gas"/>
    <s v="Final Energy Consumption"/>
    <s v="Emissions"/>
    <x v="4"/>
    <x v="2"/>
    <m/>
    <m/>
    <n v="0"/>
    <n v="0"/>
    <n v="0"/>
    <n v="0"/>
    <n v="0"/>
    <n v="0"/>
    <n v="0"/>
    <n v="0"/>
    <n v="0"/>
    <n v="0"/>
  </r>
  <r>
    <x v="0"/>
    <x v="0"/>
    <x v="2"/>
    <s v="Commercial"/>
    <s v="Natural gas"/>
    <s v="Final Energy Consumption"/>
    <s v="Emissions"/>
    <x v="4"/>
    <x v="3"/>
    <m/>
    <m/>
    <n v="0"/>
    <n v="0"/>
    <n v="0"/>
    <n v="0"/>
    <n v="0"/>
    <n v="0"/>
    <n v="237.03090775275209"/>
    <n v="312.81408294824399"/>
    <n v="287.58439145481134"/>
    <n v="244.58207662044902"/>
  </r>
  <r>
    <x v="0"/>
    <x v="0"/>
    <x v="2"/>
    <s v="Commercial"/>
    <s v="Natural gas"/>
    <s v="Final Energy Consumption"/>
    <s v="Emissions"/>
    <x v="4"/>
    <x v="4"/>
    <m/>
    <m/>
    <n v="0"/>
    <n v="0"/>
    <n v="0"/>
    <n v="0"/>
    <n v="0"/>
    <n v="0"/>
    <n v="0"/>
    <n v="0"/>
    <n v="0"/>
    <n v="0"/>
  </r>
  <r>
    <x v="0"/>
    <x v="0"/>
    <x v="2"/>
    <s v="Commercial"/>
    <s v="Natural gas"/>
    <s v="Final Energy Consumption"/>
    <s v="Emissions"/>
    <x v="4"/>
    <x v="5"/>
    <m/>
    <m/>
    <n v="0"/>
    <n v="0"/>
    <n v="0"/>
    <n v="0"/>
    <n v="0"/>
    <n v="0"/>
    <n v="0"/>
    <n v="0"/>
    <n v="0"/>
    <n v="0"/>
  </r>
  <r>
    <x v="0"/>
    <x v="0"/>
    <x v="2"/>
    <s v="Commercial"/>
    <s v="Natural gas"/>
    <s v="Final Energy Consumption"/>
    <s v="Emissions"/>
    <x v="4"/>
    <x v="6"/>
    <m/>
    <m/>
    <n v="0"/>
    <n v="0"/>
    <n v="0"/>
    <n v="0"/>
    <n v="0"/>
    <n v="0"/>
    <n v="0"/>
    <n v="0"/>
    <n v="0"/>
    <n v="0"/>
  </r>
  <r>
    <x v="0"/>
    <x v="0"/>
    <x v="2"/>
    <s v="Commercial"/>
    <s v="Natural gas"/>
    <s v="Final Energy Consumption"/>
    <s v="Emissions"/>
    <x v="4"/>
    <x v="7"/>
    <m/>
    <m/>
    <n v="0"/>
    <n v="0"/>
    <n v="0"/>
    <n v="0"/>
    <n v="0"/>
    <n v="0"/>
    <n v="0"/>
    <n v="0"/>
    <n v="0"/>
    <n v="0"/>
  </r>
  <r>
    <x v="0"/>
    <x v="0"/>
    <x v="2"/>
    <s v="Commercial"/>
    <s v="Natural gas"/>
    <s v="Final Energy Consumption"/>
    <s v="Emissions"/>
    <x v="4"/>
    <x v="8"/>
    <m/>
    <m/>
    <n v="0"/>
    <n v="0"/>
    <n v="0"/>
    <n v="0"/>
    <n v="0"/>
    <n v="0"/>
    <n v="0"/>
    <n v="0"/>
    <n v="0"/>
    <n v="0"/>
  </r>
  <r>
    <x v="0"/>
    <x v="0"/>
    <x v="2"/>
    <s v="Commercial"/>
    <s v="Natural gas"/>
    <s v="Final Energy Consumption"/>
    <s v="Emissions"/>
    <x v="4"/>
    <x v="9"/>
    <m/>
    <m/>
    <n v="679.15195541945161"/>
    <n v="496.86852025676808"/>
    <n v="636.26445570744966"/>
    <n v="638.70365341387742"/>
    <n v="995.26580042968283"/>
    <n v="1175.7197160681585"/>
    <n v="492.14201990210034"/>
    <n v="351.2944562120515"/>
    <n v="405.16988999823474"/>
    <n v="395.12094789665821"/>
  </r>
  <r>
    <x v="0"/>
    <x v="0"/>
    <x v="2"/>
    <s v="Commercial"/>
    <s v="Natural gas"/>
    <s v="Final Energy Consumption"/>
    <s v="Emissions"/>
    <x v="4"/>
    <x v="10"/>
    <m/>
    <m/>
    <n v="0"/>
    <n v="0"/>
    <n v="0"/>
    <n v="0"/>
    <n v="0"/>
    <n v="0"/>
    <n v="0"/>
    <n v="0"/>
    <n v="0"/>
    <n v="0"/>
  </r>
  <r>
    <x v="0"/>
    <x v="0"/>
    <x v="2"/>
    <s v="Commercial"/>
    <s v="Natural gas"/>
    <s v="Final Energy Consumption"/>
    <s v="Emissions"/>
    <x v="4"/>
    <x v="11"/>
    <m/>
    <m/>
    <n v="0"/>
    <n v="0"/>
    <n v="0"/>
    <n v="0"/>
    <n v="0"/>
    <n v="0"/>
    <n v="3589.1327793243427"/>
    <n v="4600.3528096253112"/>
    <n v="4435.8530043089968"/>
    <n v="3701.0862685224679"/>
  </r>
  <r>
    <x v="0"/>
    <x v="0"/>
    <x v="2"/>
    <s v="Commercial"/>
    <s v="Natural gas"/>
    <s v="Final Energy Consumption"/>
    <s v="Emissions"/>
    <x v="4"/>
    <x v="12"/>
    <m/>
    <m/>
    <n v="0"/>
    <n v="0"/>
    <n v="0"/>
    <n v="0"/>
    <n v="0"/>
    <n v="0"/>
    <n v="28.282096947771546"/>
    <n v="43.926412351855305"/>
    <n v="48.574943894812193"/>
    <n v="47.860079436922987"/>
  </r>
  <r>
    <x v="0"/>
    <x v="0"/>
    <x v="2"/>
    <s v="Commercial"/>
    <s v="Natural gas"/>
    <s v="Final Energy Consumption"/>
    <s v="Emissions"/>
    <x v="4"/>
    <x v="13"/>
    <m/>
    <m/>
    <n v="0"/>
    <n v="0"/>
    <n v="0"/>
    <n v="0"/>
    <n v="0"/>
    <n v="0"/>
    <n v="0"/>
    <n v="0"/>
    <n v="0"/>
    <n v="0"/>
  </r>
  <r>
    <x v="0"/>
    <x v="0"/>
    <x v="2"/>
    <s v="Commercial"/>
    <s v="Natural gas"/>
    <s v="Final Energy Consumption"/>
    <s v="Emissions"/>
    <x v="4"/>
    <x v="14"/>
    <m/>
    <m/>
    <n v="0"/>
    <n v="0"/>
    <n v="0"/>
    <n v="0"/>
    <n v="0"/>
    <n v="0"/>
    <n v="0"/>
    <n v="0"/>
    <n v="0"/>
    <n v="0"/>
  </r>
  <r>
    <x v="0"/>
    <x v="0"/>
    <x v="2"/>
    <s v="Commercial"/>
    <s v="Natural gas"/>
    <s v="Final Energy Consumption"/>
    <s v="Emissions"/>
    <x v="4"/>
    <x v="15"/>
    <m/>
    <m/>
    <n v="0"/>
    <n v="0"/>
    <n v="0"/>
    <n v="0"/>
    <n v="0"/>
    <n v="0"/>
    <n v="0"/>
    <n v="0"/>
    <n v="0"/>
    <n v="0"/>
  </r>
  <r>
    <x v="0"/>
    <x v="0"/>
    <x v="2"/>
    <s v="Commercial"/>
    <s v="Natural gas"/>
    <s v="Final Energy Consumption"/>
    <s v="Emissions"/>
    <x v="4"/>
    <x v="16"/>
    <m/>
    <m/>
    <n v="0"/>
    <n v="0"/>
    <n v="0"/>
    <n v="0"/>
    <n v="0"/>
    <n v="0"/>
    <n v="0"/>
    <n v="0"/>
    <n v="0"/>
    <n v="0"/>
  </r>
  <r>
    <x v="0"/>
    <x v="0"/>
    <x v="2"/>
    <s v="Commercial"/>
    <s v="Natural gas"/>
    <s v="Final Energy Consumption"/>
    <s v="Emissions"/>
    <x v="4"/>
    <x v="17"/>
    <m/>
    <m/>
    <n v="0"/>
    <n v="0"/>
    <n v="0"/>
    <n v="0"/>
    <n v="0"/>
    <n v="0"/>
    <n v="0"/>
    <n v="0"/>
    <n v="0"/>
    <n v="0"/>
  </r>
  <r>
    <x v="0"/>
    <x v="0"/>
    <x v="2"/>
    <s v="Commercial"/>
    <s v="Natural gas"/>
    <s v="Final Energy Consumption"/>
    <s v="Emissions"/>
    <x v="4"/>
    <x v="18"/>
    <m/>
    <m/>
    <n v="0"/>
    <n v="0"/>
    <n v="0"/>
    <n v="0"/>
    <n v="0"/>
    <n v="0"/>
    <n v="0"/>
    <n v="0"/>
    <n v="0"/>
    <n v="0"/>
  </r>
  <r>
    <x v="0"/>
    <x v="0"/>
    <x v="2"/>
    <s v="Commercial"/>
    <s v="Natural gas"/>
    <s v="Final Energy Consumption"/>
    <s v="Emissions"/>
    <x v="4"/>
    <x v="19"/>
    <m/>
    <m/>
    <n v="0"/>
    <n v="0"/>
    <n v="0"/>
    <n v="0"/>
    <n v="0"/>
    <n v="0"/>
    <n v="202.9128225459165"/>
    <n v="79.068014555322961"/>
    <n v="17.276934758524373"/>
    <n v="18.408648199874314"/>
  </r>
  <r>
    <x v="0"/>
    <x v="0"/>
    <x v="2"/>
    <s v="Commercial"/>
    <s v="Natural gas"/>
    <s v="Final Energy Consumption"/>
    <s v="Emissions"/>
    <x v="4"/>
    <x v="20"/>
    <m/>
    <m/>
    <n v="1156.8549759530481"/>
    <n v="1330.4280553857488"/>
    <n v="1837.3721557806114"/>
    <n v="1913.0964892881868"/>
    <n v="2832.6240566241263"/>
    <n v="3187.6014944178214"/>
    <n v="1151.1393507120681"/>
    <n v="551.0336833483293"/>
    <n v="552.97325405483957"/>
    <n v="494.70117835163978"/>
  </r>
  <r>
    <x v="0"/>
    <x v="0"/>
    <x v="2"/>
    <s v="Commercial"/>
    <s v="Natural gas"/>
    <s v="Final Energy Consumption"/>
    <s v="Emissions"/>
    <x v="4"/>
    <x v="21"/>
    <m/>
    <m/>
    <n v="0"/>
    <n v="0"/>
    <n v="0"/>
    <n v="0"/>
    <n v="0"/>
    <n v="0"/>
    <n v="0"/>
    <n v="0"/>
    <n v="0"/>
    <n v="0"/>
  </r>
  <r>
    <x v="0"/>
    <x v="0"/>
    <x v="2"/>
    <s v="Commercial"/>
    <s v="Natural gas"/>
    <s v="Final Energy Consumption"/>
    <s v="Emissions"/>
    <x v="4"/>
    <x v="22"/>
    <m/>
    <m/>
    <n v="0"/>
    <n v="0"/>
    <n v="0"/>
    <n v="0"/>
    <n v="0"/>
    <n v="0"/>
    <n v="0"/>
    <n v="0"/>
    <n v="0"/>
    <n v="0"/>
  </r>
  <r>
    <x v="0"/>
    <x v="0"/>
    <x v="2"/>
    <s v="Commercial"/>
    <s v="Natural gas"/>
    <s v="Final Energy Consumption"/>
    <s v="Emissions"/>
    <x v="4"/>
    <x v="23"/>
    <m/>
    <m/>
    <n v="0"/>
    <n v="0"/>
    <n v="0"/>
    <n v="0"/>
    <n v="0"/>
    <n v="0"/>
    <n v="0"/>
    <n v="0"/>
    <n v="0"/>
    <n v="0"/>
  </r>
  <r>
    <x v="0"/>
    <x v="0"/>
    <x v="2"/>
    <s v="Commercial"/>
    <s v="Natural gas"/>
    <s v="Final Energy Consumption"/>
    <s v="Emissions"/>
    <x v="4"/>
    <x v="24"/>
    <m/>
    <m/>
    <n v="0"/>
    <n v="0"/>
    <n v="0"/>
    <n v="0"/>
    <n v="0"/>
    <n v="0"/>
    <n v="0"/>
    <n v="0"/>
    <n v="0"/>
    <n v="0"/>
  </r>
  <r>
    <x v="0"/>
    <x v="0"/>
    <x v="2"/>
    <s v="Commercial"/>
    <s v="Natural gas"/>
    <s v="Final Energy Consumption"/>
    <s v="Emissions"/>
    <x v="4"/>
    <x v="25"/>
    <m/>
    <m/>
    <n v="0"/>
    <n v="0"/>
    <n v="0"/>
    <n v="0"/>
    <n v="0"/>
    <n v="0"/>
    <n v="0"/>
    <n v="0"/>
    <n v="0"/>
    <n v="0"/>
  </r>
  <r>
    <x v="0"/>
    <x v="0"/>
    <x v="2"/>
    <s v="Commercial"/>
    <s v="Natural gas"/>
    <s v="Final Energy Consumption"/>
    <s v="Emissions"/>
    <x v="4"/>
    <x v="26"/>
    <m/>
    <m/>
    <n v="0"/>
    <n v="0"/>
    <n v="0"/>
    <n v="0"/>
    <n v="0"/>
    <n v="0"/>
    <n v="0"/>
    <n v="0"/>
    <n v="0"/>
    <n v="0"/>
  </r>
  <r>
    <x v="0"/>
    <x v="0"/>
    <x v="2"/>
    <s v="Commercial"/>
    <s v="Natural gas"/>
    <s v="Final Energy Consumption"/>
    <s v="Emissions"/>
    <x v="4"/>
    <x v="27"/>
    <m/>
    <m/>
    <n v="0"/>
    <n v="0"/>
    <n v="0"/>
    <n v="0"/>
    <n v="0"/>
    <n v="0"/>
    <n v="0"/>
    <n v="0"/>
    <n v="0"/>
    <n v="0"/>
  </r>
  <r>
    <x v="0"/>
    <x v="0"/>
    <x v="2"/>
    <s v="Commercial"/>
    <s v="Natural gas"/>
    <s v="Final Energy Consumption"/>
    <s v="Emissions"/>
    <x v="4"/>
    <x v="28"/>
    <m/>
    <m/>
    <n v="0"/>
    <n v="0"/>
    <n v="0"/>
    <n v="0"/>
    <n v="0"/>
    <n v="0"/>
    <n v="2.9179941295319853"/>
    <n v="4.2978740305763452"/>
    <n v="4.1010251243593512"/>
    <n v="3.4239130422106339"/>
  </r>
  <r>
    <x v="0"/>
    <x v="0"/>
    <x v="2"/>
    <s v="Commercial"/>
    <s v="Natural gas"/>
    <s v="Final Energy Consumption"/>
    <s v="Emissions"/>
    <x v="4"/>
    <x v="29"/>
    <m/>
    <m/>
    <n v="0"/>
    <n v="0"/>
    <n v="0"/>
    <n v="0"/>
    <n v="0"/>
    <n v="0"/>
    <n v="0"/>
    <n v="0"/>
    <n v="0"/>
    <n v="0"/>
  </r>
  <r>
    <x v="0"/>
    <x v="0"/>
    <x v="2"/>
    <s v="Commercial"/>
    <s v="Natural gas"/>
    <s v="Final Energy Consumption"/>
    <s v="Emissions"/>
    <x v="4"/>
    <x v="30"/>
    <m/>
    <m/>
    <n v="0"/>
    <n v="0"/>
    <n v="0"/>
    <n v="0"/>
    <n v="0"/>
    <n v="0"/>
    <n v="0"/>
    <n v="0"/>
    <n v="0"/>
    <n v="0"/>
  </r>
  <r>
    <x v="0"/>
    <x v="0"/>
    <x v="2"/>
    <s v="Commercial"/>
    <s v="Natural gas"/>
    <s v="Final Energy Consumption"/>
    <s v="Emissions"/>
    <x v="4"/>
    <x v="31"/>
    <m/>
    <m/>
    <n v="0"/>
    <n v="0"/>
    <n v="0"/>
    <n v="0"/>
    <n v="0"/>
    <n v="0"/>
    <n v="0"/>
    <n v="0"/>
    <n v="0"/>
    <n v="0"/>
  </r>
  <r>
    <x v="0"/>
    <x v="0"/>
    <x v="2"/>
    <s v="Commercial"/>
    <s v="Natural gas"/>
    <s v="Final Energy Consumption"/>
    <s v="Emissions"/>
    <x v="4"/>
    <x v="32"/>
    <m/>
    <m/>
    <n v="0"/>
    <n v="0"/>
    <n v="175.14745600164892"/>
    <n v="58.382485333882975"/>
    <n v="165.48593149545206"/>
    <n v="430.57908228214131"/>
    <n v="172.94924654594402"/>
    <n v="77.66093518507661"/>
    <n v="70.285509517427059"/>
    <n v="60.117257794632181"/>
  </r>
  <r>
    <x v="0"/>
    <x v="0"/>
    <x v="2"/>
    <s v="Commercial"/>
    <s v="Natural gas"/>
    <s v="Final Energy Consumption"/>
    <s v="Emissions"/>
    <x v="4"/>
    <x v="33"/>
    <m/>
    <m/>
    <n v="0"/>
    <n v="0"/>
    <n v="0"/>
    <n v="44.29468370560194"/>
    <n v="14.764894568533979"/>
    <n v="0"/>
    <n v="62.40018215460708"/>
    <n v="121.5954682529017"/>
    <n v="128.86360340034585"/>
    <n v="114.8902243561139"/>
  </r>
  <r>
    <x v="0"/>
    <x v="0"/>
    <x v="2"/>
    <s v="Commercial"/>
    <s v="Natural gas"/>
    <s v="Final Energy Consumption"/>
    <s v="Emissions"/>
    <x v="4"/>
    <x v="34"/>
    <m/>
    <m/>
    <n v="0"/>
    <n v="0"/>
    <n v="0"/>
    <n v="0"/>
    <n v="0"/>
    <n v="0"/>
    <n v="0"/>
    <n v="0"/>
    <n v="0"/>
    <n v="0"/>
  </r>
  <r>
    <x v="0"/>
    <x v="0"/>
    <x v="2"/>
    <s v="Commercial"/>
    <s v="Natural gas"/>
    <s v="Final Energy Consumption"/>
    <s v="Emissions"/>
    <x v="4"/>
    <x v="35"/>
    <m/>
    <m/>
    <n v="0"/>
    <n v="0"/>
    <n v="0"/>
    <n v="0"/>
    <n v="0"/>
    <n v="0"/>
    <n v="0"/>
    <n v="0"/>
    <n v="0"/>
    <n v="0"/>
  </r>
  <r>
    <x v="0"/>
    <x v="0"/>
    <x v="3"/>
    <s v="Agriculture"/>
    <s v="LPG"/>
    <s v="Final Energy Consumption"/>
    <s v="Emissions"/>
    <x v="0"/>
    <x v="1"/>
    <s v="Agricuture"/>
    <m/>
    <n v="0"/>
    <n v="0"/>
    <n v="0"/>
    <n v="0"/>
    <n v="0"/>
    <n v="0"/>
    <n v="0"/>
    <n v="0"/>
    <n v="0"/>
    <n v="0"/>
  </r>
  <r>
    <x v="0"/>
    <x v="0"/>
    <x v="3"/>
    <s v="Agriculture"/>
    <s v="LPG"/>
    <s v="Final Energy Consumption"/>
    <s v="Emissions"/>
    <x v="0"/>
    <x v="0"/>
    <m/>
    <m/>
    <n v="0"/>
    <n v="0"/>
    <n v="0"/>
    <n v="0"/>
    <n v="0"/>
    <n v="0"/>
    <n v="39.576193800000006"/>
    <n v="13.1920646"/>
    <n v="1755.0295941750001"/>
    <n v="1465.222021175"/>
  </r>
  <r>
    <x v="0"/>
    <x v="0"/>
    <x v="3"/>
    <s v="Agriculture"/>
    <s v="LPG"/>
    <s v="Final Energy Consumption"/>
    <s v="Emissions"/>
    <x v="0"/>
    <x v="2"/>
    <m/>
    <m/>
    <n v="0"/>
    <n v="0"/>
    <n v="0"/>
    <n v="0"/>
    <n v="0"/>
    <n v="0"/>
    <n v="0"/>
    <n v="0"/>
    <n v="0"/>
    <n v="0"/>
  </r>
  <r>
    <x v="0"/>
    <x v="0"/>
    <x v="3"/>
    <s v="Agriculture"/>
    <s v="LPG"/>
    <s v="Final Energy Consumption"/>
    <s v="Emissions"/>
    <x v="0"/>
    <x v="3"/>
    <m/>
    <m/>
    <n v="0"/>
    <n v="0"/>
    <n v="0"/>
    <n v="0"/>
    <n v="0"/>
    <n v="0"/>
    <n v="0"/>
    <n v="0"/>
    <n v="0"/>
    <n v="0"/>
  </r>
  <r>
    <x v="0"/>
    <x v="0"/>
    <x v="3"/>
    <s v="Agriculture"/>
    <s v="LPG"/>
    <s v="Final Energy Consumption"/>
    <s v="Emissions"/>
    <x v="0"/>
    <x v="4"/>
    <m/>
    <m/>
    <n v="0"/>
    <n v="0"/>
    <n v="0"/>
    <n v="0"/>
    <n v="0"/>
    <n v="0"/>
    <n v="0"/>
    <n v="0"/>
    <n v="0"/>
    <n v="231.90575099999998"/>
  </r>
  <r>
    <x v="0"/>
    <x v="0"/>
    <x v="3"/>
    <s v="Agriculture"/>
    <s v="LPG"/>
    <s v="Final Energy Consumption"/>
    <s v="Emissions"/>
    <x v="0"/>
    <x v="5"/>
    <m/>
    <m/>
    <n v="0"/>
    <n v="0"/>
    <n v="0"/>
    <n v="0"/>
    <n v="0"/>
    <n v="0"/>
    <n v="0"/>
    <n v="0"/>
    <n v="0"/>
    <n v="0"/>
  </r>
  <r>
    <x v="0"/>
    <x v="0"/>
    <x v="3"/>
    <s v="Agriculture"/>
    <s v="LPG"/>
    <s v="Final Energy Consumption"/>
    <s v="Emissions"/>
    <x v="0"/>
    <x v="6"/>
    <m/>
    <m/>
    <n v="0"/>
    <n v="0"/>
    <n v="0"/>
    <n v="0"/>
    <n v="0"/>
    <n v="0"/>
    <n v="0"/>
    <n v="0"/>
    <n v="0"/>
    <n v="309.826978725"/>
  </r>
  <r>
    <x v="0"/>
    <x v="0"/>
    <x v="3"/>
    <s v="Agriculture"/>
    <s v="LPG"/>
    <s v="Final Energy Consumption"/>
    <s v="Emissions"/>
    <x v="0"/>
    <x v="7"/>
    <m/>
    <m/>
    <n v="0"/>
    <n v="0"/>
    <n v="0"/>
    <n v="1158.655750725"/>
    <n v="1230.7271036500001"/>
    <n v="281.50284002499995"/>
    <n v="66.684095775000003"/>
    <n v="22.228031925"/>
    <n v="866.24408804999996"/>
    <n v="445.26202655000003"/>
  </r>
  <r>
    <x v="0"/>
    <x v="0"/>
    <x v="3"/>
    <s v="Agriculture"/>
    <s v="LPG"/>
    <s v="Final Energy Consumption"/>
    <s v="Emissions"/>
    <x v="0"/>
    <x v="8"/>
    <m/>
    <m/>
    <n v="0"/>
    <n v="0"/>
    <n v="0"/>
    <n v="0"/>
    <n v="0"/>
    <n v="0"/>
    <n v="0"/>
    <n v="0"/>
    <n v="0"/>
    <n v="0"/>
  </r>
  <r>
    <x v="0"/>
    <x v="0"/>
    <x v="3"/>
    <s v="Agriculture"/>
    <s v="LPG"/>
    <s v="Final Energy Consumption"/>
    <s v="Emissions"/>
    <x v="0"/>
    <x v="9"/>
    <m/>
    <m/>
    <n v="0"/>
    <n v="0"/>
    <n v="0"/>
    <n v="0"/>
    <n v="0"/>
    <n v="0"/>
    <n v="0"/>
    <n v="0"/>
    <n v="0"/>
    <n v="0"/>
  </r>
  <r>
    <x v="0"/>
    <x v="0"/>
    <x v="3"/>
    <s v="Agriculture"/>
    <s v="LPG"/>
    <s v="Final Energy Consumption"/>
    <s v="Emissions"/>
    <x v="0"/>
    <x v="10"/>
    <m/>
    <m/>
    <n v="0"/>
    <n v="0"/>
    <n v="0"/>
    <n v="0"/>
    <n v="331.47300779999995"/>
    <n v="190.11346942499995"/>
    <n v="26.540822274999996"/>
    <n v="0"/>
    <n v="0"/>
    <n v="0"/>
  </r>
  <r>
    <x v="0"/>
    <x v="0"/>
    <x v="3"/>
    <s v="Agriculture"/>
    <s v="LPG"/>
    <s v="Final Energy Consumption"/>
    <s v="Emissions"/>
    <x v="0"/>
    <x v="11"/>
    <m/>
    <m/>
    <n v="0"/>
    <n v="0"/>
    <n v="0"/>
    <n v="0"/>
    <n v="0"/>
    <n v="0"/>
    <n v="0"/>
    <n v="0"/>
    <n v="0"/>
    <n v="0"/>
  </r>
  <r>
    <x v="0"/>
    <x v="0"/>
    <x v="3"/>
    <s v="Agriculture"/>
    <s v="LPG"/>
    <s v="Final Energy Consumption"/>
    <s v="Emissions"/>
    <x v="0"/>
    <x v="12"/>
    <m/>
    <m/>
    <n v="0"/>
    <n v="0"/>
    <n v="0"/>
    <n v="0"/>
    <n v="0"/>
    <n v="312.96084022499997"/>
    <n v="223.25032399999995"/>
    <n v="78.950925075000001"/>
    <n v="13.102525699999999"/>
    <n v="0"/>
  </r>
  <r>
    <x v="0"/>
    <x v="0"/>
    <x v="3"/>
    <s v="Agriculture"/>
    <s v="LPG"/>
    <s v="Final Energy Consumption"/>
    <s v="Emissions"/>
    <x v="0"/>
    <x v="13"/>
    <m/>
    <m/>
    <n v="0"/>
    <n v="0"/>
    <n v="0"/>
    <n v="0"/>
    <n v="0"/>
    <n v="54.663498449999999"/>
    <n v="250.12691714999997"/>
    <n v="101.32072692499999"/>
    <n v="47.000460924999999"/>
    <n v="12.998063650000001"/>
  </r>
  <r>
    <x v="0"/>
    <x v="0"/>
    <x v="3"/>
    <s v="Agriculture"/>
    <s v="LPG"/>
    <s v="Final Energy Consumption"/>
    <s v="Emissions"/>
    <x v="0"/>
    <x v="14"/>
    <m/>
    <m/>
    <n v="0"/>
    <n v="0"/>
    <n v="0"/>
    <n v="0"/>
    <n v="0"/>
    <n v="0"/>
    <n v="0"/>
    <n v="0"/>
    <n v="0"/>
    <n v="0"/>
  </r>
  <r>
    <x v="0"/>
    <x v="0"/>
    <x v="3"/>
    <s v="Agriculture"/>
    <s v="LPG"/>
    <s v="Final Energy Consumption"/>
    <s v="Emissions"/>
    <x v="0"/>
    <x v="15"/>
    <m/>
    <m/>
    <n v="0"/>
    <n v="0"/>
    <n v="0"/>
    <n v="0"/>
    <n v="0"/>
    <n v="0"/>
    <n v="284.19646860000006"/>
    <n v="94.732156200000006"/>
    <n v="0"/>
    <n v="0"/>
  </r>
  <r>
    <x v="0"/>
    <x v="0"/>
    <x v="3"/>
    <s v="Agriculture"/>
    <s v="LPG"/>
    <s v="Final Energy Consumption"/>
    <s v="Emissions"/>
    <x v="0"/>
    <x v="16"/>
    <m/>
    <m/>
    <n v="0"/>
    <n v="0"/>
    <n v="0"/>
    <n v="0"/>
    <n v="0"/>
    <n v="0"/>
    <n v="0"/>
    <n v="0"/>
    <n v="0"/>
    <n v="2.6861669999999997"/>
  </r>
  <r>
    <x v="0"/>
    <x v="0"/>
    <x v="3"/>
    <s v="Agriculture"/>
    <s v="LPG"/>
    <s v="Final Energy Consumption"/>
    <s v="Emissions"/>
    <x v="0"/>
    <x v="17"/>
    <m/>
    <m/>
    <n v="0"/>
    <n v="0"/>
    <n v="0"/>
    <n v="0"/>
    <n v="0.49246394999999998"/>
    <n v="2.4026271499999998"/>
    <n v="0.74615749999999992"/>
    <n v="0"/>
    <n v="0"/>
    <n v="0"/>
  </r>
  <r>
    <x v="0"/>
    <x v="0"/>
    <x v="3"/>
    <s v="Agriculture"/>
    <s v="LPG"/>
    <s v="Final Energy Consumption"/>
    <s v="Emissions"/>
    <x v="0"/>
    <x v="18"/>
    <m/>
    <m/>
    <n v="0"/>
    <n v="0"/>
    <n v="0"/>
    <n v="0"/>
    <n v="0"/>
    <n v="0"/>
    <n v="0"/>
    <n v="0"/>
    <n v="0"/>
    <n v="0"/>
  </r>
  <r>
    <x v="0"/>
    <x v="0"/>
    <x v="3"/>
    <s v="Agriculture"/>
    <s v="LPG"/>
    <s v="Final Energy Consumption"/>
    <s v="Emissions"/>
    <x v="0"/>
    <x v="19"/>
    <m/>
    <m/>
    <n v="0"/>
    <n v="0"/>
    <n v="0"/>
    <n v="0"/>
    <n v="0"/>
    <n v="0"/>
    <n v="0"/>
    <n v="0"/>
    <n v="50.119399275000006"/>
    <n v="141.09838325000001"/>
  </r>
  <r>
    <x v="0"/>
    <x v="0"/>
    <x v="3"/>
    <s v="Agriculture"/>
    <s v="LPG"/>
    <s v="Final Energy Consumption"/>
    <s v="Emissions"/>
    <x v="0"/>
    <x v="20"/>
    <m/>
    <m/>
    <n v="0"/>
    <n v="0"/>
    <n v="0"/>
    <n v="0"/>
    <n v="4053.0678473999997"/>
    <n v="2412.6629683749998"/>
    <n v="446.79911099999998"/>
    <n v="30.972997825000004"/>
    <n v="0"/>
    <n v="0"/>
  </r>
  <r>
    <x v="0"/>
    <x v="0"/>
    <x v="3"/>
    <s v="Agriculture"/>
    <s v="LPG"/>
    <s v="Final Energy Consumption"/>
    <s v="Emissions"/>
    <x v="0"/>
    <x v="21"/>
    <m/>
    <m/>
    <n v="0"/>
    <n v="0"/>
    <n v="0"/>
    <n v="0"/>
    <n v="0"/>
    <n v="0"/>
    <n v="0"/>
    <n v="0"/>
    <n v="0"/>
    <n v="0"/>
  </r>
  <r>
    <x v="0"/>
    <x v="0"/>
    <x v="3"/>
    <s v="Agriculture"/>
    <s v="LPG"/>
    <s v="Final Energy Consumption"/>
    <s v="Emissions"/>
    <x v="0"/>
    <x v="22"/>
    <m/>
    <m/>
    <n v="0"/>
    <n v="0"/>
    <n v="0"/>
    <n v="0"/>
    <n v="0"/>
    <n v="0"/>
    <n v="0"/>
    <n v="0"/>
    <n v="0"/>
    <n v="0"/>
  </r>
  <r>
    <x v="0"/>
    <x v="0"/>
    <x v="3"/>
    <s v="Agriculture"/>
    <s v="LPG"/>
    <s v="Final Energy Consumption"/>
    <s v="Emissions"/>
    <x v="0"/>
    <x v="23"/>
    <m/>
    <m/>
    <n v="0"/>
    <n v="0"/>
    <n v="0"/>
    <n v="0"/>
    <n v="0"/>
    <n v="0"/>
    <n v="0"/>
    <n v="0"/>
    <n v="0"/>
    <n v="0"/>
  </r>
  <r>
    <x v="0"/>
    <x v="0"/>
    <x v="3"/>
    <s v="Agriculture"/>
    <s v="LPG"/>
    <s v="Final Energy Consumption"/>
    <s v="Emissions"/>
    <x v="0"/>
    <x v="24"/>
    <m/>
    <m/>
    <n v="0"/>
    <n v="0"/>
    <n v="0"/>
    <n v="0"/>
    <n v="0"/>
    <n v="0"/>
    <n v="0"/>
    <n v="0"/>
    <n v="0"/>
    <n v="0"/>
  </r>
  <r>
    <x v="0"/>
    <x v="0"/>
    <x v="3"/>
    <s v="Agriculture"/>
    <s v="LPG"/>
    <s v="Final Energy Consumption"/>
    <s v="Emissions"/>
    <x v="0"/>
    <x v="25"/>
    <m/>
    <m/>
    <n v="0"/>
    <n v="0"/>
    <n v="0"/>
    <n v="0"/>
    <n v="0"/>
    <n v="0"/>
    <n v="0"/>
    <n v="0"/>
    <n v="0"/>
    <n v="0"/>
  </r>
  <r>
    <x v="0"/>
    <x v="0"/>
    <x v="3"/>
    <s v="Agriculture"/>
    <s v="LPG"/>
    <s v="Final Energy Consumption"/>
    <s v="Emissions"/>
    <x v="0"/>
    <x v="26"/>
    <m/>
    <m/>
    <n v="0"/>
    <n v="0"/>
    <n v="0"/>
    <n v="0"/>
    <n v="0"/>
    <n v="0"/>
    <n v="0"/>
    <n v="0"/>
    <n v="0"/>
    <n v="0"/>
  </r>
  <r>
    <x v="0"/>
    <x v="0"/>
    <x v="3"/>
    <s v="Agriculture"/>
    <s v="LPG"/>
    <s v="Final Energy Consumption"/>
    <s v="Emissions"/>
    <x v="0"/>
    <x v="27"/>
    <m/>
    <m/>
    <n v="0"/>
    <n v="0"/>
    <n v="0"/>
    <n v="0"/>
    <n v="0"/>
    <n v="0"/>
    <n v="0"/>
    <n v="0"/>
    <n v="0"/>
    <n v="0"/>
  </r>
  <r>
    <x v="0"/>
    <x v="0"/>
    <x v="3"/>
    <s v="Agriculture"/>
    <s v="LPG"/>
    <s v="Final Energy Consumption"/>
    <s v="Emissions"/>
    <x v="0"/>
    <x v="28"/>
    <m/>
    <m/>
    <n v="0"/>
    <n v="0"/>
    <n v="0"/>
    <n v="0"/>
    <n v="0"/>
    <n v="0"/>
    <n v="0"/>
    <n v="0"/>
    <n v="0"/>
    <n v="0"/>
  </r>
  <r>
    <x v="0"/>
    <x v="0"/>
    <x v="3"/>
    <s v="Agriculture"/>
    <s v="LPG"/>
    <s v="Final Energy Consumption"/>
    <s v="Emissions"/>
    <x v="0"/>
    <x v="29"/>
    <m/>
    <m/>
    <n v="0"/>
    <n v="0"/>
    <n v="0"/>
    <n v="0"/>
    <n v="0"/>
    <n v="0"/>
    <n v="0"/>
    <n v="0"/>
    <n v="0"/>
    <n v="0"/>
  </r>
  <r>
    <x v="0"/>
    <x v="0"/>
    <x v="3"/>
    <s v="Agriculture"/>
    <s v="LPG"/>
    <s v="Final Energy Consumption"/>
    <s v="Emissions"/>
    <x v="0"/>
    <x v="30"/>
    <m/>
    <m/>
    <n v="0"/>
    <n v="0"/>
    <n v="0"/>
    <n v="0"/>
    <n v="0"/>
    <n v="0"/>
    <n v="0"/>
    <n v="0"/>
    <n v="0"/>
    <n v="0"/>
  </r>
  <r>
    <x v="0"/>
    <x v="0"/>
    <x v="3"/>
    <s v="Agriculture"/>
    <s v="LPG"/>
    <s v="Final Energy Consumption"/>
    <s v="Emissions"/>
    <x v="0"/>
    <x v="31"/>
    <m/>
    <m/>
    <n v="0"/>
    <n v="0"/>
    <n v="0"/>
    <n v="0"/>
    <n v="0"/>
    <n v="0"/>
    <n v="0"/>
    <n v="0"/>
    <n v="0"/>
    <n v="3364.5137063999996"/>
  </r>
  <r>
    <x v="0"/>
    <x v="0"/>
    <x v="3"/>
    <s v="Agriculture"/>
    <s v="LPG"/>
    <s v="Final Energy Consumption"/>
    <s v="Emissions"/>
    <x v="0"/>
    <x v="32"/>
    <m/>
    <m/>
    <n v="0"/>
    <n v="0"/>
    <n v="0"/>
    <n v="0"/>
    <n v="0"/>
    <n v="0"/>
    <n v="0"/>
    <n v="0"/>
    <n v="0"/>
    <n v="0"/>
  </r>
  <r>
    <x v="0"/>
    <x v="0"/>
    <x v="3"/>
    <s v="Agriculture"/>
    <s v="LPG"/>
    <s v="Final Energy Consumption"/>
    <s v="Emissions"/>
    <x v="0"/>
    <x v="33"/>
    <m/>
    <m/>
    <n v="0"/>
    <n v="0"/>
    <n v="0"/>
    <n v="0"/>
    <n v="0"/>
    <n v="1139.51681085"/>
    <n v="5850.3523407999992"/>
    <n v="2514.7223912249997"/>
    <n v="230.40597442500001"/>
    <n v="0"/>
  </r>
  <r>
    <x v="0"/>
    <x v="0"/>
    <x v="3"/>
    <s v="Agriculture"/>
    <s v="LPG"/>
    <s v="Final Energy Consumption"/>
    <s v="Emissions"/>
    <x v="0"/>
    <x v="34"/>
    <m/>
    <m/>
    <n v="0"/>
    <n v="0"/>
    <n v="0"/>
    <n v="0"/>
    <n v="0"/>
    <n v="0"/>
    <n v="0"/>
    <n v="0"/>
    <n v="0"/>
    <n v="0"/>
  </r>
  <r>
    <x v="0"/>
    <x v="0"/>
    <x v="3"/>
    <s v="Agriculture"/>
    <s v="LPG"/>
    <s v="Final Energy Consumption"/>
    <s v="Emissions"/>
    <x v="0"/>
    <x v="35"/>
    <m/>
    <m/>
    <n v="0"/>
    <n v="0"/>
    <n v="0"/>
    <n v="1815.8488919999998"/>
    <n v="3365.7000968249995"/>
    <n v="3578.4146769249992"/>
    <n v="5246.3900755749992"/>
    <n v="9048.9280807749983"/>
    <n v="8663.6123477749989"/>
    <n v="10615.955831249999"/>
  </r>
  <r>
    <x v="0"/>
    <x v="0"/>
    <x v="3"/>
    <s v="Agriculture"/>
    <s v="HSDO"/>
    <s v="Final Energy Consumption"/>
    <s v="Emissions"/>
    <x v="0"/>
    <x v="1"/>
    <s v="Agricuture"/>
    <m/>
    <n v="15.668630249999998"/>
    <n v="5.0104567500000003"/>
    <n v="0.92402699999999993"/>
    <n v="1838.5827232500001"/>
    <n v="612.86090774999991"/>
    <n v="0"/>
    <n v="0"/>
    <n v="0"/>
    <n v="0"/>
    <n v="0"/>
  </r>
  <r>
    <x v="0"/>
    <x v="0"/>
    <x v="3"/>
    <s v="Agriculture"/>
    <s v="HSDO"/>
    <s v="Final Energy Consumption"/>
    <s v="Emissions"/>
    <x v="0"/>
    <x v="0"/>
    <m/>
    <m/>
    <n v="36142.009722000003"/>
    <n v="50673.60085124999"/>
    <n v="81260.99750925001"/>
    <n v="85579.127029499999"/>
    <n v="97809.158079749977"/>
    <n v="110174.50332525"/>
    <n v="134294.68280474999"/>
    <n v="152444.7158715"/>
    <n v="90103.649132249993"/>
    <n v="65373.325065749996"/>
  </r>
  <r>
    <x v="0"/>
    <x v="0"/>
    <x v="3"/>
    <s v="Agriculture"/>
    <s v="HSDO"/>
    <s v="Final Energy Consumption"/>
    <s v="Emissions"/>
    <x v="0"/>
    <x v="2"/>
    <m/>
    <m/>
    <n v="0"/>
    <n v="0"/>
    <n v="0"/>
    <n v="0"/>
    <n v="0"/>
    <n v="0"/>
    <n v="0"/>
    <n v="0"/>
    <n v="0"/>
    <n v="0"/>
  </r>
  <r>
    <x v="0"/>
    <x v="0"/>
    <x v="3"/>
    <s v="Agriculture"/>
    <s v="HSDO"/>
    <s v="Final Energy Consumption"/>
    <s v="Emissions"/>
    <x v="0"/>
    <x v="3"/>
    <m/>
    <m/>
    <n v="12734.255059500001"/>
    <n v="4270.4465407500002"/>
    <n v="4755.6164760000001"/>
    <n v="3441.6421162500001"/>
    <n v="2111.2264485000005"/>
    <n v="2843.3983597499991"/>
    <n v="4841.3199802499994"/>
    <n v="6256.6664744999998"/>
    <n v="3057.39026775"/>
    <n v="2528.08211175"/>
  </r>
  <r>
    <x v="0"/>
    <x v="0"/>
    <x v="3"/>
    <s v="Agriculture"/>
    <s v="HSDO"/>
    <s v="Final Energy Consumption"/>
    <s v="Emissions"/>
    <x v="0"/>
    <x v="4"/>
    <m/>
    <m/>
    <n v="2527.4209544999994"/>
    <n v="1184.3238127499997"/>
    <n v="2061.3608535000003"/>
    <n v="600.27502275000006"/>
    <n v="6405.8729377499994"/>
    <n v="9789.843023999998"/>
    <n v="11485.88661675"/>
    <n v="9585.9516869999989"/>
    <n v="3672.0275377499997"/>
    <n v="2693.8493692500001"/>
  </r>
  <r>
    <x v="0"/>
    <x v="0"/>
    <x v="3"/>
    <s v="Agriculture"/>
    <s v="HSDO"/>
    <s v="Final Energy Consumption"/>
    <s v="Emissions"/>
    <x v="0"/>
    <x v="5"/>
    <m/>
    <m/>
    <n v="14085.556923749999"/>
    <n v="16847.887845750003"/>
    <n v="4574.0531362500005"/>
    <n v="4360.7861115000005"/>
    <n v="1432.5286169999999"/>
    <n v="0"/>
    <n v="0"/>
    <n v="0"/>
    <n v="0"/>
    <n v="0"/>
  </r>
  <r>
    <x v="0"/>
    <x v="0"/>
    <x v="3"/>
    <s v="Agriculture"/>
    <s v="HSDO"/>
    <s v="Final Energy Consumption"/>
    <s v="Emissions"/>
    <x v="0"/>
    <x v="6"/>
    <m/>
    <m/>
    <n v="6063.9909134999989"/>
    <n v="5678.2016752499994"/>
    <n v="5223.843261"/>
    <n v="1283.0752155000002"/>
    <n v="3486.8477474999995"/>
    <n v="4068.4988467499998"/>
    <n v="3326.9193847500001"/>
    <n v="3782.1540314999997"/>
    <n v="2637.9775987499997"/>
    <n v="2521.3908817500005"/>
  </r>
  <r>
    <x v="0"/>
    <x v="0"/>
    <x v="3"/>
    <s v="Agriculture"/>
    <s v="HSDO"/>
    <s v="Final Energy Consumption"/>
    <s v="Emissions"/>
    <x v="0"/>
    <x v="7"/>
    <m/>
    <m/>
    <n v="0"/>
    <n v="142.18863749999997"/>
    <n v="47.396212499999997"/>
    <n v="0"/>
    <n v="426.58980975000003"/>
    <n v="308.09131274999999"/>
    <n v="126.41645250000001"/>
    <n v="237.01292549999999"/>
    <n v="71.102284499999996"/>
    <n v="0"/>
  </r>
  <r>
    <x v="0"/>
    <x v="0"/>
    <x v="3"/>
    <s v="Agriculture"/>
    <s v="HSDO"/>
    <s v="Final Energy Consumption"/>
    <s v="Emissions"/>
    <x v="0"/>
    <x v="8"/>
    <m/>
    <m/>
    <n v="13949.167352249999"/>
    <n v="6382.5173587500003"/>
    <n v="1034.9022742500001"/>
    <n v="0"/>
    <n v="0"/>
    <n v="0"/>
    <n v="0"/>
    <n v="12513.460400999998"/>
    <n v="23435.132945250003"/>
    <n v="25890.678937500004"/>
  </r>
  <r>
    <x v="0"/>
    <x v="0"/>
    <x v="3"/>
    <s v="Agriculture"/>
    <s v="HSDO"/>
    <s v="Final Energy Consumption"/>
    <s v="Emissions"/>
    <x v="0"/>
    <x v="9"/>
    <m/>
    <m/>
    <n v="4001.1643619999991"/>
    <n v="4309.2477090000002"/>
    <n v="3491.643129"/>
    <n v="4257.9721762499994"/>
    <n v="5656.2321367499999"/>
    <n v="5553.5695507499995"/>
    <n v="4905.7071374999996"/>
    <n v="4265.8742002499985"/>
    <n v="1714.2134684999996"/>
    <n v="2512.0550227499994"/>
  </r>
  <r>
    <x v="0"/>
    <x v="0"/>
    <x v="3"/>
    <s v="Agriculture"/>
    <s v="HSDO"/>
    <s v="Final Energy Consumption"/>
    <s v="Emissions"/>
    <x v="0"/>
    <x v="10"/>
    <m/>
    <m/>
    <n v="17237.73165075"/>
    <n v="39117.958161749986"/>
    <n v="40752.004322249988"/>
    <n v="40401.742328999993"/>
    <n v="42115.979694749993"/>
    <n v="41878.409166749996"/>
    <n v="43488.892638750003"/>
    <n v="45229.305459000003"/>
    <n v="50071.055589750002"/>
    <n v="59262.113186249997"/>
  </r>
  <r>
    <x v="0"/>
    <x v="0"/>
    <x v="3"/>
    <s v="Agriculture"/>
    <s v="HSDO"/>
    <s v="Final Energy Consumption"/>
    <s v="Emissions"/>
    <x v="0"/>
    <x v="11"/>
    <m/>
    <m/>
    <n v="301937.65935449995"/>
    <n v="307675.80329849996"/>
    <n v="351802.62506025005"/>
    <n v="392248.41002100002"/>
    <n v="409303.29584625002"/>
    <n v="385472.32088625"/>
    <n v="455411.19963299989"/>
    <n v="451421.55374549999"/>
    <n v="447240.96086474991"/>
    <n v="494314.29761999991"/>
  </r>
  <r>
    <x v="0"/>
    <x v="0"/>
    <x v="3"/>
    <s v="Agriculture"/>
    <s v="HSDO"/>
    <s v="Final Energy Consumption"/>
    <s v="Emissions"/>
    <x v="0"/>
    <x v="12"/>
    <m/>
    <m/>
    <n v="42969.414218249985"/>
    <n v="56049.805012500008"/>
    <n v="37235.396532750005"/>
    <n v="29181.712618499998"/>
    <n v="29871.857232750001"/>
    <n v="23982.37997025"/>
    <n v="25065.945011250002"/>
    <n v="27325.358306999995"/>
    <n v="12793.727349000001"/>
    <n v="15742.33733475"/>
  </r>
  <r>
    <x v="0"/>
    <x v="0"/>
    <x v="3"/>
    <s v="Agriculture"/>
    <s v="HSDO"/>
    <s v="Final Energy Consumption"/>
    <s v="Emissions"/>
    <x v="0"/>
    <x v="13"/>
    <m/>
    <m/>
    <n v="833.04220349999991"/>
    <n v="847.18140975000006"/>
    <n v="2506.0090184999999"/>
    <n v="2585.7621074999997"/>
    <n v="8060.8530892499975"/>
    <n v="6068.786294999999"/>
    <n v="6175.4795504999993"/>
    <n v="20306.704118999995"/>
    <n v="15169.456526250002"/>
    <n v="11555.977250999998"/>
  </r>
  <r>
    <x v="0"/>
    <x v="0"/>
    <x v="3"/>
    <s v="Agriculture"/>
    <s v="HSDO"/>
    <s v="Final Energy Consumption"/>
    <s v="Emissions"/>
    <x v="0"/>
    <x v="14"/>
    <m/>
    <m/>
    <n v="3270.5696692499996"/>
    <n v="3810.2970262499998"/>
    <n v="1063.8259125000002"/>
    <n v="31.600130250000003"/>
    <n v="333.70119900000003"/>
    <n v="514.06967624999993"/>
    <n v="410.79372749999999"/>
    <n v="139.55994000000001"/>
    <n v="15.79608225"/>
    <n v="0"/>
  </r>
  <r>
    <x v="0"/>
    <x v="0"/>
    <x v="3"/>
    <s v="Agriculture"/>
    <s v="HSDO"/>
    <s v="Final Energy Consumption"/>
    <s v="Emissions"/>
    <x v="0"/>
    <x v="15"/>
    <m/>
    <m/>
    <n v="126.40052099999998"/>
    <n v="7.902023999999999"/>
    <n v="0"/>
    <n v="0"/>
    <n v="0"/>
    <n v="0"/>
    <n v="0"/>
    <n v="0"/>
    <n v="98926.824496500005"/>
    <n v="210619.18555274999"/>
  </r>
  <r>
    <x v="0"/>
    <x v="0"/>
    <x v="3"/>
    <s v="Agriculture"/>
    <s v="HSDO"/>
    <s v="Final Energy Consumption"/>
    <s v="Emissions"/>
    <x v="0"/>
    <x v="16"/>
    <m/>
    <m/>
    <n v="41717.676263250003"/>
    <n v="59493.080107500005"/>
    <n v="105713.3248665"/>
    <n v="113980.90509974999"/>
    <n v="198586.32274649994"/>
    <n v="251820.13157925001"/>
    <n v="251565.84890774998"/>
    <n v="210413.03194275001"/>
    <n v="109323.63377325003"/>
    <n v="87265.500201749965"/>
  </r>
  <r>
    <x v="0"/>
    <x v="0"/>
    <x v="3"/>
    <s v="Agriculture"/>
    <s v="HSDO"/>
    <s v="Final Energy Consumption"/>
    <s v="Emissions"/>
    <x v="0"/>
    <x v="17"/>
    <m/>
    <m/>
    <n v="43886.933200499996"/>
    <n v="42685.363538999991"/>
    <n v="48809.981775749999"/>
    <n v="65953.996377749994"/>
    <n v="76815.320400000011"/>
    <n v="88397.234132999976"/>
    <n v="90378.180740249984"/>
    <n v="83284.194454500001"/>
    <n v="21369.940565999997"/>
    <n v="3967.2382327500004"/>
  </r>
  <r>
    <x v="0"/>
    <x v="0"/>
    <x v="3"/>
    <s v="Agriculture"/>
    <s v="HSDO"/>
    <s v="Final Energy Consumption"/>
    <s v="Emissions"/>
    <x v="0"/>
    <x v="18"/>
    <m/>
    <m/>
    <n v="0"/>
    <n v="0"/>
    <n v="0"/>
    <n v="0"/>
    <n v="0"/>
    <n v="0"/>
    <n v="0"/>
    <n v="0"/>
    <n v="0"/>
    <n v="0"/>
  </r>
  <r>
    <x v="0"/>
    <x v="0"/>
    <x v="3"/>
    <s v="Agriculture"/>
    <s v="HSDO"/>
    <s v="Final Energy Consumption"/>
    <s v="Emissions"/>
    <x v="0"/>
    <x v="19"/>
    <m/>
    <m/>
    <n v="11842.13088825"/>
    <n v="8840.867295"/>
    <n v="6160.1295502499988"/>
    <n v="4632.2270085"/>
    <n v="5129.8553767499998"/>
    <n v="7136.4676305000003"/>
    <n v="8620.3036432499994"/>
    <n v="6200.1893069999996"/>
    <n v="220029.63583574997"/>
    <n v="414619.92416325002"/>
  </r>
  <r>
    <x v="0"/>
    <x v="0"/>
    <x v="3"/>
    <s v="Agriculture"/>
    <s v="HSDO"/>
    <s v="Final Energy Consumption"/>
    <s v="Emissions"/>
    <x v="0"/>
    <x v="20"/>
    <m/>
    <m/>
    <n v="417260.60215125"/>
    <n v="436143.2452455"/>
    <n v="435039.60651449993"/>
    <n v="399790.65295649995"/>
    <n v="488009.47818674991"/>
    <n v="559427.07893474994"/>
    <n v="606142.05252899986"/>
    <n v="535181.12026274984"/>
    <n v="127558.04006399996"/>
    <n v="584.56656374999989"/>
  </r>
  <r>
    <x v="0"/>
    <x v="0"/>
    <x v="3"/>
    <s v="Agriculture"/>
    <s v="HSDO"/>
    <s v="Final Energy Consumption"/>
    <s v="Emissions"/>
    <x v="0"/>
    <x v="21"/>
    <m/>
    <m/>
    <n v="0"/>
    <n v="0"/>
    <n v="0"/>
    <n v="0"/>
    <n v="0"/>
    <n v="0"/>
    <n v="0"/>
    <n v="0"/>
    <n v="0"/>
    <n v="0"/>
  </r>
  <r>
    <x v="0"/>
    <x v="0"/>
    <x v="3"/>
    <s v="Agriculture"/>
    <s v="HSDO"/>
    <s v="Final Energy Consumption"/>
    <s v="Emissions"/>
    <x v="0"/>
    <x v="22"/>
    <m/>
    <m/>
    <n v="236.98106249999995"/>
    <n v="71.094318749999985"/>
    <n v="355.47159374999995"/>
    <n v="805.72764674999996"/>
    <n v="513.45631349999996"/>
    <n v="94.792424999999994"/>
    <n v="0"/>
    <n v="11395.140792749999"/>
    <n v="15000.048920999998"/>
    <n v="15077.842435499997"/>
  </r>
  <r>
    <x v="0"/>
    <x v="0"/>
    <x v="3"/>
    <s v="Agriculture"/>
    <s v="HSDO"/>
    <s v="Final Energy Consumption"/>
    <s v="Emissions"/>
    <x v="0"/>
    <x v="23"/>
    <m/>
    <m/>
    <n v="0"/>
    <n v="0"/>
    <n v="0"/>
    <n v="0"/>
    <n v="0"/>
    <n v="0"/>
    <n v="0"/>
    <n v="0"/>
    <n v="0"/>
    <n v="0"/>
  </r>
  <r>
    <x v="0"/>
    <x v="0"/>
    <x v="3"/>
    <s v="Agriculture"/>
    <s v="HSDO"/>
    <s v="Final Energy Consumption"/>
    <s v="Emissions"/>
    <x v="0"/>
    <x v="24"/>
    <m/>
    <m/>
    <n v="0"/>
    <n v="0"/>
    <n v="0"/>
    <n v="0"/>
    <n v="0"/>
    <n v="0"/>
    <n v="0"/>
    <n v="0"/>
    <n v="0"/>
    <n v="0"/>
  </r>
  <r>
    <x v="0"/>
    <x v="0"/>
    <x v="3"/>
    <s v="Agriculture"/>
    <s v="HSDO"/>
    <s v="Final Energy Consumption"/>
    <s v="Emissions"/>
    <x v="0"/>
    <x v="25"/>
    <m/>
    <m/>
    <n v="11166.30072675"/>
    <n v="12917.196474000002"/>
    <n v="16019.577297750006"/>
    <n v="16885.287042"/>
    <n v="17560.0975875"/>
    <n v="16837.460679"/>
    <n v="14953.775879250001"/>
    <n v="7471.2760687499986"/>
    <n v="12630.015255"/>
    <n v="14540.480906249999"/>
  </r>
  <r>
    <x v="0"/>
    <x v="0"/>
    <x v="3"/>
    <s v="Agriculture"/>
    <s v="HSDO"/>
    <s v="Final Energy Consumption"/>
    <s v="Emissions"/>
    <x v="0"/>
    <x v="26"/>
    <m/>
    <m/>
    <n v="3151.9198230000002"/>
    <n v="5324.6020327499991"/>
    <n v="3373.2641182499992"/>
    <n v="1967.0463734999996"/>
    <n v="2741.2296502500008"/>
    <n v="4724.1199004999999"/>
    <n v="8753.0687985000004"/>
    <n v="8521.2814049999997"/>
    <n v="3104.5475077499996"/>
    <n v="4076.1141037499997"/>
  </r>
  <r>
    <x v="0"/>
    <x v="0"/>
    <x v="3"/>
    <s v="Agriculture"/>
    <s v="HSDO"/>
    <s v="Final Energy Consumption"/>
    <s v="Emissions"/>
    <x v="0"/>
    <x v="27"/>
    <m/>
    <m/>
    <n v="16579.744769249999"/>
    <n v="17495.869745249998"/>
    <n v="16416.056572499994"/>
    <n v="14930.850450749997"/>
    <n v="15807.728176499997"/>
    <n v="6019.8526927499988"/>
    <n v="5644.4507924999998"/>
    <n v="21143.633608499997"/>
    <n v="20472.08105475"/>
    <n v="23524.397139749999"/>
  </r>
  <r>
    <x v="0"/>
    <x v="0"/>
    <x v="3"/>
    <s v="Agriculture"/>
    <s v="HSDO"/>
    <s v="Final Energy Consumption"/>
    <s v="Emissions"/>
    <x v="0"/>
    <x v="28"/>
    <m/>
    <m/>
    <n v="28900.808410499998"/>
    <n v="40287.027563249991"/>
    <n v="27273.684486750004"/>
    <n v="25884.170919749995"/>
    <n v="29358.552268499996"/>
    <n v="32112.965235"/>
    <n v="30325.737701999999"/>
    <n v="7419.1083719999979"/>
    <n v="364.098501"/>
    <n v="173.79673349999999"/>
  </r>
  <r>
    <x v="0"/>
    <x v="0"/>
    <x v="3"/>
    <s v="Agriculture"/>
    <s v="HSDO"/>
    <s v="Final Energy Consumption"/>
    <s v="Emissions"/>
    <x v="0"/>
    <x v="29"/>
    <m/>
    <m/>
    <n v="0"/>
    <n v="0"/>
    <n v="0"/>
    <n v="0"/>
    <n v="0"/>
    <n v="0"/>
    <n v="0"/>
    <n v="0"/>
    <n v="0"/>
    <n v="0"/>
  </r>
  <r>
    <x v="0"/>
    <x v="0"/>
    <x v="3"/>
    <s v="Agriculture"/>
    <s v="HSDO"/>
    <s v="Final Energy Consumption"/>
    <s v="Emissions"/>
    <x v="0"/>
    <x v="30"/>
    <m/>
    <m/>
    <n v="93294.856034249984"/>
    <n v="161509.07024849998"/>
    <n v="186578.72729924999"/>
    <n v="195321.71942399998"/>
    <n v="208123.10185875001"/>
    <n v="222461.45185874999"/>
    <n v="254136.63540525001"/>
    <n v="249342.69570599997"/>
    <n v="165814.31915099997"/>
    <n v="159037.18650299995"/>
  </r>
  <r>
    <x v="0"/>
    <x v="0"/>
    <x v="3"/>
    <s v="Agriculture"/>
    <s v="HSDO"/>
    <s v="Final Energy Consumption"/>
    <s v="Emissions"/>
    <x v="0"/>
    <x v="31"/>
    <m/>
    <m/>
    <n v="0"/>
    <n v="0"/>
    <n v="0"/>
    <n v="0"/>
    <n v="0"/>
    <n v="0"/>
    <n v="0"/>
    <n v="0"/>
    <n v="0"/>
    <n v="11306.744865000001"/>
  </r>
  <r>
    <x v="0"/>
    <x v="0"/>
    <x v="3"/>
    <s v="Agriculture"/>
    <s v="HSDO"/>
    <s v="Final Energy Consumption"/>
    <s v="Emissions"/>
    <x v="0"/>
    <x v="32"/>
    <m/>
    <m/>
    <n v="13.16738475"/>
    <n v="0"/>
    <n v="0"/>
    <n v="0"/>
    <n v="0"/>
    <n v="0"/>
    <n v="0"/>
    <n v="0"/>
    <n v="0"/>
    <n v="0"/>
  </r>
  <r>
    <x v="0"/>
    <x v="0"/>
    <x v="3"/>
    <s v="Agriculture"/>
    <s v="HSDO"/>
    <s v="Final Energy Consumption"/>
    <s v="Emissions"/>
    <x v="0"/>
    <x v="33"/>
    <m/>
    <m/>
    <n v="220405.17315374996"/>
    <n v="242670.66316349994"/>
    <n v="205833.56209649995"/>
    <n v="146869.22457675001"/>
    <n v="123862.46576925"/>
    <n v="120271.86412799999"/>
    <n v="117637.48704824997"/>
    <n v="101341.96023899996"/>
    <n v="39173.718411749993"/>
    <n v="50755.711802250007"/>
  </r>
  <r>
    <x v="0"/>
    <x v="0"/>
    <x v="3"/>
    <s v="Agriculture"/>
    <s v="HSDO"/>
    <s v="Final Energy Consumption"/>
    <s v="Emissions"/>
    <x v="0"/>
    <x v="34"/>
    <m/>
    <m/>
    <n v="8562.0501134999995"/>
    <n v="9742.4149484999998"/>
    <n v="6984.162490499999"/>
    <n v="6660.2432325"/>
    <n v="9942.0047804999977"/>
    <n v="13548.609613499999"/>
    <n v="16186.881945000001"/>
    <n v="16019.641023749997"/>
    <n v="8341.6457767499996"/>
    <n v="13643.410004250001"/>
  </r>
  <r>
    <x v="0"/>
    <x v="0"/>
    <x v="3"/>
    <s v="Agriculture"/>
    <s v="HSDO"/>
    <s v="Final Energy Consumption"/>
    <s v="Emissions"/>
    <x v="0"/>
    <x v="35"/>
    <m/>
    <m/>
    <n v="3231.0595492499997"/>
    <n v="1087.547916"/>
    <n v="7466.6161049999973"/>
    <n v="13686.281670749999"/>
    <n v="25610.483681249993"/>
    <n v="30745.285788749999"/>
    <n v="30126.530226000003"/>
    <n v="28485.020157750001"/>
    <n v="25417.354072499995"/>
    <n v="24260.137706999998"/>
  </r>
  <r>
    <x v="0"/>
    <x v="0"/>
    <x v="3"/>
    <s v="Agriculture"/>
    <s v="LDO"/>
    <s v="Final Energy Consumption"/>
    <s v="Emissions"/>
    <x v="0"/>
    <x v="1"/>
    <s v="Agricuture"/>
    <m/>
    <n v="0"/>
    <n v="0"/>
    <n v="0"/>
    <n v="0"/>
    <n v="0"/>
    <n v="0"/>
    <n v="0"/>
    <n v="0"/>
    <n v="0"/>
    <n v="0"/>
  </r>
  <r>
    <x v="0"/>
    <x v="0"/>
    <x v="3"/>
    <s v="Agriculture"/>
    <s v="LDO"/>
    <s v="Final Energy Consumption"/>
    <s v="Emissions"/>
    <x v="0"/>
    <x v="0"/>
    <m/>
    <m/>
    <n v="7748.1018127499992"/>
    <n v="1916.0894707499997"/>
    <n v="863.9493134999999"/>
    <n v="586.62172725000005"/>
    <n v="940.05408899999998"/>
    <n v="618.52455599999985"/>
    <n v="336.09092399999997"/>
    <n v="306.51409424999991"/>
    <n v="1278.7737105000001"/>
    <n v="400.31876625000001"/>
  </r>
  <r>
    <x v="0"/>
    <x v="0"/>
    <x v="3"/>
    <s v="Agriculture"/>
    <s v="LDO"/>
    <s v="Final Energy Consumption"/>
    <s v="Emissions"/>
    <x v="0"/>
    <x v="2"/>
    <m/>
    <m/>
    <n v="0"/>
    <n v="0"/>
    <n v="0"/>
    <n v="0"/>
    <n v="0"/>
    <n v="0"/>
    <n v="0"/>
    <n v="0"/>
    <n v="0"/>
    <n v="0"/>
  </r>
  <r>
    <x v="0"/>
    <x v="0"/>
    <x v="3"/>
    <s v="Agriculture"/>
    <s v="LDO"/>
    <s v="Final Energy Consumption"/>
    <s v="Emissions"/>
    <x v="0"/>
    <x v="3"/>
    <m/>
    <m/>
    <n v="115.8379365"/>
    <n v="27.736741500000004"/>
    <n v="0"/>
    <n v="554.63127524999993"/>
    <n v="184.87709174999998"/>
    <n v="0"/>
    <n v="0"/>
    <n v="0"/>
    <n v="0"/>
    <n v="0"/>
  </r>
  <r>
    <x v="0"/>
    <x v="0"/>
    <x v="3"/>
    <s v="Agriculture"/>
    <s v="LDO"/>
    <s v="Final Energy Consumption"/>
    <s v="Emissions"/>
    <x v="0"/>
    <x v="4"/>
    <m/>
    <m/>
    <n v="1761.7132357499997"/>
    <n v="436.33988774999995"/>
    <n v="386.06803949999988"/>
    <n v="88.364064749999983"/>
    <n v="587.25102149999998"/>
    <n v="1357.8975052500002"/>
    <n v="1333.4267212499999"/>
    <n v="1420.4286427499999"/>
    <n v="776.0472622499999"/>
    <n v="462.0692602499999"/>
  </r>
  <r>
    <x v="0"/>
    <x v="0"/>
    <x v="3"/>
    <s v="Agriculture"/>
    <s v="LDO"/>
    <s v="Final Energy Consumption"/>
    <s v="Emissions"/>
    <x v="0"/>
    <x v="5"/>
    <m/>
    <m/>
    <n v="134.54948324999998"/>
    <n v="20.384354249999994"/>
    <n v="0"/>
    <n v="341.56339424999999"/>
    <n v="113.85446474999999"/>
    <n v="0"/>
    <n v="0"/>
    <n v="0"/>
    <n v="0"/>
    <n v="0"/>
  </r>
  <r>
    <x v="0"/>
    <x v="0"/>
    <x v="3"/>
    <s v="Agriculture"/>
    <s v="LDO"/>
    <s v="Final Energy Consumption"/>
    <s v="Emissions"/>
    <x v="0"/>
    <x v="6"/>
    <m/>
    <m/>
    <n v="212.06419650000001"/>
    <n v="238.87691099999995"/>
    <n v="576.02727975000005"/>
    <n v="170.60246774999999"/>
    <n v="0"/>
    <n v="0"/>
    <n v="0"/>
    <n v="0"/>
    <n v="0"/>
    <n v="0"/>
  </r>
  <r>
    <x v="0"/>
    <x v="0"/>
    <x v="3"/>
    <s v="Agriculture"/>
    <s v="LDO"/>
    <s v="Final Energy Consumption"/>
    <s v="Emissions"/>
    <x v="0"/>
    <x v="7"/>
    <m/>
    <m/>
    <n v="0"/>
    <n v="0"/>
    <n v="0"/>
    <n v="0"/>
    <n v="0"/>
    <n v="33.647327999999995"/>
    <n v="11.215775999999998"/>
    <n v="0"/>
    <n v="0"/>
    <n v="0"/>
  </r>
  <r>
    <x v="0"/>
    <x v="0"/>
    <x v="3"/>
    <s v="Agriculture"/>
    <s v="LDO"/>
    <s v="Final Energy Consumption"/>
    <s v="Emissions"/>
    <x v="0"/>
    <x v="8"/>
    <m/>
    <m/>
    <n v="0"/>
    <n v="0"/>
    <n v="0"/>
    <n v="0"/>
    <n v="0"/>
    <n v="0"/>
    <n v="0"/>
    <n v="0"/>
    <n v="0"/>
    <n v="0"/>
  </r>
  <r>
    <x v="0"/>
    <x v="0"/>
    <x v="3"/>
    <s v="Agriculture"/>
    <s v="LDO"/>
    <s v="Final Energy Consumption"/>
    <s v="Emissions"/>
    <x v="0"/>
    <x v="9"/>
    <m/>
    <m/>
    <n v="3205.2584850000012"/>
    <n v="2283.6690045"/>
    <n v="516.54702450000002"/>
    <n v="1386.44675325"/>
    <n v="690.53493600000002"/>
    <n v="76.128672749999978"/>
    <n v="0"/>
    <n v="216.12672899999998"/>
    <n v="316.72618574999996"/>
    <n v="81.561314249999981"/>
  </r>
  <r>
    <x v="0"/>
    <x v="0"/>
    <x v="3"/>
    <s v="Agriculture"/>
    <s v="LDO"/>
    <s v="Final Energy Consumption"/>
    <s v="Emissions"/>
    <x v="0"/>
    <x v="10"/>
    <m/>
    <m/>
    <n v="246.38861324999996"/>
    <n v="214.76458574999998"/>
    <n v="176.00324624999999"/>
    <n v="62.515205999999992"/>
    <n v="6.7947847499999989"/>
    <n v="0"/>
    <n v="0"/>
    <n v="0"/>
    <n v="171.2476935"/>
    <n v="265.08422849999999"/>
  </r>
  <r>
    <x v="0"/>
    <x v="0"/>
    <x v="3"/>
    <s v="Agriculture"/>
    <s v="LDO"/>
    <s v="Final Energy Consumption"/>
    <s v="Emissions"/>
    <x v="0"/>
    <x v="11"/>
    <m/>
    <m/>
    <n v="31339.929026249996"/>
    <n v="18930.134895749998"/>
    <n v="4398.2012392500001"/>
    <n v="652.53034275000016"/>
    <n v="656.50525199999993"/>
    <n v="300.34860374999994"/>
    <n v="82.214505749999987"/>
    <n v="95.126986500000001"/>
    <n v="108.71655599999998"/>
    <n v="110.77171949999997"/>
  </r>
  <r>
    <x v="0"/>
    <x v="0"/>
    <x v="3"/>
    <s v="Agriculture"/>
    <s v="LDO"/>
    <s v="Final Energy Consumption"/>
    <s v="Emissions"/>
    <x v="0"/>
    <x v="12"/>
    <m/>
    <m/>
    <n v="4477.9144995000006"/>
    <n v="2212.5189255"/>
    <n v="763.30206224999995"/>
    <n v="672.85893675"/>
    <n v="183.50698274999999"/>
    <n v="0"/>
    <n v="0"/>
    <n v="0"/>
    <n v="0"/>
    <n v="0"/>
  </r>
  <r>
    <x v="0"/>
    <x v="0"/>
    <x v="3"/>
    <s v="Agriculture"/>
    <s v="LDO"/>
    <s v="Final Energy Consumption"/>
    <s v="Emissions"/>
    <x v="0"/>
    <x v="13"/>
    <m/>
    <m/>
    <n v="3083.67724275"/>
    <n v="1249.2845040000002"/>
    <n v="122.35392"/>
    <n v="142.69047975000001"/>
    <n v="210.63832724999997"/>
    <n v="319.37878050000006"/>
    <n v="129.10887600000001"/>
    <n v="74.742632249999971"/>
    <n v="183.48308550000002"/>
    <n v="156.288015"/>
  </r>
  <r>
    <x v="0"/>
    <x v="0"/>
    <x v="3"/>
    <s v="Agriculture"/>
    <s v="LDO"/>
    <s v="Final Energy Consumption"/>
    <s v="Emissions"/>
    <x v="0"/>
    <x v="14"/>
    <m/>
    <m/>
    <n v="1062.9815429999999"/>
    <n v="928.43205975000001"/>
    <n v="218.85101550000002"/>
    <n v="6.7947847499999989"/>
    <n v="0"/>
    <n v="0"/>
    <n v="0"/>
    <n v="0"/>
    <n v="0"/>
    <n v="0"/>
  </r>
  <r>
    <x v="0"/>
    <x v="0"/>
    <x v="3"/>
    <s v="Agriculture"/>
    <s v="LDO"/>
    <s v="Final Energy Consumption"/>
    <s v="Emissions"/>
    <x v="0"/>
    <x v="15"/>
    <m/>
    <m/>
    <n v="16.313856000000001"/>
    <n v="0"/>
    <n v="0"/>
    <n v="0"/>
    <n v="0"/>
    <n v="0"/>
    <n v="0"/>
    <n v="0"/>
    <n v="578.12227200000007"/>
    <n v="1006.3609920000001"/>
  </r>
  <r>
    <x v="0"/>
    <x v="0"/>
    <x v="3"/>
    <s v="Agriculture"/>
    <s v="LDO"/>
    <s v="Final Energy Consumption"/>
    <s v="Emissions"/>
    <x v="0"/>
    <x v="16"/>
    <m/>
    <m/>
    <n v="2831.1072075000002"/>
    <n v="1783.8659865000002"/>
    <n v="778.21394625000016"/>
    <n v="836.54713349999997"/>
    <n v="960.28709400000002"/>
    <n v="757.64637974999994"/>
    <n v="663.77001600000006"/>
    <n v="699.45657600000015"/>
    <n v="178.43280000000004"/>
    <n v="0"/>
  </r>
  <r>
    <x v="0"/>
    <x v="0"/>
    <x v="3"/>
    <s v="Agriculture"/>
    <s v="LDO"/>
    <s v="Final Energy Consumption"/>
    <s v="Emissions"/>
    <x v="0"/>
    <x v="17"/>
    <m/>
    <m/>
    <n v="6.7947847499999989"/>
    <n v="0"/>
    <n v="0"/>
    <n v="0"/>
    <n v="0"/>
    <n v="198.80122274999999"/>
    <n v="133.56173024999998"/>
    <n v="89.726207999999986"/>
    <n v="22.431551999999996"/>
    <n v="0"/>
  </r>
  <r>
    <x v="0"/>
    <x v="0"/>
    <x v="3"/>
    <s v="Agriculture"/>
    <s v="LDO"/>
    <s v="Final Energy Consumption"/>
    <s v="Emissions"/>
    <x v="0"/>
    <x v="18"/>
    <m/>
    <m/>
    <n v="0"/>
    <n v="0"/>
    <n v="0"/>
    <n v="0"/>
    <n v="0"/>
    <n v="0"/>
    <n v="0"/>
    <n v="0"/>
    <n v="0"/>
    <n v="0"/>
  </r>
  <r>
    <x v="0"/>
    <x v="0"/>
    <x v="3"/>
    <s v="Agriculture"/>
    <s v="LDO"/>
    <s v="Final Energy Consumption"/>
    <s v="Emissions"/>
    <x v="0"/>
    <x v="19"/>
    <m/>
    <m/>
    <n v="1442.4300442499998"/>
    <n v="756.49134600000002"/>
    <n v="240.60547875"/>
    <n v="854.35855049999986"/>
    <n v="551.19007125000007"/>
    <n v="92.426597249999986"/>
    <n v="0"/>
    <n v="0"/>
    <n v="252.83290500000001"/>
    <n v="247.35246899999999"/>
  </r>
  <r>
    <x v="0"/>
    <x v="0"/>
    <x v="3"/>
    <s v="Agriculture"/>
    <s v="LDO"/>
    <s v="Final Energy Consumption"/>
    <s v="Emissions"/>
    <x v="0"/>
    <x v="20"/>
    <m/>
    <m/>
    <n v="13706.610264749997"/>
    <n v="5706.8943067500004"/>
    <n v="3329.4206302499988"/>
    <n v="1951.7760307499996"/>
    <n v="1023.4076969999999"/>
    <n v="1263.495402"/>
    <n v="1304.35173375"/>
    <n v="968.5157137499998"/>
    <n v="216.80381774999995"/>
    <n v="0"/>
  </r>
  <r>
    <x v="0"/>
    <x v="0"/>
    <x v="3"/>
    <s v="Agriculture"/>
    <s v="LDO"/>
    <s v="Final Energy Consumption"/>
    <s v="Emissions"/>
    <x v="0"/>
    <x v="21"/>
    <m/>
    <m/>
    <n v="0"/>
    <n v="0"/>
    <n v="0"/>
    <n v="0"/>
    <n v="0"/>
    <n v="0"/>
    <n v="0"/>
    <n v="0"/>
    <n v="0"/>
    <n v="0"/>
  </r>
  <r>
    <x v="0"/>
    <x v="0"/>
    <x v="3"/>
    <s v="Agriculture"/>
    <s v="LDO"/>
    <s v="Final Energy Consumption"/>
    <s v="Emissions"/>
    <x v="0"/>
    <x v="22"/>
    <m/>
    <m/>
    <n v="0"/>
    <n v="0"/>
    <n v="0"/>
    <n v="0"/>
    <n v="0"/>
    <n v="0"/>
    <n v="0"/>
    <n v="0"/>
    <n v="0"/>
    <n v="0"/>
  </r>
  <r>
    <x v="0"/>
    <x v="0"/>
    <x v="3"/>
    <s v="Agriculture"/>
    <s v="LDO"/>
    <s v="Final Energy Consumption"/>
    <s v="Emissions"/>
    <x v="0"/>
    <x v="23"/>
    <m/>
    <m/>
    <n v="0"/>
    <n v="0"/>
    <n v="0"/>
    <n v="0"/>
    <n v="0"/>
    <n v="0"/>
    <n v="0"/>
    <n v="0"/>
    <n v="0"/>
    <n v="0"/>
  </r>
  <r>
    <x v="0"/>
    <x v="0"/>
    <x v="3"/>
    <s v="Agriculture"/>
    <s v="LDO"/>
    <s v="Final Energy Consumption"/>
    <s v="Emissions"/>
    <x v="0"/>
    <x v="24"/>
    <m/>
    <m/>
    <n v="0"/>
    <n v="0"/>
    <n v="0"/>
    <n v="0"/>
    <n v="0"/>
    <n v="0"/>
    <n v="0"/>
    <n v="0"/>
    <n v="0"/>
    <n v="0"/>
  </r>
  <r>
    <x v="0"/>
    <x v="0"/>
    <x v="3"/>
    <s v="Agriculture"/>
    <s v="LDO"/>
    <s v="Final Energy Consumption"/>
    <s v="Emissions"/>
    <x v="0"/>
    <x v="25"/>
    <m/>
    <m/>
    <n v="31.608095999999996"/>
    <n v="0"/>
    <n v="0"/>
    <n v="0"/>
    <n v="0"/>
    <n v="0"/>
    <n v="0"/>
    <n v="0"/>
    <n v="0"/>
    <n v="0"/>
  </r>
  <r>
    <x v="0"/>
    <x v="0"/>
    <x v="3"/>
    <s v="Agriculture"/>
    <s v="LDO"/>
    <s v="Final Energy Consumption"/>
    <s v="Emissions"/>
    <x v="0"/>
    <x v="26"/>
    <m/>
    <m/>
    <n v="0"/>
    <n v="0"/>
    <n v="0"/>
    <n v="1070.5490055"/>
    <n v="356.84966850000006"/>
    <n v="0"/>
    <n v="0"/>
    <n v="0"/>
    <n v="0"/>
    <n v="0"/>
  </r>
  <r>
    <x v="0"/>
    <x v="0"/>
    <x v="3"/>
    <s v="Agriculture"/>
    <s v="LDO"/>
    <s v="Final Energy Consumption"/>
    <s v="Emissions"/>
    <x v="0"/>
    <x v="27"/>
    <m/>
    <m/>
    <n v="1734.5101995"/>
    <n v="1476.2207557499999"/>
    <n v="379.24935749999997"/>
    <n v="419.99416874999997"/>
    <n v="535.49754374999998"/>
    <n v="617.04292650000002"/>
    <n v="161.73658800000001"/>
    <n v="61.153062749999975"/>
    <n v="142.73827424999999"/>
    <n v="848.17712849999964"/>
  </r>
  <r>
    <x v="0"/>
    <x v="0"/>
    <x v="3"/>
    <s v="Agriculture"/>
    <s v="LDO"/>
    <s v="Final Energy Consumption"/>
    <s v="Emissions"/>
    <x v="0"/>
    <x v="28"/>
    <m/>
    <m/>
    <n v="1980.7872922500001"/>
    <n v="1496.9078085000001"/>
    <n v="539.71939125000006"/>
    <n v="695.95961175000002"/>
    <n v="209.33194425000002"/>
    <n v="0"/>
    <n v="40.768708499999988"/>
    <n v="13.589569499999998"/>
    <n v="0"/>
    <n v="0"/>
  </r>
  <r>
    <x v="0"/>
    <x v="0"/>
    <x v="3"/>
    <s v="Agriculture"/>
    <s v="LDO"/>
    <s v="Final Energy Consumption"/>
    <s v="Emissions"/>
    <x v="0"/>
    <x v="29"/>
    <m/>
    <m/>
    <n v="0"/>
    <n v="0"/>
    <n v="0"/>
    <n v="0"/>
    <n v="0"/>
    <n v="0"/>
    <n v="0"/>
    <n v="0"/>
    <n v="0"/>
    <n v="0"/>
  </r>
  <r>
    <x v="0"/>
    <x v="0"/>
    <x v="3"/>
    <s v="Agriculture"/>
    <s v="LDO"/>
    <s v="Final Energy Consumption"/>
    <s v="Emissions"/>
    <x v="0"/>
    <x v="30"/>
    <m/>
    <m/>
    <n v="965.91091349999988"/>
    <n v="142.73827424999999"/>
    <n v="43.492995000000001"/>
    <n v="76.112741249999999"/>
    <n v="21.7464975"/>
    <n v="183.50698274999999"/>
    <n v="183.47511974999995"/>
    <n v="142.71437699999998"/>
    <n v="33.981889499999994"/>
    <n v="0"/>
  </r>
  <r>
    <x v="0"/>
    <x v="0"/>
    <x v="3"/>
    <s v="Agriculture"/>
    <s v="LDO"/>
    <s v="Final Energy Consumption"/>
    <s v="Emissions"/>
    <x v="0"/>
    <x v="31"/>
    <m/>
    <m/>
    <n v="0"/>
    <n v="0"/>
    <n v="0"/>
    <n v="0"/>
    <n v="0"/>
    <n v="0"/>
    <n v="0"/>
    <n v="0"/>
    <n v="0"/>
    <n v="32.619746249999999"/>
  </r>
  <r>
    <x v="0"/>
    <x v="0"/>
    <x v="3"/>
    <s v="Agriculture"/>
    <s v="LDO"/>
    <s v="Final Energy Consumption"/>
    <s v="Emissions"/>
    <x v="0"/>
    <x v="32"/>
    <m/>
    <m/>
    <n v="0"/>
    <n v="0"/>
    <n v="0"/>
    <n v="0"/>
    <n v="0"/>
    <n v="0"/>
    <n v="0"/>
    <n v="0"/>
    <n v="0"/>
    <n v="0"/>
  </r>
  <r>
    <x v="0"/>
    <x v="0"/>
    <x v="3"/>
    <s v="Agriculture"/>
    <s v="LDO"/>
    <s v="Final Energy Consumption"/>
    <s v="Emissions"/>
    <x v="0"/>
    <x v="33"/>
    <m/>
    <m/>
    <n v="18304.473027749995"/>
    <n v="12961.2152085"/>
    <n v="5065.6992262499989"/>
    <n v="2010.3163274999997"/>
    <n v="1720.7294519999994"/>
    <n v="432.22159499999987"/>
    <n v="411.86910375000002"/>
    <n v="169.90944749999997"/>
    <n v="10.87324875"/>
    <n v="0"/>
  </r>
  <r>
    <x v="0"/>
    <x v="0"/>
    <x v="3"/>
    <s v="Agriculture"/>
    <s v="LDO"/>
    <s v="Final Energy Consumption"/>
    <s v="Emissions"/>
    <x v="0"/>
    <x v="34"/>
    <m/>
    <m/>
    <n v="66.609601499999997"/>
    <n v="0"/>
    <n v="32.619746249999999"/>
    <n v="10.87324875"/>
    <n v="0"/>
    <n v="0"/>
    <n v="0"/>
    <n v="0"/>
    <n v="0"/>
    <n v="0"/>
  </r>
  <r>
    <x v="0"/>
    <x v="0"/>
    <x v="3"/>
    <s v="Agriculture"/>
    <s v="LDO"/>
    <s v="Final Energy Consumption"/>
    <s v="Emissions"/>
    <x v="0"/>
    <x v="35"/>
    <m/>
    <m/>
    <n v="1030.1626529999999"/>
    <n v="252.57800099999997"/>
    <n v="48.941568000000004"/>
    <n v="309.93936674999998"/>
    <n v="1052.2357462500001"/>
    <n v="318.12019200000003"/>
    <n v="0"/>
    <n v="0"/>
    <n v="0"/>
    <n v="0"/>
  </r>
  <r>
    <x v="0"/>
    <x v="0"/>
    <x v="3"/>
    <s v="Agriculture"/>
    <s v="Furnace Oil"/>
    <s v="Final Energy Consumption"/>
    <s v="Emissions"/>
    <x v="0"/>
    <x v="1"/>
    <s v="Agricuture"/>
    <m/>
    <n v="0"/>
    <n v="0"/>
    <n v="0"/>
    <n v="1511.8695252000005"/>
    <n v="503.95650840000013"/>
    <n v="0"/>
    <n v="0"/>
    <n v="0"/>
    <n v="0"/>
    <n v="0"/>
  </r>
  <r>
    <x v="0"/>
    <x v="0"/>
    <x v="3"/>
    <s v="Agriculture"/>
    <s v="Furnace Oil"/>
    <s v="Final Energy Consumption"/>
    <s v="Emissions"/>
    <x v="0"/>
    <x v="0"/>
    <m/>
    <m/>
    <n v="0"/>
    <n v="0"/>
    <n v="0"/>
    <n v="12095.495602199997"/>
    <n v="22092.019304399997"/>
    <n v="22475.767653000006"/>
    <n v="23737.026969000002"/>
    <n v="21862.711510200003"/>
    <n v="17100.304525799998"/>
    <n v="6456.8049822000003"/>
  </r>
  <r>
    <x v="0"/>
    <x v="0"/>
    <x v="3"/>
    <s v="Agriculture"/>
    <s v="Furnace Oil"/>
    <s v="Final Energy Consumption"/>
    <s v="Emissions"/>
    <x v="0"/>
    <x v="2"/>
    <m/>
    <m/>
    <n v="0"/>
    <n v="0"/>
    <n v="0"/>
    <n v="0"/>
    <n v="0"/>
    <n v="0"/>
    <n v="0"/>
    <n v="0"/>
    <n v="0"/>
    <n v="0"/>
  </r>
  <r>
    <x v="0"/>
    <x v="0"/>
    <x v="3"/>
    <s v="Agriculture"/>
    <s v="Furnace Oil"/>
    <s v="Final Energy Consumption"/>
    <s v="Emissions"/>
    <x v="0"/>
    <x v="3"/>
    <m/>
    <m/>
    <n v="0"/>
    <n v="0"/>
    <n v="0"/>
    <n v="742.44974760000002"/>
    <n v="1138.3150662"/>
    <n v="917.79402960000004"/>
    <n v="665.83922760000007"/>
    <n v="503.87833440000003"/>
    <n v="278.9326494"/>
    <n v="80.980446599999993"/>
  </r>
  <r>
    <x v="0"/>
    <x v="0"/>
    <x v="3"/>
    <s v="Agriculture"/>
    <s v="Furnace Oil"/>
    <s v="Final Energy Consumption"/>
    <s v="Emissions"/>
    <x v="0"/>
    <x v="4"/>
    <m/>
    <m/>
    <n v="0"/>
    <n v="0"/>
    <n v="0"/>
    <n v="385.83559439999999"/>
    <n v="218.62140840000001"/>
    <n v="30.003181200000004"/>
    <n v="293.83261379999993"/>
    <n v="719.52131340000005"/>
    <n v="1439.0660790000002"/>
    <n v="5306.6934594000004"/>
  </r>
  <r>
    <x v="0"/>
    <x v="0"/>
    <x v="3"/>
    <s v="Agriculture"/>
    <s v="Furnace Oil"/>
    <s v="Final Energy Consumption"/>
    <s v="Emissions"/>
    <x v="0"/>
    <x v="5"/>
    <m/>
    <m/>
    <n v="0"/>
    <n v="0"/>
    <n v="0"/>
    <n v="134.967411"/>
    <n v="591.80063220000011"/>
    <n v="655.11375480000015"/>
    <n v="575.86095360000002"/>
    <n v="603.32347979999997"/>
    <n v="690.44840280000005"/>
    <n v="604.56644640000002"/>
  </r>
  <r>
    <x v="0"/>
    <x v="0"/>
    <x v="3"/>
    <s v="Agriculture"/>
    <s v="Furnace Oil"/>
    <s v="Final Energy Consumption"/>
    <s v="Emissions"/>
    <x v="0"/>
    <x v="6"/>
    <m/>
    <m/>
    <n v="0"/>
    <n v="0"/>
    <n v="0"/>
    <n v="0"/>
    <n v="0"/>
    <n v="0"/>
    <n v="26.993482199999999"/>
    <n v="8.9978274000000003"/>
    <n v="0"/>
    <n v="0"/>
  </r>
  <r>
    <x v="0"/>
    <x v="0"/>
    <x v="3"/>
    <s v="Agriculture"/>
    <s v="Furnace Oil"/>
    <s v="Final Energy Consumption"/>
    <s v="Emissions"/>
    <x v="0"/>
    <x v="7"/>
    <m/>
    <m/>
    <n v="0"/>
    <n v="0"/>
    <n v="0"/>
    <n v="0"/>
    <n v="0"/>
    <n v="0"/>
    <n v="0"/>
    <n v="0"/>
    <n v="0"/>
    <n v="0"/>
  </r>
  <r>
    <x v="0"/>
    <x v="0"/>
    <x v="3"/>
    <s v="Agriculture"/>
    <s v="Furnace Oil"/>
    <s v="Final Energy Consumption"/>
    <s v="Emissions"/>
    <x v="0"/>
    <x v="8"/>
    <m/>
    <m/>
    <n v="0"/>
    <n v="0"/>
    <n v="0"/>
    <n v="0"/>
    <n v="0"/>
    <n v="0"/>
    <n v="0"/>
    <n v="0"/>
    <n v="0"/>
    <n v="0"/>
  </r>
  <r>
    <x v="0"/>
    <x v="0"/>
    <x v="3"/>
    <s v="Agriculture"/>
    <s v="Furnace Oil"/>
    <s v="Final Energy Consumption"/>
    <s v="Emissions"/>
    <x v="0"/>
    <x v="9"/>
    <m/>
    <m/>
    <n v="0"/>
    <n v="0"/>
    <n v="0"/>
    <n v="0"/>
    <n v="0"/>
    <n v="0"/>
    <n v="0"/>
    <n v="0"/>
    <n v="0"/>
    <n v="0"/>
  </r>
  <r>
    <x v="0"/>
    <x v="0"/>
    <x v="3"/>
    <s v="Agriculture"/>
    <s v="Furnace Oil"/>
    <s v="Final Energy Consumption"/>
    <s v="Emissions"/>
    <x v="0"/>
    <x v="10"/>
    <m/>
    <m/>
    <n v="0"/>
    <n v="0"/>
    <n v="0"/>
    <n v="134.8032456"/>
    <n v="44.934415200000011"/>
    <n v="0"/>
    <n v="132.83326079999998"/>
    <n v="14978.193121800005"/>
    <n v="33761.771485199999"/>
    <n v="30117.878092800001"/>
  </r>
  <r>
    <x v="0"/>
    <x v="0"/>
    <x v="3"/>
    <s v="Agriculture"/>
    <s v="Furnace Oil"/>
    <s v="Final Energy Consumption"/>
    <s v="Emissions"/>
    <x v="0"/>
    <x v="11"/>
    <m/>
    <m/>
    <n v="0"/>
    <n v="0"/>
    <n v="35.788057200000004"/>
    <n v="7501.2956135999993"/>
    <n v="10308.219075000001"/>
    <n v="12052.742241600001"/>
    <n v="9261.6959196000025"/>
    <n v="17200.593950399998"/>
    <n v="20749.865533200002"/>
    <n v="13640.112216"/>
  </r>
  <r>
    <x v="0"/>
    <x v="0"/>
    <x v="3"/>
    <s v="Agriculture"/>
    <s v="Furnace Oil"/>
    <s v="Final Energy Consumption"/>
    <s v="Emissions"/>
    <x v="0"/>
    <x v="12"/>
    <m/>
    <m/>
    <n v="0"/>
    <n v="0"/>
    <n v="0"/>
    <n v="5958.8053326000008"/>
    <n v="9241.9804368000005"/>
    <n v="10094.030132400001"/>
    <n v="6863.020538400001"/>
    <n v="3762.7569594000001"/>
    <n v="1797.2671644"/>
    <n v="1749.2526936000004"/>
  </r>
  <r>
    <x v="0"/>
    <x v="0"/>
    <x v="3"/>
    <s v="Agriculture"/>
    <s v="Furnace Oil"/>
    <s v="Final Energy Consumption"/>
    <s v="Emissions"/>
    <x v="0"/>
    <x v="13"/>
    <m/>
    <m/>
    <n v="0"/>
    <n v="0"/>
    <n v="0"/>
    <n v="3590.3676546000006"/>
    <n v="6321.8453886000007"/>
    <n v="5042.4106175999996"/>
    <n v="4382.6298749999996"/>
    <n v="13250.508634799999"/>
    <n v="15505.750360800002"/>
    <n v="15385.213870200001"/>
  </r>
  <r>
    <x v="0"/>
    <x v="0"/>
    <x v="3"/>
    <s v="Agriculture"/>
    <s v="Furnace Oil"/>
    <s v="Final Energy Consumption"/>
    <s v="Emissions"/>
    <x v="0"/>
    <x v="14"/>
    <m/>
    <m/>
    <n v="0"/>
    <n v="0"/>
    <n v="0"/>
    <n v="0"/>
    <n v="0"/>
    <n v="0"/>
    <n v="0"/>
    <n v="0"/>
    <n v="191.58102180000003"/>
    <n v="318.19944960000004"/>
  </r>
  <r>
    <x v="0"/>
    <x v="0"/>
    <x v="3"/>
    <s v="Agriculture"/>
    <s v="Furnace Oil"/>
    <s v="Final Energy Consumption"/>
    <s v="Emissions"/>
    <x v="0"/>
    <x v="15"/>
    <m/>
    <m/>
    <n v="0"/>
    <n v="0"/>
    <n v="0"/>
    <n v="125.49272219999999"/>
    <n v="145.1378484"/>
    <n v="215.20520459999995"/>
    <n v="237.29717699999998"/>
    <n v="233.82625140000002"/>
    <n v="29611.771799399994"/>
    <n v="32903.0613648"/>
  </r>
  <r>
    <x v="0"/>
    <x v="0"/>
    <x v="3"/>
    <s v="Agriculture"/>
    <s v="Furnace Oil"/>
    <s v="Final Energy Consumption"/>
    <s v="Emissions"/>
    <x v="0"/>
    <x v="16"/>
    <m/>
    <m/>
    <n v="0"/>
    <n v="0"/>
    <n v="291.88608119999998"/>
    <n v="12447.3880458"/>
    <n v="26414.838252000001"/>
    <n v="29322.621808199998"/>
    <n v="35244.904247999992"/>
    <n v="41853.554407799995"/>
    <n v="10845.821673"/>
    <n v="1055.7476874000001"/>
  </r>
  <r>
    <x v="0"/>
    <x v="0"/>
    <x v="3"/>
    <s v="Agriculture"/>
    <s v="Furnace Oil"/>
    <s v="Final Energy Consumption"/>
    <s v="Emissions"/>
    <x v="0"/>
    <x v="17"/>
    <m/>
    <m/>
    <n v="0"/>
    <n v="0"/>
    <n v="0"/>
    <n v="22.4906598"/>
    <n v="7.4968865999999998"/>
    <n v="0"/>
    <n v="224.60171939999998"/>
    <n v="74.867239800000007"/>
    <n v="1129.0123602000001"/>
    <n v="1691.7244470000003"/>
  </r>
  <r>
    <x v="0"/>
    <x v="0"/>
    <x v="3"/>
    <s v="Agriculture"/>
    <s v="Furnace Oil"/>
    <s v="Final Energy Consumption"/>
    <s v="Emissions"/>
    <x v="0"/>
    <x v="18"/>
    <m/>
    <m/>
    <n v="0"/>
    <n v="0"/>
    <n v="0"/>
    <n v="0"/>
    <n v="0"/>
    <n v="0"/>
    <n v="0"/>
    <n v="0"/>
    <n v="0"/>
    <n v="0"/>
  </r>
  <r>
    <x v="0"/>
    <x v="0"/>
    <x v="3"/>
    <s v="Agriculture"/>
    <s v="Furnace Oil"/>
    <s v="Final Energy Consumption"/>
    <s v="Emissions"/>
    <x v="0"/>
    <x v="19"/>
    <m/>
    <m/>
    <n v="0"/>
    <n v="0"/>
    <n v="0"/>
    <n v="5907.6560843999987"/>
    <n v="5304.567126599999"/>
    <n v="4054.7524841999993"/>
    <n v="1781.7887123999999"/>
    <n v="999.6031205999999"/>
    <n v="33683.003362800002"/>
    <n v="26572.483940400005"/>
  </r>
  <r>
    <x v="0"/>
    <x v="0"/>
    <x v="3"/>
    <s v="Agriculture"/>
    <s v="Furnace Oil"/>
    <s v="Final Energy Consumption"/>
    <s v="Emissions"/>
    <x v="0"/>
    <x v="20"/>
    <m/>
    <m/>
    <n v="0"/>
    <n v="0"/>
    <n v="0"/>
    <n v="26477.369634600003"/>
    <n v="39315.8074806"/>
    <n v="64267.283174400007"/>
    <n v="72130.008459599994"/>
    <n v="64321.739182800011"/>
    <n v="15429.984120000005"/>
    <n v="0"/>
  </r>
  <r>
    <x v="0"/>
    <x v="0"/>
    <x v="3"/>
    <s v="Agriculture"/>
    <s v="Furnace Oil"/>
    <s v="Final Energy Consumption"/>
    <s v="Emissions"/>
    <x v="0"/>
    <x v="21"/>
    <m/>
    <m/>
    <n v="0"/>
    <n v="0"/>
    <n v="0"/>
    <n v="0"/>
    <n v="0"/>
    <n v="0"/>
    <n v="0"/>
    <n v="0"/>
    <n v="0"/>
    <n v="0"/>
  </r>
  <r>
    <x v="0"/>
    <x v="0"/>
    <x v="3"/>
    <s v="Agriculture"/>
    <s v="Furnace Oil"/>
    <s v="Final Energy Consumption"/>
    <s v="Emissions"/>
    <x v="0"/>
    <x v="22"/>
    <m/>
    <m/>
    <n v="0"/>
    <n v="0"/>
    <n v="0"/>
    <n v="0"/>
    <n v="0"/>
    <n v="0"/>
    <n v="0"/>
    <n v="469.09090439999994"/>
    <n v="2192.4601865999998"/>
    <n v="705.69233279999992"/>
  </r>
  <r>
    <x v="0"/>
    <x v="0"/>
    <x v="3"/>
    <s v="Agriculture"/>
    <s v="Furnace Oil"/>
    <s v="Final Energy Consumption"/>
    <s v="Emissions"/>
    <x v="0"/>
    <x v="23"/>
    <m/>
    <m/>
    <n v="0"/>
    <n v="0"/>
    <n v="0"/>
    <n v="0"/>
    <n v="0"/>
    <n v="0"/>
    <n v="0"/>
    <n v="0"/>
    <n v="0"/>
    <n v="0"/>
  </r>
  <r>
    <x v="0"/>
    <x v="0"/>
    <x v="3"/>
    <s v="Agriculture"/>
    <s v="Furnace Oil"/>
    <s v="Final Energy Consumption"/>
    <s v="Emissions"/>
    <x v="0"/>
    <x v="24"/>
    <m/>
    <m/>
    <n v="0"/>
    <n v="0"/>
    <n v="0"/>
    <n v="0"/>
    <n v="0"/>
    <n v="0"/>
    <n v="0"/>
    <n v="0"/>
    <n v="0"/>
    <n v="0"/>
  </r>
  <r>
    <x v="0"/>
    <x v="0"/>
    <x v="3"/>
    <s v="Agriculture"/>
    <s v="Furnace Oil"/>
    <s v="Final Energy Consumption"/>
    <s v="Emissions"/>
    <x v="0"/>
    <x v="25"/>
    <m/>
    <m/>
    <n v="0"/>
    <n v="0"/>
    <n v="0"/>
    <n v="0"/>
    <n v="141.7450968"/>
    <n v="373.3277544"/>
    <n v="155.92586039999998"/>
    <n v="2339.6930981999999"/>
    <n v="2188.9579914000001"/>
    <n v="926.3149956000002"/>
  </r>
  <r>
    <x v="0"/>
    <x v="0"/>
    <x v="3"/>
    <s v="Agriculture"/>
    <s v="Furnace Oil"/>
    <s v="Final Energy Consumption"/>
    <s v="Emissions"/>
    <x v="0"/>
    <x v="26"/>
    <m/>
    <m/>
    <n v="0"/>
    <n v="0"/>
    <n v="0"/>
    <n v="92.894164199999992"/>
    <n v="2861.7859746000008"/>
    <n v="3976.0234488000006"/>
    <n v="4082.3869932000002"/>
    <n v="2153.8813175999999"/>
    <n v="1177.8007536"/>
    <n v="1057.9209246"/>
  </r>
  <r>
    <x v="0"/>
    <x v="0"/>
    <x v="3"/>
    <s v="Agriculture"/>
    <s v="Furnace Oil"/>
    <s v="Final Energy Consumption"/>
    <s v="Emissions"/>
    <x v="0"/>
    <x v="27"/>
    <m/>
    <m/>
    <n v="0"/>
    <n v="0"/>
    <n v="0"/>
    <n v="8291.4549533999998"/>
    <n v="8163.8046288000005"/>
    <n v="4726.9003536"/>
    <n v="2691.7028028"/>
    <n v="10092.3259392"/>
    <n v="10905.226095600001"/>
    <n v="10936.730217600003"/>
  </r>
  <r>
    <x v="0"/>
    <x v="0"/>
    <x v="3"/>
    <s v="Agriculture"/>
    <s v="Furnace Oil"/>
    <s v="Final Energy Consumption"/>
    <s v="Emissions"/>
    <x v="0"/>
    <x v="28"/>
    <m/>
    <m/>
    <n v="0"/>
    <n v="0"/>
    <n v="0"/>
    <n v="7767.5328053999992"/>
    <n v="12746.0908998"/>
    <n v="12741.447364199999"/>
    <n v="13259.334479399997"/>
    <n v="3380.2437599999998"/>
    <n v="0"/>
    <n v="0"/>
  </r>
  <r>
    <x v="0"/>
    <x v="0"/>
    <x v="3"/>
    <s v="Agriculture"/>
    <s v="Furnace Oil"/>
    <s v="Final Energy Consumption"/>
    <s v="Emissions"/>
    <x v="0"/>
    <x v="29"/>
    <m/>
    <m/>
    <n v="0"/>
    <n v="0"/>
    <n v="0"/>
    <n v="0"/>
    <n v="0"/>
    <n v="0"/>
    <n v="0"/>
    <n v="0"/>
    <n v="0"/>
    <n v="0"/>
  </r>
  <r>
    <x v="0"/>
    <x v="0"/>
    <x v="3"/>
    <s v="Agriculture"/>
    <s v="Furnace Oil"/>
    <s v="Final Energy Consumption"/>
    <s v="Emissions"/>
    <x v="0"/>
    <x v="30"/>
    <m/>
    <m/>
    <n v="0"/>
    <n v="0"/>
    <n v="62.945704799999994"/>
    <n v="7868.7681353999997"/>
    <n v="14729.975037"/>
    <n v="16582.4564976"/>
    <n v="17500.195805399999"/>
    <n v="17607.090933000003"/>
    <n v="19569.336506999996"/>
    <n v="17488.735496999998"/>
  </r>
  <r>
    <x v="0"/>
    <x v="0"/>
    <x v="3"/>
    <s v="Agriculture"/>
    <s v="Furnace Oil"/>
    <s v="Final Energy Consumption"/>
    <s v="Emissions"/>
    <x v="0"/>
    <x v="31"/>
    <m/>
    <m/>
    <n v="0"/>
    <n v="0"/>
    <n v="0"/>
    <n v="0"/>
    <n v="0"/>
    <n v="0"/>
    <n v="0"/>
    <n v="0"/>
    <n v="0"/>
    <n v="9502.5969179999993"/>
  </r>
  <r>
    <x v="0"/>
    <x v="0"/>
    <x v="3"/>
    <s v="Agriculture"/>
    <s v="Furnace Oil"/>
    <s v="Final Energy Consumption"/>
    <s v="Emissions"/>
    <x v="0"/>
    <x v="32"/>
    <m/>
    <m/>
    <n v="0"/>
    <n v="0"/>
    <n v="0"/>
    <n v="0"/>
    <n v="0"/>
    <n v="0"/>
    <n v="0"/>
    <n v="0"/>
    <n v="0"/>
    <n v="0"/>
  </r>
  <r>
    <x v="0"/>
    <x v="0"/>
    <x v="3"/>
    <s v="Agriculture"/>
    <s v="Furnace Oil"/>
    <s v="Final Energy Consumption"/>
    <s v="Emissions"/>
    <x v="0"/>
    <x v="33"/>
    <m/>
    <m/>
    <n v="0"/>
    <n v="0"/>
    <n v="0"/>
    <n v="15451.317804599999"/>
    <n v="22839.261118200004"/>
    <n v="13631.161293000003"/>
    <n v="12814.547871600002"/>
    <n v="13404.878832600001"/>
    <n v="8888.3759825999987"/>
    <n v="4599.6956208000001"/>
  </r>
  <r>
    <x v="0"/>
    <x v="0"/>
    <x v="3"/>
    <s v="Agriculture"/>
    <s v="Furnace Oil"/>
    <s v="Final Energy Consumption"/>
    <s v="Emissions"/>
    <x v="0"/>
    <x v="34"/>
    <m/>
    <m/>
    <n v="0"/>
    <n v="0"/>
    <n v="0"/>
    <n v="0"/>
    <n v="2452.2792930000005"/>
    <n v="817.42643100000009"/>
    <n v="0"/>
    <n v="0"/>
    <n v="0"/>
    <n v="0"/>
  </r>
  <r>
    <x v="0"/>
    <x v="0"/>
    <x v="3"/>
    <s v="Agriculture"/>
    <s v="Furnace Oil"/>
    <s v="Final Energy Consumption"/>
    <s v="Emissions"/>
    <x v="0"/>
    <x v="35"/>
    <m/>
    <m/>
    <n v="0"/>
    <n v="0"/>
    <n v="29.244893400000002"/>
    <n v="13770.537717600004"/>
    <n v="16209.347630400003"/>
    <n v="15938.326189800004"/>
    <n v="14010.696062999998"/>
    <n v="10844.531802"/>
    <n v="9539.2448892000011"/>
    <n v="7599.7088622000001"/>
  </r>
  <r>
    <x v="0"/>
    <x v="0"/>
    <x v="3"/>
    <s v="Agriculture"/>
    <s v="LSHS"/>
    <s v="Final Energy Consumption"/>
    <s v="Emissions"/>
    <x v="0"/>
    <x v="1"/>
    <s v="Agricuture"/>
    <m/>
    <n v="0"/>
    <n v="0"/>
    <n v="0"/>
    <n v="0"/>
    <n v="0"/>
    <n v="0"/>
    <n v="0"/>
    <n v="0"/>
    <n v="0"/>
    <n v="0"/>
  </r>
  <r>
    <x v="0"/>
    <x v="0"/>
    <x v="3"/>
    <s v="Agriculture"/>
    <s v="LSHS"/>
    <s v="Final Energy Consumption"/>
    <s v="Emissions"/>
    <x v="0"/>
    <x v="0"/>
    <m/>
    <m/>
    <n v="0"/>
    <n v="0"/>
    <n v="0"/>
    <n v="0"/>
    <n v="0"/>
    <n v="0"/>
    <n v="0"/>
    <n v="0"/>
    <n v="0"/>
    <n v="0"/>
  </r>
  <r>
    <x v="0"/>
    <x v="0"/>
    <x v="3"/>
    <s v="Agriculture"/>
    <s v="LSHS"/>
    <s v="Final Energy Consumption"/>
    <s v="Emissions"/>
    <x v="0"/>
    <x v="2"/>
    <m/>
    <m/>
    <n v="0"/>
    <n v="0"/>
    <n v="0"/>
    <n v="0"/>
    <n v="0"/>
    <n v="0"/>
    <n v="0"/>
    <n v="0"/>
    <n v="0"/>
    <n v="0"/>
  </r>
  <r>
    <x v="0"/>
    <x v="0"/>
    <x v="3"/>
    <s v="Agriculture"/>
    <s v="LSHS"/>
    <s v="Final Energy Consumption"/>
    <s v="Emissions"/>
    <x v="0"/>
    <x v="3"/>
    <m/>
    <m/>
    <n v="0"/>
    <n v="0"/>
    <n v="0"/>
    <n v="0"/>
    <n v="0"/>
    <n v="0"/>
    <n v="0"/>
    <n v="0"/>
    <n v="0"/>
    <n v="0"/>
  </r>
  <r>
    <x v="0"/>
    <x v="0"/>
    <x v="3"/>
    <s v="Agriculture"/>
    <s v="LSHS"/>
    <s v="Final Energy Consumption"/>
    <s v="Emissions"/>
    <x v="0"/>
    <x v="4"/>
    <m/>
    <m/>
    <n v="0"/>
    <n v="0"/>
    <n v="0"/>
    <n v="0"/>
    <n v="0"/>
    <n v="0"/>
    <n v="0"/>
    <n v="0"/>
    <n v="0"/>
    <n v="0"/>
  </r>
  <r>
    <x v="0"/>
    <x v="0"/>
    <x v="3"/>
    <s v="Agriculture"/>
    <s v="LSHS"/>
    <s v="Final Energy Consumption"/>
    <s v="Emissions"/>
    <x v="0"/>
    <x v="5"/>
    <m/>
    <m/>
    <n v="0"/>
    <n v="0"/>
    <n v="0"/>
    <n v="0"/>
    <n v="0"/>
    <n v="0"/>
    <n v="0"/>
    <n v="0"/>
    <n v="0"/>
    <n v="0"/>
  </r>
  <r>
    <x v="0"/>
    <x v="0"/>
    <x v="3"/>
    <s v="Agriculture"/>
    <s v="LSHS"/>
    <s v="Final Energy Consumption"/>
    <s v="Emissions"/>
    <x v="0"/>
    <x v="6"/>
    <m/>
    <m/>
    <n v="0"/>
    <n v="0"/>
    <n v="0"/>
    <n v="0"/>
    <n v="0"/>
    <n v="0"/>
    <n v="0"/>
    <n v="0"/>
    <n v="0"/>
    <n v="0"/>
  </r>
  <r>
    <x v="0"/>
    <x v="0"/>
    <x v="3"/>
    <s v="Agriculture"/>
    <s v="LSHS"/>
    <s v="Final Energy Consumption"/>
    <s v="Emissions"/>
    <x v="0"/>
    <x v="7"/>
    <m/>
    <m/>
    <n v="0"/>
    <n v="0"/>
    <n v="0"/>
    <n v="0"/>
    <n v="0"/>
    <n v="0"/>
    <n v="0"/>
    <n v="0"/>
    <n v="0"/>
    <n v="0"/>
  </r>
  <r>
    <x v="0"/>
    <x v="0"/>
    <x v="3"/>
    <s v="Agriculture"/>
    <s v="LSHS"/>
    <s v="Final Energy Consumption"/>
    <s v="Emissions"/>
    <x v="0"/>
    <x v="8"/>
    <m/>
    <m/>
    <n v="0"/>
    <n v="0"/>
    <n v="0"/>
    <n v="0"/>
    <n v="0"/>
    <n v="0"/>
    <n v="0"/>
    <n v="0"/>
    <n v="0"/>
    <n v="0"/>
  </r>
  <r>
    <x v="0"/>
    <x v="0"/>
    <x v="3"/>
    <s v="Agriculture"/>
    <s v="LSHS"/>
    <s v="Final Energy Consumption"/>
    <s v="Emissions"/>
    <x v="0"/>
    <x v="9"/>
    <m/>
    <m/>
    <n v="0"/>
    <n v="0"/>
    <n v="0"/>
    <n v="0"/>
    <n v="0"/>
    <n v="0"/>
    <n v="0"/>
    <n v="0"/>
    <n v="0"/>
    <n v="0"/>
  </r>
  <r>
    <x v="0"/>
    <x v="0"/>
    <x v="3"/>
    <s v="Agriculture"/>
    <s v="LSHS"/>
    <s v="Final Energy Consumption"/>
    <s v="Emissions"/>
    <x v="0"/>
    <x v="10"/>
    <m/>
    <m/>
    <n v="0"/>
    <n v="0"/>
    <n v="0"/>
    <n v="0"/>
    <n v="0"/>
    <n v="0"/>
    <n v="0"/>
    <n v="0"/>
    <n v="0"/>
    <n v="0"/>
  </r>
  <r>
    <x v="0"/>
    <x v="0"/>
    <x v="3"/>
    <s v="Agriculture"/>
    <s v="LSHS"/>
    <s v="Final Energy Consumption"/>
    <s v="Emissions"/>
    <x v="0"/>
    <x v="11"/>
    <m/>
    <m/>
    <n v="0"/>
    <n v="0"/>
    <n v="0"/>
    <n v="0"/>
    <n v="0"/>
    <n v="0"/>
    <n v="0"/>
    <n v="0"/>
    <n v="0"/>
    <n v="0"/>
  </r>
  <r>
    <x v="0"/>
    <x v="0"/>
    <x v="3"/>
    <s v="Agriculture"/>
    <s v="LSHS"/>
    <s v="Final Energy Consumption"/>
    <s v="Emissions"/>
    <x v="0"/>
    <x v="12"/>
    <m/>
    <m/>
    <n v="0"/>
    <n v="0"/>
    <n v="0"/>
    <n v="0"/>
    <n v="0"/>
    <n v="0"/>
    <n v="0"/>
    <n v="0"/>
    <n v="0"/>
    <n v="0"/>
  </r>
  <r>
    <x v="0"/>
    <x v="0"/>
    <x v="3"/>
    <s v="Agriculture"/>
    <s v="LSHS"/>
    <s v="Final Energy Consumption"/>
    <s v="Emissions"/>
    <x v="0"/>
    <x v="13"/>
    <m/>
    <m/>
    <n v="0"/>
    <n v="0"/>
    <n v="0"/>
    <n v="0"/>
    <n v="0"/>
    <n v="0"/>
    <n v="0"/>
    <n v="0"/>
    <n v="0"/>
    <n v="0"/>
  </r>
  <r>
    <x v="0"/>
    <x v="0"/>
    <x v="3"/>
    <s v="Agriculture"/>
    <s v="LSHS"/>
    <s v="Final Energy Consumption"/>
    <s v="Emissions"/>
    <x v="0"/>
    <x v="14"/>
    <m/>
    <m/>
    <n v="0"/>
    <n v="0"/>
    <n v="0"/>
    <n v="0"/>
    <n v="0"/>
    <n v="0"/>
    <n v="0"/>
    <n v="0"/>
    <n v="0"/>
    <n v="0"/>
  </r>
  <r>
    <x v="0"/>
    <x v="0"/>
    <x v="3"/>
    <s v="Agriculture"/>
    <s v="LSHS"/>
    <s v="Final Energy Consumption"/>
    <s v="Emissions"/>
    <x v="0"/>
    <x v="15"/>
    <m/>
    <m/>
    <n v="0"/>
    <n v="0"/>
    <n v="0"/>
    <n v="0"/>
    <n v="0"/>
    <n v="0"/>
    <n v="0"/>
    <n v="0"/>
    <n v="0"/>
    <n v="0"/>
  </r>
  <r>
    <x v="0"/>
    <x v="0"/>
    <x v="3"/>
    <s v="Agriculture"/>
    <s v="LSHS"/>
    <s v="Final Energy Consumption"/>
    <s v="Emissions"/>
    <x v="0"/>
    <x v="16"/>
    <m/>
    <m/>
    <n v="0"/>
    <n v="0"/>
    <n v="0"/>
    <n v="0"/>
    <n v="0"/>
    <n v="0"/>
    <n v="0"/>
    <n v="0"/>
    <n v="0"/>
    <n v="0"/>
  </r>
  <r>
    <x v="0"/>
    <x v="0"/>
    <x v="3"/>
    <s v="Agriculture"/>
    <s v="LSHS"/>
    <s v="Final Energy Consumption"/>
    <s v="Emissions"/>
    <x v="0"/>
    <x v="17"/>
    <m/>
    <m/>
    <n v="0"/>
    <n v="0"/>
    <n v="0"/>
    <n v="0"/>
    <n v="0"/>
    <n v="0"/>
    <n v="0"/>
    <n v="0"/>
    <n v="0"/>
    <n v="0"/>
  </r>
  <r>
    <x v="0"/>
    <x v="0"/>
    <x v="3"/>
    <s v="Agriculture"/>
    <s v="LSHS"/>
    <s v="Final Energy Consumption"/>
    <s v="Emissions"/>
    <x v="0"/>
    <x v="18"/>
    <m/>
    <m/>
    <n v="0"/>
    <n v="0"/>
    <n v="0"/>
    <n v="0"/>
    <n v="0"/>
    <n v="0"/>
    <n v="0"/>
    <n v="0"/>
    <n v="0"/>
    <n v="0"/>
  </r>
  <r>
    <x v="0"/>
    <x v="0"/>
    <x v="3"/>
    <s v="Agriculture"/>
    <s v="LSHS"/>
    <s v="Final Energy Consumption"/>
    <s v="Emissions"/>
    <x v="0"/>
    <x v="19"/>
    <m/>
    <m/>
    <n v="0"/>
    <n v="0"/>
    <n v="0"/>
    <n v="0"/>
    <n v="0"/>
    <n v="0"/>
    <n v="0"/>
    <n v="0"/>
    <n v="0"/>
    <n v="0"/>
  </r>
  <r>
    <x v="0"/>
    <x v="0"/>
    <x v="3"/>
    <s v="Agriculture"/>
    <s v="LSHS"/>
    <s v="Final Energy Consumption"/>
    <s v="Emissions"/>
    <x v="0"/>
    <x v="20"/>
    <m/>
    <m/>
    <n v="0"/>
    <n v="0"/>
    <n v="0"/>
    <n v="0"/>
    <n v="0"/>
    <n v="0"/>
    <n v="0"/>
    <n v="0"/>
    <n v="0"/>
    <n v="0"/>
  </r>
  <r>
    <x v="0"/>
    <x v="0"/>
    <x v="3"/>
    <s v="Agriculture"/>
    <s v="LSHS"/>
    <s v="Final Energy Consumption"/>
    <s v="Emissions"/>
    <x v="0"/>
    <x v="21"/>
    <m/>
    <m/>
    <n v="0"/>
    <n v="0"/>
    <n v="0"/>
    <n v="0"/>
    <n v="0"/>
    <n v="0"/>
    <n v="0"/>
    <n v="0"/>
    <n v="0"/>
    <n v="0"/>
  </r>
  <r>
    <x v="0"/>
    <x v="0"/>
    <x v="3"/>
    <s v="Agriculture"/>
    <s v="LSHS"/>
    <s v="Final Energy Consumption"/>
    <s v="Emissions"/>
    <x v="0"/>
    <x v="22"/>
    <m/>
    <m/>
    <n v="0"/>
    <n v="0"/>
    <n v="0"/>
    <n v="0"/>
    <n v="0"/>
    <n v="0"/>
    <n v="0"/>
    <n v="0"/>
    <n v="0"/>
    <n v="0"/>
  </r>
  <r>
    <x v="0"/>
    <x v="0"/>
    <x v="3"/>
    <s v="Agriculture"/>
    <s v="LSHS"/>
    <s v="Final Energy Consumption"/>
    <s v="Emissions"/>
    <x v="0"/>
    <x v="23"/>
    <m/>
    <m/>
    <n v="0"/>
    <n v="0"/>
    <n v="0"/>
    <n v="0"/>
    <n v="0"/>
    <n v="0"/>
    <n v="0"/>
    <n v="0"/>
    <n v="0"/>
    <n v="0"/>
  </r>
  <r>
    <x v="0"/>
    <x v="0"/>
    <x v="3"/>
    <s v="Agriculture"/>
    <s v="LSHS"/>
    <s v="Final Energy Consumption"/>
    <s v="Emissions"/>
    <x v="0"/>
    <x v="24"/>
    <m/>
    <m/>
    <n v="0"/>
    <n v="0"/>
    <n v="0"/>
    <n v="0"/>
    <n v="0"/>
    <n v="0"/>
    <n v="0"/>
    <n v="0"/>
    <n v="0"/>
    <n v="0"/>
  </r>
  <r>
    <x v="0"/>
    <x v="0"/>
    <x v="3"/>
    <s v="Agriculture"/>
    <s v="LSHS"/>
    <s v="Final Energy Consumption"/>
    <s v="Emissions"/>
    <x v="0"/>
    <x v="25"/>
    <m/>
    <m/>
    <n v="0"/>
    <n v="0"/>
    <n v="0"/>
    <n v="0"/>
    <n v="0"/>
    <n v="0"/>
    <n v="0"/>
    <n v="0"/>
    <n v="0"/>
    <n v="0"/>
  </r>
  <r>
    <x v="0"/>
    <x v="0"/>
    <x v="3"/>
    <s v="Agriculture"/>
    <s v="LSHS"/>
    <s v="Final Energy Consumption"/>
    <s v="Emissions"/>
    <x v="0"/>
    <x v="26"/>
    <m/>
    <m/>
    <n v="0"/>
    <n v="0"/>
    <n v="0"/>
    <n v="0"/>
    <n v="0"/>
    <n v="0"/>
    <n v="0"/>
    <n v="0"/>
    <n v="0"/>
    <n v="0"/>
  </r>
  <r>
    <x v="0"/>
    <x v="0"/>
    <x v="3"/>
    <s v="Agriculture"/>
    <s v="LSHS"/>
    <s v="Final Energy Consumption"/>
    <s v="Emissions"/>
    <x v="0"/>
    <x v="27"/>
    <m/>
    <m/>
    <n v="0"/>
    <n v="0"/>
    <n v="0"/>
    <n v="2814.5075409000001"/>
    <n v="5968.6025915999999"/>
    <n v="2366.9405924999996"/>
    <n v="631.44497789999991"/>
    <n v="133.80060870000003"/>
    <n v="0"/>
    <n v="0"/>
  </r>
  <r>
    <x v="0"/>
    <x v="0"/>
    <x v="3"/>
    <s v="Agriculture"/>
    <s v="LSHS"/>
    <s v="Final Energy Consumption"/>
    <s v="Emissions"/>
    <x v="0"/>
    <x v="28"/>
    <m/>
    <m/>
    <n v="0"/>
    <n v="0"/>
    <n v="0"/>
    <n v="0"/>
    <n v="0"/>
    <n v="0"/>
    <n v="0"/>
    <n v="0"/>
    <n v="0"/>
    <n v="0"/>
  </r>
  <r>
    <x v="0"/>
    <x v="0"/>
    <x v="3"/>
    <s v="Agriculture"/>
    <s v="LSHS"/>
    <s v="Final Energy Consumption"/>
    <s v="Emissions"/>
    <x v="0"/>
    <x v="29"/>
    <m/>
    <m/>
    <n v="0"/>
    <n v="0"/>
    <n v="0"/>
    <n v="0"/>
    <n v="0"/>
    <n v="0"/>
    <n v="0"/>
    <n v="0"/>
    <n v="0"/>
    <n v="0"/>
  </r>
  <r>
    <x v="0"/>
    <x v="0"/>
    <x v="3"/>
    <s v="Agriculture"/>
    <s v="LSHS"/>
    <s v="Final Energy Consumption"/>
    <s v="Emissions"/>
    <x v="0"/>
    <x v="30"/>
    <m/>
    <m/>
    <n v="0"/>
    <n v="0"/>
    <n v="0"/>
    <n v="0"/>
    <n v="0"/>
    <n v="0"/>
    <n v="0"/>
    <n v="0"/>
    <n v="0"/>
    <n v="0"/>
  </r>
  <r>
    <x v="0"/>
    <x v="0"/>
    <x v="3"/>
    <s v="Agriculture"/>
    <s v="LSHS"/>
    <s v="Final Energy Consumption"/>
    <s v="Emissions"/>
    <x v="0"/>
    <x v="31"/>
    <m/>
    <m/>
    <n v="0"/>
    <n v="0"/>
    <n v="0"/>
    <n v="0"/>
    <n v="0"/>
    <n v="0"/>
    <n v="0"/>
    <n v="0"/>
    <n v="0"/>
    <n v="0"/>
  </r>
  <r>
    <x v="0"/>
    <x v="0"/>
    <x v="3"/>
    <s v="Agriculture"/>
    <s v="LSHS"/>
    <s v="Final Energy Consumption"/>
    <s v="Emissions"/>
    <x v="0"/>
    <x v="32"/>
    <m/>
    <m/>
    <n v="0"/>
    <n v="0"/>
    <n v="0"/>
    <n v="0"/>
    <n v="0"/>
    <n v="0"/>
    <n v="0"/>
    <n v="0"/>
    <n v="0"/>
    <n v="0"/>
  </r>
  <r>
    <x v="0"/>
    <x v="0"/>
    <x v="3"/>
    <s v="Agriculture"/>
    <s v="LSHS"/>
    <s v="Final Energy Consumption"/>
    <s v="Emissions"/>
    <x v="0"/>
    <x v="33"/>
    <m/>
    <m/>
    <n v="0"/>
    <n v="0"/>
    <n v="0"/>
    <n v="0"/>
    <n v="0"/>
    <n v="0"/>
    <n v="0"/>
    <n v="0"/>
    <n v="0"/>
    <n v="0"/>
  </r>
  <r>
    <x v="0"/>
    <x v="0"/>
    <x v="3"/>
    <s v="Agriculture"/>
    <s v="LSHS"/>
    <s v="Final Energy Consumption"/>
    <s v="Emissions"/>
    <x v="0"/>
    <x v="34"/>
    <m/>
    <m/>
    <n v="0"/>
    <n v="0"/>
    <n v="0"/>
    <n v="0"/>
    <n v="0"/>
    <n v="0"/>
    <n v="0"/>
    <n v="0"/>
    <n v="0"/>
    <n v="0"/>
  </r>
  <r>
    <x v="0"/>
    <x v="0"/>
    <x v="3"/>
    <s v="Agriculture"/>
    <s v="LSHS"/>
    <s v="Final Energy Consumption"/>
    <s v="Emissions"/>
    <x v="0"/>
    <x v="35"/>
    <m/>
    <m/>
    <n v="0"/>
    <n v="0"/>
    <n v="0"/>
    <n v="0"/>
    <n v="0"/>
    <n v="0"/>
    <n v="0"/>
    <n v="0"/>
    <n v="0"/>
    <n v="0"/>
  </r>
  <r>
    <x v="0"/>
    <x v="0"/>
    <x v="3"/>
    <s v="Agriculture"/>
    <s v="Diesel-Retails"/>
    <s v="Final Energy Consumption"/>
    <s v="Emissions"/>
    <x v="0"/>
    <x v="1"/>
    <s v="Agricuture"/>
    <m/>
    <n v="0"/>
    <n v="0"/>
    <n v="0"/>
    <n v="0"/>
    <n v="0"/>
    <n v="0"/>
    <n v="0"/>
    <n v="0"/>
    <n v="0"/>
    <n v="0"/>
  </r>
  <r>
    <x v="0"/>
    <x v="0"/>
    <x v="3"/>
    <s v="Agriculture"/>
    <s v="Diesel-Retails"/>
    <s v="Final Energy Consumption"/>
    <s v="Emissions"/>
    <x v="0"/>
    <x v="0"/>
    <m/>
    <m/>
    <n v="996264.89628514671"/>
    <n v="1113542.2631168326"/>
    <n v="1516948.2105853383"/>
    <n v="1588438.3073364121"/>
    <n v="1624390.8858699291"/>
    <n v="1660812.2693269949"/>
    <n v="1789858.5579340367"/>
    <n v="1940105.1821109012"/>
    <n v="2012318.7643562122"/>
    <n v="1357596.2242370627"/>
  </r>
  <r>
    <x v="0"/>
    <x v="0"/>
    <x v="3"/>
    <s v="Agriculture"/>
    <s v="Diesel-Retails"/>
    <s v="Final Energy Consumption"/>
    <s v="Emissions"/>
    <x v="0"/>
    <x v="2"/>
    <m/>
    <m/>
    <n v="0"/>
    <n v="0"/>
    <n v="0"/>
    <n v="0"/>
    <n v="0"/>
    <n v="0"/>
    <n v="0"/>
    <n v="0"/>
    <n v="0"/>
    <n v="0"/>
  </r>
  <r>
    <x v="0"/>
    <x v="0"/>
    <x v="3"/>
    <s v="Agriculture"/>
    <s v="Diesel-Retails"/>
    <s v="Final Energy Consumption"/>
    <s v="Emissions"/>
    <x v="0"/>
    <x v="3"/>
    <m/>
    <m/>
    <n v="120974.69852354453"/>
    <n v="129010.22513390443"/>
    <n v="152475.77426357387"/>
    <n v="156101.74835219118"/>
    <n v="171293.97269742718"/>
    <n v="182396.69135000199"/>
    <n v="197956.85353918996"/>
    <n v="200395.00386536584"/>
    <n v="217146.24549687793"/>
    <n v="220744.56492954068"/>
  </r>
  <r>
    <x v="0"/>
    <x v="0"/>
    <x v="3"/>
    <s v="Agriculture"/>
    <s v="Diesel-Retails"/>
    <s v="Final Energy Consumption"/>
    <s v="Emissions"/>
    <x v="0"/>
    <x v="4"/>
    <m/>
    <m/>
    <n v="665590.6464888138"/>
    <n v="687584.84749748965"/>
    <n v="885089.09311138839"/>
    <n v="980315.43165177468"/>
    <n v="1117399.9132994018"/>
    <n v="1229041.3048360464"/>
    <n v="1314588.4903217503"/>
    <n v="1398983.7394454391"/>
    <n v="1491743.9484404253"/>
    <n v="1455480.9912891507"/>
  </r>
  <r>
    <x v="0"/>
    <x v="0"/>
    <x v="3"/>
    <s v="Agriculture"/>
    <s v="Diesel-Retails"/>
    <s v="Final Energy Consumption"/>
    <s v="Emissions"/>
    <x v="0"/>
    <x v="5"/>
    <m/>
    <m/>
    <n v="0"/>
    <n v="0"/>
    <n v="0"/>
    <n v="0"/>
    <n v="0"/>
    <n v="0"/>
    <n v="0"/>
    <n v="0"/>
    <n v="0"/>
    <n v="0"/>
  </r>
  <r>
    <x v="0"/>
    <x v="0"/>
    <x v="3"/>
    <s v="Agriculture"/>
    <s v="Diesel-Retails"/>
    <s v="Final Energy Consumption"/>
    <s v="Emissions"/>
    <x v="0"/>
    <x v="6"/>
    <m/>
    <m/>
    <n v="0"/>
    <n v="0"/>
    <n v="0"/>
    <n v="0"/>
    <n v="0"/>
    <n v="0"/>
    <n v="0"/>
    <n v="0"/>
    <n v="0"/>
    <n v="0"/>
  </r>
  <r>
    <x v="0"/>
    <x v="0"/>
    <x v="3"/>
    <s v="Agriculture"/>
    <s v="Diesel-Retails"/>
    <s v="Final Energy Consumption"/>
    <s v="Emissions"/>
    <x v="0"/>
    <x v="7"/>
    <m/>
    <m/>
    <n v="0"/>
    <n v="0"/>
    <n v="0"/>
    <n v="0"/>
    <n v="0"/>
    <n v="0"/>
    <n v="0"/>
    <n v="0"/>
    <n v="0"/>
    <n v="0"/>
  </r>
  <r>
    <x v="0"/>
    <x v="0"/>
    <x v="3"/>
    <s v="Agriculture"/>
    <s v="Diesel-Retails"/>
    <s v="Final Energy Consumption"/>
    <s v="Emissions"/>
    <x v="0"/>
    <x v="8"/>
    <m/>
    <m/>
    <n v="0"/>
    <n v="0"/>
    <n v="0"/>
    <n v="0"/>
    <n v="0"/>
    <n v="0"/>
    <n v="0"/>
    <n v="0"/>
    <n v="0"/>
    <n v="0"/>
  </r>
  <r>
    <x v="0"/>
    <x v="0"/>
    <x v="3"/>
    <s v="Agriculture"/>
    <s v="Diesel-Retails"/>
    <s v="Final Energy Consumption"/>
    <s v="Emissions"/>
    <x v="0"/>
    <x v="9"/>
    <m/>
    <m/>
    <n v="27224.196010452866"/>
    <n v="29750.878456757939"/>
    <n v="35016.894050011113"/>
    <n v="30081.531044632855"/>
    <n v="25785.668538014124"/>
    <n v="19673.372045205266"/>
    <n v="20176.254807335914"/>
    <n v="22993.724473526556"/>
    <n v="26784.097302444337"/>
    <n v="29645.198071346735"/>
  </r>
  <r>
    <x v="0"/>
    <x v="0"/>
    <x v="3"/>
    <s v="Agriculture"/>
    <s v="Diesel-Retails"/>
    <s v="Final Energy Consumption"/>
    <s v="Emissions"/>
    <x v="0"/>
    <x v="10"/>
    <m/>
    <m/>
    <n v="0"/>
    <n v="0"/>
    <n v="0"/>
    <n v="0"/>
    <n v="0"/>
    <n v="0"/>
    <n v="0"/>
    <n v="0"/>
    <n v="0"/>
    <n v="0"/>
  </r>
  <r>
    <x v="0"/>
    <x v="0"/>
    <x v="3"/>
    <s v="Agriculture"/>
    <s v="Diesel-Retails"/>
    <s v="Final Energy Consumption"/>
    <s v="Emissions"/>
    <x v="0"/>
    <x v="11"/>
    <m/>
    <m/>
    <n v="368214.2126975953"/>
    <n v="422051.10469633795"/>
    <n v="543629.29781269829"/>
    <n v="549127.57310726366"/>
    <n v="562862.10577966855"/>
    <n v="591853.47135451809"/>
    <n v="672395.4615689856"/>
    <n v="749475.24149452988"/>
    <n v="802330.06402297853"/>
    <n v="831764.51446893951"/>
  </r>
  <r>
    <x v="0"/>
    <x v="0"/>
    <x v="3"/>
    <s v="Agriculture"/>
    <s v="Diesel-Retails"/>
    <s v="Final Energy Consumption"/>
    <s v="Emissions"/>
    <x v="0"/>
    <x v="12"/>
    <m/>
    <m/>
    <n v="1274272.1576901136"/>
    <n v="1417612.9038854348"/>
    <n v="1883176.4862506061"/>
    <n v="1988849.7369282725"/>
    <n v="2282738.4129376188"/>
    <n v="2423654.798180786"/>
    <n v="2572160.6760164266"/>
    <n v="2746297.9964138586"/>
    <n v="2928321.7608565856"/>
    <n v="2913405.4154716441"/>
  </r>
  <r>
    <x v="0"/>
    <x v="0"/>
    <x v="3"/>
    <s v="Agriculture"/>
    <s v="Diesel-Retails"/>
    <s v="Final Energy Consumption"/>
    <s v="Emissions"/>
    <x v="0"/>
    <x v="13"/>
    <m/>
    <m/>
    <n v="0"/>
    <n v="0"/>
    <n v="0"/>
    <n v="0"/>
    <n v="0"/>
    <n v="0"/>
    <n v="0"/>
    <n v="0"/>
    <n v="0"/>
    <n v="0"/>
  </r>
  <r>
    <x v="0"/>
    <x v="0"/>
    <x v="3"/>
    <s v="Agriculture"/>
    <s v="Diesel-Retails"/>
    <s v="Final Energy Consumption"/>
    <s v="Emissions"/>
    <x v="0"/>
    <x v="14"/>
    <m/>
    <m/>
    <n v="0"/>
    <n v="0"/>
    <n v="0"/>
    <n v="0"/>
    <n v="0"/>
    <n v="0"/>
    <n v="0"/>
    <n v="0"/>
    <n v="0"/>
    <n v="0"/>
  </r>
  <r>
    <x v="0"/>
    <x v="0"/>
    <x v="3"/>
    <s v="Agriculture"/>
    <s v="Diesel-Retails"/>
    <s v="Final Energy Consumption"/>
    <s v="Emissions"/>
    <x v="0"/>
    <x v="15"/>
    <m/>
    <m/>
    <n v="0"/>
    <n v="0"/>
    <n v="0"/>
    <n v="0"/>
    <n v="0"/>
    <n v="0"/>
    <n v="0"/>
    <n v="0"/>
    <n v="0"/>
    <n v="0"/>
  </r>
  <r>
    <x v="0"/>
    <x v="0"/>
    <x v="3"/>
    <s v="Agriculture"/>
    <s v="Diesel-Retails"/>
    <s v="Final Energy Consumption"/>
    <s v="Emissions"/>
    <x v="0"/>
    <x v="16"/>
    <m/>
    <m/>
    <n v="711687.23008551181"/>
    <n v="769426.01436080772"/>
    <n v="939366.89377018984"/>
    <n v="951112.59293797531"/>
    <n v="991901.4471799864"/>
    <n v="1040674.9366101546"/>
    <n v="1116252.8680354073"/>
    <n v="1252376.550495981"/>
    <n v="1443330.028241535"/>
    <n v="1532266.957919135"/>
  </r>
  <r>
    <x v="0"/>
    <x v="0"/>
    <x v="3"/>
    <s v="Agriculture"/>
    <s v="Diesel-Retails"/>
    <s v="Final Energy Consumption"/>
    <s v="Emissions"/>
    <x v="0"/>
    <x v="17"/>
    <m/>
    <m/>
    <n v="263737.57715081424"/>
    <n v="269984.08964233787"/>
    <n v="317356.83712391456"/>
    <n v="325717.59563920711"/>
    <n v="338374.77875758609"/>
    <n v="357532.30865028728"/>
    <n v="393943.82857850636"/>
    <n v="445752.24478007806"/>
    <n v="503744.33340356685"/>
    <n v="510924.15123297804"/>
  </r>
  <r>
    <x v="0"/>
    <x v="0"/>
    <x v="3"/>
    <s v="Agriculture"/>
    <s v="Diesel-Retails"/>
    <s v="Final Energy Consumption"/>
    <s v="Emissions"/>
    <x v="0"/>
    <x v="18"/>
    <m/>
    <m/>
    <n v="0"/>
    <n v="0"/>
    <n v="0"/>
    <n v="0"/>
    <n v="0"/>
    <n v="0"/>
    <n v="0"/>
    <n v="0"/>
    <n v="0"/>
    <n v="0"/>
  </r>
  <r>
    <x v="0"/>
    <x v="0"/>
    <x v="3"/>
    <s v="Agriculture"/>
    <s v="Diesel-Retails"/>
    <s v="Final Energy Consumption"/>
    <s v="Emissions"/>
    <x v="0"/>
    <x v="19"/>
    <m/>
    <m/>
    <n v="795813.32707806432"/>
    <n v="824981.40046920569"/>
    <n v="1079151.1689329271"/>
    <n v="1149684.8353729665"/>
    <n v="1211219.2959025644"/>
    <n v="1320973.5914825639"/>
    <n v="1415611.4287829653"/>
    <n v="1544248.9482010955"/>
    <n v="1697417.8809663751"/>
    <n v="1716862.2379009111"/>
  </r>
  <r>
    <x v="0"/>
    <x v="0"/>
    <x v="3"/>
    <s v="Agriculture"/>
    <s v="Diesel-Retails"/>
    <s v="Final Energy Consumption"/>
    <s v="Emissions"/>
    <x v="0"/>
    <x v="20"/>
    <m/>
    <m/>
    <n v="499805.26451136195"/>
    <n v="570007.37879661494"/>
    <n v="796757.29738968925"/>
    <n v="828536.54903676757"/>
    <n v="863639.31989226479"/>
    <n v="931890.22695737402"/>
    <n v="1048497.9357055051"/>
    <n v="1128054.6944412908"/>
    <n v="1157193.5611954909"/>
    <n v="1128540.2692459282"/>
  </r>
  <r>
    <x v="0"/>
    <x v="0"/>
    <x v="3"/>
    <s v="Agriculture"/>
    <s v="Diesel-Retails"/>
    <s v="Final Energy Consumption"/>
    <s v="Emissions"/>
    <x v="0"/>
    <x v="21"/>
    <m/>
    <m/>
    <n v="0"/>
    <n v="0"/>
    <n v="0"/>
    <n v="0"/>
    <n v="0"/>
    <n v="0"/>
    <n v="0"/>
    <n v="0"/>
    <n v="0"/>
    <n v="0"/>
  </r>
  <r>
    <x v="0"/>
    <x v="0"/>
    <x v="3"/>
    <s v="Agriculture"/>
    <s v="Diesel-Retails"/>
    <s v="Final Energy Consumption"/>
    <s v="Emissions"/>
    <x v="0"/>
    <x v="22"/>
    <m/>
    <m/>
    <n v="0"/>
    <n v="0"/>
    <n v="0"/>
    <n v="0"/>
    <n v="0"/>
    <n v="0"/>
    <n v="0"/>
    <n v="0"/>
    <n v="0"/>
    <n v="0"/>
  </r>
  <r>
    <x v="0"/>
    <x v="0"/>
    <x v="3"/>
    <s v="Agriculture"/>
    <s v="Diesel-Retails"/>
    <s v="Final Energy Consumption"/>
    <s v="Emissions"/>
    <x v="0"/>
    <x v="23"/>
    <m/>
    <m/>
    <n v="0"/>
    <n v="0"/>
    <n v="0"/>
    <n v="0"/>
    <n v="0"/>
    <n v="0"/>
    <n v="0"/>
    <n v="0"/>
    <n v="0"/>
    <n v="0"/>
  </r>
  <r>
    <x v="0"/>
    <x v="0"/>
    <x v="3"/>
    <s v="Agriculture"/>
    <s v="Diesel-Retails"/>
    <s v="Final Energy Consumption"/>
    <s v="Emissions"/>
    <x v="0"/>
    <x v="24"/>
    <m/>
    <m/>
    <n v="0"/>
    <n v="0"/>
    <n v="0"/>
    <n v="0"/>
    <n v="0"/>
    <n v="0"/>
    <n v="0"/>
    <n v="0"/>
    <n v="0"/>
    <n v="0"/>
  </r>
  <r>
    <x v="0"/>
    <x v="0"/>
    <x v="3"/>
    <s v="Agriculture"/>
    <s v="Diesel-Retails"/>
    <s v="Final Energy Consumption"/>
    <s v="Emissions"/>
    <x v="0"/>
    <x v="25"/>
    <m/>
    <m/>
    <n v="160764.88303905923"/>
    <n v="175416.00832768908"/>
    <n v="227576.03085284212"/>
    <n v="233872.35488027852"/>
    <n v="256432.72216718865"/>
    <n v="277582.66364191857"/>
    <n v="288222.29119307495"/>
    <n v="298577.52468830202"/>
    <n v="337820.69135885092"/>
    <n v="335512.90597343363"/>
  </r>
  <r>
    <x v="0"/>
    <x v="0"/>
    <x v="3"/>
    <s v="Agriculture"/>
    <s v="Diesel-Retails"/>
    <s v="Final Energy Consumption"/>
    <s v="Emissions"/>
    <x v="0"/>
    <x v="26"/>
    <m/>
    <m/>
    <n v="0"/>
    <n v="0"/>
    <n v="0"/>
    <n v="0"/>
    <n v="0"/>
    <n v="0"/>
    <n v="0"/>
    <n v="0"/>
    <n v="0"/>
    <n v="0"/>
  </r>
  <r>
    <x v="0"/>
    <x v="0"/>
    <x v="3"/>
    <s v="Agriculture"/>
    <s v="Diesel-Retails"/>
    <s v="Final Energy Consumption"/>
    <s v="Emissions"/>
    <x v="0"/>
    <x v="27"/>
    <m/>
    <m/>
    <n v="1930448.6928507234"/>
    <n v="2056556.2562361944"/>
    <n v="2496781.1575379544"/>
    <n v="2404816.3348686388"/>
    <n v="2538398.5262414888"/>
    <n v="2545860.8955662297"/>
    <n v="2663940.4424654609"/>
    <n v="2852263.8408630728"/>
    <n v="3023133.7123588384"/>
    <n v="2992564.0646959189"/>
  </r>
  <r>
    <x v="0"/>
    <x v="0"/>
    <x v="3"/>
    <s v="Agriculture"/>
    <s v="Diesel-Retails"/>
    <s v="Final Energy Consumption"/>
    <s v="Emissions"/>
    <x v="0"/>
    <x v="28"/>
    <m/>
    <m/>
    <n v="1119690.0673804868"/>
    <n v="1216117.7851128667"/>
    <n v="1537782.1934393644"/>
    <n v="1513186.3273413412"/>
    <n v="1563780.8492542512"/>
    <n v="1649242.859067695"/>
    <n v="1834121.7533801186"/>
    <n v="2049626.5798863575"/>
    <n v="2280326.985239476"/>
    <n v="2343969.1851701778"/>
  </r>
  <r>
    <x v="0"/>
    <x v="0"/>
    <x v="3"/>
    <s v="Agriculture"/>
    <s v="Diesel-Retails"/>
    <s v="Final Energy Consumption"/>
    <s v="Emissions"/>
    <x v="0"/>
    <x v="29"/>
    <m/>
    <m/>
    <n v="0"/>
    <n v="0"/>
    <n v="0"/>
    <n v="0"/>
    <n v="0"/>
    <n v="0"/>
    <n v="0"/>
    <n v="0"/>
    <n v="0"/>
    <n v="0"/>
  </r>
  <r>
    <x v="0"/>
    <x v="0"/>
    <x v="3"/>
    <s v="Agriculture"/>
    <s v="Diesel-Retails"/>
    <s v="Final Energy Consumption"/>
    <s v="Emissions"/>
    <x v="0"/>
    <x v="30"/>
    <m/>
    <m/>
    <n v="643393.41991410847"/>
    <n v="681207.64038082631"/>
    <n v="888331.35628198681"/>
    <n v="962472.10535924661"/>
    <n v="1027574.9493114286"/>
    <n v="1100163.1331750927"/>
    <n v="1207204.8450152408"/>
    <n v="1412082.5267079896"/>
    <n v="1417833.2558080042"/>
    <n v="1328247.5350096456"/>
  </r>
  <r>
    <x v="0"/>
    <x v="0"/>
    <x v="3"/>
    <s v="Agriculture"/>
    <s v="Diesel-Retails"/>
    <s v="Final Energy Consumption"/>
    <s v="Emissions"/>
    <x v="0"/>
    <x v="31"/>
    <m/>
    <m/>
    <n v="0"/>
    <n v="0"/>
    <n v="0"/>
    <n v="0"/>
    <n v="0"/>
    <n v="0"/>
    <n v="0"/>
    <n v="0"/>
    <n v="0"/>
    <n v="0"/>
  </r>
  <r>
    <x v="0"/>
    <x v="0"/>
    <x v="3"/>
    <s v="Agriculture"/>
    <s v="Diesel-Retails"/>
    <s v="Final Energy Consumption"/>
    <s v="Emissions"/>
    <x v="0"/>
    <x v="32"/>
    <m/>
    <m/>
    <n v="0"/>
    <n v="0"/>
    <n v="0"/>
    <n v="0"/>
    <n v="0"/>
    <n v="0"/>
    <n v="0"/>
    <n v="0"/>
    <n v="0"/>
    <n v="0"/>
  </r>
  <r>
    <x v="0"/>
    <x v="0"/>
    <x v="3"/>
    <s v="Agriculture"/>
    <s v="Diesel-Retails"/>
    <s v="Final Energy Consumption"/>
    <s v="Emissions"/>
    <x v="0"/>
    <x v="33"/>
    <m/>
    <m/>
    <n v="2809487.811313773"/>
    <n v="2849538.2074019425"/>
    <n v="3456002.9684479842"/>
    <n v="3596002.6366785676"/>
    <n v="3852497.100715254"/>
    <n v="3955974.5313475044"/>
    <n v="4128025.475602237"/>
    <n v="4371865.5916628903"/>
    <n v="4544179.5824723337"/>
    <n v="4557563.5309113264"/>
  </r>
  <r>
    <x v="0"/>
    <x v="0"/>
    <x v="3"/>
    <s v="Agriculture"/>
    <s v="Diesel-Retails"/>
    <s v="Final Energy Consumption"/>
    <s v="Emissions"/>
    <x v="0"/>
    <x v="34"/>
    <m/>
    <m/>
    <n v="0"/>
    <n v="0"/>
    <n v="0"/>
    <n v="0"/>
    <n v="0"/>
    <n v="0"/>
    <n v="0"/>
    <n v="0"/>
    <n v="0"/>
    <n v="0"/>
  </r>
  <r>
    <x v="0"/>
    <x v="0"/>
    <x v="3"/>
    <s v="Agriculture"/>
    <s v="Diesel-Retails"/>
    <s v="Final Energy Consumption"/>
    <s v="Emissions"/>
    <x v="0"/>
    <x v="35"/>
    <m/>
    <m/>
    <n v="386702.60940906417"/>
    <n v="395799.12665406609"/>
    <n v="487072.37223737064"/>
    <n v="503363.98005385586"/>
    <n v="520403.08589315828"/>
    <n v="550514.01909473713"/>
    <n v="580537.90698885068"/>
    <n v="627997.53429619176"/>
    <n v="657226.52137580118"/>
    <n v="647095.8981046566"/>
  </r>
  <r>
    <x v="0"/>
    <x v="0"/>
    <x v="3"/>
    <s v="Agriculture"/>
    <s v="LPG"/>
    <s v="Final Energy Consumption"/>
    <s v="Emissions"/>
    <x v="1"/>
    <x v="1"/>
    <s v="Agricuture"/>
    <m/>
    <n v="0"/>
    <n v="0"/>
    <n v="0"/>
    <n v="0"/>
    <n v="0"/>
    <n v="0"/>
    <n v="0"/>
    <n v="0"/>
    <n v="0"/>
    <n v="0"/>
  </r>
  <r>
    <x v="0"/>
    <x v="0"/>
    <x v="3"/>
    <s v="Agriculture"/>
    <s v="LPG"/>
    <s v="Final Energy Consumption"/>
    <s v="Emissions"/>
    <x v="1"/>
    <x v="0"/>
    <m/>
    <m/>
    <n v="0"/>
    <n v="0"/>
    <n v="0"/>
    <n v="0"/>
    <n v="0"/>
    <n v="0"/>
    <n v="3.13599E-3"/>
    <n v="1.0453300000000001E-3"/>
    <n v="0.13906732124999999"/>
    <n v="0.11610317125"/>
  </r>
  <r>
    <x v="0"/>
    <x v="0"/>
    <x v="3"/>
    <s v="Agriculture"/>
    <s v="LPG"/>
    <s v="Final Energy Consumption"/>
    <s v="Emissions"/>
    <x v="1"/>
    <x v="2"/>
    <m/>
    <m/>
    <n v="0"/>
    <n v="0"/>
    <n v="0"/>
    <n v="0"/>
    <n v="0"/>
    <n v="0"/>
    <n v="0"/>
    <n v="0"/>
    <n v="0"/>
    <n v="0"/>
  </r>
  <r>
    <x v="0"/>
    <x v="0"/>
    <x v="3"/>
    <s v="Agriculture"/>
    <s v="LPG"/>
    <s v="Final Energy Consumption"/>
    <s v="Emissions"/>
    <x v="1"/>
    <x v="3"/>
    <m/>
    <m/>
    <n v="0"/>
    <n v="0"/>
    <n v="0"/>
    <n v="0"/>
    <n v="0"/>
    <n v="0"/>
    <n v="0"/>
    <n v="0"/>
    <n v="0"/>
    <n v="0"/>
  </r>
  <r>
    <x v="0"/>
    <x v="0"/>
    <x v="3"/>
    <s v="Agriculture"/>
    <s v="LPG"/>
    <s v="Final Energy Consumption"/>
    <s v="Emissions"/>
    <x v="1"/>
    <x v="4"/>
    <m/>
    <m/>
    <n v="0"/>
    <n v="0"/>
    <n v="0"/>
    <n v="0"/>
    <n v="0"/>
    <n v="0"/>
    <n v="0"/>
    <n v="0"/>
    <n v="0"/>
    <n v="1.8376049999999994E-2"/>
  </r>
  <r>
    <x v="0"/>
    <x v="0"/>
    <x v="3"/>
    <s v="Agriculture"/>
    <s v="LPG"/>
    <s v="Final Energy Consumption"/>
    <s v="Emissions"/>
    <x v="1"/>
    <x v="5"/>
    <m/>
    <m/>
    <n v="0"/>
    <n v="0"/>
    <n v="0"/>
    <n v="0"/>
    <n v="0"/>
    <n v="0"/>
    <n v="0"/>
    <n v="0"/>
    <n v="0"/>
    <n v="0"/>
  </r>
  <r>
    <x v="0"/>
    <x v="0"/>
    <x v="3"/>
    <s v="Agriculture"/>
    <s v="LPG"/>
    <s v="Final Energy Consumption"/>
    <s v="Emissions"/>
    <x v="1"/>
    <x v="6"/>
    <m/>
    <m/>
    <n v="0"/>
    <n v="0"/>
    <n v="0"/>
    <n v="0"/>
    <n v="0"/>
    <n v="0"/>
    <n v="0"/>
    <n v="0"/>
    <n v="0"/>
    <n v="2.4550473749999999E-2"/>
  </r>
  <r>
    <x v="0"/>
    <x v="0"/>
    <x v="3"/>
    <s v="Agriculture"/>
    <s v="LPG"/>
    <s v="Final Energy Consumption"/>
    <s v="Emissions"/>
    <x v="1"/>
    <x v="7"/>
    <m/>
    <m/>
    <n v="0"/>
    <n v="0"/>
    <n v="0"/>
    <n v="9.1811073749999986E-2"/>
    <n v="9.7521957500000006E-2"/>
    <n v="2.2306088749999998E-2"/>
    <n v="5.2840012499999998E-3"/>
    <n v="1.7613337499999999E-3"/>
    <n v="6.8640577499999994E-2"/>
    <n v="3.52822525E-2"/>
  </r>
  <r>
    <x v="0"/>
    <x v="0"/>
    <x v="3"/>
    <s v="Agriculture"/>
    <s v="LPG"/>
    <s v="Final Energy Consumption"/>
    <s v="Emissions"/>
    <x v="1"/>
    <x v="8"/>
    <m/>
    <m/>
    <n v="0"/>
    <n v="0"/>
    <n v="0"/>
    <n v="0"/>
    <n v="0"/>
    <n v="0"/>
    <n v="0"/>
    <n v="0"/>
    <n v="0"/>
    <n v="0"/>
  </r>
  <r>
    <x v="0"/>
    <x v="0"/>
    <x v="3"/>
    <s v="Agriculture"/>
    <s v="LPG"/>
    <s v="Final Energy Consumption"/>
    <s v="Emissions"/>
    <x v="1"/>
    <x v="9"/>
    <m/>
    <m/>
    <n v="0"/>
    <n v="0"/>
    <n v="0"/>
    <n v="0"/>
    <n v="0"/>
    <n v="0"/>
    <n v="0"/>
    <n v="0"/>
    <n v="0"/>
    <n v="0"/>
  </r>
  <r>
    <x v="0"/>
    <x v="0"/>
    <x v="3"/>
    <s v="Agriculture"/>
    <s v="LPG"/>
    <s v="Final Energy Consumption"/>
    <s v="Emissions"/>
    <x v="1"/>
    <x v="10"/>
    <m/>
    <m/>
    <n v="0"/>
    <n v="0"/>
    <n v="0"/>
    <n v="0"/>
    <n v="2.6265689999999994E-2"/>
    <n v="1.5064458749999997E-2"/>
    <n v="2.1030762499999996E-3"/>
    <n v="0"/>
    <n v="0"/>
    <n v="0"/>
  </r>
  <r>
    <x v="0"/>
    <x v="0"/>
    <x v="3"/>
    <s v="Agriculture"/>
    <s v="LPG"/>
    <s v="Final Energy Consumption"/>
    <s v="Emissions"/>
    <x v="1"/>
    <x v="11"/>
    <m/>
    <m/>
    <n v="0"/>
    <n v="0"/>
    <n v="0"/>
    <n v="0"/>
    <n v="0"/>
    <n v="0"/>
    <n v="0"/>
    <n v="0"/>
    <n v="0"/>
    <n v="0"/>
  </r>
  <r>
    <x v="0"/>
    <x v="0"/>
    <x v="3"/>
    <s v="Agriculture"/>
    <s v="LPG"/>
    <s v="Final Energy Consumption"/>
    <s v="Emissions"/>
    <x v="1"/>
    <x v="12"/>
    <m/>
    <m/>
    <n v="0"/>
    <n v="0"/>
    <n v="0"/>
    <n v="0"/>
    <n v="0"/>
    <n v="2.4798798749999997E-2"/>
    <n v="1.7690199999999996E-2"/>
    <n v="6.2560162499999995E-3"/>
    <n v="1.0382349999999998E-3"/>
    <n v="0"/>
  </r>
  <r>
    <x v="0"/>
    <x v="0"/>
    <x v="3"/>
    <s v="Agriculture"/>
    <s v="LPG"/>
    <s v="Final Energy Consumption"/>
    <s v="Emissions"/>
    <x v="1"/>
    <x v="13"/>
    <m/>
    <m/>
    <n v="0"/>
    <n v="0"/>
    <n v="0"/>
    <n v="0"/>
    <n v="0"/>
    <n v="4.3314974999999999E-3"/>
    <n v="1.98198825E-2"/>
    <n v="8.0285837499999985E-3"/>
    <n v="3.7242837499999997E-3"/>
    <n v="1.0299575000000001E-3"/>
  </r>
  <r>
    <x v="0"/>
    <x v="0"/>
    <x v="3"/>
    <s v="Agriculture"/>
    <s v="LPG"/>
    <s v="Final Energy Consumption"/>
    <s v="Emissions"/>
    <x v="1"/>
    <x v="14"/>
    <m/>
    <m/>
    <n v="0"/>
    <n v="0"/>
    <n v="0"/>
    <n v="0"/>
    <n v="0"/>
    <n v="0"/>
    <n v="0"/>
    <n v="0"/>
    <n v="0"/>
    <n v="0"/>
  </r>
  <r>
    <x v="0"/>
    <x v="0"/>
    <x v="3"/>
    <s v="Agriculture"/>
    <s v="LPG"/>
    <s v="Final Energy Consumption"/>
    <s v="Emissions"/>
    <x v="1"/>
    <x v="15"/>
    <m/>
    <m/>
    <n v="0"/>
    <n v="0"/>
    <n v="0"/>
    <n v="0"/>
    <n v="0"/>
    <n v="0"/>
    <n v="2.2519530000000003E-2"/>
    <n v="7.5065100000000001E-3"/>
    <n v="0"/>
    <n v="0"/>
  </r>
  <r>
    <x v="0"/>
    <x v="0"/>
    <x v="3"/>
    <s v="Agriculture"/>
    <s v="LPG"/>
    <s v="Final Energy Consumption"/>
    <s v="Emissions"/>
    <x v="1"/>
    <x v="16"/>
    <m/>
    <m/>
    <n v="0"/>
    <n v="0"/>
    <n v="0"/>
    <n v="0"/>
    <n v="0"/>
    <n v="0"/>
    <n v="0"/>
    <n v="0"/>
    <n v="0"/>
    <n v="2.1285E-4"/>
  </r>
  <r>
    <x v="0"/>
    <x v="0"/>
    <x v="3"/>
    <s v="Agriculture"/>
    <s v="LPG"/>
    <s v="Final Energy Consumption"/>
    <s v="Emissions"/>
    <x v="1"/>
    <x v="17"/>
    <m/>
    <m/>
    <n v="0"/>
    <n v="0"/>
    <n v="0"/>
    <n v="0"/>
    <n v="3.9022500000000001E-5"/>
    <n v="1.9038250000000002E-4"/>
    <n v="5.9124999999999994E-5"/>
    <n v="0"/>
    <n v="0"/>
    <n v="0"/>
  </r>
  <r>
    <x v="0"/>
    <x v="0"/>
    <x v="3"/>
    <s v="Agriculture"/>
    <s v="LPG"/>
    <s v="Final Energy Consumption"/>
    <s v="Emissions"/>
    <x v="1"/>
    <x v="18"/>
    <m/>
    <m/>
    <n v="0"/>
    <n v="0"/>
    <n v="0"/>
    <n v="0"/>
    <n v="0"/>
    <n v="0"/>
    <n v="0"/>
    <n v="0"/>
    <n v="0"/>
    <n v="0"/>
  </r>
  <r>
    <x v="0"/>
    <x v="0"/>
    <x v="3"/>
    <s v="Agriculture"/>
    <s v="LPG"/>
    <s v="Final Energy Consumption"/>
    <s v="Emissions"/>
    <x v="1"/>
    <x v="19"/>
    <m/>
    <m/>
    <n v="0"/>
    <n v="0"/>
    <n v="0"/>
    <n v="0"/>
    <n v="0"/>
    <n v="0"/>
    <n v="0"/>
    <n v="0"/>
    <n v="3.97142625E-3"/>
    <n v="1.1180537500000001E-2"/>
  </r>
  <r>
    <x v="0"/>
    <x v="0"/>
    <x v="3"/>
    <s v="Agriculture"/>
    <s v="LPG"/>
    <s v="Final Energy Consumption"/>
    <s v="Emissions"/>
    <x v="1"/>
    <x v="20"/>
    <m/>
    <m/>
    <n v="0"/>
    <n v="0"/>
    <n v="0"/>
    <n v="0"/>
    <n v="0.32116226999999992"/>
    <n v="0.19117773124999998"/>
    <n v="3.5404049999999999E-2"/>
    <n v="2.4542787500000003E-3"/>
    <n v="0"/>
    <n v="0"/>
  </r>
  <r>
    <x v="0"/>
    <x v="0"/>
    <x v="3"/>
    <s v="Agriculture"/>
    <s v="LPG"/>
    <s v="Final Energy Consumption"/>
    <s v="Emissions"/>
    <x v="1"/>
    <x v="21"/>
    <m/>
    <m/>
    <n v="0"/>
    <n v="0"/>
    <n v="0"/>
    <n v="0"/>
    <n v="0"/>
    <n v="0"/>
    <n v="0"/>
    <n v="0"/>
    <n v="0"/>
    <n v="0"/>
  </r>
  <r>
    <x v="0"/>
    <x v="0"/>
    <x v="3"/>
    <s v="Agriculture"/>
    <s v="LPG"/>
    <s v="Final Energy Consumption"/>
    <s v="Emissions"/>
    <x v="1"/>
    <x v="22"/>
    <m/>
    <m/>
    <n v="0"/>
    <n v="0"/>
    <n v="0"/>
    <n v="0"/>
    <n v="0"/>
    <n v="0"/>
    <n v="0"/>
    <n v="0"/>
    <n v="0"/>
    <n v="0"/>
  </r>
  <r>
    <x v="0"/>
    <x v="0"/>
    <x v="3"/>
    <s v="Agriculture"/>
    <s v="LPG"/>
    <s v="Final Energy Consumption"/>
    <s v="Emissions"/>
    <x v="1"/>
    <x v="23"/>
    <m/>
    <m/>
    <n v="0"/>
    <n v="0"/>
    <n v="0"/>
    <n v="0"/>
    <n v="0"/>
    <n v="0"/>
    <n v="0"/>
    <n v="0"/>
    <n v="0"/>
    <n v="0"/>
  </r>
  <r>
    <x v="0"/>
    <x v="0"/>
    <x v="3"/>
    <s v="Agriculture"/>
    <s v="LPG"/>
    <s v="Final Energy Consumption"/>
    <s v="Emissions"/>
    <x v="1"/>
    <x v="24"/>
    <m/>
    <m/>
    <n v="0"/>
    <n v="0"/>
    <n v="0"/>
    <n v="0"/>
    <n v="0"/>
    <n v="0"/>
    <n v="0"/>
    <n v="0"/>
    <n v="0"/>
    <n v="0"/>
  </r>
  <r>
    <x v="0"/>
    <x v="0"/>
    <x v="3"/>
    <s v="Agriculture"/>
    <s v="LPG"/>
    <s v="Final Energy Consumption"/>
    <s v="Emissions"/>
    <x v="1"/>
    <x v="25"/>
    <m/>
    <m/>
    <n v="0"/>
    <n v="0"/>
    <n v="0"/>
    <n v="0"/>
    <n v="0"/>
    <n v="0"/>
    <n v="0"/>
    <n v="0"/>
    <n v="0"/>
    <n v="0"/>
  </r>
  <r>
    <x v="0"/>
    <x v="0"/>
    <x v="3"/>
    <s v="Agriculture"/>
    <s v="LPG"/>
    <s v="Final Energy Consumption"/>
    <s v="Emissions"/>
    <x v="1"/>
    <x v="26"/>
    <m/>
    <m/>
    <n v="0"/>
    <n v="0"/>
    <n v="0"/>
    <n v="0"/>
    <n v="0"/>
    <n v="0"/>
    <n v="0"/>
    <n v="0"/>
    <n v="0"/>
    <n v="0"/>
  </r>
  <r>
    <x v="0"/>
    <x v="0"/>
    <x v="3"/>
    <s v="Agriculture"/>
    <s v="LPG"/>
    <s v="Final Energy Consumption"/>
    <s v="Emissions"/>
    <x v="1"/>
    <x v="27"/>
    <m/>
    <m/>
    <n v="0"/>
    <n v="0"/>
    <n v="0"/>
    <n v="0"/>
    <n v="0"/>
    <n v="0"/>
    <n v="0"/>
    <n v="0"/>
    <n v="0"/>
    <n v="0"/>
  </r>
  <r>
    <x v="0"/>
    <x v="0"/>
    <x v="3"/>
    <s v="Agriculture"/>
    <s v="LPG"/>
    <s v="Final Energy Consumption"/>
    <s v="Emissions"/>
    <x v="1"/>
    <x v="28"/>
    <m/>
    <m/>
    <n v="0"/>
    <n v="0"/>
    <n v="0"/>
    <n v="0"/>
    <n v="0"/>
    <n v="0"/>
    <n v="0"/>
    <n v="0"/>
    <n v="0"/>
    <n v="0"/>
  </r>
  <r>
    <x v="0"/>
    <x v="0"/>
    <x v="3"/>
    <s v="Agriculture"/>
    <s v="LPG"/>
    <s v="Final Energy Consumption"/>
    <s v="Emissions"/>
    <x v="1"/>
    <x v="29"/>
    <m/>
    <m/>
    <n v="0"/>
    <n v="0"/>
    <n v="0"/>
    <n v="0"/>
    <n v="0"/>
    <n v="0"/>
    <n v="0"/>
    <n v="0"/>
    <n v="0"/>
    <n v="0"/>
  </r>
  <r>
    <x v="0"/>
    <x v="0"/>
    <x v="3"/>
    <s v="Agriculture"/>
    <s v="LPG"/>
    <s v="Final Energy Consumption"/>
    <s v="Emissions"/>
    <x v="1"/>
    <x v="30"/>
    <m/>
    <m/>
    <n v="0"/>
    <n v="0"/>
    <n v="0"/>
    <n v="0"/>
    <n v="0"/>
    <n v="0"/>
    <n v="0"/>
    <n v="0"/>
    <n v="0"/>
    <n v="0"/>
  </r>
  <r>
    <x v="0"/>
    <x v="0"/>
    <x v="3"/>
    <s v="Agriculture"/>
    <s v="LPG"/>
    <s v="Final Energy Consumption"/>
    <s v="Emissions"/>
    <x v="1"/>
    <x v="31"/>
    <m/>
    <m/>
    <n v="0"/>
    <n v="0"/>
    <n v="0"/>
    <n v="0"/>
    <n v="0"/>
    <n v="0"/>
    <n v="0"/>
    <n v="0"/>
    <n v="0"/>
    <n v="0.26660171999999993"/>
  </r>
  <r>
    <x v="0"/>
    <x v="0"/>
    <x v="3"/>
    <s v="Agriculture"/>
    <s v="LPG"/>
    <s v="Final Energy Consumption"/>
    <s v="Emissions"/>
    <x v="1"/>
    <x v="32"/>
    <m/>
    <m/>
    <n v="0"/>
    <n v="0"/>
    <n v="0"/>
    <n v="0"/>
    <n v="0"/>
    <n v="0"/>
    <n v="0"/>
    <n v="0"/>
    <n v="0"/>
    <n v="0"/>
  </r>
  <r>
    <x v="0"/>
    <x v="0"/>
    <x v="3"/>
    <s v="Agriculture"/>
    <s v="LPG"/>
    <s v="Final Energy Consumption"/>
    <s v="Emissions"/>
    <x v="1"/>
    <x v="33"/>
    <m/>
    <m/>
    <n v="0"/>
    <n v="0"/>
    <n v="0"/>
    <n v="0"/>
    <n v="0"/>
    <n v="9.0294517500000004E-2"/>
    <n v="0.46357783999999991"/>
    <n v="0.19926484874999997"/>
    <n v="1.825720875E-2"/>
    <n v="0"/>
  </r>
  <r>
    <x v="0"/>
    <x v="0"/>
    <x v="3"/>
    <s v="Agriculture"/>
    <s v="LPG"/>
    <s v="Final Energy Consumption"/>
    <s v="Emissions"/>
    <x v="1"/>
    <x v="34"/>
    <m/>
    <m/>
    <n v="0"/>
    <n v="0"/>
    <n v="0"/>
    <n v="0"/>
    <n v="0"/>
    <n v="0"/>
    <n v="0"/>
    <n v="0"/>
    <n v="0"/>
    <n v="0"/>
  </r>
  <r>
    <x v="0"/>
    <x v="0"/>
    <x v="3"/>
    <s v="Agriculture"/>
    <s v="LPG"/>
    <s v="Final Energy Consumption"/>
    <s v="Emissions"/>
    <x v="1"/>
    <x v="35"/>
    <m/>
    <m/>
    <n v="0"/>
    <n v="0"/>
    <n v="0"/>
    <n v="0.14388659999999998"/>
    <n v="0.26669572874999992"/>
    <n v="0.28355108374999993"/>
    <n v="0.41572029124999993"/>
    <n v="0.71703075124999982"/>
    <n v="0.68649860124999984"/>
    <n v="0.84120093750000002"/>
  </r>
  <r>
    <x v="0"/>
    <x v="0"/>
    <x v="3"/>
    <s v="Agriculture"/>
    <s v="HSDO"/>
    <s v="Final Energy Consumption"/>
    <s v="Emissions"/>
    <x v="1"/>
    <x v="1"/>
    <s v="Agricuture"/>
    <m/>
    <n v="2.1145249999999999E-3"/>
    <n v="6.761750000000001E-4"/>
    <n v="1.247E-4"/>
    <n v="0.24812182500000002"/>
    <n v="8.2707274999999997E-2"/>
    <n v="0"/>
    <n v="0"/>
    <n v="0"/>
    <n v="0"/>
    <n v="0"/>
  </r>
  <r>
    <x v="0"/>
    <x v="0"/>
    <x v="3"/>
    <s v="Agriculture"/>
    <s v="HSDO"/>
    <s v="Final Energy Consumption"/>
    <s v="Emissions"/>
    <x v="1"/>
    <x v="0"/>
    <m/>
    <m/>
    <n v="4.8774642000000012"/>
    <n v="6.8385426249999988"/>
    <n v="10.966396425000003"/>
    <n v="11.549139950000001"/>
    <n v="13.199616474999999"/>
    <n v="14.868354025"/>
    <n v="18.123438975000003"/>
    <n v="20.572836150000004"/>
    <n v="12.159736725"/>
    <n v="8.822311075"/>
  </r>
  <r>
    <x v="0"/>
    <x v="0"/>
    <x v="3"/>
    <s v="Agriculture"/>
    <s v="HSDO"/>
    <s v="Final Energy Consumption"/>
    <s v="Emissions"/>
    <x v="1"/>
    <x v="2"/>
    <m/>
    <m/>
    <n v="0"/>
    <n v="0"/>
    <n v="0"/>
    <n v="0"/>
    <n v="0"/>
    <n v="0"/>
    <n v="0"/>
    <n v="0"/>
    <n v="0"/>
    <n v="0"/>
  </r>
  <r>
    <x v="0"/>
    <x v="0"/>
    <x v="3"/>
    <s v="Agriculture"/>
    <s v="HSDO"/>
    <s v="Final Energy Consumption"/>
    <s v="Emissions"/>
    <x v="1"/>
    <x v="3"/>
    <m/>
    <m/>
    <n v="1.7185229500000003"/>
    <n v="0.57630857499999999"/>
    <n v="0.64178360000000012"/>
    <n v="0.46445912500000008"/>
    <n v="0.28491585000000008"/>
    <n v="0.38372447499999995"/>
    <n v="0.65334952499999999"/>
    <n v="0.84435445000000009"/>
    <n v="0.41260327500000005"/>
    <n v="0.34117167500000001"/>
  </r>
  <r>
    <x v="0"/>
    <x v="0"/>
    <x v="3"/>
    <s v="Agriculture"/>
    <s v="HSDO"/>
    <s v="Final Energy Consumption"/>
    <s v="Emissions"/>
    <x v="1"/>
    <x v="4"/>
    <m/>
    <m/>
    <n v="0.34108244999999998"/>
    <n v="0.15982777499999998"/>
    <n v="0.27818635000000008"/>
    <n v="8.1008775000000019E-2"/>
    <n v="0.86449027499999997"/>
    <n v="1.3211663999999999"/>
    <n v="1.5500521750000003"/>
    <n v="1.2936507000000002"/>
    <n v="0.49555027499999998"/>
    <n v="0.36354242500000006"/>
  </r>
  <r>
    <x v="0"/>
    <x v="0"/>
    <x v="3"/>
    <s v="Agriculture"/>
    <s v="HSDO"/>
    <s v="Final Energy Consumption"/>
    <s v="Emissions"/>
    <x v="1"/>
    <x v="5"/>
    <m/>
    <m/>
    <n v="1.9008848749999998"/>
    <n v="2.2736690750000008"/>
    <n v="0.6172811250000001"/>
    <n v="0.58850015000000011"/>
    <n v="0.19332370000000001"/>
    <n v="0"/>
    <n v="0"/>
    <n v="0"/>
    <n v="0"/>
    <n v="0"/>
  </r>
  <r>
    <x v="0"/>
    <x v="0"/>
    <x v="3"/>
    <s v="Agriculture"/>
    <s v="HSDO"/>
    <s v="Final Energy Consumption"/>
    <s v="Emissions"/>
    <x v="1"/>
    <x v="6"/>
    <m/>
    <m/>
    <n v="0.81835234999999995"/>
    <n v="0.76628902499999996"/>
    <n v="0.7049721000000001"/>
    <n v="0.17315455000000002"/>
    <n v="0.47055974999999994"/>
    <n v="0.54905517500000001"/>
    <n v="0.44897697500000006"/>
    <n v="0.51041214999999995"/>
    <n v="0.35600237499999998"/>
    <n v="0.34026867500000008"/>
  </r>
  <r>
    <x v="0"/>
    <x v="0"/>
    <x v="3"/>
    <s v="Agriculture"/>
    <s v="HSDO"/>
    <s v="Final Energy Consumption"/>
    <s v="Emissions"/>
    <x v="1"/>
    <x v="7"/>
    <m/>
    <m/>
    <n v="0"/>
    <n v="1.9188749999999997E-2"/>
    <n v="6.39625E-3"/>
    <n v="0"/>
    <n v="5.7569475000000009E-2"/>
    <n v="4.1577775000000004E-2"/>
    <n v="1.7060249999999999E-2"/>
    <n v="3.1985550000000001E-2"/>
    <n v="9.5954500000000019E-3"/>
    <n v="0"/>
  </r>
  <r>
    <x v="0"/>
    <x v="0"/>
    <x v="3"/>
    <s v="Agriculture"/>
    <s v="HSDO"/>
    <s v="Final Energy Consumption"/>
    <s v="Emissions"/>
    <x v="1"/>
    <x v="8"/>
    <m/>
    <m/>
    <n v="1.8824787249999999"/>
    <n v="0.8613383750000001"/>
    <n v="0.13966292500000002"/>
    <n v="0"/>
    <n v="0"/>
    <n v="0"/>
    <n v="0"/>
    <n v="1.6887260999999998"/>
    <n v="3.1626360250000007"/>
    <n v="3.4940187500000008"/>
  </r>
  <r>
    <x v="0"/>
    <x v="0"/>
    <x v="3"/>
    <s v="Agriculture"/>
    <s v="HSDO"/>
    <s v="Final Energy Consumption"/>
    <s v="Emissions"/>
    <x v="1"/>
    <x v="9"/>
    <m/>
    <m/>
    <n v="0.5399681999999999"/>
    <n v="0.58154490000000003"/>
    <n v="0.47120690000000004"/>
    <n v="0.57462512499999996"/>
    <n v="0.76332417500000005"/>
    <n v="0.749469575"/>
    <n v="0.6620387499999999"/>
    <n v="0.57569152499999987"/>
    <n v="0.23133784999999996"/>
    <n v="0.33900877499999987"/>
  </r>
  <r>
    <x v="0"/>
    <x v="0"/>
    <x v="3"/>
    <s v="Agriculture"/>
    <s v="HSDO"/>
    <s v="Final Energy Consumption"/>
    <s v="Emissions"/>
    <x v="1"/>
    <x v="10"/>
    <m/>
    <m/>
    <n v="2.326279575"/>
    <n v="5.279076674999998"/>
    <n v="5.4995957249999989"/>
    <n v="5.4523268999999992"/>
    <n v="5.6836679749999997"/>
    <n v="5.6516071750000005"/>
    <n v="5.8689463750000002"/>
    <n v="6.1038199000000004"/>
    <n v="6.7572274750000005"/>
    <n v="7.9975861249999998"/>
  </r>
  <r>
    <x v="0"/>
    <x v="0"/>
    <x v="3"/>
    <s v="Agriculture"/>
    <s v="HSDO"/>
    <s v="Final Energy Consumption"/>
    <s v="Emissions"/>
    <x v="1"/>
    <x v="11"/>
    <m/>
    <m/>
    <n v="40.747322449999999"/>
    <n v="41.521700849999995"/>
    <n v="47.476737525000004"/>
    <n v="52.935008100000005"/>
    <n v="55.236612125000015"/>
    <n v="52.020556125000006"/>
    <n v="61.45900129999999"/>
    <n v="60.920587549999993"/>
    <n v="60.356404974999997"/>
    <n v="66.709081999999995"/>
  </r>
  <r>
    <x v="0"/>
    <x v="0"/>
    <x v="3"/>
    <s v="Agriculture"/>
    <s v="HSDO"/>
    <s v="Final Energy Consumption"/>
    <s v="Emissions"/>
    <x v="1"/>
    <x v="12"/>
    <m/>
    <m/>
    <n v="5.7988413249999988"/>
    <n v="7.5640762500000021"/>
    <n v="5.0250197750000005"/>
    <n v="3.9381528500000003"/>
    <n v="4.0312897750000003"/>
    <n v="3.2364885250000004"/>
    <n v="3.3827186250000003"/>
    <n v="3.6876326999999995"/>
    <n v="1.7265489000000003"/>
    <n v="2.1244719750000005"/>
  </r>
  <r>
    <x v="0"/>
    <x v="0"/>
    <x v="3"/>
    <s v="Agriculture"/>
    <s v="HSDO"/>
    <s v="Final Energy Consumption"/>
    <s v="Emissions"/>
    <x v="1"/>
    <x v="13"/>
    <m/>
    <m/>
    <n v="0.11242134999999999"/>
    <n v="0.114329475"/>
    <n v="0.33819285000000004"/>
    <n v="0.34895575000000001"/>
    <n v="1.0878344249999998"/>
    <n v="0.81899949999999988"/>
    <n v="0.83339805"/>
    <n v="2.7404458999999997"/>
    <n v="2.0471601250000004"/>
    <n v="1.5595110999999999"/>
  </r>
  <r>
    <x v="0"/>
    <x v="0"/>
    <x v="3"/>
    <s v="Agriculture"/>
    <s v="HSDO"/>
    <s v="Final Energy Consumption"/>
    <s v="Emissions"/>
    <x v="1"/>
    <x v="14"/>
    <m/>
    <m/>
    <n v="0.44137242500000001"/>
    <n v="0.51421012500000007"/>
    <n v="0.14356625000000006"/>
    <n v="4.2645250000000008E-3"/>
    <n v="4.5033900000000002E-2"/>
    <n v="6.9375124999999996E-2"/>
    <n v="5.5437750000000001E-2"/>
    <n v="1.8834000000000004E-2"/>
    <n v="2.1317250000000001E-3"/>
    <n v="0"/>
  </r>
  <r>
    <x v="0"/>
    <x v="0"/>
    <x v="3"/>
    <s v="Agriculture"/>
    <s v="HSDO"/>
    <s v="Final Energy Consumption"/>
    <s v="Emissions"/>
    <x v="1"/>
    <x v="15"/>
    <m/>
    <m/>
    <n v="1.70581E-2"/>
    <n v="1.0664000000000001E-3"/>
    <n v="0"/>
    <n v="0"/>
    <n v="0"/>
    <n v="0"/>
    <n v="0"/>
    <n v="0"/>
    <n v="13.350448650000001"/>
    <n v="28.423641775"/>
  </r>
  <r>
    <x v="0"/>
    <x v="0"/>
    <x v="3"/>
    <s v="Agriculture"/>
    <s v="HSDO"/>
    <s v="Final Energy Consumption"/>
    <s v="Emissions"/>
    <x v="1"/>
    <x v="16"/>
    <m/>
    <m/>
    <n v="5.6299158250000003"/>
    <n v="8.028755750000002"/>
    <n v="14.266305650000001"/>
    <n v="15.382038475"/>
    <n v="26.799773649999992"/>
    <n v="33.983823425000004"/>
    <n v="33.949507275000002"/>
    <n v="28.395820775000001"/>
    <n v="14.753526825000005"/>
    <n v="11.776720674999996"/>
  </r>
  <r>
    <x v="0"/>
    <x v="0"/>
    <x v="3"/>
    <s v="Agriculture"/>
    <s v="HSDO"/>
    <s v="Final Energy Consumption"/>
    <s v="Emissions"/>
    <x v="1"/>
    <x v="17"/>
    <m/>
    <m/>
    <n v="5.9226630499999997"/>
    <n v="5.7605078999999986"/>
    <n v="6.5870420750000003"/>
    <n v="8.9006742750000001"/>
    <n v="10.366440000000003"/>
    <n v="11.929451299999998"/>
    <n v="12.196785524999997"/>
    <n v="11.239432450000002"/>
    <n v="2.8839326000000001"/>
    <n v="0.53538977500000007"/>
  </r>
  <r>
    <x v="0"/>
    <x v="0"/>
    <x v="3"/>
    <s v="Agriculture"/>
    <s v="HSDO"/>
    <s v="Final Energy Consumption"/>
    <s v="Emissions"/>
    <x v="1"/>
    <x v="18"/>
    <m/>
    <m/>
    <n v="0"/>
    <n v="0"/>
    <n v="0"/>
    <n v="0"/>
    <n v="0"/>
    <n v="0"/>
    <n v="0"/>
    <n v="0"/>
    <n v="0"/>
    <n v="0"/>
  </r>
  <r>
    <x v="0"/>
    <x v="0"/>
    <x v="3"/>
    <s v="Agriculture"/>
    <s v="HSDO"/>
    <s v="Final Energy Consumption"/>
    <s v="Emissions"/>
    <x v="1"/>
    <x v="19"/>
    <m/>
    <m/>
    <n v="1.5981283250000002"/>
    <n v="1.1930995000000002"/>
    <n v="0.83132652499999993"/>
    <n v="0.62513185000000004"/>
    <n v="0.69228817500000006"/>
    <n v="0.96308605000000014"/>
    <n v="1.163333825"/>
    <n v="0.8367327"/>
    <n v="29.693608074999997"/>
    <n v="55.954105825000006"/>
  </r>
  <r>
    <x v="0"/>
    <x v="0"/>
    <x v="3"/>
    <s v="Agriculture"/>
    <s v="HSDO"/>
    <s v="Final Energy Consumption"/>
    <s v="Emissions"/>
    <x v="1"/>
    <x v="20"/>
    <m/>
    <m/>
    <n v="56.310472625000003"/>
    <n v="58.858737550000008"/>
    <n v="58.709798450000001"/>
    <n v="53.952854649999999"/>
    <n v="65.858229175000005"/>
    <n v="75.496231975000001"/>
    <n v="81.800546899999986"/>
    <n v="72.224172774999985"/>
    <n v="17.214310399999995"/>
    <n v="7.8888874999999983E-2"/>
  </r>
  <r>
    <x v="0"/>
    <x v="0"/>
    <x v="3"/>
    <s v="Agriculture"/>
    <s v="HSDO"/>
    <s v="Final Energy Consumption"/>
    <s v="Emissions"/>
    <x v="1"/>
    <x v="21"/>
    <m/>
    <m/>
    <n v="0"/>
    <n v="0"/>
    <n v="0"/>
    <n v="0"/>
    <n v="0"/>
    <n v="0"/>
    <n v="0"/>
    <n v="0"/>
    <n v="0"/>
    <n v="0"/>
  </r>
  <r>
    <x v="0"/>
    <x v="0"/>
    <x v="3"/>
    <s v="Agriculture"/>
    <s v="HSDO"/>
    <s v="Final Energy Consumption"/>
    <s v="Emissions"/>
    <x v="1"/>
    <x v="22"/>
    <m/>
    <m/>
    <n v="3.1981249999999996E-2"/>
    <n v="9.5943749999999987E-3"/>
    <n v="4.7971874999999997E-2"/>
    <n v="0.108735175"/>
    <n v="6.9292350000000003E-2"/>
    <n v="1.27925E-2"/>
    <n v="0"/>
    <n v="1.5378057749999998"/>
    <n v="2.0242980999999998"/>
    <n v="2.0347965499999998"/>
  </r>
  <r>
    <x v="0"/>
    <x v="0"/>
    <x v="3"/>
    <s v="Agriculture"/>
    <s v="HSDO"/>
    <s v="Final Energy Consumption"/>
    <s v="Emissions"/>
    <x v="1"/>
    <x v="23"/>
    <m/>
    <m/>
    <n v="0"/>
    <n v="0"/>
    <n v="0"/>
    <n v="0"/>
    <n v="0"/>
    <n v="0"/>
    <n v="0"/>
    <n v="0"/>
    <n v="0"/>
    <n v="0"/>
  </r>
  <r>
    <x v="0"/>
    <x v="0"/>
    <x v="3"/>
    <s v="Agriculture"/>
    <s v="HSDO"/>
    <s v="Final Energy Consumption"/>
    <s v="Emissions"/>
    <x v="1"/>
    <x v="24"/>
    <m/>
    <m/>
    <n v="0"/>
    <n v="0"/>
    <n v="0"/>
    <n v="0"/>
    <n v="0"/>
    <n v="0"/>
    <n v="0"/>
    <n v="0"/>
    <n v="0"/>
    <n v="0"/>
  </r>
  <r>
    <x v="0"/>
    <x v="0"/>
    <x v="3"/>
    <s v="Agriculture"/>
    <s v="HSDO"/>
    <s v="Final Energy Consumption"/>
    <s v="Emissions"/>
    <x v="1"/>
    <x v="25"/>
    <m/>
    <m/>
    <n v="1.5069231749999998"/>
    <n v="1.7432114000000003"/>
    <n v="2.161886275000001"/>
    <n v="2.2787162000000003"/>
    <n v="2.3697837499999999"/>
    <n v="2.2722619000000006"/>
    <n v="2.0180534250000002"/>
    <n v="1.0082693749999998"/>
    <n v="1.7044555000000003"/>
    <n v="1.9622781250000001"/>
  </r>
  <r>
    <x v="0"/>
    <x v="0"/>
    <x v="3"/>
    <s v="Agriculture"/>
    <s v="HSDO"/>
    <s v="Final Energy Consumption"/>
    <s v="Emissions"/>
    <x v="1"/>
    <x v="26"/>
    <m/>
    <m/>
    <n v="0.42536030000000002"/>
    <n v="0.71856977499999997"/>
    <n v="0.45523132499999996"/>
    <n v="0.26545835000000001"/>
    <n v="0.36993652500000007"/>
    <n v="0.63753305000000005"/>
    <n v="1.1812508500000001"/>
    <n v="1.1499705"/>
    <n v="0.41896727499999997"/>
    <n v="0.55008287500000008"/>
  </r>
  <r>
    <x v="0"/>
    <x v="0"/>
    <x v="3"/>
    <s v="Agriculture"/>
    <s v="HSDO"/>
    <s v="Final Energy Consumption"/>
    <s v="Emissions"/>
    <x v="1"/>
    <x v="27"/>
    <m/>
    <m/>
    <n v="2.2374824250000001"/>
    <n v="2.3611160250000003"/>
    <n v="2.2153922499999994"/>
    <n v="2.0149595749999998"/>
    <n v="2.1332966499999997"/>
    <n v="0.81239577499999993"/>
    <n v="0.76173425000000006"/>
    <n v="2.85339185"/>
    <n v="2.7627639750000004"/>
    <n v="3.174682475"/>
  </r>
  <r>
    <x v="0"/>
    <x v="0"/>
    <x v="3"/>
    <s v="Agriculture"/>
    <s v="HSDO"/>
    <s v="Final Energy Consumption"/>
    <s v="Emissions"/>
    <x v="1"/>
    <x v="28"/>
    <m/>
    <m/>
    <n v="3.9002440500000004"/>
    <n v="5.4368458249999998"/>
    <n v="3.6806591750000006"/>
    <n v="3.4931404749999997"/>
    <n v="3.9620178499999996"/>
    <n v="4.3337335000000001"/>
    <n v="4.0925422000000005"/>
    <n v="1.0012291999999998"/>
    <n v="4.9136100000000002E-2"/>
    <n v="2.3454350000000002E-2"/>
  </r>
  <r>
    <x v="0"/>
    <x v="0"/>
    <x v="3"/>
    <s v="Agriculture"/>
    <s v="HSDO"/>
    <s v="Final Energy Consumption"/>
    <s v="Emissions"/>
    <x v="1"/>
    <x v="29"/>
    <m/>
    <m/>
    <n v="0"/>
    <n v="0"/>
    <n v="0"/>
    <n v="0"/>
    <n v="0"/>
    <n v="0"/>
    <n v="0"/>
    <n v="0"/>
    <n v="0"/>
    <n v="0"/>
  </r>
  <r>
    <x v="0"/>
    <x v="0"/>
    <x v="3"/>
    <s v="Agriculture"/>
    <s v="HSDO"/>
    <s v="Final Energy Consumption"/>
    <s v="Emissions"/>
    <x v="1"/>
    <x v="30"/>
    <m/>
    <m/>
    <n v="12.590398924999999"/>
    <n v="21.796095849999997"/>
    <n v="25.179315425000002"/>
    <n v="26.359206399999998"/>
    <n v="28.086788375000005"/>
    <n v="30.021788375"/>
    <n v="34.296442025000005"/>
    <n v="33.649486600000003"/>
    <n v="22.377101100000001"/>
    <n v="21.462508299999993"/>
  </r>
  <r>
    <x v="0"/>
    <x v="0"/>
    <x v="3"/>
    <s v="Agriculture"/>
    <s v="HSDO"/>
    <s v="Final Energy Consumption"/>
    <s v="Emissions"/>
    <x v="1"/>
    <x v="31"/>
    <m/>
    <m/>
    <n v="0"/>
    <n v="0"/>
    <n v="0"/>
    <n v="0"/>
    <n v="0"/>
    <n v="0"/>
    <n v="0"/>
    <n v="0"/>
    <n v="0"/>
    <n v="1.5258765000000003"/>
  </r>
  <r>
    <x v="0"/>
    <x v="0"/>
    <x v="3"/>
    <s v="Agriculture"/>
    <s v="HSDO"/>
    <s v="Final Energy Consumption"/>
    <s v="Emissions"/>
    <x v="1"/>
    <x v="32"/>
    <m/>
    <m/>
    <n v="1.7769750000000003E-3"/>
    <n v="0"/>
    <n v="0"/>
    <n v="0"/>
    <n v="0"/>
    <n v="0"/>
    <n v="0"/>
    <n v="0"/>
    <n v="0"/>
    <n v="0"/>
  </r>
  <r>
    <x v="0"/>
    <x v="0"/>
    <x v="3"/>
    <s v="Agriculture"/>
    <s v="HSDO"/>
    <s v="Final Energy Consumption"/>
    <s v="Emissions"/>
    <x v="1"/>
    <x v="33"/>
    <m/>
    <m/>
    <n v="29.744287874999994"/>
    <n v="32.749077349999993"/>
    <n v="27.777808650000001"/>
    <n v="19.820408175000004"/>
    <n v="16.715582425000001"/>
    <n v="16.2310208"/>
    <n v="15.875504324999998"/>
    <n v="13.676377899999995"/>
    <n v="5.286601675"/>
    <n v="6.8496237250000016"/>
  </r>
  <r>
    <x v="0"/>
    <x v="0"/>
    <x v="3"/>
    <s v="Agriculture"/>
    <s v="HSDO"/>
    <s v="Final Energy Consumption"/>
    <s v="Emissions"/>
    <x v="1"/>
    <x v="34"/>
    <m/>
    <m/>
    <n v="1.1554723499999999"/>
    <n v="1.3147658499999999"/>
    <n v="0.94253204999999995"/>
    <n v="0.89881825000000004"/>
    <n v="1.3417010499999997"/>
    <n v="1.8284223499999999"/>
    <n v="2.1844645000000003"/>
    <n v="2.1618948749999998"/>
    <n v="1.1257281750000001"/>
    <n v="1.8412159250000002"/>
  </r>
  <r>
    <x v="0"/>
    <x v="0"/>
    <x v="3"/>
    <s v="Agriculture"/>
    <s v="HSDO"/>
    <s v="Final Energy Consumption"/>
    <s v="Emissions"/>
    <x v="1"/>
    <x v="35"/>
    <m/>
    <m/>
    <n v="0.43604042499999995"/>
    <n v="0.1467676"/>
    <n v="1.0076404999999997"/>
    <n v="1.8470015749999997"/>
    <n v="3.4562056249999995"/>
    <n v="4.1491613750000003"/>
    <n v="4.0656586000000008"/>
    <n v="3.8441322750000007"/>
    <n v="3.4301422499999994"/>
    <n v="3.2739726999999998"/>
  </r>
  <r>
    <x v="0"/>
    <x v="0"/>
    <x v="3"/>
    <s v="Agriculture"/>
    <s v="LDO"/>
    <s v="Final Energy Consumption"/>
    <s v="Emissions"/>
    <x v="1"/>
    <x v="1"/>
    <s v="Agricuture"/>
    <m/>
    <n v="0"/>
    <n v="0"/>
    <n v="0"/>
    <n v="0"/>
    <n v="0"/>
    <n v="0"/>
    <n v="0"/>
    <n v="0"/>
    <n v="0"/>
    <n v="0"/>
  </r>
  <r>
    <x v="0"/>
    <x v="0"/>
    <x v="3"/>
    <s v="Agriculture"/>
    <s v="LDO"/>
    <s v="Final Energy Consumption"/>
    <s v="Emissions"/>
    <x v="1"/>
    <x v="0"/>
    <m/>
    <m/>
    <n v="1.045627775"/>
    <n v="0.25858157500000001"/>
    <n v="0.11659234999999998"/>
    <n v="7.9166225000000007E-2"/>
    <n v="0.1268629"/>
    <n v="8.3471599999999993E-2"/>
    <n v="4.5356399999999998E-2"/>
    <n v="4.136492499999999E-2"/>
    <n v="0.17257405000000003"/>
    <n v="5.4024125000000006E-2"/>
  </r>
  <r>
    <x v="0"/>
    <x v="0"/>
    <x v="3"/>
    <s v="Agriculture"/>
    <s v="LDO"/>
    <s v="Final Energy Consumption"/>
    <s v="Emissions"/>
    <x v="1"/>
    <x v="2"/>
    <m/>
    <m/>
    <n v="0"/>
    <n v="0"/>
    <n v="0"/>
    <n v="0"/>
    <n v="0"/>
    <n v="0"/>
    <n v="0"/>
    <n v="0"/>
    <n v="0"/>
    <n v="0"/>
  </r>
  <r>
    <x v="0"/>
    <x v="0"/>
    <x v="3"/>
    <s v="Agriculture"/>
    <s v="LDO"/>
    <s v="Final Energy Consumption"/>
    <s v="Emissions"/>
    <x v="1"/>
    <x v="3"/>
    <m/>
    <m/>
    <n v="1.5632650000000001E-2"/>
    <n v="3.7431500000000011E-3"/>
    <n v="0"/>
    <n v="7.4849025E-2"/>
    <n v="2.4949674999999998E-2"/>
    <n v="0"/>
    <n v="0"/>
    <n v="0"/>
    <n v="0"/>
    <n v="0"/>
  </r>
  <r>
    <x v="0"/>
    <x v="0"/>
    <x v="3"/>
    <s v="Agriculture"/>
    <s v="LDO"/>
    <s v="Final Energy Consumption"/>
    <s v="Emissions"/>
    <x v="1"/>
    <x v="4"/>
    <m/>
    <m/>
    <n v="0.23774807499999998"/>
    <n v="5.8885274999999994E-2"/>
    <n v="5.2100949999999993E-2"/>
    <n v="1.1924974999999997E-2"/>
    <n v="7.9251149999999992E-2"/>
    <n v="0.18325202500000004"/>
    <n v="0.179949625"/>
    <n v="0.19169077500000001"/>
    <n v="0.10472972499999998"/>
    <n v="6.2357524999999997E-2"/>
  </r>
  <r>
    <x v="0"/>
    <x v="0"/>
    <x v="3"/>
    <s v="Agriculture"/>
    <s v="LDO"/>
    <s v="Final Energy Consumption"/>
    <s v="Emissions"/>
    <x v="1"/>
    <x v="5"/>
    <m/>
    <m/>
    <n v="1.8157824999999999E-2"/>
    <n v="2.7509249999999996E-3"/>
    <n v="0"/>
    <n v="4.6094925000000002E-2"/>
    <n v="1.5364975000000001E-2"/>
    <n v="0"/>
    <n v="0"/>
    <n v="0"/>
    <n v="0"/>
    <n v="0"/>
  </r>
  <r>
    <x v="0"/>
    <x v="0"/>
    <x v="3"/>
    <s v="Agriculture"/>
    <s v="LDO"/>
    <s v="Final Energy Consumption"/>
    <s v="Emissions"/>
    <x v="1"/>
    <x v="6"/>
    <m/>
    <m/>
    <n v="2.8618650000000002E-2"/>
    <n v="3.2237099999999998E-2"/>
    <n v="7.7736475000000013E-2"/>
    <n v="2.3023275000000003E-2"/>
    <n v="0"/>
    <n v="0"/>
    <n v="0"/>
    <n v="0"/>
    <n v="0"/>
    <n v="0"/>
  </r>
  <r>
    <x v="0"/>
    <x v="0"/>
    <x v="3"/>
    <s v="Agriculture"/>
    <s v="LDO"/>
    <s v="Final Energy Consumption"/>
    <s v="Emissions"/>
    <x v="1"/>
    <x v="7"/>
    <m/>
    <m/>
    <n v="0"/>
    <n v="0"/>
    <n v="0"/>
    <n v="0"/>
    <n v="0"/>
    <n v="4.5408000000000002E-3"/>
    <n v="1.5135999999999999E-3"/>
    <n v="0"/>
    <n v="0"/>
    <n v="0"/>
  </r>
  <r>
    <x v="0"/>
    <x v="0"/>
    <x v="3"/>
    <s v="Agriculture"/>
    <s v="LDO"/>
    <s v="Final Energy Consumption"/>
    <s v="Emissions"/>
    <x v="1"/>
    <x v="8"/>
    <m/>
    <m/>
    <n v="0"/>
    <n v="0"/>
    <n v="0"/>
    <n v="0"/>
    <n v="0"/>
    <n v="0"/>
    <n v="0"/>
    <n v="0"/>
    <n v="0"/>
    <n v="0"/>
  </r>
  <r>
    <x v="0"/>
    <x v="0"/>
    <x v="3"/>
    <s v="Agriculture"/>
    <s v="LDO"/>
    <s v="Final Energy Consumption"/>
    <s v="Emissions"/>
    <x v="1"/>
    <x v="9"/>
    <m/>
    <m/>
    <n v="0.43255850000000018"/>
    <n v="0.30818745000000003"/>
    <n v="6.9709450000000006E-2"/>
    <n v="0.187104825"/>
    <n v="9.3189600000000011E-2"/>
    <n v="1.0273774999999999E-2"/>
    <n v="0"/>
    <n v="2.9166899999999999E-2"/>
    <n v="4.2743074999999998E-2"/>
    <n v="1.1006924999999999E-2"/>
  </r>
  <r>
    <x v="0"/>
    <x v="0"/>
    <x v="3"/>
    <s v="Agriculture"/>
    <s v="LDO"/>
    <s v="Final Energy Consumption"/>
    <s v="Emissions"/>
    <x v="1"/>
    <x v="10"/>
    <m/>
    <m/>
    <n v="3.3250824999999998E-2"/>
    <n v="2.8983075000000001E-2"/>
    <n v="2.3752124999999999E-2"/>
    <n v="8.4366000000000007E-3"/>
    <n v="9.1697499999999989E-4"/>
    <n v="0"/>
    <n v="0"/>
    <n v="0"/>
    <n v="2.3110350000000002E-2"/>
    <n v="3.5773850000000003E-2"/>
  </r>
  <r>
    <x v="0"/>
    <x v="0"/>
    <x v="3"/>
    <s v="Agriculture"/>
    <s v="LDO"/>
    <s v="Final Energy Consumption"/>
    <s v="Emissions"/>
    <x v="1"/>
    <x v="11"/>
    <m/>
    <m/>
    <n v="4.2294101250000002"/>
    <n v="2.5546740749999999"/>
    <n v="0.59354942500000007"/>
    <n v="8.8060775000000022E-2"/>
    <n v="8.8597199999999987E-2"/>
    <n v="4.0532874999999996E-2"/>
    <n v="1.1095074999999998E-2"/>
    <n v="1.2837650000000001E-2"/>
    <n v="1.4671599999999998E-2"/>
    <n v="1.4948949999999999E-2"/>
  </r>
  <r>
    <x v="0"/>
    <x v="0"/>
    <x v="3"/>
    <s v="Agriculture"/>
    <s v="LDO"/>
    <s v="Final Energy Consumption"/>
    <s v="Emissions"/>
    <x v="1"/>
    <x v="12"/>
    <m/>
    <m/>
    <n v="0.60430695000000001"/>
    <n v="0.29858555000000003"/>
    <n v="0.103009725"/>
    <n v="9.0804175000000015E-2"/>
    <n v="2.4764774999999999E-2"/>
    <n v="0"/>
    <n v="0"/>
    <n v="0"/>
    <n v="0"/>
    <n v="0"/>
  </r>
  <r>
    <x v="0"/>
    <x v="0"/>
    <x v="3"/>
    <s v="Agriculture"/>
    <s v="LDO"/>
    <s v="Final Energy Consumption"/>
    <s v="Emissions"/>
    <x v="1"/>
    <x v="13"/>
    <m/>
    <m/>
    <n v="0.41615077500000008"/>
    <n v="0.16859440000000003"/>
    <n v="1.6511999999999999E-2"/>
    <n v="1.9256475000000002E-2"/>
    <n v="2.8426225000000003E-2"/>
    <n v="4.3101050000000009E-2"/>
    <n v="1.7423600000000001E-2"/>
    <n v="1.0086724999999996E-2"/>
    <n v="2.4761550000000004E-2"/>
    <n v="2.1091499999999999E-2"/>
  </r>
  <r>
    <x v="0"/>
    <x v="0"/>
    <x v="3"/>
    <s v="Agriculture"/>
    <s v="LDO"/>
    <s v="Final Energy Consumption"/>
    <s v="Emissions"/>
    <x v="1"/>
    <x v="14"/>
    <m/>
    <m/>
    <n v="0.1434523"/>
    <n v="0.12529447500000002"/>
    <n v="2.9534550000000003E-2"/>
    <n v="9.1697499999999989E-4"/>
    <n v="0"/>
    <n v="0"/>
    <n v="0"/>
    <n v="0"/>
    <n v="0"/>
    <n v="0"/>
  </r>
  <r>
    <x v="0"/>
    <x v="0"/>
    <x v="3"/>
    <s v="Agriculture"/>
    <s v="LDO"/>
    <s v="Final Energy Consumption"/>
    <s v="Emissions"/>
    <x v="1"/>
    <x v="15"/>
    <m/>
    <m/>
    <n v="2.2016000000000002E-3"/>
    <n v="0"/>
    <n v="0"/>
    <n v="0"/>
    <n v="0"/>
    <n v="0"/>
    <n v="0"/>
    <n v="0"/>
    <n v="7.8019200000000011E-2"/>
    <n v="0.13581120000000002"/>
  </r>
  <r>
    <x v="0"/>
    <x v="0"/>
    <x v="3"/>
    <s v="Agriculture"/>
    <s v="LDO"/>
    <s v="Final Energy Consumption"/>
    <s v="Emissions"/>
    <x v="1"/>
    <x v="16"/>
    <m/>
    <m/>
    <n v="0.38206575000000009"/>
    <n v="0.24073765000000005"/>
    <n v="0.10502212500000002"/>
    <n v="0.11289435"/>
    <n v="0.1295934"/>
    <n v="0.102246475"/>
    <n v="8.9577600000000021E-2"/>
    <n v="9.4393600000000022E-2"/>
    <n v="2.4080000000000008E-2"/>
    <n v="0"/>
  </r>
  <r>
    <x v="0"/>
    <x v="0"/>
    <x v="3"/>
    <s v="Agriculture"/>
    <s v="LDO"/>
    <s v="Final Energy Consumption"/>
    <s v="Emissions"/>
    <x v="1"/>
    <x v="17"/>
    <m/>
    <m/>
    <n v="9.1697499999999989E-4"/>
    <n v="0"/>
    <n v="0"/>
    <n v="0"/>
    <n v="0"/>
    <n v="2.6828774999999999E-2"/>
    <n v="1.8024524999999996E-2"/>
    <n v="1.2108799999999999E-2"/>
    <n v="3.0271999999999999E-3"/>
    <n v="0"/>
  </r>
  <r>
    <x v="0"/>
    <x v="0"/>
    <x v="3"/>
    <s v="Agriculture"/>
    <s v="LDO"/>
    <s v="Final Energy Consumption"/>
    <s v="Emissions"/>
    <x v="1"/>
    <x v="18"/>
    <m/>
    <m/>
    <n v="0"/>
    <n v="0"/>
    <n v="0"/>
    <n v="0"/>
    <n v="0"/>
    <n v="0"/>
    <n v="0"/>
    <n v="0"/>
    <n v="0"/>
    <n v="0"/>
  </r>
  <r>
    <x v="0"/>
    <x v="0"/>
    <x v="3"/>
    <s v="Agriculture"/>
    <s v="LDO"/>
    <s v="Final Energy Consumption"/>
    <s v="Emissions"/>
    <x v="1"/>
    <x v="19"/>
    <m/>
    <m/>
    <n v="0.19465992499999998"/>
    <n v="0.1020906"/>
    <n v="3.2470375000000003E-2"/>
    <n v="0.11529804999999999"/>
    <n v="7.438462500000001E-2"/>
    <n v="1.2473224999999999E-2"/>
    <n v="0"/>
    <n v="0"/>
    <n v="3.4120499999999998E-2"/>
    <n v="3.3380900000000005E-2"/>
  </r>
  <r>
    <x v="0"/>
    <x v="0"/>
    <x v="3"/>
    <s v="Agriculture"/>
    <s v="LDO"/>
    <s v="Final Energy Consumption"/>
    <s v="Emissions"/>
    <x v="1"/>
    <x v="20"/>
    <m/>
    <m/>
    <n v="1.8497449749999999"/>
    <n v="0.77016117500000003"/>
    <n v="0.44931452499999985"/>
    <n v="0.26339757499999994"/>
    <n v="0.13811169999999998"/>
    <n v="0.1705122"/>
    <n v="0.17602587500000003"/>
    <n v="0.13070387499999997"/>
    <n v="2.9258274999999997E-2"/>
    <n v="0"/>
  </r>
  <r>
    <x v="0"/>
    <x v="0"/>
    <x v="3"/>
    <s v="Agriculture"/>
    <s v="LDO"/>
    <s v="Final Energy Consumption"/>
    <s v="Emissions"/>
    <x v="1"/>
    <x v="21"/>
    <m/>
    <m/>
    <n v="0"/>
    <n v="0"/>
    <n v="0"/>
    <n v="0"/>
    <n v="0"/>
    <n v="0"/>
    <n v="0"/>
    <n v="0"/>
    <n v="0"/>
    <n v="0"/>
  </r>
  <r>
    <x v="0"/>
    <x v="0"/>
    <x v="3"/>
    <s v="Agriculture"/>
    <s v="LDO"/>
    <s v="Final Energy Consumption"/>
    <s v="Emissions"/>
    <x v="1"/>
    <x v="22"/>
    <m/>
    <m/>
    <n v="0"/>
    <n v="0"/>
    <n v="0"/>
    <n v="0"/>
    <n v="0"/>
    <n v="0"/>
    <n v="0"/>
    <n v="0"/>
    <n v="0"/>
    <n v="0"/>
  </r>
  <r>
    <x v="0"/>
    <x v="0"/>
    <x v="3"/>
    <s v="Agriculture"/>
    <s v="LDO"/>
    <s v="Final Energy Consumption"/>
    <s v="Emissions"/>
    <x v="1"/>
    <x v="23"/>
    <m/>
    <m/>
    <n v="0"/>
    <n v="0"/>
    <n v="0"/>
    <n v="0"/>
    <n v="0"/>
    <n v="0"/>
    <n v="0"/>
    <n v="0"/>
    <n v="0"/>
    <n v="0"/>
  </r>
  <r>
    <x v="0"/>
    <x v="0"/>
    <x v="3"/>
    <s v="Agriculture"/>
    <s v="LDO"/>
    <s v="Final Energy Consumption"/>
    <s v="Emissions"/>
    <x v="1"/>
    <x v="24"/>
    <m/>
    <m/>
    <n v="0"/>
    <n v="0"/>
    <n v="0"/>
    <n v="0"/>
    <n v="0"/>
    <n v="0"/>
    <n v="0"/>
    <n v="0"/>
    <n v="0"/>
    <n v="0"/>
  </r>
  <r>
    <x v="0"/>
    <x v="0"/>
    <x v="3"/>
    <s v="Agriculture"/>
    <s v="LDO"/>
    <s v="Final Energy Consumption"/>
    <s v="Emissions"/>
    <x v="1"/>
    <x v="25"/>
    <m/>
    <m/>
    <n v="4.2656000000000005E-3"/>
    <n v="0"/>
    <n v="0"/>
    <n v="0"/>
    <n v="0"/>
    <n v="0"/>
    <n v="0"/>
    <n v="0"/>
    <n v="0"/>
    <n v="0"/>
  </r>
  <r>
    <x v="0"/>
    <x v="0"/>
    <x v="3"/>
    <s v="Agriculture"/>
    <s v="LDO"/>
    <s v="Final Energy Consumption"/>
    <s v="Emissions"/>
    <x v="1"/>
    <x v="26"/>
    <m/>
    <m/>
    <n v="0"/>
    <n v="0"/>
    <n v="0"/>
    <n v="0.14447355000000001"/>
    <n v="4.8157850000000009E-2"/>
    <n v="0"/>
    <n v="0"/>
    <n v="0"/>
    <n v="0"/>
    <n v="0"/>
  </r>
  <r>
    <x v="0"/>
    <x v="0"/>
    <x v="3"/>
    <s v="Agriculture"/>
    <s v="LDO"/>
    <s v="Final Energy Consumption"/>
    <s v="Emissions"/>
    <x v="1"/>
    <x v="27"/>
    <m/>
    <m/>
    <n v="0.23407695000000001"/>
    <n v="0.199220075"/>
    <n v="5.1180750000000004E-2"/>
    <n v="5.6679374999999997E-2"/>
    <n v="7.2266874999999994E-2"/>
    <n v="8.3271650000000003E-2"/>
    <n v="2.1826800000000007E-2"/>
    <n v="8.2527749999999987E-3"/>
    <n v="1.9262925000000004E-2"/>
    <n v="0.11446384999999995"/>
  </r>
  <r>
    <x v="0"/>
    <x v="0"/>
    <x v="3"/>
    <s v="Agriculture"/>
    <s v="LDO"/>
    <s v="Final Energy Consumption"/>
    <s v="Emissions"/>
    <x v="1"/>
    <x v="28"/>
    <m/>
    <m/>
    <n v="0.26731272499999997"/>
    <n v="0.20201185000000005"/>
    <n v="7.2836625000000016E-2"/>
    <n v="9.392167500000001E-2"/>
    <n v="2.8249925000000006E-2"/>
    <n v="0"/>
    <n v="5.5018499999999991E-3"/>
    <n v="1.8339499999999998E-3"/>
    <n v="0"/>
    <n v="0"/>
  </r>
  <r>
    <x v="0"/>
    <x v="0"/>
    <x v="3"/>
    <s v="Agriculture"/>
    <s v="LDO"/>
    <s v="Final Energy Consumption"/>
    <s v="Emissions"/>
    <x v="1"/>
    <x v="29"/>
    <m/>
    <m/>
    <n v="0"/>
    <n v="0"/>
    <n v="0"/>
    <n v="0"/>
    <n v="0"/>
    <n v="0"/>
    <n v="0"/>
    <n v="0"/>
    <n v="0"/>
    <n v="0"/>
  </r>
  <r>
    <x v="0"/>
    <x v="0"/>
    <x v="3"/>
    <s v="Agriculture"/>
    <s v="LDO"/>
    <s v="Final Energy Consumption"/>
    <s v="Emissions"/>
    <x v="1"/>
    <x v="30"/>
    <m/>
    <m/>
    <n v="0.13035235000000001"/>
    <n v="1.9262925000000004E-2"/>
    <n v="5.8695000000000006E-3"/>
    <n v="1.0271625E-2"/>
    <n v="2.9347500000000003E-3"/>
    <n v="2.4764774999999999E-2"/>
    <n v="2.4760474999999997E-2"/>
    <n v="1.9259699999999998E-2"/>
    <n v="4.5859499999999992E-3"/>
    <n v="0"/>
  </r>
  <r>
    <x v="0"/>
    <x v="0"/>
    <x v="3"/>
    <s v="Agriculture"/>
    <s v="LDO"/>
    <s v="Final Energy Consumption"/>
    <s v="Emissions"/>
    <x v="1"/>
    <x v="31"/>
    <m/>
    <m/>
    <n v="0"/>
    <n v="0"/>
    <n v="0"/>
    <n v="0"/>
    <n v="0"/>
    <n v="0"/>
    <n v="0"/>
    <n v="0"/>
    <n v="0"/>
    <n v="4.4021249999999998E-3"/>
  </r>
  <r>
    <x v="0"/>
    <x v="0"/>
    <x v="3"/>
    <s v="Agriculture"/>
    <s v="LDO"/>
    <s v="Final Energy Consumption"/>
    <s v="Emissions"/>
    <x v="1"/>
    <x v="32"/>
    <m/>
    <m/>
    <n v="0"/>
    <n v="0"/>
    <n v="0"/>
    <n v="0"/>
    <n v="0"/>
    <n v="0"/>
    <n v="0"/>
    <n v="0"/>
    <n v="0"/>
    <n v="0"/>
  </r>
  <r>
    <x v="0"/>
    <x v="0"/>
    <x v="3"/>
    <s v="Agriculture"/>
    <s v="LDO"/>
    <s v="Final Energy Consumption"/>
    <s v="Emissions"/>
    <x v="1"/>
    <x v="33"/>
    <m/>
    <m/>
    <n v="2.4702392749999995"/>
    <n v="1.7491518500000003"/>
    <n v="0.68363012499999987"/>
    <n v="0.27129775"/>
    <n v="0.23221719999999993"/>
    <n v="5.8329499999999979E-2"/>
    <n v="5.5582875000000004E-2"/>
    <n v="2.2929749999999999E-2"/>
    <n v="1.4673750000000001E-3"/>
    <n v="0"/>
  </r>
  <r>
    <x v="0"/>
    <x v="0"/>
    <x v="3"/>
    <s v="Agriculture"/>
    <s v="LDO"/>
    <s v="Final Energy Consumption"/>
    <s v="Emissions"/>
    <x v="1"/>
    <x v="34"/>
    <m/>
    <m/>
    <n v="8.9891499999999996E-3"/>
    <n v="0"/>
    <n v="4.4021249999999998E-3"/>
    <n v="1.4673750000000001E-3"/>
    <n v="0"/>
    <n v="0"/>
    <n v="0"/>
    <n v="0"/>
    <n v="0"/>
    <n v="0"/>
  </r>
  <r>
    <x v="0"/>
    <x v="0"/>
    <x v="3"/>
    <s v="Agriculture"/>
    <s v="LDO"/>
    <s v="Final Energy Consumption"/>
    <s v="Emissions"/>
    <x v="1"/>
    <x v="35"/>
    <m/>
    <m/>
    <n v="0.13902330000000002"/>
    <n v="3.4086100000000001E-2"/>
    <n v="6.6048000000000009E-3"/>
    <n v="4.1827174999999994E-2"/>
    <n v="0.14200212500000003"/>
    <n v="4.293120000000001E-2"/>
    <n v="0"/>
    <n v="0"/>
    <n v="0"/>
    <n v="0"/>
  </r>
  <r>
    <x v="0"/>
    <x v="0"/>
    <x v="3"/>
    <s v="Agriculture"/>
    <s v="Furnace Oil"/>
    <s v="Final Energy Consumption"/>
    <s v="Emissions"/>
    <x v="1"/>
    <x v="1"/>
    <s v="Agricuture"/>
    <m/>
    <n v="0"/>
    <n v="0"/>
    <n v="0"/>
    <n v="0.19533198000000004"/>
    <n v="6.5110660000000015E-2"/>
    <n v="0"/>
    <n v="0"/>
    <n v="0"/>
    <n v="0"/>
    <n v="0"/>
  </r>
  <r>
    <x v="0"/>
    <x v="0"/>
    <x v="3"/>
    <s v="Agriculture"/>
    <s v="Furnace Oil"/>
    <s v="Final Energy Consumption"/>
    <s v="Emissions"/>
    <x v="1"/>
    <x v="0"/>
    <m/>
    <m/>
    <n v="0"/>
    <n v="0"/>
    <n v="0"/>
    <n v="1.5627255299999998"/>
    <n v="2.8542660599999996"/>
    <n v="2.9038459500000005"/>
    <n v="3.0667993500000001"/>
    <n v="2.8246397299999999"/>
    <n v="2.2093416699999997"/>
    <n v="0.83421252999999995"/>
  </r>
  <r>
    <x v="0"/>
    <x v="0"/>
    <x v="3"/>
    <s v="Agriculture"/>
    <s v="Furnace Oil"/>
    <s v="Final Energy Consumption"/>
    <s v="Emissions"/>
    <x v="1"/>
    <x v="2"/>
    <m/>
    <m/>
    <n v="0"/>
    <n v="0"/>
    <n v="0"/>
    <n v="0"/>
    <n v="0"/>
    <n v="0"/>
    <n v="0"/>
    <n v="0"/>
    <n v="0"/>
    <n v="0"/>
  </r>
  <r>
    <x v="0"/>
    <x v="0"/>
    <x v="3"/>
    <s v="Agriculture"/>
    <s v="Furnace Oil"/>
    <s v="Final Energy Consumption"/>
    <s v="Emissions"/>
    <x v="1"/>
    <x v="3"/>
    <m/>
    <m/>
    <n v="0"/>
    <n v="0"/>
    <n v="0"/>
    <n v="9.5923739999999993E-2"/>
    <n v="0.14706912999999996"/>
    <n v="0.11857804"/>
    <n v="8.6025740000000017E-2"/>
    <n v="6.5100560000000002E-2"/>
    <n v="3.6037809999999997E-2"/>
    <n v="1.0462589999999999E-2"/>
  </r>
  <r>
    <x v="0"/>
    <x v="0"/>
    <x v="3"/>
    <s v="Agriculture"/>
    <s v="Furnace Oil"/>
    <s v="Final Energy Consumption"/>
    <s v="Emissions"/>
    <x v="1"/>
    <x v="4"/>
    <m/>
    <m/>
    <n v="0"/>
    <n v="0"/>
    <n v="0"/>
    <n v="4.9849559999999994E-2"/>
    <n v="2.8245660000000002E-2"/>
    <n v="3.87638E-3"/>
    <n v="3.7962869999999989E-2"/>
    <n v="9.2961409999999994E-2"/>
    <n v="0.18592585"/>
    <n v="0.68561931000000009"/>
  </r>
  <r>
    <x v="0"/>
    <x v="0"/>
    <x v="3"/>
    <s v="Agriculture"/>
    <s v="Furnace Oil"/>
    <s v="Final Energy Consumption"/>
    <s v="Emissions"/>
    <x v="1"/>
    <x v="5"/>
    <m/>
    <m/>
    <n v="0"/>
    <n v="0"/>
    <n v="0"/>
    <n v="1.7437650000000002E-2"/>
    <n v="7.6460029999999998E-2"/>
    <n v="8.464002000000001E-2"/>
    <n v="7.440063999999999E-2"/>
    <n v="7.7948770000000001E-2"/>
    <n v="8.9205220000000002E-2"/>
    <n v="7.8109359999999989E-2"/>
  </r>
  <r>
    <x v="0"/>
    <x v="0"/>
    <x v="3"/>
    <s v="Agriculture"/>
    <s v="Furnace Oil"/>
    <s v="Final Energy Consumption"/>
    <s v="Emissions"/>
    <x v="1"/>
    <x v="6"/>
    <m/>
    <m/>
    <n v="0"/>
    <n v="0"/>
    <n v="0"/>
    <n v="0"/>
    <n v="0"/>
    <n v="0"/>
    <n v="3.4875299999999995E-3"/>
    <n v="1.1625099999999998E-3"/>
    <n v="0"/>
    <n v="0"/>
  </r>
  <r>
    <x v="0"/>
    <x v="0"/>
    <x v="3"/>
    <s v="Agriculture"/>
    <s v="Furnace Oil"/>
    <s v="Final Energy Consumption"/>
    <s v="Emissions"/>
    <x v="1"/>
    <x v="7"/>
    <m/>
    <m/>
    <n v="0"/>
    <n v="0"/>
    <n v="0"/>
    <n v="0"/>
    <n v="0"/>
    <n v="0"/>
    <n v="0"/>
    <n v="0"/>
    <n v="0"/>
    <n v="0"/>
  </r>
  <r>
    <x v="0"/>
    <x v="0"/>
    <x v="3"/>
    <s v="Agriculture"/>
    <s v="Furnace Oil"/>
    <s v="Final Energy Consumption"/>
    <s v="Emissions"/>
    <x v="1"/>
    <x v="8"/>
    <m/>
    <m/>
    <n v="0"/>
    <n v="0"/>
    <n v="0"/>
    <n v="0"/>
    <n v="0"/>
    <n v="0"/>
    <n v="0"/>
    <n v="0"/>
    <n v="0"/>
    <n v="0"/>
  </r>
  <r>
    <x v="0"/>
    <x v="0"/>
    <x v="3"/>
    <s v="Agriculture"/>
    <s v="Furnace Oil"/>
    <s v="Final Energy Consumption"/>
    <s v="Emissions"/>
    <x v="1"/>
    <x v="9"/>
    <m/>
    <m/>
    <n v="0"/>
    <n v="0"/>
    <n v="0"/>
    <n v="0"/>
    <n v="0"/>
    <n v="0"/>
    <n v="0"/>
    <n v="0"/>
    <n v="0"/>
    <n v="0"/>
  </r>
  <r>
    <x v="0"/>
    <x v="0"/>
    <x v="3"/>
    <s v="Agriculture"/>
    <s v="Furnace Oil"/>
    <s v="Final Energy Consumption"/>
    <s v="Emissions"/>
    <x v="1"/>
    <x v="10"/>
    <m/>
    <m/>
    <n v="0"/>
    <n v="0"/>
    <n v="0"/>
    <n v="1.7416440000000002E-2"/>
    <n v="5.8054800000000009E-3"/>
    <n v="0"/>
    <n v="1.7161919999999997E-2"/>
    <n v="1.9351670700000003"/>
    <n v="4.3619859799999992"/>
    <n v="3.8911987199999998"/>
  </r>
  <r>
    <x v="0"/>
    <x v="0"/>
    <x v="3"/>
    <s v="Agriculture"/>
    <s v="Furnace Oil"/>
    <s v="Final Energy Consumption"/>
    <s v="Emissions"/>
    <x v="1"/>
    <x v="11"/>
    <m/>
    <m/>
    <n v="0"/>
    <n v="0"/>
    <n v="4.6237800000000001E-3"/>
    <n v="0.96915963999999988"/>
    <n v="1.3318112500000001"/>
    <n v="1.5572018399999998"/>
    <n v="1.1966015400000001"/>
    <n v="2.2222989599999998"/>
    <n v="2.68086118"/>
    <n v="1.7622883999999999"/>
  </r>
  <r>
    <x v="0"/>
    <x v="0"/>
    <x v="3"/>
    <s v="Agriculture"/>
    <s v="Furnace Oil"/>
    <s v="Final Energy Consumption"/>
    <s v="Emissions"/>
    <x v="1"/>
    <x v="12"/>
    <m/>
    <m/>
    <n v="0"/>
    <n v="0"/>
    <n v="0"/>
    <n v="0.76987148999999999"/>
    <n v="1.19405432"/>
    <n v="1.30413826"/>
    <n v="0.88669516000000004"/>
    <n v="0.48614430999999997"/>
    <n v="0.23220505999999996"/>
    <n v="0.22600164000000003"/>
  </r>
  <r>
    <x v="0"/>
    <x v="0"/>
    <x v="3"/>
    <s v="Agriculture"/>
    <s v="Furnace Oil"/>
    <s v="Final Energy Consumption"/>
    <s v="Emissions"/>
    <x v="1"/>
    <x v="13"/>
    <m/>
    <m/>
    <n v="0"/>
    <n v="0"/>
    <n v="0"/>
    <n v="0.46387179000000001"/>
    <n v="0.81677588999999995"/>
    <n v="0.65147423999999987"/>
    <n v="0.56623124999999985"/>
    <n v="1.7119520199999998"/>
    <n v="2.0033269200000001"/>
    <n v="1.9877537299999999"/>
  </r>
  <r>
    <x v="0"/>
    <x v="0"/>
    <x v="3"/>
    <s v="Agriculture"/>
    <s v="Furnace Oil"/>
    <s v="Final Energy Consumption"/>
    <s v="Emissions"/>
    <x v="1"/>
    <x v="14"/>
    <m/>
    <m/>
    <n v="0"/>
    <n v="0"/>
    <n v="0"/>
    <n v="0"/>
    <n v="0"/>
    <n v="0"/>
    <n v="0"/>
    <n v="0"/>
    <n v="2.4752070000000004E-2"/>
    <n v="4.1111040000000001E-2"/>
  </r>
  <r>
    <x v="0"/>
    <x v="0"/>
    <x v="3"/>
    <s v="Agriculture"/>
    <s v="Furnace Oil"/>
    <s v="Final Energy Consumption"/>
    <s v="Emissions"/>
    <x v="1"/>
    <x v="15"/>
    <m/>
    <m/>
    <n v="0"/>
    <n v="0"/>
    <n v="0"/>
    <n v="1.621353E-2"/>
    <n v="1.8751659999999996E-2"/>
    <n v="2.7804289999999988E-2"/>
    <n v="3.0658549999999996E-2"/>
    <n v="3.0210110000000002E-2"/>
    <n v="3.8258103099999987"/>
    <n v="4.2510415199999994"/>
  </r>
  <r>
    <x v="0"/>
    <x v="0"/>
    <x v="3"/>
    <s v="Agriculture"/>
    <s v="Furnace Oil"/>
    <s v="Final Energy Consumption"/>
    <s v="Emissions"/>
    <x v="1"/>
    <x v="16"/>
    <m/>
    <m/>
    <n v="0"/>
    <n v="0"/>
    <n v="3.7711379999999989E-2"/>
    <n v="1.6081896699999998"/>
    <n v="3.4127698"/>
    <n v="3.7884524299999995"/>
    <n v="4.5536051999999989"/>
    <n v="5.407435969999999"/>
    <n v="1.40126895"/>
    <n v="0.13640151"/>
  </r>
  <r>
    <x v="0"/>
    <x v="0"/>
    <x v="3"/>
    <s v="Agriculture"/>
    <s v="Furnace Oil"/>
    <s v="Final Energy Consumption"/>
    <s v="Emissions"/>
    <x v="1"/>
    <x v="17"/>
    <m/>
    <m/>
    <n v="0"/>
    <n v="0"/>
    <n v="0"/>
    <n v="2.9057699999999994E-3"/>
    <n v="9.6858999999999986E-4"/>
    <n v="0"/>
    <n v="2.9018309999999995E-2"/>
    <n v="9.6727700000000007E-3"/>
    <n v="0.14586723000000001"/>
    <n v="0.21856905000000001"/>
  </r>
  <r>
    <x v="0"/>
    <x v="0"/>
    <x v="3"/>
    <s v="Agriculture"/>
    <s v="Furnace Oil"/>
    <s v="Final Energy Consumption"/>
    <s v="Emissions"/>
    <x v="1"/>
    <x v="18"/>
    <m/>
    <m/>
    <n v="0"/>
    <n v="0"/>
    <n v="0"/>
    <n v="0"/>
    <n v="0"/>
    <n v="0"/>
    <n v="0"/>
    <n v="0"/>
    <n v="0"/>
    <n v="0"/>
  </r>
  <r>
    <x v="0"/>
    <x v="0"/>
    <x v="3"/>
    <s v="Agriculture"/>
    <s v="Furnace Oil"/>
    <s v="Final Energy Consumption"/>
    <s v="Emissions"/>
    <x v="1"/>
    <x v="19"/>
    <m/>
    <m/>
    <n v="0"/>
    <n v="0"/>
    <n v="0"/>
    <n v="0.76326305999999977"/>
    <n v="0.68534458999999981"/>
    <n v="0.52386982999999987"/>
    <n v="0.23020525999999994"/>
    <n v="0.12914768999999998"/>
    <n v="4.3518092199999998"/>
    <n v="3.4331374600000002"/>
  </r>
  <r>
    <x v="0"/>
    <x v="0"/>
    <x v="3"/>
    <s v="Agriculture"/>
    <s v="Furnace Oil"/>
    <s v="Final Energy Consumption"/>
    <s v="Emissions"/>
    <x v="1"/>
    <x v="20"/>
    <m/>
    <m/>
    <n v="0"/>
    <n v="0"/>
    <n v="0"/>
    <n v="3.42084879"/>
    <n v="5.0795616899999994"/>
    <n v="8.3032665600000009"/>
    <n v="9.3191225399999986"/>
    <n v="8.3103022200000005"/>
    <n v="1.9935380000000005"/>
    <n v="0"/>
  </r>
  <r>
    <x v="0"/>
    <x v="0"/>
    <x v="3"/>
    <s v="Agriculture"/>
    <s v="Furnace Oil"/>
    <s v="Final Energy Consumption"/>
    <s v="Emissions"/>
    <x v="1"/>
    <x v="21"/>
    <m/>
    <m/>
    <n v="0"/>
    <n v="0"/>
    <n v="0"/>
    <n v="0"/>
    <n v="0"/>
    <n v="0"/>
    <n v="0"/>
    <n v="0"/>
    <n v="0"/>
    <n v="0"/>
  </r>
  <r>
    <x v="0"/>
    <x v="0"/>
    <x v="3"/>
    <s v="Agriculture"/>
    <s v="Furnace Oil"/>
    <s v="Final Energy Consumption"/>
    <s v="Emissions"/>
    <x v="1"/>
    <x v="22"/>
    <m/>
    <m/>
    <n v="0"/>
    <n v="0"/>
    <n v="0"/>
    <n v="0"/>
    <n v="0"/>
    <n v="0"/>
    <n v="0"/>
    <n v="6.0606059999999989E-2"/>
    <n v="0.28326358999999995"/>
    <n v="9.1174719999999973E-2"/>
  </r>
  <r>
    <x v="0"/>
    <x v="0"/>
    <x v="3"/>
    <s v="Agriculture"/>
    <s v="Furnace Oil"/>
    <s v="Final Energy Consumption"/>
    <s v="Emissions"/>
    <x v="1"/>
    <x v="23"/>
    <m/>
    <m/>
    <n v="0"/>
    <n v="0"/>
    <n v="0"/>
    <n v="0"/>
    <n v="0"/>
    <n v="0"/>
    <n v="0"/>
    <n v="0"/>
    <n v="0"/>
    <n v="0"/>
  </r>
  <r>
    <x v="0"/>
    <x v="0"/>
    <x v="3"/>
    <s v="Agriculture"/>
    <s v="Furnace Oil"/>
    <s v="Final Energy Consumption"/>
    <s v="Emissions"/>
    <x v="1"/>
    <x v="24"/>
    <m/>
    <m/>
    <n v="0"/>
    <n v="0"/>
    <n v="0"/>
    <n v="0"/>
    <n v="0"/>
    <n v="0"/>
    <n v="0"/>
    <n v="0"/>
    <n v="0"/>
    <n v="0"/>
  </r>
  <r>
    <x v="0"/>
    <x v="0"/>
    <x v="3"/>
    <s v="Agriculture"/>
    <s v="Furnace Oil"/>
    <s v="Final Energy Consumption"/>
    <s v="Emissions"/>
    <x v="1"/>
    <x v="25"/>
    <m/>
    <m/>
    <n v="0"/>
    <n v="0"/>
    <n v="0"/>
    <n v="0"/>
    <n v="1.8313320000000001E-2"/>
    <n v="4.8233559999999995E-2"/>
    <n v="2.0145459999999997E-2"/>
    <n v="0.30228592999999992"/>
    <n v="0.28281110999999998"/>
    <n v="0.11967894000000001"/>
  </r>
  <r>
    <x v="0"/>
    <x v="0"/>
    <x v="3"/>
    <s v="Agriculture"/>
    <s v="Furnace Oil"/>
    <s v="Final Energy Consumption"/>
    <s v="Emissions"/>
    <x v="1"/>
    <x v="26"/>
    <m/>
    <m/>
    <n v="0"/>
    <n v="0"/>
    <n v="0"/>
    <n v="1.2001829999999998E-2"/>
    <n v="0.36973979000000007"/>
    <n v="0.51369812000000004"/>
    <n v="0.52744017999999993"/>
    <n v="0.27827923999999998"/>
    <n v="0.15217064"/>
    <n v="0.13668228999999998"/>
  </r>
  <r>
    <x v="0"/>
    <x v="0"/>
    <x v="3"/>
    <s v="Agriculture"/>
    <s v="Furnace Oil"/>
    <s v="Final Energy Consumption"/>
    <s v="Emissions"/>
    <x v="1"/>
    <x v="27"/>
    <m/>
    <m/>
    <n v="0"/>
    <n v="0"/>
    <n v="0"/>
    <n v="1.07124741"/>
    <n v="1.05475512"/>
    <n v="0.61071063999999997"/>
    <n v="0.34776521999999999"/>
    <n v="1.3039180799999999"/>
    <n v="1.4089439400000001"/>
    <n v="1.4130142400000003"/>
  </r>
  <r>
    <x v="0"/>
    <x v="0"/>
    <x v="3"/>
    <s v="Agriculture"/>
    <s v="Furnace Oil"/>
    <s v="Final Energy Consumption"/>
    <s v="Emissions"/>
    <x v="1"/>
    <x v="28"/>
    <m/>
    <m/>
    <n v="0"/>
    <n v="0"/>
    <n v="0"/>
    <n v="1.0035572099999999"/>
    <n v="1.6467817699999998"/>
    <n v="1.64618183"/>
    <n v="1.7130923099999995"/>
    <n v="0.43672399999999995"/>
    <n v="0"/>
    <n v="0"/>
  </r>
  <r>
    <x v="0"/>
    <x v="0"/>
    <x v="3"/>
    <s v="Agriculture"/>
    <s v="Furnace Oil"/>
    <s v="Final Energy Consumption"/>
    <s v="Emissions"/>
    <x v="1"/>
    <x v="29"/>
    <m/>
    <m/>
    <n v="0"/>
    <n v="0"/>
    <n v="0"/>
    <n v="0"/>
    <n v="0"/>
    <n v="0"/>
    <n v="0"/>
    <n v="0"/>
    <n v="0"/>
    <n v="0"/>
  </r>
  <r>
    <x v="0"/>
    <x v="0"/>
    <x v="3"/>
    <s v="Agriculture"/>
    <s v="Furnace Oil"/>
    <s v="Final Energy Consumption"/>
    <s v="Emissions"/>
    <x v="1"/>
    <x v="30"/>
    <m/>
    <m/>
    <n v="0"/>
    <n v="0"/>
    <n v="8.132519999999999E-3"/>
    <n v="1.01663671"/>
    <n v="1.90309755"/>
    <n v="2.1424362399999999"/>
    <n v="2.2610072099999998"/>
    <n v="2.2748179500000001"/>
    <n v="2.5283380499999994"/>
    <n v="2.2595265499999995"/>
  </r>
  <r>
    <x v="0"/>
    <x v="0"/>
    <x v="3"/>
    <s v="Agriculture"/>
    <s v="Furnace Oil"/>
    <s v="Final Energy Consumption"/>
    <s v="Emissions"/>
    <x v="1"/>
    <x v="31"/>
    <m/>
    <m/>
    <n v="0"/>
    <n v="0"/>
    <n v="0"/>
    <n v="0"/>
    <n v="0"/>
    <n v="0"/>
    <n v="0"/>
    <n v="0"/>
    <n v="0"/>
    <n v="1.2277256999999999"/>
  </r>
  <r>
    <x v="0"/>
    <x v="0"/>
    <x v="3"/>
    <s v="Agriculture"/>
    <s v="Furnace Oil"/>
    <s v="Final Energy Consumption"/>
    <s v="Emissions"/>
    <x v="1"/>
    <x v="32"/>
    <m/>
    <m/>
    <n v="0"/>
    <n v="0"/>
    <n v="0"/>
    <n v="0"/>
    <n v="0"/>
    <n v="0"/>
    <n v="0"/>
    <n v="0"/>
    <n v="0"/>
    <n v="0"/>
  </r>
  <r>
    <x v="0"/>
    <x v="0"/>
    <x v="3"/>
    <s v="Agriculture"/>
    <s v="Furnace Oil"/>
    <s v="Final Energy Consumption"/>
    <s v="Emissions"/>
    <x v="1"/>
    <x v="33"/>
    <m/>
    <m/>
    <n v="0"/>
    <n v="0"/>
    <n v="0"/>
    <n v="1.9962942899999998"/>
    <n v="2.95080893"/>
    <n v="1.7611319500000002"/>
    <n v="1.65562634"/>
    <n v="1.73189649"/>
    <n v="1.1483689899999998"/>
    <n v="0.59427591999999996"/>
  </r>
  <r>
    <x v="0"/>
    <x v="0"/>
    <x v="3"/>
    <s v="Agriculture"/>
    <s v="Furnace Oil"/>
    <s v="Final Energy Consumption"/>
    <s v="Emissions"/>
    <x v="1"/>
    <x v="34"/>
    <m/>
    <m/>
    <n v="0"/>
    <n v="0"/>
    <n v="0"/>
    <n v="0"/>
    <n v="0.31683195000000008"/>
    <n v="0.10561065"/>
    <n v="0"/>
    <n v="0"/>
    <n v="0"/>
    <n v="0"/>
  </r>
  <r>
    <x v="0"/>
    <x v="0"/>
    <x v="3"/>
    <s v="Agriculture"/>
    <s v="Furnace Oil"/>
    <s v="Final Energy Consumption"/>
    <s v="Emissions"/>
    <x v="1"/>
    <x v="35"/>
    <m/>
    <m/>
    <n v="0"/>
    <n v="0"/>
    <n v="3.7784099999999998E-3"/>
    <n v="1.7791392400000003"/>
    <n v="2.0942309600000004"/>
    <n v="2.0592152700000002"/>
    <n v="1.8101674499999996"/>
    <n v="1.4011022999999998"/>
    <n v="1.2324605799999999"/>
    <n v="0.98187452999999991"/>
  </r>
  <r>
    <x v="0"/>
    <x v="0"/>
    <x v="3"/>
    <s v="Agriculture"/>
    <s v="LSHS"/>
    <s v="Final Energy Consumption"/>
    <s v="Emissions"/>
    <x v="1"/>
    <x v="1"/>
    <s v="Agricuture"/>
    <m/>
    <n v="0"/>
    <n v="0"/>
    <n v="0"/>
    <n v="0"/>
    <n v="0"/>
    <n v="0"/>
    <n v="0"/>
    <n v="0"/>
    <n v="0"/>
    <n v="0"/>
  </r>
  <r>
    <x v="0"/>
    <x v="0"/>
    <x v="3"/>
    <s v="Agriculture"/>
    <s v="LSHS"/>
    <s v="Final Energy Consumption"/>
    <s v="Emissions"/>
    <x v="1"/>
    <x v="0"/>
    <m/>
    <m/>
    <n v="0"/>
    <n v="0"/>
    <n v="0"/>
    <n v="0"/>
    <n v="0"/>
    <n v="0"/>
    <n v="0"/>
    <n v="0"/>
    <n v="0"/>
    <n v="0"/>
  </r>
  <r>
    <x v="0"/>
    <x v="0"/>
    <x v="3"/>
    <s v="Agriculture"/>
    <s v="LSHS"/>
    <s v="Final Energy Consumption"/>
    <s v="Emissions"/>
    <x v="1"/>
    <x v="2"/>
    <m/>
    <m/>
    <n v="0"/>
    <n v="0"/>
    <n v="0"/>
    <n v="0"/>
    <n v="0"/>
    <n v="0"/>
    <n v="0"/>
    <n v="0"/>
    <n v="0"/>
    <n v="0"/>
  </r>
  <r>
    <x v="0"/>
    <x v="0"/>
    <x v="3"/>
    <s v="Agriculture"/>
    <s v="LSHS"/>
    <s v="Final Energy Consumption"/>
    <s v="Emissions"/>
    <x v="1"/>
    <x v="3"/>
    <m/>
    <m/>
    <n v="0"/>
    <n v="0"/>
    <n v="0"/>
    <n v="0"/>
    <n v="0"/>
    <n v="0"/>
    <n v="0"/>
    <n v="0"/>
    <n v="0"/>
    <n v="0"/>
  </r>
  <r>
    <x v="0"/>
    <x v="0"/>
    <x v="3"/>
    <s v="Agriculture"/>
    <s v="LSHS"/>
    <s v="Final Energy Consumption"/>
    <s v="Emissions"/>
    <x v="1"/>
    <x v="4"/>
    <m/>
    <m/>
    <n v="0"/>
    <n v="0"/>
    <n v="0"/>
    <n v="0"/>
    <n v="0"/>
    <n v="0"/>
    <n v="0"/>
    <n v="0"/>
    <n v="0"/>
    <n v="0"/>
  </r>
  <r>
    <x v="0"/>
    <x v="0"/>
    <x v="3"/>
    <s v="Agriculture"/>
    <s v="LSHS"/>
    <s v="Final Energy Consumption"/>
    <s v="Emissions"/>
    <x v="1"/>
    <x v="5"/>
    <m/>
    <m/>
    <n v="0"/>
    <n v="0"/>
    <n v="0"/>
    <n v="0"/>
    <n v="0"/>
    <n v="0"/>
    <n v="0"/>
    <n v="0"/>
    <n v="0"/>
    <n v="0"/>
  </r>
  <r>
    <x v="0"/>
    <x v="0"/>
    <x v="3"/>
    <s v="Agriculture"/>
    <s v="LSHS"/>
    <s v="Final Energy Consumption"/>
    <s v="Emissions"/>
    <x v="1"/>
    <x v="6"/>
    <m/>
    <m/>
    <n v="0"/>
    <n v="0"/>
    <n v="0"/>
    <n v="0"/>
    <n v="0"/>
    <n v="0"/>
    <n v="0"/>
    <n v="0"/>
    <n v="0"/>
    <n v="0"/>
  </r>
  <r>
    <x v="0"/>
    <x v="0"/>
    <x v="3"/>
    <s v="Agriculture"/>
    <s v="LSHS"/>
    <s v="Final Energy Consumption"/>
    <s v="Emissions"/>
    <x v="1"/>
    <x v="7"/>
    <m/>
    <m/>
    <n v="0"/>
    <n v="0"/>
    <n v="0"/>
    <n v="0"/>
    <n v="0"/>
    <n v="0"/>
    <n v="0"/>
    <n v="0"/>
    <n v="0"/>
    <n v="0"/>
  </r>
  <r>
    <x v="0"/>
    <x v="0"/>
    <x v="3"/>
    <s v="Agriculture"/>
    <s v="LSHS"/>
    <s v="Final Energy Consumption"/>
    <s v="Emissions"/>
    <x v="1"/>
    <x v="8"/>
    <m/>
    <m/>
    <n v="0"/>
    <n v="0"/>
    <n v="0"/>
    <n v="0"/>
    <n v="0"/>
    <n v="0"/>
    <n v="0"/>
    <n v="0"/>
    <n v="0"/>
    <n v="0"/>
  </r>
  <r>
    <x v="0"/>
    <x v="0"/>
    <x v="3"/>
    <s v="Agriculture"/>
    <s v="LSHS"/>
    <s v="Final Energy Consumption"/>
    <s v="Emissions"/>
    <x v="1"/>
    <x v="9"/>
    <m/>
    <m/>
    <n v="0"/>
    <n v="0"/>
    <n v="0"/>
    <n v="0"/>
    <n v="0"/>
    <n v="0"/>
    <n v="0"/>
    <n v="0"/>
    <n v="0"/>
    <n v="0"/>
  </r>
  <r>
    <x v="0"/>
    <x v="0"/>
    <x v="3"/>
    <s v="Agriculture"/>
    <s v="LSHS"/>
    <s v="Final Energy Consumption"/>
    <s v="Emissions"/>
    <x v="1"/>
    <x v="10"/>
    <m/>
    <m/>
    <n v="0"/>
    <n v="0"/>
    <n v="0"/>
    <n v="0"/>
    <n v="0"/>
    <n v="0"/>
    <n v="0"/>
    <n v="0"/>
    <n v="0"/>
    <n v="0"/>
  </r>
  <r>
    <x v="0"/>
    <x v="0"/>
    <x v="3"/>
    <s v="Agriculture"/>
    <s v="LSHS"/>
    <s v="Final Energy Consumption"/>
    <s v="Emissions"/>
    <x v="1"/>
    <x v="11"/>
    <m/>
    <m/>
    <n v="0"/>
    <n v="0"/>
    <n v="0"/>
    <n v="0"/>
    <n v="0"/>
    <n v="0"/>
    <n v="0"/>
    <n v="0"/>
    <n v="0"/>
    <n v="0"/>
  </r>
  <r>
    <x v="0"/>
    <x v="0"/>
    <x v="3"/>
    <s v="Agriculture"/>
    <s v="LSHS"/>
    <s v="Final Energy Consumption"/>
    <s v="Emissions"/>
    <x v="1"/>
    <x v="12"/>
    <m/>
    <m/>
    <n v="0"/>
    <n v="0"/>
    <n v="0"/>
    <n v="0"/>
    <n v="0"/>
    <n v="0"/>
    <n v="0"/>
    <n v="0"/>
    <n v="0"/>
    <n v="0"/>
  </r>
  <r>
    <x v="0"/>
    <x v="0"/>
    <x v="3"/>
    <s v="Agriculture"/>
    <s v="LSHS"/>
    <s v="Final Energy Consumption"/>
    <s v="Emissions"/>
    <x v="1"/>
    <x v="13"/>
    <m/>
    <m/>
    <n v="0"/>
    <n v="0"/>
    <n v="0"/>
    <n v="0"/>
    <n v="0"/>
    <n v="0"/>
    <n v="0"/>
    <n v="0"/>
    <n v="0"/>
    <n v="0"/>
  </r>
  <r>
    <x v="0"/>
    <x v="0"/>
    <x v="3"/>
    <s v="Agriculture"/>
    <s v="LSHS"/>
    <s v="Final Energy Consumption"/>
    <s v="Emissions"/>
    <x v="1"/>
    <x v="14"/>
    <m/>
    <m/>
    <n v="0"/>
    <n v="0"/>
    <n v="0"/>
    <n v="0"/>
    <n v="0"/>
    <n v="0"/>
    <n v="0"/>
    <n v="0"/>
    <n v="0"/>
    <n v="0"/>
  </r>
  <r>
    <x v="0"/>
    <x v="0"/>
    <x v="3"/>
    <s v="Agriculture"/>
    <s v="LSHS"/>
    <s v="Final Energy Consumption"/>
    <s v="Emissions"/>
    <x v="1"/>
    <x v="15"/>
    <m/>
    <m/>
    <n v="0"/>
    <n v="0"/>
    <n v="0"/>
    <n v="0"/>
    <n v="0"/>
    <n v="0"/>
    <n v="0"/>
    <n v="0"/>
    <n v="0"/>
    <n v="0"/>
  </r>
  <r>
    <x v="0"/>
    <x v="0"/>
    <x v="3"/>
    <s v="Agriculture"/>
    <s v="LSHS"/>
    <s v="Final Energy Consumption"/>
    <s v="Emissions"/>
    <x v="1"/>
    <x v="16"/>
    <m/>
    <m/>
    <n v="0"/>
    <n v="0"/>
    <n v="0"/>
    <n v="0"/>
    <n v="0"/>
    <n v="0"/>
    <n v="0"/>
    <n v="0"/>
    <n v="0"/>
    <n v="0"/>
  </r>
  <r>
    <x v="0"/>
    <x v="0"/>
    <x v="3"/>
    <s v="Agriculture"/>
    <s v="LSHS"/>
    <s v="Final Energy Consumption"/>
    <s v="Emissions"/>
    <x v="1"/>
    <x v="17"/>
    <m/>
    <m/>
    <n v="0"/>
    <n v="0"/>
    <n v="0"/>
    <n v="0"/>
    <n v="0"/>
    <n v="0"/>
    <n v="0"/>
    <n v="0"/>
    <n v="0"/>
    <n v="0"/>
  </r>
  <r>
    <x v="0"/>
    <x v="0"/>
    <x v="3"/>
    <s v="Agriculture"/>
    <s v="LSHS"/>
    <s v="Final Energy Consumption"/>
    <s v="Emissions"/>
    <x v="1"/>
    <x v="18"/>
    <m/>
    <m/>
    <n v="0"/>
    <n v="0"/>
    <n v="0"/>
    <n v="0"/>
    <n v="0"/>
    <n v="0"/>
    <n v="0"/>
    <n v="0"/>
    <n v="0"/>
    <n v="0"/>
  </r>
  <r>
    <x v="0"/>
    <x v="0"/>
    <x v="3"/>
    <s v="Agriculture"/>
    <s v="LSHS"/>
    <s v="Final Energy Consumption"/>
    <s v="Emissions"/>
    <x v="1"/>
    <x v="19"/>
    <m/>
    <m/>
    <n v="0"/>
    <n v="0"/>
    <n v="0"/>
    <n v="0"/>
    <n v="0"/>
    <n v="0"/>
    <n v="0"/>
    <n v="0"/>
    <n v="0"/>
    <n v="0"/>
  </r>
  <r>
    <x v="0"/>
    <x v="0"/>
    <x v="3"/>
    <s v="Agriculture"/>
    <s v="LSHS"/>
    <s v="Final Energy Consumption"/>
    <s v="Emissions"/>
    <x v="1"/>
    <x v="20"/>
    <m/>
    <m/>
    <n v="0"/>
    <n v="0"/>
    <n v="0"/>
    <n v="0"/>
    <n v="0"/>
    <n v="0"/>
    <n v="0"/>
    <n v="0"/>
    <n v="0"/>
    <n v="0"/>
  </r>
  <r>
    <x v="0"/>
    <x v="0"/>
    <x v="3"/>
    <s v="Agriculture"/>
    <s v="LSHS"/>
    <s v="Final Energy Consumption"/>
    <s v="Emissions"/>
    <x v="1"/>
    <x v="21"/>
    <m/>
    <m/>
    <n v="0"/>
    <n v="0"/>
    <n v="0"/>
    <n v="0"/>
    <n v="0"/>
    <n v="0"/>
    <n v="0"/>
    <n v="0"/>
    <n v="0"/>
    <n v="0"/>
  </r>
  <r>
    <x v="0"/>
    <x v="0"/>
    <x v="3"/>
    <s v="Agriculture"/>
    <s v="LSHS"/>
    <s v="Final Energy Consumption"/>
    <s v="Emissions"/>
    <x v="1"/>
    <x v="22"/>
    <m/>
    <m/>
    <n v="0"/>
    <n v="0"/>
    <n v="0"/>
    <n v="0"/>
    <n v="0"/>
    <n v="0"/>
    <n v="0"/>
    <n v="0"/>
    <n v="0"/>
    <n v="0"/>
  </r>
  <r>
    <x v="0"/>
    <x v="0"/>
    <x v="3"/>
    <s v="Agriculture"/>
    <s v="LSHS"/>
    <s v="Final Energy Consumption"/>
    <s v="Emissions"/>
    <x v="1"/>
    <x v="23"/>
    <m/>
    <m/>
    <n v="0"/>
    <n v="0"/>
    <n v="0"/>
    <n v="0"/>
    <n v="0"/>
    <n v="0"/>
    <n v="0"/>
    <n v="0"/>
    <n v="0"/>
    <n v="0"/>
  </r>
  <r>
    <x v="0"/>
    <x v="0"/>
    <x v="3"/>
    <s v="Agriculture"/>
    <s v="LSHS"/>
    <s v="Final Energy Consumption"/>
    <s v="Emissions"/>
    <x v="1"/>
    <x v="24"/>
    <m/>
    <m/>
    <n v="0"/>
    <n v="0"/>
    <n v="0"/>
    <n v="0"/>
    <n v="0"/>
    <n v="0"/>
    <n v="0"/>
    <n v="0"/>
    <n v="0"/>
    <n v="0"/>
  </r>
  <r>
    <x v="0"/>
    <x v="0"/>
    <x v="3"/>
    <s v="Agriculture"/>
    <s v="LSHS"/>
    <s v="Final Energy Consumption"/>
    <s v="Emissions"/>
    <x v="1"/>
    <x v="25"/>
    <m/>
    <m/>
    <n v="0"/>
    <n v="0"/>
    <n v="0"/>
    <n v="0"/>
    <n v="0"/>
    <n v="0"/>
    <n v="0"/>
    <n v="0"/>
    <n v="0"/>
    <n v="0"/>
  </r>
  <r>
    <x v="0"/>
    <x v="0"/>
    <x v="3"/>
    <s v="Agriculture"/>
    <s v="LSHS"/>
    <s v="Final Energy Consumption"/>
    <s v="Emissions"/>
    <x v="1"/>
    <x v="26"/>
    <m/>
    <m/>
    <n v="0"/>
    <n v="0"/>
    <n v="0"/>
    <n v="0"/>
    <n v="0"/>
    <n v="0"/>
    <n v="0"/>
    <n v="0"/>
    <n v="0"/>
    <n v="0"/>
  </r>
  <r>
    <x v="0"/>
    <x v="0"/>
    <x v="3"/>
    <s v="Agriculture"/>
    <s v="LSHS"/>
    <s v="Final Energy Consumption"/>
    <s v="Emissions"/>
    <x v="1"/>
    <x v="27"/>
    <m/>
    <m/>
    <n v="0"/>
    <n v="0"/>
    <n v="0"/>
    <n v="0.37687567500000002"/>
    <n v="0.79922369999999987"/>
    <n v="0.31694437499999994"/>
    <n v="8.4553424999999988E-2"/>
    <n v="1.7916524999999999E-2"/>
    <n v="0"/>
    <n v="0"/>
  </r>
  <r>
    <x v="0"/>
    <x v="0"/>
    <x v="3"/>
    <s v="Agriculture"/>
    <s v="LSHS"/>
    <s v="Final Energy Consumption"/>
    <s v="Emissions"/>
    <x v="1"/>
    <x v="28"/>
    <m/>
    <m/>
    <n v="0"/>
    <n v="0"/>
    <n v="0"/>
    <n v="0"/>
    <n v="0"/>
    <n v="0"/>
    <n v="0"/>
    <n v="0"/>
    <n v="0"/>
    <n v="0"/>
  </r>
  <r>
    <x v="0"/>
    <x v="0"/>
    <x v="3"/>
    <s v="Agriculture"/>
    <s v="LSHS"/>
    <s v="Final Energy Consumption"/>
    <s v="Emissions"/>
    <x v="1"/>
    <x v="29"/>
    <m/>
    <m/>
    <n v="0"/>
    <n v="0"/>
    <n v="0"/>
    <n v="0"/>
    <n v="0"/>
    <n v="0"/>
    <n v="0"/>
    <n v="0"/>
    <n v="0"/>
    <n v="0"/>
  </r>
  <r>
    <x v="0"/>
    <x v="0"/>
    <x v="3"/>
    <s v="Agriculture"/>
    <s v="LSHS"/>
    <s v="Final Energy Consumption"/>
    <s v="Emissions"/>
    <x v="1"/>
    <x v="30"/>
    <m/>
    <m/>
    <n v="0"/>
    <n v="0"/>
    <n v="0"/>
    <n v="0"/>
    <n v="0"/>
    <n v="0"/>
    <n v="0"/>
    <n v="0"/>
    <n v="0"/>
    <n v="0"/>
  </r>
  <r>
    <x v="0"/>
    <x v="0"/>
    <x v="3"/>
    <s v="Agriculture"/>
    <s v="LSHS"/>
    <s v="Final Energy Consumption"/>
    <s v="Emissions"/>
    <x v="1"/>
    <x v="31"/>
    <m/>
    <m/>
    <n v="0"/>
    <n v="0"/>
    <n v="0"/>
    <n v="0"/>
    <n v="0"/>
    <n v="0"/>
    <n v="0"/>
    <n v="0"/>
    <n v="0"/>
    <n v="0"/>
  </r>
  <r>
    <x v="0"/>
    <x v="0"/>
    <x v="3"/>
    <s v="Agriculture"/>
    <s v="LSHS"/>
    <s v="Final Energy Consumption"/>
    <s v="Emissions"/>
    <x v="1"/>
    <x v="32"/>
    <m/>
    <m/>
    <n v="0"/>
    <n v="0"/>
    <n v="0"/>
    <n v="0"/>
    <n v="0"/>
    <n v="0"/>
    <n v="0"/>
    <n v="0"/>
    <n v="0"/>
    <n v="0"/>
  </r>
  <r>
    <x v="0"/>
    <x v="0"/>
    <x v="3"/>
    <s v="Agriculture"/>
    <s v="LSHS"/>
    <s v="Final Energy Consumption"/>
    <s v="Emissions"/>
    <x v="1"/>
    <x v="33"/>
    <m/>
    <m/>
    <n v="0"/>
    <n v="0"/>
    <n v="0"/>
    <n v="0"/>
    <n v="0"/>
    <n v="0"/>
    <n v="0"/>
    <n v="0"/>
    <n v="0"/>
    <n v="0"/>
  </r>
  <r>
    <x v="0"/>
    <x v="0"/>
    <x v="3"/>
    <s v="Agriculture"/>
    <s v="LSHS"/>
    <s v="Final Energy Consumption"/>
    <s v="Emissions"/>
    <x v="1"/>
    <x v="34"/>
    <m/>
    <m/>
    <n v="0"/>
    <n v="0"/>
    <n v="0"/>
    <n v="0"/>
    <n v="0"/>
    <n v="0"/>
    <n v="0"/>
    <n v="0"/>
    <n v="0"/>
    <n v="0"/>
  </r>
  <r>
    <x v="0"/>
    <x v="0"/>
    <x v="3"/>
    <s v="Agriculture"/>
    <s v="LSHS"/>
    <s v="Final Energy Consumption"/>
    <s v="Emissions"/>
    <x v="1"/>
    <x v="35"/>
    <m/>
    <m/>
    <n v="0"/>
    <n v="0"/>
    <n v="0"/>
    <n v="0"/>
    <n v="0"/>
    <n v="0"/>
    <n v="0"/>
    <n v="0"/>
    <n v="0"/>
    <n v="0"/>
  </r>
  <r>
    <x v="0"/>
    <x v="0"/>
    <x v="3"/>
    <s v="Agriculture"/>
    <s v="Diesel-Retails"/>
    <s v="Final Energy Consumption"/>
    <s v="Emissions"/>
    <x v="1"/>
    <x v="1"/>
    <s v="Agricuture"/>
    <m/>
    <n v="0"/>
    <n v="0"/>
    <n v="0"/>
    <n v="0"/>
    <n v="0"/>
    <n v="0"/>
    <n v="0"/>
    <n v="0"/>
    <n v="0"/>
    <n v="0"/>
  </r>
  <r>
    <x v="0"/>
    <x v="0"/>
    <x v="3"/>
    <s v="Agriculture"/>
    <s v="Diesel-Retails"/>
    <s v="Final Energy Consumption"/>
    <s v="Emissions"/>
    <x v="1"/>
    <x v="0"/>
    <m/>
    <m/>
    <n v="134.44870395211157"/>
    <n v="150.27560905760225"/>
    <n v="204.71635770382434"/>
    <n v="214.36414404000166"/>
    <n v="219.21604397704849"/>
    <n v="224.13121043549194"/>
    <n v="241.54636409366219"/>
    <n v="261.82256168838074"/>
    <n v="271.56798439355094"/>
    <n v="183.21136629380064"/>
  </r>
  <r>
    <x v="0"/>
    <x v="0"/>
    <x v="3"/>
    <s v="Agriculture"/>
    <s v="Diesel-Retails"/>
    <s v="Final Energy Consumption"/>
    <s v="Emissions"/>
    <x v="1"/>
    <x v="2"/>
    <m/>
    <m/>
    <n v="0"/>
    <n v="0"/>
    <n v="0"/>
    <n v="0"/>
    <n v="0"/>
    <n v="0"/>
    <n v="0"/>
    <n v="0"/>
    <n v="0"/>
    <n v="0"/>
  </r>
  <r>
    <x v="0"/>
    <x v="0"/>
    <x v="3"/>
    <s v="Agriculture"/>
    <s v="Diesel-Retails"/>
    <s v="Final Energy Consumption"/>
    <s v="Emissions"/>
    <x v="1"/>
    <x v="3"/>
    <m/>
    <m/>
    <n v="16.325870246092382"/>
    <n v="17.410286792699655"/>
    <n v="20.577027565934397"/>
    <n v="21.066362800565614"/>
    <n v="23.11659550572567"/>
    <n v="24.6149381039139"/>
    <n v="26.714825039026987"/>
    <n v="27.043860170764624"/>
    <n v="29.304486571778401"/>
    <n v="29.790089734081064"/>
  </r>
  <r>
    <x v="0"/>
    <x v="0"/>
    <x v="3"/>
    <s v="Agriculture"/>
    <s v="Diesel-Retails"/>
    <s v="Final Energy Consumption"/>
    <s v="Emissions"/>
    <x v="1"/>
    <x v="4"/>
    <m/>
    <m/>
    <n v="89.823299121297424"/>
    <n v="92.791477395072846"/>
    <n v="119.44522174242759"/>
    <n v="132.2962795751383"/>
    <n v="150.79620962205155"/>
    <n v="165.86252426937199"/>
    <n v="177.40735361966941"/>
    <n v="188.79672597104445"/>
    <n v="201.31497279897781"/>
    <n v="196.42118640879227"/>
  </r>
  <r>
    <x v="0"/>
    <x v="0"/>
    <x v="3"/>
    <s v="Agriculture"/>
    <s v="Diesel-Retails"/>
    <s v="Final Energy Consumption"/>
    <s v="Emissions"/>
    <x v="1"/>
    <x v="5"/>
    <m/>
    <m/>
    <n v="0"/>
    <n v="0"/>
    <n v="0"/>
    <n v="0"/>
    <n v="0"/>
    <n v="0"/>
    <n v="0"/>
    <n v="0"/>
    <n v="0"/>
    <n v="0"/>
  </r>
  <r>
    <x v="0"/>
    <x v="0"/>
    <x v="3"/>
    <s v="Agriculture"/>
    <s v="Diesel-Retails"/>
    <s v="Final Energy Consumption"/>
    <s v="Emissions"/>
    <x v="1"/>
    <x v="6"/>
    <m/>
    <m/>
    <n v="0"/>
    <n v="0"/>
    <n v="0"/>
    <n v="0"/>
    <n v="0"/>
    <n v="0"/>
    <n v="0"/>
    <n v="0"/>
    <n v="0"/>
    <n v="0"/>
  </r>
  <r>
    <x v="0"/>
    <x v="0"/>
    <x v="3"/>
    <s v="Agriculture"/>
    <s v="Diesel-Retails"/>
    <s v="Final Energy Consumption"/>
    <s v="Emissions"/>
    <x v="1"/>
    <x v="7"/>
    <m/>
    <m/>
    <n v="0"/>
    <n v="0"/>
    <n v="0"/>
    <n v="0"/>
    <n v="0"/>
    <n v="0"/>
    <n v="0"/>
    <n v="0"/>
    <n v="0"/>
    <n v="0"/>
  </r>
  <r>
    <x v="0"/>
    <x v="0"/>
    <x v="3"/>
    <s v="Agriculture"/>
    <s v="Diesel-Retails"/>
    <s v="Final Energy Consumption"/>
    <s v="Emissions"/>
    <x v="1"/>
    <x v="8"/>
    <m/>
    <m/>
    <n v="0"/>
    <n v="0"/>
    <n v="0"/>
    <n v="0"/>
    <n v="0"/>
    <n v="0"/>
    <n v="0"/>
    <n v="0"/>
    <n v="0"/>
    <n v="0"/>
  </r>
  <r>
    <x v="0"/>
    <x v="0"/>
    <x v="3"/>
    <s v="Agriculture"/>
    <s v="Diesel-Retails"/>
    <s v="Final Energy Consumption"/>
    <s v="Emissions"/>
    <x v="1"/>
    <x v="9"/>
    <m/>
    <m/>
    <n v="3.6739805682122633"/>
    <n v="4.014963354488251"/>
    <n v="4.7256267273969126"/>
    <n v="4.0595858359828414"/>
    <n v="3.4798473060747805"/>
    <n v="2.6549759845081331"/>
    <n v="2.7228414044987739"/>
    <n v="3.1030667305703856"/>
    <n v="3.6145880300194788"/>
    <n v="4.0007014941088714"/>
  </r>
  <r>
    <x v="0"/>
    <x v="0"/>
    <x v="3"/>
    <s v="Agriculture"/>
    <s v="Diesel-Retails"/>
    <s v="Final Energy Consumption"/>
    <s v="Emissions"/>
    <x v="1"/>
    <x v="10"/>
    <m/>
    <m/>
    <n v="0"/>
    <n v="0"/>
    <n v="0"/>
    <n v="0"/>
    <n v="0"/>
    <n v="0"/>
    <n v="0"/>
    <n v="0"/>
    <n v="0"/>
    <n v="0"/>
  </r>
  <r>
    <x v="0"/>
    <x v="0"/>
    <x v="3"/>
    <s v="Agriculture"/>
    <s v="Diesel-Retails"/>
    <s v="Final Energy Consumption"/>
    <s v="Emissions"/>
    <x v="1"/>
    <x v="11"/>
    <m/>
    <m/>
    <n v="49.691526679837423"/>
    <n v="56.956964196536838"/>
    <n v="73.364277707516635"/>
    <n v="74.10628516967121"/>
    <n v="75.959798350832472"/>
    <n v="79.872263340690708"/>
    <n v="90.741627742103319"/>
    <n v="101.14375728671119"/>
    <n v="108.27666181146809"/>
    <n v="112.24892233049117"/>
  </r>
  <r>
    <x v="0"/>
    <x v="0"/>
    <x v="3"/>
    <s v="Agriculture"/>
    <s v="Diesel-Retails"/>
    <s v="Final Energy Consumption"/>
    <s v="Emissions"/>
    <x v="1"/>
    <x v="12"/>
    <m/>
    <m/>
    <n v="171.96655299461725"/>
    <n v="191.31078325039607"/>
    <n v="254.13987668699141"/>
    <n v="268.40077421434177"/>
    <n v="308.06186409414562"/>
    <n v="327.07892013235983"/>
    <n v="347.12019919250019"/>
    <n v="370.62051233655313"/>
    <n v="395.18512292261613"/>
    <n v="393.17212084637578"/>
  </r>
  <r>
    <x v="0"/>
    <x v="0"/>
    <x v="3"/>
    <s v="Agriculture"/>
    <s v="Diesel-Retails"/>
    <s v="Final Energy Consumption"/>
    <s v="Emissions"/>
    <x v="1"/>
    <x v="13"/>
    <m/>
    <m/>
    <n v="0"/>
    <n v="0"/>
    <n v="0"/>
    <n v="0"/>
    <n v="0"/>
    <n v="0"/>
    <n v="0"/>
    <n v="0"/>
    <n v="0"/>
    <n v="0"/>
  </r>
  <r>
    <x v="0"/>
    <x v="0"/>
    <x v="3"/>
    <s v="Agriculture"/>
    <s v="Diesel-Retails"/>
    <s v="Final Energy Consumption"/>
    <s v="Emissions"/>
    <x v="1"/>
    <x v="14"/>
    <m/>
    <m/>
    <n v="0"/>
    <n v="0"/>
    <n v="0"/>
    <n v="0"/>
    <n v="0"/>
    <n v="0"/>
    <n v="0"/>
    <n v="0"/>
    <n v="0"/>
    <n v="0"/>
  </r>
  <r>
    <x v="0"/>
    <x v="0"/>
    <x v="3"/>
    <s v="Agriculture"/>
    <s v="Diesel-Retails"/>
    <s v="Final Energy Consumption"/>
    <s v="Emissions"/>
    <x v="1"/>
    <x v="15"/>
    <m/>
    <m/>
    <n v="0"/>
    <n v="0"/>
    <n v="0"/>
    <n v="0"/>
    <n v="0"/>
    <n v="0"/>
    <n v="0"/>
    <n v="0"/>
    <n v="0"/>
    <n v="0"/>
  </r>
  <r>
    <x v="0"/>
    <x v="0"/>
    <x v="3"/>
    <s v="Agriculture"/>
    <s v="Diesel-Retails"/>
    <s v="Final Energy Consumption"/>
    <s v="Emissions"/>
    <x v="1"/>
    <x v="16"/>
    <m/>
    <m/>
    <n v="96.044160605332237"/>
    <n v="103.83616927946125"/>
    <n v="126.77016110258974"/>
    <n v="128.35527570013161"/>
    <n v="133.85984442374985"/>
    <n v="140.44196175575638"/>
    <n v="150.64141269033837"/>
    <n v="169.01168022887734"/>
    <n v="194.78138032949192"/>
    <n v="206.78366503632051"/>
  </r>
  <r>
    <x v="0"/>
    <x v="0"/>
    <x v="3"/>
    <s v="Agriculture"/>
    <s v="Diesel-Retails"/>
    <s v="Final Energy Consumption"/>
    <s v="Emissions"/>
    <x v="1"/>
    <x v="17"/>
    <m/>
    <m/>
    <n v="35.592115674873718"/>
    <n v="36.435099816779747"/>
    <n v="42.828183147626795"/>
    <n v="43.956490639569104"/>
    <n v="45.664612517892863"/>
    <n v="48.249974176826903"/>
    <n v="53.163809524764694"/>
    <n v="60.155498620793267"/>
    <n v="67.981691417485408"/>
    <n v="68.950627696758175"/>
  </r>
  <r>
    <x v="0"/>
    <x v="0"/>
    <x v="3"/>
    <s v="Agriculture"/>
    <s v="Diesel-Retails"/>
    <s v="Final Energy Consumption"/>
    <s v="Emissions"/>
    <x v="1"/>
    <x v="18"/>
    <m/>
    <m/>
    <n v="0"/>
    <n v="0"/>
    <n v="0"/>
    <n v="0"/>
    <n v="0"/>
    <n v="0"/>
    <n v="0"/>
    <n v="0"/>
    <n v="0"/>
    <n v="0"/>
  </r>
  <r>
    <x v="0"/>
    <x v="0"/>
    <x v="3"/>
    <s v="Agriculture"/>
    <s v="Diesel-Retails"/>
    <s v="Final Energy Consumption"/>
    <s v="Emissions"/>
    <x v="1"/>
    <x v="19"/>
    <m/>
    <m/>
    <n v="107.39721013199248"/>
    <n v="111.33352233052707"/>
    <n v="145.63443575343149"/>
    <n v="155.15314917313989"/>
    <n v="163.45739485864567"/>
    <n v="178.26904068590608"/>
    <n v="191.04067864817347"/>
    <n v="208.40066777342722"/>
    <n v="229.07123899681176"/>
    <n v="231.6953087585575"/>
  </r>
  <r>
    <x v="0"/>
    <x v="0"/>
    <x v="3"/>
    <s v="Agriculture"/>
    <s v="Diesel-Retails"/>
    <s v="Final Energy Consumption"/>
    <s v="Emissions"/>
    <x v="1"/>
    <x v="20"/>
    <m/>
    <m/>
    <n v="67.450103172923349"/>
    <n v="76.924072712093775"/>
    <n v="107.5246015370701"/>
    <n v="111.81329946515083"/>
    <n v="116.55051550502901"/>
    <n v="125.76116423176438"/>
    <n v="141.49769712624899"/>
    <n v="152.23410181393936"/>
    <n v="156.16647249601769"/>
    <n v="152.29963147718331"/>
  </r>
  <r>
    <x v="0"/>
    <x v="0"/>
    <x v="3"/>
    <s v="Agriculture"/>
    <s v="Diesel-Retails"/>
    <s v="Final Energy Consumption"/>
    <s v="Emissions"/>
    <x v="1"/>
    <x v="21"/>
    <m/>
    <m/>
    <n v="0"/>
    <n v="0"/>
    <n v="0"/>
    <n v="0"/>
    <n v="0"/>
    <n v="0"/>
    <n v="0"/>
    <n v="0"/>
    <n v="0"/>
    <n v="0"/>
  </r>
  <r>
    <x v="0"/>
    <x v="0"/>
    <x v="3"/>
    <s v="Agriculture"/>
    <s v="Diesel-Retails"/>
    <s v="Final Energy Consumption"/>
    <s v="Emissions"/>
    <x v="1"/>
    <x v="22"/>
    <m/>
    <m/>
    <n v="0"/>
    <n v="0"/>
    <n v="0"/>
    <n v="0"/>
    <n v="0"/>
    <n v="0"/>
    <n v="0"/>
    <n v="0"/>
    <n v="0"/>
    <n v="0"/>
  </r>
  <r>
    <x v="0"/>
    <x v="0"/>
    <x v="3"/>
    <s v="Agriculture"/>
    <s v="Diesel-Retails"/>
    <s v="Final Energy Consumption"/>
    <s v="Emissions"/>
    <x v="1"/>
    <x v="23"/>
    <m/>
    <m/>
    <n v="0"/>
    <n v="0"/>
    <n v="0"/>
    <n v="0"/>
    <n v="0"/>
    <n v="0"/>
    <n v="0"/>
    <n v="0"/>
    <n v="0"/>
    <n v="0"/>
  </r>
  <r>
    <x v="0"/>
    <x v="0"/>
    <x v="3"/>
    <s v="Agriculture"/>
    <s v="Diesel-Retails"/>
    <s v="Final Energy Consumption"/>
    <s v="Emissions"/>
    <x v="1"/>
    <x v="24"/>
    <m/>
    <m/>
    <n v="0"/>
    <n v="0"/>
    <n v="0"/>
    <n v="0"/>
    <n v="0"/>
    <n v="0"/>
    <n v="0"/>
    <n v="0"/>
    <n v="0"/>
    <n v="0"/>
  </r>
  <r>
    <x v="0"/>
    <x v="0"/>
    <x v="3"/>
    <s v="Agriculture"/>
    <s v="Diesel-Retails"/>
    <s v="Final Energy Consumption"/>
    <s v="Emissions"/>
    <x v="1"/>
    <x v="25"/>
    <m/>
    <m/>
    <n v="21.695665727268455"/>
    <n v="23.672875617771805"/>
    <n v="30.712014959897722"/>
    <n v="31.561721306380367"/>
    <n v="34.606305285720467"/>
    <n v="37.460548399719102"/>
    <n v="38.896395572614701"/>
    <n v="40.293862980877464"/>
    <n v="45.589836890533185"/>
    <n v="45.278394868209666"/>
  </r>
  <r>
    <x v="0"/>
    <x v="0"/>
    <x v="3"/>
    <s v="Agriculture"/>
    <s v="Diesel-Retails"/>
    <s v="Final Energy Consumption"/>
    <s v="Emissions"/>
    <x v="1"/>
    <x v="26"/>
    <m/>
    <m/>
    <n v="0"/>
    <n v="0"/>
    <n v="0"/>
    <n v="0"/>
    <n v="0"/>
    <n v="0"/>
    <n v="0"/>
    <n v="0"/>
    <n v="0"/>
    <n v="0"/>
  </r>
  <r>
    <x v="0"/>
    <x v="0"/>
    <x v="3"/>
    <s v="Agriculture"/>
    <s v="Diesel-Retails"/>
    <s v="Final Energy Consumption"/>
    <s v="Emissions"/>
    <x v="1"/>
    <x v="27"/>
    <m/>
    <m/>
    <n v="260.51939174773594"/>
    <n v="277.53795630717877"/>
    <n v="336.94752463400198"/>
    <n v="324.53661739117933"/>
    <n v="342.56390367631428"/>
    <n v="343.57097106156954"/>
    <n v="359.50613258643199"/>
    <n v="384.92089620284389"/>
    <n v="407.98025807811587"/>
    <n v="403.85479955410517"/>
  </r>
  <r>
    <x v="0"/>
    <x v="0"/>
    <x v="3"/>
    <s v="Agriculture"/>
    <s v="Diesel-Retails"/>
    <s v="Final Energy Consumption"/>
    <s v="Emissions"/>
    <x v="1"/>
    <x v="28"/>
    <m/>
    <m/>
    <n v="151.10527225107788"/>
    <n v="164.11845952940175"/>
    <n v="207.52796132784948"/>
    <n v="204.20868115267763"/>
    <n v="211.03655185617424"/>
    <n v="222.56988651385899"/>
    <n v="247.51980477464491"/>
    <n v="276.6027773125989"/>
    <n v="307.73643525499"/>
    <n v="316.32512620380271"/>
  </r>
  <r>
    <x v="0"/>
    <x v="0"/>
    <x v="3"/>
    <s v="Agriculture"/>
    <s v="Diesel-Retails"/>
    <s v="Final Energy Consumption"/>
    <s v="Emissions"/>
    <x v="1"/>
    <x v="29"/>
    <m/>
    <m/>
    <n v="0"/>
    <n v="0"/>
    <n v="0"/>
    <n v="0"/>
    <n v="0"/>
    <n v="0"/>
    <n v="0"/>
    <n v="0"/>
    <n v="0"/>
    <n v="0"/>
  </r>
  <r>
    <x v="0"/>
    <x v="0"/>
    <x v="3"/>
    <s v="Agriculture"/>
    <s v="Diesel-Retails"/>
    <s v="Final Energy Consumption"/>
    <s v="Emissions"/>
    <x v="1"/>
    <x v="30"/>
    <m/>
    <m/>
    <n v="86.827721985709644"/>
    <n v="91.930855651933385"/>
    <n v="119.88277412712374"/>
    <n v="129.88827332783356"/>
    <n v="138.67408222826296"/>
    <n v="148.47005845817716"/>
    <n v="162.91563360529568"/>
    <n v="190.56444355033599"/>
    <n v="191.34052035195739"/>
    <n v="179.25067948848124"/>
  </r>
  <r>
    <x v="0"/>
    <x v="0"/>
    <x v="3"/>
    <s v="Agriculture"/>
    <s v="Diesel-Retails"/>
    <s v="Final Energy Consumption"/>
    <s v="Emissions"/>
    <x v="1"/>
    <x v="31"/>
    <m/>
    <m/>
    <n v="0"/>
    <n v="0"/>
    <n v="0"/>
    <n v="0"/>
    <n v="0"/>
    <n v="0"/>
    <n v="0"/>
    <n v="0"/>
    <n v="0"/>
    <n v="0"/>
  </r>
  <r>
    <x v="0"/>
    <x v="0"/>
    <x v="3"/>
    <s v="Agriculture"/>
    <s v="Diesel-Retails"/>
    <s v="Final Energy Consumption"/>
    <s v="Emissions"/>
    <x v="1"/>
    <x v="32"/>
    <m/>
    <m/>
    <n v="0"/>
    <n v="0"/>
    <n v="0"/>
    <n v="0"/>
    <n v="0"/>
    <n v="0"/>
    <n v="0"/>
    <n v="0"/>
    <n v="0"/>
    <n v="0"/>
  </r>
  <r>
    <x v="0"/>
    <x v="0"/>
    <x v="3"/>
    <s v="Agriculture"/>
    <s v="Diesel-Retails"/>
    <s v="Final Energy Consumption"/>
    <s v="Emissions"/>
    <x v="1"/>
    <x v="33"/>
    <m/>
    <m/>
    <n v="379.14815267392351"/>
    <n v="384.55306442671287"/>
    <n v="466.39716173387103"/>
    <n v="485.29050427511038"/>
    <n v="519.90514179693037"/>
    <n v="533.86970733434612"/>
    <n v="557.08845824591594"/>
    <n v="589.9953564997154"/>
    <n v="613.24960627156997"/>
    <n v="615.05580714052985"/>
  </r>
  <r>
    <x v="0"/>
    <x v="0"/>
    <x v="3"/>
    <s v="Agriculture"/>
    <s v="Diesel-Retails"/>
    <s v="Final Energy Consumption"/>
    <s v="Emissions"/>
    <x v="1"/>
    <x v="34"/>
    <m/>
    <m/>
    <n v="0"/>
    <n v="0"/>
    <n v="0"/>
    <n v="0"/>
    <n v="0"/>
    <n v="0"/>
    <n v="0"/>
    <n v="0"/>
    <n v="0"/>
    <n v="0"/>
  </r>
  <r>
    <x v="0"/>
    <x v="0"/>
    <x v="3"/>
    <s v="Agriculture"/>
    <s v="Diesel-Retails"/>
    <s v="Final Energy Consumption"/>
    <s v="Emissions"/>
    <x v="1"/>
    <x v="35"/>
    <m/>
    <m/>
    <n v="52.186586964785995"/>
    <n v="53.414187132802439"/>
    <n v="65.731764134597938"/>
    <n v="67.93036168068231"/>
    <n v="70.229836152922857"/>
    <n v="74.29338989132755"/>
    <n v="78.345196624676205"/>
    <n v="84.750004628365971"/>
    <n v="88.694537297678977"/>
    <n v="87.327381660547459"/>
  </r>
  <r>
    <x v="0"/>
    <x v="0"/>
    <x v="3"/>
    <s v="Agriculture"/>
    <s v="LPG"/>
    <s v="Final Energy Consumption"/>
    <s v="Emissions"/>
    <x v="2"/>
    <x v="1"/>
    <s v="Agricuture"/>
    <m/>
    <n v="0"/>
    <n v="0"/>
    <n v="0"/>
    <n v="0"/>
    <n v="0"/>
    <n v="0"/>
    <n v="0"/>
    <n v="0"/>
    <n v="0"/>
    <n v="0"/>
  </r>
  <r>
    <x v="0"/>
    <x v="0"/>
    <x v="3"/>
    <s v="Agriculture"/>
    <s v="LPG"/>
    <s v="Final Energy Consumption"/>
    <s v="Emissions"/>
    <x v="2"/>
    <x v="0"/>
    <m/>
    <m/>
    <n v="0"/>
    <n v="0"/>
    <n v="0"/>
    <n v="0"/>
    <n v="0"/>
    <n v="0"/>
    <n v="6.2719800000000009E-5"/>
    <n v="2.0906600000000001E-5"/>
    <n v="2.7813464250000001E-3"/>
    <n v="2.3220634250000001E-3"/>
  </r>
  <r>
    <x v="0"/>
    <x v="0"/>
    <x v="3"/>
    <s v="Agriculture"/>
    <s v="LPG"/>
    <s v="Final Energy Consumption"/>
    <s v="Emissions"/>
    <x v="2"/>
    <x v="2"/>
    <m/>
    <m/>
    <n v="0"/>
    <n v="0"/>
    <n v="0"/>
    <n v="0"/>
    <n v="0"/>
    <n v="0"/>
    <n v="0"/>
    <n v="0"/>
    <n v="0"/>
    <n v="0"/>
  </r>
  <r>
    <x v="0"/>
    <x v="0"/>
    <x v="3"/>
    <s v="Agriculture"/>
    <s v="LPG"/>
    <s v="Final Energy Consumption"/>
    <s v="Emissions"/>
    <x v="2"/>
    <x v="3"/>
    <m/>
    <m/>
    <n v="0"/>
    <n v="0"/>
    <n v="0"/>
    <n v="0"/>
    <n v="0"/>
    <n v="0"/>
    <n v="0"/>
    <n v="0"/>
    <n v="0"/>
    <n v="0"/>
  </r>
  <r>
    <x v="0"/>
    <x v="0"/>
    <x v="3"/>
    <s v="Agriculture"/>
    <s v="LPG"/>
    <s v="Final Energy Consumption"/>
    <s v="Emissions"/>
    <x v="2"/>
    <x v="4"/>
    <m/>
    <m/>
    <n v="0"/>
    <n v="0"/>
    <n v="0"/>
    <n v="0"/>
    <n v="0"/>
    <n v="0"/>
    <n v="0"/>
    <n v="0"/>
    <n v="0"/>
    <n v="3.6752099999999999E-4"/>
  </r>
  <r>
    <x v="0"/>
    <x v="0"/>
    <x v="3"/>
    <s v="Agriculture"/>
    <s v="LPG"/>
    <s v="Final Energy Consumption"/>
    <s v="Emissions"/>
    <x v="2"/>
    <x v="5"/>
    <m/>
    <m/>
    <n v="0"/>
    <n v="0"/>
    <n v="0"/>
    <n v="0"/>
    <n v="0"/>
    <n v="0"/>
    <n v="0"/>
    <n v="0"/>
    <n v="0"/>
    <n v="0"/>
  </r>
  <r>
    <x v="0"/>
    <x v="0"/>
    <x v="3"/>
    <s v="Agriculture"/>
    <s v="LPG"/>
    <s v="Final Energy Consumption"/>
    <s v="Emissions"/>
    <x v="2"/>
    <x v="6"/>
    <m/>
    <m/>
    <n v="0"/>
    <n v="0"/>
    <n v="0"/>
    <n v="0"/>
    <n v="0"/>
    <n v="0"/>
    <n v="0"/>
    <n v="0"/>
    <n v="0"/>
    <n v="4.9100947499999999E-4"/>
  </r>
  <r>
    <x v="0"/>
    <x v="0"/>
    <x v="3"/>
    <s v="Agriculture"/>
    <s v="LPG"/>
    <s v="Final Energy Consumption"/>
    <s v="Emissions"/>
    <x v="2"/>
    <x v="7"/>
    <m/>
    <m/>
    <n v="0"/>
    <n v="0"/>
    <n v="0"/>
    <n v="1.8362214750000001E-3"/>
    <n v="1.9504391500000003E-3"/>
    <n v="4.4612177499999995E-4"/>
    <n v="1.0568002500000001E-4"/>
    <n v="3.5226674999999998E-5"/>
    <n v="1.37281155E-3"/>
    <n v="7.056450500000001E-4"/>
  </r>
  <r>
    <x v="0"/>
    <x v="0"/>
    <x v="3"/>
    <s v="Agriculture"/>
    <s v="LPG"/>
    <s v="Final Energy Consumption"/>
    <s v="Emissions"/>
    <x v="2"/>
    <x v="8"/>
    <m/>
    <m/>
    <n v="0"/>
    <n v="0"/>
    <n v="0"/>
    <n v="0"/>
    <n v="0"/>
    <n v="0"/>
    <n v="0"/>
    <n v="0"/>
    <n v="0"/>
    <n v="0"/>
  </r>
  <r>
    <x v="0"/>
    <x v="0"/>
    <x v="3"/>
    <s v="Agriculture"/>
    <s v="LPG"/>
    <s v="Final Energy Consumption"/>
    <s v="Emissions"/>
    <x v="2"/>
    <x v="9"/>
    <m/>
    <m/>
    <n v="0"/>
    <n v="0"/>
    <n v="0"/>
    <n v="0"/>
    <n v="0"/>
    <n v="0"/>
    <n v="0"/>
    <n v="0"/>
    <n v="0"/>
    <n v="0"/>
  </r>
  <r>
    <x v="0"/>
    <x v="0"/>
    <x v="3"/>
    <s v="Agriculture"/>
    <s v="LPG"/>
    <s v="Final Energy Consumption"/>
    <s v="Emissions"/>
    <x v="2"/>
    <x v="10"/>
    <m/>
    <m/>
    <n v="0"/>
    <n v="0"/>
    <n v="0"/>
    <n v="0"/>
    <n v="5.2531379999999996E-4"/>
    <n v="3.0128917499999995E-4"/>
    <n v="4.2061524999999999E-5"/>
    <n v="0"/>
    <n v="0"/>
    <n v="0"/>
  </r>
  <r>
    <x v="0"/>
    <x v="0"/>
    <x v="3"/>
    <s v="Agriculture"/>
    <s v="LPG"/>
    <s v="Final Energy Consumption"/>
    <s v="Emissions"/>
    <x v="2"/>
    <x v="11"/>
    <m/>
    <m/>
    <n v="0"/>
    <n v="0"/>
    <n v="0"/>
    <n v="0"/>
    <n v="0"/>
    <n v="0"/>
    <n v="0"/>
    <n v="0"/>
    <n v="0"/>
    <n v="0"/>
  </r>
  <r>
    <x v="0"/>
    <x v="0"/>
    <x v="3"/>
    <s v="Agriculture"/>
    <s v="LPG"/>
    <s v="Final Energy Consumption"/>
    <s v="Emissions"/>
    <x v="2"/>
    <x v="12"/>
    <m/>
    <m/>
    <n v="0"/>
    <n v="0"/>
    <n v="0"/>
    <n v="0"/>
    <n v="0"/>
    <n v="4.9597597499999985E-4"/>
    <n v="3.5380399999999993E-4"/>
    <n v="1.25120325E-4"/>
    <n v="2.0764699999999998E-5"/>
    <n v="0"/>
  </r>
  <r>
    <x v="0"/>
    <x v="0"/>
    <x v="3"/>
    <s v="Agriculture"/>
    <s v="LPG"/>
    <s v="Final Energy Consumption"/>
    <s v="Emissions"/>
    <x v="2"/>
    <x v="13"/>
    <m/>
    <m/>
    <n v="0"/>
    <n v="0"/>
    <n v="0"/>
    <n v="0"/>
    <n v="0"/>
    <n v="8.6629950000000012E-5"/>
    <n v="3.9639764999999994E-4"/>
    <n v="1.6057167499999999E-4"/>
    <n v="7.4485675000000002E-5"/>
    <n v="2.0599150000000001E-5"/>
  </r>
  <r>
    <x v="0"/>
    <x v="0"/>
    <x v="3"/>
    <s v="Agriculture"/>
    <s v="LPG"/>
    <s v="Final Energy Consumption"/>
    <s v="Emissions"/>
    <x v="2"/>
    <x v="14"/>
    <m/>
    <m/>
    <n v="0"/>
    <n v="0"/>
    <n v="0"/>
    <n v="0"/>
    <n v="0"/>
    <n v="0"/>
    <n v="0"/>
    <n v="0"/>
    <n v="0"/>
    <n v="0"/>
  </r>
  <r>
    <x v="0"/>
    <x v="0"/>
    <x v="3"/>
    <s v="Agriculture"/>
    <s v="LPG"/>
    <s v="Final Energy Consumption"/>
    <s v="Emissions"/>
    <x v="2"/>
    <x v="15"/>
    <m/>
    <m/>
    <n v="0"/>
    <n v="0"/>
    <n v="0"/>
    <n v="0"/>
    <n v="0"/>
    <n v="0"/>
    <n v="4.503906000000001E-4"/>
    <n v="1.5013020000000001E-4"/>
    <n v="0"/>
    <n v="0"/>
  </r>
  <r>
    <x v="0"/>
    <x v="0"/>
    <x v="3"/>
    <s v="Agriculture"/>
    <s v="LPG"/>
    <s v="Final Energy Consumption"/>
    <s v="Emissions"/>
    <x v="2"/>
    <x v="16"/>
    <m/>
    <m/>
    <n v="0"/>
    <n v="0"/>
    <n v="0"/>
    <n v="0"/>
    <n v="0"/>
    <n v="0"/>
    <n v="0"/>
    <n v="0"/>
    <n v="0"/>
    <n v="4.2569999999999992E-6"/>
  </r>
  <r>
    <x v="0"/>
    <x v="0"/>
    <x v="3"/>
    <s v="Agriculture"/>
    <s v="LPG"/>
    <s v="Final Energy Consumption"/>
    <s v="Emissions"/>
    <x v="2"/>
    <x v="17"/>
    <m/>
    <m/>
    <n v="0"/>
    <n v="0"/>
    <n v="0"/>
    <n v="0"/>
    <n v="7.8044999999999998E-7"/>
    <n v="3.8076500000000003E-6"/>
    <n v="1.1824999999999999E-6"/>
    <n v="0"/>
    <n v="0"/>
    <n v="0"/>
  </r>
  <r>
    <x v="0"/>
    <x v="0"/>
    <x v="3"/>
    <s v="Agriculture"/>
    <s v="LPG"/>
    <s v="Final Energy Consumption"/>
    <s v="Emissions"/>
    <x v="2"/>
    <x v="18"/>
    <m/>
    <m/>
    <n v="0"/>
    <n v="0"/>
    <n v="0"/>
    <n v="0"/>
    <n v="0"/>
    <n v="0"/>
    <n v="0"/>
    <n v="0"/>
    <n v="0"/>
    <n v="0"/>
  </r>
  <r>
    <x v="0"/>
    <x v="0"/>
    <x v="3"/>
    <s v="Agriculture"/>
    <s v="LPG"/>
    <s v="Final Energy Consumption"/>
    <s v="Emissions"/>
    <x v="2"/>
    <x v="19"/>
    <m/>
    <m/>
    <n v="0"/>
    <n v="0"/>
    <n v="0"/>
    <n v="0"/>
    <n v="0"/>
    <n v="0"/>
    <n v="0"/>
    <n v="0"/>
    <n v="7.9428525000000016E-5"/>
    <n v="2.2361075000000002E-4"/>
  </r>
  <r>
    <x v="0"/>
    <x v="0"/>
    <x v="3"/>
    <s v="Agriculture"/>
    <s v="LPG"/>
    <s v="Final Energy Consumption"/>
    <s v="Emissions"/>
    <x v="2"/>
    <x v="20"/>
    <m/>
    <m/>
    <n v="0"/>
    <n v="0"/>
    <n v="0"/>
    <n v="0"/>
    <n v="6.4232453999999986E-3"/>
    <n v="3.8235546249999999E-3"/>
    <n v="7.0808099999999994E-4"/>
    <n v="4.9085575000000008E-5"/>
    <n v="0"/>
    <n v="0"/>
  </r>
  <r>
    <x v="0"/>
    <x v="0"/>
    <x v="3"/>
    <s v="Agriculture"/>
    <s v="LPG"/>
    <s v="Final Energy Consumption"/>
    <s v="Emissions"/>
    <x v="2"/>
    <x v="21"/>
    <m/>
    <m/>
    <n v="0"/>
    <n v="0"/>
    <n v="0"/>
    <n v="0"/>
    <n v="0"/>
    <n v="0"/>
    <n v="0"/>
    <n v="0"/>
    <n v="0"/>
    <n v="0"/>
  </r>
  <r>
    <x v="0"/>
    <x v="0"/>
    <x v="3"/>
    <s v="Agriculture"/>
    <s v="LPG"/>
    <s v="Final Energy Consumption"/>
    <s v="Emissions"/>
    <x v="2"/>
    <x v="22"/>
    <m/>
    <m/>
    <n v="0"/>
    <n v="0"/>
    <n v="0"/>
    <n v="0"/>
    <n v="0"/>
    <n v="0"/>
    <n v="0"/>
    <n v="0"/>
    <n v="0"/>
    <n v="0"/>
  </r>
  <r>
    <x v="0"/>
    <x v="0"/>
    <x v="3"/>
    <s v="Agriculture"/>
    <s v="LPG"/>
    <s v="Final Energy Consumption"/>
    <s v="Emissions"/>
    <x v="2"/>
    <x v="23"/>
    <m/>
    <m/>
    <n v="0"/>
    <n v="0"/>
    <n v="0"/>
    <n v="0"/>
    <n v="0"/>
    <n v="0"/>
    <n v="0"/>
    <n v="0"/>
    <n v="0"/>
    <n v="0"/>
  </r>
  <r>
    <x v="0"/>
    <x v="0"/>
    <x v="3"/>
    <s v="Agriculture"/>
    <s v="LPG"/>
    <s v="Final Energy Consumption"/>
    <s v="Emissions"/>
    <x v="2"/>
    <x v="24"/>
    <m/>
    <m/>
    <n v="0"/>
    <n v="0"/>
    <n v="0"/>
    <n v="0"/>
    <n v="0"/>
    <n v="0"/>
    <n v="0"/>
    <n v="0"/>
    <n v="0"/>
    <n v="0"/>
  </r>
  <r>
    <x v="0"/>
    <x v="0"/>
    <x v="3"/>
    <s v="Agriculture"/>
    <s v="LPG"/>
    <s v="Final Energy Consumption"/>
    <s v="Emissions"/>
    <x v="2"/>
    <x v="25"/>
    <m/>
    <m/>
    <n v="0"/>
    <n v="0"/>
    <n v="0"/>
    <n v="0"/>
    <n v="0"/>
    <n v="0"/>
    <n v="0"/>
    <n v="0"/>
    <n v="0"/>
    <n v="0"/>
  </r>
  <r>
    <x v="0"/>
    <x v="0"/>
    <x v="3"/>
    <s v="Agriculture"/>
    <s v="LPG"/>
    <s v="Final Energy Consumption"/>
    <s v="Emissions"/>
    <x v="2"/>
    <x v="26"/>
    <m/>
    <m/>
    <n v="0"/>
    <n v="0"/>
    <n v="0"/>
    <n v="0"/>
    <n v="0"/>
    <n v="0"/>
    <n v="0"/>
    <n v="0"/>
    <n v="0"/>
    <n v="0"/>
  </r>
  <r>
    <x v="0"/>
    <x v="0"/>
    <x v="3"/>
    <s v="Agriculture"/>
    <s v="LPG"/>
    <s v="Final Energy Consumption"/>
    <s v="Emissions"/>
    <x v="2"/>
    <x v="27"/>
    <m/>
    <m/>
    <n v="0"/>
    <n v="0"/>
    <n v="0"/>
    <n v="0"/>
    <n v="0"/>
    <n v="0"/>
    <n v="0"/>
    <n v="0"/>
    <n v="0"/>
    <n v="0"/>
  </r>
  <r>
    <x v="0"/>
    <x v="0"/>
    <x v="3"/>
    <s v="Agriculture"/>
    <s v="LPG"/>
    <s v="Final Energy Consumption"/>
    <s v="Emissions"/>
    <x v="2"/>
    <x v="28"/>
    <m/>
    <m/>
    <n v="0"/>
    <n v="0"/>
    <n v="0"/>
    <n v="0"/>
    <n v="0"/>
    <n v="0"/>
    <n v="0"/>
    <n v="0"/>
    <n v="0"/>
    <n v="0"/>
  </r>
  <r>
    <x v="0"/>
    <x v="0"/>
    <x v="3"/>
    <s v="Agriculture"/>
    <s v="LPG"/>
    <s v="Final Energy Consumption"/>
    <s v="Emissions"/>
    <x v="2"/>
    <x v="29"/>
    <m/>
    <m/>
    <n v="0"/>
    <n v="0"/>
    <n v="0"/>
    <n v="0"/>
    <n v="0"/>
    <n v="0"/>
    <n v="0"/>
    <n v="0"/>
    <n v="0"/>
    <n v="0"/>
  </r>
  <r>
    <x v="0"/>
    <x v="0"/>
    <x v="3"/>
    <s v="Agriculture"/>
    <s v="LPG"/>
    <s v="Final Energy Consumption"/>
    <s v="Emissions"/>
    <x v="2"/>
    <x v="30"/>
    <m/>
    <m/>
    <n v="0"/>
    <n v="0"/>
    <n v="0"/>
    <n v="0"/>
    <n v="0"/>
    <n v="0"/>
    <n v="0"/>
    <n v="0"/>
    <n v="0"/>
    <n v="0"/>
  </r>
  <r>
    <x v="0"/>
    <x v="0"/>
    <x v="3"/>
    <s v="Agriculture"/>
    <s v="LPG"/>
    <s v="Final Energy Consumption"/>
    <s v="Emissions"/>
    <x v="2"/>
    <x v="31"/>
    <m/>
    <m/>
    <n v="0"/>
    <n v="0"/>
    <n v="0"/>
    <n v="0"/>
    <n v="0"/>
    <n v="0"/>
    <n v="0"/>
    <n v="0"/>
    <n v="0"/>
    <n v="5.3320343999999995E-3"/>
  </r>
  <r>
    <x v="0"/>
    <x v="0"/>
    <x v="3"/>
    <s v="Agriculture"/>
    <s v="LPG"/>
    <s v="Final Energy Consumption"/>
    <s v="Emissions"/>
    <x v="2"/>
    <x v="32"/>
    <m/>
    <m/>
    <n v="0"/>
    <n v="0"/>
    <n v="0"/>
    <n v="0"/>
    <n v="0"/>
    <n v="0"/>
    <n v="0"/>
    <n v="0"/>
    <n v="0"/>
    <n v="0"/>
  </r>
  <r>
    <x v="0"/>
    <x v="0"/>
    <x v="3"/>
    <s v="Agriculture"/>
    <s v="LPG"/>
    <s v="Final Energy Consumption"/>
    <s v="Emissions"/>
    <x v="2"/>
    <x v="33"/>
    <m/>
    <m/>
    <n v="0"/>
    <n v="0"/>
    <n v="0"/>
    <n v="0"/>
    <n v="0"/>
    <n v="1.80589035E-3"/>
    <n v="9.2715567999999988E-3"/>
    <n v="3.9852969749999993E-3"/>
    <n v="3.6514417500000003E-4"/>
    <n v="0"/>
  </r>
  <r>
    <x v="0"/>
    <x v="0"/>
    <x v="3"/>
    <s v="Agriculture"/>
    <s v="LPG"/>
    <s v="Final Energy Consumption"/>
    <s v="Emissions"/>
    <x v="2"/>
    <x v="34"/>
    <m/>
    <m/>
    <n v="0"/>
    <n v="0"/>
    <n v="0"/>
    <n v="0"/>
    <n v="0"/>
    <n v="0"/>
    <n v="0"/>
    <n v="0"/>
    <n v="0"/>
    <n v="0"/>
  </r>
  <r>
    <x v="0"/>
    <x v="0"/>
    <x v="3"/>
    <s v="Agriculture"/>
    <s v="LPG"/>
    <s v="Final Energy Consumption"/>
    <s v="Emissions"/>
    <x v="2"/>
    <x v="35"/>
    <m/>
    <m/>
    <n v="0"/>
    <n v="0"/>
    <n v="0"/>
    <n v="2.877732E-3"/>
    <n v="5.3339145749999994E-3"/>
    <n v="5.6710216749999987E-3"/>
    <n v="8.3144058249999993E-3"/>
    <n v="1.4340615024999998E-2"/>
    <n v="1.3729972024999999E-2"/>
    <n v="1.6824018749999999E-2"/>
  </r>
  <r>
    <x v="0"/>
    <x v="0"/>
    <x v="3"/>
    <s v="Agriculture"/>
    <s v="HSDO"/>
    <s v="Final Energy Consumption"/>
    <s v="Emissions"/>
    <x v="2"/>
    <x v="1"/>
    <s v="Agricuture"/>
    <m/>
    <n v="1.2687150000000001E-4"/>
    <n v="4.0570500000000001E-5"/>
    <n v="7.4819999999999997E-6"/>
    <n v="1.4887309500000001E-2"/>
    <n v="4.9624364999999995E-3"/>
    <n v="0"/>
    <n v="0"/>
    <n v="0"/>
    <n v="0"/>
    <n v="0"/>
  </r>
  <r>
    <x v="0"/>
    <x v="0"/>
    <x v="3"/>
    <s v="Agriculture"/>
    <s v="HSDO"/>
    <s v="Final Energy Consumption"/>
    <s v="Emissions"/>
    <x v="2"/>
    <x v="0"/>
    <m/>
    <m/>
    <n v="0.29264785200000004"/>
    <n v="0.4103125574999999"/>
    <n v="0.65798378550000014"/>
    <n v="0.69294839699999999"/>
    <n v="0.79197698849999987"/>
    <n v="0.89210124150000003"/>
    <n v="1.0874063384999999"/>
    <n v="1.234370169"/>
    <n v="0.72958420349999997"/>
    <n v="0.52933866449999989"/>
  </r>
  <r>
    <x v="0"/>
    <x v="0"/>
    <x v="3"/>
    <s v="Agriculture"/>
    <s v="HSDO"/>
    <s v="Final Energy Consumption"/>
    <s v="Emissions"/>
    <x v="2"/>
    <x v="2"/>
    <m/>
    <m/>
    <n v="0"/>
    <n v="0"/>
    <n v="0"/>
    <n v="0"/>
    <n v="0"/>
    <n v="0"/>
    <n v="0"/>
    <n v="0"/>
    <n v="0"/>
    <n v="0"/>
  </r>
  <r>
    <x v="0"/>
    <x v="0"/>
    <x v="3"/>
    <s v="Agriculture"/>
    <s v="HSDO"/>
    <s v="Final Energy Consumption"/>
    <s v="Emissions"/>
    <x v="2"/>
    <x v="3"/>
    <m/>
    <m/>
    <n v="0.10311137700000002"/>
    <n v="3.4578514500000004E-2"/>
    <n v="3.8507016000000005E-2"/>
    <n v="2.7867547500000003E-2"/>
    <n v="1.7094951000000004E-2"/>
    <n v="2.3023468499999998E-2"/>
    <n v="3.9200971500000001E-2"/>
    <n v="5.0661267000000003E-2"/>
    <n v="2.4756196500000001E-2"/>
    <n v="2.04703005E-2"/>
  </r>
  <r>
    <x v="0"/>
    <x v="0"/>
    <x v="3"/>
    <s v="Agriculture"/>
    <s v="HSDO"/>
    <s v="Final Energy Consumption"/>
    <s v="Emissions"/>
    <x v="2"/>
    <x v="4"/>
    <m/>
    <m/>
    <n v="2.0464946999999997E-2"/>
    <n v="9.5896664999999982E-3"/>
    <n v="1.6691180999999999E-2"/>
    <n v="4.860526500000001E-3"/>
    <n v="5.1869416500000001E-2"/>
    <n v="7.9269983999999988E-2"/>
    <n v="9.3003130500000017E-2"/>
    <n v="7.7619041999999999E-2"/>
    <n v="2.9733016499999997E-2"/>
    <n v="2.1812545500000002E-2"/>
  </r>
  <r>
    <x v="0"/>
    <x v="0"/>
    <x v="3"/>
    <s v="Agriculture"/>
    <s v="HSDO"/>
    <s v="Final Energy Consumption"/>
    <s v="Emissions"/>
    <x v="2"/>
    <x v="5"/>
    <m/>
    <m/>
    <n v="0.11405309249999999"/>
    <n v="0.13642014450000001"/>
    <n v="3.7036867500000008E-2"/>
    <n v="3.5310009000000003E-2"/>
    <n v="1.1599422E-2"/>
    <n v="0"/>
    <n v="0"/>
    <n v="0"/>
    <n v="0"/>
    <n v="0"/>
  </r>
  <r>
    <x v="0"/>
    <x v="0"/>
    <x v="3"/>
    <s v="Agriculture"/>
    <s v="HSDO"/>
    <s v="Final Energy Consumption"/>
    <s v="Emissions"/>
    <x v="2"/>
    <x v="6"/>
    <m/>
    <m/>
    <n v="4.9101141000000001E-2"/>
    <n v="4.5977341499999998E-2"/>
    <n v="4.2298326000000004E-2"/>
    <n v="1.0389273000000001E-2"/>
    <n v="2.8233584999999999E-2"/>
    <n v="3.2943310500000003E-2"/>
    <n v="2.6938618500000004E-2"/>
    <n v="3.0624729E-2"/>
    <n v="2.1360142499999998E-2"/>
    <n v="2.0416120500000006E-2"/>
  </r>
  <r>
    <x v="0"/>
    <x v="0"/>
    <x v="3"/>
    <s v="Agriculture"/>
    <s v="HSDO"/>
    <s v="Final Energy Consumption"/>
    <s v="Emissions"/>
    <x v="2"/>
    <x v="7"/>
    <m/>
    <m/>
    <n v="0"/>
    <n v="1.1513249999999999E-3"/>
    <n v="3.8377499999999999E-4"/>
    <n v="0"/>
    <n v="3.4541685000000003E-3"/>
    <n v="2.4946664999999997E-3"/>
    <n v="1.0236149999999999E-3"/>
    <n v="1.919133E-3"/>
    <n v="5.7572699999999994E-4"/>
    <n v="0"/>
  </r>
  <r>
    <x v="0"/>
    <x v="0"/>
    <x v="3"/>
    <s v="Agriculture"/>
    <s v="HSDO"/>
    <s v="Final Energy Consumption"/>
    <s v="Emissions"/>
    <x v="2"/>
    <x v="8"/>
    <m/>
    <m/>
    <n v="0.1129487235"/>
    <n v="5.1680302500000004E-2"/>
    <n v="8.3797755000000005E-3"/>
    <n v="0"/>
    <n v="0"/>
    <n v="0"/>
    <n v="0"/>
    <n v="0.10132356599999999"/>
    <n v="0.18975816150000002"/>
    <n v="0.20964112500000004"/>
  </r>
  <r>
    <x v="0"/>
    <x v="0"/>
    <x v="3"/>
    <s v="Agriculture"/>
    <s v="HSDO"/>
    <s v="Final Energy Consumption"/>
    <s v="Emissions"/>
    <x v="2"/>
    <x v="9"/>
    <m/>
    <m/>
    <n v="3.2398091999999989E-2"/>
    <n v="3.4892694000000002E-2"/>
    <n v="2.8272414000000003E-2"/>
    <n v="3.4477507499999997E-2"/>
    <n v="4.5799450499999998E-2"/>
    <n v="4.4968174499999999E-2"/>
    <n v="3.9722324999999996E-2"/>
    <n v="3.4541491499999993E-2"/>
    <n v="1.3880270999999996E-2"/>
    <n v="2.0340526499999997E-2"/>
  </r>
  <r>
    <x v="0"/>
    <x v="0"/>
    <x v="3"/>
    <s v="Agriculture"/>
    <s v="HSDO"/>
    <s v="Final Energy Consumption"/>
    <s v="Emissions"/>
    <x v="2"/>
    <x v="10"/>
    <m/>
    <m/>
    <n v="0.1395767745"/>
    <n v="0.31674460049999992"/>
    <n v="0.32997574349999997"/>
    <n v="0.32713961399999991"/>
    <n v="0.34102007849999993"/>
    <n v="0.33909643049999999"/>
    <n v="0.35213678250000002"/>
    <n v="0.36622919400000009"/>
    <n v="0.40543364850000008"/>
    <n v="0.47985516750000001"/>
  </r>
  <r>
    <x v="0"/>
    <x v="0"/>
    <x v="3"/>
    <s v="Agriculture"/>
    <s v="HSDO"/>
    <s v="Final Energy Consumption"/>
    <s v="Emissions"/>
    <x v="2"/>
    <x v="11"/>
    <m/>
    <m/>
    <n v="2.4448393469999998"/>
    <n v="2.4913020509999995"/>
    <n v="2.8486042515000003"/>
    <n v="3.1761004860000002"/>
    <n v="3.3141967275000006"/>
    <n v="3.1212333674999999"/>
    <n v="3.6875400779999992"/>
    <n v="3.6552352529999999"/>
    <n v="3.6213842984999998"/>
    <n v="4.0025449199999992"/>
  </r>
  <r>
    <x v="0"/>
    <x v="0"/>
    <x v="3"/>
    <s v="Agriculture"/>
    <s v="HSDO"/>
    <s v="Final Energy Consumption"/>
    <s v="Emissions"/>
    <x v="2"/>
    <x v="12"/>
    <m/>
    <m/>
    <n v="0.34793047949999989"/>
    <n v="0.45384457500000008"/>
    <n v="0.30150118650000002"/>
    <n v="0.23628917100000002"/>
    <n v="0.24187738650000001"/>
    <n v="0.19418931149999999"/>
    <n v="0.20296311750000004"/>
    <n v="0.221257962"/>
    <n v="0.10359293400000001"/>
    <n v="0.12746831850000001"/>
  </r>
  <r>
    <x v="0"/>
    <x v="0"/>
    <x v="3"/>
    <s v="Agriculture"/>
    <s v="HSDO"/>
    <s v="Final Energy Consumption"/>
    <s v="Emissions"/>
    <x v="2"/>
    <x v="13"/>
    <m/>
    <m/>
    <n v="6.7452809999999997E-3"/>
    <n v="6.8597685000000002E-3"/>
    <n v="2.0291571000000001E-2"/>
    <n v="2.0937345E-2"/>
    <n v="6.5270065499999988E-2"/>
    <n v="4.9139969999999991E-2"/>
    <n v="5.0003882999999992E-2"/>
    <n v="0.16442675399999998"/>
    <n v="0.12282960750000001"/>
    <n v="9.3570665999999997E-2"/>
  </r>
  <r>
    <x v="0"/>
    <x v="0"/>
    <x v="3"/>
    <s v="Agriculture"/>
    <s v="HSDO"/>
    <s v="Final Energy Consumption"/>
    <s v="Emissions"/>
    <x v="2"/>
    <x v="14"/>
    <m/>
    <m/>
    <n v="2.6482345499999997E-2"/>
    <n v="3.08526075E-2"/>
    <n v="8.6139750000000011E-3"/>
    <n v="2.5587150000000003E-4"/>
    <n v="2.7020340000000003E-3"/>
    <n v="4.1625074999999991E-3"/>
    <n v="3.3262649999999997E-3"/>
    <n v="1.1300400000000001E-3"/>
    <n v="1.2790349999999999E-4"/>
    <n v="0"/>
  </r>
  <r>
    <x v="0"/>
    <x v="0"/>
    <x v="3"/>
    <s v="Agriculture"/>
    <s v="HSDO"/>
    <s v="Final Energy Consumption"/>
    <s v="Emissions"/>
    <x v="2"/>
    <x v="15"/>
    <m/>
    <m/>
    <n v="1.0234859999999999E-3"/>
    <n v="6.3984000000000003E-5"/>
    <n v="0"/>
    <n v="0"/>
    <n v="0"/>
    <n v="0"/>
    <n v="0"/>
    <n v="0"/>
    <n v="0.801026919"/>
    <n v="1.7054185064999998"/>
  </r>
  <r>
    <x v="0"/>
    <x v="0"/>
    <x v="3"/>
    <s v="Agriculture"/>
    <s v="HSDO"/>
    <s v="Final Energy Consumption"/>
    <s v="Emissions"/>
    <x v="2"/>
    <x v="16"/>
    <m/>
    <m/>
    <n v="0.33779494950000005"/>
    <n v="0.48172534500000008"/>
    <n v="0.85597833900000009"/>
    <n v="0.9229223084999999"/>
    <n v="1.6079864189999997"/>
    <n v="2.0390294055"/>
    <n v="2.0369704364999999"/>
    <n v="1.7037492464999999"/>
    <n v="0.88521160950000022"/>
    <n v="0.70660324049999979"/>
  </r>
  <r>
    <x v="0"/>
    <x v="0"/>
    <x v="3"/>
    <s v="Agriculture"/>
    <s v="HSDO"/>
    <s v="Final Energy Consumption"/>
    <s v="Emissions"/>
    <x v="2"/>
    <x v="17"/>
    <m/>
    <m/>
    <n v="0.35535978299999998"/>
    <n v="0.34563047399999991"/>
    <n v="0.39522252450000001"/>
    <n v="0.53404045649999998"/>
    <n v="0.62198640000000016"/>
    <n v="0.71576707799999983"/>
    <n v="0.73180713149999987"/>
    <n v="0.67436594700000008"/>
    <n v="0.17303595599999999"/>
    <n v="3.2123386500000004E-2"/>
  </r>
  <r>
    <x v="0"/>
    <x v="0"/>
    <x v="3"/>
    <s v="Agriculture"/>
    <s v="HSDO"/>
    <s v="Final Energy Consumption"/>
    <s v="Emissions"/>
    <x v="2"/>
    <x v="18"/>
    <m/>
    <m/>
    <n v="0"/>
    <n v="0"/>
    <n v="0"/>
    <n v="0"/>
    <n v="0"/>
    <n v="0"/>
    <n v="0"/>
    <n v="0"/>
    <n v="0"/>
    <n v="0"/>
  </r>
  <r>
    <x v="0"/>
    <x v="0"/>
    <x v="3"/>
    <s v="Agriculture"/>
    <s v="HSDO"/>
    <s v="Final Energy Consumption"/>
    <s v="Emissions"/>
    <x v="2"/>
    <x v="19"/>
    <m/>
    <m/>
    <n v="9.5887699500000007E-2"/>
    <n v="7.1585969999999999E-2"/>
    <n v="4.9879591499999994E-2"/>
    <n v="3.7507910999999998E-2"/>
    <n v="4.1537290500000004E-2"/>
    <n v="5.7785163000000007E-2"/>
    <n v="6.9800029499999999E-2"/>
    <n v="5.0203961999999998E-2"/>
    <n v="1.7816164844999998"/>
    <n v="3.3572463495"/>
  </r>
  <r>
    <x v="0"/>
    <x v="0"/>
    <x v="3"/>
    <s v="Agriculture"/>
    <s v="HSDO"/>
    <s v="Final Energy Consumption"/>
    <s v="Emissions"/>
    <x v="2"/>
    <x v="20"/>
    <m/>
    <m/>
    <n v="3.3786283575000002"/>
    <n v="3.5315242530000002"/>
    <n v="3.5225879069999997"/>
    <n v="3.2371712789999996"/>
    <n v="3.9514937504999996"/>
    <n v="4.5297739185000001"/>
    <n v="4.9080328139999985"/>
    <n v="4.3334503664999993"/>
    <n v="1.0328586239999997"/>
    <n v="4.7333324999999996E-3"/>
  </r>
  <r>
    <x v="0"/>
    <x v="0"/>
    <x v="3"/>
    <s v="Agriculture"/>
    <s v="HSDO"/>
    <s v="Final Energy Consumption"/>
    <s v="Emissions"/>
    <x v="2"/>
    <x v="21"/>
    <m/>
    <m/>
    <n v="0"/>
    <n v="0"/>
    <n v="0"/>
    <n v="0"/>
    <n v="0"/>
    <n v="0"/>
    <n v="0"/>
    <n v="0"/>
    <n v="0"/>
    <n v="0"/>
  </r>
  <r>
    <x v="0"/>
    <x v="0"/>
    <x v="3"/>
    <s v="Agriculture"/>
    <s v="HSDO"/>
    <s v="Final Energy Consumption"/>
    <s v="Emissions"/>
    <x v="2"/>
    <x v="22"/>
    <m/>
    <m/>
    <n v="1.9188749999999996E-3"/>
    <n v="5.7566249999999996E-4"/>
    <n v="2.8783124999999998E-3"/>
    <n v="6.5241105000000002E-3"/>
    <n v="4.157540999999999E-3"/>
    <n v="7.6754999999999998E-4"/>
    <n v="0"/>
    <n v="9.2268346499999987E-2"/>
    <n v="0.12145788599999997"/>
    <n v="0.12208779299999997"/>
  </r>
  <r>
    <x v="0"/>
    <x v="0"/>
    <x v="3"/>
    <s v="Agriculture"/>
    <s v="HSDO"/>
    <s v="Final Energy Consumption"/>
    <s v="Emissions"/>
    <x v="2"/>
    <x v="23"/>
    <m/>
    <m/>
    <n v="0"/>
    <n v="0"/>
    <n v="0"/>
    <n v="0"/>
    <n v="0"/>
    <n v="0"/>
    <n v="0"/>
    <n v="0"/>
    <n v="0"/>
    <n v="0"/>
  </r>
  <r>
    <x v="0"/>
    <x v="0"/>
    <x v="3"/>
    <s v="Agriculture"/>
    <s v="HSDO"/>
    <s v="Final Energy Consumption"/>
    <s v="Emissions"/>
    <x v="2"/>
    <x v="24"/>
    <m/>
    <m/>
    <n v="0"/>
    <n v="0"/>
    <n v="0"/>
    <n v="0"/>
    <n v="0"/>
    <n v="0"/>
    <n v="0"/>
    <n v="0"/>
    <n v="0"/>
    <n v="0"/>
  </r>
  <r>
    <x v="0"/>
    <x v="0"/>
    <x v="3"/>
    <s v="Agriculture"/>
    <s v="HSDO"/>
    <s v="Final Energy Consumption"/>
    <s v="Emissions"/>
    <x v="2"/>
    <x v="25"/>
    <m/>
    <m/>
    <n v="9.0415390499999998E-2"/>
    <n v="0.10459268400000002"/>
    <n v="0.12971317650000003"/>
    <n v="0.13672297200000003"/>
    <n v="0.14218702499999999"/>
    <n v="0.13633571400000002"/>
    <n v="0.1210832055"/>
    <n v="6.0496162499999992E-2"/>
    <n v="0.10226733000000002"/>
    <n v="0.11773668749999999"/>
  </r>
  <r>
    <x v="0"/>
    <x v="0"/>
    <x v="3"/>
    <s v="Agriculture"/>
    <s v="HSDO"/>
    <s v="Final Energy Consumption"/>
    <s v="Emissions"/>
    <x v="2"/>
    <x v="26"/>
    <m/>
    <m/>
    <n v="2.5521617999999999E-2"/>
    <n v="4.3114186499999999E-2"/>
    <n v="2.7313879499999996E-2"/>
    <n v="1.5927500999999997E-2"/>
    <n v="2.2196191500000004E-2"/>
    <n v="3.8251982999999996E-2"/>
    <n v="7.0875050999999994E-2"/>
    <n v="6.8998229999999994E-2"/>
    <n v="2.5138036499999999E-2"/>
    <n v="3.30049725E-2"/>
  </r>
  <r>
    <x v="0"/>
    <x v="0"/>
    <x v="3"/>
    <s v="Agriculture"/>
    <s v="HSDO"/>
    <s v="Final Energy Consumption"/>
    <s v="Emissions"/>
    <x v="2"/>
    <x v="27"/>
    <m/>
    <m/>
    <n v="0.13424894549999999"/>
    <n v="0.14166696149999999"/>
    <n v="0.13292353499999995"/>
    <n v="0.12089757449999998"/>
    <n v="0.127997799"/>
    <n v="4.874374649999999E-2"/>
    <n v="4.5704055000000007E-2"/>
    <n v="0.171203511"/>
    <n v="0.16576583850000001"/>
    <n v="0.19048094850000002"/>
  </r>
  <r>
    <x v="0"/>
    <x v="0"/>
    <x v="3"/>
    <s v="Agriculture"/>
    <s v="HSDO"/>
    <s v="Final Energy Consumption"/>
    <s v="Emissions"/>
    <x v="2"/>
    <x v="28"/>
    <m/>
    <m/>
    <n v="0.23401464299999997"/>
    <n v="0.32621074949999995"/>
    <n v="0.22083955050000004"/>
    <n v="0.20958842849999995"/>
    <n v="0.23772107099999998"/>
    <n v="0.26002400999999997"/>
    <n v="0.24555253200000002"/>
    <n v="6.0073751999999987E-2"/>
    <n v="2.9481659999999999E-3"/>
    <n v="1.4072610000000001E-3"/>
  </r>
  <r>
    <x v="0"/>
    <x v="0"/>
    <x v="3"/>
    <s v="Agriculture"/>
    <s v="HSDO"/>
    <s v="Final Energy Consumption"/>
    <s v="Emissions"/>
    <x v="2"/>
    <x v="29"/>
    <m/>
    <m/>
    <n v="0"/>
    <n v="0"/>
    <n v="0"/>
    <n v="0"/>
    <n v="0"/>
    <n v="0"/>
    <n v="0"/>
    <n v="0"/>
    <n v="0"/>
    <n v="0"/>
  </r>
  <r>
    <x v="0"/>
    <x v="0"/>
    <x v="3"/>
    <s v="Agriculture"/>
    <s v="HSDO"/>
    <s v="Final Energy Consumption"/>
    <s v="Emissions"/>
    <x v="2"/>
    <x v="30"/>
    <m/>
    <m/>
    <n v="0.75542393549999998"/>
    <n v="1.3077657509999996"/>
    <n v="1.5107589255"/>
    <n v="1.5815523839999999"/>
    <n v="1.6852073025000003"/>
    <n v="1.8013073025000002"/>
    <n v="2.0577865215000002"/>
    <n v="2.018969196"/>
    <n v="1.342626066"/>
    <n v="1.2877504979999996"/>
  </r>
  <r>
    <x v="0"/>
    <x v="0"/>
    <x v="3"/>
    <s v="Agriculture"/>
    <s v="HSDO"/>
    <s v="Final Energy Consumption"/>
    <s v="Emissions"/>
    <x v="2"/>
    <x v="31"/>
    <m/>
    <m/>
    <n v="0"/>
    <n v="0"/>
    <n v="0"/>
    <n v="0"/>
    <n v="0"/>
    <n v="0"/>
    <n v="0"/>
    <n v="0"/>
    <n v="0"/>
    <n v="9.1552590000000003E-2"/>
  </r>
  <r>
    <x v="0"/>
    <x v="0"/>
    <x v="3"/>
    <s v="Agriculture"/>
    <s v="HSDO"/>
    <s v="Final Energy Consumption"/>
    <s v="Emissions"/>
    <x v="2"/>
    <x v="32"/>
    <m/>
    <m/>
    <n v="1.0661850000000001E-4"/>
    <n v="0"/>
    <n v="0"/>
    <n v="0"/>
    <n v="0"/>
    <n v="0"/>
    <n v="0"/>
    <n v="0"/>
    <n v="0"/>
    <n v="0"/>
  </r>
  <r>
    <x v="0"/>
    <x v="0"/>
    <x v="3"/>
    <s v="Agriculture"/>
    <s v="HSDO"/>
    <s v="Final Energy Consumption"/>
    <s v="Emissions"/>
    <x v="2"/>
    <x v="33"/>
    <m/>
    <m/>
    <n v="1.7846572724999996"/>
    <n v="1.9649446409999995"/>
    <n v="1.6666685189999999"/>
    <n v="1.1892244905"/>
    <n v="1.0029349455000001"/>
    <n v="0.97386124799999996"/>
    <n v="0.95253025949999981"/>
    <n v="0.82058267399999962"/>
    <n v="0.31719610049999997"/>
    <n v="0.41097742350000005"/>
  </r>
  <r>
    <x v="0"/>
    <x v="0"/>
    <x v="3"/>
    <s v="Agriculture"/>
    <s v="HSDO"/>
    <s v="Final Energy Consumption"/>
    <s v="Emissions"/>
    <x v="2"/>
    <x v="34"/>
    <m/>
    <m/>
    <n v="6.9328340999999988E-2"/>
    <n v="7.8885950999999996E-2"/>
    <n v="5.6551922999999997E-2"/>
    <n v="5.3929095000000003E-2"/>
    <n v="8.0502062999999985E-2"/>
    <n v="0.10970534099999998"/>
    <n v="0.13106787"/>
    <n v="0.12971369249999998"/>
    <n v="6.7543690500000017E-2"/>
    <n v="0.11047295550000001"/>
  </r>
  <r>
    <x v="0"/>
    <x v="0"/>
    <x v="3"/>
    <s v="Agriculture"/>
    <s v="HSDO"/>
    <s v="Final Energy Consumption"/>
    <s v="Emissions"/>
    <x v="2"/>
    <x v="35"/>
    <m/>
    <m/>
    <n v="2.6162425499999999E-2"/>
    <n v="8.8060559999999996E-3"/>
    <n v="6.045842999999998E-2"/>
    <n v="0.11082009449999999"/>
    <n v="0.20737233749999995"/>
    <n v="0.24894968250000002"/>
    <n v="0.24393951600000002"/>
    <n v="0.23064793650000001"/>
    <n v="0.20580853499999999"/>
    <n v="0.19643836199999998"/>
  </r>
  <r>
    <x v="0"/>
    <x v="0"/>
    <x v="3"/>
    <s v="Agriculture"/>
    <s v="LDO"/>
    <s v="Final Energy Consumption"/>
    <s v="Emissions"/>
    <x v="2"/>
    <x v="1"/>
    <s v="Agricuture"/>
    <m/>
    <n v="0"/>
    <n v="0"/>
    <n v="0"/>
    <n v="0"/>
    <n v="0"/>
    <n v="0"/>
    <n v="0"/>
    <n v="0"/>
    <n v="0"/>
    <n v="0"/>
  </r>
  <r>
    <x v="0"/>
    <x v="0"/>
    <x v="3"/>
    <s v="Agriculture"/>
    <s v="LDO"/>
    <s v="Final Energy Consumption"/>
    <s v="Emissions"/>
    <x v="2"/>
    <x v="0"/>
    <m/>
    <m/>
    <n v="6.2737666499999997E-2"/>
    <n v="1.5514894499999998E-2"/>
    <n v="6.9955409999999992E-3"/>
    <n v="4.7499735000000008E-3"/>
    <n v="7.6117740000000008E-3"/>
    <n v="5.0082959999999989E-3"/>
    <n v="2.7213839999999999E-3"/>
    <n v="2.4818954999999993E-3"/>
    <n v="1.0354443000000001E-2"/>
    <n v="3.2414474999999999E-3"/>
  </r>
  <r>
    <x v="0"/>
    <x v="0"/>
    <x v="3"/>
    <s v="Agriculture"/>
    <s v="LDO"/>
    <s v="Final Energy Consumption"/>
    <s v="Emissions"/>
    <x v="2"/>
    <x v="2"/>
    <m/>
    <m/>
    <n v="0"/>
    <n v="0"/>
    <n v="0"/>
    <n v="0"/>
    <n v="0"/>
    <n v="0"/>
    <n v="0"/>
    <n v="0"/>
    <n v="0"/>
    <n v="0"/>
  </r>
  <r>
    <x v="0"/>
    <x v="0"/>
    <x v="3"/>
    <s v="Agriculture"/>
    <s v="LDO"/>
    <s v="Final Energy Consumption"/>
    <s v="Emissions"/>
    <x v="2"/>
    <x v="3"/>
    <m/>
    <m/>
    <n v="9.3795900000000004E-4"/>
    <n v="2.2458900000000003E-4"/>
    <n v="0"/>
    <n v="4.4909414999999998E-3"/>
    <n v="1.4969805000000001E-3"/>
    <n v="0"/>
    <n v="0"/>
    <n v="0"/>
    <n v="0"/>
    <n v="0"/>
  </r>
  <r>
    <x v="0"/>
    <x v="0"/>
    <x v="3"/>
    <s v="Agriculture"/>
    <s v="LDO"/>
    <s v="Final Energy Consumption"/>
    <s v="Emissions"/>
    <x v="2"/>
    <x v="4"/>
    <m/>
    <m/>
    <n v="1.4264884499999998E-2"/>
    <n v="3.5331164999999999E-3"/>
    <n v="3.1260569999999994E-3"/>
    <n v="7.154984999999998E-4"/>
    <n v="4.7550689999999998E-3"/>
    <n v="1.0995121500000002E-2"/>
    <n v="1.0796977499999999E-2"/>
    <n v="1.15014465E-2"/>
    <n v="6.2837834999999991E-3"/>
    <n v="3.7414514999999991E-3"/>
  </r>
  <r>
    <x v="0"/>
    <x v="0"/>
    <x v="3"/>
    <s v="Agriculture"/>
    <s v="LDO"/>
    <s v="Final Energy Consumption"/>
    <s v="Emissions"/>
    <x v="2"/>
    <x v="5"/>
    <m/>
    <m/>
    <n v="1.0894694999999998E-3"/>
    <n v="1.6505549999999998E-4"/>
    <n v="0"/>
    <n v="2.7656955E-3"/>
    <n v="9.2189849999999994E-4"/>
    <n v="0"/>
    <n v="0"/>
    <n v="0"/>
    <n v="0"/>
    <n v="0"/>
  </r>
  <r>
    <x v="0"/>
    <x v="0"/>
    <x v="3"/>
    <s v="Agriculture"/>
    <s v="LDO"/>
    <s v="Final Energy Consumption"/>
    <s v="Emissions"/>
    <x v="2"/>
    <x v="6"/>
    <m/>
    <m/>
    <n v="1.717119E-3"/>
    <n v="1.9342259999999998E-3"/>
    <n v="4.6641885000000011E-3"/>
    <n v="1.3813965E-3"/>
    <n v="0"/>
    <n v="0"/>
    <n v="0"/>
    <n v="0"/>
    <n v="0"/>
    <n v="0"/>
  </r>
  <r>
    <x v="0"/>
    <x v="0"/>
    <x v="3"/>
    <s v="Agriculture"/>
    <s v="LDO"/>
    <s v="Final Energy Consumption"/>
    <s v="Emissions"/>
    <x v="2"/>
    <x v="7"/>
    <m/>
    <m/>
    <n v="0"/>
    <n v="0"/>
    <n v="0"/>
    <n v="0"/>
    <n v="0"/>
    <n v="2.7244799999999995E-4"/>
    <n v="9.0815999999999992E-5"/>
    <n v="0"/>
    <n v="0"/>
    <n v="0"/>
  </r>
  <r>
    <x v="0"/>
    <x v="0"/>
    <x v="3"/>
    <s v="Agriculture"/>
    <s v="LDO"/>
    <s v="Final Energy Consumption"/>
    <s v="Emissions"/>
    <x v="2"/>
    <x v="8"/>
    <m/>
    <m/>
    <n v="0"/>
    <n v="0"/>
    <n v="0"/>
    <n v="0"/>
    <n v="0"/>
    <n v="0"/>
    <n v="0"/>
    <n v="0"/>
    <n v="0"/>
    <n v="0"/>
  </r>
  <r>
    <x v="0"/>
    <x v="0"/>
    <x v="3"/>
    <s v="Agriculture"/>
    <s v="LDO"/>
    <s v="Final Energy Consumption"/>
    <s v="Emissions"/>
    <x v="2"/>
    <x v="9"/>
    <m/>
    <m/>
    <n v="2.5953510000000009E-2"/>
    <n v="1.8491247000000002E-2"/>
    <n v="4.1825669999999999E-3"/>
    <n v="1.12262895E-2"/>
    <n v="5.5913760000000003E-3"/>
    <n v="6.1642649999999984E-4"/>
    <n v="0"/>
    <n v="1.750014E-3"/>
    <n v="2.5645845000000001E-3"/>
    <n v="6.6041549999999998E-4"/>
  </r>
  <r>
    <x v="0"/>
    <x v="0"/>
    <x v="3"/>
    <s v="Agriculture"/>
    <s v="LDO"/>
    <s v="Final Energy Consumption"/>
    <s v="Emissions"/>
    <x v="2"/>
    <x v="10"/>
    <m/>
    <m/>
    <n v="1.9950494999999998E-3"/>
    <n v="1.7389845E-3"/>
    <n v="1.4251274999999999E-3"/>
    <n v="5.0619599999999999E-4"/>
    <n v="5.5018499999999988E-5"/>
    <n v="0"/>
    <n v="0"/>
    <n v="0"/>
    <n v="1.3866209999999998E-3"/>
    <n v="2.1464309999999999E-3"/>
  </r>
  <r>
    <x v="0"/>
    <x v="0"/>
    <x v="3"/>
    <s v="Agriculture"/>
    <s v="LDO"/>
    <s v="Final Energy Consumption"/>
    <s v="Emissions"/>
    <x v="2"/>
    <x v="11"/>
    <m/>
    <m/>
    <n v="0.25376460749999996"/>
    <n v="0.15328044449999997"/>
    <n v="3.5612965500000003E-2"/>
    <n v="5.2836465000000018E-3"/>
    <n v="5.3158319999999995E-3"/>
    <n v="2.4319724999999999E-3"/>
    <n v="6.6570449999999988E-4"/>
    <n v="7.7025900000000003E-4"/>
    <n v="8.8029599999999981E-4"/>
    <n v="8.9693699999999989E-4"/>
  </r>
  <r>
    <x v="0"/>
    <x v="0"/>
    <x v="3"/>
    <s v="Agriculture"/>
    <s v="LDO"/>
    <s v="Final Energy Consumption"/>
    <s v="Emissions"/>
    <x v="2"/>
    <x v="12"/>
    <m/>
    <m/>
    <n v="3.6258417000000001E-2"/>
    <n v="1.7915133E-2"/>
    <n v="6.1805834999999996E-3"/>
    <n v="5.4482505000000006E-3"/>
    <n v="1.4858865E-3"/>
    <n v="0"/>
    <n v="0"/>
    <n v="0"/>
    <n v="0"/>
    <n v="0"/>
  </r>
  <r>
    <x v="0"/>
    <x v="0"/>
    <x v="3"/>
    <s v="Agriculture"/>
    <s v="LDO"/>
    <s v="Final Energy Consumption"/>
    <s v="Emissions"/>
    <x v="2"/>
    <x v="13"/>
    <m/>
    <m/>
    <n v="2.4969046500000001E-2"/>
    <n v="1.0115664E-2"/>
    <n v="9.9072000000000006E-4"/>
    <n v="1.1553885000000002E-3"/>
    <n v="1.7055735000000001E-3"/>
    <n v="2.5860630000000009E-3"/>
    <n v="1.0454160000000002E-3"/>
    <n v="6.0520349999999975E-4"/>
    <n v="1.4856930000000002E-3"/>
    <n v="1.26549E-3"/>
  </r>
  <r>
    <x v="0"/>
    <x v="0"/>
    <x v="3"/>
    <s v="Agriculture"/>
    <s v="LDO"/>
    <s v="Final Energy Consumption"/>
    <s v="Emissions"/>
    <x v="2"/>
    <x v="14"/>
    <m/>
    <m/>
    <n v="8.6071380000000003E-3"/>
    <n v="7.5176685000000014E-3"/>
    <n v="1.7720730000000003E-3"/>
    <n v="5.5018499999999988E-5"/>
    <n v="0"/>
    <n v="0"/>
    <n v="0"/>
    <n v="0"/>
    <n v="0"/>
    <n v="0"/>
  </r>
  <r>
    <x v="0"/>
    <x v="0"/>
    <x v="3"/>
    <s v="Agriculture"/>
    <s v="LDO"/>
    <s v="Final Energy Consumption"/>
    <s v="Emissions"/>
    <x v="2"/>
    <x v="15"/>
    <m/>
    <m/>
    <n v="1.3209600000000003E-4"/>
    <n v="0"/>
    <n v="0"/>
    <n v="0"/>
    <n v="0"/>
    <n v="0"/>
    <n v="0"/>
    <n v="0"/>
    <n v="4.6811520000000009E-3"/>
    <n v="8.1486720000000009E-3"/>
  </r>
  <r>
    <x v="0"/>
    <x v="0"/>
    <x v="3"/>
    <s v="Agriculture"/>
    <s v="LDO"/>
    <s v="Final Energy Consumption"/>
    <s v="Emissions"/>
    <x v="2"/>
    <x v="16"/>
    <m/>
    <m/>
    <n v="2.2923945000000005E-2"/>
    <n v="1.4444259000000003E-2"/>
    <n v="6.3013275000000013E-3"/>
    <n v="6.7736610000000003E-3"/>
    <n v="7.7756040000000002E-3"/>
    <n v="6.1347885000000001E-3"/>
    <n v="5.3746560000000011E-3"/>
    <n v="5.6636160000000015E-3"/>
    <n v="1.4448000000000004E-3"/>
    <n v="0"/>
  </r>
  <r>
    <x v="0"/>
    <x v="0"/>
    <x v="3"/>
    <s v="Agriculture"/>
    <s v="LDO"/>
    <s v="Final Energy Consumption"/>
    <s v="Emissions"/>
    <x v="2"/>
    <x v="17"/>
    <m/>
    <m/>
    <n v="5.5018499999999988E-5"/>
    <n v="0"/>
    <n v="0"/>
    <n v="0"/>
    <n v="0"/>
    <n v="1.6097265000000001E-3"/>
    <n v="1.0814714999999998E-3"/>
    <n v="7.2652799999999994E-4"/>
    <n v="1.8163199999999998E-4"/>
    <n v="0"/>
  </r>
  <r>
    <x v="0"/>
    <x v="0"/>
    <x v="3"/>
    <s v="Agriculture"/>
    <s v="LDO"/>
    <s v="Final Energy Consumption"/>
    <s v="Emissions"/>
    <x v="2"/>
    <x v="18"/>
    <m/>
    <m/>
    <n v="0"/>
    <n v="0"/>
    <n v="0"/>
    <n v="0"/>
    <n v="0"/>
    <n v="0"/>
    <n v="0"/>
    <n v="0"/>
    <n v="0"/>
    <n v="0"/>
  </r>
  <r>
    <x v="0"/>
    <x v="0"/>
    <x v="3"/>
    <s v="Agriculture"/>
    <s v="LDO"/>
    <s v="Final Energy Consumption"/>
    <s v="Emissions"/>
    <x v="2"/>
    <x v="19"/>
    <m/>
    <m/>
    <n v="1.1679595499999999E-2"/>
    <n v="6.1254360000000006E-3"/>
    <n v="1.9482225000000001E-3"/>
    <n v="6.9178829999999997E-3"/>
    <n v="4.4630775000000008E-3"/>
    <n v="7.4839349999999993E-4"/>
    <n v="0"/>
    <n v="0"/>
    <n v="2.0472299999999997E-3"/>
    <n v="2.0028540000000001E-3"/>
  </r>
  <r>
    <x v="0"/>
    <x v="0"/>
    <x v="3"/>
    <s v="Agriculture"/>
    <s v="LDO"/>
    <s v="Final Energy Consumption"/>
    <s v="Emissions"/>
    <x v="2"/>
    <x v="20"/>
    <m/>
    <m/>
    <n v="0.11098469849999999"/>
    <n v="4.6209670500000001E-2"/>
    <n v="2.6958871499999992E-2"/>
    <n v="1.5803854499999999E-2"/>
    <n v="8.2867019999999982E-3"/>
    <n v="1.0230731999999999E-2"/>
    <n v="1.0561552500000002E-2"/>
    <n v="7.8422324999999991E-3"/>
    <n v="1.7554964999999998E-3"/>
    <n v="0"/>
  </r>
  <r>
    <x v="0"/>
    <x v="0"/>
    <x v="3"/>
    <s v="Agriculture"/>
    <s v="LDO"/>
    <s v="Final Energy Consumption"/>
    <s v="Emissions"/>
    <x v="2"/>
    <x v="21"/>
    <m/>
    <m/>
    <n v="0"/>
    <n v="0"/>
    <n v="0"/>
    <n v="0"/>
    <n v="0"/>
    <n v="0"/>
    <n v="0"/>
    <n v="0"/>
    <n v="0"/>
    <n v="0"/>
  </r>
  <r>
    <x v="0"/>
    <x v="0"/>
    <x v="3"/>
    <s v="Agriculture"/>
    <s v="LDO"/>
    <s v="Final Energy Consumption"/>
    <s v="Emissions"/>
    <x v="2"/>
    <x v="22"/>
    <m/>
    <m/>
    <n v="0"/>
    <n v="0"/>
    <n v="0"/>
    <n v="0"/>
    <n v="0"/>
    <n v="0"/>
    <n v="0"/>
    <n v="0"/>
    <n v="0"/>
    <n v="0"/>
  </r>
  <r>
    <x v="0"/>
    <x v="0"/>
    <x v="3"/>
    <s v="Agriculture"/>
    <s v="LDO"/>
    <s v="Final Energy Consumption"/>
    <s v="Emissions"/>
    <x v="2"/>
    <x v="23"/>
    <m/>
    <m/>
    <n v="0"/>
    <n v="0"/>
    <n v="0"/>
    <n v="0"/>
    <n v="0"/>
    <n v="0"/>
    <n v="0"/>
    <n v="0"/>
    <n v="0"/>
    <n v="0"/>
  </r>
  <r>
    <x v="0"/>
    <x v="0"/>
    <x v="3"/>
    <s v="Agriculture"/>
    <s v="LDO"/>
    <s v="Final Energy Consumption"/>
    <s v="Emissions"/>
    <x v="2"/>
    <x v="24"/>
    <m/>
    <m/>
    <n v="0"/>
    <n v="0"/>
    <n v="0"/>
    <n v="0"/>
    <n v="0"/>
    <n v="0"/>
    <n v="0"/>
    <n v="0"/>
    <n v="0"/>
    <n v="0"/>
  </r>
  <r>
    <x v="0"/>
    <x v="0"/>
    <x v="3"/>
    <s v="Agriculture"/>
    <s v="LDO"/>
    <s v="Final Energy Consumption"/>
    <s v="Emissions"/>
    <x v="2"/>
    <x v="25"/>
    <m/>
    <m/>
    <n v="2.5593600000000001E-4"/>
    <n v="0"/>
    <n v="0"/>
    <n v="0"/>
    <n v="0"/>
    <n v="0"/>
    <n v="0"/>
    <n v="0"/>
    <n v="0"/>
    <n v="0"/>
  </r>
  <r>
    <x v="0"/>
    <x v="0"/>
    <x v="3"/>
    <s v="Agriculture"/>
    <s v="LDO"/>
    <s v="Final Energy Consumption"/>
    <s v="Emissions"/>
    <x v="2"/>
    <x v="26"/>
    <m/>
    <m/>
    <n v="0"/>
    <n v="0"/>
    <n v="0"/>
    <n v="8.6684130000000015E-3"/>
    <n v="2.8894710000000002E-3"/>
    <n v="0"/>
    <n v="0"/>
    <n v="0"/>
    <n v="0"/>
    <n v="0"/>
  </r>
  <r>
    <x v="0"/>
    <x v="0"/>
    <x v="3"/>
    <s v="Agriculture"/>
    <s v="LDO"/>
    <s v="Final Energy Consumption"/>
    <s v="Emissions"/>
    <x v="2"/>
    <x v="27"/>
    <m/>
    <m/>
    <n v="1.4044617000000001E-2"/>
    <n v="1.19532045E-2"/>
    <n v="3.070845E-3"/>
    <n v="3.4007625000000001E-3"/>
    <n v="4.3360124999999999E-3"/>
    <n v="4.9962990000000009E-3"/>
    <n v="1.3096080000000001E-3"/>
    <n v="4.9516649999999985E-4"/>
    <n v="1.1557755000000001E-3"/>
    <n v="6.867830999999997E-3"/>
  </r>
  <r>
    <x v="0"/>
    <x v="0"/>
    <x v="3"/>
    <s v="Agriculture"/>
    <s v="LDO"/>
    <s v="Final Energy Consumption"/>
    <s v="Emissions"/>
    <x v="2"/>
    <x v="28"/>
    <m/>
    <m/>
    <n v="1.6038763500000001E-2"/>
    <n v="1.2120711000000001E-2"/>
    <n v="4.3701975000000007E-3"/>
    <n v="5.6353005000000008E-3"/>
    <n v="1.6949955000000003E-3"/>
    <n v="0"/>
    <n v="3.3011099999999996E-4"/>
    <n v="1.1003699999999998E-4"/>
    <n v="0"/>
    <n v="0"/>
  </r>
  <r>
    <x v="0"/>
    <x v="0"/>
    <x v="3"/>
    <s v="Agriculture"/>
    <s v="LDO"/>
    <s v="Final Energy Consumption"/>
    <s v="Emissions"/>
    <x v="2"/>
    <x v="29"/>
    <m/>
    <m/>
    <n v="0"/>
    <n v="0"/>
    <n v="0"/>
    <n v="0"/>
    <n v="0"/>
    <n v="0"/>
    <n v="0"/>
    <n v="0"/>
    <n v="0"/>
    <n v="0"/>
  </r>
  <r>
    <x v="0"/>
    <x v="0"/>
    <x v="3"/>
    <s v="Agriculture"/>
    <s v="LDO"/>
    <s v="Final Energy Consumption"/>
    <s v="Emissions"/>
    <x v="2"/>
    <x v="30"/>
    <m/>
    <m/>
    <n v="7.8211410000000002E-3"/>
    <n v="1.1557755000000001E-3"/>
    <n v="3.5217000000000007E-4"/>
    <n v="6.1629749999999998E-4"/>
    <n v="1.7608500000000003E-4"/>
    <n v="1.4858865E-3"/>
    <n v="1.4856284999999996E-3"/>
    <n v="1.1555819999999998E-3"/>
    <n v="2.7515699999999999E-4"/>
    <n v="0"/>
  </r>
  <r>
    <x v="0"/>
    <x v="0"/>
    <x v="3"/>
    <s v="Agriculture"/>
    <s v="LDO"/>
    <s v="Final Energy Consumption"/>
    <s v="Emissions"/>
    <x v="2"/>
    <x v="31"/>
    <m/>
    <m/>
    <n v="0"/>
    <n v="0"/>
    <n v="0"/>
    <n v="0"/>
    <n v="0"/>
    <n v="0"/>
    <n v="0"/>
    <n v="0"/>
    <n v="0"/>
    <n v="2.6412750000000002E-4"/>
  </r>
  <r>
    <x v="0"/>
    <x v="0"/>
    <x v="3"/>
    <s v="Agriculture"/>
    <s v="LDO"/>
    <s v="Final Energy Consumption"/>
    <s v="Emissions"/>
    <x v="2"/>
    <x v="32"/>
    <m/>
    <m/>
    <n v="0"/>
    <n v="0"/>
    <n v="0"/>
    <n v="0"/>
    <n v="0"/>
    <n v="0"/>
    <n v="0"/>
    <n v="0"/>
    <n v="0"/>
    <n v="0"/>
  </r>
  <r>
    <x v="0"/>
    <x v="0"/>
    <x v="3"/>
    <s v="Agriculture"/>
    <s v="LDO"/>
    <s v="Final Energy Consumption"/>
    <s v="Emissions"/>
    <x v="2"/>
    <x v="33"/>
    <m/>
    <m/>
    <n v="0.14821435649999998"/>
    <n v="0.104949111"/>
    <n v="4.1017807499999996E-2"/>
    <n v="1.6277864999999999E-2"/>
    <n v="1.3933031999999996E-2"/>
    <n v="3.4997699999999988E-3"/>
    <n v="3.3349725E-3"/>
    <n v="1.3757849999999998E-3"/>
    <n v="8.8042500000000016E-5"/>
    <n v="0"/>
  </r>
  <r>
    <x v="0"/>
    <x v="0"/>
    <x v="3"/>
    <s v="Agriculture"/>
    <s v="LDO"/>
    <s v="Final Energy Consumption"/>
    <s v="Emissions"/>
    <x v="2"/>
    <x v="34"/>
    <m/>
    <m/>
    <n v="5.3934899999999995E-4"/>
    <n v="0"/>
    <n v="2.6412750000000002E-4"/>
    <n v="8.8042500000000016E-5"/>
    <n v="0"/>
    <n v="0"/>
    <n v="0"/>
    <n v="0"/>
    <n v="0"/>
    <n v="0"/>
  </r>
  <r>
    <x v="0"/>
    <x v="0"/>
    <x v="3"/>
    <s v="Agriculture"/>
    <s v="LDO"/>
    <s v="Final Energy Consumption"/>
    <s v="Emissions"/>
    <x v="2"/>
    <x v="35"/>
    <m/>
    <m/>
    <n v="8.3413979999999999E-3"/>
    <n v="2.0451660000000002E-3"/>
    <n v="3.9628800000000001E-4"/>
    <n v="2.5096304999999998E-3"/>
    <n v="8.5201275000000003E-3"/>
    <n v="2.5758720000000003E-3"/>
    <n v="0"/>
    <n v="0"/>
    <n v="0"/>
    <n v="0"/>
  </r>
  <r>
    <x v="0"/>
    <x v="0"/>
    <x v="3"/>
    <s v="Agriculture"/>
    <s v="Furnace Oil"/>
    <s v="Final Energy Consumption"/>
    <s v="Emissions"/>
    <x v="2"/>
    <x v="1"/>
    <s v="Agricuture"/>
    <m/>
    <n v="0"/>
    <n v="0"/>
    <n v="0"/>
    <n v="1.1719918800000003E-2"/>
    <n v="3.9066396000000001E-3"/>
    <n v="0"/>
    <n v="0"/>
    <n v="0"/>
    <n v="0"/>
    <n v="0"/>
  </r>
  <r>
    <x v="0"/>
    <x v="0"/>
    <x v="3"/>
    <s v="Agriculture"/>
    <s v="Furnace Oil"/>
    <s v="Final Energy Consumption"/>
    <s v="Emissions"/>
    <x v="2"/>
    <x v="0"/>
    <m/>
    <m/>
    <n v="0"/>
    <n v="0"/>
    <n v="0"/>
    <n v="9.3763531799999966E-2"/>
    <n v="0.17125596359999995"/>
    <n v="0.17423075700000001"/>
    <n v="0.184007961"/>
    <n v="0.16947838379999999"/>
    <n v="0.13256050019999999"/>
    <n v="5.0052751799999996E-2"/>
  </r>
  <r>
    <x v="0"/>
    <x v="0"/>
    <x v="3"/>
    <s v="Agriculture"/>
    <s v="Furnace Oil"/>
    <s v="Final Energy Consumption"/>
    <s v="Emissions"/>
    <x v="2"/>
    <x v="2"/>
    <m/>
    <m/>
    <n v="0"/>
    <n v="0"/>
    <n v="0"/>
    <n v="0"/>
    <n v="0"/>
    <n v="0"/>
    <n v="0"/>
    <n v="0"/>
    <n v="0"/>
    <n v="0"/>
  </r>
  <r>
    <x v="0"/>
    <x v="0"/>
    <x v="3"/>
    <s v="Agriculture"/>
    <s v="Furnace Oil"/>
    <s v="Final Energy Consumption"/>
    <s v="Emissions"/>
    <x v="2"/>
    <x v="3"/>
    <m/>
    <m/>
    <n v="0"/>
    <n v="0"/>
    <n v="0"/>
    <n v="5.7554243999999996E-3"/>
    <n v="8.8241477999999995E-3"/>
    <n v="7.1146823999999999E-3"/>
    <n v="5.1615444000000007E-3"/>
    <n v="3.9060335999999999E-3"/>
    <n v="2.1622685999999995E-3"/>
    <n v="6.2775539999999983E-4"/>
  </r>
  <r>
    <x v="0"/>
    <x v="0"/>
    <x v="3"/>
    <s v="Agriculture"/>
    <s v="Furnace Oil"/>
    <s v="Final Energy Consumption"/>
    <s v="Emissions"/>
    <x v="2"/>
    <x v="4"/>
    <m/>
    <m/>
    <n v="0"/>
    <n v="0"/>
    <n v="0"/>
    <n v="2.9909735999999998E-3"/>
    <n v="1.6947396E-3"/>
    <n v="2.3258280000000001E-4"/>
    <n v="2.2777721999999992E-3"/>
    <n v="5.5776846000000005E-3"/>
    <n v="1.1155551E-2"/>
    <n v="4.1137158600000001E-2"/>
  </r>
  <r>
    <x v="0"/>
    <x v="0"/>
    <x v="3"/>
    <s v="Agriculture"/>
    <s v="Furnace Oil"/>
    <s v="Final Energy Consumption"/>
    <s v="Emissions"/>
    <x v="2"/>
    <x v="5"/>
    <m/>
    <m/>
    <n v="0"/>
    <n v="0"/>
    <n v="0"/>
    <n v="1.0462590000000001E-3"/>
    <n v="4.5876017999999996E-3"/>
    <n v="5.0784011999999998E-3"/>
    <n v="4.4640384000000002E-3"/>
    <n v="4.6769261999999997E-3"/>
    <n v="5.3523132000000001E-3"/>
    <n v="4.686561599999999E-3"/>
  </r>
  <r>
    <x v="0"/>
    <x v="0"/>
    <x v="3"/>
    <s v="Agriculture"/>
    <s v="Furnace Oil"/>
    <s v="Final Energy Consumption"/>
    <s v="Emissions"/>
    <x v="2"/>
    <x v="6"/>
    <m/>
    <m/>
    <n v="0"/>
    <n v="0"/>
    <n v="0"/>
    <n v="0"/>
    <n v="0"/>
    <n v="0"/>
    <n v="2.0925179999999998E-4"/>
    <n v="6.9750600000000003E-5"/>
    <n v="0"/>
    <n v="0"/>
  </r>
  <r>
    <x v="0"/>
    <x v="0"/>
    <x v="3"/>
    <s v="Agriculture"/>
    <s v="Furnace Oil"/>
    <s v="Final Energy Consumption"/>
    <s v="Emissions"/>
    <x v="2"/>
    <x v="7"/>
    <m/>
    <m/>
    <n v="0"/>
    <n v="0"/>
    <n v="0"/>
    <n v="0"/>
    <n v="0"/>
    <n v="0"/>
    <n v="0"/>
    <n v="0"/>
    <n v="0"/>
    <n v="0"/>
  </r>
  <r>
    <x v="0"/>
    <x v="0"/>
    <x v="3"/>
    <s v="Agriculture"/>
    <s v="Furnace Oil"/>
    <s v="Final Energy Consumption"/>
    <s v="Emissions"/>
    <x v="2"/>
    <x v="8"/>
    <m/>
    <m/>
    <n v="0"/>
    <n v="0"/>
    <n v="0"/>
    <n v="0"/>
    <n v="0"/>
    <n v="0"/>
    <n v="0"/>
    <n v="0"/>
    <n v="0"/>
    <n v="0"/>
  </r>
  <r>
    <x v="0"/>
    <x v="0"/>
    <x v="3"/>
    <s v="Agriculture"/>
    <s v="Furnace Oil"/>
    <s v="Final Energy Consumption"/>
    <s v="Emissions"/>
    <x v="2"/>
    <x v="9"/>
    <m/>
    <m/>
    <n v="0"/>
    <n v="0"/>
    <n v="0"/>
    <n v="0"/>
    <n v="0"/>
    <n v="0"/>
    <n v="0"/>
    <n v="0"/>
    <n v="0"/>
    <n v="0"/>
  </r>
  <r>
    <x v="0"/>
    <x v="0"/>
    <x v="3"/>
    <s v="Agriculture"/>
    <s v="Furnace Oil"/>
    <s v="Final Energy Consumption"/>
    <s v="Emissions"/>
    <x v="2"/>
    <x v="10"/>
    <m/>
    <m/>
    <n v="0"/>
    <n v="0"/>
    <n v="0"/>
    <n v="1.0449864000000001E-3"/>
    <n v="3.4832880000000007E-4"/>
    <n v="0"/>
    <n v="1.0297151999999999E-3"/>
    <n v="0.11611002420000002"/>
    <n v="0.26171915879999996"/>
    <n v="0.23347192319999999"/>
  </r>
  <r>
    <x v="0"/>
    <x v="0"/>
    <x v="3"/>
    <s v="Agriculture"/>
    <s v="Furnace Oil"/>
    <s v="Final Energy Consumption"/>
    <s v="Emissions"/>
    <x v="2"/>
    <x v="11"/>
    <m/>
    <m/>
    <n v="0"/>
    <n v="0"/>
    <n v="2.774268E-4"/>
    <n v="5.8149578399999992E-2"/>
    <n v="7.9908674999999998E-2"/>
    <n v="9.343211039999999E-2"/>
    <n v="7.1796092400000011E-2"/>
    <n v="0.13333793759999998"/>
    <n v="0.16085167079999999"/>
    <n v="0.10573730399999999"/>
  </r>
  <r>
    <x v="0"/>
    <x v="0"/>
    <x v="3"/>
    <s v="Agriculture"/>
    <s v="Furnace Oil"/>
    <s v="Final Energy Consumption"/>
    <s v="Emissions"/>
    <x v="2"/>
    <x v="12"/>
    <m/>
    <m/>
    <n v="0"/>
    <n v="0"/>
    <n v="0"/>
    <n v="4.6192289400000003E-2"/>
    <n v="7.164325919999999E-2"/>
    <n v="7.824829559999999E-2"/>
    <n v="5.3201709600000001E-2"/>
    <n v="2.9168658599999998E-2"/>
    <n v="1.3932303599999998E-2"/>
    <n v="1.3560098400000001E-2"/>
  </r>
  <r>
    <x v="0"/>
    <x v="0"/>
    <x v="3"/>
    <s v="Agriculture"/>
    <s v="Furnace Oil"/>
    <s v="Final Energy Consumption"/>
    <s v="Emissions"/>
    <x v="2"/>
    <x v="13"/>
    <m/>
    <m/>
    <n v="0"/>
    <n v="0"/>
    <n v="0"/>
    <n v="2.7832307400000002E-2"/>
    <n v="4.9006553399999993E-2"/>
    <n v="3.9088454399999986E-2"/>
    <n v="3.3973874999999994E-2"/>
    <n v="0.10271712119999998"/>
    <n v="0.1201996152"/>
    <n v="0.1192652238"/>
  </r>
  <r>
    <x v="0"/>
    <x v="0"/>
    <x v="3"/>
    <s v="Agriculture"/>
    <s v="Furnace Oil"/>
    <s v="Final Energy Consumption"/>
    <s v="Emissions"/>
    <x v="2"/>
    <x v="14"/>
    <m/>
    <m/>
    <n v="0"/>
    <n v="0"/>
    <n v="0"/>
    <n v="0"/>
    <n v="0"/>
    <n v="0"/>
    <n v="0"/>
    <n v="0"/>
    <n v="1.4851242000000001E-3"/>
    <n v="2.4666624000000002E-3"/>
  </r>
  <r>
    <x v="0"/>
    <x v="0"/>
    <x v="3"/>
    <s v="Agriculture"/>
    <s v="Furnace Oil"/>
    <s v="Final Energy Consumption"/>
    <s v="Emissions"/>
    <x v="2"/>
    <x v="15"/>
    <m/>
    <m/>
    <n v="0"/>
    <n v="0"/>
    <n v="0"/>
    <n v="9.7281179999999991E-4"/>
    <n v="1.1250996000000001E-3"/>
    <n v="1.6682573999999993E-3"/>
    <n v="1.8395129999999997E-3"/>
    <n v="1.8126066E-3"/>
    <n v="0.22954861859999992"/>
    <n v="0.25506249119999996"/>
  </r>
  <r>
    <x v="0"/>
    <x v="0"/>
    <x v="3"/>
    <s v="Agriculture"/>
    <s v="Furnace Oil"/>
    <s v="Final Energy Consumption"/>
    <s v="Emissions"/>
    <x v="2"/>
    <x v="16"/>
    <m/>
    <m/>
    <n v="0"/>
    <n v="0"/>
    <n v="2.2626827999999996E-3"/>
    <n v="9.649138019999999E-2"/>
    <n v="0.20476618799999996"/>
    <n v="0.22730714579999994"/>
    <n v="0.27321631199999991"/>
    <n v="0.32444615819999995"/>
    <n v="8.4076136999999995E-2"/>
    <n v="8.1840906000000008E-3"/>
  </r>
  <r>
    <x v="0"/>
    <x v="0"/>
    <x v="3"/>
    <s v="Agriculture"/>
    <s v="Furnace Oil"/>
    <s v="Final Energy Consumption"/>
    <s v="Emissions"/>
    <x v="2"/>
    <x v="17"/>
    <m/>
    <m/>
    <n v="0"/>
    <n v="0"/>
    <n v="0"/>
    <n v="1.7434619999999999E-4"/>
    <n v="5.8115399999999989E-5"/>
    <n v="0"/>
    <n v="1.7410985999999997E-3"/>
    <n v="5.8036619999999998E-4"/>
    <n v="8.7520337999999996E-3"/>
    <n v="1.3114143E-2"/>
  </r>
  <r>
    <x v="0"/>
    <x v="0"/>
    <x v="3"/>
    <s v="Agriculture"/>
    <s v="Furnace Oil"/>
    <s v="Final Energy Consumption"/>
    <s v="Emissions"/>
    <x v="2"/>
    <x v="18"/>
    <m/>
    <m/>
    <n v="0"/>
    <n v="0"/>
    <n v="0"/>
    <n v="0"/>
    <n v="0"/>
    <n v="0"/>
    <n v="0"/>
    <n v="0"/>
    <n v="0"/>
    <n v="0"/>
  </r>
  <r>
    <x v="0"/>
    <x v="0"/>
    <x v="3"/>
    <s v="Agriculture"/>
    <s v="Furnace Oil"/>
    <s v="Final Energy Consumption"/>
    <s v="Emissions"/>
    <x v="2"/>
    <x v="19"/>
    <m/>
    <m/>
    <n v="0"/>
    <n v="0"/>
    <n v="0"/>
    <n v="4.5795783599999987E-2"/>
    <n v="4.1120675399999987E-2"/>
    <n v="3.1432189799999989E-2"/>
    <n v="1.3812315599999998E-2"/>
    <n v="7.7488613999999985E-3"/>
    <n v="0.26110855320000004"/>
    <n v="0.20598824760000004"/>
  </r>
  <r>
    <x v="0"/>
    <x v="0"/>
    <x v="3"/>
    <s v="Agriculture"/>
    <s v="Furnace Oil"/>
    <s v="Final Energy Consumption"/>
    <s v="Emissions"/>
    <x v="2"/>
    <x v="20"/>
    <m/>
    <m/>
    <n v="0"/>
    <n v="0"/>
    <n v="0"/>
    <n v="0.20525092740000001"/>
    <n v="0.30477370139999999"/>
    <n v="0.4981959936"/>
    <n v="0.55914735239999991"/>
    <n v="0.49861813320000004"/>
    <n v="0.11961228000000002"/>
    <n v="0"/>
  </r>
  <r>
    <x v="0"/>
    <x v="0"/>
    <x v="3"/>
    <s v="Agriculture"/>
    <s v="Furnace Oil"/>
    <s v="Final Energy Consumption"/>
    <s v="Emissions"/>
    <x v="2"/>
    <x v="21"/>
    <m/>
    <m/>
    <n v="0"/>
    <n v="0"/>
    <n v="0"/>
    <n v="0"/>
    <n v="0"/>
    <n v="0"/>
    <n v="0"/>
    <n v="0"/>
    <n v="0"/>
    <n v="0"/>
  </r>
  <r>
    <x v="0"/>
    <x v="0"/>
    <x v="3"/>
    <s v="Agriculture"/>
    <s v="Furnace Oil"/>
    <s v="Final Energy Consumption"/>
    <s v="Emissions"/>
    <x v="2"/>
    <x v="22"/>
    <m/>
    <m/>
    <n v="0"/>
    <n v="0"/>
    <n v="0"/>
    <n v="0"/>
    <n v="0"/>
    <n v="0"/>
    <n v="0"/>
    <n v="3.6363635999999994E-3"/>
    <n v="1.6995815399999999E-2"/>
    <n v="5.4704831999999983E-3"/>
  </r>
  <r>
    <x v="0"/>
    <x v="0"/>
    <x v="3"/>
    <s v="Agriculture"/>
    <s v="Furnace Oil"/>
    <s v="Final Energy Consumption"/>
    <s v="Emissions"/>
    <x v="2"/>
    <x v="23"/>
    <m/>
    <m/>
    <n v="0"/>
    <n v="0"/>
    <n v="0"/>
    <n v="0"/>
    <n v="0"/>
    <n v="0"/>
    <n v="0"/>
    <n v="0"/>
    <n v="0"/>
    <n v="0"/>
  </r>
  <r>
    <x v="0"/>
    <x v="0"/>
    <x v="3"/>
    <s v="Agriculture"/>
    <s v="Furnace Oil"/>
    <s v="Final Energy Consumption"/>
    <s v="Emissions"/>
    <x v="2"/>
    <x v="24"/>
    <m/>
    <m/>
    <n v="0"/>
    <n v="0"/>
    <n v="0"/>
    <n v="0"/>
    <n v="0"/>
    <n v="0"/>
    <n v="0"/>
    <n v="0"/>
    <n v="0"/>
    <n v="0"/>
  </r>
  <r>
    <x v="0"/>
    <x v="0"/>
    <x v="3"/>
    <s v="Agriculture"/>
    <s v="Furnace Oil"/>
    <s v="Final Energy Consumption"/>
    <s v="Emissions"/>
    <x v="2"/>
    <x v="25"/>
    <m/>
    <m/>
    <n v="0"/>
    <n v="0"/>
    <n v="0"/>
    <n v="0"/>
    <n v="1.0987992E-3"/>
    <n v="2.8940135999999997E-3"/>
    <n v="1.2087275999999997E-3"/>
    <n v="1.8137155799999999E-2"/>
    <n v="1.6968666599999998E-2"/>
    <n v="7.1807364000000011E-3"/>
  </r>
  <r>
    <x v="0"/>
    <x v="0"/>
    <x v="3"/>
    <s v="Agriculture"/>
    <s v="Furnace Oil"/>
    <s v="Final Energy Consumption"/>
    <s v="Emissions"/>
    <x v="2"/>
    <x v="26"/>
    <m/>
    <m/>
    <n v="0"/>
    <n v="0"/>
    <n v="0"/>
    <n v="7.2010979999999976E-4"/>
    <n v="2.2184387400000002E-2"/>
    <n v="3.0821887199999998E-2"/>
    <n v="3.1646410799999997E-2"/>
    <n v="1.6696754399999996E-2"/>
    <n v="9.130238399999999E-3"/>
    <n v="8.2009373999999986E-3"/>
  </r>
  <r>
    <x v="0"/>
    <x v="0"/>
    <x v="3"/>
    <s v="Agriculture"/>
    <s v="Furnace Oil"/>
    <s v="Final Energy Consumption"/>
    <s v="Emissions"/>
    <x v="2"/>
    <x v="27"/>
    <m/>
    <m/>
    <n v="0"/>
    <n v="0"/>
    <n v="0"/>
    <n v="6.4274844599999992E-2"/>
    <n v="6.3285307199999988E-2"/>
    <n v="3.6642638399999997E-2"/>
    <n v="2.0865913199999999E-2"/>
    <n v="7.8235084799999993E-2"/>
    <n v="8.4536636400000004E-2"/>
    <n v="8.4780854400000008E-2"/>
  </r>
  <r>
    <x v="0"/>
    <x v="0"/>
    <x v="3"/>
    <s v="Agriculture"/>
    <s v="Furnace Oil"/>
    <s v="Final Energy Consumption"/>
    <s v="Emissions"/>
    <x v="2"/>
    <x v="28"/>
    <m/>
    <m/>
    <n v="0"/>
    <n v="0"/>
    <n v="0"/>
    <n v="6.0213432599999991E-2"/>
    <n v="9.8806906199999989E-2"/>
    <n v="9.8770909799999987E-2"/>
    <n v="0.10278553859999996"/>
    <n v="2.6203439999999998E-2"/>
    <n v="0"/>
    <n v="0"/>
  </r>
  <r>
    <x v="0"/>
    <x v="0"/>
    <x v="3"/>
    <s v="Agriculture"/>
    <s v="Furnace Oil"/>
    <s v="Final Energy Consumption"/>
    <s v="Emissions"/>
    <x v="2"/>
    <x v="29"/>
    <m/>
    <m/>
    <n v="0"/>
    <n v="0"/>
    <n v="0"/>
    <n v="0"/>
    <n v="0"/>
    <n v="0"/>
    <n v="0"/>
    <n v="0"/>
    <n v="0"/>
    <n v="0"/>
  </r>
  <r>
    <x v="0"/>
    <x v="0"/>
    <x v="3"/>
    <s v="Agriculture"/>
    <s v="Furnace Oil"/>
    <s v="Final Energy Consumption"/>
    <s v="Emissions"/>
    <x v="2"/>
    <x v="30"/>
    <m/>
    <m/>
    <n v="0"/>
    <n v="0"/>
    <n v="4.8795119999999994E-4"/>
    <n v="6.0998202599999989E-2"/>
    <n v="0.11418585299999999"/>
    <n v="0.12854617439999999"/>
    <n v="0.13566043259999999"/>
    <n v="0.13648907700000001"/>
    <n v="0.15170028299999996"/>
    <n v="0.13557159299999996"/>
  </r>
  <r>
    <x v="0"/>
    <x v="0"/>
    <x v="3"/>
    <s v="Agriculture"/>
    <s v="Furnace Oil"/>
    <s v="Final Energy Consumption"/>
    <s v="Emissions"/>
    <x v="2"/>
    <x v="31"/>
    <m/>
    <m/>
    <n v="0"/>
    <n v="0"/>
    <n v="0"/>
    <n v="0"/>
    <n v="0"/>
    <n v="0"/>
    <n v="0"/>
    <n v="0"/>
    <n v="0"/>
    <n v="7.3663541999999999E-2"/>
  </r>
  <r>
    <x v="0"/>
    <x v="0"/>
    <x v="3"/>
    <s v="Agriculture"/>
    <s v="Furnace Oil"/>
    <s v="Final Energy Consumption"/>
    <s v="Emissions"/>
    <x v="2"/>
    <x v="32"/>
    <m/>
    <m/>
    <n v="0"/>
    <n v="0"/>
    <n v="0"/>
    <n v="0"/>
    <n v="0"/>
    <n v="0"/>
    <n v="0"/>
    <n v="0"/>
    <n v="0"/>
    <n v="0"/>
  </r>
  <r>
    <x v="0"/>
    <x v="0"/>
    <x v="3"/>
    <s v="Agriculture"/>
    <s v="Furnace Oil"/>
    <s v="Final Energy Consumption"/>
    <s v="Emissions"/>
    <x v="2"/>
    <x v="33"/>
    <m/>
    <m/>
    <n v="0"/>
    <n v="0"/>
    <n v="0"/>
    <n v="0.11977765739999999"/>
    <n v="0.17704853579999999"/>
    <n v="0.105667917"/>
    <n v="9.9337580399999986E-2"/>
    <n v="0.1039137894"/>
    <n v="6.8902139399999979E-2"/>
    <n v="3.5656555200000002E-2"/>
  </r>
  <r>
    <x v="0"/>
    <x v="0"/>
    <x v="3"/>
    <s v="Agriculture"/>
    <s v="Furnace Oil"/>
    <s v="Final Energy Consumption"/>
    <s v="Emissions"/>
    <x v="2"/>
    <x v="34"/>
    <m/>
    <m/>
    <n v="0"/>
    <n v="0"/>
    <n v="0"/>
    <n v="0"/>
    <n v="1.9009917000000001E-2"/>
    <n v="6.3366390000000007E-3"/>
    <n v="0"/>
    <n v="0"/>
    <n v="0"/>
    <n v="0"/>
  </r>
  <r>
    <x v="0"/>
    <x v="0"/>
    <x v="3"/>
    <s v="Agriculture"/>
    <s v="Furnace Oil"/>
    <s v="Final Energy Consumption"/>
    <s v="Emissions"/>
    <x v="2"/>
    <x v="35"/>
    <m/>
    <m/>
    <n v="0"/>
    <n v="0"/>
    <n v="2.2670459999999998E-4"/>
    <n v="0.10674835440000002"/>
    <n v="0.1256538576"/>
    <n v="0.12355291620000002"/>
    <n v="0.10861004699999996"/>
    <n v="8.4066137999999985E-2"/>
    <n v="7.3947634800000009E-2"/>
    <n v="5.8912471799999991E-2"/>
  </r>
  <r>
    <x v="0"/>
    <x v="0"/>
    <x v="3"/>
    <s v="Agriculture"/>
    <s v="LSHS"/>
    <s v="Final Energy Consumption"/>
    <s v="Emissions"/>
    <x v="2"/>
    <x v="1"/>
    <s v="Agricuture"/>
    <m/>
    <n v="0"/>
    <n v="0"/>
    <n v="0"/>
    <n v="0"/>
    <n v="0"/>
    <n v="0"/>
    <n v="0"/>
    <n v="0"/>
    <n v="0"/>
    <n v="0"/>
  </r>
  <r>
    <x v="0"/>
    <x v="0"/>
    <x v="3"/>
    <s v="Agriculture"/>
    <s v="LSHS"/>
    <s v="Final Energy Consumption"/>
    <s v="Emissions"/>
    <x v="2"/>
    <x v="0"/>
    <m/>
    <m/>
    <n v="0"/>
    <n v="0"/>
    <n v="0"/>
    <n v="0"/>
    <n v="0"/>
    <n v="0"/>
    <n v="0"/>
    <n v="0"/>
    <n v="0"/>
    <n v="0"/>
  </r>
  <r>
    <x v="0"/>
    <x v="0"/>
    <x v="3"/>
    <s v="Agriculture"/>
    <s v="LSHS"/>
    <s v="Final Energy Consumption"/>
    <s v="Emissions"/>
    <x v="2"/>
    <x v="2"/>
    <m/>
    <m/>
    <n v="0"/>
    <n v="0"/>
    <n v="0"/>
    <n v="0"/>
    <n v="0"/>
    <n v="0"/>
    <n v="0"/>
    <n v="0"/>
    <n v="0"/>
    <n v="0"/>
  </r>
  <r>
    <x v="0"/>
    <x v="0"/>
    <x v="3"/>
    <s v="Agriculture"/>
    <s v="LSHS"/>
    <s v="Final Energy Consumption"/>
    <s v="Emissions"/>
    <x v="2"/>
    <x v="3"/>
    <m/>
    <m/>
    <n v="0"/>
    <n v="0"/>
    <n v="0"/>
    <n v="0"/>
    <n v="0"/>
    <n v="0"/>
    <n v="0"/>
    <n v="0"/>
    <n v="0"/>
    <n v="0"/>
  </r>
  <r>
    <x v="0"/>
    <x v="0"/>
    <x v="3"/>
    <s v="Agriculture"/>
    <s v="LSHS"/>
    <s v="Final Energy Consumption"/>
    <s v="Emissions"/>
    <x v="2"/>
    <x v="4"/>
    <m/>
    <m/>
    <n v="0"/>
    <n v="0"/>
    <n v="0"/>
    <n v="0"/>
    <n v="0"/>
    <n v="0"/>
    <n v="0"/>
    <n v="0"/>
    <n v="0"/>
    <n v="0"/>
  </r>
  <r>
    <x v="0"/>
    <x v="0"/>
    <x v="3"/>
    <s v="Agriculture"/>
    <s v="LSHS"/>
    <s v="Final Energy Consumption"/>
    <s v="Emissions"/>
    <x v="2"/>
    <x v="5"/>
    <m/>
    <m/>
    <n v="0"/>
    <n v="0"/>
    <n v="0"/>
    <n v="0"/>
    <n v="0"/>
    <n v="0"/>
    <n v="0"/>
    <n v="0"/>
    <n v="0"/>
    <n v="0"/>
  </r>
  <r>
    <x v="0"/>
    <x v="0"/>
    <x v="3"/>
    <s v="Agriculture"/>
    <s v="LSHS"/>
    <s v="Final Energy Consumption"/>
    <s v="Emissions"/>
    <x v="2"/>
    <x v="6"/>
    <m/>
    <m/>
    <n v="0"/>
    <n v="0"/>
    <n v="0"/>
    <n v="0"/>
    <n v="0"/>
    <n v="0"/>
    <n v="0"/>
    <n v="0"/>
    <n v="0"/>
    <n v="0"/>
  </r>
  <r>
    <x v="0"/>
    <x v="0"/>
    <x v="3"/>
    <s v="Agriculture"/>
    <s v="LSHS"/>
    <s v="Final Energy Consumption"/>
    <s v="Emissions"/>
    <x v="2"/>
    <x v="7"/>
    <m/>
    <m/>
    <n v="0"/>
    <n v="0"/>
    <n v="0"/>
    <n v="0"/>
    <n v="0"/>
    <n v="0"/>
    <n v="0"/>
    <n v="0"/>
    <n v="0"/>
    <n v="0"/>
  </r>
  <r>
    <x v="0"/>
    <x v="0"/>
    <x v="3"/>
    <s v="Agriculture"/>
    <s v="LSHS"/>
    <s v="Final Energy Consumption"/>
    <s v="Emissions"/>
    <x v="2"/>
    <x v="8"/>
    <m/>
    <m/>
    <n v="0"/>
    <n v="0"/>
    <n v="0"/>
    <n v="0"/>
    <n v="0"/>
    <n v="0"/>
    <n v="0"/>
    <n v="0"/>
    <n v="0"/>
    <n v="0"/>
  </r>
  <r>
    <x v="0"/>
    <x v="0"/>
    <x v="3"/>
    <s v="Agriculture"/>
    <s v="LSHS"/>
    <s v="Final Energy Consumption"/>
    <s v="Emissions"/>
    <x v="2"/>
    <x v="9"/>
    <m/>
    <m/>
    <n v="0"/>
    <n v="0"/>
    <n v="0"/>
    <n v="0"/>
    <n v="0"/>
    <n v="0"/>
    <n v="0"/>
    <n v="0"/>
    <n v="0"/>
    <n v="0"/>
  </r>
  <r>
    <x v="0"/>
    <x v="0"/>
    <x v="3"/>
    <s v="Agriculture"/>
    <s v="LSHS"/>
    <s v="Final Energy Consumption"/>
    <s v="Emissions"/>
    <x v="2"/>
    <x v="10"/>
    <m/>
    <m/>
    <n v="0"/>
    <n v="0"/>
    <n v="0"/>
    <n v="0"/>
    <n v="0"/>
    <n v="0"/>
    <n v="0"/>
    <n v="0"/>
    <n v="0"/>
    <n v="0"/>
  </r>
  <r>
    <x v="0"/>
    <x v="0"/>
    <x v="3"/>
    <s v="Agriculture"/>
    <s v="LSHS"/>
    <s v="Final Energy Consumption"/>
    <s v="Emissions"/>
    <x v="2"/>
    <x v="11"/>
    <m/>
    <m/>
    <n v="0"/>
    <n v="0"/>
    <n v="0"/>
    <n v="0"/>
    <n v="0"/>
    <n v="0"/>
    <n v="0"/>
    <n v="0"/>
    <n v="0"/>
    <n v="0"/>
  </r>
  <r>
    <x v="0"/>
    <x v="0"/>
    <x v="3"/>
    <s v="Agriculture"/>
    <s v="LSHS"/>
    <s v="Final Energy Consumption"/>
    <s v="Emissions"/>
    <x v="2"/>
    <x v="12"/>
    <m/>
    <m/>
    <n v="0"/>
    <n v="0"/>
    <n v="0"/>
    <n v="0"/>
    <n v="0"/>
    <n v="0"/>
    <n v="0"/>
    <n v="0"/>
    <n v="0"/>
    <n v="0"/>
  </r>
  <r>
    <x v="0"/>
    <x v="0"/>
    <x v="3"/>
    <s v="Agriculture"/>
    <s v="LSHS"/>
    <s v="Final Energy Consumption"/>
    <s v="Emissions"/>
    <x v="2"/>
    <x v="13"/>
    <m/>
    <m/>
    <n v="0"/>
    <n v="0"/>
    <n v="0"/>
    <n v="0"/>
    <n v="0"/>
    <n v="0"/>
    <n v="0"/>
    <n v="0"/>
    <n v="0"/>
    <n v="0"/>
  </r>
  <r>
    <x v="0"/>
    <x v="0"/>
    <x v="3"/>
    <s v="Agriculture"/>
    <s v="LSHS"/>
    <s v="Final Energy Consumption"/>
    <s v="Emissions"/>
    <x v="2"/>
    <x v="14"/>
    <m/>
    <m/>
    <n v="0"/>
    <n v="0"/>
    <n v="0"/>
    <n v="0"/>
    <n v="0"/>
    <n v="0"/>
    <n v="0"/>
    <n v="0"/>
    <n v="0"/>
    <n v="0"/>
  </r>
  <r>
    <x v="0"/>
    <x v="0"/>
    <x v="3"/>
    <s v="Agriculture"/>
    <s v="LSHS"/>
    <s v="Final Energy Consumption"/>
    <s v="Emissions"/>
    <x v="2"/>
    <x v="15"/>
    <m/>
    <m/>
    <n v="0"/>
    <n v="0"/>
    <n v="0"/>
    <n v="0"/>
    <n v="0"/>
    <n v="0"/>
    <n v="0"/>
    <n v="0"/>
    <n v="0"/>
    <n v="0"/>
  </r>
  <r>
    <x v="0"/>
    <x v="0"/>
    <x v="3"/>
    <s v="Agriculture"/>
    <s v="LSHS"/>
    <s v="Final Energy Consumption"/>
    <s v="Emissions"/>
    <x v="2"/>
    <x v="16"/>
    <m/>
    <m/>
    <n v="0"/>
    <n v="0"/>
    <n v="0"/>
    <n v="0"/>
    <n v="0"/>
    <n v="0"/>
    <n v="0"/>
    <n v="0"/>
    <n v="0"/>
    <n v="0"/>
  </r>
  <r>
    <x v="0"/>
    <x v="0"/>
    <x v="3"/>
    <s v="Agriculture"/>
    <s v="LSHS"/>
    <s v="Final Energy Consumption"/>
    <s v="Emissions"/>
    <x v="2"/>
    <x v="17"/>
    <m/>
    <m/>
    <n v="0"/>
    <n v="0"/>
    <n v="0"/>
    <n v="0"/>
    <n v="0"/>
    <n v="0"/>
    <n v="0"/>
    <n v="0"/>
    <n v="0"/>
    <n v="0"/>
  </r>
  <r>
    <x v="0"/>
    <x v="0"/>
    <x v="3"/>
    <s v="Agriculture"/>
    <s v="LSHS"/>
    <s v="Final Energy Consumption"/>
    <s v="Emissions"/>
    <x v="2"/>
    <x v="18"/>
    <m/>
    <m/>
    <n v="0"/>
    <n v="0"/>
    <n v="0"/>
    <n v="0"/>
    <n v="0"/>
    <n v="0"/>
    <n v="0"/>
    <n v="0"/>
    <n v="0"/>
    <n v="0"/>
  </r>
  <r>
    <x v="0"/>
    <x v="0"/>
    <x v="3"/>
    <s v="Agriculture"/>
    <s v="LSHS"/>
    <s v="Final Energy Consumption"/>
    <s v="Emissions"/>
    <x v="2"/>
    <x v="19"/>
    <m/>
    <m/>
    <n v="0"/>
    <n v="0"/>
    <n v="0"/>
    <n v="0"/>
    <n v="0"/>
    <n v="0"/>
    <n v="0"/>
    <n v="0"/>
    <n v="0"/>
    <n v="0"/>
  </r>
  <r>
    <x v="0"/>
    <x v="0"/>
    <x v="3"/>
    <s v="Agriculture"/>
    <s v="LSHS"/>
    <s v="Final Energy Consumption"/>
    <s v="Emissions"/>
    <x v="2"/>
    <x v="20"/>
    <m/>
    <m/>
    <n v="0"/>
    <n v="0"/>
    <n v="0"/>
    <n v="0"/>
    <n v="0"/>
    <n v="0"/>
    <n v="0"/>
    <n v="0"/>
    <n v="0"/>
    <n v="0"/>
  </r>
  <r>
    <x v="0"/>
    <x v="0"/>
    <x v="3"/>
    <s v="Agriculture"/>
    <s v="LSHS"/>
    <s v="Final Energy Consumption"/>
    <s v="Emissions"/>
    <x v="2"/>
    <x v="21"/>
    <m/>
    <m/>
    <n v="0"/>
    <n v="0"/>
    <n v="0"/>
    <n v="0"/>
    <n v="0"/>
    <n v="0"/>
    <n v="0"/>
    <n v="0"/>
    <n v="0"/>
    <n v="0"/>
  </r>
  <r>
    <x v="0"/>
    <x v="0"/>
    <x v="3"/>
    <s v="Agriculture"/>
    <s v="LSHS"/>
    <s v="Final Energy Consumption"/>
    <s v="Emissions"/>
    <x v="2"/>
    <x v="22"/>
    <m/>
    <m/>
    <n v="0"/>
    <n v="0"/>
    <n v="0"/>
    <n v="0"/>
    <n v="0"/>
    <n v="0"/>
    <n v="0"/>
    <n v="0"/>
    <n v="0"/>
    <n v="0"/>
  </r>
  <r>
    <x v="0"/>
    <x v="0"/>
    <x v="3"/>
    <s v="Agriculture"/>
    <s v="LSHS"/>
    <s v="Final Energy Consumption"/>
    <s v="Emissions"/>
    <x v="2"/>
    <x v="23"/>
    <m/>
    <m/>
    <n v="0"/>
    <n v="0"/>
    <n v="0"/>
    <n v="0"/>
    <n v="0"/>
    <n v="0"/>
    <n v="0"/>
    <n v="0"/>
    <n v="0"/>
    <n v="0"/>
  </r>
  <r>
    <x v="0"/>
    <x v="0"/>
    <x v="3"/>
    <s v="Agriculture"/>
    <s v="LSHS"/>
    <s v="Final Energy Consumption"/>
    <s v="Emissions"/>
    <x v="2"/>
    <x v="24"/>
    <m/>
    <m/>
    <n v="0"/>
    <n v="0"/>
    <n v="0"/>
    <n v="0"/>
    <n v="0"/>
    <n v="0"/>
    <n v="0"/>
    <n v="0"/>
    <n v="0"/>
    <n v="0"/>
  </r>
  <r>
    <x v="0"/>
    <x v="0"/>
    <x v="3"/>
    <s v="Agriculture"/>
    <s v="LSHS"/>
    <s v="Final Energy Consumption"/>
    <s v="Emissions"/>
    <x v="2"/>
    <x v="25"/>
    <m/>
    <m/>
    <n v="0"/>
    <n v="0"/>
    <n v="0"/>
    <n v="0"/>
    <n v="0"/>
    <n v="0"/>
    <n v="0"/>
    <n v="0"/>
    <n v="0"/>
    <n v="0"/>
  </r>
  <r>
    <x v="0"/>
    <x v="0"/>
    <x v="3"/>
    <s v="Agriculture"/>
    <s v="LSHS"/>
    <s v="Final Energy Consumption"/>
    <s v="Emissions"/>
    <x v="2"/>
    <x v="26"/>
    <m/>
    <m/>
    <n v="0"/>
    <n v="0"/>
    <n v="0"/>
    <n v="0"/>
    <n v="0"/>
    <n v="0"/>
    <n v="0"/>
    <n v="0"/>
    <n v="0"/>
    <n v="0"/>
  </r>
  <r>
    <x v="0"/>
    <x v="0"/>
    <x v="3"/>
    <s v="Agriculture"/>
    <s v="LSHS"/>
    <s v="Final Energy Consumption"/>
    <s v="Emissions"/>
    <x v="2"/>
    <x v="27"/>
    <m/>
    <m/>
    <n v="0"/>
    <n v="0"/>
    <n v="0"/>
    <n v="2.2612540499999997E-2"/>
    <n v="4.7953421999999989E-2"/>
    <n v="1.9016662499999996E-2"/>
    <n v="5.0732054999999996E-3"/>
    <n v="1.0749915000000001E-3"/>
    <n v="0"/>
    <n v="0"/>
  </r>
  <r>
    <x v="0"/>
    <x v="0"/>
    <x v="3"/>
    <s v="Agriculture"/>
    <s v="LSHS"/>
    <s v="Final Energy Consumption"/>
    <s v="Emissions"/>
    <x v="2"/>
    <x v="28"/>
    <m/>
    <m/>
    <n v="0"/>
    <n v="0"/>
    <n v="0"/>
    <n v="0"/>
    <n v="0"/>
    <n v="0"/>
    <n v="0"/>
    <n v="0"/>
    <n v="0"/>
    <n v="0"/>
  </r>
  <r>
    <x v="0"/>
    <x v="0"/>
    <x v="3"/>
    <s v="Agriculture"/>
    <s v="LSHS"/>
    <s v="Final Energy Consumption"/>
    <s v="Emissions"/>
    <x v="2"/>
    <x v="29"/>
    <m/>
    <m/>
    <n v="0"/>
    <n v="0"/>
    <n v="0"/>
    <n v="0"/>
    <n v="0"/>
    <n v="0"/>
    <n v="0"/>
    <n v="0"/>
    <n v="0"/>
    <n v="0"/>
  </r>
  <r>
    <x v="0"/>
    <x v="0"/>
    <x v="3"/>
    <s v="Agriculture"/>
    <s v="LSHS"/>
    <s v="Final Energy Consumption"/>
    <s v="Emissions"/>
    <x v="2"/>
    <x v="30"/>
    <m/>
    <m/>
    <n v="0"/>
    <n v="0"/>
    <n v="0"/>
    <n v="0"/>
    <n v="0"/>
    <n v="0"/>
    <n v="0"/>
    <n v="0"/>
    <n v="0"/>
    <n v="0"/>
  </r>
  <r>
    <x v="0"/>
    <x v="0"/>
    <x v="3"/>
    <s v="Agriculture"/>
    <s v="LSHS"/>
    <s v="Final Energy Consumption"/>
    <s v="Emissions"/>
    <x v="2"/>
    <x v="31"/>
    <m/>
    <m/>
    <n v="0"/>
    <n v="0"/>
    <n v="0"/>
    <n v="0"/>
    <n v="0"/>
    <n v="0"/>
    <n v="0"/>
    <n v="0"/>
    <n v="0"/>
    <n v="0"/>
  </r>
  <r>
    <x v="0"/>
    <x v="0"/>
    <x v="3"/>
    <s v="Agriculture"/>
    <s v="LSHS"/>
    <s v="Final Energy Consumption"/>
    <s v="Emissions"/>
    <x v="2"/>
    <x v="32"/>
    <m/>
    <m/>
    <n v="0"/>
    <n v="0"/>
    <n v="0"/>
    <n v="0"/>
    <n v="0"/>
    <n v="0"/>
    <n v="0"/>
    <n v="0"/>
    <n v="0"/>
    <n v="0"/>
  </r>
  <r>
    <x v="0"/>
    <x v="0"/>
    <x v="3"/>
    <s v="Agriculture"/>
    <s v="LSHS"/>
    <s v="Final Energy Consumption"/>
    <s v="Emissions"/>
    <x v="2"/>
    <x v="33"/>
    <m/>
    <m/>
    <n v="0"/>
    <n v="0"/>
    <n v="0"/>
    <n v="0"/>
    <n v="0"/>
    <n v="0"/>
    <n v="0"/>
    <n v="0"/>
    <n v="0"/>
    <n v="0"/>
  </r>
  <r>
    <x v="0"/>
    <x v="0"/>
    <x v="3"/>
    <s v="Agriculture"/>
    <s v="LSHS"/>
    <s v="Final Energy Consumption"/>
    <s v="Emissions"/>
    <x v="2"/>
    <x v="34"/>
    <m/>
    <m/>
    <n v="0"/>
    <n v="0"/>
    <n v="0"/>
    <n v="0"/>
    <n v="0"/>
    <n v="0"/>
    <n v="0"/>
    <n v="0"/>
    <n v="0"/>
    <n v="0"/>
  </r>
  <r>
    <x v="0"/>
    <x v="0"/>
    <x v="3"/>
    <s v="Agriculture"/>
    <s v="LSHS"/>
    <s v="Final Energy Consumption"/>
    <s v="Emissions"/>
    <x v="2"/>
    <x v="35"/>
    <m/>
    <m/>
    <n v="0"/>
    <n v="0"/>
    <n v="0"/>
    <n v="0"/>
    <n v="0"/>
    <n v="0"/>
    <n v="0"/>
    <n v="0"/>
    <n v="0"/>
    <n v="0"/>
  </r>
  <r>
    <x v="0"/>
    <x v="0"/>
    <x v="3"/>
    <s v="Agriculture"/>
    <s v="Diesel-Retails"/>
    <s v="Final Energy Consumption"/>
    <s v="Emissions"/>
    <x v="2"/>
    <x v="1"/>
    <s v="Agricuture"/>
    <m/>
    <n v="0"/>
    <n v="0"/>
    <n v="0"/>
    <n v="0"/>
    <n v="0"/>
    <n v="0"/>
    <n v="0"/>
    <n v="0"/>
    <n v="0"/>
    <n v="0"/>
  </r>
  <r>
    <x v="0"/>
    <x v="0"/>
    <x v="3"/>
    <s v="Agriculture"/>
    <s v="Diesel-Retails"/>
    <s v="Final Energy Consumption"/>
    <s v="Emissions"/>
    <x v="2"/>
    <x v="0"/>
    <m/>
    <m/>
    <n v="8.0669222371266933"/>
    <n v="9.0165365434561355"/>
    <n v="12.282981462229461"/>
    <n v="12.8618486424001"/>
    <n v="13.152962638622908"/>
    <n v="13.447872626129515"/>
    <n v="14.492781845619731"/>
    <n v="15.709353701302843"/>
    <n v="16.294079063613054"/>
    <n v="10.992681977628036"/>
  </r>
  <r>
    <x v="0"/>
    <x v="0"/>
    <x v="3"/>
    <s v="Agriculture"/>
    <s v="Diesel-Retails"/>
    <s v="Final Energy Consumption"/>
    <s v="Emissions"/>
    <x v="2"/>
    <x v="2"/>
    <m/>
    <m/>
    <n v="0"/>
    <n v="0"/>
    <n v="0"/>
    <n v="0"/>
    <n v="0"/>
    <n v="0"/>
    <n v="0"/>
    <n v="0"/>
    <n v="0"/>
    <n v="0"/>
  </r>
  <r>
    <x v="0"/>
    <x v="0"/>
    <x v="3"/>
    <s v="Agriculture"/>
    <s v="Diesel-Retails"/>
    <s v="Final Energy Consumption"/>
    <s v="Emissions"/>
    <x v="2"/>
    <x v="3"/>
    <m/>
    <m/>
    <n v="0.97955221476554288"/>
    <n v="1.0446172075619793"/>
    <n v="1.2346216539560637"/>
    <n v="1.2639817680339367"/>
    <n v="1.3869957303435401"/>
    <n v="1.476896286234834"/>
    <n v="1.6028895023416192"/>
    <n v="1.6226316102458775"/>
    <n v="1.7582691943067041"/>
    <n v="1.7874053840448638"/>
  </r>
  <r>
    <x v="0"/>
    <x v="0"/>
    <x v="3"/>
    <s v="Agriculture"/>
    <s v="Diesel-Retails"/>
    <s v="Final Energy Consumption"/>
    <s v="Emissions"/>
    <x v="2"/>
    <x v="4"/>
    <m/>
    <m/>
    <n v="5.3893979472778453"/>
    <n v="5.5674886437043698"/>
    <n v="7.166713304545655"/>
    <n v="7.9377767745082961"/>
    <n v="9.0477725773230926"/>
    <n v="9.9517514561623202"/>
    <n v="10.644441217180166"/>
    <n v="11.327803558262666"/>
    <n v="12.078898367938667"/>
    <n v="11.785271184527534"/>
  </r>
  <r>
    <x v="0"/>
    <x v="0"/>
    <x v="3"/>
    <s v="Agriculture"/>
    <s v="Diesel-Retails"/>
    <s v="Final Energy Consumption"/>
    <s v="Emissions"/>
    <x v="2"/>
    <x v="5"/>
    <m/>
    <m/>
    <n v="0"/>
    <n v="0"/>
    <n v="0"/>
    <n v="0"/>
    <n v="0"/>
    <n v="0"/>
    <n v="0"/>
    <n v="0"/>
    <n v="0"/>
    <n v="0"/>
  </r>
  <r>
    <x v="0"/>
    <x v="0"/>
    <x v="3"/>
    <s v="Agriculture"/>
    <s v="Diesel-Retails"/>
    <s v="Final Energy Consumption"/>
    <s v="Emissions"/>
    <x v="2"/>
    <x v="6"/>
    <m/>
    <m/>
    <n v="0"/>
    <n v="0"/>
    <n v="0"/>
    <n v="0"/>
    <n v="0"/>
    <n v="0"/>
    <n v="0"/>
    <n v="0"/>
    <n v="0"/>
    <n v="0"/>
  </r>
  <r>
    <x v="0"/>
    <x v="0"/>
    <x v="3"/>
    <s v="Agriculture"/>
    <s v="Diesel-Retails"/>
    <s v="Final Energy Consumption"/>
    <s v="Emissions"/>
    <x v="2"/>
    <x v="7"/>
    <m/>
    <m/>
    <n v="0"/>
    <n v="0"/>
    <n v="0"/>
    <n v="0"/>
    <n v="0"/>
    <n v="0"/>
    <n v="0"/>
    <n v="0"/>
    <n v="0"/>
    <n v="0"/>
  </r>
  <r>
    <x v="0"/>
    <x v="0"/>
    <x v="3"/>
    <s v="Agriculture"/>
    <s v="Diesel-Retails"/>
    <s v="Final Energy Consumption"/>
    <s v="Emissions"/>
    <x v="2"/>
    <x v="8"/>
    <m/>
    <m/>
    <n v="0"/>
    <n v="0"/>
    <n v="0"/>
    <n v="0"/>
    <n v="0"/>
    <n v="0"/>
    <n v="0"/>
    <n v="0"/>
    <n v="0"/>
    <n v="0"/>
  </r>
  <r>
    <x v="0"/>
    <x v="0"/>
    <x v="3"/>
    <s v="Agriculture"/>
    <s v="Diesel-Retails"/>
    <s v="Final Energy Consumption"/>
    <s v="Emissions"/>
    <x v="2"/>
    <x v="9"/>
    <m/>
    <m/>
    <n v="0.22043883409273579"/>
    <n v="0.24089780126929505"/>
    <n v="0.2835376036438147"/>
    <n v="0.24357515015897049"/>
    <n v="0.20879083836448684"/>
    <n v="0.15929855907048798"/>
    <n v="0.16337048426992642"/>
    <n v="0.18618400383422312"/>
    <n v="0.21687528180116875"/>
    <n v="0.24004208964653229"/>
  </r>
  <r>
    <x v="0"/>
    <x v="0"/>
    <x v="3"/>
    <s v="Agriculture"/>
    <s v="Diesel-Retails"/>
    <s v="Final Energy Consumption"/>
    <s v="Emissions"/>
    <x v="2"/>
    <x v="10"/>
    <m/>
    <m/>
    <n v="0"/>
    <n v="0"/>
    <n v="0"/>
    <n v="0"/>
    <n v="0"/>
    <n v="0"/>
    <n v="0"/>
    <n v="0"/>
    <n v="0"/>
    <n v="0"/>
  </r>
  <r>
    <x v="0"/>
    <x v="0"/>
    <x v="3"/>
    <s v="Agriculture"/>
    <s v="Diesel-Retails"/>
    <s v="Final Energy Consumption"/>
    <s v="Emissions"/>
    <x v="2"/>
    <x v="11"/>
    <m/>
    <m/>
    <n v="2.9814916007902452"/>
    <n v="3.41741785179221"/>
    <n v="4.4018566624509985"/>
    <n v="4.4463771101802729"/>
    <n v="4.5575879010499483"/>
    <n v="4.7923358004414425"/>
    <n v="5.4444976645261987"/>
    <n v="6.0686254372026713"/>
    <n v="6.4965997086880849"/>
    <n v="6.7349353398294696"/>
  </r>
  <r>
    <x v="0"/>
    <x v="0"/>
    <x v="3"/>
    <s v="Agriculture"/>
    <s v="Diesel-Retails"/>
    <s v="Final Energy Consumption"/>
    <s v="Emissions"/>
    <x v="2"/>
    <x v="12"/>
    <m/>
    <m/>
    <n v="10.317993179677034"/>
    <n v="11.478646995023764"/>
    <n v="15.248392601219484"/>
    <n v="16.104046452860509"/>
    <n v="18.483711845648738"/>
    <n v="19.624735207941587"/>
    <n v="20.827211951550012"/>
    <n v="22.237230740193187"/>
    <n v="23.711107375356971"/>
    <n v="23.590327250782547"/>
  </r>
  <r>
    <x v="0"/>
    <x v="0"/>
    <x v="3"/>
    <s v="Agriculture"/>
    <s v="Diesel-Retails"/>
    <s v="Final Energy Consumption"/>
    <s v="Emissions"/>
    <x v="2"/>
    <x v="13"/>
    <m/>
    <m/>
    <n v="0"/>
    <n v="0"/>
    <n v="0"/>
    <n v="0"/>
    <n v="0"/>
    <n v="0"/>
    <n v="0"/>
    <n v="0"/>
    <n v="0"/>
    <n v="0"/>
  </r>
  <r>
    <x v="0"/>
    <x v="0"/>
    <x v="3"/>
    <s v="Agriculture"/>
    <s v="Diesel-Retails"/>
    <s v="Final Energy Consumption"/>
    <s v="Emissions"/>
    <x v="2"/>
    <x v="14"/>
    <m/>
    <m/>
    <n v="0"/>
    <n v="0"/>
    <n v="0"/>
    <n v="0"/>
    <n v="0"/>
    <n v="0"/>
    <n v="0"/>
    <n v="0"/>
    <n v="0"/>
    <n v="0"/>
  </r>
  <r>
    <x v="0"/>
    <x v="0"/>
    <x v="3"/>
    <s v="Agriculture"/>
    <s v="Diesel-Retails"/>
    <s v="Final Energy Consumption"/>
    <s v="Emissions"/>
    <x v="2"/>
    <x v="15"/>
    <m/>
    <m/>
    <n v="0"/>
    <n v="0"/>
    <n v="0"/>
    <n v="0"/>
    <n v="0"/>
    <n v="0"/>
    <n v="0"/>
    <n v="0"/>
    <n v="0"/>
    <n v="0"/>
  </r>
  <r>
    <x v="0"/>
    <x v="0"/>
    <x v="3"/>
    <s v="Agriculture"/>
    <s v="Diesel-Retails"/>
    <s v="Final Energy Consumption"/>
    <s v="Emissions"/>
    <x v="2"/>
    <x v="16"/>
    <m/>
    <m/>
    <n v="5.7626496363199342"/>
    <n v="6.2301701567676746"/>
    <n v="7.606209666155384"/>
    <n v="7.7013165420078966"/>
    <n v="8.0315906654249911"/>
    <n v="8.4265177053453808"/>
    <n v="9.0384847614203014"/>
    <n v="10.140700813732639"/>
    <n v="11.686882819769515"/>
    <n v="12.407019902179231"/>
  </r>
  <r>
    <x v="0"/>
    <x v="0"/>
    <x v="3"/>
    <s v="Agriculture"/>
    <s v="Diesel-Retails"/>
    <s v="Final Energy Consumption"/>
    <s v="Emissions"/>
    <x v="2"/>
    <x v="17"/>
    <m/>
    <m/>
    <n v="2.1355269404924235"/>
    <n v="2.1861059890067844"/>
    <n v="2.5696909888576078"/>
    <n v="2.6373894383741465"/>
    <n v="2.739876751073572"/>
    <n v="2.8949984506096138"/>
    <n v="3.1898285714858816"/>
    <n v="3.6093299172475959"/>
    <n v="4.0789014850491245"/>
    <n v="4.1370376618054907"/>
  </r>
  <r>
    <x v="0"/>
    <x v="0"/>
    <x v="3"/>
    <s v="Agriculture"/>
    <s v="Diesel-Retails"/>
    <s v="Final Energy Consumption"/>
    <s v="Emissions"/>
    <x v="2"/>
    <x v="18"/>
    <m/>
    <m/>
    <n v="0"/>
    <n v="0"/>
    <n v="0"/>
    <n v="0"/>
    <n v="0"/>
    <n v="0"/>
    <n v="0"/>
    <n v="0"/>
    <n v="0"/>
    <n v="0"/>
  </r>
  <r>
    <x v="0"/>
    <x v="0"/>
    <x v="3"/>
    <s v="Agriculture"/>
    <s v="Diesel-Retails"/>
    <s v="Final Energy Consumption"/>
    <s v="Emissions"/>
    <x v="2"/>
    <x v="19"/>
    <m/>
    <m/>
    <n v="6.4438326079195498"/>
    <n v="6.6800113398316254"/>
    <n v="8.7380661452058881"/>
    <n v="9.3091889503883944"/>
    <n v="9.807443691518742"/>
    <n v="10.696142441154365"/>
    <n v="11.462440718890406"/>
    <n v="12.504040066405631"/>
    <n v="13.744274339808706"/>
    <n v="13.90171852551345"/>
  </r>
  <r>
    <x v="0"/>
    <x v="0"/>
    <x v="3"/>
    <s v="Agriculture"/>
    <s v="Diesel-Retails"/>
    <s v="Final Energy Consumption"/>
    <s v="Emissions"/>
    <x v="2"/>
    <x v="20"/>
    <m/>
    <m/>
    <n v="4.0470061903754004"/>
    <n v="4.6154443627256265"/>
    <n v="6.4514760922242047"/>
    <n v="6.7087979679090495"/>
    <n v="6.9930309303017397"/>
    <n v="7.5456698539058626"/>
    <n v="8.4898618275749396"/>
    <n v="9.1340461088363618"/>
    <n v="9.3699883497610603"/>
    <n v="9.1379778886309975"/>
  </r>
  <r>
    <x v="0"/>
    <x v="0"/>
    <x v="3"/>
    <s v="Agriculture"/>
    <s v="Diesel-Retails"/>
    <s v="Final Energy Consumption"/>
    <s v="Emissions"/>
    <x v="2"/>
    <x v="21"/>
    <m/>
    <m/>
    <n v="0"/>
    <n v="0"/>
    <n v="0"/>
    <n v="0"/>
    <n v="0"/>
    <n v="0"/>
    <n v="0"/>
    <n v="0"/>
    <n v="0"/>
    <n v="0"/>
  </r>
  <r>
    <x v="0"/>
    <x v="0"/>
    <x v="3"/>
    <s v="Agriculture"/>
    <s v="Diesel-Retails"/>
    <s v="Final Energy Consumption"/>
    <s v="Emissions"/>
    <x v="2"/>
    <x v="22"/>
    <m/>
    <m/>
    <n v="0"/>
    <n v="0"/>
    <n v="0"/>
    <n v="0"/>
    <n v="0"/>
    <n v="0"/>
    <n v="0"/>
    <n v="0"/>
    <n v="0"/>
    <n v="0"/>
  </r>
  <r>
    <x v="0"/>
    <x v="0"/>
    <x v="3"/>
    <s v="Agriculture"/>
    <s v="Diesel-Retails"/>
    <s v="Final Energy Consumption"/>
    <s v="Emissions"/>
    <x v="2"/>
    <x v="23"/>
    <m/>
    <m/>
    <n v="0"/>
    <n v="0"/>
    <n v="0"/>
    <n v="0"/>
    <n v="0"/>
    <n v="0"/>
    <n v="0"/>
    <n v="0"/>
    <n v="0"/>
    <n v="0"/>
  </r>
  <r>
    <x v="0"/>
    <x v="0"/>
    <x v="3"/>
    <s v="Agriculture"/>
    <s v="Diesel-Retails"/>
    <s v="Final Energy Consumption"/>
    <s v="Emissions"/>
    <x v="2"/>
    <x v="24"/>
    <m/>
    <m/>
    <n v="0"/>
    <n v="0"/>
    <n v="0"/>
    <n v="0"/>
    <n v="0"/>
    <n v="0"/>
    <n v="0"/>
    <n v="0"/>
    <n v="0"/>
    <n v="0"/>
  </r>
  <r>
    <x v="0"/>
    <x v="0"/>
    <x v="3"/>
    <s v="Agriculture"/>
    <s v="Diesel-Retails"/>
    <s v="Final Energy Consumption"/>
    <s v="Emissions"/>
    <x v="2"/>
    <x v="25"/>
    <m/>
    <m/>
    <n v="1.3017399436361072"/>
    <n v="1.4203725370663083"/>
    <n v="1.8427208975938634"/>
    <n v="1.893703278382822"/>
    <n v="2.0763783171432277"/>
    <n v="2.2476329039831464"/>
    <n v="2.3337837343568824"/>
    <n v="2.4176317788526482"/>
    <n v="2.735390213431991"/>
    <n v="2.7167036920925804"/>
  </r>
  <r>
    <x v="0"/>
    <x v="0"/>
    <x v="3"/>
    <s v="Agriculture"/>
    <s v="Diesel-Retails"/>
    <s v="Final Energy Consumption"/>
    <s v="Emissions"/>
    <x v="2"/>
    <x v="26"/>
    <m/>
    <m/>
    <n v="0"/>
    <n v="0"/>
    <n v="0"/>
    <n v="0"/>
    <n v="0"/>
    <n v="0"/>
    <n v="0"/>
    <n v="0"/>
    <n v="0"/>
    <n v="0"/>
  </r>
  <r>
    <x v="0"/>
    <x v="0"/>
    <x v="3"/>
    <s v="Agriculture"/>
    <s v="Diesel-Retails"/>
    <s v="Final Energy Consumption"/>
    <s v="Emissions"/>
    <x v="2"/>
    <x v="27"/>
    <m/>
    <m/>
    <n v="15.631163504864158"/>
    <n v="16.652277378430725"/>
    <n v="20.216851478040116"/>
    <n v="19.472197043470757"/>
    <n v="20.553834220578857"/>
    <n v="20.614258263694168"/>
    <n v="21.570367955185919"/>
    <n v="23.095253772170633"/>
    <n v="24.478815484686951"/>
    <n v="24.231287973246307"/>
  </r>
  <r>
    <x v="0"/>
    <x v="0"/>
    <x v="3"/>
    <s v="Agriculture"/>
    <s v="Diesel-Retails"/>
    <s v="Final Energy Consumption"/>
    <s v="Emissions"/>
    <x v="2"/>
    <x v="28"/>
    <m/>
    <m/>
    <n v="9.0663163350646716"/>
    <n v="9.8471075717641039"/>
    <n v="12.451677679670969"/>
    <n v="12.252520869160659"/>
    <n v="12.662193111370456"/>
    <n v="13.354193190831538"/>
    <n v="14.851188286478694"/>
    <n v="16.596166638755932"/>
    <n v="18.464186115299402"/>
    <n v="18.979507572228162"/>
  </r>
  <r>
    <x v="0"/>
    <x v="0"/>
    <x v="3"/>
    <s v="Agriculture"/>
    <s v="Diesel-Retails"/>
    <s v="Final Energy Consumption"/>
    <s v="Emissions"/>
    <x v="2"/>
    <x v="29"/>
    <m/>
    <m/>
    <n v="0"/>
    <n v="0"/>
    <n v="0"/>
    <n v="0"/>
    <n v="0"/>
    <n v="0"/>
    <n v="0"/>
    <n v="0"/>
    <n v="0"/>
    <n v="0"/>
  </r>
  <r>
    <x v="0"/>
    <x v="0"/>
    <x v="3"/>
    <s v="Agriculture"/>
    <s v="Diesel-Retails"/>
    <s v="Final Energy Consumption"/>
    <s v="Emissions"/>
    <x v="2"/>
    <x v="30"/>
    <m/>
    <m/>
    <n v="5.209663319142579"/>
    <n v="5.5158513391160024"/>
    <n v="7.1929664476274242"/>
    <n v="7.7932963996700124"/>
    <n v="8.3204449336957786"/>
    <n v="8.9082035074906312"/>
    <n v="9.7749380163177388"/>
    <n v="11.433866613020159"/>
    <n v="11.480431221117442"/>
    <n v="10.755040769308874"/>
  </r>
  <r>
    <x v="0"/>
    <x v="0"/>
    <x v="3"/>
    <s v="Agriculture"/>
    <s v="Diesel-Retails"/>
    <s v="Final Energy Consumption"/>
    <s v="Emissions"/>
    <x v="2"/>
    <x v="31"/>
    <m/>
    <m/>
    <n v="0"/>
    <n v="0"/>
    <n v="0"/>
    <n v="0"/>
    <n v="0"/>
    <n v="0"/>
    <n v="0"/>
    <n v="0"/>
    <n v="0"/>
    <n v="0"/>
  </r>
  <r>
    <x v="0"/>
    <x v="0"/>
    <x v="3"/>
    <s v="Agriculture"/>
    <s v="Diesel-Retails"/>
    <s v="Final Energy Consumption"/>
    <s v="Emissions"/>
    <x v="2"/>
    <x v="32"/>
    <m/>
    <m/>
    <n v="0"/>
    <n v="0"/>
    <n v="0"/>
    <n v="0"/>
    <n v="0"/>
    <n v="0"/>
    <n v="0"/>
    <n v="0"/>
    <n v="0"/>
    <n v="0"/>
  </r>
  <r>
    <x v="0"/>
    <x v="0"/>
    <x v="3"/>
    <s v="Agriculture"/>
    <s v="Diesel-Retails"/>
    <s v="Final Energy Consumption"/>
    <s v="Emissions"/>
    <x v="2"/>
    <x v="33"/>
    <m/>
    <m/>
    <n v="22.748889160435411"/>
    <n v="23.073183865602772"/>
    <n v="27.98382970403226"/>
    <n v="29.117430256506619"/>
    <n v="31.194308507815823"/>
    <n v="32.032182440060765"/>
    <n v="33.425307494754954"/>
    <n v="35.399721389982922"/>
    <n v="36.794976376294201"/>
    <n v="36.903348428431791"/>
  </r>
  <r>
    <x v="0"/>
    <x v="0"/>
    <x v="3"/>
    <s v="Agriculture"/>
    <s v="Diesel-Retails"/>
    <s v="Final Energy Consumption"/>
    <s v="Emissions"/>
    <x v="2"/>
    <x v="34"/>
    <m/>
    <m/>
    <n v="0"/>
    <n v="0"/>
    <n v="0"/>
    <n v="0"/>
    <n v="0"/>
    <n v="0"/>
    <n v="0"/>
    <n v="0"/>
    <n v="0"/>
    <n v="0"/>
  </r>
  <r>
    <x v="0"/>
    <x v="0"/>
    <x v="3"/>
    <s v="Agriculture"/>
    <s v="Diesel-Retails"/>
    <s v="Final Energy Consumption"/>
    <s v="Emissions"/>
    <x v="2"/>
    <x v="35"/>
    <m/>
    <m/>
    <n v="3.1311952178871594"/>
    <n v="3.2048512279681467"/>
    <n v="3.9439058480758757"/>
    <n v="4.0758217008409385"/>
    <n v="4.213790169175371"/>
    <n v="4.4576033934796531"/>
    <n v="4.7007117974805723"/>
    <n v="5.0850002777019583"/>
    <n v="5.3216722378607386"/>
    <n v="5.2396428996328472"/>
  </r>
  <r>
    <x v="0"/>
    <x v="0"/>
    <x v="3"/>
    <s v="Agriculture"/>
    <s v="LPG"/>
    <s v="Final Energy Consumption"/>
    <s v="Emissions"/>
    <x v="3"/>
    <x v="1"/>
    <s v="Agricuture"/>
    <m/>
    <n v="0"/>
    <n v="0"/>
    <n v="0"/>
    <n v="0"/>
    <n v="0"/>
    <n v="0"/>
    <n v="0"/>
    <n v="0"/>
    <n v="0"/>
    <n v="0"/>
  </r>
  <r>
    <x v="0"/>
    <x v="0"/>
    <x v="3"/>
    <s v="Agriculture"/>
    <s v="LPG"/>
    <s v="Final Energy Consumption"/>
    <s v="Emissions"/>
    <x v="3"/>
    <x v="0"/>
    <m/>
    <m/>
    <n v="0"/>
    <n v="0"/>
    <n v="0"/>
    <n v="0"/>
    <n v="0"/>
    <n v="0"/>
    <n v="39.661492728000006"/>
    <n v="13.220497576"/>
    <n v="1758.812225313"/>
    <n v="1468.3800274330001"/>
  </r>
  <r>
    <x v="0"/>
    <x v="0"/>
    <x v="3"/>
    <s v="Agriculture"/>
    <s v="LPG"/>
    <s v="Final Energy Consumption"/>
    <s v="Emissions"/>
    <x v="3"/>
    <x v="2"/>
    <m/>
    <m/>
    <n v="0"/>
    <n v="0"/>
    <n v="0"/>
    <n v="0"/>
    <n v="0"/>
    <n v="0"/>
    <n v="0"/>
    <n v="0"/>
    <n v="0"/>
    <n v="0"/>
  </r>
  <r>
    <x v="0"/>
    <x v="0"/>
    <x v="3"/>
    <s v="Agriculture"/>
    <s v="LPG"/>
    <s v="Final Energy Consumption"/>
    <s v="Emissions"/>
    <x v="3"/>
    <x v="3"/>
    <m/>
    <m/>
    <n v="0"/>
    <n v="0"/>
    <n v="0"/>
    <n v="0"/>
    <n v="0"/>
    <n v="0"/>
    <n v="0"/>
    <n v="0"/>
    <n v="0"/>
    <n v="0"/>
  </r>
  <r>
    <x v="0"/>
    <x v="0"/>
    <x v="3"/>
    <s v="Agriculture"/>
    <s v="LPG"/>
    <s v="Final Energy Consumption"/>
    <s v="Emissions"/>
    <x v="3"/>
    <x v="4"/>
    <m/>
    <m/>
    <n v="0"/>
    <n v="0"/>
    <n v="0"/>
    <n v="0"/>
    <n v="0"/>
    <n v="0"/>
    <n v="0"/>
    <n v="0"/>
    <n v="0"/>
    <n v="232.40557955999998"/>
  </r>
  <r>
    <x v="0"/>
    <x v="0"/>
    <x v="3"/>
    <s v="Agriculture"/>
    <s v="LPG"/>
    <s v="Final Energy Consumption"/>
    <s v="Emissions"/>
    <x v="3"/>
    <x v="5"/>
    <m/>
    <m/>
    <n v="0"/>
    <n v="0"/>
    <n v="0"/>
    <n v="0"/>
    <n v="0"/>
    <n v="0"/>
    <n v="0"/>
    <n v="0"/>
    <n v="0"/>
    <n v="0"/>
  </r>
  <r>
    <x v="0"/>
    <x v="0"/>
    <x v="3"/>
    <s v="Agriculture"/>
    <s v="LPG"/>
    <s v="Final Energy Consumption"/>
    <s v="Emissions"/>
    <x v="3"/>
    <x v="6"/>
    <m/>
    <m/>
    <n v="0"/>
    <n v="0"/>
    <n v="0"/>
    <n v="0"/>
    <n v="0"/>
    <n v="0"/>
    <n v="0"/>
    <n v="0"/>
    <n v="0"/>
    <n v="310.49475161100003"/>
  </r>
  <r>
    <x v="0"/>
    <x v="0"/>
    <x v="3"/>
    <s v="Agriculture"/>
    <s v="LPG"/>
    <s v="Final Energy Consumption"/>
    <s v="Emissions"/>
    <x v="3"/>
    <x v="7"/>
    <m/>
    <m/>
    <n v="0"/>
    <n v="0"/>
    <n v="0"/>
    <n v="1161.153011931"/>
    <n v="1233.3797008940001"/>
    <n v="282.10956563899992"/>
    <n v="66.827820609"/>
    <n v="22.275940203000001"/>
    <n v="868.11111175799999"/>
    <n v="446.22170381800004"/>
  </r>
  <r>
    <x v="0"/>
    <x v="0"/>
    <x v="3"/>
    <s v="Agriculture"/>
    <s v="LPG"/>
    <s v="Final Energy Consumption"/>
    <s v="Emissions"/>
    <x v="3"/>
    <x v="8"/>
    <m/>
    <m/>
    <n v="0"/>
    <n v="0"/>
    <n v="0"/>
    <n v="0"/>
    <n v="0"/>
    <n v="0"/>
    <n v="0"/>
    <n v="0"/>
    <n v="0"/>
    <n v="0"/>
  </r>
  <r>
    <x v="0"/>
    <x v="0"/>
    <x v="3"/>
    <s v="Agriculture"/>
    <s v="LPG"/>
    <s v="Final Energy Consumption"/>
    <s v="Emissions"/>
    <x v="3"/>
    <x v="9"/>
    <m/>
    <m/>
    <n v="0"/>
    <n v="0"/>
    <n v="0"/>
    <n v="0"/>
    <n v="0"/>
    <n v="0"/>
    <n v="0"/>
    <n v="0"/>
    <n v="0"/>
    <n v="0"/>
  </r>
  <r>
    <x v="0"/>
    <x v="0"/>
    <x v="3"/>
    <s v="Agriculture"/>
    <s v="LPG"/>
    <s v="Final Energy Consumption"/>
    <s v="Emissions"/>
    <x v="3"/>
    <x v="10"/>
    <m/>
    <m/>
    <n v="0"/>
    <n v="0"/>
    <n v="0"/>
    <n v="0"/>
    <n v="332.18743456799996"/>
    <n v="190.52322270299996"/>
    <n v="26.598025948999997"/>
    <n v="0"/>
    <n v="0"/>
    <n v="0"/>
  </r>
  <r>
    <x v="0"/>
    <x v="0"/>
    <x v="3"/>
    <s v="Agriculture"/>
    <s v="LPG"/>
    <s v="Final Energy Consumption"/>
    <s v="Emissions"/>
    <x v="3"/>
    <x v="11"/>
    <m/>
    <m/>
    <n v="0"/>
    <n v="0"/>
    <n v="0"/>
    <n v="0"/>
    <n v="0"/>
    <n v="0"/>
    <n v="0"/>
    <n v="0"/>
    <n v="0"/>
    <n v="0"/>
  </r>
  <r>
    <x v="0"/>
    <x v="0"/>
    <x v="3"/>
    <s v="Agriculture"/>
    <s v="LPG"/>
    <s v="Final Energy Consumption"/>
    <s v="Emissions"/>
    <x v="3"/>
    <x v="12"/>
    <m/>
    <m/>
    <n v="0"/>
    <n v="0"/>
    <n v="0"/>
    <n v="0"/>
    <n v="0"/>
    <n v="313.635367551"/>
    <n v="223.73149743999994"/>
    <n v="79.121088717000006"/>
    <n v="13.130765691999999"/>
    <n v="0"/>
  </r>
  <r>
    <x v="0"/>
    <x v="0"/>
    <x v="3"/>
    <s v="Agriculture"/>
    <s v="LPG"/>
    <s v="Final Energy Consumption"/>
    <s v="Emissions"/>
    <x v="3"/>
    <x v="13"/>
    <m/>
    <m/>
    <n v="0"/>
    <n v="0"/>
    <n v="0"/>
    <n v="0"/>
    <n v="0"/>
    <n v="54.781315182"/>
    <n v="250.66601795399998"/>
    <n v="101.539104403"/>
    <n v="47.101761443000001"/>
    <n v="13.026078494000002"/>
  </r>
  <r>
    <x v="0"/>
    <x v="0"/>
    <x v="3"/>
    <s v="Agriculture"/>
    <s v="LPG"/>
    <s v="Final Energy Consumption"/>
    <s v="Emissions"/>
    <x v="3"/>
    <x v="14"/>
    <m/>
    <m/>
    <n v="0"/>
    <n v="0"/>
    <n v="0"/>
    <n v="0"/>
    <n v="0"/>
    <n v="0"/>
    <n v="0"/>
    <n v="0"/>
    <n v="0"/>
    <n v="0"/>
  </r>
  <r>
    <x v="0"/>
    <x v="0"/>
    <x v="3"/>
    <s v="Agriculture"/>
    <s v="LPG"/>
    <s v="Final Energy Consumption"/>
    <s v="Emissions"/>
    <x v="3"/>
    <x v="15"/>
    <m/>
    <m/>
    <n v="0"/>
    <n v="0"/>
    <n v="0"/>
    <n v="0"/>
    <n v="0"/>
    <n v="0"/>
    <n v="284.80899981600004"/>
    <n v="94.936333272000013"/>
    <n v="0"/>
    <n v="0"/>
  </r>
  <r>
    <x v="0"/>
    <x v="0"/>
    <x v="3"/>
    <s v="Agriculture"/>
    <s v="LPG"/>
    <s v="Final Energy Consumption"/>
    <s v="Emissions"/>
    <x v="3"/>
    <x v="16"/>
    <m/>
    <m/>
    <n v="0"/>
    <n v="0"/>
    <n v="0"/>
    <n v="0"/>
    <n v="0"/>
    <n v="0"/>
    <n v="0"/>
    <n v="0"/>
    <n v="0"/>
    <n v="2.6919565199999997"/>
  </r>
  <r>
    <x v="0"/>
    <x v="0"/>
    <x v="3"/>
    <s v="Agriculture"/>
    <s v="LPG"/>
    <s v="Final Energy Consumption"/>
    <s v="Emissions"/>
    <x v="3"/>
    <x v="17"/>
    <m/>
    <m/>
    <n v="0"/>
    <n v="0"/>
    <n v="0"/>
    <n v="0"/>
    <n v="0.49352536199999997"/>
    <n v="2.4078055539999998"/>
    <n v="0.74776569999999998"/>
    <n v="0"/>
    <n v="0"/>
    <n v="0"/>
  </r>
  <r>
    <x v="0"/>
    <x v="0"/>
    <x v="3"/>
    <s v="Agriculture"/>
    <s v="LPG"/>
    <s v="Final Energy Consumption"/>
    <s v="Emissions"/>
    <x v="3"/>
    <x v="18"/>
    <m/>
    <m/>
    <n v="0"/>
    <n v="0"/>
    <n v="0"/>
    <n v="0"/>
    <n v="0"/>
    <n v="0"/>
    <n v="0"/>
    <n v="0"/>
    <n v="0"/>
    <n v="0"/>
  </r>
  <r>
    <x v="0"/>
    <x v="0"/>
    <x v="3"/>
    <s v="Agriculture"/>
    <s v="LPG"/>
    <s v="Final Energy Consumption"/>
    <s v="Emissions"/>
    <x v="3"/>
    <x v="19"/>
    <m/>
    <m/>
    <n v="0"/>
    <n v="0"/>
    <n v="0"/>
    <n v="0"/>
    <n v="0"/>
    <n v="0"/>
    <n v="0"/>
    <n v="0"/>
    <n v="50.227422069000006"/>
    <n v="141.40249387"/>
  </r>
  <r>
    <x v="0"/>
    <x v="0"/>
    <x v="3"/>
    <s v="Agriculture"/>
    <s v="LPG"/>
    <s v="Final Energy Consumption"/>
    <s v="Emissions"/>
    <x v="3"/>
    <x v="20"/>
    <m/>
    <m/>
    <n v="0"/>
    <n v="0"/>
    <n v="0"/>
    <n v="0"/>
    <n v="4061.8034611439994"/>
    <n v="2417.8630026649998"/>
    <n v="447.76210115999999"/>
    <n v="31.039754207000005"/>
    <n v="0"/>
    <n v="0"/>
  </r>
  <r>
    <x v="0"/>
    <x v="0"/>
    <x v="3"/>
    <s v="Agriculture"/>
    <s v="LPG"/>
    <s v="Final Energy Consumption"/>
    <s v="Emissions"/>
    <x v="3"/>
    <x v="21"/>
    <m/>
    <m/>
    <n v="0"/>
    <n v="0"/>
    <n v="0"/>
    <n v="0"/>
    <n v="0"/>
    <n v="0"/>
    <n v="0"/>
    <n v="0"/>
    <n v="0"/>
    <n v="0"/>
  </r>
  <r>
    <x v="0"/>
    <x v="0"/>
    <x v="3"/>
    <s v="Agriculture"/>
    <s v="LPG"/>
    <s v="Final Energy Consumption"/>
    <s v="Emissions"/>
    <x v="3"/>
    <x v="22"/>
    <m/>
    <m/>
    <n v="0"/>
    <n v="0"/>
    <n v="0"/>
    <n v="0"/>
    <n v="0"/>
    <n v="0"/>
    <n v="0"/>
    <n v="0"/>
    <n v="0"/>
    <n v="0"/>
  </r>
  <r>
    <x v="0"/>
    <x v="0"/>
    <x v="3"/>
    <s v="Agriculture"/>
    <s v="LPG"/>
    <s v="Final Energy Consumption"/>
    <s v="Emissions"/>
    <x v="3"/>
    <x v="23"/>
    <m/>
    <m/>
    <n v="0"/>
    <n v="0"/>
    <n v="0"/>
    <n v="0"/>
    <n v="0"/>
    <n v="0"/>
    <n v="0"/>
    <n v="0"/>
    <n v="0"/>
    <n v="0"/>
  </r>
  <r>
    <x v="0"/>
    <x v="0"/>
    <x v="3"/>
    <s v="Agriculture"/>
    <s v="LPG"/>
    <s v="Final Energy Consumption"/>
    <s v="Emissions"/>
    <x v="3"/>
    <x v="24"/>
    <m/>
    <m/>
    <n v="0"/>
    <n v="0"/>
    <n v="0"/>
    <n v="0"/>
    <n v="0"/>
    <n v="0"/>
    <n v="0"/>
    <n v="0"/>
    <n v="0"/>
    <n v="0"/>
  </r>
  <r>
    <x v="0"/>
    <x v="0"/>
    <x v="3"/>
    <s v="Agriculture"/>
    <s v="LPG"/>
    <s v="Final Energy Consumption"/>
    <s v="Emissions"/>
    <x v="3"/>
    <x v="25"/>
    <m/>
    <m/>
    <n v="0"/>
    <n v="0"/>
    <n v="0"/>
    <n v="0"/>
    <n v="0"/>
    <n v="0"/>
    <n v="0"/>
    <n v="0"/>
    <n v="0"/>
    <n v="0"/>
  </r>
  <r>
    <x v="0"/>
    <x v="0"/>
    <x v="3"/>
    <s v="Agriculture"/>
    <s v="LPG"/>
    <s v="Final Energy Consumption"/>
    <s v="Emissions"/>
    <x v="3"/>
    <x v="26"/>
    <m/>
    <m/>
    <n v="0"/>
    <n v="0"/>
    <n v="0"/>
    <n v="0"/>
    <n v="0"/>
    <n v="0"/>
    <n v="0"/>
    <n v="0"/>
    <n v="0"/>
    <n v="0"/>
  </r>
  <r>
    <x v="0"/>
    <x v="0"/>
    <x v="3"/>
    <s v="Agriculture"/>
    <s v="LPG"/>
    <s v="Final Energy Consumption"/>
    <s v="Emissions"/>
    <x v="3"/>
    <x v="27"/>
    <m/>
    <m/>
    <n v="0"/>
    <n v="0"/>
    <n v="0"/>
    <n v="0"/>
    <n v="0"/>
    <n v="0"/>
    <n v="0"/>
    <n v="0"/>
    <n v="0"/>
    <n v="0"/>
  </r>
  <r>
    <x v="0"/>
    <x v="0"/>
    <x v="3"/>
    <s v="Agriculture"/>
    <s v="LPG"/>
    <s v="Final Energy Consumption"/>
    <s v="Emissions"/>
    <x v="3"/>
    <x v="28"/>
    <m/>
    <m/>
    <n v="0"/>
    <n v="0"/>
    <n v="0"/>
    <n v="0"/>
    <n v="0"/>
    <n v="0"/>
    <n v="0"/>
    <n v="0"/>
    <n v="0"/>
    <n v="0"/>
  </r>
  <r>
    <x v="0"/>
    <x v="0"/>
    <x v="3"/>
    <s v="Agriculture"/>
    <s v="LPG"/>
    <s v="Final Energy Consumption"/>
    <s v="Emissions"/>
    <x v="3"/>
    <x v="29"/>
    <m/>
    <m/>
    <n v="0"/>
    <n v="0"/>
    <n v="0"/>
    <n v="0"/>
    <n v="0"/>
    <n v="0"/>
    <n v="0"/>
    <n v="0"/>
    <n v="0"/>
    <n v="0"/>
  </r>
  <r>
    <x v="0"/>
    <x v="0"/>
    <x v="3"/>
    <s v="Agriculture"/>
    <s v="LPG"/>
    <s v="Final Energy Consumption"/>
    <s v="Emissions"/>
    <x v="3"/>
    <x v="30"/>
    <m/>
    <m/>
    <n v="0"/>
    <n v="0"/>
    <n v="0"/>
    <n v="0"/>
    <n v="0"/>
    <n v="0"/>
    <n v="0"/>
    <n v="0"/>
    <n v="0"/>
    <n v="0"/>
  </r>
  <r>
    <x v="0"/>
    <x v="0"/>
    <x v="3"/>
    <s v="Agriculture"/>
    <s v="LPG"/>
    <s v="Final Energy Consumption"/>
    <s v="Emissions"/>
    <x v="3"/>
    <x v="31"/>
    <m/>
    <m/>
    <n v="0"/>
    <n v="0"/>
    <n v="0"/>
    <n v="0"/>
    <n v="0"/>
    <n v="0"/>
    <n v="0"/>
    <n v="0"/>
    <n v="0"/>
    <n v="3371.7652731839994"/>
  </r>
  <r>
    <x v="0"/>
    <x v="0"/>
    <x v="3"/>
    <s v="Agriculture"/>
    <s v="LPG"/>
    <s v="Final Energy Consumption"/>
    <s v="Emissions"/>
    <x v="3"/>
    <x v="32"/>
    <m/>
    <m/>
    <n v="0"/>
    <n v="0"/>
    <n v="0"/>
    <n v="0"/>
    <n v="0"/>
    <n v="0"/>
    <n v="0"/>
    <n v="0"/>
    <n v="0"/>
    <n v="0"/>
  </r>
  <r>
    <x v="0"/>
    <x v="0"/>
    <x v="3"/>
    <s v="Agriculture"/>
    <s v="LPG"/>
    <s v="Final Energy Consumption"/>
    <s v="Emissions"/>
    <x v="3"/>
    <x v="33"/>
    <m/>
    <m/>
    <n v="0"/>
    <n v="0"/>
    <n v="0"/>
    <n v="0"/>
    <n v="0"/>
    <n v="1141.9728217260001"/>
    <n v="5862.9616580479997"/>
    <n v="2520.1423951109996"/>
    <n v="230.90257050300002"/>
    <n v="0"/>
  </r>
  <r>
    <x v="0"/>
    <x v="0"/>
    <x v="3"/>
    <s v="Agriculture"/>
    <s v="LPG"/>
    <s v="Final Energy Consumption"/>
    <s v="Emissions"/>
    <x v="3"/>
    <x v="34"/>
    <m/>
    <m/>
    <n v="0"/>
    <n v="0"/>
    <n v="0"/>
    <n v="0"/>
    <n v="0"/>
    <n v="0"/>
    <n v="0"/>
    <n v="0"/>
    <n v="0"/>
    <n v="0"/>
  </r>
  <r>
    <x v="0"/>
    <x v="0"/>
    <x v="3"/>
    <s v="Agriculture"/>
    <s v="LPG"/>
    <s v="Final Energy Consumption"/>
    <s v="Emissions"/>
    <x v="3"/>
    <x v="35"/>
    <m/>
    <m/>
    <n v="0"/>
    <n v="0"/>
    <n v="0"/>
    <n v="1819.7626075199998"/>
    <n v="3372.9542206469991"/>
    <n v="3586.1272664029993"/>
    <n v="5257.6976674969992"/>
    <n v="9068.4313172089987"/>
    <n v="8682.2851097290004"/>
    <n v="10638.83649675"/>
  </r>
  <r>
    <x v="0"/>
    <x v="0"/>
    <x v="3"/>
    <s v="Agriculture"/>
    <s v="HSDO"/>
    <s v="Final Energy Consumption"/>
    <s v="Emissions"/>
    <x v="3"/>
    <x v="1"/>
    <s v="Agricuture"/>
    <m/>
    <n v="15.752365439999998"/>
    <n v="5.0372332800000006"/>
    <n v="0.92896511999999987"/>
    <n v="1848.40834752"/>
    <n v="616.13611583999989"/>
    <n v="0"/>
    <n v="0"/>
    <n v="0"/>
    <n v="0"/>
    <n v="0"/>
  </r>
  <r>
    <x v="0"/>
    <x v="0"/>
    <x v="3"/>
    <s v="Agriculture"/>
    <s v="HSDO"/>
    <s v="Final Energy Consumption"/>
    <s v="Emissions"/>
    <x v="3"/>
    <x v="0"/>
    <m/>
    <m/>
    <n v="36335.157304320004"/>
    <n v="50944.40713919999"/>
    <n v="81695.266807680004"/>
    <n v="86036.472971519994"/>
    <n v="98331.862892159988"/>
    <n v="110763.29014464001"/>
    <n v="135012.37098815999"/>
    <n v="153259.40018303998"/>
    <n v="90585.174706559992"/>
    <n v="65722.68858432"/>
  </r>
  <r>
    <x v="0"/>
    <x v="0"/>
    <x v="3"/>
    <s v="Agriculture"/>
    <s v="HSDO"/>
    <s v="Final Energy Consumption"/>
    <s v="Emissions"/>
    <x v="3"/>
    <x v="2"/>
    <m/>
    <m/>
    <n v="0"/>
    <n v="0"/>
    <n v="0"/>
    <n v="0"/>
    <n v="0"/>
    <n v="0"/>
    <n v="0"/>
    <n v="0"/>
    <n v="0"/>
    <n v="0"/>
  </r>
  <r>
    <x v="0"/>
    <x v="0"/>
    <x v="3"/>
    <s v="Agriculture"/>
    <s v="HSDO"/>
    <s v="Final Energy Consumption"/>
    <s v="Emissions"/>
    <x v="3"/>
    <x v="3"/>
    <m/>
    <m/>
    <n v="12802.308568320002"/>
    <n v="4293.2683603200003"/>
    <n v="4781.0311065600008"/>
    <n v="3460.0346976000001"/>
    <n v="2122.5091161600008"/>
    <n v="2858.5938489599989"/>
    <n v="4867.1926214399991"/>
    <n v="6290.1029107200002"/>
    <n v="3073.7293574400001"/>
    <n v="2541.59251008"/>
  </r>
  <r>
    <x v="0"/>
    <x v="0"/>
    <x v="3"/>
    <s v="Agriculture"/>
    <s v="HSDO"/>
    <s v="Final Energy Consumption"/>
    <s v="Emissions"/>
    <x v="3"/>
    <x v="4"/>
    <m/>
    <m/>
    <n v="2540.9278195199995"/>
    <n v="1190.6529926399999"/>
    <n v="2072.3770329600006"/>
    <n v="603.48297023999999"/>
    <n v="6440.1067526399993"/>
    <n v="9842.1612134399984"/>
    <n v="11547.26868288"/>
    <n v="9637.1802547199986"/>
    <n v="3691.65132864"/>
    <n v="2708.2456492800002"/>
  </r>
  <r>
    <x v="0"/>
    <x v="0"/>
    <x v="3"/>
    <s v="Agriculture"/>
    <s v="HSDO"/>
    <s v="Final Energy Consumption"/>
    <s v="Emissions"/>
    <x v="3"/>
    <x v="5"/>
    <m/>
    <m/>
    <n v="14160.831964799998"/>
    <n v="16937.925141120002"/>
    <n v="4598.4974688000002"/>
    <n v="4384.0907174399999"/>
    <n v="1440.1842355199999"/>
    <n v="0"/>
    <n v="0"/>
    <n v="0"/>
    <n v="0"/>
    <n v="0"/>
  </r>
  <r>
    <x v="0"/>
    <x v="0"/>
    <x v="3"/>
    <s v="Agriculture"/>
    <s v="HSDO"/>
    <s v="Final Energy Consumption"/>
    <s v="Emissions"/>
    <x v="3"/>
    <x v="6"/>
    <m/>
    <m/>
    <n v="6096.3976665599985"/>
    <n v="5708.546720639999"/>
    <n v="5251.7601561600004"/>
    <n v="1289.9321356800003"/>
    <n v="3505.4819135999992"/>
    <n v="4090.24143168"/>
    <n v="3344.6988729599998"/>
    <n v="3802.3663526399996"/>
    <n v="2652.0752927999997"/>
    <n v="2534.8655212800004"/>
  </r>
  <r>
    <x v="0"/>
    <x v="0"/>
    <x v="3"/>
    <s v="Agriculture"/>
    <s v="HSDO"/>
    <s v="Final Energy Consumption"/>
    <s v="Emissions"/>
    <x v="3"/>
    <x v="7"/>
    <m/>
    <m/>
    <n v="0"/>
    <n v="142.94851199999997"/>
    <n v="47.649503999999993"/>
    <n v="0"/>
    <n v="428.86956096"/>
    <n v="309.73779263999995"/>
    <n v="127.09203840000001"/>
    <n v="238.27955327999999"/>
    <n v="71.482264319999999"/>
    <n v="0"/>
  </r>
  <r>
    <x v="0"/>
    <x v="0"/>
    <x v="3"/>
    <s v="Agriculture"/>
    <s v="HSDO"/>
    <s v="Final Energy Consumption"/>
    <s v="Emissions"/>
    <x v="3"/>
    <x v="8"/>
    <m/>
    <m/>
    <n v="14023.713509759998"/>
    <n v="6416.6263584000008"/>
    <n v="1040.43292608"/>
    <n v="0"/>
    <n v="0"/>
    <n v="0"/>
    <n v="0"/>
    <n v="12580.333954559999"/>
    <n v="23560.373331840005"/>
    <n v="26029.042080000007"/>
  </r>
  <r>
    <x v="0"/>
    <x v="0"/>
    <x v="3"/>
    <s v="Agriculture"/>
    <s v="HSDO"/>
    <s v="Final Energy Consumption"/>
    <s v="Emissions"/>
    <x v="3"/>
    <x v="9"/>
    <m/>
    <m/>
    <n v="4022.5471027199992"/>
    <n v="4332.2768870399996"/>
    <n v="3510.30292224"/>
    <n v="4280.7273311999988"/>
    <n v="5686.4597740799991"/>
    <n v="5583.2485459199997"/>
    <n v="4931.9238719999994"/>
    <n v="4288.6715846399993"/>
    <n v="1723.3744473599997"/>
    <n v="2525.4797702399992"/>
  </r>
  <r>
    <x v="0"/>
    <x v="0"/>
    <x v="3"/>
    <s v="Agriculture"/>
    <s v="HSDO"/>
    <s v="Final Energy Consumption"/>
    <s v="Emissions"/>
    <x v="3"/>
    <x v="10"/>
    <m/>
    <m/>
    <n v="17329.85232192"/>
    <n v="39327.009598079982"/>
    <n v="40969.788312959987"/>
    <n v="40617.654474239993"/>
    <n v="42341.052946559998"/>
    <n v="42102.212810879995"/>
    <n v="43721.302915200002"/>
    <n v="45471.016727040005"/>
    <n v="50338.641797759999"/>
    <n v="59578.8175968"/>
  </r>
  <r>
    <x v="0"/>
    <x v="0"/>
    <x v="3"/>
    <s v="Agriculture"/>
    <s v="HSDO"/>
    <s v="Final Energy Consumption"/>
    <s v="Emissions"/>
    <x v="3"/>
    <x v="11"/>
    <m/>
    <m/>
    <n v="303551.25332351995"/>
    <n v="309320.06265215995"/>
    <n v="353682.70386624004"/>
    <n v="394344.63634176005"/>
    <n v="411490.66568640003"/>
    <n v="387532.33490880003"/>
    <n v="457844.97608447989"/>
    <n v="453834.00901247998"/>
    <n v="449631.07450175995"/>
    <n v="496955.97726719989"/>
  </r>
  <r>
    <x v="0"/>
    <x v="0"/>
    <x v="3"/>
    <s v="Agriculture"/>
    <s v="HSDO"/>
    <s v="Final Energy Consumption"/>
    <s v="Emissions"/>
    <x v="3"/>
    <x v="12"/>
    <m/>
    <m/>
    <n v="43199.048334719984"/>
    <n v="56349.342432000012"/>
    <n v="37434.387315840002"/>
    <n v="29337.66347136"/>
    <n v="30031.496307840003"/>
    <n v="24110.544915840001"/>
    <n v="25199.900668800001"/>
    <n v="27471.388561919994"/>
    <n v="12862.098685440002"/>
    <n v="15826.466424960001"/>
  </r>
  <r>
    <x v="0"/>
    <x v="0"/>
    <x v="3"/>
    <s v="Agriculture"/>
    <s v="HSDO"/>
    <s v="Final Energy Consumption"/>
    <s v="Emissions"/>
    <x v="3"/>
    <x v="13"/>
    <m/>
    <m/>
    <n v="837.49408895999989"/>
    <n v="851.70885696000005"/>
    <n v="2519.40145536"/>
    <n v="2599.5807551999997"/>
    <n v="8103.9313324799978"/>
    <n v="6101.2186751999989"/>
    <n v="6208.4821132799998"/>
    <n v="20415.225776639996"/>
    <n v="15250.524067200002"/>
    <n v="11617.733890559997"/>
  </r>
  <r>
    <x v="0"/>
    <x v="0"/>
    <x v="3"/>
    <s v="Agriculture"/>
    <s v="HSDO"/>
    <s v="Final Energy Consumption"/>
    <s v="Emissions"/>
    <x v="3"/>
    <x v="14"/>
    <m/>
    <m/>
    <n v="3288.0480172799994"/>
    <n v="3830.6597471999999"/>
    <n v="1069.5111360000001"/>
    <n v="31.769005440000001"/>
    <n v="335.48454144000004"/>
    <n v="516.81693119999989"/>
    <n v="412.98906239999997"/>
    <n v="140.30576640000001"/>
    <n v="15.880498559999999"/>
    <n v="0"/>
  </r>
  <r>
    <x v="0"/>
    <x v="0"/>
    <x v="3"/>
    <s v="Agriculture"/>
    <s v="HSDO"/>
    <s v="Final Energy Consumption"/>
    <s v="Emissions"/>
    <x v="3"/>
    <x v="15"/>
    <m/>
    <m/>
    <n v="127.07602175999997"/>
    <n v="7.9442534399999989"/>
    <n v="0"/>
    <n v="0"/>
    <n v="0"/>
    <n v="0"/>
    <n v="0"/>
    <n v="0"/>
    <n v="99455.502263040005"/>
    <n v="211744.76176703998"/>
  </r>
  <r>
    <x v="0"/>
    <x v="0"/>
    <x v="3"/>
    <s v="Agriculture"/>
    <s v="HSDO"/>
    <s v="Final Energy Consumption"/>
    <s v="Emissions"/>
    <x v="3"/>
    <x v="16"/>
    <m/>
    <m/>
    <n v="41940.620929919998"/>
    <n v="59811.018835200004"/>
    <n v="106278.27057024"/>
    <n v="114590.03382335998"/>
    <n v="199647.59378303995"/>
    <n v="253165.89098688003"/>
    <n v="252910.24939583999"/>
    <n v="211537.50644544"/>
    <n v="109907.87343552001"/>
    <n v="87731.858340479972"/>
  </r>
  <r>
    <x v="0"/>
    <x v="0"/>
    <x v="3"/>
    <s v="Agriculture"/>
    <s v="HSDO"/>
    <s v="Final Energy Consumption"/>
    <s v="Emissions"/>
    <x v="3"/>
    <x v="17"/>
    <m/>
    <m/>
    <n v="44121.470657279999"/>
    <n v="42913.479651839989"/>
    <n v="49070.828641920001"/>
    <n v="66306.463079039997"/>
    <n v="77225.831424000018"/>
    <n v="88869.640404479971"/>
    <n v="90861.173447039982"/>
    <n v="83729.275979519996"/>
    <n v="21484.144296959999"/>
    <n v="3988.4396678400003"/>
  </r>
  <r>
    <x v="0"/>
    <x v="0"/>
    <x v="3"/>
    <s v="Agriculture"/>
    <s v="HSDO"/>
    <s v="Final Energy Consumption"/>
    <s v="Emissions"/>
    <x v="3"/>
    <x v="18"/>
    <m/>
    <m/>
    <n v="0"/>
    <n v="0"/>
    <n v="0"/>
    <n v="0"/>
    <n v="0"/>
    <n v="0"/>
    <n v="0"/>
    <n v="0"/>
    <n v="0"/>
    <n v="0"/>
  </r>
  <r>
    <x v="0"/>
    <x v="0"/>
    <x v="3"/>
    <s v="Agriculture"/>
    <s v="HSDO"/>
    <s v="Final Energy Consumption"/>
    <s v="Emissions"/>
    <x v="3"/>
    <x v="19"/>
    <m/>
    <m/>
    <n v="11905.416769920001"/>
    <n v="8888.1140352000002"/>
    <n v="6193.0500806399987"/>
    <n v="4656.9822297600003"/>
    <n v="5157.2699884799995"/>
    <n v="7174.6058380800005"/>
    <n v="8666.3716627199992"/>
    <n v="6233.3239219200004"/>
    <n v="221205.50271551998"/>
    <n v="416835.70675392001"/>
  </r>
  <r>
    <x v="0"/>
    <x v="0"/>
    <x v="3"/>
    <s v="Agriculture"/>
    <s v="HSDO"/>
    <s v="Final Energy Consumption"/>
    <s v="Emissions"/>
    <x v="3"/>
    <x v="20"/>
    <m/>
    <m/>
    <n v="419490.49686720001"/>
    <n v="438474.05125248001"/>
    <n v="437364.51453311992"/>
    <n v="401927.18600063998"/>
    <n v="490617.4640620799"/>
    <n v="562416.72972095991"/>
    <n v="609381.35418623977"/>
    <n v="538041.19750463986"/>
    <n v="128239.72675583996"/>
    <n v="587.69056319999993"/>
  </r>
  <r>
    <x v="0"/>
    <x v="0"/>
    <x v="3"/>
    <s v="Agriculture"/>
    <s v="HSDO"/>
    <s v="Final Energy Consumption"/>
    <s v="Emissions"/>
    <x v="3"/>
    <x v="21"/>
    <m/>
    <m/>
    <n v="0"/>
    <n v="0"/>
    <n v="0"/>
    <n v="0"/>
    <n v="0"/>
    <n v="0"/>
    <n v="0"/>
    <n v="0"/>
    <n v="0"/>
    <n v="0"/>
  </r>
  <r>
    <x v="0"/>
    <x v="0"/>
    <x v="3"/>
    <s v="Agriculture"/>
    <s v="HSDO"/>
    <s v="Final Energy Consumption"/>
    <s v="Emissions"/>
    <x v="3"/>
    <x v="22"/>
    <m/>
    <m/>
    <n v="238.24751999999995"/>
    <n v="71.474255999999983"/>
    <n v="357.37127999999996"/>
    <n v="810.03355967999994"/>
    <n v="516.20029055999998"/>
    <n v="95.299007999999986"/>
    <n v="0"/>
    <n v="11456.037901439999"/>
    <n v="15080.211125759997"/>
    <n v="15158.420378879997"/>
  </r>
  <r>
    <x v="0"/>
    <x v="0"/>
    <x v="3"/>
    <s v="Agriculture"/>
    <s v="HSDO"/>
    <s v="Final Energy Consumption"/>
    <s v="Emissions"/>
    <x v="3"/>
    <x v="23"/>
    <m/>
    <m/>
    <n v="0"/>
    <n v="0"/>
    <n v="0"/>
    <n v="0"/>
    <n v="0"/>
    <n v="0"/>
    <n v="0"/>
    <n v="0"/>
    <n v="0"/>
    <n v="0"/>
  </r>
  <r>
    <x v="0"/>
    <x v="0"/>
    <x v="3"/>
    <s v="Agriculture"/>
    <s v="HSDO"/>
    <s v="Final Energy Consumption"/>
    <s v="Emissions"/>
    <x v="3"/>
    <x v="24"/>
    <m/>
    <m/>
    <n v="0"/>
    <n v="0"/>
    <n v="0"/>
    <n v="0"/>
    <n v="0"/>
    <n v="0"/>
    <n v="0"/>
    <n v="0"/>
    <n v="0"/>
    <n v="0"/>
  </r>
  <r>
    <x v="0"/>
    <x v="0"/>
    <x v="3"/>
    <s v="Agriculture"/>
    <s v="HSDO"/>
    <s v="Final Energy Consumption"/>
    <s v="Emissions"/>
    <x v="3"/>
    <x v="25"/>
    <m/>
    <m/>
    <n v="11225.97488448"/>
    <n v="12986.227645440003"/>
    <n v="16105.187994240005"/>
    <n v="16975.524203519999"/>
    <n v="17653.941024"/>
    <n v="16927.442250240001"/>
    <n v="15033.69079488"/>
    <n v="7511.2035359999991"/>
    <n v="12697.511692800001"/>
    <n v="14618.187119999999"/>
  </r>
  <r>
    <x v="0"/>
    <x v="0"/>
    <x v="3"/>
    <s v="Agriculture"/>
    <s v="HSDO"/>
    <s v="Final Energy Consumption"/>
    <s v="Emissions"/>
    <x v="3"/>
    <x v="26"/>
    <m/>
    <m/>
    <n v="3168.7640908800004"/>
    <n v="5353.0573958399991"/>
    <n v="3391.2912787199994"/>
    <n v="1977.5585241599995"/>
    <n v="2755.879136640001"/>
    <n v="4749.3662092799996"/>
    <n v="8799.8463321599993"/>
    <n v="8566.8202367999984"/>
    <n v="3121.1386118399996"/>
    <n v="4097.8973855999993"/>
  </r>
  <r>
    <x v="0"/>
    <x v="0"/>
    <x v="3"/>
    <s v="Agriculture"/>
    <s v="HSDO"/>
    <s v="Final Energy Consumption"/>
    <s v="Emissions"/>
    <x v="3"/>
    <x v="27"/>
    <m/>
    <m/>
    <n v="16668.349073280002"/>
    <n v="17589.369939839999"/>
    <n v="16503.786105599993"/>
    <n v="15010.642849919996"/>
    <n v="15892.206723839996"/>
    <n v="6052.0235654399985"/>
    <n v="5674.6154687999997"/>
    <n v="21256.627925759996"/>
    <n v="20581.48650816"/>
    <n v="23650.114565759999"/>
  </r>
  <r>
    <x v="0"/>
    <x v="0"/>
    <x v="3"/>
    <s v="Agriculture"/>
    <s v="HSDO"/>
    <s v="Final Energy Consumption"/>
    <s v="Emissions"/>
    <x v="3"/>
    <x v="28"/>
    <m/>
    <m/>
    <n v="29055.258074879999"/>
    <n v="40502.326657919992"/>
    <n v="27419.438590080004"/>
    <n v="26022.499282559995"/>
    <n v="29515.448175359994"/>
    <n v="32284.581081600001"/>
    <n v="30487.802373119997"/>
    <n v="7458.7570483199979"/>
    <n v="366.04429056000004"/>
    <n v="174.72552576000001"/>
  </r>
  <r>
    <x v="0"/>
    <x v="0"/>
    <x v="3"/>
    <s v="Agriculture"/>
    <s v="HSDO"/>
    <s v="Final Energy Consumption"/>
    <s v="Emissions"/>
    <x v="3"/>
    <x v="29"/>
    <m/>
    <m/>
    <n v="0"/>
    <n v="0"/>
    <n v="0"/>
    <n v="0"/>
    <n v="0"/>
    <n v="0"/>
    <n v="0"/>
    <n v="0"/>
    <n v="0"/>
    <n v="0"/>
  </r>
  <r>
    <x v="0"/>
    <x v="0"/>
    <x v="3"/>
    <s v="Agriculture"/>
    <s v="HSDO"/>
    <s v="Final Energy Consumption"/>
    <s v="Emissions"/>
    <x v="3"/>
    <x v="30"/>
    <m/>
    <m/>
    <n v="93793.435831679977"/>
    <n v="162372.19564415998"/>
    <n v="187575.82819007998"/>
    <n v="196365.54399743996"/>
    <n v="209235.3386784"/>
    <n v="223650.3146784"/>
    <n v="255494.77450944"/>
    <n v="250675.21537535999"/>
    <n v="166700.45235455997"/>
    <n v="159887.10183167996"/>
  </r>
  <r>
    <x v="0"/>
    <x v="0"/>
    <x v="3"/>
    <s v="Agriculture"/>
    <s v="HSDO"/>
    <s v="Final Energy Consumption"/>
    <s v="Emissions"/>
    <x v="3"/>
    <x v="31"/>
    <m/>
    <m/>
    <n v="0"/>
    <n v="0"/>
    <n v="0"/>
    <n v="0"/>
    <n v="0"/>
    <n v="0"/>
    <n v="0"/>
    <n v="0"/>
    <n v="0"/>
    <n v="11367.169574400001"/>
  </r>
  <r>
    <x v="0"/>
    <x v="0"/>
    <x v="3"/>
    <s v="Agriculture"/>
    <s v="HSDO"/>
    <s v="Final Energy Consumption"/>
    <s v="Emissions"/>
    <x v="3"/>
    <x v="32"/>
    <m/>
    <m/>
    <n v="13.237752960000002"/>
    <n v="0"/>
    <n v="0"/>
    <n v="0"/>
    <n v="0"/>
    <n v="0"/>
    <n v="0"/>
    <n v="0"/>
    <n v="0"/>
    <n v="0"/>
  </r>
  <r>
    <x v="0"/>
    <x v="0"/>
    <x v="3"/>
    <s v="Agriculture"/>
    <s v="HSDO"/>
    <s v="Final Energy Consumption"/>
    <s v="Emissions"/>
    <x v="3"/>
    <x v="33"/>
    <m/>
    <m/>
    <n v="221583.04695359996"/>
    <n v="243967.52662655993"/>
    <n v="206933.56331903997"/>
    <n v="147654.11274047999"/>
    <n v="124524.40283328001"/>
    <n v="120914.61255167999"/>
    <n v="118266.15701951996"/>
    <n v="101883.54480383996"/>
    <n v="39383.067838079995"/>
    <n v="51026.956901760008"/>
  </r>
  <r>
    <x v="0"/>
    <x v="0"/>
    <x v="3"/>
    <s v="Agriculture"/>
    <s v="HSDO"/>
    <s v="Final Energy Consumption"/>
    <s v="Emissions"/>
    <x v="3"/>
    <x v="34"/>
    <m/>
    <m/>
    <n v="8607.8068185600005"/>
    <n v="9794.479676160001"/>
    <n v="7021.4867596799995"/>
    <n v="6695.8364351999999"/>
    <n v="9995.1361420799985"/>
    <n v="13621.015138559998"/>
    <n v="16273.386739200001"/>
    <n v="16105.252060799996"/>
    <n v="8386.2246124799985"/>
    <n v="13716.322154880001"/>
  </r>
  <r>
    <x v="0"/>
    <x v="0"/>
    <x v="3"/>
    <s v="Agriculture"/>
    <s v="HSDO"/>
    <s v="Final Energy Consumption"/>
    <s v="Emissions"/>
    <x v="3"/>
    <x v="35"/>
    <m/>
    <m/>
    <n v="3248.3267500799993"/>
    <n v="1093.35991296"/>
    <n v="7506.5186687999967"/>
    <n v="13759.422933119999"/>
    <n v="25747.349423999993"/>
    <n v="30909.592579200002"/>
    <n v="30287.530306560002"/>
    <n v="28637.247795840001"/>
    <n v="25553.187705599994"/>
    <n v="24389.787025919999"/>
  </r>
  <r>
    <x v="0"/>
    <x v="0"/>
    <x v="3"/>
    <s v="Agriculture"/>
    <s v="LDO"/>
    <s v="Final Energy Consumption"/>
    <s v="Emissions"/>
    <x v="3"/>
    <x v="1"/>
    <s v="Agricuture"/>
    <m/>
    <n v="0"/>
    <n v="0"/>
    <n v="0"/>
    <n v="0"/>
    <n v="0"/>
    <n v="0"/>
    <n v="0"/>
    <n v="0"/>
    <n v="0"/>
    <n v="0"/>
  </r>
  <r>
    <x v="0"/>
    <x v="0"/>
    <x v="3"/>
    <s v="Agriculture"/>
    <s v="LDO"/>
    <s v="Final Energy Consumption"/>
    <s v="Emissions"/>
    <x v="3"/>
    <x v="0"/>
    <m/>
    <m/>
    <n v="7789.5086726399995"/>
    <n v="1926.3293011199996"/>
    <n v="868.56637055999988"/>
    <n v="589.75670976000004"/>
    <n v="945.07785983999997"/>
    <n v="621.83003135999979"/>
    <n v="337.88703743999997"/>
    <n v="308.15214527999996"/>
    <n v="1285.60764288"/>
    <n v="402.45812160000003"/>
  </r>
  <r>
    <x v="0"/>
    <x v="0"/>
    <x v="3"/>
    <s v="Agriculture"/>
    <s v="LDO"/>
    <s v="Final Energy Consumption"/>
    <s v="Emissions"/>
    <x v="3"/>
    <x v="2"/>
    <m/>
    <m/>
    <n v="0"/>
    <n v="0"/>
    <n v="0"/>
    <n v="0"/>
    <n v="0"/>
    <n v="0"/>
    <n v="0"/>
    <n v="0"/>
    <n v="0"/>
    <n v="0"/>
  </r>
  <r>
    <x v="0"/>
    <x v="0"/>
    <x v="3"/>
    <s v="Agriculture"/>
    <s v="LDO"/>
    <s v="Final Energy Consumption"/>
    <s v="Emissions"/>
    <x v="3"/>
    <x v="3"/>
    <m/>
    <m/>
    <n v="116.45698944"/>
    <n v="27.884970240000005"/>
    <n v="0"/>
    <n v="557.5952966399999"/>
    <n v="185.86509887999998"/>
    <n v="0"/>
    <n v="0"/>
    <n v="0"/>
    <n v="0"/>
    <n v="0"/>
  </r>
  <r>
    <x v="0"/>
    <x v="0"/>
    <x v="3"/>
    <s v="Agriculture"/>
    <s v="LDO"/>
    <s v="Final Energy Consumption"/>
    <s v="Emissions"/>
    <x v="3"/>
    <x v="4"/>
    <m/>
    <m/>
    <n v="1771.1280595199996"/>
    <n v="438.67174463999999"/>
    <n v="388.13123711999987"/>
    <n v="88.83629375999999"/>
    <n v="590.38936703999991"/>
    <n v="1365.1542854400002"/>
    <n v="1340.5527263999998"/>
    <n v="1428.0195974399999"/>
    <n v="780.19455935999997"/>
    <n v="464.53861823999989"/>
  </r>
  <r>
    <x v="0"/>
    <x v="0"/>
    <x v="3"/>
    <s v="Agriculture"/>
    <s v="LDO"/>
    <s v="Final Energy Consumption"/>
    <s v="Emissions"/>
    <x v="3"/>
    <x v="5"/>
    <m/>
    <m/>
    <n v="135.26853311999997"/>
    <n v="20.493290879999993"/>
    <n v="0"/>
    <n v="343.38875327999995"/>
    <n v="114.46291775999998"/>
    <n v="0"/>
    <n v="0"/>
    <n v="0"/>
    <n v="0"/>
    <n v="0"/>
  </r>
  <r>
    <x v="0"/>
    <x v="0"/>
    <x v="3"/>
    <s v="Agriculture"/>
    <s v="LDO"/>
    <s v="Final Energy Consumption"/>
    <s v="Emissions"/>
    <x v="3"/>
    <x v="6"/>
    <m/>
    <m/>
    <n v="213.19749504000001"/>
    <n v="240.15350015999996"/>
    <n v="579.10564416"/>
    <n v="171.51418944"/>
    <n v="0"/>
    <n v="0"/>
    <n v="0"/>
    <n v="0"/>
    <n v="0"/>
    <n v="0"/>
  </r>
  <r>
    <x v="0"/>
    <x v="0"/>
    <x v="3"/>
    <s v="Agriculture"/>
    <s v="LDO"/>
    <s v="Final Energy Consumption"/>
    <s v="Emissions"/>
    <x v="3"/>
    <x v="7"/>
    <m/>
    <m/>
    <n v="0"/>
    <n v="0"/>
    <n v="0"/>
    <n v="0"/>
    <n v="0"/>
    <n v="33.827143679999992"/>
    <n v="11.275714559999997"/>
    <n v="0"/>
    <n v="0"/>
    <n v="0"/>
  </r>
  <r>
    <x v="0"/>
    <x v="0"/>
    <x v="3"/>
    <s v="Agriculture"/>
    <s v="LDO"/>
    <s v="Final Energy Consumption"/>
    <s v="Emissions"/>
    <x v="3"/>
    <x v="8"/>
    <m/>
    <m/>
    <n v="0"/>
    <n v="0"/>
    <n v="0"/>
    <n v="0"/>
    <n v="0"/>
    <n v="0"/>
    <n v="0"/>
    <n v="0"/>
    <n v="0"/>
    <n v="0"/>
  </r>
  <r>
    <x v="0"/>
    <x v="0"/>
    <x v="3"/>
    <s v="Agriculture"/>
    <s v="LDO"/>
    <s v="Final Energy Consumption"/>
    <s v="Emissions"/>
    <x v="3"/>
    <x v="9"/>
    <m/>
    <m/>
    <n v="3222.3878016000008"/>
    <n v="2295.87322752"/>
    <n v="519.30751871999996"/>
    <n v="1393.85610432"/>
    <n v="694.22524415999999"/>
    <n v="76.535514239999969"/>
    <n v="0"/>
    <n v="217.28173823999998"/>
    <n v="318.41881151999996"/>
    <n v="81.997188479999977"/>
  </r>
  <r>
    <x v="0"/>
    <x v="0"/>
    <x v="3"/>
    <s v="Agriculture"/>
    <s v="LDO"/>
    <s v="Final Energy Consumption"/>
    <s v="Emissions"/>
    <x v="3"/>
    <x v="10"/>
    <m/>
    <m/>
    <n v="247.70534591999996"/>
    <n v="215.91231551999999"/>
    <n v="176.94383039999997"/>
    <n v="62.849295359999992"/>
    <n v="6.8310969599999982"/>
    <n v="0"/>
    <n v="0"/>
    <n v="0"/>
    <n v="172.16286335999999"/>
    <n v="266.50087296000004"/>
  </r>
  <r>
    <x v="0"/>
    <x v="0"/>
    <x v="3"/>
    <s v="Agriculture"/>
    <s v="LDO"/>
    <s v="Final Energy Consumption"/>
    <s v="Emissions"/>
    <x v="3"/>
    <x v="11"/>
    <m/>
    <m/>
    <n v="31507.413667199995"/>
    <n v="19031.299989119998"/>
    <n v="4421.7057964799997"/>
    <n v="656.01754944000015"/>
    <n v="660.01370111999984"/>
    <n v="301.95370559999992"/>
    <n v="82.653870719999986"/>
    <n v="95.635357439999993"/>
    <n v="109.29755135999997"/>
    <n v="111.36369791999996"/>
  </r>
  <r>
    <x v="0"/>
    <x v="0"/>
    <x v="3"/>
    <s v="Agriculture"/>
    <s v="LDO"/>
    <s v="Final Energy Consumption"/>
    <s v="Emissions"/>
    <x v="3"/>
    <x v="12"/>
    <m/>
    <m/>
    <n v="4501.8450547200009"/>
    <n v="2224.3429132799997"/>
    <n v="767.38124735999986"/>
    <n v="676.45478207999997"/>
    <n v="184.48766783999997"/>
    <n v="0"/>
    <n v="0"/>
    <n v="0"/>
    <n v="0"/>
    <n v="0"/>
  </r>
  <r>
    <x v="0"/>
    <x v="0"/>
    <x v="3"/>
    <s v="Agriculture"/>
    <s v="LDO"/>
    <s v="Final Energy Consumption"/>
    <s v="Emissions"/>
    <x v="3"/>
    <x v="13"/>
    <m/>
    <m/>
    <n v="3100.15681344"/>
    <n v="1255.9608422400001"/>
    <n v="123.0077952"/>
    <n v="143.45303616000001"/>
    <n v="211.76400575999997"/>
    <n v="321.08558208000005"/>
    <n v="129.79885056000001"/>
    <n v="75.142066559999961"/>
    <n v="184.46364288000004"/>
    <n v="157.12323840000002"/>
  </r>
  <r>
    <x v="0"/>
    <x v="0"/>
    <x v="3"/>
    <s v="Agriculture"/>
    <s v="LDO"/>
    <s v="Final Energy Consumption"/>
    <s v="Emissions"/>
    <x v="3"/>
    <x v="14"/>
    <m/>
    <m/>
    <n v="1068.6622540799999"/>
    <n v="933.39372096"/>
    <n v="220.02058368000002"/>
    <n v="6.8310969599999982"/>
    <n v="0"/>
    <n v="0"/>
    <n v="0"/>
    <n v="0"/>
    <n v="0"/>
    <n v="0"/>
  </r>
  <r>
    <x v="0"/>
    <x v="0"/>
    <x v="3"/>
    <s v="Agriculture"/>
    <s v="LDO"/>
    <s v="Final Energy Consumption"/>
    <s v="Emissions"/>
    <x v="3"/>
    <x v="15"/>
    <m/>
    <m/>
    <n v="16.401039360000002"/>
    <n v="0"/>
    <n v="0"/>
    <n v="0"/>
    <n v="0"/>
    <n v="0"/>
    <n v="0"/>
    <n v="0"/>
    <n v="581.21183231999998"/>
    <n v="1011.7391155200002"/>
  </r>
  <r>
    <x v="0"/>
    <x v="0"/>
    <x v="3"/>
    <s v="Agriculture"/>
    <s v="LDO"/>
    <s v="Final Energy Consumption"/>
    <s v="Emissions"/>
    <x v="3"/>
    <x v="16"/>
    <m/>
    <m/>
    <n v="2846.2370111999999"/>
    <n v="1793.3991974400001"/>
    <n v="782.37282240000013"/>
    <n v="841.01774976000002"/>
    <n v="965.41899263999994"/>
    <n v="761.69534015999989"/>
    <n v="667.31728896000004"/>
    <n v="703.19456256000012"/>
    <n v="179.38636800000006"/>
    <n v="0"/>
  </r>
  <r>
    <x v="0"/>
    <x v="0"/>
    <x v="3"/>
    <s v="Agriculture"/>
    <s v="LDO"/>
    <s v="Final Energy Consumption"/>
    <s v="Emissions"/>
    <x v="3"/>
    <x v="17"/>
    <m/>
    <m/>
    <n v="6.8310969599999982"/>
    <n v="0"/>
    <n v="0"/>
    <n v="0"/>
    <n v="0"/>
    <n v="199.86364223999999"/>
    <n v="134.27550144"/>
    <n v="90.205716479999978"/>
    <n v="22.551429119999995"/>
    <n v="0"/>
  </r>
  <r>
    <x v="0"/>
    <x v="0"/>
    <x v="3"/>
    <s v="Agriculture"/>
    <s v="LDO"/>
    <s v="Final Energy Consumption"/>
    <s v="Emissions"/>
    <x v="3"/>
    <x v="18"/>
    <m/>
    <m/>
    <n v="0"/>
    <n v="0"/>
    <n v="0"/>
    <n v="0"/>
    <n v="0"/>
    <n v="0"/>
    <n v="0"/>
    <n v="0"/>
    <n v="0"/>
    <n v="0"/>
  </r>
  <r>
    <x v="0"/>
    <x v="0"/>
    <x v="3"/>
    <s v="Agriculture"/>
    <s v="LDO"/>
    <s v="Final Energy Consumption"/>
    <s v="Emissions"/>
    <x v="3"/>
    <x v="19"/>
    <m/>
    <m/>
    <n v="1450.1385772799997"/>
    <n v="760.53413376000003"/>
    <n v="241.89130560000001"/>
    <n v="858.92435327999988"/>
    <n v="554.13570240000001"/>
    <n v="92.920536959999978"/>
    <n v="0"/>
    <n v="0"/>
    <n v="254.18407680000001"/>
    <n v="248.67435264"/>
  </r>
  <r>
    <x v="0"/>
    <x v="0"/>
    <x v="3"/>
    <s v="Agriculture"/>
    <s v="LDO"/>
    <s v="Final Energy Consumption"/>
    <s v="Emissions"/>
    <x v="3"/>
    <x v="20"/>
    <m/>
    <m/>
    <n v="13779.860165759997"/>
    <n v="5737.3926892800009"/>
    <n v="3347.2134854399987"/>
    <n v="1962.2065747199995"/>
    <n v="1028.8769203199997"/>
    <n v="1270.2476851199999"/>
    <n v="1311.3223584"/>
    <n v="973.69158719999984"/>
    <n v="217.96244543999995"/>
    <n v="0"/>
  </r>
  <r>
    <x v="0"/>
    <x v="0"/>
    <x v="3"/>
    <s v="Agriculture"/>
    <s v="LDO"/>
    <s v="Final Energy Consumption"/>
    <s v="Emissions"/>
    <x v="3"/>
    <x v="21"/>
    <m/>
    <m/>
    <n v="0"/>
    <n v="0"/>
    <n v="0"/>
    <n v="0"/>
    <n v="0"/>
    <n v="0"/>
    <n v="0"/>
    <n v="0"/>
    <n v="0"/>
    <n v="0"/>
  </r>
  <r>
    <x v="0"/>
    <x v="0"/>
    <x v="3"/>
    <s v="Agriculture"/>
    <s v="LDO"/>
    <s v="Final Energy Consumption"/>
    <s v="Emissions"/>
    <x v="3"/>
    <x v="22"/>
    <m/>
    <m/>
    <n v="0"/>
    <n v="0"/>
    <n v="0"/>
    <n v="0"/>
    <n v="0"/>
    <n v="0"/>
    <n v="0"/>
    <n v="0"/>
    <n v="0"/>
    <n v="0"/>
  </r>
  <r>
    <x v="0"/>
    <x v="0"/>
    <x v="3"/>
    <s v="Agriculture"/>
    <s v="LDO"/>
    <s v="Final Energy Consumption"/>
    <s v="Emissions"/>
    <x v="3"/>
    <x v="23"/>
    <m/>
    <m/>
    <n v="0"/>
    <n v="0"/>
    <n v="0"/>
    <n v="0"/>
    <n v="0"/>
    <n v="0"/>
    <n v="0"/>
    <n v="0"/>
    <n v="0"/>
    <n v="0"/>
  </r>
  <r>
    <x v="0"/>
    <x v="0"/>
    <x v="3"/>
    <s v="Agriculture"/>
    <s v="LDO"/>
    <s v="Final Energy Consumption"/>
    <s v="Emissions"/>
    <x v="3"/>
    <x v="24"/>
    <m/>
    <m/>
    <n v="0"/>
    <n v="0"/>
    <n v="0"/>
    <n v="0"/>
    <n v="0"/>
    <n v="0"/>
    <n v="0"/>
    <n v="0"/>
    <n v="0"/>
    <n v="0"/>
  </r>
  <r>
    <x v="0"/>
    <x v="0"/>
    <x v="3"/>
    <s v="Agriculture"/>
    <s v="LDO"/>
    <s v="Final Energy Consumption"/>
    <s v="Emissions"/>
    <x v="3"/>
    <x v="25"/>
    <m/>
    <m/>
    <n v="31.777013759999996"/>
    <n v="0"/>
    <n v="0"/>
    <n v="0"/>
    <n v="0"/>
    <n v="0"/>
    <n v="0"/>
    <n v="0"/>
    <n v="0"/>
    <n v="0"/>
  </r>
  <r>
    <x v="0"/>
    <x v="0"/>
    <x v="3"/>
    <s v="Agriculture"/>
    <s v="LDO"/>
    <s v="Final Energy Consumption"/>
    <s v="Emissions"/>
    <x v="3"/>
    <x v="26"/>
    <m/>
    <m/>
    <n v="0"/>
    <n v="0"/>
    <n v="0"/>
    <n v="1076.2701580799999"/>
    <n v="358.75671936000009"/>
    <n v="0"/>
    <n v="0"/>
    <n v="0"/>
    <n v="0"/>
    <n v="0"/>
  </r>
  <r>
    <x v="0"/>
    <x v="0"/>
    <x v="3"/>
    <s v="Agriculture"/>
    <s v="LDO"/>
    <s v="Final Energy Consumption"/>
    <s v="Emissions"/>
    <x v="3"/>
    <x v="27"/>
    <m/>
    <m/>
    <n v="1743.7796467200001"/>
    <n v="1484.1098707199999"/>
    <n v="381.27611519999999"/>
    <n v="422.23867200000001"/>
    <n v="538.35931200000005"/>
    <n v="620.34048384000005"/>
    <n v="162.60092928"/>
    <n v="61.479872639999975"/>
    <n v="143.50108607999999"/>
    <n v="852.70989695999958"/>
  </r>
  <r>
    <x v="0"/>
    <x v="0"/>
    <x v="3"/>
    <s v="Agriculture"/>
    <s v="LDO"/>
    <s v="Final Energy Consumption"/>
    <s v="Emissions"/>
    <x v="3"/>
    <x v="28"/>
    <m/>
    <m/>
    <n v="1991.37287616"/>
    <n v="1504.9074777599999"/>
    <n v="542.60372159999997"/>
    <n v="699.67891008000004"/>
    <n v="210.45064128000004"/>
    <n v="0"/>
    <n v="40.986581759999986"/>
    <n v="13.662193919999996"/>
    <n v="0"/>
    <n v="0"/>
  </r>
  <r>
    <x v="0"/>
    <x v="0"/>
    <x v="3"/>
    <s v="Agriculture"/>
    <s v="LDO"/>
    <s v="Final Energy Consumption"/>
    <s v="Emissions"/>
    <x v="3"/>
    <x v="29"/>
    <m/>
    <m/>
    <n v="0"/>
    <n v="0"/>
    <n v="0"/>
    <n v="0"/>
    <n v="0"/>
    <n v="0"/>
    <n v="0"/>
    <n v="0"/>
    <n v="0"/>
    <n v="0"/>
  </r>
  <r>
    <x v="0"/>
    <x v="0"/>
    <x v="3"/>
    <s v="Agriculture"/>
    <s v="LDO"/>
    <s v="Final Energy Consumption"/>
    <s v="Emissions"/>
    <x v="3"/>
    <x v="30"/>
    <m/>
    <m/>
    <n v="971.07286655999997"/>
    <n v="143.50108607999999"/>
    <n v="43.725427200000006"/>
    <n v="76.519497600000008"/>
    <n v="21.862713600000003"/>
    <n v="184.48766783999997"/>
    <n v="184.45563455999996"/>
    <n v="143.47706112"/>
    <n v="34.163493119999991"/>
    <n v="0"/>
  </r>
  <r>
    <x v="0"/>
    <x v="0"/>
    <x v="3"/>
    <s v="Agriculture"/>
    <s v="LDO"/>
    <s v="Final Energy Consumption"/>
    <s v="Emissions"/>
    <x v="3"/>
    <x v="31"/>
    <m/>
    <m/>
    <n v="0"/>
    <n v="0"/>
    <n v="0"/>
    <n v="0"/>
    <n v="0"/>
    <n v="0"/>
    <n v="0"/>
    <n v="0"/>
    <n v="0"/>
    <n v="32.794070399999995"/>
  </r>
  <r>
    <x v="0"/>
    <x v="0"/>
    <x v="3"/>
    <s v="Agriculture"/>
    <s v="LDO"/>
    <s v="Final Energy Consumption"/>
    <s v="Emissions"/>
    <x v="3"/>
    <x v="32"/>
    <m/>
    <m/>
    <n v="0"/>
    <n v="0"/>
    <n v="0"/>
    <n v="0"/>
    <n v="0"/>
    <n v="0"/>
    <n v="0"/>
    <n v="0"/>
    <n v="0"/>
    <n v="0"/>
  </r>
  <r>
    <x v="0"/>
    <x v="0"/>
    <x v="3"/>
    <s v="Agriculture"/>
    <s v="LDO"/>
    <s v="Final Energy Consumption"/>
    <s v="Emissions"/>
    <x v="3"/>
    <x v="33"/>
    <m/>
    <m/>
    <n v="18402.294503039993"/>
    <n v="13030.481621759998"/>
    <n v="5092.7709791999996"/>
    <n v="2021.0597183999996"/>
    <n v="1729.9252531199993"/>
    <n v="434.53144319999984"/>
    <n v="414.0701856"/>
    <n v="170.81746559999996"/>
    <n v="10.931356800000001"/>
    <n v="0"/>
  </r>
  <r>
    <x v="0"/>
    <x v="0"/>
    <x v="3"/>
    <s v="Agriculture"/>
    <s v="LDO"/>
    <s v="Final Energy Consumption"/>
    <s v="Emissions"/>
    <x v="3"/>
    <x v="34"/>
    <m/>
    <m/>
    <n v="66.965571839999996"/>
    <n v="0"/>
    <n v="32.794070399999995"/>
    <n v="10.931356800000001"/>
    <n v="0"/>
    <n v="0"/>
    <n v="0"/>
    <n v="0"/>
    <n v="0"/>
    <n v="0"/>
  </r>
  <r>
    <x v="0"/>
    <x v="0"/>
    <x v="3"/>
    <s v="Agriculture"/>
    <s v="LDO"/>
    <s v="Final Energy Consumption"/>
    <s v="Emissions"/>
    <x v="3"/>
    <x v="35"/>
    <m/>
    <m/>
    <n v="1035.6679756799997"/>
    <n v="253.92781055999998"/>
    <n v="49.203118080000003"/>
    <n v="311.59572287999998"/>
    <n v="1057.8590304000002"/>
    <n v="319.82026752000007"/>
    <n v="0"/>
    <n v="0"/>
    <n v="0"/>
    <n v="0"/>
  </r>
  <r>
    <x v="0"/>
    <x v="0"/>
    <x v="3"/>
    <s v="Agriculture"/>
    <s v="Furnace Oil"/>
    <s v="Final Energy Consumption"/>
    <s v="Emissions"/>
    <x v="3"/>
    <x v="1"/>
    <s v="Agricuture"/>
    <m/>
    <n v="0"/>
    <n v="0"/>
    <n v="0"/>
    <n v="1519.6046716080004"/>
    <n v="506.53489053600015"/>
    <n v="0"/>
    <n v="0"/>
    <n v="0"/>
    <n v="0"/>
    <n v="0"/>
  </r>
  <r>
    <x v="0"/>
    <x v="0"/>
    <x v="3"/>
    <s v="Agriculture"/>
    <s v="Furnace Oil"/>
    <s v="Final Energy Consumption"/>
    <s v="Emissions"/>
    <x v="3"/>
    <x v="0"/>
    <m/>
    <m/>
    <n v="0"/>
    <n v="0"/>
    <n v="0"/>
    <n v="12157.379533187997"/>
    <n v="22205.048240375996"/>
    <n v="22590.759952620007"/>
    <n v="23858.472223260003"/>
    <n v="21974.567243508005"/>
    <n v="17187.794455931999"/>
    <n v="6489.8397983880004"/>
  </r>
  <r>
    <x v="0"/>
    <x v="0"/>
    <x v="3"/>
    <s v="Agriculture"/>
    <s v="Furnace Oil"/>
    <s v="Final Energy Consumption"/>
    <s v="Emissions"/>
    <x v="3"/>
    <x v="2"/>
    <m/>
    <m/>
    <n v="0"/>
    <n v="0"/>
    <n v="0"/>
    <n v="0"/>
    <n v="0"/>
    <n v="0"/>
    <n v="0"/>
    <n v="0"/>
    <n v="0"/>
    <n v="0"/>
  </r>
  <r>
    <x v="0"/>
    <x v="0"/>
    <x v="3"/>
    <s v="Agriculture"/>
    <s v="Furnace Oil"/>
    <s v="Final Energy Consumption"/>
    <s v="Emissions"/>
    <x v="3"/>
    <x v="3"/>
    <m/>
    <m/>
    <n v="0"/>
    <n v="0"/>
    <n v="0"/>
    <n v="746.24832770400008"/>
    <n v="1144.1390037480001"/>
    <n v="922.48971998399998"/>
    <n v="669.24584690400013"/>
    <n v="506.45631657600001"/>
    <n v="280.35974667600004"/>
    <n v="81.394765163999992"/>
  </r>
  <r>
    <x v="0"/>
    <x v="0"/>
    <x v="3"/>
    <s v="Agriculture"/>
    <s v="Furnace Oil"/>
    <s v="Final Energy Consumption"/>
    <s v="Emissions"/>
    <x v="3"/>
    <x v="4"/>
    <m/>
    <m/>
    <n v="0"/>
    <n v="0"/>
    <n v="0"/>
    <n v="387.80963697599998"/>
    <n v="219.73993653599999"/>
    <n v="30.156685848000006"/>
    <n v="295.33594345199998"/>
    <n v="723.202585236"/>
    <n v="1446.4287426600001"/>
    <n v="5333.8439840760002"/>
  </r>
  <r>
    <x v="0"/>
    <x v="0"/>
    <x v="3"/>
    <s v="Agriculture"/>
    <s v="Furnace Oil"/>
    <s v="Final Energy Consumption"/>
    <s v="Emissions"/>
    <x v="3"/>
    <x v="5"/>
    <m/>
    <m/>
    <n v="0"/>
    <n v="0"/>
    <n v="0"/>
    <n v="135.65794194"/>
    <n v="594.82844938800008"/>
    <n v="658.46549959200013"/>
    <n v="578.80721894400006"/>
    <n v="606.41025109200007"/>
    <n v="693.98092951199999"/>
    <n v="607.65957705599999"/>
  </r>
  <r>
    <x v="0"/>
    <x v="0"/>
    <x v="3"/>
    <s v="Agriculture"/>
    <s v="Furnace Oil"/>
    <s v="Final Energy Consumption"/>
    <s v="Emissions"/>
    <x v="3"/>
    <x v="6"/>
    <m/>
    <m/>
    <n v="0"/>
    <n v="0"/>
    <n v="0"/>
    <n v="0"/>
    <n v="0"/>
    <n v="0"/>
    <n v="27.131588387999997"/>
    <n v="9.0438627960000009"/>
    <n v="0"/>
    <n v="0"/>
  </r>
  <r>
    <x v="0"/>
    <x v="0"/>
    <x v="3"/>
    <s v="Agriculture"/>
    <s v="Furnace Oil"/>
    <s v="Final Energy Consumption"/>
    <s v="Emissions"/>
    <x v="3"/>
    <x v="7"/>
    <m/>
    <m/>
    <n v="0"/>
    <n v="0"/>
    <n v="0"/>
    <n v="0"/>
    <n v="0"/>
    <n v="0"/>
    <n v="0"/>
    <n v="0"/>
    <n v="0"/>
    <n v="0"/>
  </r>
  <r>
    <x v="0"/>
    <x v="0"/>
    <x v="3"/>
    <s v="Agriculture"/>
    <s v="Furnace Oil"/>
    <s v="Final Energy Consumption"/>
    <s v="Emissions"/>
    <x v="3"/>
    <x v="8"/>
    <m/>
    <m/>
    <n v="0"/>
    <n v="0"/>
    <n v="0"/>
    <n v="0"/>
    <n v="0"/>
    <n v="0"/>
    <n v="0"/>
    <n v="0"/>
    <n v="0"/>
    <n v="0"/>
  </r>
  <r>
    <x v="0"/>
    <x v="0"/>
    <x v="3"/>
    <s v="Agriculture"/>
    <s v="Furnace Oil"/>
    <s v="Final Energy Consumption"/>
    <s v="Emissions"/>
    <x v="3"/>
    <x v="9"/>
    <m/>
    <m/>
    <n v="0"/>
    <n v="0"/>
    <n v="0"/>
    <n v="0"/>
    <n v="0"/>
    <n v="0"/>
    <n v="0"/>
    <n v="0"/>
    <n v="0"/>
    <n v="0"/>
  </r>
  <r>
    <x v="0"/>
    <x v="0"/>
    <x v="3"/>
    <s v="Agriculture"/>
    <s v="Furnace Oil"/>
    <s v="Final Energy Consumption"/>
    <s v="Emissions"/>
    <x v="3"/>
    <x v="10"/>
    <m/>
    <m/>
    <n v="0"/>
    <n v="0"/>
    <n v="0"/>
    <n v="135.49293662399998"/>
    <n v="45.164312208000013"/>
    <n v="0"/>
    <n v="133.51287283199997"/>
    <n v="15054.825737772004"/>
    <n v="33934.506130007998"/>
    <n v="30271.969562112001"/>
  </r>
  <r>
    <x v="0"/>
    <x v="0"/>
    <x v="3"/>
    <s v="Agriculture"/>
    <s v="Furnace Oil"/>
    <s v="Final Energy Consumption"/>
    <s v="Emissions"/>
    <x v="3"/>
    <x v="11"/>
    <m/>
    <m/>
    <n v="0"/>
    <n v="0"/>
    <n v="35.971158888000005"/>
    <n v="7539.6743353439988"/>
    <n v="10360.958800500001"/>
    <n v="12114.407434464001"/>
    <n v="9309.0813405840017"/>
    <n v="17288.596989215996"/>
    <n v="20856.027635928"/>
    <n v="13709.898836639999"/>
  </r>
  <r>
    <x v="0"/>
    <x v="0"/>
    <x v="3"/>
    <s v="Agriculture"/>
    <s v="Furnace Oil"/>
    <s v="Final Energy Consumption"/>
    <s v="Emissions"/>
    <x v="3"/>
    <x v="12"/>
    <m/>
    <m/>
    <n v="0"/>
    <n v="0"/>
    <n v="0"/>
    <n v="5989.2922436040008"/>
    <n v="9289.2649878720003"/>
    <n v="10145.674007496"/>
    <n v="6898.133666736001"/>
    <n v="3782.0082740760004"/>
    <n v="1806.4624847760001"/>
    <n v="1758.2023585440004"/>
  </r>
  <r>
    <x v="0"/>
    <x v="0"/>
    <x v="3"/>
    <s v="Agriculture"/>
    <s v="Furnace Oil"/>
    <s v="Final Energy Consumption"/>
    <s v="Emissions"/>
    <x v="3"/>
    <x v="13"/>
    <m/>
    <m/>
    <n v="0"/>
    <n v="0"/>
    <n v="0"/>
    <n v="3608.7369774840004"/>
    <n v="6354.1897138440008"/>
    <n v="5068.2089975039999"/>
    <n v="4405.0526325000001"/>
    <n v="13318.301934791998"/>
    <n v="15585.082106832002"/>
    <n v="15463.928917908001"/>
  </r>
  <r>
    <x v="0"/>
    <x v="0"/>
    <x v="3"/>
    <s v="Agriculture"/>
    <s v="Furnace Oil"/>
    <s v="Final Energy Consumption"/>
    <s v="Emissions"/>
    <x v="3"/>
    <x v="14"/>
    <m/>
    <m/>
    <n v="0"/>
    <n v="0"/>
    <n v="0"/>
    <n v="0"/>
    <n v="0"/>
    <n v="0"/>
    <n v="0"/>
    <n v="0"/>
    <n v="192.56120377200003"/>
    <n v="319.82744678400002"/>
  </r>
  <r>
    <x v="0"/>
    <x v="0"/>
    <x v="3"/>
    <s v="Agriculture"/>
    <s v="Furnace Oil"/>
    <s v="Final Energy Consumption"/>
    <s v="Emissions"/>
    <x v="3"/>
    <x v="15"/>
    <m/>
    <m/>
    <n v="0"/>
    <n v="0"/>
    <n v="0"/>
    <n v="126.13477798799998"/>
    <n v="145.88041413600001"/>
    <n v="216.30625448399996"/>
    <n v="238.51125557999998"/>
    <n v="235.02257175600002"/>
    <n v="29763.273887675994"/>
    <n v="33071.402608992001"/>
  </r>
  <r>
    <x v="0"/>
    <x v="0"/>
    <x v="3"/>
    <s v="Agriculture"/>
    <s v="Furnace Oil"/>
    <s v="Final Energy Consumption"/>
    <s v="Emissions"/>
    <x v="3"/>
    <x v="16"/>
    <m/>
    <m/>
    <n v="0"/>
    <n v="0"/>
    <n v="293.37945184799997"/>
    <n v="12511.072356732002"/>
    <n v="26549.983936080003"/>
    <n v="29472.644524428"/>
    <n v="35425.22701391999"/>
    <n v="42067.688872211998"/>
    <n v="10901.31192342"/>
    <n v="1061.1491871960002"/>
  </r>
  <r>
    <x v="0"/>
    <x v="0"/>
    <x v="3"/>
    <s v="Agriculture"/>
    <s v="Furnace Oil"/>
    <s v="Final Energy Consumption"/>
    <s v="Emissions"/>
    <x v="3"/>
    <x v="17"/>
    <m/>
    <m/>
    <n v="0"/>
    <n v="0"/>
    <n v="0"/>
    <n v="22.605728291999998"/>
    <n v="7.5352427640000004"/>
    <n v="0"/>
    <n v="225.750844476"/>
    <n v="75.250281492000013"/>
    <n v="1134.7887025080001"/>
    <n v="1700.3797813800002"/>
  </r>
  <r>
    <x v="0"/>
    <x v="0"/>
    <x v="3"/>
    <s v="Agriculture"/>
    <s v="Furnace Oil"/>
    <s v="Final Energy Consumption"/>
    <s v="Emissions"/>
    <x v="3"/>
    <x v="18"/>
    <m/>
    <m/>
    <n v="0"/>
    <n v="0"/>
    <n v="0"/>
    <n v="0"/>
    <n v="0"/>
    <n v="0"/>
    <n v="0"/>
    <n v="0"/>
    <n v="0"/>
    <n v="0"/>
  </r>
  <r>
    <x v="0"/>
    <x v="0"/>
    <x v="3"/>
    <s v="Agriculture"/>
    <s v="Furnace Oil"/>
    <s v="Final Energy Consumption"/>
    <s v="Emissions"/>
    <x v="3"/>
    <x v="19"/>
    <m/>
    <m/>
    <n v="0"/>
    <n v="0"/>
    <n v="0"/>
    <n v="5937.8813015759988"/>
    <n v="5331.7067723639993"/>
    <n v="4075.4977294679998"/>
    <n v="1790.9048406960001"/>
    <n v="1004.7173691239999"/>
    <n v="33855.335007912006"/>
    <n v="26708.436183816008"/>
  </r>
  <r>
    <x v="0"/>
    <x v="0"/>
    <x v="3"/>
    <s v="Agriculture"/>
    <s v="Furnace Oil"/>
    <s v="Final Energy Consumption"/>
    <s v="Emissions"/>
    <x v="3"/>
    <x v="20"/>
    <m/>
    <m/>
    <n v="0"/>
    <n v="0"/>
    <n v="0"/>
    <n v="26612.835246684001"/>
    <n v="39516.958123523997"/>
    <n v="64596.092530176007"/>
    <n v="72499.045712184001"/>
    <n v="64650.827150712015"/>
    <n v="15508.928224800005"/>
    <n v="0"/>
  </r>
  <r>
    <x v="0"/>
    <x v="0"/>
    <x v="3"/>
    <s v="Agriculture"/>
    <s v="Furnace Oil"/>
    <s v="Final Energy Consumption"/>
    <s v="Emissions"/>
    <x v="3"/>
    <x v="21"/>
    <m/>
    <m/>
    <n v="0"/>
    <n v="0"/>
    <n v="0"/>
    <n v="0"/>
    <n v="0"/>
    <n v="0"/>
    <n v="0"/>
    <n v="0"/>
    <n v="0"/>
    <n v="0"/>
  </r>
  <r>
    <x v="0"/>
    <x v="0"/>
    <x v="3"/>
    <s v="Agriculture"/>
    <s v="Furnace Oil"/>
    <s v="Final Energy Consumption"/>
    <s v="Emissions"/>
    <x v="3"/>
    <x v="22"/>
    <m/>
    <m/>
    <n v="0"/>
    <n v="0"/>
    <n v="0"/>
    <n v="0"/>
    <n v="0"/>
    <n v="0"/>
    <n v="0"/>
    <n v="471.49090437599995"/>
    <n v="2203.6774247639996"/>
    <n v="709.30285171199989"/>
  </r>
  <r>
    <x v="0"/>
    <x v="0"/>
    <x v="3"/>
    <s v="Agriculture"/>
    <s v="Furnace Oil"/>
    <s v="Final Energy Consumption"/>
    <s v="Emissions"/>
    <x v="3"/>
    <x v="23"/>
    <m/>
    <m/>
    <n v="0"/>
    <n v="0"/>
    <n v="0"/>
    <n v="0"/>
    <n v="0"/>
    <n v="0"/>
    <n v="0"/>
    <n v="0"/>
    <n v="0"/>
    <n v="0"/>
  </r>
  <r>
    <x v="0"/>
    <x v="0"/>
    <x v="3"/>
    <s v="Agriculture"/>
    <s v="Furnace Oil"/>
    <s v="Final Energy Consumption"/>
    <s v="Emissions"/>
    <x v="3"/>
    <x v="24"/>
    <m/>
    <m/>
    <n v="0"/>
    <n v="0"/>
    <n v="0"/>
    <n v="0"/>
    <n v="0"/>
    <n v="0"/>
    <n v="0"/>
    <n v="0"/>
    <n v="0"/>
    <n v="0"/>
  </r>
  <r>
    <x v="0"/>
    <x v="0"/>
    <x v="3"/>
    <s v="Agriculture"/>
    <s v="Furnace Oil"/>
    <s v="Final Energy Consumption"/>
    <s v="Emissions"/>
    <x v="3"/>
    <x v="25"/>
    <m/>
    <m/>
    <n v="0"/>
    <n v="0"/>
    <n v="0"/>
    <n v="0"/>
    <n v="142.47030427199999"/>
    <n v="375.23780337600004"/>
    <n v="156.72362061599998"/>
    <n v="2351.6636210279999"/>
    <n v="2200.1573113560003"/>
    <n v="931.05428162400017"/>
  </r>
  <r>
    <x v="0"/>
    <x v="0"/>
    <x v="3"/>
    <s v="Agriculture"/>
    <s v="Furnace Oil"/>
    <s v="Final Energy Consumption"/>
    <s v="Emissions"/>
    <x v="3"/>
    <x v="26"/>
    <m/>
    <m/>
    <n v="0"/>
    <n v="0"/>
    <n v="0"/>
    <n v="93.369436667999992"/>
    <n v="2876.4276702840007"/>
    <n v="3996.3658943520004"/>
    <n v="4103.2736243280006"/>
    <n v="2164.9011755039996"/>
    <n v="1183.8267109440001"/>
    <n v="1063.3335432839999"/>
  </r>
  <r>
    <x v="0"/>
    <x v="0"/>
    <x v="3"/>
    <s v="Agriculture"/>
    <s v="Furnace Oil"/>
    <s v="Final Energy Consumption"/>
    <s v="Emissions"/>
    <x v="3"/>
    <x v="27"/>
    <m/>
    <m/>
    <n v="0"/>
    <n v="0"/>
    <n v="0"/>
    <n v="8333.8763508359989"/>
    <n v="8205.5729315520002"/>
    <n v="4751.0844949439997"/>
    <n v="2705.4743055119998"/>
    <n v="10143.961095167999"/>
    <n v="10961.020275624001"/>
    <n v="10992.685581504003"/>
  </r>
  <r>
    <x v="0"/>
    <x v="0"/>
    <x v="3"/>
    <s v="Agriculture"/>
    <s v="Furnace Oil"/>
    <s v="Final Energy Consumption"/>
    <s v="Emissions"/>
    <x v="3"/>
    <x v="28"/>
    <m/>
    <m/>
    <n v="0"/>
    <n v="0"/>
    <n v="0"/>
    <n v="7807.273670915999"/>
    <n v="12811.303457892"/>
    <n v="12806.636164668"/>
    <n v="13327.172934875996"/>
    <n v="3397.5380304"/>
    <n v="0"/>
    <n v="0"/>
  </r>
  <r>
    <x v="0"/>
    <x v="0"/>
    <x v="3"/>
    <s v="Agriculture"/>
    <s v="Furnace Oil"/>
    <s v="Final Energy Consumption"/>
    <s v="Emissions"/>
    <x v="3"/>
    <x v="29"/>
    <m/>
    <m/>
    <n v="0"/>
    <n v="0"/>
    <n v="0"/>
    <n v="0"/>
    <n v="0"/>
    <n v="0"/>
    <n v="0"/>
    <n v="0"/>
    <n v="0"/>
    <n v="0"/>
  </r>
  <r>
    <x v="0"/>
    <x v="0"/>
    <x v="3"/>
    <s v="Agriculture"/>
    <s v="Furnace Oil"/>
    <s v="Final Energy Consumption"/>
    <s v="Emissions"/>
    <x v="3"/>
    <x v="30"/>
    <m/>
    <m/>
    <n v="0"/>
    <n v="0"/>
    <n v="63.267752591999994"/>
    <n v="7909.0269491159997"/>
    <n v="14805.33769998"/>
    <n v="16667.296972704"/>
    <n v="17589.731690916"/>
    <n v="17697.17372382"/>
    <n v="19669.458693779994"/>
    <n v="17578.212748379996"/>
  </r>
  <r>
    <x v="0"/>
    <x v="0"/>
    <x v="3"/>
    <s v="Agriculture"/>
    <s v="Furnace Oil"/>
    <s v="Final Energy Consumption"/>
    <s v="Emissions"/>
    <x v="3"/>
    <x v="31"/>
    <m/>
    <m/>
    <n v="0"/>
    <n v="0"/>
    <n v="0"/>
    <n v="0"/>
    <n v="0"/>
    <n v="0"/>
    <n v="0"/>
    <n v="0"/>
    <n v="0"/>
    <n v="9551.2148557199998"/>
  </r>
  <r>
    <x v="0"/>
    <x v="0"/>
    <x v="3"/>
    <s v="Agriculture"/>
    <s v="Furnace Oil"/>
    <s v="Final Energy Consumption"/>
    <s v="Emissions"/>
    <x v="3"/>
    <x v="32"/>
    <m/>
    <m/>
    <n v="0"/>
    <n v="0"/>
    <n v="0"/>
    <n v="0"/>
    <n v="0"/>
    <n v="0"/>
    <n v="0"/>
    <n v="0"/>
    <n v="0"/>
    <n v="0"/>
  </r>
  <r>
    <x v="0"/>
    <x v="0"/>
    <x v="3"/>
    <s v="Agriculture"/>
    <s v="Furnace Oil"/>
    <s v="Final Energy Consumption"/>
    <s v="Emissions"/>
    <x v="3"/>
    <x v="33"/>
    <m/>
    <m/>
    <n v="0"/>
    <n v="0"/>
    <n v="0"/>
    <n v="15530.371058483999"/>
    <n v="22956.113151828002"/>
    <n v="13700.902118220003"/>
    <n v="12880.110674664002"/>
    <n v="13473.461933604001"/>
    <n v="8933.8513946039984"/>
    <n v="4623.2289472319999"/>
  </r>
  <r>
    <x v="0"/>
    <x v="0"/>
    <x v="3"/>
    <s v="Agriculture"/>
    <s v="Furnace Oil"/>
    <s v="Final Energy Consumption"/>
    <s v="Emissions"/>
    <x v="3"/>
    <x v="34"/>
    <m/>
    <m/>
    <n v="0"/>
    <n v="0"/>
    <n v="0"/>
    <n v="0"/>
    <n v="2464.8258382200006"/>
    <n v="821.60861274000013"/>
    <n v="0"/>
    <n v="0"/>
    <n v="0"/>
    <n v="0"/>
  </r>
  <r>
    <x v="0"/>
    <x v="0"/>
    <x v="3"/>
    <s v="Agriculture"/>
    <s v="Furnace Oil"/>
    <s v="Final Energy Consumption"/>
    <s v="Emissions"/>
    <x v="3"/>
    <x v="35"/>
    <m/>
    <m/>
    <n v="0"/>
    <n v="0"/>
    <n v="29.394518436000006"/>
    <n v="13840.991631504005"/>
    <n v="16292.279176416003"/>
    <n v="16019.871114492003"/>
    <n v="14082.378694019999"/>
    <n v="10900.015453079999"/>
    <n v="9588.0503281680012"/>
    <n v="7638.5910935880001"/>
  </r>
  <r>
    <x v="0"/>
    <x v="0"/>
    <x v="3"/>
    <s v="Agriculture"/>
    <s v="LSHS"/>
    <s v="Final Energy Consumption"/>
    <s v="Emissions"/>
    <x v="3"/>
    <x v="1"/>
    <s v="Agricuture"/>
    <m/>
    <n v="0"/>
    <n v="0"/>
    <n v="0"/>
    <n v="0"/>
    <n v="0"/>
    <n v="0"/>
    <n v="0"/>
    <n v="0"/>
    <n v="0"/>
    <n v="0"/>
  </r>
  <r>
    <x v="0"/>
    <x v="0"/>
    <x v="3"/>
    <s v="Agriculture"/>
    <s v="LSHS"/>
    <s v="Final Energy Consumption"/>
    <s v="Emissions"/>
    <x v="3"/>
    <x v="0"/>
    <m/>
    <m/>
    <n v="0"/>
    <n v="0"/>
    <n v="0"/>
    <n v="0"/>
    <n v="0"/>
    <n v="0"/>
    <n v="0"/>
    <n v="0"/>
    <n v="0"/>
    <n v="0"/>
  </r>
  <r>
    <x v="0"/>
    <x v="0"/>
    <x v="3"/>
    <s v="Agriculture"/>
    <s v="LSHS"/>
    <s v="Final Energy Consumption"/>
    <s v="Emissions"/>
    <x v="3"/>
    <x v="2"/>
    <m/>
    <m/>
    <n v="0"/>
    <n v="0"/>
    <n v="0"/>
    <n v="0"/>
    <n v="0"/>
    <n v="0"/>
    <n v="0"/>
    <n v="0"/>
    <n v="0"/>
    <n v="0"/>
  </r>
  <r>
    <x v="0"/>
    <x v="0"/>
    <x v="3"/>
    <s v="Agriculture"/>
    <s v="LSHS"/>
    <s v="Final Energy Consumption"/>
    <s v="Emissions"/>
    <x v="3"/>
    <x v="3"/>
    <m/>
    <m/>
    <n v="0"/>
    <n v="0"/>
    <n v="0"/>
    <n v="0"/>
    <n v="0"/>
    <n v="0"/>
    <n v="0"/>
    <n v="0"/>
    <n v="0"/>
    <n v="0"/>
  </r>
  <r>
    <x v="0"/>
    <x v="0"/>
    <x v="3"/>
    <s v="Agriculture"/>
    <s v="LSHS"/>
    <s v="Final Energy Consumption"/>
    <s v="Emissions"/>
    <x v="3"/>
    <x v="4"/>
    <m/>
    <m/>
    <n v="0"/>
    <n v="0"/>
    <n v="0"/>
    <n v="0"/>
    <n v="0"/>
    <n v="0"/>
    <n v="0"/>
    <n v="0"/>
    <n v="0"/>
    <n v="0"/>
  </r>
  <r>
    <x v="0"/>
    <x v="0"/>
    <x v="3"/>
    <s v="Agriculture"/>
    <s v="LSHS"/>
    <s v="Final Energy Consumption"/>
    <s v="Emissions"/>
    <x v="3"/>
    <x v="5"/>
    <m/>
    <m/>
    <n v="0"/>
    <n v="0"/>
    <n v="0"/>
    <n v="0"/>
    <n v="0"/>
    <n v="0"/>
    <n v="0"/>
    <n v="0"/>
    <n v="0"/>
    <n v="0"/>
  </r>
  <r>
    <x v="0"/>
    <x v="0"/>
    <x v="3"/>
    <s v="Agriculture"/>
    <s v="LSHS"/>
    <s v="Final Energy Consumption"/>
    <s v="Emissions"/>
    <x v="3"/>
    <x v="6"/>
    <m/>
    <m/>
    <n v="0"/>
    <n v="0"/>
    <n v="0"/>
    <n v="0"/>
    <n v="0"/>
    <n v="0"/>
    <n v="0"/>
    <n v="0"/>
    <n v="0"/>
    <n v="0"/>
  </r>
  <r>
    <x v="0"/>
    <x v="0"/>
    <x v="3"/>
    <s v="Agriculture"/>
    <s v="LSHS"/>
    <s v="Final Energy Consumption"/>
    <s v="Emissions"/>
    <x v="3"/>
    <x v="7"/>
    <m/>
    <m/>
    <n v="0"/>
    <n v="0"/>
    <n v="0"/>
    <n v="0"/>
    <n v="0"/>
    <n v="0"/>
    <n v="0"/>
    <n v="0"/>
    <n v="0"/>
    <n v="0"/>
  </r>
  <r>
    <x v="0"/>
    <x v="0"/>
    <x v="3"/>
    <s v="Agriculture"/>
    <s v="LSHS"/>
    <s v="Final Energy Consumption"/>
    <s v="Emissions"/>
    <x v="3"/>
    <x v="8"/>
    <m/>
    <m/>
    <n v="0"/>
    <n v="0"/>
    <n v="0"/>
    <n v="0"/>
    <n v="0"/>
    <n v="0"/>
    <n v="0"/>
    <n v="0"/>
    <n v="0"/>
    <n v="0"/>
  </r>
  <r>
    <x v="0"/>
    <x v="0"/>
    <x v="3"/>
    <s v="Agriculture"/>
    <s v="LSHS"/>
    <s v="Final Energy Consumption"/>
    <s v="Emissions"/>
    <x v="3"/>
    <x v="9"/>
    <m/>
    <m/>
    <n v="0"/>
    <n v="0"/>
    <n v="0"/>
    <n v="0"/>
    <n v="0"/>
    <n v="0"/>
    <n v="0"/>
    <n v="0"/>
    <n v="0"/>
    <n v="0"/>
  </r>
  <r>
    <x v="0"/>
    <x v="0"/>
    <x v="3"/>
    <s v="Agriculture"/>
    <s v="LSHS"/>
    <s v="Final Energy Consumption"/>
    <s v="Emissions"/>
    <x v="3"/>
    <x v="10"/>
    <m/>
    <m/>
    <n v="0"/>
    <n v="0"/>
    <n v="0"/>
    <n v="0"/>
    <n v="0"/>
    <n v="0"/>
    <n v="0"/>
    <n v="0"/>
    <n v="0"/>
    <n v="0"/>
  </r>
  <r>
    <x v="0"/>
    <x v="0"/>
    <x v="3"/>
    <s v="Agriculture"/>
    <s v="LSHS"/>
    <s v="Final Energy Consumption"/>
    <s v="Emissions"/>
    <x v="3"/>
    <x v="11"/>
    <m/>
    <m/>
    <n v="0"/>
    <n v="0"/>
    <n v="0"/>
    <n v="0"/>
    <n v="0"/>
    <n v="0"/>
    <n v="0"/>
    <n v="0"/>
    <n v="0"/>
    <n v="0"/>
  </r>
  <r>
    <x v="0"/>
    <x v="0"/>
    <x v="3"/>
    <s v="Agriculture"/>
    <s v="LSHS"/>
    <s v="Final Energy Consumption"/>
    <s v="Emissions"/>
    <x v="3"/>
    <x v="12"/>
    <m/>
    <m/>
    <n v="0"/>
    <n v="0"/>
    <n v="0"/>
    <n v="0"/>
    <n v="0"/>
    <n v="0"/>
    <n v="0"/>
    <n v="0"/>
    <n v="0"/>
    <n v="0"/>
  </r>
  <r>
    <x v="0"/>
    <x v="0"/>
    <x v="3"/>
    <s v="Agriculture"/>
    <s v="LSHS"/>
    <s v="Final Energy Consumption"/>
    <s v="Emissions"/>
    <x v="3"/>
    <x v="13"/>
    <m/>
    <m/>
    <n v="0"/>
    <n v="0"/>
    <n v="0"/>
    <n v="0"/>
    <n v="0"/>
    <n v="0"/>
    <n v="0"/>
    <n v="0"/>
    <n v="0"/>
    <n v="0"/>
  </r>
  <r>
    <x v="0"/>
    <x v="0"/>
    <x v="3"/>
    <s v="Agriculture"/>
    <s v="LSHS"/>
    <s v="Final Energy Consumption"/>
    <s v="Emissions"/>
    <x v="3"/>
    <x v="14"/>
    <m/>
    <m/>
    <n v="0"/>
    <n v="0"/>
    <n v="0"/>
    <n v="0"/>
    <n v="0"/>
    <n v="0"/>
    <n v="0"/>
    <n v="0"/>
    <n v="0"/>
    <n v="0"/>
  </r>
  <r>
    <x v="0"/>
    <x v="0"/>
    <x v="3"/>
    <s v="Agriculture"/>
    <s v="LSHS"/>
    <s v="Final Energy Consumption"/>
    <s v="Emissions"/>
    <x v="3"/>
    <x v="15"/>
    <m/>
    <m/>
    <n v="0"/>
    <n v="0"/>
    <n v="0"/>
    <n v="0"/>
    <n v="0"/>
    <n v="0"/>
    <n v="0"/>
    <n v="0"/>
    <n v="0"/>
    <n v="0"/>
  </r>
  <r>
    <x v="0"/>
    <x v="0"/>
    <x v="3"/>
    <s v="Agriculture"/>
    <s v="LSHS"/>
    <s v="Final Energy Consumption"/>
    <s v="Emissions"/>
    <x v="3"/>
    <x v="16"/>
    <m/>
    <m/>
    <n v="0"/>
    <n v="0"/>
    <n v="0"/>
    <n v="0"/>
    <n v="0"/>
    <n v="0"/>
    <n v="0"/>
    <n v="0"/>
    <n v="0"/>
    <n v="0"/>
  </r>
  <r>
    <x v="0"/>
    <x v="0"/>
    <x v="3"/>
    <s v="Agriculture"/>
    <s v="LSHS"/>
    <s v="Final Energy Consumption"/>
    <s v="Emissions"/>
    <x v="3"/>
    <x v="17"/>
    <m/>
    <m/>
    <n v="0"/>
    <n v="0"/>
    <n v="0"/>
    <n v="0"/>
    <n v="0"/>
    <n v="0"/>
    <n v="0"/>
    <n v="0"/>
    <n v="0"/>
    <n v="0"/>
  </r>
  <r>
    <x v="0"/>
    <x v="0"/>
    <x v="3"/>
    <s v="Agriculture"/>
    <s v="LSHS"/>
    <s v="Final Energy Consumption"/>
    <s v="Emissions"/>
    <x v="3"/>
    <x v="18"/>
    <m/>
    <m/>
    <n v="0"/>
    <n v="0"/>
    <n v="0"/>
    <n v="0"/>
    <n v="0"/>
    <n v="0"/>
    <n v="0"/>
    <n v="0"/>
    <n v="0"/>
    <n v="0"/>
  </r>
  <r>
    <x v="0"/>
    <x v="0"/>
    <x v="3"/>
    <s v="Agriculture"/>
    <s v="LSHS"/>
    <s v="Final Energy Consumption"/>
    <s v="Emissions"/>
    <x v="3"/>
    <x v="19"/>
    <m/>
    <m/>
    <n v="0"/>
    <n v="0"/>
    <n v="0"/>
    <n v="0"/>
    <n v="0"/>
    <n v="0"/>
    <n v="0"/>
    <n v="0"/>
    <n v="0"/>
    <n v="0"/>
  </r>
  <r>
    <x v="0"/>
    <x v="0"/>
    <x v="3"/>
    <s v="Agriculture"/>
    <s v="LSHS"/>
    <s v="Final Energy Consumption"/>
    <s v="Emissions"/>
    <x v="3"/>
    <x v="20"/>
    <m/>
    <m/>
    <n v="0"/>
    <n v="0"/>
    <n v="0"/>
    <n v="0"/>
    <n v="0"/>
    <n v="0"/>
    <n v="0"/>
    <n v="0"/>
    <n v="0"/>
    <n v="0"/>
  </r>
  <r>
    <x v="0"/>
    <x v="0"/>
    <x v="3"/>
    <s v="Agriculture"/>
    <s v="LSHS"/>
    <s v="Final Energy Consumption"/>
    <s v="Emissions"/>
    <x v="3"/>
    <x v="21"/>
    <m/>
    <m/>
    <n v="0"/>
    <n v="0"/>
    <n v="0"/>
    <n v="0"/>
    <n v="0"/>
    <n v="0"/>
    <n v="0"/>
    <n v="0"/>
    <n v="0"/>
    <n v="0"/>
  </r>
  <r>
    <x v="0"/>
    <x v="0"/>
    <x v="3"/>
    <s v="Agriculture"/>
    <s v="LSHS"/>
    <s v="Final Energy Consumption"/>
    <s v="Emissions"/>
    <x v="3"/>
    <x v="22"/>
    <m/>
    <m/>
    <n v="0"/>
    <n v="0"/>
    <n v="0"/>
    <n v="0"/>
    <n v="0"/>
    <n v="0"/>
    <n v="0"/>
    <n v="0"/>
    <n v="0"/>
    <n v="0"/>
  </r>
  <r>
    <x v="0"/>
    <x v="0"/>
    <x v="3"/>
    <s v="Agriculture"/>
    <s v="LSHS"/>
    <s v="Final Energy Consumption"/>
    <s v="Emissions"/>
    <x v="3"/>
    <x v="23"/>
    <m/>
    <m/>
    <n v="0"/>
    <n v="0"/>
    <n v="0"/>
    <n v="0"/>
    <n v="0"/>
    <n v="0"/>
    <n v="0"/>
    <n v="0"/>
    <n v="0"/>
    <n v="0"/>
  </r>
  <r>
    <x v="0"/>
    <x v="0"/>
    <x v="3"/>
    <s v="Agriculture"/>
    <s v="LSHS"/>
    <s v="Final Energy Consumption"/>
    <s v="Emissions"/>
    <x v="3"/>
    <x v="24"/>
    <m/>
    <m/>
    <n v="0"/>
    <n v="0"/>
    <n v="0"/>
    <n v="0"/>
    <n v="0"/>
    <n v="0"/>
    <n v="0"/>
    <n v="0"/>
    <n v="0"/>
    <n v="0"/>
  </r>
  <r>
    <x v="0"/>
    <x v="0"/>
    <x v="3"/>
    <s v="Agriculture"/>
    <s v="LSHS"/>
    <s v="Final Energy Consumption"/>
    <s v="Emissions"/>
    <x v="3"/>
    <x v="25"/>
    <m/>
    <m/>
    <n v="0"/>
    <n v="0"/>
    <n v="0"/>
    <n v="0"/>
    <n v="0"/>
    <n v="0"/>
    <n v="0"/>
    <n v="0"/>
    <n v="0"/>
    <n v="0"/>
  </r>
  <r>
    <x v="0"/>
    <x v="0"/>
    <x v="3"/>
    <s v="Agriculture"/>
    <s v="LSHS"/>
    <s v="Final Energy Consumption"/>
    <s v="Emissions"/>
    <x v="3"/>
    <x v="26"/>
    <m/>
    <m/>
    <n v="0"/>
    <n v="0"/>
    <n v="0"/>
    <n v="0"/>
    <n v="0"/>
    <n v="0"/>
    <n v="0"/>
    <n v="0"/>
    <n v="0"/>
    <n v="0"/>
  </r>
  <r>
    <x v="0"/>
    <x v="0"/>
    <x v="3"/>
    <s v="Agriculture"/>
    <s v="LSHS"/>
    <s v="Final Energy Consumption"/>
    <s v="Emissions"/>
    <x v="3"/>
    <x v="27"/>
    <m/>
    <m/>
    <n v="0"/>
    <n v="0"/>
    <n v="0"/>
    <n v="2829.4318176300003"/>
    <n v="6000.2518501199993"/>
    <n v="2379.4915897499995"/>
    <n v="634.79329352999991"/>
    <n v="134.51010309000003"/>
    <n v="0"/>
    <n v="0"/>
  </r>
  <r>
    <x v="0"/>
    <x v="0"/>
    <x v="3"/>
    <s v="Agriculture"/>
    <s v="LSHS"/>
    <s v="Final Energy Consumption"/>
    <s v="Emissions"/>
    <x v="3"/>
    <x v="28"/>
    <m/>
    <m/>
    <n v="0"/>
    <n v="0"/>
    <n v="0"/>
    <n v="0"/>
    <n v="0"/>
    <n v="0"/>
    <n v="0"/>
    <n v="0"/>
    <n v="0"/>
    <n v="0"/>
  </r>
  <r>
    <x v="0"/>
    <x v="0"/>
    <x v="3"/>
    <s v="Agriculture"/>
    <s v="LSHS"/>
    <s v="Final Energy Consumption"/>
    <s v="Emissions"/>
    <x v="3"/>
    <x v="29"/>
    <m/>
    <m/>
    <n v="0"/>
    <n v="0"/>
    <n v="0"/>
    <n v="0"/>
    <n v="0"/>
    <n v="0"/>
    <n v="0"/>
    <n v="0"/>
    <n v="0"/>
    <n v="0"/>
  </r>
  <r>
    <x v="0"/>
    <x v="0"/>
    <x v="3"/>
    <s v="Agriculture"/>
    <s v="LSHS"/>
    <s v="Final Energy Consumption"/>
    <s v="Emissions"/>
    <x v="3"/>
    <x v="30"/>
    <m/>
    <m/>
    <n v="0"/>
    <n v="0"/>
    <n v="0"/>
    <n v="0"/>
    <n v="0"/>
    <n v="0"/>
    <n v="0"/>
    <n v="0"/>
    <n v="0"/>
    <n v="0"/>
  </r>
  <r>
    <x v="0"/>
    <x v="0"/>
    <x v="3"/>
    <s v="Agriculture"/>
    <s v="LSHS"/>
    <s v="Final Energy Consumption"/>
    <s v="Emissions"/>
    <x v="3"/>
    <x v="31"/>
    <m/>
    <m/>
    <n v="0"/>
    <n v="0"/>
    <n v="0"/>
    <n v="0"/>
    <n v="0"/>
    <n v="0"/>
    <n v="0"/>
    <n v="0"/>
    <n v="0"/>
    <n v="0"/>
  </r>
  <r>
    <x v="0"/>
    <x v="0"/>
    <x v="3"/>
    <s v="Agriculture"/>
    <s v="LSHS"/>
    <s v="Final Energy Consumption"/>
    <s v="Emissions"/>
    <x v="3"/>
    <x v="32"/>
    <m/>
    <m/>
    <n v="0"/>
    <n v="0"/>
    <n v="0"/>
    <n v="0"/>
    <n v="0"/>
    <n v="0"/>
    <n v="0"/>
    <n v="0"/>
    <n v="0"/>
    <n v="0"/>
  </r>
  <r>
    <x v="0"/>
    <x v="0"/>
    <x v="3"/>
    <s v="Agriculture"/>
    <s v="LSHS"/>
    <s v="Final Energy Consumption"/>
    <s v="Emissions"/>
    <x v="3"/>
    <x v="33"/>
    <m/>
    <m/>
    <n v="0"/>
    <n v="0"/>
    <n v="0"/>
    <n v="0"/>
    <n v="0"/>
    <n v="0"/>
    <n v="0"/>
    <n v="0"/>
    <n v="0"/>
    <n v="0"/>
  </r>
  <r>
    <x v="0"/>
    <x v="0"/>
    <x v="3"/>
    <s v="Agriculture"/>
    <s v="LSHS"/>
    <s v="Final Energy Consumption"/>
    <s v="Emissions"/>
    <x v="3"/>
    <x v="34"/>
    <m/>
    <m/>
    <n v="0"/>
    <n v="0"/>
    <n v="0"/>
    <n v="0"/>
    <n v="0"/>
    <n v="0"/>
    <n v="0"/>
    <n v="0"/>
    <n v="0"/>
    <n v="0"/>
  </r>
  <r>
    <x v="0"/>
    <x v="0"/>
    <x v="3"/>
    <s v="Agriculture"/>
    <s v="LSHS"/>
    <s v="Final Energy Consumption"/>
    <s v="Emissions"/>
    <x v="3"/>
    <x v="35"/>
    <m/>
    <m/>
    <n v="0"/>
    <n v="0"/>
    <n v="0"/>
    <n v="0"/>
    <n v="0"/>
    <n v="0"/>
    <n v="0"/>
    <n v="0"/>
    <n v="0"/>
    <n v="0"/>
  </r>
  <r>
    <x v="0"/>
    <x v="0"/>
    <x v="3"/>
    <s v="Agriculture"/>
    <s v="Diesel-Retails"/>
    <s v="Final Energy Consumption"/>
    <s v="Emissions"/>
    <x v="3"/>
    <x v="1"/>
    <s v="Agricuture"/>
    <m/>
    <n v="0"/>
    <n v="0"/>
    <n v="0"/>
    <n v="0"/>
    <n v="0"/>
    <n v="0"/>
    <n v="0"/>
    <n v="0"/>
    <n v="0"/>
    <n v="0"/>
  </r>
  <r>
    <x v="0"/>
    <x v="0"/>
    <x v="3"/>
    <s v="Agriculture"/>
    <s v="Diesel-Retails"/>
    <s v="Final Energy Consumption"/>
    <s v="Emissions"/>
    <x v="3"/>
    <x v="0"/>
    <m/>
    <m/>
    <n v="1001589.0649616503"/>
    <n v="1119493.1772355137"/>
    <n v="1525054.9783504095"/>
    <n v="1596927.1274403962"/>
    <n v="1633071.8412114203"/>
    <n v="1669687.8652602404"/>
    <n v="1799423.7939521458"/>
    <n v="1950473.3555537611"/>
    <n v="2023072.8565381968"/>
    <n v="1364851.3943422972"/>
  </r>
  <r>
    <x v="0"/>
    <x v="0"/>
    <x v="3"/>
    <s v="Agriculture"/>
    <s v="Diesel-Retails"/>
    <s v="Final Energy Consumption"/>
    <s v="Emissions"/>
    <x v="3"/>
    <x v="2"/>
    <m/>
    <m/>
    <n v="0"/>
    <n v="0"/>
    <n v="0"/>
    <n v="0"/>
    <n v="0"/>
    <n v="0"/>
    <n v="0"/>
    <n v="0"/>
    <n v="0"/>
    <n v="0"/>
  </r>
  <r>
    <x v="0"/>
    <x v="0"/>
    <x v="3"/>
    <s v="Agriculture"/>
    <s v="Diesel-Retails"/>
    <s v="Final Energy Consumption"/>
    <s v="Emissions"/>
    <x v="3"/>
    <x v="3"/>
    <m/>
    <m/>
    <n v="121621.20298528978"/>
    <n v="129699.67249089533"/>
    <n v="153290.62455518486"/>
    <n v="156935.97631909358"/>
    <n v="172209.38987945393"/>
    <n v="183371.44289891698"/>
    <n v="199014.76061073542"/>
    <n v="201465.9407281281"/>
    <n v="218306.70316512036"/>
    <n v="221924.25248301029"/>
  </r>
  <r>
    <x v="0"/>
    <x v="0"/>
    <x v="3"/>
    <s v="Agriculture"/>
    <s v="Diesel-Retails"/>
    <s v="Final Energy Consumption"/>
    <s v="Emissions"/>
    <x v="3"/>
    <x v="4"/>
    <m/>
    <m/>
    <n v="669147.64913401718"/>
    <n v="691259.39000233449"/>
    <n v="889819.12389238854"/>
    <n v="985554.36432295013"/>
    <n v="1123371.443200435"/>
    <n v="1235609.4607971136"/>
    <n v="1321613.8215250892"/>
    <n v="1406460.0897938926"/>
    <n v="1499716.0213632649"/>
    <n v="1463259.2702709388"/>
  </r>
  <r>
    <x v="0"/>
    <x v="0"/>
    <x v="3"/>
    <s v="Agriculture"/>
    <s v="Diesel-Retails"/>
    <s v="Final Energy Consumption"/>
    <s v="Emissions"/>
    <x v="3"/>
    <x v="5"/>
    <m/>
    <m/>
    <n v="0"/>
    <n v="0"/>
    <n v="0"/>
    <n v="0"/>
    <n v="0"/>
    <n v="0"/>
    <n v="0"/>
    <n v="0"/>
    <n v="0"/>
    <n v="0"/>
  </r>
  <r>
    <x v="0"/>
    <x v="0"/>
    <x v="3"/>
    <s v="Agriculture"/>
    <s v="Diesel-Retails"/>
    <s v="Final Energy Consumption"/>
    <s v="Emissions"/>
    <x v="3"/>
    <x v="6"/>
    <m/>
    <m/>
    <n v="0"/>
    <n v="0"/>
    <n v="0"/>
    <n v="0"/>
    <n v="0"/>
    <n v="0"/>
    <n v="0"/>
    <n v="0"/>
    <n v="0"/>
    <n v="0"/>
  </r>
  <r>
    <x v="0"/>
    <x v="0"/>
    <x v="3"/>
    <s v="Agriculture"/>
    <s v="Diesel-Retails"/>
    <s v="Final Energy Consumption"/>
    <s v="Emissions"/>
    <x v="3"/>
    <x v="7"/>
    <m/>
    <m/>
    <n v="0"/>
    <n v="0"/>
    <n v="0"/>
    <n v="0"/>
    <n v="0"/>
    <n v="0"/>
    <n v="0"/>
    <n v="0"/>
    <n v="0"/>
    <n v="0"/>
  </r>
  <r>
    <x v="0"/>
    <x v="0"/>
    <x v="3"/>
    <s v="Agriculture"/>
    <s v="Diesel-Retails"/>
    <s v="Final Energy Consumption"/>
    <s v="Emissions"/>
    <x v="3"/>
    <x v="8"/>
    <m/>
    <m/>
    <n v="0"/>
    <n v="0"/>
    <n v="0"/>
    <n v="0"/>
    <n v="0"/>
    <n v="0"/>
    <n v="0"/>
    <n v="0"/>
    <n v="0"/>
    <n v="0"/>
  </r>
  <r>
    <x v="0"/>
    <x v="0"/>
    <x v="3"/>
    <s v="Agriculture"/>
    <s v="Diesel-Retails"/>
    <s v="Final Energy Consumption"/>
    <s v="Emissions"/>
    <x v="3"/>
    <x v="9"/>
    <m/>
    <m/>
    <n v="27369.685640954071"/>
    <n v="29909.871005595673"/>
    <n v="35204.028868416033"/>
    <n v="30242.290643737775"/>
    <n v="25923.470491334687"/>
    <n v="19778.509094191788"/>
    <n v="20284.079326954066"/>
    <n v="23116.605916057146"/>
    <n v="26927.234988433109"/>
    <n v="29803.625850513446"/>
  </r>
  <r>
    <x v="0"/>
    <x v="0"/>
    <x v="3"/>
    <s v="Agriculture"/>
    <s v="Diesel-Retails"/>
    <s v="Final Energy Consumption"/>
    <s v="Emissions"/>
    <x v="3"/>
    <x v="10"/>
    <m/>
    <m/>
    <n v="0"/>
    <n v="0"/>
    <n v="0"/>
    <n v="0"/>
    <n v="0"/>
    <n v="0"/>
    <n v="0"/>
    <n v="0"/>
    <n v="0"/>
    <n v="0"/>
  </r>
  <r>
    <x v="0"/>
    <x v="0"/>
    <x v="3"/>
    <s v="Agriculture"/>
    <s v="Diesel-Retails"/>
    <s v="Final Energy Consumption"/>
    <s v="Emissions"/>
    <x v="3"/>
    <x v="11"/>
    <m/>
    <m/>
    <n v="370181.99715411686"/>
    <n v="424306.60047852085"/>
    <n v="546534.52320991596"/>
    <n v="552062.18199998268"/>
    <n v="565870.11379436147"/>
    <n v="595016.41298280947"/>
    <n v="675988.83002757293"/>
    <n v="753480.53428308363"/>
    <n v="806617.81983071263"/>
    <n v="836209.57179322699"/>
  </r>
  <r>
    <x v="0"/>
    <x v="0"/>
    <x v="3"/>
    <s v="Agriculture"/>
    <s v="Diesel-Retails"/>
    <s v="Final Energy Consumption"/>
    <s v="Emissions"/>
    <x v="3"/>
    <x v="12"/>
    <m/>
    <m/>
    <n v="1281082.0331887004"/>
    <n v="1425188.8109021506"/>
    <n v="1893240.425367411"/>
    <n v="1999478.4075871604"/>
    <n v="2294937.6627557469"/>
    <n v="2436607.1234180275"/>
    <n v="2585906.6359044495"/>
    <n v="2760974.5687023862"/>
    <n v="2943971.0917243212"/>
    <n v="2928975.0314571611"/>
  </r>
  <r>
    <x v="0"/>
    <x v="0"/>
    <x v="3"/>
    <s v="Agriculture"/>
    <s v="Diesel-Retails"/>
    <s v="Final Energy Consumption"/>
    <s v="Emissions"/>
    <x v="3"/>
    <x v="13"/>
    <m/>
    <m/>
    <n v="0"/>
    <n v="0"/>
    <n v="0"/>
    <n v="0"/>
    <n v="0"/>
    <n v="0"/>
    <n v="0"/>
    <n v="0"/>
    <n v="0"/>
    <n v="0"/>
  </r>
  <r>
    <x v="0"/>
    <x v="0"/>
    <x v="3"/>
    <s v="Agriculture"/>
    <s v="Diesel-Retails"/>
    <s v="Final Energy Consumption"/>
    <s v="Emissions"/>
    <x v="3"/>
    <x v="14"/>
    <m/>
    <m/>
    <n v="0"/>
    <n v="0"/>
    <n v="0"/>
    <n v="0"/>
    <n v="0"/>
    <n v="0"/>
    <n v="0"/>
    <n v="0"/>
    <n v="0"/>
    <n v="0"/>
  </r>
  <r>
    <x v="0"/>
    <x v="0"/>
    <x v="3"/>
    <s v="Agriculture"/>
    <s v="Diesel-Retails"/>
    <s v="Final Energy Consumption"/>
    <s v="Emissions"/>
    <x v="3"/>
    <x v="15"/>
    <m/>
    <m/>
    <n v="0"/>
    <n v="0"/>
    <n v="0"/>
    <n v="0"/>
    <n v="0"/>
    <n v="0"/>
    <n v="0"/>
    <n v="0"/>
    <n v="0"/>
    <n v="0"/>
  </r>
  <r>
    <x v="0"/>
    <x v="0"/>
    <x v="3"/>
    <s v="Agriculture"/>
    <s v="Diesel-Retails"/>
    <s v="Final Energy Consumption"/>
    <s v="Emissions"/>
    <x v="3"/>
    <x v="16"/>
    <m/>
    <m/>
    <n v="715490.5788454829"/>
    <n v="773537.92666427442"/>
    <n v="944386.99214985245"/>
    <n v="956195.46185570047"/>
    <n v="997202.29701916687"/>
    <n v="1046236.4382956824"/>
    <n v="1122218.2679779446"/>
    <n v="1259069.4130330447"/>
    <n v="1451043.3709025828"/>
    <n v="1540455.5910545732"/>
  </r>
  <r>
    <x v="0"/>
    <x v="0"/>
    <x v="3"/>
    <s v="Agriculture"/>
    <s v="Diesel-Retails"/>
    <s v="Final Energy Consumption"/>
    <s v="Emissions"/>
    <x v="3"/>
    <x v="17"/>
    <m/>
    <m/>
    <n v="265147.02493153926"/>
    <n v="271426.91959508235"/>
    <n v="319052.83317656058"/>
    <n v="327458.27266853407"/>
    <n v="340183.0974132946"/>
    <n v="359443.00762768963"/>
    <n v="396049.11543568707"/>
    <n v="448134.40252546145"/>
    <n v="506436.40838369931"/>
    <n v="513654.59608976968"/>
  </r>
  <r>
    <x v="0"/>
    <x v="0"/>
    <x v="3"/>
    <s v="Agriculture"/>
    <s v="Diesel-Retails"/>
    <s v="Final Energy Consumption"/>
    <s v="Emissions"/>
    <x v="3"/>
    <x v="18"/>
    <m/>
    <m/>
    <n v="0"/>
    <n v="0"/>
    <n v="0"/>
    <n v="0"/>
    <n v="0"/>
    <n v="0"/>
    <n v="0"/>
    <n v="0"/>
    <n v="0"/>
    <n v="0"/>
  </r>
  <r>
    <x v="0"/>
    <x v="0"/>
    <x v="3"/>
    <s v="Agriculture"/>
    <s v="Diesel-Retails"/>
    <s v="Final Energy Consumption"/>
    <s v="Emissions"/>
    <x v="3"/>
    <x v="19"/>
    <m/>
    <m/>
    <n v="800066.25659929123"/>
    <n v="829390.20795349451"/>
    <n v="1084918.2925887629"/>
    <n v="1155828.9000802229"/>
    <n v="1217692.2087389668"/>
    <n v="1328033.0454937257"/>
    <n v="1423176.6396574331"/>
    <n v="1552501.6146449232"/>
    <n v="1706489.1020306488"/>
    <n v="1726037.37212775"/>
  </r>
  <r>
    <x v="0"/>
    <x v="0"/>
    <x v="3"/>
    <s v="Agriculture"/>
    <s v="Diesel-Retails"/>
    <s v="Final Energy Consumption"/>
    <s v="Emissions"/>
    <x v="3"/>
    <x v="20"/>
    <m/>
    <m/>
    <n v="502476.28859700973"/>
    <n v="573053.57207601389"/>
    <n v="801015.27161055722"/>
    <n v="832964.35569558747"/>
    <n v="868254.720306264"/>
    <n v="936870.36906095187"/>
    <n v="1054101.2445117047"/>
    <n v="1134083.1648731229"/>
    <n v="1163377.7535063333"/>
    <n v="1134571.3346524246"/>
  </r>
  <r>
    <x v="0"/>
    <x v="0"/>
    <x v="3"/>
    <s v="Agriculture"/>
    <s v="Diesel-Retails"/>
    <s v="Final Energy Consumption"/>
    <s v="Emissions"/>
    <x v="3"/>
    <x v="21"/>
    <m/>
    <m/>
    <n v="0"/>
    <n v="0"/>
    <n v="0"/>
    <n v="0"/>
    <n v="0"/>
    <n v="0"/>
    <n v="0"/>
    <n v="0"/>
    <n v="0"/>
    <n v="0"/>
  </r>
  <r>
    <x v="0"/>
    <x v="0"/>
    <x v="3"/>
    <s v="Agriculture"/>
    <s v="Diesel-Retails"/>
    <s v="Final Energy Consumption"/>
    <s v="Emissions"/>
    <x v="3"/>
    <x v="22"/>
    <m/>
    <m/>
    <n v="0"/>
    <n v="0"/>
    <n v="0"/>
    <n v="0"/>
    <n v="0"/>
    <n v="0"/>
    <n v="0"/>
    <n v="0"/>
    <n v="0"/>
    <n v="0"/>
  </r>
  <r>
    <x v="0"/>
    <x v="0"/>
    <x v="3"/>
    <s v="Agriculture"/>
    <s v="Diesel-Retails"/>
    <s v="Final Energy Consumption"/>
    <s v="Emissions"/>
    <x v="3"/>
    <x v="23"/>
    <m/>
    <m/>
    <n v="0"/>
    <n v="0"/>
    <n v="0"/>
    <n v="0"/>
    <n v="0"/>
    <n v="0"/>
    <n v="0"/>
    <n v="0"/>
    <n v="0"/>
    <n v="0"/>
  </r>
  <r>
    <x v="0"/>
    <x v="0"/>
    <x v="3"/>
    <s v="Agriculture"/>
    <s v="Diesel-Retails"/>
    <s v="Final Energy Consumption"/>
    <s v="Emissions"/>
    <x v="3"/>
    <x v="24"/>
    <m/>
    <m/>
    <n v="0"/>
    <n v="0"/>
    <n v="0"/>
    <n v="0"/>
    <n v="0"/>
    <n v="0"/>
    <n v="0"/>
    <n v="0"/>
    <n v="0"/>
    <n v="0"/>
  </r>
  <r>
    <x v="0"/>
    <x v="0"/>
    <x v="3"/>
    <s v="Agriculture"/>
    <s v="Diesel-Retails"/>
    <s v="Final Energy Consumption"/>
    <s v="Emissions"/>
    <x v="3"/>
    <x v="25"/>
    <m/>
    <m/>
    <n v="161624.03140185907"/>
    <n v="176353.45420215285"/>
    <n v="228792.22664525406"/>
    <n v="235122.19904401118"/>
    <n v="257803.13185650317"/>
    <n v="279066.10135854746"/>
    <n v="289762.58845775045"/>
    <n v="300173.16166234476"/>
    <n v="339626.048899716"/>
    <n v="337305.93041021476"/>
  </r>
  <r>
    <x v="0"/>
    <x v="0"/>
    <x v="3"/>
    <s v="Agriculture"/>
    <s v="Diesel-Retails"/>
    <s v="Final Energy Consumption"/>
    <s v="Emissions"/>
    <x v="3"/>
    <x v="26"/>
    <m/>
    <m/>
    <n v="0"/>
    <n v="0"/>
    <n v="0"/>
    <n v="0"/>
    <n v="0"/>
    <n v="0"/>
    <n v="0"/>
    <n v="0"/>
    <n v="0"/>
    <n v="0"/>
  </r>
  <r>
    <x v="0"/>
    <x v="0"/>
    <x v="3"/>
    <s v="Agriculture"/>
    <s v="Diesel-Retails"/>
    <s v="Final Energy Consumption"/>
    <s v="Emissions"/>
    <x v="3"/>
    <x v="27"/>
    <m/>
    <m/>
    <n v="1940765.2607639336"/>
    <n v="2067546.7593059586"/>
    <n v="2510124.279513461"/>
    <n v="2417667.9849173296"/>
    <n v="2551964.0568270711"/>
    <n v="2559466.3060202678"/>
    <n v="2678176.8853158839"/>
    <n v="2867506.708352705"/>
    <n v="3039289.7305787317"/>
    <n v="3008556.7147582616"/>
  </r>
  <r>
    <x v="0"/>
    <x v="0"/>
    <x v="3"/>
    <s v="Agriculture"/>
    <s v="Diesel-Retails"/>
    <s v="Final Energy Consumption"/>
    <s v="Emissions"/>
    <x v="3"/>
    <x v="28"/>
    <m/>
    <m/>
    <n v="1125673.8361616295"/>
    <n v="1222616.8761102308"/>
    <n v="1546000.3007079472"/>
    <n v="1521272.9911149873"/>
    <n v="1572137.8967077557"/>
    <n v="1658056.6265736439"/>
    <n v="1843923.5376491945"/>
    <n v="2060580.0498679364"/>
    <n v="2292513.3480755738"/>
    <n v="2356495.6601678482"/>
  </r>
  <r>
    <x v="0"/>
    <x v="0"/>
    <x v="3"/>
    <s v="Agriculture"/>
    <s v="Diesel-Retails"/>
    <s v="Final Energy Consumption"/>
    <s v="Emissions"/>
    <x v="3"/>
    <x v="29"/>
    <m/>
    <m/>
    <n v="0"/>
    <n v="0"/>
    <n v="0"/>
    <n v="0"/>
    <n v="0"/>
    <n v="0"/>
    <n v="0"/>
    <n v="0"/>
    <n v="0"/>
    <n v="0"/>
  </r>
  <r>
    <x v="0"/>
    <x v="0"/>
    <x v="3"/>
    <s v="Agriculture"/>
    <s v="Diesel-Retails"/>
    <s v="Final Energy Consumption"/>
    <s v="Emissions"/>
    <x v="3"/>
    <x v="30"/>
    <m/>
    <m/>
    <n v="646831.79770474264"/>
    <n v="684848.10226464295"/>
    <n v="893078.71413742099"/>
    <n v="967615.68098302884"/>
    <n v="1033066.4429676678"/>
    <n v="1106042.5474900366"/>
    <n v="1213656.3041060106"/>
    <n v="1419628.878672583"/>
    <n v="1425410.3404139418"/>
    <n v="1335345.8619173896"/>
  </r>
  <r>
    <x v="0"/>
    <x v="0"/>
    <x v="3"/>
    <s v="Agriculture"/>
    <s v="Diesel-Retails"/>
    <s v="Final Energy Consumption"/>
    <s v="Emissions"/>
    <x v="3"/>
    <x v="31"/>
    <m/>
    <m/>
    <n v="0"/>
    <n v="0"/>
    <n v="0"/>
    <n v="0"/>
    <n v="0"/>
    <n v="0"/>
    <n v="0"/>
    <n v="0"/>
    <n v="0"/>
    <n v="0"/>
  </r>
  <r>
    <x v="0"/>
    <x v="0"/>
    <x v="3"/>
    <s v="Agriculture"/>
    <s v="Diesel-Retails"/>
    <s v="Final Energy Consumption"/>
    <s v="Emissions"/>
    <x v="3"/>
    <x v="32"/>
    <m/>
    <m/>
    <n v="0"/>
    <n v="0"/>
    <n v="0"/>
    <n v="0"/>
    <n v="0"/>
    <n v="0"/>
    <n v="0"/>
    <n v="0"/>
    <n v="0"/>
    <n v="0"/>
  </r>
  <r>
    <x v="0"/>
    <x v="0"/>
    <x v="3"/>
    <s v="Agriculture"/>
    <s v="Diesel-Retails"/>
    <s v="Final Energy Consumption"/>
    <s v="Emissions"/>
    <x v="3"/>
    <x v="33"/>
    <m/>
    <m/>
    <n v="2824502.0781596606"/>
    <n v="2864766.5087532406"/>
    <n v="3474472.2960526454"/>
    <n v="3615220.1406478621"/>
    <n v="3873085.3443304128"/>
    <n v="3977115.7717579445"/>
    <n v="4150086.1785487751"/>
    <n v="4395229.4077802785"/>
    <n v="4568464.2668806883"/>
    <n v="4581919.7408740912"/>
  </r>
  <r>
    <x v="0"/>
    <x v="0"/>
    <x v="3"/>
    <s v="Agriculture"/>
    <s v="Diesel-Retails"/>
    <s v="Final Energy Consumption"/>
    <s v="Emissions"/>
    <x v="3"/>
    <x v="34"/>
    <m/>
    <m/>
    <n v="0"/>
    <n v="0"/>
    <n v="0"/>
    <n v="0"/>
    <n v="0"/>
    <n v="0"/>
    <n v="0"/>
    <n v="0"/>
    <n v="0"/>
    <n v="0"/>
  </r>
  <r>
    <x v="0"/>
    <x v="0"/>
    <x v="3"/>
    <s v="Agriculture"/>
    <s v="Diesel-Retails"/>
    <s v="Final Energy Consumption"/>
    <s v="Emissions"/>
    <x v="3"/>
    <x v="35"/>
    <m/>
    <m/>
    <n v="388769.19825286971"/>
    <n v="397914.32846452505"/>
    <n v="489675.35009710072"/>
    <n v="506054.02237641084"/>
    <n v="523184.187404814"/>
    <n v="553456.03733443376"/>
    <n v="583640.37677518779"/>
    <n v="631353.63447947509"/>
    <n v="660738.8250527893"/>
    <n v="650554.06241841428"/>
  </r>
  <r>
    <x v="0"/>
    <x v="0"/>
    <x v="3"/>
    <s v="Agriculture"/>
    <s v="LPG"/>
    <s v="Final Energy Consumption"/>
    <s v="Emissions"/>
    <x v="4"/>
    <x v="1"/>
    <s v="Agricuture"/>
    <m/>
    <n v="0"/>
    <n v="0"/>
    <n v="0"/>
    <n v="0"/>
    <n v="0"/>
    <n v="0"/>
    <n v="0"/>
    <n v="0"/>
    <n v="0"/>
    <n v="0"/>
  </r>
  <r>
    <x v="0"/>
    <x v="0"/>
    <x v="3"/>
    <s v="Agriculture"/>
    <s v="LPG"/>
    <s v="Final Energy Consumption"/>
    <s v="Emissions"/>
    <x v="4"/>
    <x v="0"/>
    <m/>
    <m/>
    <n v="0"/>
    <n v="0"/>
    <n v="0"/>
    <n v="0"/>
    <n v="0"/>
    <n v="0"/>
    <n v="39.608808096000004"/>
    <n v="13.202936032"/>
    <n v="1756.4758943160002"/>
    <n v="1466.4294941560001"/>
  </r>
  <r>
    <x v="0"/>
    <x v="0"/>
    <x v="3"/>
    <s v="Agriculture"/>
    <s v="LPG"/>
    <s v="Final Energy Consumption"/>
    <s v="Emissions"/>
    <x v="4"/>
    <x v="2"/>
    <m/>
    <m/>
    <n v="0"/>
    <n v="0"/>
    <n v="0"/>
    <n v="0"/>
    <n v="0"/>
    <n v="0"/>
    <n v="0"/>
    <n v="0"/>
    <n v="0"/>
    <n v="0"/>
  </r>
  <r>
    <x v="0"/>
    <x v="0"/>
    <x v="3"/>
    <s v="Agriculture"/>
    <s v="LPG"/>
    <s v="Final Energy Consumption"/>
    <s v="Emissions"/>
    <x v="4"/>
    <x v="3"/>
    <m/>
    <m/>
    <n v="0"/>
    <n v="0"/>
    <n v="0"/>
    <n v="0"/>
    <n v="0"/>
    <n v="0"/>
    <n v="0"/>
    <n v="0"/>
    <n v="0"/>
    <n v="0"/>
  </r>
  <r>
    <x v="0"/>
    <x v="0"/>
    <x v="3"/>
    <s v="Agriculture"/>
    <s v="LPG"/>
    <s v="Final Energy Consumption"/>
    <s v="Emissions"/>
    <x v="4"/>
    <x v="4"/>
    <m/>
    <m/>
    <n v="0"/>
    <n v="0"/>
    <n v="0"/>
    <n v="0"/>
    <n v="0"/>
    <n v="0"/>
    <n v="0"/>
    <n v="0"/>
    <n v="0"/>
    <n v="232.09686191999998"/>
  </r>
  <r>
    <x v="0"/>
    <x v="0"/>
    <x v="3"/>
    <s v="Agriculture"/>
    <s v="LPG"/>
    <s v="Final Energy Consumption"/>
    <s v="Emissions"/>
    <x v="4"/>
    <x v="5"/>
    <m/>
    <m/>
    <n v="0"/>
    <n v="0"/>
    <n v="0"/>
    <n v="0"/>
    <n v="0"/>
    <n v="0"/>
    <n v="0"/>
    <n v="0"/>
    <n v="0"/>
    <n v="0"/>
  </r>
  <r>
    <x v="0"/>
    <x v="0"/>
    <x v="3"/>
    <s v="Agriculture"/>
    <s v="LPG"/>
    <s v="Final Energy Consumption"/>
    <s v="Emissions"/>
    <x v="4"/>
    <x v="6"/>
    <m/>
    <m/>
    <n v="0"/>
    <n v="0"/>
    <n v="0"/>
    <n v="0"/>
    <n v="0"/>
    <n v="0"/>
    <n v="0"/>
    <n v="0"/>
    <n v="0"/>
    <n v="310.08230365200001"/>
  </r>
  <r>
    <x v="0"/>
    <x v="0"/>
    <x v="3"/>
    <s v="Agriculture"/>
    <s v="LPG"/>
    <s v="Final Energy Consumption"/>
    <s v="Emissions"/>
    <x v="4"/>
    <x v="7"/>
    <m/>
    <m/>
    <n v="0"/>
    <n v="0"/>
    <n v="0"/>
    <n v="1159.6105858919998"/>
    <n v="1231.7413320080002"/>
    <n v="281.73482334799996"/>
    <n v="66.739049388000012"/>
    <n v="22.246349796000001"/>
    <n v="866.95795005599996"/>
    <n v="445.62896197600003"/>
  </r>
  <r>
    <x v="0"/>
    <x v="0"/>
    <x v="3"/>
    <s v="Agriculture"/>
    <s v="LPG"/>
    <s v="Final Energy Consumption"/>
    <s v="Emissions"/>
    <x v="4"/>
    <x v="8"/>
    <m/>
    <m/>
    <n v="0"/>
    <n v="0"/>
    <n v="0"/>
    <n v="0"/>
    <n v="0"/>
    <n v="0"/>
    <n v="0"/>
    <n v="0"/>
    <n v="0"/>
    <n v="0"/>
  </r>
  <r>
    <x v="0"/>
    <x v="0"/>
    <x v="3"/>
    <s v="Agriculture"/>
    <s v="LPG"/>
    <s v="Final Energy Consumption"/>
    <s v="Emissions"/>
    <x v="4"/>
    <x v="9"/>
    <m/>
    <m/>
    <n v="0"/>
    <n v="0"/>
    <n v="0"/>
    <n v="0"/>
    <n v="0"/>
    <n v="0"/>
    <n v="0"/>
    <n v="0"/>
    <n v="0"/>
    <n v="0"/>
  </r>
  <r>
    <x v="0"/>
    <x v="0"/>
    <x v="3"/>
    <s v="Agriculture"/>
    <s v="LPG"/>
    <s v="Final Energy Consumption"/>
    <s v="Emissions"/>
    <x v="4"/>
    <x v="10"/>
    <m/>
    <m/>
    <n v="0"/>
    <n v="0"/>
    <n v="0"/>
    <n v="0"/>
    <n v="331.74617097599997"/>
    <n v="190.27013979599994"/>
    <n v="26.562694267999994"/>
    <n v="0"/>
    <n v="0"/>
    <n v="0"/>
  </r>
  <r>
    <x v="0"/>
    <x v="0"/>
    <x v="3"/>
    <s v="Agriculture"/>
    <s v="LPG"/>
    <s v="Final Energy Consumption"/>
    <s v="Emissions"/>
    <x v="4"/>
    <x v="11"/>
    <m/>
    <m/>
    <n v="0"/>
    <n v="0"/>
    <n v="0"/>
    <n v="0"/>
    <n v="0"/>
    <n v="0"/>
    <n v="0"/>
    <n v="0"/>
    <n v="0"/>
    <n v="0"/>
  </r>
  <r>
    <x v="0"/>
    <x v="0"/>
    <x v="3"/>
    <s v="Agriculture"/>
    <s v="LPG"/>
    <s v="Final Energy Consumption"/>
    <s v="Emissions"/>
    <x v="4"/>
    <x v="12"/>
    <m/>
    <m/>
    <n v="0"/>
    <n v="0"/>
    <n v="0"/>
    <n v="0"/>
    <n v="0"/>
    <n v="313.21874773199994"/>
    <n v="223.43430207999995"/>
    <n v="79.015987644000006"/>
    <n v="13.113323343999999"/>
    <n v="0"/>
  </r>
  <r>
    <x v="0"/>
    <x v="0"/>
    <x v="3"/>
    <s v="Agriculture"/>
    <s v="LPG"/>
    <s v="Final Energy Consumption"/>
    <s v="Emissions"/>
    <x v="4"/>
    <x v="13"/>
    <m/>
    <m/>
    <n v="0"/>
    <n v="0"/>
    <n v="0"/>
    <n v="0"/>
    <n v="0"/>
    <n v="54.708546024"/>
    <n v="250.33304392799997"/>
    <n v="101.404224196"/>
    <n v="47.039193476000001"/>
    <n v="13.008775208000001"/>
  </r>
  <r>
    <x v="0"/>
    <x v="0"/>
    <x v="3"/>
    <s v="Agriculture"/>
    <s v="LPG"/>
    <s v="Final Energy Consumption"/>
    <s v="Emissions"/>
    <x v="4"/>
    <x v="14"/>
    <m/>
    <m/>
    <n v="0"/>
    <n v="0"/>
    <n v="0"/>
    <n v="0"/>
    <n v="0"/>
    <n v="0"/>
    <n v="0"/>
    <n v="0"/>
    <n v="0"/>
    <n v="0"/>
  </r>
  <r>
    <x v="0"/>
    <x v="0"/>
    <x v="3"/>
    <s v="Agriculture"/>
    <s v="LPG"/>
    <s v="Final Energy Consumption"/>
    <s v="Emissions"/>
    <x v="4"/>
    <x v="15"/>
    <m/>
    <m/>
    <n v="0"/>
    <n v="0"/>
    <n v="0"/>
    <n v="0"/>
    <n v="0"/>
    <n v="0"/>
    <n v="284.43067171200005"/>
    <n v="94.810223903999997"/>
    <n v="0"/>
    <n v="0"/>
  </r>
  <r>
    <x v="0"/>
    <x v="0"/>
    <x v="3"/>
    <s v="Agriculture"/>
    <s v="LPG"/>
    <s v="Final Energy Consumption"/>
    <s v="Emissions"/>
    <x v="4"/>
    <x v="16"/>
    <m/>
    <m/>
    <n v="0"/>
    <n v="0"/>
    <n v="0"/>
    <n v="0"/>
    <n v="0"/>
    <n v="0"/>
    <n v="0"/>
    <n v="0"/>
    <n v="0"/>
    <n v="2.6883806400000001"/>
  </r>
  <r>
    <x v="0"/>
    <x v="0"/>
    <x v="3"/>
    <s v="Agriculture"/>
    <s v="LPG"/>
    <s v="Final Energy Consumption"/>
    <s v="Emissions"/>
    <x v="4"/>
    <x v="17"/>
    <m/>
    <m/>
    <n v="0"/>
    <n v="0"/>
    <n v="0"/>
    <n v="0"/>
    <n v="0.49286978399999998"/>
    <n v="2.4046071279999999"/>
    <n v="0.74677239999999989"/>
    <n v="0"/>
    <n v="0"/>
    <n v="0"/>
  </r>
  <r>
    <x v="0"/>
    <x v="0"/>
    <x v="3"/>
    <s v="Agriculture"/>
    <s v="LPG"/>
    <s v="Final Energy Consumption"/>
    <s v="Emissions"/>
    <x v="4"/>
    <x v="18"/>
    <m/>
    <m/>
    <n v="0"/>
    <n v="0"/>
    <n v="0"/>
    <n v="0"/>
    <n v="0"/>
    <n v="0"/>
    <n v="0"/>
    <n v="0"/>
    <n v="0"/>
    <n v="0"/>
  </r>
  <r>
    <x v="0"/>
    <x v="0"/>
    <x v="3"/>
    <s v="Agriculture"/>
    <s v="LPG"/>
    <s v="Final Energy Consumption"/>
    <s v="Emissions"/>
    <x v="4"/>
    <x v="19"/>
    <m/>
    <m/>
    <n v="0"/>
    <n v="0"/>
    <n v="0"/>
    <n v="0"/>
    <n v="0"/>
    <n v="0"/>
    <n v="0"/>
    <n v="0"/>
    <n v="50.160702108000002"/>
    <n v="141.21466084000002"/>
  </r>
  <r>
    <x v="0"/>
    <x v="0"/>
    <x v="3"/>
    <s v="Agriculture"/>
    <s v="LPG"/>
    <s v="Final Energy Consumption"/>
    <s v="Emissions"/>
    <x v="4"/>
    <x v="20"/>
    <m/>
    <m/>
    <n v="0"/>
    <n v="0"/>
    <n v="0"/>
    <n v="0"/>
    <n v="4056.4079350079996"/>
    <n v="2414.6512167799997"/>
    <n v="447.16731311999996"/>
    <n v="30.998522324000007"/>
    <n v="0"/>
    <n v="0"/>
  </r>
  <r>
    <x v="0"/>
    <x v="0"/>
    <x v="3"/>
    <s v="Agriculture"/>
    <s v="LPG"/>
    <s v="Final Energy Consumption"/>
    <s v="Emissions"/>
    <x v="4"/>
    <x v="21"/>
    <m/>
    <m/>
    <n v="0"/>
    <n v="0"/>
    <n v="0"/>
    <n v="0"/>
    <n v="0"/>
    <n v="0"/>
    <n v="0"/>
    <n v="0"/>
    <n v="0"/>
    <n v="0"/>
  </r>
  <r>
    <x v="0"/>
    <x v="0"/>
    <x v="3"/>
    <s v="Agriculture"/>
    <s v="LPG"/>
    <s v="Final Energy Consumption"/>
    <s v="Emissions"/>
    <x v="4"/>
    <x v="22"/>
    <m/>
    <m/>
    <n v="0"/>
    <n v="0"/>
    <n v="0"/>
    <n v="0"/>
    <n v="0"/>
    <n v="0"/>
    <n v="0"/>
    <n v="0"/>
    <n v="0"/>
    <n v="0"/>
  </r>
  <r>
    <x v="0"/>
    <x v="0"/>
    <x v="3"/>
    <s v="Agriculture"/>
    <s v="LPG"/>
    <s v="Final Energy Consumption"/>
    <s v="Emissions"/>
    <x v="4"/>
    <x v="23"/>
    <m/>
    <m/>
    <n v="0"/>
    <n v="0"/>
    <n v="0"/>
    <n v="0"/>
    <n v="0"/>
    <n v="0"/>
    <n v="0"/>
    <n v="0"/>
    <n v="0"/>
    <n v="0"/>
  </r>
  <r>
    <x v="0"/>
    <x v="0"/>
    <x v="3"/>
    <s v="Agriculture"/>
    <s v="LPG"/>
    <s v="Final Energy Consumption"/>
    <s v="Emissions"/>
    <x v="4"/>
    <x v="24"/>
    <m/>
    <m/>
    <n v="0"/>
    <n v="0"/>
    <n v="0"/>
    <n v="0"/>
    <n v="0"/>
    <n v="0"/>
    <n v="0"/>
    <n v="0"/>
    <n v="0"/>
    <n v="0"/>
  </r>
  <r>
    <x v="0"/>
    <x v="0"/>
    <x v="3"/>
    <s v="Agriculture"/>
    <s v="LPG"/>
    <s v="Final Energy Consumption"/>
    <s v="Emissions"/>
    <x v="4"/>
    <x v="25"/>
    <m/>
    <m/>
    <n v="0"/>
    <n v="0"/>
    <n v="0"/>
    <n v="0"/>
    <n v="0"/>
    <n v="0"/>
    <n v="0"/>
    <n v="0"/>
    <n v="0"/>
    <n v="0"/>
  </r>
  <r>
    <x v="0"/>
    <x v="0"/>
    <x v="3"/>
    <s v="Agriculture"/>
    <s v="LPG"/>
    <s v="Final Energy Consumption"/>
    <s v="Emissions"/>
    <x v="4"/>
    <x v="26"/>
    <m/>
    <m/>
    <n v="0"/>
    <n v="0"/>
    <n v="0"/>
    <n v="0"/>
    <n v="0"/>
    <n v="0"/>
    <n v="0"/>
    <n v="0"/>
    <n v="0"/>
    <n v="0"/>
  </r>
  <r>
    <x v="0"/>
    <x v="0"/>
    <x v="3"/>
    <s v="Agriculture"/>
    <s v="LPG"/>
    <s v="Final Energy Consumption"/>
    <s v="Emissions"/>
    <x v="4"/>
    <x v="27"/>
    <m/>
    <m/>
    <n v="0"/>
    <n v="0"/>
    <n v="0"/>
    <n v="0"/>
    <n v="0"/>
    <n v="0"/>
    <n v="0"/>
    <n v="0"/>
    <n v="0"/>
    <n v="0"/>
  </r>
  <r>
    <x v="0"/>
    <x v="0"/>
    <x v="3"/>
    <s v="Agriculture"/>
    <s v="LPG"/>
    <s v="Final Energy Consumption"/>
    <s v="Emissions"/>
    <x v="4"/>
    <x v="28"/>
    <m/>
    <m/>
    <n v="0"/>
    <n v="0"/>
    <n v="0"/>
    <n v="0"/>
    <n v="0"/>
    <n v="0"/>
    <n v="0"/>
    <n v="0"/>
    <n v="0"/>
    <n v="0"/>
  </r>
  <r>
    <x v="0"/>
    <x v="0"/>
    <x v="3"/>
    <s v="Agriculture"/>
    <s v="LPG"/>
    <s v="Final Energy Consumption"/>
    <s v="Emissions"/>
    <x v="4"/>
    <x v="29"/>
    <m/>
    <m/>
    <n v="0"/>
    <n v="0"/>
    <n v="0"/>
    <n v="0"/>
    <n v="0"/>
    <n v="0"/>
    <n v="0"/>
    <n v="0"/>
    <n v="0"/>
    <n v="0"/>
  </r>
  <r>
    <x v="0"/>
    <x v="0"/>
    <x v="3"/>
    <s v="Agriculture"/>
    <s v="LPG"/>
    <s v="Final Energy Consumption"/>
    <s v="Emissions"/>
    <x v="4"/>
    <x v="30"/>
    <m/>
    <m/>
    <n v="0"/>
    <n v="0"/>
    <n v="0"/>
    <n v="0"/>
    <n v="0"/>
    <n v="0"/>
    <n v="0"/>
    <n v="0"/>
    <n v="0"/>
    <n v="0"/>
  </r>
  <r>
    <x v="0"/>
    <x v="0"/>
    <x v="3"/>
    <s v="Agriculture"/>
    <s v="LPG"/>
    <s v="Final Energy Consumption"/>
    <s v="Emissions"/>
    <x v="4"/>
    <x v="31"/>
    <m/>
    <m/>
    <n v="0"/>
    <n v="0"/>
    <n v="0"/>
    <n v="0"/>
    <n v="0"/>
    <n v="0"/>
    <n v="0"/>
    <n v="0"/>
    <n v="0"/>
    <n v="3367.2863642879997"/>
  </r>
  <r>
    <x v="0"/>
    <x v="0"/>
    <x v="3"/>
    <s v="Agriculture"/>
    <s v="LPG"/>
    <s v="Final Energy Consumption"/>
    <s v="Emissions"/>
    <x v="4"/>
    <x v="32"/>
    <m/>
    <m/>
    <n v="0"/>
    <n v="0"/>
    <n v="0"/>
    <n v="0"/>
    <n v="0"/>
    <n v="0"/>
    <n v="0"/>
    <n v="0"/>
    <n v="0"/>
    <n v="0"/>
  </r>
  <r>
    <x v="0"/>
    <x v="0"/>
    <x v="3"/>
    <s v="Agriculture"/>
    <s v="LPG"/>
    <s v="Final Energy Consumption"/>
    <s v="Emissions"/>
    <x v="4"/>
    <x v="33"/>
    <m/>
    <m/>
    <n v="0"/>
    <n v="0"/>
    <n v="0"/>
    <n v="0"/>
    <n v="0"/>
    <n v="1140.455873832"/>
    <n v="5855.1735503359987"/>
    <n v="2516.7947456520001"/>
    <n v="230.59584939600001"/>
    <n v="0"/>
  </r>
  <r>
    <x v="0"/>
    <x v="0"/>
    <x v="3"/>
    <s v="Agriculture"/>
    <s v="LPG"/>
    <s v="Final Energy Consumption"/>
    <s v="Emissions"/>
    <x v="4"/>
    <x v="34"/>
    <m/>
    <m/>
    <n v="0"/>
    <n v="0"/>
    <n v="0"/>
    <n v="0"/>
    <n v="0"/>
    <n v="0"/>
    <n v="0"/>
    <n v="0"/>
    <n v="0"/>
    <n v="0"/>
  </r>
  <r>
    <x v="0"/>
    <x v="0"/>
    <x v="3"/>
    <s v="Agriculture"/>
    <s v="LPG"/>
    <s v="Final Energy Consumption"/>
    <s v="Emissions"/>
    <x v="4"/>
    <x v="35"/>
    <m/>
    <m/>
    <n v="0"/>
    <n v="0"/>
    <n v="0"/>
    <n v="1817.3453126399997"/>
    <n v="3368.4737324039993"/>
    <n v="3581.3636081959989"/>
    <n v="5250.7135666039994"/>
    <n v="9056.385200587998"/>
    <n v="8670.751933227999"/>
    <n v="10624.704320999999"/>
  </r>
  <r>
    <x v="0"/>
    <x v="0"/>
    <x v="3"/>
    <s v="Agriculture"/>
    <s v="HSDO"/>
    <s v="Final Energy Consumption"/>
    <s v="Emissions"/>
    <x v="4"/>
    <x v="1"/>
    <s v="Agricuture"/>
    <m/>
    <n v="15.713458179999998"/>
    <n v="5.0247916600000009"/>
    <n v="0.92667063999999988"/>
    <n v="1843.84290594"/>
    <n v="614.61430197999994"/>
    <n v="0"/>
    <n v="0"/>
    <n v="0"/>
    <n v="0"/>
    <n v="0"/>
  </r>
  <r>
    <x v="0"/>
    <x v="0"/>
    <x v="3"/>
    <s v="Agriculture"/>
    <s v="HSDO"/>
    <s v="Final Energy Consumption"/>
    <s v="Emissions"/>
    <x v="4"/>
    <x v="0"/>
    <m/>
    <m/>
    <n v="36245.411963040002"/>
    <n v="50818.577954899985"/>
    <n v="81493.485113460018"/>
    <n v="85823.968796439993"/>
    <n v="98088.989949019975"/>
    <n v="110489.71243058"/>
    <n v="134678.89971102"/>
    <n v="152880.85999788"/>
    <n v="90361.435550819995"/>
    <n v="65560.358060539991"/>
  </r>
  <r>
    <x v="0"/>
    <x v="0"/>
    <x v="3"/>
    <s v="Agriculture"/>
    <s v="HSDO"/>
    <s v="Final Energy Consumption"/>
    <s v="Emissions"/>
    <x v="4"/>
    <x v="2"/>
    <m/>
    <m/>
    <n v="0"/>
    <n v="0"/>
    <n v="0"/>
    <n v="0"/>
    <n v="0"/>
    <n v="0"/>
    <n v="0"/>
    <n v="0"/>
    <n v="0"/>
    <n v="0"/>
  </r>
  <r>
    <x v="0"/>
    <x v="0"/>
    <x v="3"/>
    <s v="Agriculture"/>
    <s v="HSDO"/>
    <s v="Final Energy Consumption"/>
    <s v="Emissions"/>
    <x v="4"/>
    <x v="3"/>
    <m/>
    <m/>
    <n v="12770.687746040001"/>
    <n v="4282.6642825400004"/>
    <n v="4769.2222883200002"/>
    <n v="3451.4886497000002"/>
    <n v="2117.2666645200006"/>
    <n v="2851.5333186199991"/>
    <n v="4855.1709901799995"/>
    <n v="6274.5667888399994"/>
    <n v="3066.1374571800002"/>
    <n v="2535.3149512599998"/>
  </r>
  <r>
    <x v="0"/>
    <x v="0"/>
    <x v="3"/>
    <s v="Agriculture"/>
    <s v="HSDO"/>
    <s v="Final Energy Consumption"/>
    <s v="Emissions"/>
    <x v="4"/>
    <x v="4"/>
    <m/>
    <m/>
    <n v="2534.6519024399995"/>
    <n v="1187.7121615799995"/>
    <n v="2067.2584041200003"/>
    <n v="601.99240878000012"/>
    <n v="6424.2001315799998"/>
    <n v="9817.8517516799966"/>
    <n v="11518.74772286"/>
    <n v="9613.3770818399989"/>
    <n v="3682.5332035799997"/>
    <n v="2701.5564686600001"/>
  </r>
  <r>
    <x v="0"/>
    <x v="0"/>
    <x v="3"/>
    <s v="Agriculture"/>
    <s v="HSDO"/>
    <s v="Final Energy Consumption"/>
    <s v="Emissions"/>
    <x v="4"/>
    <x v="5"/>
    <m/>
    <m/>
    <n v="14125.855683099999"/>
    <n v="16896.089630140006"/>
    <n v="4587.1394961000005"/>
    <n v="4373.2623146800006"/>
    <n v="1436.62707944"/>
    <n v="0"/>
    <n v="0"/>
    <n v="0"/>
    <n v="0"/>
    <n v="0"/>
  </r>
  <r>
    <x v="0"/>
    <x v="0"/>
    <x v="3"/>
    <s v="Agriculture"/>
    <s v="HSDO"/>
    <s v="Final Energy Consumption"/>
    <s v="Emissions"/>
    <x v="4"/>
    <x v="6"/>
    <m/>
    <m/>
    <n v="6081.3399833199992"/>
    <n v="5694.4470025799992"/>
    <n v="5238.7886695199995"/>
    <n v="1286.7460919600001"/>
    <n v="3496.8236141999996"/>
    <n v="4080.1388164599998"/>
    <n v="3336.4376966200002"/>
    <n v="3792.9747690799995"/>
    <n v="2645.5248490999998"/>
    <n v="2528.6045776600004"/>
  </r>
  <r>
    <x v="0"/>
    <x v="0"/>
    <x v="3"/>
    <s v="Agriculture"/>
    <s v="HSDO"/>
    <s v="Final Energy Consumption"/>
    <s v="Emissions"/>
    <x v="4"/>
    <x v="7"/>
    <m/>
    <m/>
    <n v="0"/>
    <n v="142.59543899999997"/>
    <n v="47.531813"/>
    <n v="0"/>
    <n v="427.81028262000007"/>
    <n v="308.97276157999994"/>
    <n v="126.7781298"/>
    <n v="237.69101916"/>
    <n v="71.305708039999999"/>
    <n v="0"/>
  </r>
  <r>
    <x v="0"/>
    <x v="0"/>
    <x v="3"/>
    <s v="Agriculture"/>
    <s v="HSDO"/>
    <s v="Final Energy Consumption"/>
    <s v="Emissions"/>
    <x v="4"/>
    <x v="8"/>
    <m/>
    <m/>
    <n v="13989.075901219998"/>
    <n v="6400.7777323"/>
    <n v="1037.8631282600002"/>
    <n v="0"/>
    <n v="0"/>
    <n v="0"/>
    <n v="0"/>
    <n v="12549.261394319998"/>
    <n v="23502.180828980003"/>
    <n v="25964.752135000002"/>
  </r>
  <r>
    <x v="0"/>
    <x v="0"/>
    <x v="3"/>
    <s v="Agriculture"/>
    <s v="HSDO"/>
    <s v="Final Energy Consumption"/>
    <s v="Emissions"/>
    <x v="4"/>
    <x v="9"/>
    <m/>
    <m/>
    <n v="4012.6116878399994"/>
    <n v="4321.57646088"/>
    <n v="3501.63271528"/>
    <n v="4270.1542288999999"/>
    <n v="5672.4146092599995"/>
    <n v="5569.4583057399996"/>
    <n v="4919.7423589999989"/>
    <n v="4278.078860579998"/>
    <n v="1719.1178309199997"/>
    <n v="2519.2420087799992"/>
  </r>
  <r>
    <x v="0"/>
    <x v="0"/>
    <x v="3"/>
    <s v="Agriculture"/>
    <s v="HSDO"/>
    <s v="Final Energy Consumption"/>
    <s v="Emissions"/>
    <x v="4"/>
    <x v="10"/>
    <m/>
    <m/>
    <n v="17287.048777740001"/>
    <n v="39229.874587259983"/>
    <n v="40868.595751619985"/>
    <n v="40517.331659279989"/>
    <n v="42236.473455819993"/>
    <n v="41998.223238859995"/>
    <n v="43613.314301899998"/>
    <n v="45358.706440880007"/>
    <n v="50214.308812219999"/>
    <n v="59431.662012099994"/>
  </r>
  <r>
    <x v="0"/>
    <x v="0"/>
    <x v="3"/>
    <s v="Agriculture"/>
    <s v="HSDO"/>
    <s v="Final Energy Consumption"/>
    <s v="Emissions"/>
    <x v="4"/>
    <x v="11"/>
    <m/>
    <m/>
    <n v="302801.50259043992"/>
    <n v="308556.06335651997"/>
    <n v="352809.13189578004"/>
    <n v="393370.63219272002"/>
    <n v="410474.31202330004"/>
    <n v="386575.15667609998"/>
    <n v="456714.13046055986"/>
    <n v="452713.07020155998"/>
    <n v="448520.51665021991"/>
    <n v="495728.53015839995"/>
  </r>
  <r>
    <x v="0"/>
    <x v="0"/>
    <x v="3"/>
    <s v="Agriculture"/>
    <s v="HSDO"/>
    <s v="Final Energy Consumption"/>
    <s v="Emissions"/>
    <x v="4"/>
    <x v="12"/>
    <m/>
    <m/>
    <n v="43092.349654339989"/>
    <n v="56210.163429000007"/>
    <n v="37341.926951980007"/>
    <n v="29265.201458919997"/>
    <n v="29957.32057598"/>
    <n v="24050.993526979997"/>
    <n v="25137.658646100001"/>
    <n v="27403.536120239994"/>
    <n v="12830.330185680001"/>
    <n v="15787.376140620001"/>
  </r>
  <r>
    <x v="0"/>
    <x v="0"/>
    <x v="3"/>
    <s v="Agriculture"/>
    <s v="HSDO"/>
    <s v="Final Energy Consumption"/>
    <s v="Emissions"/>
    <x v="4"/>
    <x v="13"/>
    <m/>
    <m/>
    <n v="835.42553611999995"/>
    <n v="849.60519462000002"/>
    <n v="2513.17870692"/>
    <n v="2593.1599693999997"/>
    <n v="8083.9151790599981"/>
    <n v="6086.1490843999991"/>
    <n v="6193.1475891599994"/>
    <n v="20364.801572079992"/>
    <n v="15212.856320900002"/>
    <n v="11589.038886319997"/>
  </r>
  <r>
    <x v="0"/>
    <x v="0"/>
    <x v="3"/>
    <s v="Agriculture"/>
    <s v="HSDO"/>
    <s v="Final Energy Consumption"/>
    <s v="Emissions"/>
    <x v="4"/>
    <x v="14"/>
    <m/>
    <m/>
    <n v="3279.9267646599997"/>
    <n v="3821.1982809000001"/>
    <n v="1066.8695170000003"/>
    <n v="31.690538180000004"/>
    <n v="334.65591768000002"/>
    <n v="515.54042889999994"/>
    <n v="411.96900779999999"/>
    <n v="139.9592208"/>
    <n v="15.841274819999999"/>
    <n v="0"/>
  </r>
  <r>
    <x v="0"/>
    <x v="0"/>
    <x v="3"/>
    <s v="Agriculture"/>
    <s v="HSDO"/>
    <s v="Final Energy Consumption"/>
    <s v="Emissions"/>
    <x v="4"/>
    <x v="15"/>
    <m/>
    <m/>
    <n v="126.76215271999999"/>
    <n v="7.9246316799999992"/>
    <n v="0"/>
    <n v="0"/>
    <n v="0"/>
    <n v="0"/>
    <n v="0"/>
    <n v="0"/>
    <n v="99209.85400788"/>
    <n v="211221.76675837999"/>
  </r>
  <r>
    <x v="0"/>
    <x v="0"/>
    <x v="3"/>
    <s v="Agriculture"/>
    <s v="HSDO"/>
    <s v="Final Energy Consumption"/>
    <s v="Emissions"/>
    <x v="4"/>
    <x v="16"/>
    <m/>
    <m/>
    <n v="41837.030478740002"/>
    <n v="59663.289729400007"/>
    <n v="106015.77054627999"/>
    <n v="114307.00431541998"/>
    <n v="199154.47794787993"/>
    <n v="252540.58863586001"/>
    <n v="252285.57846198001"/>
    <n v="211015.02334318002"/>
    <n v="109636.40854194004"/>
    <n v="87515.166680059963"/>
  </r>
  <r>
    <x v="0"/>
    <x v="0"/>
    <x v="3"/>
    <s v="Agriculture"/>
    <s v="HSDO"/>
    <s v="Final Energy Consumption"/>
    <s v="Emissions"/>
    <x v="4"/>
    <x v="17"/>
    <m/>
    <m/>
    <n v="44012.49365715999"/>
    <n v="42807.486306479994"/>
    <n v="48949.627067739995"/>
    <n v="66142.690672379991"/>
    <n v="77035.088928000012"/>
    <n v="88650.138500559973"/>
    <n v="90636.752593379977"/>
    <n v="83522.470422440005"/>
    <n v="21431.079937119997"/>
    <n v="3978.5884959800005"/>
  </r>
  <r>
    <x v="0"/>
    <x v="0"/>
    <x v="3"/>
    <s v="Agriculture"/>
    <s v="HSDO"/>
    <s v="Final Energy Consumption"/>
    <s v="Emissions"/>
    <x v="4"/>
    <x v="18"/>
    <m/>
    <m/>
    <n v="0"/>
    <n v="0"/>
    <n v="0"/>
    <n v="0"/>
    <n v="0"/>
    <n v="0"/>
    <n v="0"/>
    <n v="0"/>
    <n v="0"/>
    <n v="0"/>
  </r>
  <r>
    <x v="0"/>
    <x v="0"/>
    <x v="3"/>
    <s v="Agriculture"/>
    <s v="HSDO"/>
    <s v="Final Energy Consumption"/>
    <s v="Emissions"/>
    <x v="4"/>
    <x v="19"/>
    <m/>
    <m/>
    <n v="11876.011208739999"/>
    <n v="8866.161004399999"/>
    <n v="6177.7536725799991"/>
    <n v="4645.4798037200007"/>
    <n v="5144.53188606"/>
    <n v="7156.8850547600005"/>
    <n v="8644.9663203399996"/>
    <n v="6217.92804024"/>
    <n v="220659.14032693999"/>
    <n v="415806.15120674"/>
  </r>
  <r>
    <x v="0"/>
    <x v="0"/>
    <x v="3"/>
    <s v="Agriculture"/>
    <s v="HSDO"/>
    <s v="Final Energy Consumption"/>
    <s v="Emissions"/>
    <x v="4"/>
    <x v="20"/>
    <m/>
    <m/>
    <n v="418454.38417090004"/>
    <n v="437391.05048156"/>
    <n v="436284.25424163992"/>
    <n v="400934.45347507996"/>
    <n v="489405.67264525994"/>
    <n v="561027.59905262"/>
    <n v="607876.2241232798"/>
    <n v="536712.27272557991"/>
    <n v="127922.98344447995"/>
    <n v="586.23900789999993"/>
  </r>
  <r>
    <x v="0"/>
    <x v="0"/>
    <x v="3"/>
    <s v="Agriculture"/>
    <s v="HSDO"/>
    <s v="Final Energy Consumption"/>
    <s v="Emissions"/>
    <x v="4"/>
    <x v="21"/>
    <m/>
    <m/>
    <n v="0"/>
    <n v="0"/>
    <n v="0"/>
    <n v="0"/>
    <n v="0"/>
    <n v="0"/>
    <n v="0"/>
    <n v="0"/>
    <n v="0"/>
    <n v="0"/>
  </r>
  <r>
    <x v="0"/>
    <x v="0"/>
    <x v="3"/>
    <s v="Agriculture"/>
    <s v="HSDO"/>
    <s v="Final Energy Consumption"/>
    <s v="Emissions"/>
    <x v="4"/>
    <x v="22"/>
    <m/>
    <m/>
    <n v="237.65906499999997"/>
    <n v="71.297719499999985"/>
    <n v="356.48859749999991"/>
    <n v="808.0328324599999"/>
    <n v="514.92531131999999"/>
    <n v="95.063625999999999"/>
    <n v="0"/>
    <n v="11427.742275179999"/>
    <n v="15042.964040719997"/>
    <n v="15120.980122359997"/>
  </r>
  <r>
    <x v="0"/>
    <x v="0"/>
    <x v="3"/>
    <s v="Agriculture"/>
    <s v="HSDO"/>
    <s v="Final Energy Consumption"/>
    <s v="Emissions"/>
    <x v="4"/>
    <x v="23"/>
    <m/>
    <m/>
    <n v="0"/>
    <n v="0"/>
    <n v="0"/>
    <n v="0"/>
    <n v="0"/>
    <n v="0"/>
    <n v="0"/>
    <n v="0"/>
    <n v="0"/>
    <n v="0"/>
  </r>
  <r>
    <x v="0"/>
    <x v="0"/>
    <x v="3"/>
    <s v="Agriculture"/>
    <s v="HSDO"/>
    <s v="Final Energy Consumption"/>
    <s v="Emissions"/>
    <x v="4"/>
    <x v="24"/>
    <m/>
    <m/>
    <n v="0"/>
    <n v="0"/>
    <n v="0"/>
    <n v="0"/>
    <n v="0"/>
    <n v="0"/>
    <n v="0"/>
    <n v="0"/>
    <n v="0"/>
    <n v="0"/>
  </r>
  <r>
    <x v="0"/>
    <x v="0"/>
    <x v="3"/>
    <s v="Agriculture"/>
    <s v="HSDO"/>
    <s v="Final Energy Consumption"/>
    <s v="Emissions"/>
    <x v="4"/>
    <x v="25"/>
    <m/>
    <m/>
    <n v="11198.24749806"/>
    <n v="12954.152555680002"/>
    <n v="16065.409286780006"/>
    <n v="16933.595825439999"/>
    <n v="17610.337003000001"/>
    <n v="16885.632631280001"/>
    <n v="14996.558611860002"/>
    <n v="7492.6513794999992"/>
    <n v="12666.149711600001"/>
    <n v="14582.0812025"/>
  </r>
  <r>
    <x v="0"/>
    <x v="0"/>
    <x v="3"/>
    <s v="Agriculture"/>
    <s v="HSDO"/>
    <s v="Final Energy Consumption"/>
    <s v="Emissions"/>
    <x v="4"/>
    <x v="26"/>
    <m/>
    <m/>
    <n v="3160.9374613600003"/>
    <n v="5339.8357119799985"/>
    <n v="3382.9150223399993"/>
    <n v="1972.6740905199997"/>
    <n v="2749.0723045800005"/>
    <n v="4737.6356011599992"/>
    <n v="8778.1113165200004"/>
    <n v="8545.6607795999989"/>
    <n v="3113.4296139799994"/>
    <n v="4087.7758607000001"/>
  </r>
  <r>
    <x v="0"/>
    <x v="0"/>
    <x v="3"/>
    <s v="Agriculture"/>
    <s v="HSDO"/>
    <s v="Final Energy Consumption"/>
    <s v="Emissions"/>
    <x v="4"/>
    <x v="27"/>
    <m/>
    <m/>
    <n v="16627.179396659998"/>
    <n v="17545.92540498"/>
    <n v="16463.022888199994"/>
    <n v="14973.567593739997"/>
    <n v="15852.954065479997"/>
    <n v="6037.0754831799986"/>
    <n v="5660.5995585999999"/>
    <n v="21204.125515719996"/>
    <n v="20530.651651019998"/>
    <n v="23591.70040822"/>
  </r>
  <r>
    <x v="0"/>
    <x v="0"/>
    <x v="3"/>
    <s v="Agriculture"/>
    <s v="HSDO"/>
    <s v="Final Energy Consumption"/>
    <s v="Emissions"/>
    <x v="4"/>
    <x v="28"/>
    <m/>
    <m/>
    <n v="28983.49358436"/>
    <n v="40402.288694739989"/>
    <n v="27351.714461260002"/>
    <n v="25958.225497819996"/>
    <n v="29442.547046919997"/>
    <n v="32204.840385199997"/>
    <n v="30412.499596639998"/>
    <n v="7440.334431039998"/>
    <n v="365.14018632"/>
    <n v="174.29396571999996"/>
  </r>
  <r>
    <x v="0"/>
    <x v="0"/>
    <x v="3"/>
    <s v="Agriculture"/>
    <s v="HSDO"/>
    <s v="Final Energy Consumption"/>
    <s v="Emissions"/>
    <x v="4"/>
    <x v="29"/>
    <m/>
    <m/>
    <n v="0"/>
    <n v="0"/>
    <n v="0"/>
    <n v="0"/>
    <n v="0"/>
    <n v="0"/>
    <n v="0"/>
    <n v="0"/>
    <n v="0"/>
    <n v="0"/>
  </r>
  <r>
    <x v="0"/>
    <x v="0"/>
    <x v="3"/>
    <s v="Agriculture"/>
    <s v="HSDO"/>
    <s v="Final Energy Consumption"/>
    <s v="Emissions"/>
    <x v="4"/>
    <x v="30"/>
    <m/>
    <m/>
    <n v="93561.772491459982"/>
    <n v="161971.14748051998"/>
    <n v="187112.52878625999"/>
    <n v="195880.53459967999"/>
    <n v="208718.54177230003"/>
    <n v="223097.91377229997"/>
    <n v="254863.71997618"/>
    <n v="250056.06482191998"/>
    <n v="166288.71369431997"/>
    <n v="159492.19167895993"/>
  </r>
  <r>
    <x v="0"/>
    <x v="0"/>
    <x v="3"/>
    <s v="Agriculture"/>
    <s v="HSDO"/>
    <s v="Final Energy Consumption"/>
    <s v="Emissions"/>
    <x v="4"/>
    <x v="31"/>
    <m/>
    <m/>
    <n v="0"/>
    <n v="0"/>
    <n v="0"/>
    <n v="0"/>
    <n v="0"/>
    <n v="0"/>
    <n v="0"/>
    <n v="0"/>
    <n v="0"/>
    <n v="11339.0934468"/>
  </r>
  <r>
    <x v="0"/>
    <x v="0"/>
    <x v="3"/>
    <s v="Agriculture"/>
    <s v="HSDO"/>
    <s v="Final Energy Consumption"/>
    <s v="Emissions"/>
    <x v="4"/>
    <x v="32"/>
    <m/>
    <m/>
    <n v="13.205056620000001"/>
    <n v="0"/>
    <n v="0"/>
    <n v="0"/>
    <n v="0"/>
    <n v="0"/>
    <n v="0"/>
    <n v="0"/>
    <n v="0"/>
    <n v="0"/>
  </r>
  <r>
    <x v="0"/>
    <x v="0"/>
    <x v="3"/>
    <s v="Agriculture"/>
    <s v="HSDO"/>
    <s v="Final Energy Consumption"/>
    <s v="Emissions"/>
    <x v="4"/>
    <x v="33"/>
    <m/>
    <m/>
    <n v="221035.75205669994"/>
    <n v="243364.94360331993"/>
    <n v="206422.45163987996"/>
    <n v="147289.41723006"/>
    <n v="124216.83611665999"/>
    <n v="120615.96176896"/>
    <n v="117974.04773993997"/>
    <n v="101631.89945047996"/>
    <n v="39285.794367259994"/>
    <n v="50900.923825220008"/>
  </r>
  <r>
    <x v="0"/>
    <x v="0"/>
    <x v="3"/>
    <s v="Agriculture"/>
    <s v="HSDO"/>
    <s v="Final Energy Consumption"/>
    <s v="Emissions"/>
    <x v="4"/>
    <x v="34"/>
    <m/>
    <m/>
    <n v="8586.5461273199999"/>
    <n v="9770.2879845199986"/>
    <n v="7004.1441699599991"/>
    <n v="6679.2981793999998"/>
    <n v="9970.448842759999"/>
    <n v="13587.372167319998"/>
    <n v="16233.192592400001"/>
    <n v="16065.473195099998"/>
    <n v="8365.5112140599995"/>
    <n v="13682.443781860002"/>
  </r>
  <r>
    <x v="0"/>
    <x v="0"/>
    <x v="3"/>
    <s v="Agriculture"/>
    <s v="HSDO"/>
    <s v="Final Energy Consumption"/>
    <s v="Emissions"/>
    <x v="4"/>
    <x v="35"/>
    <m/>
    <m/>
    <n v="3240.3036062599999"/>
    <n v="1090.65938912"/>
    <n v="7487.9780835999973"/>
    <n v="13725.438104139999"/>
    <n v="25683.755240499991"/>
    <n v="30833.248009899999"/>
    <n v="30212.72218832"/>
    <n v="28566.515761980001"/>
    <n v="25490.073088199995"/>
    <n v="24329.545928239997"/>
  </r>
  <r>
    <x v="0"/>
    <x v="0"/>
    <x v="3"/>
    <s v="Agriculture"/>
    <s v="LDO"/>
    <s v="Final Energy Consumption"/>
    <s v="Emissions"/>
    <x v="4"/>
    <x v="1"/>
    <s v="Agricuture"/>
    <m/>
    <n v="0"/>
    <n v="0"/>
    <n v="0"/>
    <n v="0"/>
    <n v="0"/>
    <n v="0"/>
    <n v="0"/>
    <n v="0"/>
    <n v="0"/>
    <n v="0"/>
  </r>
  <r>
    <x v="0"/>
    <x v="0"/>
    <x v="3"/>
    <s v="Agriculture"/>
    <s v="LDO"/>
    <s v="Final Energy Consumption"/>
    <s v="Emissions"/>
    <x v="4"/>
    <x v="0"/>
    <m/>
    <m/>
    <n v="7770.2691215799987"/>
    <n v="1921.5714001399997"/>
    <n v="866.4210713199999"/>
    <n v="588.30005122"/>
    <n v="942.74358247999999"/>
    <n v="620.29415391999987"/>
    <n v="337.05247967999998"/>
    <n v="307.39103065999996"/>
    <n v="1282.43228036"/>
    <n v="401.46407770000002"/>
  </r>
  <r>
    <x v="0"/>
    <x v="0"/>
    <x v="3"/>
    <s v="Agriculture"/>
    <s v="LDO"/>
    <s v="Final Energy Consumption"/>
    <s v="Emissions"/>
    <x v="4"/>
    <x v="2"/>
    <m/>
    <m/>
    <n v="0"/>
    <n v="0"/>
    <n v="0"/>
    <n v="0"/>
    <n v="0"/>
    <n v="0"/>
    <n v="0"/>
    <n v="0"/>
    <n v="0"/>
    <n v="0"/>
  </r>
  <r>
    <x v="0"/>
    <x v="0"/>
    <x v="3"/>
    <s v="Agriculture"/>
    <s v="LDO"/>
    <s v="Final Energy Consumption"/>
    <s v="Emissions"/>
    <x v="4"/>
    <x v="3"/>
    <m/>
    <m/>
    <n v="116.16934868"/>
    <n v="27.816096280000004"/>
    <n v="0"/>
    <n v="556.21807457999989"/>
    <n v="185.40602485999997"/>
    <n v="0"/>
    <n v="0"/>
    <n v="0"/>
    <n v="0"/>
    <n v="0"/>
  </r>
  <r>
    <x v="0"/>
    <x v="0"/>
    <x v="3"/>
    <s v="Agriculture"/>
    <s v="LDO"/>
    <s v="Final Energy Consumption"/>
    <s v="Emissions"/>
    <x v="4"/>
    <x v="4"/>
    <m/>
    <m/>
    <n v="1766.7534949399997"/>
    <n v="437.58825557999995"/>
    <n v="387.17257963999987"/>
    <n v="88.616874219999985"/>
    <n v="588.93114588000003"/>
    <n v="1361.7824481800003"/>
    <n v="1337.2416533000001"/>
    <n v="1424.4924871799999"/>
    <n v="778.26753241999984"/>
    <n v="463.39123977999992"/>
  </r>
  <r>
    <x v="0"/>
    <x v="0"/>
    <x v="3"/>
    <s v="Agriculture"/>
    <s v="LDO"/>
    <s v="Final Energy Consumption"/>
    <s v="Emissions"/>
    <x v="4"/>
    <x v="5"/>
    <m/>
    <m/>
    <n v="134.93442913999996"/>
    <n v="20.442673859999996"/>
    <n v="0"/>
    <n v="342.54060665999998"/>
    <n v="114.18020221999998"/>
    <n v="0"/>
    <n v="0"/>
    <n v="0"/>
    <n v="0"/>
    <n v="0"/>
  </r>
  <r>
    <x v="0"/>
    <x v="0"/>
    <x v="3"/>
    <s v="Agriculture"/>
    <s v="LDO"/>
    <s v="Final Energy Consumption"/>
    <s v="Emissions"/>
    <x v="4"/>
    <x v="6"/>
    <m/>
    <m/>
    <n v="212.67091188000001"/>
    <n v="239.56033751999993"/>
    <n v="577.67529302000003"/>
    <n v="171.09056118000001"/>
    <n v="0"/>
    <n v="0"/>
    <n v="0"/>
    <n v="0"/>
    <n v="0"/>
    <n v="0"/>
  </r>
  <r>
    <x v="0"/>
    <x v="0"/>
    <x v="3"/>
    <s v="Agriculture"/>
    <s v="LDO"/>
    <s v="Final Energy Consumption"/>
    <s v="Emissions"/>
    <x v="4"/>
    <x v="7"/>
    <m/>
    <m/>
    <n v="0"/>
    <n v="0"/>
    <n v="0"/>
    <n v="0"/>
    <n v="0"/>
    <n v="33.743592959999994"/>
    <n v="11.247864319999998"/>
    <n v="0"/>
    <n v="0"/>
    <n v="0"/>
  </r>
  <r>
    <x v="0"/>
    <x v="0"/>
    <x v="3"/>
    <s v="Agriculture"/>
    <s v="LDO"/>
    <s v="Final Energy Consumption"/>
    <s v="Emissions"/>
    <x v="4"/>
    <x v="8"/>
    <m/>
    <m/>
    <n v="0"/>
    <n v="0"/>
    <n v="0"/>
    <n v="0"/>
    <n v="0"/>
    <n v="0"/>
    <n v="0"/>
    <n v="0"/>
    <n v="0"/>
    <n v="0"/>
  </r>
  <r>
    <x v="0"/>
    <x v="0"/>
    <x v="3"/>
    <s v="Agriculture"/>
    <s v="LDO"/>
    <s v="Final Energy Consumption"/>
    <s v="Emissions"/>
    <x v="4"/>
    <x v="9"/>
    <m/>
    <m/>
    <n v="3214.4287252000008"/>
    <n v="2290.2025784399998"/>
    <n v="518.02486484000008"/>
    <n v="1390.4133755400001"/>
    <n v="692.51055552000003"/>
    <n v="76.346476779999975"/>
    <n v="0"/>
    <n v="216.74506728"/>
    <n v="317.63233893999995"/>
    <n v="81.794661059999981"/>
  </r>
  <r>
    <x v="0"/>
    <x v="0"/>
    <x v="3"/>
    <s v="Agriculture"/>
    <s v="LDO"/>
    <s v="Final Energy Consumption"/>
    <s v="Emissions"/>
    <x v="4"/>
    <x v="10"/>
    <m/>
    <m/>
    <n v="247.09353073999995"/>
    <n v="215.37902693999999"/>
    <n v="176.50679129999997"/>
    <n v="62.694061919999996"/>
    <n v="6.8142246199999992"/>
    <n v="0"/>
    <n v="0"/>
    <n v="0"/>
    <n v="171.73763292000001"/>
    <n v="265.84263412000001"/>
  </r>
  <r>
    <x v="0"/>
    <x v="0"/>
    <x v="3"/>
    <s v="Agriculture"/>
    <s v="LDO"/>
    <s v="Final Energy Consumption"/>
    <s v="Emissions"/>
    <x v="4"/>
    <x v="11"/>
    <m/>
    <m/>
    <n v="31429.592520899998"/>
    <n v="18984.293986139997"/>
    <n v="4410.7844870600002"/>
    <n v="654.39723118000018"/>
    <n v="658.38351263999994"/>
    <n v="301.20790069999993"/>
    <n v="82.449721339999982"/>
    <n v="95.399144680000006"/>
    <n v="109.02759391999999"/>
    <n v="111.08863723999997"/>
  </r>
  <r>
    <x v="0"/>
    <x v="0"/>
    <x v="3"/>
    <s v="Agriculture"/>
    <s v="LDO"/>
    <s v="Final Energy Consumption"/>
    <s v="Emissions"/>
    <x v="4"/>
    <x v="12"/>
    <m/>
    <m/>
    <n v="4490.7258068400006"/>
    <n v="2218.8489391600001"/>
    <n v="765.48586841999986"/>
    <n v="674.78398526000001"/>
    <n v="184.03199598"/>
    <n v="0"/>
    <n v="0"/>
    <n v="0"/>
    <n v="0"/>
    <n v="0"/>
  </r>
  <r>
    <x v="0"/>
    <x v="0"/>
    <x v="3"/>
    <s v="Agriculture"/>
    <s v="LDO"/>
    <s v="Final Energy Consumption"/>
    <s v="Emissions"/>
    <x v="4"/>
    <x v="13"/>
    <m/>
    <m/>
    <n v="3092.49963918"/>
    <n v="1252.8587052800001"/>
    <n v="122.70397440000001"/>
    <n v="143.09871702000001"/>
    <n v="211.24096321999997"/>
    <n v="320.29252276000005"/>
    <n v="129.47825632000001"/>
    <n v="74.956470819999964"/>
    <n v="184.00803036000002"/>
    <n v="156.7351548"/>
  </r>
  <r>
    <x v="0"/>
    <x v="0"/>
    <x v="3"/>
    <s v="Agriculture"/>
    <s v="LDO"/>
    <s v="Final Energy Consumption"/>
    <s v="Emissions"/>
    <x v="4"/>
    <x v="14"/>
    <m/>
    <m/>
    <n v="1066.0227317599997"/>
    <n v="931.08830262000004"/>
    <n v="219.47714796000002"/>
    <n v="6.8142246199999992"/>
    <n v="0"/>
    <n v="0"/>
    <n v="0"/>
    <n v="0"/>
    <n v="0"/>
    <n v="0"/>
  </r>
  <r>
    <x v="0"/>
    <x v="0"/>
    <x v="3"/>
    <s v="Agriculture"/>
    <s v="LDO"/>
    <s v="Final Energy Consumption"/>
    <s v="Emissions"/>
    <x v="4"/>
    <x v="15"/>
    <m/>
    <m/>
    <n v="16.360529920000001"/>
    <n v="0"/>
    <n v="0"/>
    <n v="0"/>
    <n v="0"/>
    <n v="0"/>
    <n v="0"/>
    <n v="0"/>
    <n v="579.77627904000008"/>
    <n v="1009.2401894400001"/>
  </r>
  <r>
    <x v="0"/>
    <x v="0"/>
    <x v="3"/>
    <s v="Agriculture"/>
    <s v="LDO"/>
    <s v="Final Energy Consumption"/>
    <s v="Emissions"/>
    <x v="4"/>
    <x v="16"/>
    <m/>
    <m/>
    <n v="2839.2070014000005"/>
    <n v="1788.9696246800002"/>
    <n v="780.44041530000015"/>
    <n v="838.94049372000006"/>
    <n v="963.03447408"/>
    <n v="759.81400501999985"/>
    <n v="665.66906112000004"/>
    <n v="701.45772032000013"/>
    <n v="178.94329600000003"/>
    <n v="0"/>
  </r>
  <r>
    <x v="0"/>
    <x v="0"/>
    <x v="3"/>
    <s v="Agriculture"/>
    <s v="LDO"/>
    <s v="Final Energy Consumption"/>
    <s v="Emissions"/>
    <x v="4"/>
    <x v="17"/>
    <m/>
    <m/>
    <n v="6.8142246199999992"/>
    <n v="0"/>
    <n v="0"/>
    <n v="0"/>
    <n v="0"/>
    <n v="199.36999277999999"/>
    <n v="133.94385017999997"/>
    <n v="89.982914559999983"/>
    <n v="22.495728639999996"/>
    <n v="0"/>
  </r>
  <r>
    <x v="0"/>
    <x v="0"/>
    <x v="3"/>
    <s v="Agriculture"/>
    <s v="LDO"/>
    <s v="Final Energy Consumption"/>
    <s v="Emissions"/>
    <x v="4"/>
    <x v="18"/>
    <m/>
    <m/>
    <n v="0"/>
    <n v="0"/>
    <n v="0"/>
    <n v="0"/>
    <n v="0"/>
    <n v="0"/>
    <n v="0"/>
    <n v="0"/>
    <n v="0"/>
    <n v="0"/>
  </r>
  <r>
    <x v="0"/>
    <x v="0"/>
    <x v="3"/>
    <s v="Agriculture"/>
    <s v="LDO"/>
    <s v="Final Energy Consumption"/>
    <s v="Emissions"/>
    <x v="4"/>
    <x v="19"/>
    <m/>
    <m/>
    <n v="1446.5568346599998"/>
    <n v="758.65566672"/>
    <n v="241.29385070000001"/>
    <n v="856.80286915999989"/>
    <n v="552.7670253"/>
    <n v="92.691029619999981"/>
    <n v="0"/>
    <n v="0"/>
    <n v="253.5562596"/>
    <n v="248.06014407999996"/>
  </r>
  <r>
    <x v="0"/>
    <x v="0"/>
    <x v="3"/>
    <s v="Agriculture"/>
    <s v="LDO"/>
    <s v="Final Energy Consumption"/>
    <s v="Emissions"/>
    <x v="4"/>
    <x v="20"/>
    <m/>
    <m/>
    <n v="13745.824858219998"/>
    <n v="5723.2217236600009"/>
    <n v="3338.9460981799989"/>
    <n v="1957.3600593399995"/>
    <n v="1026.3356650399999"/>
    <n v="1267.11026064"/>
    <n v="1308.0834823"/>
    <n v="971.28663589999974"/>
    <n v="217.42409317999994"/>
    <n v="0"/>
  </r>
  <r>
    <x v="0"/>
    <x v="0"/>
    <x v="3"/>
    <s v="Agriculture"/>
    <s v="LDO"/>
    <s v="Final Energy Consumption"/>
    <s v="Emissions"/>
    <x v="4"/>
    <x v="21"/>
    <m/>
    <m/>
    <n v="0"/>
    <n v="0"/>
    <n v="0"/>
    <n v="0"/>
    <n v="0"/>
    <n v="0"/>
    <n v="0"/>
    <n v="0"/>
    <n v="0"/>
    <n v="0"/>
  </r>
  <r>
    <x v="0"/>
    <x v="0"/>
    <x v="3"/>
    <s v="Agriculture"/>
    <s v="LDO"/>
    <s v="Final Energy Consumption"/>
    <s v="Emissions"/>
    <x v="4"/>
    <x v="22"/>
    <m/>
    <m/>
    <n v="0"/>
    <n v="0"/>
    <n v="0"/>
    <n v="0"/>
    <n v="0"/>
    <n v="0"/>
    <n v="0"/>
    <n v="0"/>
    <n v="0"/>
    <n v="0"/>
  </r>
  <r>
    <x v="0"/>
    <x v="0"/>
    <x v="3"/>
    <s v="Agriculture"/>
    <s v="LDO"/>
    <s v="Final Energy Consumption"/>
    <s v="Emissions"/>
    <x v="4"/>
    <x v="23"/>
    <m/>
    <m/>
    <n v="0"/>
    <n v="0"/>
    <n v="0"/>
    <n v="0"/>
    <n v="0"/>
    <n v="0"/>
    <n v="0"/>
    <n v="0"/>
    <n v="0"/>
    <n v="0"/>
  </r>
  <r>
    <x v="0"/>
    <x v="0"/>
    <x v="3"/>
    <s v="Agriculture"/>
    <s v="LDO"/>
    <s v="Final Energy Consumption"/>
    <s v="Emissions"/>
    <x v="4"/>
    <x v="24"/>
    <m/>
    <m/>
    <n v="0"/>
    <n v="0"/>
    <n v="0"/>
    <n v="0"/>
    <n v="0"/>
    <n v="0"/>
    <n v="0"/>
    <n v="0"/>
    <n v="0"/>
    <n v="0"/>
  </r>
  <r>
    <x v="0"/>
    <x v="0"/>
    <x v="3"/>
    <s v="Agriculture"/>
    <s v="LDO"/>
    <s v="Final Energy Consumption"/>
    <s v="Emissions"/>
    <x v="4"/>
    <x v="25"/>
    <m/>
    <m/>
    <n v="31.698526719999997"/>
    <n v="0"/>
    <n v="0"/>
    <n v="0"/>
    <n v="0"/>
    <n v="0"/>
    <n v="0"/>
    <n v="0"/>
    <n v="0"/>
    <n v="0"/>
  </r>
  <r>
    <x v="0"/>
    <x v="0"/>
    <x v="3"/>
    <s v="Agriculture"/>
    <s v="LDO"/>
    <s v="Final Energy Consumption"/>
    <s v="Emissions"/>
    <x v="4"/>
    <x v="26"/>
    <m/>
    <m/>
    <n v="0"/>
    <n v="0"/>
    <n v="0"/>
    <n v="1073.6118447600002"/>
    <n v="357.87061492000004"/>
    <n v="0"/>
    <n v="0"/>
    <n v="0"/>
    <n v="0"/>
    <n v="0"/>
  </r>
  <r>
    <x v="0"/>
    <x v="0"/>
    <x v="3"/>
    <s v="Agriculture"/>
    <s v="LDO"/>
    <s v="Final Energy Consumption"/>
    <s v="Emissions"/>
    <x v="4"/>
    <x v="27"/>
    <m/>
    <m/>
    <n v="1739.47263084"/>
    <n v="1480.4442213399998"/>
    <n v="380.33438939999996"/>
    <n v="421.19577149999998"/>
    <n v="537.0296014999999"/>
    <n v="618.80828548"/>
    <n v="162.19931616000002"/>
    <n v="61.328021579999977"/>
    <n v="143.14664825999998"/>
    <n v="850.6037621199996"/>
  </r>
  <r>
    <x v="0"/>
    <x v="0"/>
    <x v="3"/>
    <s v="Agriculture"/>
    <s v="LDO"/>
    <s v="Final Energy Consumption"/>
    <s v="Emissions"/>
    <x v="4"/>
    <x v="28"/>
    <m/>
    <m/>
    <n v="1986.4543220200001"/>
    <n v="1501.19045972"/>
    <n v="541.26352770000005"/>
    <n v="697.95075126000006"/>
    <n v="209.93084266000002"/>
    <n v="0"/>
    <n v="40.885347719999992"/>
    <n v="13.628449239999998"/>
    <n v="0"/>
    <n v="0"/>
  </r>
  <r>
    <x v="0"/>
    <x v="0"/>
    <x v="3"/>
    <s v="Agriculture"/>
    <s v="LDO"/>
    <s v="Final Energy Consumption"/>
    <s v="Emissions"/>
    <x v="4"/>
    <x v="29"/>
    <m/>
    <m/>
    <n v="0"/>
    <n v="0"/>
    <n v="0"/>
    <n v="0"/>
    <n v="0"/>
    <n v="0"/>
    <n v="0"/>
    <n v="0"/>
    <n v="0"/>
    <n v="0"/>
  </r>
  <r>
    <x v="0"/>
    <x v="0"/>
    <x v="3"/>
    <s v="Agriculture"/>
    <s v="LDO"/>
    <s v="Final Energy Consumption"/>
    <s v="Emissions"/>
    <x v="4"/>
    <x v="30"/>
    <m/>
    <m/>
    <n v="968.67438331999983"/>
    <n v="143.14664825999998"/>
    <n v="43.617428400000001"/>
    <n v="76.33049969999999"/>
    <n v="21.808714200000001"/>
    <n v="184.03199598"/>
    <n v="184.00004181999995"/>
    <n v="143.12268263999997"/>
    <n v="34.079111639999994"/>
    <n v="0"/>
  </r>
  <r>
    <x v="0"/>
    <x v="0"/>
    <x v="3"/>
    <s v="Agriculture"/>
    <s v="LDO"/>
    <s v="Final Energy Consumption"/>
    <s v="Emissions"/>
    <x v="4"/>
    <x v="31"/>
    <m/>
    <m/>
    <n v="0"/>
    <n v="0"/>
    <n v="0"/>
    <n v="0"/>
    <n v="0"/>
    <n v="0"/>
    <n v="0"/>
    <n v="0"/>
    <n v="0"/>
    <n v="32.713071299999996"/>
  </r>
  <r>
    <x v="0"/>
    <x v="0"/>
    <x v="3"/>
    <s v="Agriculture"/>
    <s v="LDO"/>
    <s v="Final Energy Consumption"/>
    <s v="Emissions"/>
    <x v="4"/>
    <x v="32"/>
    <m/>
    <m/>
    <n v="0"/>
    <n v="0"/>
    <n v="0"/>
    <n v="0"/>
    <n v="0"/>
    <n v="0"/>
    <n v="0"/>
    <n v="0"/>
    <n v="0"/>
    <n v="0"/>
  </r>
  <r>
    <x v="0"/>
    <x v="0"/>
    <x v="3"/>
    <s v="Agriculture"/>
    <s v="LDO"/>
    <s v="Final Energy Consumption"/>
    <s v="Emissions"/>
    <x v="4"/>
    <x v="33"/>
    <m/>
    <m/>
    <n v="18356.842100379992"/>
    <n v="12998.297227719999"/>
    <n v="5080.1921848999982"/>
    <n v="2016.0678397999995"/>
    <n v="1725.6524566399994"/>
    <n v="433.45818039999989"/>
    <n v="413.04746070000004"/>
    <n v="170.39555819999995"/>
    <n v="10.9043571"/>
    <n v="0"/>
  </r>
  <r>
    <x v="0"/>
    <x v="0"/>
    <x v="3"/>
    <s v="Agriculture"/>
    <s v="LDO"/>
    <s v="Final Energy Consumption"/>
    <s v="Emissions"/>
    <x v="4"/>
    <x v="34"/>
    <m/>
    <m/>
    <n v="66.800171479999989"/>
    <n v="0"/>
    <n v="32.713071299999996"/>
    <n v="10.9043571"/>
    <n v="0"/>
    <n v="0"/>
    <n v="0"/>
    <n v="0"/>
    <n v="0"/>
    <n v="0"/>
  </r>
  <r>
    <x v="0"/>
    <x v="0"/>
    <x v="3"/>
    <s v="Agriculture"/>
    <s v="LDO"/>
    <s v="Final Energy Consumption"/>
    <s v="Emissions"/>
    <x v="4"/>
    <x v="35"/>
    <m/>
    <m/>
    <n v="1033.1099469599999"/>
    <n v="253.30062631999999"/>
    <n v="49.08158976"/>
    <n v="310.82610285999999"/>
    <n v="1055.2461913000002"/>
    <n v="319.03033344000005"/>
    <n v="0"/>
    <n v="0"/>
    <n v="0"/>
    <n v="0"/>
  </r>
  <r>
    <x v="0"/>
    <x v="0"/>
    <x v="3"/>
    <s v="Agriculture"/>
    <s v="Furnace Oil"/>
    <s v="Final Energy Consumption"/>
    <s v="Emissions"/>
    <x v="4"/>
    <x v="1"/>
    <s v="Agricuture"/>
    <m/>
    <n v="0"/>
    <n v="0"/>
    <n v="0"/>
    <n v="1516.0105631760005"/>
    <n v="505.33685439200013"/>
    <n v="0"/>
    <n v="0"/>
    <n v="0"/>
    <n v="0"/>
    <n v="0"/>
  </r>
  <r>
    <x v="0"/>
    <x v="0"/>
    <x v="3"/>
    <s v="Agriculture"/>
    <s v="Furnace Oil"/>
    <s v="Final Energy Consumption"/>
    <s v="Emissions"/>
    <x v="4"/>
    <x v="0"/>
    <m/>
    <m/>
    <n v="0"/>
    <n v="0"/>
    <n v="0"/>
    <n v="12128.625383435998"/>
    <n v="22152.529744871994"/>
    <n v="22537.329187140007"/>
    <n v="23802.043115220004"/>
    <n v="21922.593872476002"/>
    <n v="17147.142569203999"/>
    <n v="6474.4902878359999"/>
  </r>
  <r>
    <x v="0"/>
    <x v="0"/>
    <x v="3"/>
    <s v="Agriculture"/>
    <s v="Furnace Oil"/>
    <s v="Final Energy Consumption"/>
    <s v="Emissions"/>
    <x v="4"/>
    <x v="2"/>
    <m/>
    <m/>
    <n v="0"/>
    <n v="0"/>
    <n v="0"/>
    <n v="0"/>
    <n v="0"/>
    <n v="0"/>
    <n v="0"/>
    <n v="0"/>
    <n v="0"/>
    <n v="0"/>
  </r>
  <r>
    <x v="0"/>
    <x v="0"/>
    <x v="3"/>
    <s v="Agriculture"/>
    <s v="Furnace Oil"/>
    <s v="Final Energy Consumption"/>
    <s v="Emissions"/>
    <x v="4"/>
    <x v="3"/>
    <m/>
    <m/>
    <n v="0"/>
    <n v="0"/>
    <n v="0"/>
    <n v="744.48333088799995"/>
    <n v="1141.432931756"/>
    <n v="920.30788404800012"/>
    <n v="667.66297328799999"/>
    <n v="505.25846627200002"/>
    <n v="279.69665097200004"/>
    <n v="81.202253507999998"/>
  </r>
  <r>
    <x v="0"/>
    <x v="0"/>
    <x v="3"/>
    <s v="Agriculture"/>
    <s v="Furnace Oil"/>
    <s v="Final Energy Consumption"/>
    <s v="Emissions"/>
    <x v="4"/>
    <x v="4"/>
    <m/>
    <m/>
    <n v="0"/>
    <n v="0"/>
    <n v="0"/>
    <n v="386.89240507199997"/>
    <n v="219.220216392"/>
    <n v="30.085360456000004"/>
    <n v="294.63742664399996"/>
    <n v="721.49209529200004"/>
    <n v="1443.0077070200002"/>
    <n v="5321.2285887720009"/>
  </r>
  <r>
    <x v="0"/>
    <x v="0"/>
    <x v="3"/>
    <s v="Agriculture"/>
    <s v="Furnace Oil"/>
    <s v="Final Energy Consumption"/>
    <s v="Emissions"/>
    <x v="4"/>
    <x v="5"/>
    <m/>
    <m/>
    <n v="0"/>
    <n v="0"/>
    <n v="0"/>
    <n v="135.33708917999999"/>
    <n v="593.42158483600008"/>
    <n v="656.90812322400018"/>
    <n v="577.43824716799998"/>
    <n v="604.97599372399986"/>
    <n v="692.33955346400012"/>
    <n v="606.22236483200004"/>
  </r>
  <r>
    <x v="0"/>
    <x v="0"/>
    <x v="3"/>
    <s v="Agriculture"/>
    <s v="Furnace Oil"/>
    <s v="Final Energy Consumption"/>
    <s v="Emissions"/>
    <x v="4"/>
    <x v="6"/>
    <m/>
    <m/>
    <n v="0"/>
    <n v="0"/>
    <n v="0"/>
    <n v="0"/>
    <n v="0"/>
    <n v="0"/>
    <n v="27.067417836000001"/>
    <n v="9.0224726119999996"/>
    <n v="0"/>
    <n v="0"/>
  </r>
  <r>
    <x v="0"/>
    <x v="0"/>
    <x v="3"/>
    <s v="Agriculture"/>
    <s v="Furnace Oil"/>
    <s v="Final Energy Consumption"/>
    <s v="Emissions"/>
    <x v="4"/>
    <x v="7"/>
    <m/>
    <m/>
    <n v="0"/>
    <n v="0"/>
    <n v="0"/>
    <n v="0"/>
    <n v="0"/>
    <n v="0"/>
    <n v="0"/>
    <n v="0"/>
    <n v="0"/>
    <n v="0"/>
  </r>
  <r>
    <x v="0"/>
    <x v="0"/>
    <x v="3"/>
    <s v="Agriculture"/>
    <s v="Furnace Oil"/>
    <s v="Final Energy Consumption"/>
    <s v="Emissions"/>
    <x v="4"/>
    <x v="8"/>
    <m/>
    <m/>
    <n v="0"/>
    <n v="0"/>
    <n v="0"/>
    <n v="0"/>
    <n v="0"/>
    <n v="0"/>
    <n v="0"/>
    <n v="0"/>
    <n v="0"/>
    <n v="0"/>
  </r>
  <r>
    <x v="0"/>
    <x v="0"/>
    <x v="3"/>
    <s v="Agriculture"/>
    <s v="Furnace Oil"/>
    <s v="Final Energy Consumption"/>
    <s v="Emissions"/>
    <x v="4"/>
    <x v="9"/>
    <m/>
    <m/>
    <n v="0"/>
    <n v="0"/>
    <n v="0"/>
    <n v="0"/>
    <n v="0"/>
    <n v="0"/>
    <n v="0"/>
    <n v="0"/>
    <n v="0"/>
    <n v="0"/>
  </r>
  <r>
    <x v="0"/>
    <x v="0"/>
    <x v="3"/>
    <s v="Agriculture"/>
    <s v="Furnace Oil"/>
    <s v="Final Energy Consumption"/>
    <s v="Emissions"/>
    <x v="4"/>
    <x v="10"/>
    <m/>
    <m/>
    <n v="0"/>
    <n v="0"/>
    <n v="0"/>
    <n v="135.172474128"/>
    <n v="45.057491376000009"/>
    <n v="0"/>
    <n v="133.19709350399998"/>
    <n v="15019.218663684005"/>
    <n v="33854.245587976002"/>
    <n v="30200.371505664003"/>
  </r>
  <r>
    <x v="0"/>
    <x v="0"/>
    <x v="3"/>
    <s v="Agriculture"/>
    <s v="Furnace Oil"/>
    <s v="Final Energy Consumption"/>
    <s v="Emissions"/>
    <x v="4"/>
    <x v="11"/>
    <m/>
    <m/>
    <n v="0"/>
    <n v="0"/>
    <n v="35.886081336000004"/>
    <n v="7521.8417979679989"/>
    <n v="10336.453473500002"/>
    <n v="12085.754920608"/>
    <n v="9287.0638722480035"/>
    <n v="17247.706688351998"/>
    <n v="20806.699790216"/>
    <n v="13677.47273008"/>
  </r>
  <r>
    <x v="0"/>
    <x v="0"/>
    <x v="3"/>
    <s v="Agriculture"/>
    <s v="Furnace Oil"/>
    <s v="Final Energy Consumption"/>
    <s v="Emissions"/>
    <x v="4"/>
    <x v="12"/>
    <m/>
    <m/>
    <n v="0"/>
    <n v="0"/>
    <n v="0"/>
    <n v="5975.1266081880003"/>
    <n v="9267.2943883839998"/>
    <n v="10121.677863512001"/>
    <n v="6881.8184757920017"/>
    <n v="3773.0632187719998"/>
    <n v="1802.1899116719999"/>
    <n v="1754.0439283680005"/>
  </r>
  <r>
    <x v="0"/>
    <x v="0"/>
    <x v="3"/>
    <s v="Agriculture"/>
    <s v="Furnace Oil"/>
    <s v="Final Energy Consumption"/>
    <s v="Emissions"/>
    <x v="4"/>
    <x v="13"/>
    <m/>
    <m/>
    <n v="0"/>
    <n v="0"/>
    <n v="0"/>
    <n v="3600.2017365480006"/>
    <n v="6339.1610374680004"/>
    <n v="5056.221871488"/>
    <n v="4394.6339774999997"/>
    <n v="13286.802017623999"/>
    <n v="15548.220891504003"/>
    <n v="15427.354249276001"/>
  </r>
  <r>
    <x v="0"/>
    <x v="0"/>
    <x v="3"/>
    <s v="Agriculture"/>
    <s v="Furnace Oil"/>
    <s v="Final Energy Consumption"/>
    <s v="Emissions"/>
    <x v="4"/>
    <x v="14"/>
    <m/>
    <m/>
    <n v="0"/>
    <n v="0"/>
    <n v="0"/>
    <n v="0"/>
    <n v="0"/>
    <n v="0"/>
    <n v="0"/>
    <n v="0"/>
    <n v="192.10576568400003"/>
    <n v="319.07100364800004"/>
  </r>
  <r>
    <x v="0"/>
    <x v="0"/>
    <x v="3"/>
    <s v="Agriculture"/>
    <s v="Furnace Oil"/>
    <s v="Final Energy Consumption"/>
    <s v="Emissions"/>
    <x v="4"/>
    <x v="15"/>
    <m/>
    <m/>
    <n v="0"/>
    <n v="0"/>
    <n v="0"/>
    <n v="125.83644903599998"/>
    <n v="145.53538359199999"/>
    <n v="215.79465554799995"/>
    <n v="237.94713825999997"/>
    <n v="234.46670573200004"/>
    <n v="29692.878977971995"/>
    <n v="32993.183445023999"/>
  </r>
  <r>
    <x v="0"/>
    <x v="0"/>
    <x v="3"/>
    <s v="Agriculture"/>
    <s v="Furnace Oil"/>
    <s v="Final Energy Consumption"/>
    <s v="Emissions"/>
    <x v="4"/>
    <x v="16"/>
    <m/>
    <m/>
    <n v="0"/>
    <n v="0"/>
    <n v="292.68556245599996"/>
    <n v="12481.481666804"/>
    <n v="26487.188971759999"/>
    <n v="29402.936999715999"/>
    <n v="35341.440678239989"/>
    <n v="41968.192050363992"/>
    <n v="10875.528574739999"/>
    <n v="1058.6393994120001"/>
  </r>
  <r>
    <x v="0"/>
    <x v="0"/>
    <x v="3"/>
    <s v="Agriculture"/>
    <s v="Furnace Oil"/>
    <s v="Final Energy Consumption"/>
    <s v="Emissions"/>
    <x v="4"/>
    <x v="17"/>
    <m/>
    <m/>
    <n v="0"/>
    <n v="0"/>
    <n v="0"/>
    <n v="22.552262124000002"/>
    <n v="7.5174207079999995"/>
    <n v="0"/>
    <n v="225.21690757199997"/>
    <n v="75.072302524000008"/>
    <n v="1132.1047454760003"/>
    <n v="1696.3581108600004"/>
  </r>
  <r>
    <x v="0"/>
    <x v="0"/>
    <x v="3"/>
    <s v="Agriculture"/>
    <s v="Furnace Oil"/>
    <s v="Final Energy Consumption"/>
    <s v="Emissions"/>
    <x v="4"/>
    <x v="18"/>
    <m/>
    <m/>
    <n v="0"/>
    <n v="0"/>
    <n v="0"/>
    <n v="0"/>
    <n v="0"/>
    <n v="0"/>
    <n v="0"/>
    <n v="0"/>
    <n v="0"/>
    <n v="0"/>
  </r>
  <r>
    <x v="0"/>
    <x v="0"/>
    <x v="3"/>
    <s v="Agriculture"/>
    <s v="Furnace Oil"/>
    <s v="Final Energy Consumption"/>
    <s v="Emissions"/>
    <x v="4"/>
    <x v="19"/>
    <m/>
    <m/>
    <n v="0"/>
    <n v="0"/>
    <n v="0"/>
    <n v="5923.8372612719986"/>
    <n v="5319.0964319079994"/>
    <n v="4065.8585245959994"/>
    <n v="1786.669063912"/>
    <n v="1002.3410516279998"/>
    <n v="33775.261718264002"/>
    <n v="26645.266454552006"/>
  </r>
  <r>
    <x v="0"/>
    <x v="0"/>
    <x v="3"/>
    <s v="Agriculture"/>
    <s v="Furnace Oil"/>
    <s v="Final Energy Consumption"/>
    <s v="Emissions"/>
    <x v="4"/>
    <x v="20"/>
    <m/>
    <m/>
    <n v="0"/>
    <n v="0"/>
    <n v="0"/>
    <n v="26549.891628948004"/>
    <n v="39423.494188427998"/>
    <n v="64443.312425472002"/>
    <n v="72327.573857447991"/>
    <n v="64497.91758986401"/>
    <n v="15472.247125600004"/>
    <n v="0"/>
  </r>
  <r>
    <x v="0"/>
    <x v="0"/>
    <x v="3"/>
    <s v="Agriculture"/>
    <s v="Furnace Oil"/>
    <s v="Final Energy Consumption"/>
    <s v="Emissions"/>
    <x v="4"/>
    <x v="21"/>
    <m/>
    <m/>
    <n v="0"/>
    <n v="0"/>
    <n v="0"/>
    <n v="0"/>
    <n v="0"/>
    <n v="0"/>
    <n v="0"/>
    <n v="0"/>
    <n v="0"/>
    <n v="0"/>
  </r>
  <r>
    <x v="0"/>
    <x v="0"/>
    <x v="3"/>
    <s v="Agriculture"/>
    <s v="Furnace Oil"/>
    <s v="Final Energy Consumption"/>
    <s v="Emissions"/>
    <x v="4"/>
    <x v="22"/>
    <m/>
    <m/>
    <n v="0"/>
    <n v="0"/>
    <n v="0"/>
    <n v="0"/>
    <n v="0"/>
    <n v="0"/>
    <n v="0"/>
    <n v="470.37575287199991"/>
    <n v="2198.4653747080001"/>
    <n v="707.62523686399993"/>
  </r>
  <r>
    <x v="0"/>
    <x v="0"/>
    <x v="3"/>
    <s v="Agriculture"/>
    <s v="Furnace Oil"/>
    <s v="Final Energy Consumption"/>
    <s v="Emissions"/>
    <x v="4"/>
    <x v="23"/>
    <m/>
    <m/>
    <n v="0"/>
    <n v="0"/>
    <n v="0"/>
    <n v="0"/>
    <n v="0"/>
    <n v="0"/>
    <n v="0"/>
    <n v="0"/>
    <n v="0"/>
    <n v="0"/>
  </r>
  <r>
    <x v="0"/>
    <x v="0"/>
    <x v="3"/>
    <s v="Agriculture"/>
    <s v="Furnace Oil"/>
    <s v="Final Energy Consumption"/>
    <s v="Emissions"/>
    <x v="4"/>
    <x v="24"/>
    <m/>
    <m/>
    <n v="0"/>
    <n v="0"/>
    <n v="0"/>
    <n v="0"/>
    <n v="0"/>
    <n v="0"/>
    <n v="0"/>
    <n v="0"/>
    <n v="0"/>
    <n v="0"/>
  </r>
  <r>
    <x v="0"/>
    <x v="0"/>
    <x v="3"/>
    <s v="Agriculture"/>
    <s v="Furnace Oil"/>
    <s v="Final Energy Consumption"/>
    <s v="Emissions"/>
    <x v="4"/>
    <x v="25"/>
    <m/>
    <m/>
    <n v="0"/>
    <n v="0"/>
    <n v="0"/>
    <n v="0"/>
    <n v="142.13333918399999"/>
    <n v="374.35030587200004"/>
    <n v="156.35294415199996"/>
    <n v="2346.101559916"/>
    <n v="2194.9535869319998"/>
    <n v="928.85218912800019"/>
  </r>
  <r>
    <x v="0"/>
    <x v="0"/>
    <x v="3"/>
    <s v="Agriculture"/>
    <s v="Furnace Oil"/>
    <s v="Final Energy Consumption"/>
    <s v="Emissions"/>
    <x v="4"/>
    <x v="26"/>
    <m/>
    <m/>
    <n v="0"/>
    <n v="0"/>
    <n v="0"/>
    <n v="93.148602995999994"/>
    <n v="2869.6244581480009"/>
    <n v="3986.9138489440006"/>
    <n v="4093.5687250160004"/>
    <n v="2159.7808374880001"/>
    <n v="1181.0267711679999"/>
    <n v="1060.818589148"/>
  </r>
  <r>
    <x v="0"/>
    <x v="0"/>
    <x v="3"/>
    <s v="Agriculture"/>
    <s v="Furnace Oil"/>
    <s v="Final Energy Consumption"/>
    <s v="Emissions"/>
    <x v="4"/>
    <x v="27"/>
    <m/>
    <m/>
    <n v="0"/>
    <n v="0"/>
    <n v="0"/>
    <n v="8314.1653984919994"/>
    <n v="8186.1654373440006"/>
    <n v="4739.8474191680007"/>
    <n v="2699.0754254640001"/>
    <n v="10119.969002496"/>
    <n v="10935.095707128001"/>
    <n v="10966.686119488004"/>
  </r>
  <r>
    <x v="0"/>
    <x v="0"/>
    <x v="3"/>
    <s v="Agriculture"/>
    <s v="Furnace Oil"/>
    <s v="Final Energy Consumption"/>
    <s v="Emissions"/>
    <x v="4"/>
    <x v="28"/>
    <m/>
    <m/>
    <n v="0"/>
    <n v="0"/>
    <n v="0"/>
    <n v="7788.8082182519993"/>
    <n v="12781.002673323999"/>
    <n v="12776.346418995998"/>
    <n v="13295.652036371997"/>
    <n v="3389.5023087999998"/>
    <n v="0"/>
    <n v="0"/>
  </r>
  <r>
    <x v="0"/>
    <x v="0"/>
    <x v="3"/>
    <s v="Agriculture"/>
    <s v="Furnace Oil"/>
    <s v="Final Energy Consumption"/>
    <s v="Emissions"/>
    <x v="4"/>
    <x v="29"/>
    <m/>
    <m/>
    <n v="0"/>
    <n v="0"/>
    <n v="0"/>
    <n v="0"/>
    <n v="0"/>
    <n v="0"/>
    <n v="0"/>
    <n v="0"/>
    <n v="0"/>
    <n v="0"/>
  </r>
  <r>
    <x v="0"/>
    <x v="0"/>
    <x v="3"/>
    <s v="Agriculture"/>
    <s v="Furnace Oil"/>
    <s v="Final Energy Consumption"/>
    <s v="Emissions"/>
    <x v="4"/>
    <x v="30"/>
    <m/>
    <m/>
    <n v="0"/>
    <n v="0"/>
    <n v="63.118114223999989"/>
    <n v="7890.3208336520001"/>
    <n v="14770.320705060001"/>
    <n v="16627.876145888"/>
    <n v="17548.129158251999"/>
    <n v="17655.317073540002"/>
    <n v="19622.937273659994"/>
    <n v="17536.637459859998"/>
  </r>
  <r>
    <x v="0"/>
    <x v="0"/>
    <x v="3"/>
    <s v="Agriculture"/>
    <s v="Furnace Oil"/>
    <s v="Final Energy Consumption"/>
    <s v="Emissions"/>
    <x v="4"/>
    <x v="31"/>
    <m/>
    <m/>
    <n v="0"/>
    <n v="0"/>
    <n v="0"/>
    <n v="0"/>
    <n v="0"/>
    <n v="0"/>
    <n v="0"/>
    <n v="0"/>
    <n v="0"/>
    <n v="9528.6247028399994"/>
  </r>
  <r>
    <x v="0"/>
    <x v="0"/>
    <x v="3"/>
    <s v="Agriculture"/>
    <s v="Furnace Oil"/>
    <s v="Final Energy Consumption"/>
    <s v="Emissions"/>
    <x v="4"/>
    <x v="32"/>
    <m/>
    <m/>
    <n v="0"/>
    <n v="0"/>
    <n v="0"/>
    <n v="0"/>
    <n v="0"/>
    <n v="0"/>
    <n v="0"/>
    <n v="0"/>
    <n v="0"/>
    <n v="0"/>
  </r>
  <r>
    <x v="0"/>
    <x v="0"/>
    <x v="3"/>
    <s v="Agriculture"/>
    <s v="Furnace Oil"/>
    <s v="Final Energy Consumption"/>
    <s v="Emissions"/>
    <x v="4"/>
    <x v="33"/>
    <m/>
    <m/>
    <n v="0"/>
    <n v="0"/>
    <n v="0"/>
    <n v="15493.639243547999"/>
    <n v="22901.818267516002"/>
    <n v="13668.497290340003"/>
    <n v="12849.647150008002"/>
    <n v="13441.595038188001"/>
    <n v="8912.7214051879982"/>
    <n v="4612.2942703039998"/>
  </r>
  <r>
    <x v="0"/>
    <x v="0"/>
    <x v="3"/>
    <s v="Agriculture"/>
    <s v="Furnace Oil"/>
    <s v="Final Energy Consumption"/>
    <s v="Emissions"/>
    <x v="4"/>
    <x v="34"/>
    <m/>
    <m/>
    <n v="0"/>
    <n v="0"/>
    <n v="0"/>
    <n v="0"/>
    <n v="2458.9961303400005"/>
    <n v="819.66537678000009"/>
    <n v="0"/>
    <n v="0"/>
    <n v="0"/>
    <n v="0"/>
  </r>
  <r>
    <x v="0"/>
    <x v="0"/>
    <x v="3"/>
    <s v="Agriculture"/>
    <s v="Furnace Oil"/>
    <s v="Final Energy Consumption"/>
    <s v="Emissions"/>
    <x v="4"/>
    <x v="35"/>
    <m/>
    <m/>
    <n v="0"/>
    <n v="0"/>
    <n v="29.324995692000005"/>
    <n v="13808.255469488004"/>
    <n v="16253.745326752003"/>
    <n v="15981.981553524003"/>
    <n v="14049.071612939999"/>
    <n v="10874.235170759999"/>
    <n v="9565.3730534960014"/>
    <n v="7620.5246022359997"/>
  </r>
  <r>
    <x v="0"/>
    <x v="0"/>
    <x v="3"/>
    <s v="Agriculture"/>
    <s v="LSHS"/>
    <s v="Final Energy Consumption"/>
    <s v="Emissions"/>
    <x v="4"/>
    <x v="1"/>
    <s v="Agricuture"/>
    <m/>
    <n v="0"/>
    <n v="0"/>
    <n v="0"/>
    <n v="0"/>
    <n v="0"/>
    <n v="0"/>
    <n v="0"/>
    <n v="0"/>
    <n v="0"/>
    <n v="0"/>
  </r>
  <r>
    <x v="0"/>
    <x v="0"/>
    <x v="3"/>
    <s v="Agriculture"/>
    <s v="LSHS"/>
    <s v="Final Energy Consumption"/>
    <s v="Emissions"/>
    <x v="4"/>
    <x v="0"/>
    <m/>
    <m/>
    <n v="0"/>
    <n v="0"/>
    <n v="0"/>
    <n v="0"/>
    <n v="0"/>
    <n v="0"/>
    <n v="0"/>
    <n v="0"/>
    <n v="0"/>
    <n v="0"/>
  </r>
  <r>
    <x v="0"/>
    <x v="0"/>
    <x v="3"/>
    <s v="Agriculture"/>
    <s v="LSHS"/>
    <s v="Final Energy Consumption"/>
    <s v="Emissions"/>
    <x v="4"/>
    <x v="2"/>
    <m/>
    <m/>
    <n v="0"/>
    <n v="0"/>
    <n v="0"/>
    <n v="0"/>
    <n v="0"/>
    <n v="0"/>
    <n v="0"/>
    <n v="0"/>
    <n v="0"/>
    <n v="0"/>
  </r>
  <r>
    <x v="0"/>
    <x v="0"/>
    <x v="3"/>
    <s v="Agriculture"/>
    <s v="LSHS"/>
    <s v="Final Energy Consumption"/>
    <s v="Emissions"/>
    <x v="4"/>
    <x v="3"/>
    <m/>
    <m/>
    <n v="0"/>
    <n v="0"/>
    <n v="0"/>
    <n v="0"/>
    <n v="0"/>
    <n v="0"/>
    <n v="0"/>
    <n v="0"/>
    <n v="0"/>
    <n v="0"/>
  </r>
  <r>
    <x v="0"/>
    <x v="0"/>
    <x v="3"/>
    <s v="Agriculture"/>
    <s v="LSHS"/>
    <s v="Final Energy Consumption"/>
    <s v="Emissions"/>
    <x v="4"/>
    <x v="4"/>
    <m/>
    <m/>
    <n v="0"/>
    <n v="0"/>
    <n v="0"/>
    <n v="0"/>
    <n v="0"/>
    <n v="0"/>
    <n v="0"/>
    <n v="0"/>
    <n v="0"/>
    <n v="0"/>
  </r>
  <r>
    <x v="0"/>
    <x v="0"/>
    <x v="3"/>
    <s v="Agriculture"/>
    <s v="LSHS"/>
    <s v="Final Energy Consumption"/>
    <s v="Emissions"/>
    <x v="4"/>
    <x v="5"/>
    <m/>
    <m/>
    <n v="0"/>
    <n v="0"/>
    <n v="0"/>
    <n v="0"/>
    <n v="0"/>
    <n v="0"/>
    <n v="0"/>
    <n v="0"/>
    <n v="0"/>
    <n v="0"/>
  </r>
  <r>
    <x v="0"/>
    <x v="0"/>
    <x v="3"/>
    <s v="Agriculture"/>
    <s v="LSHS"/>
    <s v="Final Energy Consumption"/>
    <s v="Emissions"/>
    <x v="4"/>
    <x v="6"/>
    <m/>
    <m/>
    <n v="0"/>
    <n v="0"/>
    <n v="0"/>
    <n v="0"/>
    <n v="0"/>
    <n v="0"/>
    <n v="0"/>
    <n v="0"/>
    <n v="0"/>
    <n v="0"/>
  </r>
  <r>
    <x v="0"/>
    <x v="0"/>
    <x v="3"/>
    <s v="Agriculture"/>
    <s v="LSHS"/>
    <s v="Final Energy Consumption"/>
    <s v="Emissions"/>
    <x v="4"/>
    <x v="7"/>
    <m/>
    <m/>
    <n v="0"/>
    <n v="0"/>
    <n v="0"/>
    <n v="0"/>
    <n v="0"/>
    <n v="0"/>
    <n v="0"/>
    <n v="0"/>
    <n v="0"/>
    <n v="0"/>
  </r>
  <r>
    <x v="0"/>
    <x v="0"/>
    <x v="3"/>
    <s v="Agriculture"/>
    <s v="LSHS"/>
    <s v="Final Energy Consumption"/>
    <s v="Emissions"/>
    <x v="4"/>
    <x v="8"/>
    <m/>
    <m/>
    <n v="0"/>
    <n v="0"/>
    <n v="0"/>
    <n v="0"/>
    <n v="0"/>
    <n v="0"/>
    <n v="0"/>
    <n v="0"/>
    <n v="0"/>
    <n v="0"/>
  </r>
  <r>
    <x v="0"/>
    <x v="0"/>
    <x v="3"/>
    <s v="Agriculture"/>
    <s v="LSHS"/>
    <s v="Final Energy Consumption"/>
    <s v="Emissions"/>
    <x v="4"/>
    <x v="9"/>
    <m/>
    <m/>
    <n v="0"/>
    <n v="0"/>
    <n v="0"/>
    <n v="0"/>
    <n v="0"/>
    <n v="0"/>
    <n v="0"/>
    <n v="0"/>
    <n v="0"/>
    <n v="0"/>
  </r>
  <r>
    <x v="0"/>
    <x v="0"/>
    <x v="3"/>
    <s v="Agriculture"/>
    <s v="LSHS"/>
    <s v="Final Energy Consumption"/>
    <s v="Emissions"/>
    <x v="4"/>
    <x v="10"/>
    <m/>
    <m/>
    <n v="0"/>
    <n v="0"/>
    <n v="0"/>
    <n v="0"/>
    <n v="0"/>
    <n v="0"/>
    <n v="0"/>
    <n v="0"/>
    <n v="0"/>
    <n v="0"/>
  </r>
  <r>
    <x v="0"/>
    <x v="0"/>
    <x v="3"/>
    <s v="Agriculture"/>
    <s v="LSHS"/>
    <s v="Final Energy Consumption"/>
    <s v="Emissions"/>
    <x v="4"/>
    <x v="11"/>
    <m/>
    <m/>
    <n v="0"/>
    <n v="0"/>
    <n v="0"/>
    <n v="0"/>
    <n v="0"/>
    <n v="0"/>
    <n v="0"/>
    <n v="0"/>
    <n v="0"/>
    <n v="0"/>
  </r>
  <r>
    <x v="0"/>
    <x v="0"/>
    <x v="3"/>
    <s v="Agriculture"/>
    <s v="LSHS"/>
    <s v="Final Energy Consumption"/>
    <s v="Emissions"/>
    <x v="4"/>
    <x v="12"/>
    <m/>
    <m/>
    <n v="0"/>
    <n v="0"/>
    <n v="0"/>
    <n v="0"/>
    <n v="0"/>
    <n v="0"/>
    <n v="0"/>
    <n v="0"/>
    <n v="0"/>
    <n v="0"/>
  </r>
  <r>
    <x v="0"/>
    <x v="0"/>
    <x v="3"/>
    <s v="Agriculture"/>
    <s v="LSHS"/>
    <s v="Final Energy Consumption"/>
    <s v="Emissions"/>
    <x v="4"/>
    <x v="13"/>
    <m/>
    <m/>
    <n v="0"/>
    <n v="0"/>
    <n v="0"/>
    <n v="0"/>
    <n v="0"/>
    <n v="0"/>
    <n v="0"/>
    <n v="0"/>
    <n v="0"/>
    <n v="0"/>
  </r>
  <r>
    <x v="0"/>
    <x v="0"/>
    <x v="3"/>
    <s v="Agriculture"/>
    <s v="LSHS"/>
    <s v="Final Energy Consumption"/>
    <s v="Emissions"/>
    <x v="4"/>
    <x v="14"/>
    <m/>
    <m/>
    <n v="0"/>
    <n v="0"/>
    <n v="0"/>
    <n v="0"/>
    <n v="0"/>
    <n v="0"/>
    <n v="0"/>
    <n v="0"/>
    <n v="0"/>
    <n v="0"/>
  </r>
  <r>
    <x v="0"/>
    <x v="0"/>
    <x v="3"/>
    <s v="Agriculture"/>
    <s v="LSHS"/>
    <s v="Final Energy Consumption"/>
    <s v="Emissions"/>
    <x v="4"/>
    <x v="15"/>
    <m/>
    <m/>
    <n v="0"/>
    <n v="0"/>
    <n v="0"/>
    <n v="0"/>
    <n v="0"/>
    <n v="0"/>
    <n v="0"/>
    <n v="0"/>
    <n v="0"/>
    <n v="0"/>
  </r>
  <r>
    <x v="0"/>
    <x v="0"/>
    <x v="3"/>
    <s v="Agriculture"/>
    <s v="LSHS"/>
    <s v="Final Energy Consumption"/>
    <s v="Emissions"/>
    <x v="4"/>
    <x v="16"/>
    <m/>
    <m/>
    <n v="0"/>
    <n v="0"/>
    <n v="0"/>
    <n v="0"/>
    <n v="0"/>
    <n v="0"/>
    <n v="0"/>
    <n v="0"/>
    <n v="0"/>
    <n v="0"/>
  </r>
  <r>
    <x v="0"/>
    <x v="0"/>
    <x v="3"/>
    <s v="Agriculture"/>
    <s v="LSHS"/>
    <s v="Final Energy Consumption"/>
    <s v="Emissions"/>
    <x v="4"/>
    <x v="17"/>
    <m/>
    <m/>
    <n v="0"/>
    <n v="0"/>
    <n v="0"/>
    <n v="0"/>
    <n v="0"/>
    <n v="0"/>
    <n v="0"/>
    <n v="0"/>
    <n v="0"/>
    <n v="0"/>
  </r>
  <r>
    <x v="0"/>
    <x v="0"/>
    <x v="3"/>
    <s v="Agriculture"/>
    <s v="LSHS"/>
    <s v="Final Energy Consumption"/>
    <s v="Emissions"/>
    <x v="4"/>
    <x v="18"/>
    <m/>
    <m/>
    <n v="0"/>
    <n v="0"/>
    <n v="0"/>
    <n v="0"/>
    <n v="0"/>
    <n v="0"/>
    <n v="0"/>
    <n v="0"/>
    <n v="0"/>
    <n v="0"/>
  </r>
  <r>
    <x v="0"/>
    <x v="0"/>
    <x v="3"/>
    <s v="Agriculture"/>
    <s v="LSHS"/>
    <s v="Final Energy Consumption"/>
    <s v="Emissions"/>
    <x v="4"/>
    <x v="19"/>
    <m/>
    <m/>
    <n v="0"/>
    <n v="0"/>
    <n v="0"/>
    <n v="0"/>
    <n v="0"/>
    <n v="0"/>
    <n v="0"/>
    <n v="0"/>
    <n v="0"/>
    <n v="0"/>
  </r>
  <r>
    <x v="0"/>
    <x v="0"/>
    <x v="3"/>
    <s v="Agriculture"/>
    <s v="LSHS"/>
    <s v="Final Energy Consumption"/>
    <s v="Emissions"/>
    <x v="4"/>
    <x v="20"/>
    <m/>
    <m/>
    <n v="0"/>
    <n v="0"/>
    <n v="0"/>
    <n v="0"/>
    <n v="0"/>
    <n v="0"/>
    <n v="0"/>
    <n v="0"/>
    <n v="0"/>
    <n v="0"/>
  </r>
  <r>
    <x v="0"/>
    <x v="0"/>
    <x v="3"/>
    <s v="Agriculture"/>
    <s v="LSHS"/>
    <s v="Final Energy Consumption"/>
    <s v="Emissions"/>
    <x v="4"/>
    <x v="21"/>
    <m/>
    <m/>
    <n v="0"/>
    <n v="0"/>
    <n v="0"/>
    <n v="0"/>
    <n v="0"/>
    <n v="0"/>
    <n v="0"/>
    <n v="0"/>
    <n v="0"/>
    <n v="0"/>
  </r>
  <r>
    <x v="0"/>
    <x v="0"/>
    <x v="3"/>
    <s v="Agriculture"/>
    <s v="LSHS"/>
    <s v="Final Energy Consumption"/>
    <s v="Emissions"/>
    <x v="4"/>
    <x v="22"/>
    <m/>
    <m/>
    <n v="0"/>
    <n v="0"/>
    <n v="0"/>
    <n v="0"/>
    <n v="0"/>
    <n v="0"/>
    <n v="0"/>
    <n v="0"/>
    <n v="0"/>
    <n v="0"/>
  </r>
  <r>
    <x v="0"/>
    <x v="0"/>
    <x v="3"/>
    <s v="Agriculture"/>
    <s v="LSHS"/>
    <s v="Final Energy Consumption"/>
    <s v="Emissions"/>
    <x v="4"/>
    <x v="23"/>
    <m/>
    <m/>
    <n v="0"/>
    <n v="0"/>
    <n v="0"/>
    <n v="0"/>
    <n v="0"/>
    <n v="0"/>
    <n v="0"/>
    <n v="0"/>
    <n v="0"/>
    <n v="0"/>
  </r>
  <r>
    <x v="0"/>
    <x v="0"/>
    <x v="3"/>
    <s v="Agriculture"/>
    <s v="LSHS"/>
    <s v="Final Energy Consumption"/>
    <s v="Emissions"/>
    <x v="4"/>
    <x v="24"/>
    <m/>
    <m/>
    <n v="0"/>
    <n v="0"/>
    <n v="0"/>
    <n v="0"/>
    <n v="0"/>
    <n v="0"/>
    <n v="0"/>
    <n v="0"/>
    <n v="0"/>
    <n v="0"/>
  </r>
  <r>
    <x v="0"/>
    <x v="0"/>
    <x v="3"/>
    <s v="Agriculture"/>
    <s v="LSHS"/>
    <s v="Final Energy Consumption"/>
    <s v="Emissions"/>
    <x v="4"/>
    <x v="25"/>
    <m/>
    <m/>
    <n v="0"/>
    <n v="0"/>
    <n v="0"/>
    <n v="0"/>
    <n v="0"/>
    <n v="0"/>
    <n v="0"/>
    <n v="0"/>
    <n v="0"/>
    <n v="0"/>
  </r>
  <r>
    <x v="0"/>
    <x v="0"/>
    <x v="3"/>
    <s v="Agriculture"/>
    <s v="LSHS"/>
    <s v="Final Energy Consumption"/>
    <s v="Emissions"/>
    <x v="4"/>
    <x v="26"/>
    <m/>
    <m/>
    <n v="0"/>
    <n v="0"/>
    <n v="0"/>
    <n v="0"/>
    <n v="0"/>
    <n v="0"/>
    <n v="0"/>
    <n v="0"/>
    <n v="0"/>
    <n v="0"/>
  </r>
  <r>
    <x v="0"/>
    <x v="0"/>
    <x v="3"/>
    <s v="Agriculture"/>
    <s v="LSHS"/>
    <s v="Final Energy Consumption"/>
    <s v="Emissions"/>
    <x v="4"/>
    <x v="27"/>
    <m/>
    <m/>
    <n v="0"/>
    <n v="0"/>
    <n v="0"/>
    <n v="2822.4973052099999"/>
    <n v="5985.5461340399997"/>
    <n v="2373.6598132499998"/>
    <n v="633.23751050999988"/>
    <n v="134.18043903000003"/>
    <n v="0"/>
    <n v="0"/>
  </r>
  <r>
    <x v="0"/>
    <x v="0"/>
    <x v="3"/>
    <s v="Agriculture"/>
    <s v="LSHS"/>
    <s v="Final Energy Consumption"/>
    <s v="Emissions"/>
    <x v="4"/>
    <x v="28"/>
    <m/>
    <m/>
    <n v="0"/>
    <n v="0"/>
    <n v="0"/>
    <n v="0"/>
    <n v="0"/>
    <n v="0"/>
    <n v="0"/>
    <n v="0"/>
    <n v="0"/>
    <n v="0"/>
  </r>
  <r>
    <x v="0"/>
    <x v="0"/>
    <x v="3"/>
    <s v="Agriculture"/>
    <s v="LSHS"/>
    <s v="Final Energy Consumption"/>
    <s v="Emissions"/>
    <x v="4"/>
    <x v="29"/>
    <m/>
    <m/>
    <n v="0"/>
    <n v="0"/>
    <n v="0"/>
    <n v="0"/>
    <n v="0"/>
    <n v="0"/>
    <n v="0"/>
    <n v="0"/>
    <n v="0"/>
    <n v="0"/>
  </r>
  <r>
    <x v="0"/>
    <x v="0"/>
    <x v="3"/>
    <s v="Agriculture"/>
    <s v="LSHS"/>
    <s v="Final Energy Consumption"/>
    <s v="Emissions"/>
    <x v="4"/>
    <x v="30"/>
    <m/>
    <m/>
    <n v="0"/>
    <n v="0"/>
    <n v="0"/>
    <n v="0"/>
    <n v="0"/>
    <n v="0"/>
    <n v="0"/>
    <n v="0"/>
    <n v="0"/>
    <n v="0"/>
  </r>
  <r>
    <x v="0"/>
    <x v="0"/>
    <x v="3"/>
    <s v="Agriculture"/>
    <s v="LSHS"/>
    <s v="Final Energy Consumption"/>
    <s v="Emissions"/>
    <x v="4"/>
    <x v="31"/>
    <m/>
    <m/>
    <n v="0"/>
    <n v="0"/>
    <n v="0"/>
    <n v="0"/>
    <n v="0"/>
    <n v="0"/>
    <n v="0"/>
    <n v="0"/>
    <n v="0"/>
    <n v="0"/>
  </r>
  <r>
    <x v="0"/>
    <x v="0"/>
    <x v="3"/>
    <s v="Agriculture"/>
    <s v="LSHS"/>
    <s v="Final Energy Consumption"/>
    <s v="Emissions"/>
    <x v="4"/>
    <x v="32"/>
    <m/>
    <m/>
    <n v="0"/>
    <n v="0"/>
    <n v="0"/>
    <n v="0"/>
    <n v="0"/>
    <n v="0"/>
    <n v="0"/>
    <n v="0"/>
    <n v="0"/>
    <n v="0"/>
  </r>
  <r>
    <x v="0"/>
    <x v="0"/>
    <x v="3"/>
    <s v="Agriculture"/>
    <s v="LSHS"/>
    <s v="Final Energy Consumption"/>
    <s v="Emissions"/>
    <x v="4"/>
    <x v="33"/>
    <m/>
    <m/>
    <n v="0"/>
    <n v="0"/>
    <n v="0"/>
    <n v="0"/>
    <n v="0"/>
    <n v="0"/>
    <n v="0"/>
    <n v="0"/>
    <n v="0"/>
    <n v="0"/>
  </r>
  <r>
    <x v="0"/>
    <x v="0"/>
    <x v="3"/>
    <s v="Agriculture"/>
    <s v="LSHS"/>
    <s v="Final Energy Consumption"/>
    <s v="Emissions"/>
    <x v="4"/>
    <x v="34"/>
    <m/>
    <m/>
    <n v="0"/>
    <n v="0"/>
    <n v="0"/>
    <n v="0"/>
    <n v="0"/>
    <n v="0"/>
    <n v="0"/>
    <n v="0"/>
    <n v="0"/>
    <n v="0"/>
  </r>
  <r>
    <x v="0"/>
    <x v="0"/>
    <x v="3"/>
    <s v="Agriculture"/>
    <s v="LSHS"/>
    <s v="Final Energy Consumption"/>
    <s v="Emissions"/>
    <x v="4"/>
    <x v="35"/>
    <m/>
    <m/>
    <n v="0"/>
    <n v="0"/>
    <n v="0"/>
    <n v="0"/>
    <n v="0"/>
    <n v="0"/>
    <n v="0"/>
    <n v="0"/>
    <n v="0"/>
    <n v="0"/>
  </r>
  <r>
    <x v="0"/>
    <x v="0"/>
    <x v="3"/>
    <s v="Agriculture"/>
    <s v="Diesel-Retails"/>
    <s v="Final Energy Consumption"/>
    <s v="Emissions"/>
    <x v="4"/>
    <x v="1"/>
    <s v="Agricuture"/>
    <m/>
    <n v="0"/>
    <n v="0"/>
    <n v="0"/>
    <n v="0"/>
    <n v="0"/>
    <n v="0"/>
    <n v="0"/>
    <n v="0"/>
    <n v="0"/>
    <n v="0"/>
  </r>
  <r>
    <x v="0"/>
    <x v="0"/>
    <x v="3"/>
    <s v="Agriculture"/>
    <s v="Diesel-Retails"/>
    <s v="Final Energy Consumption"/>
    <s v="Emissions"/>
    <x v="4"/>
    <x v="0"/>
    <m/>
    <m/>
    <n v="999115.20880893152"/>
    <n v="1116728.1060288537"/>
    <n v="1521288.1973686593"/>
    <n v="1592982.8271900602"/>
    <n v="1629038.2660022427"/>
    <n v="1665563.8509882274"/>
    <n v="1794979.3408528224"/>
    <n v="1945655.820418695"/>
    <n v="2018076.0056253555"/>
    <n v="1361480.3052024913"/>
  </r>
  <r>
    <x v="0"/>
    <x v="0"/>
    <x v="3"/>
    <s v="Agriculture"/>
    <s v="Diesel-Retails"/>
    <s v="Final Energy Consumption"/>
    <s v="Emissions"/>
    <x v="4"/>
    <x v="2"/>
    <m/>
    <m/>
    <n v="0"/>
    <n v="0"/>
    <n v="0"/>
    <n v="0"/>
    <n v="0"/>
    <n v="0"/>
    <n v="0"/>
    <n v="0"/>
    <n v="0"/>
    <n v="0"/>
  </r>
  <r>
    <x v="0"/>
    <x v="0"/>
    <x v="3"/>
    <s v="Agriculture"/>
    <s v="Diesel-Retails"/>
    <s v="Final Energy Consumption"/>
    <s v="Emissions"/>
    <x v="4"/>
    <x v="3"/>
    <m/>
    <m/>
    <n v="121320.80697276168"/>
    <n v="129379.32321390967"/>
    <n v="152912.00724797166"/>
    <n v="156548.35524356316"/>
    <n v="171784.04452214856"/>
    <n v="182918.52803780496"/>
    <n v="198523.20783001732"/>
    <n v="200968.33370098606"/>
    <n v="217767.50061219963"/>
    <n v="221376.11483190319"/>
  </r>
  <r>
    <x v="0"/>
    <x v="0"/>
    <x v="3"/>
    <s v="Agriculture"/>
    <s v="Diesel-Retails"/>
    <s v="Final Energy Consumption"/>
    <s v="Emissions"/>
    <x v="4"/>
    <x v="4"/>
    <m/>
    <m/>
    <n v="667494.90043018525"/>
    <n v="689552.02681826521"/>
    <n v="887621.33181232784"/>
    <n v="983120.11277876759"/>
    <n v="1120596.7929433892"/>
    <n v="1232557.5903505571"/>
    <n v="1318349.5262184872"/>
    <n v="1402986.2300360254"/>
    <n v="1496011.8258637637"/>
    <n v="1459645.120441017"/>
  </r>
  <r>
    <x v="0"/>
    <x v="0"/>
    <x v="3"/>
    <s v="Agriculture"/>
    <s v="Diesel-Retails"/>
    <s v="Final Energy Consumption"/>
    <s v="Emissions"/>
    <x v="4"/>
    <x v="5"/>
    <m/>
    <m/>
    <n v="0"/>
    <n v="0"/>
    <n v="0"/>
    <n v="0"/>
    <n v="0"/>
    <n v="0"/>
    <n v="0"/>
    <n v="0"/>
    <n v="0"/>
    <n v="0"/>
  </r>
  <r>
    <x v="0"/>
    <x v="0"/>
    <x v="3"/>
    <s v="Agriculture"/>
    <s v="Diesel-Retails"/>
    <s v="Final Energy Consumption"/>
    <s v="Emissions"/>
    <x v="4"/>
    <x v="6"/>
    <m/>
    <m/>
    <n v="0"/>
    <n v="0"/>
    <n v="0"/>
    <n v="0"/>
    <n v="0"/>
    <n v="0"/>
    <n v="0"/>
    <n v="0"/>
    <n v="0"/>
    <n v="0"/>
  </r>
  <r>
    <x v="0"/>
    <x v="0"/>
    <x v="3"/>
    <s v="Agriculture"/>
    <s v="Diesel-Retails"/>
    <s v="Final Energy Consumption"/>
    <s v="Emissions"/>
    <x v="4"/>
    <x v="7"/>
    <m/>
    <m/>
    <n v="0"/>
    <n v="0"/>
    <n v="0"/>
    <n v="0"/>
    <n v="0"/>
    <n v="0"/>
    <n v="0"/>
    <n v="0"/>
    <n v="0"/>
    <n v="0"/>
  </r>
  <r>
    <x v="0"/>
    <x v="0"/>
    <x v="3"/>
    <s v="Agriculture"/>
    <s v="Diesel-Retails"/>
    <s v="Final Energy Consumption"/>
    <s v="Emissions"/>
    <x v="4"/>
    <x v="8"/>
    <m/>
    <m/>
    <n v="0"/>
    <n v="0"/>
    <n v="0"/>
    <n v="0"/>
    <n v="0"/>
    <n v="0"/>
    <n v="0"/>
    <n v="0"/>
    <n v="0"/>
    <n v="0"/>
  </r>
  <r>
    <x v="0"/>
    <x v="0"/>
    <x v="3"/>
    <s v="Agriculture"/>
    <s v="Diesel-Retails"/>
    <s v="Final Energy Consumption"/>
    <s v="Emissions"/>
    <x v="4"/>
    <x v="9"/>
    <m/>
    <m/>
    <n v="27302.084398498966"/>
    <n v="29835.995679873089"/>
    <n v="35117.077336631926"/>
    <n v="30167.594264355688"/>
    <n v="25859.441300902912"/>
    <n v="19729.65753607684"/>
    <n v="20233.979045111286"/>
    <n v="23059.509488214648"/>
    <n v="26860.726568680751"/>
    <n v="29730.012943021844"/>
  </r>
  <r>
    <x v="0"/>
    <x v="0"/>
    <x v="3"/>
    <s v="Agriculture"/>
    <s v="Diesel-Retails"/>
    <s v="Final Energy Consumption"/>
    <s v="Emissions"/>
    <x v="4"/>
    <x v="10"/>
    <m/>
    <m/>
    <n v="0"/>
    <n v="0"/>
    <n v="0"/>
    <n v="0"/>
    <n v="0"/>
    <n v="0"/>
    <n v="0"/>
    <n v="0"/>
    <n v="0"/>
    <n v="0"/>
  </r>
  <r>
    <x v="0"/>
    <x v="0"/>
    <x v="3"/>
    <s v="Agriculture"/>
    <s v="Diesel-Retails"/>
    <s v="Final Energy Consumption"/>
    <s v="Emissions"/>
    <x v="4"/>
    <x v="11"/>
    <m/>
    <m/>
    <n v="369267.67306320783"/>
    <n v="423258.59233730449"/>
    <n v="545184.62050009763"/>
    <n v="550698.62635286071"/>
    <n v="564472.45350470627"/>
    <n v="593546.76333734079"/>
    <n v="674319.18407711817"/>
    <n v="751619.48914900818"/>
    <n v="804625.52925338165"/>
    <n v="834144.19162234594"/>
  </r>
  <r>
    <x v="0"/>
    <x v="0"/>
    <x v="3"/>
    <s v="Agriculture"/>
    <s v="Diesel-Retails"/>
    <s v="Final Energy Consumption"/>
    <s v="Emissions"/>
    <x v="4"/>
    <x v="12"/>
    <m/>
    <m/>
    <n v="1277917.8486135995"/>
    <n v="1421668.6924903432"/>
    <n v="1888564.2516363706"/>
    <n v="1994539.8333416164"/>
    <n v="2289269.3244564147"/>
    <n v="2430588.8712875922"/>
    <n v="2579519.6242393078"/>
    <n v="2754155.1512753936"/>
    <n v="2936699.6854625451"/>
    <n v="2921740.6644335873"/>
  </r>
  <r>
    <x v="0"/>
    <x v="0"/>
    <x v="3"/>
    <s v="Agriculture"/>
    <s v="Diesel-Retails"/>
    <s v="Final Energy Consumption"/>
    <s v="Emissions"/>
    <x v="4"/>
    <x v="13"/>
    <m/>
    <m/>
    <n v="0"/>
    <n v="0"/>
    <n v="0"/>
    <n v="0"/>
    <n v="0"/>
    <n v="0"/>
    <n v="0"/>
    <n v="0"/>
    <n v="0"/>
    <n v="0"/>
  </r>
  <r>
    <x v="0"/>
    <x v="0"/>
    <x v="3"/>
    <s v="Agriculture"/>
    <s v="Diesel-Retails"/>
    <s v="Final Energy Consumption"/>
    <s v="Emissions"/>
    <x v="4"/>
    <x v="14"/>
    <m/>
    <m/>
    <n v="0"/>
    <n v="0"/>
    <n v="0"/>
    <n v="0"/>
    <n v="0"/>
    <n v="0"/>
    <n v="0"/>
    <n v="0"/>
    <n v="0"/>
    <n v="0"/>
  </r>
  <r>
    <x v="0"/>
    <x v="0"/>
    <x v="3"/>
    <s v="Agriculture"/>
    <s v="Diesel-Retails"/>
    <s v="Final Energy Consumption"/>
    <s v="Emissions"/>
    <x v="4"/>
    <x v="15"/>
    <m/>
    <m/>
    <n v="0"/>
    <n v="0"/>
    <n v="0"/>
    <n v="0"/>
    <n v="0"/>
    <n v="0"/>
    <n v="0"/>
    <n v="0"/>
    <n v="0"/>
    <n v="0"/>
  </r>
  <r>
    <x v="0"/>
    <x v="0"/>
    <x v="3"/>
    <s v="Agriculture"/>
    <s v="Diesel-Retails"/>
    <s v="Final Energy Consumption"/>
    <s v="Emissions"/>
    <x v="4"/>
    <x v="16"/>
    <m/>
    <m/>
    <n v="713723.36629034486"/>
    <n v="771627.34114953224"/>
    <n v="942054.42118556472"/>
    <n v="953833.72478281811"/>
    <n v="994739.27588176995"/>
    <n v="1043652.3061993767"/>
    <n v="1119446.4659844425"/>
    <n v="1255959.5981168333"/>
    <n v="1447459.3935045202"/>
    <n v="1536650.771617905"/>
  </r>
  <r>
    <x v="0"/>
    <x v="0"/>
    <x v="3"/>
    <s v="Agriculture"/>
    <s v="Diesel-Retails"/>
    <s v="Final Energy Consumption"/>
    <s v="Emissions"/>
    <x v="4"/>
    <x v="17"/>
    <m/>
    <m/>
    <n v="264492.13000312157"/>
    <n v="270756.5137584536"/>
    <n v="318264.79460664425"/>
    <n v="326649.47324076598"/>
    <n v="339342.86854296539"/>
    <n v="358555.20810283598"/>
    <n v="395070.90134043142"/>
    <n v="447027.5413508389"/>
    <n v="505185.54526161752"/>
    <n v="512385.90454014932"/>
  </r>
  <r>
    <x v="0"/>
    <x v="0"/>
    <x v="3"/>
    <s v="Agriculture"/>
    <s v="Diesel-Retails"/>
    <s v="Final Energy Consumption"/>
    <s v="Emissions"/>
    <x v="4"/>
    <x v="18"/>
    <m/>
    <m/>
    <n v="0"/>
    <n v="0"/>
    <n v="0"/>
    <n v="0"/>
    <n v="0"/>
    <n v="0"/>
    <n v="0"/>
    <n v="0"/>
    <n v="0"/>
    <n v="0"/>
  </r>
  <r>
    <x v="0"/>
    <x v="0"/>
    <x v="3"/>
    <s v="Agriculture"/>
    <s v="Diesel-Retails"/>
    <s v="Final Energy Consumption"/>
    <s v="Emissions"/>
    <x v="4"/>
    <x v="19"/>
    <m/>
    <m/>
    <n v="798090.14793286251"/>
    <n v="827341.67114261282"/>
    <n v="1082238.6189708998"/>
    <n v="1152974.0821354371"/>
    <n v="1214684.5926735676"/>
    <n v="1324752.895145105"/>
    <n v="1419661.4911703067"/>
    <n v="1548667.042357892"/>
    <n v="1702274.1912331076"/>
    <n v="1721774.1784465925"/>
  </r>
  <r>
    <x v="0"/>
    <x v="0"/>
    <x v="3"/>
    <s v="Agriculture"/>
    <s v="Diesel-Retails"/>
    <s v="Final Energy Consumption"/>
    <s v="Emissions"/>
    <x v="4"/>
    <x v="20"/>
    <m/>
    <m/>
    <n v="501235.20669862797"/>
    <n v="571638.16913811141"/>
    <n v="799036.81894227513"/>
    <n v="830906.9909854288"/>
    <n v="866110.19082097139"/>
    <n v="934556.36363908742"/>
    <n v="1051497.6868845816"/>
    <n v="1131282.0573997463"/>
    <n v="1160504.2904124064"/>
    <n v="1131769.0214332445"/>
  </r>
  <r>
    <x v="0"/>
    <x v="0"/>
    <x v="3"/>
    <s v="Agriculture"/>
    <s v="Diesel-Retails"/>
    <s v="Final Energy Consumption"/>
    <s v="Emissions"/>
    <x v="4"/>
    <x v="21"/>
    <m/>
    <m/>
    <n v="0"/>
    <n v="0"/>
    <n v="0"/>
    <n v="0"/>
    <n v="0"/>
    <n v="0"/>
    <n v="0"/>
    <n v="0"/>
    <n v="0"/>
    <n v="0"/>
  </r>
  <r>
    <x v="0"/>
    <x v="0"/>
    <x v="3"/>
    <s v="Agriculture"/>
    <s v="Diesel-Retails"/>
    <s v="Final Energy Consumption"/>
    <s v="Emissions"/>
    <x v="4"/>
    <x v="22"/>
    <m/>
    <m/>
    <n v="0"/>
    <n v="0"/>
    <n v="0"/>
    <n v="0"/>
    <n v="0"/>
    <n v="0"/>
    <n v="0"/>
    <n v="0"/>
    <n v="0"/>
    <n v="0"/>
  </r>
  <r>
    <x v="0"/>
    <x v="0"/>
    <x v="3"/>
    <s v="Agriculture"/>
    <s v="Diesel-Retails"/>
    <s v="Final Energy Consumption"/>
    <s v="Emissions"/>
    <x v="4"/>
    <x v="23"/>
    <m/>
    <m/>
    <n v="0"/>
    <n v="0"/>
    <n v="0"/>
    <n v="0"/>
    <n v="0"/>
    <n v="0"/>
    <n v="0"/>
    <n v="0"/>
    <n v="0"/>
    <n v="0"/>
  </r>
  <r>
    <x v="0"/>
    <x v="0"/>
    <x v="3"/>
    <s v="Agriculture"/>
    <s v="Diesel-Retails"/>
    <s v="Final Energy Consumption"/>
    <s v="Emissions"/>
    <x v="4"/>
    <x v="24"/>
    <m/>
    <m/>
    <n v="0"/>
    <n v="0"/>
    <n v="0"/>
    <n v="0"/>
    <n v="0"/>
    <n v="0"/>
    <n v="0"/>
    <n v="0"/>
    <n v="0"/>
    <n v="0"/>
  </r>
  <r>
    <x v="0"/>
    <x v="0"/>
    <x v="3"/>
    <s v="Agriculture"/>
    <s v="Diesel-Retails"/>
    <s v="Final Energy Consumption"/>
    <s v="Emissions"/>
    <x v="4"/>
    <x v="25"/>
    <m/>
    <m/>
    <n v="161224.83115247733"/>
    <n v="175917.87329078582"/>
    <n v="228227.12556999194"/>
    <n v="234541.4633719738"/>
    <n v="257166.37583924591"/>
    <n v="278376.8272679926"/>
    <n v="289046.8947792144"/>
    <n v="299431.7545834966"/>
    <n v="338787.19590093021"/>
    <n v="336472.8079446397"/>
  </r>
  <r>
    <x v="0"/>
    <x v="0"/>
    <x v="3"/>
    <s v="Agriculture"/>
    <s v="Diesel-Retails"/>
    <s v="Final Energy Consumption"/>
    <s v="Emissions"/>
    <x v="4"/>
    <x v="26"/>
    <m/>
    <m/>
    <n v="0"/>
    <n v="0"/>
    <n v="0"/>
    <n v="0"/>
    <n v="0"/>
    <n v="0"/>
    <n v="0"/>
    <n v="0"/>
    <n v="0"/>
    <n v="0"/>
  </r>
  <r>
    <x v="0"/>
    <x v="0"/>
    <x v="3"/>
    <s v="Agriculture"/>
    <s v="Diesel-Retails"/>
    <s v="Final Energy Consumption"/>
    <s v="Emissions"/>
    <x v="4"/>
    <x v="27"/>
    <m/>
    <m/>
    <n v="1935971.7039557754"/>
    <n v="2062440.0609099066"/>
    <n v="2503924.4450601954"/>
    <n v="2411696.511157332"/>
    <n v="2545660.8809994268"/>
    <n v="2553144.6001527351"/>
    <n v="2671561.9724762929"/>
    <n v="2860424.1638625734"/>
    <n v="3031782.8938300945"/>
    <n v="3001125.7864464661"/>
  </r>
  <r>
    <x v="0"/>
    <x v="0"/>
    <x v="3"/>
    <s v="Agriculture"/>
    <s v="Diesel-Retails"/>
    <s v="Final Energy Consumption"/>
    <s v="Emissions"/>
    <x v="4"/>
    <x v="28"/>
    <m/>
    <m/>
    <n v="1122893.4991522096"/>
    <n v="1219597.09645489"/>
    <n v="1542181.7862195147"/>
    <n v="1517515.551381778"/>
    <n v="1568254.8241536021"/>
    <n v="1653961.3406617888"/>
    <n v="1839369.173241341"/>
    <n v="2055490.5587653846"/>
    <n v="2286850.9976668819"/>
    <n v="2350675.2778456984"/>
  </r>
  <r>
    <x v="0"/>
    <x v="0"/>
    <x v="3"/>
    <s v="Agriculture"/>
    <s v="Diesel-Retails"/>
    <s v="Final Energy Consumption"/>
    <s v="Emissions"/>
    <x v="4"/>
    <x v="29"/>
    <m/>
    <m/>
    <n v="0"/>
    <n v="0"/>
    <n v="0"/>
    <n v="0"/>
    <n v="0"/>
    <n v="0"/>
    <n v="0"/>
    <n v="0"/>
    <n v="0"/>
    <n v="0"/>
  </r>
  <r>
    <x v="0"/>
    <x v="0"/>
    <x v="3"/>
    <s v="Agriculture"/>
    <s v="Diesel-Retails"/>
    <s v="Final Energy Consumption"/>
    <s v="Emissions"/>
    <x v="4"/>
    <x v="30"/>
    <m/>
    <m/>
    <n v="645234.16762020555"/>
    <n v="683156.57452064741"/>
    <n v="890872.8710934819"/>
    <n v="965225.73675379669"/>
    <n v="1030514.8398546678"/>
    <n v="1103310.698414406"/>
    <n v="1210658.656447673"/>
    <n v="1416122.4929112568"/>
    <n v="1421889.6748394656"/>
    <n v="1332047.6494148015"/>
  </r>
  <r>
    <x v="0"/>
    <x v="0"/>
    <x v="3"/>
    <s v="Agriculture"/>
    <s v="Diesel-Retails"/>
    <s v="Final Energy Consumption"/>
    <s v="Emissions"/>
    <x v="4"/>
    <x v="31"/>
    <m/>
    <m/>
    <n v="0"/>
    <n v="0"/>
    <n v="0"/>
    <n v="0"/>
    <n v="0"/>
    <n v="0"/>
    <n v="0"/>
    <n v="0"/>
    <n v="0"/>
    <n v="0"/>
  </r>
  <r>
    <x v="0"/>
    <x v="0"/>
    <x v="3"/>
    <s v="Agriculture"/>
    <s v="Diesel-Retails"/>
    <s v="Final Energy Consumption"/>
    <s v="Emissions"/>
    <x v="4"/>
    <x v="32"/>
    <m/>
    <m/>
    <n v="0"/>
    <n v="0"/>
    <n v="0"/>
    <n v="0"/>
    <n v="0"/>
    <n v="0"/>
    <n v="0"/>
    <n v="0"/>
    <n v="0"/>
    <n v="0"/>
  </r>
  <r>
    <x v="0"/>
    <x v="0"/>
    <x v="3"/>
    <s v="Agriculture"/>
    <s v="Diesel-Retails"/>
    <s v="Final Energy Consumption"/>
    <s v="Emissions"/>
    <x v="4"/>
    <x v="33"/>
    <m/>
    <m/>
    <n v="2817525.7521504601"/>
    <n v="2857690.7323677884"/>
    <n v="3465890.588276742"/>
    <n v="3606290.7953691999"/>
    <n v="3863519.0897213486"/>
    <n v="3967292.5691429921"/>
    <n v="4139835.7509170505"/>
    <n v="4384373.4932206841"/>
    <n v="4557180.4741252912"/>
    <n v="4570602.7140227053"/>
  </r>
  <r>
    <x v="0"/>
    <x v="0"/>
    <x v="3"/>
    <s v="Agriculture"/>
    <s v="Diesel-Retails"/>
    <s v="Final Energy Consumption"/>
    <s v="Emissions"/>
    <x v="4"/>
    <x v="34"/>
    <m/>
    <m/>
    <n v="0"/>
    <n v="0"/>
    <n v="0"/>
    <n v="0"/>
    <n v="0"/>
    <n v="0"/>
    <n v="0"/>
    <n v="0"/>
    <n v="0"/>
    <n v="0"/>
  </r>
  <r>
    <x v="0"/>
    <x v="0"/>
    <x v="3"/>
    <s v="Agriculture"/>
    <s v="Diesel-Retails"/>
    <s v="Final Energy Consumption"/>
    <s v="Emissions"/>
    <x v="4"/>
    <x v="35"/>
    <m/>
    <m/>
    <n v="387808.9650527176"/>
    <n v="396931.50742128148"/>
    <n v="488465.88563702413"/>
    <n v="504804.10372148635"/>
    <n v="521891.95841960027"/>
    <n v="552089.03896043322"/>
    <n v="582198.82515729382"/>
    <n v="629794.23439431319"/>
    <n v="659106.84556651197"/>
    <n v="648947.23859586031"/>
  </r>
  <r>
    <x v="0"/>
    <x v="0"/>
    <x v="4"/>
    <s v="Fisheries"/>
    <s v="Kerosene"/>
    <s v="Final Energy Consumption"/>
    <s v="Emissions"/>
    <x v="0"/>
    <x v="1"/>
    <s v="Fisheries"/>
    <m/>
    <n v="1714.4561438945002"/>
    <n v="2517.4662343646391"/>
    <n v="3607.0859935111562"/>
    <n v="5102.2823787592279"/>
    <n v="7120.2611710383126"/>
    <n v="9791.9694226197335"/>
    <n v="12900.911789689533"/>
    <n v="16503.328405436816"/>
    <n v="20654.032540721822"/>
    <n v="26190.337685189319"/>
  </r>
  <r>
    <x v="0"/>
    <x v="0"/>
    <x v="4"/>
    <s v="Fisheries"/>
    <s v="Kerosene"/>
    <s v="Final Energy Consumption"/>
    <s v="Emissions"/>
    <x v="0"/>
    <x v="0"/>
    <m/>
    <m/>
    <n v="108655.64154724703"/>
    <n v="105670.15653222457"/>
    <n v="99814.965597018352"/>
    <n v="93082.573156176542"/>
    <n v="85642.886125763151"/>
    <n v="77660.236917598202"/>
    <n v="74812.266897279871"/>
    <n v="72393.445917262114"/>
    <n v="68524.260009558464"/>
    <n v="65575.721700985523"/>
  </r>
  <r>
    <x v="0"/>
    <x v="0"/>
    <x v="4"/>
    <s v="Fisheries"/>
    <s v="Kerosene"/>
    <s v="Final Energy Consumption"/>
    <s v="Emissions"/>
    <x v="0"/>
    <x v="2"/>
    <m/>
    <m/>
    <n v="0"/>
    <n v="0"/>
    <n v="0"/>
    <n v="0"/>
    <n v="0"/>
    <n v="0"/>
    <n v="0"/>
    <n v="0"/>
    <n v="0"/>
    <n v="0"/>
  </r>
  <r>
    <x v="0"/>
    <x v="0"/>
    <x v="4"/>
    <s v="Fisheries"/>
    <s v="Kerosene"/>
    <s v="Final Energy Consumption"/>
    <s v="Emissions"/>
    <x v="0"/>
    <x v="3"/>
    <m/>
    <m/>
    <n v="0"/>
    <n v="0"/>
    <n v="0"/>
    <n v="0"/>
    <n v="0"/>
    <n v="0"/>
    <n v="0"/>
    <n v="0"/>
    <n v="0"/>
    <n v="0"/>
  </r>
  <r>
    <x v="0"/>
    <x v="0"/>
    <x v="4"/>
    <s v="Fisheries"/>
    <s v="Kerosene"/>
    <s v="Final Energy Consumption"/>
    <s v="Emissions"/>
    <x v="0"/>
    <x v="4"/>
    <m/>
    <m/>
    <n v="0"/>
    <n v="0"/>
    <n v="0"/>
    <n v="0"/>
    <n v="0"/>
    <n v="0"/>
    <n v="0"/>
    <n v="0"/>
    <n v="0"/>
    <n v="0"/>
  </r>
  <r>
    <x v="0"/>
    <x v="0"/>
    <x v="4"/>
    <s v="Fisheries"/>
    <s v="Kerosene"/>
    <s v="Final Energy Consumption"/>
    <s v="Emissions"/>
    <x v="0"/>
    <x v="5"/>
    <m/>
    <m/>
    <n v="0"/>
    <n v="0"/>
    <n v="0"/>
    <n v="0"/>
    <n v="0"/>
    <n v="0"/>
    <n v="0"/>
    <n v="0"/>
    <n v="0"/>
    <n v="0"/>
  </r>
  <r>
    <x v="0"/>
    <x v="0"/>
    <x v="4"/>
    <s v="Fisheries"/>
    <s v="Kerosene"/>
    <s v="Final Energy Consumption"/>
    <s v="Emissions"/>
    <x v="0"/>
    <x v="6"/>
    <m/>
    <m/>
    <n v="0"/>
    <n v="0"/>
    <n v="0"/>
    <n v="0"/>
    <n v="0"/>
    <n v="0"/>
    <n v="0"/>
    <n v="0"/>
    <n v="0"/>
    <n v="0"/>
  </r>
  <r>
    <x v="0"/>
    <x v="0"/>
    <x v="4"/>
    <s v="Fisheries"/>
    <s v="Kerosene"/>
    <s v="Final Energy Consumption"/>
    <s v="Emissions"/>
    <x v="0"/>
    <x v="7"/>
    <m/>
    <m/>
    <n v="0"/>
    <n v="0"/>
    <n v="0"/>
    <n v="0"/>
    <n v="0"/>
    <n v="0"/>
    <n v="0"/>
    <n v="0"/>
    <n v="0"/>
    <n v="0"/>
  </r>
  <r>
    <x v="0"/>
    <x v="0"/>
    <x v="4"/>
    <s v="Fisheries"/>
    <s v="Kerosene"/>
    <s v="Final Energy Consumption"/>
    <s v="Emissions"/>
    <x v="0"/>
    <x v="8"/>
    <m/>
    <m/>
    <n v="4833.9498673943808"/>
    <n v="4455.8234532319238"/>
    <n v="3986.5726871643205"/>
    <n v="3521.2984920249778"/>
    <n v="3068.7396905440473"/>
    <n v="2635.7718554072576"/>
    <n v="2283.7204152677023"/>
    <n v="1953.6821782648547"/>
    <n v="1634.7529040647698"/>
    <n v="1381.4667268217077"/>
  </r>
  <r>
    <x v="0"/>
    <x v="0"/>
    <x v="4"/>
    <s v="Fisheries"/>
    <s v="Kerosene"/>
    <s v="Final Energy Consumption"/>
    <s v="Emissions"/>
    <x v="0"/>
    <x v="9"/>
    <m/>
    <m/>
    <n v="0"/>
    <n v="0"/>
    <n v="0"/>
    <n v="0"/>
    <n v="0"/>
    <n v="0"/>
    <n v="0"/>
    <n v="0"/>
    <n v="0"/>
    <n v="0"/>
  </r>
  <r>
    <x v="0"/>
    <x v="0"/>
    <x v="4"/>
    <s v="Fisheries"/>
    <s v="Kerosene"/>
    <s v="Final Energy Consumption"/>
    <s v="Emissions"/>
    <x v="0"/>
    <x v="10"/>
    <m/>
    <m/>
    <n v="7750.1543311530968"/>
    <n v="8323.0619076098628"/>
    <n v="8692.1663953490515"/>
    <n v="8961.870894699472"/>
    <n v="9116.1739655737983"/>
    <n v="9139.031671624969"/>
    <n v="4149.8897423990711"/>
    <n v="1117.6713508253722"/>
    <n v="294.17487494188356"/>
    <n v="77.264281991632416"/>
  </r>
  <r>
    <x v="0"/>
    <x v="0"/>
    <x v="4"/>
    <s v="Fisheries"/>
    <s v="Kerosene"/>
    <s v="Final Energy Consumption"/>
    <s v="Emissions"/>
    <x v="0"/>
    <x v="11"/>
    <m/>
    <m/>
    <n v="59627.43049026902"/>
    <n v="61762.49720317639"/>
    <n v="62185.090375203676"/>
    <n v="61812.279059136185"/>
    <n v="60619.032762491217"/>
    <n v="58589.636306179666"/>
    <n v="55644.827604684477"/>
    <n v="51652.554149808253"/>
    <n v="46899.378966238888"/>
    <n v="43037.054308019397"/>
  </r>
  <r>
    <x v="0"/>
    <x v="0"/>
    <x v="4"/>
    <s v="Fisheries"/>
    <s v="Kerosene"/>
    <s v="Final Energy Consumption"/>
    <s v="Emissions"/>
    <x v="0"/>
    <x v="12"/>
    <m/>
    <m/>
    <n v="0"/>
    <n v="0"/>
    <n v="0"/>
    <n v="0"/>
    <n v="0"/>
    <n v="0"/>
    <n v="0"/>
    <n v="0"/>
    <n v="0"/>
    <n v="0"/>
  </r>
  <r>
    <x v="0"/>
    <x v="0"/>
    <x v="4"/>
    <s v="Fisheries"/>
    <s v="Kerosene"/>
    <s v="Final Energy Consumption"/>
    <s v="Emissions"/>
    <x v="0"/>
    <x v="13"/>
    <m/>
    <m/>
    <n v="0"/>
    <n v="0"/>
    <n v="0"/>
    <n v="0"/>
    <n v="0"/>
    <n v="0"/>
    <n v="0"/>
    <n v="0"/>
    <n v="0"/>
    <n v="0"/>
  </r>
  <r>
    <x v="0"/>
    <x v="0"/>
    <x v="4"/>
    <s v="Fisheries"/>
    <s v="Kerosene"/>
    <s v="Final Energy Consumption"/>
    <s v="Emissions"/>
    <x v="0"/>
    <x v="14"/>
    <m/>
    <m/>
    <n v="0"/>
    <n v="0"/>
    <n v="0"/>
    <n v="0"/>
    <n v="0"/>
    <n v="0"/>
    <n v="0"/>
    <n v="0"/>
    <n v="0"/>
    <n v="0"/>
  </r>
  <r>
    <x v="0"/>
    <x v="0"/>
    <x v="4"/>
    <s v="Fisheries"/>
    <s v="Kerosene"/>
    <s v="Final Energy Consumption"/>
    <s v="Emissions"/>
    <x v="0"/>
    <x v="15"/>
    <m/>
    <m/>
    <n v="0"/>
    <n v="0"/>
    <n v="0"/>
    <n v="0"/>
    <n v="0"/>
    <n v="0"/>
    <n v="0"/>
    <n v="0"/>
    <n v="0"/>
    <n v="0"/>
  </r>
  <r>
    <x v="0"/>
    <x v="0"/>
    <x v="4"/>
    <s v="Fisheries"/>
    <s v="Kerosene"/>
    <s v="Final Energy Consumption"/>
    <s v="Emissions"/>
    <x v="0"/>
    <x v="16"/>
    <m/>
    <m/>
    <n v="32356.148865302621"/>
    <n v="36970.027732080838"/>
    <n v="41108.451986383232"/>
    <n v="45126.951459086449"/>
    <n v="48874.233662848645"/>
    <n v="52166.421812343695"/>
    <n v="49233.642435802118"/>
    <n v="43825.970620542372"/>
    <n v="38159.151549618357"/>
    <n v="33566.675989287782"/>
  </r>
  <r>
    <x v="0"/>
    <x v="0"/>
    <x v="4"/>
    <s v="Fisheries"/>
    <s v="Kerosene"/>
    <s v="Final Energy Consumption"/>
    <s v="Emissions"/>
    <x v="0"/>
    <x v="17"/>
    <m/>
    <m/>
    <n v="109468.39259922791"/>
    <n v="107113.25702281194"/>
    <n v="101806.22899652318"/>
    <n v="95528.873294421341"/>
    <n v="88439.182612686447"/>
    <n v="141128.91256255624"/>
    <n v="102272.99773807525"/>
    <n v="85268.592738212843"/>
    <n v="86601.091341044768"/>
    <n v="88974.188220177894"/>
  </r>
  <r>
    <x v="0"/>
    <x v="0"/>
    <x v="4"/>
    <s v="Fisheries"/>
    <s v="Kerosene"/>
    <s v="Final Energy Consumption"/>
    <s v="Emissions"/>
    <x v="0"/>
    <x v="18"/>
    <m/>
    <m/>
    <n v="2663.8465247630188"/>
    <n v="3031.5564739320603"/>
    <n v="3357.3023483142074"/>
    <n v="3670.6156608919882"/>
    <n v="3959.3758530400187"/>
    <n v="4209.030624502213"/>
    <n v="4321.77337520532"/>
    <n v="4313.0954607682334"/>
    <n v="4210.5843267281025"/>
    <n v="4156.8196489634738"/>
  </r>
  <r>
    <x v="0"/>
    <x v="0"/>
    <x v="4"/>
    <s v="Fisheries"/>
    <s v="Kerosene"/>
    <s v="Final Energy Consumption"/>
    <s v="Emissions"/>
    <x v="0"/>
    <x v="19"/>
    <m/>
    <m/>
    <n v="0"/>
    <n v="0"/>
    <n v="0"/>
    <n v="0"/>
    <n v="0"/>
    <n v="0"/>
    <n v="0"/>
    <n v="0"/>
    <n v="0"/>
    <n v="0"/>
  </r>
  <r>
    <x v="0"/>
    <x v="0"/>
    <x v="4"/>
    <s v="Fisheries"/>
    <s v="Kerosene"/>
    <s v="Final Energy Consumption"/>
    <s v="Emissions"/>
    <x v="0"/>
    <x v="20"/>
    <m/>
    <m/>
    <n v="24470.638076358951"/>
    <n v="21928.402225306145"/>
    <n v="19065.783242968428"/>
    <n v="16365.709634284567"/>
    <n v="13860.25288509299"/>
    <n v="11569.145025915763"/>
    <n v="9281.4502217226309"/>
    <n v="7213.3374125770379"/>
    <n v="5482.996322993994"/>
    <n v="4205.4343614827258"/>
  </r>
  <r>
    <x v="0"/>
    <x v="0"/>
    <x v="4"/>
    <s v="Fisheries"/>
    <s v="Kerosene"/>
    <s v="Final Energy Consumption"/>
    <s v="Emissions"/>
    <x v="0"/>
    <x v="21"/>
    <m/>
    <m/>
    <n v="0"/>
    <n v="0"/>
    <n v="0"/>
    <n v="0"/>
    <n v="0"/>
    <n v="0"/>
    <n v="0"/>
    <n v="0"/>
    <n v="0"/>
    <n v="0"/>
  </r>
  <r>
    <x v="0"/>
    <x v="0"/>
    <x v="4"/>
    <s v="Fisheries"/>
    <s v="Kerosene"/>
    <s v="Final Energy Consumption"/>
    <s v="Emissions"/>
    <x v="0"/>
    <x v="22"/>
    <m/>
    <m/>
    <n v="0"/>
    <n v="0"/>
    <n v="0"/>
    <n v="0"/>
    <n v="0"/>
    <n v="0"/>
    <n v="0"/>
    <n v="0"/>
    <n v="0"/>
    <n v="0"/>
  </r>
  <r>
    <x v="0"/>
    <x v="0"/>
    <x v="4"/>
    <s v="Fisheries"/>
    <s v="Kerosene"/>
    <s v="Final Energy Consumption"/>
    <s v="Emissions"/>
    <x v="0"/>
    <x v="23"/>
    <m/>
    <m/>
    <n v="0"/>
    <n v="0"/>
    <n v="0"/>
    <n v="0"/>
    <n v="0"/>
    <n v="0"/>
    <n v="0"/>
    <n v="0"/>
    <n v="0"/>
    <n v="0"/>
  </r>
  <r>
    <x v="0"/>
    <x v="0"/>
    <x v="4"/>
    <s v="Fisheries"/>
    <s v="Kerosene"/>
    <s v="Final Energy Consumption"/>
    <s v="Emissions"/>
    <x v="0"/>
    <x v="24"/>
    <m/>
    <m/>
    <n v="0"/>
    <n v="0"/>
    <n v="0"/>
    <n v="0"/>
    <n v="0"/>
    <n v="0"/>
    <n v="0"/>
    <n v="0"/>
    <n v="0"/>
    <n v="0"/>
  </r>
  <r>
    <x v="0"/>
    <x v="0"/>
    <x v="4"/>
    <s v="Fisheries"/>
    <s v="Kerosene"/>
    <s v="Final Energy Consumption"/>
    <s v="Emissions"/>
    <x v="0"/>
    <x v="25"/>
    <m/>
    <m/>
    <n v="36741.322915214412"/>
    <n v="36253.855027625512"/>
    <n v="34751.690278051188"/>
    <n v="32887.172508419375"/>
    <n v="30706.216243248819"/>
    <n v="28255.887893652263"/>
    <n v="28409.423211557194"/>
    <n v="28940.743242107819"/>
    <n v="28839.525744430292"/>
    <n v="29067.360718539647"/>
  </r>
  <r>
    <x v="0"/>
    <x v="0"/>
    <x v="4"/>
    <s v="Fisheries"/>
    <s v="Kerosene"/>
    <s v="Final Energy Consumption"/>
    <s v="Emissions"/>
    <x v="0"/>
    <x v="26"/>
    <m/>
    <m/>
    <n v="17497.673152657593"/>
    <n v="16695.279541614142"/>
    <n v="15468.399486499387"/>
    <n v="14149.047096845477"/>
    <n v="12769.108148516982"/>
    <n v="11357.443398966998"/>
    <n v="10168.883741454154"/>
    <n v="8979.3392680706947"/>
    <n v="7755.5211352634096"/>
    <n v="6766.8941878786218"/>
  </r>
  <r>
    <x v="0"/>
    <x v="0"/>
    <x v="4"/>
    <s v="Fisheries"/>
    <s v="Kerosene"/>
    <s v="Final Energy Consumption"/>
    <s v="Emissions"/>
    <x v="0"/>
    <x v="27"/>
    <m/>
    <m/>
    <n v="0"/>
    <n v="0"/>
    <n v="0"/>
    <n v="0"/>
    <n v="0"/>
    <n v="0"/>
    <n v="0"/>
    <n v="0"/>
    <n v="0"/>
    <n v="0"/>
  </r>
  <r>
    <x v="0"/>
    <x v="0"/>
    <x v="4"/>
    <s v="Fisheries"/>
    <s v="Kerosene"/>
    <s v="Final Energy Consumption"/>
    <s v="Emissions"/>
    <x v="0"/>
    <x v="28"/>
    <m/>
    <m/>
    <n v="0"/>
    <n v="0"/>
    <n v="0"/>
    <n v="0"/>
    <n v="0"/>
    <n v="0"/>
    <n v="0"/>
    <n v="0"/>
    <n v="0"/>
    <n v="0"/>
  </r>
  <r>
    <x v="0"/>
    <x v="0"/>
    <x v="4"/>
    <s v="Fisheries"/>
    <s v="Kerosene"/>
    <s v="Final Energy Consumption"/>
    <s v="Emissions"/>
    <x v="0"/>
    <x v="29"/>
    <m/>
    <m/>
    <n v="0"/>
    <n v="0"/>
    <n v="0"/>
    <n v="0"/>
    <n v="0"/>
    <n v="0"/>
    <n v="0"/>
    <n v="0"/>
    <n v="0"/>
    <n v="0"/>
  </r>
  <r>
    <x v="0"/>
    <x v="0"/>
    <x v="4"/>
    <s v="Fisheries"/>
    <s v="Kerosene"/>
    <s v="Final Energy Consumption"/>
    <s v="Emissions"/>
    <x v="0"/>
    <x v="30"/>
    <m/>
    <m/>
    <n v="181560.46592044272"/>
    <n v="187860.55447241434"/>
    <n v="188941.30799891741"/>
    <n v="187605.40167922425"/>
    <n v="183784.80140647053"/>
    <n v="177439.99558995801"/>
    <n v="166069.47056590079"/>
    <n v="151192.07974841385"/>
    <n v="134639.23815459971"/>
    <n v="121155.11420622352"/>
  </r>
  <r>
    <x v="0"/>
    <x v="0"/>
    <x v="4"/>
    <s v="Fisheries"/>
    <s v="Kerosene"/>
    <s v="Final Energy Consumption"/>
    <s v="Emissions"/>
    <x v="0"/>
    <x v="31"/>
    <m/>
    <m/>
    <n v="0"/>
    <n v="0"/>
    <n v="0"/>
    <n v="0"/>
    <n v="0"/>
    <n v="0"/>
    <n v="0"/>
    <n v="0"/>
    <n v="0"/>
    <n v="0"/>
  </r>
  <r>
    <x v="0"/>
    <x v="0"/>
    <x v="4"/>
    <s v="Fisheries"/>
    <s v="Kerosene"/>
    <s v="Final Energy Consumption"/>
    <s v="Emissions"/>
    <x v="0"/>
    <x v="32"/>
    <m/>
    <m/>
    <n v="0"/>
    <n v="0"/>
    <n v="0"/>
    <n v="0"/>
    <n v="0"/>
    <n v="0"/>
    <n v="0"/>
    <n v="0"/>
    <n v="0"/>
    <n v="0"/>
  </r>
  <r>
    <x v="0"/>
    <x v="0"/>
    <x v="4"/>
    <s v="Fisheries"/>
    <s v="Kerosene"/>
    <s v="Final Energy Consumption"/>
    <s v="Emissions"/>
    <x v="0"/>
    <x v="33"/>
    <m/>
    <m/>
    <n v="0"/>
    <n v="0"/>
    <n v="0"/>
    <n v="0"/>
    <n v="0"/>
    <n v="0"/>
    <n v="0"/>
    <n v="0"/>
    <n v="0"/>
    <n v="0"/>
  </r>
  <r>
    <x v="0"/>
    <x v="0"/>
    <x v="4"/>
    <s v="Fisheries"/>
    <s v="Kerosene"/>
    <s v="Final Energy Consumption"/>
    <s v="Emissions"/>
    <x v="0"/>
    <x v="34"/>
    <m/>
    <m/>
    <n v="0"/>
    <n v="0"/>
    <n v="0"/>
    <n v="0"/>
    <n v="0"/>
    <n v="0"/>
    <n v="0"/>
    <n v="0"/>
    <n v="0"/>
    <n v="0"/>
  </r>
  <r>
    <x v="0"/>
    <x v="0"/>
    <x v="4"/>
    <s v="Fisheries"/>
    <s v="Kerosene"/>
    <s v="Final Energy Consumption"/>
    <s v="Emissions"/>
    <x v="0"/>
    <x v="35"/>
    <m/>
    <m/>
    <n v="15185.440293181809"/>
    <n v="16894.404059270892"/>
    <n v="18285.721461257119"/>
    <n v="19539.155846534835"/>
    <n v="20598.726334352737"/>
    <n v="21401.531276456179"/>
    <n v="21338.913437990908"/>
    <n v="20633.55723168765"/>
    <n v="19516.161243104365"/>
    <n v="18662.317615999331"/>
  </r>
  <r>
    <x v="0"/>
    <x v="0"/>
    <x v="4"/>
    <s v="Fisheries"/>
    <s v="Diesel"/>
    <s v="Final Energy Consumption"/>
    <s v="Emissions"/>
    <x v="0"/>
    <x v="1"/>
    <s v="Fisheries"/>
    <m/>
    <n v="8344.3217086081368"/>
    <n v="7009.2182160276561"/>
    <n v="5852.2025852003917"/>
    <n v="4846.6356522977703"/>
    <n v="3984.0075723621535"/>
    <n v="3252.3808252021254"/>
    <n v="2847.6099719550634"/>
    <n v="2538.4741941268812"/>
    <n v="2234.4463161876215"/>
    <n v="1944.8355356576826"/>
  </r>
  <r>
    <x v="0"/>
    <x v="0"/>
    <x v="4"/>
    <s v="Fisheries"/>
    <s v="Diesel"/>
    <s v="Final Energy Consumption"/>
    <s v="Emissions"/>
    <x v="0"/>
    <x v="0"/>
    <m/>
    <m/>
    <n v="111601.96166306431"/>
    <n v="121330.15614909476"/>
    <n v="131050.5284709999"/>
    <n v="140409.20542024076"/>
    <n v="149322.13103609884"/>
    <n v="157712.20770178305"/>
    <n v="165815.22288101961"/>
    <n v="172366.54688437702"/>
    <n v="176931.09318373117"/>
    <n v="179592.5513220937"/>
  </r>
  <r>
    <x v="0"/>
    <x v="0"/>
    <x v="4"/>
    <s v="Fisheries"/>
    <s v="Diesel"/>
    <s v="Final Energy Consumption"/>
    <s v="Emissions"/>
    <x v="0"/>
    <x v="2"/>
    <m/>
    <m/>
    <n v="0"/>
    <n v="0"/>
    <n v="0"/>
    <n v="0"/>
    <n v="0"/>
    <n v="0"/>
    <n v="0"/>
    <n v="0"/>
    <n v="0"/>
    <n v="0"/>
  </r>
  <r>
    <x v="0"/>
    <x v="0"/>
    <x v="4"/>
    <s v="Fisheries"/>
    <s v="Diesel"/>
    <s v="Final Energy Consumption"/>
    <s v="Emissions"/>
    <x v="0"/>
    <x v="3"/>
    <m/>
    <m/>
    <n v="0"/>
    <n v="0"/>
    <n v="0"/>
    <n v="0"/>
    <n v="0"/>
    <n v="0"/>
    <n v="0"/>
    <n v="0"/>
    <n v="0"/>
    <n v="0"/>
  </r>
  <r>
    <x v="0"/>
    <x v="0"/>
    <x v="4"/>
    <s v="Fisheries"/>
    <s v="Diesel"/>
    <s v="Final Energy Consumption"/>
    <s v="Emissions"/>
    <x v="0"/>
    <x v="4"/>
    <m/>
    <m/>
    <n v="0"/>
    <n v="0"/>
    <n v="0"/>
    <n v="0"/>
    <n v="0"/>
    <n v="0"/>
    <n v="0"/>
    <n v="0"/>
    <n v="0"/>
    <n v="0"/>
  </r>
  <r>
    <x v="0"/>
    <x v="0"/>
    <x v="4"/>
    <s v="Fisheries"/>
    <s v="Diesel"/>
    <s v="Final Energy Consumption"/>
    <s v="Emissions"/>
    <x v="0"/>
    <x v="5"/>
    <m/>
    <m/>
    <n v="0"/>
    <n v="0"/>
    <n v="0"/>
    <n v="0"/>
    <n v="0"/>
    <n v="0"/>
    <n v="0"/>
    <n v="0"/>
    <n v="0"/>
    <n v="0"/>
  </r>
  <r>
    <x v="0"/>
    <x v="0"/>
    <x v="4"/>
    <s v="Fisheries"/>
    <s v="Diesel"/>
    <s v="Final Energy Consumption"/>
    <s v="Emissions"/>
    <x v="0"/>
    <x v="6"/>
    <m/>
    <m/>
    <n v="0"/>
    <n v="0"/>
    <n v="0"/>
    <n v="0"/>
    <n v="0"/>
    <n v="0"/>
    <n v="0"/>
    <n v="0"/>
    <n v="0"/>
    <n v="0"/>
  </r>
  <r>
    <x v="0"/>
    <x v="0"/>
    <x v="4"/>
    <s v="Fisheries"/>
    <s v="Diesel"/>
    <s v="Final Energy Consumption"/>
    <s v="Emissions"/>
    <x v="0"/>
    <x v="7"/>
    <m/>
    <m/>
    <n v="0"/>
    <n v="0"/>
    <n v="0"/>
    <n v="0"/>
    <n v="0"/>
    <n v="0"/>
    <n v="0"/>
    <n v="0"/>
    <n v="0"/>
    <n v="0"/>
  </r>
  <r>
    <x v="0"/>
    <x v="0"/>
    <x v="4"/>
    <s v="Fisheries"/>
    <s v="Diesel"/>
    <s v="Final Energy Consumption"/>
    <s v="Emissions"/>
    <x v="0"/>
    <x v="8"/>
    <m/>
    <m/>
    <n v="25838.087203160645"/>
    <n v="29807.789663987511"/>
    <n v="34160.972303832015"/>
    <n v="38834.77002504238"/>
    <n v="43821.354417579292"/>
    <n v="49109.524632569701"/>
    <n v="59078.913440019933"/>
    <n v="71772.309525253135"/>
    <n v="86103.415169008702"/>
    <n v="102148.69840118145"/>
  </r>
  <r>
    <x v="0"/>
    <x v="0"/>
    <x v="4"/>
    <s v="Fisheries"/>
    <s v="Diesel"/>
    <s v="Final Energy Consumption"/>
    <s v="Emissions"/>
    <x v="0"/>
    <x v="9"/>
    <m/>
    <m/>
    <n v="0"/>
    <n v="0"/>
    <n v="0"/>
    <n v="0"/>
    <n v="0"/>
    <n v="0"/>
    <n v="0"/>
    <n v="0"/>
    <n v="0"/>
    <n v="0"/>
  </r>
  <r>
    <x v="0"/>
    <x v="0"/>
    <x v="4"/>
    <s v="Fisheries"/>
    <s v="Diesel"/>
    <s v="Final Energy Consumption"/>
    <s v="Emissions"/>
    <x v="0"/>
    <x v="10"/>
    <m/>
    <m/>
    <n v="46715.803073704519"/>
    <n v="49361.885825806858"/>
    <n v="51821.910493215175"/>
    <n v="53966.004873985708"/>
    <n v="55782.446228923895"/>
    <n v="57264.599224270845"/>
    <n v="69584.714583719411"/>
    <n v="87899.328336344246"/>
    <n v="109647.86416113796"/>
    <n v="135259.44049979615"/>
  </r>
  <r>
    <x v="0"/>
    <x v="0"/>
    <x v="4"/>
    <s v="Fisheries"/>
    <s v="Diesel"/>
    <s v="Final Energy Consumption"/>
    <s v="Emissions"/>
    <x v="0"/>
    <x v="11"/>
    <m/>
    <m/>
    <n v="581659.21482131479"/>
    <n v="644805.57731943019"/>
    <n v="710146.72934722679"/>
    <n v="775809.81767039082"/>
    <n v="841269.52649743308"/>
    <n v="906000.32970684906"/>
    <n v="992119.91669038497"/>
    <n v="1081071.2424547733"/>
    <n v="1163247.6551896869"/>
    <n v="1237736.0244460003"/>
  </r>
  <r>
    <x v="0"/>
    <x v="0"/>
    <x v="4"/>
    <s v="Fisheries"/>
    <s v="Diesel"/>
    <s v="Final Energy Consumption"/>
    <s v="Emissions"/>
    <x v="0"/>
    <x v="12"/>
    <m/>
    <m/>
    <n v="0"/>
    <n v="0"/>
    <n v="0"/>
    <n v="0"/>
    <n v="0"/>
    <n v="0"/>
    <n v="0"/>
    <n v="0"/>
    <n v="0"/>
    <n v="0"/>
  </r>
  <r>
    <x v="0"/>
    <x v="0"/>
    <x v="4"/>
    <s v="Fisheries"/>
    <s v="Diesel"/>
    <s v="Final Energy Consumption"/>
    <s v="Emissions"/>
    <x v="0"/>
    <x v="13"/>
    <m/>
    <m/>
    <n v="0"/>
    <n v="0"/>
    <n v="0"/>
    <n v="0"/>
    <n v="0"/>
    <n v="0"/>
    <n v="0"/>
    <n v="0"/>
    <n v="0"/>
    <n v="0"/>
  </r>
  <r>
    <x v="0"/>
    <x v="0"/>
    <x v="4"/>
    <s v="Fisheries"/>
    <s v="Diesel"/>
    <s v="Final Energy Consumption"/>
    <s v="Emissions"/>
    <x v="0"/>
    <x v="14"/>
    <m/>
    <m/>
    <n v="0"/>
    <n v="0"/>
    <n v="0"/>
    <n v="0"/>
    <n v="0"/>
    <n v="0"/>
    <n v="0"/>
    <n v="0"/>
    <n v="0"/>
    <n v="0"/>
  </r>
  <r>
    <x v="0"/>
    <x v="0"/>
    <x v="4"/>
    <s v="Fisheries"/>
    <s v="Diesel"/>
    <s v="Final Energy Consumption"/>
    <s v="Emissions"/>
    <x v="0"/>
    <x v="15"/>
    <m/>
    <m/>
    <n v="0"/>
    <n v="0"/>
    <n v="0"/>
    <n v="0"/>
    <n v="0"/>
    <n v="0"/>
    <n v="0"/>
    <n v="0"/>
    <n v="0"/>
    <n v="0"/>
  </r>
  <r>
    <x v="0"/>
    <x v="0"/>
    <x v="4"/>
    <s v="Fisheries"/>
    <s v="Diesel"/>
    <s v="Final Energy Consumption"/>
    <s v="Emissions"/>
    <x v="0"/>
    <x v="16"/>
    <m/>
    <m/>
    <n v="177102.10116427968"/>
    <n v="172938.02425696098"/>
    <n v="167806.91497217654"/>
    <n v="161513.85504714411"/>
    <n v="154303.6825046544"/>
    <n v="225320.18762017498"/>
    <n v="288656.39690082648"/>
    <n v="313912.43268595042"/>
    <n v="328527.27979338838"/>
    <n v="378608.80586776859"/>
  </r>
  <r>
    <x v="0"/>
    <x v="0"/>
    <x v="4"/>
    <s v="Fisheries"/>
    <s v="Diesel"/>
    <s v="Final Energy Consumption"/>
    <s v="Emissions"/>
    <x v="0"/>
    <x v="17"/>
    <m/>
    <m/>
    <n v="146201.13719008263"/>
    <n v="155365.04132231403"/>
    <n v="177748.14049586776"/>
    <n v="202106.21900826445"/>
    <n v="239630.82644628093"/>
    <n v="298175.79731404956"/>
    <n v="254420.2169438219"/>
    <n v="257790.30325439744"/>
    <n v="288227.40058980836"/>
    <n v="317316.98653565563"/>
  </r>
  <r>
    <x v="0"/>
    <x v="0"/>
    <x v="4"/>
    <s v="Fisheries"/>
    <s v="Diesel"/>
    <s v="Final Energy Consumption"/>
    <s v="Emissions"/>
    <x v="0"/>
    <x v="18"/>
    <m/>
    <m/>
    <n v="17377.744057807158"/>
    <n v="14639.695514133824"/>
    <n v="12258.562836367139"/>
    <n v="10181.658057169669"/>
    <n v="8393.7566680397831"/>
    <n v="6872.2006210693162"/>
    <n v="5611.6075672621555"/>
    <n v="4536.5412926260351"/>
    <n v="3621.2239218941654"/>
    <n v="2858.1830023256834"/>
  </r>
  <r>
    <x v="0"/>
    <x v="0"/>
    <x v="4"/>
    <s v="Fisheries"/>
    <s v="Diesel"/>
    <s v="Final Energy Consumption"/>
    <s v="Emissions"/>
    <x v="0"/>
    <x v="19"/>
    <m/>
    <m/>
    <n v="0"/>
    <n v="0"/>
    <n v="0"/>
    <n v="0"/>
    <n v="0"/>
    <n v="0"/>
    <n v="0"/>
    <n v="0"/>
    <n v="0"/>
    <n v="0"/>
  </r>
  <r>
    <x v="0"/>
    <x v="0"/>
    <x v="4"/>
    <s v="Fisheries"/>
    <s v="Diesel"/>
    <s v="Final Energy Consumption"/>
    <s v="Emissions"/>
    <x v="0"/>
    <x v="20"/>
    <m/>
    <m/>
    <n v="557282.92109099799"/>
    <n v="583747.53804116813"/>
    <n v="607539.49506201304"/>
    <n v="627203.74610205193"/>
    <n v="642706.64822419337"/>
    <n v="654075.63060902711"/>
    <n v="755069.90800079459"/>
    <n v="896265.2411753108"/>
    <n v="1050564.2754564404"/>
    <n v="1217742.3580311823"/>
  </r>
  <r>
    <x v="0"/>
    <x v="0"/>
    <x v="4"/>
    <s v="Fisheries"/>
    <s v="Diesel"/>
    <s v="Final Energy Consumption"/>
    <s v="Emissions"/>
    <x v="0"/>
    <x v="21"/>
    <m/>
    <m/>
    <n v="0"/>
    <n v="0"/>
    <n v="0"/>
    <n v="0"/>
    <n v="0"/>
    <n v="0"/>
    <n v="0"/>
    <n v="0"/>
    <n v="0"/>
    <n v="0"/>
  </r>
  <r>
    <x v="0"/>
    <x v="0"/>
    <x v="4"/>
    <s v="Fisheries"/>
    <s v="Diesel"/>
    <s v="Final Energy Consumption"/>
    <s v="Emissions"/>
    <x v="0"/>
    <x v="22"/>
    <m/>
    <m/>
    <n v="0"/>
    <n v="0"/>
    <n v="0"/>
    <n v="0"/>
    <n v="0"/>
    <n v="0"/>
    <n v="0"/>
    <n v="0"/>
    <n v="0"/>
    <n v="0"/>
  </r>
  <r>
    <x v="0"/>
    <x v="0"/>
    <x v="4"/>
    <s v="Fisheries"/>
    <s v="Diesel"/>
    <s v="Final Energy Consumption"/>
    <s v="Emissions"/>
    <x v="0"/>
    <x v="23"/>
    <m/>
    <m/>
    <n v="0"/>
    <n v="0"/>
    <n v="0"/>
    <n v="0"/>
    <n v="0"/>
    <n v="0"/>
    <n v="0"/>
    <n v="0"/>
    <n v="0"/>
    <n v="0"/>
  </r>
  <r>
    <x v="0"/>
    <x v="0"/>
    <x v="4"/>
    <s v="Fisheries"/>
    <s v="Diesel"/>
    <s v="Final Energy Consumption"/>
    <s v="Emissions"/>
    <x v="0"/>
    <x v="24"/>
    <m/>
    <m/>
    <n v="0"/>
    <n v="0"/>
    <n v="0"/>
    <n v="0"/>
    <n v="0"/>
    <n v="0"/>
    <n v="0"/>
    <n v="0"/>
    <n v="0"/>
    <n v="0"/>
  </r>
  <r>
    <x v="0"/>
    <x v="0"/>
    <x v="4"/>
    <s v="Fisheries"/>
    <s v="Diesel"/>
    <s v="Final Energy Consumption"/>
    <s v="Emissions"/>
    <x v="0"/>
    <x v="25"/>
    <m/>
    <m/>
    <n v="144137.4580198749"/>
    <n v="139800.22655330593"/>
    <n v="134740.02449006733"/>
    <n v="128814.73219663615"/>
    <n v="122236.43839261403"/>
    <n v="115197.65841897741"/>
    <n v="121040.19014731719"/>
    <n v="130515.80502862557"/>
    <n v="138970.68880380303"/>
    <n v="146325.55746025612"/>
  </r>
  <r>
    <x v="0"/>
    <x v="0"/>
    <x v="4"/>
    <s v="Fisheries"/>
    <s v="Diesel"/>
    <s v="Final Energy Consumption"/>
    <s v="Emissions"/>
    <x v="0"/>
    <x v="26"/>
    <m/>
    <m/>
    <n v="25060.711630885868"/>
    <n v="24042.013686021106"/>
    <n v="22919.987941044841"/>
    <n v="21673.918681485833"/>
    <n v="20343.523891985598"/>
    <n v="18963.664819392357"/>
    <n v="23282.694137595223"/>
    <n v="30725.063817100643"/>
    <n v="40040.501070859231"/>
    <n v="51601.596693782449"/>
  </r>
  <r>
    <x v="0"/>
    <x v="0"/>
    <x v="4"/>
    <s v="Fisheries"/>
    <s v="Diesel"/>
    <s v="Final Energy Consumption"/>
    <s v="Emissions"/>
    <x v="0"/>
    <x v="27"/>
    <m/>
    <m/>
    <n v="0"/>
    <n v="0"/>
    <n v="0"/>
    <n v="0"/>
    <n v="0"/>
    <n v="0"/>
    <n v="0"/>
    <n v="0"/>
    <n v="0"/>
    <n v="0"/>
  </r>
  <r>
    <x v="0"/>
    <x v="0"/>
    <x v="4"/>
    <s v="Fisheries"/>
    <s v="Diesel"/>
    <s v="Final Energy Consumption"/>
    <s v="Emissions"/>
    <x v="0"/>
    <x v="28"/>
    <m/>
    <m/>
    <n v="0"/>
    <n v="0"/>
    <n v="0"/>
    <n v="0"/>
    <n v="0"/>
    <n v="0"/>
    <n v="0"/>
    <n v="0"/>
    <n v="0"/>
    <n v="0"/>
  </r>
  <r>
    <x v="0"/>
    <x v="0"/>
    <x v="4"/>
    <s v="Fisheries"/>
    <s v="Diesel"/>
    <s v="Final Energy Consumption"/>
    <s v="Emissions"/>
    <x v="0"/>
    <x v="29"/>
    <m/>
    <m/>
    <n v="0"/>
    <n v="0"/>
    <n v="0"/>
    <n v="0"/>
    <n v="0"/>
    <n v="0"/>
    <n v="0"/>
    <n v="0"/>
    <n v="0"/>
    <n v="0"/>
  </r>
  <r>
    <x v="0"/>
    <x v="0"/>
    <x v="4"/>
    <s v="Fisheries"/>
    <s v="Diesel"/>
    <s v="Final Energy Consumption"/>
    <s v="Emissions"/>
    <x v="0"/>
    <x v="30"/>
    <m/>
    <m/>
    <n v="343317.60862405511"/>
    <n v="379936.67690998618"/>
    <n v="417721.39268508798"/>
    <n v="455564.62498615897"/>
    <n v="493157.78790982685"/>
    <n v="530194.28469548025"/>
    <n v="547061.97833223222"/>
    <n v="551668.5794879921"/>
    <n v="549337.42472510389"/>
    <n v="540915.98589788564"/>
  </r>
  <r>
    <x v="0"/>
    <x v="0"/>
    <x v="4"/>
    <s v="Fisheries"/>
    <s v="Diesel"/>
    <s v="Final Energy Consumption"/>
    <s v="Emissions"/>
    <x v="0"/>
    <x v="31"/>
    <m/>
    <m/>
    <n v="0"/>
    <n v="0"/>
    <n v="0"/>
    <n v="0"/>
    <n v="0"/>
    <n v="0"/>
    <n v="0"/>
    <n v="0"/>
    <n v="0"/>
    <n v="0"/>
  </r>
  <r>
    <x v="0"/>
    <x v="0"/>
    <x v="4"/>
    <s v="Fisheries"/>
    <s v="Diesel"/>
    <s v="Final Energy Consumption"/>
    <s v="Emissions"/>
    <x v="0"/>
    <x v="32"/>
    <m/>
    <m/>
    <n v="0"/>
    <n v="0"/>
    <n v="0"/>
    <n v="0"/>
    <n v="0"/>
    <n v="0"/>
    <n v="0"/>
    <n v="0"/>
    <n v="0"/>
    <n v="0"/>
  </r>
  <r>
    <x v="0"/>
    <x v="0"/>
    <x v="4"/>
    <s v="Fisheries"/>
    <s v="Diesel"/>
    <s v="Final Energy Consumption"/>
    <s v="Emissions"/>
    <x v="0"/>
    <x v="33"/>
    <m/>
    <m/>
    <n v="0"/>
    <n v="0"/>
    <n v="0"/>
    <n v="0"/>
    <n v="0"/>
    <n v="0"/>
    <n v="0"/>
    <n v="0"/>
    <n v="0"/>
    <n v="0"/>
  </r>
  <r>
    <x v="0"/>
    <x v="0"/>
    <x v="4"/>
    <s v="Fisheries"/>
    <s v="Diesel"/>
    <s v="Final Energy Consumption"/>
    <s v="Emissions"/>
    <x v="0"/>
    <x v="34"/>
    <m/>
    <m/>
    <n v="0"/>
    <n v="0"/>
    <n v="0"/>
    <n v="0"/>
    <n v="0"/>
    <n v="0"/>
    <n v="0"/>
    <n v="0"/>
    <n v="0"/>
    <n v="0"/>
  </r>
  <r>
    <x v="0"/>
    <x v="0"/>
    <x v="4"/>
    <s v="Fisheries"/>
    <s v="Diesel"/>
    <s v="Final Energy Consumption"/>
    <s v="Emissions"/>
    <x v="0"/>
    <x v="35"/>
    <m/>
    <m/>
    <n v="320612.66810353234"/>
    <n v="379966.99763148156"/>
    <n v="447325.31174621457"/>
    <n v="522387.26963947259"/>
    <n v="605532.50203860912"/>
    <n v="697105.0746614479"/>
    <n v="640189.76403271593"/>
    <n v="539664.87601882953"/>
    <n v="449197.90195646993"/>
    <n v="369709.3859344761"/>
  </r>
  <r>
    <x v="0"/>
    <x v="0"/>
    <x v="4"/>
    <s v="Fisheries"/>
    <s v="Kerosene"/>
    <s v="Final Energy Consumption"/>
    <s v="Emissions"/>
    <x v="1"/>
    <x v="1"/>
    <s v="Fisheries"/>
    <m/>
    <n v="0.23845008955417246"/>
    <n v="0.3501343858643447"/>
    <n v="0.5016809448555154"/>
    <n v="0.70963593584968399"/>
    <n v="0.99030058011659428"/>
    <n v="1.3618872632294483"/>
    <n v="1.7942853671334538"/>
    <n v="2.295316885318055"/>
    <n v="2.8726053603229236"/>
    <n v="3.6426060758260523"/>
  </r>
  <r>
    <x v="0"/>
    <x v="0"/>
    <x v="4"/>
    <s v="Fisheries"/>
    <s v="Kerosene"/>
    <s v="Final Energy Consumption"/>
    <s v="Emissions"/>
    <x v="1"/>
    <x v="0"/>
    <m/>
    <m/>
    <n v="15.112050284735327"/>
    <n v="14.696822883480468"/>
    <n v="13.882470875802273"/>
    <n v="12.946115877076013"/>
    <n v="11.911388890926723"/>
    <n v="10.801145607454547"/>
    <n v="10.405044074725991"/>
    <n v="10.068629473889029"/>
    <n v="9.5304951334573644"/>
    <n v="9.1204063561871376"/>
  </r>
  <r>
    <x v="0"/>
    <x v="0"/>
    <x v="4"/>
    <s v="Fisheries"/>
    <s v="Kerosene"/>
    <s v="Final Energy Consumption"/>
    <s v="Emissions"/>
    <x v="1"/>
    <x v="2"/>
    <m/>
    <m/>
    <n v="0"/>
    <n v="0"/>
    <n v="0"/>
    <n v="0"/>
    <n v="0"/>
    <n v="0"/>
    <n v="0"/>
    <n v="0"/>
    <n v="0"/>
    <n v="0"/>
  </r>
  <r>
    <x v="0"/>
    <x v="0"/>
    <x v="4"/>
    <s v="Fisheries"/>
    <s v="Kerosene"/>
    <s v="Final Energy Consumption"/>
    <s v="Emissions"/>
    <x v="1"/>
    <x v="3"/>
    <m/>
    <m/>
    <n v="0"/>
    <n v="0"/>
    <n v="0"/>
    <n v="0"/>
    <n v="0"/>
    <n v="0"/>
    <n v="0"/>
    <n v="0"/>
    <n v="0"/>
    <n v="0"/>
  </r>
  <r>
    <x v="0"/>
    <x v="0"/>
    <x v="4"/>
    <s v="Fisheries"/>
    <s v="Kerosene"/>
    <s v="Final Energy Consumption"/>
    <s v="Emissions"/>
    <x v="1"/>
    <x v="4"/>
    <m/>
    <m/>
    <n v="0"/>
    <n v="0"/>
    <n v="0"/>
    <n v="0"/>
    <n v="0"/>
    <n v="0"/>
    <n v="0"/>
    <n v="0"/>
    <n v="0"/>
    <n v="0"/>
  </r>
  <r>
    <x v="0"/>
    <x v="0"/>
    <x v="4"/>
    <s v="Fisheries"/>
    <s v="Kerosene"/>
    <s v="Final Energy Consumption"/>
    <s v="Emissions"/>
    <x v="1"/>
    <x v="5"/>
    <m/>
    <m/>
    <n v="0"/>
    <n v="0"/>
    <n v="0"/>
    <n v="0"/>
    <n v="0"/>
    <n v="0"/>
    <n v="0"/>
    <n v="0"/>
    <n v="0"/>
    <n v="0"/>
  </r>
  <r>
    <x v="0"/>
    <x v="0"/>
    <x v="4"/>
    <s v="Fisheries"/>
    <s v="Kerosene"/>
    <s v="Final Energy Consumption"/>
    <s v="Emissions"/>
    <x v="1"/>
    <x v="6"/>
    <m/>
    <m/>
    <n v="0"/>
    <n v="0"/>
    <n v="0"/>
    <n v="0"/>
    <n v="0"/>
    <n v="0"/>
    <n v="0"/>
    <n v="0"/>
    <n v="0"/>
    <n v="0"/>
  </r>
  <r>
    <x v="0"/>
    <x v="0"/>
    <x v="4"/>
    <s v="Fisheries"/>
    <s v="Kerosene"/>
    <s v="Final Energy Consumption"/>
    <s v="Emissions"/>
    <x v="1"/>
    <x v="7"/>
    <m/>
    <m/>
    <n v="0"/>
    <n v="0"/>
    <n v="0"/>
    <n v="0"/>
    <n v="0"/>
    <n v="0"/>
    <n v="0"/>
    <n v="0"/>
    <n v="0"/>
    <n v="0"/>
  </r>
  <r>
    <x v="0"/>
    <x v="0"/>
    <x v="4"/>
    <s v="Fisheries"/>
    <s v="Kerosene"/>
    <s v="Final Energy Consumption"/>
    <s v="Emissions"/>
    <x v="1"/>
    <x v="8"/>
    <m/>
    <m/>
    <n v="0.67231569782953826"/>
    <n v="0.61972509780694351"/>
    <n v="0.55446073534969686"/>
    <n v="0.48974944256258379"/>
    <n v="0.42680663289903298"/>
    <n v="0.36658857516095372"/>
    <n v="0.31762453619856773"/>
    <n v="0.27172213884073082"/>
    <n v="0.22736479889635183"/>
    <n v="0.19213723599745583"/>
  </r>
  <r>
    <x v="0"/>
    <x v="0"/>
    <x v="4"/>
    <s v="Fisheries"/>
    <s v="Kerosene"/>
    <s v="Final Energy Consumption"/>
    <s v="Emissions"/>
    <x v="1"/>
    <x v="9"/>
    <m/>
    <m/>
    <n v="0"/>
    <n v="0"/>
    <n v="0"/>
    <n v="0"/>
    <n v="0"/>
    <n v="0"/>
    <n v="0"/>
    <n v="0"/>
    <n v="0"/>
    <n v="0"/>
  </r>
  <r>
    <x v="0"/>
    <x v="0"/>
    <x v="4"/>
    <s v="Fisheries"/>
    <s v="Kerosene"/>
    <s v="Final Energy Consumption"/>
    <s v="Emissions"/>
    <x v="1"/>
    <x v="10"/>
    <m/>
    <m/>
    <n v="1.0779074174065502"/>
    <n v="1.1575885824213994"/>
    <n v="1.2089243943461823"/>
    <n v="1.2464354512794811"/>
    <n v="1.2678962399963556"/>
    <n v="1.2710753368045853"/>
    <n v="0.57717520756593466"/>
    <n v="0.15544803210366789"/>
    <n v="4.0914447140734847E-2"/>
    <n v="1.0746075381311879E-2"/>
  </r>
  <r>
    <x v="0"/>
    <x v="0"/>
    <x v="4"/>
    <s v="Fisheries"/>
    <s v="Kerosene"/>
    <s v="Final Energy Consumption"/>
    <s v="Emissions"/>
    <x v="1"/>
    <x v="11"/>
    <m/>
    <m/>
    <n v="8.2931057705520175"/>
    <n v="8.5900552438353799"/>
    <n v="8.6488303720728332"/>
    <n v="8.5969790068339602"/>
    <n v="8.4310198557011429"/>
    <n v="8.1487672192183123"/>
    <n v="7.7391971633775345"/>
    <n v="7.1839435535199225"/>
    <n v="6.5228621649845451"/>
    <n v="5.9856821012544348"/>
  </r>
  <r>
    <x v="0"/>
    <x v="0"/>
    <x v="4"/>
    <s v="Fisheries"/>
    <s v="Kerosene"/>
    <s v="Final Energy Consumption"/>
    <s v="Emissions"/>
    <x v="1"/>
    <x v="12"/>
    <m/>
    <m/>
    <n v="0"/>
    <n v="0"/>
    <n v="0"/>
    <n v="0"/>
    <n v="0"/>
    <n v="0"/>
    <n v="0"/>
    <n v="0"/>
    <n v="0"/>
    <n v="0"/>
  </r>
  <r>
    <x v="0"/>
    <x v="0"/>
    <x v="4"/>
    <s v="Fisheries"/>
    <s v="Kerosene"/>
    <s v="Final Energy Consumption"/>
    <s v="Emissions"/>
    <x v="1"/>
    <x v="13"/>
    <m/>
    <m/>
    <n v="0"/>
    <n v="0"/>
    <n v="0"/>
    <n v="0"/>
    <n v="0"/>
    <n v="0"/>
    <n v="0"/>
    <n v="0"/>
    <n v="0"/>
    <n v="0"/>
  </r>
  <r>
    <x v="0"/>
    <x v="0"/>
    <x v="4"/>
    <s v="Fisheries"/>
    <s v="Kerosene"/>
    <s v="Final Energy Consumption"/>
    <s v="Emissions"/>
    <x v="1"/>
    <x v="14"/>
    <m/>
    <m/>
    <n v="0"/>
    <n v="0"/>
    <n v="0"/>
    <n v="0"/>
    <n v="0"/>
    <n v="0"/>
    <n v="0"/>
    <n v="0"/>
    <n v="0"/>
    <n v="0"/>
  </r>
  <r>
    <x v="0"/>
    <x v="0"/>
    <x v="4"/>
    <s v="Fisheries"/>
    <s v="Kerosene"/>
    <s v="Final Energy Consumption"/>
    <s v="Emissions"/>
    <x v="1"/>
    <x v="15"/>
    <m/>
    <m/>
    <n v="0"/>
    <n v="0"/>
    <n v="0"/>
    <n v="0"/>
    <n v="0"/>
    <n v="0"/>
    <n v="0"/>
    <n v="0"/>
    <n v="0"/>
    <n v="0"/>
  </r>
  <r>
    <x v="0"/>
    <x v="0"/>
    <x v="4"/>
    <s v="Fisheries"/>
    <s v="Kerosene"/>
    <s v="Final Energy Consumption"/>
    <s v="Emissions"/>
    <x v="1"/>
    <x v="16"/>
    <m/>
    <m/>
    <n v="4.5001597865511291"/>
    <n v="5.1418675566176404"/>
    <n v="5.7174481204983625"/>
    <n v="6.2763492988993663"/>
    <n v="6.7975290212585042"/>
    <n v="7.2554133257779823"/>
    <n v="6.8475163332130897"/>
    <n v="6.0954062059168796"/>
    <n v="5.307253344870424"/>
    <n v="4.6685223907215265"/>
  </r>
  <r>
    <x v="0"/>
    <x v="0"/>
    <x v="4"/>
    <s v="Fisheries"/>
    <s v="Kerosene"/>
    <s v="Final Energy Consumption"/>
    <s v="Emissions"/>
    <x v="1"/>
    <x v="17"/>
    <m/>
    <m/>
    <n v="15.225089374023353"/>
    <n v="14.897532270210284"/>
    <n v="14.159419888250788"/>
    <n v="13.286352335802691"/>
    <n v="12.300303562265151"/>
    <n v="19.628499660995303"/>
    <n v="14.224339045629382"/>
    <n v="11.859331396135303"/>
    <n v="12.044658044651568"/>
    <n v="12.374713243418345"/>
  </r>
  <r>
    <x v="0"/>
    <x v="0"/>
    <x v="4"/>
    <s v="Fisheries"/>
    <s v="Kerosene"/>
    <s v="Final Energy Consumption"/>
    <s v="Emissions"/>
    <x v="1"/>
    <x v="18"/>
    <m/>
    <m/>
    <n v="0.37049325796425847"/>
    <n v="0.42163511459416692"/>
    <n v="0.46694052132325553"/>
    <n v="0.51051678176522775"/>
    <n v="0.55067814367733214"/>
    <n v="0.58540064318528684"/>
    <n v="0.60108113702438393"/>
    <n v="0.5998741948217291"/>
    <n v="0.5856167352890268"/>
    <n v="0.57813903323553184"/>
  </r>
  <r>
    <x v="0"/>
    <x v="0"/>
    <x v="4"/>
    <s v="Fisheries"/>
    <s v="Kerosene"/>
    <s v="Final Energy Consumption"/>
    <s v="Emissions"/>
    <x v="1"/>
    <x v="19"/>
    <m/>
    <m/>
    <n v="0"/>
    <n v="0"/>
    <n v="0"/>
    <n v="0"/>
    <n v="0"/>
    <n v="0"/>
    <n v="0"/>
    <n v="0"/>
    <n v="0"/>
    <n v="0"/>
  </r>
  <r>
    <x v="0"/>
    <x v="0"/>
    <x v="4"/>
    <s v="Fisheries"/>
    <s v="Kerosene"/>
    <s v="Final Energy Consumption"/>
    <s v="Emissions"/>
    <x v="1"/>
    <x v="20"/>
    <m/>
    <m/>
    <n v="3.4034267143753754"/>
    <n v="3.0498473192359028"/>
    <n v="2.6517083787160538"/>
    <n v="2.2761765833497312"/>
    <n v="1.9277125014037537"/>
    <n v="1.6090605042998276"/>
    <n v="1.2908832019085716"/>
    <n v="1.003245815379282"/>
    <n v="0.76258641488094481"/>
    <n v="0.58490046752193681"/>
  </r>
  <r>
    <x v="0"/>
    <x v="0"/>
    <x v="4"/>
    <s v="Fisheries"/>
    <s v="Kerosene"/>
    <s v="Final Energy Consumption"/>
    <s v="Emissions"/>
    <x v="1"/>
    <x v="21"/>
    <m/>
    <m/>
    <n v="0"/>
    <n v="0"/>
    <n v="0"/>
    <n v="0"/>
    <n v="0"/>
    <n v="0"/>
    <n v="0"/>
    <n v="0"/>
    <n v="0"/>
    <n v="0"/>
  </r>
  <r>
    <x v="0"/>
    <x v="0"/>
    <x v="4"/>
    <s v="Fisheries"/>
    <s v="Kerosene"/>
    <s v="Final Energy Consumption"/>
    <s v="Emissions"/>
    <x v="1"/>
    <x v="22"/>
    <m/>
    <m/>
    <n v="0"/>
    <n v="0"/>
    <n v="0"/>
    <n v="0"/>
    <n v="0"/>
    <n v="0"/>
    <n v="0"/>
    <n v="0"/>
    <n v="0"/>
    <n v="0"/>
  </r>
  <r>
    <x v="0"/>
    <x v="0"/>
    <x v="4"/>
    <s v="Fisheries"/>
    <s v="Kerosene"/>
    <s v="Final Energy Consumption"/>
    <s v="Emissions"/>
    <x v="1"/>
    <x v="23"/>
    <m/>
    <m/>
    <n v="0"/>
    <n v="0"/>
    <n v="0"/>
    <n v="0"/>
    <n v="0"/>
    <n v="0"/>
    <n v="0"/>
    <n v="0"/>
    <n v="0"/>
    <n v="0"/>
  </r>
  <r>
    <x v="0"/>
    <x v="0"/>
    <x v="4"/>
    <s v="Fisheries"/>
    <s v="Kerosene"/>
    <s v="Final Energy Consumption"/>
    <s v="Emissions"/>
    <x v="1"/>
    <x v="24"/>
    <m/>
    <m/>
    <n v="0"/>
    <n v="0"/>
    <n v="0"/>
    <n v="0"/>
    <n v="0"/>
    <n v="0"/>
    <n v="0"/>
    <n v="0"/>
    <n v="0"/>
    <n v="0"/>
  </r>
  <r>
    <x v="0"/>
    <x v="0"/>
    <x v="4"/>
    <s v="Fisheries"/>
    <s v="Kerosene"/>
    <s v="Final Energy Consumption"/>
    <s v="Emissions"/>
    <x v="1"/>
    <x v="25"/>
    <m/>
    <m/>
    <n v="5.1100588199185548"/>
    <n v="5.0422607827017396"/>
    <n v="4.8333366172532939"/>
    <n v="4.5740156479025558"/>
    <n v="4.2706837612307114"/>
    <n v="3.9298870505775048"/>
    <n v="3.9512410586310422"/>
    <n v="4.0251381421568588"/>
    <n v="4.0110606042323074"/>
    <n v="4.0427483614102426"/>
  </r>
  <r>
    <x v="0"/>
    <x v="0"/>
    <x v="4"/>
    <s v="Fisheries"/>
    <s v="Kerosene"/>
    <s v="Final Energy Consumption"/>
    <s v="Emissions"/>
    <x v="1"/>
    <x v="26"/>
    <m/>
    <m/>
    <n v="2.4336123995351309"/>
    <n v="2.3220138444525924"/>
    <n v="2.151376840959581"/>
    <n v="1.9678785948324726"/>
    <n v="1.775953845412654"/>
    <n v="1.5796166062541024"/>
    <n v="1.414309282538825"/>
    <n v="1.2488649886051035"/>
    <n v="1.0786538435693196"/>
    <n v="0.94115357272303501"/>
  </r>
  <r>
    <x v="0"/>
    <x v="0"/>
    <x v="4"/>
    <s v="Fisheries"/>
    <s v="Kerosene"/>
    <s v="Final Energy Consumption"/>
    <s v="Emissions"/>
    <x v="1"/>
    <x v="27"/>
    <m/>
    <m/>
    <n v="0"/>
    <n v="0"/>
    <n v="0"/>
    <n v="0"/>
    <n v="0"/>
    <n v="0"/>
    <n v="0"/>
    <n v="0"/>
    <n v="0"/>
    <n v="0"/>
  </r>
  <r>
    <x v="0"/>
    <x v="0"/>
    <x v="4"/>
    <s v="Fisheries"/>
    <s v="Kerosene"/>
    <s v="Final Energy Consumption"/>
    <s v="Emissions"/>
    <x v="1"/>
    <x v="28"/>
    <m/>
    <m/>
    <n v="0"/>
    <n v="0"/>
    <n v="0"/>
    <n v="0"/>
    <n v="0"/>
    <n v="0"/>
    <n v="0"/>
    <n v="0"/>
    <n v="0"/>
    <n v="0"/>
  </r>
  <r>
    <x v="0"/>
    <x v="0"/>
    <x v="4"/>
    <s v="Fisheries"/>
    <s v="Kerosene"/>
    <s v="Final Energy Consumption"/>
    <s v="Emissions"/>
    <x v="1"/>
    <x v="29"/>
    <m/>
    <m/>
    <n v="0"/>
    <n v="0"/>
    <n v="0"/>
    <n v="0"/>
    <n v="0"/>
    <n v="0"/>
    <n v="0"/>
    <n v="0"/>
    <n v="0"/>
    <n v="0"/>
  </r>
  <r>
    <x v="0"/>
    <x v="0"/>
    <x v="4"/>
    <s v="Fisheries"/>
    <s v="Kerosene"/>
    <s v="Final Energy Consumption"/>
    <s v="Emissions"/>
    <x v="1"/>
    <x v="30"/>
    <m/>
    <m/>
    <n v="25.251803326904408"/>
    <n v="26.128032610906025"/>
    <n v="26.278346036010767"/>
    <n v="26.092545435218948"/>
    <n v="25.561168484905497"/>
    <n v="24.678719831704868"/>
    <n v="23.097283806105811"/>
    <n v="21.028105667373275"/>
    <n v="18.72590238589704"/>
    <n v="16.850502671241099"/>
  </r>
  <r>
    <x v="0"/>
    <x v="0"/>
    <x v="4"/>
    <s v="Fisheries"/>
    <s v="Kerosene"/>
    <s v="Final Energy Consumption"/>
    <s v="Emissions"/>
    <x v="1"/>
    <x v="31"/>
    <m/>
    <m/>
    <n v="0"/>
    <n v="0"/>
    <n v="0"/>
    <n v="0"/>
    <n v="0"/>
    <n v="0"/>
    <n v="0"/>
    <n v="0"/>
    <n v="0"/>
    <n v="0"/>
  </r>
  <r>
    <x v="0"/>
    <x v="0"/>
    <x v="4"/>
    <s v="Fisheries"/>
    <s v="Kerosene"/>
    <s v="Final Energy Consumption"/>
    <s v="Emissions"/>
    <x v="1"/>
    <x v="32"/>
    <m/>
    <m/>
    <n v="0"/>
    <n v="0"/>
    <n v="0"/>
    <n v="0"/>
    <n v="0"/>
    <n v="0"/>
    <n v="0"/>
    <n v="0"/>
    <n v="0"/>
    <n v="0"/>
  </r>
  <r>
    <x v="0"/>
    <x v="0"/>
    <x v="4"/>
    <s v="Fisheries"/>
    <s v="Kerosene"/>
    <s v="Final Energy Consumption"/>
    <s v="Emissions"/>
    <x v="1"/>
    <x v="33"/>
    <m/>
    <m/>
    <n v="0"/>
    <n v="0"/>
    <n v="0"/>
    <n v="0"/>
    <n v="0"/>
    <n v="0"/>
    <n v="0"/>
    <n v="0"/>
    <n v="0"/>
    <n v="0"/>
  </r>
  <r>
    <x v="0"/>
    <x v="0"/>
    <x v="4"/>
    <s v="Fisheries"/>
    <s v="Kerosene"/>
    <s v="Final Energy Consumption"/>
    <s v="Emissions"/>
    <x v="1"/>
    <x v="34"/>
    <m/>
    <m/>
    <n v="0"/>
    <n v="0"/>
    <n v="0"/>
    <n v="0"/>
    <n v="0"/>
    <n v="0"/>
    <n v="0"/>
    <n v="0"/>
    <n v="0"/>
    <n v="0"/>
  </r>
  <r>
    <x v="0"/>
    <x v="0"/>
    <x v="4"/>
    <s v="Fisheries"/>
    <s v="Kerosene"/>
    <s v="Final Energy Consumption"/>
    <s v="Emissions"/>
    <x v="1"/>
    <x v="35"/>
    <m/>
    <m/>
    <n v="2.1120222939056759"/>
    <n v="2.3497084922490803"/>
    <n v="2.5432157804251903"/>
    <n v="2.717546014817084"/>
    <n v="2.8649132592980164"/>
    <n v="2.9765690231510682"/>
    <n v="2.9678600052838533"/>
    <n v="2.8697576121957784"/>
    <n v="2.71434787803955"/>
    <n v="2.5955935488177091"/>
  </r>
  <r>
    <x v="0"/>
    <x v="0"/>
    <x v="4"/>
    <s v="Fisheries"/>
    <s v="Diesel"/>
    <s v="Final Energy Consumption"/>
    <s v="Emissions"/>
    <x v="1"/>
    <x v="1"/>
    <s v="Fisheries"/>
    <m/>
    <n v="1.1260892994073057"/>
    <n v="0.94591338947741654"/>
    <n v="0.789770929176841"/>
    <n v="0.65406688964882187"/>
    <n v="0.53765284377357003"/>
    <n v="0.43891779017572546"/>
    <n v="0.38429284371863209"/>
    <n v="0.34257411526678561"/>
    <n v="0.30154471203611632"/>
    <n v="0.26246093598619202"/>
  </r>
  <r>
    <x v="0"/>
    <x v="0"/>
    <x v="4"/>
    <s v="Fisheries"/>
    <s v="Diesel"/>
    <s v="Final Energy Consumption"/>
    <s v="Emissions"/>
    <x v="1"/>
    <x v="0"/>
    <m/>
    <m/>
    <n v="15.060993476796805"/>
    <n v="16.373840236045179"/>
    <n v="17.685631372604579"/>
    <n v="18.948610717981214"/>
    <n v="20.151434687732639"/>
    <n v="21.283698745179901"/>
    <n v="22.377223060866346"/>
    <n v="23.261342359565052"/>
    <n v="23.877340510624993"/>
    <n v="24.236511649405362"/>
  </r>
  <r>
    <x v="0"/>
    <x v="0"/>
    <x v="4"/>
    <s v="Fisheries"/>
    <s v="Diesel"/>
    <s v="Final Energy Consumption"/>
    <s v="Emissions"/>
    <x v="1"/>
    <x v="2"/>
    <m/>
    <m/>
    <n v="0"/>
    <n v="0"/>
    <n v="0"/>
    <n v="0"/>
    <n v="0"/>
    <n v="0"/>
    <n v="0"/>
    <n v="0"/>
    <n v="0"/>
    <n v="0"/>
  </r>
  <r>
    <x v="0"/>
    <x v="0"/>
    <x v="4"/>
    <s v="Fisheries"/>
    <s v="Diesel"/>
    <s v="Final Energy Consumption"/>
    <s v="Emissions"/>
    <x v="1"/>
    <x v="3"/>
    <m/>
    <m/>
    <n v="0"/>
    <n v="0"/>
    <n v="0"/>
    <n v="0"/>
    <n v="0"/>
    <n v="0"/>
    <n v="0"/>
    <n v="0"/>
    <n v="0"/>
    <n v="0"/>
  </r>
  <r>
    <x v="0"/>
    <x v="0"/>
    <x v="4"/>
    <s v="Fisheries"/>
    <s v="Diesel"/>
    <s v="Final Energy Consumption"/>
    <s v="Emissions"/>
    <x v="1"/>
    <x v="4"/>
    <m/>
    <m/>
    <n v="0"/>
    <n v="0"/>
    <n v="0"/>
    <n v="0"/>
    <n v="0"/>
    <n v="0"/>
    <n v="0"/>
    <n v="0"/>
    <n v="0"/>
    <n v="0"/>
  </r>
  <r>
    <x v="0"/>
    <x v="0"/>
    <x v="4"/>
    <s v="Fisheries"/>
    <s v="Diesel"/>
    <s v="Final Energy Consumption"/>
    <s v="Emissions"/>
    <x v="1"/>
    <x v="5"/>
    <m/>
    <m/>
    <n v="0"/>
    <n v="0"/>
    <n v="0"/>
    <n v="0"/>
    <n v="0"/>
    <n v="0"/>
    <n v="0"/>
    <n v="0"/>
    <n v="0"/>
    <n v="0"/>
  </r>
  <r>
    <x v="0"/>
    <x v="0"/>
    <x v="4"/>
    <s v="Fisheries"/>
    <s v="Diesel"/>
    <s v="Final Energy Consumption"/>
    <s v="Emissions"/>
    <x v="1"/>
    <x v="6"/>
    <m/>
    <m/>
    <n v="0"/>
    <n v="0"/>
    <n v="0"/>
    <n v="0"/>
    <n v="0"/>
    <n v="0"/>
    <n v="0"/>
    <n v="0"/>
    <n v="0"/>
    <n v="0"/>
  </r>
  <r>
    <x v="0"/>
    <x v="0"/>
    <x v="4"/>
    <s v="Fisheries"/>
    <s v="Diesel"/>
    <s v="Final Energy Consumption"/>
    <s v="Emissions"/>
    <x v="1"/>
    <x v="7"/>
    <m/>
    <m/>
    <n v="0"/>
    <n v="0"/>
    <n v="0"/>
    <n v="0"/>
    <n v="0"/>
    <n v="0"/>
    <n v="0"/>
    <n v="0"/>
    <n v="0"/>
    <n v="0"/>
  </r>
  <r>
    <x v="0"/>
    <x v="0"/>
    <x v="4"/>
    <s v="Fisheries"/>
    <s v="Diesel"/>
    <s v="Final Energy Consumption"/>
    <s v="Emissions"/>
    <x v="1"/>
    <x v="8"/>
    <m/>
    <m/>
    <n v="3.486921349954204"/>
    <n v="4.0226436793505416"/>
    <n v="4.6101177198153875"/>
    <n v="5.2408596525023459"/>
    <n v="5.9138130118190677"/>
    <n v="6.6274662122226324"/>
    <n v="7.9728628124183452"/>
    <n v="9.6858717308033917"/>
    <n v="11.619894084886466"/>
    <n v="13.785249446853097"/>
  </r>
  <r>
    <x v="0"/>
    <x v="0"/>
    <x v="4"/>
    <s v="Fisheries"/>
    <s v="Diesel"/>
    <s v="Final Energy Consumption"/>
    <s v="Emissions"/>
    <x v="1"/>
    <x v="9"/>
    <m/>
    <m/>
    <n v="0"/>
    <n v="0"/>
    <n v="0"/>
    <n v="0"/>
    <n v="0"/>
    <n v="0"/>
    <n v="0"/>
    <n v="0"/>
    <n v="0"/>
    <n v="0"/>
  </r>
  <r>
    <x v="0"/>
    <x v="0"/>
    <x v="4"/>
    <s v="Fisheries"/>
    <s v="Diesel"/>
    <s v="Final Energy Consumption"/>
    <s v="Emissions"/>
    <x v="1"/>
    <x v="10"/>
    <m/>
    <m/>
    <n v="6.3044268655471694"/>
    <n v="6.6615230534152303"/>
    <n v="6.9935101880182424"/>
    <n v="7.2828616564083273"/>
    <n v="7.5279954424998516"/>
    <n v="7.7280160896451893"/>
    <n v="9.3906497413926342"/>
    <n v="11.86225753526913"/>
    <n v="14.797282612839131"/>
    <n v="18.253635694979238"/>
  </r>
  <r>
    <x v="0"/>
    <x v="0"/>
    <x v="4"/>
    <s v="Fisheries"/>
    <s v="Diesel"/>
    <s v="Final Energy Consumption"/>
    <s v="Emissions"/>
    <x v="1"/>
    <x v="11"/>
    <m/>
    <m/>
    <n v="78.496520218800924"/>
    <n v="87.018296534336059"/>
    <n v="95.836265768856521"/>
    <n v="104.69768119708378"/>
    <n v="113.5316499996536"/>
    <n v="122.26725097258422"/>
    <n v="133.88932748858099"/>
    <n v="145.89355498714892"/>
    <n v="156.98348922937748"/>
    <n v="167.03590073495283"/>
  </r>
  <r>
    <x v="0"/>
    <x v="0"/>
    <x v="4"/>
    <s v="Fisheries"/>
    <s v="Diesel"/>
    <s v="Final Energy Consumption"/>
    <s v="Emissions"/>
    <x v="1"/>
    <x v="12"/>
    <m/>
    <m/>
    <n v="0"/>
    <n v="0"/>
    <n v="0"/>
    <n v="0"/>
    <n v="0"/>
    <n v="0"/>
    <n v="0"/>
    <n v="0"/>
    <n v="0"/>
    <n v="0"/>
  </r>
  <r>
    <x v="0"/>
    <x v="0"/>
    <x v="4"/>
    <s v="Fisheries"/>
    <s v="Diesel"/>
    <s v="Final Energy Consumption"/>
    <s v="Emissions"/>
    <x v="1"/>
    <x v="13"/>
    <m/>
    <m/>
    <n v="0"/>
    <n v="0"/>
    <n v="0"/>
    <n v="0"/>
    <n v="0"/>
    <n v="0"/>
    <n v="0"/>
    <n v="0"/>
    <n v="0"/>
    <n v="0"/>
  </r>
  <r>
    <x v="0"/>
    <x v="0"/>
    <x v="4"/>
    <s v="Fisheries"/>
    <s v="Diesel"/>
    <s v="Final Energy Consumption"/>
    <s v="Emissions"/>
    <x v="1"/>
    <x v="14"/>
    <m/>
    <m/>
    <n v="0"/>
    <n v="0"/>
    <n v="0"/>
    <n v="0"/>
    <n v="0"/>
    <n v="0"/>
    <n v="0"/>
    <n v="0"/>
    <n v="0"/>
    <n v="0"/>
  </r>
  <r>
    <x v="0"/>
    <x v="0"/>
    <x v="4"/>
    <s v="Fisheries"/>
    <s v="Diesel"/>
    <s v="Final Energy Consumption"/>
    <s v="Emissions"/>
    <x v="1"/>
    <x v="15"/>
    <m/>
    <m/>
    <n v="0"/>
    <n v="0"/>
    <n v="0"/>
    <n v="0"/>
    <n v="0"/>
    <n v="0"/>
    <n v="0"/>
    <n v="0"/>
    <n v="0"/>
    <n v="0"/>
  </r>
  <r>
    <x v="0"/>
    <x v="0"/>
    <x v="4"/>
    <s v="Fisheries"/>
    <s v="Diesel"/>
    <s v="Final Energy Consumption"/>
    <s v="Emissions"/>
    <x v="1"/>
    <x v="16"/>
    <m/>
    <m/>
    <n v="23.900418510699016"/>
    <n v="23.338464812005533"/>
    <n v="22.646007418647311"/>
    <n v="21.796741571814323"/>
    <n v="20.823708840034335"/>
    <n v="30.407582674787449"/>
    <n v="38.954979338842982"/>
    <n v="42.363351239669427"/>
    <n v="44.335665289256198"/>
    <n v="51.094305785123971"/>
  </r>
  <r>
    <x v="0"/>
    <x v="0"/>
    <x v="4"/>
    <s v="Fisheries"/>
    <s v="Diesel"/>
    <s v="Final Energy Consumption"/>
    <s v="Emissions"/>
    <x v="1"/>
    <x v="17"/>
    <m/>
    <m/>
    <n v="19.730247933884296"/>
    <n v="20.966942148760332"/>
    <n v="23.987603305785125"/>
    <n v="27.274793388429753"/>
    <n v="32.33884297520661"/>
    <n v="40.239648760330581"/>
    <n v="34.334712138167603"/>
    <n v="34.78951460923043"/>
    <n v="38.897085099839181"/>
    <n v="42.822805200493342"/>
  </r>
  <r>
    <x v="0"/>
    <x v="0"/>
    <x v="4"/>
    <s v="Fisheries"/>
    <s v="Diesel"/>
    <s v="Final Energy Consumption"/>
    <s v="Emissions"/>
    <x v="1"/>
    <x v="18"/>
    <m/>
    <m/>
    <n v="2.3451746366811284"/>
    <n v="1.9756674108142815"/>
    <n v="1.654326968470599"/>
    <n v="1.374042922694962"/>
    <n v="1.1327606839459898"/>
    <n v="0.9274224859742668"/>
    <n v="0.75730196589232879"/>
    <n v="0.61221879792524092"/>
    <n v="0.48869418649044072"/>
    <n v="0.38571970341777106"/>
  </r>
  <r>
    <x v="0"/>
    <x v="0"/>
    <x v="4"/>
    <s v="Fisheries"/>
    <s v="Diesel"/>
    <s v="Final Energy Consumption"/>
    <s v="Emissions"/>
    <x v="1"/>
    <x v="19"/>
    <m/>
    <m/>
    <n v="0"/>
    <n v="0"/>
    <n v="0"/>
    <n v="0"/>
    <n v="0"/>
    <n v="0"/>
    <n v="0"/>
    <n v="0"/>
    <n v="0"/>
    <n v="0"/>
  </r>
  <r>
    <x v="0"/>
    <x v="0"/>
    <x v="4"/>
    <s v="Fisheries"/>
    <s v="Diesel"/>
    <s v="Final Energy Consumption"/>
    <s v="Emissions"/>
    <x v="1"/>
    <x v="20"/>
    <m/>
    <m/>
    <n v="75.20687194210501"/>
    <n v="78.778345214732539"/>
    <n v="81.989135635899203"/>
    <n v="84.642880715526587"/>
    <n v="86.735040246179935"/>
    <n v="88.269315871663579"/>
    <n v="101.89877300955393"/>
    <n v="120.95347384282199"/>
    <n v="141.77655539223221"/>
    <n v="164.33770013916092"/>
  </r>
  <r>
    <x v="0"/>
    <x v="0"/>
    <x v="4"/>
    <s v="Fisheries"/>
    <s v="Diesel"/>
    <s v="Final Energy Consumption"/>
    <s v="Emissions"/>
    <x v="1"/>
    <x v="21"/>
    <m/>
    <m/>
    <n v="0"/>
    <n v="0"/>
    <n v="0"/>
    <n v="0"/>
    <n v="0"/>
    <n v="0"/>
    <n v="0"/>
    <n v="0"/>
    <n v="0"/>
    <n v="0"/>
  </r>
  <r>
    <x v="0"/>
    <x v="0"/>
    <x v="4"/>
    <s v="Fisheries"/>
    <s v="Diesel"/>
    <s v="Final Energy Consumption"/>
    <s v="Emissions"/>
    <x v="1"/>
    <x v="22"/>
    <m/>
    <m/>
    <n v="0"/>
    <n v="0"/>
    <n v="0"/>
    <n v="0"/>
    <n v="0"/>
    <n v="0"/>
    <n v="0"/>
    <n v="0"/>
    <n v="0"/>
    <n v="0"/>
  </r>
  <r>
    <x v="0"/>
    <x v="0"/>
    <x v="4"/>
    <s v="Fisheries"/>
    <s v="Diesel"/>
    <s v="Final Energy Consumption"/>
    <s v="Emissions"/>
    <x v="1"/>
    <x v="23"/>
    <m/>
    <m/>
    <n v="0"/>
    <n v="0"/>
    <n v="0"/>
    <n v="0"/>
    <n v="0"/>
    <n v="0"/>
    <n v="0"/>
    <n v="0"/>
    <n v="0"/>
    <n v="0"/>
  </r>
  <r>
    <x v="0"/>
    <x v="0"/>
    <x v="4"/>
    <s v="Fisheries"/>
    <s v="Diesel"/>
    <s v="Final Energy Consumption"/>
    <s v="Emissions"/>
    <x v="1"/>
    <x v="24"/>
    <m/>
    <m/>
    <n v="0"/>
    <n v="0"/>
    <n v="0"/>
    <n v="0"/>
    <n v="0"/>
    <n v="0"/>
    <n v="0"/>
    <n v="0"/>
    <n v="0"/>
    <n v="0"/>
  </r>
  <r>
    <x v="0"/>
    <x v="0"/>
    <x v="4"/>
    <s v="Fisheries"/>
    <s v="Diesel"/>
    <s v="Final Energy Consumption"/>
    <s v="Emissions"/>
    <x v="1"/>
    <x v="25"/>
    <m/>
    <m/>
    <n v="19.451748720630892"/>
    <n v="18.866427335129007"/>
    <n v="18.183539067485473"/>
    <n v="17.38390447997789"/>
    <n v="16.49614553206667"/>
    <n v="15.546242701616386"/>
    <n v="16.334708521905156"/>
    <n v="17.613468964726799"/>
    <n v="18.754478920891096"/>
    <n v="19.747038793556836"/>
  </r>
  <r>
    <x v="0"/>
    <x v="0"/>
    <x v="4"/>
    <s v="Fisheries"/>
    <s v="Diesel"/>
    <s v="Final Energy Consumption"/>
    <s v="Emissions"/>
    <x v="1"/>
    <x v="26"/>
    <m/>
    <m/>
    <n v="3.3820123658415477"/>
    <n v="3.244536259921877"/>
    <n v="3.0931157815175223"/>
    <n v="2.9249552876499103"/>
    <n v="2.7454148302274763"/>
    <n v="2.5591990309571333"/>
    <n v="3.1420639861801924"/>
    <n v="4.1464323639811935"/>
    <n v="5.4035763928285068"/>
    <n v="6.9637782312796839"/>
  </r>
  <r>
    <x v="0"/>
    <x v="0"/>
    <x v="4"/>
    <s v="Fisheries"/>
    <s v="Diesel"/>
    <s v="Final Energy Consumption"/>
    <s v="Emissions"/>
    <x v="1"/>
    <x v="27"/>
    <m/>
    <m/>
    <n v="0"/>
    <n v="0"/>
    <n v="0"/>
    <n v="0"/>
    <n v="0"/>
    <n v="0"/>
    <n v="0"/>
    <n v="0"/>
    <n v="0"/>
    <n v="0"/>
  </r>
  <r>
    <x v="0"/>
    <x v="0"/>
    <x v="4"/>
    <s v="Fisheries"/>
    <s v="Diesel"/>
    <s v="Final Energy Consumption"/>
    <s v="Emissions"/>
    <x v="1"/>
    <x v="28"/>
    <m/>
    <m/>
    <n v="0"/>
    <n v="0"/>
    <n v="0"/>
    <n v="0"/>
    <n v="0"/>
    <n v="0"/>
    <n v="0"/>
    <n v="0"/>
    <n v="0"/>
    <n v="0"/>
  </r>
  <r>
    <x v="0"/>
    <x v="0"/>
    <x v="4"/>
    <s v="Fisheries"/>
    <s v="Diesel"/>
    <s v="Final Energy Consumption"/>
    <s v="Emissions"/>
    <x v="1"/>
    <x v="29"/>
    <m/>
    <m/>
    <n v="0"/>
    <n v="0"/>
    <n v="0"/>
    <n v="0"/>
    <n v="0"/>
    <n v="0"/>
    <n v="0"/>
    <n v="0"/>
    <n v="0"/>
    <n v="0"/>
  </r>
  <r>
    <x v="0"/>
    <x v="0"/>
    <x v="4"/>
    <s v="Fisheries"/>
    <s v="Diesel"/>
    <s v="Final Energy Consumption"/>
    <s v="Emissions"/>
    <x v="1"/>
    <x v="30"/>
    <m/>
    <m/>
    <n v="46.331661082868443"/>
    <n v="51.273505655868583"/>
    <n v="56.372657582333062"/>
    <n v="61.479706475864916"/>
    <n v="66.553007815091348"/>
    <n v="71.551185518958192"/>
    <n v="73.827527440247266"/>
    <n v="74.449201010525258"/>
    <n v="74.134605226059904"/>
    <n v="72.998108758149215"/>
  </r>
  <r>
    <x v="0"/>
    <x v="0"/>
    <x v="4"/>
    <s v="Fisheries"/>
    <s v="Diesel"/>
    <s v="Final Energy Consumption"/>
    <s v="Emissions"/>
    <x v="1"/>
    <x v="31"/>
    <m/>
    <m/>
    <n v="0"/>
    <n v="0"/>
    <n v="0"/>
    <n v="0"/>
    <n v="0"/>
    <n v="0"/>
    <n v="0"/>
    <n v="0"/>
    <n v="0"/>
    <n v="0"/>
  </r>
  <r>
    <x v="0"/>
    <x v="0"/>
    <x v="4"/>
    <s v="Fisheries"/>
    <s v="Diesel"/>
    <s v="Final Energy Consumption"/>
    <s v="Emissions"/>
    <x v="1"/>
    <x v="32"/>
    <m/>
    <m/>
    <n v="0"/>
    <n v="0"/>
    <n v="0"/>
    <n v="0"/>
    <n v="0"/>
    <n v="0"/>
    <n v="0"/>
    <n v="0"/>
    <n v="0"/>
    <n v="0"/>
  </r>
  <r>
    <x v="0"/>
    <x v="0"/>
    <x v="4"/>
    <s v="Fisheries"/>
    <s v="Diesel"/>
    <s v="Final Energy Consumption"/>
    <s v="Emissions"/>
    <x v="1"/>
    <x v="33"/>
    <m/>
    <m/>
    <n v="0"/>
    <n v="0"/>
    <n v="0"/>
    <n v="0"/>
    <n v="0"/>
    <n v="0"/>
    <n v="0"/>
    <n v="0"/>
    <n v="0"/>
    <n v="0"/>
  </r>
  <r>
    <x v="0"/>
    <x v="0"/>
    <x v="4"/>
    <s v="Fisheries"/>
    <s v="Diesel"/>
    <s v="Final Energy Consumption"/>
    <s v="Emissions"/>
    <x v="1"/>
    <x v="34"/>
    <m/>
    <m/>
    <n v="0"/>
    <n v="0"/>
    <n v="0"/>
    <n v="0"/>
    <n v="0"/>
    <n v="0"/>
    <n v="0"/>
    <n v="0"/>
    <n v="0"/>
    <n v="0"/>
  </r>
  <r>
    <x v="0"/>
    <x v="0"/>
    <x v="4"/>
    <s v="Fisheries"/>
    <s v="Diesel"/>
    <s v="Final Energy Consumption"/>
    <s v="Emissions"/>
    <x v="1"/>
    <x v="35"/>
    <m/>
    <m/>
    <n v="43.267566545685874"/>
    <n v="51.277597521117627"/>
    <n v="60.367788359813041"/>
    <n v="70.497607238795226"/>
    <n v="81.718286374980991"/>
    <n v="94.076258388859372"/>
    <n v="86.395379761500138"/>
    <n v="72.829268018735434"/>
    <n v="60.620499589267204"/>
    <n v="49.893304444598677"/>
  </r>
  <r>
    <x v="0"/>
    <x v="0"/>
    <x v="4"/>
    <s v="Fisheries"/>
    <s v="Kerosene"/>
    <s v="Final Energy Consumption"/>
    <s v="Emissions"/>
    <x v="2"/>
    <x v="1"/>
    <s v="Fisheries"/>
    <m/>
    <n v="1.4307005373250347E-2"/>
    <n v="2.1008063151860684E-2"/>
    <n v="3.0100856691330925E-2"/>
    <n v="4.2578156150981039E-2"/>
    <n v="5.9418034806995652E-2"/>
    <n v="8.1713235793766895E-2"/>
    <n v="0.10765712202800723"/>
    <n v="0.13771901311908327"/>
    <n v="0.17235632161937539"/>
    <n v="0.21855636454956315"/>
  </r>
  <r>
    <x v="0"/>
    <x v="0"/>
    <x v="4"/>
    <s v="Fisheries"/>
    <s v="Kerosene"/>
    <s v="Final Energy Consumption"/>
    <s v="Emissions"/>
    <x v="2"/>
    <x v="0"/>
    <m/>
    <m/>
    <n v="0.90672301708411962"/>
    <n v="0.88180937300882811"/>
    <n v="0.83294825254813631"/>
    <n v="0.77676695262456075"/>
    <n v="0.71468333345560331"/>
    <n v="0.64806873644727281"/>
    <n v="0.62430264448355943"/>
    <n v="0.60411776843334164"/>
    <n v="0.57182970800744193"/>
    <n v="0.5472243813712282"/>
  </r>
  <r>
    <x v="0"/>
    <x v="0"/>
    <x v="4"/>
    <s v="Fisheries"/>
    <s v="Kerosene"/>
    <s v="Final Energy Consumption"/>
    <s v="Emissions"/>
    <x v="2"/>
    <x v="2"/>
    <m/>
    <m/>
    <n v="0"/>
    <n v="0"/>
    <n v="0"/>
    <n v="0"/>
    <n v="0"/>
    <n v="0"/>
    <n v="0"/>
    <n v="0"/>
    <n v="0"/>
    <n v="0"/>
  </r>
  <r>
    <x v="0"/>
    <x v="0"/>
    <x v="4"/>
    <s v="Fisheries"/>
    <s v="Kerosene"/>
    <s v="Final Energy Consumption"/>
    <s v="Emissions"/>
    <x v="2"/>
    <x v="3"/>
    <m/>
    <m/>
    <n v="0"/>
    <n v="0"/>
    <n v="0"/>
    <n v="0"/>
    <n v="0"/>
    <n v="0"/>
    <n v="0"/>
    <n v="0"/>
    <n v="0"/>
    <n v="0"/>
  </r>
  <r>
    <x v="0"/>
    <x v="0"/>
    <x v="4"/>
    <s v="Fisheries"/>
    <s v="Kerosene"/>
    <s v="Final Energy Consumption"/>
    <s v="Emissions"/>
    <x v="2"/>
    <x v="4"/>
    <m/>
    <m/>
    <n v="0"/>
    <n v="0"/>
    <n v="0"/>
    <n v="0"/>
    <n v="0"/>
    <n v="0"/>
    <n v="0"/>
    <n v="0"/>
    <n v="0"/>
    <n v="0"/>
  </r>
  <r>
    <x v="0"/>
    <x v="0"/>
    <x v="4"/>
    <s v="Fisheries"/>
    <s v="Kerosene"/>
    <s v="Final Energy Consumption"/>
    <s v="Emissions"/>
    <x v="2"/>
    <x v="5"/>
    <m/>
    <m/>
    <n v="0"/>
    <n v="0"/>
    <n v="0"/>
    <n v="0"/>
    <n v="0"/>
    <n v="0"/>
    <n v="0"/>
    <n v="0"/>
    <n v="0"/>
    <n v="0"/>
  </r>
  <r>
    <x v="0"/>
    <x v="0"/>
    <x v="4"/>
    <s v="Fisheries"/>
    <s v="Kerosene"/>
    <s v="Final Energy Consumption"/>
    <s v="Emissions"/>
    <x v="2"/>
    <x v="6"/>
    <m/>
    <m/>
    <n v="0"/>
    <n v="0"/>
    <n v="0"/>
    <n v="0"/>
    <n v="0"/>
    <n v="0"/>
    <n v="0"/>
    <n v="0"/>
    <n v="0"/>
    <n v="0"/>
  </r>
  <r>
    <x v="0"/>
    <x v="0"/>
    <x v="4"/>
    <s v="Fisheries"/>
    <s v="Kerosene"/>
    <s v="Final Energy Consumption"/>
    <s v="Emissions"/>
    <x v="2"/>
    <x v="7"/>
    <m/>
    <m/>
    <n v="0"/>
    <n v="0"/>
    <n v="0"/>
    <n v="0"/>
    <n v="0"/>
    <n v="0"/>
    <n v="0"/>
    <n v="0"/>
    <n v="0"/>
    <n v="0"/>
  </r>
  <r>
    <x v="0"/>
    <x v="0"/>
    <x v="4"/>
    <s v="Fisheries"/>
    <s v="Kerosene"/>
    <s v="Final Energy Consumption"/>
    <s v="Emissions"/>
    <x v="2"/>
    <x v="8"/>
    <m/>
    <m/>
    <n v="4.0338941869772292E-2"/>
    <n v="3.7183505868416601E-2"/>
    <n v="3.3267644120981807E-2"/>
    <n v="2.9384966553755026E-2"/>
    <n v="2.5608397973941981E-2"/>
    <n v="2.1995314509657225E-2"/>
    <n v="1.9057472171914065E-2"/>
    <n v="1.6303328330443848E-2"/>
    <n v="1.364188793378111E-2"/>
    <n v="1.1528234159847351E-2"/>
  </r>
  <r>
    <x v="0"/>
    <x v="0"/>
    <x v="4"/>
    <s v="Fisheries"/>
    <s v="Kerosene"/>
    <s v="Final Energy Consumption"/>
    <s v="Emissions"/>
    <x v="2"/>
    <x v="9"/>
    <m/>
    <m/>
    <n v="0"/>
    <n v="0"/>
    <n v="0"/>
    <n v="0"/>
    <n v="0"/>
    <n v="0"/>
    <n v="0"/>
    <n v="0"/>
    <n v="0"/>
    <n v="0"/>
  </r>
  <r>
    <x v="0"/>
    <x v="0"/>
    <x v="4"/>
    <s v="Fisheries"/>
    <s v="Kerosene"/>
    <s v="Final Energy Consumption"/>
    <s v="Emissions"/>
    <x v="2"/>
    <x v="10"/>
    <m/>
    <m/>
    <n v="6.4674445044393014E-2"/>
    <n v="6.945531494528398E-2"/>
    <n v="7.2535463660770932E-2"/>
    <n v="7.4786127076768877E-2"/>
    <n v="7.6073774399781344E-2"/>
    <n v="7.6264520208275122E-2"/>
    <n v="3.4630512453956076E-2"/>
    <n v="9.3268819262200733E-3"/>
    <n v="2.4548668284440907E-3"/>
    <n v="6.447645228787128E-4"/>
  </r>
  <r>
    <x v="0"/>
    <x v="0"/>
    <x v="4"/>
    <s v="Fisheries"/>
    <s v="Kerosene"/>
    <s v="Final Energy Consumption"/>
    <s v="Emissions"/>
    <x v="2"/>
    <x v="11"/>
    <m/>
    <m/>
    <n v="0.49758634623312109"/>
    <n v="0.5154033146301229"/>
    <n v="0.51892982232437002"/>
    <n v="0.51581874041003761"/>
    <n v="0.50586119134206853"/>
    <n v="0.48892603315309868"/>
    <n v="0.46435182980265205"/>
    <n v="0.43103661321119541"/>
    <n v="0.39137172989907271"/>
    <n v="0.3591409260752661"/>
  </r>
  <r>
    <x v="0"/>
    <x v="0"/>
    <x v="4"/>
    <s v="Fisheries"/>
    <s v="Kerosene"/>
    <s v="Final Energy Consumption"/>
    <s v="Emissions"/>
    <x v="2"/>
    <x v="12"/>
    <m/>
    <m/>
    <n v="0"/>
    <n v="0"/>
    <n v="0"/>
    <n v="0"/>
    <n v="0"/>
    <n v="0"/>
    <n v="0"/>
    <n v="0"/>
    <n v="0"/>
    <n v="0"/>
  </r>
  <r>
    <x v="0"/>
    <x v="0"/>
    <x v="4"/>
    <s v="Fisheries"/>
    <s v="Kerosene"/>
    <s v="Final Energy Consumption"/>
    <s v="Emissions"/>
    <x v="2"/>
    <x v="13"/>
    <m/>
    <m/>
    <n v="0"/>
    <n v="0"/>
    <n v="0"/>
    <n v="0"/>
    <n v="0"/>
    <n v="0"/>
    <n v="0"/>
    <n v="0"/>
    <n v="0"/>
    <n v="0"/>
  </r>
  <r>
    <x v="0"/>
    <x v="0"/>
    <x v="4"/>
    <s v="Fisheries"/>
    <s v="Kerosene"/>
    <s v="Final Energy Consumption"/>
    <s v="Emissions"/>
    <x v="2"/>
    <x v="14"/>
    <m/>
    <m/>
    <n v="0"/>
    <n v="0"/>
    <n v="0"/>
    <n v="0"/>
    <n v="0"/>
    <n v="0"/>
    <n v="0"/>
    <n v="0"/>
    <n v="0"/>
    <n v="0"/>
  </r>
  <r>
    <x v="0"/>
    <x v="0"/>
    <x v="4"/>
    <s v="Fisheries"/>
    <s v="Kerosene"/>
    <s v="Final Energy Consumption"/>
    <s v="Emissions"/>
    <x v="2"/>
    <x v="15"/>
    <m/>
    <m/>
    <n v="0"/>
    <n v="0"/>
    <n v="0"/>
    <n v="0"/>
    <n v="0"/>
    <n v="0"/>
    <n v="0"/>
    <n v="0"/>
    <n v="0"/>
    <n v="0"/>
  </r>
  <r>
    <x v="0"/>
    <x v="0"/>
    <x v="4"/>
    <s v="Fisheries"/>
    <s v="Kerosene"/>
    <s v="Final Energy Consumption"/>
    <s v="Emissions"/>
    <x v="2"/>
    <x v="16"/>
    <m/>
    <m/>
    <n v="0.27000958719306772"/>
    <n v="0.30851205339705845"/>
    <n v="0.34304688722990173"/>
    <n v="0.37658095793396201"/>
    <n v="0.40785174127551022"/>
    <n v="0.43532479954667896"/>
    <n v="0.41085097999278536"/>
    <n v="0.36572437235501282"/>
    <n v="0.31843520069222547"/>
    <n v="0.28011134344329164"/>
  </r>
  <r>
    <x v="0"/>
    <x v="0"/>
    <x v="4"/>
    <s v="Fisheries"/>
    <s v="Kerosene"/>
    <s v="Final Energy Consumption"/>
    <s v="Emissions"/>
    <x v="2"/>
    <x v="17"/>
    <m/>
    <m/>
    <n v="0.91350536244140124"/>
    <n v="0.89385193621261705"/>
    <n v="0.84956519329504732"/>
    <n v="0.79718114014816133"/>
    <n v="0.73801821373590903"/>
    <n v="1.1777099796597181"/>
    <n v="0.85346034273776283"/>
    <n v="0.71155988376811818"/>
    <n v="0.72267948267909399"/>
    <n v="0.74248279460510058"/>
  </r>
  <r>
    <x v="0"/>
    <x v="0"/>
    <x v="4"/>
    <s v="Fisheries"/>
    <s v="Kerosene"/>
    <s v="Final Energy Consumption"/>
    <s v="Emissions"/>
    <x v="2"/>
    <x v="18"/>
    <m/>
    <m/>
    <n v="2.2229595477855506E-2"/>
    <n v="2.5298106875650015E-2"/>
    <n v="2.8016431279395331E-2"/>
    <n v="3.0631006905913666E-2"/>
    <n v="3.3040688620639934E-2"/>
    <n v="3.5124038591117214E-2"/>
    <n v="3.6064868221463028E-2"/>
    <n v="3.5992451689303748E-2"/>
    <n v="3.5137004117341601E-2"/>
    <n v="3.4688341994131913E-2"/>
  </r>
  <r>
    <x v="0"/>
    <x v="0"/>
    <x v="4"/>
    <s v="Fisheries"/>
    <s v="Kerosene"/>
    <s v="Final Energy Consumption"/>
    <s v="Emissions"/>
    <x v="2"/>
    <x v="19"/>
    <m/>
    <m/>
    <n v="0"/>
    <n v="0"/>
    <n v="0"/>
    <n v="0"/>
    <n v="0"/>
    <n v="0"/>
    <n v="0"/>
    <n v="0"/>
    <n v="0"/>
    <n v="0"/>
  </r>
  <r>
    <x v="0"/>
    <x v="0"/>
    <x v="4"/>
    <s v="Fisheries"/>
    <s v="Kerosene"/>
    <s v="Final Energy Consumption"/>
    <s v="Emissions"/>
    <x v="2"/>
    <x v="20"/>
    <m/>
    <m/>
    <n v="0.20420560286252251"/>
    <n v="0.18299083915415418"/>
    <n v="0.15910250272296322"/>
    <n v="0.13657059500098384"/>
    <n v="0.11566275008422522"/>
    <n v="9.6543630257989663E-2"/>
    <n v="7.7452992114514285E-2"/>
    <n v="6.0194748922756912E-2"/>
    <n v="4.5755184892856689E-2"/>
    <n v="3.5094028051316208E-2"/>
  </r>
  <r>
    <x v="0"/>
    <x v="0"/>
    <x v="4"/>
    <s v="Fisheries"/>
    <s v="Kerosene"/>
    <s v="Final Energy Consumption"/>
    <s v="Emissions"/>
    <x v="2"/>
    <x v="21"/>
    <m/>
    <m/>
    <n v="0"/>
    <n v="0"/>
    <n v="0"/>
    <n v="0"/>
    <n v="0"/>
    <n v="0"/>
    <n v="0"/>
    <n v="0"/>
    <n v="0"/>
    <n v="0"/>
  </r>
  <r>
    <x v="0"/>
    <x v="0"/>
    <x v="4"/>
    <s v="Fisheries"/>
    <s v="Kerosene"/>
    <s v="Final Energy Consumption"/>
    <s v="Emissions"/>
    <x v="2"/>
    <x v="22"/>
    <m/>
    <m/>
    <n v="0"/>
    <n v="0"/>
    <n v="0"/>
    <n v="0"/>
    <n v="0"/>
    <n v="0"/>
    <n v="0"/>
    <n v="0"/>
    <n v="0"/>
    <n v="0"/>
  </r>
  <r>
    <x v="0"/>
    <x v="0"/>
    <x v="4"/>
    <s v="Fisheries"/>
    <s v="Kerosene"/>
    <s v="Final Energy Consumption"/>
    <s v="Emissions"/>
    <x v="2"/>
    <x v="23"/>
    <m/>
    <m/>
    <n v="0"/>
    <n v="0"/>
    <n v="0"/>
    <n v="0"/>
    <n v="0"/>
    <n v="0"/>
    <n v="0"/>
    <n v="0"/>
    <n v="0"/>
    <n v="0"/>
  </r>
  <r>
    <x v="0"/>
    <x v="0"/>
    <x v="4"/>
    <s v="Fisheries"/>
    <s v="Kerosene"/>
    <s v="Final Energy Consumption"/>
    <s v="Emissions"/>
    <x v="2"/>
    <x v="24"/>
    <m/>
    <m/>
    <n v="0"/>
    <n v="0"/>
    <n v="0"/>
    <n v="0"/>
    <n v="0"/>
    <n v="0"/>
    <n v="0"/>
    <n v="0"/>
    <n v="0"/>
    <n v="0"/>
  </r>
  <r>
    <x v="0"/>
    <x v="0"/>
    <x v="4"/>
    <s v="Fisheries"/>
    <s v="Kerosene"/>
    <s v="Final Energy Consumption"/>
    <s v="Emissions"/>
    <x v="2"/>
    <x v="25"/>
    <m/>
    <m/>
    <n v="0.3066035291951133"/>
    <n v="0.30253564696210433"/>
    <n v="0.29000019703519764"/>
    <n v="0.27444093887415327"/>
    <n v="0.25624102567384266"/>
    <n v="0.23579322303465028"/>
    <n v="0.23707446351786252"/>
    <n v="0.2415082885294115"/>
    <n v="0.24066363625393841"/>
    <n v="0.24256490168461453"/>
  </r>
  <r>
    <x v="0"/>
    <x v="0"/>
    <x v="4"/>
    <s v="Fisheries"/>
    <s v="Kerosene"/>
    <s v="Final Energy Consumption"/>
    <s v="Emissions"/>
    <x v="2"/>
    <x v="26"/>
    <m/>
    <m/>
    <n v="0.14601674397210787"/>
    <n v="0.13932083066715556"/>
    <n v="0.12908261045757485"/>
    <n v="0.11807271568994834"/>
    <n v="0.10655723072475924"/>
    <n v="9.4776996375246142E-2"/>
    <n v="8.4858556952329509E-2"/>
    <n v="7.49318993163062E-2"/>
    <n v="6.4719230614159171E-2"/>
    <n v="5.6469214363382099E-2"/>
  </r>
  <r>
    <x v="0"/>
    <x v="0"/>
    <x v="4"/>
    <s v="Fisheries"/>
    <s v="Kerosene"/>
    <s v="Final Energy Consumption"/>
    <s v="Emissions"/>
    <x v="2"/>
    <x v="27"/>
    <m/>
    <m/>
    <n v="0"/>
    <n v="0"/>
    <n v="0"/>
    <n v="0"/>
    <n v="0"/>
    <n v="0"/>
    <n v="0"/>
    <n v="0"/>
    <n v="0"/>
    <n v="0"/>
  </r>
  <r>
    <x v="0"/>
    <x v="0"/>
    <x v="4"/>
    <s v="Fisheries"/>
    <s v="Kerosene"/>
    <s v="Final Energy Consumption"/>
    <s v="Emissions"/>
    <x v="2"/>
    <x v="28"/>
    <m/>
    <m/>
    <n v="0"/>
    <n v="0"/>
    <n v="0"/>
    <n v="0"/>
    <n v="0"/>
    <n v="0"/>
    <n v="0"/>
    <n v="0"/>
    <n v="0"/>
    <n v="0"/>
  </r>
  <r>
    <x v="0"/>
    <x v="0"/>
    <x v="4"/>
    <s v="Fisheries"/>
    <s v="Kerosene"/>
    <s v="Final Energy Consumption"/>
    <s v="Emissions"/>
    <x v="2"/>
    <x v="29"/>
    <m/>
    <m/>
    <n v="0"/>
    <n v="0"/>
    <n v="0"/>
    <n v="0"/>
    <n v="0"/>
    <n v="0"/>
    <n v="0"/>
    <n v="0"/>
    <n v="0"/>
    <n v="0"/>
  </r>
  <r>
    <x v="0"/>
    <x v="0"/>
    <x v="4"/>
    <s v="Fisheries"/>
    <s v="Kerosene"/>
    <s v="Final Energy Consumption"/>
    <s v="Emissions"/>
    <x v="2"/>
    <x v="30"/>
    <m/>
    <m/>
    <n v="1.5151081996142646"/>
    <n v="1.5676819566543616"/>
    <n v="1.5767007621606461"/>
    <n v="1.565552726113137"/>
    <n v="1.5336701090943297"/>
    <n v="1.4807231899022919"/>
    <n v="1.3858370283663488"/>
    <n v="1.2616863400423965"/>
    <n v="1.1235541431538223"/>
    <n v="1.011030160274466"/>
  </r>
  <r>
    <x v="0"/>
    <x v="0"/>
    <x v="4"/>
    <s v="Fisheries"/>
    <s v="Kerosene"/>
    <s v="Final Energy Consumption"/>
    <s v="Emissions"/>
    <x v="2"/>
    <x v="31"/>
    <m/>
    <m/>
    <n v="0"/>
    <n v="0"/>
    <n v="0"/>
    <n v="0"/>
    <n v="0"/>
    <n v="0"/>
    <n v="0"/>
    <n v="0"/>
    <n v="0"/>
    <n v="0"/>
  </r>
  <r>
    <x v="0"/>
    <x v="0"/>
    <x v="4"/>
    <s v="Fisheries"/>
    <s v="Kerosene"/>
    <s v="Final Energy Consumption"/>
    <s v="Emissions"/>
    <x v="2"/>
    <x v="32"/>
    <m/>
    <m/>
    <n v="0"/>
    <n v="0"/>
    <n v="0"/>
    <n v="0"/>
    <n v="0"/>
    <n v="0"/>
    <n v="0"/>
    <n v="0"/>
    <n v="0"/>
    <n v="0"/>
  </r>
  <r>
    <x v="0"/>
    <x v="0"/>
    <x v="4"/>
    <s v="Fisheries"/>
    <s v="Kerosene"/>
    <s v="Final Energy Consumption"/>
    <s v="Emissions"/>
    <x v="2"/>
    <x v="33"/>
    <m/>
    <m/>
    <n v="0"/>
    <n v="0"/>
    <n v="0"/>
    <n v="0"/>
    <n v="0"/>
    <n v="0"/>
    <n v="0"/>
    <n v="0"/>
    <n v="0"/>
    <n v="0"/>
  </r>
  <r>
    <x v="0"/>
    <x v="0"/>
    <x v="4"/>
    <s v="Fisheries"/>
    <s v="Kerosene"/>
    <s v="Final Energy Consumption"/>
    <s v="Emissions"/>
    <x v="2"/>
    <x v="34"/>
    <m/>
    <m/>
    <n v="0"/>
    <n v="0"/>
    <n v="0"/>
    <n v="0"/>
    <n v="0"/>
    <n v="0"/>
    <n v="0"/>
    <n v="0"/>
    <n v="0"/>
    <n v="0"/>
  </r>
  <r>
    <x v="0"/>
    <x v="0"/>
    <x v="4"/>
    <s v="Fisheries"/>
    <s v="Kerosene"/>
    <s v="Final Energy Consumption"/>
    <s v="Emissions"/>
    <x v="2"/>
    <x v="35"/>
    <m/>
    <m/>
    <n v="0.12672133763434054"/>
    <n v="0.14098250953494482"/>
    <n v="0.15259294682551142"/>
    <n v="0.16305276088902501"/>
    <n v="0.17189479555788098"/>
    <n v="0.17859414138906404"/>
    <n v="0.1780716003170312"/>
    <n v="0.17218545673174671"/>
    <n v="0.16286087268237298"/>
    <n v="0.15573561292906254"/>
  </r>
  <r>
    <x v="0"/>
    <x v="0"/>
    <x v="4"/>
    <s v="Fisheries"/>
    <s v="Diesel"/>
    <s v="Final Energy Consumption"/>
    <s v="Emissions"/>
    <x v="2"/>
    <x v="1"/>
    <s v="Fisheries"/>
    <m/>
    <n v="6.7565357964438355E-2"/>
    <n v="5.6754803368644996E-2"/>
    <n v="4.7386255750610458E-2"/>
    <n v="3.924401337892932E-2"/>
    <n v="3.2259170626414195E-2"/>
    <n v="2.6335067410543526E-2"/>
    <n v="2.3057570623117921E-2"/>
    <n v="2.0554446916007135E-2"/>
    <n v="1.8092682722166978E-2"/>
    <n v="1.5747656159171518E-2"/>
  </r>
  <r>
    <x v="0"/>
    <x v="0"/>
    <x v="4"/>
    <s v="Fisheries"/>
    <s v="Diesel"/>
    <s v="Final Energy Consumption"/>
    <s v="Emissions"/>
    <x v="2"/>
    <x v="0"/>
    <m/>
    <m/>
    <n v="0.90365960860780836"/>
    <n v="0.9824304141627106"/>
    <n v="1.0611378823562745"/>
    <n v="1.1369166430788729"/>
    <n v="1.2090860812639583"/>
    <n v="1.2770219247107939"/>
    <n v="1.3426333836519806"/>
    <n v="1.3956805415739029"/>
    <n v="1.4326404306374994"/>
    <n v="1.4541906989643216"/>
  </r>
  <r>
    <x v="0"/>
    <x v="0"/>
    <x v="4"/>
    <s v="Fisheries"/>
    <s v="Diesel"/>
    <s v="Final Energy Consumption"/>
    <s v="Emissions"/>
    <x v="2"/>
    <x v="2"/>
    <m/>
    <m/>
    <n v="0"/>
    <n v="0"/>
    <n v="0"/>
    <n v="0"/>
    <n v="0"/>
    <n v="0"/>
    <n v="0"/>
    <n v="0"/>
    <n v="0"/>
    <n v="0"/>
  </r>
  <r>
    <x v="0"/>
    <x v="0"/>
    <x v="4"/>
    <s v="Fisheries"/>
    <s v="Diesel"/>
    <s v="Final Energy Consumption"/>
    <s v="Emissions"/>
    <x v="2"/>
    <x v="3"/>
    <m/>
    <m/>
    <n v="0"/>
    <n v="0"/>
    <n v="0"/>
    <n v="0"/>
    <n v="0"/>
    <n v="0"/>
    <n v="0"/>
    <n v="0"/>
    <n v="0"/>
    <n v="0"/>
  </r>
  <r>
    <x v="0"/>
    <x v="0"/>
    <x v="4"/>
    <s v="Fisheries"/>
    <s v="Diesel"/>
    <s v="Final Energy Consumption"/>
    <s v="Emissions"/>
    <x v="2"/>
    <x v="4"/>
    <m/>
    <m/>
    <n v="0"/>
    <n v="0"/>
    <n v="0"/>
    <n v="0"/>
    <n v="0"/>
    <n v="0"/>
    <n v="0"/>
    <n v="0"/>
    <n v="0"/>
    <n v="0"/>
  </r>
  <r>
    <x v="0"/>
    <x v="0"/>
    <x v="4"/>
    <s v="Fisheries"/>
    <s v="Diesel"/>
    <s v="Final Energy Consumption"/>
    <s v="Emissions"/>
    <x v="2"/>
    <x v="5"/>
    <m/>
    <m/>
    <n v="0"/>
    <n v="0"/>
    <n v="0"/>
    <n v="0"/>
    <n v="0"/>
    <n v="0"/>
    <n v="0"/>
    <n v="0"/>
    <n v="0"/>
    <n v="0"/>
  </r>
  <r>
    <x v="0"/>
    <x v="0"/>
    <x v="4"/>
    <s v="Fisheries"/>
    <s v="Diesel"/>
    <s v="Final Energy Consumption"/>
    <s v="Emissions"/>
    <x v="2"/>
    <x v="6"/>
    <m/>
    <m/>
    <n v="0"/>
    <n v="0"/>
    <n v="0"/>
    <n v="0"/>
    <n v="0"/>
    <n v="0"/>
    <n v="0"/>
    <n v="0"/>
    <n v="0"/>
    <n v="0"/>
  </r>
  <r>
    <x v="0"/>
    <x v="0"/>
    <x v="4"/>
    <s v="Fisheries"/>
    <s v="Diesel"/>
    <s v="Final Energy Consumption"/>
    <s v="Emissions"/>
    <x v="2"/>
    <x v="7"/>
    <m/>
    <m/>
    <n v="0"/>
    <n v="0"/>
    <n v="0"/>
    <n v="0"/>
    <n v="0"/>
    <n v="0"/>
    <n v="0"/>
    <n v="0"/>
    <n v="0"/>
    <n v="0"/>
  </r>
  <r>
    <x v="0"/>
    <x v="0"/>
    <x v="4"/>
    <s v="Fisheries"/>
    <s v="Diesel"/>
    <s v="Final Energy Consumption"/>
    <s v="Emissions"/>
    <x v="2"/>
    <x v="8"/>
    <m/>
    <m/>
    <n v="0.20921528099725223"/>
    <n v="0.24135862076103248"/>
    <n v="0.2766070631889232"/>
    <n v="0.31445157915014071"/>
    <n v="0.35482878070914403"/>
    <n v="0.39764797273335789"/>
    <n v="0.47837176874510073"/>
    <n v="0.58115230384820349"/>
    <n v="0.69719364509318793"/>
    <n v="0.82711496681118579"/>
  </r>
  <r>
    <x v="0"/>
    <x v="0"/>
    <x v="4"/>
    <s v="Fisheries"/>
    <s v="Diesel"/>
    <s v="Final Energy Consumption"/>
    <s v="Emissions"/>
    <x v="2"/>
    <x v="9"/>
    <m/>
    <m/>
    <n v="0"/>
    <n v="0"/>
    <n v="0"/>
    <n v="0"/>
    <n v="0"/>
    <n v="0"/>
    <n v="0"/>
    <n v="0"/>
    <n v="0"/>
    <n v="0"/>
  </r>
  <r>
    <x v="0"/>
    <x v="0"/>
    <x v="4"/>
    <s v="Fisheries"/>
    <s v="Diesel"/>
    <s v="Final Energy Consumption"/>
    <s v="Emissions"/>
    <x v="2"/>
    <x v="10"/>
    <m/>
    <m/>
    <n v="0.37826561193283015"/>
    <n v="0.39969138320491387"/>
    <n v="0.4196106112810945"/>
    <n v="0.4369716993844997"/>
    <n v="0.45167972654999106"/>
    <n v="0.46368096537871134"/>
    <n v="0.563438984483558"/>
    <n v="0.71173545211614775"/>
    <n v="0.8878369567703478"/>
    <n v="1.0952181416987543"/>
  </r>
  <r>
    <x v="0"/>
    <x v="0"/>
    <x v="4"/>
    <s v="Fisheries"/>
    <s v="Diesel"/>
    <s v="Final Energy Consumption"/>
    <s v="Emissions"/>
    <x v="2"/>
    <x v="11"/>
    <m/>
    <m/>
    <n v="4.7097912131280557"/>
    <n v="5.2210977920601636"/>
    <n v="5.7501759461313915"/>
    <n v="6.2818608718250273"/>
    <n v="6.8118989999792152"/>
    <n v="7.3360350583550531"/>
    <n v="8.0333596493148587"/>
    <n v="8.7536132992289346"/>
    <n v="9.4190093537626467"/>
    <n v="10.022154044097167"/>
  </r>
  <r>
    <x v="0"/>
    <x v="0"/>
    <x v="4"/>
    <s v="Fisheries"/>
    <s v="Diesel"/>
    <s v="Final Energy Consumption"/>
    <s v="Emissions"/>
    <x v="2"/>
    <x v="12"/>
    <m/>
    <m/>
    <n v="0"/>
    <n v="0"/>
    <n v="0"/>
    <n v="0"/>
    <n v="0"/>
    <n v="0"/>
    <n v="0"/>
    <n v="0"/>
    <n v="0"/>
    <n v="0"/>
  </r>
  <r>
    <x v="0"/>
    <x v="0"/>
    <x v="4"/>
    <s v="Fisheries"/>
    <s v="Diesel"/>
    <s v="Final Energy Consumption"/>
    <s v="Emissions"/>
    <x v="2"/>
    <x v="13"/>
    <m/>
    <m/>
    <n v="0"/>
    <n v="0"/>
    <n v="0"/>
    <n v="0"/>
    <n v="0"/>
    <n v="0"/>
    <n v="0"/>
    <n v="0"/>
    <n v="0"/>
    <n v="0"/>
  </r>
  <r>
    <x v="0"/>
    <x v="0"/>
    <x v="4"/>
    <s v="Fisheries"/>
    <s v="Diesel"/>
    <s v="Final Energy Consumption"/>
    <s v="Emissions"/>
    <x v="2"/>
    <x v="14"/>
    <m/>
    <m/>
    <n v="0"/>
    <n v="0"/>
    <n v="0"/>
    <n v="0"/>
    <n v="0"/>
    <n v="0"/>
    <n v="0"/>
    <n v="0"/>
    <n v="0"/>
    <n v="0"/>
  </r>
  <r>
    <x v="0"/>
    <x v="0"/>
    <x v="4"/>
    <s v="Fisheries"/>
    <s v="Diesel"/>
    <s v="Final Energy Consumption"/>
    <s v="Emissions"/>
    <x v="2"/>
    <x v="15"/>
    <m/>
    <m/>
    <n v="0"/>
    <n v="0"/>
    <n v="0"/>
    <n v="0"/>
    <n v="0"/>
    <n v="0"/>
    <n v="0"/>
    <n v="0"/>
    <n v="0"/>
    <n v="0"/>
  </r>
  <r>
    <x v="0"/>
    <x v="0"/>
    <x v="4"/>
    <s v="Fisheries"/>
    <s v="Diesel"/>
    <s v="Final Energy Consumption"/>
    <s v="Emissions"/>
    <x v="2"/>
    <x v="16"/>
    <m/>
    <m/>
    <n v="1.4340251106419408"/>
    <n v="1.400307888720332"/>
    <n v="1.3587604451188386"/>
    <n v="1.3078044943088594"/>
    <n v="1.2494225304020599"/>
    <n v="1.8244549604872471"/>
    <n v="2.3372987603305786"/>
    <n v="2.5418010743801656"/>
    <n v="2.6601399173553713"/>
    <n v="3.0656583471074383"/>
  </r>
  <r>
    <x v="0"/>
    <x v="0"/>
    <x v="4"/>
    <s v="Fisheries"/>
    <s v="Diesel"/>
    <s v="Final Energy Consumption"/>
    <s v="Emissions"/>
    <x v="2"/>
    <x v="17"/>
    <m/>
    <m/>
    <n v="1.1838148760330578"/>
    <n v="1.25801652892562"/>
    <n v="1.4392561983471073"/>
    <n v="1.6364876033057851"/>
    <n v="1.9403305785123963"/>
    <n v="2.4143789256198347"/>
    <n v="2.0600827282900558"/>
    <n v="2.0873708765538255"/>
    <n v="2.3338251059903508"/>
    <n v="2.5693683120296003"/>
  </r>
  <r>
    <x v="0"/>
    <x v="0"/>
    <x v="4"/>
    <s v="Fisheries"/>
    <s v="Diesel"/>
    <s v="Final Energy Consumption"/>
    <s v="Emissions"/>
    <x v="2"/>
    <x v="18"/>
    <m/>
    <m/>
    <n v="0.14071047820086771"/>
    <n v="0.11854004464885688"/>
    <n v="9.9259618108235942E-2"/>
    <n v="8.2442575361697717E-2"/>
    <n v="6.7965641036759381E-2"/>
    <n v="5.5645349158456009E-2"/>
    <n v="4.5438117953539726E-2"/>
    <n v="3.6733127875514457E-2"/>
    <n v="2.932165118942644E-2"/>
    <n v="2.3143182205066264E-2"/>
  </r>
  <r>
    <x v="0"/>
    <x v="0"/>
    <x v="4"/>
    <s v="Fisheries"/>
    <s v="Diesel"/>
    <s v="Final Energy Consumption"/>
    <s v="Emissions"/>
    <x v="2"/>
    <x v="19"/>
    <m/>
    <m/>
    <n v="0"/>
    <n v="0"/>
    <n v="0"/>
    <n v="0"/>
    <n v="0"/>
    <n v="0"/>
    <n v="0"/>
    <n v="0"/>
    <n v="0"/>
    <n v="0"/>
  </r>
  <r>
    <x v="0"/>
    <x v="0"/>
    <x v="4"/>
    <s v="Fisheries"/>
    <s v="Diesel"/>
    <s v="Final Energy Consumption"/>
    <s v="Emissions"/>
    <x v="2"/>
    <x v="20"/>
    <m/>
    <m/>
    <n v="4.5124123165262997"/>
    <n v="4.726700712883952"/>
    <n v="4.9193481381539526"/>
    <n v="5.0785728429315951"/>
    <n v="5.204102414770797"/>
    <n v="5.2961589522998143"/>
    <n v="6.1139263805732362"/>
    <n v="7.2572084305693192"/>
    <n v="8.5065933235339308"/>
    <n v="9.8602620083496557"/>
  </r>
  <r>
    <x v="0"/>
    <x v="0"/>
    <x v="4"/>
    <s v="Fisheries"/>
    <s v="Diesel"/>
    <s v="Final Energy Consumption"/>
    <s v="Emissions"/>
    <x v="2"/>
    <x v="21"/>
    <m/>
    <m/>
    <n v="0"/>
    <n v="0"/>
    <n v="0"/>
    <n v="0"/>
    <n v="0"/>
    <n v="0"/>
    <n v="0"/>
    <n v="0"/>
    <n v="0"/>
    <n v="0"/>
  </r>
  <r>
    <x v="0"/>
    <x v="0"/>
    <x v="4"/>
    <s v="Fisheries"/>
    <s v="Diesel"/>
    <s v="Final Energy Consumption"/>
    <s v="Emissions"/>
    <x v="2"/>
    <x v="22"/>
    <m/>
    <m/>
    <n v="0"/>
    <n v="0"/>
    <n v="0"/>
    <n v="0"/>
    <n v="0"/>
    <n v="0"/>
    <n v="0"/>
    <n v="0"/>
    <n v="0"/>
    <n v="0"/>
  </r>
  <r>
    <x v="0"/>
    <x v="0"/>
    <x v="4"/>
    <s v="Fisheries"/>
    <s v="Diesel"/>
    <s v="Final Energy Consumption"/>
    <s v="Emissions"/>
    <x v="2"/>
    <x v="23"/>
    <m/>
    <m/>
    <n v="0"/>
    <n v="0"/>
    <n v="0"/>
    <n v="0"/>
    <n v="0"/>
    <n v="0"/>
    <n v="0"/>
    <n v="0"/>
    <n v="0"/>
    <n v="0"/>
  </r>
  <r>
    <x v="0"/>
    <x v="0"/>
    <x v="4"/>
    <s v="Fisheries"/>
    <s v="Diesel"/>
    <s v="Final Energy Consumption"/>
    <s v="Emissions"/>
    <x v="2"/>
    <x v="24"/>
    <m/>
    <m/>
    <n v="0"/>
    <n v="0"/>
    <n v="0"/>
    <n v="0"/>
    <n v="0"/>
    <n v="0"/>
    <n v="0"/>
    <n v="0"/>
    <n v="0"/>
    <n v="0"/>
  </r>
  <r>
    <x v="0"/>
    <x v="0"/>
    <x v="4"/>
    <s v="Fisheries"/>
    <s v="Diesel"/>
    <s v="Final Energy Consumption"/>
    <s v="Emissions"/>
    <x v="2"/>
    <x v="25"/>
    <m/>
    <m/>
    <n v="1.1671049232378534"/>
    <n v="1.1319856401077402"/>
    <n v="1.0910123440491282"/>
    <n v="1.0430342687986733"/>
    <n v="0.98976873192400028"/>
    <n v="0.93277456209698317"/>
    <n v="0.98008251131430912"/>
    <n v="1.0568081378836081"/>
    <n v="1.1252687352534658"/>
    <n v="1.1848223276134102"/>
  </r>
  <r>
    <x v="0"/>
    <x v="0"/>
    <x v="4"/>
    <s v="Fisheries"/>
    <s v="Diesel"/>
    <s v="Final Energy Consumption"/>
    <s v="Emissions"/>
    <x v="2"/>
    <x v="26"/>
    <m/>
    <m/>
    <n v="0.20292074195049287"/>
    <n v="0.19467217559531261"/>
    <n v="0.18558694689105135"/>
    <n v="0.17549731725899462"/>
    <n v="0.16472488981364855"/>
    <n v="0.15355194185742801"/>
    <n v="0.18852383917081156"/>
    <n v="0.24878594183887162"/>
    <n v="0.32421458356971039"/>
    <n v="0.41782669387678101"/>
  </r>
  <r>
    <x v="0"/>
    <x v="0"/>
    <x v="4"/>
    <s v="Fisheries"/>
    <s v="Diesel"/>
    <s v="Final Energy Consumption"/>
    <s v="Emissions"/>
    <x v="2"/>
    <x v="27"/>
    <m/>
    <m/>
    <n v="0"/>
    <n v="0"/>
    <n v="0"/>
    <n v="0"/>
    <n v="0"/>
    <n v="0"/>
    <n v="0"/>
    <n v="0"/>
    <n v="0"/>
    <n v="0"/>
  </r>
  <r>
    <x v="0"/>
    <x v="0"/>
    <x v="4"/>
    <s v="Fisheries"/>
    <s v="Diesel"/>
    <s v="Final Energy Consumption"/>
    <s v="Emissions"/>
    <x v="2"/>
    <x v="28"/>
    <m/>
    <m/>
    <n v="0"/>
    <n v="0"/>
    <n v="0"/>
    <n v="0"/>
    <n v="0"/>
    <n v="0"/>
    <n v="0"/>
    <n v="0"/>
    <n v="0"/>
    <n v="0"/>
  </r>
  <r>
    <x v="0"/>
    <x v="0"/>
    <x v="4"/>
    <s v="Fisheries"/>
    <s v="Diesel"/>
    <s v="Final Energy Consumption"/>
    <s v="Emissions"/>
    <x v="2"/>
    <x v="29"/>
    <m/>
    <m/>
    <n v="0"/>
    <n v="0"/>
    <n v="0"/>
    <n v="0"/>
    <n v="0"/>
    <n v="0"/>
    <n v="0"/>
    <n v="0"/>
    <n v="0"/>
    <n v="0"/>
  </r>
  <r>
    <x v="0"/>
    <x v="0"/>
    <x v="4"/>
    <s v="Fisheries"/>
    <s v="Diesel"/>
    <s v="Final Energy Consumption"/>
    <s v="Emissions"/>
    <x v="2"/>
    <x v="30"/>
    <m/>
    <m/>
    <n v="2.7798996649721062"/>
    <n v="3.0764103393521149"/>
    <n v="3.382359454939984"/>
    <n v="3.6887823885518944"/>
    <n v="3.9931804689054808"/>
    <n v="4.2930711311374914"/>
    <n v="4.4296516464148361"/>
    <n v="4.4669520606315158"/>
    <n v="4.4480763135635941"/>
    <n v="4.3798865254889536"/>
  </r>
  <r>
    <x v="0"/>
    <x v="0"/>
    <x v="4"/>
    <s v="Fisheries"/>
    <s v="Diesel"/>
    <s v="Final Energy Consumption"/>
    <s v="Emissions"/>
    <x v="2"/>
    <x v="31"/>
    <m/>
    <m/>
    <n v="0"/>
    <n v="0"/>
    <n v="0"/>
    <n v="0"/>
    <n v="0"/>
    <n v="0"/>
    <n v="0"/>
    <n v="0"/>
    <n v="0"/>
    <n v="0"/>
  </r>
  <r>
    <x v="0"/>
    <x v="0"/>
    <x v="4"/>
    <s v="Fisheries"/>
    <s v="Diesel"/>
    <s v="Final Energy Consumption"/>
    <s v="Emissions"/>
    <x v="2"/>
    <x v="32"/>
    <m/>
    <m/>
    <n v="0"/>
    <n v="0"/>
    <n v="0"/>
    <n v="0"/>
    <n v="0"/>
    <n v="0"/>
    <n v="0"/>
    <n v="0"/>
    <n v="0"/>
    <n v="0"/>
  </r>
  <r>
    <x v="0"/>
    <x v="0"/>
    <x v="4"/>
    <s v="Fisheries"/>
    <s v="Diesel"/>
    <s v="Final Energy Consumption"/>
    <s v="Emissions"/>
    <x v="2"/>
    <x v="33"/>
    <m/>
    <m/>
    <n v="0"/>
    <n v="0"/>
    <n v="0"/>
    <n v="0"/>
    <n v="0"/>
    <n v="0"/>
    <n v="0"/>
    <n v="0"/>
    <n v="0"/>
    <n v="0"/>
  </r>
  <r>
    <x v="0"/>
    <x v="0"/>
    <x v="4"/>
    <s v="Fisheries"/>
    <s v="Diesel"/>
    <s v="Final Energy Consumption"/>
    <s v="Emissions"/>
    <x v="2"/>
    <x v="34"/>
    <m/>
    <m/>
    <n v="0"/>
    <n v="0"/>
    <n v="0"/>
    <n v="0"/>
    <n v="0"/>
    <n v="0"/>
    <n v="0"/>
    <n v="0"/>
    <n v="0"/>
    <n v="0"/>
  </r>
  <r>
    <x v="0"/>
    <x v="0"/>
    <x v="4"/>
    <s v="Fisheries"/>
    <s v="Diesel"/>
    <s v="Final Energy Consumption"/>
    <s v="Emissions"/>
    <x v="2"/>
    <x v="35"/>
    <m/>
    <m/>
    <n v="2.5960539927411523"/>
    <n v="3.076655851267057"/>
    <n v="3.6220673015887823"/>
    <n v="4.2298564343277132"/>
    <n v="4.9030971824988594"/>
    <n v="5.6445755033315619"/>
    <n v="5.1837227856900077"/>
    <n v="4.3697560811241258"/>
    <n v="3.637229975356032"/>
    <n v="2.99359826667592"/>
  </r>
  <r>
    <x v="0"/>
    <x v="0"/>
    <x v="4"/>
    <s v="Fisheries"/>
    <s v="Kerosene"/>
    <s v="Final Energy Consumption"/>
    <s v="Emissions"/>
    <x v="3"/>
    <x v="1"/>
    <s v="Fisheries"/>
    <m/>
    <n v="1723.8987674408454"/>
    <n v="2531.3315560448668"/>
    <n v="3626.9525589274344"/>
    <n v="5130.3839618188749"/>
    <n v="7159.4770740109298"/>
    <n v="9845.9001582436213"/>
    <n v="12971.965490228018"/>
    <n v="16594.22295409541"/>
    <n v="20767.787712990608"/>
    <n v="26334.584885792032"/>
  </r>
  <r>
    <x v="0"/>
    <x v="0"/>
    <x v="4"/>
    <s v="Fisheries"/>
    <s v="Kerosene"/>
    <s v="Final Energy Consumption"/>
    <s v="Emissions"/>
    <x v="3"/>
    <x v="0"/>
    <m/>
    <m/>
    <n v="109254.07873852254"/>
    <n v="106252.1507184104"/>
    <n v="100364.71144370013"/>
    <n v="93595.239344908754"/>
    <n v="86114.577125843847"/>
    <n v="78087.962283653396"/>
    <n v="75224.306642639014"/>
    <n v="72792.163644428118"/>
    <n v="68901.667616843377"/>
    <n v="65936.889792690534"/>
  </r>
  <r>
    <x v="0"/>
    <x v="0"/>
    <x v="4"/>
    <s v="Fisheries"/>
    <s v="Kerosene"/>
    <s v="Final Energy Consumption"/>
    <s v="Emissions"/>
    <x v="3"/>
    <x v="2"/>
    <m/>
    <m/>
    <n v="0"/>
    <n v="0"/>
    <n v="0"/>
    <n v="0"/>
    <n v="0"/>
    <n v="0"/>
    <n v="0"/>
    <n v="0"/>
    <n v="0"/>
    <n v="0"/>
  </r>
  <r>
    <x v="0"/>
    <x v="0"/>
    <x v="4"/>
    <s v="Fisheries"/>
    <s v="Kerosene"/>
    <s v="Final Energy Consumption"/>
    <s v="Emissions"/>
    <x v="3"/>
    <x v="3"/>
    <m/>
    <m/>
    <n v="0"/>
    <n v="0"/>
    <n v="0"/>
    <n v="0"/>
    <n v="0"/>
    <n v="0"/>
    <n v="0"/>
    <n v="0"/>
    <n v="0"/>
    <n v="0"/>
  </r>
  <r>
    <x v="0"/>
    <x v="0"/>
    <x v="4"/>
    <s v="Fisheries"/>
    <s v="Kerosene"/>
    <s v="Final Energy Consumption"/>
    <s v="Emissions"/>
    <x v="3"/>
    <x v="4"/>
    <m/>
    <m/>
    <n v="0"/>
    <n v="0"/>
    <n v="0"/>
    <n v="0"/>
    <n v="0"/>
    <n v="0"/>
    <n v="0"/>
    <n v="0"/>
    <n v="0"/>
    <n v="0"/>
  </r>
  <r>
    <x v="0"/>
    <x v="0"/>
    <x v="4"/>
    <s v="Fisheries"/>
    <s v="Kerosene"/>
    <s v="Final Energy Consumption"/>
    <s v="Emissions"/>
    <x v="3"/>
    <x v="5"/>
    <m/>
    <m/>
    <n v="0"/>
    <n v="0"/>
    <n v="0"/>
    <n v="0"/>
    <n v="0"/>
    <n v="0"/>
    <n v="0"/>
    <n v="0"/>
    <n v="0"/>
    <n v="0"/>
  </r>
  <r>
    <x v="0"/>
    <x v="0"/>
    <x v="4"/>
    <s v="Fisheries"/>
    <s v="Kerosene"/>
    <s v="Final Energy Consumption"/>
    <s v="Emissions"/>
    <x v="3"/>
    <x v="6"/>
    <m/>
    <m/>
    <n v="0"/>
    <n v="0"/>
    <n v="0"/>
    <n v="0"/>
    <n v="0"/>
    <n v="0"/>
    <n v="0"/>
    <n v="0"/>
    <n v="0"/>
    <n v="0"/>
  </r>
  <r>
    <x v="0"/>
    <x v="0"/>
    <x v="4"/>
    <s v="Fisheries"/>
    <s v="Kerosene"/>
    <s v="Final Energy Consumption"/>
    <s v="Emissions"/>
    <x v="3"/>
    <x v="7"/>
    <m/>
    <m/>
    <n v="0"/>
    <n v="0"/>
    <n v="0"/>
    <n v="0"/>
    <n v="0"/>
    <n v="0"/>
    <n v="0"/>
    <n v="0"/>
    <n v="0"/>
    <n v="0"/>
  </r>
  <r>
    <x v="0"/>
    <x v="0"/>
    <x v="4"/>
    <s v="Fisheries"/>
    <s v="Kerosene"/>
    <s v="Final Energy Consumption"/>
    <s v="Emissions"/>
    <x v="3"/>
    <x v="8"/>
    <m/>
    <m/>
    <n v="4860.57356902843"/>
    <n v="4480.3645671050781"/>
    <n v="4008.5293322841685"/>
    <n v="3540.6925699504563"/>
    <n v="3085.6412332068489"/>
    <n v="2650.2887629836314"/>
    <n v="2296.2983469011656"/>
    <n v="1964.4423749629475"/>
    <n v="1643.7565501010654"/>
    <n v="1389.0753613672068"/>
  </r>
  <r>
    <x v="0"/>
    <x v="0"/>
    <x v="4"/>
    <s v="Fisheries"/>
    <s v="Kerosene"/>
    <s v="Final Energy Consumption"/>
    <s v="Emissions"/>
    <x v="3"/>
    <x v="9"/>
    <m/>
    <m/>
    <n v="0"/>
    <n v="0"/>
    <n v="0"/>
    <n v="0"/>
    <n v="0"/>
    <n v="0"/>
    <n v="0"/>
    <n v="0"/>
    <n v="0"/>
    <n v="0"/>
  </r>
  <r>
    <x v="0"/>
    <x v="0"/>
    <x v="4"/>
    <s v="Fisheries"/>
    <s v="Kerosene"/>
    <s v="Final Energy Consumption"/>
    <s v="Emissions"/>
    <x v="3"/>
    <x v="10"/>
    <m/>
    <m/>
    <n v="7792.8394648823969"/>
    <n v="8368.9024154737508"/>
    <n v="8740.0398013651611"/>
    <n v="9011.2297385701386"/>
    <n v="9166.3826566776534"/>
    <n v="9189.3662549624296"/>
    <n v="4172.7458806186823"/>
    <n v="1123.8270928966774"/>
    <n v="295.79508704865668"/>
    <n v="77.689826576732372"/>
  </r>
  <r>
    <x v="0"/>
    <x v="0"/>
    <x v="4"/>
    <s v="Fisheries"/>
    <s v="Kerosene"/>
    <s v="Final Energy Consumption"/>
    <s v="Emissions"/>
    <x v="3"/>
    <x v="11"/>
    <m/>
    <m/>
    <n v="59955.83747878288"/>
    <n v="62102.663390832269"/>
    <n v="62527.584057937755"/>
    <n v="62152.719427806805"/>
    <n v="60952.901148776982"/>
    <n v="58912.327488060706"/>
    <n v="55951.299812354227"/>
    <n v="51937.038314527643"/>
    <n v="47157.684307972275"/>
    <n v="43274.087319229067"/>
  </r>
  <r>
    <x v="0"/>
    <x v="0"/>
    <x v="4"/>
    <s v="Fisheries"/>
    <s v="Kerosene"/>
    <s v="Final Energy Consumption"/>
    <s v="Emissions"/>
    <x v="3"/>
    <x v="12"/>
    <m/>
    <m/>
    <n v="0"/>
    <n v="0"/>
    <n v="0"/>
    <n v="0"/>
    <n v="0"/>
    <n v="0"/>
    <n v="0"/>
    <n v="0"/>
    <n v="0"/>
    <n v="0"/>
  </r>
  <r>
    <x v="0"/>
    <x v="0"/>
    <x v="4"/>
    <s v="Fisheries"/>
    <s v="Kerosene"/>
    <s v="Final Energy Consumption"/>
    <s v="Emissions"/>
    <x v="3"/>
    <x v="13"/>
    <m/>
    <m/>
    <n v="0"/>
    <n v="0"/>
    <n v="0"/>
    <n v="0"/>
    <n v="0"/>
    <n v="0"/>
    <n v="0"/>
    <n v="0"/>
    <n v="0"/>
    <n v="0"/>
  </r>
  <r>
    <x v="0"/>
    <x v="0"/>
    <x v="4"/>
    <s v="Fisheries"/>
    <s v="Kerosene"/>
    <s v="Final Energy Consumption"/>
    <s v="Emissions"/>
    <x v="3"/>
    <x v="14"/>
    <m/>
    <m/>
    <n v="0"/>
    <n v="0"/>
    <n v="0"/>
    <n v="0"/>
    <n v="0"/>
    <n v="0"/>
    <n v="0"/>
    <n v="0"/>
    <n v="0"/>
    <n v="0"/>
  </r>
  <r>
    <x v="0"/>
    <x v="0"/>
    <x v="4"/>
    <s v="Fisheries"/>
    <s v="Kerosene"/>
    <s v="Final Energy Consumption"/>
    <s v="Emissions"/>
    <x v="3"/>
    <x v="15"/>
    <m/>
    <m/>
    <n v="0"/>
    <n v="0"/>
    <n v="0"/>
    <n v="0"/>
    <n v="0"/>
    <n v="0"/>
    <n v="0"/>
    <n v="0"/>
    <n v="0"/>
    <n v="0"/>
  </r>
  <r>
    <x v="0"/>
    <x v="0"/>
    <x v="4"/>
    <s v="Fisheries"/>
    <s v="Kerosene"/>
    <s v="Final Energy Consumption"/>
    <s v="Emissions"/>
    <x v="3"/>
    <x v="16"/>
    <m/>
    <m/>
    <n v="32534.355192850046"/>
    <n v="37173.645687322896"/>
    <n v="41334.862931954973"/>
    <n v="45375.494891322858"/>
    <n v="49143.415812090483"/>
    <n v="52453.7361800445"/>
    <n v="49504.804082597359"/>
    <n v="44067.348706296681"/>
    <n v="38369.318782075228"/>
    <n v="33751.549475960353"/>
  </r>
  <r>
    <x v="0"/>
    <x v="0"/>
    <x v="4"/>
    <s v="Fisheries"/>
    <s v="Kerosene"/>
    <s v="Final Energy Consumption"/>
    <s v="Emissions"/>
    <x v="3"/>
    <x v="17"/>
    <m/>
    <m/>
    <n v="110071.30613843923"/>
    <n v="107703.19930071227"/>
    <n v="102366.94202409791"/>
    <n v="96055.012846919126"/>
    <n v="88926.274633752138"/>
    <n v="141906.20114913167"/>
    <n v="102836.28156428218"/>
    <n v="85738.222261499803"/>
    <n v="87078.05979961298"/>
    <n v="89464.22686461726"/>
  </r>
  <r>
    <x v="0"/>
    <x v="0"/>
    <x v="4"/>
    <s v="Fisheries"/>
    <s v="Kerosene"/>
    <s v="Final Energy Consumption"/>
    <s v="Emissions"/>
    <x v="3"/>
    <x v="18"/>
    <m/>
    <m/>
    <n v="2678.5180577784035"/>
    <n v="3048.2532244699892"/>
    <n v="3375.7931929586084"/>
    <n v="3690.832125449891"/>
    <n v="3981.182707529641"/>
    <n v="4232.2124899723503"/>
    <n v="4345.5761882314855"/>
    <n v="4336.8504788831733"/>
    <n v="4233.774749445548"/>
    <n v="4179.7139546796006"/>
  </r>
  <r>
    <x v="0"/>
    <x v="0"/>
    <x v="4"/>
    <s v="Fisheries"/>
    <s v="Kerosene"/>
    <s v="Final Energy Consumption"/>
    <s v="Emissions"/>
    <x v="3"/>
    <x v="19"/>
    <m/>
    <m/>
    <n v="0"/>
    <n v="0"/>
    <n v="0"/>
    <n v="0"/>
    <n v="0"/>
    <n v="0"/>
    <n v="0"/>
    <n v="0"/>
    <n v="0"/>
    <n v="0"/>
  </r>
  <r>
    <x v="0"/>
    <x v="0"/>
    <x v="4"/>
    <s v="Fisheries"/>
    <s v="Kerosene"/>
    <s v="Final Energy Consumption"/>
    <s v="Emissions"/>
    <x v="3"/>
    <x v="20"/>
    <m/>
    <m/>
    <n v="24605.413774248216"/>
    <n v="22049.176179147886"/>
    <n v="19170.790894765581"/>
    <n v="16455.846226985217"/>
    <n v="13936.590300148579"/>
    <n v="11632.863821886036"/>
    <n v="9332.5691965182086"/>
    <n v="7253.0659468660579"/>
    <n v="5513.1947450232792"/>
    <n v="4228.5964199965947"/>
  </r>
  <r>
    <x v="0"/>
    <x v="0"/>
    <x v="4"/>
    <s v="Fisheries"/>
    <s v="Kerosene"/>
    <s v="Final Energy Consumption"/>
    <s v="Emissions"/>
    <x v="3"/>
    <x v="21"/>
    <m/>
    <m/>
    <n v="0"/>
    <n v="0"/>
    <n v="0"/>
    <n v="0"/>
    <n v="0"/>
    <n v="0"/>
    <n v="0"/>
    <n v="0"/>
    <n v="0"/>
    <n v="0"/>
  </r>
  <r>
    <x v="0"/>
    <x v="0"/>
    <x v="4"/>
    <s v="Fisheries"/>
    <s v="Kerosene"/>
    <s v="Final Energy Consumption"/>
    <s v="Emissions"/>
    <x v="3"/>
    <x v="22"/>
    <m/>
    <m/>
    <n v="0"/>
    <n v="0"/>
    <n v="0"/>
    <n v="0"/>
    <n v="0"/>
    <n v="0"/>
    <n v="0"/>
    <n v="0"/>
    <n v="0"/>
    <n v="0"/>
  </r>
  <r>
    <x v="0"/>
    <x v="0"/>
    <x v="4"/>
    <s v="Fisheries"/>
    <s v="Kerosene"/>
    <s v="Final Energy Consumption"/>
    <s v="Emissions"/>
    <x v="3"/>
    <x v="23"/>
    <m/>
    <m/>
    <n v="0"/>
    <n v="0"/>
    <n v="0"/>
    <n v="0"/>
    <n v="0"/>
    <n v="0"/>
    <n v="0"/>
    <n v="0"/>
    <n v="0"/>
    <n v="0"/>
  </r>
  <r>
    <x v="0"/>
    <x v="0"/>
    <x v="4"/>
    <s v="Fisheries"/>
    <s v="Kerosene"/>
    <s v="Final Energy Consumption"/>
    <s v="Emissions"/>
    <x v="3"/>
    <x v="24"/>
    <m/>
    <m/>
    <n v="0"/>
    <n v="0"/>
    <n v="0"/>
    <n v="0"/>
    <n v="0"/>
    <n v="0"/>
    <n v="0"/>
    <n v="0"/>
    <n v="0"/>
    <n v="0"/>
  </r>
  <r>
    <x v="0"/>
    <x v="0"/>
    <x v="4"/>
    <s v="Fisheries"/>
    <s v="Kerosene"/>
    <s v="Final Energy Consumption"/>
    <s v="Emissions"/>
    <x v="3"/>
    <x v="25"/>
    <m/>
    <m/>
    <n v="36943.681244483181"/>
    <n v="36453.528554620498"/>
    <n v="34943.090408094416"/>
    <n v="33068.303528076314"/>
    <n v="30875.335320193553"/>
    <n v="28411.511420855135"/>
    <n v="28565.892357478984"/>
    <n v="29100.138712537231"/>
    <n v="28998.363744357892"/>
    <n v="29227.453553651492"/>
  </r>
  <r>
    <x v="0"/>
    <x v="0"/>
    <x v="4"/>
    <s v="Fisheries"/>
    <s v="Kerosene"/>
    <s v="Final Energy Consumption"/>
    <s v="Emissions"/>
    <x v="3"/>
    <x v="26"/>
    <m/>
    <m/>
    <n v="17594.044203679186"/>
    <n v="16787.231289854466"/>
    <n v="15553.594009401386"/>
    <n v="14226.975089200843"/>
    <n v="12839.435920795322"/>
    <n v="11419.99621657466"/>
    <n v="10224.890389042692"/>
    <n v="9028.7943216194562"/>
    <n v="7798.2358274687549"/>
    <n v="6804.1638693584537"/>
  </r>
  <r>
    <x v="0"/>
    <x v="0"/>
    <x v="4"/>
    <s v="Fisheries"/>
    <s v="Kerosene"/>
    <s v="Final Energy Consumption"/>
    <s v="Emissions"/>
    <x v="3"/>
    <x v="27"/>
    <m/>
    <m/>
    <n v="0"/>
    <n v="0"/>
    <n v="0"/>
    <n v="0"/>
    <n v="0"/>
    <n v="0"/>
    <n v="0"/>
    <n v="0"/>
    <n v="0"/>
    <n v="0"/>
  </r>
  <r>
    <x v="0"/>
    <x v="0"/>
    <x v="4"/>
    <s v="Fisheries"/>
    <s v="Kerosene"/>
    <s v="Final Energy Consumption"/>
    <s v="Emissions"/>
    <x v="3"/>
    <x v="28"/>
    <m/>
    <m/>
    <n v="0"/>
    <n v="0"/>
    <n v="0"/>
    <n v="0"/>
    <n v="0"/>
    <n v="0"/>
    <n v="0"/>
    <n v="0"/>
    <n v="0"/>
    <n v="0"/>
  </r>
  <r>
    <x v="0"/>
    <x v="0"/>
    <x v="4"/>
    <s v="Fisheries"/>
    <s v="Kerosene"/>
    <s v="Final Energy Consumption"/>
    <s v="Emissions"/>
    <x v="3"/>
    <x v="29"/>
    <m/>
    <m/>
    <n v="0"/>
    <n v="0"/>
    <n v="0"/>
    <n v="0"/>
    <n v="0"/>
    <n v="0"/>
    <n v="0"/>
    <n v="0"/>
    <n v="0"/>
    <n v="0"/>
  </r>
  <r>
    <x v="0"/>
    <x v="0"/>
    <x v="4"/>
    <s v="Fisheries"/>
    <s v="Kerosene"/>
    <s v="Final Energy Consumption"/>
    <s v="Emissions"/>
    <x v="3"/>
    <x v="30"/>
    <m/>
    <m/>
    <n v="182560.43733218813"/>
    <n v="188895.2245638062"/>
    <n v="189981.93050194343"/>
    <n v="188638.66647845894"/>
    <n v="184797.02367847279"/>
    <n v="178417.27289529354"/>
    <n v="166984.12300462258"/>
    <n v="152024.79273284183"/>
    <n v="135380.78388908124"/>
    <n v="121822.39411200465"/>
  </r>
  <r>
    <x v="0"/>
    <x v="0"/>
    <x v="4"/>
    <s v="Fisheries"/>
    <s v="Kerosene"/>
    <s v="Final Energy Consumption"/>
    <s v="Emissions"/>
    <x v="3"/>
    <x v="31"/>
    <m/>
    <m/>
    <n v="0"/>
    <n v="0"/>
    <n v="0"/>
    <n v="0"/>
    <n v="0"/>
    <n v="0"/>
    <n v="0"/>
    <n v="0"/>
    <n v="0"/>
    <n v="0"/>
  </r>
  <r>
    <x v="0"/>
    <x v="0"/>
    <x v="4"/>
    <s v="Fisheries"/>
    <s v="Kerosene"/>
    <s v="Final Energy Consumption"/>
    <s v="Emissions"/>
    <x v="3"/>
    <x v="32"/>
    <m/>
    <m/>
    <n v="0"/>
    <n v="0"/>
    <n v="0"/>
    <n v="0"/>
    <n v="0"/>
    <n v="0"/>
    <n v="0"/>
    <n v="0"/>
    <n v="0"/>
    <n v="0"/>
  </r>
  <r>
    <x v="0"/>
    <x v="0"/>
    <x v="4"/>
    <s v="Fisheries"/>
    <s v="Kerosene"/>
    <s v="Final Energy Consumption"/>
    <s v="Emissions"/>
    <x v="3"/>
    <x v="33"/>
    <m/>
    <m/>
    <n v="0"/>
    <n v="0"/>
    <n v="0"/>
    <n v="0"/>
    <n v="0"/>
    <n v="0"/>
    <n v="0"/>
    <n v="0"/>
    <n v="0"/>
    <n v="0"/>
  </r>
  <r>
    <x v="0"/>
    <x v="0"/>
    <x v="4"/>
    <s v="Fisheries"/>
    <s v="Kerosene"/>
    <s v="Final Energy Consumption"/>
    <s v="Emissions"/>
    <x v="3"/>
    <x v="34"/>
    <m/>
    <m/>
    <n v="0"/>
    <n v="0"/>
    <n v="0"/>
    <n v="0"/>
    <n v="0"/>
    <n v="0"/>
    <n v="0"/>
    <n v="0"/>
    <n v="0"/>
    <n v="0"/>
  </r>
  <r>
    <x v="0"/>
    <x v="0"/>
    <x v="4"/>
    <s v="Fisheries"/>
    <s v="Kerosene"/>
    <s v="Final Energy Consumption"/>
    <s v="Emissions"/>
    <x v="3"/>
    <x v="35"/>
    <m/>
    <m/>
    <n v="15269.076376020474"/>
    <n v="16987.452515563953"/>
    <n v="18386.432806161956"/>
    <n v="19646.77066872159"/>
    <n v="20712.176899420938"/>
    <n v="21519.40340977296"/>
    <n v="21456.440694200148"/>
    <n v="20747.199633130604"/>
    <n v="19623.649419074729"/>
    <n v="18765.103120532513"/>
  </r>
  <r>
    <x v="0"/>
    <x v="0"/>
    <x v="4"/>
    <s v="Fisheries"/>
    <s v="Diesel"/>
    <s v="Final Energy Consumption"/>
    <s v="Emissions"/>
    <x v="3"/>
    <x v="1"/>
    <s v="Fisheries"/>
    <m/>
    <n v="8388.9148448646665"/>
    <n v="7046.6763862509615"/>
    <n v="5883.4775139957947"/>
    <n v="4872.5367011278631"/>
    <n v="4005.2986249755868"/>
    <n v="3269.7619696930842"/>
    <n v="2862.827968566321"/>
    <n v="2552.040129091446"/>
    <n v="2246.3874867842515"/>
    <n v="1955.2289887227357"/>
  </r>
  <r>
    <x v="0"/>
    <x v="0"/>
    <x v="4"/>
    <s v="Fisheries"/>
    <s v="Diesel"/>
    <s v="Final Energy Consumption"/>
    <s v="Emissions"/>
    <x v="3"/>
    <x v="0"/>
    <m/>
    <m/>
    <n v="112198.37700474547"/>
    <n v="121978.56022244216"/>
    <n v="131750.87947335505"/>
    <n v="141159.57040467282"/>
    <n v="150120.12784973305"/>
    <n v="158555.04217209216"/>
    <n v="166701.36091422994"/>
    <n v="173287.6960418158"/>
    <n v="177876.6358679519"/>
    <n v="180552.31718341017"/>
  </r>
  <r>
    <x v="0"/>
    <x v="0"/>
    <x v="4"/>
    <s v="Fisheries"/>
    <s v="Diesel"/>
    <s v="Final Energy Consumption"/>
    <s v="Emissions"/>
    <x v="3"/>
    <x v="2"/>
    <m/>
    <m/>
    <n v="0"/>
    <n v="0"/>
    <n v="0"/>
    <n v="0"/>
    <n v="0"/>
    <n v="0"/>
    <n v="0"/>
    <n v="0"/>
    <n v="0"/>
    <n v="0"/>
  </r>
  <r>
    <x v="0"/>
    <x v="0"/>
    <x v="4"/>
    <s v="Fisheries"/>
    <s v="Diesel"/>
    <s v="Final Energy Consumption"/>
    <s v="Emissions"/>
    <x v="3"/>
    <x v="3"/>
    <m/>
    <m/>
    <n v="0"/>
    <n v="0"/>
    <n v="0"/>
    <n v="0"/>
    <n v="0"/>
    <n v="0"/>
    <n v="0"/>
    <n v="0"/>
    <n v="0"/>
    <n v="0"/>
  </r>
  <r>
    <x v="0"/>
    <x v="0"/>
    <x v="4"/>
    <s v="Fisheries"/>
    <s v="Diesel"/>
    <s v="Final Energy Consumption"/>
    <s v="Emissions"/>
    <x v="3"/>
    <x v="4"/>
    <m/>
    <m/>
    <n v="0"/>
    <n v="0"/>
    <n v="0"/>
    <n v="0"/>
    <n v="0"/>
    <n v="0"/>
    <n v="0"/>
    <n v="0"/>
    <n v="0"/>
    <n v="0"/>
  </r>
  <r>
    <x v="0"/>
    <x v="0"/>
    <x v="4"/>
    <s v="Fisheries"/>
    <s v="Diesel"/>
    <s v="Final Energy Consumption"/>
    <s v="Emissions"/>
    <x v="3"/>
    <x v="5"/>
    <m/>
    <m/>
    <n v="0"/>
    <n v="0"/>
    <n v="0"/>
    <n v="0"/>
    <n v="0"/>
    <n v="0"/>
    <n v="0"/>
    <n v="0"/>
    <n v="0"/>
    <n v="0"/>
  </r>
  <r>
    <x v="0"/>
    <x v="0"/>
    <x v="4"/>
    <s v="Fisheries"/>
    <s v="Diesel"/>
    <s v="Final Energy Consumption"/>
    <s v="Emissions"/>
    <x v="3"/>
    <x v="6"/>
    <m/>
    <m/>
    <n v="0"/>
    <n v="0"/>
    <n v="0"/>
    <n v="0"/>
    <n v="0"/>
    <n v="0"/>
    <n v="0"/>
    <n v="0"/>
    <n v="0"/>
    <n v="0"/>
  </r>
  <r>
    <x v="0"/>
    <x v="0"/>
    <x v="4"/>
    <s v="Fisheries"/>
    <s v="Diesel"/>
    <s v="Final Energy Consumption"/>
    <s v="Emissions"/>
    <x v="3"/>
    <x v="7"/>
    <m/>
    <m/>
    <n v="0"/>
    <n v="0"/>
    <n v="0"/>
    <n v="0"/>
    <n v="0"/>
    <n v="0"/>
    <n v="0"/>
    <n v="0"/>
    <n v="0"/>
    <n v="0"/>
  </r>
  <r>
    <x v="0"/>
    <x v="0"/>
    <x v="4"/>
    <s v="Fisheries"/>
    <s v="Diesel"/>
    <s v="Final Energy Consumption"/>
    <s v="Emissions"/>
    <x v="3"/>
    <x v="8"/>
    <m/>
    <m/>
    <n v="25976.169288618832"/>
    <n v="29967.086353689792"/>
    <n v="34343.532965536702"/>
    <n v="39042.308067281476"/>
    <n v="44055.541412847328"/>
    <n v="49371.972294573716"/>
    <n v="59394.638807391704"/>
    <n v="72155.870045792952"/>
    <n v="86563.562974770204"/>
    <n v="102694.59427927683"/>
  </r>
  <r>
    <x v="0"/>
    <x v="0"/>
    <x v="4"/>
    <s v="Fisheries"/>
    <s v="Diesel"/>
    <s v="Final Energy Consumption"/>
    <s v="Emissions"/>
    <x v="3"/>
    <x v="9"/>
    <m/>
    <m/>
    <n v="0"/>
    <n v="0"/>
    <n v="0"/>
    <n v="0"/>
    <n v="0"/>
    <n v="0"/>
    <n v="0"/>
    <n v="0"/>
    <n v="0"/>
    <n v="0"/>
  </r>
  <r>
    <x v="0"/>
    <x v="0"/>
    <x v="4"/>
    <s v="Fisheries"/>
    <s v="Diesel"/>
    <s v="Final Energy Consumption"/>
    <s v="Emissions"/>
    <x v="3"/>
    <x v="10"/>
    <m/>
    <m/>
    <n v="46965.458377580188"/>
    <n v="49625.682138722099"/>
    <n v="52098.853496660697"/>
    <n v="54254.406195579475"/>
    <n v="56080.554848446882"/>
    <n v="57570.628661420793"/>
    <n v="69956.584313478568"/>
    <n v="88369.073734740901"/>
    <n v="110233.83655260639"/>
    <n v="135982.28447331733"/>
  </r>
  <r>
    <x v="0"/>
    <x v="0"/>
    <x v="4"/>
    <s v="Fisheries"/>
    <s v="Diesel"/>
    <s v="Final Energy Consumption"/>
    <s v="Emissions"/>
    <x v="3"/>
    <x v="11"/>
    <m/>
    <m/>
    <n v="584767.67702197924"/>
    <n v="648251.50186218985"/>
    <n v="713941.84547167353"/>
    <n v="779955.84584579535"/>
    <n v="845765.37983741937"/>
    <n v="910842.11284536344"/>
    <n v="997421.9340589327"/>
    <n v="1086848.6272322645"/>
    <n v="1169464.2013631703"/>
    <n v="1244350.6461151044"/>
  </r>
  <r>
    <x v="0"/>
    <x v="0"/>
    <x v="4"/>
    <s v="Fisheries"/>
    <s v="Diesel"/>
    <s v="Final Energy Consumption"/>
    <s v="Emissions"/>
    <x v="3"/>
    <x v="12"/>
    <m/>
    <m/>
    <n v="0"/>
    <n v="0"/>
    <n v="0"/>
    <n v="0"/>
    <n v="0"/>
    <n v="0"/>
    <n v="0"/>
    <n v="0"/>
    <n v="0"/>
    <n v="0"/>
  </r>
  <r>
    <x v="0"/>
    <x v="0"/>
    <x v="4"/>
    <s v="Fisheries"/>
    <s v="Diesel"/>
    <s v="Final Energy Consumption"/>
    <s v="Emissions"/>
    <x v="3"/>
    <x v="13"/>
    <m/>
    <m/>
    <n v="0"/>
    <n v="0"/>
    <n v="0"/>
    <n v="0"/>
    <n v="0"/>
    <n v="0"/>
    <n v="0"/>
    <n v="0"/>
    <n v="0"/>
    <n v="0"/>
  </r>
  <r>
    <x v="0"/>
    <x v="0"/>
    <x v="4"/>
    <s v="Fisheries"/>
    <s v="Diesel"/>
    <s v="Final Energy Consumption"/>
    <s v="Emissions"/>
    <x v="3"/>
    <x v="14"/>
    <m/>
    <m/>
    <n v="0"/>
    <n v="0"/>
    <n v="0"/>
    <n v="0"/>
    <n v="0"/>
    <n v="0"/>
    <n v="0"/>
    <n v="0"/>
    <n v="0"/>
    <n v="0"/>
  </r>
  <r>
    <x v="0"/>
    <x v="0"/>
    <x v="4"/>
    <s v="Fisheries"/>
    <s v="Diesel"/>
    <s v="Final Energy Consumption"/>
    <s v="Emissions"/>
    <x v="3"/>
    <x v="15"/>
    <m/>
    <m/>
    <n v="0"/>
    <n v="0"/>
    <n v="0"/>
    <n v="0"/>
    <n v="0"/>
    <n v="0"/>
    <n v="0"/>
    <n v="0"/>
    <n v="0"/>
    <n v="0"/>
  </r>
  <r>
    <x v="0"/>
    <x v="0"/>
    <x v="4"/>
    <s v="Fisheries"/>
    <s v="Diesel"/>
    <s v="Final Energy Consumption"/>
    <s v="Emissions"/>
    <x v="3"/>
    <x v="16"/>
    <m/>
    <m/>
    <n v="178048.55773730337"/>
    <n v="173862.22746351641"/>
    <n v="168703.69686595499"/>
    <n v="162377.00601338796"/>
    <n v="155128.30137471977"/>
    <n v="226524.32789409658"/>
    <n v="290199.01408264466"/>
    <n v="315590.02139504137"/>
    <n v="330282.97213884298"/>
    <n v="380632.14037685946"/>
  </r>
  <r>
    <x v="0"/>
    <x v="0"/>
    <x v="4"/>
    <s v="Fisheries"/>
    <s v="Diesel"/>
    <s v="Final Energy Consumption"/>
    <s v="Emissions"/>
    <x v="3"/>
    <x v="17"/>
    <m/>
    <m/>
    <n v="146982.45500826446"/>
    <n v="156195.33223140493"/>
    <n v="178698.04958677685"/>
    <n v="203186.30082644627"/>
    <n v="240911.44462809913"/>
    <n v="299769.28740495862"/>
    <n v="255779.87154449333"/>
    <n v="259167.96803292294"/>
    <n v="289767.72515976196"/>
    <n v="319012.76962159516"/>
  </r>
  <r>
    <x v="0"/>
    <x v="0"/>
    <x v="4"/>
    <s v="Fisheries"/>
    <s v="Diesel"/>
    <s v="Final Energy Consumption"/>
    <s v="Emissions"/>
    <x v="3"/>
    <x v="18"/>
    <m/>
    <m/>
    <n v="17470.612973419731"/>
    <n v="14717.931943602069"/>
    <n v="12324.074184318575"/>
    <n v="10236.07015690839"/>
    <n v="8438.6139911240443"/>
    <n v="6908.9265515138968"/>
    <n v="5641.5967251114917"/>
    <n v="4560.7851570238745"/>
    <n v="3640.5762116791866"/>
    <n v="2873.4575025810273"/>
  </r>
  <r>
    <x v="0"/>
    <x v="0"/>
    <x v="4"/>
    <s v="Fisheries"/>
    <s v="Diesel"/>
    <s v="Final Energy Consumption"/>
    <s v="Emissions"/>
    <x v="3"/>
    <x v="19"/>
    <m/>
    <m/>
    <n v="0"/>
    <n v="0"/>
    <n v="0"/>
    <n v="0"/>
    <n v="0"/>
    <n v="0"/>
    <n v="0"/>
    <n v="0"/>
    <n v="0"/>
    <n v="0"/>
  </r>
  <r>
    <x v="0"/>
    <x v="0"/>
    <x v="4"/>
    <s v="Fisheries"/>
    <s v="Diesel"/>
    <s v="Final Energy Consumption"/>
    <s v="Emissions"/>
    <x v="3"/>
    <x v="20"/>
    <m/>
    <m/>
    <n v="560261.11321990541"/>
    <n v="586867.16051167157"/>
    <n v="610786.26483319467"/>
    <n v="630555.60417838674"/>
    <n v="646141.35581794218"/>
    <n v="657571.09551754501"/>
    <n v="759105.09941197291"/>
    <n v="901054.99873948644"/>
    <n v="1056178.627049973"/>
    <n v="1224250.1309566931"/>
  </r>
  <r>
    <x v="0"/>
    <x v="0"/>
    <x v="4"/>
    <s v="Fisheries"/>
    <s v="Diesel"/>
    <s v="Final Energy Consumption"/>
    <s v="Emissions"/>
    <x v="3"/>
    <x v="21"/>
    <m/>
    <m/>
    <n v="0"/>
    <n v="0"/>
    <n v="0"/>
    <n v="0"/>
    <n v="0"/>
    <n v="0"/>
    <n v="0"/>
    <n v="0"/>
    <n v="0"/>
    <n v="0"/>
  </r>
  <r>
    <x v="0"/>
    <x v="0"/>
    <x v="4"/>
    <s v="Fisheries"/>
    <s v="Diesel"/>
    <s v="Final Energy Consumption"/>
    <s v="Emissions"/>
    <x v="3"/>
    <x v="22"/>
    <m/>
    <m/>
    <n v="0"/>
    <n v="0"/>
    <n v="0"/>
    <n v="0"/>
    <n v="0"/>
    <n v="0"/>
    <n v="0"/>
    <n v="0"/>
    <n v="0"/>
    <n v="0"/>
  </r>
  <r>
    <x v="0"/>
    <x v="0"/>
    <x v="4"/>
    <s v="Fisheries"/>
    <s v="Diesel"/>
    <s v="Final Energy Consumption"/>
    <s v="Emissions"/>
    <x v="3"/>
    <x v="23"/>
    <m/>
    <m/>
    <n v="0"/>
    <n v="0"/>
    <n v="0"/>
    <n v="0"/>
    <n v="0"/>
    <n v="0"/>
    <n v="0"/>
    <n v="0"/>
    <n v="0"/>
    <n v="0"/>
  </r>
  <r>
    <x v="0"/>
    <x v="0"/>
    <x v="4"/>
    <s v="Fisheries"/>
    <s v="Diesel"/>
    <s v="Final Energy Consumption"/>
    <s v="Emissions"/>
    <x v="3"/>
    <x v="24"/>
    <m/>
    <m/>
    <n v="0"/>
    <n v="0"/>
    <n v="0"/>
    <n v="0"/>
    <n v="0"/>
    <n v="0"/>
    <n v="0"/>
    <n v="0"/>
    <n v="0"/>
    <n v="0"/>
  </r>
  <r>
    <x v="0"/>
    <x v="0"/>
    <x v="4"/>
    <s v="Fisheries"/>
    <s v="Diesel"/>
    <s v="Final Energy Consumption"/>
    <s v="Emissions"/>
    <x v="3"/>
    <x v="25"/>
    <m/>
    <m/>
    <n v="144907.74726921189"/>
    <n v="140547.33707577703"/>
    <n v="135460.09263713975"/>
    <n v="129503.13481404327"/>
    <n v="122889.68575568387"/>
    <n v="115813.28962996142"/>
    <n v="121687.04460478462"/>
    <n v="131213.29839962875"/>
    <n v="139713.36616907033"/>
    <n v="147107.54019648099"/>
  </r>
  <r>
    <x v="0"/>
    <x v="0"/>
    <x v="4"/>
    <s v="Fisheries"/>
    <s v="Diesel"/>
    <s v="Final Energy Consumption"/>
    <s v="Emissions"/>
    <x v="3"/>
    <x v="26"/>
    <m/>
    <m/>
    <n v="25194.639320573191"/>
    <n v="24170.497321914012"/>
    <n v="23042.475325992935"/>
    <n v="21789.746910876769"/>
    <n v="20452.242319262608"/>
    <n v="19065.009101018262"/>
    <n v="23407.119871447958"/>
    <n v="30889.262538714298"/>
    <n v="40254.482696015235"/>
    <n v="51877.362311741126"/>
  </r>
  <r>
    <x v="0"/>
    <x v="0"/>
    <x v="4"/>
    <s v="Fisheries"/>
    <s v="Diesel"/>
    <s v="Final Energy Consumption"/>
    <s v="Emissions"/>
    <x v="3"/>
    <x v="27"/>
    <m/>
    <m/>
    <n v="0"/>
    <n v="0"/>
    <n v="0"/>
    <n v="0"/>
    <n v="0"/>
    <n v="0"/>
    <n v="0"/>
    <n v="0"/>
    <n v="0"/>
    <n v="0"/>
  </r>
  <r>
    <x v="0"/>
    <x v="0"/>
    <x v="4"/>
    <s v="Fisheries"/>
    <s v="Diesel"/>
    <s v="Final Energy Consumption"/>
    <s v="Emissions"/>
    <x v="3"/>
    <x v="28"/>
    <m/>
    <m/>
    <n v="0"/>
    <n v="0"/>
    <n v="0"/>
    <n v="0"/>
    <n v="0"/>
    <n v="0"/>
    <n v="0"/>
    <n v="0"/>
    <n v="0"/>
    <n v="0"/>
  </r>
  <r>
    <x v="0"/>
    <x v="0"/>
    <x v="4"/>
    <s v="Fisheries"/>
    <s v="Diesel"/>
    <s v="Final Energy Consumption"/>
    <s v="Emissions"/>
    <x v="3"/>
    <x v="29"/>
    <m/>
    <m/>
    <n v="0"/>
    <n v="0"/>
    <n v="0"/>
    <n v="0"/>
    <n v="0"/>
    <n v="0"/>
    <n v="0"/>
    <n v="0"/>
    <n v="0"/>
    <n v="0"/>
  </r>
  <r>
    <x v="0"/>
    <x v="0"/>
    <x v="4"/>
    <s v="Fisheries"/>
    <s v="Diesel"/>
    <s v="Final Energy Consumption"/>
    <s v="Emissions"/>
    <x v="3"/>
    <x v="30"/>
    <m/>
    <m/>
    <n v="345152.34240293672"/>
    <n v="381967.10773395858"/>
    <n v="419953.74992534838"/>
    <n v="457999.22136260325"/>
    <n v="495793.28701930447"/>
    <n v="533027.71164203098"/>
    <n v="549985.548418866"/>
    <n v="554616.76784800901"/>
    <n v="552273.15509205591"/>
    <n v="543806.71100470831"/>
  </r>
  <r>
    <x v="0"/>
    <x v="0"/>
    <x v="4"/>
    <s v="Fisheries"/>
    <s v="Diesel"/>
    <s v="Final Energy Consumption"/>
    <s v="Emissions"/>
    <x v="3"/>
    <x v="31"/>
    <m/>
    <m/>
    <n v="0"/>
    <n v="0"/>
    <n v="0"/>
    <n v="0"/>
    <n v="0"/>
    <n v="0"/>
    <n v="0"/>
    <n v="0"/>
    <n v="0"/>
    <n v="0"/>
  </r>
  <r>
    <x v="0"/>
    <x v="0"/>
    <x v="4"/>
    <s v="Fisheries"/>
    <s v="Diesel"/>
    <s v="Final Energy Consumption"/>
    <s v="Emissions"/>
    <x v="3"/>
    <x v="32"/>
    <m/>
    <m/>
    <n v="0"/>
    <n v="0"/>
    <n v="0"/>
    <n v="0"/>
    <n v="0"/>
    <n v="0"/>
    <n v="0"/>
    <n v="0"/>
    <n v="0"/>
    <n v="0"/>
  </r>
  <r>
    <x v="0"/>
    <x v="0"/>
    <x v="4"/>
    <s v="Fisheries"/>
    <s v="Diesel"/>
    <s v="Final Energy Consumption"/>
    <s v="Emissions"/>
    <x v="3"/>
    <x v="33"/>
    <m/>
    <m/>
    <n v="0"/>
    <n v="0"/>
    <n v="0"/>
    <n v="0"/>
    <n v="0"/>
    <n v="0"/>
    <n v="0"/>
    <n v="0"/>
    <n v="0"/>
    <n v="0"/>
  </r>
  <r>
    <x v="0"/>
    <x v="0"/>
    <x v="4"/>
    <s v="Fisheries"/>
    <s v="Diesel"/>
    <s v="Final Energy Consumption"/>
    <s v="Emissions"/>
    <x v="3"/>
    <x v="34"/>
    <m/>
    <m/>
    <n v="0"/>
    <n v="0"/>
    <n v="0"/>
    <n v="0"/>
    <n v="0"/>
    <n v="0"/>
    <n v="0"/>
    <n v="0"/>
    <n v="0"/>
    <n v="0"/>
  </r>
  <r>
    <x v="0"/>
    <x v="0"/>
    <x v="4"/>
    <s v="Fisheries"/>
    <s v="Diesel"/>
    <s v="Final Energy Consumption"/>
    <s v="Emissions"/>
    <x v="3"/>
    <x v="35"/>
    <m/>
    <m/>
    <n v="322326.0637387415"/>
    <n v="381997.59049331781"/>
    <n v="449715.87616526318"/>
    <n v="525178.97488612891"/>
    <n v="608768.54617905838"/>
    <n v="700830.49449364666"/>
    <n v="643611.02107127139"/>
    <n v="542548.91503237153"/>
    <n v="451598.47374020488"/>
    <n v="371685.16079048224"/>
  </r>
  <r>
    <x v="0"/>
    <x v="0"/>
    <x v="4"/>
    <s v="Fisheries"/>
    <s v="Kerosene"/>
    <s v="Final Energy Consumption"/>
    <s v="Emissions"/>
    <x v="4"/>
    <x v="1"/>
    <s v="Fisheries"/>
    <m/>
    <n v="1719.5112857930487"/>
    <n v="2524.8890833449636"/>
    <n v="3617.7216295420931"/>
    <n v="5117.3266605992412"/>
    <n v="7141.2555433367852"/>
    <n v="9820.8414326001985"/>
    <n v="12938.950639472763"/>
    <n v="16551.989123405558"/>
    <n v="20714.931774360666"/>
    <n v="26267.560933996832"/>
  </r>
  <r>
    <x v="0"/>
    <x v="0"/>
    <x v="4"/>
    <s v="Fisheries"/>
    <s v="Kerosene"/>
    <s v="Final Energy Consumption"/>
    <s v="Emissions"/>
    <x v="4"/>
    <x v="0"/>
    <m/>
    <m/>
    <n v="108976.01701328342"/>
    <n v="105981.72917735435"/>
    <n v="100109.27397958536"/>
    <n v="93357.03081277055"/>
    <n v="85895.407570250798"/>
    <n v="77889.221204476242"/>
    <n v="75032.853831664062"/>
    <n v="72606.900862108567"/>
    <n v="68726.306506387758"/>
    <n v="65769.074315736681"/>
  </r>
  <r>
    <x v="0"/>
    <x v="0"/>
    <x v="4"/>
    <s v="Fisheries"/>
    <s v="Kerosene"/>
    <s v="Final Energy Consumption"/>
    <s v="Emissions"/>
    <x v="4"/>
    <x v="2"/>
    <m/>
    <m/>
    <n v="0"/>
    <n v="0"/>
    <n v="0"/>
    <n v="0"/>
    <n v="0"/>
    <n v="0"/>
    <n v="0"/>
    <n v="0"/>
    <n v="0"/>
    <n v="0"/>
  </r>
  <r>
    <x v="0"/>
    <x v="0"/>
    <x v="4"/>
    <s v="Fisheries"/>
    <s v="Kerosene"/>
    <s v="Final Energy Consumption"/>
    <s v="Emissions"/>
    <x v="4"/>
    <x v="3"/>
    <m/>
    <m/>
    <n v="0"/>
    <n v="0"/>
    <n v="0"/>
    <n v="0"/>
    <n v="0"/>
    <n v="0"/>
    <n v="0"/>
    <n v="0"/>
    <n v="0"/>
    <n v="0"/>
  </r>
  <r>
    <x v="0"/>
    <x v="0"/>
    <x v="4"/>
    <s v="Fisheries"/>
    <s v="Kerosene"/>
    <s v="Final Energy Consumption"/>
    <s v="Emissions"/>
    <x v="4"/>
    <x v="4"/>
    <m/>
    <m/>
    <n v="0"/>
    <n v="0"/>
    <n v="0"/>
    <n v="0"/>
    <n v="0"/>
    <n v="0"/>
    <n v="0"/>
    <n v="0"/>
    <n v="0"/>
    <n v="0"/>
  </r>
  <r>
    <x v="0"/>
    <x v="0"/>
    <x v="4"/>
    <s v="Fisheries"/>
    <s v="Kerosene"/>
    <s v="Final Energy Consumption"/>
    <s v="Emissions"/>
    <x v="4"/>
    <x v="5"/>
    <m/>
    <m/>
    <n v="0"/>
    <n v="0"/>
    <n v="0"/>
    <n v="0"/>
    <n v="0"/>
    <n v="0"/>
    <n v="0"/>
    <n v="0"/>
    <n v="0"/>
    <n v="0"/>
  </r>
  <r>
    <x v="0"/>
    <x v="0"/>
    <x v="4"/>
    <s v="Fisheries"/>
    <s v="Kerosene"/>
    <s v="Final Energy Consumption"/>
    <s v="Emissions"/>
    <x v="4"/>
    <x v="6"/>
    <m/>
    <m/>
    <n v="0"/>
    <n v="0"/>
    <n v="0"/>
    <n v="0"/>
    <n v="0"/>
    <n v="0"/>
    <n v="0"/>
    <n v="0"/>
    <n v="0"/>
    <n v="0"/>
  </r>
  <r>
    <x v="0"/>
    <x v="0"/>
    <x v="4"/>
    <s v="Fisheries"/>
    <s v="Kerosene"/>
    <s v="Final Energy Consumption"/>
    <s v="Emissions"/>
    <x v="4"/>
    <x v="7"/>
    <m/>
    <m/>
    <n v="0"/>
    <n v="0"/>
    <n v="0"/>
    <n v="0"/>
    <n v="0"/>
    <n v="0"/>
    <n v="0"/>
    <n v="0"/>
    <n v="0"/>
    <n v="0"/>
  </r>
  <r>
    <x v="0"/>
    <x v="0"/>
    <x v="4"/>
    <s v="Fisheries"/>
    <s v="Kerosene"/>
    <s v="Final Energy Consumption"/>
    <s v="Emissions"/>
    <x v="4"/>
    <x v="8"/>
    <m/>
    <m/>
    <n v="4848.2029601883678"/>
    <n v="4468.961625305431"/>
    <n v="3998.327254753734"/>
    <n v="3531.6811802073048"/>
    <n v="3077.7879911615069"/>
    <n v="2643.5435332006696"/>
    <n v="2290.454055435112"/>
    <n v="1959.4426876082782"/>
    <n v="1639.5730378013725"/>
    <n v="1385.5400362248538"/>
  </r>
  <r>
    <x v="0"/>
    <x v="0"/>
    <x v="4"/>
    <s v="Fisheries"/>
    <s v="Kerosene"/>
    <s v="Final Energy Consumption"/>
    <s v="Emissions"/>
    <x v="4"/>
    <x v="9"/>
    <m/>
    <m/>
    <n v="0"/>
    <n v="0"/>
    <n v="0"/>
    <n v="0"/>
    <n v="0"/>
    <n v="0"/>
    <n v="0"/>
    <n v="0"/>
    <n v="0"/>
    <n v="0"/>
  </r>
  <r>
    <x v="0"/>
    <x v="0"/>
    <x v="4"/>
    <s v="Fisheries"/>
    <s v="Kerosene"/>
    <s v="Final Energy Consumption"/>
    <s v="Emissions"/>
    <x v="4"/>
    <x v="10"/>
    <m/>
    <m/>
    <n v="7773.0059684021162"/>
    <n v="8347.6027855571974"/>
    <n v="8717.7955925091901"/>
    <n v="8988.2953262665978"/>
    <n v="9143.0533658617223"/>
    <n v="9165.9784687652264"/>
    <n v="4162.1258567994691"/>
    <n v="1120.9668491059701"/>
    <n v="295.04226122126715"/>
    <n v="77.492098789716223"/>
  </r>
  <r>
    <x v="0"/>
    <x v="0"/>
    <x v="4"/>
    <s v="Fisheries"/>
    <s v="Kerosene"/>
    <s v="Final Energy Consumption"/>
    <s v="Emissions"/>
    <x v="4"/>
    <x v="11"/>
    <m/>
    <m/>
    <n v="59803.244332604721"/>
    <n v="61944.606374345698"/>
    <n v="62368.445579091625"/>
    <n v="61994.535014081062"/>
    <n v="60797.770383432078"/>
    <n v="58762.390171227096"/>
    <n v="55808.898584548078"/>
    <n v="51804.853753142874"/>
    <n v="47037.663644136563"/>
    <n v="43163.950768565985"/>
  </r>
  <r>
    <x v="0"/>
    <x v="0"/>
    <x v="4"/>
    <s v="Fisheries"/>
    <s v="Kerosene"/>
    <s v="Final Energy Consumption"/>
    <s v="Emissions"/>
    <x v="4"/>
    <x v="12"/>
    <m/>
    <m/>
    <n v="0"/>
    <n v="0"/>
    <n v="0"/>
    <n v="0"/>
    <n v="0"/>
    <n v="0"/>
    <n v="0"/>
    <n v="0"/>
    <n v="0"/>
    <n v="0"/>
  </r>
  <r>
    <x v="0"/>
    <x v="0"/>
    <x v="4"/>
    <s v="Fisheries"/>
    <s v="Kerosene"/>
    <s v="Final Energy Consumption"/>
    <s v="Emissions"/>
    <x v="4"/>
    <x v="13"/>
    <m/>
    <m/>
    <n v="0"/>
    <n v="0"/>
    <n v="0"/>
    <n v="0"/>
    <n v="0"/>
    <n v="0"/>
    <n v="0"/>
    <n v="0"/>
    <n v="0"/>
    <n v="0"/>
  </r>
  <r>
    <x v="0"/>
    <x v="0"/>
    <x v="4"/>
    <s v="Fisheries"/>
    <s v="Kerosene"/>
    <s v="Final Energy Consumption"/>
    <s v="Emissions"/>
    <x v="4"/>
    <x v="14"/>
    <m/>
    <m/>
    <n v="0"/>
    <n v="0"/>
    <n v="0"/>
    <n v="0"/>
    <n v="0"/>
    <n v="0"/>
    <n v="0"/>
    <n v="0"/>
    <n v="0"/>
    <n v="0"/>
  </r>
  <r>
    <x v="0"/>
    <x v="0"/>
    <x v="4"/>
    <s v="Fisheries"/>
    <s v="Kerosene"/>
    <s v="Final Energy Consumption"/>
    <s v="Emissions"/>
    <x v="4"/>
    <x v="15"/>
    <m/>
    <m/>
    <n v="0"/>
    <n v="0"/>
    <n v="0"/>
    <n v="0"/>
    <n v="0"/>
    <n v="0"/>
    <n v="0"/>
    <n v="0"/>
    <n v="0"/>
    <n v="0"/>
  </r>
  <r>
    <x v="0"/>
    <x v="0"/>
    <x v="4"/>
    <s v="Fisheries"/>
    <s v="Kerosene"/>
    <s v="Final Energy Consumption"/>
    <s v="Emissions"/>
    <x v="4"/>
    <x v="16"/>
    <m/>
    <m/>
    <n v="32451.552252777507"/>
    <n v="37079.035324281132"/>
    <n v="41229.661886537797"/>
    <n v="45260.010064223112"/>
    <n v="49018.341278099331"/>
    <n v="52320.236574850191"/>
    <n v="49378.809782066237"/>
    <n v="43955.193232107813"/>
    <n v="38271.66532052961"/>
    <n v="33665.648663971078"/>
  </r>
  <r>
    <x v="0"/>
    <x v="0"/>
    <x v="4"/>
    <s v="Fisheries"/>
    <s v="Kerosene"/>
    <s v="Final Energy Consumption"/>
    <s v="Emissions"/>
    <x v="4"/>
    <x v="17"/>
    <m/>
    <m/>
    <n v="109791.16449395721"/>
    <n v="107429.08470694041"/>
    <n v="102106.4086981541"/>
    <n v="95810.543963940348"/>
    <n v="88699.949048206472"/>
    <n v="141545.03675536934"/>
    <n v="102574.5537258426"/>
    <n v="85520.010563810909"/>
    <n v="86856.438091591393"/>
    <n v="89236.532140938361"/>
  </r>
  <r>
    <x v="0"/>
    <x v="0"/>
    <x v="4"/>
    <s v="Fisheries"/>
    <s v="Kerosene"/>
    <s v="Final Energy Consumption"/>
    <s v="Emissions"/>
    <x v="4"/>
    <x v="18"/>
    <m/>
    <m/>
    <n v="2671.7009818318611"/>
    <n v="3040.4951383614566"/>
    <n v="3367.2014873662602"/>
    <n v="3681.4386166654112"/>
    <n v="3971.0502296859781"/>
    <n v="4221.4411181377409"/>
    <n v="4334.5162953102372"/>
    <n v="4325.8127936984538"/>
    <n v="4222.9994015162301"/>
    <n v="4169.0761964680669"/>
  </r>
  <r>
    <x v="0"/>
    <x v="0"/>
    <x v="4"/>
    <s v="Fisheries"/>
    <s v="Kerosene"/>
    <s v="Final Energy Consumption"/>
    <s v="Emissions"/>
    <x v="4"/>
    <x v="19"/>
    <m/>
    <m/>
    <n v="0"/>
    <n v="0"/>
    <n v="0"/>
    <n v="0"/>
    <n v="0"/>
    <n v="0"/>
    <n v="0"/>
    <n v="0"/>
    <n v="0"/>
    <n v="0"/>
  </r>
  <r>
    <x v="0"/>
    <x v="0"/>
    <x v="4"/>
    <s v="Fisheries"/>
    <s v="Kerosene"/>
    <s v="Final Energy Consumption"/>
    <s v="Emissions"/>
    <x v="4"/>
    <x v="20"/>
    <m/>
    <m/>
    <n v="24542.79072270371"/>
    <n v="21993.058988473946"/>
    <n v="19121.99946059721"/>
    <n v="16413.964577851581"/>
    <n v="13901.120390122749"/>
    <n v="11603.257108606918"/>
    <n v="9308.8169456030919"/>
    <n v="7234.6062238630793"/>
    <n v="5499.1631549894701"/>
    <n v="4217.8342513941907"/>
  </r>
  <r>
    <x v="0"/>
    <x v="0"/>
    <x v="4"/>
    <s v="Fisheries"/>
    <s v="Kerosene"/>
    <s v="Final Energy Consumption"/>
    <s v="Emissions"/>
    <x v="4"/>
    <x v="21"/>
    <m/>
    <m/>
    <n v="0"/>
    <n v="0"/>
    <n v="0"/>
    <n v="0"/>
    <n v="0"/>
    <n v="0"/>
    <n v="0"/>
    <n v="0"/>
    <n v="0"/>
    <n v="0"/>
  </r>
  <r>
    <x v="0"/>
    <x v="0"/>
    <x v="4"/>
    <s v="Fisheries"/>
    <s v="Kerosene"/>
    <s v="Final Energy Consumption"/>
    <s v="Emissions"/>
    <x v="4"/>
    <x v="22"/>
    <m/>
    <m/>
    <n v="0"/>
    <n v="0"/>
    <n v="0"/>
    <n v="0"/>
    <n v="0"/>
    <n v="0"/>
    <n v="0"/>
    <n v="0"/>
    <n v="0"/>
    <n v="0"/>
  </r>
  <r>
    <x v="0"/>
    <x v="0"/>
    <x v="4"/>
    <s v="Fisheries"/>
    <s v="Kerosene"/>
    <s v="Final Energy Consumption"/>
    <s v="Emissions"/>
    <x v="4"/>
    <x v="23"/>
    <m/>
    <m/>
    <n v="0"/>
    <n v="0"/>
    <n v="0"/>
    <n v="0"/>
    <n v="0"/>
    <n v="0"/>
    <n v="0"/>
    <n v="0"/>
    <n v="0"/>
    <n v="0"/>
  </r>
  <r>
    <x v="0"/>
    <x v="0"/>
    <x v="4"/>
    <s v="Fisheries"/>
    <s v="Kerosene"/>
    <s v="Final Energy Consumption"/>
    <s v="Emissions"/>
    <x v="4"/>
    <x v="24"/>
    <m/>
    <m/>
    <n v="0"/>
    <n v="0"/>
    <n v="0"/>
    <n v="0"/>
    <n v="0"/>
    <n v="0"/>
    <n v="0"/>
    <n v="0"/>
    <n v="0"/>
    <n v="0"/>
  </r>
  <r>
    <x v="0"/>
    <x v="0"/>
    <x v="4"/>
    <s v="Fisheries"/>
    <s v="Kerosene"/>
    <s v="Final Energy Consumption"/>
    <s v="Emissions"/>
    <x v="4"/>
    <x v="25"/>
    <m/>
    <m/>
    <n v="36849.65616219669"/>
    <n v="36360.750956218784"/>
    <n v="34854.157014336961"/>
    <n v="32984.141640154907"/>
    <n v="30796.754738986911"/>
    <n v="28339.201499124505"/>
    <n v="28493.189522000172"/>
    <n v="29026.076170721546"/>
    <n v="28924.560229240018"/>
    <n v="29153.066983801546"/>
  </r>
  <r>
    <x v="0"/>
    <x v="0"/>
    <x v="4"/>
    <s v="Fisheries"/>
    <s v="Kerosene"/>
    <s v="Final Energy Consumption"/>
    <s v="Emissions"/>
    <x v="4"/>
    <x v="26"/>
    <m/>
    <m/>
    <n v="17549.265735527737"/>
    <n v="16744.50623511654"/>
    <n v="15514.008675527732"/>
    <n v="14190.766123055924"/>
    <n v="12806.75837003973"/>
    <n v="11390.931271019585"/>
    <n v="10198.867098243976"/>
    <n v="9005.8152058291234"/>
    <n v="7778.3885967470796"/>
    <n v="6786.8466436203507"/>
  </r>
  <r>
    <x v="0"/>
    <x v="0"/>
    <x v="4"/>
    <s v="Fisheries"/>
    <s v="Kerosene"/>
    <s v="Final Energy Consumption"/>
    <s v="Emissions"/>
    <x v="4"/>
    <x v="27"/>
    <m/>
    <m/>
    <n v="0"/>
    <n v="0"/>
    <n v="0"/>
    <n v="0"/>
    <n v="0"/>
    <n v="0"/>
    <n v="0"/>
    <n v="0"/>
    <n v="0"/>
    <n v="0"/>
  </r>
  <r>
    <x v="0"/>
    <x v="0"/>
    <x v="4"/>
    <s v="Fisheries"/>
    <s v="Kerosene"/>
    <s v="Final Energy Consumption"/>
    <s v="Emissions"/>
    <x v="4"/>
    <x v="28"/>
    <m/>
    <m/>
    <n v="0"/>
    <n v="0"/>
    <n v="0"/>
    <n v="0"/>
    <n v="0"/>
    <n v="0"/>
    <n v="0"/>
    <n v="0"/>
    <n v="0"/>
    <n v="0"/>
  </r>
  <r>
    <x v="0"/>
    <x v="0"/>
    <x v="4"/>
    <s v="Fisheries"/>
    <s v="Kerosene"/>
    <s v="Final Energy Consumption"/>
    <s v="Emissions"/>
    <x v="4"/>
    <x v="29"/>
    <m/>
    <m/>
    <n v="0"/>
    <n v="0"/>
    <n v="0"/>
    <n v="0"/>
    <n v="0"/>
    <n v="0"/>
    <n v="0"/>
    <n v="0"/>
    <n v="0"/>
    <n v="0"/>
  </r>
  <r>
    <x v="0"/>
    <x v="0"/>
    <x v="4"/>
    <s v="Fisheries"/>
    <s v="Kerosene"/>
    <s v="Final Energy Consumption"/>
    <s v="Emissions"/>
    <x v="4"/>
    <x v="30"/>
    <m/>
    <m/>
    <n v="182095.8041509731"/>
    <n v="188414.46876376556"/>
    <n v="189498.40893488083"/>
    <n v="188158.56364245087"/>
    <n v="184326.69817835055"/>
    <n v="177963.18445039017"/>
    <n v="166559.13298259024"/>
    <n v="151637.87558856216"/>
    <n v="135036.22728518074"/>
    <n v="121512.34486285382"/>
  </r>
  <r>
    <x v="0"/>
    <x v="0"/>
    <x v="4"/>
    <s v="Fisheries"/>
    <s v="Kerosene"/>
    <s v="Final Energy Consumption"/>
    <s v="Emissions"/>
    <x v="4"/>
    <x v="31"/>
    <m/>
    <m/>
    <n v="0"/>
    <n v="0"/>
    <n v="0"/>
    <n v="0"/>
    <n v="0"/>
    <n v="0"/>
    <n v="0"/>
    <n v="0"/>
    <n v="0"/>
    <n v="0"/>
  </r>
  <r>
    <x v="0"/>
    <x v="0"/>
    <x v="4"/>
    <s v="Fisheries"/>
    <s v="Kerosene"/>
    <s v="Final Energy Consumption"/>
    <s v="Emissions"/>
    <x v="4"/>
    <x v="32"/>
    <m/>
    <m/>
    <n v="0"/>
    <n v="0"/>
    <n v="0"/>
    <n v="0"/>
    <n v="0"/>
    <n v="0"/>
    <n v="0"/>
    <n v="0"/>
    <n v="0"/>
    <n v="0"/>
  </r>
  <r>
    <x v="0"/>
    <x v="0"/>
    <x v="4"/>
    <s v="Fisheries"/>
    <s v="Kerosene"/>
    <s v="Final Energy Consumption"/>
    <s v="Emissions"/>
    <x v="4"/>
    <x v="33"/>
    <m/>
    <m/>
    <n v="0"/>
    <n v="0"/>
    <n v="0"/>
    <n v="0"/>
    <n v="0"/>
    <n v="0"/>
    <n v="0"/>
    <n v="0"/>
    <n v="0"/>
    <n v="0"/>
  </r>
  <r>
    <x v="0"/>
    <x v="0"/>
    <x v="4"/>
    <s v="Fisheries"/>
    <s v="Kerosene"/>
    <s v="Final Energy Consumption"/>
    <s v="Emissions"/>
    <x v="4"/>
    <x v="34"/>
    <m/>
    <m/>
    <n v="0"/>
    <n v="0"/>
    <n v="0"/>
    <n v="0"/>
    <n v="0"/>
    <n v="0"/>
    <n v="0"/>
    <n v="0"/>
    <n v="0"/>
    <n v="0"/>
  </r>
  <r>
    <x v="0"/>
    <x v="0"/>
    <x v="4"/>
    <s v="Fisheries"/>
    <s v="Kerosene"/>
    <s v="Final Energy Consumption"/>
    <s v="Emissions"/>
    <x v="4"/>
    <x v="35"/>
    <m/>
    <m/>
    <n v="15230.215165812611"/>
    <n v="16944.217879306572"/>
    <n v="18339.637635802133"/>
    <n v="19596.767822048958"/>
    <n v="20659.462495449858"/>
    <n v="21464.634539746981"/>
    <n v="21401.832070102926"/>
    <n v="20694.3960930662"/>
    <n v="19573.705418118803"/>
    <n v="18717.344199234267"/>
  </r>
  <r>
    <x v="0"/>
    <x v="0"/>
    <x v="4"/>
    <s v="Fisheries"/>
    <s v="Diesel"/>
    <s v="Final Energy Consumption"/>
    <s v="Emissions"/>
    <x v="4"/>
    <x v="1"/>
    <s v="Fisheries"/>
    <m/>
    <n v="8368.1948017555715"/>
    <n v="7029.2715798845775"/>
    <n v="5868.9457288989406"/>
    <n v="4860.5018703583255"/>
    <n v="3995.4058126501532"/>
    <n v="3261.685882353851"/>
    <n v="2855.7569802418984"/>
    <n v="2545.7367653705369"/>
    <n v="2240.8390640827874"/>
    <n v="1950.39970750059"/>
  </r>
  <r>
    <x v="0"/>
    <x v="0"/>
    <x v="4"/>
    <s v="Fisheries"/>
    <s v="Diesel"/>
    <s v="Final Energy Consumption"/>
    <s v="Emissions"/>
    <x v="4"/>
    <x v="0"/>
    <m/>
    <m/>
    <n v="111921.25472477241"/>
    <n v="121677.28156209891"/>
    <n v="131425.46385609909"/>
    <n v="140810.91596746197"/>
    <n v="149749.34145147877"/>
    <n v="158163.42211518087"/>
    <n v="166289.62000991"/>
    <n v="172859.68734239982"/>
    <n v="177437.29280255642"/>
    <n v="180106.3653690611"/>
  </r>
  <r>
    <x v="0"/>
    <x v="0"/>
    <x v="4"/>
    <s v="Fisheries"/>
    <s v="Diesel"/>
    <s v="Final Energy Consumption"/>
    <s v="Emissions"/>
    <x v="4"/>
    <x v="2"/>
    <m/>
    <m/>
    <n v="0"/>
    <n v="0"/>
    <n v="0"/>
    <n v="0"/>
    <n v="0"/>
    <n v="0"/>
    <n v="0"/>
    <n v="0"/>
    <n v="0"/>
    <n v="0"/>
  </r>
  <r>
    <x v="0"/>
    <x v="0"/>
    <x v="4"/>
    <s v="Fisheries"/>
    <s v="Diesel"/>
    <s v="Final Energy Consumption"/>
    <s v="Emissions"/>
    <x v="4"/>
    <x v="3"/>
    <m/>
    <m/>
    <n v="0"/>
    <n v="0"/>
    <n v="0"/>
    <n v="0"/>
    <n v="0"/>
    <n v="0"/>
    <n v="0"/>
    <n v="0"/>
    <n v="0"/>
    <n v="0"/>
  </r>
  <r>
    <x v="0"/>
    <x v="0"/>
    <x v="4"/>
    <s v="Fisheries"/>
    <s v="Diesel"/>
    <s v="Final Energy Consumption"/>
    <s v="Emissions"/>
    <x v="4"/>
    <x v="4"/>
    <m/>
    <m/>
    <n v="0"/>
    <n v="0"/>
    <n v="0"/>
    <n v="0"/>
    <n v="0"/>
    <n v="0"/>
    <n v="0"/>
    <n v="0"/>
    <n v="0"/>
    <n v="0"/>
  </r>
  <r>
    <x v="0"/>
    <x v="0"/>
    <x v="4"/>
    <s v="Fisheries"/>
    <s v="Diesel"/>
    <s v="Final Energy Consumption"/>
    <s v="Emissions"/>
    <x v="4"/>
    <x v="5"/>
    <m/>
    <m/>
    <n v="0"/>
    <n v="0"/>
    <n v="0"/>
    <n v="0"/>
    <n v="0"/>
    <n v="0"/>
    <n v="0"/>
    <n v="0"/>
    <n v="0"/>
    <n v="0"/>
  </r>
  <r>
    <x v="0"/>
    <x v="0"/>
    <x v="4"/>
    <s v="Fisheries"/>
    <s v="Diesel"/>
    <s v="Final Energy Consumption"/>
    <s v="Emissions"/>
    <x v="4"/>
    <x v="6"/>
    <m/>
    <m/>
    <n v="0"/>
    <n v="0"/>
    <n v="0"/>
    <n v="0"/>
    <n v="0"/>
    <n v="0"/>
    <n v="0"/>
    <n v="0"/>
    <n v="0"/>
    <n v="0"/>
  </r>
  <r>
    <x v="0"/>
    <x v="0"/>
    <x v="4"/>
    <s v="Fisheries"/>
    <s v="Diesel"/>
    <s v="Final Energy Consumption"/>
    <s v="Emissions"/>
    <x v="4"/>
    <x v="7"/>
    <m/>
    <m/>
    <n v="0"/>
    <n v="0"/>
    <n v="0"/>
    <n v="0"/>
    <n v="0"/>
    <n v="0"/>
    <n v="0"/>
    <n v="0"/>
    <n v="0"/>
    <n v="0"/>
  </r>
  <r>
    <x v="0"/>
    <x v="0"/>
    <x v="4"/>
    <s v="Fisheries"/>
    <s v="Diesel"/>
    <s v="Final Energy Consumption"/>
    <s v="Emissions"/>
    <x v="4"/>
    <x v="8"/>
    <m/>
    <m/>
    <n v="25912.009935779675"/>
    <n v="29893.069709989741"/>
    <n v="34258.706799492102"/>
    <n v="38945.876249675435"/>
    <n v="43946.727253429861"/>
    <n v="49250.02691626882"/>
    <n v="59247.938131643205"/>
    <n v="71977.650005946169"/>
    <n v="86349.756923608293"/>
    <n v="102440.94568945473"/>
  </r>
  <r>
    <x v="0"/>
    <x v="0"/>
    <x v="4"/>
    <s v="Fisheries"/>
    <s v="Diesel"/>
    <s v="Final Energy Consumption"/>
    <s v="Emissions"/>
    <x v="4"/>
    <x v="9"/>
    <m/>
    <m/>
    <n v="0"/>
    <n v="0"/>
    <n v="0"/>
    <n v="0"/>
    <n v="0"/>
    <n v="0"/>
    <n v="0"/>
    <n v="0"/>
    <n v="0"/>
    <n v="0"/>
  </r>
  <r>
    <x v="0"/>
    <x v="0"/>
    <x v="4"/>
    <s v="Fisheries"/>
    <s v="Diesel"/>
    <s v="Final Energy Consumption"/>
    <s v="Emissions"/>
    <x v="4"/>
    <x v="10"/>
    <m/>
    <m/>
    <n v="46849.456923254118"/>
    <n v="49503.11011453926"/>
    <n v="51970.172909201159"/>
    <n v="54120.401541101564"/>
    <n v="55942.039732304889"/>
    <n v="57428.433165371323"/>
    <n v="69783.796358236941"/>
    <n v="88150.808196091952"/>
    <n v="109961.56655253014"/>
    <n v="135646.4175765297"/>
  </r>
  <r>
    <x v="0"/>
    <x v="0"/>
    <x v="4"/>
    <s v="Fisheries"/>
    <s v="Diesel"/>
    <s v="Final Energy Consumption"/>
    <s v="Emissions"/>
    <x v="4"/>
    <x v="11"/>
    <m/>
    <m/>
    <n v="583323.34104995348"/>
    <n v="646650.36520595814"/>
    <n v="712178.45818152651"/>
    <n v="778029.40851176903"/>
    <n v="843676.39747742575"/>
    <n v="908592.39542746788"/>
    <n v="994958.37043314287"/>
    <n v="1084164.1858205008"/>
    <n v="1166575.7051613498"/>
    <n v="1241277.1855415814"/>
  </r>
  <r>
    <x v="0"/>
    <x v="0"/>
    <x v="4"/>
    <s v="Fisheries"/>
    <s v="Diesel"/>
    <s v="Final Energy Consumption"/>
    <s v="Emissions"/>
    <x v="4"/>
    <x v="12"/>
    <m/>
    <m/>
    <n v="0"/>
    <n v="0"/>
    <n v="0"/>
    <n v="0"/>
    <n v="0"/>
    <n v="0"/>
    <n v="0"/>
    <n v="0"/>
    <n v="0"/>
    <n v="0"/>
  </r>
  <r>
    <x v="0"/>
    <x v="0"/>
    <x v="4"/>
    <s v="Fisheries"/>
    <s v="Diesel"/>
    <s v="Final Energy Consumption"/>
    <s v="Emissions"/>
    <x v="4"/>
    <x v="13"/>
    <m/>
    <m/>
    <n v="0"/>
    <n v="0"/>
    <n v="0"/>
    <n v="0"/>
    <n v="0"/>
    <n v="0"/>
    <n v="0"/>
    <n v="0"/>
    <n v="0"/>
    <n v="0"/>
  </r>
  <r>
    <x v="0"/>
    <x v="0"/>
    <x v="4"/>
    <s v="Fisheries"/>
    <s v="Diesel"/>
    <s v="Final Energy Consumption"/>
    <s v="Emissions"/>
    <x v="4"/>
    <x v="14"/>
    <m/>
    <m/>
    <n v="0"/>
    <n v="0"/>
    <n v="0"/>
    <n v="0"/>
    <n v="0"/>
    <n v="0"/>
    <n v="0"/>
    <n v="0"/>
    <n v="0"/>
    <n v="0"/>
  </r>
  <r>
    <x v="0"/>
    <x v="0"/>
    <x v="4"/>
    <s v="Fisheries"/>
    <s v="Diesel"/>
    <s v="Final Energy Consumption"/>
    <s v="Emissions"/>
    <x v="4"/>
    <x v="15"/>
    <m/>
    <m/>
    <n v="0"/>
    <n v="0"/>
    <n v="0"/>
    <n v="0"/>
    <n v="0"/>
    <n v="0"/>
    <n v="0"/>
    <n v="0"/>
    <n v="0"/>
    <n v="0"/>
  </r>
  <r>
    <x v="0"/>
    <x v="0"/>
    <x v="4"/>
    <s v="Fisheries"/>
    <s v="Diesel"/>
    <s v="Final Energy Consumption"/>
    <s v="Emissions"/>
    <x v="4"/>
    <x v="16"/>
    <m/>
    <m/>
    <n v="177608.79003670652"/>
    <n v="173432.79971097549"/>
    <n v="168287.01032945188"/>
    <n v="161975.94596846658"/>
    <n v="154745.14513206313"/>
    <n v="225964.82837288047"/>
    <n v="289482.24246280995"/>
    <n v="314810.53573223145"/>
    <n v="329467.19589752064"/>
    <n v="379692.00515041326"/>
  </r>
  <r>
    <x v="0"/>
    <x v="0"/>
    <x v="4"/>
    <s v="Fisheries"/>
    <s v="Diesel"/>
    <s v="Final Energy Consumption"/>
    <s v="Emissions"/>
    <x v="4"/>
    <x v="17"/>
    <m/>
    <m/>
    <n v="146619.41844628096"/>
    <n v="155809.54049586775"/>
    <n v="178256.67768595042"/>
    <n v="202684.44462809918"/>
    <n v="240316.40991735531"/>
    <n v="299028.87786776858"/>
    <n v="255148.11284115104"/>
    <n v="258527.84096411313"/>
    <n v="289052.01879392494"/>
    <n v="318224.83000590611"/>
  </r>
  <r>
    <x v="0"/>
    <x v="0"/>
    <x v="4"/>
    <s v="Fisheries"/>
    <s v="Diesel"/>
    <s v="Final Energy Consumption"/>
    <s v="Emissions"/>
    <x v="4"/>
    <x v="18"/>
    <m/>
    <m/>
    <n v="17427.461760104798"/>
    <n v="14681.579663243087"/>
    <n v="12293.634568098714"/>
    <n v="10210.787767130802"/>
    <n v="8417.7711945394367"/>
    <n v="6891.8619777719705"/>
    <n v="5627.6623689390726"/>
    <n v="4549.5203311420501"/>
    <n v="3631.584238647763"/>
    <n v="2866.36026003814"/>
  </r>
  <r>
    <x v="0"/>
    <x v="0"/>
    <x v="4"/>
    <s v="Fisheries"/>
    <s v="Diesel"/>
    <s v="Final Energy Consumption"/>
    <s v="Emissions"/>
    <x v="4"/>
    <x v="19"/>
    <m/>
    <m/>
    <n v="0"/>
    <n v="0"/>
    <n v="0"/>
    <n v="0"/>
    <n v="0"/>
    <n v="0"/>
    <n v="0"/>
    <n v="0"/>
    <n v="0"/>
    <n v="0"/>
  </r>
  <r>
    <x v="0"/>
    <x v="0"/>
    <x v="4"/>
    <s v="Fisheries"/>
    <s v="Diesel"/>
    <s v="Final Energy Consumption"/>
    <s v="Emissions"/>
    <x v="4"/>
    <x v="20"/>
    <m/>
    <m/>
    <n v="558877.30677617062"/>
    <n v="585417.6389597205"/>
    <n v="609277.66473749408"/>
    <n v="628998.17517322104"/>
    <n v="644545.43107741245"/>
    <n v="655946.94010550634"/>
    <n v="757230.16198859713"/>
    <n v="898829.45482077857"/>
    <n v="1053569.9384307559"/>
    <n v="1221226.3172741325"/>
  </r>
  <r>
    <x v="0"/>
    <x v="0"/>
    <x v="4"/>
    <s v="Fisheries"/>
    <s v="Diesel"/>
    <s v="Final Energy Consumption"/>
    <s v="Emissions"/>
    <x v="4"/>
    <x v="21"/>
    <m/>
    <m/>
    <n v="0"/>
    <n v="0"/>
    <n v="0"/>
    <n v="0"/>
    <n v="0"/>
    <n v="0"/>
    <n v="0"/>
    <n v="0"/>
    <n v="0"/>
    <n v="0"/>
  </r>
  <r>
    <x v="0"/>
    <x v="0"/>
    <x v="4"/>
    <s v="Fisheries"/>
    <s v="Diesel"/>
    <s v="Final Energy Consumption"/>
    <s v="Emissions"/>
    <x v="4"/>
    <x v="22"/>
    <m/>
    <m/>
    <n v="0"/>
    <n v="0"/>
    <n v="0"/>
    <n v="0"/>
    <n v="0"/>
    <n v="0"/>
    <n v="0"/>
    <n v="0"/>
    <n v="0"/>
    <n v="0"/>
  </r>
  <r>
    <x v="0"/>
    <x v="0"/>
    <x v="4"/>
    <s v="Fisheries"/>
    <s v="Diesel"/>
    <s v="Final Energy Consumption"/>
    <s v="Emissions"/>
    <x v="4"/>
    <x v="23"/>
    <m/>
    <m/>
    <n v="0"/>
    <n v="0"/>
    <n v="0"/>
    <n v="0"/>
    <n v="0"/>
    <n v="0"/>
    <n v="0"/>
    <n v="0"/>
    <n v="0"/>
    <n v="0"/>
  </r>
  <r>
    <x v="0"/>
    <x v="0"/>
    <x v="4"/>
    <s v="Fisheries"/>
    <s v="Diesel"/>
    <s v="Final Energy Consumption"/>
    <s v="Emissions"/>
    <x v="4"/>
    <x v="24"/>
    <m/>
    <m/>
    <n v="0"/>
    <n v="0"/>
    <n v="0"/>
    <n v="0"/>
    <n v="0"/>
    <n v="0"/>
    <n v="0"/>
    <n v="0"/>
    <n v="0"/>
    <n v="0"/>
  </r>
  <r>
    <x v="0"/>
    <x v="0"/>
    <x v="4"/>
    <s v="Fisheries"/>
    <s v="Diesel"/>
    <s v="Final Energy Consumption"/>
    <s v="Emissions"/>
    <x v="4"/>
    <x v="25"/>
    <m/>
    <m/>
    <n v="144549.83509275227"/>
    <n v="140200.19481281066"/>
    <n v="135125.51551829802"/>
    <n v="129183.27097161168"/>
    <n v="122586.15667789384"/>
    <n v="115527.23876425168"/>
    <n v="121386.48596798159"/>
    <n v="130889.21057067778"/>
    <n v="139368.28375692593"/>
    <n v="146744.19468267955"/>
  </r>
  <r>
    <x v="0"/>
    <x v="0"/>
    <x v="4"/>
    <s v="Fisheries"/>
    <s v="Diesel"/>
    <s v="Final Energy Consumption"/>
    <s v="Emissions"/>
    <x v="4"/>
    <x v="26"/>
    <m/>
    <m/>
    <n v="25132.410293041707"/>
    <n v="24110.797854731449"/>
    <n v="22985.561995613014"/>
    <n v="21735.927733584012"/>
    <n v="20401.726686386421"/>
    <n v="19017.919838848647"/>
    <n v="23349.305894102243"/>
    <n v="30812.968183217043"/>
    <n v="40155.056890387197"/>
    <n v="51749.228792285576"/>
  </r>
  <r>
    <x v="0"/>
    <x v="0"/>
    <x v="4"/>
    <s v="Fisheries"/>
    <s v="Diesel"/>
    <s v="Final Energy Consumption"/>
    <s v="Emissions"/>
    <x v="4"/>
    <x v="27"/>
    <m/>
    <m/>
    <n v="0"/>
    <n v="0"/>
    <n v="0"/>
    <n v="0"/>
    <n v="0"/>
    <n v="0"/>
    <n v="0"/>
    <n v="0"/>
    <n v="0"/>
    <n v="0"/>
  </r>
  <r>
    <x v="0"/>
    <x v="0"/>
    <x v="4"/>
    <s v="Fisheries"/>
    <s v="Diesel"/>
    <s v="Final Energy Consumption"/>
    <s v="Emissions"/>
    <x v="4"/>
    <x v="28"/>
    <m/>
    <m/>
    <n v="0"/>
    <n v="0"/>
    <n v="0"/>
    <n v="0"/>
    <n v="0"/>
    <n v="0"/>
    <n v="0"/>
    <n v="0"/>
    <n v="0"/>
    <n v="0"/>
  </r>
  <r>
    <x v="0"/>
    <x v="0"/>
    <x v="4"/>
    <s v="Fisheries"/>
    <s v="Diesel"/>
    <s v="Final Energy Consumption"/>
    <s v="Emissions"/>
    <x v="4"/>
    <x v="29"/>
    <m/>
    <m/>
    <n v="0"/>
    <n v="0"/>
    <n v="0"/>
    <n v="0"/>
    <n v="0"/>
    <n v="0"/>
    <n v="0"/>
    <n v="0"/>
    <n v="0"/>
    <n v="0"/>
  </r>
  <r>
    <x v="0"/>
    <x v="0"/>
    <x v="4"/>
    <s v="Fisheries"/>
    <s v="Diesel"/>
    <s v="Final Energy Consumption"/>
    <s v="Emissions"/>
    <x v="4"/>
    <x v="30"/>
    <m/>
    <m/>
    <n v="344299.83983901195"/>
    <n v="381023.67522989062"/>
    <n v="418916.49302583345"/>
    <n v="456867.99476344726"/>
    <n v="494568.71167550678"/>
    <n v="531711.16982848221"/>
    <n v="548627.12191396544"/>
    <n v="553246.90254941524"/>
    <n v="550909.0783558964"/>
    <n v="542463.54580355843"/>
  </r>
  <r>
    <x v="0"/>
    <x v="0"/>
    <x v="4"/>
    <s v="Fisheries"/>
    <s v="Diesel"/>
    <s v="Final Energy Consumption"/>
    <s v="Emissions"/>
    <x v="4"/>
    <x v="31"/>
    <m/>
    <m/>
    <n v="0"/>
    <n v="0"/>
    <n v="0"/>
    <n v="0"/>
    <n v="0"/>
    <n v="0"/>
    <n v="0"/>
    <n v="0"/>
    <n v="0"/>
    <n v="0"/>
  </r>
  <r>
    <x v="0"/>
    <x v="0"/>
    <x v="4"/>
    <s v="Fisheries"/>
    <s v="Diesel"/>
    <s v="Final Energy Consumption"/>
    <s v="Emissions"/>
    <x v="4"/>
    <x v="32"/>
    <m/>
    <m/>
    <n v="0"/>
    <n v="0"/>
    <n v="0"/>
    <n v="0"/>
    <n v="0"/>
    <n v="0"/>
    <n v="0"/>
    <n v="0"/>
    <n v="0"/>
    <n v="0"/>
  </r>
  <r>
    <x v="0"/>
    <x v="0"/>
    <x v="4"/>
    <s v="Fisheries"/>
    <s v="Diesel"/>
    <s v="Final Energy Consumption"/>
    <s v="Emissions"/>
    <x v="4"/>
    <x v="33"/>
    <m/>
    <m/>
    <n v="0"/>
    <n v="0"/>
    <n v="0"/>
    <n v="0"/>
    <n v="0"/>
    <n v="0"/>
    <n v="0"/>
    <n v="0"/>
    <n v="0"/>
    <n v="0"/>
  </r>
  <r>
    <x v="0"/>
    <x v="0"/>
    <x v="4"/>
    <s v="Fisheries"/>
    <s v="Diesel"/>
    <s v="Final Energy Consumption"/>
    <s v="Emissions"/>
    <x v="4"/>
    <x v="34"/>
    <m/>
    <m/>
    <n v="0"/>
    <n v="0"/>
    <n v="0"/>
    <n v="0"/>
    <n v="0"/>
    <n v="0"/>
    <n v="0"/>
    <n v="0"/>
    <n v="0"/>
    <n v="0"/>
  </r>
  <r>
    <x v="0"/>
    <x v="0"/>
    <x v="4"/>
    <s v="Fisheries"/>
    <s v="Diesel"/>
    <s v="Final Energy Consumption"/>
    <s v="Emissions"/>
    <x v="4"/>
    <x v="35"/>
    <m/>
    <m/>
    <n v="321529.94051430083"/>
    <n v="381054.08269892924"/>
    <n v="448605.10885944264"/>
    <n v="523881.81891293509"/>
    <n v="607264.92970975873"/>
    <n v="699099.49133929168"/>
    <n v="642021.34608365968"/>
    <n v="541208.85650082678"/>
    <n v="450483.05654776242"/>
    <n v="370767.12398870155"/>
  </r>
  <r>
    <x v="0"/>
    <x v="0"/>
    <x v="5"/>
    <s v="Industries"/>
    <s v="Coal"/>
    <s v="Self Producers Power Plants"/>
    <s v="Emissions"/>
    <x v="0"/>
    <x v="12"/>
    <s v="Industry"/>
    <m/>
    <n v="358801.420782984"/>
    <n v="251475.82077373614"/>
    <n v="215939.72918838795"/>
    <n v="381143.84571700188"/>
    <n v="482143.17442843382"/>
    <n v="490961.85016951716"/>
    <n v="418812.30819358589"/>
    <n v="325477.63746850443"/>
    <n v="323679.43320478726"/>
    <n v="364979.14910904266"/>
  </r>
  <r>
    <x v="0"/>
    <x v="0"/>
    <x v="5"/>
    <s v="Industries"/>
    <s v="Diesel "/>
    <s v="Self Producers Power Plants"/>
    <s v="Emissions"/>
    <x v="0"/>
    <x v="12"/>
    <s v="Industry"/>
    <m/>
    <n v="620447.05783962563"/>
    <n v="741028.890993351"/>
    <n v="808494.99406832305"/>
    <n v="586503.50975946535"/>
    <n v="501575.34566613479"/>
    <n v="531031.78732109244"/>
    <n v="470990.59024516609"/>
    <n v="376410.9635554353"/>
    <n v="399559.04608987935"/>
    <n v="395356.95982804929"/>
  </r>
  <r>
    <x v="0"/>
    <x v="0"/>
    <x v="5"/>
    <s v="Industries"/>
    <s v="Gas"/>
    <s v="Self Producers Power Plants"/>
    <s v="Emissions"/>
    <x v="0"/>
    <x v="12"/>
    <s v="Industry"/>
    <m/>
    <n v="61408.220424657527"/>
    <n v="108344.20857534246"/>
    <n v="118403.63030293754"/>
    <n v="141094.80161194922"/>
    <n v="339794.02048993908"/>
    <n v="211965.16528041044"/>
    <n v="143200.38363654699"/>
    <n v="136663.56818676888"/>
    <n v="127327.28229729731"/>
    <n v="131578.86283783783"/>
  </r>
  <r>
    <x v="0"/>
    <x v="0"/>
    <x v="5"/>
    <s v="Industries"/>
    <s v="Coal"/>
    <s v="Self Producers Power Plants"/>
    <s v="Emissions"/>
    <x v="1"/>
    <x v="12"/>
    <s v="Industry"/>
    <m/>
    <n v="3.7449266337854503"/>
    <n v="2.6247345869297165"/>
    <n v="2.253832889973781"/>
    <n v="3.9781217588665263"/>
    <n v="5.0322844632964596"/>
    <n v="5.1243278381120669"/>
    <n v="4.3712797014255909"/>
    <n v="3.3971155147532035"/>
    <n v="3.3783470744680852"/>
    <n v="3.8094055851063842"/>
  </r>
  <r>
    <x v="0"/>
    <x v="0"/>
    <x v="5"/>
    <s v="Industries"/>
    <s v="Diesel "/>
    <s v="Self Producers Power Plants"/>
    <s v="Emissions"/>
    <x v="1"/>
    <x v="12"/>
    <s v="Industry"/>
    <m/>
    <n v="25.11931408257594"/>
    <n v="30.001169675844174"/>
    <n v="32.732590852968549"/>
    <n v="23.745081366779978"/>
    <n v="20.306694156523676"/>
    <n v="21.499262644578639"/>
    <n v="19.068444949197008"/>
    <n v="15.23931026540224"/>
    <n v="16.176479598780542"/>
    <n v="16.006354648908879"/>
  </r>
  <r>
    <x v="0"/>
    <x v="0"/>
    <x v="5"/>
    <s v="Industries"/>
    <s v="Gas"/>
    <s v="Self Producers Power Plants"/>
    <s v="Emissions"/>
    <x v="1"/>
    <x v="12"/>
    <s v="Industry"/>
    <m/>
    <n v="1.0946206849315068"/>
    <n v="1.9312693150684932"/>
    <n v="2.1105816453286548"/>
    <n v="2.5150588522629094"/>
    <n v="6.0569344115853667"/>
    <n v="3.7783451921641791"/>
    <n v="2.5525915086728519"/>
    <n v="2.4360707341670031"/>
    <n v="2.2696485257985262"/>
    <n v="2.3454342751842749"/>
  </r>
  <r>
    <x v="0"/>
    <x v="0"/>
    <x v="5"/>
    <s v="Industries"/>
    <s v="Coal"/>
    <s v="Self Producers Power Plants"/>
    <s v="Emissions"/>
    <x v="2"/>
    <x v="12"/>
    <s v="Industry"/>
    <m/>
    <n v="5.2428972872996304"/>
    <n v="3.6746284217016028"/>
    <n v="3.1553660459632931"/>
    <n v="5.5693704624131373"/>
    <n v="7.0451982486150433"/>
    <n v="7.1740589733568934"/>
    <n v="6.1197915819958268"/>
    <n v="4.7559617206544846"/>
    <n v="4.7296859042553185"/>
    <n v="5.3331678191489376"/>
  </r>
  <r>
    <x v="0"/>
    <x v="0"/>
    <x v="5"/>
    <s v="Industries"/>
    <s v="Diesel "/>
    <s v="Self Producers Power Plants"/>
    <s v="Emissions"/>
    <x v="2"/>
    <x v="12"/>
    <s v="Industry"/>
    <m/>
    <n v="5.0238628165151873"/>
    <n v="6.0002339351688345"/>
    <n v="6.5465181705937097"/>
    <n v="4.7490162733559957"/>
    <n v="4.0613388313047354"/>
    <n v="4.2998525289157277"/>
    <n v="3.813688989839402"/>
    <n v="3.0478620530804479"/>
    <n v="3.2352959197561084"/>
    <n v="3.2012709297817756"/>
  </r>
  <r>
    <x v="0"/>
    <x v="0"/>
    <x v="5"/>
    <s v="Industries"/>
    <s v="Gas"/>
    <s v="Self Producers Power Plants"/>
    <s v="Emissions"/>
    <x v="2"/>
    <x v="12"/>
    <s v="Industry"/>
    <m/>
    <n v="0.10946206849315068"/>
    <n v="0.19312693150684934"/>
    <n v="0.21105816453286547"/>
    <n v="0.25150588522629097"/>
    <n v="0.60569344115853663"/>
    <n v="0.37783451921641792"/>
    <n v="0.25525915086728518"/>
    <n v="0.24360707341670032"/>
    <n v="0.22696485257985261"/>
    <n v="0.23454342751842749"/>
  </r>
  <r>
    <x v="0"/>
    <x v="0"/>
    <x v="5"/>
    <s v="Industries"/>
    <s v="Coal"/>
    <s v="Self Producers Power Plants"/>
    <s v="Emissions"/>
    <x v="3"/>
    <x v="12"/>
    <s v="Industry"/>
    <m/>
    <n v="360505.36240135634"/>
    <n v="252670.07501078915"/>
    <n v="216965.22315332605"/>
    <n v="382953.89111728611"/>
    <n v="484432.86385923368"/>
    <n v="493293.4193358582"/>
    <n v="420801.2404577345"/>
    <n v="327023.3250277171"/>
    <n v="325216.58112367027"/>
    <n v="366712.42865026603"/>
  </r>
  <r>
    <x v="0"/>
    <x v="0"/>
    <x v="5"/>
    <s v="Industries"/>
    <s v="Diesel "/>
    <s v="Self Producers Power Plants"/>
    <s v="Emissions"/>
    <x v="3"/>
    <x v="12"/>
    <s v="Industry"/>
    <m/>
    <n v="622531.96090847941"/>
    <n v="743518.98807644611"/>
    <n v="811211.79910911946"/>
    <n v="588474.35151290812"/>
    <n v="503260.80128112627"/>
    <n v="532816.22612059244"/>
    <n v="472573.27117594949"/>
    <n v="377675.82630746369"/>
    <n v="400901.69389657816"/>
    <n v="396685.48726390873"/>
  </r>
  <r>
    <x v="0"/>
    <x v="0"/>
    <x v="5"/>
    <s v="Industries"/>
    <s v="Gas"/>
    <s v="Self Producers Power Plants"/>
    <s v="Emissions"/>
    <x v="3"/>
    <x v="12"/>
    <s v="Industry"/>
    <m/>
    <n v="61465.140700273965"/>
    <n v="108444.63457972603"/>
    <n v="118513.38054849462"/>
    <n v="141225.58467226688"/>
    <n v="340108.98107934149"/>
    <n v="212161.63923040297"/>
    <n v="143333.11839499799"/>
    <n v="136790.24386494557"/>
    <n v="127445.30402063884"/>
    <n v="131700.82542014742"/>
  </r>
  <r>
    <x v="0"/>
    <x v="0"/>
    <x v="5"/>
    <s v="Industries"/>
    <s v="Coal"/>
    <s v="Self Producers Power Plants"/>
    <s v="Emissions"/>
    <x v="4"/>
    <x v="12"/>
    <s v="Industry"/>
    <m/>
    <n v="360235.72768372385"/>
    <n v="252481.09412053024"/>
    <n v="216802.9471852479"/>
    <n v="382667.4663506478"/>
    <n v="484070.53937787638"/>
    <n v="492924.46773151407"/>
    <n v="420486.50831923191"/>
    <n v="326778.73271065491"/>
    <n v="324973.34013430856"/>
    <n v="366438.15144813841"/>
  </r>
  <r>
    <x v="0"/>
    <x v="0"/>
    <x v="5"/>
    <s v="Industries"/>
    <s v="Diesel "/>
    <s v="Self Producers Power Plants"/>
    <s v="Emissions"/>
    <x v="4"/>
    <x v="12"/>
    <s v="Industry"/>
    <m/>
    <n v="621929.09737049765"/>
    <n v="742798.96000422584"/>
    <n v="810426.21692864818"/>
    <n v="587904.46956010535"/>
    <n v="502773.44062136969"/>
    <n v="532300.24381712265"/>
    <n v="472115.62849716877"/>
    <n v="377310.08286109404"/>
    <n v="400513.45838620741"/>
    <n v="396301.33475233492"/>
  </r>
  <r>
    <x v="0"/>
    <x v="0"/>
    <x v="5"/>
    <s v="Industries"/>
    <s v="Gas"/>
    <s v="Self Producers Power Plants"/>
    <s v="Emissions"/>
    <x v="4"/>
    <x v="12"/>
    <s v="Industry"/>
    <m/>
    <n v="61443.248286575334"/>
    <n v="108406.00919342466"/>
    <n v="118471.16891558806"/>
    <n v="141175.28349522164"/>
    <n v="339987.84239110985"/>
    <n v="212086.07232655969"/>
    <n v="143282.06656482452"/>
    <n v="136741.52245026224"/>
    <n v="127399.91105012287"/>
    <n v="131653.91673464372"/>
  </r>
  <r>
    <x v="0"/>
    <x v="1"/>
    <x v="6"/>
    <s v="Oil Production"/>
    <s v="Oil"/>
    <m/>
    <s v="Emissions"/>
    <x v="0"/>
    <x v="11"/>
    <s v="Fuel Production"/>
    <m/>
    <n v="0"/>
    <n v="0"/>
    <n v="0"/>
    <n v="0"/>
    <n v="0"/>
    <n v="0"/>
    <n v="0"/>
    <n v="0"/>
    <n v="0"/>
    <n v="0"/>
  </r>
  <r>
    <x v="0"/>
    <x v="1"/>
    <x v="6"/>
    <s v="Oil Production"/>
    <s v="Oil"/>
    <m/>
    <s v="Emissions"/>
    <x v="0"/>
    <x v="3"/>
    <m/>
    <m/>
    <n v="0"/>
    <n v="0"/>
    <n v="0"/>
    <n v="0"/>
    <n v="0"/>
    <n v="0"/>
    <n v="0"/>
    <n v="0"/>
    <n v="0"/>
    <n v="0"/>
  </r>
  <r>
    <x v="0"/>
    <x v="1"/>
    <x v="6"/>
    <s v="Oil Production"/>
    <s v="Oil"/>
    <m/>
    <s v="Emissions"/>
    <x v="0"/>
    <x v="2"/>
    <m/>
    <m/>
    <n v="0"/>
    <n v="0"/>
    <n v="0"/>
    <n v="0"/>
    <n v="0"/>
    <n v="0"/>
    <n v="0"/>
    <n v="0"/>
    <n v="0"/>
    <n v="0"/>
  </r>
  <r>
    <x v="0"/>
    <x v="1"/>
    <x v="6"/>
    <s v="Oil Production"/>
    <s v="Oil"/>
    <m/>
    <s v="Emissions"/>
    <x v="0"/>
    <x v="30"/>
    <m/>
    <m/>
    <n v="0"/>
    <n v="0"/>
    <n v="0"/>
    <n v="0"/>
    <n v="0"/>
    <n v="0"/>
    <n v="0"/>
    <n v="0"/>
    <n v="0"/>
    <n v="0"/>
  </r>
  <r>
    <x v="0"/>
    <x v="1"/>
    <x v="6"/>
    <s v="Oil Production"/>
    <s v="Oil"/>
    <m/>
    <s v="Emissions"/>
    <x v="0"/>
    <x v="0"/>
    <m/>
    <m/>
    <n v="0"/>
    <n v="0"/>
    <n v="0"/>
    <n v="0"/>
    <n v="0"/>
    <n v="0"/>
    <n v="0"/>
    <n v="0"/>
    <n v="0"/>
    <n v="0"/>
  </r>
  <r>
    <x v="0"/>
    <x v="1"/>
    <x v="6"/>
    <s v="Oil Production"/>
    <s v="Oil"/>
    <m/>
    <s v="Emissions"/>
    <x v="0"/>
    <x v="28"/>
    <m/>
    <m/>
    <n v="0"/>
    <n v="0"/>
    <n v="0"/>
    <n v="0"/>
    <n v="0"/>
    <n v="0"/>
    <n v="0"/>
    <n v="0"/>
    <n v="0"/>
    <n v="0"/>
  </r>
  <r>
    <x v="0"/>
    <x v="1"/>
    <x v="6"/>
    <s v="Oil Production"/>
    <s v="Oil"/>
    <m/>
    <s v="Emissions"/>
    <x v="0"/>
    <x v="20"/>
    <m/>
    <m/>
    <n v="0"/>
    <n v="0"/>
    <n v="0"/>
    <n v="0"/>
    <n v="0"/>
    <n v="0"/>
    <n v="0"/>
    <n v="0"/>
    <n v="0"/>
    <n v="0"/>
  </r>
  <r>
    <x v="0"/>
    <x v="1"/>
    <x v="6"/>
    <s v="Oil Production"/>
    <s v="Oil"/>
    <m/>
    <s v="Emissions"/>
    <x v="0"/>
    <x v="19"/>
    <m/>
    <m/>
    <n v="0"/>
    <n v="0"/>
    <n v="0"/>
    <n v="0"/>
    <n v="0"/>
    <n v="0"/>
    <n v="0"/>
    <n v="0"/>
    <n v="0"/>
    <n v="0"/>
  </r>
  <r>
    <x v="0"/>
    <x v="1"/>
    <x v="6"/>
    <s v="Oil Production"/>
    <s v="Oil"/>
    <m/>
    <s v="Emissions"/>
    <x v="0"/>
    <x v="27"/>
    <m/>
    <m/>
    <n v="0"/>
    <n v="0"/>
    <n v="0"/>
    <n v="0"/>
    <n v="0"/>
    <n v="0"/>
    <n v="0"/>
    <n v="0"/>
    <n v="0"/>
    <n v="0"/>
  </r>
  <r>
    <x v="0"/>
    <x v="1"/>
    <x v="6"/>
    <s v="Oil Production"/>
    <s v="Oil"/>
    <m/>
    <s v="Emissions"/>
    <x v="1"/>
    <x v="11"/>
    <s v="Fuel Production"/>
    <m/>
    <n v="3530.7139999999995"/>
    <n v="3641.1844999999994"/>
    <n v="3667.3199999999997"/>
    <n v="3537.3939999999998"/>
    <n v="3479.9459999999995"/>
    <n v="3445.8779999999997"/>
    <n v="3262.6689799999995"/>
    <n v="2779.4945599999996"/>
    <n v="2603.5567199999996"/>
    <n v="2366.6438399999997"/>
  </r>
  <r>
    <x v="0"/>
    <x v="1"/>
    <x v="6"/>
    <s v="Oil Production"/>
    <s v="Oil"/>
    <m/>
    <s v="Emissions"/>
    <x v="1"/>
    <x v="3"/>
    <m/>
    <m/>
    <n v="1513.4374999999998"/>
    <n v="1475.7789999999998"/>
    <n v="1431.8579999999999"/>
    <n v="1565.1239999999998"/>
    <n v="1564.4559999999999"/>
    <n v="1552.4319999999998"/>
    <n v="1671.0019999999997"/>
    <n v="1652.6319999999998"/>
    <n v="1626.2459999999999"/>
    <n v="1500.3279999999997"/>
  </r>
  <r>
    <x v="0"/>
    <x v="1"/>
    <x v="6"/>
    <s v="Oil Production"/>
    <s v="Oil"/>
    <m/>
    <s v="Emissions"/>
    <x v="1"/>
    <x v="2"/>
    <m/>
    <m/>
    <n v="32.982499999999995"/>
    <n v="35.988499999999995"/>
    <n v="35.069999999999993"/>
    <n v="32.063999999999993"/>
    <n v="42.417999999999992"/>
    <n v="40.747999999999998"/>
    <n v="39.077999999999996"/>
    <n v="39.411999999999999"/>
    <n v="38.743999999999993"/>
    <n v="28.055999999999997"/>
  </r>
  <r>
    <x v="0"/>
    <x v="1"/>
    <x v="6"/>
    <s v="Oil Production"/>
    <s v="Oil"/>
    <m/>
    <s v="Emissions"/>
    <x v="1"/>
    <x v="30"/>
    <m/>
    <m/>
    <n v="129.09099999999998"/>
    <n v="120.57399999999998"/>
    <n v="103.874"/>
    <n v="92.183999999999983"/>
    <n v="82.163999999999987"/>
    <n v="75.149999999999991"/>
    <n v="83.499999999999986"/>
    <n v="81.161999999999992"/>
    <n v="75.149999999999991"/>
    <n v="79.157999999999987"/>
  </r>
  <r>
    <x v="0"/>
    <x v="1"/>
    <x v="6"/>
    <s v="Oil Production"/>
    <s v="Oil"/>
    <m/>
    <s v="Emissions"/>
    <x v="1"/>
    <x v="0"/>
    <m/>
    <m/>
    <n v="72.978999999999985"/>
    <n v="81.161999999999992"/>
    <n v="90.513999999999996"/>
    <n v="97.861999999999995"/>
    <n v="100.19999999999999"/>
    <n v="100.19999999999999"/>
    <n v="102.87199999999999"/>
    <n v="98.529999999999987"/>
    <n v="100.53399999999999"/>
    <n v="86.171999999999997"/>
  </r>
  <r>
    <x v="0"/>
    <x v="1"/>
    <x v="6"/>
    <s v="Oil Production"/>
    <s v="Oil"/>
    <m/>
    <s v="Emissions"/>
    <x v="1"/>
    <x v="28"/>
    <m/>
    <m/>
    <n v="0"/>
    <n v="0"/>
    <n v="0"/>
    <n v="0"/>
    <n v="75.483999999999995"/>
    <n v="1295.9199999999998"/>
    <n v="2097.8539999999998"/>
    <n v="2748.1519999999996"/>
    <n v="2843.3419999999996"/>
    <n v="3004.6639999999998"/>
  </r>
  <r>
    <x v="0"/>
    <x v="1"/>
    <x v="6"/>
    <s v="Oil Production"/>
    <s v="Oil"/>
    <m/>
    <s v="Emissions"/>
    <x v="1"/>
    <x v="20"/>
    <m/>
    <m/>
    <n v="5561.7679999999991"/>
    <n v="5862.7019999999993"/>
    <n v="6051.0779999999995"/>
    <n v="6025.36"/>
    <n v="5753.4839999999995"/>
    <n v="5743.1299999999992"/>
    <n v="5501.9819999999991"/>
    <n v="5246.4719999999998"/>
    <n v="5223.4259999999995"/>
    <n v="5346.6719999999996"/>
  </r>
  <r>
    <x v="0"/>
    <x v="1"/>
    <x v="6"/>
    <s v="Oil Production"/>
    <s v="Oil"/>
    <m/>
    <s v="Emissions"/>
    <x v="1"/>
    <x v="19"/>
    <m/>
    <m/>
    <n v="0"/>
    <n v="0"/>
    <n v="0"/>
    <n v="0"/>
    <n v="0"/>
    <n v="0"/>
    <n v="13.203019999999999"/>
    <n v="30.350579999999994"/>
    <n v="58.43663999999999"/>
    <n v="45.357199999999999"/>
  </r>
  <r>
    <x v="0"/>
    <x v="1"/>
    <x v="6"/>
    <s v="Oil Production"/>
    <s v="Oil"/>
    <m/>
    <s v="Emissions"/>
    <x v="1"/>
    <x v="27"/>
    <m/>
    <m/>
    <n v="0"/>
    <n v="0"/>
    <n v="0"/>
    <n v="0"/>
    <n v="0"/>
    <n v="0"/>
    <n v="0"/>
    <n v="10.116859999999999"/>
    <n v="58.43663999999999"/>
    <n v="81.642959999999988"/>
  </r>
  <r>
    <x v="0"/>
    <x v="1"/>
    <x v="6"/>
    <s v="Oil Production"/>
    <s v="Oil"/>
    <m/>
    <s v="Emissions"/>
    <x v="2"/>
    <x v="11"/>
    <s v="Fuel Production"/>
    <m/>
    <n v="0"/>
    <n v="0"/>
    <n v="0"/>
    <n v="0"/>
    <n v="0"/>
    <n v="0"/>
    <n v="0"/>
    <n v="0"/>
    <n v="0"/>
    <n v="0"/>
  </r>
  <r>
    <x v="0"/>
    <x v="1"/>
    <x v="6"/>
    <s v="Oil Production"/>
    <s v="Oil"/>
    <m/>
    <s v="Emissions"/>
    <x v="2"/>
    <x v="3"/>
    <m/>
    <m/>
    <n v="0"/>
    <n v="0"/>
    <n v="0"/>
    <n v="0"/>
    <n v="0"/>
    <n v="0"/>
    <n v="0"/>
    <n v="0"/>
    <n v="0"/>
    <n v="0"/>
  </r>
  <r>
    <x v="0"/>
    <x v="1"/>
    <x v="6"/>
    <s v="Oil Production"/>
    <s v="Oil"/>
    <m/>
    <s v="Emissions"/>
    <x v="2"/>
    <x v="2"/>
    <m/>
    <m/>
    <n v="0"/>
    <n v="0"/>
    <n v="0"/>
    <n v="0"/>
    <n v="0"/>
    <n v="0"/>
    <n v="0"/>
    <n v="0"/>
    <n v="0"/>
    <n v="0"/>
  </r>
  <r>
    <x v="0"/>
    <x v="1"/>
    <x v="6"/>
    <s v="Oil Production"/>
    <s v="Oil"/>
    <m/>
    <s v="Emissions"/>
    <x v="2"/>
    <x v="30"/>
    <m/>
    <m/>
    <n v="0"/>
    <n v="0"/>
    <n v="0"/>
    <n v="0"/>
    <n v="0"/>
    <n v="0"/>
    <n v="0"/>
    <n v="0"/>
    <n v="0"/>
    <n v="0"/>
  </r>
  <r>
    <x v="0"/>
    <x v="1"/>
    <x v="6"/>
    <s v="Oil Production"/>
    <s v="Oil"/>
    <m/>
    <s v="Emissions"/>
    <x v="2"/>
    <x v="0"/>
    <m/>
    <m/>
    <n v="0"/>
    <n v="0"/>
    <n v="0"/>
    <n v="0"/>
    <n v="0"/>
    <n v="0"/>
    <n v="0"/>
    <n v="0"/>
    <n v="0"/>
    <n v="0"/>
  </r>
  <r>
    <x v="0"/>
    <x v="1"/>
    <x v="6"/>
    <s v="Oil Production"/>
    <s v="Oil"/>
    <m/>
    <s v="Emissions"/>
    <x v="2"/>
    <x v="28"/>
    <m/>
    <m/>
    <n v="0"/>
    <n v="0"/>
    <n v="0"/>
    <n v="0"/>
    <n v="0"/>
    <n v="0"/>
    <n v="0"/>
    <n v="0"/>
    <n v="0"/>
    <n v="0"/>
  </r>
  <r>
    <x v="0"/>
    <x v="1"/>
    <x v="6"/>
    <s v="Oil Production"/>
    <s v="Oil"/>
    <m/>
    <s v="Emissions"/>
    <x v="2"/>
    <x v="20"/>
    <m/>
    <m/>
    <n v="0"/>
    <n v="0"/>
    <n v="0"/>
    <n v="0"/>
    <n v="0"/>
    <n v="0"/>
    <n v="0"/>
    <n v="0"/>
    <n v="0"/>
    <n v="0"/>
  </r>
  <r>
    <x v="0"/>
    <x v="1"/>
    <x v="6"/>
    <s v="Oil Production"/>
    <s v="Oil"/>
    <m/>
    <s v="Emissions"/>
    <x v="2"/>
    <x v="19"/>
    <m/>
    <m/>
    <n v="0"/>
    <n v="0"/>
    <n v="0"/>
    <n v="0"/>
    <n v="0"/>
    <n v="0"/>
    <n v="0"/>
    <n v="0"/>
    <n v="0"/>
    <n v="0"/>
  </r>
  <r>
    <x v="0"/>
    <x v="1"/>
    <x v="6"/>
    <s v="Oil Production"/>
    <s v="Oil"/>
    <m/>
    <s v="Emissions"/>
    <x v="2"/>
    <x v="27"/>
    <m/>
    <m/>
    <n v="0"/>
    <n v="0"/>
    <n v="0"/>
    <n v="0"/>
    <n v="0"/>
    <n v="0"/>
    <n v="0"/>
    <n v="0"/>
    <n v="0"/>
    <n v="0"/>
  </r>
  <r>
    <x v="0"/>
    <x v="1"/>
    <x v="6"/>
    <s v="Oil Production"/>
    <s v="Oil"/>
    <m/>
    <s v="Emissions"/>
    <x v="3"/>
    <x v="11"/>
    <s v="Fuel Production"/>
    <m/>
    <n v="74144.993999999992"/>
    <n v="76464.874499999991"/>
    <n v="77013.72"/>
    <n v="74285.27399999999"/>
    <n v="73078.865999999995"/>
    <n v="72363.437999999995"/>
    <n v="68516.048579999988"/>
    <n v="58369.38575999999"/>
    <n v="54674.691119999989"/>
    <n v="49699.520639999995"/>
  </r>
  <r>
    <x v="0"/>
    <x v="1"/>
    <x v="6"/>
    <s v="Oil Production"/>
    <s v="Oil"/>
    <m/>
    <s v="Emissions"/>
    <x v="3"/>
    <x v="3"/>
    <m/>
    <m/>
    <n v="31782.187499999996"/>
    <n v="30991.358999999997"/>
    <n v="30069.018"/>
    <n v="32867.603999999992"/>
    <n v="32853.576000000001"/>
    <n v="32601.071999999996"/>
    <n v="35091.041999999994"/>
    <n v="34705.271999999997"/>
    <n v="34151.165999999997"/>
    <n v="31506.887999999995"/>
  </r>
  <r>
    <x v="0"/>
    <x v="1"/>
    <x v="6"/>
    <s v="Oil Production"/>
    <s v="Oil"/>
    <m/>
    <s v="Emissions"/>
    <x v="3"/>
    <x v="2"/>
    <m/>
    <m/>
    <n v="692.63249999999994"/>
    <n v="755.75849999999991"/>
    <n v="736.4699999999998"/>
    <n v="673.34399999999982"/>
    <n v="890.77799999999979"/>
    <n v="855.70799999999997"/>
    <n v="820.63799999999992"/>
    <n v="827.65199999999993"/>
    <n v="813.6239999999998"/>
    <n v="589.17599999999993"/>
  </r>
  <r>
    <x v="0"/>
    <x v="1"/>
    <x v="6"/>
    <s v="Oil Production"/>
    <s v="Oil"/>
    <m/>
    <s v="Emissions"/>
    <x v="3"/>
    <x v="30"/>
    <m/>
    <m/>
    <n v="2710.9109999999996"/>
    <n v="2532.0539999999996"/>
    <n v="2181.3539999999998"/>
    <n v="1935.8639999999996"/>
    <n v="1725.4439999999997"/>
    <n v="1578.1499999999999"/>
    <n v="1753.4999999999998"/>
    <n v="1704.4019999999998"/>
    <n v="1578.1499999999999"/>
    <n v="1662.3179999999998"/>
  </r>
  <r>
    <x v="0"/>
    <x v="1"/>
    <x v="6"/>
    <s v="Oil Production"/>
    <s v="Oil"/>
    <m/>
    <s v="Emissions"/>
    <x v="3"/>
    <x v="0"/>
    <m/>
    <m/>
    <n v="1532.5589999999997"/>
    <n v="1704.4019999999998"/>
    <n v="1900.7939999999999"/>
    <n v="2055.1019999999999"/>
    <n v="2104.1999999999998"/>
    <n v="2104.1999999999998"/>
    <n v="2160.3119999999999"/>
    <n v="2069.1299999999997"/>
    <n v="2111.2139999999999"/>
    <n v="1809.6119999999999"/>
  </r>
  <r>
    <x v="0"/>
    <x v="1"/>
    <x v="6"/>
    <s v="Oil Production"/>
    <s v="Oil"/>
    <m/>
    <s v="Emissions"/>
    <x v="3"/>
    <x v="28"/>
    <m/>
    <m/>
    <n v="0"/>
    <n v="0"/>
    <n v="0"/>
    <n v="0"/>
    <n v="1585.164"/>
    <n v="27214.319999999996"/>
    <n v="44054.933999999994"/>
    <n v="57711.191999999988"/>
    <n v="59710.181999999993"/>
    <n v="63097.943999999996"/>
  </r>
  <r>
    <x v="0"/>
    <x v="1"/>
    <x v="6"/>
    <s v="Oil Production"/>
    <s v="Oil"/>
    <m/>
    <s v="Emissions"/>
    <x v="3"/>
    <x v="20"/>
    <m/>
    <m/>
    <n v="116797.12799999998"/>
    <n v="123116.74199999998"/>
    <n v="127072.63799999999"/>
    <n v="126532.56"/>
    <n v="120823.16399999999"/>
    <n v="120605.72999999998"/>
    <n v="115541.62199999997"/>
    <n v="110175.912"/>
    <n v="109691.946"/>
    <n v="112280.11199999999"/>
  </r>
  <r>
    <x v="0"/>
    <x v="1"/>
    <x v="6"/>
    <s v="Oil Production"/>
    <s v="Oil"/>
    <m/>
    <s v="Emissions"/>
    <x v="3"/>
    <x v="19"/>
    <m/>
    <m/>
    <n v="0"/>
    <n v="0"/>
    <n v="0"/>
    <n v="0"/>
    <n v="0"/>
    <n v="0"/>
    <n v="277.26342"/>
    <n v="637.36217999999985"/>
    <n v="1227.1694399999999"/>
    <n v="952.50119999999993"/>
  </r>
  <r>
    <x v="0"/>
    <x v="1"/>
    <x v="6"/>
    <s v="Oil Production"/>
    <s v="Oil"/>
    <m/>
    <s v="Emissions"/>
    <x v="3"/>
    <x v="27"/>
    <m/>
    <m/>
    <n v="0"/>
    <n v="0"/>
    <n v="0"/>
    <n v="0"/>
    <n v="0"/>
    <n v="0"/>
    <n v="0"/>
    <n v="212.45405999999997"/>
    <n v="1227.1694399999999"/>
    <n v="1714.5021599999998"/>
  </r>
  <r>
    <x v="0"/>
    <x v="1"/>
    <x v="6"/>
    <s v="Oil Production"/>
    <s v="Oil"/>
    <m/>
    <s v="Emissions"/>
    <x v="4"/>
    <x v="11"/>
    <s v="Fuel Production"/>
    <m/>
    <n v="17653.569999999996"/>
    <n v="18205.922499999997"/>
    <n v="18336.599999999999"/>
    <n v="17686.969999999998"/>
    <n v="17399.729999999996"/>
    <n v="17229.39"/>
    <n v="16313.344899999996"/>
    <n v="13897.472799999998"/>
    <n v="13017.783599999999"/>
    <n v="11833.2192"/>
  </r>
  <r>
    <x v="0"/>
    <x v="1"/>
    <x v="6"/>
    <s v="Oil Production"/>
    <s v="Oil"/>
    <m/>
    <s v="Emissions"/>
    <x v="4"/>
    <x v="3"/>
    <m/>
    <m/>
    <n v="7567.1874999999991"/>
    <n v="7378.8949999999986"/>
    <n v="7159.29"/>
    <n v="7825.619999999999"/>
    <n v="7822.28"/>
    <n v="7762.1599999999989"/>
    <n v="8355.0099999999984"/>
    <n v="8263.16"/>
    <n v="8131.23"/>
    <n v="7501.6399999999985"/>
  </r>
  <r>
    <x v="0"/>
    <x v="1"/>
    <x v="6"/>
    <s v="Oil Production"/>
    <s v="Oil"/>
    <m/>
    <s v="Emissions"/>
    <x v="4"/>
    <x v="2"/>
    <m/>
    <m/>
    <n v="164.91249999999997"/>
    <n v="179.94249999999997"/>
    <n v="175.34999999999997"/>
    <n v="160.31999999999996"/>
    <n v="212.08999999999997"/>
    <n v="203.73999999999998"/>
    <n v="195.39"/>
    <n v="197.06"/>
    <n v="193.71999999999997"/>
    <n v="140.27999999999997"/>
  </r>
  <r>
    <x v="0"/>
    <x v="1"/>
    <x v="6"/>
    <s v="Oil Production"/>
    <s v="Oil"/>
    <m/>
    <s v="Emissions"/>
    <x v="4"/>
    <x v="30"/>
    <m/>
    <m/>
    <n v="645.45499999999993"/>
    <n v="602.86999999999989"/>
    <n v="519.37"/>
    <n v="460.9199999999999"/>
    <n v="410.81999999999994"/>
    <n v="375.74999999999994"/>
    <n v="417.49999999999994"/>
    <n v="405.80999999999995"/>
    <n v="375.74999999999994"/>
    <n v="395.78999999999996"/>
  </r>
  <r>
    <x v="0"/>
    <x v="1"/>
    <x v="6"/>
    <s v="Oil Production"/>
    <s v="Oil"/>
    <m/>
    <s v="Emissions"/>
    <x v="4"/>
    <x v="0"/>
    <m/>
    <m/>
    <n v="364.89499999999992"/>
    <n v="405.80999999999995"/>
    <n v="452.57"/>
    <n v="489.30999999999995"/>
    <n v="500.99999999999994"/>
    <n v="500.99999999999994"/>
    <n v="514.3599999999999"/>
    <n v="492.64999999999992"/>
    <n v="502.66999999999996"/>
    <n v="430.86"/>
  </r>
  <r>
    <x v="0"/>
    <x v="1"/>
    <x v="6"/>
    <s v="Oil Production"/>
    <s v="Oil"/>
    <m/>
    <s v="Emissions"/>
    <x v="4"/>
    <x v="28"/>
    <m/>
    <m/>
    <n v="0"/>
    <n v="0"/>
    <n v="0"/>
    <n v="0"/>
    <n v="377.41999999999996"/>
    <n v="6479.5999999999995"/>
    <n v="10489.269999999999"/>
    <n v="13740.759999999998"/>
    <n v="14216.71"/>
    <n v="15023.32"/>
  </r>
  <r>
    <x v="0"/>
    <x v="1"/>
    <x v="6"/>
    <s v="Oil Production"/>
    <s v="Oil"/>
    <m/>
    <s v="Emissions"/>
    <x v="4"/>
    <x v="20"/>
    <m/>
    <m/>
    <n v="27808.839999999997"/>
    <n v="29313.509999999995"/>
    <n v="30255.39"/>
    <n v="30126.799999999999"/>
    <n v="28767.42"/>
    <n v="28715.649999999994"/>
    <n v="27509.909999999996"/>
    <n v="26232.36"/>
    <n v="26117.129999999997"/>
    <n v="26733.359999999997"/>
  </r>
  <r>
    <x v="0"/>
    <x v="1"/>
    <x v="6"/>
    <s v="Oil Production"/>
    <s v="Oil"/>
    <m/>
    <s v="Emissions"/>
    <x v="4"/>
    <x v="19"/>
    <m/>
    <m/>
    <n v="0"/>
    <n v="0"/>
    <n v="0"/>
    <n v="0"/>
    <n v="0"/>
    <n v="0"/>
    <n v="66.01509999999999"/>
    <n v="151.75289999999995"/>
    <n v="292.18319999999994"/>
    <n v="226.786"/>
  </r>
  <r>
    <x v="0"/>
    <x v="1"/>
    <x v="6"/>
    <s v="Oil Production"/>
    <s v="Oil"/>
    <m/>
    <s v="Emissions"/>
    <x v="4"/>
    <x v="27"/>
    <m/>
    <m/>
    <n v="0"/>
    <n v="0"/>
    <n v="0"/>
    <n v="0"/>
    <n v="0"/>
    <n v="0"/>
    <n v="0"/>
    <n v="50.584299999999999"/>
    <n v="292.18319999999994"/>
    <n v="408.21479999999997"/>
  </r>
  <r>
    <x v="0"/>
    <x v="1"/>
    <x v="6"/>
    <s v="Refinery Throughput"/>
    <s v="Oil"/>
    <m/>
    <s v="Emissions"/>
    <x v="0"/>
    <x v="3"/>
    <s v="Fuel Production"/>
    <m/>
    <n v="0"/>
    <n v="0"/>
    <n v="0"/>
    <n v="0"/>
    <n v="0"/>
    <n v="0"/>
    <n v="0"/>
    <n v="0"/>
    <n v="0"/>
    <n v="0"/>
  </r>
  <r>
    <x v="0"/>
    <x v="1"/>
    <x v="6"/>
    <s v="Refinery Throughput"/>
    <s v="Oil"/>
    <m/>
    <s v="Emissions"/>
    <x v="0"/>
    <x v="4"/>
    <m/>
    <m/>
    <n v="0"/>
    <n v="0"/>
    <n v="0"/>
    <n v="0"/>
    <n v="0"/>
    <n v="0"/>
    <n v="0"/>
    <n v="0"/>
    <n v="0"/>
    <n v="0"/>
  </r>
  <r>
    <x v="0"/>
    <x v="1"/>
    <x v="6"/>
    <s v="Refinery Throughput"/>
    <s v="Oil"/>
    <m/>
    <s v="Emissions"/>
    <x v="0"/>
    <x v="11"/>
    <m/>
    <m/>
    <n v="0"/>
    <n v="0"/>
    <n v="0"/>
    <n v="0"/>
    <n v="0"/>
    <n v="0"/>
    <n v="0"/>
    <n v="0"/>
    <n v="0"/>
    <n v="0"/>
  </r>
  <r>
    <x v="0"/>
    <x v="1"/>
    <x v="6"/>
    <s v="Refinery Throughput"/>
    <s v="Oil"/>
    <m/>
    <s v="Emissions"/>
    <x v="0"/>
    <x v="35"/>
    <m/>
    <m/>
    <n v="0"/>
    <n v="0"/>
    <n v="0"/>
    <n v="0"/>
    <n v="0"/>
    <n v="0"/>
    <n v="0"/>
    <n v="0"/>
    <n v="0"/>
    <n v="0"/>
  </r>
  <r>
    <x v="0"/>
    <x v="1"/>
    <x v="6"/>
    <s v="Refinery Throughput"/>
    <s v="Oil"/>
    <m/>
    <s v="Emissions"/>
    <x v="0"/>
    <x v="33"/>
    <m/>
    <m/>
    <n v="0"/>
    <n v="0"/>
    <n v="0"/>
    <n v="0"/>
    <n v="0"/>
    <n v="0"/>
    <n v="0"/>
    <n v="0"/>
    <n v="0"/>
    <n v="0"/>
  </r>
  <r>
    <x v="0"/>
    <x v="1"/>
    <x v="6"/>
    <s v="Refinery Throughput"/>
    <s v="Oil"/>
    <m/>
    <s v="Emissions"/>
    <x v="0"/>
    <x v="12"/>
    <m/>
    <m/>
    <n v="0"/>
    <n v="0"/>
    <n v="0"/>
    <n v="0"/>
    <n v="0"/>
    <n v="0"/>
    <n v="0"/>
    <n v="0"/>
    <n v="0"/>
    <n v="0"/>
  </r>
  <r>
    <x v="0"/>
    <x v="1"/>
    <x v="6"/>
    <s v="Refinery Throughput"/>
    <s v="Oil"/>
    <m/>
    <s v="Emissions"/>
    <x v="0"/>
    <x v="20"/>
    <m/>
    <m/>
    <n v="0"/>
    <n v="0"/>
    <n v="0"/>
    <n v="0"/>
    <n v="0"/>
    <n v="0"/>
    <n v="0"/>
    <n v="0"/>
    <n v="0"/>
    <n v="0"/>
  </r>
  <r>
    <x v="0"/>
    <x v="1"/>
    <x v="6"/>
    <s v="Refinery Throughput"/>
    <s v="Oil"/>
    <m/>
    <s v="Emissions"/>
    <x v="0"/>
    <x v="0"/>
    <m/>
    <m/>
    <n v="0"/>
    <n v="0"/>
    <n v="0"/>
    <n v="0"/>
    <n v="0"/>
    <n v="0"/>
    <n v="0"/>
    <n v="0"/>
    <n v="0"/>
    <n v="0"/>
  </r>
  <r>
    <x v="0"/>
    <x v="1"/>
    <x v="6"/>
    <s v="Refinery Throughput"/>
    <s v="Oil"/>
    <m/>
    <s v="Emissions"/>
    <x v="0"/>
    <x v="17"/>
    <m/>
    <m/>
    <n v="0"/>
    <n v="0"/>
    <n v="0"/>
    <n v="0"/>
    <n v="0"/>
    <n v="0"/>
    <n v="0"/>
    <n v="0"/>
    <n v="0"/>
    <n v="0"/>
  </r>
  <r>
    <x v="0"/>
    <x v="1"/>
    <x v="6"/>
    <s v="Refinery Throughput"/>
    <s v="Oil"/>
    <m/>
    <s v="Emissions"/>
    <x v="0"/>
    <x v="30"/>
    <m/>
    <m/>
    <n v="0"/>
    <n v="0"/>
    <n v="0"/>
    <n v="0"/>
    <n v="0"/>
    <n v="0"/>
    <n v="0"/>
    <n v="0"/>
    <n v="0"/>
    <n v="0"/>
  </r>
  <r>
    <x v="0"/>
    <x v="1"/>
    <x v="6"/>
    <s v="Refinery Throughput"/>
    <s v="Oil"/>
    <m/>
    <s v="Emissions"/>
    <x v="0"/>
    <x v="19"/>
    <m/>
    <m/>
    <n v="0"/>
    <n v="0"/>
    <n v="0"/>
    <n v="0"/>
    <n v="0"/>
    <n v="0"/>
    <n v="0"/>
    <n v="0"/>
    <n v="0"/>
    <n v="0"/>
  </r>
  <r>
    <x v="0"/>
    <x v="1"/>
    <x v="6"/>
    <s v="Refinery Throughput"/>
    <s v="Oil"/>
    <m/>
    <s v="Emissions"/>
    <x v="0"/>
    <x v="27"/>
    <m/>
    <m/>
    <n v="0"/>
    <n v="0"/>
    <n v="0"/>
    <n v="0"/>
    <n v="0"/>
    <n v="0"/>
    <n v="0"/>
    <n v="0"/>
    <n v="0"/>
    <n v="0"/>
  </r>
  <r>
    <x v="0"/>
    <x v="1"/>
    <x v="6"/>
    <s v="Refinery Throughput"/>
    <s v="Oil"/>
    <m/>
    <s v="Emissions"/>
    <x v="0"/>
    <x v="16"/>
    <m/>
    <m/>
    <n v="0"/>
    <n v="0"/>
    <n v="0"/>
    <n v="0"/>
    <n v="0"/>
    <n v="0"/>
    <n v="0"/>
    <n v="0"/>
    <n v="0"/>
    <n v="0"/>
  </r>
  <r>
    <x v="0"/>
    <x v="1"/>
    <x v="6"/>
    <s v="Refinery Throughput"/>
    <s v="Oil"/>
    <m/>
    <s v="Emissions"/>
    <x v="1"/>
    <x v="3"/>
    <s v="Fuel Production"/>
    <m/>
    <n v="0.40402161600000003"/>
    <n v="0.40479890560000004"/>
    <n v="0.40912469120000006"/>
    <n v="0.41248731360000007"/>
    <n v="0.43366000640000008"/>
    <n v="0.41574855040000003"/>
    <n v="0.44116254080000006"/>
    <n v="0.44006419680000003"/>
    <n v="0.44411962080000006"/>
    <n v="0.45525513920000005"/>
  </r>
  <r>
    <x v="0"/>
    <x v="1"/>
    <x v="6"/>
    <s v="Refinery Throughput"/>
    <s v="Oil"/>
    <m/>
    <s v="Emissions"/>
    <x v="1"/>
    <x v="4"/>
    <m/>
    <m/>
    <n v="0.36737072160000006"/>
    <n v="0.37107129600000005"/>
    <n v="0.37801620960000004"/>
    <n v="0.39631631040000004"/>
    <n v="0.41385601920000009"/>
    <n v="0.41914496800000006"/>
    <n v="0.39535314720000003"/>
    <n v="0.41841837120000008"/>
    <n v="0.43558633280000003"/>
    <n v="0.41078065600000002"/>
  </r>
  <r>
    <x v="0"/>
    <x v="1"/>
    <x v="6"/>
    <s v="Refinery Throughput"/>
    <s v="Oil"/>
    <m/>
    <s v="Emissions"/>
    <x v="1"/>
    <x v="11"/>
    <m/>
    <m/>
    <n v="0"/>
    <n v="0"/>
    <n v="0"/>
    <n v="0"/>
    <n v="0"/>
    <n v="0"/>
    <n v="0"/>
    <n v="0"/>
    <n v="0"/>
    <n v="0"/>
  </r>
  <r>
    <x v="0"/>
    <x v="1"/>
    <x v="6"/>
    <s v="Refinery Throughput"/>
    <s v="Oil"/>
    <m/>
    <s v="Emissions"/>
    <x v="1"/>
    <x v="35"/>
    <m/>
    <m/>
    <n v="3.0436802000000003"/>
    <n v="3.3575869152000002"/>
    <n v="3.7708684160000003"/>
    <n v="3.9459782448000005"/>
    <n v="5.5967385840000006"/>
    <n v="6.3626054064000011"/>
    <n v="6.4470258160000009"/>
    <n v="6.7542917744000004"/>
    <n v="6.8434604096000005"/>
    <n v="6.8712400640000011"/>
  </r>
  <r>
    <x v="0"/>
    <x v="1"/>
    <x v="6"/>
    <s v="Refinery Throughput"/>
    <s v="Oil"/>
    <m/>
    <s v="Emissions"/>
    <x v="1"/>
    <x v="33"/>
    <m/>
    <m/>
    <n v="0.37046298240000003"/>
    <n v="0.38881377600000006"/>
    <n v="0.3883237456000001"/>
    <n v="0.40285568160000007"/>
    <n v="0.39033456000000005"/>
    <n v="0.44474483200000009"/>
    <n v="0.52541397440000004"/>
    <n v="0.51608649920000005"/>
    <n v="0.52967216960000008"/>
    <n v="0.52216963520000004"/>
  </r>
  <r>
    <x v="0"/>
    <x v="1"/>
    <x v="6"/>
    <s v="Refinery Throughput"/>
    <s v="Oil"/>
    <m/>
    <s v="Emissions"/>
    <x v="1"/>
    <x v="12"/>
    <m/>
    <m/>
    <n v="0.51032441760000002"/>
    <n v="0.5844372912000001"/>
    <n v="0.55731664320000007"/>
    <n v="0.57174719360000004"/>
    <n v="0.55630278720000004"/>
    <n v="0.58714090720000012"/>
    <n v="0.56583303360000003"/>
    <n v="0.57257517600000007"/>
    <n v="0.48131123840000012"/>
    <n v="0.54386615360000012"/>
  </r>
  <r>
    <x v="0"/>
    <x v="1"/>
    <x v="6"/>
    <s v="Refinery Throughput"/>
    <s v="Oil"/>
    <m/>
    <s v="Emissions"/>
    <x v="1"/>
    <x v="20"/>
    <m/>
    <m/>
    <n v="0.43783371360000006"/>
    <n v="0.58823925120000009"/>
    <n v="0.80936124480000016"/>
    <n v="0.87919902560000007"/>
    <n v="0.91103410400000007"/>
    <n v="0.9225244720000001"/>
    <n v="1.0163568448000002"/>
    <n v="1.0286245024000003"/>
    <n v="1.0209529920000002"/>
    <n v="0.97450148960000016"/>
  </r>
  <r>
    <x v="0"/>
    <x v="1"/>
    <x v="6"/>
    <s v="Refinery Throughput"/>
    <s v="Oil"/>
    <m/>
    <s v="Emissions"/>
    <x v="1"/>
    <x v="0"/>
    <m/>
    <m/>
    <n v="1.0966035472000002"/>
    <n v="1.2655288544000003"/>
    <n v="1.3503548064000002"/>
    <n v="1.2993747472000003"/>
    <n v="1.3071476432000002"/>
    <n v="1.3257012080000001"/>
    <n v="1.3896755216000001"/>
    <n v="1.4081783936000001"/>
    <n v="1.3895234432000001"/>
    <n v="1.3713416256000002"/>
  </r>
  <r>
    <x v="0"/>
    <x v="1"/>
    <x v="6"/>
    <s v="Refinery Throughput"/>
    <s v="Oil"/>
    <m/>
    <s v="Emissions"/>
    <x v="1"/>
    <x v="17"/>
    <m/>
    <m/>
    <n v="0.54803986080000011"/>
    <n v="0.61652583360000002"/>
    <n v="0.64019937120000014"/>
    <n v="0.62840484640000005"/>
    <n v="0.60479889920000007"/>
    <n v="0.56873942080000006"/>
    <n v="0.58333894720000001"/>
    <n v="0.55772218560000009"/>
    <n v="0.5340993408000001"/>
    <n v="0.57965527040000009"/>
  </r>
  <r>
    <x v="0"/>
    <x v="1"/>
    <x v="6"/>
    <s v="Refinery Throughput"/>
    <s v="Oil"/>
    <m/>
    <s v="Emissions"/>
    <x v="1"/>
    <x v="30"/>
    <m/>
    <m/>
    <n v="0.48565392160000004"/>
    <n v="0.509716104"/>
    <n v="0.54315645440000004"/>
    <n v="0.52975665760000001"/>
    <n v="0.52997632640000003"/>
    <n v="0.57404526720000004"/>
    <n v="0.6271544240000001"/>
    <n v="0.67230481120000007"/>
    <n v="0.69212569600000007"/>
    <n v="0.69876645280000016"/>
  </r>
  <r>
    <x v="0"/>
    <x v="1"/>
    <x v="6"/>
    <s v="Refinery Throughput"/>
    <s v="Oil"/>
    <m/>
    <s v="Emissions"/>
    <x v="1"/>
    <x v="19"/>
    <m/>
    <m/>
    <n v="0.70239943680000005"/>
    <n v="0.6961811200000001"/>
    <n v="0.68729298240000003"/>
    <n v="0.68509629440000008"/>
    <n v="0.68311927520000004"/>
    <n v="0.71845215680000007"/>
    <n v="0.71813110240000011"/>
    <n v="0.67250758240000008"/>
    <n v="0.70322741920000009"/>
    <n v="0.72608987200000008"/>
  </r>
  <r>
    <x v="0"/>
    <x v="1"/>
    <x v="6"/>
    <s v="Refinery Throughput"/>
    <s v="Oil"/>
    <m/>
    <s v="Emissions"/>
    <x v="1"/>
    <x v="27"/>
    <m/>
    <m/>
    <n v="0"/>
    <n v="0"/>
    <n v="0"/>
    <n v="0"/>
    <n v="0"/>
    <n v="0"/>
    <n v="0.10381885440000002"/>
    <n v="0.32517741440000003"/>
    <n v="0.37313280320000008"/>
    <n v="0.40684351520000006"/>
  </r>
  <r>
    <x v="0"/>
    <x v="1"/>
    <x v="6"/>
    <s v="Refinery Throughput"/>
    <s v="Oil"/>
    <m/>
    <s v="Emissions"/>
    <x v="1"/>
    <x v="16"/>
    <m/>
    <m/>
    <n v="0"/>
    <n v="0"/>
    <n v="0"/>
    <n v="0"/>
    <n v="0"/>
    <n v="0"/>
    <n v="0"/>
    <n v="0.24859749120000002"/>
    <n v="0.55283877920000002"/>
    <n v="0.52762756000000011"/>
  </r>
  <r>
    <x v="0"/>
    <x v="1"/>
    <x v="6"/>
    <s v="Refinery Throughput"/>
    <s v="Oil"/>
    <m/>
    <s v="Emissions"/>
    <x v="2"/>
    <x v="3"/>
    <s v="Fuel Production"/>
    <m/>
    <n v="0"/>
    <n v="0"/>
    <n v="0"/>
    <n v="0"/>
    <n v="0"/>
    <n v="0"/>
    <n v="0"/>
    <n v="0"/>
    <n v="0"/>
    <n v="0"/>
  </r>
  <r>
    <x v="0"/>
    <x v="1"/>
    <x v="6"/>
    <s v="Refinery Throughput"/>
    <s v="Oil"/>
    <m/>
    <s v="Emissions"/>
    <x v="2"/>
    <x v="4"/>
    <m/>
    <m/>
    <n v="0"/>
    <n v="0"/>
    <n v="0"/>
    <n v="0"/>
    <n v="0"/>
    <n v="0"/>
    <n v="0"/>
    <n v="0"/>
    <n v="0"/>
    <n v="0"/>
  </r>
  <r>
    <x v="0"/>
    <x v="1"/>
    <x v="6"/>
    <s v="Refinery Throughput"/>
    <s v="Oil"/>
    <m/>
    <s v="Emissions"/>
    <x v="2"/>
    <x v="11"/>
    <m/>
    <m/>
    <n v="0"/>
    <n v="0"/>
    <n v="0"/>
    <n v="0"/>
    <n v="0"/>
    <n v="0"/>
    <n v="0"/>
    <n v="0"/>
    <n v="0"/>
    <n v="0"/>
  </r>
  <r>
    <x v="0"/>
    <x v="1"/>
    <x v="6"/>
    <s v="Refinery Throughput"/>
    <s v="Oil"/>
    <m/>
    <s v="Emissions"/>
    <x v="2"/>
    <x v="35"/>
    <m/>
    <m/>
    <n v="0"/>
    <n v="0"/>
    <n v="0"/>
    <n v="0"/>
    <n v="0"/>
    <n v="0"/>
    <n v="0"/>
    <n v="0"/>
    <n v="0"/>
    <n v="0"/>
  </r>
  <r>
    <x v="0"/>
    <x v="1"/>
    <x v="6"/>
    <s v="Refinery Throughput"/>
    <s v="Oil"/>
    <m/>
    <s v="Emissions"/>
    <x v="2"/>
    <x v="33"/>
    <m/>
    <m/>
    <n v="0"/>
    <n v="0"/>
    <n v="0"/>
    <n v="0"/>
    <n v="0"/>
    <n v="0"/>
    <n v="0"/>
    <n v="0"/>
    <n v="0"/>
    <n v="0"/>
  </r>
  <r>
    <x v="0"/>
    <x v="1"/>
    <x v="6"/>
    <s v="Refinery Throughput"/>
    <s v="Oil"/>
    <m/>
    <s v="Emissions"/>
    <x v="2"/>
    <x v="12"/>
    <m/>
    <m/>
    <n v="0"/>
    <n v="0"/>
    <n v="0"/>
    <n v="0"/>
    <n v="0"/>
    <n v="0"/>
    <n v="0"/>
    <n v="0"/>
    <n v="0"/>
    <n v="0"/>
  </r>
  <r>
    <x v="0"/>
    <x v="1"/>
    <x v="6"/>
    <s v="Refinery Throughput"/>
    <s v="Oil"/>
    <m/>
    <s v="Emissions"/>
    <x v="2"/>
    <x v="20"/>
    <m/>
    <m/>
    <n v="0"/>
    <n v="0"/>
    <n v="0"/>
    <n v="0"/>
    <n v="0"/>
    <n v="0"/>
    <n v="0"/>
    <n v="0"/>
    <n v="0"/>
    <n v="0"/>
  </r>
  <r>
    <x v="0"/>
    <x v="1"/>
    <x v="6"/>
    <s v="Refinery Throughput"/>
    <s v="Oil"/>
    <m/>
    <s v="Emissions"/>
    <x v="2"/>
    <x v="0"/>
    <m/>
    <m/>
    <n v="0"/>
    <n v="0"/>
    <n v="0"/>
    <n v="0"/>
    <n v="0"/>
    <n v="0"/>
    <n v="0"/>
    <n v="0"/>
    <n v="0"/>
    <n v="0"/>
  </r>
  <r>
    <x v="0"/>
    <x v="1"/>
    <x v="6"/>
    <s v="Refinery Throughput"/>
    <s v="Oil"/>
    <m/>
    <s v="Emissions"/>
    <x v="2"/>
    <x v="17"/>
    <m/>
    <m/>
    <n v="0"/>
    <n v="0"/>
    <n v="0"/>
    <n v="0"/>
    <n v="0"/>
    <n v="0"/>
    <n v="0"/>
    <n v="0"/>
    <n v="0"/>
    <n v="0"/>
  </r>
  <r>
    <x v="0"/>
    <x v="1"/>
    <x v="6"/>
    <s v="Refinery Throughput"/>
    <s v="Oil"/>
    <m/>
    <s v="Emissions"/>
    <x v="2"/>
    <x v="30"/>
    <m/>
    <m/>
    <n v="0"/>
    <n v="0"/>
    <n v="0"/>
    <n v="0"/>
    <n v="0"/>
    <n v="0"/>
    <n v="0"/>
    <n v="0"/>
    <n v="0"/>
    <n v="0"/>
  </r>
  <r>
    <x v="0"/>
    <x v="1"/>
    <x v="6"/>
    <s v="Refinery Throughput"/>
    <s v="Oil"/>
    <m/>
    <s v="Emissions"/>
    <x v="2"/>
    <x v="19"/>
    <m/>
    <m/>
    <n v="0"/>
    <n v="0"/>
    <n v="0"/>
    <n v="0"/>
    <n v="0"/>
    <n v="0"/>
    <n v="0"/>
    <n v="0"/>
    <n v="0"/>
    <n v="0"/>
  </r>
  <r>
    <x v="0"/>
    <x v="1"/>
    <x v="6"/>
    <s v="Refinery Throughput"/>
    <s v="Oil"/>
    <m/>
    <s v="Emissions"/>
    <x v="2"/>
    <x v="27"/>
    <m/>
    <m/>
    <n v="0"/>
    <n v="0"/>
    <n v="0"/>
    <n v="0"/>
    <n v="0"/>
    <n v="0"/>
    <n v="0"/>
    <n v="0"/>
    <n v="0"/>
    <n v="0"/>
  </r>
  <r>
    <x v="0"/>
    <x v="1"/>
    <x v="6"/>
    <s v="Refinery Throughput"/>
    <s v="Oil"/>
    <m/>
    <s v="Emissions"/>
    <x v="2"/>
    <x v="16"/>
    <m/>
    <m/>
    <n v="0"/>
    <n v="0"/>
    <n v="0"/>
    <n v="0"/>
    <n v="0"/>
    <n v="0"/>
    <n v="0"/>
    <n v="0"/>
    <n v="0"/>
    <n v="0"/>
  </r>
  <r>
    <x v="0"/>
    <x v="1"/>
    <x v="6"/>
    <s v="Refinery Throughput"/>
    <s v="Oil"/>
    <m/>
    <s v="Emissions"/>
    <x v="3"/>
    <x v="3"/>
    <s v="Fuel Production"/>
    <m/>
    <n v="8.4844539360000013"/>
    <n v="8.5007770176000008"/>
    <n v="8.5916185152000004"/>
    <n v="8.662233585600001"/>
    <n v="9.1068601344000015"/>
    <n v="8.7307195584000006"/>
    <n v="9.2644133568000004"/>
    <n v="9.2413481328000007"/>
    <n v="9.3265120368000005"/>
    <n v="9.5603579232000016"/>
  </r>
  <r>
    <x v="0"/>
    <x v="1"/>
    <x v="6"/>
    <s v="Refinery Throughput"/>
    <s v="Oil"/>
    <m/>
    <s v="Emissions"/>
    <x v="3"/>
    <x v="4"/>
    <m/>
    <m/>
    <n v="7.7147851536000012"/>
    <n v="7.792497216000001"/>
    <n v="7.9383404016000005"/>
    <n v="8.3226425184000004"/>
    <n v="8.6909764032000023"/>
    <n v="8.8020443280000009"/>
    <n v="8.3024160912000013"/>
    <n v="8.7867857952000019"/>
    <n v="9.1473129888000013"/>
    <n v="8.6263937760000005"/>
  </r>
  <r>
    <x v="0"/>
    <x v="1"/>
    <x v="6"/>
    <s v="Refinery Throughput"/>
    <s v="Oil"/>
    <m/>
    <s v="Emissions"/>
    <x v="3"/>
    <x v="11"/>
    <m/>
    <m/>
    <n v="0"/>
    <n v="0"/>
    <n v="0"/>
    <n v="0"/>
    <n v="0"/>
    <n v="0"/>
    <n v="0"/>
    <n v="0"/>
    <n v="0"/>
    <n v="0"/>
  </r>
  <r>
    <x v="0"/>
    <x v="1"/>
    <x v="6"/>
    <s v="Refinery Throughput"/>
    <s v="Oil"/>
    <m/>
    <s v="Emissions"/>
    <x v="3"/>
    <x v="35"/>
    <m/>
    <m/>
    <n v="63.917284200000005"/>
    <n v="70.509325219200008"/>
    <n v="79.188236736000007"/>
    <n v="82.865543140800014"/>
    <n v="117.53151026400002"/>
    <n v="133.61471353440001"/>
    <n v="135.38754213600001"/>
    <n v="141.84012726240002"/>
    <n v="143.7126686016"/>
    <n v="144.29604134400003"/>
  </r>
  <r>
    <x v="0"/>
    <x v="1"/>
    <x v="6"/>
    <s v="Refinery Throughput"/>
    <s v="Oil"/>
    <m/>
    <s v="Emissions"/>
    <x v="3"/>
    <x v="33"/>
    <m/>
    <m/>
    <n v="7.7797226304000002"/>
    <n v="8.1650892960000014"/>
    <n v="8.1547986576000024"/>
    <n v="8.459969313600002"/>
    <n v="8.1970257600000007"/>
    <n v="9.3396414720000021"/>
    <n v="11.0336934624"/>
    <n v="10.837816483200001"/>
    <n v="11.123115561600002"/>
    <n v="10.965562339200002"/>
  </r>
  <r>
    <x v="0"/>
    <x v="1"/>
    <x v="6"/>
    <s v="Refinery Throughput"/>
    <s v="Oil"/>
    <m/>
    <s v="Emissions"/>
    <x v="3"/>
    <x v="12"/>
    <m/>
    <m/>
    <n v="10.716812769600001"/>
    <n v="12.273183115200002"/>
    <n v="11.703649507200002"/>
    <n v="12.0066910656"/>
    <n v="11.6823585312"/>
    <n v="12.329959051200003"/>
    <n v="11.8824937056"/>
    <n v="12.024078696000002"/>
    <n v="10.107536006400002"/>
    <n v="11.421189225600003"/>
  </r>
  <r>
    <x v="0"/>
    <x v="1"/>
    <x v="6"/>
    <s v="Refinery Throughput"/>
    <s v="Oil"/>
    <m/>
    <s v="Emissions"/>
    <x v="3"/>
    <x v="20"/>
    <m/>
    <m/>
    <n v="9.1945079856000014"/>
    <n v="12.353024275200003"/>
    <n v="16.996586140800002"/>
    <n v="18.463179537600002"/>
    <n v="19.131716184000002"/>
    <n v="19.373013912000001"/>
    <n v="21.343493740800003"/>
    <n v="21.601114550400005"/>
    <n v="21.440012832000004"/>
    <n v="20.464531281600003"/>
  </r>
  <r>
    <x v="0"/>
    <x v="1"/>
    <x v="6"/>
    <s v="Refinery Throughput"/>
    <s v="Oil"/>
    <m/>
    <s v="Emissions"/>
    <x v="3"/>
    <x v="0"/>
    <m/>
    <m/>
    <n v="23.028674491200004"/>
    <n v="26.576105942400005"/>
    <n v="28.357450934400003"/>
    <n v="27.286869691200007"/>
    <n v="27.450100507200005"/>
    <n v="27.839725368000003"/>
    <n v="29.183185953600002"/>
    <n v="29.571746265600002"/>
    <n v="29.179992307200003"/>
    <n v="28.798174137600004"/>
  </r>
  <r>
    <x v="0"/>
    <x v="1"/>
    <x v="6"/>
    <s v="Refinery Throughput"/>
    <s v="Oil"/>
    <m/>
    <s v="Emissions"/>
    <x v="3"/>
    <x v="17"/>
    <m/>
    <m/>
    <n v="11.508837076800003"/>
    <n v="12.947042505600001"/>
    <n v="13.444186795200004"/>
    <n v="13.196501774400001"/>
    <n v="12.700776883200001"/>
    <n v="11.943527836800001"/>
    <n v="12.2501178912"/>
    <n v="11.712165897600002"/>
    <n v="11.216086156800003"/>
    <n v="12.172760678400001"/>
  </r>
  <r>
    <x v="0"/>
    <x v="1"/>
    <x v="6"/>
    <s v="Refinery Throughput"/>
    <s v="Oil"/>
    <m/>
    <s v="Emissions"/>
    <x v="3"/>
    <x v="30"/>
    <m/>
    <m/>
    <n v="10.198732353600001"/>
    <n v="10.704038184"/>
    <n v="11.406285542400001"/>
    <n v="11.124889809600001"/>
    <n v="11.1295028544"/>
    <n v="12.054950611200001"/>
    <n v="13.170242904000002"/>
    <n v="14.118401035200002"/>
    <n v="14.534639616000002"/>
    <n v="14.674095508800004"/>
  </r>
  <r>
    <x v="0"/>
    <x v="1"/>
    <x v="6"/>
    <s v="Refinery Throughput"/>
    <s v="Oil"/>
    <m/>
    <s v="Emissions"/>
    <x v="3"/>
    <x v="19"/>
    <m/>
    <m/>
    <n v="14.750388172800001"/>
    <n v="14.619803520000001"/>
    <n v="14.4331526304"/>
    <n v="14.387022182400003"/>
    <n v="14.345504779200001"/>
    <n v="15.087495292800002"/>
    <n v="15.080753150400003"/>
    <n v="14.122659230400002"/>
    <n v="14.767775803200003"/>
    <n v="15.247887312000001"/>
  </r>
  <r>
    <x v="0"/>
    <x v="1"/>
    <x v="6"/>
    <s v="Refinery Throughput"/>
    <s v="Oil"/>
    <m/>
    <s v="Emissions"/>
    <x v="3"/>
    <x v="27"/>
    <m/>
    <m/>
    <n v="0"/>
    <n v="0"/>
    <n v="0"/>
    <n v="0"/>
    <n v="0"/>
    <n v="0"/>
    <n v="2.1801959424000006"/>
    <n v="6.8287257024000008"/>
    <n v="7.8357888672000016"/>
    <n v="8.5437138192000006"/>
  </r>
  <r>
    <x v="0"/>
    <x v="1"/>
    <x v="6"/>
    <s v="Refinery Throughput"/>
    <s v="Oil"/>
    <m/>
    <s v="Emissions"/>
    <x v="3"/>
    <x v="16"/>
    <m/>
    <m/>
    <n v="0"/>
    <n v="0"/>
    <n v="0"/>
    <n v="0"/>
    <n v="0"/>
    <n v="0"/>
    <n v="0"/>
    <n v="5.2205473152000001"/>
    <n v="11.6096143632"/>
    <n v="11.080178760000003"/>
  </r>
  <r>
    <x v="0"/>
    <x v="1"/>
    <x v="6"/>
    <s v="Refinery Throughput"/>
    <s v="Oil"/>
    <m/>
    <s v="Emissions"/>
    <x v="4"/>
    <x v="3"/>
    <s v="Fuel Production"/>
    <m/>
    <n v="2.02010808"/>
    <n v="2.0239945280000002"/>
    <n v="2.0456234560000004"/>
    <n v="2.0624365680000003"/>
    <n v="2.1683000320000003"/>
    <n v="2.0787427520000001"/>
    <n v="2.2058127040000004"/>
    <n v="2.2003209840000002"/>
    <n v="2.2205981040000005"/>
    <n v="2.2762756960000003"/>
  </r>
  <r>
    <x v="0"/>
    <x v="1"/>
    <x v="6"/>
    <s v="Refinery Throughput"/>
    <s v="Oil"/>
    <m/>
    <s v="Emissions"/>
    <x v="4"/>
    <x v="4"/>
    <m/>
    <m/>
    <n v="1.8368536080000002"/>
    <n v="1.8553564800000002"/>
    <n v="1.8900810480000003"/>
    <n v="1.9815815520000002"/>
    <n v="2.0692800960000004"/>
    <n v="2.0957248400000004"/>
    <n v="1.9767657360000002"/>
    <n v="2.0920918560000006"/>
    <n v="2.1779316639999999"/>
    <n v="2.0539032800000001"/>
  </r>
  <r>
    <x v="0"/>
    <x v="1"/>
    <x v="6"/>
    <s v="Refinery Throughput"/>
    <s v="Oil"/>
    <m/>
    <s v="Emissions"/>
    <x v="4"/>
    <x v="11"/>
    <m/>
    <m/>
    <n v="0"/>
    <n v="0"/>
    <n v="0"/>
    <n v="0"/>
    <n v="0"/>
    <n v="0"/>
    <n v="0"/>
    <n v="0"/>
    <n v="0"/>
    <n v="0"/>
  </r>
  <r>
    <x v="0"/>
    <x v="1"/>
    <x v="6"/>
    <s v="Refinery Throughput"/>
    <s v="Oil"/>
    <m/>
    <s v="Emissions"/>
    <x v="4"/>
    <x v="35"/>
    <m/>
    <m/>
    <n v="15.218401000000002"/>
    <n v="16.787934576000001"/>
    <n v="18.854342080000002"/>
    <n v="19.729891224000003"/>
    <n v="27.983692920000003"/>
    <n v="31.813027032000004"/>
    <n v="32.235129080000007"/>
    <n v="33.771458872000004"/>
    <n v="34.217302048000001"/>
    <n v="34.356200320000006"/>
  </r>
  <r>
    <x v="0"/>
    <x v="1"/>
    <x v="6"/>
    <s v="Refinery Throughput"/>
    <s v="Oil"/>
    <m/>
    <s v="Emissions"/>
    <x v="4"/>
    <x v="33"/>
    <m/>
    <m/>
    <n v="1.8523149120000002"/>
    <n v="1.9440688800000003"/>
    <n v="1.9416187280000006"/>
    <n v="2.0142784080000005"/>
    <n v="1.9516728000000003"/>
    <n v="2.2237241600000006"/>
    <n v="2.6270698720000003"/>
    <n v="2.5804324960000002"/>
    <n v="2.6483608480000003"/>
    <n v="2.6108481760000002"/>
  </r>
  <r>
    <x v="0"/>
    <x v="1"/>
    <x v="6"/>
    <s v="Refinery Throughput"/>
    <s v="Oil"/>
    <m/>
    <s v="Emissions"/>
    <x v="4"/>
    <x v="12"/>
    <m/>
    <m/>
    <n v="2.5516220880000002"/>
    <n v="2.9221864560000004"/>
    <n v="2.7865832160000004"/>
    <n v="2.8587359680000004"/>
    <n v="2.7815139360000001"/>
    <n v="2.9357045360000007"/>
    <n v="2.8291651680000003"/>
    <n v="2.8628758800000003"/>
    <n v="2.4065561920000005"/>
    <n v="2.7193307680000007"/>
  </r>
  <r>
    <x v="0"/>
    <x v="1"/>
    <x v="6"/>
    <s v="Refinery Throughput"/>
    <s v="Oil"/>
    <m/>
    <s v="Emissions"/>
    <x v="4"/>
    <x v="20"/>
    <m/>
    <m/>
    <n v="2.1891685680000004"/>
    <n v="2.9411962560000005"/>
    <n v="4.0468062240000009"/>
    <n v="4.395995128"/>
    <n v="4.5551705200000008"/>
    <n v="4.6126223600000005"/>
    <n v="5.0817842240000015"/>
    <n v="5.1431225120000015"/>
    <n v="5.1047649600000007"/>
    <n v="4.8725074480000004"/>
  </r>
  <r>
    <x v="0"/>
    <x v="1"/>
    <x v="6"/>
    <s v="Refinery Throughput"/>
    <s v="Oil"/>
    <m/>
    <s v="Emissions"/>
    <x v="4"/>
    <x v="0"/>
    <m/>
    <m/>
    <n v="5.4830177360000008"/>
    <n v="6.3276442720000015"/>
    <n v="6.751774032000001"/>
    <n v="6.4968737360000013"/>
    <n v="6.5357382160000013"/>
    <n v="6.6285060400000004"/>
    <n v="6.9483776080000004"/>
    <n v="7.0408919680000004"/>
    <n v="6.9476172160000003"/>
    <n v="6.8567081280000011"/>
  </r>
  <r>
    <x v="0"/>
    <x v="1"/>
    <x v="6"/>
    <s v="Refinery Throughput"/>
    <s v="Oil"/>
    <m/>
    <s v="Emissions"/>
    <x v="4"/>
    <x v="17"/>
    <m/>
    <m/>
    <n v="2.7401993040000008"/>
    <n v="3.082629168"/>
    <n v="3.2009968560000006"/>
    <n v="3.1420242320000003"/>
    <n v="3.0239944960000003"/>
    <n v="2.8436971040000003"/>
    <n v="2.9166947360000002"/>
    <n v="2.7886109280000007"/>
    <n v="2.6704967040000005"/>
    <n v="2.8982763520000003"/>
  </r>
  <r>
    <x v="0"/>
    <x v="1"/>
    <x v="6"/>
    <s v="Refinery Throughput"/>
    <s v="Oil"/>
    <m/>
    <s v="Emissions"/>
    <x v="4"/>
    <x v="30"/>
    <m/>
    <m/>
    <n v="2.4282696080000004"/>
    <n v="2.5485805199999998"/>
    <n v="2.7157822720000002"/>
    <n v="2.6487832880000002"/>
    <n v="2.649881632"/>
    <n v="2.870226336"/>
    <n v="3.1357721200000004"/>
    <n v="3.3615240560000004"/>
    <n v="3.4606284800000005"/>
    <n v="3.4938322640000008"/>
  </r>
  <r>
    <x v="0"/>
    <x v="1"/>
    <x v="6"/>
    <s v="Refinery Throughput"/>
    <s v="Oil"/>
    <m/>
    <s v="Emissions"/>
    <x v="4"/>
    <x v="19"/>
    <m/>
    <m/>
    <n v="3.5119971840000002"/>
    <n v="3.4809056000000007"/>
    <n v="3.4364649119999999"/>
    <n v="3.4254814720000004"/>
    <n v="3.4155963760000003"/>
    <n v="3.5922607840000005"/>
    <n v="3.5906555120000005"/>
    <n v="3.3625379120000005"/>
    <n v="3.5161370960000005"/>
    <n v="3.6304493600000005"/>
  </r>
  <r>
    <x v="0"/>
    <x v="1"/>
    <x v="6"/>
    <s v="Refinery Throughput"/>
    <s v="Oil"/>
    <m/>
    <s v="Emissions"/>
    <x v="4"/>
    <x v="27"/>
    <m/>
    <m/>
    <n v="0"/>
    <n v="0"/>
    <n v="0"/>
    <n v="0"/>
    <n v="0"/>
    <n v="0"/>
    <n v="0.51909427200000013"/>
    <n v="1.6258870720000003"/>
    <n v="1.8656640160000004"/>
    <n v="2.0342175760000005"/>
  </r>
  <r>
    <x v="0"/>
    <x v="1"/>
    <x v="6"/>
    <s v="Refinery Throughput"/>
    <s v="Oil"/>
    <m/>
    <s v="Emissions"/>
    <x v="4"/>
    <x v="16"/>
    <m/>
    <m/>
    <n v="0"/>
    <n v="0"/>
    <n v="0"/>
    <n v="0"/>
    <n v="0"/>
    <n v="0"/>
    <n v="0"/>
    <n v="1.242987456"/>
    <n v="2.7641938960000001"/>
    <n v="2.6381378000000004"/>
  </r>
  <r>
    <x v="0"/>
    <x v="1"/>
    <x v="6"/>
    <s v="Number of Wells"/>
    <s v="Oil"/>
    <m/>
    <s v="Emissions"/>
    <x v="0"/>
    <x v="3"/>
    <s v="Fuel Production"/>
    <m/>
    <n v="0"/>
    <n v="0"/>
    <n v="0"/>
    <n v="0"/>
    <n v="0"/>
    <n v="0"/>
    <n v="0"/>
    <n v="0"/>
    <n v="0"/>
    <n v="0"/>
  </r>
  <r>
    <x v="0"/>
    <x v="1"/>
    <x v="6"/>
    <s v="Number of Wells"/>
    <s v="Oil"/>
    <m/>
    <s v="Emissions"/>
    <x v="0"/>
    <x v="11"/>
    <m/>
    <m/>
    <n v="0"/>
    <n v="0"/>
    <n v="0"/>
    <n v="0"/>
    <n v="0"/>
    <n v="0"/>
    <n v="0"/>
    <n v="0"/>
    <n v="0"/>
    <n v="0"/>
  </r>
  <r>
    <x v="0"/>
    <x v="1"/>
    <x v="6"/>
    <s v="Number of Wells"/>
    <s v="Oil"/>
    <m/>
    <s v="Emissions"/>
    <x v="0"/>
    <x v="20"/>
    <m/>
    <m/>
    <n v="0"/>
    <n v="0"/>
    <n v="0"/>
    <n v="0"/>
    <n v="0"/>
    <n v="0"/>
    <n v="0"/>
    <n v="0"/>
    <n v="0"/>
    <n v="0"/>
  </r>
  <r>
    <x v="0"/>
    <x v="1"/>
    <x v="6"/>
    <s v="Number of Wells"/>
    <s v="Oil"/>
    <m/>
    <s v="Emissions"/>
    <x v="0"/>
    <x v="28"/>
    <m/>
    <m/>
    <n v="0"/>
    <n v="0"/>
    <n v="0"/>
    <n v="0"/>
    <n v="0"/>
    <n v="0"/>
    <n v="0"/>
    <n v="0"/>
    <n v="0"/>
    <n v="0"/>
  </r>
  <r>
    <x v="0"/>
    <x v="1"/>
    <x v="6"/>
    <s v="Number of Wells"/>
    <s v="Oil"/>
    <m/>
    <s v="Emissions"/>
    <x v="0"/>
    <x v="0"/>
    <m/>
    <m/>
    <n v="0"/>
    <n v="0"/>
    <n v="0"/>
    <n v="0"/>
    <n v="0"/>
    <n v="0"/>
    <n v="0"/>
    <n v="0"/>
    <n v="0"/>
    <n v="0"/>
  </r>
  <r>
    <x v="0"/>
    <x v="1"/>
    <x v="6"/>
    <s v="Number of Wells"/>
    <s v="Oil"/>
    <m/>
    <s v="Emissions"/>
    <x v="0"/>
    <x v="30"/>
    <m/>
    <m/>
    <n v="0"/>
    <n v="0"/>
    <n v="0"/>
    <n v="0"/>
    <n v="0"/>
    <n v="0"/>
    <n v="0"/>
    <n v="0"/>
    <n v="0"/>
    <n v="0"/>
  </r>
  <r>
    <x v="0"/>
    <x v="1"/>
    <x v="6"/>
    <s v="Number of Wells"/>
    <s v="Oil"/>
    <m/>
    <s v="Emissions"/>
    <x v="1"/>
    <x v="3"/>
    <s v="Fuel Production"/>
    <m/>
    <n v="189.75"/>
    <n v="151.5"/>
    <n v="186.75"/>
    <n v="230.25"/>
    <n v="201.75"/>
    <n v="303.75"/>
    <n v="328.7475"/>
    <n v="309.36750000000001"/>
    <n v="351.40499999999997"/>
    <n v="354.255"/>
  </r>
  <r>
    <x v="0"/>
    <x v="1"/>
    <x v="6"/>
    <s v="Number of Wells"/>
    <s v="Oil"/>
    <m/>
    <s v="Emissions"/>
    <x v="1"/>
    <x v="11"/>
    <m/>
    <m/>
    <n v="383.25"/>
    <n v="381"/>
    <n v="447"/>
    <n v="492.75"/>
    <n v="573"/>
    <n v="743.25"/>
    <n v="761.31000000000006"/>
    <n v="716.43000000000006"/>
    <n v="813.78"/>
    <n v="820.38000000000011"/>
  </r>
  <r>
    <x v="0"/>
    <x v="1"/>
    <x v="6"/>
    <s v="Number of Wells"/>
    <s v="Oil"/>
    <m/>
    <s v="Emissions"/>
    <x v="1"/>
    <x v="20"/>
    <m/>
    <m/>
    <n v="140.25"/>
    <n v="186.75"/>
    <n v="247.5"/>
    <n v="248.25"/>
    <n v="245.25"/>
    <n v="284.25"/>
    <n v="290.25"/>
    <n v="351"/>
    <n v="378.75"/>
    <n v="360.75"/>
  </r>
  <r>
    <x v="0"/>
    <x v="1"/>
    <x v="6"/>
    <s v="Number of Wells"/>
    <s v="Oil"/>
    <m/>
    <s v="Emissions"/>
    <x v="1"/>
    <x v="28"/>
    <m/>
    <m/>
    <n v="92.575742171614479"/>
    <n v="75.684729564863773"/>
    <n v="64.640605937372925"/>
    <n v="67.239223261488405"/>
    <n v="79.582655551037007"/>
    <n v="140.65016266775112"/>
    <n v="151.561107157381"/>
    <n v="108.9048037820252"/>
    <n v="132.3410837738918"/>
    <n v="142.54065677104509"/>
  </r>
  <r>
    <x v="0"/>
    <x v="1"/>
    <x v="6"/>
    <s v="Number of Wells"/>
    <s v="Oil"/>
    <m/>
    <s v="Emissions"/>
    <x v="1"/>
    <x v="0"/>
    <m/>
    <m/>
    <n v="66.262499999999989"/>
    <n v="54.172499999999999"/>
    <n v="46.267499999999998"/>
    <n v="48.127499999999998"/>
    <n v="56.962500000000006"/>
    <n v="100.67249999999999"/>
    <n v="108.48217499999998"/>
    <n v="77.950274999999976"/>
    <n v="94.725149999999985"/>
    <n v="102.02564999999996"/>
  </r>
  <r>
    <x v="0"/>
    <x v="1"/>
    <x v="6"/>
    <s v="Number of Wells"/>
    <s v="Oil"/>
    <m/>
    <s v="Emissions"/>
    <x v="1"/>
    <x v="30"/>
    <m/>
    <m/>
    <n v="54.85004066693778"/>
    <n v="44.842313948759653"/>
    <n v="38.298800325335499"/>
    <n v="39.838450589670593"/>
    <n v="47.151789345262294"/>
    <n v="83.333570557137037"/>
    <n v="89.798177104514011"/>
    <n v="64.52481801545342"/>
    <n v="78.410538836925554"/>
    <n v="84.453666124440787"/>
  </r>
  <r>
    <x v="0"/>
    <x v="1"/>
    <x v="6"/>
    <s v="Number of Wells"/>
    <s v="Oil"/>
    <m/>
    <s v="Emissions"/>
    <x v="2"/>
    <x v="3"/>
    <s v="Fuel Production"/>
    <m/>
    <n v="0"/>
    <n v="0"/>
    <n v="0"/>
    <n v="0"/>
    <n v="0"/>
    <n v="0"/>
    <n v="0"/>
    <n v="0"/>
    <n v="0"/>
    <n v="0"/>
  </r>
  <r>
    <x v="0"/>
    <x v="1"/>
    <x v="6"/>
    <s v="Number of Wells"/>
    <s v="Oil"/>
    <m/>
    <s v="Emissions"/>
    <x v="2"/>
    <x v="11"/>
    <m/>
    <m/>
    <n v="0"/>
    <n v="0"/>
    <n v="0"/>
    <n v="0"/>
    <n v="0"/>
    <n v="0"/>
    <n v="0"/>
    <n v="0"/>
    <n v="0"/>
    <n v="0"/>
  </r>
  <r>
    <x v="0"/>
    <x v="1"/>
    <x v="6"/>
    <s v="Number of Wells"/>
    <s v="Oil"/>
    <m/>
    <s v="Emissions"/>
    <x v="2"/>
    <x v="20"/>
    <m/>
    <m/>
    <n v="0"/>
    <n v="0"/>
    <n v="0"/>
    <n v="0"/>
    <n v="0"/>
    <n v="0"/>
    <n v="0"/>
    <n v="0"/>
    <n v="0"/>
    <n v="0"/>
  </r>
  <r>
    <x v="0"/>
    <x v="1"/>
    <x v="6"/>
    <s v="Number of Wells"/>
    <s v="Oil"/>
    <m/>
    <s v="Emissions"/>
    <x v="2"/>
    <x v="28"/>
    <m/>
    <m/>
    <n v="0"/>
    <n v="0"/>
    <n v="0"/>
    <n v="0"/>
    <n v="0"/>
    <n v="0"/>
    <n v="0"/>
    <n v="0"/>
    <n v="0"/>
    <n v="0"/>
  </r>
  <r>
    <x v="0"/>
    <x v="1"/>
    <x v="6"/>
    <s v="Number of Wells"/>
    <s v="Oil"/>
    <m/>
    <s v="Emissions"/>
    <x v="2"/>
    <x v="0"/>
    <m/>
    <m/>
    <n v="0"/>
    <n v="0"/>
    <n v="0"/>
    <n v="0"/>
    <n v="0"/>
    <n v="0"/>
    <n v="0"/>
    <n v="0"/>
    <n v="0"/>
    <n v="0"/>
  </r>
  <r>
    <x v="0"/>
    <x v="1"/>
    <x v="6"/>
    <s v="Number of Wells"/>
    <s v="Oil"/>
    <m/>
    <s v="Emissions"/>
    <x v="2"/>
    <x v="30"/>
    <m/>
    <m/>
    <n v="0"/>
    <n v="0"/>
    <n v="0"/>
    <n v="0"/>
    <n v="0"/>
    <n v="0"/>
    <n v="0"/>
    <n v="0"/>
    <n v="0"/>
    <n v="0"/>
  </r>
  <r>
    <x v="0"/>
    <x v="1"/>
    <x v="6"/>
    <s v="Number of Wells"/>
    <s v="Oil"/>
    <m/>
    <s v="Emissions"/>
    <x v="3"/>
    <x v="3"/>
    <s v="Fuel Production"/>
    <m/>
    <n v="3984.75"/>
    <n v="3181.5"/>
    <n v="3921.75"/>
    <n v="4835.25"/>
    <n v="4236.75"/>
    <n v="6378.75"/>
    <n v="6903.6975000000002"/>
    <n v="6496.7174999999997"/>
    <n v="7379.5049999999992"/>
    <n v="7439.3549999999996"/>
  </r>
  <r>
    <x v="0"/>
    <x v="1"/>
    <x v="6"/>
    <s v="Number of Wells"/>
    <s v="Oil"/>
    <m/>
    <s v="Emissions"/>
    <x v="3"/>
    <x v="11"/>
    <m/>
    <m/>
    <n v="8048.25"/>
    <n v="8001"/>
    <n v="9387"/>
    <n v="10347.75"/>
    <n v="12033"/>
    <n v="15608.25"/>
    <n v="15987.510000000002"/>
    <n v="15045.03"/>
    <n v="17089.38"/>
    <n v="17227.980000000003"/>
  </r>
  <r>
    <x v="0"/>
    <x v="1"/>
    <x v="6"/>
    <s v="Number of Wells"/>
    <s v="Oil"/>
    <m/>
    <s v="Emissions"/>
    <x v="3"/>
    <x v="20"/>
    <m/>
    <m/>
    <n v="2945.25"/>
    <n v="3921.75"/>
    <n v="5197.5"/>
    <n v="5213.25"/>
    <n v="5150.25"/>
    <n v="5969.25"/>
    <n v="6095.25"/>
    <n v="7371"/>
    <n v="7953.75"/>
    <n v="7575.75"/>
  </r>
  <r>
    <x v="0"/>
    <x v="1"/>
    <x v="6"/>
    <s v="Number of Wells"/>
    <s v="Oil"/>
    <m/>
    <s v="Emissions"/>
    <x v="3"/>
    <x v="28"/>
    <m/>
    <m/>
    <n v="1944.0905856039039"/>
    <n v="1589.3793208621391"/>
    <n v="1357.4527246848315"/>
    <n v="1412.0236884912565"/>
    <n v="1671.235766571777"/>
    <n v="2953.6534160227734"/>
    <n v="3182.7832503050013"/>
    <n v="2287.0008794225291"/>
    <n v="2779.1627592517279"/>
    <n v="2993.3537921919469"/>
  </r>
  <r>
    <x v="0"/>
    <x v="1"/>
    <x v="6"/>
    <s v="Number of Wells"/>
    <s v="Oil"/>
    <m/>
    <s v="Emissions"/>
    <x v="3"/>
    <x v="0"/>
    <m/>
    <m/>
    <n v="1391.5124999999998"/>
    <n v="1137.6224999999999"/>
    <n v="971.61749999999995"/>
    <n v="1010.6775"/>
    <n v="1196.2125000000001"/>
    <n v="2114.1224999999995"/>
    <n v="2278.1256749999998"/>
    <n v="1636.9557749999994"/>
    <n v="1989.2281499999997"/>
    <n v="2142.5386499999991"/>
  </r>
  <r>
    <x v="0"/>
    <x v="1"/>
    <x v="6"/>
    <s v="Number of Wells"/>
    <s v="Oil"/>
    <m/>
    <s v="Emissions"/>
    <x v="3"/>
    <x v="30"/>
    <m/>
    <m/>
    <n v="1151.8508540056935"/>
    <n v="941.68859292395268"/>
    <n v="804.27480683204544"/>
    <n v="836.60746238308241"/>
    <n v="990.18757625050819"/>
    <n v="1750.0049816998778"/>
    <n v="1885.7617191947943"/>
    <n v="1355.0211783245218"/>
    <n v="1646.6213155754367"/>
    <n v="1773.5269886132564"/>
  </r>
  <r>
    <x v="0"/>
    <x v="1"/>
    <x v="6"/>
    <s v="Number of Wells"/>
    <s v="Oil"/>
    <m/>
    <s v="Emissions"/>
    <x v="4"/>
    <x v="3"/>
    <s v="Fuel Production"/>
    <m/>
    <n v="948.75"/>
    <n v="757.5"/>
    <n v="933.75"/>
    <n v="1151.25"/>
    <n v="1008.75"/>
    <n v="1518.75"/>
    <n v="1643.7375"/>
    <n v="1546.8375000000001"/>
    <n v="1757.0249999999999"/>
    <n v="1771.2750000000001"/>
  </r>
  <r>
    <x v="0"/>
    <x v="1"/>
    <x v="6"/>
    <s v="Number of Wells"/>
    <s v="Oil"/>
    <m/>
    <s v="Emissions"/>
    <x v="4"/>
    <x v="11"/>
    <m/>
    <m/>
    <n v="1916.25"/>
    <n v="1905"/>
    <n v="2235"/>
    <n v="2463.75"/>
    <n v="2865"/>
    <n v="3716.25"/>
    <n v="3806.55"/>
    <n v="3582.1500000000005"/>
    <n v="4068.8999999999996"/>
    <n v="4101.9000000000005"/>
  </r>
  <r>
    <x v="0"/>
    <x v="1"/>
    <x v="6"/>
    <s v="Number of Wells"/>
    <s v="Oil"/>
    <m/>
    <s v="Emissions"/>
    <x v="4"/>
    <x v="20"/>
    <m/>
    <m/>
    <n v="701.25"/>
    <n v="933.75"/>
    <n v="1237.5"/>
    <n v="1241.25"/>
    <n v="1226.25"/>
    <n v="1421.25"/>
    <n v="1451.25"/>
    <n v="1755"/>
    <n v="1893.75"/>
    <n v="1803.75"/>
  </r>
  <r>
    <x v="0"/>
    <x v="1"/>
    <x v="6"/>
    <s v="Number of Wells"/>
    <s v="Oil"/>
    <m/>
    <s v="Emissions"/>
    <x v="4"/>
    <x v="28"/>
    <m/>
    <m/>
    <n v="462.8787108580724"/>
    <n v="378.42364782431889"/>
    <n v="323.20302968686462"/>
    <n v="336.19611630744203"/>
    <n v="397.91327775518505"/>
    <n v="703.25081333875562"/>
    <n v="757.80553578690501"/>
    <n v="544.52401891012596"/>
    <n v="661.70541886945898"/>
    <n v="712.70328385522544"/>
  </r>
  <r>
    <x v="0"/>
    <x v="1"/>
    <x v="6"/>
    <s v="Number of Wells"/>
    <s v="Oil"/>
    <m/>
    <s v="Emissions"/>
    <x v="4"/>
    <x v="0"/>
    <m/>
    <m/>
    <n v="331.31249999999994"/>
    <n v="270.86250000000001"/>
    <n v="231.33749999999998"/>
    <n v="240.63749999999999"/>
    <n v="284.8125"/>
    <n v="503.36249999999995"/>
    <n v="542.41087499999992"/>
    <n v="389.75137499999988"/>
    <n v="473.62574999999993"/>
    <n v="510.12824999999975"/>
  </r>
  <r>
    <x v="0"/>
    <x v="1"/>
    <x v="6"/>
    <s v="Number of Wells"/>
    <s v="Oil"/>
    <m/>
    <s v="Emissions"/>
    <x v="4"/>
    <x v="30"/>
    <m/>
    <m/>
    <n v="274.25020333468888"/>
    <n v="224.21156974379826"/>
    <n v="191.49400162667749"/>
    <n v="199.19225294835297"/>
    <n v="235.75894672631148"/>
    <n v="416.66785278568517"/>
    <n v="448.99088552257007"/>
    <n v="322.62409007726711"/>
    <n v="392.05269418462774"/>
    <n v="422.26833062220396"/>
  </r>
  <r>
    <x v="0"/>
    <x v="1"/>
    <x v="6"/>
    <s v="Natural Gas Production"/>
    <s v="Natural gas"/>
    <m/>
    <s v="Emissions"/>
    <x v="0"/>
    <x v="3"/>
    <s v="Fuel Production"/>
    <m/>
    <n v="0"/>
    <n v="0"/>
    <n v="0"/>
    <n v="0"/>
    <n v="0"/>
    <n v="0"/>
    <n v="0"/>
    <n v="0"/>
    <n v="0"/>
    <n v="0"/>
  </r>
  <r>
    <x v="0"/>
    <x v="1"/>
    <x v="6"/>
    <s v="Natural Gas Production"/>
    <s v="Natural gas"/>
    <m/>
    <s v="Emissions"/>
    <x v="0"/>
    <x v="2"/>
    <m/>
    <m/>
    <n v="0"/>
    <n v="0"/>
    <n v="0"/>
    <n v="0"/>
    <n v="0"/>
    <n v="0"/>
    <n v="0"/>
    <n v="0"/>
    <n v="0"/>
    <n v="0"/>
  </r>
  <r>
    <x v="0"/>
    <x v="1"/>
    <x v="6"/>
    <s v="Natural Gas Production"/>
    <s v="Natural gas"/>
    <m/>
    <s v="Emissions"/>
    <x v="0"/>
    <x v="28"/>
    <m/>
    <m/>
    <n v="0"/>
    <n v="0"/>
    <n v="0"/>
    <n v="0"/>
    <n v="0"/>
    <n v="0"/>
    <n v="0"/>
    <n v="0"/>
    <n v="0"/>
    <n v="0"/>
  </r>
  <r>
    <x v="0"/>
    <x v="1"/>
    <x v="6"/>
    <s v="Natural Gas Production"/>
    <s v="Natural gas"/>
    <m/>
    <s v="Emissions"/>
    <x v="0"/>
    <x v="11"/>
    <m/>
    <m/>
    <n v="0"/>
    <n v="0"/>
    <n v="0"/>
    <n v="0"/>
    <n v="0"/>
    <n v="0"/>
    <n v="0"/>
    <n v="0"/>
    <n v="0"/>
    <n v="0"/>
  </r>
  <r>
    <x v="0"/>
    <x v="1"/>
    <x v="6"/>
    <s v="Natural Gas Production"/>
    <s v="Natural gas"/>
    <m/>
    <s v="Emissions"/>
    <x v="0"/>
    <x v="30"/>
    <m/>
    <m/>
    <n v="0"/>
    <n v="0"/>
    <n v="0"/>
    <n v="0"/>
    <n v="0"/>
    <n v="0"/>
    <n v="0"/>
    <n v="0"/>
    <n v="0"/>
    <n v="0"/>
  </r>
  <r>
    <x v="0"/>
    <x v="1"/>
    <x v="6"/>
    <s v="Natural Gas Production"/>
    <s v="Natural gas"/>
    <m/>
    <s v="Emissions"/>
    <x v="0"/>
    <x v="0"/>
    <m/>
    <m/>
    <n v="0"/>
    <n v="0"/>
    <n v="0"/>
    <n v="0"/>
    <n v="0"/>
    <n v="0"/>
    <n v="0"/>
    <n v="0"/>
    <n v="0"/>
    <n v="0"/>
  </r>
  <r>
    <x v="0"/>
    <x v="1"/>
    <x v="6"/>
    <s v="Natural Gas Production"/>
    <s v="Natural gas"/>
    <m/>
    <s v="Emissions"/>
    <x v="0"/>
    <x v="32"/>
    <m/>
    <m/>
    <n v="0"/>
    <n v="0"/>
    <n v="0"/>
    <n v="0"/>
    <n v="0"/>
    <n v="0"/>
    <n v="0"/>
    <n v="0"/>
    <n v="0"/>
    <n v="0"/>
  </r>
  <r>
    <x v="0"/>
    <x v="1"/>
    <x v="6"/>
    <s v="Natural Gas Production"/>
    <s v="Natural gas"/>
    <m/>
    <s v="Emissions"/>
    <x v="0"/>
    <x v="35"/>
    <m/>
    <m/>
    <n v="0"/>
    <n v="0"/>
    <n v="0"/>
    <n v="0"/>
    <n v="0"/>
    <n v="0"/>
    <n v="0"/>
    <n v="0"/>
    <n v="0"/>
    <n v="0"/>
  </r>
  <r>
    <x v="0"/>
    <x v="1"/>
    <x v="6"/>
    <s v="Natural Gas Production"/>
    <s v="Natural gas"/>
    <m/>
    <s v="Emissions"/>
    <x v="0"/>
    <x v="19"/>
    <m/>
    <m/>
    <n v="0"/>
    <n v="0"/>
    <n v="0"/>
    <n v="0"/>
    <n v="0"/>
    <n v="0"/>
    <n v="0"/>
    <n v="0"/>
    <n v="0"/>
    <n v="0"/>
  </r>
  <r>
    <x v="0"/>
    <x v="1"/>
    <x v="6"/>
    <s v="Natural Gas Production"/>
    <s v="Natural gas"/>
    <m/>
    <s v="Emissions"/>
    <x v="0"/>
    <x v="15"/>
    <m/>
    <m/>
    <n v="0"/>
    <n v="0"/>
    <n v="0"/>
    <n v="0"/>
    <n v="0"/>
    <n v="0"/>
    <n v="0"/>
    <n v="0"/>
    <n v="0"/>
    <n v="0"/>
  </r>
  <r>
    <x v="0"/>
    <x v="1"/>
    <x v="6"/>
    <s v="Natural Gas Production"/>
    <s v="Natural gas"/>
    <m/>
    <s v="Emissions"/>
    <x v="0"/>
    <x v="20"/>
    <m/>
    <m/>
    <n v="0"/>
    <n v="0"/>
    <n v="0"/>
    <n v="0"/>
    <n v="0"/>
    <n v="0"/>
    <n v="0"/>
    <n v="0"/>
    <n v="0"/>
    <n v="0"/>
  </r>
  <r>
    <x v="0"/>
    <x v="1"/>
    <x v="6"/>
    <s v="Natural Gas Production"/>
    <s v="Natural gas"/>
    <m/>
    <s v="Emissions"/>
    <x v="1"/>
    <x v="3"/>
    <s v="Fuel Production"/>
    <m/>
    <n v="9419.844000000001"/>
    <n v="9874.1229999999996"/>
    <n v="10180.828"/>
    <n v="9425.1779999999999"/>
    <n v="9496.32467"/>
    <n v="9550.135839999999"/>
    <n v="10128.794829999999"/>
    <n v="10342.545990000001"/>
    <n v="10235.839320000001"/>
    <n v="10439.33142"/>
  </r>
  <r>
    <x v="0"/>
    <x v="1"/>
    <x v="6"/>
    <s v="Natural Gas Production"/>
    <s v="Natural gas"/>
    <m/>
    <s v="Emissions"/>
    <x v="1"/>
    <x v="2"/>
    <m/>
    <m/>
    <n v="0"/>
    <n v="0"/>
    <n v="80.010000000000005"/>
    <n v="106.68"/>
    <n v="132.28320000000002"/>
    <n v="153.85923"/>
    <n v="144.89811"/>
    <n v="144.64919"/>
    <n v="146.89836"/>
    <n v="126.22022000000001"/>
  </r>
  <r>
    <x v="0"/>
    <x v="1"/>
    <x v="6"/>
    <s v="Natural Gas Production"/>
    <s v="Natural gas"/>
    <m/>
    <s v="Emissions"/>
    <x v="1"/>
    <x v="28"/>
    <m/>
    <m/>
    <n v="0"/>
    <n v="0"/>
    <n v="680.08500000000004"/>
    <n v="802.76700000000005"/>
    <n v="829.06362000000001"/>
    <n v="1365.79737"/>
    <n v="1958.4936699999998"/>
    <n v="2352.6851599999995"/>
    <n v="3228.8657800000005"/>
    <n v="4014.2883900000002"/>
  </r>
  <r>
    <x v="0"/>
    <x v="1"/>
    <x v="6"/>
    <s v="Natural Gas Production"/>
    <s v="Natural gas"/>
    <m/>
    <s v="Emissions"/>
    <x v="1"/>
    <x v="11"/>
    <m/>
    <m/>
    <n v="13940.026604675662"/>
    <n v="12615.210555410627"/>
    <n v="11181.460987257313"/>
    <n v="10004.903048311846"/>
    <n v="9287.2319783765597"/>
    <n v="8645.2046473581486"/>
    <n v="8239.920744039533"/>
    <n v="7774.0337731600866"/>
    <n v="6634.2775306444919"/>
    <n v="5939.7147081288986"/>
  </r>
  <r>
    <x v="0"/>
    <x v="1"/>
    <x v="6"/>
    <s v="Natural Gas Production"/>
    <s v="Natural gas"/>
    <m/>
    <s v="Emissions"/>
    <x v="1"/>
    <x v="30"/>
    <m/>
    <m/>
    <n v="3042.1464545454546"/>
    <n v="3839.6429545454548"/>
    <n v="4142.6880454545453"/>
    <n v="4371.8018181818179"/>
    <n v="4523.5985681818183"/>
    <n v="4493.9969463636371"/>
    <n v="4829.0528490909091"/>
    <n v="4671.0918654545458"/>
    <n v="4774.1382030303039"/>
    <n v="4473.0540306060602"/>
  </r>
  <r>
    <x v="0"/>
    <x v="1"/>
    <x v="6"/>
    <s v="Natural Gas Production"/>
    <s v="Natural gas"/>
    <m/>
    <s v="Emissions"/>
    <x v="1"/>
    <x v="0"/>
    <m/>
    <m/>
    <n v="9487.4195454545461"/>
    <n v="8681.9220454545448"/>
    <n v="8655.3559545454555"/>
    <n v="8540.0341818181842"/>
    <n v="47895.424101818178"/>
    <n v="75712.223133636362"/>
    <n v="67237.901060909091"/>
    <n v="52344.309724545456"/>
    <n v="38528.462093636372"/>
    <n v="23270.123062727274"/>
  </r>
  <r>
    <x v="0"/>
    <x v="1"/>
    <x v="6"/>
    <s v="Natural Gas Production"/>
    <s v="Natural gas"/>
    <m/>
    <s v="Emissions"/>
    <x v="1"/>
    <x v="32"/>
    <m/>
    <m/>
    <n v="1721.9929999999999"/>
    <n v="1813.56"/>
    <n v="1886.4580000000001"/>
    <n v="1949.577"/>
    <n v="1995.2449299999998"/>
    <n v="2128.0259700000001"/>
    <n v="2259.5535199999999"/>
    <n v="2297.2826799999998"/>
    <n v="2767.8659400000001"/>
    <n v="3771.45804"/>
  </r>
  <r>
    <x v="0"/>
    <x v="1"/>
    <x v="6"/>
    <s v="Natural Gas Production"/>
    <s v="Natural gas"/>
    <m/>
    <s v="Emissions"/>
    <x v="1"/>
    <x v="35"/>
    <m/>
    <m/>
    <n v="0"/>
    <n v="0"/>
    <n v="40.005000000000003"/>
    <n v="66.674999999999997"/>
    <n v="120.19279999999999"/>
    <n v="144.5514"/>
    <n v="247.76429999999999"/>
    <n v="339.15350000000001"/>
    <n v="506.99669999999998"/>
    <n v="735.73639999999989"/>
  </r>
  <r>
    <x v="0"/>
    <x v="1"/>
    <x v="6"/>
    <s v="Natural Gas Production"/>
    <s v="Natural gas"/>
    <m/>
    <s v="Emissions"/>
    <x v="1"/>
    <x v="19"/>
    <m/>
    <m/>
    <n v="0"/>
    <n v="0"/>
    <n v="0"/>
    <n v="0"/>
    <n v="0"/>
    <n v="0"/>
    <n v="4.0805100000000003"/>
    <n v="10.534649999999999"/>
    <n v="18.126710000000003"/>
    <n v="10.570210000000001"/>
  </r>
  <r>
    <x v="0"/>
    <x v="1"/>
    <x v="6"/>
    <s v="Natural Gas Production"/>
    <s v="Natural gas"/>
    <m/>
    <s v="Emissions"/>
    <x v="1"/>
    <x v="15"/>
    <m/>
    <m/>
    <n v="0"/>
    <n v="0"/>
    <n v="0"/>
    <n v="0"/>
    <n v="0"/>
    <n v="0"/>
    <n v="9.4945199999999996"/>
    <n v="11.032490000000001"/>
    <n v="11.63701"/>
    <n v="9.6189800000000005"/>
  </r>
  <r>
    <x v="0"/>
    <x v="1"/>
    <x v="6"/>
    <s v="Natural Gas Production"/>
    <s v="Natural gas"/>
    <m/>
    <s v="Emissions"/>
    <x v="1"/>
    <x v="20"/>
    <m/>
    <m/>
    <n v="76509.500395324329"/>
    <n v="76472.368444589374"/>
    <n v="78592.426012742682"/>
    <n v="81402.076951688156"/>
    <n v="81591.27308162344"/>
    <n v="79297.048982641849"/>
    <n v="78201.656435960467"/>
    <n v="76177.081026839907"/>
    <n v="73649.75079268885"/>
    <n v="71122.420558537764"/>
  </r>
  <r>
    <x v="0"/>
    <x v="1"/>
    <x v="6"/>
    <s v="Natural Gas Production"/>
    <s v="Natural gas"/>
    <m/>
    <s v="Emissions"/>
    <x v="2"/>
    <x v="3"/>
    <s v="Fuel Production"/>
    <m/>
    <n v="0"/>
    <n v="0"/>
    <n v="0"/>
    <n v="0"/>
    <n v="0"/>
    <n v="0"/>
    <n v="0"/>
    <n v="0"/>
    <n v="0"/>
    <n v="0"/>
  </r>
  <r>
    <x v="0"/>
    <x v="1"/>
    <x v="6"/>
    <s v="Natural Gas Production"/>
    <s v="Natural gas"/>
    <m/>
    <s v="Emissions"/>
    <x v="2"/>
    <x v="2"/>
    <m/>
    <m/>
    <n v="0"/>
    <n v="0"/>
    <n v="0"/>
    <n v="0"/>
    <n v="0"/>
    <n v="0"/>
    <n v="0"/>
    <n v="0"/>
    <n v="0"/>
    <n v="0"/>
  </r>
  <r>
    <x v="0"/>
    <x v="1"/>
    <x v="6"/>
    <s v="Natural Gas Production"/>
    <s v="Natural gas"/>
    <m/>
    <s v="Emissions"/>
    <x v="2"/>
    <x v="28"/>
    <m/>
    <m/>
    <n v="0"/>
    <n v="0"/>
    <n v="0"/>
    <n v="0"/>
    <n v="0"/>
    <n v="0"/>
    <n v="0"/>
    <n v="0"/>
    <n v="0"/>
    <n v="0"/>
  </r>
  <r>
    <x v="0"/>
    <x v="1"/>
    <x v="6"/>
    <s v="Natural Gas Production"/>
    <s v="Natural gas"/>
    <m/>
    <s v="Emissions"/>
    <x v="2"/>
    <x v="11"/>
    <m/>
    <m/>
    <n v="0"/>
    <n v="0"/>
    <n v="0"/>
    <n v="0"/>
    <n v="0"/>
    <n v="0"/>
    <n v="0"/>
    <n v="0"/>
    <n v="0"/>
    <n v="0"/>
  </r>
  <r>
    <x v="0"/>
    <x v="1"/>
    <x v="6"/>
    <s v="Natural Gas Production"/>
    <s v="Natural gas"/>
    <m/>
    <s v="Emissions"/>
    <x v="2"/>
    <x v="30"/>
    <m/>
    <m/>
    <n v="0"/>
    <n v="0"/>
    <n v="0"/>
    <n v="0"/>
    <n v="0"/>
    <n v="0"/>
    <n v="0"/>
    <n v="0"/>
    <n v="0"/>
    <n v="0"/>
  </r>
  <r>
    <x v="0"/>
    <x v="1"/>
    <x v="6"/>
    <s v="Natural Gas Production"/>
    <s v="Natural gas"/>
    <m/>
    <s v="Emissions"/>
    <x v="2"/>
    <x v="0"/>
    <m/>
    <m/>
    <n v="0"/>
    <n v="0"/>
    <n v="0"/>
    <n v="0"/>
    <n v="0"/>
    <n v="0"/>
    <n v="0"/>
    <n v="0"/>
    <n v="0"/>
    <n v="0"/>
  </r>
  <r>
    <x v="0"/>
    <x v="1"/>
    <x v="6"/>
    <s v="Natural Gas Production"/>
    <s v="Natural gas"/>
    <m/>
    <s v="Emissions"/>
    <x v="2"/>
    <x v="32"/>
    <m/>
    <m/>
    <n v="0"/>
    <n v="0"/>
    <n v="0"/>
    <n v="0"/>
    <n v="0"/>
    <n v="0"/>
    <n v="0"/>
    <n v="0"/>
    <n v="0"/>
    <n v="0"/>
  </r>
  <r>
    <x v="0"/>
    <x v="1"/>
    <x v="6"/>
    <s v="Natural Gas Production"/>
    <s v="Natural gas"/>
    <m/>
    <s v="Emissions"/>
    <x v="2"/>
    <x v="35"/>
    <m/>
    <m/>
    <n v="0"/>
    <n v="0"/>
    <n v="0"/>
    <n v="0"/>
    <n v="0"/>
    <n v="0"/>
    <n v="0"/>
    <n v="0"/>
    <n v="0"/>
    <n v="0"/>
  </r>
  <r>
    <x v="0"/>
    <x v="1"/>
    <x v="6"/>
    <s v="Natural Gas Production"/>
    <s v="Natural gas"/>
    <m/>
    <s v="Emissions"/>
    <x v="2"/>
    <x v="19"/>
    <m/>
    <m/>
    <n v="0"/>
    <n v="0"/>
    <n v="0"/>
    <n v="0"/>
    <n v="0"/>
    <n v="0"/>
    <n v="0"/>
    <n v="0"/>
    <n v="0"/>
    <n v="0"/>
  </r>
  <r>
    <x v="0"/>
    <x v="1"/>
    <x v="6"/>
    <s v="Natural Gas Production"/>
    <s v="Natural gas"/>
    <m/>
    <s v="Emissions"/>
    <x v="2"/>
    <x v="15"/>
    <m/>
    <m/>
    <n v="0"/>
    <n v="0"/>
    <n v="0"/>
    <n v="0"/>
    <n v="0"/>
    <n v="0"/>
    <n v="0"/>
    <n v="0"/>
    <n v="0"/>
    <n v="0"/>
  </r>
  <r>
    <x v="0"/>
    <x v="1"/>
    <x v="6"/>
    <s v="Natural Gas Production"/>
    <s v="Natural gas"/>
    <m/>
    <s v="Emissions"/>
    <x v="2"/>
    <x v="20"/>
    <m/>
    <m/>
    <n v="0"/>
    <n v="0"/>
    <n v="0"/>
    <n v="0"/>
    <n v="0"/>
    <n v="0"/>
    <n v="0"/>
    <n v="0"/>
    <n v="0"/>
    <n v="0"/>
  </r>
  <r>
    <x v="0"/>
    <x v="1"/>
    <x v="6"/>
    <s v="Natural Gas Production"/>
    <s v="Natural gas"/>
    <m/>
    <s v="Emissions"/>
    <x v="3"/>
    <x v="3"/>
    <s v="Fuel Production"/>
    <m/>
    <n v="197816.72400000002"/>
    <n v="207356.58299999998"/>
    <n v="213797.38799999998"/>
    <n v="197928.73800000001"/>
    <n v="199422.81807000001"/>
    <n v="200552.85263999997"/>
    <n v="212704.69142999998"/>
    <n v="217193.46579000002"/>
    <n v="214952.62572000001"/>
    <n v="219225.95982000002"/>
  </r>
  <r>
    <x v="0"/>
    <x v="1"/>
    <x v="6"/>
    <s v="Natural Gas Production"/>
    <s v="Natural gas"/>
    <m/>
    <s v="Emissions"/>
    <x v="3"/>
    <x v="2"/>
    <m/>
    <m/>
    <n v="0"/>
    <n v="0"/>
    <n v="1680.21"/>
    <n v="2240.2800000000002"/>
    <n v="2777.9472000000005"/>
    <n v="3231.0438300000001"/>
    <n v="3042.86031"/>
    <n v="3037.6329900000001"/>
    <n v="3084.8655599999997"/>
    <n v="2650.62462"/>
  </r>
  <r>
    <x v="0"/>
    <x v="1"/>
    <x v="6"/>
    <s v="Natural Gas Production"/>
    <s v="Natural gas"/>
    <m/>
    <s v="Emissions"/>
    <x v="3"/>
    <x v="28"/>
    <m/>
    <m/>
    <n v="0"/>
    <n v="0"/>
    <n v="14281.785"/>
    <n v="16858.107"/>
    <n v="17410.336019999999"/>
    <n v="28681.744770000001"/>
    <n v="41128.367069999993"/>
    <n v="49406.38835999999"/>
    <n v="67806.181380000009"/>
    <n v="84300.056190000003"/>
  </r>
  <r>
    <x v="0"/>
    <x v="1"/>
    <x v="6"/>
    <s v="Natural Gas Production"/>
    <s v="Natural gas"/>
    <m/>
    <s v="Emissions"/>
    <x v="3"/>
    <x v="11"/>
    <m/>
    <m/>
    <n v="292740.55869818892"/>
    <n v="264919.42166362319"/>
    <n v="234810.68073240356"/>
    <n v="210102.96401454875"/>
    <n v="195031.87154590775"/>
    <n v="181549.29759452111"/>
    <n v="173038.33562483019"/>
    <n v="163254.70923636181"/>
    <n v="139319.82814353434"/>
    <n v="124734.00887070686"/>
  </r>
  <r>
    <x v="0"/>
    <x v="1"/>
    <x v="6"/>
    <s v="Natural Gas Production"/>
    <s v="Natural gas"/>
    <m/>
    <s v="Emissions"/>
    <x v="3"/>
    <x v="30"/>
    <m/>
    <m/>
    <n v="63885.075545454543"/>
    <n v="80632.502045454545"/>
    <n v="86996.448954545456"/>
    <n v="91807.838181818181"/>
    <n v="94995.569931818187"/>
    <n v="94373.935873636379"/>
    <n v="101410.10983090909"/>
    <n v="98092.929174545454"/>
    <n v="100256.90226363638"/>
    <n v="93934.134642727266"/>
  </r>
  <r>
    <x v="0"/>
    <x v="1"/>
    <x v="6"/>
    <s v="Natural Gas Production"/>
    <s v="Natural gas"/>
    <m/>
    <s v="Emissions"/>
    <x v="3"/>
    <x v="0"/>
    <m/>
    <m/>
    <n v="199235.81045454546"/>
    <n v="182320.36295454545"/>
    <n v="181762.47504545457"/>
    <n v="179340.71781818187"/>
    <n v="1005803.9061381817"/>
    <n v="1589956.6858063636"/>
    <n v="1411995.9222790909"/>
    <n v="1099230.5042154547"/>
    <n v="809097.7039663638"/>
    <n v="488672.58431727276"/>
  </r>
  <r>
    <x v="0"/>
    <x v="1"/>
    <x v="6"/>
    <s v="Natural Gas Production"/>
    <s v="Natural gas"/>
    <m/>
    <s v="Emissions"/>
    <x v="3"/>
    <x v="32"/>
    <m/>
    <m/>
    <n v="36161.852999999996"/>
    <n v="38084.76"/>
    <n v="39615.618000000002"/>
    <n v="40941.116999999998"/>
    <n v="41900.143529999994"/>
    <n v="44688.54537"/>
    <n v="47450.623919999998"/>
    <n v="48242.936279999994"/>
    <n v="58125.184740000004"/>
    <n v="79200.618839999996"/>
  </r>
  <r>
    <x v="0"/>
    <x v="1"/>
    <x v="6"/>
    <s v="Natural Gas Production"/>
    <s v="Natural gas"/>
    <m/>
    <s v="Emissions"/>
    <x v="3"/>
    <x v="35"/>
    <m/>
    <m/>
    <n v="0"/>
    <n v="0"/>
    <n v="840.10500000000002"/>
    <n v="1400.175"/>
    <n v="2524.0488"/>
    <n v="3035.5794000000001"/>
    <n v="5203.0502999999999"/>
    <n v="7122.2235000000001"/>
    <n v="10646.930699999999"/>
    <n v="15450.464399999997"/>
  </r>
  <r>
    <x v="0"/>
    <x v="1"/>
    <x v="6"/>
    <s v="Natural Gas Production"/>
    <s v="Natural gas"/>
    <m/>
    <s v="Emissions"/>
    <x v="3"/>
    <x v="19"/>
    <m/>
    <m/>
    <n v="0"/>
    <n v="0"/>
    <n v="0"/>
    <n v="0"/>
    <n v="0"/>
    <n v="0"/>
    <n v="85.69071000000001"/>
    <n v="221.22764999999998"/>
    <n v="380.66091000000006"/>
    <n v="221.97441000000003"/>
  </r>
  <r>
    <x v="0"/>
    <x v="1"/>
    <x v="6"/>
    <s v="Natural Gas Production"/>
    <s v="Natural gas"/>
    <m/>
    <s v="Emissions"/>
    <x v="3"/>
    <x v="15"/>
    <m/>
    <m/>
    <n v="0"/>
    <n v="0"/>
    <n v="0"/>
    <n v="0"/>
    <n v="0"/>
    <n v="0"/>
    <n v="199.38491999999999"/>
    <n v="231.68229000000002"/>
    <n v="244.37720999999999"/>
    <n v="201.99858"/>
  </r>
  <r>
    <x v="0"/>
    <x v="1"/>
    <x v="6"/>
    <s v="Natural Gas Production"/>
    <s v="Natural gas"/>
    <m/>
    <s v="Emissions"/>
    <x v="3"/>
    <x v="20"/>
    <m/>
    <m/>
    <n v="1606699.5083018108"/>
    <n v="1605919.7373363769"/>
    <n v="1650440.9462675964"/>
    <n v="1709443.6159854513"/>
    <n v="1713416.7347140922"/>
    <n v="1665238.0286354788"/>
    <n v="1642234.7851551699"/>
    <n v="1599718.7015636382"/>
    <n v="1546644.7666464658"/>
    <n v="1493570.8317292931"/>
  </r>
  <r>
    <x v="0"/>
    <x v="1"/>
    <x v="6"/>
    <s v="Natural Gas Production"/>
    <s v="Natural gas"/>
    <m/>
    <s v="Emissions"/>
    <x v="4"/>
    <x v="3"/>
    <s v="Fuel Production"/>
    <m/>
    <n v="47099.22"/>
    <n v="49370.614999999998"/>
    <n v="50904.14"/>
    <n v="47125.89"/>
    <n v="47481.623350000002"/>
    <n v="47750.679199999999"/>
    <n v="50643.974149999995"/>
    <n v="51712.729950000001"/>
    <n v="51179.196600000003"/>
    <n v="52196.657100000004"/>
  </r>
  <r>
    <x v="0"/>
    <x v="1"/>
    <x v="6"/>
    <s v="Natural Gas Production"/>
    <s v="Natural gas"/>
    <m/>
    <s v="Emissions"/>
    <x v="4"/>
    <x v="2"/>
    <m/>
    <m/>
    <n v="0"/>
    <n v="0"/>
    <n v="400.05"/>
    <n v="533.40000000000009"/>
    <n v="661.41600000000017"/>
    <n v="769.29615000000001"/>
    <n v="724.49054999999998"/>
    <n v="723.24594999999999"/>
    <n v="734.49180000000001"/>
    <n v="631.10110000000009"/>
  </r>
  <r>
    <x v="0"/>
    <x v="1"/>
    <x v="6"/>
    <s v="Natural Gas Production"/>
    <s v="Natural gas"/>
    <m/>
    <s v="Emissions"/>
    <x v="4"/>
    <x v="28"/>
    <m/>
    <m/>
    <n v="0"/>
    <n v="0"/>
    <n v="3400.4250000000002"/>
    <n v="4013.835"/>
    <n v="4145.3181000000004"/>
    <n v="6828.9868500000002"/>
    <n v="9792.4683499999992"/>
    <n v="11763.425799999997"/>
    <n v="16144.328900000002"/>
    <n v="20071.44195"/>
  </r>
  <r>
    <x v="0"/>
    <x v="1"/>
    <x v="6"/>
    <s v="Natural Gas Production"/>
    <s v="Natural gas"/>
    <m/>
    <s v="Emissions"/>
    <x v="4"/>
    <x v="11"/>
    <m/>
    <m/>
    <n v="69700.133023378308"/>
    <n v="63076.052777053133"/>
    <n v="55907.304936286564"/>
    <n v="50024.515241559231"/>
    <n v="46436.159891882795"/>
    <n v="43226.023236790745"/>
    <n v="41199.603720197665"/>
    <n v="38870.168865800435"/>
    <n v="33171.38765322246"/>
    <n v="29698.573540644495"/>
  </r>
  <r>
    <x v="0"/>
    <x v="1"/>
    <x v="6"/>
    <s v="Natural Gas Production"/>
    <s v="Natural gas"/>
    <m/>
    <s v="Emissions"/>
    <x v="4"/>
    <x v="30"/>
    <m/>
    <m/>
    <n v="15210.732272727273"/>
    <n v="19198.214772727275"/>
    <n v="20713.440227272727"/>
    <n v="21859.00909090909"/>
    <n v="22617.992840909094"/>
    <n v="22469.984731818186"/>
    <n v="24145.264245454546"/>
    <n v="23355.459327272729"/>
    <n v="23870.691015151519"/>
    <n v="22365.270153030302"/>
  </r>
  <r>
    <x v="0"/>
    <x v="1"/>
    <x v="6"/>
    <s v="Natural Gas Production"/>
    <s v="Natural gas"/>
    <m/>
    <s v="Emissions"/>
    <x v="4"/>
    <x v="0"/>
    <m/>
    <m/>
    <n v="47437.097727272732"/>
    <n v="43409.610227272722"/>
    <n v="43276.779772727277"/>
    <n v="42700.170909090921"/>
    <n v="239477.12050909089"/>
    <n v="378561.1156681818"/>
    <n v="336189.50530454546"/>
    <n v="261721.54862272728"/>
    <n v="192642.31046818185"/>
    <n v="116350.61531363637"/>
  </r>
  <r>
    <x v="0"/>
    <x v="1"/>
    <x v="6"/>
    <s v="Natural Gas Production"/>
    <s v="Natural gas"/>
    <m/>
    <s v="Emissions"/>
    <x v="4"/>
    <x v="32"/>
    <m/>
    <m/>
    <n v="8609.9650000000001"/>
    <n v="9067.7999999999993"/>
    <n v="9432.2900000000009"/>
    <n v="9747.8850000000002"/>
    <n v="9976.2246500000001"/>
    <n v="10640.129850000001"/>
    <n v="11297.767599999999"/>
    <n v="11486.413399999999"/>
    <n v="13839.3297"/>
    <n v="18857.290199999999"/>
  </r>
  <r>
    <x v="0"/>
    <x v="1"/>
    <x v="6"/>
    <s v="Natural Gas Production"/>
    <s v="Natural gas"/>
    <m/>
    <s v="Emissions"/>
    <x v="4"/>
    <x v="35"/>
    <m/>
    <m/>
    <n v="0"/>
    <n v="0"/>
    <n v="200.02500000000001"/>
    <n v="333.375"/>
    <n v="600.96399999999994"/>
    <n v="722.75700000000006"/>
    <n v="1238.8215"/>
    <n v="1695.7674999999999"/>
    <n v="2534.9834999999998"/>
    <n v="3678.6819999999993"/>
  </r>
  <r>
    <x v="0"/>
    <x v="1"/>
    <x v="6"/>
    <s v="Natural Gas Production"/>
    <s v="Natural gas"/>
    <m/>
    <s v="Emissions"/>
    <x v="4"/>
    <x v="19"/>
    <m/>
    <m/>
    <n v="0"/>
    <n v="0"/>
    <n v="0"/>
    <n v="0"/>
    <n v="0"/>
    <n v="0"/>
    <n v="20.402550000000002"/>
    <n v="52.673249999999996"/>
    <n v="90.633550000000014"/>
    <n v="52.851050000000008"/>
  </r>
  <r>
    <x v="0"/>
    <x v="1"/>
    <x v="6"/>
    <s v="Natural Gas Production"/>
    <s v="Natural gas"/>
    <m/>
    <s v="Emissions"/>
    <x v="4"/>
    <x v="15"/>
    <m/>
    <m/>
    <n v="0"/>
    <n v="0"/>
    <n v="0"/>
    <n v="0"/>
    <n v="0"/>
    <n v="0"/>
    <n v="47.4726"/>
    <n v="55.162450000000007"/>
    <n v="58.185050000000004"/>
    <n v="48.094900000000003"/>
  </r>
  <r>
    <x v="0"/>
    <x v="1"/>
    <x v="6"/>
    <s v="Natural Gas Production"/>
    <s v="Natural gas"/>
    <m/>
    <s v="Emissions"/>
    <x v="4"/>
    <x v="20"/>
    <m/>
    <m/>
    <n v="382547.50197662163"/>
    <n v="382361.84222294687"/>
    <n v="392962.13006371341"/>
    <n v="407010.38475844078"/>
    <n v="407956.36540811718"/>
    <n v="396485.24491320923"/>
    <n v="391008.28217980231"/>
    <n v="380885.40513419954"/>
    <n v="368248.75396344427"/>
    <n v="355612.10279268882"/>
  </r>
  <r>
    <x v="0"/>
    <x v="1"/>
    <x v="6"/>
    <s v="Natural Gas Distribution"/>
    <s v="Natural gas"/>
    <m/>
    <s v="Emissions"/>
    <x v="0"/>
    <x v="3"/>
    <s v="Fuel Production"/>
    <m/>
    <n v="0"/>
    <n v="0"/>
    <n v="0"/>
    <n v="0"/>
    <n v="0"/>
    <n v="0"/>
    <n v="0"/>
    <n v="0"/>
    <n v="0"/>
    <n v="0"/>
  </r>
  <r>
    <x v="0"/>
    <x v="1"/>
    <x v="6"/>
    <s v="Natural Gas Distribution"/>
    <s v="Natural gas"/>
    <m/>
    <s v="Emissions"/>
    <x v="0"/>
    <x v="2"/>
    <m/>
    <m/>
    <n v="0"/>
    <n v="0"/>
    <n v="0"/>
    <n v="0"/>
    <n v="0"/>
    <n v="0"/>
    <n v="0"/>
    <n v="0"/>
    <n v="0"/>
    <n v="0"/>
  </r>
  <r>
    <x v="0"/>
    <x v="1"/>
    <x v="6"/>
    <s v="Natural Gas Distribution"/>
    <s v="Natural gas"/>
    <m/>
    <s v="Emissions"/>
    <x v="0"/>
    <x v="28"/>
    <m/>
    <m/>
    <n v="0"/>
    <n v="0"/>
    <n v="0"/>
    <n v="0"/>
    <n v="0"/>
    <n v="0"/>
    <n v="0"/>
    <n v="0"/>
    <n v="0"/>
    <n v="0"/>
  </r>
  <r>
    <x v="0"/>
    <x v="1"/>
    <x v="6"/>
    <s v="Natural Gas Distribution"/>
    <s v="Natural gas"/>
    <m/>
    <s v="Emissions"/>
    <x v="0"/>
    <x v="11"/>
    <m/>
    <m/>
    <n v="0"/>
    <n v="0"/>
    <n v="0"/>
    <n v="0"/>
    <n v="0"/>
    <n v="0"/>
    <n v="0"/>
    <n v="0"/>
    <n v="0"/>
    <n v="0"/>
  </r>
  <r>
    <x v="0"/>
    <x v="1"/>
    <x v="6"/>
    <s v="Natural Gas Distribution"/>
    <s v="Natural gas"/>
    <m/>
    <s v="Emissions"/>
    <x v="0"/>
    <x v="30"/>
    <m/>
    <m/>
    <n v="0"/>
    <n v="0"/>
    <n v="0"/>
    <n v="0"/>
    <n v="0"/>
    <n v="0"/>
    <n v="0"/>
    <n v="0"/>
    <n v="0"/>
    <n v="0"/>
  </r>
  <r>
    <x v="0"/>
    <x v="1"/>
    <x v="6"/>
    <s v="Natural Gas Distribution"/>
    <s v="Natural gas"/>
    <m/>
    <s v="Emissions"/>
    <x v="0"/>
    <x v="0"/>
    <m/>
    <m/>
    <n v="0"/>
    <n v="0"/>
    <n v="0"/>
    <n v="0"/>
    <n v="0"/>
    <n v="0"/>
    <n v="0"/>
    <n v="0"/>
    <n v="0"/>
    <n v="0"/>
  </r>
  <r>
    <x v="0"/>
    <x v="1"/>
    <x v="6"/>
    <s v="Natural Gas Distribution"/>
    <s v="Natural gas"/>
    <m/>
    <s v="Emissions"/>
    <x v="0"/>
    <x v="32"/>
    <m/>
    <m/>
    <n v="0"/>
    <n v="0"/>
    <n v="0"/>
    <n v="0"/>
    <n v="0"/>
    <n v="0"/>
    <n v="0"/>
    <n v="0"/>
    <n v="0"/>
    <n v="0"/>
  </r>
  <r>
    <x v="0"/>
    <x v="1"/>
    <x v="6"/>
    <s v="Natural Gas Distribution"/>
    <s v="Natural gas"/>
    <m/>
    <s v="Emissions"/>
    <x v="0"/>
    <x v="35"/>
    <m/>
    <m/>
    <n v="0"/>
    <n v="0"/>
    <n v="0"/>
    <n v="0"/>
    <n v="0"/>
    <n v="0"/>
    <n v="0"/>
    <n v="0"/>
    <n v="0"/>
    <n v="0"/>
  </r>
  <r>
    <x v="0"/>
    <x v="1"/>
    <x v="6"/>
    <s v="Natural Gas Distribution"/>
    <s v="Natural gas"/>
    <m/>
    <s v="Emissions"/>
    <x v="0"/>
    <x v="19"/>
    <m/>
    <m/>
    <n v="0"/>
    <n v="0"/>
    <n v="0"/>
    <n v="0"/>
    <n v="0"/>
    <n v="0"/>
    <n v="0"/>
    <n v="0"/>
    <n v="0"/>
    <n v="0"/>
  </r>
  <r>
    <x v="0"/>
    <x v="1"/>
    <x v="6"/>
    <s v="Natural Gas Distribution"/>
    <s v="Natural gas"/>
    <m/>
    <s v="Emissions"/>
    <x v="0"/>
    <x v="15"/>
    <m/>
    <m/>
    <n v="0"/>
    <n v="0"/>
    <n v="0"/>
    <n v="0"/>
    <n v="0"/>
    <n v="0"/>
    <n v="0"/>
    <n v="0"/>
    <n v="0"/>
    <n v="0"/>
  </r>
  <r>
    <x v="0"/>
    <x v="1"/>
    <x v="6"/>
    <s v="Natural Gas Distribution"/>
    <s v="Natural gas"/>
    <m/>
    <s v="Emissions"/>
    <x v="0"/>
    <x v="20"/>
    <m/>
    <m/>
    <n v="0"/>
    <n v="0"/>
    <n v="0"/>
    <n v="0"/>
    <n v="0"/>
    <n v="0"/>
    <n v="0"/>
    <n v="0"/>
    <n v="0"/>
    <n v="0"/>
  </r>
  <r>
    <x v="0"/>
    <x v="1"/>
    <x v="6"/>
    <s v="Natural Gas Distribution"/>
    <s v="Natural gas"/>
    <m/>
    <s v="Emissions"/>
    <x v="1"/>
    <x v="3"/>
    <s v="Fuel Production"/>
    <m/>
    <n v="17768.555250000001"/>
    <n v="19035.261500000001"/>
    <n v="19821.95275"/>
    <n v="19878.541185000002"/>
    <n v="20666.992490000001"/>
    <n v="20906.653312499999"/>
    <n v="22439.021197499998"/>
    <n v="22851.967434999999"/>
    <n v="22727.910225000003"/>
    <n v="23213.338727499999"/>
  </r>
  <r>
    <x v="0"/>
    <x v="1"/>
    <x v="6"/>
    <s v="Natural Gas Distribution"/>
    <s v="Natural gas"/>
    <m/>
    <s v="Emissions"/>
    <x v="1"/>
    <x v="2"/>
    <m/>
    <m/>
    <n v="0"/>
    <n v="0"/>
    <n v="0"/>
    <n v="0"/>
    <n v="0"/>
    <n v="0"/>
    <n v="0"/>
    <n v="0"/>
    <n v="0"/>
    <n v="0"/>
  </r>
  <r>
    <x v="0"/>
    <x v="1"/>
    <x v="6"/>
    <s v="Natural Gas Distribution"/>
    <s v="Natural gas"/>
    <m/>
    <s v="Emissions"/>
    <x v="1"/>
    <x v="28"/>
    <m/>
    <m/>
    <n v="2458.7435"/>
    <n v="2530.74575"/>
    <n v="2616.0817499999998"/>
    <n v="2341.4065000000001"/>
    <n v="2266.95084"/>
    <n v="2036.4636375"/>
    <n v="2865.4762099999998"/>
    <n v="2977.2130350000002"/>
    <n v="4521.7679674999999"/>
    <n v="5833.0889449999995"/>
  </r>
  <r>
    <x v="0"/>
    <x v="1"/>
    <x v="6"/>
    <s v="Natural Gas Distribution"/>
    <s v="Natural gas"/>
    <m/>
    <s v="Emissions"/>
    <x v="1"/>
    <x v="11"/>
    <m/>
    <m/>
    <n v="33694.884469767334"/>
    <n v="30904.608504096195"/>
    <n v="27139.865169180932"/>
    <n v="23259.464366788423"/>
    <n v="20790.511890942827"/>
    <n v="18827.662296877017"/>
    <n v="17424.090159942487"/>
    <n v="16475.404608585628"/>
    <n v="13693.755040222757"/>
    <n v="11730.123240553812"/>
  </r>
  <r>
    <x v="0"/>
    <x v="1"/>
    <x v="6"/>
    <s v="Natural Gas Distribution"/>
    <s v="Natural gas"/>
    <m/>
    <s v="Emissions"/>
    <x v="1"/>
    <x v="30"/>
    <m/>
    <m/>
    <n v="8668.4327038888841"/>
    <n v="11251.094811062741"/>
    <n v="12213.570972450843"/>
    <n v="12956.676809236727"/>
    <n v="13292.842954497462"/>
    <n v="13165.724745255637"/>
    <n v="14226.051674034125"/>
    <n v="13793.992856938612"/>
    <n v="14134.095811143859"/>
    <n v="13176.289825437065"/>
  </r>
  <r>
    <x v="0"/>
    <x v="1"/>
    <x v="6"/>
    <s v="Natural Gas Distribution"/>
    <s v="Natural gas"/>
    <m/>
    <s v="Emissions"/>
    <x v="1"/>
    <x v="0"/>
    <m/>
    <m/>
    <n v="26562.922444999142"/>
    <n v="24305.806342599353"/>
    <n v="24173.386534978836"/>
    <n v="23811.682063219396"/>
    <n v="126635.90820061136"/>
    <n v="204044.56889661204"/>
    <n v="180180.74708222086"/>
    <n v="137608.03009410753"/>
    <n v="98732.167855010193"/>
    <n v="57893.475239370724"/>
  </r>
  <r>
    <x v="0"/>
    <x v="1"/>
    <x v="6"/>
    <s v="Natural Gas Distribution"/>
    <s v="Natural gas"/>
    <m/>
    <s v="Emissions"/>
    <x v="1"/>
    <x v="32"/>
    <m/>
    <m/>
    <n v="5157.4944999999998"/>
    <n v="5429.5029999999997"/>
    <n v="5648.1764999999996"/>
    <n v="5837.5157499999996"/>
    <n v="5958.3461925000001"/>
    <n v="6361.3454525000006"/>
    <n v="6759.8912399999999"/>
    <n v="6865.2011974999996"/>
    <n v="8224.3636700000006"/>
    <n v="11269.3921575"/>
  </r>
  <r>
    <x v="0"/>
    <x v="1"/>
    <x v="6"/>
    <s v="Natural Gas Distribution"/>
    <s v="Natural gas"/>
    <m/>
    <s v="Emissions"/>
    <x v="1"/>
    <x v="35"/>
    <m/>
    <m/>
    <n v="0"/>
    <n v="0"/>
    <n v="0"/>
    <n v="16.000499999999999"/>
    <n v="50.134899999999995"/>
    <n v="263.74157500000001"/>
    <n v="558.15077499999995"/>
    <n v="828.02587500000004"/>
    <n v="1179.23685"/>
    <n v="1675.5190249999998"/>
  </r>
  <r>
    <x v="0"/>
    <x v="1"/>
    <x v="6"/>
    <s v="Natural Gas Distribution"/>
    <s v="Natural gas"/>
    <m/>
    <s v="Emissions"/>
    <x v="1"/>
    <x v="19"/>
    <m/>
    <m/>
    <n v="0"/>
    <n v="0"/>
    <n v="0"/>
    <n v="0"/>
    <n v="0"/>
    <n v="0"/>
    <n v="0"/>
    <n v="0"/>
    <n v="0"/>
    <n v="0"/>
  </r>
  <r>
    <x v="0"/>
    <x v="1"/>
    <x v="6"/>
    <s v="Natural Gas Distribution"/>
    <s v="Natural gas"/>
    <m/>
    <s v="Emissions"/>
    <x v="1"/>
    <x v="15"/>
    <m/>
    <m/>
    <n v="0"/>
    <n v="0"/>
    <n v="0"/>
    <n v="0"/>
    <n v="0"/>
    <n v="0"/>
    <n v="28.480889999999999"/>
    <n v="33.094367500000004"/>
    <n v="34.907757500000002"/>
    <n v="28.694229999999997"/>
  </r>
  <r>
    <x v="0"/>
    <x v="1"/>
    <x v="6"/>
    <s v="Natural Gas Distribution"/>
    <s v="Natural gas"/>
    <m/>
    <s v="Emissions"/>
    <x v="1"/>
    <x v="20"/>
    <m/>
    <m/>
    <n v="190396.53063134462"/>
    <n v="189281.22275408098"/>
    <n v="194695.04896066911"/>
    <n v="200411.54219633556"/>
    <n v="209524.04133870185"/>
    <n v="211727.18008907366"/>
    <n v="207655.23864597641"/>
    <n v="197843.8855490264"/>
    <n v="185067.38657600642"/>
    <n v="173365.96569700676"/>
  </r>
  <r>
    <x v="0"/>
    <x v="1"/>
    <x v="6"/>
    <s v="Natural Gas Distribution"/>
    <s v="Natural gas"/>
    <m/>
    <s v="Emissions"/>
    <x v="2"/>
    <x v="3"/>
    <s v="Fuel Production"/>
    <m/>
    <n v="0"/>
    <n v="0"/>
    <n v="0"/>
    <n v="0"/>
    <n v="0"/>
    <n v="0"/>
    <n v="0"/>
    <n v="0"/>
    <n v="0"/>
    <n v="0"/>
  </r>
  <r>
    <x v="0"/>
    <x v="1"/>
    <x v="6"/>
    <s v="Natural Gas Distribution"/>
    <s v="Natural gas"/>
    <m/>
    <s v="Emissions"/>
    <x v="2"/>
    <x v="2"/>
    <m/>
    <m/>
    <n v="0"/>
    <n v="0"/>
    <n v="0"/>
    <n v="0"/>
    <n v="0"/>
    <n v="0"/>
    <n v="0"/>
    <n v="0"/>
    <n v="0"/>
    <n v="0"/>
  </r>
  <r>
    <x v="0"/>
    <x v="1"/>
    <x v="6"/>
    <s v="Natural Gas Distribution"/>
    <s v="Natural gas"/>
    <m/>
    <s v="Emissions"/>
    <x v="2"/>
    <x v="28"/>
    <m/>
    <m/>
    <n v="0"/>
    <n v="0"/>
    <n v="0"/>
    <n v="0"/>
    <n v="0"/>
    <n v="0"/>
    <n v="0"/>
    <n v="0"/>
    <n v="0"/>
    <n v="0"/>
  </r>
  <r>
    <x v="0"/>
    <x v="1"/>
    <x v="6"/>
    <s v="Natural Gas Distribution"/>
    <s v="Natural gas"/>
    <m/>
    <s v="Emissions"/>
    <x v="2"/>
    <x v="11"/>
    <m/>
    <m/>
    <n v="0"/>
    <n v="0"/>
    <n v="0"/>
    <n v="0"/>
    <n v="0"/>
    <n v="0"/>
    <n v="0"/>
    <n v="0"/>
    <n v="0"/>
    <n v="0"/>
  </r>
  <r>
    <x v="0"/>
    <x v="1"/>
    <x v="6"/>
    <s v="Natural Gas Distribution"/>
    <s v="Natural gas"/>
    <m/>
    <s v="Emissions"/>
    <x v="2"/>
    <x v="30"/>
    <m/>
    <m/>
    <n v="0"/>
    <n v="0"/>
    <n v="0"/>
    <n v="0"/>
    <n v="0"/>
    <n v="0"/>
    <n v="0"/>
    <n v="0"/>
    <n v="0"/>
    <n v="0"/>
  </r>
  <r>
    <x v="0"/>
    <x v="1"/>
    <x v="6"/>
    <s v="Natural Gas Distribution"/>
    <s v="Natural gas"/>
    <m/>
    <s v="Emissions"/>
    <x v="2"/>
    <x v="0"/>
    <m/>
    <m/>
    <n v="0"/>
    <n v="0"/>
    <n v="0"/>
    <n v="0"/>
    <n v="0"/>
    <n v="0"/>
    <n v="0"/>
    <n v="0"/>
    <n v="0"/>
    <n v="0"/>
  </r>
  <r>
    <x v="0"/>
    <x v="1"/>
    <x v="6"/>
    <s v="Natural Gas Distribution"/>
    <s v="Natural gas"/>
    <m/>
    <s v="Emissions"/>
    <x v="2"/>
    <x v="32"/>
    <m/>
    <m/>
    <n v="0"/>
    <n v="0"/>
    <n v="0"/>
    <n v="0"/>
    <n v="0"/>
    <n v="0"/>
    <n v="0"/>
    <n v="0"/>
    <n v="0"/>
    <n v="0"/>
  </r>
  <r>
    <x v="0"/>
    <x v="1"/>
    <x v="6"/>
    <s v="Natural Gas Distribution"/>
    <s v="Natural gas"/>
    <m/>
    <s v="Emissions"/>
    <x v="2"/>
    <x v="35"/>
    <m/>
    <m/>
    <n v="0"/>
    <n v="0"/>
    <n v="0"/>
    <n v="0"/>
    <n v="0"/>
    <n v="0"/>
    <n v="0"/>
    <n v="0"/>
    <n v="0"/>
    <n v="0"/>
  </r>
  <r>
    <x v="0"/>
    <x v="1"/>
    <x v="6"/>
    <s v="Natural Gas Distribution"/>
    <s v="Natural gas"/>
    <m/>
    <s v="Emissions"/>
    <x v="2"/>
    <x v="19"/>
    <m/>
    <m/>
    <n v="0"/>
    <n v="0"/>
    <n v="0"/>
    <n v="0"/>
    <n v="0"/>
    <n v="0"/>
    <n v="0"/>
    <n v="0"/>
    <n v="0"/>
    <n v="0"/>
  </r>
  <r>
    <x v="0"/>
    <x v="1"/>
    <x v="6"/>
    <s v="Natural Gas Distribution"/>
    <s v="Natural gas"/>
    <m/>
    <s v="Emissions"/>
    <x v="2"/>
    <x v="15"/>
    <m/>
    <m/>
    <n v="0"/>
    <n v="0"/>
    <n v="0"/>
    <n v="0"/>
    <n v="0"/>
    <n v="0"/>
    <n v="0"/>
    <n v="0"/>
    <n v="0"/>
    <n v="0"/>
  </r>
  <r>
    <x v="0"/>
    <x v="1"/>
    <x v="6"/>
    <s v="Natural Gas Distribution"/>
    <s v="Natural gas"/>
    <m/>
    <s v="Emissions"/>
    <x v="2"/>
    <x v="20"/>
    <m/>
    <m/>
    <n v="0"/>
    <n v="0"/>
    <n v="0"/>
    <n v="0"/>
    <n v="0"/>
    <n v="0"/>
    <n v="0"/>
    <n v="0"/>
    <n v="0"/>
    <n v="0"/>
  </r>
  <r>
    <x v="0"/>
    <x v="1"/>
    <x v="6"/>
    <s v="Natural Gas Distribution"/>
    <s v="Natural gas"/>
    <m/>
    <s v="Emissions"/>
    <x v="3"/>
    <x v="3"/>
    <s v="Fuel Production"/>
    <m/>
    <n v="373139.66025000002"/>
    <n v="399740.4915"/>
    <n v="416261.00774999999"/>
    <n v="417449.36488500005"/>
    <n v="434006.84229"/>
    <n v="439039.71956249996"/>
    <n v="471219.44514749997"/>
    <n v="479891.31613499997"/>
    <n v="477286.11472500005"/>
    <n v="487480.11327749997"/>
  </r>
  <r>
    <x v="0"/>
    <x v="1"/>
    <x v="6"/>
    <s v="Natural Gas Distribution"/>
    <s v="Natural gas"/>
    <m/>
    <s v="Emissions"/>
    <x v="3"/>
    <x v="2"/>
    <m/>
    <m/>
    <n v="0"/>
    <n v="0"/>
    <n v="0"/>
    <n v="0"/>
    <n v="0"/>
    <n v="0"/>
    <n v="0"/>
    <n v="0"/>
    <n v="0"/>
    <n v="0"/>
  </r>
  <r>
    <x v="0"/>
    <x v="1"/>
    <x v="6"/>
    <s v="Natural Gas Distribution"/>
    <s v="Natural gas"/>
    <m/>
    <s v="Emissions"/>
    <x v="3"/>
    <x v="28"/>
    <m/>
    <m/>
    <n v="51633.613499999999"/>
    <n v="53145.660750000003"/>
    <n v="54937.71675"/>
    <n v="49169.536500000002"/>
    <n v="47605.967640000003"/>
    <n v="42765.736387500001"/>
    <n v="60175.000409999993"/>
    <n v="62521.473735000007"/>
    <n v="94957.127317499995"/>
    <n v="122494.86784499999"/>
  </r>
  <r>
    <x v="0"/>
    <x v="1"/>
    <x v="6"/>
    <s v="Natural Gas Distribution"/>
    <s v="Natural gas"/>
    <m/>
    <s v="Emissions"/>
    <x v="3"/>
    <x v="11"/>
    <m/>
    <m/>
    <n v="707592.57386511401"/>
    <n v="648996.77858602011"/>
    <n v="569937.16855279962"/>
    <n v="488448.75170255685"/>
    <n v="436600.74970979936"/>
    <n v="395380.90823441738"/>
    <n v="365905.89335879224"/>
    <n v="345983.49678029818"/>
    <n v="287568.85584467789"/>
    <n v="246332.58805163007"/>
  </r>
  <r>
    <x v="0"/>
    <x v="1"/>
    <x v="6"/>
    <s v="Natural Gas Distribution"/>
    <s v="Natural gas"/>
    <m/>
    <s v="Emissions"/>
    <x v="3"/>
    <x v="30"/>
    <m/>
    <m/>
    <n v="182037.08678166656"/>
    <n v="236272.99103231757"/>
    <n v="256484.99042146772"/>
    <n v="272090.2129939713"/>
    <n v="279149.70204444672"/>
    <n v="276480.21965036838"/>
    <n v="298747.08515471662"/>
    <n v="289673.84999571083"/>
    <n v="296816.01203402103"/>
    <n v="276702.08633417834"/>
  </r>
  <r>
    <x v="0"/>
    <x v="1"/>
    <x v="6"/>
    <s v="Natural Gas Distribution"/>
    <s v="Natural gas"/>
    <m/>
    <s v="Emissions"/>
    <x v="3"/>
    <x v="0"/>
    <m/>
    <m/>
    <n v="557821.37134498195"/>
    <n v="510421.93319458643"/>
    <n v="507641.11723455554"/>
    <n v="500045.3233276073"/>
    <n v="2659354.0722128386"/>
    <n v="4284935.9468288524"/>
    <n v="3783795.688726638"/>
    <n v="2889768.631976258"/>
    <n v="2073375.524955214"/>
    <n v="1215762.9800267853"/>
  </r>
  <r>
    <x v="0"/>
    <x v="1"/>
    <x v="6"/>
    <s v="Natural Gas Distribution"/>
    <s v="Natural gas"/>
    <m/>
    <s v="Emissions"/>
    <x v="3"/>
    <x v="32"/>
    <m/>
    <m/>
    <n v="108307.3845"/>
    <n v="114019.56299999999"/>
    <n v="118611.70649999999"/>
    <n v="122587.83074999999"/>
    <n v="125125.27004250001"/>
    <n v="133588.2545025"/>
    <n v="141957.71604"/>
    <n v="144169.22514749999"/>
    <n v="172711.63707000003"/>
    <n v="236657.2353075"/>
  </r>
  <r>
    <x v="0"/>
    <x v="1"/>
    <x v="6"/>
    <s v="Natural Gas Distribution"/>
    <s v="Natural gas"/>
    <m/>
    <s v="Emissions"/>
    <x v="3"/>
    <x v="35"/>
    <m/>
    <m/>
    <n v="0"/>
    <n v="0"/>
    <n v="0"/>
    <n v="336.01049999999998"/>
    <n v="1052.8328999999999"/>
    <n v="5538.5730750000002"/>
    <n v="11721.166275"/>
    <n v="17388.543375000001"/>
    <n v="24763.973849999998"/>
    <n v="35185.899524999993"/>
  </r>
  <r>
    <x v="0"/>
    <x v="1"/>
    <x v="6"/>
    <s v="Natural Gas Distribution"/>
    <s v="Natural gas"/>
    <m/>
    <s v="Emissions"/>
    <x v="3"/>
    <x v="19"/>
    <m/>
    <m/>
    <n v="0"/>
    <n v="0"/>
    <n v="0"/>
    <n v="0"/>
    <n v="0"/>
    <n v="0"/>
    <n v="0"/>
    <n v="0"/>
    <n v="0"/>
    <n v="0"/>
  </r>
  <r>
    <x v="0"/>
    <x v="1"/>
    <x v="6"/>
    <s v="Natural Gas Distribution"/>
    <s v="Natural gas"/>
    <m/>
    <s v="Emissions"/>
    <x v="3"/>
    <x v="15"/>
    <m/>
    <m/>
    <n v="0"/>
    <n v="0"/>
    <n v="0"/>
    <n v="0"/>
    <n v="0"/>
    <n v="0"/>
    <n v="598.09868999999992"/>
    <n v="694.98171750000006"/>
    <n v="733.06290750000005"/>
    <n v="602.57882999999993"/>
  </r>
  <r>
    <x v="0"/>
    <x v="1"/>
    <x v="6"/>
    <s v="Natural Gas Distribution"/>
    <s v="Natural gas"/>
    <m/>
    <s v="Emissions"/>
    <x v="3"/>
    <x v="20"/>
    <m/>
    <m/>
    <n v="3998327.1432582368"/>
    <n v="3974905.6778357006"/>
    <n v="4088596.0281740515"/>
    <n v="4208642.3861230472"/>
    <n v="4400004.8681127392"/>
    <n v="4446270.7818705468"/>
    <n v="4360760.0115655046"/>
    <n v="4154721.5965295541"/>
    <n v="3886415.1180961346"/>
    <n v="3640685.2796371421"/>
  </r>
  <r>
    <x v="0"/>
    <x v="1"/>
    <x v="6"/>
    <s v="Natural Gas Distribution"/>
    <s v="Natural gas"/>
    <m/>
    <s v="Emissions"/>
    <x v="4"/>
    <x v="3"/>
    <s v="Fuel Production"/>
    <m/>
    <n v="88842.77625000001"/>
    <n v="95176.307499999995"/>
    <n v="99109.763749999998"/>
    <n v="99392.705925000017"/>
    <n v="103334.96245000001"/>
    <n v="104533.26656249999"/>
    <n v="112195.10598749999"/>
    <n v="114259.83717499999"/>
    <n v="113639.55112500001"/>
    <n v="116066.69363749999"/>
  </r>
  <r>
    <x v="0"/>
    <x v="1"/>
    <x v="6"/>
    <s v="Natural Gas Distribution"/>
    <s v="Natural gas"/>
    <m/>
    <s v="Emissions"/>
    <x v="4"/>
    <x v="2"/>
    <m/>
    <m/>
    <n v="0"/>
    <n v="0"/>
    <n v="0"/>
    <n v="0"/>
    <n v="0"/>
    <n v="0"/>
    <n v="0"/>
    <n v="0"/>
    <n v="0"/>
    <n v="0"/>
  </r>
  <r>
    <x v="0"/>
    <x v="1"/>
    <x v="6"/>
    <s v="Natural Gas Distribution"/>
    <s v="Natural gas"/>
    <m/>
    <s v="Emissions"/>
    <x v="4"/>
    <x v="28"/>
    <m/>
    <m/>
    <n v="12293.717500000001"/>
    <n v="12653.72875"/>
    <n v="13080.408749999999"/>
    <n v="11707.032500000001"/>
    <n v="11334.754199999999"/>
    <n v="10182.318187500001"/>
    <n v="14327.38105"/>
    <n v="14886.065175000002"/>
    <n v="22608.8398375"/>
    <n v="29165.444724999998"/>
  </r>
  <r>
    <x v="0"/>
    <x v="1"/>
    <x v="6"/>
    <s v="Natural Gas Distribution"/>
    <s v="Natural gas"/>
    <m/>
    <s v="Emissions"/>
    <x v="4"/>
    <x v="11"/>
    <m/>
    <m/>
    <n v="168474.42234883667"/>
    <n v="154523.04252048099"/>
    <n v="135699.32584590465"/>
    <n v="116297.32183394211"/>
    <n v="103952.55945471414"/>
    <n v="94138.311484385078"/>
    <n v="87120.450799712431"/>
    <n v="82377.023042928136"/>
    <n v="68468.775201113778"/>
    <n v="58650.616202769059"/>
  </r>
  <r>
    <x v="0"/>
    <x v="1"/>
    <x v="6"/>
    <s v="Natural Gas Distribution"/>
    <s v="Natural gas"/>
    <m/>
    <s v="Emissions"/>
    <x v="4"/>
    <x v="30"/>
    <m/>
    <m/>
    <n v="43342.163519444424"/>
    <n v="56255.474055313709"/>
    <n v="61067.854862254215"/>
    <n v="64783.384046183637"/>
    <n v="66464.214772487307"/>
    <n v="65828.62372627818"/>
    <n v="71130.258370170617"/>
    <n v="68969.964284693066"/>
    <n v="70670.479055719305"/>
    <n v="65881.449127185319"/>
  </r>
  <r>
    <x v="0"/>
    <x v="1"/>
    <x v="6"/>
    <s v="Natural Gas Distribution"/>
    <s v="Natural gas"/>
    <m/>
    <s v="Emissions"/>
    <x v="4"/>
    <x v="0"/>
    <m/>
    <m/>
    <n v="132814.61222499571"/>
    <n v="121529.03171299677"/>
    <n v="120866.93267489418"/>
    <n v="119058.41031609698"/>
    <n v="633179.5410030568"/>
    <n v="1020222.8444830602"/>
    <n v="900903.73541110428"/>
    <n v="688040.1504705376"/>
    <n v="493660.83927505097"/>
    <n v="289467.37619685364"/>
  </r>
  <r>
    <x v="0"/>
    <x v="1"/>
    <x v="6"/>
    <s v="Natural Gas Distribution"/>
    <s v="Natural gas"/>
    <m/>
    <s v="Emissions"/>
    <x v="4"/>
    <x v="32"/>
    <m/>
    <m/>
    <n v="25787.4725"/>
    <n v="27147.514999999999"/>
    <n v="28240.8825"/>
    <n v="29187.578749999997"/>
    <n v="29791.730962500002"/>
    <n v="31806.727262500004"/>
    <n v="33799.456200000001"/>
    <n v="34326.005987500001"/>
    <n v="41121.818350000001"/>
    <n v="56346.9607875"/>
  </r>
  <r>
    <x v="0"/>
    <x v="1"/>
    <x v="6"/>
    <s v="Natural Gas Distribution"/>
    <s v="Natural gas"/>
    <m/>
    <s v="Emissions"/>
    <x v="4"/>
    <x v="35"/>
    <m/>
    <m/>
    <n v="0"/>
    <n v="0"/>
    <n v="0"/>
    <n v="80.002499999999998"/>
    <n v="250.67449999999997"/>
    <n v="1318.7078750000001"/>
    <n v="2790.7538749999999"/>
    <n v="4140.1293750000004"/>
    <n v="5896.1842500000002"/>
    <n v="8377.5951249999998"/>
  </r>
  <r>
    <x v="0"/>
    <x v="1"/>
    <x v="6"/>
    <s v="Natural Gas Distribution"/>
    <s v="Natural gas"/>
    <m/>
    <s v="Emissions"/>
    <x v="4"/>
    <x v="19"/>
    <m/>
    <m/>
    <n v="0"/>
    <n v="0"/>
    <n v="0"/>
    <n v="0"/>
    <n v="0"/>
    <n v="0"/>
    <n v="0"/>
    <n v="0"/>
    <n v="0"/>
    <n v="0"/>
  </r>
  <r>
    <x v="0"/>
    <x v="1"/>
    <x v="6"/>
    <s v="Natural Gas Distribution"/>
    <s v="Natural gas"/>
    <m/>
    <s v="Emissions"/>
    <x v="4"/>
    <x v="15"/>
    <m/>
    <m/>
    <n v="0"/>
    <n v="0"/>
    <n v="0"/>
    <n v="0"/>
    <n v="0"/>
    <n v="0"/>
    <n v="142.40445"/>
    <n v="165.47183750000002"/>
    <n v="174.53878750000001"/>
    <n v="143.47114999999999"/>
  </r>
  <r>
    <x v="0"/>
    <x v="1"/>
    <x v="6"/>
    <s v="Natural Gas Distribution"/>
    <s v="Natural gas"/>
    <m/>
    <s v="Emissions"/>
    <x v="4"/>
    <x v="20"/>
    <m/>
    <m/>
    <n v="951982.65315672313"/>
    <n v="946406.11377040495"/>
    <n v="973475.24480334553"/>
    <n v="1002057.7109816778"/>
    <n v="1047620.2066935092"/>
    <n v="1058635.9004453684"/>
    <n v="1038276.193229882"/>
    <n v="989219.42774513201"/>
    <n v="925336.93288003211"/>
    <n v="866829.82848503382"/>
  </r>
  <r>
    <x v="0"/>
    <x v="1"/>
    <x v="6"/>
    <s v="Natural Gas Consumption "/>
    <s v="Natural gas"/>
    <m/>
    <s v="Emissions"/>
    <x v="0"/>
    <x v="3"/>
    <s v="Fuel Production"/>
    <m/>
    <n v="0"/>
    <n v="0"/>
    <n v="0"/>
    <n v="0"/>
    <n v="0"/>
    <n v="0"/>
    <n v="0"/>
    <n v="0"/>
    <n v="0"/>
    <n v="0"/>
  </r>
  <r>
    <x v="0"/>
    <x v="1"/>
    <x v="6"/>
    <s v="Natural Gas Consumption "/>
    <s v="Natural gas"/>
    <m/>
    <s v="Emissions"/>
    <x v="0"/>
    <x v="2"/>
    <m/>
    <m/>
    <n v="0"/>
    <n v="0"/>
    <n v="0"/>
    <n v="0"/>
    <n v="0"/>
    <n v="0"/>
    <n v="0"/>
    <n v="0"/>
    <n v="0"/>
    <n v="0"/>
  </r>
  <r>
    <x v="0"/>
    <x v="1"/>
    <x v="6"/>
    <s v="Natural Gas Consumption "/>
    <s v="Natural gas"/>
    <m/>
    <s v="Emissions"/>
    <x v="0"/>
    <x v="28"/>
    <m/>
    <m/>
    <n v="0"/>
    <n v="0"/>
    <n v="0"/>
    <n v="0"/>
    <n v="0"/>
    <n v="0"/>
    <n v="0"/>
    <n v="0"/>
    <n v="0"/>
    <n v="0"/>
  </r>
  <r>
    <x v="0"/>
    <x v="1"/>
    <x v="6"/>
    <s v="Natural Gas Consumption "/>
    <s v="Natural gas"/>
    <m/>
    <s v="Emissions"/>
    <x v="0"/>
    <x v="11"/>
    <m/>
    <m/>
    <n v="0"/>
    <n v="0"/>
    <n v="0"/>
    <n v="0"/>
    <n v="0"/>
    <n v="0"/>
    <n v="0"/>
    <n v="0"/>
    <n v="0"/>
    <n v="0"/>
  </r>
  <r>
    <x v="0"/>
    <x v="1"/>
    <x v="6"/>
    <s v="Natural Gas Consumption "/>
    <s v="Natural gas"/>
    <m/>
    <s v="Emissions"/>
    <x v="0"/>
    <x v="30"/>
    <m/>
    <m/>
    <n v="0"/>
    <n v="0"/>
    <n v="0"/>
    <n v="0"/>
    <n v="0"/>
    <n v="0"/>
    <n v="0"/>
    <n v="0"/>
    <n v="0"/>
    <n v="0"/>
  </r>
  <r>
    <x v="0"/>
    <x v="1"/>
    <x v="6"/>
    <s v="Natural Gas Consumption "/>
    <s v="Natural gas"/>
    <m/>
    <s v="Emissions"/>
    <x v="0"/>
    <x v="0"/>
    <m/>
    <m/>
    <n v="0"/>
    <n v="0"/>
    <n v="0"/>
    <n v="0"/>
    <n v="0"/>
    <n v="0"/>
    <n v="0"/>
    <n v="0"/>
    <n v="0"/>
    <n v="0"/>
  </r>
  <r>
    <x v="0"/>
    <x v="1"/>
    <x v="6"/>
    <s v="Natural Gas Consumption "/>
    <s v="Natural gas"/>
    <m/>
    <s v="Emissions"/>
    <x v="0"/>
    <x v="32"/>
    <m/>
    <m/>
    <n v="0"/>
    <n v="0"/>
    <n v="0"/>
    <n v="0"/>
    <n v="0"/>
    <n v="0"/>
    <n v="0"/>
    <n v="0"/>
    <n v="0"/>
    <n v="0"/>
  </r>
  <r>
    <x v="0"/>
    <x v="1"/>
    <x v="6"/>
    <s v="Natural Gas Consumption "/>
    <s v="Natural gas"/>
    <m/>
    <s v="Emissions"/>
    <x v="0"/>
    <x v="35"/>
    <m/>
    <m/>
    <n v="0"/>
    <n v="0"/>
    <n v="0"/>
    <n v="0"/>
    <n v="0"/>
    <n v="0"/>
    <n v="0"/>
    <n v="0"/>
    <n v="0"/>
    <n v="0"/>
  </r>
  <r>
    <x v="0"/>
    <x v="1"/>
    <x v="6"/>
    <s v="Natural Gas Consumption "/>
    <s v="Natural gas"/>
    <m/>
    <s v="Emissions"/>
    <x v="0"/>
    <x v="19"/>
    <m/>
    <m/>
    <n v="0"/>
    <n v="0"/>
    <n v="0"/>
    <n v="0"/>
    <n v="0"/>
    <n v="0"/>
    <n v="0"/>
    <n v="0"/>
    <n v="0"/>
    <n v="0"/>
  </r>
  <r>
    <x v="0"/>
    <x v="1"/>
    <x v="6"/>
    <s v="Natural Gas Consumption "/>
    <s v="Natural gas"/>
    <m/>
    <s v="Emissions"/>
    <x v="0"/>
    <x v="15"/>
    <m/>
    <m/>
    <n v="0"/>
    <n v="0"/>
    <n v="0"/>
    <n v="0"/>
    <n v="0"/>
    <n v="0"/>
    <n v="0"/>
    <n v="0"/>
    <n v="0"/>
    <n v="0"/>
  </r>
  <r>
    <x v="0"/>
    <x v="1"/>
    <x v="6"/>
    <s v="Natural Gas Consumption "/>
    <s v="Natural gas"/>
    <m/>
    <s v="Emissions"/>
    <x v="0"/>
    <x v="20"/>
    <m/>
    <m/>
    <n v="0"/>
    <n v="0"/>
    <n v="0"/>
    <n v="0"/>
    <n v="0"/>
    <n v="0"/>
    <n v="0"/>
    <n v="0"/>
    <n v="0"/>
    <n v="0"/>
  </r>
  <r>
    <x v="0"/>
    <x v="1"/>
    <x v="6"/>
    <s v="Natural Gas Consumption "/>
    <s v="Natural gas"/>
    <m/>
    <s v="Emissions"/>
    <x v="1"/>
    <x v="3"/>
    <s v="Fuel Production"/>
    <m/>
    <n v="23432.732250000001"/>
    <n v="24560.767499999998"/>
    <n v="25432.794750000001"/>
    <n v="25611.093655000001"/>
    <n v="26565.976827499999"/>
    <n v="26763.609670000002"/>
    <n v="28568.25273"/>
    <n v="29023.813632500001"/>
    <n v="28806.500175000001"/>
    <n v="29428.33294"/>
  </r>
  <r>
    <x v="0"/>
    <x v="1"/>
    <x v="6"/>
    <s v="Natural Gas Consumption "/>
    <s v="Natural gas"/>
    <m/>
    <s v="Emissions"/>
    <x v="1"/>
    <x v="2"/>
    <m/>
    <m/>
    <n v="58.668500000000002"/>
    <n v="72.002250000000004"/>
    <n v="82.669250000000005"/>
    <n v="93.336249999999993"/>
    <n v="120.32375999999999"/>
    <n v="142.83112999999997"/>
    <n v="146.27123749999998"/>
    <n v="149.65801000000002"/>
    <n v="185.97914500000002"/>
    <n v="204.85973499999997"/>
  </r>
  <r>
    <x v="0"/>
    <x v="1"/>
    <x v="6"/>
    <s v="Natural Gas Consumption "/>
    <s v="Natural gas"/>
    <m/>
    <s v="Emissions"/>
    <x v="1"/>
    <x v="28"/>
    <m/>
    <m/>
    <n v="2498.7447499999998"/>
    <n v="2573.4137500000002"/>
    <n v="2666.75"/>
    <n v="2386.74125"/>
    <n v="2340.0997925000001"/>
    <n v="3660.3010475000005"/>
    <n v="5478.5978675000006"/>
    <n v="6554.6314924999997"/>
    <n v="9240.5820924999989"/>
    <n v="11629.830087499999"/>
  </r>
  <r>
    <x v="0"/>
    <x v="1"/>
    <x v="6"/>
    <s v="Natural Gas Consumption "/>
    <s v="Natural gas"/>
    <m/>
    <s v="Emissions"/>
    <x v="1"/>
    <x v="11"/>
    <m/>
    <m/>
    <n v="41488.18854097899"/>
    <n v="37612.69892774817"/>
    <n v="33314.165378286438"/>
    <n v="29662.893871926655"/>
    <n v="27440.802878843922"/>
    <n v="25566.68962357963"/>
    <n v="23935.974488888973"/>
    <n v="22762.337340665268"/>
    <n v="19198.759417971021"/>
    <n v="16628.56340347357"/>
  </r>
  <r>
    <x v="0"/>
    <x v="1"/>
    <x v="6"/>
    <s v="Natural Gas Consumption "/>
    <s v="Natural gas"/>
    <m/>
    <s v="Emissions"/>
    <x v="1"/>
    <x v="30"/>
    <m/>
    <m/>
    <n v="8681.016900437764"/>
    <n v="11276.041583130596"/>
    <n v="12243.795594217549"/>
    <n v="12986.836700033249"/>
    <n v="13409.907310291279"/>
    <n v="13314.078549714015"/>
    <n v="14362.652558515572"/>
    <n v="13917.608544509098"/>
    <n v="14245.488971663033"/>
    <n v="13259.33085579788"/>
  </r>
  <r>
    <x v="0"/>
    <x v="1"/>
    <x v="6"/>
    <s v="Natural Gas Consumption "/>
    <s v="Natural gas"/>
    <m/>
    <s v="Emissions"/>
    <x v="1"/>
    <x v="0"/>
    <m/>
    <m/>
    <n v="28080.291766977738"/>
    <n v="25674.585968981097"/>
    <n v="25589.653415284727"/>
    <n v="25228.712105087208"/>
    <n v="141421.29696956577"/>
    <n v="223797.32893874441"/>
    <n v="198241.28701288279"/>
    <n v="154327.69507989168"/>
    <n v="113810.40667944415"/>
    <n v="68532.848327075553"/>
  </r>
  <r>
    <x v="0"/>
    <x v="1"/>
    <x v="6"/>
    <s v="Natural Gas Consumption "/>
    <s v="Natural gas"/>
    <m/>
    <s v="Emissions"/>
    <x v="1"/>
    <x v="32"/>
    <m/>
    <m/>
    <n v="5162.8279999999995"/>
    <n v="5440.17"/>
    <n v="5658.8434999999999"/>
    <n v="5848.1827499999999"/>
    <n v="5984.9336899999989"/>
    <n v="6382.5994499999988"/>
    <n v="6777.7584649999999"/>
    <n v="6890.7219949999999"/>
    <n v="8252.0978699999996"/>
    <n v="11295.179630000001"/>
  </r>
  <r>
    <x v="0"/>
    <x v="1"/>
    <x v="6"/>
    <s v="Natural Gas Consumption "/>
    <s v="Natural gas"/>
    <m/>
    <s v="Emissions"/>
    <x v="1"/>
    <x v="35"/>
    <m/>
    <m/>
    <n v="0"/>
    <n v="0"/>
    <n v="8.0002499999999994"/>
    <n v="26.6675"/>
    <n v="75.20235000000001"/>
    <n v="312.809775"/>
    <n v="647.22022499999991"/>
    <n v="951.49639999999999"/>
    <n v="1384.0432499999999"/>
    <n v="2003.2626"/>
  </r>
  <r>
    <x v="0"/>
    <x v="1"/>
    <x v="6"/>
    <s v="Natural Gas Consumption "/>
    <s v="Natural gas"/>
    <m/>
    <s v="Emissions"/>
    <x v="1"/>
    <x v="19"/>
    <m/>
    <m/>
    <n v="0"/>
    <n v="0"/>
    <n v="0"/>
    <n v="0"/>
    <n v="0"/>
    <n v="0"/>
    <n v="5.0401575000000003"/>
    <n v="10.800337499999999"/>
    <n v="15.600487499999998"/>
    <n v="10.506995000000002"/>
  </r>
  <r>
    <x v="0"/>
    <x v="1"/>
    <x v="6"/>
    <s v="Natural Gas Consumption "/>
    <s v="Natural gas"/>
    <m/>
    <s v="Emissions"/>
    <x v="1"/>
    <x v="15"/>
    <m/>
    <m/>
    <n v="0"/>
    <n v="0"/>
    <n v="0"/>
    <n v="0"/>
    <n v="0"/>
    <n v="0"/>
    <n v="28.480889999999999"/>
    <n v="33.094367500000004"/>
    <n v="34.907757500000002"/>
    <n v="28.854234999999999"/>
  </r>
  <r>
    <x v="0"/>
    <x v="1"/>
    <x v="6"/>
    <s v="Natural Gas Consumption "/>
    <s v="Natural gas"/>
    <m/>
    <s v="Emissions"/>
    <x v="1"/>
    <x v="20"/>
    <m/>
    <m/>
    <n v="223266.59154160554"/>
    <n v="222659.53681365325"/>
    <n v="228955.17754338231"/>
    <n v="236075.32768365555"/>
    <n v="239478.70285734656"/>
    <n v="234139.29666562684"/>
    <n v="230225.7819948142"/>
    <n v="224287.22115633791"/>
    <n v="217247.55194888264"/>
    <n v="209580.79143958213"/>
  </r>
  <r>
    <x v="0"/>
    <x v="1"/>
    <x v="6"/>
    <s v="Natural Gas Consumption "/>
    <s v="Natural gas"/>
    <m/>
    <s v="Emissions"/>
    <x v="2"/>
    <x v="3"/>
    <s v="Fuel Production"/>
    <m/>
    <n v="0"/>
    <n v="0"/>
    <n v="0"/>
    <n v="0"/>
    <n v="0"/>
    <n v="0"/>
    <n v="0"/>
    <n v="0"/>
    <n v="0"/>
    <n v="0"/>
  </r>
  <r>
    <x v="0"/>
    <x v="1"/>
    <x v="6"/>
    <s v="Natural Gas Consumption "/>
    <s v="Natural gas"/>
    <m/>
    <s v="Emissions"/>
    <x v="2"/>
    <x v="2"/>
    <m/>
    <m/>
    <n v="0"/>
    <n v="0"/>
    <n v="0"/>
    <n v="0"/>
    <n v="0"/>
    <n v="0"/>
    <n v="0"/>
    <n v="0"/>
    <n v="0"/>
    <n v="0"/>
  </r>
  <r>
    <x v="0"/>
    <x v="1"/>
    <x v="6"/>
    <s v="Natural Gas Consumption "/>
    <s v="Natural gas"/>
    <m/>
    <s v="Emissions"/>
    <x v="2"/>
    <x v="28"/>
    <m/>
    <m/>
    <n v="0"/>
    <n v="0"/>
    <n v="0"/>
    <n v="0"/>
    <n v="0"/>
    <n v="0"/>
    <n v="0"/>
    <n v="0"/>
    <n v="0"/>
    <n v="0"/>
  </r>
  <r>
    <x v="0"/>
    <x v="1"/>
    <x v="6"/>
    <s v="Natural Gas Consumption "/>
    <s v="Natural gas"/>
    <m/>
    <s v="Emissions"/>
    <x v="2"/>
    <x v="11"/>
    <m/>
    <m/>
    <n v="0"/>
    <n v="0"/>
    <n v="0"/>
    <n v="0"/>
    <n v="0"/>
    <n v="0"/>
    <n v="0"/>
    <n v="0"/>
    <n v="0"/>
    <n v="0"/>
  </r>
  <r>
    <x v="0"/>
    <x v="1"/>
    <x v="6"/>
    <s v="Natural Gas Consumption "/>
    <s v="Natural gas"/>
    <m/>
    <s v="Emissions"/>
    <x v="2"/>
    <x v="30"/>
    <m/>
    <m/>
    <n v="0"/>
    <n v="0"/>
    <n v="0"/>
    <n v="0"/>
    <n v="0"/>
    <n v="0"/>
    <n v="0"/>
    <n v="0"/>
    <n v="0"/>
    <n v="0"/>
  </r>
  <r>
    <x v="0"/>
    <x v="1"/>
    <x v="6"/>
    <s v="Natural Gas Consumption "/>
    <s v="Natural gas"/>
    <m/>
    <s v="Emissions"/>
    <x v="2"/>
    <x v="0"/>
    <m/>
    <m/>
    <n v="0"/>
    <n v="0"/>
    <n v="0"/>
    <n v="0"/>
    <n v="0"/>
    <n v="0"/>
    <n v="0"/>
    <n v="0"/>
    <n v="0"/>
    <n v="0"/>
  </r>
  <r>
    <x v="0"/>
    <x v="1"/>
    <x v="6"/>
    <s v="Natural Gas Consumption "/>
    <s v="Natural gas"/>
    <m/>
    <s v="Emissions"/>
    <x v="2"/>
    <x v="32"/>
    <m/>
    <m/>
    <n v="0"/>
    <n v="0"/>
    <n v="0"/>
    <n v="0"/>
    <n v="0"/>
    <n v="0"/>
    <n v="0"/>
    <n v="0"/>
    <n v="0"/>
    <n v="0"/>
  </r>
  <r>
    <x v="0"/>
    <x v="1"/>
    <x v="6"/>
    <s v="Natural Gas Consumption "/>
    <s v="Natural gas"/>
    <m/>
    <s v="Emissions"/>
    <x v="2"/>
    <x v="35"/>
    <m/>
    <m/>
    <n v="0"/>
    <n v="0"/>
    <n v="0"/>
    <n v="0"/>
    <n v="0"/>
    <n v="0"/>
    <n v="0"/>
    <n v="0"/>
    <n v="0"/>
    <n v="0"/>
  </r>
  <r>
    <x v="0"/>
    <x v="1"/>
    <x v="6"/>
    <s v="Natural Gas Consumption "/>
    <s v="Natural gas"/>
    <m/>
    <s v="Emissions"/>
    <x v="2"/>
    <x v="19"/>
    <m/>
    <m/>
    <n v="0"/>
    <n v="0"/>
    <n v="0"/>
    <n v="0"/>
    <n v="0"/>
    <n v="0"/>
    <n v="0"/>
    <n v="0"/>
    <n v="0"/>
    <n v="0"/>
  </r>
  <r>
    <x v="0"/>
    <x v="1"/>
    <x v="6"/>
    <s v="Natural Gas Consumption "/>
    <s v="Natural gas"/>
    <m/>
    <s v="Emissions"/>
    <x v="2"/>
    <x v="15"/>
    <m/>
    <m/>
    <n v="0"/>
    <n v="0"/>
    <n v="0"/>
    <n v="0"/>
    <n v="0"/>
    <n v="0"/>
    <n v="0"/>
    <n v="0"/>
    <n v="0"/>
    <n v="0"/>
  </r>
  <r>
    <x v="0"/>
    <x v="1"/>
    <x v="6"/>
    <s v="Natural Gas Consumption "/>
    <s v="Natural gas"/>
    <m/>
    <s v="Emissions"/>
    <x v="2"/>
    <x v="20"/>
    <m/>
    <m/>
    <n v="0"/>
    <n v="0"/>
    <n v="0"/>
    <n v="0"/>
    <n v="0"/>
    <n v="0"/>
    <n v="0"/>
    <n v="0"/>
    <n v="0"/>
    <n v="0"/>
  </r>
  <r>
    <x v="0"/>
    <x v="1"/>
    <x v="6"/>
    <s v="Natural Gas Consumption "/>
    <s v="Natural gas"/>
    <m/>
    <s v="Emissions"/>
    <x v="3"/>
    <x v="3"/>
    <s v="Fuel Production"/>
    <m/>
    <n v="492087.37725000002"/>
    <n v="515776.11749999993"/>
    <n v="534088.68975000002"/>
    <n v="537832.96675500006"/>
    <n v="557885.5133775"/>
    <n v="562035.80307000002"/>
    <n v="599933.30732999998"/>
    <n v="609500.08628250007"/>
    <n v="604936.50367500004"/>
    <n v="617994.99173999997"/>
  </r>
  <r>
    <x v="0"/>
    <x v="1"/>
    <x v="6"/>
    <s v="Natural Gas Consumption "/>
    <s v="Natural gas"/>
    <m/>
    <s v="Emissions"/>
    <x v="3"/>
    <x v="2"/>
    <m/>
    <m/>
    <n v="1232.0385000000001"/>
    <n v="1512.0472500000001"/>
    <n v="1736.0542500000001"/>
    <n v="1960.0612499999997"/>
    <n v="2526.7989600000001"/>
    <n v="2999.4537299999993"/>
    <n v="3071.6959874999998"/>
    <n v="3142.8182100000004"/>
    <n v="3905.5620450000006"/>
    <n v="4302.0544349999991"/>
  </r>
  <r>
    <x v="0"/>
    <x v="1"/>
    <x v="6"/>
    <s v="Natural Gas Consumption "/>
    <s v="Natural gas"/>
    <m/>
    <s v="Emissions"/>
    <x v="3"/>
    <x v="28"/>
    <m/>
    <m/>
    <n v="52473.639749999995"/>
    <n v="54041.688750000001"/>
    <n v="56001.75"/>
    <n v="50121.566250000003"/>
    <n v="49142.095642500004"/>
    <n v="76866.32199750001"/>
    <n v="115050.55521750002"/>
    <n v="137647.26134249999"/>
    <n v="194052.22394249999"/>
    <n v="244226.43183749996"/>
  </r>
  <r>
    <x v="0"/>
    <x v="1"/>
    <x v="6"/>
    <s v="Natural Gas Consumption "/>
    <s v="Natural gas"/>
    <m/>
    <s v="Emissions"/>
    <x v="3"/>
    <x v="11"/>
    <m/>
    <m/>
    <n v="871251.95936055877"/>
    <n v="789866.67748271162"/>
    <n v="699597.47294401517"/>
    <n v="622920.77131045971"/>
    <n v="576256.86045572232"/>
    <n v="536900.48209517228"/>
    <n v="502655.46426666842"/>
    <n v="478009.08415397065"/>
    <n v="403173.94777739147"/>
    <n v="349199.83147294499"/>
  </r>
  <r>
    <x v="0"/>
    <x v="1"/>
    <x v="6"/>
    <s v="Natural Gas Consumption "/>
    <s v="Natural gas"/>
    <m/>
    <s v="Emissions"/>
    <x v="3"/>
    <x v="30"/>
    <m/>
    <m/>
    <n v="182301.35490919303"/>
    <n v="236796.87324574252"/>
    <n v="257119.70747856851"/>
    <n v="272723.57070069824"/>
    <n v="281608.05351611687"/>
    <n v="279595.64954399434"/>
    <n v="301615.70372882701"/>
    <n v="292269.77943469107"/>
    <n v="299155.26840492367"/>
    <n v="278445.94797175546"/>
  </r>
  <r>
    <x v="0"/>
    <x v="1"/>
    <x v="6"/>
    <s v="Natural Gas Consumption "/>
    <s v="Natural gas"/>
    <m/>
    <s v="Emissions"/>
    <x v="3"/>
    <x v="0"/>
    <m/>
    <m/>
    <n v="589686.12710653245"/>
    <n v="539166.30534860305"/>
    <n v="537382.72172097932"/>
    <n v="529802.9542068314"/>
    <n v="2969847.236360881"/>
    <n v="4699743.907713633"/>
    <n v="4163067.0272705387"/>
    <n v="3240881.5966777252"/>
    <n v="2390018.5402683271"/>
    <n v="1439189.8148685866"/>
  </r>
  <r>
    <x v="0"/>
    <x v="1"/>
    <x v="6"/>
    <s v="Natural Gas Consumption "/>
    <s v="Natural gas"/>
    <m/>
    <s v="Emissions"/>
    <x v="3"/>
    <x v="32"/>
    <m/>
    <m/>
    <n v="108419.38799999999"/>
    <n v="114243.57"/>
    <n v="118835.7135"/>
    <n v="122811.83775000001"/>
    <n v="125683.60748999998"/>
    <n v="134034.58844999998"/>
    <n v="142332.927765"/>
    <n v="144705.161895"/>
    <n v="173294.05526999998"/>
    <n v="237198.77223"/>
  </r>
  <r>
    <x v="0"/>
    <x v="1"/>
    <x v="6"/>
    <s v="Natural Gas Consumption "/>
    <s v="Natural gas"/>
    <m/>
    <s v="Emissions"/>
    <x v="3"/>
    <x v="35"/>
    <m/>
    <m/>
    <n v="0"/>
    <n v="0"/>
    <n v="168.00524999999999"/>
    <n v="560.01750000000004"/>
    <n v="1579.2493500000003"/>
    <n v="6569.0052750000004"/>
    <n v="13591.624724999998"/>
    <n v="19981.4244"/>
    <n v="29064.90825"/>
    <n v="42068.514600000002"/>
  </r>
  <r>
    <x v="0"/>
    <x v="1"/>
    <x v="6"/>
    <s v="Natural Gas Consumption "/>
    <s v="Natural gas"/>
    <m/>
    <s v="Emissions"/>
    <x v="3"/>
    <x v="19"/>
    <m/>
    <m/>
    <n v="0"/>
    <n v="0"/>
    <n v="0"/>
    <n v="0"/>
    <n v="0"/>
    <n v="0"/>
    <n v="105.84330750000001"/>
    <n v="226.80708749999999"/>
    <n v="327.61023749999998"/>
    <n v="220.64689500000003"/>
  </r>
  <r>
    <x v="0"/>
    <x v="1"/>
    <x v="6"/>
    <s v="Natural Gas Consumption "/>
    <s v="Natural gas"/>
    <m/>
    <s v="Emissions"/>
    <x v="3"/>
    <x v="15"/>
    <m/>
    <m/>
    <n v="0"/>
    <n v="0"/>
    <n v="0"/>
    <n v="0"/>
    <n v="0"/>
    <n v="0"/>
    <n v="598.09868999999992"/>
    <n v="694.98171750000006"/>
    <n v="733.06290750000005"/>
    <n v="605.93893500000001"/>
  </r>
  <r>
    <x v="0"/>
    <x v="1"/>
    <x v="6"/>
    <s v="Natural Gas Consumption "/>
    <s v="Natural gas"/>
    <m/>
    <s v="Emissions"/>
    <x v="3"/>
    <x v="20"/>
    <m/>
    <m/>
    <n v="4688598.4223737158"/>
    <n v="4675850.2730867183"/>
    <n v="4808058.7284110282"/>
    <n v="4957581.8813567664"/>
    <n v="5029052.7600042783"/>
    <n v="4916925.2299781637"/>
    <n v="4834741.4218910979"/>
    <n v="4710031.6442830963"/>
    <n v="4562198.5909265354"/>
    <n v="4401196.6202312242"/>
  </r>
  <r>
    <x v="0"/>
    <x v="1"/>
    <x v="6"/>
    <s v="Natural Gas Consumption "/>
    <s v="Natural gas"/>
    <m/>
    <s v="Emissions"/>
    <x v="4"/>
    <x v="3"/>
    <s v="Fuel Production"/>
    <m/>
    <n v="117163.66125"/>
    <n v="122803.83749999999"/>
    <n v="127163.97375"/>
    <n v="128055.46827500001"/>
    <n v="132829.88413749999"/>
    <n v="133818.04835"/>
    <n v="142841.26365000001"/>
    <n v="145119.06816250001"/>
    <n v="144032.500875"/>
    <n v="147141.66469999999"/>
  </r>
  <r>
    <x v="0"/>
    <x v="1"/>
    <x v="6"/>
    <s v="Natural Gas Consumption "/>
    <s v="Natural gas"/>
    <m/>
    <s v="Emissions"/>
    <x v="4"/>
    <x v="2"/>
    <m/>
    <m/>
    <n v="293.34250000000003"/>
    <n v="360.01125000000002"/>
    <n v="413.34625000000005"/>
    <n v="466.68124999999998"/>
    <n v="601.61879999999996"/>
    <n v="714.15564999999992"/>
    <n v="731.35618749999992"/>
    <n v="748.29005000000006"/>
    <n v="929.89572500000008"/>
    <n v="1024.2986749999998"/>
  </r>
  <r>
    <x v="0"/>
    <x v="1"/>
    <x v="6"/>
    <s v="Natural Gas Consumption "/>
    <s v="Natural gas"/>
    <m/>
    <s v="Emissions"/>
    <x v="4"/>
    <x v="28"/>
    <m/>
    <m/>
    <n v="12493.723749999999"/>
    <n v="12867.06875"/>
    <n v="13333.75"/>
    <n v="11933.706249999999"/>
    <n v="11700.498962500002"/>
    <n v="18301.505237500001"/>
    <n v="27392.989337500003"/>
    <n v="32773.157462499999"/>
    <n v="46202.910462499996"/>
    <n v="58149.150437499993"/>
  </r>
  <r>
    <x v="0"/>
    <x v="1"/>
    <x v="6"/>
    <s v="Natural Gas Consumption "/>
    <s v="Natural gas"/>
    <m/>
    <s v="Emissions"/>
    <x v="4"/>
    <x v="11"/>
    <m/>
    <m/>
    <n v="207440.94270489496"/>
    <n v="188063.49463874084"/>
    <n v="166570.8268914322"/>
    <n v="148314.46935963328"/>
    <n v="137204.01439421962"/>
    <n v="127833.44811789815"/>
    <n v="119679.87244444486"/>
    <n v="113811.68670332634"/>
    <n v="95993.797089855099"/>
    <n v="83142.817017367852"/>
  </r>
  <r>
    <x v="0"/>
    <x v="1"/>
    <x v="6"/>
    <s v="Natural Gas Consumption "/>
    <s v="Natural gas"/>
    <m/>
    <s v="Emissions"/>
    <x v="4"/>
    <x v="30"/>
    <m/>
    <m/>
    <n v="43405.084502188824"/>
    <n v="56380.20791565298"/>
    <n v="61218.977971087741"/>
    <n v="64934.183500166248"/>
    <n v="67049.536551456389"/>
    <n v="66570.39274857007"/>
    <n v="71813.262792577865"/>
    <n v="69588.042722545491"/>
    <n v="71227.444858315168"/>
    <n v="66296.654278989401"/>
  </r>
  <r>
    <x v="0"/>
    <x v="1"/>
    <x v="6"/>
    <s v="Natural Gas Consumption "/>
    <s v="Natural gas"/>
    <m/>
    <s v="Emissions"/>
    <x v="4"/>
    <x v="0"/>
    <m/>
    <m/>
    <n v="140401.4588348887"/>
    <n v="128372.92984490548"/>
    <n v="127948.26707642364"/>
    <n v="126143.56052543604"/>
    <n v="707106.48484782886"/>
    <n v="1118986.644693722"/>
    <n v="991206.43506441393"/>
    <n v="771638.47539945843"/>
    <n v="569052.03339722077"/>
    <n v="342664.24163537775"/>
  </r>
  <r>
    <x v="0"/>
    <x v="1"/>
    <x v="6"/>
    <s v="Natural Gas Consumption "/>
    <s v="Natural gas"/>
    <m/>
    <s v="Emissions"/>
    <x v="4"/>
    <x v="32"/>
    <m/>
    <m/>
    <n v="25814.14"/>
    <n v="27200.85"/>
    <n v="28294.217499999999"/>
    <n v="29240.91375"/>
    <n v="29924.668449999994"/>
    <n v="31912.997249999993"/>
    <n v="33888.792325000002"/>
    <n v="34453.609974999999"/>
    <n v="41260.489349999996"/>
    <n v="56475.898150000001"/>
  </r>
  <r>
    <x v="0"/>
    <x v="1"/>
    <x v="6"/>
    <s v="Natural Gas Consumption "/>
    <s v="Natural gas"/>
    <m/>
    <s v="Emissions"/>
    <x v="4"/>
    <x v="35"/>
    <m/>
    <m/>
    <n v="0"/>
    <n v="0"/>
    <n v="40.001249999999999"/>
    <n v="133.33750000000001"/>
    <n v="376.01175000000006"/>
    <n v="1564.048875"/>
    <n v="3236.1011249999997"/>
    <n v="4757.482"/>
    <n v="6920.2162499999995"/>
    <n v="10016.313"/>
  </r>
  <r>
    <x v="0"/>
    <x v="1"/>
    <x v="6"/>
    <s v="Natural Gas Consumption "/>
    <s v="Natural gas"/>
    <m/>
    <s v="Emissions"/>
    <x v="4"/>
    <x v="19"/>
    <m/>
    <m/>
    <n v="0"/>
    <n v="0"/>
    <n v="0"/>
    <n v="0"/>
    <n v="0"/>
    <n v="0"/>
    <n v="25.200787500000001"/>
    <n v="54.001687499999996"/>
    <n v="78.002437499999985"/>
    <n v="52.53497500000001"/>
  </r>
  <r>
    <x v="0"/>
    <x v="1"/>
    <x v="6"/>
    <s v="Natural Gas Consumption "/>
    <s v="Natural gas"/>
    <m/>
    <s v="Emissions"/>
    <x v="4"/>
    <x v="15"/>
    <m/>
    <m/>
    <n v="0"/>
    <n v="0"/>
    <n v="0"/>
    <n v="0"/>
    <n v="0"/>
    <n v="0"/>
    <n v="142.40445"/>
    <n v="165.47183750000002"/>
    <n v="174.53878750000001"/>
    <n v="144.271175"/>
  </r>
  <r>
    <x v="0"/>
    <x v="1"/>
    <x v="6"/>
    <s v="Natural Gas Consumption "/>
    <s v="Natural gas"/>
    <m/>
    <s v="Emissions"/>
    <x v="4"/>
    <x v="20"/>
    <m/>
    <m/>
    <n v="1116332.9577080277"/>
    <n v="1113297.6840682663"/>
    <n v="1144775.8877169115"/>
    <n v="1180376.6384182777"/>
    <n v="1197393.5142867328"/>
    <n v="1170696.4833281343"/>
    <n v="1151128.909974071"/>
    <n v="1121436.1057816895"/>
    <n v="1086237.7597444132"/>
    <n v="1047903.9571979106"/>
  </r>
  <r>
    <x v="0"/>
    <x v="1"/>
    <x v="6"/>
    <s v="Flarred NG"/>
    <s v="Natural gas"/>
    <m/>
    <s v="Emissions"/>
    <x v="0"/>
    <x v="3"/>
    <s v="Fuel Production"/>
    <m/>
    <n v="0"/>
    <n v="0"/>
    <n v="0"/>
    <n v="0"/>
    <n v="0"/>
    <n v="0"/>
    <n v="0"/>
    <n v="0"/>
    <n v="0"/>
    <n v="0"/>
  </r>
  <r>
    <x v="0"/>
    <x v="1"/>
    <x v="6"/>
    <s v="Flarred NG"/>
    <s v="Natural gas"/>
    <m/>
    <s v="Emissions"/>
    <x v="0"/>
    <x v="2"/>
    <m/>
    <m/>
    <n v="0"/>
    <n v="0"/>
    <n v="0"/>
    <n v="0"/>
    <n v="0"/>
    <n v="0"/>
    <n v="0"/>
    <n v="0"/>
    <n v="0"/>
    <n v="0"/>
  </r>
  <r>
    <x v="0"/>
    <x v="1"/>
    <x v="6"/>
    <s v="Flarred NG"/>
    <s v="Natural gas"/>
    <m/>
    <s v="Emissions"/>
    <x v="0"/>
    <x v="28"/>
    <m/>
    <m/>
    <n v="0"/>
    <n v="0"/>
    <n v="0"/>
    <n v="0"/>
    <n v="0"/>
    <n v="0"/>
    <n v="0"/>
    <n v="0"/>
    <n v="0"/>
    <n v="0"/>
  </r>
  <r>
    <x v="0"/>
    <x v="1"/>
    <x v="6"/>
    <s v="Flarred NG"/>
    <s v="Natural gas"/>
    <m/>
    <s v="Emissions"/>
    <x v="0"/>
    <x v="11"/>
    <m/>
    <m/>
    <n v="0"/>
    <n v="0"/>
    <n v="0"/>
    <n v="0"/>
    <n v="0"/>
    <n v="0"/>
    <n v="0"/>
    <n v="0"/>
    <n v="0"/>
    <n v="0"/>
  </r>
  <r>
    <x v="0"/>
    <x v="1"/>
    <x v="6"/>
    <s v="Flarred NG"/>
    <s v="Natural gas"/>
    <m/>
    <s v="Emissions"/>
    <x v="0"/>
    <x v="30"/>
    <m/>
    <m/>
    <n v="0"/>
    <n v="0"/>
    <n v="0"/>
    <n v="0"/>
    <n v="0"/>
    <n v="0"/>
    <n v="0"/>
    <n v="0"/>
    <n v="0"/>
    <n v="0"/>
  </r>
  <r>
    <x v="0"/>
    <x v="1"/>
    <x v="6"/>
    <s v="Flarred NG"/>
    <s v="Natural gas"/>
    <m/>
    <s v="Emissions"/>
    <x v="0"/>
    <x v="0"/>
    <m/>
    <m/>
    <n v="0"/>
    <n v="0"/>
    <n v="0"/>
    <n v="0"/>
    <n v="0"/>
    <n v="0"/>
    <n v="0"/>
    <n v="0"/>
    <n v="0"/>
    <n v="0"/>
  </r>
  <r>
    <x v="0"/>
    <x v="1"/>
    <x v="6"/>
    <s v="Flarred NG"/>
    <s v="Natural gas"/>
    <m/>
    <s v="Emissions"/>
    <x v="0"/>
    <x v="32"/>
    <m/>
    <m/>
    <n v="0"/>
    <n v="0"/>
    <n v="0"/>
    <n v="0"/>
    <n v="0"/>
    <n v="0"/>
    <n v="0"/>
    <n v="0"/>
    <n v="0"/>
    <n v="0"/>
  </r>
  <r>
    <x v="0"/>
    <x v="1"/>
    <x v="6"/>
    <s v="Flarred NG"/>
    <s v="Natural gas"/>
    <m/>
    <s v="Emissions"/>
    <x v="0"/>
    <x v="35"/>
    <m/>
    <m/>
    <n v="0"/>
    <n v="0"/>
    <n v="0"/>
    <n v="0"/>
    <n v="0"/>
    <n v="0"/>
    <n v="0"/>
    <n v="0"/>
    <n v="0"/>
    <n v="0"/>
  </r>
  <r>
    <x v="0"/>
    <x v="1"/>
    <x v="6"/>
    <s v="Flarred NG"/>
    <s v="Natural gas"/>
    <m/>
    <s v="Emissions"/>
    <x v="0"/>
    <x v="19"/>
    <m/>
    <m/>
    <n v="0"/>
    <n v="0"/>
    <n v="0"/>
    <n v="0"/>
    <n v="0"/>
    <n v="0"/>
    <n v="0"/>
    <n v="0"/>
    <n v="0"/>
    <n v="0"/>
  </r>
  <r>
    <x v="0"/>
    <x v="1"/>
    <x v="6"/>
    <s v="Flarred NG"/>
    <s v="Natural gas"/>
    <m/>
    <s v="Emissions"/>
    <x v="0"/>
    <x v="15"/>
    <m/>
    <m/>
    <n v="0"/>
    <n v="0"/>
    <n v="0"/>
    <n v="0"/>
    <n v="0"/>
    <n v="0"/>
    <n v="0"/>
    <n v="0"/>
    <n v="0"/>
    <n v="0"/>
  </r>
  <r>
    <x v="0"/>
    <x v="1"/>
    <x v="6"/>
    <s v="Flarred NG"/>
    <s v="Natural gas"/>
    <m/>
    <s v="Emissions"/>
    <x v="0"/>
    <x v="20"/>
    <m/>
    <m/>
    <n v="0"/>
    <n v="0"/>
    <n v="0"/>
    <n v="0"/>
    <n v="0"/>
    <n v="0"/>
    <n v="0"/>
    <n v="0"/>
    <n v="0"/>
    <n v="0"/>
  </r>
  <r>
    <x v="0"/>
    <x v="1"/>
    <x v="6"/>
    <s v="Flarred NG"/>
    <s v="Natural gas"/>
    <m/>
    <s v="Emissions"/>
    <x v="1"/>
    <x v="3"/>
    <s v="Fuel Production"/>
    <m/>
    <n v="135.251"/>
    <n v="144.38525000000001"/>
    <n v="129.96275"/>
    <n v="114.28068500000001"/>
    <n v="115.39602500000001"/>
    <n v="113.21983"/>
    <n v="109.08377750000001"/>
    <n v="120.23877999999999"/>
    <n v="114.06274499999999"/>
    <n v="113.376875"/>
  </r>
  <r>
    <x v="0"/>
    <x v="1"/>
    <x v="6"/>
    <s v="Flarred NG"/>
    <s v="Natural gas"/>
    <m/>
    <s v="Emissions"/>
    <x v="1"/>
    <x v="2"/>
    <m/>
    <m/>
    <n v="0.16025"/>
    <n v="0.48075000000000001"/>
    <n v="10.736750000000001"/>
    <n v="13.549137500000002"/>
    <n v="16.595490000000002"/>
    <n v="19.148272500000001"/>
    <n v="17.3278325"/>
    <n v="17.0810475"/>
    <n v="15.303875"/>
    <n v="10.441889999999999"/>
  </r>
  <r>
    <x v="0"/>
    <x v="1"/>
    <x v="6"/>
    <s v="Flarred NG"/>
    <s v="Natural gas"/>
    <m/>
    <s v="Emissions"/>
    <x v="1"/>
    <x v="28"/>
    <m/>
    <m/>
    <n v="0.32050000000000001"/>
    <n v="0.48075000000000001"/>
    <n v="1.12175"/>
    <n v="1.282"/>
    <n v="8.8249675000000014"/>
    <n v="26.2377325"/>
    <n v="23.814752500000004"/>
    <n v="30.2119325"/>
    <n v="26.752134999999999"/>
    <n v="24.749010000000002"/>
  </r>
  <r>
    <x v="0"/>
    <x v="1"/>
    <x v="6"/>
    <s v="Flarred NG"/>
    <s v="Natural gas"/>
    <m/>
    <s v="Emissions"/>
    <x v="1"/>
    <x v="11"/>
    <m/>
    <m/>
    <n v="19.868649241010242"/>
    <n v="13.784183340238775"/>
    <n v="13.645253135377596"/>
    <n v="20.914478276449461"/>
    <n v="25.116095061757711"/>
    <n v="22.023265267843062"/>
    <n v="39.730249778737658"/>
    <n v="31.095967866965875"/>
    <n v="42.196964296396033"/>
    <n v="71.44382955328166"/>
  </r>
  <r>
    <x v="0"/>
    <x v="1"/>
    <x v="6"/>
    <s v="Flarred NG"/>
    <s v="Natural gas"/>
    <m/>
    <s v="Emissions"/>
    <x v="1"/>
    <x v="30"/>
    <m/>
    <m/>
    <n v="26.875111300409845"/>
    <n v="14.530666325015252"/>
    <n v="11.003035518974677"/>
    <n v="7.6857117718395882"/>
    <n v="9.6028719567848384"/>
    <n v="10.014225228658859"/>
    <n v="7.4001931113944535"/>
    <n v="5.6698767421974443"/>
    <n v="4.5419287110581132"/>
    <n v="9.5289630914993104"/>
  </r>
  <r>
    <x v="0"/>
    <x v="1"/>
    <x v="6"/>
    <s v="Flarred NG"/>
    <s v="Natural gas"/>
    <m/>
    <s v="Emissions"/>
    <x v="1"/>
    <x v="0"/>
    <m/>
    <m/>
    <n v="22.792778962706674"/>
    <n v="22.158197727333658"/>
    <n v="22.473184403125458"/>
    <n v="23.365453591457094"/>
    <n v="135.29116688808014"/>
    <n v="199.38682498480557"/>
    <n v="207.52775354335134"/>
    <n v="161.67802905620903"/>
    <n v="106.01076529189135"/>
    <n v="76.374437999394715"/>
  </r>
  <r>
    <x v="0"/>
    <x v="1"/>
    <x v="6"/>
    <s v="Flarred NG"/>
    <s v="Natural gas"/>
    <m/>
    <s v="Emissions"/>
    <x v="1"/>
    <x v="32"/>
    <m/>
    <m/>
    <n v="0"/>
    <n v="0"/>
    <n v="0"/>
    <n v="0"/>
    <n v="1.9230000000000001E-2"/>
    <n v="5.4485000000000006E-2"/>
    <n v="2.08325E-2"/>
    <n v="3.0447500000000002E-2"/>
    <n v="3.047955"/>
    <n v="1.0945075"/>
  </r>
  <r>
    <x v="0"/>
    <x v="1"/>
    <x v="6"/>
    <s v="Flarred NG"/>
    <s v="Natural gas"/>
    <m/>
    <s v="Emissions"/>
    <x v="1"/>
    <x v="35"/>
    <m/>
    <m/>
    <n v="0"/>
    <n v="0"/>
    <n v="6.7305000000000001"/>
    <n v="10.3056775"/>
    <n v="17.109892500000001"/>
    <n v="7.2593249999999996"/>
    <n v="5.7690000000000001"/>
    <n v="4.0062499999999996"/>
    <n v="8.2368500000000004"/>
    <n v="12.243100000000002"/>
  </r>
  <r>
    <x v="0"/>
    <x v="1"/>
    <x v="6"/>
    <s v="Flarred NG"/>
    <s v="Natural gas"/>
    <m/>
    <s v="Emissions"/>
    <x v="1"/>
    <x v="19"/>
    <m/>
    <m/>
    <n v="0"/>
    <n v="0"/>
    <n v="0"/>
    <n v="0"/>
    <n v="0"/>
    <n v="0"/>
    <n v="0.42786750000000001"/>
    <n v="1.2483474999999999"/>
    <n v="2.3348425000000002"/>
    <n v="1.27559"/>
  </r>
  <r>
    <x v="0"/>
    <x v="1"/>
    <x v="6"/>
    <s v="Flarred NG"/>
    <s v="Natural gas"/>
    <m/>
    <s v="Emissions"/>
    <x v="1"/>
    <x v="15"/>
    <m/>
    <m/>
    <n v="0"/>
    <n v="0"/>
    <n v="0"/>
    <n v="0"/>
    <n v="0"/>
    <n v="0"/>
    <n v="0"/>
    <n v="0"/>
    <n v="0"/>
    <n v="0"/>
  </r>
  <r>
    <x v="0"/>
    <x v="1"/>
    <x v="6"/>
    <s v="Flarred NG"/>
    <s v="Natural gas"/>
    <m/>
    <s v="Emissions"/>
    <x v="1"/>
    <x v="20"/>
    <m/>
    <m/>
    <n v="374.99696049587317"/>
    <n v="404.78265775957465"/>
    <n v="408.6246786599097"/>
    <n v="487.225602218706"/>
    <n v="316.81750444748309"/>
    <n v="224.11663365411786"/>
    <n v="261.83205562651403"/>
    <n v="253.74392710785867"/>
    <n v="221.19752184053331"/>
    <n v="226.33037356547536"/>
  </r>
  <r>
    <x v="0"/>
    <x v="1"/>
    <x v="6"/>
    <s v="Flarred NG"/>
    <s v="Natural gas"/>
    <m/>
    <s v="Emissions"/>
    <x v="2"/>
    <x v="3"/>
    <s v="Fuel Production"/>
    <m/>
    <n v="0"/>
    <n v="0"/>
    <n v="0"/>
    <n v="0"/>
    <n v="0"/>
    <n v="0"/>
    <n v="0"/>
    <n v="0"/>
    <n v="0"/>
    <n v="0"/>
  </r>
  <r>
    <x v="0"/>
    <x v="1"/>
    <x v="6"/>
    <s v="Flarred NG"/>
    <s v="Natural gas"/>
    <m/>
    <s v="Emissions"/>
    <x v="2"/>
    <x v="2"/>
    <m/>
    <m/>
    <n v="0"/>
    <n v="0"/>
    <n v="0"/>
    <n v="0"/>
    <n v="0"/>
    <n v="0"/>
    <n v="0"/>
    <n v="0"/>
    <n v="0"/>
    <n v="0"/>
  </r>
  <r>
    <x v="0"/>
    <x v="1"/>
    <x v="6"/>
    <s v="Flarred NG"/>
    <s v="Natural gas"/>
    <m/>
    <s v="Emissions"/>
    <x v="2"/>
    <x v="28"/>
    <m/>
    <m/>
    <n v="0"/>
    <n v="0"/>
    <n v="0"/>
    <n v="0"/>
    <n v="0"/>
    <n v="0"/>
    <n v="0"/>
    <n v="0"/>
    <n v="0"/>
    <n v="0"/>
  </r>
  <r>
    <x v="0"/>
    <x v="1"/>
    <x v="6"/>
    <s v="Flarred NG"/>
    <s v="Natural gas"/>
    <m/>
    <s v="Emissions"/>
    <x v="2"/>
    <x v="11"/>
    <m/>
    <m/>
    <n v="0"/>
    <n v="0"/>
    <n v="0"/>
    <n v="0"/>
    <n v="0"/>
    <n v="0"/>
    <n v="0"/>
    <n v="0"/>
    <n v="0"/>
    <n v="0"/>
  </r>
  <r>
    <x v="0"/>
    <x v="1"/>
    <x v="6"/>
    <s v="Flarred NG"/>
    <s v="Natural gas"/>
    <m/>
    <s v="Emissions"/>
    <x v="2"/>
    <x v="30"/>
    <m/>
    <m/>
    <n v="0"/>
    <n v="0"/>
    <n v="0"/>
    <n v="0"/>
    <n v="0"/>
    <n v="0"/>
    <n v="0"/>
    <n v="0"/>
    <n v="0"/>
    <n v="0"/>
  </r>
  <r>
    <x v="0"/>
    <x v="1"/>
    <x v="6"/>
    <s v="Flarred NG"/>
    <s v="Natural gas"/>
    <m/>
    <s v="Emissions"/>
    <x v="2"/>
    <x v="0"/>
    <m/>
    <m/>
    <n v="0"/>
    <n v="0"/>
    <n v="0"/>
    <n v="0"/>
    <n v="0"/>
    <n v="0"/>
    <n v="0"/>
    <n v="0"/>
    <n v="0"/>
    <n v="0"/>
  </r>
  <r>
    <x v="0"/>
    <x v="1"/>
    <x v="6"/>
    <s v="Flarred NG"/>
    <s v="Natural gas"/>
    <m/>
    <s v="Emissions"/>
    <x v="2"/>
    <x v="32"/>
    <m/>
    <m/>
    <n v="0"/>
    <n v="0"/>
    <n v="0"/>
    <n v="0"/>
    <n v="0"/>
    <n v="0"/>
    <n v="0"/>
    <n v="0"/>
    <n v="0"/>
    <n v="0"/>
  </r>
  <r>
    <x v="0"/>
    <x v="1"/>
    <x v="6"/>
    <s v="Flarred NG"/>
    <s v="Natural gas"/>
    <m/>
    <s v="Emissions"/>
    <x v="2"/>
    <x v="35"/>
    <m/>
    <m/>
    <n v="0"/>
    <n v="0"/>
    <n v="0"/>
    <n v="0"/>
    <n v="0"/>
    <n v="0"/>
    <n v="0"/>
    <n v="0"/>
    <n v="0"/>
    <n v="0"/>
  </r>
  <r>
    <x v="0"/>
    <x v="1"/>
    <x v="6"/>
    <s v="Flarred NG"/>
    <s v="Natural gas"/>
    <m/>
    <s v="Emissions"/>
    <x v="2"/>
    <x v="19"/>
    <m/>
    <m/>
    <n v="0"/>
    <n v="0"/>
    <n v="0"/>
    <n v="0"/>
    <n v="0"/>
    <n v="0"/>
    <n v="0"/>
    <n v="0"/>
    <n v="0"/>
    <n v="0"/>
  </r>
  <r>
    <x v="0"/>
    <x v="1"/>
    <x v="6"/>
    <s v="Flarred NG"/>
    <s v="Natural gas"/>
    <m/>
    <s v="Emissions"/>
    <x v="2"/>
    <x v="15"/>
    <m/>
    <m/>
    <n v="0"/>
    <n v="0"/>
    <n v="0"/>
    <n v="0"/>
    <n v="0"/>
    <n v="0"/>
    <n v="0"/>
    <n v="0"/>
    <n v="0"/>
    <n v="0"/>
  </r>
  <r>
    <x v="0"/>
    <x v="1"/>
    <x v="6"/>
    <s v="Flarred NG"/>
    <s v="Natural gas"/>
    <m/>
    <s v="Emissions"/>
    <x v="2"/>
    <x v="20"/>
    <m/>
    <m/>
    <n v="0"/>
    <n v="0"/>
    <n v="0"/>
    <n v="0"/>
    <n v="0"/>
    <n v="0"/>
    <n v="0"/>
    <n v="0"/>
    <n v="0"/>
    <n v="0"/>
  </r>
  <r>
    <x v="0"/>
    <x v="1"/>
    <x v="6"/>
    <s v="Flarred NG"/>
    <s v="Natural gas"/>
    <m/>
    <s v="Emissions"/>
    <x v="3"/>
    <x v="3"/>
    <s v="Fuel Production"/>
    <m/>
    <n v="2840.2710000000002"/>
    <n v="3032.0902500000002"/>
    <n v="2729.2177499999998"/>
    <n v="2399.8943850000001"/>
    <n v="2423.3165250000002"/>
    <n v="2377.61643"/>
    <n v="2290.7593275000004"/>
    <n v="2525.0143799999996"/>
    <n v="2395.3176449999996"/>
    <n v="2380.9143749999998"/>
  </r>
  <r>
    <x v="0"/>
    <x v="1"/>
    <x v="6"/>
    <s v="Flarred NG"/>
    <s v="Natural gas"/>
    <m/>
    <s v="Emissions"/>
    <x v="3"/>
    <x v="2"/>
    <m/>
    <m/>
    <n v="3.3652500000000001"/>
    <n v="10.095750000000001"/>
    <n v="225.47175000000001"/>
    <n v="284.53188750000004"/>
    <n v="348.50529000000006"/>
    <n v="402.11372249999999"/>
    <n v="363.88448249999999"/>
    <n v="358.7019975"/>
    <n v="321.38137499999999"/>
    <n v="219.27968999999999"/>
  </r>
  <r>
    <x v="0"/>
    <x v="1"/>
    <x v="6"/>
    <s v="Flarred NG"/>
    <s v="Natural gas"/>
    <m/>
    <s v="Emissions"/>
    <x v="3"/>
    <x v="28"/>
    <m/>
    <m/>
    <n v="6.7305000000000001"/>
    <n v="10.095750000000001"/>
    <n v="23.556750000000001"/>
    <n v="26.922000000000001"/>
    <n v="185.32431750000003"/>
    <n v="550.99238249999996"/>
    <n v="500.10980250000011"/>
    <n v="634.4505825"/>
    <n v="561.79483500000003"/>
    <n v="519.72921000000008"/>
  </r>
  <r>
    <x v="0"/>
    <x v="1"/>
    <x v="6"/>
    <s v="Flarred NG"/>
    <s v="Natural gas"/>
    <m/>
    <s v="Emissions"/>
    <x v="3"/>
    <x v="11"/>
    <m/>
    <m/>
    <n v="417.24163406121511"/>
    <n v="289.46785014501427"/>
    <n v="286.55031584292954"/>
    <n v="439.20404380543869"/>
    <n v="527.43799629691193"/>
    <n v="462.48857062470432"/>
    <n v="834.33524535349079"/>
    <n v="653.01532520628336"/>
    <n v="886.13625022431665"/>
    <n v="1500.3204206189148"/>
  </r>
  <r>
    <x v="0"/>
    <x v="1"/>
    <x v="6"/>
    <s v="Flarred NG"/>
    <s v="Natural gas"/>
    <m/>
    <s v="Emissions"/>
    <x v="3"/>
    <x v="30"/>
    <m/>
    <m/>
    <n v="564.3773373086068"/>
    <n v="305.14399282532031"/>
    <n v="231.06374589846823"/>
    <n v="161.39994720863135"/>
    <n v="201.66031109248161"/>
    <n v="210.29872980183603"/>
    <n v="155.40405533928353"/>
    <n v="119.06741158614633"/>
    <n v="95.380502932220381"/>
    <n v="200.10822492148552"/>
  </r>
  <r>
    <x v="0"/>
    <x v="1"/>
    <x v="6"/>
    <s v="Flarred NG"/>
    <s v="Natural gas"/>
    <m/>
    <s v="Emissions"/>
    <x v="3"/>
    <x v="0"/>
    <m/>
    <m/>
    <n v="478.64835821684017"/>
    <n v="465.32215227400684"/>
    <n v="471.93687246563462"/>
    <n v="490.67452542059897"/>
    <n v="2841.1145046496831"/>
    <n v="4187.123324680917"/>
    <n v="4358.0828244103777"/>
    <n v="3395.2386101803895"/>
    <n v="2226.2260711297181"/>
    <n v="1603.8631979872889"/>
  </r>
  <r>
    <x v="0"/>
    <x v="1"/>
    <x v="6"/>
    <s v="Flarred NG"/>
    <s v="Natural gas"/>
    <m/>
    <s v="Emissions"/>
    <x v="3"/>
    <x v="32"/>
    <m/>
    <m/>
    <n v="0"/>
    <n v="0"/>
    <n v="0"/>
    <n v="0"/>
    <n v="0.40383000000000002"/>
    <n v="1.1441850000000002"/>
    <n v="0.4374825"/>
    <n v="0.63939750000000006"/>
    <n v="64.007054999999994"/>
    <n v="22.984657500000001"/>
  </r>
  <r>
    <x v="0"/>
    <x v="1"/>
    <x v="6"/>
    <s v="Flarred NG"/>
    <s v="Natural gas"/>
    <m/>
    <s v="Emissions"/>
    <x v="3"/>
    <x v="35"/>
    <m/>
    <m/>
    <n v="0"/>
    <n v="0"/>
    <n v="141.34049999999999"/>
    <n v="216.41922750000001"/>
    <n v="359.30774250000002"/>
    <n v="152.44582499999999"/>
    <n v="121.149"/>
    <n v="84.131249999999994"/>
    <n v="172.97385"/>
    <n v="257.10510000000005"/>
  </r>
  <r>
    <x v="0"/>
    <x v="1"/>
    <x v="6"/>
    <s v="Flarred NG"/>
    <s v="Natural gas"/>
    <m/>
    <s v="Emissions"/>
    <x v="3"/>
    <x v="19"/>
    <m/>
    <m/>
    <n v="0"/>
    <n v="0"/>
    <n v="0"/>
    <n v="0"/>
    <n v="0"/>
    <n v="0"/>
    <n v="8.985217500000001"/>
    <n v="26.215297499999998"/>
    <n v="49.031692500000005"/>
    <n v="26.787389999999998"/>
  </r>
  <r>
    <x v="0"/>
    <x v="1"/>
    <x v="6"/>
    <s v="Flarred NG"/>
    <s v="Natural gas"/>
    <m/>
    <s v="Emissions"/>
    <x v="3"/>
    <x v="15"/>
    <m/>
    <m/>
    <n v="0"/>
    <n v="0"/>
    <n v="0"/>
    <n v="0"/>
    <n v="0"/>
    <n v="0"/>
    <n v="0"/>
    <n v="0"/>
    <n v="0"/>
    <n v="0"/>
  </r>
  <r>
    <x v="0"/>
    <x v="1"/>
    <x v="6"/>
    <s v="Flarred NG"/>
    <s v="Natural gas"/>
    <m/>
    <s v="Emissions"/>
    <x v="3"/>
    <x v="20"/>
    <m/>
    <m/>
    <n v="7874.9361704133362"/>
    <n v="8500.4358129510674"/>
    <n v="8581.1182518581045"/>
    <n v="10231.737646592826"/>
    <n v="6653.1675933971446"/>
    <n v="4706.4493067364747"/>
    <n v="5498.4731681567946"/>
    <n v="5328.6224692650321"/>
    <n v="4645.1479586511996"/>
    <n v="4752.9378448749821"/>
  </r>
  <r>
    <x v="0"/>
    <x v="1"/>
    <x v="6"/>
    <s v="Flarred NG"/>
    <s v="Natural gas"/>
    <m/>
    <s v="Emissions"/>
    <x v="4"/>
    <x v="3"/>
    <s v="Fuel Production"/>
    <m/>
    <n v="676.255"/>
    <n v="721.9262500000001"/>
    <n v="649.81375000000003"/>
    <n v="571.40342499999997"/>
    <n v="576.98012500000004"/>
    <n v="566.09915000000001"/>
    <n v="545.4188875000001"/>
    <n v="601.19389999999999"/>
    <n v="570.31372499999998"/>
    <n v="566.88437499999998"/>
  </r>
  <r>
    <x v="0"/>
    <x v="1"/>
    <x v="6"/>
    <s v="Flarred NG"/>
    <s v="Natural gas"/>
    <m/>
    <s v="Emissions"/>
    <x v="4"/>
    <x v="2"/>
    <m/>
    <m/>
    <n v="0.80125000000000002"/>
    <n v="2.4037500000000001"/>
    <n v="53.683750000000003"/>
    <n v="67.745687500000017"/>
    <n v="82.977450000000005"/>
    <n v="95.741362500000008"/>
    <n v="86.639162499999998"/>
    <n v="85.405237499999998"/>
    <n v="76.519374999999997"/>
    <n v="52.209449999999997"/>
  </r>
  <r>
    <x v="0"/>
    <x v="1"/>
    <x v="6"/>
    <s v="Flarred NG"/>
    <s v="Natural gas"/>
    <m/>
    <s v="Emissions"/>
    <x v="4"/>
    <x v="28"/>
    <m/>
    <m/>
    <n v="1.6025"/>
    <n v="2.4037500000000001"/>
    <n v="5.6087500000000006"/>
    <n v="6.41"/>
    <n v="44.124837500000005"/>
    <n v="131.18866249999999"/>
    <n v="119.07376250000002"/>
    <n v="151.0596625"/>
    <n v="133.76067499999999"/>
    <n v="123.74505000000001"/>
  </r>
  <r>
    <x v="0"/>
    <x v="1"/>
    <x v="6"/>
    <s v="Flarred NG"/>
    <s v="Natural gas"/>
    <m/>
    <s v="Emissions"/>
    <x v="4"/>
    <x v="11"/>
    <m/>
    <m/>
    <n v="99.343246205051216"/>
    <n v="68.920916701193875"/>
    <n v="68.226265676887976"/>
    <n v="104.5723913822473"/>
    <n v="125.58047530878855"/>
    <n v="110.11632633921531"/>
    <n v="198.65124889368829"/>
    <n v="155.47983933482936"/>
    <n v="210.98482148198016"/>
    <n v="357.2191477664083"/>
  </r>
  <r>
    <x v="0"/>
    <x v="1"/>
    <x v="6"/>
    <s v="Flarred NG"/>
    <s v="Natural gas"/>
    <m/>
    <s v="Emissions"/>
    <x v="4"/>
    <x v="30"/>
    <m/>
    <m/>
    <n v="134.37555650204922"/>
    <n v="72.653331625076262"/>
    <n v="55.015177594873386"/>
    <n v="38.428558859197942"/>
    <n v="48.014359783924192"/>
    <n v="50.071126143294293"/>
    <n v="37.000965556972268"/>
    <n v="28.349383710987222"/>
    <n v="22.709643555290565"/>
    <n v="47.644815457496549"/>
  </r>
  <r>
    <x v="0"/>
    <x v="1"/>
    <x v="6"/>
    <s v="Flarred NG"/>
    <s v="Natural gas"/>
    <m/>
    <s v="Emissions"/>
    <x v="4"/>
    <x v="0"/>
    <m/>
    <m/>
    <n v="113.96389481353337"/>
    <n v="110.79098863666829"/>
    <n v="112.36592201562729"/>
    <n v="116.82726795728547"/>
    <n v="676.45583444040074"/>
    <n v="996.93412492402786"/>
    <n v="1037.6387677167568"/>
    <n v="808.39014528104508"/>
    <n v="530.05382645945679"/>
    <n v="381.87218999697359"/>
  </r>
  <r>
    <x v="0"/>
    <x v="1"/>
    <x v="6"/>
    <s v="Flarred NG"/>
    <s v="Natural gas"/>
    <m/>
    <s v="Emissions"/>
    <x v="4"/>
    <x v="32"/>
    <m/>
    <m/>
    <n v="0"/>
    <n v="0"/>
    <n v="0"/>
    <n v="0"/>
    <n v="9.6149999999999999E-2"/>
    <n v="0.27242500000000003"/>
    <n v="0.10416250000000001"/>
    <n v="0.15223750000000003"/>
    <n v="15.239775"/>
    <n v="5.4725374999999996"/>
  </r>
  <r>
    <x v="0"/>
    <x v="1"/>
    <x v="6"/>
    <s v="Flarred NG"/>
    <s v="Natural gas"/>
    <m/>
    <s v="Emissions"/>
    <x v="4"/>
    <x v="35"/>
    <m/>
    <m/>
    <n v="0"/>
    <n v="0"/>
    <n v="33.652500000000003"/>
    <n v="51.528387500000001"/>
    <n v="85.549462500000004"/>
    <n v="36.296624999999999"/>
    <n v="28.844999999999999"/>
    <n v="20.03125"/>
    <n v="41.184250000000006"/>
    <n v="61.215500000000006"/>
  </r>
  <r>
    <x v="0"/>
    <x v="1"/>
    <x v="6"/>
    <s v="Flarred NG"/>
    <s v="Natural gas"/>
    <m/>
    <s v="Emissions"/>
    <x v="4"/>
    <x v="19"/>
    <m/>
    <m/>
    <n v="0"/>
    <n v="0"/>
    <n v="0"/>
    <n v="0"/>
    <n v="0"/>
    <n v="0"/>
    <n v="2.1393374999999999"/>
    <n v="6.2417374999999993"/>
    <n v="11.674212500000001"/>
    <n v="6.3779500000000002"/>
  </r>
  <r>
    <x v="0"/>
    <x v="1"/>
    <x v="6"/>
    <s v="Flarred NG"/>
    <s v="Natural gas"/>
    <m/>
    <s v="Emissions"/>
    <x v="4"/>
    <x v="15"/>
    <m/>
    <m/>
    <n v="0"/>
    <n v="0"/>
    <n v="0"/>
    <n v="0"/>
    <n v="0"/>
    <n v="0"/>
    <n v="0"/>
    <n v="0"/>
    <n v="0"/>
    <n v="0"/>
  </r>
  <r>
    <x v="0"/>
    <x v="1"/>
    <x v="6"/>
    <s v="Flarred NG"/>
    <s v="Natural gas"/>
    <m/>
    <s v="Emissions"/>
    <x v="4"/>
    <x v="20"/>
    <m/>
    <m/>
    <n v="1874.984802479366"/>
    <n v="2023.9132887978733"/>
    <n v="2043.1233932995485"/>
    <n v="2436.1280110935299"/>
    <n v="1584.0875222374154"/>
    <n v="1120.5831682705893"/>
    <n v="1309.1602781325701"/>
    <n v="1268.7196355392934"/>
    <n v="1105.9876092026666"/>
    <n v="1131.6518678273767"/>
  </r>
  <r>
    <x v="0"/>
    <x v="1"/>
    <x v="6"/>
    <s v="NG Leakage "/>
    <s v="Natural gas"/>
    <m/>
    <s v="Emissions"/>
    <x v="0"/>
    <x v="3"/>
    <s v="Fuel Production"/>
    <m/>
    <n v="0"/>
    <n v="0"/>
    <n v="0"/>
    <n v="0"/>
    <n v="0"/>
    <n v="0"/>
    <n v="0"/>
    <n v="0"/>
    <n v="0"/>
    <n v="0"/>
  </r>
  <r>
    <x v="0"/>
    <x v="1"/>
    <x v="6"/>
    <s v="NG Leakage "/>
    <s v="Natural gas"/>
    <m/>
    <s v="Emissions"/>
    <x v="0"/>
    <x v="2"/>
    <m/>
    <m/>
    <n v="0"/>
    <n v="0"/>
    <n v="0"/>
    <n v="0"/>
    <n v="0"/>
    <n v="0"/>
    <n v="0"/>
    <n v="0"/>
    <n v="0"/>
    <n v="0"/>
  </r>
  <r>
    <x v="0"/>
    <x v="1"/>
    <x v="6"/>
    <s v="NG Leakage "/>
    <s v="Natural gas"/>
    <m/>
    <s v="Emissions"/>
    <x v="0"/>
    <x v="28"/>
    <m/>
    <m/>
    <n v="0"/>
    <n v="0"/>
    <n v="0"/>
    <n v="0"/>
    <n v="0"/>
    <n v="0"/>
    <n v="0"/>
    <n v="0"/>
    <n v="0"/>
    <n v="0"/>
  </r>
  <r>
    <x v="0"/>
    <x v="1"/>
    <x v="6"/>
    <s v="NG Leakage "/>
    <s v="Natural gas"/>
    <m/>
    <s v="Emissions"/>
    <x v="0"/>
    <x v="11"/>
    <m/>
    <m/>
    <n v="0"/>
    <n v="0"/>
    <n v="0"/>
    <n v="0"/>
    <n v="0"/>
    <n v="0"/>
    <n v="0"/>
    <n v="0"/>
    <n v="0"/>
    <n v="0"/>
  </r>
  <r>
    <x v="0"/>
    <x v="1"/>
    <x v="6"/>
    <s v="NG Leakage "/>
    <s v="Natural gas"/>
    <m/>
    <s v="Emissions"/>
    <x v="0"/>
    <x v="30"/>
    <m/>
    <m/>
    <n v="0"/>
    <n v="0"/>
    <n v="0"/>
    <n v="0"/>
    <n v="0"/>
    <n v="0"/>
    <n v="0"/>
    <n v="0"/>
    <n v="0"/>
    <n v="0"/>
  </r>
  <r>
    <x v="0"/>
    <x v="1"/>
    <x v="6"/>
    <s v="NG Leakage "/>
    <s v="Natural gas"/>
    <m/>
    <s v="Emissions"/>
    <x v="0"/>
    <x v="0"/>
    <m/>
    <m/>
    <n v="0"/>
    <n v="0"/>
    <n v="0"/>
    <n v="0"/>
    <n v="0"/>
    <n v="0"/>
    <n v="0"/>
    <n v="0"/>
    <n v="0"/>
    <n v="0"/>
  </r>
  <r>
    <x v="0"/>
    <x v="1"/>
    <x v="6"/>
    <s v="NG Leakage "/>
    <s v="Natural gas"/>
    <m/>
    <s v="Emissions"/>
    <x v="0"/>
    <x v="32"/>
    <m/>
    <m/>
    <n v="0"/>
    <n v="0"/>
    <n v="0"/>
    <n v="0"/>
    <n v="0"/>
    <n v="0"/>
    <n v="0"/>
    <n v="0"/>
    <n v="0"/>
    <n v="0"/>
  </r>
  <r>
    <x v="0"/>
    <x v="1"/>
    <x v="6"/>
    <s v="NG Leakage "/>
    <s v="Natural gas"/>
    <m/>
    <s v="Emissions"/>
    <x v="0"/>
    <x v="35"/>
    <m/>
    <m/>
    <n v="0"/>
    <n v="0"/>
    <n v="0"/>
    <n v="0"/>
    <n v="0"/>
    <n v="0"/>
    <n v="0"/>
    <n v="0"/>
    <n v="0"/>
    <n v="0"/>
  </r>
  <r>
    <x v="0"/>
    <x v="1"/>
    <x v="6"/>
    <s v="NG Leakage "/>
    <s v="Natural gas"/>
    <m/>
    <s v="Emissions"/>
    <x v="0"/>
    <x v="19"/>
    <m/>
    <m/>
    <n v="0"/>
    <n v="0"/>
    <n v="0"/>
    <n v="0"/>
    <n v="0"/>
    <n v="0"/>
    <n v="0"/>
    <n v="0"/>
    <n v="0"/>
    <n v="0"/>
  </r>
  <r>
    <x v="0"/>
    <x v="1"/>
    <x v="6"/>
    <s v="NG Leakage "/>
    <s v="Natural gas"/>
    <m/>
    <s v="Emissions"/>
    <x v="0"/>
    <x v="15"/>
    <m/>
    <m/>
    <n v="0"/>
    <n v="0"/>
    <n v="0"/>
    <n v="0"/>
    <n v="0"/>
    <n v="0"/>
    <n v="0"/>
    <n v="0"/>
    <n v="0"/>
    <n v="0"/>
  </r>
  <r>
    <x v="0"/>
    <x v="1"/>
    <x v="6"/>
    <s v="NG Leakage "/>
    <s v="Natural gas"/>
    <m/>
    <s v="Emissions"/>
    <x v="0"/>
    <x v="20"/>
    <m/>
    <m/>
    <n v="0"/>
    <n v="0"/>
    <n v="0"/>
    <n v="0"/>
    <n v="0"/>
    <n v="0"/>
    <n v="0"/>
    <n v="0"/>
    <n v="0"/>
    <n v="0"/>
  </r>
  <r>
    <x v="0"/>
    <x v="1"/>
    <x v="6"/>
    <s v="NG Leakage "/>
    <s v="Natural gas"/>
    <m/>
    <s v="Emissions"/>
    <x v="1"/>
    <x v="3"/>
    <s v="Fuel Production"/>
    <m/>
    <n v="283.31849700000004"/>
    <n v="296.98174275000002"/>
    <n v="306.20643900000005"/>
    <n v="283.47892650000006"/>
    <n v="285.61878864750003"/>
    <n v="287.23725492000005"/>
    <n v="304.6414492275"/>
    <n v="311.07039405750004"/>
    <n v="307.86100191000003"/>
    <n v="313.98138733500002"/>
  </r>
  <r>
    <x v="0"/>
    <x v="1"/>
    <x v="6"/>
    <s v="NG Leakage "/>
    <s v="Natural gas"/>
    <m/>
    <s v="Emissions"/>
    <x v="1"/>
    <x v="2"/>
    <m/>
    <m/>
    <n v="0"/>
    <n v="0"/>
    <n v="2.4064424999999998"/>
    <n v="3.2085900000000001"/>
    <n v="3.978651600000001"/>
    <n v="4.6275889275000006"/>
    <n v="4.3580673675000003"/>
    <n v="4.3505806575000001"/>
    <n v="4.418228430000001"/>
    <n v="3.7962967350000008"/>
  </r>
  <r>
    <x v="0"/>
    <x v="1"/>
    <x v="6"/>
    <s v="NG Leakage "/>
    <s v="Natural gas"/>
    <m/>
    <s v="Emissions"/>
    <x v="1"/>
    <x v="28"/>
    <m/>
    <m/>
    <n v="0"/>
    <n v="0"/>
    <n v="20.454761250000004"/>
    <n v="24.14463975"/>
    <n v="24.935557185"/>
    <n v="41.078775622499997"/>
    <n v="58.905166897500003"/>
    <n v="70.761174329999989"/>
    <n v="97.113858765000018"/>
    <n v="120.7368352575"/>
  </r>
  <r>
    <x v="0"/>
    <x v="1"/>
    <x v="6"/>
    <s v="NG Leakage "/>
    <s v="Natural gas"/>
    <m/>
    <s v="Emissions"/>
    <x v="1"/>
    <x v="11"/>
    <m/>
    <m/>
    <n v="419.2709970331486"/>
    <n v="379.42480723645468"/>
    <n v="336.30224886674114"/>
    <n v="300.91518439991478"/>
    <n v="279.32995550711706"/>
    <n v="260.01984607674245"/>
    <n v="247.83021466177169"/>
    <n v="233.81783862226959"/>
    <n v="199.53765037542755"/>
    <n v="178.64744296358552"/>
  </r>
  <r>
    <x v="0"/>
    <x v="1"/>
    <x v="6"/>
    <s v="NG Leakage "/>
    <s v="Natural gas"/>
    <m/>
    <s v="Emissions"/>
    <x v="1"/>
    <x v="30"/>
    <m/>
    <m/>
    <n v="91.497944250000003"/>
    <n v="115.484064375"/>
    <n v="124.59868237500002"/>
    <n v="131.48968500000001"/>
    <n v="136.0552411875"/>
    <n v="135.1649199675"/>
    <n v="145.24231984500003"/>
    <n v="140.49136340999999"/>
    <n v="143.59066457500001"/>
    <n v="134.53502467250001"/>
  </r>
  <r>
    <x v="0"/>
    <x v="1"/>
    <x v="6"/>
    <s v="NG Leakage "/>
    <s v="Natural gas"/>
    <m/>
    <s v="Emissions"/>
    <x v="1"/>
    <x v="0"/>
    <m/>
    <m/>
    <n v="285.35095125000004"/>
    <n v="261.12418687500002"/>
    <n v="260.32516462500007"/>
    <n v="256.8566580000001"/>
    <n v="1440.5397339600001"/>
    <n v="2277.1792465725002"/>
    <n v="2022.2989966725002"/>
    <n v="1574.3478509475001"/>
    <n v="1158.8117565525001"/>
    <n v="699.89017770750013"/>
  </r>
  <r>
    <x v="0"/>
    <x v="1"/>
    <x v="6"/>
    <s v="NG Leakage "/>
    <s v="Natural gas"/>
    <m/>
    <s v="Emissions"/>
    <x v="1"/>
    <x v="32"/>
    <m/>
    <m/>
    <n v="51.791990249999998"/>
    <n v="54.546030000000009"/>
    <n v="56.738566499999997"/>
    <n v="58.636982250000003"/>
    <n v="60.010526152500006"/>
    <n v="64.004151172500016"/>
    <n v="67.960075259999996"/>
    <n v="69.094846590000003"/>
    <n v="83.248471844999997"/>
    <n v="113.43328226999999"/>
  </r>
  <r>
    <x v="0"/>
    <x v="1"/>
    <x v="6"/>
    <s v="NG Leakage "/>
    <s v="Natural gas"/>
    <m/>
    <s v="Emissions"/>
    <x v="1"/>
    <x v="35"/>
    <m/>
    <m/>
    <n v="0"/>
    <n v="0"/>
    <n v="1.2032212499999999"/>
    <n v="2.0053687500000001"/>
    <n v="3.6150114000000007"/>
    <n v="4.34763945"/>
    <n v="7.4519502749999997"/>
    <n v="10.200642375000001"/>
    <n v="15.248823975000001"/>
    <n v="22.128575700000003"/>
  </r>
  <r>
    <x v="0"/>
    <x v="1"/>
    <x v="6"/>
    <s v="NG Leakage "/>
    <s v="Natural gas"/>
    <m/>
    <s v="Emissions"/>
    <x v="1"/>
    <x v="19"/>
    <m/>
    <m/>
    <n v="0"/>
    <n v="0"/>
    <n v="0"/>
    <n v="0"/>
    <n v="0"/>
    <n v="0"/>
    <n v="0.1227285675"/>
    <n v="0.31684826250000003"/>
    <n v="0.5451929175000001"/>
    <n v="0.31791779250000007"/>
  </r>
  <r>
    <x v="0"/>
    <x v="1"/>
    <x v="6"/>
    <s v="NG Leakage "/>
    <s v="Natural gas"/>
    <m/>
    <s v="Emissions"/>
    <x v="1"/>
    <x v="15"/>
    <m/>
    <m/>
    <n v="0"/>
    <n v="0"/>
    <n v="0"/>
    <n v="0"/>
    <n v="0"/>
    <n v="0"/>
    <n v="0.28556450999999999"/>
    <n v="0.33182168250000005"/>
    <n v="0.35000369250000002"/>
    <n v="0.28930786500000005"/>
  </r>
  <r>
    <x v="0"/>
    <x v="1"/>
    <x v="6"/>
    <s v="NG Leakage "/>
    <s v="Natural gas"/>
    <m/>
    <s v="Emissions"/>
    <x v="1"/>
    <x v="20"/>
    <m/>
    <m/>
    <n v="2301.1587727168512"/>
    <n v="2300.0419635135459"/>
    <n v="2363.806450883259"/>
    <n v="2448.3116806000858"/>
    <n v="2454.0020893978831"/>
    <n v="2384.9992350507582"/>
    <n v="2352.0533635532283"/>
    <n v="2291.1606712777307"/>
    <n v="2215.1467369320726"/>
    <n v="2139.1328025864145"/>
  </r>
  <r>
    <x v="0"/>
    <x v="1"/>
    <x v="6"/>
    <s v="NG Leakage "/>
    <s v="Natural gas"/>
    <m/>
    <s v="Emissions"/>
    <x v="2"/>
    <x v="3"/>
    <s v="Fuel Production"/>
    <m/>
    <n v="0"/>
    <n v="0"/>
    <n v="0"/>
    <n v="0"/>
    <n v="0"/>
    <n v="0"/>
    <n v="0"/>
    <n v="0"/>
    <n v="0"/>
    <n v="0"/>
  </r>
  <r>
    <x v="0"/>
    <x v="1"/>
    <x v="6"/>
    <s v="NG Leakage "/>
    <s v="Natural gas"/>
    <m/>
    <s v="Emissions"/>
    <x v="2"/>
    <x v="2"/>
    <m/>
    <m/>
    <n v="0"/>
    <n v="0"/>
    <n v="0"/>
    <n v="0"/>
    <n v="0"/>
    <n v="0"/>
    <n v="0"/>
    <n v="0"/>
    <n v="0"/>
    <n v="0"/>
  </r>
  <r>
    <x v="0"/>
    <x v="1"/>
    <x v="6"/>
    <s v="NG Leakage "/>
    <s v="Natural gas"/>
    <m/>
    <s v="Emissions"/>
    <x v="2"/>
    <x v="28"/>
    <m/>
    <m/>
    <n v="0"/>
    <n v="0"/>
    <n v="0"/>
    <n v="0"/>
    <n v="0"/>
    <n v="0"/>
    <n v="0"/>
    <n v="0"/>
    <n v="0"/>
    <n v="0"/>
  </r>
  <r>
    <x v="0"/>
    <x v="1"/>
    <x v="6"/>
    <s v="NG Leakage "/>
    <s v="Natural gas"/>
    <m/>
    <s v="Emissions"/>
    <x v="2"/>
    <x v="11"/>
    <m/>
    <m/>
    <n v="0"/>
    <n v="0"/>
    <n v="0"/>
    <n v="0"/>
    <n v="0"/>
    <n v="0"/>
    <n v="0"/>
    <n v="0"/>
    <n v="0"/>
    <n v="0"/>
  </r>
  <r>
    <x v="0"/>
    <x v="1"/>
    <x v="6"/>
    <s v="NG Leakage "/>
    <s v="Natural gas"/>
    <m/>
    <s v="Emissions"/>
    <x v="2"/>
    <x v="30"/>
    <m/>
    <m/>
    <n v="0"/>
    <n v="0"/>
    <n v="0"/>
    <n v="0"/>
    <n v="0"/>
    <n v="0"/>
    <n v="0"/>
    <n v="0"/>
    <n v="0"/>
    <n v="0"/>
  </r>
  <r>
    <x v="0"/>
    <x v="1"/>
    <x v="6"/>
    <s v="NG Leakage "/>
    <s v="Natural gas"/>
    <m/>
    <s v="Emissions"/>
    <x v="2"/>
    <x v="0"/>
    <m/>
    <m/>
    <n v="0"/>
    <n v="0"/>
    <n v="0"/>
    <n v="0"/>
    <n v="0"/>
    <n v="0"/>
    <n v="0"/>
    <n v="0"/>
    <n v="0"/>
    <n v="0"/>
  </r>
  <r>
    <x v="0"/>
    <x v="1"/>
    <x v="6"/>
    <s v="NG Leakage "/>
    <s v="Natural gas"/>
    <m/>
    <s v="Emissions"/>
    <x v="2"/>
    <x v="32"/>
    <m/>
    <m/>
    <n v="0"/>
    <n v="0"/>
    <n v="0"/>
    <n v="0"/>
    <n v="0"/>
    <n v="0"/>
    <n v="0"/>
    <n v="0"/>
    <n v="0"/>
    <n v="0"/>
  </r>
  <r>
    <x v="0"/>
    <x v="1"/>
    <x v="6"/>
    <s v="NG Leakage "/>
    <s v="Natural gas"/>
    <m/>
    <s v="Emissions"/>
    <x v="2"/>
    <x v="35"/>
    <m/>
    <m/>
    <n v="0"/>
    <n v="0"/>
    <n v="0"/>
    <n v="0"/>
    <n v="0"/>
    <n v="0"/>
    <n v="0"/>
    <n v="0"/>
    <n v="0"/>
    <n v="0"/>
  </r>
  <r>
    <x v="0"/>
    <x v="1"/>
    <x v="6"/>
    <s v="NG Leakage "/>
    <s v="Natural gas"/>
    <m/>
    <s v="Emissions"/>
    <x v="2"/>
    <x v="19"/>
    <m/>
    <m/>
    <n v="0"/>
    <n v="0"/>
    <n v="0"/>
    <n v="0"/>
    <n v="0"/>
    <n v="0"/>
    <n v="0"/>
    <n v="0"/>
    <n v="0"/>
    <n v="0"/>
  </r>
  <r>
    <x v="0"/>
    <x v="1"/>
    <x v="6"/>
    <s v="NG Leakage "/>
    <s v="Natural gas"/>
    <m/>
    <s v="Emissions"/>
    <x v="2"/>
    <x v="15"/>
    <m/>
    <m/>
    <n v="0"/>
    <n v="0"/>
    <n v="0"/>
    <n v="0"/>
    <n v="0"/>
    <n v="0"/>
    <n v="0"/>
    <n v="0"/>
    <n v="0"/>
    <n v="0"/>
  </r>
  <r>
    <x v="0"/>
    <x v="1"/>
    <x v="6"/>
    <s v="NG Leakage "/>
    <s v="Natural gas"/>
    <m/>
    <s v="Emissions"/>
    <x v="2"/>
    <x v="20"/>
    <m/>
    <m/>
    <n v="0"/>
    <n v="0"/>
    <n v="0"/>
    <n v="0"/>
    <n v="0"/>
    <n v="0"/>
    <n v="0"/>
    <n v="0"/>
    <n v="0"/>
    <n v="0"/>
  </r>
  <r>
    <x v="0"/>
    <x v="1"/>
    <x v="6"/>
    <s v="NG Leakage "/>
    <s v="Natural gas"/>
    <m/>
    <s v="Emissions"/>
    <x v="3"/>
    <x v="3"/>
    <s v="Fuel Production"/>
    <m/>
    <n v="5949.6884370000007"/>
    <n v="6236.6165977500004"/>
    <n v="6430.3352190000005"/>
    <n v="5953.0574565000015"/>
    <n v="5997.9945615975003"/>
    <n v="6031.9823533200015"/>
    <n v="6397.4704337775001"/>
    <n v="6532.4782752075007"/>
    <n v="6465.0810401100007"/>
    <n v="6593.6091340350004"/>
  </r>
  <r>
    <x v="0"/>
    <x v="1"/>
    <x v="6"/>
    <s v="NG Leakage "/>
    <s v="Natural gas"/>
    <m/>
    <s v="Emissions"/>
    <x v="3"/>
    <x v="2"/>
    <m/>
    <m/>
    <n v="0"/>
    <n v="0"/>
    <n v="50.535292499999997"/>
    <n v="67.380390000000006"/>
    <n v="83.551683600000018"/>
    <n v="97.179367477500008"/>
    <n v="91.519414717500013"/>
    <n v="91.362193807500006"/>
    <n v="92.782797030000026"/>
    <n v="79.722231435000012"/>
  </r>
  <r>
    <x v="0"/>
    <x v="1"/>
    <x v="6"/>
    <s v="NG Leakage "/>
    <s v="Natural gas"/>
    <m/>
    <s v="Emissions"/>
    <x v="3"/>
    <x v="28"/>
    <m/>
    <m/>
    <n v="0"/>
    <n v="0"/>
    <n v="429.54998625000007"/>
    <n v="507.03743474999999"/>
    <n v="523.64670088499997"/>
    <n v="862.65428807249998"/>
    <n v="1237.0085048475"/>
    <n v="1485.9846609299998"/>
    <n v="2039.3910340650004"/>
    <n v="2535.4735404075"/>
  </r>
  <r>
    <x v="0"/>
    <x v="1"/>
    <x v="6"/>
    <s v="NG Leakage "/>
    <s v="Natural gas"/>
    <m/>
    <s v="Emissions"/>
    <x v="3"/>
    <x v="11"/>
    <m/>
    <m/>
    <n v="8804.6909376961212"/>
    <n v="7967.9209519655487"/>
    <n v="7062.3472262015639"/>
    <n v="6319.2188723982108"/>
    <n v="5865.9290656494586"/>
    <n v="5460.4167676115912"/>
    <n v="5204.4345078972055"/>
    <n v="4910.1746110676613"/>
    <n v="4190.2906578839784"/>
    <n v="3751.5963022352958"/>
  </r>
  <r>
    <x v="0"/>
    <x v="1"/>
    <x v="6"/>
    <s v="NG Leakage "/>
    <s v="Natural gas"/>
    <m/>
    <s v="Emissions"/>
    <x v="3"/>
    <x v="30"/>
    <m/>
    <m/>
    <n v="1921.4568292500001"/>
    <n v="2425.1653518749999"/>
    <n v="2616.5723298750004"/>
    <n v="2761.2833850000002"/>
    <n v="2857.1600649375"/>
    <n v="2838.4633193175"/>
    <n v="3050.0887167450005"/>
    <n v="2950.31863161"/>
    <n v="3015.4039560750002"/>
    <n v="2825.2355181225003"/>
  </r>
  <r>
    <x v="0"/>
    <x v="1"/>
    <x v="6"/>
    <s v="NG Leakage "/>
    <s v="Natural gas"/>
    <m/>
    <s v="Emissions"/>
    <x v="3"/>
    <x v="0"/>
    <m/>
    <m/>
    <n v="5992.3699762500009"/>
    <n v="5483.607924375"/>
    <n v="5466.8284571250015"/>
    <n v="5393.9898180000018"/>
    <n v="30251.334413160002"/>
    <n v="47820.764178022502"/>
    <n v="42468.278930122506"/>
    <n v="33061.304869897504"/>
    <n v="24335.046887602504"/>
    <n v="14697.693731857502"/>
  </r>
  <r>
    <x v="0"/>
    <x v="1"/>
    <x v="6"/>
    <s v="NG Leakage "/>
    <s v="Natural gas"/>
    <m/>
    <s v="Emissions"/>
    <x v="3"/>
    <x v="32"/>
    <m/>
    <m/>
    <n v="1087.6317952499999"/>
    <n v="1145.4666300000001"/>
    <n v="1191.5098965"/>
    <n v="1231.37662725"/>
    <n v="1260.2210492025001"/>
    <n v="1344.0871746225002"/>
    <n v="1427.1615804599999"/>
    <n v="1450.99177839"/>
    <n v="1748.2179087449999"/>
    <n v="2382.0989276699997"/>
  </r>
  <r>
    <x v="0"/>
    <x v="1"/>
    <x v="6"/>
    <s v="NG Leakage "/>
    <s v="Natural gas"/>
    <m/>
    <s v="Emissions"/>
    <x v="3"/>
    <x v="35"/>
    <m/>
    <m/>
    <n v="0"/>
    <n v="0"/>
    <n v="25.267646249999999"/>
    <n v="42.11274375"/>
    <n v="75.915239400000019"/>
    <n v="91.300428449999998"/>
    <n v="156.490955775"/>
    <n v="214.21348987500002"/>
    <n v="320.22530347500003"/>
    <n v="464.70008970000004"/>
  </r>
  <r>
    <x v="0"/>
    <x v="1"/>
    <x v="6"/>
    <s v="NG Leakage "/>
    <s v="Natural gas"/>
    <m/>
    <s v="Emissions"/>
    <x v="3"/>
    <x v="19"/>
    <m/>
    <m/>
    <n v="0"/>
    <n v="0"/>
    <n v="0"/>
    <n v="0"/>
    <n v="0"/>
    <n v="0"/>
    <n v="2.5772999175"/>
    <n v="6.6538135125000011"/>
    <n v="11.449051267500002"/>
    <n v="6.6762736425000018"/>
  </r>
  <r>
    <x v="0"/>
    <x v="1"/>
    <x v="6"/>
    <s v="NG Leakage "/>
    <s v="Natural gas"/>
    <m/>
    <s v="Emissions"/>
    <x v="3"/>
    <x v="15"/>
    <m/>
    <m/>
    <n v="0"/>
    <n v="0"/>
    <n v="0"/>
    <n v="0"/>
    <n v="0"/>
    <n v="0"/>
    <n v="5.99685471"/>
    <n v="6.968255332500001"/>
    <n v="7.3500775425000002"/>
    <n v="6.0754651650000007"/>
  </r>
  <r>
    <x v="0"/>
    <x v="1"/>
    <x v="6"/>
    <s v="NG Leakage "/>
    <s v="Natural gas"/>
    <m/>
    <s v="Emissions"/>
    <x v="3"/>
    <x v="20"/>
    <m/>
    <m/>
    <n v="48324.334227053878"/>
    <n v="48300.881233784465"/>
    <n v="49639.935468548436"/>
    <n v="51414.545292601804"/>
    <n v="51534.043877355543"/>
    <n v="50084.983936065924"/>
    <n v="49393.120634617793"/>
    <n v="48114.374096832347"/>
    <n v="46518.081475573526"/>
    <n v="44921.788854314706"/>
  </r>
  <r>
    <x v="0"/>
    <x v="1"/>
    <x v="6"/>
    <s v="NG Leakage "/>
    <s v="Natural gas"/>
    <m/>
    <s v="Emissions"/>
    <x v="4"/>
    <x v="3"/>
    <s v="Fuel Production"/>
    <m/>
    <n v="1416.5924850000001"/>
    <n v="1484.9087137500001"/>
    <n v="1531.0321950000002"/>
    <n v="1417.3946325000002"/>
    <n v="1428.0939432375001"/>
    <n v="1436.1862746000002"/>
    <n v="1523.2072461375001"/>
    <n v="1555.3519702875001"/>
    <n v="1539.3050095500002"/>
    <n v="1569.906936675"/>
  </r>
  <r>
    <x v="0"/>
    <x v="1"/>
    <x v="6"/>
    <s v="NG Leakage "/>
    <s v="Natural gas"/>
    <m/>
    <s v="Emissions"/>
    <x v="4"/>
    <x v="2"/>
    <m/>
    <m/>
    <n v="0"/>
    <n v="0"/>
    <n v="12.0322125"/>
    <n v="16.042950000000001"/>
    <n v="19.893258000000003"/>
    <n v="23.137944637500002"/>
    <n v="21.7903368375"/>
    <n v="21.752903287500001"/>
    <n v="22.091142150000003"/>
    <n v="18.981483675000003"/>
  </r>
  <r>
    <x v="0"/>
    <x v="1"/>
    <x v="6"/>
    <s v="NG Leakage "/>
    <s v="Natural gas"/>
    <m/>
    <s v="Emissions"/>
    <x v="4"/>
    <x v="28"/>
    <m/>
    <m/>
    <n v="0"/>
    <n v="0"/>
    <n v="102.27380625000002"/>
    <n v="120.72319874999999"/>
    <n v="124.67778592499999"/>
    <n v="205.39387811249998"/>
    <n v="294.52583448749999"/>
    <n v="353.80587164999997"/>
    <n v="485.5692938250001"/>
    <n v="603.68417628750001"/>
  </r>
  <r>
    <x v="0"/>
    <x v="1"/>
    <x v="6"/>
    <s v="NG Leakage "/>
    <s v="Natural gas"/>
    <m/>
    <s v="Emissions"/>
    <x v="4"/>
    <x v="11"/>
    <m/>
    <m/>
    <n v="2096.3549851657431"/>
    <n v="1897.1240361822734"/>
    <n v="1681.5112443337057"/>
    <n v="1504.5759219995739"/>
    <n v="1396.6497775355854"/>
    <n v="1300.0992303837122"/>
    <n v="1239.1510733088585"/>
    <n v="1169.0891931113479"/>
    <n v="997.68825187713776"/>
    <n v="893.23721481792757"/>
  </r>
  <r>
    <x v="0"/>
    <x v="1"/>
    <x v="6"/>
    <s v="NG Leakage "/>
    <s v="Natural gas"/>
    <m/>
    <s v="Emissions"/>
    <x v="4"/>
    <x v="30"/>
    <m/>
    <m/>
    <n v="457.48972125"/>
    <n v="577.42032187500001"/>
    <n v="622.99341187500011"/>
    <n v="657.44842500000004"/>
    <n v="680.27620593749998"/>
    <n v="675.82459983750005"/>
    <n v="726.2115992250001"/>
    <n v="702.45681704999993"/>
    <n v="717.95332287500003"/>
    <n v="672.67512336250002"/>
  </r>
  <r>
    <x v="0"/>
    <x v="1"/>
    <x v="6"/>
    <s v="NG Leakage "/>
    <s v="Natural gas"/>
    <m/>
    <s v="Emissions"/>
    <x v="4"/>
    <x v="0"/>
    <m/>
    <m/>
    <n v="1426.7547562500001"/>
    <n v="1305.6209343750002"/>
    <n v="1301.6258231250004"/>
    <n v="1284.2832900000005"/>
    <n v="7202.698669800001"/>
    <n v="11385.896232862502"/>
    <n v="10111.494983362501"/>
    <n v="7871.7392547375002"/>
    <n v="5794.0587827625004"/>
    <n v="3499.4508885375008"/>
  </r>
  <r>
    <x v="0"/>
    <x v="1"/>
    <x v="6"/>
    <s v="NG Leakage "/>
    <s v="Natural gas"/>
    <m/>
    <s v="Emissions"/>
    <x v="4"/>
    <x v="32"/>
    <m/>
    <m/>
    <n v="258.95995125000002"/>
    <n v="272.73015000000004"/>
    <n v="283.69283250000001"/>
    <n v="293.18491125000003"/>
    <n v="300.05263076250003"/>
    <n v="320.0207558625001"/>
    <n v="339.80037629999998"/>
    <n v="345.47423294999999"/>
    <n v="416.24235922499997"/>
    <n v="567.16641134999998"/>
  </r>
  <r>
    <x v="0"/>
    <x v="1"/>
    <x v="6"/>
    <s v="NG Leakage "/>
    <s v="Natural gas"/>
    <m/>
    <s v="Emissions"/>
    <x v="4"/>
    <x v="35"/>
    <m/>
    <m/>
    <n v="0"/>
    <n v="0"/>
    <n v="6.01610625"/>
    <n v="10.026843750000001"/>
    <n v="18.075057000000005"/>
    <n v="21.738197249999999"/>
    <n v="37.259751375"/>
    <n v="51.003211875000005"/>
    <n v="76.244119874999996"/>
    <n v="110.64287850000001"/>
  </r>
  <r>
    <x v="0"/>
    <x v="1"/>
    <x v="6"/>
    <s v="NG Leakage "/>
    <s v="Natural gas"/>
    <m/>
    <s v="Emissions"/>
    <x v="4"/>
    <x v="19"/>
    <m/>
    <m/>
    <n v="0"/>
    <n v="0"/>
    <n v="0"/>
    <n v="0"/>
    <n v="0"/>
    <n v="0"/>
    <n v="0.61364283750000004"/>
    <n v="1.5842413125000001"/>
    <n v="2.7259645875000005"/>
    <n v="1.5895889625000004"/>
  </r>
  <r>
    <x v="0"/>
    <x v="1"/>
    <x v="6"/>
    <s v="NG Leakage "/>
    <s v="Natural gas"/>
    <m/>
    <s v="Emissions"/>
    <x v="4"/>
    <x v="15"/>
    <m/>
    <m/>
    <n v="0"/>
    <n v="0"/>
    <n v="0"/>
    <n v="0"/>
    <n v="0"/>
    <n v="0"/>
    <n v="1.4278225499999999"/>
    <n v="1.6591084125000002"/>
    <n v="1.7500184625000001"/>
    <n v="1.4465393250000003"/>
  </r>
  <r>
    <x v="0"/>
    <x v="1"/>
    <x v="6"/>
    <s v="NG Leakage "/>
    <s v="Natural gas"/>
    <m/>
    <s v="Emissions"/>
    <x v="4"/>
    <x v="20"/>
    <m/>
    <m/>
    <n v="11505.793863584257"/>
    <n v="11500.209817567729"/>
    <n v="11819.032254416295"/>
    <n v="12241.558403000428"/>
    <n v="12270.010446989416"/>
    <n v="11924.996175253791"/>
    <n v="11760.266817766142"/>
    <n v="11455.803356388653"/>
    <n v="11075.733684660363"/>
    <n v="10695.664012932073"/>
  </r>
  <r>
    <x v="0"/>
    <x v="1"/>
    <x v="6"/>
    <s v="Coal Mining"/>
    <s v="Coal-UG"/>
    <m/>
    <s v="Emissions"/>
    <x v="0"/>
    <x v="31"/>
    <s v="Fuel Production"/>
    <m/>
    <n v="0"/>
    <n v="0"/>
    <n v="0"/>
    <n v="0"/>
    <n v="0"/>
    <n v="0"/>
    <n v="0"/>
    <n v="0"/>
    <n v="0"/>
    <n v="0"/>
  </r>
  <r>
    <x v="0"/>
    <x v="1"/>
    <x v="6"/>
    <s v="Coal Mining"/>
    <s v="Coal-UG"/>
    <m/>
    <s v="Emissions"/>
    <x v="0"/>
    <x v="2"/>
    <m/>
    <m/>
    <n v="0"/>
    <n v="0"/>
    <n v="0"/>
    <n v="0"/>
    <n v="0"/>
    <n v="0"/>
    <n v="0"/>
    <n v="0"/>
    <n v="0"/>
    <n v="0"/>
  </r>
  <r>
    <x v="0"/>
    <x v="1"/>
    <x v="6"/>
    <s v="Coal Mining"/>
    <s v="Coal-UG"/>
    <m/>
    <s v="Emissions"/>
    <x v="0"/>
    <x v="3"/>
    <m/>
    <m/>
    <n v="0"/>
    <n v="0"/>
    <n v="0"/>
    <n v="0"/>
    <n v="0"/>
    <n v="0"/>
    <n v="0"/>
    <n v="0"/>
    <n v="0"/>
    <n v="0"/>
  </r>
  <r>
    <x v="0"/>
    <x v="1"/>
    <x v="6"/>
    <s v="Coal Mining"/>
    <s v="Coal-UG"/>
    <m/>
    <s v="Emissions"/>
    <x v="0"/>
    <x v="6"/>
    <m/>
    <m/>
    <n v="0"/>
    <n v="0"/>
    <n v="0"/>
    <n v="0"/>
    <n v="0"/>
    <n v="0"/>
    <n v="0"/>
    <n v="0"/>
    <n v="0"/>
    <n v="0"/>
  </r>
  <r>
    <x v="0"/>
    <x v="1"/>
    <x v="6"/>
    <s v="Coal Mining"/>
    <s v="Coal-UG"/>
    <m/>
    <s v="Emissions"/>
    <x v="0"/>
    <x v="14"/>
    <m/>
    <m/>
    <n v="0"/>
    <n v="0"/>
    <n v="0"/>
    <n v="0"/>
    <n v="0"/>
    <n v="0"/>
    <n v="0"/>
    <n v="0"/>
    <n v="0"/>
    <n v="0"/>
  </r>
  <r>
    <x v="0"/>
    <x v="1"/>
    <x v="6"/>
    <s v="Coal Mining"/>
    <s v="Coal-UG"/>
    <m/>
    <s v="Emissions"/>
    <x v="0"/>
    <x v="15"/>
    <m/>
    <m/>
    <n v="0"/>
    <n v="0"/>
    <n v="0"/>
    <n v="0"/>
    <n v="0"/>
    <n v="0"/>
    <n v="0"/>
    <n v="0"/>
    <n v="0"/>
    <n v="0"/>
  </r>
  <r>
    <x v="0"/>
    <x v="1"/>
    <x v="6"/>
    <s v="Coal Mining"/>
    <s v="Coal-UG"/>
    <m/>
    <s v="Emissions"/>
    <x v="0"/>
    <x v="19"/>
    <m/>
    <m/>
    <n v="0"/>
    <n v="0"/>
    <n v="0"/>
    <n v="0"/>
    <n v="0"/>
    <n v="0"/>
    <n v="0"/>
    <n v="0"/>
    <n v="0"/>
    <n v="0"/>
  </r>
  <r>
    <x v="0"/>
    <x v="1"/>
    <x v="6"/>
    <s v="Coal Mining"/>
    <s v="Coal-UG"/>
    <m/>
    <s v="Emissions"/>
    <x v="0"/>
    <x v="20"/>
    <m/>
    <m/>
    <n v="0"/>
    <n v="0"/>
    <n v="0"/>
    <n v="0"/>
    <n v="0"/>
    <n v="0"/>
    <n v="0"/>
    <n v="0"/>
    <n v="0"/>
    <n v="0"/>
  </r>
  <r>
    <x v="0"/>
    <x v="1"/>
    <x v="6"/>
    <s v="Coal Mining"/>
    <s v="Coal-UG"/>
    <m/>
    <s v="Emissions"/>
    <x v="0"/>
    <x v="22"/>
    <m/>
    <m/>
    <n v="0"/>
    <n v="0"/>
    <n v="0"/>
    <n v="0"/>
    <n v="0"/>
    <n v="0"/>
    <n v="0"/>
    <n v="0"/>
    <n v="0"/>
    <n v="0"/>
  </r>
  <r>
    <x v="0"/>
    <x v="1"/>
    <x v="6"/>
    <s v="Coal Mining"/>
    <s v="Coal-UG"/>
    <m/>
    <s v="Emissions"/>
    <x v="0"/>
    <x v="25"/>
    <m/>
    <m/>
    <n v="0"/>
    <n v="0"/>
    <n v="0"/>
    <n v="0"/>
    <n v="0"/>
    <n v="0"/>
    <n v="0"/>
    <n v="0"/>
    <n v="0"/>
    <n v="0"/>
  </r>
  <r>
    <x v="0"/>
    <x v="1"/>
    <x v="6"/>
    <s v="Coal Mining"/>
    <s v="Coal-UG"/>
    <m/>
    <s v="Emissions"/>
    <x v="0"/>
    <x v="33"/>
    <m/>
    <m/>
    <n v="0"/>
    <n v="0"/>
    <n v="0"/>
    <n v="0"/>
    <n v="0"/>
    <n v="0"/>
    <n v="0"/>
    <n v="0"/>
    <n v="0"/>
    <n v="0"/>
  </r>
  <r>
    <x v="0"/>
    <x v="1"/>
    <x v="6"/>
    <s v="Coal Mining"/>
    <s v="Coal-UG"/>
    <m/>
    <s v="Emissions"/>
    <x v="0"/>
    <x v="35"/>
    <m/>
    <m/>
    <n v="0"/>
    <n v="0"/>
    <n v="0"/>
    <n v="0"/>
    <n v="0"/>
    <n v="0"/>
    <n v="0"/>
    <n v="0"/>
    <n v="0"/>
    <n v="0"/>
  </r>
  <r>
    <x v="0"/>
    <x v="1"/>
    <x v="6"/>
    <s v="Coal Mining"/>
    <s v="Coal-UG"/>
    <m/>
    <s v="Emissions"/>
    <x v="1"/>
    <x v="31"/>
    <s v="Fuel Production"/>
    <m/>
    <n v="113656.69861276502"/>
    <n v="107500.95200740501"/>
    <n v="107171.81526694499"/>
    <n v="107560.99722357001"/>
    <n v="106733.70757863001"/>
    <n v="104196.24122143502"/>
    <n v="96832.918602090009"/>
    <n v="101029.41204295499"/>
    <n v="96163.525636695005"/>
    <n v="91528.92450751501"/>
  </r>
  <r>
    <x v="0"/>
    <x v="1"/>
    <x v="6"/>
    <s v="Coal Mining"/>
    <s v="Coal-UG"/>
    <m/>
    <s v="Emissions"/>
    <x v="1"/>
    <x v="2"/>
    <m/>
    <m/>
    <n v="0"/>
    <n v="0"/>
    <n v="0"/>
    <n v="0"/>
    <n v="0"/>
    <n v="0"/>
    <n v="0"/>
    <n v="0"/>
    <n v="0"/>
    <n v="0"/>
  </r>
  <r>
    <x v="0"/>
    <x v="1"/>
    <x v="6"/>
    <s v="Coal Mining"/>
    <s v="Coal-UG"/>
    <m/>
    <s v="Emissions"/>
    <x v="1"/>
    <x v="3"/>
    <m/>
    <m/>
    <n v="6777.5036302921562"/>
    <n v="1905.8796390150001"/>
    <n v="873.99147973500021"/>
    <n v="509.272388955"/>
    <n v="100.07536027500001"/>
    <n v="13.343381370000003"/>
    <n v="31.134556530000001"/>
    <n v="28.910659635000005"/>
    <n v="26.686762740000006"/>
    <n v="26.686762740000006"/>
  </r>
  <r>
    <x v="0"/>
    <x v="1"/>
    <x v="6"/>
    <s v="Coal Mining"/>
    <s v="Coal-UG"/>
    <m/>
    <s v="Emissions"/>
    <x v="1"/>
    <x v="6"/>
    <m/>
    <m/>
    <n v="128212.65463418557"/>
    <n v="132913.90957163699"/>
    <n v="138501.60770535702"/>
    <n v="146105.91179224424"/>
    <n v="151157.91612964676"/>
    <n v="145998.18622665046"/>
    <n v="140959.54750958685"/>
    <n v="142327.95574701828"/>
    <n v="141253.32428941637"/>
    <n v="139456.92709454225"/>
  </r>
  <r>
    <x v="0"/>
    <x v="1"/>
    <x v="6"/>
    <s v="Coal Mining"/>
    <s v="Coal-UG"/>
    <m/>
    <s v="Emissions"/>
    <x v="1"/>
    <x v="14"/>
    <m/>
    <m/>
    <n v="179.78694146186399"/>
    <n v="151.22498886"/>
    <n v="149.001091965"/>
    <n v="111.19484475000002"/>
    <n v="177.91175160000003"/>
    <n v="211.27020502500002"/>
    <n v="186.80733917999999"/>
    <n v="171.24006091500002"/>
    <n v="169.01616402000002"/>
    <n v="128.98601990999998"/>
  </r>
  <r>
    <x v="0"/>
    <x v="1"/>
    <x v="6"/>
    <s v="Coal Mining"/>
    <s v="Coal-UG"/>
    <m/>
    <s v="Emissions"/>
    <x v="1"/>
    <x v="15"/>
    <m/>
    <m/>
    <n v="129093.48305576021"/>
    <n v="115416.8685272196"/>
    <n v="108776.84613400442"/>
    <n v="104050.6649306883"/>
    <n v="100077.71760570871"/>
    <n v="93619.832368194009"/>
    <n v="86600.946899946619"/>
    <n v="81634.317964343121"/>
    <n v="77593.853129631316"/>
    <n v="72553.791118554902"/>
  </r>
  <r>
    <x v="0"/>
    <x v="1"/>
    <x v="6"/>
    <s v="Coal Mining"/>
    <s v="Coal-UG"/>
    <m/>
    <s v="Emissions"/>
    <x v="1"/>
    <x v="19"/>
    <m/>
    <m/>
    <n v="30609.852478446268"/>
    <n v="29586.354790610894"/>
    <n v="29540.04469525395"/>
    <n v="30437.25365857275"/>
    <n v="30384.791930819702"/>
    <n v="28613.191186324806"/>
    <n v="27451.938944662652"/>
    <n v="27398.743330934252"/>
    <n v="26645.331540846149"/>
    <n v="25934.729765986805"/>
  </r>
  <r>
    <x v="0"/>
    <x v="1"/>
    <x v="6"/>
    <s v="Coal Mining"/>
    <s v="Coal-UG"/>
    <m/>
    <s v="Emissions"/>
    <x v="1"/>
    <x v="20"/>
    <m/>
    <m/>
    <n v="74344.440656141116"/>
    <n v="74844.58868100532"/>
    <n v="75339.399891293986"/>
    <n v="76567.435756713006"/>
    <n v="74728.050634858504"/>
    <n v="68618.449890069765"/>
    <n v="65353.435663675511"/>
    <n v="64371.807574222497"/>
    <n v="60875.841655282507"/>
    <n v="59155.212627621004"/>
  </r>
  <r>
    <x v="0"/>
    <x v="1"/>
    <x v="6"/>
    <s v="Coal Mining"/>
    <s v="Coal-UG"/>
    <m/>
    <s v="Emissions"/>
    <x v="1"/>
    <x v="22"/>
    <m/>
    <m/>
    <n v="0"/>
    <n v="0"/>
    <n v="0"/>
    <n v="0"/>
    <n v="0"/>
    <n v="0"/>
    <n v="0"/>
    <n v="0"/>
    <n v="0"/>
    <n v="0"/>
  </r>
  <r>
    <x v="0"/>
    <x v="1"/>
    <x v="6"/>
    <s v="Coal Mining"/>
    <s v="Coal-UG"/>
    <m/>
    <s v="Emissions"/>
    <x v="1"/>
    <x v="25"/>
    <m/>
    <m/>
    <n v="16949.354962010089"/>
    <n v="17437.234052087806"/>
    <n v="18520.613341560002"/>
    <n v="19054.348596360003"/>
    <n v="19485.784593990003"/>
    <n v="19359.022470975004"/>
    <n v="19403.500408874999"/>
    <n v="16063.207272585001"/>
    <n v="13294.455638310003"/>
    <n v="11699.921564595003"/>
  </r>
  <r>
    <x v="0"/>
    <x v="1"/>
    <x v="6"/>
    <s v="Coal Mining"/>
    <s v="Coal-UG"/>
    <m/>
    <s v="Emissions"/>
    <x v="1"/>
    <x v="33"/>
    <m/>
    <m/>
    <n v="0"/>
    <n v="0"/>
    <n v="0"/>
    <n v="0"/>
    <n v="0"/>
    <n v="0"/>
    <n v="0"/>
    <n v="0"/>
    <n v="0"/>
    <n v="0"/>
  </r>
  <r>
    <x v="0"/>
    <x v="1"/>
    <x v="6"/>
    <s v="Coal Mining"/>
    <s v="Coal-UG"/>
    <m/>
    <s v="Emissions"/>
    <x v="1"/>
    <x v="35"/>
    <m/>
    <m/>
    <n v="43973.466682051614"/>
    <n v="40100.2413401304"/>
    <n v="38818.742993355605"/>
    <n v="39088.234819091704"/>
    <n v="38833.554146676302"/>
    <n v="35495.173561716001"/>
    <n v="30992.0492169684"/>
    <n v="30556.832594616899"/>
    <n v="31323.7211998887"/>
    <n v="33272.5665269151"/>
  </r>
  <r>
    <x v="0"/>
    <x v="1"/>
    <x v="6"/>
    <s v="Coal Mining"/>
    <s v="Coal-UG"/>
    <m/>
    <s v="Emissions"/>
    <x v="3"/>
    <x v="31"/>
    <s v="Fuel Production"/>
    <m/>
    <n v="2386790.6708680652"/>
    <n v="2257519.9921555053"/>
    <n v="2250608.120605845"/>
    <n v="2258780.9416949702"/>
    <n v="2241407.8591512302"/>
    <n v="2188121.0656501353"/>
    <n v="2033491.2906438902"/>
    <n v="2121617.6529020551"/>
    <n v="2019434.0383705951"/>
    <n v="1922107.4146578151"/>
  </r>
  <r>
    <x v="0"/>
    <x v="1"/>
    <x v="6"/>
    <s v="Coal Mining"/>
    <s v="Coal-UG"/>
    <m/>
    <s v="Emissions"/>
    <x v="3"/>
    <x v="2"/>
    <m/>
    <m/>
    <n v="0"/>
    <n v="0"/>
    <n v="0"/>
    <n v="0"/>
    <n v="0"/>
    <n v="0"/>
    <n v="0"/>
    <n v="0"/>
    <n v="0"/>
    <n v="0"/>
  </r>
  <r>
    <x v="0"/>
    <x v="1"/>
    <x v="6"/>
    <s v="Coal Mining"/>
    <s v="Coal-UG"/>
    <m/>
    <s v="Emissions"/>
    <x v="3"/>
    <x v="3"/>
    <m/>
    <m/>
    <n v="142327.57623613527"/>
    <n v="40023.472419315003"/>
    <n v="18353.821074435004"/>
    <n v="10694.720168055001"/>
    <n v="2101.5825657750001"/>
    <n v="280.21100877000003"/>
    <n v="653.82568713000001"/>
    <n v="607.12385233500015"/>
    <n v="560.42201754000007"/>
    <n v="560.42201754000007"/>
  </r>
  <r>
    <x v="0"/>
    <x v="1"/>
    <x v="6"/>
    <s v="Coal Mining"/>
    <s v="Coal-UG"/>
    <m/>
    <s v="Emissions"/>
    <x v="3"/>
    <x v="6"/>
    <m/>
    <m/>
    <n v="2692465.7473178972"/>
    <n v="2791192.101004377"/>
    <n v="2908533.7618124974"/>
    <n v="3068224.1476371288"/>
    <n v="3174316.2387225819"/>
    <n v="3065961.9107596595"/>
    <n v="2960150.4977013236"/>
    <n v="2988887.0706873839"/>
    <n v="2966319.8100777436"/>
    <n v="2928595.4689853871"/>
  </r>
  <r>
    <x v="0"/>
    <x v="1"/>
    <x v="6"/>
    <s v="Coal Mining"/>
    <s v="Coal-UG"/>
    <m/>
    <s v="Emissions"/>
    <x v="3"/>
    <x v="14"/>
    <m/>
    <m/>
    <n v="3775.5257706991438"/>
    <n v="3175.7247660600001"/>
    <n v="3129.0229312649999"/>
    <n v="2335.0917397500002"/>
    <n v="3736.1467836000006"/>
    <n v="4436.6743055250008"/>
    <n v="3922.9541227799996"/>
    <n v="3596.0412792150005"/>
    <n v="3549.3394444200003"/>
    <n v="2708.7064181099995"/>
  </r>
  <r>
    <x v="0"/>
    <x v="1"/>
    <x v="6"/>
    <s v="Coal Mining"/>
    <s v="Coal-UG"/>
    <m/>
    <s v="Emissions"/>
    <x v="3"/>
    <x v="15"/>
    <m/>
    <m/>
    <n v="2710963.1441709646"/>
    <n v="2423754.2390716118"/>
    <n v="2284313.7688140925"/>
    <n v="2185063.9635444544"/>
    <n v="2101632.0697198827"/>
    <n v="1966016.4797320743"/>
    <n v="1818619.8848988791"/>
    <n v="1714320.6772512055"/>
    <n v="1629470.9157222577"/>
    <n v="1523629.613489653"/>
  </r>
  <r>
    <x v="0"/>
    <x v="1"/>
    <x v="6"/>
    <s v="Coal Mining"/>
    <s v="Coal-UG"/>
    <m/>
    <s v="Emissions"/>
    <x v="3"/>
    <x v="19"/>
    <m/>
    <m/>
    <n v="642806.90204737161"/>
    <n v="621313.45060282876"/>
    <n v="620340.93860033294"/>
    <n v="639182.32683002774"/>
    <n v="638080.63054721372"/>
    <n v="600877.01491282089"/>
    <n v="576490.71783791564"/>
    <n v="575373.60994961928"/>
    <n v="559551.96235776914"/>
    <n v="544629.32508572296"/>
  </r>
  <r>
    <x v="0"/>
    <x v="1"/>
    <x v="6"/>
    <s v="Coal Mining"/>
    <s v="Coal-UG"/>
    <m/>
    <s v="Emissions"/>
    <x v="3"/>
    <x v="20"/>
    <m/>
    <m/>
    <n v="1561233.2537789633"/>
    <n v="1571736.3623011117"/>
    <n v="1582127.3977171737"/>
    <n v="1607916.1508909732"/>
    <n v="1569289.0633320287"/>
    <n v="1440987.447691465"/>
    <n v="1372422.1489371858"/>
    <n v="1351807.9590586724"/>
    <n v="1278392.6747609326"/>
    <n v="1242259.465180041"/>
  </r>
  <r>
    <x v="0"/>
    <x v="1"/>
    <x v="6"/>
    <s v="Coal Mining"/>
    <s v="Coal-UG"/>
    <m/>
    <s v="Emissions"/>
    <x v="3"/>
    <x v="22"/>
    <m/>
    <m/>
    <n v="0"/>
    <n v="0"/>
    <n v="0"/>
    <n v="0"/>
    <n v="0"/>
    <n v="0"/>
    <n v="0"/>
    <n v="0"/>
    <n v="0"/>
    <n v="0"/>
  </r>
  <r>
    <x v="0"/>
    <x v="1"/>
    <x v="6"/>
    <s v="Coal Mining"/>
    <s v="Coal-UG"/>
    <m/>
    <s v="Emissions"/>
    <x v="3"/>
    <x v="25"/>
    <m/>
    <m/>
    <n v="355936.45420221187"/>
    <n v="366181.91509384394"/>
    <n v="388932.88017276005"/>
    <n v="400141.32052356005"/>
    <n v="409201.47647379007"/>
    <n v="406539.47189047508"/>
    <n v="407473.50858637498"/>
    <n v="337327.35272428504"/>
    <n v="279183.56840451004"/>
    <n v="245698.35285649507"/>
  </r>
  <r>
    <x v="0"/>
    <x v="1"/>
    <x v="6"/>
    <s v="Coal Mining"/>
    <s v="Coal-UG"/>
    <m/>
    <s v="Emissions"/>
    <x v="3"/>
    <x v="33"/>
    <m/>
    <m/>
    <n v="0"/>
    <n v="0"/>
    <n v="0"/>
    <n v="0"/>
    <n v="0"/>
    <n v="0"/>
    <n v="0"/>
    <n v="0"/>
    <n v="0"/>
    <n v="0"/>
  </r>
  <r>
    <x v="0"/>
    <x v="1"/>
    <x v="6"/>
    <s v="Coal Mining"/>
    <s v="Coal-UG"/>
    <m/>
    <s v="Emissions"/>
    <x v="3"/>
    <x v="35"/>
    <m/>
    <m/>
    <n v="923442.80032308388"/>
    <n v="842105.06814273843"/>
    <n v="815193.60286046774"/>
    <n v="820852.93120092573"/>
    <n v="815504.63708020234"/>
    <n v="745398.64479603607"/>
    <n v="650833.03355633642"/>
    <n v="641693.48448695487"/>
    <n v="657798.14519766264"/>
    <n v="698723.89706521714"/>
  </r>
  <r>
    <x v="0"/>
    <x v="1"/>
    <x v="6"/>
    <s v="Coal Mining"/>
    <s v="Coal-UG"/>
    <m/>
    <s v="Emissions"/>
    <x v="4"/>
    <x v="31"/>
    <s v="Fuel Production"/>
    <m/>
    <n v="568283.49306382507"/>
    <n v="537504.76003702509"/>
    <n v="535859.0763347249"/>
    <n v="537804.98611785006"/>
    <n v="533668.53789315"/>
    <n v="520981.20610717509"/>
    <n v="484164.59301045001"/>
    <n v="505147.06021477497"/>
    <n v="480817.628183475"/>
    <n v="457644.62253757508"/>
  </r>
  <r>
    <x v="0"/>
    <x v="1"/>
    <x v="6"/>
    <s v="Coal Mining"/>
    <s v="Coal-UG"/>
    <m/>
    <s v="Emissions"/>
    <x v="4"/>
    <x v="2"/>
    <m/>
    <m/>
    <n v="0"/>
    <n v="0"/>
    <n v="0"/>
    <n v="0"/>
    <n v="0"/>
    <n v="0"/>
    <n v="0"/>
    <n v="0"/>
    <n v="0"/>
    <n v="0"/>
  </r>
  <r>
    <x v="0"/>
    <x v="1"/>
    <x v="6"/>
    <s v="Coal Mining"/>
    <s v="Coal-UG"/>
    <m/>
    <s v="Emissions"/>
    <x v="4"/>
    <x v="3"/>
    <m/>
    <m/>
    <n v="33887.518151460783"/>
    <n v="9529.3981950750003"/>
    <n v="4369.9573986750011"/>
    <n v="2546.3619447749998"/>
    <n v="500.37680137500001"/>
    <n v="66.716906850000015"/>
    <n v="155.67278265000002"/>
    <n v="144.55329817500004"/>
    <n v="133.43381370000003"/>
    <n v="133.43381370000003"/>
  </r>
  <r>
    <x v="0"/>
    <x v="1"/>
    <x v="6"/>
    <s v="Coal Mining"/>
    <s v="Coal-UG"/>
    <m/>
    <s v="Emissions"/>
    <x v="4"/>
    <x v="6"/>
    <m/>
    <m/>
    <n v="641063.27317092789"/>
    <n v="664569.5478581849"/>
    <n v="692508.03852678509"/>
    <n v="730529.55896122125"/>
    <n v="755789.58064823388"/>
    <n v="729990.93113325234"/>
    <n v="704797.73754793429"/>
    <n v="711639.77873509144"/>
    <n v="706266.62144708191"/>
    <n v="697284.63547271118"/>
  </r>
  <r>
    <x v="0"/>
    <x v="1"/>
    <x v="6"/>
    <s v="Coal Mining"/>
    <s v="Coal-UG"/>
    <m/>
    <s v="Emissions"/>
    <x v="4"/>
    <x v="14"/>
    <m/>
    <m/>
    <n v="898.93470730931995"/>
    <n v="756.12494429999992"/>
    <n v="745.005459825"/>
    <n v="555.97422375000008"/>
    <n v="889.55875800000013"/>
    <n v="1056.3510251250002"/>
    <n v="934.03669589999993"/>
    <n v="856.20030457500002"/>
    <n v="845.0808201000001"/>
    <n v="644.93009954999991"/>
  </r>
  <r>
    <x v="0"/>
    <x v="1"/>
    <x v="6"/>
    <s v="Coal Mining"/>
    <s v="Coal-UG"/>
    <m/>
    <s v="Emissions"/>
    <x v="4"/>
    <x v="15"/>
    <m/>
    <m/>
    <n v="645467.415278801"/>
    <n v="577084.34263609804"/>
    <n v="543884.23067002208"/>
    <n v="520253.32465344155"/>
    <n v="500388.58802854351"/>
    <n v="468099.16184097005"/>
    <n v="433004.73449973308"/>
    <n v="408171.58982171561"/>
    <n v="387969.26564815658"/>
    <n v="362768.9555927745"/>
  </r>
  <r>
    <x v="0"/>
    <x v="1"/>
    <x v="6"/>
    <s v="Coal Mining"/>
    <s v="Coal-UG"/>
    <m/>
    <s v="Emissions"/>
    <x v="4"/>
    <x v="19"/>
    <m/>
    <m/>
    <n v="153049.26239223135"/>
    <n v="147931.77395305448"/>
    <n v="147700.22347626975"/>
    <n v="152186.26829286374"/>
    <n v="151923.95965409849"/>
    <n v="143065.95593162402"/>
    <n v="137259.69472331327"/>
    <n v="136993.71665467127"/>
    <n v="133226.65770423075"/>
    <n v="129673.64882993403"/>
  </r>
  <r>
    <x v="0"/>
    <x v="1"/>
    <x v="6"/>
    <s v="Coal Mining"/>
    <s v="Coal-UG"/>
    <m/>
    <s v="Emissions"/>
    <x v="4"/>
    <x v="20"/>
    <m/>
    <m/>
    <n v="371722.20328070561"/>
    <n v="374222.94340502657"/>
    <n v="376696.9994564699"/>
    <n v="382837.17878356506"/>
    <n v="373640.25317429251"/>
    <n v="343092.24945034884"/>
    <n v="326767.17831837758"/>
    <n v="321859.03787111246"/>
    <n v="304379.20827641257"/>
    <n v="295776.06313810503"/>
  </r>
  <r>
    <x v="0"/>
    <x v="1"/>
    <x v="6"/>
    <s v="Coal Mining"/>
    <s v="Coal-UG"/>
    <m/>
    <s v="Emissions"/>
    <x v="4"/>
    <x v="22"/>
    <m/>
    <m/>
    <n v="0"/>
    <n v="0"/>
    <n v="0"/>
    <n v="0"/>
    <n v="0"/>
    <n v="0"/>
    <n v="0"/>
    <n v="0"/>
    <n v="0"/>
    <n v="0"/>
  </r>
  <r>
    <x v="0"/>
    <x v="1"/>
    <x v="6"/>
    <s v="Coal Mining"/>
    <s v="Coal-UG"/>
    <m/>
    <s v="Emissions"/>
    <x v="4"/>
    <x v="25"/>
    <m/>
    <m/>
    <n v="84746.77481005044"/>
    <n v="87186.17026043903"/>
    <n v="92603.066707800011"/>
    <n v="95271.742981800024"/>
    <n v="97428.922969950014"/>
    <n v="96795.112354875018"/>
    <n v="97017.502044374996"/>
    <n v="80316.036362925006"/>
    <n v="66472.278191550009"/>
    <n v="58499.607822975013"/>
  </r>
  <r>
    <x v="0"/>
    <x v="1"/>
    <x v="6"/>
    <s v="Coal Mining"/>
    <s v="Coal-UG"/>
    <m/>
    <s v="Emissions"/>
    <x v="4"/>
    <x v="33"/>
    <m/>
    <m/>
    <n v="0"/>
    <n v="0"/>
    <n v="0"/>
    <n v="0"/>
    <n v="0"/>
    <n v="0"/>
    <n v="0"/>
    <n v="0"/>
    <n v="0"/>
    <n v="0"/>
  </r>
  <r>
    <x v="0"/>
    <x v="1"/>
    <x v="6"/>
    <s v="Coal Mining"/>
    <s v="Coal-UG"/>
    <m/>
    <s v="Emissions"/>
    <x v="4"/>
    <x v="35"/>
    <m/>
    <m/>
    <n v="219867.33341025806"/>
    <n v="200501.20670065199"/>
    <n v="194093.71496677803"/>
    <n v="195441.17409545853"/>
    <n v="194167.77073338151"/>
    <n v="177475.86780857999"/>
    <n v="154960.24608484202"/>
    <n v="152784.16297308449"/>
    <n v="156618.60599944351"/>
    <n v="166362.83263457549"/>
  </r>
  <r>
    <x v="0"/>
    <x v="1"/>
    <x v="6"/>
    <s v="Coal Mining"/>
    <s v="Coal -OC"/>
    <m/>
    <s v="Emissions"/>
    <x v="0"/>
    <x v="31"/>
    <s v="Fuel Production"/>
    <m/>
    <n v="0"/>
    <n v="0"/>
    <n v="0"/>
    <n v="0"/>
    <n v="0"/>
    <n v="0"/>
    <n v="0"/>
    <n v="0"/>
    <n v="0"/>
    <n v="0"/>
  </r>
  <r>
    <x v="0"/>
    <x v="1"/>
    <x v="6"/>
    <s v="Coal Mining"/>
    <s v="Coal -OC"/>
    <m/>
    <s v="Emissions"/>
    <x v="0"/>
    <x v="2"/>
    <m/>
    <m/>
    <n v="0"/>
    <n v="0"/>
    <n v="0"/>
    <n v="0"/>
    <n v="0"/>
    <n v="0"/>
    <n v="0"/>
    <n v="0"/>
    <n v="0"/>
    <n v="0"/>
  </r>
  <r>
    <x v="0"/>
    <x v="1"/>
    <x v="6"/>
    <s v="Coal Mining"/>
    <s v="Coal -OC"/>
    <m/>
    <s v="Emissions"/>
    <x v="0"/>
    <x v="3"/>
    <m/>
    <m/>
    <n v="0"/>
    <n v="0"/>
    <n v="0"/>
    <n v="0"/>
    <n v="0"/>
    <n v="0"/>
    <n v="0"/>
    <n v="0"/>
    <n v="0"/>
    <n v="0"/>
  </r>
  <r>
    <x v="0"/>
    <x v="1"/>
    <x v="6"/>
    <s v="Coal Mining"/>
    <s v="Coal -OC"/>
    <m/>
    <s v="Emissions"/>
    <x v="0"/>
    <x v="6"/>
    <m/>
    <m/>
    <n v="0"/>
    <n v="0"/>
    <n v="0"/>
    <n v="0"/>
    <n v="0"/>
    <n v="0"/>
    <n v="0"/>
    <n v="0"/>
    <n v="0"/>
    <n v="0"/>
  </r>
  <r>
    <x v="0"/>
    <x v="1"/>
    <x v="6"/>
    <s v="Coal Mining"/>
    <s v="Coal -OC"/>
    <m/>
    <s v="Emissions"/>
    <x v="0"/>
    <x v="14"/>
    <m/>
    <m/>
    <n v="0"/>
    <n v="0"/>
    <n v="0"/>
    <n v="0"/>
    <n v="0"/>
    <n v="0"/>
    <n v="0"/>
    <n v="0"/>
    <n v="0"/>
    <n v="0"/>
  </r>
  <r>
    <x v="0"/>
    <x v="1"/>
    <x v="6"/>
    <s v="Coal Mining"/>
    <s v="Coal -OC"/>
    <m/>
    <s v="Emissions"/>
    <x v="0"/>
    <x v="15"/>
    <m/>
    <m/>
    <n v="0"/>
    <n v="0"/>
    <n v="0"/>
    <n v="0"/>
    <n v="0"/>
    <n v="0"/>
    <n v="0"/>
    <n v="0"/>
    <n v="0"/>
    <n v="0"/>
  </r>
  <r>
    <x v="0"/>
    <x v="1"/>
    <x v="6"/>
    <s v="Coal Mining"/>
    <s v="Coal -OC"/>
    <m/>
    <s v="Emissions"/>
    <x v="0"/>
    <x v="19"/>
    <m/>
    <m/>
    <n v="0"/>
    <n v="0"/>
    <n v="0"/>
    <n v="0"/>
    <n v="0"/>
    <n v="0"/>
    <n v="0"/>
    <n v="0"/>
    <n v="0"/>
    <n v="0"/>
  </r>
  <r>
    <x v="0"/>
    <x v="1"/>
    <x v="6"/>
    <s v="Coal Mining"/>
    <s v="Coal -OC"/>
    <m/>
    <s v="Emissions"/>
    <x v="0"/>
    <x v="20"/>
    <m/>
    <m/>
    <n v="0"/>
    <n v="0"/>
    <n v="0"/>
    <n v="0"/>
    <n v="0"/>
    <n v="0"/>
    <n v="0"/>
    <n v="0"/>
    <n v="0"/>
    <n v="0"/>
  </r>
  <r>
    <x v="0"/>
    <x v="1"/>
    <x v="6"/>
    <s v="Coal Mining"/>
    <s v="Coal -OC"/>
    <m/>
    <s v="Emissions"/>
    <x v="0"/>
    <x v="22"/>
    <m/>
    <m/>
    <n v="0"/>
    <n v="0"/>
    <n v="0"/>
    <n v="0"/>
    <n v="0"/>
    <n v="0"/>
    <n v="0"/>
    <n v="0"/>
    <n v="0"/>
    <n v="0"/>
  </r>
  <r>
    <x v="0"/>
    <x v="1"/>
    <x v="6"/>
    <s v="Coal Mining"/>
    <s v="Coal -OC"/>
    <m/>
    <s v="Emissions"/>
    <x v="0"/>
    <x v="25"/>
    <m/>
    <m/>
    <n v="0"/>
    <n v="0"/>
    <n v="0"/>
    <n v="0"/>
    <n v="0"/>
    <n v="0"/>
    <n v="0"/>
    <n v="0"/>
    <n v="0"/>
    <n v="0"/>
  </r>
  <r>
    <x v="0"/>
    <x v="1"/>
    <x v="6"/>
    <s v="Coal Mining"/>
    <s v="Coal -OC"/>
    <m/>
    <s v="Emissions"/>
    <x v="0"/>
    <x v="33"/>
    <m/>
    <m/>
    <n v="0"/>
    <n v="0"/>
    <n v="0"/>
    <n v="0"/>
    <n v="0"/>
    <n v="0"/>
    <n v="0"/>
    <n v="0"/>
    <n v="0"/>
    <n v="0"/>
  </r>
  <r>
    <x v="0"/>
    <x v="1"/>
    <x v="6"/>
    <s v="Coal Mining"/>
    <s v="Coal -OC"/>
    <m/>
    <s v="Emissions"/>
    <x v="0"/>
    <x v="35"/>
    <m/>
    <m/>
    <n v="0"/>
    <n v="0"/>
    <n v="0"/>
    <n v="0"/>
    <n v="0"/>
    <n v="0"/>
    <n v="0"/>
    <n v="0"/>
    <n v="0"/>
    <n v="0"/>
  </r>
  <r>
    <x v="0"/>
    <x v="1"/>
    <x v="6"/>
    <s v="Coal Mining"/>
    <s v="Coal -OC"/>
    <m/>
    <s v="Emissions"/>
    <x v="1"/>
    <x v="31"/>
    <s v="Fuel Production"/>
    <m/>
    <n v="18583.029990000003"/>
    <n v="20250.506279999998"/>
    <n v="22013.897572000002"/>
    <n v="25147.388515999999"/>
    <n v="29664.423264999994"/>
    <n v="31618.841925000001"/>
    <n v="32993.155415999994"/>
    <n v="33380.025968000002"/>
    <n v="32377.533604"/>
    <n v="33494.00028"/>
  </r>
  <r>
    <x v="0"/>
    <x v="1"/>
    <x v="6"/>
    <s v="Coal Mining"/>
    <s v="Coal -OC"/>
    <m/>
    <s v="Emissions"/>
    <x v="1"/>
    <x v="2"/>
    <m/>
    <m/>
    <n v="0"/>
    <n v="0"/>
    <n v="47.556183000000004"/>
    <n v="98.322910000000007"/>
    <n v="65.414833999999999"/>
    <n v="192.63264000000001"/>
    <n v="193.63593500000002"/>
    <n v="88.490618999999995"/>
    <n v="14.648107"/>
    <n v="0"/>
  </r>
  <r>
    <x v="0"/>
    <x v="1"/>
    <x v="6"/>
    <s v="Coal Mining"/>
    <s v="Coal -OC"/>
    <m/>
    <s v="Emissions"/>
    <x v="1"/>
    <x v="3"/>
    <m/>
    <m/>
    <n v="720.37545187363537"/>
    <n v="746.96749468439998"/>
    <n v="794.60964000000001"/>
    <n v="782.97141799999997"/>
    <n v="873.86994500000003"/>
    <n v="888.31739300000004"/>
    <n v="580.50648699999999"/>
    <n v="482.38423599999999"/>
    <n v="518.70351500000004"/>
    <n v="599.76975100000016"/>
  </r>
  <r>
    <x v="0"/>
    <x v="1"/>
    <x v="6"/>
    <s v="Coal Mining"/>
    <s v="Coal -OC"/>
    <m/>
    <s v="Emissions"/>
    <x v="1"/>
    <x v="6"/>
    <m/>
    <m/>
    <n v="52245.03536700712"/>
    <n v="56109.121602594409"/>
    <n v="60207.122946640004"/>
    <n v="67429.719243060012"/>
    <n v="73907.864629709991"/>
    <n v="78202.159862349989"/>
    <n v="79943.390374390001"/>
    <n v="82609.767232290003"/>
    <n v="88114.313144350002"/>
    <n v="93516.360432620015"/>
  </r>
  <r>
    <x v="0"/>
    <x v="1"/>
    <x v="6"/>
    <s v="Coal Mining"/>
    <s v="Coal -OC"/>
    <m/>
    <s v="Emissions"/>
    <x v="1"/>
    <x v="14"/>
    <m/>
    <m/>
    <n v="0"/>
    <n v="0"/>
    <n v="0"/>
    <n v="0"/>
    <n v="0"/>
    <n v="0"/>
    <n v="0"/>
    <n v="0"/>
    <n v="0"/>
    <n v="0"/>
  </r>
  <r>
    <x v="0"/>
    <x v="1"/>
    <x v="6"/>
    <s v="Coal Mining"/>
    <s v="Coal -OC"/>
    <m/>
    <s v="Emissions"/>
    <x v="1"/>
    <x v="15"/>
    <m/>
    <m/>
    <n v="57069.181386020013"/>
    <n v="61621.36356546"/>
    <n v="64563.690693340002"/>
    <n v="67749.501465000008"/>
    <n v="74657.103263220008"/>
    <n v="78173.969279440003"/>
    <n v="80393.518676139996"/>
    <n v="83853.818920260019"/>
    <n v="86769.759389639992"/>
    <n v="93913.472619980006"/>
  </r>
  <r>
    <x v="0"/>
    <x v="1"/>
    <x v="6"/>
    <s v="Coal Mining"/>
    <s v="Coal -OC"/>
    <m/>
    <s v="Emissions"/>
    <x v="1"/>
    <x v="19"/>
    <m/>
    <m/>
    <n v="38108.047049788991"/>
    <n v="41663.014542279852"/>
    <n v="47995.915158960001"/>
    <n v="52321.00352174"/>
    <n v="55031.003646240002"/>
    <n v="54134.77828205"/>
    <n v="53406.855654110004"/>
    <n v="55903.565294560001"/>
    <n v="57882.085107049992"/>
    <n v="66404.10694908"/>
  </r>
  <r>
    <x v="0"/>
    <x v="1"/>
    <x v="6"/>
    <s v="Coal Mining"/>
    <s v="Coal -OC"/>
    <m/>
    <s v="Emissions"/>
    <x v="1"/>
    <x v="20"/>
    <m/>
    <m/>
    <n v="22689.878312110883"/>
    <n v="22711.226865364319"/>
    <n v="22837.321844400001"/>
    <n v="23415.8618732"/>
    <n v="24377.650559049998"/>
    <n v="24051.870639600005"/>
    <n v="23771.168764499998"/>
    <n v="25128.49647115"/>
    <n v="24516.596883599999"/>
    <n v="24851.958270300005"/>
  </r>
  <r>
    <x v="0"/>
    <x v="1"/>
    <x v="6"/>
    <s v="Coal Mining"/>
    <s v="Coal -OC"/>
    <m/>
    <s v="Emissions"/>
    <x v="1"/>
    <x v="22"/>
    <m/>
    <m/>
    <n v="4426.5375400000012"/>
    <n v="4601.3115290000005"/>
    <n v="5098.7451900000005"/>
    <n v="4737.7596490000005"/>
    <n v="4613.3510690000012"/>
    <n v="5355.3880509999999"/>
    <n v="5737.2421280000008"/>
    <n v="4841.0990339999989"/>
    <n v="4582.2489240000004"/>
    <n v="4600.7095520000003"/>
  </r>
  <r>
    <x v="0"/>
    <x v="1"/>
    <x v="6"/>
    <s v="Coal Mining"/>
    <s v="Coal -OC"/>
    <m/>
    <s v="Emissions"/>
    <x v="1"/>
    <x v="25"/>
    <m/>
    <m/>
    <n v="59491.476590543658"/>
    <n v="62744.840123163704"/>
    <n v="68480.502202000003"/>
    <n v="75471.863079999996"/>
    <n v="82059.09673200002"/>
    <n v="81352.375733999987"/>
    <n v="82323.966612000004"/>
    <n v="86012.279691000003"/>
    <n v="88872.874395000006"/>
    <n v="96022.755883000005"/>
  </r>
  <r>
    <x v="0"/>
    <x v="1"/>
    <x v="6"/>
    <s v="Coal Mining"/>
    <s v="Coal -OC"/>
    <m/>
    <s v="Emissions"/>
    <x v="1"/>
    <x v="33"/>
    <m/>
    <m/>
    <n v="12835.554253"/>
    <n v="10515.534895000001"/>
    <n v="9331.8474540000007"/>
    <n v="9534.5130439999994"/>
    <n v="10822.342506000001"/>
    <n v="12149.099814000001"/>
    <n v="12854.215540000001"/>
    <n v="12932.071231999998"/>
    <n v="12090.306727000001"/>
    <n v="11957.671128"/>
  </r>
  <r>
    <x v="0"/>
    <x v="1"/>
    <x v="6"/>
    <s v="Coal Mining"/>
    <s v="Coal -OC"/>
    <m/>
    <s v="Emissions"/>
    <x v="1"/>
    <x v="35"/>
    <m/>
    <m/>
    <n v="10642.596186979999"/>
    <n v="11177.721634539999"/>
    <n v="9707.8302486600005"/>
    <n v="10490.853838000001"/>
    <n v="11841.975161780003"/>
    <n v="12384.84203356"/>
    <n v="13603.785260860001"/>
    <n v="15267.111922739998"/>
    <n v="16122.557358359998"/>
    <n v="17699.484268020002"/>
  </r>
  <r>
    <x v="0"/>
    <x v="1"/>
    <x v="6"/>
    <s v="Coal Mining"/>
    <s v="Coal -OC"/>
    <m/>
    <s v="Emissions"/>
    <x v="3"/>
    <x v="31"/>
    <s v="Fuel Production"/>
    <m/>
    <n v="390243.62979000004"/>
    <n v="425260.63187999994"/>
    <n v="462291.84901200002"/>
    <n v="528095.15883600002"/>
    <n v="622952.88856499991"/>
    <n v="663995.68042500003"/>
    <n v="692856.26373599982"/>
    <n v="700980.54532800009"/>
    <n v="679928.20568400004"/>
    <n v="703374.00587999995"/>
  </r>
  <r>
    <x v="0"/>
    <x v="1"/>
    <x v="6"/>
    <s v="Coal Mining"/>
    <s v="Coal -OC"/>
    <m/>
    <s v="Emissions"/>
    <x v="3"/>
    <x v="2"/>
    <m/>
    <m/>
    <n v="0"/>
    <n v="0"/>
    <n v="998.67984300000012"/>
    <n v="2064.7811100000004"/>
    <n v="1373.7115140000001"/>
    <n v="4045.2854400000001"/>
    <n v="4066.3546350000006"/>
    <n v="1858.302999"/>
    <n v="307.61024700000002"/>
    <n v="0"/>
  </r>
  <r>
    <x v="0"/>
    <x v="1"/>
    <x v="6"/>
    <s v="Coal Mining"/>
    <s v="Coal -OC"/>
    <m/>
    <s v="Emissions"/>
    <x v="3"/>
    <x v="3"/>
    <m/>
    <m/>
    <n v="15127.884489346343"/>
    <n v="15686.317388372399"/>
    <n v="16686.802439999999"/>
    <n v="16442.399777999999"/>
    <n v="18351.268845000002"/>
    <n v="18654.665252999999"/>
    <n v="12190.636226999999"/>
    <n v="10130.068955999999"/>
    <n v="10892.773815"/>
    <n v="12595.164771000003"/>
  </r>
  <r>
    <x v="0"/>
    <x v="1"/>
    <x v="6"/>
    <s v="Coal Mining"/>
    <s v="Coal -OC"/>
    <m/>
    <s v="Emissions"/>
    <x v="3"/>
    <x v="6"/>
    <m/>
    <m/>
    <n v="1097145.7427071496"/>
    <n v="1178291.5536544826"/>
    <n v="1264349.58187944"/>
    <n v="1416024.1041042602"/>
    <n v="1552065.1572239099"/>
    <n v="1642245.3571093497"/>
    <n v="1678811.19786219"/>
    <n v="1734805.1118780901"/>
    <n v="1850400.5760313501"/>
    <n v="1963843.5690850203"/>
  </r>
  <r>
    <x v="0"/>
    <x v="1"/>
    <x v="6"/>
    <s v="Coal Mining"/>
    <s v="Coal -OC"/>
    <m/>
    <s v="Emissions"/>
    <x v="3"/>
    <x v="14"/>
    <m/>
    <m/>
    <n v="0"/>
    <n v="0"/>
    <n v="0"/>
    <n v="0"/>
    <n v="0"/>
    <n v="0"/>
    <n v="0"/>
    <n v="0"/>
    <n v="0"/>
    <n v="0"/>
  </r>
  <r>
    <x v="0"/>
    <x v="1"/>
    <x v="6"/>
    <s v="Coal Mining"/>
    <s v="Coal -OC"/>
    <m/>
    <s v="Emissions"/>
    <x v="3"/>
    <x v="15"/>
    <m/>
    <m/>
    <n v="1198452.8091064203"/>
    <n v="1294048.6348746601"/>
    <n v="1355837.50456014"/>
    <n v="1422739.5307650003"/>
    <n v="1567799.1685276201"/>
    <n v="1641653.3548682402"/>
    <n v="1688263.8921989398"/>
    <n v="1760930.1973254604"/>
    <n v="1822164.9471824397"/>
    <n v="1972182.9250195802"/>
  </r>
  <r>
    <x v="0"/>
    <x v="1"/>
    <x v="6"/>
    <s v="Coal Mining"/>
    <s v="Coal -OC"/>
    <m/>
    <s v="Emissions"/>
    <x v="3"/>
    <x v="19"/>
    <m/>
    <m/>
    <n v="800268.98804556881"/>
    <n v="874923.30538787693"/>
    <n v="1007914.21833816"/>
    <n v="1098741.0739565401"/>
    <n v="1155651.0765710401"/>
    <n v="1136830.34392305"/>
    <n v="1121543.96873631"/>
    <n v="1173974.87118576"/>
    <n v="1215523.7872480499"/>
    <n v="1394486.2459306801"/>
  </r>
  <r>
    <x v="0"/>
    <x v="1"/>
    <x v="6"/>
    <s v="Coal Mining"/>
    <s v="Coal -OC"/>
    <m/>
    <s v="Emissions"/>
    <x v="3"/>
    <x v="20"/>
    <m/>
    <m/>
    <n v="476487.44455432851"/>
    <n v="476935.7641726507"/>
    <n v="479583.75873240002"/>
    <n v="491733.09933719999"/>
    <n v="511930.66174004995"/>
    <n v="505089.28343160008"/>
    <n v="499194.54405449994"/>
    <n v="527698.42589415004"/>
    <n v="514848.53455559997"/>
    <n v="521891.12367630011"/>
  </r>
  <r>
    <x v="0"/>
    <x v="1"/>
    <x v="6"/>
    <s v="Coal Mining"/>
    <s v="Coal -OC"/>
    <m/>
    <s v="Emissions"/>
    <x v="3"/>
    <x v="22"/>
    <m/>
    <m/>
    <n v="92957.288340000028"/>
    <n v="96627.542109000016"/>
    <n v="107073.64899000002"/>
    <n v="99492.952629000007"/>
    <n v="96880.372449000031"/>
    <n v="112463.14907099999"/>
    <n v="120482.08468800002"/>
    <n v="101663.07971399998"/>
    <n v="96227.227404000005"/>
    <n v="96614.900592000005"/>
  </r>
  <r>
    <x v="0"/>
    <x v="1"/>
    <x v="6"/>
    <s v="Coal Mining"/>
    <s v="Coal -OC"/>
    <m/>
    <s v="Emissions"/>
    <x v="3"/>
    <x v="25"/>
    <m/>
    <m/>
    <n v="1249321.0084014167"/>
    <n v="1317641.6425864378"/>
    <n v="1438090.5462420001"/>
    <n v="1584909.1246799999"/>
    <n v="1723241.0313720005"/>
    <n v="1708399.8904139998"/>
    <n v="1728803.2988520002"/>
    <n v="1806257.8735110001"/>
    <n v="1866330.3622950001"/>
    <n v="2016477.8735430001"/>
  </r>
  <r>
    <x v="0"/>
    <x v="1"/>
    <x v="6"/>
    <s v="Coal Mining"/>
    <s v="Coal -OC"/>
    <m/>
    <s v="Emissions"/>
    <x v="3"/>
    <x v="33"/>
    <m/>
    <m/>
    <n v="269546.63931300002"/>
    <n v="220826.23279500002"/>
    <n v="195968.79653400002"/>
    <n v="200224.77392399998"/>
    <n v="227269.19262600003"/>
    <n v="255131.09609400004"/>
    <n v="269938.52634000004"/>
    <n v="271573.49587199994"/>
    <n v="253896.44126700002"/>
    <n v="251111.09368799999"/>
  </r>
  <r>
    <x v="0"/>
    <x v="1"/>
    <x v="6"/>
    <s v="Coal Mining"/>
    <s v="Coal -OC"/>
    <m/>
    <s v="Emissions"/>
    <x v="3"/>
    <x v="35"/>
    <m/>
    <m/>
    <n v="223494.51992657999"/>
    <n v="234732.15432533997"/>
    <n v="203864.43522186001"/>
    <n v="220307.93059800001"/>
    <n v="248681.47839738007"/>
    <n v="260081.68270475999"/>
    <n v="285679.49047806003"/>
    <n v="320609.35037753993"/>
    <n v="338573.70452555997"/>
    <n v="371689.16962842003"/>
  </r>
  <r>
    <x v="0"/>
    <x v="1"/>
    <x v="6"/>
    <s v="Coal Mining"/>
    <s v="Coal -OC"/>
    <m/>
    <s v="Emissions"/>
    <x v="4"/>
    <x v="31"/>
    <s v="Fuel Production"/>
    <m/>
    <n v="92915.149950000021"/>
    <n v="101252.53139999999"/>
    <n v="110069.48786000001"/>
    <n v="125736.94258"/>
    <n v="148322.11632499998"/>
    <n v="158094.20962500002"/>
    <n v="164965.77707999997"/>
    <n v="166900.12984000001"/>
    <n v="161887.66802000001"/>
    <n v="167470.00140000001"/>
  </r>
  <r>
    <x v="0"/>
    <x v="1"/>
    <x v="6"/>
    <s v="Coal Mining"/>
    <s v="Coal -OC"/>
    <m/>
    <s v="Emissions"/>
    <x v="4"/>
    <x v="2"/>
    <m/>
    <m/>
    <n v="0"/>
    <n v="0"/>
    <n v="237.78091500000002"/>
    <n v="491.61455000000001"/>
    <n v="327.07416999999998"/>
    <n v="963.16320000000007"/>
    <n v="968.17967500000009"/>
    <n v="442.45309499999996"/>
    <n v="73.240534999999994"/>
    <n v="0"/>
  </r>
  <r>
    <x v="0"/>
    <x v="1"/>
    <x v="6"/>
    <s v="Coal Mining"/>
    <s v="Coal -OC"/>
    <m/>
    <s v="Emissions"/>
    <x v="4"/>
    <x v="3"/>
    <m/>
    <m/>
    <n v="3601.877259368177"/>
    <n v="3734.8374734219997"/>
    <n v="3973.0482000000002"/>
    <n v="3914.85709"/>
    <n v="4369.349725"/>
    <n v="4441.5869650000004"/>
    <n v="2902.5324350000001"/>
    <n v="2411.9211799999998"/>
    <n v="2593.5175750000003"/>
    <n v="2998.8487550000009"/>
  </r>
  <r>
    <x v="0"/>
    <x v="1"/>
    <x v="6"/>
    <s v="Coal Mining"/>
    <s v="Coal -OC"/>
    <m/>
    <s v="Emissions"/>
    <x v="4"/>
    <x v="6"/>
    <m/>
    <m/>
    <n v="261225.17683503561"/>
    <n v="280545.60801297205"/>
    <n v="301035.6147332"/>
    <n v="337148.59621530003"/>
    <n v="369539.32314854994"/>
    <n v="391010.79931174993"/>
    <n v="399716.95187195"/>
    <n v="413048.83616145002"/>
    <n v="440571.56572175003"/>
    <n v="467581.8021631001"/>
  </r>
  <r>
    <x v="0"/>
    <x v="1"/>
    <x v="6"/>
    <s v="Coal Mining"/>
    <s v="Coal -OC"/>
    <m/>
    <s v="Emissions"/>
    <x v="4"/>
    <x v="14"/>
    <m/>
    <m/>
    <n v="0"/>
    <n v="0"/>
    <n v="0"/>
    <n v="0"/>
    <n v="0"/>
    <n v="0"/>
    <n v="0"/>
    <n v="0"/>
    <n v="0"/>
    <n v="0"/>
  </r>
  <r>
    <x v="0"/>
    <x v="1"/>
    <x v="6"/>
    <s v="Coal Mining"/>
    <s v="Coal -OC"/>
    <m/>
    <s v="Emissions"/>
    <x v="4"/>
    <x v="15"/>
    <m/>
    <m/>
    <n v="285345.90693010006"/>
    <n v="308106.81782729999"/>
    <n v="322818.45346670004"/>
    <n v="338747.50732500001"/>
    <n v="373285.51631610002"/>
    <n v="390869.84639720002"/>
    <n v="401967.59338069998"/>
    <n v="419269.09460130008"/>
    <n v="433848.79694819998"/>
    <n v="469567.36309990002"/>
  </r>
  <r>
    <x v="0"/>
    <x v="1"/>
    <x v="6"/>
    <s v="Coal Mining"/>
    <s v="Coal -OC"/>
    <m/>
    <s v="Emissions"/>
    <x v="4"/>
    <x v="19"/>
    <m/>
    <m/>
    <n v="190540.23524894495"/>
    <n v="208315.07271139926"/>
    <n v="239979.57579480001"/>
    <n v="261605.0176087"/>
    <n v="275155.0182312"/>
    <n v="270673.89141024998"/>
    <n v="267034.27827055001"/>
    <n v="279517.82647279999"/>
    <n v="289410.42553524999"/>
    <n v="332020.53474540001"/>
  </r>
  <r>
    <x v="0"/>
    <x v="1"/>
    <x v="6"/>
    <s v="Coal Mining"/>
    <s v="Coal -OC"/>
    <m/>
    <s v="Emissions"/>
    <x v="4"/>
    <x v="20"/>
    <m/>
    <m/>
    <n v="113449.39156055442"/>
    <n v="113556.1343268216"/>
    <n v="114186.609222"/>
    <n v="117079.309366"/>
    <n v="121888.25279524999"/>
    <n v="120259.35319800003"/>
    <n v="118855.8438225"/>
    <n v="125642.48235574999"/>
    <n v="122582.98441799999"/>
    <n v="124259.79135150003"/>
  </r>
  <r>
    <x v="0"/>
    <x v="1"/>
    <x v="6"/>
    <s v="Coal Mining"/>
    <s v="Coal -OC"/>
    <m/>
    <s v="Emissions"/>
    <x v="4"/>
    <x v="22"/>
    <m/>
    <m/>
    <n v="22132.687700000006"/>
    <n v="23006.557645000001"/>
    <n v="25493.725950000004"/>
    <n v="23688.798245000002"/>
    <n v="23066.755345000005"/>
    <n v="26776.940255000001"/>
    <n v="28686.210640000005"/>
    <n v="24205.495169999995"/>
    <n v="22911.244620000001"/>
    <n v="23003.547760000001"/>
  </r>
  <r>
    <x v="0"/>
    <x v="1"/>
    <x v="6"/>
    <s v="Coal Mining"/>
    <s v="Coal -OC"/>
    <m/>
    <s v="Emissions"/>
    <x v="4"/>
    <x v="25"/>
    <m/>
    <m/>
    <n v="297457.3829527183"/>
    <n v="313724.2006158185"/>
    <n v="342402.51101000002"/>
    <n v="377359.31539999996"/>
    <n v="410295.48366000009"/>
    <n v="406761.87866999995"/>
    <n v="411619.83306000003"/>
    <n v="430061.39845500002"/>
    <n v="444364.37197500002"/>
    <n v="480113.779415"/>
  </r>
  <r>
    <x v="0"/>
    <x v="1"/>
    <x v="6"/>
    <s v="Coal Mining"/>
    <s v="Coal -OC"/>
    <m/>
    <s v="Emissions"/>
    <x v="4"/>
    <x v="33"/>
    <m/>
    <m/>
    <n v="64177.771265000003"/>
    <n v="52577.674475000007"/>
    <n v="46659.237270000005"/>
    <n v="47672.565219999997"/>
    <n v="54111.712530000004"/>
    <n v="60745.499070000005"/>
    <n v="64271.077700000009"/>
    <n v="64660.356159999996"/>
    <n v="60451.533635000007"/>
    <n v="59788.355640000002"/>
  </r>
  <r>
    <x v="0"/>
    <x v="1"/>
    <x v="6"/>
    <s v="Coal Mining"/>
    <s v="Coal -OC"/>
    <m/>
    <s v="Emissions"/>
    <x v="4"/>
    <x v="35"/>
    <m/>
    <m/>
    <n v="53212.980934899999"/>
    <n v="55888.608172699998"/>
    <n v="48539.151243300003"/>
    <n v="52454.269190000006"/>
    <n v="59209.875808900018"/>
    <n v="61924.210167800004"/>
    <n v="68018.926304299996"/>
    <n v="76335.559613699996"/>
    <n v="80612.786791799997"/>
    <n v="88497.421340100002"/>
  </r>
  <r>
    <x v="0"/>
    <x v="1"/>
    <x v="6"/>
    <s v="Coal Post mining"/>
    <s v="Coal-UG"/>
    <m/>
    <s v="Emissions"/>
    <x v="0"/>
    <x v="31"/>
    <s v="Fuel Production"/>
    <m/>
    <n v="0"/>
    <n v="0"/>
    <n v="0"/>
    <n v="0"/>
    <n v="0"/>
    <n v="0"/>
    <n v="0"/>
    <n v="0"/>
    <n v="0"/>
    <n v="0"/>
  </r>
  <r>
    <x v="0"/>
    <x v="1"/>
    <x v="6"/>
    <s v="Coal Post mining"/>
    <s v="Coal-UG"/>
    <m/>
    <s v="Emissions"/>
    <x v="0"/>
    <x v="2"/>
    <m/>
    <m/>
    <n v="0"/>
    <n v="0"/>
    <n v="0"/>
    <n v="0"/>
    <n v="0"/>
    <n v="0"/>
    <n v="0"/>
    <n v="0"/>
    <n v="0"/>
    <n v="0"/>
  </r>
  <r>
    <x v="0"/>
    <x v="1"/>
    <x v="6"/>
    <s v="Coal Post mining"/>
    <s v="Coal-UG"/>
    <m/>
    <s v="Emissions"/>
    <x v="0"/>
    <x v="3"/>
    <m/>
    <m/>
    <n v="0"/>
    <n v="0"/>
    <n v="0"/>
    <n v="0"/>
    <n v="0"/>
    <n v="0"/>
    <n v="0"/>
    <n v="0"/>
    <n v="0"/>
    <n v="0"/>
  </r>
  <r>
    <x v="0"/>
    <x v="1"/>
    <x v="6"/>
    <s v="Coal Post mining"/>
    <s v="Coal-UG"/>
    <m/>
    <s v="Emissions"/>
    <x v="0"/>
    <x v="6"/>
    <m/>
    <m/>
    <n v="0"/>
    <n v="0"/>
    <n v="0"/>
    <n v="0"/>
    <n v="0"/>
    <n v="0"/>
    <n v="0"/>
    <n v="0"/>
    <n v="0"/>
    <n v="0"/>
  </r>
  <r>
    <x v="0"/>
    <x v="1"/>
    <x v="6"/>
    <s v="Coal Post mining"/>
    <s v="Coal-UG"/>
    <m/>
    <s v="Emissions"/>
    <x v="0"/>
    <x v="14"/>
    <m/>
    <m/>
    <n v="0"/>
    <n v="0"/>
    <n v="0"/>
    <n v="0"/>
    <n v="0"/>
    <n v="0"/>
    <n v="0"/>
    <n v="0"/>
    <n v="0"/>
    <n v="0"/>
  </r>
  <r>
    <x v="0"/>
    <x v="1"/>
    <x v="6"/>
    <s v="Coal Post mining"/>
    <s v="Coal-UG"/>
    <m/>
    <s v="Emissions"/>
    <x v="0"/>
    <x v="15"/>
    <m/>
    <m/>
    <n v="0"/>
    <n v="0"/>
    <n v="0"/>
    <n v="0"/>
    <n v="0"/>
    <n v="0"/>
    <n v="0"/>
    <n v="0"/>
    <n v="0"/>
    <n v="0"/>
  </r>
  <r>
    <x v="0"/>
    <x v="1"/>
    <x v="6"/>
    <s v="Coal Post mining"/>
    <s v="Coal-UG"/>
    <m/>
    <s v="Emissions"/>
    <x v="0"/>
    <x v="19"/>
    <m/>
    <m/>
    <n v="0"/>
    <n v="0"/>
    <n v="0"/>
    <n v="0"/>
    <n v="0"/>
    <n v="0"/>
    <n v="0"/>
    <n v="0"/>
    <n v="0"/>
    <n v="0"/>
  </r>
  <r>
    <x v="0"/>
    <x v="1"/>
    <x v="6"/>
    <s v="Coal Post mining"/>
    <s v="Coal-UG"/>
    <m/>
    <s v="Emissions"/>
    <x v="0"/>
    <x v="20"/>
    <m/>
    <m/>
    <n v="0"/>
    <n v="0"/>
    <n v="0"/>
    <n v="0"/>
    <n v="0"/>
    <n v="0"/>
    <n v="0"/>
    <n v="0"/>
    <n v="0"/>
    <n v="0"/>
  </r>
  <r>
    <x v="0"/>
    <x v="1"/>
    <x v="6"/>
    <s v="Coal Post mining"/>
    <s v="Coal-UG"/>
    <m/>
    <s v="Emissions"/>
    <x v="0"/>
    <x v="22"/>
    <m/>
    <m/>
    <n v="0"/>
    <n v="0"/>
    <n v="0"/>
    <n v="0"/>
    <n v="0"/>
    <n v="0"/>
    <n v="0"/>
    <n v="0"/>
    <n v="0"/>
    <n v="0"/>
  </r>
  <r>
    <x v="0"/>
    <x v="1"/>
    <x v="6"/>
    <s v="Coal Post mining"/>
    <s v="Coal-UG"/>
    <m/>
    <s v="Emissions"/>
    <x v="0"/>
    <x v="25"/>
    <m/>
    <m/>
    <n v="0"/>
    <n v="0"/>
    <n v="0"/>
    <n v="0"/>
    <n v="0"/>
    <n v="0"/>
    <n v="0"/>
    <n v="0"/>
    <n v="0"/>
    <n v="0"/>
  </r>
  <r>
    <x v="0"/>
    <x v="1"/>
    <x v="6"/>
    <s v="Coal Post mining"/>
    <s v="Coal-UG"/>
    <m/>
    <s v="Emissions"/>
    <x v="0"/>
    <x v="33"/>
    <m/>
    <m/>
    <n v="0"/>
    <n v="0"/>
    <n v="0"/>
    <n v="0"/>
    <n v="0"/>
    <n v="0"/>
    <n v="0"/>
    <n v="0"/>
    <n v="0"/>
    <n v="0"/>
  </r>
  <r>
    <x v="0"/>
    <x v="1"/>
    <x v="6"/>
    <s v="Coal Post mining"/>
    <s v="Coal-UG"/>
    <m/>
    <s v="Emissions"/>
    <x v="0"/>
    <x v="35"/>
    <m/>
    <m/>
    <n v="0"/>
    <n v="0"/>
    <n v="0"/>
    <n v="0"/>
    <n v="0"/>
    <n v="0"/>
    <n v="0"/>
    <n v="0"/>
    <n v="0"/>
    <n v="0"/>
  </r>
  <r>
    <x v="0"/>
    <x v="1"/>
    <x v="6"/>
    <s v="Coal Post mining"/>
    <s v="Coal-UG"/>
    <m/>
    <s v="Emissions"/>
    <x v="1"/>
    <x v="31"/>
    <s v="Fuel Production"/>
    <m/>
    <n v="17924.662284375001"/>
    <n v="16953.846834374999"/>
    <n v="16901.939071875"/>
    <n v="16963.316493750004"/>
    <n v="16832.845631250002"/>
    <n v="16432.664840625002"/>
    <n v="15271.404018750003"/>
    <n v="15933.227990625001"/>
    <n v="15165.834853125001"/>
    <n v="14434.917440625002"/>
  </r>
  <r>
    <x v="0"/>
    <x v="1"/>
    <x v="6"/>
    <s v="Coal Post mining"/>
    <s v="Coal-UG"/>
    <m/>
    <s v="Emissions"/>
    <x v="1"/>
    <x v="2"/>
    <m/>
    <m/>
    <n v="0"/>
    <n v="0"/>
    <n v="0"/>
    <n v="0"/>
    <n v="0"/>
    <n v="0"/>
    <n v="0"/>
    <n v="0"/>
    <n v="0"/>
    <n v="0"/>
  </r>
  <r>
    <x v="0"/>
    <x v="1"/>
    <x v="6"/>
    <s v="Coal Post mining"/>
    <s v="Coal-UG"/>
    <m/>
    <s v="Emissions"/>
    <x v="1"/>
    <x v="3"/>
    <m/>
    <m/>
    <n v="1068.872008310017"/>
    <n v="300.57400312499999"/>
    <n v="137.83615312500004"/>
    <n v="80.316740625000023"/>
    <n v="15.782765625000001"/>
    <n v="2.1043687500000003"/>
    <n v="4.9101937500000012"/>
    <n v="4.5594656250000014"/>
    <n v="4.2087375000000007"/>
    <n v="4.2087375000000007"/>
  </r>
  <r>
    <x v="0"/>
    <x v="1"/>
    <x v="6"/>
    <s v="Coal Post mining"/>
    <s v="Coal-UG"/>
    <m/>
    <s v="Emissions"/>
    <x v="1"/>
    <x v="6"/>
    <m/>
    <m/>
    <n v="20220.264735393892"/>
    <n v="20961.694040442373"/>
    <n v="21842.923243968748"/>
    <n v="23042.188965468755"/>
    <n v="23838.93453975"/>
    <n v="23025.199695093754"/>
    <n v="22230.561996843753"/>
    <n v="22446.372026718756"/>
    <n v="22276.893182156258"/>
    <n v="21993.585524625007"/>
  </r>
  <r>
    <x v="0"/>
    <x v="1"/>
    <x v="6"/>
    <s v="Coal Post mining"/>
    <s v="Coal-UG"/>
    <m/>
    <s v="Emissions"/>
    <x v="1"/>
    <x v="14"/>
    <m/>
    <m/>
    <n v="28.353983955000004"/>
    <n v="23.849512500000003"/>
    <n v="23.498784375000003"/>
    <n v="17.536406249999999"/>
    <n v="28.058250000000005"/>
    <n v="33.319171875000002"/>
    <n v="29.461162499999997"/>
    <n v="27.006065625000005"/>
    <n v="26.655337500000002"/>
    <n v="20.342231250000001"/>
  </r>
  <r>
    <x v="0"/>
    <x v="1"/>
    <x v="6"/>
    <s v="Coal Post mining"/>
    <s v="Coal-UG"/>
    <m/>
    <s v="Emissions"/>
    <x v="1"/>
    <x v="15"/>
    <m/>
    <m/>
    <n v="20359.179134456259"/>
    <n v="18202.25658075"/>
    <n v="17155.066574250002"/>
    <n v="16409.706177562504"/>
    <n v="15783.137396812501"/>
    <n v="14764.672023750001"/>
    <n v="13657.731973875001"/>
    <n v="12874.450852312501"/>
    <n v="12237.233965687501"/>
    <n v="11442.371801437503"/>
  </r>
  <r>
    <x v="0"/>
    <x v="1"/>
    <x v="6"/>
    <s v="Coal Post mining"/>
    <s v="Coal-UG"/>
    <m/>
    <s v="Emissions"/>
    <x v="1"/>
    <x v="19"/>
    <m/>
    <m/>
    <n v="4827.4433002848646"/>
    <n v="4666.028701522031"/>
    <n v="4658.72519165625"/>
    <n v="4800.2229464062511"/>
    <n v="4791.9492699375005"/>
    <n v="4512.5522310000015"/>
    <n v="4329.4125259687498"/>
    <n v="4321.0231092187505"/>
    <n v="4202.2034350312497"/>
    <n v="4090.1352772500013"/>
  </r>
  <r>
    <x v="0"/>
    <x v="1"/>
    <x v="6"/>
    <s v="Coal Post mining"/>
    <s v="Coal-UG"/>
    <m/>
    <s v="Emissions"/>
    <x v="1"/>
    <x v="20"/>
    <m/>
    <m/>
    <n v="11724.773002797929"/>
    <n v="11803.650750852468"/>
    <n v="11881.686836249999"/>
    <n v="12075.358906875001"/>
    <n v="11785.271674687501"/>
    <n v="10821.733833281254"/>
    <n v="10306.8123365625"/>
    <n v="10152.0009421875"/>
    <n v="9600.6563296875011"/>
    <n v="9329.2979793750019"/>
  </r>
  <r>
    <x v="0"/>
    <x v="1"/>
    <x v="6"/>
    <s v="Coal Post mining"/>
    <s v="Coal-UG"/>
    <m/>
    <s v="Emissions"/>
    <x v="1"/>
    <x v="22"/>
    <m/>
    <m/>
    <n v="0"/>
    <n v="0"/>
    <n v="0"/>
    <n v="0"/>
    <n v="0"/>
    <n v="0"/>
    <n v="0"/>
    <n v="0"/>
    <n v="0"/>
    <n v="0"/>
  </r>
  <r>
    <x v="0"/>
    <x v="1"/>
    <x v="6"/>
    <s v="Coal Post mining"/>
    <s v="Coal-UG"/>
    <m/>
    <s v="Emissions"/>
    <x v="1"/>
    <x v="25"/>
    <m/>
    <m/>
    <n v="2673.0625413212983"/>
    <n v="2750.0053703141252"/>
    <n v="2920.8638250000004"/>
    <n v="3005.0385750000005"/>
    <n v="3073.0798312500001"/>
    <n v="3053.0883281249999"/>
    <n v="3060.1028906250003"/>
    <n v="2533.3092468750006"/>
    <n v="2096.6527312500002"/>
    <n v="1845.1806656250001"/>
  </r>
  <r>
    <x v="0"/>
    <x v="1"/>
    <x v="6"/>
    <s v="Coal Post mining"/>
    <s v="Coal-UG"/>
    <m/>
    <s v="Emissions"/>
    <x v="1"/>
    <x v="33"/>
    <m/>
    <m/>
    <n v="0"/>
    <n v="0"/>
    <n v="0"/>
    <n v="0"/>
    <n v="0"/>
    <n v="0"/>
    <n v="0"/>
    <n v="0"/>
    <n v="0"/>
    <n v="0"/>
  </r>
  <r>
    <x v="0"/>
    <x v="1"/>
    <x v="6"/>
    <s v="Coal Post mining"/>
    <s v="Coal-UG"/>
    <m/>
    <s v="Emissions"/>
    <x v="1"/>
    <x v="35"/>
    <m/>
    <m/>
    <n v="6935.0029463240626"/>
    <n v="6324.1612004999997"/>
    <n v="6122.0576257500015"/>
    <n v="6164.5588599375005"/>
    <n v="6124.3934750625012"/>
    <n v="5597.9014575000019"/>
    <n v="4887.7190917500011"/>
    <n v="4819.081597687501"/>
    <n v="4940.0266843125009"/>
    <n v="5247.3767548124997"/>
  </r>
  <r>
    <x v="0"/>
    <x v="1"/>
    <x v="6"/>
    <s v="Coal Post mining"/>
    <s v="Coal-UG"/>
    <m/>
    <s v="Emissions"/>
    <x v="3"/>
    <x v="31"/>
    <s v="Fuel Production"/>
    <m/>
    <n v="376417.90797187504"/>
    <n v="356030.78352187498"/>
    <n v="354940.72050937498"/>
    <n v="356229.64636875008"/>
    <n v="353489.75825625006"/>
    <n v="345085.96165312506"/>
    <n v="320699.48439375008"/>
    <n v="334597.78780312499"/>
    <n v="318482.53191562503"/>
    <n v="303133.26625312504"/>
  </r>
  <r>
    <x v="0"/>
    <x v="1"/>
    <x v="6"/>
    <s v="Coal Post mining"/>
    <s v="Coal-UG"/>
    <m/>
    <s v="Emissions"/>
    <x v="3"/>
    <x v="2"/>
    <m/>
    <m/>
    <n v="0"/>
    <n v="0"/>
    <n v="0"/>
    <n v="0"/>
    <n v="0"/>
    <n v="0"/>
    <n v="0"/>
    <n v="0"/>
    <n v="0"/>
    <n v="0"/>
  </r>
  <r>
    <x v="0"/>
    <x v="1"/>
    <x v="6"/>
    <s v="Coal Post mining"/>
    <s v="Coal-UG"/>
    <m/>
    <s v="Emissions"/>
    <x v="3"/>
    <x v="3"/>
    <m/>
    <m/>
    <n v="22446.312174510356"/>
    <n v="6312.0540656249996"/>
    <n v="2894.5592156250009"/>
    <n v="1686.6515531250004"/>
    <n v="331.438078125"/>
    <n v="44.191743750000008"/>
    <n v="103.11406875000003"/>
    <n v="95.74877812500003"/>
    <n v="88.383487500000015"/>
    <n v="88.383487500000015"/>
  </r>
  <r>
    <x v="0"/>
    <x v="1"/>
    <x v="6"/>
    <s v="Coal Post mining"/>
    <s v="Coal-UG"/>
    <m/>
    <s v="Emissions"/>
    <x v="3"/>
    <x v="6"/>
    <m/>
    <m/>
    <n v="424625.55944327172"/>
    <n v="440195.57484928984"/>
    <n v="458701.3881233437"/>
    <n v="483885.96827484388"/>
    <n v="500617.62533474999"/>
    <n v="483529.19359696883"/>
    <n v="466841.80193371885"/>
    <n v="471373.81256109389"/>
    <n v="467814.75682528142"/>
    <n v="461865.29601712513"/>
  </r>
  <r>
    <x v="0"/>
    <x v="1"/>
    <x v="6"/>
    <s v="Coal Post mining"/>
    <s v="Coal-UG"/>
    <m/>
    <s v="Emissions"/>
    <x v="3"/>
    <x v="14"/>
    <m/>
    <m/>
    <n v="595.43366305500012"/>
    <n v="500.83976250000006"/>
    <n v="493.47447187500006"/>
    <n v="368.26453125"/>
    <n v="589.22325000000012"/>
    <n v="699.70260937500007"/>
    <n v="618.68441249999989"/>
    <n v="567.12737812500006"/>
    <n v="559.76208750000001"/>
    <n v="427.18685625000001"/>
  </r>
  <r>
    <x v="0"/>
    <x v="1"/>
    <x v="6"/>
    <s v="Coal Post mining"/>
    <s v="Coal-UG"/>
    <m/>
    <s v="Emissions"/>
    <x v="3"/>
    <x v="15"/>
    <m/>
    <m/>
    <n v="427542.76182358142"/>
    <n v="382247.38819575001"/>
    <n v="360256.39805925003"/>
    <n v="344603.82972881256"/>
    <n v="331445.8853330625"/>
    <n v="310058.11249875004"/>
    <n v="286812.37145137502"/>
    <n v="270363.46789856249"/>
    <n v="256981.91327943752"/>
    <n v="240289.80783018755"/>
  </r>
  <r>
    <x v="0"/>
    <x v="1"/>
    <x v="6"/>
    <s v="Coal Post mining"/>
    <s v="Coal-UG"/>
    <m/>
    <s v="Emissions"/>
    <x v="3"/>
    <x v="19"/>
    <m/>
    <m/>
    <n v="101376.30930598215"/>
    <n v="97986.602731962659"/>
    <n v="97833.229024781249"/>
    <n v="100804.68187453128"/>
    <n v="100630.93466868751"/>
    <n v="94763.596851000038"/>
    <n v="90917.663045343739"/>
    <n v="90741.485293593767"/>
    <n v="88246.27213565624"/>
    <n v="85892.840822250029"/>
  </r>
  <r>
    <x v="0"/>
    <x v="1"/>
    <x v="6"/>
    <s v="Coal Post mining"/>
    <s v="Coal-UG"/>
    <m/>
    <s v="Emissions"/>
    <x v="3"/>
    <x v="20"/>
    <m/>
    <m/>
    <n v="246220.23305875651"/>
    <n v="247876.66576790184"/>
    <n v="249515.42356124998"/>
    <n v="253582.53704437503"/>
    <n v="247490.70516843753"/>
    <n v="227256.41049890633"/>
    <n v="216443.05906781249"/>
    <n v="213192.0197859375"/>
    <n v="201613.78292343751"/>
    <n v="195915.25756687505"/>
  </r>
  <r>
    <x v="0"/>
    <x v="1"/>
    <x v="6"/>
    <s v="Coal Post mining"/>
    <s v="Coal-UG"/>
    <m/>
    <s v="Emissions"/>
    <x v="3"/>
    <x v="22"/>
    <m/>
    <m/>
    <n v="0"/>
    <n v="0"/>
    <n v="0"/>
    <n v="0"/>
    <n v="0"/>
    <n v="0"/>
    <n v="0"/>
    <n v="0"/>
    <n v="0"/>
    <n v="0"/>
  </r>
  <r>
    <x v="0"/>
    <x v="1"/>
    <x v="6"/>
    <s v="Coal Post mining"/>
    <s v="Coal-UG"/>
    <m/>
    <s v="Emissions"/>
    <x v="3"/>
    <x v="25"/>
    <m/>
    <m/>
    <n v="56134.313367747265"/>
    <n v="57750.11277659663"/>
    <n v="61338.140325000008"/>
    <n v="63105.810075000009"/>
    <n v="64534.676456250003"/>
    <n v="64114.854890625"/>
    <n v="64262.16070312501"/>
    <n v="53199.494184375013"/>
    <n v="44029.707356250001"/>
    <n v="38748.793978125002"/>
  </r>
  <r>
    <x v="0"/>
    <x v="1"/>
    <x v="6"/>
    <s v="Coal Post mining"/>
    <s v="Coal-UG"/>
    <m/>
    <s v="Emissions"/>
    <x v="3"/>
    <x v="33"/>
    <m/>
    <m/>
    <n v="0"/>
    <n v="0"/>
    <n v="0"/>
    <n v="0"/>
    <n v="0"/>
    <n v="0"/>
    <n v="0"/>
    <n v="0"/>
    <n v="0"/>
    <n v="0"/>
  </r>
  <r>
    <x v="0"/>
    <x v="1"/>
    <x v="6"/>
    <s v="Coal Post mining"/>
    <s v="Coal-UG"/>
    <m/>
    <s v="Emissions"/>
    <x v="3"/>
    <x v="35"/>
    <m/>
    <m/>
    <n v="145635.06187280532"/>
    <n v="132807.38521049998"/>
    <n v="128563.21014075003"/>
    <n v="129455.73605868751"/>
    <n v="128612.26297631253"/>
    <n v="117555.93060750003"/>
    <n v="102642.10092675002"/>
    <n v="101200.71355143753"/>
    <n v="103740.56037056253"/>
    <n v="110194.9118510625"/>
  </r>
  <r>
    <x v="0"/>
    <x v="1"/>
    <x v="6"/>
    <s v="Coal Post mining"/>
    <s v="Coal-UG"/>
    <m/>
    <s v="Emissions"/>
    <x v="4"/>
    <x v="31"/>
    <s v="Fuel Production"/>
    <m/>
    <n v="89623.311421874998"/>
    <n v="84769.234171874996"/>
    <n v="84509.695359375008"/>
    <n v="84816.582468750014"/>
    <n v="84164.228156250014"/>
    <n v="82163.324203125012"/>
    <n v="76357.020093750019"/>
    <n v="79666.139953125006"/>
    <n v="75829.174265625014"/>
    <n v="72174.587203125004"/>
  </r>
  <r>
    <x v="0"/>
    <x v="1"/>
    <x v="6"/>
    <s v="Coal Post mining"/>
    <s v="Coal-UG"/>
    <m/>
    <s v="Emissions"/>
    <x v="4"/>
    <x v="2"/>
    <m/>
    <m/>
    <n v="0"/>
    <n v="0"/>
    <n v="0"/>
    <n v="0"/>
    <n v="0"/>
    <n v="0"/>
    <n v="0"/>
    <n v="0"/>
    <n v="0"/>
    <n v="0"/>
  </r>
  <r>
    <x v="0"/>
    <x v="1"/>
    <x v="6"/>
    <s v="Coal Post mining"/>
    <s v="Coal-UG"/>
    <m/>
    <s v="Emissions"/>
    <x v="4"/>
    <x v="3"/>
    <m/>
    <m/>
    <n v="5344.360041550085"/>
    <n v="1502.870015625"/>
    <n v="689.18076562500016"/>
    <n v="401.58370312500011"/>
    <n v="78.913828125000009"/>
    <n v="10.521843750000002"/>
    <n v="24.550968750000006"/>
    <n v="22.797328125000007"/>
    <n v="21.043687500000004"/>
    <n v="21.043687500000004"/>
  </r>
  <r>
    <x v="0"/>
    <x v="1"/>
    <x v="6"/>
    <s v="Coal Post mining"/>
    <s v="Coal-UG"/>
    <m/>
    <s v="Emissions"/>
    <x v="4"/>
    <x v="6"/>
    <m/>
    <m/>
    <n v="101101.32367696946"/>
    <n v="104808.47020221187"/>
    <n v="109214.61621984374"/>
    <n v="115210.94482734377"/>
    <n v="119194.67269875"/>
    <n v="115125.99847546878"/>
    <n v="111152.80998421877"/>
    <n v="112231.86013359379"/>
    <n v="111384.46591078129"/>
    <n v="109967.92762312503"/>
  </r>
  <r>
    <x v="0"/>
    <x v="1"/>
    <x v="6"/>
    <s v="Coal Post mining"/>
    <s v="Coal-UG"/>
    <m/>
    <s v="Emissions"/>
    <x v="4"/>
    <x v="14"/>
    <m/>
    <m/>
    <n v="141.76991977500001"/>
    <n v="119.24756250000002"/>
    <n v="117.49392187500001"/>
    <n v="87.682031249999994"/>
    <n v="140.29125000000002"/>
    <n v="166.595859375"/>
    <n v="147.30581249999997"/>
    <n v="135.03032812500004"/>
    <n v="133.27668750000001"/>
    <n v="101.71115625"/>
  </r>
  <r>
    <x v="0"/>
    <x v="1"/>
    <x v="6"/>
    <s v="Coal Post mining"/>
    <s v="Coal-UG"/>
    <m/>
    <s v="Emissions"/>
    <x v="4"/>
    <x v="15"/>
    <m/>
    <m/>
    <n v="101795.8956722813"/>
    <n v="91011.282903749991"/>
    <n v="85775.332871250008"/>
    <n v="82048.530887812522"/>
    <n v="78915.6869840625"/>
    <n v="73823.360118750003"/>
    <n v="68288.659869374998"/>
    <n v="64372.254261562499"/>
    <n v="61186.169828437502"/>
    <n v="57211.859007187515"/>
  </r>
  <r>
    <x v="0"/>
    <x v="1"/>
    <x v="6"/>
    <s v="Coal Post mining"/>
    <s v="Coal-UG"/>
    <m/>
    <s v="Emissions"/>
    <x v="4"/>
    <x v="19"/>
    <m/>
    <m/>
    <n v="24137.216501424322"/>
    <n v="23330.143507610155"/>
    <n v="23293.625958281249"/>
    <n v="24001.114732031256"/>
    <n v="23959.746349687503"/>
    <n v="22562.761155000007"/>
    <n v="21647.062629843749"/>
    <n v="21605.115546093752"/>
    <n v="21011.017175156248"/>
    <n v="20450.676386250008"/>
  </r>
  <r>
    <x v="0"/>
    <x v="1"/>
    <x v="6"/>
    <s v="Coal Post mining"/>
    <s v="Coal-UG"/>
    <m/>
    <s v="Emissions"/>
    <x v="4"/>
    <x v="20"/>
    <m/>
    <m/>
    <n v="58623.865013989642"/>
    <n v="59018.253754262339"/>
    <n v="59408.434181249992"/>
    <n v="60376.794534375003"/>
    <n v="58926.358373437506"/>
    <n v="54108.669166406267"/>
    <n v="51534.061682812498"/>
    <n v="50760.004710937501"/>
    <n v="48003.281648437507"/>
    <n v="46646.489896875006"/>
  </r>
  <r>
    <x v="0"/>
    <x v="1"/>
    <x v="6"/>
    <s v="Coal Post mining"/>
    <s v="Coal-UG"/>
    <m/>
    <s v="Emissions"/>
    <x v="4"/>
    <x v="22"/>
    <m/>
    <m/>
    <n v="0"/>
    <n v="0"/>
    <n v="0"/>
    <n v="0"/>
    <n v="0"/>
    <n v="0"/>
    <n v="0"/>
    <n v="0"/>
    <n v="0"/>
    <n v="0"/>
  </r>
  <r>
    <x v="0"/>
    <x v="1"/>
    <x v="6"/>
    <s v="Coal Post mining"/>
    <s v="Coal-UG"/>
    <m/>
    <s v="Emissions"/>
    <x v="4"/>
    <x v="25"/>
    <m/>
    <m/>
    <n v="13365.312706606492"/>
    <n v="13750.026851570627"/>
    <n v="14604.319125000002"/>
    <n v="15025.192875000002"/>
    <n v="15365.399156250001"/>
    <n v="15265.441640624998"/>
    <n v="15300.514453125001"/>
    <n v="12666.546234375002"/>
    <n v="10483.263656250001"/>
    <n v="9225.9033281250013"/>
  </r>
  <r>
    <x v="0"/>
    <x v="1"/>
    <x v="6"/>
    <s v="Coal Post mining"/>
    <s v="Coal-UG"/>
    <m/>
    <s v="Emissions"/>
    <x v="4"/>
    <x v="33"/>
    <m/>
    <m/>
    <n v="0"/>
    <n v="0"/>
    <n v="0"/>
    <n v="0"/>
    <n v="0"/>
    <n v="0"/>
    <n v="0"/>
    <n v="0"/>
    <n v="0"/>
    <n v="0"/>
  </r>
  <r>
    <x v="0"/>
    <x v="1"/>
    <x v="6"/>
    <s v="Coal Post mining"/>
    <s v="Coal-UG"/>
    <m/>
    <s v="Emissions"/>
    <x v="4"/>
    <x v="35"/>
    <m/>
    <m/>
    <n v="34675.014731620315"/>
    <n v="31620.806002499998"/>
    <n v="30610.288128750006"/>
    <n v="30822.794299687503"/>
    <n v="30621.967375312506"/>
    <n v="27989.507287500011"/>
    <n v="24438.595458750005"/>
    <n v="24095.407988437506"/>
    <n v="24700.133421562503"/>
    <n v="26236.883774062499"/>
  </r>
  <r>
    <x v="0"/>
    <x v="1"/>
    <x v="6"/>
    <s v="Coal Post mining"/>
    <s v="Coal -OC"/>
    <m/>
    <s v="Emissions"/>
    <x v="0"/>
    <x v="31"/>
    <s v="Fuel Production"/>
    <m/>
    <n v="0"/>
    <n v="0"/>
    <n v="0"/>
    <n v="0"/>
    <n v="0"/>
    <n v="0"/>
    <n v="0"/>
    <n v="0"/>
    <n v="0"/>
    <n v="0"/>
  </r>
  <r>
    <x v="0"/>
    <x v="1"/>
    <x v="6"/>
    <s v="Coal Post mining"/>
    <s v="Coal -OC"/>
    <m/>
    <s v="Emissions"/>
    <x v="0"/>
    <x v="2"/>
    <m/>
    <m/>
    <n v="0"/>
    <n v="0"/>
    <n v="0"/>
    <n v="0"/>
    <n v="0"/>
    <n v="0"/>
    <n v="0"/>
    <n v="0"/>
    <n v="0"/>
    <n v="0"/>
  </r>
  <r>
    <x v="0"/>
    <x v="1"/>
    <x v="6"/>
    <s v="Coal Post mining"/>
    <s v="Coal -OC"/>
    <m/>
    <s v="Emissions"/>
    <x v="0"/>
    <x v="3"/>
    <m/>
    <m/>
    <n v="0"/>
    <n v="0"/>
    <n v="0"/>
    <n v="0"/>
    <n v="0"/>
    <n v="0"/>
    <n v="0"/>
    <n v="0"/>
    <n v="0"/>
    <n v="0"/>
  </r>
  <r>
    <x v="0"/>
    <x v="1"/>
    <x v="6"/>
    <s v="Coal Post mining"/>
    <s v="Coal -OC"/>
    <m/>
    <s v="Emissions"/>
    <x v="0"/>
    <x v="6"/>
    <m/>
    <m/>
    <n v="0"/>
    <n v="0"/>
    <n v="0"/>
    <n v="0"/>
    <n v="0"/>
    <n v="0"/>
    <n v="0"/>
    <n v="0"/>
    <n v="0"/>
    <n v="0"/>
  </r>
  <r>
    <x v="0"/>
    <x v="1"/>
    <x v="6"/>
    <s v="Coal Post mining"/>
    <s v="Coal -OC"/>
    <m/>
    <s v="Emissions"/>
    <x v="0"/>
    <x v="14"/>
    <m/>
    <m/>
    <n v="0"/>
    <n v="0"/>
    <n v="0"/>
    <n v="0"/>
    <n v="0"/>
    <n v="0"/>
    <n v="0"/>
    <n v="0"/>
    <n v="0"/>
    <n v="0"/>
  </r>
  <r>
    <x v="0"/>
    <x v="1"/>
    <x v="6"/>
    <s v="Coal Post mining"/>
    <s v="Coal -OC"/>
    <m/>
    <s v="Emissions"/>
    <x v="0"/>
    <x v="15"/>
    <m/>
    <m/>
    <n v="0"/>
    <n v="0"/>
    <n v="0"/>
    <n v="0"/>
    <n v="0"/>
    <n v="0"/>
    <n v="0"/>
    <n v="0"/>
    <n v="0"/>
    <n v="0"/>
  </r>
  <r>
    <x v="0"/>
    <x v="1"/>
    <x v="6"/>
    <s v="Coal Post mining"/>
    <s v="Coal -OC"/>
    <m/>
    <s v="Emissions"/>
    <x v="0"/>
    <x v="19"/>
    <m/>
    <m/>
    <n v="0"/>
    <n v="0"/>
    <n v="0"/>
    <n v="0"/>
    <n v="0"/>
    <n v="0"/>
    <n v="0"/>
    <n v="0"/>
    <n v="0"/>
    <n v="0"/>
  </r>
  <r>
    <x v="0"/>
    <x v="1"/>
    <x v="6"/>
    <s v="Coal Post mining"/>
    <s v="Coal -OC"/>
    <m/>
    <s v="Emissions"/>
    <x v="0"/>
    <x v="20"/>
    <m/>
    <m/>
    <n v="0"/>
    <n v="0"/>
    <n v="0"/>
    <n v="0"/>
    <n v="0"/>
    <n v="0"/>
    <n v="0"/>
    <n v="0"/>
    <n v="0"/>
    <n v="0"/>
  </r>
  <r>
    <x v="0"/>
    <x v="1"/>
    <x v="6"/>
    <s v="Coal Post mining"/>
    <s v="Coal -OC"/>
    <m/>
    <s v="Emissions"/>
    <x v="0"/>
    <x v="22"/>
    <m/>
    <m/>
    <n v="0"/>
    <n v="0"/>
    <n v="0"/>
    <n v="0"/>
    <n v="0"/>
    <n v="0"/>
    <n v="0"/>
    <n v="0"/>
    <n v="0"/>
    <n v="0"/>
  </r>
  <r>
    <x v="0"/>
    <x v="1"/>
    <x v="6"/>
    <s v="Coal Post mining"/>
    <s v="Coal -OC"/>
    <m/>
    <s v="Emissions"/>
    <x v="0"/>
    <x v="25"/>
    <m/>
    <m/>
    <n v="0"/>
    <n v="0"/>
    <n v="0"/>
    <n v="0"/>
    <n v="0"/>
    <n v="0"/>
    <n v="0"/>
    <n v="0"/>
    <n v="0"/>
    <n v="0"/>
  </r>
  <r>
    <x v="0"/>
    <x v="1"/>
    <x v="6"/>
    <s v="Coal Post mining"/>
    <s v="Coal -OC"/>
    <m/>
    <s v="Emissions"/>
    <x v="0"/>
    <x v="33"/>
    <m/>
    <m/>
    <n v="0"/>
    <n v="0"/>
    <n v="0"/>
    <n v="0"/>
    <n v="0"/>
    <n v="0"/>
    <n v="0"/>
    <n v="0"/>
    <n v="0"/>
    <n v="0"/>
  </r>
  <r>
    <x v="0"/>
    <x v="1"/>
    <x v="6"/>
    <s v="Coal Post mining"/>
    <s v="Coal -OC"/>
    <m/>
    <s v="Emissions"/>
    <x v="0"/>
    <x v="35"/>
    <m/>
    <m/>
    <n v="0"/>
    <n v="0"/>
    <n v="0"/>
    <n v="0"/>
    <n v="0"/>
    <n v="0"/>
    <n v="0"/>
    <n v="0"/>
    <n v="0"/>
    <n v="0"/>
  </r>
  <r>
    <x v="0"/>
    <x v="1"/>
    <x v="6"/>
    <s v="Coal Post mining"/>
    <s v="Coal -OC"/>
    <m/>
    <s v="Emissions"/>
    <x v="1"/>
    <x v="31"/>
    <s v="Fuel Production"/>
    <m/>
    <n v="2362.2495750000007"/>
    <n v="2574.2168999999999"/>
    <n v="2798.3768100000002"/>
    <n v="3196.7019300000002"/>
    <n v="3770.9012624999996"/>
    <n v="4019.3443125000003"/>
    <n v="4194.0451800000001"/>
    <n v="4243.2236400000002"/>
    <n v="4115.7881700000007"/>
    <n v="4257.7119000000002"/>
  </r>
  <r>
    <x v="0"/>
    <x v="1"/>
    <x v="6"/>
    <s v="Coal Post mining"/>
    <s v="Coal -OC"/>
    <m/>
    <s v="Emissions"/>
    <x v="1"/>
    <x v="2"/>
    <m/>
    <m/>
    <n v="0"/>
    <n v="0"/>
    <n v="6.045277500000001"/>
    <n v="12.498675000000002"/>
    <n v="8.3154450000000004"/>
    <n v="24.487200000000001"/>
    <n v="24.614737500000004"/>
    <n v="11.2488075"/>
    <n v="1.8620475000000003"/>
    <n v="0"/>
  </r>
  <r>
    <x v="0"/>
    <x v="1"/>
    <x v="6"/>
    <s v="Coal Post mining"/>
    <s v="Coal -OC"/>
    <m/>
    <s v="Emissions"/>
    <x v="1"/>
    <x v="3"/>
    <m/>
    <m/>
    <n v="91.573150661902801"/>
    <n v="94.953495087000007"/>
    <n v="101.00970000000001"/>
    <n v="99.530265000000014"/>
    <n v="111.08516250000001"/>
    <n v="112.92170250000001"/>
    <n v="73.793197500000005"/>
    <n v="61.32003000000001"/>
    <n v="65.936887500000012"/>
    <n v="76.241917500000014"/>
  </r>
  <r>
    <x v="0"/>
    <x v="1"/>
    <x v="6"/>
    <s v="Coal Post mining"/>
    <s v="Coal -OC"/>
    <m/>
    <s v="Emissions"/>
    <x v="1"/>
    <x v="6"/>
    <m/>
    <m/>
    <n v="6641.3180551280238"/>
    <n v="7132.5154579569171"/>
    <n v="7653.4478322000004"/>
    <n v="8571.5744800500033"/>
    <n v="9395.0675376749987"/>
    <n v="9940.9525248749997"/>
    <n v="10162.295386575001"/>
    <n v="10501.241597325001"/>
    <n v="11200.972009875"/>
    <n v="11887.672936350004"/>
  </r>
  <r>
    <x v="0"/>
    <x v="1"/>
    <x v="6"/>
    <s v="Coal Post mining"/>
    <s v="Coal -OC"/>
    <m/>
    <s v="Emissions"/>
    <x v="1"/>
    <x v="14"/>
    <m/>
    <m/>
    <n v="0"/>
    <n v="0"/>
    <n v="0"/>
    <n v="0"/>
    <n v="0"/>
    <n v="0"/>
    <n v="0"/>
    <n v="0"/>
    <n v="0"/>
    <n v="0"/>
  </r>
  <r>
    <x v="0"/>
    <x v="1"/>
    <x v="6"/>
    <s v="Coal Post mining"/>
    <s v="Coal -OC"/>
    <m/>
    <s v="Emissions"/>
    <x v="1"/>
    <x v="15"/>
    <m/>
    <m/>
    <n v="7254.5569558500019"/>
    <n v="7833.2241820500012"/>
    <n v="8207.2488169500011"/>
    <n v="8612.2247625000018"/>
    <n v="9490.3097368500003"/>
    <n v="9937.3689762000013"/>
    <n v="10219.515085950001"/>
    <n v="10659.383761050003"/>
    <n v="11030.054159699999"/>
    <n v="11938.153299150001"/>
  </r>
  <r>
    <x v="0"/>
    <x v="1"/>
    <x v="6"/>
    <s v="Coal Post mining"/>
    <s v="Coal -OC"/>
    <m/>
    <s v="Emissions"/>
    <x v="1"/>
    <x v="19"/>
    <m/>
    <m/>
    <n v="4844.2432690409742"/>
    <n v="5296.1459163915069"/>
    <n v="6101.1756558000006"/>
    <n v="6650.9750239500008"/>
    <n v="6995.4665652000003"/>
    <n v="6881.5396121250005"/>
    <n v="6789.0070746750007"/>
    <n v="7106.3854188000005"/>
    <n v="7357.8921746249989"/>
    <n v="8441.2000359000012"/>
  </r>
  <r>
    <x v="0"/>
    <x v="1"/>
    <x v="6"/>
    <s v="Coal Post mining"/>
    <s v="Coal -OC"/>
    <m/>
    <s v="Emissions"/>
    <x v="1"/>
    <x v="20"/>
    <m/>
    <m/>
    <n v="2884.306565098841"/>
    <n v="2887.0203642412275"/>
    <n v="2903.0493870000005"/>
    <n v="2976.5926110000005"/>
    <n v="3098.8538846249999"/>
    <n v="3057.4411830000008"/>
    <n v="3021.7587412499997"/>
    <n v="3194.3003988750002"/>
    <n v="3116.5165530000004"/>
    <n v="3159.1472377500008"/>
  </r>
  <r>
    <x v="0"/>
    <x v="1"/>
    <x v="6"/>
    <s v="Coal Post mining"/>
    <s v="Coal -OC"/>
    <m/>
    <s v="Emissions"/>
    <x v="1"/>
    <x v="22"/>
    <m/>
    <m/>
    <n v="562.69545000000016"/>
    <n v="584.91248250000001"/>
    <n v="648.14557500000012"/>
    <n v="602.25758250000001"/>
    <n v="586.44293250000021"/>
    <n v="680.76966750000008"/>
    <n v="729.3104400000002"/>
    <n v="615.39394499999992"/>
    <n v="582.48927000000015"/>
    <n v="584.83596000000011"/>
  </r>
  <r>
    <x v="0"/>
    <x v="1"/>
    <x v="6"/>
    <s v="Coal Post mining"/>
    <s v="Coal -OC"/>
    <m/>
    <s v="Emissions"/>
    <x v="1"/>
    <x v="25"/>
    <m/>
    <m/>
    <n v="7562.475837780974"/>
    <n v="7976.0389987072513"/>
    <n v="8705.1485850000008"/>
    <n v="9593.8809000000001"/>
    <n v="10431.241110000003"/>
    <n v="10341.403694999999"/>
    <n v="10464.911010000002"/>
    <n v="10933.764367500002"/>
    <n v="11297.3992875"/>
    <n v="12206.282527500001"/>
  </r>
  <r>
    <x v="0"/>
    <x v="1"/>
    <x v="6"/>
    <s v="Coal Post mining"/>
    <s v="Coal -OC"/>
    <m/>
    <s v="Emissions"/>
    <x v="1"/>
    <x v="33"/>
    <m/>
    <m/>
    <n v="1631.6382525000001"/>
    <n v="1336.7205375000001"/>
    <n v="1186.2517950000001"/>
    <n v="1212.0143700000001"/>
    <n v="1375.7215050000002"/>
    <n v="1544.3770950000003"/>
    <n v="1634.0104500000002"/>
    <n v="1643.9073599999999"/>
    <n v="1536.9033975000002"/>
    <n v="1520.0429400000003"/>
  </r>
  <r>
    <x v="0"/>
    <x v="1"/>
    <x v="6"/>
    <s v="Coal Post mining"/>
    <s v="Coal -OC"/>
    <m/>
    <s v="Emissions"/>
    <x v="1"/>
    <x v="35"/>
    <m/>
    <m/>
    <n v="1352.8723966500002"/>
    <n v="1420.89681795"/>
    <n v="1234.0462180500001"/>
    <n v="1333.5831150000001"/>
    <n v="1505.3358256500005"/>
    <n v="1574.3443263000001"/>
    <n v="1729.2947365500002"/>
    <n v="1940.7345664499999"/>
    <n v="2049.4776302999999"/>
    <n v="2249.9344408500006"/>
  </r>
  <r>
    <x v="0"/>
    <x v="1"/>
    <x v="6"/>
    <s v="Coal Post mining"/>
    <s v="Coal -OC"/>
    <m/>
    <s v="Emissions"/>
    <x v="3"/>
    <x v="31"/>
    <s v="Fuel Production"/>
    <m/>
    <n v="49607.241075000013"/>
    <n v="54058.554899999996"/>
    <n v="58765.913010000004"/>
    <n v="67130.74053000001"/>
    <n v="79188.926512499995"/>
    <n v="84406.230562500001"/>
    <n v="88074.948780000006"/>
    <n v="89107.69644"/>
    <n v="86431.551570000011"/>
    <n v="89411.949900000007"/>
  </r>
  <r>
    <x v="0"/>
    <x v="1"/>
    <x v="6"/>
    <s v="Coal Post mining"/>
    <s v="Coal -OC"/>
    <m/>
    <s v="Emissions"/>
    <x v="3"/>
    <x v="2"/>
    <m/>
    <m/>
    <n v="0"/>
    <n v="0"/>
    <n v="126.95082750000002"/>
    <n v="262.47217500000005"/>
    <n v="174.62434500000001"/>
    <n v="514.23120000000006"/>
    <n v="516.90948750000007"/>
    <n v="236.22495749999999"/>
    <n v="39.102997500000008"/>
    <n v="0"/>
  </r>
  <r>
    <x v="0"/>
    <x v="1"/>
    <x v="6"/>
    <s v="Coal Post mining"/>
    <s v="Coal -OC"/>
    <m/>
    <s v="Emissions"/>
    <x v="3"/>
    <x v="3"/>
    <m/>
    <m/>
    <n v="1923.0361638999589"/>
    <n v="1994.0233968270002"/>
    <n v="2121.2037"/>
    <n v="2090.1355650000005"/>
    <n v="2332.7884125"/>
    <n v="2371.3557525000001"/>
    <n v="1549.6571475000001"/>
    <n v="1287.7206300000003"/>
    <n v="1384.6746375000002"/>
    <n v="1601.0802675000002"/>
  </r>
  <r>
    <x v="0"/>
    <x v="1"/>
    <x v="6"/>
    <s v="Coal Post mining"/>
    <s v="Coal -OC"/>
    <m/>
    <s v="Emissions"/>
    <x v="3"/>
    <x v="6"/>
    <m/>
    <m/>
    <n v="139467.67915768852"/>
    <n v="149782.82461709526"/>
    <n v="160722.4044762"/>
    <n v="180003.06408105008"/>
    <n v="197296.41829117498"/>
    <n v="208760.00302237499"/>
    <n v="213408.20311807501"/>
    <n v="220526.07354382501"/>
    <n v="235220.41220737502"/>
    <n v="249641.13166335007"/>
  </r>
  <r>
    <x v="0"/>
    <x v="1"/>
    <x v="6"/>
    <s v="Coal Post mining"/>
    <s v="Coal -OC"/>
    <m/>
    <s v="Emissions"/>
    <x v="3"/>
    <x v="14"/>
    <m/>
    <m/>
    <n v="0"/>
    <n v="0"/>
    <n v="0"/>
    <n v="0"/>
    <n v="0"/>
    <n v="0"/>
    <n v="0"/>
    <n v="0"/>
    <n v="0"/>
    <n v="0"/>
  </r>
  <r>
    <x v="0"/>
    <x v="1"/>
    <x v="6"/>
    <s v="Coal Post mining"/>
    <s v="Coal -OC"/>
    <m/>
    <s v="Emissions"/>
    <x v="3"/>
    <x v="15"/>
    <m/>
    <m/>
    <n v="152345.69607285003"/>
    <n v="164497.70782305003"/>
    <n v="172352.22515595003"/>
    <n v="180856.72001250004"/>
    <n v="199296.50447385001"/>
    <n v="208684.74850020002"/>
    <n v="214609.81680495001"/>
    <n v="223847.05898205008"/>
    <n v="231631.13735369997"/>
    <n v="250701.21928215001"/>
  </r>
  <r>
    <x v="0"/>
    <x v="1"/>
    <x v="6"/>
    <s v="Coal Post mining"/>
    <s v="Coal -OC"/>
    <m/>
    <s v="Emissions"/>
    <x v="3"/>
    <x v="19"/>
    <m/>
    <m/>
    <n v="101729.10864986046"/>
    <n v="111219.06424422165"/>
    <n v="128124.68877180001"/>
    <n v="139670.47550295002"/>
    <n v="146904.7978692"/>
    <n v="144512.33185462502"/>
    <n v="142569.14856817501"/>
    <n v="149234.09379480002"/>
    <n v="154515.73566712497"/>
    <n v="177265.20075390002"/>
  </r>
  <r>
    <x v="0"/>
    <x v="1"/>
    <x v="6"/>
    <s v="Coal Post mining"/>
    <s v="Coal -OC"/>
    <m/>
    <s v="Emissions"/>
    <x v="3"/>
    <x v="20"/>
    <m/>
    <m/>
    <n v="60570.437867075663"/>
    <n v="60627.427649065779"/>
    <n v="60964.037127000011"/>
    <n v="62508.444831000008"/>
    <n v="65075.931577124997"/>
    <n v="64206.264843000019"/>
    <n v="63456.933566249994"/>
    <n v="67080.308376375004"/>
    <n v="65446.847613000005"/>
    <n v="66342.091992750022"/>
  </r>
  <r>
    <x v="0"/>
    <x v="1"/>
    <x v="6"/>
    <s v="Coal Post mining"/>
    <s v="Coal -OC"/>
    <m/>
    <s v="Emissions"/>
    <x v="3"/>
    <x v="22"/>
    <m/>
    <m/>
    <n v="11816.604450000003"/>
    <n v="12283.1621325"/>
    <n v="13611.057075000002"/>
    <n v="12647.4092325"/>
    <n v="12315.301582500004"/>
    <n v="14296.163017500001"/>
    <n v="15315.519240000005"/>
    <n v="12923.272844999998"/>
    <n v="12232.274670000003"/>
    <n v="12281.555160000002"/>
  </r>
  <r>
    <x v="0"/>
    <x v="1"/>
    <x v="6"/>
    <s v="Coal Post mining"/>
    <s v="Coal -OC"/>
    <m/>
    <s v="Emissions"/>
    <x v="3"/>
    <x v="25"/>
    <m/>
    <m/>
    <n v="158811.99259340044"/>
    <n v="167496.81897285228"/>
    <n v="182808.12028500001"/>
    <n v="201471.49890000001"/>
    <n v="219056.06331000006"/>
    <n v="217169.47759499997"/>
    <n v="219763.13121000002"/>
    <n v="229609.05171750003"/>
    <n v="237245.3850375"/>
    <n v="256331.93307750003"/>
  </r>
  <r>
    <x v="0"/>
    <x v="1"/>
    <x v="6"/>
    <s v="Coal Post mining"/>
    <s v="Coal -OC"/>
    <m/>
    <s v="Emissions"/>
    <x v="3"/>
    <x v="33"/>
    <m/>
    <m/>
    <n v="34264.403302500003"/>
    <n v="28071.1312875"/>
    <n v="24911.287695000003"/>
    <n v="25452.301770000002"/>
    <n v="28890.151605000003"/>
    <n v="32431.918995000007"/>
    <n v="34314.219450000004"/>
    <n v="34522.054559999997"/>
    <n v="32274.971347500003"/>
    <n v="31920.901740000005"/>
  </r>
  <r>
    <x v="0"/>
    <x v="1"/>
    <x v="6"/>
    <s v="Coal Post mining"/>
    <s v="Coal -OC"/>
    <m/>
    <s v="Emissions"/>
    <x v="3"/>
    <x v="35"/>
    <m/>
    <m/>
    <n v="28410.320329650003"/>
    <n v="29838.83317695"/>
    <n v="25914.970579050001"/>
    <n v="28005.245415000001"/>
    <n v="31612.05233865001"/>
    <n v="33061.230852300003"/>
    <n v="36315.189467550001"/>
    <n v="40755.425895449996"/>
    <n v="43039.030236299994"/>
    <n v="47248.623257850013"/>
  </r>
  <r>
    <x v="0"/>
    <x v="1"/>
    <x v="6"/>
    <s v="Coal Post mining"/>
    <s v="Coal -OC"/>
    <m/>
    <s v="Emissions"/>
    <x v="4"/>
    <x v="31"/>
    <m/>
    <m/>
    <n v="11811.247875000005"/>
    <n v="12871.084499999999"/>
    <n v="13991.884050000001"/>
    <n v="15983.50965"/>
    <n v="18854.506312499998"/>
    <n v="20096.721562500003"/>
    <n v="20970.225900000001"/>
    <n v="21216.118200000001"/>
    <n v="20578.940850000003"/>
    <n v="21288.559500000003"/>
  </r>
  <r>
    <x v="0"/>
    <x v="1"/>
    <x v="6"/>
    <s v="Coal Post mining"/>
    <s v="Coal -OC"/>
    <m/>
    <s v="Emissions"/>
    <x v="4"/>
    <x v="2"/>
    <m/>
    <m/>
    <n v="0"/>
    <n v="0"/>
    <n v="30.226387500000005"/>
    <n v="62.493375000000015"/>
    <n v="41.577224999999999"/>
    <n v="122.43600000000001"/>
    <n v="123.07368750000002"/>
    <n v="56.244037499999997"/>
    <n v="9.3102375000000013"/>
    <n v="0"/>
  </r>
  <r>
    <x v="0"/>
    <x v="1"/>
    <x v="6"/>
    <s v="Coal Post mining"/>
    <s v="Coal -OC"/>
    <m/>
    <s v="Emissions"/>
    <x v="4"/>
    <x v="3"/>
    <m/>
    <m/>
    <n v="457.86575330951399"/>
    <n v="474.76747543500005"/>
    <n v="505.04850000000005"/>
    <n v="497.65132500000004"/>
    <n v="555.42581250000001"/>
    <n v="564.60851250000007"/>
    <n v="368.96598750000004"/>
    <n v="306.60015000000004"/>
    <n v="329.68443750000006"/>
    <n v="381.20958750000005"/>
  </r>
  <r>
    <x v="0"/>
    <x v="1"/>
    <x v="6"/>
    <s v="Coal Post mining"/>
    <s v="Coal -OC"/>
    <m/>
    <s v="Emissions"/>
    <x v="4"/>
    <x v="6"/>
    <m/>
    <m/>
    <n v="33206.590275640119"/>
    <n v="35662.577289784589"/>
    <n v="38267.239161000005"/>
    <n v="42857.872400250017"/>
    <n v="46975.337688374995"/>
    <n v="49704.762624374998"/>
    <n v="50811.476932875004"/>
    <n v="52506.207986625006"/>
    <n v="56004.860049374998"/>
    <n v="59438.364681750019"/>
  </r>
  <r>
    <x v="0"/>
    <x v="1"/>
    <x v="6"/>
    <s v="Coal Post mining"/>
    <s v="Coal -OC"/>
    <m/>
    <s v="Emissions"/>
    <x v="4"/>
    <x v="14"/>
    <m/>
    <m/>
    <n v="0"/>
    <n v="0"/>
    <n v="0"/>
    <n v="0"/>
    <n v="0"/>
    <n v="0"/>
    <n v="0"/>
    <n v="0"/>
    <n v="0"/>
    <n v="0"/>
  </r>
  <r>
    <x v="0"/>
    <x v="1"/>
    <x v="6"/>
    <s v="Coal Post mining"/>
    <s v="Coal -OC"/>
    <m/>
    <s v="Emissions"/>
    <x v="4"/>
    <x v="15"/>
    <m/>
    <m/>
    <n v="36272.784779250011"/>
    <n v="39166.120910250007"/>
    <n v="41036.244084750004"/>
    <n v="43061.123812500009"/>
    <n v="47451.548684250003"/>
    <n v="49686.844881000005"/>
    <n v="51097.575429750003"/>
    <n v="53296.918805250018"/>
    <n v="55150.270798499994"/>
    <n v="59690.766495750002"/>
  </r>
  <r>
    <x v="0"/>
    <x v="1"/>
    <x v="6"/>
    <s v="Coal Post mining"/>
    <s v="Coal -OC"/>
    <m/>
    <s v="Emissions"/>
    <x v="4"/>
    <x v="19"/>
    <m/>
    <m/>
    <n v="24221.21634520487"/>
    <n v="26480.729581957534"/>
    <n v="30505.878279000004"/>
    <n v="33254.875119750002"/>
    <n v="34977.332825999998"/>
    <n v="34407.698060625"/>
    <n v="33945.035373375002"/>
    <n v="35531.927093999999"/>
    <n v="36789.460873124997"/>
    <n v="42206.000179500006"/>
  </r>
  <r>
    <x v="0"/>
    <x v="1"/>
    <x v="6"/>
    <s v="Coal Post mining"/>
    <s v="Coal -OC"/>
    <m/>
    <s v="Emissions"/>
    <x v="4"/>
    <x v="20"/>
    <m/>
    <m/>
    <n v="14421.532825494205"/>
    <n v="14435.101821206137"/>
    <n v="14515.246935000003"/>
    <n v="14882.963055000002"/>
    <n v="15494.269423124999"/>
    <n v="15287.205915000004"/>
    <n v="15108.793706249999"/>
    <n v="15971.501994375001"/>
    <n v="15582.582765000003"/>
    <n v="15795.736188750005"/>
  </r>
  <r>
    <x v="0"/>
    <x v="1"/>
    <x v="6"/>
    <s v="Coal Post mining"/>
    <s v="Coal -OC"/>
    <m/>
    <s v="Emissions"/>
    <x v="4"/>
    <x v="22"/>
    <m/>
    <m/>
    <n v="2813.4772500000008"/>
    <n v="2924.5624124999999"/>
    <n v="3240.7278750000005"/>
    <n v="3011.2879124999999"/>
    <n v="2932.2146625000009"/>
    <n v="3403.8483375000005"/>
    <n v="3646.552200000001"/>
    <n v="3076.9697249999995"/>
    <n v="2912.4463500000006"/>
    <n v="2924.1798000000008"/>
  </r>
  <r>
    <x v="0"/>
    <x v="1"/>
    <x v="6"/>
    <s v="Coal Post mining"/>
    <s v="Coal -OC"/>
    <m/>
    <s v="Emissions"/>
    <x v="4"/>
    <x v="25"/>
    <m/>
    <m/>
    <n v="37812.379188904873"/>
    <n v="39880.194993536257"/>
    <n v="43525.742925000006"/>
    <n v="47969.404500000004"/>
    <n v="52156.205550000013"/>
    <n v="51707.018474999997"/>
    <n v="52324.55505000001"/>
    <n v="54668.821837500007"/>
    <n v="56486.996437499998"/>
    <n v="61031.412637500005"/>
  </r>
  <r>
    <x v="0"/>
    <x v="1"/>
    <x v="6"/>
    <s v="Coal Post mining"/>
    <s v="Coal -OC"/>
    <m/>
    <s v="Emissions"/>
    <x v="4"/>
    <x v="33"/>
    <m/>
    <m/>
    <n v="8158.1912625000004"/>
    <n v="6683.6026875000007"/>
    <n v="5931.2589750000006"/>
    <n v="6060.0718500000003"/>
    <n v="6878.6075250000013"/>
    <n v="7721.885475000001"/>
    <n v="8170.0522500000006"/>
    <n v="8219.5367999999999"/>
    <n v="7684.5169875000011"/>
    <n v="7600.2147000000014"/>
  </r>
  <r>
    <x v="0"/>
    <x v="1"/>
    <x v="6"/>
    <s v="Coal Post mining"/>
    <s v="Coal -OC"/>
    <m/>
    <s v="Emissions"/>
    <x v="4"/>
    <x v="35"/>
    <m/>
    <m/>
    <n v="6764.3619832500008"/>
    <n v="7104.4840897499998"/>
    <n v="6170.2310902500003"/>
    <n v="6667.9155750000009"/>
    <n v="7526.6791282500026"/>
    <n v="7871.7216315000005"/>
    <n v="8646.4736827500001"/>
    <n v="9703.6728322499985"/>
    <n v="10247.388151499999"/>
    <n v="11249.672204250002"/>
  </r>
  <r>
    <x v="0"/>
    <x v="0"/>
    <x v="5"/>
    <s v="Industries"/>
    <s v="Coal"/>
    <s v="Self Producers Power Plants"/>
    <s v="Emissions"/>
    <x v="0"/>
    <x v="13"/>
    <m/>
    <m/>
    <n v="0"/>
    <n v="0"/>
    <n v="0"/>
    <n v="27418.928591033851"/>
    <n v="41286.651701673647"/>
    <n v="49653.872307440666"/>
    <n v="49308.450403890878"/>
    <n v="45829.579485033501"/>
    <n v="51718.288962765961"/>
    <n v="55327.599454787232"/>
  </r>
  <r>
    <x v="0"/>
    <x v="0"/>
    <x v="5"/>
    <s v="Industries"/>
    <s v="Diesel "/>
    <s v="Self Producers Power Plants"/>
    <s v="Emissions"/>
    <x v="0"/>
    <x v="13"/>
    <m/>
    <m/>
    <n v="89169.473313423019"/>
    <n v="83667.799701169963"/>
    <n v="81719.726107477662"/>
    <n v="65936.407702744036"/>
    <n v="108990.14155528531"/>
    <n v="88842.61532790419"/>
    <n v="76305.650435343661"/>
    <n v="75641.475008769368"/>
    <n v="82190.401606624786"/>
    <n v="96854.558268941924"/>
  </r>
  <r>
    <x v="0"/>
    <x v="0"/>
    <x v="5"/>
    <s v="Industries"/>
    <s v="Gas"/>
    <s v="Self Producers Power Plants"/>
    <s v="Emissions"/>
    <x v="0"/>
    <x v="13"/>
    <m/>
    <m/>
    <n v="0"/>
    <n v="0"/>
    <n v="0"/>
    <n v="0"/>
    <n v="0"/>
    <n v="0"/>
    <n v="0"/>
    <n v="0"/>
    <n v="0"/>
    <n v="0"/>
  </r>
  <r>
    <x v="0"/>
    <x v="0"/>
    <x v="5"/>
    <s v="Industries"/>
    <s v="Coal"/>
    <s v="Self Producers Power Plants"/>
    <s v="Emissions"/>
    <x v="1"/>
    <x v="13"/>
    <m/>
    <m/>
    <n v="0"/>
    <n v="0"/>
    <n v="0"/>
    <n v="0.2861802378774016"/>
    <n v="0.43092215532484762"/>
    <n v="0.51825354668031176"/>
    <n v="0.5146482664011155"/>
    <n v="0.47833816391852096"/>
    <n v="0.53980053191489363"/>
    <n v="0.57747207446808513"/>
  </r>
  <r>
    <x v="0"/>
    <x v="0"/>
    <x v="5"/>
    <s v="Industries"/>
    <s v="Diesel "/>
    <s v="Self Producers Power Plants"/>
    <s v="Emissions"/>
    <x v="1"/>
    <x v="13"/>
    <m/>
    <m/>
    <n v="3.6101001341466814"/>
    <n v="3.3873603117882576"/>
    <n v="3.3084909355254117"/>
    <n v="2.6694901903944954"/>
    <n v="4.4125563382706607"/>
    <n v="3.596867017324056"/>
    <n v="3.0892975884754521"/>
    <n v="3.0624078950918774"/>
    <n v="3.3275466237499916"/>
    <n v="3.9212371768802403"/>
  </r>
  <r>
    <x v="0"/>
    <x v="0"/>
    <x v="5"/>
    <s v="Industries"/>
    <s v="Gas"/>
    <s v="Self Producers Power Plants"/>
    <s v="Emissions"/>
    <x v="1"/>
    <x v="13"/>
    <m/>
    <m/>
    <n v="0"/>
    <n v="0"/>
    <n v="0"/>
    <n v="0"/>
    <n v="0"/>
    <n v="0"/>
    <n v="0"/>
    <n v="0"/>
    <n v="0"/>
    <n v="0"/>
  </r>
  <r>
    <x v="0"/>
    <x v="0"/>
    <x v="5"/>
    <s v="Industries"/>
    <s v="Coal"/>
    <s v="Self Producers Power Plants"/>
    <s v="Emissions"/>
    <x v="2"/>
    <x v="13"/>
    <m/>
    <m/>
    <n v="0"/>
    <n v="0"/>
    <n v="0"/>
    <n v="0.40065233302836223"/>
    <n v="0.60329101745478664"/>
    <n v="0.72555496535243635"/>
    <n v="0.72050757296156165"/>
    <n v="0.66967342948592934"/>
    <n v="0.75572074468085115"/>
    <n v="0.80846090425531902"/>
  </r>
  <r>
    <x v="0"/>
    <x v="0"/>
    <x v="5"/>
    <s v="Industries"/>
    <s v="Diesel "/>
    <s v="Self Producers Power Plants"/>
    <s v="Emissions"/>
    <x v="2"/>
    <x v="13"/>
    <m/>
    <m/>
    <n v="0.72202002682933619"/>
    <n v="0.67747206235765145"/>
    <n v="0.66169818710508232"/>
    <n v="0.53389803807889913"/>
    <n v="0.88251126765413224"/>
    <n v="0.71937340346481127"/>
    <n v="0.6178595176950904"/>
    <n v="0.61248157901837541"/>
    <n v="0.66550932474999835"/>
    <n v="0.78424743537604813"/>
  </r>
  <r>
    <x v="0"/>
    <x v="0"/>
    <x v="5"/>
    <s v="Industries"/>
    <s v="Gas"/>
    <s v="Self Producers Power Plants"/>
    <s v="Emissions"/>
    <x v="2"/>
    <x v="13"/>
    <m/>
    <m/>
    <n v="0"/>
    <n v="0"/>
    <n v="0"/>
    <n v="0"/>
    <n v="0"/>
    <n v="0"/>
    <n v="0"/>
    <n v="0"/>
    <n v="0"/>
    <n v="0"/>
  </r>
  <r>
    <x v="0"/>
    <x v="0"/>
    <x v="5"/>
    <s v="Industries"/>
    <s v="Coal"/>
    <s v="Self Producers Power Plants"/>
    <s v="Emissions"/>
    <x v="3"/>
    <x v="13"/>
    <m/>
    <m/>
    <n v="0"/>
    <n v="0"/>
    <n v="0"/>
    <n v="27549.14059926807"/>
    <n v="41482.721282346458"/>
    <n v="49889.677671180209"/>
    <n v="49542.615365103382"/>
    <n v="46047.223349616426"/>
    <n v="51963.898204787234"/>
    <n v="55590.349248670209"/>
  </r>
  <r>
    <x v="0"/>
    <x v="0"/>
    <x v="5"/>
    <s v="Industries"/>
    <s v="Diesel "/>
    <s v="Self Producers Power Plants"/>
    <s v="Emissions"/>
    <x v="3"/>
    <x v="13"/>
    <m/>
    <m/>
    <n v="89469.111624557205"/>
    <n v="83948.950607048391"/>
    <n v="81994.330855126274"/>
    <n v="66157.97538854678"/>
    <n v="109356.38373136178"/>
    <n v="89141.155290342082"/>
    <n v="76562.062135187123"/>
    <n v="75895.654864061988"/>
    <n v="82466.58797639604"/>
    <n v="97180.020954622989"/>
  </r>
  <r>
    <x v="0"/>
    <x v="0"/>
    <x v="5"/>
    <s v="Industries"/>
    <s v="Gas"/>
    <s v="Self Producers Power Plants"/>
    <s v="Emissions"/>
    <x v="3"/>
    <x v="13"/>
    <m/>
    <m/>
    <n v="0"/>
    <n v="0"/>
    <n v="0"/>
    <n v="0"/>
    <n v="0"/>
    <n v="0"/>
    <n v="0"/>
    <n v="0"/>
    <n v="0"/>
    <n v="0"/>
  </r>
  <r>
    <x v="0"/>
    <x v="0"/>
    <x v="5"/>
    <s v="Industries"/>
    <s v="Coal"/>
    <s v="Self Producers Power Plants"/>
    <s v="Emissions"/>
    <x v="4"/>
    <x v="13"/>
    <m/>
    <m/>
    <n v="0"/>
    <n v="0"/>
    <n v="0"/>
    <n v="27528.535622140895"/>
    <n v="41451.694887163067"/>
    <n v="49852.363415819222"/>
    <n v="49505.560689922509"/>
    <n v="46012.783001814292"/>
    <n v="51925.032566489368"/>
    <n v="55548.771259308509"/>
  </r>
  <r>
    <x v="0"/>
    <x v="0"/>
    <x v="5"/>
    <s v="Industries"/>
    <s v="Diesel "/>
    <s v="Self Producers Power Plants"/>
    <s v="Emissions"/>
    <x v="4"/>
    <x v="13"/>
    <m/>
    <m/>
    <n v="89382.469221337684"/>
    <n v="83867.653959565476"/>
    <n v="81914.927072673672"/>
    <n v="66093.907623977313"/>
    <n v="109250.48237924327"/>
    <n v="89054.830481926299"/>
    <n v="76487.918993063708"/>
    <n v="75822.157074579794"/>
    <n v="82386.726857426038"/>
    <n v="97085.911262377864"/>
  </r>
  <r>
    <x v="0"/>
    <x v="0"/>
    <x v="5"/>
    <s v="Industries"/>
    <s v="Gas"/>
    <s v="Self Producers Power Plants"/>
    <s v="Emissions"/>
    <x v="4"/>
    <x v="13"/>
    <m/>
    <m/>
    <n v="0"/>
    <n v="0"/>
    <n v="0"/>
    <n v="0"/>
    <n v="0"/>
    <n v="0"/>
    <n v="0"/>
    <n v="0"/>
    <n v="0"/>
    <n v="0"/>
  </r>
  <r>
    <x v="0"/>
    <x v="0"/>
    <x v="5"/>
    <s v="Industries"/>
    <s v="Coal"/>
    <s v="Self Producers Power Plants"/>
    <s v="Emissions"/>
    <x v="0"/>
    <x v="14"/>
    <m/>
    <m/>
    <n v="0"/>
    <n v="0"/>
    <n v="0"/>
    <n v="0"/>
    <n v="0"/>
    <n v="0"/>
    <n v="0"/>
    <n v="0"/>
    <n v="0"/>
    <n v="0"/>
  </r>
  <r>
    <x v="0"/>
    <x v="0"/>
    <x v="5"/>
    <s v="Industries"/>
    <s v="Diesel "/>
    <s v="Self Producers Power Plants"/>
    <s v="Emissions"/>
    <x v="0"/>
    <x v="14"/>
    <m/>
    <m/>
    <n v="5985.4234308209525"/>
    <n v="3498.6878769936357"/>
    <n v="3378.4041383227041"/>
    <n v="3577.1337935181577"/>
    <n v="6084.7882584186791"/>
    <n v="4528.9442473490117"/>
    <n v="3692.1878044207879"/>
    <n v="3650.349982274377"/>
    <n v="3592.8229768230617"/>
    <n v="3647.7351183902265"/>
  </r>
  <r>
    <x v="0"/>
    <x v="0"/>
    <x v="5"/>
    <s v="Industries"/>
    <s v="Gas"/>
    <s v="Self Producers Power Plants"/>
    <s v="Emissions"/>
    <x v="0"/>
    <x v="14"/>
    <m/>
    <m/>
    <n v="0"/>
    <n v="0"/>
    <n v="0"/>
    <n v="0"/>
    <n v="0"/>
    <n v="0"/>
    <n v="0"/>
    <n v="0"/>
    <n v="0"/>
    <n v="0"/>
  </r>
  <r>
    <x v="0"/>
    <x v="0"/>
    <x v="5"/>
    <s v="Industries"/>
    <s v="Coal"/>
    <s v="Self Producers Power Plants"/>
    <s v="Emissions"/>
    <x v="1"/>
    <x v="14"/>
    <m/>
    <m/>
    <n v="0"/>
    <n v="0"/>
    <n v="0"/>
    <n v="0"/>
    <n v="0"/>
    <n v="0"/>
    <n v="0"/>
    <n v="0"/>
    <n v="0"/>
    <n v="0"/>
  </r>
  <r>
    <x v="0"/>
    <x v="0"/>
    <x v="5"/>
    <s v="Industries"/>
    <s v="Diesel "/>
    <s v="Self Producers Power Plants"/>
    <s v="Emissions"/>
    <x v="1"/>
    <x v="14"/>
    <m/>
    <m/>
    <n v="0.24232483525590903"/>
    <n v="0.14164728246937797"/>
    <n v="0.13677749547865198"/>
    <n v="0.14482323050680801"/>
    <n v="0.24634770276998702"/>
    <n v="0.183358066694292"/>
    <n v="0.14948128762837201"/>
    <n v="0.14778744867507601"/>
    <n v="0.145458420114294"/>
    <n v="0.147681583740495"/>
  </r>
  <r>
    <x v="0"/>
    <x v="0"/>
    <x v="5"/>
    <s v="Industries"/>
    <s v="Gas"/>
    <s v="Self Producers Power Plants"/>
    <s v="Emissions"/>
    <x v="1"/>
    <x v="14"/>
    <m/>
    <m/>
    <n v="0"/>
    <n v="0"/>
    <n v="0"/>
    <n v="0"/>
    <n v="0"/>
    <n v="0"/>
    <n v="0"/>
    <n v="0"/>
    <n v="0"/>
    <n v="0"/>
  </r>
  <r>
    <x v="0"/>
    <x v="0"/>
    <x v="5"/>
    <s v="Industries"/>
    <s v="Coal"/>
    <s v="Self Producers Power Plants"/>
    <s v="Emissions"/>
    <x v="2"/>
    <x v="14"/>
    <m/>
    <m/>
    <n v="8.1704630086313195"/>
    <n v="34.741107244143038"/>
    <n v="46.230989638126196"/>
    <n v="83.723306577774466"/>
    <n v="105.03335259833347"/>
    <n v="101.73992905120647"/>
    <n v="108.38022578190514"/>
    <n v="120.00178047552998"/>
    <n v="125.43728936170214"/>
    <n v="127.51851223404257"/>
  </r>
  <r>
    <x v="0"/>
    <x v="0"/>
    <x v="5"/>
    <s v="Industries"/>
    <s v="Diesel "/>
    <s v="Self Producers Power Plants"/>
    <s v="Emissions"/>
    <x v="2"/>
    <x v="14"/>
    <m/>
    <m/>
    <n v="8.8156483513897808"/>
    <n v="5.7265942522638653"/>
    <n v="15.00110357610153"/>
    <n v="7.1644306207560904"/>
    <n v="3.1553043751867049"/>
    <n v="2.3371801607447376"/>
    <n v="1.8959668728915033"/>
    <n v="1.6293142756688801"/>
    <n v="3.9173625202745752"/>
    <n v="5.0109049485224713"/>
  </r>
  <r>
    <x v="0"/>
    <x v="0"/>
    <x v="5"/>
    <s v="Industries"/>
    <s v="Gas"/>
    <s v="Self Producers Power Plants"/>
    <s v="Emissions"/>
    <x v="2"/>
    <x v="14"/>
    <s v="Eletricity"/>
    <m/>
    <n v="3.7165684931506855E-2"/>
    <n v="0"/>
    <n v="0"/>
    <n v="0.15785341463414637"/>
    <n v="0.22362500487804882"/>
    <n v="0.2209387432835821"/>
    <n v="0.21435322014008579"/>
    <n v="0.20871512560049879"/>
    <n v="0.21297560196560197"/>
    <n v="0.21898923832923839"/>
  </r>
  <r>
    <x v="0"/>
    <x v="0"/>
    <x v="5"/>
    <s v="Industries"/>
    <s v="Coal"/>
    <s v="Self Producers Power Plants"/>
    <s v="Emissions"/>
    <x v="3"/>
    <x v="14"/>
    <s v="Eletricity"/>
    <m/>
    <n v="2532.843532675709"/>
    <n v="10769.743245684342"/>
    <n v="14331.606787819121"/>
    <n v="25954.225039110086"/>
    <n v="32560.339305483376"/>
    <n v="31539.378005874009"/>
    <n v="33597.869992390595"/>
    <n v="37200.551947414293"/>
    <n v="38885.559702127663"/>
    <n v="39530.738792553195"/>
  </r>
  <r>
    <x v="0"/>
    <x v="0"/>
    <x v="5"/>
    <s v="Industries"/>
    <s v="Diesel "/>
    <s v="Self Producers Power Plants"/>
    <s v="Emissions"/>
    <x v="3"/>
    <x v="14"/>
    <s v="Eletricity"/>
    <m/>
    <n v="8723.3632412921579"/>
    <n v="5276.9066881272911"/>
    <n v="8031.61857431923"/>
    <n v="5801.1485737931889"/>
    <n v="7068.1059164847275"/>
    <n v="5257.3206165804604"/>
    <n v="4283.07664205735"/>
    <n v="4158.5409441539068"/>
    <n v="4810.2599849305807"/>
    <n v="5204.2169656907427"/>
  </r>
  <r>
    <x v="0"/>
    <x v="0"/>
    <x v="5"/>
    <s v="Industries"/>
    <s v="Gas"/>
    <s v="Self Producers Power Plants"/>
    <s v="Emissions"/>
    <x v="3"/>
    <x v="14"/>
    <s v="Eletricity"/>
    <m/>
    <n v="11.521362328767125"/>
    <n v="0"/>
    <n v="0"/>
    <n v="48.934558536585378"/>
    <n v="69.32375151219513"/>
    <n v="68.491010417910445"/>
    <n v="66.449498243426589"/>
    <n v="64.701688936154625"/>
    <n v="66.022436609336609"/>
    <n v="67.8866638820639"/>
  </r>
  <r>
    <x v="0"/>
    <x v="0"/>
    <x v="5"/>
    <s v="Industries"/>
    <s v="Coal"/>
    <s v="Self Producers Power Plants"/>
    <s v="Emissions"/>
    <x v="4"/>
    <x v="14"/>
    <s v="Eletricity"/>
    <m/>
    <n v="2206.0250123304563"/>
    <n v="9380.09895591862"/>
    <n v="12482.367202294074"/>
    <n v="22605.292775999107"/>
    <n v="28359.005201550037"/>
    <n v="27469.780843825749"/>
    <n v="29262.660961114387"/>
    <n v="32400.480728393097"/>
    <n v="33868.068127659579"/>
    <n v="34429.998303191496"/>
  </r>
  <r>
    <x v="0"/>
    <x v="0"/>
    <x v="5"/>
    <s v="Industries"/>
    <s v="Diesel "/>
    <s v="Self Producers Power Plants"/>
    <s v="Emissions"/>
    <x v="4"/>
    <x v="14"/>
    <s v="Eletricity"/>
    <m/>
    <n v="8366.8601098724721"/>
    <n v="5045.5765615172259"/>
    <n v="7429.3859913475098"/>
    <n v="5512.2541772748364"/>
    <n v="6937.9521782329393"/>
    <n v="5160.8996810835624"/>
    <n v="4204.8462665396355"/>
    <n v="4091.00377394835"/>
    <n v="4651.2381493977682"/>
    <n v="5001.4178624099959"/>
  </r>
  <r>
    <x v="0"/>
    <x v="0"/>
    <x v="5"/>
    <s v="Industries"/>
    <s v="Gas"/>
    <s v="Self Producers Power Plants"/>
    <s v="Emissions"/>
    <x v="4"/>
    <x v="14"/>
    <s v="Eletricity"/>
    <m/>
    <n v="10.034734931506851"/>
    <n v="0"/>
    <n v="0"/>
    <n v="42.620421951219519"/>
    <n v="60.378751317073181"/>
    <n v="59.653460686567165"/>
    <n v="57.87536943782316"/>
    <n v="56.353083912134672"/>
    <n v="57.503412530712531"/>
    <n v="59.127094348894367"/>
  </r>
  <r>
    <x v="0"/>
    <x v="0"/>
    <x v="5"/>
    <s v="Industries"/>
    <s v="Coal"/>
    <s v="Self Producers Power Plants"/>
    <s v="Emissions"/>
    <x v="0"/>
    <x v="27"/>
    <s v="Industry"/>
    <m/>
    <n v="99801.029935265091"/>
    <n v="421481.98262330459"/>
    <n v="688190.32050327142"/>
    <n v="759332.13122475916"/>
    <n v="1385861.4763882281"/>
    <n v="1718929.3228141284"/>
    <n v="1563743.8615936665"/>
    <n v="1300183.3481059673"/>
    <n v="1338326.4442420215"/>
    <n v="1574986.444946809"/>
  </r>
  <r>
    <x v="0"/>
    <x v="0"/>
    <x v="5"/>
    <s v="Industries"/>
    <s v="Diesel "/>
    <s v="Self Producers Power Plants"/>
    <s v="Emissions"/>
    <x v="0"/>
    <x v="27"/>
    <s v="Industry"/>
    <m/>
    <n v="702702.83104335435"/>
    <n v="499496.52887823503"/>
    <n v="268107.2237697395"/>
    <n v="196172.31831675381"/>
    <n v="179196.62198084744"/>
    <n v="136493.27988878239"/>
    <n v="151259.41624258141"/>
    <n v="188892.53726327827"/>
    <n v="358001.01437907229"/>
    <n v="389567.65118853957"/>
  </r>
  <r>
    <x v="0"/>
    <x v="0"/>
    <x v="5"/>
    <s v="Industries"/>
    <s v="Gas"/>
    <s v="Self Producers Power Plants"/>
    <s v="Emissions"/>
    <x v="0"/>
    <x v="27"/>
    <s v="Industry"/>
    <m/>
    <n v="0"/>
    <n v="0"/>
    <n v="0"/>
    <n v="99.132804878048802"/>
    <n v="112.56601829268294"/>
    <n v="26.507249999999999"/>
    <n v="0"/>
    <n v="0"/>
    <n v="5337.9218918918923"/>
    <n v="148423.66662162161"/>
  </r>
  <r>
    <x v="0"/>
    <x v="0"/>
    <x v="5"/>
    <s v="Industries"/>
    <s v="Coal"/>
    <s v="Self Producers Power Plants"/>
    <s v="Emissions"/>
    <x v="1"/>
    <x v="27"/>
    <m/>
    <m/>
    <n v="1.0416556720098642"/>
    <n v="4.3991439580764489"/>
    <n v="7.1828652594016429"/>
    <n v="7.9253953786114089"/>
    <n v="14.464685068241604"/>
    <n v="17.941022052125337"/>
    <n v="16.321301133427266"/>
    <n v="13.57043469477056"/>
    <n v="13.968546542553193"/>
    <n v="16.438643617021281"/>
  </r>
  <r>
    <x v="0"/>
    <x v="0"/>
    <x v="5"/>
    <s v="Industries"/>
    <s v="Diesel "/>
    <s v="Self Producers Power Plants"/>
    <s v="Emissions"/>
    <x v="1"/>
    <x v="27"/>
    <m/>
    <m/>
    <n v="28.449507329690459"/>
    <n v="20.222531533531786"/>
    <n v="10.85454347245909"/>
    <n v="7.9421991221357819"/>
    <n v="7.2549239668359293"/>
    <n v="5.5260437201936181"/>
    <n v="6.1238630057725265"/>
    <n v="7.647471144262278"/>
    <n v="14.49396819348471"/>
    <n v="15.771969683746544"/>
  </r>
  <r>
    <x v="0"/>
    <x v="0"/>
    <x v="5"/>
    <s v="Industries"/>
    <s v="Gas"/>
    <s v="Self Producers Power Plants"/>
    <s v="Emissions"/>
    <x v="1"/>
    <x v="27"/>
    <s v="Eletricity"/>
    <m/>
    <n v="0"/>
    <n v="0"/>
    <n v="0"/>
    <n v="1.7670731707317075E-3"/>
    <n v="2.0065243902439027E-3"/>
    <n v="4.7249999999999999E-4"/>
    <n v="0"/>
    <n v="0"/>
    <n v="9.5150122850122851E-2"/>
    <n v="2.6456981572481566"/>
  </r>
  <r>
    <x v="0"/>
    <x v="0"/>
    <x v="5"/>
    <s v="Industries"/>
    <s v="Coal"/>
    <s v="Self Producers Power Plants"/>
    <s v="Emissions"/>
    <x v="2"/>
    <x v="27"/>
    <s v="Eletricity"/>
    <m/>
    <n v="1.4583179408138098"/>
    <n v="6.1588015413070281"/>
    <n v="10.056011363162298"/>
    <n v="11.095553530055971"/>
    <n v="20.250559095538243"/>
    <n v="25.117430872975469"/>
    <n v="22.849821586798171"/>
    <n v="18.998608572678783"/>
    <n v="19.55596515957447"/>
    <n v="23.014101063829791"/>
  </r>
  <r>
    <x v="0"/>
    <x v="0"/>
    <x v="5"/>
    <s v="Industries"/>
    <s v="Diesel "/>
    <s v="Self Producers Power Plants"/>
    <s v="Emissions"/>
    <x v="2"/>
    <x v="27"/>
    <s v="Eletricity"/>
    <m/>
    <n v="5.6899014659380915"/>
    <n v="4.0445063067063565"/>
    <n v="2.1709086944918181"/>
    <n v="1.5884398244271563"/>
    <n v="1.4509847933671858"/>
    <n v="1.1052087440387237"/>
    <n v="1.2247726011545053"/>
    <n v="1.5294942288524556"/>
    <n v="2.898793638696942"/>
    <n v="3.1543939367493086"/>
  </r>
  <r>
    <x v="0"/>
    <x v="0"/>
    <x v="5"/>
    <s v="Industries"/>
    <s v="Gas"/>
    <s v="Self Producers Power Plants"/>
    <s v="Emissions"/>
    <x v="2"/>
    <x v="27"/>
    <s v="Eletricity"/>
    <m/>
    <n v="0"/>
    <n v="0"/>
    <n v="0"/>
    <n v="1.7670731707317077E-4"/>
    <n v="2.0065243902439028E-4"/>
    <n v="4.7250000000000003E-5"/>
    <n v="0"/>
    <n v="0"/>
    <n v="9.5150122850122861E-3"/>
    <n v="0.26456981572481569"/>
  </r>
  <r>
    <x v="0"/>
    <x v="0"/>
    <x v="5"/>
    <s v="Industries"/>
    <s v="Coal"/>
    <s v="Self Producers Power Plants"/>
    <s v="Emissions"/>
    <x v="3"/>
    <x v="27"/>
    <s v="Eletricity"/>
    <m/>
    <n v="100274.98326602958"/>
    <n v="423483.59312422934"/>
    <n v="691458.52419629926"/>
    <n v="762938.18612202734"/>
    <n v="1392442.9080942781"/>
    <n v="1727092.4878478455"/>
    <n v="1571170.0536093758"/>
    <n v="1306357.8958920878"/>
    <n v="1344682.1329188831"/>
    <n v="1582466.0277925537"/>
  </r>
  <r>
    <x v="0"/>
    <x v="0"/>
    <x v="5"/>
    <s v="Industries"/>
    <s v="Diesel "/>
    <s v="Self Producers Power Plants"/>
    <s v="Emissions"/>
    <x v="3"/>
    <x v="27"/>
    <s v="Eletricity"/>
    <m/>
    <n v="705064.14015171863"/>
    <n v="501174.99899551814"/>
    <n v="269008.15087795362"/>
    <n v="196831.52084389108"/>
    <n v="179798.78067009483"/>
    <n v="136951.94151755847"/>
    <n v="151767.69687206054"/>
    <n v="189527.27736825202"/>
    <n v="359204.01373913157"/>
    <n v="390876.7246722905"/>
  </r>
  <r>
    <x v="0"/>
    <x v="0"/>
    <x v="5"/>
    <s v="Industries"/>
    <s v="Gas"/>
    <s v="Self Producers Power Plants"/>
    <s v="Emissions"/>
    <x v="3"/>
    <x v="27"/>
    <s v="Eletricity"/>
    <m/>
    <n v="0"/>
    <n v="0"/>
    <n v="0"/>
    <n v="99.224692682926843"/>
    <n v="112.67035756097563"/>
    <n v="26.531819999999996"/>
    <n v="0"/>
    <n v="0"/>
    <n v="5342.8696982800993"/>
    <n v="148561.24292579852"/>
  </r>
  <r>
    <x v="0"/>
    <x v="0"/>
    <x v="5"/>
    <s v="Industries"/>
    <s v="Coal"/>
    <s v="Self Producers Power Plants"/>
    <s v="Emissions"/>
    <x v="4"/>
    <x v="27"/>
    <s v="Industry"/>
    <m/>
    <n v="100199.98405764486"/>
    <n v="423166.85475924792"/>
    <n v="690941.35789762228"/>
    <n v="762367.5576547673"/>
    <n v="1391401.4507693646"/>
    <n v="1725800.7342600923"/>
    <n v="1569994.9199277691"/>
    <n v="1305380.8245940644"/>
    <n v="1343676.3975678196"/>
    <n v="1581282.4454521283"/>
  </r>
  <r>
    <x v="0"/>
    <x v="0"/>
    <x v="5"/>
    <s v="Industries"/>
    <s v="Diesel "/>
    <s v="Self Producers Power Plants"/>
    <s v="Emissions"/>
    <x v="4"/>
    <x v="27"/>
    <s v="Industry"/>
    <m/>
    <n v="704381.35197580606"/>
    <n v="500689.6582387134"/>
    <n v="268747.64183461457"/>
    <n v="196640.90806495983"/>
    <n v="179624.66249489077"/>
    <n v="136819.31646827381"/>
    <n v="151620.72415992199"/>
    <n v="189343.73806078974"/>
    <n v="358856.15850248793"/>
    <n v="390498.19739988062"/>
  </r>
  <r>
    <x v="0"/>
    <x v="0"/>
    <x v="5"/>
    <s v="Industries"/>
    <s v="Gas"/>
    <s v="Self Producers Power Plants"/>
    <s v="Emissions"/>
    <x v="4"/>
    <x v="27"/>
    <s v="Industry"/>
    <m/>
    <n v="0"/>
    <n v="0"/>
    <n v="0"/>
    <n v="99.189351219512218"/>
    <n v="112.63022707317076"/>
    <n v="26.522369999999999"/>
    <n v="0"/>
    <n v="0"/>
    <n v="5340.9666958230964"/>
    <n v="148508.32896265356"/>
  </r>
  <r>
    <x v="0"/>
    <x v="0"/>
    <x v="5"/>
    <s v="Industries"/>
    <s v="Coal"/>
    <s v="Self Producers Power Plants"/>
    <s v="Emissions"/>
    <x v="0"/>
    <x v="28"/>
    <m/>
    <m/>
    <n v="559151.4720406906"/>
    <n v="2377532.4893295318"/>
    <n v="3163850.7980206222"/>
    <n v="5729664.2880118368"/>
    <n v="7188032.5088902358"/>
    <n v="6962644.7159972098"/>
    <n v="7417078.1658316664"/>
    <n v="8212407.5624003783"/>
    <n v="8584390.4955319166"/>
    <n v="8726820.4693883006"/>
  </r>
  <r>
    <x v="0"/>
    <x v="0"/>
    <x v="5"/>
    <s v="Industries"/>
    <s v="Diesel "/>
    <s v="Self Producers Power Plants"/>
    <s v="Emissions"/>
    <x v="0"/>
    <x v="28"/>
    <m/>
    <m/>
    <n v="1088732.5713966379"/>
    <n v="707234.39015458734"/>
    <n v="1852636.291648539"/>
    <n v="884807.18166337721"/>
    <n v="389680.09033555805"/>
    <n v="288641.74985197501"/>
    <n v="234151.90880210066"/>
    <n v="201220.31304510668"/>
    <n v="483794.27125390997"/>
    <n v="618846.76114252524"/>
  </r>
  <r>
    <x v="0"/>
    <x v="0"/>
    <x v="5"/>
    <s v="Industries"/>
    <s v="Gas"/>
    <s v="Self Producers Power Plants"/>
    <s v="Emissions"/>
    <x v="0"/>
    <x v="28"/>
    <s v="Eletricity"/>
    <m/>
    <n v="20849.949246575343"/>
    <n v="0"/>
    <n v="0"/>
    <n v="88555.765609756112"/>
    <n v="125453.62773658539"/>
    <n v="123946.63498208954"/>
    <n v="120252.15649858814"/>
    <n v="117089.18546187981"/>
    <n v="119479.31270270271"/>
    <n v="122852.96270270273"/>
  </r>
  <r>
    <x v="0"/>
    <x v="0"/>
    <x v="5"/>
    <s v="Industries"/>
    <s v="Coal"/>
    <s v="Self Producers Power Plants"/>
    <s v="Emissions"/>
    <x v="1"/>
    <x v="28"/>
    <s v="Eletricity"/>
    <m/>
    <n v="5.8360450061652287"/>
    <n v="24.815076602959316"/>
    <n v="33.022135455804424"/>
    <n v="59.802361841267476"/>
    <n v="75.023823284523914"/>
    <n v="72.671377893718926"/>
    <n v="77.41444698707511"/>
    <n v="85.715557482521433"/>
    <n v="89.59806382978725"/>
    <n v="91.084651595744702"/>
  </r>
  <r>
    <x v="0"/>
    <x v="0"/>
    <x v="5"/>
    <s v="Industries"/>
    <s v="Diesel "/>
    <s v="Self Producers Power Plants"/>
    <s v="Emissions"/>
    <x v="1"/>
    <x v="28"/>
    <s v="Eletricity"/>
    <m/>
    <n v="44.078241756948906"/>
    <n v="28.632971261319327"/>
    <n v="75.005517880507654"/>
    <n v="35.822153103780451"/>
    <n v="15.776521875933526"/>
    <n v="11.685900803723685"/>
    <n v="9.4798343644575187"/>
    <n v="8.1465713783444009"/>
    <n v="19.586812601372877"/>
    <n v="25.054524742612362"/>
  </r>
  <r>
    <x v="0"/>
    <x v="0"/>
    <x v="5"/>
    <s v="Industries"/>
    <s v="Gas"/>
    <s v="Self Producers Power Plants"/>
    <s v="Emissions"/>
    <x v="1"/>
    <x v="28"/>
    <s v="Eletricity"/>
    <m/>
    <n v="0.37165684931506848"/>
    <n v="0"/>
    <n v="0"/>
    <n v="1.5785341463414637"/>
    <n v="2.2362500487804882"/>
    <n v="2.2093874328358205"/>
    <n v="2.1435322014008578"/>
    <n v="2.0871512560049879"/>
    <n v="2.1297560196560199"/>
    <n v="2.189892383292384"/>
  </r>
  <r>
    <x v="0"/>
    <x v="0"/>
    <x v="5"/>
    <s v="Industries"/>
    <s v="Coal"/>
    <s v="Self Producers Power Plants"/>
    <s v="Emissions"/>
    <x v="2"/>
    <x v="28"/>
    <s v="Eletricity"/>
    <m/>
    <n v="8.1704630086313195"/>
    <n v="34.741107244143038"/>
    <n v="46.230989638126196"/>
    <n v="83.723306577774466"/>
    <n v="105.03335259833347"/>
    <n v="101.73992905120647"/>
    <n v="108.38022578190514"/>
    <n v="120.00178047552998"/>
    <n v="125.43728936170214"/>
    <n v="127.51851223404257"/>
  </r>
  <r>
    <x v="0"/>
    <x v="0"/>
    <x v="5"/>
    <s v="Industries"/>
    <s v="Diesel "/>
    <s v="Self Producers Power Plants"/>
    <s v="Emissions"/>
    <x v="2"/>
    <x v="28"/>
    <s v="Eletricity"/>
    <m/>
    <n v="8.8156483513897808"/>
    <n v="5.7265942522638653"/>
    <n v="15.00110357610153"/>
    <n v="7.1644306207560904"/>
    <n v="3.1553043751867049"/>
    <n v="2.3371801607447376"/>
    <n v="1.8959668728915033"/>
    <n v="1.6293142756688801"/>
    <n v="3.9173625202745752"/>
    <n v="5.0109049485224713"/>
  </r>
  <r>
    <x v="0"/>
    <x v="0"/>
    <x v="5"/>
    <s v="Industries"/>
    <s v="Gas"/>
    <s v="Self Producers Power Plants"/>
    <s v="Emissions"/>
    <x v="2"/>
    <x v="28"/>
    <s v="Eletricity"/>
    <m/>
    <n v="3.7165684931506855E-2"/>
    <n v="0"/>
    <n v="0"/>
    <n v="0.15785341463414637"/>
    <n v="0.22362500487804882"/>
    <n v="0.2209387432835821"/>
    <n v="0.21435322014008579"/>
    <n v="0.20871512560049879"/>
    <n v="0.21297560196560197"/>
    <n v="0.21898923832923839"/>
  </r>
  <r>
    <x v="0"/>
    <x v="0"/>
    <x v="5"/>
    <s v="Industries"/>
    <s v="Coal"/>
    <s v="Self Producers Power Plants"/>
    <s v="Emissions"/>
    <x v="3"/>
    <x v="28"/>
    <s v="Industry"/>
    <m/>
    <n v="561806.87251849577"/>
    <n v="2388823.3491838784"/>
    <n v="3178875.8696530131"/>
    <n v="5756874.362649614"/>
    <n v="7222168.348484695"/>
    <n v="6995710.1929388521"/>
    <n v="7452301.7392107854"/>
    <n v="8251408.1410549255"/>
    <n v="8625157.6145744696"/>
    <n v="8768263.9858643655"/>
  </r>
  <r>
    <x v="0"/>
    <x v="0"/>
    <x v="5"/>
    <s v="Industries"/>
    <s v="Diesel "/>
    <s v="Self Producers Power Plants"/>
    <s v="Emissions"/>
    <x v="3"/>
    <x v="28"/>
    <s v="Industry"/>
    <m/>
    <n v="1092391.0654624647"/>
    <n v="709610.92676927685"/>
    <n v="1858861.7496326212"/>
    <n v="887780.42037099099"/>
    <n v="390989.54165126052"/>
    <n v="289611.67961868411"/>
    <n v="234938.73505435063"/>
    <n v="201896.47846950925"/>
    <n v="485419.97669982392"/>
    <n v="620926.28669616207"/>
  </r>
  <r>
    <x v="0"/>
    <x v="0"/>
    <x v="5"/>
    <s v="Industries"/>
    <s v="Gas"/>
    <s v="Self Producers Power Plants"/>
    <s v="Emissions"/>
    <x v="3"/>
    <x v="28"/>
    <s v="Industry"/>
    <m/>
    <n v="20869.275402739728"/>
    <n v="0"/>
    <n v="0"/>
    <n v="88637.849385365858"/>
    <n v="125569.91273912198"/>
    <n v="124061.52312859701"/>
    <n v="120363.62017306099"/>
    <n v="117197.71732719208"/>
    <n v="119590.06001572481"/>
    <n v="122966.83710663393"/>
  </r>
  <r>
    <x v="0"/>
    <x v="0"/>
    <x v="5"/>
    <s v="Industries"/>
    <s v="Coal"/>
    <s v="Self Producers Power Plants"/>
    <s v="Emissions"/>
    <x v="4"/>
    <x v="28"/>
    <m/>
    <m/>
    <n v="561386.67727805197"/>
    <n v="2387036.6636684653"/>
    <n v="3176498.2759001954"/>
    <n v="5752568.5925970422"/>
    <n v="7216766.6332082087"/>
    <n v="6990477.8537305044"/>
    <n v="7446727.8990277164"/>
    <n v="8245236.620916184"/>
    <n v="8618706.5539787263"/>
    <n v="8761705.8909494709"/>
  </r>
  <r>
    <x v="0"/>
    <x v="0"/>
    <x v="5"/>
    <s v="Industries"/>
    <s v="Diesel "/>
    <s v="Self Producers Power Plants"/>
    <s v="Emissions"/>
    <x v="4"/>
    <x v="28"/>
    <m/>
    <m/>
    <n v="1091333.1876602978"/>
    <n v="708923.73545900523"/>
    <n v="1857061.6172034889"/>
    <n v="886920.68869650026"/>
    <n v="390610.90512623813"/>
    <n v="289331.21799939469"/>
    <n v="234711.21902960367"/>
    <n v="201700.96075642901"/>
    <n v="484949.89319739101"/>
    <n v="620324.97810233932"/>
  </r>
  <r>
    <x v="0"/>
    <x v="0"/>
    <x v="5"/>
    <s v="Industries"/>
    <s v="Gas"/>
    <s v="Self Producers Power Plants"/>
    <s v="Emissions"/>
    <x v="4"/>
    <x v="28"/>
    <s v="Eletricity"/>
    <m/>
    <n v="20861.842265753425"/>
    <n v="0"/>
    <n v="0"/>
    <n v="88606.278702439027"/>
    <n v="125525.18773814636"/>
    <n v="124017.33537994028"/>
    <n v="120320.74952903297"/>
    <n v="117155.97430207198"/>
    <n v="119547.46489533171"/>
    <n v="122923.03925896809"/>
  </r>
  <r>
    <x v="0"/>
    <x v="0"/>
    <x v="5"/>
    <s v="Industries"/>
    <s v="Coal"/>
    <s v="Self Producers Power Plants"/>
    <s v="Emissions"/>
    <x v="0"/>
    <x v="33"/>
    <s v="Eletricity"/>
    <m/>
    <n v="2181717.8336097412"/>
    <n v="5611099.2560927877"/>
    <n v="2316310.6785477032"/>
    <n v="6436222.5957521079"/>
    <n v="8312981.1306386394"/>
    <n v="9345403.1906572506"/>
    <n v="9664969.2996297926"/>
    <n v="9621765.9296280872"/>
    <n v="9712060.5629920233"/>
    <n v="9745751.0283111706"/>
  </r>
  <r>
    <x v="0"/>
    <x v="0"/>
    <x v="5"/>
    <s v="Industries"/>
    <s v="Diesel "/>
    <s v="Self Producers Power Plants"/>
    <s v="Emissions"/>
    <x v="0"/>
    <x v="33"/>
    <s v="Eletricity"/>
    <m/>
    <n v="1290223.522853754"/>
    <n v="899154.93979571201"/>
    <n v="1006968.3926031294"/>
    <n v="1023269.4540569251"/>
    <n v="1047124.8572720319"/>
    <n v="1396423.6046446504"/>
    <n v="1387028.3987088969"/>
    <n v="1225994.6212673604"/>
    <n v="1134620.8176995984"/>
    <n v="944099.22023649432"/>
  </r>
  <r>
    <x v="0"/>
    <x v="0"/>
    <x v="5"/>
    <s v="Industries"/>
    <s v="Gas"/>
    <s v="Self Producers Power Plants"/>
    <s v="Emissions"/>
    <x v="0"/>
    <x v="33"/>
    <s v="Eletricity"/>
    <m/>
    <n v="31590.832191780824"/>
    <n v="0"/>
    <n v="3078332.4454087196"/>
    <n v="1506512.6976972155"/>
    <n v="696516.11677865847"/>
    <n v="510083.24499738798"/>
    <n v="486349.76380244049"/>
    <n v="545857.55016589351"/>
    <n v="540539.48918918916"/>
    <n v="625193.35540540551"/>
  </r>
  <r>
    <x v="0"/>
    <x v="0"/>
    <x v="5"/>
    <s v="Industries"/>
    <s v="Coal"/>
    <s v="Self Producers Power Plants"/>
    <s v="Emissions"/>
    <x v="1"/>
    <x v="33"/>
    <s v="Eletricity"/>
    <m/>
    <n v="22.771295622688037"/>
    <n v="58.56486020345254"/>
    <n v="24.176084735911733"/>
    <n v="67.176939732304646"/>
    <n v="86.765276387001762"/>
    <n v="97.540999798113461"/>
    <n v="100.87641477538662"/>
    <n v="100.42548721039647"/>
    <n v="101.36792154255322"/>
    <n v="101.71955984042553"/>
  </r>
  <r>
    <x v="0"/>
    <x v="0"/>
    <x v="5"/>
    <s v="Industries"/>
    <s v="Diesel "/>
    <s v="Self Producers Power Plants"/>
    <s v="Emissions"/>
    <x v="1"/>
    <x v="33"/>
    <s v="Eletricity"/>
    <m/>
    <n v="52.23577015602244"/>
    <n v="36.403033999826405"/>
    <n v="40.767951117535603"/>
    <n v="41.427913119713573"/>
    <n v="42.393718917896031"/>
    <n v="56.535368609095151"/>
    <n v="56.154995899145632"/>
    <n v="49.63540976790933"/>
    <n v="45.936065493910874"/>
    <n v="38.222640495404633"/>
  </r>
  <r>
    <x v="0"/>
    <x v="0"/>
    <x v="5"/>
    <s v="Industries"/>
    <s v="Gas"/>
    <s v="Self Producers Power Plants"/>
    <s v="Emissions"/>
    <x v="1"/>
    <x v="33"/>
    <s v="Eletricity"/>
    <m/>
    <n v="0.56311643835616443"/>
    <n v="0"/>
    <n v="54.872236103542235"/>
    <n v="26.854058782481559"/>
    <n v="12.415617054878048"/>
    <n v="9.092392958955223"/>
    <n v="8.6693362531629319"/>
    <n v="9.7300811081264431"/>
    <n v="9.6352850122850118"/>
    <n v="11.144266584766587"/>
  </r>
  <r>
    <x v="0"/>
    <x v="0"/>
    <x v="5"/>
    <s v="Industries"/>
    <s v="Coal"/>
    <s v="Self Producers Power Plants"/>
    <s v="Emissions"/>
    <x v="2"/>
    <x v="33"/>
    <s v="Industry"/>
    <m/>
    <n v="31.87981387176325"/>
    <n v="81.990804284833544"/>
    <n v="33.846518630276428"/>
    <n v="94.047715625226502"/>
    <n v="121.47138694180246"/>
    <n v="136.55739971735883"/>
    <n v="141.22698068554126"/>
    <n v="140.59568209455506"/>
    <n v="141.9150901595745"/>
    <n v="142.40738377659574"/>
  </r>
  <r>
    <x v="0"/>
    <x v="0"/>
    <x v="5"/>
    <s v="Industries"/>
    <s v="Diesel "/>
    <s v="Self Producers Power Plants"/>
    <s v="Emissions"/>
    <x v="2"/>
    <x v="33"/>
    <s v="Industry"/>
    <m/>
    <n v="10.447154031204487"/>
    <n v="7.2806067999652795"/>
    <n v="8.1535902235071216"/>
    <n v="8.2855826239427142"/>
    <n v="8.4787437835792065"/>
    <n v="11.307073721819032"/>
    <n v="11.230999179829125"/>
    <n v="9.9270819535818671"/>
    <n v="9.1872130987821752"/>
    <n v="7.6445280990809259"/>
  </r>
  <r>
    <x v="0"/>
    <x v="0"/>
    <x v="5"/>
    <s v="Industries"/>
    <s v="Gas"/>
    <s v="Self Producers Power Plants"/>
    <s v="Emissions"/>
    <x v="2"/>
    <x v="33"/>
    <s v="Industry"/>
    <m/>
    <n v="5.6311643835616446E-2"/>
    <n v="0"/>
    <n v="5.4872236103542233"/>
    <n v="2.6854058782481562"/>
    <n v="1.2415617054878048"/>
    <n v="0.90923929589552233"/>
    <n v="0.86693362531629325"/>
    <n v="0.97300811081264438"/>
    <n v="0.9635285012285012"/>
    <n v="1.1144266584766587"/>
  </r>
  <r>
    <x v="0"/>
    <x v="0"/>
    <x v="5"/>
    <s v="Industries"/>
    <s v="Coal"/>
    <s v="Self Producers Power Plants"/>
    <s v="Emissions"/>
    <x v="3"/>
    <x v="33"/>
    <m/>
    <m/>
    <n v="2192078.7731180638"/>
    <n v="5637746.2674853578"/>
    <n v="2327310.7971025431"/>
    <n v="6466788.1033303067"/>
    <n v="8352459.3313947255"/>
    <n v="9389784.3455653917"/>
    <n v="9710868.0683525931"/>
    <n v="9667459.5263088159"/>
    <n v="9758182.9672938846"/>
    <n v="9792033.4280385636"/>
  </r>
  <r>
    <x v="0"/>
    <x v="0"/>
    <x v="5"/>
    <s v="Industries"/>
    <s v="Diesel "/>
    <s v="Self Producers Power Plants"/>
    <s v="Emissions"/>
    <x v="3"/>
    <x v="33"/>
    <m/>
    <m/>
    <n v="1294559.0917767037"/>
    <n v="902176.39161769755"/>
    <n v="1010352.1325458848"/>
    <n v="1026707.9708458614"/>
    <n v="1050643.5359422173"/>
    <n v="1401116.0402392054"/>
    <n v="1391689.263368526"/>
    <n v="1230114.3602780967"/>
    <n v="1138433.5111355928"/>
    <n v="947271.69939761283"/>
  </r>
  <r>
    <x v="0"/>
    <x v="0"/>
    <x v="5"/>
    <s v="Industries"/>
    <s v="Gas"/>
    <s v="Self Producers Power Plants"/>
    <s v="Emissions"/>
    <x v="3"/>
    <x v="33"/>
    <m/>
    <m/>
    <n v="31620.114246575344"/>
    <n v="0"/>
    <n v="3081185.8016861039"/>
    <n v="1507909.1087539045"/>
    <n v="697161.72886551206"/>
    <n v="510556.04943125369"/>
    <n v="486800.56928760494"/>
    <n v="546363.51438351604"/>
    <n v="541040.52400982799"/>
    <n v="625772.85726781341"/>
  </r>
  <r>
    <x v="0"/>
    <x v="0"/>
    <x v="5"/>
    <s v="Industries"/>
    <s v="Coal"/>
    <s v="Self Producers Power Plants"/>
    <s v="Emissions"/>
    <x v="4"/>
    <x v="33"/>
    <m/>
    <m/>
    <n v="2190439.2398332306"/>
    <n v="5633529.5975507107"/>
    <n v="2325570.1190015571"/>
    <n v="6461951.3636695808"/>
    <n v="8346212.2314948607"/>
    <n v="9382761.3935799282"/>
    <n v="9703604.9664887656"/>
    <n v="9660228.8912296686"/>
    <n v="9750884.4769428205"/>
    <n v="9784709.6197300535"/>
  </r>
  <r>
    <x v="0"/>
    <x v="0"/>
    <x v="5"/>
    <s v="Industries"/>
    <s v="Diesel "/>
    <s v="Self Producers Power Plants"/>
    <s v="Emissions"/>
    <x v="4"/>
    <x v="33"/>
    <m/>
    <m/>
    <n v="1293305.4332929591"/>
    <n v="901302.71880170167"/>
    <n v="1009373.7017190639"/>
    <n v="1025713.7009309883"/>
    <n v="1049626.0866881879"/>
    <n v="1399759.191392587"/>
    <n v="1390341.5434669466"/>
    <n v="1228923.110443667"/>
    <n v="1137331.045563739"/>
    <n v="946354.35602572316"/>
  </r>
  <r>
    <x v="0"/>
    <x v="0"/>
    <x v="5"/>
    <s v="Industries"/>
    <s v="Gas"/>
    <s v="Self Producers Power Plants"/>
    <s v="Emissions"/>
    <x v="4"/>
    <x v="33"/>
    <m/>
    <m/>
    <n v="31608.851917808224"/>
    <n v="0"/>
    <n v="3080088.3569640331"/>
    <n v="1507372.0275782549"/>
    <n v="696913.41652441456"/>
    <n v="510374.20157207455"/>
    <n v="486627.18256254168"/>
    <n v="546168.91276135354"/>
    <n v="540847.8183095823"/>
    <n v="625549.97193611809"/>
  </r>
  <r>
    <x v="0"/>
    <x v="0"/>
    <x v="5"/>
    <s v="Industries"/>
    <s v="Coal"/>
    <s v="Self Producers Power Plants"/>
    <s v="Emissions"/>
    <x v="0"/>
    <x v="34"/>
    <m/>
    <m/>
    <n v="64003.501831072746"/>
    <n v="320771.08256781747"/>
    <n v="476342.02459612465"/>
    <n v="468435.70310298546"/>
    <n v="483779.02028481552"/>
    <n v="553628.61725699867"/>
    <n v="682206.70612830203"/>
    <n v="826064.1900341711"/>
    <n v="869405.03916223417"/>
    <n v="870844.48248670215"/>
  </r>
  <r>
    <x v="0"/>
    <x v="0"/>
    <x v="5"/>
    <s v="Industries"/>
    <s v="Diesel "/>
    <s v="Self Producers Power Plants"/>
    <s v="Emissions"/>
    <x v="0"/>
    <x v="34"/>
    <m/>
    <m/>
    <n v="97631.172842534696"/>
    <n v="60016.355869026862"/>
    <n v="17584.959620913454"/>
    <n v="20142.296499612843"/>
    <n v="25528.916100963281"/>
    <n v="58891.964398842058"/>
    <n v="112280.94775348896"/>
    <n v="168662.64282354637"/>
    <n v="192673.63043976016"/>
    <n v="219081.14080579809"/>
  </r>
  <r>
    <x v="0"/>
    <x v="0"/>
    <x v="5"/>
    <s v="Industries"/>
    <s v="Gas"/>
    <s v="Self Producers Power Plants"/>
    <s v="Emissions"/>
    <x v="0"/>
    <x v="34"/>
    <m/>
    <m/>
    <n v="0"/>
    <n v="0"/>
    <n v="0"/>
    <n v="0"/>
    <n v="286.2783"/>
    <n v="95.426100000000005"/>
    <n v="9966.5957432432442"/>
    <n v="23255.390067567569"/>
    <n v="13365.645810810813"/>
    <n v="11646.256621621624"/>
  </r>
  <r>
    <x v="0"/>
    <x v="0"/>
    <x v="5"/>
    <s v="Industries"/>
    <s v="Coal"/>
    <s v="Self Producers Power Plants"/>
    <s v="Emissions"/>
    <x v="1"/>
    <x v="34"/>
    <m/>
    <m/>
    <n v="0.66802527743526507"/>
    <n v="3.3479916769420464"/>
    <n v="4.9717359836773269"/>
    <n v="4.8892151456318276"/>
    <n v="5.0493583163011744"/>
    <n v="5.7784011820999757"/>
    <n v="7.1204123382559441"/>
    <n v="8.6218994889277862"/>
    <n v="9.0742619680851071"/>
    <n v="9.0892859042553198"/>
  </r>
  <r>
    <x v="0"/>
    <x v="0"/>
    <x v="5"/>
    <s v="Industries"/>
    <s v="Diesel "/>
    <s v="Self Producers Power Plants"/>
    <s v="Emissions"/>
    <x v="1"/>
    <x v="34"/>
    <m/>
    <m/>
    <n v="3.9526790624507977"/>
    <n v="2.4298119785031123"/>
    <n v="0.71194168505722499"/>
    <n v="0.81547759107744311"/>
    <n v="1.0335593563143028"/>
    <n v="2.3842900566332821"/>
    <n v="4.5457873584408492"/>
    <n v="6.8284470778763717"/>
    <n v="7.8005518396664044"/>
    <n v="8.8696818139999234"/>
  </r>
  <r>
    <x v="0"/>
    <x v="0"/>
    <x v="5"/>
    <s v="Industries"/>
    <s v="Gas"/>
    <s v="Self Producers Power Plants"/>
    <s v="Emissions"/>
    <x v="1"/>
    <x v="34"/>
    <m/>
    <m/>
    <n v="0"/>
    <n v="0"/>
    <n v="0"/>
    <n v="0"/>
    <n v="5.1029999999999999E-3"/>
    <n v="1.701E-3"/>
    <n v="0.17765767813267813"/>
    <n v="0.41453458230958234"/>
    <n v="0.23824680589680591"/>
    <n v="0.20759815724815728"/>
  </r>
  <r>
    <x v="0"/>
    <x v="0"/>
    <x v="5"/>
    <s v="Industries"/>
    <s v="Coal"/>
    <s v="Self Producers Power Plants"/>
    <s v="Emissions"/>
    <x v="2"/>
    <x v="34"/>
    <m/>
    <m/>
    <n v="0.93523538840937104"/>
    <n v="4.6871883477188652"/>
    <n v="6.9604303771482572"/>
    <n v="6.8449012038845582"/>
    <n v="7.0691016428216438"/>
    <n v="8.0897616549399647"/>
    <n v="9.9685772735583207"/>
    <n v="12.070659284498898"/>
    <n v="12.703966755319151"/>
    <n v="12.725000265957446"/>
  </r>
  <r>
    <x v="0"/>
    <x v="0"/>
    <x v="5"/>
    <s v="Industries"/>
    <s v="Diesel "/>
    <s v="Self Producers Power Plants"/>
    <s v="Emissions"/>
    <x v="2"/>
    <x v="34"/>
    <m/>
    <m/>
    <n v="0.79053581249015947"/>
    <n v="0.48596239570062238"/>
    <n v="0.14238833701144499"/>
    <n v="0.16309551821548862"/>
    <n v="0.20671187126286059"/>
    <n v="0.47685801132665639"/>
    <n v="0.90915747168816985"/>
    <n v="1.3656894155752741"/>
    <n v="1.5601103679332806"/>
    <n v="1.7739363627999847"/>
  </r>
  <r>
    <x v="0"/>
    <x v="0"/>
    <x v="5"/>
    <s v="Industries"/>
    <s v="Gas"/>
    <s v="Self Producers Power Plants"/>
    <s v="Emissions"/>
    <x v="2"/>
    <x v="34"/>
    <m/>
    <m/>
    <n v="0"/>
    <n v="0"/>
    <n v="0"/>
    <n v="0"/>
    <n v="5.1029999999999999E-4"/>
    <n v="1.7010000000000004E-4"/>
    <n v="1.7765767813267816E-2"/>
    <n v="4.145345823095823E-2"/>
    <n v="2.3824680589680593E-2"/>
    <n v="2.0759815724815726E-2"/>
  </r>
  <r>
    <x v="0"/>
    <x v="0"/>
    <x v="5"/>
    <s v="Industries"/>
    <s v="Coal"/>
    <s v="Self Producers Power Plants"/>
    <s v="Emissions"/>
    <x v="3"/>
    <x v="34"/>
    <m/>
    <m/>
    <n v="64307.453332305791"/>
    <n v="322240.85091399506"/>
    <n v="478499.75801304064"/>
    <n v="470557.62247618969"/>
    <n v="485970.44179409021"/>
    <n v="556136.44337003003"/>
    <n v="685296.96508310514"/>
    <n v="829806.09441236581"/>
    <n v="873343.26885638316"/>
    <n v="874789.232569149"/>
  </r>
  <r>
    <x v="0"/>
    <x v="0"/>
    <x v="5"/>
    <s v="Industries"/>
    <s v="Diesel "/>
    <s v="Self Producers Power Plants"/>
    <s v="Emissions"/>
    <x v="3"/>
    <x v="34"/>
    <m/>
    <m/>
    <n v="99101.569453766395"/>
    <n v="60823.053445889891"/>
    <n v="17629.100005387001"/>
    <n v="20192.856110259643"/>
    <n v="25592.996781054768"/>
    <n v="59039.79038235332"/>
    <n v="112562.78656971229"/>
    <n v="169086.0065423747"/>
    <n v="193157.26465381947"/>
    <n v="219631.0610782661"/>
  </r>
  <r>
    <x v="0"/>
    <x v="0"/>
    <x v="5"/>
    <s v="Industries"/>
    <s v="Gas"/>
    <s v="Self Producers Power Plants"/>
    <s v="Emissions"/>
    <x v="3"/>
    <x v="34"/>
    <m/>
    <m/>
    <n v="0"/>
    <n v="0"/>
    <n v="0"/>
    <n v="0"/>
    <n v="286.43649299999998"/>
    <n v="95.478831"/>
    <n v="9972.1031312653577"/>
    <n v="23268.240639619165"/>
    <n v="13373.031461793613"/>
    <n v="11652.692164496317"/>
  </r>
  <r>
    <x v="0"/>
    <x v="0"/>
    <x v="5"/>
    <s v="Industries"/>
    <s v="Coal"/>
    <s v="Self Producers Power Plants"/>
    <s v="Emissions"/>
    <x v="4"/>
    <x v="34"/>
    <m/>
    <m/>
    <n v="64259.355512330454"/>
    <n v="322053.36338008626"/>
    <n v="478246.1994778731"/>
    <n v="470308.27250376245"/>
    <n v="485712.92451995885"/>
    <n v="555841.74490974296"/>
    <n v="684933.82405385398"/>
    <n v="829366.37753843039"/>
    <n v="872880.48149601079"/>
    <n v="874325.67898803193"/>
  </r>
  <r>
    <x v="0"/>
    <x v="0"/>
    <x v="5"/>
    <s v="Industries"/>
    <s v="Diesel "/>
    <s v="Self Producers Power Plants"/>
    <s v="Emissions"/>
    <x v="4"/>
    <x v="34"/>
    <m/>
    <m/>
    <n v="97864.380907219296"/>
    <n v="60159.714775758548"/>
    <n v="17626.964180331834"/>
    <n v="20190.409677486416"/>
    <n v="25589.896102985822"/>
    <n v="59032.637512183421"/>
    <n v="112549.14920763698"/>
    <n v="169065.52120114109"/>
    <n v="193133.86299830049"/>
    <n v="219604.45203282408"/>
  </r>
  <r>
    <x v="0"/>
    <x v="0"/>
    <x v="5"/>
    <s v="Industries"/>
    <s v="Gas"/>
    <s v="Self Producers Power Plants"/>
    <s v="Emissions"/>
    <x v="4"/>
    <x v="34"/>
    <m/>
    <m/>
    <n v="0"/>
    <n v="0"/>
    <n v="0"/>
    <n v="0"/>
    <n v="286.441596"/>
    <n v="95.480532000000011"/>
    <n v="9972.2807889434898"/>
    <n v="23268.655174201474"/>
    <n v="13373.26970859951"/>
    <n v="11652.899762653564"/>
  </r>
  <r>
    <x v="0"/>
    <x v="0"/>
    <x v="5"/>
    <s v="Industries"/>
    <s v="Coal"/>
    <s v="Self Producers Power Plants"/>
    <s v="Emissions"/>
    <x v="0"/>
    <x v="9"/>
    <m/>
    <m/>
    <n v="0"/>
    <n v="0"/>
    <n v="0"/>
    <n v="0"/>
    <n v="0"/>
    <n v="0"/>
    <n v="0"/>
    <n v="0"/>
    <n v="0"/>
    <n v="0"/>
  </r>
  <r>
    <x v="0"/>
    <x v="0"/>
    <x v="5"/>
    <s v="Industries"/>
    <s v="Diesel "/>
    <s v="Self Producers Power Plants"/>
    <s v="Emissions"/>
    <x v="0"/>
    <x v="9"/>
    <m/>
    <m/>
    <n v="674.63488211088043"/>
    <n v="891.66858449538859"/>
    <n v="653.71597103767499"/>
    <n v="575.27005451315404"/>
    <n v="622.33760442786661"/>
    <n v="677.24974599503128"/>
    <n v="682.47947376333263"/>
    <n v="672.02001822672992"/>
    <n v="1038.100962007828"/>
    <n v="1333.5805809168571"/>
  </r>
  <r>
    <x v="0"/>
    <x v="0"/>
    <x v="5"/>
    <s v="Industries"/>
    <s v="Gas"/>
    <s v="Self Producers Power Plants"/>
    <s v="Emissions"/>
    <x v="0"/>
    <x v="9"/>
    <m/>
    <m/>
    <n v="0"/>
    <n v="0"/>
    <n v="0"/>
    <n v="0"/>
    <n v="0"/>
    <n v="0"/>
    <n v="0"/>
    <n v="0"/>
    <n v="0"/>
    <n v="0"/>
  </r>
  <r>
    <x v="0"/>
    <x v="0"/>
    <x v="5"/>
    <s v="Industries"/>
    <s v="Coal"/>
    <s v="Self Producers Power Plants"/>
    <s v="Emissions"/>
    <x v="1"/>
    <x v="9"/>
    <m/>
    <m/>
    <n v="0"/>
    <n v="0"/>
    <n v="0"/>
    <n v="0"/>
    <n v="0"/>
    <n v="0"/>
    <n v="0"/>
    <n v="0"/>
    <n v="0"/>
    <n v="0"/>
  </r>
  <r>
    <x v="0"/>
    <x v="0"/>
    <x v="5"/>
    <s v="Industries"/>
    <s v="Diesel "/>
    <s v="Self Producers Power Plants"/>
    <s v="Emissions"/>
    <x v="1"/>
    <x v="9"/>
    <m/>
    <m/>
    <n v="2.7313153121897998E-2"/>
    <n v="3.6099942692120995E-2"/>
    <n v="2.6466233645250005E-2"/>
    <n v="2.3290285607820004E-2"/>
    <n v="2.5195854430278004E-2"/>
    <n v="2.7419018056479002E-2"/>
    <n v="2.7630747925641002E-2"/>
    <n v="2.7207288187317005E-2"/>
    <n v="4.2028379028657005E-2"/>
    <n v="5.399111663631001E-2"/>
  </r>
  <r>
    <x v="0"/>
    <x v="0"/>
    <x v="5"/>
    <s v="Industries"/>
    <s v="Gas"/>
    <s v="Self Producers Power Plants"/>
    <s v="Emissions"/>
    <x v="1"/>
    <x v="9"/>
    <m/>
    <m/>
    <n v="0"/>
    <n v="0"/>
    <n v="0"/>
    <n v="0"/>
    <n v="0"/>
    <n v="0"/>
    <n v="0"/>
    <n v="0"/>
    <n v="0"/>
    <n v="0"/>
  </r>
  <r>
    <x v="0"/>
    <x v="0"/>
    <x v="5"/>
    <s v="Industries"/>
    <s v="Coal"/>
    <s v="Self Producers Power Plants"/>
    <s v="Emissions"/>
    <x v="2"/>
    <x v="9"/>
    <m/>
    <m/>
    <n v="0"/>
    <n v="0"/>
    <n v="0"/>
    <n v="0"/>
    <n v="0"/>
    <n v="0"/>
    <n v="0"/>
    <n v="0"/>
    <n v="0"/>
    <n v="0"/>
  </r>
  <r>
    <x v="0"/>
    <x v="0"/>
    <x v="5"/>
    <s v="Industries"/>
    <s v="Diesel "/>
    <s v="Self Producers Power Plants"/>
    <s v="Emissions"/>
    <x v="2"/>
    <x v="9"/>
    <m/>
    <m/>
    <n v="5.4626306243795997E-3"/>
    <n v="7.2199885384241994E-3"/>
    <n v="5.2932467290500006E-3"/>
    <n v="4.6580571215640004E-3"/>
    <n v="5.0391708860556004E-3"/>
    <n v="5.4838036112957993E-3"/>
    <n v="5.5261495851282004E-3"/>
    <n v="5.4414576374634009E-3"/>
    <n v="8.4056758057313996E-3"/>
    <n v="1.0798223327262001E-2"/>
  </r>
  <r>
    <x v="0"/>
    <x v="0"/>
    <x v="5"/>
    <s v="Industries"/>
    <s v="Gas"/>
    <s v="Self Producers Power Plants"/>
    <s v="Emissions"/>
    <x v="2"/>
    <x v="9"/>
    <m/>
    <m/>
    <n v="0"/>
    <n v="0"/>
    <n v="0"/>
    <n v="0"/>
    <n v="0"/>
    <n v="0"/>
    <n v="0"/>
    <n v="0"/>
    <n v="0"/>
    <n v="0"/>
  </r>
  <r>
    <x v="0"/>
    <x v="0"/>
    <x v="5"/>
    <s v="Industries"/>
    <s v="Coal"/>
    <s v="Self Producers Power Plants"/>
    <s v="Emissions"/>
    <x v="3"/>
    <x v="9"/>
    <m/>
    <m/>
    <n v="0"/>
    <n v="0"/>
    <n v="0"/>
    <n v="0"/>
    <n v="0"/>
    <n v="0"/>
    <n v="0"/>
    <n v="0"/>
    <n v="0"/>
    <n v="0"/>
  </r>
  <r>
    <x v="0"/>
    <x v="0"/>
    <x v="5"/>
    <s v="Industries"/>
    <s v="Diesel "/>
    <s v="Self Producers Power Plants"/>
    <s v="Emissions"/>
    <x v="3"/>
    <x v="9"/>
    <m/>
    <m/>
    <n v="676.90187381999806"/>
    <n v="894.66487973883466"/>
    <n v="655.91266843023072"/>
    <n v="577.20314821860313"/>
    <n v="624.42886034557966"/>
    <n v="679.52552449371899"/>
    <n v="684.77282584116074"/>
    <n v="674.27822314627724"/>
    <n v="1041.5893174672065"/>
    <n v="1338.061843597671"/>
  </r>
  <r>
    <x v="0"/>
    <x v="0"/>
    <x v="5"/>
    <s v="Industries"/>
    <s v="Gas"/>
    <s v="Self Producers Power Plants"/>
    <s v="Emissions"/>
    <x v="3"/>
    <x v="9"/>
    <m/>
    <m/>
    <n v="0"/>
    <n v="0"/>
    <n v="0"/>
    <n v="0"/>
    <n v="0"/>
    <n v="0"/>
    <n v="0"/>
    <n v="0"/>
    <n v="0"/>
    <n v="0"/>
  </r>
  <r>
    <x v="0"/>
    <x v="0"/>
    <x v="5"/>
    <s v="Industries"/>
    <s v="Coal"/>
    <s v="Self Producers Power Plants"/>
    <s v="Emissions"/>
    <x v="4"/>
    <x v="9"/>
    <m/>
    <m/>
    <n v="0"/>
    <n v="0"/>
    <n v="0"/>
    <n v="0"/>
    <n v="0"/>
    <n v="0"/>
    <n v="0"/>
    <n v="0"/>
    <n v="0"/>
    <n v="0"/>
  </r>
  <r>
    <x v="0"/>
    <x v="0"/>
    <x v="5"/>
    <s v="Industries"/>
    <s v="Diesel "/>
    <s v="Self Producers Power Plants"/>
    <s v="Emissions"/>
    <x v="4"/>
    <x v="9"/>
    <m/>
    <m/>
    <n v="676.24635814507235"/>
    <n v="893.7984811142237"/>
    <n v="655.2774788227448"/>
    <n v="576.64418136401548"/>
    <n v="623.82415983925307"/>
    <n v="678.86746806036354"/>
    <n v="684.10968789094545"/>
    <n v="673.62524822978162"/>
    <n v="1040.5806363705187"/>
    <n v="1336.7660567983994"/>
  </r>
  <r>
    <x v="0"/>
    <x v="0"/>
    <x v="5"/>
    <s v="Industries"/>
    <s v="Gas"/>
    <s v="Self Producers Power Plants"/>
    <s v="Emissions"/>
    <x v="4"/>
    <x v="9"/>
    <m/>
    <m/>
    <n v="0"/>
    <n v="0"/>
    <n v="0"/>
    <n v="0"/>
    <n v="0"/>
    <n v="0"/>
    <n v="0"/>
    <n v="0"/>
    <n v="0"/>
    <n v="0"/>
  </r>
  <r>
    <x v="0"/>
    <x v="0"/>
    <x v="5"/>
    <s v="Industries"/>
    <s v="Coal"/>
    <s v="Self Producers Power Plants"/>
    <s v="Emissions"/>
    <x v="0"/>
    <x v="5"/>
    <m/>
    <m/>
    <n v="0"/>
    <n v="0"/>
    <n v="0"/>
    <n v="0"/>
    <n v="0"/>
    <n v="0"/>
    <n v="0"/>
    <n v="0"/>
    <n v="0"/>
    <n v="0"/>
  </r>
  <r>
    <x v="0"/>
    <x v="0"/>
    <x v="5"/>
    <s v="Industries"/>
    <s v="Diesel "/>
    <s v="Self Producers Power Plants"/>
    <s v="Emissions"/>
    <x v="0"/>
    <x v="5"/>
    <m/>
    <m/>
    <n v="5682.0992202594707"/>
    <n v="2353.37749573563"/>
    <n v="3417.6270965849649"/>
    <n v="6184.1530860164039"/>
    <n v="6968.6122512616157"/>
    <n v="6197.2274054371583"/>
    <n v="4353.7483671109148"/>
    <n v="2251.3978042537528"/>
    <n v="1725.8101635394619"/>
    <n v="1749.3439384968181"/>
  </r>
  <r>
    <x v="0"/>
    <x v="0"/>
    <x v="5"/>
    <s v="Industries"/>
    <s v="Gas"/>
    <s v="Self Producers Power Plants"/>
    <s v="Emissions"/>
    <x v="0"/>
    <x v="5"/>
    <m/>
    <m/>
    <n v="0"/>
    <n v="0"/>
    <n v="0"/>
    <n v="0"/>
    <n v="0"/>
    <n v="0"/>
    <n v="0"/>
    <n v="0"/>
    <n v="0"/>
    <n v="0"/>
  </r>
  <r>
    <x v="0"/>
    <x v="0"/>
    <x v="5"/>
    <s v="Industries"/>
    <s v="Coal"/>
    <s v="Self Producers Power Plants"/>
    <s v="Emissions"/>
    <x v="1"/>
    <x v="5"/>
    <m/>
    <m/>
    <n v="0"/>
    <n v="0"/>
    <n v="0"/>
    <n v="0"/>
    <n v="0"/>
    <n v="0"/>
    <n v="0"/>
    <n v="0"/>
    <n v="0"/>
    <n v="0"/>
  </r>
  <r>
    <x v="0"/>
    <x v="0"/>
    <x v="5"/>
    <s v="Industries"/>
    <s v="Diesel "/>
    <s v="Self Producers Power Plants"/>
    <s v="Emissions"/>
    <x v="1"/>
    <x v="5"/>
    <m/>
    <m/>
    <n v="0.23004450284451303"/>
    <n v="9.5278441122900001E-2"/>
    <n v="0.138365469497367"/>
    <n v="0.25037057028406495"/>
    <n v="0.28213005065836499"/>
    <n v="0.25089989495697002"/>
    <n v="0.17626511607736498"/>
    <n v="9.1149708674240992E-2"/>
    <n v="6.9870856823460004E-2"/>
    <n v="7.0823641234688997E-2"/>
  </r>
  <r>
    <x v="0"/>
    <x v="0"/>
    <x v="5"/>
    <s v="Industries"/>
    <s v="Gas"/>
    <s v="Self Producers Power Plants"/>
    <s v="Emissions"/>
    <x v="1"/>
    <x v="5"/>
    <m/>
    <m/>
    <n v="0"/>
    <n v="0"/>
    <n v="0"/>
    <n v="0"/>
    <n v="0"/>
    <n v="0"/>
    <n v="0"/>
    <n v="0"/>
    <n v="0"/>
    <n v="0"/>
  </r>
  <r>
    <x v="0"/>
    <x v="0"/>
    <x v="5"/>
    <s v="Industries"/>
    <s v="Coal"/>
    <s v="Self Producers Power Plants"/>
    <s v="Emissions"/>
    <x v="2"/>
    <x v="5"/>
    <m/>
    <m/>
    <n v="0"/>
    <n v="0"/>
    <n v="0"/>
    <n v="0"/>
    <n v="0"/>
    <n v="0"/>
    <n v="0"/>
    <n v="0"/>
    <n v="0"/>
    <n v="0"/>
  </r>
  <r>
    <x v="0"/>
    <x v="0"/>
    <x v="5"/>
    <s v="Industries"/>
    <s v="Diesel "/>
    <s v="Self Producers Power Plants"/>
    <s v="Emissions"/>
    <x v="2"/>
    <x v="5"/>
    <m/>
    <m/>
    <n v="4.6008900568902604E-2"/>
    <n v="1.9055688224579998E-2"/>
    <n v="2.7673093899473401E-2"/>
    <n v="5.0074114056812988E-2"/>
    <n v="5.6426010131673004E-2"/>
    <n v="5.0179978991394002E-2"/>
    <n v="3.5253023215472995E-2"/>
    <n v="1.8229941734848199E-2"/>
    <n v="1.3974171364691999E-2"/>
    <n v="1.4164728246937798E-2"/>
  </r>
  <r>
    <x v="0"/>
    <x v="0"/>
    <x v="5"/>
    <s v="Industries"/>
    <s v="Gas"/>
    <s v="Self Producers Power Plants"/>
    <s v="Emissions"/>
    <x v="2"/>
    <x v="5"/>
    <m/>
    <m/>
    <n v="0"/>
    <n v="0"/>
    <n v="0"/>
    <n v="0"/>
    <n v="0"/>
    <n v="0"/>
    <n v="0"/>
    <n v="0"/>
    <n v="0"/>
    <n v="0"/>
  </r>
  <r>
    <x v="0"/>
    <x v="0"/>
    <x v="5"/>
    <s v="Industries"/>
    <s v="Coal"/>
    <s v="Self Producers Power Plants"/>
    <s v="Emissions"/>
    <x v="3"/>
    <x v="5"/>
    <m/>
    <m/>
    <n v="0"/>
    <n v="0"/>
    <n v="0"/>
    <n v="0"/>
    <n v="0"/>
    <n v="0"/>
    <n v="0"/>
    <n v="0"/>
    <n v="0"/>
    <n v="0"/>
  </r>
  <r>
    <x v="0"/>
    <x v="0"/>
    <x v="5"/>
    <s v="Industries"/>
    <s v="Diesel "/>
    <s v="Self Producers Power Plants"/>
    <s v="Emissions"/>
    <x v="3"/>
    <x v="5"/>
    <m/>
    <m/>
    <n v="5701.1929139955646"/>
    <n v="2361.2856063488307"/>
    <n v="3429.1114305532465"/>
    <n v="6204.9338433499815"/>
    <n v="6992.02904546626"/>
    <n v="6218.0520967185867"/>
    <n v="4368.3783717453362"/>
    <n v="2258.9632300737148"/>
    <n v="1731.6094446558091"/>
    <n v="1755.2223007192972"/>
  </r>
  <r>
    <x v="0"/>
    <x v="0"/>
    <x v="5"/>
    <s v="Industries"/>
    <s v="Gas"/>
    <s v="Self Producers Power Plants"/>
    <s v="Emissions"/>
    <x v="3"/>
    <x v="5"/>
    <m/>
    <m/>
    <n v="0"/>
    <n v="0"/>
    <n v="0"/>
    <n v="0"/>
    <n v="0"/>
    <n v="0"/>
    <n v="0"/>
    <n v="0"/>
    <n v="0"/>
    <n v="0"/>
  </r>
  <r>
    <x v="0"/>
    <x v="0"/>
    <x v="5"/>
    <s v="Industries"/>
    <s v="Coal"/>
    <s v="Self Producers Power Plants"/>
    <s v="Emissions"/>
    <x v="4"/>
    <x v="5"/>
    <m/>
    <m/>
    <n v="0"/>
    <n v="0"/>
    <n v="0"/>
    <n v="0"/>
    <n v="0"/>
    <n v="0"/>
    <n v="0"/>
    <n v="0"/>
    <n v="0"/>
    <n v="0"/>
  </r>
  <r>
    <x v="0"/>
    <x v="0"/>
    <x v="5"/>
    <s v="Industries"/>
    <s v="Diesel "/>
    <s v="Self Producers Power Plants"/>
    <s v="Emissions"/>
    <x v="4"/>
    <x v="5"/>
    <m/>
    <m/>
    <n v="5695.671845927297"/>
    <n v="2358.9989237618811"/>
    <n v="3425.7906592853092"/>
    <n v="6198.9249496631637"/>
    <n v="6985.2579242504598"/>
    <n v="6212.0304992396195"/>
    <n v="4364.1480089594797"/>
    <n v="2256.7756370655329"/>
    <n v="1729.9325440920459"/>
    <n v="1753.5225333296648"/>
  </r>
  <r>
    <x v="0"/>
    <x v="0"/>
    <x v="5"/>
    <s v="Industries"/>
    <s v="Gas"/>
    <s v="Self Producers Power Plants"/>
    <s v="Emissions"/>
    <x v="4"/>
    <x v="5"/>
    <m/>
    <m/>
    <n v="0"/>
    <n v="0"/>
    <n v="0"/>
    <n v="0"/>
    <n v="0"/>
    <n v="0"/>
    <n v="0"/>
    <n v="0"/>
    <n v="0"/>
    <n v="0"/>
  </r>
  <r>
    <x v="0"/>
    <x v="0"/>
    <x v="5"/>
    <s v="Industries"/>
    <s v="Coal"/>
    <s v="Self Producers Power Plants"/>
    <s v="Emissions"/>
    <x v="0"/>
    <x v="11"/>
    <m/>
    <m/>
    <n v="587441.17614673253"/>
    <n v="2536578.3445468564"/>
    <n v="5245094.0284892078"/>
    <n v="7859655.880258861"/>
    <n v="9634707.368494533"/>
    <n v="10562051.356333882"/>
    <n v="11150810.638000257"/>
    <n v="11688193.050366012"/>
    <n v="12762409.526888302"/>
    <n v="13812151.664481385"/>
  </r>
  <r>
    <x v="0"/>
    <x v="0"/>
    <x v="5"/>
    <s v="Industries"/>
    <s v="Diesel "/>
    <s v="Self Producers Power Plants"/>
    <s v="Emissions"/>
    <x v="0"/>
    <x v="11"/>
    <m/>
    <m/>
    <n v="1962099.7235668555"/>
    <n v="1943005.9874847876"/>
    <n v="1979896.4871623851"/>
    <n v="2501533.0685477247"/>
    <n v="1398633.1646267581"/>
    <n v="873824.75334994413"/>
    <n v="1195467.392851843"/>
    <n v="1669327.7962098643"/>
    <n v="1723482.9346825676"/>
    <n v="1595344.144903647"/>
  </r>
  <r>
    <x v="0"/>
    <x v="0"/>
    <x v="5"/>
    <s v="Industries"/>
    <s v="Gas"/>
    <s v="Self Producers Power Plants"/>
    <s v="Emissions"/>
    <x v="0"/>
    <x v="11"/>
    <m/>
    <m/>
    <n v="6042531.7070136974"/>
    <n v="6369786.5843835622"/>
    <n v="7539416.7199404649"/>
    <n v="6445890.4921379676"/>
    <n v="5855653.0734859761"/>
    <n v="4094160.1679451489"/>
    <n v="4219733.9721147642"/>
    <n v="5154886.9020986287"/>
    <n v="5128422.1345945951"/>
    <n v="5116730.2881081086"/>
  </r>
  <r>
    <x v="0"/>
    <x v="0"/>
    <x v="5"/>
    <s v="Industries"/>
    <s v="Coal"/>
    <s v="Self Producers Power Plants"/>
    <s v="Emissions"/>
    <x v="1"/>
    <x v="11"/>
    <m/>
    <m/>
    <n v="6.1313138101109752"/>
    <n v="26.475089704069056"/>
    <n v="54.744745104782467"/>
    <n v="82.03377393026679"/>
    <n v="100.56056119919145"/>
    <n v="110.23955073931616"/>
    <n v="116.3846220436307"/>
    <n v="121.99345632361978"/>
    <n v="133.20540159574472"/>
    <n v="144.16190026595746"/>
  </r>
  <r>
    <x v="0"/>
    <x v="0"/>
    <x v="5"/>
    <s v="Industries"/>
    <s v="Diesel "/>
    <s v="Self Producers Power Plants"/>
    <s v="Emissions"/>
    <x v="1"/>
    <x v="11"/>
    <m/>
    <m/>
    <n v="79.437235771937466"/>
    <n v="78.664210019627035"/>
    <n v="80.157752516695766"/>
    <n v="101.2766424513249"/>
    <n v="56.624824478816116"/>
    <n v="35.377520378540254"/>
    <n v="48.399489589143442"/>
    <n v="67.584121304043109"/>
    <n v="69.77663703168291"/>
    <n v="64.58883177747559"/>
  </r>
  <r>
    <x v="0"/>
    <x v="0"/>
    <x v="5"/>
    <s v="Industries"/>
    <s v="Gas"/>
    <s v="Self Producers Power Plants"/>
    <s v="Emissions"/>
    <x v="1"/>
    <x v="11"/>
    <m/>
    <m/>
    <n v="107.71001260273971"/>
    <n v="113.54343287671233"/>
    <n v="134.39245490089957"/>
    <n v="114.90000877251278"/>
    <n v="104.37884266463415"/>
    <n v="72.979682138059701"/>
    <n v="75.218074369247134"/>
    <n v="91.887467060581599"/>
    <n v="91.41572432432433"/>
    <n v="91.207313513513526"/>
  </r>
  <r>
    <x v="0"/>
    <x v="0"/>
    <x v="5"/>
    <s v="Industries"/>
    <s v="Coal"/>
    <s v="Self Producers Power Plants"/>
    <s v="Emissions"/>
    <x v="2"/>
    <x v="11"/>
    <m/>
    <m/>
    <n v="8.5838393341553658"/>
    <n v="37.065125585696677"/>
    <n v="76.642643146695448"/>
    <n v="114.8472835023735"/>
    <n v="140.78478567886802"/>
    <n v="154.33537103504258"/>
    <n v="162.93847086108298"/>
    <n v="170.7908388530677"/>
    <n v="186.4875622340426"/>
    <n v="201.82666037234043"/>
  </r>
  <r>
    <x v="0"/>
    <x v="0"/>
    <x v="5"/>
    <s v="Industries"/>
    <s v="Diesel "/>
    <s v="Self Producers Power Plants"/>
    <s v="Emissions"/>
    <x v="2"/>
    <x v="11"/>
    <m/>
    <m/>
    <n v="15.887447154387495"/>
    <n v="15.732842003925406"/>
    <n v="16.031550503339155"/>
    <n v="20.255328490264979"/>
    <n v="11.324964895763223"/>
    <n v="7.075504075708051"/>
    <n v="9.6798979178286881"/>
    <n v="13.516824260808619"/>
    <n v="13.955327406336581"/>
    <n v="12.917766355495118"/>
  </r>
  <r>
    <x v="0"/>
    <x v="0"/>
    <x v="5"/>
    <s v="Industries"/>
    <s v="Gas"/>
    <s v="Self Producers Power Plants"/>
    <s v="Emissions"/>
    <x v="2"/>
    <x v="11"/>
    <m/>
    <m/>
    <n v="10.771001260273971"/>
    <n v="11.354343287671234"/>
    <n v="13.439245490089956"/>
    <n v="11.49000087725128"/>
    <n v="10.437884266463415"/>
    <n v="7.2979682138059694"/>
    <n v="7.5218074369247132"/>
    <n v="9.1887467060581596"/>
    <n v="9.141572432432433"/>
    <n v="9.1207313513513526"/>
  </r>
  <r>
    <x v="0"/>
    <x v="0"/>
    <x v="5"/>
    <s v="Industries"/>
    <s v="Coal"/>
    <s v="Self Producers Power Plants"/>
    <s v="Emissions"/>
    <x v="3"/>
    <x v="11"/>
    <m/>
    <m/>
    <n v="590230.923930333"/>
    <n v="2548624.5103622079"/>
    <n v="5270002.8875118839"/>
    <n v="7896981.2473971322"/>
    <n v="9680462.4238401651"/>
    <n v="10612210.351920271"/>
    <n v="11203765.641030109"/>
    <n v="11743700.072993258"/>
    <n v="12823017.984614367"/>
    <n v="13877745.329102395"/>
  </r>
  <r>
    <x v="0"/>
    <x v="0"/>
    <x v="5"/>
    <s v="Industries"/>
    <s v="Diesel "/>
    <s v="Self Producers Power Plants"/>
    <s v="Emissions"/>
    <x v="3"/>
    <x v="11"/>
    <m/>
    <m/>
    <n v="1968693.0141359263"/>
    <n v="1949535.1169164164"/>
    <n v="1986549.5806212707"/>
    <n v="2509939.0298711848"/>
    <n v="1403333.0250584998"/>
    <n v="876761.08754136297"/>
    <n v="1199484.5504877421"/>
    <n v="1674937.2782780998"/>
    <n v="1729274.3955561973"/>
    <n v="1600705.0179411774"/>
  </r>
  <r>
    <x v="0"/>
    <x v="0"/>
    <x v="5"/>
    <s v="Industries"/>
    <s v="Gas"/>
    <s v="Self Producers Power Plants"/>
    <s v="Emissions"/>
    <x v="3"/>
    <x v="11"/>
    <m/>
    <m/>
    <n v="6048132.6276690401"/>
    <n v="6375690.8428931516"/>
    <n v="7546405.127595312"/>
    <n v="6451865.2925941376"/>
    <n v="5861080.7733045369"/>
    <n v="4097955.1114163278"/>
    <n v="4223645.3119819649"/>
    <n v="5159665.0503857788"/>
    <n v="5133175.7522594603"/>
    <n v="5121473.068410811"/>
  </r>
  <r>
    <x v="0"/>
    <x v="0"/>
    <x v="5"/>
    <s v="Industries"/>
    <s v="Coal"/>
    <s v="Self Producers Power Plants"/>
    <s v="Emissions"/>
    <x v="4"/>
    <x v="11"/>
    <m/>
    <m/>
    <n v="589789.46933600493"/>
    <n v="2546718.303903515"/>
    <n v="5266061.2658643397"/>
    <n v="7891074.8156741532"/>
    <n v="9673222.0634338222"/>
    <n v="10604273.104267038"/>
    <n v="11195385.948242968"/>
    <n v="11734916.544137958"/>
    <n v="12813427.195699472"/>
    <n v="13867365.672283245"/>
  </r>
  <r>
    <x v="0"/>
    <x v="0"/>
    <x v="5"/>
    <s v="Industries"/>
    <s v="Diesel "/>
    <s v="Self Producers Power Plants"/>
    <s v="Emissions"/>
    <x v="4"/>
    <x v="11"/>
    <m/>
    <m/>
    <n v="1966786.5204773999"/>
    <n v="1947647.1758759457"/>
    <n v="1984625.7945608702"/>
    <n v="2507508.3904523528"/>
    <n v="1401974.0292710082"/>
    <n v="875912.02705227805"/>
    <n v="1198322.9627376024"/>
    <n v="1673315.2593668029"/>
    <n v="1727599.756267437"/>
    <n v="1599154.8859785183"/>
  </r>
  <r>
    <x v="0"/>
    <x v="0"/>
    <x v="5"/>
    <s v="Industries"/>
    <s v="Gas"/>
    <s v="Self Producers Power Plants"/>
    <s v="Emissions"/>
    <x v="4"/>
    <x v="11"/>
    <m/>
    <m/>
    <n v="6045978.4274169849"/>
    <n v="6373419.9742356166"/>
    <n v="7543717.2784972936"/>
    <n v="6449567.2924186876"/>
    <n v="5858993.1964512449"/>
    <n v="4096495.5177735668"/>
    <n v="4222140.95049458"/>
    <n v="5157827.3010445675"/>
    <n v="5131347.4377729734"/>
    <n v="5119648.9221405415"/>
  </r>
  <r>
    <x v="0"/>
    <x v="0"/>
    <x v="5"/>
    <s v="Industries"/>
    <s v="Coal"/>
    <s v="Self Producers Power Plants"/>
    <s v="Emissions"/>
    <x v="0"/>
    <x v="19"/>
    <m/>
    <m/>
    <n v="463793.73422626394"/>
    <n v="2575203.1684540692"/>
    <n v="3539201.5798986792"/>
    <n v="3478840.6594909499"/>
    <n v="4727169.9699628428"/>
    <n v="5099331.0497879833"/>
    <n v="4772235.7993932348"/>
    <n v="4360360.5643892856"/>
    <n v="4383185.1893617027"/>
    <n v="4708047.2135505332"/>
  </r>
  <r>
    <x v="0"/>
    <x v="0"/>
    <x v="5"/>
    <s v="Industries"/>
    <s v="Diesel "/>
    <s v="Self Producers Power Plants"/>
    <s v="Emissions"/>
    <x v="0"/>
    <x v="19"/>
    <m/>
    <m/>
    <n v="1012211.1946908517"/>
    <n v="735046.08242641424"/>
    <n v="520156.56842690974"/>
    <n v="518187.57592214423"/>
    <n v="305023.87208617915"/>
    <n v="178383.39931287657"/>
    <n v="153789.2970504972"/>
    <n v="143544.26035239472"/>
    <n v="156993.81274052383"/>
    <n v="150775.6664240135"/>
  </r>
  <r>
    <x v="0"/>
    <x v="0"/>
    <x v="5"/>
    <s v="Industries"/>
    <s v="Gas"/>
    <s v="Self Producers Power Plants"/>
    <s v="Emissions"/>
    <x v="0"/>
    <x v="19"/>
    <m/>
    <m/>
    <n v="138208.07527397259"/>
    <n v="137457.15756164383"/>
    <n v="139499.49907480122"/>
    <n v="135483.35166910352"/>
    <n v="128023.76782317074"/>
    <n v="201998.30080970147"/>
    <n v="218535.53080425572"/>
    <n v="206838.58421490522"/>
    <n v="200327.07648648648"/>
    <n v="190846.98972972971"/>
  </r>
  <r>
    <x v="0"/>
    <x v="0"/>
    <x v="5"/>
    <s v="Industries"/>
    <s v="Coal"/>
    <s v="Self Producers Power Plants"/>
    <s v="Emissions"/>
    <x v="1"/>
    <x v="19"/>
    <m/>
    <m/>
    <n v="4.840765413070284"/>
    <n v="26.878229500616523"/>
    <n v="36.939793131183372"/>
    <n v="36.309786655786972"/>
    <n v="49.339003965795243"/>
    <n v="53.223369687798595"/>
    <n v="49.80937062303763"/>
    <n v="45.510495401203272"/>
    <n v="45.748723404255323"/>
    <n v="49.139413563829798"/>
  </r>
  <r>
    <x v="0"/>
    <x v="0"/>
    <x v="5"/>
    <s v="Industries"/>
    <s v="Diesel "/>
    <s v="Self Producers Power Plants"/>
    <s v="Emissions"/>
    <x v="1"/>
    <x v="19"/>
    <m/>
    <m/>
    <n v="40.980210311370513"/>
    <n v="29.758950705522846"/>
    <n v="21.05897038165627"/>
    <n v="20.979254085916772"/>
    <n v="12.34914461887365"/>
    <n v="7.221999972181238"/>
    <n v="6.2262873299796446"/>
    <n v="5.8115085162912843"/>
    <n v="6.3560248073086578"/>
    <n v="6.1042779928750406"/>
  </r>
  <r>
    <x v="0"/>
    <x v="0"/>
    <x v="5"/>
    <s v="Industries"/>
    <s v="Gas"/>
    <s v="Self Producers Power Plants"/>
    <s v="Emissions"/>
    <x v="1"/>
    <x v="19"/>
    <m/>
    <m/>
    <n v="2.4636020547945203"/>
    <n v="2.4502167123287673"/>
    <n v="2.4866220868948528"/>
    <n v="2.4150330065793852"/>
    <n v="2.2820635975609758"/>
    <n v="3.6006827238805963"/>
    <n v="3.8954640072059843"/>
    <n v="3.6869622854706812"/>
    <n v="3.5708926289926284"/>
    <n v="3.4019071253071251"/>
  </r>
  <r>
    <x v="0"/>
    <x v="0"/>
    <x v="5"/>
    <s v="Industries"/>
    <s v="Coal"/>
    <s v="Self Producers Power Plants"/>
    <s v="Emissions"/>
    <x v="2"/>
    <x v="19"/>
    <m/>
    <m/>
    <n v="6.777071578298397"/>
    <n v="37.629521300863125"/>
    <n v="51.71571038365672"/>
    <n v="50.833701318101753"/>
    <n v="69.07460555211334"/>
    <n v="74.512717562918027"/>
    <n v="69.733118872252675"/>
    <n v="63.71469356168457"/>
    <n v="64.048212765957445"/>
    <n v="68.795178989361716"/>
  </r>
  <r>
    <x v="0"/>
    <x v="0"/>
    <x v="5"/>
    <s v="Industries"/>
    <s v="Diesel "/>
    <s v="Self Producers Power Plants"/>
    <s v="Emissions"/>
    <x v="2"/>
    <x v="19"/>
    <m/>
    <m/>
    <n v="8.1960420622741044"/>
    <n v="5.9517901411045688"/>
    <n v="4.2117940763312536"/>
    <n v="4.1958508171833548"/>
    <n v="2.4698289237747297"/>
    <n v="1.4443999944362476"/>
    <n v="1.2452574659959288"/>
    <n v="1.1623017032582568"/>
    <n v="1.2712049614617316"/>
    <n v="1.220855598575008"/>
  </r>
  <r>
    <x v="0"/>
    <x v="0"/>
    <x v="5"/>
    <s v="Industries"/>
    <s v="Gas"/>
    <s v="Self Producers Power Plants"/>
    <s v="Emissions"/>
    <x v="2"/>
    <x v="19"/>
    <m/>
    <m/>
    <n v="0.24636020547945206"/>
    <n v="0.24502167123287674"/>
    <n v="0.24866220868948527"/>
    <n v="0.24150330065793851"/>
    <n v="0.22820635975609757"/>
    <n v="0.36006827238805966"/>
    <n v="0.38954640072059843"/>
    <n v="0.36869622854706813"/>
    <n v="0.35708926289926285"/>
    <n v="0.34019071253071254"/>
  </r>
  <r>
    <x v="0"/>
    <x v="0"/>
    <x v="5"/>
    <s v="Industries"/>
    <s v="Coal"/>
    <s v="Self Producers Power Plants"/>
    <s v="Emissions"/>
    <x v="3"/>
    <x v="19"/>
    <m/>
    <m/>
    <n v="465996.28248921095"/>
    <n v="2587432.7628768496"/>
    <n v="3556009.1857733675"/>
    <n v="3495361.6124193328"/>
    <n v="4749619.2167672794"/>
    <n v="5123547.6829959312"/>
    <n v="4794899.0630267169"/>
    <n v="4381067.8397968337"/>
    <n v="4404000.8585106386"/>
    <n v="4730405.6467220765"/>
  </r>
  <r>
    <x v="0"/>
    <x v="0"/>
    <x v="5"/>
    <s v="Industries"/>
    <s v="Diesel "/>
    <s v="Self Producers Power Plants"/>
    <s v="Emissions"/>
    <x v="3"/>
    <x v="19"/>
    <m/>
    <m/>
    <n v="1015612.5521466956"/>
    <n v="737516.0753349727"/>
    <n v="521904.46296858718"/>
    <n v="519928.85401127534"/>
    <n v="306048.85108954564"/>
    <n v="178982.82531056763"/>
    <n v="154306.07889888552"/>
    <n v="144026.61555924691"/>
    <n v="157521.36279953047"/>
    <n v="151282.32149742212"/>
  </r>
  <r>
    <x v="0"/>
    <x v="0"/>
    <x v="5"/>
    <s v="Industries"/>
    <s v="Gas"/>
    <s v="Self Producers Power Plants"/>
    <s v="Emissions"/>
    <x v="3"/>
    <x v="19"/>
    <m/>
    <m/>
    <n v="138336.18258082191"/>
    <n v="137584.56883068493"/>
    <n v="139628.80342331977"/>
    <n v="135608.93338544565"/>
    <n v="128142.43513024392"/>
    <n v="202185.53631134325"/>
    <n v="218738.09493263043"/>
    <n v="207030.3062537497"/>
    <n v="200512.76290319412"/>
    <n v="191023.88890024569"/>
  </r>
  <r>
    <x v="0"/>
    <x v="0"/>
    <x v="5"/>
    <s v="Industries"/>
    <s v="Coal"/>
    <s v="Self Producers Power Plants"/>
    <s v="Emissions"/>
    <x v="4"/>
    <x v="19"/>
    <m/>
    <m/>
    <n v="465647.74737946986"/>
    <n v="2585497.5303528053"/>
    <n v="3553349.5206679227"/>
    <n v="3492747.3077801163"/>
    <n v="4746066.8084817426"/>
    <n v="5119715.60037841"/>
    <n v="4791312.7883418575"/>
    <n v="4377791.0841279468"/>
    <n v="4400706.9504255326"/>
    <n v="4726867.6089454805"/>
  </r>
  <r>
    <x v="0"/>
    <x v="0"/>
    <x v="5"/>
    <s v="Industries"/>
    <s v="Diesel "/>
    <s v="Self Producers Power Plants"/>
    <s v="Emissions"/>
    <x v="4"/>
    <x v="19"/>
    <m/>
    <m/>
    <n v="1014629.0270992225"/>
    <n v="736801.86051804014"/>
    <n v="521399.04767942749"/>
    <n v="519425.35191321332"/>
    <n v="305752.47161869274"/>
    <n v="178809.49731123526"/>
    <n v="154156.64800296599"/>
    <n v="143887.1393548559"/>
    <n v="157368.81820415505"/>
    <n v="151135.81882559313"/>
  </r>
  <r>
    <x v="0"/>
    <x v="0"/>
    <x v="5"/>
    <s v="Industries"/>
    <s v="Gas"/>
    <s v="Self Producers Power Plants"/>
    <s v="Emissions"/>
    <x v="4"/>
    <x v="19"/>
    <m/>
    <m/>
    <n v="138286.910539726"/>
    <n v="137535.56449643837"/>
    <n v="139579.07098158187"/>
    <n v="135560.63272531406"/>
    <n v="128096.79385829269"/>
    <n v="202113.52265686565"/>
    <n v="218660.18565248631"/>
    <n v="206956.56700804026"/>
    <n v="200441.34505061424"/>
    <n v="190955.85075773954"/>
  </r>
  <r>
    <x v="0"/>
    <x v="0"/>
    <x v="5"/>
    <s v="Industries"/>
    <s v="Coal"/>
    <s v="Self Producers Power Plants"/>
    <s v="Emissions"/>
    <x v="0"/>
    <x v="6"/>
    <m/>
    <m/>
    <n v="518614.80447595561"/>
    <n v="6592034.1401217636"/>
    <n v="6532451.3717893381"/>
    <n v="12054520.752018312"/>
    <n v="9666403.6098473668"/>
    <n v="13268658.877878491"/>
    <n v="16421225.747243185"/>
    <n v="18360004.912342254"/>
    <n v="19175373.012007982"/>
    <n v="21355056.754946813"/>
  </r>
  <r>
    <x v="0"/>
    <x v="0"/>
    <x v="5"/>
    <s v="Industries"/>
    <s v="Diesel "/>
    <s v="Self Producers Power Plants"/>
    <s v="Emissions"/>
    <x v="0"/>
    <x v="6"/>
    <m/>
    <m/>
    <n v="438057.68705623015"/>
    <n v="330578.93682598392"/>
    <n v="193693.42735457892"/>
    <n v="53670.081222193112"/>
    <n v="21632.76891357874"/>
    <n v="104863.8863460955"/>
    <n v="92726.995627810029"/>
    <n v="40058.407273246652"/>
    <n v="15226.352397409524"/>
    <n v="6450.8692021997767"/>
  </r>
  <r>
    <x v="0"/>
    <x v="0"/>
    <x v="5"/>
    <s v="Industries"/>
    <s v="Gas"/>
    <s v="Self Producers Power Plants"/>
    <s v="Emissions"/>
    <x v="0"/>
    <x v="6"/>
    <m/>
    <m/>
    <n v="250883.49587671229"/>
    <n v="0"/>
    <n v="0"/>
    <n v="0"/>
    <n v="70865.807512500003"/>
    <n v="23621.935837500001"/>
    <n v="28274.182905405411"/>
    <n v="65973.093445945953"/>
    <n v="56844.048648648648"/>
    <n v="50659.457837837843"/>
  </r>
  <r>
    <x v="0"/>
    <x v="0"/>
    <x v="5"/>
    <s v="Industries"/>
    <s v="Coal"/>
    <s v="Self Producers Power Plants"/>
    <s v="Emissions"/>
    <x v="1"/>
    <x v="6"/>
    <m/>
    <m/>
    <n v="5.4129506781750925"/>
    <n v="68.803195283600488"/>
    <n v="68.181310633434279"/>
    <n v="125.81693718837607"/>
    <n v="100.89138513565773"/>
    <n v="138.48929003108748"/>
    <n v="171.3936514689822"/>
    <n v="191.62931752783899"/>
    <n v="200.13957845744682"/>
    <n v="222.88964361702133"/>
  </r>
  <r>
    <x v="0"/>
    <x v="0"/>
    <x v="5"/>
    <s v="Industries"/>
    <s v="Diesel "/>
    <s v="Self Producers Power Plants"/>
    <s v="Emissions"/>
    <x v="1"/>
    <x v="6"/>
    <m/>
    <m/>
    <n v="17.735129030616605"/>
    <n v="13.383762624533762"/>
    <n v="7.8418391641529945"/>
    <n v="2.1728777822750254"/>
    <n v="0.87582060378861304"/>
    <n v="4.245501471501842"/>
    <n v="3.7541293776441313"/>
    <n v="1.6217978653136298"/>
    <n v="0.61645151406516296"/>
    <n v="0.26116879361132705"/>
  </r>
  <r>
    <x v="0"/>
    <x v="0"/>
    <x v="5"/>
    <s v="Industries"/>
    <s v="Gas"/>
    <s v="Self Producers Power Plants"/>
    <s v="Emissions"/>
    <x v="1"/>
    <x v="6"/>
    <m/>
    <m/>
    <n v="4.4720765753424647"/>
    <n v="0"/>
    <n v="0"/>
    <n v="0"/>
    <n v="1.263205125"/>
    <n v="0.42106837499999999"/>
    <n v="0.50399613022113032"/>
    <n v="1.1759909705159708"/>
    <n v="1.0132628992628994"/>
    <n v="0.90302063882063888"/>
  </r>
  <r>
    <x v="0"/>
    <x v="0"/>
    <x v="5"/>
    <s v="Industries"/>
    <s v="Coal"/>
    <s v="Self Producers Power Plants"/>
    <s v="Emissions"/>
    <x v="2"/>
    <x v="6"/>
    <m/>
    <m/>
    <n v="7.5781309494451286"/>
    <n v="96.324473397040677"/>
    <n v="95.453834886807982"/>
    <n v="176.1437120637265"/>
    <n v="141.2479391899208"/>
    <n v="193.88500604352245"/>
    <n v="239.95111205657506"/>
    <n v="268.28104453897458"/>
    <n v="280.19540984042555"/>
    <n v="312.04550106382982"/>
  </r>
  <r>
    <x v="0"/>
    <x v="0"/>
    <x v="5"/>
    <s v="Industries"/>
    <s v="Diesel "/>
    <s v="Self Producers Power Plants"/>
    <s v="Emissions"/>
    <x v="2"/>
    <x v="6"/>
    <m/>
    <m/>
    <n v="3.5470258061233211"/>
    <n v="2.6767525249067528"/>
    <n v="1.5683678328305988"/>
    <n v="0.43457555645500501"/>
    <n v="0.17516412075772261"/>
    <n v="0.8491002943003686"/>
    <n v="0.75082587552882629"/>
    <n v="0.32435957306272595"/>
    <n v="0.12329030281303259"/>
    <n v="5.2233758722265398E-2"/>
  </r>
  <r>
    <x v="0"/>
    <x v="0"/>
    <x v="5"/>
    <s v="Industries"/>
    <s v="Gas"/>
    <s v="Self Producers Power Plants"/>
    <s v="Emissions"/>
    <x v="2"/>
    <x v="6"/>
    <m/>
    <m/>
    <n v="0.44720765753424652"/>
    <n v="0"/>
    <n v="0"/>
    <n v="0"/>
    <n v="0.12632051250000001"/>
    <n v="4.2106837500000008E-2"/>
    <n v="5.0399613022113036E-2"/>
    <n v="0.11759909705159709"/>
    <n v="0.10132628992628993"/>
    <n v="9.0302063882063896E-2"/>
  </r>
  <r>
    <x v="0"/>
    <x v="0"/>
    <x v="5"/>
    <s v="Industries"/>
    <s v="Coal"/>
    <s v="Self Producers Power Plants"/>
    <s v="Emissions"/>
    <x v="3"/>
    <x v="6"/>
    <m/>
    <m/>
    <n v="521077.69703452528"/>
    <n v="6623339.593975802"/>
    <n v="6563473.86812755"/>
    <n v="12111767.458439024"/>
    <n v="9712309.1900840905"/>
    <n v="13331671.504842637"/>
    <n v="16499209.858661572"/>
    <n v="18447196.251817424"/>
    <n v="19266436.52020612"/>
    <n v="21456471.542792555"/>
  </r>
  <r>
    <x v="0"/>
    <x v="0"/>
    <x v="5"/>
    <s v="Industries"/>
    <s v="Diesel "/>
    <s v="Self Producers Power Plants"/>
    <s v="Emissions"/>
    <x v="3"/>
    <x v="6"/>
    <m/>
    <m/>
    <n v="439529.7027657713"/>
    <n v="331689.7891238202"/>
    <n v="194344.30000520361"/>
    <n v="53850.430078121935"/>
    <n v="21705.462023693195"/>
    <n v="105216.26296823016"/>
    <n v="93038.588366154494"/>
    <n v="40193.016496067678"/>
    <n v="15277.517873076933"/>
    <n v="6472.5462120695174"/>
  </r>
  <r>
    <x v="0"/>
    <x v="0"/>
    <x v="5"/>
    <s v="Industries"/>
    <s v="Gas"/>
    <s v="Self Producers Power Plants"/>
    <s v="Emissions"/>
    <x v="3"/>
    <x v="6"/>
    <m/>
    <m/>
    <n v="251116.04385863009"/>
    <n v="0"/>
    <n v="0"/>
    <n v="0"/>
    <n v="70931.494179000001"/>
    <n v="23643.831393000004"/>
    <n v="28300.390704176909"/>
    <n v="66034.244976412781"/>
    <n v="56896.738319410324"/>
    <n v="50706.414911056519"/>
  </r>
  <r>
    <x v="0"/>
    <x v="0"/>
    <x v="5"/>
    <s v="Industries"/>
    <s v="Coal"/>
    <s v="Self Producers Power Plants"/>
    <s v="Emissions"/>
    <x v="4"/>
    <x v="6"/>
    <m/>
    <m/>
    <n v="520687.96458569664"/>
    <n v="6618385.7639153823"/>
    <n v="6558564.813761943"/>
    <n v="12102708.63896146"/>
    <n v="9705045.0103543252"/>
    <n v="13321700.275960397"/>
    <n v="16486869.515755804"/>
    <n v="18433398.940955419"/>
    <n v="19252026.470557183"/>
    <n v="21440423.488452133"/>
  </r>
  <r>
    <x v="0"/>
    <x v="0"/>
    <x v="5"/>
    <s v="Industries"/>
    <s v="Diesel "/>
    <s v="Self Producers Power Plants"/>
    <s v="Emissions"/>
    <x v="4"/>
    <x v="6"/>
    <m/>
    <m/>
    <n v="439104.05966903653"/>
    <n v="331368.57882083143"/>
    <n v="194156.09586526395"/>
    <n v="53798.281011347339"/>
    <n v="21684.442329202269"/>
    <n v="105114.37093291411"/>
    <n v="92948.489261091032"/>
    <n v="40154.093347300157"/>
    <n v="15262.723036739369"/>
    <n v="6466.2781610228449"/>
  </r>
  <r>
    <x v="0"/>
    <x v="0"/>
    <x v="5"/>
    <s v="Industries"/>
    <s v="Gas"/>
    <s v="Self Producers Power Plants"/>
    <s v="Emissions"/>
    <x v="4"/>
    <x v="6"/>
    <m/>
    <m/>
    <n v="251026.60232712326"/>
    <n v="0"/>
    <n v="0"/>
    <n v="0"/>
    <n v="70906.230076499996"/>
    <n v="23635.410025500001"/>
    <n v="28290.310781572487"/>
    <n v="66010.725157002467"/>
    <n v="56876.473061425058"/>
    <n v="50688.354498280103"/>
  </r>
  <r>
    <x v="0"/>
    <x v="0"/>
    <x v="5"/>
    <s v="Industries"/>
    <s v="Coal"/>
    <s v="Self Producers Power Plants"/>
    <s v="Emissions"/>
    <x v="0"/>
    <x v="20"/>
    <m/>
    <m/>
    <n v="339526.6875"/>
    <n v="1177215.6388594329"/>
    <n v="2646712.8558760569"/>
    <n v="2445039.3158279178"/>
    <n v="2026680.6387056876"/>
    <n v="2742536.3618467688"/>
    <n v="3379601.8839456295"/>
    <n v="3876574.5143210422"/>
    <n v="4269862.4718750007"/>
    <n v="3842371.884414894"/>
  </r>
  <r>
    <x v="0"/>
    <x v="0"/>
    <x v="5"/>
    <s v="Industries"/>
    <s v="Diesel "/>
    <s v="Self Producers Power Plants"/>
    <s v="Emissions"/>
    <x v="0"/>
    <x v="20"/>
    <m/>
    <m/>
    <n v="1475031.642729989"/>
    <n v="1429266.2950295834"/>
    <n v="948690.92121706274"/>
    <n v="1437516.1905840787"/>
    <n v="1344447.9552193871"/>
    <n v="918946.84453484882"/>
    <n v="628852.53779522807"/>
    <n v="385968.29105200613"/>
    <n v="287891.28391722374"/>
    <n v="688629.63361885503"/>
  </r>
  <r>
    <x v="0"/>
    <x v="0"/>
    <x v="5"/>
    <s v="Industries"/>
    <s v="Gas"/>
    <s v="Self Producers Power Plants"/>
    <s v="Emissions"/>
    <x v="0"/>
    <x v="20"/>
    <m/>
    <m/>
    <n v="1109439.5250821919"/>
    <n v="1115766.4062328767"/>
    <n v="1089391.0483777761"/>
    <n v="699767.54752674943"/>
    <n v="1000391.7611304877"/>
    <n v="1231422.1511440298"/>
    <n v="1103755.1195648445"/>
    <n v="894051.32575080672"/>
    <n v="971826.12364864862"/>
    <n v="1025413.7533783782"/>
  </r>
  <r>
    <x v="0"/>
    <x v="0"/>
    <x v="5"/>
    <s v="Industries"/>
    <s v="Coal"/>
    <s v="Self Producers Power Plants"/>
    <s v="Emissions"/>
    <x v="1"/>
    <x v="20"/>
    <m/>
    <m/>
    <n v="3.5437500000000002"/>
    <n v="12.286980887792849"/>
    <n v="27.624599268093693"/>
    <n v="25.519667214569644"/>
    <n v="21.153122207553363"/>
    <n v="28.624740234284197"/>
    <n v="35.273999414942381"/>
    <n v="40.461063712775719"/>
    <n v="44.565937500000004"/>
    <n v="40.104079787234049"/>
  </r>
  <r>
    <x v="0"/>
    <x v="0"/>
    <x v="5"/>
    <s v="Industries"/>
    <s v="Diesel "/>
    <s v="Self Producers Power Plants"/>
    <s v="Emissions"/>
    <x v="1"/>
    <x v="20"/>
    <m/>
    <m/>
    <n v="59.717880272469195"/>
    <n v="57.865032187432533"/>
    <n v="38.40853932052886"/>
    <n v="58.199036056035574"/>
    <n v="54.431091304428627"/>
    <n v="37.20432568967"/>
    <n v="25.459616914786562"/>
    <n v="15.626246601295795"/>
    <n v="11.655517567498938"/>
    <n v="27.879742251775507"/>
  </r>
  <r>
    <x v="0"/>
    <x v="0"/>
    <x v="5"/>
    <s v="Industries"/>
    <s v="Gas"/>
    <s v="Self Producers Power Plants"/>
    <s v="Emissions"/>
    <x v="1"/>
    <x v="20"/>
    <m/>
    <m/>
    <n v="19.776105616438358"/>
    <n v="19.888884246575341"/>
    <n v="19.418735265200997"/>
    <n v="12.473574822223698"/>
    <n v="17.83229520731707"/>
    <n v="21.950483977611938"/>
    <n v="19.674779314881366"/>
    <n v="15.936743774524183"/>
    <n v="17.323103808353807"/>
    <n v="18.278320024570021"/>
  </r>
  <r>
    <x v="0"/>
    <x v="0"/>
    <x v="5"/>
    <s v="Industries"/>
    <s v="Coal"/>
    <s v="Self Producers Power Plants"/>
    <s v="Emissions"/>
    <x v="2"/>
    <x v="20"/>
    <m/>
    <m/>
    <n v="4.9612499999999997"/>
    <n v="17.201773242909987"/>
    <n v="38.674438975331171"/>
    <n v="35.727534100397499"/>
    <n v="29.614371090574707"/>
    <n v="40.074636327997865"/>
    <n v="49.383599180919326"/>
    <n v="56.645489197886008"/>
    <n v="62.39231250000001"/>
    <n v="56.145711702127663"/>
  </r>
  <r>
    <x v="0"/>
    <x v="0"/>
    <x v="5"/>
    <s v="Industries"/>
    <s v="Diesel "/>
    <s v="Self Producers Power Plants"/>
    <s v="Emissions"/>
    <x v="2"/>
    <x v="20"/>
    <m/>
    <m/>
    <n v="11.943576054493839"/>
    <n v="11.573006437486505"/>
    <n v="7.6817078641057712"/>
    <n v="11.639807211207115"/>
    <n v="10.886218260885725"/>
    <n v="7.440865137933999"/>
    <n v="5.0919233829573125"/>
    <n v="3.1252493202591589"/>
    <n v="2.3311035134997877"/>
    <n v="5.5759484503551011"/>
  </r>
  <r>
    <x v="0"/>
    <x v="0"/>
    <x v="5"/>
    <s v="Industries"/>
    <s v="Gas"/>
    <s v="Self Producers Power Plants"/>
    <s v="Emissions"/>
    <x v="2"/>
    <x v="20"/>
    <m/>
    <m/>
    <n v="1.977610561643836"/>
    <n v="1.9888884246575342"/>
    <n v="1.9418735265200999"/>
    <n v="1.2473574822223701"/>
    <n v="1.7832295207317073"/>
    <n v="2.1950483977611941"/>
    <n v="1.9674779314881365"/>
    <n v="1.5936743774524185"/>
    <n v="1.7323103808353808"/>
    <n v="1.8278320024570021"/>
  </r>
  <r>
    <x v="0"/>
    <x v="0"/>
    <x v="5"/>
    <s v="Industries"/>
    <s v="Coal"/>
    <s v="Self Producers Power Plants"/>
    <s v="Emissions"/>
    <x v="3"/>
    <x v="20"/>
    <m/>
    <m/>
    <n v="341139.09375"/>
    <n v="1182806.2151633787"/>
    <n v="2659282.0485430392"/>
    <n v="2456650.7644105465"/>
    <n v="2036305.3093101243"/>
    <n v="2755560.6186533682"/>
    <n v="3395651.5536794281"/>
    <n v="3894984.2983103548"/>
    <n v="4290139.9734375011"/>
    <n v="3860619.2407180858"/>
  </r>
  <r>
    <x v="0"/>
    <x v="0"/>
    <x v="5"/>
    <s v="Industries"/>
    <s v="Diesel "/>
    <s v="Self Producers Power Plants"/>
    <s v="Emissions"/>
    <x v="3"/>
    <x v="20"/>
    <m/>
    <m/>
    <n v="1479988.226792604"/>
    <n v="1434069.0927011403"/>
    <n v="951878.82998066663"/>
    <n v="1442346.7105767296"/>
    <n v="1348965.7357976546"/>
    <n v="922034.80356709135"/>
    <n v="630965.68599915528"/>
    <n v="387265.26951991371"/>
    <n v="288858.69187532616"/>
    <n v="690943.65222575236"/>
  </r>
  <r>
    <x v="0"/>
    <x v="0"/>
    <x v="5"/>
    <s v="Industries"/>
    <s v="Gas"/>
    <s v="Self Producers Power Plants"/>
    <s v="Emissions"/>
    <x v="3"/>
    <x v="20"/>
    <m/>
    <m/>
    <n v="1110467.8825742467"/>
    <n v="1116800.6282136985"/>
    <n v="1090400.8226115664"/>
    <n v="700416.17341750511"/>
    <n v="1001319.0404812682"/>
    <n v="1232563.5763108658"/>
    <n v="1104778.2080892182"/>
    <n v="894880.03642708191"/>
    <n v="972726.92504668306"/>
    <n v="1026364.2260196559"/>
  </r>
  <r>
    <x v="0"/>
    <x v="0"/>
    <x v="5"/>
    <s v="Industries"/>
    <s v="Coal"/>
    <s v="Self Producers Power Plants"/>
    <s v="Emissions"/>
    <x v="4"/>
    <x v="20"/>
    <m/>
    <m/>
    <n v="340883.94374999998"/>
    <n v="1181921.5525394576"/>
    <n v="2657293.0773957367"/>
    <n v="2454813.3483710978"/>
    <n v="2034782.2845111806"/>
    <n v="2753499.6373564997"/>
    <n v="3393111.8257215526"/>
    <n v="3892071.1017230353"/>
    <n v="4286931.2259375015"/>
    <n v="3857731.7469734047"/>
  </r>
  <r>
    <x v="0"/>
    <x v="0"/>
    <x v="5"/>
    <s v="Industries"/>
    <s v="Diesel "/>
    <s v="Self Producers Power Plants"/>
    <s v="Emissions"/>
    <x v="4"/>
    <x v="20"/>
    <m/>
    <m/>
    <n v="1478554.9976660646"/>
    <n v="1432680.331928642"/>
    <n v="950957.025036974"/>
    <n v="1440949.9337113847"/>
    <n v="1347659.3896063485"/>
    <n v="921141.89975053933"/>
    <n v="630354.65519320045"/>
    <n v="386890.23960148258"/>
    <n v="288578.95945370616"/>
    <n v="690274.53841170983"/>
  </r>
  <r>
    <x v="0"/>
    <x v="0"/>
    <x v="5"/>
    <s v="Industries"/>
    <s v="Gas"/>
    <s v="Self Producers Power Plants"/>
    <s v="Emissions"/>
    <x v="4"/>
    <x v="20"/>
    <m/>
    <m/>
    <n v="1110072.3604619179"/>
    <n v="1116402.8505287671"/>
    <n v="1090012.4479062625"/>
    <n v="700166.70192106068"/>
    <n v="1000962.3945771217"/>
    <n v="1232124.5666313134"/>
    <n v="1104384.7125029208"/>
    <n v="894561.30155159149"/>
    <n v="972380.46297051595"/>
    <n v="1025998.6596191645"/>
  </r>
  <r>
    <x v="0"/>
    <x v="0"/>
    <x v="5"/>
    <s v="Industries"/>
    <s v="Coal"/>
    <s v="Self Producers Power Plants"/>
    <s v="Emissions"/>
    <x v="0"/>
    <x v="10"/>
    <m/>
    <m/>
    <n v="32878.128884093712"/>
    <n v="22933.75085234279"/>
    <n v="21395.985705242027"/>
    <n v="4583.800695931478"/>
    <n v="1594.8256332616049"/>
    <n v="1295.1027149063282"/>
    <n v="764.67131228426013"/>
    <n v="426.91009224408612"/>
    <n v="85.61744680851065"/>
    <n v="0"/>
  </r>
  <r>
    <x v="0"/>
    <x v="0"/>
    <x v="5"/>
    <s v="Industries"/>
    <s v="Diesel "/>
    <s v="Self Producers Power Plants"/>
    <s v="Emissions"/>
    <x v="0"/>
    <x v="10"/>
    <m/>
    <m/>
    <n v="95154.896744243975"/>
    <n v="107661.79070213677"/>
    <n v="102157.50222599953"/>
    <n v="105384.24425904149"/>
    <n v="99853.807144062783"/>
    <n v="96274.058486660448"/>
    <n v="93533.681136070532"/>
    <n v="90458.601208309308"/>
    <n v="80495.969809695147"/>
    <n v="76803.782005274348"/>
  </r>
  <r>
    <x v="0"/>
    <x v="0"/>
    <x v="5"/>
    <s v="Industries"/>
    <s v="Gas"/>
    <s v="Self Producers Power Plants"/>
    <s v="Emissions"/>
    <x v="0"/>
    <x v="10"/>
    <m/>
    <m/>
    <n v="0"/>
    <n v="0"/>
    <n v="0"/>
    <n v="0"/>
    <n v="0"/>
    <n v="0"/>
    <n v="0"/>
    <n v="0"/>
    <n v="0"/>
    <n v="0"/>
  </r>
  <r>
    <x v="0"/>
    <x v="0"/>
    <x v="5"/>
    <s v="Industries"/>
    <s v="Coal"/>
    <s v="Self Producers Power Plants"/>
    <s v="Emissions"/>
    <x v="1"/>
    <x v="10"/>
    <m/>
    <m/>
    <n v="0.34315967940813813"/>
    <n v="0.23936698520345254"/>
    <n v="0.22331683232691812"/>
    <n v="4.7842612419700219E-2"/>
    <n v="1.6645711650783896E-2"/>
    <n v="1.3517406480600439E-2"/>
    <n v="7.9811221405308441E-3"/>
    <n v="4.4557988961912752E-3"/>
    <n v="8.9361702127659581E-4"/>
    <n v="0"/>
  </r>
  <r>
    <x v="0"/>
    <x v="0"/>
    <x v="5"/>
    <s v="Industries"/>
    <s v="Diesel "/>
    <s v="Self Producers Power Plants"/>
    <s v="Emissions"/>
    <x v="1"/>
    <x v="10"/>
    <m/>
    <m/>
    <n v="3.8524249694025903"/>
    <n v="4.3587769515035131"/>
    <n v="4.1359312642105079"/>
    <n v="4.2665685934834618"/>
    <n v="4.0426642568446471"/>
    <n v="3.8977351614032574"/>
    <n v="3.7867887099623698"/>
    <n v="3.6622915468951143"/>
    <n v="3.2589461461415041"/>
    <n v="3.1094648585131317"/>
  </r>
  <r>
    <x v="0"/>
    <x v="0"/>
    <x v="5"/>
    <s v="Industries"/>
    <s v="Gas"/>
    <s v="Self Producers Power Plants"/>
    <s v="Emissions"/>
    <x v="1"/>
    <x v="10"/>
    <m/>
    <m/>
    <n v="0"/>
    <n v="0"/>
    <n v="0"/>
    <n v="0"/>
    <n v="0"/>
    <n v="0"/>
    <n v="0"/>
    <n v="0"/>
    <n v="0"/>
    <n v="0"/>
  </r>
  <r>
    <x v="0"/>
    <x v="0"/>
    <x v="5"/>
    <s v="Industries"/>
    <s v="Coal"/>
    <s v="Self Producers Power Plants"/>
    <s v="Emissions"/>
    <x v="2"/>
    <x v="10"/>
    <m/>
    <m/>
    <n v="0.48042355117139335"/>
    <n v="0.33511377928483355"/>
    <n v="0.31264356525768533"/>
    <n v="6.6979657387580299E-2"/>
    <n v="2.330399631109745E-2"/>
    <n v="1.8924369072840612E-2"/>
    <n v="1.117357099674318E-2"/>
    <n v="6.2381184546677852E-3"/>
    <n v="1.2510638297872341E-3"/>
    <n v="0"/>
  </r>
  <r>
    <x v="0"/>
    <x v="0"/>
    <x v="5"/>
    <s v="Industries"/>
    <s v="Diesel "/>
    <s v="Self Producers Power Plants"/>
    <s v="Emissions"/>
    <x v="2"/>
    <x v="10"/>
    <m/>
    <m/>
    <n v="0.77048499388051805"/>
    <n v="0.87175539030070259"/>
    <n v="0.82718625284210157"/>
    <n v="0.85331371869669226"/>
    <n v="0.80853285136892938"/>
    <n v="0.77954703228065148"/>
    <n v="0.75735774199247397"/>
    <n v="0.73245830937902279"/>
    <n v="0.65178922922830074"/>
    <n v="0.62189297170262636"/>
  </r>
  <r>
    <x v="0"/>
    <x v="0"/>
    <x v="5"/>
    <s v="Industries"/>
    <s v="Gas"/>
    <s v="Self Producers Power Plants"/>
    <s v="Emissions"/>
    <x v="2"/>
    <x v="10"/>
    <m/>
    <m/>
    <n v="0"/>
    <n v="0"/>
    <n v="0"/>
    <n v="0"/>
    <n v="0"/>
    <n v="0"/>
    <n v="0"/>
    <n v="0"/>
    <n v="0"/>
    <n v="0"/>
  </r>
  <r>
    <x v="0"/>
    <x v="0"/>
    <x v="5"/>
    <s v="Industries"/>
    <s v="Coal"/>
    <s v="Self Producers Power Plants"/>
    <s v="Emissions"/>
    <x v="3"/>
    <x v="10"/>
    <m/>
    <m/>
    <n v="33034.266538224409"/>
    <n v="23042.662830610363"/>
    <n v="21497.594863950773"/>
    <n v="4605.5690845824411"/>
    <n v="1602.3994320627116"/>
    <n v="1301.2531348550015"/>
    <n v="768.30272285820161"/>
    <n v="428.93748074185311"/>
    <n v="86.024042553191492"/>
    <n v="0"/>
  </r>
  <r>
    <x v="0"/>
    <x v="0"/>
    <x v="5"/>
    <s v="Industries"/>
    <s v="Diesel "/>
    <s v="Self Producers Power Plants"/>
    <s v="Emissions"/>
    <x v="3"/>
    <x v="10"/>
    <m/>
    <m/>
    <n v="95474.648016704392"/>
    <n v="108023.56918911156"/>
    <n v="102500.78452092901"/>
    <n v="105738.36945230061"/>
    <n v="100189.34827738089"/>
    <n v="96597.570505056923"/>
    <n v="93847.984598997413"/>
    <n v="90762.571406701594"/>
    <n v="80766.462339824895"/>
    <n v="77061.867588530935"/>
  </r>
  <r>
    <x v="0"/>
    <x v="0"/>
    <x v="5"/>
    <s v="Industries"/>
    <s v="Gas"/>
    <s v="Self Producers Power Plants"/>
    <s v="Emissions"/>
    <x v="3"/>
    <x v="10"/>
    <m/>
    <m/>
    <n v="0"/>
    <n v="0"/>
    <n v="0"/>
    <n v="0"/>
    <n v="0"/>
    <n v="0"/>
    <n v="0"/>
    <n v="0"/>
    <n v="0"/>
    <n v="0"/>
  </r>
  <r>
    <x v="0"/>
    <x v="0"/>
    <x v="5"/>
    <s v="Industries"/>
    <s v="Coal"/>
    <s v="Self Producers Power Plants"/>
    <s v="Emissions"/>
    <x v="4"/>
    <x v="10"/>
    <m/>
    <m/>
    <n v="33009.559041307031"/>
    <n v="23025.42840767571"/>
    <n v="21481.516052023235"/>
    <n v="4602.1244164882228"/>
    <n v="1601.2009408238553"/>
    <n v="1300.2798815883982"/>
    <n v="767.72808206408354"/>
    <n v="428.61666322132743"/>
    <n v="85.959702127659583"/>
    <n v="0"/>
  </r>
  <r>
    <x v="0"/>
    <x v="0"/>
    <x v="5"/>
    <s v="Industries"/>
    <s v="Diesel "/>
    <s v="Self Producers Power Plants"/>
    <s v="Emissions"/>
    <x v="4"/>
    <x v="10"/>
    <m/>
    <m/>
    <n v="95382.189817438732"/>
    <n v="107918.95854227548"/>
    <n v="102401.52217058795"/>
    <n v="105635.971806057"/>
    <n v="100092.3243352166"/>
    <n v="96504.02486118325"/>
    <n v="93757.101669958312"/>
    <n v="90674.676409576132"/>
    <n v="80688.247632317492"/>
    <n v="76987.240431926621"/>
  </r>
  <r>
    <x v="0"/>
    <x v="0"/>
    <x v="5"/>
    <s v="Industries"/>
    <s v="Gas"/>
    <s v="Self Producers Power Plants"/>
    <s v="Emissions"/>
    <x v="4"/>
    <x v="10"/>
    <m/>
    <m/>
    <n v="0"/>
    <n v="0"/>
    <n v="0"/>
    <n v="0"/>
    <n v="0"/>
    <n v="0"/>
    <n v="0"/>
    <n v="0"/>
    <n v="0"/>
    <n v="0"/>
  </r>
  <r>
    <x v="0"/>
    <x v="0"/>
    <x v="5"/>
    <s v="Industries"/>
    <s v="Coal"/>
    <s v="Self Producers Power Plants"/>
    <s v="Emissions"/>
    <x v="0"/>
    <x v="7"/>
    <m/>
    <m/>
    <n v="0"/>
    <n v="0"/>
    <n v="0"/>
    <n v="0"/>
    <n v="0"/>
    <n v="0"/>
    <n v="0"/>
    <n v="0"/>
    <n v="0"/>
    <n v="0"/>
  </r>
  <r>
    <x v="0"/>
    <x v="0"/>
    <x v="5"/>
    <s v="Industries"/>
    <s v="Diesel "/>
    <s v="Self Producers Power Plants"/>
    <s v="Emissions"/>
    <x v="0"/>
    <x v="7"/>
    <m/>
    <m/>
    <n v="28298.056954278876"/>
    <n v="33676.83196397686"/>
    <n v="14488.960782079026"/>
    <n v="9790.0503822602186"/>
    <n v="15683.953577135897"/>
    <n v="13892.771816492666"/>
    <n v="8848.6993839659681"/>
    <n v="3702.6472599573904"/>
    <n v="2455.3571872175071"/>
    <n v="2429.2085483759997"/>
  </r>
  <r>
    <x v="0"/>
    <x v="0"/>
    <x v="5"/>
    <s v="Industries"/>
    <s v="Gas"/>
    <s v="Self Producers Power Plants"/>
    <s v="Emissions"/>
    <x v="0"/>
    <x v="7"/>
    <m/>
    <m/>
    <n v="0"/>
    <n v="0"/>
    <n v="0"/>
    <n v="0"/>
    <n v="0"/>
    <n v="0"/>
    <n v="0"/>
    <n v="0"/>
    <n v="0"/>
    <n v="0"/>
  </r>
  <r>
    <x v="0"/>
    <x v="0"/>
    <x v="5"/>
    <s v="Industries"/>
    <s v="Coal"/>
    <s v="Self Producers Power Plants"/>
    <s v="Emissions"/>
    <x v="1"/>
    <x v="7"/>
    <m/>
    <m/>
    <n v="0"/>
    <n v="0"/>
    <n v="0"/>
    <n v="0"/>
    <n v="0"/>
    <n v="0"/>
    <n v="0"/>
    <n v="0"/>
    <n v="0"/>
    <n v="0"/>
  </r>
  <r>
    <x v="0"/>
    <x v="0"/>
    <x v="5"/>
    <s v="Industries"/>
    <s v="Diesel "/>
    <s v="Self Producers Power Plants"/>
    <s v="Emissions"/>
    <x v="1"/>
    <x v="7"/>
    <m/>
    <m/>
    <n v="1.1456703220355822"/>
    <n v="1.363434492468699"/>
    <n v="0.58659760251332094"/>
    <n v="0.3963583150712639"/>
    <n v="0.63497787761683799"/>
    <n v="0.56246039742885301"/>
    <n v="0.35824693862210399"/>
    <n v="0.14990474736669598"/>
    <n v="9.9407173571558996E-2"/>
    <n v="9.8348524225748996E-2"/>
  </r>
  <r>
    <x v="0"/>
    <x v="0"/>
    <x v="5"/>
    <s v="Industries"/>
    <s v="Gas"/>
    <s v="Self Producers Power Plants"/>
    <s v="Emissions"/>
    <x v="1"/>
    <x v="7"/>
    <m/>
    <m/>
    <n v="0"/>
    <n v="0"/>
    <n v="0"/>
    <n v="0"/>
    <n v="0"/>
    <n v="0"/>
    <n v="0"/>
    <n v="0"/>
    <n v="0"/>
    <n v="0"/>
  </r>
  <r>
    <x v="0"/>
    <x v="0"/>
    <x v="5"/>
    <s v="Industries"/>
    <s v="Coal"/>
    <s v="Self Producers Power Plants"/>
    <s v="Emissions"/>
    <x v="2"/>
    <x v="7"/>
    <m/>
    <m/>
    <n v="0"/>
    <n v="0"/>
    <n v="0"/>
    <n v="0"/>
    <n v="0"/>
    <n v="0"/>
    <n v="0"/>
    <n v="0"/>
    <n v="0"/>
    <n v="0"/>
  </r>
  <r>
    <x v="0"/>
    <x v="0"/>
    <x v="5"/>
    <s v="Industries"/>
    <s v="Diesel "/>
    <s v="Self Producers Power Plants"/>
    <s v="Emissions"/>
    <x v="2"/>
    <x v="7"/>
    <m/>
    <m/>
    <n v="0.22913406440711642"/>
    <n v="0.27268689849373978"/>
    <n v="0.11731952050266418"/>
    <n v="7.9271663014252786E-2"/>
    <n v="0.1269955755233676"/>
    <n v="0.11249207948577059"/>
    <n v="7.1649387724420796E-2"/>
    <n v="2.9980949473339194E-2"/>
    <n v="1.9881434714311797E-2"/>
    <n v="1.9669704845149797E-2"/>
  </r>
  <r>
    <x v="0"/>
    <x v="0"/>
    <x v="5"/>
    <s v="Industries"/>
    <s v="Gas"/>
    <s v="Self Producers Power Plants"/>
    <s v="Emissions"/>
    <x v="2"/>
    <x v="7"/>
    <m/>
    <m/>
    <n v="0"/>
    <n v="0"/>
    <n v="0"/>
    <n v="0"/>
    <n v="0"/>
    <n v="0"/>
    <n v="0"/>
    <n v="0"/>
    <n v="0"/>
    <n v="0"/>
  </r>
  <r>
    <x v="0"/>
    <x v="0"/>
    <x v="5"/>
    <s v="Industries"/>
    <s v="Coal"/>
    <s v="Self Producers Power Plants"/>
    <s v="Emissions"/>
    <x v="3"/>
    <x v="7"/>
    <m/>
    <m/>
    <n v="0"/>
    <n v="0"/>
    <n v="0"/>
    <n v="0"/>
    <n v="0"/>
    <n v="0"/>
    <n v="0"/>
    <n v="0"/>
    <n v="0"/>
    <n v="0"/>
  </r>
  <r>
    <x v="0"/>
    <x v="0"/>
    <x v="5"/>
    <s v="Industries"/>
    <s v="Diesel "/>
    <s v="Self Producers Power Plants"/>
    <s v="Emissions"/>
    <x v="3"/>
    <x v="7"/>
    <m/>
    <m/>
    <n v="28393.14759100783"/>
    <n v="33789.997026851765"/>
    <n v="14537.648383087633"/>
    <n v="9822.9481224111332"/>
    <n v="15736.656740978095"/>
    <n v="13939.456029479263"/>
    <n v="8878.4338798716035"/>
    <n v="3715.0893539888261"/>
    <n v="2463.6079826239466"/>
    <n v="2437.3714758867368"/>
  </r>
  <r>
    <x v="0"/>
    <x v="0"/>
    <x v="5"/>
    <s v="Industries"/>
    <s v="Gas"/>
    <s v="Self Producers Power Plants"/>
    <s v="Emissions"/>
    <x v="3"/>
    <x v="7"/>
    <m/>
    <m/>
    <n v="0"/>
    <n v="0"/>
    <n v="0"/>
    <n v="0"/>
    <n v="0"/>
    <n v="0"/>
    <n v="0"/>
    <n v="0"/>
    <n v="0"/>
    <n v="0"/>
  </r>
  <r>
    <x v="0"/>
    <x v="0"/>
    <x v="5"/>
    <s v="Industries"/>
    <s v="Coal"/>
    <s v="Self Producers Power Plants"/>
    <s v="Emissions"/>
    <x v="4"/>
    <x v="7"/>
    <m/>
    <m/>
    <n v="0"/>
    <n v="0"/>
    <n v="0"/>
    <n v="0"/>
    <n v="0"/>
    <n v="0"/>
    <n v="0"/>
    <n v="0"/>
    <n v="0"/>
    <n v="0"/>
  </r>
  <r>
    <x v="0"/>
    <x v="0"/>
    <x v="5"/>
    <s v="Industries"/>
    <s v="Diesel "/>
    <s v="Self Producers Power Plants"/>
    <s v="Emissions"/>
    <x v="4"/>
    <x v="7"/>
    <m/>
    <m/>
    <n v="28365.651503278976"/>
    <n v="33757.274599032513"/>
    <n v="14523.570040627312"/>
    <n v="9813.4355228494223"/>
    <n v="15721.41727191529"/>
    <n v="13925.956979940967"/>
    <n v="8869.835953344671"/>
    <n v="3711.4916400520256"/>
    <n v="2461.2222104582293"/>
    <n v="2435.011111305319"/>
  </r>
  <r>
    <x v="0"/>
    <x v="0"/>
    <x v="5"/>
    <s v="Industries"/>
    <s v="Gas"/>
    <s v="Self Producers Power Plants"/>
    <s v="Emissions"/>
    <x v="4"/>
    <x v="7"/>
    <m/>
    <m/>
    <n v="0"/>
    <n v="0"/>
    <n v="0"/>
    <n v="0"/>
    <n v="0"/>
    <n v="0"/>
    <n v="0"/>
    <n v="0"/>
    <n v="0"/>
    <n v="0"/>
  </r>
  <r>
    <x v="0"/>
    <x v="0"/>
    <x v="5"/>
    <s v="Industries"/>
    <s v="Coal"/>
    <s v="Self Producers Power Plants"/>
    <s v="Emissions"/>
    <x v="0"/>
    <x v="8"/>
    <m/>
    <m/>
    <n v="0"/>
    <n v="0"/>
    <n v="0"/>
    <n v="0"/>
    <n v="0"/>
    <n v="0"/>
    <n v="0"/>
    <n v="0"/>
    <n v="0"/>
    <n v="0"/>
  </r>
  <r>
    <x v="0"/>
    <x v="0"/>
    <x v="5"/>
    <s v="Industries"/>
    <s v="Diesel "/>
    <s v="Self Producers Power Plants"/>
    <s v="Emissions"/>
    <x v="0"/>
    <x v="8"/>
    <m/>
    <m/>
    <n v="0"/>
    <n v="0"/>
    <n v="698.16865706823683"/>
    <n v="758.31052640370297"/>
    <n v="1218.5265700142263"/>
    <n v="1108.7022868798967"/>
    <n v="1234.2157533191303"/>
    <n v="1527.0805083440084"/>
    <n v="917.81722333689561"/>
    <n v="800.14834855011406"/>
  </r>
  <r>
    <x v="0"/>
    <x v="0"/>
    <x v="5"/>
    <s v="Industries"/>
    <s v="Gas"/>
    <s v="Self Producers Power Plants"/>
    <s v="Emissions"/>
    <x v="0"/>
    <x v="8"/>
    <m/>
    <m/>
    <n v="0"/>
    <n v="0"/>
    <n v="0"/>
    <n v="0"/>
    <n v="0"/>
    <n v="0"/>
    <n v="0"/>
    <n v="0"/>
    <n v="0"/>
    <n v="0"/>
  </r>
  <r>
    <x v="0"/>
    <x v="0"/>
    <x v="5"/>
    <s v="Industries"/>
    <s v="Coal"/>
    <s v="Self Producers Power Plants"/>
    <s v="Emissions"/>
    <x v="1"/>
    <x v="8"/>
    <m/>
    <m/>
    <n v="0"/>
    <n v="0"/>
    <n v="0"/>
    <n v="0"/>
    <n v="0"/>
    <n v="0"/>
    <n v="0"/>
    <n v="0"/>
    <n v="0"/>
    <n v="0"/>
  </r>
  <r>
    <x v="0"/>
    <x v="0"/>
    <x v="5"/>
    <s v="Industries"/>
    <s v="Diesel "/>
    <s v="Self Producers Power Plants"/>
    <s v="Emissions"/>
    <x v="1"/>
    <x v="8"/>
    <m/>
    <m/>
    <n v="0"/>
    <n v="0"/>
    <n v="2.8265937533127002E-2"/>
    <n v="3.070083102849E-2"/>
    <n v="4.9333059514746001E-2"/>
    <n v="4.4886732262343999E-2"/>
    <n v="4.9968249122232002E-2"/>
    <n v="6.1825121795303986E-2"/>
    <n v="3.7158592037931003E-2"/>
    <n v="3.2394669981785994E-2"/>
  </r>
  <r>
    <x v="0"/>
    <x v="0"/>
    <x v="5"/>
    <s v="Industries"/>
    <s v="Gas"/>
    <s v="Self Producers Power Plants"/>
    <s v="Emissions"/>
    <x v="1"/>
    <x v="8"/>
    <m/>
    <m/>
    <n v="0"/>
    <n v="0"/>
    <n v="0"/>
    <n v="0"/>
    <n v="0"/>
    <n v="0"/>
    <n v="0"/>
    <n v="0"/>
    <n v="0"/>
    <n v="0"/>
  </r>
  <r>
    <x v="0"/>
    <x v="0"/>
    <x v="5"/>
    <s v="Industries"/>
    <s v="Coal"/>
    <s v="Self Producers Power Plants"/>
    <s v="Emissions"/>
    <x v="2"/>
    <x v="8"/>
    <m/>
    <m/>
    <n v="0"/>
    <n v="0"/>
    <n v="0"/>
    <n v="0"/>
    <n v="0"/>
    <n v="0"/>
    <n v="0"/>
    <n v="0"/>
    <n v="0"/>
    <n v="0"/>
  </r>
  <r>
    <x v="0"/>
    <x v="0"/>
    <x v="5"/>
    <s v="Industries"/>
    <s v="Diesel "/>
    <s v="Self Producers Power Plants"/>
    <s v="Emissions"/>
    <x v="2"/>
    <x v="8"/>
    <m/>
    <m/>
    <n v="0"/>
    <n v="0"/>
    <n v="5.6531875066253992E-3"/>
    <n v="6.1401662056980002E-3"/>
    <n v="9.8666119029492006E-3"/>
    <n v="8.9773464524687992E-3"/>
    <n v="9.9936498244464003E-3"/>
    <n v="1.2365024359060797E-2"/>
    <n v="7.4317184075861995E-3"/>
    <n v="6.4789339963571991E-3"/>
  </r>
  <r>
    <x v="0"/>
    <x v="0"/>
    <x v="5"/>
    <s v="Industries"/>
    <s v="Gas"/>
    <s v="Self Producers Power Plants"/>
    <s v="Emissions"/>
    <x v="2"/>
    <x v="8"/>
    <m/>
    <m/>
    <n v="0"/>
    <n v="0"/>
    <n v="0"/>
    <n v="0"/>
    <n v="0"/>
    <n v="0"/>
    <n v="0"/>
    <n v="0"/>
    <n v="0"/>
    <n v="0"/>
  </r>
  <r>
    <x v="0"/>
    <x v="0"/>
    <x v="5"/>
    <s v="Industries"/>
    <s v="Coal"/>
    <s v="Self Producers Power Plants"/>
    <s v="Emissions"/>
    <x v="3"/>
    <x v="8"/>
    <m/>
    <m/>
    <n v="0"/>
    <n v="0"/>
    <n v="0"/>
    <n v="0"/>
    <n v="0"/>
    <n v="0"/>
    <n v="0"/>
    <n v="0"/>
    <n v="0"/>
    <n v="0"/>
  </r>
  <r>
    <x v="0"/>
    <x v="0"/>
    <x v="5"/>
    <s v="Industries"/>
    <s v="Diesel "/>
    <s v="Self Producers Power Plants"/>
    <s v="Emissions"/>
    <x v="3"/>
    <x v="8"/>
    <m/>
    <m/>
    <n v="0"/>
    <n v="0"/>
    <n v="700.51472988348632"/>
    <n v="760.85869537906763"/>
    <n v="1222.6212139539502"/>
    <n v="1112.4278856576711"/>
    <n v="1238.3631179962754"/>
    <n v="1532.2119934530187"/>
    <n v="920.90138647604385"/>
    <n v="802.8371061586023"/>
  </r>
  <r>
    <x v="0"/>
    <x v="0"/>
    <x v="5"/>
    <s v="Industries"/>
    <s v="Gas"/>
    <s v="Self Producers Power Plants"/>
    <s v="Emissions"/>
    <x v="3"/>
    <x v="8"/>
    <m/>
    <m/>
    <n v="0"/>
    <n v="0"/>
    <n v="0"/>
    <n v="0"/>
    <n v="0"/>
    <n v="0"/>
    <n v="0"/>
    <n v="0"/>
    <n v="0"/>
    <n v="0"/>
  </r>
  <r>
    <x v="0"/>
    <x v="0"/>
    <x v="5"/>
    <s v="Industries"/>
    <s v="Coal"/>
    <s v="Self Producers Power Plants"/>
    <s v="Emissions"/>
    <x v="4"/>
    <x v="8"/>
    <m/>
    <m/>
    <n v="0"/>
    <n v="0"/>
    <n v="0"/>
    <n v="0"/>
    <n v="0"/>
    <n v="0"/>
    <n v="0"/>
    <n v="0"/>
    <n v="0"/>
    <n v="0"/>
  </r>
  <r>
    <x v="0"/>
    <x v="0"/>
    <x v="5"/>
    <s v="Industries"/>
    <s v="Diesel "/>
    <s v="Self Producers Power Plants"/>
    <s v="Emissions"/>
    <x v="4"/>
    <x v="8"/>
    <m/>
    <m/>
    <n v="0"/>
    <n v="0"/>
    <n v="699.83634738269143"/>
    <n v="760.12187543438381"/>
    <n v="1221.4372205255963"/>
    <n v="1111.3506040833749"/>
    <n v="1237.1638800173419"/>
    <n v="1530.7281905299312"/>
    <n v="920.00958026713363"/>
    <n v="802.05963407903948"/>
  </r>
  <r>
    <x v="0"/>
    <x v="0"/>
    <x v="5"/>
    <s v="Industries"/>
    <s v="Gas"/>
    <s v="Self Producers Power Plants"/>
    <s v="Emissions"/>
    <x v="4"/>
    <x v="8"/>
    <m/>
    <m/>
    <n v="0"/>
    <n v="0"/>
    <n v="0"/>
    <n v="0"/>
    <n v="0"/>
    <n v="0"/>
    <n v="0"/>
    <n v="0"/>
    <n v="0"/>
    <n v="0"/>
  </r>
  <r>
    <x v="0"/>
    <x v="0"/>
    <x v="5"/>
    <s v="Industries"/>
    <s v="Coal"/>
    <s v="Self Producers Power Plants"/>
    <s v="Emissions"/>
    <x v="0"/>
    <x v="0"/>
    <m/>
    <m/>
    <n v="1238514.6494435882"/>
    <n v="3911238.5905070901"/>
    <n v="5870399.877595867"/>
    <n v="6329153.6914778473"/>
    <n v="6627198.3592888443"/>
    <n v="7678283.609350563"/>
    <n v="8162922.5664766924"/>
    <n v="8374247.8246570434"/>
    <n v="9023233.4213297889"/>
    <n v="6920795.3442287231"/>
  </r>
  <r>
    <x v="0"/>
    <x v="0"/>
    <x v="5"/>
    <s v="Industries"/>
    <s v="Diesel "/>
    <s v="Self Producers Power Plants"/>
    <s v="Emissions"/>
    <x v="0"/>
    <x v="0"/>
    <m/>
    <m/>
    <n v="336791.85341472598"/>
    <n v="195714.71713702742"/>
    <n v="143155.95306559838"/>
    <n v="181419.25628237557"/>
    <n v="388733.50960949546"/>
    <n v="380125.3777028714"/>
    <n v="395125.54437430185"/>
    <n v="447281.61940757179"/>
    <n v="353744.01597567496"/>
    <n v="142946.76395486633"/>
  </r>
  <r>
    <x v="0"/>
    <x v="0"/>
    <x v="5"/>
    <s v="Industries"/>
    <s v="Gas"/>
    <s v="Self Producers Power Plants"/>
    <s v="Emissions"/>
    <x v="0"/>
    <x v="0"/>
    <m/>
    <m/>
    <n v="394766.30132876715"/>
    <n v="361707.04010958906"/>
    <n v="372687.96153443318"/>
    <n v="426448.12830165483"/>
    <n v="862825.37612378062"/>
    <n v="1361402.1922936568"/>
    <n v="1066089.0081292856"/>
    <n v="513200.15449072211"/>
    <n v="366099.64054054057"/>
    <n v="231978.16581081084"/>
  </r>
  <r>
    <x v="0"/>
    <x v="0"/>
    <x v="5"/>
    <s v="Industries"/>
    <s v="Coal"/>
    <s v="Self Producers Power Plants"/>
    <s v="Emissions"/>
    <x v="1"/>
    <x v="0"/>
    <m/>
    <m/>
    <n v="12.926778514180025"/>
    <n v="40.822863902589397"/>
    <n v="61.271264769813868"/>
    <n v="66.059426901971065"/>
    <n v="69.170215627688592"/>
    <n v="80.140732797730536"/>
    <n v="85.199066553352381"/>
    <n v="87.404736714925818"/>
    <n v="94.178409574468091"/>
    <n v="72.234582446808503"/>
  </r>
  <r>
    <x v="0"/>
    <x v="0"/>
    <x v="5"/>
    <s v="Industries"/>
    <s v="Diesel "/>
    <s v="Self Producers Power Plants"/>
    <s v="Emissions"/>
    <x v="1"/>
    <x v="0"/>
    <m/>
    <m/>
    <n v="13.635297709098216"/>
    <n v="7.9236727585841065"/>
    <n v="5.7957875735060078"/>
    <n v="7.3449091612297801"/>
    <n v="15.738198769615202"/>
    <n v="15.389691404974553"/>
    <n v="15.996985602198457"/>
    <n v="18.108567587351086"/>
    <n v="14.321620079986841"/>
    <n v="5.7873183787395277"/>
  </r>
  <r>
    <x v="0"/>
    <x v="0"/>
    <x v="5"/>
    <s v="Industries"/>
    <s v="Gas"/>
    <s v="Self Producers Power Plants"/>
    <s v="Emissions"/>
    <x v="1"/>
    <x v="0"/>
    <m/>
    <m/>
    <n v="7.0368324657534247"/>
    <n v="6.4475408219178076"/>
    <n v="6.6432791717367765"/>
    <n v="7.6015709144680006"/>
    <n v="15.380131481707318"/>
    <n v="24.267418757462686"/>
    <n v="19.003369128864271"/>
    <n v="9.1479528429718737"/>
    <n v="6.5258402948402958"/>
    <n v="4.1350831695331696"/>
  </r>
  <r>
    <x v="0"/>
    <x v="0"/>
    <x v="5"/>
    <s v="Industries"/>
    <s v="Coal"/>
    <s v="Self Producers Power Plants"/>
    <s v="Emissions"/>
    <x v="2"/>
    <x v="0"/>
    <m/>
    <m/>
    <n v="18.097489919852034"/>
    <n v="57.152009463625149"/>
    <n v="85.779770677739407"/>
    <n v="92.48319766275948"/>
    <n v="96.838301878764028"/>
    <n v="112.19702591682275"/>
    <n v="119.27869317469333"/>
    <n v="122.36663140089614"/>
    <n v="131.84977340425533"/>
    <n v="101.1284154255319"/>
  </r>
  <r>
    <x v="0"/>
    <x v="0"/>
    <x v="5"/>
    <s v="Industries"/>
    <s v="Diesel "/>
    <s v="Self Producers Power Plants"/>
    <s v="Emissions"/>
    <x v="2"/>
    <x v="0"/>
    <m/>
    <m/>
    <n v="2.7270595418196435"/>
    <n v="1.5847345517168212"/>
    <n v="1.1591575147012014"/>
    <n v="1.468981832245956"/>
    <n v="3.1476397539230407"/>
    <n v="3.0779382809949101"/>
    <n v="3.1993971204396914"/>
    <n v="3.6217135174702171"/>
    <n v="2.8643240159973682"/>
    <n v="1.1574636757479053"/>
  </r>
  <r>
    <x v="0"/>
    <x v="0"/>
    <x v="5"/>
    <s v="Industries"/>
    <s v="Gas"/>
    <s v="Self Producers Power Plants"/>
    <s v="Emissions"/>
    <x v="2"/>
    <x v="0"/>
    <m/>
    <m/>
    <n v="0.70368324657534254"/>
    <n v="0.64475408219178088"/>
    <n v="0.66432791717367767"/>
    <n v="0.7601570914468001"/>
    <n v="1.538013148170732"/>
    <n v="2.4267418757462687"/>
    <n v="1.9003369128864274"/>
    <n v="0.91479528429718748"/>
    <n v="0.65258402948402949"/>
    <n v="0.41350831695331702"/>
  </r>
  <r>
    <x v="0"/>
    <x v="0"/>
    <x v="5"/>
    <s v="Industries"/>
    <s v="Coal"/>
    <s v="Self Producers Power Plants"/>
    <s v="Emissions"/>
    <x v="3"/>
    <x v="0"/>
    <m/>
    <m/>
    <n v="1244396.3336675402"/>
    <n v="3929812.9935827684"/>
    <n v="5898278.3030661317"/>
    <n v="6359210.7307182439"/>
    <n v="6658670.8073994434"/>
    <n v="7714747.6427735304"/>
    <n v="8201688.141758468"/>
    <n v="8414016.9798623342"/>
    <n v="9066084.5976861715"/>
    <n v="6953662.0792420218"/>
  </r>
  <r>
    <x v="0"/>
    <x v="0"/>
    <x v="5"/>
    <s v="Industries"/>
    <s v="Diesel "/>
    <s v="Self Producers Power Plants"/>
    <s v="Emissions"/>
    <x v="3"/>
    <x v="0"/>
    <m/>
    <m/>
    <n v="337923.58312458114"/>
    <n v="196372.38197598991"/>
    <n v="143637.0034341994"/>
    <n v="182028.88374275764"/>
    <n v="390039.78010737349"/>
    <n v="381402.72208948428"/>
    <n v="396453.2941792843"/>
    <n v="448784.63051732193"/>
    <n v="354932.71044231392"/>
    <n v="143427.11138030171"/>
  </r>
  <r>
    <x v="0"/>
    <x v="0"/>
    <x v="5"/>
    <s v="Industries"/>
    <s v="Gas"/>
    <s v="Self Producers Power Plants"/>
    <s v="Emissions"/>
    <x v="3"/>
    <x v="0"/>
    <m/>
    <m/>
    <n v="395132.21661698632"/>
    <n v="362042.31223232875"/>
    <n v="373033.4120513635"/>
    <n v="426843.40998920717"/>
    <n v="863625.14296082943"/>
    <n v="1362664.0980690448"/>
    <n v="1067077.1833239866"/>
    <n v="513675.84803855664"/>
    <n v="366438.98423587228"/>
    <n v="232193.19013562656"/>
  </r>
  <r>
    <x v="0"/>
    <x v="0"/>
    <x v="5"/>
    <s v="Industries"/>
    <s v="Coal"/>
    <s v="Self Producers Power Plants"/>
    <s v="Emissions"/>
    <x v="4"/>
    <x v="0"/>
    <m/>
    <m/>
    <n v="1243465.6056145192"/>
    <n v="3926873.7473817822"/>
    <n v="5893866.7720027063"/>
    <n v="6354454.4519813024"/>
    <n v="6653690.5518742492"/>
    <n v="7708977.5100120939"/>
    <n v="8195553.8089666264"/>
    <n v="8407723.8388188612"/>
    <n v="9059303.7521968111"/>
    <n v="6948461.1893058512"/>
  </r>
  <r>
    <x v="0"/>
    <x v="0"/>
    <x v="5"/>
    <s v="Industries"/>
    <s v="Diesel "/>
    <s v="Self Producers Power Plants"/>
    <s v="Emissions"/>
    <x v="4"/>
    <x v="0"/>
    <m/>
    <m/>
    <n v="337596.33597956278"/>
    <n v="196182.21382978387"/>
    <n v="143497.90453243523"/>
    <n v="181852.60592288812"/>
    <n v="389662.06333690276"/>
    <n v="381033.3694957649"/>
    <n v="396069.36652483157"/>
    <n v="448350.02489522554"/>
    <n v="354588.99156039424"/>
    <n v="143288.21573921197"/>
  </r>
  <r>
    <x v="0"/>
    <x v="0"/>
    <x v="5"/>
    <s v="Industries"/>
    <s v="Gas"/>
    <s v="Self Producers Power Plants"/>
    <s v="Emissions"/>
    <x v="4"/>
    <x v="0"/>
    <m/>
    <m/>
    <n v="394991.47996767127"/>
    <n v="361913.36141589039"/>
    <n v="372900.54646792874"/>
    <n v="426691.37857091776"/>
    <n v="863317.54033119523"/>
    <n v="1362178.7496938955"/>
    <n v="1066697.1159414093"/>
    <n v="513492.88898169721"/>
    <n v="366308.46742997546"/>
    <n v="232110.48847223588"/>
  </r>
  <r>
    <x v="0"/>
    <x v="0"/>
    <x v="5"/>
    <s v="Industries"/>
    <s v="Coal"/>
    <s v="Self Producers Power Plants"/>
    <s v="Emissions"/>
    <x v="0"/>
    <x v="16"/>
    <m/>
    <m/>
    <n v="672971.75846023438"/>
    <n v="2463758.0337900743"/>
    <n v="3690900.2510135355"/>
    <n v="3990739.4260415607"/>
    <n v="4098302.8313325797"/>
    <n v="4209013.2028624667"/>
    <n v="5017376.8848157013"/>
    <n v="6053800.2736014379"/>
    <n v="7770013.3947606385"/>
    <n v="12110001.906662237"/>
  </r>
  <r>
    <x v="0"/>
    <x v="0"/>
    <x v="5"/>
    <s v="Industries"/>
    <s v="Diesel "/>
    <s v="Self Producers Power Plants"/>
    <s v="Emissions"/>
    <x v="0"/>
    <x v="16"/>
    <m/>
    <m/>
    <n v="1059820.0214295834"/>
    <n v="918585.99331883597"/>
    <n v="927390.24001677125"/>
    <n v="948418.9753731112"/>
    <n v="953159.72359507647"/>
    <n v="887288.68748943636"/>
    <n v="1002625.1036915553"/>
    <n v="1186199.0078144711"/>
    <n v="1216371.9221736861"/>
    <n v="1507343.5157464393"/>
  </r>
  <r>
    <x v="0"/>
    <x v="0"/>
    <x v="5"/>
    <s v="Industries"/>
    <s v="Gas"/>
    <s v="Self Producers Power Plants"/>
    <s v="Emissions"/>
    <x v="0"/>
    <x v="16"/>
    <m/>
    <m/>
    <n v="1892.5450273972604"/>
    <n v="1466.9765753424658"/>
    <n v="291.94286301369863"/>
    <n v="20766.167560975609"/>
    <n v="26078.845428658537"/>
    <n v="25447.078689179103"/>
    <n v="567976.52941609512"/>
    <n v="1291391.4892345704"/>
    <n v="1273429.1310810812"/>
    <n v="1340609.0533783785"/>
  </r>
  <r>
    <x v="0"/>
    <x v="0"/>
    <x v="5"/>
    <s v="Industries"/>
    <s v="Coal"/>
    <s v="Self Producers Power Plants"/>
    <s v="Emissions"/>
    <x v="1"/>
    <x v="16"/>
    <m/>
    <m/>
    <n v="7.0240241985203458"/>
    <n v="25.715040536374847"/>
    <n v="38.523121292281971"/>
    <n v="41.652639871010962"/>
    <n v="42.775313968610575"/>
    <n v="43.930833972053719"/>
    <n v="52.367987525474391"/>
    <n v="63.185474100839549"/>
    <n v="81.098146276595742"/>
    <n v="126.39601196808513"/>
  </r>
  <r>
    <x v="0"/>
    <x v="0"/>
    <x v="5"/>
    <s v="Industries"/>
    <s v="Diesel "/>
    <s v="Self Producers Power Plants"/>
    <s v="Emissions"/>
    <x v="1"/>
    <x v="16"/>
    <m/>
    <m/>
    <n v="42.907693175286781"/>
    <n v="37.18971632869782"/>
    <n v="37.546163563432032"/>
    <n v="38.397529367332439"/>
    <n v="38.589462493727801"/>
    <n v="35.92261892669783"/>
    <n v="40.592109461196571"/>
    <n v="48.024251328521103"/>
    <n v="49.245826808651259"/>
    <n v="61.026053269086617"/>
  </r>
  <r>
    <x v="0"/>
    <x v="0"/>
    <x v="5"/>
    <s v="Industries"/>
    <s v="Gas"/>
    <s v="Self Producers Power Plants"/>
    <s v="Emissions"/>
    <x v="1"/>
    <x v="16"/>
    <m/>
    <m/>
    <n v="3.3735205479452059E-2"/>
    <n v="2.6149315068493151E-2"/>
    <n v="5.2039726027397256E-3"/>
    <n v="0.37016341463414631"/>
    <n v="0.46486355487804876"/>
    <n v="0.45360211567164171"/>
    <n v="10.124358813121125"/>
    <n v="23.0194561360886"/>
    <n v="22.699271498771502"/>
    <n v="23.896774570024572"/>
  </r>
  <r>
    <x v="0"/>
    <x v="0"/>
    <x v="5"/>
    <s v="Industries"/>
    <s v="Coal"/>
    <s v="Self Producers Power Plants"/>
    <s v="Emissions"/>
    <x v="2"/>
    <x v="16"/>
    <m/>
    <m/>
    <n v="9.8336338779284826"/>
    <n v="36.001056750924782"/>
    <n v="53.932369809194753"/>
    <n v="58.313695819415351"/>
    <n v="59.885439556054806"/>
    <n v="61.503167560875205"/>
    <n v="73.315182535664135"/>
    <n v="88.459663741175362"/>
    <n v="113.53740478723402"/>
    <n v="176.95441675531916"/>
  </r>
  <r>
    <x v="0"/>
    <x v="0"/>
    <x v="5"/>
    <s v="Industries"/>
    <s v="Diesel "/>
    <s v="Self Producers Power Plants"/>
    <s v="Emissions"/>
    <x v="2"/>
    <x v="16"/>
    <m/>
    <m/>
    <n v="8.5815386350573579"/>
    <n v="7.4379432657395625"/>
    <n v="7.5092327126864067"/>
    <n v="7.6795058734664883"/>
    <n v="7.7178924987455586"/>
    <n v="7.1845237853395654"/>
    <n v="8.1184218922393132"/>
    <n v="9.6048502657042203"/>
    <n v="9.8491653617302521"/>
    <n v="12.205210653817323"/>
  </r>
  <r>
    <x v="0"/>
    <x v="0"/>
    <x v="5"/>
    <s v="Industries"/>
    <s v="Gas"/>
    <s v="Self Producers Power Plants"/>
    <s v="Emissions"/>
    <x v="2"/>
    <x v="16"/>
    <m/>
    <m/>
    <n v="3.3735205479452058E-3"/>
    <n v="2.6149315068493151E-3"/>
    <n v="5.2039726027397265E-4"/>
    <n v="3.7016341463414634E-2"/>
    <n v="4.648635548780488E-2"/>
    <n v="4.5360211567164181E-2"/>
    <n v="1.0124358813121126"/>
    <n v="2.3019456136088601"/>
    <n v="2.2699271498771498"/>
    <n v="2.389677457002457"/>
  </r>
  <r>
    <x v="0"/>
    <x v="0"/>
    <x v="5"/>
    <s v="Industries"/>
    <s v="Coal"/>
    <s v="Self Producers Power Plants"/>
    <s v="Emissions"/>
    <x v="3"/>
    <x v="16"/>
    <m/>
    <m/>
    <n v="676167.6894705611"/>
    <n v="2475458.377234125"/>
    <n v="3708428.271201524"/>
    <n v="4009691.3771828711"/>
    <n v="4117765.5991882975"/>
    <n v="4229001.7323197508"/>
    <n v="5041204.3191397917"/>
    <n v="6082549.6643173201"/>
    <n v="7806913.0513164895"/>
    <n v="12167512.092107715"/>
  </r>
  <r>
    <x v="0"/>
    <x v="0"/>
    <x v="5"/>
    <s v="Industries"/>
    <s v="Diesel "/>
    <s v="Self Producers Power Plants"/>
    <s v="Emissions"/>
    <x v="3"/>
    <x v="16"/>
    <m/>
    <m/>
    <n v="1063381.3599631323"/>
    <n v="921672.73977411794"/>
    <n v="930506.57159253617"/>
    <n v="951605.97031059978"/>
    <n v="956362.64898205595"/>
    <n v="890270.26486035227"/>
    <n v="1005994.2487768347"/>
    <n v="1190185.0206747386"/>
    <n v="1220459.3257988042"/>
    <n v="1512408.6781677734"/>
  </r>
  <r>
    <x v="0"/>
    <x v="0"/>
    <x v="5"/>
    <s v="Industries"/>
    <s v="Gas"/>
    <s v="Self Producers Power Plants"/>
    <s v="Emissions"/>
    <x v="3"/>
    <x v="16"/>
    <m/>
    <m/>
    <n v="1894.299258082192"/>
    <n v="1468.3363397260275"/>
    <n v="292.2134695890411"/>
    <n v="20785.416058536583"/>
    <n v="26103.018333512195"/>
    <n v="25470.665999194029"/>
    <n v="568502.99607437744"/>
    <n v="1292588.5009536468"/>
    <n v="1274609.4931990174"/>
    <n v="1341851.6856560197"/>
  </r>
  <r>
    <x v="0"/>
    <x v="0"/>
    <x v="5"/>
    <s v="Industries"/>
    <s v="Coal"/>
    <s v="Self Producers Power Plants"/>
    <s v="Emissions"/>
    <x v="4"/>
    <x v="16"/>
    <m/>
    <m/>
    <n v="675661.95972826774"/>
    <n v="2473606.8943155059"/>
    <n v="3705654.6064684791"/>
    <n v="4006692.3871121579"/>
    <n v="4114685.7765825572"/>
    <n v="4225838.7122737635"/>
    <n v="5037433.8240379579"/>
    <n v="6078000.3101820601"/>
    <n v="7801073.9847845742"/>
    <n v="12158411.579246012"/>
  </r>
  <r>
    <x v="0"/>
    <x v="0"/>
    <x v="5"/>
    <s v="Industries"/>
    <s v="Diesel "/>
    <s v="Self Producers Power Plants"/>
    <s v="Emissions"/>
    <x v="4"/>
    <x v="16"/>
    <m/>
    <m/>
    <n v="1062351.5753269254"/>
    <n v="920780.18658222922"/>
    <n v="929605.46366701368"/>
    <n v="950684.42960578378"/>
    <n v="955436.50188220642"/>
    <n v="889408.12200611143"/>
    <n v="1005020.0381497659"/>
    <n v="1189032.4386428539"/>
    <n v="1219277.4259553964"/>
    <n v="1510944.0528893154"/>
  </r>
  <r>
    <x v="0"/>
    <x v="0"/>
    <x v="5"/>
    <s v="Industries"/>
    <s v="Gas"/>
    <s v="Self Producers Power Plants"/>
    <s v="Emissions"/>
    <x v="4"/>
    <x v="16"/>
    <m/>
    <m/>
    <n v="1893.6245539726028"/>
    <n v="1467.8133534246576"/>
    <n v="292.10939013698629"/>
    <n v="20778.012790243902"/>
    <n v="26093.721062414632"/>
    <n v="25461.593956880595"/>
    <n v="568300.50889811502"/>
    <n v="1292128.1118309253"/>
    <n v="1274155.5077690419"/>
    <n v="1341373.7501646194"/>
  </r>
  <r>
    <x v="0"/>
    <x v="0"/>
    <x v="5"/>
    <s v="Industries"/>
    <s v="Coal"/>
    <s v="Self Producers Power Plants"/>
    <s v="Emissions"/>
    <x v="0"/>
    <x v="31"/>
    <m/>
    <m/>
    <n v="0"/>
    <n v="0"/>
    <n v="0"/>
    <n v="0"/>
    <n v="0"/>
    <n v="0"/>
    <n v="0"/>
    <n v="0"/>
    <n v="0"/>
    <n v="3138936.2658909578"/>
  </r>
  <r>
    <x v="0"/>
    <x v="0"/>
    <x v="5"/>
    <s v="Industries"/>
    <s v="Diesel "/>
    <s v="Self Producers Power Plants"/>
    <s v="Emissions"/>
    <x v="0"/>
    <x v="31"/>
    <m/>
    <m/>
    <n v="0"/>
    <n v="0"/>
    <n v="0"/>
    <n v="0"/>
    <n v="0"/>
    <n v="0"/>
    <n v="0"/>
    <n v="0"/>
    <n v="0"/>
    <n v="110373.40455000103"/>
  </r>
  <r>
    <x v="0"/>
    <x v="0"/>
    <x v="5"/>
    <s v="Industries"/>
    <s v="Gas"/>
    <s v="Self Producers Power Plants"/>
    <s v="Emissions"/>
    <x v="0"/>
    <x v="31"/>
    <m/>
    <m/>
    <n v="0"/>
    <n v="0"/>
    <n v="0"/>
    <n v="0"/>
    <n v="0"/>
    <n v="0"/>
    <n v="0"/>
    <n v="0"/>
    <n v="0"/>
    <n v="0"/>
  </r>
  <r>
    <x v="0"/>
    <x v="0"/>
    <x v="5"/>
    <s v="Industries"/>
    <s v="Coal"/>
    <s v="Self Producers Power Plants"/>
    <s v="Emissions"/>
    <x v="1"/>
    <x v="31"/>
    <m/>
    <m/>
    <n v="0"/>
    <n v="0"/>
    <n v="0"/>
    <n v="0"/>
    <n v="0"/>
    <n v="0"/>
    <n v="0"/>
    <n v="0"/>
    <n v="0"/>
    <n v="32.762094414893625"/>
  </r>
  <r>
    <x v="0"/>
    <x v="0"/>
    <x v="5"/>
    <s v="Industries"/>
    <s v="Diesel "/>
    <s v="Self Producers Power Plants"/>
    <s v="Emissions"/>
    <x v="1"/>
    <x v="31"/>
    <m/>
    <m/>
    <n v="0"/>
    <n v="0"/>
    <n v="0"/>
    <n v="0"/>
    <n v="0"/>
    <n v="0"/>
    <n v="0"/>
    <n v="0"/>
    <n v="0"/>
    <n v="4.4685588886640089"/>
  </r>
  <r>
    <x v="0"/>
    <x v="0"/>
    <x v="5"/>
    <s v="Industries"/>
    <s v="Gas"/>
    <s v="Self Producers Power Plants"/>
    <s v="Emissions"/>
    <x v="1"/>
    <x v="31"/>
    <m/>
    <m/>
    <n v="0"/>
    <n v="0"/>
    <n v="0"/>
    <n v="0"/>
    <n v="0"/>
    <n v="0"/>
    <n v="0"/>
    <n v="0"/>
    <n v="0"/>
    <n v="0"/>
  </r>
  <r>
    <x v="0"/>
    <x v="0"/>
    <x v="5"/>
    <s v="Industries"/>
    <s v="Coal"/>
    <s v="Self Producers Power Plants"/>
    <s v="Emissions"/>
    <x v="2"/>
    <x v="31"/>
    <m/>
    <m/>
    <n v="0"/>
    <n v="0"/>
    <n v="0"/>
    <n v="0"/>
    <n v="0"/>
    <n v="0"/>
    <n v="0"/>
    <n v="0"/>
    <n v="0"/>
    <n v="45.866932180851066"/>
  </r>
  <r>
    <x v="0"/>
    <x v="0"/>
    <x v="5"/>
    <s v="Industries"/>
    <s v="Diesel "/>
    <s v="Self Producers Power Plants"/>
    <s v="Emissions"/>
    <x v="2"/>
    <x v="31"/>
    <m/>
    <m/>
    <n v="0"/>
    <n v="0"/>
    <n v="0"/>
    <n v="0"/>
    <n v="0"/>
    <n v="0"/>
    <n v="0"/>
    <n v="0"/>
    <n v="0"/>
    <n v="0.89371177773280186"/>
  </r>
  <r>
    <x v="0"/>
    <x v="0"/>
    <x v="5"/>
    <s v="Industries"/>
    <s v="Gas"/>
    <s v="Self Producers Power Plants"/>
    <s v="Emissions"/>
    <x v="2"/>
    <x v="31"/>
    <m/>
    <m/>
    <n v="0"/>
    <n v="0"/>
    <n v="0"/>
    <n v="0"/>
    <n v="0"/>
    <n v="0"/>
    <n v="0"/>
    <n v="0"/>
    <n v="0"/>
    <n v="0"/>
  </r>
  <r>
    <x v="0"/>
    <x v="0"/>
    <x v="5"/>
    <s v="Industries"/>
    <s v="Coal"/>
    <s v="Self Producers Power Plants"/>
    <s v="Emissions"/>
    <x v="3"/>
    <x v="31"/>
    <m/>
    <m/>
    <n v="0"/>
    <n v="0"/>
    <n v="0"/>
    <n v="0"/>
    <n v="0"/>
    <n v="0"/>
    <n v="0"/>
    <n v="0"/>
    <n v="0"/>
    <n v="3153843.0188497347"/>
  </r>
  <r>
    <x v="0"/>
    <x v="0"/>
    <x v="5"/>
    <s v="Industries"/>
    <s v="Diesel "/>
    <s v="Self Producers Power Plants"/>
    <s v="Emissions"/>
    <x v="3"/>
    <x v="31"/>
    <m/>
    <m/>
    <n v="0"/>
    <n v="0"/>
    <n v="0"/>
    <n v="0"/>
    <n v="0"/>
    <n v="0"/>
    <n v="0"/>
    <n v="0"/>
    <n v="0"/>
    <n v="110744.29493776015"/>
  </r>
  <r>
    <x v="0"/>
    <x v="0"/>
    <x v="5"/>
    <s v="Industries"/>
    <s v="Gas"/>
    <s v="Self Producers Power Plants"/>
    <s v="Emissions"/>
    <x v="3"/>
    <x v="31"/>
    <m/>
    <m/>
    <n v="0"/>
    <n v="0"/>
    <n v="0"/>
    <n v="0"/>
    <n v="0"/>
    <n v="0"/>
    <n v="0"/>
    <n v="0"/>
    <n v="0"/>
    <n v="0"/>
  </r>
  <r>
    <x v="0"/>
    <x v="0"/>
    <x v="5"/>
    <s v="Industries"/>
    <s v="Coal"/>
    <s v="Self Producers Power Plants"/>
    <s v="Emissions"/>
    <x v="4"/>
    <x v="31"/>
    <m/>
    <m/>
    <n v="0"/>
    <n v="0"/>
    <n v="0"/>
    <n v="0"/>
    <n v="0"/>
    <n v="0"/>
    <n v="0"/>
    <n v="0"/>
    <n v="0"/>
    <n v="3151484.1480518621"/>
  </r>
  <r>
    <x v="0"/>
    <x v="0"/>
    <x v="5"/>
    <s v="Industries"/>
    <s v="Diesel "/>
    <s v="Self Producers Power Plants"/>
    <s v="Emissions"/>
    <x v="4"/>
    <x v="31"/>
    <m/>
    <m/>
    <n v="0"/>
    <n v="0"/>
    <n v="0"/>
    <n v="0"/>
    <n v="0"/>
    <n v="0"/>
    <n v="0"/>
    <n v="0"/>
    <n v="0"/>
    <n v="110637.04952443221"/>
  </r>
  <r>
    <x v="0"/>
    <x v="0"/>
    <x v="5"/>
    <s v="Industries"/>
    <s v="Gas"/>
    <s v="Self Producers Power Plants"/>
    <s v="Emissions"/>
    <x v="4"/>
    <x v="31"/>
    <m/>
    <m/>
    <n v="0"/>
    <n v="0"/>
    <n v="0"/>
    <n v="0"/>
    <n v="0"/>
    <n v="0"/>
    <n v="0"/>
    <n v="0"/>
    <n v="0"/>
    <n v="0"/>
  </r>
  <r>
    <x v="0"/>
    <x v="0"/>
    <x v="5"/>
    <s v="Industries"/>
    <s v="Coal"/>
    <s v="Self Producers Power Plants"/>
    <s v="Emissions"/>
    <x v="0"/>
    <x v="17"/>
    <m/>
    <m/>
    <n v="76166.73491060418"/>
    <n v="229479.85016800245"/>
    <n v="272311.5873186703"/>
    <n v="284342.55212100164"/>
    <n v="318484.46107257315"/>
    <n v="315076.16783010709"/>
    <n v="282082.8409127692"/>
    <n v="243516.37469319213"/>
    <n v="233224.60065159577"/>
    <n v="378739.47813829791"/>
  </r>
  <r>
    <x v="0"/>
    <x v="0"/>
    <x v="5"/>
    <s v="Industries"/>
    <s v="Diesel "/>
    <s v="Self Producers Power Plants"/>
    <s v="Emissions"/>
    <x v="0"/>
    <x v="17"/>
    <m/>
    <m/>
    <n v="32604.737771475076"/>
    <n v="19695.154775423071"/>
    <n v="22341.397026183578"/>
    <n v="51771.690042299706"/>
    <n v="31830.738061766464"/>
    <n v="19292.465737263865"/>
    <n v="66339.096740903246"/>
    <n v="130288.20789169277"/>
    <n v="156857.839818548"/>
    <n v="191418.49577536783"/>
  </r>
  <r>
    <x v="0"/>
    <x v="0"/>
    <x v="5"/>
    <s v="Industries"/>
    <s v="Gas"/>
    <s v="Self Producers Power Plants"/>
    <s v="Emissions"/>
    <x v="0"/>
    <x v="17"/>
    <m/>
    <m/>
    <n v="79691.686890410972"/>
    <n v="79305.334643835624"/>
    <n v="83786.778496845945"/>
    <n v="84287.100689838509"/>
    <n v="78934.786817378059"/>
    <n v="117732.95973302239"/>
    <n v="121032.51273951191"/>
    <n v="107466.62146682131"/>
    <n v="101488.24945945946"/>
    <n v="153645.66"/>
  </r>
  <r>
    <x v="0"/>
    <x v="0"/>
    <x v="5"/>
    <s v="Industries"/>
    <s v="Coal"/>
    <s v="Self Producers Power Plants"/>
    <s v="Emissions"/>
    <x v="1"/>
    <x v="17"/>
    <m/>
    <m/>
    <n v="0.79497688039457448"/>
    <n v="2.3951555178791613"/>
    <n v="2.8422042304422326"/>
    <n v="2.9677753065546564"/>
    <n v="3.3241254678277126"/>
    <n v="3.2885520074116177"/>
    <n v="2.9441899688213042"/>
    <n v="2.5416592703600056"/>
    <n v="2.4342406914893617"/>
    <n v="3.9530265957446815"/>
  </r>
  <r>
    <x v="0"/>
    <x v="0"/>
    <x v="5"/>
    <s v="Industries"/>
    <s v="Diesel "/>
    <s v="Self Producers Power Plants"/>
    <s v="Emissions"/>
    <x v="1"/>
    <x v="17"/>
    <m/>
    <m/>
    <n v="1.3200298692904888"/>
    <n v="0.797374687264092"/>
    <n v="0.90451000106006407"/>
    <n v="2.0960198397692187"/>
    <n v="1.2886938486545128"/>
    <n v="0.78107148733861798"/>
    <n v="2.6857933903199696"/>
    <n v="5.2748262304329057"/>
    <n v="6.3505198307104456"/>
    <n v="7.7497366710675228"/>
  </r>
  <r>
    <x v="0"/>
    <x v="0"/>
    <x v="5"/>
    <s v="Industries"/>
    <s v="Gas"/>
    <s v="Self Producers Power Plants"/>
    <s v="Emissions"/>
    <x v="1"/>
    <x v="17"/>
    <m/>
    <m/>
    <n v="1.420529178082192"/>
    <n v="1.4136423287671234"/>
    <n v="1.4935254634018886"/>
    <n v="1.5024438625639664"/>
    <n v="1.4070371981707319"/>
    <n v="2.0986267332089552"/>
    <n v="2.1574422948219589"/>
    <n v="1.915626051101984"/>
    <n v="1.809059705159705"/>
    <n v="2.7387818181818182"/>
  </r>
  <r>
    <x v="0"/>
    <x v="0"/>
    <x v="5"/>
    <s v="Industries"/>
    <s v="Coal"/>
    <s v="Self Producers Power Plants"/>
    <s v="Emissions"/>
    <x v="2"/>
    <x v="17"/>
    <m/>
    <m/>
    <n v="1.1129676325524043"/>
    <n v="3.3532177250308259"/>
    <n v="3.9790859226191251"/>
    <n v="4.1548854291765185"/>
    <n v="4.6537756549587979"/>
    <n v="4.6039728103762645"/>
    <n v="4.1218659563498257"/>
    <n v="3.5583229785040076"/>
    <n v="3.4079369680851066"/>
    <n v="5.5342372340425534"/>
  </r>
  <r>
    <x v="0"/>
    <x v="0"/>
    <x v="5"/>
    <s v="Industries"/>
    <s v="Diesel "/>
    <s v="Self Producers Power Plants"/>
    <s v="Emissions"/>
    <x v="2"/>
    <x v="17"/>
    <m/>
    <m/>
    <n v="0.26400597385809776"/>
    <n v="0.1594749374528184"/>
    <n v="0.18090200021201278"/>
    <n v="0.41920396795384379"/>
    <n v="0.25773876973090254"/>
    <n v="0.15621429746772361"/>
    <n v="0.53715867806399387"/>
    <n v="1.054965246086581"/>
    <n v="1.2701039661420892"/>
    <n v="1.5499473342135048"/>
  </r>
  <r>
    <x v="0"/>
    <x v="0"/>
    <x v="5"/>
    <s v="Industries"/>
    <s v="Gas"/>
    <s v="Self Producers Power Plants"/>
    <s v="Emissions"/>
    <x v="2"/>
    <x v="17"/>
    <m/>
    <m/>
    <n v="0.14205291780821921"/>
    <n v="0.14136423287671235"/>
    <n v="0.14935254634018885"/>
    <n v="0.15024438625639663"/>
    <n v="0.14070371981707319"/>
    <n v="0.2098626733208955"/>
    <n v="0.21574422948219593"/>
    <n v="0.19156260511019843"/>
    <n v="0.18090597051597052"/>
    <n v="0.27387818181818185"/>
  </r>
  <r>
    <x v="0"/>
    <x v="0"/>
    <x v="5"/>
    <s v="Industries"/>
    <s v="Coal"/>
    <s v="Self Producers Power Plants"/>
    <s v="Emissions"/>
    <x v="3"/>
    <x v="17"/>
    <m/>
    <m/>
    <n v="76528.44939118372"/>
    <n v="230569.64592863747"/>
    <n v="273604.79024352151"/>
    <n v="285692.88988548401"/>
    <n v="319996.93816043477"/>
    <n v="316572.45899347938"/>
    <n v="283422.44734858291"/>
    <n v="244672.82966120593"/>
    <n v="234332.18016622344"/>
    <n v="380538.10523936176"/>
  </r>
  <r>
    <x v="0"/>
    <x v="0"/>
    <x v="5"/>
    <s v="Industries"/>
    <s v="Diesel "/>
    <s v="Self Producers Power Plants"/>
    <s v="Emissions"/>
    <x v="3"/>
    <x v="17"/>
    <m/>
    <m/>
    <n v="32714.300250626187"/>
    <n v="19761.336874465989"/>
    <n v="22416.471356271562"/>
    <n v="51945.659689000553"/>
    <n v="31937.699651204788"/>
    <n v="19357.29467071297"/>
    <n v="66562.017592299802"/>
    <n v="130726.0184688187"/>
    <n v="157384.93296449695"/>
    <n v="192061.72391906643"/>
  </r>
  <r>
    <x v="0"/>
    <x v="0"/>
    <x v="5"/>
    <s v="Industries"/>
    <s v="Gas"/>
    <s v="Self Producers Power Plants"/>
    <s v="Emissions"/>
    <x v="3"/>
    <x v="17"/>
    <m/>
    <m/>
    <n v="79765.554407671254"/>
    <n v="79378.844044931509"/>
    <n v="83864.44182094284"/>
    <n v="84365.227770691839"/>
    <n v="79007.95275168294"/>
    <n v="117842.08832314925"/>
    <n v="121144.69973884265"/>
    <n v="107566.23402147861"/>
    <n v="101582.32056412776"/>
    <n v="153788.07665454547"/>
  </r>
  <r>
    <x v="0"/>
    <x v="0"/>
    <x v="5"/>
    <s v="Industries"/>
    <s v="Coal"/>
    <s v="Self Producers Power Plants"/>
    <s v="Emissions"/>
    <x v="4"/>
    <x v="17"/>
    <m/>
    <m/>
    <n v="76471.211055795313"/>
    <n v="230397.19473135017"/>
    <n v="273400.15153892967"/>
    <n v="285479.21006341209"/>
    <n v="319757.60112675116"/>
    <n v="316335.68324894574"/>
    <n v="283210.46567082778"/>
    <n v="244489.83019374002"/>
    <n v="234156.91483643622"/>
    <n v="380253.48732446815"/>
  </r>
  <r>
    <x v="0"/>
    <x v="0"/>
    <x v="5"/>
    <s v="Industries"/>
    <s v="Diesel "/>
    <s v="Self Producers Power Plants"/>
    <s v="Emissions"/>
    <x v="4"/>
    <x v="17"/>
    <m/>
    <m/>
    <n v="32682.619533763216"/>
    <n v="19742.19988197165"/>
    <n v="22394.763116246126"/>
    <n v="51895.355212846087"/>
    <n v="31906.770998837081"/>
    <n v="19338.548955016842"/>
    <n v="66497.558550932124"/>
    <n v="130599.42263928831"/>
    <n v="157232.52048855991"/>
    <n v="191875.73023896082"/>
  </r>
  <r>
    <x v="0"/>
    <x v="0"/>
    <x v="5"/>
    <s v="Industries"/>
    <s v="Gas"/>
    <s v="Self Producers Power Plants"/>
    <s v="Emissions"/>
    <x v="4"/>
    <x v="17"/>
    <m/>
    <m/>
    <n v="79737.143824109604"/>
    <n v="79350.571198356178"/>
    <n v="83834.571311674794"/>
    <n v="84335.178893440549"/>
    <n v="78979.81200771952"/>
    <n v="117800.11578848508"/>
    <n v="121101.55089294621"/>
    <n v="107527.92150045658"/>
    <n v="101546.13937002457"/>
    <n v="153733.30101818184"/>
  </r>
  <r>
    <x v="0"/>
    <x v="0"/>
    <x v="5"/>
    <s v="Industries"/>
    <s v="Coal"/>
    <s v="Self Producers Power Plants"/>
    <s v="Emissions"/>
    <x v="0"/>
    <x v="30"/>
    <m/>
    <m/>
    <n v="1080378.6643464859"/>
    <n v="3835110.9297734285"/>
    <n v="5466457.4465625919"/>
    <n v="5235192.6354728453"/>
    <n v="5411146.2241599448"/>
    <n v="5715141.2766962368"/>
    <n v="6577972.013491217"/>
    <n v="7636602.0744003728"/>
    <n v="7336810.5182712786"/>
    <n v="7357481.7805851074"/>
  </r>
  <r>
    <x v="0"/>
    <x v="0"/>
    <x v="5"/>
    <s v="Industries"/>
    <s v="Diesel "/>
    <s v="Self Producers Power Plants"/>
    <s v="Emissions"/>
    <x v="0"/>
    <x v="30"/>
    <m/>
    <m/>
    <n v="2085788.015014952"/>
    <n v="1899920.875265636"/>
    <n v="1867044.1916502095"/>
    <n v="1900378.4764453627"/>
    <n v="2014402.2309776382"/>
    <n v="2028595.7121408079"/>
    <n v="1945597.3175939803"/>
    <n v="1844548.5176548611"/>
    <n v="2046230.3541755204"/>
    <n v="2244042.1921476368"/>
  </r>
  <r>
    <x v="0"/>
    <x v="0"/>
    <x v="5"/>
    <s v="Industries"/>
    <s v="Gas"/>
    <s v="Self Producers Power Plants"/>
    <s v="Emissions"/>
    <x v="0"/>
    <x v="30"/>
    <m/>
    <m/>
    <n v="107233.08275342465"/>
    <n v="178050.28758904108"/>
    <n v="205995.7975646299"/>
    <n v="208331.07160696483"/>
    <n v="305944.14011981705"/>
    <n v="350297.1265852612"/>
    <n v="400061.15746772889"/>
    <n v="461237.28662868094"/>
    <n v="490669.3872972973"/>
    <n v="501618.7702702703"/>
  </r>
  <r>
    <x v="0"/>
    <x v="0"/>
    <x v="5"/>
    <s v="Industries"/>
    <s v="Coal"/>
    <s v="Self Producers Power Plants"/>
    <s v="Emissions"/>
    <x v="1"/>
    <x v="30"/>
    <m/>
    <m/>
    <n v="11.276262022194821"/>
    <n v="40.028294852034534"/>
    <n v="57.055186792219928"/>
    <n v="54.64140105910495"/>
    <n v="56.477885650349073"/>
    <n v="59.650780468596565"/>
    <n v="68.656424313654284"/>
    <n v="79.705689118050017"/>
    <n v="76.576667553191513"/>
    <n v="76.792420212765961"/>
  </r>
  <r>
    <x v="0"/>
    <x v="0"/>
    <x v="5"/>
    <s v="Industries"/>
    <s v="Diesel "/>
    <s v="Self Producers Power Plants"/>
    <s v="Emissions"/>
    <x v="1"/>
    <x v="30"/>
    <m/>
    <m/>
    <n v="84.444858907487941"/>
    <n v="76.919873492535871"/>
    <n v="75.58883367004897"/>
    <n v="76.938399856087557"/>
    <n v="81.554746193426652"/>
    <n v="82.129381058332314"/>
    <n v="78.769122169796788"/>
    <n v="74.678077637848631"/>
    <n v="82.843334177146573"/>
    <n v="90.85191061326465"/>
  </r>
  <r>
    <x v="0"/>
    <x v="0"/>
    <x v="5"/>
    <s v="Industries"/>
    <s v="Gas"/>
    <s v="Self Producers Power Plants"/>
    <s v="Emissions"/>
    <x v="1"/>
    <x v="30"/>
    <m/>
    <m/>
    <n v="1.9114631506849311"/>
    <n v="3.1738019178082189"/>
    <n v="3.6719393505281621"/>
    <n v="3.713566338805077"/>
    <n v="5.4535497347560966"/>
    <n v="6.2441555541044771"/>
    <n v="7.1312149281235095"/>
    <n v="8.2216985138802308"/>
    <n v="8.7463348894348893"/>
    <n v="8.9415110565110574"/>
  </r>
  <r>
    <x v="0"/>
    <x v="0"/>
    <x v="5"/>
    <s v="Industries"/>
    <s v="Coal"/>
    <s v="Self Producers Power Plants"/>
    <s v="Emissions"/>
    <x v="2"/>
    <x v="30"/>
    <m/>
    <m/>
    <n v="15.78676683107275"/>
    <n v="56.039612792848338"/>
    <n v="79.877261509107896"/>
    <n v="76.497961482746931"/>
    <n v="79.069039910488698"/>
    <n v="83.511092656035188"/>
    <n v="96.118994039115989"/>
    <n v="111.58796476527002"/>
    <n v="107.20733457446812"/>
    <n v="107.50938829787233"/>
  </r>
  <r>
    <x v="0"/>
    <x v="0"/>
    <x v="5"/>
    <s v="Industries"/>
    <s v="Diesel "/>
    <s v="Self Producers Power Plants"/>
    <s v="Emissions"/>
    <x v="2"/>
    <x v="30"/>
    <m/>
    <m/>
    <n v="16.888971781497588"/>
    <n v="15.383974698507174"/>
    <n v="15.117766734009795"/>
    <n v="15.387679971217512"/>
    <n v="16.310949238685328"/>
    <n v="16.425876211666463"/>
    <n v="15.753824433959357"/>
    <n v="14.935615527569725"/>
    <n v="16.568666835429315"/>
    <n v="18.170382122652928"/>
  </r>
  <r>
    <x v="0"/>
    <x v="0"/>
    <x v="5"/>
    <s v="Industries"/>
    <s v="Gas"/>
    <s v="Self Producers Power Plants"/>
    <s v="Emissions"/>
    <x v="2"/>
    <x v="30"/>
    <m/>
    <m/>
    <n v="0.19114631506849311"/>
    <n v="0.31738019178082194"/>
    <n v="0.36719393505281622"/>
    <n v="0.37135663388050771"/>
    <n v="0.54535497347560968"/>
    <n v="0.62441555541044769"/>
    <n v="0.71312149281235104"/>
    <n v="0.82216985138802301"/>
    <n v="0.87463348894348891"/>
    <n v="0.89415110565110578"/>
  </r>
  <r>
    <x v="0"/>
    <x v="0"/>
    <x v="5"/>
    <s v="Industries"/>
    <s v="Coal"/>
    <s v="Self Producers Power Plants"/>
    <s v="Emissions"/>
    <x v="3"/>
    <x v="30"/>
    <m/>
    <m/>
    <n v="1085509.3635665847"/>
    <n v="3853323.803931104"/>
    <n v="5492417.5565530518"/>
    <n v="5260054.472954738"/>
    <n v="5436843.6621308532"/>
    <n v="5742282.3818094488"/>
    <n v="6609210.6865539299"/>
    <n v="7672868.1629490862"/>
    <n v="7371652.9020079812"/>
    <n v="7392422.3317819154"/>
  </r>
  <r>
    <x v="0"/>
    <x v="0"/>
    <x v="5"/>
    <s v="Industries"/>
    <s v="Diesel "/>
    <s v="Self Producers Power Plants"/>
    <s v="Emissions"/>
    <x v="3"/>
    <x v="30"/>
    <m/>
    <m/>
    <n v="2092796.9383042736"/>
    <n v="1906305.2247655166"/>
    <n v="1873318.0648448237"/>
    <n v="1906764.363633418"/>
    <n v="2021171.2749116926"/>
    <n v="2035412.4507686493"/>
    <n v="1952135.1547340734"/>
    <n v="1850746.7980988026"/>
    <n v="2053106.3509122236"/>
    <n v="2251582.9007285377"/>
  </r>
  <r>
    <x v="0"/>
    <x v="0"/>
    <x v="5"/>
    <s v="Industries"/>
    <s v="Gas"/>
    <s v="Self Producers Power Plants"/>
    <s v="Emissions"/>
    <x v="3"/>
    <x v="30"/>
    <m/>
    <m/>
    <n v="107332.47883726028"/>
    <n v="178215.32528876711"/>
    <n v="206186.73841085739"/>
    <n v="208524.1770565827"/>
    <n v="306227.7247060244"/>
    <n v="350621.82267407462"/>
    <n v="400431.98064399132"/>
    <n v="461664.81495140272"/>
    <n v="491124.19671154791"/>
    <n v="502083.72884520888"/>
  </r>
  <r>
    <x v="0"/>
    <x v="0"/>
    <x v="5"/>
    <s v="Industries"/>
    <s v="Coal"/>
    <s v="Self Producers Power Plants"/>
    <s v="Emissions"/>
    <x v="4"/>
    <x v="30"/>
    <m/>
    <m/>
    <n v="1084697.4727009863"/>
    <n v="3850441.7667017574"/>
    <n v="5488309.5831040125"/>
    <n v="5256120.2920784829"/>
    <n v="5432777.2543640286"/>
    <n v="5737987.5256157098"/>
    <n v="6604267.4240033459"/>
    <n v="7667129.3533325857"/>
    <n v="7366139.3819441507"/>
    <n v="7386893.2775265966"/>
  </r>
  <r>
    <x v="0"/>
    <x v="0"/>
    <x v="5"/>
    <s v="Industries"/>
    <s v="Diesel "/>
    <s v="Self Producers Power Plants"/>
    <s v="Emissions"/>
    <x v="4"/>
    <x v="30"/>
    <m/>
    <m/>
    <n v="2090770.2616904939"/>
    <n v="1904459.1478016956"/>
    <n v="1871503.9328367424"/>
    <n v="1904917.8420368717"/>
    <n v="2019213.9610030504"/>
    <n v="2033441.3456232494"/>
    <n v="1950244.6958019985"/>
    <n v="1848954.5242354942"/>
    <n v="2051118.110891972"/>
    <n v="2249402.4548738194"/>
  </r>
  <r>
    <x v="0"/>
    <x v="0"/>
    <x v="5"/>
    <s v="Industries"/>
    <s v="Gas"/>
    <s v="Self Producers Power Plants"/>
    <s v="Emissions"/>
    <x v="4"/>
    <x v="30"/>
    <m/>
    <m/>
    <n v="107294.24957424657"/>
    <n v="178151.84925041095"/>
    <n v="206113.2996238468"/>
    <n v="208449.9057298066"/>
    <n v="306118.65371132927"/>
    <n v="350496.93956299254"/>
    <n v="400289.35634542885"/>
    <n v="461500.38098112511"/>
    <n v="490949.27001375926"/>
    <n v="501904.89862407866"/>
  </r>
  <r>
    <x v="0"/>
    <x v="0"/>
    <x v="5"/>
    <s v="Industries"/>
    <s v="Coal"/>
    <s v="Self Producers Power Plants"/>
    <s v="Emissions"/>
    <x v="0"/>
    <x v="18"/>
    <m/>
    <m/>
    <n v="0"/>
    <n v="0"/>
    <n v="0"/>
    <n v="0"/>
    <n v="0"/>
    <n v="0"/>
    <n v="0"/>
    <n v="0"/>
    <n v="0"/>
    <n v="0"/>
  </r>
  <r>
    <x v="0"/>
    <x v="0"/>
    <x v="5"/>
    <s v="Industries"/>
    <s v="Diesel "/>
    <s v="Self Producers Power Plants"/>
    <s v="Emissions"/>
    <x v="0"/>
    <x v="18"/>
    <m/>
    <m/>
    <n v="0"/>
    <n v="0"/>
    <n v="0"/>
    <n v="0"/>
    <n v="0"/>
    <n v="0"/>
    <n v="0"/>
    <n v="0"/>
    <n v="0"/>
    <n v="0"/>
  </r>
  <r>
    <x v="0"/>
    <x v="0"/>
    <x v="5"/>
    <s v="Industries"/>
    <s v="Gas"/>
    <s v="Self Producers Power Plants"/>
    <s v="Emissions"/>
    <x v="0"/>
    <x v="18"/>
    <m/>
    <m/>
    <n v="0"/>
    <n v="0"/>
    <n v="0"/>
    <n v="0"/>
    <n v="0"/>
    <n v="0"/>
    <n v="0"/>
    <n v="0"/>
    <n v="0"/>
    <n v="0"/>
  </r>
  <r>
    <x v="0"/>
    <x v="0"/>
    <x v="5"/>
    <s v="Industries"/>
    <s v="Coal"/>
    <s v="Self Producers Power Plants"/>
    <s v="Emissions"/>
    <x v="1"/>
    <x v="18"/>
    <m/>
    <m/>
    <n v="0"/>
    <n v="0"/>
    <n v="0"/>
    <n v="0"/>
    <n v="0"/>
    <n v="0"/>
    <n v="0"/>
    <n v="0"/>
    <n v="0"/>
    <n v="0"/>
  </r>
  <r>
    <x v="0"/>
    <x v="0"/>
    <x v="5"/>
    <s v="Industries"/>
    <s v="Diesel "/>
    <s v="Self Producers Power Plants"/>
    <s v="Emissions"/>
    <x v="1"/>
    <x v="18"/>
    <m/>
    <m/>
    <n v="0"/>
    <n v="0"/>
    <n v="0"/>
    <n v="0"/>
    <n v="0"/>
    <n v="0"/>
    <n v="0"/>
    <n v="0"/>
    <n v="0"/>
    <n v="0"/>
  </r>
  <r>
    <x v="0"/>
    <x v="0"/>
    <x v="5"/>
    <s v="Industries"/>
    <s v="Gas"/>
    <s v="Self Producers Power Plants"/>
    <s v="Emissions"/>
    <x v="1"/>
    <x v="18"/>
    <m/>
    <m/>
    <n v="0"/>
    <n v="0"/>
    <n v="0"/>
    <n v="0"/>
    <n v="0"/>
    <n v="0"/>
    <n v="0"/>
    <n v="0"/>
    <n v="0"/>
    <n v="0"/>
  </r>
  <r>
    <x v="0"/>
    <x v="0"/>
    <x v="5"/>
    <s v="Industries"/>
    <s v="Coal"/>
    <s v="Self Producers Power Plants"/>
    <s v="Emissions"/>
    <x v="2"/>
    <x v="18"/>
    <m/>
    <m/>
    <n v="0"/>
    <n v="0"/>
    <n v="0"/>
    <n v="0"/>
    <n v="0"/>
    <n v="0"/>
    <n v="0"/>
    <n v="0"/>
    <n v="0"/>
    <n v="0"/>
  </r>
  <r>
    <x v="0"/>
    <x v="0"/>
    <x v="5"/>
    <s v="Industries"/>
    <s v="Diesel "/>
    <s v="Self Producers Power Plants"/>
    <s v="Emissions"/>
    <x v="2"/>
    <x v="18"/>
    <m/>
    <m/>
    <n v="0"/>
    <n v="0"/>
    <n v="0"/>
    <n v="0"/>
    <n v="0"/>
    <n v="0"/>
    <n v="0"/>
    <n v="0"/>
    <n v="0"/>
    <n v="0"/>
  </r>
  <r>
    <x v="0"/>
    <x v="0"/>
    <x v="5"/>
    <s v="Industries"/>
    <s v="Gas"/>
    <s v="Self Producers Power Plants"/>
    <s v="Emissions"/>
    <x v="2"/>
    <x v="18"/>
    <m/>
    <m/>
    <n v="0"/>
    <n v="0"/>
    <n v="0"/>
    <n v="0"/>
    <n v="0"/>
    <n v="0"/>
    <n v="0"/>
    <n v="0"/>
    <n v="0"/>
    <n v="0"/>
  </r>
  <r>
    <x v="0"/>
    <x v="0"/>
    <x v="5"/>
    <s v="Industries"/>
    <s v="Coal"/>
    <s v="Self Producers Power Plants"/>
    <s v="Emissions"/>
    <x v="3"/>
    <x v="18"/>
    <m/>
    <m/>
    <n v="0"/>
    <n v="0"/>
    <n v="0"/>
    <n v="0"/>
    <n v="0"/>
    <n v="0"/>
    <n v="0"/>
    <n v="0"/>
    <n v="0"/>
    <n v="0"/>
  </r>
  <r>
    <x v="0"/>
    <x v="0"/>
    <x v="5"/>
    <s v="Industries"/>
    <s v="Diesel "/>
    <s v="Self Producers Power Plants"/>
    <s v="Emissions"/>
    <x v="3"/>
    <x v="18"/>
    <m/>
    <m/>
    <n v="0"/>
    <n v="0"/>
    <n v="0"/>
    <n v="0"/>
    <n v="0"/>
    <n v="0"/>
    <n v="0"/>
    <n v="0"/>
    <n v="0"/>
    <n v="0"/>
  </r>
  <r>
    <x v="0"/>
    <x v="0"/>
    <x v="5"/>
    <s v="Industries"/>
    <s v="Gas"/>
    <s v="Self Producers Power Plants"/>
    <s v="Emissions"/>
    <x v="3"/>
    <x v="18"/>
    <m/>
    <m/>
    <n v="0"/>
    <n v="0"/>
    <n v="0"/>
    <n v="0"/>
    <n v="0"/>
    <n v="0"/>
    <n v="0"/>
    <n v="0"/>
    <n v="0"/>
    <n v="0"/>
  </r>
  <r>
    <x v="0"/>
    <x v="0"/>
    <x v="5"/>
    <s v="Industries"/>
    <s v="Coal"/>
    <s v="Self Producers Power Plants"/>
    <s v="Emissions"/>
    <x v="4"/>
    <x v="18"/>
    <m/>
    <m/>
    <n v="0"/>
    <n v="0"/>
    <n v="0"/>
    <n v="0"/>
    <n v="0"/>
    <n v="0"/>
    <n v="0"/>
    <n v="0"/>
    <n v="0"/>
    <n v="0"/>
  </r>
  <r>
    <x v="0"/>
    <x v="0"/>
    <x v="5"/>
    <s v="Industries"/>
    <s v="Diesel "/>
    <s v="Self Producers Power Plants"/>
    <s v="Emissions"/>
    <x v="4"/>
    <x v="18"/>
    <m/>
    <m/>
    <n v="0"/>
    <n v="0"/>
    <n v="0"/>
    <n v="0"/>
    <n v="0"/>
    <n v="0"/>
    <n v="0"/>
    <n v="0"/>
    <n v="0"/>
    <n v="0"/>
  </r>
  <r>
    <x v="0"/>
    <x v="0"/>
    <x v="5"/>
    <s v="Industries"/>
    <s v="Gas"/>
    <s v="Self Producers Power Plants"/>
    <s v="Emissions"/>
    <x v="4"/>
    <x v="18"/>
    <m/>
    <m/>
    <n v="0"/>
    <n v="0"/>
    <n v="0"/>
    <n v="0"/>
    <n v="0"/>
    <n v="0"/>
    <n v="0"/>
    <n v="0"/>
    <n v="0"/>
    <n v="0"/>
  </r>
  <r>
    <x v="0"/>
    <x v="0"/>
    <x v="5"/>
    <s v="Industries"/>
    <s v="Coal"/>
    <s v="Self Producers Power Plants"/>
    <s v="Emissions"/>
    <x v="0"/>
    <x v="26"/>
    <m/>
    <m/>
    <n v="1359.223155055487"/>
    <n v="5308.5060388409374"/>
    <n v="7411.3159208698917"/>
    <n v="6718.2645444829959"/>
    <n v="4977.5518902939621"/>
    <n v="3827.0911912362926"/>
    <n v="5384.9087284503767"/>
    <n v="7755.1425967539053"/>
    <n v="5538.3785904255319"/>
    <n v="3478.2087765957449"/>
  </r>
  <r>
    <x v="0"/>
    <x v="0"/>
    <x v="5"/>
    <s v="Industries"/>
    <s v="Diesel "/>
    <s v="Self Producers Power Plants"/>
    <s v="Emissions"/>
    <x v="0"/>
    <x v="26"/>
    <m/>
    <m/>
    <n v="12580.110146649018"/>
    <n v="7915.1929773241682"/>
    <n v="9358.5978413753546"/>
    <n v="21583.086499779871"/>
    <n v="25908.071364165135"/>
    <n v="22323.092978994526"/>
    <n v="17413.686036501585"/>
    <n v="12544.809484212983"/>
    <n v="6338.4300551812948"/>
    <n v="18003.337842377572"/>
  </r>
  <r>
    <x v="0"/>
    <x v="0"/>
    <x v="5"/>
    <s v="Industries"/>
    <s v="Gas"/>
    <s v="Self Producers Power Plants"/>
    <s v="Emissions"/>
    <x v="0"/>
    <x v="26"/>
    <m/>
    <m/>
    <n v="68393.062356164388"/>
    <n v="78037.343999999997"/>
    <n v="81548.917940465079"/>
    <n v="89874.334089187221"/>
    <n v="80851.049078048789"/>
    <n v="77373.001101492511"/>
    <n v="69939.774593586102"/>
    <n v="59871.679026825324"/>
    <n v="52681.042702702711"/>
    <n v="49024.735540540547"/>
  </r>
  <r>
    <x v="0"/>
    <x v="0"/>
    <x v="5"/>
    <s v="Industries"/>
    <s v="Coal"/>
    <s v="Self Producers Power Plants"/>
    <s v="Emissions"/>
    <x v="1"/>
    <x v="26"/>
    <m/>
    <m/>
    <n v="1.4186652281134401E-2"/>
    <n v="5.5406596794081386E-2"/>
    <n v="7.7354304570189866E-2"/>
    <n v="7.0120702896179887E-2"/>
    <n v="5.1952321159523661E-2"/>
    <n v="3.9944590243568438E-2"/>
    <n v="5.6204036410086387E-2"/>
    <n v="8.0942934941591743E-2"/>
    <n v="5.7805851063829787E-2"/>
    <n v="3.6303191489361702E-2"/>
  </r>
  <r>
    <x v="0"/>
    <x v="0"/>
    <x v="5"/>
    <s v="Industries"/>
    <s v="Diesel "/>
    <s v="Self Producers Power Plants"/>
    <s v="Emissions"/>
    <x v="1"/>
    <x v="26"/>
    <m/>
    <m/>
    <n v="0.509316200269191"/>
    <n v="0.32045315697668703"/>
    <n v="0.378890600865399"/>
    <n v="0.87380917003157377"/>
    <n v="1.0489097718285481"/>
    <n v="0.90376894651799689"/>
    <n v="0.70500753184216947"/>
    <n v="0.5078870236523475"/>
    <n v="0.25661660142434389"/>
    <n v="0.72888007459018511"/>
  </r>
  <r>
    <x v="0"/>
    <x v="0"/>
    <x v="5"/>
    <s v="Industries"/>
    <s v="Gas"/>
    <s v="Self Producers Power Plants"/>
    <s v="Emissions"/>
    <x v="1"/>
    <x v="26"/>
    <m/>
    <m/>
    <n v="1.2191276712328767"/>
    <n v="1.3910400000000001"/>
    <n v="1.4536349008995557"/>
    <n v="1.6020380408054762"/>
    <n v="1.4411951707317072"/>
    <n v="1.3791978805970146"/>
    <n v="1.246698299350911"/>
    <n v="1.0672313552018775"/>
    <n v="0.93905601965601981"/>
    <n v="0.87388120393120405"/>
  </r>
  <r>
    <x v="0"/>
    <x v="0"/>
    <x v="5"/>
    <s v="Industries"/>
    <s v="Coal"/>
    <s v="Self Producers Power Plants"/>
    <s v="Emissions"/>
    <x v="2"/>
    <x v="26"/>
    <m/>
    <m/>
    <n v="1.9861313193588161E-2"/>
    <n v="7.7569235511713935E-2"/>
    <n v="0.10829602639826581"/>
    <n v="9.8168984054651839E-2"/>
    <n v="7.2733249623333121E-2"/>
    <n v="5.5922426340995812E-2"/>
    <n v="7.8685650974120933E-2"/>
    <n v="0.11332010891822843"/>
    <n v="8.09281914893617E-2"/>
    <n v="5.0824468085106385E-2"/>
  </r>
  <r>
    <x v="0"/>
    <x v="0"/>
    <x v="5"/>
    <s v="Industries"/>
    <s v="Diesel "/>
    <s v="Self Producers Power Plants"/>
    <s v="Emissions"/>
    <x v="2"/>
    <x v="26"/>
    <m/>
    <m/>
    <n v="0.10186324005383819"/>
    <n v="6.4090631395337397E-2"/>
    <n v="7.5778120173079805E-2"/>
    <n v="0.17476183400631476"/>
    <n v="0.20978195436570959"/>
    <n v="0.18075378930359939"/>
    <n v="0.14100150636843389"/>
    <n v="0.1015774047304695"/>
    <n v="5.1323320284868787E-2"/>
    <n v="0.14577601491803702"/>
  </r>
  <r>
    <x v="0"/>
    <x v="0"/>
    <x v="5"/>
    <s v="Industries"/>
    <s v="Gas"/>
    <s v="Self Producers Power Plants"/>
    <s v="Emissions"/>
    <x v="2"/>
    <x v="26"/>
    <m/>
    <m/>
    <n v="0.12191276712328768"/>
    <n v="0.13910400000000001"/>
    <n v="0.14536349008995558"/>
    <n v="0.16020380408054763"/>
    <n v="0.14411951707317072"/>
    <n v="0.13791978805970145"/>
    <n v="0.1246698299350911"/>
    <n v="0.10672313552018775"/>
    <n v="9.3905601965601992E-2"/>
    <n v="8.7388120393120397E-2"/>
  </r>
  <r>
    <x v="0"/>
    <x v="0"/>
    <x v="5"/>
    <s v="Industries"/>
    <s v="Coal"/>
    <s v="Self Producers Power Plants"/>
    <s v="Emissions"/>
    <x v="3"/>
    <x v="26"/>
    <m/>
    <m/>
    <n v="1365.6780818434031"/>
    <n v="5333.7160403822445"/>
    <n v="7446.5121294493274"/>
    <n v="6750.1694643007577"/>
    <n v="5001.1901964215458"/>
    <n v="3845.265979797116"/>
    <n v="5410.4815650169667"/>
    <n v="7791.9716321523301"/>
    <n v="5564.6802526595748"/>
    <n v="3494.7267287234044"/>
  </r>
  <r>
    <x v="0"/>
    <x v="0"/>
    <x v="5"/>
    <s v="Industries"/>
    <s v="Diesel "/>
    <s v="Self Producers Power Plants"/>
    <s v="Emissions"/>
    <x v="3"/>
    <x v="26"/>
    <m/>
    <m/>
    <n v="12622.383391271362"/>
    <n v="7941.7905893532334"/>
    <n v="9390.0457612471837"/>
    <n v="21655.612660892493"/>
    <n v="25995.130875226903"/>
    <n v="22398.105801555521"/>
    <n v="17472.201661644485"/>
    <n v="12586.964107176127"/>
    <n v="6359.7292330995151"/>
    <n v="18063.834888568555"/>
  </r>
  <r>
    <x v="0"/>
    <x v="0"/>
    <x v="5"/>
    <s v="Industries"/>
    <s v="Gas"/>
    <s v="Self Producers Power Plants"/>
    <s v="Emissions"/>
    <x v="3"/>
    <x v="26"/>
    <m/>
    <m/>
    <n v="68456.456995068511"/>
    <n v="78109.678079999998"/>
    <n v="81624.506955311852"/>
    <n v="89957.640067309112"/>
    <n v="80925.991226926839"/>
    <n v="77444.719391283565"/>
    <n v="70004.602905152351"/>
    <n v="59927.175057295819"/>
    <n v="52729.87361572482"/>
    <n v="49070.177363144969"/>
  </r>
  <r>
    <x v="0"/>
    <x v="0"/>
    <x v="5"/>
    <s v="Industries"/>
    <s v="Coal"/>
    <s v="Self Producers Power Plants"/>
    <s v="Emissions"/>
    <x v="4"/>
    <x v="26"/>
    <m/>
    <m/>
    <n v="1364.6566428791614"/>
    <n v="5329.726765413071"/>
    <n v="7440.9426195202741"/>
    <n v="6745.1207736922333"/>
    <n v="4997.4496292980593"/>
    <n v="3842.3899692995797"/>
    <n v="5406.4348743954397"/>
    <n v="7786.1437408365346"/>
    <n v="5560.5182313829791"/>
    <n v="3492.1128989361705"/>
  </r>
  <r>
    <x v="0"/>
    <x v="0"/>
    <x v="5"/>
    <s v="Industries"/>
    <s v="Diesel "/>
    <s v="Self Producers Power Plants"/>
    <s v="Emissions"/>
    <x v="4"/>
    <x v="26"/>
    <m/>
    <m/>
    <n v="12610.159802464901"/>
    <n v="7934.0997135857924"/>
    <n v="9380.9523868264132"/>
    <n v="21634.641240811736"/>
    <n v="25969.957040703019"/>
    <n v="22376.415346839087"/>
    <n v="17455.281480880276"/>
    <n v="12574.774818608472"/>
    <n v="6353.570434665331"/>
    <n v="18046.341766778394"/>
  </r>
  <r>
    <x v="0"/>
    <x v="0"/>
    <x v="5"/>
    <s v="Industries"/>
    <s v="Gas"/>
    <s v="Self Producers Power Plants"/>
    <s v="Emissions"/>
    <x v="4"/>
    <x v="26"/>
    <m/>
    <m/>
    <n v="68432.074441643854"/>
    <n v="78081.857279999997"/>
    <n v="81595.434257293862"/>
    <n v="89925.599306493008"/>
    <n v="80897.167323512214"/>
    <n v="77417.135433671618"/>
    <n v="69979.668939165334"/>
    <n v="59905.830430191781"/>
    <n v="52711.092495331708"/>
    <n v="49052.699739066346"/>
  </r>
  <r>
    <x v="0"/>
    <x v="0"/>
    <x v="5"/>
    <s v="Industries"/>
    <s v="Coal"/>
    <s v="Self Producers Power Plants"/>
    <s v="Emissions"/>
    <x v="0"/>
    <x v="4"/>
    <m/>
    <m/>
    <n v="0"/>
    <n v="0"/>
    <n v="156209.28051391867"/>
    <n v="207802.64763699699"/>
    <n v="208888.56408708805"/>
    <n v="208344.2411683441"/>
    <n v="192302.00419388813"/>
    <n v="171338.67828558615"/>
    <n v="174927.14601063827"/>
    <n v="169040.9465425532"/>
  </r>
  <r>
    <x v="0"/>
    <x v="0"/>
    <x v="5"/>
    <s v="Industries"/>
    <s v="Diesel "/>
    <s v="Self Producers Power Plants"/>
    <s v="Emissions"/>
    <x v="0"/>
    <x v="4"/>
    <m/>
    <m/>
    <n v="604.03355723881168"/>
    <n v="875.9794011904844"/>
    <n v="907.35776780029289"/>
    <n v="698.16865706823694"/>
    <n v="627.56733219616808"/>
    <n v="807.99294020256627"/>
    <n v="1119.1617424164997"/>
    <n v="1453.8643195877889"/>
    <n v="1537.5399638806116"/>
    <n v="1396.3373141364739"/>
  </r>
  <r>
    <x v="0"/>
    <x v="0"/>
    <x v="5"/>
    <s v="Industries"/>
    <s v="Gas"/>
    <s v="Self Producers Power Plants"/>
    <s v="Emissions"/>
    <x v="0"/>
    <x v="4"/>
    <m/>
    <m/>
    <n v="0"/>
    <n v="0"/>
    <n v="0"/>
    <n v="0"/>
    <n v="0"/>
    <n v="0"/>
    <n v="40436.907567567578"/>
    <n v="94352.784324324341"/>
    <n v="111739.45621621623"/>
    <n v="109134.3210810811"/>
  </r>
  <r>
    <x v="0"/>
    <x v="0"/>
    <x v="5"/>
    <s v="Industries"/>
    <s v="Coal"/>
    <s v="Self Producers Power Plants"/>
    <s v="Emissions"/>
    <x v="1"/>
    <x v="4"/>
    <m/>
    <m/>
    <n v="0"/>
    <n v="0"/>
    <n v="1.6304068522483943"/>
    <n v="2.168903534464012"/>
    <n v="2.1802375961495462"/>
    <n v="2.1745563215566652"/>
    <n v="2.0071182986524176"/>
    <n v="1.7883172767517603"/>
    <n v="1.8257712765957443"/>
    <n v="1.7643351063829786"/>
  </r>
  <r>
    <x v="0"/>
    <x v="0"/>
    <x v="5"/>
    <s v="Industries"/>
    <s v="Diesel "/>
    <s v="Self Producers Power Plants"/>
    <s v="Emissions"/>
    <x v="1"/>
    <x v="4"/>
    <m/>
    <m/>
    <n v="2.4454799888211001E-2"/>
    <n v="3.5464753084635002E-2"/>
    <n v="3.6735132299607003E-2"/>
    <n v="2.8265937533127006E-2"/>
    <n v="2.5407584299440004E-2"/>
    <n v="3.2712264785529001E-2"/>
    <n v="4.5310192000668006E-2"/>
    <n v="5.8860903627035992E-2"/>
    <n v="6.2248581533628E-2"/>
    <n v="5.6531875066254011E-2"/>
  </r>
  <r>
    <x v="0"/>
    <x v="0"/>
    <x v="5"/>
    <s v="Industries"/>
    <s v="Gas"/>
    <s v="Self Producers Power Plants"/>
    <s v="Emissions"/>
    <x v="1"/>
    <x v="4"/>
    <m/>
    <m/>
    <n v="0"/>
    <n v="0"/>
    <n v="0"/>
    <n v="0"/>
    <n v="0"/>
    <n v="0"/>
    <n v="0.72080049140049152"/>
    <n v="1.6818678132678135"/>
    <n v="1.9917906633906637"/>
    <n v="1.9453533169533173"/>
  </r>
  <r>
    <x v="0"/>
    <x v="0"/>
    <x v="5"/>
    <s v="Industries"/>
    <s v="Coal"/>
    <s v="Self Producers Power Plants"/>
    <s v="Emissions"/>
    <x v="2"/>
    <x v="4"/>
    <m/>
    <m/>
    <n v="0"/>
    <n v="0"/>
    <n v="2.2825695931477519"/>
    <n v="3.0364649482496167"/>
    <n v="3.0523326346093644"/>
    <n v="3.0443788501793314"/>
    <n v="2.8099656181133845"/>
    <n v="2.5036441874524642"/>
    <n v="2.5560797872340424"/>
    <n v="2.4700691489361697"/>
  </r>
  <r>
    <x v="0"/>
    <x v="0"/>
    <x v="5"/>
    <s v="Industries"/>
    <s v="Diesel "/>
    <s v="Self Producers Power Plants"/>
    <s v="Emissions"/>
    <x v="2"/>
    <x v="4"/>
    <m/>
    <m/>
    <n v="4.8909599776422001E-3"/>
    <n v="7.0929506169269997E-3"/>
    <n v="7.3470264599214E-3"/>
    <n v="5.653187506625401E-3"/>
    <n v="5.0815168598880005E-3"/>
    <n v="6.5424529571057998E-3"/>
    <n v="9.0620384001335996E-3"/>
    <n v="1.1772180725407198E-2"/>
    <n v="1.2449716306725599E-2"/>
    <n v="1.1306375013250802E-2"/>
  </r>
  <r>
    <x v="0"/>
    <x v="0"/>
    <x v="5"/>
    <s v="Industries"/>
    <s v="Gas"/>
    <s v="Self Producers Power Plants"/>
    <s v="Emissions"/>
    <x v="2"/>
    <x v="4"/>
    <m/>
    <m/>
    <n v="0"/>
    <n v="0"/>
    <n v="0"/>
    <n v="0"/>
    <n v="0"/>
    <n v="0"/>
    <n v="7.208004914004916E-2"/>
    <n v="0.16818678132678136"/>
    <n v="0.19917906633906637"/>
    <n v="0.19453533169533174"/>
  </r>
  <r>
    <x v="0"/>
    <x v="0"/>
    <x v="5"/>
    <s v="Industries"/>
    <s v="Coal"/>
    <s v="Self Producers Power Plants"/>
    <s v="Emissions"/>
    <x v="3"/>
    <x v="4"/>
    <m/>
    <m/>
    <n v="0"/>
    <n v="0"/>
    <n v="156951.1156316917"/>
    <n v="208789.49874517811"/>
    <n v="209880.57219333609"/>
    <n v="209333.66429465241"/>
    <n v="193215.24301977499"/>
    <n v="172152.36264650818"/>
    <n v="175757.87194148931"/>
    <n v="169843.71901595747"/>
  </r>
  <r>
    <x v="0"/>
    <x v="0"/>
    <x v="5"/>
    <s v="Industries"/>
    <s v="Diesel "/>
    <s v="Self Producers Power Plants"/>
    <s v="Emissions"/>
    <x v="3"/>
    <x v="4"/>
    <m/>
    <m/>
    <n v="606.06330562953326"/>
    <n v="878.92297569650907"/>
    <n v="910.40678378116036"/>
    <n v="700.51472988348644"/>
    <n v="629.67616169302164"/>
    <n v="810.7080581797652"/>
    <n v="1122.9224883525551"/>
    <n v="1458.7497745888329"/>
    <n v="1542.7065961479027"/>
    <n v="1401.0294597669729"/>
  </r>
  <r>
    <x v="0"/>
    <x v="0"/>
    <x v="5"/>
    <s v="Industries"/>
    <s v="Gas"/>
    <s v="Self Producers Power Plants"/>
    <s v="Emissions"/>
    <x v="3"/>
    <x v="4"/>
    <m/>
    <m/>
    <n v="0"/>
    <n v="0"/>
    <n v="0"/>
    <n v="0"/>
    <n v="0"/>
    <n v="0"/>
    <n v="40474.389193120405"/>
    <n v="94440.241450614267"/>
    <n v="111843.02933071255"/>
    <n v="109235.47945356267"/>
  </r>
  <r>
    <x v="0"/>
    <x v="0"/>
    <x v="5"/>
    <s v="Industries"/>
    <s v="Coal"/>
    <s v="Self Producers Power Plants"/>
    <s v="Emissions"/>
    <x v="4"/>
    <x v="4"/>
    <m/>
    <m/>
    <n v="0"/>
    <n v="0"/>
    <n v="156833.72633832978"/>
    <n v="208633.3376906967"/>
    <n v="209723.59508641332"/>
    <n v="209177.0962395003"/>
    <n v="193070.73050227202"/>
    <n v="172023.60380258207"/>
    <n v="175626.41640957445"/>
    <n v="169716.68688829787"/>
  </r>
  <r>
    <x v="0"/>
    <x v="0"/>
    <x v="5"/>
    <s v="Industries"/>
    <s v="Diesel "/>
    <s v="Self Producers Power Plants"/>
    <s v="Emissions"/>
    <x v="4"/>
    <x v="4"/>
    <m/>
    <m/>
    <n v="605.47639043221614"/>
    <n v="878.07182162247784"/>
    <n v="909.52514060596968"/>
    <n v="699.83634738269154"/>
    <n v="629.06637966983499"/>
    <n v="809.92296382491247"/>
    <n v="1121.835043744539"/>
    <n v="1457.3371129017842"/>
    <n v="1541.2126301910957"/>
    <n v="1399.6726947653831"/>
  </r>
  <r>
    <x v="0"/>
    <x v="0"/>
    <x v="5"/>
    <s v="Industries"/>
    <s v="Gas"/>
    <s v="Self Producers Power Plants"/>
    <s v="Emissions"/>
    <x v="4"/>
    <x v="4"/>
    <m/>
    <m/>
    <n v="0"/>
    <n v="0"/>
    <n v="0"/>
    <n v="0"/>
    <n v="0"/>
    <n v="0"/>
    <n v="40459.973183292394"/>
    <n v="94406.604094348906"/>
    <n v="111803.19351744473"/>
    <n v="109196.5723872236"/>
  </r>
  <r>
    <x v="0"/>
    <x v="0"/>
    <x v="5"/>
    <s v="Industries"/>
    <s v="Coal"/>
    <s v="Self Producers Power Plants"/>
    <s v="Emissions"/>
    <x v="0"/>
    <x v="15"/>
    <m/>
    <m/>
    <n v="1015074.5506257707"/>
    <n v="3518894.7798319976"/>
    <n v="4660594.6932166619"/>
    <n v="4642436.0442773262"/>
    <n v="5753546.3793080952"/>
    <n v="5803757.2099346044"/>
    <n v="6276321.6106767543"/>
    <n v="7049082.5651140762"/>
    <n v="7288899.5301462775"/>
    <n v="7184483.7026728736"/>
  </r>
  <r>
    <x v="0"/>
    <x v="0"/>
    <x v="5"/>
    <s v="Industries"/>
    <s v="Diesel "/>
    <s v="Self Producers Power Plants"/>
    <s v="Emissions"/>
    <x v="0"/>
    <x v="15"/>
    <m/>
    <m/>
    <n v="190354.24617451846"/>
    <n v="254120.31685341743"/>
    <n v="64317.806958454763"/>
    <n v="873.36453730633377"/>
    <n v="10098.604320590002"/>
    <n v="13283.508531485559"/>
    <n v="11263.526180979141"/>
    <n v="8528.3785581575085"/>
    <n v="8291.7333766418706"/>
    <n v="7946.5713439339779"/>
  </r>
  <r>
    <x v="0"/>
    <x v="0"/>
    <x v="5"/>
    <s v="Industries"/>
    <s v="Gas"/>
    <s v="Self Producers Power Plants"/>
    <s v="Emissions"/>
    <x v="0"/>
    <x v="15"/>
    <m/>
    <m/>
    <n v="0"/>
    <n v="0"/>
    <n v="0"/>
    <n v="0"/>
    <n v="2393.6046749999996"/>
    <n v="3179.5644190298503"/>
    <n v="27251.952504033881"/>
    <n v="59353.762608914876"/>
    <n v="67379.21513513512"/>
    <n v="67379.21513513512"/>
  </r>
  <r>
    <x v="0"/>
    <x v="0"/>
    <x v="5"/>
    <s v="Industries"/>
    <s v="Coal"/>
    <s v="Self Producers Power Plants"/>
    <s v="Emissions"/>
    <x v="1"/>
    <x v="15"/>
    <m/>
    <m/>
    <n v="10.594661837237979"/>
    <n v="36.727844482120837"/>
    <n v="48.644136240649843"/>
    <n v="48.454608540625472"/>
    <n v="60.051626962823249"/>
    <n v="60.575693663861855"/>
    <n v="65.508001363915611"/>
    <n v="73.573557719591662"/>
    <n v="76.0766050531915"/>
    <n v="74.986783244680865"/>
  </r>
  <r>
    <x v="0"/>
    <x v="0"/>
    <x v="5"/>
    <s v="Industries"/>
    <s v="Diesel "/>
    <s v="Self Producers Power Plants"/>
    <s v="Emissions"/>
    <x v="1"/>
    <x v="15"/>
    <m/>
    <m/>
    <n v="7.7066496426930549"/>
    <n v="10.288271937385321"/>
    <n v="2.6039597958888572"/>
    <n v="3.5358888150054002E-2"/>
    <n v="0.408850377351822"/>
    <n v="0.53779386767148019"/>
    <n v="0.45601320570765758"/>
    <n v="0.34527848413593154"/>
    <n v="0.33569770755635103"/>
    <n v="0.32172353619165905"/>
  </r>
  <r>
    <x v="0"/>
    <x v="0"/>
    <x v="5"/>
    <s v="Industries"/>
    <s v="Gas"/>
    <s v="Self Producers Power Plants"/>
    <s v="Emissions"/>
    <x v="1"/>
    <x v="15"/>
    <m/>
    <m/>
    <n v="0"/>
    <n v="0"/>
    <n v="0"/>
    <n v="0"/>
    <n v="4.2666749999999996E-2"/>
    <n v="5.6676727611940293E-2"/>
    <n v="0.48577455443910661"/>
    <n v="1.0579993334922437"/>
    <n v="1.2010555282555282"/>
    <n v="1.2010555282555282"/>
  </r>
  <r>
    <x v="0"/>
    <x v="0"/>
    <x v="5"/>
    <s v="Industries"/>
    <s v="Coal"/>
    <s v="Self Producers Power Plants"/>
    <s v="Emissions"/>
    <x v="2"/>
    <x v="15"/>
    <m/>
    <m/>
    <n v="14.832526572133169"/>
    <n v="51.418982274969174"/>
    <n v="68.101790736909777"/>
    <n v="67.836451956875649"/>
    <n v="84.07227774795254"/>
    <n v="84.805971129406586"/>
    <n v="91.711201909481858"/>
    <n v="103.0029808074283"/>
    <n v="106.5072470744681"/>
    <n v="104.9814965425532"/>
  </r>
  <r>
    <x v="0"/>
    <x v="0"/>
    <x v="5"/>
    <s v="Industries"/>
    <s v="Diesel "/>
    <s v="Self Producers Power Plants"/>
    <s v="Emissions"/>
    <x v="2"/>
    <x v="15"/>
    <m/>
    <m/>
    <n v="1.5413299285386111"/>
    <n v="2.0576543874770645"/>
    <n v="0.52079195917777144"/>
    <n v="7.0717776300108001E-3"/>
    <n v="8.1770075470364384E-2"/>
    <n v="0.10755877353429602"/>
    <n v="9.120264114153151E-2"/>
    <n v="6.9055696827186305E-2"/>
    <n v="6.7139541511270204E-2"/>
    <n v="6.4344707238331814E-2"/>
  </r>
  <r>
    <x v="0"/>
    <x v="0"/>
    <x v="5"/>
    <s v="Industries"/>
    <s v="Gas"/>
    <s v="Self Producers Power Plants"/>
    <s v="Emissions"/>
    <x v="2"/>
    <x v="15"/>
    <m/>
    <m/>
    <n v="0"/>
    <n v="0"/>
    <n v="0"/>
    <n v="0"/>
    <n v="4.2666749999999993E-3"/>
    <n v="5.66767276119403E-3"/>
    <n v="4.8577455443910664E-2"/>
    <n v="0.10579993334922437"/>
    <n v="0.12010555282555282"/>
    <n v="0.12010555282555282"/>
  </r>
  <r>
    <x v="0"/>
    <x v="0"/>
    <x v="5"/>
    <s v="Industries"/>
    <s v="Coal"/>
    <s v="Self Producers Power Plants"/>
    <s v="Emissions"/>
    <x v="3"/>
    <x v="15"/>
    <m/>
    <m/>
    <n v="1019895.121761714"/>
    <n v="3535605.9490713621"/>
    <n v="4682727.7752061579"/>
    <n v="4664482.891163311"/>
    <n v="5780869.8695761804"/>
    <n v="5831319.1505516618"/>
    <n v="6306127.7512973361"/>
    <n v="7082558.5338764908"/>
    <n v="7323514.3854454793"/>
    <n v="7218602.6890492039"/>
  </r>
  <r>
    <x v="0"/>
    <x v="0"/>
    <x v="5"/>
    <s v="Industries"/>
    <s v="Diesel "/>
    <s v="Self Producers Power Plants"/>
    <s v="Emissions"/>
    <x v="3"/>
    <x v="15"/>
    <m/>
    <m/>
    <n v="190993.89809486197"/>
    <n v="254974.24342422042"/>
    <n v="64533.935621513541"/>
    <n v="876.29932502278825"/>
    <n v="10132.538901910204"/>
    <n v="13328.145422502292"/>
    <n v="11301.375277052875"/>
    <n v="8557.0366723407897"/>
    <n v="8319.5962863690493"/>
    <n v="7973.2743974378855"/>
  </r>
  <r>
    <x v="0"/>
    <x v="0"/>
    <x v="5"/>
    <s v="Industries"/>
    <s v="Gas"/>
    <s v="Self Producers Power Plants"/>
    <s v="Emissions"/>
    <x v="3"/>
    <x v="15"/>
    <m/>
    <m/>
    <n v="0"/>
    <n v="0"/>
    <n v="0"/>
    <n v="0"/>
    <n v="2395.8233459999997"/>
    <n v="3182.5116088656714"/>
    <n v="27277.212780864713"/>
    <n v="59408.778574256474"/>
    <n v="67441.67002260442"/>
    <n v="67441.67002260442"/>
  </r>
  <r>
    <x v="0"/>
    <x v="0"/>
    <x v="5"/>
    <s v="Industries"/>
    <s v="Coal"/>
    <s v="Self Producers Power Plants"/>
    <s v="Emissions"/>
    <x v="4"/>
    <x v="15"/>
    <m/>
    <m/>
    <n v="1019132.3061094328"/>
    <n v="3532961.54426865"/>
    <n v="4679225.3973968308"/>
    <n v="4660994.1593483854"/>
    <n v="5776546.1524348566"/>
    <n v="5826957.7006078642"/>
    <n v="6301411.1751991333"/>
    <n v="7077261.2377206795"/>
    <n v="7318036.8698816504"/>
    <n v="7213203.6406555865"/>
  </r>
  <r>
    <x v="0"/>
    <x v="0"/>
    <x v="5"/>
    <s v="Industries"/>
    <s v="Diesel "/>
    <s v="Self Producers Power Plants"/>
    <s v="Emissions"/>
    <x v="4"/>
    <x v="15"/>
    <m/>
    <m/>
    <n v="190808.93850343736"/>
    <n v="254727.32489772316"/>
    <n v="64471.440586412209"/>
    <n v="875.450711707187"/>
    <n v="10122.726492853759"/>
    <n v="13315.238369678176"/>
    <n v="11290.430960115891"/>
    <n v="8548.749988721529"/>
    <n v="8311.5395413876959"/>
    <n v="7965.5530325692862"/>
  </r>
  <r>
    <x v="0"/>
    <x v="0"/>
    <x v="5"/>
    <s v="Industries"/>
    <s v="Gas"/>
    <s v="Self Producers Power Plants"/>
    <s v="Emissions"/>
    <x v="4"/>
    <x v="15"/>
    <m/>
    <m/>
    <n v="0"/>
    <n v="0"/>
    <n v="0"/>
    <n v="0"/>
    <n v="2394.9700109999994"/>
    <n v="3181.3780743134325"/>
    <n v="27267.497289775933"/>
    <n v="59387.618587586629"/>
    <n v="67417.648912039294"/>
    <n v="67417.648912039294"/>
  </r>
  <r>
    <x v="0"/>
    <x v="0"/>
    <x v="5"/>
    <s v="Industries"/>
    <s v="Coal"/>
    <s v="Self Producers Power Plants"/>
    <s v="Emissions"/>
    <x v="0"/>
    <x v="25"/>
    <m/>
    <m/>
    <n v="2671710.8034756472"/>
    <n v="9234606.7716491986"/>
    <n v="12721682.481691774"/>
    <n v="12663602.922467699"/>
    <n v="15374175.248345418"/>
    <n v="23682956.001699582"/>
    <n v="27211357.195338611"/>
    <n v="28634265.498344317"/>
    <n v="29195859.724946808"/>
    <n v="29935019.223151602"/>
  </r>
  <r>
    <x v="0"/>
    <x v="0"/>
    <x v="5"/>
    <s v="Industries"/>
    <s v="Diesel "/>
    <s v="Self Producers Power Plants"/>
    <s v="Emissions"/>
    <x v="0"/>
    <x v="25"/>
    <m/>
    <m/>
    <n v="56138.512728831382"/>
    <n v="69435.095579737681"/>
    <n v="70750.372113465477"/>
    <n v="70601.324872068886"/>
    <n v="85260.251806617714"/>
    <n v="84776.501988049829"/>
    <n v="144229.35469004221"/>
    <n v="225902.01324760518"/>
    <n v="254007.87770639898"/>
    <n v="453995.28243012872"/>
  </r>
  <r>
    <x v="0"/>
    <x v="0"/>
    <x v="5"/>
    <s v="Industries"/>
    <s v="Gas"/>
    <s v="Self Producers Power Plants"/>
    <s v="Emissions"/>
    <x v="0"/>
    <x v="25"/>
    <m/>
    <m/>
    <n v="0"/>
    <n v="0"/>
    <n v="0"/>
    <n v="0"/>
    <n v="0"/>
    <n v="0"/>
    <n v="0"/>
    <n v="0"/>
    <n v="0"/>
    <n v="0"/>
  </r>
  <r>
    <x v="0"/>
    <x v="0"/>
    <x v="5"/>
    <s v="Industries"/>
    <s v="Coal"/>
    <s v="Self Producers Power Plants"/>
    <s v="Emissions"/>
    <x v="1"/>
    <x v="25"/>
    <m/>
    <m/>
    <n v="27.8855109432799"/>
    <n v="96.384581689272494"/>
    <n v="132.78032023475393"/>
    <n v="132.17412506489612"/>
    <n v="160.46524630357391"/>
    <n v="247.18668199248077"/>
    <n v="284.01374799434933"/>
    <n v="298.86510279035923"/>
    <n v="304.7266436170213"/>
    <n v="312.44149069148943"/>
  </r>
  <r>
    <x v="0"/>
    <x v="0"/>
    <x v="5"/>
    <s v="Industries"/>
    <s v="Diesel "/>
    <s v="Self Producers Power Plants"/>
    <s v="Emissions"/>
    <x v="1"/>
    <x v="25"/>
    <m/>
    <m/>
    <n v="2.2728142805194893"/>
    <n v="2.8111374728638738"/>
    <n v="2.8643875349581167"/>
    <n v="2.8583532336869997"/>
    <n v="3.4518320569480863"/>
    <n v="3.4322470440506008"/>
    <n v="5.8392451291515073"/>
    <n v="9.1458304958544616"/>
    <n v="10.283719745198342"/>
    <n v="18.380375806887802"/>
  </r>
  <r>
    <x v="0"/>
    <x v="0"/>
    <x v="5"/>
    <s v="Industries"/>
    <s v="Gas"/>
    <s v="Self Producers Power Plants"/>
    <s v="Emissions"/>
    <x v="1"/>
    <x v="25"/>
    <m/>
    <m/>
    <n v="0"/>
    <n v="0"/>
    <n v="0"/>
    <n v="0"/>
    <n v="0"/>
    <n v="0"/>
    <n v="0"/>
    <n v="0"/>
    <n v="0"/>
    <n v="0"/>
  </r>
  <r>
    <x v="0"/>
    <x v="0"/>
    <x v="5"/>
    <s v="Industries"/>
    <s v="Coal"/>
    <s v="Self Producers Power Plants"/>
    <s v="Emissions"/>
    <x v="2"/>
    <x v="25"/>
    <m/>
    <m/>
    <n v="39.03971532059186"/>
    <n v="134.9384143649815"/>
    <n v="185.89244832865546"/>
    <n v="185.04377509085455"/>
    <n v="224.65134482500346"/>
    <n v="346.06135478947306"/>
    <n v="397.61924719208906"/>
    <n v="418.4111439065029"/>
    <n v="426.61730106382976"/>
    <n v="437.41808696808516"/>
  </r>
  <r>
    <x v="0"/>
    <x v="0"/>
    <x v="5"/>
    <s v="Industries"/>
    <s v="Diesel "/>
    <s v="Self Producers Power Plants"/>
    <s v="Emissions"/>
    <x v="2"/>
    <x v="25"/>
    <m/>
    <m/>
    <n v="0.45456285610389785"/>
    <n v="0.56222749457277477"/>
    <n v="0.57287750699162332"/>
    <n v="0.57167064673739987"/>
    <n v="0.69036641138961719"/>
    <n v="0.68644940881012018"/>
    <n v="1.1678490258303014"/>
    <n v="1.8291660991708922"/>
    <n v="2.0567439490396677"/>
    <n v="3.6760751613775606"/>
  </r>
  <r>
    <x v="0"/>
    <x v="0"/>
    <x v="5"/>
    <s v="Industries"/>
    <s v="Gas"/>
    <s v="Self Producers Power Plants"/>
    <s v="Emissions"/>
    <x v="2"/>
    <x v="25"/>
    <m/>
    <m/>
    <n v="0"/>
    <n v="0"/>
    <n v="0"/>
    <n v="0"/>
    <n v="0"/>
    <n v="0"/>
    <n v="0"/>
    <n v="0"/>
    <n v="0"/>
    <n v="0"/>
  </r>
  <r>
    <x v="0"/>
    <x v="0"/>
    <x v="5"/>
    <s v="Industries"/>
    <s v="Coal"/>
    <s v="Self Producers Power Plants"/>
    <s v="Emissions"/>
    <x v="3"/>
    <x v="25"/>
    <m/>
    <m/>
    <n v="2684398.7109548394"/>
    <n v="9278461.7563178167"/>
    <n v="12782097.527398588"/>
    <n v="12723742.149372226"/>
    <n v="15447186.935413543"/>
    <n v="23795425.94200616"/>
    <n v="27340583.450676039"/>
    <n v="28770249.120113928"/>
    <n v="29334510.347792551"/>
    <n v="30077180.10141623"/>
  </r>
  <r>
    <x v="0"/>
    <x v="0"/>
    <x v="5"/>
    <s v="Industries"/>
    <s v="Diesel "/>
    <s v="Self Producers Power Plants"/>
    <s v="Emissions"/>
    <x v="3"/>
    <x v="25"/>
    <m/>
    <m/>
    <n v="56327.156314114502"/>
    <n v="69668.419989985385"/>
    <n v="70988.11627886699"/>
    <n v="70838.56819046491"/>
    <n v="85546.753867344392"/>
    <n v="85061.378492706033"/>
    <n v="144714.01203576179"/>
    <n v="226661.11717876108"/>
    <n v="254861.42644525046"/>
    <n v="455520.85362210043"/>
  </r>
  <r>
    <x v="0"/>
    <x v="0"/>
    <x v="5"/>
    <s v="Industries"/>
    <s v="Gas"/>
    <s v="Self Producers Power Plants"/>
    <s v="Emissions"/>
    <x v="3"/>
    <x v="25"/>
    <m/>
    <m/>
    <n v="0"/>
    <n v="0"/>
    <n v="0"/>
    <n v="0"/>
    <n v="0"/>
    <n v="0"/>
    <n v="0"/>
    <n v="0"/>
    <n v="0"/>
    <n v="0"/>
  </r>
  <r>
    <x v="0"/>
    <x v="0"/>
    <x v="5"/>
    <s v="Industries"/>
    <s v="Coal"/>
    <s v="Self Producers Power Plants"/>
    <s v="Emissions"/>
    <x v="4"/>
    <x v="25"/>
    <m/>
    <m/>
    <n v="2682390.9541669232"/>
    <n v="9271522.0664361902"/>
    <n v="12772537.344341684"/>
    <n v="12714225.612367554"/>
    <n v="15435633.437679688"/>
    <n v="23777628.500902701"/>
    <n v="27320134.460820448"/>
    <n v="28748730.832713023"/>
    <n v="29312570.029452126"/>
    <n v="30054684.314086441"/>
  </r>
  <r>
    <x v="0"/>
    <x v="0"/>
    <x v="5"/>
    <s v="Industries"/>
    <s v="Diesel "/>
    <s v="Self Producers Power Plants"/>
    <s v="Emissions"/>
    <x v="4"/>
    <x v="25"/>
    <m/>
    <m/>
    <n v="56272.608771382031"/>
    <n v="69600.952690636652"/>
    <n v="70919.370978028004"/>
    <n v="70769.967712856422"/>
    <n v="85463.909897977646"/>
    <n v="84979.004563648807"/>
    <n v="144573.87015266213"/>
    <n v="226441.61724686058"/>
    <n v="254614.61717136568"/>
    <n v="455079.72460273508"/>
  </r>
  <r>
    <x v="0"/>
    <x v="0"/>
    <x v="5"/>
    <s v="Industries"/>
    <s v="Gas"/>
    <s v="Self Producers Power Plants"/>
    <s v="Emissions"/>
    <x v="4"/>
    <x v="25"/>
    <m/>
    <m/>
    <n v="0"/>
    <n v="0"/>
    <n v="0"/>
    <n v="0"/>
    <n v="0"/>
    <n v="0"/>
    <n v="0"/>
    <n v="0"/>
    <n v="0"/>
    <n v="0"/>
  </r>
  <r>
    <x v="0"/>
    <x v="0"/>
    <x v="5"/>
    <s v="Industries"/>
    <s v="Coal"/>
    <s v="Self Producers Power Plants"/>
    <s v="Emissions"/>
    <x v="0"/>
    <x v="35"/>
    <m/>
    <m/>
    <n v="534498.45740289765"/>
    <n v="1638586.7741152898"/>
    <n v="1809961.9067464955"/>
    <n v="2124782.7030556817"/>
    <n v="2523766.6377052427"/>
    <n v="2634171.5822989568"/>
    <n v="2298103.2980321106"/>
    <n v="1838335.5290532308"/>
    <n v="1765998.9687765962"/>
    <n v="1737852.2331382984"/>
  </r>
  <r>
    <x v="0"/>
    <x v="0"/>
    <x v="5"/>
    <s v="Industries"/>
    <s v="Diesel "/>
    <s v="Self Producers Power Plants"/>
    <s v="Emissions"/>
    <x v="0"/>
    <x v="35"/>
    <m/>
    <m/>
    <n v="65392.516014840701"/>
    <n v="76356.64028108459"/>
    <n v="113647.21413295771"/>
    <n v="116727.52378848722"/>
    <n v="109941.95200911615"/>
    <n v="74604.681478703598"/>
    <n v="62180.15573316157"/>
    <n v="60783.818419025098"/>
    <n v="101250.14445819925"/>
    <n v="43775.436284566866"/>
  </r>
  <r>
    <x v="0"/>
    <x v="0"/>
    <x v="5"/>
    <s v="Industries"/>
    <s v="Gas"/>
    <s v="Self Producers Power Plants"/>
    <s v="Emissions"/>
    <x v="0"/>
    <x v="35"/>
    <m/>
    <m/>
    <n v="0"/>
    <n v="0"/>
    <n v="237559.85239782018"/>
    <n v="79186.617465940057"/>
    <n v="116515.26810000002"/>
    <n v="38838.422700000003"/>
    <n v="162439.29364864866"/>
    <n v="379025.01851351355"/>
    <n v="461642.97162162163"/>
    <n v="511695.43297297304"/>
  </r>
  <r>
    <x v="0"/>
    <x v="0"/>
    <x v="5"/>
    <s v="Industries"/>
    <s v="Coal"/>
    <s v="Self Producers Power Plants"/>
    <s v="Emissions"/>
    <x v="1"/>
    <x v="35"/>
    <m/>
    <m/>
    <n v="5.5787335080147962"/>
    <n v="17.102460850801478"/>
    <n v="18.891158613364947"/>
    <n v="22.177045225505498"/>
    <n v="26.341369770433595"/>
    <n v="27.493701934025225"/>
    <n v="23.986048408643256"/>
    <n v="19.187303298749928"/>
    <n v="18.432303191489364"/>
    <n v="18.138526595744686"/>
  </r>
  <r>
    <x v="0"/>
    <x v="0"/>
    <x v="5"/>
    <s v="Industries"/>
    <s v="Diesel "/>
    <s v="Self Producers Power Plants"/>
    <s v="Emissions"/>
    <x v="1"/>
    <x v="35"/>
    <m/>
    <m/>
    <n v="2.6474702840016482"/>
    <n v="3.091361954699781"/>
    <n v="4.6011017867594219"/>
    <n v="4.7258106796958392"/>
    <n v="4.4510911744581447"/>
    <n v="3.0204324485305105"/>
    <n v="2.5174152118688897"/>
    <n v="2.4608833368026359"/>
    <n v="4.0991961319109018"/>
    <n v="1.7722848698205209"/>
  </r>
  <r>
    <x v="0"/>
    <x v="0"/>
    <x v="5"/>
    <s v="Industries"/>
    <s v="Gas"/>
    <s v="Self Producers Power Plants"/>
    <s v="Emissions"/>
    <x v="1"/>
    <x v="35"/>
    <m/>
    <m/>
    <n v="0"/>
    <n v="0"/>
    <n v="4.2345784741144419"/>
    <n v="1.4115261580381471"/>
    <n v="2.0769210000000005"/>
    <n v="0.69230700000000001"/>
    <n v="2.895531081081081"/>
    <n v="6.7562391891891895"/>
    <n v="8.2289299754299758"/>
    <n v="9.1211307125307144"/>
  </r>
  <r>
    <x v="0"/>
    <x v="0"/>
    <x v="5"/>
    <s v="Industries"/>
    <s v="Coal"/>
    <s v="Self Producers Power Plants"/>
    <s v="Emissions"/>
    <x v="2"/>
    <x v="35"/>
    <m/>
    <m/>
    <n v="7.8102269112207141"/>
    <n v="23.943445191122066"/>
    <n v="26.447622058710923"/>
    <n v="31.047863315707694"/>
    <n v="36.877917678607034"/>
    <n v="38.491182707635318"/>
    <n v="33.580467772100555"/>
    <n v="26.862224618249897"/>
    <n v="25.805224468085111"/>
    <n v="25.393937234042557"/>
  </r>
  <r>
    <x v="0"/>
    <x v="0"/>
    <x v="5"/>
    <s v="Industries"/>
    <s v="Diesel "/>
    <s v="Self Producers Power Plants"/>
    <s v="Emissions"/>
    <x v="2"/>
    <x v="35"/>
    <m/>
    <m/>
    <n v="0.52949405680032957"/>
    <n v="0.61827239093995612"/>
    <n v="0.92022035735188445"/>
    <n v="0.94516213593916776"/>
    <n v="0.89021823489162888"/>
    <n v="0.60408648970610201"/>
    <n v="0.50348304237377794"/>
    <n v="0.49217666736052712"/>
    <n v="0.81983922638218021"/>
    <n v="0.35445697396410419"/>
  </r>
  <r>
    <x v="0"/>
    <x v="0"/>
    <x v="5"/>
    <s v="Industries"/>
    <s v="Gas"/>
    <s v="Self Producers Power Plants"/>
    <s v="Emissions"/>
    <x v="2"/>
    <x v="35"/>
    <m/>
    <m/>
    <n v="0"/>
    <n v="0"/>
    <n v="0.42345784741144415"/>
    <n v="0.14115261580381472"/>
    <n v="0.20769210000000005"/>
    <n v="6.9230699999999992E-2"/>
    <n v="0.28955310810810814"/>
    <n v="0.67562391891891904"/>
    <n v="0.82289299754299761"/>
    <n v="0.91211307125307139"/>
  </r>
  <r>
    <x v="0"/>
    <x v="0"/>
    <x v="5"/>
    <s v="Industries"/>
    <s v="Coal"/>
    <s v="Self Producers Power Plants"/>
    <s v="Emissions"/>
    <x v="3"/>
    <x v="35"/>
    <m/>
    <m/>
    <n v="537036.7811490444"/>
    <n v="1646368.3938024046"/>
    <n v="1818557.3839155766"/>
    <n v="2134873.2586332867"/>
    <n v="2535751.96095079"/>
    <n v="2646681.2166789379"/>
    <n v="2309016.9500580435"/>
    <n v="1847065.7520541621"/>
    <n v="1774385.6667287238"/>
    <n v="1746105.2627393622"/>
  </r>
  <r>
    <x v="0"/>
    <x v="0"/>
    <x v="5"/>
    <s v="Industries"/>
    <s v="Diesel "/>
    <s v="Self Producers Power Plants"/>
    <s v="Emissions"/>
    <x v="3"/>
    <x v="35"/>
    <m/>
    <m/>
    <n v="65612.256048412848"/>
    <n v="76613.223323324666"/>
    <n v="114029.10558125874"/>
    <n v="117119.76607490197"/>
    <n v="110311.39257659618"/>
    <n v="74855.377371931623"/>
    <n v="62389.101195746691"/>
    <n v="60988.07173597972"/>
    <n v="101590.37773714785"/>
    <n v="43922.535928761965"/>
  </r>
  <r>
    <x v="0"/>
    <x v="0"/>
    <x v="5"/>
    <s v="Industries"/>
    <s v="Gas"/>
    <s v="Self Producers Power Plants"/>
    <s v="Emissions"/>
    <x v="3"/>
    <x v="35"/>
    <m/>
    <m/>
    <n v="0"/>
    <n v="0"/>
    <n v="237780.05047847412"/>
    <n v="79260.01682615804"/>
    <n v="116623.26799200001"/>
    <n v="38874.422664000005"/>
    <n v="162589.86126486489"/>
    <n v="379376.34295135143"/>
    <n v="462070.87598034402"/>
    <n v="512169.73177002463"/>
  </r>
  <r>
    <x v="0"/>
    <x v="0"/>
    <x v="5"/>
    <s v="Industries"/>
    <s v="Coal"/>
    <s v="Self Producers Power Plants"/>
    <s v="Emissions"/>
    <x v="4"/>
    <x v="35"/>
    <m/>
    <m/>
    <n v="536635.11233646725"/>
    <n v="1645137.0166211468"/>
    <n v="1817197.2204954145"/>
    <n v="2133276.5113770505"/>
    <n v="2533855.3823273191"/>
    <n v="2644701.6701396885"/>
    <n v="2307289.9545726208"/>
    <n v="1845684.266216652"/>
    <n v="1773058.5408989366"/>
    <n v="1744799.2888244686"/>
  </r>
  <r>
    <x v="0"/>
    <x v="0"/>
    <x v="5"/>
    <s v="Industries"/>
    <s v="Diesel "/>
    <s v="Self Producers Power Plants"/>
    <s v="Emissions"/>
    <x v="4"/>
    <x v="35"/>
    <m/>
    <m/>
    <n v="65548.716761596792"/>
    <n v="76539.030636411888"/>
    <n v="113918.67913837652"/>
    <n v="117006.34661858926"/>
    <n v="110204.56638840919"/>
    <n v="74782.886993166889"/>
    <n v="62328.683230661838"/>
    <n v="60929.01053589645"/>
    <n v="101491.997029982"/>
    <n v="43880.001091886275"/>
  </r>
  <r>
    <x v="0"/>
    <x v="0"/>
    <x v="5"/>
    <s v="Industries"/>
    <s v="Gas"/>
    <s v="Self Producers Power Plants"/>
    <s v="Emissions"/>
    <x v="4"/>
    <x v="35"/>
    <m/>
    <m/>
    <n v="0"/>
    <n v="0"/>
    <n v="237695.35890899185"/>
    <n v="79231.78630299728"/>
    <n v="116581.72957200001"/>
    <n v="38860.576524000004"/>
    <n v="162531.95064324327"/>
    <n v="379241.21816756757"/>
    <n v="461906.2973808354"/>
    <n v="511987.30915577401"/>
  </r>
  <r>
    <x v="0"/>
    <x v="0"/>
    <x v="5"/>
    <s v="Industries"/>
    <s v="Coal"/>
    <s v="Self Producers Power Plants"/>
    <s v="Emissions"/>
    <x v="0"/>
    <x v="1"/>
    <m/>
    <m/>
    <n v="0"/>
    <n v="0"/>
    <n v="0"/>
    <n v="0"/>
    <n v="0"/>
    <n v="0"/>
    <n v="0"/>
    <n v="0"/>
    <n v="0"/>
    <n v="0"/>
  </r>
  <r>
    <x v="0"/>
    <x v="0"/>
    <x v="5"/>
    <s v="Industries"/>
    <s v="Diesel "/>
    <s v="Self Producers Power Plants"/>
    <s v="Emissions"/>
    <x v="0"/>
    <x v="1"/>
    <m/>
    <m/>
    <n v="0"/>
    <n v="0"/>
    <n v="0"/>
    <n v="0"/>
    <n v="0"/>
    <n v="0"/>
    <n v="0"/>
    <n v="0"/>
    <n v="0"/>
    <n v="0"/>
  </r>
  <r>
    <x v="0"/>
    <x v="0"/>
    <x v="5"/>
    <s v="Industries"/>
    <s v="Gas"/>
    <s v="Self Producers Power Plants"/>
    <s v="Emissions"/>
    <x v="0"/>
    <x v="1"/>
    <m/>
    <m/>
    <n v="0"/>
    <n v="0"/>
    <n v="0"/>
    <n v="0"/>
    <n v="0"/>
    <n v="0"/>
    <n v="0"/>
    <n v="0"/>
    <n v="0"/>
    <n v="0"/>
  </r>
  <r>
    <x v="0"/>
    <x v="0"/>
    <x v="5"/>
    <s v="Industries"/>
    <s v="Coal"/>
    <s v="Self Producers Power Plants"/>
    <s v="Emissions"/>
    <x v="1"/>
    <x v="1"/>
    <m/>
    <m/>
    <n v="0"/>
    <n v="0"/>
    <n v="0"/>
    <n v="0"/>
    <n v="0"/>
    <n v="0"/>
    <n v="0"/>
    <n v="0"/>
    <n v="0"/>
    <n v="0"/>
  </r>
  <r>
    <x v="0"/>
    <x v="0"/>
    <x v="5"/>
    <s v="Industries"/>
    <s v="Diesel "/>
    <s v="Self Producers Power Plants"/>
    <s v="Emissions"/>
    <x v="1"/>
    <x v="1"/>
    <m/>
    <m/>
    <n v="0"/>
    <n v="0"/>
    <n v="0"/>
    <n v="0"/>
    <n v="0"/>
    <n v="0"/>
    <n v="0"/>
    <n v="0"/>
    <n v="0"/>
    <n v="0"/>
  </r>
  <r>
    <x v="0"/>
    <x v="0"/>
    <x v="5"/>
    <s v="Industries"/>
    <s v="Gas"/>
    <s v="Self Producers Power Plants"/>
    <s v="Emissions"/>
    <x v="1"/>
    <x v="1"/>
    <m/>
    <m/>
    <n v="0"/>
    <n v="0"/>
    <n v="0"/>
    <n v="0"/>
    <n v="0"/>
    <n v="0"/>
    <n v="0"/>
    <n v="0"/>
    <n v="0"/>
    <n v="0"/>
  </r>
  <r>
    <x v="0"/>
    <x v="0"/>
    <x v="5"/>
    <s v="Industries"/>
    <s v="Coal"/>
    <s v="Self Producers Power Plants"/>
    <s v="Emissions"/>
    <x v="2"/>
    <x v="1"/>
    <m/>
    <m/>
    <n v="0"/>
    <n v="0"/>
    <n v="0"/>
    <n v="0"/>
    <n v="0"/>
    <n v="0"/>
    <n v="0"/>
    <n v="0"/>
    <n v="0"/>
    <n v="0"/>
  </r>
  <r>
    <x v="0"/>
    <x v="0"/>
    <x v="5"/>
    <s v="Industries"/>
    <s v="Diesel "/>
    <s v="Self Producers Power Plants"/>
    <s v="Emissions"/>
    <x v="2"/>
    <x v="1"/>
    <m/>
    <m/>
    <n v="0"/>
    <n v="0"/>
    <n v="0"/>
    <n v="0"/>
    <n v="0"/>
    <n v="0"/>
    <n v="0"/>
    <n v="0"/>
    <n v="0"/>
    <n v="0"/>
  </r>
  <r>
    <x v="0"/>
    <x v="0"/>
    <x v="5"/>
    <s v="Industries"/>
    <s v="Gas"/>
    <s v="Self Producers Power Plants"/>
    <s v="Emissions"/>
    <x v="2"/>
    <x v="1"/>
    <m/>
    <m/>
    <n v="0"/>
    <n v="0"/>
    <n v="0"/>
    <n v="0"/>
    <n v="0"/>
    <n v="0"/>
    <n v="0"/>
    <n v="0"/>
    <n v="0"/>
    <n v="0"/>
  </r>
  <r>
    <x v="0"/>
    <x v="0"/>
    <x v="5"/>
    <s v="Industries"/>
    <s v="Coal"/>
    <s v="Self Producers Power Plants"/>
    <s v="Emissions"/>
    <x v="3"/>
    <x v="1"/>
    <m/>
    <m/>
    <n v="0"/>
    <n v="0"/>
    <n v="0"/>
    <n v="0"/>
    <n v="0"/>
    <n v="0"/>
    <n v="0"/>
    <n v="0"/>
    <n v="0"/>
    <n v="0"/>
  </r>
  <r>
    <x v="0"/>
    <x v="0"/>
    <x v="5"/>
    <s v="Industries"/>
    <s v="Diesel "/>
    <s v="Self Producers Power Plants"/>
    <s v="Emissions"/>
    <x v="3"/>
    <x v="1"/>
    <m/>
    <m/>
    <n v="0"/>
    <n v="0"/>
    <n v="0"/>
    <n v="0"/>
    <n v="0"/>
    <n v="0"/>
    <n v="0"/>
    <n v="0"/>
    <n v="0"/>
    <n v="0"/>
  </r>
  <r>
    <x v="0"/>
    <x v="0"/>
    <x v="5"/>
    <s v="Industries"/>
    <s v="Gas"/>
    <s v="Self Producers Power Plants"/>
    <s v="Emissions"/>
    <x v="3"/>
    <x v="1"/>
    <m/>
    <m/>
    <n v="0"/>
    <n v="0"/>
    <n v="0"/>
    <n v="0"/>
    <n v="0"/>
    <n v="0"/>
    <n v="0"/>
    <n v="0"/>
    <n v="0"/>
    <n v="0"/>
  </r>
  <r>
    <x v="0"/>
    <x v="0"/>
    <x v="5"/>
    <s v="Industries"/>
    <s v="Coal"/>
    <s v="Self Producers Power Plants"/>
    <s v="Emissions"/>
    <x v="4"/>
    <x v="1"/>
    <m/>
    <m/>
    <n v="0"/>
    <n v="0"/>
    <n v="0"/>
    <n v="0"/>
    <n v="0"/>
    <n v="0"/>
    <n v="0"/>
    <n v="0"/>
    <n v="0"/>
    <n v="0"/>
  </r>
  <r>
    <x v="0"/>
    <x v="0"/>
    <x v="5"/>
    <s v="Industries"/>
    <s v="Diesel "/>
    <s v="Self Producers Power Plants"/>
    <s v="Emissions"/>
    <x v="4"/>
    <x v="1"/>
    <m/>
    <m/>
    <n v="0"/>
    <n v="0"/>
    <n v="0"/>
    <n v="0"/>
    <n v="0"/>
    <n v="0"/>
    <n v="0"/>
    <n v="0"/>
    <n v="0"/>
    <n v="0"/>
  </r>
  <r>
    <x v="0"/>
    <x v="0"/>
    <x v="5"/>
    <s v="Industries"/>
    <s v="Gas"/>
    <s v="Self Producers Power Plants"/>
    <s v="Emissions"/>
    <x v="4"/>
    <x v="1"/>
    <m/>
    <m/>
    <n v="0"/>
    <n v="0"/>
    <n v="0"/>
    <n v="0"/>
    <n v="0"/>
    <n v="0"/>
    <n v="0"/>
    <n v="0"/>
    <n v="0"/>
    <n v="0"/>
  </r>
  <r>
    <x v="0"/>
    <x v="0"/>
    <x v="5"/>
    <s v="Industries"/>
    <s v="Coal"/>
    <s v="Self Producers Power Plants"/>
    <s v="Emissions"/>
    <x v="0"/>
    <x v="29"/>
    <m/>
    <m/>
    <n v="0"/>
    <n v="0"/>
    <n v="0"/>
    <n v="0"/>
    <n v="0"/>
    <n v="0"/>
    <n v="0"/>
    <n v="0"/>
    <n v="0"/>
    <n v="0"/>
  </r>
  <r>
    <x v="0"/>
    <x v="0"/>
    <x v="5"/>
    <s v="Industries"/>
    <s v="Diesel "/>
    <s v="Self Producers Power Plants"/>
    <s v="Emissions"/>
    <x v="0"/>
    <x v="29"/>
    <m/>
    <m/>
    <n v="0"/>
    <n v="0"/>
    <n v="0"/>
    <n v="0"/>
    <n v="0"/>
    <n v="0"/>
    <n v="0"/>
    <n v="0"/>
    <n v="0"/>
    <n v="0"/>
  </r>
  <r>
    <x v="0"/>
    <x v="0"/>
    <x v="5"/>
    <s v="Industries"/>
    <s v="Gas"/>
    <s v="Self Producers Power Plants"/>
    <s v="Emissions"/>
    <x v="0"/>
    <x v="29"/>
    <m/>
    <m/>
    <n v="0"/>
    <n v="0"/>
    <n v="0"/>
    <n v="0"/>
    <n v="0"/>
    <n v="0"/>
    <n v="0"/>
    <n v="0"/>
    <n v="0"/>
    <n v="0"/>
  </r>
  <r>
    <x v="0"/>
    <x v="0"/>
    <x v="5"/>
    <s v="Industries"/>
    <s v="Coal"/>
    <s v="Self Producers Power Plants"/>
    <s v="Emissions"/>
    <x v="1"/>
    <x v="29"/>
    <m/>
    <m/>
    <n v="0"/>
    <n v="0"/>
    <n v="0"/>
    <n v="0"/>
    <n v="0"/>
    <n v="0"/>
    <n v="0"/>
    <n v="0"/>
    <n v="0"/>
    <n v="0"/>
  </r>
  <r>
    <x v="0"/>
    <x v="0"/>
    <x v="5"/>
    <s v="Industries"/>
    <s v="Diesel "/>
    <s v="Self Producers Power Plants"/>
    <s v="Emissions"/>
    <x v="1"/>
    <x v="29"/>
    <m/>
    <m/>
    <n v="0"/>
    <n v="0"/>
    <n v="0"/>
    <n v="0"/>
    <n v="0"/>
    <n v="0"/>
    <n v="0"/>
    <n v="0"/>
    <n v="0"/>
    <n v="0"/>
  </r>
  <r>
    <x v="0"/>
    <x v="0"/>
    <x v="5"/>
    <s v="Industries"/>
    <s v="Gas"/>
    <s v="Self Producers Power Plants"/>
    <s v="Emissions"/>
    <x v="1"/>
    <x v="29"/>
    <m/>
    <m/>
    <n v="0"/>
    <n v="0"/>
    <n v="0"/>
    <n v="0"/>
    <n v="0"/>
    <n v="0"/>
    <n v="0"/>
    <n v="0"/>
    <n v="0"/>
    <n v="0"/>
  </r>
  <r>
    <x v="0"/>
    <x v="0"/>
    <x v="5"/>
    <s v="Industries"/>
    <s v="Coal"/>
    <s v="Self Producers Power Plants"/>
    <s v="Emissions"/>
    <x v="2"/>
    <x v="29"/>
    <m/>
    <m/>
    <n v="0"/>
    <n v="0"/>
    <n v="0"/>
    <n v="0"/>
    <n v="0"/>
    <n v="0"/>
    <n v="0"/>
    <n v="0"/>
    <n v="0"/>
    <n v="0"/>
  </r>
  <r>
    <x v="0"/>
    <x v="0"/>
    <x v="5"/>
    <s v="Industries"/>
    <s v="Diesel "/>
    <s v="Self Producers Power Plants"/>
    <s v="Emissions"/>
    <x v="2"/>
    <x v="29"/>
    <m/>
    <m/>
    <n v="0"/>
    <n v="0"/>
    <n v="0"/>
    <n v="0"/>
    <n v="0"/>
    <n v="0"/>
    <n v="0"/>
    <n v="0"/>
    <n v="0"/>
    <n v="0"/>
  </r>
  <r>
    <x v="0"/>
    <x v="0"/>
    <x v="5"/>
    <s v="Industries"/>
    <s v="Gas"/>
    <s v="Self Producers Power Plants"/>
    <s v="Emissions"/>
    <x v="2"/>
    <x v="29"/>
    <m/>
    <m/>
    <n v="0"/>
    <n v="0"/>
    <n v="0"/>
    <n v="0"/>
    <n v="0"/>
    <n v="0"/>
    <n v="0"/>
    <n v="0"/>
    <n v="0"/>
    <n v="0"/>
  </r>
  <r>
    <x v="0"/>
    <x v="0"/>
    <x v="5"/>
    <s v="Industries"/>
    <s v="Coal"/>
    <s v="Self Producers Power Plants"/>
    <s v="Emissions"/>
    <x v="3"/>
    <x v="29"/>
    <m/>
    <m/>
    <n v="0"/>
    <n v="0"/>
    <n v="0"/>
    <n v="0"/>
    <n v="0"/>
    <n v="0"/>
    <n v="0"/>
    <n v="0"/>
    <n v="0"/>
    <n v="0"/>
  </r>
  <r>
    <x v="0"/>
    <x v="0"/>
    <x v="5"/>
    <s v="Industries"/>
    <s v="Diesel "/>
    <s v="Self Producers Power Plants"/>
    <s v="Emissions"/>
    <x v="3"/>
    <x v="29"/>
    <m/>
    <m/>
    <n v="0"/>
    <n v="0"/>
    <n v="0"/>
    <n v="0"/>
    <n v="0"/>
    <n v="0"/>
    <n v="0"/>
    <n v="0"/>
    <n v="0"/>
    <n v="0"/>
  </r>
  <r>
    <x v="0"/>
    <x v="0"/>
    <x v="5"/>
    <s v="Industries"/>
    <s v="Gas"/>
    <s v="Self Producers Power Plants"/>
    <s v="Emissions"/>
    <x v="3"/>
    <x v="29"/>
    <m/>
    <m/>
    <n v="0"/>
    <n v="0"/>
    <n v="0"/>
    <n v="0"/>
    <n v="0"/>
    <n v="0"/>
    <n v="0"/>
    <n v="0"/>
    <n v="0"/>
    <n v="0"/>
  </r>
  <r>
    <x v="0"/>
    <x v="0"/>
    <x v="5"/>
    <s v="Industries"/>
    <s v="Coal"/>
    <s v="Self Producers Power Plants"/>
    <s v="Emissions"/>
    <x v="4"/>
    <x v="29"/>
    <m/>
    <m/>
    <n v="0"/>
    <n v="0"/>
    <n v="0"/>
    <n v="0"/>
    <n v="0"/>
    <n v="0"/>
    <n v="0"/>
    <n v="0"/>
    <n v="0"/>
    <n v="0"/>
  </r>
  <r>
    <x v="0"/>
    <x v="0"/>
    <x v="5"/>
    <s v="Industries"/>
    <s v="Diesel "/>
    <s v="Self Producers Power Plants"/>
    <s v="Emissions"/>
    <x v="4"/>
    <x v="29"/>
    <m/>
    <m/>
    <n v="0"/>
    <n v="0"/>
    <n v="0"/>
    <n v="0"/>
    <n v="0"/>
    <n v="0"/>
    <n v="0"/>
    <n v="0"/>
    <n v="0"/>
    <n v="0"/>
  </r>
  <r>
    <x v="0"/>
    <x v="0"/>
    <x v="5"/>
    <s v="Industries"/>
    <s v="Gas"/>
    <s v="Self Producers Power Plants"/>
    <s v="Emissions"/>
    <x v="4"/>
    <x v="29"/>
    <m/>
    <m/>
    <n v="0"/>
    <n v="0"/>
    <n v="0"/>
    <n v="0"/>
    <n v="0"/>
    <n v="0"/>
    <n v="0"/>
    <n v="0"/>
    <n v="0"/>
    <n v="0"/>
  </r>
  <r>
    <x v="0"/>
    <x v="0"/>
    <x v="5"/>
    <s v="Industries"/>
    <s v="Coal"/>
    <s v="Self Producers Power Plants"/>
    <s v="Emissions"/>
    <x v="0"/>
    <x v="3"/>
    <m/>
    <m/>
    <n v="110373.38581072752"/>
    <n v="333531.59235203458"/>
    <n v="590490.41849992867"/>
    <n v="582063.99230613932"/>
    <n v="587081.68709302193"/>
    <n v="592362.57334735792"/>
    <n v="584186.31824832526"/>
    <n v="574496.76381987787"/>
    <n v="610802.89216755331"/>
    <n v="491425.4158643618"/>
  </r>
  <r>
    <x v="0"/>
    <x v="0"/>
    <x v="5"/>
    <s v="Industries"/>
    <s v="Diesel "/>
    <s v="Self Producers Power Plants"/>
    <s v="Emissions"/>
    <x v="0"/>
    <x v="3"/>
    <m/>
    <m/>
    <n v="5428.4574234968532"/>
    <n v="5428.4574234968532"/>
    <n v="5514.7479316738254"/>
    <n v="5535.6668427470313"/>
    <n v="5533.0519788628808"/>
    <n v="5533.0519788628808"/>
    <n v="5893.9031948756774"/>
    <n v="6375.0381495594065"/>
    <n v="6495.3218882303372"/>
    <n v="6558.078621449954"/>
  </r>
  <r>
    <x v="0"/>
    <x v="0"/>
    <x v="5"/>
    <s v="Industries"/>
    <s v="Gas"/>
    <s v="Self Producers Power Plants"/>
    <s v="Emissions"/>
    <x v="0"/>
    <x v="3"/>
    <m/>
    <m/>
    <n v="269290.42076712329"/>
    <n v="326364.52426027396"/>
    <n v="342002.8895254003"/>
    <n v="364197.22486741544"/>
    <n v="356680.86997225607"/>
    <n v="351130.24549645517"/>
    <n v="361492.1398925978"/>
    <n v="375765.40960014123"/>
    <n v="397567.06783783791"/>
    <n v="464225.96310810803"/>
  </r>
  <r>
    <x v="0"/>
    <x v="0"/>
    <x v="5"/>
    <s v="Industries"/>
    <s v="Coal"/>
    <s v="Self Producers Power Plants"/>
    <s v="Emissions"/>
    <x v="1"/>
    <x v="3"/>
    <m/>
    <m/>
    <n v="1.1520027743526511"/>
    <n v="3.4811772503082619"/>
    <n v="6.1631397401098909"/>
    <n v="6.0751904008573145"/>
    <n v="6.1275617064296206"/>
    <n v="6.1826800265875992"/>
    <n v="6.0973418040739515"/>
    <n v="5.9962087863467053"/>
    <n v="6.3751476063829795"/>
    <n v="5.1291662234042557"/>
  </r>
  <r>
    <x v="0"/>
    <x v="0"/>
    <x v="5"/>
    <s v="Industries"/>
    <s v="Diesel "/>
    <s v="Self Producers Power Plants"/>
    <s v="Emissions"/>
    <x v="1"/>
    <x v="3"/>
    <m/>
    <m/>
    <n v="0.21977560419015602"/>
    <n v="0.21977560419015602"/>
    <n v="0.223269147031329"/>
    <n v="0.224116066507977"/>
    <n v="0.22401020157339602"/>
    <n v="0.22401020157339602"/>
    <n v="0.23861956254557401"/>
    <n v="0.25809871050847799"/>
    <n v="0.26296849749920398"/>
    <n v="0.26550925592914798"/>
  </r>
  <r>
    <x v="0"/>
    <x v="0"/>
    <x v="5"/>
    <s v="Industries"/>
    <s v="Gas"/>
    <s v="Self Producers Power Plants"/>
    <s v="Emissions"/>
    <x v="1"/>
    <x v="3"/>
    <m/>
    <m/>
    <n v="4.8001857534246577"/>
    <n v="5.8175494520547941"/>
    <n v="6.0963081911836063"/>
    <n v="6.4919291420216654"/>
    <n v="6.3579477713414629"/>
    <n v="6.2590061585820882"/>
    <n v="6.4437101585133298"/>
    <n v="6.6981356434962782"/>
    <n v="7.086757002457003"/>
    <n v="8.2749726044226026"/>
  </r>
  <r>
    <x v="0"/>
    <x v="0"/>
    <x v="5"/>
    <s v="Industries"/>
    <s v="Coal"/>
    <s v="Self Producers Power Plants"/>
    <s v="Emissions"/>
    <x v="2"/>
    <x v="3"/>
    <m/>
    <m/>
    <n v="1.6128038840937116"/>
    <n v="4.8736481504315661"/>
    <n v="8.6283956361538472"/>
    <n v="8.5052665612002407"/>
    <n v="8.5785863890014689"/>
    <n v="8.6557520372226371"/>
    <n v="8.5362785257035316"/>
    <n v="8.3946923008853869"/>
    <n v="8.9252066489361717"/>
    <n v="7.1808327127659579"/>
  </r>
  <r>
    <x v="0"/>
    <x v="0"/>
    <x v="5"/>
    <s v="Industries"/>
    <s v="Diesel "/>
    <s v="Self Producers Power Plants"/>
    <s v="Emissions"/>
    <x v="2"/>
    <x v="3"/>
    <m/>
    <m/>
    <n v="4.39551208380312E-2"/>
    <n v="4.39551208380312E-2"/>
    <n v="4.4653829406265791E-2"/>
    <n v="4.4823213301595402E-2"/>
    <n v="4.4802040314679201E-2"/>
    <n v="4.4802040314679201E-2"/>
    <n v="4.7723912509114806E-2"/>
    <n v="5.16197421016956E-2"/>
    <n v="5.2593699499840788E-2"/>
    <n v="5.3101851185829586E-2"/>
  </r>
  <r>
    <x v="0"/>
    <x v="0"/>
    <x v="5"/>
    <s v="Industries"/>
    <s v="Gas"/>
    <s v="Self Producers Power Plants"/>
    <s v="Emissions"/>
    <x v="2"/>
    <x v="3"/>
    <m/>
    <m/>
    <n v="0.48001857534246573"/>
    <n v="0.58175494520547943"/>
    <n v="0.60963081911836059"/>
    <n v="0.64919291420216652"/>
    <n v="0.63579477713414634"/>
    <n v="0.62590061585820889"/>
    <n v="0.64437101585133305"/>
    <n v="0.66981356434962791"/>
    <n v="0.70867570024570037"/>
    <n v="0.82749726044226035"/>
  </r>
  <r>
    <x v="0"/>
    <x v="0"/>
    <x v="5"/>
    <s v="Industries"/>
    <s v="Coal"/>
    <s v="Self Producers Power Plants"/>
    <s v="Emissions"/>
    <x v="3"/>
    <x v="3"/>
    <m/>
    <m/>
    <n v="110897.54707305798"/>
    <n v="335115.52800092485"/>
    <n v="593294.64708167873"/>
    <n v="584828.20393852948"/>
    <n v="589869.72766944743"/>
    <n v="595175.6927594553"/>
    <n v="586960.60876917886"/>
    <n v="577225.03881766566"/>
    <n v="613703.5843284576"/>
    <n v="493759.18649601075"/>
  </r>
  <r>
    <x v="0"/>
    <x v="0"/>
    <x v="5"/>
    <s v="Industries"/>
    <s v="Diesel "/>
    <s v="Self Producers Power Plants"/>
    <s v="Emissions"/>
    <x v="3"/>
    <x v="3"/>
    <m/>
    <m/>
    <n v="5446.6987986446356"/>
    <n v="5446.6987986446356"/>
    <n v="5533.2792708774259"/>
    <n v="5554.2684762671934"/>
    <n v="5551.644825593472"/>
    <n v="5551.644825593472"/>
    <n v="5913.7086185669596"/>
    <n v="6396.46034253161"/>
    <n v="6517.148273522771"/>
    <n v="6580.1158896920733"/>
  </r>
  <r>
    <x v="0"/>
    <x v="0"/>
    <x v="5"/>
    <s v="Industries"/>
    <s v="Gas"/>
    <s v="Self Producers Power Plants"/>
    <s v="Emissions"/>
    <x v="3"/>
    <x v="3"/>
    <m/>
    <m/>
    <n v="269540.03042630135"/>
    <n v="326667.0368317808"/>
    <n v="342319.89755134186"/>
    <n v="364534.80518280057"/>
    <n v="357011.48325636581"/>
    <n v="351455.71381670143"/>
    <n v="361827.21282084048"/>
    <n v="376113.71265360306"/>
    <n v="397935.57920196565"/>
    <n v="464656.26168353797"/>
  </r>
  <r>
    <x v="0"/>
    <x v="0"/>
    <x v="5"/>
    <s v="Industries"/>
    <s v="Coal"/>
    <s v="Self Producers Power Plants"/>
    <s v="Emissions"/>
    <x v="4"/>
    <x v="3"/>
    <m/>
    <m/>
    <n v="110814.60287330458"/>
    <n v="334864.88323890266"/>
    <n v="592850.90102039068"/>
    <n v="584390.79022966768"/>
    <n v="589428.54322658444"/>
    <n v="594730.53979754099"/>
    <n v="586521.60015928559"/>
    <n v="576793.31178504857"/>
    <n v="613244.57370079798"/>
    <n v="493389.88652792561"/>
  </r>
  <r>
    <x v="0"/>
    <x v="0"/>
    <x v="5"/>
    <s v="Industries"/>
    <s v="Diesel "/>
    <s v="Self Producers Power Plants"/>
    <s v="Emissions"/>
    <x v="4"/>
    <x v="3"/>
    <m/>
    <m/>
    <n v="5441.4241841440726"/>
    <n v="5441.4241841440726"/>
    <n v="5527.9208113486739"/>
    <n v="5548.8896906710024"/>
    <n v="5546.2685807557109"/>
    <n v="5546.2685807557109"/>
    <n v="5907.9817490658661"/>
    <n v="6390.2659734794061"/>
    <n v="6510.8370295827908"/>
    <n v="6573.7436675497738"/>
  </r>
  <r>
    <x v="0"/>
    <x v="0"/>
    <x v="5"/>
    <s v="Industries"/>
    <s v="Gas"/>
    <s v="Self Producers Power Plants"/>
    <s v="Emissions"/>
    <x v="4"/>
    <x v="3"/>
    <m/>
    <m/>
    <n v="269444.0267112329"/>
    <n v="326550.68584273971"/>
    <n v="342197.97138751816"/>
    <n v="364404.96659996017"/>
    <n v="356884.32430093898"/>
    <n v="351330.53369352978"/>
    <n v="361698.33861767023"/>
    <n v="375979.74994073313"/>
    <n v="397793.84406191652"/>
    <n v="464490.76223144954"/>
  </r>
  <r>
    <x v="0"/>
    <x v="0"/>
    <x v="5"/>
    <s v="Industries"/>
    <s v="Coal"/>
    <s v="Self Producers Power Plants"/>
    <s v="Emissions"/>
    <x v="0"/>
    <x v="21"/>
    <m/>
    <m/>
    <n v="0"/>
    <n v="0"/>
    <n v="0"/>
    <n v="0"/>
    <n v="0"/>
    <n v="0"/>
    <n v="0"/>
    <n v="0"/>
    <n v="0"/>
    <n v="0"/>
  </r>
  <r>
    <x v="0"/>
    <x v="0"/>
    <x v="5"/>
    <s v="Industries"/>
    <s v="Diesel "/>
    <s v="Self Producers Power Plants"/>
    <s v="Emissions"/>
    <x v="0"/>
    <x v="21"/>
    <m/>
    <m/>
    <n v="0"/>
    <n v="0"/>
    <n v="0"/>
    <n v="0"/>
    <n v="0"/>
    <n v="0"/>
    <n v="0"/>
    <n v="0"/>
    <n v="0"/>
    <n v="0"/>
  </r>
  <r>
    <x v="0"/>
    <x v="0"/>
    <x v="5"/>
    <s v="Industries"/>
    <s v="Gas"/>
    <s v="Self Producers Power Plants"/>
    <s v="Emissions"/>
    <x v="0"/>
    <x v="21"/>
    <m/>
    <m/>
    <n v="0"/>
    <n v="0"/>
    <n v="0"/>
    <n v="0"/>
    <n v="0"/>
    <n v="0"/>
    <n v="0"/>
    <n v="0"/>
    <n v="0"/>
    <n v="0"/>
  </r>
  <r>
    <x v="0"/>
    <x v="0"/>
    <x v="5"/>
    <s v="Industries"/>
    <s v="Coal"/>
    <s v="Self Producers Power Plants"/>
    <s v="Emissions"/>
    <x v="1"/>
    <x v="21"/>
    <m/>
    <m/>
    <n v="0"/>
    <n v="0"/>
    <n v="0"/>
    <n v="0"/>
    <n v="0"/>
    <n v="0"/>
    <n v="0"/>
    <n v="0"/>
    <n v="0"/>
    <n v="0"/>
  </r>
  <r>
    <x v="0"/>
    <x v="0"/>
    <x v="5"/>
    <s v="Industries"/>
    <s v="Diesel "/>
    <s v="Self Producers Power Plants"/>
    <s v="Emissions"/>
    <x v="1"/>
    <x v="21"/>
    <m/>
    <m/>
    <n v="0"/>
    <n v="0"/>
    <n v="0"/>
    <n v="0"/>
    <n v="0"/>
    <n v="0"/>
    <n v="0"/>
    <n v="0"/>
    <n v="0"/>
    <n v="0"/>
  </r>
  <r>
    <x v="0"/>
    <x v="0"/>
    <x v="5"/>
    <s v="Industries"/>
    <s v="Gas"/>
    <s v="Self Producers Power Plants"/>
    <s v="Emissions"/>
    <x v="1"/>
    <x v="21"/>
    <m/>
    <m/>
    <n v="0"/>
    <n v="0"/>
    <n v="0"/>
    <n v="0"/>
    <n v="0"/>
    <n v="0"/>
    <n v="0"/>
    <n v="0"/>
    <n v="0"/>
    <n v="0"/>
  </r>
  <r>
    <x v="0"/>
    <x v="0"/>
    <x v="5"/>
    <s v="Industries"/>
    <s v="Coal"/>
    <s v="Self Producers Power Plants"/>
    <s v="Emissions"/>
    <x v="2"/>
    <x v="21"/>
    <m/>
    <m/>
    <n v="0"/>
    <n v="0"/>
    <n v="0"/>
    <n v="0"/>
    <n v="0"/>
    <n v="0"/>
    <n v="0"/>
    <n v="0"/>
    <n v="0"/>
    <n v="0"/>
  </r>
  <r>
    <x v="0"/>
    <x v="0"/>
    <x v="5"/>
    <s v="Industries"/>
    <s v="Diesel "/>
    <s v="Self Producers Power Plants"/>
    <s v="Emissions"/>
    <x v="2"/>
    <x v="21"/>
    <m/>
    <m/>
    <n v="0"/>
    <n v="0"/>
    <n v="0"/>
    <n v="0"/>
    <n v="0"/>
    <n v="0"/>
    <n v="0"/>
    <n v="0"/>
    <n v="0"/>
    <n v="0"/>
  </r>
  <r>
    <x v="0"/>
    <x v="0"/>
    <x v="5"/>
    <s v="Industries"/>
    <s v="Gas"/>
    <s v="Self Producers Power Plants"/>
    <s v="Emissions"/>
    <x v="2"/>
    <x v="21"/>
    <m/>
    <m/>
    <n v="0"/>
    <n v="0"/>
    <n v="0"/>
    <n v="0"/>
    <n v="0"/>
    <n v="0"/>
    <n v="0"/>
    <n v="0"/>
    <n v="0"/>
    <n v="0"/>
  </r>
  <r>
    <x v="0"/>
    <x v="0"/>
    <x v="5"/>
    <s v="Industries"/>
    <s v="Coal"/>
    <s v="Self Producers Power Plants"/>
    <s v="Emissions"/>
    <x v="3"/>
    <x v="21"/>
    <m/>
    <m/>
    <n v="0"/>
    <n v="0"/>
    <n v="0"/>
    <n v="0"/>
    <n v="0"/>
    <n v="0"/>
    <n v="0"/>
    <n v="0"/>
    <n v="0"/>
    <n v="0"/>
  </r>
  <r>
    <x v="0"/>
    <x v="0"/>
    <x v="5"/>
    <s v="Industries"/>
    <s v="Diesel "/>
    <s v="Self Producers Power Plants"/>
    <s v="Emissions"/>
    <x v="3"/>
    <x v="21"/>
    <m/>
    <m/>
    <n v="0"/>
    <n v="0"/>
    <n v="0"/>
    <n v="0"/>
    <n v="0"/>
    <n v="0"/>
    <n v="0"/>
    <n v="0"/>
    <n v="0"/>
    <n v="0"/>
  </r>
  <r>
    <x v="0"/>
    <x v="0"/>
    <x v="5"/>
    <s v="Industries"/>
    <s v="Gas"/>
    <s v="Self Producers Power Plants"/>
    <s v="Emissions"/>
    <x v="3"/>
    <x v="21"/>
    <m/>
    <m/>
    <n v="0"/>
    <n v="0"/>
    <n v="0"/>
    <n v="0"/>
    <n v="0"/>
    <n v="0"/>
    <n v="0"/>
    <n v="0"/>
    <n v="0"/>
    <n v="0"/>
  </r>
  <r>
    <x v="0"/>
    <x v="0"/>
    <x v="5"/>
    <s v="Industries"/>
    <s v="Coal"/>
    <s v="Self Producers Power Plants"/>
    <s v="Emissions"/>
    <x v="4"/>
    <x v="21"/>
    <m/>
    <m/>
    <n v="0"/>
    <n v="0"/>
    <n v="0"/>
    <n v="0"/>
    <n v="0"/>
    <n v="0"/>
    <n v="0"/>
    <n v="0"/>
    <n v="0"/>
    <n v="0"/>
  </r>
  <r>
    <x v="0"/>
    <x v="0"/>
    <x v="5"/>
    <s v="Industries"/>
    <s v="Diesel "/>
    <s v="Self Producers Power Plants"/>
    <s v="Emissions"/>
    <x v="4"/>
    <x v="21"/>
    <m/>
    <m/>
    <n v="0"/>
    <n v="0"/>
    <n v="0"/>
    <n v="0"/>
    <n v="0"/>
    <n v="0"/>
    <n v="0"/>
    <n v="0"/>
    <n v="0"/>
    <n v="0"/>
  </r>
  <r>
    <x v="0"/>
    <x v="0"/>
    <x v="5"/>
    <s v="Industries"/>
    <s v="Gas"/>
    <s v="Self Producers Power Plants"/>
    <s v="Emissions"/>
    <x v="4"/>
    <x v="21"/>
    <m/>
    <m/>
    <n v="0"/>
    <n v="0"/>
    <n v="0"/>
    <n v="0"/>
    <n v="0"/>
    <n v="0"/>
    <n v="0"/>
    <n v="0"/>
    <n v="0"/>
    <n v="0"/>
  </r>
  <r>
    <x v="0"/>
    <x v="0"/>
    <x v="5"/>
    <s v="Industries"/>
    <s v="Coal"/>
    <s v="Self Producers Power Plants"/>
    <s v="Emissions"/>
    <x v="0"/>
    <x v="22"/>
    <m/>
    <m/>
    <n v="0"/>
    <n v="74854.958970406922"/>
    <n v="99234.151277073528"/>
    <n v="114721.42626642973"/>
    <n v="113351.99079709938"/>
    <n v="123490.70993236733"/>
    <n v="133975.88247156987"/>
    <n v="142472.90887729271"/>
    <n v="260052.29250000001"/>
    <n v="198445.18843085106"/>
  </r>
  <r>
    <x v="0"/>
    <x v="0"/>
    <x v="5"/>
    <s v="Industries"/>
    <s v="Diesel "/>
    <s v="Self Producers Power Plants"/>
    <s v="Emissions"/>
    <x v="0"/>
    <x v="22"/>
    <m/>
    <m/>
    <n v="2808.3638115778522"/>
    <n v="4285.7619061229962"/>
    <n v="4607.3901638735324"/>
    <n v="4842.7279134470973"/>
    <n v="4654.4577137882461"/>
    <n v="15364.940183269511"/>
    <n v="19959.256027722287"/>
    <n v="21287.606880870848"/>
    <n v="25165.450021066339"/>
    <n v="23499.781726862337"/>
  </r>
  <r>
    <x v="0"/>
    <x v="0"/>
    <x v="5"/>
    <s v="Industries"/>
    <s v="Gas"/>
    <s v="Self Producers Power Plants"/>
    <s v="Emissions"/>
    <x v="0"/>
    <x v="22"/>
    <m/>
    <m/>
    <n v="0"/>
    <n v="0"/>
    <n v="0"/>
    <n v="0"/>
    <n v="0"/>
    <n v="0"/>
    <n v="0"/>
    <n v="0"/>
    <n v="0"/>
    <n v="0"/>
  </r>
  <r>
    <x v="0"/>
    <x v="0"/>
    <x v="5"/>
    <s v="Industries"/>
    <s v="Coal"/>
    <s v="Self Producers Power Plants"/>
    <s v="Emissions"/>
    <x v="1"/>
    <x v="22"/>
    <m/>
    <m/>
    <n v="0"/>
    <n v="0.78128545006165251"/>
    <n v="1.0357389758592375"/>
    <n v="1.197384680789372"/>
    <n v="1.1830914392766869"/>
    <n v="1.2889125345200638"/>
    <n v="1.3983496761462257"/>
    <n v="1.4870358926760536"/>
    <n v="2.7142499999999998"/>
    <n v="2.0712367021276594"/>
  </r>
  <r>
    <x v="0"/>
    <x v="0"/>
    <x v="5"/>
    <s v="Industries"/>
    <s v="Diesel "/>
    <s v="Self Producers Power Plants"/>
    <s v="Emissions"/>
    <x v="1"/>
    <x v="22"/>
    <m/>
    <m/>
    <n v="0.11369893973999402"/>
    <n v="0.17351262777825899"/>
    <n v="0.18653401473172199"/>
    <n v="0.19606185884401209"/>
    <n v="0.18843958355418"/>
    <n v="0.62206235559795597"/>
    <n v="0.80806704565677301"/>
    <n v="0.86184643242392101"/>
    <n v="1.0188441304075442"/>
    <n v="0.95140816707944686"/>
  </r>
  <r>
    <x v="0"/>
    <x v="0"/>
    <x v="5"/>
    <s v="Industries"/>
    <s v="Gas"/>
    <s v="Self Producers Power Plants"/>
    <s v="Emissions"/>
    <x v="1"/>
    <x v="22"/>
    <m/>
    <m/>
    <n v="0"/>
    <n v="0"/>
    <n v="0"/>
    <n v="0"/>
    <n v="0"/>
    <n v="0"/>
    <n v="0"/>
    <n v="0"/>
    <n v="0"/>
    <n v="0"/>
  </r>
  <r>
    <x v="0"/>
    <x v="0"/>
    <x v="5"/>
    <s v="Industries"/>
    <s v="Coal"/>
    <s v="Self Producers Power Plants"/>
    <s v="Emissions"/>
    <x v="2"/>
    <x v="22"/>
    <m/>
    <m/>
    <n v="0"/>
    <n v="1.0937996300863133"/>
    <n v="1.4500345662029321"/>
    <n v="1.6763385531051205"/>
    <n v="1.6563280149873618"/>
    <n v="1.8044775483280893"/>
    <n v="1.9576895466047157"/>
    <n v="2.0818502497464753"/>
    <n v="3.7999499999999999"/>
    <n v="2.899731382978723"/>
  </r>
  <r>
    <x v="0"/>
    <x v="0"/>
    <x v="5"/>
    <s v="Industries"/>
    <s v="Diesel "/>
    <s v="Self Producers Power Plants"/>
    <s v="Emissions"/>
    <x v="2"/>
    <x v="22"/>
    <m/>
    <m/>
    <n v="2.2739787947998802E-2"/>
    <n v="3.4702525555651786E-2"/>
    <n v="3.7306802946344399E-2"/>
    <n v="3.9212371768802413E-2"/>
    <n v="3.7687916710835996E-2"/>
    <n v="0.12441247111959119"/>
    <n v="0.16161340913135458"/>
    <n v="0.1723692864847842"/>
    <n v="0.20376882608150881"/>
    <n v="0.19028163341588938"/>
  </r>
  <r>
    <x v="0"/>
    <x v="0"/>
    <x v="5"/>
    <s v="Industries"/>
    <s v="Gas"/>
    <s v="Self Producers Power Plants"/>
    <s v="Emissions"/>
    <x v="2"/>
    <x v="22"/>
    <m/>
    <m/>
    <n v="0"/>
    <n v="0"/>
    <n v="0"/>
    <n v="0"/>
    <n v="0"/>
    <n v="0"/>
    <n v="0"/>
    <n v="0"/>
    <n v="0"/>
    <n v="0"/>
  </r>
  <r>
    <x v="0"/>
    <x v="0"/>
    <x v="5"/>
    <s v="Industries"/>
    <s v="Coal"/>
    <s v="Self Producers Power Plants"/>
    <s v="Emissions"/>
    <x v="3"/>
    <x v="22"/>
    <m/>
    <m/>
    <n v="0"/>
    <n v="75210.443850184965"/>
    <n v="99705.412511089482"/>
    <n v="115266.2362961889"/>
    <n v="113890.29740197028"/>
    <n v="124077.16513557396"/>
    <n v="134612.13157421642"/>
    <n v="143149.51020846033"/>
    <n v="261287.27625"/>
    <n v="199387.60113031915"/>
  </r>
  <r>
    <x v="0"/>
    <x v="0"/>
    <x v="5"/>
    <s v="Industries"/>
    <s v="Diesel "/>
    <s v="Self Producers Power Plants"/>
    <s v="Emissions"/>
    <x v="3"/>
    <x v="22"/>
    <m/>
    <m/>
    <n v="2817.8008235762718"/>
    <n v="4300.163454228591"/>
    <n v="4622.872487096266"/>
    <n v="4859.0010477311507"/>
    <n v="4670.0981992232428"/>
    <n v="15416.571358784142"/>
    <n v="20026.325592511799"/>
    <n v="21359.140134762034"/>
    <n v="25250.014083890168"/>
    <n v="23578.748604729932"/>
  </r>
  <r>
    <x v="0"/>
    <x v="0"/>
    <x v="5"/>
    <s v="Industries"/>
    <s v="Gas"/>
    <s v="Self Producers Power Plants"/>
    <s v="Emissions"/>
    <x v="3"/>
    <x v="22"/>
    <m/>
    <m/>
    <n v="0"/>
    <n v="0"/>
    <n v="0"/>
    <n v="0"/>
    <n v="0"/>
    <n v="0"/>
    <n v="0"/>
    <n v="0"/>
    <n v="0"/>
    <n v="0"/>
  </r>
  <r>
    <x v="0"/>
    <x v="0"/>
    <x v="5"/>
    <s v="Industries"/>
    <s v="Coal"/>
    <s v="Self Producers Power Plants"/>
    <s v="Emissions"/>
    <x v="4"/>
    <x v="22"/>
    <m/>
    <m/>
    <n v="0"/>
    <n v="75154.191297780533"/>
    <n v="99630.839304827619"/>
    <n v="115180.02459917206"/>
    <n v="113805.11481834235"/>
    <n v="123984.36343308851"/>
    <n v="134511.45039753389"/>
    <n v="143042.44362418764"/>
    <n v="261091.85025000002"/>
    <n v="199238.47208776596"/>
  </r>
  <r>
    <x v="0"/>
    <x v="0"/>
    <x v="5"/>
    <s v="Industries"/>
    <s v="Diesel "/>
    <s v="Self Producers Power Plants"/>
    <s v="Emissions"/>
    <x v="4"/>
    <x v="22"/>
    <m/>
    <m/>
    <n v="2815.0720490225117"/>
    <n v="4295.9991511619137"/>
    <n v="4618.3956707427033"/>
    <n v="4854.2955631188943"/>
    <n v="4665.5756492179426"/>
    <n v="15401.641862249789"/>
    <n v="20006.931983416038"/>
    <n v="21338.455820383857"/>
    <n v="25225.561824760385"/>
    <n v="23555.914808720023"/>
  </r>
  <r>
    <x v="0"/>
    <x v="0"/>
    <x v="5"/>
    <s v="Industries"/>
    <s v="Gas"/>
    <s v="Self Producers Power Plants"/>
    <s v="Emissions"/>
    <x v="4"/>
    <x v="22"/>
    <m/>
    <m/>
    <n v="0"/>
    <n v="0"/>
    <n v="0"/>
    <n v="0"/>
    <n v="0"/>
    <n v="0"/>
    <n v="0"/>
    <n v="0"/>
    <n v="0"/>
    <n v="0"/>
  </r>
  <r>
    <x v="0"/>
    <x v="0"/>
    <x v="5"/>
    <s v="Industries"/>
    <s v="Coal"/>
    <s v="Self Producers Power Plants"/>
    <s v="Emissions"/>
    <x v="0"/>
    <x v="24"/>
    <m/>
    <m/>
    <n v="0"/>
    <n v="0"/>
    <n v="0"/>
    <n v="0"/>
    <n v="0"/>
    <n v="0"/>
    <n v="0"/>
    <n v="0"/>
    <n v="0"/>
    <n v="0"/>
  </r>
  <r>
    <x v="0"/>
    <x v="0"/>
    <x v="5"/>
    <s v="Industries"/>
    <s v="Diesel "/>
    <s v="Self Producers Power Plants"/>
    <s v="Emissions"/>
    <x v="0"/>
    <x v="24"/>
    <m/>
    <m/>
    <n v="0"/>
    <n v="0"/>
    <n v="0"/>
    <n v="0"/>
    <n v="0"/>
    <n v="0"/>
    <n v="0"/>
    <n v="0"/>
    <n v="0"/>
    <n v="0"/>
  </r>
  <r>
    <x v="0"/>
    <x v="0"/>
    <x v="5"/>
    <s v="Industries"/>
    <s v="Gas"/>
    <s v="Self Producers Power Plants"/>
    <s v="Emissions"/>
    <x v="0"/>
    <x v="24"/>
    <m/>
    <m/>
    <n v="0"/>
    <n v="0"/>
    <n v="0"/>
    <n v="0"/>
    <n v="0"/>
    <n v="0"/>
    <n v="0"/>
    <n v="0"/>
    <n v="0"/>
    <n v="0"/>
  </r>
  <r>
    <x v="0"/>
    <x v="0"/>
    <x v="5"/>
    <s v="Industries"/>
    <s v="Coal"/>
    <s v="Self Producers Power Plants"/>
    <s v="Emissions"/>
    <x v="1"/>
    <x v="24"/>
    <m/>
    <m/>
    <n v="0"/>
    <n v="0"/>
    <n v="0"/>
    <n v="0"/>
    <n v="0"/>
    <n v="0"/>
    <n v="0"/>
    <n v="0"/>
    <n v="0"/>
    <n v="0"/>
  </r>
  <r>
    <x v="0"/>
    <x v="0"/>
    <x v="5"/>
    <s v="Industries"/>
    <s v="Diesel "/>
    <s v="Self Producers Power Plants"/>
    <s v="Emissions"/>
    <x v="1"/>
    <x v="24"/>
    <m/>
    <m/>
    <n v="0"/>
    <n v="0"/>
    <n v="0"/>
    <n v="0"/>
    <n v="0"/>
    <n v="0"/>
    <n v="0"/>
    <n v="0"/>
    <n v="0"/>
    <n v="0"/>
  </r>
  <r>
    <x v="0"/>
    <x v="0"/>
    <x v="5"/>
    <s v="Industries"/>
    <s v="Gas"/>
    <s v="Self Producers Power Plants"/>
    <s v="Emissions"/>
    <x v="1"/>
    <x v="24"/>
    <m/>
    <m/>
    <n v="0"/>
    <n v="0"/>
    <n v="0"/>
    <n v="0"/>
    <n v="0"/>
    <n v="0"/>
    <n v="0"/>
    <n v="0"/>
    <n v="0"/>
    <n v="0"/>
  </r>
  <r>
    <x v="0"/>
    <x v="0"/>
    <x v="5"/>
    <s v="Industries"/>
    <s v="Coal"/>
    <s v="Self Producers Power Plants"/>
    <s v="Emissions"/>
    <x v="2"/>
    <x v="24"/>
    <m/>
    <m/>
    <n v="0"/>
    <n v="0"/>
    <n v="0"/>
    <n v="0"/>
    <n v="0"/>
    <n v="0"/>
    <n v="0"/>
    <n v="0"/>
    <n v="0"/>
    <n v="0"/>
  </r>
  <r>
    <x v="0"/>
    <x v="0"/>
    <x v="5"/>
    <s v="Industries"/>
    <s v="Diesel "/>
    <s v="Self Producers Power Plants"/>
    <s v="Emissions"/>
    <x v="2"/>
    <x v="24"/>
    <m/>
    <m/>
    <n v="0"/>
    <n v="0"/>
    <n v="0"/>
    <n v="0"/>
    <n v="0"/>
    <n v="0"/>
    <n v="0"/>
    <n v="0"/>
    <n v="0"/>
    <n v="0"/>
  </r>
  <r>
    <x v="0"/>
    <x v="0"/>
    <x v="5"/>
    <s v="Industries"/>
    <s v="Gas"/>
    <s v="Self Producers Power Plants"/>
    <s v="Emissions"/>
    <x v="2"/>
    <x v="24"/>
    <m/>
    <m/>
    <n v="0"/>
    <n v="0"/>
    <n v="0"/>
    <n v="0"/>
    <n v="0"/>
    <n v="0"/>
    <n v="0"/>
    <n v="0"/>
    <n v="0"/>
    <n v="0"/>
  </r>
  <r>
    <x v="0"/>
    <x v="0"/>
    <x v="5"/>
    <s v="Industries"/>
    <s v="Coal"/>
    <s v="Self Producers Power Plants"/>
    <s v="Emissions"/>
    <x v="3"/>
    <x v="24"/>
    <m/>
    <m/>
    <n v="0"/>
    <n v="0"/>
    <n v="0"/>
    <n v="0"/>
    <n v="0"/>
    <n v="0"/>
    <n v="0"/>
    <n v="0"/>
    <n v="0"/>
    <n v="0"/>
  </r>
  <r>
    <x v="0"/>
    <x v="0"/>
    <x v="5"/>
    <s v="Industries"/>
    <s v="Diesel "/>
    <s v="Self Producers Power Plants"/>
    <s v="Emissions"/>
    <x v="3"/>
    <x v="24"/>
    <m/>
    <m/>
    <n v="0"/>
    <n v="0"/>
    <n v="0"/>
    <n v="0"/>
    <n v="0"/>
    <n v="0"/>
    <n v="0"/>
    <n v="0"/>
    <n v="0"/>
    <n v="0"/>
  </r>
  <r>
    <x v="0"/>
    <x v="0"/>
    <x v="5"/>
    <s v="Industries"/>
    <s v="Gas"/>
    <s v="Self Producers Power Plants"/>
    <s v="Emissions"/>
    <x v="3"/>
    <x v="24"/>
    <m/>
    <m/>
    <n v="0"/>
    <n v="0"/>
    <n v="0"/>
    <n v="0"/>
    <n v="0"/>
    <n v="0"/>
    <n v="0"/>
    <n v="0"/>
    <n v="0"/>
    <n v="0"/>
  </r>
  <r>
    <x v="0"/>
    <x v="0"/>
    <x v="5"/>
    <s v="Industries"/>
    <s v="Coal"/>
    <s v="Self Producers Power Plants"/>
    <s v="Emissions"/>
    <x v="4"/>
    <x v="24"/>
    <m/>
    <m/>
    <n v="0"/>
    <n v="0"/>
    <n v="0"/>
    <n v="0"/>
    <n v="0"/>
    <n v="0"/>
    <n v="0"/>
    <n v="0"/>
    <n v="0"/>
    <n v="0"/>
  </r>
  <r>
    <x v="0"/>
    <x v="0"/>
    <x v="5"/>
    <s v="Industries"/>
    <s v="Diesel "/>
    <s v="Self Producers Power Plants"/>
    <s v="Emissions"/>
    <x v="4"/>
    <x v="24"/>
    <m/>
    <m/>
    <n v="0"/>
    <n v="0"/>
    <n v="0"/>
    <n v="0"/>
    <n v="0"/>
    <n v="0"/>
    <n v="0"/>
    <n v="0"/>
    <n v="0"/>
    <n v="0"/>
  </r>
  <r>
    <x v="0"/>
    <x v="0"/>
    <x v="5"/>
    <s v="Industries"/>
    <s v="Gas"/>
    <s v="Self Producers Power Plants"/>
    <s v="Emissions"/>
    <x v="4"/>
    <x v="24"/>
    <m/>
    <m/>
    <n v="0"/>
    <n v="0"/>
    <n v="0"/>
    <n v="0"/>
    <n v="0"/>
    <n v="0"/>
    <n v="0"/>
    <n v="0"/>
    <n v="0"/>
    <n v="0"/>
  </r>
  <r>
    <x v="0"/>
    <x v="0"/>
    <x v="5"/>
    <s v="Industries"/>
    <s v="Coal"/>
    <s v="Self Producers Power Plants"/>
    <s v="Emissions"/>
    <x v="0"/>
    <x v="32"/>
    <m/>
    <m/>
    <n v="0"/>
    <n v="0"/>
    <n v="0"/>
    <n v="0"/>
    <n v="0"/>
    <n v="0"/>
    <n v="0"/>
    <n v="0"/>
    <n v="0"/>
    <n v="0"/>
  </r>
  <r>
    <x v="0"/>
    <x v="0"/>
    <x v="5"/>
    <s v="Industries"/>
    <s v="Diesel "/>
    <s v="Self Producers Power Plants"/>
    <s v="Emissions"/>
    <x v="0"/>
    <x v="32"/>
    <m/>
    <m/>
    <n v="0"/>
    <n v="0"/>
    <n v="0"/>
    <n v="0"/>
    <n v="0"/>
    <n v="0"/>
    <n v="0"/>
    <n v="0"/>
    <n v="0"/>
    <n v="0"/>
  </r>
  <r>
    <x v="0"/>
    <x v="0"/>
    <x v="5"/>
    <s v="Industries"/>
    <s v="Gas"/>
    <s v="Self Producers Power Plants"/>
    <s v="Emissions"/>
    <x v="0"/>
    <x v="32"/>
    <m/>
    <m/>
    <n v="0"/>
    <n v="0"/>
    <n v="0"/>
    <n v="0"/>
    <n v="0"/>
    <n v="0"/>
    <n v="0"/>
    <n v="0"/>
    <n v="0"/>
    <n v="0"/>
  </r>
  <r>
    <x v="0"/>
    <x v="0"/>
    <x v="5"/>
    <s v="Industries"/>
    <s v="Coal"/>
    <s v="Self Producers Power Plants"/>
    <s v="Emissions"/>
    <x v="1"/>
    <x v="32"/>
    <m/>
    <m/>
    <n v="0"/>
    <n v="0"/>
    <n v="0"/>
    <n v="0"/>
    <n v="0"/>
    <n v="0"/>
    <n v="0"/>
    <n v="0"/>
    <n v="0"/>
    <n v="0"/>
  </r>
  <r>
    <x v="0"/>
    <x v="0"/>
    <x v="5"/>
    <s v="Industries"/>
    <s v="Diesel "/>
    <s v="Self Producers Power Plants"/>
    <s v="Emissions"/>
    <x v="1"/>
    <x v="32"/>
    <m/>
    <m/>
    <n v="0"/>
    <n v="0"/>
    <n v="0"/>
    <n v="0"/>
    <n v="0"/>
    <n v="0"/>
    <n v="0"/>
    <n v="0"/>
    <n v="0"/>
    <n v="0"/>
  </r>
  <r>
    <x v="0"/>
    <x v="0"/>
    <x v="5"/>
    <s v="Industries"/>
    <s v="Gas"/>
    <s v="Self Producers Power Plants"/>
    <s v="Emissions"/>
    <x v="1"/>
    <x v="32"/>
    <m/>
    <m/>
    <n v="0"/>
    <n v="0"/>
    <n v="0"/>
    <n v="0"/>
    <n v="0"/>
    <n v="0"/>
    <n v="0"/>
    <n v="0"/>
    <n v="0"/>
    <n v="0"/>
  </r>
  <r>
    <x v="0"/>
    <x v="0"/>
    <x v="5"/>
    <s v="Industries"/>
    <s v="Coal"/>
    <s v="Self Producers Power Plants"/>
    <s v="Emissions"/>
    <x v="2"/>
    <x v="32"/>
    <m/>
    <m/>
    <n v="0"/>
    <n v="0"/>
    <n v="0"/>
    <n v="0"/>
    <n v="0"/>
    <n v="0"/>
    <n v="0"/>
    <n v="0"/>
    <n v="0"/>
    <n v="0"/>
  </r>
  <r>
    <x v="0"/>
    <x v="0"/>
    <x v="5"/>
    <s v="Industries"/>
    <s v="Diesel "/>
    <s v="Self Producers Power Plants"/>
    <s v="Emissions"/>
    <x v="2"/>
    <x v="32"/>
    <m/>
    <m/>
    <n v="0"/>
    <n v="0"/>
    <n v="0"/>
    <n v="0"/>
    <n v="0"/>
    <n v="0"/>
    <n v="0"/>
    <n v="0"/>
    <n v="0"/>
    <n v="0"/>
  </r>
  <r>
    <x v="0"/>
    <x v="0"/>
    <x v="5"/>
    <s v="Industries"/>
    <s v="Gas"/>
    <s v="Self Producers Power Plants"/>
    <s v="Emissions"/>
    <x v="2"/>
    <x v="32"/>
    <m/>
    <m/>
    <n v="0"/>
    <n v="0"/>
    <n v="0"/>
    <n v="0"/>
    <n v="0"/>
    <n v="0"/>
    <n v="0"/>
    <n v="0"/>
    <n v="0"/>
    <n v="0"/>
  </r>
  <r>
    <x v="0"/>
    <x v="0"/>
    <x v="5"/>
    <s v="Industries"/>
    <s v="Coal"/>
    <s v="Self Producers Power Plants"/>
    <s v="Emissions"/>
    <x v="3"/>
    <x v="32"/>
    <m/>
    <m/>
    <n v="0"/>
    <n v="0"/>
    <n v="0"/>
    <n v="0"/>
    <n v="0"/>
    <n v="0"/>
    <n v="0"/>
    <n v="0"/>
    <n v="0"/>
    <n v="0"/>
  </r>
  <r>
    <x v="0"/>
    <x v="0"/>
    <x v="5"/>
    <s v="Industries"/>
    <s v="Diesel "/>
    <s v="Self Producers Power Plants"/>
    <s v="Emissions"/>
    <x v="3"/>
    <x v="32"/>
    <m/>
    <m/>
    <n v="0"/>
    <n v="0"/>
    <n v="0"/>
    <n v="0"/>
    <n v="0"/>
    <n v="0"/>
    <n v="0"/>
    <n v="0"/>
    <n v="0"/>
    <n v="0"/>
  </r>
  <r>
    <x v="0"/>
    <x v="0"/>
    <x v="5"/>
    <s v="Industries"/>
    <s v="Gas"/>
    <s v="Self Producers Power Plants"/>
    <s v="Emissions"/>
    <x v="3"/>
    <x v="32"/>
    <m/>
    <m/>
    <n v="0"/>
    <n v="0"/>
    <n v="0"/>
    <n v="0"/>
    <n v="0"/>
    <n v="0"/>
    <n v="0"/>
    <n v="0"/>
    <n v="0"/>
    <n v="0"/>
  </r>
  <r>
    <x v="0"/>
    <x v="0"/>
    <x v="5"/>
    <s v="Industries"/>
    <s v="Coal"/>
    <s v="Self Producers Power Plants"/>
    <s v="Emissions"/>
    <x v="4"/>
    <x v="32"/>
    <m/>
    <m/>
    <n v="0"/>
    <n v="0"/>
    <n v="0"/>
    <n v="0"/>
    <n v="0"/>
    <n v="0"/>
    <n v="0"/>
    <n v="0"/>
    <n v="0"/>
    <n v="0"/>
  </r>
  <r>
    <x v="0"/>
    <x v="0"/>
    <x v="5"/>
    <s v="Industries"/>
    <s v="Diesel "/>
    <s v="Self Producers Power Plants"/>
    <s v="Emissions"/>
    <x v="4"/>
    <x v="32"/>
    <m/>
    <m/>
    <n v="0"/>
    <n v="0"/>
    <n v="0"/>
    <n v="0"/>
    <n v="0"/>
    <n v="0"/>
    <n v="0"/>
    <n v="0"/>
    <n v="0"/>
    <n v="0"/>
  </r>
  <r>
    <x v="0"/>
    <x v="0"/>
    <x v="5"/>
    <s v="Industries"/>
    <s v="Gas"/>
    <s v="Self Producers Power Plants"/>
    <s v="Emissions"/>
    <x v="4"/>
    <x v="32"/>
    <m/>
    <m/>
    <n v="0"/>
    <n v="0"/>
    <n v="0"/>
    <n v="0"/>
    <n v="0"/>
    <n v="0"/>
    <n v="0"/>
    <n v="0"/>
    <n v="0"/>
    <n v="0"/>
  </r>
  <r>
    <x v="0"/>
    <x v="0"/>
    <x v="5"/>
    <s v="Industries"/>
    <s v="Coal"/>
    <s v="Self Producers Power Plants"/>
    <s v="Emissions"/>
    <x v="0"/>
    <x v="2"/>
    <m/>
    <m/>
    <n v="0"/>
    <n v="0"/>
    <n v="0"/>
    <n v="0"/>
    <n v="0"/>
    <n v="0"/>
    <n v="0"/>
    <n v="0"/>
    <n v="0"/>
    <n v="0"/>
  </r>
  <r>
    <x v="0"/>
    <x v="0"/>
    <x v="5"/>
    <s v="Industries"/>
    <s v="Diesel "/>
    <s v="Self Producers Power Plants"/>
    <s v="Emissions"/>
    <x v="0"/>
    <x v="2"/>
    <m/>
    <m/>
    <n v="0"/>
    <n v="0"/>
    <n v="0"/>
    <n v="0"/>
    <n v="0"/>
    <n v="0"/>
    <n v="0"/>
    <n v="0"/>
    <n v="0"/>
    <n v="0"/>
  </r>
  <r>
    <x v="0"/>
    <x v="0"/>
    <x v="5"/>
    <s v="Industries"/>
    <s v="Gas"/>
    <s v="Self Producers Power Plants"/>
    <s v="Emissions"/>
    <x v="0"/>
    <x v="2"/>
    <m/>
    <m/>
    <n v="0"/>
    <n v="0"/>
    <n v="0"/>
    <n v="0"/>
    <n v="0"/>
    <n v="0"/>
    <n v="0"/>
    <n v="0"/>
    <n v="0"/>
    <n v="0"/>
  </r>
  <r>
    <x v="0"/>
    <x v="0"/>
    <x v="5"/>
    <s v="Industries"/>
    <s v="Coal"/>
    <s v="Self Producers Power Plants"/>
    <s v="Emissions"/>
    <x v="1"/>
    <x v="2"/>
    <m/>
    <m/>
    <n v="0"/>
    <n v="0"/>
    <n v="0"/>
    <n v="0"/>
    <n v="0"/>
    <n v="0"/>
    <n v="0"/>
    <n v="0"/>
    <n v="0"/>
    <n v="0"/>
  </r>
  <r>
    <x v="0"/>
    <x v="0"/>
    <x v="5"/>
    <s v="Industries"/>
    <s v="Diesel "/>
    <s v="Self Producers Power Plants"/>
    <s v="Emissions"/>
    <x v="1"/>
    <x v="2"/>
    <m/>
    <m/>
    <n v="0"/>
    <n v="0"/>
    <n v="0"/>
    <n v="0"/>
    <n v="0"/>
    <n v="0"/>
    <n v="0"/>
    <n v="0"/>
    <n v="0"/>
    <n v="0"/>
  </r>
  <r>
    <x v="0"/>
    <x v="0"/>
    <x v="5"/>
    <s v="Industries"/>
    <s v="Gas"/>
    <s v="Self Producers Power Plants"/>
    <s v="Emissions"/>
    <x v="1"/>
    <x v="2"/>
    <m/>
    <m/>
    <n v="0"/>
    <n v="0"/>
    <n v="0"/>
    <n v="0"/>
    <n v="0"/>
    <n v="0"/>
    <n v="0"/>
    <n v="0"/>
    <n v="0"/>
    <n v="0"/>
  </r>
  <r>
    <x v="0"/>
    <x v="0"/>
    <x v="5"/>
    <s v="Industries"/>
    <s v="Coal"/>
    <s v="Self Producers Power Plants"/>
    <s v="Emissions"/>
    <x v="2"/>
    <x v="2"/>
    <m/>
    <m/>
    <n v="0"/>
    <n v="0"/>
    <n v="0"/>
    <n v="0"/>
    <n v="0"/>
    <n v="0"/>
    <n v="0"/>
    <n v="0"/>
    <n v="0"/>
    <n v="0"/>
  </r>
  <r>
    <x v="0"/>
    <x v="0"/>
    <x v="5"/>
    <s v="Industries"/>
    <s v="Diesel "/>
    <s v="Self Producers Power Plants"/>
    <s v="Emissions"/>
    <x v="2"/>
    <x v="2"/>
    <m/>
    <m/>
    <n v="0"/>
    <n v="0"/>
    <n v="0"/>
    <n v="0"/>
    <n v="0"/>
    <n v="0"/>
    <n v="0"/>
    <n v="0"/>
    <n v="0"/>
    <n v="0"/>
  </r>
  <r>
    <x v="0"/>
    <x v="0"/>
    <x v="5"/>
    <s v="Industries"/>
    <s v="Gas"/>
    <s v="Self Producers Power Plants"/>
    <s v="Emissions"/>
    <x v="2"/>
    <x v="2"/>
    <m/>
    <m/>
    <n v="0"/>
    <n v="0"/>
    <n v="0"/>
    <n v="0"/>
    <n v="0"/>
    <n v="0"/>
    <n v="0"/>
    <n v="0"/>
    <n v="0"/>
    <n v="0"/>
  </r>
  <r>
    <x v="0"/>
    <x v="0"/>
    <x v="5"/>
    <s v="Industries"/>
    <s v="Coal"/>
    <s v="Self Producers Power Plants"/>
    <s v="Emissions"/>
    <x v="3"/>
    <x v="2"/>
    <m/>
    <m/>
    <n v="0"/>
    <n v="0"/>
    <n v="0"/>
    <n v="0"/>
    <n v="0"/>
    <n v="0"/>
    <n v="0"/>
    <n v="0"/>
    <n v="0"/>
    <n v="0"/>
  </r>
  <r>
    <x v="0"/>
    <x v="0"/>
    <x v="5"/>
    <s v="Industries"/>
    <s v="Diesel "/>
    <s v="Self Producers Power Plants"/>
    <s v="Emissions"/>
    <x v="3"/>
    <x v="2"/>
    <m/>
    <m/>
    <n v="0"/>
    <n v="0"/>
    <n v="0"/>
    <n v="0"/>
    <n v="0"/>
    <n v="0"/>
    <n v="0"/>
    <n v="0"/>
    <n v="0"/>
    <n v="0"/>
  </r>
  <r>
    <x v="0"/>
    <x v="0"/>
    <x v="5"/>
    <s v="Industries"/>
    <s v="Gas"/>
    <s v="Self Producers Power Plants"/>
    <s v="Emissions"/>
    <x v="3"/>
    <x v="2"/>
    <m/>
    <m/>
    <n v="0"/>
    <n v="0"/>
    <n v="0"/>
    <n v="0"/>
    <n v="0"/>
    <n v="0"/>
    <n v="0"/>
    <n v="0"/>
    <n v="0"/>
    <n v="0"/>
  </r>
  <r>
    <x v="0"/>
    <x v="0"/>
    <x v="5"/>
    <s v="Industries"/>
    <s v="Coal"/>
    <s v="Self Producers Power Plants"/>
    <s v="Emissions"/>
    <x v="4"/>
    <x v="2"/>
    <m/>
    <m/>
    <n v="0"/>
    <n v="0"/>
    <n v="0"/>
    <n v="0"/>
    <n v="0"/>
    <n v="0"/>
    <n v="0"/>
    <n v="0"/>
    <n v="0"/>
    <n v="0"/>
  </r>
  <r>
    <x v="0"/>
    <x v="0"/>
    <x v="5"/>
    <s v="Industries"/>
    <s v="Diesel "/>
    <s v="Self Producers Power Plants"/>
    <s v="Emissions"/>
    <x v="4"/>
    <x v="2"/>
    <m/>
    <m/>
    <n v="0"/>
    <n v="0"/>
    <n v="0"/>
    <n v="0"/>
    <n v="0"/>
    <n v="0"/>
    <n v="0"/>
    <n v="0"/>
    <n v="0"/>
    <n v="0"/>
  </r>
  <r>
    <x v="0"/>
    <x v="0"/>
    <x v="5"/>
    <s v="Industries"/>
    <s v="Gas"/>
    <s v="Self Producers Power Plants"/>
    <s v="Emissions"/>
    <x v="4"/>
    <x v="2"/>
    <m/>
    <m/>
    <n v="0"/>
    <n v="0"/>
    <n v="0"/>
    <n v="0"/>
    <n v="0"/>
    <n v="0"/>
    <n v="0"/>
    <n v="0"/>
    <n v="0"/>
    <n v="0"/>
  </r>
  <r>
    <x v="0"/>
    <x v="0"/>
    <x v="5"/>
    <s v="Industries"/>
    <s v="Coal"/>
    <s v="Self Producers Power Plants"/>
    <s v="Emissions"/>
    <x v="0"/>
    <x v="23"/>
    <m/>
    <m/>
    <n v="0"/>
    <n v="0"/>
    <n v="0"/>
    <n v="0"/>
    <n v="0"/>
    <n v="0"/>
    <n v="0"/>
    <n v="0"/>
    <n v="0"/>
    <n v="0"/>
  </r>
  <r>
    <x v="0"/>
    <x v="0"/>
    <x v="5"/>
    <s v="Industries"/>
    <s v="Diesel "/>
    <s v="Self Producers Power Plants"/>
    <s v="Emissions"/>
    <x v="0"/>
    <x v="23"/>
    <m/>
    <m/>
    <n v="0"/>
    <n v="0"/>
    <n v="0"/>
    <n v="0"/>
    <n v="0"/>
    <n v="0"/>
    <n v="0"/>
    <n v="0"/>
    <n v="0"/>
    <n v="0"/>
  </r>
  <r>
    <x v="0"/>
    <x v="0"/>
    <x v="5"/>
    <s v="Industries"/>
    <s v="Gas"/>
    <s v="Self Producers Power Plants"/>
    <s v="Emissions"/>
    <x v="0"/>
    <x v="23"/>
    <m/>
    <m/>
    <n v="0"/>
    <n v="0"/>
    <n v="0"/>
    <n v="0"/>
    <n v="0"/>
    <n v="0"/>
    <n v="0"/>
    <n v="0"/>
    <n v="0"/>
    <n v="0"/>
  </r>
  <r>
    <x v="0"/>
    <x v="0"/>
    <x v="5"/>
    <s v="Industries"/>
    <s v="Coal"/>
    <s v="Self Producers Power Plants"/>
    <s v="Emissions"/>
    <x v="1"/>
    <x v="23"/>
    <m/>
    <m/>
    <n v="0"/>
    <n v="0"/>
    <n v="0"/>
    <n v="0"/>
    <n v="0"/>
    <n v="0"/>
    <n v="0"/>
    <n v="0"/>
    <n v="0"/>
    <n v="0"/>
  </r>
  <r>
    <x v="0"/>
    <x v="0"/>
    <x v="5"/>
    <s v="Industries"/>
    <s v="Diesel "/>
    <s v="Self Producers Power Plants"/>
    <s v="Emissions"/>
    <x v="1"/>
    <x v="23"/>
    <m/>
    <m/>
    <n v="0"/>
    <n v="0"/>
    <n v="0"/>
    <n v="0"/>
    <n v="0"/>
    <n v="0"/>
    <n v="0"/>
    <n v="0"/>
    <n v="0"/>
    <n v="0"/>
  </r>
  <r>
    <x v="0"/>
    <x v="0"/>
    <x v="5"/>
    <s v="Industries"/>
    <s v="Gas"/>
    <s v="Self Producers Power Plants"/>
    <s v="Emissions"/>
    <x v="1"/>
    <x v="23"/>
    <m/>
    <m/>
    <n v="0"/>
    <n v="0"/>
    <n v="0"/>
    <n v="0"/>
    <n v="0"/>
    <n v="0"/>
    <n v="0"/>
    <n v="0"/>
    <n v="0"/>
    <n v="0"/>
  </r>
  <r>
    <x v="0"/>
    <x v="0"/>
    <x v="5"/>
    <s v="Industries"/>
    <s v="Coal"/>
    <s v="Self Producers Power Plants"/>
    <s v="Emissions"/>
    <x v="2"/>
    <x v="23"/>
    <m/>
    <m/>
    <n v="0"/>
    <n v="0"/>
    <n v="0"/>
    <n v="0"/>
    <n v="0"/>
    <n v="0"/>
    <n v="0"/>
    <n v="0"/>
    <n v="0"/>
    <n v="0"/>
  </r>
  <r>
    <x v="0"/>
    <x v="0"/>
    <x v="5"/>
    <s v="Industries"/>
    <s v="Diesel "/>
    <s v="Self Producers Power Plants"/>
    <s v="Emissions"/>
    <x v="2"/>
    <x v="23"/>
    <m/>
    <m/>
    <n v="0"/>
    <n v="0"/>
    <n v="0"/>
    <n v="0"/>
    <n v="0"/>
    <n v="0"/>
    <n v="0"/>
    <n v="0"/>
    <n v="0"/>
    <n v="0"/>
  </r>
  <r>
    <x v="0"/>
    <x v="0"/>
    <x v="5"/>
    <s v="Industries"/>
    <s v="Gas"/>
    <s v="Self Producers Power Plants"/>
    <s v="Emissions"/>
    <x v="2"/>
    <x v="23"/>
    <m/>
    <m/>
    <n v="0"/>
    <n v="0"/>
    <n v="0"/>
    <n v="0"/>
    <n v="0"/>
    <n v="0"/>
    <n v="0"/>
    <n v="0"/>
    <n v="0"/>
    <n v="0"/>
  </r>
  <r>
    <x v="0"/>
    <x v="0"/>
    <x v="5"/>
    <s v="Industries"/>
    <s v="Coal"/>
    <s v="Self Producers Power Plants"/>
    <s v="Emissions"/>
    <x v="3"/>
    <x v="23"/>
    <m/>
    <m/>
    <n v="0"/>
    <n v="0"/>
    <n v="0"/>
    <n v="0"/>
    <n v="0"/>
    <n v="0"/>
    <n v="0"/>
    <n v="0"/>
    <n v="0"/>
    <n v="0"/>
  </r>
  <r>
    <x v="0"/>
    <x v="0"/>
    <x v="5"/>
    <s v="Industries"/>
    <s v="Diesel "/>
    <s v="Self Producers Power Plants"/>
    <s v="Emissions"/>
    <x v="3"/>
    <x v="23"/>
    <m/>
    <m/>
    <n v="0"/>
    <n v="0"/>
    <n v="0"/>
    <n v="0"/>
    <n v="0"/>
    <n v="0"/>
    <n v="0"/>
    <n v="0"/>
    <n v="0"/>
    <n v="0"/>
  </r>
  <r>
    <x v="0"/>
    <x v="0"/>
    <x v="5"/>
    <s v="Industries"/>
    <s v="Gas"/>
    <s v="Self Producers Power Plants"/>
    <s v="Emissions"/>
    <x v="3"/>
    <x v="23"/>
    <m/>
    <m/>
    <n v="0"/>
    <n v="0"/>
    <n v="0"/>
    <n v="0"/>
    <n v="0"/>
    <n v="0"/>
    <n v="0"/>
    <n v="0"/>
    <n v="0"/>
    <n v="0"/>
  </r>
  <r>
    <x v="0"/>
    <x v="0"/>
    <x v="5"/>
    <s v="Industries"/>
    <s v="Coal"/>
    <s v="Self Producers Power Plants"/>
    <s v="Emissions"/>
    <x v="4"/>
    <x v="23"/>
    <m/>
    <m/>
    <n v="0"/>
    <n v="0"/>
    <n v="0"/>
    <n v="0"/>
    <n v="0"/>
    <n v="0"/>
    <n v="0"/>
    <n v="0"/>
    <n v="0"/>
    <n v="0"/>
  </r>
  <r>
    <x v="0"/>
    <x v="0"/>
    <x v="5"/>
    <s v="Industries"/>
    <s v="Diesel "/>
    <s v="Self Producers Power Plants"/>
    <s v="Emissions"/>
    <x v="4"/>
    <x v="23"/>
    <m/>
    <m/>
    <n v="0"/>
    <n v="0"/>
    <n v="0"/>
    <n v="0"/>
    <n v="0"/>
    <n v="0"/>
    <n v="0"/>
    <n v="0"/>
    <n v="0"/>
    <n v="0"/>
  </r>
  <r>
    <x v="0"/>
    <x v="0"/>
    <x v="5"/>
    <s v="Industries"/>
    <s v="Gas"/>
    <s v="Self Producers Power Plants"/>
    <s v="Emissions"/>
    <x v="4"/>
    <x v="23"/>
    <m/>
    <m/>
    <n v="0"/>
    <n v="0"/>
    <n v="0"/>
    <n v="0"/>
    <n v="0"/>
    <n v="0"/>
    <n v="0"/>
    <n v="0"/>
    <n v="0"/>
    <n v="0"/>
  </r>
  <r>
    <x v="0"/>
    <x v="0"/>
    <x v="7"/>
    <s v="Public Electricity Generation"/>
    <s v="Coal"/>
    <s v="Public Service Power Plants"/>
    <s v="Emissions"/>
    <x v="0"/>
    <x v="12"/>
    <m/>
    <m/>
    <n v="11731179.99625"/>
    <n v="13921783.908174999"/>
    <n v="14634118.0843"/>
    <n v="17347570.579624999"/>
    <n v="19521717.926424999"/>
    <n v="21856896.949818488"/>
    <n v="25237200.746121634"/>
    <n v="29267777.36189083"/>
    <n v="31144030.695329156"/>
    <n v="32125735.794425432"/>
  </r>
  <r>
    <x v="0"/>
    <x v="0"/>
    <x v="7"/>
    <s v="Public Electricity Generation"/>
    <s v="Coal"/>
    <s v="Public Service Power Plants"/>
    <s v="Emissions"/>
    <x v="0"/>
    <x v="13"/>
    <m/>
    <m/>
    <n v="0"/>
    <n v="0"/>
    <n v="0"/>
    <n v="0"/>
    <n v="0"/>
    <n v="0"/>
    <n v="0"/>
    <n v="0"/>
    <n v="0"/>
    <n v="0"/>
  </r>
  <r>
    <x v="0"/>
    <x v="0"/>
    <x v="7"/>
    <s v="Public Electricity Generation"/>
    <s v="Coal"/>
    <s v="Public Service Power Plants"/>
    <s v="Emissions"/>
    <x v="0"/>
    <x v="14"/>
    <m/>
    <m/>
    <n v="0"/>
    <n v="0"/>
    <n v="0"/>
    <n v="0"/>
    <n v="0"/>
    <n v="0"/>
    <n v="0"/>
    <n v="0"/>
    <n v="0"/>
    <n v="0"/>
  </r>
  <r>
    <x v="0"/>
    <x v="0"/>
    <x v="7"/>
    <s v="Public Electricity Generation"/>
    <s v="Coal"/>
    <s v="Public Service Power Plants"/>
    <s v="Emissions"/>
    <x v="0"/>
    <x v="27"/>
    <m/>
    <m/>
    <n v="17940947.299275"/>
    <n v="18538085.519524999"/>
    <n v="20187033.34505"/>
    <n v="22040982.953275003"/>
    <n v="24272963.371800002"/>
    <n v="23144513.191800002"/>
    <n v="21844444.546924997"/>
    <n v="20875858.142425001"/>
    <n v="19637854.257449999"/>
    <n v="21012682.726749998"/>
  </r>
  <r>
    <x v="0"/>
    <x v="0"/>
    <x v="7"/>
    <s v="Public Electricity Generation"/>
    <s v="Coal"/>
    <s v="Public Service Power Plants"/>
    <s v="Emissions"/>
    <x v="0"/>
    <x v="28"/>
    <m/>
    <m/>
    <n v="21252008.202424999"/>
    <n v="22134550.280700002"/>
    <n v="22744853.753049999"/>
    <n v="23226796.017425001"/>
    <n v="23166141.820250001"/>
    <n v="25022442.366349999"/>
    <n v="26556664.423575003"/>
    <n v="27750940.864075001"/>
    <n v="27973339.587049998"/>
    <n v="34804694.864225"/>
  </r>
  <r>
    <x v="0"/>
    <x v="0"/>
    <x v="7"/>
    <s v="Public Electricity Generation"/>
    <s v="Coal"/>
    <s v="Public Service Power Plants"/>
    <s v="Emissions"/>
    <x v="0"/>
    <x v="33"/>
    <m/>
    <m/>
    <n v="82174226.410699606"/>
    <n v="89845164.086417973"/>
    <n v="96693962.816303924"/>
    <n v="100798297.28713095"/>
    <n v="102138401.32076116"/>
    <n v="107559347.08056802"/>
    <n v="114814265.96604203"/>
    <n v="122143535.99080585"/>
    <n v="134317802.85750094"/>
    <n v="141624800.8621707"/>
  </r>
  <r>
    <x v="0"/>
    <x v="0"/>
    <x v="7"/>
    <s v="Public Electricity Generation"/>
    <s v="Coal"/>
    <s v="Public Service Power Plants"/>
    <s v="Emissions"/>
    <x v="0"/>
    <x v="34"/>
    <m/>
    <m/>
    <n v="0"/>
    <n v="0"/>
    <n v="0"/>
    <n v="0"/>
    <n v="0"/>
    <n v="0"/>
    <n v="0"/>
    <n v="0"/>
    <n v="0"/>
    <n v="0"/>
  </r>
  <r>
    <x v="0"/>
    <x v="0"/>
    <x v="7"/>
    <s v="Public Electricity Generation"/>
    <s v="Coal"/>
    <s v="Public Service Power Plants"/>
    <s v="Emissions"/>
    <x v="0"/>
    <x v="5"/>
    <m/>
    <m/>
    <n v="0"/>
    <n v="0"/>
    <n v="0"/>
    <n v="0"/>
    <n v="0"/>
    <n v="0"/>
    <n v="0"/>
    <n v="0"/>
    <n v="0"/>
    <n v="0"/>
  </r>
  <r>
    <x v="0"/>
    <x v="0"/>
    <x v="7"/>
    <s v="Public Electricity Generation"/>
    <s v="Coal"/>
    <s v="Public Service Power Plants"/>
    <s v="Emissions"/>
    <x v="0"/>
    <x v="9"/>
    <m/>
    <m/>
    <n v="9732868.686975386"/>
    <n v="9878799.4456320349"/>
    <n v="10409124.517796071"/>
    <n v="10101554.715094032"/>
    <n v="8200987.0920638423"/>
    <n v="7192054.0101134945"/>
    <n v="7334941.11006134"/>
    <n v="7351753.0342283128"/>
    <n v="6364924.4178948998"/>
    <n v="6154514.0402038489"/>
  </r>
  <r>
    <x v="0"/>
    <x v="0"/>
    <x v="7"/>
    <s v="Public Electricity Generation"/>
    <s v="Coal"/>
    <s v="Public Service Power Plants"/>
    <s v="Emissions"/>
    <x v="0"/>
    <x v="11"/>
    <m/>
    <m/>
    <n v="30671746.079975002"/>
    <n v="31023916.573649999"/>
    <n v="33435038.458249997"/>
    <n v="34208497.019125"/>
    <n v="33523433.722350001"/>
    <n v="38068737.009875"/>
    <n v="49131075.180687502"/>
    <n v="61757492.319737501"/>
    <n v="40631259.293624997"/>
    <n v="70201826.072949991"/>
  </r>
  <r>
    <x v="0"/>
    <x v="0"/>
    <x v="7"/>
    <s v="Public Electricity Generation"/>
    <s v="Coal"/>
    <s v="Public Service Power Plants"/>
    <s v="Emissions"/>
    <x v="0"/>
    <x v="19"/>
    <m/>
    <m/>
    <n v="49012186.546856523"/>
    <n v="48772563.059643522"/>
    <n v="51958553.767191559"/>
    <n v="56460668.08321698"/>
    <n v="58181866.715935454"/>
    <n v="59650876.816445418"/>
    <n v="61661528.131916061"/>
    <n v="61588294.760899365"/>
    <n v="99933907.045979291"/>
    <n v="90798375.305440724"/>
  </r>
  <r>
    <x v="0"/>
    <x v="0"/>
    <x v="7"/>
    <s v="Public Electricity Generation"/>
    <s v="Coal"/>
    <s v="Public Service Power Plants"/>
    <s v="Emissions"/>
    <x v="0"/>
    <x v="20"/>
    <m/>
    <m/>
    <n v="65100761.071774997"/>
    <n v="66737484.020350002"/>
    <n v="72446501.555999994"/>
    <n v="74370979.300475001"/>
    <n v="73973670.79959999"/>
    <n v="72682535.718649998"/>
    <n v="77511597.207687497"/>
    <n v="84450625.439537495"/>
    <n v="94553499.57457073"/>
    <n v="106416003.25905059"/>
  </r>
  <r>
    <x v="0"/>
    <x v="0"/>
    <x v="7"/>
    <s v="Public Electricity Generation"/>
    <s v="Coal"/>
    <s v="Public Service Power Plants"/>
    <s v="Emissions"/>
    <x v="0"/>
    <x v="10"/>
    <m/>
    <m/>
    <n v="0"/>
    <n v="0"/>
    <n v="0"/>
    <n v="0"/>
    <n v="0"/>
    <n v="0"/>
    <n v="0"/>
    <n v="0"/>
    <n v="0"/>
    <n v="0"/>
  </r>
  <r>
    <x v="0"/>
    <x v="0"/>
    <x v="7"/>
    <s v="Public Electricity Generation"/>
    <s v="Coal"/>
    <s v="Public Service Power Plants"/>
    <s v="Emissions"/>
    <x v="0"/>
    <x v="8"/>
    <m/>
    <m/>
    <n v="0"/>
    <n v="0"/>
    <n v="0"/>
    <n v="0"/>
    <n v="0"/>
    <n v="0"/>
    <n v="0"/>
    <n v="0"/>
    <n v="0"/>
    <n v="0"/>
  </r>
  <r>
    <x v="0"/>
    <x v="0"/>
    <x v="7"/>
    <s v="Public Electricity Generation"/>
    <s v="Coal"/>
    <s v="Public Service Power Plants"/>
    <s v="Emissions"/>
    <x v="0"/>
    <x v="7"/>
    <m/>
    <m/>
    <n v="0"/>
    <n v="0"/>
    <n v="0"/>
    <n v="0"/>
    <n v="0"/>
    <n v="0"/>
    <n v="0"/>
    <n v="0"/>
    <n v="0"/>
    <n v="0"/>
  </r>
  <r>
    <x v="0"/>
    <x v="0"/>
    <x v="7"/>
    <s v="Public Electricity Generation"/>
    <s v="Coal"/>
    <s v="Public Service Power Plants"/>
    <s v="Emissions"/>
    <x v="0"/>
    <x v="6"/>
    <m/>
    <m/>
    <n v="28430057.993518475"/>
    <n v="32190916.22990647"/>
    <n v="38564779.297258437"/>
    <n v="53631871.852733038"/>
    <n v="64994582.869539529"/>
    <n v="72736547.363279581"/>
    <n v="78528423.761146426"/>
    <n v="86020276.690513134"/>
    <n v="85821028.654174984"/>
    <n v="97108937.758258685"/>
  </r>
  <r>
    <x v="0"/>
    <x v="0"/>
    <x v="7"/>
    <s v="Public Electricity Generation"/>
    <s v="Coal"/>
    <s v="Public Service Power Plants"/>
    <s v="Emissions"/>
    <x v="0"/>
    <x v="0"/>
    <m/>
    <m/>
    <n v="59232349.948200002"/>
    <n v="62529775.411674999"/>
    <n v="67379760.247800007"/>
    <n v="71658467.180299997"/>
    <n v="72463898.496275008"/>
    <n v="74012226.180749997"/>
    <n v="82819074.554287493"/>
    <n v="93079989.941156402"/>
    <n v="98891181.374187961"/>
    <n v="86039765.323910877"/>
  </r>
  <r>
    <x v="0"/>
    <x v="0"/>
    <x v="7"/>
    <s v="Public Electricity Generation"/>
    <s v="Coal"/>
    <s v="Public Service Power Plants"/>
    <s v="Emissions"/>
    <x v="0"/>
    <x v="16"/>
    <m/>
    <m/>
    <n v="12605258.698174998"/>
    <n v="14535848.881124999"/>
    <n v="14927044.943525"/>
    <n v="15437198.462399999"/>
    <n v="19364205.088799998"/>
    <n v="20755960.310800001"/>
    <n v="23585549.137150001"/>
    <n v="27290627.228149999"/>
    <n v="31348346.000399999"/>
    <n v="32988830.449575"/>
  </r>
  <r>
    <x v="0"/>
    <x v="0"/>
    <x v="7"/>
    <s v="Public Electricity Generation"/>
    <s v="Coal"/>
    <s v="Public Service Power Plants"/>
    <s v="Emissions"/>
    <x v="0"/>
    <x v="17"/>
    <m/>
    <m/>
    <n v="0"/>
    <n v="0"/>
    <n v="0"/>
    <n v="0"/>
    <n v="0"/>
    <n v="0"/>
    <n v="0"/>
    <n v="0"/>
    <n v="0"/>
    <n v="0"/>
  </r>
  <r>
    <x v="0"/>
    <x v="0"/>
    <x v="7"/>
    <s v="Public Electricity Generation"/>
    <s v="Coal"/>
    <s v="Public Service Power Plants"/>
    <s v="Emissions"/>
    <x v="0"/>
    <x v="30"/>
    <m/>
    <m/>
    <n v="25085917.688974999"/>
    <n v="27319308.670224998"/>
    <n v="29168556.4027"/>
    <n v="28885503.482549999"/>
    <n v="27488576.197225001"/>
    <n v="27883533.760224998"/>
    <n v="28640770.849762499"/>
    <n v="30059314.825893588"/>
    <n v="34831575.518537037"/>
    <n v="40610430.06566412"/>
  </r>
  <r>
    <x v="0"/>
    <x v="0"/>
    <x v="7"/>
    <s v="Public Electricity Generation"/>
    <s v="Coal"/>
    <s v="Public Service Power Plants"/>
    <s v="Emissions"/>
    <x v="0"/>
    <x v="26"/>
    <m/>
    <m/>
    <n v="0"/>
    <n v="0"/>
    <n v="0"/>
    <n v="0"/>
    <n v="0"/>
    <n v="0"/>
    <n v="0"/>
    <n v="0"/>
    <n v="0"/>
    <n v="0"/>
  </r>
  <r>
    <x v="0"/>
    <x v="0"/>
    <x v="7"/>
    <s v="Public Electricity Generation"/>
    <s v="Coal"/>
    <s v="Public Service Power Plants"/>
    <s v="Emissions"/>
    <x v="0"/>
    <x v="18"/>
    <m/>
    <m/>
    <n v="0"/>
    <n v="0"/>
    <n v="0"/>
    <n v="0"/>
    <n v="0"/>
    <n v="0"/>
    <n v="0"/>
    <n v="0"/>
    <n v="0"/>
    <n v="0"/>
  </r>
  <r>
    <x v="0"/>
    <x v="0"/>
    <x v="7"/>
    <s v="Public Electricity Generation"/>
    <s v="Coal"/>
    <s v="Public Service Power Plants"/>
    <s v="Emissions"/>
    <x v="0"/>
    <x v="4"/>
    <m/>
    <m/>
    <n v="10911049.662508247"/>
    <n v="12472177.371721612"/>
    <n v="13982117.313464297"/>
    <n v="15375054.647883523"/>
    <n v="17796783.275900483"/>
    <n v="20712163.267826132"/>
    <n v="21720391.337292977"/>
    <n v="22727119.155149136"/>
    <n v="22711255.924454369"/>
    <n v="23570807.841757473"/>
  </r>
  <r>
    <x v="0"/>
    <x v="0"/>
    <x v="7"/>
    <s v="Public Electricity Generation"/>
    <s v="Coal"/>
    <s v="Public Service Power Plants"/>
    <s v="Emissions"/>
    <x v="0"/>
    <x v="25"/>
    <m/>
    <m/>
    <n v="43294135.963781625"/>
    <n v="45761791.169612318"/>
    <n v="46431264.163853787"/>
    <n v="46270997.256740235"/>
    <n v="46802066.218930326"/>
    <n v="45398973.980647035"/>
    <n v="50728445.17862612"/>
    <n v="55881029.726481244"/>
    <n v="52626264.059318267"/>
    <n v="59767775.726521432"/>
  </r>
  <r>
    <x v="0"/>
    <x v="0"/>
    <x v="7"/>
    <s v="Public Electricity Generation"/>
    <s v="Coal"/>
    <s v="Public Service Power Plants"/>
    <s v="Emissions"/>
    <x v="0"/>
    <x v="35"/>
    <m/>
    <m/>
    <n v="56028880.769735128"/>
    <n v="60540584.966991059"/>
    <n v="64848820.190856911"/>
    <n v="71520943.274451226"/>
    <n v="75589926.929294169"/>
    <n v="82070827.95065181"/>
    <n v="88484850.810993388"/>
    <n v="96496051.580632105"/>
    <n v="85957976.682102352"/>
    <n v="102661038.47567108"/>
  </r>
  <r>
    <x v="0"/>
    <x v="0"/>
    <x v="7"/>
    <s v="Public Electricity Generation"/>
    <s v="Coal"/>
    <s v="Public Service Power Plants"/>
    <s v="Emissions"/>
    <x v="0"/>
    <x v="1"/>
    <m/>
    <m/>
    <n v="0"/>
    <n v="0"/>
    <n v="0"/>
    <n v="0"/>
    <n v="0"/>
    <n v="0"/>
    <n v="0"/>
    <n v="0"/>
    <n v="0"/>
    <n v="0"/>
  </r>
  <r>
    <x v="0"/>
    <x v="0"/>
    <x v="7"/>
    <s v="Public Electricity Generation"/>
    <s v="Coal"/>
    <s v="Public Service Power Plants"/>
    <s v="Emissions"/>
    <x v="0"/>
    <x v="29"/>
    <m/>
    <m/>
    <n v="0"/>
    <n v="0"/>
    <n v="0"/>
    <n v="0"/>
    <n v="0"/>
    <n v="0"/>
    <n v="0"/>
    <n v="0"/>
    <n v="0"/>
    <n v="0"/>
  </r>
  <r>
    <x v="0"/>
    <x v="0"/>
    <x v="7"/>
    <s v="Public Electricity Generation"/>
    <s v="Coal"/>
    <s v="Public Service Power Plants"/>
    <s v="Emissions"/>
    <x v="0"/>
    <x v="15"/>
    <m/>
    <m/>
    <n v="6209767.3030249998"/>
    <n v="7567198.8320499994"/>
    <n v="7340098.2333249999"/>
    <n v="7724711.6696749991"/>
    <n v="8563056.1159000006"/>
    <n v="8393788.5888999999"/>
    <n v="9357673.1176500004"/>
    <n v="10813373.849850001"/>
    <n v="37140116.549249999"/>
    <n v="16694480.037949998"/>
  </r>
  <r>
    <x v="0"/>
    <x v="0"/>
    <x v="7"/>
    <s v="Public Electricity Generation"/>
    <s v="Coal"/>
    <s v="Public Service Power Plants"/>
    <s v="Emissions"/>
    <x v="0"/>
    <x v="3"/>
    <m/>
    <m/>
    <n v="0"/>
    <n v="0"/>
    <n v="0"/>
    <n v="0"/>
    <n v="0"/>
    <n v="0"/>
    <n v="0"/>
    <n v="0"/>
    <n v="0"/>
    <n v="0"/>
  </r>
  <r>
    <x v="0"/>
    <x v="0"/>
    <x v="7"/>
    <s v="Public Electricity Generation"/>
    <s v="Coal"/>
    <s v="Public Service Power Plants"/>
    <s v="Emissions"/>
    <x v="0"/>
    <x v="21"/>
    <m/>
    <m/>
    <n v="0"/>
    <n v="0"/>
    <n v="0"/>
    <n v="0"/>
    <n v="0"/>
    <n v="0"/>
    <n v="0"/>
    <n v="0"/>
    <n v="0"/>
    <n v="0"/>
  </r>
  <r>
    <x v="0"/>
    <x v="0"/>
    <x v="7"/>
    <s v="Public Electricity Generation"/>
    <s v="Coal"/>
    <s v="Public Service Power Plants"/>
    <s v="Emissions"/>
    <x v="0"/>
    <x v="22"/>
    <m/>
    <m/>
    <n v="0"/>
    <n v="0"/>
    <n v="0"/>
    <n v="0"/>
    <n v="0"/>
    <n v="0"/>
    <n v="0"/>
    <n v="0"/>
    <n v="0"/>
    <n v="0"/>
  </r>
  <r>
    <x v="0"/>
    <x v="0"/>
    <x v="7"/>
    <s v="Public Electricity Generation"/>
    <s v="Coal"/>
    <s v="Public Service Power Plants"/>
    <s v="Emissions"/>
    <x v="0"/>
    <x v="24"/>
    <m/>
    <m/>
    <n v="0"/>
    <n v="0"/>
    <n v="0"/>
    <n v="0"/>
    <n v="0"/>
    <n v="0"/>
    <n v="0"/>
    <n v="0"/>
    <n v="0"/>
    <n v="0"/>
  </r>
  <r>
    <x v="0"/>
    <x v="0"/>
    <x v="7"/>
    <s v="Public Electricity Generation"/>
    <s v="Coal"/>
    <s v="Public Service Power Plants"/>
    <s v="Emissions"/>
    <x v="0"/>
    <x v="32"/>
    <m/>
    <m/>
    <n v="0"/>
    <n v="0"/>
    <n v="0"/>
    <n v="0"/>
    <n v="0"/>
    <n v="0"/>
    <n v="0"/>
    <n v="0"/>
    <n v="0"/>
    <n v="0"/>
  </r>
  <r>
    <x v="0"/>
    <x v="0"/>
    <x v="7"/>
    <s v="Public Electricity Generation"/>
    <s v="Coal"/>
    <s v="Public Service Power Plants"/>
    <s v="Emissions"/>
    <x v="0"/>
    <x v="2"/>
    <m/>
    <m/>
    <n v="0"/>
    <n v="0"/>
    <n v="0"/>
    <n v="0"/>
    <n v="0"/>
    <n v="0"/>
    <n v="0"/>
    <n v="0"/>
    <n v="0"/>
    <n v="0"/>
  </r>
  <r>
    <x v="0"/>
    <x v="0"/>
    <x v="7"/>
    <s v="Public Electricity Generation"/>
    <s v="Coal"/>
    <s v="Public Service Power Plants"/>
    <s v="Emissions"/>
    <x v="0"/>
    <x v="23"/>
    <m/>
    <m/>
    <n v="0"/>
    <n v="0"/>
    <n v="0"/>
    <n v="0"/>
    <n v="0"/>
    <n v="0"/>
    <n v="0"/>
    <n v="0"/>
    <n v="0"/>
    <n v="0"/>
  </r>
  <r>
    <x v="0"/>
    <x v="0"/>
    <x v="7"/>
    <s v="Public Electricity Generation"/>
    <s v="Coal"/>
    <s v="Public Service Power Plants"/>
    <s v="Emissions"/>
    <x v="0"/>
    <x v="31"/>
    <m/>
    <m/>
    <n v="0"/>
    <n v="0"/>
    <n v="0"/>
    <n v="0"/>
    <n v="0"/>
    <n v="0"/>
    <n v="0"/>
    <n v="0"/>
    <n v="0"/>
    <n v="17149621.610550001"/>
  </r>
  <r>
    <x v="0"/>
    <x v="0"/>
    <x v="7"/>
    <s v="Public Electricity Generation"/>
    <s v="Furnace Oil"/>
    <s v="Public Service Power Plants"/>
    <s v="Emissions"/>
    <x v="0"/>
    <x v="12"/>
    <m/>
    <m/>
    <n v="1472.8997644877652"/>
    <n v="1560.5829134260027"/>
    <n v="4335.3338753439866"/>
    <n v="4765.2248694439559"/>
    <n v="5184.5983141132037"/>
    <n v="5405.7989852983019"/>
    <n v="13575.255697058714"/>
    <n v="24457.236385595239"/>
    <n v="20850.814778118969"/>
    <n v="15849.912496612013"/>
  </r>
  <r>
    <x v="0"/>
    <x v="0"/>
    <x v="7"/>
    <s v="Public Electricity Generation"/>
    <s v="Furnace Oil"/>
    <s v="Public Service Power Plants"/>
    <s v="Emissions"/>
    <x v="0"/>
    <x v="13"/>
    <m/>
    <m/>
    <n v="0"/>
    <n v="0"/>
    <n v="0"/>
    <n v="0"/>
    <n v="0"/>
    <n v="0"/>
    <n v="0"/>
    <n v="0"/>
    <n v="0"/>
    <n v="0"/>
  </r>
  <r>
    <x v="0"/>
    <x v="0"/>
    <x v="7"/>
    <s v="Public Electricity Generation"/>
    <s v="Furnace Oil"/>
    <s v="Public Service Power Plants"/>
    <s v="Emissions"/>
    <x v="0"/>
    <x v="14"/>
    <m/>
    <m/>
    <n v="0"/>
    <n v="0"/>
    <n v="0"/>
    <n v="0"/>
    <n v="0"/>
    <n v="0"/>
    <n v="0"/>
    <n v="0"/>
    <n v="0"/>
    <n v="0"/>
  </r>
  <r>
    <x v="0"/>
    <x v="0"/>
    <x v="7"/>
    <s v="Public Electricity Generation"/>
    <s v="Furnace Oil"/>
    <s v="Public Service Power Plants"/>
    <s v="Emissions"/>
    <x v="0"/>
    <x v="27"/>
    <m/>
    <m/>
    <n v="32150.782367613196"/>
    <n v="27330.90230237912"/>
    <n v="43264.179393706836"/>
    <n v="56259.931945510369"/>
    <n v="55658.478108211821"/>
    <n v="45627.997966231778"/>
    <n v="36269.091279739063"/>
    <n v="27796.241586722947"/>
    <n v="36063.232079815818"/>
    <n v="43799.638296239449"/>
  </r>
  <r>
    <x v="0"/>
    <x v="0"/>
    <x v="7"/>
    <s v="Public Electricity Generation"/>
    <s v="Furnace Oil"/>
    <s v="Public Service Power Plants"/>
    <s v="Emissions"/>
    <x v="0"/>
    <x v="28"/>
    <m/>
    <m/>
    <n v="31216.78002815161"/>
    <n v="29448.051933722913"/>
    <n v="30594.789850705783"/>
    <n v="38940.625844988921"/>
    <n v="86687.792910143733"/>
    <n v="76982.943750747436"/>
    <n v="74708.145614187088"/>
    <n v="82668.55449260016"/>
    <n v="87201.373733873028"/>
    <n v="85453.841075268152"/>
  </r>
  <r>
    <x v="0"/>
    <x v="0"/>
    <x v="7"/>
    <s v="Public Electricity Generation"/>
    <s v="Furnace Oil"/>
    <s v="Public Service Power Plants"/>
    <s v="Emissions"/>
    <x v="0"/>
    <x v="33"/>
    <m/>
    <m/>
    <n v="16151.943876648518"/>
    <n v="19361.616002946186"/>
    <n v="33364.181089461963"/>
    <n v="26977.604903520853"/>
    <n v="26246.346864558218"/>
    <n v="40293.653950353422"/>
    <n v="55505.313738492019"/>
    <n v="69988.163601309716"/>
    <n v="188537.11580612182"/>
    <n v="228211.87601417498"/>
  </r>
  <r>
    <x v="0"/>
    <x v="0"/>
    <x v="7"/>
    <s v="Public Electricity Generation"/>
    <s v="Furnace Oil"/>
    <s v="Public Service Power Plants"/>
    <s v="Emissions"/>
    <x v="0"/>
    <x v="34"/>
    <m/>
    <m/>
    <n v="0"/>
    <n v="0"/>
    <n v="0"/>
    <n v="0"/>
    <n v="0"/>
    <n v="0"/>
    <n v="0"/>
    <n v="0"/>
    <n v="0"/>
    <n v="0"/>
  </r>
  <r>
    <x v="0"/>
    <x v="0"/>
    <x v="7"/>
    <s v="Public Electricity Generation"/>
    <s v="Furnace Oil"/>
    <s v="Public Service Power Plants"/>
    <s v="Emissions"/>
    <x v="0"/>
    <x v="5"/>
    <m/>
    <m/>
    <n v="0"/>
    <n v="0"/>
    <n v="0"/>
    <n v="0"/>
    <n v="0"/>
    <n v="0"/>
    <n v="0"/>
    <n v="0"/>
    <n v="0"/>
    <n v="0"/>
  </r>
  <r>
    <x v="0"/>
    <x v="0"/>
    <x v="7"/>
    <s v="Public Electricity Generation"/>
    <s v="Furnace Oil"/>
    <s v="Public Service Power Plants"/>
    <s v="Emissions"/>
    <x v="0"/>
    <x v="9"/>
    <m/>
    <m/>
    <n v="537.58638443428083"/>
    <n v="569.58942235309837"/>
    <n v="1582.3320225542693"/>
    <n v="1739.2358056840285"/>
    <n v="1892.3008405785756"/>
    <n v="1973.0357771465021"/>
    <n v="2067.5902073611901"/>
    <n v="2189.7836248694034"/>
    <n v="2339.2523587856995"/>
    <n v="3022.3475052725848"/>
  </r>
  <r>
    <x v="0"/>
    <x v="0"/>
    <x v="7"/>
    <s v="Public Electricity Generation"/>
    <s v="Furnace Oil"/>
    <s v="Public Service Power Plants"/>
    <s v="Emissions"/>
    <x v="0"/>
    <x v="11"/>
    <m/>
    <m/>
    <n v="23777.872425556165"/>
    <n v="25379.940651146597"/>
    <n v="16676.854246373932"/>
    <n v="14252.065597113151"/>
    <n v="92669.017638608566"/>
    <n v="138557.27200076595"/>
    <n v="111862.51325226789"/>
    <n v="67461.600298516176"/>
    <n v="79603.603329595688"/>
    <n v="92558.178269560405"/>
  </r>
  <r>
    <x v="0"/>
    <x v="0"/>
    <x v="7"/>
    <s v="Public Electricity Generation"/>
    <s v="Furnace Oil"/>
    <s v="Public Service Power Plants"/>
    <s v="Emissions"/>
    <x v="0"/>
    <x v="19"/>
    <m/>
    <m/>
    <n v="108882.44779931294"/>
    <n v="101697.36060450449"/>
    <n v="87075.956783508387"/>
    <n v="58200.088596215734"/>
    <n v="109144.83134086762"/>
    <n v="415633.28619669791"/>
    <n v="382391.05611085996"/>
    <n v="210657.84125827337"/>
    <n v="135650.47845061758"/>
    <n v="92507.274814343895"/>
  </r>
  <r>
    <x v="0"/>
    <x v="0"/>
    <x v="7"/>
    <s v="Public Electricity Generation"/>
    <s v="Furnace Oil"/>
    <s v="Public Service Power Plants"/>
    <s v="Emissions"/>
    <x v="0"/>
    <x v="20"/>
    <m/>
    <m/>
    <n v="3048169.9787544403"/>
    <n v="2827730.4892861415"/>
    <n v="3221532.9045779998"/>
    <n v="3388321.0929029379"/>
    <n v="2428373.3644368588"/>
    <n v="1471124.8164638581"/>
    <n v="1265174.0809745817"/>
    <n v="1273258.9271464029"/>
    <n v="737337.55610570195"/>
    <n v="218347.55616214982"/>
  </r>
  <r>
    <x v="0"/>
    <x v="0"/>
    <x v="7"/>
    <s v="Public Electricity Generation"/>
    <s v="Furnace Oil"/>
    <s v="Public Service Power Plants"/>
    <s v="Emissions"/>
    <x v="0"/>
    <x v="10"/>
    <m/>
    <m/>
    <n v="0"/>
    <n v="0"/>
    <n v="0"/>
    <n v="0"/>
    <n v="0"/>
    <n v="0"/>
    <n v="0"/>
    <n v="0"/>
    <n v="0"/>
    <n v="0"/>
  </r>
  <r>
    <x v="0"/>
    <x v="0"/>
    <x v="7"/>
    <s v="Public Electricity Generation"/>
    <s v="Furnace Oil"/>
    <s v="Public Service Power Plants"/>
    <s v="Emissions"/>
    <x v="0"/>
    <x v="8"/>
    <m/>
    <m/>
    <n v="0"/>
    <n v="0"/>
    <n v="0"/>
    <n v="0"/>
    <n v="0"/>
    <n v="0"/>
    <n v="0"/>
    <n v="0"/>
    <n v="0"/>
    <n v="0"/>
  </r>
  <r>
    <x v="0"/>
    <x v="0"/>
    <x v="7"/>
    <s v="Public Electricity Generation"/>
    <s v="Furnace Oil"/>
    <s v="Public Service Power Plants"/>
    <s v="Emissions"/>
    <x v="0"/>
    <x v="7"/>
    <m/>
    <m/>
    <n v="0"/>
    <n v="0"/>
    <n v="0"/>
    <n v="0"/>
    <n v="0"/>
    <n v="0"/>
    <n v="0"/>
    <n v="0"/>
    <n v="0"/>
    <n v="0"/>
  </r>
  <r>
    <x v="0"/>
    <x v="0"/>
    <x v="7"/>
    <s v="Public Electricity Generation"/>
    <s v="Furnace Oil"/>
    <s v="Public Service Power Plants"/>
    <s v="Emissions"/>
    <x v="0"/>
    <x v="6"/>
    <m/>
    <m/>
    <n v="36090.546358372863"/>
    <n v="48548.196296273622"/>
    <n v="50547.182933944692"/>
    <n v="65830.329515398582"/>
    <n v="51299.477489267265"/>
    <n v="50388.061236605972"/>
    <n v="56633.338601277457"/>
    <n v="62418.644372402399"/>
    <n v="55287.505513931457"/>
    <n v="56453.945109279732"/>
  </r>
  <r>
    <x v="0"/>
    <x v="0"/>
    <x v="7"/>
    <s v="Public Electricity Generation"/>
    <s v="Furnace Oil"/>
    <s v="Public Service Power Plants"/>
    <s v="Emissions"/>
    <x v="0"/>
    <x v="0"/>
    <m/>
    <m/>
    <n v="49731.665740872399"/>
    <n v="52599.777023413269"/>
    <n v="84940.182639160601"/>
    <n v="83190.665306824914"/>
    <n v="60148.318775009786"/>
    <n v="93896.192889671278"/>
    <n v="130152.02037155119"/>
    <n v="160691.21613224153"/>
    <n v="125265.14084565848"/>
    <n v="128135.65297960269"/>
  </r>
  <r>
    <x v="0"/>
    <x v="0"/>
    <x v="7"/>
    <s v="Public Electricity Generation"/>
    <s v="Furnace Oil"/>
    <s v="Public Service Power Plants"/>
    <s v="Emissions"/>
    <x v="0"/>
    <x v="16"/>
    <m/>
    <m/>
    <n v="0"/>
    <n v="0"/>
    <n v="1370.1448388334611"/>
    <n v="3068.7644666155034"/>
    <n v="40663.379009976983"/>
    <n v="89391.639025326178"/>
    <n v="132361.84098234843"/>
    <n v="173506.68303914045"/>
    <n v="154263.90995778973"/>
    <n v="147226.45009593249"/>
  </r>
  <r>
    <x v="0"/>
    <x v="0"/>
    <x v="7"/>
    <s v="Public Electricity Generation"/>
    <s v="Furnace Oil"/>
    <s v="Public Service Power Plants"/>
    <s v="Emissions"/>
    <x v="0"/>
    <x v="17"/>
    <m/>
    <m/>
    <n v="1532.6527918223594"/>
    <n v="1597.955604796226"/>
    <n v="1979.6840739746378"/>
    <n v="1947.3951252840438"/>
    <n v="1534.6463097022277"/>
    <n v="1205.8970884221333"/>
    <n v="1079.0972693359665"/>
    <n v="1002.9811321046325"/>
    <n v="1283.0703942261243"/>
    <n v="3279.6087557305577"/>
  </r>
  <r>
    <x v="0"/>
    <x v="0"/>
    <x v="7"/>
    <s v="Public Electricity Generation"/>
    <s v="Furnace Oil"/>
    <s v="Public Service Power Plants"/>
    <s v="Emissions"/>
    <x v="0"/>
    <x v="30"/>
    <m/>
    <m/>
    <n v="77251.817614657499"/>
    <n v="104367.09722597316"/>
    <n v="132463.04524004975"/>
    <n v="159011.70061931084"/>
    <n v="149905.04514168864"/>
    <n v="190456.49286918211"/>
    <n v="167060.36293278899"/>
    <n v="115471.40475982883"/>
    <n v="81881.791369478407"/>
    <n v="118485.05795000827"/>
  </r>
  <r>
    <x v="0"/>
    <x v="0"/>
    <x v="7"/>
    <s v="Public Electricity Generation"/>
    <s v="Furnace Oil"/>
    <s v="Public Service Power Plants"/>
    <s v="Emissions"/>
    <x v="0"/>
    <x v="26"/>
    <m/>
    <m/>
    <n v="0"/>
    <n v="0"/>
    <n v="0"/>
    <n v="0"/>
    <n v="0"/>
    <n v="0"/>
    <n v="0"/>
    <n v="0"/>
    <n v="0"/>
    <n v="0"/>
  </r>
  <r>
    <x v="0"/>
    <x v="0"/>
    <x v="7"/>
    <s v="Public Electricity Generation"/>
    <s v="Furnace Oil"/>
    <s v="Public Service Power Plants"/>
    <s v="Emissions"/>
    <x v="0"/>
    <x v="18"/>
    <m/>
    <m/>
    <n v="0"/>
    <n v="0"/>
    <n v="0"/>
    <n v="0"/>
    <n v="0"/>
    <n v="0"/>
    <n v="0"/>
    <n v="0"/>
    <n v="0"/>
    <n v="0"/>
  </r>
  <r>
    <x v="0"/>
    <x v="0"/>
    <x v="7"/>
    <s v="Public Electricity Generation"/>
    <s v="Furnace Oil"/>
    <s v="Public Service Power Plants"/>
    <s v="Emissions"/>
    <x v="0"/>
    <x v="4"/>
    <m/>
    <m/>
    <n v="39052.902389264658"/>
    <n v="27977.106691322108"/>
    <n v="21973.790122190429"/>
    <n v="28866.008853670435"/>
    <n v="49732.028076787938"/>
    <n v="51050.503760596279"/>
    <n v="39170.176987309816"/>
    <n v="25436.110373555333"/>
    <n v="26224.048758865552"/>
    <n v="26837.447009704254"/>
  </r>
  <r>
    <x v="0"/>
    <x v="0"/>
    <x v="7"/>
    <s v="Public Electricity Generation"/>
    <s v="Furnace Oil"/>
    <s v="Public Service Power Plants"/>
    <s v="Emissions"/>
    <x v="0"/>
    <x v="25"/>
    <m/>
    <m/>
    <n v="32044.60828432547"/>
    <n v="25319.995709262137"/>
    <n v="22842.817955716353"/>
    <n v="31004.61919881752"/>
    <n v="39285.816745000586"/>
    <n v="34495.18785154113"/>
    <n v="23850.741449926314"/>
    <n v="12585.522932906717"/>
    <n v="24710.306171494904"/>
    <n v="29512.701815592893"/>
  </r>
  <r>
    <x v="0"/>
    <x v="0"/>
    <x v="7"/>
    <s v="Public Electricity Generation"/>
    <s v="Furnace Oil"/>
    <s v="Public Service Power Plants"/>
    <s v="Emissions"/>
    <x v="0"/>
    <x v="35"/>
    <m/>
    <m/>
    <n v="48312.824360945568"/>
    <n v="67931.093109776455"/>
    <n v="65748.905813113961"/>
    <n v="75315.496160865849"/>
    <n v="80579.388274911413"/>
    <n v="67597.80433951263"/>
    <n v="49615.936474506016"/>
    <n v="31532.528282179555"/>
    <n v="143995.18386472782"/>
    <n v="116351.84597516332"/>
  </r>
  <r>
    <x v="0"/>
    <x v="0"/>
    <x v="7"/>
    <s v="Public Electricity Generation"/>
    <s v="Furnace Oil"/>
    <s v="Public Service Power Plants"/>
    <s v="Emissions"/>
    <x v="0"/>
    <x v="1"/>
    <m/>
    <m/>
    <n v="0"/>
    <n v="0"/>
    <n v="0"/>
    <n v="0"/>
    <n v="0"/>
    <n v="0"/>
    <n v="0"/>
    <n v="0"/>
    <n v="0"/>
    <n v="0"/>
  </r>
  <r>
    <x v="0"/>
    <x v="0"/>
    <x v="7"/>
    <s v="Public Electricity Generation"/>
    <s v="Furnace Oil"/>
    <s v="Public Service Power Plants"/>
    <s v="Emissions"/>
    <x v="0"/>
    <x v="29"/>
    <m/>
    <m/>
    <n v="0"/>
    <n v="0"/>
    <n v="0"/>
    <n v="0"/>
    <n v="0"/>
    <n v="0"/>
    <n v="0"/>
    <n v="0"/>
    <n v="0"/>
    <n v="0"/>
  </r>
  <r>
    <x v="0"/>
    <x v="0"/>
    <x v="7"/>
    <s v="Public Electricity Generation"/>
    <s v="Furnace Oil"/>
    <s v="Public Service Power Plants"/>
    <s v="Emissions"/>
    <x v="0"/>
    <x v="15"/>
    <m/>
    <m/>
    <n v="0"/>
    <n v="0"/>
    <n v="0"/>
    <n v="0"/>
    <n v="0"/>
    <n v="0"/>
    <n v="0"/>
    <n v="0"/>
    <n v="4292.6705295471993"/>
    <n v="4011.4421143514969"/>
  </r>
  <r>
    <x v="0"/>
    <x v="0"/>
    <x v="7"/>
    <s v="Public Electricity Generation"/>
    <s v="Furnace Oil"/>
    <s v="Public Service Power Plants"/>
    <s v="Emissions"/>
    <x v="0"/>
    <x v="3"/>
    <m/>
    <m/>
    <n v="0"/>
    <n v="0"/>
    <n v="0"/>
    <n v="0"/>
    <n v="0"/>
    <n v="0"/>
    <n v="0"/>
    <n v="0"/>
    <n v="0"/>
    <n v="0"/>
  </r>
  <r>
    <x v="0"/>
    <x v="0"/>
    <x v="7"/>
    <s v="Public Electricity Generation"/>
    <s v="Furnace Oil"/>
    <s v="Public Service Power Plants"/>
    <s v="Emissions"/>
    <x v="0"/>
    <x v="21"/>
    <m/>
    <m/>
    <n v="0"/>
    <n v="0"/>
    <n v="0"/>
    <n v="0"/>
    <n v="0"/>
    <n v="0"/>
    <n v="0"/>
    <n v="0"/>
    <n v="0"/>
    <n v="0"/>
  </r>
  <r>
    <x v="0"/>
    <x v="0"/>
    <x v="7"/>
    <s v="Public Electricity Generation"/>
    <s v="Furnace Oil"/>
    <s v="Public Service Power Plants"/>
    <s v="Emissions"/>
    <x v="0"/>
    <x v="22"/>
    <m/>
    <m/>
    <n v="0"/>
    <n v="0"/>
    <n v="0"/>
    <n v="0"/>
    <n v="0"/>
    <n v="0"/>
    <n v="0"/>
    <n v="0"/>
    <n v="0"/>
    <n v="0"/>
  </r>
  <r>
    <x v="0"/>
    <x v="0"/>
    <x v="7"/>
    <s v="Public Electricity Generation"/>
    <s v="Furnace Oil"/>
    <s v="Public Service Power Plants"/>
    <s v="Emissions"/>
    <x v="0"/>
    <x v="24"/>
    <m/>
    <m/>
    <n v="0"/>
    <n v="0"/>
    <n v="0"/>
    <n v="0"/>
    <n v="0"/>
    <n v="0"/>
    <n v="0"/>
    <n v="0"/>
    <n v="0"/>
    <n v="0"/>
  </r>
  <r>
    <x v="0"/>
    <x v="0"/>
    <x v="7"/>
    <s v="Public Electricity Generation"/>
    <s v="Furnace Oil"/>
    <s v="Public Service Power Plants"/>
    <s v="Emissions"/>
    <x v="0"/>
    <x v="32"/>
    <m/>
    <m/>
    <n v="0"/>
    <n v="0"/>
    <n v="0"/>
    <n v="0"/>
    <n v="0"/>
    <n v="0"/>
    <n v="0"/>
    <n v="0"/>
    <n v="0"/>
    <n v="0"/>
  </r>
  <r>
    <x v="0"/>
    <x v="0"/>
    <x v="7"/>
    <s v="Public Electricity Generation"/>
    <s v="Furnace Oil"/>
    <s v="Public Service Power Plants"/>
    <s v="Emissions"/>
    <x v="0"/>
    <x v="2"/>
    <m/>
    <m/>
    <n v="0"/>
    <n v="0"/>
    <n v="0"/>
    <n v="0"/>
    <n v="0"/>
    <n v="0"/>
    <n v="0"/>
    <n v="0"/>
    <n v="0"/>
    <n v="0"/>
  </r>
  <r>
    <x v="0"/>
    <x v="0"/>
    <x v="7"/>
    <s v="Public Electricity Generation"/>
    <s v="Furnace Oil"/>
    <s v="Public Service Power Plants"/>
    <s v="Emissions"/>
    <x v="0"/>
    <x v="23"/>
    <m/>
    <m/>
    <n v="0"/>
    <n v="0"/>
    <n v="0"/>
    <n v="0"/>
    <n v="0"/>
    <n v="0"/>
    <n v="0"/>
    <n v="0"/>
    <n v="0"/>
    <n v="0"/>
  </r>
  <r>
    <x v="0"/>
    <x v="0"/>
    <x v="7"/>
    <s v="Public Electricity Generation"/>
    <s v="Furnace Oil"/>
    <s v="Public Service Power Plants"/>
    <s v="Emissions"/>
    <x v="0"/>
    <x v="31"/>
    <m/>
    <m/>
    <n v="0"/>
    <n v="0"/>
    <n v="0"/>
    <n v="0"/>
    <n v="0"/>
    <n v="0"/>
    <n v="0"/>
    <n v="0"/>
    <n v="0"/>
    <n v="20441.931043745208"/>
  </r>
  <r>
    <x v="0"/>
    <x v="0"/>
    <x v="7"/>
    <s v="Public Electricity Generation"/>
    <s v="LDO/HSD "/>
    <s v="Public Service Power Plants"/>
    <s v="Emissions"/>
    <x v="0"/>
    <x v="12"/>
    <m/>
    <m/>
    <n v="194531.97461711449"/>
    <n v="197056.92082199303"/>
    <n v="201612.14331748994"/>
    <n v="212410.59668090218"/>
    <n v="155822.39320026193"/>
    <n v="121731.40377425884"/>
    <n v="138495.70797595647"/>
    <n v="167167.89215130496"/>
    <n v="62022.820945527368"/>
    <n v="24574.386668988242"/>
  </r>
  <r>
    <x v="0"/>
    <x v="0"/>
    <x v="7"/>
    <s v="Public Electricity Generation"/>
    <s v="LDO/HSD "/>
    <s v="Public Service Power Plants"/>
    <s v="Emissions"/>
    <x v="0"/>
    <x v="13"/>
    <m/>
    <m/>
    <n v="0"/>
    <n v="0"/>
    <n v="0"/>
    <n v="0"/>
    <n v="0"/>
    <n v="0"/>
    <n v="0"/>
    <n v="0"/>
    <n v="0"/>
    <n v="0"/>
  </r>
  <r>
    <x v="0"/>
    <x v="0"/>
    <x v="7"/>
    <s v="Public Electricity Generation"/>
    <s v="LDO/HSD "/>
    <s v="Public Service Power Plants"/>
    <s v="Emissions"/>
    <x v="0"/>
    <x v="14"/>
    <m/>
    <m/>
    <n v="20933.464338842976"/>
    <n v="9211.9619628099172"/>
    <n v="4518.7527272727275"/>
    <n v="1131.0048347107436"/>
    <n v="9864.9822979338824"/>
    <n v="14021.66864628099"/>
    <n v="14311.457364669421"/>
    <n v="14311.905026652896"/>
    <n v="3578.0042355371897"/>
    <n v="0"/>
  </r>
  <r>
    <x v="0"/>
    <x v="0"/>
    <x v="7"/>
    <s v="Public Electricity Generation"/>
    <s v="LDO/HSD "/>
    <s v="Public Service Power Plants"/>
    <s v="Emissions"/>
    <x v="0"/>
    <x v="27"/>
    <m/>
    <m/>
    <n v="0"/>
    <n v="0"/>
    <n v="0"/>
    <n v="3393.0145041322312"/>
    <n v="1131.0048347107436"/>
    <n v="1131.0048347107436"/>
    <n v="0"/>
    <n v="0"/>
    <n v="0"/>
    <n v="0"/>
  </r>
  <r>
    <x v="0"/>
    <x v="0"/>
    <x v="7"/>
    <s v="Public Electricity Generation"/>
    <s v="LDO/HSD "/>
    <s v="Public Service Power Plants"/>
    <s v="Emissions"/>
    <x v="0"/>
    <x v="28"/>
    <m/>
    <m/>
    <n v="49205.345647394039"/>
    <n v="53523.92300284771"/>
    <n v="64931.666106596575"/>
    <n v="48011.895715449937"/>
    <n v="34585.826877601787"/>
    <n v="15506.014960421515"/>
    <n v="29346.602305730536"/>
    <n v="55290.051152050735"/>
    <n v="45150.758330215627"/>
    <n v="35419.490363756799"/>
  </r>
  <r>
    <x v="0"/>
    <x v="0"/>
    <x v="7"/>
    <s v="Public Electricity Generation"/>
    <s v="LDO/HSD "/>
    <s v="Public Service Power Plants"/>
    <s v="Emissions"/>
    <x v="0"/>
    <x v="33"/>
    <m/>
    <m/>
    <n v="647153.68247485836"/>
    <n v="620924.98707978218"/>
    <n v="641414.13224234129"/>
    <n v="745167.8123097159"/>
    <n v="615716.20454073395"/>
    <n v="339733.9815598689"/>
    <n v="461899.83376471698"/>
    <n v="723574.65558262484"/>
    <n v="214335.33215030533"/>
    <n v="25426.696262415106"/>
  </r>
  <r>
    <x v="0"/>
    <x v="0"/>
    <x v="7"/>
    <s v="Public Electricity Generation"/>
    <s v="LDO/HSD "/>
    <s v="Public Service Power Plants"/>
    <s v="Emissions"/>
    <x v="0"/>
    <x v="34"/>
    <m/>
    <m/>
    <n v="0"/>
    <n v="0"/>
    <n v="0"/>
    <n v="0"/>
    <n v="0"/>
    <n v="0"/>
    <n v="0"/>
    <n v="0"/>
    <n v="0"/>
    <n v="0"/>
  </r>
  <r>
    <x v="0"/>
    <x v="0"/>
    <x v="7"/>
    <s v="Public Electricity Generation"/>
    <s v="LDO/HSD "/>
    <s v="Public Service Power Plants"/>
    <s v="Emissions"/>
    <x v="0"/>
    <x v="5"/>
    <m/>
    <m/>
    <n v="0"/>
    <n v="0"/>
    <n v="0"/>
    <n v="0"/>
    <n v="0"/>
    <n v="0"/>
    <n v="0"/>
    <n v="0"/>
    <n v="0"/>
    <n v="0"/>
  </r>
  <r>
    <x v="0"/>
    <x v="0"/>
    <x v="7"/>
    <s v="Public Electricity Generation"/>
    <s v="LDO/HSD "/>
    <s v="Public Service Power Plants"/>
    <s v="Emissions"/>
    <x v="0"/>
    <x v="9"/>
    <m/>
    <m/>
    <n v="69731.623575776161"/>
    <n v="64064.85755596681"/>
    <n v="63263.10230145578"/>
    <n v="78398.611713945807"/>
    <n v="71572.70944278079"/>
    <n v="22987.941405090558"/>
    <n v="43341.888665847633"/>
    <n v="90337.764782435712"/>
    <n v="31203.806683175069"/>
    <n v="6313.3137702493405"/>
  </r>
  <r>
    <x v="0"/>
    <x v="0"/>
    <x v="7"/>
    <s v="Public Electricity Generation"/>
    <s v="LDO/HSD "/>
    <s v="Public Service Power Plants"/>
    <s v="Emissions"/>
    <x v="0"/>
    <x v="11"/>
    <m/>
    <m/>
    <n v="7517.2316549147054"/>
    <n v="11208.180285979184"/>
    <n v="10382.926627802743"/>
    <n v="17897.057138862732"/>
    <n v="13753.115550938353"/>
    <n v="46114.711461856066"/>
    <n v="57333.691419970259"/>
    <n v="56899.147545534601"/>
    <n v="21327.540683907788"/>
    <n v="16317.888590974108"/>
  </r>
  <r>
    <x v="0"/>
    <x v="0"/>
    <x v="7"/>
    <s v="Public Electricity Generation"/>
    <s v="LDO/HSD "/>
    <s v="Public Service Power Plants"/>
    <s v="Emissions"/>
    <x v="0"/>
    <x v="19"/>
    <m/>
    <m/>
    <n v="19151.421142364077"/>
    <n v="18038.239496330239"/>
    <n v="18217.550682042001"/>
    <n v="21572.032182215211"/>
    <n v="24434.684928227678"/>
    <n v="61917.9644512581"/>
    <n v="55748.004842420276"/>
    <n v="31126.558606842595"/>
    <n v="28374.126132399168"/>
    <n v="37567.481426509825"/>
  </r>
  <r>
    <x v="0"/>
    <x v="0"/>
    <x v="7"/>
    <s v="Public Electricity Generation"/>
    <s v="LDO/HSD "/>
    <s v="Public Service Power Plants"/>
    <s v="Emissions"/>
    <x v="0"/>
    <x v="20"/>
    <m/>
    <m/>
    <n v="1946.7234361474959"/>
    <n v="2731.9054874534131"/>
    <n v="2313.3974033968852"/>
    <n v="3914.0471024410917"/>
    <n v="2837.7124755317259"/>
    <n v="4063.3208142695385"/>
    <n v="6425.8785092144808"/>
    <n v="8781.8796106261088"/>
    <n v="4264.5552023691216"/>
    <n v="20443.491626009101"/>
  </r>
  <r>
    <x v="0"/>
    <x v="0"/>
    <x v="7"/>
    <s v="Public Electricity Generation"/>
    <s v="LDO/HSD "/>
    <s v="Public Service Power Plants"/>
    <s v="Emissions"/>
    <x v="0"/>
    <x v="10"/>
    <m/>
    <m/>
    <n v="0"/>
    <n v="0"/>
    <n v="0"/>
    <n v="0"/>
    <n v="0"/>
    <n v="0"/>
    <n v="0"/>
    <n v="0"/>
    <n v="0"/>
    <n v="0"/>
  </r>
  <r>
    <x v="0"/>
    <x v="0"/>
    <x v="7"/>
    <s v="Public Electricity Generation"/>
    <s v="LDO/HSD "/>
    <s v="Public Service Power Plants"/>
    <s v="Emissions"/>
    <x v="0"/>
    <x v="8"/>
    <m/>
    <m/>
    <n v="0"/>
    <n v="0"/>
    <n v="0"/>
    <n v="0"/>
    <n v="0"/>
    <n v="0"/>
    <n v="0"/>
    <n v="0"/>
    <n v="0"/>
    <n v="0"/>
  </r>
  <r>
    <x v="0"/>
    <x v="0"/>
    <x v="7"/>
    <s v="Public Electricity Generation"/>
    <s v="LDO/HSD "/>
    <s v="Public Service Power Plants"/>
    <s v="Emissions"/>
    <x v="0"/>
    <x v="7"/>
    <m/>
    <m/>
    <n v="0"/>
    <n v="0"/>
    <n v="0"/>
    <n v="0"/>
    <n v="0"/>
    <n v="0"/>
    <n v="0"/>
    <n v="0"/>
    <n v="0"/>
    <n v="0"/>
  </r>
  <r>
    <x v="0"/>
    <x v="0"/>
    <x v="7"/>
    <s v="Public Electricity Generation"/>
    <s v="LDO/HSD "/>
    <s v="Public Service Power Plants"/>
    <s v="Emissions"/>
    <x v="0"/>
    <x v="6"/>
    <m/>
    <m/>
    <n v="5270.7261815242655"/>
    <n v="7137.5059076692369"/>
    <n v="23564.254194934932"/>
    <n v="16167.006438723678"/>
    <n v="8527.1464814040282"/>
    <n v="8376.1341403961706"/>
    <n v="9819.1233944410415"/>
    <n v="11302.362870260657"/>
    <n v="22653.84756129438"/>
    <n v="39983.346708989731"/>
  </r>
  <r>
    <x v="0"/>
    <x v="0"/>
    <x v="7"/>
    <s v="Public Electricity Generation"/>
    <s v="LDO/HSD "/>
    <s v="Public Service Power Plants"/>
    <s v="Emissions"/>
    <x v="0"/>
    <x v="0"/>
    <m/>
    <m/>
    <n v="18499.908799844099"/>
    <n v="14134.224600458059"/>
    <n v="27859.990255920628"/>
    <n v="32868.163580880209"/>
    <n v="30717.347994269585"/>
    <n v="45263.03322199604"/>
    <n v="43519.001442871166"/>
    <n v="34397.10234885713"/>
    <n v="20719.07106740684"/>
    <n v="14156.553312767972"/>
  </r>
  <r>
    <x v="0"/>
    <x v="0"/>
    <x v="7"/>
    <s v="Public Electricity Generation"/>
    <s v="LDO/HSD "/>
    <s v="Public Service Power Plants"/>
    <s v="Emissions"/>
    <x v="0"/>
    <x v="16"/>
    <m/>
    <m/>
    <n v="109866.33392782901"/>
    <n v="111159.83576985897"/>
    <n v="122735.29237605116"/>
    <n v="124729.00949725122"/>
    <n v="114121.20852900165"/>
    <n v="155539.59360813332"/>
    <n v="107723.08727247374"/>
    <n v="23988.048275943238"/>
    <n v="820.84653252909925"/>
    <n v="2905.1922995451278"/>
  </r>
  <r>
    <x v="0"/>
    <x v="0"/>
    <x v="7"/>
    <s v="Public Electricity Generation"/>
    <s v="LDO/HSD "/>
    <s v="Public Service Power Plants"/>
    <s v="Emissions"/>
    <x v="0"/>
    <x v="17"/>
    <m/>
    <m/>
    <n v="6449.4956400661522"/>
    <n v="10737.230603789849"/>
    <n v="12275.086819908262"/>
    <n v="13284.005959327393"/>
    <n v="10785.247611872946"/>
    <n v="8168.1489031558795"/>
    <n v="5244.5378097233561"/>
    <n v="2083.6951303148144"/>
    <n v="5306.7656770412905"/>
    <n v="3217.8715789921712"/>
  </r>
  <r>
    <x v="0"/>
    <x v="0"/>
    <x v="7"/>
    <s v="Public Electricity Generation"/>
    <s v="LDO/HSD "/>
    <s v="Public Service Power Plants"/>
    <s v="Emissions"/>
    <x v="0"/>
    <x v="30"/>
    <m/>
    <m/>
    <n v="72257.655225002352"/>
    <n v="378969.48417897761"/>
    <n v="553457.93203670869"/>
    <n v="169994.19765502022"/>
    <n v="221437.17391390767"/>
    <n v="238203.25378713646"/>
    <n v="148199.23846714167"/>
    <n v="48193.652308218399"/>
    <n v="16454.012894841748"/>
    <n v="24957.44150160945"/>
  </r>
  <r>
    <x v="0"/>
    <x v="0"/>
    <x v="7"/>
    <s v="Public Electricity Generation"/>
    <s v="LDO/HSD "/>
    <s v="Public Service Power Plants"/>
    <s v="Emissions"/>
    <x v="0"/>
    <x v="26"/>
    <m/>
    <m/>
    <n v="0"/>
    <n v="0"/>
    <n v="0"/>
    <n v="0"/>
    <n v="0"/>
    <n v="0"/>
    <n v="0"/>
    <n v="0"/>
    <n v="0"/>
    <n v="0"/>
  </r>
  <r>
    <x v="0"/>
    <x v="0"/>
    <x v="7"/>
    <s v="Public Electricity Generation"/>
    <s v="LDO/HSD "/>
    <s v="Public Service Power Plants"/>
    <s v="Emissions"/>
    <x v="0"/>
    <x v="18"/>
    <m/>
    <m/>
    <n v="22265.258739669418"/>
    <n v="24641.8172107438"/>
    <n v="26801.127954545449"/>
    <n v="28070.381342975208"/>
    <n v="30033.510805785121"/>
    <n v="34529.222107438014"/>
    <n v="22649.721384297518"/>
    <n v="5067.1386570247942"/>
    <n v="671.49297520661139"/>
    <n v="28668.800082644622"/>
  </r>
  <r>
    <x v="0"/>
    <x v="0"/>
    <x v="7"/>
    <s v="Public Electricity Generation"/>
    <s v="LDO/HSD "/>
    <s v="Public Service Power Plants"/>
    <s v="Emissions"/>
    <x v="0"/>
    <x v="4"/>
    <m/>
    <m/>
    <n v="1892.8800316530876"/>
    <n v="1621.4810280615452"/>
    <n v="398.13721753287587"/>
    <n v="36418.825302069694"/>
    <n v="14659.30152828974"/>
    <n v="3845.5899784188027"/>
    <n v="3091.1195138640719"/>
    <n v="1869.159256207339"/>
    <n v="1714.3714956508197"/>
    <n v="4454.5281740430701"/>
  </r>
  <r>
    <x v="0"/>
    <x v="0"/>
    <x v="7"/>
    <s v="Public Electricity Generation"/>
    <s v="LDO/HSD "/>
    <s v="Public Service Power Plants"/>
    <s v="Emissions"/>
    <x v="0"/>
    <x v="25"/>
    <m/>
    <m/>
    <n v="6063.6144767208552"/>
    <n v="5267.233492181058"/>
    <n v="5271.4907002709124"/>
    <n v="44902.681023246703"/>
    <n v="21418.031043509269"/>
    <n v="9681.9694133947141"/>
    <n v="9135.2131727653687"/>
    <n v="8186.1086249423533"/>
    <n v="3409.3048685962631"/>
    <n v="13937.032201152326"/>
  </r>
  <r>
    <x v="0"/>
    <x v="0"/>
    <x v="7"/>
    <s v="Public Electricity Generation"/>
    <s v="LDO/HSD "/>
    <s v="Public Service Power Plants"/>
    <s v="Emissions"/>
    <x v="0"/>
    <x v="35"/>
    <m/>
    <m/>
    <n v="193970.03195963657"/>
    <n v="203400.80224137002"/>
    <n v="209319.05301997007"/>
    <n v="225103.36703006222"/>
    <n v="276371.72750663711"/>
    <n v="278576.00441186741"/>
    <n v="240021.95188830481"/>
    <n v="194440.40494970043"/>
    <n v="95118.410730406715"/>
    <n v="121641.57728913412"/>
  </r>
  <r>
    <x v="0"/>
    <x v="0"/>
    <x v="7"/>
    <s v="Public Electricity Generation"/>
    <s v="LDO/HSD "/>
    <s v="Public Service Power Plants"/>
    <s v="Emissions"/>
    <x v="0"/>
    <x v="1"/>
    <m/>
    <m/>
    <n v="77993.250743801633"/>
    <n v="106937.23128099173"/>
    <n v="124215.66719008263"/>
    <n v="31683.935206611568"/>
    <n v="105926.04185950414"/>
    <n v="152162.28316115699"/>
    <n v="102227.56388429752"/>
    <n v="30791.244545454545"/>
    <n v="173946.30526859502"/>
    <n v="245499.14838842975"/>
  </r>
  <r>
    <x v="0"/>
    <x v="0"/>
    <x v="7"/>
    <s v="Public Electricity Generation"/>
    <s v="LDO/HSD "/>
    <s v="Public Service Power Plants"/>
    <s v="Emissions"/>
    <x v="0"/>
    <x v="29"/>
    <m/>
    <m/>
    <n v="57.932727272727277"/>
    <n v="55.957747933884299"/>
    <n v="57.274400826446275"/>
    <n v="57.932727272727277"/>
    <n v="57.932727272727277"/>
    <n v="14.483181818181819"/>
    <n v="0"/>
    <n v="0"/>
    <n v="0"/>
    <n v="0"/>
  </r>
  <r>
    <x v="0"/>
    <x v="0"/>
    <x v="7"/>
    <s v="Public Electricity Generation"/>
    <s v="LDO/HSD "/>
    <s v="Public Service Power Plants"/>
    <s v="Emissions"/>
    <x v="0"/>
    <x v="15"/>
    <m/>
    <m/>
    <n v="79533.929645048192"/>
    <n v="67294.181266432948"/>
    <n v="28562.205433829968"/>
    <n v="16203.77366345311"/>
    <n v="17764.809333917612"/>
    <n v="18351.943054338299"/>
    <n v="19384.488562664326"/>
    <n v="20730.497852760735"/>
    <n v="5266.7500438212091"/>
    <n v="15025.317397020157"/>
  </r>
  <r>
    <x v="0"/>
    <x v="0"/>
    <x v="7"/>
    <s v="Public Electricity Generation"/>
    <s v="LDO/HSD "/>
    <s v="Public Service Power Plants"/>
    <s v="Emissions"/>
    <x v="0"/>
    <x v="3"/>
    <m/>
    <m/>
    <n v="0"/>
    <n v="0"/>
    <n v="0"/>
    <n v="0"/>
    <n v="0"/>
    <n v="0"/>
    <n v="0"/>
    <n v="0"/>
    <n v="0"/>
    <n v="0"/>
  </r>
  <r>
    <x v="0"/>
    <x v="0"/>
    <x v="7"/>
    <s v="Public Electricity Generation"/>
    <s v="LDO/HSD "/>
    <s v="Public Service Power Plants"/>
    <s v="Emissions"/>
    <x v="0"/>
    <x v="21"/>
    <m/>
    <m/>
    <n v="692.55942148760323"/>
    <n v="1663.5909297520659"/>
    <n v="1258.7201652892561"/>
    <n v="586.54911384297509"/>
    <n v="730.28811012396682"/>
    <n v="773.16491157024791"/>
    <n v="472.34922520661155"/>
    <n v="94.46984504132233"/>
    <n v="0"/>
    <n v="0"/>
  </r>
  <r>
    <x v="0"/>
    <x v="0"/>
    <x v="7"/>
    <s v="Public Electricity Generation"/>
    <s v="LDO/HSD "/>
    <s v="Public Service Power Plants"/>
    <s v="Emissions"/>
    <x v="0"/>
    <x v="22"/>
    <m/>
    <m/>
    <n v="0"/>
    <n v="0"/>
    <n v="0"/>
    <n v="0"/>
    <n v="0"/>
    <n v="0"/>
    <n v="0"/>
    <n v="0"/>
    <n v="0"/>
    <n v="0"/>
  </r>
  <r>
    <x v="0"/>
    <x v="0"/>
    <x v="7"/>
    <s v="Public Electricity Generation"/>
    <s v="LDO/HSD "/>
    <s v="Public Service Power Plants"/>
    <s v="Emissions"/>
    <x v="0"/>
    <x v="24"/>
    <m/>
    <m/>
    <n v="92.165702479338833"/>
    <n v="92.165702479338833"/>
    <n v="23.041425619834708"/>
    <n v="0"/>
    <n v="0"/>
    <n v="0"/>
    <n v="0"/>
    <n v="0"/>
    <n v="0"/>
    <n v="0"/>
  </r>
  <r>
    <x v="0"/>
    <x v="0"/>
    <x v="7"/>
    <s v="Public Electricity Generation"/>
    <s v="LDO/HSD "/>
    <s v="Public Service Power Plants"/>
    <s v="Emissions"/>
    <x v="0"/>
    <x v="32"/>
    <m/>
    <m/>
    <n v="0"/>
    <n v="0"/>
    <n v="0"/>
    <n v="0"/>
    <n v="0"/>
    <n v="0"/>
    <n v="0"/>
    <n v="0"/>
    <n v="0"/>
    <n v="0"/>
  </r>
  <r>
    <x v="0"/>
    <x v="0"/>
    <x v="7"/>
    <s v="Public Electricity Generation"/>
    <s v="LDO/HSD "/>
    <s v="Public Service Power Plants"/>
    <s v="Emissions"/>
    <x v="0"/>
    <x v="2"/>
    <m/>
    <m/>
    <n v="5924.9380165289258"/>
    <n v="7076.3509710743811"/>
    <n v="5146.7961570247926"/>
    <n v="3840.6764876033053"/>
    <n v="897.2989462809918"/>
    <n v="1232.3871074380163"/>
    <n v="1026.9892561983472"/>
    <n v="205.39785123966939"/>
    <n v="0"/>
    <n v="0"/>
  </r>
  <r>
    <x v="0"/>
    <x v="0"/>
    <x v="7"/>
    <s v="Public Electricity Generation"/>
    <s v="LDO/HSD "/>
    <s v="Public Service Power Plants"/>
    <s v="Emissions"/>
    <x v="0"/>
    <x v="23"/>
    <m/>
    <m/>
    <n v="1914.4133057851238"/>
    <n v="3020.4017355371902"/>
    <n v="2056.6118181818183"/>
    <n v="1599.73326446281"/>
    <n v="1572.0835537190083"/>
    <n v="393.02088842975206"/>
    <n v="0"/>
    <n v="0"/>
    <n v="0"/>
    <n v="0"/>
  </r>
  <r>
    <x v="0"/>
    <x v="0"/>
    <x v="7"/>
    <s v="Public Electricity Generation"/>
    <s v="LDO/HSD "/>
    <s v="Public Service Power Plants"/>
    <s v="Emissions"/>
    <x v="0"/>
    <x v="31"/>
    <m/>
    <m/>
    <n v="0"/>
    <n v="0"/>
    <n v="0"/>
    <n v="0"/>
    <n v="0"/>
    <n v="0"/>
    <n v="0"/>
    <n v="0"/>
    <n v="0"/>
    <n v="4203.4864811568796"/>
  </r>
  <r>
    <x v="0"/>
    <x v="0"/>
    <x v="7"/>
    <s v="Public Electricity Generation"/>
    <s v="LSHS/ HHS "/>
    <s v="Public Service Power Plants"/>
    <s v="Emissions"/>
    <x v="0"/>
    <x v="12"/>
    <m/>
    <m/>
    <n v="0"/>
    <n v="0"/>
    <n v="0"/>
    <n v="0"/>
    <n v="0"/>
    <n v="0"/>
    <n v="0"/>
    <n v="0"/>
    <n v="0"/>
    <n v="0"/>
  </r>
  <r>
    <x v="0"/>
    <x v="0"/>
    <x v="7"/>
    <s v="Public Electricity Generation"/>
    <s v="LSHS/ HHS "/>
    <s v="Public Service Power Plants"/>
    <s v="Emissions"/>
    <x v="0"/>
    <x v="13"/>
    <m/>
    <m/>
    <n v="0"/>
    <n v="0"/>
    <n v="0"/>
    <n v="0"/>
    <n v="0"/>
    <n v="0"/>
    <n v="0"/>
    <n v="0"/>
    <n v="0"/>
    <n v="0"/>
  </r>
  <r>
    <x v="0"/>
    <x v="0"/>
    <x v="7"/>
    <s v="Public Electricity Generation"/>
    <s v="LSHS/ HHS "/>
    <s v="Public Service Power Plants"/>
    <s v="Emissions"/>
    <x v="0"/>
    <x v="14"/>
    <m/>
    <m/>
    <n v="0"/>
    <n v="0"/>
    <n v="0"/>
    <n v="0"/>
    <n v="0"/>
    <n v="0"/>
    <n v="0"/>
    <n v="0"/>
    <n v="0"/>
    <n v="0"/>
  </r>
  <r>
    <x v="0"/>
    <x v="0"/>
    <x v="7"/>
    <s v="Public Electricity Generation"/>
    <s v="LSHS/ HHS "/>
    <s v="Public Service Power Plants"/>
    <s v="Emissions"/>
    <x v="0"/>
    <x v="27"/>
    <m/>
    <m/>
    <n v="0"/>
    <n v="0"/>
    <n v="0"/>
    <n v="0"/>
    <n v="0"/>
    <n v="0"/>
    <n v="0"/>
    <n v="0"/>
    <n v="0"/>
    <n v="0"/>
  </r>
  <r>
    <x v="0"/>
    <x v="0"/>
    <x v="7"/>
    <s v="Public Electricity Generation"/>
    <s v="LSHS/ HHS "/>
    <s v="Public Service Power Plants"/>
    <s v="Emissions"/>
    <x v="0"/>
    <x v="28"/>
    <m/>
    <m/>
    <n v="0"/>
    <n v="0"/>
    <n v="0"/>
    <n v="0"/>
    <n v="0"/>
    <n v="0"/>
    <n v="0"/>
    <n v="0"/>
    <n v="0"/>
    <n v="0"/>
  </r>
  <r>
    <x v="0"/>
    <x v="0"/>
    <x v="7"/>
    <s v="Public Electricity Generation"/>
    <s v="LSHS/ HHS "/>
    <s v="Public Service Power Plants"/>
    <s v="Emissions"/>
    <x v="0"/>
    <x v="33"/>
    <m/>
    <m/>
    <n v="0"/>
    <n v="0"/>
    <n v="0"/>
    <n v="0"/>
    <n v="0"/>
    <n v="0"/>
    <n v="0"/>
    <n v="0"/>
    <n v="0"/>
    <n v="0"/>
  </r>
  <r>
    <x v="0"/>
    <x v="0"/>
    <x v="7"/>
    <s v="Public Electricity Generation"/>
    <s v="LSHS/ HHS "/>
    <s v="Public Service Power Plants"/>
    <s v="Emissions"/>
    <x v="0"/>
    <x v="34"/>
    <m/>
    <m/>
    <n v="0"/>
    <n v="0"/>
    <n v="0"/>
    <n v="0"/>
    <n v="0"/>
    <n v="0"/>
    <n v="0"/>
    <n v="0"/>
    <n v="0"/>
    <n v="0"/>
  </r>
  <r>
    <x v="0"/>
    <x v="0"/>
    <x v="7"/>
    <s v="Public Electricity Generation"/>
    <s v="LSHS/ HHS "/>
    <s v="Public Service Power Plants"/>
    <s v="Emissions"/>
    <x v="0"/>
    <x v="5"/>
    <m/>
    <m/>
    <n v="0"/>
    <n v="0"/>
    <n v="0"/>
    <n v="0"/>
    <n v="0"/>
    <n v="0"/>
    <n v="0"/>
    <n v="0"/>
    <n v="0"/>
    <n v="0"/>
  </r>
  <r>
    <x v="0"/>
    <x v="0"/>
    <x v="7"/>
    <s v="Public Electricity Generation"/>
    <s v="LSHS/ HHS "/>
    <s v="Public Service Power Plants"/>
    <s v="Emissions"/>
    <x v="0"/>
    <x v="9"/>
    <m/>
    <m/>
    <n v="10867.646172294706"/>
    <n v="8752.4904307367615"/>
    <n v="5332.7648599386039"/>
    <n v="4242.3253981197231"/>
    <n v="5864.2039236377586"/>
    <n v="5984.3430736761329"/>
    <n v="4067.4169296815044"/>
    <n v="1711.2761871642363"/>
    <n v="280.56025038372991"/>
    <n v="0"/>
  </r>
  <r>
    <x v="0"/>
    <x v="0"/>
    <x v="7"/>
    <s v="Public Electricity Generation"/>
    <s v="LSHS/ HHS "/>
    <s v="Public Service Power Plants"/>
    <s v="Emissions"/>
    <x v="0"/>
    <x v="11"/>
    <m/>
    <m/>
    <n v="1376982.6418745206"/>
    <n v="1257568.5669416729"/>
    <n v="1192059.5152292785"/>
    <n v="1104018.7192776285"/>
    <n v="545479.79683422879"/>
    <n v="94560.818294320808"/>
    <n v="47783.58017555641"/>
    <n v="106549.99876726784"/>
    <n v="37412.74472371451"/>
    <n v="6143.3507722563318"/>
  </r>
  <r>
    <x v="0"/>
    <x v="0"/>
    <x v="7"/>
    <s v="Public Electricity Generation"/>
    <s v="LSHS/ HHS "/>
    <s v="Public Service Power Plants"/>
    <s v="Emissions"/>
    <x v="0"/>
    <x v="19"/>
    <m/>
    <m/>
    <n v="0"/>
    <n v="0"/>
    <n v="0"/>
    <n v="0"/>
    <n v="0"/>
    <n v="0"/>
    <n v="0"/>
    <n v="0"/>
    <n v="0"/>
    <n v="0"/>
  </r>
  <r>
    <x v="0"/>
    <x v="0"/>
    <x v="7"/>
    <s v="Public Electricity Generation"/>
    <s v="LSHS/ HHS "/>
    <s v="Public Service Power Plants"/>
    <s v="Emissions"/>
    <x v="0"/>
    <x v="20"/>
    <m/>
    <m/>
    <n v="0"/>
    <n v="0"/>
    <n v="0"/>
    <n v="0"/>
    <n v="0"/>
    <n v="0"/>
    <n v="0"/>
    <n v="0"/>
    <n v="0"/>
    <n v="0"/>
  </r>
  <r>
    <x v="0"/>
    <x v="0"/>
    <x v="7"/>
    <s v="Public Electricity Generation"/>
    <s v="LSHS/ HHS "/>
    <s v="Public Service Power Plants"/>
    <s v="Emissions"/>
    <x v="0"/>
    <x v="10"/>
    <m/>
    <m/>
    <n v="0"/>
    <n v="0"/>
    <n v="0"/>
    <n v="0"/>
    <n v="0"/>
    <n v="0"/>
    <n v="0"/>
    <n v="0"/>
    <n v="0"/>
    <n v="0"/>
  </r>
  <r>
    <x v="0"/>
    <x v="0"/>
    <x v="7"/>
    <s v="Public Electricity Generation"/>
    <s v="LSHS/ HHS "/>
    <s v="Public Service Power Plants"/>
    <s v="Emissions"/>
    <x v="0"/>
    <x v="8"/>
    <m/>
    <m/>
    <n v="0"/>
    <n v="0"/>
    <n v="0"/>
    <n v="0"/>
    <n v="0"/>
    <n v="0"/>
    <n v="0"/>
    <n v="0"/>
    <n v="0"/>
    <n v="0"/>
  </r>
  <r>
    <x v="0"/>
    <x v="0"/>
    <x v="7"/>
    <s v="Public Electricity Generation"/>
    <s v="LSHS/ HHS "/>
    <s v="Public Service Power Plants"/>
    <s v="Emissions"/>
    <x v="0"/>
    <x v="7"/>
    <m/>
    <m/>
    <n v="0"/>
    <n v="0"/>
    <n v="0"/>
    <n v="0"/>
    <n v="0"/>
    <n v="0"/>
    <n v="0"/>
    <n v="0"/>
    <n v="0"/>
    <n v="0"/>
  </r>
  <r>
    <x v="0"/>
    <x v="0"/>
    <x v="7"/>
    <s v="Public Electricity Generation"/>
    <s v="LSHS/ HHS "/>
    <s v="Public Service Power Plants"/>
    <s v="Emissions"/>
    <x v="0"/>
    <x v="6"/>
    <m/>
    <m/>
    <n v="0"/>
    <n v="0"/>
    <n v="0"/>
    <n v="0"/>
    <n v="0"/>
    <n v="0"/>
    <n v="0"/>
    <n v="0"/>
    <n v="0"/>
    <n v="0"/>
  </r>
  <r>
    <x v="0"/>
    <x v="0"/>
    <x v="7"/>
    <s v="Public Electricity Generation"/>
    <s v="LSHS/ HHS "/>
    <s v="Public Service Power Plants"/>
    <s v="Emissions"/>
    <x v="0"/>
    <x v="0"/>
    <m/>
    <m/>
    <n v="0"/>
    <n v="0"/>
    <n v="0"/>
    <n v="0"/>
    <n v="77106.908194214877"/>
    <n v="40350.368764462815"/>
    <n v="12482.514458677688"/>
    <n v="3084.8607892561986"/>
    <n v="183.86184297520663"/>
    <n v="0"/>
  </r>
  <r>
    <x v="0"/>
    <x v="0"/>
    <x v="7"/>
    <s v="Public Electricity Generation"/>
    <s v="LSHS/ HHS "/>
    <s v="Public Service Power Plants"/>
    <s v="Emissions"/>
    <x v="0"/>
    <x v="16"/>
    <m/>
    <m/>
    <n v="107067.86520247934"/>
    <n v="111717.98691322317"/>
    <n v="141324.00533057851"/>
    <n v="147050.51028099173"/>
    <n v="286495.71545454545"/>
    <n v="337419.35781818186"/>
    <n v="242067.51018595044"/>
    <n v="112957.53231818182"/>
    <n v="32690.27039256199"/>
    <n v="4173.4203099173556"/>
  </r>
  <r>
    <x v="0"/>
    <x v="0"/>
    <x v="7"/>
    <s v="Public Electricity Generation"/>
    <s v="LSHS/ HHS "/>
    <s v="Public Service Power Plants"/>
    <s v="Emissions"/>
    <x v="0"/>
    <x v="17"/>
    <m/>
    <m/>
    <n v="115406.79123966943"/>
    <n v="159854.47855785125"/>
    <n v="126806.22550413225"/>
    <n v="254693.70476033061"/>
    <n v="293062.38379338838"/>
    <n v="193087.20226859505"/>
    <n v="101411.06946074381"/>
    <n v="22066.769634297521"/>
    <n v="85788.596541322317"/>
    <n v="117228.36287603306"/>
  </r>
  <r>
    <x v="0"/>
    <x v="0"/>
    <x v="7"/>
    <s v="Public Electricity Generation"/>
    <s v="LSHS/ HHS "/>
    <s v="Public Service Power Plants"/>
    <s v="Emissions"/>
    <x v="0"/>
    <x v="30"/>
    <m/>
    <m/>
    <n v="714967.99215363618"/>
    <n v="755246.44283112569"/>
    <n v="840292.72310158843"/>
    <n v="1057813.9560650184"/>
    <n v="870231.41611180024"/>
    <n v="704298.56144488731"/>
    <n v="424265.64612009475"/>
    <n v="87220.859861010511"/>
    <n v="487811.64561391395"/>
    <n v="607357.64419683919"/>
  </r>
  <r>
    <x v="0"/>
    <x v="0"/>
    <x v="7"/>
    <s v="Public Electricity Generation"/>
    <s v="LSHS/ HHS "/>
    <s v="Public Service Power Plants"/>
    <s v="Emissions"/>
    <x v="0"/>
    <x v="26"/>
    <m/>
    <m/>
    <n v="0"/>
    <n v="0"/>
    <n v="0"/>
    <n v="0"/>
    <n v="0"/>
    <n v="0"/>
    <n v="0"/>
    <n v="0"/>
    <n v="0"/>
    <n v="0"/>
  </r>
  <r>
    <x v="0"/>
    <x v="0"/>
    <x v="7"/>
    <s v="Public Electricity Generation"/>
    <s v="LSHS/ HHS "/>
    <s v="Public Service Power Plants"/>
    <s v="Emissions"/>
    <x v="0"/>
    <x v="18"/>
    <m/>
    <m/>
    <n v="0"/>
    <n v="0"/>
    <n v="0"/>
    <n v="0"/>
    <n v="0"/>
    <n v="0"/>
    <n v="291317.52272727276"/>
    <n v="679740.88636363635"/>
    <n v="219128.00561157026"/>
    <n v="8305.4412644628101"/>
  </r>
  <r>
    <x v="0"/>
    <x v="0"/>
    <x v="7"/>
    <s v="Public Electricity Generation"/>
    <s v="LSHS/ HHS "/>
    <s v="Public Service Power Plants"/>
    <s v="Emissions"/>
    <x v="0"/>
    <x v="4"/>
    <m/>
    <m/>
    <n v="0"/>
    <n v="0"/>
    <n v="0"/>
    <n v="0"/>
    <n v="0"/>
    <n v="0"/>
    <n v="0"/>
    <n v="0"/>
    <n v="0"/>
    <n v="0"/>
  </r>
  <r>
    <x v="0"/>
    <x v="0"/>
    <x v="7"/>
    <s v="Public Electricity Generation"/>
    <s v="LSHS/ HHS "/>
    <s v="Public Service Power Plants"/>
    <s v="Emissions"/>
    <x v="0"/>
    <x v="25"/>
    <m/>
    <m/>
    <n v="0"/>
    <n v="0"/>
    <n v="0"/>
    <n v="0"/>
    <n v="0"/>
    <n v="0"/>
    <n v="0"/>
    <n v="0"/>
    <n v="0"/>
    <n v="0"/>
  </r>
  <r>
    <x v="0"/>
    <x v="0"/>
    <x v="7"/>
    <s v="Public Electricity Generation"/>
    <s v="LSHS/ HHS "/>
    <s v="Public Service Power Plants"/>
    <s v="Emissions"/>
    <x v="0"/>
    <x v="35"/>
    <m/>
    <m/>
    <n v="533.3211074380165"/>
    <n v="516.88312809917363"/>
    <n v="127.85095041322315"/>
    <n v="0"/>
    <n v="0"/>
    <n v="0"/>
    <n v="0"/>
    <n v="0"/>
    <n v="0"/>
    <n v="0"/>
  </r>
  <r>
    <x v="0"/>
    <x v="0"/>
    <x v="7"/>
    <s v="Public Electricity Generation"/>
    <s v="LSHS/ HHS "/>
    <s v="Public Service Power Plants"/>
    <s v="Emissions"/>
    <x v="0"/>
    <x v="1"/>
    <m/>
    <m/>
    <n v="0"/>
    <n v="0"/>
    <n v="0"/>
    <n v="0"/>
    <n v="0"/>
    <n v="0"/>
    <n v="0"/>
    <n v="0"/>
    <n v="0"/>
    <n v="0"/>
  </r>
  <r>
    <x v="0"/>
    <x v="0"/>
    <x v="7"/>
    <s v="Public Electricity Generation"/>
    <s v="LSHS/ HHS "/>
    <s v="Public Service Power Plants"/>
    <s v="Emissions"/>
    <x v="0"/>
    <x v="29"/>
    <m/>
    <m/>
    <n v="0"/>
    <n v="0"/>
    <n v="0"/>
    <n v="0"/>
    <n v="0"/>
    <n v="0"/>
    <n v="0"/>
    <n v="0"/>
    <n v="0"/>
    <n v="0"/>
  </r>
  <r>
    <x v="0"/>
    <x v="0"/>
    <x v="7"/>
    <s v="Public Electricity Generation"/>
    <s v="LSHS/ HHS "/>
    <s v="Public Service Power Plants"/>
    <s v="Emissions"/>
    <x v="0"/>
    <x v="15"/>
    <m/>
    <m/>
    <n v="0"/>
    <n v="0"/>
    <n v="0"/>
    <n v="0"/>
    <n v="0"/>
    <n v="0"/>
    <n v="0"/>
    <n v="0"/>
    <n v="0"/>
    <n v="0"/>
  </r>
  <r>
    <x v="0"/>
    <x v="0"/>
    <x v="7"/>
    <s v="Public Electricity Generation"/>
    <s v="LSHS/ HHS "/>
    <s v="Public Service Power Plants"/>
    <s v="Emissions"/>
    <x v="0"/>
    <x v="3"/>
    <m/>
    <m/>
    <n v="0"/>
    <n v="0"/>
    <n v="0"/>
    <n v="0"/>
    <n v="0"/>
    <n v="0"/>
    <n v="0"/>
    <n v="0"/>
    <n v="0"/>
    <n v="0"/>
  </r>
  <r>
    <x v="0"/>
    <x v="0"/>
    <x v="7"/>
    <s v="Public Electricity Generation"/>
    <s v="LSHS/ HHS "/>
    <s v="Public Service Power Plants"/>
    <s v="Emissions"/>
    <x v="0"/>
    <x v="21"/>
    <m/>
    <m/>
    <n v="0"/>
    <n v="0"/>
    <n v="0"/>
    <n v="0"/>
    <n v="0"/>
    <n v="0"/>
    <n v="0"/>
    <n v="0"/>
    <n v="0"/>
    <n v="0"/>
  </r>
  <r>
    <x v="0"/>
    <x v="0"/>
    <x v="7"/>
    <s v="Public Electricity Generation"/>
    <s v="LSHS/ HHS "/>
    <s v="Public Service Power Plants"/>
    <s v="Emissions"/>
    <x v="0"/>
    <x v="22"/>
    <m/>
    <m/>
    <n v="0"/>
    <n v="0"/>
    <n v="0"/>
    <n v="0"/>
    <n v="0"/>
    <n v="0"/>
    <n v="0"/>
    <n v="0"/>
    <n v="0"/>
    <n v="0"/>
  </r>
  <r>
    <x v="0"/>
    <x v="0"/>
    <x v="7"/>
    <s v="Public Electricity Generation"/>
    <s v="LSHS/ HHS "/>
    <s v="Public Service Power Plants"/>
    <s v="Emissions"/>
    <x v="0"/>
    <x v="24"/>
    <m/>
    <m/>
    <n v="0"/>
    <n v="0"/>
    <n v="0"/>
    <n v="0"/>
    <n v="0"/>
    <n v="0"/>
    <n v="0"/>
    <n v="0"/>
    <n v="0"/>
    <n v="0"/>
  </r>
  <r>
    <x v="0"/>
    <x v="0"/>
    <x v="7"/>
    <s v="Public Electricity Generation"/>
    <s v="LSHS/ HHS "/>
    <s v="Public Service Power Plants"/>
    <s v="Emissions"/>
    <x v="0"/>
    <x v="32"/>
    <m/>
    <m/>
    <n v="0"/>
    <n v="0"/>
    <n v="0"/>
    <n v="0"/>
    <n v="0"/>
    <n v="0"/>
    <n v="0"/>
    <n v="0"/>
    <n v="0"/>
    <n v="0"/>
  </r>
  <r>
    <x v="0"/>
    <x v="0"/>
    <x v="7"/>
    <s v="Public Electricity Generation"/>
    <s v="LSHS/ HHS "/>
    <s v="Public Service Power Plants"/>
    <s v="Emissions"/>
    <x v="0"/>
    <x v="2"/>
    <m/>
    <m/>
    <n v="0"/>
    <n v="0"/>
    <n v="0"/>
    <n v="0"/>
    <n v="0"/>
    <n v="0"/>
    <n v="0"/>
    <n v="0"/>
    <n v="0"/>
    <n v="0"/>
  </r>
  <r>
    <x v="0"/>
    <x v="0"/>
    <x v="7"/>
    <s v="Public Electricity Generation"/>
    <s v="LSHS/ HHS "/>
    <s v="Public Service Power Plants"/>
    <s v="Emissions"/>
    <x v="0"/>
    <x v="23"/>
    <m/>
    <m/>
    <n v="0"/>
    <n v="0"/>
    <n v="0"/>
    <n v="0"/>
    <n v="0"/>
    <n v="0"/>
    <n v="0"/>
    <n v="0"/>
    <n v="0"/>
    <n v="0"/>
  </r>
  <r>
    <x v="0"/>
    <x v="0"/>
    <x v="7"/>
    <s v="Public Electricity Generation"/>
    <s v="LSHS/ HHS "/>
    <s v="Public Service Power Plants"/>
    <s v="Emissions"/>
    <x v="0"/>
    <x v="31"/>
    <m/>
    <m/>
    <n v="0"/>
    <n v="0"/>
    <n v="0"/>
    <n v="0"/>
    <n v="0"/>
    <n v="0"/>
    <n v="0"/>
    <n v="0"/>
    <n v="0"/>
    <n v="0"/>
  </r>
  <r>
    <x v="0"/>
    <x v="0"/>
    <x v="7"/>
    <s v="Public Electricity Generation"/>
    <s v="Natural gas"/>
    <s v="Public Service Power Plants"/>
    <s v="Emissions"/>
    <x v="0"/>
    <x v="12"/>
    <m/>
    <m/>
    <n v="1111823.3170843993"/>
    <n v="1192905.4113339873"/>
    <n v="1152685.9867615125"/>
    <n v="825387.4281122199"/>
    <n v="1146077.7426231198"/>
    <n v="1372160.215460097"/>
    <n v="1465451.251692785"/>
    <n v="1551470.8536205795"/>
    <n v="962524.0924260054"/>
    <n v="676154.67473634938"/>
  </r>
  <r>
    <x v="0"/>
    <x v="0"/>
    <x v="7"/>
    <s v="Public Electricity Generation"/>
    <s v="Natural gas"/>
    <s v="Public Service Power Plants"/>
    <s v="Emissions"/>
    <x v="0"/>
    <x v="13"/>
    <m/>
    <m/>
    <n v="0"/>
    <n v="0"/>
    <n v="0"/>
    <n v="0"/>
    <n v="0"/>
    <n v="0"/>
    <n v="0"/>
    <n v="0"/>
    <n v="0"/>
    <n v="0"/>
  </r>
  <r>
    <x v="0"/>
    <x v="0"/>
    <x v="7"/>
    <s v="Public Electricity Generation"/>
    <s v="Natural gas"/>
    <s v="Public Service Power Plants"/>
    <s v="Emissions"/>
    <x v="0"/>
    <x v="14"/>
    <m/>
    <m/>
    <n v="0"/>
    <n v="0"/>
    <n v="0"/>
    <n v="0"/>
    <n v="0"/>
    <n v="0"/>
    <n v="0"/>
    <n v="0"/>
    <n v="0"/>
    <n v="0"/>
  </r>
  <r>
    <x v="0"/>
    <x v="0"/>
    <x v="7"/>
    <s v="Public Electricity Generation"/>
    <s v="Natural gas"/>
    <s v="Public Service Power Plants"/>
    <s v="Emissions"/>
    <x v="0"/>
    <x v="27"/>
    <m/>
    <m/>
    <n v="0"/>
    <n v="0"/>
    <n v="0"/>
    <n v="0"/>
    <n v="0"/>
    <n v="0"/>
    <n v="0"/>
    <n v="0"/>
    <n v="0"/>
    <n v="0"/>
  </r>
  <r>
    <x v="0"/>
    <x v="0"/>
    <x v="7"/>
    <s v="Public Electricity Generation"/>
    <s v="Natural gas"/>
    <s v="Public Service Power Plants"/>
    <s v="Emissions"/>
    <x v="0"/>
    <x v="28"/>
    <m/>
    <m/>
    <n v="1360354.8635646615"/>
    <n v="1476449.4963210064"/>
    <n v="1493117.8502381458"/>
    <n v="1984074.8979752937"/>
    <n v="2602388.265084778"/>
    <n v="2492081.5847272864"/>
    <n v="2635205.7991823368"/>
    <n v="2886698.3641008912"/>
    <n v="2278499.0066089123"/>
    <n v="2126028.3356431774"/>
  </r>
  <r>
    <x v="0"/>
    <x v="0"/>
    <x v="7"/>
    <s v="Public Electricity Generation"/>
    <s v="Natural gas"/>
    <s v="Public Service Power Plants"/>
    <s v="Emissions"/>
    <x v="0"/>
    <x v="33"/>
    <m/>
    <m/>
    <n v="3653422.9167909389"/>
    <n v="3881985.4096250064"/>
    <n v="3714861.4665203425"/>
    <n v="2634348.2007924868"/>
    <n v="3622539.4714921019"/>
    <n v="4263549.2681326177"/>
    <n v="4441908.963524879"/>
    <n v="4646030.8971585296"/>
    <n v="2878095.6209650836"/>
    <n v="2022506.7496204732"/>
  </r>
  <r>
    <x v="0"/>
    <x v="0"/>
    <x v="7"/>
    <s v="Public Electricity Generation"/>
    <s v="Natural gas"/>
    <s v="Public Service Power Plants"/>
    <s v="Emissions"/>
    <x v="0"/>
    <x v="34"/>
    <m/>
    <m/>
    <n v="0"/>
    <n v="0"/>
    <n v="0"/>
    <n v="0"/>
    <n v="0"/>
    <n v="0"/>
    <n v="0"/>
    <n v="0"/>
    <n v="0"/>
    <n v="0"/>
  </r>
  <r>
    <x v="0"/>
    <x v="0"/>
    <x v="7"/>
    <s v="Public Electricity Generation"/>
    <s v="Natural gas"/>
    <s v="Public Service Power Plants"/>
    <s v="Emissions"/>
    <x v="0"/>
    <x v="5"/>
    <m/>
    <m/>
    <n v="0"/>
    <n v="0"/>
    <n v="0"/>
    <n v="0"/>
    <n v="0"/>
    <n v="0"/>
    <n v="0"/>
    <n v="0"/>
    <n v="0"/>
    <n v="0"/>
  </r>
  <r>
    <x v="0"/>
    <x v="0"/>
    <x v="7"/>
    <s v="Public Electricity Generation"/>
    <s v="Natural gas"/>
    <s v="Public Service Power Plants"/>
    <s v="Emissions"/>
    <x v="0"/>
    <x v="9"/>
    <m/>
    <m/>
    <n v="1981438.1769599998"/>
    <n v="1897397.5046399997"/>
    <n v="1843645.4467200001"/>
    <n v="1807145.6198400001"/>
    <n v="1882913.2027200002"/>
    <n v="1855080.4219199999"/>
    <n v="2376402.7320000003"/>
    <n v="3096473.6088"/>
    <n v="2231227.1520000002"/>
    <n v="2106900.5759999999"/>
  </r>
  <r>
    <x v="0"/>
    <x v="0"/>
    <x v="7"/>
    <s v="Public Electricity Generation"/>
    <s v="Natural gas"/>
    <s v="Public Service Power Plants"/>
    <s v="Emissions"/>
    <x v="0"/>
    <x v="11"/>
    <m/>
    <m/>
    <n v="8066451.6106780311"/>
    <n v="8468676.1951466408"/>
    <n v="10140060.202902434"/>
    <n v="9541849.8225599993"/>
    <n v="12759457.42368"/>
    <n v="13259562.354719998"/>
    <n v="11733167.120399997"/>
    <n v="10008834.256080002"/>
    <n v="4753572.9120000005"/>
    <n v="2902999.9679999999"/>
  </r>
  <r>
    <x v="0"/>
    <x v="0"/>
    <x v="7"/>
    <s v="Public Electricity Generation"/>
    <s v="Natural gas"/>
    <s v="Public Service Power Plants"/>
    <s v="Emissions"/>
    <x v="0"/>
    <x v="19"/>
    <m/>
    <m/>
    <n v="0"/>
    <n v="0"/>
    <n v="0"/>
    <n v="0"/>
    <n v="0"/>
    <n v="0"/>
    <n v="0"/>
    <n v="0"/>
    <n v="0"/>
    <n v="0"/>
  </r>
  <r>
    <x v="0"/>
    <x v="0"/>
    <x v="7"/>
    <s v="Public Electricity Generation"/>
    <s v="Natural gas"/>
    <s v="Public Service Power Plants"/>
    <s v="Emissions"/>
    <x v="0"/>
    <x v="20"/>
    <m/>
    <m/>
    <n v="2360677.5878400002"/>
    <n v="2425098.1154400008"/>
    <n v="2264559.6806189283"/>
    <n v="2363441.991384672"/>
    <n v="3112820.0214772318"/>
    <n v="4365844.9876800012"/>
    <n v="4160720.3417999996"/>
    <n v="3433270.3851600001"/>
    <n v="2421568.4287449601"/>
    <n v="2194205.548480704"/>
  </r>
  <r>
    <x v="0"/>
    <x v="0"/>
    <x v="7"/>
    <s v="Public Electricity Generation"/>
    <s v="Natural gas"/>
    <s v="Public Service Power Plants"/>
    <s v="Emissions"/>
    <x v="0"/>
    <x v="10"/>
    <m/>
    <m/>
    <n v="0"/>
    <n v="0"/>
    <n v="0"/>
    <n v="0"/>
    <n v="0"/>
    <n v="0"/>
    <n v="0"/>
    <n v="0"/>
    <n v="78279.696000000011"/>
    <n v="104372.928"/>
  </r>
  <r>
    <x v="0"/>
    <x v="0"/>
    <x v="7"/>
    <s v="Public Electricity Generation"/>
    <s v="Natural gas"/>
    <s v="Public Service Power Plants"/>
    <s v="Emissions"/>
    <x v="0"/>
    <x v="8"/>
    <m/>
    <m/>
    <n v="0"/>
    <n v="0"/>
    <n v="0"/>
    <n v="0"/>
    <n v="0"/>
    <n v="0"/>
    <n v="0"/>
    <n v="0"/>
    <n v="0"/>
    <n v="0"/>
  </r>
  <r>
    <x v="0"/>
    <x v="0"/>
    <x v="7"/>
    <s v="Public Electricity Generation"/>
    <s v="Natural gas"/>
    <s v="Public Service Power Plants"/>
    <s v="Emissions"/>
    <x v="0"/>
    <x v="7"/>
    <m/>
    <m/>
    <n v="0"/>
    <n v="0"/>
    <n v="0"/>
    <n v="0"/>
    <n v="0"/>
    <n v="0"/>
    <n v="0"/>
    <n v="0"/>
    <n v="0"/>
    <n v="0"/>
  </r>
  <r>
    <x v="0"/>
    <x v="0"/>
    <x v="7"/>
    <s v="Public Electricity Generation"/>
    <s v="Natural gas"/>
    <s v="Public Service Power Plants"/>
    <s v="Emissions"/>
    <x v="0"/>
    <x v="6"/>
    <m/>
    <m/>
    <n v="0"/>
    <n v="0"/>
    <n v="0"/>
    <n v="0"/>
    <n v="0"/>
    <n v="0"/>
    <n v="0"/>
    <n v="0"/>
    <n v="0"/>
    <n v="0"/>
  </r>
  <r>
    <x v="0"/>
    <x v="0"/>
    <x v="7"/>
    <s v="Public Electricity Generation"/>
    <s v="Natural gas"/>
    <s v="Public Service Power Plants"/>
    <s v="Emissions"/>
    <x v="0"/>
    <x v="0"/>
    <m/>
    <m/>
    <n v="3342445.8091199999"/>
    <n v="3143119.0982400002"/>
    <n v="3222964.3881600001"/>
    <n v="3313195.8076800001"/>
    <n v="3215760.6095999996"/>
    <n v="4430124.2779200003"/>
    <n v="3928387.2408000003"/>
    <n v="2702864.8785600001"/>
    <n v="2336623.344"/>
    <n v="1386522.72"/>
  </r>
  <r>
    <x v="0"/>
    <x v="0"/>
    <x v="7"/>
    <s v="Public Electricity Generation"/>
    <s v="Natural gas"/>
    <s v="Public Service Power Plants"/>
    <s v="Emissions"/>
    <x v="0"/>
    <x v="16"/>
    <m/>
    <m/>
    <n v="2634.7152843443519"/>
    <n v="1662.5086701490079"/>
    <n v="1147.8004264694878"/>
    <n v="828.25278071342393"/>
    <n v="1147.3617905418241"/>
    <n v="1727.1599826111835"/>
    <n v="1796.3420363887678"/>
    <n v="1688.7636929782079"/>
    <n v="415.467276781392"/>
    <n v="0"/>
  </r>
  <r>
    <x v="0"/>
    <x v="0"/>
    <x v="7"/>
    <s v="Public Electricity Generation"/>
    <s v="Natural gas"/>
    <s v="Public Service Power Plants"/>
    <s v="Emissions"/>
    <x v="0"/>
    <x v="17"/>
    <m/>
    <m/>
    <n v="0"/>
    <n v="0"/>
    <n v="0"/>
    <n v="0"/>
    <n v="0"/>
    <n v="0"/>
    <n v="0"/>
    <n v="0"/>
    <n v="0"/>
    <n v="0"/>
  </r>
  <r>
    <x v="0"/>
    <x v="0"/>
    <x v="7"/>
    <s v="Public Electricity Generation"/>
    <s v="Natural gas"/>
    <s v="Public Service Power Plants"/>
    <s v="Emissions"/>
    <x v="0"/>
    <x v="30"/>
    <m/>
    <m/>
    <n v="951625.28735999996"/>
    <n v="1246913.6961600001"/>
    <n v="1466705.6870400002"/>
    <n v="1266498.96912"/>
    <n v="7341591.7555200011"/>
    <n v="6740741.3673600005"/>
    <n v="4086174.5496000005"/>
    <n v="1725893.34192"/>
    <n v="1774339.7759999998"/>
    <n v="1482197.9040000001"/>
  </r>
  <r>
    <x v="0"/>
    <x v="0"/>
    <x v="7"/>
    <s v="Public Electricity Generation"/>
    <s v="Natural gas"/>
    <s v="Public Service Power Plants"/>
    <s v="Emissions"/>
    <x v="0"/>
    <x v="26"/>
    <m/>
    <m/>
    <n v="130486.62527999999"/>
    <n v="134170.37568"/>
    <n v="137455.05311999997"/>
    <n v="133720.13952"/>
    <n v="132328.50048000002"/>
    <n v="122750.74944"/>
    <n v="74723.853600000002"/>
    <n v="14944.77072"/>
    <n v="105907.82399999999"/>
    <n v="79814.592000000004"/>
  </r>
  <r>
    <x v="0"/>
    <x v="0"/>
    <x v="7"/>
    <s v="Public Electricity Generation"/>
    <s v="Natural gas"/>
    <s v="Public Service Power Plants"/>
    <s v="Emissions"/>
    <x v="0"/>
    <x v="18"/>
    <m/>
    <m/>
    <n v="0"/>
    <n v="0"/>
    <n v="0"/>
    <n v="0"/>
    <n v="0"/>
    <n v="0"/>
    <n v="0"/>
    <n v="0"/>
    <n v="0"/>
    <n v="0"/>
  </r>
  <r>
    <x v="0"/>
    <x v="0"/>
    <x v="7"/>
    <s v="Public Electricity Generation"/>
    <s v="Natural gas"/>
    <s v="Public Service Power Plants"/>
    <s v="Emissions"/>
    <x v="0"/>
    <x v="4"/>
    <m/>
    <m/>
    <n v="0"/>
    <n v="0"/>
    <n v="0"/>
    <n v="0"/>
    <n v="0"/>
    <n v="0"/>
    <n v="0"/>
    <n v="0"/>
    <n v="0"/>
    <n v="0"/>
  </r>
  <r>
    <x v="0"/>
    <x v="0"/>
    <x v="7"/>
    <s v="Public Electricity Generation"/>
    <s v="Natural gas"/>
    <s v="Public Service Power Plants"/>
    <s v="Emissions"/>
    <x v="0"/>
    <x v="25"/>
    <m/>
    <m/>
    <n v="0"/>
    <n v="0"/>
    <n v="0"/>
    <n v="0"/>
    <n v="0"/>
    <n v="0"/>
    <n v="0"/>
    <n v="0"/>
    <n v="0"/>
    <n v="0"/>
  </r>
  <r>
    <x v="0"/>
    <x v="0"/>
    <x v="7"/>
    <s v="Public Electricity Generation"/>
    <s v="Natural gas"/>
    <s v="Public Service Power Plants"/>
    <s v="Emissions"/>
    <x v="0"/>
    <x v="35"/>
    <m/>
    <m/>
    <n v="0"/>
    <n v="0"/>
    <n v="0"/>
    <n v="0"/>
    <n v="0"/>
    <n v="0"/>
    <n v="0"/>
    <n v="0"/>
    <n v="0"/>
    <n v="0"/>
  </r>
  <r>
    <x v="0"/>
    <x v="0"/>
    <x v="7"/>
    <s v="Public Electricity Generation"/>
    <s v="Natural gas"/>
    <s v="Public Service Power Plants"/>
    <s v="Emissions"/>
    <x v="0"/>
    <x v="1"/>
    <m/>
    <m/>
    <n v="0"/>
    <n v="0"/>
    <n v="0"/>
    <n v="0"/>
    <n v="0"/>
    <n v="0"/>
    <n v="0"/>
    <n v="0"/>
    <n v="0"/>
    <n v="0"/>
  </r>
  <r>
    <x v="0"/>
    <x v="0"/>
    <x v="7"/>
    <s v="Public Electricity Generation"/>
    <s v="Natural gas"/>
    <s v="Public Service Power Plants"/>
    <s v="Emissions"/>
    <x v="0"/>
    <x v="29"/>
    <m/>
    <m/>
    <n v="0"/>
    <n v="0"/>
    <n v="0"/>
    <n v="0"/>
    <n v="0"/>
    <n v="0"/>
    <n v="0"/>
    <n v="0"/>
    <n v="0"/>
    <n v="0"/>
  </r>
  <r>
    <x v="0"/>
    <x v="0"/>
    <x v="7"/>
    <s v="Public Electricity Generation"/>
    <s v="Natural gas"/>
    <s v="Public Service Power Plants"/>
    <s v="Emissions"/>
    <x v="0"/>
    <x v="15"/>
    <m/>
    <m/>
    <n v="0"/>
    <n v="0"/>
    <n v="0"/>
    <n v="0"/>
    <n v="0"/>
    <n v="0"/>
    <n v="0"/>
    <n v="0"/>
    <n v="0"/>
    <n v="0"/>
  </r>
  <r>
    <x v="0"/>
    <x v="0"/>
    <x v="7"/>
    <s v="Public Electricity Generation"/>
    <s v="Natural gas"/>
    <s v="Public Service Power Plants"/>
    <s v="Emissions"/>
    <x v="0"/>
    <x v="3"/>
    <m/>
    <m/>
    <n v="1939916.3750207999"/>
    <n v="1987400.9409407994"/>
    <n v="2068058.7536400005"/>
    <n v="2178658.8058752003"/>
    <n v="2166880.7290684683"/>
    <n v="2309771.1054494963"/>
    <n v="2339478.363440332"/>
    <n v="2326350.4623494819"/>
    <n v="2397262.5135535304"/>
    <n v="2893860.3301423797"/>
  </r>
  <r>
    <x v="0"/>
    <x v="0"/>
    <x v="7"/>
    <s v="Public Electricity Generation"/>
    <s v="Natural gas"/>
    <s v="Public Service Power Plants"/>
    <s v="Emissions"/>
    <x v="0"/>
    <x v="21"/>
    <m/>
    <m/>
    <n v="0"/>
    <n v="0"/>
    <n v="0"/>
    <n v="0"/>
    <n v="0"/>
    <n v="0"/>
    <n v="0"/>
    <n v="0"/>
    <n v="0"/>
    <n v="0"/>
  </r>
  <r>
    <x v="0"/>
    <x v="0"/>
    <x v="7"/>
    <s v="Public Electricity Generation"/>
    <s v="Natural gas"/>
    <s v="Public Service Power Plants"/>
    <s v="Emissions"/>
    <x v="0"/>
    <x v="22"/>
    <m/>
    <m/>
    <n v="0"/>
    <n v="0"/>
    <n v="0"/>
    <n v="0"/>
    <n v="0"/>
    <n v="0"/>
    <n v="0"/>
    <n v="0"/>
    <n v="0"/>
    <n v="0"/>
  </r>
  <r>
    <x v="0"/>
    <x v="0"/>
    <x v="7"/>
    <s v="Public Electricity Generation"/>
    <s v="Natural gas"/>
    <s v="Public Service Power Plants"/>
    <s v="Emissions"/>
    <x v="0"/>
    <x v="24"/>
    <m/>
    <m/>
    <n v="0"/>
    <n v="0"/>
    <n v="0"/>
    <n v="0"/>
    <n v="0"/>
    <n v="0"/>
    <n v="0"/>
    <n v="0"/>
    <n v="0"/>
    <n v="0"/>
  </r>
  <r>
    <x v="0"/>
    <x v="0"/>
    <x v="7"/>
    <s v="Public Electricity Generation"/>
    <s v="Natural gas"/>
    <s v="Public Service Power Plants"/>
    <s v="Emissions"/>
    <x v="0"/>
    <x v="32"/>
    <m/>
    <m/>
    <n v="1012844.9212992"/>
    <n v="1125608.6140992001"/>
    <n v="1060524.8794800001"/>
    <n v="1037935.7638848003"/>
    <n v="1036467.6882115313"/>
    <n v="5609703.8777505048"/>
    <n v="5122188.3061596686"/>
    <n v="2422418.2251705183"/>
    <n v="1292627.47044647"/>
    <n v="1313801.2378576202"/>
  </r>
  <r>
    <x v="0"/>
    <x v="0"/>
    <x v="7"/>
    <s v="Public Electricity Generation"/>
    <s v="Natural gas"/>
    <s v="Public Service Power Plants"/>
    <s v="Emissions"/>
    <x v="0"/>
    <x v="2"/>
    <m/>
    <m/>
    <n v="0"/>
    <n v="0"/>
    <n v="0"/>
    <n v="0"/>
    <n v="0"/>
    <n v="0"/>
    <n v="0"/>
    <n v="0"/>
    <n v="0"/>
    <n v="0"/>
  </r>
  <r>
    <x v="0"/>
    <x v="0"/>
    <x v="7"/>
    <s v="Public Electricity Generation"/>
    <s v="Natural gas"/>
    <s v="Public Service Power Plants"/>
    <s v="Emissions"/>
    <x v="0"/>
    <x v="23"/>
    <m/>
    <m/>
    <n v="0"/>
    <n v="0"/>
    <n v="0"/>
    <n v="0"/>
    <n v="0"/>
    <n v="0"/>
    <n v="0"/>
    <n v="0"/>
    <n v="0"/>
    <n v="0"/>
  </r>
  <r>
    <x v="0"/>
    <x v="0"/>
    <x v="7"/>
    <s v="Public Electricity Generation"/>
    <s v="Natural gas"/>
    <s v="Public Service Power Plants"/>
    <s v="Emissions"/>
    <x v="0"/>
    <x v="31"/>
    <m/>
    <m/>
    <n v="0"/>
    <n v="0"/>
    <n v="0"/>
    <n v="0"/>
    <n v="0"/>
    <n v="0"/>
    <n v="0"/>
    <n v="0"/>
    <n v="0"/>
    <n v="0"/>
  </r>
  <r>
    <x v="0"/>
    <x v="0"/>
    <x v="7"/>
    <s v="Public Electricity Generation"/>
    <s v="Lignite "/>
    <s v="Public Service Power Plants"/>
    <s v="Emissions"/>
    <x v="0"/>
    <x v="12"/>
    <m/>
    <m/>
    <n v="0"/>
    <n v="0"/>
    <n v="0"/>
    <n v="0"/>
    <n v="0"/>
    <n v="0"/>
    <n v="0"/>
    <n v="0"/>
    <n v="0"/>
    <n v="0"/>
  </r>
  <r>
    <x v="0"/>
    <x v="0"/>
    <x v="7"/>
    <s v="Public Electricity Generation"/>
    <s v="Lignite "/>
    <s v="Public Service Power Plants"/>
    <s v="Emissions"/>
    <x v="0"/>
    <x v="13"/>
    <m/>
    <m/>
    <n v="0"/>
    <n v="0"/>
    <n v="0"/>
    <n v="0"/>
    <n v="0"/>
    <n v="0"/>
    <n v="0"/>
    <n v="0"/>
    <n v="0"/>
    <n v="0"/>
  </r>
  <r>
    <x v="0"/>
    <x v="0"/>
    <x v="7"/>
    <s v="Public Electricity Generation"/>
    <s v="Lignite "/>
    <s v="Public Service Power Plants"/>
    <s v="Emissions"/>
    <x v="0"/>
    <x v="14"/>
    <m/>
    <m/>
    <n v="0"/>
    <n v="0"/>
    <n v="0"/>
    <n v="0"/>
    <n v="0"/>
    <n v="0"/>
    <n v="0"/>
    <n v="0"/>
    <n v="0"/>
    <n v="0"/>
  </r>
  <r>
    <x v="0"/>
    <x v="0"/>
    <x v="7"/>
    <s v="Public Electricity Generation"/>
    <s v="Lignite "/>
    <s v="Public Service Power Plants"/>
    <s v="Emissions"/>
    <x v="0"/>
    <x v="27"/>
    <m/>
    <m/>
    <n v="0"/>
    <n v="0"/>
    <n v="0"/>
    <n v="0"/>
    <n v="0"/>
    <n v="0"/>
    <n v="0"/>
    <n v="0"/>
    <n v="0"/>
    <n v="0"/>
  </r>
  <r>
    <x v="0"/>
    <x v="0"/>
    <x v="7"/>
    <s v="Public Electricity Generation"/>
    <s v="Lignite "/>
    <s v="Public Service Power Plants"/>
    <s v="Emissions"/>
    <x v="0"/>
    <x v="28"/>
    <m/>
    <m/>
    <n v="0"/>
    <n v="0"/>
    <n v="135774.342"/>
    <n v="431752.12162499997"/>
    <n v="776073.79575000005"/>
    <n v="1757094.8463749997"/>
    <n v="2453195.4975000001"/>
    <n v="2983949.7434999999"/>
    <n v="4156546.3335000002"/>
    <n v="6748087.6567500001"/>
  </r>
  <r>
    <x v="0"/>
    <x v="0"/>
    <x v="7"/>
    <s v="Public Electricity Generation"/>
    <s v="Lignite "/>
    <s v="Public Service Power Plants"/>
    <s v="Emissions"/>
    <x v="0"/>
    <x v="33"/>
    <m/>
    <m/>
    <n v="0"/>
    <n v="0"/>
    <n v="0"/>
    <n v="0"/>
    <n v="0"/>
    <n v="0"/>
    <n v="0"/>
    <n v="0"/>
    <n v="0"/>
    <n v="0"/>
  </r>
  <r>
    <x v="0"/>
    <x v="0"/>
    <x v="7"/>
    <s v="Public Electricity Generation"/>
    <s v="Lignite "/>
    <s v="Public Service Power Plants"/>
    <s v="Emissions"/>
    <x v="0"/>
    <x v="34"/>
    <m/>
    <m/>
    <n v="0"/>
    <n v="0"/>
    <n v="0"/>
    <n v="0"/>
    <n v="0"/>
    <n v="0"/>
    <n v="0"/>
    <n v="0"/>
    <n v="0"/>
    <n v="0"/>
  </r>
  <r>
    <x v="0"/>
    <x v="0"/>
    <x v="7"/>
    <s v="Public Electricity Generation"/>
    <s v="Lignite "/>
    <s v="Public Service Power Plants"/>
    <s v="Emissions"/>
    <x v="0"/>
    <x v="5"/>
    <m/>
    <m/>
    <n v="0"/>
    <n v="0"/>
    <n v="0"/>
    <n v="0"/>
    <n v="0"/>
    <n v="0"/>
    <n v="0"/>
    <n v="0"/>
    <n v="0"/>
    <n v="0"/>
  </r>
  <r>
    <x v="0"/>
    <x v="0"/>
    <x v="7"/>
    <s v="Public Electricity Generation"/>
    <s v="Lignite "/>
    <s v="Public Service Power Plants"/>
    <s v="Emissions"/>
    <x v="0"/>
    <x v="9"/>
    <m/>
    <m/>
    <n v="0"/>
    <n v="0"/>
    <n v="0"/>
    <n v="0"/>
    <n v="0"/>
    <n v="0"/>
    <n v="0"/>
    <n v="0"/>
    <n v="0"/>
    <n v="0"/>
  </r>
  <r>
    <x v="0"/>
    <x v="0"/>
    <x v="7"/>
    <s v="Public Electricity Generation"/>
    <s v="Lignite "/>
    <s v="Public Service Power Plants"/>
    <s v="Emissions"/>
    <x v="0"/>
    <x v="11"/>
    <m/>
    <m/>
    <n v="2607227.3741249996"/>
    <n v="3122552.717625"/>
    <n v="3991714.2251249999"/>
    <n v="4279206.1083749998"/>
    <n v="4340921.7183750002"/>
    <n v="4925934.2714999998"/>
    <n v="5263184.3653124999"/>
    <n v="5459131.4270624993"/>
    <n v="3526275.666375"/>
    <n v="5426859.3059999999"/>
  </r>
  <r>
    <x v="0"/>
    <x v="0"/>
    <x v="7"/>
    <s v="Public Electricity Generation"/>
    <s v="Lignite "/>
    <s v="Public Service Power Plants"/>
    <s v="Emissions"/>
    <x v="0"/>
    <x v="19"/>
    <m/>
    <m/>
    <n v="0"/>
    <n v="0"/>
    <n v="0"/>
    <n v="0"/>
    <n v="0"/>
    <n v="0"/>
    <n v="0"/>
    <n v="0"/>
    <n v="0"/>
    <n v="0"/>
  </r>
  <r>
    <x v="0"/>
    <x v="0"/>
    <x v="7"/>
    <s v="Public Electricity Generation"/>
    <s v="Lignite "/>
    <s v="Public Service Power Plants"/>
    <s v="Emissions"/>
    <x v="0"/>
    <x v="20"/>
    <m/>
    <m/>
    <n v="0"/>
    <n v="0"/>
    <n v="0"/>
    <n v="0"/>
    <n v="0"/>
    <n v="0"/>
    <n v="0"/>
    <n v="0"/>
    <n v="0"/>
    <n v="0"/>
  </r>
  <r>
    <x v="0"/>
    <x v="0"/>
    <x v="7"/>
    <s v="Public Electricity Generation"/>
    <s v="Lignite "/>
    <s v="Public Service Power Plants"/>
    <s v="Emissions"/>
    <x v="0"/>
    <x v="10"/>
    <m/>
    <m/>
    <n v="0"/>
    <n v="0"/>
    <n v="0"/>
    <n v="0"/>
    <n v="0"/>
    <n v="0"/>
    <n v="0"/>
    <n v="0"/>
    <n v="0"/>
    <n v="0"/>
  </r>
  <r>
    <x v="0"/>
    <x v="0"/>
    <x v="7"/>
    <s v="Public Electricity Generation"/>
    <s v="Lignite "/>
    <s v="Public Service Power Plants"/>
    <s v="Emissions"/>
    <x v="0"/>
    <x v="8"/>
    <m/>
    <m/>
    <n v="0"/>
    <n v="0"/>
    <n v="0"/>
    <n v="0"/>
    <n v="0"/>
    <n v="0"/>
    <n v="0"/>
    <n v="0"/>
    <n v="0"/>
    <n v="0"/>
  </r>
  <r>
    <x v="0"/>
    <x v="0"/>
    <x v="7"/>
    <s v="Public Electricity Generation"/>
    <s v="Lignite "/>
    <s v="Public Service Power Plants"/>
    <s v="Emissions"/>
    <x v="0"/>
    <x v="7"/>
    <m/>
    <m/>
    <n v="0"/>
    <n v="0"/>
    <n v="0"/>
    <n v="0"/>
    <n v="0"/>
    <n v="0"/>
    <n v="0"/>
    <n v="0"/>
    <n v="0"/>
    <n v="0"/>
  </r>
  <r>
    <x v="0"/>
    <x v="0"/>
    <x v="7"/>
    <s v="Public Electricity Generation"/>
    <s v="Lignite "/>
    <s v="Public Service Power Plants"/>
    <s v="Emissions"/>
    <x v="0"/>
    <x v="6"/>
    <m/>
    <m/>
    <n v="0"/>
    <n v="0"/>
    <n v="0"/>
    <n v="0"/>
    <n v="0"/>
    <n v="0"/>
    <n v="0"/>
    <n v="0"/>
    <n v="0"/>
    <n v="0"/>
  </r>
  <r>
    <x v="0"/>
    <x v="0"/>
    <x v="7"/>
    <s v="Public Electricity Generation"/>
    <s v="Lignite "/>
    <s v="Public Service Power Plants"/>
    <s v="Emissions"/>
    <x v="0"/>
    <x v="0"/>
    <m/>
    <m/>
    <n v="0"/>
    <n v="0"/>
    <n v="0"/>
    <n v="0"/>
    <n v="0"/>
    <n v="0"/>
    <n v="0"/>
    <n v="0"/>
    <n v="0"/>
    <n v="0"/>
  </r>
  <r>
    <x v="0"/>
    <x v="0"/>
    <x v="7"/>
    <s v="Public Electricity Generation"/>
    <s v="Lignite "/>
    <s v="Public Service Power Plants"/>
    <s v="Emissions"/>
    <x v="0"/>
    <x v="16"/>
    <m/>
    <m/>
    <n v="0"/>
    <n v="0"/>
    <n v="0"/>
    <n v="0"/>
    <n v="0"/>
    <n v="0"/>
    <n v="0"/>
    <n v="0"/>
    <n v="0"/>
    <n v="0"/>
  </r>
  <r>
    <x v="0"/>
    <x v="0"/>
    <x v="7"/>
    <s v="Public Electricity Generation"/>
    <s v="Lignite "/>
    <s v="Public Service Power Plants"/>
    <s v="Emissions"/>
    <x v="0"/>
    <x v="17"/>
    <m/>
    <m/>
    <n v="0"/>
    <n v="0"/>
    <n v="0"/>
    <n v="0"/>
    <n v="0"/>
    <n v="0"/>
    <n v="0"/>
    <n v="0"/>
    <n v="0"/>
    <n v="0"/>
  </r>
  <r>
    <x v="0"/>
    <x v="0"/>
    <x v="7"/>
    <s v="Public Electricity Generation"/>
    <s v="Lignite "/>
    <s v="Public Service Power Plants"/>
    <s v="Emissions"/>
    <x v="0"/>
    <x v="30"/>
    <m/>
    <m/>
    <n v="21373401.484875001"/>
    <n v="20745188.004749998"/>
    <n v="22009072.267874997"/>
    <n v="21367487.072250001"/>
    <n v="22008300.822750002"/>
    <n v="22541112.255749997"/>
    <n v="23175625.871062502"/>
    <n v="23933184.9838125"/>
    <n v="19436045.627625"/>
    <n v="21106224.323249999"/>
  </r>
  <r>
    <x v="0"/>
    <x v="0"/>
    <x v="7"/>
    <s v="Public Electricity Generation"/>
    <s v="Lignite "/>
    <s v="Public Service Power Plants"/>
    <s v="Emissions"/>
    <x v="0"/>
    <x v="26"/>
    <m/>
    <m/>
    <n v="0"/>
    <n v="0"/>
    <n v="0"/>
    <n v="0"/>
    <n v="0"/>
    <n v="0"/>
    <n v="0"/>
    <n v="0"/>
    <n v="0"/>
    <n v="0"/>
  </r>
  <r>
    <x v="0"/>
    <x v="0"/>
    <x v="7"/>
    <s v="Public Electricity Generation"/>
    <s v="Lignite "/>
    <s v="Public Service Power Plants"/>
    <s v="Emissions"/>
    <x v="0"/>
    <x v="18"/>
    <m/>
    <m/>
    <n v="0"/>
    <n v="0"/>
    <n v="0"/>
    <n v="0"/>
    <n v="0"/>
    <n v="0"/>
    <n v="0"/>
    <n v="0"/>
    <n v="0"/>
    <n v="0"/>
  </r>
  <r>
    <x v="0"/>
    <x v="0"/>
    <x v="7"/>
    <s v="Public Electricity Generation"/>
    <s v="Lignite "/>
    <s v="Public Service Power Plants"/>
    <s v="Emissions"/>
    <x v="0"/>
    <x v="4"/>
    <m/>
    <m/>
    <n v="0"/>
    <n v="0"/>
    <n v="0"/>
    <n v="0"/>
    <n v="0"/>
    <n v="0"/>
    <n v="0"/>
    <n v="0"/>
    <n v="0"/>
    <n v="0"/>
  </r>
  <r>
    <x v="0"/>
    <x v="0"/>
    <x v="7"/>
    <s v="Public Electricity Generation"/>
    <s v="Lignite "/>
    <s v="Public Service Power Plants"/>
    <s v="Emissions"/>
    <x v="0"/>
    <x v="25"/>
    <m/>
    <m/>
    <n v="0"/>
    <n v="0"/>
    <n v="0"/>
    <n v="0"/>
    <n v="0"/>
    <n v="0"/>
    <n v="0"/>
    <n v="0"/>
    <n v="0"/>
    <n v="0"/>
  </r>
  <r>
    <x v="0"/>
    <x v="0"/>
    <x v="7"/>
    <s v="Public Electricity Generation"/>
    <s v="Lignite "/>
    <s v="Public Service Power Plants"/>
    <s v="Emissions"/>
    <x v="0"/>
    <x v="35"/>
    <m/>
    <m/>
    <n v="0"/>
    <n v="0"/>
    <n v="0"/>
    <n v="0"/>
    <n v="0"/>
    <n v="0"/>
    <n v="0"/>
    <n v="0"/>
    <n v="0"/>
    <n v="0"/>
  </r>
  <r>
    <x v="0"/>
    <x v="0"/>
    <x v="7"/>
    <s v="Public Electricity Generation"/>
    <s v="Lignite "/>
    <s v="Public Service Power Plants"/>
    <s v="Emissions"/>
    <x v="0"/>
    <x v="1"/>
    <m/>
    <m/>
    <n v="0"/>
    <n v="0"/>
    <n v="0"/>
    <n v="0"/>
    <n v="0"/>
    <n v="0"/>
    <n v="0"/>
    <n v="0"/>
    <n v="0"/>
    <n v="0"/>
  </r>
  <r>
    <x v="0"/>
    <x v="0"/>
    <x v="7"/>
    <s v="Public Electricity Generation"/>
    <s v="Lignite "/>
    <s v="Public Service Power Plants"/>
    <s v="Emissions"/>
    <x v="0"/>
    <x v="29"/>
    <m/>
    <m/>
    <n v="0"/>
    <n v="0"/>
    <n v="0"/>
    <n v="0"/>
    <n v="0"/>
    <n v="0"/>
    <n v="0"/>
    <n v="0"/>
    <n v="0"/>
    <n v="0"/>
  </r>
  <r>
    <x v="0"/>
    <x v="0"/>
    <x v="7"/>
    <s v="Public Electricity Generation"/>
    <s v="Lignite "/>
    <s v="Public Service Power Plants"/>
    <s v="Emissions"/>
    <x v="0"/>
    <x v="15"/>
    <m/>
    <m/>
    <n v="0"/>
    <n v="0"/>
    <n v="0"/>
    <n v="0"/>
    <n v="0"/>
    <n v="0"/>
    <n v="0"/>
    <n v="0"/>
    <n v="0"/>
    <n v="0"/>
  </r>
  <r>
    <x v="0"/>
    <x v="0"/>
    <x v="7"/>
    <s v="Public Electricity Generation"/>
    <s v="Lignite "/>
    <s v="Public Service Power Plants"/>
    <s v="Emissions"/>
    <x v="0"/>
    <x v="3"/>
    <m/>
    <m/>
    <n v="0"/>
    <n v="0"/>
    <n v="0"/>
    <n v="0"/>
    <n v="0"/>
    <n v="0"/>
    <n v="0"/>
    <n v="0"/>
    <n v="0"/>
    <n v="0"/>
  </r>
  <r>
    <x v="0"/>
    <x v="0"/>
    <x v="7"/>
    <s v="Public Electricity Generation"/>
    <s v="Lignite "/>
    <s v="Public Service Power Plants"/>
    <s v="Emissions"/>
    <x v="0"/>
    <x v="21"/>
    <m/>
    <m/>
    <n v="0"/>
    <n v="0"/>
    <n v="0"/>
    <n v="0"/>
    <n v="0"/>
    <n v="0"/>
    <n v="0"/>
    <n v="0"/>
    <n v="0"/>
    <n v="0"/>
  </r>
  <r>
    <x v="0"/>
    <x v="0"/>
    <x v="7"/>
    <s v="Public Electricity Generation"/>
    <s v="Lignite "/>
    <s v="Public Service Power Plants"/>
    <s v="Emissions"/>
    <x v="0"/>
    <x v="22"/>
    <m/>
    <m/>
    <n v="0"/>
    <n v="0"/>
    <n v="0"/>
    <n v="0"/>
    <n v="0"/>
    <n v="0"/>
    <n v="0"/>
    <n v="0"/>
    <n v="0"/>
    <n v="0"/>
  </r>
  <r>
    <x v="0"/>
    <x v="0"/>
    <x v="7"/>
    <s v="Public Electricity Generation"/>
    <s v="Lignite "/>
    <s v="Public Service Power Plants"/>
    <s v="Emissions"/>
    <x v="0"/>
    <x v="24"/>
    <m/>
    <m/>
    <n v="0"/>
    <n v="0"/>
    <n v="0"/>
    <n v="0"/>
    <n v="0"/>
    <n v="0"/>
    <n v="0"/>
    <n v="0"/>
    <n v="0"/>
    <n v="0"/>
  </r>
  <r>
    <x v="0"/>
    <x v="0"/>
    <x v="7"/>
    <s v="Public Electricity Generation"/>
    <s v="Lignite "/>
    <s v="Public Service Power Plants"/>
    <s v="Emissions"/>
    <x v="0"/>
    <x v="32"/>
    <m/>
    <m/>
    <n v="0"/>
    <n v="0"/>
    <n v="0"/>
    <n v="0"/>
    <n v="0"/>
    <n v="0"/>
    <n v="0"/>
    <n v="0"/>
    <n v="0"/>
    <n v="0"/>
  </r>
  <r>
    <x v="0"/>
    <x v="0"/>
    <x v="7"/>
    <s v="Public Electricity Generation"/>
    <s v="Lignite "/>
    <s v="Public Service Power Plants"/>
    <s v="Emissions"/>
    <x v="0"/>
    <x v="2"/>
    <m/>
    <m/>
    <n v="0"/>
    <n v="0"/>
    <n v="0"/>
    <n v="0"/>
    <n v="0"/>
    <n v="0"/>
    <n v="0"/>
    <n v="0"/>
    <n v="0"/>
    <n v="0"/>
  </r>
  <r>
    <x v="0"/>
    <x v="0"/>
    <x v="7"/>
    <s v="Public Electricity Generation"/>
    <s v="Lignite "/>
    <s v="Public Service Power Plants"/>
    <s v="Emissions"/>
    <x v="0"/>
    <x v="23"/>
    <m/>
    <m/>
    <n v="0"/>
    <n v="0"/>
    <n v="0"/>
    <n v="0"/>
    <n v="0"/>
    <n v="0"/>
    <n v="0"/>
    <n v="0"/>
    <n v="0"/>
    <n v="0"/>
  </r>
  <r>
    <x v="0"/>
    <x v="0"/>
    <x v="7"/>
    <s v="Public Electricity Generation"/>
    <s v="Lignite "/>
    <s v="Public Service Power Plants"/>
    <s v="Emissions"/>
    <x v="0"/>
    <x v="31"/>
    <m/>
    <m/>
    <n v="0"/>
    <n v="0"/>
    <n v="0"/>
    <n v="0"/>
    <n v="0"/>
    <n v="0"/>
    <n v="0"/>
    <n v="0"/>
    <n v="0"/>
    <n v="0"/>
  </r>
  <r>
    <x v="0"/>
    <x v="0"/>
    <x v="7"/>
    <s v="Public Electricity Generation"/>
    <s v="Naptha "/>
    <s v="Public Service Power Plants"/>
    <s v="Emissions"/>
    <x v="0"/>
    <x v="12"/>
    <m/>
    <m/>
    <n v="126429.12110651725"/>
    <n v="85992.281090436518"/>
    <n v="65936.127494960456"/>
    <n v="80219.238838190708"/>
    <n v="76084.862330084201"/>
    <n v="19839.012465898577"/>
    <n v="33244.172924760765"/>
    <n v="74772.25831571575"/>
    <n v="21325.323633347372"/>
    <n v="422.79276370759197"/>
  </r>
  <r>
    <x v="0"/>
    <x v="0"/>
    <x v="7"/>
    <s v="Public Electricity Generation"/>
    <s v="Naptha "/>
    <s v="Public Service Power Plants"/>
    <s v="Emissions"/>
    <x v="0"/>
    <x v="13"/>
    <m/>
    <m/>
    <n v="0"/>
    <n v="0"/>
    <n v="0"/>
    <n v="0"/>
    <n v="0"/>
    <n v="0"/>
    <n v="0"/>
    <n v="0"/>
    <n v="0"/>
    <n v="0"/>
  </r>
  <r>
    <x v="0"/>
    <x v="0"/>
    <x v="7"/>
    <s v="Public Electricity Generation"/>
    <s v="Naptha "/>
    <s v="Public Service Power Plants"/>
    <s v="Emissions"/>
    <x v="0"/>
    <x v="14"/>
    <m/>
    <m/>
    <n v="0"/>
    <n v="0"/>
    <n v="0"/>
    <n v="0"/>
    <n v="0"/>
    <n v="0"/>
    <n v="0"/>
    <n v="0"/>
    <n v="0"/>
    <n v="0"/>
  </r>
  <r>
    <x v="0"/>
    <x v="0"/>
    <x v="7"/>
    <s v="Public Electricity Generation"/>
    <s v="Naptha "/>
    <s v="Public Service Power Plants"/>
    <s v="Emissions"/>
    <x v="0"/>
    <x v="27"/>
    <m/>
    <m/>
    <n v="0"/>
    <n v="0"/>
    <n v="0"/>
    <n v="0"/>
    <n v="0"/>
    <n v="0"/>
    <n v="0"/>
    <n v="0"/>
    <n v="0"/>
    <n v="0"/>
  </r>
  <r>
    <x v="0"/>
    <x v="0"/>
    <x v="7"/>
    <s v="Public Electricity Generation"/>
    <s v="Naptha "/>
    <s v="Public Service Power Plants"/>
    <s v="Emissions"/>
    <x v="0"/>
    <x v="28"/>
    <m/>
    <m/>
    <n v="43810.010856480229"/>
    <n v="29797.903640977871"/>
    <n v="22848.078323306272"/>
    <n v="27797.438546130576"/>
    <n v="26364.801206570788"/>
    <n v="6874.5819310141487"/>
    <n v="11519.716059098646"/>
    <n v="25909.959824961468"/>
    <n v="7389.6160292673449"/>
    <n v="146.50545227207203"/>
  </r>
  <r>
    <x v="0"/>
    <x v="0"/>
    <x v="7"/>
    <s v="Public Electricity Generation"/>
    <s v="Naptha "/>
    <s v="Public Service Power Plants"/>
    <s v="Emissions"/>
    <x v="0"/>
    <x v="33"/>
    <m/>
    <m/>
    <n v="640030.79222357611"/>
    <n v="435324.60962893936"/>
    <n v="333792.97069699265"/>
    <n v="406099.34274495876"/>
    <n v="385169.6056031133"/>
    <n v="100432.39053117108"/>
    <n v="168294.25173276293"/>
    <n v="378524.7204703259"/>
    <n v="107956.64527301599"/>
    <n v="2140.3327424397967"/>
  </r>
  <r>
    <x v="0"/>
    <x v="0"/>
    <x v="7"/>
    <s v="Public Electricity Generation"/>
    <s v="Naptha "/>
    <s v="Public Service Power Plants"/>
    <s v="Emissions"/>
    <x v="0"/>
    <x v="34"/>
    <m/>
    <m/>
    <n v="0"/>
    <n v="0"/>
    <n v="0"/>
    <n v="0"/>
    <n v="0"/>
    <n v="0"/>
    <n v="0"/>
    <n v="0"/>
    <n v="0"/>
    <n v="0"/>
  </r>
  <r>
    <x v="0"/>
    <x v="0"/>
    <x v="7"/>
    <s v="Public Electricity Generation"/>
    <s v="Naptha "/>
    <s v="Public Service Power Plants"/>
    <s v="Emissions"/>
    <x v="0"/>
    <x v="5"/>
    <m/>
    <m/>
    <n v="0"/>
    <n v="0"/>
    <n v="0"/>
    <n v="0"/>
    <n v="0"/>
    <n v="0"/>
    <n v="0"/>
    <n v="0"/>
    <n v="0"/>
    <n v="0"/>
  </r>
  <r>
    <x v="0"/>
    <x v="0"/>
    <x v="7"/>
    <s v="Public Electricity Generation"/>
    <s v="Naptha "/>
    <s v="Public Service Power Plants"/>
    <s v="Emissions"/>
    <x v="0"/>
    <x v="9"/>
    <m/>
    <m/>
    <n v="46144.738251413444"/>
    <n v="31385.896444040158"/>
    <n v="24065.700353982229"/>
    <n v="29278.822367176224"/>
    <n v="27769.836778020428"/>
    <n v="7240.9428254597506"/>
    <n v="12133.625897038153"/>
    <n v="27290.75594489689"/>
    <n v="7783.4241713855345"/>
    <n v="154.31303520208385"/>
  </r>
  <r>
    <x v="0"/>
    <x v="0"/>
    <x v="7"/>
    <s v="Public Electricity Generation"/>
    <s v="Naptha "/>
    <s v="Public Service Power Plants"/>
    <s v="Emissions"/>
    <x v="0"/>
    <x v="11"/>
    <m/>
    <m/>
    <n v="109175.37416725727"/>
    <n v="77912.487012756887"/>
    <n v="54438.646828490426"/>
    <n v="789045.64438341605"/>
    <n v="293901.38764953933"/>
    <n v="51400.517682140307"/>
    <n v="33693.541770021257"/>
    <n v="7831.6702250177168"/>
    <n v="341.55058469170797"/>
    <n v="0"/>
  </r>
  <r>
    <x v="0"/>
    <x v="0"/>
    <x v="7"/>
    <s v="Public Electricity Generation"/>
    <s v="Naptha "/>
    <s v="Public Service Power Plants"/>
    <s v="Emissions"/>
    <x v="0"/>
    <x v="19"/>
    <m/>
    <m/>
    <n v="0"/>
    <n v="0"/>
    <n v="0"/>
    <n v="0"/>
    <n v="0"/>
    <n v="0"/>
    <n v="0"/>
    <n v="0"/>
    <n v="0"/>
    <n v="0"/>
  </r>
  <r>
    <x v="0"/>
    <x v="0"/>
    <x v="7"/>
    <s v="Public Electricity Generation"/>
    <s v="Naptha "/>
    <s v="Public Service Power Plants"/>
    <s v="Emissions"/>
    <x v="0"/>
    <x v="20"/>
    <m/>
    <m/>
    <n v="849549.21341247321"/>
    <n v="398981.32755138195"/>
    <n v="253130.19514528697"/>
    <n v="489391.7432317505"/>
    <n v="157258.35738837702"/>
    <n v="6103.8759036144575"/>
    <n v="261455.8434886605"/>
    <n v="607302.62644401123"/>
    <n v="173441.08054571223"/>
    <n v="0"/>
  </r>
  <r>
    <x v="0"/>
    <x v="0"/>
    <x v="7"/>
    <s v="Public Electricity Generation"/>
    <s v="Naptha "/>
    <s v="Public Service Power Plants"/>
    <s v="Emissions"/>
    <x v="0"/>
    <x v="10"/>
    <m/>
    <m/>
    <n v="115094.07884479093"/>
    <n v="141882.93561304038"/>
    <n v="147410.40962083626"/>
    <n v="148958.39590715803"/>
    <n v="146262.12220056696"/>
    <n v="135699.57157335221"/>
    <n v="127129.07944720052"/>
    <n v="119805.33163713678"/>
    <n v="54808.424734231026"/>
    <n v="33753.101417434438"/>
  </r>
  <r>
    <x v="0"/>
    <x v="0"/>
    <x v="7"/>
    <s v="Public Electricity Generation"/>
    <s v="Naptha "/>
    <s v="Public Service Power Plants"/>
    <s v="Emissions"/>
    <x v="0"/>
    <x v="8"/>
    <m/>
    <m/>
    <n v="0"/>
    <n v="0"/>
    <n v="0"/>
    <n v="0"/>
    <n v="0"/>
    <n v="0"/>
    <n v="0"/>
    <n v="0"/>
    <n v="0"/>
    <n v="0"/>
  </r>
  <r>
    <x v="0"/>
    <x v="0"/>
    <x v="7"/>
    <s v="Public Electricity Generation"/>
    <s v="Naptha "/>
    <s v="Public Service Power Plants"/>
    <s v="Emissions"/>
    <x v="0"/>
    <x v="7"/>
    <m/>
    <m/>
    <n v="0"/>
    <n v="0"/>
    <n v="0"/>
    <n v="0"/>
    <n v="0"/>
    <n v="0"/>
    <n v="0"/>
    <n v="0"/>
    <n v="0"/>
    <n v="0"/>
  </r>
  <r>
    <x v="0"/>
    <x v="0"/>
    <x v="7"/>
    <s v="Public Electricity Generation"/>
    <s v="Naptha "/>
    <s v="Public Service Power Plants"/>
    <s v="Emissions"/>
    <x v="0"/>
    <x v="6"/>
    <m/>
    <m/>
    <n v="0"/>
    <n v="0"/>
    <n v="0"/>
    <n v="0"/>
    <n v="0"/>
    <n v="0"/>
    <n v="0"/>
    <n v="0"/>
    <n v="0"/>
    <n v="0"/>
  </r>
  <r>
    <x v="0"/>
    <x v="0"/>
    <x v="7"/>
    <s v="Public Electricity Generation"/>
    <s v="Naptha "/>
    <s v="Public Service Power Plants"/>
    <s v="Emissions"/>
    <x v="0"/>
    <x v="0"/>
    <m/>
    <m/>
    <n v="142504.48433162013"/>
    <n v="211349.29819220019"/>
    <n v="318198.13498096494"/>
    <n v="469808.60691156291"/>
    <n v="518658.80893967295"/>
    <n v="426771.28219656134"/>
    <n v="404571.56853188493"/>
    <n v="416795.20169907616"/>
    <n v="329545.89224140189"/>
    <n v="373610.56331848074"/>
  </r>
  <r>
    <x v="0"/>
    <x v="0"/>
    <x v="7"/>
    <s v="Public Electricity Generation"/>
    <s v="Naptha "/>
    <s v="Public Service Power Plants"/>
    <s v="Emissions"/>
    <x v="0"/>
    <x v="16"/>
    <m/>
    <m/>
    <n v="110963.29268249466"/>
    <n v="173187.03465627212"/>
    <n v="211021.80669737773"/>
    <n v="211718.45698086463"/>
    <n v="211718.45698086463"/>
    <n v="52929.614245216158"/>
    <n v="79394.421367824223"/>
    <n v="185253.64985825651"/>
    <n v="52929.614245216158"/>
    <n v="0"/>
  </r>
  <r>
    <x v="0"/>
    <x v="0"/>
    <x v="7"/>
    <s v="Public Electricity Generation"/>
    <s v="Naptha "/>
    <s v="Public Service Power Plants"/>
    <s v="Emissions"/>
    <x v="0"/>
    <x v="17"/>
    <m/>
    <m/>
    <n v="25917.085354346382"/>
    <n v="73363.646105093212"/>
    <n v="149741.59460012935"/>
    <n v="174220.81205312687"/>
    <n v="239901.53552071957"/>
    <n v="154305.64661667592"/>
    <n v="112296.09393110365"/>
    <n v="103791.20478862333"/>
    <n v="192924.66245026133"/>
    <n v="220941.26411134284"/>
  </r>
  <r>
    <x v="0"/>
    <x v="0"/>
    <x v="7"/>
    <s v="Public Electricity Generation"/>
    <s v="Naptha "/>
    <s v="Public Service Power Plants"/>
    <s v="Emissions"/>
    <x v="0"/>
    <x v="30"/>
    <m/>
    <m/>
    <n v="183487.87728426736"/>
    <n v="220206.08369703684"/>
    <n v="283586.15966412181"/>
    <n v="415777.76983757806"/>
    <n v="923006.57877100352"/>
    <n v="768443.57130547275"/>
    <n v="628592.73514863406"/>
    <n v="580376.71320471715"/>
    <n v="844000.50817155442"/>
    <n v="712381.60533062997"/>
  </r>
  <r>
    <x v="0"/>
    <x v="0"/>
    <x v="7"/>
    <s v="Public Electricity Generation"/>
    <s v="Naptha "/>
    <s v="Public Service Power Plants"/>
    <s v="Emissions"/>
    <x v="0"/>
    <x v="26"/>
    <m/>
    <m/>
    <n v="0"/>
    <n v="0"/>
    <n v="0"/>
    <n v="0"/>
    <n v="0"/>
    <n v="0"/>
    <n v="0"/>
    <n v="0"/>
    <n v="0"/>
    <n v="0"/>
  </r>
  <r>
    <x v="0"/>
    <x v="0"/>
    <x v="7"/>
    <s v="Public Electricity Generation"/>
    <s v="Naptha "/>
    <s v="Public Service Power Plants"/>
    <s v="Emissions"/>
    <x v="0"/>
    <x v="18"/>
    <m/>
    <m/>
    <n v="0"/>
    <n v="0"/>
    <n v="0"/>
    <n v="0"/>
    <n v="0"/>
    <n v="0"/>
    <n v="0"/>
    <n v="0"/>
    <n v="0"/>
    <n v="0"/>
  </r>
  <r>
    <x v="0"/>
    <x v="0"/>
    <x v="7"/>
    <s v="Public Electricity Generation"/>
    <s v="Naptha "/>
    <s v="Public Service Power Plants"/>
    <s v="Emissions"/>
    <x v="0"/>
    <x v="4"/>
    <m/>
    <m/>
    <n v="0"/>
    <n v="0"/>
    <n v="0"/>
    <n v="0"/>
    <n v="0"/>
    <n v="0"/>
    <n v="0"/>
    <n v="0"/>
    <n v="0"/>
    <n v="0"/>
  </r>
  <r>
    <x v="0"/>
    <x v="0"/>
    <x v="7"/>
    <s v="Public Electricity Generation"/>
    <s v="Naptha "/>
    <s v="Public Service Power Plants"/>
    <s v="Emissions"/>
    <x v="0"/>
    <x v="25"/>
    <m/>
    <m/>
    <n v="0"/>
    <n v="0"/>
    <n v="0"/>
    <n v="0"/>
    <n v="0"/>
    <n v="0"/>
    <n v="0"/>
    <n v="0"/>
    <n v="0"/>
    <n v="0"/>
  </r>
  <r>
    <x v="0"/>
    <x v="0"/>
    <x v="7"/>
    <s v="Public Electricity Generation"/>
    <s v="Naptha "/>
    <s v="Public Service Power Plants"/>
    <s v="Emissions"/>
    <x v="0"/>
    <x v="35"/>
    <m/>
    <m/>
    <n v="0"/>
    <n v="0"/>
    <n v="0"/>
    <n v="0"/>
    <n v="0"/>
    <n v="0"/>
    <n v="0"/>
    <n v="0"/>
    <n v="0"/>
    <n v="0"/>
  </r>
  <r>
    <x v="0"/>
    <x v="0"/>
    <x v="7"/>
    <s v="Public Electricity Generation"/>
    <s v="Naptha "/>
    <s v="Public Service Power Plants"/>
    <s v="Emissions"/>
    <x v="0"/>
    <x v="1"/>
    <m/>
    <m/>
    <n v="0"/>
    <n v="0"/>
    <n v="0"/>
    <n v="0"/>
    <n v="0"/>
    <n v="0"/>
    <n v="0"/>
    <n v="0"/>
    <n v="0"/>
    <n v="0"/>
  </r>
  <r>
    <x v="0"/>
    <x v="0"/>
    <x v="7"/>
    <s v="Public Electricity Generation"/>
    <s v="Naptha "/>
    <s v="Public Service Power Plants"/>
    <s v="Emissions"/>
    <x v="0"/>
    <x v="29"/>
    <m/>
    <m/>
    <n v="0"/>
    <n v="0"/>
    <n v="0"/>
    <n v="0"/>
    <n v="0"/>
    <n v="0"/>
    <n v="0"/>
    <n v="0"/>
    <n v="0"/>
    <n v="0"/>
  </r>
  <r>
    <x v="0"/>
    <x v="0"/>
    <x v="7"/>
    <s v="Public Electricity Generation"/>
    <s v="Naptha "/>
    <s v="Public Service Power Plants"/>
    <s v="Emissions"/>
    <x v="0"/>
    <x v="15"/>
    <m/>
    <m/>
    <n v="0"/>
    <n v="0"/>
    <n v="0"/>
    <n v="0"/>
    <n v="0"/>
    <n v="0"/>
    <n v="0"/>
    <n v="0"/>
    <n v="0"/>
    <n v="0"/>
  </r>
  <r>
    <x v="0"/>
    <x v="0"/>
    <x v="7"/>
    <s v="Public Electricity Generation"/>
    <s v="Naptha "/>
    <s v="Public Service Power Plants"/>
    <s v="Emissions"/>
    <x v="0"/>
    <x v="3"/>
    <m/>
    <m/>
    <n v="0"/>
    <n v="0"/>
    <n v="0"/>
    <n v="0"/>
    <n v="0"/>
    <n v="0"/>
    <n v="0"/>
    <n v="0"/>
    <n v="0"/>
    <n v="0"/>
  </r>
  <r>
    <x v="0"/>
    <x v="0"/>
    <x v="7"/>
    <s v="Public Electricity Generation"/>
    <s v="Naptha "/>
    <s v="Public Service Power Plants"/>
    <s v="Emissions"/>
    <x v="0"/>
    <x v="21"/>
    <m/>
    <m/>
    <n v="0"/>
    <n v="0"/>
    <n v="0"/>
    <n v="0"/>
    <n v="0"/>
    <n v="0"/>
    <n v="0"/>
    <n v="0"/>
    <n v="0"/>
    <n v="0"/>
  </r>
  <r>
    <x v="0"/>
    <x v="0"/>
    <x v="7"/>
    <s v="Public Electricity Generation"/>
    <s v="Naptha "/>
    <s v="Public Service Power Plants"/>
    <s v="Emissions"/>
    <x v="0"/>
    <x v="22"/>
    <m/>
    <m/>
    <n v="0"/>
    <n v="0"/>
    <n v="0"/>
    <n v="0"/>
    <n v="0"/>
    <n v="0"/>
    <n v="0"/>
    <n v="0"/>
    <n v="0"/>
    <n v="0"/>
  </r>
  <r>
    <x v="0"/>
    <x v="0"/>
    <x v="7"/>
    <s v="Public Electricity Generation"/>
    <s v="Naptha "/>
    <s v="Public Service Power Plants"/>
    <s v="Emissions"/>
    <x v="0"/>
    <x v="24"/>
    <m/>
    <m/>
    <n v="0"/>
    <n v="0"/>
    <n v="0"/>
    <n v="0"/>
    <n v="0"/>
    <n v="0"/>
    <n v="0"/>
    <n v="0"/>
    <n v="0"/>
    <n v="0"/>
  </r>
  <r>
    <x v="0"/>
    <x v="0"/>
    <x v="7"/>
    <s v="Public Electricity Generation"/>
    <s v="Naptha "/>
    <s v="Public Service Power Plants"/>
    <s v="Emissions"/>
    <x v="0"/>
    <x v="32"/>
    <m/>
    <m/>
    <n v="0"/>
    <n v="0"/>
    <n v="0"/>
    <n v="0"/>
    <n v="0"/>
    <n v="0"/>
    <n v="0"/>
    <n v="0"/>
    <n v="0"/>
    <n v="0"/>
  </r>
  <r>
    <x v="0"/>
    <x v="0"/>
    <x v="7"/>
    <s v="Public Electricity Generation"/>
    <s v="Naptha "/>
    <s v="Public Service Power Plants"/>
    <s v="Emissions"/>
    <x v="0"/>
    <x v="2"/>
    <m/>
    <m/>
    <n v="0"/>
    <n v="0"/>
    <n v="0"/>
    <n v="0"/>
    <n v="0"/>
    <n v="0"/>
    <n v="0"/>
    <n v="0"/>
    <n v="0"/>
    <n v="0"/>
  </r>
  <r>
    <x v="0"/>
    <x v="0"/>
    <x v="7"/>
    <s v="Public Electricity Generation"/>
    <s v="Naptha "/>
    <s v="Public Service Power Plants"/>
    <s v="Emissions"/>
    <x v="0"/>
    <x v="23"/>
    <m/>
    <m/>
    <n v="0"/>
    <n v="0"/>
    <n v="0"/>
    <n v="0"/>
    <n v="0"/>
    <n v="0"/>
    <n v="0"/>
    <n v="0"/>
    <n v="0"/>
    <n v="0"/>
  </r>
  <r>
    <x v="0"/>
    <x v="0"/>
    <x v="7"/>
    <s v="Public Electricity Generation"/>
    <s v="Naptha "/>
    <s v="Public Service Power Plants"/>
    <s v="Emissions"/>
    <x v="0"/>
    <x v="31"/>
    <m/>
    <m/>
    <n v="0"/>
    <n v="0"/>
    <n v="0"/>
    <n v="0"/>
    <n v="0"/>
    <n v="0"/>
    <n v="0"/>
    <n v="0"/>
    <n v="0"/>
    <n v="0"/>
  </r>
  <r>
    <x v="0"/>
    <x v="0"/>
    <x v="7"/>
    <s v="Public Electricity Generation"/>
    <s v="Coal"/>
    <s v="Public Service Power Plants"/>
    <s v="Emissions"/>
    <x v="1"/>
    <x v="12"/>
    <m/>
    <m/>
    <n v="122442.125"/>
    <n v="145.30616749999999"/>
    <n v="152.74102999999999"/>
    <n v="181.06221249999999"/>
    <n v="203.7544925"/>
    <n v="228.12751226196107"/>
    <n v="263.40883776350728"/>
    <n v="305.47727128578259"/>
    <n v="325.06033498934511"/>
    <n v="335.30670905360017"/>
  </r>
  <r>
    <x v="0"/>
    <x v="0"/>
    <x v="7"/>
    <s v="Public Electricity Generation"/>
    <s v="Coal"/>
    <s v="Public Service Power Plants"/>
    <s v="Emissions"/>
    <x v="1"/>
    <x v="13"/>
    <m/>
    <m/>
    <n v="0"/>
    <n v="0"/>
    <n v="0"/>
    <n v="0"/>
    <n v="0"/>
    <n v="0"/>
    <n v="0"/>
    <n v="0"/>
    <n v="0"/>
    <n v="0"/>
  </r>
  <r>
    <x v="0"/>
    <x v="0"/>
    <x v="7"/>
    <s v="Public Electricity Generation"/>
    <s v="Coal"/>
    <s v="Public Service Power Plants"/>
    <s v="Emissions"/>
    <x v="1"/>
    <x v="14"/>
    <m/>
    <m/>
    <n v="0"/>
    <n v="0"/>
    <n v="0"/>
    <n v="0"/>
    <n v="0"/>
    <n v="0"/>
    <n v="0"/>
    <n v="0"/>
    <n v="0"/>
    <n v="0"/>
  </r>
  <r>
    <x v="0"/>
    <x v="0"/>
    <x v="7"/>
    <s v="Public Electricity Generation"/>
    <s v="Coal"/>
    <s v="Public Service Power Plants"/>
    <s v="Emissions"/>
    <x v="1"/>
    <x v="27"/>
    <m/>
    <m/>
    <n v="187255.47749999998"/>
    <n v="193.48800249999999"/>
    <n v="210.69860499999999"/>
    <n v="230.0488775"/>
    <n v="253.34477999999999"/>
    <n v="241.56677999999999"/>
    <n v="227.99754249999998"/>
    <n v="217.8880925"/>
    <n v="204.966645"/>
    <n v="219.31617499999999"/>
  </r>
  <r>
    <x v="0"/>
    <x v="0"/>
    <x v="7"/>
    <s v="Public Electricity Generation"/>
    <s v="Coal"/>
    <s v="Public Service Power Plants"/>
    <s v="Emissions"/>
    <x v="1"/>
    <x v="28"/>
    <m/>
    <m/>
    <n v="221814.0925"/>
    <n v="231.02547000000001"/>
    <n v="237.39540500000001"/>
    <n v="242.42559249999999"/>
    <n v="241.79252499999998"/>
    <n v="261.16733499999998"/>
    <n v="277.18050750000003"/>
    <n v="289.6455575"/>
    <n v="291.96680499999997"/>
    <n v="363.26787250000001"/>
  </r>
  <r>
    <x v="0"/>
    <x v="0"/>
    <x v="7"/>
    <s v="Public Electricity Generation"/>
    <s v="Coal"/>
    <s v="Public Service Power Plants"/>
    <s v="Emissions"/>
    <x v="1"/>
    <x v="33"/>
    <m/>
    <m/>
    <n v="857679.01482830185"/>
    <n v="937.74307573758449"/>
    <n v="1009.2262062029425"/>
    <n v="1052.0644743464247"/>
    <n v="1066.0515741651304"/>
    <n v="1122.6317407428035"/>
    <n v="1198.3536788022338"/>
    <n v="1274.8516437825472"/>
    <n v="1401.9184099519982"/>
    <n v="1478.1839146453472"/>
  </r>
  <r>
    <x v="0"/>
    <x v="0"/>
    <x v="7"/>
    <s v="Public Electricity Generation"/>
    <s v="Coal"/>
    <s v="Public Service Power Plants"/>
    <s v="Emissions"/>
    <x v="1"/>
    <x v="34"/>
    <m/>
    <m/>
    <n v="0"/>
    <n v="0"/>
    <n v="0"/>
    <n v="0"/>
    <n v="0"/>
    <n v="0"/>
    <n v="0"/>
    <n v="0"/>
    <n v="0"/>
    <n v="0"/>
  </r>
  <r>
    <x v="0"/>
    <x v="0"/>
    <x v="7"/>
    <s v="Public Electricity Generation"/>
    <s v="Coal"/>
    <s v="Public Service Power Plants"/>
    <s v="Emissions"/>
    <x v="1"/>
    <x v="5"/>
    <m/>
    <m/>
    <n v="0"/>
    <n v="0"/>
    <n v="0"/>
    <n v="0"/>
    <n v="0"/>
    <n v="0"/>
    <n v="0"/>
    <n v="0"/>
    <n v="0"/>
    <n v="0"/>
  </r>
  <r>
    <x v="0"/>
    <x v="0"/>
    <x v="7"/>
    <s v="Public Electricity Generation"/>
    <s v="Coal"/>
    <s v="Public Service Power Plants"/>
    <s v="Emissions"/>
    <x v="1"/>
    <x v="9"/>
    <m/>
    <m/>
    <n v="101585.10267169801"/>
    <n v="103.10822926241556"/>
    <n v="108.64340379705742"/>
    <n v="105.43319815357511"/>
    <n v="85.59635833486945"/>
    <n v="75.065796995235303"/>
    <n v="76.557155934258844"/>
    <n v="76.732627431670096"/>
    <n v="66.43277755865671"/>
    <n v="64.236656301052591"/>
  </r>
  <r>
    <x v="0"/>
    <x v="0"/>
    <x v="7"/>
    <s v="Public Electricity Generation"/>
    <s v="Coal"/>
    <s v="Public Service Power Plants"/>
    <s v="Emissions"/>
    <x v="1"/>
    <x v="11"/>
    <m/>
    <m/>
    <n v="320130.94750000001"/>
    <n v="323.80666499999995"/>
    <n v="348.97232499999996"/>
    <n v="357.0451625"/>
    <n v="349.89493499999998"/>
    <n v="397.33573749999999"/>
    <n v="512.79694374999997"/>
    <n v="644.58294875000001"/>
    <n v="424.08161250000001"/>
    <n v="732.7191949999999"/>
  </r>
  <r>
    <x v="0"/>
    <x v="0"/>
    <x v="7"/>
    <s v="Public Electricity Generation"/>
    <s v="Coal"/>
    <s v="Public Service Power Plants"/>
    <s v="Emissions"/>
    <x v="1"/>
    <x v="19"/>
    <m/>
    <m/>
    <n v="511556.06457422528"/>
    <n v="509.0550366312861"/>
    <n v="542.30825349328427"/>
    <n v="589.29827871012401"/>
    <n v="607.26298628468271"/>
    <n v="622.59552047224111"/>
    <n v="643.58133944177075"/>
    <n v="642.81697903036593"/>
    <n v="1043.0425534493193"/>
    <n v="947.69204994719462"/>
  </r>
  <r>
    <x v="0"/>
    <x v="0"/>
    <x v="7"/>
    <s v="Public Electricity Generation"/>
    <s v="Coal"/>
    <s v="Public Service Power Plants"/>
    <s v="Emissions"/>
    <x v="1"/>
    <x v="20"/>
    <m/>
    <m/>
    <n v="679477.72749999992"/>
    <n v="696.56073500000002"/>
    <n v="756.14760000000001"/>
    <n v="776.23399749999999"/>
    <n v="772.08715999999993"/>
    <n v="758.61116499999991"/>
    <n v="809.01364374999991"/>
    <n v="881.43852874999993"/>
    <n v="986.88549811680127"/>
    <n v="1110.6982909826802"/>
  </r>
  <r>
    <x v="0"/>
    <x v="0"/>
    <x v="7"/>
    <s v="Public Electricity Generation"/>
    <s v="Coal"/>
    <s v="Public Service Power Plants"/>
    <s v="Emissions"/>
    <x v="1"/>
    <x v="10"/>
    <m/>
    <m/>
    <n v="0"/>
    <n v="0"/>
    <n v="0"/>
    <n v="0"/>
    <n v="0"/>
    <n v="0"/>
    <n v="0"/>
    <n v="0"/>
    <n v="0"/>
    <n v="0"/>
  </r>
  <r>
    <x v="0"/>
    <x v="0"/>
    <x v="7"/>
    <s v="Public Electricity Generation"/>
    <s v="Coal"/>
    <s v="Public Service Power Plants"/>
    <s v="Emissions"/>
    <x v="1"/>
    <x v="8"/>
    <m/>
    <m/>
    <n v="0"/>
    <n v="0"/>
    <n v="0"/>
    <n v="0"/>
    <n v="0"/>
    <n v="0"/>
    <n v="0"/>
    <n v="0"/>
    <n v="0"/>
    <n v="0"/>
  </r>
  <r>
    <x v="0"/>
    <x v="0"/>
    <x v="7"/>
    <s v="Public Electricity Generation"/>
    <s v="Coal"/>
    <s v="Public Service Power Plants"/>
    <s v="Emissions"/>
    <x v="1"/>
    <x v="7"/>
    <m/>
    <m/>
    <n v="0"/>
    <n v="0"/>
    <n v="0"/>
    <n v="0"/>
    <n v="0"/>
    <n v="0"/>
    <n v="0"/>
    <n v="0"/>
    <n v="0"/>
    <n v="0"/>
  </r>
  <r>
    <x v="0"/>
    <x v="0"/>
    <x v="7"/>
    <s v="Public Electricity Generation"/>
    <s v="Coal"/>
    <s v="Public Service Power Plants"/>
    <s v="Emissions"/>
    <x v="1"/>
    <x v="6"/>
    <m/>
    <m/>
    <n v="296733.72292577469"/>
    <n v="335.98701836871379"/>
    <n v="402.51309150671574"/>
    <n v="559.77321628987613"/>
    <n v="678.36951121531706"/>
    <n v="759.17490202775889"/>
    <n v="819.62659180822902"/>
    <n v="897.82148721963404"/>
    <n v="895.74187093387945"/>
    <n v="1013.5574340701251"/>
  </r>
  <r>
    <x v="0"/>
    <x v="0"/>
    <x v="7"/>
    <s v="Public Electricity Generation"/>
    <s v="Coal"/>
    <s v="Public Service Power Plants"/>
    <s v="Emissions"/>
    <x v="1"/>
    <x v="0"/>
    <m/>
    <m/>
    <n v="618227.22"/>
    <n v="652.64351749999992"/>
    <n v="703.26437999999996"/>
    <n v="747.92263000000003"/>
    <n v="756.32917750000001"/>
    <n v="772.48957499999995"/>
    <n v="864.40950374999989"/>
    <n v="971.5060008470557"/>
    <n v="1032.1592879051034"/>
    <n v="898.02489639819294"/>
  </r>
  <r>
    <x v="0"/>
    <x v="0"/>
    <x v="7"/>
    <s v="Public Electricity Generation"/>
    <s v="Coal"/>
    <s v="Public Service Power Plants"/>
    <s v="Emissions"/>
    <x v="1"/>
    <x v="16"/>
    <m/>
    <m/>
    <n v="131565.16749999998"/>
    <n v="151.7153625"/>
    <n v="155.79840250000001"/>
    <n v="161.12303999999997"/>
    <n v="202.11048"/>
    <n v="216.63667999999998"/>
    <n v="246.17001499999998"/>
    <n v="284.841115"/>
    <n v="327.19283999999999"/>
    <n v="344.31510750000001"/>
  </r>
  <r>
    <x v="0"/>
    <x v="0"/>
    <x v="7"/>
    <s v="Public Electricity Generation"/>
    <s v="Coal"/>
    <s v="Public Service Power Plants"/>
    <s v="Emissions"/>
    <x v="1"/>
    <x v="17"/>
    <m/>
    <m/>
    <n v="0"/>
    <n v="0"/>
    <n v="0"/>
    <n v="0"/>
    <n v="0"/>
    <n v="0"/>
    <n v="0"/>
    <n v="0"/>
    <n v="0"/>
    <n v="0"/>
  </r>
  <r>
    <x v="0"/>
    <x v="0"/>
    <x v="7"/>
    <s v="Public Electricity Generation"/>
    <s v="Coal"/>
    <s v="Public Service Power Plants"/>
    <s v="Emissions"/>
    <x v="1"/>
    <x v="30"/>
    <m/>
    <m/>
    <n v="261829.84749999997"/>
    <n v="285.14047249999999"/>
    <n v="304.44166999999999"/>
    <n v="301.48735499999998"/>
    <n v="286.9071725"/>
    <n v="291.0294725"/>
    <n v="298.93300124999996"/>
    <n v="313.73880415294423"/>
    <n v="363.54843459489649"/>
    <n v="423.86421110180692"/>
  </r>
  <r>
    <x v="0"/>
    <x v="0"/>
    <x v="7"/>
    <s v="Public Electricity Generation"/>
    <s v="Coal"/>
    <s v="Public Service Power Plants"/>
    <s v="Emissions"/>
    <x v="1"/>
    <x v="26"/>
    <m/>
    <m/>
    <n v="0"/>
    <n v="0"/>
    <n v="0"/>
    <n v="0"/>
    <n v="0"/>
    <n v="0"/>
    <n v="0"/>
    <n v="0"/>
    <n v="0"/>
    <n v="0"/>
  </r>
  <r>
    <x v="0"/>
    <x v="0"/>
    <x v="7"/>
    <s v="Public Electricity Generation"/>
    <s v="Coal"/>
    <s v="Public Service Power Plants"/>
    <s v="Emissions"/>
    <x v="1"/>
    <x v="18"/>
    <m/>
    <m/>
    <n v="0"/>
    <n v="0"/>
    <n v="0"/>
    <n v="0"/>
    <n v="0"/>
    <n v="0"/>
    <n v="0"/>
    <n v="0"/>
    <n v="0"/>
    <n v="0"/>
  </r>
  <r>
    <x v="0"/>
    <x v="0"/>
    <x v="7"/>
    <s v="Public Electricity Generation"/>
    <s v="Coal"/>
    <s v="Public Service Power Plants"/>
    <s v="Emissions"/>
    <x v="1"/>
    <x v="4"/>
    <m/>
    <m/>
    <n v="113882.15909099518"/>
    <n v="130.17615459473555"/>
    <n v="145.93588679119401"/>
    <n v="160.4744248813644"/>
    <n v="185.75079089761491"/>
    <n v="216.17955607792641"/>
    <n v="226.70275897393776"/>
    <n v="237.21030325800163"/>
    <n v="237.04473358161329"/>
    <n v="246.01615532572251"/>
  </r>
  <r>
    <x v="0"/>
    <x v="0"/>
    <x v="7"/>
    <s v="Public Electricity Generation"/>
    <s v="Coal"/>
    <s v="Public Service Power Plants"/>
    <s v="Emissions"/>
    <x v="1"/>
    <x v="25"/>
    <m/>
    <m/>
    <n v="451874.91873271711"/>
    <n v="477.6306353158576"/>
    <n v="484.61814177908138"/>
    <n v="482.94538416386843"/>
    <n v="488.48832291963606"/>
    <n v="473.84379480896604"/>
    <n v="529.46921175896171"/>
    <n v="583.24840545330596"/>
    <n v="549.27736206364955"/>
    <n v="623.81563225677303"/>
  </r>
  <r>
    <x v="0"/>
    <x v="0"/>
    <x v="7"/>
    <s v="Public Electricity Generation"/>
    <s v="Coal"/>
    <s v="Public Service Power Plants"/>
    <s v="Emissions"/>
    <x v="1"/>
    <x v="35"/>
    <m/>
    <m/>
    <n v="584791.57467628771"/>
    <n v="631.88169258940673"/>
    <n v="676.84813892972454"/>
    <n v="746.48724845476704"/>
    <n v="788.95654868274892"/>
    <n v="856.59981161310736"/>
    <n v="923.54504551710033"/>
    <n v="1007.1605425386922"/>
    <n v="897.17124185473699"/>
    <n v="1071.5065074175043"/>
  </r>
  <r>
    <x v="0"/>
    <x v="0"/>
    <x v="7"/>
    <s v="Public Electricity Generation"/>
    <s v="Coal"/>
    <s v="Public Service Power Plants"/>
    <s v="Emissions"/>
    <x v="1"/>
    <x v="1"/>
    <m/>
    <m/>
    <n v="0"/>
    <n v="0"/>
    <n v="0"/>
    <n v="0"/>
    <n v="0"/>
    <n v="0"/>
    <n v="0"/>
    <n v="0"/>
    <n v="0"/>
    <n v="0"/>
  </r>
  <r>
    <x v="0"/>
    <x v="0"/>
    <x v="7"/>
    <s v="Public Electricity Generation"/>
    <s v="Coal"/>
    <s v="Public Service Power Plants"/>
    <s v="Emissions"/>
    <x v="1"/>
    <x v="29"/>
    <m/>
    <m/>
    <n v="0"/>
    <n v="0"/>
    <n v="0"/>
    <n v="0"/>
    <n v="0"/>
    <n v="0"/>
    <n v="0"/>
    <n v="0"/>
    <n v="0"/>
    <n v="0"/>
  </r>
  <r>
    <x v="0"/>
    <x v="0"/>
    <x v="7"/>
    <s v="Public Electricity Generation"/>
    <s v="Coal"/>
    <s v="Public Service Power Plants"/>
    <s v="Emissions"/>
    <x v="1"/>
    <x v="15"/>
    <m/>
    <m/>
    <n v="64813.352499999994"/>
    <n v="78.981304999999992"/>
    <n v="76.610982499999992"/>
    <n v="80.625317499999994"/>
    <n v="89.375389999999996"/>
    <n v="87.608689999999996"/>
    <n v="97.669065000000003"/>
    <n v="112.862685"/>
    <n v="387.64342499999998"/>
    <n v="174.24569499999998"/>
  </r>
  <r>
    <x v="0"/>
    <x v="0"/>
    <x v="7"/>
    <s v="Public Electricity Generation"/>
    <s v="Coal"/>
    <s v="Public Service Power Plants"/>
    <s v="Emissions"/>
    <x v="1"/>
    <x v="3"/>
    <m/>
    <m/>
    <n v="0"/>
    <n v="0"/>
    <n v="0"/>
    <n v="0"/>
    <n v="0"/>
    <n v="0"/>
    <n v="0"/>
    <n v="0"/>
    <n v="0"/>
    <n v="0"/>
  </r>
  <r>
    <x v="0"/>
    <x v="0"/>
    <x v="7"/>
    <s v="Public Electricity Generation"/>
    <s v="Coal"/>
    <s v="Public Service Power Plants"/>
    <s v="Emissions"/>
    <x v="1"/>
    <x v="21"/>
    <m/>
    <m/>
    <n v="0"/>
    <n v="0"/>
    <n v="0"/>
    <n v="0"/>
    <n v="0"/>
    <n v="0"/>
    <n v="0"/>
    <n v="0"/>
    <n v="0"/>
    <n v="0"/>
  </r>
  <r>
    <x v="0"/>
    <x v="0"/>
    <x v="7"/>
    <s v="Public Electricity Generation"/>
    <s v="Coal"/>
    <s v="Public Service Power Plants"/>
    <s v="Emissions"/>
    <x v="1"/>
    <x v="22"/>
    <m/>
    <m/>
    <n v="0"/>
    <n v="0"/>
    <n v="0"/>
    <n v="0"/>
    <n v="0"/>
    <n v="0"/>
    <n v="0"/>
    <n v="0"/>
    <n v="0"/>
    <n v="0"/>
  </r>
  <r>
    <x v="0"/>
    <x v="0"/>
    <x v="7"/>
    <s v="Public Electricity Generation"/>
    <s v="Coal"/>
    <s v="Public Service Power Plants"/>
    <s v="Emissions"/>
    <x v="1"/>
    <x v="24"/>
    <m/>
    <m/>
    <n v="0"/>
    <n v="0"/>
    <n v="0"/>
    <n v="0"/>
    <n v="0"/>
    <n v="0"/>
    <n v="0"/>
    <n v="0"/>
    <n v="0"/>
    <n v="0"/>
  </r>
  <r>
    <x v="0"/>
    <x v="0"/>
    <x v="7"/>
    <s v="Public Electricity Generation"/>
    <s v="Coal"/>
    <s v="Public Service Power Plants"/>
    <s v="Emissions"/>
    <x v="1"/>
    <x v="32"/>
    <m/>
    <m/>
    <n v="0"/>
    <n v="0"/>
    <n v="0"/>
    <n v="0"/>
    <n v="0"/>
    <n v="0"/>
    <n v="0"/>
    <n v="0"/>
    <n v="0"/>
    <n v="0"/>
  </r>
  <r>
    <x v="0"/>
    <x v="0"/>
    <x v="7"/>
    <s v="Public Electricity Generation"/>
    <s v="Coal"/>
    <s v="Public Service Power Plants"/>
    <s v="Emissions"/>
    <x v="1"/>
    <x v="2"/>
    <m/>
    <m/>
    <n v="0"/>
    <n v="0"/>
    <n v="0"/>
    <n v="0"/>
    <n v="0"/>
    <n v="0"/>
    <n v="0"/>
    <n v="0"/>
    <n v="0"/>
    <n v="0"/>
  </r>
  <r>
    <x v="0"/>
    <x v="0"/>
    <x v="7"/>
    <s v="Public Electricity Generation"/>
    <s v="Coal"/>
    <s v="Public Service Power Plants"/>
    <s v="Emissions"/>
    <x v="1"/>
    <x v="23"/>
    <m/>
    <m/>
    <n v="0"/>
    <n v="0"/>
    <n v="0"/>
    <n v="0"/>
    <n v="0"/>
    <n v="0"/>
    <n v="0"/>
    <n v="0"/>
    <n v="0"/>
    <n v="0"/>
  </r>
  <r>
    <x v="0"/>
    <x v="0"/>
    <x v="7"/>
    <s v="Public Electricity Generation"/>
    <s v="Coal"/>
    <s v="Public Service Power Plants"/>
    <s v="Emissions"/>
    <x v="1"/>
    <x v="31"/>
    <m/>
    <m/>
    <n v="0"/>
    <n v="0"/>
    <n v="0"/>
    <n v="0"/>
    <n v="0"/>
    <n v="0"/>
    <n v="0"/>
    <n v="0"/>
    <n v="0"/>
    <n v="178.99615499999999"/>
  </r>
  <r>
    <x v="0"/>
    <x v="0"/>
    <x v="7"/>
    <s v="Public Electricity Generation"/>
    <s v="Furnace Oil"/>
    <s v="Public Service Power Plants"/>
    <s v="Emissions"/>
    <x v="1"/>
    <x v="12"/>
    <m/>
    <m/>
    <n v="57.089138158440505"/>
    <n v="6.048770982271328E-2"/>
    <n v="0.16803619671875919"/>
    <n v="0.1846986383505409"/>
    <n v="0.20095342302764352"/>
    <n v="0.20952709245342255"/>
    <n v="0.52617270143638428"/>
    <n v="0.94795489866648197"/>
    <n v="0.80817111543096765"/>
    <n v="0.61433769366713231"/>
  </r>
  <r>
    <x v="0"/>
    <x v="0"/>
    <x v="7"/>
    <s v="Public Electricity Generation"/>
    <s v="Furnace Oil"/>
    <s v="Public Service Power Plants"/>
    <s v="Emissions"/>
    <x v="1"/>
    <x v="13"/>
    <m/>
    <m/>
    <n v="0"/>
    <n v="0"/>
    <n v="0"/>
    <n v="0"/>
    <n v="0"/>
    <n v="0"/>
    <n v="0"/>
    <n v="0"/>
    <n v="0"/>
    <n v="0"/>
  </r>
  <r>
    <x v="0"/>
    <x v="0"/>
    <x v="7"/>
    <s v="Public Electricity Generation"/>
    <s v="Furnace Oil"/>
    <s v="Public Service Power Plants"/>
    <s v="Emissions"/>
    <x v="1"/>
    <x v="14"/>
    <m/>
    <m/>
    <n v="0"/>
    <n v="0"/>
    <n v="0"/>
    <n v="0"/>
    <n v="0"/>
    <n v="0"/>
    <n v="0"/>
    <n v="0"/>
    <n v="0"/>
    <n v="0"/>
  </r>
  <r>
    <x v="0"/>
    <x v="0"/>
    <x v="7"/>
    <s v="Public Electricity Generation"/>
    <s v="Furnace Oil"/>
    <s v="Public Service Power Plants"/>
    <s v="Emissions"/>
    <x v="1"/>
    <x v="27"/>
    <m/>
    <m/>
    <n v="1246.1543553338447"/>
    <n v="1.0593372985418263"/>
    <n v="1.6769061780506525"/>
    <n v="2.1806175172678435"/>
    <n v="2.1573053530314654"/>
    <n v="1.7685270529547201"/>
    <n v="1.4057787317728319"/>
    <n v="1.0773737049117422"/>
    <n v="1.3977996930161167"/>
    <n v="1.6976603990790482"/>
  </r>
  <r>
    <x v="0"/>
    <x v="0"/>
    <x v="7"/>
    <s v="Public Electricity Generation"/>
    <s v="Furnace Oil"/>
    <s v="Public Service Power Plants"/>
    <s v="Emissions"/>
    <x v="1"/>
    <x v="28"/>
    <m/>
    <m/>
    <n v="1209.9527142694421"/>
    <n v="1.1413973617722057"/>
    <n v="1.1858445678568132"/>
    <n v="1.5093265831391052"/>
    <n v="3.3599919732613848"/>
    <n v="2.9838350290987377"/>
    <n v="2.8956645586894214"/>
    <n v="3.2042075384728741"/>
    <n v="3.3798982067392642"/>
    <n v="3.3121643827623313"/>
  </r>
  <r>
    <x v="0"/>
    <x v="0"/>
    <x v="7"/>
    <s v="Public Electricity Generation"/>
    <s v="Furnace Oil"/>
    <s v="Public Service Power Plants"/>
    <s v="Emissions"/>
    <x v="1"/>
    <x v="33"/>
    <m/>
    <m/>
    <n v="626.04433630420613"/>
    <n v="0.75045023267233268"/>
    <n v="1.2931853135450371"/>
    <n v="1.045643600911661"/>
    <n v="1.0173002660681481"/>
    <n v="1.5617695329594348"/>
    <n v="2.1513687495539537"/>
    <n v="2.7127195194306086"/>
    <n v="7.3076401475240997"/>
    <n v="8.8454215509370151"/>
  </r>
  <r>
    <x v="0"/>
    <x v="0"/>
    <x v="7"/>
    <s v="Public Electricity Generation"/>
    <s v="Furnace Oil"/>
    <s v="Public Service Power Plants"/>
    <s v="Emissions"/>
    <x v="1"/>
    <x v="34"/>
    <m/>
    <m/>
    <n v="0"/>
    <n v="0"/>
    <n v="0"/>
    <n v="0"/>
    <n v="0"/>
    <n v="0"/>
    <n v="0"/>
    <n v="0"/>
    <n v="0"/>
    <n v="0"/>
  </r>
  <r>
    <x v="0"/>
    <x v="0"/>
    <x v="7"/>
    <s v="Public Electricity Generation"/>
    <s v="Furnace Oil"/>
    <s v="Public Service Power Plants"/>
    <s v="Emissions"/>
    <x v="1"/>
    <x v="5"/>
    <m/>
    <m/>
    <n v="0"/>
    <n v="0"/>
    <n v="0"/>
    <n v="0"/>
    <n v="0"/>
    <n v="0"/>
    <n v="0"/>
    <n v="0"/>
    <n v="0"/>
    <n v="0"/>
  </r>
  <r>
    <x v="0"/>
    <x v="0"/>
    <x v="7"/>
    <s v="Public Electricity Generation"/>
    <s v="Furnace Oil"/>
    <s v="Public Service Power Plants"/>
    <s v="Emissions"/>
    <x v="1"/>
    <x v="9"/>
    <m/>
    <m/>
    <n v="20.836681567220182"/>
    <n v="2.2077109393530941E-2"/>
    <n v="6.1330698548615087E-2"/>
    <n v="6.741224053038869E-2"/>
    <n v="7.3344993820875018E-2"/>
    <n v="7.6474254928158986E-2"/>
    <n v="8.0139155324077144E-2"/>
    <n v="8.4875334297263696E-2"/>
    <n v="9.0668696076965094E-2"/>
    <n v="0.11714525214234822"/>
  </r>
  <r>
    <x v="0"/>
    <x v="0"/>
    <x v="7"/>
    <s v="Public Electricity Generation"/>
    <s v="Furnace Oil"/>
    <s v="Public Service Power Plants"/>
    <s v="Emissions"/>
    <x v="1"/>
    <x v="11"/>
    <m/>
    <m/>
    <n v="921.622962230859"/>
    <n v="0.98371862988940295"/>
    <n v="0.64638969947185776"/>
    <n v="0.55240564329895925"/>
    <n v="3.5918223890933549"/>
    <n v="5.3704368992544929"/>
    <n v="4.3357563276072826"/>
    <n v="2.6147907092448128"/>
    <n v="3.0854109817672741"/>
    <n v="3.5875262895178448"/>
  </r>
  <r>
    <x v="0"/>
    <x v="0"/>
    <x v="7"/>
    <s v="Public Electricity Generation"/>
    <s v="Furnace Oil"/>
    <s v="Public Service Power Plants"/>
    <s v="Emissions"/>
    <x v="1"/>
    <x v="19"/>
    <m/>
    <m/>
    <n v="4220.2499147020517"/>
    <n v="3.9417581629652898"/>
    <n v="3.3750370846321074"/>
    <n v="2.2558173874502216"/>
    <n v="4.2304198194134734"/>
    <n v="16.109817294445651"/>
    <n v="14.821358763986821"/>
    <n v="8.1650326069098185"/>
    <n v="5.2577704825820764"/>
    <n v="3.5855532873776701"/>
  </r>
  <r>
    <x v="0"/>
    <x v="0"/>
    <x v="7"/>
    <s v="Public Electricity Generation"/>
    <s v="Furnace Oil"/>
    <s v="Public Service Power Plants"/>
    <s v="Emissions"/>
    <x v="1"/>
    <x v="20"/>
    <m/>
    <m/>
    <n v="118146.12320753644"/>
    <n v="109.60195694907524"/>
    <n v="124.8656164565116"/>
    <n v="131.33027491871852"/>
    <n v="94.12299862158369"/>
    <n v="57.020341723405352"/>
    <n v="49.037755076534175"/>
    <n v="49.351121207224921"/>
    <n v="28.578975042856662"/>
    <n v="8.4630835721763482"/>
  </r>
  <r>
    <x v="0"/>
    <x v="0"/>
    <x v="7"/>
    <s v="Public Electricity Generation"/>
    <s v="Furnace Oil"/>
    <s v="Public Service Power Plants"/>
    <s v="Emissions"/>
    <x v="1"/>
    <x v="10"/>
    <m/>
    <m/>
    <n v="0"/>
    <n v="0"/>
    <n v="0"/>
    <n v="0"/>
    <n v="0"/>
    <n v="0"/>
    <n v="0"/>
    <n v="0"/>
    <n v="0"/>
    <n v="0"/>
  </r>
  <r>
    <x v="0"/>
    <x v="0"/>
    <x v="7"/>
    <s v="Public Electricity Generation"/>
    <s v="Furnace Oil"/>
    <s v="Public Service Power Plants"/>
    <s v="Emissions"/>
    <x v="1"/>
    <x v="8"/>
    <m/>
    <m/>
    <n v="0"/>
    <n v="0"/>
    <n v="0"/>
    <n v="0"/>
    <n v="0"/>
    <n v="0"/>
    <n v="0"/>
    <n v="0"/>
    <n v="0"/>
    <n v="0"/>
  </r>
  <r>
    <x v="0"/>
    <x v="0"/>
    <x v="7"/>
    <s v="Public Electricity Generation"/>
    <s v="Furnace Oil"/>
    <s v="Public Service Power Plants"/>
    <s v="Emissions"/>
    <x v="1"/>
    <x v="7"/>
    <m/>
    <m/>
    <n v="0"/>
    <n v="0"/>
    <n v="0"/>
    <n v="0"/>
    <n v="0"/>
    <n v="0"/>
    <n v="0"/>
    <n v="0"/>
    <n v="0"/>
    <n v="0"/>
  </r>
  <r>
    <x v="0"/>
    <x v="0"/>
    <x v="7"/>
    <s v="Public Electricity Generation"/>
    <s v="Furnace Oil"/>
    <s v="Public Service Power Plants"/>
    <s v="Emissions"/>
    <x v="1"/>
    <x v="6"/>
    <m/>
    <m/>
    <n v="1398.8583859834441"/>
    <n v="1.8817130347392874"/>
    <n v="1.9591931369746003"/>
    <n v="2.5515631595115722"/>
    <n v="1.9883518406692737"/>
    <n v="1.9530256293258128"/>
    <n v="2.1950906434603668"/>
    <n v="2.4193273012559064"/>
    <n v="2.1429265703074205"/>
    <n v="2.1881374073364235"/>
  </r>
  <r>
    <x v="0"/>
    <x v="0"/>
    <x v="7"/>
    <s v="Public Electricity Generation"/>
    <s v="Furnace Oil"/>
    <s v="Public Service Power Plants"/>
    <s v="Emissions"/>
    <x v="1"/>
    <x v="0"/>
    <m/>
    <m/>
    <n v="1927.5839434446664"/>
    <n v="2.0387510474191188"/>
    <n v="3.2922551410527356"/>
    <n v="3.2244443917373991"/>
    <n v="2.3313301850778987"/>
    <n v="3.6393873213050885"/>
    <n v="5.0446519523857045"/>
    <n v="6.2283417105519963"/>
    <n v="4.8552380172735843"/>
    <n v="4.96649817750398"/>
  </r>
  <r>
    <x v="0"/>
    <x v="0"/>
    <x v="7"/>
    <s v="Public Electricity Generation"/>
    <s v="Furnace Oil"/>
    <s v="Public Service Power Plants"/>
    <s v="Emissions"/>
    <x v="1"/>
    <x v="16"/>
    <m/>
    <m/>
    <n v="0"/>
    <n v="0"/>
    <n v="5.3106389102072132E-2"/>
    <n v="0.11894435917114353"/>
    <n v="1.5760999616270146"/>
    <n v="3.4647922102839601"/>
    <n v="5.1303039140445126"/>
    <n v="6.7250652340752115"/>
    <n v="5.9792213161933994"/>
    <n v="5.70645155410591"/>
  </r>
  <r>
    <x v="0"/>
    <x v="0"/>
    <x v="7"/>
    <s v="Public Electricity Generation"/>
    <s v="Furnace Oil"/>
    <s v="Public Service Power Plants"/>
    <s v="Emissions"/>
    <x v="1"/>
    <x v="17"/>
    <m/>
    <m/>
    <n v="59.405146969858883"/>
    <n v="6.1936263751791697E-2"/>
    <n v="7.6731940851730143E-2"/>
    <n v="7.5480431212559831E-2"/>
    <n v="5.94824151047375E-2"/>
    <n v="4.6740197225664075E-2"/>
    <n v="4.1825475555657618E-2"/>
    <n v="3.8875237678474124E-2"/>
    <n v="4.9731410628919545E-2"/>
    <n v="0.12711661843916888"/>
  </r>
  <r>
    <x v="0"/>
    <x v="0"/>
    <x v="7"/>
    <s v="Public Electricity Generation"/>
    <s v="Furnace Oil"/>
    <s v="Public Service Power Plants"/>
    <s v="Emissions"/>
    <x v="1"/>
    <x v="30"/>
    <m/>
    <m/>
    <n v="2994.2564966921509"/>
    <n v="4.0452363265881068"/>
    <n v="5.1342265596918502"/>
    <n v="6.1632442100508067"/>
    <n v="5.8102730675073104"/>
    <n v="7.3820346073326402"/>
    <n v="6.475207865611976"/>
    <n v="4.4756358434042181"/>
    <n v="3.1737128437782332"/>
    <n v="4.5924441065894683"/>
  </r>
  <r>
    <x v="0"/>
    <x v="0"/>
    <x v="7"/>
    <s v="Public Electricity Generation"/>
    <s v="Furnace Oil"/>
    <s v="Public Service Power Plants"/>
    <s v="Emissions"/>
    <x v="1"/>
    <x v="26"/>
    <m/>
    <m/>
    <n v="0"/>
    <n v="0"/>
    <n v="0"/>
    <n v="0"/>
    <n v="0"/>
    <n v="0"/>
    <n v="0"/>
    <n v="0"/>
    <n v="0"/>
    <n v="0"/>
  </r>
  <r>
    <x v="0"/>
    <x v="0"/>
    <x v="7"/>
    <s v="Public Electricity Generation"/>
    <s v="Furnace Oil"/>
    <s v="Public Service Power Plants"/>
    <s v="Emissions"/>
    <x v="1"/>
    <x v="18"/>
    <m/>
    <m/>
    <n v="0"/>
    <n v="0"/>
    <n v="0"/>
    <n v="0"/>
    <n v="0"/>
    <n v="0"/>
    <n v="0"/>
    <n v="0"/>
    <n v="0"/>
    <n v="0"/>
  </r>
  <r>
    <x v="0"/>
    <x v="0"/>
    <x v="7"/>
    <s v="Public Electricity Generation"/>
    <s v="Furnace Oil"/>
    <s v="Public Service Power Plants"/>
    <s v="Emissions"/>
    <x v="1"/>
    <x v="4"/>
    <m/>
    <m/>
    <n v="1513.6783871808007"/>
    <n v="1.0843839802838025"/>
    <n v="0.85169729155776852"/>
    <n v="1.1188375524678462"/>
    <n v="1.9275979874724003"/>
    <n v="1.9787016961471422"/>
    <n v="1.5182239142368144"/>
    <n v="0.9858957509129973"/>
    <n v="1.0164359984056417"/>
    <n v="1.0402111244071417"/>
  </r>
  <r>
    <x v="0"/>
    <x v="0"/>
    <x v="7"/>
    <s v="Public Electricity Generation"/>
    <s v="Furnace Oil"/>
    <s v="Public Service Power Plants"/>
    <s v="Emissions"/>
    <x v="1"/>
    <x v="25"/>
    <m/>
    <m/>
    <n v="1242.0390807878089"/>
    <n v="0.98139518252954006"/>
    <n v="0.88538054091923846"/>
    <n v="1.2017294263107565"/>
    <n v="1.5227060753876194"/>
    <n v="1.3370227849434546"/>
    <n v="0.92444734302039966"/>
    <n v="0.48781096639173316"/>
    <n v="0.95776380509670167"/>
    <n v="1.1439031711470113"/>
  </r>
  <r>
    <x v="0"/>
    <x v="0"/>
    <x v="7"/>
    <s v="Public Electricity Generation"/>
    <s v="Furnace Oil"/>
    <s v="Public Service Power Plants"/>
    <s v="Emissions"/>
    <x v="1"/>
    <x v="35"/>
    <m/>
    <m/>
    <n v="1872.5900915095181"/>
    <n v="2.6329881050300949"/>
    <n v="2.5484072020586805"/>
    <n v="2.9192052775529396"/>
    <n v="3.1232321036787365"/>
    <n v="2.6200699356400245"/>
    <n v="1.9230983129653494"/>
    <n v="1.22219101868913"/>
    <n v="5.5812086769274343"/>
    <n v="4.5097614719055548"/>
  </r>
  <r>
    <x v="0"/>
    <x v="0"/>
    <x v="7"/>
    <s v="Public Electricity Generation"/>
    <s v="Furnace Oil"/>
    <s v="Public Service Power Plants"/>
    <s v="Emissions"/>
    <x v="1"/>
    <x v="1"/>
    <m/>
    <m/>
    <n v="0"/>
    <n v="0"/>
    <n v="0"/>
    <n v="0"/>
    <n v="0"/>
    <n v="0"/>
    <n v="0"/>
    <n v="0"/>
    <n v="0"/>
    <n v="0"/>
  </r>
  <r>
    <x v="0"/>
    <x v="0"/>
    <x v="7"/>
    <s v="Public Electricity Generation"/>
    <s v="Furnace Oil"/>
    <s v="Public Service Power Plants"/>
    <s v="Emissions"/>
    <x v="1"/>
    <x v="29"/>
    <m/>
    <m/>
    <n v="0"/>
    <n v="0"/>
    <n v="0"/>
    <n v="0"/>
    <n v="0"/>
    <n v="0"/>
    <n v="0"/>
    <n v="0"/>
    <n v="0"/>
    <n v="0"/>
  </r>
  <r>
    <x v="0"/>
    <x v="0"/>
    <x v="7"/>
    <s v="Public Electricity Generation"/>
    <s v="Furnace Oil"/>
    <s v="Public Service Power Plants"/>
    <s v="Emissions"/>
    <x v="1"/>
    <x v="15"/>
    <m/>
    <m/>
    <n v="0"/>
    <n v="0"/>
    <n v="0"/>
    <n v="0"/>
    <n v="0"/>
    <n v="0"/>
    <n v="0"/>
    <n v="0"/>
    <n v="0.16638257866462014"/>
    <n v="0.15548225249424405"/>
  </r>
  <r>
    <x v="0"/>
    <x v="0"/>
    <x v="7"/>
    <s v="Public Electricity Generation"/>
    <s v="Furnace Oil"/>
    <s v="Public Service Power Plants"/>
    <s v="Emissions"/>
    <x v="1"/>
    <x v="3"/>
    <m/>
    <m/>
    <n v="0"/>
    <n v="0"/>
    <n v="0"/>
    <n v="0"/>
    <n v="0"/>
    <n v="0"/>
    <n v="0"/>
    <n v="0"/>
    <n v="0"/>
    <n v="0"/>
  </r>
  <r>
    <x v="0"/>
    <x v="0"/>
    <x v="7"/>
    <s v="Public Electricity Generation"/>
    <s v="Furnace Oil"/>
    <s v="Public Service Power Plants"/>
    <s v="Emissions"/>
    <x v="1"/>
    <x v="21"/>
    <m/>
    <m/>
    <n v="0"/>
    <n v="0"/>
    <n v="0"/>
    <n v="0"/>
    <n v="0"/>
    <n v="0"/>
    <n v="0"/>
    <n v="0"/>
    <n v="0"/>
    <n v="0"/>
  </r>
  <r>
    <x v="0"/>
    <x v="0"/>
    <x v="7"/>
    <s v="Public Electricity Generation"/>
    <s v="Furnace Oil"/>
    <s v="Public Service Power Plants"/>
    <s v="Emissions"/>
    <x v="1"/>
    <x v="22"/>
    <m/>
    <m/>
    <n v="0"/>
    <n v="0"/>
    <n v="0"/>
    <n v="0"/>
    <n v="0"/>
    <n v="0"/>
    <n v="0"/>
    <n v="0"/>
    <n v="0"/>
    <n v="0"/>
  </r>
  <r>
    <x v="0"/>
    <x v="0"/>
    <x v="7"/>
    <s v="Public Electricity Generation"/>
    <s v="Furnace Oil"/>
    <s v="Public Service Power Plants"/>
    <s v="Emissions"/>
    <x v="1"/>
    <x v="24"/>
    <m/>
    <m/>
    <n v="0"/>
    <n v="0"/>
    <n v="0"/>
    <n v="0"/>
    <n v="0"/>
    <n v="0"/>
    <n v="0"/>
    <n v="0"/>
    <n v="0"/>
    <n v="0"/>
  </r>
  <r>
    <x v="0"/>
    <x v="0"/>
    <x v="7"/>
    <s v="Public Electricity Generation"/>
    <s v="Furnace Oil"/>
    <s v="Public Service Power Plants"/>
    <s v="Emissions"/>
    <x v="1"/>
    <x v="32"/>
    <m/>
    <m/>
    <n v="0"/>
    <n v="0"/>
    <n v="0"/>
    <n v="0"/>
    <n v="0"/>
    <n v="0"/>
    <n v="0"/>
    <n v="0"/>
    <n v="0"/>
    <n v="0"/>
  </r>
  <r>
    <x v="0"/>
    <x v="0"/>
    <x v="7"/>
    <s v="Public Electricity Generation"/>
    <s v="Furnace Oil"/>
    <s v="Public Service Power Plants"/>
    <s v="Emissions"/>
    <x v="1"/>
    <x v="2"/>
    <m/>
    <m/>
    <n v="0"/>
    <n v="0"/>
    <n v="0"/>
    <n v="0"/>
    <n v="0"/>
    <n v="0"/>
    <n v="0"/>
    <n v="0"/>
    <n v="0"/>
    <n v="0"/>
  </r>
  <r>
    <x v="0"/>
    <x v="0"/>
    <x v="7"/>
    <s v="Public Electricity Generation"/>
    <s v="Furnace Oil"/>
    <s v="Public Service Power Plants"/>
    <s v="Emissions"/>
    <x v="1"/>
    <x v="23"/>
    <m/>
    <m/>
    <n v="0"/>
    <n v="0"/>
    <n v="0"/>
    <n v="0"/>
    <n v="0"/>
    <n v="0"/>
    <n v="0"/>
    <n v="0"/>
    <n v="0"/>
    <n v="0"/>
  </r>
  <r>
    <x v="0"/>
    <x v="0"/>
    <x v="7"/>
    <s v="Public Electricity Generation"/>
    <s v="Furnace Oil"/>
    <s v="Public Service Power Plants"/>
    <s v="Emissions"/>
    <x v="1"/>
    <x v="31"/>
    <m/>
    <m/>
    <n v="0"/>
    <n v="0"/>
    <n v="0"/>
    <n v="0"/>
    <n v="0"/>
    <n v="0"/>
    <n v="0"/>
    <n v="0"/>
    <n v="0"/>
    <n v="0.79232290867229471"/>
  </r>
  <r>
    <x v="0"/>
    <x v="0"/>
    <x v="7"/>
    <s v="Public Electricity Generation"/>
    <s v="LDO/HSD "/>
    <s v="Public Service Power Plants"/>
    <s v="Emissions"/>
    <x v="1"/>
    <x v="12"/>
    <m/>
    <m/>
    <n v="7.8757884460370251"/>
    <n v="7.9780129887446583"/>
    <n v="8.1624349521251016"/>
    <n v="8.5996192988219509"/>
    <n v="6.3085989149903616"/>
    <n v="4.9283969139376049"/>
    <n v="5.6071136832371042"/>
    <n v="6.7679308563281371"/>
    <n v="2.511045382410015"/>
    <n v="0.99491444004000984"/>
  </r>
  <r>
    <x v="0"/>
    <x v="0"/>
    <x v="7"/>
    <s v="Public Electricity Generation"/>
    <s v="LDO/HSD "/>
    <s v="Public Service Power Plants"/>
    <s v="Emissions"/>
    <x v="1"/>
    <x v="13"/>
    <m/>
    <m/>
    <n v="0"/>
    <n v="0"/>
    <n v="0"/>
    <n v="0"/>
    <n v="0"/>
    <n v="0"/>
    <n v="0"/>
    <n v="0"/>
    <n v="0"/>
    <n v="0"/>
  </r>
  <r>
    <x v="0"/>
    <x v="0"/>
    <x v="7"/>
    <s v="Public Electricity Generation"/>
    <s v="LDO/HSD "/>
    <s v="Public Service Power Plants"/>
    <s v="Emissions"/>
    <x v="1"/>
    <x v="14"/>
    <m/>
    <m/>
    <n v="0.84750867768595051"/>
    <n v="0.37295392561983476"/>
    <n v="0.18294545454545455"/>
    <n v="4.57896694214876E-2"/>
    <n v="0.39939199586776852"/>
    <n v="0.56767889256198345"/>
    <n v="0.57941122933884304"/>
    <n v="0.57942935330578527"/>
    <n v="0.14485847107438016"/>
    <n v="0"/>
  </r>
  <r>
    <x v="0"/>
    <x v="0"/>
    <x v="7"/>
    <s v="Public Electricity Generation"/>
    <s v="LDO/HSD "/>
    <s v="Public Service Power Plants"/>
    <s v="Emissions"/>
    <x v="1"/>
    <x v="27"/>
    <m/>
    <m/>
    <n v="0"/>
    <n v="0"/>
    <n v="0"/>
    <n v="0.13736900826446283"/>
    <n v="4.57896694214876E-2"/>
    <n v="4.57896694214876E-2"/>
    <n v="0"/>
    <n v="0"/>
    <n v="0"/>
    <n v="0"/>
  </r>
  <r>
    <x v="0"/>
    <x v="0"/>
    <x v="7"/>
    <s v="Public Electricity Generation"/>
    <s v="LDO/HSD "/>
    <s v="Public Service Power Plants"/>
    <s v="Emissions"/>
    <x v="1"/>
    <x v="28"/>
    <m/>
    <m/>
    <n v="1.9921192569795161"/>
    <n v="2.1669604454594213"/>
    <n v="2.6288123929796186"/>
    <n v="1.9438014459696331"/>
    <n v="1.400235905975781"/>
    <n v="0.62777388503730824"/>
    <n v="1.1881215508392931"/>
    <n v="2.238463609394767"/>
    <n v="1.8279659243002282"/>
    <n v="1.4339874641197086"/>
  </r>
  <r>
    <x v="0"/>
    <x v="0"/>
    <x v="7"/>
    <s v="Public Electricity Generation"/>
    <s v="LDO/HSD "/>
    <s v="Public Service Power Plants"/>
    <s v="Emissions"/>
    <x v="1"/>
    <x v="33"/>
    <m/>
    <m/>
    <n v="26.200553946350546"/>
    <n v="25.138663444525594"/>
    <n v="25.968183491592765"/>
    <n v="30.16873734047433"/>
    <n v="24.927781560353608"/>
    <n v="13.754412208901575"/>
    <n v="18.700398128126196"/>
    <n v="29.294520468932184"/>
    <n v="8.6775438117532531"/>
    <n v="1.0294209013123525"/>
  </r>
  <r>
    <x v="0"/>
    <x v="0"/>
    <x v="7"/>
    <s v="Public Electricity Generation"/>
    <s v="LDO/HSD "/>
    <s v="Public Service Power Plants"/>
    <s v="Emissions"/>
    <x v="1"/>
    <x v="34"/>
    <m/>
    <m/>
    <n v="0"/>
    <n v="0"/>
    <n v="0"/>
    <n v="0"/>
    <n v="0"/>
    <n v="0"/>
    <n v="0"/>
    <n v="0"/>
    <n v="0"/>
    <n v="0"/>
  </r>
  <r>
    <x v="0"/>
    <x v="0"/>
    <x v="7"/>
    <s v="Public Electricity Generation"/>
    <s v="LDO/HSD "/>
    <s v="Public Service Power Plants"/>
    <s v="Emissions"/>
    <x v="1"/>
    <x v="5"/>
    <m/>
    <m/>
    <n v="0"/>
    <n v="0"/>
    <n v="0"/>
    <n v="0"/>
    <n v="0"/>
    <n v="0"/>
    <n v="0"/>
    <n v="0"/>
    <n v="0"/>
    <n v="0"/>
  </r>
  <r>
    <x v="0"/>
    <x v="0"/>
    <x v="7"/>
    <s v="Public Electricity Generation"/>
    <s v="LDO/HSD "/>
    <s v="Public Service Power Plants"/>
    <s v="Emissions"/>
    <x v="1"/>
    <x v="9"/>
    <m/>
    <m/>
    <n v="2.8231426548897236"/>
    <n v="2.5937189293913692"/>
    <n v="2.5612592024880882"/>
    <n v="3.1740328629127856"/>
    <n v="2.8976805442421369"/>
    <n v="0.93068588684577169"/>
    <n v="1.7547323346497019"/>
    <n v="3.6573993839042807"/>
    <n v="1.2633120114645777"/>
    <n v="0.25559974778337413"/>
  </r>
  <r>
    <x v="0"/>
    <x v="0"/>
    <x v="7"/>
    <s v="Public Electricity Generation"/>
    <s v="LDO/HSD "/>
    <s v="Public Service Power Plants"/>
    <s v="Emissions"/>
    <x v="1"/>
    <x v="11"/>
    <m/>
    <m/>
    <n v="0.3043413625471541"/>
    <n v="0.45377248121373226"/>
    <n v="0.42036140193533372"/>
    <n v="0.72457721209970583"/>
    <n v="0.55680629760884026"/>
    <n v="1.8669923668767641"/>
    <n v="2.3212020817801728"/>
    <n v="2.303609212369822"/>
    <n v="0.86346318558331137"/>
    <n v="0.6606432627924741"/>
  </r>
  <r>
    <x v="0"/>
    <x v="0"/>
    <x v="7"/>
    <s v="Public Electricity Generation"/>
    <s v="LDO/HSD "/>
    <s v="Public Service Power Plants"/>
    <s v="Emissions"/>
    <x v="1"/>
    <x v="19"/>
    <m/>
    <m/>
    <n v="0.77536117985279673"/>
    <n v="0.73029309701741862"/>
    <n v="0.73755265919198398"/>
    <n v="0.87336162681033258"/>
    <n v="0.98925849911852959"/>
    <n v="2.5068001802128785"/>
    <n v="2.2570042446323999"/>
    <n v="1.2601845589814817"/>
    <n v="1.1487500458461202"/>
    <n v="1.5209506650408839"/>
  </r>
  <r>
    <x v="0"/>
    <x v="0"/>
    <x v="7"/>
    <s v="Public Electricity Generation"/>
    <s v="LDO/HSD "/>
    <s v="Public Service Power Plants"/>
    <s v="Emissions"/>
    <x v="1"/>
    <x v="20"/>
    <m/>
    <m/>
    <n v="7.8814714014068671E-2"/>
    <n v="0.11060346103050257"/>
    <n v="9.3659813902707917E-2"/>
    <n v="0.15846344544295921"/>
    <n v="0.11488714475836949"/>
    <n v="0.16450691555747118"/>
    <n v="0.26015702466455393"/>
    <n v="0.35554168464073316"/>
    <n v="0.17265405677607781"/>
    <n v="0.82767172574935632"/>
  </r>
  <r>
    <x v="0"/>
    <x v="0"/>
    <x v="7"/>
    <s v="Public Electricity Generation"/>
    <s v="LDO/HSD "/>
    <s v="Public Service Power Plants"/>
    <s v="Emissions"/>
    <x v="1"/>
    <x v="10"/>
    <m/>
    <m/>
    <n v="0"/>
    <n v="0"/>
    <n v="0"/>
    <n v="0"/>
    <n v="0"/>
    <n v="0"/>
    <n v="0"/>
    <n v="0"/>
    <n v="0"/>
    <n v="0"/>
  </r>
  <r>
    <x v="0"/>
    <x v="0"/>
    <x v="7"/>
    <s v="Public Electricity Generation"/>
    <s v="LDO/HSD "/>
    <s v="Public Service Power Plants"/>
    <s v="Emissions"/>
    <x v="1"/>
    <x v="8"/>
    <m/>
    <m/>
    <n v="0"/>
    <n v="0"/>
    <n v="0"/>
    <n v="0"/>
    <n v="0"/>
    <n v="0"/>
    <n v="0"/>
    <n v="0"/>
    <n v="0"/>
    <n v="0"/>
  </r>
  <r>
    <x v="0"/>
    <x v="0"/>
    <x v="7"/>
    <s v="Public Electricity Generation"/>
    <s v="LDO/HSD "/>
    <s v="Public Service Power Plants"/>
    <s v="Emissions"/>
    <x v="1"/>
    <x v="7"/>
    <m/>
    <m/>
    <n v="0"/>
    <n v="0"/>
    <n v="0"/>
    <n v="0"/>
    <n v="0"/>
    <n v="0"/>
    <n v="0"/>
    <n v="0"/>
    <n v="0"/>
    <n v="0"/>
  </r>
  <r>
    <x v="0"/>
    <x v="0"/>
    <x v="7"/>
    <s v="Public Electricity Generation"/>
    <s v="LDO/HSD "/>
    <s v="Public Service Power Plants"/>
    <s v="Emissions"/>
    <x v="1"/>
    <x v="6"/>
    <m/>
    <m/>
    <n v="0.21338972394835087"/>
    <n v="0.28896785051292462"/>
    <n v="0.95401838845890419"/>
    <n v="0.6545346736325377"/>
    <n v="0.34522860248599313"/>
    <n v="0.33911474252616081"/>
    <n v="0.39753536009882767"/>
    <n v="0.45758554130609952"/>
    <n v="0.91715982029531906"/>
    <n v="1.618758976072459"/>
  </r>
  <r>
    <x v="0"/>
    <x v="0"/>
    <x v="7"/>
    <s v="Public Electricity Generation"/>
    <s v="LDO/HSD "/>
    <s v="Public Service Power Plants"/>
    <s v="Emissions"/>
    <x v="1"/>
    <x v="0"/>
    <m/>
    <m/>
    <n v="0.74898416193700801"/>
    <n v="0.57223581378372712"/>
    <n v="1.1279348281749244"/>
    <n v="1.3306948818170126"/>
    <n v="1.2436173277032221"/>
    <n v="1.8325114664775726"/>
    <n v="1.7619028924239342"/>
    <n v="1.3925952367958356"/>
    <n v="0.8388287881541231"/>
    <n v="0.57313981023352112"/>
  </r>
  <r>
    <x v="0"/>
    <x v="0"/>
    <x v="7"/>
    <s v="Public Electricity Generation"/>
    <s v="LDO/HSD "/>
    <s v="Public Service Power Plants"/>
    <s v="Emissions"/>
    <x v="1"/>
    <x v="16"/>
    <m/>
    <m/>
    <n v="4.4480297136772888"/>
    <n v="4.5003982093060309"/>
    <n v="4.969040177168063"/>
    <n v="5.0497574695243408"/>
    <n v="4.6202918432794204"/>
    <n v="6.2971495387908245"/>
    <n v="4.3612585940272774"/>
    <n v="0.97117604356045517"/>
    <n v="3.3232653138829935E-2"/>
    <n v="0.11761912143907402"/>
  </r>
  <r>
    <x v="0"/>
    <x v="0"/>
    <x v="7"/>
    <s v="Public Electricity Generation"/>
    <s v="LDO/HSD "/>
    <s v="Public Service Power Plants"/>
    <s v="Emissions"/>
    <x v="1"/>
    <x v="17"/>
    <m/>
    <m/>
    <n v="0.26111318380834631"/>
    <n v="0.4347056924611275"/>
    <n v="0.49696707772907939"/>
    <n v="0.5378140064505017"/>
    <n v="0.43664970088554439"/>
    <n v="0.33069428757716113"/>
    <n v="0.21232946598070268"/>
    <n v="8.4360126733393298E-2"/>
    <n v="0.2148488128356798"/>
    <n v="0.13027820157863043"/>
  </r>
  <r>
    <x v="0"/>
    <x v="0"/>
    <x v="7"/>
    <s v="Public Electricity Generation"/>
    <s v="LDO/HSD "/>
    <s v="Public Service Power Plants"/>
    <s v="Emissions"/>
    <x v="1"/>
    <x v="30"/>
    <m/>
    <m/>
    <n v="2.9254111427126461"/>
    <n v="15.342894096314884"/>
    <n v="22.407203726182537"/>
    <n v="6.8823561803651927"/>
    <n v="8.9650677697938317"/>
    <n v="9.6438564286290074"/>
    <n v="5.9999691687101899"/>
    <n v="1.951160012478478"/>
    <n v="0.66615436821221663"/>
    <n v="1.0104227328586823"/>
  </r>
  <r>
    <x v="0"/>
    <x v="0"/>
    <x v="7"/>
    <s v="Public Electricity Generation"/>
    <s v="LDO/HSD "/>
    <s v="Public Service Power Plants"/>
    <s v="Emissions"/>
    <x v="1"/>
    <x v="26"/>
    <m/>
    <m/>
    <n v="0"/>
    <n v="0"/>
    <n v="0"/>
    <n v="0"/>
    <n v="0"/>
    <n v="0"/>
    <n v="0"/>
    <n v="0"/>
    <n v="0"/>
    <n v="0"/>
  </r>
  <r>
    <x v="0"/>
    <x v="0"/>
    <x v="7"/>
    <s v="Public Electricity Generation"/>
    <s v="LDO/HSD "/>
    <s v="Public Service Power Plants"/>
    <s v="Emissions"/>
    <x v="1"/>
    <x v="18"/>
    <m/>
    <m/>
    <n v="0.90142747933884293"/>
    <n v="0.99764442148760324"/>
    <n v="1.0850659090909089"/>
    <n v="1.1364526859504136"/>
    <n v="1.2159316115702479"/>
    <n v="1.397944214876033"/>
    <n v="0.91699276859504131"/>
    <n v="0.2051473140495868"/>
    <n v="2.718595041322314E-2"/>
    <n v="1.160680165289256"/>
  </r>
  <r>
    <x v="0"/>
    <x v="0"/>
    <x v="7"/>
    <s v="Public Electricity Generation"/>
    <s v="LDO/HSD "/>
    <s v="Public Service Power Plants"/>
    <s v="Emissions"/>
    <x v="1"/>
    <x v="4"/>
    <m/>
    <m/>
    <n v="7.6634819095266718E-2"/>
    <n v="6.5647005184677948E-2"/>
    <n v="1.6118915689590119E-2"/>
    <n v="1.4744463685048459"/>
    <n v="0.59349398899958461"/>
    <n v="0.15569190196027544"/>
    <n v="0.12514653902283693"/>
    <n v="7.5674463814062315E-2"/>
    <n v="6.940775286035708E-2"/>
    <n v="0.1803452702041729"/>
  </r>
  <r>
    <x v="0"/>
    <x v="0"/>
    <x v="7"/>
    <s v="Public Electricity Generation"/>
    <s v="LDO/HSD "/>
    <s v="Public Service Power Plants"/>
    <s v="Emissions"/>
    <x v="1"/>
    <x v="25"/>
    <m/>
    <m/>
    <n v="0.24549046464456906"/>
    <n v="0.21324831952150033"/>
    <n v="0.21342067612432847"/>
    <n v="1.8179223086334697"/>
    <n v="0.86712676289511215"/>
    <n v="0.39198256734391562"/>
    <n v="0.36984668715649266"/>
    <n v="0.3314214018195285"/>
    <n v="0.13802853719013211"/>
    <n v="0.56425231583612667"/>
  </r>
  <r>
    <x v="0"/>
    <x v="0"/>
    <x v="7"/>
    <s v="Public Electricity Generation"/>
    <s v="LDO/HSD "/>
    <s v="Public Service Power Plants"/>
    <s v="Emissions"/>
    <x v="1"/>
    <x v="35"/>
    <m/>
    <m/>
    <n v="7.8530377311593762"/>
    <n v="8.234850293172876"/>
    <n v="8.4744555878530399"/>
    <n v="9.1134966408932083"/>
    <n v="11.189138765450895"/>
    <n v="11.278380745419735"/>
    <n v="9.7174879307006012"/>
    <n v="7.87208117205265"/>
    <n v="3.8509478028504742"/>
    <n v="4.9247602141349853"/>
  </r>
  <r>
    <x v="0"/>
    <x v="0"/>
    <x v="7"/>
    <s v="Public Electricity Generation"/>
    <s v="LDO/HSD "/>
    <s v="Public Service Power Plants"/>
    <s v="Emissions"/>
    <x v="1"/>
    <x v="1"/>
    <m/>
    <m/>
    <n v="3.1576214876033055"/>
    <n v="4.3294425619834707"/>
    <n v="5.0289743801652893"/>
    <n v="1.2827504132231404"/>
    <n v="4.2885037190082649"/>
    <n v="6.1604163223140498"/>
    <n v="4.1387677685950415"/>
    <n v="1.246609090909091"/>
    <n v="7.042360537190083"/>
    <n v="9.9392367768595058"/>
  </r>
  <r>
    <x v="0"/>
    <x v="0"/>
    <x v="7"/>
    <s v="Public Electricity Generation"/>
    <s v="LDO/HSD "/>
    <s v="Public Service Power Plants"/>
    <s v="Emissions"/>
    <x v="1"/>
    <x v="29"/>
    <m/>
    <m/>
    <n v="2.3454545454545455E-3"/>
    <n v="2.2654958677685954E-3"/>
    <n v="2.3188016528925617E-3"/>
    <n v="2.3454545454545455E-3"/>
    <n v="2.3454545454545455E-3"/>
    <n v="5.8636363636363638E-4"/>
    <n v="0"/>
    <n v="0"/>
    <n v="0"/>
    <n v="0"/>
  </r>
  <r>
    <x v="0"/>
    <x v="0"/>
    <x v="7"/>
    <s v="Public Electricity Generation"/>
    <s v="LDO/HSD "/>
    <s v="Public Service Power Plants"/>
    <s v="Emissions"/>
    <x v="1"/>
    <x v="15"/>
    <m/>
    <m/>
    <n v="3.219997151621385"/>
    <n v="2.7244607800175284"/>
    <n v="1.1563645924627519"/>
    <n v="0.65602322524101664"/>
    <n v="0.71922304995617881"/>
    <n v="0.74299364592462758"/>
    <n v="0.78479710780017531"/>
    <n v="0.8392914110429448"/>
    <n v="0.2132287467134093"/>
    <n v="0.60831244522348815"/>
  </r>
  <r>
    <x v="0"/>
    <x v="0"/>
    <x v="7"/>
    <s v="Public Electricity Generation"/>
    <s v="LDO/HSD "/>
    <s v="Public Service Power Plants"/>
    <s v="Emissions"/>
    <x v="1"/>
    <x v="3"/>
    <m/>
    <m/>
    <n v="0"/>
    <n v="0"/>
    <n v="0"/>
    <n v="0"/>
    <n v="0"/>
    <n v="0"/>
    <n v="0"/>
    <n v="0"/>
    <n v="0"/>
    <n v="0"/>
  </r>
  <r>
    <x v="0"/>
    <x v="0"/>
    <x v="7"/>
    <s v="Public Electricity Generation"/>
    <s v="LDO/HSD "/>
    <s v="Public Service Power Plants"/>
    <s v="Emissions"/>
    <x v="1"/>
    <x v="21"/>
    <m/>
    <m/>
    <n v="2.8038842975206611E-2"/>
    <n v="6.7351859504132222E-2"/>
    <n v="5.0960330578512396E-2"/>
    <n v="2.3746927685950412E-2"/>
    <n v="2.9566320247933882E-2"/>
    <n v="3.1302223140495869E-2"/>
    <n v="1.912345041322314E-2"/>
    <n v="3.8246900826446289E-3"/>
    <n v="0"/>
    <n v="0"/>
  </r>
  <r>
    <x v="0"/>
    <x v="0"/>
    <x v="7"/>
    <s v="Public Electricity Generation"/>
    <s v="LDO/HSD "/>
    <s v="Public Service Power Plants"/>
    <s v="Emissions"/>
    <x v="1"/>
    <x v="22"/>
    <m/>
    <m/>
    <n v="0"/>
    <n v="0"/>
    <n v="0"/>
    <n v="0"/>
    <n v="0"/>
    <n v="0"/>
    <n v="0"/>
    <n v="0"/>
    <n v="0"/>
    <n v="0"/>
  </r>
  <r>
    <x v="0"/>
    <x v="0"/>
    <x v="7"/>
    <s v="Public Electricity Generation"/>
    <s v="LDO/HSD "/>
    <s v="Public Service Power Plants"/>
    <s v="Emissions"/>
    <x v="1"/>
    <x v="24"/>
    <m/>
    <m/>
    <n v="3.7314049586776861E-3"/>
    <n v="3.7314049586776861E-3"/>
    <n v="9.3285123966942152E-4"/>
    <n v="0"/>
    <n v="0"/>
    <n v="0"/>
    <n v="0"/>
    <n v="0"/>
    <n v="0"/>
    <n v="0"/>
  </r>
  <r>
    <x v="0"/>
    <x v="0"/>
    <x v="7"/>
    <s v="Public Electricity Generation"/>
    <s v="LDO/HSD "/>
    <s v="Public Service Power Plants"/>
    <s v="Emissions"/>
    <x v="1"/>
    <x v="32"/>
    <m/>
    <m/>
    <n v="0"/>
    <n v="0"/>
    <n v="0"/>
    <n v="0"/>
    <n v="0"/>
    <n v="0"/>
    <n v="0"/>
    <n v="0"/>
    <n v="0"/>
    <n v="0"/>
  </r>
  <r>
    <x v="0"/>
    <x v="0"/>
    <x v="7"/>
    <s v="Public Electricity Generation"/>
    <s v="LDO/HSD "/>
    <s v="Public Service Power Plants"/>
    <s v="Emissions"/>
    <x v="1"/>
    <x v="2"/>
    <m/>
    <m/>
    <n v="0.23987603305785127"/>
    <n v="0.28649194214876034"/>
    <n v="0.20837231404958678"/>
    <n v="0.15549297520661157"/>
    <n v="3.6327892561983474E-2"/>
    <n v="4.9894214876033051E-2"/>
    <n v="4.1578512396694224E-2"/>
    <n v="8.3157024793388424E-3"/>
    <n v="0"/>
    <n v="0"/>
  </r>
  <r>
    <x v="0"/>
    <x v="0"/>
    <x v="7"/>
    <s v="Public Electricity Generation"/>
    <s v="LDO/HSD "/>
    <s v="Public Service Power Plants"/>
    <s v="Emissions"/>
    <x v="1"/>
    <x v="23"/>
    <m/>
    <m/>
    <n v="7.7506611570247921E-2"/>
    <n v="0.12228347107438017"/>
    <n v="8.3263636363636373E-2"/>
    <n v="6.4766528925619835E-2"/>
    <n v="6.3647107438016534E-2"/>
    <n v="1.5911776859504134E-2"/>
    <n v="0"/>
    <n v="0"/>
    <n v="0"/>
    <n v="0"/>
  </r>
  <r>
    <x v="0"/>
    <x v="0"/>
    <x v="7"/>
    <s v="Public Electricity Generation"/>
    <s v="LDO/HSD "/>
    <s v="Public Service Power Plants"/>
    <s v="Emissions"/>
    <x v="1"/>
    <x v="31"/>
    <m/>
    <m/>
    <n v="0"/>
    <n v="0"/>
    <n v="0"/>
    <n v="0"/>
    <n v="0"/>
    <n v="0"/>
    <n v="0"/>
    <n v="0"/>
    <n v="0"/>
    <n v="0.17018163891323398"/>
  </r>
  <r>
    <x v="0"/>
    <x v="0"/>
    <x v="7"/>
    <s v="Public Electricity Generation"/>
    <s v="LSHS/ HHS "/>
    <s v="Public Service Power Plants"/>
    <s v="Emissions"/>
    <x v="1"/>
    <x v="12"/>
    <m/>
    <m/>
    <n v="0"/>
    <n v="0"/>
    <n v="0"/>
    <n v="0"/>
    <n v="0"/>
    <n v="0"/>
    <n v="0"/>
    <n v="0"/>
    <n v="0"/>
    <n v="0"/>
  </r>
  <r>
    <x v="0"/>
    <x v="0"/>
    <x v="7"/>
    <s v="Public Electricity Generation"/>
    <s v="LSHS/ HHS "/>
    <s v="Public Service Power Plants"/>
    <s v="Emissions"/>
    <x v="1"/>
    <x v="13"/>
    <m/>
    <m/>
    <n v="0"/>
    <n v="0"/>
    <n v="0"/>
    <n v="0"/>
    <n v="0"/>
    <n v="0"/>
    <n v="0"/>
    <n v="0"/>
    <n v="0"/>
    <n v="0"/>
  </r>
  <r>
    <x v="0"/>
    <x v="0"/>
    <x v="7"/>
    <s v="Public Electricity Generation"/>
    <s v="LSHS/ HHS "/>
    <s v="Public Service Power Plants"/>
    <s v="Emissions"/>
    <x v="1"/>
    <x v="14"/>
    <m/>
    <m/>
    <n v="0"/>
    <n v="0"/>
    <n v="0"/>
    <n v="0"/>
    <n v="0"/>
    <n v="0"/>
    <n v="0"/>
    <n v="0"/>
    <n v="0"/>
    <n v="0"/>
  </r>
  <r>
    <x v="0"/>
    <x v="0"/>
    <x v="7"/>
    <s v="Public Electricity Generation"/>
    <s v="LSHS/ HHS "/>
    <s v="Public Service Power Plants"/>
    <s v="Emissions"/>
    <x v="1"/>
    <x v="27"/>
    <m/>
    <m/>
    <n v="0"/>
    <n v="0"/>
    <n v="0"/>
    <n v="0"/>
    <n v="0"/>
    <n v="0"/>
    <n v="0"/>
    <n v="0"/>
    <n v="0"/>
    <n v="0"/>
  </r>
  <r>
    <x v="0"/>
    <x v="0"/>
    <x v="7"/>
    <s v="Public Electricity Generation"/>
    <s v="LSHS/ HHS "/>
    <s v="Public Service Power Plants"/>
    <s v="Emissions"/>
    <x v="1"/>
    <x v="28"/>
    <m/>
    <m/>
    <n v="0"/>
    <n v="0"/>
    <n v="0"/>
    <n v="0"/>
    <n v="0"/>
    <n v="0"/>
    <n v="0"/>
    <n v="0"/>
    <n v="0"/>
    <n v="0"/>
  </r>
  <r>
    <x v="0"/>
    <x v="0"/>
    <x v="7"/>
    <s v="Public Electricity Generation"/>
    <s v="LSHS/ HHS "/>
    <s v="Public Service Power Plants"/>
    <s v="Emissions"/>
    <x v="1"/>
    <x v="33"/>
    <m/>
    <m/>
    <n v="0"/>
    <n v="0"/>
    <n v="0"/>
    <n v="0"/>
    <n v="0"/>
    <n v="0"/>
    <n v="0"/>
    <n v="0"/>
    <n v="0"/>
    <n v="0"/>
  </r>
  <r>
    <x v="0"/>
    <x v="0"/>
    <x v="7"/>
    <s v="Public Electricity Generation"/>
    <s v="LSHS/ HHS "/>
    <s v="Public Service Power Plants"/>
    <s v="Emissions"/>
    <x v="1"/>
    <x v="34"/>
    <m/>
    <m/>
    <n v="0"/>
    <n v="0"/>
    <n v="0"/>
    <n v="0"/>
    <n v="0"/>
    <n v="0"/>
    <n v="0"/>
    <n v="0"/>
    <n v="0"/>
    <n v="0"/>
  </r>
  <r>
    <x v="0"/>
    <x v="0"/>
    <x v="7"/>
    <s v="Public Electricity Generation"/>
    <s v="LSHS/ HHS "/>
    <s v="Public Service Power Plants"/>
    <s v="Emissions"/>
    <x v="1"/>
    <x v="5"/>
    <m/>
    <m/>
    <n v="0"/>
    <n v="0"/>
    <n v="0"/>
    <n v="0"/>
    <n v="0"/>
    <n v="0"/>
    <n v="0"/>
    <n v="0"/>
    <n v="0"/>
    <n v="0"/>
  </r>
  <r>
    <x v="0"/>
    <x v="0"/>
    <x v="7"/>
    <s v="Public Electricity Generation"/>
    <s v="LSHS/ HHS "/>
    <s v="Public Service Power Plants"/>
    <s v="Emissions"/>
    <x v="1"/>
    <x v="9"/>
    <m/>
    <m/>
    <n v="444.7877014581735"/>
    <n v="0.35821925364543372"/>
    <n v="0.2182577705295472"/>
    <n v="0.17362859746738293"/>
    <n v="0.24000834612432848"/>
    <n v="0.24492536454336153"/>
    <n v="0.16646999712202612"/>
    <n v="7.0038588833461243E-2"/>
    <n v="1.148268419033001E-2"/>
    <n v="0"/>
  </r>
  <r>
    <x v="0"/>
    <x v="0"/>
    <x v="7"/>
    <s v="Public Electricity Generation"/>
    <s v="LSHS/ HHS "/>
    <s v="Public Service Power Plants"/>
    <s v="Emissions"/>
    <x v="1"/>
    <x v="11"/>
    <m/>
    <m/>
    <n v="56356.724769762099"/>
    <n v="51.469382003069839"/>
    <n v="48.788247553722186"/>
    <n v="45.184940761703764"/>
    <n v="22.325230429777438"/>
    <n v="3.8701562739831163"/>
    <n v="1.9556717670759785"/>
    <n v="4.3608457885648502"/>
    <n v="1.5312173829623947"/>
    <n v="0.25143318303914047"/>
  </r>
  <r>
    <x v="0"/>
    <x v="0"/>
    <x v="7"/>
    <s v="Public Electricity Generation"/>
    <s v="LSHS/ HHS "/>
    <s v="Public Service Power Plants"/>
    <s v="Emissions"/>
    <x v="1"/>
    <x v="19"/>
    <m/>
    <m/>
    <n v="0"/>
    <n v="0"/>
    <n v="0"/>
    <n v="0"/>
    <n v="0"/>
    <n v="0"/>
    <n v="0"/>
    <n v="0"/>
    <n v="0"/>
    <n v="0"/>
  </r>
  <r>
    <x v="0"/>
    <x v="0"/>
    <x v="7"/>
    <s v="Public Electricity Generation"/>
    <s v="LSHS/ HHS "/>
    <s v="Public Service Power Plants"/>
    <s v="Emissions"/>
    <x v="1"/>
    <x v="20"/>
    <m/>
    <m/>
    <n v="0"/>
    <n v="0"/>
    <n v="0"/>
    <n v="0"/>
    <n v="0"/>
    <n v="0"/>
    <n v="0"/>
    <n v="0"/>
    <n v="0"/>
    <n v="0"/>
  </r>
  <r>
    <x v="0"/>
    <x v="0"/>
    <x v="7"/>
    <s v="Public Electricity Generation"/>
    <s v="LSHS/ HHS "/>
    <s v="Public Service Power Plants"/>
    <s v="Emissions"/>
    <x v="1"/>
    <x v="10"/>
    <m/>
    <m/>
    <n v="0"/>
    <n v="0"/>
    <n v="0"/>
    <n v="0"/>
    <n v="0"/>
    <n v="0"/>
    <n v="0"/>
    <n v="0"/>
    <n v="0"/>
    <n v="0"/>
  </r>
  <r>
    <x v="0"/>
    <x v="0"/>
    <x v="7"/>
    <s v="Public Electricity Generation"/>
    <s v="LSHS/ HHS "/>
    <s v="Public Service Power Plants"/>
    <s v="Emissions"/>
    <x v="1"/>
    <x v="8"/>
    <m/>
    <m/>
    <n v="0"/>
    <n v="0"/>
    <n v="0"/>
    <n v="0"/>
    <n v="0"/>
    <n v="0"/>
    <n v="0"/>
    <n v="0"/>
    <n v="0"/>
    <n v="0"/>
  </r>
  <r>
    <x v="0"/>
    <x v="0"/>
    <x v="7"/>
    <s v="Public Electricity Generation"/>
    <s v="LSHS/ HHS "/>
    <s v="Public Service Power Plants"/>
    <s v="Emissions"/>
    <x v="1"/>
    <x v="7"/>
    <m/>
    <m/>
    <n v="0"/>
    <n v="0"/>
    <n v="0"/>
    <n v="0"/>
    <n v="0"/>
    <n v="0"/>
    <n v="0"/>
    <n v="0"/>
    <n v="0"/>
    <n v="0"/>
  </r>
  <r>
    <x v="0"/>
    <x v="0"/>
    <x v="7"/>
    <s v="Public Electricity Generation"/>
    <s v="LSHS/ HHS "/>
    <s v="Public Service Power Plants"/>
    <s v="Emissions"/>
    <x v="1"/>
    <x v="6"/>
    <m/>
    <m/>
    <n v="0"/>
    <n v="0"/>
    <n v="0"/>
    <n v="0"/>
    <n v="0"/>
    <n v="0"/>
    <n v="0"/>
    <n v="0"/>
    <n v="0"/>
    <n v="0"/>
  </r>
  <r>
    <x v="0"/>
    <x v="0"/>
    <x v="7"/>
    <s v="Public Electricity Generation"/>
    <s v="LSHS/ HHS "/>
    <s v="Public Service Power Plants"/>
    <s v="Emissions"/>
    <x v="1"/>
    <x v="0"/>
    <m/>
    <m/>
    <n v="0"/>
    <n v="0"/>
    <n v="0"/>
    <n v="0"/>
    <n v="3.1558079752066117"/>
    <n v="1.6514475619834712"/>
    <n v="0.51088053719008264"/>
    <n v="0.12625623966942148"/>
    <n v="7.525041322314051E-3"/>
    <n v="0"/>
  </r>
  <r>
    <x v="0"/>
    <x v="0"/>
    <x v="7"/>
    <s v="Public Electricity Generation"/>
    <s v="LSHS/ HHS "/>
    <s v="Public Service Power Plants"/>
    <s v="Emissions"/>
    <x v="1"/>
    <x v="16"/>
    <m/>
    <m/>
    <n v="4382.0408677685955"/>
    <n v="4.572359628099175"/>
    <n v="5.7840657024793378"/>
    <n v="6.0184383471074376"/>
    <n v="11.725609090909092"/>
    <n v="13.809796363636366"/>
    <n v="9.9072650826446296"/>
    <n v="4.6230913636363642"/>
    <n v="1.3379373966942152"/>
    <n v="0.17080847107438019"/>
  </r>
  <r>
    <x v="0"/>
    <x v="0"/>
    <x v="7"/>
    <s v="Public Electricity Generation"/>
    <s v="LSHS/ HHS "/>
    <s v="Public Service Power Plants"/>
    <s v="Emissions"/>
    <x v="1"/>
    <x v="17"/>
    <m/>
    <m/>
    <n v="4723.3338842975209"/>
    <n v="6.5424752479338846"/>
    <n v="5.1898864462809922"/>
    <n v="10.424026115702482"/>
    <n v="11.994367685950412"/>
    <n v="7.9026140082644636"/>
    <n v="4.1505212603305788"/>
    <n v="0.90314200413223145"/>
    <n v="3.5111294628099174"/>
    <n v="4.7978866115702488"/>
  </r>
  <r>
    <x v="0"/>
    <x v="0"/>
    <x v="7"/>
    <s v="Public Electricity Generation"/>
    <s v="LSHS/ HHS "/>
    <s v="Public Service Power Plants"/>
    <s v="Emissions"/>
    <x v="1"/>
    <x v="30"/>
    <m/>
    <m/>
    <n v="29261.99149332754"/>
    <n v="30.910495613825063"/>
    <n v="34.391243783148234"/>
    <n v="43.293886332811127"/>
    <n v="35.616565461601652"/>
    <n v="28.825316293788024"/>
    <n v="17.364214711600059"/>
    <n v="3.5697486982678246"/>
    <n v="19.965005959641768"/>
    <n v="24.857748057169406"/>
  </r>
  <r>
    <x v="0"/>
    <x v="0"/>
    <x v="7"/>
    <s v="Public Electricity Generation"/>
    <s v="LSHS/ HHS "/>
    <s v="Public Service Power Plants"/>
    <s v="Emissions"/>
    <x v="1"/>
    <x v="26"/>
    <m/>
    <m/>
    <n v="0"/>
    <n v="0"/>
    <n v="0"/>
    <n v="0"/>
    <n v="0"/>
    <n v="0"/>
    <n v="0"/>
    <n v="0"/>
    <n v="0"/>
    <n v="0"/>
  </r>
  <r>
    <x v="0"/>
    <x v="0"/>
    <x v="7"/>
    <s v="Public Electricity Generation"/>
    <s v="LSHS/ HHS "/>
    <s v="Public Service Power Plants"/>
    <s v="Emissions"/>
    <x v="1"/>
    <x v="18"/>
    <m/>
    <m/>
    <n v="0"/>
    <n v="0"/>
    <n v="0"/>
    <n v="0"/>
    <n v="0"/>
    <n v="0"/>
    <n v="11.922954545454548"/>
    <n v="27.820227272727276"/>
    <n v="8.9684040495867769"/>
    <n v="0.33992256198347115"/>
  </r>
  <r>
    <x v="0"/>
    <x v="0"/>
    <x v="7"/>
    <s v="Public Electricity Generation"/>
    <s v="LSHS/ HHS "/>
    <s v="Public Service Power Plants"/>
    <s v="Emissions"/>
    <x v="1"/>
    <x v="4"/>
    <m/>
    <m/>
    <n v="0"/>
    <n v="0"/>
    <n v="0"/>
    <n v="0"/>
    <n v="0"/>
    <n v="0"/>
    <n v="0"/>
    <n v="0"/>
    <n v="0"/>
    <n v="0"/>
  </r>
  <r>
    <x v="0"/>
    <x v="0"/>
    <x v="7"/>
    <s v="Public Electricity Generation"/>
    <s v="LSHS/ HHS "/>
    <s v="Public Service Power Plants"/>
    <s v="Emissions"/>
    <x v="1"/>
    <x v="25"/>
    <m/>
    <m/>
    <n v="0"/>
    <n v="0"/>
    <n v="0"/>
    <n v="0"/>
    <n v="0"/>
    <n v="0"/>
    <n v="0"/>
    <n v="0"/>
    <n v="0"/>
    <n v="0"/>
  </r>
  <r>
    <x v="0"/>
    <x v="0"/>
    <x v="7"/>
    <s v="Public Electricity Generation"/>
    <s v="LSHS/ HHS "/>
    <s v="Public Service Power Plants"/>
    <s v="Emissions"/>
    <x v="1"/>
    <x v="35"/>
    <m/>
    <m/>
    <n v="21.827603305785125"/>
    <n v="2.1154834710743801E-2"/>
    <n v="5.2326446280991741E-3"/>
    <n v="0"/>
    <n v="0"/>
    <n v="0"/>
    <n v="0"/>
    <n v="0"/>
    <n v="0"/>
    <n v="0"/>
  </r>
  <r>
    <x v="0"/>
    <x v="0"/>
    <x v="7"/>
    <s v="Public Electricity Generation"/>
    <s v="LSHS/ HHS "/>
    <s v="Public Service Power Plants"/>
    <s v="Emissions"/>
    <x v="1"/>
    <x v="1"/>
    <m/>
    <m/>
    <n v="0"/>
    <n v="0"/>
    <n v="0"/>
    <n v="0"/>
    <n v="0"/>
    <n v="0"/>
    <n v="0"/>
    <n v="0"/>
    <n v="0"/>
    <n v="0"/>
  </r>
  <r>
    <x v="0"/>
    <x v="0"/>
    <x v="7"/>
    <s v="Public Electricity Generation"/>
    <s v="LSHS/ HHS "/>
    <s v="Public Service Power Plants"/>
    <s v="Emissions"/>
    <x v="1"/>
    <x v="29"/>
    <m/>
    <m/>
    <n v="0"/>
    <n v="0"/>
    <n v="0"/>
    <n v="0"/>
    <n v="0"/>
    <n v="0"/>
    <n v="0"/>
    <n v="0"/>
    <n v="0"/>
    <n v="0"/>
  </r>
  <r>
    <x v="0"/>
    <x v="0"/>
    <x v="7"/>
    <s v="Public Electricity Generation"/>
    <s v="LSHS/ HHS "/>
    <s v="Public Service Power Plants"/>
    <s v="Emissions"/>
    <x v="1"/>
    <x v="15"/>
    <m/>
    <m/>
    <n v="0"/>
    <n v="0"/>
    <n v="0"/>
    <n v="0"/>
    <n v="0"/>
    <n v="0"/>
    <n v="0"/>
    <n v="0"/>
    <n v="0"/>
    <n v="0"/>
  </r>
  <r>
    <x v="0"/>
    <x v="0"/>
    <x v="7"/>
    <s v="Public Electricity Generation"/>
    <s v="LSHS/ HHS "/>
    <s v="Public Service Power Plants"/>
    <s v="Emissions"/>
    <x v="1"/>
    <x v="3"/>
    <m/>
    <m/>
    <n v="0"/>
    <n v="0"/>
    <n v="0"/>
    <n v="0"/>
    <n v="0"/>
    <n v="0"/>
    <n v="0"/>
    <n v="0"/>
    <n v="0"/>
    <n v="0"/>
  </r>
  <r>
    <x v="0"/>
    <x v="0"/>
    <x v="7"/>
    <s v="Public Electricity Generation"/>
    <s v="LSHS/ HHS "/>
    <s v="Public Service Power Plants"/>
    <s v="Emissions"/>
    <x v="1"/>
    <x v="21"/>
    <m/>
    <m/>
    <n v="0"/>
    <n v="0"/>
    <n v="0"/>
    <n v="0"/>
    <n v="0"/>
    <n v="0"/>
    <n v="0"/>
    <n v="0"/>
    <n v="0"/>
    <n v="0"/>
  </r>
  <r>
    <x v="0"/>
    <x v="0"/>
    <x v="7"/>
    <s v="Public Electricity Generation"/>
    <s v="LSHS/ HHS "/>
    <s v="Public Service Power Plants"/>
    <s v="Emissions"/>
    <x v="1"/>
    <x v="22"/>
    <m/>
    <m/>
    <n v="0"/>
    <n v="0"/>
    <n v="0"/>
    <n v="0"/>
    <n v="0"/>
    <n v="0"/>
    <n v="0"/>
    <n v="0"/>
    <n v="0"/>
    <n v="0"/>
  </r>
  <r>
    <x v="0"/>
    <x v="0"/>
    <x v="7"/>
    <s v="Public Electricity Generation"/>
    <s v="LSHS/ HHS "/>
    <s v="Public Service Power Plants"/>
    <s v="Emissions"/>
    <x v="1"/>
    <x v="24"/>
    <m/>
    <m/>
    <n v="0"/>
    <n v="0"/>
    <n v="0"/>
    <n v="0"/>
    <n v="0"/>
    <n v="0"/>
    <n v="0"/>
    <n v="0"/>
    <n v="0"/>
    <n v="0"/>
  </r>
  <r>
    <x v="0"/>
    <x v="0"/>
    <x v="7"/>
    <s v="Public Electricity Generation"/>
    <s v="LSHS/ HHS "/>
    <s v="Public Service Power Plants"/>
    <s v="Emissions"/>
    <x v="1"/>
    <x v="32"/>
    <m/>
    <m/>
    <n v="0"/>
    <n v="0"/>
    <n v="0"/>
    <n v="0"/>
    <n v="0"/>
    <n v="0"/>
    <n v="0"/>
    <n v="0"/>
    <n v="0"/>
    <n v="0"/>
  </r>
  <r>
    <x v="0"/>
    <x v="0"/>
    <x v="7"/>
    <s v="Public Electricity Generation"/>
    <s v="LSHS/ HHS "/>
    <s v="Public Service Power Plants"/>
    <s v="Emissions"/>
    <x v="1"/>
    <x v="2"/>
    <m/>
    <m/>
    <n v="0"/>
    <n v="0"/>
    <n v="0"/>
    <n v="0"/>
    <n v="0"/>
    <n v="0"/>
    <n v="0"/>
    <n v="0"/>
    <n v="0"/>
    <n v="0"/>
  </r>
  <r>
    <x v="0"/>
    <x v="0"/>
    <x v="7"/>
    <s v="Public Electricity Generation"/>
    <s v="LSHS/ HHS "/>
    <s v="Public Service Power Plants"/>
    <s v="Emissions"/>
    <x v="1"/>
    <x v="23"/>
    <m/>
    <m/>
    <n v="0"/>
    <n v="0"/>
    <n v="0"/>
    <n v="0"/>
    <n v="0"/>
    <n v="0"/>
    <n v="0"/>
    <n v="0"/>
    <n v="0"/>
    <n v="0"/>
  </r>
  <r>
    <x v="0"/>
    <x v="0"/>
    <x v="7"/>
    <s v="Public Electricity Generation"/>
    <s v="LSHS/ HHS "/>
    <s v="Public Service Power Plants"/>
    <s v="Emissions"/>
    <x v="1"/>
    <x v="31"/>
    <m/>
    <m/>
    <n v="0"/>
    <n v="0"/>
    <n v="0"/>
    <n v="0"/>
    <n v="0"/>
    <n v="0"/>
    <n v="0"/>
    <n v="0"/>
    <n v="0"/>
    <n v="0"/>
  </r>
  <r>
    <x v="0"/>
    <x v="0"/>
    <x v="7"/>
    <s v="Public Electricity Generation"/>
    <s v="Natural gas"/>
    <s v="Public Service Power Plants"/>
    <s v="Emissions"/>
    <x v="1"/>
    <x v="12"/>
    <m/>
    <m/>
    <n v="19818.597452484835"/>
    <n v="21.263911075472144"/>
    <n v="20.546987286301469"/>
    <n v="14.712788379896967"/>
    <n v="20.42919327313939"/>
    <n v="24.459183876294063"/>
    <n v="26.12212569862362"/>
    <n v="27.655451936195714"/>
    <n v="17.157292200107047"/>
    <n v="12.052667998865406"/>
  </r>
  <r>
    <x v="0"/>
    <x v="0"/>
    <x v="7"/>
    <s v="Public Electricity Generation"/>
    <s v="Natural gas"/>
    <s v="Public Service Power Plants"/>
    <s v="Emissions"/>
    <x v="1"/>
    <x v="13"/>
    <m/>
    <m/>
    <n v="0"/>
    <n v="0"/>
    <n v="0"/>
    <n v="0"/>
    <n v="0"/>
    <n v="0"/>
    <n v="0"/>
    <n v="0"/>
    <n v="0"/>
    <n v="0"/>
  </r>
  <r>
    <x v="0"/>
    <x v="0"/>
    <x v="7"/>
    <s v="Public Electricity Generation"/>
    <s v="Natural gas"/>
    <s v="Public Service Power Plants"/>
    <s v="Emissions"/>
    <x v="1"/>
    <x v="14"/>
    <m/>
    <m/>
    <n v="0"/>
    <n v="0"/>
    <n v="0"/>
    <n v="0"/>
    <n v="0"/>
    <n v="0"/>
    <n v="0"/>
    <n v="0"/>
    <n v="0"/>
    <n v="0"/>
  </r>
  <r>
    <x v="0"/>
    <x v="0"/>
    <x v="7"/>
    <s v="Public Electricity Generation"/>
    <s v="Natural gas"/>
    <s v="Public Service Power Plants"/>
    <s v="Emissions"/>
    <x v="1"/>
    <x v="27"/>
    <m/>
    <m/>
    <n v="0"/>
    <n v="0"/>
    <n v="0"/>
    <n v="0"/>
    <n v="0"/>
    <n v="0"/>
    <n v="0"/>
    <n v="0"/>
    <n v="0"/>
    <n v="0"/>
  </r>
  <r>
    <x v="0"/>
    <x v="0"/>
    <x v="7"/>
    <s v="Public Electricity Generation"/>
    <s v="Natural gas"/>
    <s v="Public Service Power Plants"/>
    <s v="Emissions"/>
    <x v="1"/>
    <x v="28"/>
    <m/>
    <m/>
    <n v="24248.749796161523"/>
    <n v="26.318172839946637"/>
    <n v="26.615291448095288"/>
    <n v="35.366753974604165"/>
    <n v="46.388382621832044"/>
    <n v="44.422131635067487"/>
    <n v="46.973365404319722"/>
    <n v="51.456298825327828"/>
    <n v="40.61495555452607"/>
    <n v="37.897118282409579"/>
  </r>
  <r>
    <x v="0"/>
    <x v="0"/>
    <x v="7"/>
    <s v="Public Electricity Generation"/>
    <s v="Natural gas"/>
    <s v="Public Service Power Plants"/>
    <s v="Emissions"/>
    <x v="1"/>
    <x v="33"/>
    <m/>
    <m/>
    <n v="65123.403151353632"/>
    <n v="69.19760088458122"/>
    <n v="66.218564465603251"/>
    <n v="46.958078445498877"/>
    <n v="64.572896105028548"/>
    <n v="75.999095688638448"/>
    <n v="79.178412897056674"/>
    <n v="82.816950038476449"/>
    <n v="51.302952245366903"/>
    <n v="36.051813718725008"/>
  </r>
  <r>
    <x v="0"/>
    <x v="0"/>
    <x v="7"/>
    <s v="Public Electricity Generation"/>
    <s v="Natural gas"/>
    <s v="Public Service Power Plants"/>
    <s v="Emissions"/>
    <x v="1"/>
    <x v="34"/>
    <m/>
    <m/>
    <n v="0"/>
    <n v="0"/>
    <n v="0"/>
    <n v="0"/>
    <n v="0"/>
    <n v="0"/>
    <n v="0"/>
    <n v="0"/>
    <n v="0"/>
    <n v="0"/>
  </r>
  <r>
    <x v="0"/>
    <x v="0"/>
    <x v="7"/>
    <s v="Public Electricity Generation"/>
    <s v="Natural gas"/>
    <s v="Public Service Power Plants"/>
    <s v="Emissions"/>
    <x v="1"/>
    <x v="5"/>
    <m/>
    <m/>
    <n v="0"/>
    <n v="0"/>
    <n v="0"/>
    <n v="0"/>
    <n v="0"/>
    <n v="0"/>
    <n v="0"/>
    <n v="0"/>
    <n v="0"/>
    <n v="0"/>
  </r>
  <r>
    <x v="0"/>
    <x v="0"/>
    <x v="7"/>
    <s v="Public Electricity Generation"/>
    <s v="Natural gas"/>
    <s v="Public Service Power Plants"/>
    <s v="Emissions"/>
    <x v="1"/>
    <x v="9"/>
    <m/>
    <m/>
    <n v="35319.753599999996"/>
    <n v="33.821702399999992"/>
    <n v="32.8635552"/>
    <n v="32.212934400000002"/>
    <n v="33.563515200000005"/>
    <n v="33.067387199999999"/>
    <n v="42.360120000000002"/>
    <n v="55.195608"/>
    <n v="39.772320000000001"/>
    <n v="37.556159999999998"/>
  </r>
  <r>
    <x v="0"/>
    <x v="0"/>
    <x v="7"/>
    <s v="Public Electricity Generation"/>
    <s v="Natural gas"/>
    <s v="Public Service Power Plants"/>
    <s v="Emissions"/>
    <x v="1"/>
    <x v="11"/>
    <m/>
    <m/>
    <n v="143787.01623312"/>
    <n v="150.95679492240001"/>
    <n v="180.74973623712003"/>
    <n v="170.08644959999998"/>
    <n v="227.4413088"/>
    <n v="236.35583519999997"/>
    <n v="209.14736399999995"/>
    <n v="178.41059280000002"/>
    <n v="84.733919999999998"/>
    <n v="51.746879999999997"/>
  </r>
  <r>
    <x v="0"/>
    <x v="0"/>
    <x v="7"/>
    <s v="Public Electricity Generation"/>
    <s v="Natural gas"/>
    <s v="Public Service Power Plants"/>
    <s v="Emissions"/>
    <x v="1"/>
    <x v="19"/>
    <m/>
    <m/>
    <n v="0"/>
    <n v="0"/>
    <n v="0"/>
    <n v="0"/>
    <n v="0"/>
    <n v="0"/>
    <n v="0"/>
    <n v="0"/>
    <n v="0"/>
    <n v="0"/>
  </r>
  <r>
    <x v="0"/>
    <x v="0"/>
    <x v="7"/>
    <s v="Public Electricity Generation"/>
    <s v="Natural gas"/>
    <s v="Public Service Power Plants"/>
    <s v="Emissions"/>
    <x v="1"/>
    <x v="20"/>
    <m/>
    <m/>
    <n v="42079.814400000003"/>
    <n v="43.228130400000012"/>
    <n v="40.366482720480001"/>
    <n v="42.129090755520004"/>
    <n v="55.486987905120003"/>
    <n v="77.822548800000021"/>
    <n v="74.166138000000004"/>
    <n v="61.199115599999999"/>
    <n v="43.165212633599999"/>
    <n v="39.112398368639994"/>
  </r>
  <r>
    <x v="0"/>
    <x v="0"/>
    <x v="7"/>
    <s v="Public Electricity Generation"/>
    <s v="Natural gas"/>
    <s v="Public Service Power Plants"/>
    <s v="Emissions"/>
    <x v="1"/>
    <x v="10"/>
    <m/>
    <m/>
    <n v="0"/>
    <n v="0"/>
    <n v="0"/>
    <n v="0"/>
    <n v="0"/>
    <n v="0"/>
    <n v="0"/>
    <n v="0"/>
    <n v="1.3953600000000002"/>
    <n v="1.8604799999999999"/>
  </r>
  <r>
    <x v="0"/>
    <x v="0"/>
    <x v="7"/>
    <s v="Public Electricity Generation"/>
    <s v="Natural gas"/>
    <s v="Public Service Power Plants"/>
    <s v="Emissions"/>
    <x v="1"/>
    <x v="8"/>
    <m/>
    <m/>
    <n v="0"/>
    <n v="0"/>
    <n v="0"/>
    <n v="0"/>
    <n v="0"/>
    <n v="0"/>
    <n v="0"/>
    <n v="0"/>
    <n v="0"/>
    <n v="0"/>
  </r>
  <r>
    <x v="0"/>
    <x v="0"/>
    <x v="7"/>
    <s v="Public Electricity Generation"/>
    <s v="Natural gas"/>
    <s v="Public Service Power Plants"/>
    <s v="Emissions"/>
    <x v="1"/>
    <x v="7"/>
    <m/>
    <m/>
    <n v="0"/>
    <n v="0"/>
    <n v="0"/>
    <n v="0"/>
    <n v="0"/>
    <n v="0"/>
    <n v="0"/>
    <n v="0"/>
    <n v="0"/>
    <n v="0"/>
  </r>
  <r>
    <x v="0"/>
    <x v="0"/>
    <x v="7"/>
    <s v="Public Electricity Generation"/>
    <s v="Natural gas"/>
    <s v="Public Service Power Plants"/>
    <s v="Emissions"/>
    <x v="1"/>
    <x v="6"/>
    <m/>
    <m/>
    <n v="0"/>
    <n v="0"/>
    <n v="0"/>
    <n v="0"/>
    <n v="0"/>
    <n v="0"/>
    <n v="0"/>
    <n v="0"/>
    <n v="0"/>
    <n v="0"/>
  </r>
  <r>
    <x v="0"/>
    <x v="0"/>
    <x v="7"/>
    <s v="Public Electricity Generation"/>
    <s v="Natural gas"/>
    <s v="Public Service Power Plants"/>
    <s v="Emissions"/>
    <x v="1"/>
    <x v="0"/>
    <m/>
    <m/>
    <n v="59580.139199999998"/>
    <n v="56.027078400000001"/>
    <n v="57.450345599999999"/>
    <n v="59.058748800000004"/>
    <n v="57.321935999999994"/>
    <n v="78.968347200000011"/>
    <n v="70.024727999999996"/>
    <n v="48.1794096"/>
    <n v="41.651040000000002"/>
    <n v="24.715199999999996"/>
  </r>
  <r>
    <x v="0"/>
    <x v="0"/>
    <x v="7"/>
    <s v="Public Electricity Generation"/>
    <s v="Natural gas"/>
    <s v="Public Service Power Plants"/>
    <s v="Emissions"/>
    <x v="1"/>
    <x v="16"/>
    <m/>
    <m/>
    <n v="46.964621824319998"/>
    <n v="2.9634735653279995E-2"/>
    <n v="2.0459900650079993E-2"/>
    <n v="1.4763864183839999E-2"/>
    <n v="2.0452081827840002E-2"/>
    <n v="3.078716546543999E-2"/>
    <n v="3.2020357154879997E-2"/>
    <n v="3.0102739625279998E-2"/>
    <n v="7.4058338107199995E-3"/>
    <n v="0"/>
  </r>
  <r>
    <x v="0"/>
    <x v="0"/>
    <x v="7"/>
    <s v="Public Electricity Generation"/>
    <s v="Natural gas"/>
    <s v="Public Service Power Plants"/>
    <s v="Emissions"/>
    <x v="1"/>
    <x v="17"/>
    <m/>
    <m/>
    <n v="0"/>
    <n v="0"/>
    <n v="0"/>
    <n v="0"/>
    <n v="0"/>
    <n v="0"/>
    <n v="0"/>
    <n v="0"/>
    <n v="0"/>
    <n v="0"/>
  </r>
  <r>
    <x v="0"/>
    <x v="0"/>
    <x v="7"/>
    <s v="Public Electricity Generation"/>
    <s v="Natural gas"/>
    <s v="Public Service Power Plants"/>
    <s v="Emissions"/>
    <x v="1"/>
    <x v="30"/>
    <m/>
    <m/>
    <n v="16963.017599999999"/>
    <n v="22.226625599999998"/>
    <n v="26.144486400000002"/>
    <n v="22.575739200000001"/>
    <n v="130.86616320000002"/>
    <n v="120.15581760000001"/>
    <n v="72.837336000000008"/>
    <n v="30.764587200000001"/>
    <n v="31.628159999999998"/>
    <n v="26.420639999999999"/>
  </r>
  <r>
    <x v="0"/>
    <x v="0"/>
    <x v="7"/>
    <s v="Public Electricity Generation"/>
    <s v="Natural gas"/>
    <s v="Public Service Power Plants"/>
    <s v="Emissions"/>
    <x v="1"/>
    <x v="26"/>
    <m/>
    <m/>
    <n v="2325.9647999999997"/>
    <n v="2.3916287999999999"/>
    <n v="2.4501791999999996"/>
    <n v="2.3836032"/>
    <n v="2.3587967999999999"/>
    <n v="2.1880704"/>
    <n v="1.331976"/>
    <n v="0.2663952"/>
    <n v="1.88784"/>
    <n v="1.42272"/>
  </r>
  <r>
    <x v="0"/>
    <x v="0"/>
    <x v="7"/>
    <s v="Public Electricity Generation"/>
    <s v="Natural gas"/>
    <s v="Public Service Power Plants"/>
    <s v="Emissions"/>
    <x v="1"/>
    <x v="18"/>
    <m/>
    <m/>
    <n v="0"/>
    <n v="0"/>
    <n v="0"/>
    <n v="0"/>
    <n v="0"/>
    <n v="0"/>
    <n v="0"/>
    <n v="0"/>
    <n v="0"/>
    <n v="0"/>
  </r>
  <r>
    <x v="0"/>
    <x v="0"/>
    <x v="7"/>
    <s v="Public Electricity Generation"/>
    <s v="Natural gas"/>
    <s v="Public Service Power Plants"/>
    <s v="Emissions"/>
    <x v="1"/>
    <x v="4"/>
    <m/>
    <m/>
    <n v="0"/>
    <n v="0"/>
    <n v="0"/>
    <n v="0"/>
    <n v="0"/>
    <n v="0"/>
    <n v="0"/>
    <n v="0"/>
    <n v="0"/>
    <n v="0"/>
  </r>
  <r>
    <x v="0"/>
    <x v="0"/>
    <x v="7"/>
    <s v="Public Electricity Generation"/>
    <s v="Natural gas"/>
    <s v="Public Service Power Plants"/>
    <s v="Emissions"/>
    <x v="1"/>
    <x v="25"/>
    <m/>
    <m/>
    <n v="0"/>
    <n v="0"/>
    <n v="0"/>
    <n v="0"/>
    <n v="0"/>
    <n v="0"/>
    <n v="0"/>
    <n v="0"/>
    <n v="0"/>
    <n v="0"/>
  </r>
  <r>
    <x v="0"/>
    <x v="0"/>
    <x v="7"/>
    <s v="Public Electricity Generation"/>
    <s v="Natural gas"/>
    <s v="Public Service Power Plants"/>
    <s v="Emissions"/>
    <x v="1"/>
    <x v="35"/>
    <m/>
    <m/>
    <n v="0"/>
    <n v="0"/>
    <n v="0"/>
    <n v="0"/>
    <n v="0"/>
    <n v="0"/>
    <n v="0"/>
    <n v="0"/>
    <n v="0"/>
    <n v="0"/>
  </r>
  <r>
    <x v="0"/>
    <x v="0"/>
    <x v="7"/>
    <s v="Public Electricity Generation"/>
    <s v="Natural gas"/>
    <s v="Public Service Power Plants"/>
    <s v="Emissions"/>
    <x v="1"/>
    <x v="1"/>
    <m/>
    <m/>
    <n v="0"/>
    <n v="0"/>
    <n v="0"/>
    <n v="0"/>
    <n v="0"/>
    <n v="0"/>
    <n v="0"/>
    <n v="0"/>
    <n v="0"/>
    <n v="0"/>
  </r>
  <r>
    <x v="0"/>
    <x v="0"/>
    <x v="7"/>
    <s v="Public Electricity Generation"/>
    <s v="Natural gas"/>
    <s v="Public Service Power Plants"/>
    <s v="Emissions"/>
    <x v="1"/>
    <x v="29"/>
    <m/>
    <m/>
    <n v="0"/>
    <n v="0"/>
    <n v="0"/>
    <n v="0"/>
    <n v="0"/>
    <n v="0"/>
    <n v="0"/>
    <n v="0"/>
    <n v="0"/>
    <n v="0"/>
  </r>
  <r>
    <x v="0"/>
    <x v="0"/>
    <x v="7"/>
    <s v="Public Electricity Generation"/>
    <s v="Natural gas"/>
    <s v="Public Service Power Plants"/>
    <s v="Emissions"/>
    <x v="1"/>
    <x v="15"/>
    <m/>
    <m/>
    <n v="0"/>
    <n v="0"/>
    <n v="0"/>
    <n v="0"/>
    <n v="0"/>
    <n v="0"/>
    <n v="0"/>
    <n v="0"/>
    <n v="0"/>
    <n v="0"/>
  </r>
  <r>
    <x v="0"/>
    <x v="0"/>
    <x v="7"/>
    <s v="Public Electricity Generation"/>
    <s v="Natural gas"/>
    <s v="Public Service Power Plants"/>
    <s v="Emissions"/>
    <x v="1"/>
    <x v="3"/>
    <m/>
    <m/>
    <n v="34579.614527999998"/>
    <n v="35.426041727999987"/>
    <n v="36.863792400000008"/>
    <n v="38.835272832000001"/>
    <n v="38.625324938831881"/>
    <n v="41.172390471470521"/>
    <n v="41.701931612127126"/>
    <n v="41.467922680026412"/>
    <n v="42.731952113253662"/>
    <n v="51.583963104142242"/>
  </r>
  <r>
    <x v="0"/>
    <x v="0"/>
    <x v="7"/>
    <s v="Public Electricity Generation"/>
    <s v="Natural gas"/>
    <s v="Public Service Power Plants"/>
    <s v="Emissions"/>
    <x v="1"/>
    <x v="21"/>
    <m/>
    <m/>
    <n v="0"/>
    <n v="0"/>
    <n v="0"/>
    <n v="0"/>
    <n v="0"/>
    <n v="0"/>
    <n v="0"/>
    <n v="0"/>
    <n v="0"/>
    <n v="0"/>
  </r>
  <r>
    <x v="0"/>
    <x v="0"/>
    <x v="7"/>
    <s v="Public Electricity Generation"/>
    <s v="Natural gas"/>
    <s v="Public Service Power Plants"/>
    <s v="Emissions"/>
    <x v="1"/>
    <x v="22"/>
    <m/>
    <m/>
    <n v="0"/>
    <n v="0"/>
    <n v="0"/>
    <n v="0"/>
    <n v="0"/>
    <n v="0"/>
    <n v="0"/>
    <n v="0"/>
    <n v="0"/>
    <n v="0"/>
  </r>
  <r>
    <x v="0"/>
    <x v="0"/>
    <x v="7"/>
    <s v="Public Electricity Generation"/>
    <s v="Natural gas"/>
    <s v="Public Service Power Plants"/>
    <s v="Emissions"/>
    <x v="1"/>
    <x v="24"/>
    <m/>
    <m/>
    <n v="0"/>
    <n v="0"/>
    <n v="0"/>
    <n v="0"/>
    <n v="0"/>
    <n v="0"/>
    <n v="0"/>
    <n v="0"/>
    <n v="0"/>
    <n v="0"/>
  </r>
  <r>
    <x v="0"/>
    <x v="0"/>
    <x v="7"/>
    <s v="Public Electricity Generation"/>
    <s v="Natural gas"/>
    <s v="Public Service Power Plants"/>
    <s v="Emissions"/>
    <x v="1"/>
    <x v="32"/>
    <m/>
    <m/>
    <n v="18054.276672"/>
    <n v="20.064324672000001"/>
    <n v="18.904186800000002"/>
    <n v="18.501528768000004"/>
    <n v="18.475359861168116"/>
    <n v="99.994721528529496"/>
    <n v="91.304604387872885"/>
    <n v="43.18036051997359"/>
    <n v="23.041487886746346"/>
    <n v="23.418916895857759"/>
  </r>
  <r>
    <x v="0"/>
    <x v="0"/>
    <x v="7"/>
    <s v="Public Electricity Generation"/>
    <s v="Natural gas"/>
    <s v="Public Service Power Plants"/>
    <s v="Emissions"/>
    <x v="1"/>
    <x v="2"/>
    <m/>
    <m/>
    <n v="0"/>
    <n v="0"/>
    <n v="0"/>
    <n v="0"/>
    <n v="0"/>
    <n v="0"/>
    <n v="0"/>
    <n v="0"/>
    <n v="0"/>
    <n v="0"/>
  </r>
  <r>
    <x v="0"/>
    <x v="0"/>
    <x v="7"/>
    <s v="Public Electricity Generation"/>
    <s v="Natural gas"/>
    <s v="Public Service Power Plants"/>
    <s v="Emissions"/>
    <x v="1"/>
    <x v="23"/>
    <m/>
    <m/>
    <n v="0"/>
    <n v="0"/>
    <n v="0"/>
    <n v="0"/>
    <n v="0"/>
    <n v="0"/>
    <n v="0"/>
    <n v="0"/>
    <n v="0"/>
    <n v="0"/>
  </r>
  <r>
    <x v="0"/>
    <x v="0"/>
    <x v="7"/>
    <s v="Public Electricity Generation"/>
    <s v="Natural gas"/>
    <s v="Public Service Power Plants"/>
    <s v="Emissions"/>
    <x v="1"/>
    <x v="31"/>
    <m/>
    <m/>
    <n v="0"/>
    <n v="0"/>
    <n v="0"/>
    <n v="0"/>
    <n v="0"/>
    <n v="0"/>
    <n v="0"/>
    <n v="0"/>
    <n v="0"/>
    <n v="0"/>
  </r>
  <r>
    <x v="0"/>
    <x v="0"/>
    <x v="7"/>
    <s v="Public Electricity Generation"/>
    <s v="Lignite "/>
    <s v="Public Service Power Plants"/>
    <s v="Emissions"/>
    <x v="1"/>
    <x v="12"/>
    <m/>
    <m/>
    <n v="0"/>
    <n v="0"/>
    <n v="0"/>
    <n v="0"/>
    <n v="0"/>
    <n v="0"/>
    <n v="0"/>
    <n v="0"/>
    <n v="0"/>
    <n v="0"/>
  </r>
  <r>
    <x v="0"/>
    <x v="0"/>
    <x v="7"/>
    <s v="Public Electricity Generation"/>
    <s v="Lignite "/>
    <s v="Public Service Power Plants"/>
    <s v="Emissions"/>
    <x v="1"/>
    <x v="13"/>
    <m/>
    <m/>
    <n v="0"/>
    <n v="0"/>
    <n v="0"/>
    <n v="0"/>
    <n v="0"/>
    <n v="0"/>
    <n v="0"/>
    <n v="0"/>
    <n v="0"/>
    <n v="0"/>
  </r>
  <r>
    <x v="0"/>
    <x v="0"/>
    <x v="7"/>
    <s v="Public Electricity Generation"/>
    <s v="Lignite "/>
    <s v="Public Service Power Plants"/>
    <s v="Emissions"/>
    <x v="1"/>
    <x v="14"/>
    <m/>
    <m/>
    <n v="0"/>
    <n v="0"/>
    <n v="0"/>
    <n v="0"/>
    <n v="0"/>
    <n v="0"/>
    <n v="0"/>
    <n v="0"/>
    <n v="0"/>
    <n v="0"/>
  </r>
  <r>
    <x v="0"/>
    <x v="0"/>
    <x v="7"/>
    <s v="Public Electricity Generation"/>
    <s v="Lignite "/>
    <s v="Public Service Power Plants"/>
    <s v="Emissions"/>
    <x v="1"/>
    <x v="27"/>
    <m/>
    <m/>
    <n v="0"/>
    <n v="0"/>
    <n v="0"/>
    <n v="0"/>
    <n v="0"/>
    <n v="0"/>
    <n v="0"/>
    <n v="0"/>
    <n v="0"/>
    <n v="0"/>
  </r>
  <r>
    <x v="0"/>
    <x v="0"/>
    <x v="7"/>
    <s v="Public Electricity Generation"/>
    <s v="Lignite "/>
    <s v="Public Service Power Plants"/>
    <s v="Emissions"/>
    <x v="1"/>
    <x v="28"/>
    <m/>
    <m/>
    <n v="0"/>
    <n v="0"/>
    <n v="1.27908"/>
    <n v="4.0673774999999992"/>
    <n v="7.3111049999999995"/>
    <n v="16.552942499999997"/>
    <n v="23.110649999999996"/>
    <n v="28.110689999999998"/>
    <n v="39.157290000000003"/>
    <n v="63.571244999999998"/>
  </r>
  <r>
    <x v="0"/>
    <x v="0"/>
    <x v="7"/>
    <s v="Public Electricity Generation"/>
    <s v="Lignite "/>
    <s v="Public Service Power Plants"/>
    <s v="Emissions"/>
    <x v="1"/>
    <x v="33"/>
    <m/>
    <m/>
    <n v="0"/>
    <n v="0"/>
    <n v="0"/>
    <n v="0"/>
    <n v="0"/>
    <n v="0"/>
    <n v="0"/>
    <n v="0"/>
    <n v="0"/>
    <n v="0"/>
  </r>
  <r>
    <x v="0"/>
    <x v="0"/>
    <x v="7"/>
    <s v="Public Electricity Generation"/>
    <s v="Lignite "/>
    <s v="Public Service Power Plants"/>
    <s v="Emissions"/>
    <x v="1"/>
    <x v="34"/>
    <m/>
    <m/>
    <n v="0"/>
    <n v="0"/>
    <n v="0"/>
    <n v="0"/>
    <n v="0"/>
    <n v="0"/>
    <n v="0"/>
    <n v="0"/>
    <n v="0"/>
    <n v="0"/>
  </r>
  <r>
    <x v="0"/>
    <x v="0"/>
    <x v="7"/>
    <s v="Public Electricity Generation"/>
    <s v="Lignite "/>
    <s v="Public Service Power Plants"/>
    <s v="Emissions"/>
    <x v="1"/>
    <x v="5"/>
    <m/>
    <m/>
    <n v="0"/>
    <n v="0"/>
    <n v="0"/>
    <n v="0"/>
    <n v="0"/>
    <n v="0"/>
    <n v="0"/>
    <n v="0"/>
    <n v="0"/>
    <n v="0"/>
  </r>
  <r>
    <x v="0"/>
    <x v="0"/>
    <x v="7"/>
    <s v="Public Electricity Generation"/>
    <s v="Lignite "/>
    <s v="Public Service Power Plants"/>
    <s v="Emissions"/>
    <x v="1"/>
    <x v="9"/>
    <m/>
    <m/>
    <n v="0"/>
    <n v="0"/>
    <n v="0"/>
    <n v="0"/>
    <n v="0"/>
    <n v="0"/>
    <n v="0"/>
    <n v="0"/>
    <n v="0"/>
    <n v="0"/>
  </r>
  <r>
    <x v="0"/>
    <x v="0"/>
    <x v="7"/>
    <s v="Public Electricity Generation"/>
    <s v="Lignite "/>
    <s v="Public Service Power Plants"/>
    <s v="Emissions"/>
    <x v="1"/>
    <x v="11"/>
    <m/>
    <m/>
    <n v="24561.727499999997"/>
    <n v="29.416417499999998"/>
    <n v="37.604467499999998"/>
    <n v="40.312822499999996"/>
    <n v="40.894222499999998"/>
    <n v="46.405409999999996"/>
    <n v="49.582518749999998"/>
    <n v="51.428463749999999"/>
    <n v="33.219742500000002"/>
    <n v="51.124439999999993"/>
  </r>
  <r>
    <x v="0"/>
    <x v="0"/>
    <x v="7"/>
    <s v="Public Electricity Generation"/>
    <s v="Lignite "/>
    <s v="Public Service Power Plants"/>
    <s v="Emissions"/>
    <x v="1"/>
    <x v="19"/>
    <m/>
    <m/>
    <n v="0"/>
    <n v="0"/>
    <n v="0"/>
    <n v="0"/>
    <n v="0"/>
    <n v="0"/>
    <n v="0"/>
    <n v="0"/>
    <n v="0"/>
    <n v="0"/>
  </r>
  <r>
    <x v="0"/>
    <x v="0"/>
    <x v="7"/>
    <s v="Public Electricity Generation"/>
    <s v="Lignite "/>
    <s v="Public Service Power Plants"/>
    <s v="Emissions"/>
    <x v="1"/>
    <x v="20"/>
    <m/>
    <m/>
    <n v="0"/>
    <n v="0"/>
    <n v="0"/>
    <n v="0"/>
    <n v="0"/>
    <n v="0"/>
    <n v="0"/>
    <n v="0"/>
    <n v="0"/>
    <n v="0"/>
  </r>
  <r>
    <x v="0"/>
    <x v="0"/>
    <x v="7"/>
    <s v="Public Electricity Generation"/>
    <s v="Lignite "/>
    <s v="Public Service Power Plants"/>
    <s v="Emissions"/>
    <x v="1"/>
    <x v="10"/>
    <m/>
    <m/>
    <n v="0"/>
    <n v="0"/>
    <n v="0"/>
    <n v="0"/>
    <n v="0"/>
    <n v="0"/>
    <n v="0"/>
    <n v="0"/>
    <n v="0"/>
    <n v="0"/>
  </r>
  <r>
    <x v="0"/>
    <x v="0"/>
    <x v="7"/>
    <s v="Public Electricity Generation"/>
    <s v="Lignite "/>
    <s v="Public Service Power Plants"/>
    <s v="Emissions"/>
    <x v="1"/>
    <x v="8"/>
    <m/>
    <m/>
    <n v="0"/>
    <n v="0"/>
    <n v="0"/>
    <n v="0"/>
    <n v="0"/>
    <n v="0"/>
    <n v="0"/>
    <n v="0"/>
    <n v="0"/>
    <n v="0"/>
  </r>
  <r>
    <x v="0"/>
    <x v="0"/>
    <x v="7"/>
    <s v="Public Electricity Generation"/>
    <s v="Lignite "/>
    <s v="Public Service Power Plants"/>
    <s v="Emissions"/>
    <x v="1"/>
    <x v="7"/>
    <m/>
    <m/>
    <n v="0"/>
    <n v="0"/>
    <n v="0"/>
    <n v="0"/>
    <n v="0"/>
    <n v="0"/>
    <n v="0"/>
    <n v="0"/>
    <n v="0"/>
    <n v="0"/>
  </r>
  <r>
    <x v="0"/>
    <x v="0"/>
    <x v="7"/>
    <s v="Public Electricity Generation"/>
    <s v="Lignite "/>
    <s v="Public Service Power Plants"/>
    <s v="Emissions"/>
    <x v="1"/>
    <x v="6"/>
    <m/>
    <m/>
    <n v="0"/>
    <n v="0"/>
    <n v="0"/>
    <n v="0"/>
    <n v="0"/>
    <n v="0"/>
    <n v="0"/>
    <n v="0"/>
    <n v="0"/>
    <n v="0"/>
  </r>
  <r>
    <x v="0"/>
    <x v="0"/>
    <x v="7"/>
    <s v="Public Electricity Generation"/>
    <s v="Lignite "/>
    <s v="Public Service Power Plants"/>
    <s v="Emissions"/>
    <x v="1"/>
    <x v="0"/>
    <m/>
    <m/>
    <n v="0"/>
    <n v="0"/>
    <n v="0"/>
    <n v="0"/>
    <n v="0"/>
    <n v="0"/>
    <n v="0"/>
    <n v="0"/>
    <n v="0"/>
    <n v="0"/>
  </r>
  <r>
    <x v="0"/>
    <x v="0"/>
    <x v="7"/>
    <s v="Public Electricity Generation"/>
    <s v="Lignite "/>
    <s v="Public Service Power Plants"/>
    <s v="Emissions"/>
    <x v="1"/>
    <x v="16"/>
    <m/>
    <m/>
    <n v="0"/>
    <n v="0"/>
    <n v="0"/>
    <n v="0"/>
    <n v="0"/>
    <n v="0"/>
    <n v="0"/>
    <n v="0"/>
    <n v="0"/>
    <n v="0"/>
  </r>
  <r>
    <x v="0"/>
    <x v="0"/>
    <x v="7"/>
    <s v="Public Electricity Generation"/>
    <s v="Lignite "/>
    <s v="Public Service Power Plants"/>
    <s v="Emissions"/>
    <x v="1"/>
    <x v="17"/>
    <m/>
    <m/>
    <n v="0"/>
    <n v="0"/>
    <n v="0"/>
    <n v="0"/>
    <n v="0"/>
    <n v="0"/>
    <n v="0"/>
    <n v="0"/>
    <n v="0"/>
    <n v="0"/>
  </r>
  <r>
    <x v="0"/>
    <x v="0"/>
    <x v="7"/>
    <s v="Public Electricity Generation"/>
    <s v="Lignite "/>
    <s v="Public Service Power Plants"/>
    <s v="Emissions"/>
    <x v="1"/>
    <x v="30"/>
    <m/>
    <m/>
    <n v="201350.9325"/>
    <n v="195.43276499999999"/>
    <n v="207.33935249999999"/>
    <n v="201.29521499999998"/>
    <n v="207.33208499999998"/>
    <n v="212.35150499999997"/>
    <n v="218.32902375"/>
    <n v="225.46570875"/>
    <n v="183.0998175"/>
    <n v="198.83395499999997"/>
  </r>
  <r>
    <x v="0"/>
    <x v="0"/>
    <x v="7"/>
    <s v="Public Electricity Generation"/>
    <s v="Lignite "/>
    <s v="Public Service Power Plants"/>
    <s v="Emissions"/>
    <x v="1"/>
    <x v="26"/>
    <m/>
    <m/>
    <n v="0"/>
    <n v="0"/>
    <n v="0"/>
    <n v="0"/>
    <n v="0"/>
    <n v="0"/>
    <n v="0"/>
    <n v="0"/>
    <n v="0"/>
    <n v="0"/>
  </r>
  <r>
    <x v="0"/>
    <x v="0"/>
    <x v="7"/>
    <s v="Public Electricity Generation"/>
    <s v="Lignite "/>
    <s v="Public Service Power Plants"/>
    <s v="Emissions"/>
    <x v="1"/>
    <x v="18"/>
    <m/>
    <m/>
    <n v="0"/>
    <n v="0"/>
    <n v="0"/>
    <n v="0"/>
    <n v="0"/>
    <n v="0"/>
    <n v="0"/>
    <n v="0"/>
    <n v="0"/>
    <n v="0"/>
  </r>
  <r>
    <x v="0"/>
    <x v="0"/>
    <x v="7"/>
    <s v="Public Electricity Generation"/>
    <s v="Lignite "/>
    <s v="Public Service Power Plants"/>
    <s v="Emissions"/>
    <x v="1"/>
    <x v="4"/>
    <m/>
    <m/>
    <n v="0"/>
    <n v="0"/>
    <n v="0"/>
    <n v="0"/>
    <n v="0"/>
    <n v="0"/>
    <n v="0"/>
    <n v="0"/>
    <n v="0"/>
    <n v="0"/>
  </r>
  <r>
    <x v="0"/>
    <x v="0"/>
    <x v="7"/>
    <s v="Public Electricity Generation"/>
    <s v="Lignite "/>
    <s v="Public Service Power Plants"/>
    <s v="Emissions"/>
    <x v="1"/>
    <x v="25"/>
    <m/>
    <m/>
    <n v="0"/>
    <n v="0"/>
    <n v="0"/>
    <n v="0"/>
    <n v="0"/>
    <n v="0"/>
    <n v="0"/>
    <n v="0"/>
    <n v="0"/>
    <n v="0"/>
  </r>
  <r>
    <x v="0"/>
    <x v="0"/>
    <x v="7"/>
    <s v="Public Electricity Generation"/>
    <s v="Lignite "/>
    <s v="Public Service Power Plants"/>
    <s v="Emissions"/>
    <x v="1"/>
    <x v="35"/>
    <m/>
    <m/>
    <n v="0"/>
    <n v="0"/>
    <n v="0"/>
    <n v="0"/>
    <n v="0"/>
    <n v="0"/>
    <n v="0"/>
    <n v="0"/>
    <n v="0"/>
    <n v="0"/>
  </r>
  <r>
    <x v="0"/>
    <x v="0"/>
    <x v="7"/>
    <s v="Public Electricity Generation"/>
    <s v="Lignite "/>
    <s v="Public Service Power Plants"/>
    <s v="Emissions"/>
    <x v="1"/>
    <x v="1"/>
    <m/>
    <m/>
    <n v="0"/>
    <n v="0"/>
    <n v="0"/>
    <n v="0"/>
    <n v="0"/>
    <n v="0"/>
    <n v="0"/>
    <n v="0"/>
    <n v="0"/>
    <n v="0"/>
  </r>
  <r>
    <x v="0"/>
    <x v="0"/>
    <x v="7"/>
    <s v="Public Electricity Generation"/>
    <s v="Lignite "/>
    <s v="Public Service Power Plants"/>
    <s v="Emissions"/>
    <x v="1"/>
    <x v="29"/>
    <m/>
    <m/>
    <n v="0"/>
    <n v="0"/>
    <n v="0"/>
    <n v="0"/>
    <n v="0"/>
    <n v="0"/>
    <n v="0"/>
    <n v="0"/>
    <n v="0"/>
    <n v="0"/>
  </r>
  <r>
    <x v="0"/>
    <x v="0"/>
    <x v="7"/>
    <s v="Public Electricity Generation"/>
    <s v="Lignite "/>
    <s v="Public Service Power Plants"/>
    <s v="Emissions"/>
    <x v="1"/>
    <x v="15"/>
    <m/>
    <m/>
    <n v="0"/>
    <n v="0"/>
    <n v="0"/>
    <n v="0"/>
    <n v="0"/>
    <n v="0"/>
    <n v="0"/>
    <n v="0"/>
    <n v="0"/>
    <n v="0"/>
  </r>
  <r>
    <x v="0"/>
    <x v="0"/>
    <x v="7"/>
    <s v="Public Electricity Generation"/>
    <s v="Lignite "/>
    <s v="Public Service Power Plants"/>
    <s v="Emissions"/>
    <x v="1"/>
    <x v="3"/>
    <m/>
    <m/>
    <n v="0"/>
    <n v="0"/>
    <n v="0"/>
    <n v="0"/>
    <n v="0"/>
    <n v="0"/>
    <n v="0"/>
    <n v="0"/>
    <n v="0"/>
    <n v="0"/>
  </r>
  <r>
    <x v="0"/>
    <x v="0"/>
    <x v="7"/>
    <s v="Public Electricity Generation"/>
    <s v="Lignite "/>
    <s v="Public Service Power Plants"/>
    <s v="Emissions"/>
    <x v="1"/>
    <x v="21"/>
    <m/>
    <m/>
    <n v="0"/>
    <n v="0"/>
    <n v="0"/>
    <n v="0"/>
    <n v="0"/>
    <n v="0"/>
    <n v="0"/>
    <n v="0"/>
    <n v="0"/>
    <n v="0"/>
  </r>
  <r>
    <x v="0"/>
    <x v="0"/>
    <x v="7"/>
    <s v="Public Electricity Generation"/>
    <s v="Lignite "/>
    <s v="Public Service Power Plants"/>
    <s v="Emissions"/>
    <x v="1"/>
    <x v="22"/>
    <m/>
    <m/>
    <n v="0"/>
    <n v="0"/>
    <n v="0"/>
    <n v="0"/>
    <n v="0"/>
    <n v="0"/>
    <n v="0"/>
    <n v="0"/>
    <n v="0"/>
    <n v="0"/>
  </r>
  <r>
    <x v="0"/>
    <x v="0"/>
    <x v="7"/>
    <s v="Public Electricity Generation"/>
    <s v="Lignite "/>
    <s v="Public Service Power Plants"/>
    <s v="Emissions"/>
    <x v="1"/>
    <x v="24"/>
    <m/>
    <m/>
    <n v="0"/>
    <n v="0"/>
    <n v="0"/>
    <n v="0"/>
    <n v="0"/>
    <n v="0"/>
    <n v="0"/>
    <n v="0"/>
    <n v="0"/>
    <n v="0"/>
  </r>
  <r>
    <x v="0"/>
    <x v="0"/>
    <x v="7"/>
    <s v="Public Electricity Generation"/>
    <s v="Lignite "/>
    <s v="Public Service Power Plants"/>
    <s v="Emissions"/>
    <x v="1"/>
    <x v="32"/>
    <m/>
    <m/>
    <n v="0"/>
    <n v="0"/>
    <n v="0"/>
    <n v="0"/>
    <n v="0"/>
    <n v="0"/>
    <n v="0"/>
    <n v="0"/>
    <n v="0"/>
    <n v="0"/>
  </r>
  <r>
    <x v="0"/>
    <x v="0"/>
    <x v="7"/>
    <s v="Public Electricity Generation"/>
    <s v="Lignite "/>
    <s v="Public Service Power Plants"/>
    <s v="Emissions"/>
    <x v="1"/>
    <x v="2"/>
    <m/>
    <m/>
    <n v="0"/>
    <n v="0"/>
    <n v="0"/>
    <n v="0"/>
    <n v="0"/>
    <n v="0"/>
    <n v="0"/>
    <n v="0"/>
    <n v="0"/>
    <n v="0"/>
  </r>
  <r>
    <x v="0"/>
    <x v="0"/>
    <x v="7"/>
    <s v="Public Electricity Generation"/>
    <s v="Lignite "/>
    <s v="Public Service Power Plants"/>
    <s v="Emissions"/>
    <x v="1"/>
    <x v="23"/>
    <m/>
    <m/>
    <n v="0"/>
    <n v="0"/>
    <n v="0"/>
    <n v="0"/>
    <n v="0"/>
    <n v="0"/>
    <n v="0"/>
    <n v="0"/>
    <n v="0"/>
    <n v="0"/>
  </r>
  <r>
    <x v="0"/>
    <x v="0"/>
    <x v="7"/>
    <s v="Public Electricity Generation"/>
    <s v="Lignite "/>
    <s v="Public Service Power Plants"/>
    <s v="Emissions"/>
    <x v="1"/>
    <x v="31"/>
    <m/>
    <m/>
    <n v="0"/>
    <n v="0"/>
    <n v="0"/>
    <n v="0"/>
    <n v="0"/>
    <n v="0"/>
    <n v="0"/>
    <n v="0"/>
    <n v="0"/>
    <n v="0"/>
  </r>
  <r>
    <x v="0"/>
    <x v="0"/>
    <x v="7"/>
    <s v="Public Electricity Generation"/>
    <s v="Naptha "/>
    <s v="Public Service Power Plants"/>
    <s v="Emissions"/>
    <x v="1"/>
    <x v="12"/>
    <m/>
    <m/>
    <n v="5118.587899049282"/>
    <n v="3.4814688700581593"/>
    <n v="2.6694788459498158"/>
    <n v="3.2477424630846445"/>
    <n v="3.0803587987888341"/>
    <n v="0.80319888525905181"/>
    <n v="1.3459179321765491"/>
    <n v="3.0272169358589371"/>
    <n v="0.86337342645131065"/>
    <n v="1.7117115939578625E-2"/>
  </r>
  <r>
    <x v="0"/>
    <x v="0"/>
    <x v="7"/>
    <s v="Public Electricity Generation"/>
    <s v="Naptha "/>
    <s v="Public Service Power Plants"/>
    <s v="Emissions"/>
    <x v="1"/>
    <x v="13"/>
    <m/>
    <m/>
    <n v="0"/>
    <n v="0"/>
    <n v="0"/>
    <n v="0"/>
    <n v="0"/>
    <n v="0"/>
    <n v="0"/>
    <n v="0"/>
    <n v="0"/>
    <n v="0"/>
  </r>
  <r>
    <x v="0"/>
    <x v="0"/>
    <x v="7"/>
    <s v="Public Electricity Generation"/>
    <s v="Naptha "/>
    <s v="Public Service Power Plants"/>
    <s v="Emissions"/>
    <x v="1"/>
    <x v="14"/>
    <m/>
    <m/>
    <n v="0"/>
    <n v="0"/>
    <n v="0"/>
    <n v="0"/>
    <n v="0"/>
    <n v="0"/>
    <n v="0"/>
    <n v="0"/>
    <n v="0"/>
    <n v="0"/>
  </r>
  <r>
    <x v="0"/>
    <x v="0"/>
    <x v="7"/>
    <s v="Public Electricity Generation"/>
    <s v="Naptha "/>
    <s v="Public Service Power Plants"/>
    <s v="Emissions"/>
    <x v="1"/>
    <x v="27"/>
    <m/>
    <m/>
    <n v="0"/>
    <n v="0"/>
    <n v="0"/>
    <n v="0"/>
    <n v="0"/>
    <n v="0"/>
    <n v="0"/>
    <n v="0"/>
    <n v="0"/>
    <n v="0"/>
  </r>
  <r>
    <x v="0"/>
    <x v="0"/>
    <x v="7"/>
    <s v="Public Electricity Generation"/>
    <s v="Naptha "/>
    <s v="Public Service Power Plants"/>
    <s v="Emissions"/>
    <x v="1"/>
    <x v="28"/>
    <m/>
    <m/>
    <n v="1773.6846500599283"/>
    <n v="1.2063928599586184"/>
    <n v="0.92502341389903953"/>
    <n v="1.1254023702886875"/>
    <n v="1.0674008585656189"/>
    <n v="0.2783231551017874"/>
    <n v="0.46638526555055249"/>
    <n v="1.0489862277312336"/>
    <n v="0.29917473802701805"/>
    <n v="5.931394828828828E-3"/>
  </r>
  <r>
    <x v="0"/>
    <x v="0"/>
    <x v="7"/>
    <s v="Public Electricity Generation"/>
    <s v="Naptha "/>
    <s v="Public Service Power Plants"/>
    <s v="Emissions"/>
    <x v="1"/>
    <x v="33"/>
    <m/>
    <m/>
    <n v="25912.177822816848"/>
    <n v="17.624478122629128"/>
    <n v="13.51388545331954"/>
    <n v="16.441268937042867"/>
    <n v="15.593911158020783"/>
    <n v="4.066088685472514"/>
    <n v="6.8135324588163133"/>
    <n v="15.324887468434248"/>
    <n v="4.3707143835229152"/>
    <n v="8.6653147467198252E-2"/>
  </r>
  <r>
    <x v="0"/>
    <x v="0"/>
    <x v="7"/>
    <s v="Public Electricity Generation"/>
    <s v="Naptha "/>
    <s v="Public Service Power Plants"/>
    <s v="Emissions"/>
    <x v="1"/>
    <x v="34"/>
    <m/>
    <m/>
    <n v="0"/>
    <n v="0"/>
    <n v="0"/>
    <n v="0"/>
    <n v="0"/>
    <n v="0"/>
    <n v="0"/>
    <n v="0"/>
    <n v="0"/>
    <n v="0"/>
  </r>
  <r>
    <x v="0"/>
    <x v="0"/>
    <x v="7"/>
    <s v="Public Electricity Generation"/>
    <s v="Naptha "/>
    <s v="Public Service Power Plants"/>
    <s v="Emissions"/>
    <x v="1"/>
    <x v="5"/>
    <m/>
    <m/>
    <n v="0"/>
    <n v="0"/>
    <n v="0"/>
    <n v="0"/>
    <n v="0"/>
    <n v="0"/>
    <n v="0"/>
    <n v="0"/>
    <n v="0"/>
    <n v="0"/>
  </r>
  <r>
    <x v="0"/>
    <x v="0"/>
    <x v="7"/>
    <s v="Public Electricity Generation"/>
    <s v="Naptha "/>
    <s v="Public Service Power Plants"/>
    <s v="Emissions"/>
    <x v="1"/>
    <x v="9"/>
    <m/>
    <m/>
    <n v="1868.208026373014"/>
    <n v="1.2706840665603303"/>
    <n v="0.97431985238794461"/>
    <n v="1.1853774237723169"/>
    <n v="1.1242848897983981"/>
    <n v="0.29315557997812752"/>
    <n v="0.49123991485984431"/>
    <n v="1.1048889046516961"/>
    <n v="0.31511838750548726"/>
    <n v="6.2474913037280913E-3"/>
  </r>
  <r>
    <x v="0"/>
    <x v="0"/>
    <x v="7"/>
    <s v="Public Electricity Generation"/>
    <s v="Naptha "/>
    <s v="Public Service Power Plants"/>
    <s v="Emissions"/>
    <x v="1"/>
    <x v="11"/>
    <m/>
    <m/>
    <n v="4420.0556343019143"/>
    <n v="3.1543517009213318"/>
    <n v="2.2039937987243094"/>
    <n v="31.945167788802269"/>
    <n v="11.898841605244506"/>
    <n v="2.080992618710134"/>
    <n v="1.3641110028348689"/>
    <n v="0.31707166902905737"/>
    <n v="1.3827958894401131E-2"/>
    <n v="0"/>
  </r>
  <r>
    <x v="0"/>
    <x v="0"/>
    <x v="7"/>
    <s v="Public Electricity Generation"/>
    <s v="Naptha "/>
    <s v="Public Service Power Plants"/>
    <s v="Emissions"/>
    <x v="1"/>
    <x v="19"/>
    <m/>
    <m/>
    <n v="0"/>
    <n v="0"/>
    <n v="0"/>
    <n v="0"/>
    <n v="0"/>
    <n v="0"/>
    <n v="0"/>
    <n v="0"/>
    <n v="0"/>
    <n v="0"/>
  </r>
  <r>
    <x v="0"/>
    <x v="0"/>
    <x v="7"/>
    <s v="Public Electricity Generation"/>
    <s v="Naptha "/>
    <s v="Public Service Power Plants"/>
    <s v="Emissions"/>
    <x v="1"/>
    <x v="20"/>
    <m/>
    <m/>
    <n v="34394.704996456407"/>
    <n v="16.153090184266478"/>
    <n v="10.248186038270729"/>
    <n v="19.81343090007087"/>
    <n v="6.3667351169383419"/>
    <n v="0.24712048192771083"/>
    <n v="10.585256821403259"/>
    <n v="24.587150868178597"/>
    <n v="7.0219060949681067"/>
    <n v="0"/>
  </r>
  <r>
    <x v="0"/>
    <x v="0"/>
    <x v="7"/>
    <s v="Public Electricity Generation"/>
    <s v="Naptha "/>
    <s v="Public Service Power Plants"/>
    <s v="Emissions"/>
    <x v="1"/>
    <x v="10"/>
    <m/>
    <m/>
    <n v="4659.6793054571226"/>
    <n v="5.7442484053862506"/>
    <n v="5.9680327781715095"/>
    <n v="6.0307042877391925"/>
    <n v="5.9215434089298373"/>
    <n v="5.4939097802976615"/>
    <n v="5.1469262934089279"/>
    <n v="4.8504182849043236"/>
    <n v="2.2189645641389077"/>
    <n v="1.3665223245924873"/>
  </r>
  <r>
    <x v="0"/>
    <x v="0"/>
    <x v="7"/>
    <s v="Public Electricity Generation"/>
    <s v="Naptha "/>
    <s v="Public Service Power Plants"/>
    <s v="Emissions"/>
    <x v="1"/>
    <x v="8"/>
    <m/>
    <m/>
    <n v="0"/>
    <n v="0"/>
    <n v="0"/>
    <n v="0"/>
    <n v="0"/>
    <n v="0"/>
    <n v="0"/>
    <n v="0"/>
    <n v="0"/>
    <n v="0"/>
  </r>
  <r>
    <x v="0"/>
    <x v="0"/>
    <x v="7"/>
    <s v="Public Electricity Generation"/>
    <s v="Naptha "/>
    <s v="Public Service Power Plants"/>
    <s v="Emissions"/>
    <x v="1"/>
    <x v="7"/>
    <m/>
    <m/>
    <n v="0"/>
    <n v="0"/>
    <n v="0"/>
    <n v="0"/>
    <n v="0"/>
    <n v="0"/>
    <n v="0"/>
    <n v="0"/>
    <n v="0"/>
    <n v="0"/>
  </r>
  <r>
    <x v="0"/>
    <x v="0"/>
    <x v="7"/>
    <s v="Public Electricity Generation"/>
    <s v="Naptha "/>
    <s v="Public Service Power Plants"/>
    <s v="Emissions"/>
    <x v="1"/>
    <x v="6"/>
    <m/>
    <m/>
    <n v="0"/>
    <n v="0"/>
    <n v="0"/>
    <n v="0"/>
    <n v="0"/>
    <n v="0"/>
    <n v="0"/>
    <n v="0"/>
    <n v="0"/>
    <n v="0"/>
  </r>
  <r>
    <x v="0"/>
    <x v="0"/>
    <x v="7"/>
    <s v="Public Electricity Generation"/>
    <s v="Naptha "/>
    <s v="Public Service Power Plants"/>
    <s v="Emissions"/>
    <x v="1"/>
    <x v="0"/>
    <m/>
    <m/>
    <n v="5769.4123211182241"/>
    <n v="8.5566517486720723"/>
    <n v="12.882515586273886"/>
    <n v="19.020591372937773"/>
    <n v="20.998332345735747"/>
    <n v="17.278189562613822"/>
    <n v="16.379415730035827"/>
    <n v="16.874299663930209"/>
    <n v="13.341938957141778"/>
    <n v="15.125933737590314"/>
  </r>
  <r>
    <x v="0"/>
    <x v="0"/>
    <x v="7"/>
    <s v="Public Electricity Generation"/>
    <s v="Naptha "/>
    <s v="Public Service Power Plants"/>
    <s v="Emissions"/>
    <x v="1"/>
    <x v="16"/>
    <m/>
    <m/>
    <n v="4492.4409992912824"/>
    <n v="7.0116208362863217"/>
    <n v="8.5433929836995048"/>
    <n v="8.571597448618002"/>
    <n v="8.571597448618002"/>
    <n v="2.1428993621545005"/>
    <n v="3.2143490432317505"/>
    <n v="7.5001477675407502"/>
    <n v="2.1428993621545005"/>
    <n v="0"/>
  </r>
  <r>
    <x v="0"/>
    <x v="0"/>
    <x v="7"/>
    <s v="Public Electricity Generation"/>
    <s v="Naptha "/>
    <s v="Public Service Power Plants"/>
    <s v="Emissions"/>
    <x v="1"/>
    <x v="17"/>
    <m/>
    <m/>
    <n v="1049.2747107022826"/>
    <n v="2.9701881014207783"/>
    <n v="6.0624127368473415"/>
    <n v="7.053474172191371"/>
    <n v="9.7126127741182025"/>
    <n v="6.2471921707156239"/>
    <n v="4.546400564012294"/>
    <n v="4.2020730683653174"/>
    <n v="7.8107150789579496"/>
    <n v="8.9449904498519377"/>
  </r>
  <r>
    <x v="0"/>
    <x v="0"/>
    <x v="7"/>
    <s v="Public Electricity Generation"/>
    <s v="Naptha "/>
    <s v="Public Service Power Plants"/>
    <s v="Emissions"/>
    <x v="1"/>
    <x v="30"/>
    <m/>
    <m/>
    <n v="7428.6589993630523"/>
    <n v="8.9152260606087808"/>
    <n v="11.481221039033272"/>
    <n v="16.833108090590205"/>
    <n v="37.368687399635775"/>
    <n v="31.111075761355178"/>
    <n v="25.449098589013527"/>
    <n v="23.497032923267902"/>
    <n v="34.170061059577108"/>
    <n v="28.841360539701622"/>
  </r>
  <r>
    <x v="0"/>
    <x v="0"/>
    <x v="7"/>
    <s v="Public Electricity Generation"/>
    <s v="Naptha "/>
    <s v="Public Service Power Plants"/>
    <s v="Emissions"/>
    <x v="1"/>
    <x v="26"/>
    <m/>
    <m/>
    <n v="0"/>
    <n v="0"/>
    <n v="0"/>
    <n v="0"/>
    <n v="0"/>
    <n v="0"/>
    <n v="0"/>
    <n v="0"/>
    <n v="0"/>
    <n v="0"/>
  </r>
  <r>
    <x v="0"/>
    <x v="0"/>
    <x v="7"/>
    <s v="Public Electricity Generation"/>
    <s v="Naptha "/>
    <s v="Public Service Power Plants"/>
    <s v="Emissions"/>
    <x v="1"/>
    <x v="18"/>
    <m/>
    <m/>
    <n v="0"/>
    <n v="0"/>
    <n v="0"/>
    <n v="0"/>
    <n v="0"/>
    <n v="0"/>
    <n v="0"/>
    <n v="0"/>
    <n v="0"/>
    <n v="0"/>
  </r>
  <r>
    <x v="0"/>
    <x v="0"/>
    <x v="7"/>
    <s v="Public Electricity Generation"/>
    <s v="Naptha "/>
    <s v="Public Service Power Plants"/>
    <s v="Emissions"/>
    <x v="1"/>
    <x v="4"/>
    <m/>
    <m/>
    <n v="0"/>
    <n v="0"/>
    <n v="0"/>
    <n v="0"/>
    <n v="0"/>
    <n v="0"/>
    <n v="0"/>
    <n v="0"/>
    <n v="0"/>
    <n v="0"/>
  </r>
  <r>
    <x v="0"/>
    <x v="0"/>
    <x v="7"/>
    <s v="Public Electricity Generation"/>
    <s v="Naptha "/>
    <s v="Public Service Power Plants"/>
    <s v="Emissions"/>
    <x v="1"/>
    <x v="25"/>
    <m/>
    <m/>
    <n v="0"/>
    <n v="0"/>
    <n v="0"/>
    <n v="0"/>
    <n v="0"/>
    <n v="0"/>
    <n v="0"/>
    <n v="0"/>
    <n v="0"/>
    <n v="0"/>
  </r>
  <r>
    <x v="0"/>
    <x v="0"/>
    <x v="7"/>
    <s v="Public Electricity Generation"/>
    <s v="Naptha "/>
    <s v="Public Service Power Plants"/>
    <s v="Emissions"/>
    <x v="1"/>
    <x v="35"/>
    <m/>
    <m/>
    <n v="0"/>
    <n v="0"/>
    <n v="0"/>
    <n v="0"/>
    <n v="0"/>
    <n v="0"/>
    <n v="0"/>
    <n v="0"/>
    <n v="0"/>
    <n v="0"/>
  </r>
  <r>
    <x v="0"/>
    <x v="0"/>
    <x v="7"/>
    <s v="Public Electricity Generation"/>
    <s v="Naptha "/>
    <s v="Public Service Power Plants"/>
    <s v="Emissions"/>
    <x v="1"/>
    <x v="1"/>
    <m/>
    <m/>
    <n v="0"/>
    <n v="0"/>
    <n v="0"/>
    <n v="0"/>
    <n v="0"/>
    <n v="0"/>
    <n v="0"/>
    <n v="0"/>
    <n v="0"/>
    <n v="0"/>
  </r>
  <r>
    <x v="0"/>
    <x v="0"/>
    <x v="7"/>
    <s v="Public Electricity Generation"/>
    <s v="Naptha "/>
    <s v="Public Service Power Plants"/>
    <s v="Emissions"/>
    <x v="1"/>
    <x v="29"/>
    <m/>
    <m/>
    <n v="0"/>
    <n v="0"/>
    <n v="0"/>
    <n v="0"/>
    <n v="0"/>
    <n v="0"/>
    <n v="0"/>
    <n v="0"/>
    <n v="0"/>
    <n v="0"/>
  </r>
  <r>
    <x v="0"/>
    <x v="0"/>
    <x v="7"/>
    <s v="Public Electricity Generation"/>
    <s v="Naptha "/>
    <s v="Public Service Power Plants"/>
    <s v="Emissions"/>
    <x v="1"/>
    <x v="15"/>
    <m/>
    <m/>
    <n v="0"/>
    <n v="0"/>
    <n v="0"/>
    <n v="0"/>
    <n v="0"/>
    <n v="0"/>
    <n v="0"/>
    <n v="0"/>
    <n v="0"/>
    <n v="0"/>
  </r>
  <r>
    <x v="0"/>
    <x v="0"/>
    <x v="7"/>
    <s v="Public Electricity Generation"/>
    <s v="Naptha "/>
    <s v="Public Service Power Plants"/>
    <s v="Emissions"/>
    <x v="1"/>
    <x v="3"/>
    <m/>
    <m/>
    <n v="0"/>
    <n v="0"/>
    <n v="0"/>
    <n v="0"/>
    <n v="0"/>
    <n v="0"/>
    <n v="0"/>
    <n v="0"/>
    <n v="0"/>
    <n v="0"/>
  </r>
  <r>
    <x v="0"/>
    <x v="0"/>
    <x v="7"/>
    <s v="Public Electricity Generation"/>
    <s v="Naptha "/>
    <s v="Public Service Power Plants"/>
    <s v="Emissions"/>
    <x v="1"/>
    <x v="21"/>
    <m/>
    <m/>
    <n v="0"/>
    <n v="0"/>
    <n v="0"/>
    <n v="0"/>
    <n v="0"/>
    <n v="0"/>
    <n v="0"/>
    <n v="0"/>
    <n v="0"/>
    <n v="0"/>
  </r>
  <r>
    <x v="0"/>
    <x v="0"/>
    <x v="7"/>
    <s v="Public Electricity Generation"/>
    <s v="Naptha "/>
    <s v="Public Service Power Plants"/>
    <s v="Emissions"/>
    <x v="1"/>
    <x v="22"/>
    <m/>
    <m/>
    <n v="0"/>
    <n v="0"/>
    <n v="0"/>
    <n v="0"/>
    <n v="0"/>
    <n v="0"/>
    <n v="0"/>
    <n v="0"/>
    <n v="0"/>
    <n v="0"/>
  </r>
  <r>
    <x v="0"/>
    <x v="0"/>
    <x v="7"/>
    <s v="Public Electricity Generation"/>
    <s v="Naptha "/>
    <s v="Public Service Power Plants"/>
    <s v="Emissions"/>
    <x v="1"/>
    <x v="24"/>
    <m/>
    <m/>
    <n v="0"/>
    <n v="0"/>
    <n v="0"/>
    <n v="0"/>
    <n v="0"/>
    <n v="0"/>
    <n v="0"/>
    <n v="0"/>
    <n v="0"/>
    <n v="0"/>
  </r>
  <r>
    <x v="0"/>
    <x v="0"/>
    <x v="7"/>
    <s v="Public Electricity Generation"/>
    <s v="Naptha "/>
    <s v="Public Service Power Plants"/>
    <s v="Emissions"/>
    <x v="1"/>
    <x v="32"/>
    <m/>
    <m/>
    <n v="0"/>
    <n v="0"/>
    <n v="0"/>
    <n v="0"/>
    <n v="0"/>
    <n v="0"/>
    <n v="0"/>
    <n v="0"/>
    <n v="0"/>
    <n v="0"/>
  </r>
  <r>
    <x v="0"/>
    <x v="0"/>
    <x v="7"/>
    <s v="Public Electricity Generation"/>
    <s v="Naptha "/>
    <s v="Public Service Power Plants"/>
    <s v="Emissions"/>
    <x v="1"/>
    <x v="2"/>
    <m/>
    <m/>
    <n v="0"/>
    <n v="0"/>
    <n v="0"/>
    <n v="0"/>
    <n v="0"/>
    <n v="0"/>
    <n v="0"/>
    <n v="0"/>
    <n v="0"/>
    <n v="0"/>
  </r>
  <r>
    <x v="0"/>
    <x v="0"/>
    <x v="7"/>
    <s v="Public Electricity Generation"/>
    <s v="Naptha "/>
    <s v="Public Service Power Plants"/>
    <s v="Emissions"/>
    <x v="1"/>
    <x v="23"/>
    <m/>
    <m/>
    <n v="0"/>
    <n v="0"/>
    <n v="0"/>
    <n v="0"/>
    <n v="0"/>
    <n v="0"/>
    <n v="0"/>
    <n v="0"/>
    <n v="0"/>
    <n v="0"/>
  </r>
  <r>
    <x v="0"/>
    <x v="0"/>
    <x v="7"/>
    <s v="Public Electricity Generation"/>
    <s v="Naptha "/>
    <s v="Public Service Power Plants"/>
    <s v="Emissions"/>
    <x v="1"/>
    <x v="31"/>
    <m/>
    <m/>
    <n v="0"/>
    <n v="0"/>
    <n v="0"/>
    <n v="0"/>
    <n v="0"/>
    <n v="0"/>
    <n v="0"/>
    <n v="0"/>
    <n v="0"/>
    <n v="0"/>
  </r>
  <r>
    <x v="0"/>
    <x v="0"/>
    <x v="7"/>
    <s v="Public Electricity Generation"/>
    <s v="Coal"/>
    <s v="Public Service Power Plants"/>
    <s v="Emissions"/>
    <x v="2"/>
    <x v="12"/>
    <m/>
    <m/>
    <n v="171.41897499999999"/>
    <n v="203.42863449999996"/>
    <n v="213.83744199999998"/>
    <n v="253.48709749999998"/>
    <n v="285.25628949999998"/>
    <n v="319.37851716674544"/>
    <n v="368.77237286891017"/>
    <n v="427.66817980009557"/>
    <n v="455.08446898508311"/>
    <n v="469.42939267504016"/>
  </r>
  <r>
    <x v="0"/>
    <x v="0"/>
    <x v="7"/>
    <s v="Public Electricity Generation"/>
    <s v="Coal"/>
    <s v="Public Service Power Plants"/>
    <s v="Emissions"/>
    <x v="2"/>
    <x v="13"/>
    <m/>
    <m/>
    <n v="0"/>
    <n v="0"/>
    <n v="0"/>
    <n v="0"/>
    <n v="0"/>
    <n v="0"/>
    <n v="0"/>
    <n v="0"/>
    <n v="0"/>
    <n v="0"/>
  </r>
  <r>
    <x v="0"/>
    <x v="0"/>
    <x v="7"/>
    <s v="Public Electricity Generation"/>
    <s v="Coal"/>
    <s v="Public Service Power Plants"/>
    <s v="Emissions"/>
    <x v="2"/>
    <x v="14"/>
    <m/>
    <m/>
    <n v="0"/>
    <n v="0"/>
    <n v="0"/>
    <n v="0"/>
    <n v="0"/>
    <n v="0"/>
    <n v="0"/>
    <n v="0"/>
    <n v="0"/>
    <n v="0"/>
  </r>
  <r>
    <x v="0"/>
    <x v="0"/>
    <x v="7"/>
    <s v="Public Electricity Generation"/>
    <s v="Coal"/>
    <s v="Public Service Power Plants"/>
    <s v="Emissions"/>
    <x v="2"/>
    <x v="27"/>
    <m/>
    <m/>
    <n v="262.15766849999994"/>
    <n v="270.88320349999998"/>
    <n v="294.97804699999995"/>
    <n v="322.06842849999998"/>
    <n v="354.68269199999997"/>
    <n v="338.19349199999999"/>
    <n v="319.19655949999998"/>
    <n v="305.04332949999997"/>
    <n v="286.95330299999995"/>
    <n v="307.04264499999994"/>
  </r>
  <r>
    <x v="0"/>
    <x v="0"/>
    <x v="7"/>
    <s v="Public Electricity Generation"/>
    <s v="Coal"/>
    <s v="Public Service Power Plants"/>
    <s v="Emissions"/>
    <x v="2"/>
    <x v="28"/>
    <m/>
    <m/>
    <n v="310.53972949999996"/>
    <n v="323.43565799999999"/>
    <n v="332.353567"/>
    <n v="339.39582949999999"/>
    <n v="338.50953499999997"/>
    <n v="365.63426899999996"/>
    <n v="388.05271049999999"/>
    <n v="405.5037805"/>
    <n v="408.75352699999996"/>
    <n v="508.57502149999999"/>
  </r>
  <r>
    <x v="0"/>
    <x v="0"/>
    <x v="7"/>
    <s v="Public Electricity Generation"/>
    <s v="Coal"/>
    <s v="Public Service Power Plants"/>
    <s v="Emissions"/>
    <x v="2"/>
    <x v="33"/>
    <m/>
    <m/>
    <n v="1200.7506207596225"/>
    <n v="1312.8403060326182"/>
    <n v="1412.9166886841194"/>
    <n v="1472.8902640849947"/>
    <n v="1492.4722038311825"/>
    <n v="1571.6844370399249"/>
    <n v="1677.6951503231273"/>
    <n v="1784.7923012955659"/>
    <n v="1962.6857739327975"/>
    <n v="2069.4574805034858"/>
  </r>
  <r>
    <x v="0"/>
    <x v="0"/>
    <x v="7"/>
    <s v="Public Electricity Generation"/>
    <s v="Coal"/>
    <s v="Public Service Power Plants"/>
    <s v="Emissions"/>
    <x v="2"/>
    <x v="34"/>
    <m/>
    <m/>
    <n v="0"/>
    <n v="0"/>
    <n v="0"/>
    <n v="0"/>
    <n v="0"/>
    <n v="0"/>
    <n v="0"/>
    <n v="0"/>
    <n v="0"/>
    <n v="0"/>
  </r>
  <r>
    <x v="0"/>
    <x v="0"/>
    <x v="7"/>
    <s v="Public Electricity Generation"/>
    <s v="Coal"/>
    <s v="Public Service Power Plants"/>
    <s v="Emissions"/>
    <x v="2"/>
    <x v="5"/>
    <m/>
    <m/>
    <n v="0"/>
    <n v="0"/>
    <n v="0"/>
    <n v="0"/>
    <n v="0"/>
    <n v="0"/>
    <n v="0"/>
    <n v="0"/>
    <n v="0"/>
    <n v="0"/>
  </r>
  <r>
    <x v="0"/>
    <x v="0"/>
    <x v="7"/>
    <s v="Public Electricity Generation"/>
    <s v="Coal"/>
    <s v="Public Service Power Plants"/>
    <s v="Emissions"/>
    <x v="2"/>
    <x v="9"/>
    <m/>
    <m/>
    <n v="142.21914374037721"/>
    <n v="144.35152096738176"/>
    <n v="152.10076531588035"/>
    <n v="147.60647741500514"/>
    <n v="119.83490166881722"/>
    <n v="105.09211579332941"/>
    <n v="107.18001830796238"/>
    <n v="107.42567840433813"/>
    <n v="93.005888582119397"/>
    <n v="89.93131882147361"/>
  </r>
  <r>
    <x v="0"/>
    <x v="0"/>
    <x v="7"/>
    <s v="Public Electricity Generation"/>
    <s v="Coal"/>
    <s v="Public Service Power Plants"/>
    <s v="Emissions"/>
    <x v="2"/>
    <x v="11"/>
    <m/>
    <m/>
    <n v="448.18332649999996"/>
    <n v="453.32933099999997"/>
    <n v="488.5612549999999"/>
    <n v="499.86322749999994"/>
    <n v="489.85290900000001"/>
    <n v="556.27003249999996"/>
    <n v="717.91572124999993"/>
    <n v="902.41612824999993"/>
    <n v="593.71425749999992"/>
    <n v="1025.806873"/>
  </r>
  <r>
    <x v="0"/>
    <x v="0"/>
    <x v="7"/>
    <s v="Public Electricity Generation"/>
    <s v="Coal"/>
    <s v="Public Service Power Plants"/>
    <s v="Emissions"/>
    <x v="2"/>
    <x v="19"/>
    <m/>
    <m/>
    <n v="716.17849040391536"/>
    <n v="712.67705128380055"/>
    <n v="759.23155489059786"/>
    <n v="825.01759019417352"/>
    <n v="850.1681807985558"/>
    <n v="871.63372866113752"/>
    <n v="901.01387521847903"/>
    <n v="899.94377064251228"/>
    <n v="1460.2595748290471"/>
    <n v="1326.7688699260725"/>
  </r>
  <r>
    <x v="0"/>
    <x v="0"/>
    <x v="7"/>
    <s v="Public Electricity Generation"/>
    <s v="Coal"/>
    <s v="Public Service Power Plants"/>
    <s v="Emissions"/>
    <x v="2"/>
    <x v="20"/>
    <m/>
    <m/>
    <n v="951.26881849999984"/>
    <n v="975.18502899999987"/>
    <n v="1058.60664"/>
    <n v="1086.7275964999997"/>
    <n v="1080.9220239999997"/>
    <n v="1062.0556309999997"/>
    <n v="1132.6191012499999"/>
    <n v="1234.0139402499997"/>
    <n v="1381.6396973635217"/>
    <n v="1554.9776073757521"/>
  </r>
  <r>
    <x v="0"/>
    <x v="0"/>
    <x v="7"/>
    <s v="Public Electricity Generation"/>
    <s v="Coal"/>
    <s v="Public Service Power Plants"/>
    <s v="Emissions"/>
    <x v="2"/>
    <x v="10"/>
    <m/>
    <m/>
    <n v="0"/>
    <n v="0"/>
    <n v="0"/>
    <n v="0"/>
    <n v="0"/>
    <n v="0"/>
    <n v="0"/>
    <n v="0"/>
    <n v="0"/>
    <n v="0"/>
  </r>
  <r>
    <x v="0"/>
    <x v="0"/>
    <x v="7"/>
    <s v="Public Electricity Generation"/>
    <s v="Coal"/>
    <s v="Public Service Power Plants"/>
    <s v="Emissions"/>
    <x v="2"/>
    <x v="8"/>
    <m/>
    <m/>
    <n v="0"/>
    <n v="0"/>
    <n v="0"/>
    <n v="0"/>
    <n v="0"/>
    <n v="0"/>
    <n v="0"/>
    <n v="0"/>
    <n v="0"/>
    <n v="0"/>
  </r>
  <r>
    <x v="0"/>
    <x v="0"/>
    <x v="7"/>
    <s v="Public Electricity Generation"/>
    <s v="Coal"/>
    <s v="Public Service Power Plants"/>
    <s v="Emissions"/>
    <x v="2"/>
    <x v="7"/>
    <m/>
    <m/>
    <n v="0"/>
    <n v="0"/>
    <n v="0"/>
    <n v="0"/>
    <n v="0"/>
    <n v="0"/>
    <n v="0"/>
    <n v="0"/>
    <n v="0"/>
    <n v="0"/>
  </r>
  <r>
    <x v="0"/>
    <x v="0"/>
    <x v="7"/>
    <s v="Public Electricity Generation"/>
    <s v="Coal"/>
    <s v="Public Service Power Plants"/>
    <s v="Emissions"/>
    <x v="2"/>
    <x v="6"/>
    <m/>
    <m/>
    <n v="415.42721209608453"/>
    <n v="470.38182571619927"/>
    <n v="563.51832810940198"/>
    <n v="783.68250280582663"/>
    <n v="949.71731570144379"/>
    <n v="1062.8448628388624"/>
    <n v="1147.4772285315205"/>
    <n v="1256.9500821074876"/>
    <n v="1254.0386193074312"/>
    <n v="1418.9804076981752"/>
  </r>
  <r>
    <x v="0"/>
    <x v="0"/>
    <x v="7"/>
    <s v="Public Electricity Generation"/>
    <s v="Coal"/>
    <s v="Public Service Power Plants"/>
    <s v="Emissions"/>
    <x v="2"/>
    <x v="0"/>
    <m/>
    <m/>
    <n v="865.51810799999987"/>
    <n v="913.70092449999981"/>
    <n v="984.57013199999994"/>
    <n v="1047.091682"/>
    <n v="1058.8608484999997"/>
    <n v="1081.4854049999999"/>
    <n v="1210.1733052499997"/>
    <n v="1360.1084011858779"/>
    <n v="1445.0230030671446"/>
    <n v="1257.2348549574699"/>
  </r>
  <r>
    <x v="0"/>
    <x v="0"/>
    <x v="7"/>
    <s v="Public Electricity Generation"/>
    <s v="Coal"/>
    <s v="Public Service Power Plants"/>
    <s v="Emissions"/>
    <x v="2"/>
    <x v="16"/>
    <m/>
    <m/>
    <n v="184.19123449999995"/>
    <n v="212.40150749999998"/>
    <n v="218.11776349999997"/>
    <n v="225.57225599999995"/>
    <n v="282.95467199999996"/>
    <n v="303.29135199999996"/>
    <n v="344.63802099999992"/>
    <n v="398.77756099999999"/>
    <n v="458.06997599999988"/>
    <n v="482.04115049999996"/>
  </r>
  <r>
    <x v="0"/>
    <x v="0"/>
    <x v="7"/>
    <s v="Public Electricity Generation"/>
    <s v="Coal"/>
    <s v="Public Service Power Plants"/>
    <s v="Emissions"/>
    <x v="2"/>
    <x v="17"/>
    <m/>
    <m/>
    <n v="0"/>
    <n v="0"/>
    <n v="0"/>
    <n v="0"/>
    <n v="0"/>
    <n v="0"/>
    <n v="0"/>
    <n v="0"/>
    <n v="0"/>
    <n v="0"/>
  </r>
  <r>
    <x v="0"/>
    <x v="0"/>
    <x v="7"/>
    <s v="Public Electricity Generation"/>
    <s v="Coal"/>
    <s v="Public Service Power Plants"/>
    <s v="Emissions"/>
    <x v="2"/>
    <x v="30"/>
    <m/>
    <m/>
    <n v="366.56178649999993"/>
    <n v="399.19666149999995"/>
    <n v="426.2183379999999"/>
    <n v="422.08229699999998"/>
    <n v="401.67004149999991"/>
    <n v="407.44126149999994"/>
    <n v="418.50620174999995"/>
    <n v="439.23432581412192"/>
    <n v="508.96780843285507"/>
    <n v="593.40989554252963"/>
  </r>
  <r>
    <x v="0"/>
    <x v="0"/>
    <x v="7"/>
    <s v="Public Electricity Generation"/>
    <s v="Coal"/>
    <s v="Public Service Power Plants"/>
    <s v="Emissions"/>
    <x v="2"/>
    <x v="26"/>
    <m/>
    <m/>
    <n v="0"/>
    <n v="0"/>
    <n v="0"/>
    <n v="0"/>
    <n v="0"/>
    <n v="0"/>
    <n v="0"/>
    <n v="0"/>
    <n v="0"/>
    <n v="0"/>
  </r>
  <r>
    <x v="0"/>
    <x v="0"/>
    <x v="7"/>
    <s v="Public Electricity Generation"/>
    <s v="Coal"/>
    <s v="Public Service Power Plants"/>
    <s v="Emissions"/>
    <x v="2"/>
    <x v="18"/>
    <m/>
    <m/>
    <n v="0"/>
    <n v="0"/>
    <n v="0"/>
    <n v="0"/>
    <n v="0"/>
    <n v="0"/>
    <n v="0"/>
    <n v="0"/>
    <n v="0"/>
    <n v="0"/>
  </r>
  <r>
    <x v="0"/>
    <x v="0"/>
    <x v="7"/>
    <s v="Public Electricity Generation"/>
    <s v="Coal"/>
    <s v="Public Service Power Plants"/>
    <s v="Emissions"/>
    <x v="2"/>
    <x v="4"/>
    <m/>
    <m/>
    <n v="159.43502272739323"/>
    <n v="182.24661643262976"/>
    <n v="204.31024150767161"/>
    <n v="224.66419483391016"/>
    <n v="260.05110725666083"/>
    <n v="302.65137850909696"/>
    <n v="317.38386256351288"/>
    <n v="332.09442456120223"/>
    <n v="331.86262701425858"/>
    <n v="344.42261745601149"/>
  </r>
  <r>
    <x v="0"/>
    <x v="0"/>
    <x v="7"/>
    <s v="Public Electricity Generation"/>
    <s v="Coal"/>
    <s v="Public Service Power Plants"/>
    <s v="Emissions"/>
    <x v="2"/>
    <x v="25"/>
    <m/>
    <m/>
    <n v="632.62488622580383"/>
    <n v="668.68288944220058"/>
    <n v="678.46539849071394"/>
    <n v="676.1235378294158"/>
    <n v="683.88365208749042"/>
    <n v="663.38131273255237"/>
    <n v="741.25689646254637"/>
    <n v="816.54776763462826"/>
    <n v="768.98830688910937"/>
    <n v="873.34188515948222"/>
  </r>
  <r>
    <x v="0"/>
    <x v="0"/>
    <x v="7"/>
    <s v="Public Electricity Generation"/>
    <s v="Coal"/>
    <s v="Public Service Power Plants"/>
    <s v="Emissions"/>
    <x v="2"/>
    <x v="35"/>
    <m/>
    <m/>
    <n v="818.70820454680279"/>
    <n v="884.63436962516948"/>
    <n v="947.58739450161443"/>
    <n v="1045.0821478366738"/>
    <n v="1104.5391681558485"/>
    <n v="1199.2397362583501"/>
    <n v="1292.9630637239404"/>
    <n v="1410.0247595541691"/>
    <n v="1256.0397385966317"/>
    <n v="1500.1091103845058"/>
  </r>
  <r>
    <x v="0"/>
    <x v="0"/>
    <x v="7"/>
    <s v="Public Electricity Generation"/>
    <s v="Coal"/>
    <s v="Public Service Power Plants"/>
    <s v="Emissions"/>
    <x v="2"/>
    <x v="1"/>
    <m/>
    <m/>
    <n v="0"/>
    <n v="0"/>
    <n v="0"/>
    <n v="0"/>
    <n v="0"/>
    <n v="0"/>
    <n v="0"/>
    <n v="0"/>
    <n v="0"/>
    <n v="0"/>
  </r>
  <r>
    <x v="0"/>
    <x v="0"/>
    <x v="7"/>
    <s v="Public Electricity Generation"/>
    <s v="Coal"/>
    <s v="Public Service Power Plants"/>
    <s v="Emissions"/>
    <x v="2"/>
    <x v="29"/>
    <m/>
    <m/>
    <n v="0"/>
    <n v="0"/>
    <n v="0"/>
    <n v="0"/>
    <n v="0"/>
    <n v="0"/>
    <n v="0"/>
    <n v="0"/>
    <n v="0"/>
    <n v="0"/>
  </r>
  <r>
    <x v="0"/>
    <x v="0"/>
    <x v="7"/>
    <s v="Public Electricity Generation"/>
    <s v="Coal"/>
    <s v="Public Service Power Plants"/>
    <s v="Emissions"/>
    <x v="2"/>
    <x v="15"/>
    <m/>
    <m/>
    <n v="90.738693499999982"/>
    <n v="110.57382699999999"/>
    <n v="107.2553755"/>
    <n v="112.87544449999999"/>
    <n v="125.12554599999999"/>
    <n v="122.65216599999999"/>
    <n v="136.73669099999998"/>
    <n v="158.00775899999999"/>
    <n v="542.70079499999997"/>
    <n v="243.94397299999994"/>
  </r>
  <r>
    <x v="0"/>
    <x v="0"/>
    <x v="7"/>
    <s v="Public Electricity Generation"/>
    <s v="Coal"/>
    <s v="Public Service Power Plants"/>
    <s v="Emissions"/>
    <x v="2"/>
    <x v="3"/>
    <m/>
    <m/>
    <n v="0"/>
    <n v="0"/>
    <n v="0"/>
    <n v="0"/>
    <n v="0"/>
    <n v="0"/>
    <n v="0"/>
    <n v="0"/>
    <n v="0"/>
    <n v="0"/>
  </r>
  <r>
    <x v="0"/>
    <x v="0"/>
    <x v="7"/>
    <s v="Public Electricity Generation"/>
    <s v="Coal"/>
    <s v="Public Service Power Plants"/>
    <s v="Emissions"/>
    <x v="2"/>
    <x v="21"/>
    <m/>
    <m/>
    <n v="0"/>
    <n v="0"/>
    <n v="0"/>
    <n v="0"/>
    <n v="0"/>
    <n v="0"/>
    <n v="0"/>
    <n v="0"/>
    <n v="0"/>
    <n v="0"/>
  </r>
  <r>
    <x v="0"/>
    <x v="0"/>
    <x v="7"/>
    <s v="Public Electricity Generation"/>
    <s v="Coal"/>
    <s v="Public Service Power Plants"/>
    <s v="Emissions"/>
    <x v="2"/>
    <x v="22"/>
    <m/>
    <m/>
    <n v="0"/>
    <n v="0"/>
    <n v="0"/>
    <n v="0"/>
    <n v="0"/>
    <n v="0"/>
    <n v="0"/>
    <n v="0"/>
    <n v="0"/>
    <n v="0"/>
  </r>
  <r>
    <x v="0"/>
    <x v="0"/>
    <x v="7"/>
    <s v="Public Electricity Generation"/>
    <s v="Coal"/>
    <s v="Public Service Power Plants"/>
    <s v="Emissions"/>
    <x v="2"/>
    <x v="24"/>
    <m/>
    <m/>
    <n v="0"/>
    <n v="0"/>
    <n v="0"/>
    <n v="0"/>
    <n v="0"/>
    <n v="0"/>
    <n v="0"/>
    <n v="0"/>
    <n v="0"/>
    <n v="0"/>
  </r>
  <r>
    <x v="0"/>
    <x v="0"/>
    <x v="7"/>
    <s v="Public Electricity Generation"/>
    <s v="Coal"/>
    <s v="Public Service Power Plants"/>
    <s v="Emissions"/>
    <x v="2"/>
    <x v="32"/>
    <m/>
    <m/>
    <n v="0"/>
    <n v="0"/>
    <n v="0"/>
    <n v="0"/>
    <n v="0"/>
    <n v="0"/>
    <n v="0"/>
    <n v="0"/>
    <n v="0"/>
    <n v="0"/>
  </r>
  <r>
    <x v="0"/>
    <x v="0"/>
    <x v="7"/>
    <s v="Public Electricity Generation"/>
    <s v="Coal"/>
    <s v="Public Service Power Plants"/>
    <s v="Emissions"/>
    <x v="2"/>
    <x v="2"/>
    <m/>
    <m/>
    <n v="0"/>
    <n v="0"/>
    <n v="0"/>
    <n v="0"/>
    <n v="0"/>
    <n v="0"/>
    <n v="0"/>
    <n v="0"/>
    <n v="0"/>
    <n v="0"/>
  </r>
  <r>
    <x v="0"/>
    <x v="0"/>
    <x v="7"/>
    <s v="Public Electricity Generation"/>
    <s v="Coal"/>
    <s v="Public Service Power Plants"/>
    <s v="Emissions"/>
    <x v="2"/>
    <x v="23"/>
    <m/>
    <m/>
    <n v="0"/>
    <n v="0"/>
    <n v="0"/>
    <n v="0"/>
    <n v="0"/>
    <n v="0"/>
    <n v="0"/>
    <n v="0"/>
    <n v="0"/>
    <n v="0"/>
  </r>
  <r>
    <x v="0"/>
    <x v="0"/>
    <x v="7"/>
    <s v="Public Electricity Generation"/>
    <s v="Coal"/>
    <s v="Public Service Power Plants"/>
    <s v="Emissions"/>
    <x v="2"/>
    <x v="31"/>
    <m/>
    <m/>
    <n v="0"/>
    <n v="0"/>
    <n v="0"/>
    <n v="0"/>
    <n v="0"/>
    <n v="0"/>
    <n v="0"/>
    <n v="0"/>
    <n v="0"/>
    <n v="250.59461699999997"/>
  </r>
  <r>
    <x v="0"/>
    <x v="0"/>
    <x v="7"/>
    <s v="Public Electricity Generation"/>
    <s v="Furnace Oil"/>
    <s v="Public Service Power Plants"/>
    <s v="Emissions"/>
    <x v="2"/>
    <x v="12"/>
    <m/>
    <m/>
    <n v="1.1417827631688101E-2"/>
    <n v="1.2097541964542656E-2"/>
    <n v="3.3607239343751837E-2"/>
    <n v="3.6939727670108176E-2"/>
    <n v="4.0190684605528701E-2"/>
    <n v="4.1905418490684507E-2"/>
    <n v="0.10523454028727684"/>
    <n v="0.18959097973329639"/>
    <n v="0.16163422308619355"/>
    <n v="0.12286753873342644"/>
  </r>
  <r>
    <x v="0"/>
    <x v="0"/>
    <x v="7"/>
    <s v="Public Electricity Generation"/>
    <s v="Furnace Oil"/>
    <s v="Public Service Power Plants"/>
    <s v="Emissions"/>
    <x v="2"/>
    <x v="13"/>
    <m/>
    <m/>
    <n v="0"/>
    <n v="0"/>
    <n v="0"/>
    <n v="0"/>
    <n v="0"/>
    <n v="0"/>
    <n v="0"/>
    <n v="0"/>
    <n v="0"/>
    <n v="0"/>
  </r>
  <r>
    <x v="0"/>
    <x v="0"/>
    <x v="7"/>
    <s v="Public Electricity Generation"/>
    <s v="Furnace Oil"/>
    <s v="Public Service Power Plants"/>
    <s v="Emissions"/>
    <x v="2"/>
    <x v="14"/>
    <m/>
    <m/>
    <n v="0"/>
    <n v="0"/>
    <n v="0"/>
    <n v="0"/>
    <n v="0"/>
    <n v="0"/>
    <n v="0"/>
    <n v="0"/>
    <n v="0"/>
    <n v="0"/>
  </r>
  <r>
    <x v="0"/>
    <x v="0"/>
    <x v="7"/>
    <s v="Public Electricity Generation"/>
    <s v="Furnace Oil"/>
    <s v="Public Service Power Plants"/>
    <s v="Emissions"/>
    <x v="2"/>
    <x v="27"/>
    <m/>
    <m/>
    <n v="0.24923087106676894"/>
    <n v="0.21186745970836526"/>
    <n v="0.3353812356101305"/>
    <n v="0.43612350345356865"/>
    <n v="0.43146107060629318"/>
    <n v="0.35370541059094396"/>
    <n v="0.28115574635456636"/>
    <n v="0.2154747409823484"/>
    <n v="0.27955993860322331"/>
    <n v="0.33953207981580963"/>
  </r>
  <r>
    <x v="0"/>
    <x v="0"/>
    <x v="7"/>
    <s v="Public Electricity Generation"/>
    <s v="Furnace Oil"/>
    <s v="Public Service Power Plants"/>
    <s v="Emissions"/>
    <x v="2"/>
    <x v="28"/>
    <m/>
    <m/>
    <n v="0.24199054285388844"/>
    <n v="0.22827947235444113"/>
    <n v="0.23716891357136263"/>
    <n v="0.30186531662782101"/>
    <n v="0.67199839465227695"/>
    <n v="0.59676700581974751"/>
    <n v="0.57913291173788439"/>
    <n v="0.64084150769457482"/>
    <n v="0.67597964134785282"/>
    <n v="0.6624328765524663"/>
  </r>
  <r>
    <x v="0"/>
    <x v="0"/>
    <x v="7"/>
    <s v="Public Electricity Generation"/>
    <s v="Furnace Oil"/>
    <s v="Public Service Power Plants"/>
    <s v="Emissions"/>
    <x v="2"/>
    <x v="33"/>
    <m/>
    <m/>
    <n v="0.12520886726084121"/>
    <n v="0.15009004653446656"/>
    <n v="0.25863706270900744"/>
    <n v="0.20912872018233217"/>
    <n v="0.20346005321362959"/>
    <n v="0.312353906591887"/>
    <n v="0.43027374991079081"/>
    <n v="0.54254390388612173"/>
    <n v="1.4615280295048201"/>
    <n v="1.7690843101874028"/>
  </r>
  <r>
    <x v="0"/>
    <x v="0"/>
    <x v="7"/>
    <s v="Public Electricity Generation"/>
    <s v="Furnace Oil"/>
    <s v="Public Service Power Plants"/>
    <s v="Emissions"/>
    <x v="2"/>
    <x v="34"/>
    <m/>
    <m/>
    <n v="0"/>
    <n v="0"/>
    <n v="0"/>
    <n v="0"/>
    <n v="0"/>
    <n v="0"/>
    <n v="0"/>
    <n v="0"/>
    <n v="0"/>
    <n v="0"/>
  </r>
  <r>
    <x v="0"/>
    <x v="0"/>
    <x v="7"/>
    <s v="Public Electricity Generation"/>
    <s v="Furnace Oil"/>
    <s v="Public Service Power Plants"/>
    <s v="Emissions"/>
    <x v="2"/>
    <x v="5"/>
    <m/>
    <m/>
    <n v="0"/>
    <n v="0"/>
    <n v="0"/>
    <n v="0"/>
    <n v="0"/>
    <n v="0"/>
    <n v="0"/>
    <n v="0"/>
    <n v="0"/>
    <n v="0"/>
  </r>
  <r>
    <x v="0"/>
    <x v="0"/>
    <x v="7"/>
    <s v="Public Electricity Generation"/>
    <s v="Furnace Oil"/>
    <s v="Public Service Power Plants"/>
    <s v="Emissions"/>
    <x v="2"/>
    <x v="9"/>
    <m/>
    <m/>
    <n v="4.167336313444037E-3"/>
    <n v="4.4154218787061878E-3"/>
    <n v="1.2266139709723017E-2"/>
    <n v="1.3482448106077738E-2"/>
    <n v="1.4668998764175002E-2"/>
    <n v="1.5294850985631797E-2"/>
    <n v="1.6027831064815427E-2"/>
    <n v="1.6975066859452739E-2"/>
    <n v="1.8133739215393019E-2"/>
    <n v="2.3429050428469649E-2"/>
  </r>
  <r>
    <x v="0"/>
    <x v="0"/>
    <x v="7"/>
    <s v="Public Electricity Generation"/>
    <s v="Furnace Oil"/>
    <s v="Public Service Power Plants"/>
    <s v="Emissions"/>
    <x v="2"/>
    <x v="11"/>
    <m/>
    <m/>
    <n v="0.1843245924461718"/>
    <n v="0.19674372597788059"/>
    <n v="0.12927793989437153"/>
    <n v="0.11048112865979184"/>
    <n v="0.71836447781867097"/>
    <n v="1.0740873798508987"/>
    <n v="0.86715126552145638"/>
    <n v="0.52295814184896239"/>
    <n v="0.61708219635345485"/>
    <n v="0.717505257903569"/>
  </r>
  <r>
    <x v="0"/>
    <x v="0"/>
    <x v="7"/>
    <s v="Public Electricity Generation"/>
    <s v="Furnace Oil"/>
    <s v="Public Service Power Plants"/>
    <s v="Emissions"/>
    <x v="2"/>
    <x v="19"/>
    <m/>
    <m/>
    <n v="0.84404998294041023"/>
    <n v="0.78835163259305796"/>
    <n v="0.67500741692642152"/>
    <n v="0.45116347749004437"/>
    <n v="0.84608396388269469"/>
    <n v="3.2219634588891308"/>
    <n v="2.9642717527973637"/>
    <n v="1.633006521381964"/>
    <n v="1.0515540965164152"/>
    <n v="0.71711065747553404"/>
  </r>
  <r>
    <x v="0"/>
    <x v="0"/>
    <x v="7"/>
    <s v="Public Electricity Generation"/>
    <s v="Furnace Oil"/>
    <s v="Public Service Power Plants"/>
    <s v="Emissions"/>
    <x v="2"/>
    <x v="20"/>
    <m/>
    <m/>
    <n v="23.629224641507289"/>
    <n v="21.920391389815048"/>
    <n v="24.973123291302322"/>
    <n v="26.266054983743704"/>
    <n v="18.824599724316734"/>
    <n v="11.404068344681068"/>
    <n v="9.8075510153068333"/>
    <n v="9.8702242414449834"/>
    <n v="5.715795008571332"/>
    <n v="1.6926167144352697"/>
  </r>
  <r>
    <x v="0"/>
    <x v="0"/>
    <x v="7"/>
    <s v="Public Electricity Generation"/>
    <s v="Furnace Oil"/>
    <s v="Public Service Power Plants"/>
    <s v="Emissions"/>
    <x v="2"/>
    <x v="10"/>
    <m/>
    <m/>
    <n v="0"/>
    <n v="0"/>
    <n v="0"/>
    <n v="0"/>
    <n v="0"/>
    <n v="0"/>
    <n v="0"/>
    <n v="0"/>
    <n v="0"/>
    <n v="0"/>
  </r>
  <r>
    <x v="0"/>
    <x v="0"/>
    <x v="7"/>
    <s v="Public Electricity Generation"/>
    <s v="Furnace Oil"/>
    <s v="Public Service Power Plants"/>
    <s v="Emissions"/>
    <x v="2"/>
    <x v="8"/>
    <m/>
    <m/>
    <n v="0"/>
    <n v="0"/>
    <n v="0"/>
    <n v="0"/>
    <n v="0"/>
    <n v="0"/>
    <n v="0"/>
    <n v="0"/>
    <n v="0"/>
    <n v="0"/>
  </r>
  <r>
    <x v="0"/>
    <x v="0"/>
    <x v="7"/>
    <s v="Public Electricity Generation"/>
    <s v="Furnace Oil"/>
    <s v="Public Service Power Plants"/>
    <s v="Emissions"/>
    <x v="2"/>
    <x v="7"/>
    <m/>
    <m/>
    <n v="0"/>
    <n v="0"/>
    <n v="0"/>
    <n v="0"/>
    <n v="0"/>
    <n v="0"/>
    <n v="0"/>
    <n v="0"/>
    <n v="0"/>
    <n v="0"/>
  </r>
  <r>
    <x v="0"/>
    <x v="0"/>
    <x v="7"/>
    <s v="Public Electricity Generation"/>
    <s v="Furnace Oil"/>
    <s v="Public Service Power Plants"/>
    <s v="Emissions"/>
    <x v="2"/>
    <x v="6"/>
    <m/>
    <m/>
    <n v="0.27977167719668883"/>
    <n v="0.37634260694785748"/>
    <n v="0.39183862739492004"/>
    <n v="0.51031263190231446"/>
    <n v="0.3976703681338547"/>
    <n v="0.39060512586516255"/>
    <n v="0.4390181286920733"/>
    <n v="0.48386546025118132"/>
    <n v="0.42858531406148409"/>
    <n v="0.43762748146728464"/>
  </r>
  <r>
    <x v="0"/>
    <x v="0"/>
    <x v="7"/>
    <s v="Public Electricity Generation"/>
    <s v="Furnace Oil"/>
    <s v="Public Service Power Plants"/>
    <s v="Emissions"/>
    <x v="2"/>
    <x v="0"/>
    <m/>
    <m/>
    <n v="0.3855167886889333"/>
    <n v="0.40775020948382379"/>
    <n v="0.65845102821054713"/>
    <n v="0.64488887834747977"/>
    <n v="0.46626603701557967"/>
    <n v="0.72787746426101763"/>
    <n v="1.0089303904771407"/>
    <n v="1.2456683421103993"/>
    <n v="0.97104760345471675"/>
    <n v="0.99329963550079592"/>
  </r>
  <r>
    <x v="0"/>
    <x v="0"/>
    <x v="7"/>
    <s v="Public Electricity Generation"/>
    <s v="Furnace Oil"/>
    <s v="Public Service Power Plants"/>
    <s v="Emissions"/>
    <x v="2"/>
    <x v="16"/>
    <m/>
    <m/>
    <n v="0"/>
    <n v="0"/>
    <n v="1.0621277820414428E-2"/>
    <n v="2.3788871834228703E-2"/>
    <n v="0.31521999232540293"/>
    <n v="0.69295844205679202"/>
    <n v="1.0260607828089026"/>
    <n v="1.3450130468150421"/>
    <n v="1.1958442632386799"/>
    <n v="1.141290310821182"/>
  </r>
  <r>
    <x v="0"/>
    <x v="0"/>
    <x v="7"/>
    <s v="Public Electricity Generation"/>
    <s v="Furnace Oil"/>
    <s v="Public Service Power Plants"/>
    <s v="Emissions"/>
    <x v="2"/>
    <x v="17"/>
    <m/>
    <m/>
    <n v="1.1881029393971777E-2"/>
    <n v="1.2387252750358341E-2"/>
    <n v="1.5346388170346028E-2"/>
    <n v="1.5096086242511965E-2"/>
    <n v="1.18964830209475E-2"/>
    <n v="9.3480394451328167E-3"/>
    <n v="8.3650951111315219E-3"/>
    <n v="7.7750475356948246E-3"/>
    <n v="9.9462821257839083E-3"/>
    <n v="2.5423323687833777E-2"/>
  </r>
  <r>
    <x v="0"/>
    <x v="0"/>
    <x v="7"/>
    <s v="Public Electricity Generation"/>
    <s v="Furnace Oil"/>
    <s v="Public Service Power Plants"/>
    <s v="Emissions"/>
    <x v="2"/>
    <x v="30"/>
    <m/>
    <m/>
    <n v="0.59885129933843018"/>
    <n v="0.80904726531762139"/>
    <n v="1.02684531193837"/>
    <n v="1.2326488420101613"/>
    <n v="1.162054613501462"/>
    <n v="1.4764069214665279"/>
    <n v="1.295041573122395"/>
    <n v="0.89512716868084352"/>
    <n v="0.6347425687556465"/>
    <n v="0.91848882131789344"/>
  </r>
  <r>
    <x v="0"/>
    <x v="0"/>
    <x v="7"/>
    <s v="Public Electricity Generation"/>
    <s v="Furnace Oil"/>
    <s v="Public Service Power Plants"/>
    <s v="Emissions"/>
    <x v="2"/>
    <x v="26"/>
    <m/>
    <m/>
    <n v="0"/>
    <n v="0"/>
    <n v="0"/>
    <n v="0"/>
    <n v="0"/>
    <n v="0"/>
    <n v="0"/>
    <n v="0"/>
    <n v="0"/>
    <n v="0"/>
  </r>
  <r>
    <x v="0"/>
    <x v="0"/>
    <x v="7"/>
    <s v="Public Electricity Generation"/>
    <s v="Furnace Oil"/>
    <s v="Public Service Power Plants"/>
    <s v="Emissions"/>
    <x v="2"/>
    <x v="18"/>
    <m/>
    <m/>
    <n v="0"/>
    <n v="0"/>
    <n v="0"/>
    <n v="0"/>
    <n v="0"/>
    <n v="0"/>
    <n v="0"/>
    <n v="0"/>
    <n v="0"/>
    <n v="0"/>
  </r>
  <r>
    <x v="0"/>
    <x v="0"/>
    <x v="7"/>
    <s v="Public Electricity Generation"/>
    <s v="Furnace Oil"/>
    <s v="Public Service Power Plants"/>
    <s v="Emissions"/>
    <x v="2"/>
    <x v="4"/>
    <m/>
    <m/>
    <n v="0.30273567743616014"/>
    <n v="0.2168767960567605"/>
    <n v="0.17033945831155367"/>
    <n v="0.22376751049356924"/>
    <n v="0.38551959749448006"/>
    <n v="0.39574033922942847"/>
    <n v="0.30364478284736285"/>
    <n v="0.19717915018259943"/>
    <n v="0.20328719968112829"/>
    <n v="0.20804222488142832"/>
  </r>
  <r>
    <x v="0"/>
    <x v="0"/>
    <x v="7"/>
    <s v="Public Electricity Generation"/>
    <s v="Furnace Oil"/>
    <s v="Public Service Power Plants"/>
    <s v="Emissions"/>
    <x v="2"/>
    <x v="25"/>
    <m/>
    <m/>
    <n v="0.24840781615756174"/>
    <n v="0.196279036505908"/>
    <n v="0.17707610818384767"/>
    <n v="0.24034588526215128"/>
    <n v="0.30454121507752385"/>
    <n v="0.26740455698869092"/>
    <n v="0.18488946860407993"/>
    <n v="9.7562193278346629E-2"/>
    <n v="0.19155276101934032"/>
    <n v="0.22878063422940223"/>
  </r>
  <r>
    <x v="0"/>
    <x v="0"/>
    <x v="7"/>
    <s v="Public Electricity Generation"/>
    <s v="Furnace Oil"/>
    <s v="Public Service Power Plants"/>
    <s v="Emissions"/>
    <x v="2"/>
    <x v="35"/>
    <m/>
    <m/>
    <n v="0.37451801830190362"/>
    <n v="0.52659762100601903"/>
    <n v="0.50968144041173602"/>
    <n v="0.58384105551058796"/>
    <n v="0.62464642073574728"/>
    <n v="0.52401398712800484"/>
    <n v="0.38461966259306984"/>
    <n v="0.24443820373782596"/>
    <n v="1.116241735385487"/>
    <n v="0.9019522943811108"/>
  </r>
  <r>
    <x v="0"/>
    <x v="0"/>
    <x v="7"/>
    <s v="Public Electricity Generation"/>
    <s v="Furnace Oil"/>
    <s v="Public Service Power Plants"/>
    <s v="Emissions"/>
    <x v="2"/>
    <x v="1"/>
    <m/>
    <m/>
    <n v="0"/>
    <n v="0"/>
    <n v="0"/>
    <n v="0"/>
    <n v="0"/>
    <n v="0"/>
    <n v="0"/>
    <n v="0"/>
    <n v="0"/>
    <n v="0"/>
  </r>
  <r>
    <x v="0"/>
    <x v="0"/>
    <x v="7"/>
    <s v="Public Electricity Generation"/>
    <s v="Furnace Oil"/>
    <s v="Public Service Power Plants"/>
    <s v="Emissions"/>
    <x v="2"/>
    <x v="29"/>
    <m/>
    <m/>
    <n v="0"/>
    <n v="0"/>
    <n v="0"/>
    <n v="0"/>
    <n v="0"/>
    <n v="0"/>
    <n v="0"/>
    <n v="0"/>
    <n v="0"/>
    <n v="0"/>
  </r>
  <r>
    <x v="0"/>
    <x v="0"/>
    <x v="7"/>
    <s v="Public Electricity Generation"/>
    <s v="Furnace Oil"/>
    <s v="Public Service Power Plants"/>
    <s v="Emissions"/>
    <x v="2"/>
    <x v="15"/>
    <m/>
    <m/>
    <n v="0"/>
    <n v="0"/>
    <n v="0"/>
    <n v="0"/>
    <n v="0"/>
    <n v="0"/>
    <n v="0"/>
    <n v="0"/>
    <n v="3.3276515732924027E-2"/>
    <n v="3.1096450498848811E-2"/>
  </r>
  <r>
    <x v="0"/>
    <x v="0"/>
    <x v="7"/>
    <s v="Public Electricity Generation"/>
    <s v="Furnace Oil"/>
    <s v="Public Service Power Plants"/>
    <s v="Emissions"/>
    <x v="2"/>
    <x v="3"/>
    <m/>
    <m/>
    <n v="0"/>
    <n v="0"/>
    <n v="0"/>
    <n v="0"/>
    <n v="0"/>
    <n v="0"/>
    <n v="0"/>
    <n v="0"/>
    <n v="0"/>
    <n v="0"/>
  </r>
  <r>
    <x v="0"/>
    <x v="0"/>
    <x v="7"/>
    <s v="Public Electricity Generation"/>
    <s v="Furnace Oil"/>
    <s v="Public Service Power Plants"/>
    <s v="Emissions"/>
    <x v="2"/>
    <x v="21"/>
    <m/>
    <m/>
    <n v="0"/>
    <n v="0"/>
    <n v="0"/>
    <n v="0"/>
    <n v="0"/>
    <n v="0"/>
    <n v="0"/>
    <n v="0"/>
    <n v="0"/>
    <n v="0"/>
  </r>
  <r>
    <x v="0"/>
    <x v="0"/>
    <x v="7"/>
    <s v="Public Electricity Generation"/>
    <s v="Furnace Oil"/>
    <s v="Public Service Power Plants"/>
    <s v="Emissions"/>
    <x v="2"/>
    <x v="22"/>
    <m/>
    <m/>
    <n v="0"/>
    <n v="0"/>
    <n v="0"/>
    <n v="0"/>
    <n v="0"/>
    <n v="0"/>
    <n v="0"/>
    <n v="0"/>
    <n v="0"/>
    <n v="0"/>
  </r>
  <r>
    <x v="0"/>
    <x v="0"/>
    <x v="7"/>
    <s v="Public Electricity Generation"/>
    <s v="Furnace Oil"/>
    <s v="Public Service Power Plants"/>
    <s v="Emissions"/>
    <x v="2"/>
    <x v="24"/>
    <m/>
    <m/>
    <n v="0"/>
    <n v="0"/>
    <n v="0"/>
    <n v="0"/>
    <n v="0"/>
    <n v="0"/>
    <n v="0"/>
    <n v="0"/>
    <n v="0"/>
    <n v="0"/>
  </r>
  <r>
    <x v="0"/>
    <x v="0"/>
    <x v="7"/>
    <s v="Public Electricity Generation"/>
    <s v="Furnace Oil"/>
    <s v="Public Service Power Plants"/>
    <s v="Emissions"/>
    <x v="2"/>
    <x v="32"/>
    <m/>
    <m/>
    <n v="0"/>
    <n v="0"/>
    <n v="0"/>
    <n v="0"/>
    <n v="0"/>
    <n v="0"/>
    <n v="0"/>
    <n v="0"/>
    <n v="0"/>
    <n v="0"/>
  </r>
  <r>
    <x v="0"/>
    <x v="0"/>
    <x v="7"/>
    <s v="Public Electricity Generation"/>
    <s v="Furnace Oil"/>
    <s v="Public Service Power Plants"/>
    <s v="Emissions"/>
    <x v="2"/>
    <x v="2"/>
    <m/>
    <m/>
    <n v="0"/>
    <n v="0"/>
    <n v="0"/>
    <n v="0"/>
    <n v="0"/>
    <n v="0"/>
    <n v="0"/>
    <n v="0"/>
    <n v="0"/>
    <n v="0"/>
  </r>
  <r>
    <x v="0"/>
    <x v="0"/>
    <x v="7"/>
    <s v="Public Electricity Generation"/>
    <s v="Furnace Oil"/>
    <s v="Public Service Power Plants"/>
    <s v="Emissions"/>
    <x v="2"/>
    <x v="23"/>
    <m/>
    <m/>
    <n v="0"/>
    <n v="0"/>
    <n v="0"/>
    <n v="0"/>
    <n v="0"/>
    <n v="0"/>
    <n v="0"/>
    <n v="0"/>
    <n v="0"/>
    <n v="0"/>
  </r>
  <r>
    <x v="0"/>
    <x v="0"/>
    <x v="7"/>
    <s v="Public Electricity Generation"/>
    <s v="Furnace Oil"/>
    <s v="Public Service Power Plants"/>
    <s v="Emissions"/>
    <x v="2"/>
    <x v="31"/>
    <m/>
    <m/>
    <n v="0"/>
    <n v="0"/>
    <n v="0"/>
    <n v="0"/>
    <n v="0"/>
    <n v="0"/>
    <n v="0"/>
    <n v="0"/>
    <n v="0"/>
    <n v="0.15846458173445896"/>
  </r>
  <r>
    <x v="0"/>
    <x v="0"/>
    <x v="7"/>
    <s v="Public Electricity Generation"/>
    <s v="LDO/HSD "/>
    <s v="Public Service Power Plants"/>
    <s v="Emissions"/>
    <x v="2"/>
    <x v="12"/>
    <m/>
    <m/>
    <n v="1.5751576892074048"/>
    <n v="1.5956025977489317"/>
    <n v="1.6324869904250199"/>
    <n v="1.71992385976439"/>
    <n v="1.2617197829980724"/>
    <n v="0.98567938278752099"/>
    <n v="1.1214227366474208"/>
    <n v="1.3535861712656274"/>
    <n v="0.50220907648200308"/>
    <n v="0.19898288800800196"/>
  </r>
  <r>
    <x v="0"/>
    <x v="0"/>
    <x v="7"/>
    <s v="Public Electricity Generation"/>
    <s v="LDO/HSD "/>
    <s v="Public Service Power Plants"/>
    <s v="Emissions"/>
    <x v="2"/>
    <x v="13"/>
    <m/>
    <m/>
    <n v="0"/>
    <n v="0"/>
    <n v="0"/>
    <n v="0"/>
    <n v="0"/>
    <n v="0"/>
    <n v="0"/>
    <n v="0"/>
    <n v="0"/>
    <n v="0"/>
  </r>
  <r>
    <x v="0"/>
    <x v="0"/>
    <x v="7"/>
    <s v="Public Electricity Generation"/>
    <s v="LDO/HSD "/>
    <s v="Public Service Power Plants"/>
    <s v="Emissions"/>
    <x v="2"/>
    <x v="14"/>
    <m/>
    <m/>
    <n v="0.16950173553719008"/>
    <n v="7.4590785123966941E-2"/>
    <n v="3.6589090909090904E-2"/>
    <n v="9.1579338842975207E-3"/>
    <n v="7.9878399173553702E-2"/>
    <n v="0.11353577851239668"/>
    <n v="0.11588224586776859"/>
    <n v="0.11588587066115705"/>
    <n v="2.8971694214876029E-2"/>
    <n v="0"/>
  </r>
  <r>
    <x v="0"/>
    <x v="0"/>
    <x v="7"/>
    <s v="Public Electricity Generation"/>
    <s v="LDO/HSD "/>
    <s v="Public Service Power Plants"/>
    <s v="Emissions"/>
    <x v="2"/>
    <x v="27"/>
    <m/>
    <m/>
    <n v="0"/>
    <n v="0"/>
    <n v="0"/>
    <n v="2.7473801652892562E-2"/>
    <n v="9.1579338842975207E-3"/>
    <n v="9.1579338842975207E-3"/>
    <n v="0"/>
    <n v="0"/>
    <n v="0"/>
    <n v="0"/>
  </r>
  <r>
    <x v="0"/>
    <x v="0"/>
    <x v="7"/>
    <s v="Public Electricity Generation"/>
    <s v="LDO/HSD "/>
    <s v="Public Service Power Plants"/>
    <s v="Emissions"/>
    <x v="2"/>
    <x v="28"/>
    <m/>
    <m/>
    <n v="0.39842385139590319"/>
    <n v="0.43339208909188431"/>
    <n v="0.52576247859592373"/>
    <n v="0.38876028919392663"/>
    <n v="0.28004718119515615"/>
    <n v="0.12555477700746165"/>
    <n v="0.23762431016785862"/>
    <n v="0.44769272187895337"/>
    <n v="0.36559318486004561"/>
    <n v="0.28679749282394174"/>
  </r>
  <r>
    <x v="0"/>
    <x v="0"/>
    <x v="7"/>
    <s v="Public Electricity Generation"/>
    <s v="LDO/HSD "/>
    <s v="Public Service Power Plants"/>
    <s v="Emissions"/>
    <x v="2"/>
    <x v="33"/>
    <m/>
    <m/>
    <n v="5.2401107892701093"/>
    <n v="5.027732688905119"/>
    <n v="5.1936366983185529"/>
    <n v="6.033747468094866"/>
    <n v="4.9855563120707203"/>
    <n v="2.7508824417803148"/>
    <n v="3.7400796256252393"/>
    <n v="5.8589040937864354"/>
    <n v="1.7355087623506504"/>
    <n v="0.20588418026247049"/>
  </r>
  <r>
    <x v="0"/>
    <x v="0"/>
    <x v="7"/>
    <s v="Public Electricity Generation"/>
    <s v="LDO/HSD "/>
    <s v="Public Service Power Plants"/>
    <s v="Emissions"/>
    <x v="2"/>
    <x v="34"/>
    <m/>
    <m/>
    <n v="0"/>
    <n v="0"/>
    <n v="0"/>
    <n v="0"/>
    <n v="0"/>
    <n v="0"/>
    <n v="0"/>
    <n v="0"/>
    <n v="0"/>
    <n v="0"/>
  </r>
  <r>
    <x v="0"/>
    <x v="0"/>
    <x v="7"/>
    <s v="Public Electricity Generation"/>
    <s v="LDO/HSD "/>
    <s v="Public Service Power Plants"/>
    <s v="Emissions"/>
    <x v="2"/>
    <x v="5"/>
    <m/>
    <m/>
    <n v="0"/>
    <n v="0"/>
    <n v="0"/>
    <n v="0"/>
    <n v="0"/>
    <n v="0"/>
    <n v="0"/>
    <n v="0"/>
    <n v="0"/>
    <n v="0"/>
  </r>
  <r>
    <x v="0"/>
    <x v="0"/>
    <x v="7"/>
    <s v="Public Electricity Generation"/>
    <s v="LDO/HSD "/>
    <s v="Public Service Power Plants"/>
    <s v="Emissions"/>
    <x v="2"/>
    <x v="9"/>
    <m/>
    <m/>
    <n v="0.56462853097794463"/>
    <n v="0.51874378587827374"/>
    <n v="0.51225184049761763"/>
    <n v="0.63480657258255713"/>
    <n v="0.57953610884842743"/>
    <n v="0.18613717736915431"/>
    <n v="0.35094646692994041"/>
    <n v="0.73147987678085602"/>
    <n v="0.25266240229291553"/>
    <n v="5.1119949556674822E-2"/>
  </r>
  <r>
    <x v="0"/>
    <x v="0"/>
    <x v="7"/>
    <s v="Public Electricity Generation"/>
    <s v="LDO/HSD "/>
    <s v="Public Service Power Plants"/>
    <s v="Emissions"/>
    <x v="2"/>
    <x v="11"/>
    <m/>
    <m/>
    <n v="6.0868272509430818E-2"/>
    <n v="9.0754496242746438E-2"/>
    <n v="8.4072280387066725E-2"/>
    <n v="0.14491544241994114"/>
    <n v="0.11136125952176805"/>
    <n v="0.37339847337535281"/>
    <n v="0.46424041635603447"/>
    <n v="0.46072184247396436"/>
    <n v="0.17269263711666225"/>
    <n v="0.13212865255849479"/>
  </r>
  <r>
    <x v="0"/>
    <x v="0"/>
    <x v="7"/>
    <s v="Public Electricity Generation"/>
    <s v="LDO/HSD "/>
    <s v="Public Service Power Plants"/>
    <s v="Emissions"/>
    <x v="2"/>
    <x v="19"/>
    <m/>
    <m/>
    <n v="0.15507223597055936"/>
    <n v="0.14605861940348372"/>
    <n v="0.14751053183839677"/>
    <n v="0.17467232536206648"/>
    <n v="0.19785169982370587"/>
    <n v="0.50136003604257573"/>
    <n v="0.45140084892647991"/>
    <n v="0.25203691179629634"/>
    <n v="0.22975000916922406"/>
    <n v="0.30419013300817677"/>
  </r>
  <r>
    <x v="0"/>
    <x v="0"/>
    <x v="7"/>
    <s v="Public Electricity Generation"/>
    <s v="LDO/HSD "/>
    <s v="Public Service Power Plants"/>
    <s v="Emissions"/>
    <x v="2"/>
    <x v="20"/>
    <m/>
    <m/>
    <n v="1.5762942802813734E-2"/>
    <n v="2.2120692206100512E-2"/>
    <n v="1.8731962780541581E-2"/>
    <n v="3.1692689088591838E-2"/>
    <n v="2.2977428951673894E-2"/>
    <n v="3.2901383111494237E-2"/>
    <n v="5.203140493291078E-2"/>
    <n v="7.1108336928146623E-2"/>
    <n v="3.453081135521556E-2"/>
    <n v="0.16553434514987125"/>
  </r>
  <r>
    <x v="0"/>
    <x v="0"/>
    <x v="7"/>
    <s v="Public Electricity Generation"/>
    <s v="LDO/HSD "/>
    <s v="Public Service Power Plants"/>
    <s v="Emissions"/>
    <x v="2"/>
    <x v="10"/>
    <m/>
    <m/>
    <n v="0"/>
    <n v="0"/>
    <n v="0"/>
    <n v="0"/>
    <n v="0"/>
    <n v="0"/>
    <n v="0"/>
    <n v="0"/>
    <n v="0"/>
    <n v="0"/>
  </r>
  <r>
    <x v="0"/>
    <x v="0"/>
    <x v="7"/>
    <s v="Public Electricity Generation"/>
    <s v="LDO/HSD "/>
    <s v="Public Service Power Plants"/>
    <s v="Emissions"/>
    <x v="2"/>
    <x v="8"/>
    <m/>
    <m/>
    <n v="0"/>
    <n v="0"/>
    <n v="0"/>
    <n v="0"/>
    <n v="0"/>
    <n v="0"/>
    <n v="0"/>
    <n v="0"/>
    <n v="0"/>
    <n v="0"/>
  </r>
  <r>
    <x v="0"/>
    <x v="0"/>
    <x v="7"/>
    <s v="Public Electricity Generation"/>
    <s v="LDO/HSD "/>
    <s v="Public Service Power Plants"/>
    <s v="Emissions"/>
    <x v="2"/>
    <x v="7"/>
    <m/>
    <m/>
    <n v="0"/>
    <n v="0"/>
    <n v="0"/>
    <n v="0"/>
    <n v="0"/>
    <n v="0"/>
    <n v="0"/>
    <n v="0"/>
    <n v="0"/>
    <n v="0"/>
  </r>
  <r>
    <x v="0"/>
    <x v="0"/>
    <x v="7"/>
    <s v="Public Electricity Generation"/>
    <s v="LDO/HSD "/>
    <s v="Public Service Power Plants"/>
    <s v="Emissions"/>
    <x v="2"/>
    <x v="6"/>
    <m/>
    <m/>
    <n v="4.2677944789670172E-2"/>
    <n v="5.7793570102584915E-2"/>
    <n v="0.19080367769178083"/>
    <n v="0.13090693472650752"/>
    <n v="6.904572049719862E-2"/>
    <n v="6.7822948505232156E-2"/>
    <n v="7.9507072019765521E-2"/>
    <n v="9.1517108261219893E-2"/>
    <n v="0.18343196405906378"/>
    <n v="0.32375179521449177"/>
  </r>
  <r>
    <x v="0"/>
    <x v="0"/>
    <x v="7"/>
    <s v="Public Electricity Generation"/>
    <s v="LDO/HSD "/>
    <s v="Public Service Power Plants"/>
    <s v="Emissions"/>
    <x v="2"/>
    <x v="0"/>
    <m/>
    <m/>
    <n v="0.1497968323874016"/>
    <n v="0.11444716275674542"/>
    <n v="0.22558696563498484"/>
    <n v="0.2661389763634025"/>
    <n v="0.24872346554064442"/>
    <n v="0.36650229329551448"/>
    <n v="0.35238057848478677"/>
    <n v="0.2785190473591671"/>
    <n v="0.1677657576308246"/>
    <n v="0.11462796204670422"/>
  </r>
  <r>
    <x v="0"/>
    <x v="0"/>
    <x v="7"/>
    <s v="Public Electricity Generation"/>
    <s v="LDO/HSD "/>
    <s v="Public Service Power Plants"/>
    <s v="Emissions"/>
    <x v="2"/>
    <x v="16"/>
    <m/>
    <m/>
    <n v="0.88960594273545768"/>
    <n v="0.90007964186120626"/>
    <n v="0.99380803543361285"/>
    <n v="1.0099514939048682"/>
    <n v="0.92405836865588398"/>
    <n v="1.2594299077581645"/>
    <n v="0.87225171880545549"/>
    <n v="0.19423520871209102"/>
    <n v="6.6465306277659862E-3"/>
    <n v="2.3523824287814802E-2"/>
  </r>
  <r>
    <x v="0"/>
    <x v="0"/>
    <x v="7"/>
    <s v="Public Electricity Generation"/>
    <s v="LDO/HSD "/>
    <s v="Public Service Power Plants"/>
    <s v="Emissions"/>
    <x v="2"/>
    <x v="17"/>
    <m/>
    <m/>
    <n v="5.2222636761669258E-2"/>
    <n v="8.6941138492225511E-2"/>
    <n v="9.9393415545815877E-2"/>
    <n v="0.10756280129010033"/>
    <n v="8.7329940177108878E-2"/>
    <n v="6.6138857515432234E-2"/>
    <n v="4.2465893196140532E-2"/>
    <n v="1.6872025346678657E-2"/>
    <n v="4.2969762567135958E-2"/>
    <n v="2.6055640315726086E-2"/>
  </r>
  <r>
    <x v="0"/>
    <x v="0"/>
    <x v="7"/>
    <s v="Public Electricity Generation"/>
    <s v="LDO/HSD "/>
    <s v="Public Service Power Plants"/>
    <s v="Emissions"/>
    <x v="2"/>
    <x v="30"/>
    <m/>
    <m/>
    <n v="0.58508222854252911"/>
    <n v="3.068578819262977"/>
    <n v="4.4814407452365073"/>
    <n v="1.3764712360730382"/>
    <n v="1.7930135539587666"/>
    <n v="1.9287712857258017"/>
    <n v="1.1999938337420379"/>
    <n v="0.39023200249569556"/>
    <n v="0.13323087364244332"/>
    <n v="0.20208454657173644"/>
  </r>
  <r>
    <x v="0"/>
    <x v="0"/>
    <x v="7"/>
    <s v="Public Electricity Generation"/>
    <s v="LDO/HSD "/>
    <s v="Public Service Power Plants"/>
    <s v="Emissions"/>
    <x v="2"/>
    <x v="26"/>
    <m/>
    <m/>
    <n v="0"/>
    <n v="0"/>
    <n v="0"/>
    <n v="0"/>
    <n v="0"/>
    <n v="0"/>
    <n v="0"/>
    <n v="0"/>
    <n v="0"/>
    <n v="0"/>
  </r>
  <r>
    <x v="0"/>
    <x v="0"/>
    <x v="7"/>
    <s v="Public Electricity Generation"/>
    <s v="LDO/HSD "/>
    <s v="Public Service Power Plants"/>
    <s v="Emissions"/>
    <x v="2"/>
    <x v="18"/>
    <m/>
    <m/>
    <n v="0.18028549586776857"/>
    <n v="0.19952888429752064"/>
    <n v="0.21701318181818177"/>
    <n v="0.22729053719008269"/>
    <n v="0.24318632231404957"/>
    <n v="0.27958884297520659"/>
    <n v="0.18339855371900829"/>
    <n v="4.1029462809917365E-2"/>
    <n v="5.437190082644627E-3"/>
    <n v="0.23213603305785119"/>
  </r>
  <r>
    <x v="0"/>
    <x v="0"/>
    <x v="7"/>
    <s v="Public Electricity Generation"/>
    <s v="LDO/HSD "/>
    <s v="Public Service Power Plants"/>
    <s v="Emissions"/>
    <x v="2"/>
    <x v="4"/>
    <m/>
    <m/>
    <n v="1.5326963819053342E-2"/>
    <n v="1.3129401036935589E-2"/>
    <n v="3.2237831379180234E-3"/>
    <n v="0.29488927370096918"/>
    <n v="0.11869879779991693"/>
    <n v="3.1138380392055083E-2"/>
    <n v="2.5029307804567382E-2"/>
    <n v="1.5134892762812463E-2"/>
    <n v="1.3881550572071416E-2"/>
    <n v="3.6069054040834575E-2"/>
  </r>
  <r>
    <x v="0"/>
    <x v="0"/>
    <x v="7"/>
    <s v="Public Electricity Generation"/>
    <s v="LDO/HSD "/>
    <s v="Public Service Power Plants"/>
    <s v="Emissions"/>
    <x v="2"/>
    <x v="25"/>
    <m/>
    <m/>
    <n v="4.9098092928913803E-2"/>
    <n v="4.2649663904300063E-2"/>
    <n v="4.2684135224865687E-2"/>
    <n v="0.36358446172669395"/>
    <n v="0.17342535257902242"/>
    <n v="7.8396513468783111E-2"/>
    <n v="7.3969337431298535E-2"/>
    <n v="6.6284280363905698E-2"/>
    <n v="2.7605707438026421E-2"/>
    <n v="0.11285046316722532"/>
  </r>
  <r>
    <x v="0"/>
    <x v="0"/>
    <x v="7"/>
    <s v="Public Electricity Generation"/>
    <s v="LDO/HSD "/>
    <s v="Public Service Power Plants"/>
    <s v="Emissions"/>
    <x v="2"/>
    <x v="35"/>
    <m/>
    <m/>
    <n v="1.5706075462318749"/>
    <n v="1.646970058634575"/>
    <n v="1.6948911175706078"/>
    <n v="1.8226993281786414"/>
    <n v="2.2378277530901789"/>
    <n v="2.2556761490839468"/>
    <n v="1.9434975861401198"/>
    <n v="1.5744162344105299"/>
    <n v="0.7701895605700948"/>
    <n v="0.98495204282699689"/>
  </r>
  <r>
    <x v="0"/>
    <x v="0"/>
    <x v="7"/>
    <s v="Public Electricity Generation"/>
    <s v="LDO/HSD "/>
    <s v="Public Service Power Plants"/>
    <s v="Emissions"/>
    <x v="2"/>
    <x v="1"/>
    <m/>
    <m/>
    <n v="0.63152429752066097"/>
    <n v="0.86588851239669429"/>
    <n v="1.0057948760330577"/>
    <n v="0.25655008264462809"/>
    <n v="0.85770074380165295"/>
    <n v="1.2320832644628097"/>
    <n v="0.82775355371900816"/>
    <n v="0.24932181818181817"/>
    <n v="1.4084721074380167"/>
    <n v="1.9878473553719009"/>
  </r>
  <r>
    <x v="0"/>
    <x v="0"/>
    <x v="7"/>
    <s v="Public Electricity Generation"/>
    <s v="LDO/HSD "/>
    <s v="Public Service Power Plants"/>
    <s v="Emissions"/>
    <x v="2"/>
    <x v="29"/>
    <m/>
    <m/>
    <n v="4.6909090909090918E-4"/>
    <n v="4.5309917355371902E-4"/>
    <n v="4.6376033057851234E-4"/>
    <n v="4.6909090909090918E-4"/>
    <n v="4.6909090909090918E-4"/>
    <n v="1.172727272727273E-4"/>
    <n v="0"/>
    <n v="0"/>
    <n v="0"/>
    <n v="0"/>
  </r>
  <r>
    <x v="0"/>
    <x v="0"/>
    <x v="7"/>
    <s v="Public Electricity Generation"/>
    <s v="LDO/HSD "/>
    <s v="Public Service Power Plants"/>
    <s v="Emissions"/>
    <x v="2"/>
    <x v="15"/>
    <m/>
    <m/>
    <n v="0.64399943032427687"/>
    <n v="0.5448921560035056"/>
    <n v="0.23127291849255036"/>
    <n v="0.13120464504820331"/>
    <n v="0.14384460999123574"/>
    <n v="0.1485987291849255"/>
    <n v="0.15695942156003503"/>
    <n v="0.16785828220858895"/>
    <n v="4.2645749342681852E-2"/>
    <n v="0.12166248904469762"/>
  </r>
  <r>
    <x v="0"/>
    <x v="0"/>
    <x v="7"/>
    <s v="Public Electricity Generation"/>
    <s v="LDO/HSD "/>
    <s v="Public Service Power Plants"/>
    <s v="Emissions"/>
    <x v="2"/>
    <x v="3"/>
    <m/>
    <m/>
    <n v="0"/>
    <n v="0"/>
    <n v="0"/>
    <n v="0"/>
    <n v="0"/>
    <n v="0"/>
    <n v="0"/>
    <n v="0"/>
    <n v="0"/>
    <n v="0"/>
  </r>
  <r>
    <x v="0"/>
    <x v="0"/>
    <x v="7"/>
    <s v="Public Electricity Generation"/>
    <s v="LDO/HSD "/>
    <s v="Public Service Power Plants"/>
    <s v="Emissions"/>
    <x v="2"/>
    <x v="21"/>
    <m/>
    <m/>
    <n v="5.6077685950413217E-3"/>
    <n v="1.3470371900826445E-2"/>
    <n v="1.0192066115702478E-2"/>
    <n v="4.7493855371900815E-3"/>
    <n v="5.9132640495867762E-3"/>
    <n v="6.2604446280991738E-3"/>
    <n v="3.8246900826446281E-3"/>
    <n v="7.6493801652892574E-4"/>
    <n v="0"/>
    <n v="0"/>
  </r>
  <r>
    <x v="0"/>
    <x v="0"/>
    <x v="7"/>
    <s v="Public Electricity Generation"/>
    <s v="LDO/HSD "/>
    <s v="Public Service Power Plants"/>
    <s v="Emissions"/>
    <x v="2"/>
    <x v="22"/>
    <m/>
    <m/>
    <n v="0"/>
    <n v="0"/>
    <n v="0"/>
    <n v="0"/>
    <n v="0"/>
    <n v="0"/>
    <n v="0"/>
    <n v="0"/>
    <n v="0"/>
    <n v="0"/>
  </r>
  <r>
    <x v="0"/>
    <x v="0"/>
    <x v="7"/>
    <s v="Public Electricity Generation"/>
    <s v="LDO/HSD "/>
    <s v="Public Service Power Plants"/>
    <s v="Emissions"/>
    <x v="2"/>
    <x v="24"/>
    <m/>
    <m/>
    <n v="7.4628099173553722E-4"/>
    <n v="7.4628099173553722E-4"/>
    <n v="1.865702479338843E-4"/>
    <n v="0"/>
    <n v="0"/>
    <n v="0"/>
    <n v="0"/>
    <n v="0"/>
    <n v="0"/>
    <n v="0"/>
  </r>
  <r>
    <x v="0"/>
    <x v="0"/>
    <x v="7"/>
    <s v="Public Electricity Generation"/>
    <s v="LDO/HSD "/>
    <s v="Public Service Power Plants"/>
    <s v="Emissions"/>
    <x v="2"/>
    <x v="32"/>
    <m/>
    <m/>
    <n v="0"/>
    <n v="0"/>
    <n v="0"/>
    <n v="0"/>
    <n v="0"/>
    <n v="0"/>
    <n v="0"/>
    <n v="0"/>
    <n v="0"/>
    <n v="0"/>
  </r>
  <r>
    <x v="0"/>
    <x v="0"/>
    <x v="7"/>
    <s v="Public Electricity Generation"/>
    <s v="LDO/HSD "/>
    <s v="Public Service Power Plants"/>
    <s v="Emissions"/>
    <x v="2"/>
    <x v="2"/>
    <m/>
    <m/>
    <n v="4.7975206611570252E-2"/>
    <n v="5.7298388429752073E-2"/>
    <n v="4.1674462809917351E-2"/>
    <n v="3.1098595041322313E-2"/>
    <n v="7.2655785123966945E-3"/>
    <n v="9.9788429752066116E-3"/>
    <n v="8.3157024793388441E-3"/>
    <n v="1.6631404958677685E-3"/>
    <n v="0"/>
    <n v="0"/>
  </r>
  <r>
    <x v="0"/>
    <x v="0"/>
    <x v="7"/>
    <s v="Public Electricity Generation"/>
    <s v="LDO/HSD "/>
    <s v="Public Service Power Plants"/>
    <s v="Emissions"/>
    <x v="2"/>
    <x v="23"/>
    <m/>
    <m/>
    <n v="1.5501322314049585E-2"/>
    <n v="2.4456694214876035E-2"/>
    <n v="1.6652727272727274E-2"/>
    <n v="1.2953305785123968E-2"/>
    <n v="1.2729421487603306E-2"/>
    <n v="3.1823553719008265E-3"/>
    <n v="0"/>
    <n v="0"/>
    <n v="0"/>
    <n v="0"/>
  </r>
  <r>
    <x v="0"/>
    <x v="0"/>
    <x v="7"/>
    <s v="Public Electricity Generation"/>
    <s v="LDO/HSD "/>
    <s v="Public Service Power Plants"/>
    <s v="Emissions"/>
    <x v="2"/>
    <x v="31"/>
    <m/>
    <m/>
    <n v="0"/>
    <n v="0"/>
    <n v="0"/>
    <n v="0"/>
    <n v="0"/>
    <n v="0"/>
    <n v="0"/>
    <n v="0"/>
    <n v="0"/>
    <n v="3.4036327782646793E-2"/>
  </r>
  <r>
    <x v="0"/>
    <x v="0"/>
    <x v="7"/>
    <s v="Public Electricity Generation"/>
    <s v="LSHS/ HHS "/>
    <s v="Public Service Power Plants"/>
    <s v="Emissions"/>
    <x v="2"/>
    <x v="12"/>
    <m/>
    <m/>
    <n v="0"/>
    <n v="0"/>
    <n v="0"/>
    <n v="0"/>
    <n v="0"/>
    <n v="0"/>
    <n v="0"/>
    <n v="0"/>
    <n v="0"/>
    <n v="0"/>
  </r>
  <r>
    <x v="0"/>
    <x v="0"/>
    <x v="7"/>
    <s v="Public Electricity Generation"/>
    <s v="LSHS/ HHS "/>
    <s v="Public Service Power Plants"/>
    <s v="Emissions"/>
    <x v="2"/>
    <x v="13"/>
    <m/>
    <m/>
    <n v="0"/>
    <n v="0"/>
    <n v="0"/>
    <n v="0"/>
    <n v="0"/>
    <n v="0"/>
    <n v="0"/>
    <n v="0"/>
    <n v="0"/>
    <n v="0"/>
  </r>
  <r>
    <x v="0"/>
    <x v="0"/>
    <x v="7"/>
    <s v="Public Electricity Generation"/>
    <s v="LSHS/ HHS "/>
    <s v="Public Service Power Plants"/>
    <s v="Emissions"/>
    <x v="2"/>
    <x v="14"/>
    <m/>
    <m/>
    <n v="0"/>
    <n v="0"/>
    <n v="0"/>
    <n v="0"/>
    <n v="0"/>
    <n v="0"/>
    <n v="0"/>
    <n v="0"/>
    <n v="0"/>
    <n v="0"/>
  </r>
  <r>
    <x v="0"/>
    <x v="0"/>
    <x v="7"/>
    <s v="Public Electricity Generation"/>
    <s v="LSHS/ HHS "/>
    <s v="Public Service Power Plants"/>
    <s v="Emissions"/>
    <x v="2"/>
    <x v="27"/>
    <m/>
    <m/>
    <n v="0"/>
    <n v="0"/>
    <n v="0"/>
    <n v="0"/>
    <n v="0"/>
    <n v="0"/>
    <n v="0"/>
    <n v="0"/>
    <n v="0"/>
    <n v="0"/>
  </r>
  <r>
    <x v="0"/>
    <x v="0"/>
    <x v="7"/>
    <s v="Public Electricity Generation"/>
    <s v="LSHS/ HHS "/>
    <s v="Public Service Power Plants"/>
    <s v="Emissions"/>
    <x v="2"/>
    <x v="28"/>
    <m/>
    <m/>
    <n v="0"/>
    <n v="0"/>
    <n v="0"/>
    <n v="0"/>
    <n v="0"/>
    <n v="0"/>
    <n v="0"/>
    <n v="0"/>
    <n v="0"/>
    <n v="0"/>
  </r>
  <r>
    <x v="0"/>
    <x v="0"/>
    <x v="7"/>
    <s v="Public Electricity Generation"/>
    <s v="LSHS/ HHS "/>
    <s v="Public Service Power Plants"/>
    <s v="Emissions"/>
    <x v="2"/>
    <x v="33"/>
    <m/>
    <m/>
    <n v="0"/>
    <n v="0"/>
    <n v="0"/>
    <n v="0"/>
    <n v="0"/>
    <n v="0"/>
    <n v="0"/>
    <n v="0"/>
    <n v="0"/>
    <n v="0"/>
  </r>
  <r>
    <x v="0"/>
    <x v="0"/>
    <x v="7"/>
    <s v="Public Electricity Generation"/>
    <s v="LSHS/ HHS "/>
    <s v="Public Service Power Plants"/>
    <s v="Emissions"/>
    <x v="2"/>
    <x v="34"/>
    <m/>
    <m/>
    <n v="0"/>
    <n v="0"/>
    <n v="0"/>
    <n v="0"/>
    <n v="0"/>
    <n v="0"/>
    <n v="0"/>
    <n v="0"/>
    <n v="0"/>
    <n v="0"/>
  </r>
  <r>
    <x v="0"/>
    <x v="0"/>
    <x v="7"/>
    <s v="Public Electricity Generation"/>
    <s v="LSHS/ HHS "/>
    <s v="Public Service Power Plants"/>
    <s v="Emissions"/>
    <x v="2"/>
    <x v="5"/>
    <m/>
    <m/>
    <n v="0"/>
    <n v="0"/>
    <n v="0"/>
    <n v="0"/>
    <n v="0"/>
    <n v="0"/>
    <n v="0"/>
    <n v="0"/>
    <n v="0"/>
    <n v="0"/>
  </r>
  <r>
    <x v="0"/>
    <x v="0"/>
    <x v="7"/>
    <s v="Public Electricity Generation"/>
    <s v="LSHS/ HHS "/>
    <s v="Public Service Power Plants"/>
    <s v="Emissions"/>
    <x v="2"/>
    <x v="9"/>
    <m/>
    <m/>
    <n v="8.8957540291634704E-2"/>
    <n v="7.164385072908673E-2"/>
    <n v="4.3651554105909443E-2"/>
    <n v="3.4725719493476588E-2"/>
    <n v="4.8001669224865692E-2"/>
    <n v="4.8985072908672302E-2"/>
    <n v="3.3293999424405224E-2"/>
    <n v="1.4007717766692249E-2"/>
    <n v="2.2965368380660021E-3"/>
    <n v="0"/>
  </r>
  <r>
    <x v="0"/>
    <x v="0"/>
    <x v="7"/>
    <s v="Public Electricity Generation"/>
    <s v="LSHS/ HHS "/>
    <s v="Public Service Power Plants"/>
    <s v="Emissions"/>
    <x v="2"/>
    <x v="11"/>
    <m/>
    <m/>
    <n v="11.271344953952418"/>
    <n v="10.293876400613966"/>
    <n v="9.7576495107444359"/>
    <n v="9.0369881523407507"/>
    <n v="4.4650460859554881"/>
    <n v="0.77403125479662338"/>
    <n v="0.39113435341519576"/>
    <n v="0.87216915771296999"/>
    <n v="0.30624347659247897"/>
    <n v="5.0286636607828096E-2"/>
  </r>
  <r>
    <x v="0"/>
    <x v="0"/>
    <x v="7"/>
    <s v="Public Electricity Generation"/>
    <s v="LSHS/ HHS "/>
    <s v="Public Service Power Plants"/>
    <s v="Emissions"/>
    <x v="2"/>
    <x v="19"/>
    <m/>
    <m/>
    <n v="0"/>
    <n v="0"/>
    <n v="0"/>
    <n v="0"/>
    <n v="0"/>
    <n v="0"/>
    <n v="0"/>
    <n v="0"/>
    <n v="0"/>
    <n v="0"/>
  </r>
  <r>
    <x v="0"/>
    <x v="0"/>
    <x v="7"/>
    <s v="Public Electricity Generation"/>
    <s v="LSHS/ HHS "/>
    <s v="Public Service Power Plants"/>
    <s v="Emissions"/>
    <x v="2"/>
    <x v="20"/>
    <m/>
    <m/>
    <n v="0"/>
    <n v="0"/>
    <n v="0"/>
    <n v="0"/>
    <n v="0"/>
    <n v="0"/>
    <n v="0"/>
    <n v="0"/>
    <n v="0"/>
    <n v="0"/>
  </r>
  <r>
    <x v="0"/>
    <x v="0"/>
    <x v="7"/>
    <s v="Public Electricity Generation"/>
    <s v="LSHS/ HHS "/>
    <s v="Public Service Power Plants"/>
    <s v="Emissions"/>
    <x v="2"/>
    <x v="10"/>
    <m/>
    <m/>
    <n v="0"/>
    <n v="0"/>
    <n v="0"/>
    <n v="0"/>
    <n v="0"/>
    <n v="0"/>
    <n v="0"/>
    <n v="0"/>
    <n v="0"/>
    <n v="0"/>
  </r>
  <r>
    <x v="0"/>
    <x v="0"/>
    <x v="7"/>
    <s v="Public Electricity Generation"/>
    <s v="LSHS/ HHS "/>
    <s v="Public Service Power Plants"/>
    <s v="Emissions"/>
    <x v="2"/>
    <x v="8"/>
    <m/>
    <m/>
    <n v="0"/>
    <n v="0"/>
    <n v="0"/>
    <n v="0"/>
    <n v="0"/>
    <n v="0"/>
    <n v="0"/>
    <n v="0"/>
    <n v="0"/>
    <n v="0"/>
  </r>
  <r>
    <x v="0"/>
    <x v="0"/>
    <x v="7"/>
    <s v="Public Electricity Generation"/>
    <s v="LSHS/ HHS "/>
    <s v="Public Service Power Plants"/>
    <s v="Emissions"/>
    <x v="2"/>
    <x v="7"/>
    <m/>
    <m/>
    <n v="0"/>
    <n v="0"/>
    <n v="0"/>
    <n v="0"/>
    <n v="0"/>
    <n v="0"/>
    <n v="0"/>
    <n v="0"/>
    <n v="0"/>
    <n v="0"/>
  </r>
  <r>
    <x v="0"/>
    <x v="0"/>
    <x v="7"/>
    <s v="Public Electricity Generation"/>
    <s v="LSHS/ HHS "/>
    <s v="Public Service Power Plants"/>
    <s v="Emissions"/>
    <x v="2"/>
    <x v="6"/>
    <m/>
    <m/>
    <n v="0"/>
    <n v="0"/>
    <n v="0"/>
    <n v="0"/>
    <n v="0"/>
    <n v="0"/>
    <n v="0"/>
    <n v="0"/>
    <n v="0"/>
    <n v="0"/>
  </r>
  <r>
    <x v="0"/>
    <x v="0"/>
    <x v="7"/>
    <s v="Public Electricity Generation"/>
    <s v="LSHS/ HHS "/>
    <s v="Public Service Power Plants"/>
    <s v="Emissions"/>
    <x v="2"/>
    <x v="0"/>
    <m/>
    <m/>
    <n v="0"/>
    <n v="0"/>
    <n v="0"/>
    <n v="0"/>
    <n v="0.63116159504132241"/>
    <n v="0.33028951239669424"/>
    <n v="0.10217610743801654"/>
    <n v="2.5251247933884297E-2"/>
    <n v="1.5050082644628099E-3"/>
    <n v="0"/>
  </r>
  <r>
    <x v="0"/>
    <x v="0"/>
    <x v="7"/>
    <s v="Public Electricity Generation"/>
    <s v="LSHS/ HHS "/>
    <s v="Public Service Power Plants"/>
    <s v="Emissions"/>
    <x v="2"/>
    <x v="16"/>
    <m/>
    <m/>
    <n v="0.87640817355371903"/>
    <n v="0.91447192561983492"/>
    <n v="1.1568131404958677"/>
    <n v="1.2036876694214875"/>
    <n v="2.3451218181818185"/>
    <n v="2.7619592727272728"/>
    <n v="1.9814530165289257"/>
    <n v="0.92461827272727271"/>
    <n v="0.26758747933884303"/>
    <n v="3.4161694214876033E-2"/>
  </r>
  <r>
    <x v="0"/>
    <x v="0"/>
    <x v="7"/>
    <s v="Public Electricity Generation"/>
    <s v="LSHS/ HHS "/>
    <s v="Public Service Power Plants"/>
    <s v="Emissions"/>
    <x v="2"/>
    <x v="17"/>
    <m/>
    <m/>
    <n v="0.94466677685950429"/>
    <n v="1.3084950495867771"/>
    <n v="1.0379772892561985"/>
    <n v="2.0848052231404961"/>
    <n v="2.3988735371900827"/>
    <n v="1.5805228016528927"/>
    <n v="0.83010425206611571"/>
    <n v="0.18062840082644629"/>
    <n v="0.70222589256198342"/>
    <n v="0.95957732231404969"/>
  </r>
  <r>
    <x v="0"/>
    <x v="0"/>
    <x v="7"/>
    <s v="Public Electricity Generation"/>
    <s v="LSHS/ HHS "/>
    <s v="Public Service Power Plants"/>
    <s v="Emissions"/>
    <x v="2"/>
    <x v="30"/>
    <m/>
    <m/>
    <n v="5.8523982986655083"/>
    <n v="6.1820991227650124"/>
    <n v="6.8782487566296462"/>
    <n v="8.6587772665622253"/>
    <n v="7.1233130923203296"/>
    <n v="5.7650632587576043"/>
    <n v="3.4728429423200113"/>
    <n v="0.71394973965356501"/>
    <n v="3.9930011919283546"/>
    <n v="4.9715496114338809"/>
  </r>
  <r>
    <x v="0"/>
    <x v="0"/>
    <x v="7"/>
    <s v="Public Electricity Generation"/>
    <s v="LSHS/ HHS "/>
    <s v="Public Service Power Plants"/>
    <s v="Emissions"/>
    <x v="2"/>
    <x v="26"/>
    <m/>
    <m/>
    <n v="0"/>
    <n v="0"/>
    <n v="0"/>
    <n v="0"/>
    <n v="0"/>
    <n v="0"/>
    <n v="0"/>
    <n v="0"/>
    <n v="0"/>
    <n v="0"/>
  </r>
  <r>
    <x v="0"/>
    <x v="0"/>
    <x v="7"/>
    <s v="Public Electricity Generation"/>
    <s v="LSHS/ HHS "/>
    <s v="Public Service Power Plants"/>
    <s v="Emissions"/>
    <x v="2"/>
    <x v="18"/>
    <m/>
    <m/>
    <n v="0"/>
    <n v="0"/>
    <n v="0"/>
    <n v="0"/>
    <n v="0"/>
    <n v="0"/>
    <n v="2.3845909090909094"/>
    <n v="5.5640454545454547"/>
    <n v="1.7936808099173556"/>
    <n v="6.798451239669423E-2"/>
  </r>
  <r>
    <x v="0"/>
    <x v="0"/>
    <x v="7"/>
    <s v="Public Electricity Generation"/>
    <s v="LSHS/ HHS "/>
    <s v="Public Service Power Plants"/>
    <s v="Emissions"/>
    <x v="2"/>
    <x v="4"/>
    <m/>
    <m/>
    <n v="0"/>
    <n v="0"/>
    <n v="0"/>
    <n v="0"/>
    <n v="0"/>
    <n v="0"/>
    <n v="0"/>
    <n v="0"/>
    <n v="0"/>
    <n v="0"/>
  </r>
  <r>
    <x v="0"/>
    <x v="0"/>
    <x v="7"/>
    <s v="Public Electricity Generation"/>
    <s v="LSHS/ HHS "/>
    <s v="Public Service Power Plants"/>
    <s v="Emissions"/>
    <x v="2"/>
    <x v="25"/>
    <m/>
    <m/>
    <n v="0"/>
    <n v="0"/>
    <n v="0"/>
    <n v="0"/>
    <n v="0"/>
    <n v="0"/>
    <n v="0"/>
    <n v="0"/>
    <n v="0"/>
    <n v="0"/>
  </r>
  <r>
    <x v="0"/>
    <x v="0"/>
    <x v="7"/>
    <s v="Public Electricity Generation"/>
    <s v="LSHS/ HHS "/>
    <s v="Public Service Power Plants"/>
    <s v="Emissions"/>
    <x v="2"/>
    <x v="35"/>
    <m/>
    <m/>
    <n v="4.3655206611570253E-3"/>
    <n v="4.2309669421487601E-3"/>
    <n v="1.0465289256198346E-3"/>
    <n v="0"/>
    <n v="0"/>
    <n v="0"/>
    <n v="0"/>
    <n v="0"/>
    <n v="0"/>
    <n v="0"/>
  </r>
  <r>
    <x v="0"/>
    <x v="0"/>
    <x v="7"/>
    <s v="Public Electricity Generation"/>
    <s v="LSHS/ HHS "/>
    <s v="Public Service Power Plants"/>
    <s v="Emissions"/>
    <x v="2"/>
    <x v="1"/>
    <m/>
    <m/>
    <n v="0"/>
    <n v="0"/>
    <n v="0"/>
    <n v="0"/>
    <n v="0"/>
    <n v="0"/>
    <n v="0"/>
    <n v="0"/>
    <n v="0"/>
    <n v="0"/>
  </r>
  <r>
    <x v="0"/>
    <x v="0"/>
    <x v="7"/>
    <s v="Public Electricity Generation"/>
    <s v="LSHS/ HHS "/>
    <s v="Public Service Power Plants"/>
    <s v="Emissions"/>
    <x v="2"/>
    <x v="29"/>
    <m/>
    <m/>
    <n v="0"/>
    <n v="0"/>
    <n v="0"/>
    <n v="0"/>
    <n v="0"/>
    <n v="0"/>
    <n v="0"/>
    <n v="0"/>
    <n v="0"/>
    <n v="0"/>
  </r>
  <r>
    <x v="0"/>
    <x v="0"/>
    <x v="7"/>
    <s v="Public Electricity Generation"/>
    <s v="LSHS/ HHS "/>
    <s v="Public Service Power Plants"/>
    <s v="Emissions"/>
    <x v="2"/>
    <x v="15"/>
    <m/>
    <m/>
    <n v="0"/>
    <n v="0"/>
    <n v="0"/>
    <n v="0"/>
    <n v="0"/>
    <n v="0"/>
    <n v="0"/>
    <n v="0"/>
    <n v="0"/>
    <n v="0"/>
  </r>
  <r>
    <x v="0"/>
    <x v="0"/>
    <x v="7"/>
    <s v="Public Electricity Generation"/>
    <s v="LSHS/ HHS "/>
    <s v="Public Service Power Plants"/>
    <s v="Emissions"/>
    <x v="2"/>
    <x v="3"/>
    <m/>
    <m/>
    <n v="0"/>
    <n v="0"/>
    <n v="0"/>
    <n v="0"/>
    <n v="0"/>
    <n v="0"/>
    <n v="0"/>
    <n v="0"/>
    <n v="0"/>
    <n v="0"/>
  </r>
  <r>
    <x v="0"/>
    <x v="0"/>
    <x v="7"/>
    <s v="Public Electricity Generation"/>
    <s v="LSHS/ HHS "/>
    <s v="Public Service Power Plants"/>
    <s v="Emissions"/>
    <x v="2"/>
    <x v="21"/>
    <m/>
    <m/>
    <n v="0"/>
    <n v="0"/>
    <n v="0"/>
    <n v="0"/>
    <n v="0"/>
    <n v="0"/>
    <n v="0"/>
    <n v="0"/>
    <n v="0"/>
    <n v="0"/>
  </r>
  <r>
    <x v="0"/>
    <x v="0"/>
    <x v="7"/>
    <s v="Public Electricity Generation"/>
    <s v="LSHS/ HHS "/>
    <s v="Public Service Power Plants"/>
    <s v="Emissions"/>
    <x v="2"/>
    <x v="22"/>
    <m/>
    <m/>
    <n v="0"/>
    <n v="0"/>
    <n v="0"/>
    <n v="0"/>
    <n v="0"/>
    <n v="0"/>
    <n v="0"/>
    <n v="0"/>
    <n v="0"/>
    <n v="0"/>
  </r>
  <r>
    <x v="0"/>
    <x v="0"/>
    <x v="7"/>
    <s v="Public Electricity Generation"/>
    <s v="LSHS/ HHS "/>
    <s v="Public Service Power Plants"/>
    <s v="Emissions"/>
    <x v="2"/>
    <x v="24"/>
    <m/>
    <m/>
    <n v="0"/>
    <n v="0"/>
    <n v="0"/>
    <n v="0"/>
    <n v="0"/>
    <n v="0"/>
    <n v="0"/>
    <n v="0"/>
    <n v="0"/>
    <n v="0"/>
  </r>
  <r>
    <x v="0"/>
    <x v="0"/>
    <x v="7"/>
    <s v="Public Electricity Generation"/>
    <s v="LSHS/ HHS "/>
    <s v="Public Service Power Plants"/>
    <s v="Emissions"/>
    <x v="2"/>
    <x v="32"/>
    <m/>
    <m/>
    <n v="0"/>
    <n v="0"/>
    <n v="0"/>
    <n v="0"/>
    <n v="0"/>
    <n v="0"/>
    <n v="0"/>
    <n v="0"/>
    <n v="0"/>
    <n v="0"/>
  </r>
  <r>
    <x v="0"/>
    <x v="0"/>
    <x v="7"/>
    <s v="Public Electricity Generation"/>
    <s v="LSHS/ HHS "/>
    <s v="Public Service Power Plants"/>
    <s v="Emissions"/>
    <x v="2"/>
    <x v="2"/>
    <m/>
    <m/>
    <n v="0"/>
    <n v="0"/>
    <n v="0"/>
    <n v="0"/>
    <n v="0"/>
    <n v="0"/>
    <n v="0"/>
    <n v="0"/>
    <n v="0"/>
    <n v="0"/>
  </r>
  <r>
    <x v="0"/>
    <x v="0"/>
    <x v="7"/>
    <s v="Public Electricity Generation"/>
    <s v="LSHS/ HHS "/>
    <s v="Public Service Power Plants"/>
    <s v="Emissions"/>
    <x v="2"/>
    <x v="23"/>
    <m/>
    <m/>
    <n v="0"/>
    <n v="0"/>
    <n v="0"/>
    <n v="0"/>
    <n v="0"/>
    <n v="0"/>
    <n v="0"/>
    <n v="0"/>
    <n v="0"/>
    <n v="0"/>
  </r>
  <r>
    <x v="0"/>
    <x v="0"/>
    <x v="7"/>
    <s v="Public Electricity Generation"/>
    <s v="LSHS/ HHS "/>
    <s v="Public Service Power Plants"/>
    <s v="Emissions"/>
    <x v="2"/>
    <x v="31"/>
    <m/>
    <m/>
    <n v="0"/>
    <n v="0"/>
    <n v="0"/>
    <n v="0"/>
    <n v="0"/>
    <n v="0"/>
    <n v="0"/>
    <n v="0"/>
    <n v="0"/>
    <n v="0"/>
  </r>
  <r>
    <x v="0"/>
    <x v="0"/>
    <x v="7"/>
    <s v="Public Electricity Generation"/>
    <s v="Natural gas"/>
    <s v="Public Service Power Plants"/>
    <s v="Emissions"/>
    <x v="2"/>
    <x v="12"/>
    <m/>
    <m/>
    <n v="1.9818597452484836"/>
    <n v="2.1263911075472146"/>
    <n v="2.054698728630147"/>
    <n v="1.4712788379896968"/>
    <n v="2.042919327313939"/>
    <n v="2.4459183876294066"/>
    <n v="2.6122125698623622"/>
    <n v="2.7655451936195714"/>
    <n v="1.7157292200107048"/>
    <n v="1.2052667998865407"/>
  </r>
  <r>
    <x v="0"/>
    <x v="0"/>
    <x v="7"/>
    <s v="Public Electricity Generation"/>
    <s v="Natural gas"/>
    <s v="Public Service Power Plants"/>
    <s v="Emissions"/>
    <x v="2"/>
    <x v="13"/>
    <m/>
    <m/>
    <n v="0"/>
    <n v="0"/>
    <n v="0"/>
    <n v="0"/>
    <n v="0"/>
    <n v="0"/>
    <n v="0"/>
    <n v="0"/>
    <n v="0"/>
    <n v="0"/>
  </r>
  <r>
    <x v="0"/>
    <x v="0"/>
    <x v="7"/>
    <s v="Public Electricity Generation"/>
    <s v="Natural gas"/>
    <s v="Public Service Power Plants"/>
    <s v="Emissions"/>
    <x v="2"/>
    <x v="14"/>
    <m/>
    <m/>
    <n v="0"/>
    <n v="0"/>
    <n v="0"/>
    <n v="0"/>
    <n v="0"/>
    <n v="0"/>
    <n v="0"/>
    <n v="0"/>
    <n v="0"/>
    <n v="0"/>
  </r>
  <r>
    <x v="0"/>
    <x v="0"/>
    <x v="7"/>
    <s v="Public Electricity Generation"/>
    <s v="Natural gas"/>
    <s v="Public Service Power Plants"/>
    <s v="Emissions"/>
    <x v="2"/>
    <x v="27"/>
    <m/>
    <m/>
    <n v="0"/>
    <n v="0"/>
    <n v="0"/>
    <n v="0"/>
    <n v="0"/>
    <n v="0"/>
    <n v="0"/>
    <n v="0"/>
    <n v="0"/>
    <n v="0"/>
  </r>
  <r>
    <x v="0"/>
    <x v="0"/>
    <x v="7"/>
    <s v="Public Electricity Generation"/>
    <s v="Natural gas"/>
    <s v="Public Service Power Plants"/>
    <s v="Emissions"/>
    <x v="2"/>
    <x v="28"/>
    <m/>
    <m/>
    <n v="2.4248749796161522"/>
    <n v="2.6318172839946636"/>
    <n v="2.6615291448095291"/>
    <n v="3.5366753974604168"/>
    <n v="4.6388382621832056"/>
    <n v="4.4422131635067492"/>
    <n v="4.6973365404319729"/>
    <n v="5.1456298825327833"/>
    <n v="4.0614955554526064"/>
    <n v="3.7897118282409581"/>
  </r>
  <r>
    <x v="0"/>
    <x v="0"/>
    <x v="7"/>
    <s v="Public Electricity Generation"/>
    <s v="Natural gas"/>
    <s v="Public Service Power Plants"/>
    <s v="Emissions"/>
    <x v="2"/>
    <x v="33"/>
    <m/>
    <m/>
    <n v="6.5123403151353632"/>
    <n v="6.9197600884581227"/>
    <n v="6.6218564465603258"/>
    <n v="4.6958078445498881"/>
    <n v="6.4572896105028557"/>
    <n v="7.5999095688638452"/>
    <n v="7.9178412897056667"/>
    <n v="8.2816950038476467"/>
    <n v="5.1302952245366908"/>
    <n v="3.6051813718725012"/>
  </r>
  <r>
    <x v="0"/>
    <x v="0"/>
    <x v="7"/>
    <s v="Public Electricity Generation"/>
    <s v="Natural gas"/>
    <s v="Public Service Power Plants"/>
    <s v="Emissions"/>
    <x v="2"/>
    <x v="34"/>
    <m/>
    <m/>
    <n v="0"/>
    <n v="0"/>
    <n v="0"/>
    <n v="0"/>
    <n v="0"/>
    <n v="0"/>
    <n v="0"/>
    <n v="0"/>
    <n v="0"/>
    <n v="0"/>
  </r>
  <r>
    <x v="0"/>
    <x v="0"/>
    <x v="7"/>
    <s v="Public Electricity Generation"/>
    <s v="Natural gas"/>
    <s v="Public Service Power Plants"/>
    <s v="Emissions"/>
    <x v="2"/>
    <x v="5"/>
    <m/>
    <m/>
    <n v="0"/>
    <n v="0"/>
    <n v="0"/>
    <n v="0"/>
    <n v="0"/>
    <n v="0"/>
    <n v="0"/>
    <n v="0"/>
    <n v="0"/>
    <n v="0"/>
  </r>
  <r>
    <x v="0"/>
    <x v="0"/>
    <x v="7"/>
    <s v="Public Electricity Generation"/>
    <s v="Natural gas"/>
    <s v="Public Service Power Plants"/>
    <s v="Emissions"/>
    <x v="2"/>
    <x v="9"/>
    <m/>
    <m/>
    <n v="3.5319753600000001"/>
    <n v="3.3821702399999993"/>
    <n v="3.2863555200000003"/>
    <n v="3.2212934399999997"/>
    <n v="3.35635152"/>
    <n v="3.3067387199999998"/>
    <n v="4.2360120000000006"/>
    <n v="5.5195607999999998"/>
    <n v="3.9772319999999999"/>
    <n v="3.7556159999999998"/>
  </r>
  <r>
    <x v="0"/>
    <x v="0"/>
    <x v="7"/>
    <s v="Public Electricity Generation"/>
    <s v="Natural gas"/>
    <s v="Public Service Power Plants"/>
    <s v="Emissions"/>
    <x v="2"/>
    <x v="11"/>
    <m/>
    <m/>
    <n v="14.378701623311999"/>
    <n v="15.095679492240002"/>
    <n v="18.074973623712005"/>
    <n v="17.008644960000002"/>
    <n v="22.74413088"/>
    <n v="23.635583520000001"/>
    <n v="20.914736399999995"/>
    <n v="17.84105928"/>
    <n v="8.4733920000000005"/>
    <n v="5.1746879999999997"/>
  </r>
  <r>
    <x v="0"/>
    <x v="0"/>
    <x v="7"/>
    <s v="Public Electricity Generation"/>
    <s v="Natural gas"/>
    <s v="Public Service Power Plants"/>
    <s v="Emissions"/>
    <x v="2"/>
    <x v="19"/>
    <m/>
    <m/>
    <n v="0"/>
    <n v="0"/>
    <n v="0"/>
    <n v="0"/>
    <n v="0"/>
    <n v="0"/>
    <n v="0"/>
    <n v="0"/>
    <n v="0"/>
    <n v="0"/>
  </r>
  <r>
    <x v="0"/>
    <x v="0"/>
    <x v="7"/>
    <s v="Public Electricity Generation"/>
    <s v="Natural gas"/>
    <s v="Public Service Power Plants"/>
    <s v="Emissions"/>
    <x v="2"/>
    <x v="20"/>
    <m/>
    <m/>
    <n v="4.2079814400000002"/>
    <n v="4.3228130400000015"/>
    <n v="4.0366482720479997"/>
    <n v="4.2129090755520009"/>
    <n v="5.5486987905120007"/>
    <n v="7.7822548800000018"/>
    <n v="7.4166138000000004"/>
    <n v="6.1199115600000003"/>
    <n v="4.3165212633599994"/>
    <n v="3.911239836864"/>
  </r>
  <r>
    <x v="0"/>
    <x v="0"/>
    <x v="7"/>
    <s v="Public Electricity Generation"/>
    <s v="Natural gas"/>
    <s v="Public Service Power Plants"/>
    <s v="Emissions"/>
    <x v="2"/>
    <x v="10"/>
    <m/>
    <m/>
    <n v="0"/>
    <n v="0"/>
    <n v="0"/>
    <n v="0"/>
    <n v="0"/>
    <n v="0"/>
    <n v="0"/>
    <n v="0"/>
    <n v="0.13953600000000002"/>
    <n v="0.18604799999999999"/>
  </r>
  <r>
    <x v="0"/>
    <x v="0"/>
    <x v="7"/>
    <s v="Public Electricity Generation"/>
    <s v="Natural gas"/>
    <s v="Public Service Power Plants"/>
    <s v="Emissions"/>
    <x v="2"/>
    <x v="8"/>
    <m/>
    <m/>
    <n v="0"/>
    <n v="0"/>
    <n v="0"/>
    <n v="0"/>
    <n v="0"/>
    <n v="0"/>
    <n v="0"/>
    <n v="0"/>
    <n v="0"/>
    <n v="0"/>
  </r>
  <r>
    <x v="0"/>
    <x v="0"/>
    <x v="7"/>
    <s v="Public Electricity Generation"/>
    <s v="Natural gas"/>
    <s v="Public Service Power Plants"/>
    <s v="Emissions"/>
    <x v="2"/>
    <x v="7"/>
    <m/>
    <m/>
    <n v="0"/>
    <n v="0"/>
    <n v="0"/>
    <n v="0"/>
    <n v="0"/>
    <n v="0"/>
    <n v="0"/>
    <n v="0"/>
    <n v="0"/>
    <n v="0"/>
  </r>
  <r>
    <x v="0"/>
    <x v="0"/>
    <x v="7"/>
    <s v="Public Electricity Generation"/>
    <s v="Natural gas"/>
    <s v="Public Service Power Plants"/>
    <s v="Emissions"/>
    <x v="2"/>
    <x v="6"/>
    <m/>
    <m/>
    <n v="0"/>
    <n v="0"/>
    <n v="0"/>
    <n v="0"/>
    <n v="0"/>
    <n v="0"/>
    <n v="0"/>
    <n v="0"/>
    <n v="0"/>
    <n v="0"/>
  </r>
  <r>
    <x v="0"/>
    <x v="0"/>
    <x v="7"/>
    <s v="Public Electricity Generation"/>
    <s v="Natural gas"/>
    <s v="Public Service Power Plants"/>
    <s v="Emissions"/>
    <x v="2"/>
    <x v="0"/>
    <m/>
    <m/>
    <n v="5.95801392"/>
    <n v="5.6027078399999999"/>
    <n v="5.7450345599999997"/>
    <n v="5.9058748800000007"/>
    <n v="5.7321935999999996"/>
    <n v="7.8968347200000011"/>
    <n v="7.0024728000000005"/>
    <n v="4.8179409599999996"/>
    <n v="4.1651040000000004"/>
    <n v="2.4715199999999999"/>
  </r>
  <r>
    <x v="0"/>
    <x v="0"/>
    <x v="7"/>
    <s v="Public Electricity Generation"/>
    <s v="Natural gas"/>
    <s v="Public Service Power Plants"/>
    <s v="Emissions"/>
    <x v="2"/>
    <x v="16"/>
    <m/>
    <m/>
    <n v="4.6964621824319994E-3"/>
    <n v="2.963473565328E-3"/>
    <n v="2.0459900650079996E-3"/>
    <n v="1.4763864183840001E-3"/>
    <n v="2.0452081827839999E-3"/>
    <n v="3.0787165465439993E-3"/>
    <n v="3.2020357154879998E-3"/>
    <n v="3.010273962528E-3"/>
    <n v="7.4058338107200008E-4"/>
    <n v="0"/>
  </r>
  <r>
    <x v="0"/>
    <x v="0"/>
    <x v="7"/>
    <s v="Public Electricity Generation"/>
    <s v="Natural gas"/>
    <s v="Public Service Power Plants"/>
    <s v="Emissions"/>
    <x v="2"/>
    <x v="17"/>
    <m/>
    <m/>
    <n v="0"/>
    <n v="0"/>
    <n v="0"/>
    <n v="0"/>
    <n v="0"/>
    <n v="0"/>
    <n v="0"/>
    <n v="0"/>
    <n v="0"/>
    <n v="0"/>
  </r>
  <r>
    <x v="0"/>
    <x v="0"/>
    <x v="7"/>
    <s v="Public Electricity Generation"/>
    <s v="Natural gas"/>
    <s v="Public Service Power Plants"/>
    <s v="Emissions"/>
    <x v="2"/>
    <x v="30"/>
    <m/>
    <m/>
    <n v="1.6963017600000001"/>
    <n v="2.2226625600000003"/>
    <n v="2.6144486400000004"/>
    <n v="2.2575739200000005"/>
    <n v="13.086616320000001"/>
    <n v="12.015581760000002"/>
    <n v="7.2837336000000015"/>
    <n v="3.0764587200000006"/>
    <n v="3.1628159999999998"/>
    <n v="2.6420640000000004"/>
  </r>
  <r>
    <x v="0"/>
    <x v="0"/>
    <x v="7"/>
    <s v="Public Electricity Generation"/>
    <s v="Natural gas"/>
    <s v="Public Service Power Plants"/>
    <s v="Emissions"/>
    <x v="2"/>
    <x v="26"/>
    <m/>
    <m/>
    <n v="0.23259647999999999"/>
    <n v="0.23916287999999999"/>
    <n v="0.24501791999999997"/>
    <n v="0.23836032000000001"/>
    <n v="0.23587968000000001"/>
    <n v="0.21880704000000004"/>
    <n v="0.13319760000000003"/>
    <n v="2.663952E-2"/>
    <n v="0.18878399999999998"/>
    <n v="0.14227200000000001"/>
  </r>
  <r>
    <x v="0"/>
    <x v="0"/>
    <x v="7"/>
    <s v="Public Electricity Generation"/>
    <s v="Natural gas"/>
    <s v="Public Service Power Plants"/>
    <s v="Emissions"/>
    <x v="2"/>
    <x v="18"/>
    <m/>
    <m/>
    <n v="0"/>
    <n v="0"/>
    <n v="0"/>
    <n v="0"/>
    <n v="0"/>
    <n v="0"/>
    <n v="0"/>
    <n v="0"/>
    <n v="0"/>
    <n v="0"/>
  </r>
  <r>
    <x v="0"/>
    <x v="0"/>
    <x v="7"/>
    <s v="Public Electricity Generation"/>
    <s v="Natural gas"/>
    <s v="Public Service Power Plants"/>
    <s v="Emissions"/>
    <x v="2"/>
    <x v="4"/>
    <m/>
    <m/>
    <n v="0"/>
    <n v="0"/>
    <n v="0"/>
    <n v="0"/>
    <n v="0"/>
    <n v="0"/>
    <n v="0"/>
    <n v="0"/>
    <n v="0"/>
    <n v="0"/>
  </r>
  <r>
    <x v="0"/>
    <x v="0"/>
    <x v="7"/>
    <s v="Public Electricity Generation"/>
    <s v="Natural gas"/>
    <s v="Public Service Power Plants"/>
    <s v="Emissions"/>
    <x v="2"/>
    <x v="25"/>
    <m/>
    <m/>
    <n v="0"/>
    <n v="0"/>
    <n v="0"/>
    <n v="0"/>
    <n v="0"/>
    <n v="0"/>
    <n v="0"/>
    <n v="0"/>
    <n v="0"/>
    <n v="0"/>
  </r>
  <r>
    <x v="0"/>
    <x v="0"/>
    <x v="7"/>
    <s v="Public Electricity Generation"/>
    <s v="Natural gas"/>
    <s v="Public Service Power Plants"/>
    <s v="Emissions"/>
    <x v="2"/>
    <x v="35"/>
    <m/>
    <m/>
    <n v="0"/>
    <n v="0"/>
    <n v="0"/>
    <n v="0"/>
    <n v="0"/>
    <n v="0"/>
    <n v="0"/>
    <n v="0"/>
    <n v="0"/>
    <n v="0"/>
  </r>
  <r>
    <x v="0"/>
    <x v="0"/>
    <x v="7"/>
    <s v="Public Electricity Generation"/>
    <s v="Natural gas"/>
    <s v="Public Service Power Plants"/>
    <s v="Emissions"/>
    <x v="2"/>
    <x v="1"/>
    <m/>
    <m/>
    <n v="0"/>
    <n v="0"/>
    <n v="0"/>
    <n v="0"/>
    <n v="0"/>
    <n v="0"/>
    <n v="0"/>
    <n v="0"/>
    <n v="0"/>
    <n v="0"/>
  </r>
  <r>
    <x v="0"/>
    <x v="0"/>
    <x v="7"/>
    <s v="Public Electricity Generation"/>
    <s v="Natural gas"/>
    <s v="Public Service Power Plants"/>
    <s v="Emissions"/>
    <x v="2"/>
    <x v="29"/>
    <m/>
    <m/>
    <n v="0"/>
    <n v="0"/>
    <n v="0"/>
    <n v="0"/>
    <n v="0"/>
    <n v="0"/>
    <n v="0"/>
    <n v="0"/>
    <n v="0"/>
    <n v="0"/>
  </r>
  <r>
    <x v="0"/>
    <x v="0"/>
    <x v="7"/>
    <s v="Public Electricity Generation"/>
    <s v="Natural gas"/>
    <s v="Public Service Power Plants"/>
    <s v="Emissions"/>
    <x v="2"/>
    <x v="15"/>
    <m/>
    <m/>
    <n v="0"/>
    <n v="0"/>
    <n v="0"/>
    <n v="0"/>
    <n v="0"/>
    <n v="0"/>
    <n v="0"/>
    <n v="0"/>
    <n v="0"/>
    <n v="0"/>
  </r>
  <r>
    <x v="0"/>
    <x v="0"/>
    <x v="7"/>
    <s v="Public Electricity Generation"/>
    <s v="Natural gas"/>
    <s v="Public Service Power Plants"/>
    <s v="Emissions"/>
    <x v="2"/>
    <x v="3"/>
    <m/>
    <m/>
    <n v="3.4579614528000002"/>
    <n v="3.5426041727999991"/>
    <n v="3.6863792400000008"/>
    <n v="3.8835272832000003"/>
    <n v="3.862532493883188"/>
    <n v="4.117239047147053"/>
    <n v="4.1701931612127128"/>
    <n v="4.146792268002641"/>
    <n v="4.2731952113253664"/>
    <n v="5.1583963104142239"/>
  </r>
  <r>
    <x v="0"/>
    <x v="0"/>
    <x v="7"/>
    <s v="Public Electricity Generation"/>
    <s v="Natural gas"/>
    <s v="Public Service Power Plants"/>
    <s v="Emissions"/>
    <x v="2"/>
    <x v="21"/>
    <m/>
    <m/>
    <n v="0"/>
    <n v="0"/>
    <n v="0"/>
    <n v="0"/>
    <n v="0"/>
    <n v="0"/>
    <n v="0"/>
    <n v="0"/>
    <n v="0"/>
    <n v="0"/>
  </r>
  <r>
    <x v="0"/>
    <x v="0"/>
    <x v="7"/>
    <s v="Public Electricity Generation"/>
    <s v="Natural gas"/>
    <s v="Public Service Power Plants"/>
    <s v="Emissions"/>
    <x v="2"/>
    <x v="22"/>
    <m/>
    <m/>
    <n v="0"/>
    <n v="0"/>
    <n v="0"/>
    <n v="0"/>
    <n v="0"/>
    <n v="0"/>
    <n v="0"/>
    <n v="0"/>
    <n v="0"/>
    <n v="0"/>
  </r>
  <r>
    <x v="0"/>
    <x v="0"/>
    <x v="7"/>
    <s v="Public Electricity Generation"/>
    <s v="Natural gas"/>
    <s v="Public Service Power Plants"/>
    <s v="Emissions"/>
    <x v="2"/>
    <x v="24"/>
    <m/>
    <m/>
    <n v="0"/>
    <n v="0"/>
    <n v="0"/>
    <n v="0"/>
    <n v="0"/>
    <n v="0"/>
    <n v="0"/>
    <n v="0"/>
    <n v="0"/>
    <n v="0"/>
  </r>
  <r>
    <x v="0"/>
    <x v="0"/>
    <x v="7"/>
    <s v="Public Electricity Generation"/>
    <s v="Natural gas"/>
    <s v="Public Service Power Plants"/>
    <s v="Emissions"/>
    <x v="2"/>
    <x v="32"/>
    <m/>
    <m/>
    <n v="1.8054276672"/>
    <n v="2.0064324672000002"/>
    <n v="1.8904186800000005"/>
    <n v="1.8501528768000006"/>
    <n v="1.8475359861168117"/>
    <n v="9.9994721528529507"/>
    <n v="9.1304604387872885"/>
    <n v="4.3180360519973595"/>
    <n v="2.3041487886746346"/>
    <n v="2.341891689585776"/>
  </r>
  <r>
    <x v="0"/>
    <x v="0"/>
    <x v="7"/>
    <s v="Public Electricity Generation"/>
    <s v="Natural gas"/>
    <s v="Public Service Power Plants"/>
    <s v="Emissions"/>
    <x v="2"/>
    <x v="2"/>
    <m/>
    <m/>
    <n v="0"/>
    <n v="0"/>
    <n v="0"/>
    <n v="0"/>
    <n v="0"/>
    <n v="0"/>
    <n v="0"/>
    <n v="0"/>
    <n v="0"/>
    <n v="0"/>
  </r>
  <r>
    <x v="0"/>
    <x v="0"/>
    <x v="7"/>
    <s v="Public Electricity Generation"/>
    <s v="Natural gas"/>
    <s v="Public Service Power Plants"/>
    <s v="Emissions"/>
    <x v="2"/>
    <x v="23"/>
    <m/>
    <m/>
    <n v="0"/>
    <n v="0"/>
    <n v="0"/>
    <n v="0"/>
    <n v="0"/>
    <n v="0"/>
    <n v="0"/>
    <n v="0"/>
    <n v="0"/>
    <n v="0"/>
  </r>
  <r>
    <x v="0"/>
    <x v="0"/>
    <x v="7"/>
    <s v="Public Electricity Generation"/>
    <s v="Natural gas"/>
    <s v="Public Service Power Plants"/>
    <s v="Emissions"/>
    <x v="2"/>
    <x v="31"/>
    <m/>
    <m/>
    <n v="0"/>
    <n v="0"/>
    <n v="0"/>
    <n v="0"/>
    <n v="0"/>
    <n v="0"/>
    <n v="0"/>
    <n v="0"/>
    <n v="0"/>
    <n v="0"/>
  </r>
  <r>
    <x v="0"/>
    <x v="0"/>
    <x v="7"/>
    <s v="Public Electricity Generation"/>
    <s v="Lignite "/>
    <s v="Public Service Power Plants"/>
    <s v="Emissions"/>
    <x v="2"/>
    <x v="12"/>
    <m/>
    <m/>
    <n v="0"/>
    <n v="0"/>
    <n v="0"/>
    <n v="0"/>
    <n v="0"/>
    <n v="0"/>
    <n v="0"/>
    <n v="0"/>
    <n v="0"/>
    <n v="0"/>
  </r>
  <r>
    <x v="0"/>
    <x v="0"/>
    <x v="7"/>
    <s v="Public Electricity Generation"/>
    <s v="Lignite "/>
    <s v="Public Service Power Plants"/>
    <s v="Emissions"/>
    <x v="2"/>
    <x v="13"/>
    <m/>
    <m/>
    <n v="0"/>
    <n v="0"/>
    <n v="0"/>
    <n v="0"/>
    <n v="0"/>
    <n v="0"/>
    <n v="0"/>
    <n v="0"/>
    <n v="0"/>
    <n v="0"/>
  </r>
  <r>
    <x v="0"/>
    <x v="0"/>
    <x v="7"/>
    <s v="Public Electricity Generation"/>
    <s v="Lignite "/>
    <s v="Public Service Power Plants"/>
    <s v="Emissions"/>
    <x v="2"/>
    <x v="14"/>
    <m/>
    <m/>
    <n v="0"/>
    <n v="0"/>
    <n v="0"/>
    <n v="0"/>
    <n v="0"/>
    <n v="0"/>
    <n v="0"/>
    <n v="0"/>
    <n v="0"/>
    <n v="0"/>
  </r>
  <r>
    <x v="0"/>
    <x v="0"/>
    <x v="7"/>
    <s v="Public Electricity Generation"/>
    <s v="Lignite "/>
    <s v="Public Service Power Plants"/>
    <s v="Emissions"/>
    <x v="2"/>
    <x v="27"/>
    <m/>
    <m/>
    <n v="0"/>
    <n v="0"/>
    <n v="0"/>
    <n v="0"/>
    <n v="0"/>
    <n v="0"/>
    <n v="0"/>
    <n v="0"/>
    <n v="0"/>
    <n v="0"/>
  </r>
  <r>
    <x v="0"/>
    <x v="0"/>
    <x v="7"/>
    <s v="Public Electricity Generation"/>
    <s v="Lignite "/>
    <s v="Public Service Power Plants"/>
    <s v="Emissions"/>
    <x v="2"/>
    <x v="28"/>
    <m/>
    <m/>
    <n v="0"/>
    <n v="0"/>
    <n v="1.7907119999999999"/>
    <n v="5.6943284999999983"/>
    <n v="10.235546999999999"/>
    <n v="23.174119499999993"/>
    <n v="32.354909999999997"/>
    <n v="39.35496599999999"/>
    <n v="54.820205999999999"/>
    <n v="88.999742999999981"/>
  </r>
  <r>
    <x v="0"/>
    <x v="0"/>
    <x v="7"/>
    <s v="Public Electricity Generation"/>
    <s v="Lignite "/>
    <s v="Public Service Power Plants"/>
    <s v="Emissions"/>
    <x v="2"/>
    <x v="33"/>
    <m/>
    <m/>
    <n v="0"/>
    <n v="0"/>
    <n v="0"/>
    <n v="0"/>
    <n v="0"/>
    <n v="0"/>
    <n v="0"/>
    <n v="0"/>
    <n v="0"/>
    <n v="0"/>
  </r>
  <r>
    <x v="0"/>
    <x v="0"/>
    <x v="7"/>
    <s v="Public Electricity Generation"/>
    <s v="Lignite "/>
    <s v="Public Service Power Plants"/>
    <s v="Emissions"/>
    <x v="2"/>
    <x v="34"/>
    <m/>
    <m/>
    <n v="0"/>
    <n v="0"/>
    <n v="0"/>
    <n v="0"/>
    <n v="0"/>
    <n v="0"/>
    <n v="0"/>
    <n v="0"/>
    <n v="0"/>
    <n v="0"/>
  </r>
  <r>
    <x v="0"/>
    <x v="0"/>
    <x v="7"/>
    <s v="Public Electricity Generation"/>
    <s v="Lignite "/>
    <s v="Public Service Power Plants"/>
    <s v="Emissions"/>
    <x v="2"/>
    <x v="5"/>
    <m/>
    <m/>
    <n v="0"/>
    <n v="0"/>
    <n v="0"/>
    <n v="0"/>
    <n v="0"/>
    <n v="0"/>
    <n v="0"/>
    <n v="0"/>
    <n v="0"/>
    <n v="0"/>
  </r>
  <r>
    <x v="0"/>
    <x v="0"/>
    <x v="7"/>
    <s v="Public Electricity Generation"/>
    <s v="Lignite "/>
    <s v="Public Service Power Plants"/>
    <s v="Emissions"/>
    <x v="2"/>
    <x v="9"/>
    <m/>
    <m/>
    <n v="0"/>
    <n v="0"/>
    <n v="0"/>
    <n v="0"/>
    <n v="0"/>
    <n v="0"/>
    <n v="0"/>
    <n v="0"/>
    <n v="0"/>
    <n v="0"/>
  </r>
  <r>
    <x v="0"/>
    <x v="0"/>
    <x v="7"/>
    <s v="Public Electricity Generation"/>
    <s v="Lignite "/>
    <s v="Public Service Power Plants"/>
    <s v="Emissions"/>
    <x v="2"/>
    <x v="11"/>
    <m/>
    <m/>
    <n v="34.386418499999991"/>
    <n v="41.182984499999996"/>
    <n v="52.646254499999998"/>
    <n v="56.43795149999999"/>
    <n v="57.251911499999991"/>
    <n v="64.967573999999999"/>
    <n v="69.415526249999999"/>
    <n v="71.999849249999983"/>
    <n v="46.507639499999996"/>
    <n v="71.574215999999993"/>
  </r>
  <r>
    <x v="0"/>
    <x v="0"/>
    <x v="7"/>
    <s v="Public Electricity Generation"/>
    <s v="Lignite "/>
    <s v="Public Service Power Plants"/>
    <s v="Emissions"/>
    <x v="2"/>
    <x v="19"/>
    <m/>
    <m/>
    <n v="0"/>
    <n v="0"/>
    <n v="0"/>
    <n v="0"/>
    <n v="0"/>
    <n v="0"/>
    <n v="0"/>
    <n v="0"/>
    <n v="0"/>
    <n v="0"/>
  </r>
  <r>
    <x v="0"/>
    <x v="0"/>
    <x v="7"/>
    <s v="Public Electricity Generation"/>
    <s v="Lignite "/>
    <s v="Public Service Power Plants"/>
    <s v="Emissions"/>
    <x v="2"/>
    <x v="20"/>
    <m/>
    <m/>
    <n v="0"/>
    <n v="0"/>
    <n v="0"/>
    <n v="0"/>
    <n v="0"/>
    <n v="0"/>
    <n v="0"/>
    <n v="0"/>
    <n v="0"/>
    <n v="0"/>
  </r>
  <r>
    <x v="0"/>
    <x v="0"/>
    <x v="7"/>
    <s v="Public Electricity Generation"/>
    <s v="Lignite "/>
    <s v="Public Service Power Plants"/>
    <s v="Emissions"/>
    <x v="2"/>
    <x v="10"/>
    <m/>
    <m/>
    <n v="0"/>
    <n v="0"/>
    <n v="0"/>
    <n v="0"/>
    <n v="0"/>
    <n v="0"/>
    <n v="0"/>
    <n v="0"/>
    <n v="0"/>
    <n v="0"/>
  </r>
  <r>
    <x v="0"/>
    <x v="0"/>
    <x v="7"/>
    <s v="Public Electricity Generation"/>
    <s v="Lignite "/>
    <s v="Public Service Power Plants"/>
    <s v="Emissions"/>
    <x v="2"/>
    <x v="8"/>
    <m/>
    <m/>
    <n v="0"/>
    <n v="0"/>
    <n v="0"/>
    <n v="0"/>
    <n v="0"/>
    <n v="0"/>
    <n v="0"/>
    <n v="0"/>
    <n v="0"/>
    <n v="0"/>
  </r>
  <r>
    <x v="0"/>
    <x v="0"/>
    <x v="7"/>
    <s v="Public Electricity Generation"/>
    <s v="Lignite "/>
    <s v="Public Service Power Plants"/>
    <s v="Emissions"/>
    <x v="2"/>
    <x v="7"/>
    <m/>
    <m/>
    <n v="0"/>
    <n v="0"/>
    <n v="0"/>
    <n v="0"/>
    <n v="0"/>
    <n v="0"/>
    <n v="0"/>
    <n v="0"/>
    <n v="0"/>
    <n v="0"/>
  </r>
  <r>
    <x v="0"/>
    <x v="0"/>
    <x v="7"/>
    <s v="Public Electricity Generation"/>
    <s v="Lignite "/>
    <s v="Public Service Power Plants"/>
    <s v="Emissions"/>
    <x v="2"/>
    <x v="6"/>
    <m/>
    <m/>
    <n v="0"/>
    <n v="0"/>
    <n v="0"/>
    <n v="0"/>
    <n v="0"/>
    <n v="0"/>
    <n v="0"/>
    <n v="0"/>
    <n v="0"/>
    <n v="0"/>
  </r>
  <r>
    <x v="0"/>
    <x v="0"/>
    <x v="7"/>
    <s v="Public Electricity Generation"/>
    <s v="Lignite "/>
    <s v="Public Service Power Plants"/>
    <s v="Emissions"/>
    <x v="2"/>
    <x v="0"/>
    <m/>
    <m/>
    <n v="0"/>
    <n v="0"/>
    <n v="0"/>
    <n v="0"/>
    <n v="0"/>
    <n v="0"/>
    <n v="0"/>
    <n v="0"/>
    <n v="0"/>
    <n v="0"/>
  </r>
  <r>
    <x v="0"/>
    <x v="0"/>
    <x v="7"/>
    <s v="Public Electricity Generation"/>
    <s v="Lignite "/>
    <s v="Public Service Power Plants"/>
    <s v="Emissions"/>
    <x v="2"/>
    <x v="16"/>
    <m/>
    <m/>
    <n v="0"/>
    <n v="0"/>
    <n v="0"/>
    <n v="0"/>
    <n v="0"/>
    <n v="0"/>
    <n v="0"/>
    <n v="0"/>
    <n v="0"/>
    <n v="0"/>
  </r>
  <r>
    <x v="0"/>
    <x v="0"/>
    <x v="7"/>
    <s v="Public Electricity Generation"/>
    <s v="Lignite "/>
    <s v="Public Service Power Plants"/>
    <s v="Emissions"/>
    <x v="2"/>
    <x v="17"/>
    <m/>
    <m/>
    <n v="0"/>
    <n v="0"/>
    <n v="0"/>
    <n v="0"/>
    <n v="0"/>
    <n v="0"/>
    <n v="0"/>
    <n v="0"/>
    <n v="0"/>
    <n v="0"/>
  </r>
  <r>
    <x v="0"/>
    <x v="0"/>
    <x v="7"/>
    <s v="Public Electricity Generation"/>
    <s v="Lignite "/>
    <s v="Public Service Power Plants"/>
    <s v="Emissions"/>
    <x v="2"/>
    <x v="30"/>
    <m/>
    <m/>
    <n v="281.89130549999993"/>
    <n v="273.60587099999998"/>
    <n v="290.27509349999997"/>
    <n v="281.81330099999997"/>
    <n v="290.26491900000002"/>
    <n v="297.29210699999999"/>
    <n v="305.66063324999993"/>
    <n v="315.65199224999998"/>
    <n v="256.33974449999999"/>
    <n v="278.36753699999997"/>
  </r>
  <r>
    <x v="0"/>
    <x v="0"/>
    <x v="7"/>
    <s v="Public Electricity Generation"/>
    <s v="Lignite "/>
    <s v="Public Service Power Plants"/>
    <s v="Emissions"/>
    <x v="2"/>
    <x v="26"/>
    <m/>
    <m/>
    <n v="0"/>
    <n v="0"/>
    <n v="0"/>
    <n v="0"/>
    <n v="0"/>
    <n v="0"/>
    <n v="0"/>
    <n v="0"/>
    <n v="0"/>
    <n v="0"/>
  </r>
  <r>
    <x v="0"/>
    <x v="0"/>
    <x v="7"/>
    <s v="Public Electricity Generation"/>
    <s v="Lignite "/>
    <s v="Public Service Power Plants"/>
    <s v="Emissions"/>
    <x v="2"/>
    <x v="18"/>
    <m/>
    <m/>
    <n v="0"/>
    <n v="0"/>
    <n v="0"/>
    <n v="0"/>
    <n v="0"/>
    <n v="0"/>
    <n v="0"/>
    <n v="0"/>
    <n v="0"/>
    <n v="0"/>
  </r>
  <r>
    <x v="0"/>
    <x v="0"/>
    <x v="7"/>
    <s v="Public Electricity Generation"/>
    <s v="Lignite "/>
    <s v="Public Service Power Plants"/>
    <s v="Emissions"/>
    <x v="2"/>
    <x v="4"/>
    <m/>
    <m/>
    <n v="0"/>
    <n v="0"/>
    <n v="0"/>
    <n v="0"/>
    <n v="0"/>
    <n v="0"/>
    <n v="0"/>
    <n v="0"/>
    <n v="0"/>
    <n v="0"/>
  </r>
  <r>
    <x v="0"/>
    <x v="0"/>
    <x v="7"/>
    <s v="Public Electricity Generation"/>
    <s v="Lignite "/>
    <s v="Public Service Power Plants"/>
    <s v="Emissions"/>
    <x v="2"/>
    <x v="25"/>
    <m/>
    <m/>
    <n v="0"/>
    <n v="0"/>
    <n v="0"/>
    <n v="0"/>
    <n v="0"/>
    <n v="0"/>
    <n v="0"/>
    <n v="0"/>
    <n v="0"/>
    <n v="0"/>
  </r>
  <r>
    <x v="0"/>
    <x v="0"/>
    <x v="7"/>
    <s v="Public Electricity Generation"/>
    <s v="Lignite "/>
    <s v="Public Service Power Plants"/>
    <s v="Emissions"/>
    <x v="2"/>
    <x v="35"/>
    <m/>
    <m/>
    <n v="0"/>
    <n v="0"/>
    <n v="0"/>
    <n v="0"/>
    <n v="0"/>
    <n v="0"/>
    <n v="0"/>
    <n v="0"/>
    <n v="0"/>
    <n v="0"/>
  </r>
  <r>
    <x v="0"/>
    <x v="0"/>
    <x v="7"/>
    <s v="Public Electricity Generation"/>
    <s v="Lignite "/>
    <s v="Public Service Power Plants"/>
    <s v="Emissions"/>
    <x v="2"/>
    <x v="1"/>
    <m/>
    <m/>
    <n v="0"/>
    <n v="0"/>
    <n v="0"/>
    <n v="0"/>
    <n v="0"/>
    <n v="0"/>
    <n v="0"/>
    <n v="0"/>
    <n v="0"/>
    <n v="0"/>
  </r>
  <r>
    <x v="0"/>
    <x v="0"/>
    <x v="7"/>
    <s v="Public Electricity Generation"/>
    <s v="Lignite "/>
    <s v="Public Service Power Plants"/>
    <s v="Emissions"/>
    <x v="2"/>
    <x v="29"/>
    <m/>
    <m/>
    <n v="0"/>
    <n v="0"/>
    <n v="0"/>
    <n v="0"/>
    <n v="0"/>
    <n v="0"/>
    <n v="0"/>
    <n v="0"/>
    <n v="0"/>
    <n v="0"/>
  </r>
  <r>
    <x v="0"/>
    <x v="0"/>
    <x v="7"/>
    <s v="Public Electricity Generation"/>
    <s v="Lignite "/>
    <s v="Public Service Power Plants"/>
    <s v="Emissions"/>
    <x v="2"/>
    <x v="15"/>
    <m/>
    <m/>
    <n v="0"/>
    <n v="0"/>
    <n v="0"/>
    <n v="0"/>
    <n v="0"/>
    <n v="0"/>
    <n v="0"/>
    <n v="0"/>
    <n v="0"/>
    <n v="0"/>
  </r>
  <r>
    <x v="0"/>
    <x v="0"/>
    <x v="7"/>
    <s v="Public Electricity Generation"/>
    <s v="Lignite "/>
    <s v="Public Service Power Plants"/>
    <s v="Emissions"/>
    <x v="2"/>
    <x v="3"/>
    <m/>
    <m/>
    <n v="0"/>
    <n v="0"/>
    <n v="0"/>
    <n v="0"/>
    <n v="0"/>
    <n v="0"/>
    <n v="0"/>
    <n v="0"/>
    <n v="0"/>
    <n v="0"/>
  </r>
  <r>
    <x v="0"/>
    <x v="0"/>
    <x v="7"/>
    <s v="Public Electricity Generation"/>
    <s v="Lignite "/>
    <s v="Public Service Power Plants"/>
    <s v="Emissions"/>
    <x v="2"/>
    <x v="21"/>
    <m/>
    <m/>
    <n v="0"/>
    <n v="0"/>
    <n v="0"/>
    <n v="0"/>
    <n v="0"/>
    <n v="0"/>
    <n v="0"/>
    <n v="0"/>
    <n v="0"/>
    <n v="0"/>
  </r>
  <r>
    <x v="0"/>
    <x v="0"/>
    <x v="7"/>
    <s v="Public Electricity Generation"/>
    <s v="Lignite "/>
    <s v="Public Service Power Plants"/>
    <s v="Emissions"/>
    <x v="2"/>
    <x v="22"/>
    <m/>
    <m/>
    <n v="0"/>
    <n v="0"/>
    <n v="0"/>
    <n v="0"/>
    <n v="0"/>
    <n v="0"/>
    <n v="0"/>
    <n v="0"/>
    <n v="0"/>
    <n v="0"/>
  </r>
  <r>
    <x v="0"/>
    <x v="0"/>
    <x v="7"/>
    <s v="Public Electricity Generation"/>
    <s v="Lignite "/>
    <s v="Public Service Power Plants"/>
    <s v="Emissions"/>
    <x v="2"/>
    <x v="24"/>
    <m/>
    <m/>
    <n v="0"/>
    <n v="0"/>
    <n v="0"/>
    <n v="0"/>
    <n v="0"/>
    <n v="0"/>
    <n v="0"/>
    <n v="0"/>
    <n v="0"/>
    <n v="0"/>
  </r>
  <r>
    <x v="0"/>
    <x v="0"/>
    <x v="7"/>
    <s v="Public Electricity Generation"/>
    <s v="Lignite "/>
    <s v="Public Service Power Plants"/>
    <s v="Emissions"/>
    <x v="2"/>
    <x v="32"/>
    <m/>
    <m/>
    <n v="0"/>
    <n v="0"/>
    <n v="0"/>
    <n v="0"/>
    <n v="0"/>
    <n v="0"/>
    <n v="0"/>
    <n v="0"/>
    <n v="0"/>
    <n v="0"/>
  </r>
  <r>
    <x v="0"/>
    <x v="0"/>
    <x v="7"/>
    <s v="Public Electricity Generation"/>
    <s v="Lignite "/>
    <s v="Public Service Power Plants"/>
    <s v="Emissions"/>
    <x v="2"/>
    <x v="2"/>
    <m/>
    <m/>
    <n v="0"/>
    <n v="0"/>
    <n v="0"/>
    <n v="0"/>
    <n v="0"/>
    <n v="0"/>
    <n v="0"/>
    <n v="0"/>
    <n v="0"/>
    <n v="0"/>
  </r>
  <r>
    <x v="0"/>
    <x v="0"/>
    <x v="7"/>
    <s v="Public Electricity Generation"/>
    <s v="Lignite "/>
    <s v="Public Service Power Plants"/>
    <s v="Emissions"/>
    <x v="2"/>
    <x v="23"/>
    <m/>
    <m/>
    <n v="0"/>
    <n v="0"/>
    <n v="0"/>
    <n v="0"/>
    <n v="0"/>
    <n v="0"/>
    <n v="0"/>
    <n v="0"/>
    <n v="0"/>
    <n v="0"/>
  </r>
  <r>
    <x v="0"/>
    <x v="0"/>
    <x v="7"/>
    <s v="Public Electricity Generation"/>
    <s v="Lignite "/>
    <s v="Public Service Power Plants"/>
    <s v="Emissions"/>
    <x v="2"/>
    <x v="31"/>
    <m/>
    <m/>
    <n v="0"/>
    <n v="0"/>
    <n v="0"/>
    <n v="0"/>
    <n v="0"/>
    <n v="0"/>
    <n v="0"/>
    <n v="0"/>
    <n v="0"/>
    <n v="0"/>
  </r>
  <r>
    <x v="0"/>
    <x v="0"/>
    <x v="7"/>
    <s v="Public Electricity Generation"/>
    <s v="Naptha "/>
    <s v="Public Service Power Plants"/>
    <s v="Emissions"/>
    <x v="2"/>
    <x v="12"/>
    <m/>
    <m/>
    <n v="1.0237175798098563"/>
    <n v="0.69629377401163184"/>
    <n v="0.53389576918996318"/>
    <n v="0.64954849261692893"/>
    <n v="0.61607175975776685"/>
    <n v="0.16063977705181035"/>
    <n v="0.26918358643530987"/>
    <n v="0.60544338717178747"/>
    <n v="0.17267468529026211"/>
    <n v="3.4234231879157243E-3"/>
  </r>
  <r>
    <x v="0"/>
    <x v="0"/>
    <x v="7"/>
    <s v="Public Electricity Generation"/>
    <s v="Naptha "/>
    <s v="Public Service Power Plants"/>
    <s v="Emissions"/>
    <x v="2"/>
    <x v="13"/>
    <m/>
    <m/>
    <n v="0"/>
    <n v="0"/>
    <n v="0"/>
    <n v="0"/>
    <n v="0"/>
    <n v="0"/>
    <n v="0"/>
    <n v="0"/>
    <n v="0"/>
    <n v="0"/>
  </r>
  <r>
    <x v="0"/>
    <x v="0"/>
    <x v="7"/>
    <s v="Public Electricity Generation"/>
    <s v="Naptha "/>
    <s v="Public Service Power Plants"/>
    <s v="Emissions"/>
    <x v="2"/>
    <x v="14"/>
    <m/>
    <m/>
    <n v="0"/>
    <n v="0"/>
    <n v="0"/>
    <n v="0"/>
    <n v="0"/>
    <n v="0"/>
    <n v="0"/>
    <n v="0"/>
    <n v="0"/>
    <n v="0"/>
  </r>
  <r>
    <x v="0"/>
    <x v="0"/>
    <x v="7"/>
    <s v="Public Electricity Generation"/>
    <s v="Naptha "/>
    <s v="Public Service Power Plants"/>
    <s v="Emissions"/>
    <x v="2"/>
    <x v="27"/>
    <m/>
    <m/>
    <n v="0"/>
    <n v="0"/>
    <n v="0"/>
    <n v="0"/>
    <n v="0"/>
    <n v="0"/>
    <n v="0"/>
    <n v="0"/>
    <n v="0"/>
    <n v="0"/>
  </r>
  <r>
    <x v="0"/>
    <x v="0"/>
    <x v="7"/>
    <s v="Public Electricity Generation"/>
    <s v="Naptha "/>
    <s v="Public Service Power Plants"/>
    <s v="Emissions"/>
    <x v="2"/>
    <x v="28"/>
    <m/>
    <m/>
    <n v="0.35473693001198564"/>
    <n v="0.24127857199172364"/>
    <n v="0.18500468277980789"/>
    <n v="0.22508047405773746"/>
    <n v="0.21348017171312381"/>
    <n v="5.5664631020357486E-2"/>
    <n v="9.3277053110110503E-2"/>
    <n v="0.20979724554624674"/>
    <n v="5.9834947605403609E-2"/>
    <n v="1.1862789657657656E-3"/>
  </r>
  <r>
    <x v="0"/>
    <x v="0"/>
    <x v="7"/>
    <s v="Public Electricity Generation"/>
    <s v="Naptha "/>
    <s v="Public Service Power Plants"/>
    <s v="Emissions"/>
    <x v="2"/>
    <x v="33"/>
    <m/>
    <m/>
    <n v="5.1824355645633693"/>
    <n v="3.5248956245258252"/>
    <n v="2.7027770906639081"/>
    <n v="3.2882537874085731"/>
    <n v="3.1187822316041567"/>
    <n v="0.81321773709450285"/>
    <n v="1.3627064917632628"/>
    <n v="3.0649774936868495"/>
    <n v="0.87414287670458302"/>
    <n v="1.7330629493439647E-2"/>
  </r>
  <r>
    <x v="0"/>
    <x v="0"/>
    <x v="7"/>
    <s v="Public Electricity Generation"/>
    <s v="Naptha "/>
    <s v="Public Service Power Plants"/>
    <s v="Emissions"/>
    <x v="2"/>
    <x v="34"/>
    <m/>
    <m/>
    <n v="0"/>
    <n v="0"/>
    <n v="0"/>
    <n v="0"/>
    <n v="0"/>
    <n v="0"/>
    <n v="0"/>
    <n v="0"/>
    <n v="0"/>
    <n v="0"/>
  </r>
  <r>
    <x v="0"/>
    <x v="0"/>
    <x v="7"/>
    <s v="Public Electricity Generation"/>
    <s v="Naptha "/>
    <s v="Public Service Power Plants"/>
    <s v="Emissions"/>
    <x v="2"/>
    <x v="5"/>
    <m/>
    <m/>
    <n v="0"/>
    <n v="0"/>
    <n v="0"/>
    <n v="0"/>
    <n v="0"/>
    <n v="0"/>
    <n v="0"/>
    <n v="0"/>
    <n v="0"/>
    <n v="0"/>
  </r>
  <r>
    <x v="0"/>
    <x v="0"/>
    <x v="7"/>
    <s v="Public Electricity Generation"/>
    <s v="Naptha "/>
    <s v="Public Service Power Plants"/>
    <s v="Emissions"/>
    <x v="2"/>
    <x v="9"/>
    <m/>
    <m/>
    <n v="0.37364160527460277"/>
    <n v="0.25413681331206606"/>
    <n v="0.19486397047758891"/>
    <n v="0.23707548475446336"/>
    <n v="0.2248569779596796"/>
    <n v="5.863111599562551E-2"/>
    <n v="9.824798297196885E-2"/>
    <n v="0.22097778093033918"/>
    <n v="6.3023677501097441E-2"/>
    <n v="1.2494982607456184E-3"/>
  </r>
  <r>
    <x v="0"/>
    <x v="0"/>
    <x v="7"/>
    <s v="Public Electricity Generation"/>
    <s v="Naptha "/>
    <s v="Public Service Power Plants"/>
    <s v="Emissions"/>
    <x v="2"/>
    <x v="11"/>
    <m/>
    <m/>
    <n v="0.88401112686038275"/>
    <n v="0.63087034018426646"/>
    <n v="0.44079875974486182"/>
    <n v="6.3890335577604533"/>
    <n v="2.3797683210489011"/>
    <n v="0.41619852374202682"/>
    <n v="0.27282220056697376"/>
    <n v="6.3414333805811476E-2"/>
    <n v="2.7655917788802263E-3"/>
    <n v="0"/>
  </r>
  <r>
    <x v="0"/>
    <x v="0"/>
    <x v="7"/>
    <s v="Public Electricity Generation"/>
    <s v="Naptha "/>
    <s v="Public Service Power Plants"/>
    <s v="Emissions"/>
    <x v="2"/>
    <x v="19"/>
    <m/>
    <m/>
    <n v="0"/>
    <n v="0"/>
    <n v="0"/>
    <n v="0"/>
    <n v="0"/>
    <n v="0"/>
    <n v="0"/>
    <n v="0"/>
    <n v="0"/>
    <n v="0"/>
  </r>
  <r>
    <x v="0"/>
    <x v="0"/>
    <x v="7"/>
    <s v="Public Electricity Generation"/>
    <s v="Naptha "/>
    <s v="Public Service Power Plants"/>
    <s v="Emissions"/>
    <x v="2"/>
    <x v="20"/>
    <m/>
    <m/>
    <n v="6.8789409992912818"/>
    <n v="3.2306180368532953"/>
    <n v="2.0496372076541456"/>
    <n v="3.9626861800141744"/>
    <n v="1.2733470233876683"/>
    <n v="4.9424096385542161E-2"/>
    <n v="2.1170513642806519"/>
    <n v="4.9174301736357195"/>
    <n v="1.4043812189936213"/>
    <n v="0"/>
  </r>
  <r>
    <x v="0"/>
    <x v="0"/>
    <x v="7"/>
    <s v="Public Electricity Generation"/>
    <s v="Naptha "/>
    <s v="Public Service Power Plants"/>
    <s v="Emissions"/>
    <x v="2"/>
    <x v="10"/>
    <m/>
    <m/>
    <n v="0.93193586109142446"/>
    <n v="1.1488496810772502"/>
    <n v="1.1936065556343018"/>
    <n v="1.2061408575478385"/>
    <n v="1.1843086817859674"/>
    <n v="1.0987819560595322"/>
    <n v="1.0293852586817858"/>
    <n v="0.97008365698086463"/>
    <n v="0.4437929128277816"/>
    <n v="0.27330446491849747"/>
  </r>
  <r>
    <x v="0"/>
    <x v="0"/>
    <x v="7"/>
    <s v="Public Electricity Generation"/>
    <s v="Naptha "/>
    <s v="Public Service Power Plants"/>
    <s v="Emissions"/>
    <x v="2"/>
    <x v="8"/>
    <m/>
    <m/>
    <n v="0"/>
    <n v="0"/>
    <n v="0"/>
    <n v="0"/>
    <n v="0"/>
    <n v="0"/>
    <n v="0"/>
    <n v="0"/>
    <n v="0"/>
    <n v="0"/>
  </r>
  <r>
    <x v="0"/>
    <x v="0"/>
    <x v="7"/>
    <s v="Public Electricity Generation"/>
    <s v="Naptha "/>
    <s v="Public Service Power Plants"/>
    <s v="Emissions"/>
    <x v="2"/>
    <x v="7"/>
    <m/>
    <m/>
    <n v="0"/>
    <n v="0"/>
    <n v="0"/>
    <n v="0"/>
    <n v="0"/>
    <n v="0"/>
    <n v="0"/>
    <n v="0"/>
    <n v="0"/>
    <n v="0"/>
  </r>
  <r>
    <x v="0"/>
    <x v="0"/>
    <x v="7"/>
    <s v="Public Electricity Generation"/>
    <s v="Naptha "/>
    <s v="Public Service Power Plants"/>
    <s v="Emissions"/>
    <x v="2"/>
    <x v="6"/>
    <m/>
    <m/>
    <n v="0"/>
    <n v="0"/>
    <n v="0"/>
    <n v="0"/>
    <n v="0"/>
    <n v="0"/>
    <n v="0"/>
    <n v="0"/>
    <n v="0"/>
    <n v="0"/>
  </r>
  <r>
    <x v="0"/>
    <x v="0"/>
    <x v="7"/>
    <s v="Public Electricity Generation"/>
    <s v="Naptha "/>
    <s v="Public Service Power Plants"/>
    <s v="Emissions"/>
    <x v="2"/>
    <x v="0"/>
    <m/>
    <m/>
    <n v="1.1538824642236447"/>
    <n v="1.7113303497344146"/>
    <n v="2.5765031172547768"/>
    <n v="3.8041182745875539"/>
    <n v="4.1996664691471493"/>
    <n v="3.4556379125227639"/>
    <n v="3.2758831460071658"/>
    <n v="3.374859932786042"/>
    <n v="2.6683877914283554"/>
    <n v="3.0251867475180627"/>
  </r>
  <r>
    <x v="0"/>
    <x v="0"/>
    <x v="7"/>
    <s v="Public Electricity Generation"/>
    <s v="Naptha "/>
    <s v="Public Service Power Plants"/>
    <s v="Emissions"/>
    <x v="2"/>
    <x v="16"/>
    <m/>
    <m/>
    <n v="0.89848819985825634"/>
    <n v="1.4023241672572642"/>
    <n v="1.7086785967399007"/>
    <n v="1.7143194897236003"/>
    <n v="1.7143194897236003"/>
    <n v="0.42857987243090007"/>
    <n v="0.64286980864634991"/>
    <n v="1.50002955350815"/>
    <n v="0.42857987243090007"/>
    <n v="0"/>
  </r>
  <r>
    <x v="0"/>
    <x v="0"/>
    <x v="7"/>
    <s v="Public Electricity Generation"/>
    <s v="Naptha "/>
    <s v="Public Service Power Plants"/>
    <s v="Emissions"/>
    <x v="2"/>
    <x v="17"/>
    <m/>
    <m/>
    <n v="0.20985494214045652"/>
    <n v="0.59403762028415563"/>
    <n v="1.2124825473694685"/>
    <n v="1.4106948344382741"/>
    <n v="1.9425225548236404"/>
    <n v="1.2494384341431248"/>
    <n v="0.9092801128024588"/>
    <n v="0.84041461367306336"/>
    <n v="1.5621430157915899"/>
    <n v="1.7889980899703875"/>
  </r>
  <r>
    <x v="0"/>
    <x v="0"/>
    <x v="7"/>
    <s v="Public Electricity Generation"/>
    <s v="Naptha "/>
    <s v="Public Service Power Plants"/>
    <s v="Emissions"/>
    <x v="2"/>
    <x v="30"/>
    <m/>
    <m/>
    <n v="1.4857317998726105"/>
    <n v="1.7830452121217559"/>
    <n v="2.2962442078066543"/>
    <n v="3.3666216181180411"/>
    <n v="7.4737374799271539"/>
    <n v="6.2222151522710343"/>
    <n v="5.0898197178027056"/>
    <n v="4.6994065846535804"/>
    <n v="6.8340122119154207"/>
    <n v="5.7682721079403247"/>
  </r>
  <r>
    <x v="0"/>
    <x v="0"/>
    <x v="7"/>
    <s v="Public Electricity Generation"/>
    <s v="Naptha "/>
    <s v="Public Service Power Plants"/>
    <s v="Emissions"/>
    <x v="2"/>
    <x v="26"/>
    <m/>
    <m/>
    <n v="0"/>
    <n v="0"/>
    <n v="0"/>
    <n v="0"/>
    <n v="0"/>
    <n v="0"/>
    <n v="0"/>
    <n v="0"/>
    <n v="0"/>
    <n v="0"/>
  </r>
  <r>
    <x v="0"/>
    <x v="0"/>
    <x v="7"/>
    <s v="Public Electricity Generation"/>
    <s v="Naptha "/>
    <s v="Public Service Power Plants"/>
    <s v="Emissions"/>
    <x v="2"/>
    <x v="18"/>
    <m/>
    <m/>
    <n v="0"/>
    <n v="0"/>
    <n v="0"/>
    <n v="0"/>
    <n v="0"/>
    <n v="0"/>
    <n v="0"/>
    <n v="0"/>
    <n v="0"/>
    <n v="0"/>
  </r>
  <r>
    <x v="0"/>
    <x v="0"/>
    <x v="7"/>
    <s v="Public Electricity Generation"/>
    <s v="Naptha "/>
    <s v="Public Service Power Plants"/>
    <s v="Emissions"/>
    <x v="2"/>
    <x v="4"/>
    <m/>
    <m/>
    <n v="0"/>
    <n v="0"/>
    <n v="0"/>
    <n v="0"/>
    <n v="0"/>
    <n v="0"/>
    <n v="0"/>
    <n v="0"/>
    <n v="0"/>
    <n v="0"/>
  </r>
  <r>
    <x v="0"/>
    <x v="0"/>
    <x v="7"/>
    <s v="Public Electricity Generation"/>
    <s v="Naptha "/>
    <s v="Public Service Power Plants"/>
    <s v="Emissions"/>
    <x v="2"/>
    <x v="25"/>
    <m/>
    <m/>
    <n v="0"/>
    <n v="0"/>
    <n v="0"/>
    <n v="0"/>
    <n v="0"/>
    <n v="0"/>
    <n v="0"/>
    <n v="0"/>
    <n v="0"/>
    <n v="0"/>
  </r>
  <r>
    <x v="0"/>
    <x v="0"/>
    <x v="7"/>
    <s v="Public Electricity Generation"/>
    <s v="Naptha "/>
    <s v="Public Service Power Plants"/>
    <s v="Emissions"/>
    <x v="2"/>
    <x v="35"/>
    <m/>
    <m/>
    <n v="0"/>
    <n v="0"/>
    <n v="0"/>
    <n v="0"/>
    <n v="0"/>
    <n v="0"/>
    <n v="0"/>
    <n v="0"/>
    <n v="0"/>
    <n v="0"/>
  </r>
  <r>
    <x v="0"/>
    <x v="0"/>
    <x v="7"/>
    <s v="Public Electricity Generation"/>
    <s v="Naptha "/>
    <s v="Public Service Power Plants"/>
    <s v="Emissions"/>
    <x v="2"/>
    <x v="1"/>
    <m/>
    <m/>
    <n v="0"/>
    <n v="0"/>
    <n v="0"/>
    <n v="0"/>
    <n v="0"/>
    <n v="0"/>
    <n v="0"/>
    <n v="0"/>
    <n v="0"/>
    <n v="0"/>
  </r>
  <r>
    <x v="0"/>
    <x v="0"/>
    <x v="7"/>
    <s v="Public Electricity Generation"/>
    <s v="Naptha "/>
    <s v="Public Service Power Plants"/>
    <s v="Emissions"/>
    <x v="2"/>
    <x v="29"/>
    <m/>
    <m/>
    <n v="0"/>
    <n v="0"/>
    <n v="0"/>
    <n v="0"/>
    <n v="0"/>
    <n v="0"/>
    <n v="0"/>
    <n v="0"/>
    <n v="0"/>
    <n v="0"/>
  </r>
  <r>
    <x v="0"/>
    <x v="0"/>
    <x v="7"/>
    <s v="Public Electricity Generation"/>
    <s v="Naptha "/>
    <s v="Public Service Power Plants"/>
    <s v="Emissions"/>
    <x v="2"/>
    <x v="15"/>
    <m/>
    <m/>
    <n v="0"/>
    <n v="0"/>
    <n v="0"/>
    <n v="0"/>
    <n v="0"/>
    <n v="0"/>
    <n v="0"/>
    <n v="0"/>
    <n v="0"/>
    <n v="0"/>
  </r>
  <r>
    <x v="0"/>
    <x v="0"/>
    <x v="7"/>
    <s v="Public Electricity Generation"/>
    <s v="Naptha "/>
    <s v="Public Service Power Plants"/>
    <s v="Emissions"/>
    <x v="2"/>
    <x v="3"/>
    <m/>
    <m/>
    <n v="0"/>
    <n v="0"/>
    <n v="0"/>
    <n v="0"/>
    <n v="0"/>
    <n v="0"/>
    <n v="0"/>
    <n v="0"/>
    <n v="0"/>
    <n v="0"/>
  </r>
  <r>
    <x v="0"/>
    <x v="0"/>
    <x v="7"/>
    <s v="Public Electricity Generation"/>
    <s v="Naptha "/>
    <s v="Public Service Power Plants"/>
    <s v="Emissions"/>
    <x v="2"/>
    <x v="21"/>
    <m/>
    <m/>
    <n v="0"/>
    <n v="0"/>
    <n v="0"/>
    <n v="0"/>
    <n v="0"/>
    <n v="0"/>
    <n v="0"/>
    <n v="0"/>
    <n v="0"/>
    <n v="0"/>
  </r>
  <r>
    <x v="0"/>
    <x v="0"/>
    <x v="7"/>
    <s v="Public Electricity Generation"/>
    <s v="Naptha "/>
    <s v="Public Service Power Plants"/>
    <s v="Emissions"/>
    <x v="2"/>
    <x v="22"/>
    <m/>
    <m/>
    <n v="0"/>
    <n v="0"/>
    <n v="0"/>
    <n v="0"/>
    <n v="0"/>
    <n v="0"/>
    <n v="0"/>
    <n v="0"/>
    <n v="0"/>
    <n v="0"/>
  </r>
  <r>
    <x v="0"/>
    <x v="0"/>
    <x v="7"/>
    <s v="Public Electricity Generation"/>
    <s v="Naptha "/>
    <s v="Public Service Power Plants"/>
    <s v="Emissions"/>
    <x v="2"/>
    <x v="24"/>
    <m/>
    <m/>
    <n v="0"/>
    <n v="0"/>
    <n v="0"/>
    <n v="0"/>
    <n v="0"/>
    <n v="0"/>
    <n v="0"/>
    <n v="0"/>
    <n v="0"/>
    <n v="0"/>
  </r>
  <r>
    <x v="0"/>
    <x v="0"/>
    <x v="7"/>
    <s v="Public Electricity Generation"/>
    <s v="Naptha "/>
    <s v="Public Service Power Plants"/>
    <s v="Emissions"/>
    <x v="2"/>
    <x v="32"/>
    <m/>
    <m/>
    <n v="0"/>
    <n v="0"/>
    <n v="0"/>
    <n v="0"/>
    <n v="0"/>
    <n v="0"/>
    <n v="0"/>
    <n v="0"/>
    <n v="0"/>
    <n v="0"/>
  </r>
  <r>
    <x v="0"/>
    <x v="0"/>
    <x v="7"/>
    <s v="Public Electricity Generation"/>
    <s v="Naptha "/>
    <s v="Public Service Power Plants"/>
    <s v="Emissions"/>
    <x v="2"/>
    <x v="2"/>
    <m/>
    <m/>
    <n v="0"/>
    <n v="0"/>
    <n v="0"/>
    <n v="0"/>
    <n v="0"/>
    <n v="0"/>
    <n v="0"/>
    <n v="0"/>
    <n v="0"/>
    <n v="0"/>
  </r>
  <r>
    <x v="0"/>
    <x v="0"/>
    <x v="7"/>
    <s v="Public Electricity Generation"/>
    <s v="Naptha "/>
    <s v="Public Service Power Plants"/>
    <s v="Emissions"/>
    <x v="2"/>
    <x v="23"/>
    <m/>
    <m/>
    <n v="0"/>
    <n v="0"/>
    <n v="0"/>
    <n v="0"/>
    <n v="0"/>
    <n v="0"/>
    <n v="0"/>
    <n v="0"/>
    <n v="0"/>
    <n v="0"/>
  </r>
  <r>
    <x v="0"/>
    <x v="0"/>
    <x v="7"/>
    <s v="Public Electricity Generation"/>
    <s v="Naptha "/>
    <s v="Public Service Power Plants"/>
    <s v="Emissions"/>
    <x v="2"/>
    <x v="31"/>
    <m/>
    <m/>
    <n v="0"/>
    <n v="0"/>
    <n v="0"/>
    <n v="0"/>
    <n v="0"/>
    <n v="0"/>
    <n v="0"/>
    <n v="0"/>
    <n v="0"/>
    <n v="0"/>
  </r>
  <r>
    <x v="0"/>
    <x v="0"/>
    <x v="7"/>
    <s v="Public Electricity Generation"/>
    <s v="Coal"/>
    <s v="Public Service Power Plants"/>
    <s v="Emissions"/>
    <x v="3"/>
    <x v="12"/>
    <m/>
    <m/>
    <n v="14355604.5035"/>
    <n v="13987898.214387499"/>
    <n v="14703615.25295"/>
    <n v="17429953.8863125"/>
    <n v="19614426.220512498"/>
    <n v="21960694.96789768"/>
    <n v="25357051.767304029"/>
    <n v="29406769.520325862"/>
    <n v="31291933.147749308"/>
    <n v="32278300.347044822"/>
  </r>
  <r>
    <x v="0"/>
    <x v="0"/>
    <x v="7"/>
    <s v="Public Electricity Generation"/>
    <s v="Coal"/>
    <s v="Public Service Power Plants"/>
    <s v="Emissions"/>
    <x v="3"/>
    <x v="13"/>
    <m/>
    <m/>
    <n v="0"/>
    <n v="0"/>
    <n v="0"/>
    <n v="0"/>
    <n v="0"/>
    <n v="0"/>
    <n v="0"/>
    <n v="0"/>
    <n v="0"/>
    <n v="0"/>
  </r>
  <r>
    <x v="0"/>
    <x v="0"/>
    <x v="7"/>
    <s v="Public Electricity Generation"/>
    <s v="Coal"/>
    <s v="Public Service Power Plants"/>
    <s v="Emissions"/>
    <x v="3"/>
    <x v="14"/>
    <m/>
    <m/>
    <n v="0"/>
    <n v="0"/>
    <n v="0"/>
    <n v="0"/>
    <n v="0"/>
    <n v="0"/>
    <n v="0"/>
    <n v="0"/>
    <n v="0"/>
    <n v="0"/>
  </r>
  <r>
    <x v="0"/>
    <x v="0"/>
    <x v="7"/>
    <s v="Public Electricity Generation"/>
    <s v="Coal"/>
    <s v="Public Service Power Plants"/>
    <s v="Emissions"/>
    <x v="3"/>
    <x v="27"/>
    <m/>
    <m/>
    <n v="21954581.204009999"/>
    <n v="18626122.560662501"/>
    <n v="20282901.210325003"/>
    <n v="22145655.192537501"/>
    <n v="24388235.246700004"/>
    <n v="23254426.076700002"/>
    <n v="21948183.428762496"/>
    <n v="20974997.224512499"/>
    <n v="19731114.080924999"/>
    <n v="21112471.586374998"/>
  </r>
  <r>
    <x v="0"/>
    <x v="0"/>
    <x v="7"/>
    <s v="Public Electricity Generation"/>
    <s v="Coal"/>
    <s v="Public Service Power Plants"/>
    <s v="Emissions"/>
    <x v="3"/>
    <x v="28"/>
    <m/>
    <m/>
    <n v="26006371.461069997"/>
    <n v="22239666.869550001"/>
    <n v="22852868.662324999"/>
    <n v="23337099.662012503"/>
    <n v="23276157.419125002"/>
    <n v="25141273.503775001"/>
    <n v="26682781.554487504"/>
    <n v="27882729.592737503"/>
    <n v="28106184.483325001"/>
    <n v="34969981.746212497"/>
  </r>
  <r>
    <x v="0"/>
    <x v="0"/>
    <x v="7"/>
    <s v="Public Electricity Generation"/>
    <s v="Coal"/>
    <s v="Public Service Power Plants"/>
    <s v="Emissions"/>
    <x v="3"/>
    <x v="33"/>
    <m/>
    <m/>
    <n v="100557718.41452943"/>
    <n v="90271837.185878575"/>
    <n v="97153160.740126252"/>
    <n v="101276986.62295857"/>
    <n v="102623454.78700629"/>
    <n v="108070144.52260599"/>
    <n v="115359516.88989703"/>
    <n v="122723593.4887269"/>
    <n v="134955675.73402911"/>
    <n v="142297374.54333434"/>
  </r>
  <r>
    <x v="0"/>
    <x v="0"/>
    <x v="7"/>
    <s v="Public Electricity Generation"/>
    <s v="Coal"/>
    <s v="Public Service Power Plants"/>
    <s v="Emissions"/>
    <x v="3"/>
    <x v="34"/>
    <m/>
    <m/>
    <n v="0"/>
    <n v="0"/>
    <n v="0"/>
    <n v="0"/>
    <n v="0"/>
    <n v="0"/>
    <n v="0"/>
    <n v="0"/>
    <n v="0"/>
    <n v="0"/>
  </r>
  <r>
    <x v="0"/>
    <x v="0"/>
    <x v="7"/>
    <s v="Public Electricity Generation"/>
    <s v="Coal"/>
    <s v="Public Service Power Plants"/>
    <s v="Emissions"/>
    <x v="3"/>
    <x v="5"/>
    <m/>
    <m/>
    <n v="0"/>
    <n v="0"/>
    <n v="0"/>
    <n v="0"/>
    <n v="0"/>
    <n v="0"/>
    <n v="0"/>
    <n v="0"/>
    <n v="0"/>
    <n v="0"/>
  </r>
  <r>
    <x v="0"/>
    <x v="0"/>
    <x v="7"/>
    <s v="Public Electricity Generation"/>
    <s v="Coal"/>
    <s v="Public Service Power Plants"/>
    <s v="Emissions"/>
    <x v="3"/>
    <x v="9"/>
    <m/>
    <m/>
    <n v="11910243.777640561"/>
    <n v="9925713.6899464335"/>
    <n v="10458557.266523734"/>
    <n v="10149526.820253909"/>
    <n v="8239933.4351062076"/>
    <n v="7226208.9477463262"/>
    <n v="7369774.6160114277"/>
    <n v="7386666.3797097234"/>
    <n v="6395151.3316840893"/>
    <n v="6183741.7188208271"/>
  </r>
  <r>
    <x v="0"/>
    <x v="0"/>
    <x v="7"/>
    <s v="Public Electricity Generation"/>
    <s v="Coal"/>
    <s v="Public Service Power Plants"/>
    <s v="Emissions"/>
    <x v="3"/>
    <x v="11"/>
    <m/>
    <m/>
    <n v="37533432.808690004"/>
    <n v="31171248.606224999"/>
    <n v="33593820.866124995"/>
    <n v="34370952.568062499"/>
    <n v="33682635.917774998"/>
    <n v="38249524.770437501"/>
    <n v="49364397.79009375"/>
    <n v="62050777.561418749"/>
    <n v="40824216.427312501"/>
    <n v="70535213.306674987"/>
  </r>
  <r>
    <x v="0"/>
    <x v="0"/>
    <x v="7"/>
    <s v="Public Electricity Generation"/>
    <s v="Coal"/>
    <s v="Public Service Power Plants"/>
    <s v="Emissions"/>
    <x v="3"/>
    <x v="19"/>
    <m/>
    <m/>
    <n v="59976879.234940469"/>
    <n v="49004183.10131076"/>
    <n v="52205304.022531003"/>
    <n v="56728798.800030082"/>
    <n v="58458171.374694981"/>
    <n v="59934157.778260291"/>
    <n v="61954357.641362064"/>
    <n v="61880776.486358181"/>
    <n v="100408491.40779874"/>
    <n v="91229575.188166708"/>
  </r>
  <r>
    <x v="0"/>
    <x v="0"/>
    <x v="7"/>
    <s v="Public Electricity Generation"/>
    <s v="Coal"/>
    <s v="Public Service Power Plants"/>
    <s v="Emissions"/>
    <x v="3"/>
    <x v="20"/>
    <m/>
    <m/>
    <n v="79664686.683009997"/>
    <n v="67054419.154775001"/>
    <n v="72790548.714000002"/>
    <n v="74724165.76933749"/>
    <n v="74324970.457399979"/>
    <n v="73027703.798724994"/>
    <n v="77879698.415593743"/>
    <n v="84851679.970118746"/>
    <n v="95002532.476213887"/>
    <n v="106921370.98144771"/>
  </r>
  <r>
    <x v="0"/>
    <x v="0"/>
    <x v="7"/>
    <s v="Public Electricity Generation"/>
    <s v="Coal"/>
    <s v="Public Service Power Plants"/>
    <s v="Emissions"/>
    <x v="3"/>
    <x v="10"/>
    <m/>
    <m/>
    <n v="0"/>
    <n v="0"/>
    <n v="0"/>
    <n v="0"/>
    <n v="0"/>
    <n v="0"/>
    <n v="0"/>
    <n v="0"/>
    <n v="0"/>
    <n v="0"/>
  </r>
  <r>
    <x v="0"/>
    <x v="0"/>
    <x v="7"/>
    <s v="Public Electricity Generation"/>
    <s v="Coal"/>
    <s v="Public Service Power Plants"/>
    <s v="Emissions"/>
    <x v="3"/>
    <x v="8"/>
    <m/>
    <m/>
    <n v="0"/>
    <n v="0"/>
    <n v="0"/>
    <n v="0"/>
    <n v="0"/>
    <n v="0"/>
    <n v="0"/>
    <n v="0"/>
    <n v="0"/>
    <n v="0"/>
  </r>
  <r>
    <x v="0"/>
    <x v="0"/>
    <x v="7"/>
    <s v="Public Electricity Generation"/>
    <s v="Coal"/>
    <s v="Public Service Power Plants"/>
    <s v="Emissions"/>
    <x v="3"/>
    <x v="7"/>
    <m/>
    <m/>
    <n v="0"/>
    <n v="0"/>
    <n v="0"/>
    <n v="0"/>
    <n v="0"/>
    <n v="0"/>
    <n v="0"/>
    <n v="0"/>
    <n v="0"/>
    <n v="0"/>
  </r>
  <r>
    <x v="0"/>
    <x v="0"/>
    <x v="7"/>
    <s v="Public Electricity Generation"/>
    <s v="Coal"/>
    <s v="Public Service Power Plants"/>
    <s v="Emissions"/>
    <x v="3"/>
    <x v="6"/>
    <m/>
    <m/>
    <n v="34790248.610709526"/>
    <n v="32343790.323264237"/>
    <n v="38747922.753893994"/>
    <n v="53886568.66614493"/>
    <n v="65303240.997142501"/>
    <n v="73081971.943702206"/>
    <n v="78901353.860419169"/>
    <n v="86428785.467198059"/>
    <n v="86228591.205449909"/>
    <n v="97570106.390760586"/>
  </r>
  <r>
    <x v="0"/>
    <x v="0"/>
    <x v="7"/>
    <s v="Public Electricity Generation"/>
    <s v="Coal"/>
    <s v="Public Service Power Plants"/>
    <s v="Emissions"/>
    <x v="3"/>
    <x v="0"/>
    <m/>
    <m/>
    <n v="72483432.181680009"/>
    <n v="62826728.212137498"/>
    <n v="67699745.540700018"/>
    <n v="71998771.97694999"/>
    <n v="72808028.272037506"/>
    <n v="74363708.937374994"/>
    <n v="83212380.878493741"/>
    <n v="93522025.171541825"/>
    <n v="99360813.850184783"/>
    <n v="86448366.651772052"/>
  </r>
  <r>
    <x v="0"/>
    <x v="0"/>
    <x v="7"/>
    <s v="Public Electricity Generation"/>
    <s v="Coal"/>
    <s v="Public Service Power Plants"/>
    <s v="Emissions"/>
    <x v="3"/>
    <x v="16"/>
    <m/>
    <m/>
    <n v="15425226.498369997"/>
    <n v="14604879.371062499"/>
    <n v="14997933.2166625"/>
    <n v="15510509.445599997"/>
    <n v="19456165.3572"/>
    <n v="20854530.000200003"/>
    <n v="23697556.493974999"/>
    <n v="27420229.935474999"/>
    <n v="31497218.742599998"/>
    <n v="33145493.823487498"/>
  </r>
  <r>
    <x v="0"/>
    <x v="0"/>
    <x v="7"/>
    <s v="Public Electricity Generation"/>
    <s v="Coal"/>
    <s v="Public Service Power Plants"/>
    <s v="Emissions"/>
    <x v="3"/>
    <x v="17"/>
    <m/>
    <m/>
    <n v="0"/>
    <n v="0"/>
    <n v="0"/>
    <n v="0"/>
    <n v="0"/>
    <n v="0"/>
    <n v="0"/>
    <n v="0"/>
    <n v="0"/>
    <n v="0"/>
  </r>
  <r>
    <x v="0"/>
    <x v="0"/>
    <x v="7"/>
    <s v="Public Electricity Generation"/>
    <s v="Coal"/>
    <s v="Public Service Power Plants"/>
    <s v="Emissions"/>
    <x v="3"/>
    <x v="30"/>
    <m/>
    <m/>
    <n v="30697978.64029"/>
    <n v="27449047.585212495"/>
    <n v="29307077.362550002"/>
    <n v="29022680.229075"/>
    <n v="27619118.9607125"/>
    <n v="28015952.1702125"/>
    <n v="28776785.365331251"/>
    <n v="30202065.981783178"/>
    <n v="34996990.056277715"/>
    <n v="40803288.281715445"/>
  </r>
  <r>
    <x v="0"/>
    <x v="0"/>
    <x v="7"/>
    <s v="Public Electricity Generation"/>
    <s v="Coal"/>
    <s v="Public Service Power Plants"/>
    <s v="Emissions"/>
    <x v="3"/>
    <x v="26"/>
    <m/>
    <m/>
    <n v="0"/>
    <n v="0"/>
    <n v="0"/>
    <n v="0"/>
    <n v="0"/>
    <n v="0"/>
    <n v="0"/>
    <n v="0"/>
    <n v="0"/>
    <n v="0"/>
  </r>
  <r>
    <x v="0"/>
    <x v="0"/>
    <x v="7"/>
    <s v="Public Electricity Generation"/>
    <s v="Coal"/>
    <s v="Public Service Power Plants"/>
    <s v="Emissions"/>
    <x v="3"/>
    <x v="18"/>
    <m/>
    <m/>
    <n v="0"/>
    <n v="0"/>
    <n v="0"/>
    <n v="0"/>
    <n v="0"/>
    <n v="0"/>
    <n v="0"/>
    <n v="0"/>
    <n v="0"/>
    <n v="0"/>
  </r>
  <r>
    <x v="0"/>
    <x v="0"/>
    <x v="7"/>
    <s v="Public Electricity Generation"/>
    <s v="Coal"/>
    <s v="Public Service Power Plants"/>
    <s v="Emissions"/>
    <x v="3"/>
    <x v="4"/>
    <m/>
    <m/>
    <n v="13351999.860464638"/>
    <n v="12531407.522062218"/>
    <n v="14048518.14195429"/>
    <n v="15448070.511204543"/>
    <n v="17881299.885758895"/>
    <n v="20810524.965841591"/>
    <n v="21823541.092626117"/>
    <n v="22835049.843131527"/>
    <n v="22819111.278234001"/>
    <n v="23682745.192430679"/>
  </r>
  <r>
    <x v="0"/>
    <x v="0"/>
    <x v="7"/>
    <s v="Public Electricity Generation"/>
    <s v="Coal"/>
    <s v="Public Service Power Plants"/>
    <s v="Emissions"/>
    <x v="3"/>
    <x v="25"/>
    <m/>
    <m/>
    <n v="52979622.971898682"/>
    <n v="45979113.108681031"/>
    <n v="46651765.418363273"/>
    <n v="46490737.406534798"/>
    <n v="47024328.405858763"/>
    <n v="45614572.907285109"/>
    <n v="50969353.669976451"/>
    <n v="56146407.750962496"/>
    <n v="52876185.259057224"/>
    <n v="60051611.839198261"/>
  </r>
  <r>
    <x v="0"/>
    <x v="0"/>
    <x v="7"/>
    <s v="Public Electricity Generation"/>
    <s v="Coal"/>
    <s v="Public Service Power Plants"/>
    <s v="Emissions"/>
    <x v="3"/>
    <x v="35"/>
    <m/>
    <m/>
    <n v="68563303.381346688"/>
    <n v="60828091.137119241"/>
    <n v="65156786.094069935"/>
    <n v="71860594.972498149"/>
    <n v="75948902.15894483"/>
    <n v="82460580.864935771"/>
    <n v="88905063.806703672"/>
    <n v="96954309.627487212"/>
    <n v="86366189.597146258"/>
    <n v="103148573.93654604"/>
  </r>
  <r>
    <x v="0"/>
    <x v="0"/>
    <x v="7"/>
    <s v="Public Electricity Generation"/>
    <s v="Coal"/>
    <s v="Public Service Power Plants"/>
    <s v="Emissions"/>
    <x v="3"/>
    <x v="1"/>
    <m/>
    <m/>
    <n v="0"/>
    <n v="0"/>
    <n v="0"/>
    <n v="0"/>
    <n v="0"/>
    <n v="0"/>
    <n v="0"/>
    <n v="0"/>
    <n v="0"/>
    <n v="0"/>
  </r>
  <r>
    <x v="0"/>
    <x v="0"/>
    <x v="7"/>
    <s v="Public Electricity Generation"/>
    <s v="Coal"/>
    <s v="Public Service Power Plants"/>
    <s v="Emissions"/>
    <x v="3"/>
    <x v="29"/>
    <m/>
    <m/>
    <n v="0"/>
    <n v="0"/>
    <n v="0"/>
    <n v="0"/>
    <n v="0"/>
    <n v="0"/>
    <n v="0"/>
    <n v="0"/>
    <n v="0"/>
    <n v="0"/>
  </r>
  <r>
    <x v="0"/>
    <x v="0"/>
    <x v="7"/>
    <s v="Public Electricity Generation"/>
    <s v="Coal"/>
    <s v="Public Service Power Plants"/>
    <s v="Emissions"/>
    <x v="3"/>
    <x v="15"/>
    <m/>
    <m/>
    <n v="7598976.7005099999"/>
    <n v="7603135.3258250002"/>
    <n v="7374956.2303625001"/>
    <n v="7761396.1891374998"/>
    <n v="8603721.9183500018"/>
    <n v="8433650.5428500008"/>
    <n v="9402112.5422249995"/>
    <n v="10864726.371525001"/>
    <n v="37316494.307624996"/>
    <n v="16773761.829174997"/>
  </r>
  <r>
    <x v="0"/>
    <x v="0"/>
    <x v="7"/>
    <s v="Public Electricity Generation"/>
    <s v="Coal"/>
    <s v="Public Service Power Plants"/>
    <s v="Emissions"/>
    <x v="3"/>
    <x v="3"/>
    <m/>
    <m/>
    <n v="0"/>
    <n v="0"/>
    <n v="0"/>
    <n v="0"/>
    <n v="0"/>
    <n v="0"/>
    <n v="0"/>
    <n v="0"/>
    <n v="0"/>
    <n v="0"/>
  </r>
  <r>
    <x v="0"/>
    <x v="0"/>
    <x v="7"/>
    <s v="Public Electricity Generation"/>
    <s v="Coal"/>
    <s v="Public Service Power Plants"/>
    <s v="Emissions"/>
    <x v="3"/>
    <x v="21"/>
    <m/>
    <m/>
    <n v="0"/>
    <n v="0"/>
    <n v="0"/>
    <n v="0"/>
    <n v="0"/>
    <n v="0"/>
    <n v="0"/>
    <n v="0"/>
    <n v="0"/>
    <n v="0"/>
  </r>
  <r>
    <x v="0"/>
    <x v="0"/>
    <x v="7"/>
    <s v="Public Electricity Generation"/>
    <s v="Coal"/>
    <s v="Public Service Power Plants"/>
    <s v="Emissions"/>
    <x v="3"/>
    <x v="22"/>
    <m/>
    <m/>
    <n v="0"/>
    <n v="0"/>
    <n v="0"/>
    <n v="0"/>
    <n v="0"/>
    <n v="0"/>
    <n v="0"/>
    <n v="0"/>
    <n v="0"/>
    <n v="0"/>
  </r>
  <r>
    <x v="0"/>
    <x v="0"/>
    <x v="7"/>
    <s v="Public Electricity Generation"/>
    <s v="Coal"/>
    <s v="Public Service Power Plants"/>
    <s v="Emissions"/>
    <x v="3"/>
    <x v="24"/>
    <m/>
    <m/>
    <n v="0"/>
    <n v="0"/>
    <n v="0"/>
    <n v="0"/>
    <n v="0"/>
    <n v="0"/>
    <n v="0"/>
    <n v="0"/>
    <n v="0"/>
    <n v="0"/>
  </r>
  <r>
    <x v="0"/>
    <x v="0"/>
    <x v="7"/>
    <s v="Public Electricity Generation"/>
    <s v="Coal"/>
    <s v="Public Service Power Plants"/>
    <s v="Emissions"/>
    <x v="3"/>
    <x v="32"/>
    <m/>
    <m/>
    <n v="0"/>
    <n v="0"/>
    <n v="0"/>
    <n v="0"/>
    <n v="0"/>
    <n v="0"/>
    <n v="0"/>
    <n v="0"/>
    <n v="0"/>
    <n v="0"/>
  </r>
  <r>
    <x v="0"/>
    <x v="0"/>
    <x v="7"/>
    <s v="Public Electricity Generation"/>
    <s v="Coal"/>
    <s v="Public Service Power Plants"/>
    <s v="Emissions"/>
    <x v="3"/>
    <x v="2"/>
    <m/>
    <m/>
    <n v="0"/>
    <n v="0"/>
    <n v="0"/>
    <n v="0"/>
    <n v="0"/>
    <n v="0"/>
    <n v="0"/>
    <n v="0"/>
    <n v="0"/>
    <n v="0"/>
  </r>
  <r>
    <x v="0"/>
    <x v="0"/>
    <x v="7"/>
    <s v="Public Electricity Generation"/>
    <s v="Coal"/>
    <s v="Public Service Power Plants"/>
    <s v="Emissions"/>
    <x v="3"/>
    <x v="23"/>
    <m/>
    <m/>
    <n v="0"/>
    <n v="0"/>
    <n v="0"/>
    <n v="0"/>
    <n v="0"/>
    <n v="0"/>
    <n v="0"/>
    <n v="0"/>
    <n v="0"/>
    <n v="0"/>
  </r>
  <r>
    <x v="0"/>
    <x v="0"/>
    <x v="7"/>
    <s v="Public Electricity Generation"/>
    <s v="Coal"/>
    <s v="Public Service Power Plants"/>
    <s v="Emissions"/>
    <x v="3"/>
    <x v="31"/>
    <m/>
    <m/>
    <n v="0"/>
    <n v="0"/>
    <n v="0"/>
    <n v="0"/>
    <n v="0"/>
    <n v="0"/>
    <n v="0"/>
    <n v="0"/>
    <n v="0"/>
    <n v="17231064.861075003"/>
  </r>
  <r>
    <x v="0"/>
    <x v="0"/>
    <x v="7"/>
    <s v="Public Electricity Generation"/>
    <s v="Furnace Oil"/>
    <s v="Public Service Power Plants"/>
    <s v="Emissions"/>
    <x v="3"/>
    <x v="12"/>
    <m/>
    <m/>
    <n v="2675.3111923808392"/>
    <n v="1565.603393341288"/>
    <n v="4349.2808796716436"/>
    <n v="4780.5548564270503"/>
    <n v="5201.2774482244986"/>
    <n v="5423.1897339719353"/>
    <n v="13618.928031277934"/>
    <n v="24535.916642184558"/>
    <n v="20917.89298069974"/>
    <n v="15900.902525186384"/>
  </r>
  <r>
    <x v="0"/>
    <x v="0"/>
    <x v="7"/>
    <s v="Public Electricity Generation"/>
    <s v="Furnace Oil"/>
    <s v="Public Service Power Plants"/>
    <s v="Emissions"/>
    <x v="3"/>
    <x v="13"/>
    <m/>
    <m/>
    <n v="0"/>
    <n v="0"/>
    <n v="0"/>
    <n v="0"/>
    <n v="0"/>
    <n v="0"/>
    <n v="0"/>
    <n v="0"/>
    <n v="0"/>
    <n v="0"/>
  </r>
  <r>
    <x v="0"/>
    <x v="0"/>
    <x v="7"/>
    <s v="Public Electricity Generation"/>
    <s v="Furnace Oil"/>
    <s v="Public Service Power Plants"/>
    <s v="Emissions"/>
    <x v="3"/>
    <x v="14"/>
    <m/>
    <m/>
    <n v="0"/>
    <n v="0"/>
    <n v="0"/>
    <n v="0"/>
    <n v="0"/>
    <n v="0"/>
    <n v="0"/>
    <n v="0"/>
    <n v="0"/>
    <n v="0"/>
  </r>
  <r>
    <x v="0"/>
    <x v="0"/>
    <x v="7"/>
    <s v="Public Electricity Generation"/>
    <s v="Furnace Oil"/>
    <s v="Public Service Power Plants"/>
    <s v="Emissions"/>
    <x v="3"/>
    <x v="27"/>
    <m/>
    <m/>
    <n v="58397.285399654633"/>
    <n v="27418.827298158092"/>
    <n v="43403.36260648504"/>
    <n v="56440.923199443598"/>
    <n v="55837.534452513435"/>
    <n v="45774.785711627017"/>
    <n v="36385.770914476205"/>
    <n v="27885.66360423062"/>
    <n v="36179.249454336154"/>
    <n v="43940.544109363007"/>
  </r>
  <r>
    <x v="0"/>
    <x v="0"/>
    <x v="7"/>
    <s v="Public Electricity Generation"/>
    <s v="Furnace Oil"/>
    <s v="Public Service Power Plants"/>
    <s v="Emissions"/>
    <x v="3"/>
    <x v="28"/>
    <m/>
    <m/>
    <n v="56700.804096094602"/>
    <n v="29542.787914750006"/>
    <n v="30693.214949837897"/>
    <n v="39065.899951389467"/>
    <n v="86966.672243924419"/>
    <n v="77230.602058162622"/>
    <n v="74948.485772558299"/>
    <n v="82934.503718293403"/>
    <n v="87481.905285032379"/>
    <n v="85728.750719037431"/>
  </r>
  <r>
    <x v="0"/>
    <x v="0"/>
    <x v="7"/>
    <s v="Public Electricity Generation"/>
    <s v="Furnace Oil"/>
    <s v="Public Service Power Plants"/>
    <s v="Emissions"/>
    <x v="3"/>
    <x v="33"/>
    <m/>
    <m/>
    <n v="29337.689687887709"/>
    <n v="19423.903372257992"/>
    <n v="33471.5154704862"/>
    <n v="27064.393322396521"/>
    <n v="26330.782786641874"/>
    <n v="40423.280821589055"/>
    <n v="55683.877344704997"/>
    <n v="70213.319321422459"/>
    <n v="189143.64993836632"/>
    <n v="228946.04600290276"/>
  </r>
  <r>
    <x v="0"/>
    <x v="0"/>
    <x v="7"/>
    <s v="Public Electricity Generation"/>
    <s v="Furnace Oil"/>
    <s v="Public Service Power Plants"/>
    <s v="Emissions"/>
    <x v="3"/>
    <x v="34"/>
    <m/>
    <m/>
    <n v="0"/>
    <n v="0"/>
    <n v="0"/>
    <n v="0"/>
    <n v="0"/>
    <n v="0"/>
    <n v="0"/>
    <n v="0"/>
    <n v="0"/>
    <n v="0"/>
  </r>
  <r>
    <x v="0"/>
    <x v="0"/>
    <x v="7"/>
    <s v="Public Electricity Generation"/>
    <s v="Furnace Oil"/>
    <s v="Public Service Power Plants"/>
    <s v="Emissions"/>
    <x v="3"/>
    <x v="5"/>
    <m/>
    <m/>
    <n v="0"/>
    <n v="0"/>
    <n v="0"/>
    <n v="0"/>
    <n v="0"/>
    <n v="0"/>
    <n v="0"/>
    <n v="0"/>
    <n v="0"/>
    <n v="0"/>
  </r>
  <r>
    <x v="0"/>
    <x v="0"/>
    <x v="7"/>
    <s v="Public Electricity Generation"/>
    <s v="Furnace Oil"/>
    <s v="Public Service Power Plants"/>
    <s v="Emissions"/>
    <x v="3"/>
    <x v="9"/>
    <m/>
    <m/>
    <n v="976.44857160307231"/>
    <n v="571.42182243276147"/>
    <n v="1587.4224705338042"/>
    <n v="1744.8310216480509"/>
    <n v="1898.3884750657082"/>
    <n v="1979.3831403055392"/>
    <n v="2074.2417572530885"/>
    <n v="2196.8282776160763"/>
    <n v="2346.7778605600874"/>
    <n v="3032.0705612003999"/>
  </r>
  <r>
    <x v="0"/>
    <x v="0"/>
    <x v="7"/>
    <s v="Public Electricity Generation"/>
    <s v="Furnace Oil"/>
    <s v="Public Service Power Plants"/>
    <s v="Emissions"/>
    <x v="3"/>
    <x v="11"/>
    <m/>
    <m/>
    <n v="43189.095256062516"/>
    <n v="25461.589297427417"/>
    <n v="16730.504591430097"/>
    <n v="14297.915265506965"/>
    <n v="92967.138896903314"/>
    <n v="139003.01826340408"/>
    <n v="112222.38102745928"/>
    <n v="67678.627927383495"/>
    <n v="79859.69244108237"/>
    <n v="92855.94295159039"/>
  </r>
  <r>
    <x v="0"/>
    <x v="0"/>
    <x v="7"/>
    <s v="Public Electricity Generation"/>
    <s v="Furnace Oil"/>
    <s v="Public Service Power Plants"/>
    <s v="Emissions"/>
    <x v="3"/>
    <x v="19"/>
    <m/>
    <m/>
    <n v="197769.35150276756"/>
    <n v="102024.52653203061"/>
    <n v="87356.084861532858"/>
    <n v="58387.3214393741"/>
    <n v="109495.95618587894"/>
    <n v="416970.40103213687"/>
    <n v="383621.22888827085"/>
    <n v="211335.5389646469"/>
    <n v="136086.8734006719"/>
    <n v="92804.875737196242"/>
  </r>
  <r>
    <x v="0"/>
    <x v="0"/>
    <x v="7"/>
    <s v="Public Electricity Generation"/>
    <s v="Furnace Oil"/>
    <s v="Public Service Power Plants"/>
    <s v="Emissions"/>
    <x v="3"/>
    <x v="20"/>
    <m/>
    <m/>
    <n v="5536563.6257515727"/>
    <n v="2836827.4517129147"/>
    <n v="3231896.7507438902"/>
    <n v="3399221.5057211914"/>
    <n v="2436185.5733224503"/>
    <n v="1475857.5048269008"/>
    <n v="1269244.2146459338"/>
    <n v="1277355.0702066026"/>
    <n v="739709.61103425897"/>
    <n v="219049.99209864045"/>
  </r>
  <r>
    <x v="0"/>
    <x v="0"/>
    <x v="7"/>
    <s v="Public Electricity Generation"/>
    <s v="Furnace Oil"/>
    <s v="Public Service Power Plants"/>
    <s v="Emissions"/>
    <x v="3"/>
    <x v="10"/>
    <m/>
    <m/>
    <n v="0"/>
    <n v="0"/>
    <n v="0"/>
    <n v="0"/>
    <n v="0"/>
    <n v="0"/>
    <n v="0"/>
    <n v="0"/>
    <n v="0"/>
    <n v="0"/>
  </r>
  <r>
    <x v="0"/>
    <x v="0"/>
    <x v="7"/>
    <s v="Public Electricity Generation"/>
    <s v="Furnace Oil"/>
    <s v="Public Service Power Plants"/>
    <s v="Emissions"/>
    <x v="3"/>
    <x v="8"/>
    <m/>
    <m/>
    <n v="0"/>
    <n v="0"/>
    <n v="0"/>
    <n v="0"/>
    <n v="0"/>
    <n v="0"/>
    <n v="0"/>
    <n v="0"/>
    <n v="0"/>
    <n v="0"/>
  </r>
  <r>
    <x v="0"/>
    <x v="0"/>
    <x v="7"/>
    <s v="Public Electricity Generation"/>
    <s v="Furnace Oil"/>
    <s v="Public Service Power Plants"/>
    <s v="Emissions"/>
    <x v="3"/>
    <x v="7"/>
    <m/>
    <m/>
    <n v="0"/>
    <n v="0"/>
    <n v="0"/>
    <n v="0"/>
    <n v="0"/>
    <n v="0"/>
    <n v="0"/>
    <n v="0"/>
    <n v="0"/>
    <n v="0"/>
  </r>
  <r>
    <x v="0"/>
    <x v="0"/>
    <x v="7"/>
    <s v="Public Electricity Generation"/>
    <s v="Furnace Oil"/>
    <s v="Public Service Power Plants"/>
    <s v="Emissions"/>
    <x v="3"/>
    <x v="6"/>
    <m/>
    <m/>
    <n v="65553.301683956161"/>
    <n v="48704.378478156985"/>
    <n v="50709.795964313584"/>
    <n v="66042.109257638032"/>
    <n v="51464.510692042815"/>
    <n v="50550.162363840012"/>
    <n v="56815.531124684669"/>
    <n v="62619.448538406643"/>
    <n v="55465.368419266968"/>
    <n v="56635.560514088655"/>
  </r>
  <r>
    <x v="0"/>
    <x v="0"/>
    <x v="7"/>
    <s v="Public Electricity Generation"/>
    <s v="Furnace Oil"/>
    <s v="Public Service Power Plants"/>
    <s v="Emissions"/>
    <x v="3"/>
    <x v="0"/>
    <m/>
    <m/>
    <n v="90330.43875770396"/>
    <n v="52768.993360349057"/>
    <n v="85213.439815867983"/>
    <n v="83458.294191339111"/>
    <n v="60341.819180371254"/>
    <n v="94198.262037339606"/>
    <n v="130570.72648359921"/>
    <n v="161208.16849421733"/>
    <n v="125668.12560109218"/>
    <n v="128547.87232833552"/>
  </r>
  <r>
    <x v="0"/>
    <x v="0"/>
    <x v="7"/>
    <s v="Public Electricity Generation"/>
    <s v="Furnace Oil"/>
    <s v="Public Service Power Plants"/>
    <s v="Emissions"/>
    <x v="3"/>
    <x v="16"/>
    <m/>
    <m/>
    <n v="0"/>
    <n v="0"/>
    <n v="1374.5526691289331"/>
    <n v="3078.6368484267086"/>
    <n v="40794.195306792026"/>
    <n v="89679.216778779737"/>
    <n v="132787.65620721414"/>
    <n v="174064.86345356872"/>
    <n v="154760.18532703377"/>
    <n v="147700.08557492329"/>
  </r>
  <r>
    <x v="0"/>
    <x v="0"/>
    <x v="7"/>
    <s v="Public Electricity Generation"/>
    <s v="Furnace Oil"/>
    <s v="Public Service Power Plants"/>
    <s v="Emissions"/>
    <x v="3"/>
    <x v="17"/>
    <m/>
    <m/>
    <n v="2783.8439973015275"/>
    <n v="1603.0963146876247"/>
    <n v="1986.0528250653315"/>
    <n v="1953.6600010746865"/>
    <n v="1539.5833501559209"/>
    <n v="1209.7765247918635"/>
    <n v="1082.568783807086"/>
    <n v="1006.2077768319458"/>
    <n v="1287.1981013083248"/>
    <n v="3290.1594350610085"/>
  </r>
  <r>
    <x v="0"/>
    <x v="0"/>
    <x v="7"/>
    <s v="Public Electricity Generation"/>
    <s v="Furnace Oil"/>
    <s v="Public Service Power Plants"/>
    <s v="Emissions"/>
    <x v="3"/>
    <x v="30"/>
    <m/>
    <m/>
    <n v="140316.84794798758"/>
    <n v="104702.85184107997"/>
    <n v="132889.18604450417"/>
    <n v="159523.24988874505"/>
    <n v="150387.29780629175"/>
    <n v="191069.20174159072"/>
    <n v="167597.80518563479"/>
    <n v="115842.88253483138"/>
    <n v="82145.209535511996"/>
    <n v="118866.2308108552"/>
  </r>
  <r>
    <x v="0"/>
    <x v="0"/>
    <x v="7"/>
    <s v="Public Electricity Generation"/>
    <s v="Furnace Oil"/>
    <s v="Public Service Power Plants"/>
    <s v="Emissions"/>
    <x v="3"/>
    <x v="26"/>
    <m/>
    <m/>
    <n v="0"/>
    <n v="0"/>
    <n v="0"/>
    <n v="0"/>
    <n v="0"/>
    <n v="0"/>
    <n v="0"/>
    <n v="0"/>
    <n v="0"/>
    <n v="0"/>
  </r>
  <r>
    <x v="0"/>
    <x v="0"/>
    <x v="7"/>
    <s v="Public Electricity Generation"/>
    <s v="Furnace Oil"/>
    <s v="Public Service Power Plants"/>
    <s v="Emissions"/>
    <x v="3"/>
    <x v="18"/>
    <m/>
    <m/>
    <n v="0"/>
    <n v="0"/>
    <n v="0"/>
    <n v="0"/>
    <n v="0"/>
    <n v="0"/>
    <n v="0"/>
    <n v="0"/>
    <n v="0"/>
    <n v="0"/>
  </r>
  <r>
    <x v="0"/>
    <x v="0"/>
    <x v="7"/>
    <s v="Public Electricity Generation"/>
    <s v="Furnace Oil"/>
    <s v="Public Service Power Plants"/>
    <s v="Emissions"/>
    <x v="3"/>
    <x v="4"/>
    <m/>
    <m/>
    <n v="70933.996580066683"/>
    <n v="28067.110561685662"/>
    <n v="22044.480997389725"/>
    <n v="28958.872370525267"/>
    <n v="49892.018709748147"/>
    <n v="51214.736001376492"/>
    <n v="39296.18957219147"/>
    <n v="25517.939720881113"/>
    <n v="26308.41294673322"/>
    <n v="26923.784533030048"/>
  </r>
  <r>
    <x v="0"/>
    <x v="0"/>
    <x v="7"/>
    <s v="Public Electricity Generation"/>
    <s v="Furnace Oil"/>
    <s v="Public Service Power Plants"/>
    <s v="Emissions"/>
    <x v="3"/>
    <x v="25"/>
    <m/>
    <m/>
    <n v="58204.435403878306"/>
    <n v="25401.451509412091"/>
    <n v="22916.304540612648"/>
    <n v="31104.362741201316"/>
    <n v="39412.201349257753"/>
    <n v="34606.160742691442"/>
    <n v="23927.470579397006"/>
    <n v="12626.011243117231"/>
    <n v="24789.800567317932"/>
    <n v="29607.645778798094"/>
  </r>
  <r>
    <x v="0"/>
    <x v="0"/>
    <x v="7"/>
    <s v="Public Electricity Generation"/>
    <s v="Furnace Oil"/>
    <s v="Public Service Power Plants"/>
    <s v="Emissions"/>
    <x v="3"/>
    <x v="35"/>
    <m/>
    <m/>
    <n v="87753.316868319031"/>
    <n v="68149.631122493942"/>
    <n v="65960.423610884827"/>
    <n v="75557.790198902745"/>
    <n v="80838.616539516748"/>
    <n v="67815.270144170747"/>
    <n v="49775.553634482138"/>
    <n v="31633.97013673075"/>
    <n v="144458.42418491279"/>
    <n v="116726.15617733148"/>
  </r>
  <r>
    <x v="0"/>
    <x v="0"/>
    <x v="7"/>
    <s v="Public Electricity Generation"/>
    <s v="Furnace Oil"/>
    <s v="Public Service Power Plants"/>
    <s v="Emissions"/>
    <x v="3"/>
    <x v="1"/>
    <m/>
    <m/>
    <n v="0"/>
    <n v="0"/>
    <n v="0"/>
    <n v="0"/>
    <n v="0"/>
    <n v="0"/>
    <n v="0"/>
    <n v="0"/>
    <n v="0"/>
    <n v="0"/>
  </r>
  <r>
    <x v="0"/>
    <x v="0"/>
    <x v="7"/>
    <s v="Public Electricity Generation"/>
    <s v="Furnace Oil"/>
    <s v="Public Service Power Plants"/>
    <s v="Emissions"/>
    <x v="3"/>
    <x v="29"/>
    <m/>
    <m/>
    <n v="0"/>
    <n v="0"/>
    <n v="0"/>
    <n v="0"/>
    <n v="0"/>
    <n v="0"/>
    <n v="0"/>
    <n v="0"/>
    <n v="0"/>
    <n v="0"/>
  </r>
  <r>
    <x v="0"/>
    <x v="0"/>
    <x v="7"/>
    <s v="Public Electricity Generation"/>
    <s v="Furnace Oil"/>
    <s v="Public Service Power Plants"/>
    <s v="Emissions"/>
    <x v="3"/>
    <x v="15"/>
    <m/>
    <m/>
    <n v="0"/>
    <n v="0"/>
    <n v="0"/>
    <n v="0"/>
    <n v="0"/>
    <n v="0"/>
    <n v="0"/>
    <n v="0"/>
    <n v="4306.4802835763621"/>
    <n v="4024.347141308519"/>
  </r>
  <r>
    <x v="0"/>
    <x v="0"/>
    <x v="7"/>
    <s v="Public Electricity Generation"/>
    <s v="Furnace Oil"/>
    <s v="Public Service Power Plants"/>
    <s v="Emissions"/>
    <x v="3"/>
    <x v="3"/>
    <m/>
    <m/>
    <n v="0"/>
    <n v="0"/>
    <n v="0"/>
    <n v="0"/>
    <n v="0"/>
    <n v="0"/>
    <n v="0"/>
    <n v="0"/>
    <n v="0"/>
    <n v="0"/>
  </r>
  <r>
    <x v="0"/>
    <x v="0"/>
    <x v="7"/>
    <s v="Public Electricity Generation"/>
    <s v="Furnace Oil"/>
    <s v="Public Service Power Plants"/>
    <s v="Emissions"/>
    <x v="3"/>
    <x v="21"/>
    <m/>
    <m/>
    <n v="0"/>
    <n v="0"/>
    <n v="0"/>
    <n v="0"/>
    <n v="0"/>
    <n v="0"/>
    <n v="0"/>
    <n v="0"/>
    <n v="0"/>
    <n v="0"/>
  </r>
  <r>
    <x v="0"/>
    <x v="0"/>
    <x v="7"/>
    <s v="Public Electricity Generation"/>
    <s v="Furnace Oil"/>
    <s v="Public Service Power Plants"/>
    <s v="Emissions"/>
    <x v="3"/>
    <x v="22"/>
    <m/>
    <m/>
    <n v="0"/>
    <n v="0"/>
    <n v="0"/>
    <n v="0"/>
    <n v="0"/>
    <n v="0"/>
    <n v="0"/>
    <n v="0"/>
    <n v="0"/>
    <n v="0"/>
  </r>
  <r>
    <x v="0"/>
    <x v="0"/>
    <x v="7"/>
    <s v="Public Electricity Generation"/>
    <s v="Furnace Oil"/>
    <s v="Public Service Power Plants"/>
    <s v="Emissions"/>
    <x v="3"/>
    <x v="24"/>
    <m/>
    <m/>
    <n v="0"/>
    <n v="0"/>
    <n v="0"/>
    <n v="0"/>
    <n v="0"/>
    <n v="0"/>
    <n v="0"/>
    <n v="0"/>
    <n v="0"/>
    <n v="0"/>
  </r>
  <r>
    <x v="0"/>
    <x v="0"/>
    <x v="7"/>
    <s v="Public Electricity Generation"/>
    <s v="Furnace Oil"/>
    <s v="Public Service Power Plants"/>
    <s v="Emissions"/>
    <x v="3"/>
    <x v="32"/>
    <m/>
    <m/>
    <n v="0"/>
    <n v="0"/>
    <n v="0"/>
    <n v="0"/>
    <n v="0"/>
    <n v="0"/>
    <n v="0"/>
    <n v="0"/>
    <n v="0"/>
    <n v="0"/>
  </r>
  <r>
    <x v="0"/>
    <x v="0"/>
    <x v="7"/>
    <s v="Public Electricity Generation"/>
    <s v="Furnace Oil"/>
    <s v="Public Service Power Plants"/>
    <s v="Emissions"/>
    <x v="3"/>
    <x v="2"/>
    <m/>
    <m/>
    <n v="0"/>
    <n v="0"/>
    <n v="0"/>
    <n v="0"/>
    <n v="0"/>
    <n v="0"/>
    <n v="0"/>
    <n v="0"/>
    <n v="0"/>
    <n v="0"/>
  </r>
  <r>
    <x v="0"/>
    <x v="0"/>
    <x v="7"/>
    <s v="Public Electricity Generation"/>
    <s v="Furnace Oil"/>
    <s v="Public Service Power Plants"/>
    <s v="Emissions"/>
    <x v="3"/>
    <x v="23"/>
    <m/>
    <m/>
    <n v="0"/>
    <n v="0"/>
    <n v="0"/>
    <n v="0"/>
    <n v="0"/>
    <n v="0"/>
    <n v="0"/>
    <n v="0"/>
    <n v="0"/>
    <n v="0"/>
  </r>
  <r>
    <x v="0"/>
    <x v="0"/>
    <x v="7"/>
    <s v="Public Electricity Generation"/>
    <s v="Furnace Oil"/>
    <s v="Public Service Power Plants"/>
    <s v="Emissions"/>
    <x v="3"/>
    <x v="31"/>
    <m/>
    <m/>
    <n v="0"/>
    <n v="0"/>
    <n v="0"/>
    <n v="0"/>
    <n v="0"/>
    <n v="0"/>
    <n v="0"/>
    <n v="0"/>
    <n v="0"/>
    <n v="20507.693845165009"/>
  </r>
  <r>
    <x v="0"/>
    <x v="0"/>
    <x v="7"/>
    <s v="Public Electricity Generation"/>
    <s v="LDO/HSD "/>
    <s v="Public Service Power Plants"/>
    <s v="Emissions"/>
    <x v="3"/>
    <x v="12"/>
    <m/>
    <m/>
    <n v="195185.66505813558"/>
    <n v="197719.09590005883"/>
    <n v="202289.62541851634"/>
    <n v="213124.36508270437"/>
    <n v="156346.00691020611"/>
    <n v="122140.46071811566"/>
    <n v="138961.09841166515"/>
    <n v="167729.63041238018"/>
    <n v="62231.237712267401"/>
    <n v="24656.964567511564"/>
  </r>
  <r>
    <x v="0"/>
    <x v="0"/>
    <x v="7"/>
    <s v="Public Electricity Generation"/>
    <s v="LDO/HSD "/>
    <s v="Public Service Power Plants"/>
    <s v="Emissions"/>
    <x v="3"/>
    <x v="13"/>
    <m/>
    <m/>
    <n v="0"/>
    <n v="0"/>
    <n v="0"/>
    <n v="0"/>
    <n v="0"/>
    <n v="0"/>
    <n v="0"/>
    <n v="0"/>
    <n v="0"/>
    <n v="0"/>
  </r>
  <r>
    <x v="0"/>
    <x v="0"/>
    <x v="7"/>
    <s v="Public Electricity Generation"/>
    <s v="LDO/HSD "/>
    <s v="Public Service Power Plants"/>
    <s v="Emissions"/>
    <x v="3"/>
    <x v="14"/>
    <m/>
    <m/>
    <n v="21003.80755909091"/>
    <n v="9242.9171386363632"/>
    <n v="4533.9372000000003"/>
    <n v="1134.8053772727269"/>
    <n v="9898.1318335909073"/>
    <n v="14068.785994363634"/>
    <n v="14359.548496704543"/>
    <n v="14359.997662977277"/>
    <n v="3590.0274886363636"/>
    <n v="0"/>
  </r>
  <r>
    <x v="0"/>
    <x v="0"/>
    <x v="7"/>
    <s v="Public Electricity Generation"/>
    <s v="LDO/HSD "/>
    <s v="Public Service Power Plants"/>
    <s v="Emissions"/>
    <x v="3"/>
    <x v="27"/>
    <m/>
    <m/>
    <n v="0"/>
    <n v="0"/>
    <n v="0"/>
    <n v="3404.4161318181814"/>
    <n v="1134.8053772727269"/>
    <n v="1134.8053772727269"/>
    <n v="0"/>
    <n v="0"/>
    <n v="0"/>
    <n v="0"/>
  </r>
  <r>
    <x v="0"/>
    <x v="0"/>
    <x v="7"/>
    <s v="Public Electricity Generation"/>
    <s v="LDO/HSD "/>
    <s v="Public Service Power Plants"/>
    <s v="Emissions"/>
    <x v="3"/>
    <x v="28"/>
    <m/>
    <m/>
    <n v="49370.691545723334"/>
    <n v="53703.780719820839"/>
    <n v="65149.85753521388"/>
    <n v="48173.231235465413"/>
    <n v="34702.046457797776"/>
    <n v="15558.120192879613"/>
    <n v="29445.216394450195"/>
    <n v="55475.843631630501"/>
    <n v="45302.479501932547"/>
    <n v="35538.511323278733"/>
  </r>
  <r>
    <x v="0"/>
    <x v="0"/>
    <x v="7"/>
    <s v="Public Electricity Generation"/>
    <s v="LDO/HSD "/>
    <s v="Public Service Power Plants"/>
    <s v="Emissions"/>
    <x v="3"/>
    <x v="33"/>
    <m/>
    <m/>
    <n v="649328.32845240552"/>
    <n v="623011.49614567775"/>
    <n v="643569.49147214356"/>
    <n v="747671.81750897528"/>
    <n v="617785.21041024325"/>
    <n v="340875.59777320776"/>
    <n v="463451.9668093514"/>
    <n v="726006.10078154621"/>
    <n v="215055.56828668085"/>
    <n v="25512.138197224031"/>
  </r>
  <r>
    <x v="0"/>
    <x v="0"/>
    <x v="7"/>
    <s v="Public Electricity Generation"/>
    <s v="LDO/HSD "/>
    <s v="Public Service Power Plants"/>
    <s v="Emissions"/>
    <x v="3"/>
    <x v="34"/>
    <m/>
    <m/>
    <n v="0"/>
    <n v="0"/>
    <n v="0"/>
    <n v="0"/>
    <n v="0"/>
    <n v="0"/>
    <n v="0"/>
    <n v="0"/>
    <n v="0"/>
    <n v="0"/>
  </r>
  <r>
    <x v="0"/>
    <x v="0"/>
    <x v="7"/>
    <s v="Public Electricity Generation"/>
    <s v="LDO/HSD "/>
    <s v="Public Service Power Plants"/>
    <s v="Emissions"/>
    <x v="3"/>
    <x v="5"/>
    <m/>
    <m/>
    <n v="0"/>
    <n v="0"/>
    <n v="0"/>
    <n v="0"/>
    <n v="0"/>
    <n v="0"/>
    <n v="0"/>
    <n v="0"/>
    <n v="0"/>
    <n v="0"/>
  </r>
  <r>
    <x v="0"/>
    <x v="0"/>
    <x v="7"/>
    <s v="Public Electricity Generation"/>
    <s v="LDO/HSD "/>
    <s v="Public Service Power Plants"/>
    <s v="Emissions"/>
    <x v="3"/>
    <x v="9"/>
    <m/>
    <m/>
    <n v="69965.944416131999"/>
    <n v="64280.13622710629"/>
    <n v="63475.686815262292"/>
    <n v="78662.056441567576"/>
    <n v="71813.21692795289"/>
    <n v="23065.188333698756"/>
    <n v="43487.531449623559"/>
    <n v="90641.328931299766"/>
    <n v="31308.661580126631"/>
    <n v="6334.5285493153606"/>
  </r>
  <r>
    <x v="0"/>
    <x v="0"/>
    <x v="7"/>
    <s v="Public Electricity Generation"/>
    <s v="LDO/HSD "/>
    <s v="Public Service Power Plants"/>
    <s v="Emissions"/>
    <x v="3"/>
    <x v="11"/>
    <m/>
    <m/>
    <n v="7542.4919880061198"/>
    <n v="11245.843401919923"/>
    <n v="10417.816624163375"/>
    <n v="17957.197047467009"/>
    <n v="13799.330473639888"/>
    <n v="46269.67182830684"/>
    <n v="57526.351192758011"/>
    <n v="57090.347110161296"/>
    <n v="21399.208128311202"/>
    <n v="16372.721981785882"/>
  </r>
  <r>
    <x v="0"/>
    <x v="0"/>
    <x v="7"/>
    <s v="Public Electricity Generation"/>
    <s v="LDO/HSD "/>
    <s v="Public Service Power Plants"/>
    <s v="Emissions"/>
    <x v="3"/>
    <x v="19"/>
    <m/>
    <m/>
    <n v="19215.776120291859"/>
    <n v="18098.853823382688"/>
    <n v="18278.767552754936"/>
    <n v="21644.521197240469"/>
    <n v="24516.793383654516"/>
    <n v="62126.028866215769"/>
    <n v="55935.336194724769"/>
    <n v="31231.153925238061"/>
    <n v="28469.472386204394"/>
    <n v="37693.720331708217"/>
  </r>
  <r>
    <x v="0"/>
    <x v="0"/>
    <x v="7"/>
    <s v="Public Electricity Generation"/>
    <s v="LDO/HSD "/>
    <s v="Public Service Power Plants"/>
    <s v="Emissions"/>
    <x v="3"/>
    <x v="20"/>
    <m/>
    <m/>
    <n v="1953.2650574106638"/>
    <n v="2741.0855747189448"/>
    <n v="2321.1711679508098"/>
    <n v="3927.1995684128574"/>
    <n v="2847.2481085466707"/>
    <n v="4076.9748882608087"/>
    <n v="6447.4715422616391"/>
    <n v="8811.3895704512888"/>
    <n v="4278.8854890815364"/>
    <n v="20512.188379246298"/>
  </r>
  <r>
    <x v="0"/>
    <x v="0"/>
    <x v="7"/>
    <s v="Public Electricity Generation"/>
    <s v="LDO/HSD "/>
    <s v="Public Service Power Plants"/>
    <s v="Emissions"/>
    <x v="3"/>
    <x v="10"/>
    <m/>
    <m/>
    <n v="0"/>
    <n v="0"/>
    <n v="0"/>
    <n v="0"/>
    <n v="0"/>
    <n v="0"/>
    <n v="0"/>
    <n v="0"/>
    <n v="0"/>
    <n v="0"/>
  </r>
  <r>
    <x v="0"/>
    <x v="0"/>
    <x v="7"/>
    <s v="Public Electricity Generation"/>
    <s v="LDO/HSD "/>
    <s v="Public Service Power Plants"/>
    <s v="Emissions"/>
    <x v="3"/>
    <x v="8"/>
    <m/>
    <m/>
    <n v="0"/>
    <n v="0"/>
    <n v="0"/>
    <n v="0"/>
    <n v="0"/>
    <n v="0"/>
    <n v="0"/>
    <n v="0"/>
    <n v="0"/>
    <n v="0"/>
  </r>
  <r>
    <x v="0"/>
    <x v="0"/>
    <x v="7"/>
    <s v="Public Electricity Generation"/>
    <s v="LDO/HSD "/>
    <s v="Public Service Power Plants"/>
    <s v="Emissions"/>
    <x v="3"/>
    <x v="7"/>
    <m/>
    <m/>
    <n v="0"/>
    <n v="0"/>
    <n v="0"/>
    <n v="0"/>
    <n v="0"/>
    <n v="0"/>
    <n v="0"/>
    <n v="0"/>
    <n v="0"/>
    <n v="0"/>
  </r>
  <r>
    <x v="0"/>
    <x v="0"/>
    <x v="7"/>
    <s v="Public Electricity Generation"/>
    <s v="LDO/HSD "/>
    <s v="Public Service Power Plants"/>
    <s v="Emissions"/>
    <x v="3"/>
    <x v="6"/>
    <m/>
    <m/>
    <n v="5288.4375286119794"/>
    <n v="7161.4902392618096"/>
    <n v="23643.437721177022"/>
    <n v="16221.332816635178"/>
    <n v="8555.8004554103645"/>
    <n v="8404.2806640258423"/>
    <n v="9852.1188293292435"/>
    <n v="11340.342470189062"/>
    <n v="22729.971826378893"/>
    <n v="40117.703704003747"/>
  </r>
  <r>
    <x v="0"/>
    <x v="0"/>
    <x v="7"/>
    <s v="Public Electricity Generation"/>
    <s v="LDO/HSD "/>
    <s v="Public Service Power Plants"/>
    <s v="Emissions"/>
    <x v="3"/>
    <x v="0"/>
    <m/>
    <m/>
    <n v="18562.074485284869"/>
    <n v="14181.720173002108"/>
    <n v="27953.608846659146"/>
    <n v="32978.611256071024"/>
    <n v="30820.568232468951"/>
    <n v="45415.131673713673"/>
    <n v="43665.239382942353"/>
    <n v="34512.687753511185"/>
    <n v="20788.693856823633"/>
    <n v="14204.123917017354"/>
  </r>
  <r>
    <x v="0"/>
    <x v="0"/>
    <x v="7"/>
    <s v="Public Electricity Generation"/>
    <s v="LDO/HSD "/>
    <s v="Public Service Power Plants"/>
    <s v="Emissions"/>
    <x v="3"/>
    <x v="16"/>
    <m/>
    <m/>
    <n v="110235.52039406422"/>
    <n v="111533.36882123137"/>
    <n v="123147.7227107561"/>
    <n v="125148.13936722174"/>
    <n v="114504.69275199385"/>
    <n v="156062.25701985299"/>
    <n v="108085.07173577801"/>
    <n v="24068.655887558754"/>
    <n v="823.60484273962209"/>
    <n v="2914.9546866245705"/>
  </r>
  <r>
    <x v="0"/>
    <x v="0"/>
    <x v="7"/>
    <s v="Public Electricity Generation"/>
    <s v="LDO/HSD "/>
    <s v="Public Service Power Plants"/>
    <s v="Emissions"/>
    <x v="3"/>
    <x v="17"/>
    <m/>
    <m/>
    <n v="6471.1680343222451"/>
    <n v="10773.311176264122"/>
    <n v="12316.335087359774"/>
    <n v="13328.644521862785"/>
    <n v="10821.489537046447"/>
    <n v="8195.5965290247841"/>
    <n v="5262.1611553997545"/>
    <n v="2090.6970208336861"/>
    <n v="5324.5981285066518"/>
    <n v="3228.6846697231977"/>
  </r>
  <r>
    <x v="0"/>
    <x v="0"/>
    <x v="7"/>
    <s v="Public Electricity Generation"/>
    <s v="LDO/HSD "/>
    <s v="Public Service Power Plants"/>
    <s v="Emissions"/>
    <x v="3"/>
    <x v="30"/>
    <m/>
    <m/>
    <n v="72500.464349847491"/>
    <n v="380242.94438897178"/>
    <n v="555317.72994598188"/>
    <n v="170565.43321799053"/>
    <n v="222181.27453880056"/>
    <n v="239003.69387071265"/>
    <n v="148697.23590814462"/>
    <n v="48355.598589254114"/>
    <n v="16509.30370740336"/>
    <n v="25041.306588436721"/>
  </r>
  <r>
    <x v="0"/>
    <x v="0"/>
    <x v="7"/>
    <s v="Public Electricity Generation"/>
    <s v="LDO/HSD "/>
    <s v="Public Service Power Plants"/>
    <s v="Emissions"/>
    <x v="3"/>
    <x v="26"/>
    <m/>
    <m/>
    <n v="0"/>
    <n v="0"/>
    <n v="0"/>
    <n v="0"/>
    <n v="0"/>
    <n v="0"/>
    <n v="0"/>
    <n v="0"/>
    <n v="0"/>
    <n v="0"/>
  </r>
  <r>
    <x v="0"/>
    <x v="0"/>
    <x v="7"/>
    <s v="Public Electricity Generation"/>
    <s v="LDO/HSD "/>
    <s v="Public Service Power Plants"/>
    <s v="Emissions"/>
    <x v="3"/>
    <x v="18"/>
    <m/>
    <m/>
    <n v="22340.077220454543"/>
    <n v="24724.621697727271"/>
    <n v="26891.188424999993"/>
    <n v="28164.706915909093"/>
    <n v="30134.43312954545"/>
    <n v="34645.25147727273"/>
    <n v="22725.831784090908"/>
    <n v="5084.1658840909095"/>
    <n v="673.7494090909089"/>
    <n v="28765.136536363632"/>
  </r>
  <r>
    <x v="0"/>
    <x v="0"/>
    <x v="7"/>
    <s v="Public Electricity Generation"/>
    <s v="LDO/HSD "/>
    <s v="Public Service Power Plants"/>
    <s v="Emissions"/>
    <x v="3"/>
    <x v="4"/>
    <m/>
    <m/>
    <n v="1899.2407216379947"/>
    <n v="1626.9297294918736"/>
    <n v="399.47508753511187"/>
    <n v="36541.2043506556"/>
    <n v="14708.561529376704"/>
    <n v="3858.5124062815057"/>
    <n v="3101.5066766029672"/>
    <n v="1875.4402367039061"/>
    <n v="1720.1323391382293"/>
    <n v="4469.4968314700163"/>
  </r>
  <r>
    <x v="0"/>
    <x v="0"/>
    <x v="7"/>
    <s v="Public Electricity Generation"/>
    <s v="LDO/HSD "/>
    <s v="Public Service Power Plants"/>
    <s v="Emissions"/>
    <x v="3"/>
    <x v="25"/>
    <m/>
    <m/>
    <n v="6083.990185286355"/>
    <n v="5284.9331027013422"/>
    <n v="5289.2046163892319"/>
    <n v="45053.568574863282"/>
    <n v="21490.002564829563"/>
    <n v="9714.5039664842589"/>
    <n v="9165.9104477993569"/>
    <n v="8213.6166012933736"/>
    <n v="3420.7612371830437"/>
    <n v="13983.865143366724"/>
  </r>
  <r>
    <x v="0"/>
    <x v="0"/>
    <x v="7"/>
    <s v="Public Electricity Generation"/>
    <s v="LDO/HSD "/>
    <s v="Public Service Power Plants"/>
    <s v="Emissions"/>
    <x v="3"/>
    <x v="35"/>
    <m/>
    <m/>
    <n v="194621.83409132279"/>
    <n v="204084.29481570335"/>
    <n v="210022.43283376188"/>
    <n v="225859.78725125635"/>
    <n v="277300.42602416949"/>
    <n v="279512.11001373729"/>
    <n v="240828.50338655294"/>
    <n v="195093.7876869808"/>
    <n v="95438.0393980433"/>
    <n v="122050.33238690732"/>
  </r>
  <r>
    <x v="0"/>
    <x v="0"/>
    <x v="7"/>
    <s v="Public Electricity Generation"/>
    <s v="LDO/HSD "/>
    <s v="Public Service Power Plants"/>
    <s v="Emissions"/>
    <x v="3"/>
    <x v="1"/>
    <m/>
    <m/>
    <n v="78255.333327272703"/>
    <n v="107296.57501363635"/>
    <n v="124633.07206363635"/>
    <n v="31790.403490909088"/>
    <n v="106281.98766818183"/>
    <n v="152673.59771590904"/>
    <n v="102571.08160909091"/>
    <n v="30894.713100000001"/>
    <n v="174530.82119318182"/>
    <n v="246324.10504090908"/>
  </r>
  <r>
    <x v="0"/>
    <x v="0"/>
    <x v="7"/>
    <s v="Public Electricity Generation"/>
    <s v="LDO/HSD "/>
    <s v="Public Service Power Plants"/>
    <s v="Emissions"/>
    <x v="3"/>
    <x v="29"/>
    <m/>
    <m/>
    <n v="58.127400000000002"/>
    <n v="56.145784090909096"/>
    <n v="57.466861363636355"/>
    <n v="58.127400000000002"/>
    <n v="58.127400000000002"/>
    <n v="14.53185"/>
    <n v="0"/>
    <n v="0"/>
    <n v="0"/>
    <n v="0"/>
  </r>
  <r>
    <x v="0"/>
    <x v="0"/>
    <x v="7"/>
    <s v="Public Electricity Generation"/>
    <s v="LDO/HSD "/>
    <s v="Public Service Power Plants"/>
    <s v="Emissions"/>
    <x v="3"/>
    <x v="15"/>
    <m/>
    <m/>
    <n v="79801.189408632767"/>
    <n v="67520.311511174412"/>
    <n v="28658.183695004376"/>
    <n v="16258.223591148115"/>
    <n v="17824.504847063978"/>
    <n v="18413.611526950044"/>
    <n v="19449.626722611742"/>
    <n v="20800.159039877301"/>
    <n v="5284.4480297984219"/>
    <n v="15075.807329973706"/>
  </r>
  <r>
    <x v="0"/>
    <x v="0"/>
    <x v="7"/>
    <s v="Public Electricity Generation"/>
    <s v="LDO/HSD "/>
    <s v="Public Service Power Plants"/>
    <s v="Emissions"/>
    <x v="3"/>
    <x v="3"/>
    <m/>
    <m/>
    <n v="0"/>
    <n v="0"/>
    <n v="0"/>
    <n v="0"/>
    <n v="0"/>
    <n v="0"/>
    <n v="0"/>
    <n v="0"/>
    <n v="0"/>
    <n v="0"/>
  </r>
  <r>
    <x v="0"/>
    <x v="0"/>
    <x v="7"/>
    <s v="Public Electricity Generation"/>
    <s v="LDO/HSD "/>
    <s v="Public Service Power Plants"/>
    <s v="Emissions"/>
    <x v="3"/>
    <x v="21"/>
    <m/>
    <m/>
    <n v="694.88664545454537"/>
    <n v="1669.1811340909089"/>
    <n v="1262.9498727272726"/>
    <n v="588.52010884090907"/>
    <n v="732.74211470454543"/>
    <n v="775.76299609090904"/>
    <n v="473.93647159090904"/>
    <n v="94.787294318181836"/>
    <n v="0"/>
    <n v="0"/>
  </r>
  <r>
    <x v="0"/>
    <x v="0"/>
    <x v="7"/>
    <s v="Public Electricity Generation"/>
    <s v="LDO/HSD "/>
    <s v="Public Service Power Plants"/>
    <s v="Emissions"/>
    <x v="3"/>
    <x v="22"/>
    <m/>
    <m/>
    <n v="0"/>
    <n v="0"/>
    <n v="0"/>
    <n v="0"/>
    <n v="0"/>
    <n v="0"/>
    <n v="0"/>
    <n v="0"/>
    <n v="0"/>
    <n v="0"/>
  </r>
  <r>
    <x v="0"/>
    <x v="0"/>
    <x v="7"/>
    <s v="Public Electricity Generation"/>
    <s v="LDO/HSD "/>
    <s v="Public Service Power Plants"/>
    <s v="Emissions"/>
    <x v="3"/>
    <x v="24"/>
    <m/>
    <m/>
    <n v="92.475409090909082"/>
    <n v="92.475409090909082"/>
    <n v="23.118852272727271"/>
    <n v="0"/>
    <n v="0"/>
    <n v="0"/>
    <n v="0"/>
    <n v="0"/>
    <n v="0"/>
    <n v="0"/>
  </r>
  <r>
    <x v="0"/>
    <x v="0"/>
    <x v="7"/>
    <s v="Public Electricity Generation"/>
    <s v="LDO/HSD "/>
    <s v="Public Service Power Plants"/>
    <s v="Emissions"/>
    <x v="3"/>
    <x v="32"/>
    <m/>
    <m/>
    <n v="0"/>
    <n v="0"/>
    <n v="0"/>
    <n v="0"/>
    <n v="0"/>
    <n v="0"/>
    <n v="0"/>
    <n v="0"/>
    <n v="0"/>
    <n v="0"/>
  </r>
  <r>
    <x v="0"/>
    <x v="0"/>
    <x v="7"/>
    <s v="Public Electricity Generation"/>
    <s v="LDO/HSD "/>
    <s v="Public Service Power Plants"/>
    <s v="Emissions"/>
    <x v="3"/>
    <x v="2"/>
    <m/>
    <m/>
    <n v="5944.8477272727278"/>
    <n v="7100.1298022727287"/>
    <n v="5164.0910590909079"/>
    <n v="3853.5824045454538"/>
    <n v="900.31416136363646"/>
    <n v="1236.528327272727"/>
    <n v="1030.4402727272729"/>
    <n v="206.08805454545453"/>
    <n v="0"/>
    <n v="0"/>
  </r>
  <r>
    <x v="0"/>
    <x v="0"/>
    <x v="7"/>
    <s v="Public Electricity Generation"/>
    <s v="LDO/HSD "/>
    <s v="Public Service Power Plants"/>
    <s v="Emissions"/>
    <x v="3"/>
    <x v="23"/>
    <m/>
    <m/>
    <n v="1920.8463545454542"/>
    <n v="3030.5512636363637"/>
    <n v="2063.5227000000004"/>
    <n v="1605.1088863636364"/>
    <n v="1577.3662636363636"/>
    <n v="394.34156590909089"/>
    <n v="0"/>
    <n v="0"/>
    <n v="0"/>
    <n v="0"/>
  </r>
  <r>
    <x v="0"/>
    <x v="0"/>
    <x v="7"/>
    <s v="Public Electricity Generation"/>
    <s v="LDO/HSD "/>
    <s v="Public Service Power Plants"/>
    <s v="Emissions"/>
    <x v="3"/>
    <x v="31"/>
    <m/>
    <m/>
    <n v="0"/>
    <n v="0"/>
    <n v="0"/>
    <n v="0"/>
    <n v="0"/>
    <n v="0"/>
    <n v="0"/>
    <n v="0"/>
    <n v="0"/>
    <n v="4217.6115571866785"/>
  </r>
  <r>
    <x v="0"/>
    <x v="0"/>
    <x v="7"/>
    <s v="Public Electricity Generation"/>
    <s v="LSHS/ HHS "/>
    <s v="Public Service Power Plants"/>
    <s v="Emissions"/>
    <x v="3"/>
    <x v="12"/>
    <m/>
    <m/>
    <n v="0"/>
    <n v="0"/>
    <n v="0"/>
    <n v="0"/>
    <n v="0"/>
    <n v="0"/>
    <n v="0"/>
    <n v="0"/>
    <n v="0"/>
    <n v="0"/>
  </r>
  <r>
    <x v="0"/>
    <x v="0"/>
    <x v="7"/>
    <s v="Public Electricity Generation"/>
    <s v="LSHS/ HHS "/>
    <s v="Public Service Power Plants"/>
    <s v="Emissions"/>
    <x v="3"/>
    <x v="13"/>
    <m/>
    <m/>
    <n v="0"/>
    <n v="0"/>
    <n v="0"/>
    <n v="0"/>
    <n v="0"/>
    <n v="0"/>
    <n v="0"/>
    <n v="0"/>
    <n v="0"/>
    <n v="0"/>
  </r>
  <r>
    <x v="0"/>
    <x v="0"/>
    <x v="7"/>
    <s v="Public Electricity Generation"/>
    <s v="LSHS/ HHS "/>
    <s v="Public Service Power Plants"/>
    <s v="Emissions"/>
    <x v="3"/>
    <x v="14"/>
    <m/>
    <m/>
    <n v="0"/>
    <n v="0"/>
    <n v="0"/>
    <n v="0"/>
    <n v="0"/>
    <n v="0"/>
    <n v="0"/>
    <n v="0"/>
    <n v="0"/>
    <n v="0"/>
  </r>
  <r>
    <x v="0"/>
    <x v="0"/>
    <x v="7"/>
    <s v="Public Electricity Generation"/>
    <s v="LSHS/ HHS "/>
    <s v="Public Service Power Plants"/>
    <s v="Emissions"/>
    <x v="3"/>
    <x v="27"/>
    <m/>
    <m/>
    <n v="0"/>
    <n v="0"/>
    <n v="0"/>
    <n v="0"/>
    <n v="0"/>
    <n v="0"/>
    <n v="0"/>
    <n v="0"/>
    <n v="0"/>
    <n v="0"/>
  </r>
  <r>
    <x v="0"/>
    <x v="0"/>
    <x v="7"/>
    <s v="Public Electricity Generation"/>
    <s v="LSHS/ HHS "/>
    <s v="Public Service Power Plants"/>
    <s v="Emissions"/>
    <x v="3"/>
    <x v="28"/>
    <m/>
    <m/>
    <n v="0"/>
    <n v="0"/>
    <n v="0"/>
    <n v="0"/>
    <n v="0"/>
    <n v="0"/>
    <n v="0"/>
    <n v="0"/>
    <n v="0"/>
    <n v="0"/>
  </r>
  <r>
    <x v="0"/>
    <x v="0"/>
    <x v="7"/>
    <s v="Public Electricity Generation"/>
    <s v="LSHS/ HHS "/>
    <s v="Public Service Power Plants"/>
    <s v="Emissions"/>
    <x v="3"/>
    <x v="33"/>
    <m/>
    <m/>
    <n v="0"/>
    <n v="0"/>
    <n v="0"/>
    <n v="0"/>
    <n v="0"/>
    <n v="0"/>
    <n v="0"/>
    <n v="0"/>
    <n v="0"/>
    <n v="0"/>
  </r>
  <r>
    <x v="0"/>
    <x v="0"/>
    <x v="7"/>
    <s v="Public Electricity Generation"/>
    <s v="LSHS/ HHS "/>
    <s v="Public Service Power Plants"/>
    <s v="Emissions"/>
    <x v="3"/>
    <x v="34"/>
    <m/>
    <m/>
    <n v="0"/>
    <n v="0"/>
    <n v="0"/>
    <n v="0"/>
    <n v="0"/>
    <n v="0"/>
    <n v="0"/>
    <n v="0"/>
    <n v="0"/>
    <n v="0"/>
  </r>
  <r>
    <x v="0"/>
    <x v="0"/>
    <x v="7"/>
    <s v="Public Electricity Generation"/>
    <s v="LSHS/ HHS "/>
    <s v="Public Service Power Plants"/>
    <s v="Emissions"/>
    <x v="3"/>
    <x v="5"/>
    <m/>
    <m/>
    <n v="0"/>
    <n v="0"/>
    <n v="0"/>
    <n v="0"/>
    <n v="0"/>
    <n v="0"/>
    <n v="0"/>
    <n v="0"/>
    <n v="0"/>
    <n v="0"/>
  </r>
  <r>
    <x v="0"/>
    <x v="0"/>
    <x v="7"/>
    <s v="Public Electricity Generation"/>
    <s v="LSHS/ HHS "/>
    <s v="Public Service Power Plants"/>
    <s v="Emissions"/>
    <x v="3"/>
    <x v="9"/>
    <m/>
    <m/>
    <n v="20235.764740406757"/>
    <n v="8782.2226287893318"/>
    <n v="5350.8802548925569"/>
    <n v="4256.7365717095154"/>
    <n v="5884.124616366078"/>
    <n v="6004.6718789332317"/>
    <n v="4081.2339394426326"/>
    <n v="1717.0893900374135"/>
    <n v="281.51331317152733"/>
    <n v="0"/>
  </r>
  <r>
    <x v="0"/>
    <x v="0"/>
    <x v="7"/>
    <s v="Public Electricity Generation"/>
    <s v="LSHS/ HHS "/>
    <s v="Public Service Power Plants"/>
    <s v="Emissions"/>
    <x v="3"/>
    <x v="11"/>
    <m/>
    <m/>
    <n v="2563967.9789752499"/>
    <n v="1261840.5256479278"/>
    <n v="1196108.9397762374"/>
    <n v="1107769.0693608499"/>
    <n v="547332.79095990025"/>
    <n v="94882.041265061402"/>
    <n v="47945.900932223718"/>
    <n v="106911.94896771872"/>
    <n v="37539.835766500386"/>
    <n v="6164.2197264485812"/>
  </r>
  <r>
    <x v="0"/>
    <x v="0"/>
    <x v="7"/>
    <s v="Public Electricity Generation"/>
    <s v="LSHS/ HHS "/>
    <s v="Public Service Power Plants"/>
    <s v="Emissions"/>
    <x v="3"/>
    <x v="19"/>
    <m/>
    <m/>
    <n v="0"/>
    <n v="0"/>
    <n v="0"/>
    <n v="0"/>
    <n v="0"/>
    <n v="0"/>
    <n v="0"/>
    <n v="0"/>
    <n v="0"/>
    <n v="0"/>
  </r>
  <r>
    <x v="0"/>
    <x v="0"/>
    <x v="7"/>
    <s v="Public Electricity Generation"/>
    <s v="LSHS/ HHS "/>
    <s v="Public Service Power Plants"/>
    <s v="Emissions"/>
    <x v="3"/>
    <x v="20"/>
    <m/>
    <m/>
    <n v="0"/>
    <n v="0"/>
    <n v="0"/>
    <n v="0"/>
    <n v="0"/>
    <n v="0"/>
    <n v="0"/>
    <n v="0"/>
    <n v="0"/>
    <n v="0"/>
  </r>
  <r>
    <x v="0"/>
    <x v="0"/>
    <x v="7"/>
    <s v="Public Electricity Generation"/>
    <s v="LSHS/ HHS "/>
    <s v="Public Service Power Plants"/>
    <s v="Emissions"/>
    <x v="3"/>
    <x v="10"/>
    <m/>
    <m/>
    <n v="0"/>
    <n v="0"/>
    <n v="0"/>
    <n v="0"/>
    <n v="0"/>
    <n v="0"/>
    <n v="0"/>
    <n v="0"/>
    <n v="0"/>
    <n v="0"/>
  </r>
  <r>
    <x v="0"/>
    <x v="0"/>
    <x v="7"/>
    <s v="Public Electricity Generation"/>
    <s v="LSHS/ HHS "/>
    <s v="Public Service Power Plants"/>
    <s v="Emissions"/>
    <x v="3"/>
    <x v="8"/>
    <m/>
    <m/>
    <n v="0"/>
    <n v="0"/>
    <n v="0"/>
    <n v="0"/>
    <n v="0"/>
    <n v="0"/>
    <n v="0"/>
    <n v="0"/>
    <n v="0"/>
    <n v="0"/>
  </r>
  <r>
    <x v="0"/>
    <x v="0"/>
    <x v="7"/>
    <s v="Public Electricity Generation"/>
    <s v="LSHS/ HHS "/>
    <s v="Public Service Power Plants"/>
    <s v="Emissions"/>
    <x v="3"/>
    <x v="7"/>
    <m/>
    <m/>
    <n v="0"/>
    <n v="0"/>
    <n v="0"/>
    <n v="0"/>
    <n v="0"/>
    <n v="0"/>
    <n v="0"/>
    <n v="0"/>
    <n v="0"/>
    <n v="0"/>
  </r>
  <r>
    <x v="0"/>
    <x v="0"/>
    <x v="7"/>
    <s v="Public Electricity Generation"/>
    <s v="LSHS/ HHS "/>
    <s v="Public Service Power Plants"/>
    <s v="Emissions"/>
    <x v="3"/>
    <x v="6"/>
    <m/>
    <m/>
    <n v="0"/>
    <n v="0"/>
    <n v="0"/>
    <n v="0"/>
    <n v="0"/>
    <n v="0"/>
    <n v="0"/>
    <n v="0"/>
    <n v="0"/>
    <n v="0"/>
  </r>
  <r>
    <x v="0"/>
    <x v="0"/>
    <x v="7"/>
    <s v="Public Electricity Generation"/>
    <s v="LSHS/ HHS "/>
    <s v="Public Service Power Plants"/>
    <s v="Emissions"/>
    <x v="3"/>
    <x v="0"/>
    <m/>
    <m/>
    <n v="0"/>
    <n v="0"/>
    <n v="0"/>
    <n v="0"/>
    <n v="77368.840256157026"/>
    <n v="40487.438912107442"/>
    <n v="12524.917543264464"/>
    <n v="3095.3400571487605"/>
    <n v="184.48642140495869"/>
    <n v="0"/>
  </r>
  <r>
    <x v="0"/>
    <x v="0"/>
    <x v="7"/>
    <s v="Public Electricity Generation"/>
    <s v="LSHS/ HHS "/>
    <s v="Public Service Power Plants"/>
    <s v="Emissions"/>
    <x v="3"/>
    <x v="16"/>
    <m/>
    <m/>
    <n v="199362.40995942149"/>
    <n v="112097.49276235541"/>
    <n v="141804.08278388431"/>
    <n v="147550.04066380166"/>
    <n v="287468.94100909086"/>
    <n v="338565.57091636368"/>
    <n v="242889.81318780995"/>
    <n v="113341.24890136364"/>
    <n v="32801.31919648761"/>
    <n v="4187.5974130165287"/>
  </r>
  <r>
    <x v="0"/>
    <x v="0"/>
    <x v="7"/>
    <s v="Public Electricity Generation"/>
    <s v="LSHS/ HHS "/>
    <s v="Public Service Power Plants"/>
    <s v="Emissions"/>
    <x v="3"/>
    <x v="17"/>
    <m/>
    <m/>
    <n v="214889.64951074382"/>
    <n v="160397.50400342979"/>
    <n v="127236.98607917357"/>
    <n v="255558.89892793391"/>
    <n v="294057.91631132225"/>
    <n v="193743.11923128099"/>
    <n v="101755.56272535125"/>
    <n v="22141.730420640499"/>
    <n v="86080.02028673554"/>
    <n v="117626.5874647934"/>
  </r>
  <r>
    <x v="0"/>
    <x v="0"/>
    <x v="7"/>
    <s v="Public Electricity Generation"/>
    <s v="LSHS/ HHS "/>
    <s v="Public Service Power Plants"/>
    <s v="Emissions"/>
    <x v="3"/>
    <x v="30"/>
    <m/>
    <m/>
    <n v="1331284.056986101"/>
    <n v="757812.01396707317"/>
    <n v="843147.19633558975"/>
    <n v="1061407.3486306416"/>
    <n v="873187.59104511316"/>
    <n v="706691.0626972717"/>
    <n v="425706.87594115757"/>
    <n v="87517.149002966748"/>
    <n v="489468.74110856419"/>
    <n v="609420.8372855843"/>
  </r>
  <r>
    <x v="0"/>
    <x v="0"/>
    <x v="7"/>
    <s v="Public Electricity Generation"/>
    <s v="LSHS/ HHS "/>
    <s v="Public Service Power Plants"/>
    <s v="Emissions"/>
    <x v="3"/>
    <x v="26"/>
    <m/>
    <m/>
    <n v="0"/>
    <n v="0"/>
    <n v="0"/>
    <n v="0"/>
    <n v="0"/>
    <n v="0"/>
    <n v="0"/>
    <n v="0"/>
    <n v="0"/>
    <n v="0"/>
  </r>
  <r>
    <x v="0"/>
    <x v="0"/>
    <x v="7"/>
    <s v="Public Electricity Generation"/>
    <s v="LSHS/ HHS "/>
    <s v="Public Service Power Plants"/>
    <s v="Emissions"/>
    <x v="3"/>
    <x v="18"/>
    <m/>
    <m/>
    <n v="0"/>
    <n v="0"/>
    <n v="0"/>
    <n v="0"/>
    <n v="0"/>
    <n v="0"/>
    <n v="292307.12795454549"/>
    <n v="682049.96522727271"/>
    <n v="219872.38314768596"/>
    <n v="8333.6548371074368"/>
  </r>
  <r>
    <x v="0"/>
    <x v="0"/>
    <x v="7"/>
    <s v="Public Electricity Generation"/>
    <s v="LSHS/ HHS "/>
    <s v="Public Service Power Plants"/>
    <s v="Emissions"/>
    <x v="3"/>
    <x v="4"/>
    <m/>
    <m/>
    <n v="0"/>
    <n v="0"/>
    <n v="0"/>
    <n v="0"/>
    <n v="0"/>
    <n v="0"/>
    <n v="0"/>
    <n v="0"/>
    <n v="0"/>
    <n v="0"/>
  </r>
  <r>
    <x v="0"/>
    <x v="0"/>
    <x v="7"/>
    <s v="Public Electricity Generation"/>
    <s v="LSHS/ HHS "/>
    <s v="Public Service Power Plants"/>
    <s v="Emissions"/>
    <x v="3"/>
    <x v="25"/>
    <m/>
    <m/>
    <n v="0"/>
    <n v="0"/>
    <n v="0"/>
    <n v="0"/>
    <n v="0"/>
    <n v="0"/>
    <n v="0"/>
    <n v="0"/>
    <n v="0"/>
    <n v="0"/>
  </r>
  <r>
    <x v="0"/>
    <x v="0"/>
    <x v="7"/>
    <s v="Public Electricity Generation"/>
    <s v="LSHS/ HHS "/>
    <s v="Public Service Power Plants"/>
    <s v="Emissions"/>
    <x v="3"/>
    <x v="35"/>
    <m/>
    <m/>
    <n v="993.05408826446285"/>
    <n v="518.63897938016544"/>
    <n v="128.28525991735538"/>
    <n v="0"/>
    <n v="0"/>
    <n v="0"/>
    <n v="0"/>
    <n v="0"/>
    <n v="0"/>
    <n v="0"/>
  </r>
  <r>
    <x v="0"/>
    <x v="0"/>
    <x v="7"/>
    <s v="Public Electricity Generation"/>
    <s v="LSHS/ HHS "/>
    <s v="Public Service Power Plants"/>
    <s v="Emissions"/>
    <x v="3"/>
    <x v="1"/>
    <m/>
    <m/>
    <n v="0"/>
    <n v="0"/>
    <n v="0"/>
    <n v="0"/>
    <n v="0"/>
    <n v="0"/>
    <n v="0"/>
    <n v="0"/>
    <n v="0"/>
    <n v="0"/>
  </r>
  <r>
    <x v="0"/>
    <x v="0"/>
    <x v="7"/>
    <s v="Public Electricity Generation"/>
    <s v="LSHS/ HHS "/>
    <s v="Public Service Power Plants"/>
    <s v="Emissions"/>
    <x v="3"/>
    <x v="29"/>
    <m/>
    <m/>
    <n v="0"/>
    <n v="0"/>
    <n v="0"/>
    <n v="0"/>
    <n v="0"/>
    <n v="0"/>
    <n v="0"/>
    <n v="0"/>
    <n v="0"/>
    <n v="0"/>
  </r>
  <r>
    <x v="0"/>
    <x v="0"/>
    <x v="7"/>
    <s v="Public Electricity Generation"/>
    <s v="LSHS/ HHS "/>
    <s v="Public Service Power Plants"/>
    <s v="Emissions"/>
    <x v="3"/>
    <x v="15"/>
    <m/>
    <m/>
    <n v="0"/>
    <n v="0"/>
    <n v="0"/>
    <n v="0"/>
    <n v="0"/>
    <n v="0"/>
    <n v="0"/>
    <n v="0"/>
    <n v="0"/>
    <n v="0"/>
  </r>
  <r>
    <x v="0"/>
    <x v="0"/>
    <x v="7"/>
    <s v="Public Electricity Generation"/>
    <s v="LSHS/ HHS "/>
    <s v="Public Service Power Plants"/>
    <s v="Emissions"/>
    <x v="3"/>
    <x v="3"/>
    <m/>
    <m/>
    <n v="0"/>
    <n v="0"/>
    <n v="0"/>
    <n v="0"/>
    <n v="0"/>
    <n v="0"/>
    <n v="0"/>
    <n v="0"/>
    <n v="0"/>
    <n v="0"/>
  </r>
  <r>
    <x v="0"/>
    <x v="0"/>
    <x v="7"/>
    <s v="Public Electricity Generation"/>
    <s v="LSHS/ HHS "/>
    <s v="Public Service Power Plants"/>
    <s v="Emissions"/>
    <x v="3"/>
    <x v="21"/>
    <m/>
    <m/>
    <n v="0"/>
    <n v="0"/>
    <n v="0"/>
    <n v="0"/>
    <n v="0"/>
    <n v="0"/>
    <n v="0"/>
    <n v="0"/>
    <n v="0"/>
    <n v="0"/>
  </r>
  <r>
    <x v="0"/>
    <x v="0"/>
    <x v="7"/>
    <s v="Public Electricity Generation"/>
    <s v="LSHS/ HHS "/>
    <s v="Public Service Power Plants"/>
    <s v="Emissions"/>
    <x v="3"/>
    <x v="22"/>
    <m/>
    <m/>
    <n v="0"/>
    <n v="0"/>
    <n v="0"/>
    <n v="0"/>
    <n v="0"/>
    <n v="0"/>
    <n v="0"/>
    <n v="0"/>
    <n v="0"/>
    <n v="0"/>
  </r>
  <r>
    <x v="0"/>
    <x v="0"/>
    <x v="7"/>
    <s v="Public Electricity Generation"/>
    <s v="LSHS/ HHS "/>
    <s v="Public Service Power Plants"/>
    <s v="Emissions"/>
    <x v="3"/>
    <x v="24"/>
    <m/>
    <m/>
    <n v="0"/>
    <n v="0"/>
    <n v="0"/>
    <n v="0"/>
    <n v="0"/>
    <n v="0"/>
    <n v="0"/>
    <n v="0"/>
    <n v="0"/>
    <n v="0"/>
  </r>
  <r>
    <x v="0"/>
    <x v="0"/>
    <x v="7"/>
    <s v="Public Electricity Generation"/>
    <s v="LSHS/ HHS "/>
    <s v="Public Service Power Plants"/>
    <s v="Emissions"/>
    <x v="3"/>
    <x v="32"/>
    <m/>
    <m/>
    <n v="0"/>
    <n v="0"/>
    <n v="0"/>
    <n v="0"/>
    <n v="0"/>
    <n v="0"/>
    <n v="0"/>
    <n v="0"/>
    <n v="0"/>
    <n v="0"/>
  </r>
  <r>
    <x v="0"/>
    <x v="0"/>
    <x v="7"/>
    <s v="Public Electricity Generation"/>
    <s v="LSHS/ HHS "/>
    <s v="Public Service Power Plants"/>
    <s v="Emissions"/>
    <x v="3"/>
    <x v="2"/>
    <m/>
    <m/>
    <n v="0"/>
    <n v="0"/>
    <n v="0"/>
    <n v="0"/>
    <n v="0"/>
    <n v="0"/>
    <n v="0"/>
    <n v="0"/>
    <n v="0"/>
    <n v="0"/>
  </r>
  <r>
    <x v="0"/>
    <x v="0"/>
    <x v="7"/>
    <s v="Public Electricity Generation"/>
    <s v="LSHS/ HHS "/>
    <s v="Public Service Power Plants"/>
    <s v="Emissions"/>
    <x v="3"/>
    <x v="23"/>
    <m/>
    <m/>
    <n v="0"/>
    <n v="0"/>
    <n v="0"/>
    <n v="0"/>
    <n v="0"/>
    <n v="0"/>
    <n v="0"/>
    <n v="0"/>
    <n v="0"/>
    <n v="0"/>
  </r>
  <r>
    <x v="0"/>
    <x v="0"/>
    <x v="7"/>
    <s v="Public Electricity Generation"/>
    <s v="LSHS/ HHS "/>
    <s v="Public Service Power Plants"/>
    <s v="Emissions"/>
    <x v="3"/>
    <x v="31"/>
    <m/>
    <m/>
    <n v="0"/>
    <n v="0"/>
    <n v="0"/>
    <n v="0"/>
    <n v="0"/>
    <n v="0"/>
    <n v="0"/>
    <n v="0"/>
    <n v="0"/>
    <n v="0"/>
  </r>
  <r>
    <x v="0"/>
    <x v="0"/>
    <x v="7"/>
    <s v="Public Electricity Generation"/>
    <s v="Natural gas"/>
    <s v="Public Service Power Plants"/>
    <s v="Emissions"/>
    <x v="3"/>
    <x v="12"/>
    <m/>
    <m/>
    <n v="1528628.2401076078"/>
    <n v="1194011.1347099117"/>
    <n v="1153754.4301004002"/>
    <n v="826152.49310797453"/>
    <n v="1147140.0606733232"/>
    <n v="1373432.0930216643"/>
    <n v="1466809.6022291132"/>
    <n v="1552908.9371212616"/>
    <n v="963416.27162041096"/>
    <n v="676781.41347229038"/>
  </r>
  <r>
    <x v="0"/>
    <x v="0"/>
    <x v="7"/>
    <s v="Public Electricity Generation"/>
    <s v="Natural gas"/>
    <s v="Public Service Power Plants"/>
    <s v="Emissions"/>
    <x v="3"/>
    <x v="13"/>
    <m/>
    <m/>
    <n v="0"/>
    <n v="0"/>
    <n v="0"/>
    <n v="0"/>
    <n v="0"/>
    <n v="0"/>
    <n v="0"/>
    <n v="0"/>
    <n v="0"/>
    <n v="0"/>
  </r>
  <r>
    <x v="0"/>
    <x v="0"/>
    <x v="7"/>
    <s v="Public Electricity Generation"/>
    <s v="Natural gas"/>
    <s v="Public Service Power Plants"/>
    <s v="Emissions"/>
    <x v="3"/>
    <x v="14"/>
    <m/>
    <m/>
    <n v="0"/>
    <n v="0"/>
    <n v="0"/>
    <n v="0"/>
    <n v="0"/>
    <n v="0"/>
    <n v="0"/>
    <n v="0"/>
    <n v="0"/>
    <n v="0"/>
  </r>
  <r>
    <x v="0"/>
    <x v="0"/>
    <x v="7"/>
    <s v="Public Electricity Generation"/>
    <s v="Natural gas"/>
    <s v="Public Service Power Plants"/>
    <s v="Emissions"/>
    <x v="3"/>
    <x v="27"/>
    <m/>
    <m/>
    <n v="0"/>
    <n v="0"/>
    <n v="0"/>
    <n v="0"/>
    <n v="0"/>
    <n v="0"/>
    <n v="0"/>
    <n v="0"/>
    <n v="0"/>
    <n v="0"/>
  </r>
  <r>
    <x v="0"/>
    <x v="0"/>
    <x v="7"/>
    <s v="Public Electricity Generation"/>
    <s v="Natural gas"/>
    <s v="Public Service Power Plants"/>
    <s v="Emissions"/>
    <x v="3"/>
    <x v="28"/>
    <m/>
    <m/>
    <n v="1870330.3205277345"/>
    <n v="1477818.0413086836"/>
    <n v="1494501.8453934467"/>
    <n v="1985913.9691819733"/>
    <n v="2604800.4609811134"/>
    <n v="2494391.53557231"/>
    <n v="2637648.414183361"/>
    <n v="2889374.0916398084"/>
    <n v="2280610.9842977473"/>
    <n v="2127998.985793863"/>
  </r>
  <r>
    <x v="0"/>
    <x v="0"/>
    <x v="7"/>
    <s v="Public Electricity Generation"/>
    <s v="Natural gas"/>
    <s v="Public Service Power Plants"/>
    <s v="Emissions"/>
    <x v="3"/>
    <x v="33"/>
    <m/>
    <m/>
    <n v="5023033.208467057"/>
    <n v="3885583.6848710049"/>
    <n v="3718304.8318725536"/>
    <n v="2636790.0208716528"/>
    <n v="3625897.2620895635"/>
    <n v="4267501.2211084263"/>
    <n v="4446026.2409955263"/>
    <n v="4650337.37856053"/>
    <n v="2880763.3744818429"/>
    <n v="2024381.4439338471"/>
  </r>
  <r>
    <x v="0"/>
    <x v="0"/>
    <x v="7"/>
    <s v="Public Electricity Generation"/>
    <s v="Natural gas"/>
    <s v="Public Service Power Plants"/>
    <s v="Emissions"/>
    <x v="3"/>
    <x v="34"/>
    <m/>
    <m/>
    <n v="0"/>
    <n v="0"/>
    <n v="0"/>
    <n v="0"/>
    <n v="0"/>
    <n v="0"/>
    <n v="0"/>
    <n v="0"/>
    <n v="0"/>
    <n v="0"/>
  </r>
  <r>
    <x v="0"/>
    <x v="0"/>
    <x v="7"/>
    <s v="Public Electricity Generation"/>
    <s v="Natural gas"/>
    <s v="Public Service Power Plants"/>
    <s v="Emissions"/>
    <x v="3"/>
    <x v="5"/>
    <m/>
    <m/>
    <n v="0"/>
    <n v="0"/>
    <n v="0"/>
    <n v="0"/>
    <n v="0"/>
    <n v="0"/>
    <n v="0"/>
    <n v="0"/>
    <n v="0"/>
    <n v="0"/>
  </r>
  <r>
    <x v="0"/>
    <x v="0"/>
    <x v="7"/>
    <s v="Public Electricity Generation"/>
    <s v="Natural gas"/>
    <s v="Public Service Power Plants"/>
    <s v="Emissions"/>
    <x v="3"/>
    <x v="9"/>
    <m/>
    <m/>
    <n v="2724247.9149215999"/>
    <n v="1899156.2331647996"/>
    <n v="1845354.3515904001"/>
    <n v="1808820.6924288"/>
    <n v="1884658.5055104003"/>
    <n v="1856799.9260543999"/>
    <n v="2378605.4582400005"/>
    <n v="3099343.7804160002"/>
    <n v="2233295.3126400001"/>
    <n v="2108853.4963199999"/>
  </r>
  <r>
    <x v="0"/>
    <x v="0"/>
    <x v="7"/>
    <s v="Public Electricity Generation"/>
    <s v="Natural gas"/>
    <s v="Public Service Power Plants"/>
    <s v="Emissions"/>
    <x v="3"/>
    <x v="11"/>
    <m/>
    <m/>
    <n v="11090436.349076778"/>
    <n v="8476525.9484826047"/>
    <n v="10149459.189186765"/>
    <n v="9550694.3179391976"/>
    <n v="12771284.371737601"/>
    <n v="13271852.858150398"/>
    <n v="11744042.783327997"/>
    <n v="10018111.606905602"/>
    <n v="4757979.075840001"/>
    <n v="2905690.8057599999"/>
  </r>
  <r>
    <x v="0"/>
    <x v="0"/>
    <x v="7"/>
    <s v="Public Electricity Generation"/>
    <s v="Natural gas"/>
    <s v="Public Service Power Plants"/>
    <s v="Emissions"/>
    <x v="3"/>
    <x v="19"/>
    <m/>
    <m/>
    <n v="0"/>
    <n v="0"/>
    <n v="0"/>
    <n v="0"/>
    <n v="0"/>
    <n v="0"/>
    <n v="0"/>
    <n v="0"/>
    <n v="0"/>
    <n v="0"/>
  </r>
  <r>
    <x v="0"/>
    <x v="0"/>
    <x v="7"/>
    <s v="Public Electricity Generation"/>
    <s v="Natural gas"/>
    <s v="Public Service Power Plants"/>
    <s v="Emissions"/>
    <x v="3"/>
    <x v="20"/>
    <m/>
    <m/>
    <n v="3245658.1644864003"/>
    <n v="2427345.9782208009"/>
    <n v="2266658.7377203936"/>
    <n v="2365632.7041039588"/>
    <n v="3115705.344848298"/>
    <n v="4369891.7602176014"/>
    <n v="4164576.980976"/>
    <n v="3436452.7391712"/>
    <n v="2423813.0198019072"/>
    <n v="2196239.3931958731"/>
  </r>
  <r>
    <x v="0"/>
    <x v="0"/>
    <x v="7"/>
    <s v="Public Electricity Generation"/>
    <s v="Natural gas"/>
    <s v="Public Service Power Plants"/>
    <s v="Emissions"/>
    <x v="3"/>
    <x v="10"/>
    <m/>
    <m/>
    <n v="0"/>
    <n v="0"/>
    <n v="0"/>
    <n v="0"/>
    <n v="0"/>
    <n v="0"/>
    <n v="0"/>
    <n v="0"/>
    <n v="78352.254720000012"/>
    <n v="104469.67296000001"/>
  </r>
  <r>
    <x v="0"/>
    <x v="0"/>
    <x v="7"/>
    <s v="Public Electricity Generation"/>
    <s v="Natural gas"/>
    <s v="Public Service Power Plants"/>
    <s v="Emissions"/>
    <x v="3"/>
    <x v="8"/>
    <m/>
    <m/>
    <n v="0"/>
    <n v="0"/>
    <n v="0"/>
    <n v="0"/>
    <n v="0"/>
    <n v="0"/>
    <n v="0"/>
    <n v="0"/>
    <n v="0"/>
    <n v="0"/>
  </r>
  <r>
    <x v="0"/>
    <x v="0"/>
    <x v="7"/>
    <s v="Public Electricity Generation"/>
    <s v="Natural gas"/>
    <s v="Public Service Power Plants"/>
    <s v="Emissions"/>
    <x v="3"/>
    <x v="7"/>
    <m/>
    <m/>
    <n v="0"/>
    <n v="0"/>
    <n v="0"/>
    <n v="0"/>
    <n v="0"/>
    <n v="0"/>
    <n v="0"/>
    <n v="0"/>
    <n v="0"/>
    <n v="0"/>
  </r>
  <r>
    <x v="0"/>
    <x v="0"/>
    <x v="7"/>
    <s v="Public Electricity Generation"/>
    <s v="Natural gas"/>
    <s v="Public Service Power Plants"/>
    <s v="Emissions"/>
    <x v="3"/>
    <x v="6"/>
    <m/>
    <m/>
    <n v="0"/>
    <n v="0"/>
    <n v="0"/>
    <n v="0"/>
    <n v="0"/>
    <n v="0"/>
    <n v="0"/>
    <n v="0"/>
    <n v="0"/>
    <n v="0"/>
  </r>
  <r>
    <x v="0"/>
    <x v="0"/>
    <x v="7"/>
    <s v="Public Electricity Generation"/>
    <s v="Natural gas"/>
    <s v="Public Service Power Plants"/>
    <s v="Emissions"/>
    <x v="3"/>
    <x v="0"/>
    <m/>
    <m/>
    <n v="4595475.7166351993"/>
    <n v="3146032.5063168001"/>
    <n v="3225951.8061311999"/>
    <n v="3316266.8626176002"/>
    <n v="3218741.3502719998"/>
    <n v="4434230.631974401"/>
    <n v="3932028.5266560004"/>
    <n v="2705370.2078592"/>
    <n v="2338789.19808"/>
    <n v="1387807.9103999999"/>
  </r>
  <r>
    <x v="0"/>
    <x v="0"/>
    <x v="7"/>
    <s v="Public Electricity Generation"/>
    <s v="Natural gas"/>
    <s v="Public Service Power Plants"/>
    <s v="Emissions"/>
    <x v="3"/>
    <x v="16"/>
    <m/>
    <m/>
    <n v="3622.4282459316255"/>
    <n v="1664.0496764029783"/>
    <n v="1148.8643413032919"/>
    <n v="829.02050165098353"/>
    <n v="1148.4252987968719"/>
    <n v="1728.7609152153864"/>
    <n v="1798.0070949608216"/>
    <n v="1690.3290354387225"/>
    <n v="415.85238013954944"/>
    <n v="0"/>
  </r>
  <r>
    <x v="0"/>
    <x v="0"/>
    <x v="7"/>
    <s v="Public Electricity Generation"/>
    <s v="Natural gas"/>
    <s v="Public Service Power Plants"/>
    <s v="Emissions"/>
    <x v="3"/>
    <x v="17"/>
    <m/>
    <m/>
    <n v="0"/>
    <n v="0"/>
    <n v="0"/>
    <n v="0"/>
    <n v="0"/>
    <n v="0"/>
    <n v="0"/>
    <n v="0"/>
    <n v="0"/>
    <n v="0"/>
  </r>
  <r>
    <x v="0"/>
    <x v="0"/>
    <x v="7"/>
    <s v="Public Electricity Generation"/>
    <s v="Natural gas"/>
    <s v="Public Service Power Plants"/>
    <s v="Emissions"/>
    <x v="3"/>
    <x v="30"/>
    <m/>
    <m/>
    <n v="1308374.5105055999"/>
    <n v="1248069.4806912001"/>
    <n v="1468065.2003328002"/>
    <n v="1267672.9075584002"/>
    <n v="7348396.7960064011"/>
    <n v="6746989.4698752007"/>
    <n v="4089962.0910720006"/>
    <n v="1727493.1004544001"/>
    <n v="1775984.4403199998"/>
    <n v="1483571.77728"/>
  </r>
  <r>
    <x v="0"/>
    <x v="0"/>
    <x v="7"/>
    <s v="Public Electricity Generation"/>
    <s v="Natural gas"/>
    <s v="Public Service Power Plants"/>
    <s v="Emissions"/>
    <x v="3"/>
    <x v="26"/>
    <m/>
    <m/>
    <n v="179403.99098880001"/>
    <n v="134294.74037760001"/>
    <n v="137582.46243839996"/>
    <n v="133844.08688640001"/>
    <n v="132451.15791360004"/>
    <n v="122864.52910079999"/>
    <n v="74793.116351999997"/>
    <n v="14958.623270400001"/>
    <n v="106005.99167999999"/>
    <n v="79888.573440000007"/>
  </r>
  <r>
    <x v="0"/>
    <x v="0"/>
    <x v="7"/>
    <s v="Public Electricity Generation"/>
    <s v="Natural gas"/>
    <s v="Public Service Power Plants"/>
    <s v="Emissions"/>
    <x v="3"/>
    <x v="18"/>
    <m/>
    <m/>
    <n v="0"/>
    <n v="0"/>
    <n v="0"/>
    <n v="0"/>
    <n v="0"/>
    <n v="0"/>
    <n v="0"/>
    <n v="0"/>
    <n v="0"/>
    <n v="0"/>
  </r>
  <r>
    <x v="0"/>
    <x v="0"/>
    <x v="7"/>
    <s v="Public Electricity Generation"/>
    <s v="Natural gas"/>
    <s v="Public Service Power Plants"/>
    <s v="Emissions"/>
    <x v="3"/>
    <x v="4"/>
    <m/>
    <m/>
    <n v="0"/>
    <n v="0"/>
    <n v="0"/>
    <n v="0"/>
    <n v="0"/>
    <n v="0"/>
    <n v="0"/>
    <n v="0"/>
    <n v="0"/>
    <n v="0"/>
  </r>
  <r>
    <x v="0"/>
    <x v="0"/>
    <x v="7"/>
    <s v="Public Electricity Generation"/>
    <s v="Natural gas"/>
    <s v="Public Service Power Plants"/>
    <s v="Emissions"/>
    <x v="3"/>
    <x v="25"/>
    <m/>
    <m/>
    <n v="0"/>
    <n v="0"/>
    <n v="0"/>
    <n v="0"/>
    <n v="0"/>
    <n v="0"/>
    <n v="0"/>
    <n v="0"/>
    <n v="0"/>
    <n v="0"/>
  </r>
  <r>
    <x v="0"/>
    <x v="0"/>
    <x v="7"/>
    <s v="Public Electricity Generation"/>
    <s v="Natural gas"/>
    <s v="Public Service Power Plants"/>
    <s v="Emissions"/>
    <x v="3"/>
    <x v="35"/>
    <m/>
    <m/>
    <n v="0"/>
    <n v="0"/>
    <n v="0"/>
    <n v="0"/>
    <n v="0"/>
    <n v="0"/>
    <n v="0"/>
    <n v="0"/>
    <n v="0"/>
    <n v="0"/>
  </r>
  <r>
    <x v="0"/>
    <x v="0"/>
    <x v="7"/>
    <s v="Public Electricity Generation"/>
    <s v="Natural gas"/>
    <s v="Public Service Power Plants"/>
    <s v="Emissions"/>
    <x v="3"/>
    <x v="1"/>
    <m/>
    <m/>
    <n v="0"/>
    <n v="0"/>
    <n v="0"/>
    <n v="0"/>
    <n v="0"/>
    <n v="0"/>
    <n v="0"/>
    <n v="0"/>
    <n v="0"/>
    <n v="0"/>
  </r>
  <r>
    <x v="0"/>
    <x v="0"/>
    <x v="7"/>
    <s v="Public Electricity Generation"/>
    <s v="Natural gas"/>
    <s v="Public Service Power Plants"/>
    <s v="Emissions"/>
    <x v="3"/>
    <x v="29"/>
    <m/>
    <m/>
    <n v="0"/>
    <n v="0"/>
    <n v="0"/>
    <n v="0"/>
    <n v="0"/>
    <n v="0"/>
    <n v="0"/>
    <n v="0"/>
    <n v="0"/>
    <n v="0"/>
  </r>
  <r>
    <x v="0"/>
    <x v="0"/>
    <x v="7"/>
    <s v="Public Electricity Generation"/>
    <s v="Natural gas"/>
    <s v="Public Service Power Plants"/>
    <s v="Emissions"/>
    <x v="3"/>
    <x v="15"/>
    <m/>
    <m/>
    <n v="0"/>
    <n v="0"/>
    <n v="0"/>
    <n v="0"/>
    <n v="0"/>
    <n v="0"/>
    <n v="0"/>
    <n v="0"/>
    <n v="0"/>
    <n v="0"/>
  </r>
  <r>
    <x v="0"/>
    <x v="0"/>
    <x v="7"/>
    <s v="Public Electricity Generation"/>
    <s v="Natural gas"/>
    <s v="Public Service Power Plants"/>
    <s v="Emissions"/>
    <x v="3"/>
    <x v="3"/>
    <m/>
    <m/>
    <n v="2667160.2481591683"/>
    <n v="1989243.0951106553"/>
    <n v="2069975.6708448005"/>
    <n v="2180678.240062464"/>
    <n v="2168889.2459652876"/>
    <n v="2311912.0697540129"/>
    <n v="2341646.8638841626"/>
    <n v="2328506.7943288432"/>
    <n v="2399484.5750634195"/>
    <n v="2896542.6962237954"/>
  </r>
  <r>
    <x v="0"/>
    <x v="0"/>
    <x v="7"/>
    <s v="Public Electricity Generation"/>
    <s v="Natural gas"/>
    <s v="Public Service Power Plants"/>
    <s v="Emissions"/>
    <x v="3"/>
    <x v="21"/>
    <m/>
    <m/>
    <n v="0"/>
    <n v="0"/>
    <n v="0"/>
    <n v="0"/>
    <n v="0"/>
    <n v="0"/>
    <n v="0"/>
    <n v="0"/>
    <n v="0"/>
    <n v="0"/>
  </r>
  <r>
    <x v="0"/>
    <x v="0"/>
    <x v="7"/>
    <s v="Public Electricity Generation"/>
    <s v="Natural gas"/>
    <s v="Public Service Power Plants"/>
    <s v="Emissions"/>
    <x v="3"/>
    <x v="22"/>
    <m/>
    <m/>
    <n v="0"/>
    <n v="0"/>
    <n v="0"/>
    <n v="0"/>
    <n v="0"/>
    <n v="0"/>
    <n v="0"/>
    <n v="0"/>
    <n v="0"/>
    <n v="0"/>
  </r>
  <r>
    <x v="0"/>
    <x v="0"/>
    <x v="7"/>
    <s v="Public Electricity Generation"/>
    <s v="Natural gas"/>
    <s v="Public Service Power Plants"/>
    <s v="Emissions"/>
    <x v="3"/>
    <x v="24"/>
    <m/>
    <m/>
    <n v="0"/>
    <n v="0"/>
    <n v="0"/>
    <n v="0"/>
    <n v="0"/>
    <n v="0"/>
    <n v="0"/>
    <n v="0"/>
    <n v="0"/>
    <n v="0"/>
  </r>
  <r>
    <x v="0"/>
    <x v="0"/>
    <x v="7"/>
    <s v="Public Electricity Generation"/>
    <s v="Natural gas"/>
    <s v="Public Service Power Plants"/>
    <s v="Emissions"/>
    <x v="3"/>
    <x v="32"/>
    <m/>
    <m/>
    <n v="1392544.4139880319"/>
    <n v="1126651.9589821442"/>
    <n v="1061507.8971936002"/>
    <n v="1038897.8433807363"/>
    <n v="1037428.406924312"/>
    <n v="5614903.6032699887"/>
    <n v="5126936.1455878383"/>
    <n v="2424663.6039175568"/>
    <n v="1293825.6278165807"/>
    <n v="1315019.0215362047"/>
  </r>
  <r>
    <x v="0"/>
    <x v="0"/>
    <x v="7"/>
    <s v="Public Electricity Generation"/>
    <s v="Natural gas"/>
    <s v="Public Service Power Plants"/>
    <s v="Emissions"/>
    <x v="3"/>
    <x v="2"/>
    <m/>
    <m/>
    <n v="0"/>
    <n v="0"/>
    <n v="0"/>
    <n v="0"/>
    <n v="0"/>
    <n v="0"/>
    <n v="0"/>
    <n v="0"/>
    <n v="0"/>
    <n v="0"/>
  </r>
  <r>
    <x v="0"/>
    <x v="0"/>
    <x v="7"/>
    <s v="Public Electricity Generation"/>
    <s v="Natural gas"/>
    <s v="Public Service Power Plants"/>
    <s v="Emissions"/>
    <x v="3"/>
    <x v="23"/>
    <m/>
    <m/>
    <n v="0"/>
    <n v="0"/>
    <n v="0"/>
    <n v="0"/>
    <n v="0"/>
    <n v="0"/>
    <n v="0"/>
    <n v="0"/>
    <n v="0"/>
    <n v="0"/>
  </r>
  <r>
    <x v="0"/>
    <x v="0"/>
    <x v="7"/>
    <s v="Public Electricity Generation"/>
    <s v="Natural gas"/>
    <s v="Public Service Power Plants"/>
    <s v="Emissions"/>
    <x v="3"/>
    <x v="31"/>
    <m/>
    <m/>
    <n v="0"/>
    <n v="0"/>
    <n v="0"/>
    <n v="0"/>
    <n v="0"/>
    <n v="0"/>
    <n v="0"/>
    <n v="0"/>
    <n v="0"/>
    <n v="0"/>
  </r>
  <r>
    <x v="0"/>
    <x v="0"/>
    <x v="7"/>
    <s v="Public Electricity Generation"/>
    <s v="Lignite "/>
    <s v="Public Service Power Plants"/>
    <s v="Emissions"/>
    <x v="3"/>
    <x v="12"/>
    <m/>
    <m/>
    <n v="0"/>
    <n v="0"/>
    <n v="0"/>
    <n v="0"/>
    <n v="0"/>
    <n v="0"/>
    <n v="0"/>
    <n v="0"/>
    <n v="0"/>
    <n v="0"/>
  </r>
  <r>
    <x v="0"/>
    <x v="0"/>
    <x v="7"/>
    <s v="Public Electricity Generation"/>
    <s v="Lignite "/>
    <s v="Public Service Power Plants"/>
    <s v="Emissions"/>
    <x v="3"/>
    <x v="13"/>
    <m/>
    <m/>
    <n v="0"/>
    <n v="0"/>
    <n v="0"/>
    <n v="0"/>
    <n v="0"/>
    <n v="0"/>
    <n v="0"/>
    <n v="0"/>
    <n v="0"/>
    <n v="0"/>
  </r>
  <r>
    <x v="0"/>
    <x v="0"/>
    <x v="7"/>
    <s v="Public Electricity Generation"/>
    <s v="Lignite "/>
    <s v="Public Service Power Plants"/>
    <s v="Emissions"/>
    <x v="3"/>
    <x v="14"/>
    <m/>
    <m/>
    <n v="0"/>
    <n v="0"/>
    <n v="0"/>
    <n v="0"/>
    <n v="0"/>
    <n v="0"/>
    <n v="0"/>
    <n v="0"/>
    <n v="0"/>
    <n v="0"/>
  </r>
  <r>
    <x v="0"/>
    <x v="0"/>
    <x v="7"/>
    <s v="Public Electricity Generation"/>
    <s v="Lignite "/>
    <s v="Public Service Power Plants"/>
    <s v="Emissions"/>
    <x v="3"/>
    <x v="27"/>
    <m/>
    <m/>
    <n v="0"/>
    <n v="0"/>
    <n v="0"/>
    <n v="0"/>
    <n v="0"/>
    <n v="0"/>
    <n v="0"/>
    <n v="0"/>
    <n v="0"/>
    <n v="0"/>
  </r>
  <r>
    <x v="0"/>
    <x v="0"/>
    <x v="7"/>
    <s v="Public Electricity Generation"/>
    <s v="Lignite "/>
    <s v="Public Service Power Plants"/>
    <s v="Emissions"/>
    <x v="3"/>
    <x v="28"/>
    <m/>
    <m/>
    <n v="0"/>
    <n v="0"/>
    <n v="136356.32340000002"/>
    <n v="433602.77838749997"/>
    <n v="779400.34852500004"/>
    <n v="1764626.4352124997"/>
    <n v="2463710.8432500004"/>
    <n v="2996740.10745"/>
    <n v="4174362.9004500001"/>
    <n v="6777012.5732249999"/>
  </r>
  <r>
    <x v="0"/>
    <x v="0"/>
    <x v="7"/>
    <s v="Public Electricity Generation"/>
    <s v="Lignite "/>
    <s v="Public Service Power Plants"/>
    <s v="Emissions"/>
    <x v="3"/>
    <x v="33"/>
    <m/>
    <m/>
    <n v="0"/>
    <n v="0"/>
    <n v="0"/>
    <n v="0"/>
    <n v="0"/>
    <n v="0"/>
    <n v="0"/>
    <n v="0"/>
    <n v="0"/>
    <n v="0"/>
  </r>
  <r>
    <x v="0"/>
    <x v="0"/>
    <x v="7"/>
    <s v="Public Electricity Generation"/>
    <s v="Lignite "/>
    <s v="Public Service Power Plants"/>
    <s v="Emissions"/>
    <x v="3"/>
    <x v="34"/>
    <m/>
    <m/>
    <n v="0"/>
    <n v="0"/>
    <n v="0"/>
    <n v="0"/>
    <n v="0"/>
    <n v="0"/>
    <n v="0"/>
    <n v="0"/>
    <n v="0"/>
    <n v="0"/>
  </r>
  <r>
    <x v="0"/>
    <x v="0"/>
    <x v="7"/>
    <s v="Public Electricity Generation"/>
    <s v="Lignite "/>
    <s v="Public Service Power Plants"/>
    <s v="Emissions"/>
    <x v="3"/>
    <x v="5"/>
    <m/>
    <m/>
    <n v="0"/>
    <n v="0"/>
    <n v="0"/>
    <n v="0"/>
    <n v="0"/>
    <n v="0"/>
    <n v="0"/>
    <n v="0"/>
    <n v="0"/>
    <n v="0"/>
  </r>
  <r>
    <x v="0"/>
    <x v="0"/>
    <x v="7"/>
    <s v="Public Electricity Generation"/>
    <s v="Lignite "/>
    <s v="Public Service Power Plants"/>
    <s v="Emissions"/>
    <x v="3"/>
    <x v="9"/>
    <m/>
    <m/>
    <n v="0"/>
    <n v="0"/>
    <n v="0"/>
    <n v="0"/>
    <n v="0"/>
    <n v="0"/>
    <n v="0"/>
    <n v="0"/>
    <n v="0"/>
    <n v="0"/>
  </r>
  <r>
    <x v="0"/>
    <x v="0"/>
    <x v="7"/>
    <s v="Public Electricity Generation"/>
    <s v="Lignite "/>
    <s v="Public Service Power Plants"/>
    <s v="Emissions"/>
    <x v="3"/>
    <x v="11"/>
    <m/>
    <m/>
    <n v="3133683.4413599996"/>
    <n v="3135937.1875875001"/>
    <n v="4008824.2578375"/>
    <n v="4297548.4426124999"/>
    <n v="4359528.5896124998"/>
    <n v="4947048.7330499999"/>
    <n v="5285744.4113437496"/>
    <n v="5482531.3780687489"/>
    <n v="3541390.6492125001"/>
    <n v="5450120.9261999996"/>
  </r>
  <r>
    <x v="0"/>
    <x v="0"/>
    <x v="7"/>
    <s v="Public Electricity Generation"/>
    <s v="Lignite "/>
    <s v="Public Service Power Plants"/>
    <s v="Emissions"/>
    <x v="3"/>
    <x v="19"/>
    <m/>
    <m/>
    <n v="0"/>
    <n v="0"/>
    <n v="0"/>
    <n v="0"/>
    <n v="0"/>
    <n v="0"/>
    <n v="0"/>
    <n v="0"/>
    <n v="0"/>
    <n v="0"/>
  </r>
  <r>
    <x v="0"/>
    <x v="0"/>
    <x v="7"/>
    <s v="Public Electricity Generation"/>
    <s v="Lignite "/>
    <s v="Public Service Power Plants"/>
    <s v="Emissions"/>
    <x v="3"/>
    <x v="20"/>
    <m/>
    <m/>
    <n v="0"/>
    <n v="0"/>
    <n v="0"/>
    <n v="0"/>
    <n v="0"/>
    <n v="0"/>
    <n v="0"/>
    <n v="0"/>
    <n v="0"/>
    <n v="0"/>
  </r>
  <r>
    <x v="0"/>
    <x v="0"/>
    <x v="7"/>
    <s v="Public Electricity Generation"/>
    <s v="Lignite "/>
    <s v="Public Service Power Plants"/>
    <s v="Emissions"/>
    <x v="3"/>
    <x v="10"/>
    <m/>
    <m/>
    <n v="0"/>
    <n v="0"/>
    <n v="0"/>
    <n v="0"/>
    <n v="0"/>
    <n v="0"/>
    <n v="0"/>
    <n v="0"/>
    <n v="0"/>
    <n v="0"/>
  </r>
  <r>
    <x v="0"/>
    <x v="0"/>
    <x v="7"/>
    <s v="Public Electricity Generation"/>
    <s v="Lignite "/>
    <s v="Public Service Power Plants"/>
    <s v="Emissions"/>
    <x v="3"/>
    <x v="8"/>
    <m/>
    <m/>
    <n v="0"/>
    <n v="0"/>
    <n v="0"/>
    <n v="0"/>
    <n v="0"/>
    <n v="0"/>
    <n v="0"/>
    <n v="0"/>
    <n v="0"/>
    <n v="0"/>
  </r>
  <r>
    <x v="0"/>
    <x v="0"/>
    <x v="7"/>
    <s v="Public Electricity Generation"/>
    <s v="Lignite "/>
    <s v="Public Service Power Plants"/>
    <s v="Emissions"/>
    <x v="3"/>
    <x v="7"/>
    <m/>
    <m/>
    <n v="0"/>
    <n v="0"/>
    <n v="0"/>
    <n v="0"/>
    <n v="0"/>
    <n v="0"/>
    <n v="0"/>
    <n v="0"/>
    <n v="0"/>
    <n v="0"/>
  </r>
  <r>
    <x v="0"/>
    <x v="0"/>
    <x v="7"/>
    <s v="Public Electricity Generation"/>
    <s v="Lignite "/>
    <s v="Public Service Power Plants"/>
    <s v="Emissions"/>
    <x v="3"/>
    <x v="6"/>
    <m/>
    <m/>
    <n v="0"/>
    <n v="0"/>
    <n v="0"/>
    <n v="0"/>
    <n v="0"/>
    <n v="0"/>
    <n v="0"/>
    <n v="0"/>
    <n v="0"/>
    <n v="0"/>
  </r>
  <r>
    <x v="0"/>
    <x v="0"/>
    <x v="7"/>
    <s v="Public Electricity Generation"/>
    <s v="Lignite "/>
    <s v="Public Service Power Plants"/>
    <s v="Emissions"/>
    <x v="3"/>
    <x v="0"/>
    <m/>
    <m/>
    <n v="0"/>
    <n v="0"/>
    <n v="0"/>
    <n v="0"/>
    <n v="0"/>
    <n v="0"/>
    <n v="0"/>
    <n v="0"/>
    <n v="0"/>
    <n v="0"/>
  </r>
  <r>
    <x v="0"/>
    <x v="0"/>
    <x v="7"/>
    <s v="Public Electricity Generation"/>
    <s v="Lignite "/>
    <s v="Public Service Power Plants"/>
    <s v="Emissions"/>
    <x v="3"/>
    <x v="16"/>
    <m/>
    <m/>
    <n v="0"/>
    <n v="0"/>
    <n v="0"/>
    <n v="0"/>
    <n v="0"/>
    <n v="0"/>
    <n v="0"/>
    <n v="0"/>
    <n v="0"/>
    <n v="0"/>
  </r>
  <r>
    <x v="0"/>
    <x v="0"/>
    <x v="7"/>
    <s v="Public Electricity Generation"/>
    <s v="Lignite "/>
    <s v="Public Service Power Plants"/>
    <s v="Emissions"/>
    <x v="3"/>
    <x v="17"/>
    <m/>
    <m/>
    <n v="0"/>
    <n v="0"/>
    <n v="0"/>
    <n v="0"/>
    <n v="0"/>
    <n v="0"/>
    <n v="0"/>
    <n v="0"/>
    <n v="0"/>
    <n v="0"/>
  </r>
  <r>
    <x v="0"/>
    <x v="0"/>
    <x v="7"/>
    <s v="Public Electricity Generation"/>
    <s v="Lignite "/>
    <s v="Public Service Power Plants"/>
    <s v="Emissions"/>
    <x v="3"/>
    <x v="30"/>
    <m/>
    <m/>
    <n v="25689157.372080002"/>
    <n v="20834109.912824996"/>
    <n v="22103411.673262499"/>
    <n v="21459076.395075001"/>
    <n v="22102636.921425004"/>
    <n v="22637732.190524995"/>
    <n v="23274965.576868754"/>
    <n v="24035771.881293751"/>
    <n v="19519356.0445875"/>
    <n v="21196693.772774998"/>
  </r>
  <r>
    <x v="0"/>
    <x v="0"/>
    <x v="7"/>
    <s v="Public Electricity Generation"/>
    <s v="Lignite "/>
    <s v="Public Service Power Plants"/>
    <s v="Emissions"/>
    <x v="3"/>
    <x v="26"/>
    <m/>
    <m/>
    <n v="0"/>
    <n v="0"/>
    <n v="0"/>
    <n v="0"/>
    <n v="0"/>
    <n v="0"/>
    <n v="0"/>
    <n v="0"/>
    <n v="0"/>
    <n v="0"/>
  </r>
  <r>
    <x v="0"/>
    <x v="0"/>
    <x v="7"/>
    <s v="Public Electricity Generation"/>
    <s v="Lignite "/>
    <s v="Public Service Power Plants"/>
    <s v="Emissions"/>
    <x v="3"/>
    <x v="18"/>
    <m/>
    <m/>
    <n v="0"/>
    <n v="0"/>
    <n v="0"/>
    <n v="0"/>
    <n v="0"/>
    <n v="0"/>
    <n v="0"/>
    <n v="0"/>
    <n v="0"/>
    <n v="0"/>
  </r>
  <r>
    <x v="0"/>
    <x v="0"/>
    <x v="7"/>
    <s v="Public Electricity Generation"/>
    <s v="Lignite "/>
    <s v="Public Service Power Plants"/>
    <s v="Emissions"/>
    <x v="3"/>
    <x v="4"/>
    <m/>
    <m/>
    <n v="0"/>
    <n v="0"/>
    <n v="0"/>
    <n v="0"/>
    <n v="0"/>
    <n v="0"/>
    <n v="0"/>
    <n v="0"/>
    <n v="0"/>
    <n v="0"/>
  </r>
  <r>
    <x v="0"/>
    <x v="0"/>
    <x v="7"/>
    <s v="Public Electricity Generation"/>
    <s v="Lignite "/>
    <s v="Public Service Power Plants"/>
    <s v="Emissions"/>
    <x v="3"/>
    <x v="25"/>
    <m/>
    <m/>
    <n v="0"/>
    <n v="0"/>
    <n v="0"/>
    <n v="0"/>
    <n v="0"/>
    <n v="0"/>
    <n v="0"/>
    <n v="0"/>
    <n v="0"/>
    <n v="0"/>
  </r>
  <r>
    <x v="0"/>
    <x v="0"/>
    <x v="7"/>
    <s v="Public Electricity Generation"/>
    <s v="Lignite "/>
    <s v="Public Service Power Plants"/>
    <s v="Emissions"/>
    <x v="3"/>
    <x v="35"/>
    <m/>
    <m/>
    <n v="0"/>
    <n v="0"/>
    <n v="0"/>
    <n v="0"/>
    <n v="0"/>
    <n v="0"/>
    <n v="0"/>
    <n v="0"/>
    <n v="0"/>
    <n v="0"/>
  </r>
  <r>
    <x v="0"/>
    <x v="0"/>
    <x v="7"/>
    <s v="Public Electricity Generation"/>
    <s v="Lignite "/>
    <s v="Public Service Power Plants"/>
    <s v="Emissions"/>
    <x v="3"/>
    <x v="1"/>
    <m/>
    <m/>
    <n v="0"/>
    <n v="0"/>
    <n v="0"/>
    <n v="0"/>
    <n v="0"/>
    <n v="0"/>
    <n v="0"/>
    <n v="0"/>
    <n v="0"/>
    <n v="0"/>
  </r>
  <r>
    <x v="0"/>
    <x v="0"/>
    <x v="7"/>
    <s v="Public Electricity Generation"/>
    <s v="Lignite "/>
    <s v="Public Service Power Plants"/>
    <s v="Emissions"/>
    <x v="3"/>
    <x v="29"/>
    <m/>
    <m/>
    <n v="0"/>
    <n v="0"/>
    <n v="0"/>
    <n v="0"/>
    <n v="0"/>
    <n v="0"/>
    <n v="0"/>
    <n v="0"/>
    <n v="0"/>
    <n v="0"/>
  </r>
  <r>
    <x v="0"/>
    <x v="0"/>
    <x v="7"/>
    <s v="Public Electricity Generation"/>
    <s v="Lignite "/>
    <s v="Public Service Power Plants"/>
    <s v="Emissions"/>
    <x v="3"/>
    <x v="15"/>
    <m/>
    <m/>
    <n v="0"/>
    <n v="0"/>
    <n v="0"/>
    <n v="0"/>
    <n v="0"/>
    <n v="0"/>
    <n v="0"/>
    <n v="0"/>
    <n v="0"/>
    <n v="0"/>
  </r>
  <r>
    <x v="0"/>
    <x v="0"/>
    <x v="7"/>
    <s v="Public Electricity Generation"/>
    <s v="Lignite "/>
    <s v="Public Service Power Plants"/>
    <s v="Emissions"/>
    <x v="3"/>
    <x v="3"/>
    <m/>
    <m/>
    <n v="0"/>
    <n v="0"/>
    <n v="0"/>
    <n v="0"/>
    <n v="0"/>
    <n v="0"/>
    <n v="0"/>
    <n v="0"/>
    <n v="0"/>
    <n v="0"/>
  </r>
  <r>
    <x v="0"/>
    <x v="0"/>
    <x v="7"/>
    <s v="Public Electricity Generation"/>
    <s v="Lignite "/>
    <s v="Public Service Power Plants"/>
    <s v="Emissions"/>
    <x v="3"/>
    <x v="21"/>
    <m/>
    <m/>
    <n v="0"/>
    <n v="0"/>
    <n v="0"/>
    <n v="0"/>
    <n v="0"/>
    <n v="0"/>
    <n v="0"/>
    <n v="0"/>
    <n v="0"/>
    <n v="0"/>
  </r>
  <r>
    <x v="0"/>
    <x v="0"/>
    <x v="7"/>
    <s v="Public Electricity Generation"/>
    <s v="Lignite "/>
    <s v="Public Service Power Plants"/>
    <s v="Emissions"/>
    <x v="3"/>
    <x v="22"/>
    <m/>
    <m/>
    <n v="0"/>
    <n v="0"/>
    <n v="0"/>
    <n v="0"/>
    <n v="0"/>
    <n v="0"/>
    <n v="0"/>
    <n v="0"/>
    <n v="0"/>
    <n v="0"/>
  </r>
  <r>
    <x v="0"/>
    <x v="0"/>
    <x v="7"/>
    <s v="Public Electricity Generation"/>
    <s v="Lignite "/>
    <s v="Public Service Power Plants"/>
    <s v="Emissions"/>
    <x v="3"/>
    <x v="24"/>
    <m/>
    <m/>
    <n v="0"/>
    <n v="0"/>
    <n v="0"/>
    <n v="0"/>
    <n v="0"/>
    <n v="0"/>
    <n v="0"/>
    <n v="0"/>
    <n v="0"/>
    <n v="0"/>
  </r>
  <r>
    <x v="0"/>
    <x v="0"/>
    <x v="7"/>
    <s v="Public Electricity Generation"/>
    <s v="Lignite "/>
    <s v="Public Service Power Plants"/>
    <s v="Emissions"/>
    <x v="3"/>
    <x v="32"/>
    <m/>
    <m/>
    <n v="0"/>
    <n v="0"/>
    <n v="0"/>
    <n v="0"/>
    <n v="0"/>
    <n v="0"/>
    <n v="0"/>
    <n v="0"/>
    <n v="0"/>
    <n v="0"/>
  </r>
  <r>
    <x v="0"/>
    <x v="0"/>
    <x v="7"/>
    <s v="Public Electricity Generation"/>
    <s v="Lignite "/>
    <s v="Public Service Power Plants"/>
    <s v="Emissions"/>
    <x v="3"/>
    <x v="2"/>
    <m/>
    <m/>
    <n v="0"/>
    <n v="0"/>
    <n v="0"/>
    <n v="0"/>
    <n v="0"/>
    <n v="0"/>
    <n v="0"/>
    <n v="0"/>
    <n v="0"/>
    <n v="0"/>
  </r>
  <r>
    <x v="0"/>
    <x v="0"/>
    <x v="7"/>
    <s v="Public Electricity Generation"/>
    <s v="Lignite "/>
    <s v="Public Service Power Plants"/>
    <s v="Emissions"/>
    <x v="3"/>
    <x v="23"/>
    <m/>
    <m/>
    <n v="0"/>
    <n v="0"/>
    <n v="0"/>
    <n v="0"/>
    <n v="0"/>
    <n v="0"/>
    <n v="0"/>
    <n v="0"/>
    <n v="0"/>
    <n v="0"/>
  </r>
  <r>
    <x v="0"/>
    <x v="0"/>
    <x v="7"/>
    <s v="Public Electricity Generation"/>
    <s v="Lignite "/>
    <s v="Public Service Power Plants"/>
    <s v="Emissions"/>
    <x v="3"/>
    <x v="31"/>
    <m/>
    <m/>
    <n v="0"/>
    <n v="0"/>
    <n v="0"/>
    <n v="0"/>
    <n v="0"/>
    <n v="0"/>
    <n v="0"/>
    <n v="0"/>
    <n v="0"/>
    <n v="0"/>
  </r>
  <r>
    <x v="0"/>
    <x v="0"/>
    <x v="7"/>
    <s v="Public Electricity Generation"/>
    <s v="Naptha "/>
    <s v="Public Service Power Plants"/>
    <s v="Emissions"/>
    <x v="3"/>
    <x v="12"/>
    <m/>
    <m/>
    <n v="234236.81943629324"/>
    <n v="86281.243006651333"/>
    <n v="66157.694239174292"/>
    <n v="80488.80146262674"/>
    <n v="76340.532110383676"/>
    <n v="19905.677973375077"/>
    <n v="33355.884113131418"/>
    <n v="75023.517321392035"/>
    <n v="21396.983627742829"/>
    <n v="424.21348433057699"/>
  </r>
  <r>
    <x v="0"/>
    <x v="0"/>
    <x v="7"/>
    <s v="Public Electricity Generation"/>
    <s v="Naptha "/>
    <s v="Public Service Power Plants"/>
    <s v="Emissions"/>
    <x v="3"/>
    <x v="13"/>
    <m/>
    <m/>
    <n v="0"/>
    <n v="0"/>
    <n v="0"/>
    <n v="0"/>
    <n v="0"/>
    <n v="0"/>
    <n v="0"/>
    <n v="0"/>
    <n v="0"/>
    <n v="0"/>
  </r>
  <r>
    <x v="0"/>
    <x v="0"/>
    <x v="7"/>
    <s v="Public Electricity Generation"/>
    <s v="Naptha "/>
    <s v="Public Service Power Plants"/>
    <s v="Emissions"/>
    <x v="3"/>
    <x v="14"/>
    <m/>
    <m/>
    <n v="0"/>
    <n v="0"/>
    <n v="0"/>
    <n v="0"/>
    <n v="0"/>
    <n v="0"/>
    <n v="0"/>
    <n v="0"/>
    <n v="0"/>
    <n v="0"/>
  </r>
  <r>
    <x v="0"/>
    <x v="0"/>
    <x v="7"/>
    <s v="Public Electricity Generation"/>
    <s v="Naptha "/>
    <s v="Public Service Power Plants"/>
    <s v="Emissions"/>
    <x v="3"/>
    <x v="27"/>
    <m/>
    <m/>
    <n v="0"/>
    <n v="0"/>
    <n v="0"/>
    <n v="0"/>
    <n v="0"/>
    <n v="0"/>
    <n v="0"/>
    <n v="0"/>
    <n v="0"/>
    <n v="0"/>
  </r>
  <r>
    <x v="0"/>
    <x v="0"/>
    <x v="7"/>
    <s v="Public Electricity Generation"/>
    <s v="Naptha "/>
    <s v="Public Service Power Plants"/>
    <s v="Emissions"/>
    <x v="3"/>
    <x v="28"/>
    <m/>
    <m/>
    <n v="81167.356956042437"/>
    <n v="29898.034248354437"/>
    <n v="22924.855266659892"/>
    <n v="27890.846942864537"/>
    <n v="26453.395477831735"/>
    <n v="6897.6827528875974"/>
    <n v="11558.426036139341"/>
    <n v="25997.025681863161"/>
    <n v="7414.4475325235871"/>
    <n v="146.99775804286483"/>
  </r>
  <r>
    <x v="0"/>
    <x v="0"/>
    <x v="7"/>
    <s v="Public Electricity Generation"/>
    <s v="Naptha "/>
    <s v="Public Service Power Plants"/>
    <s v="Emissions"/>
    <x v="3"/>
    <x v="33"/>
    <m/>
    <m/>
    <n v="1185793.0815277444"/>
    <n v="436787.44131311757"/>
    <n v="334914.62318961817"/>
    <n v="407463.96806673333"/>
    <n v="386463.90022922901"/>
    <n v="100769.87589206531"/>
    <n v="168859.77492684469"/>
    <n v="379796.68613020598"/>
    <n v="108319.4145668484"/>
    <n v="2147.5249536795741"/>
  </r>
  <r>
    <x v="0"/>
    <x v="0"/>
    <x v="7"/>
    <s v="Public Electricity Generation"/>
    <s v="Naptha "/>
    <s v="Public Service Power Plants"/>
    <s v="Emissions"/>
    <x v="3"/>
    <x v="34"/>
    <m/>
    <m/>
    <n v="0"/>
    <n v="0"/>
    <n v="0"/>
    <n v="0"/>
    <n v="0"/>
    <n v="0"/>
    <n v="0"/>
    <n v="0"/>
    <n v="0"/>
    <n v="0"/>
  </r>
  <r>
    <x v="0"/>
    <x v="0"/>
    <x v="7"/>
    <s v="Public Electricity Generation"/>
    <s v="Naptha "/>
    <s v="Public Service Power Plants"/>
    <s v="Emissions"/>
    <x v="3"/>
    <x v="5"/>
    <m/>
    <m/>
    <n v="0"/>
    <n v="0"/>
    <n v="0"/>
    <n v="0"/>
    <n v="0"/>
    <n v="0"/>
    <n v="0"/>
    <n v="0"/>
    <n v="0"/>
    <n v="0"/>
  </r>
  <r>
    <x v="0"/>
    <x v="0"/>
    <x v="7"/>
    <s v="Public Electricity Generation"/>
    <s v="Naptha "/>
    <s v="Public Service Power Plants"/>
    <s v="Emissions"/>
    <x v="3"/>
    <x v="9"/>
    <m/>
    <m/>
    <n v="85492.935702881863"/>
    <n v="31491.363221564665"/>
    <n v="24146.568901730428"/>
    <n v="29377.208693349326"/>
    <n v="27863.152423873697"/>
    <n v="7265.2747385979355"/>
    <n v="12174.398809971521"/>
    <n v="27382.461723982979"/>
    <n v="7809.5789975484895"/>
    <n v="154.83157698029328"/>
  </r>
  <r>
    <x v="0"/>
    <x v="0"/>
    <x v="7"/>
    <s v="Public Electricity Generation"/>
    <s v="Naptha "/>
    <s v="Public Service Power Plants"/>
    <s v="Emissions"/>
    <x v="3"/>
    <x v="11"/>
    <m/>
    <m/>
    <n v="202270.58593692418"/>
    <n v="78174.298203933358"/>
    <n v="54621.578313784543"/>
    <n v="791697.09330988664"/>
    <n v="294888.99150277465"/>
    <n v="51573.240069493251"/>
    <n v="33806.762983256551"/>
    <n v="7857.9871735471288"/>
    <n v="342.69830527994327"/>
    <n v="0"/>
  </r>
  <r>
    <x v="0"/>
    <x v="0"/>
    <x v="7"/>
    <s v="Public Electricity Generation"/>
    <s v="Naptha "/>
    <s v="Public Service Power Plants"/>
    <s v="Emissions"/>
    <x v="3"/>
    <x v="19"/>
    <m/>
    <m/>
    <n v="0"/>
    <n v="0"/>
    <n v="0"/>
    <n v="0"/>
    <n v="0"/>
    <n v="0"/>
    <n v="0"/>
    <n v="0"/>
    <n v="0"/>
    <n v="0"/>
  </r>
  <r>
    <x v="0"/>
    <x v="0"/>
    <x v="7"/>
    <s v="Public Electricity Generation"/>
    <s v="Naptha "/>
    <s v="Public Service Power Plants"/>
    <s v="Emissions"/>
    <x v="3"/>
    <x v="20"/>
    <m/>
    <m/>
    <n v="1573970.4900478381"/>
    <n v="400322.03403667605"/>
    <n v="253980.79458646345"/>
    <n v="491036.25799645635"/>
    <n v="157786.7964030829"/>
    <n v="6124.3869036144579"/>
    <n v="262334.41980483697"/>
    <n v="609343.35996607004"/>
    <n v="174023.89875159459"/>
    <n v="0"/>
  </r>
  <r>
    <x v="0"/>
    <x v="0"/>
    <x v="7"/>
    <s v="Public Electricity Generation"/>
    <s v="Naptha "/>
    <s v="Public Service Power Plants"/>
    <s v="Emissions"/>
    <x v="3"/>
    <x v="10"/>
    <m/>
    <m/>
    <n v="213236.24437632883"/>
    <n v="142359.70823068742"/>
    <n v="147905.75634142451"/>
    <n v="149458.94436304038"/>
    <n v="146753.61030350812"/>
    <n v="136155.56608511691"/>
    <n v="127556.27432955346"/>
    <n v="120207.91635478384"/>
    <n v="54992.59879305456"/>
    <n v="33866.52277037561"/>
  </r>
  <r>
    <x v="0"/>
    <x v="0"/>
    <x v="7"/>
    <s v="Public Electricity Generation"/>
    <s v="Naptha "/>
    <s v="Public Service Power Plants"/>
    <s v="Emissions"/>
    <x v="3"/>
    <x v="8"/>
    <m/>
    <m/>
    <n v="0"/>
    <n v="0"/>
    <n v="0"/>
    <n v="0"/>
    <n v="0"/>
    <n v="0"/>
    <n v="0"/>
    <n v="0"/>
    <n v="0"/>
    <n v="0"/>
  </r>
  <r>
    <x v="0"/>
    <x v="0"/>
    <x v="7"/>
    <s v="Public Electricity Generation"/>
    <s v="Naptha "/>
    <s v="Public Service Power Plants"/>
    <s v="Emissions"/>
    <x v="3"/>
    <x v="7"/>
    <m/>
    <m/>
    <n v="0"/>
    <n v="0"/>
    <n v="0"/>
    <n v="0"/>
    <n v="0"/>
    <n v="0"/>
    <n v="0"/>
    <n v="0"/>
    <n v="0"/>
    <n v="0"/>
  </r>
  <r>
    <x v="0"/>
    <x v="0"/>
    <x v="7"/>
    <s v="Public Electricity Generation"/>
    <s v="Naptha "/>
    <s v="Public Service Power Plants"/>
    <s v="Emissions"/>
    <x v="3"/>
    <x v="6"/>
    <m/>
    <m/>
    <n v="0"/>
    <n v="0"/>
    <n v="0"/>
    <n v="0"/>
    <n v="0"/>
    <n v="0"/>
    <n v="0"/>
    <n v="0"/>
    <n v="0"/>
    <n v="0"/>
  </r>
  <r>
    <x v="0"/>
    <x v="0"/>
    <x v="7"/>
    <s v="Public Electricity Generation"/>
    <s v="Naptha "/>
    <s v="Public Service Power Plants"/>
    <s v="Emissions"/>
    <x v="3"/>
    <x v="0"/>
    <m/>
    <m/>
    <n v="264019.84663901216"/>
    <n v="212059.50028733999"/>
    <n v="319267.38377462572"/>
    <n v="471387.31599551672"/>
    <n v="520401.67052436905"/>
    <n v="428205.37193025829"/>
    <n v="405931.06003747793"/>
    <n v="418195.76857118239"/>
    <n v="330653.27317484468"/>
    <n v="374866.01581870078"/>
  </r>
  <r>
    <x v="0"/>
    <x v="0"/>
    <x v="7"/>
    <s v="Public Electricity Generation"/>
    <s v="Naptha "/>
    <s v="Public Service Power Plants"/>
    <s v="Emissions"/>
    <x v="3"/>
    <x v="16"/>
    <m/>
    <m/>
    <n v="205583.08500956764"/>
    <n v="173768.9991856839"/>
    <n v="211730.90831502478"/>
    <n v="212429.89956909994"/>
    <n v="212429.89956909994"/>
    <n v="53107.474892274986"/>
    <n v="79661.212338412457"/>
    <n v="185876.16212296239"/>
    <n v="53107.474892274986"/>
    <n v="0"/>
  </r>
  <r>
    <x v="0"/>
    <x v="0"/>
    <x v="7"/>
    <s v="Public Electricity Generation"/>
    <s v="Naptha "/>
    <s v="Public Service Power Plants"/>
    <s v="Emissions"/>
    <x v="3"/>
    <x v="17"/>
    <m/>
    <m/>
    <n v="48016.909311157862"/>
    <n v="73610.171717511141"/>
    <n v="150244.77485728767"/>
    <n v="174806.25040941875"/>
    <n v="240707.68238097138"/>
    <n v="154824.16356684532"/>
    <n v="112673.44517791667"/>
    <n v="104139.97685329766"/>
    <n v="193572.95180181484"/>
    <n v="221683.69831868057"/>
  </r>
  <r>
    <x v="0"/>
    <x v="0"/>
    <x v="7"/>
    <s v="Public Electricity Generation"/>
    <s v="Naptha "/>
    <s v="Public Service Power Plants"/>
    <s v="Emissions"/>
    <x v="3"/>
    <x v="30"/>
    <m/>
    <m/>
    <n v="339950.29312885198"/>
    <n v="220946.04746006738"/>
    <n v="284539.10101036157"/>
    <n v="417174.91780909704"/>
    <n v="926108.17982517323"/>
    <n v="771025.79059366521"/>
    <n v="630705.01033152221"/>
    <n v="582326.96693734836"/>
    <n v="846836.6232394994"/>
    <n v="714775.43825542519"/>
  </r>
  <r>
    <x v="0"/>
    <x v="0"/>
    <x v="7"/>
    <s v="Public Electricity Generation"/>
    <s v="Naptha "/>
    <s v="Public Service Power Plants"/>
    <s v="Emissions"/>
    <x v="3"/>
    <x v="26"/>
    <m/>
    <m/>
    <n v="0"/>
    <n v="0"/>
    <n v="0"/>
    <n v="0"/>
    <n v="0"/>
    <n v="0"/>
    <n v="0"/>
    <n v="0"/>
    <n v="0"/>
    <n v="0"/>
  </r>
  <r>
    <x v="0"/>
    <x v="0"/>
    <x v="7"/>
    <s v="Public Electricity Generation"/>
    <s v="Naptha "/>
    <s v="Public Service Power Plants"/>
    <s v="Emissions"/>
    <x v="3"/>
    <x v="18"/>
    <m/>
    <m/>
    <n v="0"/>
    <n v="0"/>
    <n v="0"/>
    <n v="0"/>
    <n v="0"/>
    <n v="0"/>
    <n v="0"/>
    <n v="0"/>
    <n v="0"/>
    <n v="0"/>
  </r>
  <r>
    <x v="0"/>
    <x v="0"/>
    <x v="7"/>
    <s v="Public Electricity Generation"/>
    <s v="Naptha "/>
    <s v="Public Service Power Plants"/>
    <s v="Emissions"/>
    <x v="3"/>
    <x v="4"/>
    <m/>
    <m/>
    <n v="0"/>
    <n v="0"/>
    <n v="0"/>
    <n v="0"/>
    <n v="0"/>
    <n v="0"/>
    <n v="0"/>
    <n v="0"/>
    <n v="0"/>
    <n v="0"/>
  </r>
  <r>
    <x v="0"/>
    <x v="0"/>
    <x v="7"/>
    <s v="Public Electricity Generation"/>
    <s v="Naptha "/>
    <s v="Public Service Power Plants"/>
    <s v="Emissions"/>
    <x v="3"/>
    <x v="25"/>
    <m/>
    <m/>
    <n v="0"/>
    <n v="0"/>
    <n v="0"/>
    <n v="0"/>
    <n v="0"/>
    <n v="0"/>
    <n v="0"/>
    <n v="0"/>
    <n v="0"/>
    <n v="0"/>
  </r>
  <r>
    <x v="0"/>
    <x v="0"/>
    <x v="7"/>
    <s v="Public Electricity Generation"/>
    <s v="Naptha "/>
    <s v="Public Service Power Plants"/>
    <s v="Emissions"/>
    <x v="3"/>
    <x v="35"/>
    <m/>
    <m/>
    <n v="0"/>
    <n v="0"/>
    <n v="0"/>
    <n v="0"/>
    <n v="0"/>
    <n v="0"/>
    <n v="0"/>
    <n v="0"/>
    <n v="0"/>
    <n v="0"/>
  </r>
  <r>
    <x v="0"/>
    <x v="0"/>
    <x v="7"/>
    <s v="Public Electricity Generation"/>
    <s v="Naptha "/>
    <s v="Public Service Power Plants"/>
    <s v="Emissions"/>
    <x v="3"/>
    <x v="1"/>
    <m/>
    <m/>
    <n v="0"/>
    <n v="0"/>
    <n v="0"/>
    <n v="0"/>
    <n v="0"/>
    <n v="0"/>
    <n v="0"/>
    <n v="0"/>
    <n v="0"/>
    <n v="0"/>
  </r>
  <r>
    <x v="0"/>
    <x v="0"/>
    <x v="7"/>
    <s v="Public Electricity Generation"/>
    <s v="Naptha "/>
    <s v="Public Service Power Plants"/>
    <s v="Emissions"/>
    <x v="3"/>
    <x v="29"/>
    <m/>
    <m/>
    <n v="0"/>
    <n v="0"/>
    <n v="0"/>
    <n v="0"/>
    <n v="0"/>
    <n v="0"/>
    <n v="0"/>
    <n v="0"/>
    <n v="0"/>
    <n v="0"/>
  </r>
  <r>
    <x v="0"/>
    <x v="0"/>
    <x v="7"/>
    <s v="Public Electricity Generation"/>
    <s v="Naptha "/>
    <s v="Public Service Power Plants"/>
    <s v="Emissions"/>
    <x v="3"/>
    <x v="15"/>
    <m/>
    <m/>
    <n v="0"/>
    <n v="0"/>
    <n v="0"/>
    <n v="0"/>
    <n v="0"/>
    <n v="0"/>
    <n v="0"/>
    <n v="0"/>
    <n v="0"/>
    <n v="0"/>
  </r>
  <r>
    <x v="0"/>
    <x v="0"/>
    <x v="7"/>
    <s v="Public Electricity Generation"/>
    <s v="Naptha "/>
    <s v="Public Service Power Plants"/>
    <s v="Emissions"/>
    <x v="3"/>
    <x v="3"/>
    <m/>
    <m/>
    <n v="0"/>
    <n v="0"/>
    <n v="0"/>
    <n v="0"/>
    <n v="0"/>
    <n v="0"/>
    <n v="0"/>
    <n v="0"/>
    <n v="0"/>
    <n v="0"/>
  </r>
  <r>
    <x v="0"/>
    <x v="0"/>
    <x v="7"/>
    <s v="Public Electricity Generation"/>
    <s v="Naptha "/>
    <s v="Public Service Power Plants"/>
    <s v="Emissions"/>
    <x v="3"/>
    <x v="21"/>
    <m/>
    <m/>
    <n v="0"/>
    <n v="0"/>
    <n v="0"/>
    <n v="0"/>
    <n v="0"/>
    <n v="0"/>
    <n v="0"/>
    <n v="0"/>
    <n v="0"/>
    <n v="0"/>
  </r>
  <r>
    <x v="0"/>
    <x v="0"/>
    <x v="7"/>
    <s v="Public Electricity Generation"/>
    <s v="Naptha "/>
    <s v="Public Service Power Plants"/>
    <s v="Emissions"/>
    <x v="3"/>
    <x v="22"/>
    <m/>
    <m/>
    <n v="0"/>
    <n v="0"/>
    <n v="0"/>
    <n v="0"/>
    <n v="0"/>
    <n v="0"/>
    <n v="0"/>
    <n v="0"/>
    <n v="0"/>
    <n v="0"/>
  </r>
  <r>
    <x v="0"/>
    <x v="0"/>
    <x v="7"/>
    <s v="Public Electricity Generation"/>
    <s v="Naptha "/>
    <s v="Public Service Power Plants"/>
    <s v="Emissions"/>
    <x v="3"/>
    <x v="24"/>
    <m/>
    <m/>
    <n v="0"/>
    <n v="0"/>
    <n v="0"/>
    <n v="0"/>
    <n v="0"/>
    <n v="0"/>
    <n v="0"/>
    <n v="0"/>
    <n v="0"/>
    <n v="0"/>
  </r>
  <r>
    <x v="0"/>
    <x v="0"/>
    <x v="7"/>
    <s v="Public Electricity Generation"/>
    <s v="Naptha "/>
    <s v="Public Service Power Plants"/>
    <s v="Emissions"/>
    <x v="3"/>
    <x v="32"/>
    <m/>
    <m/>
    <n v="0"/>
    <n v="0"/>
    <n v="0"/>
    <n v="0"/>
    <n v="0"/>
    <n v="0"/>
    <n v="0"/>
    <n v="0"/>
    <n v="0"/>
    <n v="0"/>
  </r>
  <r>
    <x v="0"/>
    <x v="0"/>
    <x v="7"/>
    <s v="Public Electricity Generation"/>
    <s v="Naptha "/>
    <s v="Public Service Power Plants"/>
    <s v="Emissions"/>
    <x v="3"/>
    <x v="2"/>
    <m/>
    <m/>
    <n v="0"/>
    <n v="0"/>
    <n v="0"/>
    <n v="0"/>
    <n v="0"/>
    <n v="0"/>
    <n v="0"/>
    <n v="0"/>
    <n v="0"/>
    <n v="0"/>
  </r>
  <r>
    <x v="0"/>
    <x v="0"/>
    <x v="7"/>
    <s v="Public Electricity Generation"/>
    <s v="Naptha "/>
    <s v="Public Service Power Plants"/>
    <s v="Emissions"/>
    <x v="3"/>
    <x v="23"/>
    <m/>
    <m/>
    <n v="0"/>
    <n v="0"/>
    <n v="0"/>
    <n v="0"/>
    <n v="0"/>
    <n v="0"/>
    <n v="0"/>
    <n v="0"/>
    <n v="0"/>
    <n v="0"/>
  </r>
  <r>
    <x v="0"/>
    <x v="0"/>
    <x v="7"/>
    <s v="Public Electricity Generation"/>
    <s v="Naptha "/>
    <s v="Public Service Power Plants"/>
    <s v="Emissions"/>
    <x v="3"/>
    <x v="31"/>
    <m/>
    <m/>
    <n v="0"/>
    <n v="0"/>
    <n v="0"/>
    <n v="0"/>
    <n v="0"/>
    <n v="0"/>
    <n v="0"/>
    <n v="0"/>
    <n v="0"/>
    <n v="0"/>
  </r>
  <r>
    <x v="0"/>
    <x v="0"/>
    <x v="7"/>
    <s v="Public Electricity Generation"/>
    <s v="Coal"/>
    <s v="Public Service Power Plants"/>
    <s v="Emissions"/>
    <x v="4"/>
    <x v="12"/>
    <m/>
    <m/>
    <n v="12389673.7445"/>
    <n v="13977436.1703275"/>
    <n v="14692617.898790002"/>
    <n v="17416917.4070125"/>
    <n v="19599755.897052497"/>
    <n v="21944269.78701482"/>
    <n v="25338086.330985054"/>
    <n v="29384775.156793285"/>
    <n v="31268528.803630076"/>
    <n v="32254158.263992958"/>
  </r>
  <r>
    <x v="0"/>
    <x v="0"/>
    <x v="7"/>
    <s v="Public Electricity Generation"/>
    <s v="Coal"/>
    <s v="Public Service Power Plants"/>
    <s v="Emissions"/>
    <x v="4"/>
    <x v="13"/>
    <m/>
    <m/>
    <n v="0"/>
    <n v="0"/>
    <n v="0"/>
    <n v="0"/>
    <n v="0"/>
    <n v="0"/>
    <n v="0"/>
    <n v="0"/>
    <n v="0"/>
    <n v="0"/>
  </r>
  <r>
    <x v="0"/>
    <x v="0"/>
    <x v="7"/>
    <s v="Public Electricity Generation"/>
    <s v="Coal"/>
    <s v="Public Service Power Plants"/>
    <s v="Emissions"/>
    <x v="4"/>
    <x v="14"/>
    <m/>
    <m/>
    <n v="0"/>
    <n v="0"/>
    <n v="0"/>
    <n v="0"/>
    <n v="0"/>
    <n v="0"/>
    <n v="0"/>
    <n v="0"/>
    <n v="0"/>
    <n v="0"/>
  </r>
  <r>
    <x v="0"/>
    <x v="0"/>
    <x v="7"/>
    <s v="Public Electricity Generation"/>
    <s v="Coal"/>
    <s v="Public Service Power Plants"/>
    <s v="Emissions"/>
    <x v="4"/>
    <x v="27"/>
    <m/>
    <m/>
    <n v="18948007.257269997"/>
    <n v="18612191.424482498"/>
    <n v="20267730.910765"/>
    <n v="22129091.673357502"/>
    <n v="24369994.422540002"/>
    <n v="23237033.268540002"/>
    <n v="21931767.605702497"/>
    <n v="20959309.281852499"/>
    <n v="19716356.482485"/>
    <n v="21096680.821775001"/>
  </r>
  <r>
    <x v="0"/>
    <x v="0"/>
    <x v="7"/>
    <s v="Public Electricity Generation"/>
    <s v="Coal"/>
    <s v="Public Service Power Plants"/>
    <s v="Emissions"/>
    <x v="4"/>
    <x v="28"/>
    <m/>
    <m/>
    <n v="22444924.391889997"/>
    <n v="22223033.03571"/>
    <n v="22835776.193164997"/>
    <n v="23319645.019352499"/>
    <n v="23258748.357325003"/>
    <n v="25122469.455654997"/>
    <n v="26662824.557947502"/>
    <n v="27861875.112597499"/>
    <n v="28085162.873364996"/>
    <n v="34943826.459392503"/>
  </r>
  <r>
    <x v="0"/>
    <x v="0"/>
    <x v="7"/>
    <s v="Public Electricity Generation"/>
    <s v="Coal"/>
    <s v="Public Service Power Plants"/>
    <s v="Emissions"/>
    <x v="4"/>
    <x v="33"/>
    <m/>
    <m/>
    <n v="86786824.15244621"/>
    <n v="90204319.684425473"/>
    <n v="97080496.453279659"/>
    <n v="101201237.98080564"/>
    <n v="102546699.07366641"/>
    <n v="107989315.03727251"/>
    <n v="115273235.42502327"/>
    <n v="122631804.17037457"/>
    <n v="134854737.60851255"/>
    <n v="142190945.30147985"/>
  </r>
  <r>
    <x v="0"/>
    <x v="0"/>
    <x v="7"/>
    <s v="Public Electricity Generation"/>
    <s v="Coal"/>
    <s v="Public Service Power Plants"/>
    <s v="Emissions"/>
    <x v="4"/>
    <x v="34"/>
    <m/>
    <m/>
    <n v="0"/>
    <n v="0"/>
    <n v="0"/>
    <n v="0"/>
    <n v="0"/>
    <n v="0"/>
    <n v="0"/>
    <n v="0"/>
    <n v="0"/>
    <n v="0"/>
  </r>
  <r>
    <x v="0"/>
    <x v="0"/>
    <x v="7"/>
    <s v="Public Electricity Generation"/>
    <s v="Coal"/>
    <s v="Public Service Power Plants"/>
    <s v="Emissions"/>
    <x v="4"/>
    <x v="5"/>
    <m/>
    <m/>
    <n v="0"/>
    <n v="0"/>
    <n v="0"/>
    <n v="0"/>
    <n v="0"/>
    <n v="0"/>
    <n v="0"/>
    <n v="0"/>
    <n v="0"/>
    <n v="0"/>
  </r>
  <r>
    <x v="0"/>
    <x v="0"/>
    <x v="7"/>
    <s v="Public Electricity Generation"/>
    <s v="Coal"/>
    <s v="Public Service Power Plants"/>
    <s v="Emissions"/>
    <x v="4"/>
    <x v="9"/>
    <m/>
    <m/>
    <n v="10279193.369143778"/>
    <n v="9918289.8974395394"/>
    <n v="10450734.941450344"/>
    <n v="10141935.629986851"/>
    <n v="8233770.4973060973"/>
    <n v="7220804.2103626691"/>
    <n v="7364262.5007841615"/>
    <n v="7381141.6305346424"/>
    <n v="6390368.1716998657"/>
    <n v="6179116.6795671526"/>
  </r>
  <r>
    <x v="0"/>
    <x v="0"/>
    <x v="7"/>
    <s v="Public Electricity Generation"/>
    <s v="Coal"/>
    <s v="Public Service Power Plants"/>
    <s v="Emissions"/>
    <x v="4"/>
    <x v="11"/>
    <m/>
    <m/>
    <n v="32393410.315630004"/>
    <n v="31147934.526345"/>
    <n v="33568694.858724996"/>
    <n v="34345245.3163625"/>
    <n v="33657443.482455"/>
    <n v="38220916.597337499"/>
    <n v="49327476.410143748"/>
    <n v="62004367.58910875"/>
    <n v="40793682.551212497"/>
    <n v="70482457.524634987"/>
  </r>
  <r>
    <x v="0"/>
    <x v="0"/>
    <x v="7"/>
    <s v="Public Electricity Generation"/>
    <s v="Coal"/>
    <s v="Public Service Power Plants"/>
    <s v="Emissions"/>
    <x v="4"/>
    <x v="19"/>
    <m/>
    <m/>
    <n v="51763335.062136702"/>
    <n v="48967531.138673306"/>
    <n v="52166257.828279488"/>
    <n v="56686369.323962957"/>
    <n v="58414448.439682484"/>
    <n v="59889330.900786288"/>
    <n v="61908019.784922257"/>
    <n v="61834493.663867995"/>
    <n v="100333392.34395038"/>
    <n v="91161341.360570505"/>
  </r>
  <r>
    <x v="0"/>
    <x v="0"/>
    <x v="7"/>
    <s v="Public Electricity Generation"/>
    <s v="Coal"/>
    <s v="Public Service Power Plants"/>
    <s v="Emissions"/>
    <x v="4"/>
    <x v="20"/>
    <m/>
    <m/>
    <n v="68754992.290269986"/>
    <n v="67004266.781855002"/>
    <n v="72736106.086799994"/>
    <n v="74668276.921517506"/>
    <n v="74269380.181879997"/>
    <n v="72973083.794845"/>
    <n v="77821449.433243752"/>
    <n v="84788216.39604874"/>
    <n v="94931476.720349461"/>
    <n v="106841400.70449696"/>
  </r>
  <r>
    <x v="0"/>
    <x v="0"/>
    <x v="7"/>
    <s v="Public Electricity Generation"/>
    <s v="Coal"/>
    <s v="Public Service Power Plants"/>
    <s v="Emissions"/>
    <x v="4"/>
    <x v="10"/>
    <m/>
    <m/>
    <n v="0"/>
    <n v="0"/>
    <n v="0"/>
    <n v="0"/>
    <n v="0"/>
    <n v="0"/>
    <n v="0"/>
    <n v="0"/>
    <n v="0"/>
    <n v="0"/>
  </r>
  <r>
    <x v="0"/>
    <x v="0"/>
    <x v="7"/>
    <s v="Public Electricity Generation"/>
    <s v="Coal"/>
    <s v="Public Service Power Plants"/>
    <s v="Emissions"/>
    <x v="4"/>
    <x v="8"/>
    <m/>
    <m/>
    <n v="0"/>
    <n v="0"/>
    <n v="0"/>
    <n v="0"/>
    <n v="0"/>
    <n v="0"/>
    <n v="0"/>
    <n v="0"/>
    <n v="0"/>
    <n v="0"/>
  </r>
  <r>
    <x v="0"/>
    <x v="0"/>
    <x v="7"/>
    <s v="Public Electricity Generation"/>
    <s v="Coal"/>
    <s v="Public Service Power Plants"/>
    <s v="Emissions"/>
    <x v="4"/>
    <x v="7"/>
    <m/>
    <m/>
    <n v="0"/>
    <n v="0"/>
    <n v="0"/>
    <n v="0"/>
    <n v="0"/>
    <n v="0"/>
    <n v="0"/>
    <n v="0"/>
    <n v="0"/>
    <n v="0"/>
  </r>
  <r>
    <x v="0"/>
    <x v="0"/>
    <x v="7"/>
    <s v="Public Electricity Generation"/>
    <s v="Coal"/>
    <s v="Public Service Power Plants"/>
    <s v="Emissions"/>
    <x v="4"/>
    <x v="6"/>
    <m/>
    <m/>
    <n v="30025891.955413293"/>
    <n v="32319599.257941686"/>
    <n v="38718941.811305508"/>
    <n v="53846264.994572058"/>
    <n v="65254398.392334998"/>
    <n v="73027311.350756213"/>
    <n v="78842340.745808974"/>
    <n v="86364142.320118263"/>
    <n v="86164097.790742666"/>
    <n v="97497130.255507544"/>
  </r>
  <r>
    <x v="0"/>
    <x v="0"/>
    <x v="7"/>
    <s v="Public Electricity Generation"/>
    <s v="Coal"/>
    <s v="Public Service Power Plants"/>
    <s v="Emissions"/>
    <x v="4"/>
    <x v="0"/>
    <m/>
    <m/>
    <n v="62557175.937360004"/>
    <n v="62779737.878877498"/>
    <n v="67649110.50534001"/>
    <n v="71944921.547590002"/>
    <n v="72753572.571257502"/>
    <n v="74308089.687974989"/>
    <n v="83150143.394223735"/>
    <n v="93452076.739480823"/>
    <n v="99286498.381455615"/>
    <n v="86383708.859231383"/>
  </r>
  <r>
    <x v="0"/>
    <x v="0"/>
    <x v="7"/>
    <s v="Public Electricity Generation"/>
    <s v="Coal"/>
    <s v="Public Service Power Plants"/>
    <s v="Emissions"/>
    <x v="4"/>
    <x v="16"/>
    <m/>
    <m/>
    <n v="13312816.168989999"/>
    <n v="14593955.8649625"/>
    <n v="14986715.7316825"/>
    <n v="15498908.586719999"/>
    <n v="19441613.40264"/>
    <n v="20838932.159240004"/>
    <n v="23679832.252895001"/>
    <n v="27399721.375195"/>
    <n v="31473660.858120002"/>
    <n v="33120703.1357475"/>
  </r>
  <r>
    <x v="0"/>
    <x v="0"/>
    <x v="7"/>
    <s v="Public Electricity Generation"/>
    <s v="Coal"/>
    <s v="Public Service Power Plants"/>
    <s v="Emissions"/>
    <x v="4"/>
    <x v="17"/>
    <m/>
    <m/>
    <n v="0"/>
    <n v="0"/>
    <n v="0"/>
    <n v="0"/>
    <n v="0"/>
    <n v="0"/>
    <n v="0"/>
    <n v="0"/>
    <n v="0"/>
    <n v="0"/>
  </r>
  <r>
    <x v="0"/>
    <x v="0"/>
    <x v="7"/>
    <s v="Public Electricity Generation"/>
    <s v="Coal"/>
    <s v="Public Service Power Plants"/>
    <s v="Emissions"/>
    <x v="4"/>
    <x v="30"/>
    <m/>
    <m/>
    <n v="26494038.608830001"/>
    <n v="27428517.471192498"/>
    <n v="29285157.562309999"/>
    <n v="29000973.139514998"/>
    <n v="27598461.644292504"/>
    <n v="27994998.048192497"/>
    <n v="28755262.189241249"/>
    <n v="30179476.787884165"/>
    <n v="34970814.568986878"/>
    <n v="40772770.058516115"/>
  </r>
  <r>
    <x v="0"/>
    <x v="0"/>
    <x v="7"/>
    <s v="Public Electricity Generation"/>
    <s v="Coal"/>
    <s v="Public Service Power Plants"/>
    <s v="Emissions"/>
    <x v="4"/>
    <x v="26"/>
    <m/>
    <m/>
    <n v="0"/>
    <n v="0"/>
    <n v="0"/>
    <n v="0"/>
    <n v="0"/>
    <n v="0"/>
    <n v="0"/>
    <n v="0"/>
    <n v="0"/>
    <n v="0"/>
  </r>
  <r>
    <x v="0"/>
    <x v="0"/>
    <x v="7"/>
    <s v="Public Electricity Generation"/>
    <s v="Coal"/>
    <s v="Public Service Power Plants"/>
    <s v="Emissions"/>
    <x v="4"/>
    <x v="18"/>
    <m/>
    <m/>
    <n v="0"/>
    <n v="0"/>
    <n v="0"/>
    <n v="0"/>
    <n v="0"/>
    <n v="0"/>
    <n v="0"/>
    <n v="0"/>
    <n v="0"/>
    <n v="0"/>
  </r>
  <r>
    <x v="0"/>
    <x v="0"/>
    <x v="7"/>
    <s v="Public Electricity Generation"/>
    <s v="Coal"/>
    <s v="Public Service Power Plants"/>
    <s v="Emissions"/>
    <x v="4"/>
    <x v="4"/>
    <m/>
    <m/>
    <n v="11523507.914099619"/>
    <n v="12522034.838931397"/>
    <n v="14038010.758105325"/>
    <n v="15436516.352613086"/>
    <n v="17867925.828814272"/>
    <n v="20794960.037803978"/>
    <n v="21807218.493979994"/>
    <n v="22817970.701296952"/>
    <n v="22802044.057416126"/>
    <n v="23665032.029247224"/>
  </r>
  <r>
    <x v="0"/>
    <x v="0"/>
    <x v="7"/>
    <s v="Public Electricity Generation"/>
    <s v="Coal"/>
    <s v="Public Service Power Plants"/>
    <s v="Emissions"/>
    <x v="4"/>
    <x v="25"/>
    <m/>
    <m/>
    <n v="45724319.276726179"/>
    <n v="45944723.702938288"/>
    <n v="46616872.912155174"/>
    <n v="46455965.338874996"/>
    <n v="46989157.246608548"/>
    <n v="45580456.154058874"/>
    <n v="50931231.886729799"/>
    <n v="56104413.865769863"/>
    <n v="52836637.288988642"/>
    <n v="60006697.113675781"/>
  </r>
  <r>
    <x v="0"/>
    <x v="0"/>
    <x v="7"/>
    <s v="Public Electricity Generation"/>
    <s v="Coal"/>
    <s v="Public Service Power Plants"/>
    <s v="Emissions"/>
    <x v="4"/>
    <x v="35"/>
    <m/>
    <m/>
    <n v="59173889.858344197"/>
    <n v="60782595.655252807"/>
    <n v="65108053.028067"/>
    <n v="71806847.890609398"/>
    <n v="75892097.287439659"/>
    <n v="82398905.678499639"/>
    <n v="88838568.563426435"/>
    <n v="96881794.068424419"/>
    <n v="86301593.267732725"/>
    <n v="103071425.46801199"/>
  </r>
  <r>
    <x v="0"/>
    <x v="0"/>
    <x v="7"/>
    <s v="Public Electricity Generation"/>
    <s v="Coal"/>
    <s v="Public Service Power Plants"/>
    <s v="Emissions"/>
    <x v="4"/>
    <x v="1"/>
    <m/>
    <m/>
    <n v="0"/>
    <n v="0"/>
    <n v="0"/>
    <n v="0"/>
    <n v="0"/>
    <n v="0"/>
    <n v="0"/>
    <n v="0"/>
    <n v="0"/>
    <n v="0"/>
  </r>
  <r>
    <x v="0"/>
    <x v="0"/>
    <x v="7"/>
    <s v="Public Electricity Generation"/>
    <s v="Coal"/>
    <s v="Public Service Power Plants"/>
    <s v="Emissions"/>
    <x v="4"/>
    <x v="29"/>
    <m/>
    <m/>
    <n v="0"/>
    <n v="0"/>
    <n v="0"/>
    <n v="0"/>
    <n v="0"/>
    <n v="0"/>
    <n v="0"/>
    <n v="0"/>
    <n v="0"/>
    <n v="0"/>
  </r>
  <r>
    <x v="0"/>
    <x v="0"/>
    <x v="7"/>
    <s v="Public Electricity Generation"/>
    <s v="Coal"/>
    <s v="Public Service Power Plants"/>
    <s v="Emissions"/>
    <x v="4"/>
    <x v="15"/>
    <m/>
    <m/>
    <n v="6558333.5127699999"/>
    <n v="7597448.6718649995"/>
    <n v="7369440.2396224998"/>
    <n v="7755591.1662774989"/>
    <n v="8597286.8902700003"/>
    <n v="8427342.7171700001"/>
    <n v="9395080.3695450015"/>
    <n v="10856600.258205002"/>
    <n v="37288583.981024995"/>
    <n v="16761216.139134999"/>
  </r>
  <r>
    <x v="0"/>
    <x v="0"/>
    <x v="7"/>
    <s v="Public Electricity Generation"/>
    <s v="Coal"/>
    <s v="Public Service Power Plants"/>
    <s v="Emissions"/>
    <x v="4"/>
    <x v="3"/>
    <m/>
    <m/>
    <n v="0"/>
    <n v="0"/>
    <n v="0"/>
    <n v="0"/>
    <n v="0"/>
    <n v="0"/>
    <n v="0"/>
    <n v="0"/>
    <n v="0"/>
    <n v="0"/>
  </r>
  <r>
    <x v="0"/>
    <x v="0"/>
    <x v="7"/>
    <s v="Public Electricity Generation"/>
    <s v="Coal"/>
    <s v="Public Service Power Plants"/>
    <s v="Emissions"/>
    <x v="4"/>
    <x v="21"/>
    <m/>
    <m/>
    <n v="0"/>
    <n v="0"/>
    <n v="0"/>
    <n v="0"/>
    <n v="0"/>
    <n v="0"/>
    <n v="0"/>
    <n v="0"/>
    <n v="0"/>
    <n v="0"/>
  </r>
  <r>
    <x v="0"/>
    <x v="0"/>
    <x v="7"/>
    <s v="Public Electricity Generation"/>
    <s v="Coal"/>
    <s v="Public Service Power Plants"/>
    <s v="Emissions"/>
    <x v="4"/>
    <x v="22"/>
    <m/>
    <m/>
    <n v="0"/>
    <n v="0"/>
    <n v="0"/>
    <n v="0"/>
    <n v="0"/>
    <n v="0"/>
    <n v="0"/>
    <n v="0"/>
    <n v="0"/>
    <n v="0"/>
  </r>
  <r>
    <x v="0"/>
    <x v="0"/>
    <x v="7"/>
    <s v="Public Electricity Generation"/>
    <s v="Coal"/>
    <s v="Public Service Power Plants"/>
    <s v="Emissions"/>
    <x v="4"/>
    <x v="24"/>
    <m/>
    <m/>
    <n v="0"/>
    <n v="0"/>
    <n v="0"/>
    <n v="0"/>
    <n v="0"/>
    <n v="0"/>
    <n v="0"/>
    <n v="0"/>
    <n v="0"/>
    <n v="0"/>
  </r>
  <r>
    <x v="0"/>
    <x v="0"/>
    <x v="7"/>
    <s v="Public Electricity Generation"/>
    <s v="Coal"/>
    <s v="Public Service Power Plants"/>
    <s v="Emissions"/>
    <x v="4"/>
    <x v="32"/>
    <m/>
    <m/>
    <n v="0"/>
    <n v="0"/>
    <n v="0"/>
    <n v="0"/>
    <n v="0"/>
    <n v="0"/>
    <n v="0"/>
    <n v="0"/>
    <n v="0"/>
    <n v="0"/>
  </r>
  <r>
    <x v="0"/>
    <x v="0"/>
    <x v="7"/>
    <s v="Public Electricity Generation"/>
    <s v="Coal"/>
    <s v="Public Service Power Plants"/>
    <s v="Emissions"/>
    <x v="4"/>
    <x v="2"/>
    <m/>
    <m/>
    <n v="0"/>
    <n v="0"/>
    <n v="0"/>
    <n v="0"/>
    <n v="0"/>
    <n v="0"/>
    <n v="0"/>
    <n v="0"/>
    <n v="0"/>
    <n v="0"/>
  </r>
  <r>
    <x v="0"/>
    <x v="0"/>
    <x v="7"/>
    <s v="Public Electricity Generation"/>
    <s v="Coal"/>
    <s v="Public Service Power Plants"/>
    <s v="Emissions"/>
    <x v="4"/>
    <x v="23"/>
    <m/>
    <m/>
    <n v="0"/>
    <n v="0"/>
    <n v="0"/>
    <n v="0"/>
    <n v="0"/>
    <n v="0"/>
    <n v="0"/>
    <n v="0"/>
    <n v="0"/>
    <n v="0"/>
  </r>
  <r>
    <x v="0"/>
    <x v="0"/>
    <x v="7"/>
    <s v="Public Electricity Generation"/>
    <s v="Coal"/>
    <s v="Public Service Power Plants"/>
    <s v="Emissions"/>
    <x v="4"/>
    <x v="31"/>
    <m/>
    <m/>
    <n v="0"/>
    <n v="0"/>
    <n v="0"/>
    <n v="0"/>
    <n v="0"/>
    <n v="0"/>
    <n v="0"/>
    <n v="0"/>
    <n v="0"/>
    <n v="17218177.137915"/>
  </r>
  <r>
    <x v="0"/>
    <x v="0"/>
    <x v="7"/>
    <s v="Public Electricity Generation"/>
    <s v="Furnace Oil"/>
    <s v="Public Service Power Plants"/>
    <s v="Emissions"/>
    <x v="4"/>
    <x v="12"/>
    <m/>
    <m/>
    <n v="1761.4282687405234"/>
    <n v="1564.1516883055428"/>
    <n v="4345.248010950394"/>
    <n v="4776.1220891066378"/>
    <n v="5196.4545660718341"/>
    <n v="5418.1610837530534"/>
    <n v="13606.299886443461"/>
    <n v="24513.165724616563"/>
    <n v="20898.496873929394"/>
    <n v="15886.158420538373"/>
  </r>
  <r>
    <x v="0"/>
    <x v="0"/>
    <x v="7"/>
    <s v="Public Electricity Generation"/>
    <s v="Furnace Oil"/>
    <s v="Public Service Power Plants"/>
    <s v="Emissions"/>
    <x v="4"/>
    <x v="13"/>
    <m/>
    <m/>
    <n v="0"/>
    <n v="0"/>
    <n v="0"/>
    <n v="0"/>
    <n v="0"/>
    <n v="0"/>
    <n v="0"/>
    <n v="0"/>
    <n v="0"/>
    <n v="0"/>
  </r>
  <r>
    <x v="0"/>
    <x v="0"/>
    <x v="7"/>
    <s v="Public Electricity Generation"/>
    <s v="Furnace Oil"/>
    <s v="Public Service Power Plants"/>
    <s v="Emissions"/>
    <x v="4"/>
    <x v="14"/>
    <m/>
    <m/>
    <n v="0"/>
    <n v="0"/>
    <n v="0"/>
    <n v="0"/>
    <n v="0"/>
    <n v="0"/>
    <n v="0"/>
    <n v="0"/>
    <n v="0"/>
    <n v="0"/>
  </r>
  <r>
    <x v="0"/>
    <x v="0"/>
    <x v="7"/>
    <s v="Public Electricity Generation"/>
    <s v="Furnace Oil"/>
    <s v="Public Service Power Plants"/>
    <s v="Emissions"/>
    <x v="4"/>
    <x v="27"/>
    <m/>
    <m/>
    <n v="38448.846479470449"/>
    <n v="27393.403202993086"/>
    <n v="43363.116858211826"/>
    <n v="56388.58837902917"/>
    <n v="55785.759124040676"/>
    <n v="45732.341062356107"/>
    <n v="36352.032224913659"/>
    <n v="27859.80663531274"/>
    <n v="36145.702261703766"/>
    <n v="43899.800259785108"/>
  </r>
  <r>
    <x v="0"/>
    <x v="0"/>
    <x v="7"/>
    <s v="Public Electricity Generation"/>
    <s v="Furnace Oil"/>
    <s v="Public Service Power Plants"/>
    <s v="Emissions"/>
    <x v="4"/>
    <x v="28"/>
    <m/>
    <m/>
    <n v="37331.881046069371"/>
    <n v="29515.394378067474"/>
    <n v="30664.754680209335"/>
    <n v="39029.676113394133"/>
    <n v="86886.032436566151"/>
    <n v="77158.990017464253"/>
    <n v="74878.989823149765"/>
    <n v="82857.602737370064"/>
    <n v="87400.787728070645"/>
    <n v="85649.258773851121"/>
  </r>
  <r>
    <x v="0"/>
    <x v="0"/>
    <x v="7"/>
    <s v="Public Electricity Generation"/>
    <s v="Furnace Oil"/>
    <s v="Public Service Power Plants"/>
    <s v="Emissions"/>
    <x v="4"/>
    <x v="33"/>
    <m/>
    <m/>
    <n v="19315.971952329975"/>
    <n v="19405.892566673854"/>
    <n v="33440.479022961117"/>
    <n v="27039.29787597464"/>
    <n v="26306.367580256239"/>
    <n v="40385.798352798032"/>
    <n v="55632.244494715698"/>
    <n v="70148.214052956115"/>
    <n v="188968.26657482574"/>
    <n v="228733.75588568026"/>
  </r>
  <r>
    <x v="0"/>
    <x v="0"/>
    <x v="7"/>
    <s v="Public Electricity Generation"/>
    <s v="Furnace Oil"/>
    <s v="Public Service Power Plants"/>
    <s v="Emissions"/>
    <x v="4"/>
    <x v="34"/>
    <m/>
    <m/>
    <n v="0"/>
    <n v="0"/>
    <n v="0"/>
    <n v="0"/>
    <n v="0"/>
    <n v="0"/>
    <n v="0"/>
    <n v="0"/>
    <n v="0"/>
    <n v="0"/>
  </r>
  <r>
    <x v="0"/>
    <x v="0"/>
    <x v="7"/>
    <s v="Public Electricity Generation"/>
    <s v="Furnace Oil"/>
    <s v="Public Service Power Plants"/>
    <s v="Emissions"/>
    <x v="4"/>
    <x v="5"/>
    <m/>
    <m/>
    <n v="0"/>
    <n v="0"/>
    <n v="0"/>
    <n v="0"/>
    <n v="0"/>
    <n v="0"/>
    <n v="0"/>
    <n v="0"/>
    <n v="0"/>
    <n v="0"/>
  </r>
  <r>
    <x v="0"/>
    <x v="0"/>
    <x v="7"/>
    <s v="Public Electricity Generation"/>
    <s v="Furnace Oil"/>
    <s v="Public Service Power Plants"/>
    <s v="Emissions"/>
    <x v="4"/>
    <x v="9"/>
    <m/>
    <m/>
    <n v="642.89497307501154"/>
    <n v="570.89197180731674"/>
    <n v="1585.9505337686378"/>
    <n v="1743.2131278753213"/>
    <n v="1896.6281952140073"/>
    <n v="1977.5477581872635"/>
    <n v="2072.3184175253109"/>
    <n v="2194.7912695929417"/>
    <n v="2344.6018118542402"/>
    <n v="3029.2590751489834"/>
  </r>
  <r>
    <x v="0"/>
    <x v="0"/>
    <x v="7"/>
    <s v="Public Electricity Generation"/>
    <s v="Furnace Oil"/>
    <s v="Public Service Power Plants"/>
    <s v="Emissions"/>
    <x v="4"/>
    <x v="11"/>
    <m/>
    <m/>
    <n v="28435.75487667093"/>
    <n v="25437.980050310071"/>
    <n v="16714.991238642771"/>
    <n v="14284.657530067791"/>
    <n v="92880.935159565081"/>
    <n v="138874.12777782197"/>
    <n v="112118.32287559673"/>
    <n v="67615.87295036162"/>
    <n v="79785.64257751996"/>
    <n v="92769.842320641968"/>
  </r>
  <r>
    <x v="0"/>
    <x v="0"/>
    <x v="7"/>
    <s v="Public Electricity Generation"/>
    <s v="Furnace Oil"/>
    <s v="Public Service Power Plants"/>
    <s v="Emissions"/>
    <x v="4"/>
    <x v="19"/>
    <m/>
    <m/>
    <n v="130211.59086821711"/>
    <n v="101929.92433611944"/>
    <n v="87275.083971501692"/>
    <n v="58333.18182207529"/>
    <n v="109394.42611021301"/>
    <n v="416583.76541707024"/>
    <n v="383265.51627793518"/>
    <n v="211139.57818208105"/>
    <n v="135960.68690908994"/>
    <n v="92718.822458299168"/>
  </r>
  <r>
    <x v="0"/>
    <x v="0"/>
    <x v="7"/>
    <s v="Public Electricity Generation"/>
    <s v="Furnace Oil"/>
    <s v="Public Service Power Plants"/>
    <s v="Emissions"/>
    <x v="4"/>
    <x v="20"/>
    <m/>
    <m/>
    <n v="3645280.4854453295"/>
    <n v="2834197.0047461372"/>
    <n v="3228899.975948934"/>
    <n v="3396069.5791231422"/>
    <n v="2433926.6213555322"/>
    <n v="1474489.0166255392"/>
    <n v="1268067.3085240973"/>
    <n v="1276170.6432976292"/>
    <n v="739023.71563323052"/>
    <n v="218846.87809290821"/>
  </r>
  <r>
    <x v="0"/>
    <x v="0"/>
    <x v="7"/>
    <s v="Public Electricity Generation"/>
    <s v="Furnace Oil"/>
    <s v="Public Service Power Plants"/>
    <s v="Emissions"/>
    <x v="4"/>
    <x v="10"/>
    <m/>
    <m/>
    <n v="0"/>
    <n v="0"/>
    <n v="0"/>
    <n v="0"/>
    <n v="0"/>
    <n v="0"/>
    <n v="0"/>
    <n v="0"/>
    <n v="0"/>
    <n v="0"/>
  </r>
  <r>
    <x v="0"/>
    <x v="0"/>
    <x v="7"/>
    <s v="Public Electricity Generation"/>
    <s v="Furnace Oil"/>
    <s v="Public Service Power Plants"/>
    <s v="Emissions"/>
    <x v="4"/>
    <x v="8"/>
    <m/>
    <m/>
    <n v="0"/>
    <n v="0"/>
    <n v="0"/>
    <n v="0"/>
    <n v="0"/>
    <n v="0"/>
    <n v="0"/>
    <n v="0"/>
    <n v="0"/>
    <n v="0"/>
  </r>
  <r>
    <x v="0"/>
    <x v="0"/>
    <x v="7"/>
    <s v="Public Electricity Generation"/>
    <s v="Furnace Oil"/>
    <s v="Public Service Power Plants"/>
    <s v="Emissions"/>
    <x v="4"/>
    <x v="7"/>
    <m/>
    <m/>
    <n v="0"/>
    <n v="0"/>
    <n v="0"/>
    <n v="0"/>
    <n v="0"/>
    <n v="0"/>
    <n v="0"/>
    <n v="0"/>
    <n v="0"/>
    <n v="0"/>
  </r>
  <r>
    <x v="0"/>
    <x v="0"/>
    <x v="7"/>
    <s v="Public Electricity Generation"/>
    <s v="Furnace Oil"/>
    <s v="Public Service Power Plants"/>
    <s v="Emissions"/>
    <x v="4"/>
    <x v="6"/>
    <m/>
    <m/>
    <n v="43160.376641133189"/>
    <n v="48659.217365323238"/>
    <n v="50662.775329026197"/>
    <n v="65980.871741809751"/>
    <n v="51416.790247866753"/>
    <n v="50503.289748736199"/>
    <n v="56762.848949241619"/>
    <n v="62561.384683176497"/>
    <n v="55413.938181579593"/>
    <n v="56583.045216312581"/>
  </r>
  <r>
    <x v="0"/>
    <x v="0"/>
    <x v="7"/>
    <s v="Public Electricity Generation"/>
    <s v="Furnace Oil"/>
    <s v="Public Service Power Plants"/>
    <s v="Emissions"/>
    <x v="4"/>
    <x v="0"/>
    <m/>
    <m/>
    <n v="59473.674991041742"/>
    <n v="52720.063335210994"/>
    <n v="85134.42569248272"/>
    <n v="83380.907525937422"/>
    <n v="60285.867255929385"/>
    <n v="94110.916741628287"/>
    <n v="130449.65483674195"/>
    <n v="161058.6882931641"/>
    <n v="125551.59988867762"/>
    <n v="128428.67637207542"/>
  </r>
  <r>
    <x v="0"/>
    <x v="0"/>
    <x v="7"/>
    <s v="Public Electricity Generation"/>
    <s v="Furnace Oil"/>
    <s v="Public Service Power Plants"/>
    <s v="Emissions"/>
    <x v="4"/>
    <x v="16"/>
    <m/>
    <m/>
    <n v="0"/>
    <n v="0"/>
    <n v="1373.2781157904833"/>
    <n v="3075.7821838066006"/>
    <n v="40756.368907712975"/>
    <n v="89596.061765732928"/>
    <n v="132664.52891327703"/>
    <n v="173903.46188795089"/>
    <n v="154616.68401544515"/>
    <n v="147563.13073762474"/>
  </r>
  <r>
    <x v="0"/>
    <x v="0"/>
    <x v="7"/>
    <s v="Public Electricity Generation"/>
    <s v="Furnace Oil"/>
    <s v="Public Service Power Plants"/>
    <s v="Emissions"/>
    <x v="4"/>
    <x v="17"/>
    <m/>
    <m/>
    <n v="1832.8864046080262"/>
    <n v="1601.6098443575818"/>
    <n v="1984.2112584848899"/>
    <n v="1951.8484707255848"/>
    <n v="1538.1557721934071"/>
    <n v="1208.6547600584474"/>
    <n v="1081.5649723937504"/>
    <n v="1005.2747711276625"/>
    <n v="1286.0045474532305"/>
    <n v="3287.1086362184687"/>
  </r>
  <r>
    <x v="0"/>
    <x v="0"/>
    <x v="7"/>
    <s v="Public Electricity Generation"/>
    <s v="Furnace Oil"/>
    <s v="Public Service Power Plants"/>
    <s v="Emissions"/>
    <x v="4"/>
    <x v="30"/>
    <m/>
    <m/>
    <n v="92384.789948939637"/>
    <n v="104605.76616924186"/>
    <n v="132765.96460707157"/>
    <n v="159375.33202770384"/>
    <n v="150247.85125267156"/>
    <n v="190892.03291101471"/>
    <n v="167442.40019686011"/>
    <n v="115735.46727458968"/>
    <n v="82069.040427261323"/>
    <n v="118756.01215229704"/>
  </r>
  <r>
    <x v="0"/>
    <x v="0"/>
    <x v="7"/>
    <s v="Public Electricity Generation"/>
    <s v="Furnace Oil"/>
    <s v="Public Service Power Plants"/>
    <s v="Emissions"/>
    <x v="4"/>
    <x v="26"/>
    <m/>
    <m/>
    <n v="0"/>
    <n v="0"/>
    <n v="0"/>
    <n v="0"/>
    <n v="0"/>
    <n v="0"/>
    <n v="0"/>
    <n v="0"/>
    <n v="0"/>
    <n v="0"/>
  </r>
  <r>
    <x v="0"/>
    <x v="0"/>
    <x v="7"/>
    <s v="Public Electricity Generation"/>
    <s v="Furnace Oil"/>
    <s v="Public Service Power Plants"/>
    <s v="Emissions"/>
    <x v="4"/>
    <x v="18"/>
    <m/>
    <m/>
    <n v="0"/>
    <n v="0"/>
    <n v="0"/>
    <n v="0"/>
    <n v="0"/>
    <n v="0"/>
    <n v="0"/>
    <n v="0"/>
    <n v="0"/>
    <n v="0"/>
  </r>
  <r>
    <x v="0"/>
    <x v="0"/>
    <x v="7"/>
    <s v="Public Electricity Generation"/>
    <s v="Furnace Oil"/>
    <s v="Public Service Power Plants"/>
    <s v="Emissions"/>
    <x v="4"/>
    <x v="4"/>
    <m/>
    <m/>
    <n v="46703.032958076423"/>
    <n v="28041.085346158852"/>
    <n v="22024.040262392336"/>
    <n v="28932.020269266039"/>
    <n v="49845.756358048813"/>
    <n v="51167.247160668965"/>
    <n v="39259.752198249786"/>
    <n v="25494.2782228592"/>
    <n v="26284.018482771484"/>
    <n v="26898.819466044275"/>
  </r>
  <r>
    <x v="0"/>
    <x v="0"/>
    <x v="7"/>
    <s v="Public Electricity Generation"/>
    <s v="Furnace Oil"/>
    <s v="Public Service Power Plants"/>
    <s v="Emissions"/>
    <x v="4"/>
    <x v="25"/>
    <m/>
    <m/>
    <n v="38321.87379862705"/>
    <n v="25377.89802503138"/>
    <n v="22895.055407630589"/>
    <n v="31075.521234969856"/>
    <n v="39375.656403448455"/>
    <n v="34574.072195852794"/>
    <n v="23905.283843164518"/>
    <n v="12614.30377992383"/>
    <n v="24766.814235995611"/>
    <n v="29580.192102690566"/>
  </r>
  <r>
    <x v="0"/>
    <x v="0"/>
    <x v="7"/>
    <s v="Public Electricity Generation"/>
    <s v="Furnace Oil"/>
    <s v="Public Service Power Plants"/>
    <s v="Emissions"/>
    <x v="4"/>
    <x v="35"/>
    <m/>
    <m/>
    <n v="57776.894683434672"/>
    <n v="68086.43940797323"/>
    <n v="65899.261838035425"/>
    <n v="75487.729272241471"/>
    <n v="80763.658969028445"/>
    <n v="67752.388465715398"/>
    <n v="49729.399274970972"/>
    <n v="31604.637552282213"/>
    <n v="144324.47517666654"/>
    <n v="116617.92190200575"/>
  </r>
  <r>
    <x v="0"/>
    <x v="0"/>
    <x v="7"/>
    <s v="Public Electricity Generation"/>
    <s v="Furnace Oil"/>
    <s v="Public Service Power Plants"/>
    <s v="Emissions"/>
    <x v="4"/>
    <x v="1"/>
    <m/>
    <m/>
    <n v="0"/>
    <n v="0"/>
    <n v="0"/>
    <n v="0"/>
    <n v="0"/>
    <n v="0"/>
    <n v="0"/>
    <n v="0"/>
    <n v="0"/>
    <n v="0"/>
  </r>
  <r>
    <x v="0"/>
    <x v="0"/>
    <x v="7"/>
    <s v="Public Electricity Generation"/>
    <s v="Furnace Oil"/>
    <s v="Public Service Power Plants"/>
    <s v="Emissions"/>
    <x v="4"/>
    <x v="29"/>
    <m/>
    <m/>
    <n v="0"/>
    <n v="0"/>
    <n v="0"/>
    <n v="0"/>
    <n v="0"/>
    <n v="0"/>
    <n v="0"/>
    <n v="0"/>
    <n v="0"/>
    <n v="0"/>
  </r>
  <r>
    <x v="0"/>
    <x v="0"/>
    <x v="7"/>
    <s v="Public Electricity Generation"/>
    <s v="Furnace Oil"/>
    <s v="Public Service Power Plants"/>
    <s v="Emissions"/>
    <x v="4"/>
    <x v="15"/>
    <m/>
    <m/>
    <n v="0"/>
    <n v="0"/>
    <n v="0"/>
    <n v="0"/>
    <n v="0"/>
    <n v="0"/>
    <n v="0"/>
    <n v="0"/>
    <n v="4302.4871016884126"/>
    <n v="4020.615567248657"/>
  </r>
  <r>
    <x v="0"/>
    <x v="0"/>
    <x v="7"/>
    <s v="Public Electricity Generation"/>
    <s v="Furnace Oil"/>
    <s v="Public Service Power Plants"/>
    <s v="Emissions"/>
    <x v="4"/>
    <x v="3"/>
    <m/>
    <m/>
    <n v="0"/>
    <n v="0"/>
    <n v="0"/>
    <n v="0"/>
    <n v="0"/>
    <n v="0"/>
    <n v="0"/>
    <n v="0"/>
    <n v="0"/>
    <n v="0"/>
  </r>
  <r>
    <x v="0"/>
    <x v="0"/>
    <x v="7"/>
    <s v="Public Electricity Generation"/>
    <s v="Furnace Oil"/>
    <s v="Public Service Power Plants"/>
    <s v="Emissions"/>
    <x v="4"/>
    <x v="21"/>
    <m/>
    <m/>
    <n v="0"/>
    <n v="0"/>
    <n v="0"/>
    <n v="0"/>
    <n v="0"/>
    <n v="0"/>
    <n v="0"/>
    <n v="0"/>
    <n v="0"/>
    <n v="0"/>
  </r>
  <r>
    <x v="0"/>
    <x v="0"/>
    <x v="7"/>
    <s v="Public Electricity Generation"/>
    <s v="Furnace Oil"/>
    <s v="Public Service Power Plants"/>
    <s v="Emissions"/>
    <x v="4"/>
    <x v="22"/>
    <m/>
    <m/>
    <n v="0"/>
    <n v="0"/>
    <n v="0"/>
    <n v="0"/>
    <n v="0"/>
    <n v="0"/>
    <n v="0"/>
    <n v="0"/>
    <n v="0"/>
    <n v="0"/>
  </r>
  <r>
    <x v="0"/>
    <x v="0"/>
    <x v="7"/>
    <s v="Public Electricity Generation"/>
    <s v="Furnace Oil"/>
    <s v="Public Service Power Plants"/>
    <s v="Emissions"/>
    <x v="4"/>
    <x v="24"/>
    <m/>
    <m/>
    <n v="0"/>
    <n v="0"/>
    <n v="0"/>
    <n v="0"/>
    <n v="0"/>
    <n v="0"/>
    <n v="0"/>
    <n v="0"/>
    <n v="0"/>
    <n v="0"/>
  </r>
  <r>
    <x v="0"/>
    <x v="0"/>
    <x v="7"/>
    <s v="Public Electricity Generation"/>
    <s v="Furnace Oil"/>
    <s v="Public Service Power Plants"/>
    <s v="Emissions"/>
    <x v="4"/>
    <x v="32"/>
    <m/>
    <m/>
    <n v="0"/>
    <n v="0"/>
    <n v="0"/>
    <n v="0"/>
    <n v="0"/>
    <n v="0"/>
    <n v="0"/>
    <n v="0"/>
    <n v="0"/>
    <n v="0"/>
  </r>
  <r>
    <x v="0"/>
    <x v="0"/>
    <x v="7"/>
    <s v="Public Electricity Generation"/>
    <s v="Furnace Oil"/>
    <s v="Public Service Power Plants"/>
    <s v="Emissions"/>
    <x v="4"/>
    <x v="2"/>
    <m/>
    <m/>
    <n v="0"/>
    <n v="0"/>
    <n v="0"/>
    <n v="0"/>
    <n v="0"/>
    <n v="0"/>
    <n v="0"/>
    <n v="0"/>
    <n v="0"/>
    <n v="0"/>
  </r>
  <r>
    <x v="0"/>
    <x v="0"/>
    <x v="7"/>
    <s v="Public Electricity Generation"/>
    <s v="Furnace Oil"/>
    <s v="Public Service Power Plants"/>
    <s v="Emissions"/>
    <x v="4"/>
    <x v="23"/>
    <m/>
    <m/>
    <n v="0"/>
    <n v="0"/>
    <n v="0"/>
    <n v="0"/>
    <n v="0"/>
    <n v="0"/>
    <n v="0"/>
    <n v="0"/>
    <n v="0"/>
    <n v="0"/>
  </r>
  <r>
    <x v="0"/>
    <x v="0"/>
    <x v="7"/>
    <s v="Public Electricity Generation"/>
    <s v="Furnace Oil"/>
    <s v="Public Service Power Plants"/>
    <s v="Emissions"/>
    <x v="4"/>
    <x v="31"/>
    <m/>
    <m/>
    <n v="0"/>
    <n v="0"/>
    <n v="0"/>
    <n v="0"/>
    <n v="0"/>
    <n v="0"/>
    <n v="0"/>
    <n v="0"/>
    <n v="0"/>
    <n v="20488.678095356874"/>
  </r>
  <r>
    <x v="0"/>
    <x v="0"/>
    <x v="7"/>
    <s v="Public Electricity Generation"/>
    <s v="LDO/HSD "/>
    <s v="Public Service Power Plants"/>
    <s v="Emissions"/>
    <x v="4"/>
    <x v="12"/>
    <m/>
    <m/>
    <n v="194996.6461354307"/>
    <n v="197527.62358832898"/>
    <n v="202093.72697966531"/>
    <n v="212917.97421953268"/>
    <n v="156194.60053624638"/>
    <n v="122022.17919218117"/>
    <n v="138826.52768326746"/>
    <n v="167567.20007182832"/>
    <n v="62170.972623089561"/>
    <n v="24633.086620950602"/>
  </r>
  <r>
    <x v="0"/>
    <x v="0"/>
    <x v="7"/>
    <s v="Public Electricity Generation"/>
    <s v="LDO/HSD "/>
    <s v="Public Service Power Plants"/>
    <s v="Emissions"/>
    <x v="4"/>
    <x v="13"/>
    <m/>
    <m/>
    <n v="0"/>
    <n v="0"/>
    <n v="0"/>
    <n v="0"/>
    <n v="0"/>
    <n v="0"/>
    <n v="0"/>
    <n v="0"/>
    <n v="0"/>
    <n v="0"/>
  </r>
  <r>
    <x v="0"/>
    <x v="0"/>
    <x v="7"/>
    <s v="Public Electricity Generation"/>
    <s v="LDO/HSD "/>
    <s v="Public Service Power Plants"/>
    <s v="Emissions"/>
    <x v="4"/>
    <x v="14"/>
    <m/>
    <m/>
    <n v="20983.467350826446"/>
    <n v="9233.9662444214864"/>
    <n v="4529.5465090909092"/>
    <n v="1133.7064252066114"/>
    <n v="9888.5464256900796"/>
    <n v="14055.161700942146"/>
    <n v="14345.642627200412"/>
    <n v="14346.091358497937"/>
    <n v="3586.5508853305782"/>
    <n v="0"/>
  </r>
  <r>
    <x v="0"/>
    <x v="0"/>
    <x v="7"/>
    <s v="Public Electricity Generation"/>
    <s v="LDO/HSD "/>
    <s v="Public Service Power Plants"/>
    <s v="Emissions"/>
    <x v="4"/>
    <x v="27"/>
    <m/>
    <m/>
    <n v="0"/>
    <n v="0"/>
    <n v="0"/>
    <n v="3401.1192756198343"/>
    <n v="1133.7064252066114"/>
    <n v="1133.7064252066114"/>
    <n v="0"/>
    <n v="0"/>
    <n v="0"/>
    <n v="0"/>
  </r>
  <r>
    <x v="0"/>
    <x v="0"/>
    <x v="7"/>
    <s v="Public Electricity Generation"/>
    <s v="LDO/HSD "/>
    <s v="Public Service Power Plants"/>
    <s v="Emissions"/>
    <x v="4"/>
    <x v="28"/>
    <m/>
    <m/>
    <n v="49322.880683555828"/>
    <n v="53651.77366912982"/>
    <n v="65086.766037782378"/>
    <n v="48126.580000762144"/>
    <n v="34668.440796054354"/>
    <n v="15543.053619638717"/>
    <n v="29416.701477230054"/>
    <n v="55422.120505005027"/>
    <n v="45258.608319749343"/>
    <n v="35504.09562413986"/>
  </r>
  <r>
    <x v="0"/>
    <x v="0"/>
    <x v="7"/>
    <s v="Public Electricity Generation"/>
    <s v="LDO/HSD "/>
    <s v="Public Service Power Plants"/>
    <s v="Emissions"/>
    <x v="4"/>
    <x v="33"/>
    <m/>
    <m/>
    <n v="648699.51515769307"/>
    <n v="622408.16822300921"/>
    <n v="642946.25506834523"/>
    <n v="746947.76781280397"/>
    <n v="617186.94365279481"/>
    <n v="340545.49188019411"/>
    <n v="463003.15725427645"/>
    <n v="725303.03229029186"/>
    <n v="214847.30723519876"/>
    <n v="25487.432095592536"/>
  </r>
  <r>
    <x v="0"/>
    <x v="0"/>
    <x v="7"/>
    <s v="Public Electricity Generation"/>
    <s v="LDO/HSD "/>
    <s v="Public Service Power Plants"/>
    <s v="Emissions"/>
    <x v="4"/>
    <x v="34"/>
    <m/>
    <m/>
    <n v="0"/>
    <n v="0"/>
    <n v="0"/>
    <n v="0"/>
    <n v="0"/>
    <n v="0"/>
    <n v="0"/>
    <n v="0"/>
    <n v="0"/>
    <n v="0"/>
  </r>
  <r>
    <x v="0"/>
    <x v="0"/>
    <x v="7"/>
    <s v="Public Electricity Generation"/>
    <s v="LDO/HSD "/>
    <s v="Public Service Power Plants"/>
    <s v="Emissions"/>
    <x v="4"/>
    <x v="5"/>
    <m/>
    <m/>
    <n v="0"/>
    <n v="0"/>
    <n v="0"/>
    <n v="0"/>
    <n v="0"/>
    <n v="0"/>
    <n v="0"/>
    <n v="0"/>
    <n v="0"/>
    <n v="0"/>
  </r>
  <r>
    <x v="0"/>
    <x v="0"/>
    <x v="7"/>
    <s v="Public Electricity Generation"/>
    <s v="LDO/HSD "/>
    <s v="Public Service Power Plants"/>
    <s v="Emissions"/>
    <x v="4"/>
    <x v="9"/>
    <m/>
    <m/>
    <n v="69898.188992414667"/>
    <n v="64217.886972800901"/>
    <n v="63414.216594402576"/>
    <n v="78585.879652857664"/>
    <n v="71743.672594891075"/>
    <n v="23042.851872414456"/>
    <n v="43445.41787359197"/>
    <n v="90553.551346086053"/>
    <n v="31278.342091851478"/>
    <n v="6328.394155368559"/>
  </r>
  <r>
    <x v="0"/>
    <x v="0"/>
    <x v="7"/>
    <s v="Public Electricity Generation"/>
    <s v="LDO/HSD "/>
    <s v="Public Service Power Plants"/>
    <s v="Emissions"/>
    <x v="4"/>
    <x v="11"/>
    <m/>
    <m/>
    <n v="7535.187795304988"/>
    <n v="11234.952862370794"/>
    <n v="10407.727950516926"/>
    <n v="17939.807194376612"/>
    <n v="13785.967122497275"/>
    <n v="46224.864011501799"/>
    <n v="57470.642342795283"/>
    <n v="57035.060489064424"/>
    <n v="21378.485011857203"/>
    <n v="16356.866543478864"/>
  </r>
  <r>
    <x v="0"/>
    <x v="0"/>
    <x v="7"/>
    <s v="Public Electricity Generation"/>
    <s v="LDO/HSD "/>
    <s v="Public Service Power Plants"/>
    <s v="Emissions"/>
    <x v="4"/>
    <x v="19"/>
    <m/>
    <m/>
    <n v="19197.167451975394"/>
    <n v="18081.326789054267"/>
    <n v="18261.066288934326"/>
    <n v="21623.56051819702"/>
    <n v="24493.051179675669"/>
    <n v="62065.865661890653"/>
    <n v="55881.168092853586"/>
    <n v="31200.909495822503"/>
    <n v="28441.902385104087"/>
    <n v="37657.217515747237"/>
  </r>
  <r>
    <x v="0"/>
    <x v="0"/>
    <x v="7"/>
    <s v="Public Electricity Generation"/>
    <s v="LDO/HSD "/>
    <s v="Public Service Power Plants"/>
    <s v="Emissions"/>
    <x v="4"/>
    <x v="20"/>
    <m/>
    <m/>
    <n v="1951.373504274326"/>
    <n v="2738.4310916542127"/>
    <n v="2318.923332417145"/>
    <n v="3923.3964457222264"/>
    <n v="2844.4908170724698"/>
    <n v="4073.026722287429"/>
    <n v="6441.2277736696888"/>
    <n v="8802.8565700199124"/>
    <n v="4274.7417917189105"/>
    <n v="20492.324257828313"/>
  </r>
  <r>
    <x v="0"/>
    <x v="0"/>
    <x v="7"/>
    <s v="Public Electricity Generation"/>
    <s v="LDO/HSD "/>
    <s v="Public Service Power Plants"/>
    <s v="Emissions"/>
    <x v="4"/>
    <x v="10"/>
    <m/>
    <m/>
    <n v="0"/>
    <n v="0"/>
    <n v="0"/>
    <n v="0"/>
    <n v="0"/>
    <n v="0"/>
    <n v="0"/>
    <n v="0"/>
    <n v="0"/>
    <n v="0"/>
  </r>
  <r>
    <x v="0"/>
    <x v="0"/>
    <x v="7"/>
    <s v="Public Electricity Generation"/>
    <s v="LDO/HSD "/>
    <s v="Public Service Power Plants"/>
    <s v="Emissions"/>
    <x v="4"/>
    <x v="8"/>
    <m/>
    <m/>
    <n v="0"/>
    <n v="0"/>
    <n v="0"/>
    <n v="0"/>
    <n v="0"/>
    <n v="0"/>
    <n v="0"/>
    <n v="0"/>
    <n v="0"/>
    <n v="0"/>
  </r>
  <r>
    <x v="0"/>
    <x v="0"/>
    <x v="7"/>
    <s v="Public Electricity Generation"/>
    <s v="LDO/HSD "/>
    <s v="Public Service Power Plants"/>
    <s v="Emissions"/>
    <x v="4"/>
    <x v="7"/>
    <m/>
    <m/>
    <n v="0"/>
    <n v="0"/>
    <n v="0"/>
    <n v="0"/>
    <n v="0"/>
    <n v="0"/>
    <n v="0"/>
    <n v="0"/>
    <n v="0"/>
    <n v="0"/>
  </r>
  <r>
    <x v="0"/>
    <x v="0"/>
    <x v="7"/>
    <s v="Public Electricity Generation"/>
    <s v="LDO/HSD "/>
    <s v="Public Service Power Plants"/>
    <s v="Emissions"/>
    <x v="4"/>
    <x v="6"/>
    <m/>
    <m/>
    <n v="5283.3161752372189"/>
    <n v="7154.555010849499"/>
    <n v="23620.541279854006"/>
    <n v="16205.623984467999"/>
    <n v="8547.5149689507034"/>
    <n v="8396.1419102052132"/>
    <n v="9842.5779806868723"/>
    <n v="11329.360417197717"/>
    <n v="22707.959990691805"/>
    <n v="40078.853488578003"/>
  </r>
  <r>
    <x v="0"/>
    <x v="0"/>
    <x v="7"/>
    <s v="Public Electricity Generation"/>
    <s v="LDO/HSD "/>
    <s v="Public Service Power Plants"/>
    <s v="Emissions"/>
    <x v="4"/>
    <x v="0"/>
    <m/>
    <m/>
    <n v="18544.09886539838"/>
    <n v="14167.9865134713"/>
    <n v="27926.538410782949"/>
    <n v="32946.674578907412"/>
    <n v="30790.721416604076"/>
    <n v="45371.151398518217"/>
    <n v="43622.953713524177"/>
    <n v="34479.265467828089"/>
    <n v="20768.561965907935"/>
    <n v="14190.36856157175"/>
  </r>
  <r>
    <x v="0"/>
    <x v="0"/>
    <x v="7"/>
    <s v="Public Electricity Generation"/>
    <s v="LDO/HSD "/>
    <s v="Public Service Power Plants"/>
    <s v="Emissions"/>
    <x v="4"/>
    <x v="16"/>
    <m/>
    <m/>
    <n v="110128.76768093595"/>
    <n v="111425.35926420803"/>
    <n v="123028.46574650408"/>
    <n v="125026.94518795316"/>
    <n v="114393.80574775515"/>
    <n v="155911.12543092197"/>
    <n v="107980.40152952136"/>
    <n v="24045.347662513304"/>
    <n v="822.80725906429029"/>
    <n v="2912.1318277100331"/>
  </r>
  <r>
    <x v="0"/>
    <x v="0"/>
    <x v="7"/>
    <s v="Public Electricity Generation"/>
    <s v="LDO/HSD "/>
    <s v="Public Service Power Plants"/>
    <s v="Emissions"/>
    <x v="4"/>
    <x v="17"/>
    <m/>
    <m/>
    <n v="6464.9013179108442"/>
    <n v="10762.878239645057"/>
    <n v="12304.407877494277"/>
    <n v="13315.736985707972"/>
    <n v="10811.009944225192"/>
    <n v="8187.6598661229318"/>
    <n v="5257.0652482162177"/>
    <n v="2088.6723777920843"/>
    <n v="5319.4417569985953"/>
    <n v="3225.5579928853103"/>
  </r>
  <r>
    <x v="0"/>
    <x v="0"/>
    <x v="7"/>
    <s v="Public Electricity Generation"/>
    <s v="LDO/HSD "/>
    <s v="Public Service Power Plants"/>
    <s v="Emissions"/>
    <x v="4"/>
    <x v="30"/>
    <m/>
    <m/>
    <n v="72430.254482422388"/>
    <n v="379874.71493066015"/>
    <n v="554779.95705655345"/>
    <n v="170400.25666966179"/>
    <n v="221966.11291232551"/>
    <n v="238772.24131642556"/>
    <n v="148553.23664809557"/>
    <n v="48308.77074895463"/>
    <n v="16493.316002566269"/>
    <n v="25017.056442848112"/>
  </r>
  <r>
    <x v="0"/>
    <x v="0"/>
    <x v="7"/>
    <s v="Public Electricity Generation"/>
    <s v="LDO/HSD "/>
    <s v="Public Service Power Plants"/>
    <s v="Emissions"/>
    <x v="4"/>
    <x v="26"/>
    <m/>
    <m/>
    <n v="0"/>
    <n v="0"/>
    <n v="0"/>
    <n v="0"/>
    <n v="0"/>
    <n v="0"/>
    <n v="0"/>
    <n v="0"/>
    <n v="0"/>
    <n v="0"/>
  </r>
  <r>
    <x v="0"/>
    <x v="0"/>
    <x v="7"/>
    <s v="Public Electricity Generation"/>
    <s v="LDO/HSD "/>
    <s v="Public Service Power Plants"/>
    <s v="Emissions"/>
    <x v="4"/>
    <x v="18"/>
    <m/>
    <m/>
    <n v="22318.442960950408"/>
    <n v="24700.678231611568"/>
    <n v="26865.146843181814"/>
    <n v="28137.432051446285"/>
    <n v="30105.250770867766"/>
    <n v="34611.700816115699"/>
    <n v="22703.823957644625"/>
    <n v="5079.2423485537201"/>
    <n v="673.09694628099157"/>
    <n v="28737.28021239669"/>
  </r>
  <r>
    <x v="0"/>
    <x v="0"/>
    <x v="7"/>
    <s v="Public Electricity Generation"/>
    <s v="LDO/HSD "/>
    <s v="Public Service Power Plants"/>
    <s v="Emissions"/>
    <x v="4"/>
    <x v="4"/>
    <m/>
    <m/>
    <n v="1897.4014859797082"/>
    <n v="1625.3542013674412"/>
    <n v="399.08823355856168"/>
    <n v="36505.817637811473"/>
    <n v="14694.317673640717"/>
    <n v="3854.7758006344588"/>
    <n v="3098.5031596664189"/>
    <n v="1873.6240495723689"/>
    <n v="1718.4665530695806"/>
    <n v="4465.1685449851157"/>
  </r>
  <r>
    <x v="0"/>
    <x v="0"/>
    <x v="7"/>
    <s v="Public Electricity Generation"/>
    <s v="LDO/HSD "/>
    <s v="Public Service Power Plants"/>
    <s v="Emissions"/>
    <x v="4"/>
    <x v="25"/>
    <m/>
    <m/>
    <n v="6078.0984141348845"/>
    <n v="5279.8151430328262"/>
    <n v="5284.0825201622483"/>
    <n v="45009.938439456077"/>
    <n v="21469.191522520083"/>
    <n v="9705.096384868004"/>
    <n v="9157.034127307601"/>
    <n v="8205.6624876497062"/>
    <n v="3417.4485522904811"/>
    <n v="13970.323087786657"/>
  </r>
  <r>
    <x v="0"/>
    <x v="0"/>
    <x v="7"/>
    <s v="Public Electricity Generation"/>
    <s v="LDO/HSD "/>
    <s v="Public Service Power Plants"/>
    <s v="Emissions"/>
    <x v="4"/>
    <x v="35"/>
    <m/>
    <m/>
    <n v="194433.36118577496"/>
    <n v="203886.65840866722"/>
    <n v="209819.0458996534"/>
    <n v="225641.06333187493"/>
    <n v="277031.8866937987"/>
    <n v="279241.42887584714"/>
    <n v="240595.28367621615"/>
    <n v="194904.85773885154"/>
    <n v="95345.6166507749"/>
    <n v="121932.13814176808"/>
  </r>
  <r>
    <x v="0"/>
    <x v="0"/>
    <x v="7"/>
    <s v="Public Electricity Generation"/>
    <s v="LDO/HSD "/>
    <s v="Public Service Power Plants"/>
    <s v="Emissions"/>
    <x v="4"/>
    <x v="1"/>
    <m/>
    <m/>
    <n v="78179.550411570221"/>
    <n v="107192.66839214876"/>
    <n v="124512.37667851239"/>
    <n v="31759.617480991736"/>
    <n v="106179.06357892562"/>
    <n v="152525.7477241735"/>
    <n v="102471.75118264461"/>
    <n v="30864.794481818179"/>
    <n v="174361.80454028925"/>
    <n v="246085.56335826445"/>
  </r>
  <r>
    <x v="0"/>
    <x v="0"/>
    <x v="7"/>
    <s v="Public Electricity Generation"/>
    <s v="LDO/HSD "/>
    <s v="Public Service Power Plants"/>
    <s v="Emissions"/>
    <x v="4"/>
    <x v="29"/>
    <m/>
    <m/>
    <n v="58.07110909090909"/>
    <n v="56.09141219008265"/>
    <n v="57.411210123966931"/>
    <n v="58.07110909090909"/>
    <n v="58.07110909090909"/>
    <n v="14.517777272727272"/>
    <n v="0"/>
    <n v="0"/>
    <n v="0"/>
    <n v="0"/>
  </r>
  <r>
    <x v="0"/>
    <x v="0"/>
    <x v="7"/>
    <s v="Public Electricity Generation"/>
    <s v="LDO/HSD "/>
    <s v="Public Service Power Plants"/>
    <s v="Emissions"/>
    <x v="4"/>
    <x v="15"/>
    <m/>
    <m/>
    <n v="79723.909476993853"/>
    <n v="67454.924452453983"/>
    <n v="28630.430944785272"/>
    <n v="16242.479033742331"/>
    <n v="17807.243493865026"/>
    <n v="18395.779679447849"/>
    <n v="19430.791592024536"/>
    <n v="20780.016046012268"/>
    <n v="5279.3305398773"/>
    <n v="15061.207831288342"/>
  </r>
  <r>
    <x v="0"/>
    <x v="0"/>
    <x v="7"/>
    <s v="Public Electricity Generation"/>
    <s v="LDO/HSD "/>
    <s v="Public Service Power Plants"/>
    <s v="Emissions"/>
    <x v="4"/>
    <x v="3"/>
    <m/>
    <m/>
    <n v="0"/>
    <n v="0"/>
    <n v="0"/>
    <n v="0"/>
    <n v="0"/>
    <n v="0"/>
    <n v="0"/>
    <n v="0"/>
    <n v="0"/>
    <n v="0"/>
  </r>
  <r>
    <x v="0"/>
    <x v="0"/>
    <x v="7"/>
    <s v="Public Electricity Generation"/>
    <s v="LDO/HSD "/>
    <s v="Public Service Power Plants"/>
    <s v="Emissions"/>
    <x v="4"/>
    <x v="21"/>
    <m/>
    <m/>
    <n v="694.21371322314042"/>
    <n v="1667.5646894628098"/>
    <n v="1261.7268247933885"/>
    <n v="587.95018257644608"/>
    <n v="732.03252301859493"/>
    <n v="775.01174273553727"/>
    <n v="473.47750878099174"/>
    <n v="94.695501756198354"/>
    <n v="0"/>
    <n v="0"/>
  </r>
  <r>
    <x v="0"/>
    <x v="0"/>
    <x v="7"/>
    <s v="Public Electricity Generation"/>
    <s v="LDO/HSD "/>
    <s v="Public Service Power Plants"/>
    <s v="Emissions"/>
    <x v="4"/>
    <x v="22"/>
    <m/>
    <m/>
    <n v="0"/>
    <n v="0"/>
    <n v="0"/>
    <n v="0"/>
    <n v="0"/>
    <n v="0"/>
    <n v="0"/>
    <n v="0"/>
    <n v="0"/>
    <n v="0"/>
  </r>
  <r>
    <x v="0"/>
    <x v="0"/>
    <x v="7"/>
    <s v="Public Electricity Generation"/>
    <s v="LDO/HSD "/>
    <s v="Public Service Power Plants"/>
    <s v="Emissions"/>
    <x v="4"/>
    <x v="24"/>
    <m/>
    <m/>
    <n v="92.385855371900817"/>
    <n v="92.385855371900817"/>
    <n v="23.096463842975204"/>
    <n v="0"/>
    <n v="0"/>
    <n v="0"/>
    <n v="0"/>
    <n v="0"/>
    <n v="0"/>
    <n v="0"/>
  </r>
  <r>
    <x v="0"/>
    <x v="0"/>
    <x v="7"/>
    <s v="Public Electricity Generation"/>
    <s v="LDO/HSD "/>
    <s v="Public Service Power Plants"/>
    <s v="Emissions"/>
    <x v="4"/>
    <x v="32"/>
    <m/>
    <m/>
    <n v="0"/>
    <n v="0"/>
    <n v="0"/>
    <n v="0"/>
    <n v="0"/>
    <n v="0"/>
    <n v="0"/>
    <n v="0"/>
    <n v="0"/>
    <n v="0"/>
  </r>
  <r>
    <x v="0"/>
    <x v="0"/>
    <x v="7"/>
    <s v="Public Electricity Generation"/>
    <s v="LDO/HSD "/>
    <s v="Public Service Power Plants"/>
    <s v="Emissions"/>
    <x v="4"/>
    <x v="2"/>
    <m/>
    <m/>
    <n v="5939.0907024793387"/>
    <n v="7093.2539956611572"/>
    <n v="5159.0901235537185"/>
    <n v="3849.8505731404957"/>
    <n v="899.44229194214881"/>
    <n v="1235.3308661157023"/>
    <n v="1029.4423884297521"/>
    <n v="205.88847768595036"/>
    <n v="0"/>
    <n v="0"/>
  </r>
  <r>
    <x v="0"/>
    <x v="0"/>
    <x v="7"/>
    <s v="Public Electricity Generation"/>
    <s v="LDO/HSD "/>
    <s v="Public Service Power Plants"/>
    <s v="Emissions"/>
    <x v="4"/>
    <x v="23"/>
    <m/>
    <m/>
    <n v="1918.9861958677684"/>
    <n v="3027.6164603305788"/>
    <n v="2061.5243727272727"/>
    <n v="1603.5544896694214"/>
    <n v="1575.8387330578512"/>
    <n v="393.9596832644628"/>
    <n v="0"/>
    <n v="0"/>
    <n v="0"/>
    <n v="0"/>
  </r>
  <r>
    <x v="0"/>
    <x v="0"/>
    <x v="7"/>
    <s v="Public Electricity Generation"/>
    <s v="LDO/HSD "/>
    <s v="Public Service Power Plants"/>
    <s v="Emissions"/>
    <x v="4"/>
    <x v="31"/>
    <m/>
    <m/>
    <n v="0"/>
    <n v="0"/>
    <n v="0"/>
    <n v="0"/>
    <n v="0"/>
    <n v="0"/>
    <n v="0"/>
    <n v="0"/>
    <n v="0"/>
    <n v="4213.5271978527599"/>
  </r>
  <r>
    <x v="0"/>
    <x v="0"/>
    <x v="7"/>
    <s v="Public Electricity Generation"/>
    <s v="LSHS/ HHS "/>
    <s v="Public Service Power Plants"/>
    <s v="Emissions"/>
    <x v="4"/>
    <x v="12"/>
    <m/>
    <m/>
    <n v="0"/>
    <n v="0"/>
    <n v="0"/>
    <n v="0"/>
    <n v="0"/>
    <n v="0"/>
    <n v="0"/>
    <n v="0"/>
    <n v="0"/>
    <n v="0"/>
  </r>
  <r>
    <x v="0"/>
    <x v="0"/>
    <x v="7"/>
    <s v="Public Electricity Generation"/>
    <s v="LSHS/ HHS "/>
    <s v="Public Service Power Plants"/>
    <s v="Emissions"/>
    <x v="4"/>
    <x v="13"/>
    <m/>
    <m/>
    <n v="0"/>
    <n v="0"/>
    <n v="0"/>
    <n v="0"/>
    <n v="0"/>
    <n v="0"/>
    <n v="0"/>
    <n v="0"/>
    <n v="0"/>
    <n v="0"/>
  </r>
  <r>
    <x v="0"/>
    <x v="0"/>
    <x v="7"/>
    <s v="Public Electricity Generation"/>
    <s v="LSHS/ HHS "/>
    <s v="Public Service Power Plants"/>
    <s v="Emissions"/>
    <x v="4"/>
    <x v="14"/>
    <m/>
    <m/>
    <n v="0"/>
    <n v="0"/>
    <n v="0"/>
    <n v="0"/>
    <n v="0"/>
    <n v="0"/>
    <n v="0"/>
    <n v="0"/>
    <n v="0"/>
    <n v="0"/>
  </r>
  <r>
    <x v="0"/>
    <x v="0"/>
    <x v="7"/>
    <s v="Public Electricity Generation"/>
    <s v="LSHS/ HHS "/>
    <s v="Public Service Power Plants"/>
    <s v="Emissions"/>
    <x v="4"/>
    <x v="27"/>
    <m/>
    <m/>
    <n v="0"/>
    <n v="0"/>
    <n v="0"/>
    <n v="0"/>
    <n v="0"/>
    <n v="0"/>
    <n v="0"/>
    <n v="0"/>
    <n v="0"/>
    <n v="0"/>
  </r>
  <r>
    <x v="0"/>
    <x v="0"/>
    <x v="7"/>
    <s v="Public Electricity Generation"/>
    <s v="LSHS/ HHS "/>
    <s v="Public Service Power Plants"/>
    <s v="Emissions"/>
    <x v="4"/>
    <x v="28"/>
    <m/>
    <m/>
    <n v="0"/>
    <n v="0"/>
    <n v="0"/>
    <n v="0"/>
    <n v="0"/>
    <n v="0"/>
    <n v="0"/>
    <n v="0"/>
    <n v="0"/>
    <n v="0"/>
  </r>
  <r>
    <x v="0"/>
    <x v="0"/>
    <x v="7"/>
    <s v="Public Electricity Generation"/>
    <s v="LSHS/ HHS "/>
    <s v="Public Service Power Plants"/>
    <s v="Emissions"/>
    <x v="4"/>
    <x v="33"/>
    <m/>
    <m/>
    <n v="0"/>
    <n v="0"/>
    <n v="0"/>
    <n v="0"/>
    <n v="0"/>
    <n v="0"/>
    <n v="0"/>
    <n v="0"/>
    <n v="0"/>
    <n v="0"/>
  </r>
  <r>
    <x v="0"/>
    <x v="0"/>
    <x v="7"/>
    <s v="Public Electricity Generation"/>
    <s v="LSHS/ HHS "/>
    <s v="Public Service Power Plants"/>
    <s v="Emissions"/>
    <x v="4"/>
    <x v="34"/>
    <m/>
    <m/>
    <n v="0"/>
    <n v="0"/>
    <n v="0"/>
    <n v="0"/>
    <n v="0"/>
    <n v="0"/>
    <n v="0"/>
    <n v="0"/>
    <n v="0"/>
    <n v="0"/>
  </r>
  <r>
    <x v="0"/>
    <x v="0"/>
    <x v="7"/>
    <s v="Public Electricity Generation"/>
    <s v="LSHS/ HHS "/>
    <s v="Public Service Power Plants"/>
    <s v="Emissions"/>
    <x v="4"/>
    <x v="5"/>
    <m/>
    <m/>
    <n v="0"/>
    <n v="0"/>
    <n v="0"/>
    <n v="0"/>
    <n v="0"/>
    <n v="0"/>
    <n v="0"/>
    <n v="0"/>
    <n v="0"/>
    <n v="0"/>
  </r>
  <r>
    <x v="0"/>
    <x v="0"/>
    <x v="7"/>
    <s v="Public Electricity Generation"/>
    <s v="LSHS/ HHS "/>
    <s v="Public Service Power Plants"/>
    <s v="Emissions"/>
    <x v="4"/>
    <x v="9"/>
    <m/>
    <m/>
    <n v="13115.603215464316"/>
    <n v="8773.6253667018427"/>
    <n v="5345.6420683998476"/>
    <n v="4252.5694853702989"/>
    <n v="5878.3644160590939"/>
    <n v="5998.7936701841918"/>
    <n v="4077.2386595117041"/>
    <n v="1715.4084639054104"/>
    <n v="281.23772875095938"/>
    <n v="0"/>
  </r>
  <r>
    <x v="0"/>
    <x v="0"/>
    <x v="7"/>
    <s v="Public Electricity Generation"/>
    <s v="LSHS/ HHS "/>
    <s v="Public Service Power Plants"/>
    <s v="Emissions"/>
    <x v="4"/>
    <x v="11"/>
    <m/>
    <m/>
    <n v="1661809.5288608982"/>
    <n v="1260605.2604798542"/>
    <n v="1194938.0218349481"/>
    <n v="1106684.6307825691"/>
    <n v="546796.98542958568"/>
    <n v="94789.157514485807"/>
    <n v="47898.964809813893"/>
    <n v="106807.28866879318"/>
    <n v="37503.086549309286"/>
    <n v="6158.1853300556404"/>
  </r>
  <r>
    <x v="0"/>
    <x v="0"/>
    <x v="7"/>
    <s v="Public Electricity Generation"/>
    <s v="LSHS/ HHS "/>
    <s v="Public Service Power Plants"/>
    <s v="Emissions"/>
    <x v="4"/>
    <x v="19"/>
    <m/>
    <m/>
    <n v="0"/>
    <n v="0"/>
    <n v="0"/>
    <n v="0"/>
    <n v="0"/>
    <n v="0"/>
    <n v="0"/>
    <n v="0"/>
    <n v="0"/>
    <n v="0"/>
  </r>
  <r>
    <x v="0"/>
    <x v="0"/>
    <x v="7"/>
    <s v="Public Electricity Generation"/>
    <s v="LSHS/ HHS "/>
    <s v="Public Service Power Plants"/>
    <s v="Emissions"/>
    <x v="4"/>
    <x v="20"/>
    <m/>
    <m/>
    <n v="0"/>
    <n v="0"/>
    <n v="0"/>
    <n v="0"/>
    <n v="0"/>
    <n v="0"/>
    <n v="0"/>
    <n v="0"/>
    <n v="0"/>
    <n v="0"/>
  </r>
  <r>
    <x v="0"/>
    <x v="0"/>
    <x v="7"/>
    <s v="Public Electricity Generation"/>
    <s v="LSHS/ HHS "/>
    <s v="Public Service Power Plants"/>
    <s v="Emissions"/>
    <x v="4"/>
    <x v="10"/>
    <m/>
    <m/>
    <n v="0"/>
    <n v="0"/>
    <n v="0"/>
    <n v="0"/>
    <n v="0"/>
    <n v="0"/>
    <n v="0"/>
    <n v="0"/>
    <n v="0"/>
    <n v="0"/>
  </r>
  <r>
    <x v="0"/>
    <x v="0"/>
    <x v="7"/>
    <s v="Public Electricity Generation"/>
    <s v="LSHS/ HHS "/>
    <s v="Public Service Power Plants"/>
    <s v="Emissions"/>
    <x v="4"/>
    <x v="8"/>
    <m/>
    <m/>
    <n v="0"/>
    <n v="0"/>
    <n v="0"/>
    <n v="0"/>
    <n v="0"/>
    <n v="0"/>
    <n v="0"/>
    <n v="0"/>
    <n v="0"/>
    <n v="0"/>
  </r>
  <r>
    <x v="0"/>
    <x v="0"/>
    <x v="7"/>
    <s v="Public Electricity Generation"/>
    <s v="LSHS/ HHS "/>
    <s v="Public Service Power Plants"/>
    <s v="Emissions"/>
    <x v="4"/>
    <x v="7"/>
    <m/>
    <m/>
    <n v="0"/>
    <n v="0"/>
    <n v="0"/>
    <n v="0"/>
    <n v="0"/>
    <n v="0"/>
    <n v="0"/>
    <n v="0"/>
    <n v="0"/>
    <n v="0"/>
  </r>
  <r>
    <x v="0"/>
    <x v="0"/>
    <x v="7"/>
    <s v="Public Electricity Generation"/>
    <s v="LSHS/ HHS "/>
    <s v="Public Service Power Plants"/>
    <s v="Emissions"/>
    <x v="4"/>
    <x v="6"/>
    <m/>
    <m/>
    <n v="0"/>
    <n v="0"/>
    <n v="0"/>
    <n v="0"/>
    <n v="0"/>
    <n v="0"/>
    <n v="0"/>
    <n v="0"/>
    <n v="0"/>
    <n v="0"/>
  </r>
  <r>
    <x v="0"/>
    <x v="0"/>
    <x v="7"/>
    <s v="Public Electricity Generation"/>
    <s v="LSHS/ HHS "/>
    <s v="Public Service Power Plants"/>
    <s v="Emissions"/>
    <x v="4"/>
    <x v="0"/>
    <m/>
    <m/>
    <n v="0"/>
    <n v="0"/>
    <n v="0"/>
    <n v="0"/>
    <n v="77293.100864752065"/>
    <n v="40447.804170619835"/>
    <n v="12512.656410371903"/>
    <n v="3092.3099073966946"/>
    <n v="184.30582041322316"/>
    <n v="0"/>
  </r>
  <r>
    <x v="0"/>
    <x v="0"/>
    <x v="7"/>
    <s v="Public Electricity Generation"/>
    <s v="LSHS/ HHS "/>
    <s v="Public Service Power Plants"/>
    <s v="Emissions"/>
    <x v="4"/>
    <x v="16"/>
    <m/>
    <m/>
    <n v="129214.69974818183"/>
    <n v="111987.75613128101"/>
    <n v="141665.26520702482"/>
    <n v="147405.59814347108"/>
    <n v="287187.5263909091"/>
    <n v="338234.1358036364"/>
    <n v="242652.03882582646"/>
    <n v="113230.29470863637"/>
    <n v="32769.208698966948"/>
    <n v="4183.4980097107446"/>
  </r>
  <r>
    <x v="0"/>
    <x v="0"/>
    <x v="7"/>
    <s v="Public Electricity Generation"/>
    <s v="LSHS/ HHS "/>
    <s v="Public Service Power Plants"/>
    <s v="Emissions"/>
    <x v="4"/>
    <x v="17"/>
    <m/>
    <m/>
    <n v="139278.52069090909"/>
    <n v="160240.48459747937"/>
    <n v="127112.42880446282"/>
    <n v="255308.72230115707"/>
    <n v="293770.05148685945"/>
    <n v="193553.45649508265"/>
    <n v="101655.95021510331"/>
    <n v="22120.055012541321"/>
    <n v="85995.753179628096"/>
    <n v="117511.4381861157"/>
  </r>
  <r>
    <x v="0"/>
    <x v="0"/>
    <x v="7"/>
    <s v="Public Electricity Generation"/>
    <s v="LSHS/ HHS "/>
    <s v="Public Service Power Plants"/>
    <s v="Emissions"/>
    <x v="4"/>
    <x v="30"/>
    <m/>
    <m/>
    <n v="862858.09716091363"/>
    <n v="757070.16207234131"/>
    <n v="842321.80648479424"/>
    <n v="1060368.2953586543"/>
    <n v="872332.79347403476"/>
    <n v="705999.25510622084"/>
    <n v="425290.13478807919"/>
    <n v="87431.475034208313"/>
    <n v="488989.5809655328"/>
    <n v="608824.25133221224"/>
  </r>
  <r>
    <x v="0"/>
    <x v="0"/>
    <x v="7"/>
    <s v="Public Electricity Generation"/>
    <s v="LSHS/ HHS "/>
    <s v="Public Service Power Plants"/>
    <s v="Emissions"/>
    <x v="4"/>
    <x v="26"/>
    <m/>
    <m/>
    <n v="0"/>
    <n v="0"/>
    <n v="0"/>
    <n v="0"/>
    <n v="0"/>
    <n v="0"/>
    <n v="0"/>
    <n v="0"/>
    <n v="0"/>
    <n v="0"/>
  </r>
  <r>
    <x v="0"/>
    <x v="0"/>
    <x v="7"/>
    <s v="Public Electricity Generation"/>
    <s v="LSHS/ HHS "/>
    <s v="Public Service Power Plants"/>
    <s v="Emissions"/>
    <x v="4"/>
    <x v="18"/>
    <m/>
    <m/>
    <n v="0"/>
    <n v="0"/>
    <n v="0"/>
    <n v="0"/>
    <n v="0"/>
    <n v="0"/>
    <n v="292020.97704545455"/>
    <n v="681382.27977272728"/>
    <n v="219657.1414504959"/>
    <n v="8325.496695619835"/>
  </r>
  <r>
    <x v="0"/>
    <x v="0"/>
    <x v="7"/>
    <s v="Public Electricity Generation"/>
    <s v="LSHS/ HHS "/>
    <s v="Public Service Power Plants"/>
    <s v="Emissions"/>
    <x v="4"/>
    <x v="4"/>
    <m/>
    <m/>
    <n v="0"/>
    <n v="0"/>
    <n v="0"/>
    <n v="0"/>
    <n v="0"/>
    <n v="0"/>
    <n v="0"/>
    <n v="0"/>
    <n v="0"/>
    <n v="0"/>
  </r>
  <r>
    <x v="0"/>
    <x v="0"/>
    <x v="7"/>
    <s v="Public Electricity Generation"/>
    <s v="LSHS/ HHS "/>
    <s v="Public Service Power Plants"/>
    <s v="Emissions"/>
    <x v="4"/>
    <x v="25"/>
    <m/>
    <m/>
    <n v="0"/>
    <n v="0"/>
    <n v="0"/>
    <n v="0"/>
    <n v="0"/>
    <n v="0"/>
    <n v="0"/>
    <n v="0"/>
    <n v="0"/>
    <n v="0"/>
  </r>
  <r>
    <x v="0"/>
    <x v="0"/>
    <x v="7"/>
    <s v="Public Electricity Generation"/>
    <s v="LSHS/ HHS "/>
    <s v="Public Service Power Plants"/>
    <s v="Emissions"/>
    <x v="4"/>
    <x v="35"/>
    <m/>
    <m/>
    <n v="643.63781454545449"/>
    <n v="518.13126334710751"/>
    <n v="128.159676446281"/>
    <n v="0"/>
    <n v="0"/>
    <n v="0"/>
    <n v="0"/>
    <n v="0"/>
    <n v="0"/>
    <n v="0"/>
  </r>
  <r>
    <x v="0"/>
    <x v="0"/>
    <x v="7"/>
    <s v="Public Electricity Generation"/>
    <s v="LSHS/ HHS "/>
    <s v="Public Service Power Plants"/>
    <s v="Emissions"/>
    <x v="4"/>
    <x v="1"/>
    <m/>
    <m/>
    <n v="0"/>
    <n v="0"/>
    <n v="0"/>
    <n v="0"/>
    <n v="0"/>
    <n v="0"/>
    <n v="0"/>
    <n v="0"/>
    <n v="0"/>
    <n v="0"/>
  </r>
  <r>
    <x v="0"/>
    <x v="0"/>
    <x v="7"/>
    <s v="Public Electricity Generation"/>
    <s v="LSHS/ HHS "/>
    <s v="Public Service Power Plants"/>
    <s v="Emissions"/>
    <x v="4"/>
    <x v="29"/>
    <m/>
    <m/>
    <n v="0"/>
    <n v="0"/>
    <n v="0"/>
    <n v="0"/>
    <n v="0"/>
    <n v="0"/>
    <n v="0"/>
    <n v="0"/>
    <n v="0"/>
    <n v="0"/>
  </r>
  <r>
    <x v="0"/>
    <x v="0"/>
    <x v="7"/>
    <s v="Public Electricity Generation"/>
    <s v="LSHS/ HHS "/>
    <s v="Public Service Power Plants"/>
    <s v="Emissions"/>
    <x v="4"/>
    <x v="15"/>
    <m/>
    <m/>
    <n v="0"/>
    <n v="0"/>
    <n v="0"/>
    <n v="0"/>
    <n v="0"/>
    <n v="0"/>
    <n v="0"/>
    <n v="0"/>
    <n v="0"/>
    <n v="0"/>
  </r>
  <r>
    <x v="0"/>
    <x v="0"/>
    <x v="7"/>
    <s v="Public Electricity Generation"/>
    <s v="LSHS/ HHS "/>
    <s v="Public Service Power Plants"/>
    <s v="Emissions"/>
    <x v="4"/>
    <x v="3"/>
    <m/>
    <m/>
    <n v="0"/>
    <n v="0"/>
    <n v="0"/>
    <n v="0"/>
    <n v="0"/>
    <n v="0"/>
    <n v="0"/>
    <n v="0"/>
    <n v="0"/>
    <n v="0"/>
  </r>
  <r>
    <x v="0"/>
    <x v="0"/>
    <x v="7"/>
    <s v="Public Electricity Generation"/>
    <s v="LSHS/ HHS "/>
    <s v="Public Service Power Plants"/>
    <s v="Emissions"/>
    <x v="4"/>
    <x v="21"/>
    <m/>
    <m/>
    <n v="0"/>
    <n v="0"/>
    <n v="0"/>
    <n v="0"/>
    <n v="0"/>
    <n v="0"/>
    <n v="0"/>
    <n v="0"/>
    <n v="0"/>
    <n v="0"/>
  </r>
  <r>
    <x v="0"/>
    <x v="0"/>
    <x v="7"/>
    <s v="Public Electricity Generation"/>
    <s v="LSHS/ HHS "/>
    <s v="Public Service Power Plants"/>
    <s v="Emissions"/>
    <x v="4"/>
    <x v="22"/>
    <m/>
    <m/>
    <n v="0"/>
    <n v="0"/>
    <n v="0"/>
    <n v="0"/>
    <n v="0"/>
    <n v="0"/>
    <n v="0"/>
    <n v="0"/>
    <n v="0"/>
    <n v="0"/>
  </r>
  <r>
    <x v="0"/>
    <x v="0"/>
    <x v="7"/>
    <s v="Public Electricity Generation"/>
    <s v="LSHS/ HHS "/>
    <s v="Public Service Power Plants"/>
    <s v="Emissions"/>
    <x v="4"/>
    <x v="24"/>
    <m/>
    <m/>
    <n v="0"/>
    <n v="0"/>
    <n v="0"/>
    <n v="0"/>
    <n v="0"/>
    <n v="0"/>
    <n v="0"/>
    <n v="0"/>
    <n v="0"/>
    <n v="0"/>
  </r>
  <r>
    <x v="0"/>
    <x v="0"/>
    <x v="7"/>
    <s v="Public Electricity Generation"/>
    <s v="LSHS/ HHS "/>
    <s v="Public Service Power Plants"/>
    <s v="Emissions"/>
    <x v="4"/>
    <x v="32"/>
    <m/>
    <m/>
    <n v="0"/>
    <n v="0"/>
    <n v="0"/>
    <n v="0"/>
    <n v="0"/>
    <n v="0"/>
    <n v="0"/>
    <n v="0"/>
    <n v="0"/>
    <n v="0"/>
  </r>
  <r>
    <x v="0"/>
    <x v="0"/>
    <x v="7"/>
    <s v="Public Electricity Generation"/>
    <s v="LSHS/ HHS "/>
    <s v="Public Service Power Plants"/>
    <s v="Emissions"/>
    <x v="4"/>
    <x v="2"/>
    <m/>
    <m/>
    <n v="0"/>
    <n v="0"/>
    <n v="0"/>
    <n v="0"/>
    <n v="0"/>
    <n v="0"/>
    <n v="0"/>
    <n v="0"/>
    <n v="0"/>
    <n v="0"/>
  </r>
  <r>
    <x v="0"/>
    <x v="0"/>
    <x v="7"/>
    <s v="Public Electricity Generation"/>
    <s v="LSHS/ HHS "/>
    <s v="Public Service Power Plants"/>
    <s v="Emissions"/>
    <x v="4"/>
    <x v="23"/>
    <m/>
    <m/>
    <n v="0"/>
    <n v="0"/>
    <n v="0"/>
    <n v="0"/>
    <n v="0"/>
    <n v="0"/>
    <n v="0"/>
    <n v="0"/>
    <n v="0"/>
    <n v="0"/>
  </r>
  <r>
    <x v="0"/>
    <x v="0"/>
    <x v="7"/>
    <s v="Public Electricity Generation"/>
    <s v="LSHS/ HHS "/>
    <s v="Public Service Power Plants"/>
    <s v="Emissions"/>
    <x v="4"/>
    <x v="31"/>
    <m/>
    <m/>
    <n v="0"/>
    <n v="0"/>
    <n v="0"/>
    <n v="0"/>
    <n v="0"/>
    <n v="0"/>
    <n v="0"/>
    <n v="0"/>
    <n v="0"/>
    <n v="0"/>
  </r>
  <r>
    <x v="0"/>
    <x v="0"/>
    <x v="7"/>
    <s v="Public Electricity Generation"/>
    <s v="Natural gas"/>
    <s v="Public Service Power Plants"/>
    <s v="Emissions"/>
    <x v="4"/>
    <x v="12"/>
    <m/>
    <m/>
    <n v="1211451.4064780404"/>
    <n v="1193585.8564884025"/>
    <n v="1153343.4903546742"/>
    <n v="825858.2373403766"/>
    <n v="1146731.4768078604"/>
    <n v="1372942.9093441383"/>
    <n v="1466287.1597151409"/>
    <n v="1552355.8280825377"/>
    <n v="963073.12577640882"/>
    <n v="676540.36011231306"/>
  </r>
  <r>
    <x v="0"/>
    <x v="0"/>
    <x v="7"/>
    <s v="Public Electricity Generation"/>
    <s v="Natural gas"/>
    <s v="Public Service Power Plants"/>
    <s v="Emissions"/>
    <x v="4"/>
    <x v="13"/>
    <m/>
    <m/>
    <n v="0"/>
    <n v="0"/>
    <n v="0"/>
    <n v="0"/>
    <n v="0"/>
    <n v="0"/>
    <n v="0"/>
    <n v="0"/>
    <n v="0"/>
    <n v="0"/>
  </r>
  <r>
    <x v="0"/>
    <x v="0"/>
    <x v="7"/>
    <s v="Public Electricity Generation"/>
    <s v="Natural gas"/>
    <s v="Public Service Power Plants"/>
    <s v="Emissions"/>
    <x v="4"/>
    <x v="14"/>
    <m/>
    <m/>
    <n v="0"/>
    <n v="0"/>
    <n v="0"/>
    <n v="0"/>
    <n v="0"/>
    <n v="0"/>
    <n v="0"/>
    <n v="0"/>
    <n v="0"/>
    <n v="0"/>
  </r>
  <r>
    <x v="0"/>
    <x v="0"/>
    <x v="7"/>
    <s v="Public Electricity Generation"/>
    <s v="Natural gas"/>
    <s v="Public Service Power Plants"/>
    <s v="Emissions"/>
    <x v="4"/>
    <x v="27"/>
    <m/>
    <m/>
    <n v="0"/>
    <n v="0"/>
    <n v="0"/>
    <n v="0"/>
    <n v="0"/>
    <n v="0"/>
    <n v="0"/>
    <n v="0"/>
    <n v="0"/>
    <n v="0"/>
  </r>
  <r>
    <x v="0"/>
    <x v="0"/>
    <x v="7"/>
    <s v="Public Electricity Generation"/>
    <s v="Natural gas"/>
    <s v="Public Service Power Plants"/>
    <s v="Emissions"/>
    <x v="4"/>
    <x v="28"/>
    <m/>
    <m/>
    <n v="1482253.3287899655"/>
    <n v="1477291.6778518846"/>
    <n v="1493969.5395644847"/>
    <n v="1985206.634102481"/>
    <n v="2603872.6933286767"/>
    <n v="2493503.0929396083"/>
    <n v="2636708.9468752751"/>
    <n v="2888344.9656633018"/>
    <n v="2279798.6851866571"/>
    <n v="2127241.0434282147"/>
  </r>
  <r>
    <x v="0"/>
    <x v="0"/>
    <x v="7"/>
    <s v="Public Electricity Generation"/>
    <s v="Natural gas"/>
    <s v="Public Service Power Plants"/>
    <s v="Emissions"/>
    <x v="4"/>
    <x v="33"/>
    <m/>
    <m/>
    <n v="3980798.2644327935"/>
    <n v="3884199.732853313"/>
    <n v="3716980.4605832421"/>
    <n v="2635850.8593027429"/>
    <n v="3624605.804167463"/>
    <n v="4265981.2391946539"/>
    <n v="4444442.6727375854"/>
    <n v="4648681.0395597611"/>
    <n v="2879737.3154369351"/>
    <n v="2023660.4076594724"/>
  </r>
  <r>
    <x v="0"/>
    <x v="0"/>
    <x v="7"/>
    <s v="Public Electricity Generation"/>
    <s v="Natural gas"/>
    <s v="Public Service Power Plants"/>
    <s v="Emissions"/>
    <x v="4"/>
    <x v="34"/>
    <m/>
    <m/>
    <n v="0"/>
    <n v="0"/>
    <n v="0"/>
    <n v="0"/>
    <n v="0"/>
    <n v="0"/>
    <n v="0"/>
    <n v="0"/>
    <n v="0"/>
    <n v="0"/>
  </r>
  <r>
    <x v="0"/>
    <x v="0"/>
    <x v="7"/>
    <s v="Public Electricity Generation"/>
    <s v="Natural gas"/>
    <s v="Public Service Power Plants"/>
    <s v="Emissions"/>
    <x v="4"/>
    <x v="5"/>
    <m/>
    <m/>
    <n v="0"/>
    <n v="0"/>
    <n v="0"/>
    <n v="0"/>
    <n v="0"/>
    <n v="0"/>
    <n v="0"/>
    <n v="0"/>
    <n v="0"/>
    <n v="0"/>
  </r>
  <r>
    <x v="0"/>
    <x v="0"/>
    <x v="7"/>
    <s v="Public Electricity Generation"/>
    <s v="Natural gas"/>
    <s v="Public Service Power Plants"/>
    <s v="Emissions"/>
    <x v="4"/>
    <x v="9"/>
    <m/>
    <m/>
    <n v="2158990.5783072002"/>
    <n v="1898479.7991167996"/>
    <n v="1844697.0804864001"/>
    <n v="1808176.4337408"/>
    <n v="1883987.2352064003"/>
    <n v="1856138.5783104"/>
    <n v="2377758.2558400007"/>
    <n v="3098239.8682559999"/>
    <n v="2232499.8662400004"/>
    <n v="2108102.3731199997"/>
  </r>
  <r>
    <x v="0"/>
    <x v="0"/>
    <x v="7"/>
    <s v="Public Electricity Generation"/>
    <s v="Natural gas"/>
    <s v="Public Service Power Plants"/>
    <s v="Emissions"/>
    <x v="4"/>
    <x v="11"/>
    <m/>
    <m/>
    <n v="8789268.9412819259"/>
    <n v="8473506.812584158"/>
    <n v="10145844.194462022"/>
    <n v="9547292.5889471993"/>
    <n v="12766735.5455616"/>
    <n v="13267125.741446398"/>
    <n v="11739859.836047996"/>
    <n v="10014543.395049602"/>
    <n v="4756284.3974400004"/>
    <n v="2904655.8681599996"/>
  </r>
  <r>
    <x v="0"/>
    <x v="0"/>
    <x v="7"/>
    <s v="Public Electricity Generation"/>
    <s v="Natural gas"/>
    <s v="Public Service Power Plants"/>
    <s v="Emissions"/>
    <x v="4"/>
    <x v="19"/>
    <m/>
    <m/>
    <n v="0"/>
    <n v="0"/>
    <n v="0"/>
    <n v="0"/>
    <n v="0"/>
    <n v="0"/>
    <n v="0"/>
    <n v="0"/>
    <n v="0"/>
    <n v="0"/>
  </r>
  <r>
    <x v="0"/>
    <x v="0"/>
    <x v="7"/>
    <s v="Public Electricity Generation"/>
    <s v="Natural gas"/>
    <s v="Public Service Power Plants"/>
    <s v="Emissions"/>
    <x v="4"/>
    <x v="20"/>
    <m/>
    <m/>
    <n v="2572212.8148288005"/>
    <n v="2426481.415612801"/>
    <n v="2265851.408065984"/>
    <n v="2364790.1222888487"/>
    <n v="3114595.6050901958"/>
    <n v="4368335.3092416013"/>
    <n v="4163093.6582159996"/>
    <n v="3435228.7568592001"/>
    <n v="2422949.7155492352"/>
    <n v="2195457.1452285005"/>
  </r>
  <r>
    <x v="0"/>
    <x v="0"/>
    <x v="7"/>
    <s v="Public Electricity Generation"/>
    <s v="Natural gas"/>
    <s v="Public Service Power Plants"/>
    <s v="Emissions"/>
    <x v="4"/>
    <x v="10"/>
    <m/>
    <m/>
    <n v="0"/>
    <n v="0"/>
    <n v="0"/>
    <n v="0"/>
    <n v="0"/>
    <n v="0"/>
    <n v="0"/>
    <n v="0"/>
    <n v="78324.34752000001"/>
    <n v="104432.46335999999"/>
  </r>
  <r>
    <x v="0"/>
    <x v="0"/>
    <x v="7"/>
    <s v="Public Electricity Generation"/>
    <s v="Natural gas"/>
    <s v="Public Service Power Plants"/>
    <s v="Emissions"/>
    <x v="4"/>
    <x v="8"/>
    <m/>
    <m/>
    <n v="0"/>
    <n v="0"/>
    <n v="0"/>
    <n v="0"/>
    <n v="0"/>
    <n v="0"/>
    <n v="0"/>
    <n v="0"/>
    <n v="0"/>
    <n v="0"/>
  </r>
  <r>
    <x v="0"/>
    <x v="0"/>
    <x v="7"/>
    <s v="Public Electricity Generation"/>
    <s v="Natural gas"/>
    <s v="Public Service Power Plants"/>
    <s v="Emissions"/>
    <x v="4"/>
    <x v="7"/>
    <m/>
    <m/>
    <n v="0"/>
    <n v="0"/>
    <n v="0"/>
    <n v="0"/>
    <n v="0"/>
    <n v="0"/>
    <n v="0"/>
    <n v="0"/>
    <n v="0"/>
    <n v="0"/>
  </r>
  <r>
    <x v="0"/>
    <x v="0"/>
    <x v="7"/>
    <s v="Public Electricity Generation"/>
    <s v="Natural gas"/>
    <s v="Public Service Power Plants"/>
    <s v="Emissions"/>
    <x v="4"/>
    <x v="6"/>
    <m/>
    <m/>
    <n v="0"/>
    <n v="0"/>
    <n v="0"/>
    <n v="0"/>
    <n v="0"/>
    <n v="0"/>
    <n v="0"/>
    <n v="0"/>
    <n v="0"/>
    <n v="0"/>
  </r>
  <r>
    <x v="0"/>
    <x v="0"/>
    <x v="7"/>
    <s v="Public Electricity Generation"/>
    <s v="Natural gas"/>
    <s v="Public Service Power Plants"/>
    <s v="Emissions"/>
    <x v="4"/>
    <x v="0"/>
    <m/>
    <m/>
    <n v="3641955.1688783998"/>
    <n v="3144911.9647488003"/>
    <n v="3224802.7992192004"/>
    <n v="3315085.6876416001"/>
    <n v="3217594.9115519999"/>
    <n v="4432651.2650303999"/>
    <n v="3930628.0320959999"/>
    <n v="2704406.6196671999"/>
    <n v="2337956.1772799999"/>
    <n v="1387313.6063999999"/>
  </r>
  <r>
    <x v="0"/>
    <x v="0"/>
    <x v="7"/>
    <s v="Public Electricity Generation"/>
    <s v="Natural gas"/>
    <s v="Public Service Power Plants"/>
    <s v="Emissions"/>
    <x v="4"/>
    <x v="16"/>
    <m/>
    <m/>
    <n v="2870.8064382552084"/>
    <n v="1663.4569816899129"/>
    <n v="1148.4551432902904"/>
    <n v="828.72522436730685"/>
    <n v="1148.016257160315"/>
    <n v="1728.1451719060776"/>
    <n v="1797.3666878177241"/>
    <n v="1689.7269806462168"/>
    <n v="415.70426346333505"/>
    <n v="0"/>
  </r>
  <r>
    <x v="0"/>
    <x v="0"/>
    <x v="7"/>
    <s v="Public Electricity Generation"/>
    <s v="Natural gas"/>
    <s v="Public Service Power Plants"/>
    <s v="Emissions"/>
    <x v="4"/>
    <x v="17"/>
    <m/>
    <m/>
    <n v="0"/>
    <n v="0"/>
    <n v="0"/>
    <n v="0"/>
    <n v="0"/>
    <n v="0"/>
    <n v="0"/>
    <n v="0"/>
    <n v="0"/>
    <n v="0"/>
  </r>
  <r>
    <x v="0"/>
    <x v="0"/>
    <x v="7"/>
    <s v="Public Electricity Generation"/>
    <s v="Natural gas"/>
    <s v="Public Service Power Plants"/>
    <s v="Emissions"/>
    <x v="4"/>
    <x v="30"/>
    <m/>
    <m/>
    <n v="1036898.3768352"/>
    <n v="1247624.9481792001"/>
    <n v="1467542.3106048002"/>
    <n v="1267221.3927744001"/>
    <n v="7345779.4727424011"/>
    <n v="6744586.3535232004"/>
    <n v="4088505.3443520004"/>
    <n v="1726877.8087104"/>
    <n v="1775351.8771199998"/>
    <n v="1483043.3644800002"/>
  </r>
  <r>
    <x v="0"/>
    <x v="0"/>
    <x v="7"/>
    <s v="Public Electricity Generation"/>
    <s v="Natural gas"/>
    <s v="Public Service Power Plants"/>
    <s v="Emissions"/>
    <x v="4"/>
    <x v="26"/>
    <m/>
    <m/>
    <n v="142179.25032960001"/>
    <n v="134246.9078016"/>
    <n v="137533.45885439997"/>
    <n v="133796.41482239999"/>
    <n v="132403.98197759999"/>
    <n v="122820.7676928"/>
    <n v="74766.476832000015"/>
    <n v="14953.2953664"/>
    <n v="105968.23487999999"/>
    <n v="79860.119040000005"/>
  </r>
  <r>
    <x v="0"/>
    <x v="0"/>
    <x v="7"/>
    <s v="Public Electricity Generation"/>
    <s v="Natural gas"/>
    <s v="Public Service Power Plants"/>
    <s v="Emissions"/>
    <x v="4"/>
    <x v="18"/>
    <m/>
    <m/>
    <n v="0"/>
    <n v="0"/>
    <n v="0"/>
    <n v="0"/>
    <n v="0"/>
    <n v="0"/>
    <n v="0"/>
    <n v="0"/>
    <n v="0"/>
    <n v="0"/>
  </r>
  <r>
    <x v="0"/>
    <x v="0"/>
    <x v="7"/>
    <s v="Public Electricity Generation"/>
    <s v="Natural gas"/>
    <s v="Public Service Power Plants"/>
    <s v="Emissions"/>
    <x v="4"/>
    <x v="4"/>
    <m/>
    <m/>
    <n v="0"/>
    <n v="0"/>
    <n v="0"/>
    <n v="0"/>
    <n v="0"/>
    <n v="0"/>
    <n v="0"/>
    <n v="0"/>
    <n v="0"/>
    <n v="0"/>
  </r>
  <r>
    <x v="0"/>
    <x v="0"/>
    <x v="7"/>
    <s v="Public Electricity Generation"/>
    <s v="Natural gas"/>
    <s v="Public Service Power Plants"/>
    <s v="Emissions"/>
    <x v="4"/>
    <x v="25"/>
    <m/>
    <m/>
    <n v="0"/>
    <n v="0"/>
    <n v="0"/>
    <n v="0"/>
    <n v="0"/>
    <n v="0"/>
    <n v="0"/>
    <n v="0"/>
    <n v="0"/>
    <n v="0"/>
  </r>
  <r>
    <x v="0"/>
    <x v="0"/>
    <x v="7"/>
    <s v="Public Electricity Generation"/>
    <s v="Natural gas"/>
    <s v="Public Service Power Plants"/>
    <s v="Emissions"/>
    <x v="4"/>
    <x v="35"/>
    <m/>
    <m/>
    <n v="0"/>
    <n v="0"/>
    <n v="0"/>
    <n v="0"/>
    <n v="0"/>
    <n v="0"/>
    <n v="0"/>
    <n v="0"/>
    <n v="0"/>
    <n v="0"/>
  </r>
  <r>
    <x v="0"/>
    <x v="0"/>
    <x v="7"/>
    <s v="Public Electricity Generation"/>
    <s v="Natural gas"/>
    <s v="Public Service Power Plants"/>
    <s v="Emissions"/>
    <x v="4"/>
    <x v="1"/>
    <m/>
    <m/>
    <n v="0"/>
    <n v="0"/>
    <n v="0"/>
    <n v="0"/>
    <n v="0"/>
    <n v="0"/>
    <n v="0"/>
    <n v="0"/>
    <n v="0"/>
    <n v="0"/>
  </r>
  <r>
    <x v="0"/>
    <x v="0"/>
    <x v="7"/>
    <s v="Public Electricity Generation"/>
    <s v="Natural gas"/>
    <s v="Public Service Power Plants"/>
    <s v="Emissions"/>
    <x v="4"/>
    <x v="29"/>
    <m/>
    <m/>
    <n v="0"/>
    <n v="0"/>
    <n v="0"/>
    <n v="0"/>
    <n v="0"/>
    <n v="0"/>
    <n v="0"/>
    <n v="0"/>
    <n v="0"/>
    <n v="0"/>
  </r>
  <r>
    <x v="0"/>
    <x v="0"/>
    <x v="7"/>
    <s v="Public Electricity Generation"/>
    <s v="Natural gas"/>
    <s v="Public Service Power Plants"/>
    <s v="Emissions"/>
    <x v="4"/>
    <x v="15"/>
    <m/>
    <m/>
    <n v="0"/>
    <n v="0"/>
    <n v="0"/>
    <n v="0"/>
    <n v="0"/>
    <n v="0"/>
    <n v="0"/>
    <n v="0"/>
    <n v="0"/>
    <n v="0"/>
  </r>
  <r>
    <x v="0"/>
    <x v="0"/>
    <x v="7"/>
    <s v="Public Electricity Generation"/>
    <s v="Natural gas"/>
    <s v="Public Service Power Plants"/>
    <s v="Emissions"/>
    <x v="4"/>
    <x v="3"/>
    <m/>
    <m/>
    <n v="2113748.0972530562"/>
    <n v="1988534.5742760953"/>
    <n v="2069238.3949968005"/>
    <n v="2179901.5346058244"/>
    <n v="2168116.7394665107"/>
    <n v="2311088.6219445835"/>
    <n v="2340812.8252519201"/>
    <n v="2327677.4358752426"/>
    <n v="2398629.9360211547"/>
    <n v="2895511.0169617124"/>
  </r>
  <r>
    <x v="0"/>
    <x v="0"/>
    <x v="7"/>
    <s v="Public Electricity Generation"/>
    <s v="Natural gas"/>
    <s v="Public Service Power Plants"/>
    <s v="Emissions"/>
    <x v="4"/>
    <x v="21"/>
    <m/>
    <m/>
    <n v="0"/>
    <n v="0"/>
    <n v="0"/>
    <n v="0"/>
    <n v="0"/>
    <n v="0"/>
    <n v="0"/>
    <n v="0"/>
    <n v="0"/>
    <n v="0"/>
  </r>
  <r>
    <x v="0"/>
    <x v="0"/>
    <x v="7"/>
    <s v="Public Electricity Generation"/>
    <s v="Natural gas"/>
    <s v="Public Service Power Plants"/>
    <s v="Emissions"/>
    <x v="4"/>
    <x v="22"/>
    <m/>
    <m/>
    <n v="0"/>
    <n v="0"/>
    <n v="0"/>
    <n v="0"/>
    <n v="0"/>
    <n v="0"/>
    <n v="0"/>
    <n v="0"/>
    <n v="0"/>
    <n v="0"/>
  </r>
  <r>
    <x v="0"/>
    <x v="0"/>
    <x v="7"/>
    <s v="Public Electricity Generation"/>
    <s v="Natural gas"/>
    <s v="Public Service Power Plants"/>
    <s v="Emissions"/>
    <x v="4"/>
    <x v="24"/>
    <m/>
    <m/>
    <n v="0"/>
    <n v="0"/>
    <n v="0"/>
    <n v="0"/>
    <n v="0"/>
    <n v="0"/>
    <n v="0"/>
    <n v="0"/>
    <n v="0"/>
    <n v="0"/>
  </r>
  <r>
    <x v="0"/>
    <x v="0"/>
    <x v="7"/>
    <s v="Public Electricity Generation"/>
    <s v="Natural gas"/>
    <s v="Public Service Power Plants"/>
    <s v="Emissions"/>
    <x v="4"/>
    <x v="32"/>
    <m/>
    <m/>
    <n v="1103603.7701293442"/>
    <n v="1126250.6724887041"/>
    <n v="1061129.8134576001"/>
    <n v="1038527.8128053762"/>
    <n v="1037058.8997270886"/>
    <n v="5612903.7088394174"/>
    <n v="5125110.0535000805"/>
    <n v="2423799.9967071572"/>
    <n v="1293364.7980588458"/>
    <n v="1314550.6431982876"/>
  </r>
  <r>
    <x v="0"/>
    <x v="0"/>
    <x v="7"/>
    <s v="Public Electricity Generation"/>
    <s v="Natural gas"/>
    <s v="Public Service Power Plants"/>
    <s v="Emissions"/>
    <x v="4"/>
    <x v="2"/>
    <m/>
    <m/>
    <n v="0"/>
    <n v="0"/>
    <n v="0"/>
    <n v="0"/>
    <n v="0"/>
    <n v="0"/>
    <n v="0"/>
    <n v="0"/>
    <n v="0"/>
    <n v="0"/>
  </r>
  <r>
    <x v="0"/>
    <x v="0"/>
    <x v="7"/>
    <s v="Public Electricity Generation"/>
    <s v="Natural gas"/>
    <s v="Public Service Power Plants"/>
    <s v="Emissions"/>
    <x v="4"/>
    <x v="23"/>
    <m/>
    <m/>
    <n v="0"/>
    <n v="0"/>
    <n v="0"/>
    <n v="0"/>
    <n v="0"/>
    <n v="0"/>
    <n v="0"/>
    <n v="0"/>
    <n v="0"/>
    <n v="0"/>
  </r>
  <r>
    <x v="0"/>
    <x v="0"/>
    <x v="7"/>
    <s v="Public Electricity Generation"/>
    <s v="Natural gas"/>
    <s v="Public Service Power Plants"/>
    <s v="Emissions"/>
    <x v="4"/>
    <x v="31"/>
    <m/>
    <m/>
    <n v="0"/>
    <n v="0"/>
    <n v="0"/>
    <n v="0"/>
    <n v="0"/>
    <n v="0"/>
    <n v="0"/>
    <n v="0"/>
    <n v="0"/>
    <n v="0"/>
  </r>
  <r>
    <x v="0"/>
    <x v="0"/>
    <x v="7"/>
    <s v="Public Electricity Generation"/>
    <s v="Lignite "/>
    <s v="Public Service Power Plants"/>
    <s v="Emissions"/>
    <x v="4"/>
    <x v="12"/>
    <m/>
    <m/>
    <n v="0"/>
    <n v="0"/>
    <n v="0"/>
    <n v="0"/>
    <n v="0"/>
    <n v="0"/>
    <n v="0"/>
    <n v="0"/>
    <n v="0"/>
    <n v="0"/>
  </r>
  <r>
    <x v="0"/>
    <x v="0"/>
    <x v="7"/>
    <s v="Public Electricity Generation"/>
    <s v="Lignite "/>
    <s v="Public Service Power Plants"/>
    <s v="Emissions"/>
    <x v="4"/>
    <x v="13"/>
    <m/>
    <m/>
    <n v="0"/>
    <n v="0"/>
    <n v="0"/>
    <n v="0"/>
    <n v="0"/>
    <n v="0"/>
    <n v="0"/>
    <n v="0"/>
    <n v="0"/>
    <n v="0"/>
  </r>
  <r>
    <x v="0"/>
    <x v="0"/>
    <x v="7"/>
    <s v="Public Electricity Generation"/>
    <s v="Lignite "/>
    <s v="Public Service Power Plants"/>
    <s v="Emissions"/>
    <x v="4"/>
    <x v="14"/>
    <m/>
    <m/>
    <n v="0"/>
    <n v="0"/>
    <n v="0"/>
    <n v="0"/>
    <n v="0"/>
    <n v="0"/>
    <n v="0"/>
    <n v="0"/>
    <n v="0"/>
    <n v="0"/>
  </r>
  <r>
    <x v="0"/>
    <x v="0"/>
    <x v="7"/>
    <s v="Public Electricity Generation"/>
    <s v="Lignite "/>
    <s v="Public Service Power Plants"/>
    <s v="Emissions"/>
    <x v="4"/>
    <x v="27"/>
    <m/>
    <m/>
    <n v="0"/>
    <n v="0"/>
    <n v="0"/>
    <n v="0"/>
    <n v="0"/>
    <n v="0"/>
    <n v="0"/>
    <n v="0"/>
    <n v="0"/>
    <n v="0"/>
  </r>
  <r>
    <x v="0"/>
    <x v="0"/>
    <x v="7"/>
    <s v="Public Electricity Generation"/>
    <s v="Lignite "/>
    <s v="Public Service Power Plants"/>
    <s v="Emissions"/>
    <x v="4"/>
    <x v="28"/>
    <m/>
    <m/>
    <n v="0"/>
    <n v="0"/>
    <n v="136264.22964000001"/>
    <n v="433309.92720749998"/>
    <n v="778873.94896499999"/>
    <n v="1763434.6233524997"/>
    <n v="2462046.8764499999"/>
    <n v="2994716.1377699999"/>
    <n v="4171543.5755700003"/>
    <n v="6772435.443585"/>
  </r>
  <r>
    <x v="0"/>
    <x v="0"/>
    <x v="7"/>
    <s v="Public Electricity Generation"/>
    <s v="Lignite "/>
    <s v="Public Service Power Plants"/>
    <s v="Emissions"/>
    <x v="4"/>
    <x v="33"/>
    <m/>
    <m/>
    <n v="0"/>
    <n v="0"/>
    <n v="0"/>
    <n v="0"/>
    <n v="0"/>
    <n v="0"/>
    <n v="0"/>
    <n v="0"/>
    <n v="0"/>
    <n v="0"/>
  </r>
  <r>
    <x v="0"/>
    <x v="0"/>
    <x v="7"/>
    <s v="Public Electricity Generation"/>
    <s v="Lignite "/>
    <s v="Public Service Power Plants"/>
    <s v="Emissions"/>
    <x v="4"/>
    <x v="34"/>
    <m/>
    <m/>
    <n v="0"/>
    <n v="0"/>
    <n v="0"/>
    <n v="0"/>
    <n v="0"/>
    <n v="0"/>
    <n v="0"/>
    <n v="0"/>
    <n v="0"/>
    <n v="0"/>
  </r>
  <r>
    <x v="0"/>
    <x v="0"/>
    <x v="7"/>
    <s v="Public Electricity Generation"/>
    <s v="Lignite "/>
    <s v="Public Service Power Plants"/>
    <s v="Emissions"/>
    <x v="4"/>
    <x v="5"/>
    <m/>
    <m/>
    <n v="0"/>
    <n v="0"/>
    <n v="0"/>
    <n v="0"/>
    <n v="0"/>
    <n v="0"/>
    <n v="0"/>
    <n v="0"/>
    <n v="0"/>
    <n v="0"/>
  </r>
  <r>
    <x v="0"/>
    <x v="0"/>
    <x v="7"/>
    <s v="Public Electricity Generation"/>
    <s v="Lignite "/>
    <s v="Public Service Power Plants"/>
    <s v="Emissions"/>
    <x v="4"/>
    <x v="9"/>
    <m/>
    <m/>
    <n v="0"/>
    <n v="0"/>
    <n v="0"/>
    <n v="0"/>
    <n v="0"/>
    <n v="0"/>
    <n v="0"/>
    <n v="0"/>
    <n v="0"/>
    <n v="0"/>
  </r>
  <r>
    <x v="0"/>
    <x v="0"/>
    <x v="7"/>
    <s v="Public Electricity Generation"/>
    <s v="Lignite "/>
    <s v="Public Service Power Plants"/>
    <s v="Emissions"/>
    <x v="4"/>
    <x v="11"/>
    <m/>
    <m/>
    <n v="2739320.3446199996"/>
    <n v="3133819.2055275002"/>
    <n v="4006116.7361774999"/>
    <n v="4294645.9193925001"/>
    <n v="4356584.2055925"/>
    <n v="4943707.5435299994"/>
    <n v="5282174.4699937506"/>
    <n v="5478828.5286787488"/>
    <n v="3538998.8277525003"/>
    <n v="5446439.9665200002"/>
  </r>
  <r>
    <x v="0"/>
    <x v="0"/>
    <x v="7"/>
    <s v="Public Electricity Generation"/>
    <s v="Lignite "/>
    <s v="Public Service Power Plants"/>
    <s v="Emissions"/>
    <x v="4"/>
    <x v="19"/>
    <m/>
    <m/>
    <n v="0"/>
    <n v="0"/>
    <n v="0"/>
    <n v="0"/>
    <n v="0"/>
    <n v="0"/>
    <n v="0"/>
    <n v="0"/>
    <n v="0"/>
    <n v="0"/>
  </r>
  <r>
    <x v="0"/>
    <x v="0"/>
    <x v="7"/>
    <s v="Public Electricity Generation"/>
    <s v="Lignite "/>
    <s v="Public Service Power Plants"/>
    <s v="Emissions"/>
    <x v="4"/>
    <x v="20"/>
    <m/>
    <m/>
    <n v="0"/>
    <n v="0"/>
    <n v="0"/>
    <n v="0"/>
    <n v="0"/>
    <n v="0"/>
    <n v="0"/>
    <n v="0"/>
    <n v="0"/>
    <n v="0"/>
  </r>
  <r>
    <x v="0"/>
    <x v="0"/>
    <x v="7"/>
    <s v="Public Electricity Generation"/>
    <s v="Lignite "/>
    <s v="Public Service Power Plants"/>
    <s v="Emissions"/>
    <x v="4"/>
    <x v="10"/>
    <m/>
    <m/>
    <n v="0"/>
    <n v="0"/>
    <n v="0"/>
    <n v="0"/>
    <n v="0"/>
    <n v="0"/>
    <n v="0"/>
    <n v="0"/>
    <n v="0"/>
    <n v="0"/>
  </r>
  <r>
    <x v="0"/>
    <x v="0"/>
    <x v="7"/>
    <s v="Public Electricity Generation"/>
    <s v="Lignite "/>
    <s v="Public Service Power Plants"/>
    <s v="Emissions"/>
    <x v="4"/>
    <x v="8"/>
    <m/>
    <m/>
    <n v="0"/>
    <n v="0"/>
    <n v="0"/>
    <n v="0"/>
    <n v="0"/>
    <n v="0"/>
    <n v="0"/>
    <n v="0"/>
    <n v="0"/>
    <n v="0"/>
  </r>
  <r>
    <x v="0"/>
    <x v="0"/>
    <x v="7"/>
    <s v="Public Electricity Generation"/>
    <s v="Lignite "/>
    <s v="Public Service Power Plants"/>
    <s v="Emissions"/>
    <x v="4"/>
    <x v="7"/>
    <m/>
    <m/>
    <n v="0"/>
    <n v="0"/>
    <n v="0"/>
    <n v="0"/>
    <n v="0"/>
    <n v="0"/>
    <n v="0"/>
    <n v="0"/>
    <n v="0"/>
    <n v="0"/>
  </r>
  <r>
    <x v="0"/>
    <x v="0"/>
    <x v="7"/>
    <s v="Public Electricity Generation"/>
    <s v="Lignite "/>
    <s v="Public Service Power Plants"/>
    <s v="Emissions"/>
    <x v="4"/>
    <x v="6"/>
    <m/>
    <m/>
    <n v="0"/>
    <n v="0"/>
    <n v="0"/>
    <n v="0"/>
    <n v="0"/>
    <n v="0"/>
    <n v="0"/>
    <n v="0"/>
    <n v="0"/>
    <n v="0"/>
  </r>
  <r>
    <x v="0"/>
    <x v="0"/>
    <x v="7"/>
    <s v="Public Electricity Generation"/>
    <s v="Lignite "/>
    <s v="Public Service Power Plants"/>
    <s v="Emissions"/>
    <x v="4"/>
    <x v="0"/>
    <m/>
    <m/>
    <n v="0"/>
    <n v="0"/>
    <n v="0"/>
    <n v="0"/>
    <n v="0"/>
    <n v="0"/>
    <n v="0"/>
    <n v="0"/>
    <n v="0"/>
    <n v="0"/>
  </r>
  <r>
    <x v="0"/>
    <x v="0"/>
    <x v="7"/>
    <s v="Public Electricity Generation"/>
    <s v="Lignite "/>
    <s v="Public Service Power Plants"/>
    <s v="Emissions"/>
    <x v="4"/>
    <x v="16"/>
    <m/>
    <m/>
    <n v="0"/>
    <n v="0"/>
    <n v="0"/>
    <n v="0"/>
    <n v="0"/>
    <n v="0"/>
    <n v="0"/>
    <n v="0"/>
    <n v="0"/>
    <n v="0"/>
  </r>
  <r>
    <x v="0"/>
    <x v="0"/>
    <x v="7"/>
    <s v="Public Electricity Generation"/>
    <s v="Lignite "/>
    <s v="Public Service Power Plants"/>
    <s v="Emissions"/>
    <x v="4"/>
    <x v="17"/>
    <m/>
    <m/>
    <n v="0"/>
    <n v="0"/>
    <n v="0"/>
    <n v="0"/>
    <n v="0"/>
    <n v="0"/>
    <n v="0"/>
    <n v="0"/>
    <n v="0"/>
    <n v="0"/>
  </r>
  <r>
    <x v="0"/>
    <x v="0"/>
    <x v="7"/>
    <s v="Public Electricity Generation"/>
    <s v="Lignite "/>
    <s v="Public Service Power Plants"/>
    <s v="Emissions"/>
    <x v="4"/>
    <x v="30"/>
    <m/>
    <m/>
    <n v="22456266.799860004"/>
    <n v="20820038.753745001"/>
    <n v="22088483.239882495"/>
    <n v="21444583.139595002"/>
    <n v="22087709.011305001"/>
    <n v="22622442.882164996"/>
    <n v="23259245.887158751"/>
    <n v="24019538.350263748"/>
    <n v="19506172.857727502"/>
    <n v="21182377.728015002"/>
  </r>
  <r>
    <x v="0"/>
    <x v="0"/>
    <x v="7"/>
    <s v="Public Electricity Generation"/>
    <s v="Lignite "/>
    <s v="Public Service Power Plants"/>
    <s v="Emissions"/>
    <x v="4"/>
    <x v="26"/>
    <m/>
    <m/>
    <n v="0"/>
    <n v="0"/>
    <n v="0"/>
    <n v="0"/>
    <n v="0"/>
    <n v="0"/>
    <n v="0"/>
    <n v="0"/>
    <n v="0"/>
    <n v="0"/>
  </r>
  <r>
    <x v="0"/>
    <x v="0"/>
    <x v="7"/>
    <s v="Public Electricity Generation"/>
    <s v="Lignite "/>
    <s v="Public Service Power Plants"/>
    <s v="Emissions"/>
    <x v="4"/>
    <x v="18"/>
    <m/>
    <m/>
    <n v="0"/>
    <n v="0"/>
    <n v="0"/>
    <n v="0"/>
    <n v="0"/>
    <n v="0"/>
    <n v="0"/>
    <n v="0"/>
    <n v="0"/>
    <n v="0"/>
  </r>
  <r>
    <x v="0"/>
    <x v="0"/>
    <x v="7"/>
    <s v="Public Electricity Generation"/>
    <s v="Lignite "/>
    <s v="Public Service Power Plants"/>
    <s v="Emissions"/>
    <x v="4"/>
    <x v="4"/>
    <m/>
    <m/>
    <n v="0"/>
    <n v="0"/>
    <n v="0"/>
    <n v="0"/>
    <n v="0"/>
    <n v="0"/>
    <n v="0"/>
    <n v="0"/>
    <n v="0"/>
    <n v="0"/>
  </r>
  <r>
    <x v="0"/>
    <x v="0"/>
    <x v="7"/>
    <s v="Public Electricity Generation"/>
    <s v="Lignite "/>
    <s v="Public Service Power Plants"/>
    <s v="Emissions"/>
    <x v="4"/>
    <x v="25"/>
    <m/>
    <m/>
    <n v="0"/>
    <n v="0"/>
    <n v="0"/>
    <n v="0"/>
    <n v="0"/>
    <n v="0"/>
    <n v="0"/>
    <n v="0"/>
    <n v="0"/>
    <n v="0"/>
  </r>
  <r>
    <x v="0"/>
    <x v="0"/>
    <x v="7"/>
    <s v="Public Electricity Generation"/>
    <s v="Lignite "/>
    <s v="Public Service Power Plants"/>
    <s v="Emissions"/>
    <x v="4"/>
    <x v="35"/>
    <m/>
    <m/>
    <n v="0"/>
    <n v="0"/>
    <n v="0"/>
    <n v="0"/>
    <n v="0"/>
    <n v="0"/>
    <n v="0"/>
    <n v="0"/>
    <n v="0"/>
    <n v="0"/>
  </r>
  <r>
    <x v="0"/>
    <x v="0"/>
    <x v="7"/>
    <s v="Public Electricity Generation"/>
    <s v="Lignite "/>
    <s v="Public Service Power Plants"/>
    <s v="Emissions"/>
    <x v="4"/>
    <x v="1"/>
    <m/>
    <m/>
    <n v="0"/>
    <n v="0"/>
    <n v="0"/>
    <n v="0"/>
    <n v="0"/>
    <n v="0"/>
    <n v="0"/>
    <n v="0"/>
    <n v="0"/>
    <n v="0"/>
  </r>
  <r>
    <x v="0"/>
    <x v="0"/>
    <x v="7"/>
    <s v="Public Electricity Generation"/>
    <s v="Lignite "/>
    <s v="Public Service Power Plants"/>
    <s v="Emissions"/>
    <x v="4"/>
    <x v="29"/>
    <m/>
    <m/>
    <n v="0"/>
    <n v="0"/>
    <n v="0"/>
    <n v="0"/>
    <n v="0"/>
    <n v="0"/>
    <n v="0"/>
    <n v="0"/>
    <n v="0"/>
    <n v="0"/>
  </r>
  <r>
    <x v="0"/>
    <x v="0"/>
    <x v="7"/>
    <s v="Public Electricity Generation"/>
    <s v="Lignite "/>
    <s v="Public Service Power Plants"/>
    <s v="Emissions"/>
    <x v="4"/>
    <x v="15"/>
    <m/>
    <m/>
    <n v="0"/>
    <n v="0"/>
    <n v="0"/>
    <n v="0"/>
    <n v="0"/>
    <n v="0"/>
    <n v="0"/>
    <n v="0"/>
    <n v="0"/>
    <n v="0"/>
  </r>
  <r>
    <x v="0"/>
    <x v="0"/>
    <x v="7"/>
    <s v="Public Electricity Generation"/>
    <s v="Lignite "/>
    <s v="Public Service Power Plants"/>
    <s v="Emissions"/>
    <x v="4"/>
    <x v="3"/>
    <m/>
    <m/>
    <n v="0"/>
    <n v="0"/>
    <n v="0"/>
    <n v="0"/>
    <n v="0"/>
    <n v="0"/>
    <n v="0"/>
    <n v="0"/>
    <n v="0"/>
    <n v="0"/>
  </r>
  <r>
    <x v="0"/>
    <x v="0"/>
    <x v="7"/>
    <s v="Public Electricity Generation"/>
    <s v="Lignite "/>
    <s v="Public Service Power Plants"/>
    <s v="Emissions"/>
    <x v="4"/>
    <x v="21"/>
    <m/>
    <m/>
    <n v="0"/>
    <n v="0"/>
    <n v="0"/>
    <n v="0"/>
    <n v="0"/>
    <n v="0"/>
    <n v="0"/>
    <n v="0"/>
    <n v="0"/>
    <n v="0"/>
  </r>
  <r>
    <x v="0"/>
    <x v="0"/>
    <x v="7"/>
    <s v="Public Electricity Generation"/>
    <s v="Lignite "/>
    <s v="Public Service Power Plants"/>
    <s v="Emissions"/>
    <x v="4"/>
    <x v="22"/>
    <m/>
    <m/>
    <n v="0"/>
    <n v="0"/>
    <n v="0"/>
    <n v="0"/>
    <n v="0"/>
    <n v="0"/>
    <n v="0"/>
    <n v="0"/>
    <n v="0"/>
    <n v="0"/>
  </r>
  <r>
    <x v="0"/>
    <x v="0"/>
    <x v="7"/>
    <s v="Public Electricity Generation"/>
    <s v="Lignite "/>
    <s v="Public Service Power Plants"/>
    <s v="Emissions"/>
    <x v="4"/>
    <x v="24"/>
    <m/>
    <m/>
    <n v="0"/>
    <n v="0"/>
    <n v="0"/>
    <n v="0"/>
    <n v="0"/>
    <n v="0"/>
    <n v="0"/>
    <n v="0"/>
    <n v="0"/>
    <n v="0"/>
  </r>
  <r>
    <x v="0"/>
    <x v="0"/>
    <x v="7"/>
    <s v="Public Electricity Generation"/>
    <s v="Lignite "/>
    <s v="Public Service Power Plants"/>
    <s v="Emissions"/>
    <x v="4"/>
    <x v="32"/>
    <m/>
    <m/>
    <n v="0"/>
    <n v="0"/>
    <n v="0"/>
    <n v="0"/>
    <n v="0"/>
    <n v="0"/>
    <n v="0"/>
    <n v="0"/>
    <n v="0"/>
    <n v="0"/>
  </r>
  <r>
    <x v="0"/>
    <x v="0"/>
    <x v="7"/>
    <s v="Public Electricity Generation"/>
    <s v="Lignite "/>
    <s v="Public Service Power Plants"/>
    <s v="Emissions"/>
    <x v="4"/>
    <x v="2"/>
    <m/>
    <m/>
    <n v="0"/>
    <n v="0"/>
    <n v="0"/>
    <n v="0"/>
    <n v="0"/>
    <n v="0"/>
    <n v="0"/>
    <n v="0"/>
    <n v="0"/>
    <n v="0"/>
  </r>
  <r>
    <x v="0"/>
    <x v="0"/>
    <x v="7"/>
    <s v="Public Electricity Generation"/>
    <s v="Lignite "/>
    <s v="Public Service Power Plants"/>
    <s v="Emissions"/>
    <x v="4"/>
    <x v="23"/>
    <m/>
    <m/>
    <n v="0"/>
    <n v="0"/>
    <n v="0"/>
    <n v="0"/>
    <n v="0"/>
    <n v="0"/>
    <n v="0"/>
    <n v="0"/>
    <n v="0"/>
    <n v="0"/>
  </r>
  <r>
    <x v="0"/>
    <x v="0"/>
    <x v="7"/>
    <s v="Public Electricity Generation"/>
    <s v="Lignite "/>
    <s v="Public Service Power Plants"/>
    <s v="Emissions"/>
    <x v="4"/>
    <x v="31"/>
    <m/>
    <m/>
    <n v="0"/>
    <n v="0"/>
    <n v="0"/>
    <n v="0"/>
    <n v="0"/>
    <n v="0"/>
    <n v="0"/>
    <n v="0"/>
    <n v="0"/>
    <n v="0"/>
  </r>
  <r>
    <x v="0"/>
    <x v="0"/>
    <x v="7"/>
    <s v="Public Electricity Generation"/>
    <s v="Naptha "/>
    <s v="Public Service Power Plants"/>
    <s v="Emissions"/>
    <x v="4"/>
    <x v="12"/>
    <m/>
    <m/>
    <n v="152298.46434831232"/>
    <n v="86197.687753769947"/>
    <n v="66093.626746871494"/>
    <n v="80410.855643512696"/>
    <n v="76266.603499212753"/>
    <n v="19886.401200128861"/>
    <n v="33323.582082759182"/>
    <n v="74950.864114931435"/>
    <n v="21376.262665507998"/>
    <n v="423.80267354802714"/>
  </r>
  <r>
    <x v="0"/>
    <x v="0"/>
    <x v="7"/>
    <s v="Public Electricity Generation"/>
    <s v="Naptha "/>
    <s v="Public Service Power Plants"/>
    <s v="Emissions"/>
    <x v="4"/>
    <x v="13"/>
    <m/>
    <m/>
    <n v="0"/>
    <n v="0"/>
    <n v="0"/>
    <n v="0"/>
    <n v="0"/>
    <n v="0"/>
    <n v="0"/>
    <n v="0"/>
    <n v="0"/>
    <n v="0"/>
  </r>
  <r>
    <x v="0"/>
    <x v="0"/>
    <x v="7"/>
    <s v="Public Electricity Generation"/>
    <s v="Naptha "/>
    <s v="Public Service Power Plants"/>
    <s v="Emissions"/>
    <x v="4"/>
    <x v="14"/>
    <m/>
    <m/>
    <n v="0"/>
    <n v="0"/>
    <n v="0"/>
    <n v="0"/>
    <n v="0"/>
    <n v="0"/>
    <n v="0"/>
    <n v="0"/>
    <n v="0"/>
    <n v="0"/>
  </r>
  <r>
    <x v="0"/>
    <x v="0"/>
    <x v="7"/>
    <s v="Public Electricity Generation"/>
    <s v="Naptha "/>
    <s v="Public Service Power Plants"/>
    <s v="Emissions"/>
    <x v="4"/>
    <x v="27"/>
    <m/>
    <m/>
    <n v="0"/>
    <n v="0"/>
    <n v="0"/>
    <n v="0"/>
    <n v="0"/>
    <n v="0"/>
    <n v="0"/>
    <n v="0"/>
    <n v="0"/>
    <n v="0"/>
  </r>
  <r>
    <x v="0"/>
    <x v="0"/>
    <x v="7"/>
    <s v="Public Electricity Generation"/>
    <s v="Naptha "/>
    <s v="Public Service Power Plants"/>
    <s v="Emissions"/>
    <x v="4"/>
    <x v="28"/>
    <m/>
    <m/>
    <n v="52774.213077883105"/>
    <n v="29869.080819715429"/>
    <n v="22902.654704726316"/>
    <n v="27863.83728597761"/>
    <n v="26427.77785722616"/>
    <n v="6891.0029971651547"/>
    <n v="11547.232789766129"/>
    <n v="25971.850012397612"/>
    <n v="7407.2673388109388"/>
    <n v="146.85540456697294"/>
  </r>
  <r>
    <x v="0"/>
    <x v="0"/>
    <x v="7"/>
    <s v="Public Electricity Generation"/>
    <s v="Naptha "/>
    <s v="Public Service Power Plants"/>
    <s v="Emissions"/>
    <x v="4"/>
    <x v="33"/>
    <m/>
    <m/>
    <n v="770990.93894009257"/>
    <n v="436364.45383817446"/>
    <n v="334590.28993873851"/>
    <n v="407069.37761224428"/>
    <n v="386089.64636143658"/>
    <n v="100672.28976361395"/>
    <n v="168696.25014783308"/>
    <n v="379428.88883096352"/>
    <n v="108214.51742164385"/>
    <n v="2145.4452781403616"/>
  </r>
  <r>
    <x v="0"/>
    <x v="0"/>
    <x v="7"/>
    <s v="Public Electricity Generation"/>
    <s v="Naptha "/>
    <s v="Public Service Power Plants"/>
    <s v="Emissions"/>
    <x v="4"/>
    <x v="34"/>
    <m/>
    <m/>
    <n v="0"/>
    <n v="0"/>
    <n v="0"/>
    <n v="0"/>
    <n v="0"/>
    <n v="0"/>
    <n v="0"/>
    <n v="0"/>
    <n v="0"/>
    <n v="0"/>
  </r>
  <r>
    <x v="0"/>
    <x v="0"/>
    <x v="7"/>
    <s v="Public Electricity Generation"/>
    <s v="Naptha "/>
    <s v="Public Service Power Plants"/>
    <s v="Emissions"/>
    <x v="4"/>
    <x v="5"/>
    <m/>
    <m/>
    <n v="0"/>
    <n v="0"/>
    <n v="0"/>
    <n v="0"/>
    <n v="0"/>
    <n v="0"/>
    <n v="0"/>
    <n v="0"/>
    <n v="0"/>
    <n v="0"/>
  </r>
  <r>
    <x v="0"/>
    <x v="0"/>
    <x v="7"/>
    <s v="Public Electricity Generation"/>
    <s v="Naptha "/>
    <s v="Public Service Power Plants"/>
    <s v="Emissions"/>
    <x v="4"/>
    <x v="9"/>
    <m/>
    <m/>
    <n v="55586.661616702659"/>
    <n v="31460.866803967216"/>
    <n v="24123.185225273119"/>
    <n v="29348.759635178791"/>
    <n v="27836.169586518536"/>
    <n v="7258.2390046784603"/>
    <n v="12162.609052014883"/>
    <n v="27355.944390271343"/>
    <n v="7802.016156248359"/>
    <n v="154.68163718900382"/>
  </r>
  <r>
    <x v="0"/>
    <x v="0"/>
    <x v="7"/>
    <s v="Public Electricity Generation"/>
    <s v="Naptha "/>
    <s v="Public Service Power Plants"/>
    <s v="Emissions"/>
    <x v="4"/>
    <x v="11"/>
    <m/>
    <m/>
    <n v="131514.33534301913"/>
    <n v="78098.593763111247"/>
    <n v="54568.682462615157"/>
    <n v="790930.40928295534"/>
    <n v="294603.41930424876"/>
    <n v="51523.296246644204"/>
    <n v="33774.024319188509"/>
    <n v="7850.3774534904314"/>
    <n v="342.3664342664776"/>
    <n v="0"/>
  </r>
  <r>
    <x v="0"/>
    <x v="0"/>
    <x v="7"/>
    <s v="Public Electricity Generation"/>
    <s v="Naptha "/>
    <s v="Public Service Power Plants"/>
    <s v="Emissions"/>
    <x v="4"/>
    <x v="19"/>
    <m/>
    <m/>
    <n v="0"/>
    <n v="0"/>
    <n v="0"/>
    <n v="0"/>
    <n v="0"/>
    <n v="0"/>
    <n v="0"/>
    <n v="0"/>
    <n v="0"/>
    <n v="0"/>
  </r>
  <r>
    <x v="0"/>
    <x v="0"/>
    <x v="7"/>
    <s v="Public Electricity Generation"/>
    <s v="Naptha "/>
    <s v="Public Service Power Plants"/>
    <s v="Emissions"/>
    <x v="4"/>
    <x v="20"/>
    <m/>
    <m/>
    <n v="1023380.0524645639"/>
    <n v="399934.35987225367"/>
    <n v="253734.83812154495"/>
    <n v="490560.73565485468"/>
    <n v="157633.99476027637"/>
    <n v="6118.4560120481929"/>
    <n v="262080.3736411233"/>
    <n v="608753.26834523375"/>
    <n v="173855.37300531537"/>
    <n v="0"/>
  </r>
  <r>
    <x v="0"/>
    <x v="0"/>
    <x v="7"/>
    <s v="Public Electricity Generation"/>
    <s v="Naptha "/>
    <s v="Public Service Power Plants"/>
    <s v="Emissions"/>
    <x v="4"/>
    <x v="10"/>
    <m/>
    <m/>
    <n v="138644.09805457125"/>
    <n v="142221.84626895815"/>
    <n v="147762.52355474839"/>
    <n v="149314.20746013464"/>
    <n v="146611.49326169383"/>
    <n v="136023.71225038977"/>
    <n v="127432.74809851164"/>
    <n v="120091.50631594614"/>
    <n v="54939.343643515225"/>
    <n v="33833.726234585396"/>
  </r>
  <r>
    <x v="0"/>
    <x v="0"/>
    <x v="7"/>
    <s v="Public Electricity Generation"/>
    <s v="Naptha "/>
    <s v="Public Service Power Plants"/>
    <s v="Emissions"/>
    <x v="4"/>
    <x v="8"/>
    <m/>
    <m/>
    <n v="0"/>
    <n v="0"/>
    <n v="0"/>
    <n v="0"/>
    <n v="0"/>
    <n v="0"/>
    <n v="0"/>
    <n v="0"/>
    <n v="0"/>
    <n v="0"/>
  </r>
  <r>
    <x v="0"/>
    <x v="0"/>
    <x v="7"/>
    <s v="Public Electricity Generation"/>
    <s v="Naptha "/>
    <s v="Public Service Power Plants"/>
    <s v="Emissions"/>
    <x v="4"/>
    <x v="7"/>
    <m/>
    <m/>
    <n v="0"/>
    <n v="0"/>
    <n v="0"/>
    <n v="0"/>
    <n v="0"/>
    <n v="0"/>
    <n v="0"/>
    <n v="0"/>
    <n v="0"/>
    <n v="0"/>
  </r>
  <r>
    <x v="0"/>
    <x v="0"/>
    <x v="7"/>
    <s v="Public Electricity Generation"/>
    <s v="Naptha "/>
    <s v="Public Service Power Plants"/>
    <s v="Emissions"/>
    <x v="4"/>
    <x v="6"/>
    <m/>
    <m/>
    <n v="0"/>
    <n v="0"/>
    <n v="0"/>
    <n v="0"/>
    <n v="0"/>
    <n v="0"/>
    <n v="0"/>
    <n v="0"/>
    <n v="0"/>
    <n v="0"/>
  </r>
  <r>
    <x v="0"/>
    <x v="0"/>
    <x v="7"/>
    <s v="Public Electricity Generation"/>
    <s v="Naptha "/>
    <s v="Public Service Power Plants"/>
    <s v="Emissions"/>
    <x v="4"/>
    <x v="0"/>
    <m/>
    <m/>
    <n v="171663.09420255164"/>
    <n v="211854.14064537184"/>
    <n v="318958.20340055507"/>
    <n v="470930.82180256624"/>
    <n v="519897.71054807131"/>
    <n v="427790.69538075553"/>
    <n v="405537.95405995706"/>
    <n v="417790.78537924809"/>
    <n v="330333.06663987326"/>
    <n v="374502.99340899853"/>
  </r>
  <r>
    <x v="0"/>
    <x v="0"/>
    <x v="7"/>
    <s v="Public Electricity Generation"/>
    <s v="Naptha "/>
    <s v="Public Service Power Plants"/>
    <s v="Emissions"/>
    <x v="4"/>
    <x v="16"/>
    <m/>
    <m/>
    <n v="133668.08949291281"/>
    <n v="173600.720285613"/>
    <n v="211525.86688341602"/>
    <n v="212224.18123033311"/>
    <n v="212224.18123033311"/>
    <n v="53056.045307583277"/>
    <n v="79584.067961374894"/>
    <n v="185696.15857654141"/>
    <n v="53056.045307583277"/>
    <n v="0"/>
  </r>
  <r>
    <x v="0"/>
    <x v="0"/>
    <x v="7"/>
    <s v="Public Electricity Generation"/>
    <s v="Naptha "/>
    <s v="Public Service Power Plants"/>
    <s v="Emissions"/>
    <x v="4"/>
    <x v="17"/>
    <m/>
    <m/>
    <n v="31220.119742235718"/>
    <n v="73538.887203077044"/>
    <n v="150099.27695160336"/>
    <n v="174636.96702928617"/>
    <n v="240474.57967439253"/>
    <n v="154674.23095474814"/>
    <n v="112564.33156438038"/>
    <n v="104039.12709965689"/>
    <n v="193385.49463991984"/>
    <n v="221469.0185478841"/>
  </r>
  <r>
    <x v="0"/>
    <x v="0"/>
    <x v="7"/>
    <s v="Public Electricity Generation"/>
    <s v="Naptha "/>
    <s v="Public Service Power Plants"/>
    <s v="Emissions"/>
    <x v="4"/>
    <x v="30"/>
    <m/>
    <m/>
    <n v="221032.31986704824"/>
    <n v="220732.08203461274"/>
    <n v="284263.55170542479"/>
    <n v="416770.92321492283"/>
    <n v="925211.33132758201"/>
    <n v="770279.1247753927"/>
    <n v="630094.23196538584"/>
    <n v="581763.03814719"/>
    <n v="846016.54177406942"/>
    <n v="714083.24560247245"/>
  </r>
  <r>
    <x v="0"/>
    <x v="0"/>
    <x v="7"/>
    <s v="Public Electricity Generation"/>
    <s v="Naptha "/>
    <s v="Public Service Power Plants"/>
    <s v="Emissions"/>
    <x v="4"/>
    <x v="26"/>
    <m/>
    <m/>
    <n v="0"/>
    <n v="0"/>
    <n v="0"/>
    <n v="0"/>
    <n v="0"/>
    <n v="0"/>
    <n v="0"/>
    <n v="0"/>
    <n v="0"/>
    <n v="0"/>
  </r>
  <r>
    <x v="0"/>
    <x v="0"/>
    <x v="7"/>
    <s v="Public Electricity Generation"/>
    <s v="Naptha "/>
    <s v="Public Service Power Plants"/>
    <s v="Emissions"/>
    <x v="4"/>
    <x v="18"/>
    <m/>
    <m/>
    <n v="0"/>
    <n v="0"/>
    <n v="0"/>
    <n v="0"/>
    <n v="0"/>
    <n v="0"/>
    <n v="0"/>
    <n v="0"/>
    <n v="0"/>
    <n v="0"/>
  </r>
  <r>
    <x v="0"/>
    <x v="0"/>
    <x v="7"/>
    <s v="Public Electricity Generation"/>
    <s v="Naptha "/>
    <s v="Public Service Power Plants"/>
    <s v="Emissions"/>
    <x v="4"/>
    <x v="4"/>
    <m/>
    <m/>
    <n v="0"/>
    <n v="0"/>
    <n v="0"/>
    <n v="0"/>
    <n v="0"/>
    <n v="0"/>
    <n v="0"/>
    <n v="0"/>
    <n v="0"/>
    <n v="0"/>
  </r>
  <r>
    <x v="0"/>
    <x v="0"/>
    <x v="7"/>
    <s v="Public Electricity Generation"/>
    <s v="Naptha "/>
    <s v="Public Service Power Plants"/>
    <s v="Emissions"/>
    <x v="4"/>
    <x v="25"/>
    <m/>
    <m/>
    <n v="0"/>
    <n v="0"/>
    <n v="0"/>
    <n v="0"/>
    <n v="0"/>
    <n v="0"/>
    <n v="0"/>
    <n v="0"/>
    <n v="0"/>
    <n v="0"/>
  </r>
  <r>
    <x v="0"/>
    <x v="0"/>
    <x v="7"/>
    <s v="Public Electricity Generation"/>
    <s v="Naptha "/>
    <s v="Public Service Power Plants"/>
    <s v="Emissions"/>
    <x v="4"/>
    <x v="35"/>
    <m/>
    <m/>
    <n v="0"/>
    <n v="0"/>
    <n v="0"/>
    <n v="0"/>
    <n v="0"/>
    <n v="0"/>
    <n v="0"/>
    <n v="0"/>
    <n v="0"/>
    <n v="0"/>
  </r>
  <r>
    <x v="0"/>
    <x v="0"/>
    <x v="7"/>
    <s v="Public Electricity Generation"/>
    <s v="Naptha "/>
    <s v="Public Service Power Plants"/>
    <s v="Emissions"/>
    <x v="4"/>
    <x v="1"/>
    <m/>
    <m/>
    <n v="0"/>
    <n v="0"/>
    <n v="0"/>
    <n v="0"/>
    <n v="0"/>
    <n v="0"/>
    <n v="0"/>
    <n v="0"/>
    <n v="0"/>
    <n v="0"/>
  </r>
  <r>
    <x v="0"/>
    <x v="0"/>
    <x v="7"/>
    <s v="Public Electricity Generation"/>
    <s v="Naptha "/>
    <s v="Public Service Power Plants"/>
    <s v="Emissions"/>
    <x v="4"/>
    <x v="29"/>
    <m/>
    <m/>
    <n v="0"/>
    <n v="0"/>
    <n v="0"/>
    <n v="0"/>
    <n v="0"/>
    <n v="0"/>
    <n v="0"/>
    <n v="0"/>
    <n v="0"/>
    <n v="0"/>
  </r>
  <r>
    <x v="0"/>
    <x v="0"/>
    <x v="7"/>
    <s v="Public Electricity Generation"/>
    <s v="Naptha "/>
    <s v="Public Service Power Plants"/>
    <s v="Emissions"/>
    <x v="4"/>
    <x v="15"/>
    <m/>
    <m/>
    <n v="0"/>
    <n v="0"/>
    <n v="0"/>
    <n v="0"/>
    <n v="0"/>
    <n v="0"/>
    <n v="0"/>
    <n v="0"/>
    <n v="0"/>
    <n v="0"/>
  </r>
  <r>
    <x v="0"/>
    <x v="0"/>
    <x v="7"/>
    <s v="Public Electricity Generation"/>
    <s v="Naptha "/>
    <s v="Public Service Power Plants"/>
    <s v="Emissions"/>
    <x v="4"/>
    <x v="3"/>
    <m/>
    <m/>
    <n v="0"/>
    <n v="0"/>
    <n v="0"/>
    <n v="0"/>
    <n v="0"/>
    <n v="0"/>
    <n v="0"/>
    <n v="0"/>
    <n v="0"/>
    <n v="0"/>
  </r>
  <r>
    <x v="0"/>
    <x v="0"/>
    <x v="7"/>
    <s v="Public Electricity Generation"/>
    <s v="Naptha "/>
    <s v="Public Service Power Plants"/>
    <s v="Emissions"/>
    <x v="4"/>
    <x v="21"/>
    <m/>
    <m/>
    <n v="0"/>
    <n v="0"/>
    <n v="0"/>
    <n v="0"/>
    <n v="0"/>
    <n v="0"/>
    <n v="0"/>
    <n v="0"/>
    <n v="0"/>
    <n v="0"/>
  </r>
  <r>
    <x v="0"/>
    <x v="0"/>
    <x v="7"/>
    <s v="Public Electricity Generation"/>
    <s v="Naptha "/>
    <s v="Public Service Power Plants"/>
    <s v="Emissions"/>
    <x v="4"/>
    <x v="22"/>
    <m/>
    <m/>
    <n v="0"/>
    <n v="0"/>
    <n v="0"/>
    <n v="0"/>
    <n v="0"/>
    <n v="0"/>
    <n v="0"/>
    <n v="0"/>
    <n v="0"/>
    <n v="0"/>
  </r>
  <r>
    <x v="0"/>
    <x v="0"/>
    <x v="7"/>
    <s v="Public Electricity Generation"/>
    <s v="Naptha "/>
    <s v="Public Service Power Plants"/>
    <s v="Emissions"/>
    <x v="4"/>
    <x v="24"/>
    <m/>
    <m/>
    <n v="0"/>
    <n v="0"/>
    <n v="0"/>
    <n v="0"/>
    <n v="0"/>
    <n v="0"/>
    <n v="0"/>
    <n v="0"/>
    <n v="0"/>
    <n v="0"/>
  </r>
  <r>
    <x v="0"/>
    <x v="0"/>
    <x v="7"/>
    <s v="Public Electricity Generation"/>
    <s v="Naptha "/>
    <s v="Public Service Power Plants"/>
    <s v="Emissions"/>
    <x v="4"/>
    <x v="32"/>
    <m/>
    <m/>
    <n v="0"/>
    <n v="0"/>
    <n v="0"/>
    <n v="0"/>
    <n v="0"/>
    <n v="0"/>
    <n v="0"/>
    <n v="0"/>
    <n v="0"/>
    <n v="0"/>
  </r>
  <r>
    <x v="0"/>
    <x v="0"/>
    <x v="7"/>
    <s v="Public Electricity Generation"/>
    <s v="Naptha "/>
    <s v="Public Service Power Plants"/>
    <s v="Emissions"/>
    <x v="4"/>
    <x v="2"/>
    <m/>
    <m/>
    <n v="0"/>
    <n v="0"/>
    <n v="0"/>
    <n v="0"/>
    <n v="0"/>
    <n v="0"/>
    <n v="0"/>
    <n v="0"/>
    <n v="0"/>
    <n v="0"/>
  </r>
  <r>
    <x v="0"/>
    <x v="0"/>
    <x v="7"/>
    <s v="Public Electricity Generation"/>
    <s v="Naptha "/>
    <s v="Public Service Power Plants"/>
    <s v="Emissions"/>
    <x v="4"/>
    <x v="23"/>
    <m/>
    <m/>
    <n v="0"/>
    <n v="0"/>
    <n v="0"/>
    <n v="0"/>
    <n v="0"/>
    <n v="0"/>
    <n v="0"/>
    <n v="0"/>
    <n v="0"/>
    <n v="0"/>
  </r>
  <r>
    <x v="0"/>
    <x v="0"/>
    <x v="7"/>
    <s v="Public Electricity Generation"/>
    <s v="Naptha "/>
    <s v="Public Service Power Plants"/>
    <s v="Emissions"/>
    <x v="4"/>
    <x v="31"/>
    <m/>
    <m/>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K7" firstHeaderRow="0" firstDataRow="1" firstDataCol="1" rowPageCount="1" colPageCount="1"/>
  <pivotFields count="21">
    <pivotField axis="axisRow" showAll="0">
      <items count="6">
        <item h="1" sd="0" m="1" x="1"/>
        <item x="0"/>
        <item h="1" sd="0" m="1" x="4"/>
        <item h="1" sd="0" m="1" x="2"/>
        <item h="1" sd="0" m="1" x="3"/>
        <item t="default"/>
      </items>
    </pivotField>
    <pivotField axis="axisRow" showAll="0">
      <items count="20">
        <item h="1" m="1" x="4"/>
        <item h="1" m="1" x="13"/>
        <item h="1" m="1" x="18"/>
        <item h="1" m="1" x="10"/>
        <item h="1" m="1" x="17"/>
        <item h="1" m="1" x="16"/>
        <item h="1" m="1" x="5"/>
        <item sd="0" x="0"/>
        <item sd="0" x="1"/>
        <item h="1" m="1" x="3"/>
        <item h="1" m="1" x="8"/>
        <item h="1" m="1" x="7"/>
        <item h="1" m="1" x="11"/>
        <item h="1" m="1" x="2"/>
        <item h="1" m="1" x="12"/>
        <item h="1" m="1" x="14"/>
        <item h="1" m="1" x="15"/>
        <item h="1" m="1" x="9"/>
        <item h="1" m="1" x="6"/>
        <item t="default"/>
      </items>
    </pivotField>
    <pivotField axis="axisRow" showAll="0">
      <items count="67">
        <item m="1" x="59"/>
        <item m="1" x="41"/>
        <item sd="0" x="3"/>
        <item m="1" x="54"/>
        <item m="1" x="29"/>
        <item m="1" x="25"/>
        <item m="1" x="62"/>
        <item m="1" x="31"/>
        <item m="1" x="35"/>
        <item m="1" x="48"/>
        <item m="1" x="8"/>
        <item m="1" x="49"/>
        <item m="1" x="39"/>
        <item x="2"/>
        <item m="1" x="13"/>
        <item m="1" x="12"/>
        <item m="1" x="43"/>
        <item m="1" x="36"/>
        <item m="1" x="16"/>
        <item m="1" x="15"/>
        <item m="1" x="37"/>
        <item m="1" x="38"/>
        <item x="4"/>
        <item m="1" x="56"/>
        <item x="6"/>
        <item m="1" x="27"/>
        <item m="1" x="44"/>
        <item x="5"/>
        <item m="1" x="45"/>
        <item m="1" x="18"/>
        <item m="1" x="30"/>
        <item m="1" x="32"/>
        <item m="1" x="17"/>
        <item m="1" x="60"/>
        <item m="1" x="65"/>
        <item m="1" x="28"/>
        <item m="1" x="61"/>
        <item m="1" x="53"/>
        <item m="1" x="22"/>
        <item m="1" x="63"/>
        <item m="1" x="64"/>
        <item m="1" x="47"/>
        <item m="1" x="52"/>
        <item m="1" x="23"/>
        <item m="1" x="46"/>
        <item m="1" x="11"/>
        <item m="1" x="19"/>
        <item m="1" x="14"/>
        <item m="1" x="20"/>
        <item m="1" x="26"/>
        <item x="7"/>
        <item m="1" x="40"/>
        <item m="1" x="50"/>
        <item x="1"/>
        <item m="1" x="24"/>
        <item m="1" x="33"/>
        <item m="1" x="34"/>
        <item m="1" x="57"/>
        <item m="1" x="55"/>
        <item m="1" x="51"/>
        <item m="1" x="58"/>
        <item x="0"/>
        <item m="1" x="42"/>
        <item m="1" x="9"/>
        <item m="1" x="21"/>
        <item m="1" x="10"/>
        <item t="default"/>
      </items>
    </pivotField>
    <pivotField showAll="0"/>
    <pivotField showAll="0"/>
    <pivotField showAll="0"/>
    <pivotField showAll="0"/>
    <pivotField axis="axisPage" showAll="0">
      <items count="6">
        <item x="1"/>
        <item x="0"/>
        <item x="4"/>
        <item x="3"/>
        <item x="2"/>
        <item t="default"/>
      </items>
    </pivotField>
    <pivotField axis="axisRow" showAll="0">
      <items count="39">
        <item sd="0" x="1"/>
        <item sd="0" x="0"/>
        <item x="2"/>
        <item x="3"/>
        <item x="4"/>
        <item x="5"/>
        <item x="6"/>
        <item x="7"/>
        <item x="8"/>
        <item x="9"/>
        <item x="10"/>
        <item x="11"/>
        <item x="12"/>
        <item x="13"/>
        <item x="14"/>
        <item x="15"/>
        <item x="16"/>
        <item x="17"/>
        <item x="18"/>
        <item x="19"/>
        <item x="20"/>
        <item x="21"/>
        <item x="22"/>
        <item x="23"/>
        <item x="24"/>
        <item x="25"/>
        <item m="1" x="37"/>
        <item x="26"/>
        <item x="27"/>
        <item x="28"/>
        <item x="29"/>
        <item x="30"/>
        <item x="31"/>
        <item x="32"/>
        <item x="33"/>
        <item x="34"/>
        <item x="35"/>
        <item m="1" x="36"/>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4">
    <field x="0"/>
    <field x="1"/>
    <field x="8"/>
    <field x="2"/>
  </rowFields>
  <rowItems count="4">
    <i>
      <x v="1"/>
    </i>
    <i r="1">
      <x v="7"/>
    </i>
    <i r="1">
      <x v="8"/>
    </i>
    <i t="grand">
      <x/>
    </i>
  </rowItems>
  <colFields count="1">
    <field x="-2"/>
  </colFields>
  <colItems count="10">
    <i>
      <x/>
    </i>
    <i i="1">
      <x v="1"/>
    </i>
    <i i="2">
      <x v="2"/>
    </i>
    <i i="3">
      <x v="3"/>
    </i>
    <i i="4">
      <x v="4"/>
    </i>
    <i i="5">
      <x v="5"/>
    </i>
    <i i="6">
      <x v="6"/>
    </i>
    <i i="7">
      <x v="7"/>
    </i>
    <i i="8">
      <x v="8"/>
    </i>
    <i i="9">
      <x v="9"/>
    </i>
  </colItems>
  <pageFields count="1">
    <pageField fld="7" item="3" hier="-1"/>
  </pageFields>
  <dataFields count="10">
    <dataField name="Sum of 2005" fld="11" baseField="0" baseItem="0"/>
    <dataField name="Sum of 2006" fld="12" baseField="0" baseItem="0"/>
    <dataField name="Sum of 2007" fld="13" baseField="0" baseItem="0"/>
    <dataField name="Sum of 2008" fld="14" baseField="0" baseItem="0"/>
    <dataField name="Sum of 2009" fld="15" baseField="0" baseItem="0"/>
    <dataField name="Sum of 2010" fld="16" baseField="0" baseItem="0"/>
    <dataField name="Sum of 2011" fld="17" baseField="0" baseItem="0"/>
    <dataField name="Sum of 2012" fld="18" baseField="0" baseItem="0"/>
    <dataField name="Sum of 2013" fld="19" baseField="0" baseItem="0"/>
    <dataField name="Sum of 2014" fld="20"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o@ghgplatform-india.org"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hyperlink" Target="http://www.gailonline.com/final_site/energyconversionmatrix.html" TargetMode="External"/><Relationship Id="rId2" Type="http://schemas.openxmlformats.org/officeDocument/2006/relationships/hyperlink" Target="http://www.gailonline.com/final_site/energyconversionmatrix.html" TargetMode="External"/><Relationship Id="rId1" Type="http://schemas.openxmlformats.org/officeDocument/2006/relationships/hyperlink" Target="http://petroleum.nic.in/docs/readyrecknor_May1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1"/>
  <sheetViews>
    <sheetView tabSelected="1" topLeftCell="B1" zoomScale="60" zoomScaleNormal="60" workbookViewId="0">
      <selection activeCell="I14" sqref="I14"/>
    </sheetView>
  </sheetViews>
  <sheetFormatPr defaultColWidth="8.85546875" defaultRowHeight="19.5" x14ac:dyDescent="0.3"/>
  <cols>
    <col min="1" max="3" width="8.85546875" style="19"/>
    <col min="4" max="4" width="53" style="19" customWidth="1"/>
    <col min="5" max="5" width="136" style="19" customWidth="1"/>
    <col min="6" max="16384" width="8.85546875" style="19"/>
  </cols>
  <sheetData>
    <row r="1" spans="1:30" x14ac:dyDescent="0.3">
      <c r="A1" s="17"/>
      <c r="B1" s="17"/>
      <c r="C1" s="17"/>
      <c r="D1" s="17"/>
      <c r="E1" s="18"/>
      <c r="F1" s="17"/>
      <c r="G1" s="17"/>
      <c r="H1" s="17"/>
      <c r="I1" s="17"/>
      <c r="J1" s="17"/>
      <c r="K1" s="17"/>
      <c r="L1" s="17"/>
      <c r="M1" s="17"/>
      <c r="N1" s="17"/>
      <c r="O1" s="17"/>
      <c r="P1" s="17"/>
      <c r="Q1" s="17"/>
      <c r="R1" s="17"/>
      <c r="S1" s="17"/>
      <c r="T1" s="17"/>
      <c r="U1" s="17"/>
      <c r="V1" s="17"/>
      <c r="W1" s="17"/>
      <c r="X1" s="17"/>
      <c r="Y1" s="17"/>
      <c r="Z1" s="17"/>
      <c r="AA1" s="17"/>
      <c r="AB1" s="17"/>
      <c r="AC1" s="17"/>
      <c r="AD1" s="17"/>
    </row>
    <row r="2" spans="1:30" x14ac:dyDescent="0.3">
      <c r="A2" s="17"/>
      <c r="B2" s="17"/>
      <c r="C2" s="17"/>
      <c r="D2" s="17"/>
      <c r="E2" s="18"/>
      <c r="F2" s="17"/>
      <c r="G2" s="17"/>
      <c r="H2" s="17"/>
      <c r="I2" s="17"/>
      <c r="J2" s="17"/>
      <c r="K2" s="17"/>
      <c r="L2" s="17"/>
      <c r="M2" s="17"/>
      <c r="N2" s="17"/>
      <c r="O2" s="17"/>
      <c r="P2" s="17"/>
      <c r="Q2" s="17"/>
      <c r="R2" s="17"/>
      <c r="S2" s="17"/>
      <c r="T2" s="17"/>
      <c r="U2" s="17"/>
      <c r="V2" s="17"/>
      <c r="W2" s="17"/>
      <c r="X2" s="17"/>
      <c r="Y2" s="17"/>
      <c r="Z2" s="17"/>
      <c r="AA2" s="17"/>
      <c r="AB2" s="17"/>
      <c r="AC2" s="17"/>
      <c r="AD2" s="17"/>
    </row>
    <row r="3" spans="1:30" x14ac:dyDescent="0.3">
      <c r="A3" s="17"/>
      <c r="B3" s="17"/>
      <c r="C3" s="17"/>
      <c r="D3" s="17"/>
      <c r="E3" s="18"/>
      <c r="F3" s="17"/>
      <c r="G3" s="17"/>
      <c r="H3" s="17"/>
      <c r="I3" s="17"/>
      <c r="J3" s="17"/>
      <c r="K3" s="17"/>
      <c r="L3" s="17"/>
      <c r="M3" s="17"/>
      <c r="N3" s="17"/>
      <c r="O3" s="17"/>
      <c r="P3" s="17"/>
      <c r="Q3" s="17"/>
      <c r="R3" s="17"/>
      <c r="S3" s="17"/>
      <c r="T3" s="17"/>
      <c r="U3" s="17"/>
      <c r="V3" s="17"/>
      <c r="W3" s="17"/>
      <c r="X3" s="17"/>
      <c r="Y3" s="17"/>
      <c r="Z3" s="17"/>
      <c r="AA3" s="17"/>
      <c r="AB3" s="17"/>
      <c r="AC3" s="17"/>
      <c r="AD3" s="17"/>
    </row>
    <row r="4" spans="1:30" x14ac:dyDescent="0.3">
      <c r="A4" s="17"/>
      <c r="B4" s="17"/>
      <c r="C4" s="17"/>
      <c r="D4" s="17"/>
      <c r="E4" s="18"/>
      <c r="F4" s="17"/>
      <c r="G4" s="17"/>
      <c r="H4" s="17"/>
      <c r="I4" s="17"/>
      <c r="J4" s="17"/>
      <c r="K4" s="17"/>
      <c r="L4" s="17"/>
      <c r="M4" s="17"/>
      <c r="N4" s="17"/>
      <c r="O4" s="17"/>
      <c r="P4" s="17"/>
      <c r="Q4" s="17"/>
      <c r="R4" s="17"/>
      <c r="S4" s="17"/>
      <c r="T4" s="17"/>
      <c r="U4" s="17"/>
      <c r="V4" s="17"/>
      <c r="W4" s="17"/>
      <c r="X4" s="17"/>
      <c r="Y4" s="17"/>
      <c r="Z4" s="17"/>
      <c r="AA4" s="17"/>
      <c r="AB4" s="17"/>
      <c r="AC4" s="17"/>
      <c r="AD4" s="17"/>
    </row>
    <row r="5" spans="1:30" ht="20.25" thickBot="1" x14ac:dyDescent="0.35">
      <c r="A5" s="17"/>
      <c r="B5" s="17"/>
      <c r="C5" s="17"/>
      <c r="D5" s="20"/>
      <c r="E5" s="21"/>
      <c r="F5" s="17"/>
      <c r="G5" s="17"/>
      <c r="H5" s="17"/>
      <c r="I5" s="17"/>
      <c r="J5" s="17"/>
      <c r="K5" s="17"/>
      <c r="L5" s="17"/>
      <c r="M5" s="17"/>
      <c r="N5" s="17"/>
      <c r="O5" s="17"/>
      <c r="P5" s="17"/>
      <c r="Q5" s="17"/>
      <c r="R5" s="17"/>
      <c r="S5" s="17"/>
      <c r="T5" s="17"/>
      <c r="U5" s="17"/>
      <c r="V5" s="17"/>
      <c r="W5" s="17"/>
      <c r="X5" s="17"/>
      <c r="Y5" s="17"/>
      <c r="Z5" s="17"/>
      <c r="AA5" s="17"/>
      <c r="AB5" s="17"/>
      <c r="AC5" s="17"/>
      <c r="AD5" s="17"/>
    </row>
    <row r="6" spans="1:30" ht="30" customHeight="1" thickBot="1" x14ac:dyDescent="0.35">
      <c r="A6" s="17"/>
      <c r="B6" s="17"/>
      <c r="C6" s="18"/>
      <c r="D6" s="22" t="s">
        <v>101</v>
      </c>
      <c r="E6" s="23" t="s">
        <v>11</v>
      </c>
      <c r="F6" s="24"/>
      <c r="G6" s="17"/>
      <c r="H6" s="17"/>
      <c r="I6" s="17"/>
      <c r="J6" s="17"/>
      <c r="K6" s="17"/>
      <c r="L6" s="17"/>
      <c r="M6" s="17"/>
      <c r="N6" s="17"/>
      <c r="O6" s="17"/>
      <c r="P6" s="17"/>
      <c r="Q6" s="17"/>
      <c r="R6" s="17"/>
      <c r="S6" s="17"/>
      <c r="T6" s="17"/>
      <c r="U6" s="17"/>
      <c r="V6" s="17"/>
      <c r="W6" s="17"/>
      <c r="X6" s="17"/>
      <c r="Y6" s="17"/>
      <c r="Z6" s="17"/>
      <c r="AA6" s="17"/>
      <c r="AB6" s="17"/>
      <c r="AC6" s="17"/>
      <c r="AD6" s="17"/>
    </row>
    <row r="7" spans="1:30" ht="21" customHeight="1" x14ac:dyDescent="0.3">
      <c r="A7" s="17"/>
      <c r="B7" s="17"/>
      <c r="C7" s="18"/>
      <c r="D7" s="22" t="s">
        <v>102</v>
      </c>
      <c r="E7" s="25">
        <v>1</v>
      </c>
      <c r="F7" s="24"/>
      <c r="G7" s="17"/>
      <c r="H7" s="17"/>
      <c r="I7" s="17"/>
      <c r="J7" s="17"/>
      <c r="K7" s="17"/>
      <c r="L7" s="17"/>
      <c r="M7" s="17"/>
      <c r="N7" s="17"/>
      <c r="O7" s="17"/>
      <c r="P7" s="17"/>
      <c r="Q7" s="17"/>
      <c r="R7" s="17"/>
      <c r="S7" s="17"/>
      <c r="T7" s="17"/>
      <c r="U7" s="17"/>
      <c r="V7" s="17"/>
      <c r="W7" s="17"/>
      <c r="X7" s="17"/>
      <c r="Y7" s="17"/>
      <c r="Z7" s="17"/>
      <c r="AA7" s="17"/>
      <c r="AB7" s="17"/>
      <c r="AC7" s="17"/>
      <c r="AD7" s="17"/>
    </row>
    <row r="8" spans="1:30" ht="26.25" customHeight="1" x14ac:dyDescent="0.3">
      <c r="A8" s="17"/>
      <c r="B8" s="17"/>
      <c r="C8" s="18"/>
      <c r="D8" s="26" t="s">
        <v>103</v>
      </c>
      <c r="E8" s="27" t="s">
        <v>217</v>
      </c>
      <c r="F8" s="24"/>
      <c r="G8" s="17"/>
      <c r="H8" s="17"/>
      <c r="I8" s="17"/>
      <c r="J8" s="17"/>
      <c r="K8" s="17"/>
      <c r="L8" s="17"/>
      <c r="M8" s="17"/>
      <c r="N8" s="17"/>
      <c r="O8" s="17"/>
      <c r="P8" s="17"/>
      <c r="Q8" s="17"/>
      <c r="R8" s="17"/>
      <c r="S8" s="17"/>
      <c r="T8" s="17"/>
      <c r="U8" s="17"/>
      <c r="V8" s="17"/>
      <c r="W8" s="17"/>
      <c r="X8" s="17"/>
      <c r="Y8" s="17"/>
      <c r="Z8" s="17"/>
      <c r="AA8" s="17"/>
      <c r="AB8" s="17"/>
      <c r="AC8" s="17"/>
      <c r="AD8" s="17"/>
    </row>
    <row r="9" spans="1:30" ht="19.5" customHeight="1" x14ac:dyDescent="0.3">
      <c r="A9" s="17"/>
      <c r="B9" s="17"/>
      <c r="C9" s="18"/>
      <c r="D9" s="28" t="s">
        <v>104</v>
      </c>
      <c r="E9" s="27" t="s">
        <v>301</v>
      </c>
      <c r="F9" s="24"/>
      <c r="G9" s="17"/>
      <c r="H9" s="17"/>
      <c r="I9" s="17"/>
      <c r="J9" s="17"/>
      <c r="K9" s="17"/>
      <c r="L9" s="17"/>
      <c r="M9" s="17"/>
      <c r="N9" s="17"/>
      <c r="O9" s="17"/>
      <c r="P9" s="17"/>
      <c r="Q9" s="17"/>
      <c r="R9" s="17"/>
      <c r="S9" s="17"/>
      <c r="T9" s="17"/>
      <c r="U9" s="17"/>
      <c r="V9" s="17"/>
      <c r="W9" s="17"/>
      <c r="X9" s="17"/>
      <c r="Y9" s="17"/>
      <c r="Z9" s="17"/>
      <c r="AA9" s="17"/>
      <c r="AB9" s="17"/>
      <c r="AC9" s="17"/>
      <c r="AD9" s="17"/>
    </row>
    <row r="10" spans="1:30" ht="36" customHeight="1" x14ac:dyDescent="0.3">
      <c r="A10" s="17"/>
      <c r="B10" s="17"/>
      <c r="C10" s="18"/>
      <c r="D10" s="29" t="s">
        <v>113</v>
      </c>
      <c r="E10" s="30" t="s">
        <v>114</v>
      </c>
      <c r="F10" s="24"/>
      <c r="G10" s="17"/>
      <c r="H10" s="17"/>
      <c r="I10" s="17"/>
      <c r="J10" s="17"/>
      <c r="K10" s="17"/>
      <c r="L10" s="17"/>
      <c r="M10" s="17"/>
      <c r="N10" s="17"/>
      <c r="O10" s="17"/>
      <c r="P10" s="17"/>
      <c r="Q10" s="17"/>
      <c r="R10" s="17"/>
      <c r="S10" s="17"/>
      <c r="T10" s="17"/>
      <c r="U10" s="17"/>
      <c r="V10" s="17"/>
      <c r="W10" s="17"/>
      <c r="X10" s="17"/>
      <c r="Y10" s="17"/>
      <c r="Z10" s="17"/>
      <c r="AA10" s="17"/>
      <c r="AB10" s="17"/>
      <c r="AC10" s="17"/>
      <c r="AD10" s="17"/>
    </row>
    <row r="11" spans="1:30" ht="108" customHeight="1" x14ac:dyDescent="0.3">
      <c r="A11" s="17"/>
      <c r="B11" s="17"/>
      <c r="C11" s="18"/>
      <c r="D11" s="32" t="s">
        <v>105</v>
      </c>
      <c r="E11" s="33" t="s">
        <v>302</v>
      </c>
      <c r="F11" s="24"/>
      <c r="G11" s="17"/>
      <c r="H11" s="17"/>
      <c r="I11" s="17"/>
      <c r="J11" s="17"/>
      <c r="K11" s="17"/>
      <c r="L11" s="17"/>
      <c r="M11" s="17"/>
      <c r="N11" s="17"/>
      <c r="O11" s="17"/>
      <c r="P11" s="17"/>
      <c r="Q11" s="17"/>
      <c r="R11" s="17"/>
      <c r="S11" s="17"/>
      <c r="T11" s="17"/>
      <c r="U11" s="17"/>
      <c r="V11" s="17"/>
      <c r="W11" s="17"/>
      <c r="X11" s="17"/>
      <c r="Y11" s="17"/>
      <c r="Z11" s="17"/>
      <c r="AA11" s="17"/>
      <c r="AB11" s="17"/>
      <c r="AC11" s="17"/>
      <c r="AD11" s="17"/>
    </row>
    <row r="12" spans="1:30" ht="30.75" customHeight="1" x14ac:dyDescent="0.3">
      <c r="A12" s="17"/>
      <c r="B12" s="17"/>
      <c r="C12" s="18"/>
      <c r="D12" s="32" t="s">
        <v>106</v>
      </c>
      <c r="E12" s="34" t="s">
        <v>107</v>
      </c>
      <c r="F12" s="24"/>
      <c r="G12" s="17"/>
      <c r="H12" s="17"/>
      <c r="I12" s="17"/>
      <c r="J12" s="17"/>
      <c r="K12" s="17"/>
      <c r="L12" s="17"/>
      <c r="M12" s="17"/>
      <c r="N12" s="17"/>
      <c r="O12" s="17"/>
      <c r="P12" s="17"/>
      <c r="Q12" s="17"/>
      <c r="R12" s="17"/>
      <c r="S12" s="17"/>
      <c r="T12" s="17"/>
      <c r="U12" s="17"/>
      <c r="V12" s="17"/>
      <c r="W12" s="17"/>
      <c r="X12" s="17"/>
      <c r="Y12" s="17"/>
      <c r="Z12" s="17"/>
      <c r="AA12" s="17"/>
      <c r="AB12" s="17"/>
      <c r="AC12" s="17"/>
      <c r="AD12" s="17"/>
    </row>
    <row r="13" spans="1:30" ht="163.5" customHeight="1" x14ac:dyDescent="0.3">
      <c r="A13" s="17"/>
      <c r="B13" s="17"/>
      <c r="C13" s="18"/>
      <c r="D13" s="31" t="s">
        <v>108</v>
      </c>
      <c r="E13" s="35" t="s">
        <v>109</v>
      </c>
      <c r="F13" s="24"/>
      <c r="G13" s="17"/>
      <c r="H13" s="17"/>
      <c r="I13" s="17"/>
      <c r="J13" s="17"/>
      <c r="K13" s="17"/>
      <c r="L13" s="17"/>
      <c r="M13" s="17"/>
      <c r="N13" s="17"/>
      <c r="O13" s="17"/>
      <c r="P13" s="17"/>
      <c r="Q13" s="17"/>
      <c r="R13" s="17"/>
      <c r="S13" s="17"/>
      <c r="T13" s="17"/>
      <c r="U13" s="17"/>
      <c r="V13" s="17"/>
      <c r="W13" s="17"/>
      <c r="X13" s="17"/>
      <c r="Y13" s="17"/>
      <c r="Z13" s="17"/>
      <c r="AA13" s="17"/>
      <c r="AB13" s="17"/>
      <c r="AC13" s="17"/>
      <c r="AD13" s="17"/>
    </row>
    <row r="14" spans="1:30" ht="117" x14ac:dyDescent="0.3">
      <c r="A14" s="17"/>
      <c r="B14" s="17"/>
      <c r="C14" s="18"/>
      <c r="D14" s="32" t="s">
        <v>110</v>
      </c>
      <c r="E14" s="36" t="s">
        <v>304</v>
      </c>
      <c r="F14" s="24"/>
      <c r="G14" s="17"/>
      <c r="H14" s="17"/>
      <c r="I14" s="17"/>
      <c r="J14" s="17"/>
      <c r="K14" s="17"/>
      <c r="L14" s="17"/>
      <c r="M14" s="17"/>
      <c r="N14" s="17"/>
      <c r="O14" s="17"/>
      <c r="P14" s="17"/>
      <c r="Q14" s="17"/>
      <c r="R14" s="17"/>
      <c r="S14" s="17"/>
      <c r="T14" s="17"/>
      <c r="U14" s="17"/>
      <c r="V14" s="17"/>
      <c r="W14" s="17"/>
      <c r="X14" s="17"/>
      <c r="Y14" s="17"/>
      <c r="Z14" s="17"/>
      <c r="AA14" s="17"/>
      <c r="AB14" s="17"/>
      <c r="AC14" s="17"/>
      <c r="AD14" s="17"/>
    </row>
    <row r="15" spans="1:30" ht="133.5" customHeight="1" thickBot="1" x14ac:dyDescent="0.35">
      <c r="A15" s="17"/>
      <c r="B15" s="17"/>
      <c r="C15" s="17"/>
      <c r="D15" s="37" t="s">
        <v>111</v>
      </c>
      <c r="E15" s="38" t="s">
        <v>112</v>
      </c>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row>
    <row r="16" spans="1:30" x14ac:dyDescent="0.3">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row>
    <row r="17" spans="1:30" x14ac:dyDescent="0.3">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row>
    <row r="18" spans="1:30" x14ac:dyDescent="0.3">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row>
    <row r="19" spans="1:30" x14ac:dyDescent="0.3">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row>
    <row r="20" spans="1:30" x14ac:dyDescent="0.3">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row>
    <row r="21" spans="1:30" x14ac:dyDescent="0.3">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row>
    <row r="22" spans="1:30" x14ac:dyDescent="0.3">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row>
    <row r="23" spans="1:30" x14ac:dyDescent="0.3">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row>
    <row r="24" spans="1:30" x14ac:dyDescent="0.3">
      <c r="A24" s="17"/>
      <c r="B24" s="17"/>
      <c r="C24" s="17"/>
      <c r="D24" s="17"/>
      <c r="E24" s="17"/>
      <c r="F24" s="17"/>
      <c r="G24" s="17"/>
      <c r="H24" s="17"/>
      <c r="I24" s="17"/>
    </row>
    <row r="25" spans="1:30" x14ac:dyDescent="0.3">
      <c r="A25" s="17"/>
      <c r="B25" s="17"/>
      <c r="C25" s="17"/>
      <c r="D25" s="17"/>
      <c r="E25" s="17"/>
      <c r="F25" s="17"/>
      <c r="G25" s="17"/>
      <c r="H25" s="17"/>
      <c r="I25" s="17"/>
    </row>
    <row r="26" spans="1:30" x14ac:dyDescent="0.3">
      <c r="A26" s="17"/>
      <c r="B26" s="17"/>
      <c r="C26" s="17"/>
      <c r="D26" s="17"/>
      <c r="E26" s="17"/>
      <c r="F26" s="17"/>
      <c r="G26" s="17"/>
      <c r="H26" s="17"/>
      <c r="I26" s="17"/>
    </row>
    <row r="27" spans="1:30" x14ac:dyDescent="0.3">
      <c r="A27" s="17"/>
      <c r="B27" s="17"/>
      <c r="C27" s="17"/>
      <c r="D27" s="17"/>
      <c r="E27" s="17"/>
      <c r="F27" s="17"/>
      <c r="G27" s="17"/>
      <c r="H27" s="17"/>
      <c r="I27" s="17"/>
    </row>
    <row r="28" spans="1:30" x14ac:dyDescent="0.3">
      <c r="A28" s="17"/>
      <c r="B28" s="17"/>
      <c r="C28" s="17"/>
      <c r="D28" s="17"/>
      <c r="E28" s="17"/>
      <c r="F28" s="17"/>
      <c r="G28" s="17"/>
      <c r="H28" s="17"/>
      <c r="I28" s="17"/>
    </row>
    <row r="29" spans="1:30" x14ac:dyDescent="0.3">
      <c r="A29" s="17"/>
      <c r="B29" s="17"/>
      <c r="C29" s="17"/>
      <c r="D29" s="17"/>
      <c r="E29" s="17"/>
      <c r="F29" s="17"/>
      <c r="G29" s="17"/>
      <c r="H29" s="17"/>
      <c r="I29" s="17"/>
    </row>
    <row r="30" spans="1:30" x14ac:dyDescent="0.3">
      <c r="A30" s="17"/>
      <c r="B30" s="17"/>
      <c r="C30" s="17"/>
      <c r="D30" s="17"/>
      <c r="E30" s="17"/>
      <c r="F30" s="17"/>
      <c r="G30" s="17"/>
      <c r="H30" s="17"/>
      <c r="I30" s="17"/>
    </row>
    <row r="31" spans="1:30" x14ac:dyDescent="0.3">
      <c r="A31" s="17"/>
      <c r="B31" s="17"/>
      <c r="C31" s="17"/>
      <c r="D31" s="17"/>
      <c r="E31" s="17"/>
      <c r="F31" s="17"/>
      <c r="G31" s="17"/>
      <c r="H31" s="17"/>
      <c r="I31" s="17"/>
    </row>
    <row r="32" spans="1:30" x14ac:dyDescent="0.3">
      <c r="A32" s="17"/>
      <c r="B32" s="17"/>
      <c r="C32" s="17"/>
      <c r="D32" s="17"/>
      <c r="E32" s="17"/>
      <c r="F32" s="17"/>
      <c r="G32" s="17"/>
      <c r="H32" s="17"/>
      <c r="I32" s="17"/>
    </row>
    <row r="33" spans="1:9" x14ac:dyDescent="0.3">
      <c r="A33" s="17"/>
      <c r="B33" s="17"/>
      <c r="C33" s="17"/>
      <c r="D33" s="17"/>
      <c r="E33" s="17"/>
      <c r="F33" s="17"/>
      <c r="G33" s="17"/>
      <c r="H33" s="17"/>
      <c r="I33" s="17"/>
    </row>
    <row r="34" spans="1:9" x14ac:dyDescent="0.3">
      <c r="A34" s="17"/>
      <c r="B34" s="17"/>
      <c r="C34" s="17"/>
      <c r="D34" s="17"/>
      <c r="E34" s="17"/>
      <c r="F34" s="17"/>
      <c r="G34" s="17"/>
      <c r="H34" s="17"/>
      <c r="I34" s="17"/>
    </row>
    <row r="35" spans="1:9" x14ac:dyDescent="0.3">
      <c r="A35" s="17"/>
      <c r="B35" s="17"/>
      <c r="C35" s="17"/>
      <c r="D35" s="17"/>
      <c r="E35" s="17"/>
      <c r="F35" s="17"/>
      <c r="G35" s="17"/>
      <c r="H35" s="17"/>
      <c r="I35" s="17"/>
    </row>
    <row r="36" spans="1:9" x14ac:dyDescent="0.3">
      <c r="A36" s="17"/>
      <c r="B36" s="17"/>
      <c r="C36" s="17"/>
      <c r="D36" s="17"/>
      <c r="E36" s="17"/>
      <c r="F36" s="17"/>
      <c r="G36" s="17"/>
      <c r="H36" s="17"/>
      <c r="I36" s="17"/>
    </row>
    <row r="37" spans="1:9" x14ac:dyDescent="0.3">
      <c r="A37" s="17"/>
      <c r="B37" s="17"/>
      <c r="C37" s="17"/>
      <c r="D37" s="17"/>
      <c r="E37" s="17"/>
      <c r="F37" s="17"/>
      <c r="G37" s="17"/>
      <c r="H37" s="17"/>
      <c r="I37" s="17"/>
    </row>
    <row r="38" spans="1:9" x14ac:dyDescent="0.3">
      <c r="A38" s="17"/>
      <c r="B38" s="17"/>
      <c r="C38" s="17"/>
      <c r="D38" s="17"/>
      <c r="E38" s="17"/>
      <c r="F38" s="17"/>
      <c r="G38" s="17"/>
      <c r="H38" s="17"/>
      <c r="I38" s="17"/>
    </row>
    <row r="39" spans="1:9" x14ac:dyDescent="0.3">
      <c r="A39" s="17"/>
      <c r="B39" s="17"/>
      <c r="C39" s="17"/>
      <c r="D39" s="17"/>
      <c r="E39" s="17"/>
      <c r="F39" s="17"/>
      <c r="G39" s="17"/>
      <c r="H39" s="17"/>
      <c r="I39" s="17"/>
    </row>
    <row r="40" spans="1:9" x14ac:dyDescent="0.3">
      <c r="A40" s="17"/>
      <c r="B40" s="17"/>
      <c r="C40" s="17"/>
      <c r="D40" s="17"/>
      <c r="E40" s="17"/>
      <c r="F40" s="17"/>
      <c r="G40" s="17"/>
      <c r="H40" s="17"/>
      <c r="I40" s="17"/>
    </row>
    <row r="41" spans="1:9" x14ac:dyDescent="0.3">
      <c r="A41" s="17"/>
      <c r="B41" s="17"/>
      <c r="C41" s="17"/>
      <c r="D41" s="17"/>
      <c r="E41" s="17"/>
      <c r="F41" s="17"/>
      <c r="G41" s="17"/>
      <c r="H41" s="17"/>
      <c r="I41" s="17"/>
    </row>
    <row r="42" spans="1:9" x14ac:dyDescent="0.3">
      <c r="A42" s="17"/>
      <c r="B42" s="17"/>
      <c r="C42" s="17"/>
      <c r="D42" s="17"/>
      <c r="E42" s="17"/>
      <c r="F42" s="17"/>
      <c r="G42" s="17"/>
      <c r="H42" s="17"/>
      <c r="I42" s="17"/>
    </row>
    <row r="43" spans="1:9" x14ac:dyDescent="0.3">
      <c r="A43" s="17"/>
      <c r="B43" s="17"/>
      <c r="C43" s="17"/>
      <c r="D43" s="17"/>
      <c r="E43" s="17"/>
      <c r="F43" s="17"/>
      <c r="G43" s="17"/>
      <c r="H43" s="17"/>
      <c r="I43" s="17"/>
    </row>
    <row r="44" spans="1:9" x14ac:dyDescent="0.3">
      <c r="A44" s="17"/>
      <c r="B44" s="17"/>
      <c r="C44" s="17"/>
      <c r="D44" s="17"/>
      <c r="E44" s="17"/>
      <c r="F44" s="17"/>
      <c r="G44" s="17"/>
      <c r="H44" s="17"/>
      <c r="I44" s="17"/>
    </row>
    <row r="45" spans="1:9" x14ac:dyDescent="0.3">
      <c r="A45" s="17"/>
      <c r="B45" s="17"/>
      <c r="C45" s="17"/>
      <c r="D45" s="17"/>
      <c r="E45" s="17"/>
      <c r="F45" s="17"/>
      <c r="G45" s="17"/>
      <c r="H45" s="17"/>
      <c r="I45" s="17"/>
    </row>
    <row r="46" spans="1:9" x14ac:dyDescent="0.3">
      <c r="A46" s="17"/>
      <c r="B46" s="17"/>
      <c r="C46" s="17"/>
      <c r="D46" s="17"/>
      <c r="E46" s="17"/>
      <c r="F46" s="17"/>
      <c r="G46" s="17"/>
      <c r="H46" s="17"/>
      <c r="I46" s="17"/>
    </row>
    <row r="47" spans="1:9" x14ac:dyDescent="0.3">
      <c r="A47" s="17"/>
      <c r="B47" s="17"/>
      <c r="C47" s="17"/>
      <c r="D47" s="17"/>
      <c r="E47" s="17"/>
      <c r="F47" s="17"/>
      <c r="G47" s="17"/>
      <c r="H47" s="17"/>
      <c r="I47" s="17"/>
    </row>
    <row r="48" spans="1:9" x14ac:dyDescent="0.3">
      <c r="A48" s="17"/>
      <c r="B48" s="17"/>
      <c r="C48" s="17"/>
      <c r="D48" s="17"/>
      <c r="E48" s="17"/>
      <c r="F48" s="17"/>
      <c r="G48" s="17"/>
      <c r="H48" s="17"/>
      <c r="I48" s="17"/>
    </row>
    <row r="49" spans="1:9" x14ac:dyDescent="0.3">
      <c r="A49" s="17"/>
      <c r="B49" s="17"/>
      <c r="C49" s="17"/>
      <c r="D49" s="17"/>
      <c r="E49" s="17"/>
      <c r="F49" s="17"/>
      <c r="G49" s="17"/>
      <c r="H49" s="17"/>
      <c r="I49" s="17"/>
    </row>
    <row r="50" spans="1:9" x14ac:dyDescent="0.3">
      <c r="A50" s="17"/>
      <c r="B50" s="17"/>
      <c r="C50" s="17"/>
      <c r="D50" s="17"/>
      <c r="E50" s="17"/>
      <c r="F50" s="17"/>
      <c r="G50" s="17"/>
      <c r="H50" s="17"/>
      <c r="I50" s="17"/>
    </row>
    <row r="51" spans="1:9" x14ac:dyDescent="0.3">
      <c r="A51" s="17"/>
      <c r="B51" s="17"/>
      <c r="C51" s="17"/>
      <c r="D51" s="17"/>
      <c r="E51" s="17"/>
      <c r="F51" s="17"/>
      <c r="G51" s="17"/>
      <c r="H51" s="17"/>
      <c r="I51" s="17"/>
    </row>
    <row r="52" spans="1:9" x14ac:dyDescent="0.3">
      <c r="A52" s="17"/>
      <c r="B52" s="17"/>
      <c r="C52" s="17"/>
      <c r="D52" s="17"/>
      <c r="E52" s="17"/>
      <c r="F52" s="17"/>
      <c r="G52" s="17"/>
      <c r="H52" s="17"/>
      <c r="I52" s="17"/>
    </row>
    <row r="53" spans="1:9" x14ac:dyDescent="0.3">
      <c r="A53" s="17"/>
      <c r="B53" s="17"/>
      <c r="C53" s="17"/>
      <c r="D53" s="17"/>
      <c r="E53" s="17"/>
      <c r="F53" s="17"/>
      <c r="G53" s="17"/>
      <c r="H53" s="17"/>
      <c r="I53" s="17"/>
    </row>
    <row r="54" spans="1:9" x14ac:dyDescent="0.3">
      <c r="A54" s="17"/>
      <c r="B54" s="17"/>
      <c r="C54" s="17"/>
      <c r="D54" s="17"/>
      <c r="E54" s="17"/>
      <c r="F54" s="17"/>
      <c r="G54" s="17"/>
      <c r="H54" s="17"/>
      <c r="I54" s="17"/>
    </row>
    <row r="55" spans="1:9" x14ac:dyDescent="0.3">
      <c r="A55" s="17"/>
      <c r="B55" s="17"/>
      <c r="C55" s="17"/>
      <c r="D55" s="17"/>
      <c r="E55" s="17"/>
      <c r="F55" s="17"/>
      <c r="G55" s="17"/>
      <c r="H55" s="17"/>
      <c r="I55" s="17"/>
    </row>
    <row r="56" spans="1:9" x14ac:dyDescent="0.3">
      <c r="A56" s="17"/>
      <c r="B56" s="17"/>
      <c r="C56" s="17"/>
      <c r="D56" s="17"/>
      <c r="E56" s="17"/>
      <c r="F56" s="17"/>
      <c r="G56" s="17"/>
      <c r="H56" s="17"/>
      <c r="I56" s="17"/>
    </row>
    <row r="57" spans="1:9" x14ac:dyDescent="0.3">
      <c r="A57" s="17"/>
      <c r="B57" s="17"/>
      <c r="C57" s="17"/>
      <c r="D57" s="17"/>
      <c r="E57" s="17"/>
      <c r="F57" s="17"/>
      <c r="G57" s="17"/>
      <c r="H57" s="17"/>
      <c r="I57" s="17"/>
    </row>
    <row r="58" spans="1:9" x14ac:dyDescent="0.3">
      <c r="A58" s="17"/>
      <c r="B58" s="17"/>
      <c r="C58" s="17"/>
      <c r="D58" s="17"/>
      <c r="E58" s="17"/>
      <c r="F58" s="17"/>
      <c r="G58" s="17"/>
      <c r="H58" s="17"/>
      <c r="I58" s="17"/>
    </row>
    <row r="59" spans="1:9" x14ac:dyDescent="0.3">
      <c r="A59" s="17"/>
      <c r="B59" s="17"/>
      <c r="C59" s="17"/>
      <c r="F59" s="17"/>
      <c r="G59" s="17"/>
      <c r="H59" s="17"/>
      <c r="I59" s="17"/>
    </row>
    <row r="60" spans="1:9" x14ac:dyDescent="0.3">
      <c r="A60" s="17"/>
      <c r="B60" s="17"/>
      <c r="C60" s="17"/>
      <c r="F60" s="17"/>
      <c r="G60" s="17"/>
      <c r="H60" s="17"/>
      <c r="I60" s="17"/>
    </row>
    <row r="61" spans="1:9" x14ac:dyDescent="0.3">
      <c r="A61" s="17"/>
      <c r="B61" s="17"/>
      <c r="C61" s="17"/>
      <c r="F61" s="17"/>
      <c r="G61" s="17"/>
      <c r="H61" s="17"/>
      <c r="I61" s="17"/>
    </row>
    <row r="62" spans="1:9" x14ac:dyDescent="0.3">
      <c r="A62" s="17"/>
      <c r="B62" s="17"/>
      <c r="C62" s="17"/>
      <c r="F62" s="17"/>
      <c r="G62" s="17"/>
      <c r="H62" s="17"/>
      <c r="I62" s="17"/>
    </row>
    <row r="63" spans="1:9" x14ac:dyDescent="0.3">
      <c r="A63" s="17"/>
      <c r="B63" s="17"/>
      <c r="C63" s="17"/>
      <c r="F63" s="17"/>
      <c r="G63" s="17"/>
      <c r="H63" s="17"/>
      <c r="I63" s="17"/>
    </row>
    <row r="64" spans="1:9" x14ac:dyDescent="0.3">
      <c r="A64" s="17"/>
      <c r="B64" s="17"/>
      <c r="C64" s="17"/>
      <c r="F64" s="17"/>
      <c r="G64" s="17"/>
      <c r="H64" s="17"/>
      <c r="I64" s="17"/>
    </row>
    <row r="65" spans="1:9" x14ac:dyDescent="0.3">
      <c r="A65" s="17"/>
      <c r="B65" s="17"/>
      <c r="C65" s="17"/>
      <c r="F65" s="17"/>
      <c r="G65" s="17"/>
      <c r="H65" s="17"/>
      <c r="I65" s="17"/>
    </row>
    <row r="66" spans="1:9" x14ac:dyDescent="0.3">
      <c r="A66" s="17"/>
      <c r="B66" s="17"/>
      <c r="C66" s="17"/>
      <c r="F66" s="17"/>
      <c r="G66" s="17"/>
      <c r="H66" s="17"/>
      <c r="I66" s="17"/>
    </row>
    <row r="67" spans="1:9" x14ac:dyDescent="0.3">
      <c r="A67" s="17"/>
      <c r="B67" s="17"/>
      <c r="C67" s="17"/>
    </row>
    <row r="68" spans="1:9" x14ac:dyDescent="0.3">
      <c r="A68" s="17"/>
      <c r="B68" s="17"/>
      <c r="C68" s="17"/>
    </row>
    <row r="69" spans="1:9" x14ac:dyDescent="0.3">
      <c r="A69" s="17"/>
      <c r="B69" s="17"/>
      <c r="C69" s="17"/>
    </row>
    <row r="70" spans="1:9" x14ac:dyDescent="0.3">
      <c r="A70" s="17"/>
      <c r="B70" s="17"/>
      <c r="C70" s="17"/>
    </row>
    <row r="71" spans="1:9" x14ac:dyDescent="0.3">
      <c r="A71" s="17"/>
      <c r="B71" s="17"/>
      <c r="C71" s="17"/>
    </row>
  </sheetData>
  <hyperlinks>
    <hyperlink ref="E12"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workbookViewId="0">
      <selection activeCell="J7" sqref="J7"/>
    </sheetView>
  </sheetViews>
  <sheetFormatPr defaultRowHeight="15" x14ac:dyDescent="0.25"/>
  <cols>
    <col min="1" max="1" width="29.42578125" customWidth="1"/>
    <col min="2" max="2" width="19.7109375" bestFit="1" customWidth="1"/>
    <col min="3" max="11" width="11.5703125" bestFit="1" customWidth="1"/>
  </cols>
  <sheetData>
    <row r="1" spans="1:11" x14ac:dyDescent="0.25">
      <c r="A1" s="143" t="s">
        <v>7</v>
      </c>
      <c r="B1" s="133" t="s">
        <v>94</v>
      </c>
    </row>
    <row r="3" spans="1:11" x14ac:dyDescent="0.25">
      <c r="A3" s="143" t="s">
        <v>267</v>
      </c>
      <c r="B3" s="133" t="s">
        <v>269</v>
      </c>
      <c r="C3" s="133" t="s">
        <v>270</v>
      </c>
      <c r="D3" s="133" t="s">
        <v>271</v>
      </c>
      <c r="E3" s="133" t="s">
        <v>272</v>
      </c>
      <c r="F3" s="133" t="s">
        <v>273</v>
      </c>
      <c r="G3" s="133" t="s">
        <v>274</v>
      </c>
      <c r="H3" s="133" t="s">
        <v>275</v>
      </c>
      <c r="I3" s="133" t="s">
        <v>276</v>
      </c>
      <c r="J3" s="133" t="s">
        <v>277</v>
      </c>
      <c r="K3" s="133" t="s">
        <v>278</v>
      </c>
    </row>
    <row r="4" spans="1:11" x14ac:dyDescent="0.25">
      <c r="A4" s="147" t="s">
        <v>11</v>
      </c>
      <c r="B4" s="144">
        <v>1028710569.2702309</v>
      </c>
      <c r="C4" s="144">
        <v>975594140.36572349</v>
      </c>
      <c r="D4" s="144">
        <v>1060291060.4828568</v>
      </c>
      <c r="E4" s="144">
        <v>1135150514.0174208</v>
      </c>
      <c r="F4" s="144">
        <v>1204421301.6167672</v>
      </c>
      <c r="G4" s="144">
        <v>1279976798.5268364</v>
      </c>
      <c r="H4" s="144">
        <v>1364248012.2906222</v>
      </c>
      <c r="I4" s="144">
        <v>1449750239.1710415</v>
      </c>
      <c r="J4" s="144">
        <v>1518488944.4936366</v>
      </c>
      <c r="K4" s="144">
        <v>1617616714.736253</v>
      </c>
    </row>
    <row r="5" spans="1:11" x14ac:dyDescent="0.25">
      <c r="A5" s="148" t="s">
        <v>12</v>
      </c>
      <c r="B5" s="144">
        <v>993244833.00515723</v>
      </c>
      <c r="C5" s="144">
        <v>940457902.40879977</v>
      </c>
      <c r="D5" s="144">
        <v>1024545806.767858</v>
      </c>
      <c r="E5" s="144">
        <v>1098487426.3952098</v>
      </c>
      <c r="F5" s="144">
        <v>1161409615.14972</v>
      </c>
      <c r="G5" s="144">
        <v>1233485051.3413467</v>
      </c>
      <c r="H5" s="144">
        <v>1319504369.1217694</v>
      </c>
      <c r="I5" s="144">
        <v>1407279569.7606587</v>
      </c>
      <c r="J5" s="144">
        <v>1478534045.24786</v>
      </c>
      <c r="K5" s="144">
        <v>1579713008.4869573</v>
      </c>
    </row>
    <row r="6" spans="1:11" x14ac:dyDescent="0.25">
      <c r="A6" s="148" t="s">
        <v>58</v>
      </c>
      <c r="B6" s="144">
        <v>35465736.265073605</v>
      </c>
      <c r="C6" s="144">
        <v>35136237.956923686</v>
      </c>
      <c r="D6" s="144">
        <v>35745253.714998759</v>
      </c>
      <c r="E6" s="144">
        <v>36663087.622210912</v>
      </c>
      <c r="F6" s="144">
        <v>43011686.467047326</v>
      </c>
      <c r="G6" s="144">
        <v>46491747.185489573</v>
      </c>
      <c r="H6" s="144">
        <v>44743643.16885291</v>
      </c>
      <c r="I6" s="144">
        <v>42470669.410382748</v>
      </c>
      <c r="J6" s="144">
        <v>39954899.245776728</v>
      </c>
      <c r="K6" s="144">
        <v>37903706.249295622</v>
      </c>
    </row>
    <row r="7" spans="1:11" x14ac:dyDescent="0.25">
      <c r="A7" s="147" t="s">
        <v>268</v>
      </c>
      <c r="B7" s="144">
        <v>1028710569.2702309</v>
      </c>
      <c r="C7" s="144">
        <v>975594140.36572349</v>
      </c>
      <c r="D7" s="144">
        <v>1060291060.4828568</v>
      </c>
      <c r="E7" s="144">
        <v>1135150514.0174208</v>
      </c>
      <c r="F7" s="144">
        <v>1204421301.6167672</v>
      </c>
      <c r="G7" s="144">
        <v>1279976798.5268364</v>
      </c>
      <c r="H7" s="144">
        <v>1364248012.2906222</v>
      </c>
      <c r="I7" s="144">
        <v>1449750239.1710415</v>
      </c>
      <c r="J7" s="144">
        <v>1518488944.4936366</v>
      </c>
      <c r="K7" s="144">
        <v>1617616714.736253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7992"/>
  <sheetViews>
    <sheetView zoomScale="90" zoomScaleNormal="90" workbookViewId="0">
      <pane xSplit="5" topLeftCell="F1" activePane="topRight" state="frozen"/>
      <selection activeCell="A373" sqref="A373"/>
      <selection pane="topRight" activeCell="L7991" sqref="L7991:U7992"/>
    </sheetView>
  </sheetViews>
  <sheetFormatPr defaultColWidth="8.85546875" defaultRowHeight="15" x14ac:dyDescent="0.25"/>
  <cols>
    <col min="1" max="1" width="14.42578125" style="92" customWidth="1"/>
    <col min="2" max="2" width="25.28515625" style="92" customWidth="1"/>
    <col min="3" max="3" width="16.85546875" style="92" customWidth="1"/>
    <col min="4" max="4" width="29.85546875" style="92" customWidth="1"/>
    <col min="5" max="5" width="13.7109375" style="92" customWidth="1"/>
    <col min="6" max="6" width="12.7109375" style="92" customWidth="1"/>
    <col min="7" max="7" width="18.7109375" style="92" customWidth="1"/>
    <col min="8" max="8" width="23.28515625" style="92" customWidth="1"/>
    <col min="9" max="9" width="22" style="92" customWidth="1"/>
    <col min="10" max="10" width="34.42578125" style="92" hidden="1" customWidth="1"/>
    <col min="11" max="11" width="13.42578125" style="92" hidden="1" customWidth="1"/>
    <col min="12" max="12" width="13.28515625" style="92" customWidth="1"/>
    <col min="13" max="13" width="14" style="92" customWidth="1"/>
    <col min="14" max="14" width="18.7109375" style="93" customWidth="1"/>
    <col min="15" max="16" width="17.85546875" style="93" customWidth="1"/>
    <col min="17" max="17" width="16.42578125" style="93" customWidth="1"/>
    <col min="18" max="18" width="16.140625" style="93" customWidth="1"/>
    <col min="19" max="19" width="17" style="93" customWidth="1"/>
    <col min="20" max="20" width="13.85546875" style="92" customWidth="1"/>
    <col min="21" max="23" width="12.7109375" style="92" bestFit="1" customWidth="1"/>
    <col min="24" max="26" width="12.5703125" style="92" bestFit="1" customWidth="1"/>
    <col min="27" max="27" width="1.7109375" style="92" customWidth="1"/>
    <col min="28" max="28" width="18.5703125" style="92" customWidth="1"/>
    <col min="29" max="16384" width="8.85546875" style="92"/>
  </cols>
  <sheetData>
    <row r="1" spans="1:21" ht="21.75" customHeight="1" x14ac:dyDescent="0.25">
      <c r="A1" s="91" t="s">
        <v>0</v>
      </c>
      <c r="B1" s="91" t="s">
        <v>1</v>
      </c>
      <c r="C1" s="91" t="s">
        <v>2</v>
      </c>
      <c r="D1" s="91" t="s">
        <v>3</v>
      </c>
      <c r="E1" s="91" t="s">
        <v>4</v>
      </c>
      <c r="F1" s="91" t="s">
        <v>5</v>
      </c>
      <c r="G1" s="91" t="s">
        <v>6</v>
      </c>
      <c r="H1" s="91" t="s">
        <v>7</v>
      </c>
      <c r="I1" s="91" t="s">
        <v>8</v>
      </c>
      <c r="J1" s="91" t="s">
        <v>9</v>
      </c>
      <c r="K1" s="91" t="s">
        <v>10</v>
      </c>
      <c r="L1" s="105">
        <v>2005</v>
      </c>
      <c r="M1" s="105">
        <v>2006</v>
      </c>
      <c r="N1" s="106">
        <v>2007</v>
      </c>
      <c r="O1" s="106">
        <v>2008</v>
      </c>
      <c r="P1" s="106">
        <v>2009</v>
      </c>
      <c r="Q1" s="106">
        <v>2010</v>
      </c>
      <c r="R1" s="106">
        <v>2011</v>
      </c>
      <c r="S1" s="106">
        <v>2012</v>
      </c>
      <c r="T1" s="105">
        <v>2013</v>
      </c>
      <c r="U1" s="92">
        <v>2014</v>
      </c>
    </row>
    <row r="2" spans="1:21" x14ac:dyDescent="0.25">
      <c r="A2" s="92" t="s">
        <v>11</v>
      </c>
      <c r="B2" s="92" t="s">
        <v>12</v>
      </c>
      <c r="C2" s="92" t="s">
        <v>13</v>
      </c>
      <c r="D2" s="92" t="s">
        <v>14</v>
      </c>
      <c r="E2" s="92" t="s">
        <v>15</v>
      </c>
      <c r="G2" s="92" t="s">
        <v>97</v>
      </c>
      <c r="H2" s="92" t="s">
        <v>16</v>
      </c>
      <c r="I2" s="88" t="s">
        <v>203</v>
      </c>
      <c r="J2" s="92" t="s">
        <v>13</v>
      </c>
      <c r="L2" s="98">
        <f>'Activity data'!H2*'Emission factors'!$B$28*'Emission factors'!$C$28</f>
        <v>1807602.4370249999</v>
      </c>
      <c r="M2" s="98">
        <f>'Activity data'!I2*'Emission factors'!$B$28*'Emission factors'!$C$28</f>
        <v>1926242.2005749997</v>
      </c>
      <c r="N2" s="98">
        <f>'Activity data'!J2*'Emission factors'!$B$28*'Emission factors'!$C$28</f>
        <v>2219065.5217499994</v>
      </c>
      <c r="O2" s="98">
        <f>'Activity data'!K2*'Emission factors'!$B$28*'Emission factors'!$C$28</f>
        <v>2533701.1218749997</v>
      </c>
      <c r="P2" s="98">
        <f>'Activity data'!L2*'Emission factors'!$B$28*'Emission factors'!$C$28</f>
        <v>2862934.5244499999</v>
      </c>
      <c r="Q2" s="98">
        <f>'Activity data'!M2*'Emission factors'!$B$28*'Emission factors'!$C$28</f>
        <v>3206658.2798249996</v>
      </c>
      <c r="R2" s="98">
        <f>'Activity data'!N2*'Emission factors'!$B$28*'Emission factors'!$C$28</f>
        <v>3513902.8790249992</v>
      </c>
      <c r="S2" s="98">
        <f>'Activity data'!O2*'Emission factors'!$B$28*'Emission factors'!$C$28</f>
        <v>3745464.5497499998</v>
      </c>
      <c r="T2" s="98">
        <f>'Activity data'!P2*'Emission factors'!$B$28*'Emission factors'!$C$28</f>
        <v>4104545.9301</v>
      </c>
      <c r="U2" s="98">
        <f>'Activity data'!Q2*'Emission factors'!$B$28*'Emission factors'!$C$28</f>
        <v>2882083.5870749997</v>
      </c>
    </row>
    <row r="3" spans="1:21" x14ac:dyDescent="0.25">
      <c r="A3" s="92" t="s">
        <v>11</v>
      </c>
      <c r="B3" s="92" t="s">
        <v>12</v>
      </c>
      <c r="C3" s="92" t="s">
        <v>13</v>
      </c>
      <c r="D3" s="92" t="s">
        <v>14</v>
      </c>
      <c r="E3" s="92" t="s">
        <v>15</v>
      </c>
      <c r="G3" s="92" t="s">
        <v>97</v>
      </c>
      <c r="H3" s="92" t="s">
        <v>16</v>
      </c>
      <c r="I3" s="88" t="s">
        <v>227</v>
      </c>
      <c r="L3" s="98">
        <f>'Activity data'!H3*'Emission factors'!$B$28*'Emission factors'!$C$28</f>
        <v>19701.660824999995</v>
      </c>
      <c r="M3" s="98">
        <f>'Activity data'!I3*'Emission factors'!$B$28*'Emission factors'!$C$28</f>
        <v>18312.490349999996</v>
      </c>
      <c r="N3" s="98">
        <f>'Activity data'!J3*'Emission factors'!$B$28*'Emission factors'!$C$28</f>
        <v>22065.553124999999</v>
      </c>
      <c r="O3" s="98">
        <f>'Activity data'!K3*'Emission factors'!$B$28*'Emission factors'!$C$28</f>
        <v>24314.320799999998</v>
      </c>
      <c r="P3" s="98">
        <f>'Activity data'!L3*'Emission factors'!$B$28*'Emission factors'!$C$28</f>
        <v>27583.860149999997</v>
      </c>
      <c r="Q3" s="98">
        <f>'Activity data'!M3*'Emission factors'!$B$28*'Emission factors'!$C$28</f>
        <v>30423.600899999998</v>
      </c>
      <c r="R3" s="98">
        <f>'Activity data'!N3*'Emission factors'!$B$28*'Emission factors'!$C$28</f>
        <v>31613.222024999995</v>
      </c>
      <c r="S3" s="98">
        <f>'Activity data'!O3*'Emission factors'!$B$28*'Emission factors'!$C$28</f>
        <v>32680.043549999995</v>
      </c>
      <c r="T3" s="98">
        <f>'Activity data'!P3*'Emission factors'!$B$28*'Emission factors'!$C$28</f>
        <v>34744.611825</v>
      </c>
      <c r="U3" s="98">
        <f>'Activity data'!Q3*'Emission factors'!$B$28*'Emission factors'!$C$28</f>
        <v>37361.778299999998</v>
      </c>
    </row>
    <row r="4" spans="1:21" x14ac:dyDescent="0.25">
      <c r="A4" s="92" t="s">
        <v>11</v>
      </c>
      <c r="B4" s="92" t="s">
        <v>12</v>
      </c>
      <c r="C4" s="92" t="s">
        <v>13</v>
      </c>
      <c r="D4" s="92" t="s">
        <v>14</v>
      </c>
      <c r="E4" s="92" t="s">
        <v>15</v>
      </c>
      <c r="G4" s="92" t="s">
        <v>97</v>
      </c>
      <c r="H4" s="92" t="s">
        <v>16</v>
      </c>
      <c r="I4" s="88" t="s">
        <v>191</v>
      </c>
      <c r="L4" s="98">
        <f>'Activity data'!H4*'Emission factors'!$B$28*'Emission factors'!$C$28</f>
        <v>38513.024549999995</v>
      </c>
      <c r="M4" s="98">
        <f>'Activity data'!I4*'Emission factors'!$B$28*'Emission factors'!$C$28</f>
        <v>37269.678599999992</v>
      </c>
      <c r="N4" s="98">
        <f>'Activity data'!J4*'Emission factors'!$B$28*'Emission factors'!$C$28</f>
        <v>40922.96669999999</v>
      </c>
      <c r="O4" s="98">
        <f>'Activity data'!K4*'Emission factors'!$B$28*'Emission factors'!$C$28</f>
        <v>44560.904849999999</v>
      </c>
      <c r="P4" s="98">
        <f>'Activity data'!L4*'Emission factors'!$B$28*'Emission factors'!$C$28</f>
        <v>54315.798075000006</v>
      </c>
      <c r="Q4" s="98">
        <f>'Activity data'!M4*'Emission factors'!$B$28*'Emission factors'!$C$28</f>
        <v>58099.560749999997</v>
      </c>
      <c r="R4" s="98">
        <f>'Activity data'!N4*'Emission factors'!$B$28*'Emission factors'!$C$28</f>
        <v>63702.292499999989</v>
      </c>
      <c r="S4" s="98">
        <f>'Activity data'!O4*'Emission factors'!$B$28*'Emission factors'!$C$28</f>
        <v>68706.376199999984</v>
      </c>
      <c r="T4" s="98">
        <f>'Activity data'!P4*'Emission factors'!$B$28*'Emission factors'!$C$28</f>
        <v>79128.992249999996</v>
      </c>
      <c r="U4" s="98">
        <f>'Activity data'!Q4*'Emission factors'!$B$28*'Emission factors'!$C$28</f>
        <v>84823.823699999994</v>
      </c>
    </row>
    <row r="5" spans="1:21" x14ac:dyDescent="0.25">
      <c r="A5" s="92" t="s">
        <v>11</v>
      </c>
      <c r="B5" s="92" t="s">
        <v>12</v>
      </c>
      <c r="C5" s="92" t="s">
        <v>13</v>
      </c>
      <c r="D5" s="92" t="s">
        <v>14</v>
      </c>
      <c r="E5" s="92" t="s">
        <v>15</v>
      </c>
      <c r="G5" s="92" t="s">
        <v>97</v>
      </c>
      <c r="H5" s="92" t="s">
        <v>16</v>
      </c>
      <c r="I5" s="88" t="s">
        <v>192</v>
      </c>
      <c r="L5" s="98">
        <f>'Activity data'!H5*'Emission factors'!$B$28*'Emission factors'!$C$28</f>
        <v>287113.13977499993</v>
      </c>
      <c r="M5" s="98">
        <f>'Activity data'!I5*'Emission factors'!$B$28*'Emission factors'!$C$28</f>
        <v>292017.44879999995</v>
      </c>
      <c r="N5" s="98">
        <f>'Activity data'!J5*'Emission factors'!$B$28*'Emission factors'!$C$28</f>
        <v>316301.06969999999</v>
      </c>
      <c r="O5" s="98">
        <f>'Activity data'!K5*'Emission factors'!$B$28*'Emission factors'!$C$28</f>
        <v>341705.23694999999</v>
      </c>
      <c r="P5" s="98">
        <f>'Activity data'!L5*'Emission factors'!$B$28*'Emission factors'!$C$28</f>
        <v>393380.84362499992</v>
      </c>
      <c r="Q5" s="98">
        <f>'Activity data'!M5*'Emission factors'!$B$28*'Emission factors'!$C$28</f>
        <v>444342.67762500001</v>
      </c>
      <c r="R5" s="98">
        <f>'Activity data'!N5*'Emission factors'!$B$28*'Emission factors'!$C$28</f>
        <v>489318.03112499992</v>
      </c>
      <c r="S5" s="98">
        <f>'Activity data'!O5*'Emission factors'!$B$28*'Emission factors'!$C$28</f>
        <v>511283.8095749999</v>
      </c>
      <c r="T5" s="98">
        <f>'Activity data'!P5*'Emission factors'!$B$28*'Emission factors'!$C$28</f>
        <v>565054.68442499998</v>
      </c>
      <c r="U5" s="98">
        <f>'Activity data'!Q5*'Emission factors'!$B$28*'Emission factors'!$C$28</f>
        <v>650929.97970000003</v>
      </c>
    </row>
    <row r="6" spans="1:21" x14ac:dyDescent="0.25">
      <c r="A6" s="92" t="s">
        <v>11</v>
      </c>
      <c r="B6" s="92" t="s">
        <v>12</v>
      </c>
      <c r="C6" s="92" t="s">
        <v>13</v>
      </c>
      <c r="D6" s="92" t="s">
        <v>14</v>
      </c>
      <c r="E6" s="92" t="s">
        <v>15</v>
      </c>
      <c r="G6" s="92" t="s">
        <v>97</v>
      </c>
      <c r="H6" s="92" t="s">
        <v>16</v>
      </c>
      <c r="I6" s="88" t="s">
        <v>206</v>
      </c>
      <c r="L6" s="98">
        <f>'Activity data'!H6*'Emission factors'!$B$28*'Emission factors'!$C$28</f>
        <v>373456.60852499999</v>
      </c>
      <c r="M6" s="98">
        <f>'Activity data'!I6*'Emission factors'!$B$28*'Emission factors'!$C$28</f>
        <v>395614.26134999999</v>
      </c>
      <c r="N6" s="98">
        <f>'Activity data'!J6*'Emission factors'!$B$28*'Emission factors'!$C$28</f>
        <v>460851.54884999996</v>
      </c>
      <c r="O6" s="98">
        <f>'Activity data'!K6*'Emission factors'!$B$28*'Emission factors'!$C$28</f>
        <v>547010.81819999998</v>
      </c>
      <c r="P6" s="98">
        <f>'Activity data'!L6*'Emission factors'!$B$28*'Emission factors'!$C$28</f>
        <v>675919.69829999993</v>
      </c>
      <c r="Q6" s="98">
        <f>'Activity data'!M6*'Emission factors'!$B$28*'Emission factors'!$C$28</f>
        <v>802495.38599999982</v>
      </c>
      <c r="R6" s="98">
        <f>'Activity data'!N6*'Emission factors'!$B$28*'Emission factors'!$C$28</f>
        <v>892139.09399999992</v>
      </c>
      <c r="S6" s="98">
        <f>'Activity data'!O6*'Emission factors'!$B$28*'Emission factors'!$C$28</f>
        <v>968643.24479999987</v>
      </c>
      <c r="T6" s="98">
        <f>'Activity data'!P6*'Emission factors'!$B$28*'Emission factors'!$C$28</f>
        <v>1110645.63225</v>
      </c>
      <c r="U6" s="98">
        <f>'Activity data'!Q6*'Emission factors'!$B$28*'Emission factors'!$C$28</f>
        <v>1283332.5697499998</v>
      </c>
    </row>
    <row r="7" spans="1:21" x14ac:dyDescent="0.25">
      <c r="A7" s="92" t="s">
        <v>11</v>
      </c>
      <c r="B7" s="92" t="s">
        <v>12</v>
      </c>
      <c r="C7" s="92" t="s">
        <v>13</v>
      </c>
      <c r="D7" s="92" t="s">
        <v>14</v>
      </c>
      <c r="E7" s="92" t="s">
        <v>15</v>
      </c>
      <c r="G7" s="92" t="s">
        <v>97</v>
      </c>
      <c r="H7" s="92" t="s">
        <v>16</v>
      </c>
      <c r="I7" s="88" t="s">
        <v>220</v>
      </c>
      <c r="L7" s="98">
        <f>'Activity data'!H7*'Emission factors'!$B$28*'Emission factors'!$C$28</f>
        <v>189518.15767499999</v>
      </c>
      <c r="M7" s="98">
        <f>'Activity data'!I7*'Emission factors'!$B$28*'Emission factors'!$C$28</f>
        <v>193969.643175</v>
      </c>
      <c r="N7" s="98">
        <f>'Activity data'!J7*'Emission factors'!$B$28*'Emission factors'!$C$28</f>
        <v>205942.60417499996</v>
      </c>
      <c r="O7" s="98">
        <f>'Activity data'!K7*'Emission factors'!$B$28*'Emission factors'!$C$28</f>
        <v>225314.24107499997</v>
      </c>
      <c r="P7" s="98">
        <f>'Activity data'!L7*'Emission factors'!$B$28*'Emission factors'!$C$28</f>
        <v>251716.15507499999</v>
      </c>
      <c r="Q7" s="98">
        <f>'Activity data'!M7*'Emission factors'!$B$28*'Emission factors'!$C$28</f>
        <v>274564.55564999999</v>
      </c>
      <c r="R7" s="98">
        <f>'Activity data'!N7*'Emission factors'!$B$28*'Emission factors'!$C$28</f>
        <v>273543.78397499997</v>
      </c>
      <c r="S7" s="98">
        <f>'Activity data'!O7*'Emission factors'!$B$28*'Emission factors'!$C$28</f>
        <v>258807.83197499998</v>
      </c>
      <c r="T7" s="98">
        <f>'Activity data'!P7*'Emission factors'!$B$28*'Emission factors'!$C$28</f>
        <v>252798.32655</v>
      </c>
      <c r="U7" s="98">
        <f>'Activity data'!Q7*'Emission factors'!$B$28*'Emission factors'!$C$28</f>
        <v>259130.18092499996</v>
      </c>
    </row>
    <row r="8" spans="1:21" x14ac:dyDescent="0.25">
      <c r="A8" s="92" t="s">
        <v>11</v>
      </c>
      <c r="B8" s="92" t="s">
        <v>12</v>
      </c>
      <c r="C8" s="92" t="s">
        <v>13</v>
      </c>
      <c r="D8" s="92" t="s">
        <v>14</v>
      </c>
      <c r="E8" s="92" t="s">
        <v>15</v>
      </c>
      <c r="G8" s="92" t="s">
        <v>97</v>
      </c>
      <c r="H8" s="92" t="s">
        <v>16</v>
      </c>
      <c r="I8" s="88" t="s">
        <v>193</v>
      </c>
      <c r="L8" s="98">
        <f>'Activity data'!H8*'Emission factors'!$B$28*'Emission factors'!$C$28</f>
        <v>352611.37642499991</v>
      </c>
      <c r="M8" s="98">
        <f>'Activity data'!I8*'Emission factors'!$B$28*'Emission factors'!$C$28</f>
        <v>380118.48682499997</v>
      </c>
      <c r="N8" s="98">
        <f>'Activity data'!J8*'Emission factors'!$B$28*'Emission factors'!$C$28</f>
        <v>448709.73840000003</v>
      </c>
      <c r="O8" s="98">
        <f>'Activity data'!K8*'Emission factors'!$B$28*'Emission factors'!$C$28</f>
        <v>524101.01782499999</v>
      </c>
      <c r="P8" s="98">
        <f>'Activity data'!L8*'Emission factors'!$B$28*'Emission factors'!$C$28</f>
        <v>615249.02092499984</v>
      </c>
      <c r="Q8" s="98">
        <f>'Activity data'!M8*'Emission factors'!$B$28*'Emission factors'!$C$28</f>
        <v>697056.57944999996</v>
      </c>
      <c r="R8" s="98">
        <f>'Activity data'!N8*'Emission factors'!$B$28*'Emission factors'!$C$28</f>
        <v>762877.16504999995</v>
      </c>
      <c r="S8" s="98">
        <f>'Activity data'!O8*'Emission factors'!$B$28*'Emission factors'!$C$28</f>
        <v>819434.05582500005</v>
      </c>
      <c r="T8" s="98">
        <f>'Activity data'!P8*'Emission factors'!$B$28*'Emission factors'!$C$28</f>
        <v>921058.3997999999</v>
      </c>
      <c r="U8" s="98">
        <f>'Activity data'!Q8*'Emission factors'!$B$28*'Emission factors'!$C$28</f>
        <v>1060389.89595</v>
      </c>
    </row>
    <row r="9" spans="1:21" x14ac:dyDescent="0.25">
      <c r="A9" s="92" t="s">
        <v>11</v>
      </c>
      <c r="B9" s="92" t="s">
        <v>12</v>
      </c>
      <c r="C9" s="92" t="s">
        <v>13</v>
      </c>
      <c r="D9" s="92" t="s">
        <v>14</v>
      </c>
      <c r="E9" s="92" t="s">
        <v>15</v>
      </c>
      <c r="G9" s="92" t="s">
        <v>97</v>
      </c>
      <c r="H9" s="92" t="s">
        <v>16</v>
      </c>
      <c r="I9" s="88" t="s">
        <v>259</v>
      </c>
      <c r="L9" s="98">
        <f>'Activity data'!H9*'Emission factors'!$B$28*'Emission factors'!$C$28</f>
        <v>25250.667750000004</v>
      </c>
      <c r="M9" s="98">
        <f>'Activity data'!I9*'Emission factors'!$B$28*'Emission factors'!$C$28</f>
        <v>29533.303799999994</v>
      </c>
      <c r="N9" s="98">
        <f>'Activity data'!J9*'Emission factors'!$B$28*'Emission factors'!$C$28</f>
        <v>33416.84115</v>
      </c>
      <c r="O9" s="98">
        <f>'Activity data'!K9*'Emission factors'!$B$28*'Emission factors'!$C$28</f>
        <v>35373.959774999996</v>
      </c>
      <c r="P9" s="98">
        <f>'Activity data'!L9*'Emission factors'!$B$28*'Emission factors'!$C$28</f>
        <v>35941.907925</v>
      </c>
      <c r="Q9" s="98">
        <f>'Activity data'!M9*'Emission factors'!$B$28*'Emission factors'!$C$28</f>
        <v>37116.179100000001</v>
      </c>
      <c r="R9" s="98">
        <f>'Activity data'!N9*'Emission factors'!$B$28*'Emission factors'!$C$28</f>
        <v>37899.026550000002</v>
      </c>
      <c r="S9" s="98">
        <f>'Activity data'!O9*'Emission factors'!$B$28*'Emission factors'!$C$28</f>
        <v>37185.253875000002</v>
      </c>
      <c r="T9" s="98">
        <f>'Activity data'!P9*'Emission factors'!$B$28*'Emission factors'!$C$28</f>
        <v>38559.07439999999</v>
      </c>
      <c r="U9" s="98">
        <f>'Activity data'!Q9*'Emission factors'!$B$28*'Emission factors'!$C$28</f>
        <v>43141.034475</v>
      </c>
    </row>
    <row r="10" spans="1:21" x14ac:dyDescent="0.25">
      <c r="A10" s="92" t="s">
        <v>11</v>
      </c>
      <c r="B10" s="92" t="s">
        <v>12</v>
      </c>
      <c r="C10" s="92" t="s">
        <v>13</v>
      </c>
      <c r="D10" s="92" t="s">
        <v>14</v>
      </c>
      <c r="E10" s="92" t="s">
        <v>15</v>
      </c>
      <c r="G10" s="92" t="s">
        <v>97</v>
      </c>
      <c r="H10" s="92" t="s">
        <v>16</v>
      </c>
      <c r="I10" s="88" t="s">
        <v>223</v>
      </c>
      <c r="L10" s="98">
        <f>'Activity data'!H10*'Emission factors'!$B$28*'Emission factors'!$C$28</f>
        <v>28681.381574999999</v>
      </c>
      <c r="M10" s="98">
        <f>'Activity data'!I10*'Emission factors'!$B$28*'Emission factors'!$C$28</f>
        <v>31006.898999999994</v>
      </c>
      <c r="N10" s="98">
        <f>'Activity data'!J10*'Emission factors'!$B$28*'Emission factors'!$C$28</f>
        <v>35941.907925</v>
      </c>
      <c r="O10" s="98">
        <f>'Activity data'!K10*'Emission factors'!$B$28*'Emission factors'!$C$28</f>
        <v>38973.523050000003</v>
      </c>
      <c r="P10" s="98">
        <f>'Activity data'!L10*'Emission factors'!$B$28*'Emission factors'!$C$28</f>
        <v>40777.142174999994</v>
      </c>
      <c r="Q10" s="98">
        <f>'Activity data'!M10*'Emission factors'!$B$28*'Emission factors'!$C$28</f>
        <v>42695.885925000002</v>
      </c>
      <c r="R10" s="98">
        <f>'Activity data'!N10*'Emission factors'!$B$28*'Emission factors'!$C$28</f>
        <v>45128.853000000003</v>
      </c>
      <c r="S10" s="98">
        <f>'Activity data'!O10*'Emission factors'!$B$28*'Emission factors'!$C$28</f>
        <v>47408.320574999991</v>
      </c>
      <c r="T10" s="98">
        <f>'Activity data'!P10*'Emission factors'!$B$28*'Emission factors'!$C$28</f>
        <v>47769.044399999992</v>
      </c>
      <c r="U10" s="98">
        <f>'Activity data'!Q10*'Emission factors'!$B$28*'Emission factors'!$C$28</f>
        <v>49802.912774999983</v>
      </c>
    </row>
    <row r="11" spans="1:21" x14ac:dyDescent="0.25">
      <c r="A11" s="92" t="s">
        <v>11</v>
      </c>
      <c r="B11" s="92" t="s">
        <v>12</v>
      </c>
      <c r="C11" s="92" t="s">
        <v>13</v>
      </c>
      <c r="D11" s="92" t="s">
        <v>14</v>
      </c>
      <c r="E11" s="92" t="s">
        <v>15</v>
      </c>
      <c r="G11" s="92" t="s">
        <v>97</v>
      </c>
      <c r="H11" s="92" t="s">
        <v>16</v>
      </c>
      <c r="I11" s="88" t="s">
        <v>221</v>
      </c>
      <c r="L11" s="98">
        <f>'Activity data'!H11*'Emission factors'!$B$28*'Emission factors'!$C$28</f>
        <v>2047176.7816499998</v>
      </c>
      <c r="M11" s="98">
        <f>'Activity data'!I11*'Emission factors'!$B$28*'Emission factors'!$C$28</f>
        <v>2136367.666125</v>
      </c>
      <c r="N11" s="98">
        <f>'Activity data'!J11*'Emission factors'!$B$28*'Emission factors'!$C$28</f>
        <v>2263480.6020749998</v>
      </c>
      <c r="O11" s="98">
        <f>'Activity data'!K11*'Emission factors'!$B$28*'Emission factors'!$C$28</f>
        <v>2330352.6592499996</v>
      </c>
      <c r="P11" s="98">
        <f>'Activity data'!L11*'Emission factors'!$B$28*'Emission factors'!$C$28</f>
        <v>2443857.8645250006</v>
      </c>
      <c r="Q11" s="98">
        <f>'Activity data'!M11*'Emission factors'!$B$28*'Emission factors'!$C$28</f>
        <v>2520216.1908</v>
      </c>
      <c r="R11" s="98">
        <f>'Activity data'!N11*'Emission factors'!$B$28*'Emission factors'!$C$28</f>
        <v>2504444.1171749998</v>
      </c>
      <c r="S11" s="98">
        <f>'Activity data'!O11*'Emission factors'!$B$28*'Emission factors'!$C$28</f>
        <v>2435668.6662000003</v>
      </c>
      <c r="T11" s="98">
        <f>'Activity data'!P11*'Emission factors'!$B$28*'Emission factors'!$C$28</f>
        <v>2439076.3550999998</v>
      </c>
      <c r="U11" s="98">
        <f>'Activity data'!Q11*'Emission factors'!$B$28*'Emission factors'!$C$28</f>
        <v>2525703.7979250001</v>
      </c>
    </row>
    <row r="12" spans="1:21" x14ac:dyDescent="0.25">
      <c r="A12" s="92" t="s">
        <v>11</v>
      </c>
      <c r="B12" s="92" t="s">
        <v>12</v>
      </c>
      <c r="C12" s="92" t="s">
        <v>13</v>
      </c>
      <c r="D12" s="92" t="s">
        <v>14</v>
      </c>
      <c r="E12" s="92" t="s">
        <v>15</v>
      </c>
      <c r="G12" s="92" t="s">
        <v>97</v>
      </c>
      <c r="H12" s="92" t="s">
        <v>16</v>
      </c>
      <c r="I12" s="88" t="s">
        <v>222</v>
      </c>
      <c r="L12" s="98">
        <f>'Activity data'!H12*'Emission factors'!$B$28*'Emission factors'!$C$28</f>
        <v>202619.33999999997</v>
      </c>
      <c r="M12" s="98">
        <f>'Activity data'!I12*'Emission factors'!$B$28*'Emission factors'!$C$28</f>
        <v>220463.65687499999</v>
      </c>
      <c r="N12" s="98">
        <f>'Activity data'!J12*'Emission factors'!$B$28*'Emission factors'!$C$28</f>
        <v>240096.24292499997</v>
      </c>
      <c r="O12" s="98">
        <f>'Activity data'!K12*'Emission factors'!$B$28*'Emission factors'!$C$28</f>
        <v>254770.79512499998</v>
      </c>
      <c r="P12" s="98">
        <f>'Activity data'!L12*'Emission factors'!$B$28*'Emission factors'!$C$28</f>
        <v>279960.06307499995</v>
      </c>
      <c r="Q12" s="98">
        <f>'Activity data'!M12*'Emission factors'!$B$28*'Emission factors'!$C$28</f>
        <v>300360.14662499999</v>
      </c>
      <c r="R12" s="98">
        <f>'Activity data'!N12*'Emission factors'!$B$28*'Emission factors'!$C$28</f>
        <v>316423.86929999996</v>
      </c>
      <c r="S12" s="98">
        <f>'Activity data'!O12*'Emission factors'!$B$28*'Emission factors'!$C$28</f>
        <v>350623.55789999996</v>
      </c>
      <c r="T12" s="98">
        <f>'Activity data'!P12*'Emission factors'!$B$28*'Emission factors'!$C$28</f>
        <v>383449.42597499996</v>
      </c>
      <c r="U12" s="98">
        <f>'Activity data'!Q12*'Emission factors'!$B$28*'Emission factors'!$C$28</f>
        <v>422637.84832499991</v>
      </c>
    </row>
    <row r="13" spans="1:21" x14ac:dyDescent="0.25">
      <c r="A13" s="92" t="s">
        <v>11</v>
      </c>
      <c r="B13" s="92" t="s">
        <v>12</v>
      </c>
      <c r="C13" s="92" t="s">
        <v>13</v>
      </c>
      <c r="D13" s="92" t="s">
        <v>14</v>
      </c>
      <c r="E13" s="92" t="s">
        <v>15</v>
      </c>
      <c r="G13" s="92" t="s">
        <v>97</v>
      </c>
      <c r="H13" s="92" t="s">
        <v>16</v>
      </c>
      <c r="I13" s="88" t="s">
        <v>201</v>
      </c>
      <c r="L13" s="98">
        <f>'Activity data'!H13*'Emission factors'!$B$28*'Emission factors'!$C$28</f>
        <v>1940087.8554750001</v>
      </c>
      <c r="M13" s="98">
        <f>'Activity data'!I13*'Emission factors'!$B$28*'Emission factors'!$C$28</f>
        <v>1934922.5972999996</v>
      </c>
      <c r="N13" s="98">
        <f>'Activity data'!J13*'Emission factors'!$B$28*'Emission factors'!$C$28</f>
        <v>2239903.0788749997</v>
      </c>
      <c r="O13" s="98">
        <f>'Activity data'!K13*'Emission factors'!$B$28*'Emission factors'!$C$28</f>
        <v>2436873.6372749992</v>
      </c>
      <c r="P13" s="98">
        <f>'Activity data'!L13*'Emission factors'!$B$28*'Emission factors'!$C$28</f>
        <v>2694898.6217999994</v>
      </c>
      <c r="Q13" s="98">
        <f>'Activity data'!M13*'Emission factors'!$B$28*'Emission factors'!$C$28</f>
        <v>2979026.1962999995</v>
      </c>
      <c r="R13" s="98">
        <f>'Activity data'!N13*'Emission factors'!$B$28*'Emission factors'!$C$28</f>
        <v>3178368.3219749997</v>
      </c>
      <c r="S13" s="98">
        <f>'Activity data'!O13*'Emission factors'!$B$28*'Emission factors'!$C$28</f>
        <v>3356120.7429749994</v>
      </c>
      <c r="T13" s="98">
        <f>'Activity data'!P13*'Emission factors'!$B$28*'Emission factors'!$C$28</f>
        <v>3625090.2418499999</v>
      </c>
      <c r="U13" s="98">
        <f>'Activity data'!Q13*'Emission factors'!$B$28*'Emission factors'!$C$28</f>
        <v>4008102.1942499992</v>
      </c>
    </row>
    <row r="14" spans="1:21" x14ac:dyDescent="0.25">
      <c r="A14" s="92" t="s">
        <v>11</v>
      </c>
      <c r="B14" s="92" t="s">
        <v>12</v>
      </c>
      <c r="C14" s="92" t="s">
        <v>13</v>
      </c>
      <c r="D14" s="92" t="s">
        <v>14</v>
      </c>
      <c r="E14" s="92" t="s">
        <v>15</v>
      </c>
      <c r="G14" s="92" t="s">
        <v>97</v>
      </c>
      <c r="H14" s="92" t="s">
        <v>16</v>
      </c>
      <c r="I14" s="88" t="s">
        <v>207</v>
      </c>
      <c r="L14" s="98">
        <f>'Activity data'!H14*'Emission factors'!$B$28*'Emission factors'!$C$28</f>
        <v>968213.44619999989</v>
      </c>
      <c r="M14" s="98">
        <f>'Activity data'!I14*'Emission factors'!$B$28*'Emission factors'!$C$28</f>
        <v>1091320.0451999998</v>
      </c>
      <c r="N14" s="98">
        <f>'Activity data'!J14*'Emission factors'!$B$28*'Emission factors'!$C$28</f>
        <v>1300347.9893249997</v>
      </c>
      <c r="O14" s="98">
        <f>'Activity data'!K14*'Emission factors'!$B$28*'Emission factors'!$C$28</f>
        <v>1446817.2122249999</v>
      </c>
      <c r="P14" s="98">
        <f>'Activity data'!L14*'Emission factors'!$B$28*'Emission factors'!$C$28</f>
        <v>1655561.182275</v>
      </c>
      <c r="Q14" s="98">
        <f>'Activity data'!M14*'Emission factors'!$B$28*'Emission factors'!$C$28</f>
        <v>1865586.8731499994</v>
      </c>
      <c r="R14" s="98">
        <f>'Activity data'!N14*'Emission factors'!$B$28*'Emission factors'!$C$28</f>
        <v>1941745.650075</v>
      </c>
      <c r="S14" s="98">
        <f>'Activity data'!O14*'Emission factors'!$B$28*'Emission factors'!$C$28</f>
        <v>1928621.442825</v>
      </c>
      <c r="T14" s="98">
        <f>'Activity data'!P14*'Emission factors'!$B$28*'Emission factors'!$C$28</f>
        <v>2010022.2276749997</v>
      </c>
      <c r="U14" s="98">
        <f>'Activity data'!Q14*'Emission factors'!$B$28*'Emission factors'!$C$28</f>
        <v>2175886.1124</v>
      </c>
    </row>
    <row r="15" spans="1:21" x14ac:dyDescent="0.25">
      <c r="A15" s="92" t="s">
        <v>11</v>
      </c>
      <c r="B15" s="92" t="s">
        <v>12</v>
      </c>
      <c r="C15" s="92" t="s">
        <v>13</v>
      </c>
      <c r="D15" s="92" t="s">
        <v>14</v>
      </c>
      <c r="E15" s="92" t="s">
        <v>15</v>
      </c>
      <c r="G15" s="92" t="s">
        <v>97</v>
      </c>
      <c r="H15" s="92" t="s">
        <v>16</v>
      </c>
      <c r="I15" s="88" t="s">
        <v>218</v>
      </c>
      <c r="L15" s="98">
        <f>'Activity data'!H15*'Emission factors'!$B$28*'Emission factors'!$C$28</f>
        <v>182495.55554999996</v>
      </c>
      <c r="M15" s="98">
        <f>'Activity data'!I15*'Emission factors'!$B$28*'Emission factors'!$C$28</f>
        <v>192457.67309999999</v>
      </c>
      <c r="N15" s="98">
        <f>'Activity data'!J15*'Emission factors'!$B$28*'Emission factors'!$C$28</f>
        <v>213134.05574999997</v>
      </c>
      <c r="O15" s="98">
        <f>'Activity data'!K15*'Emission factors'!$B$28*'Emission factors'!$C$28</f>
        <v>232098.91897499995</v>
      </c>
      <c r="P15" s="98">
        <f>'Activity data'!L15*'Emission factors'!$B$28*'Emission factors'!$C$28</f>
        <v>270688.69327499997</v>
      </c>
      <c r="Q15" s="98">
        <f>'Activity data'!M15*'Emission factors'!$B$28*'Emission factors'!$C$28</f>
        <v>311343.03584999993</v>
      </c>
      <c r="R15" s="98">
        <f>'Activity data'!N15*'Emission factors'!$B$28*'Emission factors'!$C$28</f>
        <v>335849.23102499999</v>
      </c>
      <c r="S15" s="98">
        <f>'Activity data'!O15*'Emission factors'!$B$28*'Emission factors'!$C$28</f>
        <v>348712.48912499996</v>
      </c>
      <c r="T15" s="98">
        <f>'Activity data'!P15*'Emission factors'!$B$28*'Emission factors'!$C$28</f>
        <v>373349.15887499991</v>
      </c>
      <c r="U15" s="98">
        <f>'Activity data'!Q15*'Emission factors'!$B$28*'Emission factors'!$C$28</f>
        <v>411555.18442499993</v>
      </c>
    </row>
    <row r="16" spans="1:21" x14ac:dyDescent="0.25">
      <c r="A16" s="92" t="s">
        <v>11</v>
      </c>
      <c r="B16" s="92" t="s">
        <v>12</v>
      </c>
      <c r="C16" s="92" t="s">
        <v>13</v>
      </c>
      <c r="D16" s="92" t="s">
        <v>14</v>
      </c>
      <c r="E16" s="92" t="s">
        <v>15</v>
      </c>
      <c r="G16" s="92" t="s">
        <v>97</v>
      </c>
      <c r="H16" s="92" t="s">
        <v>16</v>
      </c>
      <c r="I16" s="88" t="s">
        <v>194</v>
      </c>
      <c r="L16" s="98">
        <f>'Activity data'!H16*'Emission factors'!$B$28*'Emission factors'!$C$28</f>
        <v>260795.65049999999</v>
      </c>
      <c r="M16" s="98">
        <f>'Activity data'!I16*'Emission factors'!$B$28*'Emission factors'!$C$28</f>
        <v>271970.41409999999</v>
      </c>
      <c r="N16" s="98">
        <f>'Activity data'!J16*'Emission factors'!$B$28*'Emission factors'!$C$28</f>
        <v>299769.17355000001</v>
      </c>
      <c r="O16" s="98">
        <f>'Activity data'!K16*'Emission factors'!$B$28*'Emission factors'!$C$28</f>
        <v>312947.10562499991</v>
      </c>
      <c r="P16" s="98">
        <f>'Activity data'!L16*'Emission factors'!$B$28*'Emission factors'!$C$28</f>
        <v>353678.19795</v>
      </c>
      <c r="Q16" s="98">
        <f>'Activity data'!M16*'Emission factors'!$B$28*'Emission factors'!$C$28</f>
        <v>379696.36319999996</v>
      </c>
      <c r="R16" s="98">
        <f>'Activity data'!N16*'Emission factors'!$B$28*'Emission factors'!$C$28</f>
        <v>409007.09272499994</v>
      </c>
      <c r="S16" s="98">
        <f>'Activity data'!O16*'Emission factors'!$B$28*'Emission factors'!$C$28</f>
        <v>438770.64577500004</v>
      </c>
      <c r="T16" s="98">
        <f>'Activity data'!P16*'Emission factors'!$B$28*'Emission factors'!$C$28</f>
        <v>473545.95749999996</v>
      </c>
      <c r="U16" s="98">
        <f>'Activity data'!Q16*'Emission factors'!$B$28*'Emission factors'!$C$28</f>
        <v>513885.62609999999</v>
      </c>
    </row>
    <row r="17" spans="1:21" x14ac:dyDescent="0.25">
      <c r="A17" s="92" t="s">
        <v>11</v>
      </c>
      <c r="B17" s="92" t="s">
        <v>12</v>
      </c>
      <c r="C17" s="92" t="s">
        <v>13</v>
      </c>
      <c r="D17" s="92" t="s">
        <v>14</v>
      </c>
      <c r="E17" s="92" t="s">
        <v>15</v>
      </c>
      <c r="G17" s="92" t="s">
        <v>97</v>
      </c>
      <c r="H17" s="92" t="s">
        <v>16</v>
      </c>
      <c r="I17" s="88" t="s">
        <v>195</v>
      </c>
      <c r="L17" s="98">
        <f>'Activity data'!H17*'Emission factors'!$B$28*'Emission factors'!$C$28</f>
        <v>380425.48582499998</v>
      </c>
      <c r="M17" s="98">
        <f>'Activity data'!I17*'Emission factors'!$B$28*'Emission factors'!$C$28</f>
        <v>391393.02509999997</v>
      </c>
      <c r="N17" s="98">
        <f>'Activity data'!J17*'Emission factors'!$B$28*'Emission factors'!$C$28</f>
        <v>444964.35059999995</v>
      </c>
      <c r="O17" s="98">
        <f>'Activity data'!K17*'Emission factors'!$B$28*'Emission factors'!$C$28</f>
        <v>493355.06797499995</v>
      </c>
      <c r="P17" s="98">
        <f>'Activity data'!L17*'Emission factors'!$B$28*'Emission factors'!$C$28</f>
        <v>562736.84197499987</v>
      </c>
      <c r="Q17" s="98">
        <f>'Activity data'!M17*'Emission factors'!$B$28*'Emission factors'!$C$28</f>
        <v>644567.42542499991</v>
      </c>
      <c r="R17" s="98">
        <f>'Activity data'!N17*'Emission factors'!$B$28*'Emission factors'!$C$28</f>
        <v>678375.6902999999</v>
      </c>
      <c r="S17" s="98">
        <f>'Activity data'!O17*'Emission factors'!$B$28*'Emission factors'!$C$28</f>
        <v>711539.25727499998</v>
      </c>
      <c r="T17" s="98">
        <f>'Activity data'!P17*'Emission factors'!$B$28*'Emission factors'!$C$28</f>
        <v>791665.99627499992</v>
      </c>
      <c r="U17" s="98">
        <f>'Activity data'!Q17*'Emission factors'!$B$28*'Emission factors'!$C$28</f>
        <v>900412.71704999986</v>
      </c>
    </row>
    <row r="18" spans="1:21" x14ac:dyDescent="0.25">
      <c r="A18" s="92" t="s">
        <v>11</v>
      </c>
      <c r="B18" s="92" t="s">
        <v>12</v>
      </c>
      <c r="C18" s="92" t="s">
        <v>13</v>
      </c>
      <c r="D18" s="92" t="s">
        <v>14</v>
      </c>
      <c r="E18" s="92" t="s">
        <v>15</v>
      </c>
      <c r="G18" s="92" t="s">
        <v>97</v>
      </c>
      <c r="H18" s="92" t="s">
        <v>16</v>
      </c>
      <c r="I18" s="88" t="s">
        <v>209</v>
      </c>
      <c r="L18" s="98">
        <f>'Activity data'!H18*'Emission factors'!$B$28*'Emission factors'!$C$28</f>
        <v>1571343.6815999998</v>
      </c>
      <c r="M18" s="98">
        <f>'Activity data'!I18*'Emission factors'!$B$28*'Emission factors'!$C$28</f>
        <v>1665899.3735999998</v>
      </c>
      <c r="N18" s="98">
        <f>'Activity data'!J18*'Emission factors'!$B$28*'Emission factors'!$C$28</f>
        <v>1922113.0640250002</v>
      </c>
      <c r="O18" s="98">
        <f>'Activity data'!K18*'Emission factors'!$B$28*'Emission factors'!$C$28</f>
        <v>2266235.9180999999</v>
      </c>
      <c r="P18" s="98">
        <f>'Activity data'!L18*'Emission factors'!$B$28*'Emission factors'!$C$28</f>
        <v>2569243.9310999997</v>
      </c>
      <c r="Q18" s="98">
        <f>'Activity data'!M18*'Emission factors'!$B$28*'Emission factors'!$C$28</f>
        <v>2900173.5031499998</v>
      </c>
      <c r="R18" s="98">
        <f>'Activity data'!N18*'Emission factors'!$B$28*'Emission factors'!$C$28</f>
        <v>3153762.3521249997</v>
      </c>
      <c r="S18" s="98">
        <f>'Activity data'!O18*'Emission factors'!$B$28*'Emission factors'!$C$28</f>
        <v>3397657.7076750002</v>
      </c>
      <c r="T18" s="98">
        <f>'Activity data'!P18*'Emission factors'!$B$28*'Emission factors'!$C$28</f>
        <v>3736906.9526249995</v>
      </c>
      <c r="U18" s="98">
        <f>'Activity data'!Q18*'Emission factors'!$B$28*'Emission factors'!$C$28</f>
        <v>4251076.5527999997</v>
      </c>
    </row>
    <row r="19" spans="1:21" x14ac:dyDescent="0.25">
      <c r="A19" s="92" t="s">
        <v>11</v>
      </c>
      <c r="B19" s="92" t="s">
        <v>12</v>
      </c>
      <c r="C19" s="92" t="s">
        <v>13</v>
      </c>
      <c r="D19" s="92" t="s">
        <v>14</v>
      </c>
      <c r="E19" s="92" t="s">
        <v>15</v>
      </c>
      <c r="G19" s="92" t="s">
        <v>97</v>
      </c>
      <c r="H19" s="92" t="s">
        <v>16</v>
      </c>
      <c r="I19" s="88" t="s">
        <v>208</v>
      </c>
      <c r="L19" s="98">
        <f>'Activity data'!H19*'Emission factors'!$B$28*'Emission factors'!$C$28</f>
        <v>1362377.1372750001</v>
      </c>
      <c r="M19" s="98">
        <f>'Activity data'!I19*'Emission factors'!$B$28*'Emission factors'!$C$28</f>
        <v>1442680.4006999999</v>
      </c>
      <c r="N19" s="98">
        <f>'Activity data'!J19*'Emission factors'!$B$28*'Emission factors'!$C$28</f>
        <v>1625544.3550499999</v>
      </c>
      <c r="O19" s="98">
        <f>'Activity data'!K19*'Emission factors'!$B$28*'Emission factors'!$C$28</f>
        <v>1819552.3731</v>
      </c>
      <c r="P19" s="98">
        <f>'Activity data'!L19*'Emission factors'!$B$28*'Emission factors'!$C$28</f>
        <v>2062219.7326499999</v>
      </c>
      <c r="Q19" s="98">
        <f>'Activity data'!M19*'Emission factors'!$B$28*'Emission factors'!$C$28</f>
        <v>2246480.5324499998</v>
      </c>
      <c r="R19" s="98">
        <f>'Activity data'!N19*'Emission factors'!$B$28*'Emission factors'!$C$28</f>
        <v>2385604.804275</v>
      </c>
      <c r="S19" s="98">
        <f>'Activity data'!O19*'Emission factors'!$B$28*'Emission factors'!$C$28</f>
        <v>2524138.1030250001</v>
      </c>
      <c r="T19" s="98">
        <f>'Activity data'!P19*'Emission factors'!$B$28*'Emission factors'!$C$28</f>
        <v>2722398.0572249996</v>
      </c>
      <c r="U19" s="98">
        <f>'Activity data'!Q19*'Emission factors'!$B$28*'Emission factors'!$C$28</f>
        <v>3018375.7931249994</v>
      </c>
    </row>
    <row r="20" spans="1:21" x14ac:dyDescent="0.25">
      <c r="A20" s="92" t="s">
        <v>11</v>
      </c>
      <c r="B20" s="92" t="s">
        <v>12</v>
      </c>
      <c r="C20" s="92" t="s">
        <v>13</v>
      </c>
      <c r="D20" s="92" t="s">
        <v>14</v>
      </c>
      <c r="E20" s="92" t="s">
        <v>15</v>
      </c>
      <c r="G20" s="92" t="s">
        <v>97</v>
      </c>
      <c r="H20" s="92" t="s">
        <v>16</v>
      </c>
      <c r="I20" s="88" t="s">
        <v>226</v>
      </c>
      <c r="L20" s="98">
        <f>'Activity data'!H20*'Emission factors'!$B$28*'Emission factors'!$C$28</f>
        <v>0</v>
      </c>
      <c r="M20" s="98">
        <f>'Activity data'!I20*'Emission factors'!$B$28*'Emission factors'!$C$28</f>
        <v>0</v>
      </c>
      <c r="N20" s="98">
        <f>'Activity data'!J20*'Emission factors'!$B$28*'Emission factors'!$C$28</f>
        <v>0</v>
      </c>
      <c r="O20" s="98">
        <f>'Activity data'!K20*'Emission factors'!$B$28*'Emission factors'!$C$28</f>
        <v>0</v>
      </c>
      <c r="P20" s="98">
        <f>'Activity data'!L20*'Emission factors'!$B$28*'Emission factors'!$C$28</f>
        <v>0</v>
      </c>
      <c r="Q20" s="98">
        <f>'Activity data'!M20*'Emission factors'!$B$28*'Emission factors'!$C$28</f>
        <v>0</v>
      </c>
      <c r="R20" s="98">
        <f>'Activity data'!N20*'Emission factors'!$B$28*'Emission factors'!$C$28</f>
        <v>0</v>
      </c>
      <c r="S20" s="98">
        <f>'Activity data'!O20*'Emission factors'!$B$28*'Emission factors'!$C$28</f>
        <v>0</v>
      </c>
      <c r="T20" s="98">
        <f>'Activity data'!P20*'Emission factors'!$B$28*'Emission factors'!$C$28</f>
        <v>0</v>
      </c>
      <c r="U20" s="98">
        <f>'Activity data'!Q20*'Emission factors'!$B$28*'Emission factors'!$C$28</f>
        <v>0</v>
      </c>
    </row>
    <row r="21" spans="1:21" x14ac:dyDescent="0.25">
      <c r="A21" s="92" t="s">
        <v>11</v>
      </c>
      <c r="B21" s="92" t="s">
        <v>12</v>
      </c>
      <c r="C21" s="92" t="s">
        <v>13</v>
      </c>
      <c r="D21" s="92" t="s">
        <v>14</v>
      </c>
      <c r="E21" s="92" t="s">
        <v>15</v>
      </c>
      <c r="G21" s="92" t="s">
        <v>97</v>
      </c>
      <c r="H21" s="92" t="s">
        <v>16</v>
      </c>
      <c r="I21" s="88" t="s">
        <v>196</v>
      </c>
      <c r="L21" s="98">
        <f>'Activity data'!H21*'Emission factors'!$B$28*'Emission factors'!$C$28</f>
        <v>976341.24472499976</v>
      </c>
      <c r="M21" s="98">
        <f>'Activity data'!I21*'Emission factors'!$B$28*'Emission factors'!$C$28</f>
        <v>1021646.6221499998</v>
      </c>
      <c r="N21" s="98">
        <f>'Activity data'!J21*'Emission factors'!$B$28*'Emission factors'!$C$28</f>
        <v>1228256.9491499998</v>
      </c>
      <c r="O21" s="98">
        <f>'Activity data'!K21*'Emission factors'!$B$28*'Emission factors'!$C$28</f>
        <v>1405733.0710500001</v>
      </c>
      <c r="P21" s="98">
        <f>'Activity data'!L21*'Emission factors'!$B$28*'Emission factors'!$C$28</f>
        <v>1620079.7728499996</v>
      </c>
      <c r="Q21" s="98">
        <f>'Activity data'!M21*'Emission factors'!$B$28*'Emission factors'!$C$28</f>
        <v>1846261.2860999997</v>
      </c>
      <c r="R21" s="98">
        <f>'Activity data'!N21*'Emission factors'!$B$28*'Emission factors'!$C$28</f>
        <v>1977081.2349749997</v>
      </c>
      <c r="S21" s="98">
        <f>'Activity data'!O21*'Emission factors'!$B$28*'Emission factors'!$C$28</f>
        <v>2119682.2704749997</v>
      </c>
      <c r="T21" s="98">
        <f>'Activity data'!P21*'Emission factors'!$B$28*'Emission factors'!$C$28</f>
        <v>2343469.1915249997</v>
      </c>
      <c r="U21" s="98">
        <f>'Activity data'!Q21*'Emission factors'!$B$28*'Emission factors'!$C$28</f>
        <v>2668105.2840749999</v>
      </c>
    </row>
    <row r="22" spans="1:21" x14ac:dyDescent="0.25">
      <c r="A22" s="92" t="s">
        <v>11</v>
      </c>
      <c r="B22" s="92" t="s">
        <v>12</v>
      </c>
      <c r="C22" s="92" t="s">
        <v>13</v>
      </c>
      <c r="D22" s="92" t="s">
        <v>14</v>
      </c>
      <c r="E22" s="92" t="s">
        <v>15</v>
      </c>
      <c r="G22" s="92" t="s">
        <v>97</v>
      </c>
      <c r="H22" s="92" t="s">
        <v>16</v>
      </c>
      <c r="I22" s="88" t="s">
        <v>197</v>
      </c>
      <c r="L22" s="98">
        <f>'Activity data'!H22*'Emission factors'!$B$28*'Emission factors'!$C$28</f>
        <v>3540734.5916249999</v>
      </c>
      <c r="M22" s="98">
        <f>'Activity data'!I22*'Emission factors'!$B$28*'Emission factors'!$C$28</f>
        <v>3781475.5324499994</v>
      </c>
      <c r="N22" s="98">
        <f>'Activity data'!J22*'Emission factors'!$B$28*'Emission factors'!$C$28</f>
        <v>4359178.5756750004</v>
      </c>
      <c r="O22" s="98">
        <f>'Activity data'!K22*'Emission factors'!$B$28*'Emission factors'!$C$28</f>
        <v>4783351.4189999998</v>
      </c>
      <c r="P22" s="98">
        <f>'Activity data'!L22*'Emission factors'!$B$28*'Emission factors'!$C$28</f>
        <v>5300821.2584249992</v>
      </c>
      <c r="Q22" s="98">
        <f>'Activity data'!M22*'Emission factors'!$B$28*'Emission factors'!$C$28</f>
        <v>5888977.6175999995</v>
      </c>
      <c r="R22" s="98">
        <f>'Activity data'!N22*'Emission factors'!$B$28*'Emission factors'!$C$28</f>
        <v>6315522.0281999996</v>
      </c>
      <c r="S22" s="98">
        <f>'Activity data'!O22*'Emission factors'!$B$28*'Emission factors'!$C$28</f>
        <v>6579771.4174500005</v>
      </c>
      <c r="T22" s="98">
        <f>'Activity data'!P22*'Emission factors'!$B$28*'Emission factors'!$C$28</f>
        <v>6889709.9328749981</v>
      </c>
      <c r="U22" s="98">
        <f>'Activity data'!Q22*'Emission factors'!$B$28*'Emission factors'!$C$28</f>
        <v>7460996.6969999978</v>
      </c>
    </row>
    <row r="23" spans="1:21" x14ac:dyDescent="0.25">
      <c r="A23" s="92" t="s">
        <v>11</v>
      </c>
      <c r="B23" s="92" t="s">
        <v>12</v>
      </c>
      <c r="C23" s="92" t="s">
        <v>13</v>
      </c>
      <c r="D23" s="92" t="s">
        <v>14</v>
      </c>
      <c r="E23" s="92" t="s">
        <v>15</v>
      </c>
      <c r="G23" s="92" t="s">
        <v>97</v>
      </c>
      <c r="H23" s="92" t="s">
        <v>16</v>
      </c>
      <c r="I23" s="88" t="s">
        <v>229</v>
      </c>
      <c r="L23" s="98">
        <f>'Activity data'!H23*'Emission factors'!$B$28*'Emission factors'!$C$28</f>
        <v>45443.526974999993</v>
      </c>
      <c r="M23" s="98">
        <f>'Activity data'!I23*'Emission factors'!$B$28*'Emission factors'!$C$28</f>
        <v>52819.177949999998</v>
      </c>
      <c r="N23" s="98">
        <f>'Activity data'!J23*'Emission factors'!$B$28*'Emission factors'!$C$28</f>
        <v>59181.732225</v>
      </c>
      <c r="O23" s="98">
        <f>'Activity data'!K23*'Emission factors'!$B$28*'Emission factors'!$C$28</f>
        <v>64600.264574999994</v>
      </c>
      <c r="P23" s="98">
        <f>'Activity data'!L23*'Emission factors'!$B$28*'Emission factors'!$C$28</f>
        <v>71469.367200000008</v>
      </c>
      <c r="Q23" s="98">
        <f>'Activity data'!M23*'Emission factors'!$B$28*'Emission factors'!$C$28</f>
        <v>64653.989399999984</v>
      </c>
      <c r="R23" s="98">
        <f>'Activity data'!N23*'Emission factors'!$B$28*'Emission factors'!$C$28</f>
        <v>79727.640299999999</v>
      </c>
      <c r="S23" s="98">
        <f>'Activity data'!O23*'Emission factors'!$B$28*'Emission factors'!$C$28</f>
        <v>98147.580299999987</v>
      </c>
      <c r="T23" s="98">
        <f>'Activity data'!P23*'Emission factors'!$B$28*'Emission factors'!$C$28</f>
        <v>109660.0428</v>
      </c>
      <c r="U23" s="98">
        <f>'Activity data'!Q23*'Emission factors'!$B$28*'Emission factors'!$C$28</f>
        <v>123306.14835</v>
      </c>
    </row>
    <row r="24" spans="1:21" x14ac:dyDescent="0.25">
      <c r="A24" s="92" t="s">
        <v>11</v>
      </c>
      <c r="B24" s="92" t="s">
        <v>12</v>
      </c>
      <c r="C24" s="92" t="s">
        <v>13</v>
      </c>
      <c r="D24" s="92" t="s">
        <v>14</v>
      </c>
      <c r="E24" s="92" t="s">
        <v>15</v>
      </c>
      <c r="G24" s="92" t="s">
        <v>97</v>
      </c>
      <c r="H24" s="92" t="s">
        <v>16</v>
      </c>
      <c r="I24" s="88" t="s">
        <v>198</v>
      </c>
      <c r="L24" s="98">
        <f>'Activity data'!H24*'Emission factors'!$B$28*'Emission factors'!$C$28</f>
        <v>83104.629300000001</v>
      </c>
      <c r="M24" s="98">
        <f>'Activity data'!I24*'Emission factors'!$B$28*'Emission factors'!$C$28</f>
        <v>87556.114799999996</v>
      </c>
      <c r="N24" s="98">
        <f>'Activity data'!J24*'Emission factors'!$B$28*'Emission factors'!$C$28</f>
        <v>97479.857474999997</v>
      </c>
      <c r="O24" s="98">
        <f>'Activity data'!K24*'Emission factors'!$B$28*'Emission factors'!$C$28</f>
        <v>106705.17742499999</v>
      </c>
      <c r="P24" s="98">
        <f>'Activity data'!L24*'Emission factors'!$B$28*'Emission factors'!$C$28</f>
        <v>123858.74654999998</v>
      </c>
      <c r="Q24" s="98">
        <f>'Activity data'!M24*'Emission factors'!$B$28*'Emission factors'!$C$28</f>
        <v>143038.50907499998</v>
      </c>
      <c r="R24" s="98">
        <f>'Activity data'!N24*'Emission factors'!$B$28*'Emission factors'!$C$28</f>
        <v>157659.33645</v>
      </c>
      <c r="S24" s="98">
        <f>'Activity data'!O24*'Emission factors'!$B$28*'Emission factors'!$C$28</f>
        <v>169985.3463</v>
      </c>
      <c r="T24" s="98">
        <f>'Activity data'!P24*'Emission factors'!$B$28*'Emission factors'!$C$28</f>
        <v>179003.44192499996</v>
      </c>
      <c r="U24" s="98">
        <f>'Activity data'!Q24*'Emission factors'!$B$28*'Emission factors'!$C$28</f>
        <v>181444.08397499999</v>
      </c>
    </row>
    <row r="25" spans="1:21" x14ac:dyDescent="0.25">
      <c r="A25" s="92" t="s">
        <v>11</v>
      </c>
      <c r="B25" s="92" t="s">
        <v>12</v>
      </c>
      <c r="C25" s="92" t="s">
        <v>13</v>
      </c>
      <c r="D25" s="92" t="s">
        <v>14</v>
      </c>
      <c r="E25" s="92" t="s">
        <v>15</v>
      </c>
      <c r="G25" s="92" t="s">
        <v>97</v>
      </c>
      <c r="H25" s="92" t="s">
        <v>16</v>
      </c>
      <c r="I25" s="88" t="s">
        <v>231</v>
      </c>
      <c r="L25" s="98">
        <f>'Activity data'!H25*'Emission factors'!$B$28*'Emission factors'!$C$28</f>
        <v>31221.798299999995</v>
      </c>
      <c r="M25" s="98">
        <f>'Activity data'!I25*'Emission factors'!$B$28*'Emission factors'!$C$28</f>
        <v>31789.746449999999</v>
      </c>
      <c r="N25" s="98">
        <f>'Activity data'!J25*'Emission factors'!$B$28*'Emission factors'!$C$28</f>
        <v>34959.511124999997</v>
      </c>
      <c r="O25" s="98">
        <f>'Activity data'!K25*'Emission factors'!$B$28*'Emission factors'!$C$28</f>
        <v>38420.924849999989</v>
      </c>
      <c r="P25" s="98">
        <f>'Activity data'!L25*'Emission factors'!$B$28*'Emission factors'!$C$28</f>
        <v>41997.463199999998</v>
      </c>
      <c r="Q25" s="98">
        <f>'Activity data'!M25*'Emission factors'!$B$28*'Emission factors'!$C$28</f>
        <v>48352.342499999992</v>
      </c>
      <c r="R25" s="98">
        <f>'Activity data'!N25*'Emission factors'!$B$28*'Emission factors'!$C$28</f>
        <v>54791.646524999996</v>
      </c>
      <c r="S25" s="98">
        <f>'Activity data'!O25*'Emission factors'!$B$28*'Emission factors'!$C$28</f>
        <v>57508.587674999995</v>
      </c>
      <c r="T25" s="98">
        <f>'Activity data'!P25*'Emission factors'!$B$28*'Emission factors'!$C$28</f>
        <v>63978.5916</v>
      </c>
      <c r="U25" s="98">
        <f>'Activity data'!Q25*'Emission factors'!$B$28*'Emission factors'!$C$28</f>
        <v>68537.526750000005</v>
      </c>
    </row>
    <row r="26" spans="1:21" x14ac:dyDescent="0.25">
      <c r="A26" s="92" t="s">
        <v>11</v>
      </c>
      <c r="B26" s="92" t="s">
        <v>12</v>
      </c>
      <c r="C26" s="92" t="s">
        <v>13</v>
      </c>
      <c r="D26" s="92" t="s">
        <v>14</v>
      </c>
      <c r="E26" s="92" t="s">
        <v>15</v>
      </c>
      <c r="G26" s="92" t="s">
        <v>97</v>
      </c>
      <c r="H26" s="92" t="s">
        <v>16</v>
      </c>
      <c r="I26" s="88" t="s">
        <v>230</v>
      </c>
      <c r="L26" s="98">
        <f>'Activity data'!H26*'Emission factors'!$B$28*'Emission factors'!$C$28</f>
        <v>44599.279725</v>
      </c>
      <c r="M26" s="98">
        <f>'Activity data'!I26*'Emission factors'!$B$28*'Emission factors'!$C$28</f>
        <v>43885.50705</v>
      </c>
      <c r="N26" s="98">
        <f>'Activity data'!J26*'Emission factors'!$B$28*'Emission factors'!$C$28</f>
        <v>51199.758224999998</v>
      </c>
      <c r="O26" s="98">
        <f>'Activity data'!K26*'Emission factors'!$B$28*'Emission factors'!$C$28</f>
        <v>52044.005474999991</v>
      </c>
      <c r="P26" s="98">
        <f>'Activity data'!L26*'Emission factors'!$B$28*'Emission factors'!$C$28</f>
        <v>57654.412199999984</v>
      </c>
      <c r="Q26" s="98">
        <f>'Activity data'!M26*'Emission factors'!$B$28*'Emission factors'!$C$28</f>
        <v>67194.406124999994</v>
      </c>
      <c r="R26" s="98">
        <f>'Activity data'!N26*'Emission factors'!$B$28*'Emission factors'!$C$28</f>
        <v>70471.620450000002</v>
      </c>
      <c r="S26" s="98">
        <f>'Activity data'!O26*'Emission factors'!$B$28*'Emission factors'!$C$28</f>
        <v>70732.569599999988</v>
      </c>
      <c r="T26" s="98">
        <f>'Activity data'!P26*'Emission factors'!$B$28*'Emission factors'!$C$28</f>
        <v>76903.249499999976</v>
      </c>
      <c r="U26" s="98">
        <f>'Activity data'!Q26*'Emission factors'!$B$28*'Emission factors'!$C$28</f>
        <v>76795.799849999981</v>
      </c>
    </row>
    <row r="27" spans="1:21" x14ac:dyDescent="0.25">
      <c r="A27" s="92" t="s">
        <v>11</v>
      </c>
      <c r="B27" s="92" t="s">
        <v>12</v>
      </c>
      <c r="C27" s="92" t="s">
        <v>13</v>
      </c>
      <c r="D27" s="92" t="s">
        <v>14</v>
      </c>
      <c r="E27" s="92" t="s">
        <v>15</v>
      </c>
      <c r="G27" s="92" t="s">
        <v>97</v>
      </c>
      <c r="H27" s="92" t="s">
        <v>16</v>
      </c>
      <c r="I27" s="88" t="s">
        <v>232</v>
      </c>
      <c r="L27" s="98">
        <f>'Activity data'!H27*'Emission factors'!$B$28*'Emission factors'!$C$28</f>
        <v>485449.84372499998</v>
      </c>
      <c r="M27" s="98">
        <f>'Activity data'!I27*'Emission factors'!$B$28*'Emission factors'!$C$28</f>
        <v>518467.58617499989</v>
      </c>
      <c r="N27" s="98">
        <f>'Activity data'!J27*'Emission factors'!$B$28*'Emission factors'!$C$28</f>
        <v>607105.87244999991</v>
      </c>
      <c r="O27" s="98">
        <f>'Activity data'!K27*'Emission factors'!$B$28*'Emission factors'!$C$28</f>
        <v>696235.35712499986</v>
      </c>
      <c r="P27" s="98">
        <f>'Activity data'!L27*'Emission factors'!$B$28*'Emission factors'!$C$28</f>
        <v>820761.82649999997</v>
      </c>
      <c r="Q27" s="98">
        <f>'Activity data'!M27*'Emission factors'!$B$28*'Emission factors'!$C$28</f>
        <v>945027.34672499984</v>
      </c>
      <c r="R27" s="98">
        <f>'Activity data'!N27*'Emission factors'!$B$28*'Emission factors'!$C$28</f>
        <v>1033926.5821499998</v>
      </c>
      <c r="S27" s="98">
        <f>'Activity data'!O27*'Emission factors'!$B$28*'Emission factors'!$C$28</f>
        <v>1103784.2045999998</v>
      </c>
      <c r="T27" s="98">
        <f>'Activity data'!P27*'Emission factors'!$B$28*'Emission factors'!$C$28</f>
        <v>1230298.4924999999</v>
      </c>
      <c r="U27" s="98">
        <f>'Activity data'!Q27*'Emission factors'!$B$28*'Emission factors'!$C$28</f>
        <v>1403798.9773499998</v>
      </c>
    </row>
    <row r="28" spans="1:21" x14ac:dyDescent="0.25">
      <c r="A28" s="92" t="s">
        <v>11</v>
      </c>
      <c r="B28" s="92" t="s">
        <v>12</v>
      </c>
      <c r="C28" s="92" t="s">
        <v>13</v>
      </c>
      <c r="D28" s="92" t="s">
        <v>14</v>
      </c>
      <c r="E28" s="92" t="s">
        <v>15</v>
      </c>
      <c r="G28" s="92" t="s">
        <v>97</v>
      </c>
      <c r="H28" s="92" t="s">
        <v>16</v>
      </c>
      <c r="I28" s="92" t="s">
        <v>225</v>
      </c>
      <c r="L28" s="98">
        <f>'Activity data'!H28*'Emission factors'!$B$28*'Emission factors'!$C$28</f>
        <v>160360.92765</v>
      </c>
      <c r="M28" s="98">
        <f>'Activity data'!I28*'Emission factors'!$B$28*'Emission factors'!$C$28</f>
        <v>190577.304225</v>
      </c>
      <c r="N28" s="98">
        <f>'Activity data'!J28*'Emission factors'!$B$28*'Emission factors'!$C$28</f>
        <v>211990.48447499998</v>
      </c>
      <c r="O28" s="98">
        <f>'Activity data'!K28*'Emission factors'!$B$28*'Emission factors'!$C$28</f>
        <v>219166.58609999999</v>
      </c>
      <c r="P28" s="98">
        <f>'Activity data'!L28*'Emission factors'!$B$28*'Emission factors'!$C$28</f>
        <v>248369.86597499996</v>
      </c>
      <c r="Q28" s="98">
        <f>'Activity data'!M28*'Emission factors'!$B$28*'Emission factors'!$C$28</f>
        <v>271555.96545000002</v>
      </c>
      <c r="R28" s="98">
        <f>'Activity data'!N28*'Emission factors'!$B$28*'Emission factors'!$C$28</f>
        <v>282546.52964999998</v>
      </c>
      <c r="S28" s="98">
        <f>'Activity data'!O28*'Emission factors'!$B$28*'Emission factors'!$C$28</f>
        <v>283874.30032499996</v>
      </c>
      <c r="T28" s="98">
        <f>'Activity data'!P28*'Emission factors'!$B$28*'Emission factors'!$C$28</f>
        <v>287404.788825</v>
      </c>
      <c r="U28" s="98">
        <f>'Activity data'!Q28*'Emission factors'!$B$28*'Emission factors'!$C$28</f>
        <v>304535.33302499994</v>
      </c>
    </row>
    <row r="29" spans="1:21" x14ac:dyDescent="0.25">
      <c r="A29" s="92" t="s">
        <v>11</v>
      </c>
      <c r="B29" s="92" t="s">
        <v>12</v>
      </c>
      <c r="C29" s="92" t="s">
        <v>13</v>
      </c>
      <c r="D29" s="92" t="s">
        <v>14</v>
      </c>
      <c r="E29" s="92" t="s">
        <v>15</v>
      </c>
      <c r="G29" s="92" t="s">
        <v>97</v>
      </c>
      <c r="H29" s="92" t="s">
        <v>16</v>
      </c>
      <c r="I29" s="88" t="s">
        <v>205</v>
      </c>
      <c r="L29" s="98">
        <f>'Activity data'!H29*'Emission factors'!$B$28*'Emission factors'!$C$28</f>
        <v>1279548.8070749999</v>
      </c>
      <c r="M29" s="98">
        <f>'Activity data'!I29*'Emission factors'!$B$28*'Emission factors'!$C$28</f>
        <v>1302965.1558000001</v>
      </c>
      <c r="N29" s="98">
        <f>'Activity data'!J29*'Emission factors'!$B$28*'Emission factors'!$C$28</f>
        <v>1437906.5662499997</v>
      </c>
      <c r="O29" s="98">
        <f>'Activity data'!K29*'Emission factors'!$B$28*'Emission factors'!$C$28</f>
        <v>1527028.3759499996</v>
      </c>
      <c r="P29" s="98">
        <f>'Activity data'!L29*'Emission factors'!$B$28*'Emission factors'!$C$28</f>
        <v>1670496.6836250001</v>
      </c>
      <c r="Q29" s="98">
        <f>'Activity data'!M29*'Emission factors'!$B$28*'Emission factors'!$C$28</f>
        <v>1786542.3056249998</v>
      </c>
      <c r="R29" s="98">
        <f>'Activity data'!N29*'Emission factors'!$B$28*'Emission factors'!$C$28</f>
        <v>1798185.2426999998</v>
      </c>
      <c r="S29" s="98">
        <f>'Activity data'!O29*'Emission factors'!$B$28*'Emission factors'!$C$28</f>
        <v>1780187.4263249997</v>
      </c>
      <c r="T29" s="98">
        <f>'Activity data'!P29*'Emission factors'!$B$28*'Emission factors'!$C$28</f>
        <v>1845225.1644749998</v>
      </c>
      <c r="U29" s="98">
        <f>'Activity data'!Q29*'Emission factors'!$B$28*'Emission factors'!$C$28</f>
        <v>1993037.5079999999</v>
      </c>
    </row>
    <row r="30" spans="1:21" x14ac:dyDescent="0.25">
      <c r="A30" s="92" t="s">
        <v>11</v>
      </c>
      <c r="B30" s="92" t="s">
        <v>12</v>
      </c>
      <c r="C30" s="92" t="s">
        <v>13</v>
      </c>
      <c r="D30" s="92" t="s">
        <v>14</v>
      </c>
      <c r="E30" s="92" t="s">
        <v>15</v>
      </c>
      <c r="G30" s="92" t="s">
        <v>97</v>
      </c>
      <c r="H30" s="92" t="s">
        <v>16</v>
      </c>
      <c r="I30" s="88" t="s">
        <v>204</v>
      </c>
      <c r="L30" s="98">
        <f>'Activity data'!H30*'Emission factors'!$B$28*'Emission factors'!$C$28</f>
        <v>1081296.52785</v>
      </c>
      <c r="M30" s="98">
        <f>'Activity data'!I30*'Emission factors'!$B$28*'Emission factors'!$C$28</f>
        <v>1181224.7023499999</v>
      </c>
      <c r="N30" s="98">
        <f>'Activity data'!J30*'Emission factors'!$B$28*'Emission factors'!$C$28</f>
        <v>1390467.545775</v>
      </c>
      <c r="O30" s="98">
        <f>'Activity data'!K30*'Emission factors'!$B$28*'Emission factors'!$C$28</f>
        <v>1575534.21795</v>
      </c>
      <c r="P30" s="98">
        <f>'Activity data'!L30*'Emission factors'!$B$28*'Emission factors'!$C$28</f>
        <v>1821286.9174499998</v>
      </c>
      <c r="Q30" s="98">
        <f>'Activity data'!M30*'Emission factors'!$B$28*'Emission factors'!$C$28</f>
        <v>2032486.8795</v>
      </c>
      <c r="R30" s="98">
        <f>'Activity data'!N30*'Emission factors'!$B$28*'Emission factors'!$C$28</f>
        <v>2188833.7952249995</v>
      </c>
      <c r="S30" s="98">
        <f>'Activity data'!O30*'Emission factors'!$B$28*'Emission factors'!$C$28</f>
        <v>2368735.2092249999</v>
      </c>
      <c r="T30" s="98">
        <f>'Activity data'!P30*'Emission factors'!$B$28*'Emission factors'!$C$28</f>
        <v>2671958.1215249998</v>
      </c>
      <c r="U30" s="98">
        <f>'Activity data'!Q30*'Emission factors'!$B$28*'Emission factors'!$C$28</f>
        <v>3048768.6941249995</v>
      </c>
    </row>
    <row r="31" spans="1:21" x14ac:dyDescent="0.25">
      <c r="A31" s="92" t="s">
        <v>11</v>
      </c>
      <c r="B31" s="92" t="s">
        <v>12</v>
      </c>
      <c r="C31" s="92" t="s">
        <v>13</v>
      </c>
      <c r="D31" s="92" t="s">
        <v>14</v>
      </c>
      <c r="E31" s="92" t="s">
        <v>15</v>
      </c>
      <c r="G31" s="92" t="s">
        <v>97</v>
      </c>
      <c r="H31" s="92" t="s">
        <v>16</v>
      </c>
      <c r="I31" s="88" t="s">
        <v>228</v>
      </c>
      <c r="L31" s="98">
        <f>'Activity data'!H31*'Emission factors'!$B$28*'Emission factors'!$C$28</f>
        <v>18796.013774999999</v>
      </c>
      <c r="M31" s="98">
        <f>'Activity data'!I31*'Emission factors'!$B$28*'Emission factors'!$C$28</f>
        <v>18972.538199999999</v>
      </c>
      <c r="N31" s="98">
        <f>'Activity data'!J31*'Emission factors'!$B$28*'Emission factors'!$C$28</f>
        <v>21067.806374999993</v>
      </c>
      <c r="O31" s="98">
        <f>'Activity data'!K31*'Emission factors'!$B$28*'Emission factors'!$C$28</f>
        <v>24744.1194</v>
      </c>
      <c r="P31" s="98">
        <f>'Activity data'!L31*'Emission factors'!$B$28*'Emission factors'!$C$28</f>
        <v>29203.279875</v>
      </c>
      <c r="Q31" s="98">
        <f>'Activity data'!M31*'Emission factors'!$B$28*'Emission factors'!$C$28</f>
        <v>33608.715525</v>
      </c>
      <c r="R31" s="98">
        <f>'Activity data'!N31*'Emission factors'!$B$28*'Emission factors'!$C$28</f>
        <v>35657.933850000001</v>
      </c>
      <c r="S31" s="98">
        <f>'Activity data'!O31*'Emission factors'!$B$28*'Emission factors'!$C$28</f>
        <v>37453.87799999999</v>
      </c>
      <c r="T31" s="98">
        <f>'Activity data'!P31*'Emission factors'!$B$28*'Emission factors'!$C$28</f>
        <v>39925.219949999999</v>
      </c>
      <c r="U31" s="98">
        <f>'Activity data'!Q31*'Emission factors'!$B$28*'Emission factors'!$C$28</f>
        <v>43900.856999999996</v>
      </c>
    </row>
    <row r="32" spans="1:21" x14ac:dyDescent="0.25">
      <c r="A32" s="92" t="s">
        <v>11</v>
      </c>
      <c r="B32" s="92" t="s">
        <v>12</v>
      </c>
      <c r="C32" s="92" t="s">
        <v>13</v>
      </c>
      <c r="D32" s="92" t="s">
        <v>14</v>
      </c>
      <c r="E32" s="92" t="s">
        <v>15</v>
      </c>
      <c r="G32" s="92" t="s">
        <v>97</v>
      </c>
      <c r="H32" s="92" t="s">
        <v>16</v>
      </c>
      <c r="I32" s="88" t="s">
        <v>202</v>
      </c>
      <c r="L32" s="98">
        <f>'Activity data'!H32*'Emission factors'!$B$28*'Emission factors'!$C$28</f>
        <v>2319477.2196749994</v>
      </c>
      <c r="M32" s="98">
        <f>'Activity data'!I32*'Emission factors'!$B$28*'Emission factors'!$C$28</f>
        <v>2432237.9523749994</v>
      </c>
      <c r="N32" s="98">
        <f>'Activity data'!J32*'Emission factors'!$B$28*'Emission factors'!$C$28</f>
        <v>2753750.3300999999</v>
      </c>
      <c r="O32" s="98">
        <f>'Activity data'!K32*'Emission factors'!$B$28*'Emission factors'!$C$28</f>
        <v>3133001.5447499999</v>
      </c>
      <c r="P32" s="98">
        <f>'Activity data'!L32*'Emission factors'!$B$28*'Emission factors'!$C$28</f>
        <v>3577850.7707249997</v>
      </c>
      <c r="Q32" s="98">
        <f>'Activity data'!M32*'Emission factors'!$B$28*'Emission factors'!$C$28</f>
        <v>4022723.0216249996</v>
      </c>
      <c r="R32" s="98">
        <f>'Activity data'!N32*'Emission factors'!$B$28*'Emission factors'!$C$28</f>
        <v>4417446.9858750002</v>
      </c>
      <c r="S32" s="98">
        <f>'Activity data'!O32*'Emission factors'!$B$28*'Emission factors'!$C$28</f>
        <v>4772023.1558999987</v>
      </c>
      <c r="T32" s="98">
        <f>'Activity data'!P32*'Emission factors'!$B$28*'Emission factors'!$C$28</f>
        <v>5119077.8504249994</v>
      </c>
      <c r="U32" s="98">
        <f>'Activity data'!Q32*'Emission factors'!$B$28*'Emission factors'!$C$28</f>
        <v>5558631.3436500002</v>
      </c>
    </row>
    <row r="33" spans="1:21" x14ac:dyDescent="0.25">
      <c r="A33" s="92" t="s">
        <v>11</v>
      </c>
      <c r="B33" s="92" t="s">
        <v>12</v>
      </c>
      <c r="C33" s="92" t="s">
        <v>13</v>
      </c>
      <c r="D33" s="92" t="s">
        <v>14</v>
      </c>
      <c r="E33" s="92" t="s">
        <v>15</v>
      </c>
      <c r="G33" s="92" t="s">
        <v>97</v>
      </c>
      <c r="H33" s="92" t="s">
        <v>16</v>
      </c>
      <c r="I33" s="88" t="s">
        <v>190</v>
      </c>
      <c r="L33" s="98">
        <f>'Activity data'!H33*'Emission factors'!$B$28*'Emission factors'!$C$28</f>
        <v>0</v>
      </c>
      <c r="M33" s="98">
        <f>'Activity data'!I33*'Emission factors'!$B$28*'Emission factors'!$C$28</f>
        <v>0</v>
      </c>
      <c r="N33" s="98">
        <f>'Activity data'!J33*'Emission factors'!$B$28*'Emission factors'!$C$28</f>
        <v>0</v>
      </c>
      <c r="O33" s="98">
        <f>'Activity data'!K33*'Emission factors'!$B$28*'Emission factors'!$C$28</f>
        <v>0</v>
      </c>
      <c r="P33" s="98">
        <f>'Activity data'!L33*'Emission factors'!$B$28*'Emission factors'!$C$28</f>
        <v>0</v>
      </c>
      <c r="Q33" s="98">
        <f>'Activity data'!M33*'Emission factors'!$B$28*'Emission factors'!$C$28</f>
        <v>0</v>
      </c>
      <c r="R33" s="98">
        <f>'Activity data'!N33*'Emission factors'!$B$28*'Emission factors'!$C$28</f>
        <v>0</v>
      </c>
      <c r="S33" s="98">
        <f>'Activity data'!O33*'Emission factors'!$B$28*'Emission factors'!$C$28</f>
        <v>0</v>
      </c>
      <c r="T33" s="98">
        <f>'Activity data'!P33*'Emission factors'!$B$28*'Emission factors'!$C$28</f>
        <v>0</v>
      </c>
      <c r="U33" s="98">
        <f>'Activity data'!Q33*'Emission factors'!$B$28*'Emission factors'!$C$28</f>
        <v>1742963.797575</v>
      </c>
    </row>
    <row r="34" spans="1:21" x14ac:dyDescent="0.25">
      <c r="A34" s="92" t="s">
        <v>11</v>
      </c>
      <c r="B34" s="92" t="s">
        <v>12</v>
      </c>
      <c r="C34" s="92" t="s">
        <v>13</v>
      </c>
      <c r="D34" s="92" t="s">
        <v>14</v>
      </c>
      <c r="E34" s="92" t="s">
        <v>15</v>
      </c>
      <c r="G34" s="92" t="s">
        <v>97</v>
      </c>
      <c r="H34" s="92" t="s">
        <v>16</v>
      </c>
      <c r="I34" s="88" t="s">
        <v>210</v>
      </c>
      <c r="L34" s="98">
        <f>'Activity data'!H34*'Emission factors'!$B$28*'Emission factors'!$C$28</f>
        <v>44399.730374999992</v>
      </c>
      <c r="M34" s="98">
        <f>'Activity data'!I34*'Emission factors'!$B$28*'Emission factors'!$C$28</f>
        <v>46947.822074999989</v>
      </c>
      <c r="N34" s="98">
        <f>'Activity data'!J34*'Emission factors'!$B$28*'Emission factors'!$C$28</f>
        <v>50961.833999999988</v>
      </c>
      <c r="O34" s="98">
        <f>'Activity data'!K34*'Emission factors'!$B$28*'Emission factors'!$C$28</f>
        <v>56311.291575000003</v>
      </c>
      <c r="P34" s="98">
        <f>'Activity data'!L34*'Emission factors'!$B$28*'Emission factors'!$C$28</f>
        <v>66327.133950000003</v>
      </c>
      <c r="Q34" s="98">
        <f>'Activity data'!M34*'Emission factors'!$B$28*'Emission factors'!$C$28</f>
        <v>76243.201649999988</v>
      </c>
      <c r="R34" s="98">
        <f>'Activity data'!N34*'Emission factors'!$B$28*'Emission factors'!$C$28</f>
        <v>82529.006174999988</v>
      </c>
      <c r="S34" s="98">
        <f>'Activity data'!O34*'Emission factors'!$B$28*'Emission factors'!$C$28</f>
        <v>87456.340124999988</v>
      </c>
      <c r="T34" s="98">
        <f>'Activity data'!P34*'Emission factors'!$B$28*'Emission factors'!$C$28</f>
        <v>93082.096799999985</v>
      </c>
      <c r="U34" s="98">
        <f>'Activity data'!Q34*'Emission factors'!$B$28*'Emission factors'!$C$28</f>
        <v>98746.22834999999</v>
      </c>
    </row>
    <row r="35" spans="1:21" x14ac:dyDescent="0.25">
      <c r="A35" s="92" t="s">
        <v>11</v>
      </c>
      <c r="B35" s="92" t="s">
        <v>12</v>
      </c>
      <c r="C35" s="92" t="s">
        <v>13</v>
      </c>
      <c r="D35" s="92" t="s">
        <v>14</v>
      </c>
      <c r="E35" s="92" t="s">
        <v>15</v>
      </c>
      <c r="G35" s="92" t="s">
        <v>97</v>
      </c>
      <c r="H35" s="92" t="s">
        <v>16</v>
      </c>
      <c r="I35" s="88" t="s">
        <v>199</v>
      </c>
      <c r="L35" s="98">
        <f>'Activity data'!H35*'Emission factors'!$B$28*'Emission factors'!$C$28</f>
        <v>2184650.9338499997</v>
      </c>
      <c r="M35" s="98">
        <f>'Activity data'!I35*'Emission factors'!$B$28*'Emission factors'!$C$28</f>
        <v>2241606.9233249999</v>
      </c>
      <c r="N35" s="98">
        <f>'Activity data'!J35*'Emission factors'!$B$28*'Emission factors'!$C$28</f>
        <v>2571162.6748499996</v>
      </c>
      <c r="O35" s="98">
        <f>'Activity data'!K35*'Emission factors'!$B$28*'Emission factors'!$C$28</f>
        <v>2912890.9367249999</v>
      </c>
      <c r="P35" s="98">
        <f>'Activity data'!L35*'Emission factors'!$B$28*'Emission factors'!$C$28</f>
        <v>3394058.1443999996</v>
      </c>
      <c r="Q35" s="98">
        <f>'Activity data'!M35*'Emission factors'!$B$28*'Emission factors'!$C$28</f>
        <v>3913914.9010499995</v>
      </c>
      <c r="R35" s="98">
        <f>'Activity data'!N35*'Emission factors'!$B$28*'Emission factors'!$C$28</f>
        <v>4172515.5087000001</v>
      </c>
      <c r="S35" s="98">
        <f>'Activity data'!O35*'Emission factors'!$B$28*'Emission factors'!$C$28</f>
        <v>4384099.2194999987</v>
      </c>
      <c r="T35" s="98">
        <f>'Activity data'!P35*'Emission factors'!$B$28*'Emission factors'!$C$28</f>
        <v>4832279.384624999</v>
      </c>
      <c r="U35" s="98">
        <f>'Activity data'!Q35*'Emission factors'!$B$28*'Emission factors'!$C$28</f>
        <v>5422554.0368999997</v>
      </c>
    </row>
    <row r="36" spans="1:21" x14ac:dyDescent="0.25">
      <c r="A36" s="92" t="s">
        <v>11</v>
      </c>
      <c r="B36" s="92" t="s">
        <v>12</v>
      </c>
      <c r="C36" s="92" t="s">
        <v>13</v>
      </c>
      <c r="D36" s="92" t="s">
        <v>14</v>
      </c>
      <c r="E36" s="92" t="s">
        <v>15</v>
      </c>
      <c r="G36" s="92" t="s">
        <v>97</v>
      </c>
      <c r="H36" s="92" t="s">
        <v>16</v>
      </c>
      <c r="I36" s="88" t="s">
        <v>233</v>
      </c>
      <c r="L36" s="98">
        <f>'Activity data'!H36*'Emission factors'!$B$28*'Emission factors'!$C$28</f>
        <v>235583.35762499998</v>
      </c>
      <c r="M36" s="98">
        <f>'Activity data'!I36*'Emission factors'!$B$28*'Emission factors'!$C$28</f>
        <v>266551.88174999994</v>
      </c>
      <c r="N36" s="98">
        <f>'Activity data'!J36*'Emission factors'!$B$28*'Emission factors'!$C$28</f>
        <v>323193.19724999997</v>
      </c>
      <c r="O36" s="98">
        <f>'Activity data'!K36*'Emission factors'!$B$28*'Emission factors'!$C$28</f>
        <v>362112.99547499995</v>
      </c>
      <c r="P36" s="98">
        <f>'Activity data'!L36*'Emission factors'!$B$28*'Emission factors'!$C$28</f>
        <v>420181.85632499994</v>
      </c>
      <c r="Q36" s="98">
        <f>'Activity data'!M36*'Emission factors'!$B$28*'Emission factors'!$C$28</f>
        <v>468518.84887500003</v>
      </c>
      <c r="R36" s="98">
        <f>'Activity data'!N36*'Emission factors'!$B$28*'Emission factors'!$C$28</f>
        <v>500316.27029999997</v>
      </c>
      <c r="S36" s="98">
        <f>'Activity data'!O36*'Emission factors'!$B$28*'Emission factors'!$C$28</f>
        <v>532067.64187499997</v>
      </c>
      <c r="T36" s="98">
        <f>'Activity data'!P36*'Emission factors'!$B$28*'Emission factors'!$C$28</f>
        <v>574295.35432499996</v>
      </c>
      <c r="U36" s="98">
        <f>'Activity data'!Q36*'Emission factors'!$B$28*'Emission factors'!$C$28</f>
        <v>643492.9289249999</v>
      </c>
    </row>
    <row r="37" spans="1:21" x14ac:dyDescent="0.25">
      <c r="A37" s="92" t="s">
        <v>11</v>
      </c>
      <c r="B37" s="92" t="s">
        <v>12</v>
      </c>
      <c r="C37" s="92" t="s">
        <v>13</v>
      </c>
      <c r="D37" s="92" t="s">
        <v>14</v>
      </c>
      <c r="E37" s="92" t="s">
        <v>15</v>
      </c>
      <c r="G37" s="92" t="s">
        <v>97</v>
      </c>
      <c r="H37" s="92" t="s">
        <v>16</v>
      </c>
      <c r="I37" s="88" t="s">
        <v>200</v>
      </c>
      <c r="L37" s="98">
        <f>'Activity data'!H37*'Emission factors'!$B$28*'Emission factors'!$C$28</f>
        <v>699228.59737499978</v>
      </c>
      <c r="M37" s="98">
        <f>'Activity data'!I37*'Emission factors'!$B$28*'Emission factors'!$C$28</f>
        <v>734195.78347499995</v>
      </c>
      <c r="N37" s="98">
        <f>'Activity data'!J37*'Emission factors'!$B$28*'Emission factors'!$C$28</f>
        <v>824722.11359999992</v>
      </c>
      <c r="O37" s="98">
        <f>'Activity data'!K37*'Emission factors'!$B$28*'Emission factors'!$C$28</f>
        <v>921250.27417499979</v>
      </c>
      <c r="P37" s="98">
        <f>'Activity data'!L37*'Emission factors'!$B$28*'Emission factors'!$C$28</f>
        <v>1039268.3647499998</v>
      </c>
      <c r="Q37" s="98">
        <f>'Activity data'!M37*'Emission factors'!$B$28*'Emission factors'!$C$28</f>
        <v>1170525.7872000001</v>
      </c>
      <c r="R37" s="98">
        <f>'Activity data'!N37*'Emission factors'!$B$28*'Emission factors'!$C$28</f>
        <v>1233214.9829999995</v>
      </c>
      <c r="S37" s="98">
        <f>'Activity data'!O37*'Emission factors'!$B$28*'Emission factors'!$C$28</f>
        <v>1329865.9431749999</v>
      </c>
      <c r="T37" s="98">
        <f>'Activity data'!P37*'Emission factors'!$B$28*'Emission factors'!$C$28</f>
        <v>1454960.3607000001</v>
      </c>
      <c r="U37" s="98">
        <f>'Activity data'!Q37*'Emission factors'!$B$28*'Emission factors'!$C$28</f>
        <v>1648576.9550249996</v>
      </c>
    </row>
    <row r="38" spans="1:21" x14ac:dyDescent="0.25">
      <c r="A38" s="92" t="s">
        <v>11</v>
      </c>
      <c r="B38" s="92" t="s">
        <v>12</v>
      </c>
      <c r="C38" s="92" t="s">
        <v>13</v>
      </c>
      <c r="D38" s="92" t="s">
        <v>14</v>
      </c>
      <c r="E38" s="92" t="s">
        <v>18</v>
      </c>
      <c r="G38" s="92" t="s">
        <v>97</v>
      </c>
      <c r="H38" s="92" t="s">
        <v>16</v>
      </c>
      <c r="I38" s="88" t="s">
        <v>203</v>
      </c>
      <c r="J38" s="92" t="s">
        <v>13</v>
      </c>
      <c r="L38" s="98">
        <f>'Activity data'!H39*'Emission factors'!$B$26*'Emission factors'!$C$26</f>
        <v>20770.965405299994</v>
      </c>
      <c r="M38" s="98">
        <f>'Activity data'!I39*'Emission factors'!$B$26*'Emission factors'!$C$26</f>
        <v>38840.810814299999</v>
      </c>
      <c r="N38" s="98">
        <f>'Activity data'!J39*'Emission factors'!$B$26*'Emission factors'!$C$26</f>
        <v>65709.106692899979</v>
      </c>
      <c r="O38" s="98">
        <f>'Activity data'!K39*'Emission factors'!$B$26*'Emission factors'!$C$26</f>
        <v>74043.581505850016</v>
      </c>
      <c r="P38" s="98">
        <f>'Activity data'!L39*'Emission factors'!$B$26*'Emission factors'!$C$26</f>
        <v>80518.669136675002</v>
      </c>
      <c r="Q38" s="98">
        <f>'Activity data'!M39*'Emission factors'!$B$26*'Emission factors'!$C$26</f>
        <v>82528.578671274983</v>
      </c>
      <c r="R38" s="98">
        <f>'Activity data'!N39*'Emission factors'!$B$26*'Emission factors'!$C$26</f>
        <v>85625.266604624994</v>
      </c>
      <c r="S38" s="98">
        <f>'Activity data'!O39*'Emission factors'!$B$26*'Emission factors'!$C$26</f>
        <v>85221.244703099976</v>
      </c>
      <c r="T38" s="98">
        <f>'Activity data'!P39*'Emission factors'!$B$26*'Emission factors'!$C$26</f>
        <v>84274.564836549995</v>
      </c>
      <c r="U38" s="98">
        <f>'Activity data'!Q39*'Emission factors'!$B$26*'Emission factors'!$C$26</f>
        <v>27379.189918849999</v>
      </c>
    </row>
    <row r="39" spans="1:21" x14ac:dyDescent="0.25">
      <c r="A39" s="92" t="s">
        <v>11</v>
      </c>
      <c r="B39" s="92" t="s">
        <v>12</v>
      </c>
      <c r="C39" s="92" t="s">
        <v>13</v>
      </c>
      <c r="D39" s="92" t="s">
        <v>14</v>
      </c>
      <c r="E39" s="92" t="s">
        <v>18</v>
      </c>
      <c r="G39" s="92" t="s">
        <v>97</v>
      </c>
      <c r="H39" s="92" t="s">
        <v>16</v>
      </c>
      <c r="I39" s="88" t="s">
        <v>227</v>
      </c>
      <c r="L39" s="98">
        <f>'Activity data'!H40*'Emission factors'!$B$26*'Emission factors'!$C$26</f>
        <v>0</v>
      </c>
      <c r="M39" s="98">
        <f>'Activity data'!I40*'Emission factors'!$B$26*'Emission factors'!$C$26</f>
        <v>0</v>
      </c>
      <c r="N39" s="98">
        <f>'Activity data'!J40*'Emission factors'!$B$26*'Emission factors'!$C$26</f>
        <v>0</v>
      </c>
      <c r="O39" s="98">
        <f>'Activity data'!K40*'Emission factors'!$B$26*'Emission factors'!$C$26</f>
        <v>0</v>
      </c>
      <c r="P39" s="98">
        <f>'Activity data'!L40*'Emission factors'!$B$26*'Emission factors'!$C$26</f>
        <v>0</v>
      </c>
      <c r="Q39" s="98">
        <f>'Activity data'!M40*'Emission factors'!$B$26*'Emission factors'!$C$26</f>
        <v>0</v>
      </c>
      <c r="R39" s="98">
        <f>'Activity data'!N40*'Emission factors'!$B$26*'Emission factors'!$C$26</f>
        <v>0</v>
      </c>
      <c r="S39" s="98">
        <f>'Activity data'!O40*'Emission factors'!$B$26*'Emission factors'!$C$26</f>
        <v>0</v>
      </c>
      <c r="T39" s="98">
        <f>'Activity data'!P40*'Emission factors'!$B$26*'Emission factors'!$C$26</f>
        <v>0</v>
      </c>
      <c r="U39" s="98">
        <f>'Activity data'!Q40*'Emission factors'!$B$26*'Emission factors'!$C$26</f>
        <v>0</v>
      </c>
    </row>
    <row r="40" spans="1:21" x14ac:dyDescent="0.25">
      <c r="A40" s="92" t="s">
        <v>11</v>
      </c>
      <c r="B40" s="92" t="s">
        <v>12</v>
      </c>
      <c r="C40" s="92" t="s">
        <v>13</v>
      </c>
      <c r="D40" s="92" t="s">
        <v>14</v>
      </c>
      <c r="E40" s="92" t="s">
        <v>18</v>
      </c>
      <c r="G40" s="92" t="s">
        <v>97</v>
      </c>
      <c r="H40" s="92" t="s">
        <v>16</v>
      </c>
      <c r="I40" s="88" t="s">
        <v>191</v>
      </c>
      <c r="L40" s="98">
        <f>'Activity data'!H41*'Emission factors'!$B$26*'Emission factors'!$C$26</f>
        <v>0</v>
      </c>
      <c r="M40" s="98">
        <f>'Activity data'!I41*'Emission factors'!$B$26*'Emission factors'!$C$26</f>
        <v>0</v>
      </c>
      <c r="N40" s="98">
        <f>'Activity data'!J41*'Emission factors'!$B$26*'Emission factors'!$C$26</f>
        <v>0</v>
      </c>
      <c r="O40" s="98">
        <f>'Activity data'!K41*'Emission factors'!$B$26*'Emission factors'!$C$26</f>
        <v>0</v>
      </c>
      <c r="P40" s="98">
        <f>'Activity data'!L41*'Emission factors'!$B$26*'Emission factors'!$C$26</f>
        <v>0</v>
      </c>
      <c r="Q40" s="98">
        <f>'Activity data'!M41*'Emission factors'!$B$26*'Emission factors'!$C$26</f>
        <v>0</v>
      </c>
      <c r="R40" s="98">
        <f>'Activity data'!N41*'Emission factors'!$B$26*'Emission factors'!$C$26</f>
        <v>0</v>
      </c>
      <c r="S40" s="98">
        <f>'Activity data'!O41*'Emission factors'!$B$26*'Emission factors'!$C$26</f>
        <v>0</v>
      </c>
      <c r="T40" s="98">
        <f>'Activity data'!P41*'Emission factors'!$B$26*'Emission factors'!$C$26</f>
        <v>0</v>
      </c>
      <c r="U40" s="98">
        <f>'Activity data'!Q41*'Emission factors'!$B$26*'Emission factors'!$C$26</f>
        <v>0</v>
      </c>
    </row>
    <row r="41" spans="1:21" x14ac:dyDescent="0.25">
      <c r="A41" s="92" t="s">
        <v>11</v>
      </c>
      <c r="B41" s="92" t="s">
        <v>12</v>
      </c>
      <c r="C41" s="92" t="s">
        <v>13</v>
      </c>
      <c r="D41" s="92" t="s">
        <v>14</v>
      </c>
      <c r="E41" s="92" t="s">
        <v>18</v>
      </c>
      <c r="G41" s="92" t="s">
        <v>97</v>
      </c>
      <c r="H41" s="92" t="s">
        <v>16</v>
      </c>
      <c r="I41" s="88" t="s">
        <v>192</v>
      </c>
      <c r="L41" s="98">
        <f>'Activity data'!H42*'Emission factors'!$B$26*'Emission factors'!$C$26</f>
        <v>0</v>
      </c>
      <c r="M41" s="98">
        <f>'Activity data'!I42*'Emission factors'!$B$26*'Emission factors'!$C$26</f>
        <v>10.073126249999998</v>
      </c>
      <c r="N41" s="98">
        <f>'Activity data'!J42*'Emission factors'!$B$26*'Emission factors'!$C$26</f>
        <v>133.18911375000002</v>
      </c>
      <c r="O41" s="98">
        <f>'Activity data'!K42*'Emission factors'!$B$26*'Emission factors'!$C$26</f>
        <v>195.49326500000001</v>
      </c>
      <c r="P41" s="98">
        <f>'Activity data'!L42*'Emission factors'!$B$26*'Emission factors'!$C$26</f>
        <v>285.7783225</v>
      </c>
      <c r="Q41" s="98">
        <f>'Activity data'!M42*'Emission factors'!$B$26*'Emission factors'!$C$26</f>
        <v>211.37895817499998</v>
      </c>
      <c r="R41" s="98">
        <f>'Activity data'!N42*'Emission factors'!$B$26*'Emission factors'!$C$26</f>
        <v>161.39386724999997</v>
      </c>
      <c r="S41" s="98">
        <f>'Activity data'!O42*'Emission factors'!$B$26*'Emission factors'!$C$26</f>
        <v>119.601585675</v>
      </c>
      <c r="T41" s="98">
        <f>'Activity data'!P42*'Emission factors'!$B$26*'Emission factors'!$C$26</f>
        <v>93.075686549999986</v>
      </c>
      <c r="U41" s="98">
        <f>'Activity data'!Q42*'Emission factors'!$B$26*'Emission factors'!$C$26</f>
        <v>48.93300885</v>
      </c>
    </row>
    <row r="42" spans="1:21" x14ac:dyDescent="0.25">
      <c r="A42" s="92" t="s">
        <v>11</v>
      </c>
      <c r="B42" s="92" t="s">
        <v>12</v>
      </c>
      <c r="C42" s="92" t="s">
        <v>13</v>
      </c>
      <c r="D42" s="92" t="s">
        <v>14</v>
      </c>
      <c r="E42" s="92" t="s">
        <v>18</v>
      </c>
      <c r="G42" s="92" t="s">
        <v>97</v>
      </c>
      <c r="H42" s="92" t="s">
        <v>16</v>
      </c>
      <c r="I42" s="88" t="s">
        <v>206</v>
      </c>
      <c r="L42" s="98">
        <f>'Activity data'!H43*'Emission factors'!$B$26*'Emission factors'!$C$26</f>
        <v>0</v>
      </c>
      <c r="M42" s="98">
        <f>'Activity data'!I43*'Emission factors'!$B$26*'Emission factors'!$C$26</f>
        <v>0</v>
      </c>
      <c r="N42" s="98">
        <f>'Activity data'!J43*'Emission factors'!$B$26*'Emission factors'!$C$26</f>
        <v>0</v>
      </c>
      <c r="O42" s="98">
        <f>'Activity data'!K43*'Emission factors'!$B$26*'Emission factors'!$C$26</f>
        <v>0</v>
      </c>
      <c r="P42" s="98">
        <f>'Activity data'!L43*'Emission factors'!$B$26*'Emission factors'!$C$26</f>
        <v>0</v>
      </c>
      <c r="Q42" s="98">
        <f>'Activity data'!M43*'Emission factors'!$B$26*'Emission factors'!$C$26</f>
        <v>0</v>
      </c>
      <c r="R42" s="98">
        <f>'Activity data'!N43*'Emission factors'!$B$26*'Emission factors'!$C$26</f>
        <v>0</v>
      </c>
      <c r="S42" s="98">
        <f>'Activity data'!O43*'Emission factors'!$B$26*'Emission factors'!$C$26</f>
        <v>0</v>
      </c>
      <c r="T42" s="98">
        <f>'Activity data'!P43*'Emission factors'!$B$26*'Emission factors'!$C$26</f>
        <v>0</v>
      </c>
      <c r="U42" s="98">
        <f>'Activity data'!Q43*'Emission factors'!$B$26*'Emission factors'!$C$26</f>
        <v>0</v>
      </c>
    </row>
    <row r="43" spans="1:21" x14ac:dyDescent="0.25">
      <c r="A43" s="92" t="s">
        <v>11</v>
      </c>
      <c r="B43" s="92" t="s">
        <v>12</v>
      </c>
      <c r="C43" s="92" t="s">
        <v>13</v>
      </c>
      <c r="D43" s="92" t="s">
        <v>14</v>
      </c>
      <c r="E43" s="92" t="s">
        <v>18</v>
      </c>
      <c r="G43" s="92" t="s">
        <v>97</v>
      </c>
      <c r="H43" s="92" t="s">
        <v>16</v>
      </c>
      <c r="I43" s="88" t="s">
        <v>220</v>
      </c>
      <c r="L43" s="98">
        <f>'Activity data'!H44*'Emission factors'!$B$26*'Emission factors'!$C$26</f>
        <v>505.76793822500008</v>
      </c>
      <c r="M43" s="98">
        <f>'Activity data'!I44*'Emission factors'!$B$26*'Emission factors'!$C$26</f>
        <v>1504.1266732249999</v>
      </c>
      <c r="N43" s="98">
        <f>'Activity data'!J44*'Emission factors'!$B$26*'Emission factors'!$C$26</f>
        <v>2447.3145226749994</v>
      </c>
      <c r="O43" s="98">
        <f>'Activity data'!K44*'Emission factors'!$B$26*'Emission factors'!$C$26</f>
        <v>2637.4205305249998</v>
      </c>
      <c r="P43" s="98">
        <f>'Activity data'!L44*'Emission factors'!$B$26*'Emission factors'!$C$26</f>
        <v>6797.5992870500004</v>
      </c>
      <c r="Q43" s="98">
        <f>'Activity data'!M44*'Emission factors'!$B$26*'Emission factors'!$C$26</f>
        <v>11305.442669125001</v>
      </c>
      <c r="R43" s="98">
        <f>'Activity data'!N44*'Emission factors'!$B$26*'Emission factors'!$C$26</f>
        <v>12785.945995900001</v>
      </c>
      <c r="S43" s="98">
        <f>'Activity data'!O44*'Emission factors'!$B$26*'Emission factors'!$C$26</f>
        <v>11221.111948475</v>
      </c>
      <c r="T43" s="98">
        <f>'Activity data'!P44*'Emission factors'!$B$26*'Emission factors'!$C$26</f>
        <v>9488.2581551999956</v>
      </c>
      <c r="U43" s="98">
        <f>'Activity data'!Q44*'Emission factors'!$B$26*'Emission factors'!$C$26</f>
        <v>8277.6325346000012</v>
      </c>
    </row>
    <row r="44" spans="1:21" x14ac:dyDescent="0.25">
      <c r="A44" s="92" t="s">
        <v>11</v>
      </c>
      <c r="B44" s="92" t="s">
        <v>12</v>
      </c>
      <c r="C44" s="92" t="s">
        <v>13</v>
      </c>
      <c r="D44" s="92" t="s">
        <v>14</v>
      </c>
      <c r="E44" s="92" t="s">
        <v>18</v>
      </c>
      <c r="G44" s="92" t="s">
        <v>97</v>
      </c>
      <c r="H44" s="92" t="s">
        <v>16</v>
      </c>
      <c r="I44" s="88" t="s">
        <v>193</v>
      </c>
      <c r="L44" s="98">
        <f>'Activity data'!H45*'Emission factors'!$B$26*'Emission factors'!$C$26</f>
        <v>31.763924775000003</v>
      </c>
      <c r="M44" s="98">
        <f>'Activity data'!I45*'Emission factors'!$B$26*'Emission factors'!$C$26</f>
        <v>701.29104952500006</v>
      </c>
      <c r="N44" s="98">
        <f>'Activity data'!J45*'Emission factors'!$B$26*'Emission factors'!$C$26</f>
        <v>1095.0010543999999</v>
      </c>
      <c r="O44" s="98">
        <f>'Activity data'!K45*'Emission factors'!$B$26*'Emission factors'!$C$26</f>
        <v>983.56989334999992</v>
      </c>
      <c r="P44" s="98">
        <f>'Activity data'!L45*'Emission factors'!$B$26*'Emission factors'!$C$26</f>
        <v>1278.3244905749996</v>
      </c>
      <c r="Q44" s="98">
        <f>'Activity data'!M45*'Emission factors'!$B$26*'Emission factors'!$C$26</f>
        <v>980.41364712499978</v>
      </c>
      <c r="R44" s="98">
        <f>'Activity data'!N45*'Emission factors'!$B$26*'Emission factors'!$C$26</f>
        <v>1015.7218200250002</v>
      </c>
      <c r="S44" s="98">
        <f>'Activity data'!O45*'Emission factors'!$B$26*'Emission factors'!$C$26</f>
        <v>1116.2665431499997</v>
      </c>
      <c r="T44" s="98">
        <f>'Activity data'!P45*'Emission factors'!$B$26*'Emission factors'!$C$26</f>
        <v>808.32734289999985</v>
      </c>
      <c r="U44" s="98">
        <f>'Activity data'!Q45*'Emission factors'!$B$26*'Emission factors'!$C$26</f>
        <v>467.80344462499988</v>
      </c>
    </row>
    <row r="45" spans="1:21" x14ac:dyDescent="0.25">
      <c r="A45" s="92" t="s">
        <v>11</v>
      </c>
      <c r="B45" s="92" t="s">
        <v>12</v>
      </c>
      <c r="C45" s="92" t="s">
        <v>13</v>
      </c>
      <c r="D45" s="92" t="s">
        <v>14</v>
      </c>
      <c r="E45" s="92" t="s">
        <v>18</v>
      </c>
      <c r="G45" s="92" t="s">
        <v>97</v>
      </c>
      <c r="H45" s="92" t="s">
        <v>16</v>
      </c>
      <c r="I45" s="88" t="s">
        <v>259</v>
      </c>
      <c r="L45" s="98">
        <f>'Activity data'!H46*'Emission factors'!$B$26*'Emission factors'!$C$26</f>
        <v>0</v>
      </c>
      <c r="M45" s="98">
        <f>'Activity data'!I46*'Emission factors'!$B$26*'Emission factors'!$C$26</f>
        <v>0</v>
      </c>
      <c r="N45" s="98">
        <f>'Activity data'!J46*'Emission factors'!$B$26*'Emission factors'!$C$26</f>
        <v>0</v>
      </c>
      <c r="O45" s="98">
        <f>'Activity data'!K46*'Emission factors'!$B$26*'Emission factors'!$C$26</f>
        <v>8.2599635249999999</v>
      </c>
      <c r="P45" s="98">
        <f>'Activity data'!L46*'Emission factors'!$B$26*'Emission factors'!$C$26</f>
        <v>61.513224299999997</v>
      </c>
      <c r="Q45" s="98">
        <f>'Activity data'!M46*'Emission factors'!$B$26*'Emission factors'!$C$26</f>
        <v>53.02941352500001</v>
      </c>
      <c r="R45" s="98">
        <f>'Activity data'!N46*'Emission factors'!$B$26*'Emission factors'!$C$26</f>
        <v>35.032094624999999</v>
      </c>
      <c r="S45" s="98">
        <f>'Activity data'!O46*'Emission factors'!$B$26*'Emission factors'!$C$26</f>
        <v>35.718559524999996</v>
      </c>
      <c r="T45" s="98">
        <f>'Activity data'!P46*'Emission factors'!$B$26*'Emission factors'!$C$26</f>
        <v>16.124463574999996</v>
      </c>
      <c r="U45" s="98">
        <f>'Activity data'!Q46*'Emission factors'!$B$26*'Emission factors'!$C$26</f>
        <v>2.2907035249999996</v>
      </c>
    </row>
    <row r="46" spans="1:21" x14ac:dyDescent="0.25">
      <c r="A46" s="92" t="s">
        <v>11</v>
      </c>
      <c r="B46" s="92" t="s">
        <v>12</v>
      </c>
      <c r="C46" s="92" t="s">
        <v>13</v>
      </c>
      <c r="D46" s="92" t="s">
        <v>14</v>
      </c>
      <c r="E46" s="92" t="s">
        <v>18</v>
      </c>
      <c r="G46" s="92" t="s">
        <v>97</v>
      </c>
      <c r="H46" s="92" t="s">
        <v>16</v>
      </c>
      <c r="I46" s="88" t="s">
        <v>223</v>
      </c>
      <c r="L46" s="98">
        <f>'Activity data'!H47*'Emission factors'!$B$26*'Emission factors'!$C$26</f>
        <v>0</v>
      </c>
      <c r="M46" s="98">
        <f>'Activity data'!I47*'Emission factors'!$B$26*'Emission factors'!$C$26</f>
        <v>0</v>
      </c>
      <c r="N46" s="98">
        <f>'Activity data'!J47*'Emission factors'!$B$26*'Emission factors'!$C$26</f>
        <v>0</v>
      </c>
      <c r="O46" s="98">
        <f>'Activity data'!K47*'Emission factors'!$B$26*'Emission factors'!$C$26</f>
        <v>0</v>
      </c>
      <c r="P46" s="98">
        <f>'Activity data'!L47*'Emission factors'!$B$26*'Emission factors'!$C$26</f>
        <v>0</v>
      </c>
      <c r="Q46" s="98">
        <f>'Activity data'!M47*'Emission factors'!$B$26*'Emission factors'!$C$26</f>
        <v>0</v>
      </c>
      <c r="R46" s="98">
        <f>'Activity data'!N47*'Emission factors'!$B$26*'Emission factors'!$C$26</f>
        <v>0</v>
      </c>
      <c r="S46" s="98">
        <f>'Activity data'!O47*'Emission factors'!$B$26*'Emission factors'!$C$26</f>
        <v>0</v>
      </c>
      <c r="T46" s="98">
        <f>'Activity data'!P47*'Emission factors'!$B$26*'Emission factors'!$C$26</f>
        <v>0</v>
      </c>
      <c r="U46" s="98">
        <f>'Activity data'!Q47*'Emission factors'!$B$26*'Emission factors'!$C$26</f>
        <v>0</v>
      </c>
    </row>
    <row r="47" spans="1:21" x14ac:dyDescent="0.25">
      <c r="A47" s="92" t="s">
        <v>11</v>
      </c>
      <c r="B47" s="92" t="s">
        <v>12</v>
      </c>
      <c r="C47" s="92" t="s">
        <v>13</v>
      </c>
      <c r="D47" s="92" t="s">
        <v>14</v>
      </c>
      <c r="E47" s="92" t="s">
        <v>18</v>
      </c>
      <c r="G47" s="92" t="s">
        <v>97</v>
      </c>
      <c r="H47" s="92" t="s">
        <v>16</v>
      </c>
      <c r="I47" s="88" t="s">
        <v>221</v>
      </c>
      <c r="L47" s="98">
        <f>'Activity data'!H48*'Emission factors'!$B$26*'Emission factors'!$C$26</f>
        <v>2780.7350015500001</v>
      </c>
      <c r="M47" s="98">
        <f>'Activity data'!I48*'Emission factors'!$B$26*'Emission factors'!$C$26</f>
        <v>9049.4951604749986</v>
      </c>
      <c r="N47" s="98">
        <f>'Activity data'!J48*'Emission factors'!$B$26*'Emission factors'!$C$26</f>
        <v>16550.937355699996</v>
      </c>
      <c r="O47" s="98">
        <f>'Activity data'!K48*'Emission factors'!$B$26*'Emission factors'!$C$26</f>
        <v>17034.5966472</v>
      </c>
      <c r="P47" s="98">
        <f>'Activity data'!L48*'Emission factors'!$B$26*'Emission factors'!$C$26</f>
        <v>19939.984720699998</v>
      </c>
      <c r="Q47" s="98">
        <f>'Activity data'!M48*'Emission factors'!$B$26*'Emission factors'!$C$26</f>
        <v>19302.1095971</v>
      </c>
      <c r="R47" s="98">
        <f>'Activity data'!N48*'Emission factors'!$B$26*'Emission factors'!$C$26</f>
        <v>15828.619587824996</v>
      </c>
      <c r="S47" s="98">
        <f>'Activity data'!O48*'Emission factors'!$B$26*'Emission factors'!$C$26</f>
        <v>11035.639578699996</v>
      </c>
      <c r="T47" s="98">
        <f>'Activity data'!P48*'Emission factors'!$B$26*'Emission factors'!$C$26</f>
        <v>7559.1873241499989</v>
      </c>
      <c r="U47" s="98">
        <f>'Activity data'!Q48*'Emission factors'!$B$26*'Emission factors'!$C$26</f>
        <v>5028.9597800749998</v>
      </c>
    </row>
    <row r="48" spans="1:21" x14ac:dyDescent="0.25">
      <c r="A48" s="92" t="s">
        <v>11</v>
      </c>
      <c r="B48" s="92" t="s">
        <v>12</v>
      </c>
      <c r="C48" s="92" t="s">
        <v>13</v>
      </c>
      <c r="D48" s="92" t="s">
        <v>14</v>
      </c>
      <c r="E48" s="92" t="s">
        <v>18</v>
      </c>
      <c r="G48" s="92" t="s">
        <v>97</v>
      </c>
      <c r="H48" s="92" t="s">
        <v>16</v>
      </c>
      <c r="I48" s="88" t="s">
        <v>222</v>
      </c>
      <c r="L48" s="98">
        <f>'Activity data'!H49*'Emission factors'!$B$26*'Emission factors'!$C$26</f>
        <v>0</v>
      </c>
      <c r="M48" s="98">
        <f>'Activity data'!I49*'Emission factors'!$B$26*'Emission factors'!$C$26</f>
        <v>0</v>
      </c>
      <c r="N48" s="98">
        <f>'Activity data'!J49*'Emission factors'!$B$26*'Emission factors'!$C$26</f>
        <v>29.838838424999995</v>
      </c>
      <c r="O48" s="98">
        <f>'Activity data'!K49*'Emission factors'!$B$26*'Emission factors'!$C$26</f>
        <v>423.81746000000004</v>
      </c>
      <c r="P48" s="98">
        <f>'Activity data'!L49*'Emission factors'!$B$26*'Emission factors'!$C$26</f>
        <v>1070.7957051000001</v>
      </c>
      <c r="Q48" s="98">
        <f>'Activity data'!M49*'Emission factors'!$B$26*'Emission factors'!$C$26</f>
        <v>1172.8028969249999</v>
      </c>
      <c r="R48" s="98">
        <f>'Activity data'!N49*'Emission factors'!$B$26*'Emission factors'!$C$26</f>
        <v>1086.3307042500001</v>
      </c>
      <c r="S48" s="98">
        <f>'Activity data'!O49*'Emission factors'!$B$26*'Emission factors'!$C$26</f>
        <v>405.62614014999997</v>
      </c>
      <c r="T48" s="98">
        <f>'Activity data'!P49*'Emission factors'!$B$26*'Emission factors'!$C$26</f>
        <v>82.286249099999978</v>
      </c>
      <c r="U48" s="98">
        <f>'Activity data'!Q49*'Emission factors'!$B$26*'Emission factors'!$C$26</f>
        <v>36.934796249999998</v>
      </c>
    </row>
    <row r="49" spans="1:21" x14ac:dyDescent="0.25">
      <c r="A49" s="92" t="s">
        <v>11</v>
      </c>
      <c r="B49" s="92" t="s">
        <v>12</v>
      </c>
      <c r="C49" s="92" t="s">
        <v>13</v>
      </c>
      <c r="D49" s="92" t="s">
        <v>14</v>
      </c>
      <c r="E49" s="92" t="s">
        <v>18</v>
      </c>
      <c r="G49" s="92" t="s">
        <v>97</v>
      </c>
      <c r="H49" s="92" t="s">
        <v>16</v>
      </c>
      <c r="I49" s="88" t="s">
        <v>201</v>
      </c>
      <c r="L49" s="98">
        <f>'Activity data'!H50*'Emission factors'!$B$26*'Emission factors'!$C$26</f>
        <v>15784.663449500002</v>
      </c>
      <c r="M49" s="98">
        <f>'Activity data'!I50*'Emission factors'!$B$26*'Emission factors'!$C$26</f>
        <v>21344.879907999999</v>
      </c>
      <c r="N49" s="98">
        <f>'Activity data'!J50*'Emission factors'!$B$26*'Emission factors'!$C$26</f>
        <v>29836.443259424999</v>
      </c>
      <c r="O49" s="98">
        <f>'Activity data'!K50*'Emission factors'!$B$26*'Emission factors'!$C$26</f>
        <v>30342.024658274993</v>
      </c>
      <c r="P49" s="98">
        <f>'Activity data'!L50*'Emission factors'!$B$26*'Emission factors'!$C$26</f>
        <v>32785.406930925004</v>
      </c>
      <c r="Q49" s="98">
        <f>'Activity data'!M50*'Emission factors'!$B$26*'Emission factors'!$C$26</f>
        <v>29128.809871149995</v>
      </c>
      <c r="R49" s="98">
        <f>'Activity data'!N50*'Emission factors'!$B$26*'Emission factors'!$C$26</f>
        <v>22633.628218849997</v>
      </c>
      <c r="S49" s="98">
        <f>'Activity data'!O50*'Emission factors'!$B$26*'Emission factors'!$C$26</f>
        <v>17427.105338499998</v>
      </c>
      <c r="T49" s="98">
        <f>'Activity data'!P50*'Emission factors'!$B$26*'Emission factors'!$C$26</f>
        <v>12818.433693449995</v>
      </c>
      <c r="U49" s="98">
        <f>'Activity data'!Q50*'Emission factors'!$B$26*'Emission factors'!$C$26</f>
        <v>8386.5491448749981</v>
      </c>
    </row>
    <row r="50" spans="1:21" x14ac:dyDescent="0.25">
      <c r="A50" s="92" t="s">
        <v>11</v>
      </c>
      <c r="B50" s="92" t="s">
        <v>12</v>
      </c>
      <c r="C50" s="92" t="s">
        <v>13</v>
      </c>
      <c r="D50" s="92" t="s">
        <v>14</v>
      </c>
      <c r="E50" s="92" t="s">
        <v>18</v>
      </c>
      <c r="G50" s="92" t="s">
        <v>97</v>
      </c>
      <c r="H50" s="92" t="s">
        <v>16</v>
      </c>
      <c r="I50" s="88" t="s">
        <v>207</v>
      </c>
      <c r="L50" s="98">
        <f>'Activity data'!H51*'Emission factors'!$B$26*'Emission factors'!$C$26</f>
        <v>887.65880829999992</v>
      </c>
      <c r="M50" s="98">
        <f>'Activity data'!I51*'Emission factors'!$B$26*'Emission factors'!$C$26</f>
        <v>1062.9088203250001</v>
      </c>
      <c r="N50" s="98">
        <f>'Activity data'!J51*'Emission factors'!$B$26*'Emission factors'!$C$26</f>
        <v>1349.463146625</v>
      </c>
      <c r="O50" s="98">
        <f>'Activity data'!K51*'Emission factors'!$B$26*'Emission factors'!$C$26</f>
        <v>1281.0031959999999</v>
      </c>
      <c r="P50" s="98">
        <f>'Activity data'!L51*'Emission factors'!$B$26*'Emission factors'!$C$26</f>
        <v>1228.7497862749999</v>
      </c>
      <c r="Q50" s="98">
        <f>'Activity data'!M51*'Emission factors'!$B$26*'Emission factors'!$C$26</f>
        <v>818.52731592499993</v>
      </c>
      <c r="R50" s="98">
        <f>'Activity data'!N51*'Emission factors'!$B$26*'Emission factors'!$C$26</f>
        <v>536.99462960000005</v>
      </c>
      <c r="S50" s="98">
        <f>'Activity data'!O51*'Emission factors'!$B$26*'Emission factors'!$C$26</f>
        <v>405.37990817500003</v>
      </c>
      <c r="T50" s="98">
        <f>'Activity data'!P51*'Emission factors'!$B$26*'Emission factors'!$C$26</f>
        <v>293.76220774999996</v>
      </c>
      <c r="U50" s="98">
        <f>'Activity data'!Q51*'Emission factors'!$B$26*'Emission factors'!$C$26</f>
        <v>197.51535182500001</v>
      </c>
    </row>
    <row r="51" spans="1:21" x14ac:dyDescent="0.25">
      <c r="A51" s="92" t="s">
        <v>11</v>
      </c>
      <c r="B51" s="92" t="s">
        <v>12</v>
      </c>
      <c r="C51" s="92" t="s">
        <v>13</v>
      </c>
      <c r="D51" s="92" t="s">
        <v>14</v>
      </c>
      <c r="E51" s="92" t="s">
        <v>18</v>
      </c>
      <c r="G51" s="92" t="s">
        <v>97</v>
      </c>
      <c r="H51" s="92" t="s">
        <v>16</v>
      </c>
      <c r="I51" s="88" t="s">
        <v>218</v>
      </c>
      <c r="L51" s="98">
        <f>'Activity data'!H52*'Emission factors'!$B$26*'Emission factors'!$C$26</f>
        <v>0</v>
      </c>
      <c r="M51" s="98">
        <f>'Activity data'!I52*'Emission factors'!$B$26*'Emission factors'!$C$26</f>
        <v>0</v>
      </c>
      <c r="N51" s="98">
        <f>'Activity data'!J52*'Emission factors'!$B$26*'Emission factors'!$C$26</f>
        <v>0</v>
      </c>
      <c r="O51" s="98">
        <f>'Activity data'!K52*'Emission factors'!$B$26*'Emission factors'!$C$26</f>
        <v>0</v>
      </c>
      <c r="P51" s="98">
        <f>'Activity data'!L52*'Emission factors'!$B$26*'Emission factors'!$C$26</f>
        <v>0</v>
      </c>
      <c r="Q51" s="98">
        <f>'Activity data'!M52*'Emission factors'!$B$26*'Emission factors'!$C$26</f>
        <v>0</v>
      </c>
      <c r="R51" s="98">
        <f>'Activity data'!N52*'Emission factors'!$B$26*'Emission factors'!$C$26</f>
        <v>0</v>
      </c>
      <c r="S51" s="98">
        <f>'Activity data'!O52*'Emission factors'!$B$26*'Emission factors'!$C$26</f>
        <v>0</v>
      </c>
      <c r="T51" s="98">
        <f>'Activity data'!P52*'Emission factors'!$B$26*'Emission factors'!$C$26</f>
        <v>0</v>
      </c>
      <c r="U51" s="98">
        <f>'Activity data'!Q52*'Emission factors'!$B$26*'Emission factors'!$C$26</f>
        <v>0</v>
      </c>
    </row>
    <row r="52" spans="1:21" x14ac:dyDescent="0.25">
      <c r="A52" s="92" t="s">
        <v>11</v>
      </c>
      <c r="B52" s="92" t="s">
        <v>12</v>
      </c>
      <c r="C52" s="92" t="s">
        <v>13</v>
      </c>
      <c r="D52" s="92" t="s">
        <v>14</v>
      </c>
      <c r="E52" s="92" t="s">
        <v>18</v>
      </c>
      <c r="G52" s="92" t="s">
        <v>97</v>
      </c>
      <c r="H52" s="92" t="s">
        <v>16</v>
      </c>
      <c r="I52" s="88" t="s">
        <v>194</v>
      </c>
      <c r="L52" s="98">
        <f>'Activity data'!H53*'Emission factors'!$B$26*'Emission factors'!$C$26</f>
        <v>0</v>
      </c>
      <c r="M52" s="98">
        <f>'Activity data'!I53*'Emission factors'!$B$26*'Emission factors'!$C$26</f>
        <v>0</v>
      </c>
      <c r="N52" s="98">
        <f>'Activity data'!J53*'Emission factors'!$B$26*'Emission factors'!$C$26</f>
        <v>0</v>
      </c>
      <c r="O52" s="98">
        <f>'Activity data'!K53*'Emission factors'!$B$26*'Emission factors'!$C$26</f>
        <v>0</v>
      </c>
      <c r="P52" s="98">
        <f>'Activity data'!L53*'Emission factors'!$B$26*'Emission factors'!$C$26</f>
        <v>13.430835000000002</v>
      </c>
      <c r="Q52" s="98">
        <f>'Activity data'!M53*'Emission factors'!$B$26*'Emission factors'!$C$26</f>
        <v>1331.331519375</v>
      </c>
      <c r="R52" s="98">
        <f>'Activity data'!N53*'Emission factors'!$B$26*'Emission factors'!$C$26</f>
        <v>2386.935457775</v>
      </c>
      <c r="S52" s="98">
        <f>'Activity data'!O53*'Emission factors'!$B$26*'Emission factors'!$C$26</f>
        <v>2656.8877797</v>
      </c>
      <c r="T52" s="98">
        <f>'Activity data'!P53*'Emission factors'!$B$26*'Emission factors'!$C$26</f>
        <v>2059.8498560749995</v>
      </c>
      <c r="U52" s="98">
        <f>'Activity data'!Q53*'Emission factors'!$B$26*'Emission factors'!$C$26</f>
        <v>1311.9911169749998</v>
      </c>
    </row>
    <row r="53" spans="1:21" x14ac:dyDescent="0.25">
      <c r="A53" s="92" t="s">
        <v>11</v>
      </c>
      <c r="B53" s="92" t="s">
        <v>12</v>
      </c>
      <c r="C53" s="92" t="s">
        <v>13</v>
      </c>
      <c r="D53" s="92" t="s">
        <v>14</v>
      </c>
      <c r="E53" s="92" t="s">
        <v>18</v>
      </c>
      <c r="G53" s="92" t="s">
        <v>97</v>
      </c>
      <c r="H53" s="92" t="s">
        <v>16</v>
      </c>
      <c r="I53" s="88" t="s">
        <v>195</v>
      </c>
      <c r="L53" s="98">
        <f>'Activity data'!H54*'Emission factors'!$B$26*'Emission factors'!$C$26</f>
        <v>0</v>
      </c>
      <c r="M53" s="98">
        <f>'Activity data'!I54*'Emission factors'!$B$26*'Emission factors'!$C$26</f>
        <v>0</v>
      </c>
      <c r="N53" s="98">
        <f>'Activity data'!J54*'Emission factors'!$B$26*'Emission factors'!$C$26</f>
        <v>0</v>
      </c>
      <c r="O53" s="98">
        <f>'Activity data'!K54*'Emission factors'!$B$26*'Emission factors'!$C$26</f>
        <v>10.408897124999999</v>
      </c>
      <c r="P53" s="98">
        <f>'Activity data'!L54*'Emission factors'!$B$26*'Emission factors'!$C$26</f>
        <v>40.359659175000004</v>
      </c>
      <c r="Q53" s="98">
        <f>'Activity data'!M54*'Emission factors'!$B$26*'Emission factors'!$C$26</f>
        <v>131.808722375</v>
      </c>
      <c r="R53" s="98">
        <f>'Activity data'!N54*'Emission factors'!$B$26*'Emission factors'!$C$26</f>
        <v>249.17929712499992</v>
      </c>
      <c r="S53" s="98">
        <f>'Activity data'!O54*'Emission factors'!$B$26*'Emission factors'!$C$26</f>
        <v>303.41002422499997</v>
      </c>
      <c r="T53" s="98">
        <f>'Activity data'!P54*'Emission factors'!$B$26*'Emission factors'!$C$26</f>
        <v>251.11184505</v>
      </c>
      <c r="U53" s="98">
        <f>'Activity data'!Q54*'Emission factors'!$B$26*'Emission factors'!$C$26</f>
        <v>140.99392120000002</v>
      </c>
    </row>
    <row r="54" spans="1:21" x14ac:dyDescent="0.25">
      <c r="A54" s="92" t="s">
        <v>11</v>
      </c>
      <c r="B54" s="92" t="s">
        <v>12</v>
      </c>
      <c r="C54" s="92" t="s">
        <v>13</v>
      </c>
      <c r="D54" s="92" t="s">
        <v>14</v>
      </c>
      <c r="E54" s="92" t="s">
        <v>18</v>
      </c>
      <c r="G54" s="92" t="s">
        <v>97</v>
      </c>
      <c r="H54" s="92" t="s">
        <v>16</v>
      </c>
      <c r="I54" s="88" t="s">
        <v>209</v>
      </c>
      <c r="L54" s="98">
        <f>'Activity data'!H55*'Emission factors'!$B$26*'Emission factors'!$C$26</f>
        <v>75186.821642624986</v>
      </c>
      <c r="M54" s="98">
        <f>'Activity data'!I55*'Emission factors'!$B$26*'Emission factors'!$C$26</f>
        <v>137623.60984982501</v>
      </c>
      <c r="N54" s="98">
        <f>'Activity data'!J55*'Emission factors'!$B$26*'Emission factors'!$C$26</f>
        <v>187606.15637775001</v>
      </c>
      <c r="O54" s="98">
        <f>'Activity data'!K55*'Emission factors'!$B$26*'Emission factors'!$C$26</f>
        <v>183477.55500662499</v>
      </c>
      <c r="P54" s="98">
        <f>'Activity data'!L55*'Emission factors'!$B$26*'Emission factors'!$C$26</f>
        <v>185207.90171069998</v>
      </c>
      <c r="Q54" s="98">
        <f>'Activity data'!M55*'Emission factors'!$B$26*'Emission factors'!$C$26</f>
        <v>177627.441436225</v>
      </c>
      <c r="R54" s="98">
        <f>'Activity data'!N55*'Emission factors'!$B$26*'Emission factors'!$C$26</f>
        <v>179313.697693625</v>
      </c>
      <c r="S54" s="98">
        <f>'Activity data'!O55*'Emission factors'!$B$26*'Emission factors'!$C$26</f>
        <v>186756.56652509997</v>
      </c>
      <c r="T54" s="98">
        <f>'Activity data'!P55*'Emission factors'!$B$26*'Emission factors'!$C$26</f>
        <v>195587.44499965003</v>
      </c>
      <c r="U54" s="98">
        <f>'Activity data'!Q55*'Emission factors'!$B$26*'Emission factors'!$C$26</f>
        <v>187464.74460835001</v>
      </c>
    </row>
    <row r="55" spans="1:21" x14ac:dyDescent="0.25">
      <c r="A55" s="92" t="s">
        <v>11</v>
      </c>
      <c r="B55" s="92" t="s">
        <v>12</v>
      </c>
      <c r="C55" s="92" t="s">
        <v>13</v>
      </c>
      <c r="D55" s="92" t="s">
        <v>14</v>
      </c>
      <c r="E55" s="92" t="s">
        <v>18</v>
      </c>
      <c r="G55" s="92" t="s">
        <v>97</v>
      </c>
      <c r="H55" s="92" t="s">
        <v>16</v>
      </c>
      <c r="I55" s="88" t="s">
        <v>208</v>
      </c>
      <c r="L55" s="98">
        <f>'Activity data'!H56*'Emission factors'!$B$26*'Emission factors'!$C$26</f>
        <v>3976.3404716750006</v>
      </c>
      <c r="M55" s="98">
        <f>'Activity data'!I56*'Emission factors'!$B$26*'Emission factors'!$C$26</f>
        <v>14758.689425424998</v>
      </c>
      <c r="N55" s="98">
        <f>'Activity data'!J56*'Emission factors'!$B$26*'Emission factors'!$C$26</f>
        <v>32340.204596975</v>
      </c>
      <c r="O55" s="98">
        <f>'Activity data'!K56*'Emission factors'!$B$26*'Emission factors'!$C$26</f>
        <v>33445.159392425005</v>
      </c>
      <c r="P55" s="98">
        <f>'Activity data'!L56*'Emission factors'!$B$26*'Emission factors'!$C$26</f>
        <v>42126.977983199991</v>
      </c>
      <c r="Q55" s="98">
        <f>'Activity data'!M56*'Emission factors'!$B$26*'Emission factors'!$C$26</f>
        <v>39664.12846137501</v>
      </c>
      <c r="R55" s="98">
        <f>'Activity data'!N56*'Emission factors'!$B$26*'Emission factors'!$C$26</f>
        <v>35562.470837574998</v>
      </c>
      <c r="S55" s="98">
        <f>'Activity data'!O56*'Emission factors'!$B$26*'Emission factors'!$C$26</f>
        <v>33225.781625850002</v>
      </c>
      <c r="T55" s="98">
        <f>'Activity data'!P56*'Emission factors'!$B$26*'Emission factors'!$C$26</f>
        <v>28035.912980900001</v>
      </c>
      <c r="U55" s="98">
        <f>'Activity data'!Q56*'Emission factors'!$B$26*'Emission factors'!$C$26</f>
        <v>21619.906100925004</v>
      </c>
    </row>
    <row r="56" spans="1:21" x14ac:dyDescent="0.25">
      <c r="A56" s="92" t="s">
        <v>11</v>
      </c>
      <c r="B56" s="92" t="s">
        <v>12</v>
      </c>
      <c r="C56" s="92" t="s">
        <v>13</v>
      </c>
      <c r="D56" s="92" t="s">
        <v>14</v>
      </c>
      <c r="E56" s="92" t="s">
        <v>18</v>
      </c>
      <c r="G56" s="92" t="s">
        <v>97</v>
      </c>
      <c r="H56" s="92" t="s">
        <v>16</v>
      </c>
      <c r="I56" s="88" t="s">
        <v>226</v>
      </c>
      <c r="L56" s="98">
        <f>'Activity data'!H57*'Emission factors'!$B$26*'Emission factors'!$C$26</f>
        <v>0</v>
      </c>
      <c r="M56" s="98">
        <f>'Activity data'!I57*'Emission factors'!$B$26*'Emission factors'!$C$26</f>
        <v>0</v>
      </c>
      <c r="N56" s="98">
        <f>'Activity data'!J57*'Emission factors'!$B$26*'Emission factors'!$C$26</f>
        <v>0</v>
      </c>
      <c r="O56" s="98">
        <f>'Activity data'!K57*'Emission factors'!$B$26*'Emission factors'!$C$26</f>
        <v>0</v>
      </c>
      <c r="P56" s="98">
        <f>'Activity data'!L57*'Emission factors'!$B$26*'Emission factors'!$C$26</f>
        <v>0</v>
      </c>
      <c r="Q56" s="98">
        <f>'Activity data'!M57*'Emission factors'!$B$26*'Emission factors'!$C$26</f>
        <v>0</v>
      </c>
      <c r="R56" s="98">
        <f>'Activity data'!N57*'Emission factors'!$B$26*'Emission factors'!$C$26</f>
        <v>0</v>
      </c>
      <c r="S56" s="98">
        <f>'Activity data'!O57*'Emission factors'!$B$26*'Emission factors'!$C$26</f>
        <v>0</v>
      </c>
      <c r="T56" s="98">
        <f>'Activity data'!P57*'Emission factors'!$B$26*'Emission factors'!$C$26</f>
        <v>0</v>
      </c>
      <c r="U56" s="98">
        <f>'Activity data'!Q57*'Emission factors'!$B$26*'Emission factors'!$C$26</f>
        <v>0</v>
      </c>
    </row>
    <row r="57" spans="1:21" x14ac:dyDescent="0.25">
      <c r="A57" s="92" t="s">
        <v>11</v>
      </c>
      <c r="B57" s="92" t="s">
        <v>12</v>
      </c>
      <c r="C57" s="92" t="s">
        <v>13</v>
      </c>
      <c r="D57" s="92" t="s">
        <v>14</v>
      </c>
      <c r="E57" s="92" t="s">
        <v>18</v>
      </c>
      <c r="G57" s="92" t="s">
        <v>97</v>
      </c>
      <c r="H57" s="92" t="s">
        <v>16</v>
      </c>
      <c r="I57" s="88" t="s">
        <v>196</v>
      </c>
      <c r="L57" s="98">
        <f>'Activity data'!H58*'Emission factors'!$B$26*'Emission factors'!$C$26</f>
        <v>2901.0081289749992</v>
      </c>
      <c r="M57" s="98">
        <f>'Activity data'!I58*'Emission factors'!$B$26*'Emission factors'!$C$26</f>
        <v>8118.1712152749978</v>
      </c>
      <c r="N57" s="98">
        <f>'Activity data'!J58*'Emission factors'!$B$26*'Emission factors'!$C$26</f>
        <v>13915.210602700001</v>
      </c>
      <c r="O57" s="98">
        <f>'Activity data'!K58*'Emission factors'!$B$26*'Emission factors'!$C$26</f>
        <v>12155.592139899998</v>
      </c>
      <c r="P57" s="98">
        <f>'Activity data'!L58*'Emission factors'!$B$26*'Emission factors'!$C$26</f>
        <v>13439.057655650005</v>
      </c>
      <c r="Q57" s="98">
        <f>'Activity data'!M58*'Emission factors'!$B$26*'Emission factors'!$C$26</f>
        <v>12985.304356750004</v>
      </c>
      <c r="R57" s="98">
        <f>'Activity data'!N58*'Emission factors'!$B$26*'Emission factors'!$C$26</f>
        <v>11293.213147700002</v>
      </c>
      <c r="S57" s="98">
        <f>'Activity data'!O58*'Emission factors'!$B$26*'Emission factors'!$C$26</f>
        <v>13394.668745974997</v>
      </c>
      <c r="T57" s="98">
        <f>'Activity data'!P58*'Emission factors'!$B$26*'Emission factors'!$C$26</f>
        <v>11723.62664</v>
      </c>
      <c r="U57" s="98">
        <f>'Activity data'!Q58*'Emission factors'!$B$26*'Emission factors'!$C$26</f>
        <v>7714.3656994249995</v>
      </c>
    </row>
    <row r="58" spans="1:21" x14ac:dyDescent="0.25">
      <c r="A58" s="92" t="s">
        <v>11</v>
      </c>
      <c r="B58" s="92" t="s">
        <v>12</v>
      </c>
      <c r="C58" s="92" t="s">
        <v>13</v>
      </c>
      <c r="D58" s="92" t="s">
        <v>14</v>
      </c>
      <c r="E58" s="92" t="s">
        <v>18</v>
      </c>
      <c r="G58" s="92" t="s">
        <v>97</v>
      </c>
      <c r="H58" s="92" t="s">
        <v>16</v>
      </c>
      <c r="I58" s="88" t="s">
        <v>197</v>
      </c>
      <c r="L58" s="98">
        <f>'Activity data'!H59*'Emission factors'!$B$26*'Emission factors'!$C$26</f>
        <v>51461.408308200014</v>
      </c>
      <c r="M58" s="98">
        <f>'Activity data'!I59*'Emission factors'!$B$26*'Emission factors'!$C$26</f>
        <v>87522.424279400017</v>
      </c>
      <c r="N58" s="98">
        <f>'Activity data'!J59*'Emission factors'!$B$26*'Emission factors'!$C$26</f>
        <v>113735.32525630004</v>
      </c>
      <c r="O58" s="98">
        <f>'Activity data'!K59*'Emission factors'!$B$26*'Emission factors'!$C$26</f>
        <v>99516.876245600026</v>
      </c>
      <c r="P58" s="98">
        <f>'Activity data'!L59*'Emission factors'!$B$26*'Emission factors'!$C$26</f>
        <v>92586.528077725001</v>
      </c>
      <c r="Q58" s="98">
        <f>'Activity data'!M59*'Emission factors'!$B$26*'Emission factors'!$C$26</f>
        <v>81044.180402350015</v>
      </c>
      <c r="R58" s="98">
        <f>'Activity data'!N59*'Emission factors'!$B$26*'Emission factors'!$C$26</f>
        <v>67052.712503150004</v>
      </c>
      <c r="S58" s="98">
        <f>'Activity data'!O59*'Emission factors'!$B$26*'Emission factors'!$C$26</f>
        <v>55395.740112625012</v>
      </c>
      <c r="T58" s="98">
        <f>'Activity data'!P59*'Emission factors'!$B$26*'Emission factors'!$C$26</f>
        <v>42972.717663149997</v>
      </c>
      <c r="U58" s="98">
        <f>'Activity data'!Q59*'Emission factors'!$B$26*'Emission factors'!$C$26</f>
        <v>30296.964206850003</v>
      </c>
    </row>
    <row r="59" spans="1:21" x14ac:dyDescent="0.25">
      <c r="A59" s="92" t="s">
        <v>11</v>
      </c>
      <c r="B59" s="92" t="s">
        <v>12</v>
      </c>
      <c r="C59" s="92" t="s">
        <v>13</v>
      </c>
      <c r="D59" s="92" t="s">
        <v>14</v>
      </c>
      <c r="E59" s="92" t="s">
        <v>18</v>
      </c>
      <c r="G59" s="92" t="s">
        <v>97</v>
      </c>
      <c r="H59" s="92" t="s">
        <v>16</v>
      </c>
      <c r="I59" s="88" t="s">
        <v>229</v>
      </c>
      <c r="L59" s="98">
        <f>'Activity data'!H60*'Emission factors'!$B$26*'Emission factors'!$C$26</f>
        <v>0</v>
      </c>
      <c r="M59" s="98">
        <f>'Activity data'!I60*'Emission factors'!$B$26*'Emission factors'!$C$26</f>
        <v>0</v>
      </c>
      <c r="N59" s="98">
        <f>'Activity data'!J60*'Emission factors'!$B$26*'Emission factors'!$C$26</f>
        <v>0</v>
      </c>
      <c r="O59" s="98">
        <f>'Activity data'!K60*'Emission factors'!$B$26*'Emission factors'!$C$26</f>
        <v>0</v>
      </c>
      <c r="P59" s="98">
        <f>'Activity data'!L60*'Emission factors'!$B$26*'Emission factors'!$C$26</f>
        <v>0</v>
      </c>
      <c r="Q59" s="98">
        <f>'Activity data'!M60*'Emission factors'!$B$26*'Emission factors'!$C$26</f>
        <v>0</v>
      </c>
      <c r="R59" s="98">
        <f>'Activity data'!N60*'Emission factors'!$B$26*'Emission factors'!$C$26</f>
        <v>0</v>
      </c>
      <c r="S59" s="98">
        <f>'Activity data'!O60*'Emission factors'!$B$26*'Emission factors'!$C$26</f>
        <v>0</v>
      </c>
      <c r="T59" s="98">
        <f>'Activity data'!P60*'Emission factors'!$B$26*'Emission factors'!$C$26</f>
        <v>0</v>
      </c>
      <c r="U59" s="98">
        <f>'Activity data'!Q60*'Emission factors'!$B$26*'Emission factors'!$C$26</f>
        <v>0</v>
      </c>
    </row>
    <row r="60" spans="1:21" x14ac:dyDescent="0.25">
      <c r="A60" s="92" t="s">
        <v>11</v>
      </c>
      <c r="B60" s="92" t="s">
        <v>12</v>
      </c>
      <c r="C60" s="92" t="s">
        <v>13</v>
      </c>
      <c r="D60" s="92" t="s">
        <v>14</v>
      </c>
      <c r="E60" s="92" t="s">
        <v>18</v>
      </c>
      <c r="G60" s="92" t="s">
        <v>97</v>
      </c>
      <c r="H60" s="92" t="s">
        <v>16</v>
      </c>
      <c r="I60" s="88" t="s">
        <v>198</v>
      </c>
      <c r="L60" s="98">
        <f>'Activity data'!H61*'Emission factors'!$B$26*'Emission factors'!$C$26</f>
        <v>0</v>
      </c>
      <c r="M60" s="98">
        <f>'Activity data'!I61*'Emission factors'!$B$26*'Emission factors'!$C$26</f>
        <v>0</v>
      </c>
      <c r="N60" s="98">
        <f>'Activity data'!J61*'Emission factors'!$B$26*'Emission factors'!$C$26</f>
        <v>0</v>
      </c>
      <c r="O60" s="98">
        <f>'Activity data'!K61*'Emission factors'!$B$26*'Emission factors'!$C$26</f>
        <v>0</v>
      </c>
      <c r="P60" s="98">
        <f>'Activity data'!L61*'Emission factors'!$B$26*'Emission factors'!$C$26</f>
        <v>0</v>
      </c>
      <c r="Q60" s="98">
        <f>'Activity data'!M61*'Emission factors'!$B$26*'Emission factors'!$C$26</f>
        <v>0</v>
      </c>
      <c r="R60" s="98">
        <f>'Activity data'!N61*'Emission factors'!$B$26*'Emission factors'!$C$26</f>
        <v>0</v>
      </c>
      <c r="S60" s="98">
        <f>'Activity data'!O61*'Emission factors'!$B$26*'Emission factors'!$C$26</f>
        <v>0</v>
      </c>
      <c r="T60" s="98">
        <f>'Activity data'!P61*'Emission factors'!$B$26*'Emission factors'!$C$26</f>
        <v>0</v>
      </c>
      <c r="U60" s="98">
        <f>'Activity data'!Q61*'Emission factors'!$B$26*'Emission factors'!$C$26</f>
        <v>0</v>
      </c>
    </row>
    <row r="61" spans="1:21" x14ac:dyDescent="0.25">
      <c r="A61" s="92" t="s">
        <v>11</v>
      </c>
      <c r="B61" s="92" t="s">
        <v>12</v>
      </c>
      <c r="C61" s="92" t="s">
        <v>13</v>
      </c>
      <c r="D61" s="92" t="s">
        <v>14</v>
      </c>
      <c r="E61" s="92" t="s">
        <v>18</v>
      </c>
      <c r="G61" s="92" t="s">
        <v>97</v>
      </c>
      <c r="H61" s="92" t="s">
        <v>16</v>
      </c>
      <c r="I61" s="88" t="s">
        <v>231</v>
      </c>
      <c r="L61" s="98">
        <f>'Activity data'!H62*'Emission factors'!$B$26*'Emission factors'!$C$26</f>
        <v>0</v>
      </c>
      <c r="M61" s="98">
        <f>'Activity data'!I62*'Emission factors'!$B$26*'Emission factors'!$C$26</f>
        <v>0</v>
      </c>
      <c r="N61" s="98">
        <f>'Activity data'!J62*'Emission factors'!$B$26*'Emission factors'!$C$26</f>
        <v>0</v>
      </c>
      <c r="O61" s="98">
        <f>'Activity data'!K62*'Emission factors'!$B$26*'Emission factors'!$C$26</f>
        <v>0</v>
      </c>
      <c r="P61" s="98">
        <f>'Activity data'!L62*'Emission factors'!$B$26*'Emission factors'!$C$26</f>
        <v>0</v>
      </c>
      <c r="Q61" s="98">
        <f>'Activity data'!M62*'Emission factors'!$B$26*'Emission factors'!$C$26</f>
        <v>0</v>
      </c>
      <c r="R61" s="98">
        <f>'Activity data'!N62*'Emission factors'!$B$26*'Emission factors'!$C$26</f>
        <v>0</v>
      </c>
      <c r="S61" s="98">
        <f>'Activity data'!O62*'Emission factors'!$B$26*'Emission factors'!$C$26</f>
        <v>0</v>
      </c>
      <c r="T61" s="98">
        <f>'Activity data'!P62*'Emission factors'!$B$26*'Emission factors'!$C$26</f>
        <v>0</v>
      </c>
      <c r="U61" s="98">
        <f>'Activity data'!Q62*'Emission factors'!$B$26*'Emission factors'!$C$26</f>
        <v>0</v>
      </c>
    </row>
    <row r="62" spans="1:21" x14ac:dyDescent="0.25">
      <c r="A62" s="92" t="s">
        <v>11</v>
      </c>
      <c r="B62" s="92" t="s">
        <v>12</v>
      </c>
      <c r="C62" s="92" t="s">
        <v>13</v>
      </c>
      <c r="D62" s="92" t="s">
        <v>14</v>
      </c>
      <c r="E62" s="92" t="s">
        <v>18</v>
      </c>
      <c r="G62" s="92" t="s">
        <v>97</v>
      </c>
      <c r="H62" s="92" t="s">
        <v>16</v>
      </c>
      <c r="I62" s="88" t="s">
        <v>230</v>
      </c>
      <c r="L62" s="98">
        <f>'Activity data'!H63*'Emission factors'!$B$26*'Emission factors'!$C$26</f>
        <v>0</v>
      </c>
      <c r="M62" s="98">
        <f>'Activity data'!I63*'Emission factors'!$B$26*'Emission factors'!$C$26</f>
        <v>0</v>
      </c>
      <c r="N62" s="98">
        <f>'Activity data'!J63*'Emission factors'!$B$26*'Emission factors'!$C$26</f>
        <v>0</v>
      </c>
      <c r="O62" s="98">
        <f>'Activity data'!K63*'Emission factors'!$B$26*'Emission factors'!$C$26</f>
        <v>0</v>
      </c>
      <c r="P62" s="98">
        <f>'Activity data'!L63*'Emission factors'!$B$26*'Emission factors'!$C$26</f>
        <v>0</v>
      </c>
      <c r="Q62" s="98">
        <f>'Activity data'!M63*'Emission factors'!$B$26*'Emission factors'!$C$26</f>
        <v>0</v>
      </c>
      <c r="R62" s="98">
        <f>'Activity data'!N63*'Emission factors'!$B$26*'Emission factors'!$C$26</f>
        <v>0</v>
      </c>
      <c r="S62" s="98">
        <f>'Activity data'!O63*'Emission factors'!$B$26*'Emission factors'!$C$26</f>
        <v>0</v>
      </c>
      <c r="T62" s="98">
        <f>'Activity data'!P63*'Emission factors'!$B$26*'Emission factors'!$C$26</f>
        <v>0</v>
      </c>
      <c r="U62" s="98">
        <f>'Activity data'!Q63*'Emission factors'!$B$26*'Emission factors'!$C$26</f>
        <v>0</v>
      </c>
    </row>
    <row r="63" spans="1:21" x14ac:dyDescent="0.25">
      <c r="A63" s="92" t="s">
        <v>11</v>
      </c>
      <c r="B63" s="92" t="s">
        <v>12</v>
      </c>
      <c r="C63" s="92" t="s">
        <v>13</v>
      </c>
      <c r="D63" s="92" t="s">
        <v>14</v>
      </c>
      <c r="E63" s="92" t="s">
        <v>18</v>
      </c>
      <c r="G63" s="92" t="s">
        <v>97</v>
      </c>
      <c r="H63" s="92" t="s">
        <v>16</v>
      </c>
      <c r="I63" s="88" t="s">
        <v>232</v>
      </c>
      <c r="L63" s="98">
        <f>'Activity data'!H64*'Emission factors'!$B$26*'Emission factors'!$C$26</f>
        <v>0</v>
      </c>
      <c r="M63" s="98">
        <f>'Activity data'!I64*'Emission factors'!$B$26*'Emission factors'!$C$26</f>
        <v>0</v>
      </c>
      <c r="N63" s="98">
        <f>'Activity data'!J64*'Emission factors'!$B$26*'Emission factors'!$C$26</f>
        <v>32.816006849999994</v>
      </c>
      <c r="O63" s="98">
        <f>'Activity data'!K64*'Emission factors'!$B$26*'Emission factors'!$C$26</f>
        <v>195.90365162499998</v>
      </c>
      <c r="P63" s="98">
        <f>'Activity data'!L64*'Emission factors'!$B$26*'Emission factors'!$C$26</f>
        <v>607.21551192499987</v>
      </c>
      <c r="Q63" s="98">
        <f>'Activity data'!M64*'Emission factors'!$B$26*'Emission factors'!$C$26</f>
        <v>739.34508202500001</v>
      </c>
      <c r="R63" s="98">
        <f>'Activity data'!N64*'Emission factors'!$B$26*'Emission factors'!$C$26</f>
        <v>729.5778803500001</v>
      </c>
      <c r="S63" s="98">
        <f>'Activity data'!O64*'Emission factors'!$B$26*'Emission factors'!$C$26</f>
        <v>720.51952829999993</v>
      </c>
      <c r="T63" s="98">
        <f>'Activity data'!P64*'Emission factors'!$B$26*'Emission factors'!$C$26</f>
        <v>536.63647400000002</v>
      </c>
      <c r="U63" s="98">
        <f>'Activity data'!Q64*'Emission factors'!$B$26*'Emission factors'!$C$26</f>
        <v>405.46198549999997</v>
      </c>
    </row>
    <row r="64" spans="1:21" x14ac:dyDescent="0.25">
      <c r="A64" s="92" t="s">
        <v>11</v>
      </c>
      <c r="B64" s="92" t="s">
        <v>12</v>
      </c>
      <c r="C64" s="92" t="s">
        <v>13</v>
      </c>
      <c r="D64" s="92" t="s">
        <v>14</v>
      </c>
      <c r="E64" s="92" t="s">
        <v>18</v>
      </c>
      <c r="G64" s="92" t="s">
        <v>97</v>
      </c>
      <c r="H64" s="92" t="s">
        <v>16</v>
      </c>
      <c r="I64" s="92" t="s">
        <v>225</v>
      </c>
      <c r="L64" s="98">
        <f>'Activity data'!H65*'Emission factors'!$B$26*'Emission factors'!$C$26</f>
        <v>0</v>
      </c>
      <c r="M64" s="98">
        <f>'Activity data'!I65*'Emission factors'!$B$26*'Emission factors'!$C$26</f>
        <v>0</v>
      </c>
      <c r="N64" s="98">
        <f>'Activity data'!J65*'Emission factors'!$B$26*'Emission factors'!$C$26</f>
        <v>0</v>
      </c>
      <c r="O64" s="98">
        <f>'Activity data'!K65*'Emission factors'!$B$26*'Emission factors'!$C$26</f>
        <v>0</v>
      </c>
      <c r="P64" s="98">
        <f>'Activity data'!L65*'Emission factors'!$B$26*'Emission factors'!$C$26</f>
        <v>0</v>
      </c>
      <c r="Q64" s="98">
        <f>'Activity data'!M65*'Emission factors'!$B$26*'Emission factors'!$C$26</f>
        <v>108.96884129999998</v>
      </c>
      <c r="R64" s="98">
        <f>'Activity data'!N65*'Emission factors'!$B$26*'Emission factors'!$C$26</f>
        <v>486.25591959999991</v>
      </c>
      <c r="S64" s="98">
        <f>'Activity data'!O65*'Emission factors'!$B$26*'Emission factors'!$C$26</f>
        <v>698.64965197499998</v>
      </c>
      <c r="T64" s="98">
        <f>'Activity data'!P65*'Emission factors'!$B$26*'Emission factors'!$C$26</f>
        <v>587.91987897499996</v>
      </c>
      <c r="U64" s="98">
        <f>'Activity data'!Q65*'Emission factors'!$B$26*'Emission factors'!$C$26</f>
        <v>332.30870419999997</v>
      </c>
    </row>
    <row r="65" spans="1:21" x14ac:dyDescent="0.25">
      <c r="A65" s="92" t="s">
        <v>11</v>
      </c>
      <c r="B65" s="92" t="s">
        <v>12</v>
      </c>
      <c r="C65" s="92" t="s">
        <v>13</v>
      </c>
      <c r="D65" s="92" t="s">
        <v>14</v>
      </c>
      <c r="E65" s="92" t="s">
        <v>18</v>
      </c>
      <c r="G65" s="92" t="s">
        <v>97</v>
      </c>
      <c r="H65" s="92" t="s">
        <v>16</v>
      </c>
      <c r="I65" s="88" t="s">
        <v>205</v>
      </c>
      <c r="L65" s="98">
        <f>'Activity data'!H66*'Emission factors'!$B$26*'Emission factors'!$C$26</f>
        <v>0</v>
      </c>
      <c r="M65" s="98">
        <f>'Activity data'!I66*'Emission factors'!$B$26*'Emission factors'!$C$26</f>
        <v>213.81889319999996</v>
      </c>
      <c r="N65" s="98">
        <f>'Activity data'!J66*'Emission factors'!$B$26*'Emission factors'!$C$26</f>
        <v>1086.2859347999999</v>
      </c>
      <c r="O65" s="98">
        <f>'Activity data'!K66*'Emission factors'!$B$26*'Emission factors'!$C$26</f>
        <v>3784.1750691249999</v>
      </c>
      <c r="P65" s="98">
        <f>'Activity data'!L66*'Emission factors'!$B$26*'Emission factors'!$C$26</f>
        <v>9743.7200984750016</v>
      </c>
      <c r="Q65" s="98">
        <f>'Activity data'!M66*'Emission factors'!$B$26*'Emission factors'!$C$26</f>
        <v>10595.242499049999</v>
      </c>
      <c r="R65" s="98">
        <f>'Activity data'!N66*'Emission factors'!$B$26*'Emission factors'!$C$26</f>
        <v>9685.2064273249998</v>
      </c>
      <c r="S65" s="98">
        <f>'Activity data'!O66*'Emission factors'!$B$26*'Emission factors'!$C$26</f>
        <v>9529.0431241499991</v>
      </c>
      <c r="T65" s="98">
        <f>'Activity data'!P66*'Emission factors'!$B$26*'Emission factors'!$C$26</f>
        <v>8016.566948499998</v>
      </c>
      <c r="U65" s="98">
        <f>'Activity data'!Q66*'Emission factors'!$B$26*'Emission factors'!$C$26</f>
        <v>5747.2706821750007</v>
      </c>
    </row>
    <row r="66" spans="1:21" x14ac:dyDescent="0.25">
      <c r="A66" s="92" t="s">
        <v>11</v>
      </c>
      <c r="B66" s="92" t="s">
        <v>12</v>
      </c>
      <c r="C66" s="92" t="s">
        <v>13</v>
      </c>
      <c r="D66" s="92" t="s">
        <v>14</v>
      </c>
      <c r="E66" s="92" t="s">
        <v>18</v>
      </c>
      <c r="G66" s="92" t="s">
        <v>97</v>
      </c>
      <c r="H66" s="92" t="s">
        <v>16</v>
      </c>
      <c r="I66" s="88" t="s">
        <v>204</v>
      </c>
      <c r="L66" s="98">
        <f>'Activity data'!H67*'Emission factors'!$B$26*'Emission factors'!$C$26</f>
        <v>2802.1870296750008</v>
      </c>
      <c r="M66" s="98">
        <f>'Activity data'!I67*'Emission factors'!$B$26*'Emission factors'!$C$26</f>
        <v>10279.461183475001</v>
      </c>
      <c r="N66" s="98">
        <f>'Activity data'!J67*'Emission factors'!$B$26*'Emission factors'!$C$26</f>
        <v>18718.383123274998</v>
      </c>
      <c r="O66" s="98">
        <f>'Activity data'!K67*'Emission factors'!$B$26*'Emission factors'!$C$26</f>
        <v>17932.23904285</v>
      </c>
      <c r="P66" s="98">
        <f>'Activity data'!L67*'Emission factors'!$B$26*'Emission factors'!$C$26</f>
        <v>26035.6736475</v>
      </c>
      <c r="Q66" s="98">
        <f>'Activity data'!M67*'Emission factors'!$B$26*'Emission factors'!$C$26</f>
        <v>26372.839837024996</v>
      </c>
      <c r="R66" s="98">
        <f>'Activity data'!N67*'Emission factors'!$B$26*'Emission factors'!$C$26</f>
        <v>25724.682663075</v>
      </c>
      <c r="S66" s="98">
        <f>'Activity data'!O67*'Emission factors'!$B$26*'Emission factors'!$C$26</f>
        <v>25066.109130424993</v>
      </c>
      <c r="T66" s="98">
        <f>'Activity data'!P67*'Emission factors'!$B$26*'Emission factors'!$C$26</f>
        <v>24077.219134100003</v>
      </c>
      <c r="U66" s="98">
        <f>'Activity data'!Q67*'Emission factors'!$B$26*'Emission factors'!$C$26</f>
        <v>19918.443153674998</v>
      </c>
    </row>
    <row r="67" spans="1:21" x14ac:dyDescent="0.25">
      <c r="A67" s="92" t="s">
        <v>11</v>
      </c>
      <c r="B67" s="92" t="s">
        <v>12</v>
      </c>
      <c r="C67" s="92" t="s">
        <v>13</v>
      </c>
      <c r="D67" s="92" t="s">
        <v>14</v>
      </c>
      <c r="E67" s="92" t="s">
        <v>18</v>
      </c>
      <c r="G67" s="92" t="s">
        <v>97</v>
      </c>
      <c r="H67" s="92" t="s">
        <v>16</v>
      </c>
      <c r="I67" s="88" t="s">
        <v>228</v>
      </c>
      <c r="L67" s="98">
        <f>'Activity data'!H68*'Emission factors'!$B$26*'Emission factors'!$C$26</f>
        <v>0</v>
      </c>
      <c r="M67" s="98">
        <f>'Activity data'!I68*'Emission factors'!$B$26*'Emission factors'!$C$26</f>
        <v>0</v>
      </c>
      <c r="N67" s="98">
        <f>'Activity data'!J68*'Emission factors'!$B$26*'Emission factors'!$C$26</f>
        <v>0</v>
      </c>
      <c r="O67" s="98">
        <f>'Activity data'!K68*'Emission factors'!$B$26*'Emission factors'!$C$26</f>
        <v>0</v>
      </c>
      <c r="P67" s="98">
        <f>'Activity data'!L68*'Emission factors'!$B$26*'Emission factors'!$C$26</f>
        <v>0</v>
      </c>
      <c r="Q67" s="98">
        <f>'Activity data'!M68*'Emission factors'!$B$26*'Emission factors'!$C$26</f>
        <v>0</v>
      </c>
      <c r="R67" s="98">
        <f>'Activity data'!N68*'Emission factors'!$B$26*'Emission factors'!$C$26</f>
        <v>0</v>
      </c>
      <c r="S67" s="98">
        <f>'Activity data'!O68*'Emission factors'!$B$26*'Emission factors'!$C$26</f>
        <v>0</v>
      </c>
      <c r="T67" s="98">
        <f>'Activity data'!P68*'Emission factors'!$B$26*'Emission factors'!$C$26</f>
        <v>0</v>
      </c>
      <c r="U67" s="98">
        <f>'Activity data'!Q68*'Emission factors'!$B$26*'Emission factors'!$C$26</f>
        <v>0</v>
      </c>
    </row>
    <row r="68" spans="1:21" x14ac:dyDescent="0.25">
      <c r="A68" s="92" t="s">
        <v>11</v>
      </c>
      <c r="B68" s="92" t="s">
        <v>12</v>
      </c>
      <c r="C68" s="92" t="s">
        <v>13</v>
      </c>
      <c r="D68" s="92" t="s">
        <v>14</v>
      </c>
      <c r="E68" s="92" t="s">
        <v>18</v>
      </c>
      <c r="G68" s="92" t="s">
        <v>97</v>
      </c>
      <c r="H68" s="92" t="s">
        <v>16</v>
      </c>
      <c r="I68" s="88" t="s">
        <v>202</v>
      </c>
      <c r="L68" s="98">
        <f>'Activity data'!H69*'Emission factors'!$B$26*'Emission factors'!$C$26</f>
        <v>11400.435980449998</v>
      </c>
      <c r="M68" s="98">
        <f>'Activity data'!I69*'Emission factors'!$B$26*'Emission factors'!$C$26</f>
        <v>23373.734381525002</v>
      </c>
      <c r="N68" s="98">
        <f>'Activity data'!J69*'Emission factors'!$B$26*'Emission factors'!$C$26</f>
        <v>54467.714183574986</v>
      </c>
      <c r="O68" s="98">
        <f>'Activity data'!K69*'Emission factors'!$B$26*'Emission factors'!$C$26</f>
        <v>64454.032470024998</v>
      </c>
      <c r="P68" s="98">
        <f>'Activity data'!L69*'Emission factors'!$B$26*'Emission factors'!$C$26</f>
        <v>84886.846757900013</v>
      </c>
      <c r="Q68" s="98">
        <f>'Activity data'!M69*'Emission factors'!$B$26*'Emission factors'!$C$26</f>
        <v>100496.782505625</v>
      </c>
      <c r="R68" s="98">
        <f>'Activity data'!N69*'Emission factors'!$B$26*'Emission factors'!$C$26</f>
        <v>116706.52442129998</v>
      </c>
      <c r="S68" s="98">
        <f>'Activity data'!O69*'Emission factors'!$B$26*'Emission factors'!$C$26</f>
        <v>119860.81571365002</v>
      </c>
      <c r="T68" s="98">
        <f>'Activity data'!P69*'Emission factors'!$B$26*'Emission factors'!$C$26</f>
        <v>103553.27493445</v>
      </c>
      <c r="U68" s="98">
        <f>'Activity data'!Q69*'Emission factors'!$B$26*'Emission factors'!$C$26</f>
        <v>92908.845732999995</v>
      </c>
    </row>
    <row r="69" spans="1:21" x14ac:dyDescent="0.25">
      <c r="A69" s="92" t="s">
        <v>11</v>
      </c>
      <c r="B69" s="92" t="s">
        <v>12</v>
      </c>
      <c r="C69" s="92" t="s">
        <v>13</v>
      </c>
      <c r="D69" s="92" t="s">
        <v>14</v>
      </c>
      <c r="E69" s="92" t="s">
        <v>18</v>
      </c>
      <c r="G69" s="92" t="s">
        <v>97</v>
      </c>
      <c r="H69" s="92" t="s">
        <v>16</v>
      </c>
      <c r="I69" s="88" t="s">
        <v>190</v>
      </c>
      <c r="L69" s="98">
        <f>'Activity data'!H70*'Emission factors'!$B$26*'Emission factors'!$C$26</f>
        <v>0</v>
      </c>
      <c r="M69" s="98">
        <f>'Activity data'!I70*'Emission factors'!$B$26*'Emission factors'!$C$26</f>
        <v>0</v>
      </c>
      <c r="N69" s="98">
        <f>'Activity data'!J70*'Emission factors'!$B$26*'Emission factors'!$C$26</f>
        <v>0</v>
      </c>
      <c r="O69" s="98">
        <f>'Activity data'!K70*'Emission factors'!$B$26*'Emission factors'!$C$26</f>
        <v>0</v>
      </c>
      <c r="P69" s="98">
        <f>'Activity data'!L70*'Emission factors'!$B$26*'Emission factors'!$C$26</f>
        <v>0</v>
      </c>
      <c r="Q69" s="98">
        <f>'Activity data'!M70*'Emission factors'!$B$26*'Emission factors'!$C$26</f>
        <v>0</v>
      </c>
      <c r="R69" s="98">
        <f>'Activity data'!N70*'Emission factors'!$B$26*'Emission factors'!$C$26</f>
        <v>0</v>
      </c>
      <c r="S69" s="98">
        <f>'Activity data'!O70*'Emission factors'!$B$26*'Emission factors'!$C$26</f>
        <v>0</v>
      </c>
      <c r="T69" s="98">
        <f>'Activity data'!P70*'Emission factors'!$B$26*'Emission factors'!$C$26</f>
        <v>0</v>
      </c>
      <c r="U69" s="98">
        <f>'Activity data'!Q70*'Emission factors'!$B$26*'Emission factors'!$C$26</f>
        <v>44388.752981924998</v>
      </c>
    </row>
    <row r="70" spans="1:21" x14ac:dyDescent="0.25">
      <c r="A70" s="92" t="s">
        <v>11</v>
      </c>
      <c r="B70" s="92" t="s">
        <v>12</v>
      </c>
      <c r="C70" s="92" t="s">
        <v>13</v>
      </c>
      <c r="D70" s="92" t="s">
        <v>14</v>
      </c>
      <c r="E70" s="92" t="s">
        <v>18</v>
      </c>
      <c r="G70" s="92" t="s">
        <v>97</v>
      </c>
      <c r="H70" s="92" t="s">
        <v>16</v>
      </c>
      <c r="I70" s="88" t="s">
        <v>210</v>
      </c>
      <c r="L70" s="98">
        <f>'Activity data'!H71*'Emission factors'!$B$26*'Emission factors'!$C$26</f>
        <v>0</v>
      </c>
      <c r="M70" s="98">
        <f>'Activity data'!I71*'Emission factors'!$B$26*'Emission factors'!$C$26</f>
        <v>0</v>
      </c>
      <c r="N70" s="98">
        <f>'Activity data'!J71*'Emission factors'!$B$26*'Emission factors'!$C$26</f>
        <v>0</v>
      </c>
      <c r="O70" s="98">
        <f>'Activity data'!K71*'Emission factors'!$B$26*'Emission factors'!$C$26</f>
        <v>0</v>
      </c>
      <c r="P70" s="98">
        <f>'Activity data'!L71*'Emission factors'!$B$26*'Emission factors'!$C$26</f>
        <v>0</v>
      </c>
      <c r="Q70" s="98">
        <f>'Activity data'!M71*'Emission factors'!$B$26*'Emission factors'!$C$26</f>
        <v>0</v>
      </c>
      <c r="R70" s="98">
        <f>'Activity data'!N71*'Emission factors'!$B$26*'Emission factors'!$C$26</f>
        <v>0</v>
      </c>
      <c r="S70" s="98">
        <f>'Activity data'!O71*'Emission factors'!$B$26*'Emission factors'!$C$26</f>
        <v>0</v>
      </c>
      <c r="T70" s="98">
        <f>'Activity data'!P71*'Emission factors'!$B$26*'Emission factors'!$C$26</f>
        <v>0</v>
      </c>
      <c r="U70" s="98">
        <f>'Activity data'!Q71*'Emission factors'!$B$26*'Emission factors'!$C$26</f>
        <v>0</v>
      </c>
    </row>
    <row r="71" spans="1:21" x14ac:dyDescent="0.25">
      <c r="A71" s="92" t="s">
        <v>11</v>
      </c>
      <c r="B71" s="92" t="s">
        <v>12</v>
      </c>
      <c r="C71" s="92" t="s">
        <v>13</v>
      </c>
      <c r="D71" s="92" t="s">
        <v>14</v>
      </c>
      <c r="E71" s="92" t="s">
        <v>18</v>
      </c>
      <c r="G71" s="92" t="s">
        <v>97</v>
      </c>
      <c r="H71" s="92" t="s">
        <v>16</v>
      </c>
      <c r="I71" s="88" t="s">
        <v>199</v>
      </c>
      <c r="L71" s="98">
        <f>'Activity data'!H72*'Emission factors'!$B$26*'Emission factors'!$C$26</f>
        <v>315.37839052499999</v>
      </c>
      <c r="M71" s="98">
        <f>'Activity data'!I72*'Emission factors'!$B$26*'Emission factors'!$C$26</f>
        <v>1691.1958200500007</v>
      </c>
      <c r="N71" s="98">
        <f>'Activity data'!J72*'Emission factors'!$B$26*'Emission factors'!$C$26</f>
        <v>3890.1368957000009</v>
      </c>
      <c r="O71" s="98">
        <f>'Activity data'!K72*'Emission factors'!$B$26*'Emission factors'!$C$26</f>
        <v>4905.9631777750001</v>
      </c>
      <c r="P71" s="98">
        <f>'Activity data'!L72*'Emission factors'!$B$26*'Emission factors'!$C$26</f>
        <v>14894.706476099998</v>
      </c>
      <c r="Q71" s="98">
        <f>'Activity data'!M72*'Emission factors'!$B$26*'Emission factors'!$C$26</f>
        <v>19573.285617324997</v>
      </c>
      <c r="R71" s="98">
        <f>'Activity data'!N72*'Emission factors'!$B$26*'Emission factors'!$C$26</f>
        <v>20348.170181074998</v>
      </c>
      <c r="S71" s="98">
        <f>'Activity data'!O72*'Emission factors'!$B$26*'Emission factors'!$C$26</f>
        <v>21813.205662875</v>
      </c>
      <c r="T71" s="98">
        <f>'Activity data'!P72*'Emission factors'!$B$26*'Emission factors'!$C$26</f>
        <v>17471.524094475</v>
      </c>
      <c r="U71" s="98">
        <f>'Activity data'!Q72*'Emission factors'!$B$26*'Emission factors'!$C$26</f>
        <v>13057.562249049997</v>
      </c>
    </row>
    <row r="72" spans="1:21" x14ac:dyDescent="0.25">
      <c r="A72" s="92" t="s">
        <v>11</v>
      </c>
      <c r="B72" s="92" t="s">
        <v>12</v>
      </c>
      <c r="C72" s="92" t="s">
        <v>13</v>
      </c>
      <c r="D72" s="92" t="s">
        <v>14</v>
      </c>
      <c r="E72" s="92" t="s">
        <v>18</v>
      </c>
      <c r="G72" s="92" t="s">
        <v>97</v>
      </c>
      <c r="H72" s="92" t="s">
        <v>16</v>
      </c>
      <c r="I72" s="88" t="s">
        <v>233</v>
      </c>
      <c r="L72" s="98">
        <f>'Activity data'!H73*'Emission factors'!$B$26*'Emission factors'!$C$26</f>
        <v>0</v>
      </c>
      <c r="M72" s="98">
        <f>'Activity data'!I73*'Emission factors'!$B$26*'Emission factors'!$C$26</f>
        <v>0</v>
      </c>
      <c r="N72" s="98">
        <f>'Activity data'!J73*'Emission factors'!$B$26*'Emission factors'!$C$26</f>
        <v>0</v>
      </c>
      <c r="O72" s="98">
        <f>'Activity data'!K73*'Emission factors'!$B$26*'Emission factors'!$C$26</f>
        <v>26.279667149999998</v>
      </c>
      <c r="P72" s="98">
        <f>'Activity data'!L73*'Emission factors'!$B$26*'Emission factors'!$C$26</f>
        <v>893.35945160000006</v>
      </c>
      <c r="Q72" s="98">
        <f>'Activity data'!M73*'Emission factors'!$B$26*'Emission factors'!$C$26</f>
        <v>1601.4853038249996</v>
      </c>
      <c r="R72" s="98">
        <f>'Activity data'!N73*'Emission factors'!$B$26*'Emission factors'!$C$26</f>
        <v>2103.2687609999998</v>
      </c>
      <c r="S72" s="98">
        <f>'Activity data'!O73*'Emission factors'!$B$26*'Emission factors'!$C$26</f>
        <v>2121.8331596000003</v>
      </c>
      <c r="T72" s="98">
        <f>'Activity data'!P73*'Emission factors'!$B$26*'Emission factors'!$C$26</f>
        <v>1456.33528535</v>
      </c>
      <c r="U72" s="98">
        <f>'Activity data'!Q73*'Emission factors'!$B$26*'Emission factors'!$C$26</f>
        <v>972.18352989999994</v>
      </c>
    </row>
    <row r="73" spans="1:21" x14ac:dyDescent="0.25">
      <c r="A73" s="92" t="s">
        <v>11</v>
      </c>
      <c r="B73" s="92" t="s">
        <v>12</v>
      </c>
      <c r="C73" s="92" t="s">
        <v>13</v>
      </c>
      <c r="D73" s="92" t="s">
        <v>14</v>
      </c>
      <c r="E73" s="92" t="s">
        <v>18</v>
      </c>
      <c r="G73" s="92" t="s">
        <v>97</v>
      </c>
      <c r="H73" s="92" t="s">
        <v>16</v>
      </c>
      <c r="I73" s="88" t="s">
        <v>200</v>
      </c>
      <c r="L73" s="98">
        <f>'Activity data'!H74*'Emission factors'!$B$26*'Emission factors'!$C$26</f>
        <v>3071.467809849999</v>
      </c>
      <c r="M73" s="98">
        <f>'Activity data'!I74*'Emission factors'!$B$26*'Emission factors'!$C$26</f>
        <v>6046.957380474998</v>
      </c>
      <c r="N73" s="98">
        <f>'Activity data'!J74*'Emission factors'!$B$26*'Emission factors'!$C$26</f>
        <v>8529.6099223499969</v>
      </c>
      <c r="O73" s="98">
        <f>'Activity data'!K74*'Emission factors'!$B$26*'Emission factors'!$C$26</f>
        <v>8577.0655393499983</v>
      </c>
      <c r="P73" s="98">
        <f>'Activity data'!L74*'Emission factors'!$B$26*'Emission factors'!$C$26</f>
        <v>23317.489029174998</v>
      </c>
      <c r="Q73" s="98">
        <f>'Activity data'!M74*'Emission factors'!$B$26*'Emission factors'!$C$26</f>
        <v>48965.921857325004</v>
      </c>
      <c r="R73" s="98">
        <f>'Activity data'!N74*'Emission factors'!$B$26*'Emission factors'!$C$26</f>
        <v>53871.7954962</v>
      </c>
      <c r="S73" s="98">
        <f>'Activity data'!O74*'Emission factors'!$B$26*'Emission factors'!$C$26</f>
        <v>46769.860949624999</v>
      </c>
      <c r="T73" s="98">
        <f>'Activity data'!P74*'Emission factors'!$B$26*'Emission factors'!$C$26</f>
        <v>42776.105161900006</v>
      </c>
      <c r="U73" s="98">
        <f>'Activity data'!Q74*'Emission factors'!$B$26*'Emission factors'!$C$26</f>
        <v>35570.760647399999</v>
      </c>
    </row>
    <row r="74" spans="1:21" x14ac:dyDescent="0.25">
      <c r="A74" s="92" t="s">
        <v>11</v>
      </c>
      <c r="B74" s="92" t="s">
        <v>12</v>
      </c>
      <c r="C74" s="92" t="s">
        <v>13</v>
      </c>
      <c r="D74" s="92" t="s">
        <v>14</v>
      </c>
      <c r="E74" s="92" t="s">
        <v>44</v>
      </c>
      <c r="G74" s="92" t="s">
        <v>97</v>
      </c>
      <c r="H74" s="92" t="s">
        <v>16</v>
      </c>
      <c r="I74" s="88" t="s">
        <v>203</v>
      </c>
      <c r="J74" s="92" t="s">
        <v>13</v>
      </c>
      <c r="L74" s="98">
        <f>'Activity data'!H75*'Emission factors'!$B$30*'Emission factors'!$C$30</f>
        <v>0</v>
      </c>
      <c r="M74" s="98">
        <f>'Activity data'!I75*'Emission factors'!$B$30*'Emission factors'!$C$30</f>
        <v>0</v>
      </c>
      <c r="N74" s="98">
        <f>'Activity data'!J75*'Emission factors'!$B$30*'Emission factors'!$C$30</f>
        <v>0</v>
      </c>
      <c r="O74" s="98">
        <f>'Activity data'!K75*'Emission factors'!$B$30*'Emission factors'!$C$30</f>
        <v>0</v>
      </c>
      <c r="P74" s="98">
        <f>'Activity data'!L75*'Emission factors'!$B$30*'Emission factors'!$C$30</f>
        <v>0</v>
      </c>
      <c r="Q74" s="98">
        <f>'Activity data'!M75*'Emission factors'!$B$30*'Emission factors'!$C$30</f>
        <v>0</v>
      </c>
      <c r="R74" s="98">
        <f>'Activity data'!N75*'Emission factors'!$B$30*'Emission factors'!$C$30</f>
        <v>0</v>
      </c>
      <c r="S74" s="98">
        <f>'Activity data'!O75*'Emission factors'!$B$30*'Emission factors'!$C$30</f>
        <v>0</v>
      </c>
      <c r="T74" s="98">
        <f>'Activity data'!P75*'Emission factors'!$B$30*'Emission factors'!$C$30</f>
        <v>0</v>
      </c>
      <c r="U74" s="98">
        <f>'Activity data'!Q75*'Emission factors'!$B$30*'Emission factors'!$C$30</f>
        <v>0</v>
      </c>
    </row>
    <row r="75" spans="1:21" x14ac:dyDescent="0.25">
      <c r="A75" s="92" t="s">
        <v>11</v>
      </c>
      <c r="B75" s="92" t="s">
        <v>12</v>
      </c>
      <c r="C75" s="92" t="s">
        <v>13</v>
      </c>
      <c r="D75" s="92" t="s">
        <v>14</v>
      </c>
      <c r="E75" s="92" t="s">
        <v>44</v>
      </c>
      <c r="G75" s="92" t="s">
        <v>97</v>
      </c>
      <c r="H75" s="92" t="s">
        <v>16</v>
      </c>
      <c r="I75" s="88" t="s">
        <v>227</v>
      </c>
      <c r="L75" s="98">
        <f>'Activity data'!H76*'Emission factors'!$B$30*'Emission factors'!$C$30</f>
        <v>0</v>
      </c>
      <c r="M75" s="98">
        <f>'Activity data'!I76*'Emission factors'!$B$30*'Emission factors'!$C$30</f>
        <v>0</v>
      </c>
      <c r="N75" s="98">
        <f>'Activity data'!J76*'Emission factors'!$B$30*'Emission factors'!$C$30</f>
        <v>0</v>
      </c>
      <c r="O75" s="98">
        <f>'Activity data'!K76*'Emission factors'!$B$30*'Emission factors'!$C$30</f>
        <v>0</v>
      </c>
      <c r="P75" s="98">
        <f>'Activity data'!L76*'Emission factors'!$B$30*'Emission factors'!$C$30</f>
        <v>0</v>
      </c>
      <c r="Q75" s="98">
        <f>'Activity data'!M76*'Emission factors'!$B$30*'Emission factors'!$C$30</f>
        <v>0</v>
      </c>
      <c r="R75" s="98">
        <f>'Activity data'!N76*'Emission factors'!$B$30*'Emission factors'!$C$30</f>
        <v>0</v>
      </c>
      <c r="S75" s="98">
        <f>'Activity data'!O76*'Emission factors'!$B$30*'Emission factors'!$C$30</f>
        <v>0</v>
      </c>
      <c r="T75" s="98">
        <f>'Activity data'!P76*'Emission factors'!$B$30*'Emission factors'!$C$30</f>
        <v>0</v>
      </c>
      <c r="U75" s="98">
        <f>'Activity data'!Q76*'Emission factors'!$B$30*'Emission factors'!$C$30</f>
        <v>0</v>
      </c>
    </row>
    <row r="76" spans="1:21" x14ac:dyDescent="0.25">
      <c r="A76" s="92" t="s">
        <v>11</v>
      </c>
      <c r="B76" s="92" t="s">
        <v>12</v>
      </c>
      <c r="C76" s="92" t="s">
        <v>13</v>
      </c>
      <c r="D76" s="92" t="s">
        <v>14</v>
      </c>
      <c r="E76" s="92" t="s">
        <v>44</v>
      </c>
      <c r="G76" s="92" t="s">
        <v>97</v>
      </c>
      <c r="H76" s="92" t="s">
        <v>16</v>
      </c>
      <c r="I76" s="88" t="s">
        <v>191</v>
      </c>
      <c r="L76" s="98">
        <f>'Activity data'!H77*'Emission factors'!$B$30*'Emission factors'!$C$30</f>
        <v>0</v>
      </c>
      <c r="M76" s="98">
        <f>'Activity data'!I77*'Emission factors'!$B$30*'Emission factors'!$C$30</f>
        <v>0</v>
      </c>
      <c r="N76" s="98">
        <f>'Activity data'!J77*'Emission factors'!$B$30*'Emission factors'!$C$30</f>
        <v>0</v>
      </c>
      <c r="O76" s="98">
        <f>'Activity data'!K77*'Emission factors'!$B$30*'Emission factors'!$C$30</f>
        <v>0</v>
      </c>
      <c r="P76" s="98">
        <f>'Activity data'!L77*'Emission factors'!$B$30*'Emission factors'!$C$30</f>
        <v>0</v>
      </c>
      <c r="Q76" s="98">
        <f>'Activity data'!M77*'Emission factors'!$B$30*'Emission factors'!$C$30</f>
        <v>0</v>
      </c>
      <c r="R76" s="98">
        <f>'Activity data'!N77*'Emission factors'!$B$30*'Emission factors'!$C$30</f>
        <v>0</v>
      </c>
      <c r="S76" s="98">
        <f>'Activity data'!O77*'Emission factors'!$B$30*'Emission factors'!$C$30</f>
        <v>0</v>
      </c>
      <c r="T76" s="98">
        <f>'Activity data'!P77*'Emission factors'!$B$30*'Emission factors'!$C$30</f>
        <v>0</v>
      </c>
      <c r="U76" s="98">
        <f>'Activity data'!Q77*'Emission factors'!$B$30*'Emission factors'!$C$30</f>
        <v>0</v>
      </c>
    </row>
    <row r="77" spans="1:21" x14ac:dyDescent="0.25">
      <c r="A77" s="92" t="s">
        <v>11</v>
      </c>
      <c r="B77" s="92" t="s">
        <v>12</v>
      </c>
      <c r="C77" s="92" t="s">
        <v>13</v>
      </c>
      <c r="D77" s="92" t="s">
        <v>14</v>
      </c>
      <c r="E77" s="92" t="s">
        <v>44</v>
      </c>
      <c r="G77" s="92" t="s">
        <v>97</v>
      </c>
      <c r="H77" s="92" t="s">
        <v>16</v>
      </c>
      <c r="I77" s="88" t="s">
        <v>192</v>
      </c>
      <c r="L77" s="98">
        <f>'Activity data'!H78*'Emission factors'!$B$30*'Emission factors'!$C$30</f>
        <v>0</v>
      </c>
      <c r="M77" s="98">
        <f>'Activity data'!I78*'Emission factors'!$B$30*'Emission factors'!$C$30</f>
        <v>0</v>
      </c>
      <c r="N77" s="98">
        <f>'Activity data'!J78*'Emission factors'!$B$30*'Emission factors'!$C$30</f>
        <v>0</v>
      </c>
      <c r="O77" s="98">
        <f>'Activity data'!K78*'Emission factors'!$B$30*'Emission factors'!$C$30</f>
        <v>0</v>
      </c>
      <c r="P77" s="98">
        <f>'Activity data'!L78*'Emission factors'!$B$30*'Emission factors'!$C$30</f>
        <v>0</v>
      </c>
      <c r="Q77" s="98">
        <f>'Activity data'!M78*'Emission factors'!$B$30*'Emission factors'!$C$30</f>
        <v>0</v>
      </c>
      <c r="R77" s="98">
        <f>'Activity data'!N78*'Emission factors'!$B$30*'Emission factors'!$C$30</f>
        <v>0</v>
      </c>
      <c r="S77" s="98">
        <f>'Activity data'!O78*'Emission factors'!$B$30*'Emission factors'!$C$30</f>
        <v>0</v>
      </c>
      <c r="T77" s="98">
        <f>'Activity data'!P78*'Emission factors'!$B$30*'Emission factors'!$C$30</f>
        <v>0</v>
      </c>
      <c r="U77" s="98">
        <f>'Activity data'!Q78*'Emission factors'!$B$30*'Emission factors'!$C$30</f>
        <v>0</v>
      </c>
    </row>
    <row r="78" spans="1:21" x14ac:dyDescent="0.25">
      <c r="A78" s="92" t="s">
        <v>11</v>
      </c>
      <c r="B78" s="92" t="s">
        <v>12</v>
      </c>
      <c r="C78" s="92" t="s">
        <v>13</v>
      </c>
      <c r="D78" s="92" t="s">
        <v>14</v>
      </c>
      <c r="E78" s="92" t="s">
        <v>44</v>
      </c>
      <c r="G78" s="92" t="s">
        <v>97</v>
      </c>
      <c r="H78" s="92" t="s">
        <v>16</v>
      </c>
      <c r="I78" s="88" t="s">
        <v>206</v>
      </c>
      <c r="L78" s="98">
        <f>'Activity data'!H79*'Emission factors'!$B$30*'Emission factors'!$C$30</f>
        <v>0</v>
      </c>
      <c r="M78" s="98">
        <f>'Activity data'!I79*'Emission factors'!$B$30*'Emission factors'!$C$30</f>
        <v>0</v>
      </c>
      <c r="N78" s="98">
        <f>'Activity data'!J79*'Emission factors'!$B$30*'Emission factors'!$C$30</f>
        <v>0</v>
      </c>
      <c r="O78" s="98">
        <f>'Activity data'!K79*'Emission factors'!$B$30*'Emission factors'!$C$30</f>
        <v>0</v>
      </c>
      <c r="P78" s="98">
        <f>'Activity data'!L79*'Emission factors'!$B$30*'Emission factors'!$C$30</f>
        <v>0</v>
      </c>
      <c r="Q78" s="98">
        <f>'Activity data'!M79*'Emission factors'!$B$30*'Emission factors'!$C$30</f>
        <v>0</v>
      </c>
      <c r="R78" s="98">
        <f>'Activity data'!N79*'Emission factors'!$B$30*'Emission factors'!$C$30</f>
        <v>0</v>
      </c>
      <c r="S78" s="98">
        <f>'Activity data'!O79*'Emission factors'!$B$30*'Emission factors'!$C$30</f>
        <v>0</v>
      </c>
      <c r="T78" s="98">
        <f>'Activity data'!P79*'Emission factors'!$B$30*'Emission factors'!$C$30</f>
        <v>0</v>
      </c>
      <c r="U78" s="98">
        <f>'Activity data'!Q79*'Emission factors'!$B$30*'Emission factors'!$C$30</f>
        <v>0</v>
      </c>
    </row>
    <row r="79" spans="1:21" x14ac:dyDescent="0.25">
      <c r="A79" s="92" t="s">
        <v>11</v>
      </c>
      <c r="B79" s="92" t="s">
        <v>12</v>
      </c>
      <c r="C79" s="92" t="s">
        <v>13</v>
      </c>
      <c r="D79" s="92" t="s">
        <v>14</v>
      </c>
      <c r="E79" s="92" t="s">
        <v>44</v>
      </c>
      <c r="G79" s="92" t="s">
        <v>97</v>
      </c>
      <c r="H79" s="92" t="s">
        <v>16</v>
      </c>
      <c r="I79" s="88" t="s">
        <v>220</v>
      </c>
      <c r="L79" s="98">
        <f>'Activity data'!H80*'Emission factors'!$B$30*'Emission factors'!$C$30</f>
        <v>0</v>
      </c>
      <c r="M79" s="98">
        <f>'Activity data'!I80*'Emission factors'!$B$30*'Emission factors'!$C$30</f>
        <v>0</v>
      </c>
      <c r="N79" s="98">
        <f>'Activity data'!J80*'Emission factors'!$B$30*'Emission factors'!$C$30</f>
        <v>0</v>
      </c>
      <c r="O79" s="98">
        <f>'Activity data'!K80*'Emission factors'!$B$30*'Emission factors'!$C$30</f>
        <v>0</v>
      </c>
      <c r="P79" s="98">
        <f>'Activity data'!L80*'Emission factors'!$B$30*'Emission factors'!$C$30</f>
        <v>0</v>
      </c>
      <c r="Q79" s="98">
        <f>'Activity data'!M80*'Emission factors'!$B$30*'Emission factors'!$C$30</f>
        <v>0</v>
      </c>
      <c r="R79" s="98">
        <f>'Activity data'!N80*'Emission factors'!$B$30*'Emission factors'!$C$30</f>
        <v>0</v>
      </c>
      <c r="S79" s="98">
        <f>'Activity data'!O80*'Emission factors'!$B$30*'Emission factors'!$C$30</f>
        <v>0</v>
      </c>
      <c r="T79" s="98">
        <f>'Activity data'!P80*'Emission factors'!$B$30*'Emission factors'!$C$30</f>
        <v>0</v>
      </c>
      <c r="U79" s="98">
        <f>'Activity data'!Q80*'Emission factors'!$B$30*'Emission factors'!$C$30</f>
        <v>0</v>
      </c>
    </row>
    <row r="80" spans="1:21" x14ac:dyDescent="0.25">
      <c r="A80" s="92" t="s">
        <v>11</v>
      </c>
      <c r="B80" s="92" t="s">
        <v>12</v>
      </c>
      <c r="C80" s="92" t="s">
        <v>13</v>
      </c>
      <c r="D80" s="92" t="s">
        <v>14</v>
      </c>
      <c r="E80" s="92" t="s">
        <v>44</v>
      </c>
      <c r="G80" s="92" t="s">
        <v>97</v>
      </c>
      <c r="H80" s="92" t="s">
        <v>16</v>
      </c>
      <c r="I80" s="88" t="s">
        <v>193</v>
      </c>
      <c r="L80" s="98">
        <f>'Activity data'!H81*'Emission factors'!$B$30*'Emission factors'!$C$30</f>
        <v>0</v>
      </c>
      <c r="M80" s="98">
        <f>'Activity data'!I81*'Emission factors'!$B$30*'Emission factors'!$C$30</f>
        <v>0</v>
      </c>
      <c r="N80" s="98">
        <f>'Activity data'!J81*'Emission factors'!$B$30*'Emission factors'!$C$30</f>
        <v>0</v>
      </c>
      <c r="O80" s="98">
        <f>'Activity data'!K81*'Emission factors'!$B$30*'Emission factors'!$C$30</f>
        <v>0</v>
      </c>
      <c r="P80" s="98">
        <f>'Activity data'!L81*'Emission factors'!$B$30*'Emission factors'!$C$30</f>
        <v>0</v>
      </c>
      <c r="Q80" s="98">
        <f>'Activity data'!M81*'Emission factors'!$B$30*'Emission factors'!$C$30</f>
        <v>0</v>
      </c>
      <c r="R80" s="98">
        <f>'Activity data'!N81*'Emission factors'!$B$30*'Emission factors'!$C$30</f>
        <v>0</v>
      </c>
      <c r="S80" s="98">
        <f>'Activity data'!O81*'Emission factors'!$B$30*'Emission factors'!$C$30</f>
        <v>0</v>
      </c>
      <c r="T80" s="98">
        <f>'Activity data'!P81*'Emission factors'!$B$30*'Emission factors'!$C$30</f>
        <v>0</v>
      </c>
      <c r="U80" s="98">
        <f>'Activity data'!Q81*'Emission factors'!$B$30*'Emission factors'!$C$30</f>
        <v>0</v>
      </c>
    </row>
    <row r="81" spans="1:21" x14ac:dyDescent="0.25">
      <c r="A81" s="92" t="s">
        <v>11</v>
      </c>
      <c r="B81" s="92" t="s">
        <v>12</v>
      </c>
      <c r="C81" s="92" t="s">
        <v>13</v>
      </c>
      <c r="D81" s="92" t="s">
        <v>14</v>
      </c>
      <c r="E81" s="92" t="s">
        <v>44</v>
      </c>
      <c r="G81" s="92" t="s">
        <v>97</v>
      </c>
      <c r="H81" s="92" t="s">
        <v>16</v>
      </c>
      <c r="I81" s="88" t="s">
        <v>259</v>
      </c>
      <c r="L81" s="98">
        <f>'Activity data'!H82*'Emission factors'!$B$30*'Emission factors'!$C$30</f>
        <v>0</v>
      </c>
      <c r="M81" s="98">
        <f>'Activity data'!I82*'Emission factors'!$B$30*'Emission factors'!$C$30</f>
        <v>0</v>
      </c>
      <c r="N81" s="98">
        <f>'Activity data'!J82*'Emission factors'!$B$30*'Emission factors'!$C$30</f>
        <v>0</v>
      </c>
      <c r="O81" s="98">
        <f>'Activity data'!K82*'Emission factors'!$B$30*'Emission factors'!$C$30</f>
        <v>0</v>
      </c>
      <c r="P81" s="98">
        <f>'Activity data'!L82*'Emission factors'!$B$30*'Emission factors'!$C$30</f>
        <v>0</v>
      </c>
      <c r="Q81" s="98">
        <f>'Activity data'!M82*'Emission factors'!$B$30*'Emission factors'!$C$30</f>
        <v>0</v>
      </c>
      <c r="R81" s="98">
        <f>'Activity data'!N82*'Emission factors'!$B$30*'Emission factors'!$C$30</f>
        <v>0</v>
      </c>
      <c r="S81" s="98">
        <f>'Activity data'!O82*'Emission factors'!$B$30*'Emission factors'!$C$30</f>
        <v>0</v>
      </c>
      <c r="T81" s="98">
        <f>'Activity data'!P82*'Emission factors'!$B$30*'Emission factors'!$C$30</f>
        <v>0</v>
      </c>
      <c r="U81" s="98">
        <f>'Activity data'!Q82*'Emission factors'!$B$30*'Emission factors'!$C$30</f>
        <v>0</v>
      </c>
    </row>
    <row r="82" spans="1:21" x14ac:dyDescent="0.25">
      <c r="A82" s="92" t="s">
        <v>11</v>
      </c>
      <c r="B82" s="92" t="s">
        <v>12</v>
      </c>
      <c r="C82" s="92" t="s">
        <v>13</v>
      </c>
      <c r="D82" s="92" t="s">
        <v>14</v>
      </c>
      <c r="E82" s="92" t="s">
        <v>44</v>
      </c>
      <c r="G82" s="92" t="s">
        <v>97</v>
      </c>
      <c r="H82" s="92" t="s">
        <v>16</v>
      </c>
      <c r="I82" s="88" t="s">
        <v>223</v>
      </c>
      <c r="L82" s="98">
        <f>'Activity data'!H83*'Emission factors'!$B$30*'Emission factors'!$C$30</f>
        <v>0</v>
      </c>
      <c r="M82" s="98">
        <f>'Activity data'!I83*'Emission factors'!$B$30*'Emission factors'!$C$30</f>
        <v>0</v>
      </c>
      <c r="N82" s="98">
        <f>'Activity data'!J83*'Emission factors'!$B$30*'Emission factors'!$C$30</f>
        <v>0</v>
      </c>
      <c r="O82" s="98">
        <f>'Activity data'!K83*'Emission factors'!$B$30*'Emission factors'!$C$30</f>
        <v>0</v>
      </c>
      <c r="P82" s="98">
        <f>'Activity data'!L83*'Emission factors'!$B$30*'Emission factors'!$C$30</f>
        <v>0</v>
      </c>
      <c r="Q82" s="98">
        <f>'Activity data'!M83*'Emission factors'!$B$30*'Emission factors'!$C$30</f>
        <v>0</v>
      </c>
      <c r="R82" s="98">
        <f>'Activity data'!N83*'Emission factors'!$B$30*'Emission factors'!$C$30</f>
        <v>0</v>
      </c>
      <c r="S82" s="98">
        <f>'Activity data'!O83*'Emission factors'!$B$30*'Emission factors'!$C$30</f>
        <v>0</v>
      </c>
      <c r="T82" s="98">
        <f>'Activity data'!P83*'Emission factors'!$B$30*'Emission factors'!$C$30</f>
        <v>0</v>
      </c>
      <c r="U82" s="98">
        <f>'Activity data'!Q83*'Emission factors'!$B$30*'Emission factors'!$C$30</f>
        <v>0</v>
      </c>
    </row>
    <row r="83" spans="1:21" x14ac:dyDescent="0.25">
      <c r="A83" s="92" t="s">
        <v>11</v>
      </c>
      <c r="B83" s="92" t="s">
        <v>12</v>
      </c>
      <c r="C83" s="92" t="s">
        <v>13</v>
      </c>
      <c r="D83" s="92" t="s">
        <v>14</v>
      </c>
      <c r="E83" s="92" t="s">
        <v>44</v>
      </c>
      <c r="G83" s="92" t="s">
        <v>97</v>
      </c>
      <c r="H83" s="92" t="s">
        <v>16</v>
      </c>
      <c r="I83" s="88" t="s">
        <v>221</v>
      </c>
      <c r="L83" s="98">
        <f>'Activity data'!H84*'Emission factors'!$B$30*'Emission factors'!$C$30</f>
        <v>0</v>
      </c>
      <c r="M83" s="98">
        <f>'Activity data'!I84*'Emission factors'!$B$30*'Emission factors'!$C$30</f>
        <v>0</v>
      </c>
      <c r="N83" s="98">
        <f>'Activity data'!J84*'Emission factors'!$B$30*'Emission factors'!$C$30</f>
        <v>0</v>
      </c>
      <c r="O83" s="98">
        <f>'Activity data'!K84*'Emission factors'!$B$30*'Emission factors'!$C$30</f>
        <v>0</v>
      </c>
      <c r="P83" s="98">
        <f>'Activity data'!L84*'Emission factors'!$B$30*'Emission factors'!$C$30</f>
        <v>0</v>
      </c>
      <c r="Q83" s="98">
        <f>'Activity data'!M84*'Emission factors'!$B$30*'Emission factors'!$C$30</f>
        <v>0</v>
      </c>
      <c r="R83" s="98">
        <f>'Activity data'!N84*'Emission factors'!$B$30*'Emission factors'!$C$30</f>
        <v>0</v>
      </c>
      <c r="S83" s="98">
        <f>'Activity data'!O84*'Emission factors'!$B$30*'Emission factors'!$C$30</f>
        <v>0</v>
      </c>
      <c r="T83" s="98">
        <f>'Activity data'!P84*'Emission factors'!$B$30*'Emission factors'!$C$30</f>
        <v>0</v>
      </c>
      <c r="U83" s="98">
        <f>'Activity data'!Q84*'Emission factors'!$B$30*'Emission factors'!$C$30</f>
        <v>0</v>
      </c>
    </row>
    <row r="84" spans="1:21" x14ac:dyDescent="0.25">
      <c r="A84" s="92" t="s">
        <v>11</v>
      </c>
      <c r="B84" s="92" t="s">
        <v>12</v>
      </c>
      <c r="C84" s="92" t="s">
        <v>13</v>
      </c>
      <c r="D84" s="92" t="s">
        <v>14</v>
      </c>
      <c r="E84" s="92" t="s">
        <v>44</v>
      </c>
      <c r="G84" s="92" t="s">
        <v>97</v>
      </c>
      <c r="H84" s="92" t="s">
        <v>16</v>
      </c>
      <c r="I84" s="88" t="s">
        <v>222</v>
      </c>
      <c r="L84" s="98">
        <f>'Activity data'!H85*'Emission factors'!$B$30*'Emission factors'!$C$30</f>
        <v>0</v>
      </c>
      <c r="M84" s="98">
        <f>'Activity data'!I85*'Emission factors'!$B$30*'Emission factors'!$C$30</f>
        <v>0</v>
      </c>
      <c r="N84" s="98">
        <f>'Activity data'!J85*'Emission factors'!$B$30*'Emission factors'!$C$30</f>
        <v>0</v>
      </c>
      <c r="O84" s="98">
        <f>'Activity data'!K85*'Emission factors'!$B$30*'Emission factors'!$C$30</f>
        <v>0</v>
      </c>
      <c r="P84" s="98">
        <f>'Activity data'!L85*'Emission factors'!$B$30*'Emission factors'!$C$30</f>
        <v>0</v>
      </c>
      <c r="Q84" s="98">
        <f>'Activity data'!M85*'Emission factors'!$B$30*'Emission factors'!$C$30</f>
        <v>0</v>
      </c>
      <c r="R84" s="98">
        <f>'Activity data'!N85*'Emission factors'!$B$30*'Emission factors'!$C$30</f>
        <v>0</v>
      </c>
      <c r="S84" s="98">
        <f>'Activity data'!O85*'Emission factors'!$B$30*'Emission factors'!$C$30</f>
        <v>0</v>
      </c>
      <c r="T84" s="98">
        <f>'Activity data'!P85*'Emission factors'!$B$30*'Emission factors'!$C$30</f>
        <v>0</v>
      </c>
      <c r="U84" s="98">
        <f>'Activity data'!Q85*'Emission factors'!$B$30*'Emission factors'!$C$30</f>
        <v>0</v>
      </c>
    </row>
    <row r="85" spans="1:21" x14ac:dyDescent="0.25">
      <c r="A85" s="92" t="s">
        <v>11</v>
      </c>
      <c r="B85" s="92" t="s">
        <v>12</v>
      </c>
      <c r="C85" s="92" t="s">
        <v>13</v>
      </c>
      <c r="D85" s="92" t="s">
        <v>14</v>
      </c>
      <c r="E85" s="92" t="s">
        <v>44</v>
      </c>
      <c r="G85" s="92" t="s">
        <v>97</v>
      </c>
      <c r="H85" s="92" t="s">
        <v>16</v>
      </c>
      <c r="I85" s="88" t="s">
        <v>201</v>
      </c>
      <c r="L85" s="98">
        <f>'Activity data'!H86*'Emission factors'!$B$30*'Emission factors'!$C$30</f>
        <v>0</v>
      </c>
      <c r="M85" s="98">
        <f>'Activity data'!I86*'Emission factors'!$B$30*'Emission factors'!$C$30</f>
        <v>0</v>
      </c>
      <c r="N85" s="98">
        <f>'Activity data'!J86*'Emission factors'!$B$30*'Emission factors'!$C$30</f>
        <v>0</v>
      </c>
      <c r="O85" s="98">
        <f>'Activity data'!K86*'Emission factors'!$B$30*'Emission factors'!$C$30</f>
        <v>0</v>
      </c>
      <c r="P85" s="98">
        <f>'Activity data'!L86*'Emission factors'!$B$30*'Emission factors'!$C$30</f>
        <v>0</v>
      </c>
      <c r="Q85" s="98">
        <f>'Activity data'!M86*'Emission factors'!$B$30*'Emission factors'!$C$30</f>
        <v>0</v>
      </c>
      <c r="R85" s="98">
        <f>'Activity data'!N86*'Emission factors'!$B$30*'Emission factors'!$C$30</f>
        <v>0</v>
      </c>
      <c r="S85" s="98">
        <f>'Activity data'!O86*'Emission factors'!$B$30*'Emission factors'!$C$30</f>
        <v>0</v>
      </c>
      <c r="T85" s="98">
        <f>'Activity data'!P86*'Emission factors'!$B$30*'Emission factors'!$C$30</f>
        <v>0</v>
      </c>
      <c r="U85" s="98">
        <f>'Activity data'!Q86*'Emission factors'!$B$30*'Emission factors'!$C$30</f>
        <v>0</v>
      </c>
    </row>
    <row r="86" spans="1:21" x14ac:dyDescent="0.25">
      <c r="A86" s="92" t="s">
        <v>11</v>
      </c>
      <c r="B86" s="92" t="s">
        <v>12</v>
      </c>
      <c r="C86" s="92" t="s">
        <v>13</v>
      </c>
      <c r="D86" s="92" t="s">
        <v>14</v>
      </c>
      <c r="E86" s="92" t="s">
        <v>44</v>
      </c>
      <c r="G86" s="92" t="s">
        <v>97</v>
      </c>
      <c r="H86" s="92" t="s">
        <v>16</v>
      </c>
      <c r="I86" s="88" t="s">
        <v>207</v>
      </c>
      <c r="L86" s="98">
        <f>'Activity data'!H87*'Emission factors'!$B$30*'Emission factors'!$C$30</f>
        <v>0</v>
      </c>
      <c r="M86" s="98">
        <f>'Activity data'!I87*'Emission factors'!$B$30*'Emission factors'!$C$30</f>
        <v>0</v>
      </c>
      <c r="N86" s="98">
        <f>'Activity data'!J87*'Emission factors'!$B$30*'Emission factors'!$C$30</f>
        <v>0</v>
      </c>
      <c r="O86" s="98">
        <f>'Activity data'!K87*'Emission factors'!$B$30*'Emission factors'!$C$30</f>
        <v>0</v>
      </c>
      <c r="P86" s="98">
        <f>'Activity data'!L87*'Emission factors'!$B$30*'Emission factors'!$C$30</f>
        <v>0</v>
      </c>
      <c r="Q86" s="98">
        <f>'Activity data'!M87*'Emission factors'!$B$30*'Emission factors'!$C$30</f>
        <v>0</v>
      </c>
      <c r="R86" s="98">
        <f>'Activity data'!N87*'Emission factors'!$B$30*'Emission factors'!$C$30</f>
        <v>0</v>
      </c>
      <c r="S86" s="98">
        <f>'Activity data'!O87*'Emission factors'!$B$30*'Emission factors'!$C$30</f>
        <v>0</v>
      </c>
      <c r="T86" s="98">
        <f>'Activity data'!P87*'Emission factors'!$B$30*'Emission factors'!$C$30</f>
        <v>0</v>
      </c>
      <c r="U86" s="98">
        <f>'Activity data'!Q87*'Emission factors'!$B$30*'Emission factors'!$C$30</f>
        <v>0</v>
      </c>
    </row>
    <row r="87" spans="1:21" x14ac:dyDescent="0.25">
      <c r="A87" s="92" t="s">
        <v>11</v>
      </c>
      <c r="B87" s="92" t="s">
        <v>12</v>
      </c>
      <c r="C87" s="92" t="s">
        <v>13</v>
      </c>
      <c r="D87" s="92" t="s">
        <v>14</v>
      </c>
      <c r="E87" s="92" t="s">
        <v>44</v>
      </c>
      <c r="G87" s="92" t="s">
        <v>97</v>
      </c>
      <c r="H87" s="92" t="s">
        <v>16</v>
      </c>
      <c r="I87" s="88" t="s">
        <v>218</v>
      </c>
      <c r="L87" s="98">
        <f>'Activity data'!H88*'Emission factors'!$B$30*'Emission factors'!$C$30</f>
        <v>0</v>
      </c>
      <c r="M87" s="98">
        <f>'Activity data'!I88*'Emission factors'!$B$30*'Emission factors'!$C$30</f>
        <v>0</v>
      </c>
      <c r="N87" s="98">
        <f>'Activity data'!J88*'Emission factors'!$B$30*'Emission factors'!$C$30</f>
        <v>0</v>
      </c>
      <c r="O87" s="98">
        <f>'Activity data'!K88*'Emission factors'!$B$30*'Emission factors'!$C$30</f>
        <v>0</v>
      </c>
      <c r="P87" s="98">
        <f>'Activity data'!L88*'Emission factors'!$B$30*'Emission factors'!$C$30</f>
        <v>0</v>
      </c>
      <c r="Q87" s="98">
        <f>'Activity data'!M88*'Emission factors'!$B$30*'Emission factors'!$C$30</f>
        <v>0</v>
      </c>
      <c r="R87" s="98">
        <f>'Activity data'!N88*'Emission factors'!$B$30*'Emission factors'!$C$30</f>
        <v>0</v>
      </c>
      <c r="S87" s="98">
        <f>'Activity data'!O88*'Emission factors'!$B$30*'Emission factors'!$C$30</f>
        <v>0</v>
      </c>
      <c r="T87" s="98">
        <f>'Activity data'!P88*'Emission factors'!$B$30*'Emission factors'!$C$30</f>
        <v>0</v>
      </c>
      <c r="U87" s="98">
        <f>'Activity data'!Q88*'Emission factors'!$B$30*'Emission factors'!$C$30</f>
        <v>0</v>
      </c>
    </row>
    <row r="88" spans="1:21" x14ac:dyDescent="0.25">
      <c r="A88" s="92" t="s">
        <v>11</v>
      </c>
      <c r="B88" s="92" t="s">
        <v>12</v>
      </c>
      <c r="C88" s="92" t="s">
        <v>13</v>
      </c>
      <c r="D88" s="92" t="s">
        <v>14</v>
      </c>
      <c r="E88" s="92" t="s">
        <v>44</v>
      </c>
      <c r="G88" s="92" t="s">
        <v>97</v>
      </c>
      <c r="H88" s="92" t="s">
        <v>16</v>
      </c>
      <c r="I88" s="88" t="s">
        <v>194</v>
      </c>
      <c r="L88" s="98">
        <f>'Activity data'!H89*'Emission factors'!$B$30*'Emission factors'!$C$30</f>
        <v>0</v>
      </c>
      <c r="M88" s="98">
        <f>'Activity data'!I89*'Emission factors'!$B$30*'Emission factors'!$C$30</f>
        <v>0</v>
      </c>
      <c r="N88" s="98">
        <f>'Activity data'!J89*'Emission factors'!$B$30*'Emission factors'!$C$30</f>
        <v>0</v>
      </c>
      <c r="O88" s="98">
        <f>'Activity data'!K89*'Emission factors'!$B$30*'Emission factors'!$C$30</f>
        <v>0</v>
      </c>
      <c r="P88" s="98">
        <f>'Activity data'!L89*'Emission factors'!$B$30*'Emission factors'!$C$30</f>
        <v>0</v>
      </c>
      <c r="Q88" s="98">
        <f>'Activity data'!M89*'Emission factors'!$B$30*'Emission factors'!$C$30</f>
        <v>0</v>
      </c>
      <c r="R88" s="98">
        <f>'Activity data'!N89*'Emission factors'!$B$30*'Emission factors'!$C$30</f>
        <v>0</v>
      </c>
      <c r="S88" s="98">
        <f>'Activity data'!O89*'Emission factors'!$B$30*'Emission factors'!$C$30</f>
        <v>0</v>
      </c>
      <c r="T88" s="98">
        <f>'Activity data'!P89*'Emission factors'!$B$30*'Emission factors'!$C$30</f>
        <v>0</v>
      </c>
      <c r="U88" s="98">
        <f>'Activity data'!Q89*'Emission factors'!$B$30*'Emission factors'!$C$30</f>
        <v>0</v>
      </c>
    </row>
    <row r="89" spans="1:21" x14ac:dyDescent="0.25">
      <c r="A89" s="92" t="s">
        <v>11</v>
      </c>
      <c r="B89" s="92" t="s">
        <v>12</v>
      </c>
      <c r="C89" s="92" t="s">
        <v>13</v>
      </c>
      <c r="D89" s="92" t="s">
        <v>14</v>
      </c>
      <c r="E89" s="92" t="s">
        <v>44</v>
      </c>
      <c r="G89" s="92" t="s">
        <v>97</v>
      </c>
      <c r="H89" s="92" t="s">
        <v>16</v>
      </c>
      <c r="I89" s="88" t="s">
        <v>195</v>
      </c>
      <c r="L89" s="98">
        <f>'Activity data'!H90*'Emission factors'!$B$30*'Emission factors'!$C$30</f>
        <v>0</v>
      </c>
      <c r="M89" s="98">
        <f>'Activity data'!I90*'Emission factors'!$B$30*'Emission factors'!$C$30</f>
        <v>0</v>
      </c>
      <c r="N89" s="98">
        <f>'Activity data'!J90*'Emission factors'!$B$30*'Emission factors'!$C$30</f>
        <v>0</v>
      </c>
      <c r="O89" s="98">
        <f>'Activity data'!K90*'Emission factors'!$B$30*'Emission factors'!$C$30</f>
        <v>0</v>
      </c>
      <c r="P89" s="98">
        <f>'Activity data'!L90*'Emission factors'!$B$30*'Emission factors'!$C$30</f>
        <v>0</v>
      </c>
      <c r="Q89" s="98">
        <f>'Activity data'!M90*'Emission factors'!$B$30*'Emission factors'!$C$30</f>
        <v>0</v>
      </c>
      <c r="R89" s="98">
        <f>'Activity data'!N90*'Emission factors'!$B$30*'Emission factors'!$C$30</f>
        <v>0</v>
      </c>
      <c r="S89" s="98">
        <f>'Activity data'!O90*'Emission factors'!$B$30*'Emission factors'!$C$30</f>
        <v>0</v>
      </c>
      <c r="T89" s="98">
        <f>'Activity data'!P90*'Emission factors'!$B$30*'Emission factors'!$C$30</f>
        <v>0</v>
      </c>
      <c r="U89" s="98">
        <f>'Activity data'!Q90*'Emission factors'!$B$30*'Emission factors'!$C$30</f>
        <v>0</v>
      </c>
    </row>
    <row r="90" spans="1:21" x14ac:dyDescent="0.25">
      <c r="A90" s="92" t="s">
        <v>11</v>
      </c>
      <c r="B90" s="92" t="s">
        <v>12</v>
      </c>
      <c r="C90" s="92" t="s">
        <v>13</v>
      </c>
      <c r="D90" s="92" t="s">
        <v>14</v>
      </c>
      <c r="E90" s="92" t="s">
        <v>44</v>
      </c>
      <c r="G90" s="92" t="s">
        <v>97</v>
      </c>
      <c r="H90" s="92" t="s">
        <v>16</v>
      </c>
      <c r="I90" s="88" t="s">
        <v>209</v>
      </c>
      <c r="L90" s="98">
        <f>'Activity data'!H91*'Emission factors'!$B$30*'Emission factors'!$C$30</f>
        <v>0</v>
      </c>
      <c r="M90" s="98">
        <f>'Activity data'!I91*'Emission factors'!$B$30*'Emission factors'!$C$30</f>
        <v>0</v>
      </c>
      <c r="N90" s="98">
        <f>'Activity data'!J91*'Emission factors'!$B$30*'Emission factors'!$C$30</f>
        <v>0</v>
      </c>
      <c r="O90" s="98">
        <f>'Activity data'!K91*'Emission factors'!$B$30*'Emission factors'!$C$30</f>
        <v>0</v>
      </c>
      <c r="P90" s="98">
        <f>'Activity data'!L91*'Emission factors'!$B$30*'Emission factors'!$C$30</f>
        <v>0</v>
      </c>
      <c r="Q90" s="98">
        <f>'Activity data'!M91*'Emission factors'!$B$30*'Emission factors'!$C$30</f>
        <v>0</v>
      </c>
      <c r="R90" s="98">
        <f>'Activity data'!N91*'Emission factors'!$B$30*'Emission factors'!$C$30</f>
        <v>0</v>
      </c>
      <c r="S90" s="98">
        <f>'Activity data'!O91*'Emission factors'!$B$30*'Emission factors'!$C$30</f>
        <v>0</v>
      </c>
      <c r="T90" s="98">
        <f>'Activity data'!P91*'Emission factors'!$B$30*'Emission factors'!$C$30</f>
        <v>0</v>
      </c>
      <c r="U90" s="98">
        <f>'Activity data'!Q91*'Emission factors'!$B$30*'Emission factors'!$C$30</f>
        <v>0</v>
      </c>
    </row>
    <row r="91" spans="1:21" x14ac:dyDescent="0.25">
      <c r="A91" s="92" t="s">
        <v>11</v>
      </c>
      <c r="B91" s="92" t="s">
        <v>12</v>
      </c>
      <c r="C91" s="92" t="s">
        <v>13</v>
      </c>
      <c r="D91" s="92" t="s">
        <v>14</v>
      </c>
      <c r="E91" s="92" t="s">
        <v>44</v>
      </c>
      <c r="G91" s="92" t="s">
        <v>97</v>
      </c>
      <c r="H91" s="92" t="s">
        <v>16</v>
      </c>
      <c r="I91" s="88" t="s">
        <v>208</v>
      </c>
      <c r="L91" s="98">
        <f>'Activity data'!H92*'Emission factors'!$B$30*'Emission factors'!$C$30</f>
        <v>0</v>
      </c>
      <c r="M91" s="98">
        <f>'Activity data'!I92*'Emission factors'!$B$30*'Emission factors'!$C$30</f>
        <v>0</v>
      </c>
      <c r="N91" s="98">
        <f>'Activity data'!J92*'Emission factors'!$B$30*'Emission factors'!$C$30</f>
        <v>0</v>
      </c>
      <c r="O91" s="98">
        <f>'Activity data'!K92*'Emission factors'!$B$30*'Emission factors'!$C$30</f>
        <v>0</v>
      </c>
      <c r="P91" s="98">
        <f>'Activity data'!L92*'Emission factors'!$B$30*'Emission factors'!$C$30</f>
        <v>0</v>
      </c>
      <c r="Q91" s="98">
        <f>'Activity data'!M92*'Emission factors'!$B$30*'Emission factors'!$C$30</f>
        <v>0</v>
      </c>
      <c r="R91" s="98">
        <f>'Activity data'!N92*'Emission factors'!$B$30*'Emission factors'!$C$30</f>
        <v>0</v>
      </c>
      <c r="S91" s="98">
        <f>'Activity data'!O92*'Emission factors'!$B$30*'Emission factors'!$C$30</f>
        <v>0</v>
      </c>
      <c r="T91" s="98">
        <f>'Activity data'!P92*'Emission factors'!$B$30*'Emission factors'!$C$30</f>
        <v>0</v>
      </c>
      <c r="U91" s="98">
        <f>'Activity data'!Q92*'Emission factors'!$B$30*'Emission factors'!$C$30</f>
        <v>0</v>
      </c>
    </row>
    <row r="92" spans="1:21" x14ac:dyDescent="0.25">
      <c r="A92" s="92" t="s">
        <v>11</v>
      </c>
      <c r="B92" s="92" t="s">
        <v>12</v>
      </c>
      <c r="C92" s="92" t="s">
        <v>13</v>
      </c>
      <c r="D92" s="92" t="s">
        <v>14</v>
      </c>
      <c r="E92" s="92" t="s">
        <v>44</v>
      </c>
      <c r="G92" s="92" t="s">
        <v>97</v>
      </c>
      <c r="H92" s="92" t="s">
        <v>16</v>
      </c>
      <c r="I92" s="88" t="s">
        <v>226</v>
      </c>
      <c r="L92" s="98">
        <f>'Activity data'!H93*'Emission factors'!$B$30*'Emission factors'!$C$30</f>
        <v>0</v>
      </c>
      <c r="M92" s="98">
        <f>'Activity data'!I93*'Emission factors'!$B$30*'Emission factors'!$C$30</f>
        <v>0</v>
      </c>
      <c r="N92" s="98">
        <f>'Activity data'!J93*'Emission factors'!$B$30*'Emission factors'!$C$30</f>
        <v>0</v>
      </c>
      <c r="O92" s="98">
        <f>'Activity data'!K93*'Emission factors'!$B$30*'Emission factors'!$C$30</f>
        <v>0</v>
      </c>
      <c r="P92" s="98">
        <f>'Activity data'!L93*'Emission factors'!$B$30*'Emission factors'!$C$30</f>
        <v>0</v>
      </c>
      <c r="Q92" s="98">
        <f>'Activity data'!M93*'Emission factors'!$B$30*'Emission factors'!$C$30</f>
        <v>0</v>
      </c>
      <c r="R92" s="98">
        <f>'Activity data'!N93*'Emission factors'!$B$30*'Emission factors'!$C$30</f>
        <v>0</v>
      </c>
      <c r="S92" s="98">
        <f>'Activity data'!O93*'Emission factors'!$B$30*'Emission factors'!$C$30</f>
        <v>0</v>
      </c>
      <c r="T92" s="98">
        <f>'Activity data'!P93*'Emission factors'!$B$30*'Emission factors'!$C$30</f>
        <v>0</v>
      </c>
      <c r="U92" s="98">
        <f>'Activity data'!Q93*'Emission factors'!$B$30*'Emission factors'!$C$30</f>
        <v>0</v>
      </c>
    </row>
    <row r="93" spans="1:21" x14ac:dyDescent="0.25">
      <c r="A93" s="92" t="s">
        <v>11</v>
      </c>
      <c r="B93" s="92" t="s">
        <v>12</v>
      </c>
      <c r="C93" s="92" t="s">
        <v>13</v>
      </c>
      <c r="D93" s="92" t="s">
        <v>14</v>
      </c>
      <c r="E93" s="92" t="s">
        <v>44</v>
      </c>
      <c r="G93" s="92" t="s">
        <v>97</v>
      </c>
      <c r="H93" s="92" t="s">
        <v>16</v>
      </c>
      <c r="I93" s="88" t="s">
        <v>196</v>
      </c>
      <c r="L93" s="98">
        <f>'Activity data'!H94*'Emission factors'!$B$30*'Emission factors'!$C$30</f>
        <v>0</v>
      </c>
      <c r="M93" s="98">
        <f>'Activity data'!I94*'Emission factors'!$B$30*'Emission factors'!$C$30</f>
        <v>0</v>
      </c>
      <c r="N93" s="98">
        <f>'Activity data'!J94*'Emission factors'!$B$30*'Emission factors'!$C$30</f>
        <v>0</v>
      </c>
      <c r="O93" s="98">
        <f>'Activity data'!K94*'Emission factors'!$B$30*'Emission factors'!$C$30</f>
        <v>0</v>
      </c>
      <c r="P93" s="98">
        <f>'Activity data'!L94*'Emission factors'!$B$30*'Emission factors'!$C$30</f>
        <v>0</v>
      </c>
      <c r="Q93" s="98">
        <f>'Activity data'!M94*'Emission factors'!$B$30*'Emission factors'!$C$30</f>
        <v>0</v>
      </c>
      <c r="R93" s="98">
        <f>'Activity data'!N94*'Emission factors'!$B$30*'Emission factors'!$C$30</f>
        <v>0</v>
      </c>
      <c r="S93" s="98">
        <f>'Activity data'!O94*'Emission factors'!$B$30*'Emission factors'!$C$30</f>
        <v>0</v>
      </c>
      <c r="T93" s="98">
        <f>'Activity data'!P94*'Emission factors'!$B$30*'Emission factors'!$C$30</f>
        <v>0</v>
      </c>
      <c r="U93" s="98">
        <f>'Activity data'!Q94*'Emission factors'!$B$30*'Emission factors'!$C$30</f>
        <v>0</v>
      </c>
    </row>
    <row r="94" spans="1:21" x14ac:dyDescent="0.25">
      <c r="A94" s="92" t="s">
        <v>11</v>
      </c>
      <c r="B94" s="92" t="s">
        <v>12</v>
      </c>
      <c r="C94" s="92" t="s">
        <v>13</v>
      </c>
      <c r="D94" s="92" t="s">
        <v>14</v>
      </c>
      <c r="E94" s="92" t="s">
        <v>44</v>
      </c>
      <c r="G94" s="92" t="s">
        <v>97</v>
      </c>
      <c r="H94" s="92" t="s">
        <v>16</v>
      </c>
      <c r="I94" s="88" t="s">
        <v>197</v>
      </c>
      <c r="L94" s="98">
        <f>'Activity data'!H95*'Emission factors'!$B$30*'Emission factors'!$C$30</f>
        <v>0</v>
      </c>
      <c r="M94" s="98">
        <f>'Activity data'!I95*'Emission factors'!$B$30*'Emission factors'!$C$30</f>
        <v>0</v>
      </c>
      <c r="N94" s="98">
        <f>'Activity data'!J95*'Emission factors'!$B$30*'Emission factors'!$C$30</f>
        <v>0</v>
      </c>
      <c r="O94" s="98">
        <f>'Activity data'!K95*'Emission factors'!$B$30*'Emission factors'!$C$30</f>
        <v>0</v>
      </c>
      <c r="P94" s="98">
        <f>'Activity data'!L95*'Emission factors'!$B$30*'Emission factors'!$C$30</f>
        <v>0</v>
      </c>
      <c r="Q94" s="98">
        <f>'Activity data'!M95*'Emission factors'!$B$30*'Emission factors'!$C$30</f>
        <v>0</v>
      </c>
      <c r="R94" s="98">
        <f>'Activity data'!N95*'Emission factors'!$B$30*'Emission factors'!$C$30</f>
        <v>0</v>
      </c>
      <c r="S94" s="98">
        <f>'Activity data'!O95*'Emission factors'!$B$30*'Emission factors'!$C$30</f>
        <v>0</v>
      </c>
      <c r="T94" s="98">
        <f>'Activity data'!P95*'Emission factors'!$B$30*'Emission factors'!$C$30</f>
        <v>0</v>
      </c>
      <c r="U94" s="98">
        <f>'Activity data'!Q95*'Emission factors'!$B$30*'Emission factors'!$C$30</f>
        <v>0</v>
      </c>
    </row>
    <row r="95" spans="1:21" x14ac:dyDescent="0.25">
      <c r="A95" s="92" t="s">
        <v>11</v>
      </c>
      <c r="B95" s="92" t="s">
        <v>12</v>
      </c>
      <c r="C95" s="92" t="s">
        <v>13</v>
      </c>
      <c r="D95" s="92" t="s">
        <v>14</v>
      </c>
      <c r="E95" s="92" t="s">
        <v>44</v>
      </c>
      <c r="G95" s="92" t="s">
        <v>97</v>
      </c>
      <c r="H95" s="92" t="s">
        <v>16</v>
      </c>
      <c r="I95" s="88" t="s">
        <v>229</v>
      </c>
      <c r="L95" s="98">
        <f>'Activity data'!H96*'Emission factors'!$B$30*'Emission factors'!$C$30</f>
        <v>0</v>
      </c>
      <c r="M95" s="98">
        <f>'Activity data'!I96*'Emission factors'!$B$30*'Emission factors'!$C$30</f>
        <v>0</v>
      </c>
      <c r="N95" s="98">
        <f>'Activity data'!J96*'Emission factors'!$B$30*'Emission factors'!$C$30</f>
        <v>0</v>
      </c>
      <c r="O95" s="98">
        <f>'Activity data'!K96*'Emission factors'!$B$30*'Emission factors'!$C$30</f>
        <v>0</v>
      </c>
      <c r="P95" s="98">
        <f>'Activity data'!L96*'Emission factors'!$B$30*'Emission factors'!$C$30</f>
        <v>0</v>
      </c>
      <c r="Q95" s="98">
        <f>'Activity data'!M96*'Emission factors'!$B$30*'Emission factors'!$C$30</f>
        <v>0</v>
      </c>
      <c r="R95" s="98">
        <f>'Activity data'!N96*'Emission factors'!$B$30*'Emission factors'!$C$30</f>
        <v>0</v>
      </c>
      <c r="S95" s="98">
        <f>'Activity data'!O96*'Emission factors'!$B$30*'Emission factors'!$C$30</f>
        <v>0</v>
      </c>
      <c r="T95" s="98">
        <f>'Activity data'!P96*'Emission factors'!$B$30*'Emission factors'!$C$30</f>
        <v>0</v>
      </c>
      <c r="U95" s="98">
        <f>'Activity data'!Q96*'Emission factors'!$B$30*'Emission factors'!$C$30</f>
        <v>0</v>
      </c>
    </row>
    <row r="96" spans="1:21" x14ac:dyDescent="0.25">
      <c r="A96" s="92" t="s">
        <v>11</v>
      </c>
      <c r="B96" s="92" t="s">
        <v>12</v>
      </c>
      <c r="C96" s="92" t="s">
        <v>13</v>
      </c>
      <c r="D96" s="92" t="s">
        <v>14</v>
      </c>
      <c r="E96" s="92" t="s">
        <v>44</v>
      </c>
      <c r="G96" s="92" t="s">
        <v>97</v>
      </c>
      <c r="H96" s="92" t="s">
        <v>16</v>
      </c>
      <c r="I96" s="88" t="s">
        <v>198</v>
      </c>
      <c r="L96" s="98">
        <f>'Activity data'!H97*'Emission factors'!$B$30*'Emission factors'!$C$30</f>
        <v>0</v>
      </c>
      <c r="M96" s="98">
        <f>'Activity data'!I97*'Emission factors'!$B$30*'Emission factors'!$C$30</f>
        <v>0</v>
      </c>
      <c r="N96" s="98">
        <f>'Activity data'!J97*'Emission factors'!$B$30*'Emission factors'!$C$30</f>
        <v>0</v>
      </c>
      <c r="O96" s="98">
        <f>'Activity data'!K97*'Emission factors'!$B$30*'Emission factors'!$C$30</f>
        <v>0</v>
      </c>
      <c r="P96" s="98">
        <f>'Activity data'!L97*'Emission factors'!$B$30*'Emission factors'!$C$30</f>
        <v>0</v>
      </c>
      <c r="Q96" s="98">
        <f>'Activity data'!M97*'Emission factors'!$B$30*'Emission factors'!$C$30</f>
        <v>0</v>
      </c>
      <c r="R96" s="98">
        <f>'Activity data'!N97*'Emission factors'!$B$30*'Emission factors'!$C$30</f>
        <v>0</v>
      </c>
      <c r="S96" s="98">
        <f>'Activity data'!O97*'Emission factors'!$B$30*'Emission factors'!$C$30</f>
        <v>0</v>
      </c>
      <c r="T96" s="98">
        <f>'Activity data'!P97*'Emission factors'!$B$30*'Emission factors'!$C$30</f>
        <v>0</v>
      </c>
      <c r="U96" s="98">
        <f>'Activity data'!Q97*'Emission factors'!$B$30*'Emission factors'!$C$30</f>
        <v>0</v>
      </c>
    </row>
    <row r="97" spans="1:21" x14ac:dyDescent="0.25">
      <c r="A97" s="92" t="s">
        <v>11</v>
      </c>
      <c r="B97" s="92" t="s">
        <v>12</v>
      </c>
      <c r="C97" s="92" t="s">
        <v>13</v>
      </c>
      <c r="D97" s="92" t="s">
        <v>14</v>
      </c>
      <c r="E97" s="92" t="s">
        <v>44</v>
      </c>
      <c r="G97" s="92" t="s">
        <v>97</v>
      </c>
      <c r="H97" s="92" t="s">
        <v>16</v>
      </c>
      <c r="I97" s="88" t="s">
        <v>231</v>
      </c>
      <c r="L97" s="98">
        <f>'Activity data'!H98*'Emission factors'!$B$30*'Emission factors'!$C$30</f>
        <v>0</v>
      </c>
      <c r="M97" s="98">
        <f>'Activity data'!I98*'Emission factors'!$B$30*'Emission factors'!$C$30</f>
        <v>0</v>
      </c>
      <c r="N97" s="98">
        <f>'Activity data'!J98*'Emission factors'!$B$30*'Emission factors'!$C$30</f>
        <v>0</v>
      </c>
      <c r="O97" s="98">
        <f>'Activity data'!K98*'Emission factors'!$B$30*'Emission factors'!$C$30</f>
        <v>0</v>
      </c>
      <c r="P97" s="98">
        <f>'Activity data'!L98*'Emission factors'!$B$30*'Emission factors'!$C$30</f>
        <v>0</v>
      </c>
      <c r="Q97" s="98">
        <f>'Activity data'!M98*'Emission factors'!$B$30*'Emission factors'!$C$30</f>
        <v>0</v>
      </c>
      <c r="R97" s="98">
        <f>'Activity data'!N98*'Emission factors'!$B$30*'Emission factors'!$C$30</f>
        <v>0</v>
      </c>
      <c r="S97" s="98">
        <f>'Activity data'!O98*'Emission factors'!$B$30*'Emission factors'!$C$30</f>
        <v>0</v>
      </c>
      <c r="T97" s="98">
        <f>'Activity data'!P98*'Emission factors'!$B$30*'Emission factors'!$C$30</f>
        <v>0</v>
      </c>
      <c r="U97" s="98">
        <f>'Activity data'!Q98*'Emission factors'!$B$30*'Emission factors'!$C$30</f>
        <v>0</v>
      </c>
    </row>
    <row r="98" spans="1:21" x14ac:dyDescent="0.25">
      <c r="A98" s="92" t="s">
        <v>11</v>
      </c>
      <c r="B98" s="92" t="s">
        <v>12</v>
      </c>
      <c r="C98" s="92" t="s">
        <v>13</v>
      </c>
      <c r="D98" s="92" t="s">
        <v>14</v>
      </c>
      <c r="E98" s="92" t="s">
        <v>44</v>
      </c>
      <c r="G98" s="92" t="s">
        <v>97</v>
      </c>
      <c r="H98" s="92" t="s">
        <v>16</v>
      </c>
      <c r="I98" s="88" t="s">
        <v>230</v>
      </c>
      <c r="L98" s="98">
        <f>'Activity data'!H99*'Emission factors'!$B$30*'Emission factors'!$C$30</f>
        <v>0</v>
      </c>
      <c r="M98" s="98">
        <f>'Activity data'!I99*'Emission factors'!$B$30*'Emission factors'!$C$30</f>
        <v>0</v>
      </c>
      <c r="N98" s="98">
        <f>'Activity data'!J99*'Emission factors'!$B$30*'Emission factors'!$C$30</f>
        <v>0</v>
      </c>
      <c r="O98" s="98">
        <f>'Activity data'!K99*'Emission factors'!$B$30*'Emission factors'!$C$30</f>
        <v>0</v>
      </c>
      <c r="P98" s="98">
        <f>'Activity data'!L99*'Emission factors'!$B$30*'Emission factors'!$C$30</f>
        <v>0</v>
      </c>
      <c r="Q98" s="98">
        <f>'Activity data'!M99*'Emission factors'!$B$30*'Emission factors'!$C$30</f>
        <v>0</v>
      </c>
      <c r="R98" s="98">
        <f>'Activity data'!N99*'Emission factors'!$B$30*'Emission factors'!$C$30</f>
        <v>0</v>
      </c>
      <c r="S98" s="98">
        <f>'Activity data'!O99*'Emission factors'!$B$30*'Emission factors'!$C$30</f>
        <v>0</v>
      </c>
      <c r="T98" s="98">
        <f>'Activity data'!P99*'Emission factors'!$B$30*'Emission factors'!$C$30</f>
        <v>0</v>
      </c>
      <c r="U98" s="98">
        <f>'Activity data'!Q99*'Emission factors'!$B$30*'Emission factors'!$C$30</f>
        <v>0</v>
      </c>
    </row>
    <row r="99" spans="1:21" x14ac:dyDescent="0.25">
      <c r="A99" s="92" t="s">
        <v>11</v>
      </c>
      <c r="B99" s="92" t="s">
        <v>12</v>
      </c>
      <c r="C99" s="92" t="s">
        <v>13</v>
      </c>
      <c r="D99" s="92" t="s">
        <v>14</v>
      </c>
      <c r="E99" s="92" t="s">
        <v>44</v>
      </c>
      <c r="G99" s="92" t="s">
        <v>97</v>
      </c>
      <c r="H99" s="92" t="s">
        <v>16</v>
      </c>
      <c r="I99" s="88" t="s">
        <v>232</v>
      </c>
      <c r="L99" s="98">
        <f>'Activity data'!H100*'Emission factors'!$B$30*'Emission factors'!$C$30</f>
        <v>0</v>
      </c>
      <c r="M99" s="98">
        <f>'Activity data'!I100*'Emission factors'!$B$30*'Emission factors'!$C$30</f>
        <v>0</v>
      </c>
      <c r="N99" s="98">
        <f>'Activity data'!J100*'Emission factors'!$B$30*'Emission factors'!$C$30</f>
        <v>0</v>
      </c>
      <c r="O99" s="98">
        <f>'Activity data'!K100*'Emission factors'!$B$30*'Emission factors'!$C$30</f>
        <v>0</v>
      </c>
      <c r="P99" s="98">
        <f>'Activity data'!L100*'Emission factors'!$B$30*'Emission factors'!$C$30</f>
        <v>0</v>
      </c>
      <c r="Q99" s="98">
        <f>'Activity data'!M100*'Emission factors'!$B$30*'Emission factors'!$C$30</f>
        <v>0</v>
      </c>
      <c r="R99" s="98">
        <f>'Activity data'!N100*'Emission factors'!$B$30*'Emission factors'!$C$30</f>
        <v>0</v>
      </c>
      <c r="S99" s="98">
        <f>'Activity data'!O100*'Emission factors'!$B$30*'Emission factors'!$C$30</f>
        <v>0</v>
      </c>
      <c r="T99" s="98">
        <f>'Activity data'!P100*'Emission factors'!$B$30*'Emission factors'!$C$30</f>
        <v>0</v>
      </c>
      <c r="U99" s="98">
        <f>'Activity data'!Q100*'Emission factors'!$B$30*'Emission factors'!$C$30</f>
        <v>0</v>
      </c>
    </row>
    <row r="100" spans="1:21" x14ac:dyDescent="0.25">
      <c r="A100" s="92" t="s">
        <v>11</v>
      </c>
      <c r="B100" s="92" t="s">
        <v>12</v>
      </c>
      <c r="C100" s="92" t="s">
        <v>13</v>
      </c>
      <c r="D100" s="92" t="s">
        <v>14</v>
      </c>
      <c r="E100" s="92" t="s">
        <v>44</v>
      </c>
      <c r="G100" s="92" t="s">
        <v>97</v>
      </c>
      <c r="H100" s="92" t="s">
        <v>16</v>
      </c>
      <c r="I100" s="92" t="s">
        <v>225</v>
      </c>
      <c r="L100" s="98">
        <f>'Activity data'!H101*'Emission factors'!$B$30*'Emission factors'!$C$30</f>
        <v>0</v>
      </c>
      <c r="M100" s="98">
        <f>'Activity data'!I101*'Emission factors'!$B$30*'Emission factors'!$C$30</f>
        <v>0</v>
      </c>
      <c r="N100" s="98">
        <f>'Activity data'!J101*'Emission factors'!$B$30*'Emission factors'!$C$30</f>
        <v>0</v>
      </c>
      <c r="O100" s="98">
        <f>'Activity data'!K101*'Emission factors'!$B$30*'Emission factors'!$C$30</f>
        <v>0</v>
      </c>
      <c r="P100" s="98">
        <f>'Activity data'!L101*'Emission factors'!$B$30*'Emission factors'!$C$30</f>
        <v>0</v>
      </c>
      <c r="Q100" s="98">
        <f>'Activity data'!M101*'Emission factors'!$B$30*'Emission factors'!$C$30</f>
        <v>0</v>
      </c>
      <c r="R100" s="98">
        <f>'Activity data'!N101*'Emission factors'!$B$30*'Emission factors'!$C$30</f>
        <v>0</v>
      </c>
      <c r="S100" s="98">
        <f>'Activity data'!O101*'Emission factors'!$B$30*'Emission factors'!$C$30</f>
        <v>0</v>
      </c>
      <c r="T100" s="98">
        <f>'Activity data'!P101*'Emission factors'!$B$30*'Emission factors'!$C$30</f>
        <v>0</v>
      </c>
      <c r="U100" s="98">
        <f>'Activity data'!Q101*'Emission factors'!$B$30*'Emission factors'!$C$30</f>
        <v>0</v>
      </c>
    </row>
    <row r="101" spans="1:21" x14ac:dyDescent="0.25">
      <c r="A101" s="92" t="s">
        <v>11</v>
      </c>
      <c r="B101" s="92" t="s">
        <v>12</v>
      </c>
      <c r="C101" s="92" t="s">
        <v>13</v>
      </c>
      <c r="D101" s="92" t="s">
        <v>14</v>
      </c>
      <c r="E101" s="92" t="s">
        <v>44</v>
      </c>
      <c r="G101" s="92" t="s">
        <v>97</v>
      </c>
      <c r="H101" s="92" t="s">
        <v>16</v>
      </c>
      <c r="I101" s="88" t="s">
        <v>205</v>
      </c>
      <c r="L101" s="98">
        <f>'Activity data'!H102*'Emission factors'!$B$30*'Emission factors'!$C$30</f>
        <v>0</v>
      </c>
      <c r="M101" s="98">
        <f>'Activity data'!I102*'Emission factors'!$B$30*'Emission factors'!$C$30</f>
        <v>0</v>
      </c>
      <c r="N101" s="98">
        <f>'Activity data'!J102*'Emission factors'!$B$30*'Emission factors'!$C$30</f>
        <v>0</v>
      </c>
      <c r="O101" s="98">
        <f>'Activity data'!K102*'Emission factors'!$B$30*'Emission factors'!$C$30</f>
        <v>0</v>
      </c>
      <c r="P101" s="98">
        <f>'Activity data'!L102*'Emission factors'!$B$30*'Emission factors'!$C$30</f>
        <v>0</v>
      </c>
      <c r="Q101" s="98">
        <f>'Activity data'!M102*'Emission factors'!$B$30*'Emission factors'!$C$30</f>
        <v>0</v>
      </c>
      <c r="R101" s="98">
        <f>'Activity data'!N102*'Emission factors'!$B$30*'Emission factors'!$C$30</f>
        <v>0</v>
      </c>
      <c r="S101" s="98">
        <f>'Activity data'!O102*'Emission factors'!$B$30*'Emission factors'!$C$30</f>
        <v>0</v>
      </c>
      <c r="T101" s="98">
        <f>'Activity data'!P102*'Emission factors'!$B$30*'Emission factors'!$C$30</f>
        <v>0</v>
      </c>
      <c r="U101" s="98">
        <f>'Activity data'!Q102*'Emission factors'!$B$30*'Emission factors'!$C$30</f>
        <v>0</v>
      </c>
    </row>
    <row r="102" spans="1:21" x14ac:dyDescent="0.25">
      <c r="A102" s="92" t="s">
        <v>11</v>
      </c>
      <c r="B102" s="92" t="s">
        <v>12</v>
      </c>
      <c r="C102" s="92" t="s">
        <v>13</v>
      </c>
      <c r="D102" s="92" t="s">
        <v>14</v>
      </c>
      <c r="E102" s="92" t="s">
        <v>44</v>
      </c>
      <c r="G102" s="92" t="s">
        <v>97</v>
      </c>
      <c r="H102" s="92" t="s">
        <v>16</v>
      </c>
      <c r="I102" s="88" t="s">
        <v>204</v>
      </c>
      <c r="L102" s="98">
        <f>'Activity data'!H103*'Emission factors'!$B$30*'Emission factors'!$C$30</f>
        <v>0</v>
      </c>
      <c r="M102" s="98">
        <f>'Activity data'!I103*'Emission factors'!$B$30*'Emission factors'!$C$30</f>
        <v>0</v>
      </c>
      <c r="N102" s="98">
        <f>'Activity data'!J103*'Emission factors'!$B$30*'Emission factors'!$C$30</f>
        <v>0</v>
      </c>
      <c r="O102" s="98">
        <f>'Activity data'!K103*'Emission factors'!$B$30*'Emission factors'!$C$30</f>
        <v>0</v>
      </c>
      <c r="P102" s="98">
        <f>'Activity data'!L103*'Emission factors'!$B$30*'Emission factors'!$C$30</f>
        <v>0</v>
      </c>
      <c r="Q102" s="98">
        <f>'Activity data'!M103*'Emission factors'!$B$30*'Emission factors'!$C$30</f>
        <v>0</v>
      </c>
      <c r="R102" s="98">
        <f>'Activity data'!N103*'Emission factors'!$B$30*'Emission factors'!$C$30</f>
        <v>20.384354249999994</v>
      </c>
      <c r="S102" s="98">
        <f>'Activity data'!O103*'Emission factors'!$B$30*'Emission factors'!$C$30</f>
        <v>59.798885249999991</v>
      </c>
      <c r="T102" s="98">
        <f>'Activity data'!P103*'Emission factors'!$B$30*'Emission factors'!$C$30</f>
        <v>1579.4728072499997</v>
      </c>
      <c r="U102" s="98">
        <f>'Activity data'!Q103*'Emission factors'!$B$30*'Emission factors'!$C$30</f>
        <v>5809.8277282500003</v>
      </c>
    </row>
    <row r="103" spans="1:21" x14ac:dyDescent="0.25">
      <c r="A103" s="92" t="s">
        <v>11</v>
      </c>
      <c r="B103" s="92" t="s">
        <v>12</v>
      </c>
      <c r="C103" s="92" t="s">
        <v>13</v>
      </c>
      <c r="D103" s="92" t="s">
        <v>14</v>
      </c>
      <c r="E103" s="92" t="s">
        <v>44</v>
      </c>
      <c r="G103" s="92" t="s">
        <v>97</v>
      </c>
      <c r="H103" s="92" t="s">
        <v>16</v>
      </c>
      <c r="I103" s="88" t="s">
        <v>228</v>
      </c>
      <c r="L103" s="98">
        <f>'Activity data'!H104*'Emission factors'!$B$30*'Emission factors'!$C$30</f>
        <v>0</v>
      </c>
      <c r="M103" s="98">
        <f>'Activity data'!I104*'Emission factors'!$B$30*'Emission factors'!$C$30</f>
        <v>0</v>
      </c>
      <c r="N103" s="98">
        <f>'Activity data'!J104*'Emission factors'!$B$30*'Emission factors'!$C$30</f>
        <v>0</v>
      </c>
      <c r="O103" s="98">
        <f>'Activity data'!K104*'Emission factors'!$B$30*'Emission factors'!$C$30</f>
        <v>0</v>
      </c>
      <c r="P103" s="98">
        <f>'Activity data'!L104*'Emission factors'!$B$30*'Emission factors'!$C$30</f>
        <v>0</v>
      </c>
      <c r="Q103" s="98">
        <f>'Activity data'!M104*'Emission factors'!$B$30*'Emission factors'!$C$30</f>
        <v>0</v>
      </c>
      <c r="R103" s="98">
        <f>'Activity data'!N104*'Emission factors'!$B$30*'Emission factors'!$C$30</f>
        <v>0</v>
      </c>
      <c r="S103" s="98">
        <f>'Activity data'!O104*'Emission factors'!$B$30*'Emission factors'!$C$30</f>
        <v>0</v>
      </c>
      <c r="T103" s="98">
        <f>'Activity data'!P104*'Emission factors'!$B$30*'Emission factors'!$C$30</f>
        <v>0</v>
      </c>
      <c r="U103" s="98">
        <f>'Activity data'!Q104*'Emission factors'!$B$30*'Emission factors'!$C$30</f>
        <v>0</v>
      </c>
    </row>
    <row r="104" spans="1:21" x14ac:dyDescent="0.25">
      <c r="A104" s="92" t="s">
        <v>11</v>
      </c>
      <c r="B104" s="92" t="s">
        <v>12</v>
      </c>
      <c r="C104" s="92" t="s">
        <v>13</v>
      </c>
      <c r="D104" s="92" t="s">
        <v>14</v>
      </c>
      <c r="E104" s="92" t="s">
        <v>44</v>
      </c>
      <c r="G104" s="92" t="s">
        <v>97</v>
      </c>
      <c r="H104" s="92" t="s">
        <v>16</v>
      </c>
      <c r="I104" s="88" t="s">
        <v>202</v>
      </c>
      <c r="L104" s="98">
        <f>'Activity data'!H105*'Emission factors'!$B$30*'Emission factors'!$C$30</f>
        <v>0</v>
      </c>
      <c r="M104" s="98">
        <f>'Activity data'!I105*'Emission factors'!$B$30*'Emission factors'!$C$30</f>
        <v>0</v>
      </c>
      <c r="N104" s="98">
        <f>'Activity data'!J105*'Emission factors'!$B$30*'Emission factors'!$C$30</f>
        <v>0</v>
      </c>
      <c r="O104" s="98">
        <f>'Activity data'!K105*'Emission factors'!$B$30*'Emission factors'!$C$30</f>
        <v>0</v>
      </c>
      <c r="P104" s="98">
        <f>'Activity data'!L105*'Emission factors'!$B$30*'Emission factors'!$C$30</f>
        <v>0</v>
      </c>
      <c r="Q104" s="98">
        <f>'Activity data'!M105*'Emission factors'!$B$30*'Emission factors'!$C$30</f>
        <v>0</v>
      </c>
      <c r="R104" s="98">
        <f>'Activity data'!N105*'Emission factors'!$B$30*'Emission factors'!$C$30</f>
        <v>0</v>
      </c>
      <c r="S104" s="98">
        <f>'Activity data'!O105*'Emission factors'!$B$30*'Emission factors'!$C$30</f>
        <v>0</v>
      </c>
      <c r="T104" s="98">
        <f>'Activity data'!P105*'Emission factors'!$B$30*'Emission factors'!$C$30</f>
        <v>0</v>
      </c>
      <c r="U104" s="98">
        <f>'Activity data'!Q105*'Emission factors'!$B$30*'Emission factors'!$C$30</f>
        <v>0</v>
      </c>
    </row>
    <row r="105" spans="1:21" x14ac:dyDescent="0.25">
      <c r="A105" s="92" t="s">
        <v>11</v>
      </c>
      <c r="B105" s="92" t="s">
        <v>12</v>
      </c>
      <c r="C105" s="92" t="s">
        <v>13</v>
      </c>
      <c r="D105" s="92" t="s">
        <v>14</v>
      </c>
      <c r="E105" s="92" t="s">
        <v>44</v>
      </c>
      <c r="G105" s="92" t="s">
        <v>97</v>
      </c>
      <c r="H105" s="92" t="s">
        <v>16</v>
      </c>
      <c r="I105" s="88" t="s">
        <v>190</v>
      </c>
      <c r="L105" s="98">
        <f>'Activity data'!H106*'Emission factors'!$B$30*'Emission factors'!$C$30</f>
        <v>0</v>
      </c>
      <c r="M105" s="98">
        <f>'Activity data'!I106*'Emission factors'!$B$30*'Emission factors'!$C$30</f>
        <v>0</v>
      </c>
      <c r="N105" s="98">
        <f>'Activity data'!J106*'Emission factors'!$B$30*'Emission factors'!$C$30</f>
        <v>0</v>
      </c>
      <c r="O105" s="98">
        <f>'Activity data'!K106*'Emission factors'!$B$30*'Emission factors'!$C$30</f>
        <v>0</v>
      </c>
      <c r="P105" s="98">
        <f>'Activity data'!L106*'Emission factors'!$B$30*'Emission factors'!$C$30</f>
        <v>0</v>
      </c>
      <c r="Q105" s="98">
        <f>'Activity data'!M106*'Emission factors'!$B$30*'Emission factors'!$C$30</f>
        <v>0</v>
      </c>
      <c r="R105" s="98">
        <f>'Activity data'!N106*'Emission factors'!$B$30*'Emission factors'!$C$30</f>
        <v>0</v>
      </c>
      <c r="S105" s="98">
        <f>'Activity data'!O106*'Emission factors'!$B$30*'Emission factors'!$C$30</f>
        <v>0</v>
      </c>
      <c r="T105" s="98">
        <f>'Activity data'!P106*'Emission factors'!$B$30*'Emission factors'!$C$30</f>
        <v>0</v>
      </c>
      <c r="U105" s="98">
        <f>'Activity data'!Q106*'Emission factors'!$B$30*'Emission factors'!$C$30</f>
        <v>0</v>
      </c>
    </row>
    <row r="106" spans="1:21" x14ac:dyDescent="0.25">
      <c r="A106" s="92" t="s">
        <v>11</v>
      </c>
      <c r="B106" s="92" t="s">
        <v>12</v>
      </c>
      <c r="C106" s="92" t="s">
        <v>13</v>
      </c>
      <c r="D106" s="92" t="s">
        <v>14</v>
      </c>
      <c r="E106" s="92" t="s">
        <v>44</v>
      </c>
      <c r="G106" s="92" t="s">
        <v>97</v>
      </c>
      <c r="H106" s="92" t="s">
        <v>16</v>
      </c>
      <c r="I106" s="88" t="s">
        <v>210</v>
      </c>
      <c r="L106" s="98">
        <f>'Activity data'!H107*'Emission factors'!$B$30*'Emission factors'!$C$30</f>
        <v>0</v>
      </c>
      <c r="M106" s="98">
        <f>'Activity data'!I107*'Emission factors'!$B$30*'Emission factors'!$C$30</f>
        <v>0</v>
      </c>
      <c r="N106" s="98">
        <f>'Activity data'!J107*'Emission factors'!$B$30*'Emission factors'!$C$30</f>
        <v>0</v>
      </c>
      <c r="O106" s="98">
        <f>'Activity data'!K107*'Emission factors'!$B$30*'Emission factors'!$C$30</f>
        <v>0</v>
      </c>
      <c r="P106" s="98">
        <f>'Activity data'!L107*'Emission factors'!$B$30*'Emission factors'!$C$30</f>
        <v>0</v>
      </c>
      <c r="Q106" s="98">
        <f>'Activity data'!M107*'Emission factors'!$B$30*'Emission factors'!$C$30</f>
        <v>0</v>
      </c>
      <c r="R106" s="98">
        <f>'Activity data'!N107*'Emission factors'!$B$30*'Emission factors'!$C$30</f>
        <v>0</v>
      </c>
      <c r="S106" s="98">
        <f>'Activity data'!O107*'Emission factors'!$B$30*'Emission factors'!$C$30</f>
        <v>0</v>
      </c>
      <c r="T106" s="98">
        <f>'Activity data'!P107*'Emission factors'!$B$30*'Emission factors'!$C$30</f>
        <v>0</v>
      </c>
      <c r="U106" s="98">
        <f>'Activity data'!Q107*'Emission factors'!$B$30*'Emission factors'!$C$30</f>
        <v>0</v>
      </c>
    </row>
    <row r="107" spans="1:21" x14ac:dyDescent="0.25">
      <c r="A107" s="92" t="s">
        <v>11</v>
      </c>
      <c r="B107" s="92" t="s">
        <v>12</v>
      </c>
      <c r="C107" s="92" t="s">
        <v>13</v>
      </c>
      <c r="D107" s="92" t="s">
        <v>14</v>
      </c>
      <c r="E107" s="92" t="s">
        <v>44</v>
      </c>
      <c r="G107" s="92" t="s">
        <v>97</v>
      </c>
      <c r="H107" s="92" t="s">
        <v>16</v>
      </c>
      <c r="I107" s="88" t="s">
        <v>199</v>
      </c>
      <c r="L107" s="98">
        <f>'Activity data'!H108*'Emission factors'!$B$30*'Emission factors'!$C$30</f>
        <v>0</v>
      </c>
      <c r="M107" s="98">
        <f>'Activity data'!I108*'Emission factors'!$B$30*'Emission factors'!$C$30</f>
        <v>0</v>
      </c>
      <c r="N107" s="98">
        <f>'Activity data'!J108*'Emission factors'!$B$30*'Emission factors'!$C$30</f>
        <v>0</v>
      </c>
      <c r="O107" s="98">
        <f>'Activity data'!K108*'Emission factors'!$B$30*'Emission factors'!$C$30</f>
        <v>0</v>
      </c>
      <c r="P107" s="98">
        <f>'Activity data'!L108*'Emission factors'!$B$30*'Emission factors'!$C$30</f>
        <v>0</v>
      </c>
      <c r="Q107" s="98">
        <f>'Activity data'!M108*'Emission factors'!$B$30*'Emission factors'!$C$30</f>
        <v>0</v>
      </c>
      <c r="R107" s="98">
        <f>'Activity data'!N108*'Emission factors'!$B$30*'Emission factors'!$C$30</f>
        <v>0</v>
      </c>
      <c r="S107" s="98">
        <f>'Activity data'!O108*'Emission factors'!$B$30*'Emission factors'!$C$30</f>
        <v>0</v>
      </c>
      <c r="T107" s="98">
        <f>'Activity data'!P108*'Emission factors'!$B$30*'Emission factors'!$C$30</f>
        <v>0</v>
      </c>
      <c r="U107" s="98">
        <f>'Activity data'!Q108*'Emission factors'!$B$30*'Emission factors'!$C$30</f>
        <v>0</v>
      </c>
    </row>
    <row r="108" spans="1:21" x14ac:dyDescent="0.25">
      <c r="A108" s="92" t="s">
        <v>11</v>
      </c>
      <c r="B108" s="92" t="s">
        <v>12</v>
      </c>
      <c r="C108" s="92" t="s">
        <v>13</v>
      </c>
      <c r="D108" s="92" t="s">
        <v>14</v>
      </c>
      <c r="E108" s="92" t="s">
        <v>44</v>
      </c>
      <c r="G108" s="92" t="s">
        <v>97</v>
      </c>
      <c r="H108" s="92" t="s">
        <v>16</v>
      </c>
      <c r="I108" s="88" t="s">
        <v>233</v>
      </c>
      <c r="L108" s="98">
        <f>'Activity data'!H109*'Emission factors'!$B$30*'Emission factors'!$C$30</f>
        <v>0</v>
      </c>
      <c r="M108" s="98">
        <f>'Activity data'!I109*'Emission factors'!$B$30*'Emission factors'!$C$30</f>
        <v>0</v>
      </c>
      <c r="N108" s="98">
        <f>'Activity data'!J109*'Emission factors'!$B$30*'Emission factors'!$C$30</f>
        <v>0</v>
      </c>
      <c r="O108" s="98">
        <f>'Activity data'!K109*'Emission factors'!$B$30*'Emission factors'!$C$30</f>
        <v>0</v>
      </c>
      <c r="P108" s="98">
        <f>'Activity data'!L109*'Emission factors'!$B$30*'Emission factors'!$C$30</f>
        <v>0</v>
      </c>
      <c r="Q108" s="98">
        <f>'Activity data'!M109*'Emission factors'!$B$30*'Emission factors'!$C$30</f>
        <v>0</v>
      </c>
      <c r="R108" s="98">
        <f>'Activity data'!N109*'Emission factors'!$B$30*'Emission factors'!$C$30</f>
        <v>0</v>
      </c>
      <c r="S108" s="98">
        <f>'Activity data'!O109*'Emission factors'!$B$30*'Emission factors'!$C$30</f>
        <v>0</v>
      </c>
      <c r="T108" s="98">
        <f>'Activity data'!P109*'Emission factors'!$B$30*'Emission factors'!$C$30</f>
        <v>0</v>
      </c>
      <c r="U108" s="98">
        <f>'Activity data'!Q109*'Emission factors'!$B$30*'Emission factors'!$C$30</f>
        <v>0</v>
      </c>
    </row>
    <row r="109" spans="1:21" x14ac:dyDescent="0.25">
      <c r="A109" s="92" t="s">
        <v>11</v>
      </c>
      <c r="B109" s="92" t="s">
        <v>12</v>
      </c>
      <c r="C109" s="92" t="s">
        <v>13</v>
      </c>
      <c r="D109" s="92" t="s">
        <v>14</v>
      </c>
      <c r="E109" s="92" t="s">
        <v>44</v>
      </c>
      <c r="G109" s="92" t="s">
        <v>97</v>
      </c>
      <c r="H109" s="92" t="s">
        <v>16</v>
      </c>
      <c r="I109" s="88" t="s">
        <v>200</v>
      </c>
      <c r="L109" s="98">
        <f>'Activity data'!H110*'Emission factors'!$B$30*'Emission factors'!$C$30</f>
        <v>0</v>
      </c>
      <c r="M109" s="98">
        <f>'Activity data'!I110*'Emission factors'!$B$30*'Emission factors'!$C$30</f>
        <v>0</v>
      </c>
      <c r="N109" s="98">
        <f>'Activity data'!J110*'Emission factors'!$B$30*'Emission factors'!$C$30</f>
        <v>0</v>
      </c>
      <c r="O109" s="98">
        <f>'Activity data'!K110*'Emission factors'!$B$30*'Emission factors'!$C$30</f>
        <v>0</v>
      </c>
      <c r="P109" s="98">
        <f>'Activity data'!L110*'Emission factors'!$B$30*'Emission factors'!$C$30</f>
        <v>0</v>
      </c>
      <c r="Q109" s="98">
        <f>'Activity data'!M110*'Emission factors'!$B$30*'Emission factors'!$C$30</f>
        <v>0</v>
      </c>
      <c r="R109" s="98">
        <f>'Activity data'!N110*'Emission factors'!$B$30*'Emission factors'!$C$30</f>
        <v>0</v>
      </c>
      <c r="S109" s="98">
        <f>'Activity data'!O110*'Emission factors'!$B$30*'Emission factors'!$C$30</f>
        <v>0</v>
      </c>
      <c r="T109" s="98">
        <f>'Activity data'!P110*'Emission factors'!$B$30*'Emission factors'!$C$30</f>
        <v>0</v>
      </c>
      <c r="U109" s="98">
        <f>'Activity data'!Q110*'Emission factors'!$B$30*'Emission factors'!$C$30</f>
        <v>0</v>
      </c>
    </row>
    <row r="110" spans="1:21" x14ac:dyDescent="0.25">
      <c r="A110" s="92" t="s">
        <v>11</v>
      </c>
      <c r="B110" s="92" t="s">
        <v>12</v>
      </c>
      <c r="C110" s="92" t="s">
        <v>13</v>
      </c>
      <c r="D110" s="92" t="s">
        <v>14</v>
      </c>
      <c r="E110" s="92" t="s">
        <v>26</v>
      </c>
      <c r="G110" s="92" t="s">
        <v>97</v>
      </c>
      <c r="H110" s="92" t="s">
        <v>16</v>
      </c>
      <c r="I110" s="88" t="s">
        <v>203</v>
      </c>
      <c r="J110" s="92" t="s">
        <v>13</v>
      </c>
      <c r="L110" s="98">
        <f>'Activity data'!H111*'Emission factors'!$B$29*'Emission factors'!$C$29</f>
        <v>0</v>
      </c>
      <c r="M110" s="98">
        <f>'Activity data'!I111*'Emission factors'!$B$29*'Emission factors'!$C$29</f>
        <v>0</v>
      </c>
      <c r="N110" s="98">
        <f>'Activity data'!J111*'Emission factors'!$B$29*'Emission factors'!$C$29</f>
        <v>0</v>
      </c>
      <c r="O110" s="98">
        <f>'Activity data'!K111*'Emission factors'!$B$29*'Emission factors'!$C$29</f>
        <v>0</v>
      </c>
      <c r="P110" s="98">
        <f>'Activity data'!L111*'Emission factors'!$B$29*'Emission factors'!$C$29</f>
        <v>0</v>
      </c>
      <c r="Q110" s="98">
        <f>'Activity data'!M111*'Emission factors'!$B$29*'Emission factors'!$C$29</f>
        <v>0</v>
      </c>
      <c r="R110" s="98">
        <f>'Activity data'!N111*'Emission factors'!$B$29*'Emission factors'!$C$29</f>
        <v>0</v>
      </c>
      <c r="S110" s="98">
        <f>'Activity data'!O111*'Emission factors'!$B$29*'Emission factors'!$C$29</f>
        <v>0</v>
      </c>
      <c r="T110" s="98">
        <f>'Activity data'!P111*'Emission factors'!$B$29*'Emission factors'!$C$29</f>
        <v>0</v>
      </c>
      <c r="U110" s="98">
        <f>'Activity data'!Q111*'Emission factors'!$B$29*'Emission factors'!$C$29</f>
        <v>0</v>
      </c>
    </row>
    <row r="111" spans="1:21" x14ac:dyDescent="0.25">
      <c r="A111" s="92" t="s">
        <v>11</v>
      </c>
      <c r="B111" s="92" t="s">
        <v>12</v>
      </c>
      <c r="C111" s="92" t="s">
        <v>13</v>
      </c>
      <c r="D111" s="92" t="s">
        <v>14</v>
      </c>
      <c r="E111" s="92" t="s">
        <v>26</v>
      </c>
      <c r="G111" s="92" t="s">
        <v>97</v>
      </c>
      <c r="H111" s="92" t="s">
        <v>16</v>
      </c>
      <c r="I111" s="88" t="s">
        <v>227</v>
      </c>
      <c r="L111" s="98">
        <f>'Activity data'!H112*'Emission factors'!$B$29*'Emission factors'!$C$29</f>
        <v>0</v>
      </c>
      <c r="M111" s="98">
        <f>'Activity data'!I112*'Emission factors'!$B$29*'Emission factors'!$C$29</f>
        <v>0</v>
      </c>
      <c r="N111" s="98">
        <f>'Activity data'!J112*'Emission factors'!$B$29*'Emission factors'!$C$29</f>
        <v>0</v>
      </c>
      <c r="O111" s="98">
        <f>'Activity data'!K112*'Emission factors'!$B$29*'Emission factors'!$C$29</f>
        <v>0</v>
      </c>
      <c r="P111" s="98">
        <f>'Activity data'!L112*'Emission factors'!$B$29*'Emission factors'!$C$29</f>
        <v>0</v>
      </c>
      <c r="Q111" s="98">
        <f>'Activity data'!M112*'Emission factors'!$B$29*'Emission factors'!$C$29</f>
        <v>0</v>
      </c>
      <c r="R111" s="98">
        <f>'Activity data'!N112*'Emission factors'!$B$29*'Emission factors'!$C$29</f>
        <v>0</v>
      </c>
      <c r="S111" s="98">
        <f>'Activity data'!O112*'Emission factors'!$B$29*'Emission factors'!$C$29</f>
        <v>0</v>
      </c>
      <c r="T111" s="98">
        <f>'Activity data'!P112*'Emission factors'!$B$29*'Emission factors'!$C$29</f>
        <v>0</v>
      </c>
      <c r="U111" s="98">
        <f>'Activity data'!Q112*'Emission factors'!$B$29*'Emission factors'!$C$29</f>
        <v>0</v>
      </c>
    </row>
    <row r="112" spans="1:21" x14ac:dyDescent="0.25">
      <c r="A112" s="92" t="s">
        <v>11</v>
      </c>
      <c r="B112" s="92" t="s">
        <v>12</v>
      </c>
      <c r="C112" s="92" t="s">
        <v>13</v>
      </c>
      <c r="D112" s="92" t="s">
        <v>14</v>
      </c>
      <c r="E112" s="92" t="s">
        <v>26</v>
      </c>
      <c r="G112" s="92" t="s">
        <v>97</v>
      </c>
      <c r="H112" s="92" t="s">
        <v>16</v>
      </c>
      <c r="I112" s="88" t="s">
        <v>191</v>
      </c>
      <c r="L112" s="98">
        <f>'Activity data'!H113*'Emission factors'!$B$29*'Emission factors'!$C$29</f>
        <v>0</v>
      </c>
      <c r="M112" s="98">
        <f>'Activity data'!I113*'Emission factors'!$B$29*'Emission factors'!$C$29</f>
        <v>0</v>
      </c>
      <c r="N112" s="98">
        <f>'Activity data'!J113*'Emission factors'!$B$29*'Emission factors'!$C$29</f>
        <v>0</v>
      </c>
      <c r="O112" s="98">
        <f>'Activity data'!K113*'Emission factors'!$B$29*'Emission factors'!$C$29</f>
        <v>0</v>
      </c>
      <c r="P112" s="98">
        <f>'Activity data'!L113*'Emission factors'!$B$29*'Emission factors'!$C$29</f>
        <v>0</v>
      </c>
      <c r="Q112" s="98">
        <f>'Activity data'!M113*'Emission factors'!$B$29*'Emission factors'!$C$29</f>
        <v>0</v>
      </c>
      <c r="R112" s="98">
        <f>'Activity data'!N113*'Emission factors'!$B$29*'Emission factors'!$C$29</f>
        <v>0</v>
      </c>
      <c r="S112" s="98">
        <f>'Activity data'!O113*'Emission factors'!$B$29*'Emission factors'!$C$29</f>
        <v>0</v>
      </c>
      <c r="T112" s="98">
        <f>'Activity data'!P113*'Emission factors'!$B$29*'Emission factors'!$C$29</f>
        <v>0</v>
      </c>
      <c r="U112" s="98">
        <f>'Activity data'!Q113*'Emission factors'!$B$29*'Emission factors'!$C$29</f>
        <v>0</v>
      </c>
    </row>
    <row r="113" spans="1:21" x14ac:dyDescent="0.25">
      <c r="A113" s="92" t="s">
        <v>11</v>
      </c>
      <c r="B113" s="92" t="s">
        <v>12</v>
      </c>
      <c r="C113" s="92" t="s">
        <v>13</v>
      </c>
      <c r="D113" s="92" t="s">
        <v>14</v>
      </c>
      <c r="E113" s="92" t="s">
        <v>26</v>
      </c>
      <c r="G113" s="92" t="s">
        <v>97</v>
      </c>
      <c r="H113" s="92" t="s">
        <v>16</v>
      </c>
      <c r="I113" s="88" t="s">
        <v>192</v>
      </c>
      <c r="L113" s="98">
        <f>'Activity data'!H114*'Emission factors'!$B$29*'Emission factors'!$C$29</f>
        <v>0</v>
      </c>
      <c r="M113" s="98">
        <f>'Activity data'!I114*'Emission factors'!$B$29*'Emission factors'!$C$29</f>
        <v>0</v>
      </c>
      <c r="N113" s="98">
        <f>'Activity data'!J114*'Emission factors'!$B$29*'Emission factors'!$C$29</f>
        <v>0</v>
      </c>
      <c r="O113" s="98">
        <f>'Activity data'!K114*'Emission factors'!$B$29*'Emission factors'!$C$29</f>
        <v>0</v>
      </c>
      <c r="P113" s="98">
        <f>'Activity data'!L114*'Emission factors'!$B$29*'Emission factors'!$C$29</f>
        <v>0</v>
      </c>
      <c r="Q113" s="98">
        <f>'Activity data'!M114*'Emission factors'!$B$29*'Emission factors'!$C$29</f>
        <v>0</v>
      </c>
      <c r="R113" s="98">
        <f>'Activity data'!N114*'Emission factors'!$B$29*'Emission factors'!$C$29</f>
        <v>0</v>
      </c>
      <c r="S113" s="98">
        <f>'Activity data'!O114*'Emission factors'!$B$29*'Emission factors'!$C$29</f>
        <v>0</v>
      </c>
      <c r="T113" s="98">
        <f>'Activity data'!P114*'Emission factors'!$B$29*'Emission factors'!$C$29</f>
        <v>0</v>
      </c>
      <c r="U113" s="98">
        <f>'Activity data'!Q114*'Emission factors'!$B$29*'Emission factors'!$C$29</f>
        <v>0</v>
      </c>
    </row>
    <row r="114" spans="1:21" x14ac:dyDescent="0.25">
      <c r="A114" s="92" t="s">
        <v>11</v>
      </c>
      <c r="B114" s="92" t="s">
        <v>12</v>
      </c>
      <c r="C114" s="92" t="s">
        <v>13</v>
      </c>
      <c r="D114" s="92" t="s">
        <v>14</v>
      </c>
      <c r="E114" s="92" t="s">
        <v>26</v>
      </c>
      <c r="G114" s="92" t="s">
        <v>97</v>
      </c>
      <c r="H114" s="92" t="s">
        <v>16</v>
      </c>
      <c r="I114" s="88" t="s">
        <v>206</v>
      </c>
      <c r="L114" s="98">
        <f>'Activity data'!H115*'Emission factors'!$B$29*'Emission factors'!$C$29</f>
        <v>0</v>
      </c>
      <c r="M114" s="98">
        <f>'Activity data'!I115*'Emission factors'!$B$29*'Emission factors'!$C$29</f>
        <v>0</v>
      </c>
      <c r="N114" s="98">
        <f>'Activity data'!J115*'Emission factors'!$B$29*'Emission factors'!$C$29</f>
        <v>0</v>
      </c>
      <c r="O114" s="98">
        <f>'Activity data'!K115*'Emission factors'!$B$29*'Emission factors'!$C$29</f>
        <v>0</v>
      </c>
      <c r="P114" s="98">
        <f>'Activity data'!L115*'Emission factors'!$B$29*'Emission factors'!$C$29</f>
        <v>0</v>
      </c>
      <c r="Q114" s="98">
        <f>'Activity data'!M115*'Emission factors'!$B$29*'Emission factors'!$C$29</f>
        <v>0</v>
      </c>
      <c r="R114" s="98">
        <f>'Activity data'!N115*'Emission factors'!$B$29*'Emission factors'!$C$29</f>
        <v>0</v>
      </c>
      <c r="S114" s="98">
        <f>'Activity data'!O115*'Emission factors'!$B$29*'Emission factors'!$C$29</f>
        <v>0</v>
      </c>
      <c r="T114" s="98">
        <f>'Activity data'!P115*'Emission factors'!$B$29*'Emission factors'!$C$29</f>
        <v>0</v>
      </c>
      <c r="U114" s="98">
        <f>'Activity data'!Q115*'Emission factors'!$B$29*'Emission factors'!$C$29</f>
        <v>0</v>
      </c>
    </row>
    <row r="115" spans="1:21" x14ac:dyDescent="0.25">
      <c r="A115" s="92" t="s">
        <v>11</v>
      </c>
      <c r="B115" s="92" t="s">
        <v>12</v>
      </c>
      <c r="C115" s="92" t="s">
        <v>13</v>
      </c>
      <c r="D115" s="92" t="s">
        <v>14</v>
      </c>
      <c r="E115" s="92" t="s">
        <v>26</v>
      </c>
      <c r="G115" s="92" t="s">
        <v>97</v>
      </c>
      <c r="H115" s="92" t="s">
        <v>16</v>
      </c>
      <c r="I115" s="88" t="s">
        <v>220</v>
      </c>
      <c r="L115" s="98">
        <f>'Activity data'!H116*'Emission factors'!$B$29*'Emission factors'!$C$29</f>
        <v>0</v>
      </c>
      <c r="M115" s="98">
        <f>'Activity data'!I116*'Emission factors'!$B$29*'Emission factors'!$C$29</f>
        <v>0</v>
      </c>
      <c r="N115" s="98">
        <f>'Activity data'!J116*'Emission factors'!$B$29*'Emission factors'!$C$29</f>
        <v>0</v>
      </c>
      <c r="O115" s="98">
        <f>'Activity data'!K116*'Emission factors'!$B$29*'Emission factors'!$C$29</f>
        <v>0</v>
      </c>
      <c r="P115" s="98">
        <f>'Activity data'!L116*'Emission factors'!$B$29*'Emission factors'!$C$29</f>
        <v>0</v>
      </c>
      <c r="Q115" s="98">
        <f>'Activity data'!M116*'Emission factors'!$B$29*'Emission factors'!$C$29</f>
        <v>0</v>
      </c>
      <c r="R115" s="98">
        <f>'Activity data'!N116*'Emission factors'!$B$29*'Emission factors'!$C$29</f>
        <v>0</v>
      </c>
      <c r="S115" s="98">
        <f>'Activity data'!O116*'Emission factors'!$B$29*'Emission factors'!$C$29</f>
        <v>0</v>
      </c>
      <c r="T115" s="98">
        <f>'Activity data'!P116*'Emission factors'!$B$29*'Emission factors'!$C$29</f>
        <v>0</v>
      </c>
      <c r="U115" s="98">
        <f>'Activity data'!Q116*'Emission factors'!$B$29*'Emission factors'!$C$29</f>
        <v>0</v>
      </c>
    </row>
    <row r="116" spans="1:21" x14ac:dyDescent="0.25">
      <c r="A116" s="92" t="s">
        <v>11</v>
      </c>
      <c r="B116" s="92" t="s">
        <v>12</v>
      </c>
      <c r="C116" s="92" t="s">
        <v>13</v>
      </c>
      <c r="D116" s="92" t="s">
        <v>14</v>
      </c>
      <c r="E116" s="92" t="s">
        <v>26</v>
      </c>
      <c r="G116" s="92" t="s">
        <v>97</v>
      </c>
      <c r="H116" s="92" t="s">
        <v>16</v>
      </c>
      <c r="I116" s="88" t="s">
        <v>193</v>
      </c>
      <c r="L116" s="98">
        <f>'Activity data'!H117*'Emission factors'!$B$29*'Emission factors'!$C$29</f>
        <v>0</v>
      </c>
      <c r="M116" s="98">
        <f>'Activity data'!I117*'Emission factors'!$B$29*'Emission factors'!$C$29</f>
        <v>0</v>
      </c>
      <c r="N116" s="98">
        <f>'Activity data'!J117*'Emission factors'!$B$29*'Emission factors'!$C$29</f>
        <v>0</v>
      </c>
      <c r="O116" s="98">
        <f>'Activity data'!K117*'Emission factors'!$B$29*'Emission factors'!$C$29</f>
        <v>0</v>
      </c>
      <c r="P116" s="98">
        <f>'Activity data'!L117*'Emission factors'!$B$29*'Emission factors'!$C$29</f>
        <v>0</v>
      </c>
      <c r="Q116" s="98">
        <f>'Activity data'!M117*'Emission factors'!$B$29*'Emission factors'!$C$29</f>
        <v>0</v>
      </c>
      <c r="R116" s="98">
        <f>'Activity data'!N117*'Emission factors'!$B$29*'Emission factors'!$C$29</f>
        <v>0</v>
      </c>
      <c r="S116" s="98">
        <f>'Activity data'!O117*'Emission factors'!$B$29*'Emission factors'!$C$29</f>
        <v>0</v>
      </c>
      <c r="T116" s="98">
        <f>'Activity data'!P117*'Emission factors'!$B$29*'Emission factors'!$C$29</f>
        <v>0</v>
      </c>
      <c r="U116" s="98">
        <f>'Activity data'!Q117*'Emission factors'!$B$29*'Emission factors'!$C$29</f>
        <v>0</v>
      </c>
    </row>
    <row r="117" spans="1:21" x14ac:dyDescent="0.25">
      <c r="A117" s="92" t="s">
        <v>11</v>
      </c>
      <c r="B117" s="92" t="s">
        <v>12</v>
      </c>
      <c r="C117" s="92" t="s">
        <v>13</v>
      </c>
      <c r="D117" s="92" t="s">
        <v>14</v>
      </c>
      <c r="E117" s="92" t="s">
        <v>26</v>
      </c>
      <c r="G117" s="92" t="s">
        <v>97</v>
      </c>
      <c r="H117" s="92" t="s">
        <v>16</v>
      </c>
      <c r="I117" s="88" t="s">
        <v>259</v>
      </c>
      <c r="L117" s="98">
        <f>'Activity data'!H118*'Emission factors'!$B$29*'Emission factors'!$C$29</f>
        <v>0</v>
      </c>
      <c r="M117" s="98">
        <f>'Activity data'!I118*'Emission factors'!$B$29*'Emission factors'!$C$29</f>
        <v>0</v>
      </c>
      <c r="N117" s="98">
        <f>'Activity data'!J118*'Emission factors'!$B$29*'Emission factors'!$C$29</f>
        <v>0</v>
      </c>
      <c r="O117" s="98">
        <f>'Activity data'!K118*'Emission factors'!$B$29*'Emission factors'!$C$29</f>
        <v>0</v>
      </c>
      <c r="P117" s="98">
        <f>'Activity data'!L118*'Emission factors'!$B$29*'Emission factors'!$C$29</f>
        <v>0</v>
      </c>
      <c r="Q117" s="98">
        <f>'Activity data'!M118*'Emission factors'!$B$29*'Emission factors'!$C$29</f>
        <v>0</v>
      </c>
      <c r="R117" s="98">
        <f>'Activity data'!N118*'Emission factors'!$B$29*'Emission factors'!$C$29</f>
        <v>0</v>
      </c>
      <c r="S117" s="98">
        <f>'Activity data'!O118*'Emission factors'!$B$29*'Emission factors'!$C$29</f>
        <v>0</v>
      </c>
      <c r="T117" s="98">
        <f>'Activity data'!P118*'Emission factors'!$B$29*'Emission factors'!$C$29</f>
        <v>0</v>
      </c>
      <c r="U117" s="98">
        <f>'Activity data'!Q118*'Emission factors'!$B$29*'Emission factors'!$C$29</f>
        <v>0</v>
      </c>
    </row>
    <row r="118" spans="1:21" x14ac:dyDescent="0.25">
      <c r="A118" s="92" t="s">
        <v>11</v>
      </c>
      <c r="B118" s="92" t="s">
        <v>12</v>
      </c>
      <c r="C118" s="92" t="s">
        <v>13</v>
      </c>
      <c r="D118" s="92" t="s">
        <v>14</v>
      </c>
      <c r="E118" s="92" t="s">
        <v>26</v>
      </c>
      <c r="G118" s="92" t="s">
        <v>97</v>
      </c>
      <c r="H118" s="92" t="s">
        <v>16</v>
      </c>
      <c r="I118" s="88" t="s">
        <v>223</v>
      </c>
      <c r="L118" s="98">
        <f>'Activity data'!H119*'Emission factors'!$B$29*'Emission factors'!$C$29</f>
        <v>0</v>
      </c>
      <c r="M118" s="98">
        <f>'Activity data'!I119*'Emission factors'!$B$29*'Emission factors'!$C$29</f>
        <v>0</v>
      </c>
      <c r="N118" s="98">
        <f>'Activity data'!J119*'Emission factors'!$B$29*'Emission factors'!$C$29</f>
        <v>0</v>
      </c>
      <c r="O118" s="98">
        <f>'Activity data'!K119*'Emission factors'!$B$29*'Emission factors'!$C$29</f>
        <v>0</v>
      </c>
      <c r="P118" s="98">
        <f>'Activity data'!L119*'Emission factors'!$B$29*'Emission factors'!$C$29</f>
        <v>0</v>
      </c>
      <c r="Q118" s="98">
        <f>'Activity data'!M119*'Emission factors'!$B$29*'Emission factors'!$C$29</f>
        <v>0</v>
      </c>
      <c r="R118" s="98">
        <f>'Activity data'!N119*'Emission factors'!$B$29*'Emission factors'!$C$29</f>
        <v>0</v>
      </c>
      <c r="S118" s="98">
        <f>'Activity data'!O119*'Emission factors'!$B$29*'Emission factors'!$C$29</f>
        <v>0</v>
      </c>
      <c r="T118" s="98">
        <f>'Activity data'!P119*'Emission factors'!$B$29*'Emission factors'!$C$29</f>
        <v>0</v>
      </c>
      <c r="U118" s="98">
        <f>'Activity data'!Q119*'Emission factors'!$B$29*'Emission factors'!$C$29</f>
        <v>0</v>
      </c>
    </row>
    <row r="119" spans="1:21" x14ac:dyDescent="0.25">
      <c r="A119" s="92" t="s">
        <v>11</v>
      </c>
      <c r="B119" s="92" t="s">
        <v>12</v>
      </c>
      <c r="C119" s="92" t="s">
        <v>13</v>
      </c>
      <c r="D119" s="92" t="s">
        <v>14</v>
      </c>
      <c r="E119" s="92" t="s">
        <v>26</v>
      </c>
      <c r="G119" s="92" t="s">
        <v>97</v>
      </c>
      <c r="H119" s="92" t="s">
        <v>16</v>
      </c>
      <c r="I119" s="88" t="s">
        <v>221</v>
      </c>
      <c r="L119" s="98">
        <f>'Activity data'!H120*'Emission factors'!$B$29*'Emission factors'!$C$29</f>
        <v>0</v>
      </c>
      <c r="M119" s="98">
        <f>'Activity data'!I120*'Emission factors'!$B$29*'Emission factors'!$C$29</f>
        <v>0</v>
      </c>
      <c r="N119" s="98">
        <f>'Activity data'!J120*'Emission factors'!$B$29*'Emission factors'!$C$29</f>
        <v>0</v>
      </c>
      <c r="O119" s="98">
        <f>'Activity data'!K120*'Emission factors'!$B$29*'Emission factors'!$C$29</f>
        <v>0</v>
      </c>
      <c r="P119" s="98">
        <f>'Activity data'!L120*'Emission factors'!$B$29*'Emission factors'!$C$29</f>
        <v>0</v>
      </c>
      <c r="Q119" s="98">
        <f>'Activity data'!M120*'Emission factors'!$B$29*'Emission factors'!$C$29</f>
        <v>0</v>
      </c>
      <c r="R119" s="98">
        <f>'Activity data'!N120*'Emission factors'!$B$29*'Emission factors'!$C$29</f>
        <v>0</v>
      </c>
      <c r="S119" s="98">
        <f>'Activity data'!O120*'Emission factors'!$B$29*'Emission factors'!$C$29</f>
        <v>0</v>
      </c>
      <c r="T119" s="98">
        <f>'Activity data'!P120*'Emission factors'!$B$29*'Emission factors'!$C$29</f>
        <v>0</v>
      </c>
      <c r="U119" s="98">
        <f>'Activity data'!Q120*'Emission factors'!$B$29*'Emission factors'!$C$29</f>
        <v>0</v>
      </c>
    </row>
    <row r="120" spans="1:21" x14ac:dyDescent="0.25">
      <c r="A120" s="92" t="s">
        <v>11</v>
      </c>
      <c r="B120" s="92" t="s">
        <v>12</v>
      </c>
      <c r="C120" s="92" t="s">
        <v>13</v>
      </c>
      <c r="D120" s="92" t="s">
        <v>14</v>
      </c>
      <c r="E120" s="92" t="s">
        <v>26</v>
      </c>
      <c r="G120" s="92" t="s">
        <v>97</v>
      </c>
      <c r="H120" s="92" t="s">
        <v>16</v>
      </c>
      <c r="I120" s="88" t="s">
        <v>222</v>
      </c>
      <c r="L120" s="98">
        <f>'Activity data'!H121*'Emission factors'!$B$29*'Emission factors'!$C$29</f>
        <v>0</v>
      </c>
      <c r="M120" s="98">
        <f>'Activity data'!I121*'Emission factors'!$B$29*'Emission factors'!$C$29</f>
        <v>0</v>
      </c>
      <c r="N120" s="98">
        <f>'Activity data'!J121*'Emission factors'!$B$29*'Emission factors'!$C$29</f>
        <v>0</v>
      </c>
      <c r="O120" s="98">
        <f>'Activity data'!K121*'Emission factors'!$B$29*'Emission factors'!$C$29</f>
        <v>0</v>
      </c>
      <c r="P120" s="98">
        <f>'Activity data'!L121*'Emission factors'!$B$29*'Emission factors'!$C$29</f>
        <v>0</v>
      </c>
      <c r="Q120" s="98">
        <f>'Activity data'!M121*'Emission factors'!$B$29*'Emission factors'!$C$29</f>
        <v>0</v>
      </c>
      <c r="R120" s="98">
        <f>'Activity data'!N121*'Emission factors'!$B$29*'Emission factors'!$C$29</f>
        <v>0</v>
      </c>
      <c r="S120" s="98">
        <f>'Activity data'!O121*'Emission factors'!$B$29*'Emission factors'!$C$29</f>
        <v>0</v>
      </c>
      <c r="T120" s="98">
        <f>'Activity data'!P121*'Emission factors'!$B$29*'Emission factors'!$C$29</f>
        <v>0</v>
      </c>
      <c r="U120" s="98">
        <f>'Activity data'!Q121*'Emission factors'!$B$29*'Emission factors'!$C$29</f>
        <v>0</v>
      </c>
    </row>
    <row r="121" spans="1:21" x14ac:dyDescent="0.25">
      <c r="A121" s="92" t="s">
        <v>11</v>
      </c>
      <c r="B121" s="92" t="s">
        <v>12</v>
      </c>
      <c r="C121" s="92" t="s">
        <v>13</v>
      </c>
      <c r="D121" s="92" t="s">
        <v>14</v>
      </c>
      <c r="E121" s="92" t="s">
        <v>26</v>
      </c>
      <c r="G121" s="92" t="s">
        <v>97</v>
      </c>
      <c r="H121" s="92" t="s">
        <v>16</v>
      </c>
      <c r="I121" s="88" t="s">
        <v>201</v>
      </c>
      <c r="L121" s="98">
        <f>'Activity data'!H122*'Emission factors'!$B$29*'Emission factors'!$C$29</f>
        <v>0</v>
      </c>
      <c r="M121" s="98">
        <f>'Activity data'!I122*'Emission factors'!$B$29*'Emission factors'!$C$29</f>
        <v>0</v>
      </c>
      <c r="N121" s="98">
        <f>'Activity data'!J122*'Emission factors'!$B$29*'Emission factors'!$C$29</f>
        <v>127964.52168786</v>
      </c>
      <c r="O121" s="98">
        <f>'Activity data'!K122*'Emission factors'!$B$29*'Emission factors'!$C$29</f>
        <v>119794.15128091499</v>
      </c>
      <c r="P121" s="98">
        <f>'Activity data'!L122*'Emission factors'!$B$29*'Emission factors'!$C$29</f>
        <v>25961.127938910005</v>
      </c>
      <c r="Q121" s="98">
        <f>'Activity data'!M122*'Emission factors'!$B$29*'Emission factors'!$C$29</f>
        <v>195.45343474499998</v>
      </c>
      <c r="R121" s="98">
        <f>'Activity data'!N122*'Emission factors'!$B$29*'Emission factors'!$C$29</f>
        <v>37.592882009999997</v>
      </c>
      <c r="S121" s="98">
        <f>'Activity data'!O122*'Emission factors'!$B$29*'Emission factors'!$C$29</f>
        <v>0</v>
      </c>
      <c r="T121" s="98">
        <f>'Activity data'!P122*'Emission factors'!$B$29*'Emission factors'!$C$29</f>
        <v>0</v>
      </c>
      <c r="U121" s="98">
        <f>'Activity data'!Q122*'Emission factors'!$B$29*'Emission factors'!$C$29</f>
        <v>0</v>
      </c>
    </row>
    <row r="122" spans="1:21" x14ac:dyDescent="0.25">
      <c r="A122" s="92" t="s">
        <v>11</v>
      </c>
      <c r="B122" s="92" t="s">
        <v>12</v>
      </c>
      <c r="C122" s="92" t="s">
        <v>13</v>
      </c>
      <c r="D122" s="92" t="s">
        <v>14</v>
      </c>
      <c r="E122" s="92" t="s">
        <v>26</v>
      </c>
      <c r="G122" s="92" t="s">
        <v>97</v>
      </c>
      <c r="H122" s="92" t="s">
        <v>16</v>
      </c>
      <c r="I122" s="88" t="s">
        <v>207</v>
      </c>
      <c r="L122" s="98">
        <f>'Activity data'!H123*'Emission factors'!$B$29*'Emission factors'!$C$29</f>
        <v>0</v>
      </c>
      <c r="M122" s="98">
        <f>'Activity data'!I123*'Emission factors'!$B$29*'Emission factors'!$C$29</f>
        <v>0</v>
      </c>
      <c r="N122" s="98">
        <f>'Activity data'!J123*'Emission factors'!$B$29*'Emission factors'!$C$29</f>
        <v>0</v>
      </c>
      <c r="O122" s="98">
        <f>'Activity data'!K123*'Emission factors'!$B$29*'Emission factors'!$C$29</f>
        <v>0</v>
      </c>
      <c r="P122" s="98">
        <f>'Activity data'!L123*'Emission factors'!$B$29*'Emission factors'!$C$29</f>
        <v>0</v>
      </c>
      <c r="Q122" s="98">
        <f>'Activity data'!M123*'Emission factors'!$B$29*'Emission factors'!$C$29</f>
        <v>0</v>
      </c>
      <c r="R122" s="98">
        <f>'Activity data'!N123*'Emission factors'!$B$29*'Emission factors'!$C$29</f>
        <v>0</v>
      </c>
      <c r="S122" s="98">
        <f>'Activity data'!O123*'Emission factors'!$B$29*'Emission factors'!$C$29</f>
        <v>0</v>
      </c>
      <c r="T122" s="98">
        <f>'Activity data'!P123*'Emission factors'!$B$29*'Emission factors'!$C$29</f>
        <v>0</v>
      </c>
      <c r="U122" s="98">
        <f>'Activity data'!Q123*'Emission factors'!$B$29*'Emission factors'!$C$29</f>
        <v>0</v>
      </c>
    </row>
    <row r="123" spans="1:21" x14ac:dyDescent="0.25">
      <c r="A123" s="92" t="s">
        <v>11</v>
      </c>
      <c r="B123" s="92" t="s">
        <v>12</v>
      </c>
      <c r="C123" s="92" t="s">
        <v>13</v>
      </c>
      <c r="D123" s="92" t="s">
        <v>14</v>
      </c>
      <c r="E123" s="92" t="s">
        <v>26</v>
      </c>
      <c r="G123" s="92" t="s">
        <v>97</v>
      </c>
      <c r="H123" s="92" t="s">
        <v>16</v>
      </c>
      <c r="I123" s="88" t="s">
        <v>218</v>
      </c>
      <c r="L123" s="98">
        <f>'Activity data'!H124*'Emission factors'!$B$29*'Emission factors'!$C$29</f>
        <v>0</v>
      </c>
      <c r="M123" s="98">
        <f>'Activity data'!I124*'Emission factors'!$B$29*'Emission factors'!$C$29</f>
        <v>0</v>
      </c>
      <c r="N123" s="98">
        <f>'Activity data'!J124*'Emission factors'!$B$29*'Emission factors'!$C$29</f>
        <v>0</v>
      </c>
      <c r="O123" s="98">
        <f>'Activity data'!K124*'Emission factors'!$B$29*'Emission factors'!$C$29</f>
        <v>0</v>
      </c>
      <c r="P123" s="98">
        <f>'Activity data'!L124*'Emission factors'!$B$29*'Emission factors'!$C$29</f>
        <v>0</v>
      </c>
      <c r="Q123" s="98">
        <f>'Activity data'!M124*'Emission factors'!$B$29*'Emission factors'!$C$29</f>
        <v>0</v>
      </c>
      <c r="R123" s="98">
        <f>'Activity data'!N124*'Emission factors'!$B$29*'Emission factors'!$C$29</f>
        <v>0</v>
      </c>
      <c r="S123" s="98">
        <f>'Activity data'!O124*'Emission factors'!$B$29*'Emission factors'!$C$29</f>
        <v>0</v>
      </c>
      <c r="T123" s="98">
        <f>'Activity data'!P124*'Emission factors'!$B$29*'Emission factors'!$C$29</f>
        <v>0</v>
      </c>
      <c r="U123" s="98">
        <f>'Activity data'!Q124*'Emission factors'!$B$29*'Emission factors'!$C$29</f>
        <v>0</v>
      </c>
    </row>
    <row r="124" spans="1:21" x14ac:dyDescent="0.25">
      <c r="A124" s="92" t="s">
        <v>11</v>
      </c>
      <c r="B124" s="92" t="s">
        <v>12</v>
      </c>
      <c r="C124" s="92" t="s">
        <v>13</v>
      </c>
      <c r="D124" s="92" t="s">
        <v>14</v>
      </c>
      <c r="E124" s="92" t="s">
        <v>26</v>
      </c>
      <c r="G124" s="92" t="s">
        <v>97</v>
      </c>
      <c r="H124" s="92" t="s">
        <v>16</v>
      </c>
      <c r="I124" s="88" t="s">
        <v>194</v>
      </c>
      <c r="L124" s="98">
        <f>'Activity data'!H125*'Emission factors'!$B$29*'Emission factors'!$C$29</f>
        <v>0</v>
      </c>
      <c r="M124" s="98">
        <f>'Activity data'!I125*'Emission factors'!$B$29*'Emission factors'!$C$29</f>
        <v>0</v>
      </c>
      <c r="N124" s="98">
        <f>'Activity data'!J125*'Emission factors'!$B$29*'Emission factors'!$C$29</f>
        <v>0</v>
      </c>
      <c r="O124" s="98">
        <f>'Activity data'!K125*'Emission factors'!$B$29*'Emission factors'!$C$29</f>
        <v>0</v>
      </c>
      <c r="P124" s="98">
        <f>'Activity data'!L125*'Emission factors'!$B$29*'Emission factors'!$C$29</f>
        <v>0</v>
      </c>
      <c r="Q124" s="98">
        <f>'Activity data'!M125*'Emission factors'!$B$29*'Emission factors'!$C$29</f>
        <v>0</v>
      </c>
      <c r="R124" s="98">
        <f>'Activity data'!N125*'Emission factors'!$B$29*'Emission factors'!$C$29</f>
        <v>0</v>
      </c>
      <c r="S124" s="98">
        <f>'Activity data'!O125*'Emission factors'!$B$29*'Emission factors'!$C$29</f>
        <v>0</v>
      </c>
      <c r="T124" s="98">
        <f>'Activity data'!P125*'Emission factors'!$B$29*'Emission factors'!$C$29</f>
        <v>0</v>
      </c>
      <c r="U124" s="98">
        <f>'Activity data'!Q125*'Emission factors'!$B$29*'Emission factors'!$C$29</f>
        <v>0</v>
      </c>
    </row>
    <row r="125" spans="1:21" x14ac:dyDescent="0.25">
      <c r="A125" s="92" t="s">
        <v>11</v>
      </c>
      <c r="B125" s="92" t="s">
        <v>12</v>
      </c>
      <c r="C125" s="92" t="s">
        <v>13</v>
      </c>
      <c r="D125" s="92" t="s">
        <v>14</v>
      </c>
      <c r="E125" s="92" t="s">
        <v>26</v>
      </c>
      <c r="G125" s="92" t="s">
        <v>97</v>
      </c>
      <c r="H125" s="92" t="s">
        <v>16</v>
      </c>
      <c r="I125" s="88" t="s">
        <v>195</v>
      </c>
      <c r="L125" s="98">
        <f>'Activity data'!H126*'Emission factors'!$B$29*'Emission factors'!$C$29</f>
        <v>0</v>
      </c>
      <c r="M125" s="98">
        <f>'Activity data'!I126*'Emission factors'!$B$29*'Emission factors'!$C$29</f>
        <v>0</v>
      </c>
      <c r="N125" s="98">
        <f>'Activity data'!J126*'Emission factors'!$B$29*'Emission factors'!$C$29</f>
        <v>0</v>
      </c>
      <c r="O125" s="98">
        <f>'Activity data'!K126*'Emission factors'!$B$29*'Emission factors'!$C$29</f>
        <v>0</v>
      </c>
      <c r="P125" s="98">
        <f>'Activity data'!L126*'Emission factors'!$B$29*'Emission factors'!$C$29</f>
        <v>0</v>
      </c>
      <c r="Q125" s="98">
        <f>'Activity data'!M126*'Emission factors'!$B$29*'Emission factors'!$C$29</f>
        <v>0</v>
      </c>
      <c r="R125" s="98">
        <f>'Activity data'!N126*'Emission factors'!$B$29*'Emission factors'!$C$29</f>
        <v>0</v>
      </c>
      <c r="S125" s="98">
        <f>'Activity data'!O126*'Emission factors'!$B$29*'Emission factors'!$C$29</f>
        <v>0</v>
      </c>
      <c r="T125" s="98">
        <f>'Activity data'!P126*'Emission factors'!$B$29*'Emission factors'!$C$29</f>
        <v>0</v>
      </c>
      <c r="U125" s="98">
        <f>'Activity data'!Q126*'Emission factors'!$B$29*'Emission factors'!$C$29</f>
        <v>0</v>
      </c>
    </row>
    <row r="126" spans="1:21" x14ac:dyDescent="0.25">
      <c r="A126" s="92" t="s">
        <v>11</v>
      </c>
      <c r="B126" s="92" t="s">
        <v>12</v>
      </c>
      <c r="C126" s="92" t="s">
        <v>13</v>
      </c>
      <c r="D126" s="92" t="s">
        <v>14</v>
      </c>
      <c r="E126" s="92" t="s">
        <v>26</v>
      </c>
      <c r="G126" s="92" t="s">
        <v>97</v>
      </c>
      <c r="H126" s="92" t="s">
        <v>16</v>
      </c>
      <c r="I126" s="88" t="s">
        <v>209</v>
      </c>
      <c r="L126" s="98">
        <f>'Activity data'!H127*'Emission factors'!$B$29*'Emission factors'!$C$29</f>
        <v>0</v>
      </c>
      <c r="M126" s="98">
        <f>'Activity data'!I127*'Emission factors'!$B$29*'Emission factors'!$C$29</f>
        <v>0</v>
      </c>
      <c r="N126" s="98">
        <f>'Activity data'!J127*'Emission factors'!$B$29*'Emission factors'!$C$29</f>
        <v>0</v>
      </c>
      <c r="O126" s="98">
        <f>'Activity data'!K127*'Emission factors'!$B$29*'Emission factors'!$C$29</f>
        <v>0</v>
      </c>
      <c r="P126" s="98">
        <f>'Activity data'!L127*'Emission factors'!$B$29*'Emission factors'!$C$29</f>
        <v>0</v>
      </c>
      <c r="Q126" s="98">
        <f>'Activity data'!M127*'Emission factors'!$B$29*'Emission factors'!$C$29</f>
        <v>0</v>
      </c>
      <c r="R126" s="98">
        <f>'Activity data'!N127*'Emission factors'!$B$29*'Emission factors'!$C$29</f>
        <v>0</v>
      </c>
      <c r="S126" s="98">
        <f>'Activity data'!O127*'Emission factors'!$B$29*'Emission factors'!$C$29</f>
        <v>0</v>
      </c>
      <c r="T126" s="98">
        <f>'Activity data'!P127*'Emission factors'!$B$29*'Emission factors'!$C$29</f>
        <v>871.82979385500005</v>
      </c>
      <c r="U126" s="98">
        <f>'Activity data'!Q127*'Emission factors'!$B$29*'Emission factors'!$C$29</f>
        <v>2283.4137393000001</v>
      </c>
    </row>
    <row r="127" spans="1:21" x14ac:dyDescent="0.25">
      <c r="A127" s="92" t="s">
        <v>11</v>
      </c>
      <c r="B127" s="92" t="s">
        <v>12</v>
      </c>
      <c r="C127" s="92" t="s">
        <v>13</v>
      </c>
      <c r="D127" s="92" t="s">
        <v>14</v>
      </c>
      <c r="E127" s="92" t="s">
        <v>26</v>
      </c>
      <c r="G127" s="92" t="s">
        <v>97</v>
      </c>
      <c r="H127" s="92" t="s">
        <v>16</v>
      </c>
      <c r="I127" s="88" t="s">
        <v>208</v>
      </c>
      <c r="L127" s="98">
        <f>'Activity data'!H128*'Emission factors'!$B$29*'Emission factors'!$C$29</f>
        <v>0</v>
      </c>
      <c r="M127" s="98">
        <f>'Activity data'!I128*'Emission factors'!$B$29*'Emission factors'!$C$29</f>
        <v>0</v>
      </c>
      <c r="N127" s="98">
        <f>'Activity data'!J128*'Emission factors'!$B$29*'Emission factors'!$C$29</f>
        <v>0</v>
      </c>
      <c r="O127" s="98">
        <f>'Activity data'!K128*'Emission factors'!$B$29*'Emission factors'!$C$29</f>
        <v>0</v>
      </c>
      <c r="P127" s="98">
        <f>'Activity data'!L128*'Emission factors'!$B$29*'Emission factors'!$C$29</f>
        <v>0</v>
      </c>
      <c r="Q127" s="98">
        <f>'Activity data'!M128*'Emission factors'!$B$29*'Emission factors'!$C$29</f>
        <v>0</v>
      </c>
      <c r="R127" s="98">
        <f>'Activity data'!N128*'Emission factors'!$B$29*'Emission factors'!$C$29</f>
        <v>0</v>
      </c>
      <c r="S127" s="98">
        <f>'Activity data'!O128*'Emission factors'!$B$29*'Emission factors'!$C$29</f>
        <v>0</v>
      </c>
      <c r="T127" s="98">
        <f>'Activity data'!P128*'Emission factors'!$B$29*'Emission factors'!$C$29</f>
        <v>0</v>
      </c>
      <c r="U127" s="98">
        <f>'Activity data'!Q128*'Emission factors'!$B$29*'Emission factors'!$C$29</f>
        <v>0</v>
      </c>
    </row>
    <row r="128" spans="1:21" x14ac:dyDescent="0.25">
      <c r="A128" s="92" t="s">
        <v>11</v>
      </c>
      <c r="B128" s="92" t="s">
        <v>12</v>
      </c>
      <c r="C128" s="92" t="s">
        <v>13</v>
      </c>
      <c r="D128" s="92" t="s">
        <v>14</v>
      </c>
      <c r="E128" s="92" t="s">
        <v>26</v>
      </c>
      <c r="G128" s="92" t="s">
        <v>97</v>
      </c>
      <c r="H128" s="92" t="s">
        <v>16</v>
      </c>
      <c r="I128" s="88" t="s">
        <v>226</v>
      </c>
      <c r="L128" s="98">
        <f>'Activity data'!H129*'Emission factors'!$B$29*'Emission factors'!$C$29</f>
        <v>0</v>
      </c>
      <c r="M128" s="98">
        <f>'Activity data'!I129*'Emission factors'!$B$29*'Emission factors'!$C$29</f>
        <v>0</v>
      </c>
      <c r="N128" s="98">
        <f>'Activity data'!J129*'Emission factors'!$B$29*'Emission factors'!$C$29</f>
        <v>0</v>
      </c>
      <c r="O128" s="98">
        <f>'Activity data'!K129*'Emission factors'!$B$29*'Emission factors'!$C$29</f>
        <v>0</v>
      </c>
      <c r="P128" s="98">
        <f>'Activity data'!L129*'Emission factors'!$B$29*'Emission factors'!$C$29</f>
        <v>0</v>
      </c>
      <c r="Q128" s="98">
        <f>'Activity data'!M129*'Emission factors'!$B$29*'Emission factors'!$C$29</f>
        <v>0</v>
      </c>
      <c r="R128" s="98">
        <f>'Activity data'!N129*'Emission factors'!$B$29*'Emission factors'!$C$29</f>
        <v>0</v>
      </c>
      <c r="S128" s="98">
        <f>'Activity data'!O129*'Emission factors'!$B$29*'Emission factors'!$C$29</f>
        <v>0</v>
      </c>
      <c r="T128" s="98">
        <f>'Activity data'!P129*'Emission factors'!$B$29*'Emission factors'!$C$29</f>
        <v>0</v>
      </c>
      <c r="U128" s="98">
        <f>'Activity data'!Q129*'Emission factors'!$B$29*'Emission factors'!$C$29</f>
        <v>0</v>
      </c>
    </row>
    <row r="129" spans="1:21" x14ac:dyDescent="0.25">
      <c r="A129" s="92" t="s">
        <v>11</v>
      </c>
      <c r="B129" s="92" t="s">
        <v>12</v>
      </c>
      <c r="C129" s="92" t="s">
        <v>13</v>
      </c>
      <c r="D129" s="92" t="s">
        <v>14</v>
      </c>
      <c r="E129" s="92" t="s">
        <v>26</v>
      </c>
      <c r="G129" s="92" t="s">
        <v>97</v>
      </c>
      <c r="H129" s="92" t="s">
        <v>16</v>
      </c>
      <c r="I129" s="88" t="s">
        <v>196</v>
      </c>
      <c r="L129" s="98">
        <f>'Activity data'!H130*'Emission factors'!$B$29*'Emission factors'!$C$29</f>
        <v>0</v>
      </c>
      <c r="M129" s="98">
        <f>'Activity data'!I130*'Emission factors'!$B$29*'Emission factors'!$C$29</f>
        <v>0</v>
      </c>
      <c r="N129" s="98">
        <f>'Activity data'!J130*'Emission factors'!$B$29*'Emission factors'!$C$29</f>
        <v>0</v>
      </c>
      <c r="O129" s="98">
        <f>'Activity data'!K130*'Emission factors'!$B$29*'Emission factors'!$C$29</f>
        <v>0</v>
      </c>
      <c r="P129" s="98">
        <f>'Activity data'!L130*'Emission factors'!$B$29*'Emission factors'!$C$29</f>
        <v>0</v>
      </c>
      <c r="Q129" s="98">
        <f>'Activity data'!M130*'Emission factors'!$B$29*'Emission factors'!$C$29</f>
        <v>0</v>
      </c>
      <c r="R129" s="98">
        <f>'Activity data'!N130*'Emission factors'!$B$29*'Emission factors'!$C$29</f>
        <v>0</v>
      </c>
      <c r="S129" s="98">
        <f>'Activity data'!O130*'Emission factors'!$B$29*'Emission factors'!$C$29</f>
        <v>0</v>
      </c>
      <c r="T129" s="98">
        <f>'Activity data'!P130*'Emission factors'!$B$29*'Emission factors'!$C$29</f>
        <v>0</v>
      </c>
      <c r="U129" s="98">
        <f>'Activity data'!Q130*'Emission factors'!$B$29*'Emission factors'!$C$29</f>
        <v>0</v>
      </c>
    </row>
    <row r="130" spans="1:21" x14ac:dyDescent="0.25">
      <c r="A130" s="92" t="s">
        <v>11</v>
      </c>
      <c r="B130" s="92" t="s">
        <v>12</v>
      </c>
      <c r="C130" s="92" t="s">
        <v>13</v>
      </c>
      <c r="D130" s="92" t="s">
        <v>14</v>
      </c>
      <c r="E130" s="92" t="s">
        <v>26</v>
      </c>
      <c r="G130" s="92" t="s">
        <v>97</v>
      </c>
      <c r="H130" s="92" t="s">
        <v>16</v>
      </c>
      <c r="I130" s="88" t="s">
        <v>197</v>
      </c>
      <c r="L130" s="98">
        <f>'Activity data'!H131*'Emission factors'!$B$29*'Emission factors'!$C$29</f>
        <v>0</v>
      </c>
      <c r="M130" s="98">
        <f>'Activity data'!I131*'Emission factors'!$B$29*'Emission factors'!$C$29</f>
        <v>0</v>
      </c>
      <c r="N130" s="98">
        <f>'Activity data'!J131*'Emission factors'!$B$29*'Emission factors'!$C$29</f>
        <v>0</v>
      </c>
      <c r="O130" s="98">
        <f>'Activity data'!K131*'Emission factors'!$B$29*'Emission factors'!$C$29</f>
        <v>780.44502834000002</v>
      </c>
      <c r="P130" s="98">
        <f>'Activity data'!L131*'Emission factors'!$B$29*'Emission factors'!$C$29</f>
        <v>260.14834278000001</v>
      </c>
      <c r="Q130" s="98">
        <f>'Activity data'!M131*'Emission factors'!$B$29*'Emission factors'!$C$29</f>
        <v>0</v>
      </c>
      <c r="R130" s="98">
        <f>'Activity data'!N131*'Emission factors'!$B$29*'Emission factors'!$C$29</f>
        <v>0</v>
      </c>
      <c r="S130" s="98">
        <f>'Activity data'!O131*'Emission factors'!$B$29*'Emission factors'!$C$29</f>
        <v>0</v>
      </c>
      <c r="T130" s="98">
        <f>'Activity data'!P131*'Emission factors'!$B$29*'Emission factors'!$C$29</f>
        <v>0</v>
      </c>
      <c r="U130" s="98">
        <f>'Activity data'!Q131*'Emission factors'!$B$29*'Emission factors'!$C$29</f>
        <v>0</v>
      </c>
    </row>
    <row r="131" spans="1:21" x14ac:dyDescent="0.25">
      <c r="A131" s="92" t="s">
        <v>11</v>
      </c>
      <c r="B131" s="92" t="s">
        <v>12</v>
      </c>
      <c r="C131" s="92" t="s">
        <v>13</v>
      </c>
      <c r="D131" s="92" t="s">
        <v>14</v>
      </c>
      <c r="E131" s="92" t="s">
        <v>26</v>
      </c>
      <c r="G131" s="92" t="s">
        <v>97</v>
      </c>
      <c r="H131" s="92" t="s">
        <v>16</v>
      </c>
      <c r="I131" s="88" t="s">
        <v>229</v>
      </c>
      <c r="L131" s="98">
        <f>'Activity data'!H132*'Emission factors'!$B$29*'Emission factors'!$C$29</f>
        <v>0</v>
      </c>
      <c r="M131" s="98">
        <f>'Activity data'!I132*'Emission factors'!$B$29*'Emission factors'!$C$29</f>
        <v>0</v>
      </c>
      <c r="N131" s="98">
        <f>'Activity data'!J132*'Emission factors'!$B$29*'Emission factors'!$C$29</f>
        <v>0</v>
      </c>
      <c r="O131" s="98">
        <f>'Activity data'!K132*'Emission factors'!$B$29*'Emission factors'!$C$29</f>
        <v>0</v>
      </c>
      <c r="P131" s="98">
        <f>'Activity data'!L132*'Emission factors'!$B$29*'Emission factors'!$C$29</f>
        <v>0</v>
      </c>
      <c r="Q131" s="98">
        <f>'Activity data'!M132*'Emission factors'!$B$29*'Emission factors'!$C$29</f>
        <v>0</v>
      </c>
      <c r="R131" s="98">
        <f>'Activity data'!N132*'Emission factors'!$B$29*'Emission factors'!$C$29</f>
        <v>0</v>
      </c>
      <c r="S131" s="98">
        <f>'Activity data'!O132*'Emission factors'!$B$29*'Emission factors'!$C$29</f>
        <v>0</v>
      </c>
      <c r="T131" s="98">
        <f>'Activity data'!P132*'Emission factors'!$B$29*'Emission factors'!$C$29</f>
        <v>0</v>
      </c>
      <c r="U131" s="98">
        <f>'Activity data'!Q132*'Emission factors'!$B$29*'Emission factors'!$C$29</f>
        <v>0</v>
      </c>
    </row>
    <row r="132" spans="1:21" x14ac:dyDescent="0.25">
      <c r="A132" s="92" t="s">
        <v>11</v>
      </c>
      <c r="B132" s="92" t="s">
        <v>12</v>
      </c>
      <c r="C132" s="92" t="s">
        <v>13</v>
      </c>
      <c r="D132" s="92" t="s">
        <v>14</v>
      </c>
      <c r="E132" s="92" t="s">
        <v>26</v>
      </c>
      <c r="G132" s="92" t="s">
        <v>97</v>
      </c>
      <c r="H132" s="92" t="s">
        <v>16</v>
      </c>
      <c r="I132" s="88" t="s">
        <v>198</v>
      </c>
      <c r="L132" s="98">
        <f>'Activity data'!H133*'Emission factors'!$B$29*'Emission factors'!$C$29</f>
        <v>0</v>
      </c>
      <c r="M132" s="98">
        <f>'Activity data'!I133*'Emission factors'!$B$29*'Emission factors'!$C$29</f>
        <v>0</v>
      </c>
      <c r="N132" s="98">
        <f>'Activity data'!J133*'Emission factors'!$B$29*'Emission factors'!$C$29</f>
        <v>0</v>
      </c>
      <c r="O132" s="98">
        <f>'Activity data'!K133*'Emission factors'!$B$29*'Emission factors'!$C$29</f>
        <v>0</v>
      </c>
      <c r="P132" s="98">
        <f>'Activity data'!L133*'Emission factors'!$B$29*'Emission factors'!$C$29</f>
        <v>0</v>
      </c>
      <c r="Q132" s="98">
        <f>'Activity data'!M133*'Emission factors'!$B$29*'Emission factors'!$C$29</f>
        <v>0</v>
      </c>
      <c r="R132" s="98">
        <f>'Activity data'!N133*'Emission factors'!$B$29*'Emission factors'!$C$29</f>
        <v>0</v>
      </c>
      <c r="S132" s="98">
        <f>'Activity data'!O133*'Emission factors'!$B$29*'Emission factors'!$C$29</f>
        <v>0</v>
      </c>
      <c r="T132" s="98">
        <f>'Activity data'!P133*'Emission factors'!$B$29*'Emission factors'!$C$29</f>
        <v>0</v>
      </c>
      <c r="U132" s="98">
        <f>'Activity data'!Q133*'Emission factors'!$B$29*'Emission factors'!$C$29</f>
        <v>0</v>
      </c>
    </row>
    <row r="133" spans="1:21" x14ac:dyDescent="0.25">
      <c r="A133" s="92" t="s">
        <v>11</v>
      </c>
      <c r="B133" s="92" t="s">
        <v>12</v>
      </c>
      <c r="C133" s="92" t="s">
        <v>13</v>
      </c>
      <c r="D133" s="92" t="s">
        <v>14</v>
      </c>
      <c r="E133" s="92" t="s">
        <v>26</v>
      </c>
      <c r="G133" s="92" t="s">
        <v>97</v>
      </c>
      <c r="H133" s="92" t="s">
        <v>16</v>
      </c>
      <c r="I133" s="88" t="s">
        <v>231</v>
      </c>
      <c r="L133" s="98">
        <f>'Activity data'!H134*'Emission factors'!$B$29*'Emission factors'!$C$29</f>
        <v>0</v>
      </c>
      <c r="M133" s="98">
        <f>'Activity data'!I134*'Emission factors'!$B$29*'Emission factors'!$C$29</f>
        <v>0</v>
      </c>
      <c r="N133" s="98">
        <f>'Activity data'!J134*'Emission factors'!$B$29*'Emission factors'!$C$29</f>
        <v>0</v>
      </c>
      <c r="O133" s="98">
        <f>'Activity data'!K134*'Emission factors'!$B$29*'Emission factors'!$C$29</f>
        <v>0</v>
      </c>
      <c r="P133" s="98">
        <f>'Activity data'!L134*'Emission factors'!$B$29*'Emission factors'!$C$29</f>
        <v>0</v>
      </c>
      <c r="Q133" s="98">
        <f>'Activity data'!M134*'Emission factors'!$B$29*'Emission factors'!$C$29</f>
        <v>0</v>
      </c>
      <c r="R133" s="98">
        <f>'Activity data'!N134*'Emission factors'!$B$29*'Emission factors'!$C$29</f>
        <v>0</v>
      </c>
      <c r="S133" s="98">
        <f>'Activity data'!O134*'Emission factors'!$B$29*'Emission factors'!$C$29</f>
        <v>0</v>
      </c>
      <c r="T133" s="98">
        <f>'Activity data'!P134*'Emission factors'!$B$29*'Emission factors'!$C$29</f>
        <v>0</v>
      </c>
      <c r="U133" s="98">
        <f>'Activity data'!Q134*'Emission factors'!$B$29*'Emission factors'!$C$29</f>
        <v>0</v>
      </c>
    </row>
    <row r="134" spans="1:21" x14ac:dyDescent="0.25">
      <c r="A134" s="92" t="s">
        <v>11</v>
      </c>
      <c r="B134" s="92" t="s">
        <v>12</v>
      </c>
      <c r="C134" s="92" t="s">
        <v>13</v>
      </c>
      <c r="D134" s="92" t="s">
        <v>14</v>
      </c>
      <c r="E134" s="92" t="s">
        <v>26</v>
      </c>
      <c r="G134" s="92" t="s">
        <v>97</v>
      </c>
      <c r="H134" s="92" t="s">
        <v>16</v>
      </c>
      <c r="I134" s="88" t="s">
        <v>230</v>
      </c>
      <c r="L134" s="98">
        <f>'Activity data'!H135*'Emission factors'!$B$29*'Emission factors'!$C$29</f>
        <v>0</v>
      </c>
      <c r="M134" s="98">
        <f>'Activity data'!I135*'Emission factors'!$B$29*'Emission factors'!$C$29</f>
        <v>0</v>
      </c>
      <c r="N134" s="98">
        <f>'Activity data'!J135*'Emission factors'!$B$29*'Emission factors'!$C$29</f>
        <v>0</v>
      </c>
      <c r="O134" s="98">
        <f>'Activity data'!K135*'Emission factors'!$B$29*'Emission factors'!$C$29</f>
        <v>0</v>
      </c>
      <c r="P134" s="98">
        <f>'Activity data'!L135*'Emission factors'!$B$29*'Emission factors'!$C$29</f>
        <v>0</v>
      </c>
      <c r="Q134" s="98">
        <f>'Activity data'!M135*'Emission factors'!$B$29*'Emission factors'!$C$29</f>
        <v>0</v>
      </c>
      <c r="R134" s="98">
        <f>'Activity data'!N135*'Emission factors'!$B$29*'Emission factors'!$C$29</f>
        <v>0</v>
      </c>
      <c r="S134" s="98">
        <f>'Activity data'!O135*'Emission factors'!$B$29*'Emission factors'!$C$29</f>
        <v>0</v>
      </c>
      <c r="T134" s="98">
        <f>'Activity data'!P135*'Emission factors'!$B$29*'Emission factors'!$C$29</f>
        <v>0</v>
      </c>
      <c r="U134" s="98">
        <f>'Activity data'!Q135*'Emission factors'!$B$29*'Emission factors'!$C$29</f>
        <v>0</v>
      </c>
    </row>
    <row r="135" spans="1:21" x14ac:dyDescent="0.25">
      <c r="A135" s="92" t="s">
        <v>11</v>
      </c>
      <c r="B135" s="92" t="s">
        <v>12</v>
      </c>
      <c r="C135" s="92" t="s">
        <v>13</v>
      </c>
      <c r="D135" s="92" t="s">
        <v>14</v>
      </c>
      <c r="E135" s="92" t="s">
        <v>26</v>
      </c>
      <c r="G135" s="92" t="s">
        <v>97</v>
      </c>
      <c r="H135" s="92" t="s">
        <v>16</v>
      </c>
      <c r="I135" s="88" t="s">
        <v>232</v>
      </c>
      <c r="L135" s="98">
        <f>'Activity data'!H136*'Emission factors'!$B$29*'Emission factors'!$C$29</f>
        <v>0</v>
      </c>
      <c r="M135" s="98">
        <f>'Activity data'!I136*'Emission factors'!$B$29*'Emission factors'!$C$29</f>
        <v>0</v>
      </c>
      <c r="N135" s="98">
        <f>'Activity data'!J136*'Emission factors'!$B$29*'Emission factors'!$C$29</f>
        <v>0</v>
      </c>
      <c r="O135" s="98">
        <f>'Activity data'!K136*'Emission factors'!$B$29*'Emission factors'!$C$29</f>
        <v>0</v>
      </c>
      <c r="P135" s="98">
        <f>'Activity data'!L136*'Emission factors'!$B$29*'Emission factors'!$C$29</f>
        <v>0</v>
      </c>
      <c r="Q135" s="98">
        <f>'Activity data'!M136*'Emission factors'!$B$29*'Emission factors'!$C$29</f>
        <v>0</v>
      </c>
      <c r="R135" s="98">
        <f>'Activity data'!N136*'Emission factors'!$B$29*'Emission factors'!$C$29</f>
        <v>0</v>
      </c>
      <c r="S135" s="98">
        <f>'Activity data'!O136*'Emission factors'!$B$29*'Emission factors'!$C$29</f>
        <v>0</v>
      </c>
      <c r="T135" s="98">
        <f>'Activity data'!P136*'Emission factors'!$B$29*'Emission factors'!$C$29</f>
        <v>0</v>
      </c>
      <c r="U135" s="98">
        <f>'Activity data'!Q136*'Emission factors'!$B$29*'Emission factors'!$C$29</f>
        <v>0</v>
      </c>
    </row>
    <row r="136" spans="1:21" x14ac:dyDescent="0.25">
      <c r="A136" s="92" t="s">
        <v>11</v>
      </c>
      <c r="B136" s="92" t="s">
        <v>12</v>
      </c>
      <c r="C136" s="92" t="s">
        <v>13</v>
      </c>
      <c r="D136" s="92" t="s">
        <v>14</v>
      </c>
      <c r="E136" s="92" t="s">
        <v>26</v>
      </c>
      <c r="G136" s="92" t="s">
        <v>97</v>
      </c>
      <c r="H136" s="92" t="s">
        <v>16</v>
      </c>
      <c r="I136" s="92" t="s">
        <v>225</v>
      </c>
      <c r="L136" s="98">
        <f>'Activity data'!H137*'Emission factors'!$B$29*'Emission factors'!$C$29</f>
        <v>0</v>
      </c>
      <c r="M136" s="98">
        <f>'Activity data'!I137*'Emission factors'!$B$29*'Emission factors'!$C$29</f>
        <v>0</v>
      </c>
      <c r="N136" s="98">
        <f>'Activity data'!J137*'Emission factors'!$B$29*'Emission factors'!$C$29</f>
        <v>0</v>
      </c>
      <c r="O136" s="98">
        <f>'Activity data'!K137*'Emission factors'!$B$29*'Emission factors'!$C$29</f>
        <v>0</v>
      </c>
      <c r="P136" s="98">
        <f>'Activity data'!L137*'Emission factors'!$B$29*'Emission factors'!$C$29</f>
        <v>0</v>
      </c>
      <c r="Q136" s="98">
        <f>'Activity data'!M137*'Emission factors'!$B$29*'Emission factors'!$C$29</f>
        <v>0</v>
      </c>
      <c r="R136" s="98">
        <f>'Activity data'!N137*'Emission factors'!$B$29*'Emission factors'!$C$29</f>
        <v>0</v>
      </c>
      <c r="S136" s="98">
        <f>'Activity data'!O137*'Emission factors'!$B$29*'Emission factors'!$C$29</f>
        <v>0</v>
      </c>
      <c r="T136" s="98">
        <f>'Activity data'!P137*'Emission factors'!$B$29*'Emission factors'!$C$29</f>
        <v>0</v>
      </c>
      <c r="U136" s="98">
        <f>'Activity data'!Q137*'Emission factors'!$B$29*'Emission factors'!$C$29</f>
        <v>0</v>
      </c>
    </row>
    <row r="137" spans="1:21" x14ac:dyDescent="0.25">
      <c r="A137" s="92" t="s">
        <v>11</v>
      </c>
      <c r="B137" s="92" t="s">
        <v>12</v>
      </c>
      <c r="C137" s="92" t="s">
        <v>13</v>
      </c>
      <c r="D137" s="92" t="s">
        <v>14</v>
      </c>
      <c r="E137" s="92" t="s">
        <v>26</v>
      </c>
      <c r="G137" s="92" t="s">
        <v>97</v>
      </c>
      <c r="H137" s="92" t="s">
        <v>16</v>
      </c>
      <c r="I137" s="88" t="s">
        <v>205</v>
      </c>
      <c r="L137" s="98">
        <f>'Activity data'!H138*'Emission factors'!$B$29*'Emission factors'!$C$29</f>
        <v>0</v>
      </c>
      <c r="M137" s="98">
        <f>'Activity data'!I138*'Emission factors'!$B$29*'Emission factors'!$C$29</f>
        <v>0</v>
      </c>
      <c r="N137" s="98">
        <f>'Activity data'!J138*'Emission factors'!$B$29*'Emission factors'!$C$29</f>
        <v>0</v>
      </c>
      <c r="O137" s="98">
        <f>'Activity data'!K138*'Emission factors'!$B$29*'Emission factors'!$C$29</f>
        <v>0</v>
      </c>
      <c r="P137" s="98">
        <f>'Activity data'!L138*'Emission factors'!$B$29*'Emission factors'!$C$29</f>
        <v>0</v>
      </c>
      <c r="Q137" s="98">
        <f>'Activity data'!M138*'Emission factors'!$B$29*'Emission factors'!$C$29</f>
        <v>0</v>
      </c>
      <c r="R137" s="98">
        <f>'Activity data'!N138*'Emission factors'!$B$29*'Emission factors'!$C$29</f>
        <v>0</v>
      </c>
      <c r="S137" s="98">
        <f>'Activity data'!O138*'Emission factors'!$B$29*'Emission factors'!$C$29</f>
        <v>0</v>
      </c>
      <c r="T137" s="98">
        <f>'Activity data'!P138*'Emission factors'!$B$29*'Emission factors'!$C$29</f>
        <v>0</v>
      </c>
      <c r="U137" s="98">
        <f>'Activity data'!Q138*'Emission factors'!$B$29*'Emission factors'!$C$29</f>
        <v>0</v>
      </c>
    </row>
    <row r="138" spans="1:21" x14ac:dyDescent="0.25">
      <c r="A138" s="92" t="s">
        <v>11</v>
      </c>
      <c r="B138" s="92" t="s">
        <v>12</v>
      </c>
      <c r="C138" s="92" t="s">
        <v>13</v>
      </c>
      <c r="D138" s="92" t="s">
        <v>14</v>
      </c>
      <c r="E138" s="92" t="s">
        <v>26</v>
      </c>
      <c r="G138" s="92" t="s">
        <v>97</v>
      </c>
      <c r="H138" s="92" t="s">
        <v>16</v>
      </c>
      <c r="I138" s="88" t="s">
        <v>204</v>
      </c>
      <c r="L138" s="98">
        <f>'Activity data'!H139*'Emission factors'!$B$29*'Emission factors'!$C$29</f>
        <v>0</v>
      </c>
      <c r="M138" s="98">
        <f>'Activity data'!I139*'Emission factors'!$B$29*'Emission factors'!$C$29</f>
        <v>0</v>
      </c>
      <c r="N138" s="98">
        <f>'Activity data'!J139*'Emission factors'!$B$29*'Emission factors'!$C$29</f>
        <v>0</v>
      </c>
      <c r="O138" s="98">
        <f>'Activity data'!K139*'Emission factors'!$B$29*'Emission factors'!$C$29</f>
        <v>0</v>
      </c>
      <c r="P138" s="98">
        <f>'Activity data'!L139*'Emission factors'!$B$29*'Emission factors'!$C$29</f>
        <v>0</v>
      </c>
      <c r="Q138" s="98">
        <f>'Activity data'!M139*'Emission factors'!$B$29*'Emission factors'!$C$29</f>
        <v>0</v>
      </c>
      <c r="R138" s="98">
        <f>'Activity data'!N139*'Emission factors'!$B$29*'Emission factors'!$C$29</f>
        <v>1119.06092997</v>
      </c>
      <c r="S138" s="98">
        <f>'Activity data'!O139*'Emission factors'!$B$29*'Emission factors'!$C$29</f>
        <v>3332.8881760499994</v>
      </c>
      <c r="T138" s="98">
        <f>'Activity data'!P139*'Emission factors'!$B$29*'Emission factors'!$C$29</f>
        <v>14284.517487300001</v>
      </c>
      <c r="U138" s="98">
        <f>'Activity data'!Q139*'Emission factors'!$B$29*'Emission factors'!$C$29</f>
        <v>26168.744234115005</v>
      </c>
    </row>
    <row r="139" spans="1:21" x14ac:dyDescent="0.25">
      <c r="A139" s="92" t="s">
        <v>11</v>
      </c>
      <c r="B139" s="92" t="s">
        <v>12</v>
      </c>
      <c r="C139" s="92" t="s">
        <v>13</v>
      </c>
      <c r="D139" s="92" t="s">
        <v>14</v>
      </c>
      <c r="E139" s="92" t="s">
        <v>26</v>
      </c>
      <c r="G139" s="92" t="s">
        <v>97</v>
      </c>
      <c r="H139" s="92" t="s">
        <v>16</v>
      </c>
      <c r="I139" s="88" t="s">
        <v>228</v>
      </c>
      <c r="L139" s="98">
        <f>'Activity data'!H140*'Emission factors'!$B$29*'Emission factors'!$C$29</f>
        <v>0</v>
      </c>
      <c r="M139" s="98">
        <f>'Activity data'!I140*'Emission factors'!$B$29*'Emission factors'!$C$29</f>
        <v>0</v>
      </c>
      <c r="N139" s="98">
        <f>'Activity data'!J140*'Emission factors'!$B$29*'Emission factors'!$C$29</f>
        <v>0</v>
      </c>
      <c r="O139" s="98">
        <f>'Activity data'!K140*'Emission factors'!$B$29*'Emission factors'!$C$29</f>
        <v>0</v>
      </c>
      <c r="P139" s="98">
        <f>'Activity data'!L140*'Emission factors'!$B$29*'Emission factors'!$C$29</f>
        <v>0</v>
      </c>
      <c r="Q139" s="98">
        <f>'Activity data'!M140*'Emission factors'!$B$29*'Emission factors'!$C$29</f>
        <v>0</v>
      </c>
      <c r="R139" s="98">
        <f>'Activity data'!N140*'Emission factors'!$B$29*'Emission factors'!$C$29</f>
        <v>0</v>
      </c>
      <c r="S139" s="98">
        <f>'Activity data'!O140*'Emission factors'!$B$29*'Emission factors'!$C$29</f>
        <v>0</v>
      </c>
      <c r="T139" s="98">
        <f>'Activity data'!P140*'Emission factors'!$B$29*'Emission factors'!$C$29</f>
        <v>0</v>
      </c>
      <c r="U139" s="98">
        <f>'Activity data'!Q140*'Emission factors'!$B$29*'Emission factors'!$C$29</f>
        <v>0</v>
      </c>
    </row>
    <row r="140" spans="1:21" x14ac:dyDescent="0.25">
      <c r="A140" s="92" t="s">
        <v>11</v>
      </c>
      <c r="B140" s="92" t="s">
        <v>12</v>
      </c>
      <c r="C140" s="92" t="s">
        <v>13</v>
      </c>
      <c r="D140" s="92" t="s">
        <v>14</v>
      </c>
      <c r="E140" s="92" t="s">
        <v>26</v>
      </c>
      <c r="G140" s="92" t="s">
        <v>97</v>
      </c>
      <c r="H140" s="92" t="s">
        <v>16</v>
      </c>
      <c r="I140" s="88" t="s">
        <v>202</v>
      </c>
      <c r="L140" s="98">
        <f>'Activity data'!H141*'Emission factors'!$B$29*'Emission factors'!$C$29</f>
        <v>0</v>
      </c>
      <c r="M140" s="98">
        <f>'Activity data'!I141*'Emission factors'!$B$29*'Emission factors'!$C$29</f>
        <v>0</v>
      </c>
      <c r="N140" s="98">
        <f>'Activity data'!J141*'Emission factors'!$B$29*'Emission factors'!$C$29</f>
        <v>0</v>
      </c>
      <c r="O140" s="98">
        <f>'Activity data'!K141*'Emission factors'!$B$29*'Emission factors'!$C$29</f>
        <v>0</v>
      </c>
      <c r="P140" s="98">
        <f>'Activity data'!L141*'Emission factors'!$B$29*'Emission factors'!$C$29</f>
        <v>0</v>
      </c>
      <c r="Q140" s="98">
        <f>'Activity data'!M141*'Emission factors'!$B$29*'Emission factors'!$C$29</f>
        <v>0</v>
      </c>
      <c r="R140" s="98">
        <f>'Activity data'!N141*'Emission factors'!$B$29*'Emission factors'!$C$29</f>
        <v>0</v>
      </c>
      <c r="S140" s="98">
        <f>'Activity data'!O141*'Emission factors'!$B$29*'Emission factors'!$C$29</f>
        <v>0</v>
      </c>
      <c r="T140" s="98">
        <f>'Activity data'!P141*'Emission factors'!$B$29*'Emission factors'!$C$29</f>
        <v>0</v>
      </c>
      <c r="U140" s="98">
        <f>'Activity data'!Q141*'Emission factors'!$B$29*'Emission factors'!$C$29</f>
        <v>0</v>
      </c>
    </row>
    <row r="141" spans="1:21" x14ac:dyDescent="0.25">
      <c r="A141" s="92" t="s">
        <v>11</v>
      </c>
      <c r="B141" s="92" t="s">
        <v>12</v>
      </c>
      <c r="C141" s="92" t="s">
        <v>13</v>
      </c>
      <c r="D141" s="92" t="s">
        <v>14</v>
      </c>
      <c r="E141" s="92" t="s">
        <v>26</v>
      </c>
      <c r="G141" s="92" t="s">
        <v>97</v>
      </c>
      <c r="H141" s="92" t="s">
        <v>16</v>
      </c>
      <c r="I141" s="88" t="s">
        <v>190</v>
      </c>
      <c r="L141" s="98">
        <f>'Activity data'!H142*'Emission factors'!$B$29*'Emission factors'!$C$29</f>
        <v>0</v>
      </c>
      <c r="M141" s="98">
        <f>'Activity data'!I142*'Emission factors'!$B$29*'Emission factors'!$C$29</f>
        <v>0</v>
      </c>
      <c r="N141" s="98">
        <f>'Activity data'!J142*'Emission factors'!$B$29*'Emission factors'!$C$29</f>
        <v>0</v>
      </c>
      <c r="O141" s="98">
        <f>'Activity data'!K142*'Emission factors'!$B$29*'Emission factors'!$C$29</f>
        <v>0</v>
      </c>
      <c r="P141" s="98">
        <f>'Activity data'!L142*'Emission factors'!$B$29*'Emission factors'!$C$29</f>
        <v>0</v>
      </c>
      <c r="Q141" s="98">
        <f>'Activity data'!M142*'Emission factors'!$B$29*'Emission factors'!$C$29</f>
        <v>0</v>
      </c>
      <c r="R141" s="98">
        <f>'Activity data'!N142*'Emission factors'!$B$29*'Emission factors'!$C$29</f>
        <v>0</v>
      </c>
      <c r="S141" s="98">
        <f>'Activity data'!O142*'Emission factors'!$B$29*'Emission factors'!$C$29</f>
        <v>0</v>
      </c>
      <c r="T141" s="98">
        <f>'Activity data'!P142*'Emission factors'!$B$29*'Emission factors'!$C$29</f>
        <v>0</v>
      </c>
      <c r="U141" s="98">
        <f>'Activity data'!Q142*'Emission factors'!$B$29*'Emission factors'!$C$29</f>
        <v>0</v>
      </c>
    </row>
    <row r="142" spans="1:21" x14ac:dyDescent="0.25">
      <c r="A142" s="92" t="s">
        <v>11</v>
      </c>
      <c r="B142" s="92" t="s">
        <v>12</v>
      </c>
      <c r="C142" s="92" t="s">
        <v>13</v>
      </c>
      <c r="D142" s="92" t="s">
        <v>14</v>
      </c>
      <c r="E142" s="92" t="s">
        <v>26</v>
      </c>
      <c r="G142" s="92" t="s">
        <v>97</v>
      </c>
      <c r="H142" s="92" t="s">
        <v>16</v>
      </c>
      <c r="I142" s="88" t="s">
        <v>210</v>
      </c>
      <c r="L142" s="98">
        <f>'Activity data'!H143*'Emission factors'!$B$29*'Emission factors'!$C$29</f>
        <v>0</v>
      </c>
      <c r="M142" s="98">
        <f>'Activity data'!I143*'Emission factors'!$B$29*'Emission factors'!$C$29</f>
        <v>0</v>
      </c>
      <c r="N142" s="98">
        <f>'Activity data'!J143*'Emission factors'!$B$29*'Emission factors'!$C$29</f>
        <v>0</v>
      </c>
      <c r="O142" s="98">
        <f>'Activity data'!K143*'Emission factors'!$B$29*'Emission factors'!$C$29</f>
        <v>0</v>
      </c>
      <c r="P142" s="98">
        <f>'Activity data'!L143*'Emission factors'!$B$29*'Emission factors'!$C$29</f>
        <v>0</v>
      </c>
      <c r="Q142" s="98">
        <f>'Activity data'!M143*'Emission factors'!$B$29*'Emission factors'!$C$29</f>
        <v>0</v>
      </c>
      <c r="R142" s="98">
        <f>'Activity data'!N143*'Emission factors'!$B$29*'Emission factors'!$C$29</f>
        <v>0</v>
      </c>
      <c r="S142" s="98">
        <f>'Activity data'!O143*'Emission factors'!$B$29*'Emission factors'!$C$29</f>
        <v>0</v>
      </c>
      <c r="T142" s="98">
        <f>'Activity data'!P143*'Emission factors'!$B$29*'Emission factors'!$C$29</f>
        <v>0</v>
      </c>
      <c r="U142" s="98">
        <f>'Activity data'!Q143*'Emission factors'!$B$29*'Emission factors'!$C$29</f>
        <v>0</v>
      </c>
    </row>
    <row r="143" spans="1:21" x14ac:dyDescent="0.25">
      <c r="A143" s="92" t="s">
        <v>11</v>
      </c>
      <c r="B143" s="92" t="s">
        <v>12</v>
      </c>
      <c r="C143" s="92" t="s">
        <v>13</v>
      </c>
      <c r="D143" s="92" t="s">
        <v>14</v>
      </c>
      <c r="E143" s="92" t="s">
        <v>26</v>
      </c>
      <c r="G143" s="92" t="s">
        <v>97</v>
      </c>
      <c r="H143" s="92" t="s">
        <v>16</v>
      </c>
      <c r="I143" s="88" t="s">
        <v>199</v>
      </c>
      <c r="L143" s="98">
        <f>'Activity data'!H144*'Emission factors'!$B$29*'Emission factors'!$C$29</f>
        <v>0</v>
      </c>
      <c r="M143" s="98">
        <f>'Activity data'!I144*'Emission factors'!$B$29*'Emission factors'!$C$29</f>
        <v>0</v>
      </c>
      <c r="N143" s="98">
        <f>'Activity data'!J144*'Emission factors'!$B$29*'Emission factors'!$C$29</f>
        <v>0</v>
      </c>
      <c r="O143" s="98">
        <f>'Activity data'!K144*'Emission factors'!$B$29*'Emission factors'!$C$29</f>
        <v>0</v>
      </c>
      <c r="P143" s="98">
        <f>'Activity data'!L144*'Emission factors'!$B$29*'Emission factors'!$C$29</f>
        <v>0</v>
      </c>
      <c r="Q143" s="98">
        <f>'Activity data'!M144*'Emission factors'!$B$29*'Emission factors'!$C$29</f>
        <v>0</v>
      </c>
      <c r="R143" s="98">
        <f>'Activity data'!N144*'Emission factors'!$B$29*'Emission factors'!$C$29</f>
        <v>0</v>
      </c>
      <c r="S143" s="98">
        <f>'Activity data'!O144*'Emission factors'!$B$29*'Emission factors'!$C$29</f>
        <v>0</v>
      </c>
      <c r="T143" s="98">
        <f>'Activity data'!P144*'Emission factors'!$B$29*'Emission factors'!$C$29</f>
        <v>180.13320769500001</v>
      </c>
      <c r="U143" s="98">
        <f>'Activity data'!Q144*'Emission factors'!$B$29*'Emission factors'!$C$29</f>
        <v>60.044402564999992</v>
      </c>
    </row>
    <row r="144" spans="1:21" x14ac:dyDescent="0.25">
      <c r="A144" s="92" t="s">
        <v>11</v>
      </c>
      <c r="B144" s="92" t="s">
        <v>12</v>
      </c>
      <c r="C144" s="92" t="s">
        <v>13</v>
      </c>
      <c r="D144" s="92" t="s">
        <v>14</v>
      </c>
      <c r="E144" s="92" t="s">
        <v>26</v>
      </c>
      <c r="G144" s="92" t="s">
        <v>97</v>
      </c>
      <c r="H144" s="92" t="s">
        <v>16</v>
      </c>
      <c r="I144" s="88" t="s">
        <v>233</v>
      </c>
      <c r="L144" s="98">
        <f>'Activity data'!H145*'Emission factors'!$B$29*'Emission factors'!$C$29</f>
        <v>0</v>
      </c>
      <c r="M144" s="98">
        <f>'Activity data'!I145*'Emission factors'!$B$29*'Emission factors'!$C$29</f>
        <v>0</v>
      </c>
      <c r="N144" s="98">
        <f>'Activity data'!J145*'Emission factors'!$B$29*'Emission factors'!$C$29</f>
        <v>0</v>
      </c>
      <c r="O144" s="98">
        <f>'Activity data'!K145*'Emission factors'!$B$29*'Emission factors'!$C$29</f>
        <v>0</v>
      </c>
      <c r="P144" s="98">
        <f>'Activity data'!L145*'Emission factors'!$B$29*'Emission factors'!$C$29</f>
        <v>0</v>
      </c>
      <c r="Q144" s="98">
        <f>'Activity data'!M145*'Emission factors'!$B$29*'Emission factors'!$C$29</f>
        <v>0</v>
      </c>
      <c r="R144" s="98">
        <f>'Activity data'!N145*'Emission factors'!$B$29*'Emission factors'!$C$29</f>
        <v>0</v>
      </c>
      <c r="S144" s="98">
        <f>'Activity data'!O145*'Emission factors'!$B$29*'Emission factors'!$C$29</f>
        <v>0</v>
      </c>
      <c r="T144" s="98">
        <f>'Activity data'!P145*'Emission factors'!$B$29*'Emission factors'!$C$29</f>
        <v>0</v>
      </c>
      <c r="U144" s="98">
        <f>'Activity data'!Q145*'Emission factors'!$B$29*'Emission factors'!$C$29</f>
        <v>0</v>
      </c>
    </row>
    <row r="145" spans="1:21" x14ac:dyDescent="0.25">
      <c r="A145" s="92" t="s">
        <v>11</v>
      </c>
      <c r="B145" s="92" t="s">
        <v>12</v>
      </c>
      <c r="C145" s="92" t="s">
        <v>13</v>
      </c>
      <c r="D145" s="92" t="s">
        <v>14</v>
      </c>
      <c r="E145" s="92" t="s">
        <v>26</v>
      </c>
      <c r="G145" s="92" t="s">
        <v>97</v>
      </c>
      <c r="H145" s="92" t="s">
        <v>16</v>
      </c>
      <c r="I145" s="88" t="s">
        <v>200</v>
      </c>
      <c r="L145" s="98">
        <f>'Activity data'!H146*'Emission factors'!$B$29*'Emission factors'!$C$29</f>
        <v>0</v>
      </c>
      <c r="M145" s="98">
        <f>'Activity data'!I146*'Emission factors'!$B$29*'Emission factors'!$C$29</f>
        <v>0</v>
      </c>
      <c r="N145" s="98">
        <f>'Activity data'!J146*'Emission factors'!$B$29*'Emission factors'!$C$29</f>
        <v>0</v>
      </c>
      <c r="O145" s="98">
        <f>'Activity data'!K146*'Emission factors'!$B$29*'Emission factors'!$C$29</f>
        <v>313.30253155499997</v>
      </c>
      <c r="P145" s="98">
        <f>'Activity data'!L146*'Emission factors'!$B$29*'Emission factors'!$C$29</f>
        <v>372.96587263499998</v>
      </c>
      <c r="Q145" s="98">
        <f>'Activity data'!M146*'Emission factors'!$B$29*'Emission factors'!$C$29</f>
        <v>196.92324332999999</v>
      </c>
      <c r="R145" s="98">
        <f>'Activity data'!N146*'Emission factors'!$B$29*'Emission factors'!$C$29</f>
        <v>481.13289701999992</v>
      </c>
      <c r="S145" s="98">
        <f>'Activity data'!O146*'Emission factors'!$B$29*'Emission factors'!$C$29</f>
        <v>349.36339086000004</v>
      </c>
      <c r="T145" s="98">
        <f>'Activity data'!P146*'Emission factors'!$B$29*'Emission factors'!$C$29</f>
        <v>66.973500180000002</v>
      </c>
      <c r="U145" s="98">
        <f>'Activity data'!Q146*'Emission factors'!$B$29*'Emission factors'!$C$29</f>
        <v>0</v>
      </c>
    </row>
    <row r="146" spans="1:21" x14ac:dyDescent="0.25">
      <c r="A146" s="92" t="s">
        <v>11</v>
      </c>
      <c r="B146" s="92" t="s">
        <v>12</v>
      </c>
      <c r="C146" s="92" t="s">
        <v>13</v>
      </c>
      <c r="D146" s="92" t="s">
        <v>14</v>
      </c>
      <c r="E146" s="92" t="s">
        <v>22</v>
      </c>
      <c r="G146" s="92" t="s">
        <v>97</v>
      </c>
      <c r="H146" s="92" t="s">
        <v>16</v>
      </c>
      <c r="I146" s="88" t="s">
        <v>203</v>
      </c>
      <c r="J146" s="92" t="s">
        <v>13</v>
      </c>
      <c r="L146" s="98">
        <f>'Activity data'!H148*'Emission factors'!$B$23*'Emission factors'!$C$23</f>
        <v>6531277.8113093106</v>
      </c>
      <c r="M146" s="98">
        <f>'Activity data'!I148*'Emission factors'!$B$23*'Emission factors'!$C$23</f>
        <v>7588082.1679958925</v>
      </c>
      <c r="N146" s="98">
        <f>'Activity data'!J148*'Emission factors'!$B$23*'Emission factors'!$C$23</f>
        <v>8723740.5489199832</v>
      </c>
      <c r="O146" s="98">
        <f>'Activity data'!K148*'Emission factors'!$B$23*'Emission factors'!$C$23</f>
        <v>9769306.1686460376</v>
      </c>
      <c r="P146" s="98">
        <f>'Activity data'!L148*'Emission factors'!$B$23*'Emission factors'!$C$23</f>
        <v>10450488.035694955</v>
      </c>
      <c r="Q146" s="98">
        <f>'Activity data'!M148*'Emission factors'!$B$23*'Emission factors'!$C$23</f>
        <v>11176343.085854163</v>
      </c>
      <c r="R146" s="98">
        <f>'Activity data'!N148*'Emission factors'!$B$23*'Emission factors'!$C$23</f>
        <v>12187697.733386124</v>
      </c>
      <c r="S146" s="98">
        <f>'Activity data'!O148*'Emission factors'!$B$23*'Emission factors'!$C$23</f>
        <v>12880156.660272297</v>
      </c>
      <c r="T146" s="98">
        <f>'Activity data'!P148*'Emission factors'!$B$23*'Emission factors'!$C$23</f>
        <v>13089592.853812376</v>
      </c>
      <c r="U146" s="98">
        <f>'Activity data'!Q148*'Emission factors'!$B$23*'Emission factors'!$C$23</f>
        <v>8794747.1459643114</v>
      </c>
    </row>
    <row r="147" spans="1:21" x14ac:dyDescent="0.25">
      <c r="A147" s="92" t="s">
        <v>11</v>
      </c>
      <c r="B147" s="92" t="s">
        <v>12</v>
      </c>
      <c r="C147" s="92" t="s">
        <v>13</v>
      </c>
      <c r="D147" s="92" t="s">
        <v>14</v>
      </c>
      <c r="E147" s="92" t="s">
        <v>22</v>
      </c>
      <c r="G147" s="92" t="s">
        <v>97</v>
      </c>
      <c r="H147" s="92" t="s">
        <v>16</v>
      </c>
      <c r="I147" s="88" t="s">
        <v>227</v>
      </c>
      <c r="L147" s="98">
        <f>'Activity data'!H149*'Emission factors'!$B$23*'Emission factors'!$C$23</f>
        <v>137330.3771784649</v>
      </c>
      <c r="M147" s="98">
        <f>'Activity data'!I149*'Emission factors'!$B$23*'Emission factors'!$C$23</f>
        <v>155900.83458414595</v>
      </c>
      <c r="N147" s="98">
        <f>'Activity data'!J149*'Emission factors'!$B$23*'Emission factors'!$C$23</f>
        <v>166272.87548101583</v>
      </c>
      <c r="O147" s="98">
        <f>'Activity data'!K149*'Emission factors'!$B$23*'Emission factors'!$C$23</f>
        <v>167200.58252082279</v>
      </c>
      <c r="P147" s="98">
        <f>'Activity data'!L149*'Emission factors'!$B$23*'Emission factors'!$C$23</f>
        <v>168955.87818586361</v>
      </c>
      <c r="Q147" s="98">
        <f>'Activity data'!M149*'Emission factors'!$B$23*'Emission factors'!$C$23</f>
        <v>174178.57401929703</v>
      </c>
      <c r="R147" s="98">
        <f>'Activity data'!N149*'Emission factors'!$B$23*'Emission factors'!$C$23</f>
        <v>171721.69946353088</v>
      </c>
      <c r="S147" s="98">
        <f>'Activity data'!O149*'Emission factors'!$B$23*'Emission factors'!$C$23</f>
        <v>174460.59252501797</v>
      </c>
      <c r="T147" s="98">
        <f>'Activity data'!P149*'Emission factors'!$B$23*'Emission factors'!$C$23</f>
        <v>222882.95142904556</v>
      </c>
      <c r="U147" s="98">
        <f>'Activity data'!Q149*'Emission factors'!$B$23*'Emission factors'!$C$23</f>
        <v>238953.09703168744</v>
      </c>
    </row>
    <row r="148" spans="1:21" x14ac:dyDescent="0.25">
      <c r="A148" s="92" t="s">
        <v>11</v>
      </c>
      <c r="B148" s="92" t="s">
        <v>12</v>
      </c>
      <c r="C148" s="92" t="s">
        <v>13</v>
      </c>
      <c r="D148" s="92" t="s">
        <v>14</v>
      </c>
      <c r="E148" s="92" t="s">
        <v>22</v>
      </c>
      <c r="G148" s="92" t="s">
        <v>97</v>
      </c>
      <c r="H148" s="92" t="s">
        <v>16</v>
      </c>
      <c r="I148" s="88" t="s">
        <v>191</v>
      </c>
      <c r="L148" s="98">
        <f>'Activity data'!H150*'Emission factors'!$B$23*'Emission factors'!$C$23</f>
        <v>83210.460970482338</v>
      </c>
      <c r="M148" s="98">
        <f>'Activity data'!I150*'Emission factors'!$B$23*'Emission factors'!$C$23</f>
        <v>92732.351209854038</v>
      </c>
      <c r="N148" s="98">
        <f>'Activity data'!J150*'Emission factors'!$B$23*'Emission factors'!$C$23</f>
        <v>93895.33947915092</v>
      </c>
      <c r="O148" s="98">
        <f>'Activity data'!K150*'Emission factors'!$B$23*'Emission factors'!$C$23</f>
        <v>103088.62546248379</v>
      </c>
      <c r="P148" s="98">
        <f>'Activity data'!L150*'Emission factors'!$B$23*'Emission factors'!$C$23</f>
        <v>128967.44136779975</v>
      </c>
      <c r="Q148" s="98">
        <f>'Activity data'!M150*'Emission factors'!$B$23*'Emission factors'!$C$23</f>
        <v>147835.70001017416</v>
      </c>
      <c r="R148" s="98">
        <f>'Activity data'!N150*'Emission factors'!$B$23*'Emission factors'!$C$23</f>
        <v>163850.24392545081</v>
      </c>
      <c r="S148" s="98">
        <f>'Activity data'!O150*'Emission factors'!$B$23*'Emission factors'!$C$23</f>
        <v>177386.46138654539</v>
      </c>
      <c r="T148" s="98">
        <f>'Activity data'!P150*'Emission factors'!$B$23*'Emission factors'!$C$23</f>
        <v>209961.80328060096</v>
      </c>
      <c r="U148" s="98">
        <f>'Activity data'!Q150*'Emission factors'!$B$23*'Emission factors'!$C$23</f>
        <v>220654.68984494582</v>
      </c>
    </row>
    <row r="149" spans="1:21" x14ac:dyDescent="0.25">
      <c r="A149" s="92" t="s">
        <v>11</v>
      </c>
      <c r="B149" s="92" t="s">
        <v>12</v>
      </c>
      <c r="C149" s="92" t="s">
        <v>13</v>
      </c>
      <c r="D149" s="92" t="s">
        <v>14</v>
      </c>
      <c r="E149" s="92" t="s">
        <v>22</v>
      </c>
      <c r="G149" s="92" t="s">
        <v>97</v>
      </c>
      <c r="H149" s="92" t="s">
        <v>16</v>
      </c>
      <c r="I149" s="88" t="s">
        <v>192</v>
      </c>
      <c r="L149" s="98">
        <f>'Activity data'!H151*'Emission factors'!$B$23*'Emission factors'!$C$23</f>
        <v>884129.41085990728</v>
      </c>
      <c r="M149" s="98">
        <f>'Activity data'!I151*'Emission factors'!$B$23*'Emission factors'!$C$23</f>
        <v>975918.91524663579</v>
      </c>
      <c r="N149" s="98">
        <f>'Activity data'!J151*'Emission factors'!$B$23*'Emission factors'!$C$23</f>
        <v>978606.63157975476</v>
      </c>
      <c r="O149" s="98">
        <f>'Activity data'!K151*'Emission factors'!$B$23*'Emission factors'!$C$23</f>
        <v>1065974.5393295104</v>
      </c>
      <c r="P149" s="98">
        <f>'Activity data'!L151*'Emission factors'!$B$23*'Emission factors'!$C$23</f>
        <v>1223487.267440849</v>
      </c>
      <c r="Q149" s="98">
        <f>'Activity data'!M151*'Emission factors'!$B$23*'Emission factors'!$C$23</f>
        <v>1362827.2480608856</v>
      </c>
      <c r="R149" s="98">
        <f>'Activity data'!N151*'Emission factors'!$B$23*'Emission factors'!$C$23</f>
        <v>1496244.0910875704</v>
      </c>
      <c r="S149" s="98">
        <f>'Activity data'!O151*'Emission factors'!$B$23*'Emission factors'!$C$23</f>
        <v>1529019.9302805816</v>
      </c>
      <c r="T149" s="98">
        <f>'Activity data'!P151*'Emission factors'!$B$23*'Emission factors'!$C$23</f>
        <v>1657853.0593145164</v>
      </c>
      <c r="U149" s="98">
        <f>'Activity data'!Q151*'Emission factors'!$B$23*'Emission factors'!$C$23</f>
        <v>1684058.1377888802</v>
      </c>
    </row>
    <row r="150" spans="1:21" x14ac:dyDescent="0.25">
      <c r="A150" s="92" t="s">
        <v>11</v>
      </c>
      <c r="B150" s="92" t="s">
        <v>12</v>
      </c>
      <c r="C150" s="92" t="s">
        <v>13</v>
      </c>
      <c r="D150" s="92" t="s">
        <v>14</v>
      </c>
      <c r="E150" s="92" t="s">
        <v>22</v>
      </c>
      <c r="G150" s="92" t="s">
        <v>97</v>
      </c>
      <c r="H150" s="92" t="s">
        <v>16</v>
      </c>
      <c r="I150" s="88" t="s">
        <v>206</v>
      </c>
      <c r="L150" s="98">
        <f>'Activity data'!H152*'Emission factors'!$B$23*'Emission factors'!$C$23</f>
        <v>1297200.9530636878</v>
      </c>
      <c r="M150" s="98">
        <f>'Activity data'!I152*'Emission factors'!$B$23*'Emission factors'!$C$23</f>
        <v>1394018.0660406183</v>
      </c>
      <c r="N150" s="98">
        <f>'Activity data'!J152*'Emission factors'!$B$23*'Emission factors'!$C$23</f>
        <v>1516632.8487493463</v>
      </c>
      <c r="O150" s="98">
        <f>'Activity data'!K152*'Emission factors'!$B$23*'Emission factors'!$C$23</f>
        <v>1797790.1865666998</v>
      </c>
      <c r="P150" s="98">
        <f>'Activity data'!L152*'Emission factors'!$B$23*'Emission factors'!$C$23</f>
        <v>2139168.2231599852</v>
      </c>
      <c r="Q150" s="98">
        <f>'Activity data'!M152*'Emission factors'!$B$23*'Emission factors'!$C$23</f>
        <v>2462068.3594419016</v>
      </c>
      <c r="R150" s="98">
        <f>'Activity data'!N152*'Emission factors'!$B$23*'Emission factors'!$C$23</f>
        <v>2663076.2589732977</v>
      </c>
      <c r="S150" s="98">
        <f>'Activity data'!O152*'Emission factors'!$B$23*'Emission factors'!$C$23</f>
        <v>2920208.6337784757</v>
      </c>
      <c r="T150" s="98">
        <f>'Activity data'!P152*'Emission factors'!$B$23*'Emission factors'!$C$23</f>
        <v>3129382.0923426989</v>
      </c>
      <c r="U150" s="98">
        <f>'Activity data'!Q152*'Emission factors'!$B$23*'Emission factors'!$C$23</f>
        <v>3049307.4305386217</v>
      </c>
    </row>
    <row r="151" spans="1:21" x14ac:dyDescent="0.25">
      <c r="A151" s="92" t="s">
        <v>11</v>
      </c>
      <c r="B151" s="92" t="s">
        <v>12</v>
      </c>
      <c r="C151" s="92" t="s">
        <v>13</v>
      </c>
      <c r="D151" s="92" t="s">
        <v>14</v>
      </c>
      <c r="E151" s="92" t="s">
        <v>22</v>
      </c>
      <c r="G151" s="92" t="s">
        <v>97</v>
      </c>
      <c r="H151" s="92" t="s">
        <v>16</v>
      </c>
      <c r="I151" s="88" t="s">
        <v>220</v>
      </c>
      <c r="L151" s="98">
        <f>'Activity data'!H153*'Emission factors'!$B$23*'Emission factors'!$C$23</f>
        <v>92366.783616621309</v>
      </c>
      <c r="M151" s="98">
        <f>'Activity data'!I153*'Emission factors'!$B$23*'Emission factors'!$C$23</f>
        <v>101461.7405681666</v>
      </c>
      <c r="N151" s="98">
        <f>'Activity data'!J153*'Emission factors'!$B$23*'Emission factors'!$C$23</f>
        <v>101476.50576343962</v>
      </c>
      <c r="O151" s="98">
        <f>'Activity data'!K153*'Emission factors'!$B$23*'Emission factors'!$C$23</f>
        <v>102146.68543079311</v>
      </c>
      <c r="P151" s="98">
        <f>'Activity data'!L153*'Emission factors'!$B$23*'Emission factors'!$C$23</f>
        <v>104797.08119995588</v>
      </c>
      <c r="Q151" s="98">
        <f>'Activity data'!M153*'Emission factors'!$B$23*'Emission factors'!$C$23</f>
        <v>109427.54798908715</v>
      </c>
      <c r="R151" s="98">
        <f>'Activity data'!N153*'Emission factors'!$B$23*'Emission factors'!$C$23</f>
        <v>107756.35211817984</v>
      </c>
      <c r="S151" s="98">
        <f>'Activity data'!O153*'Emission factors'!$B$23*'Emission factors'!$C$23</f>
        <v>106791.23594624986</v>
      </c>
      <c r="T151" s="98">
        <f>'Activity data'!P153*'Emission factors'!$B$23*'Emission factors'!$C$23</f>
        <v>102941.19275776025</v>
      </c>
      <c r="U151" s="98">
        <f>'Activity data'!Q153*'Emission factors'!$B$23*'Emission factors'!$C$23</f>
        <v>111721.3504636038</v>
      </c>
    </row>
    <row r="152" spans="1:21" x14ac:dyDescent="0.25">
      <c r="A152" s="92" t="s">
        <v>11</v>
      </c>
      <c r="B152" s="92" t="s">
        <v>12</v>
      </c>
      <c r="C152" s="92" t="s">
        <v>13</v>
      </c>
      <c r="D152" s="92" t="s">
        <v>14</v>
      </c>
      <c r="E152" s="92" t="s">
        <v>22</v>
      </c>
      <c r="G152" s="92" t="s">
        <v>97</v>
      </c>
      <c r="H152" s="92" t="s">
        <v>16</v>
      </c>
      <c r="I152" s="88" t="s">
        <v>193</v>
      </c>
      <c r="L152" s="98">
        <f>'Activity data'!H154*'Emission factors'!$B$23*'Emission factors'!$C$23</f>
        <v>981457.92735123436</v>
      </c>
      <c r="M152" s="98">
        <f>'Activity data'!I154*'Emission factors'!$B$23*'Emission factors'!$C$23</f>
        <v>1121957.9913505036</v>
      </c>
      <c r="N152" s="98">
        <f>'Activity data'!J154*'Emission factors'!$B$23*'Emission factors'!$C$23</f>
        <v>1234873.9198500069</v>
      </c>
      <c r="O152" s="98">
        <f>'Activity data'!K154*'Emission factors'!$B$23*'Emission factors'!$C$23</f>
        <v>1364097.1247498158</v>
      </c>
      <c r="P152" s="98">
        <f>'Activity data'!L154*'Emission factors'!$B$23*'Emission factors'!$C$23</f>
        <v>1442686.4894673156</v>
      </c>
      <c r="Q152" s="98">
        <f>'Activity data'!M154*'Emission factors'!$B$23*'Emission factors'!$C$23</f>
        <v>1566878.8680988227</v>
      </c>
      <c r="R152" s="98">
        <f>'Activity data'!N154*'Emission factors'!$B$23*'Emission factors'!$C$23</f>
        <v>1733575.7171490367</v>
      </c>
      <c r="S152" s="98">
        <f>'Activity data'!O154*'Emission factors'!$B$23*'Emission factors'!$C$23</f>
        <v>2019473.0795519173</v>
      </c>
      <c r="T152" s="98">
        <f>'Activity data'!P154*'Emission factors'!$B$23*'Emission factors'!$C$23</f>
        <v>2514028.5318939625</v>
      </c>
      <c r="U152" s="98">
        <f>'Activity data'!Q154*'Emission factors'!$B$23*'Emission factors'!$C$23</f>
        <v>2689842.7455737111</v>
      </c>
    </row>
    <row r="153" spans="1:21" x14ac:dyDescent="0.25">
      <c r="A153" s="92" t="s">
        <v>11</v>
      </c>
      <c r="B153" s="92" t="s">
        <v>12</v>
      </c>
      <c r="C153" s="92" t="s">
        <v>13</v>
      </c>
      <c r="D153" s="92" t="s">
        <v>14</v>
      </c>
      <c r="E153" s="92" t="s">
        <v>22</v>
      </c>
      <c r="G153" s="92" t="s">
        <v>97</v>
      </c>
      <c r="H153" s="92" t="s">
        <v>16</v>
      </c>
      <c r="I153" s="88" t="s">
        <v>259</v>
      </c>
      <c r="L153" s="98">
        <f>'Activity data'!H155*'Emission factors'!$B$23*'Emission factors'!$C$23</f>
        <v>160780.73609897005</v>
      </c>
      <c r="M153" s="98">
        <f>'Activity data'!I155*'Emission factors'!$B$23*'Emission factors'!$C$23</f>
        <v>155848.8962433073</v>
      </c>
      <c r="N153" s="98">
        <f>'Activity data'!J155*'Emission factors'!$B$23*'Emission factors'!$C$23</f>
        <v>143824.37590300463</v>
      </c>
      <c r="O153" s="98">
        <f>'Activity data'!K155*'Emission factors'!$B$23*'Emission factors'!$C$23</f>
        <v>137766.08455457454</v>
      </c>
      <c r="P153" s="98">
        <f>'Activity data'!L155*'Emission factors'!$B$23*'Emission factors'!$C$23</f>
        <v>144309.99313130192</v>
      </c>
      <c r="Q153" s="98">
        <f>'Activity data'!M155*'Emission factors'!$B$23*'Emission factors'!$C$23</f>
        <v>153018.81887073649</v>
      </c>
      <c r="R153" s="98">
        <f>'Activity data'!N155*'Emission factors'!$B$23*'Emission factors'!$C$23</f>
        <v>157619.51330960955</v>
      </c>
      <c r="S153" s="98">
        <f>'Activity data'!O155*'Emission factors'!$B$23*'Emission factors'!$C$23</f>
        <v>174606.17666705765</v>
      </c>
      <c r="T153" s="98">
        <f>'Activity data'!P155*'Emission factors'!$B$23*'Emission factors'!$C$23</f>
        <v>216327.76756904038</v>
      </c>
      <c r="U153" s="98">
        <f>'Activity data'!Q155*'Emission factors'!$B$23*'Emission factors'!$C$23</f>
        <v>273537.26349552191</v>
      </c>
    </row>
    <row r="154" spans="1:21" x14ac:dyDescent="0.25">
      <c r="A154" s="92" t="s">
        <v>11</v>
      </c>
      <c r="B154" s="92" t="s">
        <v>12</v>
      </c>
      <c r="C154" s="92" t="s">
        <v>13</v>
      </c>
      <c r="D154" s="92" t="s">
        <v>14</v>
      </c>
      <c r="E154" s="92" t="s">
        <v>22</v>
      </c>
      <c r="G154" s="92" t="s">
        <v>97</v>
      </c>
      <c r="H154" s="92" t="s">
        <v>16</v>
      </c>
      <c r="I154" s="88" t="s">
        <v>223</v>
      </c>
      <c r="L154" s="98">
        <f>'Activity data'!H156*'Emission factors'!$B$23*'Emission factors'!$C$23</f>
        <v>132372.71147512816</v>
      </c>
      <c r="M154" s="98">
        <f>'Activity data'!I156*'Emission factors'!$B$23*'Emission factors'!$C$23</f>
        <v>118815.54110198497</v>
      </c>
      <c r="N154" s="98">
        <f>'Activity data'!J156*'Emission factors'!$B$23*'Emission factors'!$C$23</f>
        <v>106491.95163350816</v>
      </c>
      <c r="O154" s="98">
        <f>'Activity data'!K156*'Emission factors'!$B$23*'Emission factors'!$C$23</f>
        <v>104029.47443261306</v>
      </c>
      <c r="P154" s="98">
        <f>'Activity data'!L156*'Emission factors'!$B$23*'Emission factors'!$C$23</f>
        <v>116361.25187046421</v>
      </c>
      <c r="Q154" s="98">
        <f>'Activity data'!M156*'Emission factors'!$B$23*'Emission factors'!$C$23</f>
        <v>124588.89836336799</v>
      </c>
      <c r="R154" s="98">
        <f>'Activity data'!N156*'Emission factors'!$B$23*'Emission factors'!$C$23</f>
        <v>137920.88509641431</v>
      </c>
      <c r="S154" s="98">
        <f>'Activity data'!O156*'Emission factors'!$B$23*'Emission factors'!$C$23</f>
        <v>169787.57809423306</v>
      </c>
      <c r="T154" s="98">
        <f>'Activity data'!P156*'Emission factors'!$B$23*'Emission factors'!$C$23</f>
        <v>209712.43895468625</v>
      </c>
      <c r="U154" s="98">
        <f>'Activity data'!Q156*'Emission factors'!$B$23*'Emission factors'!$C$23</f>
        <v>211545.04934849319</v>
      </c>
    </row>
    <row r="155" spans="1:21" x14ac:dyDescent="0.25">
      <c r="A155" s="92" t="s">
        <v>11</v>
      </c>
      <c r="B155" s="92" t="s">
        <v>12</v>
      </c>
      <c r="C155" s="92" t="s">
        <v>13</v>
      </c>
      <c r="D155" s="92" t="s">
        <v>14</v>
      </c>
      <c r="E155" s="92" t="s">
        <v>22</v>
      </c>
      <c r="G155" s="92" t="s">
        <v>97</v>
      </c>
      <c r="H155" s="92" t="s">
        <v>16</v>
      </c>
      <c r="I155" s="88" t="s">
        <v>221</v>
      </c>
      <c r="L155" s="98">
        <f>'Activity data'!H157*'Emission factors'!$B$23*'Emission factors'!$C$23</f>
        <v>2182252.8439510497</v>
      </c>
      <c r="M155" s="98">
        <f>'Activity data'!I157*'Emission factors'!$B$23*'Emission factors'!$C$23</f>
        <v>2476173.7245054045</v>
      </c>
      <c r="N155" s="98">
        <f>'Activity data'!J157*'Emission factors'!$B$23*'Emission factors'!$C$23</f>
        <v>2475216.0598243838</v>
      </c>
      <c r="O155" s="98">
        <f>'Activity data'!K157*'Emission factors'!$B$23*'Emission factors'!$C$23</f>
        <v>2245014.0999902352</v>
      </c>
      <c r="P155" s="98">
        <f>'Activity data'!L157*'Emission factors'!$B$23*'Emission factors'!$C$23</f>
        <v>2025428.6964976094</v>
      </c>
      <c r="Q155" s="98">
        <f>'Activity data'!M157*'Emission factors'!$B$23*'Emission factors'!$C$23</f>
        <v>1610647.5802503948</v>
      </c>
      <c r="R155" s="98">
        <f>'Activity data'!N157*'Emission factors'!$B$23*'Emission factors'!$C$23</f>
        <v>1677937.212146566</v>
      </c>
      <c r="S155" s="98">
        <f>'Activity data'!O157*'Emission factors'!$B$23*'Emission factors'!$C$23</f>
        <v>1920870.5545938066</v>
      </c>
      <c r="T155" s="98">
        <f>'Activity data'!P157*'Emission factors'!$B$23*'Emission factors'!$C$23</f>
        <v>2299858.4189901468</v>
      </c>
      <c r="U155" s="98">
        <f>'Activity data'!Q157*'Emission factors'!$B$23*'Emission factors'!$C$23</f>
        <v>2564239.3208418721</v>
      </c>
    </row>
    <row r="156" spans="1:21" x14ac:dyDescent="0.25">
      <c r="A156" s="92" t="s">
        <v>11</v>
      </c>
      <c r="B156" s="92" t="s">
        <v>12</v>
      </c>
      <c r="C156" s="92" t="s">
        <v>13</v>
      </c>
      <c r="D156" s="92" t="s">
        <v>14</v>
      </c>
      <c r="E156" s="92" t="s">
        <v>22</v>
      </c>
      <c r="G156" s="92" t="s">
        <v>97</v>
      </c>
      <c r="H156" s="92" t="s">
        <v>16</v>
      </c>
      <c r="I156" s="88" t="s">
        <v>222</v>
      </c>
      <c r="L156" s="98">
        <f>'Activity data'!H158*'Emission factors'!$B$23*'Emission factors'!$C$23</f>
        <v>617382.71981927997</v>
      </c>
      <c r="M156" s="98">
        <f>'Activity data'!I158*'Emission factors'!$B$23*'Emission factors'!$C$23</f>
        <v>722707.77848384937</v>
      </c>
      <c r="N156" s="98">
        <f>'Activity data'!J158*'Emission factors'!$B$23*'Emission factors'!$C$23</f>
        <v>767759.57077910949</v>
      </c>
      <c r="O156" s="98">
        <f>'Activity data'!K158*'Emission factors'!$B$23*'Emission factors'!$C$23</f>
        <v>801791.0151876309</v>
      </c>
      <c r="P156" s="98">
        <f>'Activity data'!L158*'Emission factors'!$B$23*'Emission factors'!$C$23</f>
        <v>823735.03443720704</v>
      </c>
      <c r="Q156" s="98">
        <f>'Activity data'!M158*'Emission factors'!$B$23*'Emission factors'!$C$23</f>
        <v>831007.88516247668</v>
      </c>
      <c r="R156" s="98">
        <f>'Activity data'!N158*'Emission factors'!$B$23*'Emission factors'!$C$23</f>
        <v>841772.31680364395</v>
      </c>
      <c r="S156" s="98">
        <f>'Activity data'!O158*'Emission factors'!$B$23*'Emission factors'!$C$23</f>
        <v>741821.05103102722</v>
      </c>
      <c r="T156" s="98">
        <f>'Activity data'!P158*'Emission factors'!$B$23*'Emission factors'!$C$23</f>
        <v>677516.51425400632</v>
      </c>
      <c r="U156" s="98">
        <f>'Activity data'!Q158*'Emission factors'!$B$23*'Emission factors'!$C$23</f>
        <v>685986.91493937583</v>
      </c>
    </row>
    <row r="157" spans="1:21" x14ac:dyDescent="0.25">
      <c r="A157" s="92" t="s">
        <v>11</v>
      </c>
      <c r="B157" s="92" t="s">
        <v>12</v>
      </c>
      <c r="C157" s="92" t="s">
        <v>13</v>
      </c>
      <c r="D157" s="92" t="s">
        <v>14</v>
      </c>
      <c r="E157" s="92" t="s">
        <v>22</v>
      </c>
      <c r="G157" s="92" t="s">
        <v>97</v>
      </c>
      <c r="H157" s="92" t="s">
        <v>16</v>
      </c>
      <c r="I157" s="88" t="s">
        <v>201</v>
      </c>
      <c r="L157" s="98">
        <f>'Activity data'!H159*'Emission factors'!$B$23*'Emission factors'!$C$23</f>
        <v>4625491.7700786479</v>
      </c>
      <c r="M157" s="98">
        <f>'Activity data'!I159*'Emission factors'!$B$23*'Emission factors'!$C$23</f>
        <v>5504470.8197477339</v>
      </c>
      <c r="N157" s="98">
        <f>'Activity data'!J159*'Emission factors'!$B$23*'Emission factors'!$C$23</f>
        <v>5999804.0334522547</v>
      </c>
      <c r="O157" s="98">
        <f>'Activity data'!K159*'Emission factors'!$B$23*'Emission factors'!$C$23</f>
        <v>6458884.127698103</v>
      </c>
      <c r="P157" s="98">
        <f>'Activity data'!L159*'Emission factors'!$B$23*'Emission factors'!$C$23</f>
        <v>6930933.4659744333</v>
      </c>
      <c r="Q157" s="98">
        <f>'Activity data'!M159*'Emission factors'!$B$23*'Emission factors'!$C$23</f>
        <v>7625523.2356122369</v>
      </c>
      <c r="R157" s="98">
        <f>'Activity data'!N159*'Emission factors'!$B$23*'Emission factors'!$C$23</f>
        <v>8762938.5425419733</v>
      </c>
      <c r="S157" s="98">
        <f>'Activity data'!O159*'Emission factors'!$B$23*'Emission factors'!$C$23</f>
        <v>9746667.0253893528</v>
      </c>
      <c r="T157" s="98">
        <f>'Activity data'!P159*'Emission factors'!$B$23*'Emission factors'!$C$23</f>
        <v>10342222.942486996</v>
      </c>
      <c r="U157" s="98">
        <f>'Activity data'!Q159*'Emission factors'!$B$23*'Emission factors'!$C$23</f>
        <v>10694110.935553517</v>
      </c>
    </row>
    <row r="158" spans="1:21" x14ac:dyDescent="0.25">
      <c r="A158" s="92" t="s">
        <v>11</v>
      </c>
      <c r="B158" s="92" t="s">
        <v>12</v>
      </c>
      <c r="C158" s="92" t="s">
        <v>13</v>
      </c>
      <c r="D158" s="92" t="s">
        <v>14</v>
      </c>
      <c r="E158" s="92" t="s">
        <v>22</v>
      </c>
      <c r="G158" s="92" t="s">
        <v>97</v>
      </c>
      <c r="H158" s="92" t="s">
        <v>16</v>
      </c>
      <c r="I158" s="88" t="s">
        <v>207</v>
      </c>
      <c r="L158" s="98">
        <f>'Activity data'!H160*'Emission factors'!$B$23*'Emission factors'!$C$23</f>
        <v>3960017.4583026716</v>
      </c>
      <c r="M158" s="98">
        <f>'Activity data'!I160*'Emission factors'!$B$23*'Emission factors'!$C$23</f>
        <v>4562119.8027270827</v>
      </c>
      <c r="N158" s="98">
        <f>'Activity data'!J160*'Emission factors'!$B$23*'Emission factors'!$C$23</f>
        <v>5117679.4066964714</v>
      </c>
      <c r="O158" s="98">
        <f>'Activity data'!K160*'Emission factors'!$B$23*'Emission factors'!$C$23</f>
        <v>5779028.4528625077</v>
      </c>
      <c r="P158" s="98">
        <f>'Activity data'!L160*'Emission factors'!$B$23*'Emission factors'!$C$23</f>
        <v>6937496.1979181292</v>
      </c>
      <c r="Q158" s="98">
        <f>'Activity data'!M160*'Emission factors'!$B$23*'Emission factors'!$C$23</f>
        <v>7702752.2003147639</v>
      </c>
      <c r="R158" s="98">
        <f>'Activity data'!N160*'Emission factors'!$B$23*'Emission factors'!$C$23</f>
        <v>8271293.7593503445</v>
      </c>
      <c r="S158" s="98">
        <f>'Activity data'!O160*'Emission factors'!$B$23*'Emission factors'!$C$23</f>
        <v>8616247.2850686684</v>
      </c>
      <c r="T158" s="98">
        <f>'Activity data'!P160*'Emission factors'!$B$23*'Emission factors'!$C$23</f>
        <v>8822053.4205864072</v>
      </c>
      <c r="U158" s="98">
        <f>'Activity data'!Q160*'Emission factors'!$B$23*'Emission factors'!$C$23</f>
        <v>8685886.0358674973</v>
      </c>
    </row>
    <row r="159" spans="1:21" x14ac:dyDescent="0.25">
      <c r="A159" s="92" t="s">
        <v>11</v>
      </c>
      <c r="B159" s="92" t="s">
        <v>12</v>
      </c>
      <c r="C159" s="92" t="s">
        <v>13</v>
      </c>
      <c r="D159" s="92" t="s">
        <v>14</v>
      </c>
      <c r="E159" s="92" t="s">
        <v>22</v>
      </c>
      <c r="G159" s="92" t="s">
        <v>97</v>
      </c>
      <c r="H159" s="92" t="s">
        <v>16</v>
      </c>
      <c r="I159" s="88" t="s">
        <v>218</v>
      </c>
      <c r="L159" s="98">
        <f>'Activity data'!H161*'Emission factors'!$B$23*'Emission factors'!$C$23</f>
        <v>500984.86991785048</v>
      </c>
      <c r="M159" s="98">
        <f>'Activity data'!I161*'Emission factors'!$B$23*'Emission factors'!$C$23</f>
        <v>568382.07778733165</v>
      </c>
      <c r="N159" s="98">
        <f>'Activity data'!J161*'Emission factors'!$B$23*'Emission factors'!$C$23</f>
        <v>589944.4529882276</v>
      </c>
      <c r="O159" s="98">
        <f>'Activity data'!K161*'Emission factors'!$B$23*'Emission factors'!$C$23</f>
        <v>589167.18022139417</v>
      </c>
      <c r="P159" s="98">
        <f>'Activity data'!L161*'Emission factors'!$B$23*'Emission factors'!$C$23</f>
        <v>634200.37768702395</v>
      </c>
      <c r="Q159" s="98">
        <f>'Activity data'!M161*'Emission factors'!$B$23*'Emission factors'!$C$23</f>
        <v>705039.49253632675</v>
      </c>
      <c r="R159" s="98">
        <f>'Activity data'!N161*'Emission factors'!$B$23*'Emission factors'!$C$23</f>
        <v>775982.99298778549</v>
      </c>
      <c r="S159" s="98">
        <f>'Activity data'!O161*'Emission factors'!$B$23*'Emission factors'!$C$23</f>
        <v>875657.9917165637</v>
      </c>
      <c r="T159" s="98">
        <f>'Activity data'!P161*'Emission factors'!$B$23*'Emission factors'!$C$23</f>
        <v>916049.66367873584</v>
      </c>
      <c r="U159" s="98">
        <f>'Activity data'!Q161*'Emission factors'!$B$23*'Emission factors'!$C$23</f>
        <v>909430.39524388639</v>
      </c>
    </row>
    <row r="160" spans="1:21" x14ac:dyDescent="0.25">
      <c r="A160" s="92" t="s">
        <v>11</v>
      </c>
      <c r="B160" s="92" t="s">
        <v>12</v>
      </c>
      <c r="C160" s="92" t="s">
        <v>13</v>
      </c>
      <c r="D160" s="92" t="s">
        <v>14</v>
      </c>
      <c r="E160" s="92" t="s">
        <v>22</v>
      </c>
      <c r="G160" s="92" t="s">
        <v>97</v>
      </c>
      <c r="H160" s="92" t="s">
        <v>16</v>
      </c>
      <c r="I160" s="88" t="s">
        <v>194</v>
      </c>
      <c r="L160" s="98">
        <f>'Activity data'!H162*'Emission factors'!$B$23*'Emission factors'!$C$23</f>
        <v>592552.66431885434</v>
      </c>
      <c r="M160" s="98">
        <f>'Activity data'!I162*'Emission factors'!$B$23*'Emission factors'!$C$23</f>
        <v>644708.41888068512</v>
      </c>
      <c r="N160" s="98">
        <f>'Activity data'!J162*'Emission factors'!$B$23*'Emission factors'!$C$23</f>
        <v>659517.96541136003</v>
      </c>
      <c r="O160" s="98">
        <f>'Activity data'!K162*'Emission factors'!$B$23*'Emission factors'!$C$23</f>
        <v>666342.65514858242</v>
      </c>
      <c r="P160" s="98">
        <f>'Activity data'!L162*'Emission factors'!$B$23*'Emission factors'!$C$23</f>
        <v>751906.57249506528</v>
      </c>
      <c r="Q160" s="98">
        <f>'Activity data'!M162*'Emission factors'!$B$23*'Emission factors'!$C$23</f>
        <v>795020.38306802325</v>
      </c>
      <c r="R160" s="98">
        <f>'Activity data'!N162*'Emission factors'!$B$23*'Emission factors'!$C$23</f>
        <v>885169.41578079772</v>
      </c>
      <c r="S160" s="98">
        <f>'Activity data'!O162*'Emission factors'!$B$23*'Emission factors'!$C$23</f>
        <v>976979.68952114426</v>
      </c>
      <c r="T160" s="98">
        <f>'Activity data'!P162*'Emission factors'!$B$23*'Emission factors'!$C$23</f>
        <v>1043257.1936647085</v>
      </c>
      <c r="U160" s="98">
        <f>'Activity data'!Q162*'Emission factors'!$B$23*'Emission factors'!$C$23</f>
        <v>998953.351232143</v>
      </c>
    </row>
    <row r="161" spans="1:21" x14ac:dyDescent="0.25">
      <c r="A161" s="92" t="s">
        <v>11</v>
      </c>
      <c r="B161" s="92" t="s">
        <v>12</v>
      </c>
      <c r="C161" s="92" t="s">
        <v>13</v>
      </c>
      <c r="D161" s="92" t="s">
        <v>14</v>
      </c>
      <c r="E161" s="92" t="s">
        <v>22</v>
      </c>
      <c r="G161" s="92" t="s">
        <v>97</v>
      </c>
      <c r="H161" s="92" t="s">
        <v>16</v>
      </c>
      <c r="I161" s="88" t="s">
        <v>195</v>
      </c>
      <c r="L161" s="98">
        <f>'Activity data'!H163*'Emission factors'!$B$23*'Emission factors'!$C$23</f>
        <v>1224511.4993423049</v>
      </c>
      <c r="M161" s="98">
        <f>'Activity data'!I163*'Emission factors'!$B$23*'Emission factors'!$C$23</f>
        <v>1209627.4508351507</v>
      </c>
      <c r="N161" s="98">
        <f>'Activity data'!J163*'Emission factors'!$B$23*'Emission factors'!$C$23</f>
        <v>1223374.706138999</v>
      </c>
      <c r="O161" s="98">
        <f>'Activity data'!K163*'Emission factors'!$B$23*'Emission factors'!$C$23</f>
        <v>1330983.630736358</v>
      </c>
      <c r="P161" s="98">
        <f>'Activity data'!L163*'Emission factors'!$B$23*'Emission factors'!$C$23</f>
        <v>1525721.3033071794</v>
      </c>
      <c r="Q161" s="98">
        <f>'Activity data'!M163*'Emission factors'!$B$23*'Emission factors'!$C$23</f>
        <v>1686003.5031010949</v>
      </c>
      <c r="R161" s="98">
        <f>'Activity data'!N163*'Emission factors'!$B$23*'Emission factors'!$C$23</f>
        <v>1779339.1166108376</v>
      </c>
      <c r="S161" s="98">
        <f>'Activity data'!O163*'Emission factors'!$B$23*'Emission factors'!$C$23</f>
        <v>1954216.020064316</v>
      </c>
      <c r="T161" s="98">
        <f>'Activity data'!P163*'Emission factors'!$B$23*'Emission factors'!$C$23</f>
        <v>2220018.5355498078</v>
      </c>
      <c r="U161" s="98">
        <f>'Activity data'!Q163*'Emission factors'!$B$23*'Emission factors'!$C$23</f>
        <v>2343115.2012297623</v>
      </c>
    </row>
    <row r="162" spans="1:21" x14ac:dyDescent="0.25">
      <c r="A162" s="92" t="s">
        <v>11</v>
      </c>
      <c r="B162" s="92" t="s">
        <v>12</v>
      </c>
      <c r="C162" s="92" t="s">
        <v>13</v>
      </c>
      <c r="D162" s="92" t="s">
        <v>14</v>
      </c>
      <c r="E162" s="92" t="s">
        <v>22</v>
      </c>
      <c r="G162" s="92" t="s">
        <v>97</v>
      </c>
      <c r="H162" s="92" t="s">
        <v>16</v>
      </c>
      <c r="I162" s="88" t="s">
        <v>209</v>
      </c>
      <c r="L162" s="98">
        <f>'Activity data'!H164*'Emission factors'!$B$23*'Emission factors'!$C$23</f>
        <v>5016223.9510536371</v>
      </c>
      <c r="M162" s="98">
        <f>'Activity data'!I164*'Emission factors'!$B$23*'Emission factors'!$C$23</f>
        <v>5626900.9643581808</v>
      </c>
      <c r="N162" s="98">
        <f>'Activity data'!J164*'Emission factors'!$B$23*'Emission factors'!$C$23</f>
        <v>5822483.0542809349</v>
      </c>
      <c r="O162" s="98">
        <f>'Activity data'!K164*'Emission factors'!$B$23*'Emission factors'!$C$23</f>
        <v>6275194.7816414386</v>
      </c>
      <c r="P162" s="98">
        <f>'Activity data'!L164*'Emission factors'!$B$23*'Emission factors'!$C$23</f>
        <v>6848565.9832782708</v>
      </c>
      <c r="Q162" s="98">
        <f>'Activity data'!M164*'Emission factors'!$B$23*'Emission factors'!$C$23</f>
        <v>7517252.8422069428</v>
      </c>
      <c r="R162" s="98">
        <f>'Activity data'!N164*'Emission factors'!$B$23*'Emission factors'!$C$23</f>
        <v>8156888.3657395504</v>
      </c>
      <c r="S162" s="98">
        <f>'Activity data'!O164*'Emission factors'!$B$23*'Emission factors'!$C$23</f>
        <v>8795211.6342949662</v>
      </c>
      <c r="T162" s="98">
        <f>'Activity data'!P164*'Emission factors'!$B$23*'Emission factors'!$C$23</f>
        <v>9681516.0936039779</v>
      </c>
      <c r="U162" s="98">
        <f>'Activity data'!Q164*'Emission factors'!$B$23*'Emission factors'!$C$23</f>
        <v>10176155.430497978</v>
      </c>
    </row>
    <row r="163" spans="1:21" x14ac:dyDescent="0.25">
      <c r="A163" s="92" t="s">
        <v>11</v>
      </c>
      <c r="B163" s="92" t="s">
        <v>12</v>
      </c>
      <c r="C163" s="92" t="s">
        <v>13</v>
      </c>
      <c r="D163" s="92" t="s">
        <v>14</v>
      </c>
      <c r="E163" s="92" t="s">
        <v>22</v>
      </c>
      <c r="G163" s="92" t="s">
        <v>97</v>
      </c>
      <c r="H163" s="92" t="s">
        <v>16</v>
      </c>
      <c r="I163" s="88" t="s">
        <v>208</v>
      </c>
      <c r="L163" s="98">
        <f>'Activity data'!H165*'Emission factors'!$B$23*'Emission factors'!$C$23</f>
        <v>2564094.3728934275</v>
      </c>
      <c r="M163" s="98">
        <f>'Activity data'!I165*'Emission factors'!$B$23*'Emission factors'!$C$23</f>
        <v>2722255.4094347758</v>
      </c>
      <c r="N163" s="98">
        <f>'Activity data'!J165*'Emission factors'!$B$23*'Emission factors'!$C$23</f>
        <v>2714522.8138933857</v>
      </c>
      <c r="O163" s="98">
        <f>'Activity data'!K165*'Emission factors'!$B$23*'Emission factors'!$C$23</f>
        <v>2964825.0698578535</v>
      </c>
      <c r="P163" s="98">
        <f>'Activity data'!L165*'Emission factors'!$B$23*'Emission factors'!$C$23</f>
        <v>3220910.3799551097</v>
      </c>
      <c r="Q163" s="98">
        <f>'Activity data'!M165*'Emission factors'!$B$23*'Emission factors'!$C$23</f>
        <v>3561073.307746259</v>
      </c>
      <c r="R163" s="98">
        <f>'Activity data'!N165*'Emission factors'!$B$23*'Emission factors'!$C$23</f>
        <v>3968747.6019850015</v>
      </c>
      <c r="S163" s="98">
        <f>'Activity data'!O165*'Emission factors'!$B$23*'Emission factors'!$C$23</f>
        <v>4591846.8736925842</v>
      </c>
      <c r="T163" s="98">
        <f>'Activity data'!P165*'Emission factors'!$B$23*'Emission factors'!$C$23</f>
        <v>5227444.4328247178</v>
      </c>
      <c r="U163" s="98">
        <f>'Activity data'!Q165*'Emission factors'!$B$23*'Emission factors'!$C$23</f>
        <v>5303446.5132019697</v>
      </c>
    </row>
    <row r="164" spans="1:21" x14ac:dyDescent="0.25">
      <c r="A164" s="92" t="s">
        <v>11</v>
      </c>
      <c r="B164" s="92" t="s">
        <v>12</v>
      </c>
      <c r="C164" s="92" t="s">
        <v>13</v>
      </c>
      <c r="D164" s="92" t="s">
        <v>14</v>
      </c>
      <c r="E164" s="92" t="s">
        <v>22</v>
      </c>
      <c r="G164" s="92" t="s">
        <v>97</v>
      </c>
      <c r="H164" s="92" t="s">
        <v>16</v>
      </c>
      <c r="I164" s="88" t="s">
        <v>226</v>
      </c>
      <c r="L164" s="98">
        <f>'Activity data'!H166*'Emission factors'!$B$23*'Emission factors'!$C$23</f>
        <v>9975.8520305548573</v>
      </c>
      <c r="M164" s="98">
        <f>'Activity data'!I166*'Emission factors'!$B$23*'Emission factors'!$C$23</f>
        <v>14002.950952177447</v>
      </c>
      <c r="N164" s="98">
        <f>'Activity data'!J166*'Emission factors'!$B$23*'Emission factors'!$C$23</f>
        <v>27510.115271137103</v>
      </c>
      <c r="O164" s="98">
        <f>'Activity data'!K166*'Emission factors'!$B$23*'Emission factors'!$C$23</f>
        <v>31358.997276466642</v>
      </c>
      <c r="P164" s="98">
        <f>'Activity data'!L166*'Emission factors'!$B$23*'Emission factors'!$C$23</f>
        <v>32560.502900264943</v>
      </c>
      <c r="Q164" s="98">
        <f>'Activity data'!M166*'Emission factors'!$B$23*'Emission factors'!$C$23</f>
        <v>40228.064176012223</v>
      </c>
      <c r="R164" s="98">
        <f>'Activity data'!N166*'Emission factors'!$B$23*'Emission factors'!$C$23</f>
        <v>30346.919403423566</v>
      </c>
      <c r="S164" s="98">
        <f>'Activity data'!O166*'Emission factors'!$B$23*'Emission factors'!$C$23</f>
        <v>24424.857945735675</v>
      </c>
      <c r="T164" s="98">
        <f>'Activity data'!P166*'Emission factors'!$B$23*'Emission factors'!$C$23</f>
        <v>24953.904834302957</v>
      </c>
      <c r="U164" s="98">
        <f>'Activity data'!Q166*'Emission factors'!$B$23*'Emission factors'!$C$23</f>
        <v>26930.947946013875</v>
      </c>
    </row>
    <row r="165" spans="1:21" x14ac:dyDescent="0.25">
      <c r="A165" s="92" t="s">
        <v>11</v>
      </c>
      <c r="B165" s="92" t="s">
        <v>12</v>
      </c>
      <c r="C165" s="92" t="s">
        <v>13</v>
      </c>
      <c r="D165" s="92" t="s">
        <v>14</v>
      </c>
      <c r="E165" s="92" t="s">
        <v>22</v>
      </c>
      <c r="G165" s="92" t="s">
        <v>97</v>
      </c>
      <c r="H165" s="92" t="s">
        <v>16</v>
      </c>
      <c r="I165" s="88" t="s">
        <v>196</v>
      </c>
      <c r="L165" s="98">
        <f>'Activity data'!H167*'Emission factors'!$B$23*'Emission factors'!$C$23</f>
        <v>2286119.130160565</v>
      </c>
      <c r="M165" s="98">
        <f>'Activity data'!I167*'Emission factors'!$B$23*'Emission factors'!$C$23</f>
        <v>2466142.6619565622</v>
      </c>
      <c r="N165" s="98">
        <f>'Activity data'!J167*'Emission factors'!$B$23*'Emission factors'!$C$23</f>
        <v>2724815.2543322328</v>
      </c>
      <c r="O165" s="98">
        <f>'Activity data'!K167*'Emission factors'!$B$23*'Emission factors'!$C$23</f>
        <v>3104155.3464283906</v>
      </c>
      <c r="P165" s="98">
        <f>'Activity data'!L167*'Emission factors'!$B$23*'Emission factors'!$C$23</f>
        <v>3418352.4931876059</v>
      </c>
      <c r="Q165" s="98">
        <f>'Activity data'!M167*'Emission factors'!$B$23*'Emission factors'!$C$23</f>
        <v>3902318.7248764122</v>
      </c>
      <c r="R165" s="98">
        <f>'Activity data'!N167*'Emission factors'!$B$23*'Emission factors'!$C$23</f>
        <v>4228368.8925279872</v>
      </c>
      <c r="S165" s="98">
        <f>'Activity data'!O167*'Emission factors'!$B$23*'Emission factors'!$C$23</f>
        <v>4946860.8852165565</v>
      </c>
      <c r="T165" s="98">
        <f>'Activity data'!P167*'Emission factors'!$B$23*'Emission factors'!$C$23</f>
        <v>5979162.5236257017</v>
      </c>
      <c r="U165" s="98">
        <f>'Activity data'!Q167*'Emission factors'!$B$23*'Emission factors'!$C$23</f>
        <v>6179748.0306522762</v>
      </c>
    </row>
    <row r="166" spans="1:21" x14ac:dyDescent="0.25">
      <c r="A166" s="92" t="s">
        <v>11</v>
      </c>
      <c r="B166" s="92" t="s">
        <v>12</v>
      </c>
      <c r="C166" s="92" t="s">
        <v>13</v>
      </c>
      <c r="D166" s="92" t="s">
        <v>14</v>
      </c>
      <c r="E166" s="92" t="s">
        <v>22</v>
      </c>
      <c r="G166" s="92" t="s">
        <v>97</v>
      </c>
      <c r="H166" s="92" t="s">
        <v>16</v>
      </c>
      <c r="I166" s="88" t="s">
        <v>197</v>
      </c>
      <c r="L166" s="98">
        <f>'Activity data'!H168*'Emission factors'!$B$23*'Emission factors'!$C$23</f>
        <v>7520422.5961515745</v>
      </c>
      <c r="M166" s="98">
        <f>'Activity data'!I168*'Emission factors'!$B$23*'Emission factors'!$C$23</f>
        <v>8899061.5554515626</v>
      </c>
      <c r="N166" s="98">
        <f>'Activity data'!J168*'Emission factors'!$B$23*'Emission factors'!$C$23</f>
        <v>10486869.420865504</v>
      </c>
      <c r="O166" s="98">
        <f>'Activity data'!K168*'Emission factors'!$B$23*'Emission factors'!$C$23</f>
        <v>11669281.027057867</v>
      </c>
      <c r="P166" s="98">
        <f>'Activity data'!L168*'Emission factors'!$B$23*'Emission factors'!$C$23</f>
        <v>12730576.780319283</v>
      </c>
      <c r="Q166" s="98">
        <f>'Activity data'!M168*'Emission factors'!$B$23*'Emission factors'!$C$23</f>
        <v>14376439.501904514</v>
      </c>
      <c r="R166" s="98">
        <f>'Activity data'!N168*'Emission factors'!$B$23*'Emission factors'!$C$23</f>
        <v>16357052.160837596</v>
      </c>
      <c r="S166" s="98">
        <f>'Activity data'!O168*'Emission factors'!$B$23*'Emission factors'!$C$23</f>
        <v>17775481.831111439</v>
      </c>
      <c r="T166" s="98">
        <f>'Activity data'!P168*'Emission factors'!$B$23*'Emission factors'!$C$23</f>
        <v>18444690.508462828</v>
      </c>
      <c r="U166" s="98">
        <f>'Activity data'!Q168*'Emission factors'!$B$23*'Emission factors'!$C$23</f>
        <v>18037049.905042566</v>
      </c>
    </row>
    <row r="167" spans="1:21" x14ac:dyDescent="0.25">
      <c r="A167" s="92" t="s">
        <v>11</v>
      </c>
      <c r="B167" s="92" t="s">
        <v>12</v>
      </c>
      <c r="C167" s="92" t="s">
        <v>13</v>
      </c>
      <c r="D167" s="92" t="s">
        <v>14</v>
      </c>
      <c r="E167" s="92" t="s">
        <v>22</v>
      </c>
      <c r="G167" s="92" t="s">
        <v>97</v>
      </c>
      <c r="H167" s="92" t="s">
        <v>16</v>
      </c>
      <c r="I167" s="88" t="s">
        <v>229</v>
      </c>
      <c r="L167" s="98">
        <f>'Activity data'!H169*'Emission factors'!$B$23*'Emission factors'!$C$23</f>
        <v>60694.132982512107</v>
      </c>
      <c r="M167" s="98">
        <f>'Activity data'!I169*'Emission factors'!$B$23*'Emission factors'!$C$23</f>
        <v>71803.276900822093</v>
      </c>
      <c r="N167" s="98">
        <f>'Activity data'!J169*'Emission factors'!$B$23*'Emission factors'!$C$23</f>
        <v>76607.531927028816</v>
      </c>
      <c r="O167" s="98">
        <f>'Activity data'!K169*'Emission factors'!$B$23*'Emission factors'!$C$23</f>
        <v>90155.220804800512</v>
      </c>
      <c r="P167" s="98">
        <f>'Activity data'!L169*'Emission factors'!$B$23*'Emission factors'!$C$23</f>
        <v>109216.78111952261</v>
      </c>
      <c r="Q167" s="98">
        <f>'Activity data'!M169*'Emission factors'!$B$23*'Emission factors'!$C$23</f>
        <v>96925.867289202244</v>
      </c>
      <c r="R167" s="98">
        <f>'Activity data'!N169*'Emission factors'!$B$23*'Emission factors'!$C$23</f>
        <v>112236.44131831964</v>
      </c>
      <c r="S167" s="98">
        <f>'Activity data'!O169*'Emission factors'!$B$23*'Emission factors'!$C$23</f>
        <v>139308.505826393</v>
      </c>
      <c r="T167" s="98">
        <f>'Activity data'!P169*'Emission factors'!$B$23*'Emission factors'!$C$23</f>
        <v>155334.64118507496</v>
      </c>
      <c r="U167" s="98">
        <f>'Activity data'!Q169*'Emission factors'!$B$23*'Emission factors'!$C$23</f>
        <v>166512.031072143</v>
      </c>
    </row>
    <row r="168" spans="1:21" x14ac:dyDescent="0.25">
      <c r="A168" s="92" t="s">
        <v>11</v>
      </c>
      <c r="B168" s="92" t="s">
        <v>12</v>
      </c>
      <c r="C168" s="92" t="s">
        <v>13</v>
      </c>
      <c r="D168" s="92" t="s">
        <v>14</v>
      </c>
      <c r="E168" s="92" t="s">
        <v>22</v>
      </c>
      <c r="G168" s="92" t="s">
        <v>97</v>
      </c>
      <c r="H168" s="92" t="s">
        <v>16</v>
      </c>
      <c r="I168" s="88" t="s">
        <v>198</v>
      </c>
      <c r="L168" s="98">
        <f>'Activity data'!H170*'Emission factors'!$B$23*'Emission factors'!$C$23</f>
        <v>313266.36380421155</v>
      </c>
      <c r="M168" s="98">
        <f>'Activity data'!I170*'Emission factors'!$B$23*'Emission factors'!$C$23</f>
        <v>340775.82963971095</v>
      </c>
      <c r="N168" s="98">
        <f>'Activity data'!J170*'Emission factors'!$B$23*'Emission factors'!$C$23</f>
        <v>356288.58792556013</v>
      </c>
      <c r="O168" s="98">
        <f>'Activity data'!K170*'Emission factors'!$B$23*'Emission factors'!$C$23</f>
        <v>412662.14287516585</v>
      </c>
      <c r="P168" s="98">
        <f>'Activity data'!L170*'Emission factors'!$B$23*'Emission factors'!$C$23</f>
        <v>468324.55110665818</v>
      </c>
      <c r="Q168" s="98">
        <f>'Activity data'!M170*'Emission factors'!$B$23*'Emission factors'!$C$23</f>
        <v>542931.97442257649</v>
      </c>
      <c r="R168" s="98">
        <f>'Activity data'!N170*'Emission factors'!$B$23*'Emission factors'!$C$23</f>
        <v>643009.68606954033</v>
      </c>
      <c r="S168" s="98">
        <f>'Activity data'!O170*'Emission factors'!$B$23*'Emission factors'!$C$23</f>
        <v>690952.33245010057</v>
      </c>
      <c r="T168" s="98">
        <f>'Activity data'!P170*'Emission factors'!$B$23*'Emission factors'!$C$23</f>
        <v>718033.58483727986</v>
      </c>
      <c r="U168" s="98">
        <f>'Activity data'!Q170*'Emission factors'!$B$23*'Emission factors'!$C$23</f>
        <v>639964.7222635746</v>
      </c>
    </row>
    <row r="169" spans="1:21" x14ac:dyDescent="0.25">
      <c r="A169" s="92" t="s">
        <v>11</v>
      </c>
      <c r="B169" s="92" t="s">
        <v>12</v>
      </c>
      <c r="C169" s="92" t="s">
        <v>13</v>
      </c>
      <c r="D169" s="92" t="s">
        <v>14</v>
      </c>
      <c r="E169" s="92" t="s">
        <v>22</v>
      </c>
      <c r="G169" s="92" t="s">
        <v>97</v>
      </c>
      <c r="H169" s="92" t="s">
        <v>16</v>
      </c>
      <c r="I169" s="88" t="s">
        <v>231</v>
      </c>
      <c r="L169" s="98">
        <f>'Activity data'!H171*'Emission factors'!$B$23*'Emission factors'!$C$23</f>
        <v>48670.365370854706</v>
      </c>
      <c r="M169" s="98">
        <f>'Activity data'!I171*'Emission factors'!$B$23*'Emission factors'!$C$23</f>
        <v>55638.296163590909</v>
      </c>
      <c r="N169" s="98">
        <f>'Activity data'!J171*'Emission factors'!$B$23*'Emission factors'!$C$23</f>
        <v>55361.345269079538</v>
      </c>
      <c r="O169" s="98">
        <f>'Activity data'!K171*'Emission factors'!$B$23*'Emission factors'!$C$23</f>
        <v>60342.402262323536</v>
      </c>
      <c r="P169" s="98">
        <f>'Activity data'!L171*'Emission factors'!$B$23*'Emission factors'!$C$23</f>
        <v>69076.047126946098</v>
      </c>
      <c r="Q169" s="98">
        <f>'Activity data'!M171*'Emission factors'!$B$23*'Emission factors'!$C$23</f>
        <v>76103.963333622902</v>
      </c>
      <c r="R169" s="98">
        <f>'Activity data'!N171*'Emission factors'!$B$23*'Emission factors'!$C$23</f>
        <v>88674.694700091422</v>
      </c>
      <c r="S169" s="98">
        <f>'Activity data'!O171*'Emission factors'!$B$23*'Emission factors'!$C$23</f>
        <v>101796.05748765054</v>
      </c>
      <c r="T169" s="98">
        <f>'Activity data'!P171*'Emission factors'!$B$23*'Emission factors'!$C$23</f>
        <v>108886.63526938819</v>
      </c>
      <c r="U169" s="98">
        <f>'Activity data'!Q171*'Emission factors'!$B$23*'Emission factors'!$C$23</f>
        <v>109356.5206499365</v>
      </c>
    </row>
    <row r="170" spans="1:21" x14ac:dyDescent="0.25">
      <c r="A170" s="92" t="s">
        <v>11</v>
      </c>
      <c r="B170" s="92" t="s">
        <v>12</v>
      </c>
      <c r="C170" s="92" t="s">
        <v>13</v>
      </c>
      <c r="D170" s="92" t="s">
        <v>14</v>
      </c>
      <c r="E170" s="92" t="s">
        <v>22</v>
      </c>
      <c r="G170" s="92" t="s">
        <v>97</v>
      </c>
      <c r="H170" s="92" t="s">
        <v>16</v>
      </c>
      <c r="I170" s="88" t="s">
        <v>230</v>
      </c>
      <c r="L170" s="98">
        <f>'Activity data'!H172*'Emission factors'!$B$23*'Emission factors'!$C$23</f>
        <v>50759.89889247324</v>
      </c>
      <c r="M170" s="98">
        <f>'Activity data'!I172*'Emission factors'!$B$23*'Emission factors'!$C$23</f>
        <v>52842.414705286035</v>
      </c>
      <c r="N170" s="98">
        <f>'Activity data'!J172*'Emission factors'!$B$23*'Emission factors'!$C$23</f>
        <v>50551.464171843516</v>
      </c>
      <c r="O170" s="98">
        <f>'Activity data'!K172*'Emission factors'!$B$23*'Emission factors'!$C$23</f>
        <v>52719.181758184372</v>
      </c>
      <c r="P170" s="98">
        <f>'Activity data'!L172*'Emission factors'!$B$23*'Emission factors'!$C$23</f>
        <v>62145.644107306609</v>
      </c>
      <c r="Q170" s="98">
        <f>'Activity data'!M172*'Emission factors'!$B$23*'Emission factors'!$C$23</f>
        <v>86362.694243214224</v>
      </c>
      <c r="R170" s="98">
        <f>'Activity data'!N172*'Emission factors'!$B$23*'Emission factors'!$C$23</f>
        <v>98421.421079498628</v>
      </c>
      <c r="S170" s="98">
        <f>'Activity data'!O172*'Emission factors'!$B$23*'Emission factors'!$C$23</f>
        <v>105958.99548157251</v>
      </c>
      <c r="T170" s="98">
        <f>'Activity data'!P172*'Emission factors'!$B$23*'Emission factors'!$C$23</f>
        <v>116418.44266313076</v>
      </c>
      <c r="U170" s="98">
        <f>'Activity data'!Q172*'Emission factors'!$B$23*'Emission factors'!$C$23</f>
        <v>115816.72344227014</v>
      </c>
    </row>
    <row r="171" spans="1:21" x14ac:dyDescent="0.25">
      <c r="A171" s="92" t="s">
        <v>11</v>
      </c>
      <c r="B171" s="92" t="s">
        <v>12</v>
      </c>
      <c r="C171" s="92" t="s">
        <v>13</v>
      </c>
      <c r="D171" s="92" t="s">
        <v>14</v>
      </c>
      <c r="E171" s="92" t="s">
        <v>22</v>
      </c>
      <c r="G171" s="92" t="s">
        <v>97</v>
      </c>
      <c r="H171" s="92" t="s">
        <v>16</v>
      </c>
      <c r="I171" s="88" t="s">
        <v>232</v>
      </c>
      <c r="L171" s="98">
        <f>'Activity data'!H173*'Emission factors'!$B$23*'Emission factors'!$C$23</f>
        <v>2009127.7104002286</v>
      </c>
      <c r="M171" s="98">
        <f>'Activity data'!I173*'Emission factors'!$B$23*'Emission factors'!$C$23</f>
        <v>2274906.4973791218</v>
      </c>
      <c r="N171" s="98">
        <f>'Activity data'!J173*'Emission factors'!$B$23*'Emission factors'!$C$23</f>
        <v>2494810.2064350522</v>
      </c>
      <c r="O171" s="98">
        <f>'Activity data'!K173*'Emission factors'!$B$23*'Emission factors'!$C$23</f>
        <v>2736350.111736442</v>
      </c>
      <c r="P171" s="98">
        <f>'Activity data'!L173*'Emission factors'!$B$23*'Emission factors'!$C$23</f>
        <v>3140224.8699516067</v>
      </c>
      <c r="Q171" s="98">
        <f>'Activity data'!M173*'Emission factors'!$B$23*'Emission factors'!$C$23</f>
        <v>3556523.3226410844</v>
      </c>
      <c r="R171" s="98">
        <f>'Activity data'!N173*'Emission factors'!$B$23*'Emission factors'!$C$23</f>
        <v>3735031.8293089163</v>
      </c>
      <c r="S171" s="98">
        <f>'Activity data'!O173*'Emission factors'!$B$23*'Emission factors'!$C$23</f>
        <v>3959933.3975810255</v>
      </c>
      <c r="T171" s="98">
        <f>'Activity data'!P173*'Emission factors'!$B$23*'Emission factors'!$C$23</f>
        <v>4520380.4207171891</v>
      </c>
      <c r="U171" s="98">
        <f>'Activity data'!Q173*'Emission factors'!$B$23*'Emission factors'!$C$23</f>
        <v>4491557.1645774292</v>
      </c>
    </row>
    <row r="172" spans="1:21" x14ac:dyDescent="0.25">
      <c r="A172" s="92" t="s">
        <v>11</v>
      </c>
      <c r="B172" s="92" t="s">
        <v>12</v>
      </c>
      <c r="C172" s="92" t="s">
        <v>13</v>
      </c>
      <c r="D172" s="92" t="s">
        <v>14</v>
      </c>
      <c r="E172" s="92" t="s">
        <v>22</v>
      </c>
      <c r="G172" s="92" t="s">
        <v>97</v>
      </c>
      <c r="H172" s="92" t="s">
        <v>16</v>
      </c>
      <c r="I172" s="92" t="s">
        <v>225</v>
      </c>
      <c r="L172" s="98">
        <f>'Activity data'!H174*'Emission factors'!$B$23*'Emission factors'!$C$23</f>
        <v>549857.74231058941</v>
      </c>
      <c r="M172" s="98">
        <f>'Activity data'!I174*'Emission factors'!$B$23*'Emission factors'!$C$23</f>
        <v>659007.33207894722</v>
      </c>
      <c r="N172" s="98">
        <f>'Activity data'!J174*'Emission factors'!$B$23*'Emission factors'!$C$23</f>
        <v>665089.07933715265</v>
      </c>
      <c r="O172" s="98">
        <f>'Activity data'!K174*'Emission factors'!$B$23*'Emission factors'!$C$23</f>
        <v>665981.34731337789</v>
      </c>
      <c r="P172" s="98">
        <f>'Activity data'!L174*'Emission factors'!$B$23*'Emission factors'!$C$23</f>
        <v>727129.24937323597</v>
      </c>
      <c r="Q172" s="98">
        <f>'Activity data'!M174*'Emission factors'!$B$23*'Emission factors'!$C$23</f>
        <v>754515.73106096277</v>
      </c>
      <c r="R172" s="98">
        <f>'Activity data'!N174*'Emission factors'!$B$23*'Emission factors'!$C$23</f>
        <v>758513.36708779249</v>
      </c>
      <c r="S172" s="98">
        <f>'Activity data'!O174*'Emission factors'!$B$23*'Emission factors'!$C$23</f>
        <v>710682.13572019036</v>
      </c>
      <c r="T172" s="98">
        <f>'Activity data'!P174*'Emission factors'!$B$23*'Emission factors'!$C$23</f>
        <v>620650.57432289713</v>
      </c>
      <c r="U172" s="98">
        <f>'Activity data'!Q174*'Emission factors'!$B$23*'Emission factors'!$C$23</f>
        <v>572762.45984838903</v>
      </c>
    </row>
    <row r="173" spans="1:21" x14ac:dyDescent="0.25">
      <c r="A173" s="92" t="s">
        <v>11</v>
      </c>
      <c r="B173" s="92" t="s">
        <v>12</v>
      </c>
      <c r="C173" s="92" t="s">
        <v>13</v>
      </c>
      <c r="D173" s="92" t="s">
        <v>14</v>
      </c>
      <c r="E173" s="92" t="s">
        <v>22</v>
      </c>
      <c r="G173" s="92" t="s">
        <v>97</v>
      </c>
      <c r="H173" s="92" t="s">
        <v>16</v>
      </c>
      <c r="I173" s="88" t="s">
        <v>205</v>
      </c>
      <c r="L173" s="98">
        <f>'Activity data'!H175*'Emission factors'!$B$23*'Emission factors'!$C$23</f>
        <v>3116287.6922016246</v>
      </c>
      <c r="M173" s="98">
        <f>'Activity data'!I175*'Emission factors'!$B$23*'Emission factors'!$C$23</f>
        <v>3450987.9377382929</v>
      </c>
      <c r="N173" s="98">
        <f>'Activity data'!J175*'Emission factors'!$B$23*'Emission factors'!$C$23</f>
        <v>3552017.8421684764</v>
      </c>
      <c r="O173" s="98">
        <f>'Activity data'!K175*'Emission factors'!$B$23*'Emission factors'!$C$23</f>
        <v>3633967.7407588717</v>
      </c>
      <c r="P173" s="98">
        <f>'Activity data'!L175*'Emission factors'!$B$23*'Emission factors'!$C$23</f>
        <v>4021864.8387745353</v>
      </c>
      <c r="Q173" s="98">
        <f>'Activity data'!M175*'Emission factors'!$B$23*'Emission factors'!$C$23</f>
        <v>4216566.930777532</v>
      </c>
      <c r="R173" s="98">
        <f>'Activity data'!N175*'Emission factors'!$B$23*'Emission factors'!$C$23</f>
        <v>4466720.0447434317</v>
      </c>
      <c r="S173" s="98">
        <f>'Activity data'!O175*'Emission factors'!$B$23*'Emission factors'!$C$23</f>
        <v>4591628.146118586</v>
      </c>
      <c r="T173" s="98">
        <f>'Activity data'!P175*'Emission factors'!$B$23*'Emission factors'!$C$23</f>
        <v>4619497.8546729842</v>
      </c>
      <c r="U173" s="98">
        <f>'Activity data'!Q175*'Emission factors'!$B$23*'Emission factors'!$C$23</f>
        <v>4515302.4490481373</v>
      </c>
    </row>
    <row r="174" spans="1:21" x14ac:dyDescent="0.25">
      <c r="A174" s="92" t="s">
        <v>11</v>
      </c>
      <c r="B174" s="92" t="s">
        <v>12</v>
      </c>
      <c r="C174" s="92" t="s">
        <v>13</v>
      </c>
      <c r="D174" s="92" t="s">
        <v>14</v>
      </c>
      <c r="E174" s="92" t="s">
        <v>22</v>
      </c>
      <c r="G174" s="92" t="s">
        <v>97</v>
      </c>
      <c r="H174" s="92" t="s">
        <v>16</v>
      </c>
      <c r="I174" s="88" t="s">
        <v>204</v>
      </c>
      <c r="L174" s="98">
        <f>'Activity data'!H176*'Emission factors'!$B$23*'Emission factors'!$C$23</f>
        <v>4798261.7287045876</v>
      </c>
      <c r="M174" s="98">
        <f>'Activity data'!I176*'Emission factors'!$B$23*'Emission factors'!$C$23</f>
        <v>5421106.3396667624</v>
      </c>
      <c r="N174" s="98">
        <f>'Activity data'!J176*'Emission factors'!$B$23*'Emission factors'!$C$23</f>
        <v>5802699.7025007941</v>
      </c>
      <c r="O174" s="98">
        <f>'Activity data'!K176*'Emission factors'!$B$23*'Emission factors'!$C$23</f>
        <v>6077492.0649558138</v>
      </c>
      <c r="P174" s="98">
        <f>'Activity data'!L176*'Emission factors'!$B$23*'Emission factors'!$C$23</f>
        <v>6581616.9453624738</v>
      </c>
      <c r="Q174" s="98">
        <f>'Activity data'!M176*'Emission factors'!$B$23*'Emission factors'!$C$23</f>
        <v>7262279.6551697804</v>
      </c>
      <c r="R174" s="98">
        <f>'Activity data'!N176*'Emission factors'!$B$23*'Emission factors'!$C$23</f>
        <v>8169652.6702485168</v>
      </c>
      <c r="S174" s="98">
        <f>'Activity data'!O176*'Emission factors'!$B$23*'Emission factors'!$C$23</f>
        <v>9326270.6972152125</v>
      </c>
      <c r="T174" s="98">
        <f>'Activity data'!P176*'Emission factors'!$B$23*'Emission factors'!$C$23</f>
        <v>10526135.142868416</v>
      </c>
      <c r="U174" s="98">
        <f>'Activity data'!Q176*'Emission factors'!$B$23*'Emission factors'!$C$23</f>
        <v>10846165.692024054</v>
      </c>
    </row>
    <row r="175" spans="1:21" x14ac:dyDescent="0.25">
      <c r="A175" s="92" t="s">
        <v>11</v>
      </c>
      <c r="B175" s="92" t="s">
        <v>12</v>
      </c>
      <c r="C175" s="92" t="s">
        <v>13</v>
      </c>
      <c r="D175" s="92" t="s">
        <v>14</v>
      </c>
      <c r="E175" s="92" t="s">
        <v>22</v>
      </c>
      <c r="G175" s="92" t="s">
        <v>97</v>
      </c>
      <c r="H175" s="92" t="s">
        <v>16</v>
      </c>
      <c r="I175" s="88" t="s">
        <v>228</v>
      </c>
      <c r="L175" s="98">
        <f>'Activity data'!H177*'Emission factors'!$B$23*'Emission factors'!$C$23</f>
        <v>61060.858354314645</v>
      </c>
      <c r="M175" s="98">
        <f>'Activity data'!I177*'Emission factors'!$B$23*'Emission factors'!$C$23</f>
        <v>58086.314397685295</v>
      </c>
      <c r="N175" s="98">
        <f>'Activity data'!J177*'Emission factors'!$B$23*'Emission factors'!$C$23</f>
        <v>49944.553162389675</v>
      </c>
      <c r="O175" s="98">
        <f>'Activity data'!K177*'Emission factors'!$B$23*'Emission factors'!$C$23</f>
        <v>57466.992789196214</v>
      </c>
      <c r="P175" s="98">
        <f>'Activity data'!L177*'Emission factors'!$B$23*'Emission factors'!$C$23</f>
        <v>78884.501700668392</v>
      </c>
      <c r="Q175" s="98">
        <f>'Activity data'!M177*'Emission factors'!$B$23*'Emission factors'!$C$23</f>
        <v>103132.27852668989</v>
      </c>
      <c r="R175" s="98">
        <f>'Activity data'!N177*'Emission factors'!$B$23*'Emission factors'!$C$23</f>
        <v>106525.34151092941</v>
      </c>
      <c r="S175" s="98">
        <f>'Activity data'!O177*'Emission factors'!$B$23*'Emission factors'!$C$23</f>
        <v>103812.83208320694</v>
      </c>
      <c r="T175" s="98">
        <f>'Activity data'!P177*'Emission factors'!$B$23*'Emission factors'!$C$23</f>
        <v>113471.60912382674</v>
      </c>
      <c r="U175" s="98">
        <f>'Activity data'!Q177*'Emission factors'!$B$23*'Emission factors'!$C$23</f>
        <v>109484.04634370765</v>
      </c>
    </row>
    <row r="176" spans="1:21" x14ac:dyDescent="0.25">
      <c r="A176" s="92" t="s">
        <v>11</v>
      </c>
      <c r="B176" s="92" t="s">
        <v>12</v>
      </c>
      <c r="C176" s="92" t="s">
        <v>13</v>
      </c>
      <c r="D176" s="92" t="s">
        <v>14</v>
      </c>
      <c r="E176" s="92" t="s">
        <v>22</v>
      </c>
      <c r="G176" s="92" t="s">
        <v>97</v>
      </c>
      <c r="H176" s="92" t="s">
        <v>16</v>
      </c>
      <c r="I176" s="88" t="s">
        <v>202</v>
      </c>
      <c r="L176" s="98">
        <f>'Activity data'!H178*'Emission factors'!$B$23*'Emission factors'!$C$23</f>
        <v>6558150.6916474346</v>
      </c>
      <c r="M176" s="98">
        <f>'Activity data'!I178*'Emission factors'!$B$23*'Emission factors'!$C$23</f>
        <v>7214268.5873185694</v>
      </c>
      <c r="N176" s="98">
        <f>'Activity data'!J178*'Emission factors'!$B$23*'Emission factors'!$C$23</f>
        <v>7948383.6968310662</v>
      </c>
      <c r="O176" s="98">
        <f>'Activity data'!K178*'Emission factors'!$B$23*'Emission factors'!$C$23</f>
        <v>9212447.2372264881</v>
      </c>
      <c r="P176" s="98">
        <f>'Activity data'!L178*'Emission factors'!$B$23*'Emission factors'!$C$23</f>
        <v>10274452.56311458</v>
      </c>
      <c r="Q176" s="98">
        <f>'Activity data'!M178*'Emission factors'!$B$23*'Emission factors'!$C$23</f>
        <v>11510967.893607443</v>
      </c>
      <c r="R176" s="98">
        <f>'Activity data'!N178*'Emission factors'!$B$23*'Emission factors'!$C$23</f>
        <v>12774545.774383912</v>
      </c>
      <c r="S176" s="98">
        <f>'Activity data'!O178*'Emission factors'!$B$23*'Emission factors'!$C$23</f>
        <v>14130388.286871197</v>
      </c>
      <c r="T176" s="98">
        <f>'Activity data'!P178*'Emission factors'!$B$23*'Emission factors'!$C$23</f>
        <v>13174389.888832543</v>
      </c>
      <c r="U176" s="98">
        <f>'Activity data'!Q178*'Emission factors'!$B$23*'Emission factors'!$C$23</f>
        <v>12084647.535280989</v>
      </c>
    </row>
    <row r="177" spans="1:21" x14ac:dyDescent="0.25">
      <c r="A177" s="92" t="s">
        <v>11</v>
      </c>
      <c r="B177" s="92" t="s">
        <v>12</v>
      </c>
      <c r="C177" s="92" t="s">
        <v>13</v>
      </c>
      <c r="D177" s="92" t="s">
        <v>14</v>
      </c>
      <c r="E177" s="92" t="s">
        <v>22</v>
      </c>
      <c r="G177" s="92" t="s">
        <v>97</v>
      </c>
      <c r="H177" s="92" t="s">
        <v>16</v>
      </c>
      <c r="I177" s="88" t="s">
        <v>190</v>
      </c>
      <c r="L177" s="98">
        <f>'Activity data'!H179*'Emission factors'!$B$23*'Emission factors'!$C$23</f>
        <v>0</v>
      </c>
      <c r="M177" s="98">
        <f>'Activity data'!I179*'Emission factors'!$B$23*'Emission factors'!$C$23</f>
        <v>0</v>
      </c>
      <c r="N177" s="98">
        <f>'Activity data'!J179*'Emission factors'!$B$23*'Emission factors'!$C$23</f>
        <v>0</v>
      </c>
      <c r="O177" s="98">
        <f>'Activity data'!K179*'Emission factors'!$B$23*'Emission factors'!$C$23</f>
        <v>0</v>
      </c>
      <c r="P177" s="98">
        <f>'Activity data'!L179*'Emission factors'!$B$23*'Emission factors'!$C$23</f>
        <v>0</v>
      </c>
      <c r="Q177" s="98">
        <f>'Activity data'!M179*'Emission factors'!$B$23*'Emission factors'!$C$23</f>
        <v>0</v>
      </c>
      <c r="R177" s="98">
        <f>'Activity data'!N179*'Emission factors'!$B$23*'Emission factors'!$C$23</f>
        <v>0</v>
      </c>
      <c r="S177" s="98">
        <f>'Activity data'!O179*'Emission factors'!$B$23*'Emission factors'!$C$23</f>
        <v>0</v>
      </c>
      <c r="T177" s="98">
        <f>'Activity data'!P179*'Emission factors'!$B$23*'Emission factors'!$C$23</f>
        <v>0</v>
      </c>
      <c r="U177" s="98">
        <f>'Activity data'!Q179*'Emission factors'!$B$23*'Emission factors'!$C$23</f>
        <v>4032715.2937919623</v>
      </c>
    </row>
    <row r="178" spans="1:21" x14ac:dyDescent="0.25">
      <c r="A178" s="92" t="s">
        <v>11</v>
      </c>
      <c r="B178" s="92" t="s">
        <v>12</v>
      </c>
      <c r="C178" s="92" t="s">
        <v>13</v>
      </c>
      <c r="D178" s="92" t="s">
        <v>14</v>
      </c>
      <c r="E178" s="92" t="s">
        <v>22</v>
      </c>
      <c r="G178" s="92" t="s">
        <v>97</v>
      </c>
      <c r="H178" s="92" t="s">
        <v>16</v>
      </c>
      <c r="I178" s="88" t="s">
        <v>210</v>
      </c>
      <c r="L178" s="98">
        <f>'Activity data'!H180*'Emission factors'!$B$23*'Emission factors'!$C$23</f>
        <v>81983.618419309627</v>
      </c>
      <c r="M178" s="98">
        <f>'Activity data'!I180*'Emission factors'!$B$23*'Emission factors'!$C$23</f>
        <v>94422.591485874218</v>
      </c>
      <c r="N178" s="98">
        <f>'Activity data'!J180*'Emission factors'!$B$23*'Emission factors'!$C$23</f>
        <v>95411.863647542734</v>
      </c>
      <c r="O178" s="98">
        <f>'Activity data'!K180*'Emission factors'!$B$23*'Emission factors'!$C$23</f>
        <v>105566.66055483196</v>
      </c>
      <c r="P178" s="98">
        <f>'Activity data'!L180*'Emission factors'!$B$23*'Emission factors'!$C$23</f>
        <v>125326.33616391711</v>
      </c>
      <c r="Q178" s="98">
        <f>'Activity data'!M180*'Emission factors'!$B$23*'Emission factors'!$C$23</f>
        <v>143513.93233907045</v>
      </c>
      <c r="R178" s="98">
        <f>'Activity data'!N180*'Emission factors'!$B$23*'Emission factors'!$C$23</f>
        <v>151511.94680804957</v>
      </c>
      <c r="S178" s="98">
        <f>'Activity data'!O180*'Emission factors'!$B$23*'Emission factors'!$C$23</f>
        <v>157955.32560719119</v>
      </c>
      <c r="T178" s="98">
        <f>'Activity data'!P180*'Emission factors'!$B$23*'Emission factors'!$C$23</f>
        <v>165436.32759081555</v>
      </c>
      <c r="U178" s="98">
        <f>'Activity data'!Q180*'Emission factors'!$B$23*'Emission factors'!$C$23</f>
        <v>166502.3629902653</v>
      </c>
    </row>
    <row r="179" spans="1:21" x14ac:dyDescent="0.25">
      <c r="A179" s="92" t="s">
        <v>11</v>
      </c>
      <c r="B179" s="92" t="s">
        <v>12</v>
      </c>
      <c r="C179" s="92" t="s">
        <v>13</v>
      </c>
      <c r="D179" s="92" t="s">
        <v>14</v>
      </c>
      <c r="E179" s="92" t="s">
        <v>22</v>
      </c>
      <c r="G179" s="92" t="s">
        <v>97</v>
      </c>
      <c r="H179" s="92" t="s">
        <v>16</v>
      </c>
      <c r="I179" s="88" t="s">
        <v>199</v>
      </c>
      <c r="L179" s="98">
        <f>'Activity data'!H181*'Emission factors'!$B$23*'Emission factors'!$C$23</f>
        <v>5762975.4242273131</v>
      </c>
      <c r="M179" s="98">
        <f>'Activity data'!I181*'Emission factors'!$B$23*'Emission factors'!$C$23</f>
        <v>6073848.228731242</v>
      </c>
      <c r="N179" s="98">
        <f>'Activity data'!J181*'Emission factors'!$B$23*'Emission factors'!$C$23</f>
        <v>6240483.8034071084</v>
      </c>
      <c r="O179" s="98">
        <f>'Activity data'!K181*'Emission factors'!$B$23*'Emission factors'!$C$23</f>
        <v>6921060.5197596811</v>
      </c>
      <c r="P179" s="98">
        <f>'Activity data'!L181*'Emission factors'!$B$23*'Emission factors'!$C$23</f>
        <v>7752823.982772043</v>
      </c>
      <c r="Q179" s="98">
        <f>'Activity data'!M181*'Emission factors'!$B$23*'Emission factors'!$C$23</f>
        <v>8325365.3515981594</v>
      </c>
      <c r="R179" s="98">
        <f>'Activity data'!N181*'Emission factors'!$B$23*'Emission factors'!$C$23</f>
        <v>8791696.30167979</v>
      </c>
      <c r="S179" s="98">
        <f>'Activity data'!O181*'Emission factors'!$B$23*'Emission factors'!$C$23</f>
        <v>9466134.4027991183</v>
      </c>
      <c r="T179" s="98">
        <f>'Activity data'!P181*'Emission factors'!$B$23*'Emission factors'!$C$23</f>
        <v>9962127.1592854708</v>
      </c>
      <c r="U179" s="98">
        <f>'Activity data'!Q181*'Emission factors'!$B$23*'Emission factors'!$C$23</f>
        <v>10014931.724368755</v>
      </c>
    </row>
    <row r="180" spans="1:21" x14ac:dyDescent="0.25">
      <c r="A180" s="92" t="s">
        <v>11</v>
      </c>
      <c r="B180" s="92" t="s">
        <v>12</v>
      </c>
      <c r="C180" s="92" t="s">
        <v>13</v>
      </c>
      <c r="D180" s="92" t="s">
        <v>14</v>
      </c>
      <c r="E180" s="92" t="s">
        <v>22</v>
      </c>
      <c r="G180" s="92" t="s">
        <v>97</v>
      </c>
      <c r="H180" s="92" t="s">
        <v>16</v>
      </c>
      <c r="I180" s="88" t="s">
        <v>233</v>
      </c>
      <c r="L180" s="98">
        <f>'Activity data'!H182*'Emission factors'!$B$23*'Emission factors'!$C$23</f>
        <v>459922.32011107018</v>
      </c>
      <c r="M180" s="98">
        <f>'Activity data'!I182*'Emission factors'!$B$23*'Emission factors'!$C$23</f>
        <v>534612.45630120905</v>
      </c>
      <c r="N180" s="98">
        <f>'Activity data'!J182*'Emission factors'!$B$23*'Emission factors'!$C$23</f>
        <v>577594.12340497039</v>
      </c>
      <c r="O180" s="98">
        <f>'Activity data'!K182*'Emission factors'!$B$23*'Emission factors'!$C$23</f>
        <v>609234.73326996446</v>
      </c>
      <c r="P180" s="98">
        <f>'Activity data'!L182*'Emission factors'!$B$23*'Emission factors'!$C$23</f>
        <v>698591.89926104993</v>
      </c>
      <c r="Q180" s="98">
        <f>'Activity data'!M182*'Emission factors'!$B$23*'Emission factors'!$C$23</f>
        <v>763300.95747672254</v>
      </c>
      <c r="R180" s="98">
        <f>'Activity data'!N182*'Emission factors'!$B$23*'Emission factors'!$C$23</f>
        <v>811771.8329914395</v>
      </c>
      <c r="S180" s="98">
        <f>'Activity data'!O182*'Emission factors'!$B$23*'Emission factors'!$C$23</f>
        <v>959613.499788485</v>
      </c>
      <c r="T180" s="98">
        <f>'Activity data'!P182*'Emission factors'!$B$23*'Emission factors'!$C$23</f>
        <v>1018055.0771265446</v>
      </c>
      <c r="U180" s="98">
        <f>'Activity data'!Q182*'Emission factors'!$B$23*'Emission factors'!$C$23</f>
        <v>1027004.2473172138</v>
      </c>
    </row>
    <row r="181" spans="1:21" x14ac:dyDescent="0.25">
      <c r="A181" s="92" t="s">
        <v>11</v>
      </c>
      <c r="B181" s="92" t="s">
        <v>12</v>
      </c>
      <c r="C181" s="92" t="s">
        <v>13</v>
      </c>
      <c r="D181" s="92" t="s">
        <v>14</v>
      </c>
      <c r="E181" s="92" t="s">
        <v>22</v>
      </c>
      <c r="G181" s="92" t="s">
        <v>97</v>
      </c>
      <c r="H181" s="92" t="s">
        <v>16</v>
      </c>
      <c r="I181" s="88" t="s">
        <v>200</v>
      </c>
      <c r="L181" s="98">
        <f>'Activity data'!H183*'Emission factors'!$B$23*'Emission factors'!$C$23</f>
        <v>3489190.0820717062</v>
      </c>
      <c r="M181" s="98">
        <f>'Activity data'!I183*'Emission factors'!$B$23*'Emission factors'!$C$23</f>
        <v>3715515.6142648356</v>
      </c>
      <c r="N181" s="98">
        <f>'Activity data'!J183*'Emission factors'!$B$23*'Emission factors'!$C$23</f>
        <v>3871951.5652106949</v>
      </c>
      <c r="O181" s="98">
        <f>'Activity data'!K183*'Emission factors'!$B$23*'Emission factors'!$C$23</f>
        <v>4265369.9040798843</v>
      </c>
      <c r="P181" s="98">
        <f>'Activity data'!L183*'Emission factors'!$B$23*'Emission factors'!$C$23</f>
        <v>4611914.688919276</v>
      </c>
      <c r="Q181" s="98">
        <f>'Activity data'!M183*'Emission factors'!$B$23*'Emission factors'!$C$23</f>
        <v>5105201.693565933</v>
      </c>
      <c r="R181" s="98">
        <f>'Activity data'!N183*'Emission factors'!$B$23*'Emission factors'!$C$23</f>
        <v>5445339.2788286172</v>
      </c>
      <c r="S181" s="98">
        <f>'Activity data'!O183*'Emission factors'!$B$23*'Emission factors'!$C$23</f>
        <v>5841741.2690622481</v>
      </c>
      <c r="T181" s="98">
        <f>'Activity data'!P183*'Emission factors'!$B$23*'Emission factors'!$C$23</f>
        <v>5906512.5255900538</v>
      </c>
      <c r="U181" s="98">
        <f>'Activity data'!Q183*'Emission factors'!$B$23*'Emission factors'!$C$23</f>
        <v>5754659.0252976501</v>
      </c>
    </row>
    <row r="182" spans="1:21" x14ac:dyDescent="0.25">
      <c r="A182" s="92" t="s">
        <v>11</v>
      </c>
      <c r="B182" s="92" t="s">
        <v>12</v>
      </c>
      <c r="C182" s="92" t="s">
        <v>13</v>
      </c>
      <c r="D182" s="92" t="s">
        <v>23</v>
      </c>
      <c r="E182" s="92" t="s">
        <v>24</v>
      </c>
      <c r="G182" s="92" t="s">
        <v>97</v>
      </c>
      <c r="H182" s="92" t="s">
        <v>16</v>
      </c>
      <c r="I182" s="88" t="s">
        <v>203</v>
      </c>
      <c r="J182" s="92" t="s">
        <v>13</v>
      </c>
      <c r="L182" s="98">
        <f>'Activity data'!H184*'Emission factors'!$B$23*'Emission factors'!$C$23</f>
        <v>562106.33504999999</v>
      </c>
      <c r="M182" s="98">
        <f>'Activity data'!I184*'Emission factors'!$B$23*'Emission factors'!$C$23</f>
        <v>588678.48389999988</v>
      </c>
      <c r="N182" s="98">
        <f>'Activity data'!J184*'Emission factors'!$B$23*'Emission factors'!$C$23</f>
        <v>621725.19435000001</v>
      </c>
      <c r="O182" s="98">
        <f>'Activity data'!K184*'Emission factors'!$B$23*'Emission factors'!$C$23</f>
        <v>634541.28952500003</v>
      </c>
      <c r="P182" s="98">
        <f>'Activity data'!L184*'Emission factors'!$B$23*'Emission factors'!$C$23</f>
        <v>660375.01335000002</v>
      </c>
      <c r="Q182" s="98">
        <f>'Activity data'!M184*'Emission factors'!$B$23*'Emission factors'!$C$23</f>
        <v>670387.16452500003</v>
      </c>
      <c r="R182" s="98">
        <f>'Activity data'!N184*'Emission factors'!$B$23*'Emission factors'!$C$23</f>
        <v>683555.34584999993</v>
      </c>
      <c r="S182" s="98">
        <f>'Activity data'!O184*'Emission factors'!$B$23*'Emission factors'!$C$23</f>
        <v>687418.73459999985</v>
      </c>
      <c r="T182" s="98">
        <f>'Activity data'!P184*'Emission factors'!$B$23*'Emission factors'!$C$23</f>
        <v>694498.69319999986</v>
      </c>
      <c r="U182" s="98">
        <f>'Activity data'!Q184*'Emission factors'!$B$23*'Emission factors'!$C$23</f>
        <v>709190.71369492135</v>
      </c>
    </row>
    <row r="183" spans="1:21" x14ac:dyDescent="0.25">
      <c r="A183" s="92" t="s">
        <v>11</v>
      </c>
      <c r="B183" s="92" t="s">
        <v>12</v>
      </c>
      <c r="C183" s="92" t="s">
        <v>13</v>
      </c>
      <c r="D183" s="92" t="s">
        <v>23</v>
      </c>
      <c r="E183" s="92" t="s">
        <v>24</v>
      </c>
      <c r="G183" s="92" t="s">
        <v>97</v>
      </c>
      <c r="H183" s="92" t="s">
        <v>16</v>
      </c>
      <c r="I183" s="88" t="s">
        <v>227</v>
      </c>
      <c r="L183" s="98">
        <f>'Activity data'!H185*'Emission factors'!$B$23*'Emission factors'!$C$23</f>
        <v>0</v>
      </c>
      <c r="M183" s="98">
        <f>'Activity data'!I185*'Emission factors'!$B$23*'Emission factors'!$C$23</f>
        <v>0</v>
      </c>
      <c r="N183" s="98">
        <f>'Activity data'!J185*'Emission factors'!$B$23*'Emission factors'!$C$23</f>
        <v>0</v>
      </c>
      <c r="O183" s="98">
        <f>'Activity data'!K185*'Emission factors'!$B$23*'Emission factors'!$C$23</f>
        <v>0</v>
      </c>
      <c r="P183" s="98">
        <f>'Activity data'!L185*'Emission factors'!$B$23*'Emission factors'!$C$23</f>
        <v>0</v>
      </c>
      <c r="Q183" s="98">
        <f>'Activity data'!M185*'Emission factors'!$B$23*'Emission factors'!$C$23</f>
        <v>0</v>
      </c>
      <c r="R183" s="98">
        <f>'Activity data'!N185*'Emission factors'!$B$23*'Emission factors'!$C$23</f>
        <v>0</v>
      </c>
      <c r="S183" s="98">
        <f>'Activity data'!O185*'Emission factors'!$B$23*'Emission factors'!$C$23</f>
        <v>0</v>
      </c>
      <c r="T183" s="98">
        <f>'Activity data'!P185*'Emission factors'!$B$23*'Emission factors'!$C$23</f>
        <v>0</v>
      </c>
      <c r="U183" s="98">
        <f>'Activity data'!Q185*'Emission factors'!$B$23*'Emission factors'!$C$23</f>
        <v>0</v>
      </c>
    </row>
    <row r="184" spans="1:21" x14ac:dyDescent="0.25">
      <c r="A184" s="92" t="s">
        <v>11</v>
      </c>
      <c r="B184" s="92" t="s">
        <v>12</v>
      </c>
      <c r="C184" s="92" t="s">
        <v>13</v>
      </c>
      <c r="D184" s="92" t="s">
        <v>23</v>
      </c>
      <c r="E184" s="92" t="s">
        <v>24</v>
      </c>
      <c r="G184" s="92" t="s">
        <v>97</v>
      </c>
      <c r="H184" s="92" t="s">
        <v>16</v>
      </c>
      <c r="I184" s="88" t="s">
        <v>191</v>
      </c>
      <c r="L184" s="98">
        <f>'Activity data'!H186*'Emission factors'!$B$23*'Emission factors'!$C$23</f>
        <v>0</v>
      </c>
      <c r="M184" s="98">
        <f>'Activity data'!I186*'Emission factors'!$B$23*'Emission factors'!$C$23</f>
        <v>0</v>
      </c>
      <c r="N184" s="98">
        <f>'Activity data'!J186*'Emission factors'!$B$23*'Emission factors'!$C$23</f>
        <v>0</v>
      </c>
      <c r="O184" s="98">
        <f>'Activity data'!K186*'Emission factors'!$B$23*'Emission factors'!$C$23</f>
        <v>0</v>
      </c>
      <c r="P184" s="98">
        <f>'Activity data'!L186*'Emission factors'!$B$23*'Emission factors'!$C$23</f>
        <v>0</v>
      </c>
      <c r="Q184" s="98">
        <f>'Activity data'!M186*'Emission factors'!$B$23*'Emission factors'!$C$23</f>
        <v>0</v>
      </c>
      <c r="R184" s="98">
        <f>'Activity data'!N186*'Emission factors'!$B$23*'Emission factors'!$C$23</f>
        <v>0</v>
      </c>
      <c r="S184" s="98">
        <f>'Activity data'!O186*'Emission factors'!$B$23*'Emission factors'!$C$23</f>
        <v>0</v>
      </c>
      <c r="T184" s="98">
        <f>'Activity data'!P186*'Emission factors'!$B$23*'Emission factors'!$C$23</f>
        <v>0</v>
      </c>
      <c r="U184" s="98">
        <f>'Activity data'!Q186*'Emission factors'!$B$23*'Emission factors'!$C$23</f>
        <v>0</v>
      </c>
    </row>
    <row r="185" spans="1:21" x14ac:dyDescent="0.25">
      <c r="A185" s="92" t="s">
        <v>11</v>
      </c>
      <c r="B185" s="92" t="s">
        <v>12</v>
      </c>
      <c r="C185" s="92" t="s">
        <v>13</v>
      </c>
      <c r="D185" s="92" t="s">
        <v>23</v>
      </c>
      <c r="E185" s="92" t="s">
        <v>24</v>
      </c>
      <c r="G185" s="92" t="s">
        <v>97</v>
      </c>
      <c r="H185" s="92" t="s">
        <v>16</v>
      </c>
      <c r="I185" s="88" t="s">
        <v>192</v>
      </c>
      <c r="L185" s="98">
        <f>'Activity data'!H187*'Emission factors'!$B$23*'Emission factors'!$C$23</f>
        <v>145895.10097499998</v>
      </c>
      <c r="M185" s="98">
        <f>'Activity data'!I187*'Emission factors'!$B$23*'Emission factors'!$C$23</f>
        <v>209342.29972499999</v>
      </c>
      <c r="N185" s="98">
        <f>'Activity data'!J187*'Emission factors'!$B$23*'Emission factors'!$C$23</f>
        <v>211344.09269999998</v>
      </c>
      <c r="O185" s="98">
        <f>'Activity data'!K187*'Emission factors'!$B$23*'Emission factors'!$C$23</f>
        <v>210698.86694999994</v>
      </c>
      <c r="P185" s="98">
        <f>'Activity data'!L187*'Emission factors'!$B$23*'Emission factors'!$C$23</f>
        <v>217319.99834999998</v>
      </c>
      <c r="Q185" s="98">
        <f>'Activity data'!M187*'Emission factors'!$B$23*'Emission factors'!$C$23</f>
        <v>242280.67597500002</v>
      </c>
      <c r="R185" s="98">
        <f>'Activity data'!N187*'Emission factors'!$B$23*'Emission factors'!$C$23</f>
        <v>254534.38920000001</v>
      </c>
      <c r="S185" s="98">
        <f>'Activity data'!O187*'Emission factors'!$B$23*'Emission factors'!$C$23</f>
        <v>255563.56409999996</v>
      </c>
      <c r="T185" s="98">
        <f>'Activity data'!P187*'Emission factors'!$B$23*'Emission factors'!$C$23</f>
        <v>266267.93894999998</v>
      </c>
      <c r="U185" s="98">
        <f>'Activity data'!Q187*'Emission factors'!$B$23*'Emission factors'!$C$23</f>
        <v>274654.30152716133</v>
      </c>
    </row>
    <row r="186" spans="1:21" x14ac:dyDescent="0.25">
      <c r="A186" s="92" t="s">
        <v>11</v>
      </c>
      <c r="B186" s="92" t="s">
        <v>12</v>
      </c>
      <c r="C186" s="92" t="s">
        <v>13</v>
      </c>
      <c r="D186" s="92" t="s">
        <v>23</v>
      </c>
      <c r="E186" s="92" t="s">
        <v>24</v>
      </c>
      <c r="G186" s="92" t="s">
        <v>97</v>
      </c>
      <c r="H186" s="92" t="s">
        <v>16</v>
      </c>
      <c r="I186" s="88" t="s">
        <v>206</v>
      </c>
      <c r="L186" s="98">
        <f>'Activity data'!H188*'Emission factors'!$B$23*'Emission factors'!$C$23</f>
        <v>307560.79379999993</v>
      </c>
      <c r="M186" s="98">
        <f>'Activity data'!I188*'Emission factors'!$B$23*'Emission factors'!$C$23</f>
        <v>344262.98692499998</v>
      </c>
      <c r="N186" s="98">
        <f>'Activity data'!J188*'Emission factors'!$B$23*'Emission factors'!$C$23</f>
        <v>333870.07289999997</v>
      </c>
      <c r="O186" s="98">
        <f>'Activity data'!K188*'Emission factors'!$B$23*'Emission factors'!$C$23</f>
        <v>374149.68434999994</v>
      </c>
      <c r="P186" s="98">
        <f>'Activity data'!L188*'Emission factors'!$B$23*'Emission factors'!$C$23</f>
        <v>402975.34387499996</v>
      </c>
      <c r="Q186" s="98">
        <f>'Activity data'!M188*'Emission factors'!$B$23*'Emission factors'!$C$23</f>
        <v>423190.82422499999</v>
      </c>
      <c r="R186" s="98">
        <f>'Activity data'!N188*'Emission factors'!$B$23*'Emission factors'!$C$23</f>
        <v>428030.81392499997</v>
      </c>
      <c r="S186" s="98">
        <f>'Activity data'!O188*'Emission factors'!$B$23*'Emission factors'!$C$23</f>
        <v>436989.89294999995</v>
      </c>
      <c r="T186" s="98">
        <f>'Activity data'!P188*'Emission factors'!$B$23*'Emission factors'!$C$23</f>
        <v>453767.35560000001</v>
      </c>
      <c r="U186" s="98">
        <f>'Activity data'!Q188*'Emission factors'!$B$23*'Emission factors'!$C$23</f>
        <v>466436.31085523881</v>
      </c>
    </row>
    <row r="187" spans="1:21" x14ac:dyDescent="0.25">
      <c r="A187" s="92" t="s">
        <v>11</v>
      </c>
      <c r="B187" s="92" t="s">
        <v>12</v>
      </c>
      <c r="C187" s="92" t="s">
        <v>13</v>
      </c>
      <c r="D187" s="92" t="s">
        <v>23</v>
      </c>
      <c r="E187" s="92" t="s">
        <v>24</v>
      </c>
      <c r="G187" s="92" t="s">
        <v>97</v>
      </c>
      <c r="H187" s="92" t="s">
        <v>16</v>
      </c>
      <c r="I187" s="88" t="s">
        <v>220</v>
      </c>
      <c r="L187" s="98">
        <f>'Activity data'!H189*'Emission factors'!$B$23*'Emission factors'!$C$23</f>
        <v>0</v>
      </c>
      <c r="M187" s="98">
        <f>'Activity data'!I189*'Emission factors'!$B$23*'Emission factors'!$C$23</f>
        <v>0</v>
      </c>
      <c r="N187" s="98">
        <f>'Activity data'!J189*'Emission factors'!$B$23*'Emission factors'!$C$23</f>
        <v>0</v>
      </c>
      <c r="O187" s="98">
        <f>'Activity data'!K189*'Emission factors'!$B$23*'Emission factors'!$C$23</f>
        <v>0</v>
      </c>
      <c r="P187" s="98">
        <f>'Activity data'!L189*'Emission factors'!$B$23*'Emission factors'!$C$23</f>
        <v>0</v>
      </c>
      <c r="Q187" s="98">
        <f>'Activity data'!M189*'Emission factors'!$B$23*'Emission factors'!$C$23</f>
        <v>0</v>
      </c>
      <c r="R187" s="98">
        <f>'Activity data'!N189*'Emission factors'!$B$23*'Emission factors'!$C$23</f>
        <v>0</v>
      </c>
      <c r="S187" s="98">
        <f>'Activity data'!O189*'Emission factors'!$B$23*'Emission factors'!$C$23</f>
        <v>0</v>
      </c>
      <c r="T187" s="98">
        <f>'Activity data'!P189*'Emission factors'!$B$23*'Emission factors'!$C$23</f>
        <v>0</v>
      </c>
      <c r="U187" s="98">
        <f>'Activity data'!Q189*'Emission factors'!$B$23*'Emission factors'!$C$23</f>
        <v>0</v>
      </c>
    </row>
    <row r="188" spans="1:21" x14ac:dyDescent="0.25">
      <c r="A188" s="92" t="s">
        <v>11</v>
      </c>
      <c r="B188" s="92" t="s">
        <v>12</v>
      </c>
      <c r="C188" s="92" t="s">
        <v>13</v>
      </c>
      <c r="D188" s="92" t="s">
        <v>23</v>
      </c>
      <c r="E188" s="92" t="s">
        <v>24</v>
      </c>
      <c r="G188" s="92" t="s">
        <v>97</v>
      </c>
      <c r="H188" s="92" t="s">
        <v>16</v>
      </c>
      <c r="I188" s="88" t="s">
        <v>193</v>
      </c>
      <c r="L188" s="98">
        <f>'Activity data'!H190*'Emission factors'!$B$23*'Emission factors'!$C$23</f>
        <v>62880.833924999984</v>
      </c>
      <c r="M188" s="98">
        <f>'Activity data'!I190*'Emission factors'!$B$23*'Emission factors'!$C$23</f>
        <v>51351.207375000005</v>
      </c>
      <c r="N188" s="98">
        <f>'Activity data'!J190*'Emission factors'!$B$23*'Emission factors'!$C$23</f>
        <v>51541.588799999998</v>
      </c>
      <c r="O188" s="98">
        <f>'Activity data'!K190*'Emission factors'!$B$23*'Emission factors'!$C$23</f>
        <v>72231.827850000001</v>
      </c>
      <c r="P188" s="98">
        <f>'Activity data'!L190*'Emission factors'!$B$23*'Emission factors'!$C$23</f>
        <v>79492.608974999996</v>
      </c>
      <c r="Q188" s="98">
        <f>'Activity data'!M190*'Emission factors'!$B$23*'Emission factors'!$C$23</f>
        <v>77732.178224999981</v>
      </c>
      <c r="R188" s="98">
        <f>'Activity data'!N190*'Emission factors'!$B$23*'Emission factors'!$C$23</f>
        <v>85930.528124999997</v>
      </c>
      <c r="S188" s="98">
        <f>'Activity data'!O190*'Emission factors'!$B$23*'Emission factors'!$C$23</f>
        <v>92856.74774999998</v>
      </c>
      <c r="T188" s="98">
        <f>'Activity data'!P190*'Emission factors'!$B$23*'Emission factors'!$C$23</f>
        <v>100493.512275</v>
      </c>
      <c r="U188" s="98">
        <f>'Activity data'!Q190*'Emission factors'!$B$23*'Emission factors'!$C$23</f>
        <v>104409.10121333814</v>
      </c>
    </row>
    <row r="189" spans="1:21" x14ac:dyDescent="0.25">
      <c r="A189" s="92" t="s">
        <v>11</v>
      </c>
      <c r="B189" s="92" t="s">
        <v>12</v>
      </c>
      <c r="C189" s="92" t="s">
        <v>13</v>
      </c>
      <c r="D189" s="92" t="s">
        <v>23</v>
      </c>
      <c r="E189" s="92" t="s">
        <v>24</v>
      </c>
      <c r="G189" s="92" t="s">
        <v>97</v>
      </c>
      <c r="H189" s="92" t="s">
        <v>16</v>
      </c>
      <c r="I189" s="88" t="s">
        <v>259</v>
      </c>
      <c r="L189" s="98">
        <f>'Activity data'!H191*'Emission factors'!$B$23*'Emission factors'!$C$23</f>
        <v>0</v>
      </c>
      <c r="M189" s="98">
        <f>'Activity data'!I191*'Emission factors'!$B$23*'Emission factors'!$C$23</f>
        <v>0</v>
      </c>
      <c r="N189" s="98">
        <f>'Activity data'!J191*'Emission factors'!$B$23*'Emission factors'!$C$23</f>
        <v>0</v>
      </c>
      <c r="O189" s="98">
        <f>'Activity data'!K191*'Emission factors'!$B$23*'Emission factors'!$C$23</f>
        <v>0</v>
      </c>
      <c r="P189" s="98">
        <f>'Activity data'!L191*'Emission factors'!$B$23*'Emission factors'!$C$23</f>
        <v>0</v>
      </c>
      <c r="Q189" s="98">
        <f>'Activity data'!M191*'Emission factors'!$B$23*'Emission factors'!$C$23</f>
        <v>0</v>
      </c>
      <c r="R189" s="98">
        <f>'Activity data'!N191*'Emission factors'!$B$23*'Emission factors'!$C$23</f>
        <v>0</v>
      </c>
      <c r="S189" s="98">
        <f>'Activity data'!O191*'Emission factors'!$B$23*'Emission factors'!$C$23</f>
        <v>0</v>
      </c>
      <c r="T189" s="98">
        <f>'Activity data'!P191*'Emission factors'!$B$23*'Emission factors'!$C$23</f>
        <v>0</v>
      </c>
      <c r="U189" s="98">
        <f>'Activity data'!Q191*'Emission factors'!$B$23*'Emission factors'!$C$23</f>
        <v>0</v>
      </c>
    </row>
    <row r="190" spans="1:21" x14ac:dyDescent="0.25">
      <c r="A190" s="92" t="s">
        <v>11</v>
      </c>
      <c r="B190" s="92" t="s">
        <v>12</v>
      </c>
      <c r="C190" s="92" t="s">
        <v>13</v>
      </c>
      <c r="D190" s="92" t="s">
        <v>23</v>
      </c>
      <c r="E190" s="92" t="s">
        <v>24</v>
      </c>
      <c r="G190" s="92" t="s">
        <v>97</v>
      </c>
      <c r="H190" s="92" t="s">
        <v>16</v>
      </c>
      <c r="I190" s="88" t="s">
        <v>223</v>
      </c>
      <c r="L190" s="98">
        <f>'Activity data'!H192*'Emission factors'!$B$23*'Emission factors'!$C$23</f>
        <v>0</v>
      </c>
      <c r="M190" s="98">
        <f>'Activity data'!I192*'Emission factors'!$B$23*'Emission factors'!$C$23</f>
        <v>1871.154675</v>
      </c>
      <c r="N190" s="98">
        <f>'Activity data'!J192*'Emission factors'!$B$23*'Emission factors'!$C$23</f>
        <v>623.71822500000007</v>
      </c>
      <c r="O190" s="98">
        <f>'Activity data'!K192*'Emission factors'!$B$23*'Emission factors'!$C$23</f>
        <v>0</v>
      </c>
      <c r="P190" s="98">
        <f>'Activity data'!L192*'Emission factors'!$B$23*'Emission factors'!$C$23</f>
        <v>0</v>
      </c>
      <c r="Q190" s="98">
        <f>'Activity data'!M192*'Emission factors'!$B$23*'Emission factors'!$C$23</f>
        <v>0</v>
      </c>
      <c r="R190" s="98">
        <f>'Activity data'!N192*'Emission factors'!$B$23*'Emission factors'!$C$23</f>
        <v>0</v>
      </c>
      <c r="S190" s="98">
        <f>'Activity data'!O192*'Emission factors'!$B$23*'Emission factors'!$C$23</f>
        <v>0</v>
      </c>
      <c r="T190" s="98">
        <f>'Activity data'!P192*'Emission factors'!$B$23*'Emission factors'!$C$23</f>
        <v>0</v>
      </c>
      <c r="U190" s="98">
        <f>'Activity data'!Q192*'Emission factors'!$B$23*'Emission factors'!$C$23</f>
        <v>0</v>
      </c>
    </row>
    <row r="191" spans="1:21" x14ac:dyDescent="0.25">
      <c r="A191" s="92" t="s">
        <v>11</v>
      </c>
      <c r="B191" s="92" t="s">
        <v>12</v>
      </c>
      <c r="C191" s="92" t="s">
        <v>13</v>
      </c>
      <c r="D191" s="92" t="s">
        <v>23</v>
      </c>
      <c r="E191" s="92" t="s">
        <v>24</v>
      </c>
      <c r="G191" s="92" t="s">
        <v>97</v>
      </c>
      <c r="H191" s="92" t="s">
        <v>16</v>
      </c>
      <c r="I191" s="88" t="s">
        <v>221</v>
      </c>
      <c r="L191" s="98">
        <f>'Activity data'!H193*'Emission factors'!$B$23*'Emission factors'!$C$23</f>
        <v>223513.36897500002</v>
      </c>
      <c r="M191" s="98">
        <f>'Activity data'!I193*'Emission factors'!$B$23*'Emission factors'!$C$23</f>
        <v>240439.79114999998</v>
      </c>
      <c r="N191" s="98">
        <f>'Activity data'!J193*'Emission factors'!$B$23*'Emission factors'!$C$23</f>
        <v>254495.357025</v>
      </c>
      <c r="O191" s="98">
        <f>'Activity data'!K193*'Emission factors'!$B$23*'Emission factors'!$C$23</f>
        <v>247929.98587499998</v>
      </c>
      <c r="P191" s="98">
        <f>'Activity data'!L193*'Emission factors'!$B$23*'Emission factors'!$C$23</f>
        <v>255925.20914999995</v>
      </c>
      <c r="Q191" s="98">
        <f>'Activity data'!M193*'Emission factors'!$B$23*'Emission factors'!$C$23</f>
        <v>264577.60680000001</v>
      </c>
      <c r="R191" s="98">
        <f>'Activity data'!N193*'Emission factors'!$B$23*'Emission factors'!$C$23</f>
        <v>273956.48084999999</v>
      </c>
      <c r="S191" s="98">
        <f>'Activity data'!O193*'Emission factors'!$B$23*'Emission factors'!$C$23</f>
        <v>273274.61265000002</v>
      </c>
      <c r="T191" s="98">
        <f>'Activity data'!P193*'Emission factors'!$B$23*'Emission factors'!$C$23</f>
        <v>282025.7856</v>
      </c>
      <c r="U191" s="98">
        <f>'Activity data'!Q193*'Emission factors'!$B$23*'Emission factors'!$C$23</f>
        <v>290338.36433986056</v>
      </c>
    </row>
    <row r="192" spans="1:21" x14ac:dyDescent="0.25">
      <c r="A192" s="92" t="s">
        <v>11</v>
      </c>
      <c r="B192" s="92" t="s">
        <v>12</v>
      </c>
      <c r="C192" s="92" t="s">
        <v>13</v>
      </c>
      <c r="D192" s="92" t="s">
        <v>23</v>
      </c>
      <c r="E192" s="92" t="s">
        <v>24</v>
      </c>
      <c r="G192" s="92" t="s">
        <v>97</v>
      </c>
      <c r="H192" s="92" t="s">
        <v>16</v>
      </c>
      <c r="I192" s="88" t="s">
        <v>222</v>
      </c>
      <c r="L192" s="98">
        <f>'Activity data'!H194*'Emission factors'!$B$23*'Emission factors'!$C$23</f>
        <v>49257.011699999995</v>
      </c>
      <c r="M192" s="98">
        <f>'Activity data'!I194*'Emission factors'!$B$23*'Emission factors'!$C$23</f>
        <v>30002.200799999999</v>
      </c>
      <c r="N192" s="98">
        <f>'Activity data'!J194*'Emission factors'!$B$23*'Emission factors'!$C$23</f>
        <v>59101.085549999996</v>
      </c>
      <c r="O192" s="98">
        <f>'Activity data'!K194*'Emission factors'!$B$23*'Emission factors'!$C$23</f>
        <v>71457.556949999998</v>
      </c>
      <c r="P192" s="98">
        <f>'Activity data'!L194*'Emission factors'!$B$23*'Emission factors'!$C$23</f>
        <v>69262.196249999994</v>
      </c>
      <c r="Q192" s="98">
        <f>'Activity data'!M194*'Emission factors'!$B$23*'Emission factors'!$C$23</f>
        <v>70980.408524999992</v>
      </c>
      <c r="R192" s="98">
        <f>'Activity data'!N194*'Emission factors'!$B$23*'Emission factors'!$C$23</f>
        <v>78155.159549999997</v>
      </c>
      <c r="S192" s="98">
        <f>'Activity data'!O194*'Emission factors'!$B$23*'Emission factors'!$C$23</f>
        <v>88807.757024999984</v>
      </c>
      <c r="T192" s="98">
        <f>'Activity data'!P194*'Emission factors'!$B$23*'Emission factors'!$C$23</f>
        <v>95714.062274999989</v>
      </c>
      <c r="U192" s="98">
        <f>'Activity data'!Q194*'Emission factors'!$B$23*'Emission factors'!$C$23</f>
        <v>98780.088800097292</v>
      </c>
    </row>
    <row r="193" spans="1:21" x14ac:dyDescent="0.25">
      <c r="A193" s="92" t="s">
        <v>11</v>
      </c>
      <c r="B193" s="92" t="s">
        <v>12</v>
      </c>
      <c r="C193" s="92" t="s">
        <v>13</v>
      </c>
      <c r="D193" s="92" t="s">
        <v>23</v>
      </c>
      <c r="E193" s="92" t="s">
        <v>24</v>
      </c>
      <c r="G193" s="92" t="s">
        <v>97</v>
      </c>
      <c r="H193" s="92" t="s">
        <v>16</v>
      </c>
      <c r="I193" s="88" t="s">
        <v>201</v>
      </c>
      <c r="L193" s="98">
        <f>'Activity data'!H195*'Emission factors'!$B$23*'Emission factors'!$C$23</f>
        <v>221718.68549999996</v>
      </c>
      <c r="M193" s="98">
        <f>'Activity data'!I195*'Emission factors'!$B$23*'Emission factors'!$C$23</f>
        <v>159913.22782499998</v>
      </c>
      <c r="N193" s="98">
        <f>'Activity data'!J195*'Emission factors'!$B$23*'Emission factors'!$C$23</f>
        <v>248425.455525</v>
      </c>
      <c r="O193" s="98">
        <f>'Activity data'!K195*'Emission factors'!$B$23*'Emission factors'!$C$23</f>
        <v>322814.408475</v>
      </c>
      <c r="P193" s="98">
        <f>'Activity data'!L195*'Emission factors'!$B$23*'Emission factors'!$C$23</f>
        <v>347843.59154999995</v>
      </c>
      <c r="Q193" s="98">
        <f>'Activity data'!M195*'Emission factors'!$B$23*'Emission factors'!$C$23</f>
        <v>372419.52345000004</v>
      </c>
      <c r="R193" s="98">
        <f>'Activity data'!N195*'Emission factors'!$B$23*'Emission factors'!$C$23</f>
        <v>414722.43539999996</v>
      </c>
      <c r="S193" s="98">
        <f>'Activity data'!O195*'Emission factors'!$B$23*'Emission factors'!$C$23</f>
        <v>440207.25937499997</v>
      </c>
      <c r="T193" s="98">
        <f>'Activity data'!P195*'Emission factors'!$B$23*'Emission factors'!$C$23</f>
        <v>467482.7839499999</v>
      </c>
      <c r="U193" s="98">
        <f>'Activity data'!Q195*'Emission factors'!$B$23*'Emission factors'!$C$23</f>
        <v>483440.07876712538</v>
      </c>
    </row>
    <row r="194" spans="1:21" x14ac:dyDescent="0.25">
      <c r="A194" s="92" t="s">
        <v>11</v>
      </c>
      <c r="B194" s="92" t="s">
        <v>12</v>
      </c>
      <c r="C194" s="92" t="s">
        <v>13</v>
      </c>
      <c r="D194" s="92" t="s">
        <v>23</v>
      </c>
      <c r="E194" s="92" t="s">
        <v>24</v>
      </c>
      <c r="G194" s="92" t="s">
        <v>97</v>
      </c>
      <c r="H194" s="92" t="s">
        <v>16</v>
      </c>
      <c r="I194" s="88" t="s">
        <v>207</v>
      </c>
      <c r="L194" s="98">
        <f>'Activity data'!H196*'Emission factors'!$B$23*'Emission factors'!$C$23</f>
        <v>74379.394049999988</v>
      </c>
      <c r="M194" s="98">
        <f>'Activity data'!I196*'Emission factors'!$B$23*'Emission factors'!$C$23</f>
        <v>77042.344274999996</v>
      </c>
      <c r="N194" s="98">
        <f>'Activity data'!J196*'Emission factors'!$B$23*'Emission factors'!$C$23</f>
        <v>74490.914549999987</v>
      </c>
      <c r="O194" s="98">
        <f>'Activity data'!K196*'Emission factors'!$B$23*'Emission factors'!$C$23</f>
        <v>73584.412199999992</v>
      </c>
      <c r="P194" s="98">
        <f>'Activity data'!L196*'Emission factors'!$B$23*'Emission factors'!$C$23</f>
        <v>88759.962524999995</v>
      </c>
      <c r="Q194" s="98">
        <f>'Activity data'!M196*'Emission factors'!$B$23*'Emission factors'!$C$23</f>
        <v>96048.623774999985</v>
      </c>
      <c r="R194" s="98">
        <f>'Activity data'!N196*'Emission factors'!$B$23*'Emission factors'!$C$23</f>
        <v>92339.770574999988</v>
      </c>
      <c r="S194" s="98">
        <f>'Activity data'!O196*'Emission factors'!$B$23*'Emission factors'!$C$23</f>
        <v>91759.067399999985</v>
      </c>
      <c r="T194" s="98">
        <f>'Activity data'!P196*'Emission factors'!$B$23*'Emission factors'!$C$23</f>
        <v>94814.729100000011</v>
      </c>
      <c r="U194" s="98">
        <f>'Activity data'!Q196*'Emission factors'!$B$23*'Emission factors'!$C$23</f>
        <v>97421.473476855404</v>
      </c>
    </row>
    <row r="195" spans="1:21" x14ac:dyDescent="0.25">
      <c r="A195" s="92" t="s">
        <v>11</v>
      </c>
      <c r="B195" s="92" t="s">
        <v>12</v>
      </c>
      <c r="C195" s="92" t="s">
        <v>13</v>
      </c>
      <c r="D195" s="92" t="s">
        <v>23</v>
      </c>
      <c r="E195" s="92" t="s">
        <v>24</v>
      </c>
      <c r="G195" s="92" t="s">
        <v>97</v>
      </c>
      <c r="H195" s="92" t="s">
        <v>16</v>
      </c>
      <c r="I195" s="88" t="s">
        <v>218</v>
      </c>
      <c r="L195" s="98">
        <f>'Activity data'!H197*'Emission factors'!$B$23*'Emission factors'!$C$23</f>
        <v>159.31499999999997</v>
      </c>
      <c r="M195" s="98">
        <f>'Activity data'!I197*'Emission factors'!$B$23*'Emission factors'!$C$23</f>
        <v>23.89725</v>
      </c>
      <c r="N195" s="98">
        <f>'Activity data'!J197*'Emission factors'!$B$23*'Emission factors'!$C$23</f>
        <v>0</v>
      </c>
      <c r="O195" s="98">
        <f>'Activity data'!K197*'Emission factors'!$B$23*'Emission factors'!$C$23</f>
        <v>0</v>
      </c>
      <c r="P195" s="98">
        <f>'Activity data'!L197*'Emission factors'!$B$23*'Emission factors'!$C$23</f>
        <v>0</v>
      </c>
      <c r="Q195" s="98">
        <f>'Activity data'!M197*'Emission factors'!$B$23*'Emission factors'!$C$23</f>
        <v>0</v>
      </c>
      <c r="R195" s="98">
        <f>'Activity data'!N197*'Emission factors'!$B$23*'Emission factors'!$C$23</f>
        <v>609.37987499999997</v>
      </c>
      <c r="S195" s="98">
        <f>'Activity data'!O197*'Emission factors'!$B$23*'Emission factors'!$C$23</f>
        <v>595.04152499999998</v>
      </c>
      <c r="T195" s="98">
        <f>'Activity data'!P197*'Emission factors'!$B$23*'Emission factors'!$C$23</f>
        <v>694.61339999999996</v>
      </c>
      <c r="U195" s="98">
        <f>'Activity data'!Q197*'Emission factors'!$B$23*'Emission factors'!$C$23</f>
        <v>765.23440640831677</v>
      </c>
    </row>
    <row r="196" spans="1:21" x14ac:dyDescent="0.25">
      <c r="A196" s="92" t="s">
        <v>11</v>
      </c>
      <c r="B196" s="92" t="s">
        <v>12</v>
      </c>
      <c r="C196" s="92" t="s">
        <v>13</v>
      </c>
      <c r="D196" s="92" t="s">
        <v>23</v>
      </c>
      <c r="E196" s="92" t="s">
        <v>24</v>
      </c>
      <c r="G196" s="92" t="s">
        <v>97</v>
      </c>
      <c r="H196" s="92" t="s">
        <v>16</v>
      </c>
      <c r="I196" s="88" t="s">
        <v>194</v>
      </c>
      <c r="L196" s="98">
        <f>'Activity data'!H198*'Emission factors'!$B$23*'Emission factors'!$C$23</f>
        <v>27937.478399999996</v>
      </c>
      <c r="M196" s="98">
        <f>'Activity data'!I198*'Emission factors'!$B$23*'Emission factors'!$C$23</f>
        <v>29810.226224999999</v>
      </c>
      <c r="N196" s="98">
        <f>'Activity data'!J198*'Emission factors'!$B$23*'Emission factors'!$C$23</f>
        <v>32806.941375000002</v>
      </c>
      <c r="O196" s="98">
        <f>'Activity data'!K198*'Emission factors'!$B$23*'Emission factors'!$C$23</f>
        <v>35224.546499999997</v>
      </c>
      <c r="P196" s="98">
        <f>'Activity data'!L198*'Emission factors'!$B$23*'Emission factors'!$C$23</f>
        <v>38316.850649999993</v>
      </c>
      <c r="Q196" s="98">
        <f>'Activity data'!M198*'Emission factors'!$B$23*'Emission factors'!$C$23</f>
        <v>37698.708449999998</v>
      </c>
      <c r="R196" s="98">
        <f>'Activity data'!N198*'Emission factors'!$B$23*'Emission factors'!$C$23</f>
        <v>44478.358274999999</v>
      </c>
      <c r="S196" s="98">
        <f>'Activity data'!O198*'Emission factors'!$B$23*'Emission factors'!$C$23</f>
        <v>47779.365074999994</v>
      </c>
      <c r="T196" s="98">
        <f>'Activity data'!P198*'Emission factors'!$B$23*'Emission factors'!$C$23</f>
        <v>50064.738749999997</v>
      </c>
      <c r="U196" s="98">
        <f>'Activity data'!Q198*'Emission factors'!$B$23*'Emission factors'!$C$23</f>
        <v>51624.139764520391</v>
      </c>
    </row>
    <row r="197" spans="1:21" x14ac:dyDescent="0.25">
      <c r="A197" s="92" t="s">
        <v>11</v>
      </c>
      <c r="B197" s="92" t="s">
        <v>12</v>
      </c>
      <c r="C197" s="92" t="s">
        <v>13</v>
      </c>
      <c r="D197" s="92" t="s">
        <v>23</v>
      </c>
      <c r="E197" s="92" t="s">
        <v>24</v>
      </c>
      <c r="G197" s="92" t="s">
        <v>97</v>
      </c>
      <c r="H197" s="92" t="s">
        <v>16</v>
      </c>
      <c r="I197" s="88" t="s">
        <v>195</v>
      </c>
      <c r="L197" s="98">
        <f>'Activity data'!H199*'Emission factors'!$B$23*'Emission factors'!$C$23</f>
        <v>69302.024999999994</v>
      </c>
      <c r="M197" s="98">
        <f>'Activity data'!I199*'Emission factors'!$B$23*'Emission factors'!$C$23</f>
        <v>86309.697824999996</v>
      </c>
      <c r="N197" s="98">
        <f>'Activity data'!J199*'Emission factors'!$B$23*'Emission factors'!$C$23</f>
        <v>113115.24314999999</v>
      </c>
      <c r="O197" s="98">
        <f>'Activity data'!K199*'Emission factors'!$B$23*'Emission factors'!$C$23</f>
        <v>90576.950099999987</v>
      </c>
      <c r="P197" s="98">
        <f>'Activity data'!L199*'Emission factors'!$B$23*'Emission factors'!$C$23</f>
        <v>84918.081299999991</v>
      </c>
      <c r="Q197" s="98">
        <f>'Activity data'!M199*'Emission factors'!$B$23*'Emission factors'!$C$23</f>
        <v>84056.187149999998</v>
      </c>
      <c r="R197" s="98">
        <f>'Activity data'!N199*'Emission factors'!$B$23*'Emission factors'!$C$23</f>
        <v>79647.941099999996</v>
      </c>
      <c r="S197" s="98">
        <f>'Activity data'!O199*'Emission factors'!$B$23*'Emission factors'!$C$23</f>
        <v>83359.980599999981</v>
      </c>
      <c r="T197" s="98">
        <f>'Activity data'!P199*'Emission factors'!$B$23*'Emission factors'!$C$23</f>
        <v>86457.860774999994</v>
      </c>
      <c r="U197" s="98">
        <f>'Activity data'!Q199*'Emission factors'!$B$23*'Emission factors'!$C$23</f>
        <v>88478.606981626013</v>
      </c>
    </row>
    <row r="198" spans="1:21" x14ac:dyDescent="0.25">
      <c r="A198" s="92" t="s">
        <v>11</v>
      </c>
      <c r="B198" s="92" t="s">
        <v>12</v>
      </c>
      <c r="C198" s="92" t="s">
        <v>13</v>
      </c>
      <c r="D198" s="92" t="s">
        <v>23</v>
      </c>
      <c r="E198" s="92" t="s">
        <v>24</v>
      </c>
      <c r="G198" s="92" t="s">
        <v>97</v>
      </c>
      <c r="H198" s="92" t="s">
        <v>16</v>
      </c>
      <c r="I198" s="88" t="s">
        <v>209</v>
      </c>
      <c r="L198" s="98">
        <f>'Activity data'!H200*'Emission factors'!$B$23*'Emission factors'!$C$23</f>
        <v>539711.4254999999</v>
      </c>
      <c r="M198" s="98">
        <f>'Activity data'!I200*'Emission factors'!$B$23*'Emission factors'!$C$23</f>
        <v>489080.321925</v>
      </c>
      <c r="N198" s="98">
        <f>'Activity data'!J200*'Emission factors'!$B$23*'Emission factors'!$C$23</f>
        <v>560615.14665000001</v>
      </c>
      <c r="O198" s="98">
        <f>'Activity data'!K200*'Emission factors'!$B$23*'Emission factors'!$C$23</f>
        <v>631247.45189999999</v>
      </c>
      <c r="P198" s="98">
        <f>'Activity data'!L200*'Emission factors'!$B$23*'Emission factors'!$C$23</f>
        <v>639347.82307499996</v>
      </c>
      <c r="Q198" s="98">
        <f>'Activity data'!M200*'Emission factors'!$B$23*'Emission factors'!$C$23</f>
        <v>660831.45082499995</v>
      </c>
      <c r="R198" s="98">
        <f>'Activity data'!N200*'Emission factors'!$B$23*'Emission factors'!$C$23</f>
        <v>679601.94412499992</v>
      </c>
      <c r="S198" s="98">
        <f>'Activity data'!O200*'Emission factors'!$B$23*'Emission factors'!$C$23</f>
        <v>752691.68324999989</v>
      </c>
      <c r="T198" s="98">
        <f>'Activity data'!P200*'Emission factors'!$B$23*'Emission factors'!$C$23</f>
        <v>778806.59804999991</v>
      </c>
      <c r="U198" s="98">
        <f>'Activity data'!Q200*'Emission factors'!$B$23*'Emission factors'!$C$23</f>
        <v>793561.04952010931</v>
      </c>
    </row>
    <row r="199" spans="1:21" x14ac:dyDescent="0.25">
      <c r="A199" s="92" t="s">
        <v>11</v>
      </c>
      <c r="B199" s="92" t="s">
        <v>12</v>
      </c>
      <c r="C199" s="92" t="s">
        <v>13</v>
      </c>
      <c r="D199" s="92" t="s">
        <v>23</v>
      </c>
      <c r="E199" s="92" t="s">
        <v>24</v>
      </c>
      <c r="G199" s="92" t="s">
        <v>97</v>
      </c>
      <c r="H199" s="92" t="s">
        <v>16</v>
      </c>
      <c r="I199" s="88" t="s">
        <v>208</v>
      </c>
      <c r="L199" s="98">
        <f>'Activity data'!H201*'Emission factors'!$B$23*'Emission factors'!$C$23</f>
        <v>99028.610849999997</v>
      </c>
      <c r="M199" s="98">
        <f>'Activity data'!I201*'Emission factors'!$B$23*'Emission factors'!$C$23</f>
        <v>93908.226750000002</v>
      </c>
      <c r="N199" s="98">
        <f>'Activity data'!J201*'Emission factors'!$B$23*'Emission factors'!$C$23</f>
        <v>98548.276124999989</v>
      </c>
      <c r="O199" s="98">
        <f>'Activity data'!K201*'Emission factors'!$B$23*'Emission factors'!$C$23</f>
        <v>102884.03384999999</v>
      </c>
      <c r="P199" s="98">
        <f>'Activity data'!L201*'Emission factors'!$B$23*'Emission factors'!$C$23</f>
        <v>107010.29234999999</v>
      </c>
      <c r="Q199" s="98">
        <f>'Activity data'!M201*'Emission factors'!$B$23*'Emission factors'!$C$23</f>
        <v>122157.96255</v>
      </c>
      <c r="R199" s="98">
        <f>'Activity data'!N201*'Emission factors'!$B$23*'Emission factors'!$C$23</f>
        <v>137905.453725</v>
      </c>
      <c r="S199" s="98">
        <f>'Activity data'!O201*'Emission factors'!$B$23*'Emission factors'!$C$23</f>
        <v>137313.59849999999</v>
      </c>
      <c r="T199" s="98">
        <f>'Activity data'!P201*'Emission factors'!$B$23*'Emission factors'!$C$23</f>
        <v>131405.40172499997</v>
      </c>
      <c r="U199" s="98">
        <f>'Activity data'!Q201*'Emission factors'!$B$23*'Emission factors'!$C$23</f>
        <v>132203.97126305042</v>
      </c>
    </row>
    <row r="200" spans="1:21" x14ac:dyDescent="0.25">
      <c r="A200" s="92" t="s">
        <v>11</v>
      </c>
      <c r="B200" s="92" t="s">
        <v>12</v>
      </c>
      <c r="C200" s="92" t="s">
        <v>13</v>
      </c>
      <c r="D200" s="92" t="s">
        <v>23</v>
      </c>
      <c r="E200" s="92" t="s">
        <v>24</v>
      </c>
      <c r="G200" s="92" t="s">
        <v>97</v>
      </c>
      <c r="H200" s="92" t="s">
        <v>16</v>
      </c>
      <c r="I200" s="88" t="s">
        <v>226</v>
      </c>
      <c r="L200" s="98">
        <f>'Activity data'!H202*'Emission factors'!$B$23*'Emission factors'!$C$23</f>
        <v>0</v>
      </c>
      <c r="M200" s="98">
        <f>'Activity data'!I202*'Emission factors'!$B$23*'Emission factors'!$C$23</f>
        <v>0</v>
      </c>
      <c r="N200" s="98">
        <f>'Activity data'!J202*'Emission factors'!$B$23*'Emission factors'!$C$23</f>
        <v>0</v>
      </c>
      <c r="O200" s="98">
        <f>'Activity data'!K202*'Emission factors'!$B$23*'Emission factors'!$C$23</f>
        <v>0</v>
      </c>
      <c r="P200" s="98">
        <f>'Activity data'!L202*'Emission factors'!$B$23*'Emission factors'!$C$23</f>
        <v>0</v>
      </c>
      <c r="Q200" s="98">
        <f>'Activity data'!M202*'Emission factors'!$B$23*'Emission factors'!$C$23</f>
        <v>0</v>
      </c>
      <c r="R200" s="98">
        <f>'Activity data'!N202*'Emission factors'!$B$23*'Emission factors'!$C$23</f>
        <v>0</v>
      </c>
      <c r="S200" s="98">
        <f>'Activity data'!O202*'Emission factors'!$B$23*'Emission factors'!$C$23</f>
        <v>0</v>
      </c>
      <c r="T200" s="98">
        <f>'Activity data'!P202*'Emission factors'!$B$23*'Emission factors'!$C$23</f>
        <v>0</v>
      </c>
      <c r="U200" s="98">
        <f>'Activity data'!Q202*'Emission factors'!$B$23*'Emission factors'!$C$23</f>
        <v>0</v>
      </c>
    </row>
    <row r="201" spans="1:21" x14ac:dyDescent="0.25">
      <c r="A201" s="92" t="s">
        <v>11</v>
      </c>
      <c r="B201" s="92" t="s">
        <v>12</v>
      </c>
      <c r="C201" s="92" t="s">
        <v>13</v>
      </c>
      <c r="D201" s="92" t="s">
        <v>23</v>
      </c>
      <c r="E201" s="92" t="s">
        <v>24</v>
      </c>
      <c r="G201" s="92" t="s">
        <v>97</v>
      </c>
      <c r="H201" s="92" t="s">
        <v>16</v>
      </c>
      <c r="I201" s="88" t="s">
        <v>196</v>
      </c>
      <c r="L201" s="98">
        <f>'Activity data'!H203*'Emission factors'!$B$23*'Emission factors'!$C$23</f>
        <v>455707.01572499995</v>
      </c>
      <c r="M201" s="98">
        <f>'Activity data'!I203*'Emission factors'!$B$23*'Emission factors'!$C$23</f>
        <v>464857.27275</v>
      </c>
      <c r="N201" s="98">
        <f>'Activity data'!J203*'Emission factors'!$B$23*'Emission factors'!$C$23</f>
        <v>505340.01082499995</v>
      </c>
      <c r="O201" s="98">
        <f>'Activity data'!K203*'Emission factors'!$B$23*'Emission factors'!$C$23</f>
        <v>527382.83422499988</v>
      </c>
      <c r="P201" s="98">
        <f>'Activity data'!L203*'Emission factors'!$B$23*'Emission factors'!$C$23</f>
        <v>549973.70122499997</v>
      </c>
      <c r="Q201" s="98">
        <f>'Activity data'!M203*'Emission factors'!$B$23*'Emission factors'!$C$23</f>
        <v>565941.84367500001</v>
      </c>
      <c r="R201" s="98">
        <f>'Activity data'!N203*'Emission factors'!$B$23*'Emission factors'!$C$23</f>
        <v>525706.84042499994</v>
      </c>
      <c r="S201" s="98">
        <f>'Activity data'!O203*'Emission factors'!$B$23*'Emission factors'!$C$23</f>
        <v>509909.96159999998</v>
      </c>
      <c r="T201" s="98">
        <f>'Activity data'!P203*'Emission factors'!$B$23*'Emission factors'!$C$23</f>
        <v>521477.02717499994</v>
      </c>
      <c r="U201" s="98">
        <f>'Activity data'!Q203*'Emission factors'!$B$23*'Emission factors'!$C$23</f>
        <v>534752.93673920841</v>
      </c>
    </row>
    <row r="202" spans="1:21" x14ac:dyDescent="0.25">
      <c r="A202" s="92" t="s">
        <v>11</v>
      </c>
      <c r="B202" s="92" t="s">
        <v>12</v>
      </c>
      <c r="C202" s="92" t="s">
        <v>13</v>
      </c>
      <c r="D202" s="92" t="s">
        <v>23</v>
      </c>
      <c r="E202" s="92" t="s">
        <v>24</v>
      </c>
      <c r="G202" s="92" t="s">
        <v>97</v>
      </c>
      <c r="H202" s="92" t="s">
        <v>16</v>
      </c>
      <c r="I202" s="88" t="s">
        <v>197</v>
      </c>
      <c r="L202" s="98">
        <f>'Activity data'!H204*'Emission factors'!$B$23*'Emission factors'!$C$23</f>
        <v>330144.49162499997</v>
      </c>
      <c r="M202" s="98">
        <f>'Activity data'!I204*'Emission factors'!$B$23*'Emission factors'!$C$23</f>
        <v>335007.58199999999</v>
      </c>
      <c r="N202" s="98">
        <f>'Activity data'!J204*'Emission factors'!$B$23*'Emission factors'!$C$23</f>
        <v>417325.64249999996</v>
      </c>
      <c r="O202" s="98">
        <f>'Activity data'!K204*'Emission factors'!$B$23*'Emission factors'!$C$23</f>
        <v>478835.57084999996</v>
      </c>
      <c r="P202" s="98">
        <f>'Activity data'!L204*'Emission factors'!$B$23*'Emission factors'!$C$23</f>
        <v>526211.86897499999</v>
      </c>
      <c r="Q202" s="98">
        <f>'Activity data'!M204*'Emission factors'!$B$23*'Emission factors'!$C$23</f>
        <v>550729.65089999989</v>
      </c>
      <c r="R202" s="98">
        <f>'Activity data'!N204*'Emission factors'!$B$23*'Emission factors'!$C$23</f>
        <v>589260.78022499999</v>
      </c>
      <c r="S202" s="98">
        <f>'Activity data'!O204*'Emission factors'!$B$23*'Emission factors'!$C$23</f>
        <v>614806.14389999991</v>
      </c>
      <c r="T202" s="98">
        <f>'Activity data'!P204*'Emission factors'!$B$23*'Emission factors'!$C$23</f>
        <v>647759.65507500002</v>
      </c>
      <c r="U202" s="98">
        <f>'Activity data'!Q204*'Emission factors'!$B$23*'Emission factors'!$C$23</f>
        <v>668772.71845814306</v>
      </c>
    </row>
    <row r="203" spans="1:21" x14ac:dyDescent="0.25">
      <c r="A203" s="92" t="s">
        <v>11</v>
      </c>
      <c r="B203" s="92" t="s">
        <v>12</v>
      </c>
      <c r="C203" s="92" t="s">
        <v>13</v>
      </c>
      <c r="D203" s="92" t="s">
        <v>23</v>
      </c>
      <c r="E203" s="92" t="s">
        <v>24</v>
      </c>
      <c r="G203" s="92" t="s">
        <v>97</v>
      </c>
      <c r="H203" s="92" t="s">
        <v>16</v>
      </c>
      <c r="I203" s="88" t="s">
        <v>229</v>
      </c>
      <c r="L203" s="98">
        <f>'Activity data'!H205*'Emission factors'!$B$23*'Emission factors'!$C$23</f>
        <v>0</v>
      </c>
      <c r="M203" s="98">
        <f>'Activity data'!I205*'Emission factors'!$B$23*'Emission factors'!$C$23</f>
        <v>0</v>
      </c>
      <c r="N203" s="98">
        <f>'Activity data'!J205*'Emission factors'!$B$23*'Emission factors'!$C$23</f>
        <v>0</v>
      </c>
      <c r="O203" s="98">
        <f>'Activity data'!K205*'Emission factors'!$B$23*'Emission factors'!$C$23</f>
        <v>0</v>
      </c>
      <c r="P203" s="98">
        <f>'Activity data'!L205*'Emission factors'!$B$23*'Emission factors'!$C$23</f>
        <v>0</v>
      </c>
      <c r="Q203" s="98">
        <f>'Activity data'!M205*'Emission factors'!$B$23*'Emission factors'!$C$23</f>
        <v>0</v>
      </c>
      <c r="R203" s="98">
        <f>'Activity data'!N205*'Emission factors'!$B$23*'Emission factors'!$C$23</f>
        <v>0</v>
      </c>
      <c r="S203" s="98">
        <f>'Activity data'!O205*'Emission factors'!$B$23*'Emission factors'!$C$23</f>
        <v>0</v>
      </c>
      <c r="T203" s="98">
        <f>'Activity data'!P205*'Emission factors'!$B$23*'Emission factors'!$C$23</f>
        <v>0</v>
      </c>
      <c r="U203" s="98">
        <f>'Activity data'!Q205*'Emission factors'!$B$23*'Emission factors'!$C$23</f>
        <v>0</v>
      </c>
    </row>
    <row r="204" spans="1:21" x14ac:dyDescent="0.25">
      <c r="A204" s="92" t="s">
        <v>11</v>
      </c>
      <c r="B204" s="92" t="s">
        <v>12</v>
      </c>
      <c r="C204" s="92" t="s">
        <v>13</v>
      </c>
      <c r="D204" s="92" t="s">
        <v>23</v>
      </c>
      <c r="E204" s="92" t="s">
        <v>24</v>
      </c>
      <c r="G204" s="92" t="s">
        <v>97</v>
      </c>
      <c r="H204" s="92" t="s">
        <v>16</v>
      </c>
      <c r="I204" s="88" t="s">
        <v>198</v>
      </c>
      <c r="L204" s="98">
        <f>'Activity data'!H206*'Emission factors'!$B$23*'Emission factors'!$C$23</f>
        <v>0</v>
      </c>
      <c r="M204" s="98">
        <f>'Activity data'!I206*'Emission factors'!$B$23*'Emission factors'!$C$23</f>
        <v>0</v>
      </c>
      <c r="N204" s="98">
        <f>'Activity data'!J206*'Emission factors'!$B$23*'Emission factors'!$C$23</f>
        <v>0</v>
      </c>
      <c r="O204" s="98">
        <f>'Activity data'!K206*'Emission factors'!$B$23*'Emission factors'!$C$23</f>
        <v>0</v>
      </c>
      <c r="P204" s="98">
        <f>'Activity data'!L206*'Emission factors'!$B$23*'Emission factors'!$C$23</f>
        <v>0</v>
      </c>
      <c r="Q204" s="98">
        <f>'Activity data'!M206*'Emission factors'!$B$23*'Emission factors'!$C$23</f>
        <v>0</v>
      </c>
      <c r="R204" s="98">
        <f>'Activity data'!N206*'Emission factors'!$B$23*'Emission factors'!$C$23</f>
        <v>0</v>
      </c>
      <c r="S204" s="98">
        <f>'Activity data'!O206*'Emission factors'!$B$23*'Emission factors'!$C$23</f>
        <v>0</v>
      </c>
      <c r="T204" s="98">
        <f>'Activity data'!P206*'Emission factors'!$B$23*'Emission factors'!$C$23</f>
        <v>0</v>
      </c>
      <c r="U204" s="98">
        <f>'Activity data'!Q206*'Emission factors'!$B$23*'Emission factors'!$C$23</f>
        <v>0</v>
      </c>
    </row>
    <row r="205" spans="1:21" x14ac:dyDescent="0.25">
      <c r="A205" s="92" t="s">
        <v>11</v>
      </c>
      <c r="B205" s="92" t="s">
        <v>12</v>
      </c>
      <c r="C205" s="92" t="s">
        <v>13</v>
      </c>
      <c r="D205" s="92" t="s">
        <v>23</v>
      </c>
      <c r="E205" s="92" t="s">
        <v>24</v>
      </c>
      <c r="G205" s="92" t="s">
        <v>97</v>
      </c>
      <c r="H205" s="92" t="s">
        <v>16</v>
      </c>
      <c r="I205" s="88" t="s">
        <v>231</v>
      </c>
      <c r="L205" s="98">
        <f>'Activity data'!H207*'Emission factors'!$B$23*'Emission factors'!$C$23</f>
        <v>0</v>
      </c>
      <c r="M205" s="98">
        <f>'Activity data'!I207*'Emission factors'!$B$23*'Emission factors'!$C$23</f>
        <v>0</v>
      </c>
      <c r="N205" s="98">
        <f>'Activity data'!J207*'Emission factors'!$B$23*'Emission factors'!$C$23</f>
        <v>0</v>
      </c>
      <c r="O205" s="98">
        <f>'Activity data'!K207*'Emission factors'!$B$23*'Emission factors'!$C$23</f>
        <v>0</v>
      </c>
      <c r="P205" s="98">
        <f>'Activity data'!L207*'Emission factors'!$B$23*'Emission factors'!$C$23</f>
        <v>0</v>
      </c>
      <c r="Q205" s="98">
        <f>'Activity data'!M207*'Emission factors'!$B$23*'Emission factors'!$C$23</f>
        <v>0</v>
      </c>
      <c r="R205" s="98">
        <f>'Activity data'!N207*'Emission factors'!$B$23*'Emission factors'!$C$23</f>
        <v>0</v>
      </c>
      <c r="S205" s="98">
        <f>'Activity data'!O207*'Emission factors'!$B$23*'Emission factors'!$C$23</f>
        <v>0</v>
      </c>
      <c r="T205" s="98">
        <f>'Activity data'!P207*'Emission factors'!$B$23*'Emission factors'!$C$23</f>
        <v>0</v>
      </c>
      <c r="U205" s="98">
        <f>'Activity data'!Q207*'Emission factors'!$B$23*'Emission factors'!$C$23</f>
        <v>0</v>
      </c>
    </row>
    <row r="206" spans="1:21" x14ac:dyDescent="0.25">
      <c r="A206" s="92" t="s">
        <v>11</v>
      </c>
      <c r="B206" s="92" t="s">
        <v>12</v>
      </c>
      <c r="C206" s="92" t="s">
        <v>13</v>
      </c>
      <c r="D206" s="92" t="s">
        <v>23</v>
      </c>
      <c r="E206" s="92" t="s">
        <v>24</v>
      </c>
      <c r="G206" s="92" t="s">
        <v>97</v>
      </c>
      <c r="H206" s="92" t="s">
        <v>16</v>
      </c>
      <c r="I206" s="88" t="s">
        <v>230</v>
      </c>
      <c r="L206" s="98">
        <f>'Activity data'!H208*'Emission factors'!$B$23*'Emission factors'!$C$23</f>
        <v>0</v>
      </c>
      <c r="M206" s="98">
        <f>'Activity data'!I208*'Emission factors'!$B$23*'Emission factors'!$C$23</f>
        <v>0</v>
      </c>
      <c r="N206" s="98">
        <f>'Activity data'!J208*'Emission factors'!$B$23*'Emission factors'!$C$23</f>
        <v>0</v>
      </c>
      <c r="O206" s="98">
        <f>'Activity data'!K208*'Emission factors'!$B$23*'Emission factors'!$C$23</f>
        <v>0</v>
      </c>
      <c r="P206" s="98">
        <f>'Activity data'!L208*'Emission factors'!$B$23*'Emission factors'!$C$23</f>
        <v>0</v>
      </c>
      <c r="Q206" s="98">
        <f>'Activity data'!M208*'Emission factors'!$B$23*'Emission factors'!$C$23</f>
        <v>0</v>
      </c>
      <c r="R206" s="98">
        <f>'Activity data'!N208*'Emission factors'!$B$23*'Emission factors'!$C$23</f>
        <v>0</v>
      </c>
      <c r="S206" s="98">
        <f>'Activity data'!O208*'Emission factors'!$B$23*'Emission factors'!$C$23</f>
        <v>47.794499999999999</v>
      </c>
      <c r="T206" s="98">
        <f>'Activity data'!P208*'Emission factors'!$B$23*'Emission factors'!$C$23</f>
        <v>63.725999999999992</v>
      </c>
      <c r="U206" s="98">
        <f>'Activity data'!Q208*'Emission factors'!$B$23*'Emission factors'!$C$23</f>
        <v>64.850373424433627</v>
      </c>
    </row>
    <row r="207" spans="1:21" x14ac:dyDescent="0.25">
      <c r="A207" s="92" t="s">
        <v>11</v>
      </c>
      <c r="B207" s="92" t="s">
        <v>12</v>
      </c>
      <c r="C207" s="92" t="s">
        <v>13</v>
      </c>
      <c r="D207" s="92" t="s">
        <v>23</v>
      </c>
      <c r="E207" s="92" t="s">
        <v>24</v>
      </c>
      <c r="G207" s="92" t="s">
        <v>97</v>
      </c>
      <c r="H207" s="92" t="s">
        <v>16</v>
      </c>
      <c r="I207" s="88" t="s">
        <v>232</v>
      </c>
      <c r="L207" s="98">
        <f>'Activity data'!H209*'Emission factors'!$B$23*'Emission factors'!$C$23</f>
        <v>353254.72552499996</v>
      </c>
      <c r="M207" s="98">
        <f>'Activity data'!I209*'Emission factors'!$B$23*'Emission factors'!$C$23</f>
        <v>386747.51797499991</v>
      </c>
      <c r="N207" s="98">
        <f>'Activity data'!J209*'Emission factors'!$B$23*'Emission factors'!$C$23</f>
        <v>348198.86399999994</v>
      </c>
      <c r="O207" s="98">
        <f>'Activity data'!K209*'Emission factors'!$B$23*'Emission factors'!$C$23</f>
        <v>366443.61779999995</v>
      </c>
      <c r="P207" s="98">
        <f>'Activity data'!L209*'Emission factors'!$B$23*'Emission factors'!$C$23</f>
        <v>357876.45367499994</v>
      </c>
      <c r="Q207" s="98">
        <f>'Activity data'!M209*'Emission factors'!$B$23*'Emission factors'!$C$23</f>
        <v>371035.87267499999</v>
      </c>
      <c r="R207" s="98">
        <f>'Activity data'!N209*'Emission factors'!$B$23*'Emission factors'!$C$23</f>
        <v>332740.52954999998</v>
      </c>
      <c r="S207" s="98">
        <f>'Activity data'!O209*'Emission factors'!$B$23*'Emission factors'!$C$23</f>
        <v>351545.27557499998</v>
      </c>
      <c r="T207" s="98">
        <f>'Activity data'!P209*'Emission factors'!$B$23*'Emission factors'!$C$23</f>
        <v>378014.66625000001</v>
      </c>
      <c r="U207" s="98">
        <f>'Activity data'!Q209*'Emission factors'!$B$23*'Emission factors'!$C$23</f>
        <v>389851.26235965395</v>
      </c>
    </row>
    <row r="208" spans="1:21" x14ac:dyDescent="0.25">
      <c r="A208" s="92" t="s">
        <v>11</v>
      </c>
      <c r="B208" s="92" t="s">
        <v>12</v>
      </c>
      <c r="C208" s="92" t="s">
        <v>13</v>
      </c>
      <c r="D208" s="92" t="s">
        <v>23</v>
      </c>
      <c r="E208" s="92" t="s">
        <v>24</v>
      </c>
      <c r="G208" s="92" t="s">
        <v>97</v>
      </c>
      <c r="H208" s="92" t="s">
        <v>16</v>
      </c>
      <c r="I208" s="88" t="s">
        <v>225</v>
      </c>
      <c r="L208" s="98">
        <f>'Activity data'!H210*'Emission factors'!$B$23*'Emission factors'!$C$23</f>
        <v>2.3897249999999999</v>
      </c>
      <c r="M208" s="98">
        <f>'Activity data'!I210*'Emission factors'!$B$23*'Emission factors'!$C$23</f>
        <v>0</v>
      </c>
      <c r="N208" s="98">
        <f>'Activity data'!J210*'Emission factors'!$B$23*'Emission factors'!$C$23</f>
        <v>0</v>
      </c>
      <c r="O208" s="98">
        <f>'Activity data'!K210*'Emission factors'!$B$23*'Emission factors'!$C$23</f>
        <v>0</v>
      </c>
      <c r="P208" s="98">
        <f>'Activity data'!L210*'Emission factors'!$B$23*'Emission factors'!$C$23</f>
        <v>0</v>
      </c>
      <c r="Q208" s="98">
        <f>'Activity data'!M210*'Emission factors'!$B$23*'Emission factors'!$C$23</f>
        <v>0</v>
      </c>
      <c r="R208" s="98">
        <f>'Activity data'!N210*'Emission factors'!$B$23*'Emission factors'!$C$23</f>
        <v>0</v>
      </c>
      <c r="S208" s="98">
        <f>'Activity data'!O210*'Emission factors'!$B$23*'Emission factors'!$C$23</f>
        <v>0</v>
      </c>
      <c r="T208" s="98">
        <f>'Activity data'!P210*'Emission factors'!$B$23*'Emission factors'!$C$23</f>
        <v>0</v>
      </c>
      <c r="U208" s="98">
        <f>'Activity data'!Q210*'Emission factors'!$B$23*'Emission factors'!$C$23</f>
        <v>0</v>
      </c>
    </row>
    <row r="209" spans="1:21" x14ac:dyDescent="0.25">
      <c r="A209" s="92" t="s">
        <v>11</v>
      </c>
      <c r="B209" s="92" t="s">
        <v>12</v>
      </c>
      <c r="C209" s="92" t="s">
        <v>13</v>
      </c>
      <c r="D209" s="92" t="s">
        <v>23</v>
      </c>
      <c r="E209" s="92" t="s">
        <v>24</v>
      </c>
      <c r="G209" s="92" t="s">
        <v>97</v>
      </c>
      <c r="H209" s="92" t="s">
        <v>16</v>
      </c>
      <c r="I209" s="88" t="s">
        <v>205</v>
      </c>
      <c r="L209" s="98">
        <f>'Activity data'!H211*'Emission factors'!$B$23*'Emission factors'!$C$23</f>
        <v>197478.90824999998</v>
      </c>
      <c r="M209" s="98">
        <f>'Activity data'!I211*'Emission factors'!$B$23*'Emission factors'!$C$23</f>
        <v>218650.27859999999</v>
      </c>
      <c r="N209" s="98">
        <f>'Activity data'!J211*'Emission factors'!$B$23*'Emission factors'!$C$23</f>
        <v>220075.35127499999</v>
      </c>
      <c r="O209" s="98">
        <f>'Activity data'!K211*'Emission factors'!$B$23*'Emission factors'!$C$23</f>
        <v>223505.40322500002</v>
      </c>
      <c r="P209" s="98">
        <f>'Activity data'!L211*'Emission factors'!$B$23*'Emission factors'!$C$23</f>
        <v>221498.03422499995</v>
      </c>
      <c r="Q209" s="98">
        <f>'Activity data'!M211*'Emission factors'!$B$23*'Emission factors'!$C$23</f>
        <v>223752.34147499996</v>
      </c>
      <c r="R209" s="98">
        <f>'Activity data'!N211*'Emission factors'!$B$23*'Emission factors'!$C$23</f>
        <v>220722.17017499998</v>
      </c>
      <c r="S209" s="98">
        <f>'Activity data'!O211*'Emission factors'!$B$23*'Emission factors'!$C$23</f>
        <v>226259.95957499996</v>
      </c>
      <c r="T209" s="98">
        <f>'Activity data'!P211*'Emission factors'!$B$23*'Emission factors'!$C$23</f>
        <v>248619.81982499996</v>
      </c>
      <c r="U209" s="98">
        <f>'Activity data'!Q211*'Emission factors'!$B$23*'Emission factors'!$C$23</f>
        <v>259806.80853163722</v>
      </c>
    </row>
    <row r="210" spans="1:21" x14ac:dyDescent="0.25">
      <c r="A210" s="92" t="s">
        <v>11</v>
      </c>
      <c r="B210" s="92" t="s">
        <v>12</v>
      </c>
      <c r="C210" s="92" t="s">
        <v>13</v>
      </c>
      <c r="D210" s="92" t="s">
        <v>23</v>
      </c>
      <c r="E210" s="92" t="s">
        <v>24</v>
      </c>
      <c r="G210" s="92" t="s">
        <v>97</v>
      </c>
      <c r="H210" s="92" t="s">
        <v>16</v>
      </c>
      <c r="I210" s="88" t="s">
        <v>204</v>
      </c>
      <c r="L210" s="98">
        <f>'Activity data'!H212*'Emission factors'!$B$23*'Emission factors'!$C$23</f>
        <v>408247.07722499996</v>
      </c>
      <c r="M210" s="98">
        <f>'Activity data'!I212*'Emission factors'!$B$23*'Emission factors'!$C$23</f>
        <v>440246.29154999997</v>
      </c>
      <c r="N210" s="98">
        <f>'Activity data'!J212*'Emission factors'!$B$23*'Emission factors'!$C$23</f>
        <v>497222.91157499998</v>
      </c>
      <c r="O210" s="98">
        <f>'Activity data'!K212*'Emission factors'!$B$23*'Emission factors'!$C$23</f>
        <v>529381.44089999993</v>
      </c>
      <c r="P210" s="98">
        <f>'Activity data'!L212*'Emission factors'!$B$23*'Emission factors'!$C$23</f>
        <v>578328.58492499997</v>
      </c>
      <c r="Q210" s="98">
        <f>'Activity data'!M212*'Emission factors'!$B$23*'Emission factors'!$C$23</f>
        <v>619168.18859999988</v>
      </c>
      <c r="R210" s="98">
        <f>'Activity data'!N212*'Emission factors'!$B$23*'Emission factors'!$C$23</f>
        <v>657773.39939999988</v>
      </c>
      <c r="S210" s="98">
        <f>'Activity data'!O212*'Emission factors'!$B$23*'Emission factors'!$C$23</f>
        <v>711839.33437499998</v>
      </c>
      <c r="T210" s="98">
        <f>'Activity data'!P212*'Emission factors'!$B$23*'Emission factors'!$C$23</f>
        <v>751736.58982500003</v>
      </c>
      <c r="U210" s="98">
        <f>'Activity data'!Q212*'Emission factors'!$B$23*'Emission factors'!$C$23</f>
        <v>773544.98176265799</v>
      </c>
    </row>
    <row r="211" spans="1:21" x14ac:dyDescent="0.25">
      <c r="A211" s="92" t="s">
        <v>11</v>
      </c>
      <c r="B211" s="92" t="s">
        <v>12</v>
      </c>
      <c r="C211" s="92" t="s">
        <v>13</v>
      </c>
      <c r="D211" s="92" t="s">
        <v>23</v>
      </c>
      <c r="E211" s="92" t="s">
        <v>24</v>
      </c>
      <c r="G211" s="92" t="s">
        <v>97</v>
      </c>
      <c r="H211" s="92" t="s">
        <v>16</v>
      </c>
      <c r="I211" s="88" t="s">
        <v>228</v>
      </c>
      <c r="L211" s="98">
        <f>'Activity data'!H213*'Emission factors'!$B$23*'Emission factors'!$C$23</f>
        <v>1658.4691499999999</v>
      </c>
      <c r="M211" s="98">
        <f>'Activity data'!I213*'Emission factors'!$B$23*'Emission factors'!$C$23</f>
        <v>1241.06385</v>
      </c>
      <c r="N211" s="98">
        <f>'Activity data'!J213*'Emission factors'!$B$23*'Emission factors'!$C$23</f>
        <v>229.41359999999995</v>
      </c>
      <c r="O211" s="98">
        <f>'Activity data'!K213*'Emission factors'!$B$23*'Emission factors'!$C$23</f>
        <v>0</v>
      </c>
      <c r="P211" s="98">
        <f>'Activity data'!L213*'Emission factors'!$B$23*'Emission factors'!$C$23</f>
        <v>0</v>
      </c>
      <c r="Q211" s="98">
        <f>'Activity data'!M213*'Emission factors'!$B$23*'Emission factors'!$C$23</f>
        <v>0</v>
      </c>
      <c r="R211" s="98">
        <f>'Activity data'!N213*'Emission factors'!$B$23*'Emission factors'!$C$23</f>
        <v>0</v>
      </c>
      <c r="S211" s="98">
        <f>'Activity data'!O213*'Emission factors'!$B$23*'Emission factors'!$C$23</f>
        <v>0</v>
      </c>
      <c r="T211" s="98">
        <f>'Activity data'!P213*'Emission factors'!$B$23*'Emission factors'!$C$23</f>
        <v>0</v>
      </c>
      <c r="U211" s="98">
        <f>'Activity data'!Q213*'Emission factors'!$B$23*'Emission factors'!$C$23</f>
        <v>0</v>
      </c>
    </row>
    <row r="212" spans="1:21" x14ac:dyDescent="0.25">
      <c r="A212" s="92" t="s">
        <v>11</v>
      </c>
      <c r="B212" s="92" t="s">
        <v>12</v>
      </c>
      <c r="C212" s="92" t="s">
        <v>13</v>
      </c>
      <c r="D212" s="92" t="s">
        <v>23</v>
      </c>
      <c r="E212" s="92" t="s">
        <v>24</v>
      </c>
      <c r="G212" s="92" t="s">
        <v>97</v>
      </c>
      <c r="H212" s="92" t="s">
        <v>16</v>
      </c>
      <c r="I212" s="88" t="s">
        <v>202</v>
      </c>
      <c r="L212" s="98">
        <f>'Activity data'!H214*'Emission factors'!$B$23*'Emission factors'!$C$23</f>
        <v>253423.16707499998</v>
      </c>
      <c r="M212" s="98">
        <f>'Activity data'!I214*'Emission factors'!$B$23*'Emission factors'!$C$23</f>
        <v>248628.58215</v>
      </c>
      <c r="N212" s="98">
        <f>'Activity data'!J214*'Emission factors'!$B$23*'Emission factors'!$C$23</f>
        <v>252875.12347499997</v>
      </c>
      <c r="O212" s="98">
        <f>'Activity data'!K214*'Emission factors'!$B$23*'Emission factors'!$C$23</f>
        <v>266976.09412499995</v>
      </c>
      <c r="P212" s="98">
        <f>'Activity data'!L214*'Emission factors'!$B$23*'Emission factors'!$C$23</f>
        <v>256920.13132499999</v>
      </c>
      <c r="Q212" s="98">
        <f>'Activity data'!M214*'Emission factors'!$B$23*'Emission factors'!$C$23</f>
        <v>253761.71144999997</v>
      </c>
      <c r="R212" s="98">
        <f>'Activity data'!N214*'Emission factors'!$B$23*'Emission factors'!$C$23</f>
        <v>268637.74957499997</v>
      </c>
      <c r="S212" s="98">
        <f>'Activity data'!O214*'Emission factors'!$B$23*'Emission factors'!$C$23</f>
        <v>278641.13842499995</v>
      </c>
      <c r="T212" s="98">
        <f>'Activity data'!P214*'Emission factors'!$B$23*'Emission factors'!$C$23</f>
        <v>288159.41309999995</v>
      </c>
      <c r="U212" s="98">
        <f>'Activity data'!Q214*'Emission factors'!$B$23*'Emission factors'!$C$23</f>
        <v>295883.07126764965</v>
      </c>
    </row>
    <row r="213" spans="1:21" x14ac:dyDescent="0.25">
      <c r="A213" s="92" t="s">
        <v>11</v>
      </c>
      <c r="B213" s="92" t="s">
        <v>12</v>
      </c>
      <c r="C213" s="92" t="s">
        <v>13</v>
      </c>
      <c r="D213" s="92" t="s">
        <v>23</v>
      </c>
      <c r="E213" s="92" t="s">
        <v>24</v>
      </c>
      <c r="G213" s="92" t="s">
        <v>97</v>
      </c>
      <c r="H213" s="92" t="s">
        <v>16</v>
      </c>
      <c r="I213" s="88" t="s">
        <v>190</v>
      </c>
      <c r="L213" s="98">
        <f>'Activity data'!H215*'Emission factors'!$B$23*'Emission factors'!$C$23</f>
        <v>0</v>
      </c>
      <c r="M213" s="98">
        <f>'Activity data'!I215*'Emission factors'!$B$23*'Emission factors'!$C$23</f>
        <v>0</v>
      </c>
      <c r="N213" s="98">
        <f>'Activity data'!J215*'Emission factors'!$B$23*'Emission factors'!$C$23</f>
        <v>0</v>
      </c>
      <c r="O213" s="98">
        <f>'Activity data'!K215*'Emission factors'!$B$23*'Emission factors'!$C$23</f>
        <v>0</v>
      </c>
      <c r="P213" s="98">
        <f>'Activity data'!L215*'Emission factors'!$B$23*'Emission factors'!$C$23</f>
        <v>0</v>
      </c>
      <c r="Q213" s="98">
        <f>'Activity data'!M215*'Emission factors'!$B$23*'Emission factors'!$C$23</f>
        <v>0</v>
      </c>
      <c r="R213" s="98">
        <f>'Activity data'!N215*'Emission factors'!$B$23*'Emission factors'!$C$23</f>
        <v>0</v>
      </c>
      <c r="S213" s="98">
        <f>'Activity data'!O215*'Emission factors'!$B$23*'Emission factors'!$C$23</f>
        <v>0</v>
      </c>
      <c r="T213" s="98">
        <f>'Activity data'!P215*'Emission factors'!$B$23*'Emission factors'!$C$23</f>
        <v>0</v>
      </c>
      <c r="U213" s="98">
        <f>'Activity data'!Q215*'Emission factors'!$B$23*'Emission factors'!$C$23</f>
        <v>0</v>
      </c>
    </row>
    <row r="214" spans="1:21" x14ac:dyDescent="0.25">
      <c r="A214" s="92" t="s">
        <v>11</v>
      </c>
      <c r="B214" s="92" t="s">
        <v>12</v>
      </c>
      <c r="C214" s="92" t="s">
        <v>13</v>
      </c>
      <c r="D214" s="92" t="s">
        <v>23</v>
      </c>
      <c r="E214" s="92" t="s">
        <v>24</v>
      </c>
      <c r="G214" s="92" t="s">
        <v>97</v>
      </c>
      <c r="H214" s="92" t="s">
        <v>16</v>
      </c>
      <c r="I214" s="88" t="s">
        <v>210</v>
      </c>
      <c r="L214" s="98">
        <f>'Activity data'!H216*'Emission factors'!$B$23*'Emission factors'!$C$23</f>
        <v>0</v>
      </c>
      <c r="M214" s="98">
        <f>'Activity data'!I216*'Emission factors'!$B$23*'Emission factors'!$C$23</f>
        <v>0</v>
      </c>
      <c r="N214" s="98">
        <f>'Activity data'!J216*'Emission factors'!$B$23*'Emission factors'!$C$23</f>
        <v>0</v>
      </c>
      <c r="O214" s="98">
        <f>'Activity data'!K216*'Emission factors'!$B$23*'Emission factors'!$C$23</f>
        <v>0</v>
      </c>
      <c r="P214" s="98">
        <f>'Activity data'!L216*'Emission factors'!$B$23*'Emission factors'!$C$23</f>
        <v>52.573949999999996</v>
      </c>
      <c r="Q214" s="98">
        <f>'Activity data'!M216*'Emission factors'!$B$23*'Emission factors'!$C$23</f>
        <v>62.929425000000002</v>
      </c>
      <c r="R214" s="98">
        <f>'Activity data'!N216*'Emission factors'!$B$23*'Emission factors'!$C$23</f>
        <v>62.929425000000002</v>
      </c>
      <c r="S214" s="98">
        <f>'Activity data'!O216*'Emission factors'!$B$23*'Emission factors'!$C$23</f>
        <v>39.828749999999992</v>
      </c>
      <c r="T214" s="98">
        <f>'Activity data'!P216*'Emission factors'!$B$23*'Emission factors'!$C$23</f>
        <v>31.862999999999996</v>
      </c>
      <c r="U214" s="98">
        <f>'Activity data'!Q216*'Emission factors'!$B$23*'Emission factors'!$C$23</f>
        <v>32.425186712216814</v>
      </c>
    </row>
    <row r="215" spans="1:21" x14ac:dyDescent="0.25">
      <c r="A215" s="92" t="s">
        <v>11</v>
      </c>
      <c r="B215" s="92" t="s">
        <v>12</v>
      </c>
      <c r="C215" s="92" t="s">
        <v>13</v>
      </c>
      <c r="D215" s="92" t="s">
        <v>23</v>
      </c>
      <c r="E215" s="92" t="s">
        <v>24</v>
      </c>
      <c r="G215" s="92" t="s">
        <v>97</v>
      </c>
      <c r="H215" s="92" t="s">
        <v>16</v>
      </c>
      <c r="I215" s="88" t="s">
        <v>199</v>
      </c>
      <c r="L215" s="98">
        <f>'Activity data'!H217*'Emission factors'!$B$23*'Emission factors'!$C$23</f>
        <v>961163.32649999985</v>
      </c>
      <c r="M215" s="98">
        <f>'Activity data'!I217*'Emission factors'!$B$23*'Emission factors'!$C$23</f>
        <v>1015922.281725</v>
      </c>
      <c r="N215" s="98">
        <f>'Activity data'!J217*'Emission factors'!$B$23*'Emission factors'!$C$23</f>
        <v>1017677.9330249999</v>
      </c>
      <c r="O215" s="98">
        <f>'Activity data'!K217*'Emission factors'!$B$23*'Emission factors'!$C$23</f>
        <v>1085659.2366750001</v>
      </c>
      <c r="P215" s="98">
        <f>'Activity data'!L217*'Emission factors'!$B$23*'Emission factors'!$C$23</f>
        <v>1183562.2870499999</v>
      </c>
      <c r="Q215" s="98">
        <f>'Activity data'!M217*'Emission factors'!$B$23*'Emission factors'!$C$23</f>
        <v>1261346.2426499999</v>
      </c>
      <c r="R215" s="98">
        <f>'Activity data'!N217*'Emission factors'!$B$23*'Emission factors'!$C$23</f>
        <v>1337958.436425</v>
      </c>
      <c r="S215" s="98">
        <f>'Activity data'!O217*'Emission factors'!$B$23*'Emission factors'!$C$23</f>
        <v>1373260.2506999997</v>
      </c>
      <c r="T215" s="98">
        <f>'Activity data'!P217*'Emission factors'!$B$23*'Emission factors'!$C$23</f>
        <v>1393591.2344250001</v>
      </c>
      <c r="U215" s="98">
        <f>'Activity data'!Q217*'Emission factors'!$B$23*'Emission factors'!$C$23</f>
        <v>1423300.3282140859</v>
      </c>
    </row>
    <row r="216" spans="1:21" x14ac:dyDescent="0.25">
      <c r="A216" s="92" t="s">
        <v>11</v>
      </c>
      <c r="B216" s="92" t="s">
        <v>12</v>
      </c>
      <c r="C216" s="92" t="s">
        <v>13</v>
      </c>
      <c r="D216" s="92" t="s">
        <v>23</v>
      </c>
      <c r="E216" s="92" t="s">
        <v>24</v>
      </c>
      <c r="G216" s="92" t="s">
        <v>97</v>
      </c>
      <c r="H216" s="92" t="s">
        <v>16</v>
      </c>
      <c r="I216" s="88" t="s">
        <v>233</v>
      </c>
      <c r="L216" s="98">
        <f>'Activity data'!H218*'Emission factors'!$B$23*'Emission factors'!$C$23</f>
        <v>0</v>
      </c>
      <c r="M216" s="98">
        <f>'Activity data'!I218*'Emission factors'!$B$23*'Emission factors'!$C$23</f>
        <v>188.78827499999997</v>
      </c>
      <c r="N216" s="98">
        <f>'Activity data'!J218*'Emission factors'!$B$23*'Emission factors'!$C$23</f>
        <v>62.929425000000002</v>
      </c>
      <c r="O216" s="98">
        <f>'Activity data'!K218*'Emission factors'!$B$23*'Emission factors'!$C$23</f>
        <v>0</v>
      </c>
      <c r="P216" s="98">
        <f>'Activity data'!L218*'Emission factors'!$B$23*'Emission factors'!$C$23</f>
        <v>0</v>
      </c>
      <c r="Q216" s="98">
        <f>'Activity data'!M218*'Emission factors'!$B$23*'Emission factors'!$C$23</f>
        <v>0</v>
      </c>
      <c r="R216" s="98">
        <f>'Activity data'!N218*'Emission factors'!$B$23*'Emission factors'!$C$23</f>
        <v>0</v>
      </c>
      <c r="S216" s="98">
        <f>'Activity data'!O218*'Emission factors'!$B$23*'Emission factors'!$C$23</f>
        <v>0</v>
      </c>
      <c r="T216" s="98">
        <f>'Activity data'!P218*'Emission factors'!$B$23*'Emission factors'!$C$23</f>
        <v>23.89725</v>
      </c>
      <c r="U216" s="98">
        <f>'Activity data'!Q218*'Emission factors'!$B$23*'Emission factors'!$C$23</f>
        <v>32.425186712216814</v>
      </c>
    </row>
    <row r="217" spans="1:21" x14ac:dyDescent="0.25">
      <c r="A217" s="92" t="s">
        <v>11</v>
      </c>
      <c r="B217" s="92" t="s">
        <v>12</v>
      </c>
      <c r="C217" s="92" t="s">
        <v>13</v>
      </c>
      <c r="D217" s="92" t="s">
        <v>23</v>
      </c>
      <c r="E217" s="92" t="s">
        <v>24</v>
      </c>
      <c r="G217" s="92" t="s">
        <v>97</v>
      </c>
      <c r="H217" s="92" t="s">
        <v>16</v>
      </c>
      <c r="I217" s="88" t="s">
        <v>200</v>
      </c>
      <c r="L217" s="98">
        <f>'Activity data'!H219*'Emission factors'!$B$23*'Emission factors'!$C$23</f>
        <v>436463.35687499994</v>
      </c>
      <c r="M217" s="98">
        <f>'Activity data'!I219*'Emission factors'!$B$23*'Emission factors'!$C$23</f>
        <v>417565.41157499998</v>
      </c>
      <c r="N217" s="98">
        <f>'Activity data'!J219*'Emission factors'!$B$23*'Emission factors'!$C$23</f>
        <v>423735.68152500002</v>
      </c>
      <c r="O217" s="98">
        <f>'Activity data'!K219*'Emission factors'!$B$23*'Emission factors'!$C$23</f>
        <v>452660.11634999997</v>
      </c>
      <c r="P217" s="98">
        <f>'Activity data'!L219*'Emission factors'!$B$23*'Emission factors'!$C$23</f>
        <v>461954.55345000001</v>
      </c>
      <c r="Q217" s="98">
        <f>'Activity data'!M219*'Emission factors'!$B$23*'Emission factors'!$C$23</f>
        <v>498398.65627499996</v>
      </c>
      <c r="R217" s="98">
        <f>'Activity data'!N219*'Emission factors'!$B$23*'Emission factors'!$C$23</f>
        <v>507522.6263249999</v>
      </c>
      <c r="S217" s="98">
        <f>'Activity data'!O219*'Emission factors'!$B$23*'Emission factors'!$C$23</f>
        <v>545985.25020000001</v>
      </c>
      <c r="T217" s="98">
        <f>'Activity data'!P219*'Emission factors'!$B$23*'Emission factors'!$C$23</f>
        <v>576878.0218499999</v>
      </c>
      <c r="U217" s="98">
        <f>'Activity data'!Q219*'Emission factors'!$B$23*'Emission factors'!$C$23</f>
        <v>593082.60511581542</v>
      </c>
    </row>
    <row r="218" spans="1:21" x14ac:dyDescent="0.25">
      <c r="A218" s="92" t="s">
        <v>11</v>
      </c>
      <c r="B218" s="92" t="s">
        <v>12</v>
      </c>
      <c r="C218" s="92" t="s">
        <v>13</v>
      </c>
      <c r="D218" s="92" t="s">
        <v>23</v>
      </c>
      <c r="E218" s="92" t="s">
        <v>44</v>
      </c>
      <c r="G218" s="92" t="s">
        <v>97</v>
      </c>
      <c r="H218" s="92" t="s">
        <v>16</v>
      </c>
      <c r="I218" s="88" t="s">
        <v>203</v>
      </c>
      <c r="J218" s="92" t="s">
        <v>13</v>
      </c>
      <c r="L218" s="98">
        <f>'Activity data'!H220*'Emission factors'!$B$30*'Emission factors'!$C$30</f>
        <v>20.392319999999998</v>
      </c>
      <c r="M218" s="98">
        <f>'Activity data'!I220*'Emission factors'!$B$30*'Emission factors'!$C$30</f>
        <v>0</v>
      </c>
      <c r="N218" s="98">
        <f>'Activity data'!J220*'Emission factors'!$B$30*'Emission factors'!$C$30</f>
        <v>0</v>
      </c>
      <c r="O218" s="98">
        <f>'Activity data'!K220*'Emission factors'!$B$30*'Emission factors'!$C$30</f>
        <v>0</v>
      </c>
      <c r="P218" s="98">
        <f>'Activity data'!L220*'Emission factors'!$B$30*'Emission factors'!$C$30</f>
        <v>0</v>
      </c>
      <c r="Q218" s="98">
        <f>'Activity data'!M220*'Emission factors'!$B$30*'Emission factors'!$C$30</f>
        <v>0</v>
      </c>
      <c r="R218" s="98">
        <f>'Activity data'!N220*'Emission factors'!$B$30*'Emission factors'!$C$30</f>
        <v>0</v>
      </c>
      <c r="S218" s="98">
        <f>'Activity data'!O220*'Emission factors'!$B$30*'Emission factors'!$C$30</f>
        <v>0</v>
      </c>
      <c r="T218" s="98">
        <f>'Activity data'!P220*'Emission factors'!$B$30*'Emission factors'!$C$30</f>
        <v>0</v>
      </c>
      <c r="U218" s="98">
        <f>'Activity data'!Q220*'Emission factors'!$B$30*'Emission factors'!$C$30</f>
        <v>0</v>
      </c>
    </row>
    <row r="219" spans="1:21" x14ac:dyDescent="0.25">
      <c r="A219" s="92" t="s">
        <v>11</v>
      </c>
      <c r="B219" s="92" t="s">
        <v>12</v>
      </c>
      <c r="C219" s="92" t="s">
        <v>13</v>
      </c>
      <c r="D219" s="92" t="s">
        <v>23</v>
      </c>
      <c r="E219" s="92" t="s">
        <v>44</v>
      </c>
      <c r="G219" s="92" t="s">
        <v>97</v>
      </c>
      <c r="H219" s="92" t="s">
        <v>16</v>
      </c>
      <c r="I219" s="88" t="s">
        <v>227</v>
      </c>
      <c r="L219" s="98">
        <f>'Activity data'!H221*'Emission factors'!$B$30*'Emission factors'!$C$30</f>
        <v>0</v>
      </c>
      <c r="M219" s="98">
        <f>'Activity data'!I221*'Emission factors'!$B$30*'Emission factors'!$C$30</f>
        <v>0</v>
      </c>
      <c r="N219" s="98">
        <f>'Activity data'!J221*'Emission factors'!$B$30*'Emission factors'!$C$30</f>
        <v>0</v>
      </c>
      <c r="O219" s="98">
        <f>'Activity data'!K221*'Emission factors'!$B$30*'Emission factors'!$C$30</f>
        <v>0</v>
      </c>
      <c r="P219" s="98">
        <f>'Activity data'!L221*'Emission factors'!$B$30*'Emission factors'!$C$30</f>
        <v>0</v>
      </c>
      <c r="Q219" s="98">
        <f>'Activity data'!M221*'Emission factors'!$B$30*'Emission factors'!$C$30</f>
        <v>0</v>
      </c>
      <c r="R219" s="98">
        <f>'Activity data'!N221*'Emission factors'!$B$30*'Emission factors'!$C$30</f>
        <v>0</v>
      </c>
      <c r="S219" s="98">
        <f>'Activity data'!O221*'Emission factors'!$B$30*'Emission factors'!$C$30</f>
        <v>0</v>
      </c>
      <c r="T219" s="98">
        <f>'Activity data'!P221*'Emission factors'!$B$30*'Emission factors'!$C$30</f>
        <v>0</v>
      </c>
      <c r="U219" s="98">
        <f>'Activity data'!Q221*'Emission factors'!$B$30*'Emission factors'!$C$30</f>
        <v>0</v>
      </c>
    </row>
    <row r="220" spans="1:21" x14ac:dyDescent="0.25">
      <c r="A220" s="92" t="s">
        <v>11</v>
      </c>
      <c r="B220" s="92" t="s">
        <v>12</v>
      </c>
      <c r="C220" s="92" t="s">
        <v>13</v>
      </c>
      <c r="D220" s="92" t="s">
        <v>23</v>
      </c>
      <c r="E220" s="92" t="s">
        <v>44</v>
      </c>
      <c r="G220" s="92" t="s">
        <v>97</v>
      </c>
      <c r="H220" s="92" t="s">
        <v>16</v>
      </c>
      <c r="I220" s="88" t="s">
        <v>191</v>
      </c>
      <c r="L220" s="98">
        <f>'Activity data'!H222*'Emission factors'!$B$30*'Emission factors'!$C$30</f>
        <v>0</v>
      </c>
      <c r="M220" s="98">
        <f>'Activity data'!I222*'Emission factors'!$B$30*'Emission factors'!$C$30</f>
        <v>0</v>
      </c>
      <c r="N220" s="98">
        <f>'Activity data'!J222*'Emission factors'!$B$30*'Emission factors'!$C$30</f>
        <v>0</v>
      </c>
      <c r="O220" s="98">
        <f>'Activity data'!K222*'Emission factors'!$B$30*'Emission factors'!$C$30</f>
        <v>0</v>
      </c>
      <c r="P220" s="98">
        <f>'Activity data'!L222*'Emission factors'!$B$30*'Emission factors'!$C$30</f>
        <v>0</v>
      </c>
      <c r="Q220" s="98">
        <f>'Activity data'!M222*'Emission factors'!$B$30*'Emission factors'!$C$30</f>
        <v>0</v>
      </c>
      <c r="R220" s="98">
        <f>'Activity data'!N222*'Emission factors'!$B$30*'Emission factors'!$C$30</f>
        <v>0</v>
      </c>
      <c r="S220" s="98">
        <f>'Activity data'!O222*'Emission factors'!$B$30*'Emission factors'!$C$30</f>
        <v>0</v>
      </c>
      <c r="T220" s="98">
        <f>'Activity data'!P222*'Emission factors'!$B$30*'Emission factors'!$C$30</f>
        <v>0</v>
      </c>
      <c r="U220" s="98">
        <f>'Activity data'!Q222*'Emission factors'!$B$30*'Emission factors'!$C$30</f>
        <v>0</v>
      </c>
    </row>
    <row r="221" spans="1:21" x14ac:dyDescent="0.25">
      <c r="A221" s="92" t="s">
        <v>11</v>
      </c>
      <c r="B221" s="92" t="s">
        <v>12</v>
      </c>
      <c r="C221" s="92" t="s">
        <v>13</v>
      </c>
      <c r="D221" s="92" t="s">
        <v>23</v>
      </c>
      <c r="E221" s="92" t="s">
        <v>44</v>
      </c>
      <c r="G221" s="92" t="s">
        <v>97</v>
      </c>
      <c r="H221" s="92" t="s">
        <v>16</v>
      </c>
      <c r="I221" s="88" t="s">
        <v>192</v>
      </c>
      <c r="L221" s="98">
        <f>'Activity data'!H223*'Emission factors'!$B$30*'Emission factors'!$C$30</f>
        <v>0</v>
      </c>
      <c r="M221" s="98">
        <f>'Activity data'!I223*'Emission factors'!$B$30*'Emission factors'!$C$30</f>
        <v>0</v>
      </c>
      <c r="N221" s="98">
        <f>'Activity data'!J223*'Emission factors'!$B$30*'Emission factors'!$C$30</f>
        <v>0</v>
      </c>
      <c r="O221" s="98">
        <f>'Activity data'!K223*'Emission factors'!$B$30*'Emission factors'!$C$30</f>
        <v>0</v>
      </c>
      <c r="P221" s="98">
        <f>'Activity data'!L223*'Emission factors'!$B$30*'Emission factors'!$C$30</f>
        <v>0</v>
      </c>
      <c r="Q221" s="98">
        <f>'Activity data'!M223*'Emission factors'!$B$30*'Emission factors'!$C$30</f>
        <v>0</v>
      </c>
      <c r="R221" s="98">
        <f>'Activity data'!N223*'Emission factors'!$B$30*'Emission factors'!$C$30</f>
        <v>0</v>
      </c>
      <c r="S221" s="98">
        <f>'Activity data'!O223*'Emission factors'!$B$30*'Emission factors'!$C$30</f>
        <v>0</v>
      </c>
      <c r="T221" s="98">
        <f>'Activity data'!P223*'Emission factors'!$B$30*'Emission factors'!$C$30</f>
        <v>0</v>
      </c>
      <c r="U221" s="98">
        <f>'Activity data'!Q223*'Emission factors'!$B$30*'Emission factors'!$C$30</f>
        <v>0</v>
      </c>
    </row>
    <row r="222" spans="1:21" x14ac:dyDescent="0.25">
      <c r="A222" s="92" t="s">
        <v>11</v>
      </c>
      <c r="B222" s="92" t="s">
        <v>12</v>
      </c>
      <c r="C222" s="92" t="s">
        <v>13</v>
      </c>
      <c r="D222" s="92" t="s">
        <v>23</v>
      </c>
      <c r="E222" s="92" t="s">
        <v>44</v>
      </c>
      <c r="G222" s="92" t="s">
        <v>97</v>
      </c>
      <c r="H222" s="92" t="s">
        <v>16</v>
      </c>
      <c r="I222" s="88" t="s">
        <v>206</v>
      </c>
      <c r="L222" s="98">
        <f>'Activity data'!H224*'Emission factors'!$B$30*'Emission factors'!$C$30</f>
        <v>8.1569280000000006</v>
      </c>
      <c r="M222" s="98">
        <f>'Activity data'!I224*'Emission factors'!$B$30*'Emission factors'!$C$30</f>
        <v>0</v>
      </c>
      <c r="N222" s="98">
        <f>'Activity data'!J224*'Emission factors'!$B$30*'Emission factors'!$C$30</f>
        <v>0</v>
      </c>
      <c r="O222" s="98">
        <f>'Activity data'!K224*'Emission factors'!$B$30*'Emission factors'!$C$30</f>
        <v>0</v>
      </c>
      <c r="P222" s="98">
        <f>'Activity data'!L224*'Emission factors'!$B$30*'Emission factors'!$C$30</f>
        <v>0</v>
      </c>
      <c r="Q222" s="98">
        <f>'Activity data'!M224*'Emission factors'!$B$30*'Emission factors'!$C$30</f>
        <v>0</v>
      </c>
      <c r="R222" s="98">
        <f>'Activity data'!N224*'Emission factors'!$B$30*'Emission factors'!$C$30</f>
        <v>0</v>
      </c>
      <c r="S222" s="98">
        <f>'Activity data'!O224*'Emission factors'!$B$30*'Emission factors'!$C$30</f>
        <v>0</v>
      </c>
      <c r="T222" s="98">
        <f>'Activity data'!P224*'Emission factors'!$B$30*'Emission factors'!$C$30</f>
        <v>0</v>
      </c>
      <c r="U222" s="98">
        <f>'Activity data'!Q224*'Emission factors'!$B$30*'Emission factors'!$C$30</f>
        <v>0</v>
      </c>
    </row>
    <row r="223" spans="1:21" x14ac:dyDescent="0.25">
      <c r="A223" s="92" t="s">
        <v>11</v>
      </c>
      <c r="B223" s="92" t="s">
        <v>12</v>
      </c>
      <c r="C223" s="92" t="s">
        <v>13</v>
      </c>
      <c r="D223" s="92" t="s">
        <v>23</v>
      </c>
      <c r="E223" s="92" t="s">
        <v>44</v>
      </c>
      <c r="G223" s="92" t="s">
        <v>97</v>
      </c>
      <c r="H223" s="92" t="s">
        <v>16</v>
      </c>
      <c r="I223" s="88" t="s">
        <v>220</v>
      </c>
      <c r="L223" s="98">
        <f>'Activity data'!H225*'Emission factors'!$B$30*'Emission factors'!$C$30</f>
        <v>0</v>
      </c>
      <c r="M223" s="98">
        <f>'Activity data'!I225*'Emission factors'!$B$30*'Emission factors'!$C$30</f>
        <v>0</v>
      </c>
      <c r="N223" s="98">
        <f>'Activity data'!J225*'Emission factors'!$B$30*'Emission factors'!$C$30</f>
        <v>0</v>
      </c>
      <c r="O223" s="98">
        <f>'Activity data'!K225*'Emission factors'!$B$30*'Emission factors'!$C$30</f>
        <v>0</v>
      </c>
      <c r="P223" s="98">
        <f>'Activity data'!L225*'Emission factors'!$B$30*'Emission factors'!$C$30</f>
        <v>0</v>
      </c>
      <c r="Q223" s="98">
        <f>'Activity data'!M225*'Emission factors'!$B$30*'Emission factors'!$C$30</f>
        <v>0</v>
      </c>
      <c r="R223" s="98">
        <f>'Activity data'!N225*'Emission factors'!$B$30*'Emission factors'!$C$30</f>
        <v>0</v>
      </c>
      <c r="S223" s="98">
        <f>'Activity data'!O225*'Emission factors'!$B$30*'Emission factors'!$C$30</f>
        <v>0</v>
      </c>
      <c r="T223" s="98">
        <f>'Activity data'!P225*'Emission factors'!$B$30*'Emission factors'!$C$30</f>
        <v>0</v>
      </c>
      <c r="U223" s="98">
        <f>'Activity data'!Q225*'Emission factors'!$B$30*'Emission factors'!$C$30</f>
        <v>0</v>
      </c>
    </row>
    <row r="224" spans="1:21" x14ac:dyDescent="0.25">
      <c r="A224" s="92" t="s">
        <v>11</v>
      </c>
      <c r="B224" s="92" t="s">
        <v>12</v>
      </c>
      <c r="C224" s="92" t="s">
        <v>13</v>
      </c>
      <c r="D224" s="92" t="s">
        <v>23</v>
      </c>
      <c r="E224" s="92" t="s">
        <v>44</v>
      </c>
      <c r="G224" s="92" t="s">
        <v>97</v>
      </c>
      <c r="H224" s="92" t="s">
        <v>16</v>
      </c>
      <c r="I224" s="88" t="s">
        <v>193</v>
      </c>
      <c r="L224" s="98">
        <f>'Activity data'!H226*'Emission factors'!$B$30*'Emission factors'!$C$30</f>
        <v>0</v>
      </c>
      <c r="M224" s="98">
        <f>'Activity data'!I226*'Emission factors'!$B$30*'Emission factors'!$C$30</f>
        <v>0</v>
      </c>
      <c r="N224" s="98">
        <f>'Activity data'!J226*'Emission factors'!$B$30*'Emission factors'!$C$30</f>
        <v>0</v>
      </c>
      <c r="O224" s="98">
        <f>'Activity data'!K226*'Emission factors'!$B$30*'Emission factors'!$C$30</f>
        <v>0</v>
      </c>
      <c r="P224" s="98">
        <f>'Activity data'!L226*'Emission factors'!$B$30*'Emission factors'!$C$30</f>
        <v>0</v>
      </c>
      <c r="Q224" s="98">
        <f>'Activity data'!M226*'Emission factors'!$B$30*'Emission factors'!$C$30</f>
        <v>0</v>
      </c>
      <c r="R224" s="98">
        <f>'Activity data'!N226*'Emission factors'!$B$30*'Emission factors'!$C$30</f>
        <v>0</v>
      </c>
      <c r="S224" s="98">
        <f>'Activity data'!O226*'Emission factors'!$B$30*'Emission factors'!$C$30</f>
        <v>0</v>
      </c>
      <c r="T224" s="98">
        <f>'Activity data'!P226*'Emission factors'!$B$30*'Emission factors'!$C$30</f>
        <v>36.706175999999992</v>
      </c>
      <c r="U224" s="98">
        <f>'Activity data'!Q226*'Emission factors'!$B$30*'Emission factors'!$C$30</f>
        <v>48.94156799999999</v>
      </c>
    </row>
    <row r="225" spans="1:21" x14ac:dyDescent="0.25">
      <c r="A225" s="92" t="s">
        <v>11</v>
      </c>
      <c r="B225" s="92" t="s">
        <v>12</v>
      </c>
      <c r="C225" s="92" t="s">
        <v>13</v>
      </c>
      <c r="D225" s="92" t="s">
        <v>23</v>
      </c>
      <c r="E225" s="92" t="s">
        <v>44</v>
      </c>
      <c r="G225" s="92" t="s">
        <v>97</v>
      </c>
      <c r="H225" s="92" t="s">
        <v>16</v>
      </c>
      <c r="I225" s="88" t="s">
        <v>259</v>
      </c>
      <c r="L225" s="98">
        <f>'Activity data'!H227*'Emission factors'!$B$30*'Emission factors'!$C$30</f>
        <v>0</v>
      </c>
      <c r="M225" s="98">
        <f>'Activity data'!I227*'Emission factors'!$B$30*'Emission factors'!$C$30</f>
        <v>0</v>
      </c>
      <c r="N225" s="98">
        <f>'Activity data'!J227*'Emission factors'!$B$30*'Emission factors'!$C$30</f>
        <v>0</v>
      </c>
      <c r="O225" s="98">
        <f>'Activity data'!K227*'Emission factors'!$B$30*'Emission factors'!$C$30</f>
        <v>0</v>
      </c>
      <c r="P225" s="98">
        <f>'Activity data'!L227*'Emission factors'!$B$30*'Emission factors'!$C$30</f>
        <v>0</v>
      </c>
      <c r="Q225" s="98">
        <f>'Activity data'!M227*'Emission factors'!$B$30*'Emission factors'!$C$30</f>
        <v>0</v>
      </c>
      <c r="R225" s="98">
        <f>'Activity data'!N227*'Emission factors'!$B$30*'Emission factors'!$C$30</f>
        <v>0</v>
      </c>
      <c r="S225" s="98">
        <f>'Activity data'!O227*'Emission factors'!$B$30*'Emission factors'!$C$30</f>
        <v>0</v>
      </c>
      <c r="T225" s="98">
        <f>'Activity data'!P227*'Emission factors'!$B$30*'Emission factors'!$C$30</f>
        <v>0</v>
      </c>
      <c r="U225" s="98">
        <f>'Activity data'!Q227*'Emission factors'!$B$30*'Emission factors'!$C$30</f>
        <v>0</v>
      </c>
    </row>
    <row r="226" spans="1:21" x14ac:dyDescent="0.25">
      <c r="A226" s="92" t="s">
        <v>11</v>
      </c>
      <c r="B226" s="92" t="s">
        <v>12</v>
      </c>
      <c r="C226" s="92" t="s">
        <v>13</v>
      </c>
      <c r="D226" s="92" t="s">
        <v>23</v>
      </c>
      <c r="E226" s="92" t="s">
        <v>44</v>
      </c>
      <c r="G226" s="92" t="s">
        <v>97</v>
      </c>
      <c r="H226" s="92" t="s">
        <v>16</v>
      </c>
      <c r="I226" s="88" t="s">
        <v>223</v>
      </c>
      <c r="L226" s="98">
        <f>'Activity data'!H228*'Emission factors'!$B$30*'Emission factors'!$C$30</f>
        <v>0</v>
      </c>
      <c r="M226" s="98">
        <f>'Activity data'!I228*'Emission factors'!$B$30*'Emission factors'!$C$30</f>
        <v>0</v>
      </c>
      <c r="N226" s="98">
        <f>'Activity data'!J228*'Emission factors'!$B$30*'Emission factors'!$C$30</f>
        <v>0</v>
      </c>
      <c r="O226" s="98">
        <f>'Activity data'!K228*'Emission factors'!$B$30*'Emission factors'!$C$30</f>
        <v>0</v>
      </c>
      <c r="P226" s="98">
        <f>'Activity data'!L228*'Emission factors'!$B$30*'Emission factors'!$C$30</f>
        <v>0</v>
      </c>
      <c r="Q226" s="98">
        <f>'Activity data'!M228*'Emission factors'!$B$30*'Emission factors'!$C$30</f>
        <v>0</v>
      </c>
      <c r="R226" s="98">
        <f>'Activity data'!N228*'Emission factors'!$B$30*'Emission factors'!$C$30</f>
        <v>0</v>
      </c>
      <c r="S226" s="98">
        <f>'Activity data'!O228*'Emission factors'!$B$30*'Emission factors'!$C$30</f>
        <v>0</v>
      </c>
      <c r="T226" s="98">
        <f>'Activity data'!P228*'Emission factors'!$B$30*'Emission factors'!$C$30</f>
        <v>0</v>
      </c>
      <c r="U226" s="98">
        <f>'Activity data'!Q228*'Emission factors'!$B$30*'Emission factors'!$C$30</f>
        <v>0</v>
      </c>
    </row>
    <row r="227" spans="1:21" x14ac:dyDescent="0.25">
      <c r="A227" s="92" t="s">
        <v>11</v>
      </c>
      <c r="B227" s="92" t="s">
        <v>12</v>
      </c>
      <c r="C227" s="92" t="s">
        <v>13</v>
      </c>
      <c r="D227" s="92" t="s">
        <v>23</v>
      </c>
      <c r="E227" s="92" t="s">
        <v>44</v>
      </c>
      <c r="G227" s="92" t="s">
        <v>97</v>
      </c>
      <c r="H227" s="92" t="s">
        <v>16</v>
      </c>
      <c r="I227" s="88" t="s">
        <v>221</v>
      </c>
      <c r="L227" s="98">
        <f>'Activity data'!H229*'Emission factors'!$B$30*'Emission factors'!$C$30</f>
        <v>0</v>
      </c>
      <c r="M227" s="98">
        <f>'Activity data'!I229*'Emission factors'!$B$30*'Emission factors'!$C$30</f>
        <v>0</v>
      </c>
      <c r="N227" s="98">
        <f>'Activity data'!J229*'Emission factors'!$B$30*'Emission factors'!$C$30</f>
        <v>0</v>
      </c>
      <c r="O227" s="98">
        <f>'Activity data'!K229*'Emission factors'!$B$30*'Emission factors'!$C$30</f>
        <v>0</v>
      </c>
      <c r="P227" s="98">
        <f>'Activity data'!L229*'Emission factors'!$B$30*'Emission factors'!$C$30</f>
        <v>0</v>
      </c>
      <c r="Q227" s="98">
        <f>'Activity data'!M229*'Emission factors'!$B$30*'Emission factors'!$C$30</f>
        <v>0</v>
      </c>
      <c r="R227" s="98">
        <f>'Activity data'!N229*'Emission factors'!$B$30*'Emission factors'!$C$30</f>
        <v>0</v>
      </c>
      <c r="S227" s="98">
        <f>'Activity data'!O229*'Emission factors'!$B$30*'Emission factors'!$C$30</f>
        <v>0</v>
      </c>
      <c r="T227" s="98">
        <f>'Activity data'!P229*'Emission factors'!$B$30*'Emission factors'!$C$30</f>
        <v>0</v>
      </c>
      <c r="U227" s="98">
        <f>'Activity data'!Q229*'Emission factors'!$B$30*'Emission factors'!$C$30</f>
        <v>0</v>
      </c>
    </row>
    <row r="228" spans="1:21" x14ac:dyDescent="0.25">
      <c r="A228" s="92" t="s">
        <v>11</v>
      </c>
      <c r="B228" s="92" t="s">
        <v>12</v>
      </c>
      <c r="C228" s="92" t="s">
        <v>13</v>
      </c>
      <c r="D228" s="92" t="s">
        <v>23</v>
      </c>
      <c r="E228" s="92" t="s">
        <v>44</v>
      </c>
      <c r="G228" s="92" t="s">
        <v>97</v>
      </c>
      <c r="H228" s="92" t="s">
        <v>16</v>
      </c>
      <c r="I228" s="88" t="s">
        <v>222</v>
      </c>
      <c r="L228" s="98">
        <f>'Activity data'!H230*'Emission factors'!$B$30*'Emission factors'!$C$30</f>
        <v>0</v>
      </c>
      <c r="M228" s="98">
        <f>'Activity data'!I230*'Emission factors'!$B$30*'Emission factors'!$C$30</f>
        <v>0</v>
      </c>
      <c r="N228" s="98">
        <f>'Activity data'!J230*'Emission factors'!$B$30*'Emission factors'!$C$30</f>
        <v>0</v>
      </c>
      <c r="O228" s="98">
        <f>'Activity data'!K230*'Emission factors'!$B$30*'Emission factors'!$C$30</f>
        <v>0</v>
      </c>
      <c r="P228" s="98">
        <f>'Activity data'!L230*'Emission factors'!$B$30*'Emission factors'!$C$30</f>
        <v>0</v>
      </c>
      <c r="Q228" s="98">
        <f>'Activity data'!M230*'Emission factors'!$B$30*'Emission factors'!$C$30</f>
        <v>0</v>
      </c>
      <c r="R228" s="98">
        <f>'Activity data'!N230*'Emission factors'!$B$30*'Emission factors'!$C$30</f>
        <v>0</v>
      </c>
      <c r="S228" s="98">
        <f>'Activity data'!O230*'Emission factors'!$B$30*'Emission factors'!$C$30</f>
        <v>0</v>
      </c>
      <c r="T228" s="98">
        <f>'Activity data'!P230*'Emission factors'!$B$30*'Emission factors'!$C$30</f>
        <v>0</v>
      </c>
      <c r="U228" s="98">
        <f>'Activity data'!Q230*'Emission factors'!$B$30*'Emission factors'!$C$30</f>
        <v>0</v>
      </c>
    </row>
    <row r="229" spans="1:21" x14ac:dyDescent="0.25">
      <c r="A229" s="92" t="s">
        <v>11</v>
      </c>
      <c r="B229" s="92" t="s">
        <v>12</v>
      </c>
      <c r="C229" s="92" t="s">
        <v>13</v>
      </c>
      <c r="D229" s="92" t="s">
        <v>23</v>
      </c>
      <c r="E229" s="92" t="s">
        <v>44</v>
      </c>
      <c r="G229" s="92" t="s">
        <v>97</v>
      </c>
      <c r="H229" s="92" t="s">
        <v>16</v>
      </c>
      <c r="I229" s="88" t="s">
        <v>201</v>
      </c>
      <c r="L229" s="98">
        <f>'Activity data'!H231*'Emission factors'!$B$30*'Emission factors'!$C$30</f>
        <v>0</v>
      </c>
      <c r="M229" s="98">
        <f>'Activity data'!I231*'Emission factors'!$B$30*'Emission factors'!$C$30</f>
        <v>0</v>
      </c>
      <c r="N229" s="98">
        <f>'Activity data'!J231*'Emission factors'!$B$30*'Emission factors'!$C$30</f>
        <v>0</v>
      </c>
      <c r="O229" s="98">
        <f>'Activity data'!K231*'Emission factors'!$B$30*'Emission factors'!$C$30</f>
        <v>0</v>
      </c>
      <c r="P229" s="98">
        <f>'Activity data'!L231*'Emission factors'!$B$30*'Emission factors'!$C$30</f>
        <v>0</v>
      </c>
      <c r="Q229" s="98">
        <f>'Activity data'!M231*'Emission factors'!$B$30*'Emission factors'!$C$30</f>
        <v>0</v>
      </c>
      <c r="R229" s="98">
        <f>'Activity data'!N231*'Emission factors'!$B$30*'Emission factors'!$C$30</f>
        <v>0</v>
      </c>
      <c r="S229" s="98">
        <f>'Activity data'!O231*'Emission factors'!$B$30*'Emission factors'!$C$30</f>
        <v>0</v>
      </c>
      <c r="T229" s="98">
        <f>'Activity data'!P231*'Emission factors'!$B$30*'Emission factors'!$C$30</f>
        <v>0</v>
      </c>
      <c r="U229" s="98">
        <f>'Activity data'!Q231*'Emission factors'!$B$30*'Emission factors'!$C$30</f>
        <v>0</v>
      </c>
    </row>
    <row r="230" spans="1:21" x14ac:dyDescent="0.25">
      <c r="A230" s="92" t="s">
        <v>11</v>
      </c>
      <c r="B230" s="92" t="s">
        <v>12</v>
      </c>
      <c r="C230" s="92" t="s">
        <v>13</v>
      </c>
      <c r="D230" s="92" t="s">
        <v>23</v>
      </c>
      <c r="E230" s="92" t="s">
        <v>44</v>
      </c>
      <c r="G230" s="92" t="s">
        <v>97</v>
      </c>
      <c r="H230" s="92" t="s">
        <v>16</v>
      </c>
      <c r="I230" s="88" t="s">
        <v>207</v>
      </c>
      <c r="L230" s="98">
        <f>'Activity data'!H232*'Emission factors'!$B$30*'Emission factors'!$C$30</f>
        <v>1514.3209379999998</v>
      </c>
      <c r="M230" s="98">
        <f>'Activity data'!I232*'Emission factors'!$B$30*'Emission factors'!$C$30</f>
        <v>1166.3690122499997</v>
      </c>
      <c r="N230" s="98">
        <f>'Activity data'!J232*'Emission factors'!$B$30*'Emission factors'!$C$30</f>
        <v>916.19666774999996</v>
      </c>
      <c r="O230" s="98">
        <f>'Activity data'!K232*'Emission factors'!$B$30*'Emission factors'!$C$30</f>
        <v>1037.1406500000001</v>
      </c>
      <c r="P230" s="98">
        <f>'Activity data'!L232*'Emission factors'!$B$30*'Emission factors'!$C$30</f>
        <v>807.39248850000001</v>
      </c>
      <c r="Q230" s="98">
        <f>'Activity data'!M232*'Emission factors'!$B$30*'Emission factors'!$C$30</f>
        <v>753.07403924999994</v>
      </c>
      <c r="R230" s="98">
        <f>'Activity data'!N232*'Emission factors'!$B$30*'Emission factors'!$C$30</f>
        <v>640.22325899999987</v>
      </c>
      <c r="S230" s="98">
        <f>'Activity data'!O232*'Emission factors'!$B$30*'Emission factors'!$C$30</f>
        <v>638.81332125000006</v>
      </c>
      <c r="T230" s="98">
        <f>'Activity data'!P232*'Emission factors'!$B$30*'Emission factors'!$C$30</f>
        <v>619.77517875000012</v>
      </c>
      <c r="U230" s="98">
        <f>'Activity data'!Q232*'Emission factors'!$B$30*'Emission factors'!$C$30</f>
        <v>584.45504325000013</v>
      </c>
    </row>
    <row r="231" spans="1:21" x14ac:dyDescent="0.25">
      <c r="A231" s="92" t="s">
        <v>11</v>
      </c>
      <c r="B231" s="92" t="s">
        <v>12</v>
      </c>
      <c r="C231" s="92" t="s">
        <v>13</v>
      </c>
      <c r="D231" s="92" t="s">
        <v>23</v>
      </c>
      <c r="E231" s="92" t="s">
        <v>44</v>
      </c>
      <c r="G231" s="92" t="s">
        <v>97</v>
      </c>
      <c r="H231" s="92" t="s">
        <v>16</v>
      </c>
      <c r="I231" s="88" t="s">
        <v>218</v>
      </c>
      <c r="L231" s="98">
        <f>'Activity data'!H233*'Emission factors'!$B$30*'Emission factors'!$C$30</f>
        <v>0</v>
      </c>
      <c r="M231" s="98">
        <f>'Activity data'!I233*'Emission factors'!$B$30*'Emission factors'!$C$30</f>
        <v>0</v>
      </c>
      <c r="N231" s="98">
        <f>'Activity data'!J233*'Emission factors'!$B$30*'Emission factors'!$C$30</f>
        <v>0</v>
      </c>
      <c r="O231" s="98">
        <f>'Activity data'!K233*'Emission factors'!$B$30*'Emission factors'!$C$30</f>
        <v>0</v>
      </c>
      <c r="P231" s="98">
        <f>'Activity data'!L233*'Emission factors'!$B$30*'Emission factors'!$C$30</f>
        <v>0</v>
      </c>
      <c r="Q231" s="98">
        <f>'Activity data'!M233*'Emission factors'!$B$30*'Emission factors'!$C$30</f>
        <v>0</v>
      </c>
      <c r="R231" s="98">
        <f>'Activity data'!N233*'Emission factors'!$B$30*'Emission factors'!$C$30</f>
        <v>0</v>
      </c>
      <c r="S231" s="98">
        <f>'Activity data'!O233*'Emission factors'!$B$30*'Emission factors'!$C$30</f>
        <v>0</v>
      </c>
      <c r="T231" s="98">
        <f>'Activity data'!P233*'Emission factors'!$B$30*'Emission factors'!$C$30</f>
        <v>0</v>
      </c>
      <c r="U231" s="98">
        <f>'Activity data'!Q233*'Emission factors'!$B$30*'Emission factors'!$C$30</f>
        <v>0</v>
      </c>
    </row>
    <row r="232" spans="1:21" x14ac:dyDescent="0.25">
      <c r="A232" s="92" t="s">
        <v>11</v>
      </c>
      <c r="B232" s="92" t="s">
        <v>12</v>
      </c>
      <c r="C232" s="92" t="s">
        <v>13</v>
      </c>
      <c r="D232" s="92" t="s">
        <v>23</v>
      </c>
      <c r="E232" s="92" t="s">
        <v>44</v>
      </c>
      <c r="G232" s="92" t="s">
        <v>97</v>
      </c>
      <c r="H232" s="92" t="s">
        <v>16</v>
      </c>
      <c r="I232" s="88" t="s">
        <v>194</v>
      </c>
      <c r="L232" s="98">
        <f>'Activity data'!H234*'Emission factors'!$B$30*'Emission factors'!$C$30</f>
        <v>0</v>
      </c>
      <c r="M232" s="98">
        <f>'Activity data'!I234*'Emission factors'!$B$30*'Emission factors'!$C$30</f>
        <v>0</v>
      </c>
      <c r="N232" s="98">
        <f>'Activity data'!J234*'Emission factors'!$B$30*'Emission factors'!$C$30</f>
        <v>0</v>
      </c>
      <c r="O232" s="98">
        <f>'Activity data'!K234*'Emission factors'!$B$30*'Emission factors'!$C$30</f>
        <v>0</v>
      </c>
      <c r="P232" s="98">
        <f>'Activity data'!L234*'Emission factors'!$B$30*'Emission factors'!$C$30</f>
        <v>0</v>
      </c>
      <c r="Q232" s="98">
        <f>'Activity data'!M234*'Emission factors'!$B$30*'Emission factors'!$C$30</f>
        <v>0</v>
      </c>
      <c r="R232" s="98">
        <f>'Activity data'!N234*'Emission factors'!$B$30*'Emission factors'!$C$30</f>
        <v>0</v>
      </c>
      <c r="S232" s="98">
        <f>'Activity data'!O234*'Emission factors'!$B$30*'Emission factors'!$C$30</f>
        <v>0</v>
      </c>
      <c r="T232" s="98">
        <f>'Activity data'!P234*'Emission factors'!$B$30*'Emission factors'!$C$30</f>
        <v>0</v>
      </c>
      <c r="U232" s="98">
        <f>'Activity data'!Q234*'Emission factors'!$B$30*'Emission factors'!$C$30</f>
        <v>0</v>
      </c>
    </row>
    <row r="233" spans="1:21" x14ac:dyDescent="0.25">
      <c r="A233" s="92" t="s">
        <v>11</v>
      </c>
      <c r="B233" s="92" t="s">
        <v>12</v>
      </c>
      <c r="C233" s="92" t="s">
        <v>13</v>
      </c>
      <c r="D233" s="92" t="s">
        <v>23</v>
      </c>
      <c r="E233" s="92" t="s">
        <v>44</v>
      </c>
      <c r="G233" s="92" t="s">
        <v>97</v>
      </c>
      <c r="H233" s="92" t="s">
        <v>16</v>
      </c>
      <c r="I233" s="88" t="s">
        <v>195</v>
      </c>
      <c r="L233" s="98">
        <f>'Activity data'!H235*'Emission factors'!$B$30*'Emission factors'!$C$30</f>
        <v>0</v>
      </c>
      <c r="M233" s="98">
        <f>'Activity data'!I235*'Emission factors'!$B$30*'Emission factors'!$C$30</f>
        <v>0</v>
      </c>
      <c r="N233" s="98">
        <f>'Activity data'!J235*'Emission factors'!$B$30*'Emission factors'!$C$30</f>
        <v>0</v>
      </c>
      <c r="O233" s="98">
        <f>'Activity data'!K235*'Emission factors'!$B$30*'Emission factors'!$C$30</f>
        <v>0</v>
      </c>
      <c r="P233" s="98">
        <f>'Activity data'!L235*'Emission factors'!$B$30*'Emission factors'!$C$30</f>
        <v>0</v>
      </c>
      <c r="Q233" s="98">
        <f>'Activity data'!M235*'Emission factors'!$B$30*'Emission factors'!$C$30</f>
        <v>0</v>
      </c>
      <c r="R233" s="98">
        <f>'Activity data'!N235*'Emission factors'!$B$30*'Emission factors'!$C$30</f>
        <v>0</v>
      </c>
      <c r="S233" s="98">
        <f>'Activity data'!O235*'Emission factors'!$B$30*'Emission factors'!$C$30</f>
        <v>0</v>
      </c>
      <c r="T233" s="98">
        <f>'Activity data'!P235*'Emission factors'!$B$30*'Emission factors'!$C$30</f>
        <v>0</v>
      </c>
      <c r="U233" s="98">
        <f>'Activity data'!Q235*'Emission factors'!$B$30*'Emission factors'!$C$30</f>
        <v>0</v>
      </c>
    </row>
    <row r="234" spans="1:21" x14ac:dyDescent="0.25">
      <c r="A234" s="92" t="s">
        <v>11</v>
      </c>
      <c r="B234" s="92" t="s">
        <v>12</v>
      </c>
      <c r="C234" s="92" t="s">
        <v>13</v>
      </c>
      <c r="D234" s="92" t="s">
        <v>23</v>
      </c>
      <c r="E234" s="92" t="s">
        <v>44</v>
      </c>
      <c r="G234" s="92" t="s">
        <v>97</v>
      </c>
      <c r="H234" s="92" t="s">
        <v>16</v>
      </c>
      <c r="I234" s="88" t="s">
        <v>209</v>
      </c>
      <c r="L234" s="98">
        <f>'Activity data'!H236*'Emission factors'!$B$30*'Emission factors'!$C$30</f>
        <v>0</v>
      </c>
      <c r="M234" s="98">
        <f>'Activity data'!I236*'Emission factors'!$B$30*'Emission factors'!$C$30</f>
        <v>0</v>
      </c>
      <c r="N234" s="98">
        <f>'Activity data'!J236*'Emission factors'!$B$30*'Emission factors'!$C$30</f>
        <v>0</v>
      </c>
      <c r="O234" s="98">
        <f>'Activity data'!K236*'Emission factors'!$B$30*'Emission factors'!$C$30</f>
        <v>0</v>
      </c>
      <c r="P234" s="98">
        <f>'Activity data'!L236*'Emission factors'!$B$30*'Emission factors'!$C$30</f>
        <v>0</v>
      </c>
      <c r="Q234" s="98">
        <f>'Activity data'!M236*'Emission factors'!$B$30*'Emission factors'!$C$30</f>
        <v>0</v>
      </c>
      <c r="R234" s="98">
        <f>'Activity data'!N236*'Emission factors'!$B$30*'Emission factors'!$C$30</f>
        <v>0</v>
      </c>
      <c r="S234" s="98">
        <f>'Activity data'!O236*'Emission factors'!$B$30*'Emission factors'!$C$30</f>
        <v>0</v>
      </c>
      <c r="T234" s="98">
        <f>'Activity data'!P236*'Emission factors'!$B$30*'Emission factors'!$C$30</f>
        <v>0</v>
      </c>
      <c r="U234" s="98">
        <f>'Activity data'!Q236*'Emission factors'!$B$30*'Emission factors'!$C$30</f>
        <v>0</v>
      </c>
    </row>
    <row r="235" spans="1:21" x14ac:dyDescent="0.25">
      <c r="A235" s="92" t="s">
        <v>11</v>
      </c>
      <c r="B235" s="92" t="s">
        <v>12</v>
      </c>
      <c r="C235" s="92" t="s">
        <v>13</v>
      </c>
      <c r="D235" s="92" t="s">
        <v>23</v>
      </c>
      <c r="E235" s="92" t="s">
        <v>44</v>
      </c>
      <c r="G235" s="92" t="s">
        <v>97</v>
      </c>
      <c r="H235" s="92" t="s">
        <v>16</v>
      </c>
      <c r="I235" s="88" t="s">
        <v>208</v>
      </c>
      <c r="L235" s="98">
        <f>'Activity data'!H237*'Emission factors'!$B$30*'Emission factors'!$C$30</f>
        <v>0</v>
      </c>
      <c r="M235" s="98">
        <f>'Activity data'!I237*'Emission factors'!$B$30*'Emission factors'!$C$30</f>
        <v>0</v>
      </c>
      <c r="N235" s="98">
        <f>'Activity data'!J237*'Emission factors'!$B$30*'Emission factors'!$C$30</f>
        <v>0</v>
      </c>
      <c r="O235" s="98">
        <f>'Activity data'!K237*'Emission factors'!$B$30*'Emission factors'!$C$30</f>
        <v>0</v>
      </c>
      <c r="P235" s="98">
        <f>'Activity data'!L237*'Emission factors'!$B$30*'Emission factors'!$C$30</f>
        <v>0</v>
      </c>
      <c r="Q235" s="98">
        <f>'Activity data'!M237*'Emission factors'!$B$30*'Emission factors'!$C$30</f>
        <v>0</v>
      </c>
      <c r="R235" s="98">
        <f>'Activity data'!N237*'Emission factors'!$B$30*'Emission factors'!$C$30</f>
        <v>0</v>
      </c>
      <c r="S235" s="98">
        <f>'Activity data'!O237*'Emission factors'!$B$30*'Emission factors'!$C$30</f>
        <v>0</v>
      </c>
      <c r="T235" s="98">
        <f>'Activity data'!P237*'Emission factors'!$B$30*'Emission factors'!$C$30</f>
        <v>0</v>
      </c>
      <c r="U235" s="98">
        <f>'Activity data'!Q237*'Emission factors'!$B$30*'Emission factors'!$C$30</f>
        <v>0</v>
      </c>
    </row>
    <row r="236" spans="1:21" x14ac:dyDescent="0.25">
      <c r="A236" s="92" t="s">
        <v>11</v>
      </c>
      <c r="B236" s="92" t="s">
        <v>12</v>
      </c>
      <c r="C236" s="92" t="s">
        <v>13</v>
      </c>
      <c r="D236" s="92" t="s">
        <v>23</v>
      </c>
      <c r="E236" s="92" t="s">
        <v>44</v>
      </c>
      <c r="G236" s="92" t="s">
        <v>97</v>
      </c>
      <c r="H236" s="92" t="s">
        <v>16</v>
      </c>
      <c r="I236" s="88" t="s">
        <v>226</v>
      </c>
      <c r="L236" s="98">
        <f>'Activity data'!H238*'Emission factors'!$B$30*'Emission factors'!$C$30</f>
        <v>0</v>
      </c>
      <c r="M236" s="98">
        <f>'Activity data'!I238*'Emission factors'!$B$30*'Emission factors'!$C$30</f>
        <v>0</v>
      </c>
      <c r="N236" s="98">
        <f>'Activity data'!J238*'Emission factors'!$B$30*'Emission factors'!$C$30</f>
        <v>0</v>
      </c>
      <c r="O236" s="98">
        <f>'Activity data'!K238*'Emission factors'!$B$30*'Emission factors'!$C$30</f>
        <v>0</v>
      </c>
      <c r="P236" s="98">
        <f>'Activity data'!L238*'Emission factors'!$B$30*'Emission factors'!$C$30</f>
        <v>0</v>
      </c>
      <c r="Q236" s="98">
        <f>'Activity data'!M238*'Emission factors'!$B$30*'Emission factors'!$C$30</f>
        <v>0</v>
      </c>
      <c r="R236" s="98">
        <f>'Activity data'!N238*'Emission factors'!$B$30*'Emission factors'!$C$30</f>
        <v>0</v>
      </c>
      <c r="S236" s="98">
        <f>'Activity data'!O238*'Emission factors'!$B$30*'Emission factors'!$C$30</f>
        <v>0</v>
      </c>
      <c r="T236" s="98">
        <f>'Activity data'!P238*'Emission factors'!$B$30*'Emission factors'!$C$30</f>
        <v>0</v>
      </c>
      <c r="U236" s="98">
        <f>'Activity data'!Q238*'Emission factors'!$B$30*'Emission factors'!$C$30</f>
        <v>0</v>
      </c>
    </row>
    <row r="237" spans="1:21" x14ac:dyDescent="0.25">
      <c r="A237" s="92" t="s">
        <v>11</v>
      </c>
      <c r="B237" s="92" t="s">
        <v>12</v>
      </c>
      <c r="C237" s="92" t="s">
        <v>13</v>
      </c>
      <c r="D237" s="92" t="s">
        <v>23</v>
      </c>
      <c r="E237" s="92" t="s">
        <v>44</v>
      </c>
      <c r="G237" s="92" t="s">
        <v>97</v>
      </c>
      <c r="H237" s="92" t="s">
        <v>16</v>
      </c>
      <c r="I237" s="88" t="s">
        <v>196</v>
      </c>
      <c r="L237" s="98">
        <f>'Activity data'!H239*'Emission factors'!$B$30*'Emission factors'!$C$30</f>
        <v>0</v>
      </c>
      <c r="M237" s="98">
        <f>'Activity data'!I239*'Emission factors'!$B$30*'Emission factors'!$C$30</f>
        <v>0</v>
      </c>
      <c r="N237" s="98">
        <f>'Activity data'!J239*'Emission factors'!$B$30*'Emission factors'!$C$30</f>
        <v>0</v>
      </c>
      <c r="O237" s="98">
        <f>'Activity data'!K239*'Emission factors'!$B$30*'Emission factors'!$C$30</f>
        <v>0</v>
      </c>
      <c r="P237" s="98">
        <f>'Activity data'!L239*'Emission factors'!$B$30*'Emission factors'!$C$30</f>
        <v>0</v>
      </c>
      <c r="Q237" s="98">
        <f>'Activity data'!M239*'Emission factors'!$B$30*'Emission factors'!$C$30</f>
        <v>0</v>
      </c>
      <c r="R237" s="98">
        <f>'Activity data'!N239*'Emission factors'!$B$30*'Emission factors'!$C$30</f>
        <v>0</v>
      </c>
      <c r="S237" s="98">
        <f>'Activity data'!O239*'Emission factors'!$B$30*'Emission factors'!$C$30</f>
        <v>0</v>
      </c>
      <c r="T237" s="98">
        <f>'Activity data'!P239*'Emission factors'!$B$30*'Emission factors'!$C$30</f>
        <v>0</v>
      </c>
      <c r="U237" s="98">
        <f>'Activity data'!Q239*'Emission factors'!$B$30*'Emission factors'!$C$30</f>
        <v>0</v>
      </c>
    </row>
    <row r="238" spans="1:21" x14ac:dyDescent="0.25">
      <c r="A238" s="92" t="s">
        <v>11</v>
      </c>
      <c r="B238" s="92" t="s">
        <v>12</v>
      </c>
      <c r="C238" s="92" t="s">
        <v>13</v>
      </c>
      <c r="D238" s="92" t="s">
        <v>23</v>
      </c>
      <c r="E238" s="92" t="s">
        <v>44</v>
      </c>
      <c r="G238" s="92" t="s">
        <v>97</v>
      </c>
      <c r="H238" s="92" t="s">
        <v>16</v>
      </c>
      <c r="I238" s="88" t="s">
        <v>197</v>
      </c>
      <c r="L238" s="98">
        <f>'Activity data'!H240*'Emission factors'!$B$30*'Emission factors'!$C$30</f>
        <v>136.63650974999999</v>
      </c>
      <c r="M238" s="98">
        <f>'Activity data'!I240*'Emission factors'!$B$30*'Emission factors'!$C$30</f>
        <v>101.30044275</v>
      </c>
      <c r="N238" s="98">
        <f>'Activity data'!J240*'Emission factors'!$B$30*'Emission factors'!$C$30</f>
        <v>104.65402349999998</v>
      </c>
      <c r="O238" s="98">
        <f>'Activity data'!K240*'Emission factors'!$B$30*'Emission factors'!$C$30</f>
        <v>47.563493249999986</v>
      </c>
      <c r="P238" s="98">
        <f>'Activity data'!L240*'Emission factors'!$B$30*'Emission factors'!$C$30</f>
        <v>237.25986374999999</v>
      </c>
      <c r="Q238" s="98">
        <f>'Activity data'!M240*'Emission factors'!$B$30*'Emission factors'!$C$30</f>
        <v>407.22507149999996</v>
      </c>
      <c r="R238" s="98">
        <f>'Activity data'!N240*'Emission factors'!$B$30*'Emission factors'!$C$30</f>
        <v>351.83124600000002</v>
      </c>
      <c r="S238" s="98">
        <f>'Activity data'!O240*'Emission factors'!$B$30*'Emission factors'!$C$30</f>
        <v>467.03192250000001</v>
      </c>
      <c r="T238" s="98">
        <f>'Activity data'!P240*'Emission factors'!$B$30*'Emission factors'!$C$30</f>
        <v>381.72670575000001</v>
      </c>
      <c r="U238" s="98">
        <f>'Activity data'!Q240*'Emission factors'!$B$30*'Emission factors'!$C$30</f>
        <v>429.97525350000001</v>
      </c>
    </row>
    <row r="239" spans="1:21" x14ac:dyDescent="0.25">
      <c r="A239" s="92" t="s">
        <v>11</v>
      </c>
      <c r="B239" s="92" t="s">
        <v>12</v>
      </c>
      <c r="C239" s="92" t="s">
        <v>13</v>
      </c>
      <c r="D239" s="92" t="s">
        <v>23</v>
      </c>
      <c r="E239" s="92" t="s">
        <v>44</v>
      </c>
      <c r="G239" s="92" t="s">
        <v>97</v>
      </c>
      <c r="H239" s="92" t="s">
        <v>16</v>
      </c>
      <c r="I239" s="88" t="s">
        <v>229</v>
      </c>
      <c r="L239" s="98">
        <f>'Activity data'!H241*'Emission factors'!$B$30*'Emission factors'!$C$30</f>
        <v>0</v>
      </c>
      <c r="M239" s="98">
        <f>'Activity data'!I241*'Emission factors'!$B$30*'Emission factors'!$C$30</f>
        <v>0</v>
      </c>
      <c r="N239" s="98">
        <f>'Activity data'!J241*'Emission factors'!$B$30*'Emission factors'!$C$30</f>
        <v>0</v>
      </c>
      <c r="O239" s="98">
        <f>'Activity data'!K241*'Emission factors'!$B$30*'Emission factors'!$C$30</f>
        <v>0</v>
      </c>
      <c r="P239" s="98">
        <f>'Activity data'!L241*'Emission factors'!$B$30*'Emission factors'!$C$30</f>
        <v>0</v>
      </c>
      <c r="Q239" s="98">
        <f>'Activity data'!M241*'Emission factors'!$B$30*'Emission factors'!$C$30</f>
        <v>0</v>
      </c>
      <c r="R239" s="98">
        <f>'Activity data'!N241*'Emission factors'!$B$30*'Emission factors'!$C$30</f>
        <v>0</v>
      </c>
      <c r="S239" s="98">
        <f>'Activity data'!O241*'Emission factors'!$B$30*'Emission factors'!$C$30</f>
        <v>0</v>
      </c>
      <c r="T239" s="98">
        <f>'Activity data'!P241*'Emission factors'!$B$30*'Emission factors'!$C$30</f>
        <v>0</v>
      </c>
      <c r="U239" s="98">
        <f>'Activity data'!Q241*'Emission factors'!$B$30*'Emission factors'!$C$30</f>
        <v>0</v>
      </c>
    </row>
    <row r="240" spans="1:21" x14ac:dyDescent="0.25">
      <c r="A240" s="92" t="s">
        <v>11</v>
      </c>
      <c r="B240" s="92" t="s">
        <v>12</v>
      </c>
      <c r="C240" s="92" t="s">
        <v>13</v>
      </c>
      <c r="D240" s="92" t="s">
        <v>23</v>
      </c>
      <c r="E240" s="92" t="s">
        <v>44</v>
      </c>
      <c r="G240" s="92" t="s">
        <v>97</v>
      </c>
      <c r="H240" s="92" t="s">
        <v>16</v>
      </c>
      <c r="I240" s="88" t="s">
        <v>198</v>
      </c>
      <c r="L240" s="98">
        <f>'Activity data'!H242*'Emission factors'!$B$30*'Emission factors'!$C$30</f>
        <v>0</v>
      </c>
      <c r="M240" s="98">
        <f>'Activity data'!I242*'Emission factors'!$B$30*'Emission factors'!$C$30</f>
        <v>0</v>
      </c>
      <c r="N240" s="98">
        <f>'Activity data'!J242*'Emission factors'!$B$30*'Emission factors'!$C$30</f>
        <v>0</v>
      </c>
      <c r="O240" s="98">
        <f>'Activity data'!K242*'Emission factors'!$B$30*'Emission factors'!$C$30</f>
        <v>0</v>
      </c>
      <c r="P240" s="98">
        <f>'Activity data'!L242*'Emission factors'!$B$30*'Emission factors'!$C$30</f>
        <v>0</v>
      </c>
      <c r="Q240" s="98">
        <f>'Activity data'!M242*'Emission factors'!$B$30*'Emission factors'!$C$30</f>
        <v>0</v>
      </c>
      <c r="R240" s="98">
        <f>'Activity data'!N242*'Emission factors'!$B$30*'Emission factors'!$C$30</f>
        <v>0</v>
      </c>
      <c r="S240" s="98">
        <f>'Activity data'!O242*'Emission factors'!$B$30*'Emission factors'!$C$30</f>
        <v>0</v>
      </c>
      <c r="T240" s="98">
        <f>'Activity data'!P242*'Emission factors'!$B$30*'Emission factors'!$C$30</f>
        <v>0</v>
      </c>
      <c r="U240" s="98">
        <f>'Activity data'!Q242*'Emission factors'!$B$30*'Emission factors'!$C$30</f>
        <v>0</v>
      </c>
    </row>
    <row r="241" spans="1:21" x14ac:dyDescent="0.25">
      <c r="A241" s="92" t="s">
        <v>11</v>
      </c>
      <c r="B241" s="92" t="s">
        <v>12</v>
      </c>
      <c r="C241" s="92" t="s">
        <v>13</v>
      </c>
      <c r="D241" s="92" t="s">
        <v>23</v>
      </c>
      <c r="E241" s="92" t="s">
        <v>44</v>
      </c>
      <c r="G241" s="92" t="s">
        <v>97</v>
      </c>
      <c r="H241" s="92" t="s">
        <v>16</v>
      </c>
      <c r="I241" s="88" t="s">
        <v>231</v>
      </c>
      <c r="L241" s="98">
        <f>'Activity data'!H243*'Emission factors'!$B$30*'Emission factors'!$C$30</f>
        <v>0</v>
      </c>
      <c r="M241" s="98">
        <f>'Activity data'!I243*'Emission factors'!$B$30*'Emission factors'!$C$30</f>
        <v>0</v>
      </c>
      <c r="N241" s="98">
        <f>'Activity data'!J243*'Emission factors'!$B$30*'Emission factors'!$C$30</f>
        <v>0</v>
      </c>
      <c r="O241" s="98">
        <f>'Activity data'!K243*'Emission factors'!$B$30*'Emission factors'!$C$30</f>
        <v>0</v>
      </c>
      <c r="P241" s="98">
        <f>'Activity data'!L243*'Emission factors'!$B$30*'Emission factors'!$C$30</f>
        <v>0</v>
      </c>
      <c r="Q241" s="98">
        <f>'Activity data'!M243*'Emission factors'!$B$30*'Emission factors'!$C$30</f>
        <v>0</v>
      </c>
      <c r="R241" s="98">
        <f>'Activity data'!N243*'Emission factors'!$B$30*'Emission factors'!$C$30</f>
        <v>0</v>
      </c>
      <c r="S241" s="98">
        <f>'Activity data'!O243*'Emission factors'!$B$30*'Emission factors'!$C$30</f>
        <v>0</v>
      </c>
      <c r="T241" s="98">
        <f>'Activity data'!P243*'Emission factors'!$B$30*'Emission factors'!$C$30</f>
        <v>0</v>
      </c>
      <c r="U241" s="98">
        <f>'Activity data'!Q243*'Emission factors'!$B$30*'Emission factors'!$C$30</f>
        <v>0</v>
      </c>
    </row>
    <row r="242" spans="1:21" x14ac:dyDescent="0.25">
      <c r="A242" s="92" t="s">
        <v>11</v>
      </c>
      <c r="B242" s="92" t="s">
        <v>12</v>
      </c>
      <c r="C242" s="92" t="s">
        <v>13</v>
      </c>
      <c r="D242" s="92" t="s">
        <v>23</v>
      </c>
      <c r="E242" s="92" t="s">
        <v>44</v>
      </c>
      <c r="G242" s="92" t="s">
        <v>97</v>
      </c>
      <c r="H242" s="92" t="s">
        <v>16</v>
      </c>
      <c r="I242" s="88" t="s">
        <v>230</v>
      </c>
      <c r="L242" s="98">
        <f>'Activity data'!H244*'Emission factors'!$B$30*'Emission factors'!$C$30</f>
        <v>0</v>
      </c>
      <c r="M242" s="98">
        <f>'Activity data'!I244*'Emission factors'!$B$30*'Emission factors'!$C$30</f>
        <v>0</v>
      </c>
      <c r="N242" s="98">
        <f>'Activity data'!J244*'Emission factors'!$B$30*'Emission factors'!$C$30</f>
        <v>0</v>
      </c>
      <c r="O242" s="98">
        <f>'Activity data'!K244*'Emission factors'!$B$30*'Emission factors'!$C$30</f>
        <v>0</v>
      </c>
      <c r="P242" s="98">
        <f>'Activity data'!L244*'Emission factors'!$B$30*'Emission factors'!$C$30</f>
        <v>0</v>
      </c>
      <c r="Q242" s="98">
        <f>'Activity data'!M244*'Emission factors'!$B$30*'Emission factors'!$C$30</f>
        <v>0</v>
      </c>
      <c r="R242" s="98">
        <f>'Activity data'!N244*'Emission factors'!$B$30*'Emission factors'!$C$30</f>
        <v>0</v>
      </c>
      <c r="S242" s="98">
        <f>'Activity data'!O244*'Emission factors'!$B$30*'Emission factors'!$C$30</f>
        <v>0</v>
      </c>
      <c r="T242" s="98">
        <f>'Activity data'!P244*'Emission factors'!$B$30*'Emission factors'!$C$30</f>
        <v>0</v>
      </c>
      <c r="U242" s="98">
        <f>'Activity data'!Q244*'Emission factors'!$B$30*'Emission factors'!$C$30</f>
        <v>0</v>
      </c>
    </row>
    <row r="243" spans="1:21" x14ac:dyDescent="0.25">
      <c r="A243" s="92" t="s">
        <v>11</v>
      </c>
      <c r="B243" s="92" t="s">
        <v>12</v>
      </c>
      <c r="C243" s="92" t="s">
        <v>13</v>
      </c>
      <c r="D243" s="92" t="s">
        <v>23</v>
      </c>
      <c r="E243" s="92" t="s">
        <v>44</v>
      </c>
      <c r="G243" s="92" t="s">
        <v>97</v>
      </c>
      <c r="H243" s="92" t="s">
        <v>16</v>
      </c>
      <c r="I243" s="88" t="s">
        <v>232</v>
      </c>
      <c r="L243" s="98">
        <f>'Activity data'!H245*'Emission factors'!$B$30*'Emission factors'!$C$30</f>
        <v>0</v>
      </c>
      <c r="M243" s="98">
        <f>'Activity data'!I245*'Emission factors'!$B$30*'Emission factors'!$C$30</f>
        <v>0</v>
      </c>
      <c r="N243" s="98">
        <f>'Activity data'!J245*'Emission factors'!$B$30*'Emission factors'!$C$30</f>
        <v>0</v>
      </c>
      <c r="O243" s="98">
        <f>'Activity data'!K245*'Emission factors'!$B$30*'Emission factors'!$C$30</f>
        <v>0</v>
      </c>
      <c r="P243" s="98">
        <f>'Activity data'!L245*'Emission factors'!$B$30*'Emission factors'!$C$30</f>
        <v>0</v>
      </c>
      <c r="Q243" s="98">
        <f>'Activity data'!M245*'Emission factors'!$B$30*'Emission factors'!$C$30</f>
        <v>0</v>
      </c>
      <c r="R243" s="98">
        <f>'Activity data'!N245*'Emission factors'!$B$30*'Emission factors'!$C$30</f>
        <v>0</v>
      </c>
      <c r="S243" s="98">
        <f>'Activity data'!O245*'Emission factors'!$B$30*'Emission factors'!$C$30</f>
        <v>0</v>
      </c>
      <c r="T243" s="98">
        <f>'Activity data'!P245*'Emission factors'!$B$30*'Emission factors'!$C$30</f>
        <v>0</v>
      </c>
      <c r="U243" s="98">
        <f>'Activity data'!Q245*'Emission factors'!$B$30*'Emission factors'!$C$30</f>
        <v>0</v>
      </c>
    </row>
    <row r="244" spans="1:21" x14ac:dyDescent="0.25">
      <c r="A244" s="92" t="s">
        <v>11</v>
      </c>
      <c r="B244" s="92" t="s">
        <v>12</v>
      </c>
      <c r="C244" s="92" t="s">
        <v>13</v>
      </c>
      <c r="D244" s="92" t="s">
        <v>23</v>
      </c>
      <c r="E244" s="92" t="s">
        <v>44</v>
      </c>
      <c r="G244" s="92" t="s">
        <v>97</v>
      </c>
      <c r="H244" s="92" t="s">
        <v>16</v>
      </c>
      <c r="I244" s="92" t="s">
        <v>225</v>
      </c>
      <c r="L244" s="98">
        <f>'Activity data'!H246*'Emission factors'!$B$30*'Emission factors'!$C$30</f>
        <v>0</v>
      </c>
      <c r="M244" s="98">
        <f>'Activity data'!I246*'Emission factors'!$B$30*'Emission factors'!$C$30</f>
        <v>0</v>
      </c>
      <c r="N244" s="98">
        <f>'Activity data'!J246*'Emission factors'!$B$30*'Emission factors'!$C$30</f>
        <v>0</v>
      </c>
      <c r="O244" s="98">
        <f>'Activity data'!K246*'Emission factors'!$B$30*'Emission factors'!$C$30</f>
        <v>0</v>
      </c>
      <c r="P244" s="98">
        <f>'Activity data'!L246*'Emission factors'!$B$30*'Emission factors'!$C$30</f>
        <v>0</v>
      </c>
      <c r="Q244" s="98">
        <f>'Activity data'!M246*'Emission factors'!$B$30*'Emission factors'!$C$30</f>
        <v>0</v>
      </c>
      <c r="R244" s="98">
        <f>'Activity data'!N246*'Emission factors'!$B$30*'Emission factors'!$C$30</f>
        <v>0</v>
      </c>
      <c r="S244" s="98">
        <f>'Activity data'!O246*'Emission factors'!$B$30*'Emission factors'!$C$30</f>
        <v>0</v>
      </c>
      <c r="T244" s="98">
        <f>'Activity data'!P246*'Emission factors'!$B$30*'Emission factors'!$C$30</f>
        <v>0</v>
      </c>
      <c r="U244" s="98">
        <f>'Activity data'!Q246*'Emission factors'!$B$30*'Emission factors'!$C$30</f>
        <v>0</v>
      </c>
    </row>
    <row r="245" spans="1:21" x14ac:dyDescent="0.25">
      <c r="A245" s="92" t="s">
        <v>11</v>
      </c>
      <c r="B245" s="92" t="s">
        <v>12</v>
      </c>
      <c r="C245" s="92" t="s">
        <v>13</v>
      </c>
      <c r="D245" s="92" t="s">
        <v>23</v>
      </c>
      <c r="E245" s="92" t="s">
        <v>44</v>
      </c>
      <c r="G245" s="92" t="s">
        <v>97</v>
      </c>
      <c r="H245" s="92" t="s">
        <v>16</v>
      </c>
      <c r="I245" s="88" t="s">
        <v>205</v>
      </c>
      <c r="L245" s="98">
        <f>'Activity data'!H247*'Emission factors'!$B$30*'Emission factors'!$C$30</f>
        <v>995.79840749999994</v>
      </c>
      <c r="M245" s="98">
        <f>'Activity data'!I247*'Emission factors'!$B$30*'Emission factors'!$C$30</f>
        <v>1030.9990567499999</v>
      </c>
      <c r="N245" s="98">
        <f>'Activity data'!J247*'Emission factors'!$B$30*'Emission factors'!$C$30</f>
        <v>839.9564744999999</v>
      </c>
      <c r="O245" s="98">
        <f>'Activity data'!K247*'Emission factors'!$B$30*'Emission factors'!$C$30</f>
        <v>805.9905164999999</v>
      </c>
      <c r="P245" s="98">
        <f>'Activity data'!L247*'Emission factors'!$B$30*'Emission factors'!$C$30</f>
        <v>776.04726225000002</v>
      </c>
      <c r="Q245" s="98">
        <f>'Activity data'!M247*'Emission factors'!$B$30*'Emission factors'!$C$30</f>
        <v>740.64746925000009</v>
      </c>
      <c r="R245" s="98">
        <f>'Activity data'!N247*'Emission factors'!$B$30*'Emission factors'!$C$30</f>
        <v>652.29933599999981</v>
      </c>
      <c r="S245" s="98">
        <f>'Activity data'!O247*'Emission factors'!$B$30*'Emission factors'!$C$30</f>
        <v>690.43138125000007</v>
      </c>
      <c r="T245" s="98">
        <f>'Activity data'!P247*'Emission factors'!$B$30*'Emission factors'!$C$30</f>
        <v>512.46856049999997</v>
      </c>
      <c r="U245" s="98">
        <f>'Activity data'!Q247*'Emission factors'!$B$30*'Emission factors'!$C$30</f>
        <v>372.43067550000001</v>
      </c>
    </row>
    <row r="246" spans="1:21" x14ac:dyDescent="0.25">
      <c r="A246" s="92" t="s">
        <v>11</v>
      </c>
      <c r="B246" s="92" t="s">
        <v>12</v>
      </c>
      <c r="C246" s="92" t="s">
        <v>13</v>
      </c>
      <c r="D246" s="92" t="s">
        <v>23</v>
      </c>
      <c r="E246" s="92" t="s">
        <v>44</v>
      </c>
      <c r="G246" s="92" t="s">
        <v>97</v>
      </c>
      <c r="H246" s="92" t="s">
        <v>16</v>
      </c>
      <c r="I246" s="88" t="s">
        <v>204</v>
      </c>
      <c r="L246" s="98">
        <f>'Activity data'!H248*'Emission factors'!$B$30*'Emission factors'!$C$30</f>
        <v>97.883135999999979</v>
      </c>
      <c r="M246" s="98">
        <f>'Activity data'!I248*'Emission factors'!$B$30*'Emission factors'!$C$30</f>
        <v>122.35391999999997</v>
      </c>
      <c r="N246" s="98">
        <f>'Activity data'!J248*'Emission factors'!$B$30*'Emission factors'!$C$30</f>
        <v>57.098496000000004</v>
      </c>
      <c r="O246" s="98">
        <f>'Activity data'!K248*'Emission factors'!$B$30*'Emission factors'!$C$30</f>
        <v>8.1569280000000006</v>
      </c>
      <c r="P246" s="98">
        <f>'Activity data'!L248*'Emission factors'!$B$30*'Emission factors'!$C$30</f>
        <v>0</v>
      </c>
      <c r="Q246" s="98">
        <f>'Activity data'!M248*'Emission factors'!$B$30*'Emission factors'!$C$30</f>
        <v>0</v>
      </c>
      <c r="R246" s="98">
        <f>'Activity data'!N248*'Emission factors'!$B$30*'Emission factors'!$C$30</f>
        <v>0</v>
      </c>
      <c r="S246" s="98">
        <f>'Activity data'!O248*'Emission factors'!$B$30*'Emission factors'!$C$30</f>
        <v>0</v>
      </c>
      <c r="T246" s="98">
        <f>'Activity data'!P248*'Emission factors'!$B$30*'Emission factors'!$C$30</f>
        <v>0</v>
      </c>
      <c r="U246" s="98">
        <f>'Activity data'!Q248*'Emission factors'!$B$30*'Emission factors'!$C$30</f>
        <v>0</v>
      </c>
    </row>
    <row r="247" spans="1:21" x14ac:dyDescent="0.25">
      <c r="A247" s="92" t="s">
        <v>11</v>
      </c>
      <c r="B247" s="92" t="s">
        <v>12</v>
      </c>
      <c r="C247" s="92" t="s">
        <v>13</v>
      </c>
      <c r="D247" s="92" t="s">
        <v>23</v>
      </c>
      <c r="E247" s="92" t="s">
        <v>44</v>
      </c>
      <c r="G247" s="92" t="s">
        <v>97</v>
      </c>
      <c r="H247" s="92" t="s">
        <v>16</v>
      </c>
      <c r="I247" s="88" t="s">
        <v>228</v>
      </c>
      <c r="L247" s="98">
        <f>'Activity data'!H249*'Emission factors'!$B$30*'Emission factors'!$C$30</f>
        <v>0</v>
      </c>
      <c r="M247" s="98">
        <f>'Activity data'!I249*'Emission factors'!$B$30*'Emission factors'!$C$30</f>
        <v>0</v>
      </c>
      <c r="N247" s="98">
        <f>'Activity data'!J249*'Emission factors'!$B$30*'Emission factors'!$C$30</f>
        <v>0</v>
      </c>
      <c r="O247" s="98">
        <f>'Activity data'!K249*'Emission factors'!$B$30*'Emission factors'!$C$30</f>
        <v>0</v>
      </c>
      <c r="P247" s="98">
        <f>'Activity data'!L249*'Emission factors'!$B$30*'Emission factors'!$C$30</f>
        <v>0</v>
      </c>
      <c r="Q247" s="98">
        <f>'Activity data'!M249*'Emission factors'!$B$30*'Emission factors'!$C$30</f>
        <v>0</v>
      </c>
      <c r="R247" s="98">
        <f>'Activity data'!N249*'Emission factors'!$B$30*'Emission factors'!$C$30</f>
        <v>0</v>
      </c>
      <c r="S247" s="98">
        <f>'Activity data'!O249*'Emission factors'!$B$30*'Emission factors'!$C$30</f>
        <v>0</v>
      </c>
      <c r="T247" s="98">
        <f>'Activity data'!P249*'Emission factors'!$B$30*'Emission factors'!$C$30</f>
        <v>0</v>
      </c>
      <c r="U247" s="98">
        <f>'Activity data'!Q249*'Emission factors'!$B$30*'Emission factors'!$C$30</f>
        <v>0</v>
      </c>
    </row>
    <row r="248" spans="1:21" x14ac:dyDescent="0.25">
      <c r="A248" s="92" t="s">
        <v>11</v>
      </c>
      <c r="B248" s="92" t="s">
        <v>12</v>
      </c>
      <c r="C248" s="92" t="s">
        <v>13</v>
      </c>
      <c r="D248" s="92" t="s">
        <v>23</v>
      </c>
      <c r="E248" s="92" t="s">
        <v>44</v>
      </c>
      <c r="G248" s="92" t="s">
        <v>97</v>
      </c>
      <c r="H248" s="92" t="s">
        <v>16</v>
      </c>
      <c r="I248" s="88" t="s">
        <v>202</v>
      </c>
      <c r="L248" s="98">
        <f>'Activity data'!H250*'Emission factors'!$B$30*'Emission factors'!$C$30</f>
        <v>0</v>
      </c>
      <c r="M248" s="98">
        <f>'Activity data'!I250*'Emission factors'!$B$30*'Emission factors'!$C$30</f>
        <v>0</v>
      </c>
      <c r="N248" s="98">
        <f>'Activity data'!J250*'Emission factors'!$B$30*'Emission factors'!$C$30</f>
        <v>0</v>
      </c>
      <c r="O248" s="98">
        <f>'Activity data'!K250*'Emission factors'!$B$30*'Emission factors'!$C$30</f>
        <v>0</v>
      </c>
      <c r="P248" s="98">
        <f>'Activity data'!L250*'Emission factors'!$B$30*'Emission factors'!$C$30</f>
        <v>0</v>
      </c>
      <c r="Q248" s="98">
        <f>'Activity data'!M250*'Emission factors'!$B$30*'Emission factors'!$C$30</f>
        <v>0</v>
      </c>
      <c r="R248" s="98">
        <f>'Activity data'!N250*'Emission factors'!$B$30*'Emission factors'!$C$30</f>
        <v>0</v>
      </c>
      <c r="S248" s="98">
        <f>'Activity data'!O250*'Emission factors'!$B$30*'Emission factors'!$C$30</f>
        <v>0</v>
      </c>
      <c r="T248" s="98">
        <f>'Activity data'!P250*'Emission factors'!$B$30*'Emission factors'!$C$30</f>
        <v>0</v>
      </c>
      <c r="U248" s="98">
        <f>'Activity data'!Q250*'Emission factors'!$B$30*'Emission factors'!$C$30</f>
        <v>0</v>
      </c>
    </row>
    <row r="249" spans="1:21" x14ac:dyDescent="0.25">
      <c r="A249" s="92" t="s">
        <v>11</v>
      </c>
      <c r="B249" s="92" t="s">
        <v>12</v>
      </c>
      <c r="C249" s="92" t="s">
        <v>13</v>
      </c>
      <c r="D249" s="92" t="s">
        <v>23</v>
      </c>
      <c r="E249" s="92" t="s">
        <v>44</v>
      </c>
      <c r="G249" s="92" t="s">
        <v>97</v>
      </c>
      <c r="H249" s="92" t="s">
        <v>16</v>
      </c>
      <c r="I249" s="88" t="s">
        <v>190</v>
      </c>
      <c r="L249" s="98">
        <f>'Activity data'!H251*'Emission factors'!$B$30*'Emission factors'!$C$30</f>
        <v>0</v>
      </c>
      <c r="M249" s="98">
        <f>'Activity data'!I251*'Emission factors'!$B$30*'Emission factors'!$C$30</f>
        <v>0</v>
      </c>
      <c r="N249" s="98">
        <f>'Activity data'!J251*'Emission factors'!$B$30*'Emission factors'!$C$30</f>
        <v>0</v>
      </c>
      <c r="O249" s="98">
        <f>'Activity data'!K251*'Emission factors'!$B$30*'Emission factors'!$C$30</f>
        <v>0</v>
      </c>
      <c r="P249" s="98">
        <f>'Activity data'!L251*'Emission factors'!$B$30*'Emission factors'!$C$30</f>
        <v>0</v>
      </c>
      <c r="Q249" s="98">
        <f>'Activity data'!M251*'Emission factors'!$B$30*'Emission factors'!$C$30</f>
        <v>0</v>
      </c>
      <c r="R249" s="98">
        <f>'Activity data'!N251*'Emission factors'!$B$30*'Emission factors'!$C$30</f>
        <v>0</v>
      </c>
      <c r="S249" s="98">
        <f>'Activity data'!O251*'Emission factors'!$B$30*'Emission factors'!$C$30</f>
        <v>0</v>
      </c>
      <c r="T249" s="98">
        <f>'Activity data'!P251*'Emission factors'!$B$30*'Emission factors'!$C$30</f>
        <v>0</v>
      </c>
      <c r="U249" s="98">
        <f>'Activity data'!Q251*'Emission factors'!$B$30*'Emission factors'!$C$30</f>
        <v>0</v>
      </c>
    </row>
    <row r="250" spans="1:21" x14ac:dyDescent="0.25">
      <c r="A250" s="92" t="s">
        <v>11</v>
      </c>
      <c r="B250" s="92" t="s">
        <v>12</v>
      </c>
      <c r="C250" s="92" t="s">
        <v>13</v>
      </c>
      <c r="D250" s="92" t="s">
        <v>23</v>
      </c>
      <c r="E250" s="92" t="s">
        <v>44</v>
      </c>
      <c r="G250" s="92" t="s">
        <v>97</v>
      </c>
      <c r="H250" s="92" t="s">
        <v>16</v>
      </c>
      <c r="I250" s="88" t="s">
        <v>210</v>
      </c>
      <c r="L250" s="98">
        <f>'Activity data'!H252*'Emission factors'!$B$30*'Emission factors'!$C$30</f>
        <v>0</v>
      </c>
      <c r="M250" s="98">
        <f>'Activity data'!I252*'Emission factors'!$B$30*'Emission factors'!$C$30</f>
        <v>0</v>
      </c>
      <c r="N250" s="98">
        <f>'Activity data'!J252*'Emission factors'!$B$30*'Emission factors'!$C$30</f>
        <v>0</v>
      </c>
      <c r="O250" s="98">
        <f>'Activity data'!K252*'Emission factors'!$B$30*'Emission factors'!$C$30</f>
        <v>0</v>
      </c>
      <c r="P250" s="98">
        <f>'Activity data'!L252*'Emission factors'!$B$30*'Emission factors'!$C$30</f>
        <v>0</v>
      </c>
      <c r="Q250" s="98">
        <f>'Activity data'!M252*'Emission factors'!$B$30*'Emission factors'!$C$30</f>
        <v>0</v>
      </c>
      <c r="R250" s="98">
        <f>'Activity data'!N252*'Emission factors'!$B$30*'Emission factors'!$C$30</f>
        <v>0</v>
      </c>
      <c r="S250" s="98">
        <f>'Activity data'!O252*'Emission factors'!$B$30*'Emission factors'!$C$30</f>
        <v>0</v>
      </c>
      <c r="T250" s="98">
        <f>'Activity data'!P252*'Emission factors'!$B$30*'Emission factors'!$C$30</f>
        <v>0</v>
      </c>
      <c r="U250" s="98">
        <f>'Activity data'!Q252*'Emission factors'!$B$30*'Emission factors'!$C$30</f>
        <v>0</v>
      </c>
    </row>
    <row r="251" spans="1:21" x14ac:dyDescent="0.25">
      <c r="A251" s="92" t="s">
        <v>11</v>
      </c>
      <c r="B251" s="92" t="s">
        <v>12</v>
      </c>
      <c r="C251" s="92" t="s">
        <v>13</v>
      </c>
      <c r="D251" s="92" t="s">
        <v>23</v>
      </c>
      <c r="E251" s="92" t="s">
        <v>44</v>
      </c>
      <c r="G251" s="92" t="s">
        <v>97</v>
      </c>
      <c r="H251" s="92" t="s">
        <v>16</v>
      </c>
      <c r="I251" s="88" t="s">
        <v>199</v>
      </c>
      <c r="L251" s="98">
        <f>'Activity data'!H253*'Emission factors'!$B$30*'Emission factors'!$C$30</f>
        <v>2381.6158664999998</v>
      </c>
      <c r="M251" s="98">
        <f>'Activity data'!I253*'Emission factors'!$B$30*'Emission factors'!$C$30</f>
        <v>1843.4020019999996</v>
      </c>
      <c r="N251" s="98">
        <f>'Activity data'!J253*'Emission factors'!$B$30*'Emission factors'!$C$30</f>
        <v>1680.1997159999996</v>
      </c>
      <c r="O251" s="98">
        <f>'Activity data'!K253*'Emission factors'!$B$30*'Emission factors'!$C$30</f>
        <v>1296.81613425</v>
      </c>
      <c r="P251" s="98">
        <f>'Activity data'!L253*'Emission factors'!$B$30*'Emission factors'!$C$30</f>
        <v>1174.5179745000003</v>
      </c>
      <c r="Q251" s="98">
        <f>'Activity data'!M253*'Emission factors'!$B$30*'Emission factors'!$C$30</f>
        <v>1133.64571125</v>
      </c>
      <c r="R251" s="98">
        <f>'Activity data'!N253*'Emission factors'!$B$30*'Emission factors'!$C$30</f>
        <v>1083.2862397499998</v>
      </c>
      <c r="S251" s="98">
        <f>'Activity data'!O253*'Emission factors'!$B$30*'Emission factors'!$C$30</f>
        <v>985.39513799999986</v>
      </c>
      <c r="T251" s="98">
        <f>'Activity data'!P253*'Emission factors'!$B$30*'Emission factors'!$C$30</f>
        <v>924.22614374999989</v>
      </c>
      <c r="U251" s="98">
        <f>'Activity data'!Q253*'Emission factors'!$B$30*'Emission factors'!$C$30</f>
        <v>652.39492499999994</v>
      </c>
    </row>
    <row r="252" spans="1:21" x14ac:dyDescent="0.25">
      <c r="A252" s="92" t="s">
        <v>11</v>
      </c>
      <c r="B252" s="92" t="s">
        <v>12</v>
      </c>
      <c r="C252" s="92" t="s">
        <v>13</v>
      </c>
      <c r="D252" s="92" t="s">
        <v>23</v>
      </c>
      <c r="E252" s="92" t="s">
        <v>44</v>
      </c>
      <c r="G252" s="92" t="s">
        <v>97</v>
      </c>
      <c r="H252" s="92" t="s">
        <v>16</v>
      </c>
      <c r="I252" s="88" t="s">
        <v>233</v>
      </c>
      <c r="L252" s="98">
        <f>'Activity data'!H254*'Emission factors'!$B$30*'Emission factors'!$C$30</f>
        <v>0</v>
      </c>
      <c r="M252" s="98">
        <f>'Activity data'!I254*'Emission factors'!$B$30*'Emission factors'!$C$30</f>
        <v>0</v>
      </c>
      <c r="N252" s="98">
        <f>'Activity data'!J254*'Emission factors'!$B$30*'Emission factors'!$C$30</f>
        <v>0</v>
      </c>
      <c r="O252" s="98">
        <f>'Activity data'!K254*'Emission factors'!$B$30*'Emission factors'!$C$30</f>
        <v>0</v>
      </c>
      <c r="P252" s="98">
        <f>'Activity data'!L254*'Emission factors'!$B$30*'Emission factors'!$C$30</f>
        <v>0</v>
      </c>
      <c r="Q252" s="98">
        <f>'Activity data'!M254*'Emission factors'!$B$30*'Emission factors'!$C$30</f>
        <v>0</v>
      </c>
      <c r="R252" s="98">
        <f>'Activity data'!N254*'Emission factors'!$B$30*'Emission factors'!$C$30</f>
        <v>0</v>
      </c>
      <c r="S252" s="98">
        <f>'Activity data'!O254*'Emission factors'!$B$30*'Emission factors'!$C$30</f>
        <v>0</v>
      </c>
      <c r="T252" s="98">
        <f>'Activity data'!P254*'Emission factors'!$B$30*'Emission factors'!$C$30</f>
        <v>0</v>
      </c>
      <c r="U252" s="98">
        <f>'Activity data'!Q254*'Emission factors'!$B$30*'Emission factors'!$C$30</f>
        <v>0</v>
      </c>
    </row>
    <row r="253" spans="1:21" x14ac:dyDescent="0.25">
      <c r="A253" s="92" t="s">
        <v>11</v>
      </c>
      <c r="B253" s="92" t="s">
        <v>12</v>
      </c>
      <c r="C253" s="92" t="s">
        <v>13</v>
      </c>
      <c r="D253" s="92" t="s">
        <v>23</v>
      </c>
      <c r="E253" s="92" t="s">
        <v>44</v>
      </c>
      <c r="G253" s="92" t="s">
        <v>97</v>
      </c>
      <c r="H253" s="92" t="s">
        <v>16</v>
      </c>
      <c r="I253" s="88" t="s">
        <v>200</v>
      </c>
      <c r="L253" s="98">
        <f>'Activity data'!H255*'Emission factors'!$B$30*'Emission factors'!$C$30</f>
        <v>4483.5144217499983</v>
      </c>
      <c r="M253" s="98">
        <f>'Activity data'!I255*'Emission factors'!$B$30*'Emission factors'!$C$30</f>
        <v>4498.370545499999</v>
      </c>
      <c r="N253" s="98">
        <f>'Activity data'!J255*'Emission factors'!$B$30*'Emission factors'!$C$30</f>
        <v>4144.0619512499989</v>
      </c>
      <c r="O253" s="98">
        <f>'Activity data'!K255*'Emission factors'!$B$30*'Emission factors'!$C$30</f>
        <v>3775.9805752499992</v>
      </c>
      <c r="P253" s="98">
        <f>'Activity data'!L255*'Emission factors'!$B$30*'Emission factors'!$C$30</f>
        <v>2952.2662649999997</v>
      </c>
      <c r="Q253" s="98">
        <f>'Activity data'!M255*'Emission factors'!$B$30*'Emission factors'!$C$30</f>
        <v>1068.3584242500001</v>
      </c>
      <c r="R253" s="98">
        <f>'Activity data'!N255*'Emission factors'!$B$30*'Emission factors'!$C$30</f>
        <v>154.95773475000001</v>
      </c>
      <c r="S253" s="98">
        <f>'Activity data'!O255*'Emission factors'!$B$30*'Emission factors'!$C$30</f>
        <v>32.627712000000002</v>
      </c>
      <c r="T253" s="98">
        <f>'Activity data'!P255*'Emission factors'!$B$30*'Emission factors'!$C$30</f>
        <v>57.09849599999999</v>
      </c>
      <c r="U253" s="98">
        <f>'Activity data'!Q255*'Emission factors'!$B$30*'Emission factors'!$C$30</f>
        <v>65.255424000000005</v>
      </c>
    </row>
    <row r="254" spans="1:21" x14ac:dyDescent="0.25">
      <c r="A254" s="92" t="s">
        <v>11</v>
      </c>
      <c r="B254" s="92" t="s">
        <v>12</v>
      </c>
      <c r="C254" s="92" t="s">
        <v>13</v>
      </c>
      <c r="D254" s="92" t="s">
        <v>23</v>
      </c>
      <c r="E254" s="92" t="s">
        <v>26</v>
      </c>
      <c r="G254" s="92" t="s">
        <v>97</v>
      </c>
      <c r="H254" s="92" t="s">
        <v>16</v>
      </c>
      <c r="I254" s="88" t="s">
        <v>203</v>
      </c>
      <c r="J254" s="92" t="s">
        <v>13</v>
      </c>
      <c r="L254" s="98">
        <f>'Activity data'!H257*'Emission factors'!$B$29*'Emission factors'!$C$29</f>
        <v>0</v>
      </c>
      <c r="M254" s="98">
        <f>'Activity data'!I257*'Emission factors'!$B$29*'Emission factors'!$C$29</f>
        <v>0</v>
      </c>
      <c r="N254" s="98">
        <f>'Activity data'!J257*'Emission factors'!$B$29*'Emission factors'!$C$29</f>
        <v>0</v>
      </c>
      <c r="O254" s="98">
        <f>'Activity data'!K257*'Emission factors'!$B$29*'Emission factors'!$C$29</f>
        <v>0</v>
      </c>
      <c r="P254" s="98">
        <f>'Activity data'!L257*'Emission factors'!$B$29*'Emission factors'!$C$29</f>
        <v>78.343130609999989</v>
      </c>
      <c r="Q254" s="98">
        <f>'Activity data'!M257*'Emission factors'!$B$29*'Emission factors'!$C$29</f>
        <v>142.50921862499999</v>
      </c>
      <c r="R254" s="98">
        <f>'Activity data'!N257*'Emission factors'!$B$29*'Emission factors'!$C$29</f>
        <v>76.849991729999985</v>
      </c>
      <c r="S254" s="98">
        <f>'Activity data'!O257*'Emission factors'!$B$29*'Emission factors'!$C$29</f>
        <v>88.787326004999997</v>
      </c>
      <c r="T254" s="98">
        <f>'Activity data'!P257*'Emission factors'!$B$29*'Emission factors'!$C$29</f>
        <v>25.367807429999999</v>
      </c>
      <c r="U254" s="98">
        <f>'Activity data'!Q257*'Emission factors'!$B$29*'Emission factors'!$C$29</f>
        <v>0</v>
      </c>
    </row>
    <row r="255" spans="1:21" x14ac:dyDescent="0.25">
      <c r="A255" s="92" t="s">
        <v>11</v>
      </c>
      <c r="B255" s="92" t="s">
        <v>12</v>
      </c>
      <c r="C255" s="92" t="s">
        <v>13</v>
      </c>
      <c r="D255" s="92" t="s">
        <v>23</v>
      </c>
      <c r="E255" s="92" t="s">
        <v>26</v>
      </c>
      <c r="G255" s="92" t="s">
        <v>97</v>
      </c>
      <c r="H255" s="92" t="s">
        <v>16</v>
      </c>
      <c r="I255" s="88" t="s">
        <v>227</v>
      </c>
      <c r="L255" s="98">
        <f>'Activity data'!H258*'Emission factors'!$B$29*'Emission factors'!$C$29</f>
        <v>0</v>
      </c>
      <c r="M255" s="98">
        <f>'Activity data'!I258*'Emission factors'!$B$29*'Emission factors'!$C$29</f>
        <v>0</v>
      </c>
      <c r="N255" s="98">
        <f>'Activity data'!J258*'Emission factors'!$B$29*'Emission factors'!$C$29</f>
        <v>0</v>
      </c>
      <c r="O255" s="98">
        <f>'Activity data'!K258*'Emission factors'!$B$29*'Emission factors'!$C$29</f>
        <v>0</v>
      </c>
      <c r="P255" s="98">
        <f>'Activity data'!L258*'Emission factors'!$B$29*'Emission factors'!$C$29</f>
        <v>0</v>
      </c>
      <c r="Q255" s="98">
        <f>'Activity data'!M258*'Emission factors'!$B$29*'Emission factors'!$C$29</f>
        <v>0</v>
      </c>
      <c r="R255" s="98">
        <f>'Activity data'!N258*'Emission factors'!$B$29*'Emission factors'!$C$29</f>
        <v>0</v>
      </c>
      <c r="S255" s="98">
        <f>'Activity data'!O258*'Emission factors'!$B$29*'Emission factors'!$C$29</f>
        <v>0</v>
      </c>
      <c r="T255" s="98">
        <f>'Activity data'!P258*'Emission factors'!$B$29*'Emission factors'!$C$29</f>
        <v>0</v>
      </c>
      <c r="U255" s="98">
        <f>'Activity data'!Q258*'Emission factors'!$B$29*'Emission factors'!$C$29</f>
        <v>0</v>
      </c>
    </row>
    <row r="256" spans="1:21" x14ac:dyDescent="0.25">
      <c r="A256" s="92" t="s">
        <v>11</v>
      </c>
      <c r="B256" s="92" t="s">
        <v>12</v>
      </c>
      <c r="C256" s="92" t="s">
        <v>13</v>
      </c>
      <c r="D256" s="92" t="s">
        <v>23</v>
      </c>
      <c r="E256" s="92" t="s">
        <v>26</v>
      </c>
      <c r="G256" s="92" t="s">
        <v>97</v>
      </c>
      <c r="H256" s="92" t="s">
        <v>16</v>
      </c>
      <c r="I256" s="88" t="s">
        <v>191</v>
      </c>
      <c r="L256" s="98">
        <f>'Activity data'!H259*'Emission factors'!$B$29*'Emission factors'!$C$29</f>
        <v>0</v>
      </c>
      <c r="M256" s="98">
        <f>'Activity data'!I259*'Emission factors'!$B$29*'Emission factors'!$C$29</f>
        <v>0</v>
      </c>
      <c r="N256" s="98">
        <f>'Activity data'!J259*'Emission factors'!$B$29*'Emission factors'!$C$29</f>
        <v>0</v>
      </c>
      <c r="O256" s="98">
        <f>'Activity data'!K259*'Emission factors'!$B$29*'Emission factors'!$C$29</f>
        <v>0</v>
      </c>
      <c r="P256" s="98">
        <f>'Activity data'!L259*'Emission factors'!$B$29*'Emission factors'!$C$29</f>
        <v>0</v>
      </c>
      <c r="Q256" s="98">
        <f>'Activity data'!M259*'Emission factors'!$B$29*'Emission factors'!$C$29</f>
        <v>0</v>
      </c>
      <c r="R256" s="98">
        <f>'Activity data'!N259*'Emission factors'!$B$29*'Emission factors'!$C$29</f>
        <v>0</v>
      </c>
      <c r="S256" s="98">
        <f>'Activity data'!O259*'Emission factors'!$B$29*'Emission factors'!$C$29</f>
        <v>0</v>
      </c>
      <c r="T256" s="98">
        <f>'Activity data'!P259*'Emission factors'!$B$29*'Emission factors'!$C$29</f>
        <v>0</v>
      </c>
      <c r="U256" s="98">
        <f>'Activity data'!Q259*'Emission factors'!$B$29*'Emission factors'!$C$29</f>
        <v>0</v>
      </c>
    </row>
    <row r="257" spans="1:21" x14ac:dyDescent="0.25">
      <c r="A257" s="92" t="s">
        <v>11</v>
      </c>
      <c r="B257" s="92" t="s">
        <v>12</v>
      </c>
      <c r="C257" s="92" t="s">
        <v>13</v>
      </c>
      <c r="D257" s="92" t="s">
        <v>23</v>
      </c>
      <c r="E257" s="92" t="s">
        <v>26</v>
      </c>
      <c r="G257" s="92" t="s">
        <v>97</v>
      </c>
      <c r="H257" s="92" t="s">
        <v>16</v>
      </c>
      <c r="I257" s="88" t="s">
        <v>192</v>
      </c>
      <c r="L257" s="98">
        <f>'Activity data'!H260*'Emission factors'!$B$29*'Emission factors'!$C$29</f>
        <v>0</v>
      </c>
      <c r="M257" s="98">
        <f>'Activity data'!I260*'Emission factors'!$B$29*'Emission factors'!$C$29</f>
        <v>0</v>
      </c>
      <c r="N257" s="98">
        <f>'Activity data'!J260*'Emission factors'!$B$29*'Emission factors'!$C$29</f>
        <v>0</v>
      </c>
      <c r="O257" s="98">
        <f>'Activity data'!K260*'Emission factors'!$B$29*'Emission factors'!$C$29</f>
        <v>107.41267818</v>
      </c>
      <c r="P257" s="98">
        <f>'Activity data'!L260*'Emission factors'!$B$29*'Emission factors'!$C$29</f>
        <v>250.62958242000002</v>
      </c>
      <c r="Q257" s="98">
        <f>'Activity data'!M260*'Emission factors'!$B$29*'Emission factors'!$C$29</f>
        <v>210.35371648500001</v>
      </c>
      <c r="R257" s="98">
        <f>'Activity data'!N260*'Emission factors'!$B$29*'Emission factors'!$C$29</f>
        <v>265.55319445500004</v>
      </c>
      <c r="S257" s="98">
        <f>'Activity data'!O260*'Emission factors'!$B$29*'Emission factors'!$C$29</f>
        <v>180.51426918000001</v>
      </c>
      <c r="T257" s="98">
        <f>'Activity data'!P260*'Emission factors'!$B$29*'Emission factors'!$C$29</f>
        <v>304.33592150999999</v>
      </c>
      <c r="U257" s="98">
        <f>'Activity data'!Q260*'Emission factors'!$B$29*'Emission factors'!$C$29</f>
        <v>89.510565150000005</v>
      </c>
    </row>
    <row r="258" spans="1:21" x14ac:dyDescent="0.25">
      <c r="A258" s="92" t="s">
        <v>11</v>
      </c>
      <c r="B258" s="92" t="s">
        <v>12</v>
      </c>
      <c r="C258" s="92" t="s">
        <v>13</v>
      </c>
      <c r="D258" s="92" t="s">
        <v>23</v>
      </c>
      <c r="E258" s="92" t="s">
        <v>26</v>
      </c>
      <c r="G258" s="92" t="s">
        <v>97</v>
      </c>
      <c r="H258" s="92" t="s">
        <v>16</v>
      </c>
      <c r="I258" s="88" t="s">
        <v>206</v>
      </c>
      <c r="L258" s="98">
        <f>'Activity data'!H261*'Emission factors'!$B$29*'Emission factors'!$C$29</f>
        <v>0</v>
      </c>
      <c r="M258" s="98">
        <f>'Activity data'!I261*'Emission factors'!$B$29*'Emission factors'!$C$29</f>
        <v>0</v>
      </c>
      <c r="N258" s="98">
        <f>'Activity data'!J261*'Emission factors'!$B$29*'Emission factors'!$C$29</f>
        <v>0</v>
      </c>
      <c r="O258" s="98">
        <f>'Activity data'!K261*'Emission factors'!$B$29*'Emission factors'!$C$29</f>
        <v>1414.4691252600001</v>
      </c>
      <c r="P258" s="98">
        <f>'Activity data'!L261*'Emission factors'!$B$29*'Emission factors'!$C$29</f>
        <v>1196.6186073149997</v>
      </c>
      <c r="Q258" s="98">
        <f>'Activity data'!M261*'Emission factors'!$B$29*'Emission factors'!$C$29</f>
        <v>940.03202290499985</v>
      </c>
      <c r="R258" s="98">
        <f>'Activity data'!N261*'Emission factors'!$B$29*'Emission factors'!$C$29</f>
        <v>881.84626717499975</v>
      </c>
      <c r="S258" s="98">
        <f>'Activity data'!O261*'Emission factors'!$B$29*'Emission factors'!$C$29</f>
        <v>467.04139884</v>
      </c>
      <c r="T258" s="98">
        <f>'Activity data'!P261*'Emission factors'!$B$29*'Emission factors'!$C$29</f>
        <v>370.05736252499997</v>
      </c>
      <c r="U258" s="98">
        <f>'Activity data'!Q261*'Emission factors'!$B$29*'Emission factors'!$C$29</f>
        <v>274.55868832500005</v>
      </c>
    </row>
    <row r="259" spans="1:21" x14ac:dyDescent="0.25">
      <c r="A259" s="92" t="s">
        <v>11</v>
      </c>
      <c r="B259" s="92" t="s">
        <v>12</v>
      </c>
      <c r="C259" s="92" t="s">
        <v>13</v>
      </c>
      <c r="D259" s="92" t="s">
        <v>23</v>
      </c>
      <c r="E259" s="92" t="s">
        <v>26</v>
      </c>
      <c r="G259" s="92" t="s">
        <v>97</v>
      </c>
      <c r="H259" s="92" t="s">
        <v>16</v>
      </c>
      <c r="I259" s="88" t="s">
        <v>220</v>
      </c>
      <c r="L259" s="98">
        <f>'Activity data'!H262*'Emission factors'!$B$29*'Emission factors'!$C$29</f>
        <v>0</v>
      </c>
      <c r="M259" s="98">
        <f>'Activity data'!I262*'Emission factors'!$B$29*'Emission factors'!$C$29</f>
        <v>0</v>
      </c>
      <c r="N259" s="98">
        <f>'Activity data'!J262*'Emission factors'!$B$29*'Emission factors'!$C$29</f>
        <v>0</v>
      </c>
      <c r="O259" s="98">
        <f>'Activity data'!K262*'Emission factors'!$B$29*'Emission factors'!$C$29</f>
        <v>0</v>
      </c>
      <c r="P259" s="98">
        <f>'Activity data'!L262*'Emission factors'!$B$29*'Emission factors'!$C$29</f>
        <v>0</v>
      </c>
      <c r="Q259" s="98">
        <f>'Activity data'!M262*'Emission factors'!$B$29*'Emission factors'!$C$29</f>
        <v>0</v>
      </c>
      <c r="R259" s="98">
        <f>'Activity data'!N262*'Emission factors'!$B$29*'Emission factors'!$C$29</f>
        <v>0</v>
      </c>
      <c r="S259" s="98">
        <f>'Activity data'!O262*'Emission factors'!$B$29*'Emission factors'!$C$29</f>
        <v>0</v>
      </c>
      <c r="T259" s="98">
        <f>'Activity data'!P262*'Emission factors'!$B$29*'Emission factors'!$C$29</f>
        <v>0</v>
      </c>
      <c r="U259" s="98">
        <f>'Activity data'!Q262*'Emission factors'!$B$29*'Emission factors'!$C$29</f>
        <v>0</v>
      </c>
    </row>
    <row r="260" spans="1:21" x14ac:dyDescent="0.25">
      <c r="A260" s="92" t="s">
        <v>11</v>
      </c>
      <c r="B260" s="92" t="s">
        <v>12</v>
      </c>
      <c r="C260" s="92" t="s">
        <v>13</v>
      </c>
      <c r="D260" s="92" t="s">
        <v>23</v>
      </c>
      <c r="E260" s="92" t="s">
        <v>26</v>
      </c>
      <c r="G260" s="92" t="s">
        <v>97</v>
      </c>
      <c r="H260" s="92" t="s">
        <v>16</v>
      </c>
      <c r="I260" s="88" t="s">
        <v>193</v>
      </c>
      <c r="L260" s="98">
        <f>'Activity data'!H263*'Emission factors'!$B$29*'Emission factors'!$C$29</f>
        <v>0</v>
      </c>
      <c r="M260" s="98">
        <f>'Activity data'!I263*'Emission factors'!$B$29*'Emission factors'!$C$29</f>
        <v>0</v>
      </c>
      <c r="N260" s="98">
        <f>'Activity data'!J263*'Emission factors'!$B$29*'Emission factors'!$C$29</f>
        <v>0</v>
      </c>
      <c r="O260" s="98">
        <f>'Activity data'!K263*'Emission factors'!$B$29*'Emission factors'!$C$29</f>
        <v>67.144589010000004</v>
      </c>
      <c r="P260" s="98">
        <f>'Activity data'!L263*'Emission factors'!$B$29*'Emission factors'!$C$29</f>
        <v>143.25578806500002</v>
      </c>
      <c r="Q260" s="98">
        <f>'Activity data'!M263*'Emission factors'!$B$29*'Emission factors'!$C$29</f>
        <v>120.874258395</v>
      </c>
      <c r="R260" s="98">
        <f>'Activity data'!N263*'Emission factors'!$B$29*'Emission factors'!$C$29</f>
        <v>107.44378524000001</v>
      </c>
      <c r="S260" s="98">
        <f>'Activity data'!O263*'Emission factors'!$B$29*'Emission factors'!$C$29</f>
        <v>107.44378524000001</v>
      </c>
      <c r="T260" s="98">
        <f>'Activity data'!P263*'Emission factors'!$B$29*'Emission factors'!$C$29</f>
        <v>67.152365774999993</v>
      </c>
      <c r="U260" s="98">
        <f>'Activity data'!Q263*'Emission factors'!$B$29*'Emission factors'!$C$29</f>
        <v>13.430473155000001</v>
      </c>
    </row>
    <row r="261" spans="1:21" x14ac:dyDescent="0.25">
      <c r="A261" s="92" t="s">
        <v>11</v>
      </c>
      <c r="B261" s="92" t="s">
        <v>12</v>
      </c>
      <c r="C261" s="92" t="s">
        <v>13</v>
      </c>
      <c r="D261" s="92" t="s">
        <v>23</v>
      </c>
      <c r="E261" s="92" t="s">
        <v>26</v>
      </c>
      <c r="G261" s="92" t="s">
        <v>97</v>
      </c>
      <c r="H261" s="92" t="s">
        <v>16</v>
      </c>
      <c r="I261" s="88" t="s">
        <v>259</v>
      </c>
      <c r="L261" s="98">
        <f>'Activity data'!H264*'Emission factors'!$B$29*'Emission factors'!$C$29</f>
        <v>0</v>
      </c>
      <c r="M261" s="98">
        <f>'Activity data'!I264*'Emission factors'!$B$29*'Emission factors'!$C$29</f>
        <v>0</v>
      </c>
      <c r="N261" s="98">
        <f>'Activity data'!J264*'Emission factors'!$B$29*'Emission factors'!$C$29</f>
        <v>0</v>
      </c>
      <c r="O261" s="98">
        <f>'Activity data'!K264*'Emission factors'!$B$29*'Emission factors'!$C$29</f>
        <v>0</v>
      </c>
      <c r="P261" s="98">
        <f>'Activity data'!L264*'Emission factors'!$B$29*'Emission factors'!$C$29</f>
        <v>0</v>
      </c>
      <c r="Q261" s="98">
        <f>'Activity data'!M264*'Emission factors'!$B$29*'Emission factors'!$C$29</f>
        <v>0</v>
      </c>
      <c r="R261" s="98">
        <f>'Activity data'!N264*'Emission factors'!$B$29*'Emission factors'!$C$29</f>
        <v>0</v>
      </c>
      <c r="S261" s="98">
        <f>'Activity data'!O264*'Emission factors'!$B$29*'Emission factors'!$C$29</f>
        <v>0</v>
      </c>
      <c r="T261" s="98">
        <f>'Activity data'!P264*'Emission factors'!$B$29*'Emission factors'!$C$29</f>
        <v>0</v>
      </c>
      <c r="U261" s="98">
        <f>'Activity data'!Q264*'Emission factors'!$B$29*'Emission factors'!$C$29</f>
        <v>0</v>
      </c>
    </row>
    <row r="262" spans="1:21" x14ac:dyDescent="0.25">
      <c r="A262" s="92" t="s">
        <v>11</v>
      </c>
      <c r="B262" s="92" t="s">
        <v>12</v>
      </c>
      <c r="C262" s="92" t="s">
        <v>13</v>
      </c>
      <c r="D262" s="92" t="s">
        <v>23</v>
      </c>
      <c r="E262" s="92" t="s">
        <v>26</v>
      </c>
      <c r="G262" s="92" t="s">
        <v>97</v>
      </c>
      <c r="H262" s="92" t="s">
        <v>16</v>
      </c>
      <c r="I262" s="88" t="s">
        <v>223</v>
      </c>
      <c r="L262" s="98">
        <f>'Activity data'!H265*'Emission factors'!$B$29*'Emission factors'!$C$29</f>
        <v>0</v>
      </c>
      <c r="M262" s="98">
        <f>'Activity data'!I265*'Emission factors'!$B$29*'Emission factors'!$C$29</f>
        <v>0</v>
      </c>
      <c r="N262" s="98">
        <f>'Activity data'!J265*'Emission factors'!$B$29*'Emission factors'!$C$29</f>
        <v>0</v>
      </c>
      <c r="O262" s="98">
        <f>'Activity data'!K265*'Emission factors'!$B$29*'Emission factors'!$C$29</f>
        <v>0</v>
      </c>
      <c r="P262" s="98">
        <f>'Activity data'!L265*'Emission factors'!$B$29*'Emission factors'!$C$29</f>
        <v>0</v>
      </c>
      <c r="Q262" s="98">
        <f>'Activity data'!M265*'Emission factors'!$B$29*'Emission factors'!$C$29</f>
        <v>0</v>
      </c>
      <c r="R262" s="98">
        <f>'Activity data'!N265*'Emission factors'!$B$29*'Emission factors'!$C$29</f>
        <v>0</v>
      </c>
      <c r="S262" s="98">
        <f>'Activity data'!O265*'Emission factors'!$B$29*'Emission factors'!$C$29</f>
        <v>0</v>
      </c>
      <c r="T262" s="98">
        <f>'Activity data'!P265*'Emission factors'!$B$29*'Emission factors'!$C$29</f>
        <v>0</v>
      </c>
      <c r="U262" s="98">
        <f>'Activity data'!Q265*'Emission factors'!$B$29*'Emission factors'!$C$29</f>
        <v>0</v>
      </c>
    </row>
    <row r="263" spans="1:21" x14ac:dyDescent="0.25">
      <c r="A263" s="92" t="s">
        <v>11</v>
      </c>
      <c r="B263" s="92" t="s">
        <v>12</v>
      </c>
      <c r="C263" s="92" t="s">
        <v>13</v>
      </c>
      <c r="D263" s="92" t="s">
        <v>23</v>
      </c>
      <c r="E263" s="92" t="s">
        <v>26</v>
      </c>
      <c r="G263" s="92" t="s">
        <v>97</v>
      </c>
      <c r="H263" s="92" t="s">
        <v>16</v>
      </c>
      <c r="I263" s="88" t="s">
        <v>221</v>
      </c>
      <c r="L263" s="98">
        <f>'Activity data'!H266*'Emission factors'!$B$29*'Emission factors'!$C$29</f>
        <v>0</v>
      </c>
      <c r="M263" s="98">
        <f>'Activity data'!I266*'Emission factors'!$B$29*'Emission factors'!$C$29</f>
        <v>0</v>
      </c>
      <c r="N263" s="98">
        <f>'Activity data'!J266*'Emission factors'!$B$29*'Emission factors'!$C$29</f>
        <v>0</v>
      </c>
      <c r="O263" s="98">
        <f>'Activity data'!K266*'Emission factors'!$B$29*'Emission factors'!$C$29</f>
        <v>0</v>
      </c>
      <c r="P263" s="98">
        <f>'Activity data'!L266*'Emission factors'!$B$29*'Emission factors'!$C$29</f>
        <v>0</v>
      </c>
      <c r="Q263" s="98">
        <f>'Activity data'!M266*'Emission factors'!$B$29*'Emission factors'!$C$29</f>
        <v>0</v>
      </c>
      <c r="R263" s="98">
        <f>'Activity data'!N266*'Emission factors'!$B$29*'Emission factors'!$C$29</f>
        <v>0</v>
      </c>
      <c r="S263" s="98">
        <f>'Activity data'!O266*'Emission factors'!$B$29*'Emission factors'!$C$29</f>
        <v>0</v>
      </c>
      <c r="T263" s="98">
        <f>'Activity data'!P266*'Emission factors'!$B$29*'Emission factors'!$C$29</f>
        <v>0</v>
      </c>
      <c r="U263" s="98">
        <f>'Activity data'!Q266*'Emission factors'!$B$29*'Emission factors'!$C$29</f>
        <v>0</v>
      </c>
    </row>
    <row r="264" spans="1:21" x14ac:dyDescent="0.25">
      <c r="A264" s="92" t="s">
        <v>11</v>
      </c>
      <c r="B264" s="92" t="s">
        <v>12</v>
      </c>
      <c r="C264" s="92" t="s">
        <v>13</v>
      </c>
      <c r="D264" s="92" t="s">
        <v>23</v>
      </c>
      <c r="E264" s="92" t="s">
        <v>26</v>
      </c>
      <c r="G264" s="92" t="s">
        <v>97</v>
      </c>
      <c r="H264" s="92" t="s">
        <v>16</v>
      </c>
      <c r="I264" s="88" t="s">
        <v>222</v>
      </c>
      <c r="L264" s="98">
        <f>'Activity data'!H267*'Emission factors'!$B$29*'Emission factors'!$C$29</f>
        <v>0</v>
      </c>
      <c r="M264" s="98">
        <f>'Activity data'!I267*'Emission factors'!$B$29*'Emission factors'!$C$29</f>
        <v>0</v>
      </c>
      <c r="N264" s="98">
        <f>'Activity data'!J267*'Emission factors'!$B$29*'Emission factors'!$C$29</f>
        <v>0</v>
      </c>
      <c r="O264" s="98">
        <f>'Activity data'!K267*'Emission factors'!$B$29*'Emission factors'!$C$29</f>
        <v>0</v>
      </c>
      <c r="P264" s="98">
        <f>'Activity data'!L267*'Emission factors'!$B$29*'Emission factors'!$C$29</f>
        <v>0</v>
      </c>
      <c r="Q264" s="98">
        <f>'Activity data'!M267*'Emission factors'!$B$29*'Emission factors'!$C$29</f>
        <v>0</v>
      </c>
      <c r="R264" s="98">
        <f>'Activity data'!N267*'Emission factors'!$B$29*'Emission factors'!$C$29</f>
        <v>0</v>
      </c>
      <c r="S264" s="98">
        <f>'Activity data'!O267*'Emission factors'!$B$29*'Emission factors'!$C$29</f>
        <v>0</v>
      </c>
      <c r="T264" s="98">
        <f>'Activity data'!P267*'Emission factors'!$B$29*'Emission factors'!$C$29</f>
        <v>0</v>
      </c>
      <c r="U264" s="98">
        <f>'Activity data'!Q267*'Emission factors'!$B$29*'Emission factors'!$C$29</f>
        <v>0</v>
      </c>
    </row>
    <row r="265" spans="1:21" x14ac:dyDescent="0.25">
      <c r="A265" s="92" t="s">
        <v>11</v>
      </c>
      <c r="B265" s="92" t="s">
        <v>12</v>
      </c>
      <c r="C265" s="92" t="s">
        <v>13</v>
      </c>
      <c r="D265" s="92" t="s">
        <v>23</v>
      </c>
      <c r="E265" s="92" t="s">
        <v>26</v>
      </c>
      <c r="G265" s="92" t="s">
        <v>97</v>
      </c>
      <c r="H265" s="92" t="s">
        <v>16</v>
      </c>
      <c r="I265" s="88" t="s">
        <v>201</v>
      </c>
      <c r="L265" s="98">
        <f>'Activity data'!H268*'Emission factors'!$B$29*'Emission factors'!$C$29</f>
        <v>0</v>
      </c>
      <c r="M265" s="98">
        <f>'Activity data'!I268*'Emission factors'!$B$29*'Emission factors'!$C$29</f>
        <v>0</v>
      </c>
      <c r="N265" s="98">
        <f>'Activity data'!J268*'Emission factors'!$B$29*'Emission factors'!$C$29</f>
        <v>0</v>
      </c>
      <c r="O265" s="98">
        <f>'Activity data'!K268*'Emission factors'!$B$29*'Emission factors'!$C$29</f>
        <v>1024.6198958100001</v>
      </c>
      <c r="P265" s="98">
        <f>'Activity data'!L268*'Emission factors'!$B$29*'Emission factors'!$C$29</f>
        <v>1330.3711885500002</v>
      </c>
      <c r="Q265" s="98">
        <f>'Activity data'!M268*'Emission factors'!$B$29*'Emission factors'!$C$29</f>
        <v>1120.3207659</v>
      </c>
      <c r="R265" s="98">
        <f>'Activity data'!N268*'Emission factors'!$B$29*'Emission factors'!$C$29</f>
        <v>925.03064322</v>
      </c>
      <c r="S265" s="98">
        <f>'Activity data'!O268*'Emission factors'!$B$29*'Emission factors'!$C$29</f>
        <v>613.48566055499987</v>
      </c>
      <c r="T265" s="98">
        <f>'Activity data'!P268*'Emission factors'!$B$29*'Emission factors'!$C$29</f>
        <v>467.88906622500014</v>
      </c>
      <c r="U265" s="98">
        <f>'Activity data'!Q268*'Emission factors'!$B$29*'Emission factors'!$C$29</f>
        <v>243.87935040000005</v>
      </c>
    </row>
    <row r="266" spans="1:21" x14ac:dyDescent="0.25">
      <c r="A266" s="92" t="s">
        <v>11</v>
      </c>
      <c r="B266" s="92" t="s">
        <v>12</v>
      </c>
      <c r="C266" s="92" t="s">
        <v>13</v>
      </c>
      <c r="D266" s="92" t="s">
        <v>23</v>
      </c>
      <c r="E266" s="92" t="s">
        <v>26</v>
      </c>
      <c r="G266" s="92" t="s">
        <v>97</v>
      </c>
      <c r="H266" s="92" t="s">
        <v>16</v>
      </c>
      <c r="I266" s="88" t="s">
        <v>207</v>
      </c>
      <c r="L266" s="98">
        <f>'Activity data'!H269*'Emission factors'!$B$29*'Emission factors'!$C$29</f>
        <v>0</v>
      </c>
      <c r="M266" s="98">
        <f>'Activity data'!I269*'Emission factors'!$B$29*'Emission factors'!$C$29</f>
        <v>0</v>
      </c>
      <c r="N266" s="98">
        <f>'Activity data'!J269*'Emission factors'!$B$29*'Emission factors'!$C$29</f>
        <v>0</v>
      </c>
      <c r="O266" s="98">
        <f>'Activity data'!K269*'Emission factors'!$B$29*'Emission factors'!$C$29</f>
        <v>0</v>
      </c>
      <c r="P266" s="98">
        <f>'Activity data'!L269*'Emission factors'!$B$29*'Emission factors'!$C$29</f>
        <v>0</v>
      </c>
      <c r="Q266" s="98">
        <f>'Activity data'!M269*'Emission factors'!$B$29*'Emission factors'!$C$29</f>
        <v>0</v>
      </c>
      <c r="R266" s="98">
        <f>'Activity data'!N269*'Emission factors'!$B$29*'Emission factors'!$C$29</f>
        <v>0</v>
      </c>
      <c r="S266" s="98">
        <f>'Activity data'!O269*'Emission factors'!$B$29*'Emission factors'!$C$29</f>
        <v>0</v>
      </c>
      <c r="T266" s="98">
        <f>'Activity data'!P269*'Emission factors'!$B$29*'Emission factors'!$C$29</f>
        <v>0</v>
      </c>
      <c r="U266" s="98">
        <f>'Activity data'!Q269*'Emission factors'!$B$29*'Emission factors'!$C$29</f>
        <v>0</v>
      </c>
    </row>
    <row r="267" spans="1:21" x14ac:dyDescent="0.25">
      <c r="A267" s="92" t="s">
        <v>11</v>
      </c>
      <c r="B267" s="92" t="s">
        <v>12</v>
      </c>
      <c r="C267" s="92" t="s">
        <v>13</v>
      </c>
      <c r="D267" s="92" t="s">
        <v>23</v>
      </c>
      <c r="E267" s="92" t="s">
        <v>26</v>
      </c>
      <c r="G267" s="92" t="s">
        <v>97</v>
      </c>
      <c r="H267" s="92" t="s">
        <v>16</v>
      </c>
      <c r="I267" s="88" t="s">
        <v>218</v>
      </c>
      <c r="L267" s="98">
        <f>'Activity data'!H270*'Emission factors'!$B$29*'Emission factors'!$C$29</f>
        <v>0</v>
      </c>
      <c r="M267" s="98">
        <f>'Activity data'!I270*'Emission factors'!$B$29*'Emission factors'!$C$29</f>
        <v>0</v>
      </c>
      <c r="N267" s="98">
        <f>'Activity data'!J270*'Emission factors'!$B$29*'Emission factors'!$C$29</f>
        <v>0</v>
      </c>
      <c r="O267" s="98">
        <f>'Activity data'!K270*'Emission factors'!$B$29*'Emission factors'!$C$29</f>
        <v>0</v>
      </c>
      <c r="P267" s="98">
        <f>'Activity data'!L270*'Emission factors'!$B$29*'Emission factors'!$C$29</f>
        <v>0</v>
      </c>
      <c r="Q267" s="98">
        <f>'Activity data'!M270*'Emission factors'!$B$29*'Emission factors'!$C$29</f>
        <v>0</v>
      </c>
      <c r="R267" s="98">
        <f>'Activity data'!N270*'Emission factors'!$B$29*'Emission factors'!$C$29</f>
        <v>0</v>
      </c>
      <c r="S267" s="98">
        <f>'Activity data'!O270*'Emission factors'!$B$29*'Emission factors'!$C$29</f>
        <v>0</v>
      </c>
      <c r="T267" s="98">
        <f>'Activity data'!P270*'Emission factors'!$B$29*'Emission factors'!$C$29</f>
        <v>0</v>
      </c>
      <c r="U267" s="98">
        <f>'Activity data'!Q270*'Emission factors'!$B$29*'Emission factors'!$C$29</f>
        <v>0</v>
      </c>
    </row>
    <row r="268" spans="1:21" x14ac:dyDescent="0.25">
      <c r="A268" s="92" t="s">
        <v>11</v>
      </c>
      <c r="B268" s="92" t="s">
        <v>12</v>
      </c>
      <c r="C268" s="92" t="s">
        <v>13</v>
      </c>
      <c r="D268" s="92" t="s">
        <v>23</v>
      </c>
      <c r="E268" s="92" t="s">
        <v>26</v>
      </c>
      <c r="G268" s="92" t="s">
        <v>97</v>
      </c>
      <c r="H268" s="92" t="s">
        <v>16</v>
      </c>
      <c r="I268" s="88" t="s">
        <v>194</v>
      </c>
      <c r="L268" s="98">
        <f>'Activity data'!H271*'Emission factors'!$B$29*'Emission factors'!$C$29</f>
        <v>0</v>
      </c>
      <c r="M268" s="98">
        <f>'Activity data'!I271*'Emission factors'!$B$29*'Emission factors'!$C$29</f>
        <v>0</v>
      </c>
      <c r="N268" s="98">
        <f>'Activity data'!J271*'Emission factors'!$B$29*'Emission factors'!$C$29</f>
        <v>0</v>
      </c>
      <c r="O268" s="98">
        <f>'Activity data'!K271*'Emission factors'!$B$29*'Emission factors'!$C$29</f>
        <v>0</v>
      </c>
      <c r="P268" s="98">
        <f>'Activity data'!L271*'Emission factors'!$B$29*'Emission factors'!$C$29</f>
        <v>0</v>
      </c>
      <c r="Q268" s="98">
        <f>'Activity data'!M271*'Emission factors'!$B$29*'Emission factors'!$C$29</f>
        <v>0</v>
      </c>
      <c r="R268" s="98">
        <f>'Activity data'!N271*'Emission factors'!$B$29*'Emission factors'!$C$29</f>
        <v>0</v>
      </c>
      <c r="S268" s="98">
        <f>'Activity data'!O271*'Emission factors'!$B$29*'Emission factors'!$C$29</f>
        <v>0</v>
      </c>
      <c r="T268" s="98">
        <f>'Activity data'!P271*'Emission factors'!$B$29*'Emission factors'!$C$29</f>
        <v>0</v>
      </c>
      <c r="U268" s="98">
        <f>'Activity data'!Q271*'Emission factors'!$B$29*'Emission factors'!$C$29</f>
        <v>0</v>
      </c>
    </row>
    <row r="269" spans="1:21" x14ac:dyDescent="0.25">
      <c r="A269" s="92" t="s">
        <v>11</v>
      </c>
      <c r="B269" s="92" t="s">
        <v>12</v>
      </c>
      <c r="C269" s="92" t="s">
        <v>13</v>
      </c>
      <c r="D269" s="92" t="s">
        <v>23</v>
      </c>
      <c r="E269" s="92" t="s">
        <v>26</v>
      </c>
      <c r="G269" s="92" t="s">
        <v>97</v>
      </c>
      <c r="H269" s="92" t="s">
        <v>16</v>
      </c>
      <c r="I269" s="88" t="s">
        <v>195</v>
      </c>
      <c r="L269" s="98">
        <f>'Activity data'!H272*'Emission factors'!$B$29*'Emission factors'!$C$29</f>
        <v>0</v>
      </c>
      <c r="M269" s="98">
        <f>'Activity data'!I272*'Emission factors'!$B$29*'Emission factors'!$C$29</f>
        <v>0</v>
      </c>
      <c r="N269" s="98">
        <f>'Activity data'!J272*'Emission factors'!$B$29*'Emission factors'!$C$29</f>
        <v>0</v>
      </c>
      <c r="O269" s="98">
        <f>'Activity data'!K272*'Emission factors'!$B$29*'Emission factors'!$C$29</f>
        <v>0</v>
      </c>
      <c r="P269" s="98">
        <f>'Activity data'!L272*'Emission factors'!$B$29*'Emission factors'!$C$29</f>
        <v>0</v>
      </c>
      <c r="Q269" s="98">
        <f>'Activity data'!M272*'Emission factors'!$B$29*'Emission factors'!$C$29</f>
        <v>0</v>
      </c>
      <c r="R269" s="98">
        <f>'Activity data'!N272*'Emission factors'!$B$29*'Emission factors'!$C$29</f>
        <v>0</v>
      </c>
      <c r="S269" s="98">
        <f>'Activity data'!O272*'Emission factors'!$B$29*'Emission factors'!$C$29</f>
        <v>0</v>
      </c>
      <c r="T269" s="98">
        <f>'Activity data'!P272*'Emission factors'!$B$29*'Emission factors'!$C$29</f>
        <v>0</v>
      </c>
      <c r="U269" s="98">
        <f>'Activity data'!Q272*'Emission factors'!$B$29*'Emission factors'!$C$29</f>
        <v>0</v>
      </c>
    </row>
    <row r="270" spans="1:21" x14ac:dyDescent="0.25">
      <c r="A270" s="92" t="s">
        <v>11</v>
      </c>
      <c r="B270" s="92" t="s">
        <v>12</v>
      </c>
      <c r="C270" s="92" t="s">
        <v>13</v>
      </c>
      <c r="D270" s="92" t="s">
        <v>23</v>
      </c>
      <c r="E270" s="92" t="s">
        <v>26</v>
      </c>
      <c r="G270" s="92" t="s">
        <v>97</v>
      </c>
      <c r="H270" s="92" t="s">
        <v>16</v>
      </c>
      <c r="I270" s="88" t="s">
        <v>209</v>
      </c>
      <c r="L270" s="98">
        <f>'Activity data'!H273*'Emission factors'!$B$29*'Emission factors'!$C$29</f>
        <v>0</v>
      </c>
      <c r="M270" s="98">
        <f>'Activity data'!I273*'Emission factors'!$B$29*'Emission factors'!$C$29</f>
        <v>0</v>
      </c>
      <c r="N270" s="98">
        <f>'Activity data'!J273*'Emission factors'!$B$29*'Emission factors'!$C$29</f>
        <v>0</v>
      </c>
      <c r="O270" s="98">
        <f>'Activity data'!K273*'Emission factors'!$B$29*'Emission factors'!$C$29</f>
        <v>145.41772873500003</v>
      </c>
      <c r="P270" s="98">
        <f>'Activity data'!L273*'Emission factors'!$B$29*'Emission factors'!$C$29</f>
        <v>48.472576244999999</v>
      </c>
      <c r="Q270" s="98">
        <f>'Activity data'!M273*'Emission factors'!$B$29*'Emission factors'!$C$29</f>
        <v>35.648690760000001</v>
      </c>
      <c r="R270" s="98">
        <f>'Activity data'!N273*'Emission factors'!$B$29*'Emission factors'!$C$29</f>
        <v>48.721432725</v>
      </c>
      <c r="S270" s="98">
        <f>'Activity data'!O273*'Emission factors'!$B$29*'Emission factors'!$C$29</f>
        <v>12.279511934999999</v>
      </c>
      <c r="T270" s="98">
        <f>'Activity data'!P273*'Emission factors'!$B$29*'Emission factors'!$C$29</f>
        <v>0</v>
      </c>
      <c r="U270" s="98">
        <f>'Activity data'!Q273*'Emission factors'!$B$29*'Emission factors'!$C$29</f>
        <v>36.488581380000007</v>
      </c>
    </row>
    <row r="271" spans="1:21" x14ac:dyDescent="0.25">
      <c r="A271" s="92" t="s">
        <v>11</v>
      </c>
      <c r="B271" s="92" t="s">
        <v>12</v>
      </c>
      <c r="C271" s="92" t="s">
        <v>13</v>
      </c>
      <c r="D271" s="92" t="s">
        <v>23</v>
      </c>
      <c r="E271" s="92" t="s">
        <v>26</v>
      </c>
      <c r="G271" s="92" t="s">
        <v>97</v>
      </c>
      <c r="H271" s="92" t="s">
        <v>16</v>
      </c>
      <c r="I271" s="88" t="s">
        <v>208</v>
      </c>
      <c r="L271" s="98">
        <f>'Activity data'!H274*'Emission factors'!$B$29*'Emission factors'!$C$29</f>
        <v>0</v>
      </c>
      <c r="M271" s="98">
        <f>'Activity data'!I274*'Emission factors'!$B$29*'Emission factors'!$C$29</f>
        <v>0</v>
      </c>
      <c r="N271" s="98">
        <f>'Activity data'!J274*'Emission factors'!$B$29*'Emission factors'!$C$29</f>
        <v>0</v>
      </c>
      <c r="O271" s="98">
        <f>'Activity data'!K274*'Emission factors'!$B$29*'Emission factors'!$C$29</f>
        <v>0</v>
      </c>
      <c r="P271" s="98">
        <f>'Activity data'!L274*'Emission factors'!$B$29*'Emission factors'!$C$29</f>
        <v>0</v>
      </c>
      <c r="Q271" s="98">
        <f>'Activity data'!M274*'Emission factors'!$B$29*'Emission factors'!$C$29</f>
        <v>0</v>
      </c>
      <c r="R271" s="98">
        <f>'Activity data'!N274*'Emission factors'!$B$29*'Emission factors'!$C$29</f>
        <v>0</v>
      </c>
      <c r="S271" s="98">
        <f>'Activity data'!O274*'Emission factors'!$B$29*'Emission factors'!$C$29</f>
        <v>0</v>
      </c>
      <c r="T271" s="98">
        <f>'Activity data'!P274*'Emission factors'!$B$29*'Emission factors'!$C$29</f>
        <v>0</v>
      </c>
      <c r="U271" s="98">
        <f>'Activity data'!Q274*'Emission factors'!$B$29*'Emission factors'!$C$29</f>
        <v>0</v>
      </c>
    </row>
    <row r="272" spans="1:21" x14ac:dyDescent="0.25">
      <c r="A272" s="92" t="s">
        <v>11</v>
      </c>
      <c r="B272" s="92" t="s">
        <v>12</v>
      </c>
      <c r="C272" s="92" t="s">
        <v>13</v>
      </c>
      <c r="D272" s="92" t="s">
        <v>23</v>
      </c>
      <c r="E272" s="92" t="s">
        <v>26</v>
      </c>
      <c r="G272" s="92" t="s">
        <v>97</v>
      </c>
      <c r="H272" s="92" t="s">
        <v>16</v>
      </c>
      <c r="I272" s="88" t="s">
        <v>226</v>
      </c>
      <c r="L272" s="98">
        <f>'Activity data'!H275*'Emission factors'!$B$29*'Emission factors'!$C$29</f>
        <v>0</v>
      </c>
      <c r="M272" s="98">
        <f>'Activity data'!I275*'Emission factors'!$B$29*'Emission factors'!$C$29</f>
        <v>0</v>
      </c>
      <c r="N272" s="98">
        <f>'Activity data'!J275*'Emission factors'!$B$29*'Emission factors'!$C$29</f>
        <v>0</v>
      </c>
      <c r="O272" s="98">
        <f>'Activity data'!K275*'Emission factors'!$B$29*'Emission factors'!$C$29</f>
        <v>0</v>
      </c>
      <c r="P272" s="98">
        <f>'Activity data'!L275*'Emission factors'!$B$29*'Emission factors'!$C$29</f>
        <v>0</v>
      </c>
      <c r="Q272" s="98">
        <f>'Activity data'!M275*'Emission factors'!$B$29*'Emission factors'!$C$29</f>
        <v>0</v>
      </c>
      <c r="R272" s="98">
        <f>'Activity data'!N275*'Emission factors'!$B$29*'Emission factors'!$C$29</f>
        <v>0</v>
      </c>
      <c r="S272" s="98">
        <f>'Activity data'!O275*'Emission factors'!$B$29*'Emission factors'!$C$29</f>
        <v>0</v>
      </c>
      <c r="T272" s="98">
        <f>'Activity data'!P275*'Emission factors'!$B$29*'Emission factors'!$C$29</f>
        <v>0</v>
      </c>
      <c r="U272" s="98">
        <f>'Activity data'!Q275*'Emission factors'!$B$29*'Emission factors'!$C$29</f>
        <v>0</v>
      </c>
    </row>
    <row r="273" spans="1:21" x14ac:dyDescent="0.25">
      <c r="A273" s="92" t="s">
        <v>11</v>
      </c>
      <c r="B273" s="92" t="s">
        <v>12</v>
      </c>
      <c r="C273" s="92" t="s">
        <v>13</v>
      </c>
      <c r="D273" s="92" t="s">
        <v>23</v>
      </c>
      <c r="E273" s="92" t="s">
        <v>26</v>
      </c>
      <c r="G273" s="92" t="s">
        <v>97</v>
      </c>
      <c r="H273" s="92" t="s">
        <v>16</v>
      </c>
      <c r="I273" s="88" t="s">
        <v>196</v>
      </c>
      <c r="L273" s="98">
        <f>'Activity data'!H276*'Emission factors'!$B$29*'Emission factors'!$C$29</f>
        <v>0</v>
      </c>
      <c r="M273" s="98">
        <f>'Activity data'!I276*'Emission factors'!$B$29*'Emission factors'!$C$29</f>
        <v>0</v>
      </c>
      <c r="N273" s="98">
        <f>'Activity data'!J276*'Emission factors'!$B$29*'Emission factors'!$C$29</f>
        <v>0</v>
      </c>
      <c r="O273" s="98">
        <f>'Activity data'!K276*'Emission factors'!$B$29*'Emission factors'!$C$29</f>
        <v>0</v>
      </c>
      <c r="P273" s="98">
        <f>'Activity data'!L276*'Emission factors'!$B$29*'Emission factors'!$C$29</f>
        <v>0</v>
      </c>
      <c r="Q273" s="98">
        <f>'Activity data'!M276*'Emission factors'!$B$29*'Emission factors'!$C$29</f>
        <v>0</v>
      </c>
      <c r="R273" s="98">
        <f>'Activity data'!N276*'Emission factors'!$B$29*'Emission factors'!$C$29</f>
        <v>0</v>
      </c>
      <c r="S273" s="98">
        <f>'Activity data'!O276*'Emission factors'!$B$29*'Emission factors'!$C$29</f>
        <v>0</v>
      </c>
      <c r="T273" s="98">
        <f>'Activity data'!P276*'Emission factors'!$B$29*'Emission factors'!$C$29</f>
        <v>0</v>
      </c>
      <c r="U273" s="98">
        <f>'Activity data'!Q276*'Emission factors'!$B$29*'Emission factors'!$C$29</f>
        <v>0</v>
      </c>
    </row>
    <row r="274" spans="1:21" x14ac:dyDescent="0.25">
      <c r="A274" s="92" t="s">
        <v>11</v>
      </c>
      <c r="B274" s="92" t="s">
        <v>12</v>
      </c>
      <c r="C274" s="92" t="s">
        <v>13</v>
      </c>
      <c r="D274" s="92" t="s">
        <v>23</v>
      </c>
      <c r="E274" s="92" t="s">
        <v>26</v>
      </c>
      <c r="G274" s="92" t="s">
        <v>97</v>
      </c>
      <c r="H274" s="92" t="s">
        <v>16</v>
      </c>
      <c r="I274" s="88" t="s">
        <v>197</v>
      </c>
      <c r="L274" s="98">
        <f>'Activity data'!H277*'Emission factors'!$B$29*'Emission factors'!$C$29</f>
        <v>0</v>
      </c>
      <c r="M274" s="98">
        <f>'Activity data'!I277*'Emission factors'!$B$29*'Emission factors'!$C$29</f>
        <v>0</v>
      </c>
      <c r="N274" s="98">
        <f>'Activity data'!J277*'Emission factors'!$B$29*'Emission factors'!$C$29</f>
        <v>0</v>
      </c>
      <c r="O274" s="98">
        <f>'Activity data'!K277*'Emission factors'!$B$29*'Emission factors'!$C$29</f>
        <v>284.41962634500004</v>
      </c>
      <c r="P274" s="98">
        <f>'Activity data'!L277*'Emission factors'!$B$29*'Emission factors'!$C$29</f>
        <v>386.87850522000002</v>
      </c>
      <c r="Q274" s="98">
        <f>'Activity data'!M277*'Emission factors'!$B$29*'Emission factors'!$C$29</f>
        <v>315.19228544999999</v>
      </c>
      <c r="R274" s="98">
        <f>'Activity data'!N277*'Emission factors'!$B$29*'Emission factors'!$C$29</f>
        <v>72.611654805000015</v>
      </c>
      <c r="S274" s="98">
        <f>'Activity data'!O277*'Emission factors'!$B$29*'Emission factors'!$C$29</f>
        <v>158.57601511500002</v>
      </c>
      <c r="T274" s="98">
        <f>'Activity data'!P277*'Emission factors'!$B$29*'Emission factors'!$C$29</f>
        <v>136.24114603499999</v>
      </c>
      <c r="U274" s="98">
        <f>'Activity data'!Q277*'Emission factors'!$B$29*'Emission factors'!$C$29</f>
        <v>27.794158110000001</v>
      </c>
    </row>
    <row r="275" spans="1:21" x14ac:dyDescent="0.25">
      <c r="A275" s="92" t="s">
        <v>11</v>
      </c>
      <c r="B275" s="92" t="s">
        <v>12</v>
      </c>
      <c r="C275" s="92" t="s">
        <v>13</v>
      </c>
      <c r="D275" s="92" t="s">
        <v>23</v>
      </c>
      <c r="E275" s="92" t="s">
        <v>26</v>
      </c>
      <c r="G275" s="92" t="s">
        <v>97</v>
      </c>
      <c r="H275" s="92" t="s">
        <v>16</v>
      </c>
      <c r="I275" s="88" t="s">
        <v>229</v>
      </c>
      <c r="L275" s="98">
        <f>'Activity data'!H278*'Emission factors'!$B$29*'Emission factors'!$C$29</f>
        <v>0</v>
      </c>
      <c r="M275" s="98">
        <f>'Activity data'!I278*'Emission factors'!$B$29*'Emission factors'!$C$29</f>
        <v>0</v>
      </c>
      <c r="N275" s="98">
        <f>'Activity data'!J278*'Emission factors'!$B$29*'Emission factors'!$C$29</f>
        <v>0</v>
      </c>
      <c r="O275" s="98">
        <f>'Activity data'!K278*'Emission factors'!$B$29*'Emission factors'!$C$29</f>
        <v>0</v>
      </c>
      <c r="P275" s="98">
        <f>'Activity data'!L278*'Emission factors'!$B$29*'Emission factors'!$C$29</f>
        <v>0</v>
      </c>
      <c r="Q275" s="98">
        <f>'Activity data'!M278*'Emission factors'!$B$29*'Emission factors'!$C$29</f>
        <v>0</v>
      </c>
      <c r="R275" s="98">
        <f>'Activity data'!N278*'Emission factors'!$B$29*'Emission factors'!$C$29</f>
        <v>0</v>
      </c>
      <c r="S275" s="98">
        <f>'Activity data'!O278*'Emission factors'!$B$29*'Emission factors'!$C$29</f>
        <v>0</v>
      </c>
      <c r="T275" s="98">
        <f>'Activity data'!P278*'Emission factors'!$B$29*'Emission factors'!$C$29</f>
        <v>0</v>
      </c>
      <c r="U275" s="98">
        <f>'Activity data'!Q278*'Emission factors'!$B$29*'Emission factors'!$C$29</f>
        <v>0</v>
      </c>
    </row>
    <row r="276" spans="1:21" x14ac:dyDescent="0.25">
      <c r="A276" s="92" t="s">
        <v>11</v>
      </c>
      <c r="B276" s="92" t="s">
        <v>12</v>
      </c>
      <c r="C276" s="92" t="s">
        <v>13</v>
      </c>
      <c r="D276" s="92" t="s">
        <v>23</v>
      </c>
      <c r="E276" s="92" t="s">
        <v>26</v>
      </c>
      <c r="G276" s="92" t="s">
        <v>97</v>
      </c>
      <c r="H276" s="92" t="s">
        <v>16</v>
      </c>
      <c r="I276" s="88" t="s">
        <v>198</v>
      </c>
      <c r="L276" s="98">
        <f>'Activity data'!H279*'Emission factors'!$B$29*'Emission factors'!$C$29</f>
        <v>0</v>
      </c>
      <c r="M276" s="98">
        <f>'Activity data'!I279*'Emission factors'!$B$29*'Emission factors'!$C$29</f>
        <v>0</v>
      </c>
      <c r="N276" s="98">
        <f>'Activity data'!J279*'Emission factors'!$B$29*'Emission factors'!$C$29</f>
        <v>0</v>
      </c>
      <c r="O276" s="98">
        <f>'Activity data'!K279*'Emission factors'!$B$29*'Emission factors'!$C$29</f>
        <v>0</v>
      </c>
      <c r="P276" s="98">
        <f>'Activity data'!L279*'Emission factors'!$B$29*'Emission factors'!$C$29</f>
        <v>0</v>
      </c>
      <c r="Q276" s="98">
        <f>'Activity data'!M279*'Emission factors'!$B$29*'Emission factors'!$C$29</f>
        <v>0</v>
      </c>
      <c r="R276" s="98">
        <f>'Activity data'!N279*'Emission factors'!$B$29*'Emission factors'!$C$29</f>
        <v>0</v>
      </c>
      <c r="S276" s="98">
        <f>'Activity data'!O279*'Emission factors'!$B$29*'Emission factors'!$C$29</f>
        <v>0</v>
      </c>
      <c r="T276" s="98">
        <f>'Activity data'!P279*'Emission factors'!$B$29*'Emission factors'!$C$29</f>
        <v>0</v>
      </c>
      <c r="U276" s="98">
        <f>'Activity data'!Q279*'Emission factors'!$B$29*'Emission factors'!$C$29</f>
        <v>0</v>
      </c>
    </row>
    <row r="277" spans="1:21" x14ac:dyDescent="0.25">
      <c r="A277" s="92" t="s">
        <v>11</v>
      </c>
      <c r="B277" s="92" t="s">
        <v>12</v>
      </c>
      <c r="C277" s="92" t="s">
        <v>13</v>
      </c>
      <c r="D277" s="92" t="s">
        <v>23</v>
      </c>
      <c r="E277" s="92" t="s">
        <v>26</v>
      </c>
      <c r="G277" s="92" t="s">
        <v>97</v>
      </c>
      <c r="H277" s="92" t="s">
        <v>16</v>
      </c>
      <c r="I277" s="88" t="s">
        <v>231</v>
      </c>
      <c r="L277" s="98">
        <f>'Activity data'!H280*'Emission factors'!$B$29*'Emission factors'!$C$29</f>
        <v>0</v>
      </c>
      <c r="M277" s="98">
        <f>'Activity data'!I280*'Emission factors'!$B$29*'Emission factors'!$C$29</f>
        <v>0</v>
      </c>
      <c r="N277" s="98">
        <f>'Activity data'!J280*'Emission factors'!$B$29*'Emission factors'!$C$29</f>
        <v>0</v>
      </c>
      <c r="O277" s="98">
        <f>'Activity data'!K280*'Emission factors'!$B$29*'Emission factors'!$C$29</f>
        <v>0</v>
      </c>
      <c r="P277" s="98">
        <f>'Activity data'!L280*'Emission factors'!$B$29*'Emission factors'!$C$29</f>
        <v>0</v>
      </c>
      <c r="Q277" s="98">
        <f>'Activity data'!M280*'Emission factors'!$B$29*'Emission factors'!$C$29</f>
        <v>0</v>
      </c>
      <c r="R277" s="98">
        <f>'Activity data'!N280*'Emission factors'!$B$29*'Emission factors'!$C$29</f>
        <v>0</v>
      </c>
      <c r="S277" s="98">
        <f>'Activity data'!O280*'Emission factors'!$B$29*'Emission factors'!$C$29</f>
        <v>0</v>
      </c>
      <c r="T277" s="98">
        <f>'Activity data'!P280*'Emission factors'!$B$29*'Emission factors'!$C$29</f>
        <v>0</v>
      </c>
      <c r="U277" s="98">
        <f>'Activity data'!Q280*'Emission factors'!$B$29*'Emission factors'!$C$29</f>
        <v>0</v>
      </c>
    </row>
    <row r="278" spans="1:21" x14ac:dyDescent="0.25">
      <c r="A278" s="92" t="s">
        <v>11</v>
      </c>
      <c r="B278" s="92" t="s">
        <v>12</v>
      </c>
      <c r="C278" s="92" t="s">
        <v>13</v>
      </c>
      <c r="D278" s="92" t="s">
        <v>23</v>
      </c>
      <c r="E278" s="92" t="s">
        <v>26</v>
      </c>
      <c r="G278" s="92" t="s">
        <v>97</v>
      </c>
      <c r="H278" s="92" t="s">
        <v>16</v>
      </c>
      <c r="I278" s="88" t="s">
        <v>230</v>
      </c>
      <c r="L278" s="98">
        <f>'Activity data'!H281*'Emission factors'!$B$29*'Emission factors'!$C$29</f>
        <v>0</v>
      </c>
      <c r="M278" s="98">
        <f>'Activity data'!I281*'Emission factors'!$B$29*'Emission factors'!$C$29</f>
        <v>0</v>
      </c>
      <c r="N278" s="98">
        <f>'Activity data'!J281*'Emission factors'!$B$29*'Emission factors'!$C$29</f>
        <v>0</v>
      </c>
      <c r="O278" s="98">
        <f>'Activity data'!K281*'Emission factors'!$B$29*'Emission factors'!$C$29</f>
        <v>0</v>
      </c>
      <c r="P278" s="98">
        <f>'Activity data'!L281*'Emission factors'!$B$29*'Emission factors'!$C$29</f>
        <v>0</v>
      </c>
      <c r="Q278" s="98">
        <f>'Activity data'!M281*'Emission factors'!$B$29*'Emission factors'!$C$29</f>
        <v>0</v>
      </c>
      <c r="R278" s="98">
        <f>'Activity data'!N281*'Emission factors'!$B$29*'Emission factors'!$C$29</f>
        <v>0</v>
      </c>
      <c r="S278" s="98">
        <f>'Activity data'!O281*'Emission factors'!$B$29*'Emission factors'!$C$29</f>
        <v>0</v>
      </c>
      <c r="T278" s="98">
        <f>'Activity data'!P281*'Emission factors'!$B$29*'Emission factors'!$C$29</f>
        <v>0</v>
      </c>
      <c r="U278" s="98">
        <f>'Activity data'!Q281*'Emission factors'!$B$29*'Emission factors'!$C$29</f>
        <v>0</v>
      </c>
    </row>
    <row r="279" spans="1:21" x14ac:dyDescent="0.25">
      <c r="A279" s="92" t="s">
        <v>11</v>
      </c>
      <c r="B279" s="92" t="s">
        <v>12</v>
      </c>
      <c r="C279" s="92" t="s">
        <v>13</v>
      </c>
      <c r="D279" s="92" t="s">
        <v>23</v>
      </c>
      <c r="E279" s="92" t="s">
        <v>26</v>
      </c>
      <c r="G279" s="92" t="s">
        <v>97</v>
      </c>
      <c r="H279" s="92" t="s">
        <v>16</v>
      </c>
      <c r="I279" s="88" t="s">
        <v>232</v>
      </c>
      <c r="L279" s="98">
        <f>'Activity data'!H282*'Emission factors'!$B$29*'Emission factors'!$C$29</f>
        <v>0</v>
      </c>
      <c r="M279" s="98">
        <f>'Activity data'!I282*'Emission factors'!$B$29*'Emission factors'!$C$29</f>
        <v>0</v>
      </c>
      <c r="N279" s="98">
        <f>'Activity data'!J282*'Emission factors'!$B$29*'Emission factors'!$C$29</f>
        <v>0</v>
      </c>
      <c r="O279" s="98">
        <f>'Activity data'!K282*'Emission factors'!$B$29*'Emission factors'!$C$29</f>
        <v>0</v>
      </c>
      <c r="P279" s="98">
        <f>'Activity data'!L282*'Emission factors'!$B$29*'Emission factors'!$C$29</f>
        <v>0</v>
      </c>
      <c r="Q279" s="98">
        <f>'Activity data'!M282*'Emission factors'!$B$29*'Emission factors'!$C$29</f>
        <v>0</v>
      </c>
      <c r="R279" s="98">
        <f>'Activity data'!N282*'Emission factors'!$B$29*'Emission factors'!$C$29</f>
        <v>0</v>
      </c>
      <c r="S279" s="98">
        <f>'Activity data'!O282*'Emission factors'!$B$29*'Emission factors'!$C$29</f>
        <v>0</v>
      </c>
      <c r="T279" s="98">
        <f>'Activity data'!P282*'Emission factors'!$B$29*'Emission factors'!$C$29</f>
        <v>0</v>
      </c>
      <c r="U279" s="98">
        <f>'Activity data'!Q282*'Emission factors'!$B$29*'Emission factors'!$C$29</f>
        <v>0</v>
      </c>
    </row>
    <row r="280" spans="1:21" x14ac:dyDescent="0.25">
      <c r="A280" s="92" t="s">
        <v>11</v>
      </c>
      <c r="B280" s="92" t="s">
        <v>12</v>
      </c>
      <c r="C280" s="92" t="s">
        <v>13</v>
      </c>
      <c r="D280" s="92" t="s">
        <v>23</v>
      </c>
      <c r="E280" s="92" t="s">
        <v>26</v>
      </c>
      <c r="G280" s="92" t="s">
        <v>97</v>
      </c>
      <c r="H280" s="92" t="s">
        <v>16</v>
      </c>
      <c r="I280" s="92" t="s">
        <v>225</v>
      </c>
      <c r="L280" s="98">
        <f>'Activity data'!H283*'Emission factors'!$B$29*'Emission factors'!$C$29</f>
        <v>0</v>
      </c>
      <c r="M280" s="98">
        <f>'Activity data'!I283*'Emission factors'!$B$29*'Emission factors'!$C$29</f>
        <v>0</v>
      </c>
      <c r="N280" s="98">
        <f>'Activity data'!J283*'Emission factors'!$B$29*'Emission factors'!$C$29</f>
        <v>0</v>
      </c>
      <c r="O280" s="98">
        <f>'Activity data'!K283*'Emission factors'!$B$29*'Emission factors'!$C$29</f>
        <v>0</v>
      </c>
      <c r="P280" s="98">
        <f>'Activity data'!L283*'Emission factors'!$B$29*'Emission factors'!$C$29</f>
        <v>0</v>
      </c>
      <c r="Q280" s="98">
        <f>'Activity data'!M283*'Emission factors'!$B$29*'Emission factors'!$C$29</f>
        <v>0</v>
      </c>
      <c r="R280" s="98">
        <f>'Activity data'!N283*'Emission factors'!$B$29*'Emission factors'!$C$29</f>
        <v>0</v>
      </c>
      <c r="S280" s="98">
        <f>'Activity data'!O283*'Emission factors'!$B$29*'Emission factors'!$C$29</f>
        <v>0</v>
      </c>
      <c r="T280" s="98">
        <f>'Activity data'!P283*'Emission factors'!$B$29*'Emission factors'!$C$29</f>
        <v>0</v>
      </c>
      <c r="U280" s="98">
        <f>'Activity data'!Q283*'Emission factors'!$B$29*'Emission factors'!$C$29</f>
        <v>0</v>
      </c>
    </row>
    <row r="281" spans="1:21" x14ac:dyDescent="0.25">
      <c r="A281" s="92" t="s">
        <v>11</v>
      </c>
      <c r="B281" s="92" t="s">
        <v>12</v>
      </c>
      <c r="C281" s="92" t="s">
        <v>13</v>
      </c>
      <c r="D281" s="92" t="s">
        <v>23</v>
      </c>
      <c r="E281" s="92" t="s">
        <v>26</v>
      </c>
      <c r="G281" s="92" t="s">
        <v>97</v>
      </c>
      <c r="H281" s="92" t="s">
        <v>16</v>
      </c>
      <c r="I281" s="88" t="s">
        <v>205</v>
      </c>
      <c r="L281" s="98">
        <f>'Activity data'!H284*'Emission factors'!$B$29*'Emission factors'!$C$29</f>
        <v>0</v>
      </c>
      <c r="M281" s="98">
        <f>'Activity data'!I284*'Emission factors'!$B$29*'Emission factors'!$C$29</f>
        <v>0</v>
      </c>
      <c r="N281" s="98">
        <f>'Activity data'!J284*'Emission factors'!$B$29*'Emission factors'!$C$29</f>
        <v>0</v>
      </c>
      <c r="O281" s="98">
        <f>'Activity data'!K284*'Emission factors'!$B$29*'Emission factors'!$C$29</f>
        <v>0</v>
      </c>
      <c r="P281" s="98">
        <f>'Activity data'!L284*'Emission factors'!$B$29*'Emission factors'!$C$29</f>
        <v>0</v>
      </c>
      <c r="Q281" s="98">
        <f>'Activity data'!M284*'Emission factors'!$B$29*'Emission factors'!$C$29</f>
        <v>0</v>
      </c>
      <c r="R281" s="98">
        <f>'Activity data'!N284*'Emission factors'!$B$29*'Emission factors'!$C$29</f>
        <v>0</v>
      </c>
      <c r="S281" s="98">
        <f>'Activity data'!O284*'Emission factors'!$B$29*'Emission factors'!$C$29</f>
        <v>0</v>
      </c>
      <c r="T281" s="98">
        <f>'Activity data'!P284*'Emission factors'!$B$29*'Emission factors'!$C$29</f>
        <v>0</v>
      </c>
      <c r="U281" s="98">
        <f>'Activity data'!Q284*'Emission factors'!$B$29*'Emission factors'!$C$29</f>
        <v>0</v>
      </c>
    </row>
    <row r="282" spans="1:21" x14ac:dyDescent="0.25">
      <c r="A282" s="92" t="s">
        <v>11</v>
      </c>
      <c r="B282" s="92" t="s">
        <v>12</v>
      </c>
      <c r="C282" s="92" t="s">
        <v>13</v>
      </c>
      <c r="D282" s="92" t="s">
        <v>23</v>
      </c>
      <c r="E282" s="92" t="s">
        <v>26</v>
      </c>
      <c r="G282" s="92" t="s">
        <v>97</v>
      </c>
      <c r="H282" s="92" t="s">
        <v>16</v>
      </c>
      <c r="I282" s="88" t="s">
        <v>204</v>
      </c>
      <c r="L282" s="98">
        <f>'Activity data'!H285*'Emission factors'!$B$29*'Emission factors'!$C$29</f>
        <v>0</v>
      </c>
      <c r="M282" s="98">
        <f>'Activity data'!I285*'Emission factors'!$B$29*'Emission factors'!$C$29</f>
        <v>0</v>
      </c>
      <c r="N282" s="98">
        <f>'Activity data'!J285*'Emission factors'!$B$29*'Emission factors'!$C$29</f>
        <v>0</v>
      </c>
      <c r="O282" s="98">
        <f>'Activity data'!K285*'Emission factors'!$B$29*'Emission factors'!$C$29</f>
        <v>774.37915163999992</v>
      </c>
      <c r="P282" s="98">
        <f>'Activity data'!L285*'Emission factors'!$B$29*'Emission factors'!$C$29</f>
        <v>1117.4978002050002</v>
      </c>
      <c r="Q282" s="98">
        <f>'Activity data'!M285*'Emission factors'!$B$29*'Emission factors'!$C$29</f>
        <v>1223.33179509</v>
      </c>
      <c r="R282" s="98">
        <f>'Activity data'!N285*'Emission factors'!$B$29*'Emission factors'!$C$29</f>
        <v>1161.5142901049999</v>
      </c>
      <c r="S282" s="98">
        <f>'Activity data'!O285*'Emission factors'!$B$29*'Emission factors'!$C$29</f>
        <v>776.5566458400001</v>
      </c>
      <c r="T282" s="98">
        <f>'Activity data'!P285*'Emission factors'!$B$29*'Emission factors'!$C$29</f>
        <v>535.98242056499998</v>
      </c>
      <c r="U282" s="98">
        <f>'Activity data'!Q285*'Emission factors'!$B$29*'Emission factors'!$C$29</f>
        <v>462.39867013500003</v>
      </c>
    </row>
    <row r="283" spans="1:21" x14ac:dyDescent="0.25">
      <c r="A283" s="92" t="s">
        <v>11</v>
      </c>
      <c r="B283" s="92" t="s">
        <v>12</v>
      </c>
      <c r="C283" s="92" t="s">
        <v>13</v>
      </c>
      <c r="D283" s="92" t="s">
        <v>23</v>
      </c>
      <c r="E283" s="92" t="s">
        <v>26</v>
      </c>
      <c r="G283" s="92" t="s">
        <v>97</v>
      </c>
      <c r="H283" s="92" t="s">
        <v>16</v>
      </c>
      <c r="I283" s="88" t="s">
        <v>228</v>
      </c>
      <c r="L283" s="98">
        <f>'Activity data'!H286*'Emission factors'!$B$29*'Emission factors'!$C$29</f>
        <v>0</v>
      </c>
      <c r="M283" s="98">
        <f>'Activity data'!I286*'Emission factors'!$B$29*'Emission factors'!$C$29</f>
        <v>0</v>
      </c>
      <c r="N283" s="98">
        <f>'Activity data'!J286*'Emission factors'!$B$29*'Emission factors'!$C$29</f>
        <v>0</v>
      </c>
      <c r="O283" s="98">
        <f>'Activity data'!K286*'Emission factors'!$B$29*'Emission factors'!$C$29</f>
        <v>0</v>
      </c>
      <c r="P283" s="98">
        <f>'Activity data'!L286*'Emission factors'!$B$29*'Emission factors'!$C$29</f>
        <v>0</v>
      </c>
      <c r="Q283" s="98">
        <f>'Activity data'!M286*'Emission factors'!$B$29*'Emission factors'!$C$29</f>
        <v>0</v>
      </c>
      <c r="R283" s="98">
        <f>'Activity data'!N286*'Emission factors'!$B$29*'Emission factors'!$C$29</f>
        <v>0</v>
      </c>
      <c r="S283" s="98">
        <f>'Activity data'!O286*'Emission factors'!$B$29*'Emission factors'!$C$29</f>
        <v>0</v>
      </c>
      <c r="T283" s="98">
        <f>'Activity data'!P286*'Emission factors'!$B$29*'Emission factors'!$C$29</f>
        <v>0</v>
      </c>
      <c r="U283" s="98">
        <f>'Activity data'!Q286*'Emission factors'!$B$29*'Emission factors'!$C$29</f>
        <v>0</v>
      </c>
    </row>
    <row r="284" spans="1:21" x14ac:dyDescent="0.25">
      <c r="A284" s="92" t="s">
        <v>11</v>
      </c>
      <c r="B284" s="92" t="s">
        <v>12</v>
      </c>
      <c r="C284" s="92" t="s">
        <v>13</v>
      </c>
      <c r="D284" s="92" t="s">
        <v>23</v>
      </c>
      <c r="E284" s="92" t="s">
        <v>26</v>
      </c>
      <c r="G284" s="92" t="s">
        <v>97</v>
      </c>
      <c r="H284" s="92" t="s">
        <v>16</v>
      </c>
      <c r="I284" s="88" t="s">
        <v>202</v>
      </c>
      <c r="L284" s="98">
        <f>'Activity data'!H287*'Emission factors'!$B$29*'Emission factors'!$C$29</f>
        <v>0</v>
      </c>
      <c r="M284" s="98">
        <f>'Activity data'!I287*'Emission factors'!$B$29*'Emission factors'!$C$29</f>
        <v>0</v>
      </c>
      <c r="N284" s="98">
        <f>'Activity data'!J287*'Emission factors'!$B$29*'Emission factors'!$C$29</f>
        <v>0</v>
      </c>
      <c r="O284" s="98">
        <f>'Activity data'!K287*'Emission factors'!$B$29*'Emission factors'!$C$29</f>
        <v>3189.0180235500006</v>
      </c>
      <c r="P284" s="98">
        <f>'Activity data'!L287*'Emission factors'!$B$29*'Emission factors'!$C$29</f>
        <v>2927.0732480550005</v>
      </c>
      <c r="Q284" s="98">
        <f>'Activity data'!M287*'Emission factors'!$B$29*'Emission factors'!$C$29</f>
        <v>4470.3178249500006</v>
      </c>
      <c r="R284" s="98">
        <f>'Activity data'!N287*'Emission factors'!$B$29*'Emission factors'!$C$29</f>
        <v>4147.2243462599999</v>
      </c>
      <c r="S284" s="98">
        <f>'Activity data'!O287*'Emission factors'!$B$29*'Emission factors'!$C$29</f>
        <v>3244.9407406649998</v>
      </c>
      <c r="T284" s="98">
        <f>'Activity data'!P287*'Emission factors'!$B$29*'Emission factors'!$C$29</f>
        <v>3418.1992880999996</v>
      </c>
      <c r="U284" s="98">
        <f>'Activity data'!Q287*'Emission factors'!$B$29*'Emission factors'!$C$29</f>
        <v>2950.2480077549999</v>
      </c>
    </row>
    <row r="285" spans="1:21" x14ac:dyDescent="0.25">
      <c r="A285" s="92" t="s">
        <v>11</v>
      </c>
      <c r="B285" s="92" t="s">
        <v>12</v>
      </c>
      <c r="C285" s="92" t="s">
        <v>13</v>
      </c>
      <c r="D285" s="92" t="s">
        <v>23</v>
      </c>
      <c r="E285" s="92" t="s">
        <v>26</v>
      </c>
      <c r="G285" s="92" t="s">
        <v>97</v>
      </c>
      <c r="H285" s="92" t="s">
        <v>16</v>
      </c>
      <c r="I285" s="88" t="s">
        <v>190</v>
      </c>
      <c r="L285" s="98">
        <f>'Activity data'!H288*'Emission factors'!$B$29*'Emission factors'!$C$29</f>
        <v>0</v>
      </c>
      <c r="M285" s="98">
        <f>'Activity data'!I288*'Emission factors'!$B$29*'Emission factors'!$C$29</f>
        <v>0</v>
      </c>
      <c r="N285" s="98">
        <f>'Activity data'!J288*'Emission factors'!$B$29*'Emission factors'!$C$29</f>
        <v>0</v>
      </c>
      <c r="O285" s="98">
        <f>'Activity data'!K288*'Emission factors'!$B$29*'Emission factors'!$C$29</f>
        <v>0</v>
      </c>
      <c r="P285" s="98">
        <f>'Activity data'!L288*'Emission factors'!$B$29*'Emission factors'!$C$29</f>
        <v>0</v>
      </c>
      <c r="Q285" s="98">
        <f>'Activity data'!M288*'Emission factors'!$B$29*'Emission factors'!$C$29</f>
        <v>0</v>
      </c>
      <c r="R285" s="98">
        <f>'Activity data'!N288*'Emission factors'!$B$29*'Emission factors'!$C$29</f>
        <v>0</v>
      </c>
      <c r="S285" s="98">
        <f>'Activity data'!O288*'Emission factors'!$B$29*'Emission factors'!$C$29</f>
        <v>0</v>
      </c>
      <c r="T285" s="98">
        <f>'Activity data'!P288*'Emission factors'!$B$29*'Emission factors'!$C$29</f>
        <v>0</v>
      </c>
      <c r="U285" s="98">
        <f>'Activity data'!Q288*'Emission factors'!$B$29*'Emission factors'!$C$29</f>
        <v>0</v>
      </c>
    </row>
    <row r="286" spans="1:21" x14ac:dyDescent="0.25">
      <c r="A286" s="92" t="s">
        <v>11</v>
      </c>
      <c r="B286" s="92" t="s">
        <v>12</v>
      </c>
      <c r="C286" s="92" t="s">
        <v>13</v>
      </c>
      <c r="D286" s="92" t="s">
        <v>23</v>
      </c>
      <c r="E286" s="92" t="s">
        <v>26</v>
      </c>
      <c r="G286" s="92" t="s">
        <v>97</v>
      </c>
      <c r="H286" s="92" t="s">
        <v>16</v>
      </c>
      <c r="I286" s="88" t="s">
        <v>210</v>
      </c>
      <c r="L286" s="98">
        <f>'Activity data'!H289*'Emission factors'!$B$29*'Emission factors'!$C$29</f>
        <v>0</v>
      </c>
      <c r="M286" s="98">
        <f>'Activity data'!I289*'Emission factors'!$B$29*'Emission factors'!$C$29</f>
        <v>0</v>
      </c>
      <c r="N286" s="98">
        <f>'Activity data'!J289*'Emission factors'!$B$29*'Emission factors'!$C$29</f>
        <v>0</v>
      </c>
      <c r="O286" s="98">
        <f>'Activity data'!K289*'Emission factors'!$B$29*'Emission factors'!$C$29</f>
        <v>0</v>
      </c>
      <c r="P286" s="98">
        <f>'Activity data'!L289*'Emission factors'!$B$29*'Emission factors'!$C$29</f>
        <v>0</v>
      </c>
      <c r="Q286" s="98">
        <f>'Activity data'!M289*'Emission factors'!$B$29*'Emission factors'!$C$29</f>
        <v>0</v>
      </c>
      <c r="R286" s="98">
        <f>'Activity data'!N289*'Emission factors'!$B$29*'Emission factors'!$C$29</f>
        <v>0</v>
      </c>
      <c r="S286" s="98">
        <f>'Activity data'!O289*'Emission factors'!$B$29*'Emission factors'!$C$29</f>
        <v>0</v>
      </c>
      <c r="T286" s="98">
        <f>'Activity data'!P289*'Emission factors'!$B$29*'Emission factors'!$C$29</f>
        <v>0</v>
      </c>
      <c r="U286" s="98">
        <f>'Activity data'!Q289*'Emission factors'!$B$29*'Emission factors'!$C$29</f>
        <v>0</v>
      </c>
    </row>
    <row r="287" spans="1:21" x14ac:dyDescent="0.25">
      <c r="A287" s="92" t="s">
        <v>11</v>
      </c>
      <c r="B287" s="92" t="s">
        <v>12</v>
      </c>
      <c r="C287" s="92" t="s">
        <v>13</v>
      </c>
      <c r="D287" s="92" t="s">
        <v>23</v>
      </c>
      <c r="E287" s="92" t="s">
        <v>26</v>
      </c>
      <c r="G287" s="92" t="s">
        <v>97</v>
      </c>
      <c r="H287" s="92" t="s">
        <v>16</v>
      </c>
      <c r="I287" s="88" t="s">
        <v>199</v>
      </c>
      <c r="L287" s="98">
        <f>'Activity data'!H290*'Emission factors'!$B$29*'Emission factors'!$C$29</f>
        <v>0</v>
      </c>
      <c r="M287" s="98">
        <f>'Activity data'!I290*'Emission factors'!$B$29*'Emission factors'!$C$29</f>
        <v>0</v>
      </c>
      <c r="N287" s="98">
        <f>'Activity data'!J290*'Emission factors'!$B$29*'Emission factors'!$C$29</f>
        <v>0</v>
      </c>
      <c r="O287" s="98">
        <f>'Activity data'!K290*'Emission factors'!$B$29*'Emission factors'!$C$29</f>
        <v>931.11207345000014</v>
      </c>
      <c r="P287" s="98">
        <f>'Activity data'!L290*'Emission factors'!$B$29*'Emission factors'!$C$29</f>
        <v>1169.8587589500003</v>
      </c>
      <c r="Q287" s="98">
        <f>'Activity data'!M290*'Emission factors'!$B$29*'Emission factors'!$C$29</f>
        <v>966.92407627500017</v>
      </c>
      <c r="R287" s="98">
        <f>'Activity data'!N290*'Emission factors'!$B$29*'Emission factors'!$C$29</f>
        <v>799.80139642500001</v>
      </c>
      <c r="S287" s="98">
        <f>'Activity data'!O290*'Emission factors'!$B$29*'Emission factors'!$C$29</f>
        <v>763.98939359999986</v>
      </c>
      <c r="T287" s="98">
        <f>'Activity data'!P290*'Emission factors'!$B$29*'Emission factors'!$C$29</f>
        <v>584.92937947499991</v>
      </c>
      <c r="U287" s="98">
        <f>'Activity data'!Q290*'Emission factors'!$B$29*'Emission factors'!$C$29</f>
        <v>632.67871657499984</v>
      </c>
    </row>
    <row r="288" spans="1:21" x14ac:dyDescent="0.25">
      <c r="A288" s="92" t="s">
        <v>11</v>
      </c>
      <c r="B288" s="92" t="s">
        <v>12</v>
      </c>
      <c r="C288" s="92" t="s">
        <v>13</v>
      </c>
      <c r="D288" s="92" t="s">
        <v>23</v>
      </c>
      <c r="E288" s="92" t="s">
        <v>26</v>
      </c>
      <c r="G288" s="92" t="s">
        <v>97</v>
      </c>
      <c r="H288" s="92" t="s">
        <v>16</v>
      </c>
      <c r="I288" s="88" t="s">
        <v>233</v>
      </c>
      <c r="L288" s="98">
        <f>'Activity data'!H291*'Emission factors'!$B$29*'Emission factors'!$C$29</f>
        <v>0</v>
      </c>
      <c r="M288" s="98">
        <f>'Activity data'!I291*'Emission factors'!$B$29*'Emission factors'!$C$29</f>
        <v>0</v>
      </c>
      <c r="N288" s="98">
        <f>'Activity data'!J291*'Emission factors'!$B$29*'Emission factors'!$C$29</f>
        <v>0</v>
      </c>
      <c r="O288" s="98">
        <f>'Activity data'!K291*'Emission factors'!$B$29*'Emission factors'!$C$29</f>
        <v>0</v>
      </c>
      <c r="P288" s="98">
        <f>'Activity data'!L291*'Emission factors'!$B$29*'Emission factors'!$C$29</f>
        <v>0</v>
      </c>
      <c r="Q288" s="98">
        <f>'Activity data'!M291*'Emission factors'!$B$29*'Emission factors'!$C$29</f>
        <v>0</v>
      </c>
      <c r="R288" s="98">
        <f>'Activity data'!N291*'Emission factors'!$B$29*'Emission factors'!$C$29</f>
        <v>0</v>
      </c>
      <c r="S288" s="98">
        <f>'Activity data'!O291*'Emission factors'!$B$29*'Emission factors'!$C$29</f>
        <v>0</v>
      </c>
      <c r="T288" s="98">
        <f>'Activity data'!P291*'Emission factors'!$B$29*'Emission factors'!$C$29</f>
        <v>0</v>
      </c>
      <c r="U288" s="98">
        <f>'Activity data'!Q291*'Emission factors'!$B$29*'Emission factors'!$C$29</f>
        <v>0</v>
      </c>
    </row>
    <row r="289" spans="1:21" x14ac:dyDescent="0.25">
      <c r="A289" s="92" t="s">
        <v>11</v>
      </c>
      <c r="B289" s="92" t="s">
        <v>12</v>
      </c>
      <c r="C289" s="92" t="s">
        <v>13</v>
      </c>
      <c r="D289" s="92" t="s">
        <v>23</v>
      </c>
      <c r="E289" s="92" t="s">
        <v>26</v>
      </c>
      <c r="G289" s="92" t="s">
        <v>97</v>
      </c>
      <c r="H289" s="92" t="s">
        <v>16</v>
      </c>
      <c r="I289" s="88" t="s">
        <v>200</v>
      </c>
      <c r="L289" s="98">
        <f>'Activity data'!H292*'Emission factors'!$B$29*'Emission factors'!$C$29</f>
        <v>0</v>
      </c>
      <c r="M289" s="98">
        <f>'Activity data'!I292*'Emission factors'!$B$29*'Emission factors'!$C$29</f>
        <v>0</v>
      </c>
      <c r="N289" s="98">
        <f>'Activity data'!J292*'Emission factors'!$B$29*'Emission factors'!$C$29</f>
        <v>0</v>
      </c>
      <c r="O289" s="98">
        <f>'Activity data'!K292*'Emission factors'!$B$29*'Emission factors'!$C$29</f>
        <v>1266.7883579100001</v>
      </c>
      <c r="P289" s="98">
        <f>'Activity data'!L292*'Emission factors'!$B$29*'Emission factors'!$C$29</f>
        <v>1697.9166559799999</v>
      </c>
      <c r="Q289" s="98">
        <f>'Activity data'!M292*'Emission factors'!$B$29*'Emission factors'!$C$29</f>
        <v>1955.9652722099995</v>
      </c>
      <c r="R289" s="98">
        <f>'Activity data'!N292*'Emission factors'!$B$29*'Emission factors'!$C$29</f>
        <v>2417.1274367099995</v>
      </c>
      <c r="S289" s="98">
        <f>'Activity data'!O292*'Emission factors'!$B$29*'Emission factors'!$C$29</f>
        <v>2273.8794254099998</v>
      </c>
      <c r="T289" s="98">
        <f>'Activity data'!P292*'Emission factors'!$B$29*'Emission factors'!$C$29</f>
        <v>1835.1765582299997</v>
      </c>
      <c r="U289" s="98">
        <f>'Activity data'!Q292*'Emission factors'!$B$29*'Emission factors'!$C$29</f>
        <v>1374.8309540549999</v>
      </c>
    </row>
    <row r="290" spans="1:21" x14ac:dyDescent="0.25">
      <c r="A290" s="92" t="s">
        <v>11</v>
      </c>
      <c r="B290" s="92" t="s">
        <v>12</v>
      </c>
      <c r="C290" s="92" t="s">
        <v>13</v>
      </c>
      <c r="D290" s="92" t="s">
        <v>28</v>
      </c>
      <c r="E290" s="92" t="s">
        <v>29</v>
      </c>
      <c r="G290" s="92" t="s">
        <v>97</v>
      </c>
      <c r="H290" s="92" t="s">
        <v>16</v>
      </c>
      <c r="I290" s="88" t="s">
        <v>203</v>
      </c>
      <c r="J290" s="92" t="s">
        <v>13</v>
      </c>
      <c r="L290" s="98">
        <f>'Activity data'!H294*'Emission factors'!$B$27*'Emission factors'!$C$27</f>
        <v>327800.81250000006</v>
      </c>
      <c r="M290" s="98">
        <f>'Activity data'!I294*'Emission factors'!$B$27*'Emission factors'!$C$27</f>
        <v>418350.24000000005</v>
      </c>
      <c r="N290" s="98">
        <f>'Activity data'!J294*'Emission factors'!$B$27*'Emission factors'!$C$27</f>
        <v>530045.61750000005</v>
      </c>
      <c r="O290" s="98">
        <f>'Activity data'!K294*'Emission factors'!$B$27*'Emission factors'!$C$27</f>
        <v>735670.68750000012</v>
      </c>
      <c r="P290" s="98">
        <f>'Activity data'!L294*'Emission factors'!$B$27*'Emission factors'!$C$27</f>
        <v>806301.24750000006</v>
      </c>
      <c r="Q290" s="98">
        <f>'Activity data'!M294*'Emission factors'!$B$27*'Emission factors'!$C$27</f>
        <v>786127.70250000013</v>
      </c>
      <c r="R290" s="98">
        <f>'Activity data'!N294*'Emission factors'!$B$27*'Emission factors'!$C$27</f>
        <v>873813.9375</v>
      </c>
      <c r="S290" s="98">
        <f>'Activity data'!O294*'Emission factors'!$B$27*'Emission factors'!$C$27</f>
        <v>908087.35499999998</v>
      </c>
      <c r="T290" s="98">
        <f>'Activity data'!P294*'Emission factors'!$B$27*'Emission factors'!$C$27</f>
        <v>938602.35000000009</v>
      </c>
      <c r="U290" s="98">
        <f>'Activity data'!Q294*'Emission factors'!$B$27*'Emission factors'!$C$27</f>
        <v>347681.09250000003</v>
      </c>
    </row>
    <row r="291" spans="1:21" x14ac:dyDescent="0.25">
      <c r="A291" s="92" t="s">
        <v>11</v>
      </c>
      <c r="B291" s="92" t="s">
        <v>12</v>
      </c>
      <c r="C291" s="92" t="s">
        <v>13</v>
      </c>
      <c r="D291" s="92" t="s">
        <v>28</v>
      </c>
      <c r="E291" s="92" t="s">
        <v>29</v>
      </c>
      <c r="G291" s="92" t="s">
        <v>97</v>
      </c>
      <c r="H291" s="92" t="s">
        <v>16</v>
      </c>
      <c r="I291" s="88" t="s">
        <v>227</v>
      </c>
      <c r="L291" s="98">
        <f>'Activity data'!H295*'Emission factors'!$B$27*'Emission factors'!$C$27</f>
        <v>29920.747500000005</v>
      </c>
      <c r="M291" s="98">
        <f>'Activity data'!I295*'Emission factors'!$B$27*'Emission factors'!$C$27</f>
        <v>40655.79</v>
      </c>
      <c r="N291" s="98">
        <f>'Activity data'!J295*'Emission factors'!$B$27*'Emission factors'!$C$27</f>
        <v>60636.397499999999</v>
      </c>
      <c r="O291" s="98">
        <f>'Activity data'!K295*'Emission factors'!$B$27*'Emission factors'!$C$27</f>
        <v>52725.96</v>
      </c>
      <c r="P291" s="98">
        <f>'Activity data'!L295*'Emission factors'!$B$27*'Emission factors'!$C$27</f>
        <v>40663.5075</v>
      </c>
      <c r="Q291" s="98">
        <f>'Activity data'!M295*'Emission factors'!$B$27*'Emission factors'!$C$27</f>
        <v>41134.275000000001</v>
      </c>
      <c r="R291" s="98">
        <f>'Activity data'!N295*'Emission factors'!$B$27*'Emission factors'!$C$27</f>
        <v>48990.689999999995</v>
      </c>
      <c r="S291" s="98">
        <f>'Activity data'!O295*'Emission factors'!$B$27*'Emission factors'!$C$27</f>
        <v>61184.340000000004</v>
      </c>
      <c r="T291" s="98">
        <f>'Activity data'!P295*'Emission factors'!$B$27*'Emission factors'!$C$27</f>
        <v>67844.542499999996</v>
      </c>
      <c r="U291" s="98">
        <f>'Activity data'!Q295*'Emission factors'!$B$27*'Emission factors'!$C$27</f>
        <v>65976.907500000001</v>
      </c>
    </row>
    <row r="292" spans="1:21" x14ac:dyDescent="0.25">
      <c r="A292" s="92" t="s">
        <v>11</v>
      </c>
      <c r="B292" s="92" t="s">
        <v>12</v>
      </c>
      <c r="C292" s="92" t="s">
        <v>13</v>
      </c>
      <c r="D292" s="92" t="s">
        <v>28</v>
      </c>
      <c r="E292" s="92" t="s">
        <v>29</v>
      </c>
      <c r="G292" s="92" t="s">
        <v>97</v>
      </c>
      <c r="H292" s="92" t="s">
        <v>16</v>
      </c>
      <c r="I292" s="88" t="s">
        <v>191</v>
      </c>
      <c r="L292" s="98">
        <f>'Activity data'!H296*'Emission factors'!$B$27*'Emission factors'!$C$27</f>
        <v>3056.13</v>
      </c>
      <c r="M292" s="98">
        <f>'Activity data'!I296*'Emission factors'!$B$27*'Emission factors'!$C$27</f>
        <v>2739.7125000000001</v>
      </c>
      <c r="N292" s="98">
        <f>'Activity data'!J296*'Emission factors'!$B$27*'Emission factors'!$C$27</f>
        <v>4669.0875000000005</v>
      </c>
      <c r="O292" s="98">
        <f>'Activity data'!K296*'Emission factors'!$B$27*'Emission factors'!$C$27</f>
        <v>5317.357500000001</v>
      </c>
      <c r="P292" s="98">
        <f>'Activity data'!L296*'Emission factors'!$B$27*'Emission factors'!$C$27</f>
        <v>5957.91</v>
      </c>
      <c r="Q292" s="98">
        <f>'Activity data'!M296*'Emission factors'!$B$27*'Emission factors'!$C$27</f>
        <v>6197.1525000000001</v>
      </c>
      <c r="R292" s="98">
        <f>'Activity data'!N296*'Emission factors'!$B$27*'Emission factors'!$C$27</f>
        <v>6019.6500000000005</v>
      </c>
      <c r="S292" s="98">
        <f>'Activity data'!O296*'Emission factors'!$B$27*'Emission factors'!$C$27</f>
        <v>6837.7049999999999</v>
      </c>
      <c r="T292" s="98">
        <f>'Activity data'!P296*'Emission factors'!$B$27*'Emission factors'!$C$27</f>
        <v>6644.7675000000017</v>
      </c>
      <c r="U292" s="98">
        <f>'Activity data'!Q296*'Emission factors'!$B$27*'Emission factors'!$C$27</f>
        <v>4676.8050000000003</v>
      </c>
    </row>
    <row r="293" spans="1:21" x14ac:dyDescent="0.25">
      <c r="A293" s="92" t="s">
        <v>11</v>
      </c>
      <c r="B293" s="92" t="s">
        <v>12</v>
      </c>
      <c r="C293" s="92" t="s">
        <v>13</v>
      </c>
      <c r="D293" s="92" t="s">
        <v>28</v>
      </c>
      <c r="E293" s="92" t="s">
        <v>29</v>
      </c>
      <c r="G293" s="92" t="s">
        <v>97</v>
      </c>
      <c r="H293" s="92" t="s">
        <v>16</v>
      </c>
      <c r="I293" s="88" t="s">
        <v>192</v>
      </c>
      <c r="L293" s="98">
        <f>'Activity data'!H297*'Emission factors'!$B$27*'Emission factors'!$C$27</f>
        <v>174430.935</v>
      </c>
      <c r="M293" s="98">
        <f>'Activity data'!I297*'Emission factors'!$B$27*'Emission factors'!$C$27</f>
        <v>201820.3425</v>
      </c>
      <c r="N293" s="98">
        <f>'Activity data'!J297*'Emission factors'!$B$27*'Emission factors'!$C$27</f>
        <v>223498.8</v>
      </c>
      <c r="O293" s="98">
        <f>'Activity data'!K297*'Emission factors'!$B$27*'Emission factors'!$C$27</f>
        <v>230475.41999999998</v>
      </c>
      <c r="P293" s="98">
        <f>'Activity data'!L297*'Emission factors'!$B$27*'Emission factors'!$C$27</f>
        <v>230606.61750000002</v>
      </c>
      <c r="Q293" s="98">
        <f>'Activity data'!M297*'Emission factors'!$B$27*'Emission factors'!$C$27</f>
        <v>244112.24250000002</v>
      </c>
      <c r="R293" s="98">
        <f>'Activity data'!N297*'Emission factors'!$B$27*'Emission factors'!$C$27</f>
        <v>283996.28250000003</v>
      </c>
      <c r="S293" s="98">
        <f>'Activity data'!O297*'Emission factors'!$B$27*'Emission factors'!$C$27</f>
        <v>304424.50499999995</v>
      </c>
      <c r="T293" s="98">
        <f>'Activity data'!P297*'Emission factors'!$B$27*'Emission factors'!$C$27</f>
        <v>311269.92750000005</v>
      </c>
      <c r="U293" s="98">
        <f>'Activity data'!Q297*'Emission factors'!$B$27*'Emission factors'!$C$27</f>
        <v>311871.89250000002</v>
      </c>
    </row>
    <row r="294" spans="1:21" x14ac:dyDescent="0.25">
      <c r="A294" s="92" t="s">
        <v>11</v>
      </c>
      <c r="B294" s="92" t="s">
        <v>12</v>
      </c>
      <c r="C294" s="92" t="s">
        <v>13</v>
      </c>
      <c r="D294" s="92" t="s">
        <v>28</v>
      </c>
      <c r="E294" s="92" t="s">
        <v>29</v>
      </c>
      <c r="G294" s="92" t="s">
        <v>97</v>
      </c>
      <c r="H294" s="92" t="s">
        <v>16</v>
      </c>
      <c r="I294" s="88" t="s">
        <v>206</v>
      </c>
      <c r="L294" s="98">
        <f>'Activity data'!H298*'Emission factors'!$B$27*'Emission factors'!$C$27</f>
        <v>15720.547500000002</v>
      </c>
      <c r="M294" s="98">
        <f>'Activity data'!I298*'Emission factors'!$B$27*'Emission factors'!$C$27</f>
        <v>18058.95</v>
      </c>
      <c r="N294" s="98">
        <f>'Activity data'!J298*'Emission factors'!$B$27*'Emission factors'!$C$27</f>
        <v>20960.730000000003</v>
      </c>
      <c r="O294" s="98">
        <f>'Activity data'!K298*'Emission factors'!$B$27*'Emission factors'!$C$27</f>
        <v>23615.55</v>
      </c>
      <c r="P294" s="98">
        <f>'Activity data'!L298*'Emission factors'!$B$27*'Emission factors'!$C$27</f>
        <v>25753.297500000001</v>
      </c>
      <c r="Q294" s="98">
        <f>'Activity data'!M298*'Emission factors'!$B$27*'Emission factors'!$C$27</f>
        <v>26563.635000000002</v>
      </c>
      <c r="R294" s="98">
        <f>'Activity data'!N298*'Emission factors'!$B$27*'Emission factors'!$C$27</f>
        <v>33594.277499999997</v>
      </c>
      <c r="S294" s="98">
        <f>'Activity data'!O298*'Emission factors'!$B$27*'Emission factors'!$C$27</f>
        <v>36133.335000000006</v>
      </c>
      <c r="T294" s="98">
        <f>'Activity data'!P298*'Emission factors'!$B$27*'Emission factors'!$C$27</f>
        <v>33941.565000000002</v>
      </c>
      <c r="U294" s="98">
        <f>'Activity data'!Q298*'Emission factors'!$B$27*'Emission factors'!$C$27</f>
        <v>53536.297500000001</v>
      </c>
    </row>
    <row r="295" spans="1:21" x14ac:dyDescent="0.25">
      <c r="A295" s="92" t="s">
        <v>11</v>
      </c>
      <c r="B295" s="92" t="s">
        <v>12</v>
      </c>
      <c r="C295" s="92" t="s">
        <v>13</v>
      </c>
      <c r="D295" s="92" t="s">
        <v>28</v>
      </c>
      <c r="E295" s="92" t="s">
        <v>29</v>
      </c>
      <c r="G295" s="92" t="s">
        <v>97</v>
      </c>
      <c r="H295" s="92" t="s">
        <v>16</v>
      </c>
      <c r="I295" s="88" t="s">
        <v>220</v>
      </c>
      <c r="L295" s="98">
        <f>'Activity data'!H299*'Emission factors'!$B$27*'Emission factors'!$C$27</f>
        <v>73501.470000000016</v>
      </c>
      <c r="M295" s="98">
        <f>'Activity data'!I299*'Emission factors'!$B$27*'Emission factors'!$C$27</f>
        <v>72822.33</v>
      </c>
      <c r="N295" s="98">
        <f>'Activity data'!J299*'Emission factors'!$B$27*'Emission factors'!$C$27</f>
        <v>81836.37000000001</v>
      </c>
      <c r="O295" s="98">
        <f>'Activity data'!K299*'Emission factors'!$B$27*'Emission factors'!$C$27</f>
        <v>109472.73750000002</v>
      </c>
      <c r="P295" s="98">
        <f>'Activity data'!L299*'Emission factors'!$B$27*'Emission factors'!$C$27</f>
        <v>114489.11249999999</v>
      </c>
      <c r="Q295" s="98">
        <f>'Activity data'!M299*'Emission factors'!$B$27*'Emission factors'!$C$27</f>
        <v>117846.22499999999</v>
      </c>
      <c r="R295" s="98">
        <f>'Activity data'!N299*'Emission factors'!$B$27*'Emission factors'!$C$27</f>
        <v>136908.45000000001</v>
      </c>
      <c r="S295" s="98">
        <f>'Activity data'!O299*'Emission factors'!$B$27*'Emission factors'!$C$27</f>
        <v>129206.38500000001</v>
      </c>
      <c r="T295" s="98">
        <f>'Activity data'!P299*'Emission factors'!$B$27*'Emission factors'!$C$27</f>
        <v>128735.61749999999</v>
      </c>
      <c r="U295" s="98">
        <f>'Activity data'!Q299*'Emission factors'!$B$27*'Emission factors'!$C$27</f>
        <v>143028.42749999999</v>
      </c>
    </row>
    <row r="296" spans="1:21" x14ac:dyDescent="0.25">
      <c r="A296" s="92" t="s">
        <v>11</v>
      </c>
      <c r="B296" s="92" t="s">
        <v>12</v>
      </c>
      <c r="C296" s="92" t="s">
        <v>13</v>
      </c>
      <c r="D296" s="92" t="s">
        <v>28</v>
      </c>
      <c r="E296" s="92" t="s">
        <v>29</v>
      </c>
      <c r="G296" s="92" t="s">
        <v>97</v>
      </c>
      <c r="H296" s="92" t="s">
        <v>16</v>
      </c>
      <c r="I296" s="88" t="s">
        <v>193</v>
      </c>
      <c r="L296" s="98">
        <f>'Activity data'!H300*'Emission factors'!$B$27*'Emission factors'!$C$27</f>
        <v>13567.365000000002</v>
      </c>
      <c r="M296" s="98">
        <f>'Activity data'!I300*'Emission factors'!$B$27*'Emission factors'!$C$27</f>
        <v>24580.237499999999</v>
      </c>
      <c r="N296" s="98">
        <f>'Activity data'!J300*'Emission factors'!$B$27*'Emission factors'!$C$27</f>
        <v>38301.952499999999</v>
      </c>
      <c r="O296" s="98">
        <f>'Activity data'!K300*'Emission factors'!$B$27*'Emission factors'!$C$27</f>
        <v>36195.074999999997</v>
      </c>
      <c r="P296" s="98">
        <f>'Activity data'!L300*'Emission factors'!$B$27*'Emission factors'!$C$27</f>
        <v>29882.16</v>
      </c>
      <c r="Q296" s="98">
        <f>'Activity data'!M300*'Emission factors'!$B$27*'Emission factors'!$C$27</f>
        <v>31387.072500000002</v>
      </c>
      <c r="R296" s="98">
        <f>'Activity data'!N300*'Emission factors'!$B$27*'Emission factors'!$C$27</f>
        <v>61346.407500000001</v>
      </c>
      <c r="S296" s="98">
        <f>'Activity data'!O300*'Emission factors'!$B$27*'Emission factors'!$C$27</f>
        <v>74751.705000000002</v>
      </c>
      <c r="T296" s="98">
        <f>'Activity data'!P300*'Emission factors'!$B$27*'Emission factors'!$C$27</f>
        <v>70468.492500000008</v>
      </c>
      <c r="U296" s="98">
        <f>'Activity data'!Q300*'Emission factors'!$B$27*'Emission factors'!$C$27</f>
        <v>69526.957500000004</v>
      </c>
    </row>
    <row r="297" spans="1:21" x14ac:dyDescent="0.25">
      <c r="A297" s="92" t="s">
        <v>11</v>
      </c>
      <c r="B297" s="92" t="s">
        <v>12</v>
      </c>
      <c r="C297" s="92" t="s">
        <v>13</v>
      </c>
      <c r="D297" s="92" t="s">
        <v>28</v>
      </c>
      <c r="E297" s="92" t="s">
        <v>29</v>
      </c>
      <c r="G297" s="92" t="s">
        <v>97</v>
      </c>
      <c r="H297" s="92" t="s">
        <v>16</v>
      </c>
      <c r="I297" s="88" t="s">
        <v>259</v>
      </c>
      <c r="L297" s="98">
        <f>'Activity data'!H301*'Emission factors'!$B$27*'Emission factors'!$C$27</f>
        <v>0</v>
      </c>
      <c r="M297" s="98">
        <f>'Activity data'!I301*'Emission factors'!$B$27*'Emission factors'!$C$27</f>
        <v>0</v>
      </c>
      <c r="N297" s="98">
        <f>'Activity data'!J301*'Emission factors'!$B$27*'Emission factors'!$C$27</f>
        <v>0</v>
      </c>
      <c r="O297" s="98">
        <f>'Activity data'!K301*'Emission factors'!$B$27*'Emission factors'!$C$27</f>
        <v>0</v>
      </c>
      <c r="P297" s="98">
        <f>'Activity data'!L301*'Emission factors'!$B$27*'Emission factors'!$C$27</f>
        <v>0</v>
      </c>
      <c r="Q297" s="98">
        <f>'Activity data'!M301*'Emission factors'!$B$27*'Emission factors'!$C$27</f>
        <v>0</v>
      </c>
      <c r="R297" s="98">
        <f>'Activity data'!N301*'Emission factors'!$B$27*'Emission factors'!$C$27</f>
        <v>0</v>
      </c>
      <c r="S297" s="98">
        <f>'Activity data'!O301*'Emission factors'!$B$27*'Emission factors'!$C$27</f>
        <v>0</v>
      </c>
      <c r="T297" s="98">
        <f>'Activity data'!P301*'Emission factors'!$B$27*'Emission factors'!$C$27</f>
        <v>0</v>
      </c>
      <c r="U297" s="98">
        <f>'Activity data'!Q301*'Emission factors'!$B$27*'Emission factors'!$C$27</f>
        <v>0</v>
      </c>
    </row>
    <row r="298" spans="1:21" x14ac:dyDescent="0.25">
      <c r="A298" s="92" t="s">
        <v>11</v>
      </c>
      <c r="B298" s="92" t="s">
        <v>12</v>
      </c>
      <c r="C298" s="92" t="s">
        <v>13</v>
      </c>
      <c r="D298" s="92" t="s">
        <v>28</v>
      </c>
      <c r="E298" s="92" t="s">
        <v>29</v>
      </c>
      <c r="G298" s="92" t="s">
        <v>97</v>
      </c>
      <c r="H298" s="92" t="s">
        <v>16</v>
      </c>
      <c r="I298" s="88" t="s">
        <v>223</v>
      </c>
      <c r="L298" s="98">
        <f>'Activity data'!H302*'Emission factors'!$B$27*'Emission factors'!$C$27</f>
        <v>378.15750000000003</v>
      </c>
      <c r="M298" s="98">
        <f>'Activity data'!I302*'Emission factors'!$B$27*'Emission factors'!$C$27</f>
        <v>2299.8149999999996</v>
      </c>
      <c r="N298" s="98">
        <f>'Activity data'!J302*'Emission factors'!$B$27*'Emission factors'!$C$27</f>
        <v>2261.2275</v>
      </c>
      <c r="O298" s="98">
        <f>'Activity data'!K302*'Emission factors'!$B$27*'Emission factors'!$C$27</f>
        <v>3241.3500000000004</v>
      </c>
      <c r="P298" s="98">
        <f>'Activity data'!L302*'Emission factors'!$B$27*'Emission factors'!$C$27</f>
        <v>3550.0499999999997</v>
      </c>
      <c r="Q298" s="98">
        <f>'Activity data'!M302*'Emission factors'!$B$27*'Emission factors'!$C$27</f>
        <v>3310.8075000000003</v>
      </c>
      <c r="R298" s="98">
        <f>'Activity data'!N302*'Emission factors'!$B$27*'Emission factors'!$C$27</f>
        <v>3866.4675000000002</v>
      </c>
      <c r="S298" s="98">
        <f>'Activity data'!O302*'Emission factors'!$B$27*'Emission factors'!$C$27</f>
        <v>3634.9425000000001</v>
      </c>
      <c r="T298" s="98">
        <f>'Activity data'!P302*'Emission factors'!$B$27*'Emission factors'!$C$27</f>
        <v>3164.1750000000002</v>
      </c>
      <c r="U298" s="98">
        <f>'Activity data'!Q302*'Emission factors'!$B$27*'Emission factors'!$C$27</f>
        <v>2940.3674999999998</v>
      </c>
    </row>
    <row r="299" spans="1:21" x14ac:dyDescent="0.25">
      <c r="A299" s="92" t="s">
        <v>11</v>
      </c>
      <c r="B299" s="92" t="s">
        <v>12</v>
      </c>
      <c r="C299" s="92" t="s">
        <v>13</v>
      </c>
      <c r="D299" s="92" t="s">
        <v>28</v>
      </c>
      <c r="E299" s="92" t="s">
        <v>29</v>
      </c>
      <c r="G299" s="92" t="s">
        <v>97</v>
      </c>
      <c r="H299" s="92" t="s">
        <v>16</v>
      </c>
      <c r="I299" s="88" t="s">
        <v>221</v>
      </c>
      <c r="L299" s="98">
        <f>'Activity data'!H303*'Emission factors'!$B$27*'Emission factors'!$C$27</f>
        <v>2632632.1875</v>
      </c>
      <c r="M299" s="98">
        <f>'Activity data'!I303*'Emission factors'!$B$27*'Emission factors'!$C$27</f>
        <v>3226841.1000000006</v>
      </c>
      <c r="N299" s="98">
        <f>'Activity data'!J303*'Emission factors'!$B$27*'Emission factors'!$C$27</f>
        <v>3593893.1174999997</v>
      </c>
      <c r="O299" s="98">
        <f>'Activity data'!K303*'Emission factors'!$B$27*'Emission factors'!$C$27</f>
        <v>3566295.3375000004</v>
      </c>
      <c r="P299" s="98">
        <f>'Activity data'!L303*'Emission factors'!$B$27*'Emission factors'!$C$27</f>
        <v>3762991.2600000002</v>
      </c>
      <c r="Q299" s="98">
        <f>'Activity data'!M303*'Emission factors'!$B$27*'Emission factors'!$C$27</f>
        <v>4380314.085</v>
      </c>
      <c r="R299" s="98">
        <f>'Activity data'!N303*'Emission factors'!$B$27*'Emission factors'!$C$27</f>
        <v>4985219.4524999997</v>
      </c>
      <c r="S299" s="98">
        <f>'Activity data'!O303*'Emission factors'!$B$27*'Emission factors'!$C$27</f>
        <v>4667536.2825000007</v>
      </c>
      <c r="T299" s="98">
        <f>'Activity data'!P303*'Emission factors'!$B$27*'Emission factors'!$C$27</f>
        <v>4665298.2075000005</v>
      </c>
      <c r="U299" s="98">
        <f>'Activity data'!Q303*'Emission factors'!$B$27*'Emission factors'!$C$27</f>
        <v>4653621.63</v>
      </c>
    </row>
    <row r="300" spans="1:21" x14ac:dyDescent="0.25">
      <c r="A300" s="92" t="s">
        <v>11</v>
      </c>
      <c r="B300" s="92" t="s">
        <v>12</v>
      </c>
      <c r="C300" s="92" t="s">
        <v>13</v>
      </c>
      <c r="D300" s="92" t="s">
        <v>28</v>
      </c>
      <c r="E300" s="92" t="s">
        <v>29</v>
      </c>
      <c r="G300" s="92" t="s">
        <v>97</v>
      </c>
      <c r="H300" s="92" t="s">
        <v>16</v>
      </c>
      <c r="I300" s="88" t="s">
        <v>222</v>
      </c>
      <c r="L300" s="98">
        <f>'Activity data'!H304*'Emission factors'!$B$27*'Emission factors'!$C$27</f>
        <v>156696.11999999997</v>
      </c>
      <c r="M300" s="98">
        <f>'Activity data'!I304*'Emission factors'!$B$27*'Emission factors'!$C$27</f>
        <v>182850.72750000001</v>
      </c>
      <c r="N300" s="98">
        <f>'Activity data'!J304*'Emission factors'!$B$27*'Emission factors'!$C$27</f>
        <v>226338.84</v>
      </c>
      <c r="O300" s="98">
        <f>'Activity data'!K304*'Emission factors'!$B$27*'Emission factors'!$C$27</f>
        <v>220813.11</v>
      </c>
      <c r="P300" s="98">
        <f>'Activity data'!L304*'Emission factors'!$B$27*'Emission factors'!$C$27</f>
        <v>208943.595</v>
      </c>
      <c r="Q300" s="98">
        <f>'Activity data'!M304*'Emission factors'!$B$27*'Emission factors'!$C$27</f>
        <v>226138.18499999997</v>
      </c>
      <c r="R300" s="98">
        <f>'Activity data'!N304*'Emission factors'!$B$27*'Emission factors'!$C$27</f>
        <v>261036.72</v>
      </c>
      <c r="S300" s="98">
        <f>'Activity data'!O304*'Emission factors'!$B$27*'Emission factors'!$C$27</f>
        <v>323749.125</v>
      </c>
      <c r="T300" s="98">
        <f>'Activity data'!P304*'Emission factors'!$B$27*'Emission factors'!$C$27</f>
        <v>352944.42749999999</v>
      </c>
      <c r="U300" s="98">
        <f>'Activity data'!Q304*'Emission factors'!$B$27*'Emission factors'!$C$27</f>
        <v>359427.1275</v>
      </c>
    </row>
    <row r="301" spans="1:21" x14ac:dyDescent="0.25">
      <c r="A301" s="92" t="s">
        <v>11</v>
      </c>
      <c r="B301" s="92" t="s">
        <v>12</v>
      </c>
      <c r="C301" s="92" t="s">
        <v>13</v>
      </c>
      <c r="D301" s="92" t="s">
        <v>28</v>
      </c>
      <c r="E301" s="92" t="s">
        <v>29</v>
      </c>
      <c r="G301" s="92" t="s">
        <v>97</v>
      </c>
      <c r="H301" s="92" t="s">
        <v>16</v>
      </c>
      <c r="I301" s="88" t="s">
        <v>201</v>
      </c>
      <c r="L301" s="98">
        <f>'Activity data'!H305*'Emission factors'!$B$27*'Emission factors'!$C$27</f>
        <v>256745.79</v>
      </c>
      <c r="M301" s="98">
        <f>'Activity data'!I305*'Emission factors'!$B$27*'Emission factors'!$C$27</f>
        <v>243911.58749999999</v>
      </c>
      <c r="N301" s="98">
        <f>'Activity data'!J305*'Emission factors'!$B$27*'Emission factors'!$C$27</f>
        <v>341051.76000000007</v>
      </c>
      <c r="O301" s="98">
        <f>'Activity data'!K305*'Emission factors'!$B$27*'Emission factors'!$C$27</f>
        <v>337524.86250000005</v>
      </c>
      <c r="P301" s="98">
        <f>'Activity data'!L305*'Emission factors'!$B$27*'Emission factors'!$C$27</f>
        <v>326388.51</v>
      </c>
      <c r="Q301" s="98">
        <f>'Activity data'!M305*'Emission factors'!$B$27*'Emission factors'!$C$27</f>
        <v>359936.48249999998</v>
      </c>
      <c r="R301" s="98">
        <f>'Activity data'!N305*'Emission factors'!$B$27*'Emission factors'!$C$27</f>
        <v>362529.56250000006</v>
      </c>
      <c r="S301" s="98">
        <f>'Activity data'!O305*'Emission factors'!$B$27*'Emission factors'!$C$27</f>
        <v>368711.28</v>
      </c>
      <c r="T301" s="98">
        <f>'Activity data'!P305*'Emission factors'!$B$27*'Emission factors'!$C$27</f>
        <v>403725.57750000001</v>
      </c>
      <c r="U301" s="98">
        <f>'Activity data'!Q305*'Emission factors'!$B$27*'Emission factors'!$C$27</f>
        <v>454591.62</v>
      </c>
    </row>
    <row r="302" spans="1:21" x14ac:dyDescent="0.25">
      <c r="A302" s="92" t="s">
        <v>11</v>
      </c>
      <c r="B302" s="92" t="s">
        <v>12</v>
      </c>
      <c r="C302" s="92" t="s">
        <v>13</v>
      </c>
      <c r="D302" s="92" t="s">
        <v>28</v>
      </c>
      <c r="E302" s="92" t="s">
        <v>29</v>
      </c>
      <c r="G302" s="92" t="s">
        <v>97</v>
      </c>
      <c r="H302" s="92" t="s">
        <v>16</v>
      </c>
      <c r="I302" s="88" t="s">
        <v>207</v>
      </c>
      <c r="L302" s="98">
        <f>'Activity data'!H306*'Emission factors'!$B$27*'Emission factors'!$C$27</f>
        <v>62766.427500000005</v>
      </c>
      <c r="M302" s="98">
        <f>'Activity data'!I306*'Emission factors'!$B$27*'Emission factors'!$C$27</f>
        <v>74535.614999999991</v>
      </c>
      <c r="N302" s="98">
        <f>'Activity data'!J306*'Emission factors'!$B$27*'Emission factors'!$C$27</f>
        <v>75994.222500000003</v>
      </c>
      <c r="O302" s="98">
        <f>'Activity data'!K306*'Emission factors'!$B$27*'Emission factors'!$C$27</f>
        <v>76187.159999999989</v>
      </c>
      <c r="P302" s="98">
        <f>'Activity data'!L306*'Emission factors'!$B$27*'Emission factors'!$C$27</f>
        <v>62434.575000000012</v>
      </c>
      <c r="Q302" s="98">
        <f>'Activity data'!M306*'Emission factors'!$B$27*'Emission factors'!$C$27</f>
        <v>39675.667500000003</v>
      </c>
      <c r="R302" s="98">
        <f>'Activity data'!N306*'Emission factors'!$B$27*'Emission factors'!$C$27</f>
        <v>55457.955000000002</v>
      </c>
      <c r="S302" s="98">
        <f>'Activity data'!O306*'Emission factors'!$B$27*'Emission factors'!$C$27</f>
        <v>59185.5075</v>
      </c>
      <c r="T302" s="98">
        <f>'Activity data'!P306*'Emission factors'!$B$27*'Emission factors'!$C$27</f>
        <v>76040.527499999997</v>
      </c>
      <c r="U302" s="98">
        <f>'Activity data'!Q306*'Emission factors'!$B$27*'Emission factors'!$C$27</f>
        <v>100805.98500000002</v>
      </c>
    </row>
    <row r="303" spans="1:21" x14ac:dyDescent="0.25">
      <c r="A303" s="92" t="s">
        <v>11</v>
      </c>
      <c r="B303" s="92" t="s">
        <v>12</v>
      </c>
      <c r="C303" s="92" t="s">
        <v>13</v>
      </c>
      <c r="D303" s="92" t="s">
        <v>28</v>
      </c>
      <c r="E303" s="92" t="s">
        <v>29</v>
      </c>
      <c r="G303" s="92" t="s">
        <v>97</v>
      </c>
      <c r="H303" s="92" t="s">
        <v>16</v>
      </c>
      <c r="I303" s="88" t="s">
        <v>218</v>
      </c>
      <c r="L303" s="98">
        <f>'Activity data'!H307*'Emission factors'!$B$27*'Emission factors'!$C$27</f>
        <v>6042.8024999999998</v>
      </c>
      <c r="M303" s="98">
        <f>'Activity data'!I307*'Emission factors'!$B$27*'Emission factors'!$C$27</f>
        <v>2130.0300000000002</v>
      </c>
      <c r="N303" s="98">
        <f>'Activity data'!J307*'Emission factors'!$B$27*'Emission factors'!$C$27</f>
        <v>15334.672500000004</v>
      </c>
      <c r="O303" s="98">
        <f>'Activity data'!K307*'Emission factors'!$B$27*'Emission factors'!$C$27</f>
        <v>21030.187500000004</v>
      </c>
      <c r="P303" s="98">
        <f>'Activity data'!L307*'Emission factors'!$B$27*'Emission factors'!$C$27</f>
        <v>18421.672499999997</v>
      </c>
      <c r="Q303" s="98">
        <f>'Activity data'!M307*'Emission factors'!$B$27*'Emission factors'!$C$27</f>
        <v>20119.522500000003</v>
      </c>
      <c r="R303" s="98">
        <f>'Activity data'!N307*'Emission factors'!$B$27*'Emission factors'!$C$27</f>
        <v>20976.164999999997</v>
      </c>
      <c r="S303" s="98">
        <f>'Activity data'!O307*'Emission factors'!$B$27*'Emission factors'!$C$27</f>
        <v>20729.205000000002</v>
      </c>
      <c r="T303" s="98">
        <f>'Activity data'!P307*'Emission factors'!$B$27*'Emission factors'!$C$27</f>
        <v>21531.825000000001</v>
      </c>
      <c r="U303" s="98">
        <f>'Activity data'!Q307*'Emission factors'!$B$27*'Emission factors'!$C$27</f>
        <v>23746.747500000001</v>
      </c>
    </row>
    <row r="304" spans="1:21" x14ac:dyDescent="0.25">
      <c r="A304" s="92" t="s">
        <v>11</v>
      </c>
      <c r="B304" s="92" t="s">
        <v>12</v>
      </c>
      <c r="C304" s="92" t="s">
        <v>13</v>
      </c>
      <c r="D304" s="92" t="s">
        <v>28</v>
      </c>
      <c r="E304" s="92" t="s">
        <v>29</v>
      </c>
      <c r="G304" s="92" t="s">
        <v>97</v>
      </c>
      <c r="H304" s="92" t="s">
        <v>16</v>
      </c>
      <c r="I304" s="88" t="s">
        <v>194</v>
      </c>
      <c r="L304" s="98">
        <f>'Activity data'!H308*'Emission factors'!$B$27*'Emission factors'!$C$27</f>
        <v>98621.93250000001</v>
      </c>
      <c r="M304" s="98">
        <f>'Activity data'!I308*'Emission factors'!$B$27*'Emission factors'!$C$27</f>
        <v>117251.97750000001</v>
      </c>
      <c r="N304" s="98">
        <f>'Activity data'!J308*'Emission factors'!$B$27*'Emission factors'!$C$27</f>
        <v>137772.81</v>
      </c>
      <c r="O304" s="98">
        <f>'Activity data'!K308*'Emission factors'!$B$27*'Emission factors'!$C$27</f>
        <v>142565.3775</v>
      </c>
      <c r="P304" s="98">
        <f>'Activity data'!L308*'Emission factors'!$B$27*'Emission factors'!$C$27</f>
        <v>132787.30500000002</v>
      </c>
      <c r="Q304" s="98">
        <f>'Activity data'!M308*'Emission factors'!$B$27*'Emission factors'!$C$27</f>
        <v>135727.67250000002</v>
      </c>
      <c r="R304" s="98">
        <f>'Activity data'!N308*'Emission factors'!$B$27*'Emission factors'!$C$27</f>
        <v>145991.94749999998</v>
      </c>
      <c r="S304" s="98">
        <f>'Activity data'!O308*'Emission factors'!$B$27*'Emission factors'!$C$27</f>
        <v>155191.20750000002</v>
      </c>
      <c r="T304" s="98">
        <f>'Activity data'!P308*'Emission factors'!$B$27*'Emission factors'!$C$27</f>
        <v>148361.22000000003</v>
      </c>
      <c r="U304" s="98">
        <f>'Activity data'!Q308*'Emission factors'!$B$27*'Emission factors'!$C$27</f>
        <v>146617.065</v>
      </c>
    </row>
    <row r="305" spans="1:21" x14ac:dyDescent="0.25">
      <c r="A305" s="92" t="s">
        <v>11</v>
      </c>
      <c r="B305" s="92" t="s">
        <v>12</v>
      </c>
      <c r="C305" s="92" t="s">
        <v>13</v>
      </c>
      <c r="D305" s="92" t="s">
        <v>28</v>
      </c>
      <c r="E305" s="92" t="s">
        <v>29</v>
      </c>
      <c r="G305" s="92" t="s">
        <v>97</v>
      </c>
      <c r="H305" s="92" t="s">
        <v>16</v>
      </c>
      <c r="I305" s="88" t="s">
        <v>195</v>
      </c>
      <c r="L305" s="98">
        <f>'Activity data'!H309*'Emission factors'!$B$27*'Emission factors'!$C$27</f>
        <v>15350.1075</v>
      </c>
      <c r="M305" s="98">
        <f>'Activity data'!I309*'Emission factors'!$B$27*'Emission factors'!$C$27</f>
        <v>16314.795</v>
      </c>
      <c r="N305" s="98">
        <f>'Activity data'!J309*'Emission factors'!$B$27*'Emission factors'!$C$27</f>
        <v>27296.797500000004</v>
      </c>
      <c r="O305" s="98">
        <f>'Activity data'!K309*'Emission factors'!$B$27*'Emission factors'!$C$27</f>
        <v>32405.782499999998</v>
      </c>
      <c r="P305" s="98">
        <f>'Activity data'!L309*'Emission factors'!$B$27*'Emission factors'!$C$27</f>
        <v>29720.092499999999</v>
      </c>
      <c r="Q305" s="98">
        <f>'Activity data'!M309*'Emission factors'!$B$27*'Emission factors'!$C$27</f>
        <v>27327.667500000003</v>
      </c>
      <c r="R305" s="98">
        <f>'Activity data'!N309*'Emission factors'!$B$27*'Emission factors'!$C$27</f>
        <v>38602.934999999998</v>
      </c>
      <c r="S305" s="98">
        <f>'Activity data'!O309*'Emission factors'!$B$27*'Emission factors'!$C$27</f>
        <v>38433.149999999994</v>
      </c>
      <c r="T305" s="98">
        <f>'Activity data'!P309*'Emission factors'!$B$27*'Emission factors'!$C$27</f>
        <v>56175.682500000003</v>
      </c>
      <c r="U305" s="98">
        <f>'Activity data'!Q309*'Emission factors'!$B$27*'Emission factors'!$C$27</f>
        <v>73563.210000000006</v>
      </c>
    </row>
    <row r="306" spans="1:21" x14ac:dyDescent="0.25">
      <c r="A306" s="92" t="s">
        <v>11</v>
      </c>
      <c r="B306" s="92" t="s">
        <v>12</v>
      </c>
      <c r="C306" s="92" t="s">
        <v>13</v>
      </c>
      <c r="D306" s="92" t="s">
        <v>28</v>
      </c>
      <c r="E306" s="92" t="s">
        <v>29</v>
      </c>
      <c r="G306" s="92" t="s">
        <v>97</v>
      </c>
      <c r="H306" s="92" t="s">
        <v>16</v>
      </c>
      <c r="I306" s="88" t="s">
        <v>209</v>
      </c>
      <c r="L306" s="98">
        <f>'Activity data'!H310*'Emission factors'!$B$27*'Emission factors'!$C$27</f>
        <v>574892.01</v>
      </c>
      <c r="M306" s="98">
        <f>'Activity data'!I310*'Emission factors'!$B$27*'Emission factors'!$C$27</f>
        <v>853694.41499999992</v>
      </c>
      <c r="N306" s="98">
        <f>'Activity data'!J310*'Emission factors'!$B$27*'Emission factors'!$C$27</f>
        <v>1112176.6425000001</v>
      </c>
      <c r="O306" s="98">
        <f>'Activity data'!K310*'Emission factors'!$B$27*'Emission factors'!$C$27</f>
        <v>1059095.6775</v>
      </c>
      <c r="P306" s="98">
        <f>'Activity data'!L310*'Emission factors'!$B$27*'Emission factors'!$C$27</f>
        <v>1078759.8674999999</v>
      </c>
      <c r="Q306" s="98">
        <f>'Activity data'!M310*'Emission factors'!$B$27*'Emission factors'!$C$27</f>
        <v>1136378.7224999999</v>
      </c>
      <c r="R306" s="98">
        <f>'Activity data'!N310*'Emission factors'!$B$27*'Emission factors'!$C$27</f>
        <v>1252210.68</v>
      </c>
      <c r="S306" s="98">
        <f>'Activity data'!O310*'Emission factors'!$B$27*'Emission factors'!$C$27</f>
        <v>1292974.5150000001</v>
      </c>
      <c r="T306" s="98">
        <f>'Activity data'!P310*'Emission factors'!$B$27*'Emission factors'!$C$27</f>
        <v>1337674.2749999999</v>
      </c>
      <c r="U306" s="98">
        <f>'Activity data'!Q310*'Emission factors'!$B$27*'Emission factors'!$C$27</f>
        <v>1309559.4225000001</v>
      </c>
    </row>
    <row r="307" spans="1:21" x14ac:dyDescent="0.25">
      <c r="A307" s="92" t="s">
        <v>11</v>
      </c>
      <c r="B307" s="92" t="s">
        <v>12</v>
      </c>
      <c r="C307" s="92" t="s">
        <v>13</v>
      </c>
      <c r="D307" s="92" t="s">
        <v>28</v>
      </c>
      <c r="E307" s="92" t="s">
        <v>29</v>
      </c>
      <c r="G307" s="92" t="s">
        <v>97</v>
      </c>
      <c r="H307" s="92" t="s">
        <v>16</v>
      </c>
      <c r="I307" s="88" t="s">
        <v>208</v>
      </c>
      <c r="L307" s="98">
        <f>'Activity data'!H311*'Emission factors'!$B$27*'Emission factors'!$C$27</f>
        <v>405546.90750000003</v>
      </c>
      <c r="M307" s="98">
        <f>'Activity data'!I311*'Emission factors'!$B$27*'Emission factors'!$C$27</f>
        <v>503065.23750000005</v>
      </c>
      <c r="N307" s="98">
        <f>'Activity data'!J311*'Emission factors'!$B$27*'Emission factors'!$C$27</f>
        <v>601170.09750000003</v>
      </c>
      <c r="O307" s="98">
        <f>'Activity data'!K311*'Emission factors'!$B$27*'Emission factors'!$C$27</f>
        <v>684804.64500000002</v>
      </c>
      <c r="P307" s="98">
        <f>'Activity data'!L311*'Emission factors'!$B$27*'Emission factors'!$C$27</f>
        <v>802249.56</v>
      </c>
      <c r="Q307" s="98">
        <f>'Activity data'!M311*'Emission factors'!$B$27*'Emission factors'!$C$27</f>
        <v>899899.08750000014</v>
      </c>
      <c r="R307" s="98">
        <f>'Activity data'!N311*'Emission factors'!$B$27*'Emission factors'!$C$27</f>
        <v>927435.12750000006</v>
      </c>
      <c r="S307" s="98">
        <f>'Activity data'!O311*'Emission factors'!$B$27*'Emission factors'!$C$27</f>
        <v>960350.2649999999</v>
      </c>
      <c r="T307" s="98">
        <f>'Activity data'!P311*'Emission factors'!$B$27*'Emission factors'!$C$27</f>
        <v>1023718.6575000001</v>
      </c>
      <c r="U307" s="98">
        <f>'Activity data'!Q311*'Emission factors'!$B$27*'Emission factors'!$C$27</f>
        <v>1085667.0300000003</v>
      </c>
    </row>
    <row r="308" spans="1:21" x14ac:dyDescent="0.25">
      <c r="A308" s="92" t="s">
        <v>11</v>
      </c>
      <c r="B308" s="92" t="s">
        <v>12</v>
      </c>
      <c r="C308" s="92" t="s">
        <v>13</v>
      </c>
      <c r="D308" s="92" t="s">
        <v>28</v>
      </c>
      <c r="E308" s="92" t="s">
        <v>29</v>
      </c>
      <c r="G308" s="92" t="s">
        <v>97</v>
      </c>
      <c r="H308" s="92" t="s">
        <v>16</v>
      </c>
      <c r="I308" s="88" t="s">
        <v>226</v>
      </c>
      <c r="L308" s="98">
        <f>'Activity data'!H312*'Emission factors'!$B$27*'Emission factors'!$C$27</f>
        <v>0</v>
      </c>
      <c r="M308" s="98">
        <f>'Activity data'!I312*'Emission factors'!$B$27*'Emission factors'!$C$27</f>
        <v>0</v>
      </c>
      <c r="N308" s="98">
        <f>'Activity data'!J312*'Emission factors'!$B$27*'Emission factors'!$C$27</f>
        <v>0</v>
      </c>
      <c r="O308" s="98">
        <f>'Activity data'!K312*'Emission factors'!$B$27*'Emission factors'!$C$27</f>
        <v>0</v>
      </c>
      <c r="P308" s="98">
        <f>'Activity data'!L312*'Emission factors'!$B$27*'Emission factors'!$C$27</f>
        <v>0</v>
      </c>
      <c r="Q308" s="98">
        <f>'Activity data'!M312*'Emission factors'!$B$27*'Emission factors'!$C$27</f>
        <v>0</v>
      </c>
      <c r="R308" s="98">
        <f>'Activity data'!N312*'Emission factors'!$B$27*'Emission factors'!$C$27</f>
        <v>0</v>
      </c>
      <c r="S308" s="98">
        <f>'Activity data'!O312*'Emission factors'!$B$27*'Emission factors'!$C$27</f>
        <v>0</v>
      </c>
      <c r="T308" s="98">
        <f>'Activity data'!P312*'Emission factors'!$B$27*'Emission factors'!$C$27</f>
        <v>0</v>
      </c>
      <c r="U308" s="98">
        <f>'Activity data'!Q312*'Emission factors'!$B$27*'Emission factors'!$C$27</f>
        <v>0</v>
      </c>
    </row>
    <row r="309" spans="1:21" x14ac:dyDescent="0.25">
      <c r="A309" s="92" t="s">
        <v>11</v>
      </c>
      <c r="B309" s="92" t="s">
        <v>12</v>
      </c>
      <c r="C309" s="92" t="s">
        <v>13</v>
      </c>
      <c r="D309" s="92" t="s">
        <v>28</v>
      </c>
      <c r="E309" s="92" t="s">
        <v>29</v>
      </c>
      <c r="G309" s="92" t="s">
        <v>97</v>
      </c>
      <c r="H309" s="92" t="s">
        <v>16</v>
      </c>
      <c r="I309" s="88" t="s">
        <v>196</v>
      </c>
      <c r="L309" s="98">
        <f>'Activity data'!H313*'Emission factors'!$B$27*'Emission factors'!$C$27</f>
        <v>97911.922500000015</v>
      </c>
      <c r="M309" s="98">
        <f>'Activity data'!I313*'Emission factors'!$B$27*'Emission factors'!$C$27</f>
        <v>112961.0475</v>
      </c>
      <c r="N309" s="98">
        <f>'Activity data'!J313*'Emission factors'!$B$27*'Emission factors'!$C$27</f>
        <v>118008.2925</v>
      </c>
      <c r="O309" s="98">
        <f>'Activity data'!K313*'Emission factors'!$B$27*'Emission factors'!$C$27</f>
        <v>109395.5625</v>
      </c>
      <c r="P309" s="98">
        <f>'Activity data'!L313*'Emission factors'!$B$27*'Emission factors'!$C$27</f>
        <v>111479.28749999999</v>
      </c>
      <c r="Q309" s="98">
        <f>'Activity data'!M313*'Emission factors'!$B$27*'Emission factors'!$C$27</f>
        <v>124321.2075</v>
      </c>
      <c r="R309" s="98">
        <f>'Activity data'!N313*'Emission factors'!$B$27*'Emission factors'!$C$27</f>
        <v>146454.9975</v>
      </c>
      <c r="S309" s="98">
        <f>'Activity data'!O313*'Emission factors'!$B$27*'Emission factors'!$C$27</f>
        <v>141176.22750000001</v>
      </c>
      <c r="T309" s="98">
        <f>'Activity data'!P313*'Emission factors'!$B$27*'Emission factors'!$C$27</f>
        <v>152675.30249999999</v>
      </c>
      <c r="U309" s="98">
        <f>'Activity data'!Q313*'Emission factors'!$B$27*'Emission factors'!$C$27</f>
        <v>194542.74</v>
      </c>
    </row>
    <row r="310" spans="1:21" x14ac:dyDescent="0.25">
      <c r="A310" s="92" t="s">
        <v>11</v>
      </c>
      <c r="B310" s="92" t="s">
        <v>12</v>
      </c>
      <c r="C310" s="92" t="s">
        <v>13</v>
      </c>
      <c r="D310" s="92" t="s">
        <v>28</v>
      </c>
      <c r="E310" s="92" t="s">
        <v>29</v>
      </c>
      <c r="G310" s="92" t="s">
        <v>97</v>
      </c>
      <c r="H310" s="92" t="s">
        <v>16</v>
      </c>
      <c r="I310" s="88" t="s">
        <v>197</v>
      </c>
      <c r="L310" s="98">
        <f>'Activity data'!H314*'Emission factors'!$B$27*'Emission factors'!$C$27</f>
        <v>2913510.6</v>
      </c>
      <c r="M310" s="98">
        <f>'Activity data'!I314*'Emission factors'!$B$27*'Emission factors'!$C$27</f>
        <v>3379693.9050000003</v>
      </c>
      <c r="N310" s="98">
        <f>'Activity data'!J314*'Emission factors'!$B$27*'Emission factors'!$C$27</f>
        <v>3710635.74</v>
      </c>
      <c r="O310" s="98">
        <f>'Activity data'!K314*'Emission factors'!$B$27*'Emission factors'!$C$27</f>
        <v>3730431.1274999999</v>
      </c>
      <c r="P310" s="98">
        <f>'Activity data'!L314*'Emission factors'!$B$27*'Emission factors'!$C$27</f>
        <v>3690593.3925000005</v>
      </c>
      <c r="Q310" s="98">
        <f>'Activity data'!M314*'Emission factors'!$B$27*'Emission factors'!$C$27</f>
        <v>3809149.6274999999</v>
      </c>
      <c r="R310" s="98">
        <f>'Activity data'!N314*'Emission factors'!$B$27*'Emission factors'!$C$27</f>
        <v>3969480.6900000004</v>
      </c>
      <c r="S310" s="98">
        <f>'Activity data'!O314*'Emission factors'!$B$27*'Emission factors'!$C$27</f>
        <v>3847266.3600000003</v>
      </c>
      <c r="T310" s="98">
        <f>'Activity data'!P314*'Emission factors'!$B$27*'Emission factors'!$C$27</f>
        <v>3955280.4899999998</v>
      </c>
      <c r="U310" s="98">
        <f>'Activity data'!Q314*'Emission factors'!$B$27*'Emission factors'!$C$27</f>
        <v>4076615.0249999994</v>
      </c>
    </row>
    <row r="311" spans="1:21" x14ac:dyDescent="0.25">
      <c r="A311" s="92" t="s">
        <v>11</v>
      </c>
      <c r="B311" s="92" t="s">
        <v>12</v>
      </c>
      <c r="C311" s="92" t="s">
        <v>13</v>
      </c>
      <c r="D311" s="92" t="s">
        <v>28</v>
      </c>
      <c r="E311" s="92" t="s">
        <v>29</v>
      </c>
      <c r="G311" s="92" t="s">
        <v>97</v>
      </c>
      <c r="H311" s="92" t="s">
        <v>16</v>
      </c>
      <c r="I311" s="88" t="s">
        <v>229</v>
      </c>
      <c r="L311" s="98">
        <f>'Activity data'!H315*'Emission factors'!$B$27*'Emission factors'!$C$27</f>
        <v>4923.7650000000003</v>
      </c>
      <c r="M311" s="98">
        <f>'Activity data'!I315*'Emission factors'!$B$27*'Emission factors'!$C$27</f>
        <v>5340.51</v>
      </c>
      <c r="N311" s="98">
        <f>'Activity data'!J315*'Emission factors'!$B$27*'Emission factors'!$C$27</f>
        <v>5054.9625000000005</v>
      </c>
      <c r="O311" s="98">
        <f>'Activity data'!K315*'Emission factors'!$B$27*'Emission factors'!$C$27</f>
        <v>9345.8924999999999</v>
      </c>
      <c r="P311" s="98">
        <f>'Activity data'!L315*'Emission factors'!$B$27*'Emission factors'!$C$27</f>
        <v>14169.33</v>
      </c>
      <c r="Q311" s="98">
        <f>'Activity data'!M315*'Emission factors'!$B$27*'Emission factors'!$C$27</f>
        <v>10094.49</v>
      </c>
      <c r="R311" s="98">
        <f>'Activity data'!N315*'Emission factors'!$B$27*'Emission factors'!$C$27</f>
        <v>8643.5999999999985</v>
      </c>
      <c r="S311" s="98">
        <f>'Activity data'!O315*'Emission factors'!$B$27*'Emission factors'!$C$27</f>
        <v>9523.3949999999986</v>
      </c>
      <c r="T311" s="98">
        <f>'Activity data'!P315*'Emission factors'!$B$27*'Emission factors'!$C$27</f>
        <v>9345.8924999999999</v>
      </c>
      <c r="U311" s="98">
        <f>'Activity data'!Q315*'Emission factors'!$B$27*'Emission factors'!$C$27</f>
        <v>9315.0225000000009</v>
      </c>
    </row>
    <row r="312" spans="1:21" x14ac:dyDescent="0.25">
      <c r="A312" s="92" t="s">
        <v>11</v>
      </c>
      <c r="B312" s="92" t="s">
        <v>12</v>
      </c>
      <c r="C312" s="92" t="s">
        <v>13</v>
      </c>
      <c r="D312" s="92" t="s">
        <v>28</v>
      </c>
      <c r="E312" s="92" t="s">
        <v>29</v>
      </c>
      <c r="G312" s="92" t="s">
        <v>97</v>
      </c>
      <c r="H312" s="92" t="s">
        <v>16</v>
      </c>
      <c r="I312" s="88" t="s">
        <v>198</v>
      </c>
      <c r="L312" s="98">
        <f>'Activity data'!H316*'Emission factors'!$B$27*'Emission factors'!$C$27</f>
        <v>246.96</v>
      </c>
      <c r="M312" s="98">
        <f>'Activity data'!I316*'Emission factors'!$B$27*'Emission factors'!$C$27</f>
        <v>401.31000000000006</v>
      </c>
      <c r="N312" s="98">
        <f>'Activity data'!J316*'Emission factors'!$B$27*'Emission factors'!$C$27</f>
        <v>216.09</v>
      </c>
      <c r="O312" s="98">
        <f>'Activity data'!K316*'Emission factors'!$B$27*'Emission factors'!$C$27</f>
        <v>355.005</v>
      </c>
      <c r="P312" s="98">
        <f>'Activity data'!L316*'Emission factors'!$B$27*'Emission factors'!$C$27</f>
        <v>200.65500000000003</v>
      </c>
      <c r="Q312" s="98">
        <f>'Activity data'!M316*'Emission factors'!$B$27*'Emission factors'!$C$27</f>
        <v>100.32750000000001</v>
      </c>
      <c r="R312" s="98">
        <f>'Activity data'!N316*'Emission factors'!$B$27*'Emission factors'!$C$27</f>
        <v>138.91500000000002</v>
      </c>
      <c r="S312" s="98">
        <f>'Activity data'!O316*'Emission factors'!$B$27*'Emission factors'!$C$27</f>
        <v>61.74</v>
      </c>
      <c r="T312" s="98">
        <f>'Activity data'!P316*'Emission factors'!$B$27*'Emission factors'!$C$27</f>
        <v>7.7175000000000002</v>
      </c>
      <c r="U312" s="98">
        <f>'Activity data'!Q316*'Emission factors'!$B$27*'Emission factors'!$C$27</f>
        <v>0</v>
      </c>
    </row>
    <row r="313" spans="1:21" x14ac:dyDescent="0.25">
      <c r="A313" s="92" t="s">
        <v>11</v>
      </c>
      <c r="B313" s="92" t="s">
        <v>12</v>
      </c>
      <c r="C313" s="92" t="s">
        <v>13</v>
      </c>
      <c r="D313" s="92" t="s">
        <v>28</v>
      </c>
      <c r="E313" s="92" t="s">
        <v>29</v>
      </c>
      <c r="G313" s="92" t="s">
        <v>97</v>
      </c>
      <c r="H313" s="92" t="s">
        <v>16</v>
      </c>
      <c r="I313" s="88" t="s">
        <v>231</v>
      </c>
      <c r="L313" s="98">
        <f>'Activity data'!H317*'Emission factors'!$B$27*'Emission factors'!$C$27</f>
        <v>1041.8625</v>
      </c>
      <c r="M313" s="98">
        <f>'Activity data'!I317*'Emission factors'!$B$27*'Emission factors'!$C$27</f>
        <v>270.11249999999995</v>
      </c>
      <c r="N313" s="98">
        <f>'Activity data'!J317*'Emission factors'!$B$27*'Emission factors'!$C$27</f>
        <v>0</v>
      </c>
      <c r="O313" s="98">
        <f>'Activity data'!K317*'Emission factors'!$B$27*'Emission factors'!$C$27</f>
        <v>162.06750000000002</v>
      </c>
      <c r="P313" s="98">
        <f>'Activity data'!L317*'Emission factors'!$B$27*'Emission factors'!$C$27</f>
        <v>1952.5274999999999</v>
      </c>
      <c r="Q313" s="98">
        <f>'Activity data'!M317*'Emission factors'!$B$27*'Emission factors'!$C$27</f>
        <v>3596.355</v>
      </c>
      <c r="R313" s="98">
        <f>'Activity data'!N317*'Emission factors'!$B$27*'Emission factors'!$C$27</f>
        <v>4043.9700000000003</v>
      </c>
      <c r="S313" s="98">
        <f>'Activity data'!O317*'Emission factors'!$B$27*'Emission factors'!$C$27</f>
        <v>3797.01</v>
      </c>
      <c r="T313" s="98">
        <f>'Activity data'!P317*'Emission factors'!$B$27*'Emission factors'!$C$27</f>
        <v>4398.9750000000004</v>
      </c>
      <c r="U313" s="98">
        <f>'Activity data'!Q317*'Emission factors'!$B$27*'Emission factors'!$C$27</f>
        <v>4398.9749999999995</v>
      </c>
    </row>
    <row r="314" spans="1:21" x14ac:dyDescent="0.25">
      <c r="A314" s="92" t="s">
        <v>11</v>
      </c>
      <c r="B314" s="92" t="s">
        <v>12</v>
      </c>
      <c r="C314" s="92" t="s">
        <v>13</v>
      </c>
      <c r="D314" s="92" t="s">
        <v>28</v>
      </c>
      <c r="E314" s="92" t="s">
        <v>29</v>
      </c>
      <c r="G314" s="92" t="s">
        <v>97</v>
      </c>
      <c r="H314" s="92" t="s">
        <v>16</v>
      </c>
      <c r="I314" s="88" t="s">
        <v>230</v>
      </c>
      <c r="L314" s="98">
        <f>'Activity data'!H318*'Emission factors'!$B$27*'Emission factors'!$C$27</f>
        <v>2508.1875000000005</v>
      </c>
      <c r="M314" s="98">
        <f>'Activity data'!I318*'Emission factors'!$B$27*'Emission factors'!$C$27</f>
        <v>2284.38</v>
      </c>
      <c r="N314" s="98">
        <f>'Activity data'!J318*'Emission factors'!$B$27*'Emission factors'!$C$27</f>
        <v>3673.5300000000007</v>
      </c>
      <c r="O314" s="98">
        <f>'Activity data'!K318*'Emission factors'!$B$27*'Emission factors'!$C$27</f>
        <v>4097.9925000000003</v>
      </c>
      <c r="P314" s="98">
        <f>'Activity data'!L318*'Emission factors'!$B$27*'Emission factors'!$C$27</f>
        <v>4306.3649999999998</v>
      </c>
      <c r="Q314" s="98">
        <f>'Activity data'!M318*'Emission factors'!$B$27*'Emission factors'!$C$27</f>
        <v>4962.3525</v>
      </c>
      <c r="R314" s="98">
        <f>'Activity data'!N318*'Emission factors'!$B$27*'Emission factors'!$C$27</f>
        <v>4761.6974999999993</v>
      </c>
      <c r="S314" s="98">
        <f>'Activity data'!O318*'Emission factors'!$B$27*'Emission factors'!$C$27</f>
        <v>5163.0074999999997</v>
      </c>
      <c r="T314" s="98">
        <f>'Activity data'!P318*'Emission factors'!$B$27*'Emission factors'!$C$27</f>
        <v>4854.3075000000008</v>
      </c>
      <c r="U314" s="98">
        <f>'Activity data'!Q318*'Emission factors'!$B$27*'Emission factors'!$C$27</f>
        <v>4182.8850000000002</v>
      </c>
    </row>
    <row r="315" spans="1:21" x14ac:dyDescent="0.25">
      <c r="A315" s="92" t="s">
        <v>11</v>
      </c>
      <c r="B315" s="92" t="s">
        <v>12</v>
      </c>
      <c r="C315" s="92" t="s">
        <v>13</v>
      </c>
      <c r="D315" s="92" t="s">
        <v>28</v>
      </c>
      <c r="E315" s="92" t="s">
        <v>29</v>
      </c>
      <c r="G315" s="92" t="s">
        <v>97</v>
      </c>
      <c r="H315" s="92" t="s">
        <v>16</v>
      </c>
      <c r="I315" s="88" t="s">
        <v>232</v>
      </c>
      <c r="L315" s="98">
        <f>'Activity data'!H319*'Emission factors'!$B$27*'Emission factors'!$C$27</f>
        <v>47632.409999999996</v>
      </c>
      <c r="M315" s="98">
        <f>'Activity data'!I319*'Emission factors'!$B$27*'Emission factors'!$C$27</f>
        <v>58058.75250000001</v>
      </c>
      <c r="N315" s="98">
        <f>'Activity data'!J319*'Emission factors'!$B$27*'Emission factors'!$C$27</f>
        <v>89584.739999999991</v>
      </c>
      <c r="O315" s="98">
        <f>'Activity data'!K319*'Emission factors'!$B$27*'Emission factors'!$C$27</f>
        <v>78155.122499999998</v>
      </c>
      <c r="P315" s="98">
        <f>'Activity data'!L319*'Emission factors'!$B$27*'Emission factors'!$C$27</f>
        <v>58953.982499999998</v>
      </c>
      <c r="Q315" s="98">
        <f>'Activity data'!M319*'Emission factors'!$B$27*'Emission factors'!$C$27</f>
        <v>81481.365000000005</v>
      </c>
      <c r="R315" s="98">
        <f>'Activity data'!N319*'Emission factors'!$B$27*'Emission factors'!$C$27</f>
        <v>101608.60500000003</v>
      </c>
      <c r="S315" s="98">
        <f>'Activity data'!O319*'Emission factors'!$B$27*'Emission factors'!$C$27</f>
        <v>110198.1825</v>
      </c>
      <c r="T315" s="98">
        <f>'Activity data'!P319*'Emission factors'!$B$27*'Emission factors'!$C$27</f>
        <v>110514.59999999999</v>
      </c>
      <c r="U315" s="98">
        <f>'Activity data'!Q319*'Emission factors'!$B$27*'Emission factors'!$C$27</f>
        <v>136152.13499999998</v>
      </c>
    </row>
    <row r="316" spans="1:21" x14ac:dyDescent="0.25">
      <c r="A316" s="92" t="s">
        <v>11</v>
      </c>
      <c r="B316" s="92" t="s">
        <v>12</v>
      </c>
      <c r="C316" s="92" t="s">
        <v>13</v>
      </c>
      <c r="D316" s="92" t="s">
        <v>28</v>
      </c>
      <c r="E316" s="92" t="s">
        <v>29</v>
      </c>
      <c r="G316" s="92" t="s">
        <v>97</v>
      </c>
      <c r="H316" s="92" t="s">
        <v>16</v>
      </c>
      <c r="I316" s="92" t="s">
        <v>225</v>
      </c>
      <c r="L316" s="98">
        <f>'Activity data'!H320*'Emission factors'!$B$27*'Emission factors'!$C$27</f>
        <v>0</v>
      </c>
      <c r="M316" s="98">
        <f>'Activity data'!I320*'Emission factors'!$B$27*'Emission factors'!$C$27</f>
        <v>0</v>
      </c>
      <c r="N316" s="98">
        <f>'Activity data'!J320*'Emission factors'!$B$27*'Emission factors'!$C$27</f>
        <v>0</v>
      </c>
      <c r="O316" s="98">
        <f>'Activity data'!K320*'Emission factors'!$B$27*'Emission factors'!$C$27</f>
        <v>0</v>
      </c>
      <c r="P316" s="98">
        <f>'Activity data'!L320*'Emission factors'!$B$27*'Emission factors'!$C$27</f>
        <v>0</v>
      </c>
      <c r="Q316" s="98">
        <f>'Activity data'!M320*'Emission factors'!$B$27*'Emission factors'!$C$27</f>
        <v>0</v>
      </c>
      <c r="R316" s="98">
        <f>'Activity data'!N320*'Emission factors'!$B$27*'Emission factors'!$C$27</f>
        <v>0</v>
      </c>
      <c r="S316" s="98">
        <f>'Activity data'!O320*'Emission factors'!$B$27*'Emission factors'!$C$27</f>
        <v>0</v>
      </c>
      <c r="T316" s="98">
        <f>'Activity data'!P320*'Emission factors'!$B$27*'Emission factors'!$C$27</f>
        <v>0</v>
      </c>
      <c r="U316" s="98">
        <f>'Activity data'!Q320*'Emission factors'!$B$27*'Emission factors'!$C$27</f>
        <v>0</v>
      </c>
    </row>
    <row r="317" spans="1:21" x14ac:dyDescent="0.25">
      <c r="A317" s="92" t="s">
        <v>11</v>
      </c>
      <c r="B317" s="92" t="s">
        <v>12</v>
      </c>
      <c r="C317" s="92" t="s">
        <v>13</v>
      </c>
      <c r="D317" s="92" t="s">
        <v>28</v>
      </c>
      <c r="E317" s="92" t="s">
        <v>29</v>
      </c>
      <c r="G317" s="92" t="s">
        <v>97</v>
      </c>
      <c r="H317" s="92" t="s">
        <v>16</v>
      </c>
      <c r="I317" s="88" t="s">
        <v>205</v>
      </c>
      <c r="L317" s="98">
        <f>'Activity data'!H321*'Emission factors'!$B$27*'Emission factors'!$C$27</f>
        <v>121589.21250000001</v>
      </c>
      <c r="M317" s="98">
        <f>'Activity data'!I321*'Emission factors'!$B$27*'Emission factors'!$C$27</f>
        <v>140157.51750000002</v>
      </c>
      <c r="N317" s="98">
        <f>'Activity data'!J321*'Emission factors'!$B$27*'Emission factors'!$C$27</f>
        <v>171544.59000000003</v>
      </c>
      <c r="O317" s="98">
        <f>'Activity data'!K321*'Emission factors'!$B$27*'Emission factors'!$C$27</f>
        <v>161542.71000000002</v>
      </c>
      <c r="P317" s="98">
        <f>'Activity data'!L321*'Emission factors'!$B$27*'Emission factors'!$C$27</f>
        <v>151494.52499999999</v>
      </c>
      <c r="Q317" s="98">
        <f>'Activity data'!M321*'Emission factors'!$B$27*'Emission factors'!$C$27</f>
        <v>157382.97750000001</v>
      </c>
      <c r="R317" s="98">
        <f>'Activity data'!N321*'Emission factors'!$B$27*'Emission factors'!$C$27</f>
        <v>138899.565</v>
      </c>
      <c r="S317" s="98">
        <f>'Activity data'!O321*'Emission factors'!$B$27*'Emission factors'!$C$27</f>
        <v>139740.77249999999</v>
      </c>
      <c r="T317" s="98">
        <f>'Activity data'!P321*'Emission factors'!$B$27*'Emission factors'!$C$27</f>
        <v>143337.12750000003</v>
      </c>
      <c r="U317" s="98">
        <f>'Activity data'!Q321*'Emission factors'!$B$27*'Emission factors'!$C$27</f>
        <v>139154.24249999999</v>
      </c>
    </row>
    <row r="318" spans="1:21" x14ac:dyDescent="0.25">
      <c r="A318" s="92" t="s">
        <v>11</v>
      </c>
      <c r="B318" s="92" t="s">
        <v>12</v>
      </c>
      <c r="C318" s="92" t="s">
        <v>13</v>
      </c>
      <c r="D318" s="92" t="s">
        <v>28</v>
      </c>
      <c r="E318" s="92" t="s">
        <v>29</v>
      </c>
      <c r="G318" s="92" t="s">
        <v>97</v>
      </c>
      <c r="H318" s="92" t="s">
        <v>16</v>
      </c>
      <c r="I318" s="88" t="s">
        <v>204</v>
      </c>
      <c r="L318" s="98">
        <f>'Activity data'!H322*'Emission factors'!$B$27*'Emission factors'!$C$27</f>
        <v>151324.74</v>
      </c>
      <c r="M318" s="98">
        <f>'Activity data'!I322*'Emission factors'!$B$27*'Emission factors'!$C$27</f>
        <v>181924.62750000003</v>
      </c>
      <c r="N318" s="98">
        <f>'Activity data'!J322*'Emission factors'!$B$27*'Emission factors'!$C$27</f>
        <v>250093.30499999999</v>
      </c>
      <c r="O318" s="98">
        <f>'Activity data'!K322*'Emission factors'!$B$27*'Emission factors'!$C$27</f>
        <v>230267.04750000002</v>
      </c>
      <c r="P318" s="98">
        <f>'Activity data'!L322*'Emission factors'!$B$27*'Emission factors'!$C$27</f>
        <v>287554.05</v>
      </c>
      <c r="Q318" s="98">
        <f>'Activity data'!M322*'Emission factors'!$B$27*'Emission factors'!$C$27</f>
        <v>307565.52750000003</v>
      </c>
      <c r="R318" s="98">
        <f>'Activity data'!N322*'Emission factors'!$B$27*'Emission factors'!$C$27</f>
        <v>327715.92</v>
      </c>
      <c r="S318" s="98">
        <f>'Activity data'!O322*'Emission factors'!$B$27*'Emission factors'!$C$27</f>
        <v>317613.71249999997</v>
      </c>
      <c r="T318" s="98">
        <f>'Activity data'!P322*'Emission factors'!$B$27*'Emission factors'!$C$27</f>
        <v>329220.83250000002</v>
      </c>
      <c r="U318" s="98">
        <f>'Activity data'!Q322*'Emission factors'!$B$27*'Emission factors'!$C$27</f>
        <v>362020.20749999996</v>
      </c>
    </row>
    <row r="319" spans="1:21" x14ac:dyDescent="0.25">
      <c r="A319" s="92" t="s">
        <v>11</v>
      </c>
      <c r="B319" s="92" t="s">
        <v>12</v>
      </c>
      <c r="C319" s="92" t="s">
        <v>13</v>
      </c>
      <c r="D319" s="92" t="s">
        <v>28</v>
      </c>
      <c r="E319" s="92" t="s">
        <v>29</v>
      </c>
      <c r="G319" s="92" t="s">
        <v>97</v>
      </c>
      <c r="H319" s="92" t="s">
        <v>16</v>
      </c>
      <c r="I319" s="88" t="s">
        <v>228</v>
      </c>
      <c r="L319" s="98">
        <f>'Activity data'!H323*'Emission factors'!$B$27*'Emission factors'!$C$27</f>
        <v>254.67750000000001</v>
      </c>
      <c r="M319" s="98">
        <f>'Activity data'!I323*'Emission factors'!$B$27*'Emission factors'!$C$27</f>
        <v>77.174999999999997</v>
      </c>
      <c r="N319" s="98">
        <f>'Activity data'!J323*'Emission factors'!$B$27*'Emission factors'!$C$27</f>
        <v>169.78500000000003</v>
      </c>
      <c r="O319" s="98">
        <f>'Activity data'!K323*'Emission factors'!$B$27*'Emission factors'!$C$27</f>
        <v>262.39500000000004</v>
      </c>
      <c r="P319" s="98">
        <f>'Activity data'!L323*'Emission factors'!$B$27*'Emission factors'!$C$27</f>
        <v>416.74499999999995</v>
      </c>
      <c r="Q319" s="98">
        <f>'Activity data'!M323*'Emission factors'!$B$27*'Emission factors'!$C$27</f>
        <v>393.59249999999997</v>
      </c>
      <c r="R319" s="98">
        <f>'Activity data'!N323*'Emission factors'!$B$27*'Emission factors'!$C$27</f>
        <v>555.66000000000008</v>
      </c>
      <c r="S319" s="98">
        <f>'Activity data'!O323*'Emission factors'!$B$27*'Emission factors'!$C$27</f>
        <v>362.72250000000003</v>
      </c>
      <c r="T319" s="98">
        <f>'Activity data'!P323*'Emission factors'!$B$27*'Emission factors'!$C$27</f>
        <v>300.98250000000002</v>
      </c>
      <c r="U319" s="98">
        <f>'Activity data'!Q323*'Emission factors'!$B$27*'Emission factors'!$C$27</f>
        <v>77.174999999999997</v>
      </c>
    </row>
    <row r="320" spans="1:21" x14ac:dyDescent="0.25">
      <c r="A320" s="92" t="s">
        <v>11</v>
      </c>
      <c r="B320" s="92" t="s">
        <v>12</v>
      </c>
      <c r="C320" s="92" t="s">
        <v>13</v>
      </c>
      <c r="D320" s="92" t="s">
        <v>28</v>
      </c>
      <c r="E320" s="92" t="s">
        <v>29</v>
      </c>
      <c r="G320" s="92" t="s">
        <v>97</v>
      </c>
      <c r="H320" s="92" t="s">
        <v>16</v>
      </c>
      <c r="I320" s="88" t="s">
        <v>202</v>
      </c>
      <c r="L320" s="98">
        <f>'Activity data'!H324*'Emission factors'!$B$27*'Emission factors'!$C$27</f>
        <v>886570.96500000008</v>
      </c>
      <c r="M320" s="98">
        <f>'Activity data'!I324*'Emission factors'!$B$27*'Emission factors'!$C$27</f>
        <v>1062884.9700000002</v>
      </c>
      <c r="N320" s="98">
        <f>'Activity data'!J324*'Emission factors'!$B$27*'Emission factors'!$C$27</f>
        <v>1215120.375</v>
      </c>
      <c r="O320" s="98">
        <f>'Activity data'!K324*'Emission factors'!$B$27*'Emission factors'!$C$27</f>
        <v>1180160.1000000001</v>
      </c>
      <c r="P320" s="98">
        <f>'Activity data'!L324*'Emission factors'!$B$27*'Emission factors'!$C$27</f>
        <v>1241213.2425000002</v>
      </c>
      <c r="Q320" s="98">
        <f>'Activity data'!M324*'Emission factors'!$B$27*'Emission factors'!$C$27</f>
        <v>1375019.2575000001</v>
      </c>
      <c r="R320" s="98">
        <f>'Activity data'!N324*'Emission factors'!$B$27*'Emission factors'!$C$27</f>
        <v>1494208.3275000001</v>
      </c>
      <c r="S320" s="98">
        <f>'Activity data'!O324*'Emission factors'!$B$27*'Emission factors'!$C$27</f>
        <v>1456215.0750000002</v>
      </c>
      <c r="T320" s="98">
        <f>'Activity data'!P324*'Emission factors'!$B$27*'Emission factors'!$C$27</f>
        <v>1443342.2850000004</v>
      </c>
      <c r="U320" s="98">
        <f>'Activity data'!Q324*'Emission factors'!$B$27*'Emission factors'!$C$27</f>
        <v>1386533.7675000001</v>
      </c>
    </row>
    <row r="321" spans="1:21" x14ac:dyDescent="0.25">
      <c r="A321" s="92" t="s">
        <v>11</v>
      </c>
      <c r="B321" s="92" t="s">
        <v>12</v>
      </c>
      <c r="C321" s="92" t="s">
        <v>13</v>
      </c>
      <c r="D321" s="92" t="s">
        <v>28</v>
      </c>
      <c r="E321" s="92" t="s">
        <v>29</v>
      </c>
      <c r="G321" s="92" t="s">
        <v>97</v>
      </c>
      <c r="H321" s="92" t="s">
        <v>16</v>
      </c>
      <c r="I321" s="88" t="s">
        <v>190</v>
      </c>
      <c r="L321" s="98">
        <f>'Activity data'!H325*'Emission factors'!$B$27*'Emission factors'!$C$27</f>
        <v>0</v>
      </c>
      <c r="M321" s="98">
        <f>'Activity data'!I325*'Emission factors'!$B$27*'Emission factors'!$C$27</f>
        <v>0</v>
      </c>
      <c r="N321" s="98">
        <f>'Activity data'!J325*'Emission factors'!$B$27*'Emission factors'!$C$27</f>
        <v>0</v>
      </c>
      <c r="O321" s="98">
        <f>'Activity data'!K325*'Emission factors'!$B$27*'Emission factors'!$C$27</f>
        <v>0</v>
      </c>
      <c r="P321" s="98">
        <f>'Activity data'!L325*'Emission factors'!$B$27*'Emission factors'!$C$27</f>
        <v>0</v>
      </c>
      <c r="Q321" s="98">
        <f>'Activity data'!M325*'Emission factors'!$B$27*'Emission factors'!$C$27</f>
        <v>0</v>
      </c>
      <c r="R321" s="98">
        <f>'Activity data'!N325*'Emission factors'!$B$27*'Emission factors'!$C$27</f>
        <v>0</v>
      </c>
      <c r="S321" s="98">
        <f>'Activity data'!O325*'Emission factors'!$B$27*'Emission factors'!$C$27</f>
        <v>0</v>
      </c>
      <c r="T321" s="98">
        <f>'Activity data'!P325*'Emission factors'!$B$27*'Emission factors'!$C$27</f>
        <v>613494.94500000007</v>
      </c>
      <c r="U321" s="98">
        <f>'Activity data'!Q325*'Emission factors'!$B$27*'Emission factors'!$C$27</f>
        <v>825471.51749999996</v>
      </c>
    </row>
    <row r="322" spans="1:21" x14ac:dyDescent="0.25">
      <c r="A322" s="92" t="s">
        <v>11</v>
      </c>
      <c r="B322" s="92" t="s">
        <v>12</v>
      </c>
      <c r="C322" s="92" t="s">
        <v>13</v>
      </c>
      <c r="D322" s="92" t="s">
        <v>28</v>
      </c>
      <c r="E322" s="92" t="s">
        <v>29</v>
      </c>
      <c r="G322" s="92" t="s">
        <v>97</v>
      </c>
      <c r="H322" s="92" t="s">
        <v>16</v>
      </c>
      <c r="I322" s="88" t="s">
        <v>210</v>
      </c>
      <c r="L322" s="98">
        <f>'Activity data'!H326*'Emission factors'!$B$27*'Emission factors'!$C$27</f>
        <v>8280.8775000000005</v>
      </c>
      <c r="M322" s="98">
        <f>'Activity data'!I326*'Emission factors'!$B$27*'Emission factors'!$C$27</f>
        <v>11282.985000000001</v>
      </c>
      <c r="N322" s="98">
        <f>'Activity data'!J326*'Emission factors'!$B$27*'Emission factors'!$C$27</f>
        <v>20335.612500000003</v>
      </c>
      <c r="O322" s="98">
        <f>'Activity data'!K326*'Emission factors'!$B$27*'Emission factors'!$C$27</f>
        <v>23438.047500000001</v>
      </c>
      <c r="P322" s="98">
        <f>'Activity data'!L326*'Emission factors'!$B$27*'Emission factors'!$C$27</f>
        <v>24572.52</v>
      </c>
      <c r="Q322" s="98">
        <f>'Activity data'!M326*'Emission factors'!$B$27*'Emission factors'!$C$27</f>
        <v>26092.867500000004</v>
      </c>
      <c r="R322" s="98">
        <f>'Activity data'!N326*'Emission factors'!$B$27*'Emission factors'!$C$27</f>
        <v>25629.817500000001</v>
      </c>
      <c r="S322" s="98">
        <f>'Activity data'!O326*'Emission factors'!$B$27*'Emission factors'!$C$27</f>
        <v>17958.622500000001</v>
      </c>
      <c r="T322" s="98">
        <f>'Activity data'!P326*'Emission factors'!$B$27*'Emission factors'!$C$27</f>
        <v>8967.7350000000006</v>
      </c>
      <c r="U322" s="98">
        <f>'Activity data'!Q326*'Emission factors'!$B$27*'Emission factors'!$C$27</f>
        <v>7972.1774999999989</v>
      </c>
    </row>
    <row r="323" spans="1:21" x14ac:dyDescent="0.25">
      <c r="A323" s="92" t="s">
        <v>11</v>
      </c>
      <c r="B323" s="92" t="s">
        <v>12</v>
      </c>
      <c r="C323" s="92" t="s">
        <v>13</v>
      </c>
      <c r="D323" s="92" t="s">
        <v>28</v>
      </c>
      <c r="E323" s="92" t="s">
        <v>29</v>
      </c>
      <c r="G323" s="92" t="s">
        <v>97</v>
      </c>
      <c r="H323" s="92" t="s">
        <v>16</v>
      </c>
      <c r="I323" s="88" t="s">
        <v>199</v>
      </c>
      <c r="L323" s="98">
        <f>'Activity data'!H327*'Emission factors'!$B$27*'Emission factors'!$C$27</f>
        <v>261353.13750000004</v>
      </c>
      <c r="M323" s="98">
        <f>'Activity data'!I327*'Emission factors'!$B$27*'Emission factors'!$C$27</f>
        <v>241480.57499999998</v>
      </c>
      <c r="N323" s="98">
        <f>'Activity data'!J327*'Emission factors'!$B$27*'Emission factors'!$C$27</f>
        <v>280592.86499999999</v>
      </c>
      <c r="O323" s="98">
        <f>'Activity data'!K327*'Emission factors'!$B$27*'Emission factors'!$C$27</f>
        <v>315684.33749999997</v>
      </c>
      <c r="P323" s="98">
        <f>'Activity data'!L327*'Emission factors'!$B$27*'Emission factors'!$C$27</f>
        <v>342765.04499999998</v>
      </c>
      <c r="Q323" s="98">
        <f>'Activity data'!M327*'Emission factors'!$B$27*'Emission factors'!$C$27</f>
        <v>363725.77499999997</v>
      </c>
      <c r="R323" s="98">
        <f>'Activity data'!N327*'Emission factors'!$B$27*'Emission factors'!$C$27</f>
        <v>373882.005</v>
      </c>
      <c r="S323" s="98">
        <f>'Activity data'!O327*'Emission factors'!$B$27*'Emission factors'!$C$27</f>
        <v>381082.43250000005</v>
      </c>
      <c r="T323" s="98">
        <f>'Activity data'!P327*'Emission factors'!$B$27*'Emission factors'!$C$27</f>
        <v>381051.5625</v>
      </c>
      <c r="U323" s="98">
        <f>'Activity data'!Q327*'Emission factors'!$B$27*'Emission factors'!$C$27</f>
        <v>372407.96250000002</v>
      </c>
    </row>
    <row r="324" spans="1:21" x14ac:dyDescent="0.25">
      <c r="A324" s="92" t="s">
        <v>11</v>
      </c>
      <c r="B324" s="92" t="s">
        <v>12</v>
      </c>
      <c r="C324" s="92" t="s">
        <v>13</v>
      </c>
      <c r="D324" s="92" t="s">
        <v>28</v>
      </c>
      <c r="E324" s="92" t="s">
        <v>29</v>
      </c>
      <c r="G324" s="92" t="s">
        <v>97</v>
      </c>
      <c r="H324" s="92" t="s">
        <v>16</v>
      </c>
      <c r="I324" s="88" t="s">
        <v>233</v>
      </c>
      <c r="L324" s="98">
        <f>'Activity data'!H328*'Emission factors'!$B$27*'Emission factors'!$C$27</f>
        <v>77.174999999999997</v>
      </c>
      <c r="M324" s="98">
        <f>'Activity data'!I328*'Emission factors'!$B$27*'Emission factors'!$C$27</f>
        <v>764.03250000000003</v>
      </c>
      <c r="N324" s="98">
        <f>'Activity data'!J328*'Emission factors'!$B$27*'Emission factors'!$C$27</f>
        <v>964.6875</v>
      </c>
      <c r="O324" s="98">
        <f>'Activity data'!K328*'Emission factors'!$B$27*'Emission factors'!$C$27</f>
        <v>1744.1550000000002</v>
      </c>
      <c r="P324" s="98">
        <f>'Activity data'!L328*'Emission factors'!$B$27*'Emission factors'!$C$27</f>
        <v>2076.0075000000002</v>
      </c>
      <c r="Q324" s="98">
        <f>'Activity data'!M328*'Emission factors'!$B$27*'Emission factors'!$C$27</f>
        <v>3048.4125000000004</v>
      </c>
      <c r="R324" s="98">
        <f>'Activity data'!N328*'Emission factors'!$B$27*'Emission factors'!$C$27</f>
        <v>5101.2675000000008</v>
      </c>
      <c r="S324" s="98">
        <f>'Activity data'!O328*'Emission factors'!$B$27*'Emission factors'!$C$27</f>
        <v>7208.1450000000004</v>
      </c>
      <c r="T324" s="98">
        <f>'Activity data'!P328*'Emission factors'!$B$27*'Emission factors'!$C$27</f>
        <v>7786.9574999999995</v>
      </c>
      <c r="U324" s="98">
        <f>'Activity data'!Q328*'Emission factors'!$B$27*'Emission factors'!$C$27</f>
        <v>6166.2825000000003</v>
      </c>
    </row>
    <row r="325" spans="1:21" x14ac:dyDescent="0.25">
      <c r="A325" s="92" t="s">
        <v>11</v>
      </c>
      <c r="B325" s="92" t="s">
        <v>12</v>
      </c>
      <c r="C325" s="92" t="s">
        <v>13</v>
      </c>
      <c r="D325" s="92" t="s">
        <v>28</v>
      </c>
      <c r="E325" s="92" t="s">
        <v>29</v>
      </c>
      <c r="G325" s="92" t="s">
        <v>97</v>
      </c>
      <c r="H325" s="92" t="s">
        <v>16</v>
      </c>
      <c r="I325" s="88" t="s">
        <v>200</v>
      </c>
      <c r="L325" s="98">
        <f>'Activity data'!H329*'Emission factors'!$B$27*'Emission factors'!$C$27</f>
        <v>452816.59500000003</v>
      </c>
      <c r="M325" s="98">
        <f>'Activity data'!I329*'Emission factors'!$B$27*'Emission factors'!$C$27</f>
        <v>559464.72750000004</v>
      </c>
      <c r="N325" s="98">
        <f>'Activity data'!J329*'Emission factors'!$B$27*'Emission factors'!$C$27</f>
        <v>625503.375</v>
      </c>
      <c r="O325" s="98">
        <f>'Activity data'!K329*'Emission factors'!$B$27*'Emission factors'!$C$27</f>
        <v>560645.505</v>
      </c>
      <c r="P325" s="98">
        <f>'Activity data'!L329*'Emission factors'!$B$27*'Emission factors'!$C$27</f>
        <v>510018.70500000007</v>
      </c>
      <c r="Q325" s="98">
        <f>'Activity data'!M329*'Emission factors'!$B$27*'Emission factors'!$C$27</f>
        <v>574405.8075</v>
      </c>
      <c r="R325" s="98">
        <f>'Activity data'!N329*'Emission factors'!$B$27*'Emission factors'!$C$27</f>
        <v>629678.54249999998</v>
      </c>
      <c r="S325" s="98">
        <f>'Activity data'!O329*'Emission factors'!$B$27*'Emission factors'!$C$27</f>
        <v>619676.66249999998</v>
      </c>
      <c r="T325" s="98">
        <f>'Activity data'!P329*'Emission factors'!$B$27*'Emission factors'!$C$27</f>
        <v>608216.17499999993</v>
      </c>
      <c r="U325" s="98">
        <f>'Activity data'!Q329*'Emission factors'!$B$27*'Emission factors'!$C$27</f>
        <v>646826.82750000001</v>
      </c>
    </row>
    <row r="326" spans="1:21" x14ac:dyDescent="0.25">
      <c r="A326" s="92" t="s">
        <v>11</v>
      </c>
      <c r="B326" s="92" t="s">
        <v>12</v>
      </c>
      <c r="C326" s="92" t="s">
        <v>13</v>
      </c>
      <c r="D326" s="92" t="s">
        <v>30</v>
      </c>
      <c r="E326" s="92" t="s">
        <v>44</v>
      </c>
      <c r="G326" s="92" t="s">
        <v>97</v>
      </c>
      <c r="H326" s="92" t="s">
        <v>16</v>
      </c>
      <c r="I326" s="88" t="s">
        <v>203</v>
      </c>
      <c r="J326" s="92" t="s">
        <v>13</v>
      </c>
      <c r="L326" s="98">
        <f>'Activity data'!H332*'Emission factors'!$B$30*'Emission factors'!$C$30</f>
        <v>19493.138174249998</v>
      </c>
      <c r="M326" s="98">
        <f>'Activity data'!I332*'Emission factors'!$B$30*'Emission factors'!$C$30</f>
        <v>21471.726919499994</v>
      </c>
      <c r="N326" s="98">
        <f>'Activity data'!J332*'Emission factors'!$B$30*'Emission factors'!$C$30</f>
        <v>20887.375430999997</v>
      </c>
      <c r="O326" s="98">
        <f>'Activity data'!K332*'Emission factors'!$B$30*'Emission factors'!$C$30</f>
        <v>14326.759833749995</v>
      </c>
      <c r="P326" s="98">
        <f>'Activity data'!L332*'Emission factors'!$B$30*'Emission factors'!$C$30</f>
        <v>6624.7637819999982</v>
      </c>
      <c r="Q326" s="98">
        <f>'Activity data'!M332*'Emission factors'!$B$30*'Emission factors'!$C$30</f>
        <v>2573.6860304999991</v>
      </c>
      <c r="R326" s="98">
        <f>'Activity data'!N332*'Emission factors'!$B$30*'Emission factors'!$C$30</f>
        <v>1564.1546699999999</v>
      </c>
      <c r="S326" s="98">
        <f>'Activity data'!O332*'Emission factors'!$B$30*'Emission factors'!$C$30</f>
        <v>367.64325974999997</v>
      </c>
      <c r="T326" s="98">
        <f>'Activity data'!P332*'Emission factors'!$B$30*'Emission factors'!$C$30</f>
        <v>0</v>
      </c>
      <c r="U326" s="98">
        <f>'Activity data'!Q332*'Emission factors'!$B$30*'Emission factors'!$C$30</f>
        <v>0</v>
      </c>
    </row>
    <row r="327" spans="1:21" x14ac:dyDescent="0.25">
      <c r="A327" s="92" t="s">
        <v>11</v>
      </c>
      <c r="B327" s="92" t="s">
        <v>12</v>
      </c>
      <c r="C327" s="92" t="s">
        <v>13</v>
      </c>
      <c r="D327" s="92" t="s">
        <v>30</v>
      </c>
      <c r="E327" s="92" t="s">
        <v>44</v>
      </c>
      <c r="G327" s="92" t="s">
        <v>97</v>
      </c>
      <c r="H327" s="92" t="s">
        <v>16</v>
      </c>
      <c r="I327" s="88" t="s">
        <v>227</v>
      </c>
      <c r="L327" s="98">
        <f>'Activity data'!H333*'Emission factors'!$B$30*'Emission factors'!$C$30</f>
        <v>0</v>
      </c>
      <c r="M327" s="98">
        <f>'Activity data'!I333*'Emission factors'!$B$30*'Emission factors'!$C$30</f>
        <v>0</v>
      </c>
      <c r="N327" s="98">
        <f>'Activity data'!J333*'Emission factors'!$B$30*'Emission factors'!$C$30</f>
        <v>0</v>
      </c>
      <c r="O327" s="98">
        <f>'Activity data'!K333*'Emission factors'!$B$30*'Emission factors'!$C$30</f>
        <v>0</v>
      </c>
      <c r="P327" s="98">
        <f>'Activity data'!L333*'Emission factors'!$B$30*'Emission factors'!$C$30</f>
        <v>0</v>
      </c>
      <c r="Q327" s="98">
        <f>'Activity data'!M333*'Emission factors'!$B$30*'Emission factors'!$C$30</f>
        <v>0</v>
      </c>
      <c r="R327" s="98">
        <f>'Activity data'!N333*'Emission factors'!$B$30*'Emission factors'!$C$30</f>
        <v>0</v>
      </c>
      <c r="S327" s="98">
        <f>'Activity data'!O333*'Emission factors'!$B$30*'Emission factors'!$C$30</f>
        <v>0</v>
      </c>
      <c r="T327" s="98">
        <f>'Activity data'!P333*'Emission factors'!$B$30*'Emission factors'!$C$30</f>
        <v>0</v>
      </c>
      <c r="U327" s="98">
        <f>'Activity data'!Q333*'Emission factors'!$B$30*'Emission factors'!$C$30</f>
        <v>0</v>
      </c>
    </row>
    <row r="328" spans="1:21" x14ac:dyDescent="0.25">
      <c r="A328" s="92" t="s">
        <v>11</v>
      </c>
      <c r="B328" s="92" t="s">
        <v>12</v>
      </c>
      <c r="C328" s="92" t="s">
        <v>13</v>
      </c>
      <c r="D328" s="92" t="s">
        <v>30</v>
      </c>
      <c r="E328" s="92" t="s">
        <v>44</v>
      </c>
      <c r="G328" s="92" t="s">
        <v>97</v>
      </c>
      <c r="H328" s="92" t="s">
        <v>16</v>
      </c>
      <c r="I328" s="88" t="s">
        <v>191</v>
      </c>
      <c r="L328" s="98">
        <f>'Activity data'!H334*'Emission factors'!$B$30*'Emission factors'!$C$30</f>
        <v>0</v>
      </c>
      <c r="M328" s="98">
        <f>'Activity data'!I334*'Emission factors'!$B$30*'Emission factors'!$C$30</f>
        <v>0</v>
      </c>
      <c r="N328" s="98">
        <f>'Activity data'!J334*'Emission factors'!$B$30*'Emission factors'!$C$30</f>
        <v>0</v>
      </c>
      <c r="O328" s="98">
        <f>'Activity data'!K334*'Emission factors'!$B$30*'Emission factors'!$C$30</f>
        <v>0</v>
      </c>
      <c r="P328" s="98">
        <f>'Activity data'!L334*'Emission factors'!$B$30*'Emission factors'!$C$30</f>
        <v>0</v>
      </c>
      <c r="Q328" s="98">
        <f>'Activity data'!M334*'Emission factors'!$B$30*'Emission factors'!$C$30</f>
        <v>0</v>
      </c>
      <c r="R328" s="98">
        <f>'Activity data'!N334*'Emission factors'!$B$30*'Emission factors'!$C$30</f>
        <v>0</v>
      </c>
      <c r="S328" s="98">
        <f>'Activity data'!O334*'Emission factors'!$B$30*'Emission factors'!$C$30</f>
        <v>0</v>
      </c>
      <c r="T328" s="98">
        <f>'Activity data'!P334*'Emission factors'!$B$30*'Emission factors'!$C$30</f>
        <v>0</v>
      </c>
      <c r="U328" s="98">
        <f>'Activity data'!Q334*'Emission factors'!$B$30*'Emission factors'!$C$30</f>
        <v>0</v>
      </c>
    </row>
    <row r="329" spans="1:21" x14ac:dyDescent="0.25">
      <c r="A329" s="92" t="s">
        <v>11</v>
      </c>
      <c r="B329" s="92" t="s">
        <v>12</v>
      </c>
      <c r="C329" s="92" t="s">
        <v>13</v>
      </c>
      <c r="D329" s="92" t="s">
        <v>30</v>
      </c>
      <c r="E329" s="92" t="s">
        <v>44</v>
      </c>
      <c r="G329" s="92" t="s">
        <v>97</v>
      </c>
      <c r="H329" s="92" t="s">
        <v>16</v>
      </c>
      <c r="I329" s="88" t="s">
        <v>192</v>
      </c>
      <c r="L329" s="98">
        <f>'Activity data'!H335*'Emission factors'!$B$30*'Emission factors'!$C$30</f>
        <v>0</v>
      </c>
      <c r="M329" s="98">
        <f>'Activity data'!I335*'Emission factors'!$B$30*'Emission factors'!$C$30</f>
        <v>0</v>
      </c>
      <c r="N329" s="98">
        <f>'Activity data'!J335*'Emission factors'!$B$30*'Emission factors'!$C$30</f>
        <v>0</v>
      </c>
      <c r="O329" s="98">
        <f>'Activity data'!K335*'Emission factors'!$B$30*'Emission factors'!$C$30</f>
        <v>0</v>
      </c>
      <c r="P329" s="98">
        <f>'Activity data'!L335*'Emission factors'!$B$30*'Emission factors'!$C$30</f>
        <v>0</v>
      </c>
      <c r="Q329" s="98">
        <f>'Activity data'!M335*'Emission factors'!$B$30*'Emission factors'!$C$30</f>
        <v>0</v>
      </c>
      <c r="R329" s="98">
        <f>'Activity data'!N335*'Emission factors'!$B$30*'Emission factors'!$C$30</f>
        <v>0</v>
      </c>
      <c r="S329" s="98">
        <f>'Activity data'!O335*'Emission factors'!$B$30*'Emission factors'!$C$30</f>
        <v>0</v>
      </c>
      <c r="T329" s="98">
        <f>'Activity data'!P335*'Emission factors'!$B$30*'Emission factors'!$C$30</f>
        <v>0</v>
      </c>
      <c r="U329" s="98">
        <f>'Activity data'!Q335*'Emission factors'!$B$30*'Emission factors'!$C$30</f>
        <v>0</v>
      </c>
    </row>
    <row r="330" spans="1:21" x14ac:dyDescent="0.25">
      <c r="A330" s="92" t="s">
        <v>11</v>
      </c>
      <c r="B330" s="92" t="s">
        <v>12</v>
      </c>
      <c r="C330" s="92" t="s">
        <v>13</v>
      </c>
      <c r="D330" s="92" t="s">
        <v>30</v>
      </c>
      <c r="E330" s="92" t="s">
        <v>44</v>
      </c>
      <c r="G330" s="92" t="s">
        <v>97</v>
      </c>
      <c r="H330" s="92" t="s">
        <v>16</v>
      </c>
      <c r="I330" s="88" t="s">
        <v>206</v>
      </c>
      <c r="L330" s="98">
        <f>'Activity data'!H336*'Emission factors'!$B$30*'Emission factors'!$C$30</f>
        <v>0</v>
      </c>
      <c r="M330" s="98">
        <f>'Activity data'!I336*'Emission factors'!$B$30*'Emission factors'!$C$30</f>
        <v>0</v>
      </c>
      <c r="N330" s="98">
        <f>'Activity data'!J336*'Emission factors'!$B$30*'Emission factors'!$C$30</f>
        <v>0</v>
      </c>
      <c r="O330" s="98">
        <f>'Activity data'!K336*'Emission factors'!$B$30*'Emission factors'!$C$30</f>
        <v>0</v>
      </c>
      <c r="P330" s="98">
        <f>'Activity data'!L336*'Emission factors'!$B$30*'Emission factors'!$C$30</f>
        <v>0</v>
      </c>
      <c r="Q330" s="98">
        <f>'Activity data'!M336*'Emission factors'!$B$30*'Emission factors'!$C$30</f>
        <v>0</v>
      </c>
      <c r="R330" s="98">
        <f>'Activity data'!N336*'Emission factors'!$B$30*'Emission factors'!$C$30</f>
        <v>0</v>
      </c>
      <c r="S330" s="98">
        <f>'Activity data'!O336*'Emission factors'!$B$30*'Emission factors'!$C$30</f>
        <v>0</v>
      </c>
      <c r="T330" s="98">
        <f>'Activity data'!P336*'Emission factors'!$B$30*'Emission factors'!$C$30</f>
        <v>0</v>
      </c>
      <c r="U330" s="98">
        <f>'Activity data'!Q336*'Emission factors'!$B$30*'Emission factors'!$C$30</f>
        <v>0</v>
      </c>
    </row>
    <row r="331" spans="1:21" x14ac:dyDescent="0.25">
      <c r="A331" s="92" t="s">
        <v>11</v>
      </c>
      <c r="B331" s="92" t="s">
        <v>12</v>
      </c>
      <c r="C331" s="92" t="s">
        <v>13</v>
      </c>
      <c r="D331" s="92" t="s">
        <v>30</v>
      </c>
      <c r="E331" s="92" t="s">
        <v>44</v>
      </c>
      <c r="G331" s="92" t="s">
        <v>97</v>
      </c>
      <c r="H331" s="92" t="s">
        <v>16</v>
      </c>
      <c r="I331" s="88" t="s">
        <v>220</v>
      </c>
      <c r="L331" s="98">
        <f>'Activity data'!H337*'Emission factors'!$B$30*'Emission factors'!$C$30</f>
        <v>0</v>
      </c>
      <c r="M331" s="98">
        <f>'Activity data'!I337*'Emission factors'!$B$30*'Emission factors'!$C$30</f>
        <v>0</v>
      </c>
      <c r="N331" s="98">
        <f>'Activity data'!J337*'Emission factors'!$B$30*'Emission factors'!$C$30</f>
        <v>0</v>
      </c>
      <c r="O331" s="98">
        <f>'Activity data'!K337*'Emission factors'!$B$30*'Emission factors'!$C$30</f>
        <v>0</v>
      </c>
      <c r="P331" s="98">
        <f>'Activity data'!L337*'Emission factors'!$B$30*'Emission factors'!$C$30</f>
        <v>0</v>
      </c>
      <c r="Q331" s="98">
        <f>'Activity data'!M337*'Emission factors'!$B$30*'Emission factors'!$C$30</f>
        <v>0</v>
      </c>
      <c r="R331" s="98">
        <f>'Activity data'!N337*'Emission factors'!$B$30*'Emission factors'!$C$30</f>
        <v>0</v>
      </c>
      <c r="S331" s="98">
        <f>'Activity data'!O337*'Emission factors'!$B$30*'Emission factors'!$C$30</f>
        <v>0</v>
      </c>
      <c r="T331" s="98">
        <f>'Activity data'!P337*'Emission factors'!$B$30*'Emission factors'!$C$30</f>
        <v>0</v>
      </c>
      <c r="U331" s="98">
        <f>'Activity data'!Q337*'Emission factors'!$B$30*'Emission factors'!$C$30</f>
        <v>0</v>
      </c>
    </row>
    <row r="332" spans="1:21" x14ac:dyDescent="0.25">
      <c r="A332" s="92" t="s">
        <v>11</v>
      </c>
      <c r="B332" s="92" t="s">
        <v>12</v>
      </c>
      <c r="C332" s="92" t="s">
        <v>13</v>
      </c>
      <c r="D332" s="92" t="s">
        <v>30</v>
      </c>
      <c r="E332" s="92" t="s">
        <v>44</v>
      </c>
      <c r="G332" s="92" t="s">
        <v>97</v>
      </c>
      <c r="H332" s="92" t="s">
        <v>16</v>
      </c>
      <c r="I332" s="88" t="s">
        <v>193</v>
      </c>
      <c r="L332" s="98">
        <f>'Activity data'!H338*'Emission factors'!$B$30*'Emission factors'!$C$30</f>
        <v>0</v>
      </c>
      <c r="M332" s="98">
        <f>'Activity data'!I338*'Emission factors'!$B$30*'Emission factors'!$C$30</f>
        <v>0</v>
      </c>
      <c r="N332" s="98">
        <f>'Activity data'!J338*'Emission factors'!$B$30*'Emission factors'!$C$30</f>
        <v>0</v>
      </c>
      <c r="O332" s="98">
        <f>'Activity data'!K338*'Emission factors'!$B$30*'Emission factors'!$C$30</f>
        <v>0</v>
      </c>
      <c r="P332" s="98">
        <f>'Activity data'!L338*'Emission factors'!$B$30*'Emission factors'!$C$30</f>
        <v>0</v>
      </c>
      <c r="Q332" s="98">
        <f>'Activity data'!M338*'Emission factors'!$B$30*'Emission factors'!$C$30</f>
        <v>0</v>
      </c>
      <c r="R332" s="98">
        <f>'Activity data'!N338*'Emission factors'!$B$30*'Emission factors'!$C$30</f>
        <v>0</v>
      </c>
      <c r="S332" s="98">
        <f>'Activity data'!O338*'Emission factors'!$B$30*'Emission factors'!$C$30</f>
        <v>0</v>
      </c>
      <c r="T332" s="98">
        <f>'Activity data'!P338*'Emission factors'!$B$30*'Emission factors'!$C$30</f>
        <v>0</v>
      </c>
      <c r="U332" s="98">
        <f>'Activity data'!Q338*'Emission factors'!$B$30*'Emission factors'!$C$30</f>
        <v>0</v>
      </c>
    </row>
    <row r="333" spans="1:21" x14ac:dyDescent="0.25">
      <c r="A333" s="92" t="s">
        <v>11</v>
      </c>
      <c r="B333" s="92" t="s">
        <v>12</v>
      </c>
      <c r="C333" s="92" t="s">
        <v>13</v>
      </c>
      <c r="D333" s="92" t="s">
        <v>30</v>
      </c>
      <c r="E333" s="92" t="s">
        <v>44</v>
      </c>
      <c r="G333" s="92" t="s">
        <v>97</v>
      </c>
      <c r="H333" s="92" t="s">
        <v>16</v>
      </c>
      <c r="I333" s="88" t="s">
        <v>259</v>
      </c>
      <c r="L333" s="98">
        <f>'Activity data'!H339*'Emission factors'!$B$30*'Emission factors'!$C$30</f>
        <v>0</v>
      </c>
      <c r="M333" s="98">
        <f>'Activity data'!I339*'Emission factors'!$B$30*'Emission factors'!$C$30</f>
        <v>0</v>
      </c>
      <c r="N333" s="98">
        <f>'Activity data'!J339*'Emission factors'!$B$30*'Emission factors'!$C$30</f>
        <v>0</v>
      </c>
      <c r="O333" s="98">
        <f>'Activity data'!K339*'Emission factors'!$B$30*'Emission factors'!$C$30</f>
        <v>0</v>
      </c>
      <c r="P333" s="98">
        <f>'Activity data'!L339*'Emission factors'!$B$30*'Emission factors'!$C$30</f>
        <v>0</v>
      </c>
      <c r="Q333" s="98">
        <f>'Activity data'!M339*'Emission factors'!$B$30*'Emission factors'!$C$30</f>
        <v>0</v>
      </c>
      <c r="R333" s="98">
        <f>'Activity data'!N339*'Emission factors'!$B$30*'Emission factors'!$C$30</f>
        <v>0</v>
      </c>
      <c r="S333" s="98">
        <f>'Activity data'!O339*'Emission factors'!$B$30*'Emission factors'!$C$30</f>
        <v>0</v>
      </c>
      <c r="T333" s="98">
        <f>'Activity data'!P339*'Emission factors'!$B$30*'Emission factors'!$C$30</f>
        <v>0</v>
      </c>
      <c r="U333" s="98">
        <f>'Activity data'!Q339*'Emission factors'!$B$30*'Emission factors'!$C$30</f>
        <v>0</v>
      </c>
    </row>
    <row r="334" spans="1:21" x14ac:dyDescent="0.25">
      <c r="A334" s="92" t="s">
        <v>11</v>
      </c>
      <c r="B334" s="92" t="s">
        <v>12</v>
      </c>
      <c r="C334" s="92" t="s">
        <v>13</v>
      </c>
      <c r="D334" s="92" t="s">
        <v>30</v>
      </c>
      <c r="E334" s="92" t="s">
        <v>44</v>
      </c>
      <c r="G334" s="92" t="s">
        <v>97</v>
      </c>
      <c r="H334" s="92" t="s">
        <v>16</v>
      </c>
      <c r="I334" s="88" t="s">
        <v>223</v>
      </c>
      <c r="L334" s="98">
        <f>'Activity data'!H340*'Emission factors'!$B$30*'Emission factors'!$C$30</f>
        <v>0</v>
      </c>
      <c r="M334" s="98">
        <f>'Activity data'!I340*'Emission factors'!$B$30*'Emission factors'!$C$30</f>
        <v>0</v>
      </c>
      <c r="N334" s="98">
        <f>'Activity data'!J340*'Emission factors'!$B$30*'Emission factors'!$C$30</f>
        <v>0</v>
      </c>
      <c r="O334" s="98">
        <f>'Activity data'!K340*'Emission factors'!$B$30*'Emission factors'!$C$30</f>
        <v>0</v>
      </c>
      <c r="P334" s="98">
        <f>'Activity data'!L340*'Emission factors'!$B$30*'Emission factors'!$C$30</f>
        <v>0</v>
      </c>
      <c r="Q334" s="98">
        <f>'Activity data'!M340*'Emission factors'!$B$30*'Emission factors'!$C$30</f>
        <v>0</v>
      </c>
      <c r="R334" s="98">
        <f>'Activity data'!N340*'Emission factors'!$B$30*'Emission factors'!$C$30</f>
        <v>0</v>
      </c>
      <c r="S334" s="98">
        <f>'Activity data'!O340*'Emission factors'!$B$30*'Emission factors'!$C$30</f>
        <v>0</v>
      </c>
      <c r="T334" s="98">
        <f>'Activity data'!P340*'Emission factors'!$B$30*'Emission factors'!$C$30</f>
        <v>0</v>
      </c>
      <c r="U334" s="98">
        <f>'Activity data'!Q340*'Emission factors'!$B$30*'Emission factors'!$C$30</f>
        <v>0</v>
      </c>
    </row>
    <row r="335" spans="1:21" x14ac:dyDescent="0.25">
      <c r="A335" s="92" t="s">
        <v>11</v>
      </c>
      <c r="B335" s="92" t="s">
        <v>12</v>
      </c>
      <c r="C335" s="92" t="s">
        <v>13</v>
      </c>
      <c r="D335" s="92" t="s">
        <v>30</v>
      </c>
      <c r="E335" s="92" t="s">
        <v>44</v>
      </c>
      <c r="G335" s="92" t="s">
        <v>97</v>
      </c>
      <c r="H335" s="92" t="s">
        <v>16</v>
      </c>
      <c r="I335" s="88" t="s">
        <v>221</v>
      </c>
      <c r="L335" s="98">
        <f>'Activity data'!H341*'Emission factors'!$B$30*'Emission factors'!$C$30</f>
        <v>0</v>
      </c>
      <c r="M335" s="98">
        <f>'Activity data'!I341*'Emission factors'!$B$30*'Emission factors'!$C$30</f>
        <v>0</v>
      </c>
      <c r="N335" s="98">
        <f>'Activity data'!J341*'Emission factors'!$B$30*'Emission factors'!$C$30</f>
        <v>0</v>
      </c>
      <c r="O335" s="98">
        <f>'Activity data'!K341*'Emission factors'!$B$30*'Emission factors'!$C$30</f>
        <v>0</v>
      </c>
      <c r="P335" s="98">
        <f>'Activity data'!L341*'Emission factors'!$B$30*'Emission factors'!$C$30</f>
        <v>0</v>
      </c>
      <c r="Q335" s="98">
        <f>'Activity data'!M341*'Emission factors'!$B$30*'Emission factors'!$C$30</f>
        <v>0</v>
      </c>
      <c r="R335" s="98">
        <f>'Activity data'!N341*'Emission factors'!$B$30*'Emission factors'!$C$30</f>
        <v>0</v>
      </c>
      <c r="S335" s="98">
        <f>'Activity data'!O341*'Emission factors'!$B$30*'Emission factors'!$C$30</f>
        <v>0</v>
      </c>
      <c r="T335" s="98">
        <f>'Activity data'!P341*'Emission factors'!$B$30*'Emission factors'!$C$30</f>
        <v>0</v>
      </c>
      <c r="U335" s="98">
        <f>'Activity data'!Q341*'Emission factors'!$B$30*'Emission factors'!$C$30</f>
        <v>0</v>
      </c>
    </row>
    <row r="336" spans="1:21" x14ac:dyDescent="0.25">
      <c r="A336" s="92" t="s">
        <v>11</v>
      </c>
      <c r="B336" s="92" t="s">
        <v>12</v>
      </c>
      <c r="C336" s="92" t="s">
        <v>13</v>
      </c>
      <c r="D336" s="92" t="s">
        <v>30</v>
      </c>
      <c r="E336" s="92" t="s">
        <v>44</v>
      </c>
      <c r="G336" s="92" t="s">
        <v>97</v>
      </c>
      <c r="H336" s="92" t="s">
        <v>16</v>
      </c>
      <c r="I336" s="88" t="s">
        <v>222</v>
      </c>
      <c r="L336" s="98">
        <f>'Activity data'!H342*'Emission factors'!$B$30*'Emission factors'!$C$30</f>
        <v>2560.4071252499998</v>
      </c>
      <c r="M336" s="98">
        <f>'Activity data'!I342*'Emission factors'!$B$30*'Emission factors'!$C$30</f>
        <v>644.44510649999984</v>
      </c>
      <c r="N336" s="98">
        <f>'Activity data'!J342*'Emission factors'!$B$30*'Emission factors'!$C$30</f>
        <v>285.42875400000003</v>
      </c>
      <c r="O336" s="98">
        <f>'Activity data'!K342*'Emission factors'!$B$30*'Emission factors'!$C$30</f>
        <v>1440.8209627499998</v>
      </c>
      <c r="P336" s="98">
        <f>'Activity data'!L342*'Emission factors'!$B$30*'Emission factors'!$C$30</f>
        <v>448.55934824999991</v>
      </c>
      <c r="Q336" s="98">
        <f>'Activity data'!M342*'Emission factors'!$B$30*'Emission factors'!$C$30</f>
        <v>0</v>
      </c>
      <c r="R336" s="98">
        <f>'Activity data'!N342*'Emission factors'!$B$30*'Emission factors'!$C$30</f>
        <v>0</v>
      </c>
      <c r="S336" s="98">
        <f>'Activity data'!O342*'Emission factors'!$B$30*'Emission factors'!$C$30</f>
        <v>0</v>
      </c>
      <c r="T336" s="98">
        <f>'Activity data'!P342*'Emission factors'!$B$30*'Emission factors'!$C$30</f>
        <v>0</v>
      </c>
      <c r="U336" s="98">
        <f>'Activity data'!Q342*'Emission factors'!$B$30*'Emission factors'!$C$30</f>
        <v>0</v>
      </c>
    </row>
    <row r="337" spans="1:21" x14ac:dyDescent="0.25">
      <c r="A337" s="92" t="s">
        <v>11</v>
      </c>
      <c r="B337" s="92" t="s">
        <v>12</v>
      </c>
      <c r="C337" s="92" t="s">
        <v>13</v>
      </c>
      <c r="D337" s="92" t="s">
        <v>30</v>
      </c>
      <c r="E337" s="92" t="s">
        <v>44</v>
      </c>
      <c r="G337" s="92" t="s">
        <v>97</v>
      </c>
      <c r="H337" s="92" t="s">
        <v>16</v>
      </c>
      <c r="I337" s="88" t="s">
        <v>201</v>
      </c>
      <c r="L337" s="98">
        <f>'Activity data'!H343*'Emission factors'!$B$30*'Emission factors'!$C$30</f>
        <v>9354.8015534999995</v>
      </c>
      <c r="M337" s="98">
        <f>'Activity data'!I343*'Emission factors'!$B$30*'Emission factors'!$C$30</f>
        <v>3566.7999802499994</v>
      </c>
      <c r="N337" s="98">
        <f>'Activity data'!J343*'Emission factors'!$B$30*'Emission factors'!$C$30</f>
        <v>2072.4173144999995</v>
      </c>
      <c r="O337" s="98">
        <f>'Activity data'!K343*'Emission factors'!$B$30*'Emission factors'!$C$30</f>
        <v>1418.4929654999999</v>
      </c>
      <c r="P337" s="98">
        <f>'Activity data'!L343*'Emission factors'!$B$30*'Emission factors'!$C$30</f>
        <v>477.76975349999998</v>
      </c>
      <c r="Q337" s="98">
        <f>'Activity data'!M343*'Emission factors'!$B$30*'Emission factors'!$C$30</f>
        <v>111.46473974999999</v>
      </c>
      <c r="R337" s="98">
        <f>'Activity data'!N343*'Emission factors'!$B$30*'Emission factors'!$C$30</f>
        <v>20.392319999999998</v>
      </c>
      <c r="S337" s="98">
        <f>'Activity data'!O343*'Emission factors'!$B$30*'Emission factors'!$C$30</f>
        <v>0</v>
      </c>
      <c r="T337" s="98">
        <f>'Activity data'!P343*'Emission factors'!$B$30*'Emission factors'!$C$30</f>
        <v>0</v>
      </c>
      <c r="U337" s="98">
        <f>'Activity data'!Q343*'Emission factors'!$B$30*'Emission factors'!$C$30</f>
        <v>0</v>
      </c>
    </row>
    <row r="338" spans="1:21" x14ac:dyDescent="0.25">
      <c r="A338" s="92" t="s">
        <v>11</v>
      </c>
      <c r="B338" s="92" t="s">
        <v>12</v>
      </c>
      <c r="C338" s="92" t="s">
        <v>13</v>
      </c>
      <c r="D338" s="92" t="s">
        <v>30</v>
      </c>
      <c r="E338" s="92" t="s">
        <v>44</v>
      </c>
      <c r="G338" s="92" t="s">
        <v>97</v>
      </c>
      <c r="H338" s="92" t="s">
        <v>16</v>
      </c>
      <c r="I338" s="88" t="s">
        <v>207</v>
      </c>
      <c r="L338" s="98">
        <f>'Activity data'!H344*'Emission factors'!$B$30*'Emission factors'!$C$30</f>
        <v>0</v>
      </c>
      <c r="M338" s="98">
        <f>'Activity data'!I344*'Emission factors'!$B$30*'Emission factors'!$C$30</f>
        <v>0</v>
      </c>
      <c r="N338" s="98">
        <f>'Activity data'!J344*'Emission factors'!$B$30*'Emission factors'!$C$30</f>
        <v>0</v>
      </c>
      <c r="O338" s="98">
        <f>'Activity data'!K344*'Emission factors'!$B$30*'Emission factors'!$C$30</f>
        <v>0</v>
      </c>
      <c r="P338" s="98">
        <f>'Activity data'!L344*'Emission factors'!$B$30*'Emission factors'!$C$30</f>
        <v>0</v>
      </c>
      <c r="Q338" s="98">
        <f>'Activity data'!M344*'Emission factors'!$B$30*'Emission factors'!$C$30</f>
        <v>0</v>
      </c>
      <c r="R338" s="98">
        <f>'Activity data'!N344*'Emission factors'!$B$30*'Emission factors'!$C$30</f>
        <v>0</v>
      </c>
      <c r="S338" s="98">
        <f>'Activity data'!O344*'Emission factors'!$B$30*'Emission factors'!$C$30</f>
        <v>0</v>
      </c>
      <c r="T338" s="98">
        <f>'Activity data'!P344*'Emission factors'!$B$30*'Emission factors'!$C$30</f>
        <v>0</v>
      </c>
      <c r="U338" s="98">
        <f>'Activity data'!Q344*'Emission factors'!$B$30*'Emission factors'!$C$30</f>
        <v>0</v>
      </c>
    </row>
    <row r="339" spans="1:21" x14ac:dyDescent="0.25">
      <c r="A339" s="92" t="s">
        <v>11</v>
      </c>
      <c r="B339" s="92" t="s">
        <v>12</v>
      </c>
      <c r="C339" s="92" t="s">
        <v>13</v>
      </c>
      <c r="D339" s="92" t="s">
        <v>30</v>
      </c>
      <c r="E339" s="92" t="s">
        <v>44</v>
      </c>
      <c r="G339" s="92" t="s">
        <v>97</v>
      </c>
      <c r="H339" s="92" t="s">
        <v>16</v>
      </c>
      <c r="I339" s="88" t="s">
        <v>218</v>
      </c>
      <c r="L339" s="98">
        <f>'Activity data'!H345*'Emission factors'!$B$30*'Emission factors'!$C$30</f>
        <v>0</v>
      </c>
      <c r="M339" s="98">
        <f>'Activity data'!I345*'Emission factors'!$B$30*'Emission factors'!$C$30</f>
        <v>0</v>
      </c>
      <c r="N339" s="98">
        <f>'Activity data'!J345*'Emission factors'!$B$30*'Emission factors'!$C$30</f>
        <v>0</v>
      </c>
      <c r="O339" s="98">
        <f>'Activity data'!K345*'Emission factors'!$B$30*'Emission factors'!$C$30</f>
        <v>0</v>
      </c>
      <c r="P339" s="98">
        <f>'Activity data'!L345*'Emission factors'!$B$30*'Emission factors'!$C$30</f>
        <v>0</v>
      </c>
      <c r="Q339" s="98">
        <f>'Activity data'!M345*'Emission factors'!$B$30*'Emission factors'!$C$30</f>
        <v>0</v>
      </c>
      <c r="R339" s="98">
        <f>'Activity data'!N345*'Emission factors'!$B$30*'Emission factors'!$C$30</f>
        <v>0</v>
      </c>
      <c r="S339" s="98">
        <f>'Activity data'!O345*'Emission factors'!$B$30*'Emission factors'!$C$30</f>
        <v>0</v>
      </c>
      <c r="T339" s="98">
        <f>'Activity data'!P345*'Emission factors'!$B$30*'Emission factors'!$C$30</f>
        <v>0</v>
      </c>
      <c r="U339" s="98">
        <f>'Activity data'!Q345*'Emission factors'!$B$30*'Emission factors'!$C$30</f>
        <v>0</v>
      </c>
    </row>
    <row r="340" spans="1:21" x14ac:dyDescent="0.25">
      <c r="A340" s="92" t="s">
        <v>11</v>
      </c>
      <c r="B340" s="92" t="s">
        <v>12</v>
      </c>
      <c r="C340" s="92" t="s">
        <v>13</v>
      </c>
      <c r="D340" s="92" t="s">
        <v>30</v>
      </c>
      <c r="E340" s="92" t="s">
        <v>44</v>
      </c>
      <c r="G340" s="92" t="s">
        <v>97</v>
      </c>
      <c r="H340" s="92" t="s">
        <v>16</v>
      </c>
      <c r="I340" s="88" t="s">
        <v>194</v>
      </c>
      <c r="L340" s="98">
        <f>'Activity data'!H346*'Emission factors'!$B$30*'Emission factors'!$C$30</f>
        <v>0</v>
      </c>
      <c r="M340" s="98">
        <f>'Activity data'!I346*'Emission factors'!$B$30*'Emission factors'!$C$30</f>
        <v>0</v>
      </c>
      <c r="N340" s="98">
        <f>'Activity data'!J346*'Emission factors'!$B$30*'Emission factors'!$C$30</f>
        <v>0</v>
      </c>
      <c r="O340" s="98">
        <f>'Activity data'!K346*'Emission factors'!$B$30*'Emission factors'!$C$30</f>
        <v>0</v>
      </c>
      <c r="P340" s="98">
        <f>'Activity data'!L346*'Emission factors'!$B$30*'Emission factors'!$C$30</f>
        <v>0</v>
      </c>
      <c r="Q340" s="98">
        <f>'Activity data'!M346*'Emission factors'!$B$30*'Emission factors'!$C$30</f>
        <v>0</v>
      </c>
      <c r="R340" s="98">
        <f>'Activity data'!N346*'Emission factors'!$B$30*'Emission factors'!$C$30</f>
        <v>0</v>
      </c>
      <c r="S340" s="98">
        <f>'Activity data'!O346*'Emission factors'!$B$30*'Emission factors'!$C$30</f>
        <v>0</v>
      </c>
      <c r="T340" s="98">
        <f>'Activity data'!P346*'Emission factors'!$B$30*'Emission factors'!$C$30</f>
        <v>0</v>
      </c>
      <c r="U340" s="98">
        <f>'Activity data'!Q346*'Emission factors'!$B$30*'Emission factors'!$C$30</f>
        <v>0</v>
      </c>
    </row>
    <row r="341" spans="1:21" x14ac:dyDescent="0.25">
      <c r="A341" s="92" t="s">
        <v>11</v>
      </c>
      <c r="B341" s="92" t="s">
        <v>12</v>
      </c>
      <c r="C341" s="92" t="s">
        <v>13</v>
      </c>
      <c r="D341" s="92" t="s">
        <v>30</v>
      </c>
      <c r="E341" s="92" t="s">
        <v>44</v>
      </c>
      <c r="G341" s="92" t="s">
        <v>97</v>
      </c>
      <c r="H341" s="92" t="s">
        <v>16</v>
      </c>
      <c r="I341" s="88" t="s">
        <v>195</v>
      </c>
      <c r="L341" s="98">
        <f>'Activity data'!H347*'Emission factors'!$B$30*'Emission factors'!$C$30</f>
        <v>0</v>
      </c>
      <c r="M341" s="98">
        <f>'Activity data'!I347*'Emission factors'!$B$30*'Emission factors'!$C$30</f>
        <v>0</v>
      </c>
      <c r="N341" s="98">
        <f>'Activity data'!J347*'Emission factors'!$B$30*'Emission factors'!$C$30</f>
        <v>0</v>
      </c>
      <c r="O341" s="98">
        <f>'Activity data'!K347*'Emission factors'!$B$30*'Emission factors'!$C$30</f>
        <v>0</v>
      </c>
      <c r="P341" s="98">
        <f>'Activity data'!L347*'Emission factors'!$B$30*'Emission factors'!$C$30</f>
        <v>0</v>
      </c>
      <c r="Q341" s="98">
        <f>'Activity data'!M347*'Emission factors'!$B$30*'Emission factors'!$C$30</f>
        <v>0</v>
      </c>
      <c r="R341" s="98">
        <f>'Activity data'!N347*'Emission factors'!$B$30*'Emission factors'!$C$30</f>
        <v>0</v>
      </c>
      <c r="S341" s="98">
        <f>'Activity data'!O347*'Emission factors'!$B$30*'Emission factors'!$C$30</f>
        <v>0</v>
      </c>
      <c r="T341" s="98">
        <f>'Activity data'!P347*'Emission factors'!$B$30*'Emission factors'!$C$30</f>
        <v>0</v>
      </c>
      <c r="U341" s="98">
        <f>'Activity data'!Q347*'Emission factors'!$B$30*'Emission factors'!$C$30</f>
        <v>0</v>
      </c>
    </row>
    <row r="342" spans="1:21" x14ac:dyDescent="0.25">
      <c r="A342" s="92" t="s">
        <v>11</v>
      </c>
      <c r="B342" s="92" t="s">
        <v>12</v>
      </c>
      <c r="C342" s="92" t="s">
        <v>13</v>
      </c>
      <c r="D342" s="92" t="s">
        <v>30</v>
      </c>
      <c r="E342" s="92" t="s">
        <v>44</v>
      </c>
      <c r="G342" s="92" t="s">
        <v>97</v>
      </c>
      <c r="H342" s="92" t="s">
        <v>16</v>
      </c>
      <c r="I342" s="88" t="s">
        <v>209</v>
      </c>
      <c r="L342" s="98">
        <f>'Activity data'!H348*'Emission factors'!$B$30*'Emission factors'!$C$30</f>
        <v>6877.4134747499993</v>
      </c>
      <c r="M342" s="98">
        <f>'Activity data'!I348*'Emission factors'!$B$30*'Emission factors'!$C$30</f>
        <v>8115.2671275000002</v>
      </c>
      <c r="N342" s="98">
        <f>'Activity data'!J348*'Emission factors'!$B$30*'Emission factors'!$C$30</f>
        <v>3185.9654384999999</v>
      </c>
      <c r="O342" s="98">
        <f>'Activity data'!K348*'Emission factors'!$B$30*'Emission factors'!$C$30</f>
        <v>1111.540755</v>
      </c>
      <c r="P342" s="98">
        <f>'Activity data'!L348*'Emission factors'!$B$30*'Emission factors'!$C$30</f>
        <v>251.80532324999996</v>
      </c>
      <c r="Q342" s="98">
        <f>'Activity data'!M348*'Emission factors'!$B$30*'Emission factors'!$C$30</f>
        <v>0</v>
      </c>
      <c r="R342" s="98">
        <f>'Activity data'!N348*'Emission factors'!$B$30*'Emission factors'!$C$30</f>
        <v>0</v>
      </c>
      <c r="S342" s="98">
        <f>'Activity data'!O348*'Emission factors'!$B$30*'Emission factors'!$C$30</f>
        <v>0</v>
      </c>
      <c r="T342" s="98">
        <f>'Activity data'!P348*'Emission factors'!$B$30*'Emission factors'!$C$30</f>
        <v>0</v>
      </c>
      <c r="U342" s="98">
        <f>'Activity data'!Q348*'Emission factors'!$B$30*'Emission factors'!$C$30</f>
        <v>0</v>
      </c>
    </row>
    <row r="343" spans="1:21" x14ac:dyDescent="0.25">
      <c r="A343" s="92" t="s">
        <v>11</v>
      </c>
      <c r="B343" s="92" t="s">
        <v>12</v>
      </c>
      <c r="C343" s="92" t="s">
        <v>13</v>
      </c>
      <c r="D343" s="92" t="s">
        <v>30</v>
      </c>
      <c r="E343" s="92" t="s">
        <v>44</v>
      </c>
      <c r="G343" s="92" t="s">
        <v>97</v>
      </c>
      <c r="H343" s="92" t="s">
        <v>16</v>
      </c>
      <c r="I343" s="88" t="s">
        <v>208</v>
      </c>
      <c r="L343" s="98">
        <f>'Activity data'!H349*'Emission factors'!$B$30*'Emission factors'!$C$30</f>
        <v>5011.0382497499995</v>
      </c>
      <c r="M343" s="98">
        <f>'Activity data'!I349*'Emission factors'!$B$30*'Emission factors'!$C$30</f>
        <v>3613.2164054999998</v>
      </c>
      <c r="N343" s="98">
        <f>'Activity data'!J349*'Emission factors'!$B$30*'Emission factors'!$C$30</f>
        <v>692.17588049999995</v>
      </c>
      <c r="O343" s="98">
        <f>'Activity data'!K349*'Emission factors'!$B$30*'Emission factors'!$C$30</f>
        <v>467.28682649999996</v>
      </c>
      <c r="P343" s="98">
        <f>'Activity data'!L349*'Emission factors'!$B$30*'Emission factors'!$C$30</f>
        <v>155.76227549999999</v>
      </c>
      <c r="Q343" s="98">
        <f>'Activity data'!M349*'Emission factors'!$B$30*'Emission factors'!$C$30</f>
        <v>0</v>
      </c>
      <c r="R343" s="98">
        <f>'Activity data'!N349*'Emission factors'!$B$30*'Emission factors'!$C$30</f>
        <v>0</v>
      </c>
      <c r="S343" s="98">
        <f>'Activity data'!O349*'Emission factors'!$B$30*'Emission factors'!$C$30</f>
        <v>0</v>
      </c>
      <c r="T343" s="98">
        <f>'Activity data'!P349*'Emission factors'!$B$30*'Emission factors'!$C$30</f>
        <v>0</v>
      </c>
      <c r="U343" s="98">
        <f>'Activity data'!Q349*'Emission factors'!$B$30*'Emission factors'!$C$30</f>
        <v>0</v>
      </c>
    </row>
    <row r="344" spans="1:21" x14ac:dyDescent="0.25">
      <c r="A344" s="92" t="s">
        <v>11</v>
      </c>
      <c r="B344" s="92" t="s">
        <v>12</v>
      </c>
      <c r="C344" s="92" t="s">
        <v>13</v>
      </c>
      <c r="D344" s="92" t="s">
        <v>30</v>
      </c>
      <c r="E344" s="92" t="s">
        <v>44</v>
      </c>
      <c r="G344" s="92" t="s">
        <v>97</v>
      </c>
      <c r="H344" s="92" t="s">
        <v>16</v>
      </c>
      <c r="I344" s="88" t="s">
        <v>226</v>
      </c>
      <c r="L344" s="98">
        <f>'Activity data'!H350*'Emission factors'!$B$30*'Emission factors'!$C$30</f>
        <v>0</v>
      </c>
      <c r="M344" s="98">
        <f>'Activity data'!I350*'Emission factors'!$B$30*'Emission factors'!$C$30</f>
        <v>0</v>
      </c>
      <c r="N344" s="98">
        <f>'Activity data'!J350*'Emission factors'!$B$30*'Emission factors'!$C$30</f>
        <v>0</v>
      </c>
      <c r="O344" s="98">
        <f>'Activity data'!K350*'Emission factors'!$B$30*'Emission factors'!$C$30</f>
        <v>2609.8186724999991</v>
      </c>
      <c r="P344" s="98">
        <f>'Activity data'!L350*'Emission factors'!$B$30*'Emission factors'!$C$30</f>
        <v>2419.5089392499999</v>
      </c>
      <c r="Q344" s="98">
        <f>'Activity data'!M350*'Emission factors'!$B$30*'Emission factors'!$C$30</f>
        <v>516.52312725000002</v>
      </c>
      <c r="R344" s="98">
        <f>'Activity data'!N350*'Emission factors'!$B$30*'Emission factors'!$C$30</f>
        <v>0</v>
      </c>
      <c r="S344" s="98">
        <f>'Activity data'!O350*'Emission factors'!$B$30*'Emission factors'!$C$30</f>
        <v>0</v>
      </c>
      <c r="T344" s="98">
        <f>'Activity data'!P350*'Emission factors'!$B$30*'Emission factors'!$C$30</f>
        <v>0</v>
      </c>
      <c r="U344" s="98">
        <f>'Activity data'!Q350*'Emission factors'!$B$30*'Emission factors'!$C$30</f>
        <v>0</v>
      </c>
    </row>
    <row r="345" spans="1:21" x14ac:dyDescent="0.25">
      <c r="A345" s="92" t="s">
        <v>11</v>
      </c>
      <c r="B345" s="92" t="s">
        <v>12</v>
      </c>
      <c r="C345" s="92" t="s">
        <v>13</v>
      </c>
      <c r="D345" s="92" t="s">
        <v>30</v>
      </c>
      <c r="E345" s="92" t="s">
        <v>44</v>
      </c>
      <c r="G345" s="92" t="s">
        <v>97</v>
      </c>
      <c r="H345" s="92" t="s">
        <v>16</v>
      </c>
      <c r="I345" s="88" t="s">
        <v>196</v>
      </c>
      <c r="L345" s="98">
        <f>'Activity data'!H351*'Emission factors'!$B$30*'Emission factors'!$C$30</f>
        <v>0</v>
      </c>
      <c r="M345" s="98">
        <f>'Activity data'!I351*'Emission factors'!$B$30*'Emission factors'!$C$30</f>
        <v>0</v>
      </c>
      <c r="N345" s="98">
        <f>'Activity data'!J351*'Emission factors'!$B$30*'Emission factors'!$C$30</f>
        <v>0</v>
      </c>
      <c r="O345" s="98">
        <f>'Activity data'!K351*'Emission factors'!$B$30*'Emission factors'!$C$30</f>
        <v>0</v>
      </c>
      <c r="P345" s="98">
        <f>'Activity data'!L351*'Emission factors'!$B$30*'Emission factors'!$C$30</f>
        <v>0</v>
      </c>
      <c r="Q345" s="98">
        <f>'Activity data'!M351*'Emission factors'!$B$30*'Emission factors'!$C$30</f>
        <v>0</v>
      </c>
      <c r="R345" s="98">
        <f>'Activity data'!N351*'Emission factors'!$B$30*'Emission factors'!$C$30</f>
        <v>0</v>
      </c>
      <c r="S345" s="98">
        <f>'Activity data'!O351*'Emission factors'!$B$30*'Emission factors'!$C$30</f>
        <v>0</v>
      </c>
      <c r="T345" s="98">
        <f>'Activity data'!P351*'Emission factors'!$B$30*'Emission factors'!$C$30</f>
        <v>0</v>
      </c>
      <c r="U345" s="98">
        <f>'Activity data'!Q351*'Emission factors'!$B$30*'Emission factors'!$C$30</f>
        <v>0</v>
      </c>
    </row>
    <row r="346" spans="1:21" x14ac:dyDescent="0.25">
      <c r="A346" s="92" t="s">
        <v>11</v>
      </c>
      <c r="B346" s="92" t="s">
        <v>12</v>
      </c>
      <c r="C346" s="92" t="s">
        <v>13</v>
      </c>
      <c r="D346" s="92" t="s">
        <v>30</v>
      </c>
      <c r="E346" s="92" t="s">
        <v>44</v>
      </c>
      <c r="G346" s="92" t="s">
        <v>97</v>
      </c>
      <c r="H346" s="92" t="s">
        <v>16</v>
      </c>
      <c r="I346" s="88" t="s">
        <v>197</v>
      </c>
      <c r="L346" s="98">
        <f>'Activity data'!H352*'Emission factors'!$B$30*'Emission factors'!$C$30</f>
        <v>14307.028671</v>
      </c>
      <c r="M346" s="98">
        <f>'Activity data'!I352*'Emission factors'!$B$30*'Emission factors'!$C$30</f>
        <v>10516.653985499999</v>
      </c>
      <c r="N346" s="98">
        <f>'Activity data'!J352*'Emission factors'!$B$30*'Emission factors'!$C$30</f>
        <v>7730.6408887500002</v>
      </c>
      <c r="O346" s="98">
        <f>'Activity data'!K352*'Emission factors'!$B$30*'Emission factors'!$C$30</f>
        <v>4916.4290369999999</v>
      </c>
      <c r="P346" s="98">
        <f>'Activity data'!L352*'Emission factors'!$B$30*'Emission factors'!$C$30</f>
        <v>1517.1328477500001</v>
      </c>
      <c r="Q346" s="98">
        <f>'Activity data'!M352*'Emission factors'!$B$30*'Emission factors'!$C$30</f>
        <v>284.52065849999997</v>
      </c>
      <c r="R346" s="98">
        <f>'Activity data'!N352*'Emission factors'!$B$30*'Emission factors'!$C$30</f>
        <v>42.242372249999995</v>
      </c>
      <c r="S346" s="98">
        <f>'Activity data'!O352*'Emission factors'!$B$30*'Emission factors'!$C$30</f>
        <v>0</v>
      </c>
      <c r="T346" s="98">
        <f>'Activity data'!P352*'Emission factors'!$B$30*'Emission factors'!$C$30</f>
        <v>0</v>
      </c>
      <c r="U346" s="98">
        <f>'Activity data'!Q352*'Emission factors'!$B$30*'Emission factors'!$C$30</f>
        <v>0</v>
      </c>
    </row>
    <row r="347" spans="1:21" x14ac:dyDescent="0.25">
      <c r="A347" s="92" t="s">
        <v>11</v>
      </c>
      <c r="B347" s="92" t="s">
        <v>12</v>
      </c>
      <c r="C347" s="92" t="s">
        <v>13</v>
      </c>
      <c r="D347" s="92" t="s">
        <v>30</v>
      </c>
      <c r="E347" s="92" t="s">
        <v>44</v>
      </c>
      <c r="G347" s="92" t="s">
        <v>97</v>
      </c>
      <c r="H347" s="92" t="s">
        <v>16</v>
      </c>
      <c r="I347" s="88" t="s">
        <v>229</v>
      </c>
      <c r="L347" s="98">
        <f>'Activity data'!H353*'Emission factors'!$B$30*'Emission factors'!$C$30</f>
        <v>0</v>
      </c>
      <c r="M347" s="98">
        <f>'Activity data'!I353*'Emission factors'!$B$30*'Emission factors'!$C$30</f>
        <v>0</v>
      </c>
      <c r="N347" s="98">
        <f>'Activity data'!J353*'Emission factors'!$B$30*'Emission factors'!$C$30</f>
        <v>0</v>
      </c>
      <c r="O347" s="98">
        <f>'Activity data'!K353*'Emission factors'!$B$30*'Emission factors'!$C$30</f>
        <v>0</v>
      </c>
      <c r="P347" s="98">
        <f>'Activity data'!L353*'Emission factors'!$B$30*'Emission factors'!$C$30</f>
        <v>0</v>
      </c>
      <c r="Q347" s="98">
        <f>'Activity data'!M353*'Emission factors'!$B$30*'Emission factors'!$C$30</f>
        <v>0</v>
      </c>
      <c r="R347" s="98">
        <f>'Activity data'!N353*'Emission factors'!$B$30*'Emission factors'!$C$30</f>
        <v>0</v>
      </c>
      <c r="S347" s="98">
        <f>'Activity data'!O353*'Emission factors'!$B$30*'Emission factors'!$C$30</f>
        <v>0</v>
      </c>
      <c r="T347" s="98">
        <f>'Activity data'!P353*'Emission factors'!$B$30*'Emission factors'!$C$30</f>
        <v>0</v>
      </c>
      <c r="U347" s="98">
        <f>'Activity data'!Q353*'Emission factors'!$B$30*'Emission factors'!$C$30</f>
        <v>0</v>
      </c>
    </row>
    <row r="348" spans="1:21" x14ac:dyDescent="0.25">
      <c r="A348" s="92" t="s">
        <v>11</v>
      </c>
      <c r="B348" s="92" t="s">
        <v>12</v>
      </c>
      <c r="C348" s="92" t="s">
        <v>13</v>
      </c>
      <c r="D348" s="92" t="s">
        <v>30</v>
      </c>
      <c r="E348" s="92" t="s">
        <v>44</v>
      </c>
      <c r="G348" s="92" t="s">
        <v>97</v>
      </c>
      <c r="H348" s="92" t="s">
        <v>16</v>
      </c>
      <c r="I348" s="88" t="s">
        <v>198</v>
      </c>
      <c r="L348" s="98">
        <f>'Activity data'!H354*'Emission factors'!$B$30*'Emission factors'!$C$30</f>
        <v>0</v>
      </c>
      <c r="M348" s="98">
        <f>'Activity data'!I354*'Emission factors'!$B$30*'Emission factors'!$C$30</f>
        <v>0</v>
      </c>
      <c r="N348" s="98">
        <f>'Activity data'!J354*'Emission factors'!$B$30*'Emission factors'!$C$30</f>
        <v>0</v>
      </c>
      <c r="O348" s="98">
        <f>'Activity data'!K354*'Emission factors'!$B$30*'Emission factors'!$C$30</f>
        <v>0</v>
      </c>
      <c r="P348" s="98">
        <f>'Activity data'!L354*'Emission factors'!$B$30*'Emission factors'!$C$30</f>
        <v>0</v>
      </c>
      <c r="Q348" s="98">
        <f>'Activity data'!M354*'Emission factors'!$B$30*'Emission factors'!$C$30</f>
        <v>0</v>
      </c>
      <c r="R348" s="98">
        <f>'Activity data'!N354*'Emission factors'!$B$30*'Emission factors'!$C$30</f>
        <v>0</v>
      </c>
      <c r="S348" s="98">
        <f>'Activity data'!O354*'Emission factors'!$B$30*'Emission factors'!$C$30</f>
        <v>0</v>
      </c>
      <c r="T348" s="98">
        <f>'Activity data'!P354*'Emission factors'!$B$30*'Emission factors'!$C$30</f>
        <v>0</v>
      </c>
      <c r="U348" s="98">
        <f>'Activity data'!Q354*'Emission factors'!$B$30*'Emission factors'!$C$30</f>
        <v>0</v>
      </c>
    </row>
    <row r="349" spans="1:21" x14ac:dyDescent="0.25">
      <c r="A349" s="92" t="s">
        <v>11</v>
      </c>
      <c r="B349" s="92" t="s">
        <v>12</v>
      </c>
      <c r="C349" s="92" t="s">
        <v>13</v>
      </c>
      <c r="D349" s="92" t="s">
        <v>30</v>
      </c>
      <c r="E349" s="92" t="s">
        <v>44</v>
      </c>
      <c r="G349" s="92" t="s">
        <v>97</v>
      </c>
      <c r="H349" s="92" t="s">
        <v>16</v>
      </c>
      <c r="I349" s="88" t="s">
        <v>231</v>
      </c>
      <c r="L349" s="98">
        <f>'Activity data'!H355*'Emission factors'!$B$30*'Emission factors'!$C$30</f>
        <v>0</v>
      </c>
      <c r="M349" s="98">
        <f>'Activity data'!I355*'Emission factors'!$B$30*'Emission factors'!$C$30</f>
        <v>0</v>
      </c>
      <c r="N349" s="98">
        <f>'Activity data'!J355*'Emission factors'!$B$30*'Emission factors'!$C$30</f>
        <v>0</v>
      </c>
      <c r="O349" s="98">
        <f>'Activity data'!K355*'Emission factors'!$B$30*'Emission factors'!$C$30</f>
        <v>0</v>
      </c>
      <c r="P349" s="98">
        <f>'Activity data'!L355*'Emission factors'!$B$30*'Emission factors'!$C$30</f>
        <v>0</v>
      </c>
      <c r="Q349" s="98">
        <f>'Activity data'!M355*'Emission factors'!$B$30*'Emission factors'!$C$30</f>
        <v>0</v>
      </c>
      <c r="R349" s="98">
        <f>'Activity data'!N355*'Emission factors'!$B$30*'Emission factors'!$C$30</f>
        <v>0</v>
      </c>
      <c r="S349" s="98">
        <f>'Activity data'!O355*'Emission factors'!$B$30*'Emission factors'!$C$30</f>
        <v>0</v>
      </c>
      <c r="T349" s="98">
        <f>'Activity data'!P355*'Emission factors'!$B$30*'Emission factors'!$C$30</f>
        <v>0</v>
      </c>
      <c r="U349" s="98">
        <f>'Activity data'!Q355*'Emission factors'!$B$30*'Emission factors'!$C$30</f>
        <v>0</v>
      </c>
    </row>
    <row r="350" spans="1:21" x14ac:dyDescent="0.25">
      <c r="A350" s="92" t="s">
        <v>11</v>
      </c>
      <c r="B350" s="92" t="s">
        <v>12</v>
      </c>
      <c r="C350" s="92" t="s">
        <v>13</v>
      </c>
      <c r="D350" s="92" t="s">
        <v>30</v>
      </c>
      <c r="E350" s="92" t="s">
        <v>44</v>
      </c>
      <c r="G350" s="92" t="s">
        <v>97</v>
      </c>
      <c r="H350" s="92" t="s">
        <v>16</v>
      </c>
      <c r="I350" s="88" t="s">
        <v>230</v>
      </c>
      <c r="L350" s="98">
        <f>'Activity data'!H356*'Emission factors'!$B$30*'Emission factors'!$C$30</f>
        <v>0</v>
      </c>
      <c r="M350" s="98">
        <f>'Activity data'!I356*'Emission factors'!$B$30*'Emission factors'!$C$30</f>
        <v>0</v>
      </c>
      <c r="N350" s="98">
        <f>'Activity data'!J356*'Emission factors'!$B$30*'Emission factors'!$C$30</f>
        <v>0</v>
      </c>
      <c r="O350" s="98">
        <f>'Activity data'!K356*'Emission factors'!$B$30*'Emission factors'!$C$30</f>
        <v>0</v>
      </c>
      <c r="P350" s="98">
        <f>'Activity data'!L356*'Emission factors'!$B$30*'Emission factors'!$C$30</f>
        <v>0</v>
      </c>
      <c r="Q350" s="98">
        <f>'Activity data'!M356*'Emission factors'!$B$30*'Emission factors'!$C$30</f>
        <v>0</v>
      </c>
      <c r="R350" s="98">
        <f>'Activity data'!N356*'Emission factors'!$B$30*'Emission factors'!$C$30</f>
        <v>0</v>
      </c>
      <c r="S350" s="98">
        <f>'Activity data'!O356*'Emission factors'!$B$30*'Emission factors'!$C$30</f>
        <v>0</v>
      </c>
      <c r="T350" s="98">
        <f>'Activity data'!P356*'Emission factors'!$B$30*'Emission factors'!$C$30</f>
        <v>0</v>
      </c>
      <c r="U350" s="98">
        <f>'Activity data'!Q356*'Emission factors'!$B$30*'Emission factors'!$C$30</f>
        <v>0</v>
      </c>
    </row>
    <row r="351" spans="1:21" x14ac:dyDescent="0.25">
      <c r="A351" s="92" t="s">
        <v>11</v>
      </c>
      <c r="B351" s="92" t="s">
        <v>12</v>
      </c>
      <c r="C351" s="92" t="s">
        <v>13</v>
      </c>
      <c r="D351" s="92" t="s">
        <v>30</v>
      </c>
      <c r="E351" s="92" t="s">
        <v>44</v>
      </c>
      <c r="G351" s="92" t="s">
        <v>97</v>
      </c>
      <c r="H351" s="92" t="s">
        <v>16</v>
      </c>
      <c r="I351" s="88" t="s">
        <v>232</v>
      </c>
      <c r="L351" s="98">
        <f>'Activity data'!H357*'Emission factors'!$B$30*'Emission factors'!$C$30</f>
        <v>6449.9792954999994</v>
      </c>
      <c r="M351" s="98">
        <f>'Activity data'!I357*'Emission factors'!$B$30*'Emission factors'!$C$30</f>
        <v>6125.2077022500007</v>
      </c>
      <c r="N351" s="98">
        <f>'Activity data'!J357*'Emission factors'!$B$30*'Emission factors'!$C$30</f>
        <v>2472.5926972500001</v>
      </c>
      <c r="O351" s="98">
        <f>'Activity data'!K357*'Emission factors'!$B$30*'Emission factors'!$C$30</f>
        <v>524.02686374999996</v>
      </c>
      <c r="P351" s="98">
        <f>'Activity data'!L357*'Emission factors'!$B$30*'Emission factors'!$C$30</f>
        <v>59.137728000000003</v>
      </c>
      <c r="Q351" s="98">
        <f>'Activity data'!M357*'Emission factors'!$B$30*'Emission factors'!$C$30</f>
        <v>0</v>
      </c>
      <c r="R351" s="98">
        <f>'Activity data'!N357*'Emission factors'!$B$30*'Emission factors'!$C$30</f>
        <v>0</v>
      </c>
      <c r="S351" s="98">
        <f>'Activity data'!O357*'Emission factors'!$B$30*'Emission factors'!$C$30</f>
        <v>0</v>
      </c>
      <c r="T351" s="98">
        <f>'Activity data'!P357*'Emission factors'!$B$30*'Emission factors'!$C$30</f>
        <v>0</v>
      </c>
      <c r="U351" s="98">
        <f>'Activity data'!Q357*'Emission factors'!$B$30*'Emission factors'!$C$30</f>
        <v>0</v>
      </c>
    </row>
    <row r="352" spans="1:21" x14ac:dyDescent="0.25">
      <c r="A352" s="92" t="s">
        <v>11</v>
      </c>
      <c r="B352" s="92" t="s">
        <v>12</v>
      </c>
      <c r="C352" s="92" t="s">
        <v>13</v>
      </c>
      <c r="D352" s="92" t="s">
        <v>30</v>
      </c>
      <c r="E352" s="92" t="s">
        <v>44</v>
      </c>
      <c r="G352" s="92" t="s">
        <v>97</v>
      </c>
      <c r="H352" s="92" t="s">
        <v>16</v>
      </c>
      <c r="I352" s="92" t="s">
        <v>225</v>
      </c>
      <c r="L352" s="98">
        <f>'Activity data'!H358*'Emission factors'!$B$30*'Emission factors'!$C$30</f>
        <v>0</v>
      </c>
      <c r="M352" s="98">
        <f>'Activity data'!I358*'Emission factors'!$B$30*'Emission factors'!$C$30</f>
        <v>0</v>
      </c>
      <c r="N352" s="98">
        <f>'Activity data'!J358*'Emission factors'!$B$30*'Emission factors'!$C$30</f>
        <v>0</v>
      </c>
      <c r="O352" s="98">
        <f>'Activity data'!K358*'Emission factors'!$B$30*'Emission factors'!$C$30</f>
        <v>0</v>
      </c>
      <c r="P352" s="98">
        <f>'Activity data'!L358*'Emission factors'!$B$30*'Emission factors'!$C$30</f>
        <v>0</v>
      </c>
      <c r="Q352" s="98">
        <f>'Activity data'!M358*'Emission factors'!$B$30*'Emission factors'!$C$30</f>
        <v>0</v>
      </c>
      <c r="R352" s="98">
        <f>'Activity data'!N358*'Emission factors'!$B$30*'Emission factors'!$C$30</f>
        <v>0</v>
      </c>
      <c r="S352" s="98">
        <f>'Activity data'!O358*'Emission factors'!$B$30*'Emission factors'!$C$30</f>
        <v>0</v>
      </c>
      <c r="T352" s="98">
        <f>'Activity data'!P358*'Emission factors'!$B$30*'Emission factors'!$C$30</f>
        <v>0</v>
      </c>
      <c r="U352" s="98">
        <f>'Activity data'!Q358*'Emission factors'!$B$30*'Emission factors'!$C$30</f>
        <v>0</v>
      </c>
    </row>
    <row r="353" spans="1:21" x14ac:dyDescent="0.25">
      <c r="A353" s="92" t="s">
        <v>11</v>
      </c>
      <c r="B353" s="92" t="s">
        <v>12</v>
      </c>
      <c r="C353" s="92" t="s">
        <v>13</v>
      </c>
      <c r="D353" s="92" t="s">
        <v>30</v>
      </c>
      <c r="E353" s="92" t="s">
        <v>44</v>
      </c>
      <c r="G353" s="92" t="s">
        <v>97</v>
      </c>
      <c r="H353" s="92" t="s">
        <v>16</v>
      </c>
      <c r="I353" s="88" t="s">
        <v>205</v>
      </c>
      <c r="L353" s="98">
        <f>'Activity data'!H359*'Emission factors'!$B$30*'Emission factors'!$C$30</f>
        <v>0</v>
      </c>
      <c r="M353" s="98">
        <f>'Activity data'!I359*'Emission factors'!$B$30*'Emission factors'!$C$30</f>
        <v>0</v>
      </c>
      <c r="N353" s="98">
        <f>'Activity data'!J359*'Emission factors'!$B$30*'Emission factors'!$C$30</f>
        <v>0</v>
      </c>
      <c r="O353" s="98">
        <f>'Activity data'!K359*'Emission factors'!$B$30*'Emission factors'!$C$30</f>
        <v>0</v>
      </c>
      <c r="P353" s="98">
        <f>'Activity data'!L359*'Emission factors'!$B$30*'Emission factors'!$C$30</f>
        <v>0</v>
      </c>
      <c r="Q353" s="98">
        <f>'Activity data'!M359*'Emission factors'!$B$30*'Emission factors'!$C$30</f>
        <v>0</v>
      </c>
      <c r="R353" s="98">
        <f>'Activity data'!N359*'Emission factors'!$B$30*'Emission factors'!$C$30</f>
        <v>0</v>
      </c>
      <c r="S353" s="98">
        <f>'Activity data'!O359*'Emission factors'!$B$30*'Emission factors'!$C$30</f>
        <v>0</v>
      </c>
      <c r="T353" s="98">
        <f>'Activity data'!P359*'Emission factors'!$B$30*'Emission factors'!$C$30</f>
        <v>0</v>
      </c>
      <c r="U353" s="98">
        <f>'Activity data'!Q359*'Emission factors'!$B$30*'Emission factors'!$C$30</f>
        <v>0</v>
      </c>
    </row>
    <row r="354" spans="1:21" x14ac:dyDescent="0.25">
      <c r="A354" s="92" t="s">
        <v>11</v>
      </c>
      <c r="B354" s="92" t="s">
        <v>12</v>
      </c>
      <c r="C354" s="92" t="s">
        <v>13</v>
      </c>
      <c r="D354" s="92" t="s">
        <v>30</v>
      </c>
      <c r="E354" s="92" t="s">
        <v>44</v>
      </c>
      <c r="G354" s="92" t="s">
        <v>97</v>
      </c>
      <c r="H354" s="92" t="s">
        <v>16</v>
      </c>
      <c r="I354" s="88" t="s">
        <v>204</v>
      </c>
      <c r="L354" s="98">
        <f>'Activity data'!H360*'Emission factors'!$B$30*'Emission factors'!$C$30</f>
        <v>0</v>
      </c>
      <c r="M354" s="98">
        <f>'Activity data'!I360*'Emission factors'!$B$30*'Emission factors'!$C$30</f>
        <v>0</v>
      </c>
      <c r="N354" s="98">
        <f>'Activity data'!J360*'Emission factors'!$B$30*'Emission factors'!$C$30</f>
        <v>0</v>
      </c>
      <c r="O354" s="98">
        <f>'Activity data'!K360*'Emission factors'!$B$30*'Emission factors'!$C$30</f>
        <v>0</v>
      </c>
      <c r="P354" s="98">
        <f>'Activity data'!L360*'Emission factors'!$B$30*'Emission factors'!$C$30</f>
        <v>0</v>
      </c>
      <c r="Q354" s="98">
        <f>'Activity data'!M360*'Emission factors'!$B$30*'Emission factors'!$C$30</f>
        <v>0</v>
      </c>
      <c r="R354" s="98">
        <f>'Activity data'!N360*'Emission factors'!$B$30*'Emission factors'!$C$30</f>
        <v>0</v>
      </c>
      <c r="S354" s="98">
        <f>'Activity data'!O360*'Emission factors'!$B$30*'Emission factors'!$C$30</f>
        <v>0</v>
      </c>
      <c r="T354" s="98">
        <f>'Activity data'!P360*'Emission factors'!$B$30*'Emission factors'!$C$30</f>
        <v>0</v>
      </c>
      <c r="U354" s="98">
        <f>'Activity data'!Q360*'Emission factors'!$B$30*'Emission factors'!$C$30</f>
        <v>0</v>
      </c>
    </row>
    <row r="355" spans="1:21" x14ac:dyDescent="0.25">
      <c r="A355" s="92" t="s">
        <v>11</v>
      </c>
      <c r="B355" s="92" t="s">
        <v>12</v>
      </c>
      <c r="C355" s="92" t="s">
        <v>13</v>
      </c>
      <c r="D355" s="92" t="s">
        <v>30</v>
      </c>
      <c r="E355" s="92" t="s">
        <v>44</v>
      </c>
      <c r="G355" s="92" t="s">
        <v>97</v>
      </c>
      <c r="H355" s="92" t="s">
        <v>16</v>
      </c>
      <c r="I355" s="88" t="s">
        <v>228</v>
      </c>
      <c r="L355" s="98">
        <f>'Activity data'!H361*'Emission factors'!$B$30*'Emission factors'!$C$30</f>
        <v>0</v>
      </c>
      <c r="M355" s="98">
        <f>'Activity data'!I361*'Emission factors'!$B$30*'Emission factors'!$C$30</f>
        <v>0</v>
      </c>
      <c r="N355" s="98">
        <f>'Activity data'!J361*'Emission factors'!$B$30*'Emission factors'!$C$30</f>
        <v>0</v>
      </c>
      <c r="O355" s="98">
        <f>'Activity data'!K361*'Emission factors'!$B$30*'Emission factors'!$C$30</f>
        <v>0</v>
      </c>
      <c r="P355" s="98">
        <f>'Activity data'!L361*'Emission factors'!$B$30*'Emission factors'!$C$30</f>
        <v>0</v>
      </c>
      <c r="Q355" s="98">
        <f>'Activity data'!M361*'Emission factors'!$B$30*'Emission factors'!$C$30</f>
        <v>0</v>
      </c>
      <c r="R355" s="98">
        <f>'Activity data'!N361*'Emission factors'!$B$30*'Emission factors'!$C$30</f>
        <v>0</v>
      </c>
      <c r="S355" s="98">
        <f>'Activity data'!O361*'Emission factors'!$B$30*'Emission factors'!$C$30</f>
        <v>0</v>
      </c>
      <c r="T355" s="98">
        <f>'Activity data'!P361*'Emission factors'!$B$30*'Emission factors'!$C$30</f>
        <v>0</v>
      </c>
      <c r="U355" s="98">
        <f>'Activity data'!Q361*'Emission factors'!$B$30*'Emission factors'!$C$30</f>
        <v>0</v>
      </c>
    </row>
    <row r="356" spans="1:21" x14ac:dyDescent="0.25">
      <c r="A356" s="92" t="s">
        <v>11</v>
      </c>
      <c r="B356" s="92" t="s">
        <v>12</v>
      </c>
      <c r="C356" s="92" t="s">
        <v>13</v>
      </c>
      <c r="D356" s="92" t="s">
        <v>30</v>
      </c>
      <c r="E356" s="92" t="s">
        <v>44</v>
      </c>
      <c r="G356" s="92" t="s">
        <v>97</v>
      </c>
      <c r="H356" s="92" t="s">
        <v>16</v>
      </c>
      <c r="I356" s="88" t="s">
        <v>202</v>
      </c>
      <c r="L356" s="98">
        <f>'Activity data'!H362*'Emission factors'!$B$30*'Emission factors'!$C$30</f>
        <v>11655.015420749998</v>
      </c>
      <c r="M356" s="98">
        <f>'Activity data'!I362*'Emission factors'!$B$30*'Emission factors'!$C$30</f>
        <v>15314.696045999999</v>
      </c>
      <c r="N356" s="98">
        <f>'Activity data'!J362*'Emission factors'!$B$30*'Emission factors'!$C$30</f>
        <v>17991.45091575</v>
      </c>
      <c r="O356" s="98">
        <f>'Activity data'!K362*'Emission factors'!$B$30*'Emission factors'!$C$30</f>
        <v>12323.811825000001</v>
      </c>
      <c r="P356" s="98">
        <f>'Activity data'!L362*'Emission factors'!$B$30*'Emission factors'!$C$30</f>
        <v>4580.0194829999991</v>
      </c>
      <c r="Q356" s="98">
        <f>'Activity data'!M362*'Emission factors'!$B$30*'Emission factors'!$C$30</f>
        <v>2734.9048447499995</v>
      </c>
      <c r="R356" s="98">
        <f>'Activity data'!N362*'Emission factors'!$B$30*'Emission factors'!$C$30</f>
        <v>687.11762925000005</v>
      </c>
      <c r="S356" s="98">
        <f>'Activity data'!O362*'Emission factors'!$B$30*'Emission factors'!$C$30</f>
        <v>0</v>
      </c>
      <c r="T356" s="98">
        <f>'Activity data'!P362*'Emission factors'!$B$30*'Emission factors'!$C$30</f>
        <v>0</v>
      </c>
      <c r="U356" s="98">
        <f>'Activity data'!Q362*'Emission factors'!$B$30*'Emission factors'!$C$30</f>
        <v>0</v>
      </c>
    </row>
    <row r="357" spans="1:21" x14ac:dyDescent="0.25">
      <c r="A357" s="92" t="s">
        <v>11</v>
      </c>
      <c r="B357" s="92" t="s">
        <v>12</v>
      </c>
      <c r="C357" s="92" t="s">
        <v>13</v>
      </c>
      <c r="D357" s="92" t="s">
        <v>30</v>
      </c>
      <c r="E357" s="92" t="s">
        <v>44</v>
      </c>
      <c r="G357" s="92" t="s">
        <v>97</v>
      </c>
      <c r="H357" s="92" t="s">
        <v>16</v>
      </c>
      <c r="I357" s="88" t="s">
        <v>190</v>
      </c>
      <c r="L357" s="98">
        <f>'Activity data'!H363*'Emission factors'!$B$30*'Emission factors'!$C$30</f>
        <v>0</v>
      </c>
      <c r="M357" s="98">
        <f>'Activity data'!I363*'Emission factors'!$B$30*'Emission factors'!$C$30</f>
        <v>0</v>
      </c>
      <c r="N357" s="98">
        <f>'Activity data'!J363*'Emission factors'!$B$30*'Emission factors'!$C$30</f>
        <v>0</v>
      </c>
      <c r="O357" s="98">
        <f>'Activity data'!K363*'Emission factors'!$B$30*'Emission factors'!$C$30</f>
        <v>0</v>
      </c>
      <c r="P357" s="98">
        <f>'Activity data'!L363*'Emission factors'!$B$30*'Emission factors'!$C$30</f>
        <v>0</v>
      </c>
      <c r="Q357" s="98">
        <f>'Activity data'!M363*'Emission factors'!$B$30*'Emission factors'!$C$30</f>
        <v>0</v>
      </c>
      <c r="R357" s="98">
        <f>'Activity data'!N363*'Emission factors'!$B$30*'Emission factors'!$C$30</f>
        <v>0</v>
      </c>
      <c r="S357" s="98">
        <f>'Activity data'!O363*'Emission factors'!$B$30*'Emission factors'!$C$30</f>
        <v>0</v>
      </c>
      <c r="T357" s="98">
        <f>'Activity data'!P363*'Emission factors'!$B$30*'Emission factors'!$C$30</f>
        <v>0</v>
      </c>
      <c r="U357" s="98">
        <f>'Activity data'!Q363*'Emission factors'!$B$30*'Emission factors'!$C$30</f>
        <v>0</v>
      </c>
    </row>
    <row r="358" spans="1:21" x14ac:dyDescent="0.25">
      <c r="A358" s="92" t="s">
        <v>11</v>
      </c>
      <c r="B358" s="92" t="s">
        <v>12</v>
      </c>
      <c r="C358" s="92" t="s">
        <v>13</v>
      </c>
      <c r="D358" s="92" t="s">
        <v>30</v>
      </c>
      <c r="E358" s="92" t="s">
        <v>44</v>
      </c>
      <c r="G358" s="92" t="s">
        <v>97</v>
      </c>
      <c r="H358" s="92" t="s">
        <v>16</v>
      </c>
      <c r="I358" s="88" t="s">
        <v>210</v>
      </c>
      <c r="L358" s="98">
        <f>'Activity data'!H364*'Emission factors'!$B$30*'Emission factors'!$C$30</f>
        <v>0</v>
      </c>
      <c r="M358" s="98">
        <f>'Activity data'!I364*'Emission factors'!$B$30*'Emission factors'!$C$30</f>
        <v>0</v>
      </c>
      <c r="N358" s="98">
        <f>'Activity data'!J364*'Emission factors'!$B$30*'Emission factors'!$C$30</f>
        <v>0</v>
      </c>
      <c r="O358" s="98">
        <f>'Activity data'!K364*'Emission factors'!$B$30*'Emission factors'!$C$30</f>
        <v>0</v>
      </c>
      <c r="P358" s="98">
        <f>'Activity data'!L364*'Emission factors'!$B$30*'Emission factors'!$C$30</f>
        <v>0</v>
      </c>
      <c r="Q358" s="98">
        <f>'Activity data'!M364*'Emission factors'!$B$30*'Emission factors'!$C$30</f>
        <v>0</v>
      </c>
      <c r="R358" s="98">
        <f>'Activity data'!N364*'Emission factors'!$B$30*'Emission factors'!$C$30</f>
        <v>0</v>
      </c>
      <c r="S358" s="98">
        <f>'Activity data'!O364*'Emission factors'!$B$30*'Emission factors'!$C$30</f>
        <v>0</v>
      </c>
      <c r="T358" s="98">
        <f>'Activity data'!P364*'Emission factors'!$B$30*'Emission factors'!$C$30</f>
        <v>0</v>
      </c>
      <c r="U358" s="98">
        <f>'Activity data'!Q364*'Emission factors'!$B$30*'Emission factors'!$C$30</f>
        <v>0</v>
      </c>
    </row>
    <row r="359" spans="1:21" x14ac:dyDescent="0.25">
      <c r="A359" s="92" t="s">
        <v>11</v>
      </c>
      <c r="B359" s="92" t="s">
        <v>12</v>
      </c>
      <c r="C359" s="92" t="s">
        <v>13</v>
      </c>
      <c r="D359" s="92" t="s">
        <v>30</v>
      </c>
      <c r="E359" s="92" t="s">
        <v>44</v>
      </c>
      <c r="G359" s="92" t="s">
        <v>97</v>
      </c>
      <c r="H359" s="92" t="s">
        <v>16</v>
      </c>
      <c r="I359" s="88" t="s">
        <v>199</v>
      </c>
      <c r="L359" s="98">
        <f>'Activity data'!H365*'Emission factors'!$B$30*'Emission factors'!$C$30</f>
        <v>0</v>
      </c>
      <c r="M359" s="98">
        <f>'Activity data'!I365*'Emission factors'!$B$30*'Emission factors'!$C$30</f>
        <v>0</v>
      </c>
      <c r="N359" s="98">
        <f>'Activity data'!J365*'Emission factors'!$B$30*'Emission factors'!$C$30</f>
        <v>0</v>
      </c>
      <c r="O359" s="98">
        <f>'Activity data'!K365*'Emission factors'!$B$30*'Emission factors'!$C$30</f>
        <v>0</v>
      </c>
      <c r="P359" s="98">
        <f>'Activity data'!L365*'Emission factors'!$B$30*'Emission factors'!$C$30</f>
        <v>0</v>
      </c>
      <c r="Q359" s="98">
        <f>'Activity data'!M365*'Emission factors'!$B$30*'Emission factors'!$C$30</f>
        <v>0</v>
      </c>
      <c r="R359" s="98">
        <f>'Activity data'!N365*'Emission factors'!$B$30*'Emission factors'!$C$30</f>
        <v>0</v>
      </c>
      <c r="S359" s="98">
        <f>'Activity data'!O365*'Emission factors'!$B$30*'Emission factors'!$C$30</f>
        <v>0</v>
      </c>
      <c r="T359" s="98">
        <f>'Activity data'!P365*'Emission factors'!$B$30*'Emission factors'!$C$30</f>
        <v>0</v>
      </c>
      <c r="U359" s="98">
        <f>'Activity data'!Q365*'Emission factors'!$B$30*'Emission factors'!$C$30</f>
        <v>0</v>
      </c>
    </row>
    <row r="360" spans="1:21" x14ac:dyDescent="0.25">
      <c r="A360" s="92" t="s">
        <v>11</v>
      </c>
      <c r="B360" s="92" t="s">
        <v>12</v>
      </c>
      <c r="C360" s="92" t="s">
        <v>13</v>
      </c>
      <c r="D360" s="92" t="s">
        <v>30</v>
      </c>
      <c r="E360" s="92" t="s">
        <v>44</v>
      </c>
      <c r="G360" s="92" t="s">
        <v>97</v>
      </c>
      <c r="H360" s="92" t="s">
        <v>16</v>
      </c>
      <c r="I360" s="88" t="s">
        <v>233</v>
      </c>
      <c r="L360" s="98">
        <f>'Activity data'!H366*'Emission factors'!$B$30*'Emission factors'!$C$30</f>
        <v>0</v>
      </c>
      <c r="M360" s="98">
        <f>'Activity data'!I366*'Emission factors'!$B$30*'Emission factors'!$C$30</f>
        <v>0</v>
      </c>
      <c r="N360" s="98">
        <f>'Activity data'!J366*'Emission factors'!$B$30*'Emission factors'!$C$30</f>
        <v>0</v>
      </c>
      <c r="O360" s="98">
        <f>'Activity data'!K366*'Emission factors'!$B$30*'Emission factors'!$C$30</f>
        <v>0</v>
      </c>
      <c r="P360" s="98">
        <f>'Activity data'!L366*'Emission factors'!$B$30*'Emission factors'!$C$30</f>
        <v>0</v>
      </c>
      <c r="Q360" s="98">
        <f>'Activity data'!M366*'Emission factors'!$B$30*'Emission factors'!$C$30</f>
        <v>0</v>
      </c>
      <c r="R360" s="98">
        <f>'Activity data'!N366*'Emission factors'!$B$30*'Emission factors'!$C$30</f>
        <v>0</v>
      </c>
      <c r="S360" s="98">
        <f>'Activity data'!O366*'Emission factors'!$B$30*'Emission factors'!$C$30</f>
        <v>0</v>
      </c>
      <c r="T360" s="98">
        <f>'Activity data'!P366*'Emission factors'!$B$30*'Emission factors'!$C$30</f>
        <v>0</v>
      </c>
      <c r="U360" s="98">
        <f>'Activity data'!Q366*'Emission factors'!$B$30*'Emission factors'!$C$30</f>
        <v>0</v>
      </c>
    </row>
    <row r="361" spans="1:21" x14ac:dyDescent="0.25">
      <c r="A361" s="92" t="s">
        <v>11</v>
      </c>
      <c r="B361" s="92" t="s">
        <v>12</v>
      </c>
      <c r="C361" s="92" t="s">
        <v>13</v>
      </c>
      <c r="D361" s="92" t="s">
        <v>30</v>
      </c>
      <c r="E361" s="92" t="s">
        <v>44</v>
      </c>
      <c r="G361" s="92" t="s">
        <v>97</v>
      </c>
      <c r="H361" s="92" t="s">
        <v>16</v>
      </c>
      <c r="I361" s="88" t="s">
        <v>200</v>
      </c>
      <c r="L361" s="98">
        <f>'Activity data'!H367*'Emission factors'!$B$30*'Emission factors'!$C$30</f>
        <v>78981.829153499988</v>
      </c>
      <c r="M361" s="98">
        <f>'Activity data'!I367*'Emission factors'!$B$30*'Emission factors'!$C$30</f>
        <v>90512.252278499989</v>
      </c>
      <c r="N361" s="98">
        <f>'Activity data'!J367*'Emission factors'!$B$30*'Emission factors'!$C$30</f>
        <v>64161.041470499993</v>
      </c>
      <c r="O361" s="98">
        <f>'Activity data'!K367*'Emission factors'!$B$30*'Emission factors'!$C$30</f>
        <v>18303.134781749999</v>
      </c>
      <c r="P361" s="98">
        <f>'Activity data'!L367*'Emission factors'!$B$30*'Emission factors'!$C$30</f>
        <v>4528.1704162499991</v>
      </c>
      <c r="Q361" s="98">
        <f>'Activity data'!M367*'Emission factors'!$B$30*'Emission factors'!$C$30</f>
        <v>6408.6051899999993</v>
      </c>
      <c r="R361" s="98">
        <f>'Activity data'!N367*'Emission factors'!$B$30*'Emission factors'!$C$30</f>
        <v>4769.1263879999988</v>
      </c>
      <c r="S361" s="98">
        <f>'Activity data'!O367*'Emission factors'!$B$30*'Emission factors'!$C$30</f>
        <v>6131.4687817499998</v>
      </c>
      <c r="T361" s="98">
        <f>'Activity data'!P367*'Emission factors'!$B$30*'Emission factors'!$C$30</f>
        <v>7531.7440769999985</v>
      </c>
      <c r="U361" s="98">
        <f>'Activity data'!Q367*'Emission factors'!$B$30*'Emission factors'!$C$30</f>
        <v>6933.4764232499992</v>
      </c>
    </row>
    <row r="362" spans="1:21" x14ac:dyDescent="0.25">
      <c r="A362" s="92" t="s">
        <v>11</v>
      </c>
      <c r="B362" s="92" t="s">
        <v>12</v>
      </c>
      <c r="C362" s="92" t="s">
        <v>13</v>
      </c>
      <c r="D362" s="92" t="s">
        <v>30</v>
      </c>
      <c r="E362" s="92" t="s">
        <v>26</v>
      </c>
      <c r="G362" s="92" t="s">
        <v>97</v>
      </c>
      <c r="H362" s="92" t="s">
        <v>16</v>
      </c>
      <c r="I362" s="88" t="s">
        <v>203</v>
      </c>
      <c r="J362" s="92" t="s">
        <v>13</v>
      </c>
      <c r="L362" s="98">
        <f>'Activity data'!H368*'Emission factors'!$B$29*'Emission factors'!$C$29</f>
        <v>111621.61115653501</v>
      </c>
      <c r="M362" s="98">
        <f>'Activity data'!I368*'Emission factors'!$B$29*'Emission factors'!$C$29</f>
        <v>126323.38319314501</v>
      </c>
      <c r="N362" s="98">
        <f>'Activity data'!J368*'Emission factors'!$B$29*'Emission factors'!$C$29</f>
        <v>128211.95501986501</v>
      </c>
      <c r="O362" s="98">
        <f>'Activity data'!K368*'Emission factors'!$B$29*'Emission factors'!$C$29</f>
        <v>139092.98685844502</v>
      </c>
      <c r="P362" s="98">
        <f>'Activity data'!L368*'Emission factors'!$B$29*'Emission factors'!$C$29</f>
        <v>155922.41958493501</v>
      </c>
      <c r="Q362" s="98">
        <f>'Activity data'!M368*'Emission factors'!$B$29*'Emission factors'!$C$29</f>
        <v>139623.82883734501</v>
      </c>
      <c r="R362" s="98">
        <f>'Activity data'!N368*'Emission factors'!$B$29*'Emission factors'!$C$29</f>
        <v>89628.009855030032</v>
      </c>
      <c r="S362" s="98">
        <f>'Activity data'!O368*'Emission factors'!$B$29*'Emission factors'!$C$29</f>
        <v>46412.417875320003</v>
      </c>
      <c r="T362" s="98">
        <f>'Activity data'!P368*'Emission factors'!$B$29*'Emission factors'!$C$29</f>
        <v>58078.50636388499</v>
      </c>
      <c r="U362" s="98">
        <f>'Activity data'!Q368*'Emission factors'!$B$29*'Emission factors'!$C$29</f>
        <v>59615.280672299996</v>
      </c>
    </row>
    <row r="363" spans="1:21" x14ac:dyDescent="0.25">
      <c r="A363" s="92" t="s">
        <v>11</v>
      </c>
      <c r="B363" s="92" t="s">
        <v>12</v>
      </c>
      <c r="C363" s="92" t="s">
        <v>13</v>
      </c>
      <c r="D363" s="92" t="s">
        <v>30</v>
      </c>
      <c r="E363" s="92" t="s">
        <v>26</v>
      </c>
      <c r="G363" s="92" t="s">
        <v>97</v>
      </c>
      <c r="H363" s="92" t="s">
        <v>16</v>
      </c>
      <c r="I363" s="88" t="s">
        <v>227</v>
      </c>
      <c r="L363" s="98">
        <f>'Activity data'!H369*'Emission factors'!$B$29*'Emission factors'!$C$29</f>
        <v>0</v>
      </c>
      <c r="M363" s="98">
        <f>'Activity data'!I369*'Emission factors'!$B$29*'Emission factors'!$C$29</f>
        <v>317.80527848999998</v>
      </c>
      <c r="N363" s="98">
        <f>'Activity data'!J369*'Emission factors'!$B$29*'Emission factors'!$C$29</f>
        <v>105.93509283</v>
      </c>
      <c r="O363" s="98">
        <f>'Activity data'!K369*'Emission factors'!$B$29*'Emission factors'!$C$29</f>
        <v>0</v>
      </c>
      <c r="P363" s="98">
        <f>'Activity data'!L369*'Emission factors'!$B$29*'Emission factors'!$C$29</f>
        <v>0</v>
      </c>
      <c r="Q363" s="98">
        <f>'Activity data'!M369*'Emission factors'!$B$29*'Emission factors'!$C$29</f>
        <v>0</v>
      </c>
      <c r="R363" s="98">
        <f>'Activity data'!N369*'Emission factors'!$B$29*'Emission factors'!$C$29</f>
        <v>0</v>
      </c>
      <c r="S363" s="98">
        <f>'Activity data'!O369*'Emission factors'!$B$29*'Emission factors'!$C$29</f>
        <v>0</v>
      </c>
      <c r="T363" s="98">
        <f>'Activity data'!P369*'Emission factors'!$B$29*'Emission factors'!$C$29</f>
        <v>0</v>
      </c>
      <c r="U363" s="98">
        <f>'Activity data'!Q369*'Emission factors'!$B$29*'Emission factors'!$C$29</f>
        <v>0</v>
      </c>
    </row>
    <row r="364" spans="1:21" x14ac:dyDescent="0.25">
      <c r="A364" s="92" t="s">
        <v>11</v>
      </c>
      <c r="B364" s="92" t="s">
        <v>12</v>
      </c>
      <c r="C364" s="92" t="s">
        <v>13</v>
      </c>
      <c r="D364" s="92" t="s">
        <v>30</v>
      </c>
      <c r="E364" s="92" t="s">
        <v>26</v>
      </c>
      <c r="G364" s="92" t="s">
        <v>97</v>
      </c>
      <c r="H364" s="92" t="s">
        <v>16</v>
      </c>
      <c r="I364" s="88" t="s">
        <v>191</v>
      </c>
      <c r="L364" s="98">
        <f>'Activity data'!H370*'Emission factors'!$B$29*'Emission factors'!$C$29</f>
        <v>0</v>
      </c>
      <c r="M364" s="98">
        <f>'Activity data'!I370*'Emission factors'!$B$29*'Emission factors'!$C$29</f>
        <v>0</v>
      </c>
      <c r="N364" s="98">
        <f>'Activity data'!J370*'Emission factors'!$B$29*'Emission factors'!$C$29</f>
        <v>0</v>
      </c>
      <c r="O364" s="98">
        <f>'Activity data'!K370*'Emission factors'!$B$29*'Emission factors'!$C$29</f>
        <v>0</v>
      </c>
      <c r="P364" s="98">
        <f>'Activity data'!L370*'Emission factors'!$B$29*'Emission factors'!$C$29</f>
        <v>0</v>
      </c>
      <c r="Q364" s="98">
        <f>'Activity data'!M370*'Emission factors'!$B$29*'Emission factors'!$C$29</f>
        <v>0</v>
      </c>
      <c r="R364" s="98">
        <f>'Activity data'!N370*'Emission factors'!$B$29*'Emission factors'!$C$29</f>
        <v>0</v>
      </c>
      <c r="S364" s="98">
        <f>'Activity data'!O370*'Emission factors'!$B$29*'Emission factors'!$C$29</f>
        <v>0</v>
      </c>
      <c r="T364" s="98">
        <f>'Activity data'!P370*'Emission factors'!$B$29*'Emission factors'!$C$29</f>
        <v>0</v>
      </c>
      <c r="U364" s="98">
        <f>'Activity data'!Q370*'Emission factors'!$B$29*'Emission factors'!$C$29</f>
        <v>0</v>
      </c>
    </row>
    <row r="365" spans="1:21" x14ac:dyDescent="0.25">
      <c r="A365" s="92" t="s">
        <v>11</v>
      </c>
      <c r="B365" s="92" t="s">
        <v>12</v>
      </c>
      <c r="C365" s="92" t="s">
        <v>13</v>
      </c>
      <c r="D365" s="92" t="s">
        <v>30</v>
      </c>
      <c r="E365" s="92" t="s">
        <v>26</v>
      </c>
      <c r="G365" s="92" t="s">
        <v>97</v>
      </c>
      <c r="H365" s="92" t="s">
        <v>16</v>
      </c>
      <c r="I365" s="88" t="s">
        <v>192</v>
      </c>
      <c r="L365" s="98">
        <f>'Activity data'!H371*'Emission factors'!$B$29*'Emission factors'!$C$29</f>
        <v>0</v>
      </c>
      <c r="M365" s="98">
        <f>'Activity data'!I371*'Emission factors'!$B$29*'Emission factors'!$C$29</f>
        <v>0</v>
      </c>
      <c r="N365" s="98">
        <f>'Activity data'!J371*'Emission factors'!$B$29*'Emission factors'!$C$29</f>
        <v>0</v>
      </c>
      <c r="O365" s="98">
        <f>'Activity data'!K371*'Emission factors'!$B$29*'Emission factors'!$C$29</f>
        <v>0</v>
      </c>
      <c r="P365" s="98">
        <f>'Activity data'!L371*'Emission factors'!$B$29*'Emission factors'!$C$29</f>
        <v>0</v>
      </c>
      <c r="Q365" s="98">
        <f>'Activity data'!M371*'Emission factors'!$B$29*'Emission factors'!$C$29</f>
        <v>0</v>
      </c>
      <c r="R365" s="98">
        <f>'Activity data'!N371*'Emission factors'!$B$29*'Emission factors'!$C$29</f>
        <v>0</v>
      </c>
      <c r="S365" s="98">
        <f>'Activity data'!O371*'Emission factors'!$B$29*'Emission factors'!$C$29</f>
        <v>0</v>
      </c>
      <c r="T365" s="98">
        <f>'Activity data'!P371*'Emission factors'!$B$29*'Emission factors'!$C$29</f>
        <v>0</v>
      </c>
      <c r="U365" s="98">
        <f>'Activity data'!Q371*'Emission factors'!$B$29*'Emission factors'!$C$29</f>
        <v>0</v>
      </c>
    </row>
    <row r="366" spans="1:21" x14ac:dyDescent="0.25">
      <c r="A366" s="92" t="s">
        <v>11</v>
      </c>
      <c r="B366" s="92" t="s">
        <v>12</v>
      </c>
      <c r="C366" s="92" t="s">
        <v>13</v>
      </c>
      <c r="D366" s="92" t="s">
        <v>30</v>
      </c>
      <c r="E366" s="92" t="s">
        <v>26</v>
      </c>
      <c r="G366" s="92" t="s">
        <v>97</v>
      </c>
      <c r="H366" s="92" t="s">
        <v>16</v>
      </c>
      <c r="I366" s="88" t="s">
        <v>206</v>
      </c>
      <c r="L366" s="98">
        <f>'Activity data'!H372*'Emission factors'!$B$29*'Emission factors'!$C$29</f>
        <v>0</v>
      </c>
      <c r="M366" s="98">
        <f>'Activity data'!I372*'Emission factors'!$B$29*'Emission factors'!$C$29</f>
        <v>0</v>
      </c>
      <c r="N366" s="98">
        <f>'Activity data'!J372*'Emission factors'!$B$29*'Emission factors'!$C$29</f>
        <v>0</v>
      </c>
      <c r="O366" s="98">
        <f>'Activity data'!K372*'Emission factors'!$B$29*'Emission factors'!$C$29</f>
        <v>0</v>
      </c>
      <c r="P366" s="98">
        <f>'Activity data'!L372*'Emission factors'!$B$29*'Emission factors'!$C$29</f>
        <v>0</v>
      </c>
      <c r="Q366" s="98">
        <f>'Activity data'!M372*'Emission factors'!$B$29*'Emission factors'!$C$29</f>
        <v>0</v>
      </c>
      <c r="R366" s="98">
        <f>'Activity data'!N372*'Emission factors'!$B$29*'Emission factors'!$C$29</f>
        <v>0</v>
      </c>
      <c r="S366" s="98">
        <f>'Activity data'!O372*'Emission factors'!$B$29*'Emission factors'!$C$29</f>
        <v>0</v>
      </c>
      <c r="T366" s="98">
        <f>'Activity data'!P372*'Emission factors'!$B$29*'Emission factors'!$C$29</f>
        <v>0</v>
      </c>
      <c r="U366" s="98">
        <f>'Activity data'!Q372*'Emission factors'!$B$29*'Emission factors'!$C$29</f>
        <v>0</v>
      </c>
    </row>
    <row r="367" spans="1:21" x14ac:dyDescent="0.25">
      <c r="A367" s="92" t="s">
        <v>11</v>
      </c>
      <c r="B367" s="92" t="s">
        <v>12</v>
      </c>
      <c r="C367" s="92" t="s">
        <v>13</v>
      </c>
      <c r="D367" s="92" t="s">
        <v>30</v>
      </c>
      <c r="E367" s="92" t="s">
        <v>26</v>
      </c>
      <c r="G367" s="92" t="s">
        <v>97</v>
      </c>
      <c r="H367" s="92" t="s">
        <v>16</v>
      </c>
      <c r="I367" s="88" t="s">
        <v>220</v>
      </c>
      <c r="L367" s="98">
        <f>'Activity data'!H373*'Emission factors'!$B$29*'Emission factors'!$C$29</f>
        <v>0</v>
      </c>
      <c r="M367" s="98">
        <f>'Activity data'!I373*'Emission factors'!$B$29*'Emission factors'!$C$29</f>
        <v>0</v>
      </c>
      <c r="N367" s="98">
        <f>'Activity data'!J373*'Emission factors'!$B$29*'Emission factors'!$C$29</f>
        <v>0</v>
      </c>
      <c r="O367" s="98">
        <f>'Activity data'!K373*'Emission factors'!$B$29*'Emission factors'!$C$29</f>
        <v>0</v>
      </c>
      <c r="P367" s="98">
        <f>'Activity data'!L373*'Emission factors'!$B$29*'Emission factors'!$C$29</f>
        <v>0</v>
      </c>
      <c r="Q367" s="98">
        <f>'Activity data'!M373*'Emission factors'!$B$29*'Emission factors'!$C$29</f>
        <v>0</v>
      </c>
      <c r="R367" s="98">
        <f>'Activity data'!N373*'Emission factors'!$B$29*'Emission factors'!$C$29</f>
        <v>0</v>
      </c>
      <c r="S367" s="98">
        <f>'Activity data'!O373*'Emission factors'!$B$29*'Emission factors'!$C$29</f>
        <v>0</v>
      </c>
      <c r="T367" s="98">
        <f>'Activity data'!P373*'Emission factors'!$B$29*'Emission factors'!$C$29</f>
        <v>0</v>
      </c>
      <c r="U367" s="98">
        <f>'Activity data'!Q373*'Emission factors'!$B$29*'Emission factors'!$C$29</f>
        <v>0</v>
      </c>
    </row>
    <row r="368" spans="1:21" x14ac:dyDescent="0.25">
      <c r="A368" s="92" t="s">
        <v>11</v>
      </c>
      <c r="B368" s="92" t="s">
        <v>12</v>
      </c>
      <c r="C368" s="92" t="s">
        <v>13</v>
      </c>
      <c r="D368" s="92" t="s">
        <v>30</v>
      </c>
      <c r="E368" s="92" t="s">
        <v>26</v>
      </c>
      <c r="G368" s="92" t="s">
        <v>97</v>
      </c>
      <c r="H368" s="92" t="s">
        <v>16</v>
      </c>
      <c r="I368" s="88" t="s">
        <v>193</v>
      </c>
      <c r="L368" s="98">
        <f>'Activity data'!H374*'Emission factors'!$B$29*'Emission factors'!$C$29</f>
        <v>187.99551711000001</v>
      </c>
      <c r="M368" s="98">
        <f>'Activity data'!I374*'Emission factors'!$B$29*'Emission factors'!$C$29</f>
        <v>496.81863202500006</v>
      </c>
      <c r="N368" s="98">
        <f>'Activity data'!J374*'Emission factors'!$B$29*'Emission factors'!$C$29</f>
        <v>547.58535394499995</v>
      </c>
      <c r="O368" s="98">
        <f>'Activity data'!K374*'Emission factors'!$B$29*'Emission factors'!$C$29</f>
        <v>490.12283736000006</v>
      </c>
      <c r="P368" s="98">
        <f>'Activity data'!L374*'Emission factors'!$B$29*'Emission factors'!$C$29</f>
        <v>568.41930737999996</v>
      </c>
      <c r="Q368" s="98">
        <f>'Activity data'!M374*'Emission factors'!$B$29*'Emission factors'!$C$29</f>
        <v>337.90821601499999</v>
      </c>
      <c r="R368" s="98">
        <f>'Activity data'!N374*'Emission factors'!$B$29*'Emission factors'!$C$29</f>
        <v>237.21466279499995</v>
      </c>
      <c r="S368" s="98">
        <f>'Activity data'!O374*'Emission factors'!$B$29*'Emission factors'!$C$29</f>
        <v>111.89209482000001</v>
      </c>
      <c r="T368" s="98">
        <f>'Activity data'!P374*'Emission factors'!$B$29*'Emission factors'!$C$29</f>
        <v>17.902113029999999</v>
      </c>
      <c r="U368" s="98">
        <f>'Activity data'!Q374*'Emission factors'!$B$29*'Emission factors'!$C$29</f>
        <v>134.28917802000001</v>
      </c>
    </row>
    <row r="369" spans="1:21" x14ac:dyDescent="0.25">
      <c r="A369" s="92" t="s">
        <v>11</v>
      </c>
      <c r="B369" s="92" t="s">
        <v>12</v>
      </c>
      <c r="C369" s="92" t="s">
        <v>13</v>
      </c>
      <c r="D369" s="92" t="s">
        <v>30</v>
      </c>
      <c r="E369" s="92" t="s">
        <v>26</v>
      </c>
      <c r="G369" s="92" t="s">
        <v>97</v>
      </c>
      <c r="H369" s="92" t="s">
        <v>16</v>
      </c>
      <c r="I369" s="88" t="s">
        <v>259</v>
      </c>
      <c r="L369" s="98">
        <f>'Activity data'!H375*'Emission factors'!$B$29*'Emission factors'!$C$29</f>
        <v>0</v>
      </c>
      <c r="M369" s="98">
        <f>'Activity data'!I375*'Emission factors'!$B$29*'Emission factors'!$C$29</f>
        <v>0</v>
      </c>
      <c r="N369" s="98">
        <f>'Activity data'!J375*'Emission factors'!$B$29*'Emission factors'!$C$29</f>
        <v>0</v>
      </c>
      <c r="O369" s="98">
        <f>'Activity data'!K375*'Emission factors'!$B$29*'Emission factors'!$C$29</f>
        <v>0</v>
      </c>
      <c r="P369" s="98">
        <f>'Activity data'!L375*'Emission factors'!$B$29*'Emission factors'!$C$29</f>
        <v>0</v>
      </c>
      <c r="Q369" s="98">
        <f>'Activity data'!M375*'Emission factors'!$B$29*'Emission factors'!$C$29</f>
        <v>0</v>
      </c>
      <c r="R369" s="98">
        <f>'Activity data'!N375*'Emission factors'!$B$29*'Emission factors'!$C$29</f>
        <v>0</v>
      </c>
      <c r="S369" s="98">
        <f>'Activity data'!O375*'Emission factors'!$B$29*'Emission factors'!$C$29</f>
        <v>0</v>
      </c>
      <c r="T369" s="98">
        <f>'Activity data'!P375*'Emission factors'!$B$29*'Emission factors'!$C$29</f>
        <v>0</v>
      </c>
      <c r="U369" s="98">
        <f>'Activity data'!Q375*'Emission factors'!$B$29*'Emission factors'!$C$29</f>
        <v>0</v>
      </c>
    </row>
    <row r="370" spans="1:21" x14ac:dyDescent="0.25">
      <c r="A370" s="92" t="s">
        <v>11</v>
      </c>
      <c r="B370" s="92" t="s">
        <v>12</v>
      </c>
      <c r="C370" s="92" t="s">
        <v>13</v>
      </c>
      <c r="D370" s="92" t="s">
        <v>30</v>
      </c>
      <c r="E370" s="92" t="s">
        <v>26</v>
      </c>
      <c r="G370" s="92" t="s">
        <v>97</v>
      </c>
      <c r="H370" s="92" t="s">
        <v>16</v>
      </c>
      <c r="I370" s="88" t="s">
        <v>223</v>
      </c>
      <c r="L370" s="98">
        <f>'Activity data'!H376*'Emission factors'!$B$29*'Emission factors'!$C$29</f>
        <v>0</v>
      </c>
      <c r="M370" s="98">
        <f>'Activity data'!I376*'Emission factors'!$B$29*'Emission factors'!$C$29</f>
        <v>0</v>
      </c>
      <c r="N370" s="98">
        <f>'Activity data'!J376*'Emission factors'!$B$29*'Emission factors'!$C$29</f>
        <v>0</v>
      </c>
      <c r="O370" s="98">
        <f>'Activity data'!K376*'Emission factors'!$B$29*'Emission factors'!$C$29</f>
        <v>0</v>
      </c>
      <c r="P370" s="98">
        <f>'Activity data'!L376*'Emission factors'!$B$29*'Emission factors'!$C$29</f>
        <v>0</v>
      </c>
      <c r="Q370" s="98">
        <f>'Activity data'!M376*'Emission factors'!$B$29*'Emission factors'!$C$29</f>
        <v>0</v>
      </c>
      <c r="R370" s="98">
        <f>'Activity data'!N376*'Emission factors'!$B$29*'Emission factors'!$C$29</f>
        <v>0</v>
      </c>
      <c r="S370" s="98">
        <f>'Activity data'!O376*'Emission factors'!$B$29*'Emission factors'!$C$29</f>
        <v>0</v>
      </c>
      <c r="T370" s="98">
        <f>'Activity data'!P376*'Emission factors'!$B$29*'Emission factors'!$C$29</f>
        <v>0</v>
      </c>
      <c r="U370" s="98">
        <f>'Activity data'!Q376*'Emission factors'!$B$29*'Emission factors'!$C$29</f>
        <v>0</v>
      </c>
    </row>
    <row r="371" spans="1:21" x14ac:dyDescent="0.25">
      <c r="A371" s="92" t="s">
        <v>11</v>
      </c>
      <c r="B371" s="92" t="s">
        <v>12</v>
      </c>
      <c r="C371" s="92" t="s">
        <v>13</v>
      </c>
      <c r="D371" s="92" t="s">
        <v>30</v>
      </c>
      <c r="E371" s="92" t="s">
        <v>26</v>
      </c>
      <c r="G371" s="92" t="s">
        <v>97</v>
      </c>
      <c r="H371" s="92" t="s">
        <v>16</v>
      </c>
      <c r="I371" s="88" t="s">
        <v>221</v>
      </c>
      <c r="L371" s="98">
        <f>'Activity data'!H377*'Emission factors'!$B$29*'Emission factors'!$C$29</f>
        <v>0</v>
      </c>
      <c r="M371" s="98">
        <f>'Activity data'!I377*'Emission factors'!$B$29*'Emission factors'!$C$29</f>
        <v>0</v>
      </c>
      <c r="N371" s="98">
        <f>'Activity data'!J377*'Emission factors'!$B$29*'Emission factors'!$C$29</f>
        <v>0</v>
      </c>
      <c r="O371" s="98">
        <f>'Activity data'!K377*'Emission factors'!$B$29*'Emission factors'!$C$29</f>
        <v>0</v>
      </c>
      <c r="P371" s="98">
        <f>'Activity data'!L377*'Emission factors'!$B$29*'Emission factors'!$C$29</f>
        <v>0</v>
      </c>
      <c r="Q371" s="98">
        <f>'Activity data'!M377*'Emission factors'!$B$29*'Emission factors'!$C$29</f>
        <v>0</v>
      </c>
      <c r="R371" s="98">
        <f>'Activity data'!N377*'Emission factors'!$B$29*'Emission factors'!$C$29</f>
        <v>0</v>
      </c>
      <c r="S371" s="98">
        <f>'Activity data'!O377*'Emission factors'!$B$29*'Emission factors'!$C$29</f>
        <v>0</v>
      </c>
      <c r="T371" s="98">
        <f>'Activity data'!P377*'Emission factors'!$B$29*'Emission factors'!$C$29</f>
        <v>0</v>
      </c>
      <c r="U371" s="98">
        <f>'Activity data'!Q377*'Emission factors'!$B$29*'Emission factors'!$C$29</f>
        <v>0</v>
      </c>
    </row>
    <row r="372" spans="1:21" x14ac:dyDescent="0.25">
      <c r="A372" s="92" t="s">
        <v>11</v>
      </c>
      <c r="B372" s="92" t="s">
        <v>12</v>
      </c>
      <c r="C372" s="92" t="s">
        <v>13</v>
      </c>
      <c r="D372" s="92" t="s">
        <v>30</v>
      </c>
      <c r="E372" s="92" t="s">
        <v>26</v>
      </c>
      <c r="G372" s="92" t="s">
        <v>97</v>
      </c>
      <c r="H372" s="92" t="s">
        <v>16</v>
      </c>
      <c r="I372" s="88" t="s">
        <v>222</v>
      </c>
      <c r="L372" s="98">
        <f>'Activity data'!H378*'Emission factors'!$B$29*'Emission factors'!$C$29</f>
        <v>2745.6102135450001</v>
      </c>
      <c r="M372" s="98">
        <f>'Activity data'!I378*'Emission factors'!$B$29*'Emission factors'!$C$29</f>
        <v>10287.415812600002</v>
      </c>
      <c r="N372" s="98">
        <f>'Activity data'!J378*'Emission factors'!$B$29*'Emission factors'!$C$29</f>
        <v>5735.8152398699995</v>
      </c>
      <c r="O372" s="98">
        <f>'Activity data'!K378*'Emission factors'!$B$29*'Emission factors'!$C$29</f>
        <v>3946.902656625</v>
      </c>
      <c r="P372" s="98">
        <f>'Activity data'!L378*'Emission factors'!$B$29*'Emission factors'!$C$29</f>
        <v>5587.3412424899998</v>
      </c>
      <c r="Q372" s="98">
        <f>'Activity data'!M378*'Emission factors'!$B$29*'Emission factors'!$C$29</f>
        <v>3664.9715950800005</v>
      </c>
      <c r="R372" s="98">
        <f>'Activity data'!N378*'Emission factors'!$B$29*'Emission factors'!$C$29</f>
        <v>1256.7407775300001</v>
      </c>
      <c r="S372" s="98">
        <f>'Activity data'!O378*'Emission factors'!$B$29*'Emission factors'!$C$29</f>
        <v>1792.6221001500003</v>
      </c>
      <c r="T372" s="98">
        <f>'Activity data'!P378*'Emission factors'!$B$29*'Emission factors'!$C$29</f>
        <v>2012.9534061300001</v>
      </c>
      <c r="U372" s="98">
        <f>'Activity data'!Q378*'Emission factors'!$B$29*'Emission factors'!$C$29</f>
        <v>28362.624077970002</v>
      </c>
    </row>
    <row r="373" spans="1:21" x14ac:dyDescent="0.25">
      <c r="A373" s="92" t="s">
        <v>11</v>
      </c>
      <c r="B373" s="92" t="s">
        <v>12</v>
      </c>
      <c r="C373" s="92" t="s">
        <v>13</v>
      </c>
      <c r="D373" s="92" t="s">
        <v>30</v>
      </c>
      <c r="E373" s="92" t="s">
        <v>26</v>
      </c>
      <c r="G373" s="92" t="s">
        <v>97</v>
      </c>
      <c r="H373" s="92" t="s">
        <v>16</v>
      </c>
      <c r="I373" s="88" t="s">
        <v>201</v>
      </c>
      <c r="L373" s="98">
        <f>'Activity data'!H379*'Emission factors'!$B$29*'Emission factors'!$C$29</f>
        <v>2463.8113570049995</v>
      </c>
      <c r="M373" s="98">
        <f>'Activity data'!I379*'Emission factors'!$B$29*'Emission factors'!$C$29</f>
        <v>27262.110732525005</v>
      </c>
      <c r="N373" s="98">
        <f>'Activity data'!J379*'Emission factors'!$B$29*'Emission factors'!$C$29</f>
        <v>82557.460661444988</v>
      </c>
      <c r="O373" s="98">
        <f>'Activity data'!K379*'Emission factors'!$B$29*'Emission factors'!$C$29</f>
        <v>417779.07655572001</v>
      </c>
      <c r="P373" s="98">
        <f>'Activity data'!L379*'Emission factors'!$B$29*'Emission factors'!$C$29</f>
        <v>673227.53140796977</v>
      </c>
      <c r="Q373" s="98">
        <f>'Activity data'!M379*'Emission factors'!$B$29*'Emission factors'!$C$29</f>
        <v>1358720.8254304198</v>
      </c>
      <c r="R373" s="98">
        <f>'Activity data'!N379*'Emission factors'!$B$29*'Emission factors'!$C$29</f>
        <v>812189.92305176985</v>
      </c>
      <c r="S373" s="98">
        <f>'Activity data'!O379*'Emission factors'!$B$29*'Emission factors'!$C$29</f>
        <v>209428.81027002004</v>
      </c>
      <c r="T373" s="98">
        <f>'Activity data'!P379*'Emission factors'!$B$29*'Emission factors'!$C$29</f>
        <v>111062.82726099003</v>
      </c>
      <c r="U373" s="98">
        <f>'Activity data'!Q379*'Emission factors'!$B$29*'Emission factors'!$C$29</f>
        <v>70542.941993820001</v>
      </c>
    </row>
    <row r="374" spans="1:21" x14ac:dyDescent="0.25">
      <c r="A374" s="92" t="s">
        <v>11</v>
      </c>
      <c r="B374" s="92" t="s">
        <v>12</v>
      </c>
      <c r="C374" s="92" t="s">
        <v>13</v>
      </c>
      <c r="D374" s="92" t="s">
        <v>30</v>
      </c>
      <c r="E374" s="92" t="s">
        <v>26</v>
      </c>
      <c r="G374" s="92" t="s">
        <v>97</v>
      </c>
      <c r="H374" s="92" t="s">
        <v>16</v>
      </c>
      <c r="I374" s="88" t="s">
        <v>207</v>
      </c>
      <c r="L374" s="98">
        <f>'Activity data'!H380*'Emission factors'!$B$29*'Emission factors'!$C$29</f>
        <v>0</v>
      </c>
      <c r="M374" s="98">
        <f>'Activity data'!I380*'Emission factors'!$B$29*'Emission factors'!$C$29</f>
        <v>0</v>
      </c>
      <c r="N374" s="98">
        <f>'Activity data'!J380*'Emission factors'!$B$29*'Emission factors'!$C$29</f>
        <v>0</v>
      </c>
      <c r="O374" s="98">
        <f>'Activity data'!K380*'Emission factors'!$B$29*'Emission factors'!$C$29</f>
        <v>0</v>
      </c>
      <c r="P374" s="98">
        <f>'Activity data'!L380*'Emission factors'!$B$29*'Emission factors'!$C$29</f>
        <v>0</v>
      </c>
      <c r="Q374" s="98">
        <f>'Activity data'!M380*'Emission factors'!$B$29*'Emission factors'!$C$29</f>
        <v>0</v>
      </c>
      <c r="R374" s="98">
        <f>'Activity data'!N380*'Emission factors'!$B$29*'Emission factors'!$C$29</f>
        <v>0</v>
      </c>
      <c r="S374" s="98">
        <f>'Activity data'!O380*'Emission factors'!$B$29*'Emission factors'!$C$29</f>
        <v>0</v>
      </c>
      <c r="T374" s="98">
        <f>'Activity data'!P380*'Emission factors'!$B$29*'Emission factors'!$C$29</f>
        <v>0</v>
      </c>
      <c r="U374" s="98">
        <f>'Activity data'!Q380*'Emission factors'!$B$29*'Emission factors'!$C$29</f>
        <v>0</v>
      </c>
    </row>
    <row r="375" spans="1:21" x14ac:dyDescent="0.25">
      <c r="A375" s="92" t="s">
        <v>11</v>
      </c>
      <c r="B375" s="92" t="s">
        <v>12</v>
      </c>
      <c r="C375" s="92" t="s">
        <v>13</v>
      </c>
      <c r="D375" s="92" t="s">
        <v>30</v>
      </c>
      <c r="E375" s="92" t="s">
        <v>26</v>
      </c>
      <c r="G375" s="92" t="s">
        <v>97</v>
      </c>
      <c r="H375" s="92" t="s">
        <v>16</v>
      </c>
      <c r="I375" s="88" t="s">
        <v>218</v>
      </c>
      <c r="L375" s="98">
        <f>'Activity data'!H381*'Emission factors'!$B$29*'Emission factors'!$C$29</f>
        <v>0</v>
      </c>
      <c r="M375" s="98">
        <f>'Activity data'!I381*'Emission factors'!$B$29*'Emission factors'!$C$29</f>
        <v>0</v>
      </c>
      <c r="N375" s="98">
        <f>'Activity data'!J381*'Emission factors'!$B$29*'Emission factors'!$C$29</f>
        <v>0</v>
      </c>
      <c r="O375" s="98">
        <f>'Activity data'!K381*'Emission factors'!$B$29*'Emission factors'!$C$29</f>
        <v>0</v>
      </c>
      <c r="P375" s="98">
        <f>'Activity data'!L381*'Emission factors'!$B$29*'Emission factors'!$C$29</f>
        <v>0</v>
      </c>
      <c r="Q375" s="98">
        <f>'Activity data'!M381*'Emission factors'!$B$29*'Emission factors'!$C$29</f>
        <v>0</v>
      </c>
      <c r="R375" s="98">
        <f>'Activity data'!N381*'Emission factors'!$B$29*'Emission factors'!$C$29</f>
        <v>0</v>
      </c>
      <c r="S375" s="98">
        <f>'Activity data'!O381*'Emission factors'!$B$29*'Emission factors'!$C$29</f>
        <v>0</v>
      </c>
      <c r="T375" s="98">
        <f>'Activity data'!P381*'Emission factors'!$B$29*'Emission factors'!$C$29</f>
        <v>0</v>
      </c>
      <c r="U375" s="98">
        <f>'Activity data'!Q381*'Emission factors'!$B$29*'Emission factors'!$C$29</f>
        <v>0</v>
      </c>
    </row>
    <row r="376" spans="1:21" x14ac:dyDescent="0.25">
      <c r="A376" s="92" t="s">
        <v>11</v>
      </c>
      <c r="B376" s="92" t="s">
        <v>12</v>
      </c>
      <c r="C376" s="92" t="s">
        <v>13</v>
      </c>
      <c r="D376" s="92" t="s">
        <v>30</v>
      </c>
      <c r="E376" s="92" t="s">
        <v>26</v>
      </c>
      <c r="G376" s="92" t="s">
        <v>97</v>
      </c>
      <c r="H376" s="92" t="s">
        <v>16</v>
      </c>
      <c r="I376" s="88" t="s">
        <v>194</v>
      </c>
      <c r="L376" s="98">
        <f>'Activity data'!H382*'Emission factors'!$B$29*'Emission factors'!$C$29</f>
        <v>0</v>
      </c>
      <c r="M376" s="98">
        <f>'Activity data'!I382*'Emission factors'!$B$29*'Emission factors'!$C$29</f>
        <v>0</v>
      </c>
      <c r="N376" s="98">
        <f>'Activity data'!J382*'Emission factors'!$B$29*'Emission factors'!$C$29</f>
        <v>0</v>
      </c>
      <c r="O376" s="98">
        <f>'Activity data'!K382*'Emission factors'!$B$29*'Emission factors'!$C$29</f>
        <v>0</v>
      </c>
      <c r="P376" s="98">
        <f>'Activity data'!L382*'Emission factors'!$B$29*'Emission factors'!$C$29</f>
        <v>0</v>
      </c>
      <c r="Q376" s="98">
        <f>'Activity data'!M382*'Emission factors'!$B$29*'Emission factors'!$C$29</f>
        <v>0</v>
      </c>
      <c r="R376" s="98">
        <f>'Activity data'!N382*'Emission factors'!$B$29*'Emission factors'!$C$29</f>
        <v>0</v>
      </c>
      <c r="S376" s="98">
        <f>'Activity data'!O382*'Emission factors'!$B$29*'Emission factors'!$C$29</f>
        <v>0</v>
      </c>
      <c r="T376" s="98">
        <f>'Activity data'!P382*'Emission factors'!$B$29*'Emission factors'!$C$29</f>
        <v>0</v>
      </c>
      <c r="U376" s="98">
        <f>'Activity data'!Q382*'Emission factors'!$B$29*'Emission factors'!$C$29</f>
        <v>0</v>
      </c>
    </row>
    <row r="377" spans="1:21" x14ac:dyDescent="0.25">
      <c r="A377" s="92" t="s">
        <v>11</v>
      </c>
      <c r="B377" s="92" t="s">
        <v>12</v>
      </c>
      <c r="C377" s="92" t="s">
        <v>13</v>
      </c>
      <c r="D377" s="92" t="s">
        <v>30</v>
      </c>
      <c r="E377" s="92" t="s">
        <v>26</v>
      </c>
      <c r="G377" s="92" t="s">
        <v>97</v>
      </c>
      <c r="H377" s="92" t="s">
        <v>16</v>
      </c>
      <c r="I377" s="88" t="s">
        <v>195</v>
      </c>
      <c r="L377" s="98">
        <f>'Activity data'!H383*'Emission factors'!$B$29*'Emission factors'!$C$29</f>
        <v>0</v>
      </c>
      <c r="M377" s="98">
        <f>'Activity data'!I383*'Emission factors'!$B$29*'Emission factors'!$C$29</f>
        <v>0</v>
      </c>
      <c r="N377" s="98">
        <f>'Activity data'!J383*'Emission factors'!$B$29*'Emission factors'!$C$29</f>
        <v>0</v>
      </c>
      <c r="O377" s="98">
        <f>'Activity data'!K383*'Emission factors'!$B$29*'Emission factors'!$C$29</f>
        <v>0</v>
      </c>
      <c r="P377" s="98">
        <f>'Activity data'!L383*'Emission factors'!$B$29*'Emission factors'!$C$29</f>
        <v>0</v>
      </c>
      <c r="Q377" s="98">
        <f>'Activity data'!M383*'Emission factors'!$B$29*'Emission factors'!$C$29</f>
        <v>0</v>
      </c>
      <c r="R377" s="98">
        <f>'Activity data'!N383*'Emission factors'!$B$29*'Emission factors'!$C$29</f>
        <v>0</v>
      </c>
      <c r="S377" s="98">
        <f>'Activity data'!O383*'Emission factors'!$B$29*'Emission factors'!$C$29</f>
        <v>0</v>
      </c>
      <c r="T377" s="98">
        <f>'Activity data'!P383*'Emission factors'!$B$29*'Emission factors'!$C$29</f>
        <v>0</v>
      </c>
      <c r="U377" s="98">
        <f>'Activity data'!Q383*'Emission factors'!$B$29*'Emission factors'!$C$29</f>
        <v>0</v>
      </c>
    </row>
    <row r="378" spans="1:21" x14ac:dyDescent="0.25">
      <c r="A378" s="92" t="s">
        <v>11</v>
      </c>
      <c r="B378" s="92" t="s">
        <v>12</v>
      </c>
      <c r="C378" s="92" t="s">
        <v>13</v>
      </c>
      <c r="D378" s="92" t="s">
        <v>30</v>
      </c>
      <c r="E378" s="92" t="s">
        <v>26</v>
      </c>
      <c r="G378" s="92" t="s">
        <v>97</v>
      </c>
      <c r="H378" s="92" t="s">
        <v>16</v>
      </c>
      <c r="I378" s="88" t="s">
        <v>209</v>
      </c>
      <c r="L378" s="98">
        <f>'Activity data'!H384*'Emission factors'!$B$29*'Emission factors'!$C$29</f>
        <v>24426.391142925</v>
      </c>
      <c r="M378" s="98">
        <f>'Activity data'!I384*'Emission factors'!$B$29*'Emission factors'!$C$29</f>
        <v>37392.964712144996</v>
      </c>
      <c r="N378" s="98">
        <f>'Activity data'!J384*'Emission factors'!$B$29*'Emission factors'!$C$29</f>
        <v>33597.522330660002</v>
      </c>
      <c r="O378" s="98">
        <f>'Activity data'!K384*'Emission factors'!$B$29*'Emission factors'!$C$29</f>
        <v>37346.109703019996</v>
      </c>
      <c r="P378" s="98">
        <f>'Activity data'!L384*'Emission factors'!$B$29*'Emission factors'!$C$29</f>
        <v>38174.101872570005</v>
      </c>
      <c r="Q378" s="98">
        <f>'Activity data'!M384*'Emission factors'!$B$29*'Emission factors'!$C$29</f>
        <v>22722.556368779999</v>
      </c>
      <c r="R378" s="98">
        <f>'Activity data'!N384*'Emission factors'!$B$29*'Emission factors'!$C$29</f>
        <v>9713.2416991199989</v>
      </c>
      <c r="S378" s="98">
        <f>'Activity data'!O384*'Emission factors'!$B$29*'Emission factors'!$C$29</f>
        <v>1762.2227257649997</v>
      </c>
      <c r="T378" s="98">
        <f>'Activity data'!P384*'Emission factors'!$B$29*'Emission factors'!$C$29</f>
        <v>0</v>
      </c>
      <c r="U378" s="98">
        <f>'Activity data'!Q384*'Emission factors'!$B$29*'Emission factors'!$C$29</f>
        <v>0</v>
      </c>
    </row>
    <row r="379" spans="1:21" x14ac:dyDescent="0.25">
      <c r="A379" s="92" t="s">
        <v>11</v>
      </c>
      <c r="B379" s="92" t="s">
        <v>12</v>
      </c>
      <c r="C379" s="92" t="s">
        <v>13</v>
      </c>
      <c r="D379" s="92" t="s">
        <v>30</v>
      </c>
      <c r="E379" s="92" t="s">
        <v>26</v>
      </c>
      <c r="G379" s="92" t="s">
        <v>97</v>
      </c>
      <c r="H379" s="92" t="s">
        <v>16</v>
      </c>
      <c r="I379" s="88" t="s">
        <v>208</v>
      </c>
      <c r="L379" s="98">
        <f>'Activity data'!H385*'Emission factors'!$B$29*'Emission factors'!$C$29</f>
        <v>23195.438118135004</v>
      </c>
      <c r="M379" s="98">
        <f>'Activity data'!I385*'Emission factors'!$B$29*'Emission factors'!$C$29</f>
        <v>40064.672327895001</v>
      </c>
      <c r="N379" s="98">
        <f>'Activity data'!J385*'Emission factors'!$B$29*'Emission factors'!$C$29</f>
        <v>36581.770354995002</v>
      </c>
      <c r="O379" s="98">
        <f>'Activity data'!K385*'Emission factors'!$B$29*'Emission factors'!$C$29</f>
        <v>22938.812649900003</v>
      </c>
      <c r="P379" s="98">
        <f>'Activity data'!L385*'Emission factors'!$B$29*'Emission factors'!$C$29</f>
        <v>18410.130203625002</v>
      </c>
      <c r="Q379" s="98">
        <f>'Activity data'!M385*'Emission factors'!$B$29*'Emission factors'!$C$29</f>
        <v>19746.458394164998</v>
      </c>
      <c r="R379" s="98">
        <f>'Activity data'!N385*'Emission factors'!$B$29*'Emission factors'!$C$29</f>
        <v>75965.493585960008</v>
      </c>
      <c r="S379" s="98">
        <f>'Activity data'!O385*'Emission factors'!$B$29*'Emission factors'!$C$29</f>
        <v>119106.49083579003</v>
      </c>
      <c r="T379" s="98">
        <f>'Activity data'!P385*'Emission factors'!$B$29*'Emission factors'!$C$29</f>
        <v>126569.30005597501</v>
      </c>
      <c r="U379" s="98">
        <f>'Activity data'!Q385*'Emission factors'!$B$29*'Emission factors'!$C$29</f>
        <v>258430.88311357499</v>
      </c>
    </row>
    <row r="380" spans="1:21" x14ac:dyDescent="0.25">
      <c r="A380" s="92" t="s">
        <v>11</v>
      </c>
      <c r="B380" s="92" t="s">
        <v>12</v>
      </c>
      <c r="C380" s="92" t="s">
        <v>13</v>
      </c>
      <c r="D380" s="92" t="s">
        <v>30</v>
      </c>
      <c r="E380" s="92" t="s">
        <v>26</v>
      </c>
      <c r="G380" s="92" t="s">
        <v>97</v>
      </c>
      <c r="H380" s="92" t="s">
        <v>16</v>
      </c>
      <c r="I380" s="88" t="s">
        <v>226</v>
      </c>
      <c r="L380" s="98">
        <f>'Activity data'!H386*'Emission factors'!$B$29*'Emission factors'!$C$29</f>
        <v>0</v>
      </c>
      <c r="M380" s="98">
        <f>'Activity data'!I386*'Emission factors'!$B$29*'Emission factors'!$C$29</f>
        <v>22.373752905</v>
      </c>
      <c r="N380" s="98">
        <f>'Activity data'!J386*'Emission factors'!$B$29*'Emission factors'!$C$29</f>
        <v>7.4579176349999994</v>
      </c>
      <c r="O380" s="98">
        <f>'Activity data'!K386*'Emission factors'!$B$29*'Emission factors'!$C$29</f>
        <v>2547.738204885</v>
      </c>
      <c r="P380" s="98">
        <f>'Activity data'!L386*'Emission factors'!$B$29*'Emission factors'!$C$29</f>
        <v>5160.9178872450002</v>
      </c>
      <c r="Q380" s="98">
        <f>'Activity data'!M386*'Emission factors'!$B$29*'Emission factors'!$C$29</f>
        <v>1437.2239396499999</v>
      </c>
      <c r="R380" s="98">
        <f>'Activity data'!N386*'Emission factors'!$B$29*'Emission factors'!$C$29</f>
        <v>0</v>
      </c>
      <c r="S380" s="98">
        <f>'Activity data'!O386*'Emission factors'!$B$29*'Emission factors'!$C$29</f>
        <v>0</v>
      </c>
      <c r="T380" s="98">
        <f>'Activity data'!P386*'Emission factors'!$B$29*'Emission factors'!$C$29</f>
        <v>0</v>
      </c>
      <c r="U380" s="98">
        <f>'Activity data'!Q386*'Emission factors'!$B$29*'Emission factors'!$C$29</f>
        <v>0</v>
      </c>
    </row>
    <row r="381" spans="1:21" x14ac:dyDescent="0.25">
      <c r="A381" s="92" t="s">
        <v>11</v>
      </c>
      <c r="B381" s="92" t="s">
        <v>12</v>
      </c>
      <c r="C381" s="92" t="s">
        <v>13</v>
      </c>
      <c r="D381" s="92" t="s">
        <v>30</v>
      </c>
      <c r="E381" s="92" t="s">
        <v>26</v>
      </c>
      <c r="G381" s="92" t="s">
        <v>97</v>
      </c>
      <c r="H381" s="92" t="s">
        <v>16</v>
      </c>
      <c r="I381" s="88" t="s">
        <v>196</v>
      </c>
      <c r="L381" s="98">
        <f>'Activity data'!H387*'Emission factors'!$B$29*'Emission factors'!$C$29</f>
        <v>0</v>
      </c>
      <c r="M381" s="98">
        <f>'Activity data'!I387*'Emission factors'!$B$29*'Emission factors'!$C$29</f>
        <v>0</v>
      </c>
      <c r="N381" s="98">
        <f>'Activity data'!J387*'Emission factors'!$B$29*'Emission factors'!$C$29</f>
        <v>0</v>
      </c>
      <c r="O381" s="98">
        <f>'Activity data'!K387*'Emission factors'!$B$29*'Emission factors'!$C$29</f>
        <v>0</v>
      </c>
      <c r="P381" s="98">
        <f>'Activity data'!L387*'Emission factors'!$B$29*'Emission factors'!$C$29</f>
        <v>0</v>
      </c>
      <c r="Q381" s="98">
        <f>'Activity data'!M387*'Emission factors'!$B$29*'Emission factors'!$C$29</f>
        <v>0</v>
      </c>
      <c r="R381" s="98">
        <f>'Activity data'!N387*'Emission factors'!$B$29*'Emission factors'!$C$29</f>
        <v>0</v>
      </c>
      <c r="S381" s="98">
        <f>'Activity data'!O387*'Emission factors'!$B$29*'Emission factors'!$C$29</f>
        <v>0</v>
      </c>
      <c r="T381" s="98">
        <f>'Activity data'!P387*'Emission factors'!$B$29*'Emission factors'!$C$29</f>
        <v>0</v>
      </c>
      <c r="U381" s="98">
        <f>'Activity data'!Q387*'Emission factors'!$B$29*'Emission factors'!$C$29</f>
        <v>0</v>
      </c>
    </row>
    <row r="382" spans="1:21" x14ac:dyDescent="0.25">
      <c r="A382" s="92" t="s">
        <v>11</v>
      </c>
      <c r="B382" s="92" t="s">
        <v>12</v>
      </c>
      <c r="C382" s="92" t="s">
        <v>13</v>
      </c>
      <c r="D382" s="92" t="s">
        <v>30</v>
      </c>
      <c r="E382" s="92" t="s">
        <v>26</v>
      </c>
      <c r="G382" s="92" t="s">
        <v>97</v>
      </c>
      <c r="H382" s="92" t="s">
        <v>16</v>
      </c>
      <c r="I382" s="88" t="s">
        <v>197</v>
      </c>
      <c r="L382" s="98">
        <f>'Activity data'!H388*'Emission factors'!$B$29*'Emission factors'!$C$29</f>
        <v>137338.50979062001</v>
      </c>
      <c r="M382" s="98">
        <f>'Activity data'!I388*'Emission factors'!$B$29*'Emission factors'!$C$29</f>
        <v>118935.80639757001</v>
      </c>
      <c r="N382" s="98">
        <f>'Activity data'!J388*'Emission factors'!$B$29*'Emission factors'!$C$29</f>
        <v>158973.84330534001</v>
      </c>
      <c r="O382" s="98">
        <f>'Activity data'!K388*'Emission factors'!$B$29*'Emission factors'!$C$29</f>
        <v>155911.57099775999</v>
      </c>
      <c r="P382" s="98">
        <f>'Activity data'!L388*'Emission factors'!$B$29*'Emission factors'!$C$29</f>
        <v>158791.594817565</v>
      </c>
      <c r="Q382" s="98">
        <f>'Activity data'!M388*'Emission factors'!$B$29*'Emission factors'!$C$29</f>
        <v>288460.09126134001</v>
      </c>
      <c r="R382" s="98">
        <f>'Activity data'!N388*'Emission factors'!$B$29*'Emission factors'!$C$29</f>
        <v>338337.95227213495</v>
      </c>
      <c r="S382" s="98">
        <f>'Activity data'!O388*'Emission factors'!$B$29*'Emission factors'!$C$29</f>
        <v>501388.3680137099</v>
      </c>
      <c r="T382" s="98">
        <f>'Activity data'!P388*'Emission factors'!$B$29*'Emission factors'!$C$29</f>
        <v>601959.55383643508</v>
      </c>
      <c r="U382" s="98">
        <f>'Activity data'!Q388*'Emission factors'!$B$29*'Emission factors'!$C$29</f>
        <v>552465.35952691489</v>
      </c>
    </row>
    <row r="383" spans="1:21" x14ac:dyDescent="0.25">
      <c r="A383" s="92" t="s">
        <v>11</v>
      </c>
      <c r="B383" s="92" t="s">
        <v>12</v>
      </c>
      <c r="C383" s="92" t="s">
        <v>13</v>
      </c>
      <c r="D383" s="92" t="s">
        <v>30</v>
      </c>
      <c r="E383" s="92" t="s">
        <v>26</v>
      </c>
      <c r="G383" s="92" t="s">
        <v>97</v>
      </c>
      <c r="H383" s="92" t="s">
        <v>16</v>
      </c>
      <c r="I383" s="88" t="s">
        <v>229</v>
      </c>
      <c r="L383" s="98">
        <f>'Activity data'!H389*'Emission factors'!$B$29*'Emission factors'!$C$29</f>
        <v>0</v>
      </c>
      <c r="M383" s="98">
        <f>'Activity data'!I389*'Emission factors'!$B$29*'Emission factors'!$C$29</f>
        <v>0</v>
      </c>
      <c r="N383" s="98">
        <f>'Activity data'!J389*'Emission factors'!$B$29*'Emission factors'!$C$29</f>
        <v>0</v>
      </c>
      <c r="O383" s="98">
        <f>'Activity data'!K389*'Emission factors'!$B$29*'Emission factors'!$C$29</f>
        <v>0</v>
      </c>
      <c r="P383" s="98">
        <f>'Activity data'!L389*'Emission factors'!$B$29*'Emission factors'!$C$29</f>
        <v>0</v>
      </c>
      <c r="Q383" s="98">
        <f>'Activity data'!M389*'Emission factors'!$B$29*'Emission factors'!$C$29</f>
        <v>0</v>
      </c>
      <c r="R383" s="98">
        <f>'Activity data'!N389*'Emission factors'!$B$29*'Emission factors'!$C$29</f>
        <v>0</v>
      </c>
      <c r="S383" s="98">
        <f>'Activity data'!O389*'Emission factors'!$B$29*'Emission factors'!$C$29</f>
        <v>0</v>
      </c>
      <c r="T383" s="98">
        <f>'Activity data'!P389*'Emission factors'!$B$29*'Emission factors'!$C$29</f>
        <v>0</v>
      </c>
      <c r="U383" s="98">
        <f>'Activity data'!Q389*'Emission factors'!$B$29*'Emission factors'!$C$29</f>
        <v>0</v>
      </c>
    </row>
    <row r="384" spans="1:21" x14ac:dyDescent="0.25">
      <c r="A384" s="92" t="s">
        <v>11</v>
      </c>
      <c r="B384" s="92" t="s">
        <v>12</v>
      </c>
      <c r="C384" s="92" t="s">
        <v>13</v>
      </c>
      <c r="D384" s="92" t="s">
        <v>30</v>
      </c>
      <c r="E384" s="92" t="s">
        <v>26</v>
      </c>
      <c r="G384" s="92" t="s">
        <v>97</v>
      </c>
      <c r="H384" s="92" t="s">
        <v>16</v>
      </c>
      <c r="I384" s="88" t="s">
        <v>198</v>
      </c>
      <c r="L384" s="98">
        <f>'Activity data'!H390*'Emission factors'!$B$29*'Emission factors'!$C$29</f>
        <v>0</v>
      </c>
      <c r="M384" s="98">
        <f>'Activity data'!I390*'Emission factors'!$B$29*'Emission factors'!$C$29</f>
        <v>0</v>
      </c>
      <c r="N384" s="98">
        <f>'Activity data'!J390*'Emission factors'!$B$29*'Emission factors'!$C$29</f>
        <v>0</v>
      </c>
      <c r="O384" s="98">
        <f>'Activity data'!K390*'Emission factors'!$B$29*'Emission factors'!$C$29</f>
        <v>0</v>
      </c>
      <c r="P384" s="98">
        <f>'Activity data'!L390*'Emission factors'!$B$29*'Emission factors'!$C$29</f>
        <v>0</v>
      </c>
      <c r="Q384" s="98">
        <f>'Activity data'!M390*'Emission factors'!$B$29*'Emission factors'!$C$29</f>
        <v>0</v>
      </c>
      <c r="R384" s="98">
        <f>'Activity data'!N390*'Emission factors'!$B$29*'Emission factors'!$C$29</f>
        <v>0</v>
      </c>
      <c r="S384" s="98">
        <f>'Activity data'!O390*'Emission factors'!$B$29*'Emission factors'!$C$29</f>
        <v>0</v>
      </c>
      <c r="T384" s="98">
        <f>'Activity data'!P390*'Emission factors'!$B$29*'Emission factors'!$C$29</f>
        <v>0</v>
      </c>
      <c r="U384" s="98">
        <f>'Activity data'!Q390*'Emission factors'!$B$29*'Emission factors'!$C$29</f>
        <v>0</v>
      </c>
    </row>
    <row r="385" spans="1:21" x14ac:dyDescent="0.25">
      <c r="A385" s="92" t="s">
        <v>11</v>
      </c>
      <c r="B385" s="92" t="s">
        <v>12</v>
      </c>
      <c r="C385" s="92" t="s">
        <v>13</v>
      </c>
      <c r="D385" s="92" t="s">
        <v>30</v>
      </c>
      <c r="E385" s="92" t="s">
        <v>26</v>
      </c>
      <c r="G385" s="92" t="s">
        <v>97</v>
      </c>
      <c r="H385" s="92" t="s">
        <v>16</v>
      </c>
      <c r="I385" s="88" t="s">
        <v>231</v>
      </c>
      <c r="L385" s="98">
        <f>'Activity data'!H391*'Emission factors'!$B$29*'Emission factors'!$C$29</f>
        <v>0</v>
      </c>
      <c r="M385" s="98">
        <f>'Activity data'!I391*'Emission factors'!$B$29*'Emission factors'!$C$29</f>
        <v>0</v>
      </c>
      <c r="N385" s="98">
        <f>'Activity data'!J391*'Emission factors'!$B$29*'Emission factors'!$C$29</f>
        <v>0</v>
      </c>
      <c r="O385" s="98">
        <f>'Activity data'!K391*'Emission factors'!$B$29*'Emission factors'!$C$29</f>
        <v>0</v>
      </c>
      <c r="P385" s="98">
        <f>'Activity data'!L391*'Emission factors'!$B$29*'Emission factors'!$C$29</f>
        <v>0</v>
      </c>
      <c r="Q385" s="98">
        <f>'Activity data'!M391*'Emission factors'!$B$29*'Emission factors'!$C$29</f>
        <v>0</v>
      </c>
      <c r="R385" s="98">
        <f>'Activity data'!N391*'Emission factors'!$B$29*'Emission factors'!$C$29</f>
        <v>0</v>
      </c>
      <c r="S385" s="98">
        <f>'Activity data'!O391*'Emission factors'!$B$29*'Emission factors'!$C$29</f>
        <v>0</v>
      </c>
      <c r="T385" s="98">
        <f>'Activity data'!P391*'Emission factors'!$B$29*'Emission factors'!$C$29</f>
        <v>0</v>
      </c>
      <c r="U385" s="98">
        <f>'Activity data'!Q391*'Emission factors'!$B$29*'Emission factors'!$C$29</f>
        <v>0</v>
      </c>
    </row>
    <row r="386" spans="1:21" x14ac:dyDescent="0.25">
      <c r="A386" s="92" t="s">
        <v>11</v>
      </c>
      <c r="B386" s="92" t="s">
        <v>12</v>
      </c>
      <c r="C386" s="92" t="s">
        <v>13</v>
      </c>
      <c r="D386" s="92" t="s">
        <v>30</v>
      </c>
      <c r="E386" s="92" t="s">
        <v>26</v>
      </c>
      <c r="G386" s="92" t="s">
        <v>97</v>
      </c>
      <c r="H386" s="92" t="s">
        <v>16</v>
      </c>
      <c r="I386" s="88" t="s">
        <v>230</v>
      </c>
      <c r="L386" s="98">
        <f>'Activity data'!H392*'Emission factors'!$B$29*'Emission factors'!$C$29</f>
        <v>0</v>
      </c>
      <c r="M386" s="98">
        <f>'Activity data'!I392*'Emission factors'!$B$29*'Emission factors'!$C$29</f>
        <v>0</v>
      </c>
      <c r="N386" s="98">
        <f>'Activity data'!J392*'Emission factors'!$B$29*'Emission factors'!$C$29</f>
        <v>0</v>
      </c>
      <c r="O386" s="98">
        <f>'Activity data'!K392*'Emission factors'!$B$29*'Emission factors'!$C$29</f>
        <v>0</v>
      </c>
      <c r="P386" s="98">
        <f>'Activity data'!L392*'Emission factors'!$B$29*'Emission factors'!$C$29</f>
        <v>0</v>
      </c>
      <c r="Q386" s="98">
        <f>'Activity data'!M392*'Emission factors'!$B$29*'Emission factors'!$C$29</f>
        <v>0</v>
      </c>
      <c r="R386" s="98">
        <f>'Activity data'!N392*'Emission factors'!$B$29*'Emission factors'!$C$29</f>
        <v>0</v>
      </c>
      <c r="S386" s="98">
        <f>'Activity data'!O392*'Emission factors'!$B$29*'Emission factors'!$C$29</f>
        <v>0</v>
      </c>
      <c r="T386" s="98">
        <f>'Activity data'!P392*'Emission factors'!$B$29*'Emission factors'!$C$29</f>
        <v>0</v>
      </c>
      <c r="U386" s="98">
        <f>'Activity data'!Q392*'Emission factors'!$B$29*'Emission factors'!$C$29</f>
        <v>0</v>
      </c>
    </row>
    <row r="387" spans="1:21" x14ac:dyDescent="0.25">
      <c r="A387" s="92" t="s">
        <v>11</v>
      </c>
      <c r="B387" s="92" t="s">
        <v>12</v>
      </c>
      <c r="C387" s="92" t="s">
        <v>13</v>
      </c>
      <c r="D387" s="92" t="s">
        <v>30</v>
      </c>
      <c r="E387" s="92" t="s">
        <v>26</v>
      </c>
      <c r="G387" s="92" t="s">
        <v>97</v>
      </c>
      <c r="H387" s="92" t="s">
        <v>16</v>
      </c>
      <c r="I387" s="88" t="s">
        <v>232</v>
      </c>
      <c r="L387" s="98">
        <f>'Activity data'!H393*'Emission factors'!$B$29*'Emission factors'!$C$29</f>
        <v>3979.4639716799998</v>
      </c>
      <c r="M387" s="98">
        <f>'Activity data'!I393*'Emission factors'!$B$29*'Emission factors'!$C$29</f>
        <v>3424.3818162750003</v>
      </c>
      <c r="N387" s="98">
        <f>'Activity data'!J393*'Emission factors'!$B$29*'Emission factors'!$C$29</f>
        <v>4986.5317088850006</v>
      </c>
      <c r="O387" s="98">
        <f>'Activity data'!K393*'Emission factors'!$B$29*'Emission factors'!$C$29</f>
        <v>22491.493127100006</v>
      </c>
      <c r="P387" s="98">
        <f>'Activity data'!L393*'Emission factors'!$B$29*'Emission factors'!$C$29</f>
        <v>62729.665082145002</v>
      </c>
      <c r="Q387" s="98">
        <f>'Activity data'!M393*'Emission factors'!$B$29*'Emission factors'!$C$29</f>
        <v>24686.430610995005</v>
      </c>
      <c r="R387" s="98">
        <f>'Activity data'!N393*'Emission factors'!$B$29*'Emission factors'!$C$29</f>
        <v>2039.2699788899999</v>
      </c>
      <c r="S387" s="98">
        <f>'Activity data'!O393*'Emission factors'!$B$29*'Emission factors'!$C$29</f>
        <v>0</v>
      </c>
      <c r="T387" s="98">
        <f>'Activity data'!P393*'Emission factors'!$B$29*'Emission factors'!$C$29</f>
        <v>0</v>
      </c>
      <c r="U387" s="98">
        <f>'Activity data'!Q393*'Emission factors'!$B$29*'Emission factors'!$C$29</f>
        <v>0</v>
      </c>
    </row>
    <row r="388" spans="1:21" x14ac:dyDescent="0.25">
      <c r="A388" s="92" t="s">
        <v>11</v>
      </c>
      <c r="B388" s="92" t="s">
        <v>12</v>
      </c>
      <c r="C388" s="92" t="s">
        <v>13</v>
      </c>
      <c r="D388" s="92" t="s">
        <v>30</v>
      </c>
      <c r="E388" s="92" t="s">
        <v>26</v>
      </c>
      <c r="G388" s="92" t="s">
        <v>97</v>
      </c>
      <c r="H388" s="92" t="s">
        <v>16</v>
      </c>
      <c r="I388" s="92" t="s">
        <v>225</v>
      </c>
      <c r="L388" s="98">
        <f>'Activity data'!H394*'Emission factors'!$B$29*'Emission factors'!$C$29</f>
        <v>0</v>
      </c>
      <c r="M388" s="98">
        <f>'Activity data'!I394*'Emission factors'!$B$29*'Emission factors'!$C$29</f>
        <v>0</v>
      </c>
      <c r="N388" s="98">
        <f>'Activity data'!J394*'Emission factors'!$B$29*'Emission factors'!$C$29</f>
        <v>0</v>
      </c>
      <c r="O388" s="98">
        <f>'Activity data'!K394*'Emission factors'!$B$29*'Emission factors'!$C$29</f>
        <v>5014.3569740550001</v>
      </c>
      <c r="P388" s="98">
        <f>'Activity data'!L394*'Emission factors'!$B$29*'Emission factors'!$C$29</f>
        <v>4198.0299520050003</v>
      </c>
      <c r="Q388" s="98">
        <f>'Activity data'!M394*'Emission factors'!$B$29*'Emission factors'!$C$29</f>
        <v>3995.0019481500003</v>
      </c>
      <c r="R388" s="98">
        <f>'Activity data'!N394*'Emission factors'!$B$29*'Emission factors'!$C$29</f>
        <v>1268.4914694450001</v>
      </c>
      <c r="S388" s="98">
        <f>'Activity data'!O394*'Emission factors'!$B$29*'Emission factors'!$C$29</f>
        <v>5435.0799605549992</v>
      </c>
      <c r="T388" s="98">
        <f>'Activity data'!P394*'Emission factors'!$B$29*'Emission factors'!$C$29</f>
        <v>1787.5205423099999</v>
      </c>
      <c r="U388" s="98">
        <f>'Activity data'!Q394*'Emission factors'!$B$29*'Emission factors'!$C$29</f>
        <v>0</v>
      </c>
    </row>
    <row r="389" spans="1:21" x14ac:dyDescent="0.25">
      <c r="A389" s="92" t="s">
        <v>11</v>
      </c>
      <c r="B389" s="92" t="s">
        <v>12</v>
      </c>
      <c r="C389" s="92" t="s">
        <v>13</v>
      </c>
      <c r="D389" s="92" t="s">
        <v>30</v>
      </c>
      <c r="E389" s="92" t="s">
        <v>26</v>
      </c>
      <c r="G389" s="92" t="s">
        <v>97</v>
      </c>
      <c r="H389" s="92" t="s">
        <v>16</v>
      </c>
      <c r="I389" s="88" t="s">
        <v>205</v>
      </c>
      <c r="L389" s="98">
        <f>'Activity data'!H395*'Emission factors'!$B$29*'Emission factors'!$C$29</f>
        <v>0</v>
      </c>
      <c r="M389" s="98">
        <f>'Activity data'!I395*'Emission factors'!$B$29*'Emission factors'!$C$29</f>
        <v>0</v>
      </c>
      <c r="N389" s="98">
        <f>'Activity data'!J395*'Emission factors'!$B$29*'Emission factors'!$C$29</f>
        <v>0</v>
      </c>
      <c r="O389" s="98">
        <f>'Activity data'!K395*'Emission factors'!$B$29*'Emission factors'!$C$29</f>
        <v>0</v>
      </c>
      <c r="P389" s="98">
        <f>'Activity data'!L395*'Emission factors'!$B$29*'Emission factors'!$C$29</f>
        <v>0</v>
      </c>
      <c r="Q389" s="98">
        <f>'Activity data'!M395*'Emission factors'!$B$29*'Emission factors'!$C$29</f>
        <v>0</v>
      </c>
      <c r="R389" s="98">
        <f>'Activity data'!N395*'Emission factors'!$B$29*'Emission factors'!$C$29</f>
        <v>0</v>
      </c>
      <c r="S389" s="98">
        <f>'Activity data'!O395*'Emission factors'!$B$29*'Emission factors'!$C$29</f>
        <v>0</v>
      </c>
      <c r="T389" s="98">
        <f>'Activity data'!P395*'Emission factors'!$B$29*'Emission factors'!$C$29</f>
        <v>0</v>
      </c>
      <c r="U389" s="98">
        <f>'Activity data'!Q395*'Emission factors'!$B$29*'Emission factors'!$C$29</f>
        <v>0</v>
      </c>
    </row>
    <row r="390" spans="1:21" x14ac:dyDescent="0.25">
      <c r="A390" s="92" t="s">
        <v>11</v>
      </c>
      <c r="B390" s="92" t="s">
        <v>12</v>
      </c>
      <c r="C390" s="92" t="s">
        <v>13</v>
      </c>
      <c r="D390" s="92" t="s">
        <v>30</v>
      </c>
      <c r="E390" s="92" t="s">
        <v>26</v>
      </c>
      <c r="G390" s="92" t="s">
        <v>97</v>
      </c>
      <c r="H390" s="92" t="s">
        <v>16</v>
      </c>
      <c r="I390" s="88" t="s">
        <v>204</v>
      </c>
      <c r="L390" s="98">
        <f>'Activity data'!H396*'Emission factors'!$B$29*'Emission factors'!$C$29</f>
        <v>0</v>
      </c>
      <c r="M390" s="98">
        <f>'Activity data'!I396*'Emission factors'!$B$29*'Emission factors'!$C$29</f>
        <v>0</v>
      </c>
      <c r="N390" s="98">
        <f>'Activity data'!J396*'Emission factors'!$B$29*'Emission factors'!$C$29</f>
        <v>0</v>
      </c>
      <c r="O390" s="98">
        <f>'Activity data'!K396*'Emission factors'!$B$29*'Emission factors'!$C$29</f>
        <v>0</v>
      </c>
      <c r="P390" s="98">
        <f>'Activity data'!L396*'Emission factors'!$B$29*'Emission factors'!$C$29</f>
        <v>0</v>
      </c>
      <c r="Q390" s="98">
        <f>'Activity data'!M396*'Emission factors'!$B$29*'Emission factors'!$C$29</f>
        <v>0</v>
      </c>
      <c r="R390" s="98">
        <f>'Activity data'!N396*'Emission factors'!$B$29*'Emission factors'!$C$29</f>
        <v>0</v>
      </c>
      <c r="S390" s="98">
        <f>'Activity data'!O396*'Emission factors'!$B$29*'Emission factors'!$C$29</f>
        <v>0</v>
      </c>
      <c r="T390" s="98">
        <f>'Activity data'!P396*'Emission factors'!$B$29*'Emission factors'!$C$29</f>
        <v>0</v>
      </c>
      <c r="U390" s="98">
        <f>'Activity data'!Q396*'Emission factors'!$B$29*'Emission factors'!$C$29</f>
        <v>0</v>
      </c>
    </row>
    <row r="391" spans="1:21" x14ac:dyDescent="0.25">
      <c r="A391" s="92" t="s">
        <v>11</v>
      </c>
      <c r="B391" s="92" t="s">
        <v>12</v>
      </c>
      <c r="C391" s="92" t="s">
        <v>13</v>
      </c>
      <c r="D391" s="92" t="s">
        <v>30</v>
      </c>
      <c r="E391" s="92" t="s">
        <v>26</v>
      </c>
      <c r="G391" s="92" t="s">
        <v>97</v>
      </c>
      <c r="H391" s="92" t="s">
        <v>16</v>
      </c>
      <c r="I391" s="88" t="s">
        <v>228</v>
      </c>
      <c r="L391" s="98">
        <f>'Activity data'!H397*'Emission factors'!$B$29*'Emission factors'!$C$29</f>
        <v>0</v>
      </c>
      <c r="M391" s="98">
        <f>'Activity data'!I397*'Emission factors'!$B$29*'Emission factors'!$C$29</f>
        <v>0</v>
      </c>
      <c r="N391" s="98">
        <f>'Activity data'!J397*'Emission factors'!$B$29*'Emission factors'!$C$29</f>
        <v>0</v>
      </c>
      <c r="O391" s="98">
        <f>'Activity data'!K397*'Emission factors'!$B$29*'Emission factors'!$C$29</f>
        <v>0</v>
      </c>
      <c r="P391" s="98">
        <f>'Activity data'!L397*'Emission factors'!$B$29*'Emission factors'!$C$29</f>
        <v>0</v>
      </c>
      <c r="Q391" s="98">
        <f>'Activity data'!M397*'Emission factors'!$B$29*'Emission factors'!$C$29</f>
        <v>0</v>
      </c>
      <c r="R391" s="98">
        <f>'Activity data'!N397*'Emission factors'!$B$29*'Emission factors'!$C$29</f>
        <v>0</v>
      </c>
      <c r="S391" s="98">
        <f>'Activity data'!O397*'Emission factors'!$B$29*'Emission factors'!$C$29</f>
        <v>0</v>
      </c>
      <c r="T391" s="98">
        <f>'Activity data'!P397*'Emission factors'!$B$29*'Emission factors'!$C$29</f>
        <v>0</v>
      </c>
      <c r="U391" s="98">
        <f>'Activity data'!Q397*'Emission factors'!$B$29*'Emission factors'!$C$29</f>
        <v>0</v>
      </c>
    </row>
    <row r="392" spans="1:21" x14ac:dyDescent="0.25">
      <c r="A392" s="92" t="s">
        <v>11</v>
      </c>
      <c r="B392" s="92" t="s">
        <v>12</v>
      </c>
      <c r="C392" s="92" t="s">
        <v>13</v>
      </c>
      <c r="D392" s="92" t="s">
        <v>30</v>
      </c>
      <c r="E392" s="92" t="s">
        <v>26</v>
      </c>
      <c r="G392" s="92" t="s">
        <v>97</v>
      </c>
      <c r="H392" s="92" t="s">
        <v>16</v>
      </c>
      <c r="I392" s="88" t="s">
        <v>202</v>
      </c>
      <c r="L392" s="98">
        <f>'Activity data'!H398*'Emission factors'!$B$29*'Emission factors'!$C$29</f>
        <v>195276.03118182</v>
      </c>
      <c r="M392" s="98">
        <f>'Activity data'!I398*'Emission factors'!$B$29*'Emission factors'!$C$29</f>
        <v>220250.33430282003</v>
      </c>
      <c r="N392" s="98">
        <f>'Activity data'!J398*'Emission factors'!$B$29*'Emission factors'!$C$29</f>
        <v>258669.55980818998</v>
      </c>
      <c r="O392" s="98">
        <f>'Activity data'!K398*'Emission factors'!$B$29*'Emission factors'!$C$29</f>
        <v>319412.40141460497</v>
      </c>
      <c r="P392" s="98">
        <f>'Activity data'!L398*'Emission factors'!$B$29*'Emission factors'!$C$29</f>
        <v>402296.7739463551</v>
      </c>
      <c r="Q392" s="98">
        <f>'Activity data'!M398*'Emission factors'!$B$29*'Emission factors'!$C$29</f>
        <v>307520.81007133512</v>
      </c>
      <c r="R392" s="98">
        <f>'Activity data'!N398*'Emission factors'!$B$29*'Emission factors'!$C$29</f>
        <v>108652.146762465</v>
      </c>
      <c r="S392" s="98">
        <f>'Activity data'!O398*'Emission factors'!$B$29*'Emission factors'!$C$29</f>
        <v>29872.467449189997</v>
      </c>
      <c r="T392" s="98">
        <f>'Activity data'!P398*'Emission factors'!$B$29*'Emission factors'!$C$29</f>
        <v>19462.342061654996</v>
      </c>
      <c r="U392" s="98">
        <f>'Activity data'!Q398*'Emission factors'!$B$29*'Emission factors'!$C$29</f>
        <v>42440.092973910003</v>
      </c>
    </row>
    <row r="393" spans="1:21" x14ac:dyDescent="0.25">
      <c r="A393" s="92" t="s">
        <v>11</v>
      </c>
      <c r="B393" s="92" t="s">
        <v>12</v>
      </c>
      <c r="C393" s="92" t="s">
        <v>13</v>
      </c>
      <c r="D393" s="92" t="s">
        <v>30</v>
      </c>
      <c r="E393" s="92" t="s">
        <v>26</v>
      </c>
      <c r="G393" s="92" t="s">
        <v>97</v>
      </c>
      <c r="H393" s="92" t="s">
        <v>16</v>
      </c>
      <c r="I393" s="88" t="s">
        <v>190</v>
      </c>
      <c r="L393" s="98">
        <f>'Activity data'!H399*'Emission factors'!$B$29*'Emission factors'!$C$29</f>
        <v>0</v>
      </c>
      <c r="M393" s="98">
        <f>'Activity data'!I399*'Emission factors'!$B$29*'Emission factors'!$C$29</f>
        <v>0</v>
      </c>
      <c r="N393" s="98">
        <f>'Activity data'!J399*'Emission factors'!$B$29*'Emission factors'!$C$29</f>
        <v>0</v>
      </c>
      <c r="O393" s="98">
        <f>'Activity data'!K399*'Emission factors'!$B$29*'Emission factors'!$C$29</f>
        <v>0</v>
      </c>
      <c r="P393" s="98">
        <f>'Activity data'!L399*'Emission factors'!$B$29*'Emission factors'!$C$29</f>
        <v>0</v>
      </c>
      <c r="Q393" s="98">
        <f>'Activity data'!M399*'Emission factors'!$B$29*'Emission factors'!$C$29</f>
        <v>0</v>
      </c>
      <c r="R393" s="98">
        <f>'Activity data'!N399*'Emission factors'!$B$29*'Emission factors'!$C$29</f>
        <v>0</v>
      </c>
      <c r="S393" s="98">
        <f>'Activity data'!O399*'Emission factors'!$B$29*'Emission factors'!$C$29</f>
        <v>0</v>
      </c>
      <c r="T393" s="98">
        <f>'Activity data'!P399*'Emission factors'!$B$29*'Emission factors'!$C$29</f>
        <v>0</v>
      </c>
      <c r="U393" s="98">
        <f>'Activity data'!Q399*'Emission factors'!$B$29*'Emission factors'!$C$29</f>
        <v>0</v>
      </c>
    </row>
    <row r="394" spans="1:21" x14ac:dyDescent="0.25">
      <c r="A394" s="92" t="s">
        <v>11</v>
      </c>
      <c r="B394" s="92" t="s">
        <v>12</v>
      </c>
      <c r="C394" s="92" t="s">
        <v>13</v>
      </c>
      <c r="D394" s="92" t="s">
        <v>30</v>
      </c>
      <c r="E394" s="92" t="s">
        <v>26</v>
      </c>
      <c r="G394" s="92" t="s">
        <v>97</v>
      </c>
      <c r="H394" s="92" t="s">
        <v>16</v>
      </c>
      <c r="I394" s="88" t="s">
        <v>210</v>
      </c>
      <c r="L394" s="98">
        <f>'Activity data'!H400*'Emission factors'!$B$29*'Emission factors'!$C$29</f>
        <v>0</v>
      </c>
      <c r="M394" s="98">
        <f>'Activity data'!I400*'Emission factors'!$B$29*'Emission factors'!$C$29</f>
        <v>0</v>
      </c>
      <c r="N394" s="98">
        <f>'Activity data'!J400*'Emission factors'!$B$29*'Emission factors'!$C$29</f>
        <v>0</v>
      </c>
      <c r="O394" s="98">
        <f>'Activity data'!K400*'Emission factors'!$B$29*'Emission factors'!$C$29</f>
        <v>0</v>
      </c>
      <c r="P394" s="98">
        <f>'Activity data'!L400*'Emission factors'!$B$29*'Emission factors'!$C$29</f>
        <v>0</v>
      </c>
      <c r="Q394" s="98">
        <f>'Activity data'!M400*'Emission factors'!$B$29*'Emission factors'!$C$29</f>
        <v>0</v>
      </c>
      <c r="R394" s="98">
        <f>'Activity data'!N400*'Emission factors'!$B$29*'Emission factors'!$C$29</f>
        <v>0</v>
      </c>
      <c r="S394" s="98">
        <f>'Activity data'!O400*'Emission factors'!$B$29*'Emission factors'!$C$29</f>
        <v>0</v>
      </c>
      <c r="T394" s="98">
        <f>'Activity data'!P400*'Emission factors'!$B$29*'Emission factors'!$C$29</f>
        <v>0</v>
      </c>
      <c r="U394" s="98">
        <f>'Activity data'!Q400*'Emission factors'!$B$29*'Emission factors'!$C$29</f>
        <v>0</v>
      </c>
    </row>
    <row r="395" spans="1:21" x14ac:dyDescent="0.25">
      <c r="A395" s="92" t="s">
        <v>11</v>
      </c>
      <c r="B395" s="92" t="s">
        <v>12</v>
      </c>
      <c r="C395" s="92" t="s">
        <v>13</v>
      </c>
      <c r="D395" s="92" t="s">
        <v>30</v>
      </c>
      <c r="E395" s="92" t="s">
        <v>26</v>
      </c>
      <c r="G395" s="92" t="s">
        <v>97</v>
      </c>
      <c r="H395" s="92" t="s">
        <v>16</v>
      </c>
      <c r="I395" s="88" t="s">
        <v>199</v>
      </c>
      <c r="L395" s="98">
        <f>'Activity data'!H401*'Emission factors'!$B$29*'Emission factors'!$C$29</f>
        <v>0</v>
      </c>
      <c r="M395" s="98">
        <f>'Activity data'!I401*'Emission factors'!$B$29*'Emission factors'!$C$29</f>
        <v>0</v>
      </c>
      <c r="N395" s="98">
        <f>'Activity data'!J401*'Emission factors'!$B$29*'Emission factors'!$C$29</f>
        <v>0</v>
      </c>
      <c r="O395" s="98">
        <f>'Activity data'!K401*'Emission factors'!$B$29*'Emission factors'!$C$29</f>
        <v>0</v>
      </c>
      <c r="P395" s="98">
        <f>'Activity data'!L401*'Emission factors'!$B$29*'Emission factors'!$C$29</f>
        <v>0</v>
      </c>
      <c r="Q395" s="98">
        <f>'Activity data'!M401*'Emission factors'!$B$29*'Emission factors'!$C$29</f>
        <v>0</v>
      </c>
      <c r="R395" s="98">
        <f>'Activity data'!N401*'Emission factors'!$B$29*'Emission factors'!$C$29</f>
        <v>0</v>
      </c>
      <c r="S395" s="98">
        <f>'Activity data'!O401*'Emission factors'!$B$29*'Emission factors'!$C$29</f>
        <v>0</v>
      </c>
      <c r="T395" s="98">
        <f>'Activity data'!P401*'Emission factors'!$B$29*'Emission factors'!$C$29</f>
        <v>0</v>
      </c>
      <c r="U395" s="98">
        <f>'Activity data'!Q401*'Emission factors'!$B$29*'Emission factors'!$C$29</f>
        <v>0</v>
      </c>
    </row>
    <row r="396" spans="1:21" x14ac:dyDescent="0.25">
      <c r="A396" s="92" t="s">
        <v>11</v>
      </c>
      <c r="B396" s="92" t="s">
        <v>12</v>
      </c>
      <c r="C396" s="92" t="s">
        <v>13</v>
      </c>
      <c r="D396" s="92" t="s">
        <v>30</v>
      </c>
      <c r="E396" s="92" t="s">
        <v>26</v>
      </c>
      <c r="G396" s="92" t="s">
        <v>97</v>
      </c>
      <c r="H396" s="92" t="s">
        <v>16</v>
      </c>
      <c r="I396" s="88" t="s">
        <v>233</v>
      </c>
      <c r="L396" s="98">
        <f>'Activity data'!H402*'Emission factors'!$B$29*'Emission factors'!$C$29</f>
        <v>0</v>
      </c>
      <c r="M396" s="98">
        <f>'Activity data'!I402*'Emission factors'!$B$29*'Emission factors'!$C$29</f>
        <v>0</v>
      </c>
      <c r="N396" s="98">
        <f>'Activity data'!J402*'Emission factors'!$B$29*'Emission factors'!$C$29</f>
        <v>0</v>
      </c>
      <c r="O396" s="98">
        <f>'Activity data'!K402*'Emission factors'!$B$29*'Emission factors'!$C$29</f>
        <v>0</v>
      </c>
      <c r="P396" s="98">
        <f>'Activity data'!L402*'Emission factors'!$B$29*'Emission factors'!$C$29</f>
        <v>0</v>
      </c>
      <c r="Q396" s="98">
        <f>'Activity data'!M402*'Emission factors'!$B$29*'Emission factors'!$C$29</f>
        <v>0</v>
      </c>
      <c r="R396" s="98">
        <f>'Activity data'!N402*'Emission factors'!$B$29*'Emission factors'!$C$29</f>
        <v>0</v>
      </c>
      <c r="S396" s="98">
        <f>'Activity data'!O402*'Emission factors'!$B$29*'Emission factors'!$C$29</f>
        <v>0</v>
      </c>
      <c r="T396" s="98">
        <f>'Activity data'!P402*'Emission factors'!$B$29*'Emission factors'!$C$29</f>
        <v>0</v>
      </c>
      <c r="U396" s="98">
        <f>'Activity data'!Q402*'Emission factors'!$B$29*'Emission factors'!$C$29</f>
        <v>0</v>
      </c>
    </row>
    <row r="397" spans="1:21" x14ac:dyDescent="0.25">
      <c r="A397" s="92" t="s">
        <v>11</v>
      </c>
      <c r="B397" s="92" t="s">
        <v>12</v>
      </c>
      <c r="C397" s="92" t="s">
        <v>13</v>
      </c>
      <c r="D397" s="92" t="s">
        <v>30</v>
      </c>
      <c r="E397" s="92" t="s">
        <v>26</v>
      </c>
      <c r="G397" s="92" t="s">
        <v>97</v>
      </c>
      <c r="H397" s="92" t="s">
        <v>16</v>
      </c>
      <c r="I397" s="88" t="s">
        <v>200</v>
      </c>
      <c r="L397" s="98">
        <f>'Activity data'!H403*'Emission factors'!$B$29*'Emission factors'!$C$29</f>
        <v>191922.23906145</v>
      </c>
      <c r="M397" s="98">
        <f>'Activity data'!I403*'Emission factors'!$B$29*'Emission factors'!$C$29</f>
        <v>242338.64882526002</v>
      </c>
      <c r="N397" s="98">
        <f>'Activity data'!J403*'Emission factors'!$B$29*'Emission factors'!$C$29</f>
        <v>111276.24502288499</v>
      </c>
      <c r="O397" s="98">
        <f>'Activity data'!K403*'Emission factors'!$B$29*'Emission factors'!$C$29</f>
        <v>81036.963122175017</v>
      </c>
      <c r="P397" s="98">
        <f>'Activity data'!L403*'Emission factors'!$B$29*'Emission factors'!$C$29</f>
        <v>108729.245610675</v>
      </c>
      <c r="Q397" s="98">
        <f>'Activity data'!M403*'Emission factors'!$B$29*'Emission factors'!$C$29</f>
        <v>72716.687793089994</v>
      </c>
      <c r="R397" s="98">
        <f>'Activity data'!N403*'Emission factors'!$B$29*'Emission factors'!$C$29</f>
        <v>20331.784388654996</v>
      </c>
      <c r="S397" s="98">
        <f>'Activity data'!O403*'Emission factors'!$B$29*'Emission factors'!$C$29</f>
        <v>6255.6764265900001</v>
      </c>
      <c r="T397" s="98">
        <f>'Activity data'!P403*'Emission factors'!$B$29*'Emission factors'!$C$29</f>
        <v>6757.651053810001</v>
      </c>
      <c r="U397" s="98">
        <f>'Activity data'!Q403*'Emission factors'!$B$29*'Emission factors'!$C$29</f>
        <v>6897.8894570549992</v>
      </c>
    </row>
    <row r="398" spans="1:21" x14ac:dyDescent="0.25">
      <c r="A398" s="92" t="s">
        <v>11</v>
      </c>
      <c r="B398" s="92" t="s">
        <v>12</v>
      </c>
      <c r="C398" s="92" t="s">
        <v>13</v>
      </c>
      <c r="D398" s="92" t="s">
        <v>14</v>
      </c>
      <c r="E398" s="92" t="s">
        <v>15</v>
      </c>
      <c r="G398" s="92" t="s">
        <v>97</v>
      </c>
      <c r="H398" s="92" t="s">
        <v>31</v>
      </c>
      <c r="I398" s="88" t="s">
        <v>203</v>
      </c>
      <c r="J398" s="92" t="s">
        <v>13</v>
      </c>
      <c r="L398" s="98">
        <f>'Activity data'!H2*'Emission factors'!$B$28*'Emission factors'!$D$28/1000</f>
        <v>860.76306524999995</v>
      </c>
      <c r="M398" s="98">
        <f>'Activity data'!I2*'Emission factors'!$B$28*'Emission factors'!$D$28/1000</f>
        <v>917.25819074999981</v>
      </c>
      <c r="N398" s="98">
        <f>'Activity data'!J2*'Emission factors'!$B$28*'Emission factors'!$D$28/1000</f>
        <v>1056.6978675</v>
      </c>
      <c r="O398" s="98">
        <f>'Activity data'!K2*'Emission factors'!$B$28*'Emission factors'!$D$28/1000</f>
        <v>1206.5243437500001</v>
      </c>
      <c r="P398" s="98">
        <f>'Activity data'!L2*'Emission factors'!$B$28*'Emission factors'!$D$28/1000</f>
        <v>1363.3021545000001</v>
      </c>
      <c r="Q398" s="98">
        <f>'Activity data'!M2*'Emission factors'!$B$28*'Emission factors'!$D$28/1000</f>
        <v>1526.9801332499999</v>
      </c>
      <c r="R398" s="98">
        <f>'Activity data'!N2*'Emission factors'!$B$28*'Emission factors'!$D$28/1000</f>
        <v>1673.2870852499998</v>
      </c>
      <c r="S398" s="98">
        <f>'Activity data'!O2*'Emission factors'!$B$28*'Emission factors'!$D$28/1000</f>
        <v>1783.5545474999999</v>
      </c>
      <c r="T398" s="98">
        <f>'Activity data'!P2*'Emission factors'!$B$28*'Emission factors'!$D$28/1000</f>
        <v>1954.5456809999998</v>
      </c>
      <c r="U398" s="98">
        <f>'Activity data'!Q2*'Emission factors'!$B$28*'Emission factors'!$D$28/1000</f>
        <v>1372.4207557499999</v>
      </c>
    </row>
    <row r="399" spans="1:21" x14ac:dyDescent="0.25">
      <c r="A399" s="92" t="s">
        <v>11</v>
      </c>
      <c r="B399" s="92" t="s">
        <v>12</v>
      </c>
      <c r="C399" s="92" t="s">
        <v>13</v>
      </c>
      <c r="D399" s="92" t="s">
        <v>14</v>
      </c>
      <c r="E399" s="92" t="s">
        <v>15</v>
      </c>
      <c r="G399" s="92" t="s">
        <v>97</v>
      </c>
      <c r="H399" s="92" t="s">
        <v>31</v>
      </c>
      <c r="I399" s="88" t="s">
        <v>227</v>
      </c>
      <c r="L399" s="98">
        <f>'Activity data'!H3*'Emission factors'!$B$28*'Emission factors'!$D$28/1000</f>
        <v>9.3817432499999978</v>
      </c>
      <c r="M399" s="98">
        <f>'Activity data'!I3*'Emission factors'!$B$28*'Emission factors'!$D$28/1000</f>
        <v>8.7202334999999991</v>
      </c>
      <c r="N399" s="98">
        <f>'Activity data'!J3*'Emission factors'!$B$28*'Emission factors'!$D$28/1000</f>
        <v>10.507406250000001</v>
      </c>
      <c r="O399" s="98">
        <f>'Activity data'!K3*'Emission factors'!$B$28*'Emission factors'!$D$28/1000</f>
        <v>11.578248</v>
      </c>
      <c r="P399" s="98">
        <f>'Activity data'!L3*'Emission factors'!$B$28*'Emission factors'!$D$28/1000</f>
        <v>13.135171499999998</v>
      </c>
      <c r="Q399" s="98">
        <f>'Activity data'!M3*'Emission factors'!$B$28*'Emission factors'!$D$28/1000</f>
        <v>14.487429000000001</v>
      </c>
      <c r="R399" s="98">
        <f>'Activity data'!N3*'Emission factors'!$B$28*'Emission factors'!$D$28/1000</f>
        <v>15.053915249999998</v>
      </c>
      <c r="S399" s="98">
        <f>'Activity data'!O3*'Emission factors'!$B$28*'Emission factors'!$D$28/1000</f>
        <v>15.561925499999999</v>
      </c>
      <c r="T399" s="98">
        <f>'Activity data'!P3*'Emission factors'!$B$28*'Emission factors'!$D$28/1000</f>
        <v>16.545053250000002</v>
      </c>
      <c r="U399" s="98">
        <f>'Activity data'!Q3*'Emission factors'!$B$28*'Emission factors'!$D$28/1000</f>
        <v>17.791323000000002</v>
      </c>
    </row>
    <row r="400" spans="1:21" x14ac:dyDescent="0.25">
      <c r="A400" s="92" t="s">
        <v>11</v>
      </c>
      <c r="B400" s="92" t="s">
        <v>12</v>
      </c>
      <c r="C400" s="92" t="s">
        <v>13</v>
      </c>
      <c r="D400" s="92" t="s">
        <v>14</v>
      </c>
      <c r="E400" s="92" t="s">
        <v>15</v>
      </c>
      <c r="G400" s="92" t="s">
        <v>97</v>
      </c>
      <c r="H400" s="92" t="s">
        <v>31</v>
      </c>
      <c r="I400" s="88" t="s">
        <v>191</v>
      </c>
      <c r="L400" s="98">
        <f>'Activity data'!H4*'Emission factors'!$B$28*'Emission factors'!$D$28/1000</f>
        <v>18.339535499999997</v>
      </c>
      <c r="M400" s="98">
        <f>'Activity data'!I4*'Emission factors'!$B$28*'Emission factors'!$D$28/1000</f>
        <v>17.747465999999996</v>
      </c>
      <c r="N400" s="98">
        <f>'Activity data'!J4*'Emission factors'!$B$28*'Emission factors'!$D$28/1000</f>
        <v>19.487126999999997</v>
      </c>
      <c r="O400" s="98">
        <f>'Activity data'!K4*'Emission factors'!$B$28*'Emission factors'!$D$28/1000</f>
        <v>21.219478500000001</v>
      </c>
      <c r="P400" s="98">
        <f>'Activity data'!L4*'Emission factors'!$B$28*'Emission factors'!$D$28/1000</f>
        <v>25.864665750000004</v>
      </c>
      <c r="Q400" s="98">
        <f>'Activity data'!M4*'Emission factors'!$B$28*'Emission factors'!$D$28/1000</f>
        <v>27.666457499999996</v>
      </c>
      <c r="R400" s="98">
        <f>'Activity data'!N4*'Emission factors'!$B$28*'Emission factors'!$D$28/1000</f>
        <v>30.334424999999996</v>
      </c>
      <c r="S400" s="98">
        <f>'Activity data'!O4*'Emission factors'!$B$28*'Emission factors'!$D$28/1000</f>
        <v>32.717321999999996</v>
      </c>
      <c r="T400" s="98">
        <f>'Activity data'!P4*'Emission factors'!$B$28*'Emission factors'!$D$28/1000</f>
        <v>37.680472499999993</v>
      </c>
      <c r="U400" s="98">
        <f>'Activity data'!Q4*'Emission factors'!$B$28*'Emission factors'!$D$28/1000</f>
        <v>40.392296999999999</v>
      </c>
    </row>
    <row r="401" spans="1:21" x14ac:dyDescent="0.25">
      <c r="A401" s="92" t="s">
        <v>11</v>
      </c>
      <c r="B401" s="92" t="s">
        <v>12</v>
      </c>
      <c r="C401" s="92" t="s">
        <v>13</v>
      </c>
      <c r="D401" s="92" t="s">
        <v>14</v>
      </c>
      <c r="E401" s="92" t="s">
        <v>15</v>
      </c>
      <c r="G401" s="92" t="s">
        <v>97</v>
      </c>
      <c r="H401" s="92" t="s">
        <v>31</v>
      </c>
      <c r="I401" s="88" t="s">
        <v>192</v>
      </c>
      <c r="L401" s="98">
        <f>'Activity data'!H5*'Emission factors'!$B$28*'Emission factors'!$D$28/1000</f>
        <v>136.72054274999999</v>
      </c>
      <c r="M401" s="98">
        <f>'Activity data'!I5*'Emission factors'!$B$28*'Emission factors'!$D$28/1000</f>
        <v>139.05592799999999</v>
      </c>
      <c r="N401" s="98">
        <f>'Activity data'!J5*'Emission factors'!$B$28*'Emission factors'!$D$28/1000</f>
        <v>150.61955700000001</v>
      </c>
      <c r="O401" s="98">
        <f>'Activity data'!K5*'Emission factors'!$B$28*'Emission factors'!$D$28/1000</f>
        <v>162.7167795</v>
      </c>
      <c r="P401" s="98">
        <f>'Activity data'!L5*'Emission factors'!$B$28*'Emission factors'!$D$28/1000</f>
        <v>187.32421124999996</v>
      </c>
      <c r="Q401" s="98">
        <f>'Activity data'!M5*'Emission factors'!$B$28*'Emission factors'!$D$28/1000</f>
        <v>211.59175124999999</v>
      </c>
      <c r="R401" s="98">
        <f>'Activity data'!N5*'Emission factors'!$B$28*'Emission factors'!$D$28/1000</f>
        <v>233.00858624999995</v>
      </c>
      <c r="S401" s="98">
        <f>'Activity data'!O5*'Emission factors'!$B$28*'Emission factors'!$D$28/1000</f>
        <v>243.46848074999997</v>
      </c>
      <c r="T401" s="98">
        <f>'Activity data'!P5*'Emission factors'!$B$28*'Emission factors'!$D$28/1000</f>
        <v>269.07365924999999</v>
      </c>
      <c r="U401" s="98">
        <f>'Activity data'!Q5*'Emission factors'!$B$28*'Emission factors'!$D$28/1000</f>
        <v>309.966657</v>
      </c>
    </row>
    <row r="402" spans="1:21" x14ac:dyDescent="0.25">
      <c r="A402" s="92" t="s">
        <v>11</v>
      </c>
      <c r="B402" s="92" t="s">
        <v>12</v>
      </c>
      <c r="C402" s="92" t="s">
        <v>13</v>
      </c>
      <c r="D402" s="92" t="s">
        <v>14</v>
      </c>
      <c r="E402" s="92" t="s">
        <v>15</v>
      </c>
      <c r="G402" s="92" t="s">
        <v>97</v>
      </c>
      <c r="H402" s="92" t="s">
        <v>31</v>
      </c>
      <c r="I402" s="88" t="s">
        <v>206</v>
      </c>
      <c r="L402" s="98">
        <f>'Activity data'!H6*'Emission factors'!$B$28*'Emission factors'!$D$28/1000</f>
        <v>177.83648025000002</v>
      </c>
      <c r="M402" s="98">
        <f>'Activity data'!I6*'Emission factors'!$B$28*'Emission factors'!$D$28/1000</f>
        <v>188.3877435</v>
      </c>
      <c r="N402" s="98">
        <f>'Activity data'!J6*'Emission factors'!$B$28*'Emission factors'!$D$28/1000</f>
        <v>219.45311850000002</v>
      </c>
      <c r="O402" s="98">
        <f>'Activity data'!K6*'Emission factors'!$B$28*'Emission factors'!$D$28/1000</f>
        <v>260.48134199999998</v>
      </c>
      <c r="P402" s="98">
        <f>'Activity data'!L6*'Emission factors'!$B$28*'Emission factors'!$D$28/1000</f>
        <v>321.86652299999997</v>
      </c>
      <c r="Q402" s="98">
        <f>'Activity data'!M6*'Emission factors'!$B$28*'Emission factors'!$D$28/1000</f>
        <v>382.14065999999997</v>
      </c>
      <c r="R402" s="98">
        <f>'Activity data'!N6*'Emission factors'!$B$28*'Emission factors'!$D$28/1000</f>
        <v>424.82814000000002</v>
      </c>
      <c r="S402" s="98">
        <f>'Activity data'!O6*'Emission factors'!$B$28*'Emission factors'!$D$28/1000</f>
        <v>461.25868799999995</v>
      </c>
      <c r="T402" s="98">
        <f>'Activity data'!P6*'Emission factors'!$B$28*'Emission factors'!$D$28/1000</f>
        <v>528.87887249999994</v>
      </c>
      <c r="U402" s="98">
        <f>'Activity data'!Q6*'Emission factors'!$B$28*'Emission factors'!$D$28/1000</f>
        <v>611.11074749999977</v>
      </c>
    </row>
    <row r="403" spans="1:21" x14ac:dyDescent="0.25">
      <c r="A403" s="92" t="s">
        <v>11</v>
      </c>
      <c r="B403" s="92" t="s">
        <v>12</v>
      </c>
      <c r="C403" s="92" t="s">
        <v>13</v>
      </c>
      <c r="D403" s="92" t="s">
        <v>14</v>
      </c>
      <c r="E403" s="92" t="s">
        <v>15</v>
      </c>
      <c r="G403" s="92" t="s">
        <v>97</v>
      </c>
      <c r="H403" s="92" t="s">
        <v>31</v>
      </c>
      <c r="I403" s="88" t="s">
        <v>220</v>
      </c>
      <c r="L403" s="98">
        <f>'Activity data'!H7*'Emission factors'!$B$28*'Emission factors'!$D$28/1000</f>
        <v>90.246741749999998</v>
      </c>
      <c r="M403" s="98">
        <f>'Activity data'!I7*'Emission factors'!$B$28*'Emission factors'!$D$28/1000</f>
        <v>92.36649675000001</v>
      </c>
      <c r="N403" s="98">
        <f>'Activity data'!J7*'Emission factors'!$B$28*'Emission factors'!$D$28/1000</f>
        <v>98.067906749999977</v>
      </c>
      <c r="O403" s="98">
        <f>'Activity data'!K7*'Emission factors'!$B$28*'Emission factors'!$D$28/1000</f>
        <v>107.29249574999999</v>
      </c>
      <c r="P403" s="98">
        <f>'Activity data'!L7*'Emission factors'!$B$28*'Emission factors'!$D$28/1000</f>
        <v>119.86483575</v>
      </c>
      <c r="Q403" s="98">
        <f>'Activity data'!M7*'Emission factors'!$B$28*'Emission factors'!$D$28/1000</f>
        <v>130.74502649999999</v>
      </c>
      <c r="R403" s="98">
        <f>'Activity data'!N7*'Emission factors'!$B$28*'Emission factors'!$D$28/1000</f>
        <v>130.25894474999998</v>
      </c>
      <c r="S403" s="98">
        <f>'Activity data'!O7*'Emission factors'!$B$28*'Emission factors'!$D$28/1000</f>
        <v>123.24182475000001</v>
      </c>
      <c r="T403" s="98">
        <f>'Activity data'!P7*'Emission factors'!$B$28*'Emission factors'!$D$28/1000</f>
        <v>120.38015549999999</v>
      </c>
      <c r="U403" s="98">
        <f>'Activity data'!Q7*'Emission factors'!$B$28*'Emission factors'!$D$28/1000</f>
        <v>123.39532424999999</v>
      </c>
    </row>
    <row r="404" spans="1:21" x14ac:dyDescent="0.25">
      <c r="A404" s="92" t="s">
        <v>11</v>
      </c>
      <c r="B404" s="92" t="s">
        <v>12</v>
      </c>
      <c r="C404" s="92" t="s">
        <v>13</v>
      </c>
      <c r="D404" s="92" t="s">
        <v>14</v>
      </c>
      <c r="E404" s="92" t="s">
        <v>15</v>
      </c>
      <c r="G404" s="92" t="s">
        <v>97</v>
      </c>
      <c r="H404" s="92" t="s">
        <v>31</v>
      </c>
      <c r="I404" s="88" t="s">
        <v>193</v>
      </c>
      <c r="L404" s="98">
        <f>'Activity data'!H8*'Emission factors'!$B$28*'Emission factors'!$D$28/1000</f>
        <v>167.91017924999997</v>
      </c>
      <c r="M404" s="98">
        <f>'Activity data'!I8*'Emission factors'!$B$28*'Emission factors'!$D$28/1000</f>
        <v>181.00880325</v>
      </c>
      <c r="N404" s="98">
        <f>'Activity data'!J8*'Emission factors'!$B$28*'Emission factors'!$D$28/1000</f>
        <v>213.67130400000002</v>
      </c>
      <c r="O404" s="98">
        <f>'Activity data'!K8*'Emission factors'!$B$28*'Emission factors'!$D$28/1000</f>
        <v>249.57191324999999</v>
      </c>
      <c r="P404" s="98">
        <f>'Activity data'!L8*'Emission factors'!$B$28*'Emission factors'!$D$28/1000</f>
        <v>292.97572424999998</v>
      </c>
      <c r="Q404" s="98">
        <f>'Activity data'!M8*'Emission factors'!$B$28*'Emission factors'!$D$28/1000</f>
        <v>331.93170449999997</v>
      </c>
      <c r="R404" s="98">
        <f>'Activity data'!N8*'Emission factors'!$B$28*'Emission factors'!$D$28/1000</f>
        <v>363.27484049999998</v>
      </c>
      <c r="S404" s="98">
        <f>'Activity data'!O8*'Emission factors'!$B$28*'Emission factors'!$D$28/1000</f>
        <v>390.20669325</v>
      </c>
      <c r="T404" s="98">
        <f>'Activity data'!P8*'Emission factors'!$B$28*'Emission factors'!$D$28/1000</f>
        <v>438.59923799999996</v>
      </c>
      <c r="U404" s="98">
        <f>'Activity data'!Q8*'Emission factors'!$B$28*'Emission factors'!$D$28/1000</f>
        <v>504.94756950000004</v>
      </c>
    </row>
    <row r="405" spans="1:21" x14ac:dyDescent="0.25">
      <c r="A405" s="92" t="s">
        <v>11</v>
      </c>
      <c r="B405" s="92" t="s">
        <v>12</v>
      </c>
      <c r="C405" s="92" t="s">
        <v>13</v>
      </c>
      <c r="D405" s="92" t="s">
        <v>14</v>
      </c>
      <c r="E405" s="92" t="s">
        <v>15</v>
      </c>
      <c r="G405" s="92" t="s">
        <v>97</v>
      </c>
      <c r="H405" s="92" t="s">
        <v>31</v>
      </c>
      <c r="I405" s="88" t="s">
        <v>259</v>
      </c>
      <c r="L405" s="98">
        <f>'Activity data'!H9*'Emission factors'!$B$28*'Emission factors'!$D$28/1000</f>
        <v>12.024127500000002</v>
      </c>
      <c r="M405" s="98">
        <f>'Activity data'!I9*'Emission factors'!$B$28*'Emission factors'!$D$28/1000</f>
        <v>14.063477999999998</v>
      </c>
      <c r="N405" s="98">
        <f>'Activity data'!J9*'Emission factors'!$B$28*'Emission factors'!$D$28/1000</f>
        <v>15.912781499999999</v>
      </c>
      <c r="O405" s="98">
        <f>'Activity data'!K9*'Emission factors'!$B$28*'Emission factors'!$D$28/1000</f>
        <v>16.844742750000002</v>
      </c>
      <c r="P405" s="98">
        <f>'Activity data'!L9*'Emission factors'!$B$28*'Emission factors'!$D$28/1000</f>
        <v>17.115194250000002</v>
      </c>
      <c r="Q405" s="98">
        <f>'Activity data'!M9*'Emission factors'!$B$28*'Emission factors'!$D$28/1000</f>
        <v>17.674371000000001</v>
      </c>
      <c r="R405" s="98">
        <f>'Activity data'!N9*'Emission factors'!$B$28*'Emission factors'!$D$28/1000</f>
        <v>18.047155500000002</v>
      </c>
      <c r="S405" s="98">
        <f>'Activity data'!O9*'Emission factors'!$B$28*'Emission factors'!$D$28/1000</f>
        <v>17.707263750000003</v>
      </c>
      <c r="T405" s="98">
        <f>'Activity data'!P9*'Emission factors'!$B$28*'Emission factors'!$D$28/1000</f>
        <v>18.361463999999998</v>
      </c>
      <c r="U405" s="98">
        <f>'Activity data'!Q9*'Emission factors'!$B$28*'Emission factors'!$D$28/1000</f>
        <v>20.543349750000001</v>
      </c>
    </row>
    <row r="406" spans="1:21" x14ac:dyDescent="0.25">
      <c r="A406" s="92" t="s">
        <v>11</v>
      </c>
      <c r="B406" s="92" t="s">
        <v>12</v>
      </c>
      <c r="C406" s="92" t="s">
        <v>13</v>
      </c>
      <c r="D406" s="92" t="s">
        <v>14</v>
      </c>
      <c r="E406" s="92" t="s">
        <v>15</v>
      </c>
      <c r="G406" s="92" t="s">
        <v>97</v>
      </c>
      <c r="H406" s="92" t="s">
        <v>31</v>
      </c>
      <c r="I406" s="88" t="s">
        <v>223</v>
      </c>
      <c r="L406" s="98">
        <f>'Activity data'!H10*'Emission factors'!$B$28*'Emission factors'!$D$28/1000</f>
        <v>13.65780075</v>
      </c>
      <c r="M406" s="98">
        <f>'Activity data'!I10*'Emission factors'!$B$28*'Emission factors'!$D$28/1000</f>
        <v>14.765189999999999</v>
      </c>
      <c r="N406" s="98">
        <f>'Activity data'!J10*'Emission factors'!$B$28*'Emission factors'!$D$28/1000</f>
        <v>17.115194250000002</v>
      </c>
      <c r="O406" s="98">
        <f>'Activity data'!K10*'Emission factors'!$B$28*'Emission factors'!$D$28/1000</f>
        <v>18.558820500000003</v>
      </c>
      <c r="P406" s="98">
        <f>'Activity data'!L10*'Emission factors'!$B$28*'Emission factors'!$D$28/1000</f>
        <v>19.417686749999998</v>
      </c>
      <c r="Q406" s="98">
        <f>'Activity data'!M10*'Emission factors'!$B$28*'Emission factors'!$D$28/1000</f>
        <v>20.33137425</v>
      </c>
      <c r="R406" s="98">
        <f>'Activity data'!N10*'Emission factors'!$B$28*'Emission factors'!$D$28/1000</f>
        <v>21.489930000000001</v>
      </c>
      <c r="S406" s="98">
        <f>'Activity data'!O10*'Emission factors'!$B$28*'Emission factors'!$D$28/1000</f>
        <v>22.575390749999993</v>
      </c>
      <c r="T406" s="98">
        <f>'Activity data'!P10*'Emission factors'!$B$28*'Emission factors'!$D$28/1000</f>
        <v>22.747163999999998</v>
      </c>
      <c r="U406" s="98">
        <f>'Activity data'!Q10*'Emission factors'!$B$28*'Emission factors'!$D$28/1000</f>
        <v>23.715672749999989</v>
      </c>
    </row>
    <row r="407" spans="1:21" x14ac:dyDescent="0.25">
      <c r="A407" s="92" t="s">
        <v>11</v>
      </c>
      <c r="B407" s="92" t="s">
        <v>12</v>
      </c>
      <c r="C407" s="92" t="s">
        <v>13</v>
      </c>
      <c r="D407" s="92" t="s">
        <v>14</v>
      </c>
      <c r="E407" s="92" t="s">
        <v>15</v>
      </c>
      <c r="G407" s="92" t="s">
        <v>97</v>
      </c>
      <c r="H407" s="92" t="s">
        <v>31</v>
      </c>
      <c r="I407" s="88" t="s">
        <v>221</v>
      </c>
      <c r="L407" s="98">
        <f>'Activity data'!H11*'Emission factors'!$B$28*'Emission factors'!$D$28/1000</f>
        <v>974.84608649999996</v>
      </c>
      <c r="M407" s="98">
        <f>'Activity data'!I11*'Emission factors'!$B$28*'Emission factors'!$D$28/1000</f>
        <v>1017.31793625</v>
      </c>
      <c r="N407" s="98">
        <f>'Activity data'!J11*'Emission factors'!$B$28*'Emission factors'!$D$28/1000</f>
        <v>1077.8479057499999</v>
      </c>
      <c r="O407" s="98">
        <f>'Activity data'!K11*'Emission factors'!$B$28*'Emission factors'!$D$28/1000</f>
        <v>1109.6917424999997</v>
      </c>
      <c r="P407" s="98">
        <f>'Activity data'!L11*'Emission factors'!$B$28*'Emission factors'!$D$28/1000</f>
        <v>1163.7418402500002</v>
      </c>
      <c r="Q407" s="98">
        <f>'Activity data'!M11*'Emission factors'!$B$28*'Emission factors'!$D$28/1000</f>
        <v>1200.1029480000002</v>
      </c>
      <c r="R407" s="98">
        <f>'Activity data'!N11*'Emission factors'!$B$28*'Emission factors'!$D$28/1000</f>
        <v>1192.5924367499999</v>
      </c>
      <c r="S407" s="98">
        <f>'Activity data'!O11*'Emission factors'!$B$28*'Emission factors'!$D$28/1000</f>
        <v>1159.842222</v>
      </c>
      <c r="T407" s="98">
        <f>'Activity data'!P11*'Emission factors'!$B$28*'Emission factors'!$D$28/1000</f>
        <v>1161.464931</v>
      </c>
      <c r="U407" s="98">
        <f>'Activity data'!Q11*'Emission factors'!$B$28*'Emission factors'!$D$28/1000</f>
        <v>1202.71609425</v>
      </c>
    </row>
    <row r="408" spans="1:21" x14ac:dyDescent="0.25">
      <c r="A408" s="92" t="s">
        <v>11</v>
      </c>
      <c r="B408" s="92" t="s">
        <v>12</v>
      </c>
      <c r="C408" s="92" t="s">
        <v>13</v>
      </c>
      <c r="D408" s="92" t="s">
        <v>14</v>
      </c>
      <c r="E408" s="92" t="s">
        <v>15</v>
      </c>
      <c r="G408" s="92" t="s">
        <v>97</v>
      </c>
      <c r="H408" s="92" t="s">
        <v>31</v>
      </c>
      <c r="I408" s="88" t="s">
        <v>222</v>
      </c>
      <c r="L408" s="98">
        <f>'Activity data'!H12*'Emission factors'!$B$28*'Emission factors'!$D$28/1000</f>
        <v>96.485399999999998</v>
      </c>
      <c r="M408" s="98">
        <f>'Activity data'!I12*'Emission factors'!$B$28*'Emission factors'!$D$28/1000</f>
        <v>104.98269375</v>
      </c>
      <c r="N408" s="98">
        <f>'Activity data'!J12*'Emission factors'!$B$28*'Emission factors'!$D$28/1000</f>
        <v>114.33154424999999</v>
      </c>
      <c r="O408" s="98">
        <f>'Activity data'!K12*'Emission factors'!$B$28*'Emission factors'!$D$28/1000</f>
        <v>121.31942624999999</v>
      </c>
      <c r="P408" s="98">
        <f>'Activity data'!L12*'Emission factors'!$B$28*'Emission factors'!$D$28/1000</f>
        <v>133.31431574999999</v>
      </c>
      <c r="Q408" s="98">
        <f>'Activity data'!M12*'Emission factors'!$B$28*'Emission factors'!$D$28/1000</f>
        <v>143.02864125000002</v>
      </c>
      <c r="R408" s="98">
        <f>'Activity data'!N12*'Emission factors'!$B$28*'Emission factors'!$D$28/1000</f>
        <v>150.67803299999997</v>
      </c>
      <c r="S408" s="98">
        <f>'Activity data'!O12*'Emission factors'!$B$28*'Emission factors'!$D$28/1000</f>
        <v>166.96359899999999</v>
      </c>
      <c r="T408" s="98">
        <f>'Activity data'!P12*'Emission factors'!$B$28*'Emission factors'!$D$28/1000</f>
        <v>182.59496474999997</v>
      </c>
      <c r="U408" s="98">
        <f>'Activity data'!Q12*'Emission factors'!$B$28*'Emission factors'!$D$28/1000</f>
        <v>201.25611824999996</v>
      </c>
    </row>
    <row r="409" spans="1:21" x14ac:dyDescent="0.25">
      <c r="A409" s="92" t="s">
        <v>11</v>
      </c>
      <c r="B409" s="92" t="s">
        <v>12</v>
      </c>
      <c r="C409" s="92" t="s">
        <v>13</v>
      </c>
      <c r="D409" s="92" t="s">
        <v>14</v>
      </c>
      <c r="E409" s="92" t="s">
        <v>15</v>
      </c>
      <c r="G409" s="92" t="s">
        <v>97</v>
      </c>
      <c r="H409" s="92" t="s">
        <v>31</v>
      </c>
      <c r="I409" s="88" t="s">
        <v>201</v>
      </c>
      <c r="L409" s="98">
        <f>'Activity data'!H13*'Emission factors'!$B$28*'Emission factors'!$D$28/1000</f>
        <v>923.85135975000003</v>
      </c>
      <c r="M409" s="98">
        <f>'Activity data'!I13*'Emission factors'!$B$28*'Emission factors'!$D$28/1000</f>
        <v>921.39171299999987</v>
      </c>
      <c r="N409" s="98">
        <f>'Activity data'!J13*'Emission factors'!$B$28*'Emission factors'!$D$28/1000</f>
        <v>1066.6205137499999</v>
      </c>
      <c r="O409" s="98">
        <f>'Activity data'!K13*'Emission factors'!$B$28*'Emission factors'!$D$28/1000</f>
        <v>1160.4160177499996</v>
      </c>
      <c r="P409" s="98">
        <f>'Activity data'!L13*'Emission factors'!$B$28*'Emission factors'!$D$28/1000</f>
        <v>1283.2850579999997</v>
      </c>
      <c r="Q409" s="98">
        <f>'Activity data'!M13*'Emission factors'!$B$28*'Emission factors'!$D$28/1000</f>
        <v>1418.583903</v>
      </c>
      <c r="R409" s="98">
        <f>'Activity data'!N13*'Emission factors'!$B$28*'Emission factors'!$D$28/1000</f>
        <v>1513.5087247500001</v>
      </c>
      <c r="S409" s="98">
        <f>'Activity data'!O13*'Emission factors'!$B$28*'Emission factors'!$D$28/1000</f>
        <v>1598.1527347499998</v>
      </c>
      <c r="T409" s="98">
        <f>'Activity data'!P13*'Emission factors'!$B$28*'Emission factors'!$D$28/1000</f>
        <v>1726.2334484999999</v>
      </c>
      <c r="U409" s="98">
        <f>'Activity data'!Q13*'Emission factors'!$B$28*'Emission factors'!$D$28/1000</f>
        <v>1908.6200924999996</v>
      </c>
    </row>
    <row r="410" spans="1:21" x14ac:dyDescent="0.25">
      <c r="A410" s="92" t="s">
        <v>11</v>
      </c>
      <c r="B410" s="92" t="s">
        <v>12</v>
      </c>
      <c r="C410" s="92" t="s">
        <v>13</v>
      </c>
      <c r="D410" s="92" t="s">
        <v>14</v>
      </c>
      <c r="E410" s="92" t="s">
        <v>15</v>
      </c>
      <c r="G410" s="92" t="s">
        <v>97</v>
      </c>
      <c r="H410" s="92" t="s">
        <v>31</v>
      </c>
      <c r="I410" s="88" t="s">
        <v>207</v>
      </c>
      <c r="L410" s="98">
        <f>'Activity data'!H14*'Emission factors'!$B$28*'Emission factors'!$D$28/1000</f>
        <v>461.05402199999992</v>
      </c>
      <c r="M410" s="98">
        <f>'Activity data'!I14*'Emission factors'!$B$28*'Emission factors'!$D$28/1000</f>
        <v>519.67621199999996</v>
      </c>
      <c r="N410" s="98">
        <f>'Activity data'!J14*'Emission factors'!$B$28*'Emission factors'!$D$28/1000</f>
        <v>619.2133282499999</v>
      </c>
      <c r="O410" s="98">
        <f>'Activity data'!K14*'Emission factors'!$B$28*'Emission factors'!$D$28/1000</f>
        <v>688.96057725000003</v>
      </c>
      <c r="P410" s="98">
        <f>'Activity data'!L14*'Emission factors'!$B$28*'Emission factors'!$D$28/1000</f>
        <v>788.36246774999995</v>
      </c>
      <c r="Q410" s="98">
        <f>'Activity data'!M14*'Emission factors'!$B$28*'Emission factors'!$D$28/1000</f>
        <v>888.3747014999999</v>
      </c>
      <c r="R410" s="98">
        <f>'Activity data'!N14*'Emission factors'!$B$28*'Emission factors'!$D$28/1000</f>
        <v>924.64078575000008</v>
      </c>
      <c r="S410" s="98">
        <f>'Activity data'!O14*'Emission factors'!$B$28*'Emission factors'!$D$28/1000</f>
        <v>918.39116324999998</v>
      </c>
      <c r="T410" s="98">
        <f>'Activity data'!P14*'Emission factors'!$B$28*'Emission factors'!$D$28/1000</f>
        <v>957.15344174999984</v>
      </c>
      <c r="U410" s="98">
        <f>'Activity data'!Q14*'Emission factors'!$B$28*'Emission factors'!$D$28/1000</f>
        <v>1036.136244</v>
      </c>
    </row>
    <row r="411" spans="1:21" x14ac:dyDescent="0.25">
      <c r="A411" s="92" t="s">
        <v>11</v>
      </c>
      <c r="B411" s="92" t="s">
        <v>12</v>
      </c>
      <c r="C411" s="92" t="s">
        <v>13</v>
      </c>
      <c r="D411" s="92" t="s">
        <v>14</v>
      </c>
      <c r="E411" s="92" t="s">
        <v>15</v>
      </c>
      <c r="G411" s="92" t="s">
        <v>97</v>
      </c>
      <c r="H411" s="92" t="s">
        <v>31</v>
      </c>
      <c r="I411" s="88" t="s">
        <v>218</v>
      </c>
      <c r="L411" s="98">
        <f>'Activity data'!H15*'Emission factors'!$B$28*'Emission factors'!$D$28/1000</f>
        <v>86.902645499999977</v>
      </c>
      <c r="M411" s="98">
        <f>'Activity data'!I15*'Emission factors'!$B$28*'Emission factors'!$D$28/1000</f>
        <v>91.646511000000004</v>
      </c>
      <c r="N411" s="98">
        <f>'Activity data'!J15*'Emission factors'!$B$28*'Emission factors'!$D$28/1000</f>
        <v>101.49240749999998</v>
      </c>
      <c r="O411" s="98">
        <f>'Activity data'!K15*'Emission factors'!$B$28*'Emission factors'!$D$28/1000</f>
        <v>110.52329474999998</v>
      </c>
      <c r="P411" s="98">
        <f>'Activity data'!L15*'Emission factors'!$B$28*'Emission factors'!$D$28/1000</f>
        <v>128.89937775000001</v>
      </c>
      <c r="Q411" s="98">
        <f>'Activity data'!M15*'Emission factors'!$B$28*'Emission factors'!$D$28/1000</f>
        <v>148.25858849999997</v>
      </c>
      <c r="R411" s="98">
        <f>'Activity data'!N15*'Emission factors'!$B$28*'Emission factors'!$D$28/1000</f>
        <v>159.92820524999999</v>
      </c>
      <c r="S411" s="98">
        <f>'Activity data'!O15*'Emission factors'!$B$28*'Emission factors'!$D$28/1000</f>
        <v>166.05356624999996</v>
      </c>
      <c r="T411" s="98">
        <f>'Activity data'!P15*'Emission factors'!$B$28*'Emission factors'!$D$28/1000</f>
        <v>177.78531374999997</v>
      </c>
      <c r="U411" s="98">
        <f>'Activity data'!Q15*'Emission factors'!$B$28*'Emission factors'!$D$28/1000</f>
        <v>195.97865924999996</v>
      </c>
    </row>
    <row r="412" spans="1:21" x14ac:dyDescent="0.25">
      <c r="A412" s="92" t="s">
        <v>11</v>
      </c>
      <c r="B412" s="92" t="s">
        <v>12</v>
      </c>
      <c r="C412" s="92" t="s">
        <v>13</v>
      </c>
      <c r="D412" s="92" t="s">
        <v>14</v>
      </c>
      <c r="E412" s="92" t="s">
        <v>15</v>
      </c>
      <c r="G412" s="92" t="s">
        <v>97</v>
      </c>
      <c r="H412" s="92" t="s">
        <v>31</v>
      </c>
      <c r="I412" s="88" t="s">
        <v>194</v>
      </c>
      <c r="L412" s="98">
        <f>'Activity data'!H16*'Emission factors'!$B$28*'Emission factors'!$D$28/1000</f>
        <v>124.188405</v>
      </c>
      <c r="M412" s="98">
        <f>'Activity data'!I16*'Emission factors'!$B$28*'Emission factors'!$D$28/1000</f>
        <v>129.50972099999998</v>
      </c>
      <c r="N412" s="98">
        <f>'Activity data'!J16*'Emission factors'!$B$28*'Emission factors'!$D$28/1000</f>
        <v>142.74722550000001</v>
      </c>
      <c r="O412" s="98">
        <f>'Activity data'!K16*'Emission factors'!$B$28*'Emission factors'!$D$28/1000</f>
        <v>149.02243124999995</v>
      </c>
      <c r="P412" s="98">
        <f>'Activity data'!L16*'Emission factors'!$B$28*'Emission factors'!$D$28/1000</f>
        <v>168.41818950000001</v>
      </c>
      <c r="Q412" s="98">
        <f>'Activity data'!M16*'Emission factors'!$B$28*'Emission factors'!$D$28/1000</f>
        <v>180.80779199999998</v>
      </c>
      <c r="R412" s="98">
        <f>'Activity data'!N16*'Emission factors'!$B$28*'Emission factors'!$D$28/1000</f>
        <v>194.76528224999996</v>
      </c>
      <c r="S412" s="98">
        <f>'Activity data'!O16*'Emission factors'!$B$28*'Emission factors'!$D$28/1000</f>
        <v>208.93840274999999</v>
      </c>
      <c r="T412" s="98">
        <f>'Activity data'!P16*'Emission factors'!$B$28*'Emission factors'!$D$28/1000</f>
        <v>225.49807499999997</v>
      </c>
      <c r="U412" s="98">
        <f>'Activity data'!Q16*'Emission factors'!$B$28*'Emission factors'!$D$28/1000</f>
        <v>244.70744100000002</v>
      </c>
    </row>
    <row r="413" spans="1:21" x14ac:dyDescent="0.25">
      <c r="A413" s="92" t="s">
        <v>11</v>
      </c>
      <c r="B413" s="92" t="s">
        <v>12</v>
      </c>
      <c r="C413" s="92" t="s">
        <v>13</v>
      </c>
      <c r="D413" s="92" t="s">
        <v>14</v>
      </c>
      <c r="E413" s="92" t="s">
        <v>15</v>
      </c>
      <c r="G413" s="92" t="s">
        <v>97</v>
      </c>
      <c r="H413" s="92" t="s">
        <v>31</v>
      </c>
      <c r="I413" s="88" t="s">
        <v>195</v>
      </c>
      <c r="L413" s="98">
        <f>'Activity data'!H17*'Emission factors'!$B$28*'Emission factors'!$D$28/1000</f>
        <v>181.15499324999999</v>
      </c>
      <c r="M413" s="98">
        <f>'Activity data'!I17*'Emission factors'!$B$28*'Emission factors'!$D$28/1000</f>
        <v>186.37763100000001</v>
      </c>
      <c r="N413" s="98">
        <f>'Activity data'!J17*'Emission factors'!$B$28*'Emission factors'!$D$28/1000</f>
        <v>211.88778600000001</v>
      </c>
      <c r="O413" s="98">
        <f>'Activity data'!K17*'Emission factors'!$B$28*'Emission factors'!$D$28/1000</f>
        <v>234.93098474999999</v>
      </c>
      <c r="P413" s="98">
        <f>'Activity data'!L17*'Emission factors'!$B$28*'Emission factors'!$D$28/1000</f>
        <v>267.96992474999996</v>
      </c>
      <c r="Q413" s="98">
        <f>'Activity data'!M17*'Emission factors'!$B$28*'Emission factors'!$D$28/1000</f>
        <v>306.93686924999997</v>
      </c>
      <c r="R413" s="98">
        <f>'Activity data'!N17*'Emission factors'!$B$28*'Emission factors'!$D$28/1000</f>
        <v>323.03604300000001</v>
      </c>
      <c r="S413" s="98">
        <f>'Activity data'!O17*'Emission factors'!$B$28*'Emission factors'!$D$28/1000</f>
        <v>338.82821775000002</v>
      </c>
      <c r="T413" s="98">
        <f>'Activity data'!P17*'Emission factors'!$B$28*'Emission factors'!$D$28/1000</f>
        <v>376.98380774999998</v>
      </c>
      <c r="U413" s="98">
        <f>'Activity data'!Q17*'Emission factors'!$B$28*'Emission factors'!$D$28/1000</f>
        <v>428.76796049999996</v>
      </c>
    </row>
    <row r="414" spans="1:21" x14ac:dyDescent="0.25">
      <c r="A414" s="92" t="s">
        <v>11</v>
      </c>
      <c r="B414" s="92" t="s">
        <v>12</v>
      </c>
      <c r="C414" s="92" t="s">
        <v>13</v>
      </c>
      <c r="D414" s="92" t="s">
        <v>14</v>
      </c>
      <c r="E414" s="92" t="s">
        <v>15</v>
      </c>
      <c r="G414" s="92" t="s">
        <v>97</v>
      </c>
      <c r="H414" s="92" t="s">
        <v>31</v>
      </c>
      <c r="I414" s="88" t="s">
        <v>209</v>
      </c>
      <c r="L414" s="98">
        <f>'Activity data'!H18*'Emission factors'!$B$28*'Emission factors'!$D$28/1000</f>
        <v>748.25889599999994</v>
      </c>
      <c r="M414" s="98">
        <f>'Activity data'!I18*'Emission factors'!$B$28*'Emission factors'!$D$28/1000</f>
        <v>793.28541599999994</v>
      </c>
      <c r="N414" s="98">
        <f>'Activity data'!J18*'Emission factors'!$B$28*'Emission factors'!$D$28/1000</f>
        <v>915.29193525000005</v>
      </c>
      <c r="O414" s="98">
        <f>'Activity data'!K18*'Emission factors'!$B$28*'Emission factors'!$D$28/1000</f>
        <v>1079.1599609999998</v>
      </c>
      <c r="P414" s="98">
        <f>'Activity data'!L18*'Emission factors'!$B$28*'Emission factors'!$D$28/1000</f>
        <v>1223.4494909999999</v>
      </c>
      <c r="Q414" s="98">
        <f>'Activity data'!M18*'Emission factors'!$B$28*'Emission factors'!$D$28/1000</f>
        <v>1381.0350014999999</v>
      </c>
      <c r="R414" s="98">
        <f>'Activity data'!N18*'Emission factors'!$B$28*'Emission factors'!$D$28/1000</f>
        <v>1501.7915962499999</v>
      </c>
      <c r="S414" s="98">
        <f>'Activity data'!O18*'Emission factors'!$B$28*'Emission factors'!$D$28/1000</f>
        <v>1617.93224175</v>
      </c>
      <c r="T414" s="98">
        <f>'Activity data'!P18*'Emission factors'!$B$28*'Emission factors'!$D$28/1000</f>
        <v>1779.4795012499999</v>
      </c>
      <c r="U414" s="98">
        <f>'Activity data'!Q18*'Emission factors'!$B$28*'Emission factors'!$D$28/1000</f>
        <v>2024.3221679999999</v>
      </c>
    </row>
    <row r="415" spans="1:21" x14ac:dyDescent="0.25">
      <c r="A415" s="92" t="s">
        <v>11</v>
      </c>
      <c r="B415" s="92" t="s">
        <v>12</v>
      </c>
      <c r="C415" s="92" t="s">
        <v>13</v>
      </c>
      <c r="D415" s="92" t="s">
        <v>14</v>
      </c>
      <c r="E415" s="92" t="s">
        <v>15</v>
      </c>
      <c r="G415" s="92" t="s">
        <v>97</v>
      </c>
      <c r="H415" s="92" t="s">
        <v>31</v>
      </c>
      <c r="I415" s="88" t="s">
        <v>208</v>
      </c>
      <c r="L415" s="98">
        <f>'Activity data'!H19*'Emission factors'!$B$28*'Emission factors'!$D$28/1000</f>
        <v>648.75101775000007</v>
      </c>
      <c r="M415" s="98">
        <f>'Activity data'!I19*'Emission factors'!$B$28*'Emission factors'!$D$28/1000</f>
        <v>686.99066699999992</v>
      </c>
      <c r="N415" s="98">
        <f>'Activity data'!J19*'Emission factors'!$B$28*'Emission factors'!$D$28/1000</f>
        <v>774.06874049999999</v>
      </c>
      <c r="O415" s="98">
        <f>'Activity data'!K19*'Emission factors'!$B$28*'Emission factors'!$D$28/1000</f>
        <v>866.45351100000005</v>
      </c>
      <c r="P415" s="98">
        <f>'Activity data'!L19*'Emission factors'!$B$28*'Emission factors'!$D$28/1000</f>
        <v>982.00939649999987</v>
      </c>
      <c r="Q415" s="98">
        <f>'Activity data'!M19*'Emission factors'!$B$28*'Emission factors'!$D$28/1000</f>
        <v>1069.7526344999999</v>
      </c>
      <c r="R415" s="98">
        <f>'Activity data'!N19*'Emission factors'!$B$28*'Emission factors'!$D$28/1000</f>
        <v>1136.0022877500001</v>
      </c>
      <c r="S415" s="98">
        <f>'Activity data'!O19*'Emission factors'!$B$28*'Emission factors'!$D$28/1000</f>
        <v>1201.97052525</v>
      </c>
      <c r="T415" s="98">
        <f>'Activity data'!P19*'Emission factors'!$B$28*'Emission factors'!$D$28/1000</f>
        <v>1296.38002725</v>
      </c>
      <c r="U415" s="98">
        <f>'Activity data'!Q19*'Emission factors'!$B$28*'Emission factors'!$D$28/1000</f>
        <v>1437.32180625</v>
      </c>
    </row>
    <row r="416" spans="1:21" x14ac:dyDescent="0.25">
      <c r="A416" s="92" t="s">
        <v>11</v>
      </c>
      <c r="B416" s="92" t="s">
        <v>12</v>
      </c>
      <c r="C416" s="92" t="s">
        <v>13</v>
      </c>
      <c r="D416" s="92" t="s">
        <v>14</v>
      </c>
      <c r="E416" s="92" t="s">
        <v>15</v>
      </c>
      <c r="G416" s="92" t="s">
        <v>97</v>
      </c>
      <c r="H416" s="92" t="s">
        <v>31</v>
      </c>
      <c r="I416" s="88" t="s">
        <v>226</v>
      </c>
      <c r="L416" s="98">
        <f>'Activity data'!H20*'Emission factors'!$B$28*'Emission factors'!$D$28/1000</f>
        <v>0</v>
      </c>
      <c r="M416" s="98">
        <f>'Activity data'!I20*'Emission factors'!$B$28*'Emission factors'!$D$28/1000</f>
        <v>0</v>
      </c>
      <c r="N416" s="98">
        <f>'Activity data'!J20*'Emission factors'!$B$28*'Emission factors'!$D$28/1000</f>
        <v>0</v>
      </c>
      <c r="O416" s="98">
        <f>'Activity data'!K20*'Emission factors'!$B$28*'Emission factors'!$D$28/1000</f>
        <v>0</v>
      </c>
      <c r="P416" s="98">
        <f>'Activity data'!L20*'Emission factors'!$B$28*'Emission factors'!$D$28/1000</f>
        <v>0</v>
      </c>
      <c r="Q416" s="98">
        <f>'Activity data'!M20*'Emission factors'!$B$28*'Emission factors'!$D$28/1000</f>
        <v>0</v>
      </c>
      <c r="R416" s="98">
        <f>'Activity data'!N20*'Emission factors'!$B$28*'Emission factors'!$D$28/1000</f>
        <v>0</v>
      </c>
      <c r="S416" s="98">
        <f>'Activity data'!O20*'Emission factors'!$B$28*'Emission factors'!$D$28/1000</f>
        <v>0</v>
      </c>
      <c r="T416" s="98">
        <f>'Activity data'!P20*'Emission factors'!$B$28*'Emission factors'!$D$28/1000</f>
        <v>0</v>
      </c>
      <c r="U416" s="98">
        <f>'Activity data'!Q20*'Emission factors'!$B$28*'Emission factors'!$D$28/1000</f>
        <v>0</v>
      </c>
    </row>
    <row r="417" spans="1:21" x14ac:dyDescent="0.25">
      <c r="A417" s="92" t="s">
        <v>11</v>
      </c>
      <c r="B417" s="92" t="s">
        <v>12</v>
      </c>
      <c r="C417" s="92" t="s">
        <v>13</v>
      </c>
      <c r="D417" s="92" t="s">
        <v>14</v>
      </c>
      <c r="E417" s="92" t="s">
        <v>15</v>
      </c>
      <c r="G417" s="92" t="s">
        <v>97</v>
      </c>
      <c r="H417" s="92" t="s">
        <v>31</v>
      </c>
      <c r="I417" s="88" t="s">
        <v>196</v>
      </c>
      <c r="L417" s="98">
        <f>'Activity data'!H21*'Emission factors'!$B$28*'Emission factors'!$D$28/1000</f>
        <v>464.9244022499999</v>
      </c>
      <c r="M417" s="98">
        <f>'Activity data'!I21*'Emission factors'!$B$28*'Emission factors'!$D$28/1000</f>
        <v>486.49839149999997</v>
      </c>
      <c r="N417" s="98">
        <f>'Activity data'!J21*'Emission factors'!$B$28*'Emission factors'!$D$28/1000</f>
        <v>584.88426149999987</v>
      </c>
      <c r="O417" s="98">
        <f>'Activity data'!K21*'Emission factors'!$B$28*'Emission factors'!$D$28/1000</f>
        <v>669.39670050000007</v>
      </c>
      <c r="P417" s="98">
        <f>'Activity data'!L21*'Emission factors'!$B$28*'Emission factors'!$D$28/1000</f>
        <v>771.46655849999979</v>
      </c>
      <c r="Q417" s="98">
        <f>'Activity data'!M21*'Emission factors'!$B$28*'Emission factors'!$D$28/1000</f>
        <v>879.17204099999992</v>
      </c>
      <c r="R417" s="98">
        <f>'Activity data'!N21*'Emission factors'!$B$28*'Emission factors'!$D$28/1000</f>
        <v>941.46725474999982</v>
      </c>
      <c r="S417" s="98">
        <f>'Activity data'!O21*'Emission factors'!$B$28*'Emission factors'!$D$28/1000</f>
        <v>1009.3725097499999</v>
      </c>
      <c r="T417" s="98">
        <f>'Activity data'!P21*'Emission factors'!$B$28*'Emission factors'!$D$28/1000</f>
        <v>1115.93771025</v>
      </c>
      <c r="U417" s="98">
        <f>'Activity data'!Q21*'Emission factors'!$B$28*'Emission factors'!$D$28/1000</f>
        <v>1270.5263257499998</v>
      </c>
    </row>
    <row r="418" spans="1:21" x14ac:dyDescent="0.25">
      <c r="A418" s="92" t="s">
        <v>11</v>
      </c>
      <c r="B418" s="92" t="s">
        <v>12</v>
      </c>
      <c r="C418" s="92" t="s">
        <v>13</v>
      </c>
      <c r="D418" s="92" t="s">
        <v>14</v>
      </c>
      <c r="E418" s="92" t="s">
        <v>15</v>
      </c>
      <c r="G418" s="92" t="s">
        <v>97</v>
      </c>
      <c r="H418" s="92" t="s">
        <v>31</v>
      </c>
      <c r="I418" s="88" t="s">
        <v>197</v>
      </c>
      <c r="L418" s="98">
        <f>'Activity data'!H22*'Emission factors'!$B$28*'Emission factors'!$D$28/1000</f>
        <v>1686.06409125</v>
      </c>
      <c r="M418" s="98">
        <f>'Activity data'!I22*'Emission factors'!$B$28*'Emission factors'!$D$28/1000</f>
        <v>1800.7026344999997</v>
      </c>
      <c r="N418" s="98">
        <f>'Activity data'!J22*'Emission factors'!$B$28*'Emission factors'!$D$28/1000</f>
        <v>2075.7993217500002</v>
      </c>
      <c r="O418" s="98">
        <f>'Activity data'!K22*'Emission factors'!$B$28*'Emission factors'!$D$28/1000</f>
        <v>2277.7863900000002</v>
      </c>
      <c r="P418" s="98">
        <f>'Activity data'!L22*'Emission factors'!$B$28*'Emission factors'!$D$28/1000</f>
        <v>2524.2005992499999</v>
      </c>
      <c r="Q418" s="98">
        <f>'Activity data'!M22*'Emission factors'!$B$28*'Emission factors'!$D$28/1000</f>
        <v>2804.2750559999999</v>
      </c>
      <c r="R418" s="98">
        <f>'Activity data'!N22*'Emission factors'!$B$28*'Emission factors'!$D$28/1000</f>
        <v>3007.3914419999996</v>
      </c>
      <c r="S418" s="98">
        <f>'Activity data'!O22*'Emission factors'!$B$28*'Emission factors'!$D$28/1000</f>
        <v>3133.2244845000005</v>
      </c>
      <c r="T418" s="98">
        <f>'Activity data'!P22*'Emission factors'!$B$28*'Emission factors'!$D$28/1000</f>
        <v>3280.8142537499994</v>
      </c>
      <c r="U418" s="98">
        <f>'Activity data'!Q22*'Emission factors'!$B$28*'Emission factors'!$D$28/1000</f>
        <v>3552.8555699999993</v>
      </c>
    </row>
    <row r="419" spans="1:21" x14ac:dyDescent="0.25">
      <c r="A419" s="92" t="s">
        <v>11</v>
      </c>
      <c r="B419" s="92" t="s">
        <v>12</v>
      </c>
      <c r="C419" s="92" t="s">
        <v>13</v>
      </c>
      <c r="D419" s="92" t="s">
        <v>14</v>
      </c>
      <c r="E419" s="92" t="s">
        <v>15</v>
      </c>
      <c r="G419" s="92" t="s">
        <v>97</v>
      </c>
      <c r="H419" s="92" t="s">
        <v>31</v>
      </c>
      <c r="I419" s="88" t="s">
        <v>229</v>
      </c>
      <c r="L419" s="98">
        <f>'Activity data'!H23*'Emission factors'!$B$28*'Emission factors'!$D$28/1000</f>
        <v>21.639774749999997</v>
      </c>
      <c r="M419" s="98">
        <f>'Activity data'!I23*'Emission factors'!$B$28*'Emission factors'!$D$28/1000</f>
        <v>25.151989499999999</v>
      </c>
      <c r="N419" s="98">
        <f>'Activity data'!J23*'Emission factors'!$B$28*'Emission factors'!$D$28/1000</f>
        <v>28.18177725</v>
      </c>
      <c r="O419" s="98">
        <f>'Activity data'!K23*'Emission factors'!$B$28*'Emission factors'!$D$28/1000</f>
        <v>30.762030749999997</v>
      </c>
      <c r="P419" s="98">
        <f>'Activity data'!L23*'Emission factors'!$B$28*'Emission factors'!$D$28/1000</f>
        <v>34.033032000000006</v>
      </c>
      <c r="Q419" s="98">
        <f>'Activity data'!M23*'Emission factors'!$B$28*'Emission factors'!$D$28/1000</f>
        <v>30.787613999999994</v>
      </c>
      <c r="R419" s="98">
        <f>'Activity data'!N23*'Emission factors'!$B$28*'Emission factors'!$D$28/1000</f>
        <v>37.965542999999997</v>
      </c>
      <c r="S419" s="98">
        <f>'Activity data'!O23*'Emission factors'!$B$28*'Emission factors'!$D$28/1000</f>
        <v>46.736942999999997</v>
      </c>
      <c r="T419" s="98">
        <f>'Activity data'!P23*'Emission factors'!$B$28*'Emission factors'!$D$28/1000</f>
        <v>52.219068</v>
      </c>
      <c r="U419" s="98">
        <f>'Activity data'!Q23*'Emission factors'!$B$28*'Emission factors'!$D$28/1000</f>
        <v>58.717213500000007</v>
      </c>
    </row>
    <row r="420" spans="1:21" x14ac:dyDescent="0.25">
      <c r="A420" s="92" t="s">
        <v>11</v>
      </c>
      <c r="B420" s="92" t="s">
        <v>12</v>
      </c>
      <c r="C420" s="92" t="s">
        <v>13</v>
      </c>
      <c r="D420" s="92" t="s">
        <v>14</v>
      </c>
      <c r="E420" s="92" t="s">
        <v>15</v>
      </c>
      <c r="G420" s="92" t="s">
        <v>97</v>
      </c>
      <c r="H420" s="92" t="s">
        <v>31</v>
      </c>
      <c r="I420" s="88" t="s">
        <v>198</v>
      </c>
      <c r="L420" s="98">
        <f>'Activity data'!H24*'Emission factors'!$B$28*'Emission factors'!$D$28/1000</f>
        <v>39.573633000000001</v>
      </c>
      <c r="M420" s="98">
        <f>'Activity data'!I24*'Emission factors'!$B$28*'Emission factors'!$D$28/1000</f>
        <v>41.693387999999999</v>
      </c>
      <c r="N420" s="98">
        <f>'Activity data'!J24*'Emission factors'!$B$28*'Emission factors'!$D$28/1000</f>
        <v>46.418979749999998</v>
      </c>
      <c r="O420" s="98">
        <f>'Activity data'!K24*'Emission factors'!$B$28*'Emission factors'!$D$28/1000</f>
        <v>50.811989249999996</v>
      </c>
      <c r="P420" s="98">
        <f>'Activity data'!L24*'Emission factors'!$B$28*'Emission factors'!$D$28/1000</f>
        <v>58.980355499999988</v>
      </c>
      <c r="Q420" s="98">
        <f>'Activity data'!M24*'Emission factors'!$B$28*'Emission factors'!$D$28/1000</f>
        <v>68.113575749999995</v>
      </c>
      <c r="R420" s="98">
        <f>'Activity data'!N24*'Emission factors'!$B$28*'Emission factors'!$D$28/1000</f>
        <v>75.075874500000012</v>
      </c>
      <c r="S420" s="98">
        <f>'Activity data'!O24*'Emission factors'!$B$28*'Emission factors'!$D$28/1000</f>
        <v>80.945402999999999</v>
      </c>
      <c r="T420" s="98">
        <f>'Activity data'!P24*'Emission factors'!$B$28*'Emission factors'!$D$28/1000</f>
        <v>85.239734249999984</v>
      </c>
      <c r="U420" s="98">
        <f>'Activity data'!Q24*'Emission factors'!$B$28*'Emission factors'!$D$28/1000</f>
        <v>86.401944749999998</v>
      </c>
    </row>
    <row r="421" spans="1:21" x14ac:dyDescent="0.25">
      <c r="A421" s="92" t="s">
        <v>11</v>
      </c>
      <c r="B421" s="92" t="s">
        <v>12</v>
      </c>
      <c r="C421" s="92" t="s">
        <v>13</v>
      </c>
      <c r="D421" s="92" t="s">
        <v>14</v>
      </c>
      <c r="E421" s="92" t="s">
        <v>15</v>
      </c>
      <c r="G421" s="92" t="s">
        <v>97</v>
      </c>
      <c r="H421" s="92" t="s">
        <v>31</v>
      </c>
      <c r="I421" s="88" t="s">
        <v>231</v>
      </c>
      <c r="L421" s="98">
        <f>'Activity data'!H25*'Emission factors'!$B$28*'Emission factors'!$D$28/1000</f>
        <v>14.867522999999997</v>
      </c>
      <c r="M421" s="98">
        <f>'Activity data'!I25*'Emission factors'!$B$28*'Emission factors'!$D$28/1000</f>
        <v>15.1379745</v>
      </c>
      <c r="N421" s="98">
        <f>'Activity data'!J25*'Emission factors'!$B$28*'Emission factors'!$D$28/1000</f>
        <v>16.64738625</v>
      </c>
      <c r="O421" s="98">
        <f>'Activity data'!K25*'Emission factors'!$B$28*'Emission factors'!$D$28/1000</f>
        <v>18.295678499999994</v>
      </c>
      <c r="P421" s="98">
        <f>'Activity data'!L25*'Emission factors'!$B$28*'Emission factors'!$D$28/1000</f>
        <v>19.998792000000002</v>
      </c>
      <c r="Q421" s="98">
        <f>'Activity data'!M25*'Emission factors'!$B$28*'Emission factors'!$D$28/1000</f>
        <v>23.024924999999996</v>
      </c>
      <c r="R421" s="98">
        <f>'Activity data'!N25*'Emission factors'!$B$28*'Emission factors'!$D$28/1000</f>
        <v>26.091260249999998</v>
      </c>
      <c r="S421" s="98">
        <f>'Activity data'!O25*'Emission factors'!$B$28*'Emission factors'!$D$28/1000</f>
        <v>27.385041749999999</v>
      </c>
      <c r="T421" s="98">
        <f>'Activity data'!P25*'Emission factors'!$B$28*'Emission factors'!$D$28/1000</f>
        <v>30.465996000000001</v>
      </c>
      <c r="U421" s="98">
        <f>'Activity data'!Q25*'Emission factors'!$B$28*'Emission factors'!$D$28/1000</f>
        <v>32.636917500000003</v>
      </c>
    </row>
    <row r="422" spans="1:21" x14ac:dyDescent="0.25">
      <c r="A422" s="92" t="s">
        <v>11</v>
      </c>
      <c r="B422" s="92" t="s">
        <v>12</v>
      </c>
      <c r="C422" s="92" t="s">
        <v>13</v>
      </c>
      <c r="D422" s="92" t="s">
        <v>14</v>
      </c>
      <c r="E422" s="92" t="s">
        <v>15</v>
      </c>
      <c r="G422" s="92" t="s">
        <v>97</v>
      </c>
      <c r="H422" s="92" t="s">
        <v>31</v>
      </c>
      <c r="I422" s="88" t="s">
        <v>230</v>
      </c>
      <c r="L422" s="98">
        <f>'Activity data'!H26*'Emission factors'!$B$28*'Emission factors'!$D$28/1000</f>
        <v>21.23775225</v>
      </c>
      <c r="M422" s="98">
        <f>'Activity data'!I26*'Emission factors'!$B$28*'Emission factors'!$D$28/1000</f>
        <v>20.8978605</v>
      </c>
      <c r="N422" s="98">
        <f>'Activity data'!J26*'Emission factors'!$B$28*'Emission factors'!$D$28/1000</f>
        <v>24.380837249999999</v>
      </c>
      <c r="O422" s="98">
        <f>'Activity data'!K26*'Emission factors'!$B$28*'Emission factors'!$D$28/1000</f>
        <v>24.782859749999997</v>
      </c>
      <c r="P422" s="98">
        <f>'Activity data'!L26*'Emission factors'!$B$28*'Emission factors'!$D$28/1000</f>
        <v>27.454481999999995</v>
      </c>
      <c r="Q422" s="98">
        <f>'Activity data'!M26*'Emission factors'!$B$28*'Emission factors'!$D$28/1000</f>
        <v>31.997336249999996</v>
      </c>
      <c r="R422" s="98">
        <f>'Activity data'!N26*'Emission factors'!$B$28*'Emission factors'!$D$28/1000</f>
        <v>33.557914499999995</v>
      </c>
      <c r="S422" s="98">
        <f>'Activity data'!O26*'Emission factors'!$B$28*'Emission factors'!$D$28/1000</f>
        <v>33.682175999999998</v>
      </c>
      <c r="T422" s="98">
        <f>'Activity data'!P26*'Emission factors'!$B$28*'Emission factors'!$D$28/1000</f>
        <v>36.620594999999987</v>
      </c>
      <c r="U422" s="98">
        <f>'Activity data'!Q26*'Emission factors'!$B$28*'Emission factors'!$D$28/1000</f>
        <v>36.569428499999994</v>
      </c>
    </row>
    <row r="423" spans="1:21" x14ac:dyDescent="0.25">
      <c r="A423" s="92" t="s">
        <v>11</v>
      </c>
      <c r="B423" s="92" t="s">
        <v>12</v>
      </c>
      <c r="C423" s="92" t="s">
        <v>13</v>
      </c>
      <c r="D423" s="92" t="s">
        <v>14</v>
      </c>
      <c r="E423" s="92" t="s">
        <v>15</v>
      </c>
      <c r="G423" s="92" t="s">
        <v>97</v>
      </c>
      <c r="H423" s="92" t="s">
        <v>31</v>
      </c>
      <c r="I423" s="88" t="s">
        <v>232</v>
      </c>
      <c r="L423" s="98">
        <f>'Activity data'!H27*'Emission factors'!$B$28*'Emission factors'!$D$28/1000</f>
        <v>231.16659224999998</v>
      </c>
      <c r="M423" s="98">
        <f>'Activity data'!I27*'Emission factors'!$B$28*'Emission factors'!$D$28/1000</f>
        <v>246.88932674999998</v>
      </c>
      <c r="N423" s="98">
        <f>'Activity data'!J27*'Emission factors'!$B$28*'Emission factors'!$D$28/1000</f>
        <v>289.09803449999993</v>
      </c>
      <c r="O423" s="98">
        <f>'Activity data'!K27*'Emission factors'!$B$28*'Emission factors'!$D$28/1000</f>
        <v>331.54064625000001</v>
      </c>
      <c r="P423" s="98">
        <f>'Activity data'!L27*'Emission factors'!$B$28*'Emission factors'!$D$28/1000</f>
        <v>390.83896499999997</v>
      </c>
      <c r="Q423" s="98">
        <f>'Activity data'!M27*'Emission factors'!$B$28*'Emission factors'!$D$28/1000</f>
        <v>450.01302225000001</v>
      </c>
      <c r="R423" s="98">
        <f>'Activity data'!N27*'Emission factors'!$B$28*'Emission factors'!$D$28/1000</f>
        <v>492.34599149999991</v>
      </c>
      <c r="S423" s="98">
        <f>'Activity data'!O27*'Emission factors'!$B$28*'Emission factors'!$D$28/1000</f>
        <v>525.61152599999991</v>
      </c>
      <c r="T423" s="98">
        <f>'Activity data'!P27*'Emission factors'!$B$28*'Emission factors'!$D$28/1000</f>
        <v>585.85642499999994</v>
      </c>
      <c r="U423" s="98">
        <f>'Activity data'!Q27*'Emission factors'!$B$28*'Emission factors'!$D$28/1000</f>
        <v>668.4757034999999</v>
      </c>
    </row>
    <row r="424" spans="1:21" x14ac:dyDescent="0.25">
      <c r="A424" s="92" t="s">
        <v>11</v>
      </c>
      <c r="B424" s="92" t="s">
        <v>12</v>
      </c>
      <c r="C424" s="92" t="s">
        <v>13</v>
      </c>
      <c r="D424" s="92" t="s">
        <v>14</v>
      </c>
      <c r="E424" s="92" t="s">
        <v>15</v>
      </c>
      <c r="G424" s="92" t="s">
        <v>97</v>
      </c>
      <c r="H424" s="92" t="s">
        <v>31</v>
      </c>
      <c r="I424" s="92" t="s">
        <v>225</v>
      </c>
      <c r="L424" s="98">
        <f>'Activity data'!H28*'Emission factors'!$B$28*'Emission factors'!$D$28/1000</f>
        <v>76.362346500000001</v>
      </c>
      <c r="M424" s="98">
        <f>'Activity data'!I28*'Emission factors'!$B$28*'Emission factors'!$D$28/1000</f>
        <v>90.751097249999987</v>
      </c>
      <c r="N424" s="98">
        <f>'Activity data'!J28*'Emission factors'!$B$28*'Emission factors'!$D$28/1000</f>
        <v>100.94784974999999</v>
      </c>
      <c r="O424" s="98">
        <f>'Activity data'!K28*'Emission factors'!$B$28*'Emission factors'!$D$28/1000</f>
        <v>104.36504099999999</v>
      </c>
      <c r="P424" s="98">
        <f>'Activity data'!L28*'Emission factors'!$B$28*'Emission factors'!$D$28/1000</f>
        <v>118.27136474999999</v>
      </c>
      <c r="Q424" s="98">
        <f>'Activity data'!M28*'Emission factors'!$B$28*'Emission factors'!$D$28/1000</f>
        <v>129.3123645</v>
      </c>
      <c r="R424" s="98">
        <f>'Activity data'!N28*'Emission factors'!$B$28*'Emission factors'!$D$28/1000</f>
        <v>134.54596649999999</v>
      </c>
      <c r="S424" s="98">
        <f>'Activity data'!O28*'Emission factors'!$B$28*'Emission factors'!$D$28/1000</f>
        <v>135.17823824999999</v>
      </c>
      <c r="T424" s="98">
        <f>'Activity data'!P28*'Emission factors'!$B$28*'Emission factors'!$D$28/1000</f>
        <v>136.85942324999999</v>
      </c>
      <c r="U424" s="98">
        <f>'Activity data'!Q28*'Emission factors'!$B$28*'Emission factors'!$D$28/1000</f>
        <v>145.01682524999998</v>
      </c>
    </row>
    <row r="425" spans="1:21" x14ac:dyDescent="0.25">
      <c r="A425" s="92" t="s">
        <v>11</v>
      </c>
      <c r="B425" s="92" t="s">
        <v>12</v>
      </c>
      <c r="C425" s="92" t="s">
        <v>13</v>
      </c>
      <c r="D425" s="92" t="s">
        <v>14</v>
      </c>
      <c r="E425" s="92" t="s">
        <v>15</v>
      </c>
      <c r="G425" s="92" t="s">
        <v>97</v>
      </c>
      <c r="H425" s="92" t="s">
        <v>31</v>
      </c>
      <c r="I425" s="88" t="s">
        <v>205</v>
      </c>
      <c r="L425" s="98">
        <f>'Activity data'!H29*'Emission factors'!$B$28*'Emission factors'!$D$28/1000</f>
        <v>609.30895575</v>
      </c>
      <c r="M425" s="98">
        <f>'Activity data'!I29*'Emission factors'!$B$28*'Emission factors'!$D$28/1000</f>
        <v>620.45959800000003</v>
      </c>
      <c r="N425" s="98">
        <f>'Activity data'!J29*'Emission factors'!$B$28*'Emission factors'!$D$28/1000</f>
        <v>684.71741249999991</v>
      </c>
      <c r="O425" s="98">
        <f>'Activity data'!K29*'Emission factors'!$B$28*'Emission factors'!$D$28/1000</f>
        <v>727.15636949999987</v>
      </c>
      <c r="P425" s="98">
        <f>'Activity data'!L29*'Emission factors'!$B$28*'Emission factors'!$D$28/1000</f>
        <v>795.47461125000007</v>
      </c>
      <c r="Q425" s="98">
        <f>'Activity data'!M29*'Emission factors'!$B$28*'Emission factors'!$D$28/1000</f>
        <v>850.73443125000006</v>
      </c>
      <c r="R425" s="98">
        <f>'Activity data'!N29*'Emission factors'!$B$28*'Emission factors'!$D$28/1000</f>
        <v>856.27868699999999</v>
      </c>
      <c r="S425" s="98">
        <f>'Activity data'!O29*'Emission factors'!$B$28*'Emission factors'!$D$28/1000</f>
        <v>847.70829824999987</v>
      </c>
      <c r="T425" s="98">
        <f>'Activity data'!P29*'Emission factors'!$B$28*'Emission factors'!$D$28/1000</f>
        <v>878.67864974999998</v>
      </c>
      <c r="U425" s="98">
        <f>'Activity data'!Q29*'Emission factors'!$B$28*'Emission factors'!$D$28/1000</f>
        <v>949.06548000000009</v>
      </c>
    </row>
    <row r="426" spans="1:21" x14ac:dyDescent="0.25">
      <c r="A426" s="92" t="s">
        <v>11</v>
      </c>
      <c r="B426" s="92" t="s">
        <v>12</v>
      </c>
      <c r="C426" s="92" t="s">
        <v>13</v>
      </c>
      <c r="D426" s="92" t="s">
        <v>14</v>
      </c>
      <c r="E426" s="92" t="s">
        <v>15</v>
      </c>
      <c r="G426" s="92" t="s">
        <v>97</v>
      </c>
      <c r="H426" s="92" t="s">
        <v>31</v>
      </c>
      <c r="I426" s="88" t="s">
        <v>204</v>
      </c>
      <c r="L426" s="98">
        <f>'Activity data'!H30*'Emission factors'!$B$28*'Emission factors'!$D$28/1000</f>
        <v>514.90310849999992</v>
      </c>
      <c r="M426" s="98">
        <f>'Activity data'!I30*'Emission factors'!$B$28*'Emission factors'!$D$28/1000</f>
        <v>562.48795349999989</v>
      </c>
      <c r="N426" s="98">
        <f>'Activity data'!J30*'Emission factors'!$B$28*'Emission factors'!$D$28/1000</f>
        <v>662.12740274999999</v>
      </c>
      <c r="O426" s="98">
        <f>'Activity data'!K30*'Emission factors'!$B$28*'Emission factors'!$D$28/1000</f>
        <v>750.2543895</v>
      </c>
      <c r="P426" s="98">
        <f>'Activity data'!L30*'Emission factors'!$B$28*'Emission factors'!$D$28/1000</f>
        <v>867.27948449999985</v>
      </c>
      <c r="Q426" s="98">
        <f>'Activity data'!M30*'Emission factors'!$B$28*'Emission factors'!$D$28/1000</f>
        <v>967.85089500000004</v>
      </c>
      <c r="R426" s="98">
        <f>'Activity data'!N30*'Emission factors'!$B$28*'Emission factors'!$D$28/1000</f>
        <v>1042.3018072499999</v>
      </c>
      <c r="S426" s="98">
        <f>'Activity data'!O30*'Emission factors'!$B$28*'Emission factors'!$D$28/1000</f>
        <v>1127.9691472499999</v>
      </c>
      <c r="T426" s="98">
        <f>'Activity data'!P30*'Emission factors'!$B$28*'Emission factors'!$D$28/1000</f>
        <v>1272.3610102499997</v>
      </c>
      <c r="U426" s="98">
        <f>'Activity data'!Q30*'Emission factors'!$B$28*'Emission factors'!$D$28/1000</f>
        <v>1451.79461625</v>
      </c>
    </row>
    <row r="427" spans="1:21" x14ac:dyDescent="0.25">
      <c r="A427" s="92" t="s">
        <v>11</v>
      </c>
      <c r="B427" s="92" t="s">
        <v>12</v>
      </c>
      <c r="C427" s="92" t="s">
        <v>13</v>
      </c>
      <c r="D427" s="92" t="s">
        <v>14</v>
      </c>
      <c r="E427" s="92" t="s">
        <v>15</v>
      </c>
      <c r="G427" s="92" t="s">
        <v>97</v>
      </c>
      <c r="H427" s="92" t="s">
        <v>31</v>
      </c>
      <c r="I427" s="88" t="s">
        <v>228</v>
      </c>
      <c r="L427" s="98">
        <f>'Activity data'!H31*'Emission factors'!$B$28*'Emission factors'!$D$28/1000</f>
        <v>8.950482749999999</v>
      </c>
      <c r="M427" s="98">
        <f>'Activity data'!I31*'Emission factors'!$B$28*'Emission factors'!$D$28/1000</f>
        <v>9.0345420000000001</v>
      </c>
      <c r="N427" s="98">
        <f>'Activity data'!J31*'Emission factors'!$B$28*'Emission factors'!$D$28/1000</f>
        <v>10.032288749999996</v>
      </c>
      <c r="O427" s="98">
        <f>'Activity data'!K31*'Emission factors'!$B$28*'Emission factors'!$D$28/1000</f>
        <v>11.782914</v>
      </c>
      <c r="P427" s="98">
        <f>'Activity data'!L31*'Emission factors'!$B$28*'Emission factors'!$D$28/1000</f>
        <v>13.90632375</v>
      </c>
      <c r="Q427" s="98">
        <f>'Activity data'!M31*'Emission factors'!$B$28*'Emission factors'!$D$28/1000</f>
        <v>16.004150250000002</v>
      </c>
      <c r="R427" s="98">
        <f>'Activity data'!N31*'Emission factors'!$B$28*'Emission factors'!$D$28/1000</f>
        <v>16.979968500000002</v>
      </c>
      <c r="S427" s="98">
        <f>'Activity data'!O31*'Emission factors'!$B$28*'Emission factors'!$D$28/1000</f>
        <v>17.835179999999998</v>
      </c>
      <c r="T427" s="98">
        <f>'Activity data'!P31*'Emission factors'!$B$28*'Emission factors'!$D$28/1000</f>
        <v>19.012009500000001</v>
      </c>
      <c r="U427" s="98">
        <f>'Activity data'!Q31*'Emission factors'!$B$28*'Emission factors'!$D$28/1000</f>
        <v>20.905170000000002</v>
      </c>
    </row>
    <row r="428" spans="1:21" x14ac:dyDescent="0.25">
      <c r="A428" s="92" t="s">
        <v>11</v>
      </c>
      <c r="B428" s="92" t="s">
        <v>12</v>
      </c>
      <c r="C428" s="92" t="s">
        <v>13</v>
      </c>
      <c r="D428" s="92" t="s">
        <v>14</v>
      </c>
      <c r="E428" s="92" t="s">
        <v>15</v>
      </c>
      <c r="G428" s="92" t="s">
        <v>97</v>
      </c>
      <c r="H428" s="92" t="s">
        <v>31</v>
      </c>
      <c r="I428" s="88" t="s">
        <v>202</v>
      </c>
      <c r="L428" s="98">
        <f>'Activity data'!H32*'Emission factors'!$B$28*'Emission factors'!$D$28/1000</f>
        <v>1104.5129617499997</v>
      </c>
      <c r="M428" s="98">
        <f>'Activity data'!I32*'Emission factors'!$B$28*'Emission factors'!$D$28/1000</f>
        <v>1158.2085487499999</v>
      </c>
      <c r="N428" s="98">
        <f>'Activity data'!J32*'Emission factors'!$B$28*'Emission factors'!$D$28/1000</f>
        <v>1311.309681</v>
      </c>
      <c r="O428" s="98">
        <f>'Activity data'!K32*'Emission factors'!$B$28*'Emission factors'!$D$28/1000</f>
        <v>1491.9054975000001</v>
      </c>
      <c r="P428" s="98">
        <f>'Activity data'!L32*'Emission factors'!$B$28*'Emission factors'!$D$28/1000</f>
        <v>1703.7384622499999</v>
      </c>
      <c r="Q428" s="98">
        <f>'Activity data'!M32*'Emission factors'!$B$28*'Emission factors'!$D$28/1000</f>
        <v>1915.5823912499998</v>
      </c>
      <c r="R428" s="98">
        <f>'Activity data'!N32*'Emission factors'!$B$28*'Emission factors'!$D$28/1000</f>
        <v>2103.5461837500002</v>
      </c>
      <c r="S428" s="98">
        <f>'Activity data'!O32*'Emission factors'!$B$28*'Emission factors'!$D$28/1000</f>
        <v>2272.3919789999995</v>
      </c>
      <c r="T428" s="98">
        <f>'Activity data'!P32*'Emission factors'!$B$28*'Emission factors'!$D$28/1000</f>
        <v>2437.6561192499998</v>
      </c>
      <c r="U428" s="98">
        <f>'Activity data'!Q32*'Emission factors'!$B$28*'Emission factors'!$D$28/1000</f>
        <v>2646.9673064999997</v>
      </c>
    </row>
    <row r="429" spans="1:21" x14ac:dyDescent="0.25">
      <c r="A429" s="92" t="s">
        <v>11</v>
      </c>
      <c r="B429" s="92" t="s">
        <v>12</v>
      </c>
      <c r="C429" s="92" t="s">
        <v>13</v>
      </c>
      <c r="D429" s="92" t="s">
        <v>14</v>
      </c>
      <c r="E429" s="92" t="s">
        <v>15</v>
      </c>
      <c r="G429" s="92" t="s">
        <v>97</v>
      </c>
      <c r="H429" s="92" t="s">
        <v>31</v>
      </c>
      <c r="I429" s="88" t="s">
        <v>190</v>
      </c>
      <c r="L429" s="98">
        <f>'Activity data'!H33*'Emission factors'!$B$28*'Emission factors'!$D$28/1000</f>
        <v>0</v>
      </c>
      <c r="M429" s="98">
        <f>'Activity data'!I33*'Emission factors'!$B$28*'Emission factors'!$D$28/1000</f>
        <v>0</v>
      </c>
      <c r="N429" s="98">
        <f>'Activity data'!J33*'Emission factors'!$B$28*'Emission factors'!$D$28/1000</f>
        <v>0</v>
      </c>
      <c r="O429" s="98">
        <f>'Activity data'!K33*'Emission factors'!$B$28*'Emission factors'!$D$28/1000</f>
        <v>0</v>
      </c>
      <c r="P429" s="98">
        <f>'Activity data'!L33*'Emission factors'!$B$28*'Emission factors'!$D$28/1000</f>
        <v>0</v>
      </c>
      <c r="Q429" s="98">
        <f>'Activity data'!M33*'Emission factors'!$B$28*'Emission factors'!$D$28/1000</f>
        <v>0</v>
      </c>
      <c r="R429" s="98">
        <f>'Activity data'!N33*'Emission factors'!$B$28*'Emission factors'!$D$28/1000</f>
        <v>0</v>
      </c>
      <c r="S429" s="98">
        <f>'Activity data'!O33*'Emission factors'!$B$28*'Emission factors'!$D$28/1000</f>
        <v>0</v>
      </c>
      <c r="T429" s="98">
        <f>'Activity data'!P33*'Emission factors'!$B$28*'Emission factors'!$D$28/1000</f>
        <v>0</v>
      </c>
      <c r="U429" s="98">
        <f>'Activity data'!Q33*'Emission factors'!$B$28*'Emission factors'!$D$28/1000</f>
        <v>829.98276075000001</v>
      </c>
    </row>
    <row r="430" spans="1:21" x14ac:dyDescent="0.25">
      <c r="A430" s="92" t="s">
        <v>11</v>
      </c>
      <c r="B430" s="92" t="s">
        <v>12</v>
      </c>
      <c r="C430" s="92" t="s">
        <v>13</v>
      </c>
      <c r="D430" s="92" t="s">
        <v>14</v>
      </c>
      <c r="E430" s="92" t="s">
        <v>15</v>
      </c>
      <c r="G430" s="92" t="s">
        <v>97</v>
      </c>
      <c r="H430" s="92" t="s">
        <v>31</v>
      </c>
      <c r="I430" s="88" t="s">
        <v>210</v>
      </c>
      <c r="L430" s="98">
        <f>'Activity data'!H34*'Emission factors'!$B$28*'Emission factors'!$D$28/1000</f>
        <v>21.14272875</v>
      </c>
      <c r="M430" s="98">
        <f>'Activity data'!I34*'Emission factors'!$B$28*'Emission factors'!$D$28/1000</f>
        <v>22.356105749999998</v>
      </c>
      <c r="N430" s="98">
        <f>'Activity data'!J34*'Emission factors'!$B$28*'Emission factors'!$D$28/1000</f>
        <v>24.267539999999997</v>
      </c>
      <c r="O430" s="98">
        <f>'Activity data'!K34*'Emission factors'!$B$28*'Emission factors'!$D$28/1000</f>
        <v>26.81490075</v>
      </c>
      <c r="P430" s="98">
        <f>'Activity data'!L34*'Emission factors'!$B$28*'Emission factors'!$D$28/1000</f>
        <v>31.584349500000002</v>
      </c>
      <c r="Q430" s="98">
        <f>'Activity data'!M34*'Emission factors'!$B$28*'Emission factors'!$D$28/1000</f>
        <v>36.306286499999992</v>
      </c>
      <c r="R430" s="98">
        <f>'Activity data'!N34*'Emission factors'!$B$28*'Emission factors'!$D$28/1000</f>
        <v>39.299526749999998</v>
      </c>
      <c r="S430" s="98">
        <f>'Activity data'!O34*'Emission factors'!$B$28*'Emission factors'!$D$28/1000</f>
        <v>41.645876249999993</v>
      </c>
      <c r="T430" s="98">
        <f>'Activity data'!P34*'Emission factors'!$B$28*'Emission factors'!$D$28/1000</f>
        <v>44.324807999999997</v>
      </c>
      <c r="U430" s="98">
        <f>'Activity data'!Q34*'Emission factors'!$B$28*'Emission factors'!$D$28/1000</f>
        <v>47.0220135</v>
      </c>
    </row>
    <row r="431" spans="1:21" x14ac:dyDescent="0.25">
      <c r="A431" s="92" t="s">
        <v>11</v>
      </c>
      <c r="B431" s="92" t="s">
        <v>12</v>
      </c>
      <c r="C431" s="92" t="s">
        <v>13</v>
      </c>
      <c r="D431" s="92" t="s">
        <v>14</v>
      </c>
      <c r="E431" s="92" t="s">
        <v>15</v>
      </c>
      <c r="G431" s="92" t="s">
        <v>97</v>
      </c>
      <c r="H431" s="92" t="s">
        <v>31</v>
      </c>
      <c r="I431" s="88" t="s">
        <v>199</v>
      </c>
      <c r="L431" s="98">
        <f>'Activity data'!H35*'Emission factors'!$B$28*'Emission factors'!$D$28/1000</f>
        <v>1040.3099685</v>
      </c>
      <c r="M431" s="98">
        <f>'Activity data'!I35*'Emission factors'!$B$28*'Emission factors'!$D$28/1000</f>
        <v>1067.43186825</v>
      </c>
      <c r="N431" s="98">
        <f>'Activity data'!J35*'Emission factors'!$B$28*'Emission factors'!$D$28/1000</f>
        <v>1224.3631785</v>
      </c>
      <c r="O431" s="98">
        <f>'Activity data'!K35*'Emission factors'!$B$28*'Emission factors'!$D$28/1000</f>
        <v>1387.0909222499999</v>
      </c>
      <c r="P431" s="98">
        <f>'Activity data'!L35*'Emission factors'!$B$28*'Emission factors'!$D$28/1000</f>
        <v>1616.2181639999999</v>
      </c>
      <c r="Q431" s="98">
        <f>'Activity data'!M35*'Emission factors'!$B$28*'Emission factors'!$D$28/1000</f>
        <v>1863.7690004999999</v>
      </c>
      <c r="R431" s="98">
        <f>'Activity data'!N35*'Emission factors'!$B$28*'Emission factors'!$D$28/1000</f>
        <v>1986.912147</v>
      </c>
      <c r="S431" s="98">
        <f>'Activity data'!O35*'Emission factors'!$B$28*'Emission factors'!$D$28/1000</f>
        <v>2087.6662949999995</v>
      </c>
      <c r="T431" s="98">
        <f>'Activity data'!P35*'Emission factors'!$B$28*'Emission factors'!$D$28/1000</f>
        <v>2301.0854212499999</v>
      </c>
      <c r="U431" s="98">
        <f>'Activity data'!Q35*'Emission factors'!$B$28*'Emission factors'!$D$28/1000</f>
        <v>2582.1685889999999</v>
      </c>
    </row>
    <row r="432" spans="1:21" x14ac:dyDescent="0.25">
      <c r="A432" s="92" t="s">
        <v>11</v>
      </c>
      <c r="B432" s="92" t="s">
        <v>12</v>
      </c>
      <c r="C432" s="92" t="s">
        <v>13</v>
      </c>
      <c r="D432" s="92" t="s">
        <v>14</v>
      </c>
      <c r="E432" s="92" t="s">
        <v>15</v>
      </c>
      <c r="G432" s="92" t="s">
        <v>97</v>
      </c>
      <c r="H432" s="92" t="s">
        <v>31</v>
      </c>
      <c r="I432" s="88" t="s">
        <v>233</v>
      </c>
      <c r="L432" s="98">
        <f>'Activity data'!H36*'Emission factors'!$B$28*'Emission factors'!$D$28/1000</f>
        <v>112.18255124999999</v>
      </c>
      <c r="M432" s="98">
        <f>'Activity data'!I36*'Emission factors'!$B$28*'Emission factors'!$D$28/1000</f>
        <v>126.92946749999999</v>
      </c>
      <c r="N432" s="98">
        <f>'Activity data'!J36*'Emission factors'!$B$28*'Emission factors'!$D$28/1000</f>
        <v>153.9015225</v>
      </c>
      <c r="O432" s="98">
        <f>'Activity data'!K36*'Emission factors'!$B$28*'Emission factors'!$D$28/1000</f>
        <v>172.43475974999996</v>
      </c>
      <c r="P432" s="98">
        <f>'Activity data'!L36*'Emission factors'!$B$28*'Emission factors'!$D$28/1000</f>
        <v>200.08659824999998</v>
      </c>
      <c r="Q432" s="98">
        <f>'Activity data'!M36*'Emission factors'!$B$28*'Emission factors'!$D$28/1000</f>
        <v>223.10421375000001</v>
      </c>
      <c r="R432" s="98">
        <f>'Activity data'!N36*'Emission factors'!$B$28*'Emission factors'!$D$28/1000</f>
        <v>238.24584299999998</v>
      </c>
      <c r="S432" s="98">
        <f>'Activity data'!O36*'Emission factors'!$B$28*'Emission factors'!$D$28/1000</f>
        <v>253.36554374999997</v>
      </c>
      <c r="T432" s="98">
        <f>'Activity data'!P36*'Emission factors'!$B$28*'Emission factors'!$D$28/1000</f>
        <v>273.47397824999996</v>
      </c>
      <c r="U432" s="98">
        <f>'Activity data'!Q36*'Emission factors'!$B$28*'Emission factors'!$D$28/1000</f>
        <v>306.42520424999998</v>
      </c>
    </row>
    <row r="433" spans="1:21" x14ac:dyDescent="0.25">
      <c r="A433" s="92" t="s">
        <v>11</v>
      </c>
      <c r="B433" s="92" t="s">
        <v>12</v>
      </c>
      <c r="C433" s="92" t="s">
        <v>13</v>
      </c>
      <c r="D433" s="92" t="s">
        <v>14</v>
      </c>
      <c r="E433" s="92" t="s">
        <v>15</v>
      </c>
      <c r="G433" s="92" t="s">
        <v>97</v>
      </c>
      <c r="H433" s="92" t="s">
        <v>31</v>
      </c>
      <c r="I433" s="88" t="s">
        <v>200</v>
      </c>
      <c r="L433" s="98">
        <f>'Activity data'!H37*'Emission factors'!$B$28*'Emission factors'!$D$28/1000</f>
        <v>332.96599874999993</v>
      </c>
      <c r="M433" s="98">
        <f>'Activity data'!I37*'Emission factors'!$B$28*'Emission factors'!$D$28/1000</f>
        <v>349.61703975</v>
      </c>
      <c r="N433" s="98">
        <f>'Activity data'!J37*'Emission factors'!$B$28*'Emission factors'!$D$28/1000</f>
        <v>392.72481599999992</v>
      </c>
      <c r="O433" s="98">
        <f>'Activity data'!K37*'Emission factors'!$B$28*'Emission factors'!$D$28/1000</f>
        <v>438.69060674999992</v>
      </c>
      <c r="P433" s="98">
        <f>'Activity data'!L37*'Emission factors'!$B$28*'Emission factors'!$D$28/1000</f>
        <v>494.8896974999999</v>
      </c>
      <c r="Q433" s="98">
        <f>'Activity data'!M37*'Emission factors'!$B$28*'Emission factors'!$D$28/1000</f>
        <v>557.39323200000013</v>
      </c>
      <c r="R433" s="98">
        <f>'Activity data'!N37*'Emission factors'!$B$28*'Emission factors'!$D$28/1000</f>
        <v>587.24522999999976</v>
      </c>
      <c r="S433" s="98">
        <f>'Activity data'!O37*'Emission factors'!$B$28*'Emission factors'!$D$28/1000</f>
        <v>633.26949674999992</v>
      </c>
      <c r="T433" s="98">
        <f>'Activity data'!P37*'Emission factors'!$B$28*'Emission factors'!$D$28/1000</f>
        <v>692.83826700000009</v>
      </c>
      <c r="U433" s="98">
        <f>'Activity data'!Q37*'Emission factors'!$B$28*'Emission factors'!$D$28/1000</f>
        <v>785.03664524999988</v>
      </c>
    </row>
    <row r="434" spans="1:21" x14ac:dyDescent="0.25">
      <c r="A434" s="92" t="s">
        <v>11</v>
      </c>
      <c r="B434" s="92" t="s">
        <v>12</v>
      </c>
      <c r="C434" s="92" t="s">
        <v>13</v>
      </c>
      <c r="D434" s="92" t="s">
        <v>14</v>
      </c>
      <c r="E434" s="92" t="s">
        <v>18</v>
      </c>
      <c r="G434" s="92" t="s">
        <v>97</v>
      </c>
      <c r="H434" s="92" t="s">
        <v>31</v>
      </c>
      <c r="I434" s="88" t="s">
        <v>203</v>
      </c>
      <c r="J434" s="92" t="s">
        <v>13</v>
      </c>
      <c r="L434" s="98">
        <f>'Activity data'!H39*'Emission factors'!$B$26*'Emission factors'!$D$26/1000</f>
        <v>20.408872505999991</v>
      </c>
      <c r="M434" s="98">
        <f>'Activity data'!I39*'Emission factors'!$B$26*'Emission factors'!$D$26/1000</f>
        <v>38.163712685999997</v>
      </c>
      <c r="N434" s="98">
        <f>'Activity data'!J39*'Emission factors'!$B$26*'Emission factors'!$D$26/1000</f>
        <v>64.563623057999976</v>
      </c>
      <c r="O434" s="98">
        <f>'Activity data'!K39*'Emission factors'!$B$26*'Emission factors'!$D$26/1000</f>
        <v>72.752805917000018</v>
      </c>
      <c r="P434" s="98">
        <f>'Activity data'!L39*'Emission factors'!$B$26*'Emission factors'!$D$26/1000</f>
        <v>79.115015633499993</v>
      </c>
      <c r="Q434" s="98">
        <f>'Activity data'!M39*'Emission factors'!$B$26*'Emission factors'!$D$26/1000</f>
        <v>81.089887125499985</v>
      </c>
      <c r="R434" s="98">
        <f>'Activity data'!N39*'Emission factors'!$B$26*'Emission factors'!$D$26/1000</f>
        <v>84.132591592500006</v>
      </c>
      <c r="S434" s="98">
        <f>'Activity data'!O39*'Emission factors'!$B$26*'Emission factors'!$D$26/1000</f>
        <v>83.735612861999982</v>
      </c>
      <c r="T434" s="98">
        <f>'Activity data'!P39*'Emission factors'!$B$26*'Emission factors'!$D$26/1000</f>
        <v>82.805436130999993</v>
      </c>
      <c r="U434" s="98">
        <f>'Activity data'!Q39*'Emission factors'!$B$26*'Emission factors'!$D$26/1000</f>
        <v>26.901898177</v>
      </c>
    </row>
    <row r="435" spans="1:21" x14ac:dyDescent="0.25">
      <c r="A435" s="92" t="s">
        <v>11</v>
      </c>
      <c r="B435" s="92" t="s">
        <v>12</v>
      </c>
      <c r="C435" s="92" t="s">
        <v>13</v>
      </c>
      <c r="D435" s="92" t="s">
        <v>14</v>
      </c>
      <c r="E435" s="92" t="s">
        <v>18</v>
      </c>
      <c r="G435" s="92" t="s">
        <v>97</v>
      </c>
      <c r="H435" s="92" t="s">
        <v>31</v>
      </c>
      <c r="I435" s="88" t="s">
        <v>227</v>
      </c>
      <c r="L435" s="98">
        <f>'Activity data'!H40*'Emission factors'!$B$26*'Emission factors'!$D$26/1000</f>
        <v>0</v>
      </c>
      <c r="M435" s="98">
        <f>'Activity data'!I40*'Emission factors'!$B$26*'Emission factors'!$D$26/1000</f>
        <v>0</v>
      </c>
      <c r="N435" s="98">
        <f>'Activity data'!J40*'Emission factors'!$B$26*'Emission factors'!$D$26/1000</f>
        <v>0</v>
      </c>
      <c r="O435" s="98">
        <f>'Activity data'!K40*'Emission factors'!$B$26*'Emission factors'!$D$26/1000</f>
        <v>0</v>
      </c>
      <c r="P435" s="98">
        <f>'Activity data'!L40*'Emission factors'!$B$26*'Emission factors'!$D$26/1000</f>
        <v>0</v>
      </c>
      <c r="Q435" s="98">
        <f>'Activity data'!M40*'Emission factors'!$B$26*'Emission factors'!$D$26/1000</f>
        <v>0</v>
      </c>
      <c r="R435" s="98">
        <f>'Activity data'!N40*'Emission factors'!$B$26*'Emission factors'!$D$26/1000</f>
        <v>0</v>
      </c>
      <c r="S435" s="98">
        <f>'Activity data'!O40*'Emission factors'!$B$26*'Emission factors'!$D$26/1000</f>
        <v>0</v>
      </c>
      <c r="T435" s="98">
        <f>'Activity data'!P40*'Emission factors'!$B$26*'Emission factors'!$D$26/1000</f>
        <v>0</v>
      </c>
      <c r="U435" s="98">
        <f>'Activity data'!Q40*'Emission factors'!$B$26*'Emission factors'!$D$26/1000</f>
        <v>0</v>
      </c>
    </row>
    <row r="436" spans="1:21" x14ac:dyDescent="0.25">
      <c r="A436" s="92" t="s">
        <v>11</v>
      </c>
      <c r="B436" s="92" t="s">
        <v>12</v>
      </c>
      <c r="C436" s="92" t="s">
        <v>13</v>
      </c>
      <c r="D436" s="92" t="s">
        <v>14</v>
      </c>
      <c r="E436" s="92" t="s">
        <v>18</v>
      </c>
      <c r="G436" s="92" t="s">
        <v>97</v>
      </c>
      <c r="H436" s="92" t="s">
        <v>31</v>
      </c>
      <c r="I436" s="88" t="s">
        <v>191</v>
      </c>
      <c r="L436" s="98">
        <f>'Activity data'!H41*'Emission factors'!$B$26*'Emission factors'!$D$26/1000</f>
        <v>0</v>
      </c>
      <c r="M436" s="98">
        <f>'Activity data'!I41*'Emission factors'!$B$26*'Emission factors'!$D$26/1000</f>
        <v>0</v>
      </c>
      <c r="N436" s="98">
        <f>'Activity data'!J41*'Emission factors'!$B$26*'Emission factors'!$D$26/1000</f>
        <v>0</v>
      </c>
      <c r="O436" s="98">
        <f>'Activity data'!K41*'Emission factors'!$B$26*'Emission factors'!$D$26/1000</f>
        <v>0</v>
      </c>
      <c r="P436" s="98">
        <f>'Activity data'!L41*'Emission factors'!$B$26*'Emission factors'!$D$26/1000</f>
        <v>0</v>
      </c>
      <c r="Q436" s="98">
        <f>'Activity data'!M41*'Emission factors'!$B$26*'Emission factors'!$D$26/1000</f>
        <v>0</v>
      </c>
      <c r="R436" s="98">
        <f>'Activity data'!N41*'Emission factors'!$B$26*'Emission factors'!$D$26/1000</f>
        <v>0</v>
      </c>
      <c r="S436" s="98">
        <f>'Activity data'!O41*'Emission factors'!$B$26*'Emission factors'!$D$26/1000</f>
        <v>0</v>
      </c>
      <c r="T436" s="98">
        <f>'Activity data'!P41*'Emission factors'!$B$26*'Emission factors'!$D$26/1000</f>
        <v>0</v>
      </c>
      <c r="U436" s="98">
        <f>'Activity data'!Q41*'Emission factors'!$B$26*'Emission factors'!$D$26/1000</f>
        <v>0</v>
      </c>
    </row>
    <row r="437" spans="1:21" x14ac:dyDescent="0.25">
      <c r="A437" s="92" t="s">
        <v>11</v>
      </c>
      <c r="B437" s="92" t="s">
        <v>12</v>
      </c>
      <c r="C437" s="92" t="s">
        <v>13</v>
      </c>
      <c r="D437" s="92" t="s">
        <v>14</v>
      </c>
      <c r="E437" s="92" t="s">
        <v>18</v>
      </c>
      <c r="G437" s="92" t="s">
        <v>97</v>
      </c>
      <c r="H437" s="92" t="s">
        <v>31</v>
      </c>
      <c r="I437" s="88" t="s">
        <v>192</v>
      </c>
      <c r="L437" s="98">
        <f>'Activity data'!H42*'Emission factors'!$B$26*'Emission factors'!$D$26/1000</f>
        <v>0</v>
      </c>
      <c r="M437" s="98">
        <f>'Activity data'!I42*'Emission factors'!$B$26*'Emission factors'!$D$26/1000</f>
        <v>9.8975249999999973E-3</v>
      </c>
      <c r="N437" s="98">
        <f>'Activity data'!J42*'Emission factors'!$B$26*'Emission factors'!$D$26/1000</f>
        <v>0.13086727500000001</v>
      </c>
      <c r="O437" s="98">
        <f>'Activity data'!K42*'Emission factors'!$B$26*'Emission factors'!$D$26/1000</f>
        <v>0.19208529999999999</v>
      </c>
      <c r="P437" s="98">
        <f>'Activity data'!L42*'Emission factors'!$B$26*'Emission factors'!$D$26/1000</f>
        <v>0.28079644999999998</v>
      </c>
      <c r="Q437" s="98">
        <f>'Activity data'!M42*'Emission factors'!$B$26*'Emission factors'!$D$26/1000</f>
        <v>0.2076940635</v>
      </c>
      <c r="R437" s="98">
        <f>'Activity data'!N42*'Emission factors'!$B$26*'Emission factors'!$D$26/1000</f>
        <v>0.15858034499999996</v>
      </c>
      <c r="S437" s="98">
        <f>'Activity data'!O42*'Emission factors'!$B$26*'Emission factors'!$D$26/1000</f>
        <v>0.11751661349999999</v>
      </c>
      <c r="T437" s="98">
        <f>'Activity data'!P42*'Emission factors'!$B$26*'Emission factors'!$D$26/1000</f>
        <v>9.1453130999999979E-2</v>
      </c>
      <c r="U437" s="98">
        <f>'Activity data'!Q42*'Emission factors'!$B$26*'Emission factors'!$D$26/1000</f>
        <v>4.8079977000000003E-2</v>
      </c>
    </row>
    <row r="438" spans="1:21" x14ac:dyDescent="0.25">
      <c r="A438" s="92" t="s">
        <v>11</v>
      </c>
      <c r="B438" s="92" t="s">
        <v>12</v>
      </c>
      <c r="C438" s="92" t="s">
        <v>13</v>
      </c>
      <c r="D438" s="92" t="s">
        <v>14</v>
      </c>
      <c r="E438" s="92" t="s">
        <v>18</v>
      </c>
      <c r="G438" s="92" t="s">
        <v>97</v>
      </c>
      <c r="H438" s="92" t="s">
        <v>31</v>
      </c>
      <c r="I438" s="88" t="s">
        <v>206</v>
      </c>
      <c r="L438" s="98">
        <f>'Activity data'!H43*'Emission factors'!$B$26*'Emission factors'!$D$26/1000</f>
        <v>0</v>
      </c>
      <c r="M438" s="98">
        <f>'Activity data'!I43*'Emission factors'!$B$26*'Emission factors'!$D$26/1000</f>
        <v>0</v>
      </c>
      <c r="N438" s="98">
        <f>'Activity data'!J43*'Emission factors'!$B$26*'Emission factors'!$D$26/1000</f>
        <v>0</v>
      </c>
      <c r="O438" s="98">
        <f>'Activity data'!K43*'Emission factors'!$B$26*'Emission factors'!$D$26/1000</f>
        <v>0</v>
      </c>
      <c r="P438" s="98">
        <f>'Activity data'!L43*'Emission factors'!$B$26*'Emission factors'!$D$26/1000</f>
        <v>0</v>
      </c>
      <c r="Q438" s="98">
        <f>'Activity data'!M43*'Emission factors'!$B$26*'Emission factors'!$D$26/1000</f>
        <v>0</v>
      </c>
      <c r="R438" s="98">
        <f>'Activity data'!N43*'Emission factors'!$B$26*'Emission factors'!$D$26/1000</f>
        <v>0</v>
      </c>
      <c r="S438" s="98">
        <f>'Activity data'!O43*'Emission factors'!$B$26*'Emission factors'!$D$26/1000</f>
        <v>0</v>
      </c>
      <c r="T438" s="98">
        <f>'Activity data'!P43*'Emission factors'!$B$26*'Emission factors'!$D$26/1000</f>
        <v>0</v>
      </c>
      <c r="U438" s="98">
        <f>'Activity data'!Q43*'Emission factors'!$B$26*'Emission factors'!$D$26/1000</f>
        <v>0</v>
      </c>
    </row>
    <row r="439" spans="1:21" x14ac:dyDescent="0.25">
      <c r="A439" s="92" t="s">
        <v>11</v>
      </c>
      <c r="B439" s="92" t="s">
        <v>12</v>
      </c>
      <c r="C439" s="92" t="s">
        <v>13</v>
      </c>
      <c r="D439" s="92" t="s">
        <v>14</v>
      </c>
      <c r="E439" s="92" t="s">
        <v>18</v>
      </c>
      <c r="G439" s="92" t="s">
        <v>97</v>
      </c>
      <c r="H439" s="92" t="s">
        <v>31</v>
      </c>
      <c r="I439" s="88" t="s">
        <v>220</v>
      </c>
      <c r="L439" s="98">
        <f>'Activity data'!H44*'Emission factors'!$B$26*'Emission factors'!$D$26/1000</f>
        <v>0.49695106450000004</v>
      </c>
      <c r="M439" s="98">
        <f>'Activity data'!I44*'Emission factors'!$B$26*'Emission factors'!$D$26/1000</f>
        <v>1.4779057644999998</v>
      </c>
      <c r="N439" s="98">
        <f>'Activity data'!J44*'Emission factors'!$B$26*'Emission factors'!$D$26/1000</f>
        <v>2.4046513534999994</v>
      </c>
      <c r="O439" s="98">
        <f>'Activity data'!K44*'Emission factors'!$B$26*'Emission factors'!$D$26/1000</f>
        <v>2.5914433104999999</v>
      </c>
      <c r="P439" s="98">
        <f>'Activity data'!L44*'Emission factors'!$B$26*'Emission factors'!$D$26/1000</f>
        <v>6.6790991410000009</v>
      </c>
      <c r="Q439" s="98">
        <f>'Activity data'!M44*'Emission factors'!$B$26*'Emission factors'!$D$26/1000</f>
        <v>11.108358882500001</v>
      </c>
      <c r="R439" s="98">
        <f>'Activity data'!N44*'Emission factors'!$B$26*'Emission factors'!$D$26/1000</f>
        <v>12.563053118000001</v>
      </c>
      <c r="S439" s="98">
        <f>'Activity data'!O44*'Emission factors'!$B$26*'Emission factors'!$D$26/1000</f>
        <v>11.0254982695</v>
      </c>
      <c r="T439" s="98">
        <f>'Activity data'!P44*'Emission factors'!$B$26*'Emission factors'!$D$26/1000</f>
        <v>9.3228527039999953</v>
      </c>
      <c r="U439" s="98">
        <f>'Activity data'!Q44*'Emission factors'!$B$26*'Emission factors'!$D$26/1000</f>
        <v>8.1333314920000017</v>
      </c>
    </row>
    <row r="440" spans="1:21" x14ac:dyDescent="0.25">
      <c r="A440" s="92" t="s">
        <v>11</v>
      </c>
      <c r="B440" s="92" t="s">
        <v>12</v>
      </c>
      <c r="C440" s="92" t="s">
        <v>13</v>
      </c>
      <c r="D440" s="92" t="s">
        <v>14</v>
      </c>
      <c r="E440" s="92" t="s">
        <v>18</v>
      </c>
      <c r="G440" s="92" t="s">
        <v>97</v>
      </c>
      <c r="H440" s="92" t="s">
        <v>31</v>
      </c>
      <c r="I440" s="88" t="s">
        <v>193</v>
      </c>
      <c r="L440" s="98">
        <f>'Activity data'!H45*'Emission factors'!$B$26*'Emission factors'!$D$26/1000</f>
        <v>3.1210195500000003E-2</v>
      </c>
      <c r="M440" s="98">
        <f>'Activity data'!I45*'Emission factors'!$B$26*'Emission factors'!$D$26/1000</f>
        <v>0.68906569050000011</v>
      </c>
      <c r="N440" s="98">
        <f>'Activity data'!J45*'Emission factors'!$B$26*'Emission factors'!$D$26/1000</f>
        <v>1.0759122879999998</v>
      </c>
      <c r="O440" s="98">
        <f>'Activity data'!K45*'Emission factors'!$B$26*'Emission factors'!$D$26/1000</f>
        <v>0.96642366699999993</v>
      </c>
      <c r="P440" s="98">
        <f>'Activity data'!L45*'Emission factors'!$B$26*'Emission factors'!$D$26/1000</f>
        <v>1.2560399114999996</v>
      </c>
      <c r="Q440" s="98">
        <f>'Activity data'!M45*'Emission factors'!$B$26*'Emission factors'!$D$26/1000</f>
        <v>0.96332244249999976</v>
      </c>
      <c r="R440" s="98">
        <f>'Activity data'!N45*'Emission factors'!$B$26*'Emission factors'!$D$26/1000</f>
        <v>0.99801510050000009</v>
      </c>
      <c r="S440" s="98">
        <f>'Activity data'!O45*'Emission factors'!$B$26*'Emission factors'!$D$26/1000</f>
        <v>1.0968070629999997</v>
      </c>
      <c r="T440" s="98">
        <f>'Activity data'!P45*'Emission factors'!$B$26*'Emission factors'!$D$26/1000</f>
        <v>0.79423605799999986</v>
      </c>
      <c r="U440" s="98">
        <f>'Activity data'!Q45*'Emission factors'!$B$26*'Emission factors'!$D$26/1000</f>
        <v>0.45964839249999989</v>
      </c>
    </row>
    <row r="441" spans="1:21" x14ac:dyDescent="0.25">
      <c r="A441" s="92" t="s">
        <v>11</v>
      </c>
      <c r="B441" s="92" t="s">
        <v>12</v>
      </c>
      <c r="C441" s="92" t="s">
        <v>13</v>
      </c>
      <c r="D441" s="92" t="s">
        <v>14</v>
      </c>
      <c r="E441" s="92" t="s">
        <v>18</v>
      </c>
      <c r="G441" s="92" t="s">
        <v>97</v>
      </c>
      <c r="H441" s="92" t="s">
        <v>31</v>
      </c>
      <c r="I441" s="88" t="s">
        <v>259</v>
      </c>
      <c r="L441" s="98">
        <f>'Activity data'!H46*'Emission factors'!$B$26*'Emission factors'!$D$26/1000</f>
        <v>0</v>
      </c>
      <c r="M441" s="98">
        <f>'Activity data'!I46*'Emission factors'!$B$26*'Emission factors'!$D$26/1000</f>
        <v>0</v>
      </c>
      <c r="N441" s="98">
        <f>'Activity data'!J46*'Emission factors'!$B$26*'Emission factors'!$D$26/1000</f>
        <v>0</v>
      </c>
      <c r="O441" s="98">
        <f>'Activity data'!K46*'Emission factors'!$B$26*'Emission factors'!$D$26/1000</f>
        <v>8.1159704999999999E-3</v>
      </c>
      <c r="P441" s="98">
        <f>'Activity data'!L46*'Emission factors'!$B$26*'Emission factors'!$D$26/1000</f>
        <v>6.0440885999999999E-2</v>
      </c>
      <c r="Q441" s="98">
        <f>'Activity data'!M46*'Emission factors'!$B$26*'Emission factors'!$D$26/1000</f>
        <v>5.2104970500000007E-2</v>
      </c>
      <c r="R441" s="98">
        <f>'Activity data'!N46*'Emission factors'!$B$26*'Emission factors'!$D$26/1000</f>
        <v>3.4421392499999995E-2</v>
      </c>
      <c r="S441" s="98">
        <f>'Activity data'!O46*'Emission factors'!$B$26*'Emission factors'!$D$26/1000</f>
        <v>3.5095890499999997E-2</v>
      </c>
      <c r="T441" s="98">
        <f>'Activity data'!P46*'Emission factors'!$B$26*'Emission factors'!$D$26/1000</f>
        <v>1.5843371499999998E-2</v>
      </c>
      <c r="U441" s="98">
        <f>'Activity data'!Q46*'Emission factors'!$B$26*'Emission factors'!$D$26/1000</f>
        <v>2.2507704999999998E-3</v>
      </c>
    </row>
    <row r="442" spans="1:21" x14ac:dyDescent="0.25">
      <c r="A442" s="92" t="s">
        <v>11</v>
      </c>
      <c r="B442" s="92" t="s">
        <v>12</v>
      </c>
      <c r="C442" s="92" t="s">
        <v>13</v>
      </c>
      <c r="D442" s="92" t="s">
        <v>14</v>
      </c>
      <c r="E442" s="92" t="s">
        <v>18</v>
      </c>
      <c r="G442" s="92" t="s">
        <v>97</v>
      </c>
      <c r="H442" s="92" t="s">
        <v>31</v>
      </c>
      <c r="I442" s="88" t="s">
        <v>223</v>
      </c>
      <c r="L442" s="98">
        <f>'Activity data'!H47*'Emission factors'!$B$26*'Emission factors'!$D$26/1000</f>
        <v>0</v>
      </c>
      <c r="M442" s="98">
        <f>'Activity data'!I47*'Emission factors'!$B$26*'Emission factors'!$D$26/1000</f>
        <v>0</v>
      </c>
      <c r="N442" s="98">
        <f>'Activity data'!J47*'Emission factors'!$B$26*'Emission factors'!$D$26/1000</f>
        <v>0</v>
      </c>
      <c r="O442" s="98">
        <f>'Activity data'!K47*'Emission factors'!$B$26*'Emission factors'!$D$26/1000</f>
        <v>0</v>
      </c>
      <c r="P442" s="98">
        <f>'Activity data'!L47*'Emission factors'!$B$26*'Emission factors'!$D$26/1000</f>
        <v>0</v>
      </c>
      <c r="Q442" s="98">
        <f>'Activity data'!M47*'Emission factors'!$B$26*'Emission factors'!$D$26/1000</f>
        <v>0</v>
      </c>
      <c r="R442" s="98">
        <f>'Activity data'!N47*'Emission factors'!$B$26*'Emission factors'!$D$26/1000</f>
        <v>0</v>
      </c>
      <c r="S442" s="98">
        <f>'Activity data'!O47*'Emission factors'!$B$26*'Emission factors'!$D$26/1000</f>
        <v>0</v>
      </c>
      <c r="T442" s="98">
        <f>'Activity data'!P47*'Emission factors'!$B$26*'Emission factors'!$D$26/1000</f>
        <v>0</v>
      </c>
      <c r="U442" s="98">
        <f>'Activity data'!Q47*'Emission factors'!$B$26*'Emission factors'!$D$26/1000</f>
        <v>0</v>
      </c>
    </row>
    <row r="443" spans="1:21" x14ac:dyDescent="0.25">
      <c r="A443" s="92" t="s">
        <v>11</v>
      </c>
      <c r="B443" s="92" t="s">
        <v>12</v>
      </c>
      <c r="C443" s="92" t="s">
        <v>13</v>
      </c>
      <c r="D443" s="92" t="s">
        <v>14</v>
      </c>
      <c r="E443" s="92" t="s">
        <v>18</v>
      </c>
      <c r="G443" s="92" t="s">
        <v>97</v>
      </c>
      <c r="H443" s="92" t="s">
        <v>31</v>
      </c>
      <c r="I443" s="88" t="s">
        <v>221</v>
      </c>
      <c r="L443" s="98">
        <f>'Activity data'!H48*'Emission factors'!$B$26*'Emission factors'!$D$26/1000</f>
        <v>2.7322594310000001</v>
      </c>
      <c r="M443" s="98">
        <f>'Activity data'!I48*'Emission factors'!$B$26*'Emission factors'!$D$26/1000</f>
        <v>8.8917385094999997</v>
      </c>
      <c r="N443" s="98">
        <f>'Activity data'!J48*'Emission factors'!$B$26*'Emission factors'!$D$26/1000</f>
        <v>16.262410713999994</v>
      </c>
      <c r="O443" s="98">
        <f>'Activity data'!K48*'Emission factors'!$B$26*'Emission factors'!$D$26/1000</f>
        <v>16.737638543999999</v>
      </c>
      <c r="P443" s="98">
        <f>'Activity data'!L48*'Emission factors'!$B$26*'Emission factors'!$D$26/1000</f>
        <v>19.592378013999998</v>
      </c>
      <c r="Q443" s="98">
        <f>'Activity data'!M48*'Emission factors'!$B$26*'Emission factors'!$D$26/1000</f>
        <v>18.965622742000001</v>
      </c>
      <c r="R443" s="98">
        <f>'Activity data'!N48*'Emission factors'!$B$26*'Emission factors'!$D$26/1000</f>
        <v>15.552684856499996</v>
      </c>
      <c r="S443" s="98">
        <f>'Activity data'!O48*'Emission factors'!$B$26*'Emission factors'!$D$26/1000</f>
        <v>10.843259173999996</v>
      </c>
      <c r="T443" s="98">
        <f>'Activity data'!P48*'Emission factors'!$B$26*'Emission factors'!$D$26/1000</f>
        <v>7.427410682999998</v>
      </c>
      <c r="U443" s="98">
        <f>'Activity data'!Q48*'Emission factors'!$B$26*'Emission factors'!$D$26/1000</f>
        <v>4.9412917014999991</v>
      </c>
    </row>
    <row r="444" spans="1:21" x14ac:dyDescent="0.25">
      <c r="A444" s="92" t="s">
        <v>11</v>
      </c>
      <c r="B444" s="92" t="s">
        <v>12</v>
      </c>
      <c r="C444" s="92" t="s">
        <v>13</v>
      </c>
      <c r="D444" s="92" t="s">
        <v>14</v>
      </c>
      <c r="E444" s="92" t="s">
        <v>18</v>
      </c>
      <c r="G444" s="92" t="s">
        <v>97</v>
      </c>
      <c r="H444" s="92" t="s">
        <v>31</v>
      </c>
      <c r="I444" s="88" t="s">
        <v>222</v>
      </c>
      <c r="L444" s="98">
        <f>'Activity data'!H49*'Emission factors'!$B$26*'Emission factors'!$D$26/1000</f>
        <v>0</v>
      </c>
      <c r="M444" s="98">
        <f>'Activity data'!I49*'Emission factors'!$B$26*'Emission factors'!$D$26/1000</f>
        <v>0</v>
      </c>
      <c r="N444" s="98">
        <f>'Activity data'!J49*'Emission factors'!$B$26*'Emission factors'!$D$26/1000</f>
        <v>2.9318668499999999E-2</v>
      </c>
      <c r="O444" s="98">
        <f>'Activity data'!K49*'Emission factors'!$B$26*'Emission factors'!$D$26/1000</f>
        <v>0.41642920000000005</v>
      </c>
      <c r="P444" s="98">
        <f>'Activity data'!L49*'Emission factors'!$B$26*'Emission factors'!$D$26/1000</f>
        <v>1.052128902</v>
      </c>
      <c r="Q444" s="98">
        <f>'Activity data'!M49*'Emission factors'!$B$26*'Emission factors'!$D$26/1000</f>
        <v>1.1523578385</v>
      </c>
      <c r="R444" s="98">
        <f>'Activity data'!N49*'Emission factors'!$B$26*'Emission factors'!$D$26/1000</f>
        <v>1.067393085</v>
      </c>
      <c r="S444" s="98">
        <f>'Activity data'!O49*'Emission factors'!$B$26*'Emission factors'!$D$26/1000</f>
        <v>0.39855500300000002</v>
      </c>
      <c r="T444" s="98">
        <f>'Activity data'!P49*'Emission factors'!$B$26*'Emission factors'!$D$26/1000</f>
        <v>8.0851781999999983E-2</v>
      </c>
      <c r="U444" s="98">
        <f>'Activity data'!Q49*'Emission factors'!$B$26*'Emission factors'!$D$26/1000</f>
        <v>3.6290924999999995E-2</v>
      </c>
    </row>
    <row r="445" spans="1:21" x14ac:dyDescent="0.25">
      <c r="A445" s="92" t="s">
        <v>11</v>
      </c>
      <c r="B445" s="92" t="s">
        <v>12</v>
      </c>
      <c r="C445" s="92" t="s">
        <v>13</v>
      </c>
      <c r="D445" s="92" t="s">
        <v>14</v>
      </c>
      <c r="E445" s="92" t="s">
        <v>18</v>
      </c>
      <c r="G445" s="92" t="s">
        <v>97</v>
      </c>
      <c r="H445" s="92" t="s">
        <v>31</v>
      </c>
      <c r="I445" s="88" t="s">
        <v>201</v>
      </c>
      <c r="L445" s="98">
        <f>'Activity data'!H50*'Emission factors'!$B$26*'Emission factors'!$D$26/1000</f>
        <v>15.50949499</v>
      </c>
      <c r="M445" s="98">
        <f>'Activity data'!I50*'Emission factors'!$B$26*'Emission factors'!$D$26/1000</f>
        <v>20.972782159999998</v>
      </c>
      <c r="N445" s="98">
        <f>'Activity data'!J50*'Emission factors'!$B$26*'Emission factors'!$D$26/1000</f>
        <v>29.316315088499998</v>
      </c>
      <c r="O445" s="98">
        <f>'Activity data'!K50*'Emission factors'!$B$26*'Emission factors'!$D$26/1000</f>
        <v>29.813082865499993</v>
      </c>
      <c r="P445" s="98">
        <f>'Activity data'!L50*'Emission factors'!$B$26*'Emission factors'!$D$26/1000</f>
        <v>32.213870518500002</v>
      </c>
      <c r="Q445" s="98">
        <f>'Activity data'!M50*'Emission factors'!$B$26*'Emission factors'!$D$26/1000</f>
        <v>28.621017622999993</v>
      </c>
      <c r="R445" s="98">
        <f>'Activity data'!N50*'Emission factors'!$B$26*'Emission factors'!$D$26/1000</f>
        <v>22.239064176999996</v>
      </c>
      <c r="S445" s="98">
        <f>'Activity data'!O50*'Emission factors'!$B$26*'Emission factors'!$D$26/1000</f>
        <v>17.123304769999997</v>
      </c>
      <c r="T445" s="98">
        <f>'Activity data'!P50*'Emission factors'!$B$26*'Emission factors'!$D$26/1000</f>
        <v>12.594974468999995</v>
      </c>
      <c r="U445" s="98">
        <f>'Activity data'!Q50*'Emission factors'!$B$26*'Emission factors'!$D$26/1000</f>
        <v>8.2403493974999975</v>
      </c>
    </row>
    <row r="446" spans="1:21" x14ac:dyDescent="0.25">
      <c r="A446" s="92" t="s">
        <v>11</v>
      </c>
      <c r="B446" s="92" t="s">
        <v>12</v>
      </c>
      <c r="C446" s="92" t="s">
        <v>13</v>
      </c>
      <c r="D446" s="92" t="s">
        <v>14</v>
      </c>
      <c r="E446" s="92" t="s">
        <v>18</v>
      </c>
      <c r="G446" s="92" t="s">
        <v>97</v>
      </c>
      <c r="H446" s="92" t="s">
        <v>31</v>
      </c>
      <c r="I446" s="88" t="s">
        <v>207</v>
      </c>
      <c r="L446" s="98">
        <f>'Activity data'!H51*'Emission factors'!$B$26*'Emission factors'!$D$26/1000</f>
        <v>0.87218456599999994</v>
      </c>
      <c r="M446" s="98">
        <f>'Activity data'!I51*'Emission factors'!$B$26*'Emission factors'!$D$26/1000</f>
        <v>1.0443795064999999</v>
      </c>
      <c r="N446" s="98">
        <f>'Activity data'!J51*'Emission factors'!$B$26*'Emission factors'!$D$26/1000</f>
        <v>1.3259384325000001</v>
      </c>
      <c r="O446" s="98">
        <f>'Activity data'!K51*'Emission factors'!$B$26*'Emission factors'!$D$26/1000</f>
        <v>1.2586719200000001</v>
      </c>
      <c r="P446" s="98">
        <f>'Activity data'!L51*'Emission factors'!$B$26*'Emission factors'!$D$26/1000</f>
        <v>1.2073294254999998</v>
      </c>
      <c r="Q446" s="98">
        <f>'Activity data'!M51*'Emission factors'!$B$26*'Emission factors'!$D$26/1000</f>
        <v>0.8042582184999999</v>
      </c>
      <c r="R446" s="98">
        <f>'Activity data'!N51*'Emission factors'!$B$26*'Emission factors'!$D$26/1000</f>
        <v>0.52763339199999992</v>
      </c>
      <c r="S446" s="98">
        <f>'Activity data'!O51*'Emission factors'!$B$26*'Emission factors'!$D$26/1000</f>
        <v>0.39831306350000001</v>
      </c>
      <c r="T446" s="98">
        <f>'Activity data'!P51*'Emission factors'!$B$26*'Emission factors'!$D$26/1000</f>
        <v>0.28864115499999993</v>
      </c>
      <c r="U446" s="98">
        <f>'Activity data'!Q51*'Emission factors'!$B$26*'Emission factors'!$D$26/1000</f>
        <v>0.19407213649999999</v>
      </c>
    </row>
    <row r="447" spans="1:21" x14ac:dyDescent="0.25">
      <c r="A447" s="92" t="s">
        <v>11</v>
      </c>
      <c r="B447" s="92" t="s">
        <v>12</v>
      </c>
      <c r="C447" s="92" t="s">
        <v>13</v>
      </c>
      <c r="D447" s="92" t="s">
        <v>14</v>
      </c>
      <c r="E447" s="92" t="s">
        <v>18</v>
      </c>
      <c r="G447" s="92" t="s">
        <v>97</v>
      </c>
      <c r="H447" s="92" t="s">
        <v>31</v>
      </c>
      <c r="I447" s="88" t="s">
        <v>218</v>
      </c>
      <c r="L447" s="98">
        <f>'Activity data'!H52*'Emission factors'!$B$26*'Emission factors'!$D$26/1000</f>
        <v>0</v>
      </c>
      <c r="M447" s="98">
        <f>'Activity data'!I52*'Emission factors'!$B$26*'Emission factors'!$D$26/1000</f>
        <v>0</v>
      </c>
      <c r="N447" s="98">
        <f>'Activity data'!J52*'Emission factors'!$B$26*'Emission factors'!$D$26/1000</f>
        <v>0</v>
      </c>
      <c r="O447" s="98">
        <f>'Activity data'!K52*'Emission factors'!$B$26*'Emission factors'!$D$26/1000</f>
        <v>0</v>
      </c>
      <c r="P447" s="98">
        <f>'Activity data'!L52*'Emission factors'!$B$26*'Emission factors'!$D$26/1000</f>
        <v>0</v>
      </c>
      <c r="Q447" s="98">
        <f>'Activity data'!M52*'Emission factors'!$B$26*'Emission factors'!$D$26/1000</f>
        <v>0</v>
      </c>
      <c r="R447" s="98">
        <f>'Activity data'!N52*'Emission factors'!$B$26*'Emission factors'!$D$26/1000</f>
        <v>0</v>
      </c>
      <c r="S447" s="98">
        <f>'Activity data'!O52*'Emission factors'!$B$26*'Emission factors'!$D$26/1000</f>
        <v>0</v>
      </c>
      <c r="T447" s="98">
        <f>'Activity data'!P52*'Emission factors'!$B$26*'Emission factors'!$D$26/1000</f>
        <v>0</v>
      </c>
      <c r="U447" s="98">
        <f>'Activity data'!Q52*'Emission factors'!$B$26*'Emission factors'!$D$26/1000</f>
        <v>0</v>
      </c>
    </row>
    <row r="448" spans="1:21" x14ac:dyDescent="0.25">
      <c r="A448" s="92" t="s">
        <v>11</v>
      </c>
      <c r="B448" s="92" t="s">
        <v>12</v>
      </c>
      <c r="C448" s="92" t="s">
        <v>13</v>
      </c>
      <c r="D448" s="92" t="s">
        <v>14</v>
      </c>
      <c r="E448" s="92" t="s">
        <v>18</v>
      </c>
      <c r="G448" s="92" t="s">
        <v>97</v>
      </c>
      <c r="H448" s="92" t="s">
        <v>31</v>
      </c>
      <c r="I448" s="88" t="s">
        <v>194</v>
      </c>
      <c r="L448" s="98">
        <f>'Activity data'!H53*'Emission factors'!$B$26*'Emission factors'!$D$26/1000</f>
        <v>0</v>
      </c>
      <c r="M448" s="98">
        <f>'Activity data'!I53*'Emission factors'!$B$26*'Emission factors'!$D$26/1000</f>
        <v>0</v>
      </c>
      <c r="N448" s="98">
        <f>'Activity data'!J53*'Emission factors'!$B$26*'Emission factors'!$D$26/1000</f>
        <v>0</v>
      </c>
      <c r="O448" s="98">
        <f>'Activity data'!K53*'Emission factors'!$B$26*'Emission factors'!$D$26/1000</f>
        <v>0</v>
      </c>
      <c r="P448" s="98">
        <f>'Activity data'!L53*'Emission factors'!$B$26*'Emission factors'!$D$26/1000</f>
        <v>1.31967E-2</v>
      </c>
      <c r="Q448" s="98">
        <f>'Activity data'!M53*'Emission factors'!$B$26*'Emission factors'!$D$26/1000</f>
        <v>1.3081228874999999</v>
      </c>
      <c r="R448" s="98">
        <f>'Activity data'!N53*'Emission factors'!$B$26*'Emission factors'!$D$26/1000</f>
        <v>2.3453248554999999</v>
      </c>
      <c r="S448" s="98">
        <f>'Activity data'!O53*'Emission factors'!$B$26*'Emission factors'!$D$26/1000</f>
        <v>2.6105711940000003</v>
      </c>
      <c r="T448" s="98">
        <f>'Activity data'!P53*'Emission factors'!$B$26*'Emission factors'!$D$26/1000</f>
        <v>2.0239412214999994</v>
      </c>
      <c r="U448" s="98">
        <f>'Activity data'!Q53*'Emission factors'!$B$26*'Emission factors'!$D$26/1000</f>
        <v>1.2891196394999997</v>
      </c>
    </row>
    <row r="449" spans="1:21" x14ac:dyDescent="0.25">
      <c r="A449" s="92" t="s">
        <v>11</v>
      </c>
      <c r="B449" s="92" t="s">
        <v>12</v>
      </c>
      <c r="C449" s="92" t="s">
        <v>13</v>
      </c>
      <c r="D449" s="92" t="s">
        <v>14</v>
      </c>
      <c r="E449" s="92" t="s">
        <v>18</v>
      </c>
      <c r="G449" s="92" t="s">
        <v>97</v>
      </c>
      <c r="H449" s="92" t="s">
        <v>31</v>
      </c>
      <c r="I449" s="88" t="s">
        <v>195</v>
      </c>
      <c r="L449" s="98">
        <f>'Activity data'!H54*'Emission factors'!$B$26*'Emission factors'!$D$26/1000</f>
        <v>0</v>
      </c>
      <c r="M449" s="98">
        <f>'Activity data'!I54*'Emission factors'!$B$26*'Emission factors'!$D$26/1000</f>
        <v>0</v>
      </c>
      <c r="N449" s="98">
        <f>'Activity data'!J54*'Emission factors'!$B$26*'Emission factors'!$D$26/1000</f>
        <v>0</v>
      </c>
      <c r="O449" s="98">
        <f>'Activity data'!K54*'Emission factors'!$B$26*'Emission factors'!$D$26/1000</f>
        <v>1.02274425E-2</v>
      </c>
      <c r="P449" s="98">
        <f>'Activity data'!L54*'Emission factors'!$B$26*'Emission factors'!$D$26/1000</f>
        <v>3.9656083500000001E-2</v>
      </c>
      <c r="Q449" s="98">
        <f>'Activity data'!M54*'Emission factors'!$B$26*'Emission factors'!$D$26/1000</f>
        <v>0.12951094749999997</v>
      </c>
      <c r="R449" s="98">
        <f>'Activity data'!N54*'Emission factors'!$B$26*'Emission factors'!$D$26/1000</f>
        <v>0.24483544249999992</v>
      </c>
      <c r="S449" s="98">
        <f>'Activity data'!O54*'Emission factors'!$B$26*'Emission factors'!$D$26/1000</f>
        <v>0.29812078449999996</v>
      </c>
      <c r="T449" s="98">
        <f>'Activity data'!P54*'Emission factors'!$B$26*'Emission factors'!$D$26/1000</f>
        <v>0.24673430099999999</v>
      </c>
      <c r="U449" s="98">
        <f>'Activity data'!Q54*'Emission factors'!$B$26*'Emission factors'!$D$26/1000</f>
        <v>0.13853602400000001</v>
      </c>
    </row>
    <row r="450" spans="1:21" x14ac:dyDescent="0.25">
      <c r="A450" s="92" t="s">
        <v>11</v>
      </c>
      <c r="B450" s="92" t="s">
        <v>12</v>
      </c>
      <c r="C450" s="92" t="s">
        <v>13</v>
      </c>
      <c r="D450" s="92" t="s">
        <v>14</v>
      </c>
      <c r="E450" s="92" t="s">
        <v>18</v>
      </c>
      <c r="G450" s="92" t="s">
        <v>97</v>
      </c>
      <c r="H450" s="92" t="s">
        <v>31</v>
      </c>
      <c r="I450" s="88" t="s">
        <v>209</v>
      </c>
      <c r="L450" s="98">
        <f>'Activity data'!H55*'Emission factors'!$B$26*'Emission factors'!$D$26/1000</f>
        <v>73.876116352499977</v>
      </c>
      <c r="M450" s="98">
        <f>'Activity data'!I55*'Emission factors'!$B$26*'Emission factors'!$D$26/1000</f>
        <v>135.22446609649998</v>
      </c>
      <c r="N450" s="98">
        <f>'Activity data'!J55*'Emission factors'!$B$26*'Emission factors'!$D$26/1000</f>
        <v>184.335684555</v>
      </c>
      <c r="O450" s="98">
        <f>'Activity data'!K55*'Emission factors'!$B$26*'Emission factors'!$D$26/1000</f>
        <v>180.27905563249999</v>
      </c>
      <c r="P450" s="98">
        <f>'Activity data'!L55*'Emission factors'!$B$26*'Emission factors'!$D$26/1000</f>
        <v>181.97923781399999</v>
      </c>
      <c r="Q450" s="98">
        <f>'Activity data'!M55*'Emission factors'!$B$26*'Emission factors'!$D$26/1000</f>
        <v>174.53092502449999</v>
      </c>
      <c r="R450" s="98">
        <f>'Activity data'!N55*'Emission factors'!$B$26*'Emission factors'!$D$26/1000</f>
        <v>176.18778537250003</v>
      </c>
      <c r="S450" s="98">
        <f>'Activity data'!O55*'Emission factors'!$B$26*'Emission factors'!$D$26/1000</f>
        <v>183.50090530199998</v>
      </c>
      <c r="T450" s="98">
        <f>'Activity data'!P55*'Emission factors'!$B$26*'Emission factors'!$D$26/1000</f>
        <v>192.17783819300004</v>
      </c>
      <c r="U450" s="98">
        <f>'Activity data'!Q55*'Emission factors'!$B$26*'Emission factors'!$D$26/1000</f>
        <v>184.19673796700002</v>
      </c>
    </row>
    <row r="451" spans="1:21" x14ac:dyDescent="0.25">
      <c r="A451" s="92" t="s">
        <v>11</v>
      </c>
      <c r="B451" s="92" t="s">
        <v>12</v>
      </c>
      <c r="C451" s="92" t="s">
        <v>13</v>
      </c>
      <c r="D451" s="92" t="s">
        <v>14</v>
      </c>
      <c r="E451" s="92" t="s">
        <v>18</v>
      </c>
      <c r="G451" s="92" t="s">
        <v>97</v>
      </c>
      <c r="H451" s="92" t="s">
        <v>31</v>
      </c>
      <c r="I451" s="88" t="s">
        <v>208</v>
      </c>
      <c r="L451" s="98">
        <f>'Activity data'!H56*'Emission factors'!$B$26*'Emission factors'!$D$26/1000</f>
        <v>3.9070223335000005</v>
      </c>
      <c r="M451" s="98">
        <f>'Activity data'!I56*'Emission factors'!$B$26*'Emission factors'!$D$26/1000</f>
        <v>14.501406408499999</v>
      </c>
      <c r="N451" s="98">
        <f>'Activity data'!J56*'Emission factors'!$B$26*'Emission factors'!$D$26/1000</f>
        <v>31.776429239499997</v>
      </c>
      <c r="O451" s="98">
        <f>'Activity data'!K56*'Emission factors'!$B$26*'Emission factors'!$D$26/1000</f>
        <v>32.862121748500002</v>
      </c>
      <c r="P451" s="98">
        <f>'Activity data'!L56*'Emission factors'!$B$26*'Emission factors'!$D$26/1000</f>
        <v>41.392593263999998</v>
      </c>
      <c r="Q451" s="98">
        <f>'Activity data'!M56*'Emission factors'!$B$26*'Emission factors'!$D$26/1000</f>
        <v>38.972677727500006</v>
      </c>
      <c r="R451" s="98">
        <f>'Activity data'!N56*'Emission factors'!$B$26*'Emission factors'!$D$26/1000</f>
        <v>34.942522851500001</v>
      </c>
      <c r="S451" s="98">
        <f>'Activity data'!O56*'Emission factors'!$B$26*'Emission factors'!$D$26/1000</f>
        <v>32.646568317000003</v>
      </c>
      <c r="T451" s="98">
        <f>'Activity data'!P56*'Emission factors'!$B$26*'Emission factors'!$D$26/1000</f>
        <v>27.547172818</v>
      </c>
      <c r="U451" s="98">
        <f>'Activity data'!Q56*'Emission factors'!$B$26*'Emission factors'!$D$26/1000</f>
        <v>21.243013918500001</v>
      </c>
    </row>
    <row r="452" spans="1:21" x14ac:dyDescent="0.25">
      <c r="A452" s="92" t="s">
        <v>11</v>
      </c>
      <c r="B452" s="92" t="s">
        <v>12</v>
      </c>
      <c r="C452" s="92" t="s">
        <v>13</v>
      </c>
      <c r="D452" s="92" t="s">
        <v>14</v>
      </c>
      <c r="E452" s="92" t="s">
        <v>18</v>
      </c>
      <c r="G452" s="92" t="s">
        <v>97</v>
      </c>
      <c r="H452" s="92" t="s">
        <v>31</v>
      </c>
      <c r="I452" s="88" t="s">
        <v>226</v>
      </c>
      <c r="L452" s="98">
        <f>'Activity data'!H57*'Emission factors'!$B$26*'Emission factors'!$D$26/1000</f>
        <v>0</v>
      </c>
      <c r="M452" s="98">
        <f>'Activity data'!I57*'Emission factors'!$B$26*'Emission factors'!$D$26/1000</f>
        <v>0</v>
      </c>
      <c r="N452" s="98">
        <f>'Activity data'!J57*'Emission factors'!$B$26*'Emission factors'!$D$26/1000</f>
        <v>0</v>
      </c>
      <c r="O452" s="98">
        <f>'Activity data'!K57*'Emission factors'!$B$26*'Emission factors'!$D$26/1000</f>
        <v>0</v>
      </c>
      <c r="P452" s="98">
        <f>'Activity data'!L57*'Emission factors'!$B$26*'Emission factors'!$D$26/1000</f>
        <v>0</v>
      </c>
      <c r="Q452" s="98">
        <f>'Activity data'!M57*'Emission factors'!$B$26*'Emission factors'!$D$26/1000</f>
        <v>0</v>
      </c>
      <c r="R452" s="98">
        <f>'Activity data'!N57*'Emission factors'!$B$26*'Emission factors'!$D$26/1000</f>
        <v>0</v>
      </c>
      <c r="S452" s="98">
        <f>'Activity data'!O57*'Emission factors'!$B$26*'Emission factors'!$D$26/1000</f>
        <v>0</v>
      </c>
      <c r="T452" s="98">
        <f>'Activity data'!P57*'Emission factors'!$B$26*'Emission factors'!$D$26/1000</f>
        <v>0</v>
      </c>
      <c r="U452" s="98">
        <f>'Activity data'!Q57*'Emission factors'!$B$26*'Emission factors'!$D$26/1000</f>
        <v>0</v>
      </c>
    </row>
    <row r="453" spans="1:21" x14ac:dyDescent="0.25">
      <c r="A453" s="92" t="s">
        <v>11</v>
      </c>
      <c r="B453" s="92" t="s">
        <v>12</v>
      </c>
      <c r="C453" s="92" t="s">
        <v>13</v>
      </c>
      <c r="D453" s="92" t="s">
        <v>14</v>
      </c>
      <c r="E453" s="92" t="s">
        <v>18</v>
      </c>
      <c r="G453" s="92" t="s">
        <v>97</v>
      </c>
      <c r="H453" s="92" t="s">
        <v>31</v>
      </c>
      <c r="I453" s="88" t="s">
        <v>196</v>
      </c>
      <c r="L453" s="98">
        <f>'Activity data'!H58*'Emission factors'!$B$26*'Emission factors'!$D$26/1000</f>
        <v>2.8504358794999995</v>
      </c>
      <c r="M453" s="98">
        <f>'Activity data'!I58*'Emission factors'!$B$26*'Emission factors'!$D$26/1000</f>
        <v>7.976650005499998</v>
      </c>
      <c r="N453" s="98">
        <f>'Activity data'!J58*'Emission factors'!$B$26*'Emission factors'!$D$26/1000</f>
        <v>13.672631654</v>
      </c>
      <c r="O453" s="98">
        <f>'Activity data'!K58*'Emission factors'!$B$26*'Emission factors'!$D$26/1000</f>
        <v>11.943687997999998</v>
      </c>
      <c r="P453" s="98">
        <f>'Activity data'!L58*'Emission factors'!$B$26*'Emission factors'!$D$26/1000</f>
        <v>13.204779313000005</v>
      </c>
      <c r="Q453" s="98">
        <f>'Activity data'!M58*'Emission factors'!$B$26*'Emission factors'!$D$26/1000</f>
        <v>12.758936135000006</v>
      </c>
      <c r="R453" s="98">
        <f>'Activity data'!N58*'Emission factors'!$B$26*'Emission factors'!$D$26/1000</f>
        <v>11.096342554000001</v>
      </c>
      <c r="S453" s="98">
        <f>'Activity data'!O58*'Emission factors'!$B$26*'Emission factors'!$D$26/1000</f>
        <v>13.161164219499996</v>
      </c>
      <c r="T453" s="98">
        <f>'Activity data'!P58*'Emission factors'!$B$26*'Emission factors'!$D$26/1000</f>
        <v>11.5192528</v>
      </c>
      <c r="U453" s="98">
        <f>'Activity data'!Q58*'Emission factors'!$B$26*'Emission factors'!$D$26/1000</f>
        <v>7.5798838884999986</v>
      </c>
    </row>
    <row r="454" spans="1:21" x14ac:dyDescent="0.25">
      <c r="A454" s="92" t="s">
        <v>11</v>
      </c>
      <c r="B454" s="92" t="s">
        <v>12</v>
      </c>
      <c r="C454" s="92" t="s">
        <v>13</v>
      </c>
      <c r="D454" s="92" t="s">
        <v>14</v>
      </c>
      <c r="E454" s="92" t="s">
        <v>18</v>
      </c>
      <c r="G454" s="92" t="s">
        <v>97</v>
      </c>
      <c r="H454" s="92" t="s">
        <v>31</v>
      </c>
      <c r="I454" s="88" t="s">
        <v>197</v>
      </c>
      <c r="L454" s="98">
        <f>'Activity data'!H59*'Emission factors'!$B$26*'Emission factors'!$D$26/1000</f>
        <v>50.564299764000019</v>
      </c>
      <c r="M454" s="98">
        <f>'Activity data'!I59*'Emission factors'!$B$26*'Emission factors'!$D$26/1000</f>
        <v>85.996676788000016</v>
      </c>
      <c r="N454" s="98">
        <f>'Activity data'!J59*'Emission factors'!$B$26*'Emission factors'!$D$26/1000</f>
        <v>111.75261752600005</v>
      </c>
      <c r="O454" s="98">
        <f>'Activity data'!K59*'Emission factors'!$B$26*'Emission factors'!$D$26/1000</f>
        <v>97.782033712000015</v>
      </c>
      <c r="P454" s="98">
        <f>'Activity data'!L59*'Emission factors'!$B$26*'Emission factors'!$D$26/1000</f>
        <v>90.972499854500001</v>
      </c>
      <c r="Q454" s="98">
        <f>'Activity data'!M59*'Emission factors'!$B$26*'Emission factors'!$D$26/1000</f>
        <v>79.631365847000012</v>
      </c>
      <c r="R454" s="98">
        <f>'Activity data'!N59*'Emission factors'!$B$26*'Emission factors'!$D$26/1000</f>
        <v>65.883806263000011</v>
      </c>
      <c r="S454" s="98">
        <f>'Activity data'!O59*'Emission factors'!$B$26*'Emission factors'!$D$26/1000</f>
        <v>54.430045752500007</v>
      </c>
      <c r="T454" s="98">
        <f>'Activity data'!P59*'Emission factors'!$B$26*'Emission factors'!$D$26/1000</f>
        <v>42.223589462999996</v>
      </c>
      <c r="U454" s="98">
        <f>'Activity data'!Q59*'Emission factors'!$B$26*'Emission factors'!$D$26/1000</f>
        <v>29.768807937000005</v>
      </c>
    </row>
    <row r="455" spans="1:21" x14ac:dyDescent="0.25">
      <c r="A455" s="92" t="s">
        <v>11</v>
      </c>
      <c r="B455" s="92" t="s">
        <v>12</v>
      </c>
      <c r="C455" s="92" t="s">
        <v>13</v>
      </c>
      <c r="D455" s="92" t="s">
        <v>14</v>
      </c>
      <c r="E455" s="92" t="s">
        <v>18</v>
      </c>
      <c r="G455" s="92" t="s">
        <v>97</v>
      </c>
      <c r="H455" s="92" t="s">
        <v>31</v>
      </c>
      <c r="I455" s="88" t="s">
        <v>229</v>
      </c>
      <c r="L455" s="98">
        <f>'Activity data'!H60*'Emission factors'!$B$26*'Emission factors'!$D$26/1000</f>
        <v>0</v>
      </c>
      <c r="M455" s="98">
        <f>'Activity data'!I60*'Emission factors'!$B$26*'Emission factors'!$D$26/1000</f>
        <v>0</v>
      </c>
      <c r="N455" s="98">
        <f>'Activity data'!J60*'Emission factors'!$B$26*'Emission factors'!$D$26/1000</f>
        <v>0</v>
      </c>
      <c r="O455" s="98">
        <f>'Activity data'!K60*'Emission factors'!$B$26*'Emission factors'!$D$26/1000</f>
        <v>0</v>
      </c>
      <c r="P455" s="98">
        <f>'Activity data'!L60*'Emission factors'!$B$26*'Emission factors'!$D$26/1000</f>
        <v>0</v>
      </c>
      <c r="Q455" s="98">
        <f>'Activity data'!M60*'Emission factors'!$B$26*'Emission factors'!$D$26/1000</f>
        <v>0</v>
      </c>
      <c r="R455" s="98">
        <f>'Activity data'!N60*'Emission factors'!$B$26*'Emission factors'!$D$26/1000</f>
        <v>0</v>
      </c>
      <c r="S455" s="98">
        <f>'Activity data'!O60*'Emission factors'!$B$26*'Emission factors'!$D$26/1000</f>
        <v>0</v>
      </c>
      <c r="T455" s="98">
        <f>'Activity data'!P60*'Emission factors'!$B$26*'Emission factors'!$D$26/1000</f>
        <v>0</v>
      </c>
      <c r="U455" s="98">
        <f>'Activity data'!Q60*'Emission factors'!$B$26*'Emission factors'!$D$26/1000</f>
        <v>0</v>
      </c>
    </row>
    <row r="456" spans="1:21" x14ac:dyDescent="0.25">
      <c r="A456" s="92" t="s">
        <v>11</v>
      </c>
      <c r="B456" s="92" t="s">
        <v>12</v>
      </c>
      <c r="C456" s="92" t="s">
        <v>13</v>
      </c>
      <c r="D456" s="92" t="s">
        <v>14</v>
      </c>
      <c r="E456" s="92" t="s">
        <v>18</v>
      </c>
      <c r="G456" s="92" t="s">
        <v>97</v>
      </c>
      <c r="H456" s="92" t="s">
        <v>31</v>
      </c>
      <c r="I456" s="88" t="s">
        <v>198</v>
      </c>
      <c r="L456" s="98">
        <f>'Activity data'!H61*'Emission factors'!$B$26*'Emission factors'!$D$26/1000</f>
        <v>0</v>
      </c>
      <c r="M456" s="98">
        <f>'Activity data'!I61*'Emission factors'!$B$26*'Emission factors'!$D$26/1000</f>
        <v>0</v>
      </c>
      <c r="N456" s="98">
        <f>'Activity data'!J61*'Emission factors'!$B$26*'Emission factors'!$D$26/1000</f>
        <v>0</v>
      </c>
      <c r="O456" s="98">
        <f>'Activity data'!K61*'Emission factors'!$B$26*'Emission factors'!$D$26/1000</f>
        <v>0</v>
      </c>
      <c r="P456" s="98">
        <f>'Activity data'!L61*'Emission factors'!$B$26*'Emission factors'!$D$26/1000</f>
        <v>0</v>
      </c>
      <c r="Q456" s="98">
        <f>'Activity data'!M61*'Emission factors'!$B$26*'Emission factors'!$D$26/1000</f>
        <v>0</v>
      </c>
      <c r="R456" s="98">
        <f>'Activity data'!N61*'Emission factors'!$B$26*'Emission factors'!$D$26/1000</f>
        <v>0</v>
      </c>
      <c r="S456" s="98">
        <f>'Activity data'!O61*'Emission factors'!$B$26*'Emission factors'!$D$26/1000</f>
        <v>0</v>
      </c>
      <c r="T456" s="98">
        <f>'Activity data'!P61*'Emission factors'!$B$26*'Emission factors'!$D$26/1000</f>
        <v>0</v>
      </c>
      <c r="U456" s="98">
        <f>'Activity data'!Q61*'Emission factors'!$B$26*'Emission factors'!$D$26/1000</f>
        <v>0</v>
      </c>
    </row>
    <row r="457" spans="1:21" x14ac:dyDescent="0.25">
      <c r="A457" s="92" t="s">
        <v>11</v>
      </c>
      <c r="B457" s="92" t="s">
        <v>12</v>
      </c>
      <c r="C457" s="92" t="s">
        <v>13</v>
      </c>
      <c r="D457" s="92" t="s">
        <v>14</v>
      </c>
      <c r="E457" s="92" t="s">
        <v>18</v>
      </c>
      <c r="G457" s="92" t="s">
        <v>97</v>
      </c>
      <c r="H457" s="92" t="s">
        <v>31</v>
      </c>
      <c r="I457" s="88" t="s">
        <v>231</v>
      </c>
      <c r="L457" s="98">
        <f>'Activity data'!H62*'Emission factors'!$B$26*'Emission factors'!$D$26/1000</f>
        <v>0</v>
      </c>
      <c r="M457" s="98">
        <f>'Activity data'!I62*'Emission factors'!$B$26*'Emission factors'!$D$26/1000</f>
        <v>0</v>
      </c>
      <c r="N457" s="98">
        <f>'Activity data'!J62*'Emission factors'!$B$26*'Emission factors'!$D$26/1000</f>
        <v>0</v>
      </c>
      <c r="O457" s="98">
        <f>'Activity data'!K62*'Emission factors'!$B$26*'Emission factors'!$D$26/1000</f>
        <v>0</v>
      </c>
      <c r="P457" s="98">
        <f>'Activity data'!L62*'Emission factors'!$B$26*'Emission factors'!$D$26/1000</f>
        <v>0</v>
      </c>
      <c r="Q457" s="98">
        <f>'Activity data'!M62*'Emission factors'!$B$26*'Emission factors'!$D$26/1000</f>
        <v>0</v>
      </c>
      <c r="R457" s="98">
        <f>'Activity data'!N62*'Emission factors'!$B$26*'Emission factors'!$D$26/1000</f>
        <v>0</v>
      </c>
      <c r="S457" s="98">
        <f>'Activity data'!O62*'Emission factors'!$B$26*'Emission factors'!$D$26/1000</f>
        <v>0</v>
      </c>
      <c r="T457" s="98">
        <f>'Activity data'!P62*'Emission factors'!$B$26*'Emission factors'!$D$26/1000</f>
        <v>0</v>
      </c>
      <c r="U457" s="98">
        <f>'Activity data'!Q62*'Emission factors'!$B$26*'Emission factors'!$D$26/1000</f>
        <v>0</v>
      </c>
    </row>
    <row r="458" spans="1:21" x14ac:dyDescent="0.25">
      <c r="A458" s="92" t="s">
        <v>11</v>
      </c>
      <c r="B458" s="92" t="s">
        <v>12</v>
      </c>
      <c r="C458" s="92" t="s">
        <v>13</v>
      </c>
      <c r="D458" s="92" t="s">
        <v>14</v>
      </c>
      <c r="E458" s="92" t="s">
        <v>18</v>
      </c>
      <c r="G458" s="92" t="s">
        <v>97</v>
      </c>
      <c r="H458" s="92" t="s">
        <v>31</v>
      </c>
      <c r="I458" s="88" t="s">
        <v>230</v>
      </c>
      <c r="L458" s="98">
        <f>'Activity data'!H63*'Emission factors'!$B$26*'Emission factors'!$D$26/1000</f>
        <v>0</v>
      </c>
      <c r="M458" s="98">
        <f>'Activity data'!I63*'Emission factors'!$B$26*'Emission factors'!$D$26/1000</f>
        <v>0</v>
      </c>
      <c r="N458" s="98">
        <f>'Activity data'!J63*'Emission factors'!$B$26*'Emission factors'!$D$26/1000</f>
        <v>0</v>
      </c>
      <c r="O458" s="98">
        <f>'Activity data'!K63*'Emission factors'!$B$26*'Emission factors'!$D$26/1000</f>
        <v>0</v>
      </c>
      <c r="P458" s="98">
        <f>'Activity data'!L63*'Emission factors'!$B$26*'Emission factors'!$D$26/1000</f>
        <v>0</v>
      </c>
      <c r="Q458" s="98">
        <f>'Activity data'!M63*'Emission factors'!$B$26*'Emission factors'!$D$26/1000</f>
        <v>0</v>
      </c>
      <c r="R458" s="98">
        <f>'Activity data'!N63*'Emission factors'!$B$26*'Emission factors'!$D$26/1000</f>
        <v>0</v>
      </c>
      <c r="S458" s="98">
        <f>'Activity data'!O63*'Emission factors'!$B$26*'Emission factors'!$D$26/1000</f>
        <v>0</v>
      </c>
      <c r="T458" s="98">
        <f>'Activity data'!P63*'Emission factors'!$B$26*'Emission factors'!$D$26/1000</f>
        <v>0</v>
      </c>
      <c r="U458" s="98">
        <f>'Activity data'!Q63*'Emission factors'!$B$26*'Emission factors'!$D$26/1000</f>
        <v>0</v>
      </c>
    </row>
    <row r="459" spans="1:21" x14ac:dyDescent="0.25">
      <c r="A459" s="92" t="s">
        <v>11</v>
      </c>
      <c r="B459" s="92" t="s">
        <v>12</v>
      </c>
      <c r="C459" s="92" t="s">
        <v>13</v>
      </c>
      <c r="D459" s="92" t="s">
        <v>14</v>
      </c>
      <c r="E459" s="92" t="s">
        <v>18</v>
      </c>
      <c r="G459" s="92" t="s">
        <v>97</v>
      </c>
      <c r="H459" s="92" t="s">
        <v>31</v>
      </c>
      <c r="I459" s="88" t="s">
        <v>232</v>
      </c>
      <c r="L459" s="98">
        <f>'Activity data'!H64*'Emission factors'!$B$26*'Emission factors'!$D$26/1000</f>
        <v>0</v>
      </c>
      <c r="M459" s="98">
        <f>'Activity data'!I64*'Emission factors'!$B$26*'Emission factors'!$D$26/1000</f>
        <v>0</v>
      </c>
      <c r="N459" s="98">
        <f>'Activity data'!J64*'Emission factors'!$B$26*'Emission factors'!$D$26/1000</f>
        <v>3.2243936999999993E-2</v>
      </c>
      <c r="O459" s="98">
        <f>'Activity data'!K64*'Emission factors'!$B$26*'Emission factors'!$D$26/1000</f>
        <v>0.1924885325</v>
      </c>
      <c r="P459" s="98">
        <f>'Activity data'!L64*'Emission factors'!$B$26*'Emission factors'!$D$26/1000</f>
        <v>0.5966301384999998</v>
      </c>
      <c r="Q459" s="98">
        <f>'Activity data'!M64*'Emission factors'!$B$26*'Emission factors'!$D$26/1000</f>
        <v>0.72645634049999996</v>
      </c>
      <c r="R459" s="98">
        <f>'Activity data'!N64*'Emission factors'!$B$26*'Emission factors'!$D$26/1000</f>
        <v>0.71685940700000006</v>
      </c>
      <c r="S459" s="98">
        <f>'Activity data'!O64*'Emission factors'!$B$26*'Emission factors'!$D$26/1000</f>
        <v>0.70795896599999997</v>
      </c>
      <c r="T459" s="98">
        <f>'Activity data'!P64*'Emission factors'!$B$26*'Emission factors'!$D$26/1000</f>
        <v>0.52728147999999997</v>
      </c>
      <c r="U459" s="98">
        <f>'Activity data'!Q64*'Emission factors'!$B$26*'Emission factors'!$D$26/1000</f>
        <v>0.39839371000000001</v>
      </c>
    </row>
    <row r="460" spans="1:21" x14ac:dyDescent="0.25">
      <c r="A460" s="92" t="s">
        <v>11</v>
      </c>
      <c r="B460" s="92" t="s">
        <v>12</v>
      </c>
      <c r="C460" s="92" t="s">
        <v>13</v>
      </c>
      <c r="D460" s="92" t="s">
        <v>14</v>
      </c>
      <c r="E460" s="92" t="s">
        <v>18</v>
      </c>
      <c r="G460" s="92" t="s">
        <v>97</v>
      </c>
      <c r="H460" s="92" t="s">
        <v>31</v>
      </c>
      <c r="I460" s="92" t="s">
        <v>225</v>
      </c>
      <c r="L460" s="98">
        <f>'Activity data'!H65*'Emission factors'!$B$26*'Emission factors'!$D$26/1000</f>
        <v>0</v>
      </c>
      <c r="M460" s="98">
        <f>'Activity data'!I65*'Emission factors'!$B$26*'Emission factors'!$D$26/1000</f>
        <v>0</v>
      </c>
      <c r="N460" s="98">
        <f>'Activity data'!J65*'Emission factors'!$B$26*'Emission factors'!$D$26/1000</f>
        <v>0</v>
      </c>
      <c r="O460" s="98">
        <f>'Activity data'!K65*'Emission factors'!$B$26*'Emission factors'!$D$26/1000</f>
        <v>0</v>
      </c>
      <c r="P460" s="98">
        <f>'Activity data'!L65*'Emission factors'!$B$26*'Emission factors'!$D$26/1000</f>
        <v>0</v>
      </c>
      <c r="Q460" s="98">
        <f>'Activity data'!M65*'Emission factors'!$B$26*'Emission factors'!$D$26/1000</f>
        <v>0.10706922599999998</v>
      </c>
      <c r="R460" s="98">
        <f>'Activity data'!N65*'Emission factors'!$B$26*'Emission factors'!$D$26/1000</f>
        <v>0.47777919199999991</v>
      </c>
      <c r="S460" s="98">
        <f>'Activity data'!O65*'Emission factors'!$B$26*'Emission factors'!$D$26/1000</f>
        <v>0.68647033949999992</v>
      </c>
      <c r="T460" s="98">
        <f>'Activity data'!P65*'Emission factors'!$B$26*'Emission factors'!$D$26/1000</f>
        <v>0.57767087949999996</v>
      </c>
      <c r="U460" s="98">
        <f>'Activity data'!Q65*'Emission factors'!$B$26*'Emission factors'!$D$26/1000</f>
        <v>0.32651568399999997</v>
      </c>
    </row>
    <row r="461" spans="1:21" x14ac:dyDescent="0.25">
      <c r="A461" s="92" t="s">
        <v>11</v>
      </c>
      <c r="B461" s="92" t="s">
        <v>12</v>
      </c>
      <c r="C461" s="92" t="s">
        <v>13</v>
      </c>
      <c r="D461" s="92" t="s">
        <v>14</v>
      </c>
      <c r="E461" s="92" t="s">
        <v>18</v>
      </c>
      <c r="G461" s="92" t="s">
        <v>97</v>
      </c>
      <c r="H461" s="92" t="s">
        <v>31</v>
      </c>
      <c r="I461" s="88" t="s">
        <v>205</v>
      </c>
      <c r="L461" s="98">
        <f>'Activity data'!H66*'Emission factors'!$B$26*'Emission factors'!$D$26/1000</f>
        <v>0</v>
      </c>
      <c r="M461" s="98">
        <f>'Activity data'!I66*'Emission factors'!$B$26*'Emission factors'!$D$26/1000</f>
        <v>0.21009146399999998</v>
      </c>
      <c r="N461" s="98">
        <f>'Activity data'!J66*'Emission factors'!$B$26*'Emission factors'!$D$26/1000</f>
        <v>1.0673490959999998</v>
      </c>
      <c r="O461" s="98">
        <f>'Activity data'!K66*'Emission factors'!$B$26*'Emission factors'!$D$26/1000</f>
        <v>3.7182068824999996</v>
      </c>
      <c r="P461" s="98">
        <f>'Activity data'!L66*'Emission factors'!$B$26*'Emission factors'!$D$26/1000</f>
        <v>9.5738612695000018</v>
      </c>
      <c r="Q461" s="98">
        <f>'Activity data'!M66*'Emission factors'!$B$26*'Emission factors'!$D$26/1000</f>
        <v>10.410539381</v>
      </c>
      <c r="R461" s="98">
        <f>'Activity data'!N66*'Emission factors'!$B$26*'Emission factors'!$D$26/1000</f>
        <v>9.5163676465000009</v>
      </c>
      <c r="S461" s="98">
        <f>'Activity data'!O66*'Emission factors'!$B$26*'Emission factors'!$D$26/1000</f>
        <v>9.3629266829999978</v>
      </c>
      <c r="T461" s="98">
        <f>'Activity data'!P66*'Emission factors'!$B$26*'Emission factors'!$D$26/1000</f>
        <v>7.8768169699999984</v>
      </c>
      <c r="U461" s="98">
        <f>'Activity data'!Q66*'Emission factors'!$B$26*'Emission factors'!$D$26/1000</f>
        <v>5.6470805435000004</v>
      </c>
    </row>
    <row r="462" spans="1:21" x14ac:dyDescent="0.25">
      <c r="A462" s="92" t="s">
        <v>11</v>
      </c>
      <c r="B462" s="92" t="s">
        <v>12</v>
      </c>
      <c r="C462" s="92" t="s">
        <v>13</v>
      </c>
      <c r="D462" s="92" t="s">
        <v>14</v>
      </c>
      <c r="E462" s="92" t="s">
        <v>18</v>
      </c>
      <c r="G462" s="92" t="s">
        <v>97</v>
      </c>
      <c r="H462" s="92" t="s">
        <v>31</v>
      </c>
      <c r="I462" s="88" t="s">
        <v>204</v>
      </c>
      <c r="L462" s="98">
        <f>'Activity data'!H67*'Emission factors'!$B$26*'Emission factors'!$D$26/1000</f>
        <v>2.7533374935000006</v>
      </c>
      <c r="M462" s="98">
        <f>'Activity data'!I67*'Emission factors'!$B$26*'Emission factors'!$D$26/1000</f>
        <v>10.100262969500001</v>
      </c>
      <c r="N462" s="98">
        <f>'Activity data'!J67*'Emission factors'!$B$26*'Emission factors'!$D$26/1000</f>
        <v>18.392072165499997</v>
      </c>
      <c r="O462" s="98">
        <f>'Activity data'!K67*'Emission factors'!$B$26*'Emission factors'!$D$26/1000</f>
        <v>17.619632656999997</v>
      </c>
      <c r="P462" s="98">
        <f>'Activity data'!L67*'Emission factors'!$B$26*'Emission factors'!$D$26/1000</f>
        <v>25.581802949999997</v>
      </c>
      <c r="Q462" s="98">
        <f>'Activity data'!M67*'Emission factors'!$B$26*'Emission factors'!$D$26/1000</f>
        <v>25.913091440499997</v>
      </c>
      <c r="R462" s="98">
        <f>'Activity data'!N67*'Emission factors'!$B$26*'Emission factors'!$D$26/1000</f>
        <v>25.276233361499997</v>
      </c>
      <c r="S462" s="98">
        <f>'Activity data'!O67*'Emission factors'!$B$26*'Emission factors'!$D$26/1000</f>
        <v>24.629140508499994</v>
      </c>
      <c r="T462" s="98">
        <f>'Activity data'!P67*'Emission factors'!$B$26*'Emission factors'!$D$26/1000</f>
        <v>23.657489482000006</v>
      </c>
      <c r="U462" s="98">
        <f>'Activity data'!Q67*'Emission factors'!$B$26*'Emission factors'!$D$26/1000</f>
        <v>19.571211973499999</v>
      </c>
    </row>
    <row r="463" spans="1:21" x14ac:dyDescent="0.25">
      <c r="A463" s="92" t="s">
        <v>11</v>
      </c>
      <c r="B463" s="92" t="s">
        <v>12</v>
      </c>
      <c r="C463" s="92" t="s">
        <v>13</v>
      </c>
      <c r="D463" s="92" t="s">
        <v>14</v>
      </c>
      <c r="E463" s="92" t="s">
        <v>18</v>
      </c>
      <c r="G463" s="92" t="s">
        <v>97</v>
      </c>
      <c r="H463" s="92" t="s">
        <v>31</v>
      </c>
      <c r="I463" s="88" t="s">
        <v>228</v>
      </c>
      <c r="L463" s="98">
        <f>'Activity data'!H68*'Emission factors'!$B$26*'Emission factors'!$D$26/1000</f>
        <v>0</v>
      </c>
      <c r="M463" s="98">
        <f>'Activity data'!I68*'Emission factors'!$B$26*'Emission factors'!$D$26/1000</f>
        <v>0</v>
      </c>
      <c r="N463" s="98">
        <f>'Activity data'!J68*'Emission factors'!$B$26*'Emission factors'!$D$26/1000</f>
        <v>0</v>
      </c>
      <c r="O463" s="98">
        <f>'Activity data'!K68*'Emission factors'!$B$26*'Emission factors'!$D$26/1000</f>
        <v>0</v>
      </c>
      <c r="P463" s="98">
        <f>'Activity data'!L68*'Emission factors'!$B$26*'Emission factors'!$D$26/1000</f>
        <v>0</v>
      </c>
      <c r="Q463" s="98">
        <f>'Activity data'!M68*'Emission factors'!$B$26*'Emission factors'!$D$26/1000</f>
        <v>0</v>
      </c>
      <c r="R463" s="98">
        <f>'Activity data'!N68*'Emission factors'!$B$26*'Emission factors'!$D$26/1000</f>
        <v>0</v>
      </c>
      <c r="S463" s="98">
        <f>'Activity data'!O68*'Emission factors'!$B$26*'Emission factors'!$D$26/1000</f>
        <v>0</v>
      </c>
      <c r="T463" s="98">
        <f>'Activity data'!P68*'Emission factors'!$B$26*'Emission factors'!$D$26/1000</f>
        <v>0</v>
      </c>
      <c r="U463" s="98">
        <f>'Activity data'!Q68*'Emission factors'!$B$26*'Emission factors'!$D$26/1000</f>
        <v>0</v>
      </c>
    </row>
    <row r="464" spans="1:21" x14ac:dyDescent="0.25">
      <c r="A464" s="92" t="s">
        <v>11</v>
      </c>
      <c r="B464" s="92" t="s">
        <v>12</v>
      </c>
      <c r="C464" s="92" t="s">
        <v>13</v>
      </c>
      <c r="D464" s="92" t="s">
        <v>14</v>
      </c>
      <c r="E464" s="92" t="s">
        <v>18</v>
      </c>
      <c r="G464" s="92" t="s">
        <v>97</v>
      </c>
      <c r="H464" s="92" t="s">
        <v>31</v>
      </c>
      <c r="I464" s="88" t="s">
        <v>202</v>
      </c>
      <c r="L464" s="98">
        <f>'Activity data'!H69*'Emission factors'!$B$26*'Emission factors'!$D$26/1000</f>
        <v>11.201696208999998</v>
      </c>
      <c r="M464" s="98">
        <f>'Activity data'!I69*'Emission factors'!$B$26*'Emission factors'!$D$26/1000</f>
        <v>22.9662683305</v>
      </c>
      <c r="N464" s="98">
        <f>'Activity data'!J69*'Emission factors'!$B$26*'Emission factors'!$D$26/1000</f>
        <v>53.518197771499985</v>
      </c>
      <c r="O464" s="98">
        <f>'Activity data'!K69*'Emission factors'!$B$26*'Emission factors'!$D$26/1000</f>
        <v>63.330428100499994</v>
      </c>
      <c r="P464" s="98">
        <f>'Activity data'!L69*'Emission factors'!$B$26*'Emission factors'!$D$26/1000</f>
        <v>83.407044358000007</v>
      </c>
      <c r="Q464" s="98">
        <f>'Activity data'!M69*'Emission factors'!$B$26*'Emission factors'!$D$26/1000</f>
        <v>98.744857612499999</v>
      </c>
      <c r="R464" s="98">
        <f>'Activity data'!N69*'Emission factors'!$B$26*'Emission factors'!$D$26/1000</f>
        <v>114.67202082599998</v>
      </c>
      <c r="S464" s="98">
        <f>'Activity data'!O69*'Emission factors'!$B$26*'Emission factors'!$D$26/1000</f>
        <v>117.77132447300002</v>
      </c>
      <c r="T464" s="98">
        <f>'Activity data'!P69*'Emission factors'!$B$26*'Emission factors'!$D$26/1000</f>
        <v>101.74806728900002</v>
      </c>
      <c r="U464" s="98">
        <f>'Activity data'!Q69*'Emission factors'!$B$26*'Emission factors'!$D$26/1000</f>
        <v>91.289198659999983</v>
      </c>
    </row>
    <row r="465" spans="1:21" x14ac:dyDescent="0.25">
      <c r="A465" s="92" t="s">
        <v>11</v>
      </c>
      <c r="B465" s="92" t="s">
        <v>12</v>
      </c>
      <c r="C465" s="92" t="s">
        <v>13</v>
      </c>
      <c r="D465" s="92" t="s">
        <v>14</v>
      </c>
      <c r="E465" s="92" t="s">
        <v>18</v>
      </c>
      <c r="G465" s="92" t="s">
        <v>97</v>
      </c>
      <c r="H465" s="92" t="s">
        <v>31</v>
      </c>
      <c r="I465" s="88" t="s">
        <v>190</v>
      </c>
      <c r="L465" s="98">
        <f>'Activity data'!H70*'Emission factors'!$B$26*'Emission factors'!$D$26/1000</f>
        <v>0</v>
      </c>
      <c r="M465" s="98">
        <f>'Activity data'!I70*'Emission factors'!$B$26*'Emission factors'!$D$26/1000</f>
        <v>0</v>
      </c>
      <c r="N465" s="98">
        <f>'Activity data'!J70*'Emission factors'!$B$26*'Emission factors'!$D$26/1000</f>
        <v>0</v>
      </c>
      <c r="O465" s="98">
        <f>'Activity data'!K70*'Emission factors'!$B$26*'Emission factors'!$D$26/1000</f>
        <v>0</v>
      </c>
      <c r="P465" s="98">
        <f>'Activity data'!L70*'Emission factors'!$B$26*'Emission factors'!$D$26/1000</f>
        <v>0</v>
      </c>
      <c r="Q465" s="98">
        <f>'Activity data'!M70*'Emission factors'!$B$26*'Emission factors'!$D$26/1000</f>
        <v>0</v>
      </c>
      <c r="R465" s="98">
        <f>'Activity data'!N70*'Emission factors'!$B$26*'Emission factors'!$D$26/1000</f>
        <v>0</v>
      </c>
      <c r="S465" s="98">
        <f>'Activity data'!O70*'Emission factors'!$B$26*'Emission factors'!$D$26/1000</f>
        <v>0</v>
      </c>
      <c r="T465" s="98">
        <f>'Activity data'!P70*'Emission factors'!$B$26*'Emission factors'!$D$26/1000</f>
        <v>0</v>
      </c>
      <c r="U465" s="98">
        <f>'Activity data'!Q70*'Emission factors'!$B$26*'Emission factors'!$D$26/1000</f>
        <v>43.614939538499996</v>
      </c>
    </row>
    <row r="466" spans="1:21" x14ac:dyDescent="0.25">
      <c r="A466" s="92" t="s">
        <v>11</v>
      </c>
      <c r="B466" s="92" t="s">
        <v>12</v>
      </c>
      <c r="C466" s="92" t="s">
        <v>13</v>
      </c>
      <c r="D466" s="92" t="s">
        <v>14</v>
      </c>
      <c r="E466" s="92" t="s">
        <v>18</v>
      </c>
      <c r="G466" s="92" t="s">
        <v>97</v>
      </c>
      <c r="H466" s="92" t="s">
        <v>31</v>
      </c>
      <c r="I466" s="88" t="s">
        <v>210</v>
      </c>
      <c r="L466" s="98">
        <f>'Activity data'!H71*'Emission factors'!$B$26*'Emission factors'!$D$26/1000</f>
        <v>0</v>
      </c>
      <c r="M466" s="98">
        <f>'Activity data'!I71*'Emission factors'!$B$26*'Emission factors'!$D$26/1000</f>
        <v>0</v>
      </c>
      <c r="N466" s="98">
        <f>'Activity data'!J71*'Emission factors'!$B$26*'Emission factors'!$D$26/1000</f>
        <v>0</v>
      </c>
      <c r="O466" s="98">
        <f>'Activity data'!K71*'Emission factors'!$B$26*'Emission factors'!$D$26/1000</f>
        <v>0</v>
      </c>
      <c r="P466" s="98">
        <f>'Activity data'!L71*'Emission factors'!$B$26*'Emission factors'!$D$26/1000</f>
        <v>0</v>
      </c>
      <c r="Q466" s="98">
        <f>'Activity data'!M71*'Emission factors'!$B$26*'Emission factors'!$D$26/1000</f>
        <v>0</v>
      </c>
      <c r="R466" s="98">
        <f>'Activity data'!N71*'Emission factors'!$B$26*'Emission factors'!$D$26/1000</f>
        <v>0</v>
      </c>
      <c r="S466" s="98">
        <f>'Activity data'!O71*'Emission factors'!$B$26*'Emission factors'!$D$26/1000</f>
        <v>0</v>
      </c>
      <c r="T466" s="98">
        <f>'Activity data'!P71*'Emission factors'!$B$26*'Emission factors'!$D$26/1000</f>
        <v>0</v>
      </c>
      <c r="U466" s="98">
        <f>'Activity data'!Q71*'Emission factors'!$B$26*'Emission factors'!$D$26/1000</f>
        <v>0</v>
      </c>
    </row>
    <row r="467" spans="1:21" x14ac:dyDescent="0.25">
      <c r="A467" s="92" t="s">
        <v>11</v>
      </c>
      <c r="B467" s="92" t="s">
        <v>12</v>
      </c>
      <c r="C467" s="92" t="s">
        <v>13</v>
      </c>
      <c r="D467" s="92" t="s">
        <v>14</v>
      </c>
      <c r="E467" s="92" t="s">
        <v>18</v>
      </c>
      <c r="G467" s="92" t="s">
        <v>97</v>
      </c>
      <c r="H467" s="92" t="s">
        <v>31</v>
      </c>
      <c r="I467" s="88" t="s">
        <v>199</v>
      </c>
      <c r="L467" s="98">
        <f>'Activity data'!H72*'Emission factors'!$B$26*'Emission factors'!$D$26/1000</f>
        <v>0.30988051049999998</v>
      </c>
      <c r="M467" s="98">
        <f>'Activity data'!I72*'Emission factors'!$B$26*'Emission factors'!$D$26/1000</f>
        <v>1.6617138010000005</v>
      </c>
      <c r="N467" s="98">
        <f>'Activity data'!J72*'Emission factors'!$B$26*'Emission factors'!$D$26/1000</f>
        <v>3.8223215140000009</v>
      </c>
      <c r="O467" s="98">
        <f>'Activity data'!K72*'Emission factors'!$B$26*'Emission factors'!$D$26/1000</f>
        <v>4.8204392555000002</v>
      </c>
      <c r="P467" s="98">
        <f>'Activity data'!L72*'Emission factors'!$B$26*'Emission factors'!$D$26/1000</f>
        <v>14.635052321999998</v>
      </c>
      <c r="Q467" s="98">
        <f>'Activity data'!M72*'Emission factors'!$B$26*'Emission factors'!$D$26/1000</f>
        <v>19.232071446499994</v>
      </c>
      <c r="R467" s="98">
        <f>'Activity data'!N72*'Emission factors'!$B$26*'Emission factors'!$D$26/1000</f>
        <v>19.993447721499997</v>
      </c>
      <c r="S467" s="98">
        <f>'Activity data'!O72*'Emission factors'!$B$26*'Emission factors'!$D$26/1000</f>
        <v>21.432943757500002</v>
      </c>
      <c r="T467" s="98">
        <f>'Activity data'!P72*'Emission factors'!$B$26*'Emission factors'!$D$26/1000</f>
        <v>17.166949189499999</v>
      </c>
      <c r="U467" s="98">
        <f>'Activity data'!Q72*'Emission factors'!$B$26*'Emission factors'!$D$26/1000</f>
        <v>12.829934380999998</v>
      </c>
    </row>
    <row r="468" spans="1:21" x14ac:dyDescent="0.25">
      <c r="A468" s="92" t="s">
        <v>11</v>
      </c>
      <c r="B468" s="92" t="s">
        <v>12</v>
      </c>
      <c r="C468" s="92" t="s">
        <v>13</v>
      </c>
      <c r="D468" s="92" t="s">
        <v>14</v>
      </c>
      <c r="E468" s="92" t="s">
        <v>18</v>
      </c>
      <c r="G468" s="92" t="s">
        <v>97</v>
      </c>
      <c r="H468" s="92" t="s">
        <v>31</v>
      </c>
      <c r="I468" s="88" t="s">
        <v>233</v>
      </c>
      <c r="L468" s="98">
        <f>'Activity data'!H73*'Emission factors'!$B$26*'Emission factors'!$D$26/1000</f>
        <v>0</v>
      </c>
      <c r="M468" s="98">
        <f>'Activity data'!I73*'Emission factors'!$B$26*'Emission factors'!$D$26/1000</f>
        <v>0</v>
      </c>
      <c r="N468" s="98">
        <f>'Activity data'!J73*'Emission factors'!$B$26*'Emission factors'!$D$26/1000</f>
        <v>0</v>
      </c>
      <c r="O468" s="98">
        <f>'Activity data'!K73*'Emission factors'!$B$26*'Emission factors'!$D$26/1000</f>
        <v>2.5821542999999999E-2</v>
      </c>
      <c r="P468" s="98">
        <f>'Activity data'!L73*'Emission factors'!$B$26*'Emission factors'!$D$26/1000</f>
        <v>0.87778583200000015</v>
      </c>
      <c r="Q468" s="98">
        <f>'Activity data'!M73*'Emission factors'!$B$26*'Emission factors'!$D$26/1000</f>
        <v>1.5735671764999997</v>
      </c>
      <c r="R468" s="98">
        <f>'Activity data'!N73*'Emission factors'!$B$26*'Emission factors'!$D$26/1000</f>
        <v>2.0666032200000002</v>
      </c>
      <c r="S468" s="98">
        <f>'Activity data'!O73*'Emission factors'!$B$26*'Emission factors'!$D$26/1000</f>
        <v>2.0848439920000001</v>
      </c>
      <c r="T468" s="98">
        <f>'Activity data'!P73*'Emission factors'!$B$26*'Emission factors'!$D$26/1000</f>
        <v>1.430947507</v>
      </c>
      <c r="U468" s="98">
        <f>'Activity data'!Q73*'Emission factors'!$B$26*'Emission factors'!$D$26/1000</f>
        <v>0.9552357979999998</v>
      </c>
    </row>
    <row r="469" spans="1:21" x14ac:dyDescent="0.25">
      <c r="A469" s="92" t="s">
        <v>11</v>
      </c>
      <c r="B469" s="92" t="s">
        <v>12</v>
      </c>
      <c r="C469" s="92" t="s">
        <v>13</v>
      </c>
      <c r="D469" s="92" t="s">
        <v>14</v>
      </c>
      <c r="E469" s="92" t="s">
        <v>18</v>
      </c>
      <c r="G469" s="92" t="s">
        <v>97</v>
      </c>
      <c r="H469" s="92" t="s">
        <v>31</v>
      </c>
      <c r="I469" s="88" t="s">
        <v>200</v>
      </c>
      <c r="L469" s="98">
        <f>'Activity data'!H74*'Emission factors'!$B$26*'Emission factors'!$D$26/1000</f>
        <v>3.0179239969999991</v>
      </c>
      <c r="M469" s="98">
        <f>'Activity data'!I74*'Emission factors'!$B$26*'Emission factors'!$D$26/1000</f>
        <v>5.9415429094999972</v>
      </c>
      <c r="N469" s="98">
        <f>'Activity data'!J74*'Emission factors'!$B$26*'Emission factors'!$D$26/1000</f>
        <v>8.3809162469999983</v>
      </c>
      <c r="O469" s="98">
        <f>'Activity data'!K74*'Emission factors'!$B$26*'Emission factors'!$D$26/1000</f>
        <v>8.4275445869999963</v>
      </c>
      <c r="P469" s="98">
        <f>'Activity data'!L74*'Emission factors'!$B$26*'Emission factors'!$D$26/1000</f>
        <v>22.911003483499996</v>
      </c>
      <c r="Q469" s="98">
        <f>'Activity data'!M74*'Emission factors'!$B$26*'Emission factors'!$D$26/1000</f>
        <v>48.112316246500001</v>
      </c>
      <c r="R469" s="98">
        <f>'Activity data'!N74*'Emission factors'!$B$26*'Emission factors'!$D$26/1000</f>
        <v>52.932667523999996</v>
      </c>
      <c r="S469" s="98">
        <f>'Activity data'!O74*'Emission factors'!$B$26*'Emission factors'!$D$26/1000</f>
        <v>45.954538492500006</v>
      </c>
      <c r="T469" s="98">
        <f>'Activity data'!P74*'Emission factors'!$B$26*'Emission factors'!$D$26/1000</f>
        <v>42.030404438000005</v>
      </c>
      <c r="U469" s="98">
        <f>'Activity data'!Q74*'Emission factors'!$B$26*'Emission factors'!$D$26/1000</f>
        <v>34.950668148000005</v>
      </c>
    </row>
    <row r="470" spans="1:21" x14ac:dyDescent="0.25">
      <c r="A470" s="92" t="s">
        <v>11</v>
      </c>
      <c r="B470" s="92" t="s">
        <v>12</v>
      </c>
      <c r="C470" s="92" t="s">
        <v>13</v>
      </c>
      <c r="D470" s="92" t="s">
        <v>14</v>
      </c>
      <c r="E470" s="92" t="s">
        <v>44</v>
      </c>
      <c r="G470" s="92" t="s">
        <v>97</v>
      </c>
      <c r="H470" s="92" t="s">
        <v>31</v>
      </c>
      <c r="I470" s="88" t="s">
        <v>203</v>
      </c>
      <c r="J470" s="92" t="s">
        <v>13</v>
      </c>
      <c r="L470" s="98">
        <f>'Activity data'!H75*'Emission factors'!$B$30*'Emission factors'!$D$30/1000</f>
        <v>0</v>
      </c>
      <c r="M470" s="98">
        <f>'Activity data'!I75*'Emission factors'!$B$30*'Emission factors'!$D$30/1000</f>
        <v>0</v>
      </c>
      <c r="N470" s="98">
        <f>'Activity data'!J75*'Emission factors'!$B$30*'Emission factors'!$D$30/1000</f>
        <v>0</v>
      </c>
      <c r="O470" s="98">
        <f>'Activity data'!K75*'Emission factors'!$B$30*'Emission factors'!$D$30/1000</f>
        <v>0</v>
      </c>
      <c r="P470" s="98">
        <f>'Activity data'!L75*'Emission factors'!$B$30*'Emission factors'!$D$30/1000</f>
        <v>0</v>
      </c>
      <c r="Q470" s="98">
        <f>'Activity data'!M75*'Emission factors'!$B$30*'Emission factors'!$D$30/1000</f>
        <v>0</v>
      </c>
      <c r="R470" s="98">
        <f>'Activity data'!N75*'Emission factors'!$B$30*'Emission factors'!$D$30/1000</f>
        <v>0</v>
      </c>
      <c r="S470" s="98">
        <f>'Activity data'!O75*'Emission factors'!$B$30*'Emission factors'!$D$30/1000</f>
        <v>0</v>
      </c>
      <c r="T470" s="98">
        <f>'Activity data'!P75*'Emission factors'!$B$30*'Emission factors'!$D$30/1000</f>
        <v>0</v>
      </c>
      <c r="U470" s="98">
        <f>'Activity data'!Q75*'Emission factors'!$B$30*'Emission factors'!$D$30/1000</f>
        <v>0</v>
      </c>
    </row>
    <row r="471" spans="1:21" x14ac:dyDescent="0.25">
      <c r="A471" s="92" t="s">
        <v>11</v>
      </c>
      <c r="B471" s="92" t="s">
        <v>12</v>
      </c>
      <c r="C471" s="92" t="s">
        <v>13</v>
      </c>
      <c r="D471" s="92" t="s">
        <v>14</v>
      </c>
      <c r="E471" s="92" t="s">
        <v>44</v>
      </c>
      <c r="G471" s="92" t="s">
        <v>97</v>
      </c>
      <c r="H471" s="92" t="s">
        <v>31</v>
      </c>
      <c r="I471" s="88" t="s">
        <v>227</v>
      </c>
      <c r="L471" s="98">
        <f>'Activity data'!H76*'Emission factors'!$B$30*'Emission factors'!$D$30/1000</f>
        <v>0</v>
      </c>
      <c r="M471" s="98">
        <f>'Activity data'!I76*'Emission factors'!$B$30*'Emission factors'!$D$30/1000</f>
        <v>0</v>
      </c>
      <c r="N471" s="98">
        <f>'Activity data'!J76*'Emission factors'!$B$30*'Emission factors'!$D$30/1000</f>
        <v>0</v>
      </c>
      <c r="O471" s="98">
        <f>'Activity data'!K76*'Emission factors'!$B$30*'Emission factors'!$D$30/1000</f>
        <v>0</v>
      </c>
      <c r="P471" s="98">
        <f>'Activity data'!L76*'Emission factors'!$B$30*'Emission factors'!$D$30/1000</f>
        <v>0</v>
      </c>
      <c r="Q471" s="98">
        <f>'Activity data'!M76*'Emission factors'!$B$30*'Emission factors'!$D$30/1000</f>
        <v>0</v>
      </c>
      <c r="R471" s="98">
        <f>'Activity data'!N76*'Emission factors'!$B$30*'Emission factors'!$D$30/1000</f>
        <v>0</v>
      </c>
      <c r="S471" s="98">
        <f>'Activity data'!O76*'Emission factors'!$B$30*'Emission factors'!$D$30/1000</f>
        <v>0</v>
      </c>
      <c r="T471" s="98">
        <f>'Activity data'!P76*'Emission factors'!$B$30*'Emission factors'!$D$30/1000</f>
        <v>0</v>
      </c>
      <c r="U471" s="98">
        <f>'Activity data'!Q76*'Emission factors'!$B$30*'Emission factors'!$D$30/1000</f>
        <v>0</v>
      </c>
    </row>
    <row r="472" spans="1:21" x14ac:dyDescent="0.25">
      <c r="A472" s="92" t="s">
        <v>11</v>
      </c>
      <c r="B472" s="92" t="s">
        <v>12</v>
      </c>
      <c r="C472" s="92" t="s">
        <v>13</v>
      </c>
      <c r="D472" s="92" t="s">
        <v>14</v>
      </c>
      <c r="E472" s="92" t="s">
        <v>44</v>
      </c>
      <c r="G472" s="92" t="s">
        <v>97</v>
      </c>
      <c r="H472" s="92" t="s">
        <v>31</v>
      </c>
      <c r="I472" s="88" t="s">
        <v>191</v>
      </c>
      <c r="L472" s="98">
        <f>'Activity data'!H77*'Emission factors'!$B$30*'Emission factors'!$D$30/1000</f>
        <v>0</v>
      </c>
      <c r="M472" s="98">
        <f>'Activity data'!I77*'Emission factors'!$B$30*'Emission factors'!$D$30/1000</f>
        <v>0</v>
      </c>
      <c r="N472" s="98">
        <f>'Activity data'!J77*'Emission factors'!$B$30*'Emission factors'!$D$30/1000</f>
        <v>0</v>
      </c>
      <c r="O472" s="98">
        <f>'Activity data'!K77*'Emission factors'!$B$30*'Emission factors'!$D$30/1000</f>
        <v>0</v>
      </c>
      <c r="P472" s="98">
        <f>'Activity data'!L77*'Emission factors'!$B$30*'Emission factors'!$D$30/1000</f>
        <v>0</v>
      </c>
      <c r="Q472" s="98">
        <f>'Activity data'!M77*'Emission factors'!$B$30*'Emission factors'!$D$30/1000</f>
        <v>0</v>
      </c>
      <c r="R472" s="98">
        <f>'Activity data'!N77*'Emission factors'!$B$30*'Emission factors'!$D$30/1000</f>
        <v>0</v>
      </c>
      <c r="S472" s="98">
        <f>'Activity data'!O77*'Emission factors'!$B$30*'Emission factors'!$D$30/1000</f>
        <v>0</v>
      </c>
      <c r="T472" s="98">
        <f>'Activity data'!P77*'Emission factors'!$B$30*'Emission factors'!$D$30/1000</f>
        <v>0</v>
      </c>
      <c r="U472" s="98">
        <f>'Activity data'!Q77*'Emission factors'!$B$30*'Emission factors'!$D$30/1000</f>
        <v>0</v>
      </c>
    </row>
    <row r="473" spans="1:21" x14ac:dyDescent="0.25">
      <c r="A473" s="92" t="s">
        <v>11</v>
      </c>
      <c r="B473" s="92" t="s">
        <v>12</v>
      </c>
      <c r="C473" s="92" t="s">
        <v>13</v>
      </c>
      <c r="D473" s="92" t="s">
        <v>14</v>
      </c>
      <c r="E473" s="92" t="s">
        <v>44</v>
      </c>
      <c r="G473" s="92" t="s">
        <v>97</v>
      </c>
      <c r="H473" s="92" t="s">
        <v>31</v>
      </c>
      <c r="I473" s="88" t="s">
        <v>192</v>
      </c>
      <c r="L473" s="98">
        <f>'Activity data'!H78*'Emission factors'!$B$30*'Emission factors'!$D$30/1000</f>
        <v>0</v>
      </c>
      <c r="M473" s="98">
        <f>'Activity data'!I78*'Emission factors'!$B$30*'Emission factors'!$D$30/1000</f>
        <v>0</v>
      </c>
      <c r="N473" s="98">
        <f>'Activity data'!J78*'Emission factors'!$B$30*'Emission factors'!$D$30/1000</f>
        <v>0</v>
      </c>
      <c r="O473" s="98">
        <f>'Activity data'!K78*'Emission factors'!$B$30*'Emission factors'!$D$30/1000</f>
        <v>0</v>
      </c>
      <c r="P473" s="98">
        <f>'Activity data'!L78*'Emission factors'!$B$30*'Emission factors'!$D$30/1000</f>
        <v>0</v>
      </c>
      <c r="Q473" s="98">
        <f>'Activity data'!M78*'Emission factors'!$B$30*'Emission factors'!$D$30/1000</f>
        <v>0</v>
      </c>
      <c r="R473" s="98">
        <f>'Activity data'!N78*'Emission factors'!$B$30*'Emission factors'!$D$30/1000</f>
        <v>0</v>
      </c>
      <c r="S473" s="98">
        <f>'Activity data'!O78*'Emission factors'!$B$30*'Emission factors'!$D$30/1000</f>
        <v>0</v>
      </c>
      <c r="T473" s="98">
        <f>'Activity data'!P78*'Emission factors'!$B$30*'Emission factors'!$D$30/1000</f>
        <v>0</v>
      </c>
      <c r="U473" s="98">
        <f>'Activity data'!Q78*'Emission factors'!$B$30*'Emission factors'!$D$30/1000</f>
        <v>0</v>
      </c>
    </row>
    <row r="474" spans="1:21" x14ac:dyDescent="0.25">
      <c r="A474" s="92" t="s">
        <v>11</v>
      </c>
      <c r="B474" s="92" t="s">
        <v>12</v>
      </c>
      <c r="C474" s="92" t="s">
        <v>13</v>
      </c>
      <c r="D474" s="92" t="s">
        <v>14</v>
      </c>
      <c r="E474" s="92" t="s">
        <v>44</v>
      </c>
      <c r="G474" s="92" t="s">
        <v>97</v>
      </c>
      <c r="H474" s="92" t="s">
        <v>31</v>
      </c>
      <c r="I474" s="88" t="s">
        <v>206</v>
      </c>
      <c r="L474" s="98">
        <f>'Activity data'!H79*'Emission factors'!$B$30*'Emission factors'!$D$30/1000</f>
        <v>0</v>
      </c>
      <c r="M474" s="98">
        <f>'Activity data'!I79*'Emission factors'!$B$30*'Emission factors'!$D$30/1000</f>
        <v>0</v>
      </c>
      <c r="N474" s="98">
        <f>'Activity data'!J79*'Emission factors'!$B$30*'Emission factors'!$D$30/1000</f>
        <v>0</v>
      </c>
      <c r="O474" s="98">
        <f>'Activity data'!K79*'Emission factors'!$B$30*'Emission factors'!$D$30/1000</f>
        <v>0</v>
      </c>
      <c r="P474" s="98">
        <f>'Activity data'!L79*'Emission factors'!$B$30*'Emission factors'!$D$30/1000</f>
        <v>0</v>
      </c>
      <c r="Q474" s="98">
        <f>'Activity data'!M79*'Emission factors'!$B$30*'Emission factors'!$D$30/1000</f>
        <v>0</v>
      </c>
      <c r="R474" s="98">
        <f>'Activity data'!N79*'Emission factors'!$B$30*'Emission factors'!$D$30/1000</f>
        <v>0</v>
      </c>
      <c r="S474" s="98">
        <f>'Activity data'!O79*'Emission factors'!$B$30*'Emission factors'!$D$30/1000</f>
        <v>0</v>
      </c>
      <c r="T474" s="98">
        <f>'Activity data'!P79*'Emission factors'!$B$30*'Emission factors'!$D$30/1000</f>
        <v>0</v>
      </c>
      <c r="U474" s="98">
        <f>'Activity data'!Q79*'Emission factors'!$B$30*'Emission factors'!$D$30/1000</f>
        <v>0</v>
      </c>
    </row>
    <row r="475" spans="1:21" x14ac:dyDescent="0.25">
      <c r="A475" s="92" t="s">
        <v>11</v>
      </c>
      <c r="B475" s="92" t="s">
        <v>12</v>
      </c>
      <c r="C475" s="92" t="s">
        <v>13</v>
      </c>
      <c r="D475" s="92" t="s">
        <v>14</v>
      </c>
      <c r="E475" s="92" t="s">
        <v>44</v>
      </c>
      <c r="G475" s="92" t="s">
        <v>97</v>
      </c>
      <c r="H475" s="92" t="s">
        <v>31</v>
      </c>
      <c r="I475" s="88" t="s">
        <v>220</v>
      </c>
      <c r="L475" s="98">
        <f>'Activity data'!H80*'Emission factors'!$B$30*'Emission factors'!$D$30/1000</f>
        <v>0</v>
      </c>
      <c r="M475" s="98">
        <f>'Activity data'!I80*'Emission factors'!$B$30*'Emission factors'!$D$30/1000</f>
        <v>0</v>
      </c>
      <c r="N475" s="98">
        <f>'Activity data'!J80*'Emission factors'!$B$30*'Emission factors'!$D$30/1000</f>
        <v>0</v>
      </c>
      <c r="O475" s="98">
        <f>'Activity data'!K80*'Emission factors'!$B$30*'Emission factors'!$D$30/1000</f>
        <v>0</v>
      </c>
      <c r="P475" s="98">
        <f>'Activity data'!L80*'Emission factors'!$B$30*'Emission factors'!$D$30/1000</f>
        <v>0</v>
      </c>
      <c r="Q475" s="98">
        <f>'Activity data'!M80*'Emission factors'!$B$30*'Emission factors'!$D$30/1000</f>
        <v>0</v>
      </c>
      <c r="R475" s="98">
        <f>'Activity data'!N80*'Emission factors'!$B$30*'Emission factors'!$D$30/1000</f>
        <v>0</v>
      </c>
      <c r="S475" s="98">
        <f>'Activity data'!O80*'Emission factors'!$B$30*'Emission factors'!$D$30/1000</f>
        <v>0</v>
      </c>
      <c r="T475" s="98">
        <f>'Activity data'!P80*'Emission factors'!$B$30*'Emission factors'!$D$30/1000</f>
        <v>0</v>
      </c>
      <c r="U475" s="98">
        <f>'Activity data'!Q80*'Emission factors'!$B$30*'Emission factors'!$D$30/1000</f>
        <v>0</v>
      </c>
    </row>
    <row r="476" spans="1:21" x14ac:dyDescent="0.25">
      <c r="A476" s="92" t="s">
        <v>11</v>
      </c>
      <c r="B476" s="92" t="s">
        <v>12</v>
      </c>
      <c r="C476" s="92" t="s">
        <v>13</v>
      </c>
      <c r="D476" s="92" t="s">
        <v>14</v>
      </c>
      <c r="E476" s="92" t="s">
        <v>44</v>
      </c>
      <c r="G476" s="92" t="s">
        <v>97</v>
      </c>
      <c r="H476" s="92" t="s">
        <v>31</v>
      </c>
      <c r="I476" s="88" t="s">
        <v>193</v>
      </c>
      <c r="L476" s="98">
        <f>'Activity data'!H81*'Emission factors'!$B$30*'Emission factors'!$D$30/1000</f>
        <v>0</v>
      </c>
      <c r="M476" s="98">
        <f>'Activity data'!I81*'Emission factors'!$B$30*'Emission factors'!$D$30/1000</f>
        <v>0</v>
      </c>
      <c r="N476" s="98">
        <f>'Activity data'!J81*'Emission factors'!$B$30*'Emission factors'!$D$30/1000</f>
        <v>0</v>
      </c>
      <c r="O476" s="98">
        <f>'Activity data'!K81*'Emission factors'!$B$30*'Emission factors'!$D$30/1000</f>
        <v>0</v>
      </c>
      <c r="P476" s="98">
        <f>'Activity data'!L81*'Emission factors'!$B$30*'Emission factors'!$D$30/1000</f>
        <v>0</v>
      </c>
      <c r="Q476" s="98">
        <f>'Activity data'!M81*'Emission factors'!$B$30*'Emission factors'!$D$30/1000</f>
        <v>0</v>
      </c>
      <c r="R476" s="98">
        <f>'Activity data'!N81*'Emission factors'!$B$30*'Emission factors'!$D$30/1000</f>
        <v>0</v>
      </c>
      <c r="S476" s="98">
        <f>'Activity data'!O81*'Emission factors'!$B$30*'Emission factors'!$D$30/1000</f>
        <v>0</v>
      </c>
      <c r="T476" s="98">
        <f>'Activity data'!P81*'Emission factors'!$B$30*'Emission factors'!$D$30/1000</f>
        <v>0</v>
      </c>
      <c r="U476" s="98">
        <f>'Activity data'!Q81*'Emission factors'!$B$30*'Emission factors'!$D$30/1000</f>
        <v>0</v>
      </c>
    </row>
    <row r="477" spans="1:21" x14ac:dyDescent="0.25">
      <c r="A477" s="92" t="s">
        <v>11</v>
      </c>
      <c r="B477" s="92" t="s">
        <v>12</v>
      </c>
      <c r="C477" s="92" t="s">
        <v>13</v>
      </c>
      <c r="D477" s="92" t="s">
        <v>14</v>
      </c>
      <c r="E477" s="92" t="s">
        <v>44</v>
      </c>
      <c r="G477" s="92" t="s">
        <v>97</v>
      </c>
      <c r="H477" s="92" t="s">
        <v>31</v>
      </c>
      <c r="I477" s="88" t="s">
        <v>259</v>
      </c>
      <c r="L477" s="98">
        <f>'Activity data'!H82*'Emission factors'!$B$30*'Emission factors'!$D$30/1000</f>
        <v>0</v>
      </c>
      <c r="M477" s="98">
        <f>'Activity data'!I82*'Emission factors'!$B$30*'Emission factors'!$D$30/1000</f>
        <v>0</v>
      </c>
      <c r="N477" s="98">
        <f>'Activity data'!J82*'Emission factors'!$B$30*'Emission factors'!$D$30/1000</f>
        <v>0</v>
      </c>
      <c r="O477" s="98">
        <f>'Activity data'!K82*'Emission factors'!$B$30*'Emission factors'!$D$30/1000</f>
        <v>0</v>
      </c>
      <c r="P477" s="98">
        <f>'Activity data'!L82*'Emission factors'!$B$30*'Emission factors'!$D$30/1000</f>
        <v>0</v>
      </c>
      <c r="Q477" s="98">
        <f>'Activity data'!M82*'Emission factors'!$B$30*'Emission factors'!$D$30/1000</f>
        <v>0</v>
      </c>
      <c r="R477" s="98">
        <f>'Activity data'!N82*'Emission factors'!$B$30*'Emission factors'!$D$30/1000</f>
        <v>0</v>
      </c>
      <c r="S477" s="98">
        <f>'Activity data'!O82*'Emission factors'!$B$30*'Emission factors'!$D$30/1000</f>
        <v>0</v>
      </c>
      <c r="T477" s="98">
        <f>'Activity data'!P82*'Emission factors'!$B$30*'Emission factors'!$D$30/1000</f>
        <v>0</v>
      </c>
      <c r="U477" s="98">
        <f>'Activity data'!Q82*'Emission factors'!$B$30*'Emission factors'!$D$30/1000</f>
        <v>0</v>
      </c>
    </row>
    <row r="478" spans="1:21" x14ac:dyDescent="0.25">
      <c r="A478" s="92" t="s">
        <v>11</v>
      </c>
      <c r="B478" s="92" t="s">
        <v>12</v>
      </c>
      <c r="C478" s="92" t="s">
        <v>13</v>
      </c>
      <c r="D478" s="92" t="s">
        <v>14</v>
      </c>
      <c r="E478" s="92" t="s">
        <v>44</v>
      </c>
      <c r="G478" s="92" t="s">
        <v>97</v>
      </c>
      <c r="H478" s="92" t="s">
        <v>31</v>
      </c>
      <c r="I478" s="88" t="s">
        <v>223</v>
      </c>
      <c r="L478" s="98">
        <f>'Activity data'!H83*'Emission factors'!$B$30*'Emission factors'!$D$30/1000</f>
        <v>0</v>
      </c>
      <c r="M478" s="98">
        <f>'Activity data'!I83*'Emission factors'!$B$30*'Emission factors'!$D$30/1000</f>
        <v>0</v>
      </c>
      <c r="N478" s="98">
        <f>'Activity data'!J83*'Emission factors'!$B$30*'Emission factors'!$D$30/1000</f>
        <v>0</v>
      </c>
      <c r="O478" s="98">
        <f>'Activity data'!K83*'Emission factors'!$B$30*'Emission factors'!$D$30/1000</f>
        <v>0</v>
      </c>
      <c r="P478" s="98">
        <f>'Activity data'!L83*'Emission factors'!$B$30*'Emission factors'!$D$30/1000</f>
        <v>0</v>
      </c>
      <c r="Q478" s="98">
        <f>'Activity data'!M83*'Emission factors'!$B$30*'Emission factors'!$D$30/1000</f>
        <v>0</v>
      </c>
      <c r="R478" s="98">
        <f>'Activity data'!N83*'Emission factors'!$B$30*'Emission factors'!$D$30/1000</f>
        <v>0</v>
      </c>
      <c r="S478" s="98">
        <f>'Activity data'!O83*'Emission factors'!$B$30*'Emission factors'!$D$30/1000</f>
        <v>0</v>
      </c>
      <c r="T478" s="98">
        <f>'Activity data'!P83*'Emission factors'!$B$30*'Emission factors'!$D$30/1000</f>
        <v>0</v>
      </c>
      <c r="U478" s="98">
        <f>'Activity data'!Q83*'Emission factors'!$B$30*'Emission factors'!$D$30/1000</f>
        <v>0</v>
      </c>
    </row>
    <row r="479" spans="1:21" x14ac:dyDescent="0.25">
      <c r="A479" s="92" t="s">
        <v>11</v>
      </c>
      <c r="B479" s="92" t="s">
        <v>12</v>
      </c>
      <c r="C479" s="92" t="s">
        <v>13</v>
      </c>
      <c r="D479" s="92" t="s">
        <v>14</v>
      </c>
      <c r="E479" s="92" t="s">
        <v>44</v>
      </c>
      <c r="G479" s="92" t="s">
        <v>97</v>
      </c>
      <c r="H479" s="92" t="s">
        <v>31</v>
      </c>
      <c r="I479" s="88" t="s">
        <v>221</v>
      </c>
      <c r="L479" s="98">
        <f>'Activity data'!H84*'Emission factors'!$B$30*'Emission factors'!$D$30/1000</f>
        <v>0</v>
      </c>
      <c r="M479" s="98">
        <f>'Activity data'!I84*'Emission factors'!$B$30*'Emission factors'!$D$30/1000</f>
        <v>0</v>
      </c>
      <c r="N479" s="98">
        <f>'Activity data'!J84*'Emission factors'!$B$30*'Emission factors'!$D$30/1000</f>
        <v>0</v>
      </c>
      <c r="O479" s="98">
        <f>'Activity data'!K84*'Emission factors'!$B$30*'Emission factors'!$D$30/1000</f>
        <v>0</v>
      </c>
      <c r="P479" s="98">
        <f>'Activity data'!L84*'Emission factors'!$B$30*'Emission factors'!$D$30/1000</f>
        <v>0</v>
      </c>
      <c r="Q479" s="98">
        <f>'Activity data'!M84*'Emission factors'!$B$30*'Emission factors'!$D$30/1000</f>
        <v>0</v>
      </c>
      <c r="R479" s="98">
        <f>'Activity data'!N84*'Emission factors'!$B$30*'Emission factors'!$D$30/1000</f>
        <v>0</v>
      </c>
      <c r="S479" s="98">
        <f>'Activity data'!O84*'Emission factors'!$B$30*'Emission factors'!$D$30/1000</f>
        <v>0</v>
      </c>
      <c r="T479" s="98">
        <f>'Activity data'!P84*'Emission factors'!$B$30*'Emission factors'!$D$30/1000</f>
        <v>0</v>
      </c>
      <c r="U479" s="98">
        <f>'Activity data'!Q84*'Emission factors'!$B$30*'Emission factors'!$D$30/1000</f>
        <v>0</v>
      </c>
    </row>
    <row r="480" spans="1:21" x14ac:dyDescent="0.25">
      <c r="A480" s="92" t="s">
        <v>11</v>
      </c>
      <c r="B480" s="92" t="s">
        <v>12</v>
      </c>
      <c r="C480" s="92" t="s">
        <v>13</v>
      </c>
      <c r="D480" s="92" t="s">
        <v>14</v>
      </c>
      <c r="E480" s="92" t="s">
        <v>44</v>
      </c>
      <c r="G480" s="92" t="s">
        <v>97</v>
      </c>
      <c r="H480" s="92" t="s">
        <v>31</v>
      </c>
      <c r="I480" s="88" t="s">
        <v>222</v>
      </c>
      <c r="L480" s="98">
        <f>'Activity data'!H85*'Emission factors'!$B$30*'Emission factors'!$D$30/1000</f>
        <v>0</v>
      </c>
      <c r="M480" s="98">
        <f>'Activity data'!I85*'Emission factors'!$B$30*'Emission factors'!$D$30/1000</f>
        <v>0</v>
      </c>
      <c r="N480" s="98">
        <f>'Activity data'!J85*'Emission factors'!$B$30*'Emission factors'!$D$30/1000</f>
        <v>0</v>
      </c>
      <c r="O480" s="98">
        <f>'Activity data'!K85*'Emission factors'!$B$30*'Emission factors'!$D$30/1000</f>
        <v>0</v>
      </c>
      <c r="P480" s="98">
        <f>'Activity data'!L85*'Emission factors'!$B$30*'Emission factors'!$D$30/1000</f>
        <v>0</v>
      </c>
      <c r="Q480" s="98">
        <f>'Activity data'!M85*'Emission factors'!$B$30*'Emission factors'!$D$30/1000</f>
        <v>0</v>
      </c>
      <c r="R480" s="98">
        <f>'Activity data'!N85*'Emission factors'!$B$30*'Emission factors'!$D$30/1000</f>
        <v>0</v>
      </c>
      <c r="S480" s="98">
        <f>'Activity data'!O85*'Emission factors'!$B$30*'Emission factors'!$D$30/1000</f>
        <v>0</v>
      </c>
      <c r="T480" s="98">
        <f>'Activity data'!P85*'Emission factors'!$B$30*'Emission factors'!$D$30/1000</f>
        <v>0</v>
      </c>
      <c r="U480" s="98">
        <f>'Activity data'!Q85*'Emission factors'!$B$30*'Emission factors'!$D$30/1000</f>
        <v>0</v>
      </c>
    </row>
    <row r="481" spans="1:21" x14ac:dyDescent="0.25">
      <c r="A481" s="92" t="s">
        <v>11</v>
      </c>
      <c r="B481" s="92" t="s">
        <v>12</v>
      </c>
      <c r="C481" s="92" t="s">
        <v>13</v>
      </c>
      <c r="D481" s="92" t="s">
        <v>14</v>
      </c>
      <c r="E481" s="92" t="s">
        <v>44</v>
      </c>
      <c r="G481" s="92" t="s">
        <v>97</v>
      </c>
      <c r="H481" s="92" t="s">
        <v>31</v>
      </c>
      <c r="I481" s="88" t="s">
        <v>201</v>
      </c>
      <c r="L481" s="98">
        <f>'Activity data'!H86*'Emission factors'!$B$30*'Emission factors'!$D$30/1000</f>
        <v>0</v>
      </c>
      <c r="M481" s="98">
        <f>'Activity data'!I86*'Emission factors'!$B$30*'Emission factors'!$D$30/1000</f>
        <v>0</v>
      </c>
      <c r="N481" s="98">
        <f>'Activity data'!J86*'Emission factors'!$B$30*'Emission factors'!$D$30/1000</f>
        <v>0</v>
      </c>
      <c r="O481" s="98">
        <f>'Activity data'!K86*'Emission factors'!$B$30*'Emission factors'!$D$30/1000</f>
        <v>0</v>
      </c>
      <c r="P481" s="98">
        <f>'Activity data'!L86*'Emission factors'!$B$30*'Emission factors'!$D$30/1000</f>
        <v>0</v>
      </c>
      <c r="Q481" s="98">
        <f>'Activity data'!M86*'Emission factors'!$B$30*'Emission factors'!$D$30/1000</f>
        <v>0</v>
      </c>
      <c r="R481" s="98">
        <f>'Activity data'!N86*'Emission factors'!$B$30*'Emission factors'!$D$30/1000</f>
        <v>0</v>
      </c>
      <c r="S481" s="98">
        <f>'Activity data'!O86*'Emission factors'!$B$30*'Emission factors'!$D$30/1000</f>
        <v>0</v>
      </c>
      <c r="T481" s="98">
        <f>'Activity data'!P86*'Emission factors'!$B$30*'Emission factors'!$D$30/1000</f>
        <v>0</v>
      </c>
      <c r="U481" s="98">
        <f>'Activity data'!Q86*'Emission factors'!$B$30*'Emission factors'!$D$30/1000</f>
        <v>0</v>
      </c>
    </row>
    <row r="482" spans="1:21" x14ac:dyDescent="0.25">
      <c r="A482" s="92" t="s">
        <v>11</v>
      </c>
      <c r="B482" s="92" t="s">
        <v>12</v>
      </c>
      <c r="C482" s="92" t="s">
        <v>13</v>
      </c>
      <c r="D482" s="92" t="s">
        <v>14</v>
      </c>
      <c r="E482" s="92" t="s">
        <v>44</v>
      </c>
      <c r="G482" s="92" t="s">
        <v>97</v>
      </c>
      <c r="H482" s="92" t="s">
        <v>31</v>
      </c>
      <c r="I482" s="88" t="s">
        <v>207</v>
      </c>
      <c r="L482" s="98">
        <f>'Activity data'!H87*'Emission factors'!$B$30*'Emission factors'!$D$30/1000</f>
        <v>0</v>
      </c>
      <c r="M482" s="98">
        <f>'Activity data'!I87*'Emission factors'!$B$30*'Emission factors'!$D$30/1000</f>
        <v>0</v>
      </c>
      <c r="N482" s="98">
        <f>'Activity data'!J87*'Emission factors'!$B$30*'Emission factors'!$D$30/1000</f>
        <v>0</v>
      </c>
      <c r="O482" s="98">
        <f>'Activity data'!K87*'Emission factors'!$B$30*'Emission factors'!$D$30/1000</f>
        <v>0</v>
      </c>
      <c r="P482" s="98">
        <f>'Activity data'!L87*'Emission factors'!$B$30*'Emission factors'!$D$30/1000</f>
        <v>0</v>
      </c>
      <c r="Q482" s="98">
        <f>'Activity data'!M87*'Emission factors'!$B$30*'Emission factors'!$D$30/1000</f>
        <v>0</v>
      </c>
      <c r="R482" s="98">
        <f>'Activity data'!N87*'Emission factors'!$B$30*'Emission factors'!$D$30/1000</f>
        <v>0</v>
      </c>
      <c r="S482" s="98">
        <f>'Activity data'!O87*'Emission factors'!$B$30*'Emission factors'!$D$30/1000</f>
        <v>0</v>
      </c>
      <c r="T482" s="98">
        <f>'Activity data'!P87*'Emission factors'!$B$30*'Emission factors'!$D$30/1000</f>
        <v>0</v>
      </c>
      <c r="U482" s="98">
        <f>'Activity data'!Q87*'Emission factors'!$B$30*'Emission factors'!$D$30/1000</f>
        <v>0</v>
      </c>
    </row>
    <row r="483" spans="1:21" x14ac:dyDescent="0.25">
      <c r="A483" s="92" t="s">
        <v>11</v>
      </c>
      <c r="B483" s="92" t="s">
        <v>12</v>
      </c>
      <c r="C483" s="92" t="s">
        <v>13</v>
      </c>
      <c r="D483" s="92" t="s">
        <v>14</v>
      </c>
      <c r="E483" s="92" t="s">
        <v>44</v>
      </c>
      <c r="G483" s="92" t="s">
        <v>97</v>
      </c>
      <c r="H483" s="92" t="s">
        <v>31</v>
      </c>
      <c r="I483" s="88" t="s">
        <v>218</v>
      </c>
      <c r="L483" s="98">
        <f>'Activity data'!H88*'Emission factors'!$B$30*'Emission factors'!$D$30/1000</f>
        <v>0</v>
      </c>
      <c r="M483" s="98">
        <f>'Activity data'!I88*'Emission factors'!$B$30*'Emission factors'!$D$30/1000</f>
        <v>0</v>
      </c>
      <c r="N483" s="98">
        <f>'Activity data'!J88*'Emission factors'!$B$30*'Emission factors'!$D$30/1000</f>
        <v>0</v>
      </c>
      <c r="O483" s="98">
        <f>'Activity data'!K88*'Emission factors'!$B$30*'Emission factors'!$D$30/1000</f>
        <v>0</v>
      </c>
      <c r="P483" s="98">
        <f>'Activity data'!L88*'Emission factors'!$B$30*'Emission factors'!$D$30/1000</f>
        <v>0</v>
      </c>
      <c r="Q483" s="98">
        <f>'Activity data'!M88*'Emission factors'!$B$30*'Emission factors'!$D$30/1000</f>
        <v>0</v>
      </c>
      <c r="R483" s="98">
        <f>'Activity data'!N88*'Emission factors'!$B$30*'Emission factors'!$D$30/1000</f>
        <v>0</v>
      </c>
      <c r="S483" s="98">
        <f>'Activity data'!O88*'Emission factors'!$B$30*'Emission factors'!$D$30/1000</f>
        <v>0</v>
      </c>
      <c r="T483" s="98">
        <f>'Activity data'!P88*'Emission factors'!$B$30*'Emission factors'!$D$30/1000</f>
        <v>0</v>
      </c>
      <c r="U483" s="98">
        <f>'Activity data'!Q88*'Emission factors'!$B$30*'Emission factors'!$D$30/1000</f>
        <v>0</v>
      </c>
    </row>
    <row r="484" spans="1:21" x14ac:dyDescent="0.25">
      <c r="A484" s="92" t="s">
        <v>11</v>
      </c>
      <c r="B484" s="92" t="s">
        <v>12</v>
      </c>
      <c r="C484" s="92" t="s">
        <v>13</v>
      </c>
      <c r="D484" s="92" t="s">
        <v>14</v>
      </c>
      <c r="E484" s="92" t="s">
        <v>44</v>
      </c>
      <c r="G484" s="92" t="s">
        <v>97</v>
      </c>
      <c r="H484" s="92" t="s">
        <v>31</v>
      </c>
      <c r="I484" s="88" t="s">
        <v>194</v>
      </c>
      <c r="L484" s="98">
        <f>'Activity data'!H89*'Emission factors'!$B$30*'Emission factors'!$D$30/1000</f>
        <v>0</v>
      </c>
      <c r="M484" s="98">
        <f>'Activity data'!I89*'Emission factors'!$B$30*'Emission factors'!$D$30/1000</f>
        <v>0</v>
      </c>
      <c r="N484" s="98">
        <f>'Activity data'!J89*'Emission factors'!$B$30*'Emission factors'!$D$30/1000</f>
        <v>0</v>
      </c>
      <c r="O484" s="98">
        <f>'Activity data'!K89*'Emission factors'!$B$30*'Emission factors'!$D$30/1000</f>
        <v>0</v>
      </c>
      <c r="P484" s="98">
        <f>'Activity data'!L89*'Emission factors'!$B$30*'Emission factors'!$D$30/1000</f>
        <v>0</v>
      </c>
      <c r="Q484" s="98">
        <f>'Activity data'!M89*'Emission factors'!$B$30*'Emission factors'!$D$30/1000</f>
        <v>0</v>
      </c>
      <c r="R484" s="98">
        <f>'Activity data'!N89*'Emission factors'!$B$30*'Emission factors'!$D$30/1000</f>
        <v>0</v>
      </c>
      <c r="S484" s="98">
        <f>'Activity data'!O89*'Emission factors'!$B$30*'Emission factors'!$D$30/1000</f>
        <v>0</v>
      </c>
      <c r="T484" s="98">
        <f>'Activity data'!P89*'Emission factors'!$B$30*'Emission factors'!$D$30/1000</f>
        <v>0</v>
      </c>
      <c r="U484" s="98">
        <f>'Activity data'!Q89*'Emission factors'!$B$30*'Emission factors'!$D$30/1000</f>
        <v>0</v>
      </c>
    </row>
    <row r="485" spans="1:21" x14ac:dyDescent="0.25">
      <c r="A485" s="92" t="s">
        <v>11</v>
      </c>
      <c r="B485" s="92" t="s">
        <v>12</v>
      </c>
      <c r="C485" s="92" t="s">
        <v>13</v>
      </c>
      <c r="D485" s="92" t="s">
        <v>14</v>
      </c>
      <c r="E485" s="92" t="s">
        <v>44</v>
      </c>
      <c r="G485" s="92" t="s">
        <v>97</v>
      </c>
      <c r="H485" s="92" t="s">
        <v>31</v>
      </c>
      <c r="I485" s="88" t="s">
        <v>195</v>
      </c>
      <c r="L485" s="98">
        <f>'Activity data'!H90*'Emission factors'!$B$30*'Emission factors'!$D$30/1000</f>
        <v>0</v>
      </c>
      <c r="M485" s="98">
        <f>'Activity data'!I90*'Emission factors'!$B$30*'Emission factors'!$D$30/1000</f>
        <v>0</v>
      </c>
      <c r="N485" s="98">
        <f>'Activity data'!J90*'Emission factors'!$B$30*'Emission factors'!$D$30/1000</f>
        <v>0</v>
      </c>
      <c r="O485" s="98">
        <f>'Activity data'!K90*'Emission factors'!$B$30*'Emission factors'!$D$30/1000</f>
        <v>0</v>
      </c>
      <c r="P485" s="98">
        <f>'Activity data'!L90*'Emission factors'!$B$30*'Emission factors'!$D$30/1000</f>
        <v>0</v>
      </c>
      <c r="Q485" s="98">
        <f>'Activity data'!M90*'Emission factors'!$B$30*'Emission factors'!$D$30/1000</f>
        <v>0</v>
      </c>
      <c r="R485" s="98">
        <f>'Activity data'!N90*'Emission factors'!$B$30*'Emission factors'!$D$30/1000</f>
        <v>0</v>
      </c>
      <c r="S485" s="98">
        <f>'Activity data'!O90*'Emission factors'!$B$30*'Emission factors'!$D$30/1000</f>
        <v>0</v>
      </c>
      <c r="T485" s="98">
        <f>'Activity data'!P90*'Emission factors'!$B$30*'Emission factors'!$D$30/1000</f>
        <v>0</v>
      </c>
      <c r="U485" s="98">
        <f>'Activity data'!Q90*'Emission factors'!$B$30*'Emission factors'!$D$30/1000</f>
        <v>0</v>
      </c>
    </row>
    <row r="486" spans="1:21" x14ac:dyDescent="0.25">
      <c r="A486" s="92" t="s">
        <v>11</v>
      </c>
      <c r="B486" s="92" t="s">
        <v>12</v>
      </c>
      <c r="C486" s="92" t="s">
        <v>13</v>
      </c>
      <c r="D486" s="92" t="s">
        <v>14</v>
      </c>
      <c r="E486" s="92" t="s">
        <v>44</v>
      </c>
      <c r="G486" s="92" t="s">
        <v>97</v>
      </c>
      <c r="H486" s="92" t="s">
        <v>31</v>
      </c>
      <c r="I486" s="88" t="s">
        <v>209</v>
      </c>
      <c r="L486" s="98">
        <f>'Activity data'!H91*'Emission factors'!$B$30*'Emission factors'!$D$30/1000</f>
        <v>0</v>
      </c>
      <c r="M486" s="98">
        <f>'Activity data'!I91*'Emission factors'!$B$30*'Emission factors'!$D$30/1000</f>
        <v>0</v>
      </c>
      <c r="N486" s="98">
        <f>'Activity data'!J91*'Emission factors'!$B$30*'Emission factors'!$D$30/1000</f>
        <v>0</v>
      </c>
      <c r="O486" s="98">
        <f>'Activity data'!K91*'Emission factors'!$B$30*'Emission factors'!$D$30/1000</f>
        <v>0</v>
      </c>
      <c r="P486" s="98">
        <f>'Activity data'!L91*'Emission factors'!$B$30*'Emission factors'!$D$30/1000</f>
        <v>0</v>
      </c>
      <c r="Q486" s="98">
        <f>'Activity data'!M91*'Emission factors'!$B$30*'Emission factors'!$D$30/1000</f>
        <v>0</v>
      </c>
      <c r="R486" s="98">
        <f>'Activity data'!N91*'Emission factors'!$B$30*'Emission factors'!$D$30/1000</f>
        <v>0</v>
      </c>
      <c r="S486" s="98">
        <f>'Activity data'!O91*'Emission factors'!$B$30*'Emission factors'!$D$30/1000</f>
        <v>0</v>
      </c>
      <c r="T486" s="98">
        <f>'Activity data'!P91*'Emission factors'!$B$30*'Emission factors'!$D$30/1000</f>
        <v>0</v>
      </c>
      <c r="U486" s="98">
        <f>'Activity data'!Q91*'Emission factors'!$B$30*'Emission factors'!$D$30/1000</f>
        <v>0</v>
      </c>
    </row>
    <row r="487" spans="1:21" x14ac:dyDescent="0.25">
      <c r="A487" s="92" t="s">
        <v>11</v>
      </c>
      <c r="B487" s="92" t="s">
        <v>12</v>
      </c>
      <c r="C487" s="92" t="s">
        <v>13</v>
      </c>
      <c r="D487" s="92" t="s">
        <v>14</v>
      </c>
      <c r="E487" s="92" t="s">
        <v>44</v>
      </c>
      <c r="G487" s="92" t="s">
        <v>97</v>
      </c>
      <c r="H487" s="92" t="s">
        <v>31</v>
      </c>
      <c r="I487" s="88" t="s">
        <v>208</v>
      </c>
      <c r="L487" s="98">
        <f>'Activity data'!H92*'Emission factors'!$B$30*'Emission factors'!$D$30/1000</f>
        <v>0</v>
      </c>
      <c r="M487" s="98">
        <f>'Activity data'!I92*'Emission factors'!$B$30*'Emission factors'!$D$30/1000</f>
        <v>0</v>
      </c>
      <c r="N487" s="98">
        <f>'Activity data'!J92*'Emission factors'!$B$30*'Emission factors'!$D$30/1000</f>
        <v>0</v>
      </c>
      <c r="O487" s="98">
        <f>'Activity data'!K92*'Emission factors'!$B$30*'Emission factors'!$D$30/1000</f>
        <v>0</v>
      </c>
      <c r="P487" s="98">
        <f>'Activity data'!L92*'Emission factors'!$B$30*'Emission factors'!$D$30/1000</f>
        <v>0</v>
      </c>
      <c r="Q487" s="98">
        <f>'Activity data'!M92*'Emission factors'!$B$30*'Emission factors'!$D$30/1000</f>
        <v>0</v>
      </c>
      <c r="R487" s="98">
        <f>'Activity data'!N92*'Emission factors'!$B$30*'Emission factors'!$D$30/1000</f>
        <v>0</v>
      </c>
      <c r="S487" s="98">
        <f>'Activity data'!O92*'Emission factors'!$B$30*'Emission factors'!$D$30/1000</f>
        <v>0</v>
      </c>
      <c r="T487" s="98">
        <f>'Activity data'!P92*'Emission factors'!$B$30*'Emission factors'!$D$30/1000</f>
        <v>0</v>
      </c>
      <c r="U487" s="98">
        <f>'Activity data'!Q92*'Emission factors'!$B$30*'Emission factors'!$D$30/1000</f>
        <v>0</v>
      </c>
    </row>
    <row r="488" spans="1:21" x14ac:dyDescent="0.25">
      <c r="A488" s="92" t="s">
        <v>11</v>
      </c>
      <c r="B488" s="92" t="s">
        <v>12</v>
      </c>
      <c r="C488" s="92" t="s">
        <v>13</v>
      </c>
      <c r="D488" s="92" t="s">
        <v>14</v>
      </c>
      <c r="E488" s="92" t="s">
        <v>44</v>
      </c>
      <c r="G488" s="92" t="s">
        <v>97</v>
      </c>
      <c r="H488" s="92" t="s">
        <v>31</v>
      </c>
      <c r="I488" s="88" t="s">
        <v>226</v>
      </c>
      <c r="L488" s="98">
        <f>'Activity data'!H93*'Emission factors'!$B$30*'Emission factors'!$D$30/1000</f>
        <v>0</v>
      </c>
      <c r="M488" s="98">
        <f>'Activity data'!I93*'Emission factors'!$B$30*'Emission factors'!$D$30/1000</f>
        <v>0</v>
      </c>
      <c r="N488" s="98">
        <f>'Activity data'!J93*'Emission factors'!$B$30*'Emission factors'!$D$30/1000</f>
        <v>0</v>
      </c>
      <c r="O488" s="98">
        <f>'Activity data'!K93*'Emission factors'!$B$30*'Emission factors'!$D$30/1000</f>
        <v>0</v>
      </c>
      <c r="P488" s="98">
        <f>'Activity data'!L93*'Emission factors'!$B$30*'Emission factors'!$D$30/1000</f>
        <v>0</v>
      </c>
      <c r="Q488" s="98">
        <f>'Activity data'!M93*'Emission factors'!$B$30*'Emission factors'!$D$30/1000</f>
        <v>0</v>
      </c>
      <c r="R488" s="98">
        <f>'Activity data'!N93*'Emission factors'!$B$30*'Emission factors'!$D$30/1000</f>
        <v>0</v>
      </c>
      <c r="S488" s="98">
        <f>'Activity data'!O93*'Emission factors'!$B$30*'Emission factors'!$D$30/1000</f>
        <v>0</v>
      </c>
      <c r="T488" s="98">
        <f>'Activity data'!P93*'Emission factors'!$B$30*'Emission factors'!$D$30/1000</f>
        <v>0</v>
      </c>
      <c r="U488" s="98">
        <f>'Activity data'!Q93*'Emission factors'!$B$30*'Emission factors'!$D$30/1000</f>
        <v>0</v>
      </c>
    </row>
    <row r="489" spans="1:21" x14ac:dyDescent="0.25">
      <c r="A489" s="92" t="s">
        <v>11</v>
      </c>
      <c r="B489" s="92" t="s">
        <v>12</v>
      </c>
      <c r="C489" s="92" t="s">
        <v>13</v>
      </c>
      <c r="D489" s="92" t="s">
        <v>14</v>
      </c>
      <c r="E489" s="92" t="s">
        <v>44</v>
      </c>
      <c r="G489" s="92" t="s">
        <v>97</v>
      </c>
      <c r="H489" s="92" t="s">
        <v>31</v>
      </c>
      <c r="I489" s="88" t="s">
        <v>196</v>
      </c>
      <c r="L489" s="98">
        <f>'Activity data'!H94*'Emission factors'!$B$30*'Emission factors'!$D$30/1000</f>
        <v>0</v>
      </c>
      <c r="M489" s="98">
        <f>'Activity data'!I94*'Emission factors'!$B$30*'Emission factors'!$D$30/1000</f>
        <v>0</v>
      </c>
      <c r="N489" s="98">
        <f>'Activity data'!J94*'Emission factors'!$B$30*'Emission factors'!$D$30/1000</f>
        <v>0</v>
      </c>
      <c r="O489" s="98">
        <f>'Activity data'!K94*'Emission factors'!$B$30*'Emission factors'!$D$30/1000</f>
        <v>0</v>
      </c>
      <c r="P489" s="98">
        <f>'Activity data'!L94*'Emission factors'!$B$30*'Emission factors'!$D$30/1000</f>
        <v>0</v>
      </c>
      <c r="Q489" s="98">
        <f>'Activity data'!M94*'Emission factors'!$B$30*'Emission factors'!$D$30/1000</f>
        <v>0</v>
      </c>
      <c r="R489" s="98">
        <f>'Activity data'!N94*'Emission factors'!$B$30*'Emission factors'!$D$30/1000</f>
        <v>0</v>
      </c>
      <c r="S489" s="98">
        <f>'Activity data'!O94*'Emission factors'!$B$30*'Emission factors'!$D$30/1000</f>
        <v>0</v>
      </c>
      <c r="T489" s="98">
        <f>'Activity data'!P94*'Emission factors'!$B$30*'Emission factors'!$D$30/1000</f>
        <v>0</v>
      </c>
      <c r="U489" s="98">
        <f>'Activity data'!Q94*'Emission factors'!$B$30*'Emission factors'!$D$30/1000</f>
        <v>0</v>
      </c>
    </row>
    <row r="490" spans="1:21" x14ac:dyDescent="0.25">
      <c r="A490" s="92" t="s">
        <v>11</v>
      </c>
      <c r="B490" s="92" t="s">
        <v>12</v>
      </c>
      <c r="C490" s="92" t="s">
        <v>13</v>
      </c>
      <c r="D490" s="92" t="s">
        <v>14</v>
      </c>
      <c r="E490" s="92" t="s">
        <v>44</v>
      </c>
      <c r="G490" s="92" t="s">
        <v>97</v>
      </c>
      <c r="H490" s="92" t="s">
        <v>31</v>
      </c>
      <c r="I490" s="88" t="s">
        <v>197</v>
      </c>
      <c r="L490" s="98">
        <f>'Activity data'!H95*'Emission factors'!$B$30*'Emission factors'!$D$30/1000</f>
        <v>0</v>
      </c>
      <c r="M490" s="98">
        <f>'Activity data'!I95*'Emission factors'!$B$30*'Emission factors'!$D$30/1000</f>
        <v>0</v>
      </c>
      <c r="N490" s="98">
        <f>'Activity data'!J95*'Emission factors'!$B$30*'Emission factors'!$D$30/1000</f>
        <v>0</v>
      </c>
      <c r="O490" s="98">
        <f>'Activity data'!K95*'Emission factors'!$B$30*'Emission factors'!$D$30/1000</f>
        <v>0</v>
      </c>
      <c r="P490" s="98">
        <f>'Activity data'!L95*'Emission factors'!$B$30*'Emission factors'!$D$30/1000</f>
        <v>0</v>
      </c>
      <c r="Q490" s="98">
        <f>'Activity data'!M95*'Emission factors'!$B$30*'Emission factors'!$D$30/1000</f>
        <v>0</v>
      </c>
      <c r="R490" s="98">
        <f>'Activity data'!N95*'Emission factors'!$B$30*'Emission factors'!$D$30/1000</f>
        <v>0</v>
      </c>
      <c r="S490" s="98">
        <f>'Activity data'!O95*'Emission factors'!$B$30*'Emission factors'!$D$30/1000</f>
        <v>0</v>
      </c>
      <c r="T490" s="98">
        <f>'Activity data'!P95*'Emission factors'!$B$30*'Emission factors'!$D$30/1000</f>
        <v>0</v>
      </c>
      <c r="U490" s="98">
        <f>'Activity data'!Q95*'Emission factors'!$B$30*'Emission factors'!$D$30/1000</f>
        <v>0</v>
      </c>
    </row>
    <row r="491" spans="1:21" x14ac:dyDescent="0.25">
      <c r="A491" s="92" t="s">
        <v>11</v>
      </c>
      <c r="B491" s="92" t="s">
        <v>12</v>
      </c>
      <c r="C491" s="92" t="s">
        <v>13</v>
      </c>
      <c r="D491" s="92" t="s">
        <v>14</v>
      </c>
      <c r="E491" s="92" t="s">
        <v>44</v>
      </c>
      <c r="G491" s="92" t="s">
        <v>97</v>
      </c>
      <c r="H491" s="92" t="s">
        <v>31</v>
      </c>
      <c r="I491" s="88" t="s">
        <v>229</v>
      </c>
      <c r="L491" s="98">
        <f>'Activity data'!H96*'Emission factors'!$B$30*'Emission factors'!$D$30/1000</f>
        <v>0</v>
      </c>
      <c r="M491" s="98">
        <f>'Activity data'!I96*'Emission factors'!$B$30*'Emission factors'!$D$30/1000</f>
        <v>0</v>
      </c>
      <c r="N491" s="98">
        <f>'Activity data'!J96*'Emission factors'!$B$30*'Emission factors'!$D$30/1000</f>
        <v>0</v>
      </c>
      <c r="O491" s="98">
        <f>'Activity data'!K96*'Emission factors'!$B$30*'Emission factors'!$D$30/1000</f>
        <v>0</v>
      </c>
      <c r="P491" s="98">
        <f>'Activity data'!L96*'Emission factors'!$B$30*'Emission factors'!$D$30/1000</f>
        <v>0</v>
      </c>
      <c r="Q491" s="98">
        <f>'Activity data'!M96*'Emission factors'!$B$30*'Emission factors'!$D$30/1000</f>
        <v>0</v>
      </c>
      <c r="R491" s="98">
        <f>'Activity data'!N96*'Emission factors'!$B$30*'Emission factors'!$D$30/1000</f>
        <v>0</v>
      </c>
      <c r="S491" s="98">
        <f>'Activity data'!O96*'Emission factors'!$B$30*'Emission factors'!$D$30/1000</f>
        <v>0</v>
      </c>
      <c r="T491" s="98">
        <f>'Activity data'!P96*'Emission factors'!$B$30*'Emission factors'!$D$30/1000</f>
        <v>0</v>
      </c>
      <c r="U491" s="98">
        <f>'Activity data'!Q96*'Emission factors'!$B$30*'Emission factors'!$D$30/1000</f>
        <v>0</v>
      </c>
    </row>
    <row r="492" spans="1:21" x14ac:dyDescent="0.25">
      <c r="A492" s="92" t="s">
        <v>11</v>
      </c>
      <c r="B492" s="92" t="s">
        <v>12</v>
      </c>
      <c r="C492" s="92" t="s">
        <v>13</v>
      </c>
      <c r="D492" s="92" t="s">
        <v>14</v>
      </c>
      <c r="E492" s="92" t="s">
        <v>44</v>
      </c>
      <c r="G492" s="92" t="s">
        <v>97</v>
      </c>
      <c r="H492" s="92" t="s">
        <v>31</v>
      </c>
      <c r="I492" s="88" t="s">
        <v>198</v>
      </c>
      <c r="L492" s="98">
        <f>'Activity data'!H97*'Emission factors'!$B$30*'Emission factors'!$D$30/1000</f>
        <v>0</v>
      </c>
      <c r="M492" s="98">
        <f>'Activity data'!I97*'Emission factors'!$B$30*'Emission factors'!$D$30/1000</f>
        <v>0</v>
      </c>
      <c r="N492" s="98">
        <f>'Activity data'!J97*'Emission factors'!$B$30*'Emission factors'!$D$30/1000</f>
        <v>0</v>
      </c>
      <c r="O492" s="98">
        <f>'Activity data'!K97*'Emission factors'!$B$30*'Emission factors'!$D$30/1000</f>
        <v>0</v>
      </c>
      <c r="P492" s="98">
        <f>'Activity data'!L97*'Emission factors'!$B$30*'Emission factors'!$D$30/1000</f>
        <v>0</v>
      </c>
      <c r="Q492" s="98">
        <f>'Activity data'!M97*'Emission factors'!$B$30*'Emission factors'!$D$30/1000</f>
        <v>0</v>
      </c>
      <c r="R492" s="98">
        <f>'Activity data'!N97*'Emission factors'!$B$30*'Emission factors'!$D$30/1000</f>
        <v>0</v>
      </c>
      <c r="S492" s="98">
        <f>'Activity data'!O97*'Emission factors'!$B$30*'Emission factors'!$D$30/1000</f>
        <v>0</v>
      </c>
      <c r="T492" s="98">
        <f>'Activity data'!P97*'Emission factors'!$B$30*'Emission factors'!$D$30/1000</f>
        <v>0</v>
      </c>
      <c r="U492" s="98">
        <f>'Activity data'!Q97*'Emission factors'!$B$30*'Emission factors'!$D$30/1000</f>
        <v>0</v>
      </c>
    </row>
    <row r="493" spans="1:21" x14ac:dyDescent="0.25">
      <c r="A493" s="92" t="s">
        <v>11</v>
      </c>
      <c r="B493" s="92" t="s">
        <v>12</v>
      </c>
      <c r="C493" s="92" t="s">
        <v>13</v>
      </c>
      <c r="D493" s="92" t="s">
        <v>14</v>
      </c>
      <c r="E493" s="92" t="s">
        <v>44</v>
      </c>
      <c r="G493" s="92" t="s">
        <v>97</v>
      </c>
      <c r="H493" s="92" t="s">
        <v>31</v>
      </c>
      <c r="I493" s="88" t="s">
        <v>231</v>
      </c>
      <c r="L493" s="98">
        <f>'Activity data'!H98*'Emission factors'!$B$30*'Emission factors'!$D$30/1000</f>
        <v>0</v>
      </c>
      <c r="M493" s="98">
        <f>'Activity data'!I98*'Emission factors'!$B$30*'Emission factors'!$D$30/1000</f>
        <v>0</v>
      </c>
      <c r="N493" s="98">
        <f>'Activity data'!J98*'Emission factors'!$B$30*'Emission factors'!$D$30/1000</f>
        <v>0</v>
      </c>
      <c r="O493" s="98">
        <f>'Activity data'!K98*'Emission factors'!$B$30*'Emission factors'!$D$30/1000</f>
        <v>0</v>
      </c>
      <c r="P493" s="98">
        <f>'Activity data'!L98*'Emission factors'!$B$30*'Emission factors'!$D$30/1000</f>
        <v>0</v>
      </c>
      <c r="Q493" s="98">
        <f>'Activity data'!M98*'Emission factors'!$B$30*'Emission factors'!$D$30/1000</f>
        <v>0</v>
      </c>
      <c r="R493" s="98">
        <f>'Activity data'!N98*'Emission factors'!$B$30*'Emission factors'!$D$30/1000</f>
        <v>0</v>
      </c>
      <c r="S493" s="98">
        <f>'Activity data'!O98*'Emission factors'!$B$30*'Emission factors'!$D$30/1000</f>
        <v>0</v>
      </c>
      <c r="T493" s="98">
        <f>'Activity data'!P98*'Emission factors'!$B$30*'Emission factors'!$D$30/1000</f>
        <v>0</v>
      </c>
      <c r="U493" s="98">
        <f>'Activity data'!Q98*'Emission factors'!$B$30*'Emission factors'!$D$30/1000</f>
        <v>0</v>
      </c>
    </row>
    <row r="494" spans="1:21" x14ac:dyDescent="0.25">
      <c r="A494" s="92" t="s">
        <v>11</v>
      </c>
      <c r="B494" s="92" t="s">
        <v>12</v>
      </c>
      <c r="C494" s="92" t="s">
        <v>13</v>
      </c>
      <c r="D494" s="92" t="s">
        <v>14</v>
      </c>
      <c r="E494" s="92" t="s">
        <v>44</v>
      </c>
      <c r="G494" s="92" t="s">
        <v>97</v>
      </c>
      <c r="H494" s="92" t="s">
        <v>31</v>
      </c>
      <c r="I494" s="88" t="s">
        <v>230</v>
      </c>
      <c r="L494" s="98">
        <f>'Activity data'!H99*'Emission factors'!$B$30*'Emission factors'!$D$30/1000</f>
        <v>0</v>
      </c>
      <c r="M494" s="98">
        <f>'Activity data'!I99*'Emission factors'!$B$30*'Emission factors'!$D$30/1000</f>
        <v>0</v>
      </c>
      <c r="N494" s="98">
        <f>'Activity data'!J99*'Emission factors'!$B$30*'Emission factors'!$D$30/1000</f>
        <v>0</v>
      </c>
      <c r="O494" s="98">
        <f>'Activity data'!K99*'Emission factors'!$B$30*'Emission factors'!$D$30/1000</f>
        <v>0</v>
      </c>
      <c r="P494" s="98">
        <f>'Activity data'!L99*'Emission factors'!$B$30*'Emission factors'!$D$30/1000</f>
        <v>0</v>
      </c>
      <c r="Q494" s="98">
        <f>'Activity data'!M99*'Emission factors'!$B$30*'Emission factors'!$D$30/1000</f>
        <v>0</v>
      </c>
      <c r="R494" s="98">
        <f>'Activity data'!N99*'Emission factors'!$B$30*'Emission factors'!$D$30/1000</f>
        <v>0</v>
      </c>
      <c r="S494" s="98">
        <f>'Activity data'!O99*'Emission factors'!$B$30*'Emission factors'!$D$30/1000</f>
        <v>0</v>
      </c>
      <c r="T494" s="98">
        <f>'Activity data'!P99*'Emission factors'!$B$30*'Emission factors'!$D$30/1000</f>
        <v>0</v>
      </c>
      <c r="U494" s="98">
        <f>'Activity data'!Q99*'Emission factors'!$B$30*'Emission factors'!$D$30/1000</f>
        <v>0</v>
      </c>
    </row>
    <row r="495" spans="1:21" x14ac:dyDescent="0.25">
      <c r="A495" s="92" t="s">
        <v>11</v>
      </c>
      <c r="B495" s="92" t="s">
        <v>12</v>
      </c>
      <c r="C495" s="92" t="s">
        <v>13</v>
      </c>
      <c r="D495" s="92" t="s">
        <v>14</v>
      </c>
      <c r="E495" s="92" t="s">
        <v>44</v>
      </c>
      <c r="G495" s="92" t="s">
        <v>97</v>
      </c>
      <c r="H495" s="92" t="s">
        <v>31</v>
      </c>
      <c r="I495" s="88" t="s">
        <v>232</v>
      </c>
      <c r="L495" s="98">
        <f>'Activity data'!H100*'Emission factors'!$B$30*'Emission factors'!$D$30/1000</f>
        <v>0</v>
      </c>
      <c r="M495" s="98">
        <f>'Activity data'!I100*'Emission factors'!$B$30*'Emission factors'!$D$30/1000</f>
        <v>0</v>
      </c>
      <c r="N495" s="98">
        <f>'Activity data'!J100*'Emission factors'!$B$30*'Emission factors'!$D$30/1000</f>
        <v>0</v>
      </c>
      <c r="O495" s="98">
        <f>'Activity data'!K100*'Emission factors'!$B$30*'Emission factors'!$D$30/1000</f>
        <v>0</v>
      </c>
      <c r="P495" s="98">
        <f>'Activity data'!L100*'Emission factors'!$B$30*'Emission factors'!$D$30/1000</f>
        <v>0</v>
      </c>
      <c r="Q495" s="98">
        <f>'Activity data'!M100*'Emission factors'!$B$30*'Emission factors'!$D$30/1000</f>
        <v>0</v>
      </c>
      <c r="R495" s="98">
        <f>'Activity data'!N100*'Emission factors'!$B$30*'Emission factors'!$D$30/1000</f>
        <v>0</v>
      </c>
      <c r="S495" s="98">
        <f>'Activity data'!O100*'Emission factors'!$B$30*'Emission factors'!$D$30/1000</f>
        <v>0</v>
      </c>
      <c r="T495" s="98">
        <f>'Activity data'!P100*'Emission factors'!$B$30*'Emission factors'!$D$30/1000</f>
        <v>0</v>
      </c>
      <c r="U495" s="98">
        <f>'Activity data'!Q100*'Emission factors'!$B$30*'Emission factors'!$D$30/1000</f>
        <v>0</v>
      </c>
    </row>
    <row r="496" spans="1:21" x14ac:dyDescent="0.25">
      <c r="A496" s="92" t="s">
        <v>11</v>
      </c>
      <c r="B496" s="92" t="s">
        <v>12</v>
      </c>
      <c r="C496" s="92" t="s">
        <v>13</v>
      </c>
      <c r="D496" s="92" t="s">
        <v>14</v>
      </c>
      <c r="E496" s="92" t="s">
        <v>44</v>
      </c>
      <c r="G496" s="92" t="s">
        <v>97</v>
      </c>
      <c r="H496" s="92" t="s">
        <v>31</v>
      </c>
      <c r="I496" s="92" t="s">
        <v>225</v>
      </c>
      <c r="L496" s="98">
        <f>'Activity data'!H101*'Emission factors'!$B$30*'Emission factors'!$D$30/1000</f>
        <v>0</v>
      </c>
      <c r="M496" s="98">
        <f>'Activity data'!I101*'Emission factors'!$B$30*'Emission factors'!$D$30/1000</f>
        <v>0</v>
      </c>
      <c r="N496" s="98">
        <f>'Activity data'!J101*'Emission factors'!$B$30*'Emission factors'!$D$30/1000</f>
        <v>0</v>
      </c>
      <c r="O496" s="98">
        <f>'Activity data'!K101*'Emission factors'!$B$30*'Emission factors'!$D$30/1000</f>
        <v>0</v>
      </c>
      <c r="P496" s="98">
        <f>'Activity data'!L101*'Emission factors'!$B$30*'Emission factors'!$D$30/1000</f>
        <v>0</v>
      </c>
      <c r="Q496" s="98">
        <f>'Activity data'!M101*'Emission factors'!$B$30*'Emission factors'!$D$30/1000</f>
        <v>0</v>
      </c>
      <c r="R496" s="98">
        <f>'Activity data'!N101*'Emission factors'!$B$30*'Emission factors'!$D$30/1000</f>
        <v>0</v>
      </c>
      <c r="S496" s="98">
        <f>'Activity data'!O101*'Emission factors'!$B$30*'Emission factors'!$D$30/1000</f>
        <v>0</v>
      </c>
      <c r="T496" s="98">
        <f>'Activity data'!P101*'Emission factors'!$B$30*'Emission factors'!$D$30/1000</f>
        <v>0</v>
      </c>
      <c r="U496" s="98">
        <f>'Activity data'!Q101*'Emission factors'!$B$30*'Emission factors'!$D$30/1000</f>
        <v>0</v>
      </c>
    </row>
    <row r="497" spans="1:21" x14ac:dyDescent="0.25">
      <c r="A497" s="92" t="s">
        <v>11</v>
      </c>
      <c r="B497" s="92" t="s">
        <v>12</v>
      </c>
      <c r="C497" s="92" t="s">
        <v>13</v>
      </c>
      <c r="D497" s="92" t="s">
        <v>14</v>
      </c>
      <c r="E497" s="92" t="s">
        <v>44</v>
      </c>
      <c r="G497" s="92" t="s">
        <v>97</v>
      </c>
      <c r="H497" s="92" t="s">
        <v>31</v>
      </c>
      <c r="I497" s="88" t="s">
        <v>205</v>
      </c>
      <c r="L497" s="98">
        <f>'Activity data'!H102*'Emission factors'!$B$30*'Emission factors'!$D$30/1000</f>
        <v>0</v>
      </c>
      <c r="M497" s="98">
        <f>'Activity data'!I102*'Emission factors'!$B$30*'Emission factors'!$D$30/1000</f>
        <v>0</v>
      </c>
      <c r="N497" s="98">
        <f>'Activity data'!J102*'Emission factors'!$B$30*'Emission factors'!$D$30/1000</f>
        <v>0</v>
      </c>
      <c r="O497" s="98">
        <f>'Activity data'!K102*'Emission factors'!$B$30*'Emission factors'!$D$30/1000</f>
        <v>0</v>
      </c>
      <c r="P497" s="98">
        <f>'Activity data'!L102*'Emission factors'!$B$30*'Emission factors'!$D$30/1000</f>
        <v>0</v>
      </c>
      <c r="Q497" s="98">
        <f>'Activity data'!M102*'Emission factors'!$B$30*'Emission factors'!$D$30/1000</f>
        <v>0</v>
      </c>
      <c r="R497" s="98">
        <f>'Activity data'!N102*'Emission factors'!$B$30*'Emission factors'!$D$30/1000</f>
        <v>0</v>
      </c>
      <c r="S497" s="98">
        <f>'Activity data'!O102*'Emission factors'!$B$30*'Emission factors'!$D$30/1000</f>
        <v>0</v>
      </c>
      <c r="T497" s="98">
        <f>'Activity data'!P102*'Emission factors'!$B$30*'Emission factors'!$D$30/1000</f>
        <v>0</v>
      </c>
      <c r="U497" s="98">
        <f>'Activity data'!Q102*'Emission factors'!$B$30*'Emission factors'!$D$30/1000</f>
        <v>0</v>
      </c>
    </row>
    <row r="498" spans="1:21" x14ac:dyDescent="0.25">
      <c r="A498" s="92" t="s">
        <v>11</v>
      </c>
      <c r="B498" s="92" t="s">
        <v>12</v>
      </c>
      <c r="C498" s="92" t="s">
        <v>13</v>
      </c>
      <c r="D498" s="92" t="s">
        <v>14</v>
      </c>
      <c r="E498" s="92" t="s">
        <v>44</v>
      </c>
      <c r="G498" s="92" t="s">
        <v>97</v>
      </c>
      <c r="H498" s="92" t="s">
        <v>31</v>
      </c>
      <c r="I498" s="88" t="s">
        <v>204</v>
      </c>
      <c r="L498" s="98">
        <f>'Activity data'!H103*'Emission factors'!$B$30*'Emission factors'!$D$30/1000</f>
        <v>0</v>
      </c>
      <c r="M498" s="98">
        <f>'Activity data'!I103*'Emission factors'!$B$30*'Emission factors'!$D$30/1000</f>
        <v>0</v>
      </c>
      <c r="N498" s="98">
        <f>'Activity data'!J103*'Emission factors'!$B$30*'Emission factors'!$D$30/1000</f>
        <v>0</v>
      </c>
      <c r="O498" s="98">
        <f>'Activity data'!K103*'Emission factors'!$B$30*'Emission factors'!$D$30/1000</f>
        <v>0</v>
      </c>
      <c r="P498" s="98">
        <f>'Activity data'!L103*'Emission factors'!$B$30*'Emission factors'!$D$30/1000</f>
        <v>0</v>
      </c>
      <c r="Q498" s="98">
        <f>'Activity data'!M103*'Emission factors'!$B$30*'Emission factors'!$D$30/1000</f>
        <v>0</v>
      </c>
      <c r="R498" s="98">
        <f>'Activity data'!N103*'Emission factors'!$B$30*'Emission factors'!$D$30/1000</f>
        <v>2.7509249999999996E-3</v>
      </c>
      <c r="S498" s="98">
        <f>'Activity data'!O103*'Emission factors'!$B$30*'Emission factors'!$D$30/1000</f>
        <v>8.0700249999999998E-3</v>
      </c>
      <c r="T498" s="98">
        <f>'Activity data'!P103*'Emission factors'!$B$30*'Emission factors'!$D$30/1000</f>
        <v>0.21315422499999997</v>
      </c>
      <c r="U498" s="98">
        <f>'Activity data'!Q103*'Emission factors'!$B$30*'Emission factors'!$D$30/1000</f>
        <v>0.78405232500000011</v>
      </c>
    </row>
    <row r="499" spans="1:21" x14ac:dyDescent="0.25">
      <c r="A499" s="92" t="s">
        <v>11</v>
      </c>
      <c r="B499" s="92" t="s">
        <v>12</v>
      </c>
      <c r="C499" s="92" t="s">
        <v>13</v>
      </c>
      <c r="D499" s="92" t="s">
        <v>14</v>
      </c>
      <c r="E499" s="92" t="s">
        <v>44</v>
      </c>
      <c r="G499" s="92" t="s">
        <v>97</v>
      </c>
      <c r="H499" s="92" t="s">
        <v>31</v>
      </c>
      <c r="I499" s="88" t="s">
        <v>228</v>
      </c>
      <c r="L499" s="98">
        <f>'Activity data'!H104*'Emission factors'!$B$30*'Emission factors'!$D$30/1000</f>
        <v>0</v>
      </c>
      <c r="M499" s="98">
        <f>'Activity data'!I104*'Emission factors'!$B$30*'Emission factors'!$D$30/1000</f>
        <v>0</v>
      </c>
      <c r="N499" s="98">
        <f>'Activity data'!J104*'Emission factors'!$B$30*'Emission factors'!$D$30/1000</f>
        <v>0</v>
      </c>
      <c r="O499" s="98">
        <f>'Activity data'!K104*'Emission factors'!$B$30*'Emission factors'!$D$30/1000</f>
        <v>0</v>
      </c>
      <c r="P499" s="98">
        <f>'Activity data'!L104*'Emission factors'!$B$30*'Emission factors'!$D$30/1000</f>
        <v>0</v>
      </c>
      <c r="Q499" s="98">
        <f>'Activity data'!M104*'Emission factors'!$B$30*'Emission factors'!$D$30/1000</f>
        <v>0</v>
      </c>
      <c r="R499" s="98">
        <f>'Activity data'!N104*'Emission factors'!$B$30*'Emission factors'!$D$30/1000</f>
        <v>0</v>
      </c>
      <c r="S499" s="98">
        <f>'Activity data'!O104*'Emission factors'!$B$30*'Emission factors'!$D$30/1000</f>
        <v>0</v>
      </c>
      <c r="T499" s="98">
        <f>'Activity data'!P104*'Emission factors'!$B$30*'Emission factors'!$D$30/1000</f>
        <v>0</v>
      </c>
      <c r="U499" s="98">
        <f>'Activity data'!Q104*'Emission factors'!$B$30*'Emission factors'!$D$30/1000</f>
        <v>0</v>
      </c>
    </row>
    <row r="500" spans="1:21" x14ac:dyDescent="0.25">
      <c r="A500" s="92" t="s">
        <v>11</v>
      </c>
      <c r="B500" s="92" t="s">
        <v>12</v>
      </c>
      <c r="C500" s="92" t="s">
        <v>13</v>
      </c>
      <c r="D500" s="92" t="s">
        <v>14</v>
      </c>
      <c r="E500" s="92" t="s">
        <v>44</v>
      </c>
      <c r="G500" s="92" t="s">
        <v>97</v>
      </c>
      <c r="H500" s="92" t="s">
        <v>31</v>
      </c>
      <c r="I500" s="88" t="s">
        <v>202</v>
      </c>
      <c r="L500" s="98">
        <f>'Activity data'!H105*'Emission factors'!$B$30*'Emission factors'!$D$30/1000</f>
        <v>0</v>
      </c>
      <c r="M500" s="98">
        <f>'Activity data'!I105*'Emission factors'!$B$30*'Emission factors'!$D$30/1000</f>
        <v>0</v>
      </c>
      <c r="N500" s="98">
        <f>'Activity data'!J105*'Emission factors'!$B$30*'Emission factors'!$D$30/1000</f>
        <v>0</v>
      </c>
      <c r="O500" s="98">
        <f>'Activity data'!K105*'Emission factors'!$B$30*'Emission factors'!$D$30/1000</f>
        <v>0</v>
      </c>
      <c r="P500" s="98">
        <f>'Activity data'!L105*'Emission factors'!$B$30*'Emission factors'!$D$30/1000</f>
        <v>0</v>
      </c>
      <c r="Q500" s="98">
        <f>'Activity data'!M105*'Emission factors'!$B$30*'Emission factors'!$D$30/1000</f>
        <v>0</v>
      </c>
      <c r="R500" s="98">
        <f>'Activity data'!N105*'Emission factors'!$B$30*'Emission factors'!$D$30/1000</f>
        <v>0</v>
      </c>
      <c r="S500" s="98">
        <f>'Activity data'!O105*'Emission factors'!$B$30*'Emission factors'!$D$30/1000</f>
        <v>0</v>
      </c>
      <c r="T500" s="98">
        <f>'Activity data'!P105*'Emission factors'!$B$30*'Emission factors'!$D$30/1000</f>
        <v>0</v>
      </c>
      <c r="U500" s="98">
        <f>'Activity data'!Q105*'Emission factors'!$B$30*'Emission factors'!$D$30/1000</f>
        <v>0</v>
      </c>
    </row>
    <row r="501" spans="1:21" x14ac:dyDescent="0.25">
      <c r="A501" s="92" t="s">
        <v>11</v>
      </c>
      <c r="B501" s="92" t="s">
        <v>12</v>
      </c>
      <c r="C501" s="92" t="s">
        <v>13</v>
      </c>
      <c r="D501" s="92" t="s">
        <v>14</v>
      </c>
      <c r="E501" s="92" t="s">
        <v>44</v>
      </c>
      <c r="G501" s="92" t="s">
        <v>97</v>
      </c>
      <c r="H501" s="92" t="s">
        <v>31</v>
      </c>
      <c r="I501" s="88" t="s">
        <v>190</v>
      </c>
      <c r="L501" s="98">
        <f>'Activity data'!H106*'Emission factors'!$B$30*'Emission factors'!$D$30/1000</f>
        <v>0</v>
      </c>
      <c r="M501" s="98">
        <f>'Activity data'!I106*'Emission factors'!$B$30*'Emission factors'!$D$30/1000</f>
        <v>0</v>
      </c>
      <c r="N501" s="98">
        <f>'Activity data'!J106*'Emission factors'!$B$30*'Emission factors'!$D$30/1000</f>
        <v>0</v>
      </c>
      <c r="O501" s="98">
        <f>'Activity data'!K106*'Emission factors'!$B$30*'Emission factors'!$D$30/1000</f>
        <v>0</v>
      </c>
      <c r="P501" s="98">
        <f>'Activity data'!L106*'Emission factors'!$B$30*'Emission factors'!$D$30/1000</f>
        <v>0</v>
      </c>
      <c r="Q501" s="98">
        <f>'Activity data'!M106*'Emission factors'!$B$30*'Emission factors'!$D$30/1000</f>
        <v>0</v>
      </c>
      <c r="R501" s="98">
        <f>'Activity data'!N106*'Emission factors'!$B$30*'Emission factors'!$D$30/1000</f>
        <v>0</v>
      </c>
      <c r="S501" s="98">
        <f>'Activity data'!O106*'Emission factors'!$B$30*'Emission factors'!$D$30/1000</f>
        <v>0</v>
      </c>
      <c r="T501" s="98">
        <f>'Activity data'!P106*'Emission factors'!$B$30*'Emission factors'!$D$30/1000</f>
        <v>0</v>
      </c>
      <c r="U501" s="98">
        <f>'Activity data'!Q106*'Emission factors'!$B$30*'Emission factors'!$D$30/1000</f>
        <v>0</v>
      </c>
    </row>
    <row r="502" spans="1:21" x14ac:dyDescent="0.25">
      <c r="A502" s="92" t="s">
        <v>11</v>
      </c>
      <c r="B502" s="92" t="s">
        <v>12</v>
      </c>
      <c r="C502" s="92" t="s">
        <v>13</v>
      </c>
      <c r="D502" s="92" t="s">
        <v>14</v>
      </c>
      <c r="E502" s="92" t="s">
        <v>44</v>
      </c>
      <c r="G502" s="92" t="s">
        <v>97</v>
      </c>
      <c r="H502" s="92" t="s">
        <v>31</v>
      </c>
      <c r="I502" s="88" t="s">
        <v>210</v>
      </c>
      <c r="L502" s="98">
        <f>'Activity data'!H107*'Emission factors'!$B$30*'Emission factors'!$D$30/1000</f>
        <v>0</v>
      </c>
      <c r="M502" s="98">
        <f>'Activity data'!I107*'Emission factors'!$B$30*'Emission factors'!$D$30/1000</f>
        <v>0</v>
      </c>
      <c r="N502" s="98">
        <f>'Activity data'!J107*'Emission factors'!$B$30*'Emission factors'!$D$30/1000</f>
        <v>0</v>
      </c>
      <c r="O502" s="98">
        <f>'Activity data'!K107*'Emission factors'!$B$30*'Emission factors'!$D$30/1000</f>
        <v>0</v>
      </c>
      <c r="P502" s="98">
        <f>'Activity data'!L107*'Emission factors'!$B$30*'Emission factors'!$D$30/1000</f>
        <v>0</v>
      </c>
      <c r="Q502" s="98">
        <f>'Activity data'!M107*'Emission factors'!$B$30*'Emission factors'!$D$30/1000</f>
        <v>0</v>
      </c>
      <c r="R502" s="98">
        <f>'Activity data'!N107*'Emission factors'!$B$30*'Emission factors'!$D$30/1000</f>
        <v>0</v>
      </c>
      <c r="S502" s="98">
        <f>'Activity data'!O107*'Emission factors'!$B$30*'Emission factors'!$D$30/1000</f>
        <v>0</v>
      </c>
      <c r="T502" s="98">
        <f>'Activity data'!P107*'Emission factors'!$B$30*'Emission factors'!$D$30/1000</f>
        <v>0</v>
      </c>
      <c r="U502" s="98">
        <f>'Activity data'!Q107*'Emission factors'!$B$30*'Emission factors'!$D$30/1000</f>
        <v>0</v>
      </c>
    </row>
    <row r="503" spans="1:21" x14ac:dyDescent="0.25">
      <c r="A503" s="92" t="s">
        <v>11</v>
      </c>
      <c r="B503" s="92" t="s">
        <v>12</v>
      </c>
      <c r="C503" s="92" t="s">
        <v>13</v>
      </c>
      <c r="D503" s="92" t="s">
        <v>14</v>
      </c>
      <c r="E503" s="92" t="s">
        <v>44</v>
      </c>
      <c r="G503" s="92" t="s">
        <v>97</v>
      </c>
      <c r="H503" s="92" t="s">
        <v>31</v>
      </c>
      <c r="I503" s="88" t="s">
        <v>199</v>
      </c>
      <c r="L503" s="98">
        <f>'Activity data'!H108*'Emission factors'!$B$30*'Emission factors'!$D$30/1000</f>
        <v>0</v>
      </c>
      <c r="M503" s="98">
        <f>'Activity data'!I108*'Emission factors'!$B$30*'Emission factors'!$D$30/1000</f>
        <v>0</v>
      </c>
      <c r="N503" s="98">
        <f>'Activity data'!J108*'Emission factors'!$B$30*'Emission factors'!$D$30/1000</f>
        <v>0</v>
      </c>
      <c r="O503" s="98">
        <f>'Activity data'!K108*'Emission factors'!$B$30*'Emission factors'!$D$30/1000</f>
        <v>0</v>
      </c>
      <c r="P503" s="98">
        <f>'Activity data'!L108*'Emission factors'!$B$30*'Emission factors'!$D$30/1000</f>
        <v>0</v>
      </c>
      <c r="Q503" s="98">
        <f>'Activity data'!M108*'Emission factors'!$B$30*'Emission factors'!$D$30/1000</f>
        <v>0</v>
      </c>
      <c r="R503" s="98">
        <f>'Activity data'!N108*'Emission factors'!$B$30*'Emission factors'!$D$30/1000</f>
        <v>0</v>
      </c>
      <c r="S503" s="98">
        <f>'Activity data'!O108*'Emission factors'!$B$30*'Emission factors'!$D$30/1000</f>
        <v>0</v>
      </c>
      <c r="T503" s="98">
        <f>'Activity data'!P108*'Emission factors'!$B$30*'Emission factors'!$D$30/1000</f>
        <v>0</v>
      </c>
      <c r="U503" s="98">
        <f>'Activity data'!Q108*'Emission factors'!$B$30*'Emission factors'!$D$30/1000</f>
        <v>0</v>
      </c>
    </row>
    <row r="504" spans="1:21" x14ac:dyDescent="0.25">
      <c r="A504" s="92" t="s">
        <v>11</v>
      </c>
      <c r="B504" s="92" t="s">
        <v>12</v>
      </c>
      <c r="C504" s="92" t="s">
        <v>13</v>
      </c>
      <c r="D504" s="92" t="s">
        <v>14</v>
      </c>
      <c r="E504" s="92" t="s">
        <v>44</v>
      </c>
      <c r="G504" s="92" t="s">
        <v>97</v>
      </c>
      <c r="H504" s="92" t="s">
        <v>31</v>
      </c>
      <c r="I504" s="88" t="s">
        <v>233</v>
      </c>
      <c r="L504" s="98">
        <f>'Activity data'!H109*'Emission factors'!$B$30*'Emission factors'!$D$30/1000</f>
        <v>0</v>
      </c>
      <c r="M504" s="98">
        <f>'Activity data'!I109*'Emission factors'!$B$30*'Emission factors'!$D$30/1000</f>
        <v>0</v>
      </c>
      <c r="N504" s="98">
        <f>'Activity data'!J109*'Emission factors'!$B$30*'Emission factors'!$D$30/1000</f>
        <v>0</v>
      </c>
      <c r="O504" s="98">
        <f>'Activity data'!K109*'Emission factors'!$B$30*'Emission factors'!$D$30/1000</f>
        <v>0</v>
      </c>
      <c r="P504" s="98">
        <f>'Activity data'!L109*'Emission factors'!$B$30*'Emission factors'!$D$30/1000</f>
        <v>0</v>
      </c>
      <c r="Q504" s="98">
        <f>'Activity data'!M109*'Emission factors'!$B$30*'Emission factors'!$D$30/1000</f>
        <v>0</v>
      </c>
      <c r="R504" s="98">
        <f>'Activity data'!N109*'Emission factors'!$B$30*'Emission factors'!$D$30/1000</f>
        <v>0</v>
      </c>
      <c r="S504" s="98">
        <f>'Activity data'!O109*'Emission factors'!$B$30*'Emission factors'!$D$30/1000</f>
        <v>0</v>
      </c>
      <c r="T504" s="98">
        <f>'Activity data'!P109*'Emission factors'!$B$30*'Emission factors'!$D$30/1000</f>
        <v>0</v>
      </c>
      <c r="U504" s="98">
        <f>'Activity data'!Q109*'Emission factors'!$B$30*'Emission factors'!$D$30/1000</f>
        <v>0</v>
      </c>
    </row>
    <row r="505" spans="1:21" x14ac:dyDescent="0.25">
      <c r="A505" s="92" t="s">
        <v>11</v>
      </c>
      <c r="B505" s="92" t="s">
        <v>12</v>
      </c>
      <c r="C505" s="92" t="s">
        <v>13</v>
      </c>
      <c r="D505" s="92" t="s">
        <v>14</v>
      </c>
      <c r="E505" s="92" t="s">
        <v>44</v>
      </c>
      <c r="G505" s="92" t="s">
        <v>97</v>
      </c>
      <c r="H505" s="92" t="s">
        <v>31</v>
      </c>
      <c r="I505" s="88" t="s">
        <v>200</v>
      </c>
      <c r="L505" s="98">
        <f>'Activity data'!H110*'Emission factors'!$B$30*'Emission factors'!$D$30/1000</f>
        <v>0</v>
      </c>
      <c r="M505" s="98">
        <f>'Activity data'!I110*'Emission factors'!$B$30*'Emission factors'!$D$30/1000</f>
        <v>0</v>
      </c>
      <c r="N505" s="98">
        <f>'Activity data'!J110*'Emission factors'!$B$30*'Emission factors'!$D$30/1000</f>
        <v>0</v>
      </c>
      <c r="O505" s="98">
        <f>'Activity data'!K110*'Emission factors'!$B$30*'Emission factors'!$D$30/1000</f>
        <v>0</v>
      </c>
      <c r="P505" s="98">
        <f>'Activity data'!L110*'Emission factors'!$B$30*'Emission factors'!$D$30/1000</f>
        <v>0</v>
      </c>
      <c r="Q505" s="98">
        <f>'Activity data'!M110*'Emission factors'!$B$30*'Emission factors'!$D$30/1000</f>
        <v>0</v>
      </c>
      <c r="R505" s="98">
        <f>'Activity data'!N110*'Emission factors'!$B$30*'Emission factors'!$D$30/1000</f>
        <v>0</v>
      </c>
      <c r="S505" s="98">
        <f>'Activity data'!O110*'Emission factors'!$B$30*'Emission factors'!$D$30/1000</f>
        <v>0</v>
      </c>
      <c r="T505" s="98">
        <f>'Activity data'!P110*'Emission factors'!$B$30*'Emission factors'!$D$30/1000</f>
        <v>0</v>
      </c>
      <c r="U505" s="98">
        <f>'Activity data'!Q110*'Emission factors'!$B$30*'Emission factors'!$D$30/1000</f>
        <v>0</v>
      </c>
    </row>
    <row r="506" spans="1:21" x14ac:dyDescent="0.25">
      <c r="A506" s="92" t="s">
        <v>11</v>
      </c>
      <c r="B506" s="92" t="s">
        <v>12</v>
      </c>
      <c r="C506" s="92" t="s">
        <v>13</v>
      </c>
      <c r="D506" s="92" t="s">
        <v>14</v>
      </c>
      <c r="E506" s="92" t="s">
        <v>26</v>
      </c>
      <c r="G506" s="92" t="s">
        <v>97</v>
      </c>
      <c r="H506" s="92" t="s">
        <v>31</v>
      </c>
      <c r="I506" s="88" t="s">
        <v>203</v>
      </c>
      <c r="J506" s="92" t="s">
        <v>13</v>
      </c>
      <c r="L506" s="92">
        <f>'Activity data'!H111*'Emission factors'!$B$29*'Emission factors'!$D$29/1000</f>
        <v>0</v>
      </c>
      <c r="M506" s="92">
        <f>'Activity data'!I111*'Emission factors'!$B$29*'Emission factors'!$D$29/1000</f>
        <v>0</v>
      </c>
      <c r="N506" s="92">
        <f>'Activity data'!J111*'Emission factors'!$B$29*'Emission factors'!$D$29/1000</f>
        <v>0</v>
      </c>
      <c r="O506" s="92">
        <f>'Activity data'!K111*'Emission factors'!$B$29*'Emission factors'!$D$29/1000</f>
        <v>0</v>
      </c>
      <c r="P506" s="92">
        <f>'Activity data'!L111*'Emission factors'!$B$29*'Emission factors'!$D$29/1000</f>
        <v>0</v>
      </c>
      <c r="Q506" s="92">
        <f>'Activity data'!M111*'Emission factors'!$B$29*'Emission factors'!$D$29/1000</f>
        <v>0</v>
      </c>
      <c r="R506" s="92">
        <f>'Activity data'!N111*'Emission factors'!$B$29*'Emission factors'!$D$29/1000</f>
        <v>0</v>
      </c>
      <c r="S506" s="92">
        <f>'Activity data'!O111*'Emission factors'!$B$29*'Emission factors'!$D$29/1000</f>
        <v>0</v>
      </c>
      <c r="T506" s="92">
        <f>'Activity data'!P111*'Emission factors'!$B$29*'Emission factors'!$D$29/1000</f>
        <v>0</v>
      </c>
      <c r="U506" s="92">
        <f>'Activity data'!Q111*'Emission factors'!$B$29*'Emission factors'!$D$29/1000</f>
        <v>0</v>
      </c>
    </row>
    <row r="507" spans="1:21" x14ac:dyDescent="0.25">
      <c r="A507" s="92" t="s">
        <v>11</v>
      </c>
      <c r="B507" s="92" t="s">
        <v>12</v>
      </c>
      <c r="C507" s="92" t="s">
        <v>13</v>
      </c>
      <c r="D507" s="92" t="s">
        <v>14</v>
      </c>
      <c r="E507" s="92" t="s">
        <v>26</v>
      </c>
      <c r="G507" s="92" t="s">
        <v>97</v>
      </c>
      <c r="H507" s="92" t="s">
        <v>31</v>
      </c>
      <c r="I507" s="88" t="s">
        <v>227</v>
      </c>
      <c r="L507" s="92">
        <f>'Activity data'!H112*'Emission factors'!$B$29*'Emission factors'!$D$29/1000</f>
        <v>0</v>
      </c>
      <c r="M507" s="92">
        <f>'Activity data'!I112*'Emission factors'!$B$29*'Emission factors'!$D$29/1000</f>
        <v>0</v>
      </c>
      <c r="N507" s="92">
        <f>'Activity data'!J112*'Emission factors'!$B$29*'Emission factors'!$D$29/1000</f>
        <v>0</v>
      </c>
      <c r="O507" s="92">
        <f>'Activity data'!K112*'Emission factors'!$B$29*'Emission factors'!$D$29/1000</f>
        <v>0</v>
      </c>
      <c r="P507" s="92">
        <f>'Activity data'!L112*'Emission factors'!$B$29*'Emission factors'!$D$29/1000</f>
        <v>0</v>
      </c>
      <c r="Q507" s="92">
        <f>'Activity data'!M112*'Emission factors'!$B$29*'Emission factors'!$D$29/1000</f>
        <v>0</v>
      </c>
      <c r="R507" s="92">
        <f>'Activity data'!N112*'Emission factors'!$B$29*'Emission factors'!$D$29/1000</f>
        <v>0</v>
      </c>
      <c r="S507" s="92">
        <f>'Activity data'!O112*'Emission factors'!$B$29*'Emission factors'!$D$29/1000</f>
        <v>0</v>
      </c>
      <c r="T507" s="92">
        <f>'Activity data'!P112*'Emission factors'!$B$29*'Emission factors'!$D$29/1000</f>
        <v>0</v>
      </c>
      <c r="U507" s="92">
        <f>'Activity data'!Q112*'Emission factors'!$B$29*'Emission factors'!$D$29/1000</f>
        <v>0</v>
      </c>
    </row>
    <row r="508" spans="1:21" x14ac:dyDescent="0.25">
      <c r="A508" s="92" t="s">
        <v>11</v>
      </c>
      <c r="B508" s="92" t="s">
        <v>12</v>
      </c>
      <c r="C508" s="92" t="s">
        <v>13</v>
      </c>
      <c r="D508" s="92" t="s">
        <v>14</v>
      </c>
      <c r="E508" s="92" t="s">
        <v>26</v>
      </c>
      <c r="G508" s="92" t="s">
        <v>97</v>
      </c>
      <c r="H508" s="92" t="s">
        <v>31</v>
      </c>
      <c r="I508" s="88" t="s">
        <v>191</v>
      </c>
      <c r="L508" s="92">
        <f>'Activity data'!H113*'Emission factors'!$B$29*'Emission factors'!$D$29/1000</f>
        <v>0</v>
      </c>
      <c r="M508" s="92">
        <f>'Activity data'!I113*'Emission factors'!$B$29*'Emission factors'!$D$29/1000</f>
        <v>0</v>
      </c>
      <c r="N508" s="92">
        <f>'Activity data'!J113*'Emission factors'!$B$29*'Emission factors'!$D$29/1000</f>
        <v>0</v>
      </c>
      <c r="O508" s="92">
        <f>'Activity data'!K113*'Emission factors'!$B$29*'Emission factors'!$D$29/1000</f>
        <v>0</v>
      </c>
      <c r="P508" s="92">
        <f>'Activity data'!L113*'Emission factors'!$B$29*'Emission factors'!$D$29/1000</f>
        <v>0</v>
      </c>
      <c r="Q508" s="92">
        <f>'Activity data'!M113*'Emission factors'!$B$29*'Emission factors'!$D$29/1000</f>
        <v>0</v>
      </c>
      <c r="R508" s="92">
        <f>'Activity data'!N113*'Emission factors'!$B$29*'Emission factors'!$D$29/1000</f>
        <v>0</v>
      </c>
      <c r="S508" s="92">
        <f>'Activity data'!O113*'Emission factors'!$B$29*'Emission factors'!$D$29/1000</f>
        <v>0</v>
      </c>
      <c r="T508" s="92">
        <f>'Activity data'!P113*'Emission factors'!$B$29*'Emission factors'!$D$29/1000</f>
        <v>0</v>
      </c>
      <c r="U508" s="92">
        <f>'Activity data'!Q113*'Emission factors'!$B$29*'Emission factors'!$D$29/1000</f>
        <v>0</v>
      </c>
    </row>
    <row r="509" spans="1:21" x14ac:dyDescent="0.25">
      <c r="A509" s="92" t="s">
        <v>11</v>
      </c>
      <c r="B509" s="92" t="s">
        <v>12</v>
      </c>
      <c r="C509" s="92" t="s">
        <v>13</v>
      </c>
      <c r="D509" s="92" t="s">
        <v>14</v>
      </c>
      <c r="E509" s="92" t="s">
        <v>26</v>
      </c>
      <c r="G509" s="92" t="s">
        <v>97</v>
      </c>
      <c r="H509" s="92" t="s">
        <v>31</v>
      </c>
      <c r="I509" s="88" t="s">
        <v>192</v>
      </c>
      <c r="L509" s="92">
        <f>'Activity data'!H114*'Emission factors'!$B$29*'Emission factors'!$D$29/1000</f>
        <v>0</v>
      </c>
      <c r="M509" s="92">
        <f>'Activity data'!I114*'Emission factors'!$B$29*'Emission factors'!$D$29/1000</f>
        <v>0</v>
      </c>
      <c r="N509" s="92">
        <f>'Activity data'!J114*'Emission factors'!$B$29*'Emission factors'!$D$29/1000</f>
        <v>0</v>
      </c>
      <c r="O509" s="92">
        <f>'Activity data'!K114*'Emission factors'!$B$29*'Emission factors'!$D$29/1000</f>
        <v>0</v>
      </c>
      <c r="P509" s="92">
        <f>'Activity data'!L114*'Emission factors'!$B$29*'Emission factors'!$D$29/1000</f>
        <v>0</v>
      </c>
      <c r="Q509" s="92">
        <f>'Activity data'!M114*'Emission factors'!$B$29*'Emission factors'!$D$29/1000</f>
        <v>0</v>
      </c>
      <c r="R509" s="92">
        <f>'Activity data'!N114*'Emission factors'!$B$29*'Emission factors'!$D$29/1000</f>
        <v>0</v>
      </c>
      <c r="S509" s="92">
        <f>'Activity data'!O114*'Emission factors'!$B$29*'Emission factors'!$D$29/1000</f>
        <v>0</v>
      </c>
      <c r="T509" s="92">
        <f>'Activity data'!P114*'Emission factors'!$B$29*'Emission factors'!$D$29/1000</f>
        <v>0</v>
      </c>
      <c r="U509" s="92">
        <f>'Activity data'!Q114*'Emission factors'!$B$29*'Emission factors'!$D$29/1000</f>
        <v>0</v>
      </c>
    </row>
    <row r="510" spans="1:21" x14ac:dyDescent="0.25">
      <c r="A510" s="92" t="s">
        <v>11</v>
      </c>
      <c r="B510" s="92" t="s">
        <v>12</v>
      </c>
      <c r="C510" s="92" t="s">
        <v>13</v>
      </c>
      <c r="D510" s="92" t="s">
        <v>14</v>
      </c>
      <c r="E510" s="92" t="s">
        <v>26</v>
      </c>
      <c r="G510" s="92" t="s">
        <v>97</v>
      </c>
      <c r="H510" s="92" t="s">
        <v>31</v>
      </c>
      <c r="I510" s="88" t="s">
        <v>206</v>
      </c>
      <c r="L510" s="92">
        <f>'Activity data'!H115*'Emission factors'!$B$29*'Emission factors'!$D$29/1000</f>
        <v>0</v>
      </c>
      <c r="M510" s="92">
        <f>'Activity data'!I115*'Emission factors'!$B$29*'Emission factors'!$D$29/1000</f>
        <v>0</v>
      </c>
      <c r="N510" s="92">
        <f>'Activity data'!J115*'Emission factors'!$B$29*'Emission factors'!$D$29/1000</f>
        <v>0</v>
      </c>
      <c r="O510" s="92">
        <f>'Activity data'!K115*'Emission factors'!$B$29*'Emission factors'!$D$29/1000</f>
        <v>0</v>
      </c>
      <c r="P510" s="92">
        <f>'Activity data'!L115*'Emission factors'!$B$29*'Emission factors'!$D$29/1000</f>
        <v>0</v>
      </c>
      <c r="Q510" s="92">
        <f>'Activity data'!M115*'Emission factors'!$B$29*'Emission factors'!$D$29/1000</f>
        <v>0</v>
      </c>
      <c r="R510" s="92">
        <f>'Activity data'!N115*'Emission factors'!$B$29*'Emission factors'!$D$29/1000</f>
        <v>0</v>
      </c>
      <c r="S510" s="92">
        <f>'Activity data'!O115*'Emission factors'!$B$29*'Emission factors'!$D$29/1000</f>
        <v>0</v>
      </c>
      <c r="T510" s="92">
        <f>'Activity data'!P115*'Emission factors'!$B$29*'Emission factors'!$D$29/1000</f>
        <v>0</v>
      </c>
      <c r="U510" s="92">
        <f>'Activity data'!Q115*'Emission factors'!$B$29*'Emission factors'!$D$29/1000</f>
        <v>0</v>
      </c>
    </row>
    <row r="511" spans="1:21" x14ac:dyDescent="0.25">
      <c r="A511" s="92" t="s">
        <v>11</v>
      </c>
      <c r="B511" s="92" t="s">
        <v>12</v>
      </c>
      <c r="C511" s="92" t="s">
        <v>13</v>
      </c>
      <c r="D511" s="92" t="s">
        <v>14</v>
      </c>
      <c r="E511" s="92" t="s">
        <v>26</v>
      </c>
      <c r="G511" s="92" t="s">
        <v>97</v>
      </c>
      <c r="H511" s="92" t="s">
        <v>31</v>
      </c>
      <c r="I511" s="88" t="s">
        <v>220</v>
      </c>
      <c r="L511" s="92">
        <f>'Activity data'!H116*'Emission factors'!$B$29*'Emission factors'!$D$29/1000</f>
        <v>0</v>
      </c>
      <c r="M511" s="92">
        <f>'Activity data'!I116*'Emission factors'!$B$29*'Emission factors'!$D$29/1000</f>
        <v>0</v>
      </c>
      <c r="N511" s="92">
        <f>'Activity data'!J116*'Emission factors'!$B$29*'Emission factors'!$D$29/1000</f>
        <v>0</v>
      </c>
      <c r="O511" s="92">
        <f>'Activity data'!K116*'Emission factors'!$B$29*'Emission factors'!$D$29/1000</f>
        <v>0</v>
      </c>
      <c r="P511" s="92">
        <f>'Activity data'!L116*'Emission factors'!$B$29*'Emission factors'!$D$29/1000</f>
        <v>0</v>
      </c>
      <c r="Q511" s="92">
        <f>'Activity data'!M116*'Emission factors'!$B$29*'Emission factors'!$D$29/1000</f>
        <v>0</v>
      </c>
      <c r="R511" s="92">
        <f>'Activity data'!N116*'Emission factors'!$B$29*'Emission factors'!$D$29/1000</f>
        <v>0</v>
      </c>
      <c r="S511" s="92">
        <f>'Activity data'!O116*'Emission factors'!$B$29*'Emission factors'!$D$29/1000</f>
        <v>0</v>
      </c>
      <c r="T511" s="92">
        <f>'Activity data'!P116*'Emission factors'!$B$29*'Emission factors'!$D$29/1000</f>
        <v>0</v>
      </c>
      <c r="U511" s="92">
        <f>'Activity data'!Q116*'Emission factors'!$B$29*'Emission factors'!$D$29/1000</f>
        <v>0</v>
      </c>
    </row>
    <row r="512" spans="1:21" x14ac:dyDescent="0.25">
      <c r="A512" s="92" t="s">
        <v>11</v>
      </c>
      <c r="B512" s="92" t="s">
        <v>12</v>
      </c>
      <c r="C512" s="92" t="s">
        <v>13</v>
      </c>
      <c r="D512" s="92" t="s">
        <v>14</v>
      </c>
      <c r="E512" s="92" t="s">
        <v>26</v>
      </c>
      <c r="G512" s="92" t="s">
        <v>97</v>
      </c>
      <c r="H512" s="92" t="s">
        <v>31</v>
      </c>
      <c r="I512" s="88" t="s">
        <v>193</v>
      </c>
      <c r="L512" s="92">
        <f>'Activity data'!H117*'Emission factors'!$B$29*'Emission factors'!$D$29/1000</f>
        <v>0</v>
      </c>
      <c r="M512" s="92">
        <f>'Activity data'!I117*'Emission factors'!$B$29*'Emission factors'!$D$29/1000</f>
        <v>0</v>
      </c>
      <c r="N512" s="92">
        <f>'Activity data'!J117*'Emission factors'!$B$29*'Emission factors'!$D$29/1000</f>
        <v>0</v>
      </c>
      <c r="O512" s="92">
        <f>'Activity data'!K117*'Emission factors'!$B$29*'Emission factors'!$D$29/1000</f>
        <v>0</v>
      </c>
      <c r="P512" s="92">
        <f>'Activity data'!L117*'Emission factors'!$B$29*'Emission factors'!$D$29/1000</f>
        <v>0</v>
      </c>
      <c r="Q512" s="92">
        <f>'Activity data'!M117*'Emission factors'!$B$29*'Emission factors'!$D$29/1000</f>
        <v>0</v>
      </c>
      <c r="R512" s="92">
        <f>'Activity data'!N117*'Emission factors'!$B$29*'Emission factors'!$D$29/1000</f>
        <v>0</v>
      </c>
      <c r="S512" s="92">
        <f>'Activity data'!O117*'Emission factors'!$B$29*'Emission factors'!$D$29/1000</f>
        <v>0</v>
      </c>
      <c r="T512" s="92">
        <f>'Activity data'!P117*'Emission factors'!$B$29*'Emission factors'!$D$29/1000</f>
        <v>0</v>
      </c>
      <c r="U512" s="92">
        <f>'Activity data'!Q117*'Emission factors'!$B$29*'Emission factors'!$D$29/1000</f>
        <v>0</v>
      </c>
    </row>
    <row r="513" spans="1:21" x14ac:dyDescent="0.25">
      <c r="A513" s="92" t="s">
        <v>11</v>
      </c>
      <c r="B513" s="92" t="s">
        <v>12</v>
      </c>
      <c r="C513" s="92" t="s">
        <v>13</v>
      </c>
      <c r="D513" s="92" t="s">
        <v>14</v>
      </c>
      <c r="E513" s="92" t="s">
        <v>26</v>
      </c>
      <c r="G513" s="92" t="s">
        <v>97</v>
      </c>
      <c r="H513" s="92" t="s">
        <v>31</v>
      </c>
      <c r="I513" s="88" t="s">
        <v>259</v>
      </c>
      <c r="L513" s="92">
        <f>'Activity data'!H118*'Emission factors'!$B$29*'Emission factors'!$D$29/1000</f>
        <v>0</v>
      </c>
      <c r="M513" s="92">
        <f>'Activity data'!I118*'Emission factors'!$B$29*'Emission factors'!$D$29/1000</f>
        <v>0</v>
      </c>
      <c r="N513" s="92">
        <f>'Activity data'!J118*'Emission factors'!$B$29*'Emission factors'!$D$29/1000</f>
        <v>0</v>
      </c>
      <c r="O513" s="92">
        <f>'Activity data'!K118*'Emission factors'!$B$29*'Emission factors'!$D$29/1000</f>
        <v>0</v>
      </c>
      <c r="P513" s="92">
        <f>'Activity data'!L118*'Emission factors'!$B$29*'Emission factors'!$D$29/1000</f>
        <v>0</v>
      </c>
      <c r="Q513" s="92">
        <f>'Activity data'!M118*'Emission factors'!$B$29*'Emission factors'!$D$29/1000</f>
        <v>0</v>
      </c>
      <c r="R513" s="92">
        <f>'Activity data'!N118*'Emission factors'!$B$29*'Emission factors'!$D$29/1000</f>
        <v>0</v>
      </c>
      <c r="S513" s="92">
        <f>'Activity data'!O118*'Emission factors'!$B$29*'Emission factors'!$D$29/1000</f>
        <v>0</v>
      </c>
      <c r="T513" s="92">
        <f>'Activity data'!P118*'Emission factors'!$B$29*'Emission factors'!$D$29/1000</f>
        <v>0</v>
      </c>
      <c r="U513" s="92">
        <f>'Activity data'!Q118*'Emission factors'!$B$29*'Emission factors'!$D$29/1000</f>
        <v>0</v>
      </c>
    </row>
    <row r="514" spans="1:21" x14ac:dyDescent="0.25">
      <c r="A514" s="92" t="s">
        <v>11</v>
      </c>
      <c r="B514" s="92" t="s">
        <v>12</v>
      </c>
      <c r="C514" s="92" t="s">
        <v>13</v>
      </c>
      <c r="D514" s="92" t="s">
        <v>14</v>
      </c>
      <c r="E514" s="92" t="s">
        <v>26</v>
      </c>
      <c r="G514" s="92" t="s">
        <v>97</v>
      </c>
      <c r="H514" s="92" t="s">
        <v>31</v>
      </c>
      <c r="I514" s="88" t="s">
        <v>223</v>
      </c>
      <c r="L514" s="92">
        <f>'Activity data'!H119*'Emission factors'!$B$29*'Emission factors'!$D$29/1000</f>
        <v>0</v>
      </c>
      <c r="M514" s="92">
        <f>'Activity data'!I119*'Emission factors'!$B$29*'Emission factors'!$D$29/1000</f>
        <v>0</v>
      </c>
      <c r="N514" s="92">
        <f>'Activity data'!J119*'Emission factors'!$B$29*'Emission factors'!$D$29/1000</f>
        <v>0</v>
      </c>
      <c r="O514" s="92">
        <f>'Activity data'!K119*'Emission factors'!$B$29*'Emission factors'!$D$29/1000</f>
        <v>0</v>
      </c>
      <c r="P514" s="92">
        <f>'Activity data'!L119*'Emission factors'!$B$29*'Emission factors'!$D$29/1000</f>
        <v>0</v>
      </c>
      <c r="Q514" s="92">
        <f>'Activity data'!M119*'Emission factors'!$B$29*'Emission factors'!$D$29/1000</f>
        <v>0</v>
      </c>
      <c r="R514" s="92">
        <f>'Activity data'!N119*'Emission factors'!$B$29*'Emission factors'!$D$29/1000</f>
        <v>0</v>
      </c>
      <c r="S514" s="92">
        <f>'Activity data'!O119*'Emission factors'!$B$29*'Emission factors'!$D$29/1000</f>
        <v>0</v>
      </c>
      <c r="T514" s="92">
        <f>'Activity data'!P119*'Emission factors'!$B$29*'Emission factors'!$D$29/1000</f>
        <v>0</v>
      </c>
      <c r="U514" s="92">
        <f>'Activity data'!Q119*'Emission factors'!$B$29*'Emission factors'!$D$29/1000</f>
        <v>0</v>
      </c>
    </row>
    <row r="515" spans="1:21" x14ac:dyDescent="0.25">
      <c r="A515" s="92" t="s">
        <v>11</v>
      </c>
      <c r="B515" s="92" t="s">
        <v>12</v>
      </c>
      <c r="C515" s="92" t="s">
        <v>13</v>
      </c>
      <c r="D515" s="92" t="s">
        <v>14</v>
      </c>
      <c r="E515" s="92" t="s">
        <v>26</v>
      </c>
      <c r="G515" s="92" t="s">
        <v>97</v>
      </c>
      <c r="H515" s="92" t="s">
        <v>31</v>
      </c>
      <c r="I515" s="88" t="s">
        <v>221</v>
      </c>
      <c r="L515" s="92">
        <f>'Activity data'!H120*'Emission factors'!$B$29*'Emission factors'!$D$29/1000</f>
        <v>0</v>
      </c>
      <c r="M515" s="92">
        <f>'Activity data'!I120*'Emission factors'!$B$29*'Emission factors'!$D$29/1000</f>
        <v>0</v>
      </c>
      <c r="N515" s="92">
        <f>'Activity data'!J120*'Emission factors'!$B$29*'Emission factors'!$D$29/1000</f>
        <v>0</v>
      </c>
      <c r="O515" s="92">
        <f>'Activity data'!K120*'Emission factors'!$B$29*'Emission factors'!$D$29/1000</f>
        <v>0</v>
      </c>
      <c r="P515" s="92">
        <f>'Activity data'!L120*'Emission factors'!$B$29*'Emission factors'!$D$29/1000</f>
        <v>0</v>
      </c>
      <c r="Q515" s="92">
        <f>'Activity data'!M120*'Emission factors'!$B$29*'Emission factors'!$D$29/1000</f>
        <v>0</v>
      </c>
      <c r="R515" s="92">
        <f>'Activity data'!N120*'Emission factors'!$B$29*'Emission factors'!$D$29/1000</f>
        <v>0</v>
      </c>
      <c r="S515" s="92">
        <f>'Activity data'!O120*'Emission factors'!$B$29*'Emission factors'!$D$29/1000</f>
        <v>0</v>
      </c>
      <c r="T515" s="92">
        <f>'Activity data'!P120*'Emission factors'!$B$29*'Emission factors'!$D$29/1000</f>
        <v>0</v>
      </c>
      <c r="U515" s="92">
        <f>'Activity data'!Q120*'Emission factors'!$B$29*'Emission factors'!$D$29/1000</f>
        <v>0</v>
      </c>
    </row>
    <row r="516" spans="1:21" x14ac:dyDescent="0.25">
      <c r="A516" s="92" t="s">
        <v>11</v>
      </c>
      <c r="B516" s="92" t="s">
        <v>12</v>
      </c>
      <c r="C516" s="92" t="s">
        <v>13</v>
      </c>
      <c r="D516" s="92" t="s">
        <v>14</v>
      </c>
      <c r="E516" s="92" t="s">
        <v>26</v>
      </c>
      <c r="G516" s="92" t="s">
        <v>97</v>
      </c>
      <c r="H516" s="92" t="s">
        <v>31</v>
      </c>
      <c r="I516" s="88" t="s">
        <v>222</v>
      </c>
      <c r="L516" s="92">
        <f>'Activity data'!H121*'Emission factors'!$B$29*'Emission factors'!$D$29/1000</f>
        <v>0</v>
      </c>
      <c r="M516" s="92">
        <f>'Activity data'!I121*'Emission factors'!$B$29*'Emission factors'!$D$29/1000</f>
        <v>0</v>
      </c>
      <c r="N516" s="92">
        <f>'Activity data'!J121*'Emission factors'!$B$29*'Emission factors'!$D$29/1000</f>
        <v>0</v>
      </c>
      <c r="O516" s="92">
        <f>'Activity data'!K121*'Emission factors'!$B$29*'Emission factors'!$D$29/1000</f>
        <v>0</v>
      </c>
      <c r="P516" s="92">
        <f>'Activity data'!L121*'Emission factors'!$B$29*'Emission factors'!$D$29/1000</f>
        <v>0</v>
      </c>
      <c r="Q516" s="92">
        <f>'Activity data'!M121*'Emission factors'!$B$29*'Emission factors'!$D$29/1000</f>
        <v>0</v>
      </c>
      <c r="R516" s="92">
        <f>'Activity data'!N121*'Emission factors'!$B$29*'Emission factors'!$D$29/1000</f>
        <v>0</v>
      </c>
      <c r="S516" s="92">
        <f>'Activity data'!O121*'Emission factors'!$B$29*'Emission factors'!$D$29/1000</f>
        <v>0</v>
      </c>
      <c r="T516" s="92">
        <f>'Activity data'!P121*'Emission factors'!$B$29*'Emission factors'!$D$29/1000</f>
        <v>0</v>
      </c>
      <c r="U516" s="92">
        <f>'Activity data'!Q121*'Emission factors'!$B$29*'Emission factors'!$D$29/1000</f>
        <v>0</v>
      </c>
    </row>
    <row r="517" spans="1:21" x14ac:dyDescent="0.25">
      <c r="A517" s="92" t="s">
        <v>11</v>
      </c>
      <c r="B517" s="92" t="s">
        <v>12</v>
      </c>
      <c r="C517" s="92" t="s">
        <v>13</v>
      </c>
      <c r="D517" s="92" t="s">
        <v>14</v>
      </c>
      <c r="E517" s="92" t="s">
        <v>26</v>
      </c>
      <c r="G517" s="92" t="s">
        <v>97</v>
      </c>
      <c r="H517" s="92" t="s">
        <v>31</v>
      </c>
      <c r="I517" s="88" t="s">
        <v>201</v>
      </c>
      <c r="L517" s="92">
        <f>'Activity data'!H122*'Emission factors'!$B$29*'Emission factors'!$D$29/1000</f>
        <v>0</v>
      </c>
      <c r="M517" s="92">
        <f>'Activity data'!I122*'Emission factors'!$B$29*'Emission factors'!$D$29/1000</f>
        <v>0</v>
      </c>
      <c r="N517" s="98">
        <f>'Activity data'!J122*'Emission factors'!$B$29*'Emission factors'!$D$29/1000</f>
        <v>4.9598651816999988</v>
      </c>
      <c r="O517" s="98">
        <f>'Activity data'!K122*'Emission factors'!$B$29*'Emission factors'!$D$29/1000</f>
        <v>4.643184158175</v>
      </c>
      <c r="P517" s="98">
        <f>'Activity data'!L122*'Emission factors'!$B$29*'Emission factors'!$D$29/1000</f>
        <v>1.0062452689500001</v>
      </c>
      <c r="Q517" s="98">
        <f>'Activity data'!M122*'Emission factors'!$B$29*'Emission factors'!$D$29/1000</f>
        <v>7.5757145249999982E-3</v>
      </c>
      <c r="R517" s="98">
        <f>'Activity data'!N122*'Emission factors'!$B$29*'Emission factors'!$D$29/1000</f>
        <v>1.4570884499999998E-3</v>
      </c>
      <c r="S517" s="92">
        <f>'Activity data'!O122*'Emission factors'!$B$29*'Emission factors'!$D$29/1000</f>
        <v>0</v>
      </c>
      <c r="T517" s="92">
        <f>'Activity data'!P122*'Emission factors'!$B$29*'Emission factors'!$D$29/1000</f>
        <v>0</v>
      </c>
      <c r="U517" s="92">
        <f>'Activity data'!Q122*'Emission factors'!$B$29*'Emission factors'!$D$29/1000</f>
        <v>0</v>
      </c>
    </row>
    <row r="518" spans="1:21" x14ac:dyDescent="0.25">
      <c r="A518" s="92" t="s">
        <v>11</v>
      </c>
      <c r="B518" s="92" t="s">
        <v>12</v>
      </c>
      <c r="C518" s="92" t="s">
        <v>13</v>
      </c>
      <c r="D518" s="92" t="s">
        <v>14</v>
      </c>
      <c r="E518" s="92" t="s">
        <v>26</v>
      </c>
      <c r="G518" s="92" t="s">
        <v>97</v>
      </c>
      <c r="H518" s="92" t="s">
        <v>31</v>
      </c>
      <c r="I518" s="88" t="s">
        <v>207</v>
      </c>
      <c r="L518" s="92">
        <f>'Activity data'!H123*'Emission factors'!$B$29*'Emission factors'!$D$29/1000</f>
        <v>0</v>
      </c>
      <c r="M518" s="92">
        <f>'Activity data'!I123*'Emission factors'!$B$29*'Emission factors'!$D$29/1000</f>
        <v>0</v>
      </c>
      <c r="N518" s="92">
        <f>'Activity data'!J123*'Emission factors'!$B$29*'Emission factors'!$D$29/1000</f>
        <v>0</v>
      </c>
      <c r="O518" s="92">
        <f>'Activity data'!K123*'Emission factors'!$B$29*'Emission factors'!$D$29/1000</f>
        <v>0</v>
      </c>
      <c r="P518" s="92">
        <f>'Activity data'!L123*'Emission factors'!$B$29*'Emission factors'!$D$29/1000</f>
        <v>0</v>
      </c>
      <c r="Q518" s="92">
        <f>'Activity data'!M123*'Emission factors'!$B$29*'Emission factors'!$D$29/1000</f>
        <v>0</v>
      </c>
      <c r="R518" s="92">
        <f>'Activity data'!N123*'Emission factors'!$B$29*'Emission factors'!$D$29/1000</f>
        <v>0</v>
      </c>
      <c r="S518" s="92">
        <f>'Activity data'!O123*'Emission factors'!$B$29*'Emission factors'!$D$29/1000</f>
        <v>0</v>
      </c>
      <c r="T518" s="92">
        <f>'Activity data'!P123*'Emission factors'!$B$29*'Emission factors'!$D$29/1000</f>
        <v>0</v>
      </c>
      <c r="U518" s="92">
        <f>'Activity data'!Q123*'Emission factors'!$B$29*'Emission factors'!$D$29/1000</f>
        <v>0</v>
      </c>
    </row>
    <row r="519" spans="1:21" x14ac:dyDescent="0.25">
      <c r="A519" s="92" t="s">
        <v>11</v>
      </c>
      <c r="B519" s="92" t="s">
        <v>12</v>
      </c>
      <c r="C519" s="92" t="s">
        <v>13</v>
      </c>
      <c r="D519" s="92" t="s">
        <v>14</v>
      </c>
      <c r="E519" s="92" t="s">
        <v>26</v>
      </c>
      <c r="G519" s="92" t="s">
        <v>97</v>
      </c>
      <c r="H519" s="92" t="s">
        <v>31</v>
      </c>
      <c r="I519" s="88" t="s">
        <v>218</v>
      </c>
      <c r="L519" s="92">
        <f>'Activity data'!H124*'Emission factors'!$B$29*'Emission factors'!$D$29/1000</f>
        <v>0</v>
      </c>
      <c r="M519" s="92">
        <f>'Activity data'!I124*'Emission factors'!$B$29*'Emission factors'!$D$29/1000</f>
        <v>0</v>
      </c>
      <c r="N519" s="92">
        <f>'Activity data'!J124*'Emission factors'!$B$29*'Emission factors'!$D$29/1000</f>
        <v>0</v>
      </c>
      <c r="O519" s="92">
        <f>'Activity data'!K124*'Emission factors'!$B$29*'Emission factors'!$D$29/1000</f>
        <v>0</v>
      </c>
      <c r="P519" s="92">
        <f>'Activity data'!L124*'Emission factors'!$B$29*'Emission factors'!$D$29/1000</f>
        <v>0</v>
      </c>
      <c r="Q519" s="92">
        <f>'Activity data'!M124*'Emission factors'!$B$29*'Emission factors'!$D$29/1000</f>
        <v>0</v>
      </c>
      <c r="R519" s="92">
        <f>'Activity data'!N124*'Emission factors'!$B$29*'Emission factors'!$D$29/1000</f>
        <v>0</v>
      </c>
      <c r="S519" s="92">
        <f>'Activity data'!O124*'Emission factors'!$B$29*'Emission factors'!$D$29/1000</f>
        <v>0</v>
      </c>
      <c r="T519" s="92">
        <f>'Activity data'!P124*'Emission factors'!$B$29*'Emission factors'!$D$29/1000</f>
        <v>0</v>
      </c>
      <c r="U519" s="92">
        <f>'Activity data'!Q124*'Emission factors'!$B$29*'Emission factors'!$D$29/1000</f>
        <v>0</v>
      </c>
    </row>
    <row r="520" spans="1:21" x14ac:dyDescent="0.25">
      <c r="A520" s="92" t="s">
        <v>11</v>
      </c>
      <c r="B520" s="92" t="s">
        <v>12</v>
      </c>
      <c r="C520" s="92" t="s">
        <v>13</v>
      </c>
      <c r="D520" s="92" t="s">
        <v>14</v>
      </c>
      <c r="E520" s="92" t="s">
        <v>26</v>
      </c>
      <c r="G520" s="92" t="s">
        <v>97</v>
      </c>
      <c r="H520" s="92" t="s">
        <v>31</v>
      </c>
      <c r="I520" s="88" t="s">
        <v>194</v>
      </c>
      <c r="L520" s="92">
        <f>'Activity data'!H125*'Emission factors'!$B$29*'Emission factors'!$D$29/1000</f>
        <v>0</v>
      </c>
      <c r="M520" s="92">
        <f>'Activity data'!I125*'Emission factors'!$B$29*'Emission factors'!$D$29/1000</f>
        <v>0</v>
      </c>
      <c r="N520" s="92">
        <f>'Activity data'!J125*'Emission factors'!$B$29*'Emission factors'!$D$29/1000</f>
        <v>0</v>
      </c>
      <c r="O520" s="92">
        <f>'Activity data'!K125*'Emission factors'!$B$29*'Emission factors'!$D$29/1000</f>
        <v>0</v>
      </c>
      <c r="P520" s="92">
        <f>'Activity data'!L125*'Emission factors'!$B$29*'Emission factors'!$D$29/1000</f>
        <v>0</v>
      </c>
      <c r="Q520" s="92">
        <f>'Activity data'!M125*'Emission factors'!$B$29*'Emission factors'!$D$29/1000</f>
        <v>0</v>
      </c>
      <c r="R520" s="92">
        <f>'Activity data'!N125*'Emission factors'!$B$29*'Emission factors'!$D$29/1000</f>
        <v>0</v>
      </c>
      <c r="S520" s="92">
        <f>'Activity data'!O125*'Emission factors'!$B$29*'Emission factors'!$D$29/1000</f>
        <v>0</v>
      </c>
      <c r="T520" s="92">
        <f>'Activity data'!P125*'Emission factors'!$B$29*'Emission factors'!$D$29/1000</f>
        <v>0</v>
      </c>
      <c r="U520" s="92">
        <f>'Activity data'!Q125*'Emission factors'!$B$29*'Emission factors'!$D$29/1000</f>
        <v>0</v>
      </c>
    </row>
    <row r="521" spans="1:21" x14ac:dyDescent="0.25">
      <c r="A521" s="92" t="s">
        <v>11</v>
      </c>
      <c r="B521" s="92" t="s">
        <v>12</v>
      </c>
      <c r="C521" s="92" t="s">
        <v>13</v>
      </c>
      <c r="D521" s="92" t="s">
        <v>14</v>
      </c>
      <c r="E521" s="92" t="s">
        <v>26</v>
      </c>
      <c r="G521" s="92" t="s">
        <v>97</v>
      </c>
      <c r="H521" s="92" t="s">
        <v>31</v>
      </c>
      <c r="I521" s="88" t="s">
        <v>195</v>
      </c>
      <c r="L521" s="92">
        <f>'Activity data'!H126*'Emission factors'!$B$29*'Emission factors'!$D$29/1000</f>
        <v>0</v>
      </c>
      <c r="M521" s="92">
        <f>'Activity data'!I126*'Emission factors'!$B$29*'Emission factors'!$D$29/1000</f>
        <v>0</v>
      </c>
      <c r="N521" s="92">
        <f>'Activity data'!J126*'Emission factors'!$B$29*'Emission factors'!$D$29/1000</f>
        <v>0</v>
      </c>
      <c r="O521" s="92">
        <f>'Activity data'!K126*'Emission factors'!$B$29*'Emission factors'!$D$29/1000</f>
        <v>0</v>
      </c>
      <c r="P521" s="92">
        <f>'Activity data'!L126*'Emission factors'!$B$29*'Emission factors'!$D$29/1000</f>
        <v>0</v>
      </c>
      <c r="Q521" s="92">
        <f>'Activity data'!M126*'Emission factors'!$B$29*'Emission factors'!$D$29/1000</f>
        <v>0</v>
      </c>
      <c r="R521" s="92">
        <f>'Activity data'!N126*'Emission factors'!$B$29*'Emission factors'!$D$29/1000</f>
        <v>0</v>
      </c>
      <c r="S521" s="92">
        <f>'Activity data'!O126*'Emission factors'!$B$29*'Emission factors'!$D$29/1000</f>
        <v>0</v>
      </c>
      <c r="T521" s="92">
        <f>'Activity data'!P126*'Emission factors'!$B$29*'Emission factors'!$D$29/1000</f>
        <v>0</v>
      </c>
      <c r="U521" s="92">
        <f>'Activity data'!Q126*'Emission factors'!$B$29*'Emission factors'!$D$29/1000</f>
        <v>0</v>
      </c>
    </row>
    <row r="522" spans="1:21" x14ac:dyDescent="0.25">
      <c r="A522" s="92" t="s">
        <v>11</v>
      </c>
      <c r="B522" s="92" t="s">
        <v>12</v>
      </c>
      <c r="C522" s="92" t="s">
        <v>13</v>
      </c>
      <c r="D522" s="92" t="s">
        <v>14</v>
      </c>
      <c r="E522" s="92" t="s">
        <v>26</v>
      </c>
      <c r="G522" s="92" t="s">
        <v>97</v>
      </c>
      <c r="H522" s="92" t="s">
        <v>31</v>
      </c>
      <c r="I522" s="88" t="s">
        <v>209</v>
      </c>
      <c r="L522" s="92">
        <f>'Activity data'!H127*'Emission factors'!$B$29*'Emission factors'!$D$29/1000</f>
        <v>0</v>
      </c>
      <c r="M522" s="92">
        <f>'Activity data'!I127*'Emission factors'!$B$29*'Emission factors'!$D$29/1000</f>
        <v>0</v>
      </c>
      <c r="N522" s="92">
        <f>'Activity data'!J127*'Emission factors'!$B$29*'Emission factors'!$D$29/1000</f>
        <v>0</v>
      </c>
      <c r="O522" s="92">
        <f>'Activity data'!K127*'Emission factors'!$B$29*'Emission factors'!$D$29/1000</f>
        <v>0</v>
      </c>
      <c r="P522" s="92">
        <f>'Activity data'!L127*'Emission factors'!$B$29*'Emission factors'!$D$29/1000</f>
        <v>0</v>
      </c>
      <c r="Q522" s="92">
        <f>'Activity data'!M127*'Emission factors'!$B$29*'Emission factors'!$D$29/1000</f>
        <v>0</v>
      </c>
      <c r="R522" s="92">
        <f>'Activity data'!N127*'Emission factors'!$B$29*'Emission factors'!$D$29/1000</f>
        <v>0</v>
      </c>
      <c r="S522" s="92">
        <f>'Activity data'!O127*'Emission factors'!$B$29*'Emission factors'!$D$29/1000</f>
        <v>0</v>
      </c>
      <c r="T522" s="98">
        <f>'Activity data'!P127*'Emission factors'!$B$29*'Emission factors'!$D$29/1000</f>
        <v>3.3791852475000002E-2</v>
      </c>
      <c r="U522" s="98">
        <f>'Activity data'!Q127*'Emission factors'!$B$29*'Emission factors'!$D$29/1000</f>
        <v>8.8504408499999992E-2</v>
      </c>
    </row>
    <row r="523" spans="1:21" x14ac:dyDescent="0.25">
      <c r="A523" s="92" t="s">
        <v>11</v>
      </c>
      <c r="B523" s="92" t="s">
        <v>12</v>
      </c>
      <c r="C523" s="92" t="s">
        <v>13</v>
      </c>
      <c r="D523" s="92" t="s">
        <v>14</v>
      </c>
      <c r="E523" s="92" t="s">
        <v>26</v>
      </c>
      <c r="G523" s="92" t="s">
        <v>97</v>
      </c>
      <c r="H523" s="92" t="s">
        <v>31</v>
      </c>
      <c r="I523" s="88" t="s">
        <v>208</v>
      </c>
      <c r="L523" s="92">
        <f>'Activity data'!H128*'Emission factors'!$B$29*'Emission factors'!$D$29/1000</f>
        <v>0</v>
      </c>
      <c r="M523" s="92">
        <f>'Activity data'!I128*'Emission factors'!$B$29*'Emission factors'!$D$29/1000</f>
        <v>0</v>
      </c>
      <c r="N523" s="92">
        <f>'Activity data'!J128*'Emission factors'!$B$29*'Emission factors'!$D$29/1000</f>
        <v>0</v>
      </c>
      <c r="O523" s="92">
        <f>'Activity data'!K128*'Emission factors'!$B$29*'Emission factors'!$D$29/1000</f>
        <v>0</v>
      </c>
      <c r="P523" s="92">
        <f>'Activity data'!L128*'Emission factors'!$B$29*'Emission factors'!$D$29/1000</f>
        <v>0</v>
      </c>
      <c r="Q523" s="92">
        <f>'Activity data'!M128*'Emission factors'!$B$29*'Emission factors'!$D$29/1000</f>
        <v>0</v>
      </c>
      <c r="R523" s="92">
        <f>'Activity data'!N128*'Emission factors'!$B$29*'Emission factors'!$D$29/1000</f>
        <v>0</v>
      </c>
      <c r="S523" s="92">
        <f>'Activity data'!O128*'Emission factors'!$B$29*'Emission factors'!$D$29/1000</f>
        <v>0</v>
      </c>
      <c r="T523" s="92">
        <f>'Activity data'!P128*'Emission factors'!$B$29*'Emission factors'!$D$29/1000</f>
        <v>0</v>
      </c>
      <c r="U523" s="92">
        <f>'Activity data'!Q128*'Emission factors'!$B$29*'Emission factors'!$D$29/1000</f>
        <v>0</v>
      </c>
    </row>
    <row r="524" spans="1:21" x14ac:dyDescent="0.25">
      <c r="A524" s="92" t="s">
        <v>11</v>
      </c>
      <c r="B524" s="92" t="s">
        <v>12</v>
      </c>
      <c r="C524" s="92" t="s">
        <v>13</v>
      </c>
      <c r="D524" s="92" t="s">
        <v>14</v>
      </c>
      <c r="E524" s="92" t="s">
        <v>26</v>
      </c>
      <c r="G524" s="92" t="s">
        <v>97</v>
      </c>
      <c r="H524" s="92" t="s">
        <v>31</v>
      </c>
      <c r="I524" s="88" t="s">
        <v>226</v>
      </c>
      <c r="L524" s="92">
        <f>'Activity data'!H129*'Emission factors'!$B$29*'Emission factors'!$D$29/1000</f>
        <v>0</v>
      </c>
      <c r="M524" s="92">
        <f>'Activity data'!I129*'Emission factors'!$B$29*'Emission factors'!$D$29/1000</f>
        <v>0</v>
      </c>
      <c r="N524" s="92">
        <f>'Activity data'!J129*'Emission factors'!$B$29*'Emission factors'!$D$29/1000</f>
        <v>0</v>
      </c>
      <c r="O524" s="92">
        <f>'Activity data'!K129*'Emission factors'!$B$29*'Emission factors'!$D$29/1000</f>
        <v>0</v>
      </c>
      <c r="P524" s="92">
        <f>'Activity data'!L129*'Emission factors'!$B$29*'Emission factors'!$D$29/1000</f>
        <v>0</v>
      </c>
      <c r="Q524" s="92">
        <f>'Activity data'!M129*'Emission factors'!$B$29*'Emission factors'!$D$29/1000</f>
        <v>0</v>
      </c>
      <c r="R524" s="92">
        <f>'Activity data'!N129*'Emission factors'!$B$29*'Emission factors'!$D$29/1000</f>
        <v>0</v>
      </c>
      <c r="S524" s="92">
        <f>'Activity data'!O129*'Emission factors'!$B$29*'Emission factors'!$D$29/1000</f>
        <v>0</v>
      </c>
      <c r="T524" s="92">
        <f>'Activity data'!P129*'Emission factors'!$B$29*'Emission factors'!$D$29/1000</f>
        <v>0</v>
      </c>
      <c r="U524" s="92">
        <f>'Activity data'!Q129*'Emission factors'!$B$29*'Emission factors'!$D$29/1000</f>
        <v>0</v>
      </c>
    </row>
    <row r="525" spans="1:21" x14ac:dyDescent="0.25">
      <c r="A525" s="92" t="s">
        <v>11</v>
      </c>
      <c r="B525" s="92" t="s">
        <v>12</v>
      </c>
      <c r="C525" s="92" t="s">
        <v>13</v>
      </c>
      <c r="D525" s="92" t="s">
        <v>14</v>
      </c>
      <c r="E525" s="92" t="s">
        <v>26</v>
      </c>
      <c r="G525" s="92" t="s">
        <v>97</v>
      </c>
      <c r="H525" s="92" t="s">
        <v>31</v>
      </c>
      <c r="I525" s="88" t="s">
        <v>196</v>
      </c>
      <c r="L525" s="92">
        <f>'Activity data'!H130*'Emission factors'!$B$29*'Emission factors'!$D$29/1000</f>
        <v>0</v>
      </c>
      <c r="M525" s="92">
        <f>'Activity data'!I130*'Emission factors'!$B$29*'Emission factors'!$D$29/1000</f>
        <v>0</v>
      </c>
      <c r="N525" s="92">
        <f>'Activity data'!J130*'Emission factors'!$B$29*'Emission factors'!$D$29/1000</f>
        <v>0</v>
      </c>
      <c r="O525" s="92">
        <f>'Activity data'!K130*'Emission factors'!$B$29*'Emission factors'!$D$29/1000</f>
        <v>0</v>
      </c>
      <c r="P525" s="92">
        <f>'Activity data'!L130*'Emission factors'!$B$29*'Emission factors'!$D$29/1000</f>
        <v>0</v>
      </c>
      <c r="Q525" s="92">
        <f>'Activity data'!M130*'Emission factors'!$B$29*'Emission factors'!$D$29/1000</f>
        <v>0</v>
      </c>
      <c r="R525" s="92">
        <f>'Activity data'!N130*'Emission factors'!$B$29*'Emission factors'!$D$29/1000</f>
        <v>0</v>
      </c>
      <c r="S525" s="92">
        <f>'Activity data'!O130*'Emission factors'!$B$29*'Emission factors'!$D$29/1000</f>
        <v>0</v>
      </c>
      <c r="T525" s="92">
        <f>'Activity data'!P130*'Emission factors'!$B$29*'Emission factors'!$D$29/1000</f>
        <v>0</v>
      </c>
      <c r="U525" s="92">
        <f>'Activity data'!Q130*'Emission factors'!$B$29*'Emission factors'!$D$29/1000</f>
        <v>0</v>
      </c>
    </row>
    <row r="526" spans="1:21" x14ac:dyDescent="0.25">
      <c r="A526" s="92" t="s">
        <v>11</v>
      </c>
      <c r="B526" s="92" t="s">
        <v>12</v>
      </c>
      <c r="C526" s="92" t="s">
        <v>13</v>
      </c>
      <c r="D526" s="92" t="s">
        <v>14</v>
      </c>
      <c r="E526" s="92" t="s">
        <v>26</v>
      </c>
      <c r="G526" s="92" t="s">
        <v>97</v>
      </c>
      <c r="H526" s="92" t="s">
        <v>31</v>
      </c>
      <c r="I526" s="88" t="s">
        <v>197</v>
      </c>
      <c r="L526" s="92">
        <f>'Activity data'!H131*'Emission factors'!$B$29*'Emission factors'!$D$29/1000</f>
        <v>0</v>
      </c>
      <c r="M526" s="92">
        <f>'Activity data'!I131*'Emission factors'!$B$29*'Emission factors'!$D$29/1000</f>
        <v>0</v>
      </c>
      <c r="N526" s="92">
        <f>'Activity data'!J131*'Emission factors'!$B$29*'Emission factors'!$D$29/1000</f>
        <v>0</v>
      </c>
      <c r="O526" s="98">
        <f>'Activity data'!K131*'Emission factors'!$B$29*'Emission factors'!$D$29/1000</f>
        <v>3.0249807299999997E-2</v>
      </c>
      <c r="P526" s="98">
        <f>'Activity data'!L131*'Emission factors'!$B$29*'Emission factors'!$D$29/1000</f>
        <v>1.0083269099999998E-2</v>
      </c>
      <c r="Q526" s="92">
        <f>'Activity data'!M131*'Emission factors'!$B$29*'Emission factors'!$D$29/1000</f>
        <v>0</v>
      </c>
      <c r="R526" s="92">
        <f>'Activity data'!N131*'Emission factors'!$B$29*'Emission factors'!$D$29/1000</f>
        <v>0</v>
      </c>
      <c r="S526" s="92">
        <f>'Activity data'!O131*'Emission factors'!$B$29*'Emission factors'!$D$29/1000</f>
        <v>0</v>
      </c>
      <c r="T526" s="92">
        <f>'Activity data'!P131*'Emission factors'!$B$29*'Emission factors'!$D$29/1000</f>
        <v>0</v>
      </c>
      <c r="U526" s="92">
        <f>'Activity data'!Q131*'Emission factors'!$B$29*'Emission factors'!$D$29/1000</f>
        <v>0</v>
      </c>
    </row>
    <row r="527" spans="1:21" x14ac:dyDescent="0.25">
      <c r="A527" s="92" t="s">
        <v>11</v>
      </c>
      <c r="B527" s="92" t="s">
        <v>12</v>
      </c>
      <c r="C527" s="92" t="s">
        <v>13</v>
      </c>
      <c r="D527" s="92" t="s">
        <v>14</v>
      </c>
      <c r="E527" s="92" t="s">
        <v>26</v>
      </c>
      <c r="G527" s="92" t="s">
        <v>97</v>
      </c>
      <c r="H527" s="92" t="s">
        <v>31</v>
      </c>
      <c r="I527" s="88" t="s">
        <v>229</v>
      </c>
      <c r="L527" s="92">
        <f>'Activity data'!H132*'Emission factors'!$B$29*'Emission factors'!$D$29/1000</f>
        <v>0</v>
      </c>
      <c r="M527" s="92">
        <f>'Activity data'!I132*'Emission factors'!$B$29*'Emission factors'!$D$29/1000</f>
        <v>0</v>
      </c>
      <c r="N527" s="92">
        <f>'Activity data'!J132*'Emission factors'!$B$29*'Emission factors'!$D$29/1000</f>
        <v>0</v>
      </c>
      <c r="O527" s="92">
        <f>'Activity data'!K132*'Emission factors'!$B$29*'Emission factors'!$D$29/1000</f>
        <v>0</v>
      </c>
      <c r="P527" s="92">
        <f>'Activity data'!L132*'Emission factors'!$B$29*'Emission factors'!$D$29/1000</f>
        <v>0</v>
      </c>
      <c r="Q527" s="92">
        <f>'Activity data'!M132*'Emission factors'!$B$29*'Emission factors'!$D$29/1000</f>
        <v>0</v>
      </c>
      <c r="R527" s="92">
        <f>'Activity data'!N132*'Emission factors'!$B$29*'Emission factors'!$D$29/1000</f>
        <v>0</v>
      </c>
      <c r="S527" s="92">
        <f>'Activity data'!O132*'Emission factors'!$B$29*'Emission factors'!$D$29/1000</f>
        <v>0</v>
      </c>
      <c r="T527" s="92">
        <f>'Activity data'!P132*'Emission factors'!$B$29*'Emission factors'!$D$29/1000</f>
        <v>0</v>
      </c>
      <c r="U527" s="92">
        <f>'Activity data'!Q132*'Emission factors'!$B$29*'Emission factors'!$D$29/1000</f>
        <v>0</v>
      </c>
    </row>
    <row r="528" spans="1:21" x14ac:dyDescent="0.25">
      <c r="A528" s="92" t="s">
        <v>11</v>
      </c>
      <c r="B528" s="92" t="s">
        <v>12</v>
      </c>
      <c r="C528" s="92" t="s">
        <v>13</v>
      </c>
      <c r="D528" s="92" t="s">
        <v>14</v>
      </c>
      <c r="E528" s="92" t="s">
        <v>26</v>
      </c>
      <c r="G528" s="92" t="s">
        <v>97</v>
      </c>
      <c r="H528" s="92" t="s">
        <v>31</v>
      </c>
      <c r="I528" s="88" t="s">
        <v>198</v>
      </c>
      <c r="L528" s="92">
        <f>'Activity data'!H133*'Emission factors'!$B$29*'Emission factors'!$D$29/1000</f>
        <v>0</v>
      </c>
      <c r="M528" s="92">
        <f>'Activity data'!I133*'Emission factors'!$B$29*'Emission factors'!$D$29/1000</f>
        <v>0</v>
      </c>
      <c r="N528" s="92">
        <f>'Activity data'!J133*'Emission factors'!$B$29*'Emission factors'!$D$29/1000</f>
        <v>0</v>
      </c>
      <c r="O528" s="92">
        <f>'Activity data'!K133*'Emission factors'!$B$29*'Emission factors'!$D$29/1000</f>
        <v>0</v>
      </c>
      <c r="P528" s="92">
        <f>'Activity data'!L133*'Emission factors'!$B$29*'Emission factors'!$D$29/1000</f>
        <v>0</v>
      </c>
      <c r="Q528" s="92">
        <f>'Activity data'!M133*'Emission factors'!$B$29*'Emission factors'!$D$29/1000</f>
        <v>0</v>
      </c>
      <c r="R528" s="92">
        <f>'Activity data'!N133*'Emission factors'!$B$29*'Emission factors'!$D$29/1000</f>
        <v>0</v>
      </c>
      <c r="S528" s="92">
        <f>'Activity data'!O133*'Emission factors'!$B$29*'Emission factors'!$D$29/1000</f>
        <v>0</v>
      </c>
      <c r="T528" s="92">
        <f>'Activity data'!P133*'Emission factors'!$B$29*'Emission factors'!$D$29/1000</f>
        <v>0</v>
      </c>
      <c r="U528" s="92">
        <f>'Activity data'!Q133*'Emission factors'!$B$29*'Emission factors'!$D$29/1000</f>
        <v>0</v>
      </c>
    </row>
    <row r="529" spans="1:21" x14ac:dyDescent="0.25">
      <c r="A529" s="92" t="s">
        <v>11</v>
      </c>
      <c r="B529" s="92" t="s">
        <v>12</v>
      </c>
      <c r="C529" s="92" t="s">
        <v>13</v>
      </c>
      <c r="D529" s="92" t="s">
        <v>14</v>
      </c>
      <c r="E529" s="92" t="s">
        <v>26</v>
      </c>
      <c r="G529" s="92" t="s">
        <v>97</v>
      </c>
      <c r="H529" s="92" t="s">
        <v>31</v>
      </c>
      <c r="I529" s="88" t="s">
        <v>231</v>
      </c>
      <c r="L529" s="92">
        <f>'Activity data'!H134*'Emission factors'!$B$29*'Emission factors'!$D$29/1000</f>
        <v>0</v>
      </c>
      <c r="M529" s="92">
        <f>'Activity data'!I134*'Emission factors'!$B$29*'Emission factors'!$D$29/1000</f>
        <v>0</v>
      </c>
      <c r="N529" s="92">
        <f>'Activity data'!J134*'Emission factors'!$B$29*'Emission factors'!$D$29/1000</f>
        <v>0</v>
      </c>
      <c r="O529" s="92">
        <f>'Activity data'!K134*'Emission factors'!$B$29*'Emission factors'!$D$29/1000</f>
        <v>0</v>
      </c>
      <c r="P529" s="92">
        <f>'Activity data'!L134*'Emission factors'!$B$29*'Emission factors'!$D$29/1000</f>
        <v>0</v>
      </c>
      <c r="Q529" s="92">
        <f>'Activity data'!M134*'Emission factors'!$B$29*'Emission factors'!$D$29/1000</f>
        <v>0</v>
      </c>
      <c r="R529" s="92">
        <f>'Activity data'!N134*'Emission factors'!$B$29*'Emission factors'!$D$29/1000</f>
        <v>0</v>
      </c>
      <c r="S529" s="92">
        <f>'Activity data'!O134*'Emission factors'!$B$29*'Emission factors'!$D$29/1000</f>
        <v>0</v>
      </c>
      <c r="T529" s="92">
        <f>'Activity data'!P134*'Emission factors'!$B$29*'Emission factors'!$D$29/1000</f>
        <v>0</v>
      </c>
      <c r="U529" s="92">
        <f>'Activity data'!Q134*'Emission factors'!$B$29*'Emission factors'!$D$29/1000</f>
        <v>0</v>
      </c>
    </row>
    <row r="530" spans="1:21" x14ac:dyDescent="0.25">
      <c r="A530" s="92" t="s">
        <v>11</v>
      </c>
      <c r="B530" s="92" t="s">
        <v>12</v>
      </c>
      <c r="C530" s="92" t="s">
        <v>13</v>
      </c>
      <c r="D530" s="92" t="s">
        <v>14</v>
      </c>
      <c r="E530" s="92" t="s">
        <v>26</v>
      </c>
      <c r="G530" s="92" t="s">
        <v>97</v>
      </c>
      <c r="H530" s="92" t="s">
        <v>31</v>
      </c>
      <c r="I530" s="88" t="s">
        <v>230</v>
      </c>
      <c r="L530" s="92">
        <f>'Activity data'!H135*'Emission factors'!$B$29*'Emission factors'!$D$29/1000</f>
        <v>0</v>
      </c>
      <c r="M530" s="92">
        <f>'Activity data'!I135*'Emission factors'!$B$29*'Emission factors'!$D$29/1000</f>
        <v>0</v>
      </c>
      <c r="N530" s="92">
        <f>'Activity data'!J135*'Emission factors'!$B$29*'Emission factors'!$D$29/1000</f>
        <v>0</v>
      </c>
      <c r="O530" s="92">
        <f>'Activity data'!K135*'Emission factors'!$B$29*'Emission factors'!$D$29/1000</f>
        <v>0</v>
      </c>
      <c r="P530" s="92">
        <f>'Activity data'!L135*'Emission factors'!$B$29*'Emission factors'!$D$29/1000</f>
        <v>0</v>
      </c>
      <c r="Q530" s="92">
        <f>'Activity data'!M135*'Emission factors'!$B$29*'Emission factors'!$D$29/1000</f>
        <v>0</v>
      </c>
      <c r="R530" s="92">
        <f>'Activity data'!N135*'Emission factors'!$B$29*'Emission factors'!$D$29/1000</f>
        <v>0</v>
      </c>
      <c r="S530" s="92">
        <f>'Activity data'!O135*'Emission factors'!$B$29*'Emission factors'!$D$29/1000</f>
        <v>0</v>
      </c>
      <c r="T530" s="92">
        <f>'Activity data'!P135*'Emission factors'!$B$29*'Emission factors'!$D$29/1000</f>
        <v>0</v>
      </c>
      <c r="U530" s="92">
        <f>'Activity data'!Q135*'Emission factors'!$B$29*'Emission factors'!$D$29/1000</f>
        <v>0</v>
      </c>
    </row>
    <row r="531" spans="1:21" x14ac:dyDescent="0.25">
      <c r="A531" s="92" t="s">
        <v>11</v>
      </c>
      <c r="B531" s="92" t="s">
        <v>12</v>
      </c>
      <c r="C531" s="92" t="s">
        <v>13</v>
      </c>
      <c r="D531" s="92" t="s">
        <v>14</v>
      </c>
      <c r="E531" s="92" t="s">
        <v>26</v>
      </c>
      <c r="G531" s="92" t="s">
        <v>97</v>
      </c>
      <c r="H531" s="92" t="s">
        <v>31</v>
      </c>
      <c r="I531" s="88" t="s">
        <v>232</v>
      </c>
      <c r="L531" s="92">
        <f>'Activity data'!H136*'Emission factors'!$B$29*'Emission factors'!$D$29/1000</f>
        <v>0</v>
      </c>
      <c r="M531" s="92">
        <f>'Activity data'!I136*'Emission factors'!$B$29*'Emission factors'!$D$29/1000</f>
        <v>0</v>
      </c>
      <c r="N531" s="92">
        <f>'Activity data'!J136*'Emission factors'!$B$29*'Emission factors'!$D$29/1000</f>
        <v>0</v>
      </c>
      <c r="O531" s="92">
        <f>'Activity data'!K136*'Emission factors'!$B$29*'Emission factors'!$D$29/1000</f>
        <v>0</v>
      </c>
      <c r="P531" s="92">
        <f>'Activity data'!L136*'Emission factors'!$B$29*'Emission factors'!$D$29/1000</f>
        <v>0</v>
      </c>
      <c r="Q531" s="92">
        <f>'Activity data'!M136*'Emission factors'!$B$29*'Emission factors'!$D$29/1000</f>
        <v>0</v>
      </c>
      <c r="R531" s="92">
        <f>'Activity data'!N136*'Emission factors'!$B$29*'Emission factors'!$D$29/1000</f>
        <v>0</v>
      </c>
      <c r="S531" s="92">
        <f>'Activity data'!O136*'Emission factors'!$B$29*'Emission factors'!$D$29/1000</f>
        <v>0</v>
      </c>
      <c r="T531" s="92">
        <f>'Activity data'!P136*'Emission factors'!$B$29*'Emission factors'!$D$29/1000</f>
        <v>0</v>
      </c>
      <c r="U531" s="92">
        <f>'Activity data'!Q136*'Emission factors'!$B$29*'Emission factors'!$D$29/1000</f>
        <v>0</v>
      </c>
    </row>
    <row r="532" spans="1:21" x14ac:dyDescent="0.25">
      <c r="A532" s="92" t="s">
        <v>11</v>
      </c>
      <c r="B532" s="92" t="s">
        <v>12</v>
      </c>
      <c r="C532" s="92" t="s">
        <v>13</v>
      </c>
      <c r="D532" s="92" t="s">
        <v>14</v>
      </c>
      <c r="E532" s="92" t="s">
        <v>26</v>
      </c>
      <c r="G532" s="92" t="s">
        <v>97</v>
      </c>
      <c r="H532" s="92" t="s">
        <v>31</v>
      </c>
      <c r="I532" s="92" t="s">
        <v>225</v>
      </c>
      <c r="L532" s="92">
        <f>'Activity data'!H137*'Emission factors'!$B$29*'Emission factors'!$D$29/1000</f>
        <v>0</v>
      </c>
      <c r="M532" s="92">
        <f>'Activity data'!I137*'Emission factors'!$B$29*'Emission factors'!$D$29/1000</f>
        <v>0</v>
      </c>
      <c r="N532" s="92">
        <f>'Activity data'!J137*'Emission factors'!$B$29*'Emission factors'!$D$29/1000</f>
        <v>0</v>
      </c>
      <c r="O532" s="92">
        <f>'Activity data'!K137*'Emission factors'!$B$29*'Emission factors'!$D$29/1000</f>
        <v>0</v>
      </c>
      <c r="P532" s="92">
        <f>'Activity data'!L137*'Emission factors'!$B$29*'Emission factors'!$D$29/1000</f>
        <v>0</v>
      </c>
      <c r="Q532" s="92">
        <f>'Activity data'!M137*'Emission factors'!$B$29*'Emission factors'!$D$29/1000</f>
        <v>0</v>
      </c>
      <c r="R532" s="92">
        <f>'Activity data'!N137*'Emission factors'!$B$29*'Emission factors'!$D$29/1000</f>
        <v>0</v>
      </c>
      <c r="S532" s="92">
        <f>'Activity data'!O137*'Emission factors'!$B$29*'Emission factors'!$D$29/1000</f>
        <v>0</v>
      </c>
      <c r="T532" s="92">
        <f>'Activity data'!P137*'Emission factors'!$B$29*'Emission factors'!$D$29/1000</f>
        <v>0</v>
      </c>
      <c r="U532" s="92">
        <f>'Activity data'!Q137*'Emission factors'!$B$29*'Emission factors'!$D$29/1000</f>
        <v>0</v>
      </c>
    </row>
    <row r="533" spans="1:21" x14ac:dyDescent="0.25">
      <c r="A533" s="92" t="s">
        <v>11</v>
      </c>
      <c r="B533" s="92" t="s">
        <v>12</v>
      </c>
      <c r="C533" s="92" t="s">
        <v>13</v>
      </c>
      <c r="D533" s="92" t="s">
        <v>14</v>
      </c>
      <c r="E533" s="92" t="s">
        <v>26</v>
      </c>
      <c r="G533" s="92" t="s">
        <v>97</v>
      </c>
      <c r="H533" s="92" t="s">
        <v>31</v>
      </c>
      <c r="I533" s="88" t="s">
        <v>205</v>
      </c>
      <c r="L533" s="92">
        <f>'Activity data'!H138*'Emission factors'!$B$29*'Emission factors'!$D$29/1000</f>
        <v>0</v>
      </c>
      <c r="M533" s="92">
        <f>'Activity data'!I138*'Emission factors'!$B$29*'Emission factors'!$D$29/1000</f>
        <v>0</v>
      </c>
      <c r="N533" s="92">
        <f>'Activity data'!J138*'Emission factors'!$B$29*'Emission factors'!$D$29/1000</f>
        <v>0</v>
      </c>
      <c r="O533" s="92">
        <f>'Activity data'!K138*'Emission factors'!$B$29*'Emission factors'!$D$29/1000</f>
        <v>0</v>
      </c>
      <c r="P533" s="92">
        <f>'Activity data'!L138*'Emission factors'!$B$29*'Emission factors'!$D$29/1000</f>
        <v>0</v>
      </c>
      <c r="Q533" s="92">
        <f>'Activity data'!M138*'Emission factors'!$B$29*'Emission factors'!$D$29/1000</f>
        <v>0</v>
      </c>
      <c r="R533" s="92">
        <f>'Activity data'!N138*'Emission factors'!$B$29*'Emission factors'!$D$29/1000</f>
        <v>0</v>
      </c>
      <c r="S533" s="92">
        <f>'Activity data'!O138*'Emission factors'!$B$29*'Emission factors'!$D$29/1000</f>
        <v>0</v>
      </c>
      <c r="T533" s="92">
        <f>'Activity data'!P138*'Emission factors'!$B$29*'Emission factors'!$D$29/1000</f>
        <v>0</v>
      </c>
      <c r="U533" s="92">
        <f>'Activity data'!Q138*'Emission factors'!$B$29*'Emission factors'!$D$29/1000</f>
        <v>0</v>
      </c>
    </row>
    <row r="534" spans="1:21" x14ac:dyDescent="0.25">
      <c r="A534" s="92" t="s">
        <v>11</v>
      </c>
      <c r="B534" s="92" t="s">
        <v>12</v>
      </c>
      <c r="C534" s="92" t="s">
        <v>13</v>
      </c>
      <c r="D534" s="92" t="s">
        <v>14</v>
      </c>
      <c r="E534" s="92" t="s">
        <v>26</v>
      </c>
      <c r="G534" s="92" t="s">
        <v>97</v>
      </c>
      <c r="H534" s="92" t="s">
        <v>31</v>
      </c>
      <c r="I534" s="88" t="s">
        <v>204</v>
      </c>
      <c r="L534" s="92">
        <f>'Activity data'!H139*'Emission factors'!$B$29*'Emission factors'!$D$29/1000</f>
        <v>0</v>
      </c>
      <c r="M534" s="92">
        <f>'Activity data'!I139*'Emission factors'!$B$29*'Emission factors'!$D$29/1000</f>
        <v>0</v>
      </c>
      <c r="N534" s="92">
        <f>'Activity data'!J139*'Emission factors'!$B$29*'Emission factors'!$D$29/1000</f>
        <v>0</v>
      </c>
      <c r="O534" s="92">
        <f>'Activity data'!K139*'Emission factors'!$B$29*'Emission factors'!$D$29/1000</f>
        <v>0</v>
      </c>
      <c r="P534" s="92">
        <f>'Activity data'!L139*'Emission factors'!$B$29*'Emission factors'!$D$29/1000</f>
        <v>0</v>
      </c>
      <c r="Q534" s="92">
        <f>'Activity data'!M139*'Emission factors'!$B$29*'Emission factors'!$D$29/1000</f>
        <v>0</v>
      </c>
      <c r="R534" s="98">
        <f>'Activity data'!N139*'Emission factors'!$B$29*'Emission factors'!$D$29/1000</f>
        <v>4.3374454649999998E-2</v>
      </c>
      <c r="S534" s="98">
        <f>'Activity data'!O139*'Emission factors'!$B$29*'Emission factors'!$D$29/1000</f>
        <v>0.12918171224999997</v>
      </c>
      <c r="T534" s="98">
        <f>'Activity data'!P139*'Emission factors'!$B$29*'Emission factors'!$D$29/1000</f>
        <v>0.55366346850000003</v>
      </c>
      <c r="U534" s="98">
        <f>'Activity data'!Q139*'Emission factors'!$B$29*'Emission factors'!$D$29/1000</f>
        <v>1.0142924121750001</v>
      </c>
    </row>
    <row r="535" spans="1:21" x14ac:dyDescent="0.25">
      <c r="A535" s="92" t="s">
        <v>11</v>
      </c>
      <c r="B535" s="92" t="s">
        <v>12</v>
      </c>
      <c r="C535" s="92" t="s">
        <v>13</v>
      </c>
      <c r="D535" s="92" t="s">
        <v>14</v>
      </c>
      <c r="E535" s="92" t="s">
        <v>26</v>
      </c>
      <c r="G535" s="92" t="s">
        <v>97</v>
      </c>
      <c r="H535" s="92" t="s">
        <v>31</v>
      </c>
      <c r="I535" s="88" t="s">
        <v>228</v>
      </c>
      <c r="L535" s="92">
        <f>'Activity data'!H140*'Emission factors'!$B$29*'Emission factors'!$D$29/1000</f>
        <v>0</v>
      </c>
      <c r="M535" s="92">
        <f>'Activity data'!I140*'Emission factors'!$B$29*'Emission factors'!$D$29/1000</f>
        <v>0</v>
      </c>
      <c r="N535" s="92">
        <f>'Activity data'!J140*'Emission factors'!$B$29*'Emission factors'!$D$29/1000</f>
        <v>0</v>
      </c>
      <c r="O535" s="92">
        <f>'Activity data'!K140*'Emission factors'!$B$29*'Emission factors'!$D$29/1000</f>
        <v>0</v>
      </c>
      <c r="P535" s="92">
        <f>'Activity data'!L140*'Emission factors'!$B$29*'Emission factors'!$D$29/1000</f>
        <v>0</v>
      </c>
      <c r="Q535" s="92">
        <f>'Activity data'!M140*'Emission factors'!$B$29*'Emission factors'!$D$29/1000</f>
        <v>0</v>
      </c>
      <c r="R535" s="92">
        <f>'Activity data'!N140*'Emission factors'!$B$29*'Emission factors'!$D$29/1000</f>
        <v>0</v>
      </c>
      <c r="S535" s="92">
        <f>'Activity data'!O140*'Emission factors'!$B$29*'Emission factors'!$D$29/1000</f>
        <v>0</v>
      </c>
      <c r="T535" s="92">
        <f>'Activity data'!P140*'Emission factors'!$B$29*'Emission factors'!$D$29/1000</f>
        <v>0</v>
      </c>
      <c r="U535" s="92">
        <f>'Activity data'!Q140*'Emission factors'!$B$29*'Emission factors'!$D$29/1000</f>
        <v>0</v>
      </c>
    </row>
    <row r="536" spans="1:21" x14ac:dyDescent="0.25">
      <c r="A536" s="92" t="s">
        <v>11</v>
      </c>
      <c r="B536" s="92" t="s">
        <v>12</v>
      </c>
      <c r="C536" s="92" t="s">
        <v>13</v>
      </c>
      <c r="D536" s="92" t="s">
        <v>14</v>
      </c>
      <c r="E536" s="92" t="s">
        <v>26</v>
      </c>
      <c r="G536" s="92" t="s">
        <v>97</v>
      </c>
      <c r="H536" s="92" t="s">
        <v>31</v>
      </c>
      <c r="I536" s="88" t="s">
        <v>202</v>
      </c>
      <c r="L536" s="92">
        <f>'Activity data'!H141*'Emission factors'!$B$29*'Emission factors'!$D$29/1000</f>
        <v>0</v>
      </c>
      <c r="M536" s="92">
        <f>'Activity data'!I141*'Emission factors'!$B$29*'Emission factors'!$D$29/1000</f>
        <v>0</v>
      </c>
      <c r="N536" s="92">
        <f>'Activity data'!J141*'Emission factors'!$B$29*'Emission factors'!$D$29/1000</f>
        <v>0</v>
      </c>
      <c r="O536" s="92">
        <f>'Activity data'!K141*'Emission factors'!$B$29*'Emission factors'!$D$29/1000</f>
        <v>0</v>
      </c>
      <c r="P536" s="92">
        <f>'Activity data'!L141*'Emission factors'!$B$29*'Emission factors'!$D$29/1000</f>
        <v>0</v>
      </c>
      <c r="Q536" s="92">
        <f>'Activity data'!M141*'Emission factors'!$B$29*'Emission factors'!$D$29/1000</f>
        <v>0</v>
      </c>
      <c r="R536" s="92">
        <f>'Activity data'!N141*'Emission factors'!$B$29*'Emission factors'!$D$29/1000</f>
        <v>0</v>
      </c>
      <c r="S536" s="92">
        <f>'Activity data'!O141*'Emission factors'!$B$29*'Emission factors'!$D$29/1000</f>
        <v>0</v>
      </c>
      <c r="T536" s="92">
        <f>'Activity data'!P141*'Emission factors'!$B$29*'Emission factors'!$D$29/1000</f>
        <v>0</v>
      </c>
      <c r="U536" s="92">
        <f>'Activity data'!Q141*'Emission factors'!$B$29*'Emission factors'!$D$29/1000</f>
        <v>0</v>
      </c>
    </row>
    <row r="537" spans="1:21" x14ac:dyDescent="0.25">
      <c r="A537" s="92" t="s">
        <v>11</v>
      </c>
      <c r="B537" s="92" t="s">
        <v>12</v>
      </c>
      <c r="C537" s="92" t="s">
        <v>13</v>
      </c>
      <c r="D537" s="92" t="s">
        <v>14</v>
      </c>
      <c r="E537" s="92" t="s">
        <v>26</v>
      </c>
      <c r="G537" s="92" t="s">
        <v>97</v>
      </c>
      <c r="H537" s="92" t="s">
        <v>31</v>
      </c>
      <c r="I537" s="88" t="s">
        <v>190</v>
      </c>
      <c r="L537" s="92">
        <f>'Activity data'!H142*'Emission factors'!$B$29*'Emission factors'!$D$29/1000</f>
        <v>0</v>
      </c>
      <c r="M537" s="92">
        <f>'Activity data'!I142*'Emission factors'!$B$29*'Emission factors'!$D$29/1000</f>
        <v>0</v>
      </c>
      <c r="N537" s="92">
        <f>'Activity data'!J142*'Emission factors'!$B$29*'Emission factors'!$D$29/1000</f>
        <v>0</v>
      </c>
      <c r="O537" s="92">
        <f>'Activity data'!K142*'Emission factors'!$B$29*'Emission factors'!$D$29/1000</f>
        <v>0</v>
      </c>
      <c r="P537" s="92">
        <f>'Activity data'!L142*'Emission factors'!$B$29*'Emission factors'!$D$29/1000</f>
        <v>0</v>
      </c>
      <c r="Q537" s="92">
        <f>'Activity data'!M142*'Emission factors'!$B$29*'Emission factors'!$D$29/1000</f>
        <v>0</v>
      </c>
      <c r="R537" s="92">
        <f>'Activity data'!N142*'Emission factors'!$B$29*'Emission factors'!$D$29/1000</f>
        <v>0</v>
      </c>
      <c r="S537" s="92">
        <f>'Activity data'!O142*'Emission factors'!$B$29*'Emission factors'!$D$29/1000</f>
        <v>0</v>
      </c>
      <c r="T537" s="92">
        <f>'Activity data'!P142*'Emission factors'!$B$29*'Emission factors'!$D$29/1000</f>
        <v>0</v>
      </c>
      <c r="U537" s="92">
        <f>'Activity data'!Q142*'Emission factors'!$B$29*'Emission factors'!$D$29/1000</f>
        <v>0</v>
      </c>
    </row>
    <row r="538" spans="1:21" x14ac:dyDescent="0.25">
      <c r="A538" s="92" t="s">
        <v>11</v>
      </c>
      <c r="B538" s="92" t="s">
        <v>12</v>
      </c>
      <c r="C538" s="92" t="s">
        <v>13</v>
      </c>
      <c r="D538" s="92" t="s">
        <v>14</v>
      </c>
      <c r="E538" s="92" t="s">
        <v>26</v>
      </c>
      <c r="G538" s="92" t="s">
        <v>97</v>
      </c>
      <c r="H538" s="92" t="s">
        <v>31</v>
      </c>
      <c r="I538" s="88" t="s">
        <v>210</v>
      </c>
      <c r="L538" s="92">
        <f>'Activity data'!H143*'Emission factors'!$B$29*'Emission factors'!$D$29/1000</f>
        <v>0</v>
      </c>
      <c r="M538" s="92">
        <f>'Activity data'!I143*'Emission factors'!$B$29*'Emission factors'!$D$29/1000</f>
        <v>0</v>
      </c>
      <c r="N538" s="92">
        <f>'Activity data'!J143*'Emission factors'!$B$29*'Emission factors'!$D$29/1000</f>
        <v>0</v>
      </c>
      <c r="O538" s="92">
        <f>'Activity data'!K143*'Emission factors'!$B$29*'Emission factors'!$D$29/1000</f>
        <v>0</v>
      </c>
      <c r="P538" s="92">
        <f>'Activity data'!L143*'Emission factors'!$B$29*'Emission factors'!$D$29/1000</f>
        <v>0</v>
      </c>
      <c r="Q538" s="92">
        <f>'Activity data'!M143*'Emission factors'!$B$29*'Emission factors'!$D$29/1000</f>
        <v>0</v>
      </c>
      <c r="R538" s="92">
        <f>'Activity data'!N143*'Emission factors'!$B$29*'Emission factors'!$D$29/1000</f>
        <v>0</v>
      </c>
      <c r="S538" s="92">
        <f>'Activity data'!O143*'Emission factors'!$B$29*'Emission factors'!$D$29/1000</f>
        <v>0</v>
      </c>
      <c r="T538" s="92">
        <f>'Activity data'!P143*'Emission factors'!$B$29*'Emission factors'!$D$29/1000</f>
        <v>0</v>
      </c>
      <c r="U538" s="92">
        <f>'Activity data'!Q143*'Emission factors'!$B$29*'Emission factors'!$D$29/1000</f>
        <v>0</v>
      </c>
    </row>
    <row r="539" spans="1:21" x14ac:dyDescent="0.25">
      <c r="A539" s="92" t="s">
        <v>11</v>
      </c>
      <c r="B539" s="92" t="s">
        <v>12</v>
      </c>
      <c r="C539" s="92" t="s">
        <v>13</v>
      </c>
      <c r="D539" s="92" t="s">
        <v>14</v>
      </c>
      <c r="E539" s="92" t="s">
        <v>26</v>
      </c>
      <c r="G539" s="92" t="s">
        <v>97</v>
      </c>
      <c r="H539" s="92" t="s">
        <v>31</v>
      </c>
      <c r="I539" s="88" t="s">
        <v>199</v>
      </c>
      <c r="L539" s="92">
        <f>'Activity data'!H144*'Emission factors'!$B$29*'Emission factors'!$D$29/1000</f>
        <v>0</v>
      </c>
      <c r="M539" s="92">
        <f>'Activity data'!I144*'Emission factors'!$B$29*'Emission factors'!$D$29/1000</f>
        <v>0</v>
      </c>
      <c r="N539" s="92">
        <f>'Activity data'!J144*'Emission factors'!$B$29*'Emission factors'!$D$29/1000</f>
        <v>0</v>
      </c>
      <c r="O539" s="92">
        <f>'Activity data'!K144*'Emission factors'!$B$29*'Emission factors'!$D$29/1000</f>
        <v>0</v>
      </c>
      <c r="P539" s="92">
        <f>'Activity data'!L144*'Emission factors'!$B$29*'Emission factors'!$D$29/1000</f>
        <v>0</v>
      </c>
      <c r="Q539" s="92">
        <f>'Activity data'!M144*'Emission factors'!$B$29*'Emission factors'!$D$29/1000</f>
        <v>0</v>
      </c>
      <c r="R539" s="92">
        <f>'Activity data'!N144*'Emission factors'!$B$29*'Emission factors'!$D$29/1000</f>
        <v>0</v>
      </c>
      <c r="S539" s="92">
        <f>'Activity data'!O144*'Emission factors'!$B$29*'Emission factors'!$D$29/1000</f>
        <v>0</v>
      </c>
      <c r="T539" s="98">
        <f>'Activity data'!P144*'Emission factors'!$B$29*'Emission factors'!$D$29/1000</f>
        <v>6.9819072750000001E-3</v>
      </c>
      <c r="U539" s="98">
        <f>'Activity data'!Q144*'Emission factors'!$B$29*'Emission factors'!$D$29/1000</f>
        <v>2.3273024249999994E-3</v>
      </c>
    </row>
    <row r="540" spans="1:21" x14ac:dyDescent="0.25">
      <c r="A540" s="92" t="s">
        <v>11</v>
      </c>
      <c r="B540" s="92" t="s">
        <v>12</v>
      </c>
      <c r="C540" s="92" t="s">
        <v>13</v>
      </c>
      <c r="D540" s="92" t="s">
        <v>14</v>
      </c>
      <c r="E540" s="92" t="s">
        <v>26</v>
      </c>
      <c r="G540" s="92" t="s">
        <v>97</v>
      </c>
      <c r="H540" s="92" t="s">
        <v>31</v>
      </c>
      <c r="I540" s="88" t="s">
        <v>233</v>
      </c>
      <c r="L540" s="92">
        <f>'Activity data'!H145*'Emission factors'!$B$29*'Emission factors'!$D$29/1000</f>
        <v>0</v>
      </c>
      <c r="M540" s="92">
        <f>'Activity data'!I145*'Emission factors'!$B$29*'Emission factors'!$D$29/1000</f>
        <v>0</v>
      </c>
      <c r="N540" s="92">
        <f>'Activity data'!J145*'Emission factors'!$B$29*'Emission factors'!$D$29/1000</f>
        <v>0</v>
      </c>
      <c r="O540" s="92">
        <f>'Activity data'!K145*'Emission factors'!$B$29*'Emission factors'!$D$29/1000</f>
        <v>0</v>
      </c>
      <c r="P540" s="92">
        <f>'Activity data'!L145*'Emission factors'!$B$29*'Emission factors'!$D$29/1000</f>
        <v>0</v>
      </c>
      <c r="Q540" s="92">
        <f>'Activity data'!M145*'Emission factors'!$B$29*'Emission factors'!$D$29/1000</f>
        <v>0</v>
      </c>
      <c r="R540" s="92">
        <f>'Activity data'!N145*'Emission factors'!$B$29*'Emission factors'!$D$29/1000</f>
        <v>0</v>
      </c>
      <c r="S540" s="92">
        <f>'Activity data'!O145*'Emission factors'!$B$29*'Emission factors'!$D$29/1000</f>
        <v>0</v>
      </c>
      <c r="T540" s="92">
        <f>'Activity data'!P145*'Emission factors'!$B$29*'Emission factors'!$D$29/1000</f>
        <v>0</v>
      </c>
      <c r="U540" s="92">
        <f>'Activity data'!Q145*'Emission factors'!$B$29*'Emission factors'!$D$29/1000</f>
        <v>0</v>
      </c>
    </row>
    <row r="541" spans="1:21" x14ac:dyDescent="0.25">
      <c r="A541" s="92" t="s">
        <v>11</v>
      </c>
      <c r="B541" s="92" t="s">
        <v>12</v>
      </c>
      <c r="C541" s="92" t="s">
        <v>13</v>
      </c>
      <c r="D541" s="92" t="s">
        <v>14</v>
      </c>
      <c r="E541" s="92" t="s">
        <v>26</v>
      </c>
      <c r="G541" s="92" t="s">
        <v>97</v>
      </c>
      <c r="H541" s="92" t="s">
        <v>31</v>
      </c>
      <c r="I541" s="88" t="s">
        <v>200</v>
      </c>
      <c r="L541" s="92">
        <f>'Activity data'!H146*'Emission factors'!$B$29*'Emission factors'!$D$29/1000</f>
        <v>0</v>
      </c>
      <c r="M541" s="92">
        <f>'Activity data'!I146*'Emission factors'!$B$29*'Emission factors'!$D$29/1000</f>
        <v>0</v>
      </c>
      <c r="N541" s="92">
        <f>'Activity data'!J146*'Emission factors'!$B$29*'Emission factors'!$D$29/1000</f>
        <v>0</v>
      </c>
      <c r="O541" s="98">
        <f>'Activity data'!K146*'Emission factors'!$B$29*'Emission factors'!$D$29/1000</f>
        <v>1.2143508975E-2</v>
      </c>
      <c r="P541" s="98">
        <f>'Activity data'!L146*'Emission factors'!$B$29*'Emission factors'!$D$29/1000</f>
        <v>1.4456041574999998E-2</v>
      </c>
      <c r="Q541" s="98">
        <f>'Activity data'!M146*'Emission factors'!$B$29*'Emission factors'!$D$29/1000</f>
        <v>7.6326838499999996E-3</v>
      </c>
      <c r="R541" s="98">
        <f>'Activity data'!N146*'Emission factors'!$B$29*'Emission factors'!$D$29/1000</f>
        <v>1.8648561899999996E-2</v>
      </c>
      <c r="S541" s="98">
        <f>'Activity data'!O146*'Emission factors'!$B$29*'Emission factors'!$D$29/1000</f>
        <v>1.3541216699999999E-2</v>
      </c>
      <c r="T541" s="98">
        <f>'Activity data'!P146*'Emission factors'!$B$29*'Emission factors'!$D$29/1000</f>
        <v>2.5958721E-3</v>
      </c>
      <c r="U541" s="98">
        <f>'Activity data'!Q146*'Emission factors'!$B$29*'Emission factors'!$D$29/1000</f>
        <v>0</v>
      </c>
    </row>
    <row r="542" spans="1:21" x14ac:dyDescent="0.25">
      <c r="A542" s="92" t="s">
        <v>11</v>
      </c>
      <c r="B542" s="92" t="s">
        <v>12</v>
      </c>
      <c r="C542" s="92" t="s">
        <v>13</v>
      </c>
      <c r="D542" s="92" t="s">
        <v>14</v>
      </c>
      <c r="E542" s="92" t="s">
        <v>22</v>
      </c>
      <c r="G542" s="92" t="s">
        <v>97</v>
      </c>
      <c r="H542" s="92" t="s">
        <v>31</v>
      </c>
      <c r="I542" s="88" t="s">
        <v>203</v>
      </c>
      <c r="J542" s="92" t="s">
        <v>13</v>
      </c>
      <c r="L542" s="98">
        <f>'Activity data'!H148*'Emission factors'!$B$23*'Emission factors'!$D$23/1000</f>
        <v>343.75146375312164</v>
      </c>
      <c r="M542" s="98">
        <f>'Activity data'!I148*'Emission factors'!$B$23*'Emission factors'!$D$23/1000</f>
        <v>399.37274568399431</v>
      </c>
      <c r="N542" s="98">
        <f>'Activity data'!J148*'Emission factors'!$B$23*'Emission factors'!$D$23/1000</f>
        <v>459.14423941684129</v>
      </c>
      <c r="O542" s="98">
        <f>'Activity data'!K148*'Emission factors'!$B$23*'Emission factors'!$D$23/1000</f>
        <v>514.17400887610722</v>
      </c>
      <c r="P542" s="98">
        <f>'Activity data'!L148*'Emission factors'!$B$23*'Emission factors'!$D$23/1000</f>
        <v>550.02568608920808</v>
      </c>
      <c r="Q542" s="98">
        <f>'Activity data'!M148*'Emission factors'!$B$23*'Emission factors'!$D$23/1000</f>
        <v>588.22858346600867</v>
      </c>
      <c r="R542" s="98">
        <f>'Activity data'!N148*'Emission factors'!$B$23*'Emission factors'!$D$23/1000</f>
        <v>641.45777544137502</v>
      </c>
      <c r="S542" s="98">
        <f>'Activity data'!O148*'Emission factors'!$B$23*'Emission factors'!$D$23/1000</f>
        <v>677.90298211959464</v>
      </c>
      <c r="T542" s="98">
        <f>'Activity data'!P148*'Emission factors'!$B$23*'Emission factors'!$D$23/1000</f>
        <v>688.92593967433561</v>
      </c>
      <c r="U542" s="98">
        <f>'Activity data'!Q148*'Emission factors'!$B$23*'Emission factors'!$D$23/1000</f>
        <v>462.88142873496378</v>
      </c>
    </row>
    <row r="543" spans="1:21" x14ac:dyDescent="0.25">
      <c r="A543" s="92" t="s">
        <v>11</v>
      </c>
      <c r="B543" s="92" t="s">
        <v>12</v>
      </c>
      <c r="C543" s="92" t="s">
        <v>13</v>
      </c>
      <c r="D543" s="92" t="s">
        <v>14</v>
      </c>
      <c r="E543" s="92" t="s">
        <v>22</v>
      </c>
      <c r="G543" s="92" t="s">
        <v>97</v>
      </c>
      <c r="H543" s="92" t="s">
        <v>31</v>
      </c>
      <c r="I543" s="88" t="s">
        <v>227</v>
      </c>
      <c r="L543" s="98">
        <f>'Activity data'!H149*'Emission factors'!$B$23*'Emission factors'!$D$23/1000</f>
        <v>7.2279145883402576</v>
      </c>
      <c r="M543" s="98">
        <f>'Activity data'!I149*'Emission factors'!$B$23*'Emission factors'!$D$23/1000</f>
        <v>8.2053070833761037</v>
      </c>
      <c r="N543" s="98">
        <f>'Activity data'!J149*'Emission factors'!$B$23*'Emission factors'!$D$23/1000</f>
        <v>8.7512039726850439</v>
      </c>
      <c r="O543" s="98">
        <f>'Activity data'!K149*'Emission factors'!$B$23*'Emission factors'!$D$23/1000</f>
        <v>8.8000306589906749</v>
      </c>
      <c r="P543" s="98">
        <f>'Activity data'!L149*'Emission factors'!$B$23*'Emission factors'!$D$23/1000</f>
        <v>8.8924146413612437</v>
      </c>
      <c r="Q543" s="98">
        <f>'Activity data'!M149*'Emission factors'!$B$23*'Emission factors'!$D$23/1000</f>
        <v>9.1672933694366865</v>
      </c>
      <c r="R543" s="98">
        <f>'Activity data'!N149*'Emission factors'!$B$23*'Emission factors'!$D$23/1000</f>
        <v>9.0379841822910993</v>
      </c>
      <c r="S543" s="98">
        <f>'Activity data'!O149*'Emission factors'!$B$23*'Emission factors'!$D$23/1000</f>
        <v>9.1821364486851564</v>
      </c>
      <c r="T543" s="98">
        <f>'Activity data'!P149*'Emission factors'!$B$23*'Emission factors'!$D$23/1000</f>
        <v>11.730681654160293</v>
      </c>
      <c r="U543" s="98">
        <f>'Activity data'!Q149*'Emission factors'!$B$23*'Emission factors'!$D$23/1000</f>
        <v>12.576478791141446</v>
      </c>
    </row>
    <row r="544" spans="1:21" x14ac:dyDescent="0.25">
      <c r="A544" s="92" t="s">
        <v>11</v>
      </c>
      <c r="B544" s="92" t="s">
        <v>12</v>
      </c>
      <c r="C544" s="92" t="s">
        <v>13</v>
      </c>
      <c r="D544" s="92" t="s">
        <v>14</v>
      </c>
      <c r="E544" s="92" t="s">
        <v>22</v>
      </c>
      <c r="G544" s="92" t="s">
        <v>97</v>
      </c>
      <c r="H544" s="92" t="s">
        <v>31</v>
      </c>
      <c r="I544" s="88" t="s">
        <v>191</v>
      </c>
      <c r="L544" s="98">
        <f>'Activity data'!H150*'Emission factors'!$B$23*'Emission factors'!$D$23/1000</f>
        <v>4.37949794581486</v>
      </c>
      <c r="M544" s="98">
        <f>'Activity data'!I150*'Emission factors'!$B$23*'Emission factors'!$D$23/1000</f>
        <v>4.8806500636765282</v>
      </c>
      <c r="N544" s="98">
        <f>'Activity data'!J150*'Emission factors'!$B$23*'Emission factors'!$D$23/1000</f>
        <v>4.941859972586891</v>
      </c>
      <c r="O544" s="98">
        <f>'Activity data'!K150*'Emission factors'!$B$23*'Emission factors'!$D$23/1000</f>
        <v>5.4257171296044104</v>
      </c>
      <c r="P544" s="98">
        <f>'Activity data'!L150*'Emission factors'!$B$23*'Emission factors'!$D$23/1000</f>
        <v>6.7877600719894611</v>
      </c>
      <c r="Q544" s="98">
        <f>'Activity data'!M150*'Emission factors'!$B$23*'Emission factors'!$D$23/1000</f>
        <v>7.7808263163249558</v>
      </c>
      <c r="R544" s="98">
        <f>'Activity data'!N150*'Emission factors'!$B$23*'Emission factors'!$D$23/1000</f>
        <v>8.6236970487079372</v>
      </c>
      <c r="S544" s="98">
        <f>'Activity data'!O150*'Emission factors'!$B$23*'Emission factors'!$D$23/1000</f>
        <v>9.3361295466602847</v>
      </c>
      <c r="T544" s="98">
        <f>'Activity data'!P150*'Emission factors'!$B$23*'Emission factors'!$D$23/1000</f>
        <v>11.050621225294789</v>
      </c>
      <c r="U544" s="98">
        <f>'Activity data'!Q150*'Emission factors'!$B$23*'Emission factors'!$D$23/1000</f>
        <v>11.61340472868136</v>
      </c>
    </row>
    <row r="545" spans="1:21" x14ac:dyDescent="0.25">
      <c r="A545" s="92" t="s">
        <v>11</v>
      </c>
      <c r="B545" s="92" t="s">
        <v>12</v>
      </c>
      <c r="C545" s="92" t="s">
        <v>13</v>
      </c>
      <c r="D545" s="92" t="s">
        <v>14</v>
      </c>
      <c r="E545" s="92" t="s">
        <v>22</v>
      </c>
      <c r="G545" s="92" t="s">
        <v>97</v>
      </c>
      <c r="H545" s="92" t="s">
        <v>31</v>
      </c>
      <c r="I545" s="88" t="s">
        <v>192</v>
      </c>
      <c r="L545" s="98">
        <f>'Activity data'!H151*'Emission factors'!$B$23*'Emission factors'!$D$23/1000</f>
        <v>46.533126887363544</v>
      </c>
      <c r="M545" s="98">
        <f>'Activity data'!I151*'Emission factors'!$B$23*'Emission factors'!$D$23/1000</f>
        <v>51.364153434033462</v>
      </c>
      <c r="N545" s="98">
        <f>'Activity data'!J151*'Emission factors'!$B$23*'Emission factors'!$D$23/1000</f>
        <v>51.505612188408143</v>
      </c>
      <c r="O545" s="98">
        <f>'Activity data'!K151*'Emission factors'!$B$23*'Emission factors'!$D$23/1000</f>
        <v>56.103923122605813</v>
      </c>
      <c r="P545" s="98">
        <f>'Activity data'!L151*'Emission factors'!$B$23*'Emission factors'!$D$23/1000</f>
        <v>64.394066707413103</v>
      </c>
      <c r="Q545" s="98">
        <f>'Activity data'!M151*'Emission factors'!$B$23*'Emission factors'!$D$23/1000</f>
        <v>71.727749897941351</v>
      </c>
      <c r="R545" s="98">
        <f>'Activity data'!N151*'Emission factors'!$B$23*'Emission factors'!$D$23/1000</f>
        <v>78.749689004608967</v>
      </c>
      <c r="S545" s="98">
        <f>'Activity data'!O151*'Emission factors'!$B$23*'Emission factors'!$D$23/1000</f>
        <v>80.474733172662198</v>
      </c>
      <c r="T545" s="98">
        <f>'Activity data'!P151*'Emission factors'!$B$23*'Emission factors'!$D$23/1000</f>
        <v>87.255424174448223</v>
      </c>
      <c r="U545" s="98">
        <f>'Activity data'!Q151*'Emission factors'!$B$23*'Emission factors'!$D$23/1000</f>
        <v>88.634638830993708</v>
      </c>
    </row>
    <row r="546" spans="1:21" x14ac:dyDescent="0.25">
      <c r="A546" s="92" t="s">
        <v>11</v>
      </c>
      <c r="B546" s="92" t="s">
        <v>12</v>
      </c>
      <c r="C546" s="92" t="s">
        <v>13</v>
      </c>
      <c r="D546" s="92" t="s">
        <v>14</v>
      </c>
      <c r="E546" s="92" t="s">
        <v>22</v>
      </c>
      <c r="G546" s="92" t="s">
        <v>97</v>
      </c>
      <c r="H546" s="92" t="s">
        <v>31</v>
      </c>
      <c r="I546" s="88" t="s">
        <v>206</v>
      </c>
      <c r="L546" s="98">
        <f>'Activity data'!H152*'Emission factors'!$B$23*'Emission factors'!$D$23/1000</f>
        <v>68.273734371773045</v>
      </c>
      <c r="M546" s="98">
        <f>'Activity data'!I152*'Emission factors'!$B$23*'Emission factors'!$D$23/1000</f>
        <v>73.369371896874654</v>
      </c>
      <c r="N546" s="98">
        <f>'Activity data'!J152*'Emission factors'!$B$23*'Emission factors'!$D$23/1000</f>
        <v>79.822781513123502</v>
      </c>
      <c r="O546" s="98">
        <f>'Activity data'!K152*'Emission factors'!$B$23*'Emission factors'!$D$23/1000</f>
        <v>94.620536135089466</v>
      </c>
      <c r="P546" s="98">
        <f>'Activity data'!L152*'Emission factors'!$B$23*'Emission factors'!$D$23/1000</f>
        <v>112.58780121894659</v>
      </c>
      <c r="Q546" s="98">
        <f>'Activity data'!M152*'Emission factors'!$B$23*'Emission factors'!$D$23/1000</f>
        <v>129.58254523378429</v>
      </c>
      <c r="R546" s="98">
        <f>'Activity data'!N152*'Emission factors'!$B$23*'Emission factors'!$D$23/1000</f>
        <v>140.16190836701568</v>
      </c>
      <c r="S546" s="98">
        <f>'Activity data'!O152*'Emission factors'!$B$23*'Emission factors'!$D$23/1000</f>
        <v>153.69519125149873</v>
      </c>
      <c r="T546" s="98">
        <f>'Activity data'!P152*'Emission factors'!$B$23*'Emission factors'!$D$23/1000</f>
        <v>164.70432064961574</v>
      </c>
      <c r="U546" s="98">
        <f>'Activity data'!Q152*'Emission factors'!$B$23*'Emission factors'!$D$23/1000</f>
        <v>160.48986476519065</v>
      </c>
    </row>
    <row r="547" spans="1:21" x14ac:dyDescent="0.25">
      <c r="A547" s="92" t="s">
        <v>11</v>
      </c>
      <c r="B547" s="92" t="s">
        <v>12</v>
      </c>
      <c r="C547" s="92" t="s">
        <v>13</v>
      </c>
      <c r="D547" s="92" t="s">
        <v>14</v>
      </c>
      <c r="E547" s="92" t="s">
        <v>22</v>
      </c>
      <c r="G547" s="92" t="s">
        <v>97</v>
      </c>
      <c r="H547" s="92" t="s">
        <v>31</v>
      </c>
      <c r="I547" s="88" t="s">
        <v>220</v>
      </c>
      <c r="L547" s="98">
        <f>'Activity data'!H153*'Emission factors'!$B$23*'Emission factors'!$D$23/1000</f>
        <v>4.8614096640327009</v>
      </c>
      <c r="M547" s="98">
        <f>'Activity data'!I153*'Emission factors'!$B$23*'Emission factors'!$D$23/1000</f>
        <v>5.3400916088508739</v>
      </c>
      <c r="N547" s="98">
        <f>'Activity data'!J153*'Emission factors'!$B$23*'Emission factors'!$D$23/1000</f>
        <v>5.3408687243915596</v>
      </c>
      <c r="O547" s="98">
        <f>'Activity data'!K153*'Emission factors'!$B$23*'Emission factors'!$D$23/1000</f>
        <v>5.3761413384627961</v>
      </c>
      <c r="P547" s="98">
        <f>'Activity data'!L153*'Emission factors'!$B$23*'Emission factors'!$D$23/1000</f>
        <v>5.5156358526292566</v>
      </c>
      <c r="Q547" s="98">
        <f>'Activity data'!M153*'Emission factors'!$B$23*'Emission factors'!$D$23/1000</f>
        <v>5.7593446310045868</v>
      </c>
      <c r="R547" s="98">
        <f>'Activity data'!N153*'Emission factors'!$B$23*'Emission factors'!$D$23/1000</f>
        <v>5.6713869535884136</v>
      </c>
      <c r="S547" s="98">
        <f>'Activity data'!O153*'Emission factors'!$B$23*'Emission factors'!$D$23/1000</f>
        <v>5.6205913655920989</v>
      </c>
      <c r="T547" s="98">
        <f>'Activity data'!P153*'Emission factors'!$B$23*'Emission factors'!$D$23/1000</f>
        <v>5.4179575135663294</v>
      </c>
      <c r="U547" s="98">
        <f>'Activity data'!Q153*'Emission factors'!$B$23*'Emission factors'!$D$23/1000</f>
        <v>5.8800710770317792</v>
      </c>
    </row>
    <row r="548" spans="1:21" x14ac:dyDescent="0.25">
      <c r="A548" s="92" t="s">
        <v>11</v>
      </c>
      <c r="B548" s="92" t="s">
        <v>12</v>
      </c>
      <c r="C548" s="92" t="s">
        <v>13</v>
      </c>
      <c r="D548" s="92" t="s">
        <v>14</v>
      </c>
      <c r="E548" s="92" t="s">
        <v>22</v>
      </c>
      <c r="G548" s="92" t="s">
        <v>97</v>
      </c>
      <c r="H548" s="92" t="s">
        <v>31</v>
      </c>
      <c r="I548" s="88" t="s">
        <v>193</v>
      </c>
      <c r="L548" s="98">
        <f>'Activity data'!H154*'Emission factors'!$B$23*'Emission factors'!$D$23/1000</f>
        <v>51.655680386907079</v>
      </c>
      <c r="M548" s="98">
        <f>'Activity data'!I154*'Emission factors'!$B$23*'Emission factors'!$D$23/1000</f>
        <v>59.050420597394925</v>
      </c>
      <c r="N548" s="98">
        <f>'Activity data'!J154*'Emission factors'!$B$23*'Emission factors'!$D$23/1000</f>
        <v>64.993364202631952</v>
      </c>
      <c r="O548" s="98">
        <f>'Activity data'!K154*'Emission factors'!$B$23*'Emission factors'!$D$23/1000</f>
        <v>71.794585513148192</v>
      </c>
      <c r="P548" s="98">
        <f>'Activity data'!L154*'Emission factors'!$B$23*'Emission factors'!$D$23/1000</f>
        <v>75.930867866700822</v>
      </c>
      <c r="Q548" s="98">
        <f>'Activity data'!M154*'Emission factors'!$B$23*'Emission factors'!$D$23/1000</f>
        <v>82.467308847306455</v>
      </c>
      <c r="R548" s="98">
        <f>'Activity data'!N154*'Emission factors'!$B$23*'Emission factors'!$D$23/1000</f>
        <v>91.240827218370356</v>
      </c>
      <c r="S548" s="98">
        <f>'Activity data'!O154*'Emission factors'!$B$23*'Emission factors'!$D$23/1000</f>
        <v>106.28805681852197</v>
      </c>
      <c r="T548" s="98">
        <f>'Activity data'!P154*'Emission factors'!$B$23*'Emission factors'!$D$23/1000</f>
        <v>132.31729115231383</v>
      </c>
      <c r="U548" s="98">
        <f>'Activity data'!Q154*'Emission factors'!$B$23*'Emission factors'!$D$23/1000</f>
        <v>141.570670819669</v>
      </c>
    </row>
    <row r="549" spans="1:21" x14ac:dyDescent="0.25">
      <c r="A549" s="92" t="s">
        <v>11</v>
      </c>
      <c r="B549" s="92" t="s">
        <v>12</v>
      </c>
      <c r="C549" s="92" t="s">
        <v>13</v>
      </c>
      <c r="D549" s="92" t="s">
        <v>14</v>
      </c>
      <c r="E549" s="92" t="s">
        <v>22</v>
      </c>
      <c r="G549" s="92" t="s">
        <v>97</v>
      </c>
      <c r="H549" s="92" t="s">
        <v>31</v>
      </c>
      <c r="I549" s="88" t="s">
        <v>259</v>
      </c>
      <c r="L549" s="98">
        <f>'Activity data'!H155*'Emission factors'!$B$23*'Emission factors'!$D$23/1000</f>
        <v>8.4621440052089518</v>
      </c>
      <c r="M549" s="98">
        <f>'Activity data'!I155*'Emission factors'!$B$23*'Emission factors'!$D$23/1000</f>
        <v>8.2025734864898592</v>
      </c>
      <c r="N549" s="98">
        <f>'Activity data'!J155*'Emission factors'!$B$23*'Emission factors'!$D$23/1000</f>
        <v>7.5697039948949811</v>
      </c>
      <c r="O549" s="98">
        <f>'Activity data'!K155*'Emission factors'!$B$23*'Emission factors'!$D$23/1000</f>
        <v>7.2508465555039239</v>
      </c>
      <c r="P549" s="98">
        <f>'Activity data'!L155*'Emission factors'!$B$23*'Emission factors'!$D$23/1000</f>
        <v>7.5952627963843122</v>
      </c>
      <c r="Q549" s="98">
        <f>'Activity data'!M155*'Emission factors'!$B$23*'Emission factors'!$D$23/1000</f>
        <v>8.0536220458282362</v>
      </c>
      <c r="R549" s="98">
        <f>'Activity data'!N155*'Emission factors'!$B$23*'Emission factors'!$D$23/1000</f>
        <v>8.2957638584005036</v>
      </c>
      <c r="S549" s="98">
        <f>'Activity data'!O155*'Emission factors'!$B$23*'Emission factors'!$D$23/1000</f>
        <v>9.1897987719504037</v>
      </c>
      <c r="T549" s="98">
        <f>'Activity data'!P155*'Emission factors'!$B$23*'Emission factors'!$D$23/1000</f>
        <v>11.385671977317916</v>
      </c>
      <c r="U549" s="98">
        <f>'Activity data'!Q155*'Emission factors'!$B$23*'Emission factors'!$D$23/1000</f>
        <v>14.396698078711681</v>
      </c>
    </row>
    <row r="550" spans="1:21" x14ac:dyDescent="0.25">
      <c r="A550" s="92" t="s">
        <v>11</v>
      </c>
      <c r="B550" s="92" t="s">
        <v>12</v>
      </c>
      <c r="C550" s="92" t="s">
        <v>13</v>
      </c>
      <c r="D550" s="92" t="s">
        <v>14</v>
      </c>
      <c r="E550" s="92" t="s">
        <v>22</v>
      </c>
      <c r="G550" s="92" t="s">
        <v>97</v>
      </c>
      <c r="H550" s="92" t="s">
        <v>31</v>
      </c>
      <c r="I550" s="88" t="s">
        <v>223</v>
      </c>
      <c r="L550" s="98">
        <f>'Activity data'!H156*'Emission factors'!$B$23*'Emission factors'!$D$23/1000</f>
        <v>6.9669848144804289</v>
      </c>
      <c r="M550" s="98">
        <f>'Activity data'!I156*'Emission factors'!$B$23*'Emission factors'!$D$23/1000</f>
        <v>6.2534495316834198</v>
      </c>
      <c r="N550" s="98">
        <f>'Activity data'!J156*'Emission factors'!$B$23*'Emission factors'!$D$23/1000</f>
        <v>5.6048395596583243</v>
      </c>
      <c r="O550" s="98">
        <f>'Activity data'!K156*'Emission factors'!$B$23*'Emission factors'!$D$23/1000</f>
        <v>5.475235496453319</v>
      </c>
      <c r="P550" s="98">
        <f>'Activity data'!L156*'Emission factors'!$B$23*'Emission factors'!$D$23/1000</f>
        <v>6.1242764142349593</v>
      </c>
      <c r="Q550" s="98">
        <f>'Activity data'!M156*'Emission factors'!$B$23*'Emission factors'!$D$23/1000</f>
        <v>6.5573104401772628</v>
      </c>
      <c r="R550" s="98">
        <f>'Activity data'!N156*'Emission factors'!$B$23*'Emission factors'!$D$23/1000</f>
        <v>7.2589939524428582</v>
      </c>
      <c r="S550" s="98">
        <f>'Activity data'!O156*'Emission factors'!$B$23*'Emission factors'!$D$23/1000</f>
        <v>8.9361883207491086</v>
      </c>
      <c r="T550" s="98">
        <f>'Activity data'!P156*'Emission factors'!$B$23*'Emission factors'!$D$23/1000</f>
        <v>11.037496787088751</v>
      </c>
      <c r="U550" s="98">
        <f>'Activity data'!Q156*'Emission factors'!$B$23*'Emission factors'!$D$23/1000</f>
        <v>11.133949965710169</v>
      </c>
    </row>
    <row r="551" spans="1:21" x14ac:dyDescent="0.25">
      <c r="A551" s="92" t="s">
        <v>11</v>
      </c>
      <c r="B551" s="92" t="s">
        <v>12</v>
      </c>
      <c r="C551" s="92" t="s">
        <v>13</v>
      </c>
      <c r="D551" s="92" t="s">
        <v>14</v>
      </c>
      <c r="E551" s="92" t="s">
        <v>22</v>
      </c>
      <c r="G551" s="92" t="s">
        <v>97</v>
      </c>
      <c r="H551" s="92" t="s">
        <v>31</v>
      </c>
      <c r="I551" s="88" t="s">
        <v>221</v>
      </c>
      <c r="L551" s="98">
        <f>'Activity data'!H157*'Emission factors'!$B$23*'Emission factors'!$D$23/1000</f>
        <v>114.85541283952894</v>
      </c>
      <c r="M551" s="98">
        <f>'Activity data'!I157*'Emission factors'!$B$23*'Emission factors'!$D$23/1000</f>
        <v>130.3249328687055</v>
      </c>
      <c r="N551" s="98">
        <f>'Activity data'!J157*'Emission factors'!$B$23*'Emission factors'!$D$23/1000</f>
        <v>130.27452946444126</v>
      </c>
      <c r="O551" s="98">
        <f>'Activity data'!K157*'Emission factors'!$B$23*'Emission factors'!$D$23/1000</f>
        <v>118.15863684159133</v>
      </c>
      <c r="P551" s="98">
        <f>'Activity data'!L157*'Emission factors'!$B$23*'Emission factors'!$D$23/1000</f>
        <v>106.60151034197945</v>
      </c>
      <c r="Q551" s="98">
        <f>'Activity data'!M157*'Emission factors'!$B$23*'Emission factors'!$D$23/1000</f>
        <v>84.770925276336584</v>
      </c>
      <c r="R551" s="98">
        <f>'Activity data'!N157*'Emission factors'!$B$23*'Emission factors'!$D$23/1000</f>
        <v>88.31248484981927</v>
      </c>
      <c r="S551" s="98">
        <f>'Activity data'!O157*'Emission factors'!$B$23*'Emission factors'!$D$23/1000</f>
        <v>101.0984502417793</v>
      </c>
      <c r="T551" s="98">
        <f>'Activity data'!P157*'Emission factors'!$B$23*'Emission factors'!$D$23/1000</f>
        <v>121.04517994684984</v>
      </c>
      <c r="U551" s="98">
        <f>'Activity data'!Q157*'Emission factors'!$B$23*'Emission factors'!$D$23/1000</f>
        <v>134.95996425483537</v>
      </c>
    </row>
    <row r="552" spans="1:21" x14ac:dyDescent="0.25">
      <c r="A552" s="92" t="s">
        <v>11</v>
      </c>
      <c r="B552" s="92" t="s">
        <v>12</v>
      </c>
      <c r="C552" s="92" t="s">
        <v>13</v>
      </c>
      <c r="D552" s="92" t="s">
        <v>14</v>
      </c>
      <c r="E552" s="92" t="s">
        <v>22</v>
      </c>
      <c r="G552" s="92" t="s">
        <v>97</v>
      </c>
      <c r="H552" s="92" t="s">
        <v>31</v>
      </c>
      <c r="I552" s="88" t="s">
        <v>222</v>
      </c>
      <c r="L552" s="98">
        <f>'Activity data'!H158*'Emission factors'!$B$23*'Emission factors'!$D$23/1000</f>
        <v>32.493827358909471</v>
      </c>
      <c r="M552" s="98">
        <f>'Activity data'!I158*'Emission factors'!$B$23*'Emission factors'!$D$23/1000</f>
        <v>38.037251499149967</v>
      </c>
      <c r="N552" s="98">
        <f>'Activity data'!J158*'Emission factors'!$B$23*'Emission factors'!$D$23/1000</f>
        <v>40.408398462058393</v>
      </c>
      <c r="O552" s="98">
        <f>'Activity data'!K158*'Emission factors'!$B$23*'Emission factors'!$D$23/1000</f>
        <v>42.199527115138466</v>
      </c>
      <c r="P552" s="98">
        <f>'Activity data'!L158*'Emission factors'!$B$23*'Emission factors'!$D$23/1000</f>
        <v>43.354475496695116</v>
      </c>
      <c r="Q552" s="98">
        <f>'Activity data'!M158*'Emission factors'!$B$23*'Emission factors'!$D$23/1000</f>
        <v>43.737257113814564</v>
      </c>
      <c r="R552" s="98">
        <f>'Activity data'!N158*'Emission factors'!$B$23*'Emission factors'!$D$23/1000</f>
        <v>44.303806147560209</v>
      </c>
      <c r="S552" s="98">
        <f>'Activity data'!O158*'Emission factors'!$B$23*'Emission factors'!$D$23/1000</f>
        <v>39.04321321215933</v>
      </c>
      <c r="T552" s="98">
        <f>'Activity data'!P158*'Emission factors'!$B$23*'Emission factors'!$D$23/1000</f>
        <v>35.658763908105598</v>
      </c>
      <c r="U552" s="98">
        <f>'Activity data'!Q158*'Emission factors'!$B$23*'Emission factors'!$D$23/1000</f>
        <v>36.104574470493468</v>
      </c>
    </row>
    <row r="553" spans="1:21" x14ac:dyDescent="0.25">
      <c r="A553" s="92" t="s">
        <v>11</v>
      </c>
      <c r="B553" s="92" t="s">
        <v>12</v>
      </c>
      <c r="C553" s="92" t="s">
        <v>13</v>
      </c>
      <c r="D553" s="92" t="s">
        <v>14</v>
      </c>
      <c r="E553" s="92" t="s">
        <v>22</v>
      </c>
      <c r="G553" s="92" t="s">
        <v>97</v>
      </c>
      <c r="H553" s="92" t="s">
        <v>31</v>
      </c>
      <c r="I553" s="88" t="s">
        <v>201</v>
      </c>
      <c r="L553" s="98">
        <f>'Activity data'!H159*'Emission factors'!$B$23*'Emission factors'!$D$23/1000</f>
        <v>243.44693526729728</v>
      </c>
      <c r="M553" s="98">
        <f>'Activity data'!I159*'Emission factors'!$B$23*'Emission factors'!$D$23/1000</f>
        <v>289.70899051303866</v>
      </c>
      <c r="N553" s="98">
        <f>'Activity data'!J159*'Emission factors'!$B$23*'Emission factors'!$D$23/1000</f>
        <v>315.77915965538187</v>
      </c>
      <c r="O553" s="98">
        <f>'Activity data'!K159*'Emission factors'!$B$23*'Emission factors'!$D$23/1000</f>
        <v>339.94126987884755</v>
      </c>
      <c r="P553" s="98">
        <f>'Activity data'!L159*'Emission factors'!$B$23*'Emission factors'!$D$23/1000</f>
        <v>364.78597189339121</v>
      </c>
      <c r="Q553" s="98">
        <f>'Activity data'!M159*'Emission factors'!$B$23*'Emission factors'!$D$23/1000</f>
        <v>401.3433281901178</v>
      </c>
      <c r="R553" s="98">
        <f>'Activity data'!N159*'Emission factors'!$B$23*'Emission factors'!$D$23/1000</f>
        <v>461.20729171273547</v>
      </c>
      <c r="S553" s="98">
        <f>'Activity data'!O159*'Emission factors'!$B$23*'Emission factors'!$D$23/1000</f>
        <v>512.98247502049219</v>
      </c>
      <c r="T553" s="98">
        <f>'Activity data'!P159*'Emission factors'!$B$23*'Emission factors'!$D$23/1000</f>
        <v>544.32752328878928</v>
      </c>
      <c r="U553" s="98">
        <f>'Activity data'!Q159*'Emission factors'!$B$23*'Emission factors'!$D$23/1000</f>
        <v>562.84794397650103</v>
      </c>
    </row>
    <row r="554" spans="1:21" x14ac:dyDescent="0.25">
      <c r="A554" s="92" t="s">
        <v>11</v>
      </c>
      <c r="B554" s="92" t="s">
        <v>12</v>
      </c>
      <c r="C554" s="92" t="s">
        <v>13</v>
      </c>
      <c r="D554" s="92" t="s">
        <v>14</v>
      </c>
      <c r="E554" s="92" t="s">
        <v>22</v>
      </c>
      <c r="G554" s="92" t="s">
        <v>97</v>
      </c>
      <c r="H554" s="92" t="s">
        <v>31</v>
      </c>
      <c r="I554" s="88" t="s">
        <v>207</v>
      </c>
      <c r="L554" s="98">
        <f>'Activity data'!H160*'Emission factors'!$B$23*'Emission factors'!$D$23/1000</f>
        <v>208.42197148961429</v>
      </c>
      <c r="M554" s="98">
        <f>'Activity data'!I160*'Emission factors'!$B$23*'Emission factors'!$D$23/1000</f>
        <v>240.11156856458331</v>
      </c>
      <c r="N554" s="98">
        <f>'Activity data'!J160*'Emission factors'!$B$23*'Emission factors'!$D$23/1000</f>
        <v>269.3515477208669</v>
      </c>
      <c r="O554" s="98">
        <f>'Activity data'!K160*'Emission factors'!$B$23*'Emission factors'!$D$23/1000</f>
        <v>304.15939225592149</v>
      </c>
      <c r="P554" s="98">
        <f>'Activity data'!L160*'Emission factors'!$B$23*'Emission factors'!$D$23/1000</f>
        <v>365.13137883779626</v>
      </c>
      <c r="Q554" s="98">
        <f>'Activity data'!M160*'Emission factors'!$B$23*'Emission factors'!$D$23/1000</f>
        <v>405.40801054288238</v>
      </c>
      <c r="R554" s="98">
        <f>'Activity data'!N160*'Emission factors'!$B$23*'Emission factors'!$D$23/1000</f>
        <v>435.33125049212344</v>
      </c>
      <c r="S554" s="98">
        <f>'Activity data'!O160*'Emission factors'!$B$23*'Emission factors'!$D$23/1000</f>
        <v>453.48669921414051</v>
      </c>
      <c r="T554" s="98">
        <f>'Activity data'!P160*'Emission factors'!$B$23*'Emission factors'!$D$23/1000</f>
        <v>464.31860108349514</v>
      </c>
      <c r="U554" s="98">
        <f>'Activity data'!Q160*'Emission factors'!$B$23*'Emission factors'!$D$23/1000</f>
        <v>457.15189662460517</v>
      </c>
    </row>
    <row r="555" spans="1:21" x14ac:dyDescent="0.25">
      <c r="A555" s="92" t="s">
        <v>11</v>
      </c>
      <c r="B555" s="92" t="s">
        <v>12</v>
      </c>
      <c r="C555" s="92" t="s">
        <v>13</v>
      </c>
      <c r="D555" s="92" t="s">
        <v>14</v>
      </c>
      <c r="E555" s="92" t="s">
        <v>22</v>
      </c>
      <c r="G555" s="92" t="s">
        <v>97</v>
      </c>
      <c r="H555" s="92" t="s">
        <v>31</v>
      </c>
      <c r="I555" s="88" t="s">
        <v>218</v>
      </c>
      <c r="L555" s="98">
        <f>'Activity data'!H161*'Emission factors'!$B$23*'Emission factors'!$D$23/1000</f>
        <v>26.367624732518443</v>
      </c>
      <c r="M555" s="98">
        <f>'Activity data'!I161*'Emission factors'!$B$23*'Emission factors'!$D$23/1000</f>
        <v>29.914846199333251</v>
      </c>
      <c r="N555" s="98">
        <f>'Activity data'!J161*'Emission factors'!$B$23*'Emission factors'!$D$23/1000</f>
        <v>31.049708052011979</v>
      </c>
      <c r="O555" s="98">
        <f>'Activity data'!K161*'Emission factors'!$B$23*'Emission factors'!$D$23/1000</f>
        <v>31.008798959020751</v>
      </c>
      <c r="P555" s="98">
        <f>'Activity data'!L161*'Emission factors'!$B$23*'Emission factors'!$D$23/1000</f>
        <v>33.378967246685477</v>
      </c>
      <c r="Q555" s="98">
        <f>'Activity data'!M161*'Emission factors'!$B$23*'Emission factors'!$D$23/1000</f>
        <v>37.107341712438256</v>
      </c>
      <c r="R555" s="98">
        <f>'Activity data'!N161*'Emission factors'!$B$23*'Emission factors'!$D$23/1000</f>
        <v>40.841210157251872</v>
      </c>
      <c r="S555" s="98">
        <f>'Activity data'!O161*'Emission factors'!$B$23*'Emission factors'!$D$23/1000</f>
        <v>46.087262721924411</v>
      </c>
      <c r="T555" s="98">
        <f>'Activity data'!P161*'Emission factors'!$B$23*'Emission factors'!$D$23/1000</f>
        <v>48.213140193617676</v>
      </c>
      <c r="U555" s="98">
        <f>'Activity data'!Q161*'Emission factors'!$B$23*'Emission factors'!$D$23/1000</f>
        <v>47.864757644415079</v>
      </c>
    </row>
    <row r="556" spans="1:21" x14ac:dyDescent="0.25">
      <c r="A556" s="92" t="s">
        <v>11</v>
      </c>
      <c r="B556" s="92" t="s">
        <v>12</v>
      </c>
      <c r="C556" s="92" t="s">
        <v>13</v>
      </c>
      <c r="D556" s="92" t="s">
        <v>14</v>
      </c>
      <c r="E556" s="92" t="s">
        <v>22</v>
      </c>
      <c r="G556" s="92" t="s">
        <v>97</v>
      </c>
      <c r="H556" s="92" t="s">
        <v>31</v>
      </c>
      <c r="I556" s="88" t="s">
        <v>194</v>
      </c>
      <c r="L556" s="98">
        <f>'Activity data'!H162*'Emission factors'!$B$23*'Emission factors'!$D$23/1000</f>
        <v>31.186982332571283</v>
      </c>
      <c r="M556" s="98">
        <f>'Activity data'!I162*'Emission factors'!$B$23*'Emission factors'!$D$23/1000</f>
        <v>33.932022046351847</v>
      </c>
      <c r="N556" s="98">
        <f>'Activity data'!J162*'Emission factors'!$B$23*'Emission factors'!$D$23/1000</f>
        <v>34.71147186375579</v>
      </c>
      <c r="O556" s="98">
        <f>'Activity data'!K162*'Emission factors'!$B$23*'Emission factors'!$D$23/1000</f>
        <v>35.070666060451707</v>
      </c>
      <c r="P556" s="98">
        <f>'Activity data'!L162*'Emission factors'!$B$23*'Emission factors'!$D$23/1000</f>
        <v>39.574030131319233</v>
      </c>
      <c r="Q556" s="98">
        <f>'Activity data'!M162*'Emission factors'!$B$23*'Emission factors'!$D$23/1000</f>
        <v>41.843178056211755</v>
      </c>
      <c r="R556" s="98">
        <f>'Activity data'!N162*'Emission factors'!$B$23*'Emission factors'!$D$23/1000</f>
        <v>46.587863988463042</v>
      </c>
      <c r="S556" s="98">
        <f>'Activity data'!O162*'Emission factors'!$B$23*'Emission factors'!$D$23/1000</f>
        <v>51.419983659007599</v>
      </c>
      <c r="T556" s="98">
        <f>'Activity data'!P162*'Emission factors'!$B$23*'Emission factors'!$D$23/1000</f>
        <v>54.908273350774138</v>
      </c>
      <c r="U556" s="98">
        <f>'Activity data'!Q162*'Emission factors'!$B$23*'Emission factors'!$D$23/1000</f>
        <v>52.576492170112786</v>
      </c>
    </row>
    <row r="557" spans="1:21" x14ac:dyDescent="0.25">
      <c r="A557" s="92" t="s">
        <v>11</v>
      </c>
      <c r="B557" s="92" t="s">
        <v>12</v>
      </c>
      <c r="C557" s="92" t="s">
        <v>13</v>
      </c>
      <c r="D557" s="92" t="s">
        <v>14</v>
      </c>
      <c r="E557" s="92" t="s">
        <v>22</v>
      </c>
      <c r="G557" s="92" t="s">
        <v>97</v>
      </c>
      <c r="H557" s="92" t="s">
        <v>31</v>
      </c>
      <c r="I557" s="88" t="s">
        <v>195</v>
      </c>
      <c r="L557" s="98">
        <f>'Activity data'!H163*'Emission factors'!$B$23*'Emission factors'!$D$23/1000</f>
        <v>64.447973649594999</v>
      </c>
      <c r="M557" s="98">
        <f>'Activity data'!I163*'Emission factors'!$B$23*'Emission factors'!$D$23/1000</f>
        <v>63.664602675534248</v>
      </c>
      <c r="N557" s="98">
        <f>'Activity data'!J163*'Emission factors'!$B$23*'Emission factors'!$D$23/1000</f>
        <v>64.388142428368369</v>
      </c>
      <c r="O557" s="98">
        <f>'Activity data'!K163*'Emission factors'!$B$23*'Emission factors'!$D$23/1000</f>
        <v>70.051770038755691</v>
      </c>
      <c r="P557" s="98">
        <f>'Activity data'!L163*'Emission factors'!$B$23*'Emission factors'!$D$23/1000</f>
        <v>80.301121226693652</v>
      </c>
      <c r="Q557" s="98">
        <f>'Activity data'!M163*'Emission factors'!$B$23*'Emission factors'!$D$23/1000</f>
        <v>88.737026479004996</v>
      </c>
      <c r="R557" s="98">
        <f>'Activity data'!N163*'Emission factors'!$B$23*'Emission factors'!$D$23/1000</f>
        <v>93.649427190044079</v>
      </c>
      <c r="S557" s="98">
        <f>'Activity data'!O163*'Emission factors'!$B$23*'Emission factors'!$D$23/1000</f>
        <v>102.85347474022716</v>
      </c>
      <c r="T557" s="98">
        <f>'Activity data'!P163*'Emission factors'!$B$23*'Emission factors'!$D$23/1000</f>
        <v>116.84308081841097</v>
      </c>
      <c r="U557" s="98">
        <f>'Activity data'!Q163*'Emission factors'!$B$23*'Emission factors'!$D$23/1000</f>
        <v>123.32185269630328</v>
      </c>
    </row>
    <row r="558" spans="1:21" x14ac:dyDescent="0.25">
      <c r="A558" s="92" t="s">
        <v>11</v>
      </c>
      <c r="B558" s="92" t="s">
        <v>12</v>
      </c>
      <c r="C558" s="92" t="s">
        <v>13</v>
      </c>
      <c r="D558" s="92" t="s">
        <v>14</v>
      </c>
      <c r="E558" s="92" t="s">
        <v>22</v>
      </c>
      <c r="G558" s="92" t="s">
        <v>97</v>
      </c>
      <c r="H558" s="92" t="s">
        <v>31</v>
      </c>
      <c r="I558" s="88" t="s">
        <v>209</v>
      </c>
      <c r="L558" s="98">
        <f>'Activity data'!H164*'Emission factors'!$B$23*'Emission factors'!$D$23/1000</f>
        <v>264.01178689755989</v>
      </c>
      <c r="M558" s="98">
        <f>'Activity data'!I164*'Emission factors'!$B$23*'Emission factors'!$D$23/1000</f>
        <v>296.1526823346411</v>
      </c>
      <c r="N558" s="98">
        <f>'Activity data'!J164*'Emission factors'!$B$23*'Emission factors'!$D$23/1000</f>
        <v>306.4464765411019</v>
      </c>
      <c r="O558" s="98">
        <f>'Activity data'!K164*'Emission factors'!$B$23*'Emission factors'!$D$23/1000</f>
        <v>330.27340956007572</v>
      </c>
      <c r="P558" s="98">
        <f>'Activity data'!L164*'Emission factors'!$B$23*'Emission factors'!$D$23/1000</f>
        <v>360.45084122517216</v>
      </c>
      <c r="Q558" s="98">
        <f>'Activity data'!M164*'Emission factors'!$B$23*'Emission factors'!$D$23/1000</f>
        <v>395.64488643194437</v>
      </c>
      <c r="R558" s="98">
        <f>'Activity data'!N164*'Emission factors'!$B$23*'Emission factors'!$D$23/1000</f>
        <v>429.30991398629214</v>
      </c>
      <c r="S558" s="98">
        <f>'Activity data'!O164*'Emission factors'!$B$23*'Emission factors'!$D$23/1000</f>
        <v>462.90587548920877</v>
      </c>
      <c r="T558" s="98">
        <f>'Activity data'!P164*'Emission factors'!$B$23*'Emission factors'!$D$23/1000</f>
        <v>509.55347861073568</v>
      </c>
      <c r="U558" s="98">
        <f>'Activity data'!Q164*'Emission factors'!$B$23*'Emission factors'!$D$23/1000</f>
        <v>535.58712792094627</v>
      </c>
    </row>
    <row r="559" spans="1:21" x14ac:dyDescent="0.25">
      <c r="A559" s="92" t="s">
        <v>11</v>
      </c>
      <c r="B559" s="92" t="s">
        <v>12</v>
      </c>
      <c r="C559" s="92" t="s">
        <v>13</v>
      </c>
      <c r="D559" s="92" t="s">
        <v>14</v>
      </c>
      <c r="E559" s="92" t="s">
        <v>22</v>
      </c>
      <c r="G559" s="92" t="s">
        <v>97</v>
      </c>
      <c r="H559" s="92" t="s">
        <v>31</v>
      </c>
      <c r="I559" s="88" t="s">
        <v>208</v>
      </c>
      <c r="L559" s="98">
        <f>'Activity data'!H165*'Emission factors'!$B$23*'Emission factors'!$D$23/1000</f>
        <v>134.95233541544357</v>
      </c>
      <c r="M559" s="98">
        <f>'Activity data'!I165*'Emission factors'!$B$23*'Emission factors'!$D$23/1000</f>
        <v>143.27660049656714</v>
      </c>
      <c r="N559" s="98">
        <f>'Activity data'!J165*'Emission factors'!$B$23*'Emission factors'!$D$23/1000</f>
        <v>142.86962178386241</v>
      </c>
      <c r="O559" s="98">
        <f>'Activity data'!K165*'Emission factors'!$B$23*'Emission factors'!$D$23/1000</f>
        <v>156.04342472936074</v>
      </c>
      <c r="P559" s="98">
        <f>'Activity data'!L165*'Emission factors'!$B$23*'Emission factors'!$D$23/1000</f>
        <v>169.52159894500576</v>
      </c>
      <c r="Q559" s="98">
        <f>'Activity data'!M165*'Emission factors'!$B$23*'Emission factors'!$D$23/1000</f>
        <v>187.42491093401367</v>
      </c>
      <c r="R559" s="98">
        <f>'Activity data'!N165*'Emission factors'!$B$23*'Emission factors'!$D$23/1000</f>
        <v>208.88145273605272</v>
      </c>
      <c r="S559" s="98">
        <f>'Activity data'!O165*'Emission factors'!$B$23*'Emission factors'!$D$23/1000</f>
        <v>241.67615124697815</v>
      </c>
      <c r="T559" s="98">
        <f>'Activity data'!P165*'Emission factors'!$B$23*'Emission factors'!$D$23/1000</f>
        <v>275.12865435919565</v>
      </c>
      <c r="U559" s="98">
        <f>'Activity data'!Q165*'Emission factors'!$B$23*'Emission factors'!$D$23/1000</f>
        <v>279.12876385273529</v>
      </c>
    </row>
    <row r="560" spans="1:21" x14ac:dyDescent="0.25">
      <c r="A560" s="92" t="s">
        <v>11</v>
      </c>
      <c r="B560" s="92" t="s">
        <v>12</v>
      </c>
      <c r="C560" s="92" t="s">
        <v>13</v>
      </c>
      <c r="D560" s="92" t="s">
        <v>14</v>
      </c>
      <c r="E560" s="92" t="s">
        <v>22</v>
      </c>
      <c r="G560" s="92" t="s">
        <v>97</v>
      </c>
      <c r="H560" s="92" t="s">
        <v>31</v>
      </c>
      <c r="I560" s="88" t="s">
        <v>226</v>
      </c>
      <c r="L560" s="98">
        <f>'Activity data'!H166*'Emission factors'!$B$23*'Emission factors'!$D$23/1000</f>
        <v>0.52504484371341353</v>
      </c>
      <c r="M560" s="98">
        <f>'Activity data'!I166*'Emission factors'!$B$23*'Emission factors'!$D$23/1000</f>
        <v>0.73699741853565515</v>
      </c>
      <c r="N560" s="98">
        <f>'Activity data'!J166*'Emission factors'!$B$23*'Emission factors'!$D$23/1000</f>
        <v>1.4479008037440582</v>
      </c>
      <c r="O560" s="98">
        <f>'Activity data'!K166*'Emission factors'!$B$23*'Emission factors'!$D$23/1000</f>
        <v>1.6504735408666653</v>
      </c>
      <c r="P560" s="98">
        <f>'Activity data'!L166*'Emission factors'!$B$23*'Emission factors'!$D$23/1000</f>
        <v>1.7137106789613128</v>
      </c>
      <c r="Q560" s="98">
        <f>'Activity data'!M166*'Emission factors'!$B$23*'Emission factors'!$D$23/1000</f>
        <v>2.1172665355795908</v>
      </c>
      <c r="R560" s="98">
        <f>'Activity data'!N166*'Emission factors'!$B$23*'Emission factors'!$D$23/1000</f>
        <v>1.597206284390714</v>
      </c>
      <c r="S560" s="98">
        <f>'Activity data'!O166*'Emission factors'!$B$23*'Emission factors'!$D$23/1000</f>
        <v>1.2855188392492463</v>
      </c>
      <c r="T560" s="98">
        <f>'Activity data'!P166*'Emission factors'!$B$23*'Emission factors'!$D$23/1000</f>
        <v>1.3133634123317348</v>
      </c>
      <c r="U560" s="98">
        <f>'Activity data'!Q166*'Emission factors'!$B$23*'Emission factors'!$D$23/1000</f>
        <v>1.4174183129480988</v>
      </c>
    </row>
    <row r="561" spans="1:21" x14ac:dyDescent="0.25">
      <c r="A561" s="92" t="s">
        <v>11</v>
      </c>
      <c r="B561" s="92" t="s">
        <v>12</v>
      </c>
      <c r="C561" s="92" t="s">
        <v>13</v>
      </c>
      <c r="D561" s="92" t="s">
        <v>14</v>
      </c>
      <c r="E561" s="92" t="s">
        <v>22</v>
      </c>
      <c r="G561" s="92" t="s">
        <v>97</v>
      </c>
      <c r="H561" s="92" t="s">
        <v>31</v>
      </c>
      <c r="I561" s="88" t="s">
        <v>196</v>
      </c>
      <c r="L561" s="98">
        <f>'Activity data'!H167*'Emission factors'!$B$23*'Emission factors'!$D$23/1000</f>
        <v>120.322059482135</v>
      </c>
      <c r="M561" s="98">
        <f>'Activity data'!I167*'Emission factors'!$B$23*'Emission factors'!$D$23/1000</f>
        <v>129.79698220824011</v>
      </c>
      <c r="N561" s="98">
        <f>'Activity data'!J167*'Emission factors'!$B$23*'Emission factors'!$D$23/1000</f>
        <v>143.41132917538067</v>
      </c>
      <c r="O561" s="98">
        <f>'Activity data'!K167*'Emission factors'!$B$23*'Emission factors'!$D$23/1000</f>
        <v>163.37659718044159</v>
      </c>
      <c r="P561" s="98">
        <f>'Activity data'!L167*'Emission factors'!$B$23*'Emission factors'!$D$23/1000</f>
        <v>179.91328911513716</v>
      </c>
      <c r="Q561" s="98">
        <f>'Activity data'!M167*'Emission factors'!$B$23*'Emission factors'!$D$23/1000</f>
        <v>205.38519604612696</v>
      </c>
      <c r="R561" s="98">
        <f>'Activity data'!N167*'Emission factors'!$B$23*'Emission factors'!$D$23/1000</f>
        <v>222.54573118568356</v>
      </c>
      <c r="S561" s="98">
        <f>'Activity data'!O167*'Emission factors'!$B$23*'Emission factors'!$D$23/1000</f>
        <v>260.36109922192401</v>
      </c>
      <c r="T561" s="98">
        <f>'Activity data'!P167*'Emission factors'!$B$23*'Emission factors'!$D$23/1000</f>
        <v>314.69276440135275</v>
      </c>
      <c r="U561" s="98">
        <f>'Activity data'!Q167*'Emission factors'!$B$23*'Emission factors'!$D$23/1000</f>
        <v>325.24989635011985</v>
      </c>
    </row>
    <row r="562" spans="1:21" x14ac:dyDescent="0.25">
      <c r="A562" s="92" t="s">
        <v>11</v>
      </c>
      <c r="B562" s="92" t="s">
        <v>12</v>
      </c>
      <c r="C562" s="92" t="s">
        <v>13</v>
      </c>
      <c r="D562" s="92" t="s">
        <v>14</v>
      </c>
      <c r="E562" s="92" t="s">
        <v>22</v>
      </c>
      <c r="G562" s="92" t="s">
        <v>97</v>
      </c>
      <c r="H562" s="92" t="s">
        <v>31</v>
      </c>
      <c r="I562" s="88" t="s">
        <v>197</v>
      </c>
      <c r="L562" s="98">
        <f>'Activity data'!H168*'Emission factors'!$B$23*'Emission factors'!$D$23/1000</f>
        <v>395.811715586925</v>
      </c>
      <c r="M562" s="98">
        <f>'Activity data'!I168*'Emission factors'!$B$23*'Emission factors'!$D$23/1000</f>
        <v>468.37166081324017</v>
      </c>
      <c r="N562" s="98">
        <f>'Activity data'!J168*'Emission factors'!$B$23*'Emission factors'!$D$23/1000</f>
        <v>551.94049583502658</v>
      </c>
      <c r="O562" s="98">
        <f>'Activity data'!K168*'Emission factors'!$B$23*'Emission factors'!$D$23/1000</f>
        <v>614.17268563462471</v>
      </c>
      <c r="P562" s="98">
        <f>'Activity data'!L168*'Emission factors'!$B$23*'Emission factors'!$D$23/1000</f>
        <v>670.03035685890973</v>
      </c>
      <c r="Q562" s="98">
        <f>'Activity data'!M168*'Emission factors'!$B$23*'Emission factors'!$D$23/1000</f>
        <v>756.65471062655342</v>
      </c>
      <c r="R562" s="98">
        <f>'Activity data'!N168*'Emission factors'!$B$23*'Emission factors'!$D$23/1000</f>
        <v>860.8974821493473</v>
      </c>
      <c r="S562" s="98">
        <f>'Activity data'!O168*'Emission factors'!$B$23*'Emission factors'!$D$23/1000</f>
        <v>935.55167532165478</v>
      </c>
      <c r="T562" s="98">
        <f>'Activity data'!P168*'Emission factors'!$B$23*'Emission factors'!$D$23/1000</f>
        <v>970.77318465593839</v>
      </c>
      <c r="U562" s="98">
        <f>'Activity data'!Q168*'Emission factors'!$B$23*'Emission factors'!$D$23/1000</f>
        <v>949.31841605487193</v>
      </c>
    </row>
    <row r="563" spans="1:21" x14ac:dyDescent="0.25">
      <c r="A563" s="92" t="s">
        <v>11</v>
      </c>
      <c r="B563" s="92" t="s">
        <v>12</v>
      </c>
      <c r="C563" s="92" t="s">
        <v>13</v>
      </c>
      <c r="D563" s="92" t="s">
        <v>14</v>
      </c>
      <c r="E563" s="92" t="s">
        <v>22</v>
      </c>
      <c r="G563" s="92" t="s">
        <v>97</v>
      </c>
      <c r="H563" s="92" t="s">
        <v>31</v>
      </c>
      <c r="I563" s="88" t="s">
        <v>229</v>
      </c>
      <c r="L563" s="98">
        <f>'Activity data'!H169*'Emission factors'!$B$23*'Emission factors'!$D$23/1000</f>
        <v>3.1944280517111636</v>
      </c>
      <c r="M563" s="98">
        <f>'Activity data'!I169*'Emission factors'!$B$23*'Emission factors'!$D$23/1000</f>
        <v>3.7791198368853736</v>
      </c>
      <c r="N563" s="98">
        <f>'Activity data'!J169*'Emission factors'!$B$23*'Emission factors'!$D$23/1000</f>
        <v>4.0319753645804646</v>
      </c>
      <c r="O563" s="98">
        <f>'Activity data'!K169*'Emission factors'!$B$23*'Emission factors'!$D$23/1000</f>
        <v>4.7450116213052906</v>
      </c>
      <c r="P563" s="98">
        <f>'Activity data'!L169*'Emission factors'!$B$23*'Emission factors'!$D$23/1000</f>
        <v>5.7482516378696111</v>
      </c>
      <c r="Q563" s="98">
        <f>'Activity data'!M169*'Emission factors'!$B$23*'Emission factors'!$D$23/1000</f>
        <v>5.1013614362738027</v>
      </c>
      <c r="R563" s="98">
        <f>'Activity data'!N169*'Emission factors'!$B$23*'Emission factors'!$D$23/1000</f>
        <v>5.9071811220168238</v>
      </c>
      <c r="S563" s="98">
        <f>'Activity data'!O169*'Emission factors'!$B$23*'Emission factors'!$D$23/1000</f>
        <v>7.3320266224417372</v>
      </c>
      <c r="T563" s="98">
        <f>'Activity data'!P169*'Emission factors'!$B$23*'Emission factors'!$D$23/1000</f>
        <v>8.1755074307934184</v>
      </c>
      <c r="U563" s="98">
        <f>'Activity data'!Q169*'Emission factors'!$B$23*'Emission factors'!$D$23/1000</f>
        <v>8.7637911090601577</v>
      </c>
    </row>
    <row r="564" spans="1:21" x14ac:dyDescent="0.25">
      <c r="A564" s="92" t="s">
        <v>11</v>
      </c>
      <c r="B564" s="92" t="s">
        <v>12</v>
      </c>
      <c r="C564" s="92" t="s">
        <v>13</v>
      </c>
      <c r="D564" s="92" t="s">
        <v>14</v>
      </c>
      <c r="E564" s="92" t="s">
        <v>22</v>
      </c>
      <c r="G564" s="92" t="s">
        <v>97</v>
      </c>
      <c r="H564" s="92" t="s">
        <v>31</v>
      </c>
      <c r="I564" s="88" t="s">
        <v>198</v>
      </c>
      <c r="L564" s="98">
        <f>'Activity data'!H170*'Emission factors'!$B$23*'Emission factors'!$D$23/1000</f>
        <v>16.487703358116399</v>
      </c>
      <c r="M564" s="98">
        <f>'Activity data'!I170*'Emission factors'!$B$23*'Emission factors'!$D$23/1000</f>
        <v>17.935569981037418</v>
      </c>
      <c r="N564" s="98">
        <f>'Activity data'!J170*'Emission factors'!$B$23*'Emission factors'!$D$23/1000</f>
        <v>18.752030943450535</v>
      </c>
      <c r="O564" s="98">
        <f>'Activity data'!K170*'Emission factors'!$B$23*'Emission factors'!$D$23/1000</f>
        <v>21.71906015132452</v>
      </c>
      <c r="P564" s="98">
        <f>'Activity data'!L170*'Emission factors'!$B$23*'Emission factors'!$D$23/1000</f>
        <v>24.648660584560961</v>
      </c>
      <c r="Q564" s="98">
        <f>'Activity data'!M170*'Emission factors'!$B$23*'Emission factors'!$D$23/1000</f>
        <v>28.57536707487245</v>
      </c>
      <c r="R564" s="98">
        <f>'Activity data'!N170*'Emission factors'!$B$23*'Emission factors'!$D$23/1000</f>
        <v>33.842615056291599</v>
      </c>
      <c r="S564" s="98">
        <f>'Activity data'!O170*'Emission factors'!$B$23*'Emission factors'!$D$23/1000</f>
        <v>36.36591223421582</v>
      </c>
      <c r="T564" s="98">
        <f>'Activity data'!P170*'Emission factors'!$B$23*'Emission factors'!$D$23/1000</f>
        <v>37.791241307225263</v>
      </c>
      <c r="U564" s="98">
        <f>'Activity data'!Q170*'Emission factors'!$B$23*'Emission factors'!$D$23/1000</f>
        <v>33.682353803346032</v>
      </c>
    </row>
    <row r="565" spans="1:21" x14ac:dyDescent="0.25">
      <c r="A565" s="92" t="s">
        <v>11</v>
      </c>
      <c r="B565" s="92" t="s">
        <v>12</v>
      </c>
      <c r="C565" s="92" t="s">
        <v>13</v>
      </c>
      <c r="D565" s="92" t="s">
        <v>14</v>
      </c>
      <c r="E565" s="92" t="s">
        <v>22</v>
      </c>
      <c r="G565" s="92" t="s">
        <v>97</v>
      </c>
      <c r="H565" s="92" t="s">
        <v>31</v>
      </c>
      <c r="I565" s="88" t="s">
        <v>231</v>
      </c>
      <c r="L565" s="98">
        <f>'Activity data'!H171*'Emission factors'!$B$23*'Emission factors'!$D$23/1000</f>
        <v>2.5615981774134058</v>
      </c>
      <c r="M565" s="98">
        <f>'Activity data'!I171*'Emission factors'!$B$23*'Emission factors'!$D$23/1000</f>
        <v>2.9283313770311006</v>
      </c>
      <c r="N565" s="98">
        <f>'Activity data'!J171*'Emission factors'!$B$23*'Emission factors'!$D$23/1000</f>
        <v>2.9137550141620814</v>
      </c>
      <c r="O565" s="98">
        <f>'Activity data'!K171*'Emission factors'!$B$23*'Emission factors'!$D$23/1000</f>
        <v>3.1759159085433444</v>
      </c>
      <c r="P565" s="98">
        <f>'Activity data'!L171*'Emission factors'!$B$23*'Emission factors'!$D$23/1000</f>
        <v>3.6355814277340057</v>
      </c>
      <c r="Q565" s="98">
        <f>'Activity data'!M171*'Emission factors'!$B$23*'Emission factors'!$D$23/1000</f>
        <v>4.0054717544012055</v>
      </c>
      <c r="R565" s="98">
        <f>'Activity data'!N171*'Emission factors'!$B$23*'Emission factors'!$D$23/1000</f>
        <v>4.6670891947416537</v>
      </c>
      <c r="S565" s="98">
        <f>'Activity data'!O171*'Emission factors'!$B$23*'Emission factors'!$D$23/1000</f>
        <v>5.3576872361921337</v>
      </c>
      <c r="T565" s="98">
        <f>'Activity data'!P171*'Emission factors'!$B$23*'Emission factors'!$D$23/1000</f>
        <v>5.7308755404941154</v>
      </c>
      <c r="U565" s="98">
        <f>'Activity data'!Q171*'Emission factors'!$B$23*'Emission factors'!$D$23/1000</f>
        <v>5.7556063499966585</v>
      </c>
    </row>
    <row r="566" spans="1:21" x14ac:dyDescent="0.25">
      <c r="A566" s="92" t="s">
        <v>11</v>
      </c>
      <c r="B566" s="92" t="s">
        <v>12</v>
      </c>
      <c r="C566" s="92" t="s">
        <v>13</v>
      </c>
      <c r="D566" s="92" t="s">
        <v>14</v>
      </c>
      <c r="E566" s="92" t="s">
        <v>22</v>
      </c>
      <c r="G566" s="92" t="s">
        <v>97</v>
      </c>
      <c r="H566" s="92" t="s">
        <v>31</v>
      </c>
      <c r="I566" s="88" t="s">
        <v>230</v>
      </c>
      <c r="L566" s="98">
        <f>'Activity data'!H172*'Emission factors'!$B$23*'Emission factors'!$D$23/1000</f>
        <v>2.6715736259196445</v>
      </c>
      <c r="M566" s="98">
        <f>'Activity data'!I172*'Emission factors'!$B$23*'Emission factors'!$D$23/1000</f>
        <v>2.7811797213308442</v>
      </c>
      <c r="N566" s="98">
        <f>'Activity data'!J172*'Emission factors'!$B$23*'Emission factors'!$D$23/1000</f>
        <v>2.6606033774654483</v>
      </c>
      <c r="O566" s="98">
        <f>'Activity data'!K172*'Emission factors'!$B$23*'Emission factors'!$D$23/1000</f>
        <v>2.7746937767465463</v>
      </c>
      <c r="P566" s="98">
        <f>'Activity data'!L172*'Emission factors'!$B$23*'Emission factors'!$D$23/1000</f>
        <v>3.2708233740687693</v>
      </c>
      <c r="Q566" s="98">
        <f>'Activity data'!M172*'Emission factors'!$B$23*'Emission factors'!$D$23/1000</f>
        <v>4.5454049601691704</v>
      </c>
      <c r="R566" s="98">
        <f>'Activity data'!N172*'Emission factors'!$B$23*'Emission factors'!$D$23/1000</f>
        <v>5.1800747936578224</v>
      </c>
      <c r="S566" s="98">
        <f>'Activity data'!O172*'Emission factors'!$B$23*'Emission factors'!$D$23/1000</f>
        <v>5.5767892358722371</v>
      </c>
      <c r="T566" s="98">
        <f>'Activity data'!P172*'Emission factors'!$B$23*'Emission factors'!$D$23/1000</f>
        <v>6.1272864559542501</v>
      </c>
      <c r="U566" s="98">
        <f>'Activity data'!Q172*'Emission factors'!$B$23*'Emission factors'!$D$23/1000</f>
        <v>6.0956170232773763</v>
      </c>
    </row>
    <row r="567" spans="1:21" x14ac:dyDescent="0.25">
      <c r="A567" s="92" t="s">
        <v>11</v>
      </c>
      <c r="B567" s="92" t="s">
        <v>12</v>
      </c>
      <c r="C567" s="92" t="s">
        <v>13</v>
      </c>
      <c r="D567" s="92" t="s">
        <v>14</v>
      </c>
      <c r="E567" s="92" t="s">
        <v>22</v>
      </c>
      <c r="G567" s="92" t="s">
        <v>97</v>
      </c>
      <c r="H567" s="92" t="s">
        <v>31</v>
      </c>
      <c r="I567" s="88" t="s">
        <v>232</v>
      </c>
      <c r="L567" s="98">
        <f>'Activity data'!H173*'Emission factors'!$B$23*'Emission factors'!$D$23/1000</f>
        <v>105.74356370527519</v>
      </c>
      <c r="M567" s="98">
        <f>'Activity data'!I173*'Emission factors'!$B$23*'Emission factors'!$D$23/1000</f>
        <v>119.73192091469062</v>
      </c>
      <c r="N567" s="98">
        <f>'Activity data'!J173*'Emission factors'!$B$23*'Emission factors'!$D$23/1000</f>
        <v>131.30580033868696</v>
      </c>
      <c r="O567" s="98">
        <f>'Activity data'!K173*'Emission factors'!$B$23*'Emission factors'!$D$23/1000</f>
        <v>144.01842693349695</v>
      </c>
      <c r="P567" s="98">
        <f>'Activity data'!L173*'Emission factors'!$B$23*'Emission factors'!$D$23/1000</f>
        <v>165.27499315534774</v>
      </c>
      <c r="Q567" s="98">
        <f>'Activity data'!M173*'Emission factors'!$B$23*'Emission factors'!$D$23/1000</f>
        <v>187.18543803374129</v>
      </c>
      <c r="R567" s="98">
        <f>'Activity data'!N173*'Emission factors'!$B$23*'Emission factors'!$D$23/1000</f>
        <v>196.58062259520614</v>
      </c>
      <c r="S567" s="98">
        <f>'Activity data'!O173*'Emission factors'!$B$23*'Emission factors'!$D$23/1000</f>
        <v>208.41754724110663</v>
      </c>
      <c r="T567" s="98">
        <f>'Activity data'!P173*'Emission factors'!$B$23*'Emission factors'!$D$23/1000</f>
        <v>237.91475898511521</v>
      </c>
      <c r="U567" s="98">
        <f>'Activity data'!Q173*'Emission factors'!$B$23*'Emission factors'!$D$23/1000</f>
        <v>236.39774550407526</v>
      </c>
    </row>
    <row r="568" spans="1:21" x14ac:dyDescent="0.25">
      <c r="A568" s="92" t="s">
        <v>11</v>
      </c>
      <c r="B568" s="92" t="s">
        <v>12</v>
      </c>
      <c r="C568" s="92" t="s">
        <v>13</v>
      </c>
      <c r="D568" s="92" t="s">
        <v>14</v>
      </c>
      <c r="E568" s="92" t="s">
        <v>22</v>
      </c>
      <c r="G568" s="92" t="s">
        <v>97</v>
      </c>
      <c r="H568" s="92" t="s">
        <v>31</v>
      </c>
      <c r="I568" s="92" t="s">
        <v>225</v>
      </c>
      <c r="L568" s="98">
        <f>'Activity data'!H174*'Emission factors'!$B$23*'Emission factors'!$D$23/1000</f>
        <v>28.939881174241549</v>
      </c>
      <c r="M568" s="98">
        <f>'Activity data'!I174*'Emission factors'!$B$23*'Emission factors'!$D$23/1000</f>
        <v>34.684596425207751</v>
      </c>
      <c r="N568" s="98">
        <f>'Activity data'!J174*'Emission factors'!$B$23*'Emission factors'!$D$23/1000</f>
        <v>35.004688386165938</v>
      </c>
      <c r="O568" s="98">
        <f>'Activity data'!K174*'Emission factors'!$B$23*'Emission factors'!$D$23/1000</f>
        <v>35.051649858598836</v>
      </c>
      <c r="P568" s="98">
        <f>'Activity data'!L174*'Emission factors'!$B$23*'Emission factors'!$D$23/1000</f>
        <v>38.26996049332822</v>
      </c>
      <c r="Q568" s="98">
        <f>'Activity data'!M174*'Emission factors'!$B$23*'Emission factors'!$D$23/1000</f>
        <v>39.711354266366463</v>
      </c>
      <c r="R568" s="98">
        <f>'Activity data'!N174*'Emission factors'!$B$23*'Emission factors'!$D$23/1000</f>
        <v>39.9217561625154</v>
      </c>
      <c r="S568" s="98">
        <f>'Activity data'!O174*'Emission factors'!$B$23*'Emission factors'!$D$23/1000</f>
        <v>37.404322932641598</v>
      </c>
      <c r="T568" s="98">
        <f>'Activity data'!P174*'Emission factors'!$B$23*'Emission factors'!$D$23/1000</f>
        <v>32.665819701205116</v>
      </c>
      <c r="U568" s="98">
        <f>'Activity data'!Q174*'Emission factors'!$B$23*'Emission factors'!$D$23/1000</f>
        <v>30.145392623599424</v>
      </c>
    </row>
    <row r="569" spans="1:21" x14ac:dyDescent="0.25">
      <c r="A569" s="92" t="s">
        <v>11</v>
      </c>
      <c r="B569" s="92" t="s">
        <v>12</v>
      </c>
      <c r="C569" s="92" t="s">
        <v>13</v>
      </c>
      <c r="D569" s="92" t="s">
        <v>14</v>
      </c>
      <c r="E569" s="92" t="s">
        <v>22</v>
      </c>
      <c r="G569" s="92" t="s">
        <v>97</v>
      </c>
      <c r="H569" s="92" t="s">
        <v>31</v>
      </c>
      <c r="I569" s="88" t="s">
        <v>205</v>
      </c>
      <c r="L569" s="98">
        <f>'Activity data'!H175*'Emission factors'!$B$23*'Emission factors'!$D$23/1000</f>
        <v>164.01514169482235</v>
      </c>
      <c r="M569" s="98">
        <f>'Activity data'!I175*'Emission factors'!$B$23*'Emission factors'!$D$23/1000</f>
        <v>181.63094409148911</v>
      </c>
      <c r="N569" s="98">
        <f>'Activity data'!J175*'Emission factors'!$B$23*'Emission factors'!$D$23/1000</f>
        <v>186.9483074825514</v>
      </c>
      <c r="O569" s="98">
        <f>'Activity data'!K175*'Emission factors'!$B$23*'Emission factors'!$D$23/1000</f>
        <v>191.26146003994063</v>
      </c>
      <c r="P569" s="98">
        <f>'Activity data'!L175*'Emission factors'!$B$23*'Emission factors'!$D$23/1000</f>
        <v>211.67709677760715</v>
      </c>
      <c r="Q569" s="98">
        <f>'Activity data'!M175*'Emission factors'!$B$23*'Emission factors'!$D$23/1000</f>
        <v>221.92457530408063</v>
      </c>
      <c r="R569" s="98">
        <f>'Activity data'!N175*'Emission factors'!$B$23*'Emission factors'!$D$23/1000</f>
        <v>235.09052867070693</v>
      </c>
      <c r="S569" s="98">
        <f>'Activity data'!O175*'Emission factors'!$B$23*'Emission factors'!$D$23/1000</f>
        <v>241.66463926939929</v>
      </c>
      <c r="T569" s="98">
        <f>'Activity data'!P175*'Emission factors'!$B$23*'Emission factors'!$D$23/1000</f>
        <v>243.13146603542023</v>
      </c>
      <c r="U569" s="98">
        <f>'Activity data'!Q175*'Emission factors'!$B$23*'Emission factors'!$D$23/1000</f>
        <v>237.64749731832299</v>
      </c>
    </row>
    <row r="570" spans="1:21" x14ac:dyDescent="0.25">
      <c r="A570" s="92" t="s">
        <v>11</v>
      </c>
      <c r="B570" s="92" t="s">
        <v>12</v>
      </c>
      <c r="C570" s="92" t="s">
        <v>13</v>
      </c>
      <c r="D570" s="92" t="s">
        <v>14</v>
      </c>
      <c r="E570" s="92" t="s">
        <v>22</v>
      </c>
      <c r="G570" s="92" t="s">
        <v>97</v>
      </c>
      <c r="H570" s="92" t="s">
        <v>31</v>
      </c>
      <c r="I570" s="88" t="s">
        <v>204</v>
      </c>
      <c r="L570" s="98">
        <f>'Activity data'!H176*'Emission factors'!$B$23*'Emission factors'!$D$23/1000</f>
        <v>252.54009098445195</v>
      </c>
      <c r="M570" s="98">
        <f>'Activity data'!I176*'Emission factors'!$B$23*'Emission factors'!$D$23/1000</f>
        <v>285.32138629825062</v>
      </c>
      <c r="N570" s="98">
        <f>'Activity data'!J176*'Emission factors'!$B$23*'Emission factors'!$D$23/1000</f>
        <v>305.40524750004187</v>
      </c>
      <c r="O570" s="98">
        <f>'Activity data'!K176*'Emission factors'!$B$23*'Emission factors'!$D$23/1000</f>
        <v>319.86800341872708</v>
      </c>
      <c r="P570" s="98">
        <f>'Activity data'!L176*'Emission factors'!$B$23*'Emission factors'!$D$23/1000</f>
        <v>346.40089186118286</v>
      </c>
      <c r="Q570" s="98">
        <f>'Activity data'!M176*'Emission factors'!$B$23*'Emission factors'!$D$23/1000</f>
        <v>382.22524500893587</v>
      </c>
      <c r="R570" s="98">
        <f>'Activity data'!N176*'Emission factors'!$B$23*'Emission factors'!$D$23/1000</f>
        <v>429.98171948676406</v>
      </c>
      <c r="S570" s="98">
        <f>'Activity data'!O176*'Emission factors'!$B$23*'Emission factors'!$D$23/1000</f>
        <v>490.85635248501114</v>
      </c>
      <c r="T570" s="98">
        <f>'Activity data'!P176*'Emission factors'!$B$23*'Emission factors'!$D$23/1000</f>
        <v>554.00711278254823</v>
      </c>
      <c r="U570" s="98">
        <f>'Activity data'!Q176*'Emission factors'!$B$23*'Emission factors'!$D$23/1000</f>
        <v>570.85082589600279</v>
      </c>
    </row>
    <row r="571" spans="1:21" x14ac:dyDescent="0.25">
      <c r="A571" s="92" t="s">
        <v>11</v>
      </c>
      <c r="B571" s="92" t="s">
        <v>12</v>
      </c>
      <c r="C571" s="92" t="s">
        <v>13</v>
      </c>
      <c r="D571" s="92" t="s">
        <v>14</v>
      </c>
      <c r="E571" s="92" t="s">
        <v>22</v>
      </c>
      <c r="G571" s="92" t="s">
        <v>97</v>
      </c>
      <c r="H571" s="92" t="s">
        <v>31</v>
      </c>
      <c r="I571" s="88" t="s">
        <v>228</v>
      </c>
      <c r="L571" s="98">
        <f>'Activity data'!H177*'Emission factors'!$B$23*'Emission factors'!$D$23/1000</f>
        <v>3.2137293870691921</v>
      </c>
      <c r="M571" s="98">
        <f>'Activity data'!I177*'Emission factors'!$B$23*'Emission factors'!$D$23/1000</f>
        <v>3.0571744419834368</v>
      </c>
      <c r="N571" s="98">
        <f>'Activity data'!J177*'Emission factors'!$B$23*'Emission factors'!$D$23/1000</f>
        <v>2.628660692757351</v>
      </c>
      <c r="O571" s="98">
        <f>'Activity data'!K177*'Emission factors'!$B$23*'Emission factors'!$D$23/1000</f>
        <v>3.0245785678524322</v>
      </c>
      <c r="P571" s="98">
        <f>'Activity data'!L177*'Emission factors'!$B$23*'Emission factors'!$D$23/1000</f>
        <v>4.1518158789825463</v>
      </c>
      <c r="Q571" s="98">
        <f>'Activity data'!M177*'Emission factors'!$B$23*'Emission factors'!$D$23/1000</f>
        <v>5.4280146592994676</v>
      </c>
      <c r="R571" s="98">
        <f>'Activity data'!N177*'Emission factors'!$B$23*'Emission factors'!$D$23/1000</f>
        <v>5.6065969216278644</v>
      </c>
      <c r="S571" s="98">
        <f>'Activity data'!O177*'Emission factors'!$B$23*'Emission factors'!$D$23/1000</f>
        <v>5.4638332675372085</v>
      </c>
      <c r="T571" s="98">
        <f>'Activity data'!P177*'Emission factors'!$B$23*'Emission factors'!$D$23/1000</f>
        <v>5.9721899538856187</v>
      </c>
      <c r="U571" s="98">
        <f>'Activity data'!Q177*'Emission factors'!$B$23*'Emission factors'!$D$23/1000</f>
        <v>5.7623182286161931</v>
      </c>
    </row>
    <row r="572" spans="1:21" x14ac:dyDescent="0.25">
      <c r="A572" s="92" t="s">
        <v>11</v>
      </c>
      <c r="B572" s="92" t="s">
        <v>12</v>
      </c>
      <c r="C572" s="92" t="s">
        <v>13</v>
      </c>
      <c r="D572" s="92" t="s">
        <v>14</v>
      </c>
      <c r="E572" s="92" t="s">
        <v>22</v>
      </c>
      <c r="G572" s="92" t="s">
        <v>97</v>
      </c>
      <c r="H572" s="92" t="s">
        <v>31</v>
      </c>
      <c r="I572" s="88" t="s">
        <v>202</v>
      </c>
      <c r="L572" s="98">
        <f>'Activity data'!H178*'Emission factors'!$B$23*'Emission factors'!$D$23/1000</f>
        <v>345.1658258761808</v>
      </c>
      <c r="M572" s="98">
        <f>'Activity data'!I178*'Emission factors'!$B$23*'Emission factors'!$D$23/1000</f>
        <v>379.69834670097737</v>
      </c>
      <c r="N572" s="98">
        <f>'Activity data'!J178*'Emission factors'!$B$23*'Emission factors'!$D$23/1000</f>
        <v>418.33598404374038</v>
      </c>
      <c r="O572" s="98">
        <f>'Activity data'!K178*'Emission factors'!$B$23*'Emission factors'!$D$23/1000</f>
        <v>484.86564406455204</v>
      </c>
      <c r="P572" s="98">
        <f>'Activity data'!L178*'Emission factors'!$B$23*'Emission factors'!$D$23/1000</f>
        <v>540.76066121655674</v>
      </c>
      <c r="Q572" s="98">
        <f>'Activity data'!M178*'Emission factors'!$B$23*'Emission factors'!$D$23/1000</f>
        <v>605.8404154530233</v>
      </c>
      <c r="R572" s="98">
        <f>'Activity data'!N178*'Emission factors'!$B$23*'Emission factors'!$D$23/1000</f>
        <v>672.34451444125864</v>
      </c>
      <c r="S572" s="98">
        <f>'Activity data'!O178*'Emission factors'!$B$23*'Emission factors'!$D$23/1000</f>
        <v>743.70464667743147</v>
      </c>
      <c r="T572" s="98">
        <f>'Activity data'!P178*'Emission factors'!$B$23*'Emission factors'!$D$23/1000</f>
        <v>693.3889415175023</v>
      </c>
      <c r="U572" s="98">
        <f>'Activity data'!Q178*'Emission factors'!$B$23*'Emission factors'!$D$23/1000</f>
        <v>636.03408080426266</v>
      </c>
    </row>
    <row r="573" spans="1:21" x14ac:dyDescent="0.25">
      <c r="A573" s="92" t="s">
        <v>11</v>
      </c>
      <c r="B573" s="92" t="s">
        <v>12</v>
      </c>
      <c r="C573" s="92" t="s">
        <v>13</v>
      </c>
      <c r="D573" s="92" t="s">
        <v>14</v>
      </c>
      <c r="E573" s="92" t="s">
        <v>22</v>
      </c>
      <c r="G573" s="92" t="s">
        <v>97</v>
      </c>
      <c r="H573" s="92" t="s">
        <v>31</v>
      </c>
      <c r="I573" s="88" t="s">
        <v>190</v>
      </c>
      <c r="L573" s="98">
        <f>'Activity data'!H179*'Emission factors'!$B$23*'Emission factors'!$D$23/1000</f>
        <v>0</v>
      </c>
      <c r="M573" s="98">
        <f>'Activity data'!I179*'Emission factors'!$B$23*'Emission factors'!$D$23/1000</f>
        <v>0</v>
      </c>
      <c r="N573" s="98">
        <f>'Activity data'!J179*'Emission factors'!$B$23*'Emission factors'!$D$23/1000</f>
        <v>0</v>
      </c>
      <c r="O573" s="98">
        <f>'Activity data'!K179*'Emission factors'!$B$23*'Emission factors'!$D$23/1000</f>
        <v>0</v>
      </c>
      <c r="P573" s="98">
        <f>'Activity data'!L179*'Emission factors'!$B$23*'Emission factors'!$D$23/1000</f>
        <v>0</v>
      </c>
      <c r="Q573" s="98">
        <f>'Activity data'!M179*'Emission factors'!$B$23*'Emission factors'!$D$23/1000</f>
        <v>0</v>
      </c>
      <c r="R573" s="98">
        <f>'Activity data'!N179*'Emission factors'!$B$23*'Emission factors'!$D$23/1000</f>
        <v>0</v>
      </c>
      <c r="S573" s="98">
        <f>'Activity data'!O179*'Emission factors'!$B$23*'Emission factors'!$D$23/1000</f>
        <v>0</v>
      </c>
      <c r="T573" s="98">
        <f>'Activity data'!P179*'Emission factors'!$B$23*'Emission factors'!$D$23/1000</f>
        <v>0</v>
      </c>
      <c r="U573" s="98">
        <f>'Activity data'!Q179*'Emission factors'!$B$23*'Emission factors'!$D$23/1000</f>
        <v>212.2481733574717</v>
      </c>
    </row>
    <row r="574" spans="1:21" x14ac:dyDescent="0.25">
      <c r="A574" s="92" t="s">
        <v>11</v>
      </c>
      <c r="B574" s="92" t="s">
        <v>12</v>
      </c>
      <c r="C574" s="92" t="s">
        <v>13</v>
      </c>
      <c r="D574" s="92" t="s">
        <v>14</v>
      </c>
      <c r="E574" s="92" t="s">
        <v>22</v>
      </c>
      <c r="G574" s="92" t="s">
        <v>97</v>
      </c>
      <c r="H574" s="92" t="s">
        <v>31</v>
      </c>
      <c r="I574" s="88" t="s">
        <v>210</v>
      </c>
      <c r="L574" s="98">
        <f>'Activity data'!H180*'Emission factors'!$B$23*'Emission factors'!$D$23/1000</f>
        <v>4.3149272852268235</v>
      </c>
      <c r="M574" s="98">
        <f>'Activity data'!I180*'Emission factors'!$B$23*'Emission factors'!$D$23/1000</f>
        <v>4.9696100782039068</v>
      </c>
      <c r="N574" s="98">
        <f>'Activity data'!J180*'Emission factors'!$B$23*'Emission factors'!$D$23/1000</f>
        <v>5.021677034081196</v>
      </c>
      <c r="O574" s="98">
        <f>'Activity data'!K180*'Emission factors'!$B$23*'Emission factors'!$D$23/1000</f>
        <v>5.556140029201682</v>
      </c>
      <c r="P574" s="98">
        <f>'Activity data'!L180*'Emission factors'!$B$23*'Emission factors'!$D$23/1000</f>
        <v>6.5961229559956376</v>
      </c>
      <c r="Q574" s="98">
        <f>'Activity data'!M180*'Emission factors'!$B$23*'Emission factors'!$D$23/1000</f>
        <v>7.5533648599510759</v>
      </c>
      <c r="R574" s="98">
        <f>'Activity data'!N180*'Emission factors'!$B$23*'Emission factors'!$D$23/1000</f>
        <v>7.9743129898973466</v>
      </c>
      <c r="S574" s="98">
        <f>'Activity data'!O180*'Emission factors'!$B$23*'Emission factors'!$D$23/1000</f>
        <v>8.3134381898521674</v>
      </c>
      <c r="T574" s="98">
        <f>'Activity data'!P180*'Emission factors'!$B$23*'Emission factors'!$D$23/1000</f>
        <v>8.707175136358714</v>
      </c>
      <c r="U574" s="98">
        <f>'Activity data'!Q180*'Emission factors'!$B$23*'Emission factors'!$D$23/1000</f>
        <v>8.7632822626455429</v>
      </c>
    </row>
    <row r="575" spans="1:21" x14ac:dyDescent="0.25">
      <c r="A575" s="92" t="s">
        <v>11</v>
      </c>
      <c r="B575" s="92" t="s">
        <v>12</v>
      </c>
      <c r="C575" s="92" t="s">
        <v>13</v>
      </c>
      <c r="D575" s="92" t="s">
        <v>14</v>
      </c>
      <c r="E575" s="92" t="s">
        <v>22</v>
      </c>
      <c r="G575" s="92" t="s">
        <v>97</v>
      </c>
      <c r="H575" s="92" t="s">
        <v>31</v>
      </c>
      <c r="I575" s="88" t="s">
        <v>199</v>
      </c>
      <c r="L575" s="98">
        <f>'Activity data'!H181*'Emission factors'!$B$23*'Emission factors'!$D$23/1000</f>
        <v>303.31449601196385</v>
      </c>
      <c r="M575" s="98">
        <f>'Activity data'!I181*'Emission factors'!$B$23*'Emission factors'!$D$23/1000</f>
        <v>319.67622256480223</v>
      </c>
      <c r="N575" s="98">
        <f>'Activity data'!J181*'Emission factors'!$B$23*'Emission factors'!$D$23/1000</f>
        <v>328.44651596879515</v>
      </c>
      <c r="O575" s="98">
        <f>'Activity data'!K181*'Emission factors'!$B$23*'Emission factors'!$D$23/1000</f>
        <v>364.26634314524637</v>
      </c>
      <c r="P575" s="98">
        <f>'Activity data'!L181*'Emission factors'!$B$23*'Emission factors'!$D$23/1000</f>
        <v>408.04336751431805</v>
      </c>
      <c r="Q575" s="98">
        <f>'Activity data'!M181*'Emission factors'!$B$23*'Emission factors'!$D$23/1000</f>
        <v>438.17712376832418</v>
      </c>
      <c r="R575" s="98">
        <f>'Activity data'!N181*'Emission factors'!$B$23*'Emission factors'!$D$23/1000</f>
        <v>462.72085798314691</v>
      </c>
      <c r="S575" s="98">
        <f>'Activity data'!O181*'Emission factors'!$B$23*'Emission factors'!$D$23/1000</f>
        <v>498.217600147322</v>
      </c>
      <c r="T575" s="98">
        <f>'Activity data'!P181*'Emission factors'!$B$23*'Emission factors'!$D$23/1000</f>
        <v>524.32248206765632</v>
      </c>
      <c r="U575" s="98">
        <f>'Activity data'!Q181*'Emission factors'!$B$23*'Emission factors'!$D$23/1000</f>
        <v>527.10166970361877</v>
      </c>
    </row>
    <row r="576" spans="1:21" x14ac:dyDescent="0.25">
      <c r="A576" s="92" t="s">
        <v>11</v>
      </c>
      <c r="B576" s="92" t="s">
        <v>12</v>
      </c>
      <c r="C576" s="92" t="s">
        <v>13</v>
      </c>
      <c r="D576" s="92" t="s">
        <v>14</v>
      </c>
      <c r="E576" s="92" t="s">
        <v>22</v>
      </c>
      <c r="G576" s="92" t="s">
        <v>97</v>
      </c>
      <c r="H576" s="92" t="s">
        <v>31</v>
      </c>
      <c r="I576" s="88" t="s">
        <v>233</v>
      </c>
      <c r="L576" s="98">
        <f>'Activity data'!H182*'Emission factors'!$B$23*'Emission factors'!$D$23/1000</f>
        <v>24.206437900582642</v>
      </c>
      <c r="M576" s="98">
        <f>'Activity data'!I182*'Emission factors'!$B$23*'Emission factors'!$D$23/1000</f>
        <v>28.137497700063637</v>
      </c>
      <c r="N576" s="98">
        <f>'Activity data'!J182*'Emission factors'!$B$23*'Emission factors'!$D$23/1000</f>
        <v>30.399690705524758</v>
      </c>
      <c r="O576" s="98">
        <f>'Activity data'!K182*'Emission factors'!$B$23*'Emission factors'!$D$23/1000</f>
        <v>32.064985961577079</v>
      </c>
      <c r="P576" s="98">
        <f>'Activity data'!L182*'Emission factors'!$B$23*'Emission factors'!$D$23/1000</f>
        <v>36.767994697949995</v>
      </c>
      <c r="Q576" s="98">
        <f>'Activity data'!M182*'Emission factors'!$B$23*'Emission factors'!$D$23/1000</f>
        <v>40.173734604038032</v>
      </c>
      <c r="R576" s="98">
        <f>'Activity data'!N182*'Emission factors'!$B$23*'Emission factors'!$D$23/1000</f>
        <v>42.724833315338927</v>
      </c>
      <c r="S576" s="98">
        <f>'Activity data'!O182*'Emission factors'!$B$23*'Emission factors'!$D$23/1000</f>
        <v>50.505973673078159</v>
      </c>
      <c r="T576" s="98">
        <f>'Activity data'!P182*'Emission factors'!$B$23*'Emission factors'!$D$23/1000</f>
        <v>53.581846164554975</v>
      </c>
      <c r="U576" s="98">
        <f>'Activity data'!Q182*'Emission factors'!$B$23*'Emission factors'!$D$23/1000</f>
        <v>54.052855121958622</v>
      </c>
    </row>
    <row r="577" spans="1:21" x14ac:dyDescent="0.25">
      <c r="A577" s="92" t="s">
        <v>11</v>
      </c>
      <c r="B577" s="92" t="s">
        <v>12</v>
      </c>
      <c r="C577" s="92" t="s">
        <v>13</v>
      </c>
      <c r="D577" s="92" t="s">
        <v>14</v>
      </c>
      <c r="E577" s="92" t="s">
        <v>22</v>
      </c>
      <c r="G577" s="92" t="s">
        <v>97</v>
      </c>
      <c r="H577" s="92" t="s">
        <v>31</v>
      </c>
      <c r="I577" s="88" t="s">
        <v>200</v>
      </c>
      <c r="L577" s="98">
        <f>'Activity data'!H183*'Emission factors'!$B$23*'Emission factors'!$D$23/1000</f>
        <v>183.64158326693192</v>
      </c>
      <c r="M577" s="98">
        <f>'Activity data'!I183*'Emission factors'!$B$23*'Emission factors'!$D$23/1000</f>
        <v>195.55345338235978</v>
      </c>
      <c r="N577" s="98">
        <f>'Activity data'!J183*'Emission factors'!$B$23*'Emission factors'!$D$23/1000</f>
        <v>203.78692448477344</v>
      </c>
      <c r="O577" s="98">
        <f>'Activity data'!K183*'Emission factors'!$B$23*'Emission factors'!$D$23/1000</f>
        <v>224.49315284630973</v>
      </c>
      <c r="P577" s="98">
        <f>'Activity data'!L183*'Emission factors'!$B$23*'Emission factors'!$D$23/1000</f>
        <v>242.73235204838295</v>
      </c>
      <c r="Q577" s="98">
        <f>'Activity data'!M183*'Emission factors'!$B$23*'Emission factors'!$D$23/1000</f>
        <v>268.69482597715444</v>
      </c>
      <c r="R577" s="98">
        <f>'Activity data'!N183*'Emission factors'!$B$23*'Emission factors'!$D$23/1000</f>
        <v>286.59680414887458</v>
      </c>
      <c r="S577" s="98">
        <f>'Activity data'!O183*'Emission factors'!$B$23*'Emission factors'!$D$23/1000</f>
        <v>307.4600667927499</v>
      </c>
      <c r="T577" s="98">
        <f>'Activity data'!P183*'Emission factors'!$B$23*'Emission factors'!$D$23/1000</f>
        <v>310.86908029421335</v>
      </c>
      <c r="U577" s="98">
        <f>'Activity data'!Q183*'Emission factors'!$B$23*'Emission factors'!$D$23/1000</f>
        <v>302.87679080513948</v>
      </c>
    </row>
    <row r="578" spans="1:21" x14ac:dyDescent="0.25">
      <c r="A578" s="92" t="s">
        <v>11</v>
      </c>
      <c r="B578" s="92" t="s">
        <v>12</v>
      </c>
      <c r="C578" s="92" t="s">
        <v>13</v>
      </c>
      <c r="D578" s="92" t="s">
        <v>23</v>
      </c>
      <c r="E578" s="92" t="s">
        <v>24</v>
      </c>
      <c r="G578" s="92" t="s">
        <v>97</v>
      </c>
      <c r="H578" s="92" t="s">
        <v>31</v>
      </c>
      <c r="I578" s="88" t="s">
        <v>203</v>
      </c>
      <c r="J578" s="92" t="s">
        <v>13</v>
      </c>
      <c r="L578" s="98">
        <f>'Activity data'!H184*'Emission factors'!$B$23*'Emission factors'!$F$23/1000</f>
        <v>31.480989075</v>
      </c>
      <c r="M578" s="98">
        <f>'Activity data'!I184*'Emission factors'!$B$23*'Emission factors'!$F$23/1000</f>
        <v>32.969172849999993</v>
      </c>
      <c r="N578" s="98">
        <f>'Activity data'!J184*'Emission factors'!$B$23*'Emission factors'!$F$23/1000</f>
        <v>34.819967025000004</v>
      </c>
      <c r="O578" s="98">
        <f>'Activity data'!K184*'Emission factors'!$B$23*'Emission factors'!$F$23/1000</f>
        <v>35.537737537500007</v>
      </c>
      <c r="P578" s="98">
        <f>'Activity data'!L184*'Emission factors'!$B$23*'Emission factors'!$F$23/1000</f>
        <v>36.984565525000008</v>
      </c>
      <c r="Q578" s="98">
        <f>'Activity data'!M184*'Emission factors'!$B$23*'Emission factors'!$F$23/1000</f>
        <v>37.545300037500006</v>
      </c>
      <c r="R578" s="98">
        <f>'Activity data'!N184*'Emission factors'!$B$23*'Emission factors'!$F$23/1000</f>
        <v>38.282789275000006</v>
      </c>
      <c r="S578" s="98">
        <f>'Activity data'!O184*'Emission factors'!$B$23*'Emission factors'!$F$23/1000</f>
        <v>38.499159900000002</v>
      </c>
      <c r="T578" s="98">
        <f>'Activity data'!P184*'Emission factors'!$B$23*'Emission factors'!$F$23/1000</f>
        <v>38.895675799999999</v>
      </c>
      <c r="U578" s="98">
        <f>'Activity data'!Q184*'Emission factors'!$B$23*'Emission factors'!$F$23/1000</f>
        <v>39.71850825686807</v>
      </c>
    </row>
    <row r="579" spans="1:21" x14ac:dyDescent="0.25">
      <c r="A579" s="92" t="s">
        <v>11</v>
      </c>
      <c r="B579" s="92" t="s">
        <v>12</v>
      </c>
      <c r="C579" s="92" t="s">
        <v>13</v>
      </c>
      <c r="D579" s="92" t="s">
        <v>23</v>
      </c>
      <c r="E579" s="92" t="s">
        <v>24</v>
      </c>
      <c r="G579" s="92" t="s">
        <v>97</v>
      </c>
      <c r="H579" s="92" t="s">
        <v>31</v>
      </c>
      <c r="I579" s="88" t="s">
        <v>227</v>
      </c>
      <c r="L579" s="98">
        <f>'Activity data'!H185*'Emission factors'!$B$23*'Emission factors'!$F$23/1000</f>
        <v>0</v>
      </c>
      <c r="M579" s="98">
        <f>'Activity data'!I185*'Emission factors'!$B$23*'Emission factors'!$F$23/1000</f>
        <v>0</v>
      </c>
      <c r="N579" s="98">
        <f>'Activity data'!J185*'Emission factors'!$B$23*'Emission factors'!$F$23/1000</f>
        <v>0</v>
      </c>
      <c r="O579" s="98">
        <f>'Activity data'!K185*'Emission factors'!$B$23*'Emission factors'!$F$23/1000</f>
        <v>0</v>
      </c>
      <c r="P579" s="98">
        <f>'Activity data'!L185*'Emission factors'!$B$23*'Emission factors'!$F$23/1000</f>
        <v>0</v>
      </c>
      <c r="Q579" s="98">
        <f>'Activity data'!M185*'Emission factors'!$B$23*'Emission factors'!$F$23/1000</f>
        <v>0</v>
      </c>
      <c r="R579" s="98">
        <f>'Activity data'!N185*'Emission factors'!$B$23*'Emission factors'!$F$23/1000</f>
        <v>0</v>
      </c>
      <c r="S579" s="98">
        <f>'Activity data'!O185*'Emission factors'!$B$23*'Emission factors'!$F$23/1000</f>
        <v>0</v>
      </c>
      <c r="T579" s="98">
        <f>'Activity data'!P185*'Emission factors'!$B$23*'Emission factors'!$F$23/1000</f>
        <v>0</v>
      </c>
      <c r="U579" s="98">
        <f>'Activity data'!Q185*'Emission factors'!$B$23*'Emission factors'!$F$23/1000</f>
        <v>0</v>
      </c>
    </row>
    <row r="580" spans="1:21" x14ac:dyDescent="0.25">
      <c r="A580" s="92" t="s">
        <v>11</v>
      </c>
      <c r="B580" s="92" t="s">
        <v>12</v>
      </c>
      <c r="C580" s="92" t="s">
        <v>13</v>
      </c>
      <c r="D580" s="92" t="s">
        <v>23</v>
      </c>
      <c r="E580" s="92" t="s">
        <v>24</v>
      </c>
      <c r="G580" s="92" t="s">
        <v>97</v>
      </c>
      <c r="H580" s="92" t="s">
        <v>31</v>
      </c>
      <c r="I580" s="88" t="s">
        <v>191</v>
      </c>
      <c r="L580" s="98">
        <f>'Activity data'!H186*'Emission factors'!$B$23*'Emission factors'!$F$23/1000</f>
        <v>0</v>
      </c>
      <c r="M580" s="98">
        <f>'Activity data'!I186*'Emission factors'!$B$23*'Emission factors'!$F$23/1000</f>
        <v>0</v>
      </c>
      <c r="N580" s="98">
        <f>'Activity data'!J186*'Emission factors'!$B$23*'Emission factors'!$F$23/1000</f>
        <v>0</v>
      </c>
      <c r="O580" s="98">
        <f>'Activity data'!K186*'Emission factors'!$B$23*'Emission factors'!$F$23/1000</f>
        <v>0</v>
      </c>
      <c r="P580" s="98">
        <f>'Activity data'!L186*'Emission factors'!$B$23*'Emission factors'!$F$23/1000</f>
        <v>0</v>
      </c>
      <c r="Q580" s="98">
        <f>'Activity data'!M186*'Emission factors'!$B$23*'Emission factors'!$F$23/1000</f>
        <v>0</v>
      </c>
      <c r="R580" s="98">
        <f>'Activity data'!N186*'Emission factors'!$B$23*'Emission factors'!$F$23/1000</f>
        <v>0</v>
      </c>
      <c r="S580" s="98">
        <f>'Activity data'!O186*'Emission factors'!$B$23*'Emission factors'!$F$23/1000</f>
        <v>0</v>
      </c>
      <c r="T580" s="98">
        <f>'Activity data'!P186*'Emission factors'!$B$23*'Emission factors'!$F$23/1000</f>
        <v>0</v>
      </c>
      <c r="U580" s="98">
        <f>'Activity data'!Q186*'Emission factors'!$B$23*'Emission factors'!$F$23/1000</f>
        <v>0</v>
      </c>
    </row>
    <row r="581" spans="1:21" x14ac:dyDescent="0.25">
      <c r="A581" s="92" t="s">
        <v>11</v>
      </c>
      <c r="B581" s="92" t="s">
        <v>12</v>
      </c>
      <c r="C581" s="92" t="s">
        <v>13</v>
      </c>
      <c r="D581" s="92" t="s">
        <v>23</v>
      </c>
      <c r="E581" s="92" t="s">
        <v>24</v>
      </c>
      <c r="G581" s="92" t="s">
        <v>97</v>
      </c>
      <c r="H581" s="92" t="s">
        <v>31</v>
      </c>
      <c r="I581" s="88" t="s">
        <v>192</v>
      </c>
      <c r="L581" s="98">
        <f>'Activity data'!H187*'Emission factors'!$B$23*'Emission factors'!$F$23/1000</f>
        <v>8.1709132125000004</v>
      </c>
      <c r="M581" s="98">
        <f>'Activity data'!I187*'Emission factors'!$B$23*'Emission factors'!$F$23/1000</f>
        <v>11.724298837500003</v>
      </c>
      <c r="N581" s="98">
        <f>'Activity data'!J187*'Emission factors'!$B$23*'Emission factors'!$F$23/1000</f>
        <v>11.83641005</v>
      </c>
      <c r="O581" s="98">
        <f>'Activity data'!K187*'Emission factors'!$B$23*'Emission factors'!$F$23/1000</f>
        <v>11.800273924999999</v>
      </c>
      <c r="P581" s="98">
        <f>'Activity data'!L187*'Emission factors'!$B$23*'Emission factors'!$F$23/1000</f>
        <v>12.171093024999999</v>
      </c>
      <c r="Q581" s="98">
        <f>'Activity data'!M187*'Emission factors'!$B$23*'Emission factors'!$F$23/1000</f>
        <v>13.569025712500002</v>
      </c>
      <c r="R581" s="98">
        <f>'Activity data'!N187*'Emission factors'!$B$23*'Emission factors'!$F$23/1000</f>
        <v>14.255299800000003</v>
      </c>
      <c r="S581" s="98">
        <f>'Activity data'!O187*'Emission factors'!$B$23*'Emission factors'!$F$23/1000</f>
        <v>14.31293915</v>
      </c>
      <c r="T581" s="98">
        <f>'Activity data'!P187*'Emission factors'!$B$23*'Emission factors'!$F$23/1000</f>
        <v>14.912441925000001</v>
      </c>
      <c r="U581" s="98">
        <f>'Activity data'!Q187*'Emission factors'!$B$23*'Emission factors'!$F$23/1000</f>
        <v>15.382123499834274</v>
      </c>
    </row>
    <row r="582" spans="1:21" x14ac:dyDescent="0.25">
      <c r="A582" s="92" t="s">
        <v>11</v>
      </c>
      <c r="B582" s="92" t="s">
        <v>12</v>
      </c>
      <c r="C582" s="92" t="s">
        <v>13</v>
      </c>
      <c r="D582" s="92" t="s">
        <v>23</v>
      </c>
      <c r="E582" s="92" t="s">
        <v>24</v>
      </c>
      <c r="G582" s="92" t="s">
        <v>97</v>
      </c>
      <c r="H582" s="92" t="s">
        <v>31</v>
      </c>
      <c r="I582" s="88" t="s">
        <v>206</v>
      </c>
      <c r="L582" s="98">
        <f>'Activity data'!H188*'Emission factors'!$B$23*'Emission factors'!$F$23/1000</f>
        <v>17.225064699999997</v>
      </c>
      <c r="M582" s="98">
        <f>'Activity data'!I188*'Emission factors'!$B$23*'Emission factors'!$F$23/1000</f>
        <v>19.2805856375</v>
      </c>
      <c r="N582" s="98">
        <f>'Activity data'!J188*'Emission factors'!$B$23*'Emission factors'!$F$23/1000</f>
        <v>18.698526350000002</v>
      </c>
      <c r="O582" s="98">
        <f>'Activity data'!K188*'Emission factors'!$B$23*'Emission factors'!$F$23/1000</f>
        <v>20.954402025</v>
      </c>
      <c r="P582" s="98">
        <f>'Activity data'!L188*'Emission factors'!$B$23*'Emission factors'!$F$23/1000</f>
        <v>22.568794562500003</v>
      </c>
      <c r="Q582" s="98">
        <f>'Activity data'!M188*'Emission factors'!$B$23*'Emission factors'!$F$23/1000</f>
        <v>23.700970587500002</v>
      </c>
      <c r="R582" s="98">
        <f>'Activity data'!N188*'Emission factors'!$B$23*'Emission factors'!$F$23/1000</f>
        <v>23.972036137500002</v>
      </c>
      <c r="S582" s="98">
        <f>'Activity data'!O188*'Emission factors'!$B$23*'Emission factors'!$F$23/1000</f>
        <v>24.473792925000001</v>
      </c>
      <c r="T582" s="98">
        <f>'Activity data'!P188*'Emission factors'!$B$23*'Emission factors'!$F$23/1000</f>
        <v>25.413421400000004</v>
      </c>
      <c r="U582" s="98">
        <f>'Activity data'!Q188*'Emission factors'!$B$23*'Emission factors'!$F$23/1000</f>
        <v>26.12295128271581</v>
      </c>
    </row>
    <row r="583" spans="1:21" x14ac:dyDescent="0.25">
      <c r="A583" s="92" t="s">
        <v>11</v>
      </c>
      <c r="B583" s="92" t="s">
        <v>12</v>
      </c>
      <c r="C583" s="92" t="s">
        <v>13</v>
      </c>
      <c r="D583" s="92" t="s">
        <v>23</v>
      </c>
      <c r="E583" s="92" t="s">
        <v>24</v>
      </c>
      <c r="G583" s="92" t="s">
        <v>97</v>
      </c>
      <c r="H583" s="92" t="s">
        <v>31</v>
      </c>
      <c r="I583" s="88" t="s">
        <v>220</v>
      </c>
      <c r="L583" s="98">
        <f>'Activity data'!H189*'Emission factors'!$B$23*'Emission factors'!$F$23/1000</f>
        <v>0</v>
      </c>
      <c r="M583" s="98">
        <f>'Activity data'!I189*'Emission factors'!$B$23*'Emission factors'!$F$23/1000</f>
        <v>0</v>
      </c>
      <c r="N583" s="98">
        <f>'Activity data'!J189*'Emission factors'!$B$23*'Emission factors'!$F$23/1000</f>
        <v>0</v>
      </c>
      <c r="O583" s="98">
        <f>'Activity data'!K189*'Emission factors'!$B$23*'Emission factors'!$F$23/1000</f>
        <v>0</v>
      </c>
      <c r="P583" s="98">
        <f>'Activity data'!L189*'Emission factors'!$B$23*'Emission factors'!$F$23/1000</f>
        <v>0</v>
      </c>
      <c r="Q583" s="98">
        <f>'Activity data'!M189*'Emission factors'!$B$23*'Emission factors'!$F$23/1000</f>
        <v>0</v>
      </c>
      <c r="R583" s="98">
        <f>'Activity data'!N189*'Emission factors'!$B$23*'Emission factors'!$F$23/1000</f>
        <v>0</v>
      </c>
      <c r="S583" s="98">
        <f>'Activity data'!O189*'Emission factors'!$B$23*'Emission factors'!$F$23/1000</f>
        <v>0</v>
      </c>
      <c r="T583" s="98">
        <f>'Activity data'!P189*'Emission factors'!$B$23*'Emission factors'!$F$23/1000</f>
        <v>0</v>
      </c>
      <c r="U583" s="98">
        <f>'Activity data'!Q189*'Emission factors'!$B$23*'Emission factors'!$F$23/1000</f>
        <v>0</v>
      </c>
    </row>
    <row r="584" spans="1:21" x14ac:dyDescent="0.25">
      <c r="A584" s="92" t="s">
        <v>11</v>
      </c>
      <c r="B584" s="92" t="s">
        <v>12</v>
      </c>
      <c r="C584" s="92" t="s">
        <v>13</v>
      </c>
      <c r="D584" s="92" t="s">
        <v>23</v>
      </c>
      <c r="E584" s="92" t="s">
        <v>24</v>
      </c>
      <c r="G584" s="92" t="s">
        <v>97</v>
      </c>
      <c r="H584" s="92" t="s">
        <v>31</v>
      </c>
      <c r="I584" s="88" t="s">
        <v>193</v>
      </c>
      <c r="L584" s="98">
        <f>'Activity data'!H190*'Emission factors'!$B$23*'Emission factors'!$F$23/1000</f>
        <v>3.5216661375</v>
      </c>
      <c r="M584" s="98">
        <f>'Activity data'!I190*'Emission factors'!$B$23*'Emission factors'!$F$23/1000</f>
        <v>2.8759448125000007</v>
      </c>
      <c r="N584" s="98">
        <f>'Activity data'!J190*'Emission factors'!$B$23*'Emission factors'!$F$23/1000</f>
        <v>2.8866072000000003</v>
      </c>
      <c r="O584" s="98">
        <f>'Activity data'!K190*'Emission factors'!$B$23*'Emission factors'!$F$23/1000</f>
        <v>4.0453722750000001</v>
      </c>
      <c r="P584" s="98">
        <f>'Activity data'!L190*'Emission factors'!$B$23*'Emission factors'!$F$23/1000</f>
        <v>4.4520152125000001</v>
      </c>
      <c r="Q584" s="98">
        <f>'Activity data'!M190*'Emission factors'!$B$23*'Emission factors'!$F$23/1000</f>
        <v>4.3534215874999997</v>
      </c>
      <c r="R584" s="98">
        <f>'Activity data'!N190*'Emission factors'!$B$23*'Emission factors'!$F$23/1000</f>
        <v>4.8125734375000002</v>
      </c>
      <c r="S584" s="98">
        <f>'Activity data'!O190*'Emission factors'!$B$23*'Emission factors'!$F$23/1000</f>
        <v>5.2004791250000002</v>
      </c>
      <c r="T584" s="98">
        <f>'Activity data'!P190*'Emission factors'!$B$23*'Emission factors'!$F$23/1000</f>
        <v>5.6281791625000004</v>
      </c>
      <c r="U584" s="98">
        <f>'Activity data'!Q190*'Emission factors'!$B$23*'Emission factors'!$F$23/1000</f>
        <v>5.8474732798293312</v>
      </c>
    </row>
    <row r="585" spans="1:21" x14ac:dyDescent="0.25">
      <c r="A585" s="92" t="s">
        <v>11</v>
      </c>
      <c r="B585" s="92" t="s">
        <v>12</v>
      </c>
      <c r="C585" s="92" t="s">
        <v>13</v>
      </c>
      <c r="D585" s="92" t="s">
        <v>23</v>
      </c>
      <c r="E585" s="92" t="s">
        <v>24</v>
      </c>
      <c r="G585" s="92" t="s">
        <v>97</v>
      </c>
      <c r="H585" s="92" t="s">
        <v>31</v>
      </c>
      <c r="I585" s="88" t="s">
        <v>259</v>
      </c>
      <c r="L585" s="98">
        <f>'Activity data'!H191*'Emission factors'!$B$23*'Emission factors'!$F$23/1000</f>
        <v>0</v>
      </c>
      <c r="M585" s="98">
        <f>'Activity data'!I191*'Emission factors'!$B$23*'Emission factors'!$F$23/1000</f>
        <v>0</v>
      </c>
      <c r="N585" s="98">
        <f>'Activity data'!J191*'Emission factors'!$B$23*'Emission factors'!$F$23/1000</f>
        <v>0</v>
      </c>
      <c r="O585" s="98">
        <f>'Activity data'!K191*'Emission factors'!$B$23*'Emission factors'!$F$23/1000</f>
        <v>0</v>
      </c>
      <c r="P585" s="98">
        <f>'Activity data'!L191*'Emission factors'!$B$23*'Emission factors'!$F$23/1000</f>
        <v>0</v>
      </c>
      <c r="Q585" s="98">
        <f>'Activity data'!M191*'Emission factors'!$B$23*'Emission factors'!$F$23/1000</f>
        <v>0</v>
      </c>
      <c r="R585" s="98">
        <f>'Activity data'!N191*'Emission factors'!$B$23*'Emission factors'!$F$23/1000</f>
        <v>0</v>
      </c>
      <c r="S585" s="98">
        <f>'Activity data'!O191*'Emission factors'!$B$23*'Emission factors'!$F$23/1000</f>
        <v>0</v>
      </c>
      <c r="T585" s="98">
        <f>'Activity data'!P191*'Emission factors'!$B$23*'Emission factors'!$F$23/1000</f>
        <v>0</v>
      </c>
      <c r="U585" s="98">
        <f>'Activity data'!Q191*'Emission factors'!$B$23*'Emission factors'!$F$23/1000</f>
        <v>0</v>
      </c>
    </row>
    <row r="586" spans="1:21" x14ac:dyDescent="0.25">
      <c r="A586" s="92" t="s">
        <v>11</v>
      </c>
      <c r="B586" s="92" t="s">
        <v>12</v>
      </c>
      <c r="C586" s="92" t="s">
        <v>13</v>
      </c>
      <c r="D586" s="92" t="s">
        <v>23</v>
      </c>
      <c r="E586" s="92" t="s">
        <v>24</v>
      </c>
      <c r="G586" s="92" t="s">
        <v>97</v>
      </c>
      <c r="H586" s="92" t="s">
        <v>31</v>
      </c>
      <c r="I586" s="88" t="s">
        <v>223</v>
      </c>
      <c r="L586" s="98">
        <f>'Activity data'!H192*'Emission factors'!$B$23*'Emission factors'!$F$23/1000</f>
        <v>0</v>
      </c>
      <c r="M586" s="98">
        <f>'Activity data'!I192*'Emission factors'!$B$23*'Emission factors'!$F$23/1000</f>
        <v>0.10479476250000001</v>
      </c>
      <c r="N586" s="98">
        <f>'Activity data'!J192*'Emission factors'!$B$23*'Emission factors'!$F$23/1000</f>
        <v>3.4931587500000007E-2</v>
      </c>
      <c r="O586" s="98">
        <f>'Activity data'!K192*'Emission factors'!$B$23*'Emission factors'!$F$23/1000</f>
        <v>0</v>
      </c>
      <c r="P586" s="98">
        <f>'Activity data'!L192*'Emission factors'!$B$23*'Emission factors'!$F$23/1000</f>
        <v>0</v>
      </c>
      <c r="Q586" s="98">
        <f>'Activity data'!M192*'Emission factors'!$B$23*'Emission factors'!$F$23/1000</f>
        <v>0</v>
      </c>
      <c r="R586" s="98">
        <f>'Activity data'!N192*'Emission factors'!$B$23*'Emission factors'!$F$23/1000</f>
        <v>0</v>
      </c>
      <c r="S586" s="98">
        <f>'Activity data'!O192*'Emission factors'!$B$23*'Emission factors'!$F$23/1000</f>
        <v>0</v>
      </c>
      <c r="T586" s="98">
        <f>'Activity data'!P192*'Emission factors'!$B$23*'Emission factors'!$F$23/1000</f>
        <v>0</v>
      </c>
      <c r="U586" s="98">
        <f>'Activity data'!Q192*'Emission factors'!$B$23*'Emission factors'!$F$23/1000</f>
        <v>0</v>
      </c>
    </row>
    <row r="587" spans="1:21" x14ac:dyDescent="0.25">
      <c r="A587" s="92" t="s">
        <v>11</v>
      </c>
      <c r="B587" s="92" t="s">
        <v>12</v>
      </c>
      <c r="C587" s="92" t="s">
        <v>13</v>
      </c>
      <c r="D587" s="92" t="s">
        <v>23</v>
      </c>
      <c r="E587" s="92" t="s">
        <v>24</v>
      </c>
      <c r="G587" s="92" t="s">
        <v>97</v>
      </c>
      <c r="H587" s="92" t="s">
        <v>31</v>
      </c>
      <c r="I587" s="88" t="s">
        <v>221</v>
      </c>
      <c r="L587" s="98">
        <f>'Activity data'!H193*'Emission factors'!$B$23*'Emission factors'!$F$23/1000</f>
        <v>12.517955212500002</v>
      </c>
      <c r="M587" s="98">
        <f>'Activity data'!I193*'Emission factors'!$B$23*'Emission factors'!$F$23/1000</f>
        <v>13.465926225</v>
      </c>
      <c r="N587" s="98">
        <f>'Activity data'!J193*'Emission factors'!$B$23*'Emission factors'!$F$23/1000</f>
        <v>14.253113787500002</v>
      </c>
      <c r="O587" s="98">
        <f>'Activity data'!K193*'Emission factors'!$B$23*'Emission factors'!$F$23/1000</f>
        <v>13.885417562500001</v>
      </c>
      <c r="P587" s="98">
        <f>'Activity data'!L193*'Emission factors'!$B$23*'Emission factors'!$F$23/1000</f>
        <v>14.333193224999999</v>
      </c>
      <c r="Q587" s="98">
        <f>'Activity data'!M193*'Emission factors'!$B$23*'Emission factors'!$F$23/1000</f>
        <v>14.817774200000002</v>
      </c>
      <c r="R587" s="98">
        <f>'Activity data'!N193*'Emission factors'!$B$23*'Emission factors'!$F$23/1000</f>
        <v>15.343041775000001</v>
      </c>
      <c r="S587" s="98">
        <f>'Activity data'!O193*'Emission factors'!$B$23*'Emission factors'!$F$23/1000</f>
        <v>15.304853475000002</v>
      </c>
      <c r="T587" s="98">
        <f>'Activity data'!P193*'Emission factors'!$B$23*'Emission factors'!$F$23/1000</f>
        <v>15.794966400000002</v>
      </c>
      <c r="U587" s="98">
        <f>'Activity data'!Q193*'Emission factors'!$B$23*'Emission factors'!$F$23/1000</f>
        <v>16.260515681652112</v>
      </c>
    </row>
    <row r="588" spans="1:21" x14ac:dyDescent="0.25">
      <c r="A588" s="92" t="s">
        <v>11</v>
      </c>
      <c r="B588" s="92" t="s">
        <v>12</v>
      </c>
      <c r="C588" s="92" t="s">
        <v>13</v>
      </c>
      <c r="D588" s="92" t="s">
        <v>23</v>
      </c>
      <c r="E588" s="92" t="s">
        <v>24</v>
      </c>
      <c r="G588" s="92" t="s">
        <v>97</v>
      </c>
      <c r="H588" s="92" t="s">
        <v>31</v>
      </c>
      <c r="I588" s="88" t="s">
        <v>222</v>
      </c>
      <c r="L588" s="98">
        <f>'Activity data'!H194*'Emission factors'!$B$23*'Emission factors'!$F$23/1000</f>
        <v>2.7586585500000003</v>
      </c>
      <c r="M588" s="98">
        <f>'Activity data'!I194*'Emission factors'!$B$23*'Emission factors'!$F$23/1000</f>
        <v>1.6802852000000004</v>
      </c>
      <c r="N588" s="98">
        <f>'Activity data'!J194*'Emission factors'!$B$23*'Emission factors'!$F$23/1000</f>
        <v>3.3099798250000005</v>
      </c>
      <c r="O588" s="98">
        <f>'Activity data'!K194*'Emission factors'!$B$23*'Emission factors'!$F$23/1000</f>
        <v>4.0020089250000002</v>
      </c>
      <c r="P588" s="98">
        <f>'Activity data'!L194*'Emission factors'!$B$23*'Emission factors'!$F$23/1000</f>
        <v>3.8790568750000003</v>
      </c>
      <c r="Q588" s="98">
        <f>'Activity data'!M194*'Emission factors'!$B$23*'Emission factors'!$F$23/1000</f>
        <v>3.9752860375000005</v>
      </c>
      <c r="R588" s="98">
        <f>'Activity data'!N194*'Emission factors'!$B$23*'Emission factors'!$F$23/1000</f>
        <v>4.3771108250000008</v>
      </c>
      <c r="S588" s="98">
        <f>'Activity data'!O194*'Emission factors'!$B$23*'Emission factors'!$F$23/1000</f>
        <v>4.9737137874999995</v>
      </c>
      <c r="T588" s="98">
        <f>'Activity data'!P194*'Emission factors'!$B$23*'Emission factors'!$F$23/1000</f>
        <v>5.3605041625000007</v>
      </c>
      <c r="U588" s="98">
        <f>'Activity data'!Q194*'Emission factors'!$B$23*'Emission factors'!$F$23/1000</f>
        <v>5.5322181986559222</v>
      </c>
    </row>
    <row r="589" spans="1:21" x14ac:dyDescent="0.25">
      <c r="A589" s="92" t="s">
        <v>11</v>
      </c>
      <c r="B589" s="92" t="s">
        <v>12</v>
      </c>
      <c r="C589" s="92" t="s">
        <v>13</v>
      </c>
      <c r="D589" s="92" t="s">
        <v>23</v>
      </c>
      <c r="E589" s="92" t="s">
        <v>24</v>
      </c>
      <c r="G589" s="92" t="s">
        <v>97</v>
      </c>
      <c r="H589" s="92" t="s">
        <v>31</v>
      </c>
      <c r="I589" s="88" t="s">
        <v>201</v>
      </c>
      <c r="L589" s="98">
        <f>'Activity data'!H195*'Emission factors'!$B$23*'Emission factors'!$F$23/1000</f>
        <v>12.41744325</v>
      </c>
      <c r="M589" s="98">
        <f>'Activity data'!I195*'Emission factors'!$B$23*'Emission factors'!$F$23/1000</f>
        <v>8.9560039875000008</v>
      </c>
      <c r="N589" s="98">
        <f>'Activity data'!J195*'Emission factors'!$B$23*'Emission factors'!$F$23/1000</f>
        <v>13.913166537500002</v>
      </c>
      <c r="O589" s="98">
        <f>'Activity data'!K195*'Emission factors'!$B$23*'Emission factors'!$F$23/1000</f>
        <v>18.079349462500002</v>
      </c>
      <c r="P589" s="98">
        <f>'Activity data'!L195*'Emission factors'!$B$23*'Emission factors'!$F$23/1000</f>
        <v>19.481118825000003</v>
      </c>
      <c r="Q589" s="98">
        <f>'Activity data'!M195*'Emission factors'!$B$23*'Emission factors'!$F$23/1000</f>
        <v>20.857503675000004</v>
      </c>
      <c r="R589" s="98">
        <f>'Activity data'!N195*'Emission factors'!$B$23*'Emission factors'!$F$23/1000</f>
        <v>23.226695100000001</v>
      </c>
      <c r="S589" s="98">
        <f>'Activity data'!O195*'Emission factors'!$B$23*'Emission factors'!$F$23/1000</f>
        <v>24.653982812500001</v>
      </c>
      <c r="T589" s="98">
        <f>'Activity data'!P195*'Emission factors'!$B$23*'Emission factors'!$F$23/1000</f>
        <v>26.181559425</v>
      </c>
      <c r="U589" s="98">
        <f>'Activity data'!Q195*'Emission factors'!$B$23*'Emission factors'!$F$23/1000</f>
        <v>27.075254074002302</v>
      </c>
    </row>
    <row r="590" spans="1:21" x14ac:dyDescent="0.25">
      <c r="A590" s="92" t="s">
        <v>11</v>
      </c>
      <c r="B590" s="92" t="s">
        <v>12</v>
      </c>
      <c r="C590" s="92" t="s">
        <v>13</v>
      </c>
      <c r="D590" s="92" t="s">
        <v>23</v>
      </c>
      <c r="E590" s="92" t="s">
        <v>24</v>
      </c>
      <c r="G590" s="92" t="s">
        <v>97</v>
      </c>
      <c r="H590" s="92" t="s">
        <v>31</v>
      </c>
      <c r="I590" s="88" t="s">
        <v>207</v>
      </c>
      <c r="L590" s="98">
        <f>'Activity data'!H196*'Emission factors'!$B$23*'Emission factors'!$F$23/1000</f>
        <v>4.1656475750000004</v>
      </c>
      <c r="M590" s="98">
        <f>'Activity data'!I196*'Emission factors'!$B$23*'Emission factors'!$F$23/1000</f>
        <v>4.3147871625000009</v>
      </c>
      <c r="N590" s="98">
        <f>'Activity data'!J196*'Emission factors'!$B$23*'Emission factors'!$F$23/1000</f>
        <v>4.1718933250000001</v>
      </c>
      <c r="O590" s="98">
        <f>'Activity data'!K196*'Emission factors'!$B$23*'Emission factors'!$F$23/1000</f>
        <v>4.1211243</v>
      </c>
      <c r="P590" s="98">
        <f>'Activity data'!L196*'Emission factors'!$B$23*'Emission factors'!$F$23/1000</f>
        <v>4.9710370375000004</v>
      </c>
      <c r="Q590" s="98">
        <f>'Activity data'!M196*'Emission factors'!$B$23*'Emission factors'!$F$23/1000</f>
        <v>5.3792414125000008</v>
      </c>
      <c r="R590" s="98">
        <f>'Activity data'!N196*'Emission factors'!$B$23*'Emission factors'!$F$23/1000</f>
        <v>5.1715256125000009</v>
      </c>
      <c r="S590" s="98">
        <f>'Activity data'!O196*'Emission factors'!$B$23*'Emission factors'!$F$23/1000</f>
        <v>5.1390031</v>
      </c>
      <c r="T590" s="98">
        <f>'Activity data'!P196*'Emission factors'!$B$23*'Emission factors'!$F$23/1000</f>
        <v>5.3101366500000013</v>
      </c>
      <c r="U590" s="98">
        <f>'Activity data'!Q196*'Emission factors'!$B$23*'Emission factors'!$F$23/1000</f>
        <v>5.4561284065985154</v>
      </c>
    </row>
    <row r="591" spans="1:21" x14ac:dyDescent="0.25">
      <c r="A591" s="92" t="s">
        <v>11</v>
      </c>
      <c r="B591" s="92" t="s">
        <v>12</v>
      </c>
      <c r="C591" s="92" t="s">
        <v>13</v>
      </c>
      <c r="D591" s="92" t="s">
        <v>23</v>
      </c>
      <c r="E591" s="92" t="s">
        <v>24</v>
      </c>
      <c r="G591" s="92" t="s">
        <v>97</v>
      </c>
      <c r="H591" s="92" t="s">
        <v>31</v>
      </c>
      <c r="I591" s="88" t="s">
        <v>218</v>
      </c>
      <c r="L591" s="98">
        <f>'Activity data'!H197*'Emission factors'!$B$23*'Emission factors'!$F$23/1000</f>
        <v>8.9225000000000016E-3</v>
      </c>
      <c r="M591" s="98">
        <f>'Activity data'!I197*'Emission factors'!$B$23*'Emission factors'!$F$23/1000</f>
        <v>1.3383750000000002E-3</v>
      </c>
      <c r="N591" s="98">
        <f>'Activity data'!J197*'Emission factors'!$B$23*'Emission factors'!$F$23/1000</f>
        <v>0</v>
      </c>
      <c r="O591" s="98">
        <f>'Activity data'!K197*'Emission factors'!$B$23*'Emission factors'!$F$23/1000</f>
        <v>0</v>
      </c>
      <c r="P591" s="98">
        <f>'Activity data'!L197*'Emission factors'!$B$23*'Emission factors'!$F$23/1000</f>
        <v>0</v>
      </c>
      <c r="Q591" s="98">
        <f>'Activity data'!M197*'Emission factors'!$B$23*'Emission factors'!$F$23/1000</f>
        <v>0</v>
      </c>
      <c r="R591" s="98">
        <f>'Activity data'!N197*'Emission factors'!$B$23*'Emission factors'!$F$23/1000</f>
        <v>3.4128562500000008E-2</v>
      </c>
      <c r="S591" s="98">
        <f>'Activity data'!O197*'Emission factors'!$B$23*'Emission factors'!$F$23/1000</f>
        <v>3.3325537500000002E-2</v>
      </c>
      <c r="T591" s="98">
        <f>'Activity data'!P197*'Emission factors'!$B$23*'Emission factors'!$F$23/1000</f>
        <v>3.8902100000000002E-2</v>
      </c>
      <c r="U591" s="98">
        <f>'Activity data'!Q197*'Emission factors'!$B$23*'Emission factors'!$F$23/1000</f>
        <v>4.2857257578873355E-2</v>
      </c>
    </row>
    <row r="592" spans="1:21" x14ac:dyDescent="0.25">
      <c r="A592" s="92" t="s">
        <v>11</v>
      </c>
      <c r="B592" s="92" t="s">
        <v>12</v>
      </c>
      <c r="C592" s="92" t="s">
        <v>13</v>
      </c>
      <c r="D592" s="92" t="s">
        <v>23</v>
      </c>
      <c r="E592" s="92" t="s">
        <v>24</v>
      </c>
      <c r="G592" s="92" t="s">
        <v>97</v>
      </c>
      <c r="H592" s="92" t="s">
        <v>31</v>
      </c>
      <c r="I592" s="88" t="s">
        <v>194</v>
      </c>
      <c r="L592" s="98">
        <f>'Activity data'!H198*'Emission factors'!$B$23*'Emission factors'!$F$23/1000</f>
        <v>1.5646496000000001</v>
      </c>
      <c r="M592" s="98">
        <f>'Activity data'!I198*'Emission factors'!$B$23*'Emission factors'!$F$23/1000</f>
        <v>1.6695335875000004</v>
      </c>
      <c r="N592" s="98">
        <f>'Activity data'!J198*'Emission factors'!$B$23*'Emission factors'!$F$23/1000</f>
        <v>1.8373658125000003</v>
      </c>
      <c r="O592" s="98">
        <f>'Activity data'!K198*'Emission factors'!$B$23*'Emission factors'!$F$23/1000</f>
        <v>1.9727647500000003</v>
      </c>
      <c r="P592" s="98">
        <f>'Activity data'!L198*'Emission factors'!$B$23*'Emission factors'!$F$23/1000</f>
        <v>2.1459504750000002</v>
      </c>
      <c r="Q592" s="98">
        <f>'Activity data'!M198*'Emission factors'!$B$23*'Emission factors'!$F$23/1000</f>
        <v>2.1113311750000001</v>
      </c>
      <c r="R592" s="98">
        <f>'Activity data'!N198*'Emission factors'!$B$23*'Emission factors'!$F$23/1000</f>
        <v>2.4910281625000001</v>
      </c>
      <c r="S592" s="98">
        <f>'Activity data'!O198*'Emission factors'!$B$23*'Emission factors'!$F$23/1000</f>
        <v>2.6759023625000005</v>
      </c>
      <c r="T592" s="98">
        <f>'Activity data'!P198*'Emission factors'!$B$23*'Emission factors'!$F$23/1000</f>
        <v>2.8038956250000004</v>
      </c>
      <c r="U592" s="98">
        <f>'Activity data'!Q198*'Emission factors'!$B$23*'Emission factors'!$F$23/1000</f>
        <v>2.8912304996323841</v>
      </c>
    </row>
    <row r="593" spans="1:21" x14ac:dyDescent="0.25">
      <c r="A593" s="92" t="s">
        <v>11</v>
      </c>
      <c r="B593" s="92" t="s">
        <v>12</v>
      </c>
      <c r="C593" s="92" t="s">
        <v>13</v>
      </c>
      <c r="D593" s="92" t="s">
        <v>23</v>
      </c>
      <c r="E593" s="92" t="s">
        <v>24</v>
      </c>
      <c r="G593" s="92" t="s">
        <v>97</v>
      </c>
      <c r="H593" s="92" t="s">
        <v>31</v>
      </c>
      <c r="I593" s="88" t="s">
        <v>195</v>
      </c>
      <c r="L593" s="98">
        <f>'Activity data'!H199*'Emission factors'!$B$23*'Emission factors'!$F$23/1000</f>
        <v>3.8812875000000004</v>
      </c>
      <c r="M593" s="98">
        <f>'Activity data'!I199*'Emission factors'!$B$23*'Emission factors'!$F$23/1000</f>
        <v>4.8338089875000003</v>
      </c>
      <c r="N593" s="98">
        <f>'Activity data'!J199*'Emission factors'!$B$23*'Emission factors'!$F$23/1000</f>
        <v>6.3350642250000009</v>
      </c>
      <c r="O593" s="98">
        <f>'Activity data'!K199*'Emission factors'!$B$23*'Emission factors'!$F$23/1000</f>
        <v>5.0727981499999997</v>
      </c>
      <c r="P593" s="98">
        <f>'Activity data'!L199*'Emission factors'!$B$23*'Emission factors'!$F$23/1000</f>
        <v>4.7558709500000003</v>
      </c>
      <c r="Q593" s="98">
        <f>'Activity data'!M199*'Emission factors'!$B$23*'Emission factors'!$F$23/1000</f>
        <v>4.7076002250000002</v>
      </c>
      <c r="R593" s="98">
        <f>'Activity data'!N199*'Emission factors'!$B$23*'Emission factors'!$F$23/1000</f>
        <v>4.4607146500000008</v>
      </c>
      <c r="S593" s="98">
        <f>'Activity data'!O199*'Emission factors'!$B$23*'Emission factors'!$F$23/1000</f>
        <v>4.6686089000000006</v>
      </c>
      <c r="T593" s="98">
        <f>'Activity data'!P199*'Emission factors'!$B$23*'Emission factors'!$F$23/1000</f>
        <v>4.8421069125000002</v>
      </c>
      <c r="U593" s="98">
        <f>'Activity data'!Q199*'Emission factors'!$B$23*'Emission factors'!$F$23/1000</f>
        <v>4.9552796082826989</v>
      </c>
    </row>
    <row r="594" spans="1:21" x14ac:dyDescent="0.25">
      <c r="A594" s="92" t="s">
        <v>11</v>
      </c>
      <c r="B594" s="92" t="s">
        <v>12</v>
      </c>
      <c r="C594" s="92" t="s">
        <v>13</v>
      </c>
      <c r="D594" s="92" t="s">
        <v>23</v>
      </c>
      <c r="E594" s="92" t="s">
        <v>24</v>
      </c>
      <c r="G594" s="92" t="s">
        <v>97</v>
      </c>
      <c r="H594" s="92" t="s">
        <v>31</v>
      </c>
      <c r="I594" s="88" t="s">
        <v>209</v>
      </c>
      <c r="L594" s="98">
        <f>'Activity data'!H200*'Emission factors'!$B$23*'Emission factors'!$F$23/1000</f>
        <v>30.226753250000002</v>
      </c>
      <c r="M594" s="98">
        <f>'Activity data'!I200*'Emission factors'!$B$23*'Emission factors'!$F$23/1000</f>
        <v>27.391138137500004</v>
      </c>
      <c r="N594" s="98">
        <f>'Activity data'!J200*'Emission factors'!$B$23*'Emission factors'!$F$23/1000</f>
        <v>31.397474475000003</v>
      </c>
      <c r="O594" s="98">
        <f>'Activity data'!K200*'Emission factors'!$B$23*'Emission factors'!$F$23/1000</f>
        <v>35.353264850000009</v>
      </c>
      <c r="P594" s="98">
        <f>'Activity data'!L200*'Emission factors'!$B$23*'Emission factors'!$F$23/1000</f>
        <v>35.806929362500007</v>
      </c>
      <c r="Q594" s="98">
        <f>'Activity data'!M200*'Emission factors'!$B$23*'Emission factors'!$F$23/1000</f>
        <v>37.010128487500005</v>
      </c>
      <c r="R594" s="98">
        <f>'Activity data'!N200*'Emission factors'!$B$23*'Emission factors'!$F$23/1000</f>
        <v>38.061377437500006</v>
      </c>
      <c r="S594" s="98">
        <f>'Activity data'!O200*'Emission factors'!$B$23*'Emission factors'!$F$23/1000</f>
        <v>42.154797375000001</v>
      </c>
      <c r="T594" s="98">
        <f>'Activity data'!P200*'Emission factors'!$B$23*'Emission factors'!$F$23/1000</f>
        <v>43.617373574999995</v>
      </c>
      <c r="U594" s="98">
        <f>'Activity data'!Q200*'Emission factors'!$B$23*'Emission factors'!$F$23/1000</f>
        <v>44.443702503487913</v>
      </c>
    </row>
    <row r="595" spans="1:21" x14ac:dyDescent="0.25">
      <c r="A595" s="92" t="s">
        <v>11</v>
      </c>
      <c r="B595" s="92" t="s">
        <v>12</v>
      </c>
      <c r="C595" s="92" t="s">
        <v>13</v>
      </c>
      <c r="D595" s="92" t="s">
        <v>23</v>
      </c>
      <c r="E595" s="92" t="s">
        <v>24</v>
      </c>
      <c r="G595" s="92" t="s">
        <v>97</v>
      </c>
      <c r="H595" s="92" t="s">
        <v>31</v>
      </c>
      <c r="I595" s="88" t="s">
        <v>208</v>
      </c>
      <c r="L595" s="98">
        <f>'Activity data'!H201*'Emission factors'!$B$23*'Emission factors'!$F$23/1000</f>
        <v>5.5461367750000008</v>
      </c>
      <c r="M595" s="98">
        <f>'Activity data'!I201*'Emission factors'!$B$23*'Emission factors'!$F$23/1000</f>
        <v>5.2593676250000012</v>
      </c>
      <c r="N595" s="98">
        <f>'Activity data'!J201*'Emission factors'!$B$23*'Emission factors'!$F$23/1000</f>
        <v>5.5192354375000008</v>
      </c>
      <c r="O595" s="98">
        <f>'Activity data'!K201*'Emission factors'!$B$23*'Emission factors'!$F$23/1000</f>
        <v>5.7620612749999998</v>
      </c>
      <c r="P595" s="98">
        <f>'Activity data'!L201*'Emission factors'!$B$23*'Emission factors'!$F$23/1000</f>
        <v>5.9931540249999999</v>
      </c>
      <c r="Q595" s="98">
        <f>'Activity data'!M201*'Emission factors'!$B$23*'Emission factors'!$F$23/1000</f>
        <v>6.8415053250000009</v>
      </c>
      <c r="R595" s="98">
        <f>'Activity data'!N201*'Emission factors'!$B$23*'Emission factors'!$F$23/1000</f>
        <v>7.7234498375000005</v>
      </c>
      <c r="S595" s="98">
        <f>'Activity data'!O201*'Emission factors'!$B$23*'Emission factors'!$F$23/1000</f>
        <v>7.6903027500000007</v>
      </c>
      <c r="T595" s="98">
        <f>'Activity data'!P201*'Emission factors'!$B$23*'Emission factors'!$F$23/1000</f>
        <v>7.3594118374999997</v>
      </c>
      <c r="U595" s="98">
        <f>'Activity data'!Q201*'Emission factors'!$B$23*'Emission factors'!$F$23/1000</f>
        <v>7.4041360423975613</v>
      </c>
    </row>
    <row r="596" spans="1:21" x14ac:dyDescent="0.25">
      <c r="A596" s="92" t="s">
        <v>11</v>
      </c>
      <c r="B596" s="92" t="s">
        <v>12</v>
      </c>
      <c r="C596" s="92" t="s">
        <v>13</v>
      </c>
      <c r="D596" s="92" t="s">
        <v>23</v>
      </c>
      <c r="E596" s="92" t="s">
        <v>24</v>
      </c>
      <c r="G596" s="92" t="s">
        <v>97</v>
      </c>
      <c r="H596" s="92" t="s">
        <v>31</v>
      </c>
      <c r="I596" s="88" t="s">
        <v>226</v>
      </c>
      <c r="L596" s="98">
        <f>'Activity data'!H202*'Emission factors'!$B$23*'Emission factors'!$F$23/1000</f>
        <v>0</v>
      </c>
      <c r="M596" s="98">
        <f>'Activity data'!I202*'Emission factors'!$B$23*'Emission factors'!$F$23/1000</f>
        <v>0</v>
      </c>
      <c r="N596" s="98">
        <f>'Activity data'!J202*'Emission factors'!$B$23*'Emission factors'!$F$23/1000</f>
        <v>0</v>
      </c>
      <c r="O596" s="98">
        <f>'Activity data'!K202*'Emission factors'!$B$23*'Emission factors'!$F$23/1000</f>
        <v>0</v>
      </c>
      <c r="P596" s="98">
        <f>'Activity data'!L202*'Emission factors'!$B$23*'Emission factors'!$F$23/1000</f>
        <v>0</v>
      </c>
      <c r="Q596" s="98">
        <f>'Activity data'!M202*'Emission factors'!$B$23*'Emission factors'!$F$23/1000</f>
        <v>0</v>
      </c>
      <c r="R596" s="98">
        <f>'Activity data'!N202*'Emission factors'!$B$23*'Emission factors'!$F$23/1000</f>
        <v>0</v>
      </c>
      <c r="S596" s="98">
        <f>'Activity data'!O202*'Emission factors'!$B$23*'Emission factors'!$F$23/1000</f>
        <v>0</v>
      </c>
      <c r="T596" s="98">
        <f>'Activity data'!P202*'Emission factors'!$B$23*'Emission factors'!$F$23/1000</f>
        <v>0</v>
      </c>
      <c r="U596" s="98">
        <f>'Activity data'!Q202*'Emission factors'!$B$23*'Emission factors'!$F$23/1000</f>
        <v>0</v>
      </c>
    </row>
    <row r="597" spans="1:21" x14ac:dyDescent="0.25">
      <c r="A597" s="92" t="s">
        <v>11</v>
      </c>
      <c r="B597" s="92" t="s">
        <v>12</v>
      </c>
      <c r="C597" s="92" t="s">
        <v>13</v>
      </c>
      <c r="D597" s="92" t="s">
        <v>23</v>
      </c>
      <c r="E597" s="92" t="s">
        <v>24</v>
      </c>
      <c r="G597" s="92" t="s">
        <v>97</v>
      </c>
      <c r="H597" s="92" t="s">
        <v>31</v>
      </c>
      <c r="I597" s="88" t="s">
        <v>196</v>
      </c>
      <c r="L597" s="98">
        <f>'Activity data'!H203*'Emission factors'!$B$23*'Emission factors'!$F$23/1000</f>
        <v>25.522052837500002</v>
      </c>
      <c r="M597" s="98">
        <f>'Activity data'!I203*'Emission factors'!$B$23*'Emission factors'!$F$23/1000</f>
        <v>26.034516625000006</v>
      </c>
      <c r="N597" s="98">
        <f>'Activity data'!J203*'Emission factors'!$B$23*'Emission factors'!$F$23/1000</f>
        <v>28.301768487500002</v>
      </c>
      <c r="O597" s="98">
        <f>'Activity data'!K203*'Emission factors'!$B$23*'Emission factors'!$F$23/1000</f>
        <v>29.536285587500004</v>
      </c>
      <c r="P597" s="98">
        <f>'Activity data'!L203*'Emission factors'!$B$23*'Emission factors'!$F$23/1000</f>
        <v>30.801496087499999</v>
      </c>
      <c r="Q597" s="98">
        <f>'Activity data'!M203*'Emission factors'!$B$23*'Emission factors'!$F$23/1000</f>
        <v>31.695798262500006</v>
      </c>
      <c r="R597" s="98">
        <f>'Activity data'!N203*'Emission factors'!$B$23*'Emission factors'!$F$23/1000</f>
        <v>29.442420887499999</v>
      </c>
      <c r="S597" s="98">
        <f>'Activity data'!O203*'Emission factors'!$B$23*'Emission factors'!$F$23/1000</f>
        <v>28.557710400000005</v>
      </c>
      <c r="T597" s="98">
        <f>'Activity data'!P203*'Emission factors'!$B$23*'Emission factors'!$F$23/1000</f>
        <v>29.205528512500003</v>
      </c>
      <c r="U597" s="98">
        <f>'Activity data'!Q203*'Emission factors'!$B$23*'Emission factors'!$F$23/1000</f>
        <v>29.949051112924632</v>
      </c>
    </row>
    <row r="598" spans="1:21" x14ac:dyDescent="0.25">
      <c r="A598" s="92" t="s">
        <v>11</v>
      </c>
      <c r="B598" s="92" t="s">
        <v>12</v>
      </c>
      <c r="C598" s="92" t="s">
        <v>13</v>
      </c>
      <c r="D598" s="92" t="s">
        <v>23</v>
      </c>
      <c r="E598" s="92" t="s">
        <v>24</v>
      </c>
      <c r="G598" s="92" t="s">
        <v>97</v>
      </c>
      <c r="H598" s="92" t="s">
        <v>31</v>
      </c>
      <c r="I598" s="88" t="s">
        <v>197</v>
      </c>
      <c r="L598" s="98">
        <f>'Activity data'!H204*'Emission factors'!$B$23*'Emission factors'!$F$23/1000</f>
        <v>18.489873687500001</v>
      </c>
      <c r="M598" s="98">
        <f>'Activity data'!I204*'Emission factors'!$B$23*'Emission factors'!$F$23/1000</f>
        <v>18.762233000000005</v>
      </c>
      <c r="N598" s="98">
        <f>'Activity data'!J204*'Emission factors'!$B$23*'Emission factors'!$F$23/1000</f>
        <v>23.372488750000006</v>
      </c>
      <c r="O598" s="98">
        <f>'Activity data'!K204*'Emission factors'!$B$23*'Emission factors'!$F$23/1000</f>
        <v>26.817376775000003</v>
      </c>
      <c r="P598" s="98">
        <f>'Activity data'!L204*'Emission factors'!$B$23*'Emission factors'!$F$23/1000</f>
        <v>29.4707052125</v>
      </c>
      <c r="Q598" s="98">
        <f>'Activity data'!M204*'Emission factors'!$B$23*'Emission factors'!$F$23/1000</f>
        <v>30.843833350000001</v>
      </c>
      <c r="R598" s="98">
        <f>'Activity data'!N204*'Emission factors'!$B$23*'Emission factors'!$F$23/1000</f>
        <v>33.001784587500005</v>
      </c>
      <c r="S598" s="98">
        <f>'Activity data'!O204*'Emission factors'!$B$23*'Emission factors'!$F$23/1000</f>
        <v>34.43246285</v>
      </c>
      <c r="T598" s="98">
        <f>'Activity data'!P204*'Emission factors'!$B$23*'Emission factors'!$F$23/1000</f>
        <v>36.278037362500008</v>
      </c>
      <c r="U598" s="98">
        <f>'Activity data'!Q204*'Emission factors'!$B$23*'Emission factors'!$F$23/1000</f>
        <v>37.45488234279749</v>
      </c>
    </row>
    <row r="599" spans="1:21" x14ac:dyDescent="0.25">
      <c r="A599" s="92" t="s">
        <v>11</v>
      </c>
      <c r="B599" s="92" t="s">
        <v>12</v>
      </c>
      <c r="C599" s="92" t="s">
        <v>13</v>
      </c>
      <c r="D599" s="92" t="s">
        <v>23</v>
      </c>
      <c r="E599" s="92" t="s">
        <v>24</v>
      </c>
      <c r="G599" s="92" t="s">
        <v>97</v>
      </c>
      <c r="H599" s="92" t="s">
        <v>31</v>
      </c>
      <c r="I599" s="88" t="s">
        <v>229</v>
      </c>
      <c r="L599" s="98">
        <f>'Activity data'!H205*'Emission factors'!$B$23*'Emission factors'!$F$23/1000</f>
        <v>0</v>
      </c>
      <c r="M599" s="98">
        <f>'Activity data'!I205*'Emission factors'!$B$23*'Emission factors'!$F$23/1000</f>
        <v>0</v>
      </c>
      <c r="N599" s="98">
        <f>'Activity data'!J205*'Emission factors'!$B$23*'Emission factors'!$F$23/1000</f>
        <v>0</v>
      </c>
      <c r="O599" s="98">
        <f>'Activity data'!K205*'Emission factors'!$B$23*'Emission factors'!$F$23/1000</f>
        <v>0</v>
      </c>
      <c r="P599" s="98">
        <f>'Activity data'!L205*'Emission factors'!$B$23*'Emission factors'!$F$23/1000</f>
        <v>0</v>
      </c>
      <c r="Q599" s="98">
        <f>'Activity data'!M205*'Emission factors'!$B$23*'Emission factors'!$F$23/1000</f>
        <v>0</v>
      </c>
      <c r="R599" s="98">
        <f>'Activity data'!N205*'Emission factors'!$B$23*'Emission factors'!$F$23/1000</f>
        <v>0</v>
      </c>
      <c r="S599" s="98">
        <f>'Activity data'!O205*'Emission factors'!$B$23*'Emission factors'!$F$23/1000</f>
        <v>0</v>
      </c>
      <c r="T599" s="98">
        <f>'Activity data'!P205*'Emission factors'!$B$23*'Emission factors'!$F$23/1000</f>
        <v>0</v>
      </c>
      <c r="U599" s="98">
        <f>'Activity data'!Q205*'Emission factors'!$B$23*'Emission factors'!$F$23/1000</f>
        <v>0</v>
      </c>
    </row>
    <row r="600" spans="1:21" x14ac:dyDescent="0.25">
      <c r="A600" s="92" t="s">
        <v>11</v>
      </c>
      <c r="B600" s="92" t="s">
        <v>12</v>
      </c>
      <c r="C600" s="92" t="s">
        <v>13</v>
      </c>
      <c r="D600" s="92" t="s">
        <v>23</v>
      </c>
      <c r="E600" s="92" t="s">
        <v>24</v>
      </c>
      <c r="G600" s="92" t="s">
        <v>97</v>
      </c>
      <c r="H600" s="92" t="s">
        <v>31</v>
      </c>
      <c r="I600" s="88" t="s">
        <v>198</v>
      </c>
      <c r="L600" s="98">
        <f>'Activity data'!H206*'Emission factors'!$B$23*'Emission factors'!$F$23/1000</f>
        <v>0</v>
      </c>
      <c r="M600" s="98">
        <f>'Activity data'!I206*'Emission factors'!$B$23*'Emission factors'!$F$23/1000</f>
        <v>0</v>
      </c>
      <c r="N600" s="98">
        <f>'Activity data'!J206*'Emission factors'!$B$23*'Emission factors'!$F$23/1000</f>
        <v>0</v>
      </c>
      <c r="O600" s="98">
        <f>'Activity data'!K206*'Emission factors'!$B$23*'Emission factors'!$F$23/1000</f>
        <v>0</v>
      </c>
      <c r="P600" s="98">
        <f>'Activity data'!L206*'Emission factors'!$B$23*'Emission factors'!$F$23/1000</f>
        <v>0</v>
      </c>
      <c r="Q600" s="98">
        <f>'Activity data'!M206*'Emission factors'!$B$23*'Emission factors'!$F$23/1000</f>
        <v>0</v>
      </c>
      <c r="R600" s="98">
        <f>'Activity data'!N206*'Emission factors'!$B$23*'Emission factors'!$F$23/1000</f>
        <v>0</v>
      </c>
      <c r="S600" s="98">
        <f>'Activity data'!O206*'Emission factors'!$B$23*'Emission factors'!$F$23/1000</f>
        <v>0</v>
      </c>
      <c r="T600" s="98">
        <f>'Activity data'!P206*'Emission factors'!$B$23*'Emission factors'!$F$23/1000</f>
        <v>0</v>
      </c>
      <c r="U600" s="98">
        <f>'Activity data'!Q206*'Emission factors'!$B$23*'Emission factors'!$F$23/1000</f>
        <v>0</v>
      </c>
    </row>
    <row r="601" spans="1:21" x14ac:dyDescent="0.25">
      <c r="A601" s="92" t="s">
        <v>11</v>
      </c>
      <c r="B601" s="92" t="s">
        <v>12</v>
      </c>
      <c r="C601" s="92" t="s">
        <v>13</v>
      </c>
      <c r="D601" s="92" t="s">
        <v>23</v>
      </c>
      <c r="E601" s="92" t="s">
        <v>24</v>
      </c>
      <c r="G601" s="92" t="s">
        <v>97</v>
      </c>
      <c r="H601" s="92" t="s">
        <v>31</v>
      </c>
      <c r="I601" s="88" t="s">
        <v>231</v>
      </c>
      <c r="L601" s="98">
        <f>'Activity data'!H207*'Emission factors'!$B$23*'Emission factors'!$F$23/1000</f>
        <v>0</v>
      </c>
      <c r="M601" s="98">
        <f>'Activity data'!I207*'Emission factors'!$B$23*'Emission factors'!$F$23/1000</f>
        <v>0</v>
      </c>
      <c r="N601" s="98">
        <f>'Activity data'!J207*'Emission factors'!$B$23*'Emission factors'!$F$23/1000</f>
        <v>0</v>
      </c>
      <c r="O601" s="98">
        <f>'Activity data'!K207*'Emission factors'!$B$23*'Emission factors'!$F$23/1000</f>
        <v>0</v>
      </c>
      <c r="P601" s="98">
        <f>'Activity data'!L207*'Emission factors'!$B$23*'Emission factors'!$F$23/1000</f>
        <v>0</v>
      </c>
      <c r="Q601" s="98">
        <f>'Activity data'!M207*'Emission factors'!$B$23*'Emission factors'!$F$23/1000</f>
        <v>0</v>
      </c>
      <c r="R601" s="98">
        <f>'Activity data'!N207*'Emission factors'!$B$23*'Emission factors'!$F$23/1000</f>
        <v>0</v>
      </c>
      <c r="S601" s="98">
        <f>'Activity data'!O207*'Emission factors'!$B$23*'Emission factors'!$F$23/1000</f>
        <v>0</v>
      </c>
      <c r="T601" s="98">
        <f>'Activity data'!P207*'Emission factors'!$B$23*'Emission factors'!$F$23/1000</f>
        <v>0</v>
      </c>
      <c r="U601" s="98">
        <f>'Activity data'!Q207*'Emission factors'!$B$23*'Emission factors'!$F$23/1000</f>
        <v>0</v>
      </c>
    </row>
    <row r="602" spans="1:21" x14ac:dyDescent="0.25">
      <c r="A602" s="92" t="s">
        <v>11</v>
      </c>
      <c r="B602" s="92" t="s">
        <v>12</v>
      </c>
      <c r="C602" s="92" t="s">
        <v>13</v>
      </c>
      <c r="D602" s="92" t="s">
        <v>23</v>
      </c>
      <c r="E602" s="92" t="s">
        <v>24</v>
      </c>
      <c r="G602" s="92" t="s">
        <v>97</v>
      </c>
      <c r="H602" s="92" t="s">
        <v>31</v>
      </c>
      <c r="I602" s="88" t="s">
        <v>230</v>
      </c>
      <c r="L602" s="98">
        <f>'Activity data'!H208*'Emission factors'!$B$23*'Emission factors'!$F$23/1000</f>
        <v>0</v>
      </c>
      <c r="M602" s="98">
        <f>'Activity data'!I208*'Emission factors'!$B$23*'Emission factors'!$F$23/1000</f>
        <v>0</v>
      </c>
      <c r="N602" s="98">
        <f>'Activity data'!J208*'Emission factors'!$B$23*'Emission factors'!$F$23/1000</f>
        <v>0</v>
      </c>
      <c r="O602" s="98">
        <f>'Activity data'!K208*'Emission factors'!$B$23*'Emission factors'!$F$23/1000</f>
        <v>0</v>
      </c>
      <c r="P602" s="98">
        <f>'Activity data'!L208*'Emission factors'!$B$23*'Emission factors'!$F$23/1000</f>
        <v>0</v>
      </c>
      <c r="Q602" s="98">
        <f>'Activity data'!M208*'Emission factors'!$B$23*'Emission factors'!$F$23/1000</f>
        <v>0</v>
      </c>
      <c r="R602" s="98">
        <f>'Activity data'!N208*'Emission factors'!$B$23*'Emission factors'!$F$23/1000</f>
        <v>0</v>
      </c>
      <c r="S602" s="98">
        <f>'Activity data'!O208*'Emission factors'!$B$23*'Emission factors'!$F$23/1000</f>
        <v>2.6767500000000003E-3</v>
      </c>
      <c r="T602" s="98">
        <f>'Activity data'!P208*'Emission factors'!$B$23*'Emission factors'!$F$23/1000</f>
        <v>3.5690000000000006E-3</v>
      </c>
      <c r="U602" s="98">
        <f>'Activity data'!Q208*'Emission factors'!$B$23*'Emission factors'!$F$23/1000</f>
        <v>3.6319709812604531E-3</v>
      </c>
    </row>
    <row r="603" spans="1:21" x14ac:dyDescent="0.25">
      <c r="A603" s="92" t="s">
        <v>11</v>
      </c>
      <c r="B603" s="92" t="s">
        <v>12</v>
      </c>
      <c r="C603" s="92" t="s">
        <v>13</v>
      </c>
      <c r="D603" s="92" t="s">
        <v>23</v>
      </c>
      <c r="E603" s="92" t="s">
        <v>24</v>
      </c>
      <c r="G603" s="92" t="s">
        <v>97</v>
      </c>
      <c r="H603" s="92" t="s">
        <v>31</v>
      </c>
      <c r="I603" s="88" t="s">
        <v>232</v>
      </c>
      <c r="L603" s="98">
        <f>'Activity data'!H209*'Emission factors'!$B$23*'Emission factors'!$F$23/1000</f>
        <v>19.784171537499997</v>
      </c>
      <c r="M603" s="98">
        <f>'Activity data'!I209*'Emission factors'!$B$23*'Emission factors'!$F$23/1000</f>
        <v>21.659948712499997</v>
      </c>
      <c r="N603" s="98">
        <f>'Activity data'!J209*'Emission factors'!$B$23*'Emission factors'!$F$23/1000</f>
        <v>19.501016000000003</v>
      </c>
      <c r="O603" s="98">
        <f>'Activity data'!K209*'Emission factors'!$B$23*'Emission factors'!$F$23/1000</f>
        <v>20.5228207</v>
      </c>
      <c r="P603" s="98">
        <f>'Activity data'!L209*'Emission factors'!$B$23*'Emission factors'!$F$23/1000</f>
        <v>20.043013262500001</v>
      </c>
      <c r="Q603" s="98">
        <f>'Activity data'!M209*'Emission factors'!$B$23*'Emission factors'!$F$23/1000</f>
        <v>20.780011762500003</v>
      </c>
      <c r="R603" s="98">
        <f>'Activity data'!N209*'Emission factors'!$B$23*'Emission factors'!$F$23/1000</f>
        <v>18.635265825000001</v>
      </c>
      <c r="S603" s="98">
        <f>'Activity data'!O209*'Emission factors'!$B$23*'Emission factors'!$F$23/1000</f>
        <v>19.688433112500004</v>
      </c>
      <c r="T603" s="98">
        <f>'Activity data'!P209*'Emission factors'!$B$23*'Emission factors'!$F$23/1000</f>
        <v>21.170861875000003</v>
      </c>
      <c r="U603" s="98">
        <f>'Activity data'!Q209*'Emission factors'!$B$23*'Emission factors'!$F$23/1000</f>
        <v>21.833775152396274</v>
      </c>
    </row>
    <row r="604" spans="1:21" x14ac:dyDescent="0.25">
      <c r="A604" s="92" t="s">
        <v>11</v>
      </c>
      <c r="B604" s="92" t="s">
        <v>12</v>
      </c>
      <c r="C604" s="92" t="s">
        <v>13</v>
      </c>
      <c r="D604" s="92" t="s">
        <v>23</v>
      </c>
      <c r="E604" s="92" t="s">
        <v>24</v>
      </c>
      <c r="G604" s="92" t="s">
        <v>97</v>
      </c>
      <c r="H604" s="92" t="s">
        <v>31</v>
      </c>
      <c r="I604" s="92" t="s">
        <v>225</v>
      </c>
      <c r="L604" s="98">
        <f>'Activity data'!H210*'Emission factors'!$B$23*'Emission factors'!$F$23/1000</f>
        <v>1.3383750000000002E-4</v>
      </c>
      <c r="M604" s="98">
        <f>'Activity data'!I210*'Emission factors'!$B$23*'Emission factors'!$F$23/1000</f>
        <v>0</v>
      </c>
      <c r="N604" s="98">
        <f>'Activity data'!J210*'Emission factors'!$B$23*'Emission factors'!$F$23/1000</f>
        <v>0</v>
      </c>
      <c r="O604" s="98">
        <f>'Activity data'!K210*'Emission factors'!$B$23*'Emission factors'!$F$23/1000</f>
        <v>0</v>
      </c>
      <c r="P604" s="98">
        <f>'Activity data'!L210*'Emission factors'!$B$23*'Emission factors'!$F$23/1000</f>
        <v>0</v>
      </c>
      <c r="Q604" s="98">
        <f>'Activity data'!M210*'Emission factors'!$B$23*'Emission factors'!$F$23/1000</f>
        <v>0</v>
      </c>
      <c r="R604" s="98">
        <f>'Activity data'!N210*'Emission factors'!$B$23*'Emission factors'!$F$23/1000</f>
        <v>0</v>
      </c>
      <c r="S604" s="98">
        <f>'Activity data'!O210*'Emission factors'!$B$23*'Emission factors'!$F$23/1000</f>
        <v>0</v>
      </c>
      <c r="T604" s="98">
        <f>'Activity data'!P210*'Emission factors'!$B$23*'Emission factors'!$F$23/1000</f>
        <v>0</v>
      </c>
      <c r="U604" s="98">
        <f>'Activity data'!Q210*'Emission factors'!$B$23*'Emission factors'!$F$23/1000</f>
        <v>0</v>
      </c>
    </row>
    <row r="605" spans="1:21" x14ac:dyDescent="0.25">
      <c r="A605" s="92" t="s">
        <v>11</v>
      </c>
      <c r="B605" s="92" t="s">
        <v>12</v>
      </c>
      <c r="C605" s="92" t="s">
        <v>13</v>
      </c>
      <c r="D605" s="92" t="s">
        <v>23</v>
      </c>
      <c r="E605" s="92" t="s">
        <v>24</v>
      </c>
      <c r="G605" s="92" t="s">
        <v>97</v>
      </c>
      <c r="H605" s="92" t="s">
        <v>31</v>
      </c>
      <c r="I605" s="88" t="s">
        <v>205</v>
      </c>
      <c r="L605" s="98">
        <f>'Activity data'!H211*'Emission factors'!$B$23*'Emission factors'!$F$23/1000</f>
        <v>11.059884875</v>
      </c>
      <c r="M605" s="98">
        <f>'Activity data'!I211*'Emission factors'!$B$23*'Emission factors'!$F$23/1000</f>
        <v>12.245595900000001</v>
      </c>
      <c r="N605" s="98">
        <f>'Activity data'!J211*'Emission factors'!$B$23*'Emission factors'!$F$23/1000</f>
        <v>12.325407662500002</v>
      </c>
      <c r="O605" s="98">
        <f>'Activity data'!K211*'Emission factors'!$B$23*'Emission factors'!$F$23/1000</f>
        <v>12.517509087500002</v>
      </c>
      <c r="P605" s="98">
        <f>'Activity data'!L211*'Emission factors'!$B$23*'Emission factors'!$F$23/1000</f>
        <v>12.4050855875</v>
      </c>
      <c r="Q605" s="98">
        <f>'Activity data'!M211*'Emission factors'!$B$23*'Emission factors'!$F$23/1000</f>
        <v>12.5313389625</v>
      </c>
      <c r="R605" s="98">
        <f>'Activity data'!N211*'Emission factors'!$B$23*'Emission factors'!$F$23/1000</f>
        <v>12.3616330125</v>
      </c>
      <c r="S605" s="98">
        <f>'Activity data'!O211*'Emission factors'!$B$23*'Emission factors'!$F$23/1000</f>
        <v>12.671779112500001</v>
      </c>
      <c r="T605" s="98">
        <f>'Activity data'!P211*'Emission factors'!$B$23*'Emission factors'!$F$23/1000</f>
        <v>13.9240519875</v>
      </c>
      <c r="U605" s="98">
        <f>'Activity data'!Q211*'Emission factors'!$B$23*'Emission factors'!$F$23/1000</f>
        <v>14.550583743674691</v>
      </c>
    </row>
    <row r="606" spans="1:21" x14ac:dyDescent="0.25">
      <c r="A606" s="92" t="s">
        <v>11</v>
      </c>
      <c r="B606" s="92" t="s">
        <v>12</v>
      </c>
      <c r="C606" s="92" t="s">
        <v>13</v>
      </c>
      <c r="D606" s="92" t="s">
        <v>23</v>
      </c>
      <c r="E606" s="92" t="s">
        <v>24</v>
      </c>
      <c r="G606" s="92" t="s">
        <v>97</v>
      </c>
      <c r="H606" s="92" t="s">
        <v>31</v>
      </c>
      <c r="I606" s="88" t="s">
        <v>204</v>
      </c>
      <c r="L606" s="98">
        <f>'Activity data'!H212*'Emission factors'!$B$23*'Emission factors'!$F$23/1000</f>
        <v>22.864040087500001</v>
      </c>
      <c r="M606" s="98">
        <f>'Activity data'!I212*'Emission factors'!$B$23*'Emission factors'!$F$23/1000</f>
        <v>24.656168825000002</v>
      </c>
      <c r="N606" s="98">
        <f>'Activity data'!J212*'Emission factors'!$B$23*'Emission factors'!$F$23/1000</f>
        <v>27.847167112500003</v>
      </c>
      <c r="O606" s="98">
        <f>'Activity data'!K212*'Emission factors'!$B$23*'Emission factors'!$F$23/1000</f>
        <v>29.648218350000004</v>
      </c>
      <c r="P606" s="98">
        <f>'Activity data'!L212*'Emission factors'!$B$23*'Emission factors'!$F$23/1000</f>
        <v>32.389522637500001</v>
      </c>
      <c r="Q606" s="98">
        <f>'Activity data'!M212*'Emission factors'!$B$23*'Emission factors'!$F$23/1000</f>
        <v>34.676760899999998</v>
      </c>
      <c r="R606" s="98">
        <f>'Activity data'!N212*'Emission factors'!$B$23*'Emission factors'!$F$23/1000</f>
        <v>36.838861100000003</v>
      </c>
      <c r="S606" s="98">
        <f>'Activity data'!O212*'Emission factors'!$B$23*'Emission factors'!$F$23/1000</f>
        <v>39.866845312500004</v>
      </c>
      <c r="T606" s="98">
        <f>'Activity data'!P212*'Emission factors'!$B$23*'Emission factors'!$F$23/1000</f>
        <v>42.10130698750001</v>
      </c>
      <c r="U606" s="98">
        <f>'Activity data'!Q212*'Emission factors'!$B$23*'Emission factors'!$F$23/1000</f>
        <v>43.322694660121883</v>
      </c>
    </row>
    <row r="607" spans="1:21" x14ac:dyDescent="0.25">
      <c r="A607" s="92" t="s">
        <v>11</v>
      </c>
      <c r="B607" s="92" t="s">
        <v>12</v>
      </c>
      <c r="C607" s="92" t="s">
        <v>13</v>
      </c>
      <c r="D607" s="92" t="s">
        <v>23</v>
      </c>
      <c r="E607" s="92" t="s">
        <v>24</v>
      </c>
      <c r="G607" s="92" t="s">
        <v>97</v>
      </c>
      <c r="H607" s="92" t="s">
        <v>31</v>
      </c>
      <c r="I607" s="88" t="s">
        <v>228</v>
      </c>
      <c r="L607" s="98">
        <f>'Activity data'!H213*'Emission factors'!$B$23*'Emission factors'!$F$23/1000</f>
        <v>9.2883225000000014E-2</v>
      </c>
      <c r="M607" s="98">
        <f>'Activity data'!I213*'Emission factors'!$B$23*'Emission factors'!$F$23/1000</f>
        <v>6.9506275000000006E-2</v>
      </c>
      <c r="N607" s="98">
        <f>'Activity data'!J213*'Emission factors'!$B$23*'Emission factors'!$F$23/1000</f>
        <v>1.2848399999999999E-2</v>
      </c>
      <c r="O607" s="98">
        <f>'Activity data'!K213*'Emission factors'!$B$23*'Emission factors'!$F$23/1000</f>
        <v>0</v>
      </c>
      <c r="P607" s="98">
        <f>'Activity data'!L213*'Emission factors'!$B$23*'Emission factors'!$F$23/1000</f>
        <v>0</v>
      </c>
      <c r="Q607" s="98">
        <f>'Activity data'!M213*'Emission factors'!$B$23*'Emission factors'!$F$23/1000</f>
        <v>0</v>
      </c>
      <c r="R607" s="98">
        <f>'Activity data'!N213*'Emission factors'!$B$23*'Emission factors'!$F$23/1000</f>
        <v>0</v>
      </c>
      <c r="S607" s="98">
        <f>'Activity data'!O213*'Emission factors'!$B$23*'Emission factors'!$F$23/1000</f>
        <v>0</v>
      </c>
      <c r="T607" s="98">
        <f>'Activity data'!P213*'Emission factors'!$B$23*'Emission factors'!$F$23/1000</f>
        <v>0</v>
      </c>
      <c r="U607" s="98">
        <f>'Activity data'!Q213*'Emission factors'!$B$23*'Emission factors'!$F$23/1000</f>
        <v>0</v>
      </c>
    </row>
    <row r="608" spans="1:21" x14ac:dyDescent="0.25">
      <c r="A608" s="92" t="s">
        <v>11</v>
      </c>
      <c r="B608" s="92" t="s">
        <v>12</v>
      </c>
      <c r="C608" s="92" t="s">
        <v>13</v>
      </c>
      <c r="D608" s="92" t="s">
        <v>23</v>
      </c>
      <c r="E608" s="92" t="s">
        <v>24</v>
      </c>
      <c r="G608" s="92" t="s">
        <v>97</v>
      </c>
      <c r="H608" s="92" t="s">
        <v>31</v>
      </c>
      <c r="I608" s="88" t="s">
        <v>202</v>
      </c>
      <c r="L608" s="98">
        <f>'Activity data'!H214*'Emission factors'!$B$23*'Emission factors'!$F$23/1000</f>
        <v>14.193065362500001</v>
      </c>
      <c r="M608" s="98">
        <f>'Activity data'!I214*'Emission factors'!$B$23*'Emission factors'!$F$23/1000</f>
        <v>13.924542725000004</v>
      </c>
      <c r="N608" s="98">
        <f>'Activity data'!J214*'Emission factors'!$B$23*'Emission factors'!$F$23/1000</f>
        <v>14.162371962500002</v>
      </c>
      <c r="O608" s="98">
        <f>'Activity data'!K214*'Emission factors'!$B$23*'Emission factors'!$F$23/1000</f>
        <v>14.952102437499999</v>
      </c>
      <c r="P608" s="98">
        <f>'Activity data'!L214*'Emission factors'!$B$23*'Emission factors'!$F$23/1000</f>
        <v>14.388914237500002</v>
      </c>
      <c r="Q608" s="98">
        <f>'Activity data'!M214*'Emission factors'!$B$23*'Emission factors'!$F$23/1000</f>
        <v>14.212025675000001</v>
      </c>
      <c r="R608" s="98">
        <f>'Activity data'!N214*'Emission factors'!$B$23*'Emission factors'!$F$23/1000</f>
        <v>15.0451641125</v>
      </c>
      <c r="S608" s="98">
        <f>'Activity data'!O214*'Emission factors'!$B$23*'Emission factors'!$F$23/1000</f>
        <v>15.605407887500002</v>
      </c>
      <c r="T608" s="98">
        <f>'Activity data'!P214*'Emission factors'!$B$23*'Emission factors'!$F$23/1000</f>
        <v>16.13848265</v>
      </c>
      <c r="U608" s="98">
        <f>'Activity data'!Q214*'Emission factors'!$B$23*'Emission factors'!$F$23/1000</f>
        <v>16.571049200549883</v>
      </c>
    </row>
    <row r="609" spans="1:21" x14ac:dyDescent="0.25">
      <c r="A609" s="92" t="s">
        <v>11</v>
      </c>
      <c r="B609" s="92" t="s">
        <v>12</v>
      </c>
      <c r="C609" s="92" t="s">
        <v>13</v>
      </c>
      <c r="D609" s="92" t="s">
        <v>23</v>
      </c>
      <c r="E609" s="92" t="s">
        <v>24</v>
      </c>
      <c r="G609" s="92" t="s">
        <v>97</v>
      </c>
      <c r="H609" s="92" t="s">
        <v>31</v>
      </c>
      <c r="I609" s="88" t="s">
        <v>190</v>
      </c>
      <c r="L609" s="98">
        <f>'Activity data'!H215*'Emission factors'!$B$23*'Emission factors'!$F$23/1000</f>
        <v>0</v>
      </c>
      <c r="M609" s="98">
        <f>'Activity data'!I215*'Emission factors'!$B$23*'Emission factors'!$F$23/1000</f>
        <v>0</v>
      </c>
      <c r="N609" s="98">
        <f>'Activity data'!J215*'Emission factors'!$B$23*'Emission factors'!$F$23/1000</f>
        <v>0</v>
      </c>
      <c r="O609" s="98">
        <f>'Activity data'!K215*'Emission factors'!$B$23*'Emission factors'!$F$23/1000</f>
        <v>0</v>
      </c>
      <c r="P609" s="98">
        <f>'Activity data'!L215*'Emission factors'!$B$23*'Emission factors'!$F$23/1000</f>
        <v>0</v>
      </c>
      <c r="Q609" s="98">
        <f>'Activity data'!M215*'Emission factors'!$B$23*'Emission factors'!$F$23/1000</f>
        <v>0</v>
      </c>
      <c r="R609" s="98">
        <f>'Activity data'!N215*'Emission factors'!$B$23*'Emission factors'!$F$23/1000</f>
        <v>0</v>
      </c>
      <c r="S609" s="98">
        <f>'Activity data'!O215*'Emission factors'!$B$23*'Emission factors'!$F$23/1000</f>
        <v>0</v>
      </c>
      <c r="T609" s="98">
        <f>'Activity data'!P215*'Emission factors'!$B$23*'Emission factors'!$F$23/1000</f>
        <v>0</v>
      </c>
      <c r="U609" s="98">
        <f>'Activity data'!Q215*'Emission factors'!$B$23*'Emission factors'!$F$23/1000</f>
        <v>0</v>
      </c>
    </row>
    <row r="610" spans="1:21" x14ac:dyDescent="0.25">
      <c r="A610" s="92" t="s">
        <v>11</v>
      </c>
      <c r="B610" s="92" t="s">
        <v>12</v>
      </c>
      <c r="C610" s="92" t="s">
        <v>13</v>
      </c>
      <c r="D610" s="92" t="s">
        <v>23</v>
      </c>
      <c r="E610" s="92" t="s">
        <v>24</v>
      </c>
      <c r="G610" s="92" t="s">
        <v>97</v>
      </c>
      <c r="H610" s="92" t="s">
        <v>31</v>
      </c>
      <c r="I610" s="88" t="s">
        <v>210</v>
      </c>
      <c r="L610" s="98">
        <f>'Activity data'!H216*'Emission factors'!$B$23*'Emission factors'!$F$23/1000</f>
        <v>0</v>
      </c>
      <c r="M610" s="98">
        <f>'Activity data'!I216*'Emission factors'!$B$23*'Emission factors'!$F$23/1000</f>
        <v>0</v>
      </c>
      <c r="N610" s="98">
        <f>'Activity data'!J216*'Emission factors'!$B$23*'Emission factors'!$F$23/1000</f>
        <v>0</v>
      </c>
      <c r="O610" s="98">
        <f>'Activity data'!K216*'Emission factors'!$B$23*'Emission factors'!$F$23/1000</f>
        <v>0</v>
      </c>
      <c r="P610" s="98">
        <f>'Activity data'!L216*'Emission factors'!$B$23*'Emission factors'!$F$23/1000</f>
        <v>2.9444250000000001E-3</v>
      </c>
      <c r="Q610" s="98">
        <f>'Activity data'!M216*'Emission factors'!$B$23*'Emission factors'!$F$23/1000</f>
        <v>3.5243875000000005E-3</v>
      </c>
      <c r="R610" s="98">
        <f>'Activity data'!N216*'Emission factors'!$B$23*'Emission factors'!$F$23/1000</f>
        <v>3.5243875000000005E-3</v>
      </c>
      <c r="S610" s="98">
        <f>'Activity data'!O216*'Emission factors'!$B$23*'Emission factors'!$F$23/1000</f>
        <v>2.2306250000000004E-3</v>
      </c>
      <c r="T610" s="98">
        <f>'Activity data'!P216*'Emission factors'!$B$23*'Emission factors'!$F$23/1000</f>
        <v>1.7845000000000003E-3</v>
      </c>
      <c r="U610" s="98">
        <f>'Activity data'!Q216*'Emission factors'!$B$23*'Emission factors'!$F$23/1000</f>
        <v>1.8159854906302265E-3</v>
      </c>
    </row>
    <row r="611" spans="1:21" x14ac:dyDescent="0.25">
      <c r="A611" s="92" t="s">
        <v>11</v>
      </c>
      <c r="B611" s="92" t="s">
        <v>12</v>
      </c>
      <c r="C611" s="92" t="s">
        <v>13</v>
      </c>
      <c r="D611" s="92" t="s">
        <v>23</v>
      </c>
      <c r="E611" s="92" t="s">
        <v>24</v>
      </c>
      <c r="G611" s="92" t="s">
        <v>97</v>
      </c>
      <c r="H611" s="92" t="s">
        <v>31</v>
      </c>
      <c r="I611" s="88" t="s">
        <v>199</v>
      </c>
      <c r="L611" s="98">
        <f>'Activity data'!H217*'Emission factors'!$B$23*'Emission factors'!$F$23/1000</f>
        <v>53.830334749999999</v>
      </c>
      <c r="M611" s="98">
        <f>'Activity data'!I217*'Emission factors'!$B$23*'Emission factors'!$F$23/1000</f>
        <v>56.897131837500012</v>
      </c>
      <c r="N611" s="98">
        <f>'Activity data'!J217*'Emission factors'!$B$23*'Emission factors'!$F$23/1000</f>
        <v>56.995457787500001</v>
      </c>
      <c r="O611" s="98">
        <f>'Activity data'!K217*'Emission factors'!$B$23*'Emission factors'!$F$23/1000</f>
        <v>60.802777762500007</v>
      </c>
      <c r="P611" s="98">
        <f>'Activity data'!L217*'Emission factors'!$B$23*'Emission factors'!$F$23/1000</f>
        <v>66.285877075000016</v>
      </c>
      <c r="Q611" s="98">
        <f>'Activity data'!M217*'Emission factors'!$B$23*'Emission factors'!$F$23/1000</f>
        <v>70.642198475000001</v>
      </c>
      <c r="R611" s="98">
        <f>'Activity data'!N217*'Emission factors'!$B$23*'Emission factors'!$F$23/1000</f>
        <v>74.932894887500012</v>
      </c>
      <c r="S611" s="98">
        <f>'Activity data'!O217*'Emission factors'!$B$23*'Emission factors'!$F$23/1000</f>
        <v>76.909987049999998</v>
      </c>
      <c r="T611" s="98">
        <f>'Activity data'!P217*'Emission factors'!$B$23*'Emission factors'!$F$23/1000</f>
        <v>78.048631887500008</v>
      </c>
      <c r="U611" s="98">
        <f>'Activity data'!Q217*'Emission factors'!$B$23*'Emission factors'!$F$23/1000</f>
        <v>79.712501512664744</v>
      </c>
    </row>
    <row r="612" spans="1:21" x14ac:dyDescent="0.25">
      <c r="A612" s="92" t="s">
        <v>11</v>
      </c>
      <c r="B612" s="92" t="s">
        <v>12</v>
      </c>
      <c r="C612" s="92" t="s">
        <v>13</v>
      </c>
      <c r="D612" s="92" t="s">
        <v>23</v>
      </c>
      <c r="E612" s="92" t="s">
        <v>24</v>
      </c>
      <c r="G612" s="92" t="s">
        <v>97</v>
      </c>
      <c r="H612" s="92" t="s">
        <v>31</v>
      </c>
      <c r="I612" s="88" t="s">
        <v>233</v>
      </c>
      <c r="L612" s="98">
        <f>'Activity data'!H218*'Emission factors'!$B$23*'Emission factors'!$F$23/1000</f>
        <v>0</v>
      </c>
      <c r="M612" s="98">
        <f>'Activity data'!I218*'Emission factors'!$B$23*'Emission factors'!$F$23/1000</f>
        <v>1.05731625E-2</v>
      </c>
      <c r="N612" s="98">
        <f>'Activity data'!J218*'Emission factors'!$B$23*'Emission factors'!$F$23/1000</f>
        <v>3.5243875000000005E-3</v>
      </c>
      <c r="O612" s="98">
        <f>'Activity data'!K218*'Emission factors'!$B$23*'Emission factors'!$F$23/1000</f>
        <v>0</v>
      </c>
      <c r="P612" s="98">
        <f>'Activity data'!L218*'Emission factors'!$B$23*'Emission factors'!$F$23/1000</f>
        <v>0</v>
      </c>
      <c r="Q612" s="98">
        <f>'Activity data'!M218*'Emission factors'!$B$23*'Emission factors'!$F$23/1000</f>
        <v>0</v>
      </c>
      <c r="R612" s="98">
        <f>'Activity data'!N218*'Emission factors'!$B$23*'Emission factors'!$F$23/1000</f>
        <v>0</v>
      </c>
      <c r="S612" s="98">
        <f>'Activity data'!O218*'Emission factors'!$B$23*'Emission factors'!$F$23/1000</f>
        <v>0</v>
      </c>
      <c r="T612" s="98">
        <f>'Activity data'!P218*'Emission factors'!$B$23*'Emission factors'!$F$23/1000</f>
        <v>1.3383750000000002E-3</v>
      </c>
      <c r="U612" s="98">
        <f>'Activity data'!Q218*'Emission factors'!$B$23*'Emission factors'!$F$23/1000</f>
        <v>1.8159854906302265E-3</v>
      </c>
    </row>
    <row r="613" spans="1:21" x14ac:dyDescent="0.25">
      <c r="A613" s="92" t="s">
        <v>11</v>
      </c>
      <c r="B613" s="92" t="s">
        <v>12</v>
      </c>
      <c r="C613" s="92" t="s">
        <v>13</v>
      </c>
      <c r="D613" s="92" t="s">
        <v>23</v>
      </c>
      <c r="E613" s="92" t="s">
        <v>24</v>
      </c>
      <c r="G613" s="92" t="s">
        <v>97</v>
      </c>
      <c r="H613" s="92" t="s">
        <v>31</v>
      </c>
      <c r="I613" s="88" t="s">
        <v>200</v>
      </c>
      <c r="L613" s="98">
        <f>'Activity data'!H219*'Emission factors'!$B$23*'Emission factors'!$F$23/1000</f>
        <v>24.444304062499999</v>
      </c>
      <c r="M613" s="98">
        <f>'Activity data'!I219*'Emission factors'!$B$23*'Emission factors'!$F$23/1000</f>
        <v>23.385917112500003</v>
      </c>
      <c r="N613" s="98">
        <f>'Activity data'!J219*'Emission factors'!$B$23*'Emission factors'!$F$23/1000</f>
        <v>23.731485537500003</v>
      </c>
      <c r="O613" s="98">
        <f>'Activity data'!K219*'Emission factors'!$B$23*'Emission factors'!$F$23/1000</f>
        <v>25.351410025000003</v>
      </c>
      <c r="P613" s="98">
        <f>'Activity data'!L219*'Emission factors'!$B$23*'Emission factors'!$F$23/1000</f>
        <v>25.871948675000006</v>
      </c>
      <c r="Q613" s="98">
        <f>'Activity data'!M219*'Emission factors'!$B$23*'Emission factors'!$F$23/1000</f>
        <v>27.913015162500002</v>
      </c>
      <c r="R613" s="98">
        <f>'Activity data'!N219*'Emission factors'!$B$23*'Emission factors'!$F$23/1000</f>
        <v>28.424006737500001</v>
      </c>
      <c r="S613" s="98">
        <f>'Activity data'!O219*'Emission factors'!$B$23*'Emission factors'!$F$23/1000</f>
        <v>30.578121300000006</v>
      </c>
      <c r="T613" s="98">
        <f>'Activity data'!P219*'Emission factors'!$B$23*'Emission factors'!$F$23/1000</f>
        <v>32.308283275000001</v>
      </c>
      <c r="U613" s="98">
        <f>'Activity data'!Q219*'Emission factors'!$B$23*'Emission factors'!$F$23/1000</f>
        <v>33.215827412019351</v>
      </c>
    </row>
    <row r="614" spans="1:21" x14ac:dyDescent="0.25">
      <c r="A614" s="92" t="s">
        <v>11</v>
      </c>
      <c r="B614" s="92" t="s">
        <v>12</v>
      </c>
      <c r="C614" s="92" t="s">
        <v>13</v>
      </c>
      <c r="D614" s="92" t="s">
        <v>23</v>
      </c>
      <c r="E614" s="92" t="s">
        <v>44</v>
      </c>
      <c r="G614" s="92" t="s">
        <v>97</v>
      </c>
      <c r="H614" s="92" t="s">
        <v>31</v>
      </c>
      <c r="I614" s="88" t="s">
        <v>203</v>
      </c>
      <c r="J614" s="92" t="s">
        <v>13</v>
      </c>
      <c r="L614" s="98">
        <f>'Activity data'!H220*'Emission factors'!$B$30*'Emission factors'!$F$30/1000</f>
        <v>2.7519999999999997E-3</v>
      </c>
      <c r="M614" s="98">
        <f>'Activity data'!I220*'Emission factors'!$B$30*'Emission factors'!$F$30/1000</f>
        <v>0</v>
      </c>
      <c r="N614" s="98">
        <f>'Activity data'!J220*'Emission factors'!$B$30*'Emission factors'!$F$30/1000</f>
        <v>0</v>
      </c>
      <c r="O614" s="98">
        <f>'Activity data'!K220*'Emission factors'!$B$30*'Emission factors'!$F$30/1000</f>
        <v>0</v>
      </c>
      <c r="P614" s="98">
        <f>'Activity data'!L220*'Emission factors'!$B$30*'Emission factors'!$F$30/1000</f>
        <v>0</v>
      </c>
      <c r="Q614" s="98">
        <f>'Activity data'!M220*'Emission factors'!$B$30*'Emission factors'!$F$30/1000</f>
        <v>0</v>
      </c>
      <c r="R614" s="98">
        <f>'Activity data'!N220*'Emission factors'!$B$30*'Emission factors'!$F$30/1000</f>
        <v>0</v>
      </c>
      <c r="S614" s="98">
        <f>'Activity data'!O220*'Emission factors'!$B$30*'Emission factors'!$F$30/1000</f>
        <v>0</v>
      </c>
      <c r="T614" s="98">
        <f>'Activity data'!P220*'Emission factors'!$B$30*'Emission factors'!$F$30/1000</f>
        <v>0</v>
      </c>
      <c r="U614" s="98">
        <f>'Activity data'!Q220*'Emission factors'!$B$30*'Emission factors'!$F$30/1000</f>
        <v>0</v>
      </c>
    </row>
    <row r="615" spans="1:21" x14ac:dyDescent="0.25">
      <c r="A615" s="92" t="s">
        <v>11</v>
      </c>
      <c r="B615" s="92" t="s">
        <v>12</v>
      </c>
      <c r="C615" s="92" t="s">
        <v>13</v>
      </c>
      <c r="D615" s="92" t="s">
        <v>23</v>
      </c>
      <c r="E615" s="92" t="s">
        <v>44</v>
      </c>
      <c r="G615" s="92" t="s">
        <v>97</v>
      </c>
      <c r="H615" s="92" t="s">
        <v>31</v>
      </c>
      <c r="I615" s="88" t="s">
        <v>227</v>
      </c>
      <c r="L615" s="98">
        <f>'Activity data'!H221*'Emission factors'!$B$30*'Emission factors'!$F$30/1000</f>
        <v>0</v>
      </c>
      <c r="M615" s="98">
        <f>'Activity data'!I221*'Emission factors'!$B$30*'Emission factors'!$F$30/1000</f>
        <v>0</v>
      </c>
      <c r="N615" s="98">
        <f>'Activity data'!J221*'Emission factors'!$B$30*'Emission factors'!$F$30/1000</f>
        <v>0</v>
      </c>
      <c r="O615" s="98">
        <f>'Activity data'!K221*'Emission factors'!$B$30*'Emission factors'!$F$30/1000</f>
        <v>0</v>
      </c>
      <c r="P615" s="98">
        <f>'Activity data'!L221*'Emission factors'!$B$30*'Emission factors'!$F$30/1000</f>
        <v>0</v>
      </c>
      <c r="Q615" s="98">
        <f>'Activity data'!M221*'Emission factors'!$B$30*'Emission factors'!$F$30/1000</f>
        <v>0</v>
      </c>
      <c r="R615" s="98">
        <f>'Activity data'!N221*'Emission factors'!$B$30*'Emission factors'!$F$30/1000</f>
        <v>0</v>
      </c>
      <c r="S615" s="98">
        <f>'Activity data'!O221*'Emission factors'!$B$30*'Emission factors'!$F$30/1000</f>
        <v>0</v>
      </c>
      <c r="T615" s="98">
        <f>'Activity data'!P221*'Emission factors'!$B$30*'Emission factors'!$F$30/1000</f>
        <v>0</v>
      </c>
      <c r="U615" s="98">
        <f>'Activity data'!Q221*'Emission factors'!$B$30*'Emission factors'!$F$30/1000</f>
        <v>0</v>
      </c>
    </row>
    <row r="616" spans="1:21" x14ac:dyDescent="0.25">
      <c r="A616" s="92" t="s">
        <v>11</v>
      </c>
      <c r="B616" s="92" t="s">
        <v>12</v>
      </c>
      <c r="C616" s="92" t="s">
        <v>13</v>
      </c>
      <c r="D616" s="92" t="s">
        <v>23</v>
      </c>
      <c r="E616" s="92" t="s">
        <v>44</v>
      </c>
      <c r="G616" s="92" t="s">
        <v>97</v>
      </c>
      <c r="H616" s="92" t="s">
        <v>31</v>
      </c>
      <c r="I616" s="88" t="s">
        <v>191</v>
      </c>
      <c r="L616" s="98">
        <f>'Activity data'!H222*'Emission factors'!$B$30*'Emission factors'!$F$30/1000</f>
        <v>0</v>
      </c>
      <c r="M616" s="98">
        <f>'Activity data'!I222*'Emission factors'!$B$30*'Emission factors'!$F$30/1000</f>
        <v>0</v>
      </c>
      <c r="N616" s="98">
        <f>'Activity data'!J222*'Emission factors'!$B$30*'Emission factors'!$F$30/1000</f>
        <v>0</v>
      </c>
      <c r="O616" s="98">
        <f>'Activity data'!K222*'Emission factors'!$B$30*'Emission factors'!$F$30/1000</f>
        <v>0</v>
      </c>
      <c r="P616" s="98">
        <f>'Activity data'!L222*'Emission factors'!$B$30*'Emission factors'!$F$30/1000</f>
        <v>0</v>
      </c>
      <c r="Q616" s="98">
        <f>'Activity data'!M222*'Emission factors'!$B$30*'Emission factors'!$F$30/1000</f>
        <v>0</v>
      </c>
      <c r="R616" s="98">
        <f>'Activity data'!N222*'Emission factors'!$B$30*'Emission factors'!$F$30/1000</f>
        <v>0</v>
      </c>
      <c r="S616" s="98">
        <f>'Activity data'!O222*'Emission factors'!$B$30*'Emission factors'!$F$30/1000</f>
        <v>0</v>
      </c>
      <c r="T616" s="98">
        <f>'Activity data'!P222*'Emission factors'!$B$30*'Emission factors'!$F$30/1000</f>
        <v>0</v>
      </c>
      <c r="U616" s="98">
        <f>'Activity data'!Q222*'Emission factors'!$B$30*'Emission factors'!$F$30/1000</f>
        <v>0</v>
      </c>
    </row>
    <row r="617" spans="1:21" x14ac:dyDescent="0.25">
      <c r="A617" s="92" t="s">
        <v>11</v>
      </c>
      <c r="B617" s="92" t="s">
        <v>12</v>
      </c>
      <c r="C617" s="92" t="s">
        <v>13</v>
      </c>
      <c r="D617" s="92" t="s">
        <v>23</v>
      </c>
      <c r="E617" s="92" t="s">
        <v>44</v>
      </c>
      <c r="G617" s="92" t="s">
        <v>97</v>
      </c>
      <c r="H617" s="92" t="s">
        <v>31</v>
      </c>
      <c r="I617" s="88" t="s">
        <v>192</v>
      </c>
      <c r="L617" s="98">
        <f>'Activity data'!H223*'Emission factors'!$B$30*'Emission factors'!$F$30/1000</f>
        <v>0</v>
      </c>
      <c r="M617" s="98">
        <f>'Activity data'!I223*'Emission factors'!$B$30*'Emission factors'!$F$30/1000</f>
        <v>0</v>
      </c>
      <c r="N617" s="98">
        <f>'Activity data'!J223*'Emission factors'!$B$30*'Emission factors'!$F$30/1000</f>
        <v>0</v>
      </c>
      <c r="O617" s="98">
        <f>'Activity data'!K223*'Emission factors'!$B$30*'Emission factors'!$F$30/1000</f>
        <v>0</v>
      </c>
      <c r="P617" s="98">
        <f>'Activity data'!L223*'Emission factors'!$B$30*'Emission factors'!$F$30/1000</f>
        <v>0</v>
      </c>
      <c r="Q617" s="98">
        <f>'Activity data'!M223*'Emission factors'!$B$30*'Emission factors'!$F$30/1000</f>
        <v>0</v>
      </c>
      <c r="R617" s="98">
        <f>'Activity data'!N223*'Emission factors'!$B$30*'Emission factors'!$F$30/1000</f>
        <v>0</v>
      </c>
      <c r="S617" s="98">
        <f>'Activity data'!O223*'Emission factors'!$B$30*'Emission factors'!$F$30/1000</f>
        <v>0</v>
      </c>
      <c r="T617" s="98">
        <f>'Activity data'!P223*'Emission factors'!$B$30*'Emission factors'!$F$30/1000</f>
        <v>0</v>
      </c>
      <c r="U617" s="98">
        <f>'Activity data'!Q223*'Emission factors'!$B$30*'Emission factors'!$F$30/1000</f>
        <v>0</v>
      </c>
    </row>
    <row r="618" spans="1:21" x14ac:dyDescent="0.25">
      <c r="A618" s="92" t="s">
        <v>11</v>
      </c>
      <c r="B618" s="92" t="s">
        <v>12</v>
      </c>
      <c r="C618" s="92" t="s">
        <v>13</v>
      </c>
      <c r="D618" s="92" t="s">
        <v>23</v>
      </c>
      <c r="E618" s="92" t="s">
        <v>44</v>
      </c>
      <c r="G618" s="92" t="s">
        <v>97</v>
      </c>
      <c r="H618" s="92" t="s">
        <v>31</v>
      </c>
      <c r="I618" s="88" t="s">
        <v>206</v>
      </c>
      <c r="L618" s="98">
        <f>'Activity data'!H224*'Emission factors'!$B$30*'Emission factors'!$F$30/1000</f>
        <v>1.1008000000000001E-3</v>
      </c>
      <c r="M618" s="98">
        <f>'Activity data'!I224*'Emission factors'!$B$30*'Emission factors'!$F$30/1000</f>
        <v>0</v>
      </c>
      <c r="N618" s="98">
        <f>'Activity data'!J224*'Emission factors'!$B$30*'Emission factors'!$F$30/1000</f>
        <v>0</v>
      </c>
      <c r="O618" s="98">
        <f>'Activity data'!K224*'Emission factors'!$B$30*'Emission factors'!$F$30/1000</f>
        <v>0</v>
      </c>
      <c r="P618" s="98">
        <f>'Activity data'!L224*'Emission factors'!$B$30*'Emission factors'!$F$30/1000</f>
        <v>0</v>
      </c>
      <c r="Q618" s="98">
        <f>'Activity data'!M224*'Emission factors'!$B$30*'Emission factors'!$F$30/1000</f>
        <v>0</v>
      </c>
      <c r="R618" s="98">
        <f>'Activity data'!N224*'Emission factors'!$B$30*'Emission factors'!$F$30/1000</f>
        <v>0</v>
      </c>
      <c r="S618" s="98">
        <f>'Activity data'!O224*'Emission factors'!$B$30*'Emission factors'!$F$30/1000</f>
        <v>0</v>
      </c>
      <c r="T618" s="98">
        <f>'Activity data'!P224*'Emission factors'!$B$30*'Emission factors'!$F$30/1000</f>
        <v>0</v>
      </c>
      <c r="U618" s="98">
        <f>'Activity data'!Q224*'Emission factors'!$B$30*'Emission factors'!$F$30/1000</f>
        <v>0</v>
      </c>
    </row>
    <row r="619" spans="1:21" x14ac:dyDescent="0.25">
      <c r="A619" s="92" t="s">
        <v>11</v>
      </c>
      <c r="B619" s="92" t="s">
        <v>12</v>
      </c>
      <c r="C619" s="92" t="s">
        <v>13</v>
      </c>
      <c r="D619" s="92" t="s">
        <v>23</v>
      </c>
      <c r="E619" s="92" t="s">
        <v>44</v>
      </c>
      <c r="G619" s="92" t="s">
        <v>97</v>
      </c>
      <c r="H619" s="92" t="s">
        <v>31</v>
      </c>
      <c r="I619" s="88" t="s">
        <v>220</v>
      </c>
      <c r="L619" s="98">
        <f>'Activity data'!H225*'Emission factors'!$B$30*'Emission factors'!$F$30/1000</f>
        <v>0</v>
      </c>
      <c r="M619" s="98">
        <f>'Activity data'!I225*'Emission factors'!$B$30*'Emission factors'!$F$30/1000</f>
        <v>0</v>
      </c>
      <c r="N619" s="98">
        <f>'Activity data'!J225*'Emission factors'!$B$30*'Emission factors'!$F$30/1000</f>
        <v>0</v>
      </c>
      <c r="O619" s="98">
        <f>'Activity data'!K225*'Emission factors'!$B$30*'Emission factors'!$F$30/1000</f>
        <v>0</v>
      </c>
      <c r="P619" s="98">
        <f>'Activity data'!L225*'Emission factors'!$B$30*'Emission factors'!$F$30/1000</f>
        <v>0</v>
      </c>
      <c r="Q619" s="98">
        <f>'Activity data'!M225*'Emission factors'!$B$30*'Emission factors'!$F$30/1000</f>
        <v>0</v>
      </c>
      <c r="R619" s="98">
        <f>'Activity data'!N225*'Emission factors'!$B$30*'Emission factors'!$F$30/1000</f>
        <v>0</v>
      </c>
      <c r="S619" s="98">
        <f>'Activity data'!O225*'Emission factors'!$B$30*'Emission factors'!$F$30/1000</f>
        <v>0</v>
      </c>
      <c r="T619" s="98">
        <f>'Activity data'!P225*'Emission factors'!$B$30*'Emission factors'!$F$30/1000</f>
        <v>0</v>
      </c>
      <c r="U619" s="98">
        <f>'Activity data'!Q225*'Emission factors'!$B$30*'Emission factors'!$F$30/1000</f>
        <v>0</v>
      </c>
    </row>
    <row r="620" spans="1:21" x14ac:dyDescent="0.25">
      <c r="A620" s="92" t="s">
        <v>11</v>
      </c>
      <c r="B620" s="92" t="s">
        <v>12</v>
      </c>
      <c r="C620" s="92" t="s">
        <v>13</v>
      </c>
      <c r="D620" s="92" t="s">
        <v>23</v>
      </c>
      <c r="E620" s="92" t="s">
        <v>44</v>
      </c>
      <c r="G620" s="92" t="s">
        <v>97</v>
      </c>
      <c r="H620" s="92" t="s">
        <v>31</v>
      </c>
      <c r="I620" s="88" t="s">
        <v>193</v>
      </c>
      <c r="L620" s="98">
        <f>'Activity data'!H226*'Emission factors'!$B$30*'Emission factors'!$F$30/1000</f>
        <v>0</v>
      </c>
      <c r="M620" s="98">
        <f>'Activity data'!I226*'Emission factors'!$B$30*'Emission factors'!$F$30/1000</f>
        <v>0</v>
      </c>
      <c r="N620" s="98">
        <f>'Activity data'!J226*'Emission factors'!$B$30*'Emission factors'!$F$30/1000</f>
        <v>0</v>
      </c>
      <c r="O620" s="98">
        <f>'Activity data'!K226*'Emission factors'!$B$30*'Emission factors'!$F$30/1000</f>
        <v>0</v>
      </c>
      <c r="P620" s="98">
        <f>'Activity data'!L226*'Emission factors'!$B$30*'Emission factors'!$F$30/1000</f>
        <v>0</v>
      </c>
      <c r="Q620" s="98">
        <f>'Activity data'!M226*'Emission factors'!$B$30*'Emission factors'!$F$30/1000</f>
        <v>0</v>
      </c>
      <c r="R620" s="98">
        <f>'Activity data'!N226*'Emission factors'!$B$30*'Emission factors'!$F$30/1000</f>
        <v>0</v>
      </c>
      <c r="S620" s="98">
        <f>'Activity data'!O226*'Emission factors'!$B$30*'Emission factors'!$F$30/1000</f>
        <v>0</v>
      </c>
      <c r="T620" s="98">
        <f>'Activity data'!P226*'Emission factors'!$B$30*'Emission factors'!$F$30/1000</f>
        <v>4.9535999999999998E-3</v>
      </c>
      <c r="U620" s="98">
        <f>'Activity data'!Q226*'Emission factors'!$B$30*'Emission factors'!$F$30/1000</f>
        <v>6.6047999999999992E-3</v>
      </c>
    </row>
    <row r="621" spans="1:21" x14ac:dyDescent="0.25">
      <c r="A621" s="92" t="s">
        <v>11</v>
      </c>
      <c r="B621" s="92" t="s">
        <v>12</v>
      </c>
      <c r="C621" s="92" t="s">
        <v>13</v>
      </c>
      <c r="D621" s="92" t="s">
        <v>23</v>
      </c>
      <c r="E621" s="92" t="s">
        <v>44</v>
      </c>
      <c r="G621" s="92" t="s">
        <v>97</v>
      </c>
      <c r="H621" s="92" t="s">
        <v>31</v>
      </c>
      <c r="I621" s="88" t="s">
        <v>259</v>
      </c>
      <c r="L621" s="98">
        <f>'Activity data'!H227*'Emission factors'!$B$30*'Emission factors'!$F$30/1000</f>
        <v>0</v>
      </c>
      <c r="M621" s="98">
        <f>'Activity data'!I227*'Emission factors'!$B$30*'Emission factors'!$F$30/1000</f>
        <v>0</v>
      </c>
      <c r="N621" s="98">
        <f>'Activity data'!J227*'Emission factors'!$B$30*'Emission factors'!$F$30/1000</f>
        <v>0</v>
      </c>
      <c r="O621" s="98">
        <f>'Activity data'!K227*'Emission factors'!$B$30*'Emission factors'!$F$30/1000</f>
        <v>0</v>
      </c>
      <c r="P621" s="98">
        <f>'Activity data'!L227*'Emission factors'!$B$30*'Emission factors'!$F$30/1000</f>
        <v>0</v>
      </c>
      <c r="Q621" s="98">
        <f>'Activity data'!M227*'Emission factors'!$B$30*'Emission factors'!$F$30/1000</f>
        <v>0</v>
      </c>
      <c r="R621" s="98">
        <f>'Activity data'!N227*'Emission factors'!$B$30*'Emission factors'!$F$30/1000</f>
        <v>0</v>
      </c>
      <c r="S621" s="98">
        <f>'Activity data'!O227*'Emission factors'!$B$30*'Emission factors'!$F$30/1000</f>
        <v>0</v>
      </c>
      <c r="T621" s="98">
        <f>'Activity data'!P227*'Emission factors'!$B$30*'Emission factors'!$F$30/1000</f>
        <v>0</v>
      </c>
      <c r="U621" s="98">
        <f>'Activity data'!Q227*'Emission factors'!$B$30*'Emission factors'!$F$30/1000</f>
        <v>0</v>
      </c>
    </row>
    <row r="622" spans="1:21" x14ac:dyDescent="0.25">
      <c r="A622" s="92" t="s">
        <v>11</v>
      </c>
      <c r="B622" s="92" t="s">
        <v>12</v>
      </c>
      <c r="C622" s="92" t="s">
        <v>13</v>
      </c>
      <c r="D622" s="92" t="s">
        <v>23</v>
      </c>
      <c r="E622" s="92" t="s">
        <v>44</v>
      </c>
      <c r="G622" s="92" t="s">
        <v>97</v>
      </c>
      <c r="H622" s="92" t="s">
        <v>31</v>
      </c>
      <c r="I622" s="88" t="s">
        <v>223</v>
      </c>
      <c r="L622" s="98">
        <f>'Activity data'!H228*'Emission factors'!$B$30*'Emission factors'!$F$30/1000</f>
        <v>0</v>
      </c>
      <c r="M622" s="98">
        <f>'Activity data'!I228*'Emission factors'!$B$30*'Emission factors'!$F$30/1000</f>
        <v>0</v>
      </c>
      <c r="N622" s="98">
        <f>'Activity data'!J228*'Emission factors'!$B$30*'Emission factors'!$F$30/1000</f>
        <v>0</v>
      </c>
      <c r="O622" s="98">
        <f>'Activity data'!K228*'Emission factors'!$B$30*'Emission factors'!$F$30/1000</f>
        <v>0</v>
      </c>
      <c r="P622" s="98">
        <f>'Activity data'!L228*'Emission factors'!$B$30*'Emission factors'!$F$30/1000</f>
        <v>0</v>
      </c>
      <c r="Q622" s="98">
        <f>'Activity data'!M228*'Emission factors'!$B$30*'Emission factors'!$F$30/1000</f>
        <v>0</v>
      </c>
      <c r="R622" s="98">
        <f>'Activity data'!N228*'Emission factors'!$B$30*'Emission factors'!$F$30/1000</f>
        <v>0</v>
      </c>
      <c r="S622" s="98">
        <f>'Activity data'!O228*'Emission factors'!$B$30*'Emission factors'!$F$30/1000</f>
        <v>0</v>
      </c>
      <c r="T622" s="98">
        <f>'Activity data'!P228*'Emission factors'!$B$30*'Emission factors'!$F$30/1000</f>
        <v>0</v>
      </c>
      <c r="U622" s="98">
        <f>'Activity data'!Q228*'Emission factors'!$B$30*'Emission factors'!$F$30/1000</f>
        <v>0</v>
      </c>
    </row>
    <row r="623" spans="1:21" x14ac:dyDescent="0.25">
      <c r="A623" s="92" t="s">
        <v>11</v>
      </c>
      <c r="B623" s="92" t="s">
        <v>12</v>
      </c>
      <c r="C623" s="92" t="s">
        <v>13</v>
      </c>
      <c r="D623" s="92" t="s">
        <v>23</v>
      </c>
      <c r="E623" s="92" t="s">
        <v>44</v>
      </c>
      <c r="G623" s="92" t="s">
        <v>97</v>
      </c>
      <c r="H623" s="92" t="s">
        <v>31</v>
      </c>
      <c r="I623" s="88" t="s">
        <v>221</v>
      </c>
      <c r="L623" s="98">
        <f>'Activity data'!H229*'Emission factors'!$B$30*'Emission factors'!$F$30/1000</f>
        <v>0</v>
      </c>
      <c r="M623" s="98">
        <f>'Activity data'!I229*'Emission factors'!$B$30*'Emission factors'!$F$30/1000</f>
        <v>0</v>
      </c>
      <c r="N623" s="98">
        <f>'Activity data'!J229*'Emission factors'!$B$30*'Emission factors'!$F$30/1000</f>
        <v>0</v>
      </c>
      <c r="O623" s="98">
        <f>'Activity data'!K229*'Emission factors'!$B$30*'Emission factors'!$F$30/1000</f>
        <v>0</v>
      </c>
      <c r="P623" s="98">
        <f>'Activity data'!L229*'Emission factors'!$B$30*'Emission factors'!$F$30/1000</f>
        <v>0</v>
      </c>
      <c r="Q623" s="98">
        <f>'Activity data'!M229*'Emission factors'!$B$30*'Emission factors'!$F$30/1000</f>
        <v>0</v>
      </c>
      <c r="R623" s="98">
        <f>'Activity data'!N229*'Emission factors'!$B$30*'Emission factors'!$F$30/1000</f>
        <v>0</v>
      </c>
      <c r="S623" s="98">
        <f>'Activity data'!O229*'Emission factors'!$B$30*'Emission factors'!$F$30/1000</f>
        <v>0</v>
      </c>
      <c r="T623" s="98">
        <f>'Activity data'!P229*'Emission factors'!$B$30*'Emission factors'!$F$30/1000</f>
        <v>0</v>
      </c>
      <c r="U623" s="98">
        <f>'Activity data'!Q229*'Emission factors'!$B$30*'Emission factors'!$F$30/1000</f>
        <v>0</v>
      </c>
    </row>
    <row r="624" spans="1:21" x14ac:dyDescent="0.25">
      <c r="A624" s="92" t="s">
        <v>11</v>
      </c>
      <c r="B624" s="92" t="s">
        <v>12</v>
      </c>
      <c r="C624" s="92" t="s">
        <v>13</v>
      </c>
      <c r="D624" s="92" t="s">
        <v>23</v>
      </c>
      <c r="E624" s="92" t="s">
        <v>44</v>
      </c>
      <c r="G624" s="92" t="s">
        <v>97</v>
      </c>
      <c r="H624" s="92" t="s">
        <v>31</v>
      </c>
      <c r="I624" s="88" t="s">
        <v>222</v>
      </c>
      <c r="L624" s="98">
        <f>'Activity data'!H230*'Emission factors'!$B$30*'Emission factors'!$F$30/1000</f>
        <v>0</v>
      </c>
      <c r="M624" s="98">
        <f>'Activity data'!I230*'Emission factors'!$B$30*'Emission factors'!$F$30/1000</f>
        <v>0</v>
      </c>
      <c r="N624" s="98">
        <f>'Activity data'!J230*'Emission factors'!$B$30*'Emission factors'!$F$30/1000</f>
        <v>0</v>
      </c>
      <c r="O624" s="98">
        <f>'Activity data'!K230*'Emission factors'!$B$30*'Emission factors'!$F$30/1000</f>
        <v>0</v>
      </c>
      <c r="P624" s="98">
        <f>'Activity data'!L230*'Emission factors'!$B$30*'Emission factors'!$F$30/1000</f>
        <v>0</v>
      </c>
      <c r="Q624" s="98">
        <f>'Activity data'!M230*'Emission factors'!$B$30*'Emission factors'!$F$30/1000</f>
        <v>0</v>
      </c>
      <c r="R624" s="98">
        <f>'Activity data'!N230*'Emission factors'!$B$30*'Emission factors'!$F$30/1000</f>
        <v>0</v>
      </c>
      <c r="S624" s="98">
        <f>'Activity data'!O230*'Emission factors'!$B$30*'Emission factors'!$F$30/1000</f>
        <v>0</v>
      </c>
      <c r="T624" s="98">
        <f>'Activity data'!P230*'Emission factors'!$B$30*'Emission factors'!$F$30/1000</f>
        <v>0</v>
      </c>
      <c r="U624" s="98">
        <f>'Activity data'!Q230*'Emission factors'!$B$30*'Emission factors'!$F$30/1000</f>
        <v>0</v>
      </c>
    </row>
    <row r="625" spans="1:21" x14ac:dyDescent="0.25">
      <c r="A625" s="92" t="s">
        <v>11</v>
      </c>
      <c r="B625" s="92" t="s">
        <v>12</v>
      </c>
      <c r="C625" s="92" t="s">
        <v>13</v>
      </c>
      <c r="D625" s="92" t="s">
        <v>23</v>
      </c>
      <c r="E625" s="92" t="s">
        <v>44</v>
      </c>
      <c r="G625" s="92" t="s">
        <v>97</v>
      </c>
      <c r="H625" s="92" t="s">
        <v>31</v>
      </c>
      <c r="I625" s="88" t="s">
        <v>201</v>
      </c>
      <c r="L625" s="98">
        <f>'Activity data'!H231*'Emission factors'!$B$30*'Emission factors'!$F$30/1000</f>
        <v>0</v>
      </c>
      <c r="M625" s="98">
        <f>'Activity data'!I231*'Emission factors'!$B$30*'Emission factors'!$F$30/1000</f>
        <v>0</v>
      </c>
      <c r="N625" s="98">
        <f>'Activity data'!J231*'Emission factors'!$B$30*'Emission factors'!$F$30/1000</f>
        <v>0</v>
      </c>
      <c r="O625" s="98">
        <f>'Activity data'!K231*'Emission factors'!$B$30*'Emission factors'!$F$30/1000</f>
        <v>0</v>
      </c>
      <c r="P625" s="98">
        <f>'Activity data'!L231*'Emission factors'!$B$30*'Emission factors'!$F$30/1000</f>
        <v>0</v>
      </c>
      <c r="Q625" s="98">
        <f>'Activity data'!M231*'Emission factors'!$B$30*'Emission factors'!$F$30/1000</f>
        <v>0</v>
      </c>
      <c r="R625" s="98">
        <f>'Activity data'!N231*'Emission factors'!$B$30*'Emission factors'!$F$30/1000</f>
        <v>0</v>
      </c>
      <c r="S625" s="98">
        <f>'Activity data'!O231*'Emission factors'!$B$30*'Emission factors'!$F$30/1000</f>
        <v>0</v>
      </c>
      <c r="T625" s="98">
        <f>'Activity data'!P231*'Emission factors'!$B$30*'Emission factors'!$F$30/1000</f>
        <v>0</v>
      </c>
      <c r="U625" s="98">
        <f>'Activity data'!Q231*'Emission factors'!$B$30*'Emission factors'!$F$30/1000</f>
        <v>0</v>
      </c>
    </row>
    <row r="626" spans="1:21" x14ac:dyDescent="0.25">
      <c r="A626" s="92" t="s">
        <v>11</v>
      </c>
      <c r="B626" s="92" t="s">
        <v>12</v>
      </c>
      <c r="C626" s="92" t="s">
        <v>13</v>
      </c>
      <c r="D626" s="92" t="s">
        <v>23</v>
      </c>
      <c r="E626" s="92" t="s">
        <v>44</v>
      </c>
      <c r="G626" s="92" t="s">
        <v>97</v>
      </c>
      <c r="H626" s="92" t="s">
        <v>31</v>
      </c>
      <c r="I626" s="88" t="s">
        <v>207</v>
      </c>
      <c r="L626" s="98">
        <f>'Activity data'!H232*'Emission factors'!$B$30*'Emission factors'!$F$30/1000</f>
        <v>0.20436180000000001</v>
      </c>
      <c r="M626" s="98">
        <f>'Activity data'!I232*'Emission factors'!$B$30*'Emission factors'!$F$30/1000</f>
        <v>0.157404725</v>
      </c>
      <c r="N626" s="98">
        <f>'Activity data'!J232*'Emission factors'!$B$30*'Emission factors'!$F$30/1000</f>
        <v>0.123643275</v>
      </c>
      <c r="O626" s="98">
        <f>'Activity data'!K232*'Emission factors'!$B$30*'Emission factors'!$F$30/1000</f>
        <v>0.13996500000000001</v>
      </c>
      <c r="P626" s="98">
        <f>'Activity data'!L232*'Emission factors'!$B$30*'Emission factors'!$F$30/1000</f>
        <v>0.10895985000000001</v>
      </c>
      <c r="Q626" s="98">
        <f>'Activity data'!M232*'Emission factors'!$B$30*'Emission factors'!$F$30/1000</f>
        <v>0.101629425</v>
      </c>
      <c r="R626" s="98">
        <f>'Activity data'!N232*'Emission factors'!$B$30*'Emission factors'!$F$30/1000</f>
        <v>8.6399899999999988E-2</v>
      </c>
      <c r="S626" s="98">
        <f>'Activity data'!O232*'Emission factors'!$B$30*'Emission factors'!$F$30/1000</f>
        <v>8.6209625000000012E-2</v>
      </c>
      <c r="T626" s="98">
        <f>'Activity data'!P232*'Emission factors'!$B$30*'Emission factors'!$F$30/1000</f>
        <v>8.3640375000000017E-2</v>
      </c>
      <c r="U626" s="98">
        <f>'Activity data'!Q232*'Emission factors'!$B$30*'Emission factors'!$F$30/1000</f>
        <v>7.8873825000000022E-2</v>
      </c>
    </row>
    <row r="627" spans="1:21" x14ac:dyDescent="0.25">
      <c r="A627" s="92" t="s">
        <v>11</v>
      </c>
      <c r="B627" s="92" t="s">
        <v>12</v>
      </c>
      <c r="C627" s="92" t="s">
        <v>13</v>
      </c>
      <c r="D627" s="92" t="s">
        <v>23</v>
      </c>
      <c r="E627" s="92" t="s">
        <v>44</v>
      </c>
      <c r="G627" s="92" t="s">
        <v>97</v>
      </c>
      <c r="H627" s="92" t="s">
        <v>31</v>
      </c>
      <c r="I627" s="88" t="s">
        <v>218</v>
      </c>
      <c r="L627" s="98">
        <f>'Activity data'!H233*'Emission factors'!$B$30*'Emission factors'!$F$30/1000</f>
        <v>0</v>
      </c>
      <c r="M627" s="98">
        <f>'Activity data'!I233*'Emission factors'!$B$30*'Emission factors'!$F$30/1000</f>
        <v>0</v>
      </c>
      <c r="N627" s="98">
        <f>'Activity data'!J233*'Emission factors'!$B$30*'Emission factors'!$F$30/1000</f>
        <v>0</v>
      </c>
      <c r="O627" s="98">
        <f>'Activity data'!K233*'Emission factors'!$B$30*'Emission factors'!$F$30/1000</f>
        <v>0</v>
      </c>
      <c r="P627" s="98">
        <f>'Activity data'!L233*'Emission factors'!$B$30*'Emission factors'!$F$30/1000</f>
        <v>0</v>
      </c>
      <c r="Q627" s="98">
        <f>'Activity data'!M233*'Emission factors'!$B$30*'Emission factors'!$F$30/1000</f>
        <v>0</v>
      </c>
      <c r="R627" s="98">
        <f>'Activity data'!N233*'Emission factors'!$B$30*'Emission factors'!$F$30/1000</f>
        <v>0</v>
      </c>
      <c r="S627" s="98">
        <f>'Activity data'!O233*'Emission factors'!$B$30*'Emission factors'!$F$30/1000</f>
        <v>0</v>
      </c>
      <c r="T627" s="98">
        <f>'Activity data'!P233*'Emission factors'!$B$30*'Emission factors'!$F$30/1000</f>
        <v>0</v>
      </c>
      <c r="U627" s="98">
        <f>'Activity data'!Q233*'Emission factors'!$B$30*'Emission factors'!$F$30/1000</f>
        <v>0</v>
      </c>
    </row>
    <row r="628" spans="1:21" x14ac:dyDescent="0.25">
      <c r="A628" s="92" t="s">
        <v>11</v>
      </c>
      <c r="B628" s="92" t="s">
        <v>12</v>
      </c>
      <c r="C628" s="92" t="s">
        <v>13</v>
      </c>
      <c r="D628" s="92" t="s">
        <v>23</v>
      </c>
      <c r="E628" s="92" t="s">
        <v>44</v>
      </c>
      <c r="G628" s="92" t="s">
        <v>97</v>
      </c>
      <c r="H628" s="92" t="s">
        <v>31</v>
      </c>
      <c r="I628" s="88" t="s">
        <v>194</v>
      </c>
      <c r="L628" s="98">
        <f>'Activity data'!H234*'Emission factors'!$B$30*'Emission factors'!$F$30/1000</f>
        <v>0</v>
      </c>
      <c r="M628" s="98">
        <f>'Activity data'!I234*'Emission factors'!$B$30*'Emission factors'!$F$30/1000</f>
        <v>0</v>
      </c>
      <c r="N628" s="98">
        <f>'Activity data'!J234*'Emission factors'!$B$30*'Emission factors'!$F$30/1000</f>
        <v>0</v>
      </c>
      <c r="O628" s="98">
        <f>'Activity data'!K234*'Emission factors'!$B$30*'Emission factors'!$F$30/1000</f>
        <v>0</v>
      </c>
      <c r="P628" s="98">
        <f>'Activity data'!L234*'Emission factors'!$B$30*'Emission factors'!$F$30/1000</f>
        <v>0</v>
      </c>
      <c r="Q628" s="98">
        <f>'Activity data'!M234*'Emission factors'!$B$30*'Emission factors'!$F$30/1000</f>
        <v>0</v>
      </c>
      <c r="R628" s="98">
        <f>'Activity data'!N234*'Emission factors'!$B$30*'Emission factors'!$F$30/1000</f>
        <v>0</v>
      </c>
      <c r="S628" s="98">
        <f>'Activity data'!O234*'Emission factors'!$B$30*'Emission factors'!$F$30/1000</f>
        <v>0</v>
      </c>
      <c r="T628" s="98">
        <f>'Activity data'!P234*'Emission factors'!$B$30*'Emission factors'!$F$30/1000</f>
        <v>0</v>
      </c>
      <c r="U628" s="98">
        <f>'Activity data'!Q234*'Emission factors'!$B$30*'Emission factors'!$F$30/1000</f>
        <v>0</v>
      </c>
    </row>
    <row r="629" spans="1:21" x14ac:dyDescent="0.25">
      <c r="A629" s="92" t="s">
        <v>11</v>
      </c>
      <c r="B629" s="92" t="s">
        <v>12</v>
      </c>
      <c r="C629" s="92" t="s">
        <v>13</v>
      </c>
      <c r="D629" s="92" t="s">
        <v>23</v>
      </c>
      <c r="E629" s="92" t="s">
        <v>44</v>
      </c>
      <c r="G629" s="92" t="s">
        <v>97</v>
      </c>
      <c r="H629" s="92" t="s">
        <v>31</v>
      </c>
      <c r="I629" s="88" t="s">
        <v>195</v>
      </c>
      <c r="L629" s="98">
        <f>'Activity data'!H235*'Emission factors'!$B$30*'Emission factors'!$F$30/1000</f>
        <v>0</v>
      </c>
      <c r="M629" s="98">
        <f>'Activity data'!I235*'Emission factors'!$B$30*'Emission factors'!$F$30/1000</f>
        <v>0</v>
      </c>
      <c r="N629" s="98">
        <f>'Activity data'!J235*'Emission factors'!$B$30*'Emission factors'!$F$30/1000</f>
        <v>0</v>
      </c>
      <c r="O629" s="98">
        <f>'Activity data'!K235*'Emission factors'!$B$30*'Emission factors'!$F$30/1000</f>
        <v>0</v>
      </c>
      <c r="P629" s="98">
        <f>'Activity data'!L235*'Emission factors'!$B$30*'Emission factors'!$F$30/1000</f>
        <v>0</v>
      </c>
      <c r="Q629" s="98">
        <f>'Activity data'!M235*'Emission factors'!$B$30*'Emission factors'!$F$30/1000</f>
        <v>0</v>
      </c>
      <c r="R629" s="98">
        <f>'Activity data'!N235*'Emission factors'!$B$30*'Emission factors'!$F$30/1000</f>
        <v>0</v>
      </c>
      <c r="S629" s="98">
        <f>'Activity data'!O235*'Emission factors'!$B$30*'Emission factors'!$F$30/1000</f>
        <v>0</v>
      </c>
      <c r="T629" s="98">
        <f>'Activity data'!P235*'Emission factors'!$B$30*'Emission factors'!$F$30/1000</f>
        <v>0</v>
      </c>
      <c r="U629" s="98">
        <f>'Activity data'!Q235*'Emission factors'!$B$30*'Emission factors'!$F$30/1000</f>
        <v>0</v>
      </c>
    </row>
    <row r="630" spans="1:21" x14ac:dyDescent="0.25">
      <c r="A630" s="92" t="s">
        <v>11</v>
      </c>
      <c r="B630" s="92" t="s">
        <v>12</v>
      </c>
      <c r="C630" s="92" t="s">
        <v>13</v>
      </c>
      <c r="D630" s="92" t="s">
        <v>23</v>
      </c>
      <c r="E630" s="92" t="s">
        <v>44</v>
      </c>
      <c r="G630" s="92" t="s">
        <v>97</v>
      </c>
      <c r="H630" s="92" t="s">
        <v>31</v>
      </c>
      <c r="I630" s="88" t="s">
        <v>209</v>
      </c>
      <c r="L630" s="98">
        <f>'Activity data'!H236*'Emission factors'!$B$30*'Emission factors'!$F$30/1000</f>
        <v>0</v>
      </c>
      <c r="M630" s="98">
        <f>'Activity data'!I236*'Emission factors'!$B$30*'Emission factors'!$F$30/1000</f>
        <v>0</v>
      </c>
      <c r="N630" s="98">
        <f>'Activity data'!J236*'Emission factors'!$B$30*'Emission factors'!$F$30/1000</f>
        <v>0</v>
      </c>
      <c r="O630" s="98">
        <f>'Activity data'!K236*'Emission factors'!$B$30*'Emission factors'!$F$30/1000</f>
        <v>0</v>
      </c>
      <c r="P630" s="98">
        <f>'Activity data'!L236*'Emission factors'!$B$30*'Emission factors'!$F$30/1000</f>
        <v>0</v>
      </c>
      <c r="Q630" s="98">
        <f>'Activity data'!M236*'Emission factors'!$B$30*'Emission factors'!$F$30/1000</f>
        <v>0</v>
      </c>
      <c r="R630" s="98">
        <f>'Activity data'!N236*'Emission factors'!$B$30*'Emission factors'!$F$30/1000</f>
        <v>0</v>
      </c>
      <c r="S630" s="98">
        <f>'Activity data'!O236*'Emission factors'!$B$30*'Emission factors'!$F$30/1000</f>
        <v>0</v>
      </c>
      <c r="T630" s="98">
        <f>'Activity data'!P236*'Emission factors'!$B$30*'Emission factors'!$F$30/1000</f>
        <v>0</v>
      </c>
      <c r="U630" s="98">
        <f>'Activity data'!Q236*'Emission factors'!$B$30*'Emission factors'!$F$30/1000</f>
        <v>0</v>
      </c>
    </row>
    <row r="631" spans="1:21" x14ac:dyDescent="0.25">
      <c r="A631" s="92" t="s">
        <v>11</v>
      </c>
      <c r="B631" s="92" t="s">
        <v>12</v>
      </c>
      <c r="C631" s="92" t="s">
        <v>13</v>
      </c>
      <c r="D631" s="92" t="s">
        <v>23</v>
      </c>
      <c r="E631" s="92" t="s">
        <v>44</v>
      </c>
      <c r="G631" s="92" t="s">
        <v>97</v>
      </c>
      <c r="H631" s="92" t="s">
        <v>31</v>
      </c>
      <c r="I631" s="88" t="s">
        <v>208</v>
      </c>
      <c r="L631" s="98">
        <f>'Activity data'!H237*'Emission factors'!$B$30*'Emission factors'!$F$30/1000</f>
        <v>0</v>
      </c>
      <c r="M631" s="98">
        <f>'Activity data'!I237*'Emission factors'!$B$30*'Emission factors'!$F$30/1000</f>
        <v>0</v>
      </c>
      <c r="N631" s="98">
        <f>'Activity data'!J237*'Emission factors'!$B$30*'Emission factors'!$F$30/1000</f>
        <v>0</v>
      </c>
      <c r="O631" s="98">
        <f>'Activity data'!K237*'Emission factors'!$B$30*'Emission factors'!$F$30/1000</f>
        <v>0</v>
      </c>
      <c r="P631" s="98">
        <f>'Activity data'!L237*'Emission factors'!$B$30*'Emission factors'!$F$30/1000</f>
        <v>0</v>
      </c>
      <c r="Q631" s="98">
        <f>'Activity data'!M237*'Emission factors'!$B$30*'Emission factors'!$F$30/1000</f>
        <v>0</v>
      </c>
      <c r="R631" s="98">
        <f>'Activity data'!N237*'Emission factors'!$B$30*'Emission factors'!$F$30/1000</f>
        <v>0</v>
      </c>
      <c r="S631" s="98">
        <f>'Activity data'!O237*'Emission factors'!$B$30*'Emission factors'!$F$30/1000</f>
        <v>0</v>
      </c>
      <c r="T631" s="98">
        <f>'Activity data'!P237*'Emission factors'!$B$30*'Emission factors'!$F$30/1000</f>
        <v>0</v>
      </c>
      <c r="U631" s="98">
        <f>'Activity data'!Q237*'Emission factors'!$B$30*'Emission factors'!$F$30/1000</f>
        <v>0</v>
      </c>
    </row>
    <row r="632" spans="1:21" x14ac:dyDescent="0.25">
      <c r="A632" s="92" t="s">
        <v>11</v>
      </c>
      <c r="B632" s="92" t="s">
        <v>12</v>
      </c>
      <c r="C632" s="92" t="s">
        <v>13</v>
      </c>
      <c r="D632" s="92" t="s">
        <v>23</v>
      </c>
      <c r="E632" s="92" t="s">
        <v>44</v>
      </c>
      <c r="G632" s="92" t="s">
        <v>97</v>
      </c>
      <c r="H632" s="92" t="s">
        <v>31</v>
      </c>
      <c r="I632" s="88" t="s">
        <v>226</v>
      </c>
      <c r="L632" s="98">
        <f>'Activity data'!H238*'Emission factors'!$B$30*'Emission factors'!$F$30/1000</f>
        <v>0</v>
      </c>
      <c r="M632" s="98">
        <f>'Activity data'!I238*'Emission factors'!$B$30*'Emission factors'!$F$30/1000</f>
        <v>0</v>
      </c>
      <c r="N632" s="98">
        <f>'Activity data'!J238*'Emission factors'!$B$30*'Emission factors'!$F$30/1000</f>
        <v>0</v>
      </c>
      <c r="O632" s="98">
        <f>'Activity data'!K238*'Emission factors'!$B$30*'Emission factors'!$F$30/1000</f>
        <v>0</v>
      </c>
      <c r="P632" s="98">
        <f>'Activity data'!L238*'Emission factors'!$B$30*'Emission factors'!$F$30/1000</f>
        <v>0</v>
      </c>
      <c r="Q632" s="98">
        <f>'Activity data'!M238*'Emission factors'!$B$30*'Emission factors'!$F$30/1000</f>
        <v>0</v>
      </c>
      <c r="R632" s="98">
        <f>'Activity data'!N238*'Emission factors'!$B$30*'Emission factors'!$F$30/1000</f>
        <v>0</v>
      </c>
      <c r="S632" s="98">
        <f>'Activity data'!O238*'Emission factors'!$B$30*'Emission factors'!$F$30/1000</f>
        <v>0</v>
      </c>
      <c r="T632" s="98">
        <f>'Activity data'!P238*'Emission factors'!$B$30*'Emission factors'!$F$30/1000</f>
        <v>0</v>
      </c>
      <c r="U632" s="98">
        <f>'Activity data'!Q238*'Emission factors'!$B$30*'Emission factors'!$F$30/1000</f>
        <v>0</v>
      </c>
    </row>
    <row r="633" spans="1:21" x14ac:dyDescent="0.25">
      <c r="A633" s="92" t="s">
        <v>11</v>
      </c>
      <c r="B633" s="92" t="s">
        <v>12</v>
      </c>
      <c r="C633" s="92" t="s">
        <v>13</v>
      </c>
      <c r="D633" s="92" t="s">
        <v>23</v>
      </c>
      <c r="E633" s="92" t="s">
        <v>44</v>
      </c>
      <c r="G633" s="92" t="s">
        <v>97</v>
      </c>
      <c r="H633" s="92" t="s">
        <v>31</v>
      </c>
      <c r="I633" s="88" t="s">
        <v>196</v>
      </c>
      <c r="L633" s="98">
        <f>'Activity data'!H239*'Emission factors'!$B$30*'Emission factors'!$F$30/1000</f>
        <v>0</v>
      </c>
      <c r="M633" s="98">
        <f>'Activity data'!I239*'Emission factors'!$B$30*'Emission factors'!$F$30/1000</f>
        <v>0</v>
      </c>
      <c r="N633" s="98">
        <f>'Activity data'!J239*'Emission factors'!$B$30*'Emission factors'!$F$30/1000</f>
        <v>0</v>
      </c>
      <c r="O633" s="98">
        <f>'Activity data'!K239*'Emission factors'!$B$30*'Emission factors'!$F$30/1000</f>
        <v>0</v>
      </c>
      <c r="P633" s="98">
        <f>'Activity data'!L239*'Emission factors'!$B$30*'Emission factors'!$F$30/1000</f>
        <v>0</v>
      </c>
      <c r="Q633" s="98">
        <f>'Activity data'!M239*'Emission factors'!$B$30*'Emission factors'!$F$30/1000</f>
        <v>0</v>
      </c>
      <c r="R633" s="98">
        <f>'Activity data'!N239*'Emission factors'!$B$30*'Emission factors'!$F$30/1000</f>
        <v>0</v>
      </c>
      <c r="S633" s="98">
        <f>'Activity data'!O239*'Emission factors'!$B$30*'Emission factors'!$F$30/1000</f>
        <v>0</v>
      </c>
      <c r="T633" s="98">
        <f>'Activity data'!P239*'Emission factors'!$B$30*'Emission factors'!$F$30/1000</f>
        <v>0</v>
      </c>
      <c r="U633" s="98">
        <f>'Activity data'!Q239*'Emission factors'!$B$30*'Emission factors'!$F$30/1000</f>
        <v>0</v>
      </c>
    </row>
    <row r="634" spans="1:21" x14ac:dyDescent="0.25">
      <c r="A634" s="92" t="s">
        <v>11</v>
      </c>
      <c r="B634" s="92" t="s">
        <v>12</v>
      </c>
      <c r="C634" s="92" t="s">
        <v>13</v>
      </c>
      <c r="D634" s="92" t="s">
        <v>23</v>
      </c>
      <c r="E634" s="92" t="s">
        <v>44</v>
      </c>
      <c r="G634" s="92" t="s">
        <v>97</v>
      </c>
      <c r="H634" s="92" t="s">
        <v>31</v>
      </c>
      <c r="I634" s="88" t="s">
        <v>197</v>
      </c>
      <c r="L634" s="98">
        <f>'Activity data'!H240*'Emission factors'!$B$30*'Emission factors'!$F$30/1000</f>
        <v>1.8439474999999997E-2</v>
      </c>
      <c r="M634" s="98">
        <f>'Activity data'!I240*'Emission factors'!$B$30*'Emission factors'!$F$30/1000</f>
        <v>1.3670775000000003E-2</v>
      </c>
      <c r="N634" s="98">
        <f>'Activity data'!J240*'Emission factors'!$B$30*'Emission factors'!$F$30/1000</f>
        <v>1.4123349999999998E-2</v>
      </c>
      <c r="O634" s="98">
        <f>'Activity data'!K240*'Emission factors'!$B$30*'Emission factors'!$F$30/1000</f>
        <v>6.4188249999999995E-3</v>
      </c>
      <c r="P634" s="98">
        <f>'Activity data'!L240*'Emission factors'!$B$30*'Emission factors'!$F$30/1000</f>
        <v>3.2018875000000002E-2</v>
      </c>
      <c r="Q634" s="98">
        <f>'Activity data'!M240*'Emission factors'!$B$30*'Emission factors'!$F$30/1000</f>
        <v>5.4956150000000002E-2</v>
      </c>
      <c r="R634" s="98">
        <f>'Activity data'!N240*'Emission factors'!$B$30*'Emission factors'!$F$30/1000</f>
        <v>4.7480600000000012E-2</v>
      </c>
      <c r="S634" s="98">
        <f>'Activity data'!O240*'Emission factors'!$B$30*'Emission factors'!$F$30/1000</f>
        <v>6.3027250000000007E-2</v>
      </c>
      <c r="T634" s="98">
        <f>'Activity data'!P240*'Emission factors'!$B$30*'Emission factors'!$F$30/1000</f>
        <v>5.1515075E-2</v>
      </c>
      <c r="U634" s="98">
        <f>'Activity data'!Q240*'Emission factors'!$B$30*'Emission factors'!$F$30/1000</f>
        <v>5.8026350000000011E-2</v>
      </c>
    </row>
    <row r="635" spans="1:21" x14ac:dyDescent="0.25">
      <c r="A635" s="92" t="s">
        <v>11</v>
      </c>
      <c r="B635" s="92" t="s">
        <v>12</v>
      </c>
      <c r="C635" s="92" t="s">
        <v>13</v>
      </c>
      <c r="D635" s="92" t="s">
        <v>23</v>
      </c>
      <c r="E635" s="92" t="s">
        <v>44</v>
      </c>
      <c r="G635" s="92" t="s">
        <v>97</v>
      </c>
      <c r="H635" s="92" t="s">
        <v>31</v>
      </c>
      <c r="I635" s="88" t="s">
        <v>229</v>
      </c>
      <c r="L635" s="98">
        <f>'Activity data'!H241*'Emission factors'!$B$30*'Emission factors'!$F$30/1000</f>
        <v>0</v>
      </c>
      <c r="M635" s="98">
        <f>'Activity data'!I241*'Emission factors'!$B$30*'Emission factors'!$F$30/1000</f>
        <v>0</v>
      </c>
      <c r="N635" s="98">
        <f>'Activity data'!J241*'Emission factors'!$B$30*'Emission factors'!$F$30/1000</f>
        <v>0</v>
      </c>
      <c r="O635" s="98">
        <f>'Activity data'!K241*'Emission factors'!$B$30*'Emission factors'!$F$30/1000</f>
        <v>0</v>
      </c>
      <c r="P635" s="98">
        <f>'Activity data'!L241*'Emission factors'!$B$30*'Emission factors'!$F$30/1000</f>
        <v>0</v>
      </c>
      <c r="Q635" s="98">
        <f>'Activity data'!M241*'Emission factors'!$B$30*'Emission factors'!$F$30/1000</f>
        <v>0</v>
      </c>
      <c r="R635" s="98">
        <f>'Activity data'!N241*'Emission factors'!$B$30*'Emission factors'!$F$30/1000</f>
        <v>0</v>
      </c>
      <c r="S635" s="98">
        <f>'Activity data'!O241*'Emission factors'!$B$30*'Emission factors'!$F$30/1000</f>
        <v>0</v>
      </c>
      <c r="T635" s="98">
        <f>'Activity data'!P241*'Emission factors'!$B$30*'Emission factors'!$F$30/1000</f>
        <v>0</v>
      </c>
      <c r="U635" s="98">
        <f>'Activity data'!Q241*'Emission factors'!$B$30*'Emission factors'!$F$30/1000</f>
        <v>0</v>
      </c>
    </row>
    <row r="636" spans="1:21" x14ac:dyDescent="0.25">
      <c r="A636" s="92" t="s">
        <v>11</v>
      </c>
      <c r="B636" s="92" t="s">
        <v>12</v>
      </c>
      <c r="C636" s="92" t="s">
        <v>13</v>
      </c>
      <c r="D636" s="92" t="s">
        <v>23</v>
      </c>
      <c r="E636" s="92" t="s">
        <v>44</v>
      </c>
      <c r="G636" s="92" t="s">
        <v>97</v>
      </c>
      <c r="H636" s="92" t="s">
        <v>31</v>
      </c>
      <c r="I636" s="88" t="s">
        <v>198</v>
      </c>
      <c r="L636" s="98">
        <f>'Activity data'!H242*'Emission factors'!$B$30*'Emission factors'!$F$30/1000</f>
        <v>0</v>
      </c>
      <c r="M636" s="98">
        <f>'Activity data'!I242*'Emission factors'!$B$30*'Emission factors'!$F$30/1000</f>
        <v>0</v>
      </c>
      <c r="N636" s="98">
        <f>'Activity data'!J242*'Emission factors'!$B$30*'Emission factors'!$F$30/1000</f>
        <v>0</v>
      </c>
      <c r="O636" s="98">
        <f>'Activity data'!K242*'Emission factors'!$B$30*'Emission factors'!$F$30/1000</f>
        <v>0</v>
      </c>
      <c r="P636" s="98">
        <f>'Activity data'!L242*'Emission factors'!$B$30*'Emission factors'!$F$30/1000</f>
        <v>0</v>
      </c>
      <c r="Q636" s="98">
        <f>'Activity data'!M242*'Emission factors'!$B$30*'Emission factors'!$F$30/1000</f>
        <v>0</v>
      </c>
      <c r="R636" s="98">
        <f>'Activity data'!N242*'Emission factors'!$B$30*'Emission factors'!$F$30/1000</f>
        <v>0</v>
      </c>
      <c r="S636" s="98">
        <f>'Activity data'!O242*'Emission factors'!$B$30*'Emission factors'!$F$30/1000</f>
        <v>0</v>
      </c>
      <c r="T636" s="98">
        <f>'Activity data'!P242*'Emission factors'!$B$30*'Emission factors'!$F$30/1000</f>
        <v>0</v>
      </c>
      <c r="U636" s="98">
        <f>'Activity data'!Q242*'Emission factors'!$B$30*'Emission factors'!$F$30/1000</f>
        <v>0</v>
      </c>
    </row>
    <row r="637" spans="1:21" x14ac:dyDescent="0.25">
      <c r="A637" s="92" t="s">
        <v>11</v>
      </c>
      <c r="B637" s="92" t="s">
        <v>12</v>
      </c>
      <c r="C637" s="92" t="s">
        <v>13</v>
      </c>
      <c r="D637" s="92" t="s">
        <v>23</v>
      </c>
      <c r="E637" s="92" t="s">
        <v>44</v>
      </c>
      <c r="G637" s="92" t="s">
        <v>97</v>
      </c>
      <c r="H637" s="92" t="s">
        <v>31</v>
      </c>
      <c r="I637" s="88" t="s">
        <v>231</v>
      </c>
      <c r="L637" s="98">
        <f>'Activity data'!H243*'Emission factors'!$B$30*'Emission factors'!$F$30/1000</f>
        <v>0</v>
      </c>
      <c r="M637" s="98">
        <f>'Activity data'!I243*'Emission factors'!$B$30*'Emission factors'!$F$30/1000</f>
        <v>0</v>
      </c>
      <c r="N637" s="98">
        <f>'Activity data'!J243*'Emission factors'!$B$30*'Emission factors'!$F$30/1000</f>
        <v>0</v>
      </c>
      <c r="O637" s="98">
        <f>'Activity data'!K243*'Emission factors'!$B$30*'Emission factors'!$F$30/1000</f>
        <v>0</v>
      </c>
      <c r="P637" s="98">
        <f>'Activity data'!L243*'Emission factors'!$B$30*'Emission factors'!$F$30/1000</f>
        <v>0</v>
      </c>
      <c r="Q637" s="98">
        <f>'Activity data'!M243*'Emission factors'!$B$30*'Emission factors'!$F$30/1000</f>
        <v>0</v>
      </c>
      <c r="R637" s="98">
        <f>'Activity data'!N243*'Emission factors'!$B$30*'Emission factors'!$F$30/1000</f>
        <v>0</v>
      </c>
      <c r="S637" s="98">
        <f>'Activity data'!O243*'Emission factors'!$B$30*'Emission factors'!$F$30/1000</f>
        <v>0</v>
      </c>
      <c r="T637" s="98">
        <f>'Activity data'!P243*'Emission factors'!$B$30*'Emission factors'!$F$30/1000</f>
        <v>0</v>
      </c>
      <c r="U637" s="98">
        <f>'Activity data'!Q243*'Emission factors'!$B$30*'Emission factors'!$F$30/1000</f>
        <v>0</v>
      </c>
    </row>
    <row r="638" spans="1:21" x14ac:dyDescent="0.25">
      <c r="A638" s="92" t="s">
        <v>11</v>
      </c>
      <c r="B638" s="92" t="s">
        <v>12</v>
      </c>
      <c r="C638" s="92" t="s">
        <v>13</v>
      </c>
      <c r="D638" s="92" t="s">
        <v>23</v>
      </c>
      <c r="E638" s="92" t="s">
        <v>44</v>
      </c>
      <c r="G638" s="92" t="s">
        <v>97</v>
      </c>
      <c r="H638" s="92" t="s">
        <v>31</v>
      </c>
      <c r="I638" s="88" t="s">
        <v>230</v>
      </c>
      <c r="L638" s="98">
        <f>'Activity data'!H244*'Emission factors'!$B$30*'Emission factors'!$F$30/1000</f>
        <v>0</v>
      </c>
      <c r="M638" s="98">
        <f>'Activity data'!I244*'Emission factors'!$B$30*'Emission factors'!$F$30/1000</f>
        <v>0</v>
      </c>
      <c r="N638" s="98">
        <f>'Activity data'!J244*'Emission factors'!$B$30*'Emission factors'!$F$30/1000</f>
        <v>0</v>
      </c>
      <c r="O638" s="98">
        <f>'Activity data'!K244*'Emission factors'!$B$30*'Emission factors'!$F$30/1000</f>
        <v>0</v>
      </c>
      <c r="P638" s="98">
        <f>'Activity data'!L244*'Emission factors'!$B$30*'Emission factors'!$F$30/1000</f>
        <v>0</v>
      </c>
      <c r="Q638" s="98">
        <f>'Activity data'!M244*'Emission factors'!$B$30*'Emission factors'!$F$30/1000</f>
        <v>0</v>
      </c>
      <c r="R638" s="98">
        <f>'Activity data'!N244*'Emission factors'!$B$30*'Emission factors'!$F$30/1000</f>
        <v>0</v>
      </c>
      <c r="S638" s="98">
        <f>'Activity data'!O244*'Emission factors'!$B$30*'Emission factors'!$F$30/1000</f>
        <v>0</v>
      </c>
      <c r="T638" s="98">
        <f>'Activity data'!P244*'Emission factors'!$B$30*'Emission factors'!$F$30/1000</f>
        <v>0</v>
      </c>
      <c r="U638" s="98">
        <f>'Activity data'!Q244*'Emission factors'!$B$30*'Emission factors'!$F$30/1000</f>
        <v>0</v>
      </c>
    </row>
    <row r="639" spans="1:21" x14ac:dyDescent="0.25">
      <c r="A639" s="92" t="s">
        <v>11</v>
      </c>
      <c r="B639" s="92" t="s">
        <v>12</v>
      </c>
      <c r="C639" s="92" t="s">
        <v>13</v>
      </c>
      <c r="D639" s="92" t="s">
        <v>23</v>
      </c>
      <c r="E639" s="92" t="s">
        <v>44</v>
      </c>
      <c r="G639" s="92" t="s">
        <v>97</v>
      </c>
      <c r="H639" s="92" t="s">
        <v>31</v>
      </c>
      <c r="I639" s="88" t="s">
        <v>232</v>
      </c>
      <c r="L639" s="98">
        <f>'Activity data'!H245*'Emission factors'!$B$30*'Emission factors'!$F$30/1000</f>
        <v>0</v>
      </c>
      <c r="M639" s="98">
        <f>'Activity data'!I245*'Emission factors'!$B$30*'Emission factors'!$F$30/1000</f>
        <v>0</v>
      </c>
      <c r="N639" s="98">
        <f>'Activity data'!J245*'Emission factors'!$B$30*'Emission factors'!$F$30/1000</f>
        <v>0</v>
      </c>
      <c r="O639" s="98">
        <f>'Activity data'!K245*'Emission factors'!$B$30*'Emission factors'!$F$30/1000</f>
        <v>0</v>
      </c>
      <c r="P639" s="98">
        <f>'Activity data'!L245*'Emission factors'!$B$30*'Emission factors'!$F$30/1000</f>
        <v>0</v>
      </c>
      <c r="Q639" s="98">
        <f>'Activity data'!M245*'Emission factors'!$B$30*'Emission factors'!$F$30/1000</f>
        <v>0</v>
      </c>
      <c r="R639" s="98">
        <f>'Activity data'!N245*'Emission factors'!$B$30*'Emission factors'!$F$30/1000</f>
        <v>0</v>
      </c>
      <c r="S639" s="98">
        <f>'Activity data'!O245*'Emission factors'!$B$30*'Emission factors'!$F$30/1000</f>
        <v>0</v>
      </c>
      <c r="T639" s="98">
        <f>'Activity data'!P245*'Emission factors'!$B$30*'Emission factors'!$F$30/1000</f>
        <v>0</v>
      </c>
      <c r="U639" s="98">
        <f>'Activity data'!Q245*'Emission factors'!$B$30*'Emission factors'!$F$30/1000</f>
        <v>0</v>
      </c>
    </row>
    <row r="640" spans="1:21" x14ac:dyDescent="0.25">
      <c r="A640" s="92" t="s">
        <v>11</v>
      </c>
      <c r="B640" s="92" t="s">
        <v>12</v>
      </c>
      <c r="C640" s="92" t="s">
        <v>13</v>
      </c>
      <c r="D640" s="92" t="s">
        <v>23</v>
      </c>
      <c r="E640" s="92" t="s">
        <v>44</v>
      </c>
      <c r="G640" s="92" t="s">
        <v>97</v>
      </c>
      <c r="H640" s="92" t="s">
        <v>31</v>
      </c>
      <c r="I640" s="92" t="s">
        <v>225</v>
      </c>
      <c r="L640" s="98">
        <f>'Activity data'!H246*'Emission factors'!$B$30*'Emission factors'!$F$30/1000</f>
        <v>0</v>
      </c>
      <c r="M640" s="98">
        <f>'Activity data'!I246*'Emission factors'!$B$30*'Emission factors'!$F$30/1000</f>
        <v>0</v>
      </c>
      <c r="N640" s="98">
        <f>'Activity data'!J246*'Emission factors'!$B$30*'Emission factors'!$F$30/1000</f>
        <v>0</v>
      </c>
      <c r="O640" s="98">
        <f>'Activity data'!K246*'Emission factors'!$B$30*'Emission factors'!$F$30/1000</f>
        <v>0</v>
      </c>
      <c r="P640" s="98">
        <f>'Activity data'!L246*'Emission factors'!$B$30*'Emission factors'!$F$30/1000</f>
        <v>0</v>
      </c>
      <c r="Q640" s="98">
        <f>'Activity data'!M246*'Emission factors'!$B$30*'Emission factors'!$F$30/1000</f>
        <v>0</v>
      </c>
      <c r="R640" s="98">
        <f>'Activity data'!N246*'Emission factors'!$B$30*'Emission factors'!$F$30/1000</f>
        <v>0</v>
      </c>
      <c r="S640" s="98">
        <f>'Activity data'!O246*'Emission factors'!$B$30*'Emission factors'!$F$30/1000</f>
        <v>0</v>
      </c>
      <c r="T640" s="98">
        <f>'Activity data'!P246*'Emission factors'!$B$30*'Emission factors'!$F$30/1000</f>
        <v>0</v>
      </c>
      <c r="U640" s="98">
        <f>'Activity data'!Q246*'Emission factors'!$B$30*'Emission factors'!$F$30/1000</f>
        <v>0</v>
      </c>
    </row>
    <row r="641" spans="1:21" x14ac:dyDescent="0.25">
      <c r="A641" s="92" t="s">
        <v>11</v>
      </c>
      <c r="B641" s="92" t="s">
        <v>12</v>
      </c>
      <c r="C641" s="92" t="s">
        <v>13</v>
      </c>
      <c r="D641" s="92" t="s">
        <v>23</v>
      </c>
      <c r="E641" s="92" t="s">
        <v>44</v>
      </c>
      <c r="G641" s="92" t="s">
        <v>97</v>
      </c>
      <c r="H641" s="92" t="s">
        <v>31</v>
      </c>
      <c r="I641" s="88" t="s">
        <v>205</v>
      </c>
      <c r="L641" s="98">
        <f>'Activity data'!H247*'Emission factors'!$B$30*'Emission factors'!$F$30/1000</f>
        <v>0.13438575</v>
      </c>
      <c r="M641" s="98">
        <f>'Activity data'!I247*'Emission factors'!$B$30*'Emission factors'!$F$30/1000</f>
        <v>0.13913617499999997</v>
      </c>
      <c r="N641" s="98">
        <f>'Activity data'!J247*'Emission factors'!$B$30*'Emission factors'!$F$30/1000</f>
        <v>0.11335445</v>
      </c>
      <c r="O641" s="98">
        <f>'Activity data'!K247*'Emission factors'!$B$30*'Emission factors'!$F$30/1000</f>
        <v>0.10877065</v>
      </c>
      <c r="P641" s="98">
        <f>'Activity data'!L247*'Emission factors'!$B$30*'Emission factors'!$F$30/1000</f>
        <v>0.104729725</v>
      </c>
      <c r="Q641" s="98">
        <f>'Activity data'!M247*'Emission factors'!$B$30*'Emission factors'!$F$30/1000</f>
        <v>9.9952425000000025E-2</v>
      </c>
      <c r="R641" s="98">
        <f>'Activity data'!N247*'Emission factors'!$B$30*'Emission factors'!$F$30/1000</f>
        <v>8.8029599999999986E-2</v>
      </c>
      <c r="S641" s="98">
        <f>'Activity data'!O247*'Emission factors'!$B$30*'Emission factors'!$F$30/1000</f>
        <v>9.3175625000000012E-2</v>
      </c>
      <c r="T641" s="98">
        <f>'Activity data'!P247*'Emission factors'!$B$30*'Emission factors'!$F$30/1000</f>
        <v>6.9159050000000014E-2</v>
      </c>
      <c r="U641" s="98">
        <f>'Activity data'!Q247*'Emission factors'!$B$30*'Emission factors'!$F$30/1000</f>
        <v>5.0260550000000001E-2</v>
      </c>
    </row>
    <row r="642" spans="1:21" x14ac:dyDescent="0.25">
      <c r="A642" s="92" t="s">
        <v>11</v>
      </c>
      <c r="B642" s="92" t="s">
        <v>12</v>
      </c>
      <c r="C642" s="92" t="s">
        <v>13</v>
      </c>
      <c r="D642" s="92" t="s">
        <v>23</v>
      </c>
      <c r="E642" s="92" t="s">
        <v>44</v>
      </c>
      <c r="G642" s="92" t="s">
        <v>97</v>
      </c>
      <c r="H642" s="92" t="s">
        <v>31</v>
      </c>
      <c r="I642" s="88" t="s">
        <v>204</v>
      </c>
      <c r="L642" s="98">
        <f>'Activity data'!H248*'Emission factors'!$B$30*'Emission factors'!$F$30/1000</f>
        <v>1.3209599999999998E-2</v>
      </c>
      <c r="M642" s="98">
        <f>'Activity data'!I248*'Emission factors'!$B$30*'Emission factors'!$F$30/1000</f>
        <v>1.6511999999999995E-2</v>
      </c>
      <c r="N642" s="98">
        <f>'Activity data'!J248*'Emission factors'!$B$30*'Emission factors'!$F$30/1000</f>
        <v>7.7056000000000017E-3</v>
      </c>
      <c r="O642" s="98">
        <f>'Activity data'!K248*'Emission factors'!$B$30*'Emission factors'!$F$30/1000</f>
        <v>1.1008000000000001E-3</v>
      </c>
      <c r="P642" s="98">
        <f>'Activity data'!L248*'Emission factors'!$B$30*'Emission factors'!$F$30/1000</f>
        <v>0</v>
      </c>
      <c r="Q642" s="98">
        <f>'Activity data'!M248*'Emission factors'!$B$30*'Emission factors'!$F$30/1000</f>
        <v>0</v>
      </c>
      <c r="R642" s="98">
        <f>'Activity data'!N248*'Emission factors'!$B$30*'Emission factors'!$F$30/1000</f>
        <v>0</v>
      </c>
      <c r="S642" s="98">
        <f>'Activity data'!O248*'Emission factors'!$B$30*'Emission factors'!$F$30/1000</f>
        <v>0</v>
      </c>
      <c r="T642" s="98">
        <f>'Activity data'!P248*'Emission factors'!$B$30*'Emission factors'!$F$30/1000</f>
        <v>0</v>
      </c>
      <c r="U642" s="98">
        <f>'Activity data'!Q248*'Emission factors'!$B$30*'Emission factors'!$F$30/1000</f>
        <v>0</v>
      </c>
    </row>
    <row r="643" spans="1:21" x14ac:dyDescent="0.25">
      <c r="A643" s="92" t="s">
        <v>11</v>
      </c>
      <c r="B643" s="92" t="s">
        <v>12</v>
      </c>
      <c r="C643" s="92" t="s">
        <v>13</v>
      </c>
      <c r="D643" s="92" t="s">
        <v>23</v>
      </c>
      <c r="E643" s="92" t="s">
        <v>44</v>
      </c>
      <c r="G643" s="92" t="s">
        <v>97</v>
      </c>
      <c r="H643" s="92" t="s">
        <v>31</v>
      </c>
      <c r="I643" s="88" t="s">
        <v>228</v>
      </c>
      <c r="L643" s="98">
        <f>'Activity data'!H249*'Emission factors'!$B$30*'Emission factors'!$F$30/1000</f>
        <v>0</v>
      </c>
      <c r="M643" s="98">
        <f>'Activity data'!I249*'Emission factors'!$B$30*'Emission factors'!$F$30/1000</f>
        <v>0</v>
      </c>
      <c r="N643" s="98">
        <f>'Activity data'!J249*'Emission factors'!$B$30*'Emission factors'!$F$30/1000</f>
        <v>0</v>
      </c>
      <c r="O643" s="98">
        <f>'Activity data'!K249*'Emission factors'!$B$30*'Emission factors'!$F$30/1000</f>
        <v>0</v>
      </c>
      <c r="P643" s="98">
        <f>'Activity data'!L249*'Emission factors'!$B$30*'Emission factors'!$F$30/1000</f>
        <v>0</v>
      </c>
      <c r="Q643" s="98">
        <f>'Activity data'!M249*'Emission factors'!$B$30*'Emission factors'!$F$30/1000</f>
        <v>0</v>
      </c>
      <c r="R643" s="98">
        <f>'Activity data'!N249*'Emission factors'!$B$30*'Emission factors'!$F$30/1000</f>
        <v>0</v>
      </c>
      <c r="S643" s="98">
        <f>'Activity data'!O249*'Emission factors'!$B$30*'Emission factors'!$F$30/1000</f>
        <v>0</v>
      </c>
      <c r="T643" s="98">
        <f>'Activity data'!P249*'Emission factors'!$B$30*'Emission factors'!$F$30/1000</f>
        <v>0</v>
      </c>
      <c r="U643" s="98">
        <f>'Activity data'!Q249*'Emission factors'!$B$30*'Emission factors'!$F$30/1000</f>
        <v>0</v>
      </c>
    </row>
    <row r="644" spans="1:21" x14ac:dyDescent="0.25">
      <c r="A644" s="92" t="s">
        <v>11</v>
      </c>
      <c r="B644" s="92" t="s">
        <v>12</v>
      </c>
      <c r="C644" s="92" t="s">
        <v>13</v>
      </c>
      <c r="D644" s="92" t="s">
        <v>23</v>
      </c>
      <c r="E644" s="92" t="s">
        <v>44</v>
      </c>
      <c r="G644" s="92" t="s">
        <v>97</v>
      </c>
      <c r="H644" s="92" t="s">
        <v>31</v>
      </c>
      <c r="I644" s="88" t="s">
        <v>202</v>
      </c>
      <c r="L644" s="98">
        <f>'Activity data'!H250*'Emission factors'!$B$30*'Emission factors'!$F$30/1000</f>
        <v>0</v>
      </c>
      <c r="M644" s="98">
        <f>'Activity data'!I250*'Emission factors'!$B$30*'Emission factors'!$F$30/1000</f>
        <v>0</v>
      </c>
      <c r="N644" s="98">
        <f>'Activity data'!J250*'Emission factors'!$B$30*'Emission factors'!$F$30/1000</f>
        <v>0</v>
      </c>
      <c r="O644" s="98">
        <f>'Activity data'!K250*'Emission factors'!$B$30*'Emission factors'!$F$30/1000</f>
        <v>0</v>
      </c>
      <c r="P644" s="98">
        <f>'Activity data'!L250*'Emission factors'!$B$30*'Emission factors'!$F$30/1000</f>
        <v>0</v>
      </c>
      <c r="Q644" s="98">
        <f>'Activity data'!M250*'Emission factors'!$B$30*'Emission factors'!$F$30/1000</f>
        <v>0</v>
      </c>
      <c r="R644" s="98">
        <f>'Activity data'!N250*'Emission factors'!$B$30*'Emission factors'!$F$30/1000</f>
        <v>0</v>
      </c>
      <c r="S644" s="98">
        <f>'Activity data'!O250*'Emission factors'!$B$30*'Emission factors'!$F$30/1000</f>
        <v>0</v>
      </c>
      <c r="T644" s="98">
        <f>'Activity data'!P250*'Emission factors'!$B$30*'Emission factors'!$F$30/1000</f>
        <v>0</v>
      </c>
      <c r="U644" s="98">
        <f>'Activity data'!Q250*'Emission factors'!$B$30*'Emission factors'!$F$30/1000</f>
        <v>0</v>
      </c>
    </row>
    <row r="645" spans="1:21" x14ac:dyDescent="0.25">
      <c r="A645" s="92" t="s">
        <v>11</v>
      </c>
      <c r="B645" s="92" t="s">
        <v>12</v>
      </c>
      <c r="C645" s="92" t="s">
        <v>13</v>
      </c>
      <c r="D645" s="92" t="s">
        <v>23</v>
      </c>
      <c r="E645" s="92" t="s">
        <v>44</v>
      </c>
      <c r="G645" s="92" t="s">
        <v>97</v>
      </c>
      <c r="H645" s="92" t="s">
        <v>31</v>
      </c>
      <c r="I645" s="88" t="s">
        <v>190</v>
      </c>
      <c r="L645" s="98">
        <f>'Activity data'!H251*'Emission factors'!$B$30*'Emission factors'!$F$30/1000</f>
        <v>0</v>
      </c>
      <c r="M645" s="98">
        <f>'Activity data'!I251*'Emission factors'!$B$30*'Emission factors'!$F$30/1000</f>
        <v>0</v>
      </c>
      <c r="N645" s="98">
        <f>'Activity data'!J251*'Emission factors'!$B$30*'Emission factors'!$F$30/1000</f>
        <v>0</v>
      </c>
      <c r="O645" s="98">
        <f>'Activity data'!K251*'Emission factors'!$B$30*'Emission factors'!$F$30/1000</f>
        <v>0</v>
      </c>
      <c r="P645" s="98">
        <f>'Activity data'!L251*'Emission factors'!$B$30*'Emission factors'!$F$30/1000</f>
        <v>0</v>
      </c>
      <c r="Q645" s="98">
        <f>'Activity data'!M251*'Emission factors'!$B$30*'Emission factors'!$F$30/1000</f>
        <v>0</v>
      </c>
      <c r="R645" s="98">
        <f>'Activity data'!N251*'Emission factors'!$B$30*'Emission factors'!$F$30/1000</f>
        <v>0</v>
      </c>
      <c r="S645" s="98">
        <f>'Activity data'!O251*'Emission factors'!$B$30*'Emission factors'!$F$30/1000</f>
        <v>0</v>
      </c>
      <c r="T645" s="98">
        <f>'Activity data'!P251*'Emission factors'!$B$30*'Emission factors'!$F$30/1000</f>
        <v>0</v>
      </c>
      <c r="U645" s="98">
        <f>'Activity data'!Q251*'Emission factors'!$B$30*'Emission factors'!$F$30/1000</f>
        <v>0</v>
      </c>
    </row>
    <row r="646" spans="1:21" x14ac:dyDescent="0.25">
      <c r="A646" s="92" t="s">
        <v>11</v>
      </c>
      <c r="B646" s="92" t="s">
        <v>12</v>
      </c>
      <c r="C646" s="92" t="s">
        <v>13</v>
      </c>
      <c r="D646" s="92" t="s">
        <v>23</v>
      </c>
      <c r="E646" s="92" t="s">
        <v>44</v>
      </c>
      <c r="G646" s="92" t="s">
        <v>97</v>
      </c>
      <c r="H646" s="92" t="s">
        <v>31</v>
      </c>
      <c r="I646" s="88" t="s">
        <v>210</v>
      </c>
      <c r="L646" s="98">
        <f>'Activity data'!H252*'Emission factors'!$B$30*'Emission factors'!$F$30/1000</f>
        <v>0</v>
      </c>
      <c r="M646" s="98">
        <f>'Activity data'!I252*'Emission factors'!$B$30*'Emission factors'!$F$30/1000</f>
        <v>0</v>
      </c>
      <c r="N646" s="98">
        <f>'Activity data'!J252*'Emission factors'!$B$30*'Emission factors'!$F$30/1000</f>
        <v>0</v>
      </c>
      <c r="O646" s="98">
        <f>'Activity data'!K252*'Emission factors'!$B$30*'Emission factors'!$F$30/1000</f>
        <v>0</v>
      </c>
      <c r="P646" s="98">
        <f>'Activity data'!L252*'Emission factors'!$B$30*'Emission factors'!$F$30/1000</f>
        <v>0</v>
      </c>
      <c r="Q646" s="98">
        <f>'Activity data'!M252*'Emission factors'!$B$30*'Emission factors'!$F$30/1000</f>
        <v>0</v>
      </c>
      <c r="R646" s="98">
        <f>'Activity data'!N252*'Emission factors'!$B$30*'Emission factors'!$F$30/1000</f>
        <v>0</v>
      </c>
      <c r="S646" s="98">
        <f>'Activity data'!O252*'Emission factors'!$B$30*'Emission factors'!$F$30/1000</f>
        <v>0</v>
      </c>
      <c r="T646" s="98">
        <f>'Activity data'!P252*'Emission factors'!$B$30*'Emission factors'!$F$30/1000</f>
        <v>0</v>
      </c>
      <c r="U646" s="98">
        <f>'Activity data'!Q252*'Emission factors'!$B$30*'Emission factors'!$F$30/1000</f>
        <v>0</v>
      </c>
    </row>
    <row r="647" spans="1:21" x14ac:dyDescent="0.25">
      <c r="A647" s="92" t="s">
        <v>11</v>
      </c>
      <c r="B647" s="92" t="s">
        <v>12</v>
      </c>
      <c r="C647" s="92" t="s">
        <v>13</v>
      </c>
      <c r="D647" s="92" t="s">
        <v>23</v>
      </c>
      <c r="E647" s="92" t="s">
        <v>44</v>
      </c>
      <c r="G647" s="92" t="s">
        <v>97</v>
      </c>
      <c r="H647" s="92" t="s">
        <v>31</v>
      </c>
      <c r="I647" s="88" t="s">
        <v>199</v>
      </c>
      <c r="L647" s="98">
        <f>'Activity data'!H253*'Emission factors'!$B$30*'Emission factors'!$F$30/1000</f>
        <v>0.32140565000000004</v>
      </c>
      <c r="M647" s="98">
        <f>'Activity data'!I253*'Emission factors'!$B$30*'Emission factors'!$F$30/1000</f>
        <v>0.24877219999999997</v>
      </c>
      <c r="N647" s="98">
        <f>'Activity data'!J253*'Emission factors'!$B$30*'Emission factors'!$F$30/1000</f>
        <v>0.22674759999999994</v>
      </c>
      <c r="O647" s="98">
        <f>'Activity data'!K253*'Emission factors'!$B$30*'Emission factors'!$F$30/1000</f>
        <v>0.17500892500000004</v>
      </c>
      <c r="P647" s="98">
        <f>'Activity data'!L253*'Emission factors'!$B$30*'Emission factors'!$F$30/1000</f>
        <v>0.15850445000000005</v>
      </c>
      <c r="Q647" s="98">
        <f>'Activity data'!M253*'Emission factors'!$B$30*'Emission factors'!$F$30/1000</f>
        <v>0.15298862500000002</v>
      </c>
      <c r="R647" s="98">
        <f>'Activity data'!N253*'Emission factors'!$B$30*'Emission factors'!$F$30/1000</f>
        <v>0.14619247499999996</v>
      </c>
      <c r="S647" s="98">
        <f>'Activity data'!O253*'Emission factors'!$B$30*'Emission factors'!$F$30/1000</f>
        <v>0.13298179999999998</v>
      </c>
      <c r="T647" s="98">
        <f>'Activity data'!P253*'Emission factors'!$B$30*'Emission factors'!$F$30/1000</f>
        <v>0.12472687499999999</v>
      </c>
      <c r="U647" s="98">
        <f>'Activity data'!Q253*'Emission factors'!$B$30*'Emission factors'!$F$30/1000</f>
        <v>8.8042499999999996E-2</v>
      </c>
    </row>
    <row r="648" spans="1:21" x14ac:dyDescent="0.25">
      <c r="A648" s="92" t="s">
        <v>11</v>
      </c>
      <c r="B648" s="92" t="s">
        <v>12</v>
      </c>
      <c r="C648" s="92" t="s">
        <v>13</v>
      </c>
      <c r="D648" s="92" t="s">
        <v>23</v>
      </c>
      <c r="E648" s="92" t="s">
        <v>44</v>
      </c>
      <c r="G648" s="92" t="s">
        <v>97</v>
      </c>
      <c r="H648" s="92" t="s">
        <v>31</v>
      </c>
      <c r="I648" s="88" t="s">
        <v>233</v>
      </c>
      <c r="L648" s="98">
        <f>'Activity data'!H254*'Emission factors'!$B$30*'Emission factors'!$F$30/1000</f>
        <v>0</v>
      </c>
      <c r="M648" s="98">
        <f>'Activity data'!I254*'Emission factors'!$B$30*'Emission factors'!$F$30/1000</f>
        <v>0</v>
      </c>
      <c r="N648" s="98">
        <f>'Activity data'!J254*'Emission factors'!$B$30*'Emission factors'!$F$30/1000</f>
        <v>0</v>
      </c>
      <c r="O648" s="98">
        <f>'Activity data'!K254*'Emission factors'!$B$30*'Emission factors'!$F$30/1000</f>
        <v>0</v>
      </c>
      <c r="P648" s="98">
        <f>'Activity data'!L254*'Emission factors'!$B$30*'Emission factors'!$F$30/1000</f>
        <v>0</v>
      </c>
      <c r="Q648" s="98">
        <f>'Activity data'!M254*'Emission factors'!$B$30*'Emission factors'!$F$30/1000</f>
        <v>0</v>
      </c>
      <c r="R648" s="98">
        <f>'Activity data'!N254*'Emission factors'!$B$30*'Emission factors'!$F$30/1000</f>
        <v>0</v>
      </c>
      <c r="S648" s="98">
        <f>'Activity data'!O254*'Emission factors'!$B$30*'Emission factors'!$F$30/1000</f>
        <v>0</v>
      </c>
      <c r="T648" s="98">
        <f>'Activity data'!P254*'Emission factors'!$B$30*'Emission factors'!$F$30/1000</f>
        <v>0</v>
      </c>
      <c r="U648" s="98">
        <f>'Activity data'!Q254*'Emission factors'!$B$30*'Emission factors'!$F$30/1000</f>
        <v>0</v>
      </c>
    </row>
    <row r="649" spans="1:21" x14ac:dyDescent="0.25">
      <c r="A649" s="92" t="s">
        <v>11</v>
      </c>
      <c r="B649" s="92" t="s">
        <v>12</v>
      </c>
      <c r="C649" s="92" t="s">
        <v>13</v>
      </c>
      <c r="D649" s="92" t="s">
        <v>23</v>
      </c>
      <c r="E649" s="92" t="s">
        <v>44</v>
      </c>
      <c r="G649" s="92" t="s">
        <v>97</v>
      </c>
      <c r="H649" s="92" t="s">
        <v>31</v>
      </c>
      <c r="I649" s="88" t="s">
        <v>200</v>
      </c>
      <c r="L649" s="98">
        <f>'Activity data'!H255*'Emission factors'!$B$30*'Emission factors'!$F$30/1000</f>
        <v>0.60506267499999988</v>
      </c>
      <c r="M649" s="98">
        <f>'Activity data'!I255*'Emission factors'!$B$30*'Emission factors'!$F$30/1000</f>
        <v>0.60706755000000001</v>
      </c>
      <c r="N649" s="98">
        <f>'Activity data'!J255*'Emission factors'!$B$30*'Emission factors'!$F$30/1000</f>
        <v>0.55925262499999984</v>
      </c>
      <c r="O649" s="98">
        <f>'Activity data'!K255*'Emission factors'!$B$30*'Emission factors'!$F$30/1000</f>
        <v>0.50957902499999996</v>
      </c>
      <c r="P649" s="98">
        <f>'Activity data'!L255*'Emission factors'!$B$30*'Emission factors'!$F$30/1000</f>
        <v>0.39841650000000006</v>
      </c>
      <c r="Q649" s="98">
        <f>'Activity data'!M255*'Emission factors'!$B$30*'Emission factors'!$F$30/1000</f>
        <v>0.14417792500000001</v>
      </c>
      <c r="R649" s="98">
        <f>'Activity data'!N255*'Emission factors'!$B$30*'Emission factors'!$F$30/1000</f>
        <v>2.0911975000000003E-2</v>
      </c>
      <c r="S649" s="98">
        <f>'Activity data'!O255*'Emission factors'!$B$30*'Emission factors'!$F$30/1000</f>
        <v>4.4032000000000003E-3</v>
      </c>
      <c r="T649" s="98">
        <f>'Activity data'!P255*'Emission factors'!$B$30*'Emission factors'!$F$30/1000</f>
        <v>7.7055999999999991E-3</v>
      </c>
      <c r="U649" s="98">
        <f>'Activity data'!Q255*'Emission factors'!$B$30*'Emission factors'!$F$30/1000</f>
        <v>8.8064000000000007E-3</v>
      </c>
    </row>
    <row r="650" spans="1:21" x14ac:dyDescent="0.25">
      <c r="A650" s="92" t="s">
        <v>11</v>
      </c>
      <c r="B650" s="92" t="s">
        <v>12</v>
      </c>
      <c r="C650" s="92" t="s">
        <v>13</v>
      </c>
      <c r="D650" s="92" t="s">
        <v>23</v>
      </c>
      <c r="E650" s="92" t="s">
        <v>26</v>
      </c>
      <c r="G650" s="92" t="s">
        <v>97</v>
      </c>
      <c r="H650" s="92" t="s">
        <v>31</v>
      </c>
      <c r="I650" s="88" t="s">
        <v>203</v>
      </c>
      <c r="J650" s="92" t="s">
        <v>13</v>
      </c>
      <c r="L650" s="98">
        <f>'Activity data'!H257*'Emission factors'!$B$29*'Emission factors'!$F$29/1000</f>
        <v>0</v>
      </c>
      <c r="M650" s="98">
        <f>'Activity data'!I257*'Emission factors'!$B$29*'Emission factors'!$F$29/1000</f>
        <v>0</v>
      </c>
      <c r="N650" s="98">
        <f>'Activity data'!J257*'Emission factors'!$B$29*'Emission factors'!$F$29/1000</f>
        <v>0</v>
      </c>
      <c r="O650" s="98">
        <f>'Activity data'!K257*'Emission factors'!$B$29*'Emission factors'!$F$29/1000</f>
        <v>0</v>
      </c>
      <c r="P650" s="98">
        <f>'Activity data'!L257*'Emission factors'!$B$29*'Emission factors'!$F$29/1000</f>
        <v>3.0365554499999997E-3</v>
      </c>
      <c r="Q650" s="98">
        <f>'Activity data'!M257*'Emission factors'!$B$29*'Emission factors'!$F$29/1000</f>
        <v>5.5236131249999992E-3</v>
      </c>
      <c r="R650" s="98">
        <f>'Activity data'!N257*'Emission factors'!$B$29*'Emission factors'!$F$29/1000</f>
        <v>2.9786818499999992E-3</v>
      </c>
      <c r="S650" s="98">
        <f>'Activity data'!O257*'Emission factors'!$B$29*'Emission factors'!$F$29/1000</f>
        <v>3.4413692250000001E-3</v>
      </c>
      <c r="T650" s="98">
        <f>'Activity data'!P257*'Emission factors'!$B$29*'Emission factors'!$F$29/1000</f>
        <v>9.8324834999999984E-4</v>
      </c>
      <c r="U650" s="98">
        <f>'Activity data'!Q257*'Emission factors'!$B$29*'Emission factors'!$F$29/1000</f>
        <v>0</v>
      </c>
    </row>
    <row r="651" spans="1:21" x14ac:dyDescent="0.25">
      <c r="A651" s="92" t="s">
        <v>11</v>
      </c>
      <c r="B651" s="92" t="s">
        <v>12</v>
      </c>
      <c r="C651" s="92" t="s">
        <v>13</v>
      </c>
      <c r="D651" s="92" t="s">
        <v>23</v>
      </c>
      <c r="E651" s="92" t="s">
        <v>26</v>
      </c>
      <c r="G651" s="92" t="s">
        <v>97</v>
      </c>
      <c r="H651" s="92" t="s">
        <v>31</v>
      </c>
      <c r="I651" s="88" t="s">
        <v>227</v>
      </c>
      <c r="L651" s="98">
        <f>'Activity data'!H258*'Emission factors'!$B$29*'Emission factors'!$F$29/1000</f>
        <v>0</v>
      </c>
      <c r="M651" s="98">
        <f>'Activity data'!I258*'Emission factors'!$B$29*'Emission factors'!$F$29/1000</f>
        <v>0</v>
      </c>
      <c r="N651" s="98">
        <f>'Activity data'!J258*'Emission factors'!$B$29*'Emission factors'!$F$29/1000</f>
        <v>0</v>
      </c>
      <c r="O651" s="98">
        <f>'Activity data'!K258*'Emission factors'!$B$29*'Emission factors'!$F$29/1000</f>
        <v>0</v>
      </c>
      <c r="P651" s="98">
        <f>'Activity data'!L258*'Emission factors'!$B$29*'Emission factors'!$F$29/1000</f>
        <v>0</v>
      </c>
      <c r="Q651" s="98">
        <f>'Activity data'!M258*'Emission factors'!$B$29*'Emission factors'!$F$29/1000</f>
        <v>0</v>
      </c>
      <c r="R651" s="98">
        <f>'Activity data'!N258*'Emission factors'!$B$29*'Emission factors'!$F$29/1000</f>
        <v>0</v>
      </c>
      <c r="S651" s="98">
        <f>'Activity data'!O258*'Emission factors'!$B$29*'Emission factors'!$F$29/1000</f>
        <v>0</v>
      </c>
      <c r="T651" s="98">
        <f>'Activity data'!P258*'Emission factors'!$B$29*'Emission factors'!$F$29/1000</f>
        <v>0</v>
      </c>
      <c r="U651" s="98">
        <f>'Activity data'!Q258*'Emission factors'!$B$29*'Emission factors'!$F$29/1000</f>
        <v>0</v>
      </c>
    </row>
    <row r="652" spans="1:21" x14ac:dyDescent="0.25">
      <c r="A652" s="92" t="s">
        <v>11</v>
      </c>
      <c r="B652" s="92" t="s">
        <v>12</v>
      </c>
      <c r="C652" s="92" t="s">
        <v>13</v>
      </c>
      <c r="D652" s="92" t="s">
        <v>23</v>
      </c>
      <c r="E652" s="92" t="s">
        <v>26</v>
      </c>
      <c r="G652" s="92" t="s">
        <v>97</v>
      </c>
      <c r="H652" s="92" t="s">
        <v>31</v>
      </c>
      <c r="I652" s="88" t="s">
        <v>191</v>
      </c>
      <c r="L652" s="98">
        <f>'Activity data'!H259*'Emission factors'!$B$29*'Emission factors'!$F$29/1000</f>
        <v>0</v>
      </c>
      <c r="M652" s="98">
        <f>'Activity data'!I259*'Emission factors'!$B$29*'Emission factors'!$F$29/1000</f>
        <v>0</v>
      </c>
      <c r="N652" s="98">
        <f>'Activity data'!J259*'Emission factors'!$B$29*'Emission factors'!$F$29/1000</f>
        <v>0</v>
      </c>
      <c r="O652" s="98">
        <f>'Activity data'!K259*'Emission factors'!$B$29*'Emission factors'!$F$29/1000</f>
        <v>0</v>
      </c>
      <c r="P652" s="98">
        <f>'Activity data'!L259*'Emission factors'!$B$29*'Emission factors'!$F$29/1000</f>
        <v>0</v>
      </c>
      <c r="Q652" s="98">
        <f>'Activity data'!M259*'Emission factors'!$B$29*'Emission factors'!$F$29/1000</f>
        <v>0</v>
      </c>
      <c r="R652" s="98">
        <f>'Activity data'!N259*'Emission factors'!$B$29*'Emission factors'!$F$29/1000</f>
        <v>0</v>
      </c>
      <c r="S652" s="98">
        <f>'Activity data'!O259*'Emission factors'!$B$29*'Emission factors'!$F$29/1000</f>
        <v>0</v>
      </c>
      <c r="T652" s="98">
        <f>'Activity data'!P259*'Emission factors'!$B$29*'Emission factors'!$F$29/1000</f>
        <v>0</v>
      </c>
      <c r="U652" s="98">
        <f>'Activity data'!Q259*'Emission factors'!$B$29*'Emission factors'!$F$29/1000</f>
        <v>0</v>
      </c>
    </row>
    <row r="653" spans="1:21" x14ac:dyDescent="0.25">
      <c r="A653" s="92" t="s">
        <v>11</v>
      </c>
      <c r="B653" s="92" t="s">
        <v>12</v>
      </c>
      <c r="C653" s="92" t="s">
        <v>13</v>
      </c>
      <c r="D653" s="92" t="s">
        <v>23</v>
      </c>
      <c r="E653" s="92" t="s">
        <v>26</v>
      </c>
      <c r="G653" s="92" t="s">
        <v>97</v>
      </c>
      <c r="H653" s="92" t="s">
        <v>31</v>
      </c>
      <c r="I653" s="88" t="s">
        <v>192</v>
      </c>
      <c r="L653" s="98">
        <f>'Activity data'!H260*'Emission factors'!$B$29*'Emission factors'!$F$29/1000</f>
        <v>0</v>
      </c>
      <c r="M653" s="98">
        <f>'Activity data'!I260*'Emission factors'!$B$29*'Emission factors'!$F$29/1000</f>
        <v>0</v>
      </c>
      <c r="N653" s="98">
        <f>'Activity data'!J260*'Emission factors'!$B$29*'Emission factors'!$F$29/1000</f>
        <v>0</v>
      </c>
      <c r="O653" s="98">
        <f>'Activity data'!K260*'Emission factors'!$B$29*'Emission factors'!$F$29/1000</f>
        <v>4.1632821000000004E-3</v>
      </c>
      <c r="P653" s="98">
        <f>'Activity data'!L260*'Emission factors'!$B$29*'Emission factors'!$F$29/1000</f>
        <v>9.7143248999999997E-3</v>
      </c>
      <c r="Q653" s="98">
        <f>'Activity data'!M260*'Emission factors'!$B$29*'Emission factors'!$F$29/1000</f>
        <v>8.1532448249999993E-3</v>
      </c>
      <c r="R653" s="98">
        <f>'Activity data'!N260*'Emission factors'!$B$29*'Emission factors'!$F$29/1000</f>
        <v>1.0292759475E-2</v>
      </c>
      <c r="S653" s="98">
        <f>'Activity data'!O260*'Emission factors'!$B$29*'Emission factors'!$F$29/1000</f>
        <v>6.9966770999999994E-3</v>
      </c>
      <c r="T653" s="98">
        <f>'Activity data'!P260*'Emission factors'!$B$29*'Emission factors'!$F$29/1000</f>
        <v>1.1795965949999999E-2</v>
      </c>
      <c r="U653" s="98">
        <f>'Activity data'!Q260*'Emission factors'!$B$29*'Emission factors'!$F$29/1000</f>
        <v>3.46940175E-3</v>
      </c>
    </row>
    <row r="654" spans="1:21" x14ac:dyDescent="0.25">
      <c r="A654" s="92" t="s">
        <v>11</v>
      </c>
      <c r="B654" s="92" t="s">
        <v>12</v>
      </c>
      <c r="C654" s="92" t="s">
        <v>13</v>
      </c>
      <c r="D654" s="92" t="s">
        <v>23</v>
      </c>
      <c r="E654" s="92" t="s">
        <v>26</v>
      </c>
      <c r="G654" s="92" t="s">
        <v>97</v>
      </c>
      <c r="H654" s="92" t="s">
        <v>31</v>
      </c>
      <c r="I654" s="88" t="s">
        <v>206</v>
      </c>
      <c r="L654" s="98">
        <f>'Activity data'!H261*'Emission factors'!$B$29*'Emission factors'!$F$29/1000</f>
        <v>0</v>
      </c>
      <c r="M654" s="98">
        <f>'Activity data'!I261*'Emission factors'!$B$29*'Emission factors'!$F$29/1000</f>
        <v>0</v>
      </c>
      <c r="N654" s="98">
        <f>'Activity data'!J261*'Emission factors'!$B$29*'Emission factors'!$F$29/1000</f>
        <v>0</v>
      </c>
      <c r="O654" s="98">
        <f>'Activity data'!K261*'Emission factors'!$B$29*'Emission factors'!$F$29/1000</f>
        <v>5.4824384699999999E-2</v>
      </c>
      <c r="P654" s="98">
        <f>'Activity data'!L261*'Emission factors'!$B$29*'Emission factors'!$F$29/1000</f>
        <v>4.6380566174999992E-2</v>
      </c>
      <c r="Q654" s="98">
        <f>'Activity data'!M261*'Emission factors'!$B$29*'Emission factors'!$F$29/1000</f>
        <v>3.6435349724999996E-2</v>
      </c>
      <c r="R654" s="98">
        <f>'Activity data'!N261*'Emission factors'!$B$29*'Emission factors'!$F$29/1000</f>
        <v>3.4180087874999994E-2</v>
      </c>
      <c r="S654" s="98">
        <f>'Activity data'!O261*'Emission factors'!$B$29*'Emission factors'!$F$29/1000</f>
        <v>1.8102379799999999E-2</v>
      </c>
      <c r="T654" s="98">
        <f>'Activity data'!P261*'Emission factors'!$B$29*'Emission factors'!$F$29/1000</f>
        <v>1.4343308624999999E-2</v>
      </c>
      <c r="U654" s="98">
        <f>'Activity data'!Q261*'Emission factors'!$B$29*'Emission factors'!$F$29/1000</f>
        <v>1.0641809625E-2</v>
      </c>
    </row>
    <row r="655" spans="1:21" x14ac:dyDescent="0.25">
      <c r="A655" s="92" t="s">
        <v>11</v>
      </c>
      <c r="B655" s="92" t="s">
        <v>12</v>
      </c>
      <c r="C655" s="92" t="s">
        <v>13</v>
      </c>
      <c r="D655" s="92" t="s">
        <v>23</v>
      </c>
      <c r="E655" s="92" t="s">
        <v>26</v>
      </c>
      <c r="G655" s="92" t="s">
        <v>97</v>
      </c>
      <c r="H655" s="92" t="s">
        <v>31</v>
      </c>
      <c r="I655" s="88" t="s">
        <v>220</v>
      </c>
      <c r="L655" s="98">
        <f>'Activity data'!H262*'Emission factors'!$B$29*'Emission factors'!$F$29/1000</f>
        <v>0</v>
      </c>
      <c r="M655" s="98">
        <f>'Activity data'!I262*'Emission factors'!$B$29*'Emission factors'!$F$29/1000</f>
        <v>0</v>
      </c>
      <c r="N655" s="98">
        <f>'Activity data'!J262*'Emission factors'!$B$29*'Emission factors'!$F$29/1000</f>
        <v>0</v>
      </c>
      <c r="O655" s="98">
        <f>'Activity data'!K262*'Emission factors'!$B$29*'Emission factors'!$F$29/1000</f>
        <v>0</v>
      </c>
      <c r="P655" s="98">
        <f>'Activity data'!L262*'Emission factors'!$B$29*'Emission factors'!$F$29/1000</f>
        <v>0</v>
      </c>
      <c r="Q655" s="98">
        <f>'Activity data'!M262*'Emission factors'!$B$29*'Emission factors'!$F$29/1000</f>
        <v>0</v>
      </c>
      <c r="R655" s="98">
        <f>'Activity data'!N262*'Emission factors'!$B$29*'Emission factors'!$F$29/1000</f>
        <v>0</v>
      </c>
      <c r="S655" s="98">
        <f>'Activity data'!O262*'Emission factors'!$B$29*'Emission factors'!$F$29/1000</f>
        <v>0</v>
      </c>
      <c r="T655" s="98">
        <f>'Activity data'!P262*'Emission factors'!$B$29*'Emission factors'!$F$29/1000</f>
        <v>0</v>
      </c>
      <c r="U655" s="98">
        <f>'Activity data'!Q262*'Emission factors'!$B$29*'Emission factors'!$F$29/1000</f>
        <v>0</v>
      </c>
    </row>
    <row r="656" spans="1:21" x14ac:dyDescent="0.25">
      <c r="A656" s="92" t="s">
        <v>11</v>
      </c>
      <c r="B656" s="92" t="s">
        <v>12</v>
      </c>
      <c r="C656" s="92" t="s">
        <v>13</v>
      </c>
      <c r="D656" s="92" t="s">
        <v>23</v>
      </c>
      <c r="E656" s="92" t="s">
        <v>26</v>
      </c>
      <c r="G656" s="92" t="s">
        <v>97</v>
      </c>
      <c r="H656" s="92" t="s">
        <v>31</v>
      </c>
      <c r="I656" s="88" t="s">
        <v>193</v>
      </c>
      <c r="L656" s="98">
        <f>'Activity data'!H263*'Emission factors'!$B$29*'Emission factors'!$F$29/1000</f>
        <v>0</v>
      </c>
      <c r="M656" s="98">
        <f>'Activity data'!I263*'Emission factors'!$B$29*'Emission factors'!$F$29/1000</f>
        <v>0</v>
      </c>
      <c r="N656" s="98">
        <f>'Activity data'!J263*'Emission factors'!$B$29*'Emission factors'!$F$29/1000</f>
        <v>0</v>
      </c>
      <c r="O656" s="98">
        <f>'Activity data'!K263*'Emission factors'!$B$29*'Emission factors'!$F$29/1000</f>
        <v>2.6025034499999999E-3</v>
      </c>
      <c r="P656" s="98">
        <f>'Activity data'!L263*'Emission factors'!$B$29*'Emission factors'!$F$29/1000</f>
        <v>5.5525499249999997E-3</v>
      </c>
      <c r="Q656" s="98">
        <f>'Activity data'!M263*'Emission factors'!$B$29*'Emission factors'!$F$29/1000</f>
        <v>4.6850487750000006E-3</v>
      </c>
      <c r="R656" s="98">
        <f>'Activity data'!N263*'Emission factors'!$B$29*'Emission factors'!$F$29/1000</f>
        <v>4.1644878E-3</v>
      </c>
      <c r="S656" s="98">
        <f>'Activity data'!O263*'Emission factors'!$B$29*'Emission factors'!$F$29/1000</f>
        <v>4.1644878E-3</v>
      </c>
      <c r="T656" s="98">
        <f>'Activity data'!P263*'Emission factors'!$B$29*'Emission factors'!$F$29/1000</f>
        <v>2.6028048749999998E-3</v>
      </c>
      <c r="U656" s="98">
        <f>'Activity data'!Q263*'Emission factors'!$B$29*'Emission factors'!$F$29/1000</f>
        <v>5.20560975E-4</v>
      </c>
    </row>
    <row r="657" spans="1:21" x14ac:dyDescent="0.25">
      <c r="A657" s="92" t="s">
        <v>11</v>
      </c>
      <c r="B657" s="92" t="s">
        <v>12</v>
      </c>
      <c r="C657" s="92" t="s">
        <v>13</v>
      </c>
      <c r="D657" s="92" t="s">
        <v>23</v>
      </c>
      <c r="E657" s="92" t="s">
        <v>26</v>
      </c>
      <c r="G657" s="92" t="s">
        <v>97</v>
      </c>
      <c r="H657" s="92" t="s">
        <v>31</v>
      </c>
      <c r="I657" s="88" t="s">
        <v>259</v>
      </c>
      <c r="L657" s="98">
        <f>'Activity data'!H264*'Emission factors'!$B$29*'Emission factors'!$F$29/1000</f>
        <v>0</v>
      </c>
      <c r="M657" s="98">
        <f>'Activity data'!I264*'Emission factors'!$B$29*'Emission factors'!$F$29/1000</f>
        <v>0</v>
      </c>
      <c r="N657" s="98">
        <f>'Activity data'!J264*'Emission factors'!$B$29*'Emission factors'!$F$29/1000</f>
        <v>0</v>
      </c>
      <c r="O657" s="98">
        <f>'Activity data'!K264*'Emission factors'!$B$29*'Emission factors'!$F$29/1000</f>
        <v>0</v>
      </c>
      <c r="P657" s="98">
        <f>'Activity data'!L264*'Emission factors'!$B$29*'Emission factors'!$F$29/1000</f>
        <v>0</v>
      </c>
      <c r="Q657" s="98">
        <f>'Activity data'!M264*'Emission factors'!$B$29*'Emission factors'!$F$29/1000</f>
        <v>0</v>
      </c>
      <c r="R657" s="98">
        <f>'Activity data'!N264*'Emission factors'!$B$29*'Emission factors'!$F$29/1000</f>
        <v>0</v>
      </c>
      <c r="S657" s="98">
        <f>'Activity data'!O264*'Emission factors'!$B$29*'Emission factors'!$F$29/1000</f>
        <v>0</v>
      </c>
      <c r="T657" s="98">
        <f>'Activity data'!P264*'Emission factors'!$B$29*'Emission factors'!$F$29/1000</f>
        <v>0</v>
      </c>
      <c r="U657" s="98">
        <f>'Activity data'!Q264*'Emission factors'!$B$29*'Emission factors'!$F$29/1000</f>
        <v>0</v>
      </c>
    </row>
    <row r="658" spans="1:21" x14ac:dyDescent="0.25">
      <c r="A658" s="92" t="s">
        <v>11</v>
      </c>
      <c r="B658" s="92" t="s">
        <v>12</v>
      </c>
      <c r="C658" s="92" t="s">
        <v>13</v>
      </c>
      <c r="D658" s="92" t="s">
        <v>23</v>
      </c>
      <c r="E658" s="92" t="s">
        <v>26</v>
      </c>
      <c r="G658" s="92" t="s">
        <v>97</v>
      </c>
      <c r="H658" s="92" t="s">
        <v>31</v>
      </c>
      <c r="I658" s="88" t="s">
        <v>223</v>
      </c>
      <c r="L658" s="98">
        <f>'Activity data'!H265*'Emission factors'!$B$29*'Emission factors'!$F$29/1000</f>
        <v>0</v>
      </c>
      <c r="M658" s="98">
        <f>'Activity data'!I265*'Emission factors'!$B$29*'Emission factors'!$F$29/1000</f>
        <v>0</v>
      </c>
      <c r="N658" s="98">
        <f>'Activity data'!J265*'Emission factors'!$B$29*'Emission factors'!$F$29/1000</f>
        <v>0</v>
      </c>
      <c r="O658" s="98">
        <f>'Activity data'!K265*'Emission factors'!$B$29*'Emission factors'!$F$29/1000</f>
        <v>0</v>
      </c>
      <c r="P658" s="98">
        <f>'Activity data'!L265*'Emission factors'!$B$29*'Emission factors'!$F$29/1000</f>
        <v>0</v>
      </c>
      <c r="Q658" s="98">
        <f>'Activity data'!M265*'Emission factors'!$B$29*'Emission factors'!$F$29/1000</f>
        <v>0</v>
      </c>
      <c r="R658" s="98">
        <f>'Activity data'!N265*'Emission factors'!$B$29*'Emission factors'!$F$29/1000</f>
        <v>0</v>
      </c>
      <c r="S658" s="98">
        <f>'Activity data'!O265*'Emission factors'!$B$29*'Emission factors'!$F$29/1000</f>
        <v>0</v>
      </c>
      <c r="T658" s="98">
        <f>'Activity data'!P265*'Emission factors'!$B$29*'Emission factors'!$F$29/1000</f>
        <v>0</v>
      </c>
      <c r="U658" s="98">
        <f>'Activity data'!Q265*'Emission factors'!$B$29*'Emission factors'!$F$29/1000</f>
        <v>0</v>
      </c>
    </row>
    <row r="659" spans="1:21" x14ac:dyDescent="0.25">
      <c r="A659" s="92" t="s">
        <v>11</v>
      </c>
      <c r="B659" s="92" t="s">
        <v>12</v>
      </c>
      <c r="C659" s="92" t="s">
        <v>13</v>
      </c>
      <c r="D659" s="92" t="s">
        <v>23</v>
      </c>
      <c r="E659" s="92" t="s">
        <v>26</v>
      </c>
      <c r="G659" s="92" t="s">
        <v>97</v>
      </c>
      <c r="H659" s="92" t="s">
        <v>31</v>
      </c>
      <c r="I659" s="88" t="s">
        <v>221</v>
      </c>
      <c r="L659" s="98">
        <f>'Activity data'!H266*'Emission factors'!$B$29*'Emission factors'!$F$29/1000</f>
        <v>0</v>
      </c>
      <c r="M659" s="98">
        <f>'Activity data'!I266*'Emission factors'!$B$29*'Emission factors'!$F$29/1000</f>
        <v>0</v>
      </c>
      <c r="N659" s="98">
        <f>'Activity data'!J266*'Emission factors'!$B$29*'Emission factors'!$F$29/1000</f>
        <v>0</v>
      </c>
      <c r="O659" s="98">
        <f>'Activity data'!K266*'Emission factors'!$B$29*'Emission factors'!$F$29/1000</f>
        <v>0</v>
      </c>
      <c r="P659" s="98">
        <f>'Activity data'!L266*'Emission factors'!$B$29*'Emission factors'!$F$29/1000</f>
        <v>0</v>
      </c>
      <c r="Q659" s="98">
        <f>'Activity data'!M266*'Emission factors'!$B$29*'Emission factors'!$F$29/1000</f>
        <v>0</v>
      </c>
      <c r="R659" s="98">
        <f>'Activity data'!N266*'Emission factors'!$B$29*'Emission factors'!$F$29/1000</f>
        <v>0</v>
      </c>
      <c r="S659" s="98">
        <f>'Activity data'!O266*'Emission factors'!$B$29*'Emission factors'!$F$29/1000</f>
        <v>0</v>
      </c>
      <c r="T659" s="98">
        <f>'Activity data'!P266*'Emission factors'!$B$29*'Emission factors'!$F$29/1000</f>
        <v>0</v>
      </c>
      <c r="U659" s="98">
        <f>'Activity data'!Q266*'Emission factors'!$B$29*'Emission factors'!$F$29/1000</f>
        <v>0</v>
      </c>
    </row>
    <row r="660" spans="1:21" x14ac:dyDescent="0.25">
      <c r="A660" s="92" t="s">
        <v>11</v>
      </c>
      <c r="B660" s="92" t="s">
        <v>12</v>
      </c>
      <c r="C660" s="92" t="s">
        <v>13</v>
      </c>
      <c r="D660" s="92" t="s">
        <v>23</v>
      </c>
      <c r="E660" s="92" t="s">
        <v>26</v>
      </c>
      <c r="G660" s="92" t="s">
        <v>97</v>
      </c>
      <c r="H660" s="92" t="s">
        <v>31</v>
      </c>
      <c r="I660" s="88" t="s">
        <v>222</v>
      </c>
      <c r="L660" s="98">
        <f>'Activity data'!H267*'Emission factors'!$B$29*'Emission factors'!$F$29/1000</f>
        <v>0</v>
      </c>
      <c r="M660" s="98">
        <f>'Activity data'!I267*'Emission factors'!$B$29*'Emission factors'!$F$29/1000</f>
        <v>0</v>
      </c>
      <c r="N660" s="98">
        <f>'Activity data'!J267*'Emission factors'!$B$29*'Emission factors'!$F$29/1000</f>
        <v>0</v>
      </c>
      <c r="O660" s="98">
        <f>'Activity data'!K267*'Emission factors'!$B$29*'Emission factors'!$F$29/1000</f>
        <v>0</v>
      </c>
      <c r="P660" s="98">
        <f>'Activity data'!L267*'Emission factors'!$B$29*'Emission factors'!$F$29/1000</f>
        <v>0</v>
      </c>
      <c r="Q660" s="98">
        <f>'Activity data'!M267*'Emission factors'!$B$29*'Emission factors'!$F$29/1000</f>
        <v>0</v>
      </c>
      <c r="R660" s="98">
        <f>'Activity data'!N267*'Emission factors'!$B$29*'Emission factors'!$F$29/1000</f>
        <v>0</v>
      </c>
      <c r="S660" s="98">
        <f>'Activity data'!O267*'Emission factors'!$B$29*'Emission factors'!$F$29/1000</f>
        <v>0</v>
      </c>
      <c r="T660" s="98">
        <f>'Activity data'!P267*'Emission factors'!$B$29*'Emission factors'!$F$29/1000</f>
        <v>0</v>
      </c>
      <c r="U660" s="98">
        <f>'Activity data'!Q267*'Emission factors'!$B$29*'Emission factors'!$F$29/1000</f>
        <v>0</v>
      </c>
    </row>
    <row r="661" spans="1:21" x14ac:dyDescent="0.25">
      <c r="A661" s="92" t="s">
        <v>11</v>
      </c>
      <c r="B661" s="92" t="s">
        <v>12</v>
      </c>
      <c r="C661" s="92" t="s">
        <v>13</v>
      </c>
      <c r="D661" s="92" t="s">
        <v>23</v>
      </c>
      <c r="E661" s="92" t="s">
        <v>26</v>
      </c>
      <c r="G661" s="92" t="s">
        <v>97</v>
      </c>
      <c r="H661" s="92" t="s">
        <v>31</v>
      </c>
      <c r="I661" s="88" t="s">
        <v>201</v>
      </c>
      <c r="L661" s="98">
        <f>'Activity data'!H268*'Emission factors'!$B$29*'Emission factors'!$F$29/1000</f>
        <v>0</v>
      </c>
      <c r="M661" s="98">
        <f>'Activity data'!I268*'Emission factors'!$B$29*'Emission factors'!$F$29/1000</f>
        <v>0</v>
      </c>
      <c r="N661" s="98">
        <f>'Activity data'!J268*'Emission factors'!$B$29*'Emission factors'!$F$29/1000</f>
        <v>0</v>
      </c>
      <c r="O661" s="98">
        <f>'Activity data'!K268*'Emission factors'!$B$29*'Emission factors'!$F$29/1000</f>
        <v>3.9713949450000001E-2</v>
      </c>
      <c r="P661" s="98">
        <f>'Activity data'!L268*'Emission factors'!$B$29*'Emission factors'!$F$29/1000</f>
        <v>5.156477475E-2</v>
      </c>
      <c r="Q661" s="98">
        <f>'Activity data'!M268*'Emission factors'!$B$29*'Emission factors'!$F$29/1000</f>
        <v>4.3423285499999992E-2</v>
      </c>
      <c r="R661" s="98">
        <f>'Activity data'!N268*'Emission factors'!$B$29*'Emission factors'!$F$29/1000</f>
        <v>3.5853900899999999E-2</v>
      </c>
      <c r="S661" s="98">
        <f>'Activity data'!O268*'Emission factors'!$B$29*'Emission factors'!$F$29/1000</f>
        <v>2.3778513974999992E-2</v>
      </c>
      <c r="T661" s="98">
        <f>'Activity data'!P268*'Emission factors'!$B$29*'Emission factors'!$F$29/1000</f>
        <v>1.8135235125000003E-2</v>
      </c>
      <c r="U661" s="98">
        <f>'Activity data'!Q268*'Emission factors'!$B$29*'Emission factors'!$F$29/1000</f>
        <v>9.4526880000000025E-3</v>
      </c>
    </row>
    <row r="662" spans="1:21" x14ac:dyDescent="0.25">
      <c r="A662" s="92" t="s">
        <v>11</v>
      </c>
      <c r="B662" s="92" t="s">
        <v>12</v>
      </c>
      <c r="C662" s="92" t="s">
        <v>13</v>
      </c>
      <c r="D662" s="92" t="s">
        <v>23</v>
      </c>
      <c r="E662" s="92" t="s">
        <v>26</v>
      </c>
      <c r="G662" s="92" t="s">
        <v>97</v>
      </c>
      <c r="H662" s="92" t="s">
        <v>31</v>
      </c>
      <c r="I662" s="88" t="s">
        <v>207</v>
      </c>
      <c r="L662" s="98">
        <f>'Activity data'!H269*'Emission factors'!$B$29*'Emission factors'!$F$29/1000</f>
        <v>0</v>
      </c>
      <c r="M662" s="98">
        <f>'Activity data'!I269*'Emission factors'!$B$29*'Emission factors'!$F$29/1000</f>
        <v>0</v>
      </c>
      <c r="N662" s="98">
        <f>'Activity data'!J269*'Emission factors'!$B$29*'Emission factors'!$F$29/1000</f>
        <v>0</v>
      </c>
      <c r="O662" s="98">
        <f>'Activity data'!K269*'Emission factors'!$B$29*'Emission factors'!$F$29/1000</f>
        <v>0</v>
      </c>
      <c r="P662" s="98">
        <f>'Activity data'!L269*'Emission factors'!$B$29*'Emission factors'!$F$29/1000</f>
        <v>0</v>
      </c>
      <c r="Q662" s="98">
        <f>'Activity data'!M269*'Emission factors'!$B$29*'Emission factors'!$F$29/1000</f>
        <v>0</v>
      </c>
      <c r="R662" s="98">
        <f>'Activity data'!N269*'Emission factors'!$B$29*'Emission factors'!$F$29/1000</f>
        <v>0</v>
      </c>
      <c r="S662" s="98">
        <f>'Activity data'!O269*'Emission factors'!$B$29*'Emission factors'!$F$29/1000</f>
        <v>0</v>
      </c>
      <c r="T662" s="98">
        <f>'Activity data'!P269*'Emission factors'!$B$29*'Emission factors'!$F$29/1000</f>
        <v>0</v>
      </c>
      <c r="U662" s="98">
        <f>'Activity data'!Q269*'Emission factors'!$B$29*'Emission factors'!$F$29/1000</f>
        <v>0</v>
      </c>
    </row>
    <row r="663" spans="1:21" x14ac:dyDescent="0.25">
      <c r="A663" s="92" t="s">
        <v>11</v>
      </c>
      <c r="B663" s="92" t="s">
        <v>12</v>
      </c>
      <c r="C663" s="92" t="s">
        <v>13</v>
      </c>
      <c r="D663" s="92" t="s">
        <v>23</v>
      </c>
      <c r="E663" s="92" t="s">
        <v>26</v>
      </c>
      <c r="G663" s="92" t="s">
        <v>97</v>
      </c>
      <c r="H663" s="92" t="s">
        <v>31</v>
      </c>
      <c r="I663" s="88" t="s">
        <v>218</v>
      </c>
      <c r="L663" s="98">
        <f>'Activity data'!H270*'Emission factors'!$B$29*'Emission factors'!$F$29/1000</f>
        <v>0</v>
      </c>
      <c r="M663" s="98">
        <f>'Activity data'!I270*'Emission factors'!$B$29*'Emission factors'!$F$29/1000</f>
        <v>0</v>
      </c>
      <c r="N663" s="98">
        <f>'Activity data'!J270*'Emission factors'!$B$29*'Emission factors'!$F$29/1000</f>
        <v>0</v>
      </c>
      <c r="O663" s="98">
        <f>'Activity data'!K270*'Emission factors'!$B$29*'Emission factors'!$F$29/1000</f>
        <v>0</v>
      </c>
      <c r="P663" s="98">
        <f>'Activity data'!L270*'Emission factors'!$B$29*'Emission factors'!$F$29/1000</f>
        <v>0</v>
      </c>
      <c r="Q663" s="98">
        <f>'Activity data'!M270*'Emission factors'!$B$29*'Emission factors'!$F$29/1000</f>
        <v>0</v>
      </c>
      <c r="R663" s="98">
        <f>'Activity data'!N270*'Emission factors'!$B$29*'Emission factors'!$F$29/1000</f>
        <v>0</v>
      </c>
      <c r="S663" s="98">
        <f>'Activity data'!O270*'Emission factors'!$B$29*'Emission factors'!$F$29/1000</f>
        <v>0</v>
      </c>
      <c r="T663" s="98">
        <f>'Activity data'!P270*'Emission factors'!$B$29*'Emission factors'!$F$29/1000</f>
        <v>0</v>
      </c>
      <c r="U663" s="98">
        <f>'Activity data'!Q270*'Emission factors'!$B$29*'Emission factors'!$F$29/1000</f>
        <v>0</v>
      </c>
    </row>
    <row r="664" spans="1:21" x14ac:dyDescent="0.25">
      <c r="A664" s="92" t="s">
        <v>11</v>
      </c>
      <c r="B664" s="92" t="s">
        <v>12</v>
      </c>
      <c r="C664" s="92" t="s">
        <v>13</v>
      </c>
      <c r="D664" s="92" t="s">
        <v>23</v>
      </c>
      <c r="E664" s="92" t="s">
        <v>26</v>
      </c>
      <c r="G664" s="92" t="s">
        <v>97</v>
      </c>
      <c r="H664" s="92" t="s">
        <v>31</v>
      </c>
      <c r="I664" s="88" t="s">
        <v>194</v>
      </c>
      <c r="L664" s="98">
        <f>'Activity data'!H271*'Emission factors'!$B$29*'Emission factors'!$F$29/1000</f>
        <v>0</v>
      </c>
      <c r="M664" s="98">
        <f>'Activity data'!I271*'Emission factors'!$B$29*'Emission factors'!$F$29/1000</f>
        <v>0</v>
      </c>
      <c r="N664" s="98">
        <f>'Activity data'!J271*'Emission factors'!$B$29*'Emission factors'!$F$29/1000</f>
        <v>0</v>
      </c>
      <c r="O664" s="98">
        <f>'Activity data'!K271*'Emission factors'!$B$29*'Emission factors'!$F$29/1000</f>
        <v>0</v>
      </c>
      <c r="P664" s="98">
        <f>'Activity data'!L271*'Emission factors'!$B$29*'Emission factors'!$F$29/1000</f>
        <v>0</v>
      </c>
      <c r="Q664" s="98">
        <f>'Activity data'!M271*'Emission factors'!$B$29*'Emission factors'!$F$29/1000</f>
        <v>0</v>
      </c>
      <c r="R664" s="98">
        <f>'Activity data'!N271*'Emission factors'!$B$29*'Emission factors'!$F$29/1000</f>
        <v>0</v>
      </c>
      <c r="S664" s="98">
        <f>'Activity data'!O271*'Emission factors'!$B$29*'Emission factors'!$F$29/1000</f>
        <v>0</v>
      </c>
      <c r="T664" s="98">
        <f>'Activity data'!P271*'Emission factors'!$B$29*'Emission factors'!$F$29/1000</f>
        <v>0</v>
      </c>
      <c r="U664" s="98">
        <f>'Activity data'!Q271*'Emission factors'!$B$29*'Emission factors'!$F$29/1000</f>
        <v>0</v>
      </c>
    </row>
    <row r="665" spans="1:21" x14ac:dyDescent="0.25">
      <c r="A665" s="92" t="s">
        <v>11</v>
      </c>
      <c r="B665" s="92" t="s">
        <v>12</v>
      </c>
      <c r="C665" s="92" t="s">
        <v>13</v>
      </c>
      <c r="D665" s="92" t="s">
        <v>23</v>
      </c>
      <c r="E665" s="92" t="s">
        <v>26</v>
      </c>
      <c r="G665" s="92" t="s">
        <v>97</v>
      </c>
      <c r="H665" s="92" t="s">
        <v>31</v>
      </c>
      <c r="I665" s="88" t="s">
        <v>195</v>
      </c>
      <c r="L665" s="98">
        <f>'Activity data'!H272*'Emission factors'!$B$29*'Emission factors'!$F$29/1000</f>
        <v>0</v>
      </c>
      <c r="M665" s="98">
        <f>'Activity data'!I272*'Emission factors'!$B$29*'Emission factors'!$F$29/1000</f>
        <v>0</v>
      </c>
      <c r="N665" s="98">
        <f>'Activity data'!J272*'Emission factors'!$B$29*'Emission factors'!$F$29/1000</f>
        <v>0</v>
      </c>
      <c r="O665" s="98">
        <f>'Activity data'!K272*'Emission factors'!$B$29*'Emission factors'!$F$29/1000</f>
        <v>0</v>
      </c>
      <c r="P665" s="98">
        <f>'Activity data'!L272*'Emission factors'!$B$29*'Emission factors'!$F$29/1000</f>
        <v>0</v>
      </c>
      <c r="Q665" s="98">
        <f>'Activity data'!M272*'Emission factors'!$B$29*'Emission factors'!$F$29/1000</f>
        <v>0</v>
      </c>
      <c r="R665" s="98">
        <f>'Activity data'!N272*'Emission factors'!$B$29*'Emission factors'!$F$29/1000</f>
        <v>0</v>
      </c>
      <c r="S665" s="98">
        <f>'Activity data'!O272*'Emission factors'!$B$29*'Emission factors'!$F$29/1000</f>
        <v>0</v>
      </c>
      <c r="T665" s="98">
        <f>'Activity data'!P272*'Emission factors'!$B$29*'Emission factors'!$F$29/1000</f>
        <v>0</v>
      </c>
      <c r="U665" s="98">
        <f>'Activity data'!Q272*'Emission factors'!$B$29*'Emission factors'!$F$29/1000</f>
        <v>0</v>
      </c>
    </row>
    <row r="666" spans="1:21" x14ac:dyDescent="0.25">
      <c r="A666" s="92" t="s">
        <v>11</v>
      </c>
      <c r="B666" s="92" t="s">
        <v>12</v>
      </c>
      <c r="C666" s="92" t="s">
        <v>13</v>
      </c>
      <c r="D666" s="92" t="s">
        <v>23</v>
      </c>
      <c r="E666" s="92" t="s">
        <v>26</v>
      </c>
      <c r="G666" s="92" t="s">
        <v>97</v>
      </c>
      <c r="H666" s="92" t="s">
        <v>31</v>
      </c>
      <c r="I666" s="88" t="s">
        <v>209</v>
      </c>
      <c r="L666" s="98">
        <f>'Activity data'!H273*'Emission factors'!$B$29*'Emission factors'!$F$29/1000</f>
        <v>0</v>
      </c>
      <c r="M666" s="98">
        <f>'Activity data'!I273*'Emission factors'!$B$29*'Emission factors'!$F$29/1000</f>
        <v>0</v>
      </c>
      <c r="N666" s="98">
        <f>'Activity data'!J273*'Emission factors'!$B$29*'Emission factors'!$F$29/1000</f>
        <v>0</v>
      </c>
      <c r="O666" s="98">
        <f>'Activity data'!K273*'Emission factors'!$B$29*'Emission factors'!$F$29/1000</f>
        <v>5.6363460750000005E-3</v>
      </c>
      <c r="P666" s="98">
        <f>'Activity data'!L273*'Emission factors'!$B$29*'Emission factors'!$F$29/1000</f>
        <v>1.8787820249999997E-3</v>
      </c>
      <c r="Q666" s="98">
        <f>'Activity data'!M273*'Emission factors'!$B$29*'Emission factors'!$F$29/1000</f>
        <v>1.3817322E-3</v>
      </c>
      <c r="R666" s="98">
        <f>'Activity data'!N273*'Emission factors'!$B$29*'Emission factors'!$F$29/1000</f>
        <v>1.8884276249999999E-3</v>
      </c>
      <c r="S666" s="98">
        <f>'Activity data'!O273*'Emission factors'!$B$29*'Emission factors'!$F$29/1000</f>
        <v>4.7595007499999991E-4</v>
      </c>
      <c r="T666" s="98">
        <f>'Activity data'!P273*'Emission factors'!$B$29*'Emission factors'!$F$29/1000</f>
        <v>0</v>
      </c>
      <c r="U666" s="98">
        <f>'Activity data'!Q273*'Emission factors'!$B$29*'Emission factors'!$F$29/1000</f>
        <v>1.4142861000000001E-3</v>
      </c>
    </row>
    <row r="667" spans="1:21" x14ac:dyDescent="0.25">
      <c r="A667" s="92" t="s">
        <v>11</v>
      </c>
      <c r="B667" s="92" t="s">
        <v>12</v>
      </c>
      <c r="C667" s="92" t="s">
        <v>13</v>
      </c>
      <c r="D667" s="92" t="s">
        <v>23</v>
      </c>
      <c r="E667" s="92" t="s">
        <v>26</v>
      </c>
      <c r="G667" s="92" t="s">
        <v>97</v>
      </c>
      <c r="H667" s="92" t="s">
        <v>31</v>
      </c>
      <c r="I667" s="88" t="s">
        <v>208</v>
      </c>
      <c r="L667" s="98">
        <f>'Activity data'!H274*'Emission factors'!$B$29*'Emission factors'!$F$29/1000</f>
        <v>0</v>
      </c>
      <c r="M667" s="98">
        <f>'Activity data'!I274*'Emission factors'!$B$29*'Emission factors'!$F$29/1000</f>
        <v>0</v>
      </c>
      <c r="N667" s="98">
        <f>'Activity data'!J274*'Emission factors'!$B$29*'Emission factors'!$F$29/1000</f>
        <v>0</v>
      </c>
      <c r="O667" s="98">
        <f>'Activity data'!K274*'Emission factors'!$B$29*'Emission factors'!$F$29/1000</f>
        <v>0</v>
      </c>
      <c r="P667" s="98">
        <f>'Activity data'!L274*'Emission factors'!$B$29*'Emission factors'!$F$29/1000</f>
        <v>0</v>
      </c>
      <c r="Q667" s="98">
        <f>'Activity data'!M274*'Emission factors'!$B$29*'Emission factors'!$F$29/1000</f>
        <v>0</v>
      </c>
      <c r="R667" s="98">
        <f>'Activity data'!N274*'Emission factors'!$B$29*'Emission factors'!$F$29/1000</f>
        <v>0</v>
      </c>
      <c r="S667" s="98">
        <f>'Activity data'!O274*'Emission factors'!$B$29*'Emission factors'!$F$29/1000</f>
        <v>0</v>
      </c>
      <c r="T667" s="98">
        <f>'Activity data'!P274*'Emission factors'!$B$29*'Emission factors'!$F$29/1000</f>
        <v>0</v>
      </c>
      <c r="U667" s="98">
        <f>'Activity data'!Q274*'Emission factors'!$B$29*'Emission factors'!$F$29/1000</f>
        <v>0</v>
      </c>
    </row>
    <row r="668" spans="1:21" x14ac:dyDescent="0.25">
      <c r="A668" s="92" t="s">
        <v>11</v>
      </c>
      <c r="B668" s="92" t="s">
        <v>12</v>
      </c>
      <c r="C668" s="92" t="s">
        <v>13</v>
      </c>
      <c r="D668" s="92" t="s">
        <v>23</v>
      </c>
      <c r="E668" s="92" t="s">
        <v>26</v>
      </c>
      <c r="G668" s="92" t="s">
        <v>97</v>
      </c>
      <c r="H668" s="92" t="s">
        <v>31</v>
      </c>
      <c r="I668" s="88" t="s">
        <v>226</v>
      </c>
      <c r="L668" s="98">
        <f>'Activity data'!H275*'Emission factors'!$B$29*'Emission factors'!$F$29/1000</f>
        <v>0</v>
      </c>
      <c r="M668" s="98">
        <f>'Activity data'!I275*'Emission factors'!$B$29*'Emission factors'!$F$29/1000</f>
        <v>0</v>
      </c>
      <c r="N668" s="98">
        <f>'Activity data'!J275*'Emission factors'!$B$29*'Emission factors'!$F$29/1000</f>
        <v>0</v>
      </c>
      <c r="O668" s="98">
        <f>'Activity data'!K275*'Emission factors'!$B$29*'Emission factors'!$F$29/1000</f>
        <v>0</v>
      </c>
      <c r="P668" s="98">
        <f>'Activity data'!L275*'Emission factors'!$B$29*'Emission factors'!$F$29/1000</f>
        <v>0</v>
      </c>
      <c r="Q668" s="98">
        <f>'Activity data'!M275*'Emission factors'!$B$29*'Emission factors'!$F$29/1000</f>
        <v>0</v>
      </c>
      <c r="R668" s="98">
        <f>'Activity data'!N275*'Emission factors'!$B$29*'Emission factors'!$F$29/1000</f>
        <v>0</v>
      </c>
      <c r="S668" s="98">
        <f>'Activity data'!O275*'Emission factors'!$B$29*'Emission factors'!$F$29/1000</f>
        <v>0</v>
      </c>
      <c r="T668" s="98">
        <f>'Activity data'!P275*'Emission factors'!$B$29*'Emission factors'!$F$29/1000</f>
        <v>0</v>
      </c>
      <c r="U668" s="98">
        <f>'Activity data'!Q275*'Emission factors'!$B$29*'Emission factors'!$F$29/1000</f>
        <v>0</v>
      </c>
    </row>
    <row r="669" spans="1:21" x14ac:dyDescent="0.25">
      <c r="A669" s="92" t="s">
        <v>11</v>
      </c>
      <c r="B669" s="92" t="s">
        <v>12</v>
      </c>
      <c r="C669" s="92" t="s">
        <v>13</v>
      </c>
      <c r="D669" s="92" t="s">
        <v>23</v>
      </c>
      <c r="E669" s="92" t="s">
        <v>26</v>
      </c>
      <c r="G669" s="92" t="s">
        <v>97</v>
      </c>
      <c r="H669" s="92" t="s">
        <v>31</v>
      </c>
      <c r="I669" s="88" t="s">
        <v>196</v>
      </c>
      <c r="L669" s="98">
        <f>'Activity data'!H276*'Emission factors'!$B$29*'Emission factors'!$F$29/1000</f>
        <v>0</v>
      </c>
      <c r="M669" s="98">
        <f>'Activity data'!I276*'Emission factors'!$B$29*'Emission factors'!$F$29/1000</f>
        <v>0</v>
      </c>
      <c r="N669" s="98">
        <f>'Activity data'!J276*'Emission factors'!$B$29*'Emission factors'!$F$29/1000</f>
        <v>0</v>
      </c>
      <c r="O669" s="98">
        <f>'Activity data'!K276*'Emission factors'!$B$29*'Emission factors'!$F$29/1000</f>
        <v>0</v>
      </c>
      <c r="P669" s="98">
        <f>'Activity data'!L276*'Emission factors'!$B$29*'Emission factors'!$F$29/1000</f>
        <v>0</v>
      </c>
      <c r="Q669" s="98">
        <f>'Activity data'!M276*'Emission factors'!$B$29*'Emission factors'!$F$29/1000</f>
        <v>0</v>
      </c>
      <c r="R669" s="98">
        <f>'Activity data'!N276*'Emission factors'!$B$29*'Emission factors'!$F$29/1000</f>
        <v>0</v>
      </c>
      <c r="S669" s="98">
        <f>'Activity data'!O276*'Emission factors'!$B$29*'Emission factors'!$F$29/1000</f>
        <v>0</v>
      </c>
      <c r="T669" s="98">
        <f>'Activity data'!P276*'Emission factors'!$B$29*'Emission factors'!$F$29/1000</f>
        <v>0</v>
      </c>
      <c r="U669" s="98">
        <f>'Activity data'!Q276*'Emission factors'!$B$29*'Emission factors'!$F$29/1000</f>
        <v>0</v>
      </c>
    </row>
    <row r="670" spans="1:21" x14ac:dyDescent="0.25">
      <c r="A670" s="92" t="s">
        <v>11</v>
      </c>
      <c r="B670" s="92" t="s">
        <v>12</v>
      </c>
      <c r="C670" s="92" t="s">
        <v>13</v>
      </c>
      <c r="D670" s="92" t="s">
        <v>23</v>
      </c>
      <c r="E670" s="92" t="s">
        <v>26</v>
      </c>
      <c r="G670" s="92" t="s">
        <v>97</v>
      </c>
      <c r="H670" s="92" t="s">
        <v>31</v>
      </c>
      <c r="I670" s="88" t="s">
        <v>197</v>
      </c>
      <c r="L670" s="98">
        <f>'Activity data'!H277*'Emission factors'!$B$29*'Emission factors'!$F$29/1000</f>
        <v>0</v>
      </c>
      <c r="M670" s="98">
        <f>'Activity data'!I277*'Emission factors'!$B$29*'Emission factors'!$F$29/1000</f>
        <v>0</v>
      </c>
      <c r="N670" s="98">
        <f>'Activity data'!J277*'Emission factors'!$B$29*'Emission factors'!$F$29/1000</f>
        <v>0</v>
      </c>
      <c r="O670" s="98">
        <f>'Activity data'!K277*'Emission factors'!$B$29*'Emission factors'!$F$29/1000</f>
        <v>1.1024016525000001E-2</v>
      </c>
      <c r="P670" s="98">
        <f>'Activity data'!L277*'Emission factors'!$B$29*'Emission factors'!$F$29/1000</f>
        <v>1.4995290900000001E-2</v>
      </c>
      <c r="Q670" s="98">
        <f>'Activity data'!M277*'Emission factors'!$B$29*'Emission factors'!$F$29/1000</f>
        <v>1.2216755249999999E-2</v>
      </c>
      <c r="R670" s="98">
        <f>'Activity data'!N277*'Emission factors'!$B$29*'Emission factors'!$F$29/1000</f>
        <v>2.8144052250000003E-3</v>
      </c>
      <c r="S670" s="98">
        <f>'Activity data'!O277*'Emission factors'!$B$29*'Emission factors'!$F$29/1000</f>
        <v>6.1463571750000005E-3</v>
      </c>
      <c r="T670" s="98">
        <f>'Activity data'!P277*'Emission factors'!$B$29*'Emission factors'!$F$29/1000</f>
        <v>5.280664574999999E-3</v>
      </c>
      <c r="U670" s="98">
        <f>'Activity data'!Q277*'Emission factors'!$B$29*'Emission factors'!$F$29/1000</f>
        <v>1.07729295E-3</v>
      </c>
    </row>
    <row r="671" spans="1:21" x14ac:dyDescent="0.25">
      <c r="A671" s="92" t="s">
        <v>11</v>
      </c>
      <c r="B671" s="92" t="s">
        <v>12</v>
      </c>
      <c r="C671" s="92" t="s">
        <v>13</v>
      </c>
      <c r="D671" s="92" t="s">
        <v>23</v>
      </c>
      <c r="E671" s="92" t="s">
        <v>26</v>
      </c>
      <c r="G671" s="92" t="s">
        <v>97</v>
      </c>
      <c r="H671" s="92" t="s">
        <v>31</v>
      </c>
      <c r="I671" s="88" t="s">
        <v>229</v>
      </c>
      <c r="L671" s="98">
        <f>'Activity data'!H278*'Emission factors'!$B$29*'Emission factors'!$F$29/1000</f>
        <v>0</v>
      </c>
      <c r="M671" s="98">
        <f>'Activity data'!I278*'Emission factors'!$B$29*'Emission factors'!$F$29/1000</f>
        <v>0</v>
      </c>
      <c r="N671" s="98">
        <f>'Activity data'!J278*'Emission factors'!$B$29*'Emission factors'!$F$29/1000</f>
        <v>0</v>
      </c>
      <c r="O671" s="98">
        <f>'Activity data'!K278*'Emission factors'!$B$29*'Emission factors'!$F$29/1000</f>
        <v>0</v>
      </c>
      <c r="P671" s="98">
        <f>'Activity data'!L278*'Emission factors'!$B$29*'Emission factors'!$F$29/1000</f>
        <v>0</v>
      </c>
      <c r="Q671" s="98">
        <f>'Activity data'!M278*'Emission factors'!$B$29*'Emission factors'!$F$29/1000</f>
        <v>0</v>
      </c>
      <c r="R671" s="98">
        <f>'Activity data'!N278*'Emission factors'!$B$29*'Emission factors'!$F$29/1000</f>
        <v>0</v>
      </c>
      <c r="S671" s="98">
        <f>'Activity data'!O278*'Emission factors'!$B$29*'Emission factors'!$F$29/1000</f>
        <v>0</v>
      </c>
      <c r="T671" s="98">
        <f>'Activity data'!P278*'Emission factors'!$B$29*'Emission factors'!$F$29/1000</f>
        <v>0</v>
      </c>
      <c r="U671" s="98">
        <f>'Activity data'!Q278*'Emission factors'!$B$29*'Emission factors'!$F$29/1000</f>
        <v>0</v>
      </c>
    </row>
    <row r="672" spans="1:21" x14ac:dyDescent="0.25">
      <c r="A672" s="92" t="s">
        <v>11</v>
      </c>
      <c r="B672" s="92" t="s">
        <v>12</v>
      </c>
      <c r="C672" s="92" t="s">
        <v>13</v>
      </c>
      <c r="D672" s="92" t="s">
        <v>23</v>
      </c>
      <c r="E672" s="92" t="s">
        <v>26</v>
      </c>
      <c r="G672" s="92" t="s">
        <v>97</v>
      </c>
      <c r="H672" s="92" t="s">
        <v>31</v>
      </c>
      <c r="I672" s="88" t="s">
        <v>198</v>
      </c>
      <c r="L672" s="98">
        <f>'Activity data'!H279*'Emission factors'!$B$29*'Emission factors'!$F$29/1000</f>
        <v>0</v>
      </c>
      <c r="M672" s="98">
        <f>'Activity data'!I279*'Emission factors'!$B$29*'Emission factors'!$F$29/1000</f>
        <v>0</v>
      </c>
      <c r="N672" s="98">
        <f>'Activity data'!J279*'Emission factors'!$B$29*'Emission factors'!$F$29/1000</f>
        <v>0</v>
      </c>
      <c r="O672" s="98">
        <f>'Activity data'!K279*'Emission factors'!$B$29*'Emission factors'!$F$29/1000</f>
        <v>0</v>
      </c>
      <c r="P672" s="98">
        <f>'Activity data'!L279*'Emission factors'!$B$29*'Emission factors'!$F$29/1000</f>
        <v>0</v>
      </c>
      <c r="Q672" s="98">
        <f>'Activity data'!M279*'Emission factors'!$B$29*'Emission factors'!$F$29/1000</f>
        <v>0</v>
      </c>
      <c r="R672" s="98">
        <f>'Activity data'!N279*'Emission factors'!$B$29*'Emission factors'!$F$29/1000</f>
        <v>0</v>
      </c>
      <c r="S672" s="98">
        <f>'Activity data'!O279*'Emission factors'!$B$29*'Emission factors'!$F$29/1000</f>
        <v>0</v>
      </c>
      <c r="T672" s="98">
        <f>'Activity data'!P279*'Emission factors'!$B$29*'Emission factors'!$F$29/1000</f>
        <v>0</v>
      </c>
      <c r="U672" s="98">
        <f>'Activity data'!Q279*'Emission factors'!$B$29*'Emission factors'!$F$29/1000</f>
        <v>0</v>
      </c>
    </row>
    <row r="673" spans="1:21" x14ac:dyDescent="0.25">
      <c r="A673" s="92" t="s">
        <v>11</v>
      </c>
      <c r="B673" s="92" t="s">
        <v>12</v>
      </c>
      <c r="C673" s="92" t="s">
        <v>13</v>
      </c>
      <c r="D673" s="92" t="s">
        <v>23</v>
      </c>
      <c r="E673" s="92" t="s">
        <v>26</v>
      </c>
      <c r="G673" s="92" t="s">
        <v>97</v>
      </c>
      <c r="H673" s="92" t="s">
        <v>31</v>
      </c>
      <c r="I673" s="88" t="s">
        <v>231</v>
      </c>
      <c r="L673" s="98">
        <f>'Activity data'!H280*'Emission factors'!$B$29*'Emission factors'!$F$29/1000</f>
        <v>0</v>
      </c>
      <c r="M673" s="98">
        <f>'Activity data'!I280*'Emission factors'!$B$29*'Emission factors'!$F$29/1000</f>
        <v>0</v>
      </c>
      <c r="N673" s="98">
        <f>'Activity data'!J280*'Emission factors'!$B$29*'Emission factors'!$F$29/1000</f>
        <v>0</v>
      </c>
      <c r="O673" s="98">
        <f>'Activity data'!K280*'Emission factors'!$B$29*'Emission factors'!$F$29/1000</f>
        <v>0</v>
      </c>
      <c r="P673" s="98">
        <f>'Activity data'!L280*'Emission factors'!$B$29*'Emission factors'!$F$29/1000</f>
        <v>0</v>
      </c>
      <c r="Q673" s="98">
        <f>'Activity data'!M280*'Emission factors'!$B$29*'Emission factors'!$F$29/1000</f>
        <v>0</v>
      </c>
      <c r="R673" s="98">
        <f>'Activity data'!N280*'Emission factors'!$B$29*'Emission factors'!$F$29/1000</f>
        <v>0</v>
      </c>
      <c r="S673" s="98">
        <f>'Activity data'!O280*'Emission factors'!$B$29*'Emission factors'!$F$29/1000</f>
        <v>0</v>
      </c>
      <c r="T673" s="98">
        <f>'Activity data'!P280*'Emission factors'!$B$29*'Emission factors'!$F$29/1000</f>
        <v>0</v>
      </c>
      <c r="U673" s="98">
        <f>'Activity data'!Q280*'Emission factors'!$B$29*'Emission factors'!$F$29/1000</f>
        <v>0</v>
      </c>
    </row>
    <row r="674" spans="1:21" x14ac:dyDescent="0.25">
      <c r="A674" s="92" t="s">
        <v>11</v>
      </c>
      <c r="B674" s="92" t="s">
        <v>12</v>
      </c>
      <c r="C674" s="92" t="s">
        <v>13</v>
      </c>
      <c r="D674" s="92" t="s">
        <v>23</v>
      </c>
      <c r="E674" s="92" t="s">
        <v>26</v>
      </c>
      <c r="G674" s="92" t="s">
        <v>97</v>
      </c>
      <c r="H674" s="92" t="s">
        <v>31</v>
      </c>
      <c r="I674" s="88" t="s">
        <v>230</v>
      </c>
      <c r="L674" s="98">
        <f>'Activity data'!H281*'Emission factors'!$B$29*'Emission factors'!$F$29/1000</f>
        <v>0</v>
      </c>
      <c r="M674" s="98">
        <f>'Activity data'!I281*'Emission factors'!$B$29*'Emission factors'!$F$29/1000</f>
        <v>0</v>
      </c>
      <c r="N674" s="98">
        <f>'Activity data'!J281*'Emission factors'!$B$29*'Emission factors'!$F$29/1000</f>
        <v>0</v>
      </c>
      <c r="O674" s="98">
        <f>'Activity data'!K281*'Emission factors'!$B$29*'Emission factors'!$F$29/1000</f>
        <v>0</v>
      </c>
      <c r="P674" s="98">
        <f>'Activity data'!L281*'Emission factors'!$B$29*'Emission factors'!$F$29/1000</f>
        <v>0</v>
      </c>
      <c r="Q674" s="98">
        <f>'Activity data'!M281*'Emission factors'!$B$29*'Emission factors'!$F$29/1000</f>
        <v>0</v>
      </c>
      <c r="R674" s="98">
        <f>'Activity data'!N281*'Emission factors'!$B$29*'Emission factors'!$F$29/1000</f>
        <v>0</v>
      </c>
      <c r="S674" s="98">
        <f>'Activity data'!O281*'Emission factors'!$B$29*'Emission factors'!$F$29/1000</f>
        <v>0</v>
      </c>
      <c r="T674" s="98">
        <f>'Activity data'!P281*'Emission factors'!$B$29*'Emission factors'!$F$29/1000</f>
        <v>0</v>
      </c>
      <c r="U674" s="98">
        <f>'Activity data'!Q281*'Emission factors'!$B$29*'Emission factors'!$F$29/1000</f>
        <v>0</v>
      </c>
    </row>
    <row r="675" spans="1:21" x14ac:dyDescent="0.25">
      <c r="A675" s="92" t="s">
        <v>11</v>
      </c>
      <c r="B675" s="92" t="s">
        <v>12</v>
      </c>
      <c r="C675" s="92" t="s">
        <v>13</v>
      </c>
      <c r="D675" s="92" t="s">
        <v>23</v>
      </c>
      <c r="E675" s="92" t="s">
        <v>26</v>
      </c>
      <c r="G675" s="92" t="s">
        <v>97</v>
      </c>
      <c r="H675" s="92" t="s">
        <v>31</v>
      </c>
      <c r="I675" s="88" t="s">
        <v>232</v>
      </c>
      <c r="L675" s="98">
        <f>'Activity data'!H282*'Emission factors'!$B$29*'Emission factors'!$F$29/1000</f>
        <v>0</v>
      </c>
      <c r="M675" s="98">
        <f>'Activity data'!I282*'Emission factors'!$B$29*'Emission factors'!$F$29/1000</f>
        <v>0</v>
      </c>
      <c r="N675" s="98">
        <f>'Activity data'!J282*'Emission factors'!$B$29*'Emission factors'!$F$29/1000</f>
        <v>0</v>
      </c>
      <c r="O675" s="98">
        <f>'Activity data'!K282*'Emission factors'!$B$29*'Emission factors'!$F$29/1000</f>
        <v>0</v>
      </c>
      <c r="P675" s="98">
        <f>'Activity data'!L282*'Emission factors'!$B$29*'Emission factors'!$F$29/1000</f>
        <v>0</v>
      </c>
      <c r="Q675" s="98">
        <f>'Activity data'!M282*'Emission factors'!$B$29*'Emission factors'!$F$29/1000</f>
        <v>0</v>
      </c>
      <c r="R675" s="98">
        <f>'Activity data'!N282*'Emission factors'!$B$29*'Emission factors'!$F$29/1000</f>
        <v>0</v>
      </c>
      <c r="S675" s="98">
        <f>'Activity data'!O282*'Emission factors'!$B$29*'Emission factors'!$F$29/1000</f>
        <v>0</v>
      </c>
      <c r="T675" s="98">
        <f>'Activity data'!P282*'Emission factors'!$B$29*'Emission factors'!$F$29/1000</f>
        <v>0</v>
      </c>
      <c r="U675" s="98">
        <f>'Activity data'!Q282*'Emission factors'!$B$29*'Emission factors'!$F$29/1000</f>
        <v>0</v>
      </c>
    </row>
    <row r="676" spans="1:21" x14ac:dyDescent="0.25">
      <c r="A676" s="92" t="s">
        <v>11</v>
      </c>
      <c r="B676" s="92" t="s">
        <v>12</v>
      </c>
      <c r="C676" s="92" t="s">
        <v>13</v>
      </c>
      <c r="D676" s="92" t="s">
        <v>23</v>
      </c>
      <c r="E676" s="92" t="s">
        <v>26</v>
      </c>
      <c r="G676" s="92" t="s">
        <v>97</v>
      </c>
      <c r="H676" s="92" t="s">
        <v>31</v>
      </c>
      <c r="I676" s="92" t="s">
        <v>225</v>
      </c>
      <c r="L676" s="98">
        <f>'Activity data'!H283*'Emission factors'!$B$29*'Emission factors'!$F$29/1000</f>
        <v>0</v>
      </c>
      <c r="M676" s="98">
        <f>'Activity data'!I283*'Emission factors'!$B$29*'Emission factors'!$F$29/1000</f>
        <v>0</v>
      </c>
      <c r="N676" s="98">
        <f>'Activity data'!J283*'Emission factors'!$B$29*'Emission factors'!$F$29/1000</f>
        <v>0</v>
      </c>
      <c r="O676" s="98">
        <f>'Activity data'!K283*'Emission factors'!$B$29*'Emission factors'!$F$29/1000</f>
        <v>0</v>
      </c>
      <c r="P676" s="98">
        <f>'Activity data'!L283*'Emission factors'!$B$29*'Emission factors'!$F$29/1000</f>
        <v>0</v>
      </c>
      <c r="Q676" s="98">
        <f>'Activity data'!M283*'Emission factors'!$B$29*'Emission factors'!$F$29/1000</f>
        <v>0</v>
      </c>
      <c r="R676" s="98">
        <f>'Activity data'!N283*'Emission factors'!$B$29*'Emission factors'!$F$29/1000</f>
        <v>0</v>
      </c>
      <c r="S676" s="98">
        <f>'Activity data'!O283*'Emission factors'!$B$29*'Emission factors'!$F$29/1000</f>
        <v>0</v>
      </c>
      <c r="T676" s="98">
        <f>'Activity data'!P283*'Emission factors'!$B$29*'Emission factors'!$F$29/1000</f>
        <v>0</v>
      </c>
      <c r="U676" s="98">
        <f>'Activity data'!Q283*'Emission factors'!$B$29*'Emission factors'!$F$29/1000</f>
        <v>0</v>
      </c>
    </row>
    <row r="677" spans="1:21" x14ac:dyDescent="0.25">
      <c r="A677" s="92" t="s">
        <v>11</v>
      </c>
      <c r="B677" s="92" t="s">
        <v>12</v>
      </c>
      <c r="C677" s="92" t="s">
        <v>13</v>
      </c>
      <c r="D677" s="92" t="s">
        <v>23</v>
      </c>
      <c r="E677" s="92" t="s">
        <v>26</v>
      </c>
      <c r="G677" s="92" t="s">
        <v>97</v>
      </c>
      <c r="H677" s="92" t="s">
        <v>31</v>
      </c>
      <c r="I677" s="88" t="s">
        <v>205</v>
      </c>
      <c r="L677" s="98">
        <f>'Activity data'!H284*'Emission factors'!$B$29*'Emission factors'!$F$29/1000</f>
        <v>0</v>
      </c>
      <c r="M677" s="98">
        <f>'Activity data'!I284*'Emission factors'!$B$29*'Emission factors'!$F$29/1000</f>
        <v>0</v>
      </c>
      <c r="N677" s="98">
        <f>'Activity data'!J284*'Emission factors'!$B$29*'Emission factors'!$F$29/1000</f>
        <v>0</v>
      </c>
      <c r="O677" s="98">
        <f>'Activity data'!K284*'Emission factors'!$B$29*'Emission factors'!$F$29/1000</f>
        <v>0</v>
      </c>
      <c r="P677" s="98">
        <f>'Activity data'!L284*'Emission factors'!$B$29*'Emission factors'!$F$29/1000</f>
        <v>0</v>
      </c>
      <c r="Q677" s="98">
        <f>'Activity data'!M284*'Emission factors'!$B$29*'Emission factors'!$F$29/1000</f>
        <v>0</v>
      </c>
      <c r="R677" s="98">
        <f>'Activity data'!N284*'Emission factors'!$B$29*'Emission factors'!$F$29/1000</f>
        <v>0</v>
      </c>
      <c r="S677" s="98">
        <f>'Activity data'!O284*'Emission factors'!$B$29*'Emission factors'!$F$29/1000</f>
        <v>0</v>
      </c>
      <c r="T677" s="98">
        <f>'Activity data'!P284*'Emission factors'!$B$29*'Emission factors'!$F$29/1000</f>
        <v>0</v>
      </c>
      <c r="U677" s="98">
        <f>'Activity data'!Q284*'Emission factors'!$B$29*'Emission factors'!$F$29/1000</f>
        <v>0</v>
      </c>
    </row>
    <row r="678" spans="1:21" x14ac:dyDescent="0.25">
      <c r="A678" s="92" t="s">
        <v>11</v>
      </c>
      <c r="B678" s="92" t="s">
        <v>12</v>
      </c>
      <c r="C678" s="92" t="s">
        <v>13</v>
      </c>
      <c r="D678" s="92" t="s">
        <v>23</v>
      </c>
      <c r="E678" s="92" t="s">
        <v>26</v>
      </c>
      <c r="G678" s="92" t="s">
        <v>97</v>
      </c>
      <c r="H678" s="92" t="s">
        <v>31</v>
      </c>
      <c r="I678" s="88" t="s">
        <v>204</v>
      </c>
      <c r="L678" s="98">
        <f>'Activity data'!H285*'Emission factors'!$B$29*'Emission factors'!$F$29/1000</f>
        <v>0</v>
      </c>
      <c r="M678" s="98">
        <f>'Activity data'!I285*'Emission factors'!$B$29*'Emission factors'!$F$29/1000</f>
        <v>0</v>
      </c>
      <c r="N678" s="98">
        <f>'Activity data'!J285*'Emission factors'!$B$29*'Emission factors'!$F$29/1000</f>
        <v>0</v>
      </c>
      <c r="O678" s="98">
        <f>'Activity data'!K285*'Emission factors'!$B$29*'Emission factors'!$F$29/1000</f>
        <v>3.0014695799999998E-2</v>
      </c>
      <c r="P678" s="98">
        <f>'Activity data'!L285*'Emission factors'!$B$29*'Emission factors'!$F$29/1000</f>
        <v>4.331386822500001E-2</v>
      </c>
      <c r="Q678" s="98">
        <f>'Activity data'!M285*'Emission factors'!$B$29*'Emission factors'!$F$29/1000</f>
        <v>4.741596104999999E-2</v>
      </c>
      <c r="R678" s="98">
        <f>'Activity data'!N285*'Emission factors'!$B$29*'Emission factors'!$F$29/1000</f>
        <v>4.5019933724999996E-2</v>
      </c>
      <c r="S678" s="98">
        <f>'Activity data'!O285*'Emission factors'!$B$29*'Emission factors'!$F$29/1000</f>
        <v>3.0099094800000004E-2</v>
      </c>
      <c r="T678" s="98">
        <f>'Activity data'!P285*'Emission factors'!$B$29*'Emission factors'!$F$29/1000</f>
        <v>2.0774512424999999E-2</v>
      </c>
      <c r="U678" s="98">
        <f>'Activity data'!Q285*'Emission factors'!$B$29*'Emission factors'!$F$29/1000</f>
        <v>1.7922429074999999E-2</v>
      </c>
    </row>
    <row r="679" spans="1:21" x14ac:dyDescent="0.25">
      <c r="A679" s="92" t="s">
        <v>11</v>
      </c>
      <c r="B679" s="92" t="s">
        <v>12</v>
      </c>
      <c r="C679" s="92" t="s">
        <v>13</v>
      </c>
      <c r="D679" s="92" t="s">
        <v>23</v>
      </c>
      <c r="E679" s="92" t="s">
        <v>26</v>
      </c>
      <c r="G679" s="92" t="s">
        <v>97</v>
      </c>
      <c r="H679" s="92" t="s">
        <v>31</v>
      </c>
      <c r="I679" s="88" t="s">
        <v>228</v>
      </c>
      <c r="L679" s="98">
        <f>'Activity data'!H286*'Emission factors'!$B$29*'Emission factors'!$F$29/1000</f>
        <v>0</v>
      </c>
      <c r="M679" s="98">
        <f>'Activity data'!I286*'Emission factors'!$B$29*'Emission factors'!$F$29/1000</f>
        <v>0</v>
      </c>
      <c r="N679" s="98">
        <f>'Activity data'!J286*'Emission factors'!$B$29*'Emission factors'!$F$29/1000</f>
        <v>0</v>
      </c>
      <c r="O679" s="98">
        <f>'Activity data'!K286*'Emission factors'!$B$29*'Emission factors'!$F$29/1000</f>
        <v>0</v>
      </c>
      <c r="P679" s="98">
        <f>'Activity data'!L286*'Emission factors'!$B$29*'Emission factors'!$F$29/1000</f>
        <v>0</v>
      </c>
      <c r="Q679" s="98">
        <f>'Activity data'!M286*'Emission factors'!$B$29*'Emission factors'!$F$29/1000</f>
        <v>0</v>
      </c>
      <c r="R679" s="98">
        <f>'Activity data'!N286*'Emission factors'!$B$29*'Emission factors'!$F$29/1000</f>
        <v>0</v>
      </c>
      <c r="S679" s="98">
        <f>'Activity data'!O286*'Emission factors'!$B$29*'Emission factors'!$F$29/1000</f>
        <v>0</v>
      </c>
      <c r="T679" s="98">
        <f>'Activity data'!P286*'Emission factors'!$B$29*'Emission factors'!$F$29/1000</f>
        <v>0</v>
      </c>
      <c r="U679" s="98">
        <f>'Activity data'!Q286*'Emission factors'!$B$29*'Emission factors'!$F$29/1000</f>
        <v>0</v>
      </c>
    </row>
    <row r="680" spans="1:21" x14ac:dyDescent="0.25">
      <c r="A680" s="92" t="s">
        <v>11</v>
      </c>
      <c r="B680" s="92" t="s">
        <v>12</v>
      </c>
      <c r="C680" s="92" t="s">
        <v>13</v>
      </c>
      <c r="D680" s="92" t="s">
        <v>23</v>
      </c>
      <c r="E680" s="92" t="s">
        <v>26</v>
      </c>
      <c r="G680" s="92" t="s">
        <v>97</v>
      </c>
      <c r="H680" s="92" t="s">
        <v>31</v>
      </c>
      <c r="I680" s="88" t="s">
        <v>202</v>
      </c>
      <c r="L680" s="98">
        <f>'Activity data'!H287*'Emission factors'!$B$29*'Emission factors'!$F$29/1000</f>
        <v>0</v>
      </c>
      <c r="M680" s="98">
        <f>'Activity data'!I287*'Emission factors'!$B$29*'Emission factors'!$F$29/1000</f>
        <v>0</v>
      </c>
      <c r="N680" s="98">
        <f>'Activity data'!J287*'Emission factors'!$B$29*'Emission factors'!$F$29/1000</f>
        <v>0</v>
      </c>
      <c r="O680" s="98">
        <f>'Activity data'!K287*'Emission factors'!$B$29*'Emission factors'!$F$29/1000</f>
        <v>0.12360534975000001</v>
      </c>
      <c r="P680" s="98">
        <f>'Activity data'!L287*'Emission factors'!$B$29*'Emission factors'!$F$29/1000</f>
        <v>0.11345245147500001</v>
      </c>
      <c r="Q680" s="98">
        <f>'Activity data'!M287*'Emission factors'!$B$29*'Emission factors'!$F$29/1000</f>
        <v>0.17326813275</v>
      </c>
      <c r="R680" s="98">
        <f>'Activity data'!N287*'Emission factors'!$B$29*'Emission factors'!$F$29/1000</f>
        <v>0.16074512970000002</v>
      </c>
      <c r="S680" s="98">
        <f>'Activity data'!O287*'Emission factors'!$B$29*'Emission factors'!$F$29/1000</f>
        <v>0.12577289692499996</v>
      </c>
      <c r="T680" s="98">
        <f>'Activity data'!P287*'Emission factors'!$B$29*'Emission factors'!$F$29/1000</f>
        <v>0.13248834449999999</v>
      </c>
      <c r="U680" s="98">
        <f>'Activity data'!Q287*'Emission factors'!$B$29*'Emission factors'!$F$29/1000</f>
        <v>0.114350697975</v>
      </c>
    </row>
    <row r="681" spans="1:21" x14ac:dyDescent="0.25">
      <c r="A681" s="92" t="s">
        <v>11</v>
      </c>
      <c r="B681" s="92" t="s">
        <v>12</v>
      </c>
      <c r="C681" s="92" t="s">
        <v>13</v>
      </c>
      <c r="D681" s="92" t="s">
        <v>23</v>
      </c>
      <c r="E681" s="92" t="s">
        <v>26</v>
      </c>
      <c r="G681" s="92" t="s">
        <v>97</v>
      </c>
      <c r="H681" s="92" t="s">
        <v>31</v>
      </c>
      <c r="I681" s="88" t="s">
        <v>190</v>
      </c>
      <c r="L681" s="98">
        <f>'Activity data'!H288*'Emission factors'!$B$29*'Emission factors'!$F$29/1000</f>
        <v>0</v>
      </c>
      <c r="M681" s="98">
        <f>'Activity data'!I288*'Emission factors'!$B$29*'Emission factors'!$F$29/1000</f>
        <v>0</v>
      </c>
      <c r="N681" s="98">
        <f>'Activity data'!J288*'Emission factors'!$B$29*'Emission factors'!$F$29/1000</f>
        <v>0</v>
      </c>
      <c r="O681" s="98">
        <f>'Activity data'!K288*'Emission factors'!$B$29*'Emission factors'!$F$29/1000</f>
        <v>0</v>
      </c>
      <c r="P681" s="98">
        <f>'Activity data'!L288*'Emission factors'!$B$29*'Emission factors'!$F$29/1000</f>
        <v>0</v>
      </c>
      <c r="Q681" s="98">
        <f>'Activity data'!M288*'Emission factors'!$B$29*'Emission factors'!$F$29/1000</f>
        <v>0</v>
      </c>
      <c r="R681" s="98">
        <f>'Activity data'!N288*'Emission factors'!$B$29*'Emission factors'!$F$29/1000</f>
        <v>0</v>
      </c>
      <c r="S681" s="98">
        <f>'Activity data'!O288*'Emission factors'!$B$29*'Emission factors'!$F$29/1000</f>
        <v>0</v>
      </c>
      <c r="T681" s="98">
        <f>'Activity data'!P288*'Emission factors'!$B$29*'Emission factors'!$F$29/1000</f>
        <v>0</v>
      </c>
      <c r="U681" s="98">
        <f>'Activity data'!Q288*'Emission factors'!$B$29*'Emission factors'!$F$29/1000</f>
        <v>0</v>
      </c>
    </row>
    <row r="682" spans="1:21" x14ac:dyDescent="0.25">
      <c r="A682" s="92" t="s">
        <v>11</v>
      </c>
      <c r="B682" s="92" t="s">
        <v>12</v>
      </c>
      <c r="C682" s="92" t="s">
        <v>13</v>
      </c>
      <c r="D682" s="92" t="s">
        <v>23</v>
      </c>
      <c r="E682" s="92" t="s">
        <v>26</v>
      </c>
      <c r="G682" s="92" t="s">
        <v>97</v>
      </c>
      <c r="H682" s="92" t="s">
        <v>31</v>
      </c>
      <c r="I682" s="88" t="s">
        <v>210</v>
      </c>
      <c r="L682" s="98">
        <f>'Activity data'!H289*'Emission factors'!$B$29*'Emission factors'!$F$29/1000</f>
        <v>0</v>
      </c>
      <c r="M682" s="98">
        <f>'Activity data'!I289*'Emission factors'!$B$29*'Emission factors'!$F$29/1000</f>
        <v>0</v>
      </c>
      <c r="N682" s="98">
        <f>'Activity data'!J289*'Emission factors'!$B$29*'Emission factors'!$F$29/1000</f>
        <v>0</v>
      </c>
      <c r="O682" s="98">
        <f>'Activity data'!K289*'Emission factors'!$B$29*'Emission factors'!$F$29/1000</f>
        <v>0</v>
      </c>
      <c r="P682" s="98">
        <f>'Activity data'!L289*'Emission factors'!$B$29*'Emission factors'!$F$29/1000</f>
        <v>0</v>
      </c>
      <c r="Q682" s="98">
        <f>'Activity data'!M289*'Emission factors'!$B$29*'Emission factors'!$F$29/1000</f>
        <v>0</v>
      </c>
      <c r="R682" s="98">
        <f>'Activity data'!N289*'Emission factors'!$B$29*'Emission factors'!$F$29/1000</f>
        <v>0</v>
      </c>
      <c r="S682" s="98">
        <f>'Activity data'!O289*'Emission factors'!$B$29*'Emission factors'!$F$29/1000</f>
        <v>0</v>
      </c>
      <c r="T682" s="98">
        <f>'Activity data'!P289*'Emission factors'!$B$29*'Emission factors'!$F$29/1000</f>
        <v>0</v>
      </c>
      <c r="U682" s="98">
        <f>'Activity data'!Q289*'Emission factors'!$B$29*'Emission factors'!$F$29/1000</f>
        <v>0</v>
      </c>
    </row>
    <row r="683" spans="1:21" x14ac:dyDescent="0.25">
      <c r="A683" s="92" t="s">
        <v>11</v>
      </c>
      <c r="B683" s="92" t="s">
        <v>12</v>
      </c>
      <c r="C683" s="92" t="s">
        <v>13</v>
      </c>
      <c r="D683" s="92" t="s">
        <v>23</v>
      </c>
      <c r="E683" s="92" t="s">
        <v>26</v>
      </c>
      <c r="G683" s="92" t="s">
        <v>97</v>
      </c>
      <c r="H683" s="92" t="s">
        <v>31</v>
      </c>
      <c r="I683" s="88" t="s">
        <v>199</v>
      </c>
      <c r="L683" s="98">
        <f>'Activity data'!H290*'Emission factors'!$B$29*'Emission factors'!$F$29/1000</f>
        <v>0</v>
      </c>
      <c r="M683" s="98">
        <f>'Activity data'!I290*'Emission factors'!$B$29*'Emission factors'!$F$29/1000</f>
        <v>0</v>
      </c>
      <c r="N683" s="98">
        <f>'Activity data'!J290*'Emission factors'!$B$29*'Emission factors'!$F$29/1000</f>
        <v>0</v>
      </c>
      <c r="O683" s="98">
        <f>'Activity data'!K290*'Emission factors'!$B$29*'Emission factors'!$F$29/1000</f>
        <v>3.6089615250000005E-2</v>
      </c>
      <c r="P683" s="98">
        <f>'Activity data'!L290*'Emission factors'!$B$29*'Emission factors'!$F$29/1000</f>
        <v>4.5343362750000005E-2</v>
      </c>
      <c r="Q683" s="98">
        <f>'Activity data'!M290*'Emission factors'!$B$29*'Emission factors'!$F$29/1000</f>
        <v>3.7477677375000004E-2</v>
      </c>
      <c r="R683" s="98">
        <f>'Activity data'!N290*'Emission factors'!$B$29*'Emission factors'!$F$29/1000</f>
        <v>3.1000054124999999E-2</v>
      </c>
      <c r="S683" s="98">
        <f>'Activity data'!O290*'Emission factors'!$B$29*'Emission factors'!$F$29/1000</f>
        <v>2.9611991999999993E-2</v>
      </c>
      <c r="T683" s="98">
        <f>'Activity data'!P290*'Emission factors'!$B$29*'Emission factors'!$F$29/1000</f>
        <v>2.2671681374999995E-2</v>
      </c>
      <c r="U683" s="98">
        <f>'Activity data'!Q290*'Emission factors'!$B$29*'Emission factors'!$F$29/1000</f>
        <v>2.452243087499999E-2</v>
      </c>
    </row>
    <row r="684" spans="1:21" x14ac:dyDescent="0.25">
      <c r="A684" s="92" t="s">
        <v>11</v>
      </c>
      <c r="B684" s="92" t="s">
        <v>12</v>
      </c>
      <c r="C684" s="92" t="s">
        <v>13</v>
      </c>
      <c r="D684" s="92" t="s">
        <v>23</v>
      </c>
      <c r="E684" s="92" t="s">
        <v>26</v>
      </c>
      <c r="G684" s="92" t="s">
        <v>97</v>
      </c>
      <c r="H684" s="92" t="s">
        <v>31</v>
      </c>
      <c r="I684" s="88" t="s">
        <v>233</v>
      </c>
      <c r="L684" s="98">
        <f>'Activity data'!H291*'Emission factors'!$B$29*'Emission factors'!$F$29/1000</f>
        <v>0</v>
      </c>
      <c r="M684" s="98">
        <f>'Activity data'!I291*'Emission factors'!$B$29*'Emission factors'!$F$29/1000</f>
        <v>0</v>
      </c>
      <c r="N684" s="98">
        <f>'Activity data'!J291*'Emission factors'!$B$29*'Emission factors'!$F$29/1000</f>
        <v>0</v>
      </c>
      <c r="O684" s="98">
        <f>'Activity data'!K291*'Emission factors'!$B$29*'Emission factors'!$F$29/1000</f>
        <v>0</v>
      </c>
      <c r="P684" s="98">
        <f>'Activity data'!L291*'Emission factors'!$B$29*'Emission factors'!$F$29/1000</f>
        <v>0</v>
      </c>
      <c r="Q684" s="98">
        <f>'Activity data'!M291*'Emission factors'!$B$29*'Emission factors'!$F$29/1000</f>
        <v>0</v>
      </c>
      <c r="R684" s="98">
        <f>'Activity data'!N291*'Emission factors'!$B$29*'Emission factors'!$F$29/1000</f>
        <v>0</v>
      </c>
      <c r="S684" s="98">
        <f>'Activity data'!O291*'Emission factors'!$B$29*'Emission factors'!$F$29/1000</f>
        <v>0</v>
      </c>
      <c r="T684" s="98">
        <f>'Activity data'!P291*'Emission factors'!$B$29*'Emission factors'!$F$29/1000</f>
        <v>0</v>
      </c>
      <c r="U684" s="98">
        <f>'Activity data'!Q291*'Emission factors'!$B$29*'Emission factors'!$F$29/1000</f>
        <v>0</v>
      </c>
    </row>
    <row r="685" spans="1:21" x14ac:dyDescent="0.25">
      <c r="A685" s="92" t="s">
        <v>11</v>
      </c>
      <c r="B685" s="92" t="s">
        <v>12</v>
      </c>
      <c r="C685" s="92" t="s">
        <v>13</v>
      </c>
      <c r="D685" s="92" t="s">
        <v>23</v>
      </c>
      <c r="E685" s="92" t="s">
        <v>26</v>
      </c>
      <c r="G685" s="92" t="s">
        <v>97</v>
      </c>
      <c r="H685" s="92" t="s">
        <v>31</v>
      </c>
      <c r="I685" s="88" t="s">
        <v>200</v>
      </c>
      <c r="L685" s="98">
        <f>'Activity data'!H292*'Emission factors'!$B$29*'Emission factors'!$F$29/1000</f>
        <v>0</v>
      </c>
      <c r="M685" s="98">
        <f>'Activity data'!I292*'Emission factors'!$B$29*'Emission factors'!$F$29/1000</f>
        <v>0</v>
      </c>
      <c r="N685" s="98">
        <f>'Activity data'!J292*'Emission factors'!$B$29*'Emission factors'!$F$29/1000</f>
        <v>0</v>
      </c>
      <c r="O685" s="98">
        <f>'Activity data'!K292*'Emission factors'!$B$29*'Emission factors'!$F$29/1000</f>
        <v>4.9100323950000004E-2</v>
      </c>
      <c r="P685" s="98">
        <f>'Activity data'!L292*'Emission factors'!$B$29*'Emission factors'!$F$29/1000</f>
        <v>6.5810723099999996E-2</v>
      </c>
      <c r="Q685" s="98">
        <f>'Activity data'!M292*'Emission factors'!$B$29*'Emission factors'!$F$29/1000</f>
        <v>7.5812607449999972E-2</v>
      </c>
      <c r="R685" s="98">
        <f>'Activity data'!N292*'Emission factors'!$B$29*'Emission factors'!$F$29/1000</f>
        <v>9.3687109949999972E-2</v>
      </c>
      <c r="S685" s="98">
        <f>'Activity data'!O292*'Emission factors'!$B$29*'Emission factors'!$F$29/1000</f>
        <v>8.8134861449999991E-2</v>
      </c>
      <c r="T685" s="98">
        <f>'Activity data'!P292*'Emission factors'!$B$29*'Emission factors'!$F$29/1000</f>
        <v>7.1130874349999984E-2</v>
      </c>
      <c r="U685" s="98">
        <f>'Activity data'!Q292*'Emission factors'!$B$29*'Emission factors'!$F$29/1000</f>
        <v>5.3288021474999996E-2</v>
      </c>
    </row>
    <row r="686" spans="1:21" x14ac:dyDescent="0.25">
      <c r="A686" s="92" t="s">
        <v>11</v>
      </c>
      <c r="B686" s="92" t="s">
        <v>12</v>
      </c>
      <c r="C686" s="92" t="s">
        <v>13</v>
      </c>
      <c r="D686" s="92" t="s">
        <v>28</v>
      </c>
      <c r="E686" s="92" t="s">
        <v>29</v>
      </c>
      <c r="G686" s="92" t="s">
        <v>97</v>
      </c>
      <c r="H686" s="92" t="s">
        <v>31</v>
      </c>
      <c r="I686" s="88" t="s">
        <v>203</v>
      </c>
      <c r="J686" s="92" t="s">
        <v>13</v>
      </c>
      <c r="L686" s="98">
        <f>'Activity data'!H294*'Emission factors'!$B$27*'Emission factors'!$J$27/1000</f>
        <v>2.3414343750000004</v>
      </c>
      <c r="M686" s="98">
        <f>'Activity data'!I294*'Emission factors'!$B$27*'Emission factors'!$J$27/1000</f>
        <v>2.9882160000000004</v>
      </c>
      <c r="N686" s="98">
        <f>'Activity data'!J294*'Emission factors'!$B$27*'Emission factors'!$J$27/1000</f>
        <v>3.786040125</v>
      </c>
      <c r="O686" s="98">
        <f>'Activity data'!K294*'Emission factors'!$B$27*'Emission factors'!$J$27/1000</f>
        <v>5.2547906250000009</v>
      </c>
      <c r="P686" s="98">
        <f>'Activity data'!L294*'Emission factors'!$B$27*'Emission factors'!$J$27/1000</f>
        <v>5.7592946250000008</v>
      </c>
      <c r="Q686" s="98">
        <f>'Activity data'!M294*'Emission factors'!$B$27*'Emission factors'!$J$27/1000</f>
        <v>5.6151978750000007</v>
      </c>
      <c r="R686" s="98">
        <f>'Activity data'!N294*'Emission factors'!$B$27*'Emission factors'!$J$27/1000</f>
        <v>6.2415281249999994</v>
      </c>
      <c r="S686" s="98">
        <f>'Activity data'!O294*'Emission factors'!$B$27*'Emission factors'!$J$27/1000</f>
        <v>6.4863382500000002</v>
      </c>
      <c r="T686" s="98">
        <f>'Activity data'!P294*'Emission factors'!$B$27*'Emission factors'!$J$27/1000</f>
        <v>6.7043025000000007</v>
      </c>
      <c r="U686" s="98">
        <f>'Activity data'!Q294*'Emission factors'!$B$27*'Emission factors'!$J$27/1000</f>
        <v>2.4834363750000001</v>
      </c>
    </row>
    <row r="687" spans="1:21" x14ac:dyDescent="0.25">
      <c r="A687" s="92" t="s">
        <v>11</v>
      </c>
      <c r="B687" s="92" t="s">
        <v>12</v>
      </c>
      <c r="C687" s="92" t="s">
        <v>13</v>
      </c>
      <c r="D687" s="92" t="s">
        <v>28</v>
      </c>
      <c r="E687" s="92" t="s">
        <v>29</v>
      </c>
      <c r="G687" s="92" t="s">
        <v>97</v>
      </c>
      <c r="H687" s="92" t="s">
        <v>31</v>
      </c>
      <c r="I687" s="88" t="s">
        <v>227</v>
      </c>
      <c r="L687" s="98">
        <f>'Activity data'!H295*'Emission factors'!$B$27*'Emission factors'!$J$27/1000</f>
        <v>0.21371962500000002</v>
      </c>
      <c r="M687" s="98">
        <f>'Activity data'!I295*'Emission factors'!$B$27*'Emission factors'!$J$27/1000</f>
        <v>0.2903985</v>
      </c>
      <c r="N687" s="98">
        <f>'Activity data'!J295*'Emission factors'!$B$27*'Emission factors'!$J$27/1000</f>
        <v>0.43311712499999999</v>
      </c>
      <c r="O687" s="98">
        <f>'Activity data'!K295*'Emission factors'!$B$27*'Emission factors'!$J$27/1000</f>
        <v>0.37661399999999995</v>
      </c>
      <c r="P687" s="98">
        <f>'Activity data'!L295*'Emission factors'!$B$27*'Emission factors'!$J$27/1000</f>
        <v>0.29045362499999999</v>
      </c>
      <c r="Q687" s="98">
        <f>'Activity data'!M295*'Emission factors'!$B$27*'Emission factors'!$J$27/1000</f>
        <v>0.29381625</v>
      </c>
      <c r="R687" s="98">
        <f>'Activity data'!N295*'Emission factors'!$B$27*'Emission factors'!$J$27/1000</f>
        <v>0.34993350000000001</v>
      </c>
      <c r="S687" s="98">
        <f>'Activity data'!O295*'Emission factors'!$B$27*'Emission factors'!$J$27/1000</f>
        <v>0.437031</v>
      </c>
      <c r="T687" s="98">
        <f>'Activity data'!P295*'Emission factors'!$B$27*'Emission factors'!$J$27/1000</f>
        <v>0.48460387500000002</v>
      </c>
      <c r="U687" s="98">
        <f>'Activity data'!Q295*'Emission factors'!$B$27*'Emission factors'!$J$27/1000</f>
        <v>0.47126362500000007</v>
      </c>
    </row>
    <row r="688" spans="1:21" x14ac:dyDescent="0.25">
      <c r="A688" s="92" t="s">
        <v>11</v>
      </c>
      <c r="B688" s="92" t="s">
        <v>12</v>
      </c>
      <c r="C688" s="92" t="s">
        <v>13</v>
      </c>
      <c r="D688" s="92" t="s">
        <v>28</v>
      </c>
      <c r="E688" s="92" t="s">
        <v>29</v>
      </c>
      <c r="G688" s="92" t="s">
        <v>97</v>
      </c>
      <c r="H688" s="92" t="s">
        <v>31</v>
      </c>
      <c r="I688" s="88" t="s">
        <v>191</v>
      </c>
      <c r="L688" s="98">
        <f>'Activity data'!H296*'Emission factors'!$B$27*'Emission factors'!$J$27/1000</f>
        <v>2.1829499999999998E-2</v>
      </c>
      <c r="M688" s="98">
        <f>'Activity data'!I296*'Emission factors'!$B$27*'Emission factors'!$J$27/1000</f>
        <v>1.9569375E-2</v>
      </c>
      <c r="N688" s="98">
        <f>'Activity data'!J296*'Emission factors'!$B$27*'Emission factors'!$J$27/1000</f>
        <v>3.3350625000000002E-2</v>
      </c>
      <c r="O688" s="98">
        <f>'Activity data'!K296*'Emission factors'!$B$27*'Emission factors'!$J$27/1000</f>
        <v>3.7981125000000004E-2</v>
      </c>
      <c r="P688" s="98">
        <f>'Activity data'!L296*'Emission factors'!$B$27*'Emission factors'!$J$27/1000</f>
        <v>4.2556499999999997E-2</v>
      </c>
      <c r="Q688" s="98">
        <f>'Activity data'!M296*'Emission factors'!$B$27*'Emission factors'!$J$27/1000</f>
        <v>4.4265374999999996E-2</v>
      </c>
      <c r="R688" s="98">
        <f>'Activity data'!N296*'Emission factors'!$B$27*'Emission factors'!$J$27/1000</f>
        <v>4.2997500000000001E-2</v>
      </c>
      <c r="S688" s="98">
        <f>'Activity data'!O296*'Emission factors'!$B$27*'Emission factors'!$J$27/1000</f>
        <v>4.8840750000000002E-2</v>
      </c>
      <c r="T688" s="98">
        <f>'Activity data'!P296*'Emission factors'!$B$27*'Emission factors'!$J$27/1000</f>
        <v>4.7462625000000008E-2</v>
      </c>
      <c r="U688" s="98">
        <f>'Activity data'!Q296*'Emission factors'!$B$27*'Emission factors'!$J$27/1000</f>
        <v>3.3405750000000005E-2</v>
      </c>
    </row>
    <row r="689" spans="1:21" x14ac:dyDescent="0.25">
      <c r="A689" s="92" t="s">
        <v>11</v>
      </c>
      <c r="B689" s="92" t="s">
        <v>12</v>
      </c>
      <c r="C689" s="92" t="s">
        <v>13</v>
      </c>
      <c r="D689" s="92" t="s">
        <v>28</v>
      </c>
      <c r="E689" s="92" t="s">
        <v>29</v>
      </c>
      <c r="G689" s="92" t="s">
        <v>97</v>
      </c>
      <c r="H689" s="92" t="s">
        <v>31</v>
      </c>
      <c r="I689" s="88" t="s">
        <v>192</v>
      </c>
      <c r="L689" s="98">
        <f>'Activity data'!H297*'Emission factors'!$B$27*'Emission factors'!$J$27/1000</f>
        <v>1.24593525</v>
      </c>
      <c r="M689" s="98">
        <f>'Activity data'!I297*'Emission factors'!$B$27*'Emission factors'!$J$27/1000</f>
        <v>1.441573875</v>
      </c>
      <c r="N689" s="98">
        <f>'Activity data'!J297*'Emission factors'!$B$27*'Emission factors'!$J$27/1000</f>
        <v>1.59642</v>
      </c>
      <c r="O689" s="98">
        <f>'Activity data'!K297*'Emission factors'!$B$27*'Emission factors'!$J$27/1000</f>
        <v>1.646253</v>
      </c>
      <c r="P689" s="98">
        <f>'Activity data'!L297*'Emission factors'!$B$27*'Emission factors'!$J$27/1000</f>
        <v>1.6471901250000001</v>
      </c>
      <c r="Q689" s="98">
        <f>'Activity data'!M297*'Emission factors'!$B$27*'Emission factors'!$J$27/1000</f>
        <v>1.7436588750000002</v>
      </c>
      <c r="R689" s="98">
        <f>'Activity data'!N297*'Emission factors'!$B$27*'Emission factors'!$J$27/1000</f>
        <v>2.0285448750000001</v>
      </c>
      <c r="S689" s="98">
        <f>'Activity data'!O297*'Emission factors'!$B$27*'Emission factors'!$J$27/1000</f>
        <v>2.1744607499999997</v>
      </c>
      <c r="T689" s="98">
        <f>'Activity data'!P297*'Emission factors'!$B$27*'Emission factors'!$J$27/1000</f>
        <v>2.2233566250000005</v>
      </c>
      <c r="U689" s="98">
        <f>'Activity data'!Q297*'Emission factors'!$B$27*'Emission factors'!$J$27/1000</f>
        <v>2.227656375</v>
      </c>
    </row>
    <row r="690" spans="1:21" x14ac:dyDescent="0.25">
      <c r="A690" s="92" t="s">
        <v>11</v>
      </c>
      <c r="B690" s="92" t="s">
        <v>12</v>
      </c>
      <c r="C690" s="92" t="s">
        <v>13</v>
      </c>
      <c r="D690" s="92" t="s">
        <v>28</v>
      </c>
      <c r="E690" s="92" t="s">
        <v>29</v>
      </c>
      <c r="G690" s="92" t="s">
        <v>97</v>
      </c>
      <c r="H690" s="92" t="s">
        <v>31</v>
      </c>
      <c r="I690" s="88" t="s">
        <v>206</v>
      </c>
      <c r="L690" s="98">
        <f>'Activity data'!H298*'Emission factors'!$B$27*'Emission factors'!$J$27/1000</f>
        <v>0.11228962500000002</v>
      </c>
      <c r="M690" s="98">
        <f>'Activity data'!I298*'Emission factors'!$B$27*'Emission factors'!$J$27/1000</f>
        <v>0.12899250000000001</v>
      </c>
      <c r="N690" s="98">
        <f>'Activity data'!J298*'Emission factors'!$B$27*'Emission factors'!$J$27/1000</f>
        <v>0.14971950000000001</v>
      </c>
      <c r="O690" s="98">
        <f>'Activity data'!K298*'Emission factors'!$B$27*'Emission factors'!$J$27/1000</f>
        <v>0.16868250000000001</v>
      </c>
      <c r="P690" s="98">
        <f>'Activity data'!L298*'Emission factors'!$B$27*'Emission factors'!$J$27/1000</f>
        <v>0.18395212499999999</v>
      </c>
      <c r="Q690" s="98">
        <f>'Activity data'!M298*'Emission factors'!$B$27*'Emission factors'!$J$27/1000</f>
        <v>0.18974025</v>
      </c>
      <c r="R690" s="98">
        <f>'Activity data'!N298*'Emission factors'!$B$27*'Emission factors'!$J$27/1000</f>
        <v>0.239959125</v>
      </c>
      <c r="S690" s="98">
        <f>'Activity data'!O298*'Emission factors'!$B$27*'Emission factors'!$J$27/1000</f>
        <v>0.25809525</v>
      </c>
      <c r="T690" s="98">
        <f>'Activity data'!P298*'Emission factors'!$B$27*'Emission factors'!$J$27/1000</f>
        <v>0.24243975000000004</v>
      </c>
      <c r="U690" s="98">
        <f>'Activity data'!Q298*'Emission factors'!$B$27*'Emission factors'!$J$27/1000</f>
        <v>0.38240212500000004</v>
      </c>
    </row>
    <row r="691" spans="1:21" x14ac:dyDescent="0.25">
      <c r="A691" s="92" t="s">
        <v>11</v>
      </c>
      <c r="B691" s="92" t="s">
        <v>12</v>
      </c>
      <c r="C691" s="92" t="s">
        <v>13</v>
      </c>
      <c r="D691" s="92" t="s">
        <v>28</v>
      </c>
      <c r="E691" s="92" t="s">
        <v>29</v>
      </c>
      <c r="G691" s="92" t="s">
        <v>97</v>
      </c>
      <c r="H691" s="92" t="s">
        <v>31</v>
      </c>
      <c r="I691" s="88" t="s">
        <v>220</v>
      </c>
      <c r="L691" s="98">
        <f>'Activity data'!H299*'Emission factors'!$B$27*'Emission factors'!$J$27/1000</f>
        <v>0.52501050000000005</v>
      </c>
      <c r="M691" s="98">
        <f>'Activity data'!I299*'Emission factors'!$B$27*'Emission factors'!$J$27/1000</f>
        <v>0.5201595</v>
      </c>
      <c r="N691" s="98">
        <f>'Activity data'!J299*'Emission factors'!$B$27*'Emission factors'!$J$27/1000</f>
        <v>0.58454550000000005</v>
      </c>
      <c r="O691" s="98">
        <f>'Activity data'!K299*'Emission factors'!$B$27*'Emission factors'!$J$27/1000</f>
        <v>0.7819481250000001</v>
      </c>
      <c r="P691" s="98">
        <f>'Activity data'!L299*'Emission factors'!$B$27*'Emission factors'!$J$27/1000</f>
        <v>0.81777937499999998</v>
      </c>
      <c r="Q691" s="98">
        <f>'Activity data'!M299*'Emission factors'!$B$27*'Emission factors'!$J$27/1000</f>
        <v>0.84175875</v>
      </c>
      <c r="R691" s="98">
        <f>'Activity data'!N299*'Emission factors'!$B$27*'Emission factors'!$J$27/1000</f>
        <v>0.9779175</v>
      </c>
      <c r="S691" s="98">
        <f>'Activity data'!O299*'Emission factors'!$B$27*'Emission factors'!$J$27/1000</f>
        <v>0.9229027500000001</v>
      </c>
      <c r="T691" s="98">
        <f>'Activity data'!P299*'Emission factors'!$B$27*'Emission factors'!$J$27/1000</f>
        <v>0.91954012500000004</v>
      </c>
      <c r="U691" s="98">
        <f>'Activity data'!Q299*'Emission factors'!$B$27*'Emission factors'!$J$27/1000</f>
        <v>1.0216316249999999</v>
      </c>
    </row>
    <row r="692" spans="1:21" x14ac:dyDescent="0.25">
      <c r="A692" s="92" t="s">
        <v>11</v>
      </c>
      <c r="B692" s="92" t="s">
        <v>12</v>
      </c>
      <c r="C692" s="92" t="s">
        <v>13</v>
      </c>
      <c r="D692" s="92" t="s">
        <v>28</v>
      </c>
      <c r="E692" s="92" t="s">
        <v>29</v>
      </c>
      <c r="G692" s="92" t="s">
        <v>97</v>
      </c>
      <c r="H692" s="92" t="s">
        <v>31</v>
      </c>
      <c r="I692" s="88" t="s">
        <v>193</v>
      </c>
      <c r="L692" s="98">
        <f>'Activity data'!H300*'Emission factors'!$B$27*'Emission factors'!$J$27/1000</f>
        <v>9.6909750000000017E-2</v>
      </c>
      <c r="M692" s="98">
        <f>'Activity data'!I300*'Emission factors'!$B$27*'Emission factors'!$J$27/1000</f>
        <v>0.175573125</v>
      </c>
      <c r="N692" s="98">
        <f>'Activity data'!J300*'Emission factors'!$B$27*'Emission factors'!$J$27/1000</f>
        <v>0.27358537500000002</v>
      </c>
      <c r="O692" s="98">
        <f>'Activity data'!K300*'Emission factors'!$B$27*'Emission factors'!$J$27/1000</f>
        <v>0.25853625000000002</v>
      </c>
      <c r="P692" s="98">
        <f>'Activity data'!L300*'Emission factors'!$B$27*'Emission factors'!$J$27/1000</f>
        <v>0.21344399999999999</v>
      </c>
      <c r="Q692" s="98">
        <f>'Activity data'!M300*'Emission factors'!$B$27*'Emission factors'!$J$27/1000</f>
        <v>0.224193375</v>
      </c>
      <c r="R692" s="98">
        <f>'Activity data'!N300*'Emission factors'!$B$27*'Emission factors'!$J$27/1000</f>
        <v>0.438188625</v>
      </c>
      <c r="S692" s="98">
        <f>'Activity data'!O300*'Emission factors'!$B$27*'Emission factors'!$J$27/1000</f>
        <v>0.53394074999999996</v>
      </c>
      <c r="T692" s="98">
        <f>'Activity data'!P300*'Emission factors'!$B$27*'Emission factors'!$J$27/1000</f>
        <v>0.50334637500000001</v>
      </c>
      <c r="U692" s="98">
        <f>'Activity data'!Q300*'Emission factors'!$B$27*'Emission factors'!$J$27/1000</f>
        <v>0.49662112500000005</v>
      </c>
    </row>
    <row r="693" spans="1:21" x14ac:dyDescent="0.25">
      <c r="A693" s="92" t="s">
        <v>11</v>
      </c>
      <c r="B693" s="92" t="s">
        <v>12</v>
      </c>
      <c r="C693" s="92" t="s">
        <v>13</v>
      </c>
      <c r="D693" s="92" t="s">
        <v>28</v>
      </c>
      <c r="E693" s="92" t="s">
        <v>29</v>
      </c>
      <c r="G693" s="92" t="s">
        <v>97</v>
      </c>
      <c r="H693" s="92" t="s">
        <v>31</v>
      </c>
      <c r="I693" s="88" t="s">
        <v>259</v>
      </c>
      <c r="L693" s="98">
        <f>'Activity data'!H301*'Emission factors'!$B$27*'Emission factors'!$J$27/1000</f>
        <v>0</v>
      </c>
      <c r="M693" s="98">
        <f>'Activity data'!I301*'Emission factors'!$B$27*'Emission factors'!$J$27/1000</f>
        <v>0</v>
      </c>
      <c r="N693" s="98">
        <f>'Activity data'!J301*'Emission factors'!$B$27*'Emission factors'!$J$27/1000</f>
        <v>0</v>
      </c>
      <c r="O693" s="98">
        <f>'Activity data'!K301*'Emission factors'!$B$27*'Emission factors'!$J$27/1000</f>
        <v>0</v>
      </c>
      <c r="P693" s="98">
        <f>'Activity data'!L301*'Emission factors'!$B$27*'Emission factors'!$J$27/1000</f>
        <v>0</v>
      </c>
      <c r="Q693" s="98">
        <f>'Activity data'!M301*'Emission factors'!$B$27*'Emission factors'!$J$27/1000</f>
        <v>0</v>
      </c>
      <c r="R693" s="98">
        <f>'Activity data'!N301*'Emission factors'!$B$27*'Emission factors'!$J$27/1000</f>
        <v>0</v>
      </c>
      <c r="S693" s="98">
        <f>'Activity data'!O301*'Emission factors'!$B$27*'Emission factors'!$J$27/1000</f>
        <v>0</v>
      </c>
      <c r="T693" s="98">
        <f>'Activity data'!P301*'Emission factors'!$B$27*'Emission factors'!$J$27/1000</f>
        <v>0</v>
      </c>
      <c r="U693" s="98">
        <f>'Activity data'!Q301*'Emission factors'!$B$27*'Emission factors'!$J$27/1000</f>
        <v>0</v>
      </c>
    </row>
    <row r="694" spans="1:21" x14ac:dyDescent="0.25">
      <c r="A694" s="92" t="s">
        <v>11</v>
      </c>
      <c r="B694" s="92" t="s">
        <v>12</v>
      </c>
      <c r="C694" s="92" t="s">
        <v>13</v>
      </c>
      <c r="D694" s="92" t="s">
        <v>28</v>
      </c>
      <c r="E694" s="92" t="s">
        <v>29</v>
      </c>
      <c r="G694" s="92" t="s">
        <v>97</v>
      </c>
      <c r="H694" s="92" t="s">
        <v>31</v>
      </c>
      <c r="I694" s="88" t="s">
        <v>223</v>
      </c>
      <c r="L694" s="98">
        <f>'Activity data'!H302*'Emission factors'!$B$27*'Emission factors'!$J$27/1000</f>
        <v>2.7011250000000004E-3</v>
      </c>
      <c r="M694" s="98">
        <f>'Activity data'!I302*'Emission factors'!$B$27*'Emission factors'!$J$27/1000</f>
        <v>1.6427249999999997E-2</v>
      </c>
      <c r="N694" s="98">
        <f>'Activity data'!J302*'Emission factors'!$B$27*'Emission factors'!$J$27/1000</f>
        <v>1.6151624999999999E-2</v>
      </c>
      <c r="O694" s="98">
        <f>'Activity data'!K302*'Emission factors'!$B$27*'Emission factors'!$J$27/1000</f>
        <v>2.3152500000000003E-2</v>
      </c>
      <c r="P694" s="98">
        <f>'Activity data'!L302*'Emission factors'!$B$27*'Emission factors'!$J$27/1000</f>
        <v>2.5357499999999998E-2</v>
      </c>
      <c r="Q694" s="98">
        <f>'Activity data'!M302*'Emission factors'!$B$27*'Emission factors'!$J$27/1000</f>
        <v>2.3648625000000003E-2</v>
      </c>
      <c r="R694" s="98">
        <f>'Activity data'!N302*'Emission factors'!$B$27*'Emission factors'!$J$27/1000</f>
        <v>2.7617625E-2</v>
      </c>
      <c r="S694" s="98">
        <f>'Activity data'!O302*'Emission factors'!$B$27*'Emission factors'!$J$27/1000</f>
        <v>2.5963875000000001E-2</v>
      </c>
      <c r="T694" s="98">
        <f>'Activity data'!P302*'Emission factors'!$B$27*'Emission factors'!$J$27/1000</f>
        <v>2.260125E-2</v>
      </c>
      <c r="U694" s="98">
        <f>'Activity data'!Q302*'Emission factors'!$B$27*'Emission factors'!$J$27/1000</f>
        <v>2.1002624999999997E-2</v>
      </c>
    </row>
    <row r="695" spans="1:21" x14ac:dyDescent="0.25">
      <c r="A695" s="92" t="s">
        <v>11</v>
      </c>
      <c r="B695" s="92" t="s">
        <v>12</v>
      </c>
      <c r="C695" s="92" t="s">
        <v>13</v>
      </c>
      <c r="D695" s="92" t="s">
        <v>28</v>
      </c>
      <c r="E695" s="92" t="s">
        <v>29</v>
      </c>
      <c r="G695" s="92" t="s">
        <v>97</v>
      </c>
      <c r="H695" s="92" t="s">
        <v>31</v>
      </c>
      <c r="I695" s="88" t="s">
        <v>221</v>
      </c>
      <c r="L695" s="98">
        <f>'Activity data'!H303*'Emission factors'!$B$27*'Emission factors'!$J$27/1000</f>
        <v>18.804515625000001</v>
      </c>
      <c r="M695" s="98">
        <f>'Activity data'!I303*'Emission factors'!$B$27*'Emission factors'!$J$27/1000</f>
        <v>23.048865000000006</v>
      </c>
      <c r="N695" s="98">
        <f>'Activity data'!J303*'Emission factors'!$B$27*'Emission factors'!$J$27/1000</f>
        <v>25.670665124999999</v>
      </c>
      <c r="O695" s="98">
        <f>'Activity data'!K303*'Emission factors'!$B$27*'Emission factors'!$J$27/1000</f>
        <v>25.473538125000001</v>
      </c>
      <c r="P695" s="98">
        <f>'Activity data'!L303*'Emission factors'!$B$27*'Emission factors'!$J$27/1000</f>
        <v>26.878509000000001</v>
      </c>
      <c r="Q695" s="98">
        <f>'Activity data'!M303*'Emission factors'!$B$27*'Emission factors'!$J$27/1000</f>
        <v>31.287957749999997</v>
      </c>
      <c r="R695" s="98">
        <f>'Activity data'!N303*'Emission factors'!$B$27*'Emission factors'!$J$27/1000</f>
        <v>35.608710374999994</v>
      </c>
      <c r="S695" s="98">
        <f>'Activity data'!O303*'Emission factors'!$B$27*'Emission factors'!$J$27/1000</f>
        <v>33.339544875000009</v>
      </c>
      <c r="T695" s="98">
        <f>'Activity data'!P303*'Emission factors'!$B$27*'Emission factors'!$J$27/1000</f>
        <v>33.323558625000004</v>
      </c>
      <c r="U695" s="98">
        <f>'Activity data'!Q303*'Emission factors'!$B$27*'Emission factors'!$J$27/1000</f>
        <v>33.240154499999996</v>
      </c>
    </row>
    <row r="696" spans="1:21" x14ac:dyDescent="0.25">
      <c r="A696" s="92" t="s">
        <v>11</v>
      </c>
      <c r="B696" s="92" t="s">
        <v>12</v>
      </c>
      <c r="C696" s="92" t="s">
        <v>13</v>
      </c>
      <c r="D696" s="92" t="s">
        <v>28</v>
      </c>
      <c r="E696" s="92" t="s">
        <v>29</v>
      </c>
      <c r="G696" s="92" t="s">
        <v>97</v>
      </c>
      <c r="H696" s="92" t="s">
        <v>31</v>
      </c>
      <c r="I696" s="88" t="s">
        <v>222</v>
      </c>
      <c r="L696" s="98">
        <f>'Activity data'!H304*'Emission factors'!$B$27*'Emission factors'!$J$27/1000</f>
        <v>1.1192579999999999</v>
      </c>
      <c r="M696" s="98">
        <f>'Activity data'!I304*'Emission factors'!$B$27*'Emission factors'!$J$27/1000</f>
        <v>1.3060766250000002</v>
      </c>
      <c r="N696" s="98">
        <f>'Activity data'!J304*'Emission factors'!$B$27*'Emission factors'!$J$27/1000</f>
        <v>1.616706</v>
      </c>
      <c r="O696" s="98">
        <f>'Activity data'!K304*'Emission factors'!$B$27*'Emission factors'!$J$27/1000</f>
        <v>1.5772364999999999</v>
      </c>
      <c r="P696" s="98">
        <f>'Activity data'!L304*'Emission factors'!$B$27*'Emission factors'!$J$27/1000</f>
        <v>1.49245425</v>
      </c>
      <c r="Q696" s="98">
        <f>'Activity data'!M304*'Emission factors'!$B$27*'Emission factors'!$J$27/1000</f>
        <v>1.6152727499999999</v>
      </c>
      <c r="R696" s="98">
        <f>'Activity data'!N304*'Emission factors'!$B$27*'Emission factors'!$J$27/1000</f>
        <v>1.8645480000000001</v>
      </c>
      <c r="S696" s="98">
        <f>'Activity data'!O304*'Emission factors'!$B$27*'Emission factors'!$J$27/1000</f>
        <v>2.3124937500000002</v>
      </c>
      <c r="T696" s="98">
        <f>'Activity data'!P304*'Emission factors'!$B$27*'Emission factors'!$J$27/1000</f>
        <v>2.521031625</v>
      </c>
      <c r="U696" s="98">
        <f>'Activity data'!Q304*'Emission factors'!$B$27*'Emission factors'!$J$27/1000</f>
        <v>2.5673366249999998</v>
      </c>
    </row>
    <row r="697" spans="1:21" x14ac:dyDescent="0.25">
      <c r="A697" s="92" t="s">
        <v>11</v>
      </c>
      <c r="B697" s="92" t="s">
        <v>12</v>
      </c>
      <c r="C697" s="92" t="s">
        <v>13</v>
      </c>
      <c r="D697" s="92" t="s">
        <v>28</v>
      </c>
      <c r="E697" s="92" t="s">
        <v>29</v>
      </c>
      <c r="G697" s="92" t="s">
        <v>97</v>
      </c>
      <c r="H697" s="92" t="s">
        <v>31</v>
      </c>
      <c r="I697" s="88" t="s">
        <v>201</v>
      </c>
      <c r="L697" s="98">
        <f>'Activity data'!H305*'Emission factors'!$B$27*'Emission factors'!$J$27/1000</f>
        <v>1.8338985000000001</v>
      </c>
      <c r="M697" s="98">
        <f>'Activity data'!I305*'Emission factors'!$B$27*'Emission factors'!$J$27/1000</f>
        <v>1.7422256250000001</v>
      </c>
      <c r="N697" s="98">
        <f>'Activity data'!J305*'Emission factors'!$B$27*'Emission factors'!$J$27/1000</f>
        <v>2.4360840000000001</v>
      </c>
      <c r="O697" s="98">
        <f>'Activity data'!K305*'Emission factors'!$B$27*'Emission factors'!$J$27/1000</f>
        <v>2.4108918750000004</v>
      </c>
      <c r="P697" s="98">
        <f>'Activity data'!L305*'Emission factors'!$B$27*'Emission factors'!$J$27/1000</f>
        <v>2.3313465</v>
      </c>
      <c r="Q697" s="98">
        <f>'Activity data'!M305*'Emission factors'!$B$27*'Emission factors'!$J$27/1000</f>
        <v>2.5709748750000001</v>
      </c>
      <c r="R697" s="98">
        <f>'Activity data'!N305*'Emission factors'!$B$27*'Emission factors'!$J$27/1000</f>
        <v>2.5894968750000005</v>
      </c>
      <c r="S697" s="98">
        <f>'Activity data'!O305*'Emission factors'!$B$27*'Emission factors'!$J$27/1000</f>
        <v>2.6336520000000001</v>
      </c>
      <c r="T697" s="98">
        <f>'Activity data'!P305*'Emission factors'!$B$27*'Emission factors'!$J$27/1000</f>
        <v>2.8837541249999998</v>
      </c>
      <c r="U697" s="98">
        <f>'Activity data'!Q305*'Emission factors'!$B$27*'Emission factors'!$J$27/1000</f>
        <v>3.2470829999999999</v>
      </c>
    </row>
    <row r="698" spans="1:21" x14ac:dyDescent="0.25">
      <c r="A698" s="92" t="s">
        <v>11</v>
      </c>
      <c r="B698" s="92" t="s">
        <v>12</v>
      </c>
      <c r="C698" s="92" t="s">
        <v>13</v>
      </c>
      <c r="D698" s="92" t="s">
        <v>28</v>
      </c>
      <c r="E698" s="92" t="s">
        <v>29</v>
      </c>
      <c r="G698" s="92" t="s">
        <v>97</v>
      </c>
      <c r="H698" s="92" t="s">
        <v>31</v>
      </c>
      <c r="I698" s="88" t="s">
        <v>207</v>
      </c>
      <c r="L698" s="98">
        <f>'Activity data'!H306*'Emission factors'!$B$27*'Emission factors'!$J$27/1000</f>
        <v>0.44833162500000001</v>
      </c>
      <c r="M698" s="98">
        <f>'Activity data'!I306*'Emission factors'!$B$27*'Emission factors'!$J$27/1000</f>
        <v>0.53239724999999993</v>
      </c>
      <c r="N698" s="98">
        <f>'Activity data'!J306*'Emission factors'!$B$27*'Emission factors'!$J$27/1000</f>
        <v>0.54281587500000006</v>
      </c>
      <c r="O698" s="98">
        <f>'Activity data'!K306*'Emission factors'!$B$27*'Emission factors'!$J$27/1000</f>
        <v>0.54419399999999996</v>
      </c>
      <c r="P698" s="98">
        <f>'Activity data'!L306*'Emission factors'!$B$27*'Emission factors'!$J$27/1000</f>
        <v>0.44596125000000009</v>
      </c>
      <c r="Q698" s="98">
        <f>'Activity data'!M306*'Emission factors'!$B$27*'Emission factors'!$J$27/1000</f>
        <v>0.28339762499999999</v>
      </c>
      <c r="R698" s="98">
        <f>'Activity data'!N306*'Emission factors'!$B$27*'Emission factors'!$J$27/1000</f>
        <v>0.39612825000000002</v>
      </c>
      <c r="S698" s="98">
        <f>'Activity data'!O306*'Emission factors'!$B$27*'Emission factors'!$J$27/1000</f>
        <v>0.42275362500000002</v>
      </c>
      <c r="T698" s="98">
        <f>'Activity data'!P306*'Emission factors'!$B$27*'Emission factors'!$J$27/1000</f>
        <v>0.54314662499999999</v>
      </c>
      <c r="U698" s="98">
        <f>'Activity data'!Q306*'Emission factors'!$B$27*'Emission factors'!$J$27/1000</f>
        <v>0.72004275000000006</v>
      </c>
    </row>
    <row r="699" spans="1:21" x14ac:dyDescent="0.25">
      <c r="A699" s="92" t="s">
        <v>11</v>
      </c>
      <c r="B699" s="92" t="s">
        <v>12</v>
      </c>
      <c r="C699" s="92" t="s">
        <v>13</v>
      </c>
      <c r="D699" s="92" t="s">
        <v>28</v>
      </c>
      <c r="E699" s="92" t="s">
        <v>29</v>
      </c>
      <c r="G699" s="92" t="s">
        <v>97</v>
      </c>
      <c r="H699" s="92" t="s">
        <v>31</v>
      </c>
      <c r="I699" s="88" t="s">
        <v>218</v>
      </c>
      <c r="L699" s="98">
        <f>'Activity data'!H307*'Emission factors'!$B$27*'Emission factors'!$J$27/1000</f>
        <v>4.3162874999999996E-2</v>
      </c>
      <c r="M699" s="98">
        <f>'Activity data'!I307*'Emission factors'!$B$27*'Emission factors'!$J$27/1000</f>
        <v>1.5214500000000001E-2</v>
      </c>
      <c r="N699" s="98">
        <f>'Activity data'!J307*'Emission factors'!$B$27*'Emission factors'!$J$27/1000</f>
        <v>0.10953337500000003</v>
      </c>
      <c r="O699" s="98">
        <f>'Activity data'!K307*'Emission factors'!$B$27*'Emission factors'!$J$27/1000</f>
        <v>0.15021562500000002</v>
      </c>
      <c r="P699" s="98">
        <f>'Activity data'!L307*'Emission factors'!$B$27*'Emission factors'!$J$27/1000</f>
        <v>0.131583375</v>
      </c>
      <c r="Q699" s="98">
        <f>'Activity data'!M307*'Emission factors'!$B$27*'Emission factors'!$J$27/1000</f>
        <v>0.14371087500000002</v>
      </c>
      <c r="R699" s="98">
        <f>'Activity data'!N307*'Emission factors'!$B$27*'Emission factors'!$J$27/1000</f>
        <v>0.14982974999999998</v>
      </c>
      <c r="S699" s="98">
        <f>'Activity data'!O307*'Emission factors'!$B$27*'Emission factors'!$J$27/1000</f>
        <v>0.14806575</v>
      </c>
      <c r="T699" s="98">
        <f>'Activity data'!P307*'Emission factors'!$B$27*'Emission factors'!$J$27/1000</f>
        <v>0.15379875000000001</v>
      </c>
      <c r="U699" s="98">
        <f>'Activity data'!Q307*'Emission factors'!$B$27*'Emission factors'!$J$27/1000</f>
        <v>0.16961962500000002</v>
      </c>
    </row>
    <row r="700" spans="1:21" x14ac:dyDescent="0.25">
      <c r="A700" s="92" t="s">
        <v>11</v>
      </c>
      <c r="B700" s="92" t="s">
        <v>12</v>
      </c>
      <c r="C700" s="92" t="s">
        <v>13</v>
      </c>
      <c r="D700" s="92" t="s">
        <v>28</v>
      </c>
      <c r="E700" s="92" t="s">
        <v>29</v>
      </c>
      <c r="G700" s="92" t="s">
        <v>97</v>
      </c>
      <c r="H700" s="92" t="s">
        <v>31</v>
      </c>
      <c r="I700" s="88" t="s">
        <v>194</v>
      </c>
      <c r="L700" s="98">
        <f>'Activity data'!H308*'Emission factors'!$B$27*'Emission factors'!$J$27/1000</f>
        <v>0.70444237500000007</v>
      </c>
      <c r="M700" s="98">
        <f>'Activity data'!I308*'Emission factors'!$B$27*'Emission factors'!$J$27/1000</f>
        <v>0.837514125</v>
      </c>
      <c r="N700" s="98">
        <f>'Activity data'!J308*'Emission factors'!$B$27*'Emission factors'!$J$27/1000</f>
        <v>0.9840914999999999</v>
      </c>
      <c r="O700" s="98">
        <f>'Activity data'!K308*'Emission factors'!$B$27*'Emission factors'!$J$27/1000</f>
        <v>1.0183241249999999</v>
      </c>
      <c r="P700" s="98">
        <f>'Activity data'!L308*'Emission factors'!$B$27*'Emission factors'!$J$27/1000</f>
        <v>0.94848075000000009</v>
      </c>
      <c r="Q700" s="98">
        <f>'Activity data'!M308*'Emission factors'!$B$27*'Emission factors'!$J$27/1000</f>
        <v>0.96948337500000004</v>
      </c>
      <c r="R700" s="98">
        <f>'Activity data'!N308*'Emission factors'!$B$27*'Emission factors'!$J$27/1000</f>
        <v>1.0427996249999998</v>
      </c>
      <c r="S700" s="98">
        <f>'Activity data'!O308*'Emission factors'!$B$27*'Emission factors'!$J$27/1000</f>
        <v>1.1085086250000002</v>
      </c>
      <c r="T700" s="98">
        <f>'Activity data'!P308*'Emission factors'!$B$27*'Emission factors'!$J$27/1000</f>
        <v>1.0597230000000002</v>
      </c>
      <c r="U700" s="98">
        <f>'Activity data'!Q308*'Emission factors'!$B$27*'Emission factors'!$J$27/1000</f>
        <v>1.0472647500000001</v>
      </c>
    </row>
    <row r="701" spans="1:21" x14ac:dyDescent="0.25">
      <c r="A701" s="92" t="s">
        <v>11</v>
      </c>
      <c r="B701" s="92" t="s">
        <v>12</v>
      </c>
      <c r="C701" s="92" t="s">
        <v>13</v>
      </c>
      <c r="D701" s="92" t="s">
        <v>28</v>
      </c>
      <c r="E701" s="92" t="s">
        <v>29</v>
      </c>
      <c r="G701" s="92" t="s">
        <v>97</v>
      </c>
      <c r="H701" s="92" t="s">
        <v>31</v>
      </c>
      <c r="I701" s="88" t="s">
        <v>195</v>
      </c>
      <c r="L701" s="98">
        <f>'Activity data'!H309*'Emission factors'!$B$27*'Emission factors'!$J$27/1000</f>
        <v>0.10964362499999999</v>
      </c>
      <c r="M701" s="98">
        <f>'Activity data'!I309*'Emission factors'!$B$27*'Emission factors'!$J$27/1000</f>
        <v>0.11653425000000001</v>
      </c>
      <c r="N701" s="98">
        <f>'Activity data'!J309*'Emission factors'!$B$27*'Emission factors'!$J$27/1000</f>
        <v>0.19497712500000003</v>
      </c>
      <c r="O701" s="98">
        <f>'Activity data'!K309*'Emission factors'!$B$27*'Emission factors'!$J$27/1000</f>
        <v>0.23146987499999996</v>
      </c>
      <c r="P701" s="98">
        <f>'Activity data'!L309*'Emission factors'!$B$27*'Emission factors'!$J$27/1000</f>
        <v>0.212286375</v>
      </c>
      <c r="Q701" s="98">
        <f>'Activity data'!M309*'Emission factors'!$B$27*'Emission factors'!$J$27/1000</f>
        <v>0.19519762500000001</v>
      </c>
      <c r="R701" s="98">
        <f>'Activity data'!N309*'Emission factors'!$B$27*'Emission factors'!$J$27/1000</f>
        <v>0.27573524999999999</v>
      </c>
      <c r="S701" s="98">
        <f>'Activity data'!O309*'Emission factors'!$B$27*'Emission factors'!$J$27/1000</f>
        <v>0.2745225</v>
      </c>
      <c r="T701" s="98">
        <f>'Activity data'!P309*'Emission factors'!$B$27*'Emission factors'!$J$27/1000</f>
        <v>0.40125487500000001</v>
      </c>
      <c r="U701" s="98">
        <f>'Activity data'!Q309*'Emission factors'!$B$27*'Emission factors'!$J$27/1000</f>
        <v>0.52545149999999996</v>
      </c>
    </row>
    <row r="702" spans="1:21" x14ac:dyDescent="0.25">
      <c r="A702" s="92" t="s">
        <v>11</v>
      </c>
      <c r="B702" s="92" t="s">
        <v>12</v>
      </c>
      <c r="C702" s="92" t="s">
        <v>13</v>
      </c>
      <c r="D702" s="92" t="s">
        <v>28</v>
      </c>
      <c r="E702" s="92" t="s">
        <v>29</v>
      </c>
      <c r="G702" s="92" t="s">
        <v>97</v>
      </c>
      <c r="H702" s="92" t="s">
        <v>31</v>
      </c>
      <c r="I702" s="88" t="s">
        <v>209</v>
      </c>
      <c r="L702" s="98">
        <f>'Activity data'!H310*'Emission factors'!$B$27*'Emission factors'!$J$27/1000</f>
        <v>4.1063714999999998</v>
      </c>
      <c r="M702" s="98">
        <f>'Activity data'!I310*'Emission factors'!$B$27*'Emission factors'!$J$27/1000</f>
        <v>6.0978172499999994</v>
      </c>
      <c r="N702" s="98">
        <f>'Activity data'!J310*'Emission factors'!$B$27*'Emission factors'!$J$27/1000</f>
        <v>7.9441188750000009</v>
      </c>
      <c r="O702" s="98">
        <f>'Activity data'!K310*'Emission factors'!$B$27*'Emission factors'!$J$27/1000</f>
        <v>7.5649691249999993</v>
      </c>
      <c r="P702" s="98">
        <f>'Activity data'!L310*'Emission factors'!$B$27*'Emission factors'!$J$27/1000</f>
        <v>7.7054276250000004</v>
      </c>
      <c r="Q702" s="98">
        <f>'Activity data'!M310*'Emission factors'!$B$27*'Emission factors'!$J$27/1000</f>
        <v>8.1169908749999991</v>
      </c>
      <c r="R702" s="98">
        <f>'Activity data'!N310*'Emission factors'!$B$27*'Emission factors'!$J$27/1000</f>
        <v>8.9443619999999999</v>
      </c>
      <c r="S702" s="98">
        <f>'Activity data'!O310*'Emission factors'!$B$27*'Emission factors'!$J$27/1000</f>
        <v>9.2355322500000003</v>
      </c>
      <c r="T702" s="98">
        <f>'Activity data'!P310*'Emission factors'!$B$27*'Emission factors'!$J$27/1000</f>
        <v>9.55481625</v>
      </c>
      <c r="U702" s="98">
        <f>'Activity data'!Q310*'Emission factors'!$B$27*'Emission factors'!$J$27/1000</f>
        <v>9.3539958750000007</v>
      </c>
    </row>
    <row r="703" spans="1:21" x14ac:dyDescent="0.25">
      <c r="A703" s="92" t="s">
        <v>11</v>
      </c>
      <c r="B703" s="92" t="s">
        <v>12</v>
      </c>
      <c r="C703" s="92" t="s">
        <v>13</v>
      </c>
      <c r="D703" s="92" t="s">
        <v>28</v>
      </c>
      <c r="E703" s="92" t="s">
        <v>29</v>
      </c>
      <c r="G703" s="92" t="s">
        <v>97</v>
      </c>
      <c r="H703" s="92" t="s">
        <v>31</v>
      </c>
      <c r="I703" s="88" t="s">
        <v>208</v>
      </c>
      <c r="L703" s="98">
        <f>'Activity data'!H311*'Emission factors'!$B$27*'Emission factors'!$J$27/1000</f>
        <v>2.8967636250000002</v>
      </c>
      <c r="M703" s="98">
        <f>'Activity data'!I311*'Emission factors'!$B$27*'Emission factors'!$J$27/1000</f>
        <v>3.5933231250000004</v>
      </c>
      <c r="N703" s="98">
        <f>'Activity data'!J311*'Emission factors'!$B$27*'Emission factors'!$J$27/1000</f>
        <v>4.2940721250000005</v>
      </c>
      <c r="O703" s="98">
        <f>'Activity data'!K311*'Emission factors'!$B$27*'Emission factors'!$J$27/1000</f>
        <v>4.8914617500000004</v>
      </c>
      <c r="P703" s="98">
        <f>'Activity data'!L311*'Emission factors'!$B$27*'Emission factors'!$J$27/1000</f>
        <v>5.7303540000000002</v>
      </c>
      <c r="Q703" s="98">
        <f>'Activity data'!M311*'Emission factors'!$B$27*'Emission factors'!$J$27/1000</f>
        <v>6.4278506250000014</v>
      </c>
      <c r="R703" s="98">
        <f>'Activity data'!N311*'Emission factors'!$B$27*'Emission factors'!$J$27/1000</f>
        <v>6.6245366250000011</v>
      </c>
      <c r="S703" s="98">
        <f>'Activity data'!O311*'Emission factors'!$B$27*'Emission factors'!$J$27/1000</f>
        <v>6.8596447499999993</v>
      </c>
      <c r="T703" s="98">
        <f>'Activity data'!P311*'Emission factors'!$B$27*'Emission factors'!$J$27/1000</f>
        <v>7.3122761250000003</v>
      </c>
      <c r="U703" s="98">
        <f>'Activity data'!Q311*'Emission factors'!$B$27*'Emission factors'!$J$27/1000</f>
        <v>7.7547645000000012</v>
      </c>
    </row>
    <row r="704" spans="1:21" x14ac:dyDescent="0.25">
      <c r="A704" s="92" t="s">
        <v>11</v>
      </c>
      <c r="B704" s="92" t="s">
        <v>12</v>
      </c>
      <c r="C704" s="92" t="s">
        <v>13</v>
      </c>
      <c r="D704" s="92" t="s">
        <v>28</v>
      </c>
      <c r="E704" s="92" t="s">
        <v>29</v>
      </c>
      <c r="G704" s="92" t="s">
        <v>97</v>
      </c>
      <c r="H704" s="92" t="s">
        <v>31</v>
      </c>
      <c r="I704" s="88" t="s">
        <v>226</v>
      </c>
      <c r="L704" s="98">
        <f>'Activity data'!H312*'Emission factors'!$B$27*'Emission factors'!$J$27/1000</f>
        <v>0</v>
      </c>
      <c r="M704" s="98">
        <f>'Activity data'!I312*'Emission factors'!$B$27*'Emission factors'!$J$27/1000</f>
        <v>0</v>
      </c>
      <c r="N704" s="98">
        <f>'Activity data'!J312*'Emission factors'!$B$27*'Emission factors'!$J$27/1000</f>
        <v>0</v>
      </c>
      <c r="O704" s="98">
        <f>'Activity data'!K312*'Emission factors'!$B$27*'Emission factors'!$J$27/1000</f>
        <v>0</v>
      </c>
      <c r="P704" s="98">
        <f>'Activity data'!L312*'Emission factors'!$B$27*'Emission factors'!$J$27/1000</f>
        <v>0</v>
      </c>
      <c r="Q704" s="98">
        <f>'Activity data'!M312*'Emission factors'!$B$27*'Emission factors'!$J$27/1000</f>
        <v>0</v>
      </c>
      <c r="R704" s="98">
        <f>'Activity data'!N312*'Emission factors'!$B$27*'Emission factors'!$J$27/1000</f>
        <v>0</v>
      </c>
      <c r="S704" s="98">
        <f>'Activity data'!O312*'Emission factors'!$B$27*'Emission factors'!$J$27/1000</f>
        <v>0</v>
      </c>
      <c r="T704" s="98">
        <f>'Activity data'!P312*'Emission factors'!$B$27*'Emission factors'!$J$27/1000</f>
        <v>0</v>
      </c>
      <c r="U704" s="98">
        <f>'Activity data'!Q312*'Emission factors'!$B$27*'Emission factors'!$J$27/1000</f>
        <v>0</v>
      </c>
    </row>
    <row r="705" spans="1:21" x14ac:dyDescent="0.25">
      <c r="A705" s="92" t="s">
        <v>11</v>
      </c>
      <c r="B705" s="92" t="s">
        <v>12</v>
      </c>
      <c r="C705" s="92" t="s">
        <v>13</v>
      </c>
      <c r="D705" s="92" t="s">
        <v>28</v>
      </c>
      <c r="E705" s="92" t="s">
        <v>29</v>
      </c>
      <c r="G705" s="92" t="s">
        <v>97</v>
      </c>
      <c r="H705" s="92" t="s">
        <v>31</v>
      </c>
      <c r="I705" s="88" t="s">
        <v>196</v>
      </c>
      <c r="L705" s="98">
        <f>'Activity data'!H313*'Emission factors'!$B$27*'Emission factors'!$J$27/1000</f>
        <v>0.69937087500000006</v>
      </c>
      <c r="M705" s="98">
        <f>'Activity data'!I313*'Emission factors'!$B$27*'Emission factors'!$J$27/1000</f>
        <v>0.806864625</v>
      </c>
      <c r="N705" s="98">
        <f>'Activity data'!J313*'Emission factors'!$B$27*'Emission factors'!$J$27/1000</f>
        <v>0.84291637500000005</v>
      </c>
      <c r="O705" s="98">
        <f>'Activity data'!K313*'Emission factors'!$B$27*'Emission factors'!$J$27/1000</f>
        <v>0.78139687499999999</v>
      </c>
      <c r="P705" s="98">
        <f>'Activity data'!L313*'Emission factors'!$B$27*'Emission factors'!$J$27/1000</f>
        <v>0.79628062499999996</v>
      </c>
      <c r="Q705" s="98">
        <f>'Activity data'!M313*'Emission factors'!$B$27*'Emission factors'!$J$27/1000</f>
        <v>0.88800862500000011</v>
      </c>
      <c r="R705" s="98">
        <f>'Activity data'!N313*'Emission factors'!$B$27*'Emission factors'!$J$27/1000</f>
        <v>1.046107125</v>
      </c>
      <c r="S705" s="98">
        <f>'Activity data'!O313*'Emission factors'!$B$27*'Emission factors'!$J$27/1000</f>
        <v>1.0084016250000001</v>
      </c>
      <c r="T705" s="98">
        <f>'Activity data'!P313*'Emission factors'!$B$27*'Emission factors'!$J$27/1000</f>
        <v>1.0905378749999999</v>
      </c>
      <c r="U705" s="98">
        <f>'Activity data'!Q313*'Emission factors'!$B$27*'Emission factors'!$J$27/1000</f>
        <v>1.3895909999999998</v>
      </c>
    </row>
    <row r="706" spans="1:21" x14ac:dyDescent="0.25">
      <c r="A706" s="92" t="s">
        <v>11</v>
      </c>
      <c r="B706" s="92" t="s">
        <v>12</v>
      </c>
      <c r="C706" s="92" t="s">
        <v>13</v>
      </c>
      <c r="D706" s="92" t="s">
        <v>28</v>
      </c>
      <c r="E706" s="92" t="s">
        <v>29</v>
      </c>
      <c r="G706" s="92" t="s">
        <v>97</v>
      </c>
      <c r="H706" s="92" t="s">
        <v>31</v>
      </c>
      <c r="I706" s="88" t="s">
        <v>197</v>
      </c>
      <c r="L706" s="98">
        <f>'Activity data'!H314*'Emission factors'!$B$27*'Emission factors'!$J$27/1000</f>
        <v>20.810790000000001</v>
      </c>
      <c r="M706" s="98">
        <f>'Activity data'!I314*'Emission factors'!$B$27*'Emission factors'!$J$27/1000</f>
        <v>24.140670750000002</v>
      </c>
      <c r="N706" s="98">
        <f>'Activity data'!J314*'Emission factors'!$B$27*'Emission factors'!$J$27/1000</f>
        <v>26.504541</v>
      </c>
      <c r="O706" s="98">
        <f>'Activity data'!K314*'Emission factors'!$B$27*'Emission factors'!$J$27/1000</f>
        <v>26.645936624999997</v>
      </c>
      <c r="P706" s="98">
        <f>'Activity data'!L314*'Emission factors'!$B$27*'Emission factors'!$J$27/1000</f>
        <v>26.361381375000004</v>
      </c>
      <c r="Q706" s="98">
        <f>'Activity data'!M314*'Emission factors'!$B$27*'Emission factors'!$J$27/1000</f>
        <v>27.208211625000001</v>
      </c>
      <c r="R706" s="98">
        <f>'Activity data'!N314*'Emission factors'!$B$27*'Emission factors'!$J$27/1000</f>
        <v>28.353433500000001</v>
      </c>
      <c r="S706" s="98">
        <f>'Activity data'!O314*'Emission factors'!$B$27*'Emission factors'!$J$27/1000</f>
        <v>27.480474000000001</v>
      </c>
      <c r="T706" s="98">
        <f>'Activity data'!P314*'Emission factors'!$B$27*'Emission factors'!$J$27/1000</f>
        <v>28.252003499999997</v>
      </c>
      <c r="U706" s="98">
        <f>'Activity data'!Q314*'Emission factors'!$B$27*'Emission factors'!$J$27/1000</f>
        <v>29.118678749999994</v>
      </c>
    </row>
    <row r="707" spans="1:21" x14ac:dyDescent="0.25">
      <c r="A707" s="92" t="s">
        <v>11</v>
      </c>
      <c r="B707" s="92" t="s">
        <v>12</v>
      </c>
      <c r="C707" s="92" t="s">
        <v>13</v>
      </c>
      <c r="D707" s="92" t="s">
        <v>28</v>
      </c>
      <c r="E707" s="92" t="s">
        <v>29</v>
      </c>
      <c r="G707" s="92" t="s">
        <v>97</v>
      </c>
      <c r="H707" s="92" t="s">
        <v>31</v>
      </c>
      <c r="I707" s="88" t="s">
        <v>229</v>
      </c>
      <c r="L707" s="98">
        <f>'Activity data'!H315*'Emission factors'!$B$27*'Emission factors'!$J$27/1000</f>
        <v>3.516975E-2</v>
      </c>
      <c r="M707" s="98">
        <f>'Activity data'!I315*'Emission factors'!$B$27*'Emission factors'!$J$27/1000</f>
        <v>3.81465E-2</v>
      </c>
      <c r="N707" s="98">
        <f>'Activity data'!J315*'Emission factors'!$B$27*'Emission factors'!$J$27/1000</f>
        <v>3.6106875000000004E-2</v>
      </c>
      <c r="O707" s="98">
        <f>'Activity data'!K315*'Emission factors'!$B$27*'Emission factors'!$J$27/1000</f>
        <v>6.6756375000000007E-2</v>
      </c>
      <c r="P707" s="98">
        <f>'Activity data'!L315*'Emission factors'!$B$27*'Emission factors'!$J$27/1000</f>
        <v>0.10120950000000001</v>
      </c>
      <c r="Q707" s="98">
        <f>'Activity data'!M315*'Emission factors'!$B$27*'Emission factors'!$J$27/1000</f>
        <v>7.2103500000000001E-2</v>
      </c>
      <c r="R707" s="98">
        <f>'Activity data'!N315*'Emission factors'!$B$27*'Emission factors'!$J$27/1000</f>
        <v>6.1739999999999996E-2</v>
      </c>
      <c r="S707" s="98">
        <f>'Activity data'!O315*'Emission factors'!$B$27*'Emission factors'!$J$27/1000</f>
        <v>6.8024249999999994E-2</v>
      </c>
      <c r="T707" s="98">
        <f>'Activity data'!P315*'Emission factors'!$B$27*'Emission factors'!$J$27/1000</f>
        <v>6.6756375000000007E-2</v>
      </c>
      <c r="U707" s="98">
        <f>'Activity data'!Q315*'Emission factors'!$B$27*'Emission factors'!$J$27/1000</f>
        <v>6.6535875000000008E-2</v>
      </c>
    </row>
    <row r="708" spans="1:21" x14ac:dyDescent="0.25">
      <c r="A708" s="92" t="s">
        <v>11</v>
      </c>
      <c r="B708" s="92" t="s">
        <v>12</v>
      </c>
      <c r="C708" s="92" t="s">
        <v>13</v>
      </c>
      <c r="D708" s="92" t="s">
        <v>28</v>
      </c>
      <c r="E708" s="92" t="s">
        <v>29</v>
      </c>
      <c r="G708" s="92" t="s">
        <v>97</v>
      </c>
      <c r="H708" s="92" t="s">
        <v>31</v>
      </c>
      <c r="I708" s="88" t="s">
        <v>198</v>
      </c>
      <c r="L708" s="98">
        <f>'Activity data'!H316*'Emission factors'!$B$27*'Emission factors'!$J$27/1000</f>
        <v>1.7639999999999999E-3</v>
      </c>
      <c r="M708" s="98">
        <f>'Activity data'!I316*'Emission factors'!$B$27*'Emission factors'!$J$27/1000</f>
        <v>2.8665000000000001E-3</v>
      </c>
      <c r="N708" s="98">
        <f>'Activity data'!J316*'Emission factors'!$B$27*'Emission factors'!$J$27/1000</f>
        <v>1.5435000000000002E-3</v>
      </c>
      <c r="O708" s="98">
        <f>'Activity data'!K316*'Emission factors'!$B$27*'Emission factors'!$J$27/1000</f>
        <v>2.5357500000000002E-3</v>
      </c>
      <c r="P708" s="98">
        <f>'Activity data'!L316*'Emission factors'!$B$27*'Emission factors'!$J$27/1000</f>
        <v>1.4332500000000001E-3</v>
      </c>
      <c r="Q708" s="98">
        <f>'Activity data'!M316*'Emission factors'!$B$27*'Emission factors'!$J$27/1000</f>
        <v>7.1662500000000003E-4</v>
      </c>
      <c r="R708" s="98">
        <f>'Activity data'!N316*'Emission factors'!$B$27*'Emission factors'!$J$27/1000</f>
        <v>9.9225000000000029E-4</v>
      </c>
      <c r="S708" s="98">
        <f>'Activity data'!O316*'Emission factors'!$B$27*'Emission factors'!$J$27/1000</f>
        <v>4.4099999999999999E-4</v>
      </c>
      <c r="T708" s="98">
        <f>'Activity data'!P316*'Emission factors'!$B$27*'Emission factors'!$J$27/1000</f>
        <v>5.5124999999999998E-5</v>
      </c>
      <c r="U708" s="98">
        <f>'Activity data'!Q316*'Emission factors'!$B$27*'Emission factors'!$J$27/1000</f>
        <v>0</v>
      </c>
    </row>
    <row r="709" spans="1:21" x14ac:dyDescent="0.25">
      <c r="A709" s="92" t="s">
        <v>11</v>
      </c>
      <c r="B709" s="92" t="s">
        <v>12</v>
      </c>
      <c r="C709" s="92" t="s">
        <v>13</v>
      </c>
      <c r="D709" s="92" t="s">
        <v>28</v>
      </c>
      <c r="E709" s="92" t="s">
        <v>29</v>
      </c>
      <c r="G709" s="92" t="s">
        <v>97</v>
      </c>
      <c r="H709" s="92" t="s">
        <v>31</v>
      </c>
      <c r="I709" s="88" t="s">
        <v>231</v>
      </c>
      <c r="L709" s="98">
        <f>'Activity data'!H317*'Emission factors'!$B$27*'Emission factors'!$J$27/1000</f>
        <v>7.4418749999999997E-3</v>
      </c>
      <c r="M709" s="98">
        <f>'Activity data'!I317*'Emission factors'!$B$27*'Emission factors'!$J$27/1000</f>
        <v>1.9293749999999999E-3</v>
      </c>
      <c r="N709" s="98">
        <f>'Activity data'!J317*'Emission factors'!$B$27*'Emission factors'!$J$27/1000</f>
        <v>0</v>
      </c>
      <c r="O709" s="98">
        <f>'Activity data'!K317*'Emission factors'!$B$27*'Emission factors'!$J$27/1000</f>
        <v>1.1576250000000002E-3</v>
      </c>
      <c r="P709" s="98">
        <f>'Activity data'!L317*'Emission factors'!$B$27*'Emission factors'!$J$27/1000</f>
        <v>1.3946624999999999E-2</v>
      </c>
      <c r="Q709" s="98">
        <f>'Activity data'!M317*'Emission factors'!$B$27*'Emission factors'!$J$27/1000</f>
        <v>2.5688249999999999E-2</v>
      </c>
      <c r="R709" s="98">
        <f>'Activity data'!N317*'Emission factors'!$B$27*'Emission factors'!$J$27/1000</f>
        <v>2.8885500000000001E-2</v>
      </c>
      <c r="S709" s="98">
        <f>'Activity data'!O317*'Emission factors'!$B$27*'Emission factors'!$J$27/1000</f>
        <v>2.71215E-2</v>
      </c>
      <c r="T709" s="98">
        <f>'Activity data'!P317*'Emission factors'!$B$27*'Emission factors'!$J$27/1000</f>
        <v>3.1421249999999998E-2</v>
      </c>
      <c r="U709" s="98">
        <f>'Activity data'!Q317*'Emission factors'!$B$27*'Emission factors'!$J$27/1000</f>
        <v>3.1421249999999998E-2</v>
      </c>
    </row>
    <row r="710" spans="1:21" x14ac:dyDescent="0.25">
      <c r="A710" s="92" t="s">
        <v>11</v>
      </c>
      <c r="B710" s="92" t="s">
        <v>12</v>
      </c>
      <c r="C710" s="92" t="s">
        <v>13</v>
      </c>
      <c r="D710" s="92" t="s">
        <v>28</v>
      </c>
      <c r="E710" s="92" t="s">
        <v>29</v>
      </c>
      <c r="G710" s="92" t="s">
        <v>97</v>
      </c>
      <c r="H710" s="92" t="s">
        <v>31</v>
      </c>
      <c r="I710" s="88" t="s">
        <v>230</v>
      </c>
      <c r="L710" s="98">
        <f>'Activity data'!H318*'Emission factors'!$B$27*'Emission factors'!$J$27/1000</f>
        <v>1.7915625000000001E-2</v>
      </c>
      <c r="M710" s="98">
        <f>'Activity data'!I318*'Emission factors'!$B$27*'Emission factors'!$J$27/1000</f>
        <v>1.6317000000000002E-2</v>
      </c>
      <c r="N710" s="98">
        <f>'Activity data'!J318*'Emission factors'!$B$27*'Emission factors'!$J$27/1000</f>
        <v>2.6239500000000002E-2</v>
      </c>
      <c r="O710" s="98">
        <f>'Activity data'!K318*'Emission factors'!$B$27*'Emission factors'!$J$27/1000</f>
        <v>2.9271375000000002E-2</v>
      </c>
      <c r="P710" s="98">
        <f>'Activity data'!L318*'Emission factors'!$B$27*'Emission factors'!$J$27/1000</f>
        <v>3.0759749999999999E-2</v>
      </c>
      <c r="Q710" s="98">
        <f>'Activity data'!M318*'Emission factors'!$B$27*'Emission factors'!$J$27/1000</f>
        <v>3.5445375000000001E-2</v>
      </c>
      <c r="R710" s="98">
        <f>'Activity data'!N318*'Emission factors'!$B$27*'Emission factors'!$J$27/1000</f>
        <v>3.4012124999999997E-2</v>
      </c>
      <c r="S710" s="98">
        <f>'Activity data'!O318*'Emission factors'!$B$27*'Emission factors'!$J$27/1000</f>
        <v>3.6878624999999998E-2</v>
      </c>
      <c r="T710" s="98">
        <f>'Activity data'!P318*'Emission factors'!$B$27*'Emission factors'!$J$27/1000</f>
        <v>3.4673625000000007E-2</v>
      </c>
      <c r="U710" s="98">
        <f>'Activity data'!Q318*'Emission factors'!$B$27*'Emission factors'!$J$27/1000</f>
        <v>2.9877749999999998E-2</v>
      </c>
    </row>
    <row r="711" spans="1:21" x14ac:dyDescent="0.25">
      <c r="A711" s="92" t="s">
        <v>11</v>
      </c>
      <c r="B711" s="92" t="s">
        <v>12</v>
      </c>
      <c r="C711" s="92" t="s">
        <v>13</v>
      </c>
      <c r="D711" s="92" t="s">
        <v>28</v>
      </c>
      <c r="E711" s="92" t="s">
        <v>29</v>
      </c>
      <c r="G711" s="92" t="s">
        <v>97</v>
      </c>
      <c r="H711" s="92" t="s">
        <v>31</v>
      </c>
      <c r="I711" s="88" t="s">
        <v>232</v>
      </c>
      <c r="L711" s="98">
        <f>'Activity data'!H319*'Emission factors'!$B$27*'Emission factors'!$J$27/1000</f>
        <v>0.34023149999999996</v>
      </c>
      <c r="M711" s="98">
        <f>'Activity data'!I319*'Emission factors'!$B$27*'Emission factors'!$J$27/1000</f>
        <v>0.41470537500000004</v>
      </c>
      <c r="N711" s="98">
        <f>'Activity data'!J319*'Emission factors'!$B$27*'Emission factors'!$J$27/1000</f>
        <v>0.63989099999999999</v>
      </c>
      <c r="O711" s="98">
        <f>'Activity data'!K319*'Emission factors'!$B$27*'Emission factors'!$J$27/1000</f>
        <v>0.55825087499999992</v>
      </c>
      <c r="P711" s="98">
        <f>'Activity data'!L319*'Emission factors'!$B$27*'Emission factors'!$J$27/1000</f>
        <v>0.42109987500000001</v>
      </c>
      <c r="Q711" s="98">
        <f>'Activity data'!M319*'Emission factors'!$B$27*'Emission factors'!$J$27/1000</f>
        <v>0.5820097500000001</v>
      </c>
      <c r="R711" s="98">
        <f>'Activity data'!N319*'Emission factors'!$B$27*'Emission factors'!$J$27/1000</f>
        <v>0.72577575000000016</v>
      </c>
      <c r="S711" s="98">
        <f>'Activity data'!O319*'Emission factors'!$B$27*'Emission factors'!$J$27/1000</f>
        <v>0.78712987499999998</v>
      </c>
      <c r="T711" s="98">
        <f>'Activity data'!P319*'Emission factors'!$B$27*'Emission factors'!$J$27/1000</f>
        <v>0.78939000000000004</v>
      </c>
      <c r="U711" s="98">
        <f>'Activity data'!Q319*'Emission factors'!$B$27*'Emission factors'!$J$27/1000</f>
        <v>0.97251524999999994</v>
      </c>
    </row>
    <row r="712" spans="1:21" x14ac:dyDescent="0.25">
      <c r="A712" s="92" t="s">
        <v>11</v>
      </c>
      <c r="B712" s="92" t="s">
        <v>12</v>
      </c>
      <c r="C712" s="92" t="s">
        <v>13</v>
      </c>
      <c r="D712" s="92" t="s">
        <v>28</v>
      </c>
      <c r="E712" s="92" t="s">
        <v>29</v>
      </c>
      <c r="G712" s="92" t="s">
        <v>97</v>
      </c>
      <c r="H712" s="92" t="s">
        <v>31</v>
      </c>
      <c r="I712" s="92" t="s">
        <v>225</v>
      </c>
      <c r="L712" s="98">
        <f>'Activity data'!H320*'Emission factors'!$B$27*'Emission factors'!$J$27/1000</f>
        <v>0</v>
      </c>
      <c r="M712" s="98">
        <f>'Activity data'!I320*'Emission factors'!$B$27*'Emission factors'!$J$27/1000</f>
        <v>0</v>
      </c>
      <c r="N712" s="98">
        <f>'Activity data'!J320*'Emission factors'!$B$27*'Emission factors'!$J$27/1000</f>
        <v>0</v>
      </c>
      <c r="O712" s="98">
        <f>'Activity data'!K320*'Emission factors'!$B$27*'Emission factors'!$J$27/1000</f>
        <v>0</v>
      </c>
      <c r="P712" s="98">
        <f>'Activity data'!L320*'Emission factors'!$B$27*'Emission factors'!$J$27/1000</f>
        <v>0</v>
      </c>
      <c r="Q712" s="98">
        <f>'Activity data'!M320*'Emission factors'!$B$27*'Emission factors'!$J$27/1000</f>
        <v>0</v>
      </c>
      <c r="R712" s="98">
        <f>'Activity data'!N320*'Emission factors'!$B$27*'Emission factors'!$J$27/1000</f>
        <v>0</v>
      </c>
      <c r="S712" s="98">
        <f>'Activity data'!O320*'Emission factors'!$B$27*'Emission factors'!$J$27/1000</f>
        <v>0</v>
      </c>
      <c r="T712" s="98">
        <f>'Activity data'!P320*'Emission factors'!$B$27*'Emission factors'!$J$27/1000</f>
        <v>0</v>
      </c>
      <c r="U712" s="98">
        <f>'Activity data'!Q320*'Emission factors'!$B$27*'Emission factors'!$J$27/1000</f>
        <v>0</v>
      </c>
    </row>
    <row r="713" spans="1:21" x14ac:dyDescent="0.25">
      <c r="A713" s="92" t="s">
        <v>11</v>
      </c>
      <c r="B713" s="92" t="s">
        <v>12</v>
      </c>
      <c r="C713" s="92" t="s">
        <v>13</v>
      </c>
      <c r="D713" s="92" t="s">
        <v>28</v>
      </c>
      <c r="E713" s="92" t="s">
        <v>29</v>
      </c>
      <c r="G713" s="92" t="s">
        <v>97</v>
      </c>
      <c r="H713" s="92" t="s">
        <v>31</v>
      </c>
      <c r="I713" s="88" t="s">
        <v>205</v>
      </c>
      <c r="L713" s="98">
        <f>'Activity data'!H321*'Emission factors'!$B$27*'Emission factors'!$J$27/1000</f>
        <v>0.86849437500000015</v>
      </c>
      <c r="M713" s="98">
        <f>'Activity data'!I321*'Emission factors'!$B$27*'Emission factors'!$J$27/1000</f>
        <v>1.0011251250000002</v>
      </c>
      <c r="N713" s="98">
        <f>'Activity data'!J321*'Emission factors'!$B$27*'Emission factors'!$J$27/1000</f>
        <v>1.2253185</v>
      </c>
      <c r="O713" s="98">
        <f>'Activity data'!K321*'Emission factors'!$B$27*'Emission factors'!$J$27/1000</f>
        <v>1.1538765</v>
      </c>
      <c r="P713" s="98">
        <f>'Activity data'!L321*'Emission factors'!$B$27*'Emission factors'!$J$27/1000</f>
        <v>1.0821037499999999</v>
      </c>
      <c r="Q713" s="98">
        <f>'Activity data'!M321*'Emission factors'!$B$27*'Emission factors'!$J$27/1000</f>
        <v>1.1241641250000001</v>
      </c>
      <c r="R713" s="98">
        <f>'Activity data'!N321*'Emission factors'!$B$27*'Emission factors'!$J$27/1000</f>
        <v>0.99213974999999999</v>
      </c>
      <c r="S713" s="98">
        <f>'Activity data'!O321*'Emission factors'!$B$27*'Emission factors'!$J$27/1000</f>
        <v>0.99814837499999998</v>
      </c>
      <c r="T713" s="98">
        <f>'Activity data'!P321*'Emission factors'!$B$27*'Emission factors'!$J$27/1000</f>
        <v>1.0238366250000002</v>
      </c>
      <c r="U713" s="98">
        <f>'Activity data'!Q321*'Emission factors'!$B$27*'Emission factors'!$J$27/1000</f>
        <v>0.99395887500000002</v>
      </c>
    </row>
    <row r="714" spans="1:21" x14ac:dyDescent="0.25">
      <c r="A714" s="92" t="s">
        <v>11</v>
      </c>
      <c r="B714" s="92" t="s">
        <v>12</v>
      </c>
      <c r="C714" s="92" t="s">
        <v>13</v>
      </c>
      <c r="D714" s="92" t="s">
        <v>28</v>
      </c>
      <c r="E714" s="92" t="s">
        <v>29</v>
      </c>
      <c r="G714" s="92" t="s">
        <v>97</v>
      </c>
      <c r="H714" s="92" t="s">
        <v>31</v>
      </c>
      <c r="I714" s="88" t="s">
        <v>204</v>
      </c>
      <c r="L714" s="98">
        <f>'Activity data'!H322*'Emission factors'!$B$27*'Emission factors'!$J$27/1000</f>
        <v>1.0808909999999998</v>
      </c>
      <c r="M714" s="98">
        <f>'Activity data'!I322*'Emission factors'!$B$27*'Emission factors'!$J$27/1000</f>
        <v>1.2994616250000002</v>
      </c>
      <c r="N714" s="98">
        <f>'Activity data'!J322*'Emission factors'!$B$27*'Emission factors'!$J$27/1000</f>
        <v>1.78638075</v>
      </c>
      <c r="O714" s="98">
        <f>'Activity data'!K322*'Emission factors'!$B$27*'Emission factors'!$J$27/1000</f>
        <v>1.6447646250000001</v>
      </c>
      <c r="P714" s="98">
        <f>'Activity data'!L322*'Emission factors'!$B$27*'Emission factors'!$J$27/1000</f>
        <v>2.0539575000000001</v>
      </c>
      <c r="Q714" s="98">
        <f>'Activity data'!M322*'Emission factors'!$B$27*'Emission factors'!$J$27/1000</f>
        <v>2.1968966250000004</v>
      </c>
      <c r="R714" s="98">
        <f>'Activity data'!N322*'Emission factors'!$B$27*'Emission factors'!$J$27/1000</f>
        <v>2.3408280000000001</v>
      </c>
      <c r="S714" s="98">
        <f>'Activity data'!O322*'Emission factors'!$B$27*'Emission factors'!$J$27/1000</f>
        <v>2.268669375</v>
      </c>
      <c r="T714" s="98">
        <f>'Activity data'!P322*'Emission factors'!$B$27*'Emission factors'!$J$27/1000</f>
        <v>2.3515773750000002</v>
      </c>
      <c r="U714" s="98">
        <f>'Activity data'!Q322*'Emission factors'!$B$27*'Emission factors'!$J$27/1000</f>
        <v>2.5858586249999997</v>
      </c>
    </row>
    <row r="715" spans="1:21" x14ac:dyDescent="0.25">
      <c r="A715" s="92" t="s">
        <v>11</v>
      </c>
      <c r="B715" s="92" t="s">
        <v>12</v>
      </c>
      <c r="C715" s="92" t="s">
        <v>13</v>
      </c>
      <c r="D715" s="92" t="s">
        <v>28</v>
      </c>
      <c r="E715" s="92" t="s">
        <v>29</v>
      </c>
      <c r="G715" s="92" t="s">
        <v>97</v>
      </c>
      <c r="H715" s="92" t="s">
        <v>31</v>
      </c>
      <c r="I715" s="88" t="s">
        <v>228</v>
      </c>
      <c r="L715" s="98">
        <f>'Activity data'!H323*'Emission factors'!$B$27*'Emission factors'!$J$27/1000</f>
        <v>1.819125E-3</v>
      </c>
      <c r="M715" s="98">
        <f>'Activity data'!I323*'Emission factors'!$B$27*'Emission factors'!$J$27/1000</f>
        <v>5.5124999999999998E-4</v>
      </c>
      <c r="N715" s="98">
        <f>'Activity data'!J323*'Emission factors'!$B$27*'Emission factors'!$J$27/1000</f>
        <v>1.2127500000000003E-3</v>
      </c>
      <c r="O715" s="98">
        <f>'Activity data'!K323*'Emission factors'!$B$27*'Emission factors'!$J$27/1000</f>
        <v>1.8742500000000003E-3</v>
      </c>
      <c r="P715" s="98">
        <f>'Activity data'!L323*'Emission factors'!$B$27*'Emission factors'!$J$27/1000</f>
        <v>2.9767499999999994E-3</v>
      </c>
      <c r="Q715" s="98">
        <f>'Activity data'!M323*'Emission factors'!$B$27*'Emission factors'!$J$27/1000</f>
        <v>2.8113750000000001E-3</v>
      </c>
      <c r="R715" s="98">
        <f>'Activity data'!N323*'Emission factors'!$B$27*'Emission factors'!$J$27/1000</f>
        <v>3.9690000000000012E-3</v>
      </c>
      <c r="S715" s="98">
        <f>'Activity data'!O323*'Emission factors'!$B$27*'Emission factors'!$J$27/1000</f>
        <v>2.5908749999999999E-3</v>
      </c>
      <c r="T715" s="98">
        <f>'Activity data'!P323*'Emission factors'!$B$27*'Emission factors'!$J$27/1000</f>
        <v>2.1498750000000003E-3</v>
      </c>
      <c r="U715" s="98">
        <f>'Activity data'!Q323*'Emission factors'!$B$27*'Emission factors'!$J$27/1000</f>
        <v>5.5124999999999998E-4</v>
      </c>
    </row>
    <row r="716" spans="1:21" x14ac:dyDescent="0.25">
      <c r="A716" s="92" t="s">
        <v>11</v>
      </c>
      <c r="B716" s="92" t="s">
        <v>12</v>
      </c>
      <c r="C716" s="92" t="s">
        <v>13</v>
      </c>
      <c r="D716" s="92" t="s">
        <v>28</v>
      </c>
      <c r="E716" s="92" t="s">
        <v>29</v>
      </c>
      <c r="G716" s="92" t="s">
        <v>97</v>
      </c>
      <c r="H716" s="92" t="s">
        <v>31</v>
      </c>
      <c r="I716" s="88" t="s">
        <v>202</v>
      </c>
      <c r="L716" s="98">
        <f>'Activity data'!H324*'Emission factors'!$B$27*'Emission factors'!$J$27/1000</f>
        <v>6.3326497500000007</v>
      </c>
      <c r="M716" s="98">
        <f>'Activity data'!I324*'Emission factors'!$B$27*'Emission factors'!$J$27/1000</f>
        <v>7.5920355000000015</v>
      </c>
      <c r="N716" s="98">
        <f>'Activity data'!J324*'Emission factors'!$B$27*'Emission factors'!$J$27/1000</f>
        <v>8.6794312500000004</v>
      </c>
      <c r="O716" s="98">
        <f>'Activity data'!K324*'Emission factors'!$B$27*'Emission factors'!$J$27/1000</f>
        <v>8.4297149999999998</v>
      </c>
      <c r="P716" s="98">
        <f>'Activity data'!L324*'Emission factors'!$B$27*'Emission factors'!$J$27/1000</f>
        <v>8.8658088750000008</v>
      </c>
      <c r="Q716" s="98">
        <f>'Activity data'!M324*'Emission factors'!$B$27*'Emission factors'!$J$27/1000</f>
        <v>9.8215661250000004</v>
      </c>
      <c r="R716" s="98">
        <f>'Activity data'!N324*'Emission factors'!$B$27*'Emission factors'!$J$27/1000</f>
        <v>10.672916625000001</v>
      </c>
      <c r="S716" s="98">
        <f>'Activity data'!O324*'Emission factors'!$B$27*'Emission factors'!$J$27/1000</f>
        <v>10.401536250000001</v>
      </c>
      <c r="T716" s="98">
        <f>'Activity data'!P324*'Emission factors'!$B$27*'Emission factors'!$J$27/1000</f>
        <v>10.309587750000002</v>
      </c>
      <c r="U716" s="98">
        <f>'Activity data'!Q324*'Emission factors'!$B$27*'Emission factors'!$J$27/1000</f>
        <v>9.9038126250000005</v>
      </c>
    </row>
    <row r="717" spans="1:21" x14ac:dyDescent="0.25">
      <c r="A717" s="92" t="s">
        <v>11</v>
      </c>
      <c r="B717" s="92" t="s">
        <v>12</v>
      </c>
      <c r="C717" s="92" t="s">
        <v>13</v>
      </c>
      <c r="D717" s="92" t="s">
        <v>28</v>
      </c>
      <c r="E717" s="92" t="s">
        <v>29</v>
      </c>
      <c r="G717" s="92" t="s">
        <v>97</v>
      </c>
      <c r="H717" s="92" t="s">
        <v>31</v>
      </c>
      <c r="I717" s="88" t="s">
        <v>190</v>
      </c>
      <c r="L717" s="98">
        <f>'Activity data'!H325*'Emission factors'!$B$27*'Emission factors'!$J$27/1000</f>
        <v>0</v>
      </c>
      <c r="M717" s="98">
        <f>'Activity data'!I325*'Emission factors'!$B$27*'Emission factors'!$J$27/1000</f>
        <v>0</v>
      </c>
      <c r="N717" s="98">
        <f>'Activity data'!J325*'Emission factors'!$B$27*'Emission factors'!$J$27/1000</f>
        <v>0</v>
      </c>
      <c r="O717" s="98">
        <f>'Activity data'!K325*'Emission factors'!$B$27*'Emission factors'!$J$27/1000</f>
        <v>0</v>
      </c>
      <c r="P717" s="98">
        <f>'Activity data'!L325*'Emission factors'!$B$27*'Emission factors'!$J$27/1000</f>
        <v>0</v>
      </c>
      <c r="Q717" s="98">
        <f>'Activity data'!M325*'Emission factors'!$B$27*'Emission factors'!$J$27/1000</f>
        <v>0</v>
      </c>
      <c r="R717" s="98">
        <f>'Activity data'!N325*'Emission factors'!$B$27*'Emission factors'!$J$27/1000</f>
        <v>0</v>
      </c>
      <c r="S717" s="98">
        <f>'Activity data'!O325*'Emission factors'!$B$27*'Emission factors'!$J$27/1000</f>
        <v>0</v>
      </c>
      <c r="T717" s="98">
        <f>'Activity data'!P325*'Emission factors'!$B$27*'Emission factors'!$J$27/1000</f>
        <v>4.382106750000001</v>
      </c>
      <c r="U717" s="98">
        <f>'Activity data'!Q325*'Emission factors'!$B$27*'Emission factors'!$J$27/1000</f>
        <v>5.896225125</v>
      </c>
    </row>
    <row r="718" spans="1:21" x14ac:dyDescent="0.25">
      <c r="A718" s="92" t="s">
        <v>11</v>
      </c>
      <c r="B718" s="92" t="s">
        <v>12</v>
      </c>
      <c r="C718" s="92" t="s">
        <v>13</v>
      </c>
      <c r="D718" s="92" t="s">
        <v>28</v>
      </c>
      <c r="E718" s="92" t="s">
        <v>29</v>
      </c>
      <c r="G718" s="92" t="s">
        <v>97</v>
      </c>
      <c r="H718" s="92" t="s">
        <v>31</v>
      </c>
      <c r="I718" s="88" t="s">
        <v>210</v>
      </c>
      <c r="L718" s="98">
        <f>'Activity data'!H326*'Emission factors'!$B$27*'Emission factors'!$J$27/1000</f>
        <v>5.9149125000000004E-2</v>
      </c>
      <c r="M718" s="98">
        <f>'Activity data'!I326*'Emission factors'!$B$27*'Emission factors'!$J$27/1000</f>
        <v>8.0592750000000005E-2</v>
      </c>
      <c r="N718" s="98">
        <f>'Activity data'!J326*'Emission factors'!$B$27*'Emission factors'!$J$27/1000</f>
        <v>0.14525437500000002</v>
      </c>
      <c r="O718" s="98">
        <f>'Activity data'!K326*'Emission factors'!$B$27*'Emission factors'!$J$27/1000</f>
        <v>0.16741462500000001</v>
      </c>
      <c r="P718" s="98">
        <f>'Activity data'!L326*'Emission factors'!$B$27*'Emission factors'!$J$27/1000</f>
        <v>0.17551800000000001</v>
      </c>
      <c r="Q718" s="98">
        <f>'Activity data'!M326*'Emission factors'!$B$27*'Emission factors'!$J$27/1000</f>
        <v>0.18637762500000002</v>
      </c>
      <c r="R718" s="98">
        <f>'Activity data'!N326*'Emission factors'!$B$27*'Emission factors'!$J$27/1000</f>
        <v>0.18307012500000003</v>
      </c>
      <c r="S718" s="98">
        <f>'Activity data'!O326*'Emission factors'!$B$27*'Emission factors'!$J$27/1000</f>
        <v>0.12827587500000001</v>
      </c>
      <c r="T718" s="98">
        <f>'Activity data'!P326*'Emission factors'!$B$27*'Emission factors'!$J$27/1000</f>
        <v>6.4055249999999994E-2</v>
      </c>
      <c r="U718" s="98">
        <f>'Activity data'!Q326*'Emission factors'!$B$27*'Emission factors'!$J$27/1000</f>
        <v>5.6944124999999991E-2</v>
      </c>
    </row>
    <row r="719" spans="1:21" x14ac:dyDescent="0.25">
      <c r="A719" s="92" t="s">
        <v>11</v>
      </c>
      <c r="B719" s="92" t="s">
        <v>12</v>
      </c>
      <c r="C719" s="92" t="s">
        <v>13</v>
      </c>
      <c r="D719" s="92" t="s">
        <v>28</v>
      </c>
      <c r="E719" s="92" t="s">
        <v>29</v>
      </c>
      <c r="G719" s="92" t="s">
        <v>97</v>
      </c>
      <c r="H719" s="92" t="s">
        <v>31</v>
      </c>
      <c r="I719" s="88" t="s">
        <v>199</v>
      </c>
      <c r="L719" s="98">
        <f>'Activity data'!H327*'Emission factors'!$B$27*'Emission factors'!$J$27/1000</f>
        <v>1.8668081250000002</v>
      </c>
      <c r="M719" s="98">
        <f>'Activity data'!I327*'Emission factors'!$B$27*'Emission factors'!$J$27/1000</f>
        <v>1.72486125</v>
      </c>
      <c r="N719" s="98">
        <f>'Activity data'!J327*'Emission factors'!$B$27*'Emission factors'!$J$27/1000</f>
        <v>2.0042347500000002</v>
      </c>
      <c r="O719" s="98">
        <f>'Activity data'!K327*'Emission factors'!$B$27*'Emission factors'!$J$27/1000</f>
        <v>2.2548881249999999</v>
      </c>
      <c r="P719" s="98">
        <f>'Activity data'!L327*'Emission factors'!$B$27*'Emission factors'!$J$27/1000</f>
        <v>2.4483217499999999</v>
      </c>
      <c r="Q719" s="98">
        <f>'Activity data'!M327*'Emission factors'!$B$27*'Emission factors'!$J$27/1000</f>
        <v>2.5980412499999996</v>
      </c>
      <c r="R719" s="98">
        <f>'Activity data'!N327*'Emission factors'!$B$27*'Emission factors'!$J$27/1000</f>
        <v>2.6705857500000003</v>
      </c>
      <c r="S719" s="98">
        <f>'Activity data'!O327*'Emission factors'!$B$27*'Emission factors'!$J$27/1000</f>
        <v>2.7220173750000005</v>
      </c>
      <c r="T719" s="98">
        <f>'Activity data'!P327*'Emission factors'!$B$27*'Emission factors'!$J$27/1000</f>
        <v>2.7217968749999999</v>
      </c>
      <c r="U719" s="98">
        <f>'Activity data'!Q327*'Emission factors'!$B$27*'Emission factors'!$J$27/1000</f>
        <v>2.6600568750000004</v>
      </c>
    </row>
    <row r="720" spans="1:21" x14ac:dyDescent="0.25">
      <c r="A720" s="92" t="s">
        <v>11</v>
      </c>
      <c r="B720" s="92" t="s">
        <v>12</v>
      </c>
      <c r="C720" s="92" t="s">
        <v>13</v>
      </c>
      <c r="D720" s="92" t="s">
        <v>28</v>
      </c>
      <c r="E720" s="92" t="s">
        <v>29</v>
      </c>
      <c r="G720" s="92" t="s">
        <v>97</v>
      </c>
      <c r="H720" s="92" t="s">
        <v>31</v>
      </c>
      <c r="I720" s="88" t="s">
        <v>233</v>
      </c>
      <c r="L720" s="98">
        <f>'Activity data'!H328*'Emission factors'!$B$27*'Emission factors'!$J$27/1000</f>
        <v>5.5124999999999998E-4</v>
      </c>
      <c r="M720" s="98">
        <f>'Activity data'!I328*'Emission factors'!$B$27*'Emission factors'!$J$27/1000</f>
        <v>5.4573749999999996E-3</v>
      </c>
      <c r="N720" s="98">
        <f>'Activity data'!J328*'Emission factors'!$B$27*'Emission factors'!$J$27/1000</f>
        <v>6.890625E-3</v>
      </c>
      <c r="O720" s="98">
        <f>'Activity data'!K328*'Emission factors'!$B$27*'Emission factors'!$J$27/1000</f>
        <v>1.2458250000000001E-2</v>
      </c>
      <c r="P720" s="98">
        <f>'Activity data'!L328*'Emission factors'!$B$27*'Emission factors'!$J$27/1000</f>
        <v>1.4828625E-2</v>
      </c>
      <c r="Q720" s="98">
        <f>'Activity data'!M328*'Emission factors'!$B$27*'Emission factors'!$J$27/1000</f>
        <v>2.1774375000000002E-2</v>
      </c>
      <c r="R720" s="98">
        <f>'Activity data'!N328*'Emission factors'!$B$27*'Emission factors'!$J$27/1000</f>
        <v>3.6437625000000001E-2</v>
      </c>
      <c r="S720" s="98">
        <f>'Activity data'!O328*'Emission factors'!$B$27*'Emission factors'!$J$27/1000</f>
        <v>5.1486749999999998E-2</v>
      </c>
      <c r="T720" s="98">
        <f>'Activity data'!P328*'Emission factors'!$B$27*'Emission factors'!$J$27/1000</f>
        <v>5.5621125E-2</v>
      </c>
      <c r="U720" s="98">
        <f>'Activity data'!Q328*'Emission factors'!$B$27*'Emission factors'!$J$27/1000</f>
        <v>4.4044875000000004E-2</v>
      </c>
    </row>
    <row r="721" spans="1:21" x14ac:dyDescent="0.25">
      <c r="A721" s="92" t="s">
        <v>11</v>
      </c>
      <c r="B721" s="92" t="s">
        <v>12</v>
      </c>
      <c r="C721" s="92" t="s">
        <v>13</v>
      </c>
      <c r="D721" s="92" t="s">
        <v>28</v>
      </c>
      <c r="E721" s="92" t="s">
        <v>29</v>
      </c>
      <c r="G721" s="92" t="s">
        <v>97</v>
      </c>
      <c r="H721" s="92" t="s">
        <v>31</v>
      </c>
      <c r="I721" s="88" t="s">
        <v>200</v>
      </c>
      <c r="L721" s="98">
        <f>'Activity data'!H329*'Emission factors'!$B$27*'Emission factors'!$J$27/1000</f>
        <v>3.2344042499999999</v>
      </c>
      <c r="M721" s="98">
        <f>'Activity data'!I329*'Emission factors'!$B$27*'Emission factors'!$J$27/1000</f>
        <v>3.9961766250000004</v>
      </c>
      <c r="N721" s="98">
        <f>'Activity data'!J329*'Emission factors'!$B$27*'Emission factors'!$J$27/1000</f>
        <v>4.4678812500000005</v>
      </c>
      <c r="O721" s="98">
        <f>'Activity data'!K329*'Emission factors'!$B$27*'Emission factors'!$J$27/1000</f>
        <v>4.0046107500000003</v>
      </c>
      <c r="P721" s="98">
        <f>'Activity data'!L329*'Emission factors'!$B$27*'Emission factors'!$J$27/1000</f>
        <v>3.6429907500000005</v>
      </c>
      <c r="Q721" s="98">
        <f>'Activity data'!M329*'Emission factors'!$B$27*'Emission factors'!$J$27/1000</f>
        <v>4.1028986249999999</v>
      </c>
      <c r="R721" s="98">
        <f>'Activity data'!N329*'Emission factors'!$B$27*'Emission factors'!$J$27/1000</f>
        <v>4.497703875</v>
      </c>
      <c r="S721" s="98">
        <f>'Activity data'!O329*'Emission factors'!$B$27*'Emission factors'!$J$27/1000</f>
        <v>4.4262618749999998</v>
      </c>
      <c r="T721" s="98">
        <f>'Activity data'!P329*'Emission factors'!$B$27*'Emission factors'!$J$27/1000</f>
        <v>4.3444012499999998</v>
      </c>
      <c r="U721" s="98">
        <f>'Activity data'!Q329*'Emission factors'!$B$27*'Emission factors'!$J$27/1000</f>
        <v>4.6201916250000004</v>
      </c>
    </row>
    <row r="722" spans="1:21" x14ac:dyDescent="0.25">
      <c r="A722" s="92" t="s">
        <v>11</v>
      </c>
      <c r="B722" s="92" t="s">
        <v>12</v>
      </c>
      <c r="C722" s="92" t="s">
        <v>13</v>
      </c>
      <c r="D722" s="92" t="s">
        <v>30</v>
      </c>
      <c r="E722" s="92" t="s">
        <v>44</v>
      </c>
      <c r="G722" s="92" t="s">
        <v>97</v>
      </c>
      <c r="H722" s="92" t="s">
        <v>31</v>
      </c>
      <c r="I722" s="88" t="s">
        <v>203</v>
      </c>
      <c r="J722" s="92" t="s">
        <v>13</v>
      </c>
      <c r="L722" s="98">
        <f>'Activity data'!H332*'Emission factors'!$B$30*'Emission factors'!$H$30/1000</f>
        <v>2.6306529249999997</v>
      </c>
      <c r="M722" s="98">
        <f>'Activity data'!I332*'Emission factors'!$B$30*'Emission factors'!$H$30/1000</f>
        <v>2.8976689499999995</v>
      </c>
      <c r="N722" s="98">
        <f>'Activity data'!J332*'Emission factors'!$B$30*'Emission factors'!$H$30/1000</f>
        <v>2.8188090999999993</v>
      </c>
      <c r="O722" s="98">
        <f>'Activity data'!K332*'Emission factors'!$B$30*'Emission factors'!$H$30/1000</f>
        <v>1.9334358749999996</v>
      </c>
      <c r="P722" s="98">
        <f>'Activity data'!L332*'Emission factors'!$B$30*'Emission factors'!$H$30/1000</f>
        <v>0.89403019999999978</v>
      </c>
      <c r="Q722" s="98">
        <f>'Activity data'!M332*'Emission factors'!$B$30*'Emission factors'!$H$30/1000</f>
        <v>0.34732604999999989</v>
      </c>
      <c r="R722" s="98">
        <f>'Activity data'!N332*'Emission factors'!$B$30*'Emission factors'!$H$30/1000</f>
        <v>0.211087</v>
      </c>
      <c r="S722" s="98">
        <f>'Activity data'!O332*'Emission factors'!$B$30*'Emission factors'!$H$30/1000</f>
        <v>4.9614474999999998E-2</v>
      </c>
      <c r="T722" s="98">
        <f>'Activity data'!P332*'Emission factors'!$B$30*'Emission factors'!$H$30/1000</f>
        <v>0</v>
      </c>
      <c r="U722" s="98">
        <f>'Activity data'!Q332*'Emission factors'!$B$30*'Emission factors'!$H$30/1000</f>
        <v>0</v>
      </c>
    </row>
    <row r="723" spans="1:21" x14ac:dyDescent="0.25">
      <c r="A723" s="92" t="s">
        <v>11</v>
      </c>
      <c r="B723" s="92" t="s">
        <v>12</v>
      </c>
      <c r="C723" s="92" t="s">
        <v>13</v>
      </c>
      <c r="D723" s="92" t="s">
        <v>30</v>
      </c>
      <c r="E723" s="92" t="s">
        <v>44</v>
      </c>
      <c r="G723" s="92" t="s">
        <v>97</v>
      </c>
      <c r="H723" s="92" t="s">
        <v>31</v>
      </c>
      <c r="I723" s="88" t="s">
        <v>227</v>
      </c>
      <c r="L723" s="98">
        <f>'Activity data'!H333*'Emission factors'!$B$30*'Emission factors'!$H$30/1000</f>
        <v>0</v>
      </c>
      <c r="M723" s="98">
        <f>'Activity data'!I333*'Emission factors'!$B$30*'Emission factors'!$H$30/1000</f>
        <v>0</v>
      </c>
      <c r="N723" s="98">
        <f>'Activity data'!J333*'Emission factors'!$B$30*'Emission factors'!$H$30/1000</f>
        <v>0</v>
      </c>
      <c r="O723" s="98">
        <f>'Activity data'!K333*'Emission factors'!$B$30*'Emission factors'!$H$30/1000</f>
        <v>0</v>
      </c>
      <c r="P723" s="98">
        <f>'Activity data'!L333*'Emission factors'!$B$30*'Emission factors'!$H$30/1000</f>
        <v>0</v>
      </c>
      <c r="Q723" s="98">
        <f>'Activity data'!M333*'Emission factors'!$B$30*'Emission factors'!$H$30/1000</f>
        <v>0</v>
      </c>
      <c r="R723" s="98">
        <f>'Activity data'!N333*'Emission factors'!$B$30*'Emission factors'!$H$30/1000</f>
        <v>0</v>
      </c>
      <c r="S723" s="98">
        <f>'Activity data'!O333*'Emission factors'!$B$30*'Emission factors'!$H$30/1000</f>
        <v>0</v>
      </c>
      <c r="T723" s="98">
        <f>'Activity data'!P333*'Emission factors'!$B$30*'Emission factors'!$H$30/1000</f>
        <v>0</v>
      </c>
      <c r="U723" s="98">
        <f>'Activity data'!Q333*'Emission factors'!$B$30*'Emission factors'!$H$30/1000</f>
        <v>0</v>
      </c>
    </row>
    <row r="724" spans="1:21" x14ac:dyDescent="0.25">
      <c r="A724" s="92" t="s">
        <v>11</v>
      </c>
      <c r="B724" s="92" t="s">
        <v>12</v>
      </c>
      <c r="C724" s="92" t="s">
        <v>13</v>
      </c>
      <c r="D724" s="92" t="s">
        <v>30</v>
      </c>
      <c r="E724" s="92" t="s">
        <v>44</v>
      </c>
      <c r="G724" s="92" t="s">
        <v>97</v>
      </c>
      <c r="H724" s="92" t="s">
        <v>31</v>
      </c>
      <c r="I724" s="88" t="s">
        <v>191</v>
      </c>
      <c r="L724" s="98">
        <f>'Activity data'!H334*'Emission factors'!$B$30*'Emission factors'!$H$30/1000</f>
        <v>0</v>
      </c>
      <c r="M724" s="98">
        <f>'Activity data'!I334*'Emission factors'!$B$30*'Emission factors'!$H$30/1000</f>
        <v>0</v>
      </c>
      <c r="N724" s="98">
        <f>'Activity data'!J334*'Emission factors'!$B$30*'Emission factors'!$H$30/1000</f>
        <v>0</v>
      </c>
      <c r="O724" s="98">
        <f>'Activity data'!K334*'Emission factors'!$B$30*'Emission factors'!$H$30/1000</f>
        <v>0</v>
      </c>
      <c r="P724" s="98">
        <f>'Activity data'!L334*'Emission factors'!$B$30*'Emission factors'!$H$30/1000</f>
        <v>0</v>
      </c>
      <c r="Q724" s="98">
        <f>'Activity data'!M334*'Emission factors'!$B$30*'Emission factors'!$H$30/1000</f>
        <v>0</v>
      </c>
      <c r="R724" s="98">
        <f>'Activity data'!N334*'Emission factors'!$B$30*'Emission factors'!$H$30/1000</f>
        <v>0</v>
      </c>
      <c r="S724" s="98">
        <f>'Activity data'!O334*'Emission factors'!$B$30*'Emission factors'!$H$30/1000</f>
        <v>0</v>
      </c>
      <c r="T724" s="98">
        <f>'Activity data'!P334*'Emission factors'!$B$30*'Emission factors'!$H$30/1000</f>
        <v>0</v>
      </c>
      <c r="U724" s="98">
        <f>'Activity data'!Q334*'Emission factors'!$B$30*'Emission factors'!$H$30/1000</f>
        <v>0</v>
      </c>
    </row>
    <row r="725" spans="1:21" x14ac:dyDescent="0.25">
      <c r="A725" s="92" t="s">
        <v>11</v>
      </c>
      <c r="B725" s="92" t="s">
        <v>12</v>
      </c>
      <c r="C725" s="92" t="s">
        <v>13</v>
      </c>
      <c r="D725" s="92" t="s">
        <v>30</v>
      </c>
      <c r="E725" s="92" t="s">
        <v>44</v>
      </c>
      <c r="G725" s="92" t="s">
        <v>97</v>
      </c>
      <c r="H725" s="92" t="s">
        <v>31</v>
      </c>
      <c r="I725" s="88" t="s">
        <v>192</v>
      </c>
      <c r="L725" s="98">
        <f>'Activity data'!H335*'Emission factors'!$B$30*'Emission factors'!$H$30/1000</f>
        <v>0</v>
      </c>
      <c r="M725" s="98">
        <f>'Activity data'!I335*'Emission factors'!$B$30*'Emission factors'!$H$30/1000</f>
        <v>0</v>
      </c>
      <c r="N725" s="98">
        <f>'Activity data'!J335*'Emission factors'!$B$30*'Emission factors'!$H$30/1000</f>
        <v>0</v>
      </c>
      <c r="O725" s="98">
        <f>'Activity data'!K335*'Emission factors'!$B$30*'Emission factors'!$H$30/1000</f>
        <v>0</v>
      </c>
      <c r="P725" s="98">
        <f>'Activity data'!L335*'Emission factors'!$B$30*'Emission factors'!$H$30/1000</f>
        <v>0</v>
      </c>
      <c r="Q725" s="98">
        <f>'Activity data'!M335*'Emission factors'!$B$30*'Emission factors'!$H$30/1000</f>
        <v>0</v>
      </c>
      <c r="R725" s="98">
        <f>'Activity data'!N335*'Emission factors'!$B$30*'Emission factors'!$H$30/1000</f>
        <v>0</v>
      </c>
      <c r="S725" s="98">
        <f>'Activity data'!O335*'Emission factors'!$B$30*'Emission factors'!$H$30/1000</f>
        <v>0</v>
      </c>
      <c r="T725" s="98">
        <f>'Activity data'!P335*'Emission factors'!$B$30*'Emission factors'!$H$30/1000</f>
        <v>0</v>
      </c>
      <c r="U725" s="98">
        <f>'Activity data'!Q335*'Emission factors'!$B$30*'Emission factors'!$H$30/1000</f>
        <v>0</v>
      </c>
    </row>
    <row r="726" spans="1:21" x14ac:dyDescent="0.25">
      <c r="A726" s="92" t="s">
        <v>11</v>
      </c>
      <c r="B726" s="92" t="s">
        <v>12</v>
      </c>
      <c r="C726" s="92" t="s">
        <v>13</v>
      </c>
      <c r="D726" s="92" t="s">
        <v>30</v>
      </c>
      <c r="E726" s="92" t="s">
        <v>44</v>
      </c>
      <c r="G726" s="92" t="s">
        <v>97</v>
      </c>
      <c r="H726" s="92" t="s">
        <v>31</v>
      </c>
      <c r="I726" s="88" t="s">
        <v>206</v>
      </c>
      <c r="L726" s="98">
        <f>'Activity data'!H336*'Emission factors'!$B$30*'Emission factors'!$H$30/1000</f>
        <v>0</v>
      </c>
      <c r="M726" s="98">
        <f>'Activity data'!I336*'Emission factors'!$B$30*'Emission factors'!$H$30/1000</f>
        <v>0</v>
      </c>
      <c r="N726" s="98">
        <f>'Activity data'!J336*'Emission factors'!$B$30*'Emission factors'!$H$30/1000</f>
        <v>0</v>
      </c>
      <c r="O726" s="98">
        <f>'Activity data'!K336*'Emission factors'!$B$30*'Emission factors'!$H$30/1000</f>
        <v>0</v>
      </c>
      <c r="P726" s="98">
        <f>'Activity data'!L336*'Emission factors'!$B$30*'Emission factors'!$H$30/1000</f>
        <v>0</v>
      </c>
      <c r="Q726" s="98">
        <f>'Activity data'!M336*'Emission factors'!$B$30*'Emission factors'!$H$30/1000</f>
        <v>0</v>
      </c>
      <c r="R726" s="98">
        <f>'Activity data'!N336*'Emission factors'!$B$30*'Emission factors'!$H$30/1000</f>
        <v>0</v>
      </c>
      <c r="S726" s="98">
        <f>'Activity data'!O336*'Emission factors'!$B$30*'Emission factors'!$H$30/1000</f>
        <v>0</v>
      </c>
      <c r="T726" s="98">
        <f>'Activity data'!P336*'Emission factors'!$B$30*'Emission factors'!$H$30/1000</f>
        <v>0</v>
      </c>
      <c r="U726" s="98">
        <f>'Activity data'!Q336*'Emission factors'!$B$30*'Emission factors'!$H$30/1000</f>
        <v>0</v>
      </c>
    </row>
    <row r="727" spans="1:21" x14ac:dyDescent="0.25">
      <c r="A727" s="92" t="s">
        <v>11</v>
      </c>
      <c r="B727" s="92" t="s">
        <v>12</v>
      </c>
      <c r="C727" s="92" t="s">
        <v>13</v>
      </c>
      <c r="D727" s="92" t="s">
        <v>30</v>
      </c>
      <c r="E727" s="92" t="s">
        <v>44</v>
      </c>
      <c r="G727" s="92" t="s">
        <v>97</v>
      </c>
      <c r="H727" s="92" t="s">
        <v>31</v>
      </c>
      <c r="I727" s="88" t="s">
        <v>220</v>
      </c>
      <c r="L727" s="98">
        <f>'Activity data'!H337*'Emission factors'!$B$30*'Emission factors'!$H$30/1000</f>
        <v>0</v>
      </c>
      <c r="M727" s="98">
        <f>'Activity data'!I337*'Emission factors'!$B$30*'Emission factors'!$H$30/1000</f>
        <v>0</v>
      </c>
      <c r="N727" s="98">
        <f>'Activity data'!J337*'Emission factors'!$B$30*'Emission factors'!$H$30/1000</f>
        <v>0</v>
      </c>
      <c r="O727" s="98">
        <f>'Activity data'!K337*'Emission factors'!$B$30*'Emission factors'!$H$30/1000</f>
        <v>0</v>
      </c>
      <c r="P727" s="98">
        <f>'Activity data'!L337*'Emission factors'!$B$30*'Emission factors'!$H$30/1000</f>
        <v>0</v>
      </c>
      <c r="Q727" s="98">
        <f>'Activity data'!M337*'Emission factors'!$B$30*'Emission factors'!$H$30/1000</f>
        <v>0</v>
      </c>
      <c r="R727" s="98">
        <f>'Activity data'!N337*'Emission factors'!$B$30*'Emission factors'!$H$30/1000</f>
        <v>0</v>
      </c>
      <c r="S727" s="98">
        <f>'Activity data'!O337*'Emission factors'!$B$30*'Emission factors'!$H$30/1000</f>
        <v>0</v>
      </c>
      <c r="T727" s="98">
        <f>'Activity data'!P337*'Emission factors'!$B$30*'Emission factors'!$H$30/1000</f>
        <v>0</v>
      </c>
      <c r="U727" s="98">
        <f>'Activity data'!Q337*'Emission factors'!$B$30*'Emission factors'!$H$30/1000</f>
        <v>0</v>
      </c>
    </row>
    <row r="728" spans="1:21" x14ac:dyDescent="0.25">
      <c r="A728" s="92" t="s">
        <v>11</v>
      </c>
      <c r="B728" s="92" t="s">
        <v>12</v>
      </c>
      <c r="C728" s="92" t="s">
        <v>13</v>
      </c>
      <c r="D728" s="92" t="s">
        <v>30</v>
      </c>
      <c r="E728" s="92" t="s">
        <v>44</v>
      </c>
      <c r="G728" s="92" t="s">
        <v>97</v>
      </c>
      <c r="H728" s="92" t="s">
        <v>31</v>
      </c>
      <c r="I728" s="88" t="s">
        <v>193</v>
      </c>
      <c r="L728" s="98">
        <f>'Activity data'!H338*'Emission factors'!$B$30*'Emission factors'!$H$30/1000</f>
        <v>0</v>
      </c>
      <c r="M728" s="98">
        <f>'Activity data'!I338*'Emission factors'!$B$30*'Emission factors'!$H$30/1000</f>
        <v>0</v>
      </c>
      <c r="N728" s="98">
        <f>'Activity data'!J338*'Emission factors'!$B$30*'Emission factors'!$H$30/1000</f>
        <v>0</v>
      </c>
      <c r="O728" s="98">
        <f>'Activity data'!K338*'Emission factors'!$B$30*'Emission factors'!$H$30/1000</f>
        <v>0</v>
      </c>
      <c r="P728" s="98">
        <f>'Activity data'!L338*'Emission factors'!$B$30*'Emission factors'!$H$30/1000</f>
        <v>0</v>
      </c>
      <c r="Q728" s="98">
        <f>'Activity data'!M338*'Emission factors'!$B$30*'Emission factors'!$H$30/1000</f>
        <v>0</v>
      </c>
      <c r="R728" s="98">
        <f>'Activity data'!N338*'Emission factors'!$B$30*'Emission factors'!$H$30/1000</f>
        <v>0</v>
      </c>
      <c r="S728" s="98">
        <f>'Activity data'!O338*'Emission factors'!$B$30*'Emission factors'!$H$30/1000</f>
        <v>0</v>
      </c>
      <c r="T728" s="98">
        <f>'Activity data'!P338*'Emission factors'!$B$30*'Emission factors'!$H$30/1000</f>
        <v>0</v>
      </c>
      <c r="U728" s="98">
        <f>'Activity data'!Q338*'Emission factors'!$B$30*'Emission factors'!$H$30/1000</f>
        <v>0</v>
      </c>
    </row>
    <row r="729" spans="1:21" x14ac:dyDescent="0.25">
      <c r="A729" s="92" t="s">
        <v>11</v>
      </c>
      <c r="B729" s="92" t="s">
        <v>12</v>
      </c>
      <c r="C729" s="92" t="s">
        <v>13</v>
      </c>
      <c r="D729" s="92" t="s">
        <v>30</v>
      </c>
      <c r="E729" s="92" t="s">
        <v>44</v>
      </c>
      <c r="G729" s="92" t="s">
        <v>97</v>
      </c>
      <c r="H729" s="92" t="s">
        <v>31</v>
      </c>
      <c r="I729" s="88" t="s">
        <v>259</v>
      </c>
      <c r="L729" s="98">
        <f>'Activity data'!H339*'Emission factors'!$B$30*'Emission factors'!$H$30/1000</f>
        <v>0</v>
      </c>
      <c r="M729" s="98">
        <f>'Activity data'!I339*'Emission factors'!$B$30*'Emission factors'!$H$30/1000</f>
        <v>0</v>
      </c>
      <c r="N729" s="98">
        <f>'Activity data'!J339*'Emission factors'!$B$30*'Emission factors'!$H$30/1000</f>
        <v>0</v>
      </c>
      <c r="O729" s="98">
        <f>'Activity data'!K339*'Emission factors'!$B$30*'Emission factors'!$H$30/1000</f>
        <v>0</v>
      </c>
      <c r="P729" s="98">
        <f>'Activity data'!L339*'Emission factors'!$B$30*'Emission factors'!$H$30/1000</f>
        <v>0</v>
      </c>
      <c r="Q729" s="98">
        <f>'Activity data'!M339*'Emission factors'!$B$30*'Emission factors'!$H$30/1000</f>
        <v>0</v>
      </c>
      <c r="R729" s="98">
        <f>'Activity data'!N339*'Emission factors'!$B$30*'Emission factors'!$H$30/1000</f>
        <v>0</v>
      </c>
      <c r="S729" s="98">
        <f>'Activity data'!O339*'Emission factors'!$B$30*'Emission factors'!$H$30/1000</f>
        <v>0</v>
      </c>
      <c r="T729" s="98">
        <f>'Activity data'!P339*'Emission factors'!$B$30*'Emission factors'!$H$30/1000</f>
        <v>0</v>
      </c>
      <c r="U729" s="98">
        <f>'Activity data'!Q339*'Emission factors'!$B$30*'Emission factors'!$H$30/1000</f>
        <v>0</v>
      </c>
    </row>
    <row r="730" spans="1:21" x14ac:dyDescent="0.25">
      <c r="A730" s="92" t="s">
        <v>11</v>
      </c>
      <c r="B730" s="92" t="s">
        <v>12</v>
      </c>
      <c r="C730" s="92" t="s">
        <v>13</v>
      </c>
      <c r="D730" s="92" t="s">
        <v>30</v>
      </c>
      <c r="E730" s="92" t="s">
        <v>44</v>
      </c>
      <c r="G730" s="92" t="s">
        <v>97</v>
      </c>
      <c r="H730" s="92" t="s">
        <v>31</v>
      </c>
      <c r="I730" s="88" t="s">
        <v>223</v>
      </c>
      <c r="L730" s="98">
        <f>'Activity data'!H340*'Emission factors'!$B$30*'Emission factors'!$H$30/1000</f>
        <v>0</v>
      </c>
      <c r="M730" s="98">
        <f>'Activity data'!I340*'Emission factors'!$B$30*'Emission factors'!$H$30/1000</f>
        <v>0</v>
      </c>
      <c r="N730" s="98">
        <f>'Activity data'!J340*'Emission factors'!$B$30*'Emission factors'!$H$30/1000</f>
        <v>0</v>
      </c>
      <c r="O730" s="98">
        <f>'Activity data'!K340*'Emission factors'!$B$30*'Emission factors'!$H$30/1000</f>
        <v>0</v>
      </c>
      <c r="P730" s="98">
        <f>'Activity data'!L340*'Emission factors'!$B$30*'Emission factors'!$H$30/1000</f>
        <v>0</v>
      </c>
      <c r="Q730" s="98">
        <f>'Activity data'!M340*'Emission factors'!$B$30*'Emission factors'!$H$30/1000</f>
        <v>0</v>
      </c>
      <c r="R730" s="98">
        <f>'Activity data'!N340*'Emission factors'!$B$30*'Emission factors'!$H$30/1000</f>
        <v>0</v>
      </c>
      <c r="S730" s="98">
        <f>'Activity data'!O340*'Emission factors'!$B$30*'Emission factors'!$H$30/1000</f>
        <v>0</v>
      </c>
      <c r="T730" s="98">
        <f>'Activity data'!P340*'Emission factors'!$B$30*'Emission factors'!$H$30/1000</f>
        <v>0</v>
      </c>
      <c r="U730" s="98">
        <f>'Activity data'!Q340*'Emission factors'!$B$30*'Emission factors'!$H$30/1000</f>
        <v>0</v>
      </c>
    </row>
    <row r="731" spans="1:21" x14ac:dyDescent="0.25">
      <c r="A731" s="92" t="s">
        <v>11</v>
      </c>
      <c r="B731" s="92" t="s">
        <v>12</v>
      </c>
      <c r="C731" s="92" t="s">
        <v>13</v>
      </c>
      <c r="D731" s="92" t="s">
        <v>30</v>
      </c>
      <c r="E731" s="92" t="s">
        <v>44</v>
      </c>
      <c r="G731" s="92" t="s">
        <v>97</v>
      </c>
      <c r="H731" s="92" t="s">
        <v>31</v>
      </c>
      <c r="I731" s="88" t="s">
        <v>221</v>
      </c>
      <c r="L731" s="98">
        <f>'Activity data'!H341*'Emission factors'!$B$30*'Emission factors'!$H$30/1000</f>
        <v>0</v>
      </c>
      <c r="M731" s="98">
        <f>'Activity data'!I341*'Emission factors'!$B$30*'Emission factors'!$H$30/1000</f>
        <v>0</v>
      </c>
      <c r="N731" s="98">
        <f>'Activity data'!J341*'Emission factors'!$B$30*'Emission factors'!$H$30/1000</f>
        <v>0</v>
      </c>
      <c r="O731" s="98">
        <f>'Activity data'!K341*'Emission factors'!$B$30*'Emission factors'!$H$30/1000</f>
        <v>0</v>
      </c>
      <c r="P731" s="98">
        <f>'Activity data'!L341*'Emission factors'!$B$30*'Emission factors'!$H$30/1000</f>
        <v>0</v>
      </c>
      <c r="Q731" s="98">
        <f>'Activity data'!M341*'Emission factors'!$B$30*'Emission factors'!$H$30/1000</f>
        <v>0</v>
      </c>
      <c r="R731" s="98">
        <f>'Activity data'!N341*'Emission factors'!$B$30*'Emission factors'!$H$30/1000</f>
        <v>0</v>
      </c>
      <c r="S731" s="98">
        <f>'Activity data'!O341*'Emission factors'!$B$30*'Emission factors'!$H$30/1000</f>
        <v>0</v>
      </c>
      <c r="T731" s="98">
        <f>'Activity data'!P341*'Emission factors'!$B$30*'Emission factors'!$H$30/1000</f>
        <v>0</v>
      </c>
      <c r="U731" s="98">
        <f>'Activity data'!Q341*'Emission factors'!$B$30*'Emission factors'!$H$30/1000</f>
        <v>0</v>
      </c>
    </row>
    <row r="732" spans="1:21" x14ac:dyDescent="0.25">
      <c r="A732" s="92" t="s">
        <v>11</v>
      </c>
      <c r="B732" s="92" t="s">
        <v>12</v>
      </c>
      <c r="C732" s="92" t="s">
        <v>13</v>
      </c>
      <c r="D732" s="92" t="s">
        <v>30</v>
      </c>
      <c r="E732" s="92" t="s">
        <v>44</v>
      </c>
      <c r="G732" s="92" t="s">
        <v>97</v>
      </c>
      <c r="H732" s="92" t="s">
        <v>31</v>
      </c>
      <c r="I732" s="88" t="s">
        <v>222</v>
      </c>
      <c r="L732" s="98">
        <f>'Activity data'!H342*'Emission factors'!$B$30*'Emission factors'!$H$30/1000</f>
        <v>0.34553402499999997</v>
      </c>
      <c r="M732" s="98">
        <f>'Activity data'!I342*'Emission factors'!$B$30*'Emission factors'!$H$30/1000</f>
        <v>8.6969649999999982E-2</v>
      </c>
      <c r="N732" s="98">
        <f>'Activity data'!J342*'Emission factors'!$B$30*'Emission factors'!$H$30/1000</f>
        <v>3.8519400000000002E-2</v>
      </c>
      <c r="O732" s="98">
        <f>'Activity data'!K342*'Emission factors'!$B$30*'Emission factors'!$H$30/1000</f>
        <v>0.19444277499999998</v>
      </c>
      <c r="P732" s="98">
        <f>'Activity data'!L342*'Emission factors'!$B$30*'Emission factors'!$H$30/1000</f>
        <v>6.0534324999999993E-2</v>
      </c>
      <c r="Q732" s="98">
        <f>'Activity data'!M342*'Emission factors'!$B$30*'Emission factors'!$H$30/1000</f>
        <v>0</v>
      </c>
      <c r="R732" s="98">
        <f>'Activity data'!N342*'Emission factors'!$B$30*'Emission factors'!$H$30/1000</f>
        <v>0</v>
      </c>
      <c r="S732" s="98">
        <f>'Activity data'!O342*'Emission factors'!$B$30*'Emission factors'!$H$30/1000</f>
        <v>0</v>
      </c>
      <c r="T732" s="98">
        <f>'Activity data'!P342*'Emission factors'!$B$30*'Emission factors'!$H$30/1000</f>
        <v>0</v>
      </c>
      <c r="U732" s="98">
        <f>'Activity data'!Q342*'Emission factors'!$B$30*'Emission factors'!$H$30/1000</f>
        <v>0</v>
      </c>
    </row>
    <row r="733" spans="1:21" x14ac:dyDescent="0.25">
      <c r="A733" s="92" t="s">
        <v>11</v>
      </c>
      <c r="B733" s="92" t="s">
        <v>12</v>
      </c>
      <c r="C733" s="92" t="s">
        <v>13</v>
      </c>
      <c r="D733" s="92" t="s">
        <v>30</v>
      </c>
      <c r="E733" s="92" t="s">
        <v>44</v>
      </c>
      <c r="G733" s="92" t="s">
        <v>97</v>
      </c>
      <c r="H733" s="92" t="s">
        <v>31</v>
      </c>
      <c r="I733" s="88" t="s">
        <v>201</v>
      </c>
      <c r="L733" s="98">
        <f>'Activity data'!H343*'Emission factors'!$B$30*'Emission factors'!$H$30/1000</f>
        <v>1.2624563499999999</v>
      </c>
      <c r="M733" s="98">
        <f>'Activity data'!I343*'Emission factors'!$B$30*'Emission factors'!$H$30/1000</f>
        <v>0.48134952499999994</v>
      </c>
      <c r="N733" s="98">
        <f>'Activity data'!J343*'Emission factors'!$B$30*'Emission factors'!$H$30/1000</f>
        <v>0.27967845000000002</v>
      </c>
      <c r="O733" s="98">
        <f>'Activity data'!K343*'Emission factors'!$B$30*'Emission factors'!$H$30/1000</f>
        <v>0.19142955</v>
      </c>
      <c r="P733" s="98">
        <f>'Activity data'!L343*'Emission factors'!$B$30*'Emission factors'!$H$30/1000</f>
        <v>6.4476350000000002E-2</v>
      </c>
      <c r="Q733" s="98">
        <f>'Activity data'!M343*'Emission factors'!$B$30*'Emission factors'!$H$30/1000</f>
        <v>1.5042475E-2</v>
      </c>
      <c r="R733" s="98">
        <f>'Activity data'!N343*'Emission factors'!$B$30*'Emission factors'!$H$30/1000</f>
        <v>2.7519999999999997E-3</v>
      </c>
      <c r="S733" s="98">
        <f>'Activity data'!O343*'Emission factors'!$B$30*'Emission factors'!$H$30/1000</f>
        <v>0</v>
      </c>
      <c r="T733" s="98">
        <f>'Activity data'!P343*'Emission factors'!$B$30*'Emission factors'!$H$30/1000</f>
        <v>0</v>
      </c>
      <c r="U733" s="98">
        <f>'Activity data'!Q343*'Emission factors'!$B$30*'Emission factors'!$H$30/1000</f>
        <v>0</v>
      </c>
    </row>
    <row r="734" spans="1:21" x14ac:dyDescent="0.25">
      <c r="A734" s="92" t="s">
        <v>11</v>
      </c>
      <c r="B734" s="92" t="s">
        <v>12</v>
      </c>
      <c r="C734" s="92" t="s">
        <v>13</v>
      </c>
      <c r="D734" s="92" t="s">
        <v>30</v>
      </c>
      <c r="E734" s="92" t="s">
        <v>44</v>
      </c>
      <c r="G734" s="92" t="s">
        <v>97</v>
      </c>
      <c r="H734" s="92" t="s">
        <v>31</v>
      </c>
      <c r="I734" s="88" t="s">
        <v>207</v>
      </c>
      <c r="L734" s="98">
        <f>'Activity data'!H344*'Emission factors'!$B$30*'Emission factors'!$H$30/1000</f>
        <v>0</v>
      </c>
      <c r="M734" s="98">
        <f>'Activity data'!I344*'Emission factors'!$B$30*'Emission factors'!$H$30/1000</f>
        <v>0</v>
      </c>
      <c r="N734" s="98">
        <f>'Activity data'!J344*'Emission factors'!$B$30*'Emission factors'!$H$30/1000</f>
        <v>0</v>
      </c>
      <c r="O734" s="98">
        <f>'Activity data'!K344*'Emission factors'!$B$30*'Emission factors'!$H$30/1000</f>
        <v>0</v>
      </c>
      <c r="P734" s="98">
        <f>'Activity data'!L344*'Emission factors'!$B$30*'Emission factors'!$H$30/1000</f>
        <v>0</v>
      </c>
      <c r="Q734" s="98">
        <f>'Activity data'!M344*'Emission factors'!$B$30*'Emission factors'!$H$30/1000</f>
        <v>0</v>
      </c>
      <c r="R734" s="98">
        <f>'Activity data'!N344*'Emission factors'!$B$30*'Emission factors'!$H$30/1000</f>
        <v>0</v>
      </c>
      <c r="S734" s="98">
        <f>'Activity data'!O344*'Emission factors'!$B$30*'Emission factors'!$H$30/1000</f>
        <v>0</v>
      </c>
      <c r="T734" s="98">
        <f>'Activity data'!P344*'Emission factors'!$B$30*'Emission factors'!$H$30/1000</f>
        <v>0</v>
      </c>
      <c r="U734" s="98">
        <f>'Activity data'!Q344*'Emission factors'!$B$30*'Emission factors'!$H$30/1000</f>
        <v>0</v>
      </c>
    </row>
    <row r="735" spans="1:21" x14ac:dyDescent="0.25">
      <c r="A735" s="92" t="s">
        <v>11</v>
      </c>
      <c r="B735" s="92" t="s">
        <v>12</v>
      </c>
      <c r="C735" s="92" t="s">
        <v>13</v>
      </c>
      <c r="D735" s="92" t="s">
        <v>30</v>
      </c>
      <c r="E735" s="92" t="s">
        <v>44</v>
      </c>
      <c r="G735" s="92" t="s">
        <v>97</v>
      </c>
      <c r="H735" s="92" t="s">
        <v>31</v>
      </c>
      <c r="I735" s="88" t="s">
        <v>218</v>
      </c>
      <c r="L735" s="98">
        <f>'Activity data'!H345*'Emission factors'!$B$30*'Emission factors'!$H$30/1000</f>
        <v>0</v>
      </c>
      <c r="M735" s="98">
        <f>'Activity data'!I345*'Emission factors'!$B$30*'Emission factors'!$H$30/1000</f>
        <v>0</v>
      </c>
      <c r="N735" s="98">
        <f>'Activity data'!J345*'Emission factors'!$B$30*'Emission factors'!$H$30/1000</f>
        <v>0</v>
      </c>
      <c r="O735" s="98">
        <f>'Activity data'!K345*'Emission factors'!$B$30*'Emission factors'!$H$30/1000</f>
        <v>0</v>
      </c>
      <c r="P735" s="98">
        <f>'Activity data'!L345*'Emission factors'!$B$30*'Emission factors'!$H$30/1000</f>
        <v>0</v>
      </c>
      <c r="Q735" s="98">
        <f>'Activity data'!M345*'Emission factors'!$B$30*'Emission factors'!$H$30/1000</f>
        <v>0</v>
      </c>
      <c r="R735" s="98">
        <f>'Activity data'!N345*'Emission factors'!$B$30*'Emission factors'!$H$30/1000</f>
        <v>0</v>
      </c>
      <c r="S735" s="98">
        <f>'Activity data'!O345*'Emission factors'!$B$30*'Emission factors'!$H$30/1000</f>
        <v>0</v>
      </c>
      <c r="T735" s="98">
        <f>'Activity data'!P345*'Emission factors'!$B$30*'Emission factors'!$H$30/1000</f>
        <v>0</v>
      </c>
      <c r="U735" s="98">
        <f>'Activity data'!Q345*'Emission factors'!$B$30*'Emission factors'!$H$30/1000</f>
        <v>0</v>
      </c>
    </row>
    <row r="736" spans="1:21" x14ac:dyDescent="0.25">
      <c r="A736" s="92" t="s">
        <v>11</v>
      </c>
      <c r="B736" s="92" t="s">
        <v>12</v>
      </c>
      <c r="C736" s="92" t="s">
        <v>13</v>
      </c>
      <c r="D736" s="92" t="s">
        <v>30</v>
      </c>
      <c r="E736" s="92" t="s">
        <v>44</v>
      </c>
      <c r="G736" s="92" t="s">
        <v>97</v>
      </c>
      <c r="H736" s="92" t="s">
        <v>31</v>
      </c>
      <c r="I736" s="88" t="s">
        <v>194</v>
      </c>
      <c r="L736" s="98">
        <f>'Activity data'!H346*'Emission factors'!$B$30*'Emission factors'!$H$30/1000</f>
        <v>0</v>
      </c>
      <c r="M736" s="98">
        <f>'Activity data'!I346*'Emission factors'!$B$30*'Emission factors'!$H$30/1000</f>
        <v>0</v>
      </c>
      <c r="N736" s="98">
        <f>'Activity data'!J346*'Emission factors'!$B$30*'Emission factors'!$H$30/1000</f>
        <v>0</v>
      </c>
      <c r="O736" s="98">
        <f>'Activity data'!K346*'Emission factors'!$B$30*'Emission factors'!$H$30/1000</f>
        <v>0</v>
      </c>
      <c r="P736" s="98">
        <f>'Activity data'!L346*'Emission factors'!$B$30*'Emission factors'!$H$30/1000</f>
        <v>0</v>
      </c>
      <c r="Q736" s="98">
        <f>'Activity data'!M346*'Emission factors'!$B$30*'Emission factors'!$H$30/1000</f>
        <v>0</v>
      </c>
      <c r="R736" s="98">
        <f>'Activity data'!N346*'Emission factors'!$B$30*'Emission factors'!$H$30/1000</f>
        <v>0</v>
      </c>
      <c r="S736" s="98">
        <f>'Activity data'!O346*'Emission factors'!$B$30*'Emission factors'!$H$30/1000</f>
        <v>0</v>
      </c>
      <c r="T736" s="98">
        <f>'Activity data'!P346*'Emission factors'!$B$30*'Emission factors'!$H$30/1000</f>
        <v>0</v>
      </c>
      <c r="U736" s="98">
        <f>'Activity data'!Q346*'Emission factors'!$B$30*'Emission factors'!$H$30/1000</f>
        <v>0</v>
      </c>
    </row>
    <row r="737" spans="1:21" x14ac:dyDescent="0.25">
      <c r="A737" s="92" t="s">
        <v>11</v>
      </c>
      <c r="B737" s="92" t="s">
        <v>12</v>
      </c>
      <c r="C737" s="92" t="s">
        <v>13</v>
      </c>
      <c r="D737" s="92" t="s">
        <v>30</v>
      </c>
      <c r="E737" s="92" t="s">
        <v>44</v>
      </c>
      <c r="G737" s="92" t="s">
        <v>97</v>
      </c>
      <c r="H737" s="92" t="s">
        <v>31</v>
      </c>
      <c r="I737" s="88" t="s">
        <v>195</v>
      </c>
      <c r="L737" s="98">
        <f>'Activity data'!H347*'Emission factors'!$B$30*'Emission factors'!$H$30/1000</f>
        <v>0</v>
      </c>
      <c r="M737" s="98">
        <f>'Activity data'!I347*'Emission factors'!$B$30*'Emission factors'!$H$30/1000</f>
        <v>0</v>
      </c>
      <c r="N737" s="98">
        <f>'Activity data'!J347*'Emission factors'!$B$30*'Emission factors'!$H$30/1000</f>
        <v>0</v>
      </c>
      <c r="O737" s="98">
        <f>'Activity data'!K347*'Emission factors'!$B$30*'Emission factors'!$H$30/1000</f>
        <v>0</v>
      </c>
      <c r="P737" s="98">
        <f>'Activity data'!L347*'Emission factors'!$B$30*'Emission factors'!$H$30/1000</f>
        <v>0</v>
      </c>
      <c r="Q737" s="98">
        <f>'Activity data'!M347*'Emission factors'!$B$30*'Emission factors'!$H$30/1000</f>
        <v>0</v>
      </c>
      <c r="R737" s="98">
        <f>'Activity data'!N347*'Emission factors'!$B$30*'Emission factors'!$H$30/1000</f>
        <v>0</v>
      </c>
      <c r="S737" s="98">
        <f>'Activity data'!O347*'Emission factors'!$B$30*'Emission factors'!$H$30/1000</f>
        <v>0</v>
      </c>
      <c r="T737" s="98">
        <f>'Activity data'!P347*'Emission factors'!$B$30*'Emission factors'!$H$30/1000</f>
        <v>0</v>
      </c>
      <c r="U737" s="98">
        <f>'Activity data'!Q347*'Emission factors'!$B$30*'Emission factors'!$H$30/1000</f>
        <v>0</v>
      </c>
    </row>
    <row r="738" spans="1:21" x14ac:dyDescent="0.25">
      <c r="A738" s="92" t="s">
        <v>11</v>
      </c>
      <c r="B738" s="92" t="s">
        <v>12</v>
      </c>
      <c r="C738" s="92" t="s">
        <v>13</v>
      </c>
      <c r="D738" s="92" t="s">
        <v>30</v>
      </c>
      <c r="E738" s="92" t="s">
        <v>44</v>
      </c>
      <c r="G738" s="92" t="s">
        <v>97</v>
      </c>
      <c r="H738" s="92" t="s">
        <v>31</v>
      </c>
      <c r="I738" s="88" t="s">
        <v>209</v>
      </c>
      <c r="L738" s="98">
        <f>'Activity data'!H348*'Emission factors'!$B$30*'Emission factors'!$H$30/1000</f>
        <v>0.92812597499999994</v>
      </c>
      <c r="M738" s="98">
        <f>'Activity data'!I348*'Emission factors'!$B$30*'Emission factors'!$H$30/1000</f>
        <v>1.0951777499999999</v>
      </c>
      <c r="N738" s="98">
        <f>'Activity data'!J348*'Emission factors'!$B$30*'Emission factors'!$H$30/1000</f>
        <v>0.42995485</v>
      </c>
      <c r="O738" s="98">
        <f>'Activity data'!K348*'Emission factors'!$B$30*'Emission factors'!$H$30/1000</f>
        <v>0.15000550000000001</v>
      </c>
      <c r="P738" s="98">
        <f>'Activity data'!L348*'Emission factors'!$B$30*'Emission factors'!$H$30/1000</f>
        <v>3.3981825E-2</v>
      </c>
      <c r="Q738" s="98">
        <f>'Activity data'!M348*'Emission factors'!$B$30*'Emission factors'!$H$30/1000</f>
        <v>0</v>
      </c>
      <c r="R738" s="98">
        <f>'Activity data'!N348*'Emission factors'!$B$30*'Emission factors'!$H$30/1000</f>
        <v>0</v>
      </c>
      <c r="S738" s="98">
        <f>'Activity data'!O348*'Emission factors'!$B$30*'Emission factors'!$H$30/1000</f>
        <v>0</v>
      </c>
      <c r="T738" s="98">
        <f>'Activity data'!P348*'Emission factors'!$B$30*'Emission factors'!$H$30/1000</f>
        <v>0</v>
      </c>
      <c r="U738" s="98">
        <f>'Activity data'!Q348*'Emission factors'!$B$30*'Emission factors'!$H$30/1000</f>
        <v>0</v>
      </c>
    </row>
    <row r="739" spans="1:21" x14ac:dyDescent="0.25">
      <c r="A739" s="92" t="s">
        <v>11</v>
      </c>
      <c r="B739" s="92" t="s">
        <v>12</v>
      </c>
      <c r="C739" s="92" t="s">
        <v>13</v>
      </c>
      <c r="D739" s="92" t="s">
        <v>30</v>
      </c>
      <c r="E739" s="92" t="s">
        <v>44</v>
      </c>
      <c r="G739" s="92" t="s">
        <v>97</v>
      </c>
      <c r="H739" s="92" t="s">
        <v>31</v>
      </c>
      <c r="I739" s="88" t="s">
        <v>208</v>
      </c>
      <c r="L739" s="98">
        <f>'Activity data'!H349*'Emission factors'!$B$30*'Emission factors'!$H$30/1000</f>
        <v>0.67625347499999999</v>
      </c>
      <c r="M739" s="98">
        <f>'Activity data'!I349*'Emission factors'!$B$30*'Emission factors'!$H$30/1000</f>
        <v>0.48761355000000001</v>
      </c>
      <c r="N739" s="98">
        <f>'Activity data'!J349*'Emission factors'!$B$30*'Emission factors'!$H$30/1000</f>
        <v>9.3411050000000009E-2</v>
      </c>
      <c r="O739" s="98">
        <f>'Activity data'!K349*'Emission factors'!$B$30*'Emission factors'!$H$30/1000</f>
        <v>6.3061649999999997E-2</v>
      </c>
      <c r="P739" s="98">
        <f>'Activity data'!L349*'Emission factors'!$B$30*'Emission factors'!$H$30/1000</f>
        <v>2.1020549999999999E-2</v>
      </c>
      <c r="Q739" s="98">
        <f>'Activity data'!M349*'Emission factors'!$B$30*'Emission factors'!$H$30/1000</f>
        <v>0</v>
      </c>
      <c r="R739" s="98">
        <f>'Activity data'!N349*'Emission factors'!$B$30*'Emission factors'!$H$30/1000</f>
        <v>0</v>
      </c>
      <c r="S739" s="98">
        <f>'Activity data'!O349*'Emission factors'!$B$30*'Emission factors'!$H$30/1000</f>
        <v>0</v>
      </c>
      <c r="T739" s="98">
        <f>'Activity data'!P349*'Emission factors'!$B$30*'Emission factors'!$H$30/1000</f>
        <v>0</v>
      </c>
      <c r="U739" s="98">
        <f>'Activity data'!Q349*'Emission factors'!$B$30*'Emission factors'!$H$30/1000</f>
        <v>0</v>
      </c>
    </row>
    <row r="740" spans="1:21" x14ac:dyDescent="0.25">
      <c r="A740" s="92" t="s">
        <v>11</v>
      </c>
      <c r="B740" s="92" t="s">
        <v>12</v>
      </c>
      <c r="C740" s="92" t="s">
        <v>13</v>
      </c>
      <c r="D740" s="92" t="s">
        <v>30</v>
      </c>
      <c r="E740" s="92" t="s">
        <v>44</v>
      </c>
      <c r="G740" s="92" t="s">
        <v>97</v>
      </c>
      <c r="H740" s="92" t="s">
        <v>31</v>
      </c>
      <c r="I740" s="88" t="s">
        <v>226</v>
      </c>
      <c r="L740" s="98">
        <f>'Activity data'!H350*'Emission factors'!$B$30*'Emission factors'!$H$30/1000</f>
        <v>0</v>
      </c>
      <c r="M740" s="98">
        <f>'Activity data'!I350*'Emission factors'!$B$30*'Emission factors'!$H$30/1000</f>
        <v>0</v>
      </c>
      <c r="N740" s="98">
        <f>'Activity data'!J350*'Emission factors'!$B$30*'Emission factors'!$H$30/1000</f>
        <v>0</v>
      </c>
      <c r="O740" s="98">
        <f>'Activity data'!K350*'Emission factors'!$B$30*'Emission factors'!$H$30/1000</f>
        <v>0.35220224999999994</v>
      </c>
      <c r="P740" s="98">
        <f>'Activity data'!L350*'Emission factors'!$B$30*'Emission factors'!$H$30/1000</f>
        <v>0.32651942500000009</v>
      </c>
      <c r="Q740" s="98">
        <f>'Activity data'!M350*'Emission factors'!$B$30*'Emission factors'!$H$30/1000</f>
        <v>6.9706225000000024E-2</v>
      </c>
      <c r="R740" s="98">
        <f>'Activity data'!N350*'Emission factors'!$B$30*'Emission factors'!$H$30/1000</f>
        <v>0</v>
      </c>
      <c r="S740" s="98">
        <f>'Activity data'!O350*'Emission factors'!$B$30*'Emission factors'!$H$30/1000</f>
        <v>0</v>
      </c>
      <c r="T740" s="98">
        <f>'Activity data'!P350*'Emission factors'!$B$30*'Emission factors'!$H$30/1000</f>
        <v>0</v>
      </c>
      <c r="U740" s="98">
        <f>'Activity data'!Q350*'Emission factors'!$B$30*'Emission factors'!$H$30/1000</f>
        <v>0</v>
      </c>
    </row>
    <row r="741" spans="1:21" x14ac:dyDescent="0.25">
      <c r="A741" s="92" t="s">
        <v>11</v>
      </c>
      <c r="B741" s="92" t="s">
        <v>12</v>
      </c>
      <c r="C741" s="92" t="s">
        <v>13</v>
      </c>
      <c r="D741" s="92" t="s">
        <v>30</v>
      </c>
      <c r="E741" s="92" t="s">
        <v>44</v>
      </c>
      <c r="G741" s="92" t="s">
        <v>97</v>
      </c>
      <c r="H741" s="92" t="s">
        <v>31</v>
      </c>
      <c r="I741" s="88" t="s">
        <v>196</v>
      </c>
      <c r="L741" s="98">
        <f>'Activity data'!H351*'Emission factors'!$B$30*'Emission factors'!$H$30/1000</f>
        <v>0</v>
      </c>
      <c r="M741" s="98">
        <f>'Activity data'!I351*'Emission factors'!$B$30*'Emission factors'!$H$30/1000</f>
        <v>0</v>
      </c>
      <c r="N741" s="98">
        <f>'Activity data'!J351*'Emission factors'!$B$30*'Emission factors'!$H$30/1000</f>
        <v>0</v>
      </c>
      <c r="O741" s="98">
        <f>'Activity data'!K351*'Emission factors'!$B$30*'Emission factors'!$H$30/1000</f>
        <v>0</v>
      </c>
      <c r="P741" s="98">
        <f>'Activity data'!L351*'Emission factors'!$B$30*'Emission factors'!$H$30/1000</f>
        <v>0</v>
      </c>
      <c r="Q741" s="98">
        <f>'Activity data'!M351*'Emission factors'!$B$30*'Emission factors'!$H$30/1000</f>
        <v>0</v>
      </c>
      <c r="R741" s="98">
        <f>'Activity data'!N351*'Emission factors'!$B$30*'Emission factors'!$H$30/1000</f>
        <v>0</v>
      </c>
      <c r="S741" s="98">
        <f>'Activity data'!O351*'Emission factors'!$B$30*'Emission factors'!$H$30/1000</f>
        <v>0</v>
      </c>
      <c r="T741" s="98">
        <f>'Activity data'!P351*'Emission factors'!$B$30*'Emission factors'!$H$30/1000</f>
        <v>0</v>
      </c>
      <c r="U741" s="98">
        <f>'Activity data'!Q351*'Emission factors'!$B$30*'Emission factors'!$H$30/1000</f>
        <v>0</v>
      </c>
    </row>
    <row r="742" spans="1:21" x14ac:dyDescent="0.25">
      <c r="A742" s="92" t="s">
        <v>11</v>
      </c>
      <c r="B742" s="92" t="s">
        <v>12</v>
      </c>
      <c r="C742" s="92" t="s">
        <v>13</v>
      </c>
      <c r="D742" s="92" t="s">
        <v>30</v>
      </c>
      <c r="E742" s="92" t="s">
        <v>44</v>
      </c>
      <c r="G742" s="92" t="s">
        <v>97</v>
      </c>
      <c r="H742" s="92" t="s">
        <v>31</v>
      </c>
      <c r="I742" s="88" t="s">
        <v>197</v>
      </c>
      <c r="L742" s="98">
        <f>'Activity data'!H352*'Emission factors'!$B$30*'Emission factors'!$H$30/1000</f>
        <v>1.9307731000000001</v>
      </c>
      <c r="M742" s="98">
        <f>'Activity data'!I352*'Emission factors'!$B$30*'Emission factors'!$H$30/1000</f>
        <v>1.41925155</v>
      </c>
      <c r="N742" s="98">
        <f>'Activity data'!J352*'Emission factors'!$B$30*'Emission factors'!$H$30/1000</f>
        <v>1.043271375</v>
      </c>
      <c r="O742" s="98">
        <f>'Activity data'!K352*'Emission factors'!$B$30*'Emission factors'!$H$30/1000</f>
        <v>0.66348570000000007</v>
      </c>
      <c r="P742" s="98">
        <f>'Activity data'!L352*'Emission factors'!$B$30*'Emission factors'!$H$30/1000</f>
        <v>0.20474127500000003</v>
      </c>
      <c r="Q742" s="98">
        <f>'Activity data'!M352*'Emission factors'!$B$30*'Emission factors'!$H$30/1000</f>
        <v>3.8396850000000003E-2</v>
      </c>
      <c r="R742" s="98">
        <f>'Activity data'!N352*'Emission factors'!$B$30*'Emission factors'!$H$30/1000</f>
        <v>5.7007250000000002E-3</v>
      </c>
      <c r="S742" s="98">
        <f>'Activity data'!O352*'Emission factors'!$B$30*'Emission factors'!$H$30/1000</f>
        <v>0</v>
      </c>
      <c r="T742" s="98">
        <f>'Activity data'!P352*'Emission factors'!$B$30*'Emission factors'!$H$30/1000</f>
        <v>0</v>
      </c>
      <c r="U742" s="98">
        <f>'Activity data'!Q352*'Emission factors'!$B$30*'Emission factors'!$H$30/1000</f>
        <v>0</v>
      </c>
    </row>
    <row r="743" spans="1:21" x14ac:dyDescent="0.25">
      <c r="A743" s="92" t="s">
        <v>11</v>
      </c>
      <c r="B743" s="92" t="s">
        <v>12</v>
      </c>
      <c r="C743" s="92" t="s">
        <v>13</v>
      </c>
      <c r="D743" s="92" t="s">
        <v>30</v>
      </c>
      <c r="E743" s="92" t="s">
        <v>44</v>
      </c>
      <c r="G743" s="92" t="s">
        <v>97</v>
      </c>
      <c r="H743" s="92" t="s">
        <v>31</v>
      </c>
      <c r="I743" s="88" t="s">
        <v>229</v>
      </c>
      <c r="L743" s="98">
        <f>'Activity data'!H353*'Emission factors'!$B$30*'Emission factors'!$H$30/1000</f>
        <v>0</v>
      </c>
      <c r="M743" s="98">
        <f>'Activity data'!I353*'Emission factors'!$B$30*'Emission factors'!$H$30/1000</f>
        <v>0</v>
      </c>
      <c r="N743" s="98">
        <f>'Activity data'!J353*'Emission factors'!$B$30*'Emission factors'!$H$30/1000</f>
        <v>0</v>
      </c>
      <c r="O743" s="98">
        <f>'Activity data'!K353*'Emission factors'!$B$30*'Emission factors'!$H$30/1000</f>
        <v>0</v>
      </c>
      <c r="P743" s="98">
        <f>'Activity data'!L353*'Emission factors'!$B$30*'Emission factors'!$H$30/1000</f>
        <v>0</v>
      </c>
      <c r="Q743" s="98">
        <f>'Activity data'!M353*'Emission factors'!$B$30*'Emission factors'!$H$30/1000</f>
        <v>0</v>
      </c>
      <c r="R743" s="98">
        <f>'Activity data'!N353*'Emission factors'!$B$30*'Emission factors'!$H$30/1000</f>
        <v>0</v>
      </c>
      <c r="S743" s="98">
        <f>'Activity data'!O353*'Emission factors'!$B$30*'Emission factors'!$H$30/1000</f>
        <v>0</v>
      </c>
      <c r="T743" s="98">
        <f>'Activity data'!P353*'Emission factors'!$B$30*'Emission factors'!$H$30/1000</f>
        <v>0</v>
      </c>
      <c r="U743" s="98">
        <f>'Activity data'!Q353*'Emission factors'!$B$30*'Emission factors'!$H$30/1000</f>
        <v>0</v>
      </c>
    </row>
    <row r="744" spans="1:21" x14ac:dyDescent="0.25">
      <c r="A744" s="92" t="s">
        <v>11</v>
      </c>
      <c r="B744" s="92" t="s">
        <v>12</v>
      </c>
      <c r="C744" s="92" t="s">
        <v>13</v>
      </c>
      <c r="D744" s="92" t="s">
        <v>30</v>
      </c>
      <c r="E744" s="92" t="s">
        <v>44</v>
      </c>
      <c r="G744" s="92" t="s">
        <v>97</v>
      </c>
      <c r="H744" s="92" t="s">
        <v>31</v>
      </c>
      <c r="I744" s="88" t="s">
        <v>198</v>
      </c>
      <c r="L744" s="98">
        <f>'Activity data'!H354*'Emission factors'!$B$30*'Emission factors'!$H$30/1000</f>
        <v>0</v>
      </c>
      <c r="M744" s="98">
        <f>'Activity data'!I354*'Emission factors'!$B$30*'Emission factors'!$H$30/1000</f>
        <v>0</v>
      </c>
      <c r="N744" s="98">
        <f>'Activity data'!J354*'Emission factors'!$B$30*'Emission factors'!$H$30/1000</f>
        <v>0</v>
      </c>
      <c r="O744" s="98">
        <f>'Activity data'!K354*'Emission factors'!$B$30*'Emission factors'!$H$30/1000</f>
        <v>0</v>
      </c>
      <c r="P744" s="98">
        <f>'Activity data'!L354*'Emission factors'!$B$30*'Emission factors'!$H$30/1000</f>
        <v>0</v>
      </c>
      <c r="Q744" s="98">
        <f>'Activity data'!M354*'Emission factors'!$B$30*'Emission factors'!$H$30/1000</f>
        <v>0</v>
      </c>
      <c r="R744" s="98">
        <f>'Activity data'!N354*'Emission factors'!$B$30*'Emission factors'!$H$30/1000</f>
        <v>0</v>
      </c>
      <c r="S744" s="98">
        <f>'Activity data'!O354*'Emission factors'!$B$30*'Emission factors'!$H$30/1000</f>
        <v>0</v>
      </c>
      <c r="T744" s="98">
        <f>'Activity data'!P354*'Emission factors'!$B$30*'Emission factors'!$H$30/1000</f>
        <v>0</v>
      </c>
      <c r="U744" s="98">
        <f>'Activity data'!Q354*'Emission factors'!$B$30*'Emission factors'!$H$30/1000</f>
        <v>0</v>
      </c>
    </row>
    <row r="745" spans="1:21" x14ac:dyDescent="0.25">
      <c r="A745" s="92" t="s">
        <v>11</v>
      </c>
      <c r="B745" s="92" t="s">
        <v>12</v>
      </c>
      <c r="C745" s="92" t="s">
        <v>13</v>
      </c>
      <c r="D745" s="92" t="s">
        <v>30</v>
      </c>
      <c r="E745" s="92" t="s">
        <v>44</v>
      </c>
      <c r="G745" s="92" t="s">
        <v>97</v>
      </c>
      <c r="H745" s="92" t="s">
        <v>31</v>
      </c>
      <c r="I745" s="88" t="s">
        <v>231</v>
      </c>
      <c r="L745" s="98">
        <f>'Activity data'!H355*'Emission factors'!$B$30*'Emission factors'!$H$30/1000</f>
        <v>0</v>
      </c>
      <c r="M745" s="98">
        <f>'Activity data'!I355*'Emission factors'!$B$30*'Emission factors'!$H$30/1000</f>
        <v>0</v>
      </c>
      <c r="N745" s="98">
        <f>'Activity data'!J355*'Emission factors'!$B$30*'Emission factors'!$H$30/1000</f>
        <v>0</v>
      </c>
      <c r="O745" s="98">
        <f>'Activity data'!K355*'Emission factors'!$B$30*'Emission factors'!$H$30/1000</f>
        <v>0</v>
      </c>
      <c r="P745" s="98">
        <f>'Activity data'!L355*'Emission factors'!$B$30*'Emission factors'!$H$30/1000</f>
        <v>0</v>
      </c>
      <c r="Q745" s="98">
        <f>'Activity data'!M355*'Emission factors'!$B$30*'Emission factors'!$H$30/1000</f>
        <v>0</v>
      </c>
      <c r="R745" s="98">
        <f>'Activity data'!N355*'Emission factors'!$B$30*'Emission factors'!$H$30/1000</f>
        <v>0</v>
      </c>
      <c r="S745" s="98">
        <f>'Activity data'!O355*'Emission factors'!$B$30*'Emission factors'!$H$30/1000</f>
        <v>0</v>
      </c>
      <c r="T745" s="98">
        <f>'Activity data'!P355*'Emission factors'!$B$30*'Emission factors'!$H$30/1000</f>
        <v>0</v>
      </c>
      <c r="U745" s="98">
        <f>'Activity data'!Q355*'Emission factors'!$B$30*'Emission factors'!$H$30/1000</f>
        <v>0</v>
      </c>
    </row>
    <row r="746" spans="1:21" x14ac:dyDescent="0.25">
      <c r="A746" s="92" t="s">
        <v>11</v>
      </c>
      <c r="B746" s="92" t="s">
        <v>12</v>
      </c>
      <c r="C746" s="92" t="s">
        <v>13</v>
      </c>
      <c r="D746" s="92" t="s">
        <v>30</v>
      </c>
      <c r="E746" s="92" t="s">
        <v>44</v>
      </c>
      <c r="G746" s="92" t="s">
        <v>97</v>
      </c>
      <c r="H746" s="92" t="s">
        <v>31</v>
      </c>
      <c r="I746" s="88" t="s">
        <v>230</v>
      </c>
      <c r="L746" s="98">
        <f>'Activity data'!H356*'Emission factors'!$B$30*'Emission factors'!$H$30/1000</f>
        <v>0</v>
      </c>
      <c r="M746" s="98">
        <f>'Activity data'!I356*'Emission factors'!$B$30*'Emission factors'!$H$30/1000</f>
        <v>0</v>
      </c>
      <c r="N746" s="98">
        <f>'Activity data'!J356*'Emission factors'!$B$30*'Emission factors'!$H$30/1000</f>
        <v>0</v>
      </c>
      <c r="O746" s="98">
        <f>'Activity data'!K356*'Emission factors'!$B$30*'Emission factors'!$H$30/1000</f>
        <v>0</v>
      </c>
      <c r="P746" s="98">
        <f>'Activity data'!L356*'Emission factors'!$B$30*'Emission factors'!$H$30/1000</f>
        <v>0</v>
      </c>
      <c r="Q746" s="98">
        <f>'Activity data'!M356*'Emission factors'!$B$30*'Emission factors'!$H$30/1000</f>
        <v>0</v>
      </c>
      <c r="R746" s="98">
        <f>'Activity data'!N356*'Emission factors'!$B$30*'Emission factors'!$H$30/1000</f>
        <v>0</v>
      </c>
      <c r="S746" s="98">
        <f>'Activity data'!O356*'Emission factors'!$B$30*'Emission factors'!$H$30/1000</f>
        <v>0</v>
      </c>
      <c r="T746" s="98">
        <f>'Activity data'!P356*'Emission factors'!$B$30*'Emission factors'!$H$30/1000</f>
        <v>0</v>
      </c>
      <c r="U746" s="98">
        <f>'Activity data'!Q356*'Emission factors'!$B$30*'Emission factors'!$H$30/1000</f>
        <v>0</v>
      </c>
    </row>
    <row r="747" spans="1:21" x14ac:dyDescent="0.25">
      <c r="A747" s="92" t="s">
        <v>11</v>
      </c>
      <c r="B747" s="92" t="s">
        <v>12</v>
      </c>
      <c r="C747" s="92" t="s">
        <v>13</v>
      </c>
      <c r="D747" s="92" t="s">
        <v>30</v>
      </c>
      <c r="E747" s="92" t="s">
        <v>44</v>
      </c>
      <c r="G747" s="92" t="s">
        <v>97</v>
      </c>
      <c r="H747" s="92" t="s">
        <v>31</v>
      </c>
      <c r="I747" s="88" t="s">
        <v>232</v>
      </c>
      <c r="L747" s="98">
        <f>'Activity data'!H357*'Emission factors'!$B$30*'Emission factors'!$H$30/1000</f>
        <v>0.87044255000000004</v>
      </c>
      <c r="M747" s="98">
        <f>'Activity data'!I357*'Emission factors'!$B$30*'Emission factors'!$H$30/1000</f>
        <v>0.82661372500000019</v>
      </c>
      <c r="N747" s="98">
        <f>'Activity data'!J357*'Emission factors'!$B$30*'Emission factors'!$H$30/1000</f>
        <v>0.33368322500000003</v>
      </c>
      <c r="O747" s="98">
        <f>'Activity data'!K357*'Emission factors'!$B$30*'Emission factors'!$H$30/1000</f>
        <v>7.0718875000000014E-2</v>
      </c>
      <c r="P747" s="98">
        <f>'Activity data'!L357*'Emission factors'!$B$30*'Emission factors'!$H$30/1000</f>
        <v>7.9808000000000014E-3</v>
      </c>
      <c r="Q747" s="98">
        <f>'Activity data'!M357*'Emission factors'!$B$30*'Emission factors'!$H$30/1000</f>
        <v>0</v>
      </c>
      <c r="R747" s="98">
        <f>'Activity data'!N357*'Emission factors'!$B$30*'Emission factors'!$H$30/1000</f>
        <v>0</v>
      </c>
      <c r="S747" s="98">
        <f>'Activity data'!O357*'Emission factors'!$B$30*'Emission factors'!$H$30/1000</f>
        <v>0</v>
      </c>
      <c r="T747" s="98">
        <f>'Activity data'!P357*'Emission factors'!$B$30*'Emission factors'!$H$30/1000</f>
        <v>0</v>
      </c>
      <c r="U747" s="98">
        <f>'Activity data'!Q357*'Emission factors'!$B$30*'Emission factors'!$H$30/1000</f>
        <v>0</v>
      </c>
    </row>
    <row r="748" spans="1:21" x14ac:dyDescent="0.25">
      <c r="A748" s="92" t="s">
        <v>11</v>
      </c>
      <c r="B748" s="92" t="s">
        <v>12</v>
      </c>
      <c r="C748" s="92" t="s">
        <v>13</v>
      </c>
      <c r="D748" s="92" t="s">
        <v>30</v>
      </c>
      <c r="E748" s="92" t="s">
        <v>44</v>
      </c>
      <c r="G748" s="92" t="s">
        <v>97</v>
      </c>
      <c r="H748" s="92" t="s">
        <v>31</v>
      </c>
      <c r="I748" s="92" t="s">
        <v>225</v>
      </c>
      <c r="L748" s="98">
        <f>'Activity data'!H358*'Emission factors'!$B$30*'Emission factors'!$H$30/1000</f>
        <v>0</v>
      </c>
      <c r="M748" s="98">
        <f>'Activity data'!I358*'Emission factors'!$B$30*'Emission factors'!$H$30/1000</f>
        <v>0</v>
      </c>
      <c r="N748" s="98">
        <f>'Activity data'!J358*'Emission factors'!$B$30*'Emission factors'!$H$30/1000</f>
        <v>0</v>
      </c>
      <c r="O748" s="98">
        <f>'Activity data'!K358*'Emission factors'!$B$30*'Emission factors'!$H$30/1000</f>
        <v>0</v>
      </c>
      <c r="P748" s="98">
        <f>'Activity data'!L358*'Emission factors'!$B$30*'Emission factors'!$H$30/1000</f>
        <v>0</v>
      </c>
      <c r="Q748" s="98">
        <f>'Activity data'!M358*'Emission factors'!$B$30*'Emission factors'!$H$30/1000</f>
        <v>0</v>
      </c>
      <c r="R748" s="98">
        <f>'Activity data'!N358*'Emission factors'!$B$30*'Emission factors'!$H$30/1000</f>
        <v>0</v>
      </c>
      <c r="S748" s="98">
        <f>'Activity data'!O358*'Emission factors'!$B$30*'Emission factors'!$H$30/1000</f>
        <v>0</v>
      </c>
      <c r="T748" s="98">
        <f>'Activity data'!P358*'Emission factors'!$B$30*'Emission factors'!$H$30/1000</f>
        <v>0</v>
      </c>
      <c r="U748" s="98">
        <f>'Activity data'!Q358*'Emission factors'!$B$30*'Emission factors'!$H$30/1000</f>
        <v>0</v>
      </c>
    </row>
    <row r="749" spans="1:21" x14ac:dyDescent="0.25">
      <c r="A749" s="92" t="s">
        <v>11</v>
      </c>
      <c r="B749" s="92" t="s">
        <v>12</v>
      </c>
      <c r="C749" s="92" t="s">
        <v>13</v>
      </c>
      <c r="D749" s="92" t="s">
        <v>30</v>
      </c>
      <c r="E749" s="92" t="s">
        <v>44</v>
      </c>
      <c r="G749" s="92" t="s">
        <v>97</v>
      </c>
      <c r="H749" s="92" t="s">
        <v>31</v>
      </c>
      <c r="I749" s="88" t="s">
        <v>205</v>
      </c>
      <c r="L749" s="98">
        <f>'Activity data'!H359*'Emission factors'!$B$30*'Emission factors'!$H$30/1000</f>
        <v>0</v>
      </c>
      <c r="M749" s="98">
        <f>'Activity data'!I359*'Emission factors'!$B$30*'Emission factors'!$H$30/1000</f>
        <v>0</v>
      </c>
      <c r="N749" s="98">
        <f>'Activity data'!J359*'Emission factors'!$B$30*'Emission factors'!$H$30/1000</f>
        <v>0</v>
      </c>
      <c r="O749" s="98">
        <f>'Activity data'!K359*'Emission factors'!$B$30*'Emission factors'!$H$30/1000</f>
        <v>0</v>
      </c>
      <c r="P749" s="98">
        <f>'Activity data'!L359*'Emission factors'!$B$30*'Emission factors'!$H$30/1000</f>
        <v>0</v>
      </c>
      <c r="Q749" s="98">
        <f>'Activity data'!M359*'Emission factors'!$B$30*'Emission factors'!$H$30/1000</f>
        <v>0</v>
      </c>
      <c r="R749" s="98">
        <f>'Activity data'!N359*'Emission factors'!$B$30*'Emission factors'!$H$30/1000</f>
        <v>0</v>
      </c>
      <c r="S749" s="98">
        <f>'Activity data'!O359*'Emission factors'!$B$30*'Emission factors'!$H$30/1000</f>
        <v>0</v>
      </c>
      <c r="T749" s="98">
        <f>'Activity data'!P359*'Emission factors'!$B$30*'Emission factors'!$H$30/1000</f>
        <v>0</v>
      </c>
      <c r="U749" s="98">
        <f>'Activity data'!Q359*'Emission factors'!$B$30*'Emission factors'!$H$30/1000</f>
        <v>0</v>
      </c>
    </row>
    <row r="750" spans="1:21" x14ac:dyDescent="0.25">
      <c r="A750" s="92" t="s">
        <v>11</v>
      </c>
      <c r="B750" s="92" t="s">
        <v>12</v>
      </c>
      <c r="C750" s="92" t="s">
        <v>13</v>
      </c>
      <c r="D750" s="92" t="s">
        <v>30</v>
      </c>
      <c r="E750" s="92" t="s">
        <v>44</v>
      </c>
      <c r="G750" s="92" t="s">
        <v>97</v>
      </c>
      <c r="H750" s="92" t="s">
        <v>31</v>
      </c>
      <c r="I750" s="88" t="s">
        <v>204</v>
      </c>
      <c r="L750" s="98">
        <f>'Activity data'!H360*'Emission factors'!$B$30*'Emission factors'!$H$30/1000</f>
        <v>0</v>
      </c>
      <c r="M750" s="98">
        <f>'Activity data'!I360*'Emission factors'!$B$30*'Emission factors'!$H$30/1000</f>
        <v>0</v>
      </c>
      <c r="N750" s="98">
        <f>'Activity data'!J360*'Emission factors'!$B$30*'Emission factors'!$H$30/1000</f>
        <v>0</v>
      </c>
      <c r="O750" s="98">
        <f>'Activity data'!K360*'Emission factors'!$B$30*'Emission factors'!$H$30/1000</f>
        <v>0</v>
      </c>
      <c r="P750" s="98">
        <f>'Activity data'!L360*'Emission factors'!$B$30*'Emission factors'!$H$30/1000</f>
        <v>0</v>
      </c>
      <c r="Q750" s="98">
        <f>'Activity data'!M360*'Emission factors'!$B$30*'Emission factors'!$H$30/1000</f>
        <v>0</v>
      </c>
      <c r="R750" s="98">
        <f>'Activity data'!N360*'Emission factors'!$B$30*'Emission factors'!$H$30/1000</f>
        <v>0</v>
      </c>
      <c r="S750" s="98">
        <f>'Activity data'!O360*'Emission factors'!$B$30*'Emission factors'!$H$30/1000</f>
        <v>0</v>
      </c>
      <c r="T750" s="98">
        <f>'Activity data'!P360*'Emission factors'!$B$30*'Emission factors'!$H$30/1000</f>
        <v>0</v>
      </c>
      <c r="U750" s="98">
        <f>'Activity data'!Q360*'Emission factors'!$B$30*'Emission factors'!$H$30/1000</f>
        <v>0</v>
      </c>
    </row>
    <row r="751" spans="1:21" x14ac:dyDescent="0.25">
      <c r="A751" s="92" t="s">
        <v>11</v>
      </c>
      <c r="B751" s="92" t="s">
        <v>12</v>
      </c>
      <c r="C751" s="92" t="s">
        <v>13</v>
      </c>
      <c r="D751" s="92" t="s">
        <v>30</v>
      </c>
      <c r="E751" s="92" t="s">
        <v>44</v>
      </c>
      <c r="G751" s="92" t="s">
        <v>97</v>
      </c>
      <c r="H751" s="92" t="s">
        <v>31</v>
      </c>
      <c r="I751" s="88" t="s">
        <v>228</v>
      </c>
      <c r="L751" s="98">
        <f>'Activity data'!H361*'Emission factors'!$B$30*'Emission factors'!$H$30/1000</f>
        <v>0</v>
      </c>
      <c r="M751" s="98">
        <f>'Activity data'!I361*'Emission factors'!$B$30*'Emission factors'!$H$30/1000</f>
        <v>0</v>
      </c>
      <c r="N751" s="98">
        <f>'Activity data'!J361*'Emission factors'!$B$30*'Emission factors'!$H$30/1000</f>
        <v>0</v>
      </c>
      <c r="O751" s="98">
        <f>'Activity data'!K361*'Emission factors'!$B$30*'Emission factors'!$H$30/1000</f>
        <v>0</v>
      </c>
      <c r="P751" s="98">
        <f>'Activity data'!L361*'Emission factors'!$B$30*'Emission factors'!$H$30/1000</f>
        <v>0</v>
      </c>
      <c r="Q751" s="98">
        <f>'Activity data'!M361*'Emission factors'!$B$30*'Emission factors'!$H$30/1000</f>
        <v>0</v>
      </c>
      <c r="R751" s="98">
        <f>'Activity data'!N361*'Emission factors'!$B$30*'Emission factors'!$H$30/1000</f>
        <v>0</v>
      </c>
      <c r="S751" s="98">
        <f>'Activity data'!O361*'Emission factors'!$B$30*'Emission factors'!$H$30/1000</f>
        <v>0</v>
      </c>
      <c r="T751" s="98">
        <f>'Activity data'!P361*'Emission factors'!$B$30*'Emission factors'!$H$30/1000</f>
        <v>0</v>
      </c>
      <c r="U751" s="98">
        <f>'Activity data'!Q361*'Emission factors'!$B$30*'Emission factors'!$H$30/1000</f>
        <v>0</v>
      </c>
    </row>
    <row r="752" spans="1:21" x14ac:dyDescent="0.25">
      <c r="A752" s="92" t="s">
        <v>11</v>
      </c>
      <c r="B752" s="92" t="s">
        <v>12</v>
      </c>
      <c r="C752" s="92" t="s">
        <v>13</v>
      </c>
      <c r="D752" s="92" t="s">
        <v>30</v>
      </c>
      <c r="E752" s="92" t="s">
        <v>44</v>
      </c>
      <c r="G752" s="92" t="s">
        <v>97</v>
      </c>
      <c r="H752" s="92" t="s">
        <v>31</v>
      </c>
      <c r="I752" s="88" t="s">
        <v>202</v>
      </c>
      <c r="L752" s="98">
        <f>'Activity data'!H362*'Emission factors'!$B$30*'Emission factors'!$H$30/1000</f>
        <v>1.572876575</v>
      </c>
      <c r="M752" s="98">
        <f>'Activity data'!I362*'Emission factors'!$B$30*'Emission factors'!$H$30/1000</f>
        <v>2.0667606000000003</v>
      </c>
      <c r="N752" s="98">
        <f>'Activity data'!J362*'Emission factors'!$B$30*'Emission factors'!$H$30/1000</f>
        <v>2.4279960749999998</v>
      </c>
      <c r="O752" s="98">
        <f>'Activity data'!K362*'Emission factors'!$B$30*'Emission factors'!$H$30/1000</f>
        <v>1.6631325000000001</v>
      </c>
      <c r="P752" s="98">
        <f>'Activity data'!L362*'Emission factors'!$B$30*'Emission factors'!$H$30/1000</f>
        <v>0.61808629999999998</v>
      </c>
      <c r="Q752" s="98">
        <f>'Activity data'!M362*'Emission factors'!$B$30*'Emission factors'!$H$30/1000</f>
        <v>0.36908297499999998</v>
      </c>
      <c r="R752" s="98">
        <f>'Activity data'!N362*'Emission factors'!$B$30*'Emission factors'!$H$30/1000</f>
        <v>9.2728425000000017E-2</v>
      </c>
      <c r="S752" s="98">
        <f>'Activity data'!O362*'Emission factors'!$B$30*'Emission factors'!$H$30/1000</f>
        <v>0</v>
      </c>
      <c r="T752" s="98">
        <f>'Activity data'!P362*'Emission factors'!$B$30*'Emission factors'!$H$30/1000</f>
        <v>0</v>
      </c>
      <c r="U752" s="98">
        <f>'Activity data'!Q362*'Emission factors'!$B$30*'Emission factors'!$H$30/1000</f>
        <v>0</v>
      </c>
    </row>
    <row r="753" spans="1:21" x14ac:dyDescent="0.25">
      <c r="A753" s="92" t="s">
        <v>11</v>
      </c>
      <c r="B753" s="92" t="s">
        <v>12</v>
      </c>
      <c r="C753" s="92" t="s">
        <v>13</v>
      </c>
      <c r="D753" s="92" t="s">
        <v>30</v>
      </c>
      <c r="E753" s="92" t="s">
        <v>44</v>
      </c>
      <c r="G753" s="92" t="s">
        <v>97</v>
      </c>
      <c r="H753" s="92" t="s">
        <v>31</v>
      </c>
      <c r="I753" s="88" t="s">
        <v>190</v>
      </c>
      <c r="L753" s="98">
        <f>'Activity data'!H363*'Emission factors'!$B$30*'Emission factors'!$H$30/1000</f>
        <v>0</v>
      </c>
      <c r="M753" s="98">
        <f>'Activity data'!I363*'Emission factors'!$B$30*'Emission factors'!$H$30/1000</f>
        <v>0</v>
      </c>
      <c r="N753" s="98">
        <f>'Activity data'!J363*'Emission factors'!$B$30*'Emission factors'!$H$30/1000</f>
        <v>0</v>
      </c>
      <c r="O753" s="98">
        <f>'Activity data'!K363*'Emission factors'!$B$30*'Emission factors'!$H$30/1000</f>
        <v>0</v>
      </c>
      <c r="P753" s="98">
        <f>'Activity data'!L363*'Emission factors'!$B$30*'Emission factors'!$H$30/1000</f>
        <v>0</v>
      </c>
      <c r="Q753" s="98">
        <f>'Activity data'!M363*'Emission factors'!$B$30*'Emission factors'!$H$30/1000</f>
        <v>0</v>
      </c>
      <c r="R753" s="98">
        <f>'Activity data'!N363*'Emission factors'!$B$30*'Emission factors'!$H$30/1000</f>
        <v>0</v>
      </c>
      <c r="S753" s="98">
        <f>'Activity data'!O363*'Emission factors'!$B$30*'Emission factors'!$H$30/1000</f>
        <v>0</v>
      </c>
      <c r="T753" s="98">
        <f>'Activity data'!P363*'Emission factors'!$B$30*'Emission factors'!$H$30/1000</f>
        <v>0</v>
      </c>
      <c r="U753" s="98">
        <f>'Activity data'!Q363*'Emission factors'!$B$30*'Emission factors'!$H$30/1000</f>
        <v>0</v>
      </c>
    </row>
    <row r="754" spans="1:21" x14ac:dyDescent="0.25">
      <c r="A754" s="92" t="s">
        <v>11</v>
      </c>
      <c r="B754" s="92" t="s">
        <v>12</v>
      </c>
      <c r="C754" s="92" t="s">
        <v>13</v>
      </c>
      <c r="D754" s="92" t="s">
        <v>30</v>
      </c>
      <c r="E754" s="92" t="s">
        <v>44</v>
      </c>
      <c r="G754" s="92" t="s">
        <v>97</v>
      </c>
      <c r="H754" s="92" t="s">
        <v>31</v>
      </c>
      <c r="I754" s="88" t="s">
        <v>210</v>
      </c>
      <c r="L754" s="98">
        <f>'Activity data'!H364*'Emission factors'!$B$30*'Emission factors'!$H$30/1000</f>
        <v>0</v>
      </c>
      <c r="M754" s="98">
        <f>'Activity data'!I364*'Emission factors'!$B$30*'Emission factors'!$H$30/1000</f>
        <v>0</v>
      </c>
      <c r="N754" s="98">
        <f>'Activity data'!J364*'Emission factors'!$B$30*'Emission factors'!$H$30/1000</f>
        <v>0</v>
      </c>
      <c r="O754" s="98">
        <f>'Activity data'!K364*'Emission factors'!$B$30*'Emission factors'!$H$30/1000</f>
        <v>0</v>
      </c>
      <c r="P754" s="98">
        <f>'Activity data'!L364*'Emission factors'!$B$30*'Emission factors'!$H$30/1000</f>
        <v>0</v>
      </c>
      <c r="Q754" s="98">
        <f>'Activity data'!M364*'Emission factors'!$B$30*'Emission factors'!$H$30/1000</f>
        <v>0</v>
      </c>
      <c r="R754" s="98">
        <f>'Activity data'!N364*'Emission factors'!$B$30*'Emission factors'!$H$30/1000</f>
        <v>0</v>
      </c>
      <c r="S754" s="98">
        <f>'Activity data'!O364*'Emission factors'!$B$30*'Emission factors'!$H$30/1000</f>
        <v>0</v>
      </c>
      <c r="T754" s="98">
        <f>'Activity data'!P364*'Emission factors'!$B$30*'Emission factors'!$H$30/1000</f>
        <v>0</v>
      </c>
      <c r="U754" s="98">
        <f>'Activity data'!Q364*'Emission factors'!$B$30*'Emission factors'!$H$30/1000</f>
        <v>0</v>
      </c>
    </row>
    <row r="755" spans="1:21" x14ac:dyDescent="0.25">
      <c r="A755" s="92" t="s">
        <v>11</v>
      </c>
      <c r="B755" s="92" t="s">
        <v>12</v>
      </c>
      <c r="C755" s="92" t="s">
        <v>13</v>
      </c>
      <c r="D755" s="92" t="s">
        <v>30</v>
      </c>
      <c r="E755" s="92" t="s">
        <v>44</v>
      </c>
      <c r="G755" s="92" t="s">
        <v>97</v>
      </c>
      <c r="H755" s="92" t="s">
        <v>31</v>
      </c>
      <c r="I755" s="88" t="s">
        <v>199</v>
      </c>
      <c r="L755" s="98">
        <f>'Activity data'!H365*'Emission factors'!$B$30*'Emission factors'!$H$30/1000</f>
        <v>0</v>
      </c>
      <c r="M755" s="98">
        <f>'Activity data'!I365*'Emission factors'!$B$30*'Emission factors'!$H$30/1000</f>
        <v>0</v>
      </c>
      <c r="N755" s="98">
        <f>'Activity data'!J365*'Emission factors'!$B$30*'Emission factors'!$H$30/1000</f>
        <v>0</v>
      </c>
      <c r="O755" s="98">
        <f>'Activity data'!K365*'Emission factors'!$B$30*'Emission factors'!$H$30/1000</f>
        <v>0</v>
      </c>
      <c r="P755" s="98">
        <f>'Activity data'!L365*'Emission factors'!$B$30*'Emission factors'!$H$30/1000</f>
        <v>0</v>
      </c>
      <c r="Q755" s="98">
        <f>'Activity data'!M365*'Emission factors'!$B$30*'Emission factors'!$H$30/1000</f>
        <v>0</v>
      </c>
      <c r="R755" s="98">
        <f>'Activity data'!N365*'Emission factors'!$B$30*'Emission factors'!$H$30/1000</f>
        <v>0</v>
      </c>
      <c r="S755" s="98">
        <f>'Activity data'!O365*'Emission factors'!$B$30*'Emission factors'!$H$30/1000</f>
        <v>0</v>
      </c>
      <c r="T755" s="98">
        <f>'Activity data'!P365*'Emission factors'!$B$30*'Emission factors'!$H$30/1000</f>
        <v>0</v>
      </c>
      <c r="U755" s="98">
        <f>'Activity data'!Q365*'Emission factors'!$B$30*'Emission factors'!$H$30/1000</f>
        <v>0</v>
      </c>
    </row>
    <row r="756" spans="1:21" x14ac:dyDescent="0.25">
      <c r="A756" s="92" t="s">
        <v>11</v>
      </c>
      <c r="B756" s="92" t="s">
        <v>12</v>
      </c>
      <c r="C756" s="92" t="s">
        <v>13</v>
      </c>
      <c r="D756" s="92" t="s">
        <v>30</v>
      </c>
      <c r="E756" s="92" t="s">
        <v>44</v>
      </c>
      <c r="G756" s="92" t="s">
        <v>97</v>
      </c>
      <c r="H756" s="92" t="s">
        <v>31</v>
      </c>
      <c r="I756" s="88" t="s">
        <v>233</v>
      </c>
      <c r="L756" s="98">
        <f>'Activity data'!H366*'Emission factors'!$B$30*'Emission factors'!$H$30/1000</f>
        <v>0</v>
      </c>
      <c r="M756" s="98">
        <f>'Activity data'!I366*'Emission factors'!$B$30*'Emission factors'!$H$30/1000</f>
        <v>0</v>
      </c>
      <c r="N756" s="98">
        <f>'Activity data'!J366*'Emission factors'!$B$30*'Emission factors'!$H$30/1000</f>
        <v>0</v>
      </c>
      <c r="O756" s="98">
        <f>'Activity data'!K366*'Emission factors'!$B$30*'Emission factors'!$H$30/1000</f>
        <v>0</v>
      </c>
      <c r="P756" s="98">
        <f>'Activity data'!L366*'Emission factors'!$B$30*'Emission factors'!$H$30/1000</f>
        <v>0</v>
      </c>
      <c r="Q756" s="98">
        <f>'Activity data'!M366*'Emission factors'!$B$30*'Emission factors'!$H$30/1000</f>
        <v>0</v>
      </c>
      <c r="R756" s="98">
        <f>'Activity data'!N366*'Emission factors'!$B$30*'Emission factors'!$H$30/1000</f>
        <v>0</v>
      </c>
      <c r="S756" s="98">
        <f>'Activity data'!O366*'Emission factors'!$B$30*'Emission factors'!$H$30/1000</f>
        <v>0</v>
      </c>
      <c r="T756" s="98">
        <f>'Activity data'!P366*'Emission factors'!$B$30*'Emission factors'!$H$30/1000</f>
        <v>0</v>
      </c>
      <c r="U756" s="98">
        <f>'Activity data'!Q366*'Emission factors'!$B$30*'Emission factors'!$H$30/1000</f>
        <v>0</v>
      </c>
    </row>
    <row r="757" spans="1:21" x14ac:dyDescent="0.25">
      <c r="A757" s="92" t="s">
        <v>11</v>
      </c>
      <c r="B757" s="92" t="s">
        <v>12</v>
      </c>
      <c r="C757" s="92" t="s">
        <v>13</v>
      </c>
      <c r="D757" s="92" t="s">
        <v>30</v>
      </c>
      <c r="E757" s="92" t="s">
        <v>44</v>
      </c>
      <c r="G757" s="92" t="s">
        <v>97</v>
      </c>
      <c r="H757" s="92" t="s">
        <v>31</v>
      </c>
      <c r="I757" s="88" t="s">
        <v>200</v>
      </c>
      <c r="L757" s="98">
        <f>'Activity data'!H367*'Emission factors'!$B$30*'Emission factors'!$H$30/1000</f>
        <v>10.658816349999999</v>
      </c>
      <c r="M757" s="98">
        <f>'Activity data'!I367*'Emission factors'!$B$30*'Emission factors'!$H$30/1000</f>
        <v>12.214878850000002</v>
      </c>
      <c r="N757" s="98">
        <f>'Activity data'!J367*'Emission factors'!$B$30*'Emission factors'!$H$30/1000</f>
        <v>8.6587100499999998</v>
      </c>
      <c r="O757" s="98">
        <f>'Activity data'!K367*'Emission factors'!$B$30*'Emission factors'!$H$30/1000</f>
        <v>2.4700586749999998</v>
      </c>
      <c r="P757" s="98">
        <f>'Activity data'!L367*'Emission factors'!$B$30*'Emission factors'!$H$30/1000</f>
        <v>0.61108912500000001</v>
      </c>
      <c r="Q757" s="98">
        <f>'Activity data'!M367*'Emission factors'!$B$30*'Emission factors'!$H$30/1000</f>
        <v>0.86485900000000004</v>
      </c>
      <c r="R757" s="98">
        <f>'Activity data'!N367*'Emission factors'!$B$30*'Emission factors'!$H$30/1000</f>
        <v>0.64360679999999992</v>
      </c>
      <c r="S757" s="98">
        <f>'Activity data'!O367*'Emission factors'!$B$30*'Emission factors'!$H$30/1000</f>
        <v>0.82745867500000003</v>
      </c>
      <c r="T757" s="98">
        <f>'Activity data'!P367*'Emission factors'!$B$30*'Emission factors'!$H$30/1000</f>
        <v>1.0164297</v>
      </c>
      <c r="U757" s="98">
        <f>'Activity data'!Q367*'Emission factors'!$B$30*'Emission factors'!$H$30/1000</f>
        <v>0.93569182500000003</v>
      </c>
    </row>
    <row r="758" spans="1:21" x14ac:dyDescent="0.25">
      <c r="A758" s="92" t="s">
        <v>11</v>
      </c>
      <c r="B758" s="92" t="s">
        <v>12</v>
      </c>
      <c r="C758" s="92" t="s">
        <v>13</v>
      </c>
      <c r="D758" s="92" t="s">
        <v>30</v>
      </c>
      <c r="E758" s="92" t="s">
        <v>26</v>
      </c>
      <c r="G758" s="92" t="s">
        <v>97</v>
      </c>
      <c r="H758" s="92" t="s">
        <v>31</v>
      </c>
      <c r="I758" s="88" t="s">
        <v>203</v>
      </c>
      <c r="J758" s="92" t="s">
        <v>13</v>
      </c>
      <c r="L758" s="98">
        <f>'Activity data'!H368*'Emission factors'!$B$29*'Emission factors'!$H$29/1000</f>
        <v>10.094977753175</v>
      </c>
      <c r="M758" s="98">
        <f>'Activity data'!I368*'Emission factors'!$B$29*'Emission factors'!$H$29/1000</f>
        <v>11.424595379225</v>
      </c>
      <c r="N758" s="98">
        <f>'Activity data'!J368*'Emission factors'!$B$29*'Emission factors'!$H$29/1000</f>
        <v>11.595396448825001</v>
      </c>
      <c r="O758" s="98">
        <f>'Activity data'!K368*'Emission factors'!$B$29*'Emission factors'!$H$29/1000</f>
        <v>12.579469095725001</v>
      </c>
      <c r="P758" s="98">
        <f>'Activity data'!L368*'Emission factors'!$B$29*'Emission factors'!$H$29/1000</f>
        <v>14.101510815175001</v>
      </c>
      <c r="Q758" s="98">
        <f>'Activity data'!M368*'Emission factors'!$B$29*'Emission factors'!$H$29/1000</f>
        <v>12.627478060225</v>
      </c>
      <c r="R758" s="98">
        <f>'Activity data'!N368*'Emission factors'!$B$29*'Emission factors'!$H$29/1000</f>
        <v>8.1058923641500016</v>
      </c>
      <c r="S758" s="98">
        <f>'Activity data'!O368*'Emission factors'!$B$29*'Emission factors'!$H$29/1000</f>
        <v>4.1975054925999995</v>
      </c>
      <c r="T758" s="98">
        <f>'Activity data'!P368*'Emission factors'!$B$29*'Emission factors'!$H$29/1000</f>
        <v>5.2525780949249983</v>
      </c>
      <c r="U758" s="98">
        <f>'Activity data'!Q368*'Emission factors'!$B$29*'Emission factors'!$H$29/1000</f>
        <v>5.3915628514999989</v>
      </c>
    </row>
    <row r="759" spans="1:21" x14ac:dyDescent="0.25">
      <c r="A759" s="92" t="s">
        <v>11</v>
      </c>
      <c r="B759" s="92" t="s">
        <v>12</v>
      </c>
      <c r="C759" s="92" t="s">
        <v>13</v>
      </c>
      <c r="D759" s="92" t="s">
        <v>30</v>
      </c>
      <c r="E759" s="92" t="s">
        <v>26</v>
      </c>
      <c r="G759" s="92" t="s">
        <v>97</v>
      </c>
      <c r="H759" s="92" t="s">
        <v>31</v>
      </c>
      <c r="I759" s="88" t="s">
        <v>227</v>
      </c>
      <c r="L759" s="98">
        <f>'Activity data'!H369*'Emission factors'!$B$29*'Emission factors'!$H$29/1000</f>
        <v>0</v>
      </c>
      <c r="M759" s="98">
        <f>'Activity data'!I369*'Emission factors'!$B$29*'Emission factors'!$H$29/1000</f>
        <v>2.8742079449999996E-2</v>
      </c>
      <c r="N759" s="98">
        <f>'Activity data'!J369*'Emission factors'!$B$29*'Emission factors'!$H$29/1000</f>
        <v>9.5806931499999998E-3</v>
      </c>
      <c r="O759" s="98">
        <f>'Activity data'!K369*'Emission factors'!$B$29*'Emission factors'!$H$29/1000</f>
        <v>0</v>
      </c>
      <c r="P759" s="98">
        <f>'Activity data'!L369*'Emission factors'!$B$29*'Emission factors'!$H$29/1000</f>
        <v>0</v>
      </c>
      <c r="Q759" s="98">
        <f>'Activity data'!M369*'Emission factors'!$B$29*'Emission factors'!$H$29/1000</f>
        <v>0</v>
      </c>
      <c r="R759" s="98">
        <f>'Activity data'!N369*'Emission factors'!$B$29*'Emission factors'!$H$29/1000</f>
        <v>0</v>
      </c>
      <c r="S759" s="98">
        <f>'Activity data'!O369*'Emission factors'!$B$29*'Emission factors'!$H$29/1000</f>
        <v>0</v>
      </c>
      <c r="T759" s="98">
        <f>'Activity data'!P369*'Emission factors'!$B$29*'Emission factors'!$H$29/1000</f>
        <v>0</v>
      </c>
      <c r="U759" s="98">
        <f>'Activity data'!Q369*'Emission factors'!$B$29*'Emission factors'!$H$29/1000</f>
        <v>0</v>
      </c>
    </row>
    <row r="760" spans="1:21" x14ac:dyDescent="0.25">
      <c r="A760" s="92" t="s">
        <v>11</v>
      </c>
      <c r="B760" s="92" t="s">
        <v>12</v>
      </c>
      <c r="C760" s="92" t="s">
        <v>13</v>
      </c>
      <c r="D760" s="92" t="s">
        <v>30</v>
      </c>
      <c r="E760" s="92" t="s">
        <v>26</v>
      </c>
      <c r="G760" s="92" t="s">
        <v>97</v>
      </c>
      <c r="H760" s="92" t="s">
        <v>31</v>
      </c>
      <c r="I760" s="88" t="s">
        <v>191</v>
      </c>
      <c r="L760" s="98">
        <f>'Activity data'!H370*'Emission factors'!$B$29*'Emission factors'!$H$29/1000</f>
        <v>0</v>
      </c>
      <c r="M760" s="98">
        <f>'Activity data'!I370*'Emission factors'!$B$29*'Emission factors'!$H$29/1000</f>
        <v>0</v>
      </c>
      <c r="N760" s="98">
        <f>'Activity data'!J370*'Emission factors'!$B$29*'Emission factors'!$H$29/1000</f>
        <v>0</v>
      </c>
      <c r="O760" s="98">
        <f>'Activity data'!K370*'Emission factors'!$B$29*'Emission factors'!$H$29/1000</f>
        <v>0</v>
      </c>
      <c r="P760" s="98">
        <f>'Activity data'!L370*'Emission factors'!$B$29*'Emission factors'!$H$29/1000</f>
        <v>0</v>
      </c>
      <c r="Q760" s="98">
        <f>'Activity data'!M370*'Emission factors'!$B$29*'Emission factors'!$H$29/1000</f>
        <v>0</v>
      </c>
      <c r="R760" s="98">
        <f>'Activity data'!N370*'Emission factors'!$B$29*'Emission factors'!$H$29/1000</f>
        <v>0</v>
      </c>
      <c r="S760" s="98">
        <f>'Activity data'!O370*'Emission factors'!$B$29*'Emission factors'!$H$29/1000</f>
        <v>0</v>
      </c>
      <c r="T760" s="98">
        <f>'Activity data'!P370*'Emission factors'!$B$29*'Emission factors'!$H$29/1000</f>
        <v>0</v>
      </c>
      <c r="U760" s="98">
        <f>'Activity data'!Q370*'Emission factors'!$B$29*'Emission factors'!$H$29/1000</f>
        <v>0</v>
      </c>
    </row>
    <row r="761" spans="1:21" x14ac:dyDescent="0.25">
      <c r="A761" s="92" t="s">
        <v>11</v>
      </c>
      <c r="B761" s="92" t="s">
        <v>12</v>
      </c>
      <c r="C761" s="92" t="s">
        <v>13</v>
      </c>
      <c r="D761" s="92" t="s">
        <v>30</v>
      </c>
      <c r="E761" s="92" t="s">
        <v>26</v>
      </c>
      <c r="G761" s="92" t="s">
        <v>97</v>
      </c>
      <c r="H761" s="92" t="s">
        <v>31</v>
      </c>
      <c r="I761" s="88" t="s">
        <v>192</v>
      </c>
      <c r="L761" s="98">
        <f>'Activity data'!H371*'Emission factors'!$B$29*'Emission factors'!$H$29/1000</f>
        <v>0</v>
      </c>
      <c r="M761" s="98">
        <f>'Activity data'!I371*'Emission factors'!$B$29*'Emission factors'!$H$29/1000</f>
        <v>0</v>
      </c>
      <c r="N761" s="98">
        <f>'Activity data'!J371*'Emission factors'!$B$29*'Emission factors'!$H$29/1000</f>
        <v>0</v>
      </c>
      <c r="O761" s="98">
        <f>'Activity data'!K371*'Emission factors'!$B$29*'Emission factors'!$H$29/1000</f>
        <v>0</v>
      </c>
      <c r="P761" s="98">
        <f>'Activity data'!L371*'Emission factors'!$B$29*'Emission factors'!$H$29/1000</f>
        <v>0</v>
      </c>
      <c r="Q761" s="98">
        <f>'Activity data'!M371*'Emission factors'!$B$29*'Emission factors'!$H$29/1000</f>
        <v>0</v>
      </c>
      <c r="R761" s="98">
        <f>'Activity data'!N371*'Emission factors'!$B$29*'Emission factors'!$H$29/1000</f>
        <v>0</v>
      </c>
      <c r="S761" s="98">
        <f>'Activity data'!O371*'Emission factors'!$B$29*'Emission factors'!$H$29/1000</f>
        <v>0</v>
      </c>
      <c r="T761" s="98">
        <f>'Activity data'!P371*'Emission factors'!$B$29*'Emission factors'!$H$29/1000</f>
        <v>0</v>
      </c>
      <c r="U761" s="98">
        <f>'Activity data'!Q371*'Emission factors'!$B$29*'Emission factors'!$H$29/1000</f>
        <v>0</v>
      </c>
    </row>
    <row r="762" spans="1:21" x14ac:dyDescent="0.25">
      <c r="A762" s="92" t="s">
        <v>11</v>
      </c>
      <c r="B762" s="92" t="s">
        <v>12</v>
      </c>
      <c r="C762" s="92" t="s">
        <v>13</v>
      </c>
      <c r="D762" s="92" t="s">
        <v>30</v>
      </c>
      <c r="E762" s="92" t="s">
        <v>26</v>
      </c>
      <c r="G762" s="92" t="s">
        <v>97</v>
      </c>
      <c r="H762" s="92" t="s">
        <v>31</v>
      </c>
      <c r="I762" s="88" t="s">
        <v>206</v>
      </c>
      <c r="L762" s="98">
        <f>'Activity data'!H372*'Emission factors'!$B$29*'Emission factors'!$H$29/1000</f>
        <v>0</v>
      </c>
      <c r="M762" s="98">
        <f>'Activity data'!I372*'Emission factors'!$B$29*'Emission factors'!$H$29/1000</f>
        <v>0</v>
      </c>
      <c r="N762" s="98">
        <f>'Activity data'!J372*'Emission factors'!$B$29*'Emission factors'!$H$29/1000</f>
        <v>0</v>
      </c>
      <c r="O762" s="98">
        <f>'Activity data'!K372*'Emission factors'!$B$29*'Emission factors'!$H$29/1000</f>
        <v>0</v>
      </c>
      <c r="P762" s="98">
        <f>'Activity data'!L372*'Emission factors'!$B$29*'Emission factors'!$H$29/1000</f>
        <v>0</v>
      </c>
      <c r="Q762" s="98">
        <f>'Activity data'!M372*'Emission factors'!$B$29*'Emission factors'!$H$29/1000</f>
        <v>0</v>
      </c>
      <c r="R762" s="98">
        <f>'Activity data'!N372*'Emission factors'!$B$29*'Emission factors'!$H$29/1000</f>
        <v>0</v>
      </c>
      <c r="S762" s="98">
        <f>'Activity data'!O372*'Emission factors'!$B$29*'Emission factors'!$H$29/1000</f>
        <v>0</v>
      </c>
      <c r="T762" s="98">
        <f>'Activity data'!P372*'Emission factors'!$B$29*'Emission factors'!$H$29/1000</f>
        <v>0</v>
      </c>
      <c r="U762" s="98">
        <f>'Activity data'!Q372*'Emission factors'!$B$29*'Emission factors'!$H$29/1000</f>
        <v>0</v>
      </c>
    </row>
    <row r="763" spans="1:21" x14ac:dyDescent="0.25">
      <c r="A763" s="92" t="s">
        <v>11</v>
      </c>
      <c r="B763" s="92" t="s">
        <v>12</v>
      </c>
      <c r="C763" s="92" t="s">
        <v>13</v>
      </c>
      <c r="D763" s="92" t="s">
        <v>30</v>
      </c>
      <c r="E763" s="92" t="s">
        <v>26</v>
      </c>
      <c r="G763" s="92" t="s">
        <v>97</v>
      </c>
      <c r="H763" s="92" t="s">
        <v>31</v>
      </c>
      <c r="I763" s="88" t="s">
        <v>220</v>
      </c>
      <c r="L763" s="98">
        <f>'Activity data'!H373*'Emission factors'!$B$29*'Emission factors'!$H$29/1000</f>
        <v>0</v>
      </c>
      <c r="M763" s="98">
        <f>'Activity data'!I373*'Emission factors'!$B$29*'Emission factors'!$H$29/1000</f>
        <v>0</v>
      </c>
      <c r="N763" s="98">
        <f>'Activity data'!J373*'Emission factors'!$B$29*'Emission factors'!$H$29/1000</f>
        <v>0</v>
      </c>
      <c r="O763" s="98">
        <f>'Activity data'!K373*'Emission factors'!$B$29*'Emission factors'!$H$29/1000</f>
        <v>0</v>
      </c>
      <c r="P763" s="98">
        <f>'Activity data'!L373*'Emission factors'!$B$29*'Emission factors'!$H$29/1000</f>
        <v>0</v>
      </c>
      <c r="Q763" s="98">
        <f>'Activity data'!M373*'Emission factors'!$B$29*'Emission factors'!$H$29/1000</f>
        <v>0</v>
      </c>
      <c r="R763" s="98">
        <f>'Activity data'!N373*'Emission factors'!$B$29*'Emission factors'!$H$29/1000</f>
        <v>0</v>
      </c>
      <c r="S763" s="98">
        <f>'Activity data'!O373*'Emission factors'!$B$29*'Emission factors'!$H$29/1000</f>
        <v>0</v>
      </c>
      <c r="T763" s="98">
        <f>'Activity data'!P373*'Emission factors'!$B$29*'Emission factors'!$H$29/1000</f>
        <v>0</v>
      </c>
      <c r="U763" s="98">
        <f>'Activity data'!Q373*'Emission factors'!$B$29*'Emission factors'!$H$29/1000</f>
        <v>0</v>
      </c>
    </row>
    <row r="764" spans="1:21" x14ac:dyDescent="0.25">
      <c r="A764" s="92" t="s">
        <v>11</v>
      </c>
      <c r="B764" s="92" t="s">
        <v>12</v>
      </c>
      <c r="C764" s="92" t="s">
        <v>13</v>
      </c>
      <c r="D764" s="92" t="s">
        <v>30</v>
      </c>
      <c r="E764" s="92" t="s">
        <v>26</v>
      </c>
      <c r="G764" s="92" t="s">
        <v>97</v>
      </c>
      <c r="H764" s="92" t="s">
        <v>31</v>
      </c>
      <c r="I764" s="88" t="s">
        <v>193</v>
      </c>
      <c r="L764" s="98">
        <f>'Activity data'!H374*'Emission factors'!$B$29*'Emission factors'!$H$29/1000</f>
        <v>1.700217855E-2</v>
      </c>
      <c r="M764" s="98">
        <f>'Activity data'!I374*'Emission factors'!$B$29*'Emission factors'!$H$29/1000</f>
        <v>4.4931917624999998E-2</v>
      </c>
      <c r="N764" s="98">
        <f>'Activity data'!J374*'Emission factors'!$B$29*'Emission factors'!$H$29/1000</f>
        <v>4.9523223224999996E-2</v>
      </c>
      <c r="O764" s="98">
        <f>'Activity data'!K374*'Emission factors'!$B$29*'Emission factors'!$H$29/1000</f>
        <v>4.4326354799999995E-2</v>
      </c>
      <c r="P764" s="98">
        <f>'Activity data'!L374*'Emission factors'!$B$29*'Emission factors'!$H$29/1000</f>
        <v>5.1407430899999995E-2</v>
      </c>
      <c r="Q764" s="98">
        <f>'Activity data'!M374*'Emission factors'!$B$29*'Emission factors'!$H$29/1000</f>
        <v>3.0560174574999998E-2</v>
      </c>
      <c r="R764" s="98">
        <f>'Activity data'!N374*'Emission factors'!$B$29*'Emission factors'!$H$29/1000</f>
        <v>2.1453522474999997E-2</v>
      </c>
      <c r="S764" s="98">
        <f>'Activity data'!O374*'Emission factors'!$B$29*'Emission factors'!$H$29/1000</f>
        <v>1.01194401E-2</v>
      </c>
      <c r="T764" s="98">
        <f>'Activity data'!P374*'Emission factors'!$B$29*'Emission factors'!$H$29/1000</f>
        <v>1.61905415E-3</v>
      </c>
      <c r="U764" s="98">
        <f>'Activity data'!Q374*'Emission factors'!$B$29*'Emission factors'!$H$29/1000</f>
        <v>1.2145016099999999E-2</v>
      </c>
    </row>
    <row r="765" spans="1:21" x14ac:dyDescent="0.25">
      <c r="A765" s="92" t="s">
        <v>11</v>
      </c>
      <c r="B765" s="92" t="s">
        <v>12</v>
      </c>
      <c r="C765" s="92" t="s">
        <v>13</v>
      </c>
      <c r="D765" s="92" t="s">
        <v>30</v>
      </c>
      <c r="E765" s="92" t="s">
        <v>26</v>
      </c>
      <c r="G765" s="92" t="s">
        <v>97</v>
      </c>
      <c r="H765" s="92" t="s">
        <v>31</v>
      </c>
      <c r="I765" s="88" t="s">
        <v>259</v>
      </c>
      <c r="L765" s="98">
        <f>'Activity data'!H375*'Emission factors'!$B$29*'Emission factors'!$H$29/1000</f>
        <v>0</v>
      </c>
      <c r="M765" s="98">
        <f>'Activity data'!I375*'Emission factors'!$B$29*'Emission factors'!$H$29/1000</f>
        <v>0</v>
      </c>
      <c r="N765" s="98">
        <f>'Activity data'!J375*'Emission factors'!$B$29*'Emission factors'!$H$29/1000</f>
        <v>0</v>
      </c>
      <c r="O765" s="98">
        <f>'Activity data'!K375*'Emission factors'!$B$29*'Emission factors'!$H$29/1000</f>
        <v>0</v>
      </c>
      <c r="P765" s="98">
        <f>'Activity data'!L375*'Emission factors'!$B$29*'Emission factors'!$H$29/1000</f>
        <v>0</v>
      </c>
      <c r="Q765" s="98">
        <f>'Activity data'!M375*'Emission factors'!$B$29*'Emission factors'!$H$29/1000</f>
        <v>0</v>
      </c>
      <c r="R765" s="98">
        <f>'Activity data'!N375*'Emission factors'!$B$29*'Emission factors'!$H$29/1000</f>
        <v>0</v>
      </c>
      <c r="S765" s="98">
        <f>'Activity data'!O375*'Emission factors'!$B$29*'Emission factors'!$H$29/1000</f>
        <v>0</v>
      </c>
      <c r="T765" s="98">
        <f>'Activity data'!P375*'Emission factors'!$B$29*'Emission factors'!$H$29/1000</f>
        <v>0</v>
      </c>
      <c r="U765" s="98">
        <f>'Activity data'!Q375*'Emission factors'!$B$29*'Emission factors'!$H$29/1000</f>
        <v>0</v>
      </c>
    </row>
    <row r="766" spans="1:21" x14ac:dyDescent="0.25">
      <c r="A766" s="92" t="s">
        <v>11</v>
      </c>
      <c r="B766" s="92" t="s">
        <v>12</v>
      </c>
      <c r="C766" s="92" t="s">
        <v>13</v>
      </c>
      <c r="D766" s="92" t="s">
        <v>30</v>
      </c>
      <c r="E766" s="92" t="s">
        <v>26</v>
      </c>
      <c r="G766" s="92" t="s">
        <v>97</v>
      </c>
      <c r="H766" s="92" t="s">
        <v>31</v>
      </c>
      <c r="I766" s="88" t="s">
        <v>223</v>
      </c>
      <c r="L766" s="98">
        <f>'Activity data'!H376*'Emission factors'!$B$29*'Emission factors'!$H$29/1000</f>
        <v>0</v>
      </c>
      <c r="M766" s="98">
        <f>'Activity data'!I376*'Emission factors'!$B$29*'Emission factors'!$H$29/1000</f>
        <v>0</v>
      </c>
      <c r="N766" s="98">
        <f>'Activity data'!J376*'Emission factors'!$B$29*'Emission factors'!$H$29/1000</f>
        <v>0</v>
      </c>
      <c r="O766" s="98">
        <f>'Activity data'!K376*'Emission factors'!$B$29*'Emission factors'!$H$29/1000</f>
        <v>0</v>
      </c>
      <c r="P766" s="98">
        <f>'Activity data'!L376*'Emission factors'!$B$29*'Emission factors'!$H$29/1000</f>
        <v>0</v>
      </c>
      <c r="Q766" s="98">
        <f>'Activity data'!M376*'Emission factors'!$B$29*'Emission factors'!$H$29/1000</f>
        <v>0</v>
      </c>
      <c r="R766" s="98">
        <f>'Activity data'!N376*'Emission factors'!$B$29*'Emission factors'!$H$29/1000</f>
        <v>0</v>
      </c>
      <c r="S766" s="98">
        <f>'Activity data'!O376*'Emission factors'!$B$29*'Emission factors'!$H$29/1000</f>
        <v>0</v>
      </c>
      <c r="T766" s="98">
        <f>'Activity data'!P376*'Emission factors'!$B$29*'Emission factors'!$H$29/1000</f>
        <v>0</v>
      </c>
      <c r="U766" s="98">
        <f>'Activity data'!Q376*'Emission factors'!$B$29*'Emission factors'!$H$29/1000</f>
        <v>0</v>
      </c>
    </row>
    <row r="767" spans="1:21" x14ac:dyDescent="0.25">
      <c r="A767" s="92" t="s">
        <v>11</v>
      </c>
      <c r="B767" s="92" t="s">
        <v>12</v>
      </c>
      <c r="C767" s="92" t="s">
        <v>13</v>
      </c>
      <c r="D767" s="92" t="s">
        <v>30</v>
      </c>
      <c r="E767" s="92" t="s">
        <v>26</v>
      </c>
      <c r="G767" s="92" t="s">
        <v>97</v>
      </c>
      <c r="H767" s="92" t="s">
        <v>31</v>
      </c>
      <c r="I767" s="88" t="s">
        <v>221</v>
      </c>
      <c r="L767" s="98">
        <f>'Activity data'!H377*'Emission factors'!$B$29*'Emission factors'!$H$29/1000</f>
        <v>0</v>
      </c>
      <c r="M767" s="98">
        <f>'Activity data'!I377*'Emission factors'!$B$29*'Emission factors'!$H$29/1000</f>
        <v>0</v>
      </c>
      <c r="N767" s="98">
        <f>'Activity data'!J377*'Emission factors'!$B$29*'Emission factors'!$H$29/1000</f>
        <v>0</v>
      </c>
      <c r="O767" s="98">
        <f>'Activity data'!K377*'Emission factors'!$B$29*'Emission factors'!$H$29/1000</f>
        <v>0</v>
      </c>
      <c r="P767" s="98">
        <f>'Activity data'!L377*'Emission factors'!$B$29*'Emission factors'!$H$29/1000</f>
        <v>0</v>
      </c>
      <c r="Q767" s="98">
        <f>'Activity data'!M377*'Emission factors'!$B$29*'Emission factors'!$H$29/1000</f>
        <v>0</v>
      </c>
      <c r="R767" s="98">
        <f>'Activity data'!N377*'Emission factors'!$B$29*'Emission factors'!$H$29/1000</f>
        <v>0</v>
      </c>
      <c r="S767" s="98">
        <f>'Activity data'!O377*'Emission factors'!$B$29*'Emission factors'!$H$29/1000</f>
        <v>0</v>
      </c>
      <c r="T767" s="98">
        <f>'Activity data'!P377*'Emission factors'!$B$29*'Emission factors'!$H$29/1000</f>
        <v>0</v>
      </c>
      <c r="U767" s="98">
        <f>'Activity data'!Q377*'Emission factors'!$B$29*'Emission factors'!$H$29/1000</f>
        <v>0</v>
      </c>
    </row>
    <row r="768" spans="1:21" x14ac:dyDescent="0.25">
      <c r="A768" s="92" t="s">
        <v>11</v>
      </c>
      <c r="B768" s="92" t="s">
        <v>12</v>
      </c>
      <c r="C768" s="92" t="s">
        <v>13</v>
      </c>
      <c r="D768" s="92" t="s">
        <v>30</v>
      </c>
      <c r="E768" s="92" t="s">
        <v>26</v>
      </c>
      <c r="G768" s="92" t="s">
        <v>97</v>
      </c>
      <c r="H768" s="92" t="s">
        <v>31</v>
      </c>
      <c r="I768" s="88" t="s">
        <v>222</v>
      </c>
      <c r="L768" s="98">
        <f>'Activity data'!H378*'Emission factors'!$B$29*'Emission factors'!$H$29/1000</f>
        <v>0.24831100122499999</v>
      </c>
      <c r="M768" s="98">
        <f>'Activity data'!I378*'Emission factors'!$B$29*'Emission factors'!$H$29/1000</f>
        <v>0.93038644300000006</v>
      </c>
      <c r="N768" s="98">
        <f>'Activity data'!J378*'Emission factors'!$B$29*'Emission factors'!$H$29/1000</f>
        <v>0.51874298034999988</v>
      </c>
      <c r="O768" s="98">
        <f>'Activity data'!K378*'Emission factors'!$B$29*'Emission factors'!$H$29/1000</f>
        <v>0.35695502062499995</v>
      </c>
      <c r="P768" s="98">
        <f>'Activity data'!L378*'Emission factors'!$B$29*'Emission factors'!$H$29/1000</f>
        <v>0.50531509944999997</v>
      </c>
      <c r="Q768" s="98">
        <f>'Activity data'!M378*'Emission factors'!$B$29*'Emission factors'!$H$29/1000</f>
        <v>0.33145737939999997</v>
      </c>
      <c r="R768" s="98">
        <f>'Activity data'!N378*'Emission factors'!$B$29*'Emission factors'!$H$29/1000</f>
        <v>0.11365872665</v>
      </c>
      <c r="S768" s="98">
        <f>'Activity data'!O378*'Emission factors'!$B$29*'Emission factors'!$H$29/1000</f>
        <v>0.16212344575000001</v>
      </c>
      <c r="T768" s="98">
        <f>'Activity data'!P378*'Emission factors'!$B$29*'Emission factors'!$H$29/1000</f>
        <v>0.18205004965000002</v>
      </c>
      <c r="U768" s="98">
        <f>'Activity data'!Q378*'Emission factors'!$B$29*'Emission factors'!$H$29/1000</f>
        <v>2.5650952008499996</v>
      </c>
    </row>
    <row r="769" spans="1:21" x14ac:dyDescent="0.25">
      <c r="A769" s="92" t="s">
        <v>11</v>
      </c>
      <c r="B769" s="92" t="s">
        <v>12</v>
      </c>
      <c r="C769" s="92" t="s">
        <v>13</v>
      </c>
      <c r="D769" s="92" t="s">
        <v>30</v>
      </c>
      <c r="E769" s="92" t="s">
        <v>26</v>
      </c>
      <c r="G769" s="92" t="s">
        <v>97</v>
      </c>
      <c r="H769" s="92" t="s">
        <v>31</v>
      </c>
      <c r="I769" s="88" t="s">
        <v>201</v>
      </c>
      <c r="L769" s="98">
        <f>'Activity data'!H379*'Emission factors'!$B$29*'Emission factors'!$H$29/1000</f>
        <v>0.22282531652499996</v>
      </c>
      <c r="M769" s="98">
        <f>'Activity data'!I379*'Emission factors'!$B$29*'Emission factors'!$H$29/1000</f>
        <v>2.4655655701250003</v>
      </c>
      <c r="N769" s="98">
        <f>'Activity data'!J379*'Emission factors'!$B$29*'Emission factors'!$H$29/1000</f>
        <v>7.4664370107249987</v>
      </c>
      <c r="O769" s="98">
        <f>'Activity data'!K379*'Emission factors'!$B$29*'Emission factors'!$H$29/1000</f>
        <v>37.783637414599994</v>
      </c>
      <c r="P769" s="98">
        <f>'Activity data'!L379*'Emission factors'!$B$29*'Emission factors'!$H$29/1000</f>
        <v>60.886210850849977</v>
      </c>
      <c r="Q769" s="98">
        <f>'Activity data'!M379*'Emission factors'!$B$29*'Emission factors'!$H$29/1000</f>
        <v>122.88172839809998</v>
      </c>
      <c r="R769" s="98">
        <f>'Activity data'!N379*'Emission factors'!$B$29*'Emission factors'!$H$29/1000</f>
        <v>73.453869009849981</v>
      </c>
      <c r="S769" s="98">
        <f>'Activity data'!O379*'Emission factors'!$B$29*'Emission factors'!$H$29/1000</f>
        <v>18.940590076100001</v>
      </c>
      <c r="T769" s="98">
        <f>'Activity data'!P379*'Emission factors'!$B$29*'Emission factors'!$H$29/1000</f>
        <v>10.044441741950003</v>
      </c>
      <c r="U769" s="98">
        <f>'Activity data'!Q379*'Emission factors'!$B$29*'Emission factors'!$H$29/1000</f>
        <v>6.3798526350999989</v>
      </c>
    </row>
    <row r="770" spans="1:21" x14ac:dyDescent="0.25">
      <c r="A770" s="92" t="s">
        <v>11</v>
      </c>
      <c r="B770" s="92" t="s">
        <v>12</v>
      </c>
      <c r="C770" s="92" t="s">
        <v>13</v>
      </c>
      <c r="D770" s="92" t="s">
        <v>30</v>
      </c>
      <c r="E770" s="92" t="s">
        <v>26</v>
      </c>
      <c r="G770" s="92" t="s">
        <v>97</v>
      </c>
      <c r="H770" s="92" t="s">
        <v>31</v>
      </c>
      <c r="I770" s="88" t="s">
        <v>207</v>
      </c>
      <c r="L770" s="98">
        <f>'Activity data'!H380*'Emission factors'!$B$29*'Emission factors'!$H$29/1000</f>
        <v>0</v>
      </c>
      <c r="M770" s="98">
        <f>'Activity data'!I380*'Emission factors'!$B$29*'Emission factors'!$H$29/1000</f>
        <v>0</v>
      </c>
      <c r="N770" s="98">
        <f>'Activity data'!J380*'Emission factors'!$B$29*'Emission factors'!$H$29/1000</f>
        <v>0</v>
      </c>
      <c r="O770" s="98">
        <f>'Activity data'!K380*'Emission factors'!$B$29*'Emission factors'!$H$29/1000</f>
        <v>0</v>
      </c>
      <c r="P770" s="98">
        <f>'Activity data'!L380*'Emission factors'!$B$29*'Emission factors'!$H$29/1000</f>
        <v>0</v>
      </c>
      <c r="Q770" s="98">
        <f>'Activity data'!M380*'Emission factors'!$B$29*'Emission factors'!$H$29/1000</f>
        <v>0</v>
      </c>
      <c r="R770" s="98">
        <f>'Activity data'!N380*'Emission factors'!$B$29*'Emission factors'!$H$29/1000</f>
        <v>0</v>
      </c>
      <c r="S770" s="98">
        <f>'Activity data'!O380*'Emission factors'!$B$29*'Emission factors'!$H$29/1000</f>
        <v>0</v>
      </c>
      <c r="T770" s="98">
        <f>'Activity data'!P380*'Emission factors'!$B$29*'Emission factors'!$H$29/1000</f>
        <v>0</v>
      </c>
      <c r="U770" s="98">
        <f>'Activity data'!Q380*'Emission factors'!$B$29*'Emission factors'!$H$29/1000</f>
        <v>0</v>
      </c>
    </row>
    <row r="771" spans="1:21" x14ac:dyDescent="0.25">
      <c r="A771" s="92" t="s">
        <v>11</v>
      </c>
      <c r="B771" s="92" t="s">
        <v>12</v>
      </c>
      <c r="C771" s="92" t="s">
        <v>13</v>
      </c>
      <c r="D771" s="92" t="s">
        <v>30</v>
      </c>
      <c r="E771" s="92" t="s">
        <v>26</v>
      </c>
      <c r="G771" s="92" t="s">
        <v>97</v>
      </c>
      <c r="H771" s="92" t="s">
        <v>31</v>
      </c>
      <c r="I771" s="88" t="s">
        <v>218</v>
      </c>
      <c r="L771" s="98">
        <f>'Activity data'!H381*'Emission factors'!$B$29*'Emission factors'!$H$29/1000</f>
        <v>0</v>
      </c>
      <c r="M771" s="98">
        <f>'Activity data'!I381*'Emission factors'!$B$29*'Emission factors'!$H$29/1000</f>
        <v>0</v>
      </c>
      <c r="N771" s="98">
        <f>'Activity data'!J381*'Emission factors'!$B$29*'Emission factors'!$H$29/1000</f>
        <v>0</v>
      </c>
      <c r="O771" s="98">
        <f>'Activity data'!K381*'Emission factors'!$B$29*'Emission factors'!$H$29/1000</f>
        <v>0</v>
      </c>
      <c r="P771" s="98">
        <f>'Activity data'!L381*'Emission factors'!$B$29*'Emission factors'!$H$29/1000</f>
        <v>0</v>
      </c>
      <c r="Q771" s="98">
        <f>'Activity data'!M381*'Emission factors'!$B$29*'Emission factors'!$H$29/1000</f>
        <v>0</v>
      </c>
      <c r="R771" s="98">
        <f>'Activity data'!N381*'Emission factors'!$B$29*'Emission factors'!$H$29/1000</f>
        <v>0</v>
      </c>
      <c r="S771" s="98">
        <f>'Activity data'!O381*'Emission factors'!$B$29*'Emission factors'!$H$29/1000</f>
        <v>0</v>
      </c>
      <c r="T771" s="98">
        <f>'Activity data'!P381*'Emission factors'!$B$29*'Emission factors'!$H$29/1000</f>
        <v>0</v>
      </c>
      <c r="U771" s="98">
        <f>'Activity data'!Q381*'Emission factors'!$B$29*'Emission factors'!$H$29/1000</f>
        <v>0</v>
      </c>
    </row>
    <row r="772" spans="1:21" x14ac:dyDescent="0.25">
      <c r="A772" s="92" t="s">
        <v>11</v>
      </c>
      <c r="B772" s="92" t="s">
        <v>12</v>
      </c>
      <c r="C772" s="92" t="s">
        <v>13</v>
      </c>
      <c r="D772" s="92" t="s">
        <v>30</v>
      </c>
      <c r="E772" s="92" t="s">
        <v>26</v>
      </c>
      <c r="G772" s="92" t="s">
        <v>97</v>
      </c>
      <c r="H772" s="92" t="s">
        <v>31</v>
      </c>
      <c r="I772" s="88" t="s">
        <v>194</v>
      </c>
      <c r="L772" s="98">
        <f>'Activity data'!H382*'Emission factors'!$B$29*'Emission factors'!$H$29/1000</f>
        <v>0</v>
      </c>
      <c r="M772" s="98">
        <f>'Activity data'!I382*'Emission factors'!$B$29*'Emission factors'!$H$29/1000</f>
        <v>0</v>
      </c>
      <c r="N772" s="98">
        <f>'Activity data'!J382*'Emission factors'!$B$29*'Emission factors'!$H$29/1000</f>
        <v>0</v>
      </c>
      <c r="O772" s="98">
        <f>'Activity data'!K382*'Emission factors'!$B$29*'Emission factors'!$H$29/1000</f>
        <v>0</v>
      </c>
      <c r="P772" s="98">
        <f>'Activity data'!L382*'Emission factors'!$B$29*'Emission factors'!$H$29/1000</f>
        <v>0</v>
      </c>
      <c r="Q772" s="98">
        <f>'Activity data'!M382*'Emission factors'!$B$29*'Emission factors'!$H$29/1000</f>
        <v>0</v>
      </c>
      <c r="R772" s="98">
        <f>'Activity data'!N382*'Emission factors'!$B$29*'Emission factors'!$H$29/1000</f>
        <v>0</v>
      </c>
      <c r="S772" s="98">
        <f>'Activity data'!O382*'Emission factors'!$B$29*'Emission factors'!$H$29/1000</f>
        <v>0</v>
      </c>
      <c r="T772" s="98">
        <f>'Activity data'!P382*'Emission factors'!$B$29*'Emission factors'!$H$29/1000</f>
        <v>0</v>
      </c>
      <c r="U772" s="98">
        <f>'Activity data'!Q382*'Emission factors'!$B$29*'Emission factors'!$H$29/1000</f>
        <v>0</v>
      </c>
    </row>
    <row r="773" spans="1:21" x14ac:dyDescent="0.25">
      <c r="A773" s="92" t="s">
        <v>11</v>
      </c>
      <c r="B773" s="92" t="s">
        <v>12</v>
      </c>
      <c r="C773" s="92" t="s">
        <v>13</v>
      </c>
      <c r="D773" s="92" t="s">
        <v>30</v>
      </c>
      <c r="E773" s="92" t="s">
        <v>26</v>
      </c>
      <c r="G773" s="92" t="s">
        <v>97</v>
      </c>
      <c r="H773" s="92" t="s">
        <v>31</v>
      </c>
      <c r="I773" s="88" t="s">
        <v>195</v>
      </c>
      <c r="L773" s="98">
        <f>'Activity data'!H383*'Emission factors'!$B$29*'Emission factors'!$H$29/1000</f>
        <v>0</v>
      </c>
      <c r="M773" s="98">
        <f>'Activity data'!I383*'Emission factors'!$B$29*'Emission factors'!$H$29/1000</f>
        <v>0</v>
      </c>
      <c r="N773" s="98">
        <f>'Activity data'!J383*'Emission factors'!$B$29*'Emission factors'!$H$29/1000</f>
        <v>0</v>
      </c>
      <c r="O773" s="98">
        <f>'Activity data'!K383*'Emission factors'!$B$29*'Emission factors'!$H$29/1000</f>
        <v>0</v>
      </c>
      <c r="P773" s="98">
        <f>'Activity data'!L383*'Emission factors'!$B$29*'Emission factors'!$H$29/1000</f>
        <v>0</v>
      </c>
      <c r="Q773" s="98">
        <f>'Activity data'!M383*'Emission factors'!$B$29*'Emission factors'!$H$29/1000</f>
        <v>0</v>
      </c>
      <c r="R773" s="98">
        <f>'Activity data'!N383*'Emission factors'!$B$29*'Emission factors'!$H$29/1000</f>
        <v>0</v>
      </c>
      <c r="S773" s="98">
        <f>'Activity data'!O383*'Emission factors'!$B$29*'Emission factors'!$H$29/1000</f>
        <v>0</v>
      </c>
      <c r="T773" s="98">
        <f>'Activity data'!P383*'Emission factors'!$B$29*'Emission factors'!$H$29/1000</f>
        <v>0</v>
      </c>
      <c r="U773" s="98">
        <f>'Activity data'!Q383*'Emission factors'!$B$29*'Emission factors'!$H$29/1000</f>
        <v>0</v>
      </c>
    </row>
    <row r="774" spans="1:21" x14ac:dyDescent="0.25">
      <c r="A774" s="92" t="s">
        <v>11</v>
      </c>
      <c r="B774" s="92" t="s">
        <v>12</v>
      </c>
      <c r="C774" s="92" t="s">
        <v>13</v>
      </c>
      <c r="D774" s="92" t="s">
        <v>30</v>
      </c>
      <c r="E774" s="92" t="s">
        <v>26</v>
      </c>
      <c r="G774" s="92" t="s">
        <v>97</v>
      </c>
      <c r="H774" s="92" t="s">
        <v>31</v>
      </c>
      <c r="I774" s="88" t="s">
        <v>209</v>
      </c>
      <c r="L774" s="98">
        <f>'Activity data'!H384*'Emission factors'!$B$29*'Emission factors'!$H$29/1000</f>
        <v>2.2091051421249999</v>
      </c>
      <c r="M774" s="98">
        <f>'Activity data'!I384*'Emission factors'!$B$29*'Emission factors'!$H$29/1000</f>
        <v>3.3817926742249993</v>
      </c>
      <c r="N774" s="98">
        <f>'Activity data'!J384*'Emission factors'!$B$29*'Emission factors'!$H$29/1000</f>
        <v>3.0385356112999999</v>
      </c>
      <c r="O774" s="98">
        <f>'Activity data'!K384*'Emission factors'!$B$29*'Emission factors'!$H$29/1000</f>
        <v>3.3775551410999993</v>
      </c>
      <c r="P774" s="98">
        <f>'Activity data'!L384*'Emission factors'!$B$29*'Emission factors'!$H$29/1000</f>
        <v>3.4524381538500002</v>
      </c>
      <c r="Q774" s="98">
        <f>'Activity data'!M384*'Emission factors'!$B$29*'Emission factors'!$H$29/1000</f>
        <v>2.0550115578999995</v>
      </c>
      <c r="R774" s="98">
        <f>'Activity data'!N384*'Emission factors'!$B$29*'Emission factors'!$H$29/1000</f>
        <v>0.87845855159999986</v>
      </c>
      <c r="S774" s="98">
        <f>'Activity data'!O384*'Emission factors'!$B$29*'Emission factors'!$H$29/1000</f>
        <v>0.15937414832499996</v>
      </c>
      <c r="T774" s="98">
        <f>'Activity data'!P384*'Emission factors'!$B$29*'Emission factors'!$H$29/1000</f>
        <v>0</v>
      </c>
      <c r="U774" s="98">
        <f>'Activity data'!Q384*'Emission factors'!$B$29*'Emission factors'!$H$29/1000</f>
        <v>0</v>
      </c>
    </row>
    <row r="775" spans="1:21" x14ac:dyDescent="0.25">
      <c r="A775" s="92" t="s">
        <v>11</v>
      </c>
      <c r="B775" s="92" t="s">
        <v>12</v>
      </c>
      <c r="C775" s="92" t="s">
        <v>13</v>
      </c>
      <c r="D775" s="92" t="s">
        <v>30</v>
      </c>
      <c r="E775" s="92" t="s">
        <v>26</v>
      </c>
      <c r="G775" s="92" t="s">
        <v>97</v>
      </c>
      <c r="H775" s="92" t="s">
        <v>31</v>
      </c>
      <c r="I775" s="88" t="s">
        <v>208</v>
      </c>
      <c r="L775" s="98">
        <f>'Activity data'!H385*'Emission factors'!$B$29*'Emission factors'!$H$29/1000</f>
        <v>2.0977786411750001</v>
      </c>
      <c r="M775" s="98">
        <f>'Activity data'!I385*'Emission factors'!$B$29*'Emission factors'!$H$29/1000</f>
        <v>3.6234199779749998</v>
      </c>
      <c r="N775" s="98">
        <f>'Activity data'!J385*'Emission factors'!$B$29*'Emission factors'!$H$29/1000</f>
        <v>3.3084288434750002</v>
      </c>
      <c r="O775" s="98">
        <f>'Activity data'!K385*'Emission factors'!$B$29*'Emission factors'!$H$29/1000</f>
        <v>2.0745696195000001</v>
      </c>
      <c r="P775" s="98">
        <f>'Activity data'!L385*'Emission factors'!$B$29*'Emission factors'!$H$29/1000</f>
        <v>1.6649988556249999</v>
      </c>
      <c r="Q775" s="98">
        <f>'Activity data'!M385*'Emission factors'!$B$29*'Emission factors'!$H$29/1000</f>
        <v>1.7858554103249997</v>
      </c>
      <c r="R775" s="98">
        <f>'Activity data'!N385*'Emission factors'!$B$29*'Emission factors'!$H$29/1000</f>
        <v>6.8702642777999996</v>
      </c>
      <c r="S775" s="98">
        <f>'Activity data'!O385*'Emission factors'!$B$29*'Emission factors'!$H$29/1000</f>
        <v>10.77190485595</v>
      </c>
      <c r="T775" s="98">
        <f>'Activity data'!P385*'Emission factors'!$B$29*'Emission factors'!$H$29/1000</f>
        <v>11.446835922375</v>
      </c>
      <c r="U775" s="98">
        <f>'Activity data'!Q385*'Emission factors'!$B$29*'Emission factors'!$H$29/1000</f>
        <v>23.372302090375001</v>
      </c>
    </row>
    <row r="776" spans="1:21" x14ac:dyDescent="0.25">
      <c r="A776" s="92" t="s">
        <v>11</v>
      </c>
      <c r="B776" s="92" t="s">
        <v>12</v>
      </c>
      <c r="C776" s="92" t="s">
        <v>13</v>
      </c>
      <c r="D776" s="92" t="s">
        <v>30</v>
      </c>
      <c r="E776" s="92" t="s">
        <v>26</v>
      </c>
      <c r="G776" s="92" t="s">
        <v>97</v>
      </c>
      <c r="H776" s="92" t="s">
        <v>31</v>
      </c>
      <c r="I776" s="88" t="s">
        <v>226</v>
      </c>
      <c r="L776" s="98">
        <f>'Activity data'!H386*'Emission factors'!$B$29*'Emission factors'!$H$29/1000</f>
        <v>0</v>
      </c>
      <c r="M776" s="98">
        <f>'Activity data'!I386*'Emission factors'!$B$29*'Emission factors'!$H$29/1000</f>
        <v>2.0234660249999997E-3</v>
      </c>
      <c r="N776" s="98">
        <f>'Activity data'!J386*'Emission factors'!$B$29*'Emission factors'!$H$29/1000</f>
        <v>6.744886749999999E-4</v>
      </c>
      <c r="O776" s="98">
        <f>'Activity data'!K386*'Emission factors'!$B$29*'Emission factors'!$H$29/1000</f>
        <v>0.23041559992499999</v>
      </c>
      <c r="P776" s="98">
        <f>'Activity data'!L386*'Emission factors'!$B$29*'Emission factors'!$H$29/1000</f>
        <v>0.46674967972500003</v>
      </c>
      <c r="Q776" s="98">
        <f>'Activity data'!M386*'Emission factors'!$B$29*'Emission factors'!$H$29/1000</f>
        <v>0.12998149325</v>
      </c>
      <c r="R776" s="98">
        <f>'Activity data'!N386*'Emission factors'!$B$29*'Emission factors'!$H$29/1000</f>
        <v>0</v>
      </c>
      <c r="S776" s="98">
        <f>'Activity data'!O386*'Emission factors'!$B$29*'Emission factors'!$H$29/1000</f>
        <v>0</v>
      </c>
      <c r="T776" s="98">
        <f>'Activity data'!P386*'Emission factors'!$B$29*'Emission factors'!$H$29/1000</f>
        <v>0</v>
      </c>
      <c r="U776" s="98">
        <f>'Activity data'!Q386*'Emission factors'!$B$29*'Emission factors'!$H$29/1000</f>
        <v>0</v>
      </c>
    </row>
    <row r="777" spans="1:21" x14ac:dyDescent="0.25">
      <c r="A777" s="92" t="s">
        <v>11</v>
      </c>
      <c r="B777" s="92" t="s">
        <v>12</v>
      </c>
      <c r="C777" s="92" t="s">
        <v>13</v>
      </c>
      <c r="D777" s="92" t="s">
        <v>30</v>
      </c>
      <c r="E777" s="92" t="s">
        <v>26</v>
      </c>
      <c r="G777" s="92" t="s">
        <v>97</v>
      </c>
      <c r="H777" s="92" t="s">
        <v>31</v>
      </c>
      <c r="I777" s="88" t="s">
        <v>196</v>
      </c>
      <c r="L777" s="98">
        <f>'Activity data'!H387*'Emission factors'!$B$29*'Emission factors'!$H$29/1000</f>
        <v>0</v>
      </c>
      <c r="M777" s="98">
        <f>'Activity data'!I387*'Emission factors'!$B$29*'Emission factors'!$H$29/1000</f>
        <v>0</v>
      </c>
      <c r="N777" s="98">
        <f>'Activity data'!J387*'Emission factors'!$B$29*'Emission factors'!$H$29/1000</f>
        <v>0</v>
      </c>
      <c r="O777" s="98">
        <f>'Activity data'!K387*'Emission factors'!$B$29*'Emission factors'!$H$29/1000</f>
        <v>0</v>
      </c>
      <c r="P777" s="98">
        <f>'Activity data'!L387*'Emission factors'!$B$29*'Emission factors'!$H$29/1000</f>
        <v>0</v>
      </c>
      <c r="Q777" s="98">
        <f>'Activity data'!M387*'Emission factors'!$B$29*'Emission factors'!$H$29/1000</f>
        <v>0</v>
      </c>
      <c r="R777" s="98">
        <f>'Activity data'!N387*'Emission factors'!$B$29*'Emission factors'!$H$29/1000</f>
        <v>0</v>
      </c>
      <c r="S777" s="98">
        <f>'Activity data'!O387*'Emission factors'!$B$29*'Emission factors'!$H$29/1000</f>
        <v>0</v>
      </c>
      <c r="T777" s="98">
        <f>'Activity data'!P387*'Emission factors'!$B$29*'Emission factors'!$H$29/1000</f>
        <v>0</v>
      </c>
      <c r="U777" s="98">
        <f>'Activity data'!Q387*'Emission factors'!$B$29*'Emission factors'!$H$29/1000</f>
        <v>0</v>
      </c>
    </row>
    <row r="778" spans="1:21" x14ac:dyDescent="0.25">
      <c r="A778" s="92" t="s">
        <v>11</v>
      </c>
      <c r="B778" s="92" t="s">
        <v>12</v>
      </c>
      <c r="C778" s="92" t="s">
        <v>13</v>
      </c>
      <c r="D778" s="92" t="s">
        <v>30</v>
      </c>
      <c r="E778" s="92" t="s">
        <v>26</v>
      </c>
      <c r="G778" s="92" t="s">
        <v>97</v>
      </c>
      <c r="H778" s="92" t="s">
        <v>31</v>
      </c>
      <c r="I778" s="88" t="s">
        <v>197</v>
      </c>
      <c r="L778" s="98">
        <f>'Activity data'!H388*'Emission factors'!$B$29*'Emission factors'!$H$29/1000</f>
        <v>12.420795459099999</v>
      </c>
      <c r="M778" s="98">
        <f>'Activity data'!I388*'Emission factors'!$B$29*'Emission factors'!$H$29/1000</f>
        <v>10.756468278849999</v>
      </c>
      <c r="N778" s="98">
        <f>'Activity data'!J388*'Emission factors'!$B$29*'Emission factors'!$H$29/1000</f>
        <v>14.377479368699998</v>
      </c>
      <c r="O778" s="98">
        <f>'Activity data'!K388*'Emission factors'!$B$29*'Emission factors'!$H$29/1000</f>
        <v>14.100529676799997</v>
      </c>
      <c r="P778" s="98">
        <f>'Activity data'!L388*'Emission factors'!$B$29*'Emission factors'!$H$29/1000</f>
        <v>14.360996947324999</v>
      </c>
      <c r="Q778" s="98">
        <f>'Activity data'!M388*'Emission factors'!$B$29*'Emission factors'!$H$29/1000</f>
        <v>26.0881219487</v>
      </c>
      <c r="R778" s="98">
        <f>'Activity data'!N388*'Emission factors'!$B$29*'Emission factors'!$H$29/1000</f>
        <v>30.599039611174994</v>
      </c>
      <c r="S778" s="98">
        <f>'Activity data'!O388*'Emission factors'!$B$29*'Emission factors'!$H$29/1000</f>
        <v>45.345201241549994</v>
      </c>
      <c r="T778" s="98">
        <f>'Activity data'!P388*'Emission factors'!$B$29*'Emission factors'!$H$29/1000</f>
        <v>54.440786522674998</v>
      </c>
      <c r="U778" s="98">
        <f>'Activity data'!Q388*'Emission factors'!$B$29*'Emission factors'!$H$29/1000</f>
        <v>49.964567399074994</v>
      </c>
    </row>
    <row r="779" spans="1:21" x14ac:dyDescent="0.25">
      <c r="A779" s="92" t="s">
        <v>11</v>
      </c>
      <c r="B779" s="92" t="s">
        <v>12</v>
      </c>
      <c r="C779" s="92" t="s">
        <v>13</v>
      </c>
      <c r="D779" s="92" t="s">
        <v>30</v>
      </c>
      <c r="E779" s="92" t="s">
        <v>26</v>
      </c>
      <c r="G779" s="92" t="s">
        <v>97</v>
      </c>
      <c r="H779" s="92" t="s">
        <v>31</v>
      </c>
      <c r="I779" s="88" t="s">
        <v>229</v>
      </c>
      <c r="L779" s="98">
        <f>'Activity data'!H389*'Emission factors'!$B$29*'Emission factors'!$H$29/1000</f>
        <v>0</v>
      </c>
      <c r="M779" s="98">
        <f>'Activity data'!I389*'Emission factors'!$B$29*'Emission factors'!$H$29/1000</f>
        <v>0</v>
      </c>
      <c r="N779" s="98">
        <f>'Activity data'!J389*'Emission factors'!$B$29*'Emission factors'!$H$29/1000</f>
        <v>0</v>
      </c>
      <c r="O779" s="98">
        <f>'Activity data'!K389*'Emission factors'!$B$29*'Emission factors'!$H$29/1000</f>
        <v>0</v>
      </c>
      <c r="P779" s="98">
        <f>'Activity data'!L389*'Emission factors'!$B$29*'Emission factors'!$H$29/1000</f>
        <v>0</v>
      </c>
      <c r="Q779" s="98">
        <f>'Activity data'!M389*'Emission factors'!$B$29*'Emission factors'!$H$29/1000</f>
        <v>0</v>
      </c>
      <c r="R779" s="98">
        <f>'Activity data'!N389*'Emission factors'!$B$29*'Emission factors'!$H$29/1000</f>
        <v>0</v>
      </c>
      <c r="S779" s="98">
        <f>'Activity data'!O389*'Emission factors'!$B$29*'Emission factors'!$H$29/1000</f>
        <v>0</v>
      </c>
      <c r="T779" s="98">
        <f>'Activity data'!P389*'Emission factors'!$B$29*'Emission factors'!$H$29/1000</f>
        <v>0</v>
      </c>
      <c r="U779" s="98">
        <f>'Activity data'!Q389*'Emission factors'!$B$29*'Emission factors'!$H$29/1000</f>
        <v>0</v>
      </c>
    </row>
    <row r="780" spans="1:21" x14ac:dyDescent="0.25">
      <c r="A780" s="92" t="s">
        <v>11</v>
      </c>
      <c r="B780" s="92" t="s">
        <v>12</v>
      </c>
      <c r="C780" s="92" t="s">
        <v>13</v>
      </c>
      <c r="D780" s="92" t="s">
        <v>30</v>
      </c>
      <c r="E780" s="92" t="s">
        <v>26</v>
      </c>
      <c r="G780" s="92" t="s">
        <v>97</v>
      </c>
      <c r="H780" s="92" t="s">
        <v>31</v>
      </c>
      <c r="I780" s="88" t="s">
        <v>198</v>
      </c>
      <c r="L780" s="98">
        <f>'Activity data'!H390*'Emission factors'!$B$29*'Emission factors'!$H$29/1000</f>
        <v>0</v>
      </c>
      <c r="M780" s="98">
        <f>'Activity data'!I390*'Emission factors'!$B$29*'Emission factors'!$H$29/1000</f>
        <v>0</v>
      </c>
      <c r="N780" s="98">
        <f>'Activity data'!J390*'Emission factors'!$B$29*'Emission factors'!$H$29/1000</f>
        <v>0</v>
      </c>
      <c r="O780" s="98">
        <f>'Activity data'!K390*'Emission factors'!$B$29*'Emission factors'!$H$29/1000</f>
        <v>0</v>
      </c>
      <c r="P780" s="98">
        <f>'Activity data'!L390*'Emission factors'!$B$29*'Emission factors'!$H$29/1000</f>
        <v>0</v>
      </c>
      <c r="Q780" s="98">
        <f>'Activity data'!M390*'Emission factors'!$B$29*'Emission factors'!$H$29/1000</f>
        <v>0</v>
      </c>
      <c r="R780" s="98">
        <f>'Activity data'!N390*'Emission factors'!$B$29*'Emission factors'!$H$29/1000</f>
        <v>0</v>
      </c>
      <c r="S780" s="98">
        <f>'Activity data'!O390*'Emission factors'!$B$29*'Emission factors'!$H$29/1000</f>
        <v>0</v>
      </c>
      <c r="T780" s="98">
        <f>'Activity data'!P390*'Emission factors'!$B$29*'Emission factors'!$H$29/1000</f>
        <v>0</v>
      </c>
      <c r="U780" s="98">
        <f>'Activity data'!Q390*'Emission factors'!$B$29*'Emission factors'!$H$29/1000</f>
        <v>0</v>
      </c>
    </row>
    <row r="781" spans="1:21" x14ac:dyDescent="0.25">
      <c r="A781" s="92" t="s">
        <v>11</v>
      </c>
      <c r="B781" s="92" t="s">
        <v>12</v>
      </c>
      <c r="C781" s="92" t="s">
        <v>13</v>
      </c>
      <c r="D781" s="92" t="s">
        <v>30</v>
      </c>
      <c r="E781" s="92" t="s">
        <v>26</v>
      </c>
      <c r="G781" s="92" t="s">
        <v>97</v>
      </c>
      <c r="H781" s="92" t="s">
        <v>31</v>
      </c>
      <c r="I781" s="88" t="s">
        <v>231</v>
      </c>
      <c r="L781" s="98">
        <f>'Activity data'!H391*'Emission factors'!$B$29*'Emission factors'!$H$29/1000</f>
        <v>0</v>
      </c>
      <c r="M781" s="98">
        <f>'Activity data'!I391*'Emission factors'!$B$29*'Emission factors'!$H$29/1000</f>
        <v>0</v>
      </c>
      <c r="N781" s="98">
        <f>'Activity data'!J391*'Emission factors'!$B$29*'Emission factors'!$H$29/1000</f>
        <v>0</v>
      </c>
      <c r="O781" s="98">
        <f>'Activity data'!K391*'Emission factors'!$B$29*'Emission factors'!$H$29/1000</f>
        <v>0</v>
      </c>
      <c r="P781" s="98">
        <f>'Activity data'!L391*'Emission factors'!$B$29*'Emission factors'!$H$29/1000</f>
        <v>0</v>
      </c>
      <c r="Q781" s="98">
        <f>'Activity data'!M391*'Emission factors'!$B$29*'Emission factors'!$H$29/1000</f>
        <v>0</v>
      </c>
      <c r="R781" s="98">
        <f>'Activity data'!N391*'Emission factors'!$B$29*'Emission factors'!$H$29/1000</f>
        <v>0</v>
      </c>
      <c r="S781" s="98">
        <f>'Activity data'!O391*'Emission factors'!$B$29*'Emission factors'!$H$29/1000</f>
        <v>0</v>
      </c>
      <c r="T781" s="98">
        <f>'Activity data'!P391*'Emission factors'!$B$29*'Emission factors'!$H$29/1000</f>
        <v>0</v>
      </c>
      <c r="U781" s="98">
        <f>'Activity data'!Q391*'Emission factors'!$B$29*'Emission factors'!$H$29/1000</f>
        <v>0</v>
      </c>
    </row>
    <row r="782" spans="1:21" x14ac:dyDescent="0.25">
      <c r="A782" s="92" t="s">
        <v>11</v>
      </c>
      <c r="B782" s="92" t="s">
        <v>12</v>
      </c>
      <c r="C782" s="92" t="s">
        <v>13</v>
      </c>
      <c r="D782" s="92" t="s">
        <v>30</v>
      </c>
      <c r="E782" s="92" t="s">
        <v>26</v>
      </c>
      <c r="G782" s="92" t="s">
        <v>97</v>
      </c>
      <c r="H782" s="92" t="s">
        <v>31</v>
      </c>
      <c r="I782" s="88" t="s">
        <v>230</v>
      </c>
      <c r="L782" s="98">
        <f>'Activity data'!H392*'Emission factors'!$B$29*'Emission factors'!$H$29/1000</f>
        <v>0</v>
      </c>
      <c r="M782" s="98">
        <f>'Activity data'!I392*'Emission factors'!$B$29*'Emission factors'!$H$29/1000</f>
        <v>0</v>
      </c>
      <c r="N782" s="98">
        <f>'Activity data'!J392*'Emission factors'!$B$29*'Emission factors'!$H$29/1000</f>
        <v>0</v>
      </c>
      <c r="O782" s="98">
        <f>'Activity data'!K392*'Emission factors'!$B$29*'Emission factors'!$H$29/1000</f>
        <v>0</v>
      </c>
      <c r="P782" s="98">
        <f>'Activity data'!L392*'Emission factors'!$B$29*'Emission factors'!$H$29/1000</f>
        <v>0</v>
      </c>
      <c r="Q782" s="98">
        <f>'Activity data'!M392*'Emission factors'!$B$29*'Emission factors'!$H$29/1000</f>
        <v>0</v>
      </c>
      <c r="R782" s="98">
        <f>'Activity data'!N392*'Emission factors'!$B$29*'Emission factors'!$H$29/1000</f>
        <v>0</v>
      </c>
      <c r="S782" s="98">
        <f>'Activity data'!O392*'Emission factors'!$B$29*'Emission factors'!$H$29/1000</f>
        <v>0</v>
      </c>
      <c r="T782" s="98">
        <f>'Activity data'!P392*'Emission factors'!$B$29*'Emission factors'!$H$29/1000</f>
        <v>0</v>
      </c>
      <c r="U782" s="98">
        <f>'Activity data'!Q392*'Emission factors'!$B$29*'Emission factors'!$H$29/1000</f>
        <v>0</v>
      </c>
    </row>
    <row r="783" spans="1:21" x14ac:dyDescent="0.25">
      <c r="A783" s="92" t="s">
        <v>11</v>
      </c>
      <c r="B783" s="92" t="s">
        <v>12</v>
      </c>
      <c r="C783" s="92" t="s">
        <v>13</v>
      </c>
      <c r="D783" s="92" t="s">
        <v>30</v>
      </c>
      <c r="E783" s="92" t="s">
        <v>26</v>
      </c>
      <c r="G783" s="92" t="s">
        <v>97</v>
      </c>
      <c r="H783" s="92" t="s">
        <v>31</v>
      </c>
      <c r="I783" s="88" t="s">
        <v>232</v>
      </c>
      <c r="L783" s="98">
        <f>'Activity data'!H393*'Emission factors'!$B$29*'Emission factors'!$H$29/1000</f>
        <v>0.35989984239999995</v>
      </c>
      <c r="M783" s="98">
        <f>'Activity data'!I393*'Emission factors'!$B$29*'Emission factors'!$H$29/1000</f>
        <v>0.30969861387500003</v>
      </c>
      <c r="N783" s="98">
        <f>'Activity data'!J393*'Emission factors'!$B$29*'Emission factors'!$H$29/1000</f>
        <v>0.45097831992499998</v>
      </c>
      <c r="O783" s="98">
        <f>'Activity data'!K393*'Emission factors'!$B$29*'Emission factors'!$H$29/1000</f>
        <v>2.0341143655000002</v>
      </c>
      <c r="P783" s="98">
        <f>'Activity data'!L393*'Emission factors'!$B$29*'Emission factors'!$H$29/1000</f>
        <v>5.6732255242249998</v>
      </c>
      <c r="Q783" s="98">
        <f>'Activity data'!M393*'Emission factors'!$B$29*'Emission factors'!$H$29/1000</f>
        <v>2.2326229234750001</v>
      </c>
      <c r="R783" s="98">
        <f>'Activity data'!N393*'Emission factors'!$B$29*'Emission factors'!$H$29/1000</f>
        <v>0.18443010144999997</v>
      </c>
      <c r="S783" s="98">
        <f>'Activity data'!O393*'Emission factors'!$B$29*'Emission factors'!$H$29/1000</f>
        <v>0</v>
      </c>
      <c r="T783" s="98">
        <f>'Activity data'!P393*'Emission factors'!$B$29*'Emission factors'!$H$29/1000</f>
        <v>0</v>
      </c>
      <c r="U783" s="98">
        <f>'Activity data'!Q393*'Emission factors'!$B$29*'Emission factors'!$H$29/1000</f>
        <v>0</v>
      </c>
    </row>
    <row r="784" spans="1:21" x14ac:dyDescent="0.25">
      <c r="A784" s="92" t="s">
        <v>11</v>
      </c>
      <c r="B784" s="92" t="s">
        <v>12</v>
      </c>
      <c r="C784" s="92" t="s">
        <v>13</v>
      </c>
      <c r="D784" s="92" t="s">
        <v>30</v>
      </c>
      <c r="E784" s="92" t="s">
        <v>26</v>
      </c>
      <c r="G784" s="92" t="s">
        <v>97</v>
      </c>
      <c r="H784" s="92" t="s">
        <v>31</v>
      </c>
      <c r="I784" s="92" t="s">
        <v>225</v>
      </c>
      <c r="L784" s="98">
        <f>'Activity data'!H394*'Emission factors'!$B$29*'Emission factors'!$H$29/1000</f>
        <v>0</v>
      </c>
      <c r="M784" s="98">
        <f>'Activity data'!I394*'Emission factors'!$B$29*'Emission factors'!$H$29/1000</f>
        <v>0</v>
      </c>
      <c r="N784" s="98">
        <f>'Activity data'!J394*'Emission factors'!$B$29*'Emission factors'!$H$29/1000</f>
        <v>0</v>
      </c>
      <c r="O784" s="98">
        <f>'Activity data'!K394*'Emission factors'!$B$29*'Emission factors'!$H$29/1000</f>
        <v>0.45349481677499992</v>
      </c>
      <c r="P784" s="98">
        <f>'Activity data'!L394*'Emission factors'!$B$29*'Emission factors'!$H$29/1000</f>
        <v>0.37966679152499999</v>
      </c>
      <c r="Q784" s="98">
        <f>'Activity data'!M394*'Emission factors'!$B$29*'Emission factors'!$H$29/1000</f>
        <v>0.36130508574999998</v>
      </c>
      <c r="R784" s="98">
        <f>'Activity data'!N394*'Emission factors'!$B$29*'Emission factors'!$H$29/1000</f>
        <v>0.11472145072500001</v>
      </c>
      <c r="S784" s="98">
        <f>'Activity data'!O394*'Emission factors'!$B$29*'Emission factors'!$H$29/1000</f>
        <v>0.49154469927499983</v>
      </c>
      <c r="T784" s="98">
        <f>'Activity data'!P394*'Emission factors'!$B$29*'Emission factors'!$H$29/1000</f>
        <v>0.16166206454999996</v>
      </c>
      <c r="U784" s="98">
        <f>'Activity data'!Q394*'Emission factors'!$B$29*'Emission factors'!$H$29/1000</f>
        <v>0</v>
      </c>
    </row>
    <row r="785" spans="1:21" x14ac:dyDescent="0.25">
      <c r="A785" s="92" t="s">
        <v>11</v>
      </c>
      <c r="B785" s="92" t="s">
        <v>12</v>
      </c>
      <c r="C785" s="92" t="s">
        <v>13</v>
      </c>
      <c r="D785" s="92" t="s">
        <v>30</v>
      </c>
      <c r="E785" s="92" t="s">
        <v>26</v>
      </c>
      <c r="G785" s="92" t="s">
        <v>97</v>
      </c>
      <c r="H785" s="92" t="s">
        <v>31</v>
      </c>
      <c r="I785" s="88" t="s">
        <v>205</v>
      </c>
      <c r="L785" s="98">
        <f>'Activity data'!H395*'Emission factors'!$B$29*'Emission factors'!$H$29/1000</f>
        <v>0</v>
      </c>
      <c r="M785" s="98">
        <f>'Activity data'!I395*'Emission factors'!$B$29*'Emission factors'!$H$29/1000</f>
        <v>0</v>
      </c>
      <c r="N785" s="98">
        <f>'Activity data'!J395*'Emission factors'!$B$29*'Emission factors'!$H$29/1000</f>
        <v>0</v>
      </c>
      <c r="O785" s="98">
        <f>'Activity data'!K395*'Emission factors'!$B$29*'Emission factors'!$H$29/1000</f>
        <v>0</v>
      </c>
      <c r="P785" s="98">
        <f>'Activity data'!L395*'Emission factors'!$B$29*'Emission factors'!$H$29/1000</f>
        <v>0</v>
      </c>
      <c r="Q785" s="98">
        <f>'Activity data'!M395*'Emission factors'!$B$29*'Emission factors'!$H$29/1000</f>
        <v>0</v>
      </c>
      <c r="R785" s="98">
        <f>'Activity data'!N395*'Emission factors'!$B$29*'Emission factors'!$H$29/1000</f>
        <v>0</v>
      </c>
      <c r="S785" s="98">
        <f>'Activity data'!O395*'Emission factors'!$B$29*'Emission factors'!$H$29/1000</f>
        <v>0</v>
      </c>
      <c r="T785" s="98">
        <f>'Activity data'!P395*'Emission factors'!$B$29*'Emission factors'!$H$29/1000</f>
        <v>0</v>
      </c>
      <c r="U785" s="98">
        <f>'Activity data'!Q395*'Emission factors'!$B$29*'Emission factors'!$H$29/1000</f>
        <v>0</v>
      </c>
    </row>
    <row r="786" spans="1:21" x14ac:dyDescent="0.25">
      <c r="A786" s="92" t="s">
        <v>11</v>
      </c>
      <c r="B786" s="92" t="s">
        <v>12</v>
      </c>
      <c r="C786" s="92" t="s">
        <v>13</v>
      </c>
      <c r="D786" s="92" t="s">
        <v>30</v>
      </c>
      <c r="E786" s="92" t="s">
        <v>26</v>
      </c>
      <c r="G786" s="92" t="s">
        <v>97</v>
      </c>
      <c r="H786" s="92" t="s">
        <v>31</v>
      </c>
      <c r="I786" s="88" t="s">
        <v>204</v>
      </c>
      <c r="L786" s="98">
        <f>'Activity data'!H396*'Emission factors'!$B$29*'Emission factors'!$H$29/1000</f>
        <v>0</v>
      </c>
      <c r="M786" s="98">
        <f>'Activity data'!I396*'Emission factors'!$B$29*'Emission factors'!$H$29/1000</f>
        <v>0</v>
      </c>
      <c r="N786" s="98">
        <f>'Activity data'!J396*'Emission factors'!$B$29*'Emission factors'!$H$29/1000</f>
        <v>0</v>
      </c>
      <c r="O786" s="98">
        <f>'Activity data'!K396*'Emission factors'!$B$29*'Emission factors'!$H$29/1000</f>
        <v>0</v>
      </c>
      <c r="P786" s="98">
        <f>'Activity data'!L396*'Emission factors'!$B$29*'Emission factors'!$H$29/1000</f>
        <v>0</v>
      </c>
      <c r="Q786" s="98">
        <f>'Activity data'!M396*'Emission factors'!$B$29*'Emission factors'!$H$29/1000</f>
        <v>0</v>
      </c>
      <c r="R786" s="98">
        <f>'Activity data'!N396*'Emission factors'!$B$29*'Emission factors'!$H$29/1000</f>
        <v>0</v>
      </c>
      <c r="S786" s="98">
        <f>'Activity data'!O396*'Emission factors'!$B$29*'Emission factors'!$H$29/1000</f>
        <v>0</v>
      </c>
      <c r="T786" s="98">
        <f>'Activity data'!P396*'Emission factors'!$B$29*'Emission factors'!$H$29/1000</f>
        <v>0</v>
      </c>
      <c r="U786" s="98">
        <f>'Activity data'!Q396*'Emission factors'!$B$29*'Emission factors'!$H$29/1000</f>
        <v>0</v>
      </c>
    </row>
    <row r="787" spans="1:21" x14ac:dyDescent="0.25">
      <c r="A787" s="92" t="s">
        <v>11</v>
      </c>
      <c r="B787" s="92" t="s">
        <v>12</v>
      </c>
      <c r="C787" s="92" t="s">
        <v>13</v>
      </c>
      <c r="D787" s="92" t="s">
        <v>30</v>
      </c>
      <c r="E787" s="92" t="s">
        <v>26</v>
      </c>
      <c r="G787" s="92" t="s">
        <v>97</v>
      </c>
      <c r="H787" s="92" t="s">
        <v>31</v>
      </c>
      <c r="I787" s="88" t="s">
        <v>228</v>
      </c>
      <c r="L787" s="98">
        <f>'Activity data'!H397*'Emission factors'!$B$29*'Emission factors'!$H$29/1000</f>
        <v>0</v>
      </c>
      <c r="M787" s="98">
        <f>'Activity data'!I397*'Emission factors'!$B$29*'Emission factors'!$H$29/1000</f>
        <v>0</v>
      </c>
      <c r="N787" s="98">
        <f>'Activity data'!J397*'Emission factors'!$B$29*'Emission factors'!$H$29/1000</f>
        <v>0</v>
      </c>
      <c r="O787" s="98">
        <f>'Activity data'!K397*'Emission factors'!$B$29*'Emission factors'!$H$29/1000</f>
        <v>0</v>
      </c>
      <c r="P787" s="98">
        <f>'Activity data'!L397*'Emission factors'!$B$29*'Emission factors'!$H$29/1000</f>
        <v>0</v>
      </c>
      <c r="Q787" s="98">
        <f>'Activity data'!M397*'Emission factors'!$B$29*'Emission factors'!$H$29/1000</f>
        <v>0</v>
      </c>
      <c r="R787" s="98">
        <f>'Activity data'!N397*'Emission factors'!$B$29*'Emission factors'!$H$29/1000</f>
        <v>0</v>
      </c>
      <c r="S787" s="98">
        <f>'Activity data'!O397*'Emission factors'!$B$29*'Emission factors'!$H$29/1000</f>
        <v>0</v>
      </c>
      <c r="T787" s="98">
        <f>'Activity data'!P397*'Emission factors'!$B$29*'Emission factors'!$H$29/1000</f>
        <v>0</v>
      </c>
      <c r="U787" s="98">
        <f>'Activity data'!Q397*'Emission factors'!$B$29*'Emission factors'!$H$29/1000</f>
        <v>0</v>
      </c>
    </row>
    <row r="788" spans="1:21" x14ac:dyDescent="0.25">
      <c r="A788" s="92" t="s">
        <v>11</v>
      </c>
      <c r="B788" s="92" t="s">
        <v>12</v>
      </c>
      <c r="C788" s="92" t="s">
        <v>13</v>
      </c>
      <c r="D788" s="92" t="s">
        <v>30</v>
      </c>
      <c r="E788" s="92" t="s">
        <v>26</v>
      </c>
      <c r="G788" s="92" t="s">
        <v>97</v>
      </c>
      <c r="H788" s="92" t="s">
        <v>31</v>
      </c>
      <c r="I788" s="88" t="s">
        <v>202</v>
      </c>
      <c r="L788" s="98">
        <f>'Activity data'!H398*'Emission factors'!$B$29*'Emission factors'!$H$29/1000</f>
        <v>17.660622975100001</v>
      </c>
      <c r="M788" s="98">
        <f>'Activity data'!I398*'Emission factors'!$B$29*'Emission factors'!$H$29/1000</f>
        <v>19.919280880100001</v>
      </c>
      <c r="N788" s="98">
        <f>'Activity data'!J398*'Emission factors'!$B$29*'Emission factors'!$H$29/1000</f>
        <v>23.393887837949997</v>
      </c>
      <c r="O788" s="98">
        <f>'Activity data'!K398*'Emission factors'!$B$29*'Emission factors'!$H$29/1000</f>
        <v>28.887426484524994</v>
      </c>
      <c r="P788" s="98">
        <f>'Activity data'!L398*'Emission factors'!$B$29*'Emission factors'!$H$29/1000</f>
        <v>36.383429168275008</v>
      </c>
      <c r="Q788" s="98">
        <f>'Activity data'!M398*'Emission factors'!$B$29*'Emission factors'!$H$29/1000</f>
        <v>27.811959567175006</v>
      </c>
      <c r="R788" s="98">
        <f>'Activity data'!N398*'Emission factors'!$B$29*'Emission factors'!$H$29/1000</f>
        <v>9.8264215418249989</v>
      </c>
      <c r="S788" s="98">
        <f>'Activity data'!O398*'Emission factors'!$B$29*'Emission factors'!$H$29/1000</f>
        <v>2.7016443429499994</v>
      </c>
      <c r="T788" s="98">
        <f>'Activity data'!P398*'Emission factors'!$B$29*'Emission factors'!$H$29/1000</f>
        <v>1.7601601347749998</v>
      </c>
      <c r="U788" s="98">
        <f>'Activity data'!Q398*'Emission factors'!$B$29*'Emission factors'!$H$29/1000</f>
        <v>3.8382513025500002</v>
      </c>
    </row>
    <row r="789" spans="1:21" x14ac:dyDescent="0.25">
      <c r="A789" s="92" t="s">
        <v>11</v>
      </c>
      <c r="B789" s="92" t="s">
        <v>12</v>
      </c>
      <c r="C789" s="92" t="s">
        <v>13</v>
      </c>
      <c r="D789" s="92" t="s">
        <v>30</v>
      </c>
      <c r="E789" s="92" t="s">
        <v>26</v>
      </c>
      <c r="G789" s="92" t="s">
        <v>97</v>
      </c>
      <c r="H789" s="92" t="s">
        <v>31</v>
      </c>
      <c r="I789" s="88" t="s">
        <v>190</v>
      </c>
      <c r="L789" s="98">
        <f>'Activity data'!H399*'Emission factors'!$B$29*'Emission factors'!$H$29/1000</f>
        <v>0</v>
      </c>
      <c r="M789" s="98">
        <f>'Activity data'!I399*'Emission factors'!$B$29*'Emission factors'!$H$29/1000</f>
        <v>0</v>
      </c>
      <c r="N789" s="98">
        <f>'Activity data'!J399*'Emission factors'!$B$29*'Emission factors'!$H$29/1000</f>
        <v>0</v>
      </c>
      <c r="O789" s="98">
        <f>'Activity data'!K399*'Emission factors'!$B$29*'Emission factors'!$H$29/1000</f>
        <v>0</v>
      </c>
      <c r="P789" s="98">
        <f>'Activity data'!L399*'Emission factors'!$B$29*'Emission factors'!$H$29/1000</f>
        <v>0</v>
      </c>
      <c r="Q789" s="98">
        <f>'Activity data'!M399*'Emission factors'!$B$29*'Emission factors'!$H$29/1000</f>
        <v>0</v>
      </c>
      <c r="R789" s="98">
        <f>'Activity data'!N399*'Emission factors'!$B$29*'Emission factors'!$H$29/1000</f>
        <v>0</v>
      </c>
      <c r="S789" s="98">
        <f>'Activity data'!O399*'Emission factors'!$B$29*'Emission factors'!$H$29/1000</f>
        <v>0</v>
      </c>
      <c r="T789" s="98">
        <f>'Activity data'!P399*'Emission factors'!$B$29*'Emission factors'!$H$29/1000</f>
        <v>0</v>
      </c>
      <c r="U789" s="98">
        <f>'Activity data'!Q399*'Emission factors'!$B$29*'Emission factors'!$H$29/1000</f>
        <v>0</v>
      </c>
    </row>
    <row r="790" spans="1:21" x14ac:dyDescent="0.25">
      <c r="A790" s="92" t="s">
        <v>11</v>
      </c>
      <c r="B790" s="92" t="s">
        <v>12</v>
      </c>
      <c r="C790" s="92" t="s">
        <v>13</v>
      </c>
      <c r="D790" s="92" t="s">
        <v>30</v>
      </c>
      <c r="E790" s="92" t="s">
        <v>26</v>
      </c>
      <c r="G790" s="92" t="s">
        <v>97</v>
      </c>
      <c r="H790" s="92" t="s">
        <v>31</v>
      </c>
      <c r="I790" s="88" t="s">
        <v>210</v>
      </c>
      <c r="L790" s="98">
        <f>'Activity data'!H400*'Emission factors'!$B$29*'Emission factors'!$H$29/1000</f>
        <v>0</v>
      </c>
      <c r="M790" s="98">
        <f>'Activity data'!I400*'Emission factors'!$B$29*'Emission factors'!$H$29/1000</f>
        <v>0</v>
      </c>
      <c r="N790" s="98">
        <f>'Activity data'!J400*'Emission factors'!$B$29*'Emission factors'!$H$29/1000</f>
        <v>0</v>
      </c>
      <c r="O790" s="98">
        <f>'Activity data'!K400*'Emission factors'!$B$29*'Emission factors'!$H$29/1000</f>
        <v>0</v>
      </c>
      <c r="P790" s="98">
        <f>'Activity data'!L400*'Emission factors'!$B$29*'Emission factors'!$H$29/1000</f>
        <v>0</v>
      </c>
      <c r="Q790" s="98">
        <f>'Activity data'!M400*'Emission factors'!$B$29*'Emission factors'!$H$29/1000</f>
        <v>0</v>
      </c>
      <c r="R790" s="98">
        <f>'Activity data'!N400*'Emission factors'!$B$29*'Emission factors'!$H$29/1000</f>
        <v>0</v>
      </c>
      <c r="S790" s="98">
        <f>'Activity data'!O400*'Emission factors'!$B$29*'Emission factors'!$H$29/1000</f>
        <v>0</v>
      </c>
      <c r="T790" s="98">
        <f>'Activity data'!P400*'Emission factors'!$B$29*'Emission factors'!$H$29/1000</f>
        <v>0</v>
      </c>
      <c r="U790" s="98">
        <f>'Activity data'!Q400*'Emission factors'!$B$29*'Emission factors'!$H$29/1000</f>
        <v>0</v>
      </c>
    </row>
    <row r="791" spans="1:21" x14ac:dyDescent="0.25">
      <c r="A791" s="92" t="s">
        <v>11</v>
      </c>
      <c r="B791" s="92" t="s">
        <v>12</v>
      </c>
      <c r="C791" s="92" t="s">
        <v>13</v>
      </c>
      <c r="D791" s="92" t="s">
        <v>30</v>
      </c>
      <c r="E791" s="92" t="s">
        <v>26</v>
      </c>
      <c r="G791" s="92" t="s">
        <v>97</v>
      </c>
      <c r="H791" s="92" t="s">
        <v>31</v>
      </c>
      <c r="I791" s="88" t="s">
        <v>199</v>
      </c>
      <c r="L791" s="98">
        <f>'Activity data'!H401*'Emission factors'!$B$29*'Emission factors'!$H$29/1000</f>
        <v>0</v>
      </c>
      <c r="M791" s="98">
        <f>'Activity data'!I401*'Emission factors'!$B$29*'Emission factors'!$H$29/1000</f>
        <v>0</v>
      </c>
      <c r="N791" s="98">
        <f>'Activity data'!J401*'Emission factors'!$B$29*'Emission factors'!$H$29/1000</f>
        <v>0</v>
      </c>
      <c r="O791" s="98">
        <f>'Activity data'!K401*'Emission factors'!$B$29*'Emission factors'!$H$29/1000</f>
        <v>0</v>
      </c>
      <c r="P791" s="98">
        <f>'Activity data'!L401*'Emission factors'!$B$29*'Emission factors'!$H$29/1000</f>
        <v>0</v>
      </c>
      <c r="Q791" s="98">
        <f>'Activity data'!M401*'Emission factors'!$B$29*'Emission factors'!$H$29/1000</f>
        <v>0</v>
      </c>
      <c r="R791" s="98">
        <f>'Activity data'!N401*'Emission factors'!$B$29*'Emission factors'!$H$29/1000</f>
        <v>0</v>
      </c>
      <c r="S791" s="98">
        <f>'Activity data'!O401*'Emission factors'!$B$29*'Emission factors'!$H$29/1000</f>
        <v>0</v>
      </c>
      <c r="T791" s="98">
        <f>'Activity data'!P401*'Emission factors'!$B$29*'Emission factors'!$H$29/1000</f>
        <v>0</v>
      </c>
      <c r="U791" s="98">
        <f>'Activity data'!Q401*'Emission factors'!$B$29*'Emission factors'!$H$29/1000</f>
        <v>0</v>
      </c>
    </row>
    <row r="792" spans="1:21" x14ac:dyDescent="0.25">
      <c r="A792" s="92" t="s">
        <v>11</v>
      </c>
      <c r="B792" s="92" t="s">
        <v>12</v>
      </c>
      <c r="C792" s="92" t="s">
        <v>13</v>
      </c>
      <c r="D792" s="92" t="s">
        <v>30</v>
      </c>
      <c r="E792" s="92" t="s">
        <v>26</v>
      </c>
      <c r="G792" s="92" t="s">
        <v>97</v>
      </c>
      <c r="H792" s="92" t="s">
        <v>31</v>
      </c>
      <c r="I792" s="88" t="s">
        <v>233</v>
      </c>
      <c r="L792" s="98">
        <f>'Activity data'!H402*'Emission factors'!$B$29*'Emission factors'!$H$29/1000</f>
        <v>0</v>
      </c>
      <c r="M792" s="98">
        <f>'Activity data'!I402*'Emission factors'!$B$29*'Emission factors'!$H$29/1000</f>
        <v>0</v>
      </c>
      <c r="N792" s="98">
        <f>'Activity data'!J402*'Emission factors'!$B$29*'Emission factors'!$H$29/1000</f>
        <v>0</v>
      </c>
      <c r="O792" s="98">
        <f>'Activity data'!K402*'Emission factors'!$B$29*'Emission factors'!$H$29/1000</f>
        <v>0</v>
      </c>
      <c r="P792" s="98">
        <f>'Activity data'!L402*'Emission factors'!$B$29*'Emission factors'!$H$29/1000</f>
        <v>0</v>
      </c>
      <c r="Q792" s="98">
        <f>'Activity data'!M402*'Emission factors'!$B$29*'Emission factors'!$H$29/1000</f>
        <v>0</v>
      </c>
      <c r="R792" s="98">
        <f>'Activity data'!N402*'Emission factors'!$B$29*'Emission factors'!$H$29/1000</f>
        <v>0</v>
      </c>
      <c r="S792" s="98">
        <f>'Activity data'!O402*'Emission factors'!$B$29*'Emission factors'!$H$29/1000</f>
        <v>0</v>
      </c>
      <c r="T792" s="98">
        <f>'Activity data'!P402*'Emission factors'!$B$29*'Emission factors'!$H$29/1000</f>
        <v>0</v>
      </c>
      <c r="U792" s="98">
        <f>'Activity data'!Q402*'Emission factors'!$B$29*'Emission factors'!$H$29/1000</f>
        <v>0</v>
      </c>
    </row>
    <row r="793" spans="1:21" x14ac:dyDescent="0.25">
      <c r="A793" s="92" t="s">
        <v>11</v>
      </c>
      <c r="B793" s="92" t="s">
        <v>12</v>
      </c>
      <c r="C793" s="92" t="s">
        <v>13</v>
      </c>
      <c r="D793" s="92" t="s">
        <v>30</v>
      </c>
      <c r="E793" s="92" t="s">
        <v>26</v>
      </c>
      <c r="G793" s="92" t="s">
        <v>97</v>
      </c>
      <c r="H793" s="92" t="s">
        <v>31</v>
      </c>
      <c r="I793" s="88" t="s">
        <v>200</v>
      </c>
      <c r="L793" s="98">
        <f>'Activity data'!H403*'Emission factors'!$B$29*'Emission factors'!$H$29/1000</f>
        <v>17.357308442249998</v>
      </c>
      <c r="M793" s="98">
        <f>'Activity data'!I403*'Emission factors'!$B$29*'Emission factors'!$H$29/1000</f>
        <v>21.916932064300003</v>
      </c>
      <c r="N793" s="98">
        <f>'Activity data'!J403*'Emission factors'!$B$29*'Emission factors'!$H$29/1000</f>
        <v>10.063743089925</v>
      </c>
      <c r="O793" s="98">
        <f>'Activity data'!K403*'Emission factors'!$B$29*'Emission factors'!$H$29/1000</f>
        <v>7.3289243133750004</v>
      </c>
      <c r="P793" s="98">
        <f>'Activity data'!L403*'Emission factors'!$B$29*'Emission factors'!$H$29/1000</f>
        <v>9.8333943058749984</v>
      </c>
      <c r="Q793" s="98">
        <f>'Activity data'!M403*'Emission factors'!$B$29*'Emission factors'!$H$29/1000</f>
        <v>6.5764446324499994</v>
      </c>
      <c r="R793" s="98">
        <f>'Activity data'!N403*'Emission factors'!$B$29*'Emission factors'!$H$29/1000</f>
        <v>1.8387918697749994</v>
      </c>
      <c r="S793" s="98">
        <f>'Activity data'!O403*'Emission factors'!$B$29*'Emission factors'!$H$29/1000</f>
        <v>0.56575884995000003</v>
      </c>
      <c r="T793" s="98">
        <f>'Activity data'!P403*'Emission factors'!$B$29*'Emission factors'!$H$29/1000</f>
        <v>0.61115707205000014</v>
      </c>
      <c r="U793" s="98">
        <f>'Activity data'!Q403*'Emission factors'!$B$29*'Emission factors'!$H$29/1000</f>
        <v>0.62384013177499997</v>
      </c>
    </row>
    <row r="794" spans="1:21" x14ac:dyDescent="0.25">
      <c r="A794" s="92" t="s">
        <v>11</v>
      </c>
      <c r="B794" s="92" t="s">
        <v>12</v>
      </c>
      <c r="C794" s="92" t="s">
        <v>13</v>
      </c>
      <c r="D794" s="92" t="s">
        <v>14</v>
      </c>
      <c r="E794" s="92" t="s">
        <v>15</v>
      </c>
      <c r="G794" s="92" t="s">
        <v>97</v>
      </c>
      <c r="H794" s="92" t="s">
        <v>74</v>
      </c>
      <c r="I794" s="88" t="s">
        <v>203</v>
      </c>
      <c r="J794" s="92" t="s">
        <v>13</v>
      </c>
      <c r="L794" s="98">
        <f>'Activity data'!H2*'Emission factors'!$B$28*'Emission factors'!$E$28/1000</f>
        <v>83.467933600000009</v>
      </c>
      <c r="M794" s="98">
        <f>'Activity data'!I2*'Emission factors'!$B$28*'Emission factors'!$E$28/1000</f>
        <v>88.946248800000006</v>
      </c>
      <c r="N794" s="98">
        <f>'Activity data'!J2*'Emission factors'!$B$28*'Emission factors'!$E$28/1000</f>
        <v>102.46767199999999</v>
      </c>
      <c r="O794" s="98">
        <f>'Activity data'!K2*'Emission factors'!$B$28*'Emission factors'!$E$28/1000</f>
        <v>116.99630000000001</v>
      </c>
      <c r="P794" s="98">
        <f>'Activity data'!L2*'Emission factors'!$B$28*'Emission factors'!$E$28/1000</f>
        <v>132.19899680000003</v>
      </c>
      <c r="Q794" s="98">
        <f>'Activity data'!M2*'Emission factors'!$B$28*'Emission factors'!$E$28/1000</f>
        <v>148.0708008</v>
      </c>
      <c r="R794" s="98">
        <f>'Activity data'!N2*'Emission factors'!$B$28*'Emission factors'!$E$28/1000</f>
        <v>162.25814159999999</v>
      </c>
      <c r="S794" s="98">
        <f>'Activity data'!O2*'Emission factors'!$B$28*'Emission factors'!$E$28/1000</f>
        <v>172.95074400000001</v>
      </c>
      <c r="T794" s="98">
        <f>'Activity data'!P2*'Emission factors'!$B$28*'Emission factors'!$E$28/1000</f>
        <v>189.5317024</v>
      </c>
      <c r="U794" s="98">
        <f>'Activity data'!Q2*'Emission factors'!$B$28*'Emission factors'!$E$28/1000</f>
        <v>133.08322479999998</v>
      </c>
    </row>
    <row r="795" spans="1:21" x14ac:dyDescent="0.25">
      <c r="A795" s="92" t="s">
        <v>11</v>
      </c>
      <c r="B795" s="92" t="s">
        <v>12</v>
      </c>
      <c r="C795" s="92" t="s">
        <v>13</v>
      </c>
      <c r="D795" s="92" t="s">
        <v>14</v>
      </c>
      <c r="E795" s="92" t="s">
        <v>15</v>
      </c>
      <c r="G795" s="92" t="s">
        <v>97</v>
      </c>
      <c r="H795" s="92" t="s">
        <v>74</v>
      </c>
      <c r="I795" s="88" t="s">
        <v>227</v>
      </c>
      <c r="L795" s="98">
        <f>'Activity data'!H3*'Emission factors'!$B$28*'Emission factors'!$E$28/1000</f>
        <v>0.90974479999999991</v>
      </c>
      <c r="M795" s="98">
        <f>'Activity data'!I3*'Emission factors'!$B$28*'Emission factors'!$E$28/1000</f>
        <v>0.84559839999999986</v>
      </c>
      <c r="N795" s="98">
        <f>'Activity data'!J3*'Emission factors'!$B$28*'Emission factors'!$E$28/1000</f>
        <v>1.0189000000000001</v>
      </c>
      <c r="O795" s="98">
        <f>'Activity data'!K3*'Emission factors'!$B$28*'Emission factors'!$E$28/1000</f>
        <v>1.1227392</v>
      </c>
      <c r="P795" s="98">
        <f>'Activity data'!L3*'Emission factors'!$B$28*'Emission factors'!$E$28/1000</f>
        <v>1.2737136</v>
      </c>
      <c r="Q795" s="98">
        <f>'Activity data'!M3*'Emission factors'!$B$28*'Emission factors'!$E$28/1000</f>
        <v>1.4048415999999999</v>
      </c>
      <c r="R795" s="98">
        <f>'Activity data'!N3*'Emission factors'!$B$28*'Emission factors'!$E$28/1000</f>
        <v>1.4597735999999999</v>
      </c>
      <c r="S795" s="98">
        <f>'Activity data'!O3*'Emission factors'!$B$28*'Emission factors'!$E$28/1000</f>
        <v>1.5090352</v>
      </c>
      <c r="T795" s="98">
        <f>'Activity data'!P3*'Emission factors'!$B$28*'Emission factors'!$E$28/1000</f>
        <v>1.6043688000000003</v>
      </c>
      <c r="U795" s="98">
        <f>'Activity data'!Q3*'Emission factors'!$B$28*'Emission factors'!$E$28/1000</f>
        <v>1.7252192</v>
      </c>
    </row>
    <row r="796" spans="1:21" x14ac:dyDescent="0.25">
      <c r="A796" s="92" t="s">
        <v>11</v>
      </c>
      <c r="B796" s="92" t="s">
        <v>12</v>
      </c>
      <c r="C796" s="92" t="s">
        <v>13</v>
      </c>
      <c r="D796" s="92" t="s">
        <v>14</v>
      </c>
      <c r="E796" s="92" t="s">
        <v>15</v>
      </c>
      <c r="G796" s="92" t="s">
        <v>97</v>
      </c>
      <c r="H796" s="92" t="s">
        <v>74</v>
      </c>
      <c r="I796" s="88" t="s">
        <v>191</v>
      </c>
      <c r="L796" s="98">
        <f>'Activity data'!H4*'Emission factors'!$B$28*'Emission factors'!$E$28/1000</f>
        <v>1.7783791999999998</v>
      </c>
      <c r="M796" s="98">
        <f>'Activity data'!I4*'Emission factors'!$B$28*'Emission factors'!$E$28/1000</f>
        <v>1.7209663999999998</v>
      </c>
      <c r="N796" s="98">
        <f>'Activity data'!J4*'Emission factors'!$B$28*'Emission factors'!$E$28/1000</f>
        <v>1.8896607999999997</v>
      </c>
      <c r="O796" s="98">
        <f>'Activity data'!K4*'Emission factors'!$B$28*'Emission factors'!$E$28/1000</f>
        <v>2.0576463999999999</v>
      </c>
      <c r="P796" s="98">
        <f>'Activity data'!L4*'Emission factors'!$B$28*'Emission factors'!$E$28/1000</f>
        <v>2.5080888000000003</v>
      </c>
      <c r="Q796" s="98">
        <f>'Activity data'!M4*'Emission factors'!$B$28*'Emission factors'!$E$28/1000</f>
        <v>2.6828080000000001</v>
      </c>
      <c r="R796" s="98">
        <f>'Activity data'!N4*'Emission factors'!$B$28*'Emission factors'!$E$28/1000</f>
        <v>2.9415200000000001</v>
      </c>
      <c r="S796" s="98">
        <f>'Activity data'!O4*'Emission factors'!$B$28*'Emission factors'!$E$28/1000</f>
        <v>3.1725887999999993</v>
      </c>
      <c r="T796" s="98">
        <f>'Activity data'!P4*'Emission factors'!$B$28*'Emission factors'!$E$28/1000</f>
        <v>3.653864</v>
      </c>
      <c r="U796" s="98">
        <f>'Activity data'!Q4*'Emission factors'!$B$28*'Emission factors'!$E$28/1000</f>
        <v>3.9168288000000002</v>
      </c>
    </row>
    <row r="797" spans="1:21" x14ac:dyDescent="0.25">
      <c r="A797" s="92" t="s">
        <v>11</v>
      </c>
      <c r="B797" s="92" t="s">
        <v>12</v>
      </c>
      <c r="C797" s="92" t="s">
        <v>13</v>
      </c>
      <c r="D797" s="92" t="s">
        <v>14</v>
      </c>
      <c r="E797" s="92" t="s">
        <v>15</v>
      </c>
      <c r="G797" s="92" t="s">
        <v>97</v>
      </c>
      <c r="H797" s="92" t="s">
        <v>74</v>
      </c>
      <c r="I797" s="88" t="s">
        <v>192</v>
      </c>
      <c r="L797" s="98">
        <f>'Activity data'!H5*'Emission factors'!$B$28*'Emission factors'!$E$28/1000</f>
        <v>13.257749599999999</v>
      </c>
      <c r="M797" s="98">
        <f>'Activity data'!I5*'Emission factors'!$B$28*'Emission factors'!$E$28/1000</f>
        <v>13.484211199999999</v>
      </c>
      <c r="N797" s="98">
        <f>'Activity data'!J5*'Emission factors'!$B$28*'Emission factors'!$E$28/1000</f>
        <v>14.605532800000001</v>
      </c>
      <c r="O797" s="98">
        <f>'Activity data'!K5*'Emission factors'!$B$28*'Emission factors'!$E$28/1000</f>
        <v>15.778596799999999</v>
      </c>
      <c r="P797" s="98">
        <f>'Activity data'!L5*'Emission factors'!$B$28*'Emission factors'!$E$28/1000</f>
        <v>18.164771999999996</v>
      </c>
      <c r="Q797" s="98">
        <f>'Activity data'!M5*'Emission factors'!$B$28*'Emission factors'!$E$28/1000</f>
        <v>20.517988000000003</v>
      </c>
      <c r="R797" s="98">
        <f>'Activity data'!N5*'Emission factors'!$B$28*'Emission factors'!$E$28/1000</f>
        <v>22.594771999999999</v>
      </c>
      <c r="S797" s="98">
        <f>'Activity data'!O5*'Emission factors'!$B$28*'Emission factors'!$E$28/1000</f>
        <v>23.609064799999995</v>
      </c>
      <c r="T797" s="98">
        <f>'Activity data'!P5*'Emission factors'!$B$28*'Emission factors'!$E$28/1000</f>
        <v>26.091991199999999</v>
      </c>
      <c r="U797" s="98">
        <f>'Activity data'!Q5*'Emission factors'!$B$28*'Emission factors'!$E$28/1000</f>
        <v>30.0573728</v>
      </c>
    </row>
    <row r="798" spans="1:21" x14ac:dyDescent="0.25">
      <c r="A798" s="92" t="s">
        <v>11</v>
      </c>
      <c r="B798" s="92" t="s">
        <v>12</v>
      </c>
      <c r="C798" s="92" t="s">
        <v>13</v>
      </c>
      <c r="D798" s="92" t="s">
        <v>14</v>
      </c>
      <c r="E798" s="92" t="s">
        <v>15</v>
      </c>
      <c r="G798" s="92" t="s">
        <v>97</v>
      </c>
      <c r="H798" s="92" t="s">
        <v>74</v>
      </c>
      <c r="I798" s="88" t="s">
        <v>206</v>
      </c>
      <c r="L798" s="98">
        <f>'Activity data'!H6*'Emission factors'!$B$28*'Emission factors'!$E$28/1000</f>
        <v>17.244749600000002</v>
      </c>
      <c r="M798" s="98">
        <f>'Activity data'!I6*'Emission factors'!$B$28*'Emission factors'!$E$28/1000</f>
        <v>18.267902400000004</v>
      </c>
      <c r="N798" s="98">
        <f>'Activity data'!J6*'Emission factors'!$B$28*'Emission factors'!$E$28/1000</f>
        <v>21.2803024</v>
      </c>
      <c r="O798" s="98">
        <f>'Activity data'!K6*'Emission factors'!$B$28*'Emission factors'!$E$28/1000</f>
        <v>25.258796799999999</v>
      </c>
      <c r="P798" s="98">
        <f>'Activity data'!L6*'Emission factors'!$B$28*'Emission factors'!$E$28/1000</f>
        <v>31.211299199999999</v>
      </c>
      <c r="Q798" s="98">
        <f>'Activity data'!M6*'Emission factors'!$B$28*'Emission factors'!$E$28/1000</f>
        <v>37.056063999999999</v>
      </c>
      <c r="R798" s="98">
        <f>'Activity data'!N6*'Emission factors'!$B$28*'Emission factors'!$E$28/1000</f>
        <v>41.195456000000007</v>
      </c>
      <c r="S798" s="98">
        <f>'Activity data'!O6*'Emission factors'!$B$28*'Emission factors'!$E$28/1000</f>
        <v>44.728115199999998</v>
      </c>
      <c r="T798" s="98">
        <f>'Activity data'!P6*'Emission factors'!$B$28*'Emission factors'!$E$28/1000</f>
        <v>51.285223999999999</v>
      </c>
      <c r="U798" s="98">
        <f>'Activity data'!Q6*'Emission factors'!$B$28*'Emission factors'!$E$28/1000</f>
        <v>59.259223999999989</v>
      </c>
    </row>
    <row r="799" spans="1:21" x14ac:dyDescent="0.25">
      <c r="A799" s="92" t="s">
        <v>11</v>
      </c>
      <c r="B799" s="92" t="s">
        <v>12</v>
      </c>
      <c r="C799" s="92" t="s">
        <v>13</v>
      </c>
      <c r="D799" s="92" t="s">
        <v>14</v>
      </c>
      <c r="E799" s="92" t="s">
        <v>15</v>
      </c>
      <c r="G799" s="92" t="s">
        <v>97</v>
      </c>
      <c r="H799" s="92" t="s">
        <v>74</v>
      </c>
      <c r="I799" s="88" t="s">
        <v>220</v>
      </c>
      <c r="L799" s="98">
        <f>'Activity data'!H7*'Emission factors'!$B$28*'Emission factors'!$E$28/1000</f>
        <v>8.7511992000000003</v>
      </c>
      <c r="M799" s="98">
        <f>'Activity data'!I7*'Emission factors'!$B$28*'Emission factors'!$E$28/1000</f>
        <v>8.9567512000000011</v>
      </c>
      <c r="N799" s="98">
        <f>'Activity data'!J7*'Emission factors'!$B$28*'Emission factors'!$E$28/1000</f>
        <v>9.5096151999999989</v>
      </c>
      <c r="O799" s="98">
        <f>'Activity data'!K7*'Emission factors'!$B$28*'Emission factors'!$E$28/1000</f>
        <v>10.404120799999999</v>
      </c>
      <c r="P799" s="98">
        <f>'Activity data'!L7*'Emission factors'!$B$28*'Emission factors'!$E$28/1000</f>
        <v>11.623256800000002</v>
      </c>
      <c r="Q799" s="98">
        <f>'Activity data'!M7*'Emission factors'!$B$28*'Emission factors'!$E$28/1000</f>
        <v>12.678305600000002</v>
      </c>
      <c r="R799" s="98">
        <f>'Activity data'!N7*'Emission factors'!$B$28*'Emission factors'!$E$28/1000</f>
        <v>12.631170399999998</v>
      </c>
      <c r="S799" s="98">
        <f>'Activity data'!O7*'Emission factors'!$B$28*'Emission factors'!$E$28/1000</f>
        <v>11.9507224</v>
      </c>
      <c r="T799" s="98">
        <f>'Activity data'!P7*'Emission factors'!$B$28*'Emission factors'!$E$28/1000</f>
        <v>11.673227200000001</v>
      </c>
      <c r="U799" s="98">
        <f>'Activity data'!Q7*'Emission factors'!$B$28*'Emission factors'!$E$28/1000</f>
        <v>11.965607199999999</v>
      </c>
    </row>
    <row r="800" spans="1:21" x14ac:dyDescent="0.25">
      <c r="A800" s="92" t="s">
        <v>11</v>
      </c>
      <c r="B800" s="92" t="s">
        <v>12</v>
      </c>
      <c r="C800" s="92" t="s">
        <v>13</v>
      </c>
      <c r="D800" s="92" t="s">
        <v>14</v>
      </c>
      <c r="E800" s="92" t="s">
        <v>15</v>
      </c>
      <c r="G800" s="92" t="s">
        <v>97</v>
      </c>
      <c r="H800" s="92" t="s">
        <v>74</v>
      </c>
      <c r="I800" s="88" t="s">
        <v>193</v>
      </c>
      <c r="L800" s="98">
        <f>'Activity data'!H8*'Emission factors'!$B$28*'Emission factors'!$E$28/1000</f>
        <v>16.282199199999997</v>
      </c>
      <c r="M800" s="98">
        <f>'Activity data'!I8*'Emission factors'!$B$28*'Emission factors'!$E$28/1000</f>
        <v>17.5523688</v>
      </c>
      <c r="N800" s="98">
        <f>'Activity data'!J8*'Emission factors'!$B$28*'Emission factors'!$E$28/1000</f>
        <v>20.719641600000003</v>
      </c>
      <c r="O800" s="98">
        <f>'Activity data'!K8*'Emission factors'!$B$28*'Emission factors'!$E$28/1000</f>
        <v>24.200912800000001</v>
      </c>
      <c r="P800" s="98">
        <f>'Activity data'!L8*'Emission factors'!$B$28*'Emission factors'!$E$28/1000</f>
        <v>28.409767199999997</v>
      </c>
      <c r="Q800" s="98">
        <f>'Activity data'!M8*'Emission factors'!$B$28*'Emission factors'!$E$28/1000</f>
        <v>32.187316799999998</v>
      </c>
      <c r="R800" s="98">
        <f>'Activity data'!N8*'Emission factors'!$B$28*'Emission factors'!$E$28/1000</f>
        <v>35.226651199999999</v>
      </c>
      <c r="S800" s="98">
        <f>'Activity data'!O8*'Emission factors'!$B$28*'Emission factors'!$E$28/1000</f>
        <v>37.838224800000006</v>
      </c>
      <c r="T800" s="98">
        <f>'Activity data'!P8*'Emission factors'!$B$28*'Emission factors'!$E$28/1000</f>
        <v>42.530835199999999</v>
      </c>
      <c r="U800" s="98">
        <f>'Activity data'!Q8*'Emission factors'!$B$28*'Emission factors'!$E$28/1000</f>
        <v>48.964612800000005</v>
      </c>
    </row>
    <row r="801" spans="1:21" x14ac:dyDescent="0.25">
      <c r="A801" s="92" t="s">
        <v>11</v>
      </c>
      <c r="B801" s="92" t="s">
        <v>12</v>
      </c>
      <c r="C801" s="92" t="s">
        <v>13</v>
      </c>
      <c r="D801" s="92" t="s">
        <v>14</v>
      </c>
      <c r="E801" s="92" t="s">
        <v>15</v>
      </c>
      <c r="G801" s="92" t="s">
        <v>97</v>
      </c>
      <c r="H801" s="92" t="s">
        <v>74</v>
      </c>
      <c r="I801" s="88" t="s">
        <v>259</v>
      </c>
      <c r="L801" s="98">
        <f>'Activity data'!H9*'Emission factors'!$B$28*'Emission factors'!$E$28/1000</f>
        <v>1.1659760000000003</v>
      </c>
      <c r="M801" s="98">
        <f>'Activity data'!I9*'Emission factors'!$B$28*'Emission factors'!$E$28/1000</f>
        <v>1.3637311999999999</v>
      </c>
      <c r="N801" s="98">
        <f>'Activity data'!J9*'Emission factors'!$B$28*'Emission factors'!$E$28/1000</f>
        <v>1.5430576</v>
      </c>
      <c r="O801" s="98">
        <f>'Activity data'!K9*'Emission factors'!$B$28*'Emission factors'!$E$28/1000</f>
        <v>1.6334296000000001</v>
      </c>
      <c r="P801" s="98">
        <f>'Activity data'!L9*'Emission factors'!$B$28*'Emission factors'!$E$28/1000</f>
        <v>1.6596552000000002</v>
      </c>
      <c r="Q801" s="98">
        <f>'Activity data'!M9*'Emission factors'!$B$28*'Emission factors'!$E$28/1000</f>
        <v>1.7138784</v>
      </c>
      <c r="R801" s="98">
        <f>'Activity data'!N9*'Emission factors'!$B$28*'Emission factors'!$E$28/1000</f>
        <v>1.7500272000000001</v>
      </c>
      <c r="S801" s="98">
        <f>'Activity data'!O9*'Emission factors'!$B$28*'Emission factors'!$E$28/1000</f>
        <v>1.7170680000000003</v>
      </c>
      <c r="T801" s="98">
        <f>'Activity data'!P9*'Emission factors'!$B$28*'Emission factors'!$E$28/1000</f>
        <v>1.7805055999999997</v>
      </c>
      <c r="U801" s="98">
        <f>'Activity data'!Q9*'Emission factors'!$B$28*'Emission factors'!$E$28/1000</f>
        <v>1.9920824000000001</v>
      </c>
    </row>
    <row r="802" spans="1:21" x14ac:dyDescent="0.25">
      <c r="A802" s="92" t="s">
        <v>11</v>
      </c>
      <c r="B802" s="92" t="s">
        <v>12</v>
      </c>
      <c r="C802" s="92" t="s">
        <v>13</v>
      </c>
      <c r="D802" s="92" t="s">
        <v>14</v>
      </c>
      <c r="E802" s="92" t="s">
        <v>15</v>
      </c>
      <c r="G802" s="92" t="s">
        <v>97</v>
      </c>
      <c r="H802" s="92" t="s">
        <v>74</v>
      </c>
      <c r="I802" s="88" t="s">
        <v>223</v>
      </c>
      <c r="L802" s="98">
        <f>'Activity data'!H10*'Emission factors'!$B$28*'Emission factors'!$E$28/1000</f>
        <v>1.3243928</v>
      </c>
      <c r="M802" s="98">
        <f>'Activity data'!I10*'Emission factors'!$B$28*'Emission factors'!$E$28/1000</f>
        <v>1.4317759999999999</v>
      </c>
      <c r="N802" s="98">
        <f>'Activity data'!J10*'Emission factors'!$B$28*'Emission factors'!$E$28/1000</f>
        <v>1.6596552000000002</v>
      </c>
      <c r="O802" s="98">
        <f>'Activity data'!K10*'Emission factors'!$B$28*'Emission factors'!$E$28/1000</f>
        <v>1.7996432000000002</v>
      </c>
      <c r="P802" s="98">
        <f>'Activity data'!L10*'Emission factors'!$B$28*'Emission factors'!$E$28/1000</f>
        <v>1.8829271999999999</v>
      </c>
      <c r="Q802" s="98">
        <f>'Activity data'!M10*'Emission factors'!$B$28*'Emission factors'!$E$28/1000</f>
        <v>1.9715272000000001</v>
      </c>
      <c r="R802" s="98">
        <f>'Activity data'!N10*'Emission factors'!$B$28*'Emission factors'!$E$28/1000</f>
        <v>2.0838720000000004</v>
      </c>
      <c r="S802" s="98">
        <f>'Activity data'!O10*'Emission factors'!$B$28*'Emission factors'!$E$28/1000</f>
        <v>2.1891287999999998</v>
      </c>
      <c r="T802" s="98">
        <f>'Activity data'!P10*'Emission factors'!$B$28*'Emission factors'!$E$28/1000</f>
        <v>2.2057855999999996</v>
      </c>
      <c r="U802" s="98">
        <f>'Activity data'!Q10*'Emission factors'!$B$28*'Emission factors'!$E$28/1000</f>
        <v>2.2997015999999992</v>
      </c>
    </row>
    <row r="803" spans="1:21" x14ac:dyDescent="0.25">
      <c r="A803" s="92" t="s">
        <v>11</v>
      </c>
      <c r="B803" s="92" t="s">
        <v>12</v>
      </c>
      <c r="C803" s="92" t="s">
        <v>13</v>
      </c>
      <c r="D803" s="92" t="s">
        <v>14</v>
      </c>
      <c r="E803" s="92" t="s">
        <v>15</v>
      </c>
      <c r="G803" s="92" t="s">
        <v>97</v>
      </c>
      <c r="H803" s="92" t="s">
        <v>74</v>
      </c>
      <c r="I803" s="88" t="s">
        <v>221</v>
      </c>
      <c r="L803" s="98">
        <f>'Activity data'!H11*'Emission factors'!$B$28*'Emission factors'!$E$28/1000</f>
        <v>94.530529600000008</v>
      </c>
      <c r="M803" s="98">
        <f>'Activity data'!I11*'Emission factors'!$B$28*'Emission factors'!$E$28/1000</f>
        <v>98.649011999999999</v>
      </c>
      <c r="N803" s="98">
        <f>'Activity data'!J11*'Emission factors'!$B$28*'Emission factors'!$E$28/1000</f>
        <v>104.51858480000001</v>
      </c>
      <c r="O803" s="98">
        <f>'Activity data'!K11*'Emission factors'!$B$28*'Emission factors'!$E$28/1000</f>
        <v>107.60647199999998</v>
      </c>
      <c r="P803" s="98">
        <f>'Activity data'!L11*'Emission factors'!$B$28*'Emission factors'!$E$28/1000</f>
        <v>112.84769360000003</v>
      </c>
      <c r="Q803" s="98">
        <f>'Activity data'!M11*'Emission factors'!$B$28*'Emission factors'!$E$28/1000</f>
        <v>116.37361920000002</v>
      </c>
      <c r="R803" s="98">
        <f>'Activity data'!N11*'Emission factors'!$B$28*'Emission factors'!$E$28/1000</f>
        <v>115.6453272</v>
      </c>
      <c r="S803" s="98">
        <f>'Activity data'!O11*'Emission factors'!$B$28*'Emission factors'!$E$28/1000</f>
        <v>112.46954880000001</v>
      </c>
      <c r="T803" s="98">
        <f>'Activity data'!P11*'Emission factors'!$B$28*'Emission factors'!$E$28/1000</f>
        <v>112.62690240000001</v>
      </c>
      <c r="U803" s="98">
        <f>'Activity data'!Q11*'Emission factors'!$B$28*'Emission factors'!$E$28/1000</f>
        <v>116.6270152</v>
      </c>
    </row>
    <row r="804" spans="1:21" x14ac:dyDescent="0.25">
      <c r="A804" s="92" t="s">
        <v>11</v>
      </c>
      <c r="B804" s="92" t="s">
        <v>12</v>
      </c>
      <c r="C804" s="92" t="s">
        <v>13</v>
      </c>
      <c r="D804" s="92" t="s">
        <v>14</v>
      </c>
      <c r="E804" s="92" t="s">
        <v>15</v>
      </c>
      <c r="G804" s="92" t="s">
        <v>97</v>
      </c>
      <c r="H804" s="92" t="s">
        <v>74</v>
      </c>
      <c r="I804" s="88" t="s">
        <v>222</v>
      </c>
      <c r="L804" s="98">
        <f>'Activity data'!H12*'Emission factors'!$B$28*'Emission factors'!$E$28/1000</f>
        <v>9.3561599999999991</v>
      </c>
      <c r="M804" s="98">
        <f>'Activity data'!I12*'Emission factors'!$B$28*'Emission factors'!$E$28/1000</f>
        <v>10.18014</v>
      </c>
      <c r="N804" s="98">
        <f>'Activity data'!J12*'Emission factors'!$B$28*'Emission factors'!$E$28/1000</f>
        <v>11.086695199999999</v>
      </c>
      <c r="O804" s="98">
        <f>'Activity data'!K12*'Emission factors'!$B$28*'Emission factors'!$E$28/1000</f>
        <v>11.764308</v>
      </c>
      <c r="P804" s="98">
        <f>'Activity data'!L12*'Emission factors'!$B$28*'Emission factors'!$E$28/1000</f>
        <v>12.927448799999999</v>
      </c>
      <c r="Q804" s="98">
        <f>'Activity data'!M12*'Emission factors'!$B$28*'Emission factors'!$E$28/1000</f>
        <v>13.869444000000001</v>
      </c>
      <c r="R804" s="98">
        <f>'Activity data'!N12*'Emission factors'!$B$28*'Emission factors'!$E$28/1000</f>
        <v>14.611203199999999</v>
      </c>
      <c r="S804" s="98">
        <f>'Activity data'!O12*'Emission factors'!$B$28*'Emission factors'!$E$28/1000</f>
        <v>16.190409599999999</v>
      </c>
      <c r="T804" s="98">
        <f>'Activity data'!P12*'Emission factors'!$B$28*'Emission factors'!$E$28/1000</f>
        <v>17.706178400000002</v>
      </c>
      <c r="U804" s="98">
        <f>'Activity data'!Q12*'Emission factors'!$B$28*'Emission factors'!$E$28/1000</f>
        <v>19.515744799999997</v>
      </c>
    </row>
    <row r="805" spans="1:21" x14ac:dyDescent="0.25">
      <c r="A805" s="92" t="s">
        <v>11</v>
      </c>
      <c r="B805" s="92" t="s">
        <v>12</v>
      </c>
      <c r="C805" s="92" t="s">
        <v>13</v>
      </c>
      <c r="D805" s="92" t="s">
        <v>14</v>
      </c>
      <c r="E805" s="92" t="s">
        <v>15</v>
      </c>
      <c r="G805" s="92" t="s">
        <v>97</v>
      </c>
      <c r="H805" s="92" t="s">
        <v>74</v>
      </c>
      <c r="I805" s="88" t="s">
        <v>201</v>
      </c>
      <c r="L805" s="98">
        <f>'Activity data'!H13*'Emission factors'!$B$28*'Emission factors'!$E$28/1000</f>
        <v>89.585586400000011</v>
      </c>
      <c r="M805" s="98">
        <f>'Activity data'!I13*'Emission factors'!$B$28*'Emission factors'!$E$28/1000</f>
        <v>89.347075199999992</v>
      </c>
      <c r="N805" s="98">
        <f>'Activity data'!J13*'Emission factors'!$B$28*'Emission factors'!$E$28/1000</f>
        <v>103.42986799999998</v>
      </c>
      <c r="O805" s="98">
        <f>'Activity data'!K13*'Emission factors'!$B$28*'Emission factors'!$E$28/1000</f>
        <v>112.52518959999999</v>
      </c>
      <c r="P805" s="98">
        <f>'Activity data'!L13*'Emission factors'!$B$28*'Emission factors'!$E$28/1000</f>
        <v>124.43976319999999</v>
      </c>
      <c r="Q805" s="98">
        <f>'Activity data'!M13*'Emission factors'!$B$28*'Emission factors'!$E$28/1000</f>
        <v>137.55965119999999</v>
      </c>
      <c r="R805" s="98">
        <f>'Activity data'!N13*'Emission factors'!$B$28*'Emission factors'!$E$28/1000</f>
        <v>146.76448240000002</v>
      </c>
      <c r="S805" s="98">
        <f>'Activity data'!O13*'Emission factors'!$B$28*'Emission factors'!$E$28/1000</f>
        <v>154.97238639999998</v>
      </c>
      <c r="T805" s="98">
        <f>'Activity data'!P13*'Emission factors'!$B$28*'Emission factors'!$E$28/1000</f>
        <v>167.39233440000001</v>
      </c>
      <c r="U805" s="98">
        <f>'Activity data'!Q13*'Emission factors'!$B$28*'Emission factors'!$E$28/1000</f>
        <v>185.07831199999998</v>
      </c>
    </row>
    <row r="806" spans="1:21" x14ac:dyDescent="0.25">
      <c r="A806" s="92" t="s">
        <v>11</v>
      </c>
      <c r="B806" s="92" t="s">
        <v>12</v>
      </c>
      <c r="C806" s="92" t="s">
        <v>13</v>
      </c>
      <c r="D806" s="92" t="s">
        <v>14</v>
      </c>
      <c r="E806" s="92" t="s">
        <v>15</v>
      </c>
      <c r="G806" s="92" t="s">
        <v>97</v>
      </c>
      <c r="H806" s="92" t="s">
        <v>74</v>
      </c>
      <c r="I806" s="88" t="s">
        <v>207</v>
      </c>
      <c r="L806" s="98">
        <f>'Activity data'!H14*'Emission factors'!$B$28*'Emission factors'!$E$28/1000</f>
        <v>44.708268799999999</v>
      </c>
      <c r="M806" s="98">
        <f>'Activity data'!I14*'Emission factors'!$B$28*'Emission factors'!$E$28/1000</f>
        <v>50.392844799999999</v>
      </c>
      <c r="N806" s="98">
        <f>'Activity data'!J14*'Emission factors'!$B$28*'Emission factors'!$E$28/1000</f>
        <v>60.044928799999994</v>
      </c>
      <c r="O806" s="98">
        <f>'Activity data'!K14*'Emission factors'!$B$28*'Emission factors'!$E$28/1000</f>
        <v>66.808298399999998</v>
      </c>
      <c r="P806" s="98">
        <f>'Activity data'!L14*'Emission factors'!$B$28*'Emission factors'!$E$28/1000</f>
        <v>76.447269599999998</v>
      </c>
      <c r="Q806" s="98">
        <f>'Activity data'!M14*'Emission factors'!$B$28*'Emission factors'!$E$28/1000</f>
        <v>86.145425599999982</v>
      </c>
      <c r="R806" s="98">
        <f>'Activity data'!N14*'Emission factors'!$B$28*'Emission factors'!$E$28/1000</f>
        <v>89.662136800000013</v>
      </c>
      <c r="S806" s="98">
        <f>'Activity data'!O14*'Emission factors'!$B$28*'Emission factors'!$E$28/1000</f>
        <v>89.056112800000008</v>
      </c>
      <c r="T806" s="98">
        <f>'Activity data'!P14*'Emission factors'!$B$28*'Emission factors'!$E$28/1000</f>
        <v>92.814879199999993</v>
      </c>
      <c r="U806" s="98">
        <f>'Activity data'!Q14*'Emission factors'!$B$28*'Emission factors'!$E$28/1000</f>
        <v>100.4738176</v>
      </c>
    </row>
    <row r="807" spans="1:21" x14ac:dyDescent="0.25">
      <c r="A807" s="92" t="s">
        <v>11</v>
      </c>
      <c r="B807" s="92" t="s">
        <v>12</v>
      </c>
      <c r="C807" s="92" t="s">
        <v>13</v>
      </c>
      <c r="D807" s="92" t="s">
        <v>14</v>
      </c>
      <c r="E807" s="92" t="s">
        <v>15</v>
      </c>
      <c r="G807" s="92" t="s">
        <v>97</v>
      </c>
      <c r="H807" s="92" t="s">
        <v>74</v>
      </c>
      <c r="I807" s="88" t="s">
        <v>218</v>
      </c>
      <c r="L807" s="98">
        <f>'Activity data'!H15*'Emission factors'!$B$28*'Emission factors'!$E$28/1000</f>
        <v>8.4269231999999992</v>
      </c>
      <c r="M807" s="98">
        <f>'Activity data'!I15*'Emission factors'!$B$28*'Emission factors'!$E$28/1000</f>
        <v>8.8869343999999995</v>
      </c>
      <c r="N807" s="98">
        <f>'Activity data'!J15*'Emission factors'!$B$28*'Emission factors'!$E$28/1000</f>
        <v>9.8416879999999995</v>
      </c>
      <c r="O807" s="98">
        <f>'Activity data'!K15*'Emission factors'!$B$28*'Emission factors'!$E$28/1000</f>
        <v>10.717410399999999</v>
      </c>
      <c r="P807" s="98">
        <f>'Activity data'!L15*'Emission factors'!$B$28*'Emission factors'!$E$28/1000</f>
        <v>12.4993336</v>
      </c>
      <c r="Q807" s="98">
        <f>'Activity data'!M15*'Emission factors'!$B$28*'Emission factors'!$E$28/1000</f>
        <v>14.3765904</v>
      </c>
      <c r="R807" s="98">
        <f>'Activity data'!N15*'Emission factors'!$B$28*'Emission factors'!$E$28/1000</f>
        <v>15.508189600000001</v>
      </c>
      <c r="S807" s="98">
        <f>'Activity data'!O15*'Emission factors'!$B$28*'Emission factors'!$E$28/1000</f>
        <v>16.102163999999998</v>
      </c>
      <c r="T807" s="98">
        <f>'Activity data'!P15*'Emission factors'!$B$28*'Emission factors'!$E$28/1000</f>
        <v>17.239787999999997</v>
      </c>
      <c r="U807" s="98">
        <f>'Activity data'!Q15*'Emission factors'!$B$28*'Emission factors'!$E$28/1000</f>
        <v>19.003991200000002</v>
      </c>
    </row>
    <row r="808" spans="1:21" x14ac:dyDescent="0.25">
      <c r="A808" s="92" t="s">
        <v>11</v>
      </c>
      <c r="B808" s="92" t="s">
        <v>12</v>
      </c>
      <c r="C808" s="92" t="s">
        <v>13</v>
      </c>
      <c r="D808" s="92" t="s">
        <v>14</v>
      </c>
      <c r="E808" s="92" t="s">
        <v>15</v>
      </c>
      <c r="G808" s="92" t="s">
        <v>97</v>
      </c>
      <c r="H808" s="92" t="s">
        <v>74</v>
      </c>
      <c r="I808" s="88" t="s">
        <v>194</v>
      </c>
      <c r="L808" s="98">
        <f>'Activity data'!H16*'Emission factors'!$B$28*'Emission factors'!$E$28/1000</f>
        <v>12.042512</v>
      </c>
      <c r="M808" s="98">
        <f>'Activity data'!I16*'Emission factors'!$B$28*'Emission factors'!$E$28/1000</f>
        <v>12.558518400000001</v>
      </c>
      <c r="N808" s="98">
        <f>'Activity data'!J16*'Emission factors'!$B$28*'Emission factors'!$E$28/1000</f>
        <v>13.842155200000001</v>
      </c>
      <c r="O808" s="98">
        <f>'Activity data'!K16*'Emission factors'!$B$28*'Emission factors'!$E$28/1000</f>
        <v>14.450659999999997</v>
      </c>
      <c r="P808" s="98">
        <f>'Activity data'!L16*'Emission factors'!$B$28*'Emission factors'!$E$28/1000</f>
        <v>16.331460800000002</v>
      </c>
      <c r="Q808" s="98">
        <f>'Activity data'!M16*'Emission factors'!$B$28*'Emission factors'!$E$28/1000</f>
        <v>17.532876799999997</v>
      </c>
      <c r="R808" s="98">
        <f>'Activity data'!N16*'Emission factors'!$B$28*'Emission factors'!$E$28/1000</f>
        <v>18.886330399999999</v>
      </c>
      <c r="S808" s="98">
        <f>'Activity data'!O16*'Emission factors'!$B$28*'Emission factors'!$E$28/1000</f>
        <v>20.260693600000003</v>
      </c>
      <c r="T808" s="98">
        <f>'Activity data'!P16*'Emission factors'!$B$28*'Emission factors'!$E$28/1000</f>
        <v>21.866479999999999</v>
      </c>
      <c r="U808" s="98">
        <f>'Activity data'!Q16*'Emission factors'!$B$28*'Emission factors'!$E$28/1000</f>
        <v>23.729206400000002</v>
      </c>
    </row>
    <row r="809" spans="1:21" x14ac:dyDescent="0.25">
      <c r="A809" s="92" t="s">
        <v>11</v>
      </c>
      <c r="B809" s="92" t="s">
        <v>12</v>
      </c>
      <c r="C809" s="92" t="s">
        <v>13</v>
      </c>
      <c r="D809" s="92" t="s">
        <v>14</v>
      </c>
      <c r="E809" s="92" t="s">
        <v>15</v>
      </c>
      <c r="G809" s="92" t="s">
        <v>97</v>
      </c>
      <c r="H809" s="92" t="s">
        <v>74</v>
      </c>
      <c r="I809" s="88" t="s">
        <v>195</v>
      </c>
      <c r="L809" s="98">
        <f>'Activity data'!H17*'Emission factors'!$B$28*'Emission factors'!$E$28/1000</f>
        <v>17.566544799999999</v>
      </c>
      <c r="M809" s="98">
        <f>'Activity data'!I17*'Emission factors'!$B$28*'Emission factors'!$E$28/1000</f>
        <v>18.072982400000001</v>
      </c>
      <c r="N809" s="98">
        <f>'Activity data'!J17*'Emission factors'!$B$28*'Emission factors'!$E$28/1000</f>
        <v>20.5466944</v>
      </c>
      <c r="O809" s="98">
        <f>'Activity data'!K17*'Emission factors'!$B$28*'Emission factors'!$E$28/1000</f>
        <v>22.781186400000003</v>
      </c>
      <c r="P809" s="98">
        <f>'Activity data'!L17*'Emission factors'!$B$28*'Emission factors'!$E$28/1000</f>
        <v>25.984962399999997</v>
      </c>
      <c r="Q809" s="98">
        <f>'Activity data'!M17*'Emission factors'!$B$28*'Emission factors'!$E$28/1000</f>
        <v>29.763575199999998</v>
      </c>
      <c r="R809" s="98">
        <f>'Activity data'!N17*'Emission factors'!$B$28*'Emission factors'!$E$28/1000</f>
        <v>31.324707200000002</v>
      </c>
      <c r="S809" s="98">
        <f>'Activity data'!O17*'Emission factors'!$B$28*'Emission factors'!$E$28/1000</f>
        <v>32.856069600000005</v>
      </c>
      <c r="T809" s="98">
        <f>'Activity data'!P17*'Emission factors'!$B$28*'Emission factors'!$E$28/1000</f>
        <v>36.556005599999999</v>
      </c>
      <c r="U809" s="98">
        <f>'Activity data'!Q17*'Emission factors'!$B$28*'Emission factors'!$E$28/1000</f>
        <v>41.577499199999998</v>
      </c>
    </row>
    <row r="810" spans="1:21" x14ac:dyDescent="0.25">
      <c r="A810" s="92" t="s">
        <v>11</v>
      </c>
      <c r="B810" s="92" t="s">
        <v>12</v>
      </c>
      <c r="C810" s="92" t="s">
        <v>13</v>
      </c>
      <c r="D810" s="92" t="s">
        <v>14</v>
      </c>
      <c r="E810" s="92" t="s">
        <v>15</v>
      </c>
      <c r="G810" s="92" t="s">
        <v>97</v>
      </c>
      <c r="H810" s="92" t="s">
        <v>74</v>
      </c>
      <c r="I810" s="88" t="s">
        <v>209</v>
      </c>
      <c r="L810" s="98">
        <f>'Activity data'!H18*'Emission factors'!$B$28*'Emission factors'!$E$28/1000</f>
        <v>72.5584384</v>
      </c>
      <c r="M810" s="98">
        <f>'Activity data'!I18*'Emission factors'!$B$28*'Emission factors'!$E$28/1000</f>
        <v>76.9246464</v>
      </c>
      <c r="N810" s="98">
        <f>'Activity data'!J18*'Emission factors'!$B$28*'Emission factors'!$E$28/1000</f>
        <v>88.755581600000014</v>
      </c>
      <c r="O810" s="98">
        <f>'Activity data'!K18*'Emission factors'!$B$28*'Emission factors'!$E$28/1000</f>
        <v>104.64581440000001</v>
      </c>
      <c r="P810" s="98">
        <f>'Activity data'!L18*'Emission factors'!$B$28*'Emission factors'!$E$28/1000</f>
        <v>118.6375264</v>
      </c>
      <c r="Q810" s="98">
        <f>'Activity data'!M18*'Emission factors'!$B$28*'Emission factors'!$E$28/1000</f>
        <v>133.91854560000002</v>
      </c>
      <c r="R810" s="98">
        <f>'Activity data'!N18*'Emission factors'!$B$28*'Emission factors'!$E$28/1000</f>
        <v>145.628276</v>
      </c>
      <c r="S810" s="98">
        <f>'Activity data'!O18*'Emission factors'!$B$28*'Emission factors'!$E$28/1000</f>
        <v>156.89039920000002</v>
      </c>
      <c r="T810" s="98">
        <f>'Activity data'!P18*'Emission factors'!$B$28*'Emission factors'!$E$28/1000</f>
        <v>172.555588</v>
      </c>
      <c r="U810" s="98">
        <f>'Activity data'!Q18*'Emission factors'!$B$28*'Emission factors'!$E$28/1000</f>
        <v>196.29790720000003</v>
      </c>
    </row>
    <row r="811" spans="1:21" x14ac:dyDescent="0.25">
      <c r="A811" s="92" t="s">
        <v>11</v>
      </c>
      <c r="B811" s="92" t="s">
        <v>12</v>
      </c>
      <c r="C811" s="92" t="s">
        <v>13</v>
      </c>
      <c r="D811" s="92" t="s">
        <v>14</v>
      </c>
      <c r="E811" s="92" t="s">
        <v>15</v>
      </c>
      <c r="G811" s="92" t="s">
        <v>97</v>
      </c>
      <c r="H811" s="92" t="s">
        <v>74</v>
      </c>
      <c r="I811" s="88" t="s">
        <v>208</v>
      </c>
      <c r="L811" s="98">
        <f>'Activity data'!H19*'Emission factors'!$B$28*'Emission factors'!$E$28/1000</f>
        <v>62.909189600000012</v>
      </c>
      <c r="M811" s="98">
        <f>'Activity data'!I19*'Emission factors'!$B$28*'Emission factors'!$E$28/1000</f>
        <v>66.617276799999999</v>
      </c>
      <c r="N811" s="98">
        <f>'Activity data'!J19*'Emission factors'!$B$28*'Emission factors'!$E$28/1000</f>
        <v>75.061211200000002</v>
      </c>
      <c r="O811" s="98">
        <f>'Activity data'!K19*'Emission factors'!$B$28*'Emission factors'!$E$28/1000</f>
        <v>84.019734400000019</v>
      </c>
      <c r="P811" s="98">
        <f>'Activity data'!L19*'Emission factors'!$B$28*'Emission factors'!$E$28/1000</f>
        <v>95.225153599999999</v>
      </c>
      <c r="Q811" s="98">
        <f>'Activity data'!M19*'Emission factors'!$B$28*'Emission factors'!$E$28/1000</f>
        <v>103.73358879999999</v>
      </c>
      <c r="R811" s="98">
        <f>'Activity data'!N19*'Emission factors'!$B$28*'Emission factors'!$E$28/1000</f>
        <v>110.15779760000001</v>
      </c>
      <c r="S811" s="98">
        <f>'Activity data'!O19*'Emission factors'!$B$28*'Emission factors'!$E$28/1000</f>
        <v>116.5547176</v>
      </c>
      <c r="T811" s="98">
        <f>'Activity data'!P19*'Emission factors'!$B$28*'Emission factors'!$E$28/1000</f>
        <v>125.7095784</v>
      </c>
      <c r="U811" s="98">
        <f>'Activity data'!Q19*'Emission factors'!$B$28*'Emission factors'!$E$28/1000</f>
        <v>139.37666000000002</v>
      </c>
    </row>
    <row r="812" spans="1:21" x14ac:dyDescent="0.25">
      <c r="A812" s="92" t="s">
        <v>11</v>
      </c>
      <c r="B812" s="92" t="s">
        <v>12</v>
      </c>
      <c r="C812" s="92" t="s">
        <v>13</v>
      </c>
      <c r="D812" s="92" t="s">
        <v>14</v>
      </c>
      <c r="E812" s="92" t="s">
        <v>15</v>
      </c>
      <c r="G812" s="92" t="s">
        <v>97</v>
      </c>
      <c r="H812" s="92" t="s">
        <v>74</v>
      </c>
      <c r="I812" s="88" t="s">
        <v>226</v>
      </c>
      <c r="L812" s="98">
        <f>'Activity data'!H20*'Emission factors'!$B$28*'Emission factors'!$E$28/1000</f>
        <v>0</v>
      </c>
      <c r="M812" s="98">
        <f>'Activity data'!I20*'Emission factors'!$B$28*'Emission factors'!$E$28/1000</f>
        <v>0</v>
      </c>
      <c r="N812" s="98">
        <f>'Activity data'!J20*'Emission factors'!$B$28*'Emission factors'!$E$28/1000</f>
        <v>0</v>
      </c>
      <c r="O812" s="98">
        <f>'Activity data'!K20*'Emission factors'!$B$28*'Emission factors'!$E$28/1000</f>
        <v>0</v>
      </c>
      <c r="P812" s="98">
        <f>'Activity data'!L20*'Emission factors'!$B$28*'Emission factors'!$E$28/1000</f>
        <v>0</v>
      </c>
      <c r="Q812" s="98">
        <f>'Activity data'!M20*'Emission factors'!$B$28*'Emission factors'!$E$28/1000</f>
        <v>0</v>
      </c>
      <c r="R812" s="98">
        <f>'Activity data'!N20*'Emission factors'!$B$28*'Emission factors'!$E$28/1000</f>
        <v>0</v>
      </c>
      <c r="S812" s="98">
        <f>'Activity data'!O20*'Emission factors'!$B$28*'Emission factors'!$E$28/1000</f>
        <v>0</v>
      </c>
      <c r="T812" s="98">
        <f>'Activity data'!P20*'Emission factors'!$B$28*'Emission factors'!$E$28/1000</f>
        <v>0</v>
      </c>
      <c r="U812" s="98">
        <f>'Activity data'!Q20*'Emission factors'!$B$28*'Emission factors'!$E$28/1000</f>
        <v>0</v>
      </c>
    </row>
    <row r="813" spans="1:21" x14ac:dyDescent="0.25">
      <c r="A813" s="92" t="s">
        <v>11</v>
      </c>
      <c r="B813" s="92" t="s">
        <v>12</v>
      </c>
      <c r="C813" s="92" t="s">
        <v>13</v>
      </c>
      <c r="D813" s="92" t="s">
        <v>14</v>
      </c>
      <c r="E813" s="92" t="s">
        <v>15</v>
      </c>
      <c r="G813" s="92" t="s">
        <v>97</v>
      </c>
      <c r="H813" s="92" t="s">
        <v>74</v>
      </c>
      <c r="I813" s="88" t="s">
        <v>196</v>
      </c>
      <c r="L813" s="98">
        <f>'Activity data'!H21*'Emission factors'!$B$28*'Emission factors'!$E$28/1000</f>
        <v>45.0835784</v>
      </c>
      <c r="M813" s="98">
        <f>'Activity data'!I21*'Emission factors'!$B$28*'Emission factors'!$E$28/1000</f>
        <v>47.175601599999993</v>
      </c>
      <c r="N813" s="98">
        <f>'Activity data'!J21*'Emission factors'!$B$28*'Emission factors'!$E$28/1000</f>
        <v>56.716049599999998</v>
      </c>
      <c r="O813" s="98">
        <f>'Activity data'!K21*'Emission factors'!$B$28*'Emission factors'!$E$28/1000</f>
        <v>64.911195200000009</v>
      </c>
      <c r="P813" s="98">
        <f>'Activity data'!L21*'Emission factors'!$B$28*'Emission factors'!$E$28/1000</f>
        <v>74.808878399999983</v>
      </c>
      <c r="Q813" s="98">
        <f>'Activity data'!M21*'Emission factors'!$B$28*'Emission factors'!$E$28/1000</f>
        <v>85.253046399999988</v>
      </c>
      <c r="R813" s="98">
        <f>'Activity data'!N21*'Emission factors'!$B$28*'Emission factors'!$E$28/1000</f>
        <v>91.293794399999996</v>
      </c>
      <c r="S813" s="98">
        <f>'Activity data'!O21*'Emission factors'!$B$28*'Emission factors'!$E$28/1000</f>
        <v>97.878546399999991</v>
      </c>
      <c r="T813" s="98">
        <f>'Activity data'!P21*'Emission factors'!$B$28*'Emission factors'!$E$28/1000</f>
        <v>108.21214160000001</v>
      </c>
      <c r="U813" s="98">
        <f>'Activity data'!Q21*'Emission factors'!$B$28*'Emission factors'!$E$28/1000</f>
        <v>123.20255280000001</v>
      </c>
    </row>
    <row r="814" spans="1:21" x14ac:dyDescent="0.25">
      <c r="A814" s="92" t="s">
        <v>11</v>
      </c>
      <c r="B814" s="92" t="s">
        <v>12</v>
      </c>
      <c r="C814" s="92" t="s">
        <v>13</v>
      </c>
      <c r="D814" s="92" t="s">
        <v>14</v>
      </c>
      <c r="E814" s="92" t="s">
        <v>15</v>
      </c>
      <c r="G814" s="92" t="s">
        <v>97</v>
      </c>
      <c r="H814" s="92" t="s">
        <v>74</v>
      </c>
      <c r="I814" s="88" t="s">
        <v>197</v>
      </c>
      <c r="L814" s="98">
        <f>'Activity data'!H22*'Emission factors'!$B$28*'Emission factors'!$E$28/1000</f>
        <v>163.49712400000001</v>
      </c>
      <c r="M814" s="98">
        <f>'Activity data'!I22*'Emission factors'!$B$28*'Emission factors'!$E$28/1000</f>
        <v>174.6135888</v>
      </c>
      <c r="N814" s="98">
        <f>'Activity data'!J22*'Emission factors'!$B$28*'Emission factors'!$E$28/1000</f>
        <v>201.28963120000003</v>
      </c>
      <c r="O814" s="98">
        <f>'Activity data'!K22*'Emission factors'!$B$28*'Emission factors'!$E$28/1000</f>
        <v>220.87625600000001</v>
      </c>
      <c r="P814" s="98">
        <f>'Activity data'!L22*'Emission factors'!$B$28*'Emission factors'!$E$28/1000</f>
        <v>244.77096719999997</v>
      </c>
      <c r="Q814" s="98">
        <f>'Activity data'!M22*'Emission factors'!$B$28*'Emission factors'!$E$28/1000</f>
        <v>271.9297024</v>
      </c>
      <c r="R814" s="98">
        <f>'Activity data'!N22*'Emission factors'!$B$28*'Emission factors'!$E$28/1000</f>
        <v>291.6258368</v>
      </c>
      <c r="S814" s="98">
        <f>'Activity data'!O22*'Emission factors'!$B$28*'Emission factors'!$E$28/1000</f>
        <v>303.82782880000002</v>
      </c>
      <c r="T814" s="98">
        <f>'Activity data'!P22*'Emission factors'!$B$28*'Emission factors'!$E$28/1000</f>
        <v>318.13956399999995</v>
      </c>
      <c r="U814" s="98">
        <f>'Activity data'!Q22*'Emission factors'!$B$28*'Emission factors'!$E$28/1000</f>
        <v>344.51932799999997</v>
      </c>
    </row>
    <row r="815" spans="1:21" x14ac:dyDescent="0.25">
      <c r="A815" s="92" t="s">
        <v>11</v>
      </c>
      <c r="B815" s="92" t="s">
        <v>12</v>
      </c>
      <c r="C815" s="92" t="s">
        <v>13</v>
      </c>
      <c r="D815" s="92" t="s">
        <v>14</v>
      </c>
      <c r="E815" s="92" t="s">
        <v>15</v>
      </c>
      <c r="G815" s="92" t="s">
        <v>97</v>
      </c>
      <c r="H815" s="92" t="s">
        <v>74</v>
      </c>
      <c r="I815" s="88" t="s">
        <v>229</v>
      </c>
      <c r="L815" s="98">
        <f>'Activity data'!H23*'Emission factors'!$B$28*'Emission factors'!$E$28/1000</f>
        <v>2.0984023999999999</v>
      </c>
      <c r="M815" s="98">
        <f>'Activity data'!I23*'Emission factors'!$B$28*'Emission factors'!$E$28/1000</f>
        <v>2.4389808000000004</v>
      </c>
      <c r="N815" s="98">
        <f>'Activity data'!J23*'Emission factors'!$B$28*'Emission factors'!$E$28/1000</f>
        <v>2.7327783999999999</v>
      </c>
      <c r="O815" s="98">
        <f>'Activity data'!K23*'Emission factors'!$B$28*'Emission factors'!$E$28/1000</f>
        <v>2.9829848000000001</v>
      </c>
      <c r="P815" s="98">
        <f>'Activity data'!L23*'Emission factors'!$B$28*'Emission factors'!$E$28/1000</f>
        <v>3.3001728000000004</v>
      </c>
      <c r="Q815" s="98">
        <f>'Activity data'!M23*'Emission factors'!$B$28*'Emission factors'!$E$28/1000</f>
        <v>2.9854655999999995</v>
      </c>
      <c r="R815" s="98">
        <f>'Activity data'!N23*'Emission factors'!$B$28*'Emission factors'!$E$28/1000</f>
        <v>3.6815072</v>
      </c>
      <c r="S815" s="98">
        <f>'Activity data'!O23*'Emission factors'!$B$28*'Emission factors'!$E$28/1000</f>
        <v>4.5320672000000002</v>
      </c>
      <c r="T815" s="98">
        <f>'Activity data'!P23*'Emission factors'!$B$28*'Emission factors'!$E$28/1000</f>
        <v>5.0636672000000003</v>
      </c>
      <c r="U815" s="98">
        <f>'Activity data'!Q23*'Emission factors'!$B$28*'Emission factors'!$E$28/1000</f>
        <v>5.693790400000001</v>
      </c>
    </row>
    <row r="816" spans="1:21" x14ac:dyDescent="0.25">
      <c r="A816" s="92" t="s">
        <v>11</v>
      </c>
      <c r="B816" s="92" t="s">
        <v>12</v>
      </c>
      <c r="C816" s="92" t="s">
        <v>13</v>
      </c>
      <c r="D816" s="92" t="s">
        <v>14</v>
      </c>
      <c r="E816" s="92" t="s">
        <v>15</v>
      </c>
      <c r="G816" s="92" t="s">
        <v>97</v>
      </c>
      <c r="H816" s="92" t="s">
        <v>74</v>
      </c>
      <c r="I816" s="88" t="s">
        <v>198</v>
      </c>
      <c r="L816" s="98">
        <f>'Activity data'!H24*'Emission factors'!$B$28*'Emission factors'!$E$28/1000</f>
        <v>3.8374432000000001</v>
      </c>
      <c r="M816" s="98">
        <f>'Activity data'!I24*'Emission factors'!$B$28*'Emission factors'!$E$28/1000</f>
        <v>4.0429952</v>
      </c>
      <c r="N816" s="98">
        <f>'Activity data'!J24*'Emission factors'!$B$28*'Emission factors'!$E$28/1000</f>
        <v>4.5012344000000004</v>
      </c>
      <c r="O816" s="98">
        <f>'Activity data'!K24*'Emission factors'!$B$28*'Emission factors'!$E$28/1000</f>
        <v>4.9272232000000002</v>
      </c>
      <c r="P816" s="98">
        <f>'Activity data'!L24*'Emission factors'!$B$28*'Emission factors'!$E$28/1000</f>
        <v>5.7193071999999994</v>
      </c>
      <c r="Q816" s="98">
        <f>'Activity data'!M24*'Emission factors'!$B$28*'Emission factors'!$E$28/1000</f>
        <v>6.6049527999999995</v>
      </c>
      <c r="R816" s="98">
        <f>'Activity data'!N24*'Emission factors'!$B$28*'Emission factors'!$E$28/1000</f>
        <v>7.2800848000000009</v>
      </c>
      <c r="S816" s="98">
        <f>'Activity data'!O24*'Emission factors'!$B$28*'Emission factors'!$E$28/1000</f>
        <v>7.8492512000000003</v>
      </c>
      <c r="T816" s="98">
        <f>'Activity data'!P24*'Emission factors'!$B$28*'Emission factors'!$E$28/1000</f>
        <v>8.2656711999999981</v>
      </c>
      <c r="U816" s="98">
        <f>'Activity data'!Q24*'Emission factors'!$B$28*'Emission factors'!$E$28/1000</f>
        <v>8.3783703999999997</v>
      </c>
    </row>
    <row r="817" spans="1:21" x14ac:dyDescent="0.25">
      <c r="A817" s="92" t="s">
        <v>11</v>
      </c>
      <c r="B817" s="92" t="s">
        <v>12</v>
      </c>
      <c r="C817" s="92" t="s">
        <v>13</v>
      </c>
      <c r="D817" s="92" t="s">
        <v>14</v>
      </c>
      <c r="E817" s="92" t="s">
        <v>15</v>
      </c>
      <c r="G817" s="92" t="s">
        <v>97</v>
      </c>
      <c r="H817" s="92" t="s">
        <v>74</v>
      </c>
      <c r="I817" s="88" t="s">
        <v>231</v>
      </c>
      <c r="L817" s="98">
        <f>'Activity data'!H25*'Emission factors'!$B$28*'Emission factors'!$E$28/1000</f>
        <v>1.4416992</v>
      </c>
      <c r="M817" s="98">
        <f>'Activity data'!I25*'Emission factors'!$B$28*'Emission factors'!$E$28/1000</f>
        <v>1.4679248</v>
      </c>
      <c r="N817" s="98">
        <f>'Activity data'!J25*'Emission factors'!$B$28*'Emission factors'!$E$28/1000</f>
        <v>1.6142920000000001</v>
      </c>
      <c r="O817" s="98">
        <f>'Activity data'!K25*'Emission factors'!$B$28*'Emission factors'!$E$28/1000</f>
        <v>1.7741263999999997</v>
      </c>
      <c r="P817" s="98">
        <f>'Activity data'!L25*'Emission factors'!$B$28*'Emission factors'!$E$28/1000</f>
        <v>1.9392768</v>
      </c>
      <c r="Q817" s="98">
        <f>'Activity data'!M25*'Emission factors'!$B$28*'Emission factors'!$E$28/1000</f>
        <v>2.2327199999999996</v>
      </c>
      <c r="R817" s="98">
        <f>'Activity data'!N25*'Emission factors'!$B$28*'Emission factors'!$E$28/1000</f>
        <v>2.5300615999999998</v>
      </c>
      <c r="S817" s="98">
        <f>'Activity data'!O25*'Emission factors'!$B$28*'Emission factors'!$E$28/1000</f>
        <v>2.6555192000000001</v>
      </c>
      <c r="T817" s="98">
        <f>'Activity data'!P25*'Emission factors'!$B$28*'Emission factors'!$E$28/1000</f>
        <v>2.9542784000000002</v>
      </c>
      <c r="U817" s="98">
        <f>'Activity data'!Q25*'Emission factors'!$B$28*'Emission factors'!$E$28/1000</f>
        <v>3.1647920000000003</v>
      </c>
    </row>
    <row r="818" spans="1:21" x14ac:dyDescent="0.25">
      <c r="A818" s="92" t="s">
        <v>11</v>
      </c>
      <c r="B818" s="92" t="s">
        <v>12</v>
      </c>
      <c r="C818" s="92" t="s">
        <v>13</v>
      </c>
      <c r="D818" s="92" t="s">
        <v>14</v>
      </c>
      <c r="E818" s="92" t="s">
        <v>15</v>
      </c>
      <c r="G818" s="92" t="s">
        <v>97</v>
      </c>
      <c r="H818" s="92" t="s">
        <v>74</v>
      </c>
      <c r="I818" s="88" t="s">
        <v>230</v>
      </c>
      <c r="L818" s="98">
        <f>'Activity data'!H26*'Emission factors'!$B$28*'Emission factors'!$E$28/1000</f>
        <v>2.0594184000000002</v>
      </c>
      <c r="M818" s="98">
        <f>'Activity data'!I26*'Emission factors'!$B$28*'Emission factors'!$E$28/1000</f>
        <v>2.0264592000000001</v>
      </c>
      <c r="N818" s="98">
        <f>'Activity data'!J26*'Emission factors'!$B$28*'Emission factors'!$E$28/1000</f>
        <v>2.3642023999999999</v>
      </c>
      <c r="O818" s="98">
        <f>'Activity data'!K26*'Emission factors'!$B$28*'Emission factors'!$E$28/1000</f>
        <v>2.4031864000000001</v>
      </c>
      <c r="P818" s="98">
        <f>'Activity data'!L26*'Emission factors'!$B$28*'Emission factors'!$E$28/1000</f>
        <v>2.6622527999999996</v>
      </c>
      <c r="Q818" s="98">
        <f>'Activity data'!M26*'Emission factors'!$B$28*'Emission factors'!$E$28/1000</f>
        <v>3.1027719999999999</v>
      </c>
      <c r="R818" s="98">
        <f>'Activity data'!N26*'Emission factors'!$B$28*'Emission factors'!$E$28/1000</f>
        <v>3.2541008000000002</v>
      </c>
      <c r="S818" s="98">
        <f>'Activity data'!O26*'Emission factors'!$B$28*'Emission factors'!$E$28/1000</f>
        <v>3.2661503999999999</v>
      </c>
      <c r="T818" s="98">
        <f>'Activity data'!P26*'Emission factors'!$B$28*'Emission factors'!$E$28/1000</f>
        <v>3.5510879999999991</v>
      </c>
      <c r="U818" s="98">
        <f>'Activity data'!Q26*'Emission factors'!$B$28*'Emission factors'!$E$28/1000</f>
        <v>3.5461263999999995</v>
      </c>
    </row>
    <row r="819" spans="1:21" x14ac:dyDescent="0.25">
      <c r="A819" s="92" t="s">
        <v>11</v>
      </c>
      <c r="B819" s="92" t="s">
        <v>12</v>
      </c>
      <c r="C819" s="92" t="s">
        <v>13</v>
      </c>
      <c r="D819" s="92" t="s">
        <v>14</v>
      </c>
      <c r="E819" s="92" t="s">
        <v>15</v>
      </c>
      <c r="G819" s="92" t="s">
        <v>97</v>
      </c>
      <c r="H819" s="92" t="s">
        <v>74</v>
      </c>
      <c r="I819" s="88" t="s">
        <v>232</v>
      </c>
      <c r="L819" s="98">
        <f>'Activity data'!H27*'Emission factors'!$B$28*'Emission factors'!$E$28/1000</f>
        <v>22.4161544</v>
      </c>
      <c r="M819" s="98">
        <f>'Activity data'!I27*'Emission factors'!$B$28*'Emission factors'!$E$28/1000</f>
        <v>23.940783199999998</v>
      </c>
      <c r="N819" s="98">
        <f>'Activity data'!J27*'Emission factors'!$B$28*'Emission factors'!$E$28/1000</f>
        <v>28.033748799999998</v>
      </c>
      <c r="O819" s="98">
        <f>'Activity data'!K27*'Emission factors'!$B$28*'Emission factors'!$E$28/1000</f>
        <v>32.149395999999996</v>
      </c>
      <c r="P819" s="98">
        <f>'Activity data'!L27*'Emission factors'!$B$28*'Emission factors'!$E$28/1000</f>
        <v>37.899535999999998</v>
      </c>
      <c r="Q819" s="98">
        <f>'Activity data'!M27*'Emission factors'!$B$28*'Emission factors'!$E$28/1000</f>
        <v>43.637626400000002</v>
      </c>
      <c r="R819" s="98">
        <f>'Activity data'!N27*'Emission factors'!$B$28*'Emission factors'!$E$28/1000</f>
        <v>47.742641599999999</v>
      </c>
      <c r="S819" s="98">
        <f>'Activity data'!O27*'Emission factors'!$B$28*'Emission factors'!$E$28/1000</f>
        <v>50.968390400000004</v>
      </c>
      <c r="T819" s="98">
        <f>'Activity data'!P27*'Emission factors'!$B$28*'Emission factors'!$E$28/1000</f>
        <v>56.810319999999997</v>
      </c>
      <c r="U819" s="98">
        <f>'Activity data'!Q27*'Emission factors'!$B$28*'Emission factors'!$E$28/1000</f>
        <v>64.821886399999997</v>
      </c>
    </row>
    <row r="820" spans="1:21" x14ac:dyDescent="0.25">
      <c r="A820" s="92" t="s">
        <v>11</v>
      </c>
      <c r="B820" s="92" t="s">
        <v>12</v>
      </c>
      <c r="C820" s="92" t="s">
        <v>13</v>
      </c>
      <c r="D820" s="92" t="s">
        <v>14</v>
      </c>
      <c r="E820" s="92" t="s">
        <v>15</v>
      </c>
      <c r="G820" s="92" t="s">
        <v>97</v>
      </c>
      <c r="H820" s="92" t="s">
        <v>74</v>
      </c>
      <c r="I820" s="92" t="s">
        <v>225</v>
      </c>
      <c r="L820" s="98">
        <f>'Activity data'!H28*'Emission factors'!$B$28*'Emission factors'!$E$28/1000</f>
        <v>7.4048335999999999</v>
      </c>
      <c r="M820" s="98">
        <f>'Activity data'!I28*'Emission factors'!$B$28*'Emission factors'!$E$28/1000</f>
        <v>8.8001064000000007</v>
      </c>
      <c r="N820" s="98">
        <f>'Activity data'!J28*'Emission factors'!$B$28*'Emission factors'!$E$28/1000</f>
        <v>9.7888824000000003</v>
      </c>
      <c r="O820" s="98">
        <f>'Activity data'!K28*'Emission factors'!$B$28*'Emission factors'!$E$28/1000</f>
        <v>10.120246399999999</v>
      </c>
      <c r="P820" s="98">
        <f>'Activity data'!L28*'Emission factors'!$B$28*'Emission factors'!$E$28/1000</f>
        <v>11.468738399999999</v>
      </c>
      <c r="Q820" s="98">
        <f>'Activity data'!M28*'Emission factors'!$B$28*'Emission factors'!$E$28/1000</f>
        <v>12.5393808</v>
      </c>
      <c r="R820" s="98">
        <f>'Activity data'!N28*'Emission factors'!$B$28*'Emission factors'!$E$28/1000</f>
        <v>13.046881600000001</v>
      </c>
      <c r="S820" s="98">
        <f>'Activity data'!O28*'Emission factors'!$B$28*'Emission factors'!$E$28/1000</f>
        <v>13.108192799999999</v>
      </c>
      <c r="T820" s="98">
        <f>'Activity data'!P28*'Emission factors'!$B$28*'Emission factors'!$E$28/1000</f>
        <v>13.271216800000001</v>
      </c>
      <c r="U820" s="98">
        <f>'Activity data'!Q28*'Emission factors'!$B$28*'Emission factors'!$E$28/1000</f>
        <v>14.0622376</v>
      </c>
    </row>
    <row r="821" spans="1:21" x14ac:dyDescent="0.25">
      <c r="A821" s="92" t="s">
        <v>11</v>
      </c>
      <c r="B821" s="92" t="s">
        <v>12</v>
      </c>
      <c r="C821" s="92" t="s">
        <v>13</v>
      </c>
      <c r="D821" s="92" t="s">
        <v>14</v>
      </c>
      <c r="E821" s="92" t="s">
        <v>15</v>
      </c>
      <c r="G821" s="92" t="s">
        <v>97</v>
      </c>
      <c r="H821" s="92" t="s">
        <v>74</v>
      </c>
      <c r="I821" s="88" t="s">
        <v>205</v>
      </c>
      <c r="L821" s="98">
        <f>'Activity data'!H29*'Emission factors'!$B$28*'Emission factors'!$E$28/1000</f>
        <v>59.084504799999998</v>
      </c>
      <c r="M821" s="98">
        <f>'Activity data'!I29*'Emission factors'!$B$28*'Emission factors'!$E$28/1000</f>
        <v>60.165779200000003</v>
      </c>
      <c r="N821" s="98">
        <f>'Activity data'!J29*'Emission factors'!$B$28*'Emission factors'!$E$28/1000</f>
        <v>66.396839999999997</v>
      </c>
      <c r="O821" s="98">
        <f>'Activity data'!K29*'Emission factors'!$B$28*'Emission factors'!$E$28/1000</f>
        <v>70.512132799999989</v>
      </c>
      <c r="P821" s="98">
        <f>'Activity data'!L29*'Emission factors'!$B$28*'Emission factors'!$E$28/1000</f>
        <v>77.136932000000016</v>
      </c>
      <c r="Q821" s="98">
        <f>'Activity data'!M29*'Emission factors'!$B$28*'Emission factors'!$E$28/1000</f>
        <v>82.495460000000008</v>
      </c>
      <c r="R821" s="98">
        <f>'Activity data'!N29*'Emission factors'!$B$28*'Emission factors'!$E$28/1000</f>
        <v>83.033084800000012</v>
      </c>
      <c r="S821" s="98">
        <f>'Activity data'!O29*'Emission factors'!$B$28*'Emission factors'!$E$28/1000</f>
        <v>82.202016799999981</v>
      </c>
      <c r="T821" s="98">
        <f>'Activity data'!P29*'Emission factors'!$B$28*'Emission factors'!$E$28/1000</f>
        <v>85.205202400000005</v>
      </c>
      <c r="U821" s="98">
        <f>'Activity data'!Q29*'Emission factors'!$B$28*'Emission factors'!$E$28/1000</f>
        <v>92.030591999999999</v>
      </c>
    </row>
    <row r="822" spans="1:21" x14ac:dyDescent="0.25">
      <c r="A822" s="92" t="s">
        <v>11</v>
      </c>
      <c r="B822" s="92" t="s">
        <v>12</v>
      </c>
      <c r="C822" s="92" t="s">
        <v>13</v>
      </c>
      <c r="D822" s="92" t="s">
        <v>14</v>
      </c>
      <c r="E822" s="92" t="s">
        <v>15</v>
      </c>
      <c r="G822" s="92" t="s">
        <v>97</v>
      </c>
      <c r="H822" s="92" t="s">
        <v>74</v>
      </c>
      <c r="I822" s="88" t="s">
        <v>204</v>
      </c>
      <c r="L822" s="98">
        <f>'Activity data'!H30*'Emission factors'!$B$28*'Emission factors'!$E$28/1000</f>
        <v>49.929998400000002</v>
      </c>
      <c r="M822" s="98">
        <f>'Activity data'!I30*'Emission factors'!$B$28*'Emission factors'!$E$28/1000</f>
        <v>54.544286399999997</v>
      </c>
      <c r="N822" s="98">
        <f>'Activity data'!J30*'Emission factors'!$B$28*'Emission factors'!$E$28/1000</f>
        <v>64.206293600000009</v>
      </c>
      <c r="O822" s="98">
        <f>'Activity data'!K30*'Emission factors'!$B$28*'Emission factors'!$E$28/1000</f>
        <v>72.751940800000014</v>
      </c>
      <c r="P822" s="98">
        <f>'Activity data'!L30*'Emission factors'!$B$28*'Emission factors'!$E$28/1000</f>
        <v>84.099828799999997</v>
      </c>
      <c r="Q822" s="98">
        <f>'Activity data'!M30*'Emission factors'!$B$28*'Emission factors'!$E$28/1000</f>
        <v>93.852208000000019</v>
      </c>
      <c r="R822" s="98">
        <f>'Activity data'!N30*'Emission factors'!$B$28*'Emission factors'!$E$28/1000</f>
        <v>101.07169039999999</v>
      </c>
      <c r="S822" s="98">
        <f>'Activity data'!O30*'Emission factors'!$B$28*'Emission factors'!$E$28/1000</f>
        <v>109.37882640000001</v>
      </c>
      <c r="T822" s="98">
        <f>'Activity data'!P30*'Emission factors'!$B$28*'Emission factors'!$E$28/1000</f>
        <v>123.38046159999999</v>
      </c>
      <c r="U822" s="98">
        <f>'Activity data'!Q30*'Emission factors'!$B$28*'Emission factors'!$E$28/1000</f>
        <v>140.78008400000002</v>
      </c>
    </row>
    <row r="823" spans="1:21" x14ac:dyDescent="0.25">
      <c r="A823" s="92" t="s">
        <v>11</v>
      </c>
      <c r="B823" s="92" t="s">
        <v>12</v>
      </c>
      <c r="C823" s="92" t="s">
        <v>13</v>
      </c>
      <c r="D823" s="92" t="s">
        <v>14</v>
      </c>
      <c r="E823" s="92" t="s">
        <v>15</v>
      </c>
      <c r="G823" s="92" t="s">
        <v>97</v>
      </c>
      <c r="H823" s="92" t="s">
        <v>74</v>
      </c>
      <c r="I823" s="88" t="s">
        <v>228</v>
      </c>
      <c r="L823" s="98">
        <f>'Activity data'!H31*'Emission factors'!$B$28*'Emission factors'!$E$28/1000</f>
        <v>0.86792560000000007</v>
      </c>
      <c r="M823" s="98">
        <f>'Activity data'!I31*'Emission factors'!$B$28*'Emission factors'!$E$28/1000</f>
        <v>0.8760768000000001</v>
      </c>
      <c r="N823" s="98">
        <f>'Activity data'!J31*'Emission factors'!$B$28*'Emission factors'!$E$28/1000</f>
        <v>0.97282799999999969</v>
      </c>
      <c r="O823" s="98">
        <f>'Activity data'!K31*'Emission factors'!$B$28*'Emission factors'!$E$28/1000</f>
        <v>1.1425856000000001</v>
      </c>
      <c r="P823" s="98">
        <f>'Activity data'!L31*'Emission factors'!$B$28*'Emission factors'!$E$28/1000</f>
        <v>1.3484920000000002</v>
      </c>
      <c r="Q823" s="98">
        <f>'Activity data'!M31*'Emission factors'!$B$28*'Emission factors'!$E$28/1000</f>
        <v>1.5519176000000001</v>
      </c>
      <c r="R823" s="98">
        <f>'Activity data'!N31*'Emission factors'!$B$28*'Emission factors'!$E$28/1000</f>
        <v>1.6465424000000002</v>
      </c>
      <c r="S823" s="98">
        <f>'Activity data'!O31*'Emission factors'!$B$28*'Emission factors'!$E$28/1000</f>
        <v>1.7294719999999997</v>
      </c>
      <c r="T823" s="98">
        <f>'Activity data'!P31*'Emission factors'!$B$28*'Emission factors'!$E$28/1000</f>
        <v>1.8435888</v>
      </c>
      <c r="U823" s="98">
        <f>'Activity data'!Q31*'Emission factors'!$B$28*'Emission factors'!$E$28/1000</f>
        <v>2.0271680000000001</v>
      </c>
    </row>
    <row r="824" spans="1:21" x14ac:dyDescent="0.25">
      <c r="A824" s="92" t="s">
        <v>11</v>
      </c>
      <c r="B824" s="92" t="s">
        <v>12</v>
      </c>
      <c r="C824" s="92" t="s">
        <v>13</v>
      </c>
      <c r="D824" s="92" t="s">
        <v>14</v>
      </c>
      <c r="E824" s="92" t="s">
        <v>15</v>
      </c>
      <c r="G824" s="92" t="s">
        <v>97</v>
      </c>
      <c r="H824" s="92" t="s">
        <v>74</v>
      </c>
      <c r="I824" s="88" t="s">
        <v>202</v>
      </c>
      <c r="L824" s="98">
        <f>'Activity data'!H32*'Emission factors'!$B$28*'Emission factors'!$E$28/1000</f>
        <v>107.10428719999997</v>
      </c>
      <c r="M824" s="98">
        <f>'Activity data'!I32*'Emission factors'!$B$28*'Emission factors'!$E$28/1000</f>
        <v>112.31113199999999</v>
      </c>
      <c r="N824" s="98">
        <f>'Activity data'!J32*'Emission factors'!$B$28*'Emission factors'!$E$28/1000</f>
        <v>127.15730240000001</v>
      </c>
      <c r="O824" s="98">
        <f>'Activity data'!K32*'Emission factors'!$B$28*'Emission factors'!$E$28/1000</f>
        <v>144.669624</v>
      </c>
      <c r="P824" s="98">
        <f>'Activity data'!L32*'Emission factors'!$B$28*'Emission factors'!$E$28/1000</f>
        <v>165.21100239999998</v>
      </c>
      <c r="Q824" s="98">
        <f>'Activity data'!M32*'Emission factors'!$B$28*'Emission factors'!$E$28/1000</f>
        <v>185.75344400000003</v>
      </c>
      <c r="R824" s="98">
        <f>'Activity data'!N32*'Emission factors'!$B$28*'Emission factors'!$E$28/1000</f>
        <v>203.98023600000005</v>
      </c>
      <c r="S824" s="98">
        <f>'Activity data'!O32*'Emission factors'!$B$28*'Emission factors'!$E$28/1000</f>
        <v>220.35316159999996</v>
      </c>
      <c r="T824" s="98">
        <f>'Activity data'!P32*'Emission factors'!$B$28*'Emission factors'!$E$28/1000</f>
        <v>236.37877520000001</v>
      </c>
      <c r="U824" s="98">
        <f>'Activity data'!Q32*'Emission factors'!$B$28*'Emission factors'!$E$28/1000</f>
        <v>256.67561760000001</v>
      </c>
    </row>
    <row r="825" spans="1:21" x14ac:dyDescent="0.25">
      <c r="A825" s="92" t="s">
        <v>11</v>
      </c>
      <c r="B825" s="92" t="s">
        <v>12</v>
      </c>
      <c r="C825" s="92" t="s">
        <v>13</v>
      </c>
      <c r="D825" s="92" t="s">
        <v>14</v>
      </c>
      <c r="E825" s="92" t="s">
        <v>15</v>
      </c>
      <c r="G825" s="92" t="s">
        <v>97</v>
      </c>
      <c r="H825" s="92" t="s">
        <v>74</v>
      </c>
      <c r="I825" s="88" t="s">
        <v>190</v>
      </c>
      <c r="L825" s="98">
        <f>'Activity data'!H33*'Emission factors'!$B$28*'Emission factors'!$E$28/1000</f>
        <v>0</v>
      </c>
      <c r="M825" s="98">
        <f>'Activity data'!I33*'Emission factors'!$B$28*'Emission factors'!$E$28/1000</f>
        <v>0</v>
      </c>
      <c r="N825" s="98">
        <f>'Activity data'!J33*'Emission factors'!$B$28*'Emission factors'!$E$28/1000</f>
        <v>0</v>
      </c>
      <c r="O825" s="98">
        <f>'Activity data'!K33*'Emission factors'!$B$28*'Emission factors'!$E$28/1000</f>
        <v>0</v>
      </c>
      <c r="P825" s="98">
        <f>'Activity data'!L33*'Emission factors'!$B$28*'Emission factors'!$E$28/1000</f>
        <v>0</v>
      </c>
      <c r="Q825" s="98">
        <f>'Activity data'!M33*'Emission factors'!$B$28*'Emission factors'!$E$28/1000</f>
        <v>0</v>
      </c>
      <c r="R825" s="98">
        <f>'Activity data'!N33*'Emission factors'!$B$28*'Emission factors'!$E$28/1000</f>
        <v>0</v>
      </c>
      <c r="S825" s="98">
        <f>'Activity data'!O33*'Emission factors'!$B$28*'Emission factors'!$E$28/1000</f>
        <v>0</v>
      </c>
      <c r="T825" s="98">
        <f>'Activity data'!P33*'Emission factors'!$B$28*'Emission factors'!$E$28/1000</f>
        <v>0</v>
      </c>
      <c r="U825" s="98">
        <f>'Activity data'!Q33*'Emission factors'!$B$28*'Emission factors'!$E$28/1000</f>
        <v>80.48317680000001</v>
      </c>
    </row>
    <row r="826" spans="1:21" x14ac:dyDescent="0.25">
      <c r="A826" s="92" t="s">
        <v>11</v>
      </c>
      <c r="B826" s="92" t="s">
        <v>12</v>
      </c>
      <c r="C826" s="92" t="s">
        <v>13</v>
      </c>
      <c r="D826" s="92" t="s">
        <v>14</v>
      </c>
      <c r="E826" s="92" t="s">
        <v>15</v>
      </c>
      <c r="G826" s="92" t="s">
        <v>97</v>
      </c>
      <c r="H826" s="92" t="s">
        <v>74</v>
      </c>
      <c r="I826" s="88" t="s">
        <v>210</v>
      </c>
      <c r="L826" s="98">
        <f>'Activity data'!H34*'Emission factors'!$B$28*'Emission factors'!$E$28/1000</f>
        <v>2.0502039999999999</v>
      </c>
      <c r="M826" s="98">
        <f>'Activity data'!I34*'Emission factors'!$B$28*'Emission factors'!$E$28/1000</f>
        <v>2.1678647999999998</v>
      </c>
      <c r="N826" s="98">
        <f>'Activity data'!J34*'Emission factors'!$B$28*'Emission factors'!$E$28/1000</f>
        <v>2.3532159999999998</v>
      </c>
      <c r="O826" s="98">
        <f>'Activity data'!K34*'Emission factors'!$B$28*'Emission factors'!$E$28/1000</f>
        <v>2.6002328000000001</v>
      </c>
      <c r="P826" s="98">
        <f>'Activity data'!L34*'Emission factors'!$B$28*'Emission factors'!$E$28/1000</f>
        <v>3.0627247999999998</v>
      </c>
      <c r="Q826" s="98">
        <f>'Activity data'!M34*'Emission factors'!$B$28*'Emission factors'!$E$28/1000</f>
        <v>3.5206095999999998</v>
      </c>
      <c r="R826" s="98">
        <f>'Activity data'!N34*'Emission factors'!$B$28*'Emission factors'!$E$28/1000</f>
        <v>3.8108631999999996</v>
      </c>
      <c r="S826" s="98">
        <f>'Activity data'!O34*'Emission factors'!$B$28*'Emission factors'!$E$28/1000</f>
        <v>4.0383880000000003</v>
      </c>
      <c r="T826" s="98">
        <f>'Activity data'!P34*'Emission factors'!$B$28*'Emission factors'!$E$28/1000</f>
        <v>4.2981632000000003</v>
      </c>
      <c r="U826" s="98">
        <f>'Activity data'!Q34*'Emission factors'!$B$28*'Emission factors'!$E$28/1000</f>
        <v>4.5597104000000002</v>
      </c>
    </row>
    <row r="827" spans="1:21" x14ac:dyDescent="0.25">
      <c r="A827" s="92" t="s">
        <v>11</v>
      </c>
      <c r="B827" s="92" t="s">
        <v>12</v>
      </c>
      <c r="C827" s="92" t="s">
        <v>13</v>
      </c>
      <c r="D827" s="92" t="s">
        <v>14</v>
      </c>
      <c r="E827" s="92" t="s">
        <v>15</v>
      </c>
      <c r="G827" s="92" t="s">
        <v>97</v>
      </c>
      <c r="H827" s="92" t="s">
        <v>74</v>
      </c>
      <c r="I827" s="88" t="s">
        <v>199</v>
      </c>
      <c r="L827" s="98">
        <f>'Activity data'!H35*'Emission factors'!$B$28*'Emission factors'!$E$28/1000</f>
        <v>100.8785424</v>
      </c>
      <c r="M827" s="98">
        <f>'Activity data'!I35*'Emission factors'!$B$28*'Emission factors'!$E$28/1000</f>
        <v>103.50854480000001</v>
      </c>
      <c r="N827" s="98">
        <f>'Activity data'!J35*'Emission factors'!$B$28*'Emission factors'!$E$28/1000</f>
        <v>118.72612640000001</v>
      </c>
      <c r="O827" s="98">
        <f>'Activity data'!K35*'Emission factors'!$B$28*'Emission factors'!$E$28/1000</f>
        <v>134.50578640000001</v>
      </c>
      <c r="P827" s="98">
        <f>'Activity data'!L35*'Emission factors'!$B$28*'Emission factors'!$E$28/1000</f>
        <v>156.7241856</v>
      </c>
      <c r="Q827" s="98">
        <f>'Activity data'!M35*'Emission factors'!$B$28*'Emission factors'!$E$28/1000</f>
        <v>180.7291152</v>
      </c>
      <c r="R827" s="98">
        <f>'Activity data'!N35*'Emission factors'!$B$28*'Emission factors'!$E$28/1000</f>
        <v>192.67026880000003</v>
      </c>
      <c r="S827" s="98">
        <f>'Activity data'!O35*'Emission factors'!$B$28*'Emission factors'!$E$28/1000</f>
        <v>202.44036799999998</v>
      </c>
      <c r="T827" s="98">
        <f>'Activity data'!P35*'Emission factors'!$B$28*'Emission factors'!$E$28/1000</f>
        <v>223.13555599999998</v>
      </c>
      <c r="U827" s="98">
        <f>'Activity data'!Q35*'Emission factors'!$B$28*'Emission factors'!$E$28/1000</f>
        <v>250.39210560000001</v>
      </c>
    </row>
    <row r="828" spans="1:21" x14ac:dyDescent="0.25">
      <c r="A828" s="92" t="s">
        <v>11</v>
      </c>
      <c r="B828" s="92" t="s">
        <v>12</v>
      </c>
      <c r="C828" s="92" t="s">
        <v>13</v>
      </c>
      <c r="D828" s="92" t="s">
        <v>14</v>
      </c>
      <c r="E828" s="92" t="s">
        <v>15</v>
      </c>
      <c r="G828" s="92" t="s">
        <v>97</v>
      </c>
      <c r="H828" s="92" t="s">
        <v>74</v>
      </c>
      <c r="I828" s="88" t="s">
        <v>233</v>
      </c>
      <c r="L828" s="98">
        <f>'Activity data'!H36*'Emission factors'!$B$28*'Emission factors'!$E$28/1000</f>
        <v>10.878307999999999</v>
      </c>
      <c r="M828" s="98">
        <f>'Activity data'!I36*'Emission factors'!$B$28*'Emission factors'!$E$28/1000</f>
        <v>12.308311999999997</v>
      </c>
      <c r="N828" s="98">
        <f>'Activity data'!J36*'Emission factors'!$B$28*'Emission factors'!$E$28/1000</f>
        <v>14.923783999999999</v>
      </c>
      <c r="O828" s="98">
        <f>'Activity data'!K36*'Emission factors'!$B$28*'Emission factors'!$E$28/1000</f>
        <v>16.720946399999995</v>
      </c>
      <c r="P828" s="98">
        <f>'Activity data'!L36*'Emission factors'!$B$28*'Emission factors'!$E$28/1000</f>
        <v>19.4023368</v>
      </c>
      <c r="Q828" s="98">
        <f>'Activity data'!M36*'Emission factors'!$B$28*'Emission factors'!$E$28/1000</f>
        <v>21.634348000000003</v>
      </c>
      <c r="R828" s="98">
        <f>'Activity data'!N36*'Emission factors'!$B$28*'Emission factors'!$E$28/1000</f>
        <v>23.102627200000004</v>
      </c>
      <c r="S828" s="98">
        <f>'Activity data'!O36*'Emission factors'!$B$28*'Emission factors'!$E$28/1000</f>
        <v>24.56878</v>
      </c>
      <c r="T828" s="98">
        <f>'Activity data'!P36*'Emission factors'!$B$28*'Emission factors'!$E$28/1000</f>
        <v>26.5186888</v>
      </c>
      <c r="U828" s="98">
        <f>'Activity data'!Q36*'Emission factors'!$B$28*'Emission factors'!$E$28/1000</f>
        <v>29.713959199999998</v>
      </c>
    </row>
    <row r="829" spans="1:21" x14ac:dyDescent="0.25">
      <c r="A829" s="92" t="s">
        <v>11</v>
      </c>
      <c r="B829" s="92" t="s">
        <v>12</v>
      </c>
      <c r="C829" s="92" t="s">
        <v>13</v>
      </c>
      <c r="D829" s="92" t="s">
        <v>14</v>
      </c>
      <c r="E829" s="92" t="s">
        <v>15</v>
      </c>
      <c r="G829" s="92" t="s">
        <v>97</v>
      </c>
      <c r="H829" s="92" t="s">
        <v>74</v>
      </c>
      <c r="I829" s="88" t="s">
        <v>200</v>
      </c>
      <c r="L829" s="98">
        <f>'Activity data'!H37*'Emission factors'!$B$28*'Emission factors'!$E$28/1000</f>
        <v>32.287611999999996</v>
      </c>
      <c r="M829" s="98">
        <f>'Activity data'!I37*'Emission factors'!$B$28*'Emission factors'!$E$28/1000</f>
        <v>33.902258400000001</v>
      </c>
      <c r="N829" s="98">
        <f>'Activity data'!J37*'Emission factors'!$B$28*'Emission factors'!$E$28/1000</f>
        <v>38.082406399999996</v>
      </c>
      <c r="O829" s="98">
        <f>'Activity data'!K37*'Emission factors'!$B$28*'Emission factors'!$E$28/1000</f>
        <v>42.539695199999997</v>
      </c>
      <c r="P829" s="98">
        <f>'Activity data'!L37*'Emission factors'!$B$28*'Emission factors'!$E$28/1000</f>
        <v>47.989303999999997</v>
      </c>
      <c r="Q829" s="98">
        <f>'Activity data'!M37*'Emission factors'!$B$28*'Emission factors'!$E$28/1000</f>
        <v>54.05025280000001</v>
      </c>
      <c r="R829" s="98">
        <f>'Activity data'!N37*'Emission factors'!$B$28*'Emission factors'!$E$28/1000</f>
        <v>56.944991999999985</v>
      </c>
      <c r="S829" s="98">
        <f>'Activity data'!O37*'Emission factors'!$B$28*'Emission factors'!$E$28/1000</f>
        <v>61.407951200000007</v>
      </c>
      <c r="T829" s="98">
        <f>'Activity data'!P37*'Emission factors'!$B$28*'Emission factors'!$E$28/1000</f>
        <v>67.184316800000019</v>
      </c>
      <c r="U829" s="98">
        <f>'Activity data'!Q37*'Emission factors'!$B$28*'Emission factors'!$E$28/1000</f>
        <v>76.124765599999989</v>
      </c>
    </row>
    <row r="830" spans="1:21" x14ac:dyDescent="0.25">
      <c r="A830" s="92" t="s">
        <v>11</v>
      </c>
      <c r="B830" s="92" t="s">
        <v>12</v>
      </c>
      <c r="C830" s="92" t="s">
        <v>13</v>
      </c>
      <c r="D830" s="92" t="s">
        <v>14</v>
      </c>
      <c r="E830" s="92" t="s">
        <v>18</v>
      </c>
      <c r="G830" s="92" t="s">
        <v>97</v>
      </c>
      <c r="H830" s="92" t="s">
        <v>74</v>
      </c>
      <c r="I830" s="88" t="s">
        <v>203</v>
      </c>
      <c r="J830" s="92" t="s">
        <v>13</v>
      </c>
      <c r="L830" s="98">
        <f>'Activity data'!H39*'Emission factors'!$B$26*'Emission factors'!$E$26/1000</f>
        <v>6.5835072599999975E-2</v>
      </c>
      <c r="M830" s="98">
        <f>'Activity data'!I39*'Emission factors'!$B$26*'Emission factors'!$E$26/1000</f>
        <v>0.1231087506</v>
      </c>
      <c r="N830" s="98">
        <f>'Activity data'!J39*'Emission factors'!$B$26*'Emission factors'!$E$26/1000</f>
        <v>0.20826975179999996</v>
      </c>
      <c r="O830" s="98">
        <f>'Activity data'!K39*'Emission factors'!$B$26*'Emission factors'!$E$26/1000</f>
        <v>0.23468647070000009</v>
      </c>
      <c r="P830" s="98">
        <f>'Activity data'!L39*'Emission factors'!$B$26*'Emission factors'!$E$26/1000</f>
        <v>0.25520972785000001</v>
      </c>
      <c r="Q830" s="98">
        <f>'Activity data'!M39*'Emission factors'!$B$26*'Emission factors'!$E$26/1000</f>
        <v>0.26158028104999992</v>
      </c>
      <c r="R830" s="98">
        <f>'Activity data'!N39*'Emission factors'!$B$26*'Emission factors'!$E$26/1000</f>
        <v>0.27139545674999999</v>
      </c>
      <c r="S830" s="98">
        <f>'Activity data'!O39*'Emission factors'!$B$26*'Emission factors'!$E$26/1000</f>
        <v>0.27011488019999996</v>
      </c>
      <c r="T830" s="98">
        <f>'Activity data'!P39*'Emission factors'!$B$26*'Emission factors'!$E$26/1000</f>
        <v>0.26711431009999997</v>
      </c>
      <c r="U830" s="98">
        <f>'Activity data'!Q39*'Emission factors'!$B$26*'Emission factors'!$E$26/1000</f>
        <v>8.6780316699999999E-2</v>
      </c>
    </row>
    <row r="831" spans="1:21" x14ac:dyDescent="0.25">
      <c r="A831" s="92" t="s">
        <v>11</v>
      </c>
      <c r="B831" s="92" t="s">
        <v>12</v>
      </c>
      <c r="C831" s="92" t="s">
        <v>13</v>
      </c>
      <c r="D831" s="92" t="s">
        <v>14</v>
      </c>
      <c r="E831" s="92" t="s">
        <v>18</v>
      </c>
      <c r="G831" s="92" t="s">
        <v>97</v>
      </c>
      <c r="H831" s="92" t="s">
        <v>74</v>
      </c>
      <c r="I831" s="88" t="s">
        <v>227</v>
      </c>
      <c r="L831" s="98">
        <f>'Activity data'!H40*'Emission factors'!$B$26*'Emission factors'!$E$26/1000</f>
        <v>0</v>
      </c>
      <c r="M831" s="98">
        <f>'Activity data'!I40*'Emission factors'!$B$26*'Emission factors'!$E$26/1000</f>
        <v>0</v>
      </c>
      <c r="N831" s="98">
        <f>'Activity data'!J40*'Emission factors'!$B$26*'Emission factors'!$E$26/1000</f>
        <v>0</v>
      </c>
      <c r="O831" s="98">
        <f>'Activity data'!K40*'Emission factors'!$B$26*'Emission factors'!$E$26/1000</f>
        <v>0</v>
      </c>
      <c r="P831" s="98">
        <f>'Activity data'!L40*'Emission factors'!$B$26*'Emission factors'!$E$26/1000</f>
        <v>0</v>
      </c>
      <c r="Q831" s="98">
        <f>'Activity data'!M40*'Emission factors'!$B$26*'Emission factors'!$E$26/1000</f>
        <v>0</v>
      </c>
      <c r="R831" s="98">
        <f>'Activity data'!N40*'Emission factors'!$B$26*'Emission factors'!$E$26/1000</f>
        <v>0</v>
      </c>
      <c r="S831" s="98">
        <f>'Activity data'!O40*'Emission factors'!$B$26*'Emission factors'!$E$26/1000</f>
        <v>0</v>
      </c>
      <c r="T831" s="98">
        <f>'Activity data'!P40*'Emission factors'!$B$26*'Emission factors'!$E$26/1000</f>
        <v>0</v>
      </c>
      <c r="U831" s="98">
        <f>'Activity data'!Q40*'Emission factors'!$B$26*'Emission factors'!$E$26/1000</f>
        <v>0</v>
      </c>
    </row>
    <row r="832" spans="1:21" x14ac:dyDescent="0.25">
      <c r="A832" s="92" t="s">
        <v>11</v>
      </c>
      <c r="B832" s="92" t="s">
        <v>12</v>
      </c>
      <c r="C832" s="92" t="s">
        <v>13</v>
      </c>
      <c r="D832" s="92" t="s">
        <v>14</v>
      </c>
      <c r="E832" s="92" t="s">
        <v>18</v>
      </c>
      <c r="G832" s="92" t="s">
        <v>97</v>
      </c>
      <c r="H832" s="92" t="s">
        <v>74</v>
      </c>
      <c r="I832" s="88" t="s">
        <v>191</v>
      </c>
      <c r="L832" s="98">
        <f>'Activity data'!H41*'Emission factors'!$B$26*'Emission factors'!$E$26/1000</f>
        <v>0</v>
      </c>
      <c r="M832" s="98">
        <f>'Activity data'!I41*'Emission factors'!$B$26*'Emission factors'!$E$26/1000</f>
        <v>0</v>
      </c>
      <c r="N832" s="98">
        <f>'Activity data'!J41*'Emission factors'!$B$26*'Emission factors'!$E$26/1000</f>
        <v>0</v>
      </c>
      <c r="O832" s="98">
        <f>'Activity data'!K41*'Emission factors'!$B$26*'Emission factors'!$E$26/1000</f>
        <v>0</v>
      </c>
      <c r="P832" s="98">
        <f>'Activity data'!L41*'Emission factors'!$B$26*'Emission factors'!$E$26/1000</f>
        <v>0</v>
      </c>
      <c r="Q832" s="98">
        <f>'Activity data'!M41*'Emission factors'!$B$26*'Emission factors'!$E$26/1000</f>
        <v>0</v>
      </c>
      <c r="R832" s="98">
        <f>'Activity data'!N41*'Emission factors'!$B$26*'Emission factors'!$E$26/1000</f>
        <v>0</v>
      </c>
      <c r="S832" s="98">
        <f>'Activity data'!O41*'Emission factors'!$B$26*'Emission factors'!$E$26/1000</f>
        <v>0</v>
      </c>
      <c r="T832" s="98">
        <f>'Activity data'!P41*'Emission factors'!$B$26*'Emission factors'!$E$26/1000</f>
        <v>0</v>
      </c>
      <c r="U832" s="98">
        <f>'Activity data'!Q41*'Emission factors'!$B$26*'Emission factors'!$E$26/1000</f>
        <v>0</v>
      </c>
    </row>
    <row r="833" spans="1:21" x14ac:dyDescent="0.25">
      <c r="A833" s="92" t="s">
        <v>11</v>
      </c>
      <c r="B833" s="92" t="s">
        <v>12</v>
      </c>
      <c r="C833" s="92" t="s">
        <v>13</v>
      </c>
      <c r="D833" s="92" t="s">
        <v>14</v>
      </c>
      <c r="E833" s="92" t="s">
        <v>18</v>
      </c>
      <c r="G833" s="92" t="s">
        <v>97</v>
      </c>
      <c r="H833" s="92" t="s">
        <v>74</v>
      </c>
      <c r="I833" s="88" t="s">
        <v>192</v>
      </c>
      <c r="L833" s="98">
        <f>'Activity data'!H42*'Emission factors'!$B$26*'Emission factors'!$E$26/1000</f>
        <v>0</v>
      </c>
      <c r="M833" s="98">
        <f>'Activity data'!I42*'Emission factors'!$B$26*'Emission factors'!$E$26/1000</f>
        <v>3.1927499999999989E-5</v>
      </c>
      <c r="N833" s="98">
        <f>'Activity data'!J42*'Emission factors'!$B$26*'Emission factors'!$E$26/1000</f>
        <v>4.2215250000000008E-4</v>
      </c>
      <c r="O833" s="98">
        <f>'Activity data'!K42*'Emission factors'!$B$26*'Emission factors'!$E$26/1000</f>
        <v>6.1963000000000003E-4</v>
      </c>
      <c r="P833" s="98">
        <f>'Activity data'!L42*'Emission factors'!$B$26*'Emission factors'!$E$26/1000</f>
        <v>9.0579500000000004E-4</v>
      </c>
      <c r="Q833" s="98">
        <f>'Activity data'!M42*'Emission factors'!$B$26*'Emission factors'!$E$26/1000</f>
        <v>6.6998085E-4</v>
      </c>
      <c r="R833" s="98">
        <f>'Activity data'!N42*'Emission factors'!$B$26*'Emission factors'!$E$26/1000</f>
        <v>5.1154949999999999E-4</v>
      </c>
      <c r="S833" s="98">
        <f>'Activity data'!O42*'Emission factors'!$B$26*'Emission factors'!$E$26/1000</f>
        <v>3.7908585E-4</v>
      </c>
      <c r="T833" s="98">
        <f>'Activity data'!P42*'Emission factors'!$B$26*'Emission factors'!$E$26/1000</f>
        <v>2.9501009999999999E-4</v>
      </c>
      <c r="U833" s="98">
        <f>'Activity data'!Q42*'Emission factors'!$B$26*'Emission factors'!$E$26/1000</f>
        <v>1.5509670000000002E-4</v>
      </c>
    </row>
    <row r="834" spans="1:21" x14ac:dyDescent="0.25">
      <c r="A834" s="92" t="s">
        <v>11</v>
      </c>
      <c r="B834" s="92" t="s">
        <v>12</v>
      </c>
      <c r="C834" s="92" t="s">
        <v>13</v>
      </c>
      <c r="D834" s="92" t="s">
        <v>14</v>
      </c>
      <c r="E834" s="92" t="s">
        <v>18</v>
      </c>
      <c r="G834" s="92" t="s">
        <v>97</v>
      </c>
      <c r="H834" s="92" t="s">
        <v>74</v>
      </c>
      <c r="I834" s="88" t="s">
        <v>206</v>
      </c>
      <c r="L834" s="98">
        <f>'Activity data'!H43*'Emission factors'!$B$26*'Emission factors'!$E$26/1000</f>
        <v>0</v>
      </c>
      <c r="M834" s="98">
        <f>'Activity data'!I43*'Emission factors'!$B$26*'Emission factors'!$E$26/1000</f>
        <v>0</v>
      </c>
      <c r="N834" s="98">
        <f>'Activity data'!J43*'Emission factors'!$B$26*'Emission factors'!$E$26/1000</f>
        <v>0</v>
      </c>
      <c r="O834" s="98">
        <f>'Activity data'!K43*'Emission factors'!$B$26*'Emission factors'!$E$26/1000</f>
        <v>0</v>
      </c>
      <c r="P834" s="98">
        <f>'Activity data'!L43*'Emission factors'!$B$26*'Emission factors'!$E$26/1000</f>
        <v>0</v>
      </c>
      <c r="Q834" s="98">
        <f>'Activity data'!M43*'Emission factors'!$B$26*'Emission factors'!$E$26/1000</f>
        <v>0</v>
      </c>
      <c r="R834" s="98">
        <f>'Activity data'!N43*'Emission factors'!$B$26*'Emission factors'!$E$26/1000</f>
        <v>0</v>
      </c>
      <c r="S834" s="98">
        <f>'Activity data'!O43*'Emission factors'!$B$26*'Emission factors'!$E$26/1000</f>
        <v>0</v>
      </c>
      <c r="T834" s="98">
        <f>'Activity data'!P43*'Emission factors'!$B$26*'Emission factors'!$E$26/1000</f>
        <v>0</v>
      </c>
      <c r="U834" s="98">
        <f>'Activity data'!Q43*'Emission factors'!$B$26*'Emission factors'!$E$26/1000</f>
        <v>0</v>
      </c>
    </row>
    <row r="835" spans="1:21" x14ac:dyDescent="0.25">
      <c r="A835" s="92" t="s">
        <v>11</v>
      </c>
      <c r="B835" s="92" t="s">
        <v>12</v>
      </c>
      <c r="C835" s="92" t="s">
        <v>13</v>
      </c>
      <c r="D835" s="92" t="s">
        <v>14</v>
      </c>
      <c r="E835" s="92" t="s">
        <v>18</v>
      </c>
      <c r="G835" s="92" t="s">
        <v>97</v>
      </c>
      <c r="H835" s="92" t="s">
        <v>74</v>
      </c>
      <c r="I835" s="88" t="s">
        <v>220</v>
      </c>
      <c r="L835" s="98">
        <f>'Activity data'!H44*'Emission factors'!$B$26*'Emission factors'!$E$26/1000</f>
        <v>1.6030679500000002E-3</v>
      </c>
      <c r="M835" s="98">
        <f>'Activity data'!I44*'Emission factors'!$B$26*'Emission factors'!$E$26/1000</f>
        <v>4.7674379499999999E-3</v>
      </c>
      <c r="N835" s="98">
        <f>'Activity data'!J44*'Emission factors'!$B$26*'Emission factors'!$E$26/1000</f>
        <v>7.7569398499999984E-3</v>
      </c>
      <c r="O835" s="98">
        <f>'Activity data'!K44*'Emission factors'!$B$26*'Emission factors'!$E$26/1000</f>
        <v>8.359494549999999E-3</v>
      </c>
      <c r="P835" s="98">
        <f>'Activity data'!L44*'Emission factors'!$B$26*'Emission factors'!$E$26/1000</f>
        <v>2.1545481100000003E-2</v>
      </c>
      <c r="Q835" s="98">
        <f>'Activity data'!M44*'Emission factors'!$B$26*'Emission factors'!$E$26/1000</f>
        <v>3.583341575E-2</v>
      </c>
      <c r="R835" s="98">
        <f>'Activity data'!N44*'Emission factors'!$B$26*'Emission factors'!$E$26/1000</f>
        <v>4.0525977800000008E-2</v>
      </c>
      <c r="S835" s="98">
        <f>'Activity data'!O44*'Emission factors'!$B$26*'Emission factors'!$E$26/1000</f>
        <v>3.5566123450000001E-2</v>
      </c>
      <c r="T835" s="98">
        <f>'Activity data'!P44*'Emission factors'!$B$26*'Emission factors'!$E$26/1000</f>
        <v>3.0073718399999987E-2</v>
      </c>
      <c r="U835" s="98">
        <f>'Activity data'!Q44*'Emission factors'!$B$26*'Emission factors'!$E$26/1000</f>
        <v>2.6236553200000002E-2</v>
      </c>
    </row>
    <row r="836" spans="1:21" x14ac:dyDescent="0.25">
      <c r="A836" s="92" t="s">
        <v>11</v>
      </c>
      <c r="B836" s="92" t="s">
        <v>12</v>
      </c>
      <c r="C836" s="92" t="s">
        <v>13</v>
      </c>
      <c r="D836" s="92" t="s">
        <v>14</v>
      </c>
      <c r="E836" s="92" t="s">
        <v>18</v>
      </c>
      <c r="G836" s="92" t="s">
        <v>97</v>
      </c>
      <c r="H836" s="92" t="s">
        <v>74</v>
      </c>
      <c r="I836" s="88" t="s">
        <v>193</v>
      </c>
      <c r="L836" s="98">
        <f>'Activity data'!H45*'Emission factors'!$B$26*'Emission factors'!$E$26/1000</f>
        <v>1.0067805000000002E-4</v>
      </c>
      <c r="M836" s="98">
        <f>'Activity data'!I45*'Emission factors'!$B$26*'Emission factors'!$E$26/1000</f>
        <v>2.2227925500000003E-3</v>
      </c>
      <c r="N836" s="98">
        <f>'Activity data'!J45*'Emission factors'!$B$26*'Emission factors'!$E$26/1000</f>
        <v>3.4706847999999993E-3</v>
      </c>
      <c r="O836" s="98">
        <f>'Activity data'!K45*'Emission factors'!$B$26*'Emission factors'!$E$26/1000</f>
        <v>3.1174956999999994E-3</v>
      </c>
      <c r="P836" s="98">
        <f>'Activity data'!L45*'Emission factors'!$B$26*'Emission factors'!$E$26/1000</f>
        <v>4.0517416499999993E-3</v>
      </c>
      <c r="Q836" s="98">
        <f>'Activity data'!M45*'Emission factors'!$B$26*'Emission factors'!$E$26/1000</f>
        <v>3.1074917499999996E-3</v>
      </c>
      <c r="R836" s="98">
        <f>'Activity data'!N45*'Emission factors'!$B$26*'Emission factors'!$E$26/1000</f>
        <v>3.2194035500000009E-3</v>
      </c>
      <c r="S836" s="98">
        <f>'Activity data'!O45*'Emission factors'!$B$26*'Emission factors'!$E$26/1000</f>
        <v>3.5380872999999993E-3</v>
      </c>
      <c r="T836" s="98">
        <f>'Activity data'!P45*'Emission factors'!$B$26*'Emission factors'!$E$26/1000</f>
        <v>2.5620517999999995E-3</v>
      </c>
      <c r="U836" s="98">
        <f>'Activity data'!Q45*'Emission factors'!$B$26*'Emission factors'!$E$26/1000</f>
        <v>1.4827367499999997E-3</v>
      </c>
    </row>
    <row r="837" spans="1:21" x14ac:dyDescent="0.25">
      <c r="A837" s="92" t="s">
        <v>11</v>
      </c>
      <c r="B837" s="92" t="s">
        <v>12</v>
      </c>
      <c r="C837" s="92" t="s">
        <v>13</v>
      </c>
      <c r="D837" s="92" t="s">
        <v>14</v>
      </c>
      <c r="E837" s="92" t="s">
        <v>18</v>
      </c>
      <c r="G837" s="92" t="s">
        <v>97</v>
      </c>
      <c r="H837" s="92" t="s">
        <v>74</v>
      </c>
      <c r="I837" s="88" t="s">
        <v>259</v>
      </c>
      <c r="L837" s="98">
        <f>'Activity data'!H46*'Emission factors'!$B$26*'Emission factors'!$E$26/1000</f>
        <v>0</v>
      </c>
      <c r="M837" s="98">
        <f>'Activity data'!I46*'Emission factors'!$B$26*'Emission factors'!$E$26/1000</f>
        <v>0</v>
      </c>
      <c r="N837" s="98">
        <f>'Activity data'!J46*'Emission factors'!$B$26*'Emission factors'!$E$26/1000</f>
        <v>0</v>
      </c>
      <c r="O837" s="98">
        <f>'Activity data'!K46*'Emission factors'!$B$26*'Emission factors'!$E$26/1000</f>
        <v>2.6180549999999998E-5</v>
      </c>
      <c r="P837" s="98">
        <f>'Activity data'!L46*'Emission factors'!$B$26*'Emission factors'!$E$26/1000</f>
        <v>1.949706E-4</v>
      </c>
      <c r="Q837" s="98">
        <f>'Activity data'!M46*'Emission factors'!$B$26*'Emission factors'!$E$26/1000</f>
        <v>1.6808055000000003E-4</v>
      </c>
      <c r="R837" s="98">
        <f>'Activity data'!N46*'Emission factors'!$B$26*'Emission factors'!$E$26/1000</f>
        <v>1.1103675E-4</v>
      </c>
      <c r="S837" s="98">
        <f>'Activity data'!O46*'Emission factors'!$B$26*'Emission factors'!$E$26/1000</f>
        <v>1.1321255E-4</v>
      </c>
      <c r="T837" s="98">
        <f>'Activity data'!P46*'Emission factors'!$B$26*'Emission factors'!$E$26/1000</f>
        <v>5.1107649999999995E-5</v>
      </c>
      <c r="U837" s="98">
        <f>'Activity data'!Q46*'Emission factors'!$B$26*'Emission factors'!$E$26/1000</f>
        <v>7.2605499999999995E-6</v>
      </c>
    </row>
    <row r="838" spans="1:21" x14ac:dyDescent="0.25">
      <c r="A838" s="92" t="s">
        <v>11</v>
      </c>
      <c r="B838" s="92" t="s">
        <v>12</v>
      </c>
      <c r="C838" s="92" t="s">
        <v>13</v>
      </c>
      <c r="D838" s="92" t="s">
        <v>14</v>
      </c>
      <c r="E838" s="92" t="s">
        <v>18</v>
      </c>
      <c r="G838" s="92" t="s">
        <v>97</v>
      </c>
      <c r="H838" s="92" t="s">
        <v>74</v>
      </c>
      <c r="I838" s="88" t="s">
        <v>223</v>
      </c>
      <c r="L838" s="98">
        <f>'Activity data'!H47*'Emission factors'!$B$26*'Emission factors'!$E$26/1000</f>
        <v>0</v>
      </c>
      <c r="M838" s="98">
        <f>'Activity data'!I47*'Emission factors'!$B$26*'Emission factors'!$E$26/1000</f>
        <v>0</v>
      </c>
      <c r="N838" s="98">
        <f>'Activity data'!J47*'Emission factors'!$B$26*'Emission factors'!$E$26/1000</f>
        <v>0</v>
      </c>
      <c r="O838" s="98">
        <f>'Activity data'!K47*'Emission factors'!$B$26*'Emission factors'!$E$26/1000</f>
        <v>0</v>
      </c>
      <c r="P838" s="98">
        <f>'Activity data'!L47*'Emission factors'!$B$26*'Emission factors'!$E$26/1000</f>
        <v>0</v>
      </c>
      <c r="Q838" s="98">
        <f>'Activity data'!M47*'Emission factors'!$B$26*'Emission factors'!$E$26/1000</f>
        <v>0</v>
      </c>
      <c r="R838" s="98">
        <f>'Activity data'!N47*'Emission factors'!$B$26*'Emission factors'!$E$26/1000</f>
        <v>0</v>
      </c>
      <c r="S838" s="98">
        <f>'Activity data'!O47*'Emission factors'!$B$26*'Emission factors'!$E$26/1000</f>
        <v>0</v>
      </c>
      <c r="T838" s="98">
        <f>'Activity data'!P47*'Emission factors'!$B$26*'Emission factors'!$E$26/1000</f>
        <v>0</v>
      </c>
      <c r="U838" s="98">
        <f>'Activity data'!Q47*'Emission factors'!$B$26*'Emission factors'!$E$26/1000</f>
        <v>0</v>
      </c>
    </row>
    <row r="839" spans="1:21" x14ac:dyDescent="0.25">
      <c r="A839" s="92" t="s">
        <v>11</v>
      </c>
      <c r="B839" s="92" t="s">
        <v>12</v>
      </c>
      <c r="C839" s="92" t="s">
        <v>13</v>
      </c>
      <c r="D839" s="92" t="s">
        <v>14</v>
      </c>
      <c r="E839" s="92" t="s">
        <v>18</v>
      </c>
      <c r="G839" s="92" t="s">
        <v>97</v>
      </c>
      <c r="H839" s="92" t="s">
        <v>74</v>
      </c>
      <c r="I839" s="88" t="s">
        <v>221</v>
      </c>
      <c r="L839" s="98">
        <f>'Activity data'!H48*'Emission factors'!$B$26*'Emission factors'!$E$26/1000</f>
        <v>8.8137401000000001E-3</v>
      </c>
      <c r="M839" s="98">
        <f>'Activity data'!I48*'Emission factors'!$B$26*'Emission factors'!$E$26/1000</f>
        <v>2.8683027449999999E-2</v>
      </c>
      <c r="N839" s="98">
        <f>'Activity data'!J48*'Emission factors'!$B$26*'Emission factors'!$E$26/1000</f>
        <v>5.2459389399999994E-2</v>
      </c>
      <c r="O839" s="98">
        <f>'Activity data'!K48*'Emission factors'!$B$26*'Emission factors'!$E$26/1000</f>
        <v>5.3992382399999997E-2</v>
      </c>
      <c r="P839" s="98">
        <f>'Activity data'!L48*'Emission factors'!$B$26*'Emission factors'!$E$26/1000</f>
        <v>6.3201219399999994E-2</v>
      </c>
      <c r="Q839" s="98">
        <f>'Activity data'!M48*'Emission factors'!$B$26*'Emission factors'!$E$26/1000</f>
        <v>6.1179428199999997E-2</v>
      </c>
      <c r="R839" s="98">
        <f>'Activity data'!N48*'Emission factors'!$B$26*'Emission factors'!$E$26/1000</f>
        <v>5.0169951149999989E-2</v>
      </c>
      <c r="S839" s="98">
        <f>'Activity data'!O48*'Emission factors'!$B$26*'Emission factors'!$E$26/1000</f>
        <v>3.4978255399999984E-2</v>
      </c>
      <c r="T839" s="98">
        <f>'Activity data'!P48*'Emission factors'!$B$26*'Emission factors'!$E$26/1000</f>
        <v>2.3959389299999998E-2</v>
      </c>
      <c r="U839" s="98">
        <f>'Activity data'!Q48*'Emission factors'!$B$26*'Emission factors'!$E$26/1000</f>
        <v>1.5939650649999998E-2</v>
      </c>
    </row>
    <row r="840" spans="1:21" x14ac:dyDescent="0.25">
      <c r="A840" s="92" t="s">
        <v>11</v>
      </c>
      <c r="B840" s="92" t="s">
        <v>12</v>
      </c>
      <c r="C840" s="92" t="s">
        <v>13</v>
      </c>
      <c r="D840" s="92" t="s">
        <v>14</v>
      </c>
      <c r="E840" s="92" t="s">
        <v>18</v>
      </c>
      <c r="G840" s="92" t="s">
        <v>97</v>
      </c>
      <c r="H840" s="92" t="s">
        <v>74</v>
      </c>
      <c r="I840" s="88" t="s">
        <v>222</v>
      </c>
      <c r="L840" s="98">
        <f>'Activity data'!H49*'Emission factors'!$B$26*'Emission factors'!$E$26/1000</f>
        <v>0</v>
      </c>
      <c r="M840" s="98">
        <f>'Activity data'!I49*'Emission factors'!$B$26*'Emission factors'!$E$26/1000</f>
        <v>0</v>
      </c>
      <c r="N840" s="98">
        <f>'Activity data'!J49*'Emission factors'!$B$26*'Emission factors'!$E$26/1000</f>
        <v>9.4576349999999994E-5</v>
      </c>
      <c r="O840" s="98">
        <f>'Activity data'!K49*'Emission factors'!$B$26*'Emission factors'!$E$26/1000</f>
        <v>1.3433200000000003E-3</v>
      </c>
      <c r="P840" s="98">
        <f>'Activity data'!L49*'Emission factors'!$B$26*'Emission factors'!$E$26/1000</f>
        <v>3.3939642000000003E-3</v>
      </c>
      <c r="Q840" s="98">
        <f>'Activity data'!M49*'Emission factors'!$B$26*'Emission factors'!$E$26/1000</f>
        <v>3.7172833499999999E-3</v>
      </c>
      <c r="R840" s="98">
        <f>'Activity data'!N49*'Emission factors'!$B$26*'Emission factors'!$E$26/1000</f>
        <v>3.4432034999999999E-3</v>
      </c>
      <c r="S840" s="98">
        <f>'Activity data'!O49*'Emission factors'!$B$26*'Emission factors'!$E$26/1000</f>
        <v>1.2856613000000001E-3</v>
      </c>
      <c r="T840" s="98">
        <f>'Activity data'!P49*'Emission factors'!$B$26*'Emission factors'!$E$26/1000</f>
        <v>2.6081219999999993E-4</v>
      </c>
      <c r="U840" s="98">
        <f>'Activity data'!Q49*'Emission factors'!$B$26*'Emission factors'!$E$26/1000</f>
        <v>1.1706749999999999E-4</v>
      </c>
    </row>
    <row r="841" spans="1:21" x14ac:dyDescent="0.25">
      <c r="A841" s="92" t="s">
        <v>11</v>
      </c>
      <c r="B841" s="92" t="s">
        <v>12</v>
      </c>
      <c r="C841" s="92" t="s">
        <v>13</v>
      </c>
      <c r="D841" s="92" t="s">
        <v>14</v>
      </c>
      <c r="E841" s="92" t="s">
        <v>18</v>
      </c>
      <c r="G841" s="92" t="s">
        <v>97</v>
      </c>
      <c r="H841" s="92" t="s">
        <v>74</v>
      </c>
      <c r="I841" s="88" t="s">
        <v>201</v>
      </c>
      <c r="L841" s="98">
        <f>'Activity data'!H50*'Emission factors'!$B$26*'Emission factors'!$E$26/1000</f>
        <v>5.0030629000000007E-2</v>
      </c>
      <c r="M841" s="98">
        <f>'Activity data'!I50*'Emission factors'!$B$26*'Emission factors'!$E$26/1000</f>
        <v>6.765413599999999E-2</v>
      </c>
      <c r="N841" s="98">
        <f>'Activity data'!J50*'Emission factors'!$B$26*'Emission factors'!$E$26/1000</f>
        <v>9.456875834999999E-2</v>
      </c>
      <c r="O841" s="98">
        <f>'Activity data'!K50*'Emission factors'!$B$26*'Emission factors'!$E$26/1000</f>
        <v>9.6171235049999984E-2</v>
      </c>
      <c r="P841" s="98">
        <f>'Activity data'!L50*'Emission factors'!$B$26*'Emission factors'!$E$26/1000</f>
        <v>0.10391571135000002</v>
      </c>
      <c r="Q841" s="98">
        <f>'Activity data'!M50*'Emission factors'!$B$26*'Emission factors'!$E$26/1000</f>
        <v>9.2325863299999977E-2</v>
      </c>
      <c r="R841" s="98">
        <f>'Activity data'!N50*'Emission factors'!$B$26*'Emission factors'!$E$26/1000</f>
        <v>7.1738916699999988E-2</v>
      </c>
      <c r="S841" s="98">
        <f>'Activity data'!O50*'Emission factors'!$B$26*'Emission factors'!$E$26/1000</f>
        <v>5.5236466999999997E-2</v>
      </c>
      <c r="T841" s="98">
        <f>'Activity data'!P50*'Emission factors'!$B$26*'Emission factors'!$E$26/1000</f>
        <v>4.0628949899999989E-2</v>
      </c>
      <c r="U841" s="98">
        <f>'Activity data'!Q50*'Emission factors'!$B$26*'Emission factors'!$E$26/1000</f>
        <v>2.6581772249999996E-2</v>
      </c>
    </row>
    <row r="842" spans="1:21" x14ac:dyDescent="0.25">
      <c r="A842" s="92" t="s">
        <v>11</v>
      </c>
      <c r="B842" s="92" t="s">
        <v>12</v>
      </c>
      <c r="C842" s="92" t="s">
        <v>13</v>
      </c>
      <c r="D842" s="92" t="s">
        <v>14</v>
      </c>
      <c r="E842" s="92" t="s">
        <v>18</v>
      </c>
      <c r="G842" s="92" t="s">
        <v>97</v>
      </c>
      <c r="H842" s="92" t="s">
        <v>74</v>
      </c>
      <c r="I842" s="88" t="s">
        <v>207</v>
      </c>
      <c r="L842" s="98">
        <f>'Activity data'!H51*'Emission factors'!$B$26*'Emission factors'!$E$26/1000</f>
        <v>2.8134986E-3</v>
      </c>
      <c r="M842" s="98">
        <f>'Activity data'!I51*'Emission factors'!$B$26*'Emission factors'!$E$26/1000</f>
        <v>3.3689661500000004E-3</v>
      </c>
      <c r="N842" s="98">
        <f>'Activity data'!J51*'Emission factors'!$B$26*'Emission factors'!$E$26/1000</f>
        <v>4.2772207500000005E-3</v>
      </c>
      <c r="O842" s="98">
        <f>'Activity data'!K51*'Emission factors'!$B$26*'Emission factors'!$E$26/1000</f>
        <v>4.0602320000000004E-3</v>
      </c>
      <c r="P842" s="98">
        <f>'Activity data'!L51*'Emission factors'!$B$26*'Emission factors'!$E$26/1000</f>
        <v>3.8946110499999999E-3</v>
      </c>
      <c r="Q842" s="98">
        <f>'Activity data'!M51*'Emission factors'!$B$26*'Emission factors'!$E$26/1000</f>
        <v>2.5943813500000001E-3</v>
      </c>
      <c r="R842" s="98">
        <f>'Activity data'!N51*'Emission factors'!$B$26*'Emission factors'!$E$26/1000</f>
        <v>1.7020432000000002E-3</v>
      </c>
      <c r="S842" s="98">
        <f>'Activity data'!O51*'Emission factors'!$B$26*'Emission factors'!$E$26/1000</f>
        <v>1.2848808500000003E-3</v>
      </c>
      <c r="T842" s="98">
        <f>'Activity data'!P51*'Emission factors'!$B$26*'Emission factors'!$E$26/1000</f>
        <v>9.3110049999999987E-4</v>
      </c>
      <c r="U842" s="98">
        <f>'Activity data'!Q51*'Emission factors'!$B$26*'Emission factors'!$E$26/1000</f>
        <v>6.2603914999999994E-4</v>
      </c>
    </row>
    <row r="843" spans="1:21" x14ac:dyDescent="0.25">
      <c r="A843" s="92" t="s">
        <v>11</v>
      </c>
      <c r="B843" s="92" t="s">
        <v>12</v>
      </c>
      <c r="C843" s="92" t="s">
        <v>13</v>
      </c>
      <c r="D843" s="92" t="s">
        <v>14</v>
      </c>
      <c r="E843" s="92" t="s">
        <v>18</v>
      </c>
      <c r="G843" s="92" t="s">
        <v>97</v>
      </c>
      <c r="H843" s="92" t="s">
        <v>74</v>
      </c>
      <c r="I843" s="88" t="s">
        <v>218</v>
      </c>
      <c r="L843" s="98">
        <f>'Activity data'!H52*'Emission factors'!$B$26*'Emission factors'!$E$26/1000</f>
        <v>0</v>
      </c>
      <c r="M843" s="98">
        <f>'Activity data'!I52*'Emission factors'!$B$26*'Emission factors'!$E$26/1000</f>
        <v>0</v>
      </c>
      <c r="N843" s="98">
        <f>'Activity data'!J52*'Emission factors'!$B$26*'Emission factors'!$E$26/1000</f>
        <v>0</v>
      </c>
      <c r="O843" s="98">
        <f>'Activity data'!K52*'Emission factors'!$B$26*'Emission factors'!$E$26/1000</f>
        <v>0</v>
      </c>
      <c r="P843" s="98">
        <f>'Activity data'!L52*'Emission factors'!$B$26*'Emission factors'!$E$26/1000</f>
        <v>0</v>
      </c>
      <c r="Q843" s="98">
        <f>'Activity data'!M52*'Emission factors'!$B$26*'Emission factors'!$E$26/1000</f>
        <v>0</v>
      </c>
      <c r="R843" s="98">
        <f>'Activity data'!N52*'Emission factors'!$B$26*'Emission factors'!$E$26/1000</f>
        <v>0</v>
      </c>
      <c r="S843" s="98">
        <f>'Activity data'!O52*'Emission factors'!$B$26*'Emission factors'!$E$26/1000</f>
        <v>0</v>
      </c>
      <c r="T843" s="98">
        <f>'Activity data'!P52*'Emission factors'!$B$26*'Emission factors'!$E$26/1000</f>
        <v>0</v>
      </c>
      <c r="U843" s="98">
        <f>'Activity data'!Q52*'Emission factors'!$B$26*'Emission factors'!$E$26/1000</f>
        <v>0</v>
      </c>
    </row>
    <row r="844" spans="1:21" x14ac:dyDescent="0.25">
      <c r="A844" s="92" t="s">
        <v>11</v>
      </c>
      <c r="B844" s="92" t="s">
        <v>12</v>
      </c>
      <c r="C844" s="92" t="s">
        <v>13</v>
      </c>
      <c r="D844" s="92" t="s">
        <v>14</v>
      </c>
      <c r="E844" s="92" t="s">
        <v>18</v>
      </c>
      <c r="G844" s="92" t="s">
        <v>97</v>
      </c>
      <c r="H844" s="92" t="s">
        <v>74</v>
      </c>
      <c r="I844" s="88" t="s">
        <v>194</v>
      </c>
      <c r="L844" s="98">
        <f>'Activity data'!H53*'Emission factors'!$B$26*'Emission factors'!$E$26/1000</f>
        <v>0</v>
      </c>
      <c r="M844" s="98">
        <f>'Activity data'!I53*'Emission factors'!$B$26*'Emission factors'!$E$26/1000</f>
        <v>0</v>
      </c>
      <c r="N844" s="98">
        <f>'Activity data'!J53*'Emission factors'!$B$26*'Emission factors'!$E$26/1000</f>
        <v>0</v>
      </c>
      <c r="O844" s="98">
        <f>'Activity data'!K53*'Emission factors'!$B$26*'Emission factors'!$E$26/1000</f>
        <v>0</v>
      </c>
      <c r="P844" s="98">
        <f>'Activity data'!L53*'Emission factors'!$B$26*'Emission factors'!$E$26/1000</f>
        <v>4.2570000000000001E-5</v>
      </c>
      <c r="Q844" s="98">
        <f>'Activity data'!M53*'Emission factors'!$B$26*'Emission factors'!$E$26/1000</f>
        <v>4.2197512499999998E-3</v>
      </c>
      <c r="R844" s="98">
        <f>'Activity data'!N53*'Emission factors'!$B$26*'Emission factors'!$E$26/1000</f>
        <v>7.565564050000001E-3</v>
      </c>
      <c r="S844" s="98">
        <f>'Activity data'!O53*'Emission factors'!$B$26*'Emission factors'!$E$26/1000</f>
        <v>8.4211974000000002E-3</v>
      </c>
      <c r="T844" s="98">
        <f>'Activity data'!P53*'Emission factors'!$B$26*'Emission factors'!$E$26/1000</f>
        <v>6.5288426499999991E-3</v>
      </c>
      <c r="U844" s="98">
        <f>'Activity data'!Q53*'Emission factors'!$B$26*'Emission factors'!$E$26/1000</f>
        <v>4.1584504499999992E-3</v>
      </c>
    </row>
    <row r="845" spans="1:21" x14ac:dyDescent="0.25">
      <c r="A845" s="92" t="s">
        <v>11</v>
      </c>
      <c r="B845" s="92" t="s">
        <v>12</v>
      </c>
      <c r="C845" s="92" t="s">
        <v>13</v>
      </c>
      <c r="D845" s="92" t="s">
        <v>14</v>
      </c>
      <c r="E845" s="92" t="s">
        <v>18</v>
      </c>
      <c r="G845" s="92" t="s">
        <v>97</v>
      </c>
      <c r="H845" s="92" t="s">
        <v>74</v>
      </c>
      <c r="I845" s="88" t="s">
        <v>195</v>
      </c>
      <c r="L845" s="98">
        <f>'Activity data'!H54*'Emission factors'!$B$26*'Emission factors'!$E$26/1000</f>
        <v>0</v>
      </c>
      <c r="M845" s="98">
        <f>'Activity data'!I54*'Emission factors'!$B$26*'Emission factors'!$E$26/1000</f>
        <v>0</v>
      </c>
      <c r="N845" s="98">
        <f>'Activity data'!J54*'Emission factors'!$B$26*'Emission factors'!$E$26/1000</f>
        <v>0</v>
      </c>
      <c r="O845" s="98">
        <f>'Activity data'!K54*'Emission factors'!$B$26*'Emission factors'!$E$26/1000</f>
        <v>3.2991750000000001E-5</v>
      </c>
      <c r="P845" s="98">
        <f>'Activity data'!L54*'Emission factors'!$B$26*'Emission factors'!$E$26/1000</f>
        <v>1.2792285E-4</v>
      </c>
      <c r="Q845" s="98">
        <f>'Activity data'!M54*'Emission factors'!$B$26*'Emission factors'!$E$26/1000</f>
        <v>4.1777725000000001E-4</v>
      </c>
      <c r="R845" s="98">
        <f>'Activity data'!N54*'Emission factors'!$B$26*'Emission factors'!$E$26/1000</f>
        <v>7.897917499999998E-4</v>
      </c>
      <c r="S845" s="98">
        <f>'Activity data'!O54*'Emission factors'!$B$26*'Emission factors'!$E$26/1000</f>
        <v>9.616799499999999E-4</v>
      </c>
      <c r="T845" s="98">
        <f>'Activity data'!P54*'Emission factors'!$B$26*'Emission factors'!$E$26/1000</f>
        <v>7.9591710000000008E-4</v>
      </c>
      <c r="U845" s="98">
        <f>'Activity data'!Q54*'Emission factors'!$B$26*'Emission factors'!$E$26/1000</f>
        <v>4.468904E-4</v>
      </c>
    </row>
    <row r="846" spans="1:21" x14ac:dyDescent="0.25">
      <c r="A846" s="92" t="s">
        <v>11</v>
      </c>
      <c r="B846" s="92" t="s">
        <v>12</v>
      </c>
      <c r="C846" s="92" t="s">
        <v>13</v>
      </c>
      <c r="D846" s="92" t="s">
        <v>14</v>
      </c>
      <c r="E846" s="92" t="s">
        <v>18</v>
      </c>
      <c r="G846" s="92" t="s">
        <v>97</v>
      </c>
      <c r="H846" s="92" t="s">
        <v>74</v>
      </c>
      <c r="I846" s="88" t="s">
        <v>209</v>
      </c>
      <c r="L846" s="98">
        <f>'Activity data'!H55*'Emission factors'!$B$26*'Emission factors'!$E$26/1000</f>
        <v>0.23831005274999995</v>
      </c>
      <c r="M846" s="98">
        <f>'Activity data'!I55*'Emission factors'!$B$26*'Emission factors'!$E$26/1000</f>
        <v>0.43620795515000005</v>
      </c>
      <c r="N846" s="98">
        <f>'Activity data'!J55*'Emission factors'!$B$26*'Emission factors'!$E$26/1000</f>
        <v>0.59463124050000016</v>
      </c>
      <c r="O846" s="98">
        <f>'Activity data'!K55*'Emission factors'!$B$26*'Emission factors'!$E$26/1000</f>
        <v>0.58154534074999997</v>
      </c>
      <c r="P846" s="98">
        <f>'Activity data'!L55*'Emission factors'!$B$26*'Emission factors'!$E$26/1000</f>
        <v>0.5870297994</v>
      </c>
      <c r="Q846" s="98">
        <f>'Activity data'!M55*'Emission factors'!$B$26*'Emission factors'!$E$26/1000</f>
        <v>0.56300298395000004</v>
      </c>
      <c r="R846" s="98">
        <f>'Activity data'!N55*'Emission factors'!$B$26*'Emission factors'!$E$26/1000</f>
        <v>0.56834769475000002</v>
      </c>
      <c r="S846" s="98">
        <f>'Activity data'!O55*'Emission factors'!$B$26*'Emission factors'!$E$26/1000</f>
        <v>0.59193840419999988</v>
      </c>
      <c r="T846" s="98">
        <f>'Activity data'!P55*'Emission factors'!$B$26*'Emission factors'!$E$26/1000</f>
        <v>0.61992851030000018</v>
      </c>
      <c r="U846" s="98">
        <f>'Activity data'!Q55*'Emission factors'!$B$26*'Emission factors'!$E$26/1000</f>
        <v>0.59418302570000003</v>
      </c>
    </row>
    <row r="847" spans="1:21" x14ac:dyDescent="0.25">
      <c r="A847" s="92" t="s">
        <v>11</v>
      </c>
      <c r="B847" s="92" t="s">
        <v>12</v>
      </c>
      <c r="C847" s="92" t="s">
        <v>13</v>
      </c>
      <c r="D847" s="92" t="s">
        <v>14</v>
      </c>
      <c r="E847" s="92" t="s">
        <v>18</v>
      </c>
      <c r="G847" s="92" t="s">
        <v>97</v>
      </c>
      <c r="H847" s="92" t="s">
        <v>74</v>
      </c>
      <c r="I847" s="88" t="s">
        <v>208</v>
      </c>
      <c r="L847" s="98">
        <f>'Activity data'!H56*'Emission factors'!$B$26*'Emission factors'!$E$26/1000</f>
        <v>1.2603297850000002E-2</v>
      </c>
      <c r="M847" s="98">
        <f>'Activity data'!I56*'Emission factors'!$B$26*'Emission factors'!$E$26/1000</f>
        <v>4.6778730349999999E-2</v>
      </c>
      <c r="N847" s="98">
        <f>'Activity data'!J56*'Emission factors'!$B$26*'Emission factors'!$E$26/1000</f>
        <v>0.10250461045000001</v>
      </c>
      <c r="O847" s="98">
        <f>'Activity data'!K56*'Emission factors'!$B$26*'Emission factors'!$E$26/1000</f>
        <v>0.10600684435</v>
      </c>
      <c r="P847" s="98">
        <f>'Activity data'!L56*'Emission factors'!$B$26*'Emission factors'!$E$26/1000</f>
        <v>0.13352449439999997</v>
      </c>
      <c r="Q847" s="98">
        <f>'Activity data'!M56*'Emission factors'!$B$26*'Emission factors'!$E$26/1000</f>
        <v>0.12571831525000005</v>
      </c>
      <c r="R847" s="98">
        <f>'Activity data'!N56*'Emission factors'!$B$26*'Emission factors'!$E$26/1000</f>
        <v>0.11271781565</v>
      </c>
      <c r="S847" s="98">
        <f>'Activity data'!O56*'Emission factors'!$B$26*'Emission factors'!$E$26/1000</f>
        <v>0.10531151070000001</v>
      </c>
      <c r="T847" s="98">
        <f>'Activity data'!P56*'Emission factors'!$B$26*'Emission factors'!$E$26/1000</f>
        <v>8.8861847800000004E-2</v>
      </c>
      <c r="U847" s="98">
        <f>'Activity data'!Q56*'Emission factors'!$B$26*'Emission factors'!$E$26/1000</f>
        <v>6.8525851350000014E-2</v>
      </c>
    </row>
    <row r="848" spans="1:21" x14ac:dyDescent="0.25">
      <c r="A848" s="92" t="s">
        <v>11</v>
      </c>
      <c r="B848" s="92" t="s">
        <v>12</v>
      </c>
      <c r="C848" s="92" t="s">
        <v>13</v>
      </c>
      <c r="D848" s="92" t="s">
        <v>14</v>
      </c>
      <c r="E848" s="92" t="s">
        <v>18</v>
      </c>
      <c r="G848" s="92" t="s">
        <v>97</v>
      </c>
      <c r="H848" s="92" t="s">
        <v>74</v>
      </c>
      <c r="I848" s="88" t="s">
        <v>226</v>
      </c>
      <c r="L848" s="98">
        <f>'Activity data'!H57*'Emission factors'!$B$26*'Emission factors'!$E$26/1000</f>
        <v>0</v>
      </c>
      <c r="M848" s="98">
        <f>'Activity data'!I57*'Emission factors'!$B$26*'Emission factors'!$E$26/1000</f>
        <v>0</v>
      </c>
      <c r="N848" s="98">
        <f>'Activity data'!J57*'Emission factors'!$B$26*'Emission factors'!$E$26/1000</f>
        <v>0</v>
      </c>
      <c r="O848" s="98">
        <f>'Activity data'!K57*'Emission factors'!$B$26*'Emission factors'!$E$26/1000</f>
        <v>0</v>
      </c>
      <c r="P848" s="98">
        <f>'Activity data'!L57*'Emission factors'!$B$26*'Emission factors'!$E$26/1000</f>
        <v>0</v>
      </c>
      <c r="Q848" s="98">
        <f>'Activity data'!M57*'Emission factors'!$B$26*'Emission factors'!$E$26/1000</f>
        <v>0</v>
      </c>
      <c r="R848" s="98">
        <f>'Activity data'!N57*'Emission factors'!$B$26*'Emission factors'!$E$26/1000</f>
        <v>0</v>
      </c>
      <c r="S848" s="98">
        <f>'Activity data'!O57*'Emission factors'!$B$26*'Emission factors'!$E$26/1000</f>
        <v>0</v>
      </c>
      <c r="T848" s="98">
        <f>'Activity data'!P57*'Emission factors'!$B$26*'Emission factors'!$E$26/1000</f>
        <v>0</v>
      </c>
      <c r="U848" s="98">
        <f>'Activity data'!Q57*'Emission factors'!$B$26*'Emission factors'!$E$26/1000</f>
        <v>0</v>
      </c>
    </row>
    <row r="849" spans="1:21" x14ac:dyDescent="0.25">
      <c r="A849" s="92" t="s">
        <v>11</v>
      </c>
      <c r="B849" s="92" t="s">
        <v>12</v>
      </c>
      <c r="C849" s="92" t="s">
        <v>13</v>
      </c>
      <c r="D849" s="92" t="s">
        <v>14</v>
      </c>
      <c r="E849" s="92" t="s">
        <v>18</v>
      </c>
      <c r="G849" s="92" t="s">
        <v>97</v>
      </c>
      <c r="H849" s="92" t="s">
        <v>74</v>
      </c>
      <c r="I849" s="88" t="s">
        <v>196</v>
      </c>
      <c r="L849" s="98">
        <f>'Activity data'!H58*'Emission factors'!$B$26*'Emission factors'!$E$26/1000</f>
        <v>9.1949544499999973E-3</v>
      </c>
      <c r="M849" s="98">
        <f>'Activity data'!I58*'Emission factors'!$B$26*'Emission factors'!$E$26/1000</f>
        <v>2.5731129049999992E-2</v>
      </c>
      <c r="N849" s="98">
        <f>'Activity data'!J58*'Emission factors'!$B$26*'Emission factors'!$E$26/1000</f>
        <v>4.4105263400000004E-2</v>
      </c>
      <c r="O849" s="98">
        <f>'Activity data'!K58*'Emission factors'!$B$26*'Emission factors'!$E$26/1000</f>
        <v>3.8528025799999997E-2</v>
      </c>
      <c r="P849" s="98">
        <f>'Activity data'!L58*'Emission factors'!$B$26*'Emission factors'!$E$26/1000</f>
        <v>4.2596062300000022E-2</v>
      </c>
      <c r="Q849" s="98">
        <f>'Activity data'!M58*'Emission factors'!$B$26*'Emission factors'!$E$26/1000</f>
        <v>4.1157858500000019E-2</v>
      </c>
      <c r="R849" s="98">
        <f>'Activity data'!N58*'Emission factors'!$B$26*'Emission factors'!$E$26/1000</f>
        <v>3.5794653400000008E-2</v>
      </c>
      <c r="S849" s="98">
        <f>'Activity data'!O58*'Emission factors'!$B$26*'Emission factors'!$E$26/1000</f>
        <v>4.2455368449999996E-2</v>
      </c>
      <c r="T849" s="98">
        <f>'Activity data'!P58*'Emission factors'!$B$26*'Emission factors'!$E$26/1000</f>
        <v>3.7158880000000005E-2</v>
      </c>
      <c r="U849" s="98">
        <f>'Activity data'!Q58*'Emission factors'!$B$26*'Emission factors'!$E$26/1000</f>
        <v>2.4451238349999998E-2</v>
      </c>
    </row>
    <row r="850" spans="1:21" x14ac:dyDescent="0.25">
      <c r="A850" s="92" t="s">
        <v>11</v>
      </c>
      <c r="B850" s="92" t="s">
        <v>12</v>
      </c>
      <c r="C850" s="92" t="s">
        <v>13</v>
      </c>
      <c r="D850" s="92" t="s">
        <v>14</v>
      </c>
      <c r="E850" s="92" t="s">
        <v>18</v>
      </c>
      <c r="G850" s="92" t="s">
        <v>97</v>
      </c>
      <c r="H850" s="92" t="s">
        <v>74</v>
      </c>
      <c r="I850" s="88" t="s">
        <v>197</v>
      </c>
      <c r="L850" s="98">
        <f>'Activity data'!H59*'Emission factors'!$B$26*'Emission factors'!$E$26/1000</f>
        <v>0.16311064440000006</v>
      </c>
      <c r="M850" s="98">
        <f>'Activity data'!I59*'Emission factors'!$B$26*'Emission factors'!$E$26/1000</f>
        <v>0.2774086348</v>
      </c>
      <c r="N850" s="98">
        <f>'Activity data'!J59*'Emission factors'!$B$26*'Emission factors'!$E$26/1000</f>
        <v>0.36049231460000014</v>
      </c>
      <c r="O850" s="98">
        <f>'Activity data'!K59*'Emission factors'!$B$26*'Emission factors'!$E$26/1000</f>
        <v>0.31542591520000007</v>
      </c>
      <c r="P850" s="98">
        <f>'Activity data'!L59*'Emission factors'!$B$26*'Emission factors'!$E$26/1000</f>
        <v>0.29345967695000003</v>
      </c>
      <c r="Q850" s="98">
        <f>'Activity data'!M59*'Emission factors'!$B$26*'Emission factors'!$E$26/1000</f>
        <v>0.25687537370000008</v>
      </c>
      <c r="R850" s="98">
        <f>'Activity data'!N59*'Emission factors'!$B$26*'Emission factors'!$E$26/1000</f>
        <v>0.21252840730000003</v>
      </c>
      <c r="S850" s="98">
        <f>'Activity data'!O59*'Emission factors'!$B$26*'Emission factors'!$E$26/1000</f>
        <v>0.17558079275000002</v>
      </c>
      <c r="T850" s="98">
        <f>'Activity data'!P59*'Emission factors'!$B$26*'Emission factors'!$E$26/1000</f>
        <v>0.13620512729999998</v>
      </c>
      <c r="U850" s="98">
        <f>'Activity data'!Q59*'Emission factors'!$B$26*'Emission factors'!$E$26/1000</f>
        <v>9.6028412700000024E-2</v>
      </c>
    </row>
    <row r="851" spans="1:21" x14ac:dyDescent="0.25">
      <c r="A851" s="92" t="s">
        <v>11</v>
      </c>
      <c r="B851" s="92" t="s">
        <v>12</v>
      </c>
      <c r="C851" s="92" t="s">
        <v>13</v>
      </c>
      <c r="D851" s="92" t="s">
        <v>14</v>
      </c>
      <c r="E851" s="92" t="s">
        <v>18</v>
      </c>
      <c r="G851" s="92" t="s">
        <v>97</v>
      </c>
      <c r="H851" s="92" t="s">
        <v>74</v>
      </c>
      <c r="I851" s="88" t="s">
        <v>229</v>
      </c>
      <c r="L851" s="98">
        <f>'Activity data'!H60*'Emission factors'!$B$26*'Emission factors'!$E$26/1000</f>
        <v>0</v>
      </c>
      <c r="M851" s="98">
        <f>'Activity data'!I60*'Emission factors'!$B$26*'Emission factors'!$E$26/1000</f>
        <v>0</v>
      </c>
      <c r="N851" s="98">
        <f>'Activity data'!J60*'Emission factors'!$B$26*'Emission factors'!$E$26/1000</f>
        <v>0</v>
      </c>
      <c r="O851" s="98">
        <f>'Activity data'!K60*'Emission factors'!$B$26*'Emission factors'!$E$26/1000</f>
        <v>0</v>
      </c>
      <c r="P851" s="98">
        <f>'Activity data'!L60*'Emission factors'!$B$26*'Emission factors'!$E$26/1000</f>
        <v>0</v>
      </c>
      <c r="Q851" s="98">
        <f>'Activity data'!M60*'Emission factors'!$B$26*'Emission factors'!$E$26/1000</f>
        <v>0</v>
      </c>
      <c r="R851" s="98">
        <f>'Activity data'!N60*'Emission factors'!$B$26*'Emission factors'!$E$26/1000</f>
        <v>0</v>
      </c>
      <c r="S851" s="98">
        <f>'Activity data'!O60*'Emission factors'!$B$26*'Emission factors'!$E$26/1000</f>
        <v>0</v>
      </c>
      <c r="T851" s="98">
        <f>'Activity data'!P60*'Emission factors'!$B$26*'Emission factors'!$E$26/1000</f>
        <v>0</v>
      </c>
      <c r="U851" s="98">
        <f>'Activity data'!Q60*'Emission factors'!$B$26*'Emission factors'!$E$26/1000</f>
        <v>0</v>
      </c>
    </row>
    <row r="852" spans="1:21" x14ac:dyDescent="0.25">
      <c r="A852" s="92" t="s">
        <v>11</v>
      </c>
      <c r="B852" s="92" t="s">
        <v>12</v>
      </c>
      <c r="C852" s="92" t="s">
        <v>13</v>
      </c>
      <c r="D852" s="92" t="s">
        <v>14</v>
      </c>
      <c r="E852" s="92" t="s">
        <v>18</v>
      </c>
      <c r="G852" s="92" t="s">
        <v>97</v>
      </c>
      <c r="H852" s="92" t="s">
        <v>74</v>
      </c>
      <c r="I852" s="88" t="s">
        <v>198</v>
      </c>
      <c r="L852" s="98">
        <f>'Activity data'!H61*'Emission factors'!$B$26*'Emission factors'!$E$26/1000</f>
        <v>0</v>
      </c>
      <c r="M852" s="98">
        <f>'Activity data'!I61*'Emission factors'!$B$26*'Emission factors'!$E$26/1000</f>
        <v>0</v>
      </c>
      <c r="N852" s="98">
        <f>'Activity data'!J61*'Emission factors'!$B$26*'Emission factors'!$E$26/1000</f>
        <v>0</v>
      </c>
      <c r="O852" s="98">
        <f>'Activity data'!K61*'Emission factors'!$B$26*'Emission factors'!$E$26/1000</f>
        <v>0</v>
      </c>
      <c r="P852" s="98">
        <f>'Activity data'!L61*'Emission factors'!$B$26*'Emission factors'!$E$26/1000</f>
        <v>0</v>
      </c>
      <c r="Q852" s="98">
        <f>'Activity data'!M61*'Emission factors'!$B$26*'Emission factors'!$E$26/1000</f>
        <v>0</v>
      </c>
      <c r="R852" s="98">
        <f>'Activity data'!N61*'Emission factors'!$B$26*'Emission factors'!$E$26/1000</f>
        <v>0</v>
      </c>
      <c r="S852" s="98">
        <f>'Activity data'!O61*'Emission factors'!$B$26*'Emission factors'!$E$26/1000</f>
        <v>0</v>
      </c>
      <c r="T852" s="98">
        <f>'Activity data'!P61*'Emission factors'!$B$26*'Emission factors'!$E$26/1000</f>
        <v>0</v>
      </c>
      <c r="U852" s="98">
        <f>'Activity data'!Q61*'Emission factors'!$B$26*'Emission factors'!$E$26/1000</f>
        <v>0</v>
      </c>
    </row>
    <row r="853" spans="1:21" x14ac:dyDescent="0.25">
      <c r="A853" s="92" t="s">
        <v>11</v>
      </c>
      <c r="B853" s="92" t="s">
        <v>12</v>
      </c>
      <c r="C853" s="92" t="s">
        <v>13</v>
      </c>
      <c r="D853" s="92" t="s">
        <v>14</v>
      </c>
      <c r="E853" s="92" t="s">
        <v>18</v>
      </c>
      <c r="G853" s="92" t="s">
        <v>97</v>
      </c>
      <c r="H853" s="92" t="s">
        <v>74</v>
      </c>
      <c r="I853" s="88" t="s">
        <v>231</v>
      </c>
      <c r="L853" s="98">
        <f>'Activity data'!H62*'Emission factors'!$B$26*'Emission factors'!$E$26/1000</f>
        <v>0</v>
      </c>
      <c r="M853" s="98">
        <f>'Activity data'!I62*'Emission factors'!$B$26*'Emission factors'!$E$26/1000</f>
        <v>0</v>
      </c>
      <c r="N853" s="98">
        <f>'Activity data'!J62*'Emission factors'!$B$26*'Emission factors'!$E$26/1000</f>
        <v>0</v>
      </c>
      <c r="O853" s="98">
        <f>'Activity data'!K62*'Emission factors'!$B$26*'Emission factors'!$E$26/1000</f>
        <v>0</v>
      </c>
      <c r="P853" s="98">
        <f>'Activity data'!L62*'Emission factors'!$B$26*'Emission factors'!$E$26/1000</f>
        <v>0</v>
      </c>
      <c r="Q853" s="98">
        <f>'Activity data'!M62*'Emission factors'!$B$26*'Emission factors'!$E$26/1000</f>
        <v>0</v>
      </c>
      <c r="R853" s="98">
        <f>'Activity data'!N62*'Emission factors'!$B$26*'Emission factors'!$E$26/1000</f>
        <v>0</v>
      </c>
      <c r="S853" s="98">
        <f>'Activity data'!O62*'Emission factors'!$B$26*'Emission factors'!$E$26/1000</f>
        <v>0</v>
      </c>
      <c r="T853" s="98">
        <f>'Activity data'!P62*'Emission factors'!$B$26*'Emission factors'!$E$26/1000</f>
        <v>0</v>
      </c>
      <c r="U853" s="98">
        <f>'Activity data'!Q62*'Emission factors'!$B$26*'Emission factors'!$E$26/1000</f>
        <v>0</v>
      </c>
    </row>
    <row r="854" spans="1:21" x14ac:dyDescent="0.25">
      <c r="A854" s="92" t="s">
        <v>11</v>
      </c>
      <c r="B854" s="92" t="s">
        <v>12</v>
      </c>
      <c r="C854" s="92" t="s">
        <v>13</v>
      </c>
      <c r="D854" s="92" t="s">
        <v>14</v>
      </c>
      <c r="E854" s="92" t="s">
        <v>18</v>
      </c>
      <c r="G854" s="92" t="s">
        <v>97</v>
      </c>
      <c r="H854" s="92" t="s">
        <v>74</v>
      </c>
      <c r="I854" s="88" t="s">
        <v>230</v>
      </c>
      <c r="L854" s="98">
        <f>'Activity data'!H63*'Emission factors'!$B$26*'Emission factors'!$E$26/1000</f>
        <v>0</v>
      </c>
      <c r="M854" s="98">
        <f>'Activity data'!I63*'Emission factors'!$B$26*'Emission factors'!$E$26/1000</f>
        <v>0</v>
      </c>
      <c r="N854" s="98">
        <f>'Activity data'!J63*'Emission factors'!$B$26*'Emission factors'!$E$26/1000</f>
        <v>0</v>
      </c>
      <c r="O854" s="98">
        <f>'Activity data'!K63*'Emission factors'!$B$26*'Emission factors'!$E$26/1000</f>
        <v>0</v>
      </c>
      <c r="P854" s="98">
        <f>'Activity data'!L63*'Emission factors'!$B$26*'Emission factors'!$E$26/1000</f>
        <v>0</v>
      </c>
      <c r="Q854" s="98">
        <f>'Activity data'!M63*'Emission factors'!$B$26*'Emission factors'!$E$26/1000</f>
        <v>0</v>
      </c>
      <c r="R854" s="98">
        <f>'Activity data'!N63*'Emission factors'!$B$26*'Emission factors'!$E$26/1000</f>
        <v>0</v>
      </c>
      <c r="S854" s="98">
        <f>'Activity data'!O63*'Emission factors'!$B$26*'Emission factors'!$E$26/1000</f>
        <v>0</v>
      </c>
      <c r="T854" s="98">
        <f>'Activity data'!P63*'Emission factors'!$B$26*'Emission factors'!$E$26/1000</f>
        <v>0</v>
      </c>
      <c r="U854" s="98">
        <f>'Activity data'!Q63*'Emission factors'!$B$26*'Emission factors'!$E$26/1000</f>
        <v>0</v>
      </c>
    </row>
    <row r="855" spans="1:21" x14ac:dyDescent="0.25">
      <c r="A855" s="92" t="s">
        <v>11</v>
      </c>
      <c r="B855" s="92" t="s">
        <v>12</v>
      </c>
      <c r="C855" s="92" t="s">
        <v>13</v>
      </c>
      <c r="D855" s="92" t="s">
        <v>14</v>
      </c>
      <c r="E855" s="92" t="s">
        <v>18</v>
      </c>
      <c r="G855" s="92" t="s">
        <v>97</v>
      </c>
      <c r="H855" s="92" t="s">
        <v>74</v>
      </c>
      <c r="I855" s="88" t="s">
        <v>232</v>
      </c>
      <c r="L855" s="98">
        <f>'Activity data'!H64*'Emission factors'!$B$26*'Emission factors'!$E$26/1000</f>
        <v>0</v>
      </c>
      <c r="M855" s="98">
        <f>'Activity data'!I64*'Emission factors'!$B$26*'Emission factors'!$E$26/1000</f>
        <v>0</v>
      </c>
      <c r="N855" s="98">
        <f>'Activity data'!J64*'Emission factors'!$B$26*'Emission factors'!$E$26/1000</f>
        <v>1.0401269999999999E-4</v>
      </c>
      <c r="O855" s="98">
        <f>'Activity data'!K64*'Emission factors'!$B$26*'Emission factors'!$E$26/1000</f>
        <v>6.2093074999999994E-4</v>
      </c>
      <c r="P855" s="98">
        <f>'Activity data'!L64*'Emission factors'!$B$26*'Emission factors'!$E$26/1000</f>
        <v>1.9246133499999996E-3</v>
      </c>
      <c r="Q855" s="98">
        <f>'Activity data'!M64*'Emission factors'!$B$26*'Emission factors'!$E$26/1000</f>
        <v>2.3434075499999996E-3</v>
      </c>
      <c r="R855" s="98">
        <f>'Activity data'!N64*'Emission factors'!$B$26*'Emission factors'!$E$26/1000</f>
        <v>2.3124497000000001E-3</v>
      </c>
      <c r="S855" s="98">
        <f>'Activity data'!O64*'Emission factors'!$B$26*'Emission factors'!$E$26/1000</f>
        <v>2.2837385999999998E-3</v>
      </c>
      <c r="T855" s="98">
        <f>'Activity data'!P64*'Emission factors'!$B$26*'Emission factors'!$E$26/1000</f>
        <v>1.7009080000000001E-3</v>
      </c>
      <c r="U855" s="98">
        <f>'Activity data'!Q64*'Emission factors'!$B$26*'Emission factors'!$E$26/1000</f>
        <v>1.2851410000000001E-3</v>
      </c>
    </row>
    <row r="856" spans="1:21" x14ac:dyDescent="0.25">
      <c r="A856" s="92" t="s">
        <v>11</v>
      </c>
      <c r="B856" s="92" t="s">
        <v>12</v>
      </c>
      <c r="C856" s="92" t="s">
        <v>13</v>
      </c>
      <c r="D856" s="92" t="s">
        <v>14</v>
      </c>
      <c r="E856" s="92" t="s">
        <v>18</v>
      </c>
      <c r="G856" s="92" t="s">
        <v>97</v>
      </c>
      <c r="H856" s="92" t="s">
        <v>74</v>
      </c>
      <c r="I856" s="92" t="s">
        <v>225</v>
      </c>
      <c r="L856" s="98">
        <f>'Activity data'!H65*'Emission factors'!$B$26*'Emission factors'!$E$26/1000</f>
        <v>0</v>
      </c>
      <c r="M856" s="98">
        <f>'Activity data'!I65*'Emission factors'!$B$26*'Emission factors'!$E$26/1000</f>
        <v>0</v>
      </c>
      <c r="N856" s="98">
        <f>'Activity data'!J65*'Emission factors'!$B$26*'Emission factors'!$E$26/1000</f>
        <v>0</v>
      </c>
      <c r="O856" s="98">
        <f>'Activity data'!K65*'Emission factors'!$B$26*'Emission factors'!$E$26/1000</f>
        <v>0</v>
      </c>
      <c r="P856" s="98">
        <f>'Activity data'!L65*'Emission factors'!$B$26*'Emission factors'!$E$26/1000</f>
        <v>0</v>
      </c>
      <c r="Q856" s="98">
        <f>'Activity data'!M65*'Emission factors'!$B$26*'Emission factors'!$E$26/1000</f>
        <v>3.4538459999999995E-4</v>
      </c>
      <c r="R856" s="98">
        <f>'Activity data'!N65*'Emission factors'!$B$26*'Emission factors'!$E$26/1000</f>
        <v>1.5412231999999998E-3</v>
      </c>
      <c r="S856" s="98">
        <f>'Activity data'!O65*'Emission factors'!$B$26*'Emission factors'!$E$26/1000</f>
        <v>2.2144204499999999E-3</v>
      </c>
      <c r="T856" s="98">
        <f>'Activity data'!P65*'Emission factors'!$B$26*'Emission factors'!$E$26/1000</f>
        <v>1.8634544499999998E-3</v>
      </c>
      <c r="U856" s="98">
        <f>'Activity data'!Q65*'Emission factors'!$B$26*'Emission factors'!$E$26/1000</f>
        <v>1.0532763999999998E-3</v>
      </c>
    </row>
    <row r="857" spans="1:21" x14ac:dyDescent="0.25">
      <c r="A857" s="92" t="s">
        <v>11</v>
      </c>
      <c r="B857" s="92" t="s">
        <v>12</v>
      </c>
      <c r="C857" s="92" t="s">
        <v>13</v>
      </c>
      <c r="D857" s="92" t="s">
        <v>14</v>
      </c>
      <c r="E857" s="92" t="s">
        <v>18</v>
      </c>
      <c r="G857" s="92" t="s">
        <v>97</v>
      </c>
      <c r="H857" s="92" t="s">
        <v>74</v>
      </c>
      <c r="I857" s="88" t="s">
        <v>205</v>
      </c>
      <c r="L857" s="98">
        <f>'Activity data'!H66*'Emission factors'!$B$26*'Emission factors'!$E$26/1000</f>
        <v>0</v>
      </c>
      <c r="M857" s="98">
        <f>'Activity data'!I66*'Emission factors'!$B$26*'Emission factors'!$E$26/1000</f>
        <v>6.7771439999999997E-4</v>
      </c>
      <c r="N857" s="98">
        <f>'Activity data'!J66*'Emission factors'!$B$26*'Emission factors'!$E$26/1000</f>
        <v>3.4430616000000001E-3</v>
      </c>
      <c r="O857" s="98">
        <f>'Activity data'!K66*'Emission factors'!$B$26*'Emission factors'!$E$26/1000</f>
        <v>1.199421575E-2</v>
      </c>
      <c r="P857" s="98">
        <f>'Activity data'!L66*'Emission factors'!$B$26*'Emission factors'!$E$26/1000</f>
        <v>3.0883423450000006E-2</v>
      </c>
      <c r="Q857" s="98">
        <f>'Activity data'!M66*'Emission factors'!$B$26*'Emission factors'!$E$26/1000</f>
        <v>3.3582385099999994E-2</v>
      </c>
      <c r="R857" s="98">
        <f>'Activity data'!N66*'Emission factors'!$B$26*'Emission factors'!$E$26/1000</f>
        <v>3.0697960150000002E-2</v>
      </c>
      <c r="S857" s="98">
        <f>'Activity data'!O66*'Emission factors'!$B$26*'Emission factors'!$E$26/1000</f>
        <v>3.02029893E-2</v>
      </c>
      <c r="T857" s="98">
        <f>'Activity data'!P66*'Emission factors'!$B$26*'Emission factors'!$E$26/1000</f>
        <v>2.5409086999999997E-2</v>
      </c>
      <c r="U857" s="98">
        <f>'Activity data'!Q66*'Emission factors'!$B$26*'Emission factors'!$E$26/1000</f>
        <v>1.8216388850000001E-2</v>
      </c>
    </row>
    <row r="858" spans="1:21" x14ac:dyDescent="0.25">
      <c r="A858" s="92" t="s">
        <v>11</v>
      </c>
      <c r="B858" s="92" t="s">
        <v>12</v>
      </c>
      <c r="C858" s="92" t="s">
        <v>13</v>
      </c>
      <c r="D858" s="92" t="s">
        <v>14</v>
      </c>
      <c r="E858" s="92" t="s">
        <v>18</v>
      </c>
      <c r="G858" s="92" t="s">
        <v>97</v>
      </c>
      <c r="H858" s="92" t="s">
        <v>74</v>
      </c>
      <c r="I858" s="88" t="s">
        <v>204</v>
      </c>
      <c r="L858" s="98">
        <f>'Activity data'!H67*'Emission factors'!$B$26*'Emission factors'!$E$26/1000</f>
        <v>8.881733850000002E-3</v>
      </c>
      <c r="M858" s="98">
        <f>'Activity data'!I67*'Emission factors'!$B$26*'Emission factors'!$E$26/1000</f>
        <v>3.2581493450000006E-2</v>
      </c>
      <c r="N858" s="98">
        <f>'Activity data'!J67*'Emission factors'!$B$26*'Emission factors'!$E$26/1000</f>
        <v>5.9329265049999996E-2</v>
      </c>
      <c r="O858" s="98">
        <f>'Activity data'!K67*'Emission factors'!$B$26*'Emission factors'!$E$26/1000</f>
        <v>5.6837524699999996E-2</v>
      </c>
      <c r="P858" s="98">
        <f>'Activity data'!L67*'Emission factors'!$B$26*'Emission factors'!$E$26/1000</f>
        <v>8.2521944999999999E-2</v>
      </c>
      <c r="Q858" s="98">
        <f>'Activity data'!M67*'Emission factors'!$B$26*'Emission factors'!$E$26/1000</f>
        <v>8.3590617549999996E-2</v>
      </c>
      <c r="R858" s="98">
        <f>'Activity data'!N67*'Emission factors'!$B$26*'Emission factors'!$E$26/1000</f>
        <v>8.153623665000001E-2</v>
      </c>
      <c r="S858" s="98">
        <f>'Activity data'!O67*'Emission factors'!$B$26*'Emission factors'!$E$26/1000</f>
        <v>7.944884034999998E-2</v>
      </c>
      <c r="T858" s="98">
        <f>'Activity data'!P67*'Emission factors'!$B$26*'Emission factors'!$E$26/1000</f>
        <v>7.6314482200000019E-2</v>
      </c>
      <c r="U858" s="98">
        <f>'Activity data'!Q67*'Emission factors'!$B$26*'Emission factors'!$E$26/1000</f>
        <v>6.3132941849999999E-2</v>
      </c>
    </row>
    <row r="859" spans="1:21" x14ac:dyDescent="0.25">
      <c r="A859" s="92" t="s">
        <v>11</v>
      </c>
      <c r="B859" s="92" t="s">
        <v>12</v>
      </c>
      <c r="C859" s="92" t="s">
        <v>13</v>
      </c>
      <c r="D859" s="92" t="s">
        <v>14</v>
      </c>
      <c r="E859" s="92" t="s">
        <v>18</v>
      </c>
      <c r="G859" s="92" t="s">
        <v>97</v>
      </c>
      <c r="H859" s="92" t="s">
        <v>74</v>
      </c>
      <c r="I859" s="88" t="s">
        <v>228</v>
      </c>
      <c r="L859" s="98">
        <f>'Activity data'!H68*'Emission factors'!$B$26*'Emission factors'!$E$26/1000</f>
        <v>0</v>
      </c>
      <c r="M859" s="98">
        <f>'Activity data'!I68*'Emission factors'!$B$26*'Emission factors'!$E$26/1000</f>
        <v>0</v>
      </c>
      <c r="N859" s="98">
        <f>'Activity data'!J68*'Emission factors'!$B$26*'Emission factors'!$E$26/1000</f>
        <v>0</v>
      </c>
      <c r="O859" s="98">
        <f>'Activity data'!K68*'Emission factors'!$B$26*'Emission factors'!$E$26/1000</f>
        <v>0</v>
      </c>
      <c r="P859" s="98">
        <f>'Activity data'!L68*'Emission factors'!$B$26*'Emission factors'!$E$26/1000</f>
        <v>0</v>
      </c>
      <c r="Q859" s="98">
        <f>'Activity data'!M68*'Emission factors'!$B$26*'Emission factors'!$E$26/1000</f>
        <v>0</v>
      </c>
      <c r="R859" s="98">
        <f>'Activity data'!N68*'Emission factors'!$B$26*'Emission factors'!$E$26/1000</f>
        <v>0</v>
      </c>
      <c r="S859" s="98">
        <f>'Activity data'!O68*'Emission factors'!$B$26*'Emission factors'!$E$26/1000</f>
        <v>0</v>
      </c>
      <c r="T859" s="98">
        <f>'Activity data'!P68*'Emission factors'!$B$26*'Emission factors'!$E$26/1000</f>
        <v>0</v>
      </c>
      <c r="U859" s="98">
        <f>'Activity data'!Q68*'Emission factors'!$B$26*'Emission factors'!$E$26/1000</f>
        <v>0</v>
      </c>
    </row>
    <row r="860" spans="1:21" x14ac:dyDescent="0.25">
      <c r="A860" s="92" t="s">
        <v>11</v>
      </c>
      <c r="B860" s="92" t="s">
        <v>12</v>
      </c>
      <c r="C860" s="92" t="s">
        <v>13</v>
      </c>
      <c r="D860" s="92" t="s">
        <v>14</v>
      </c>
      <c r="E860" s="92" t="s">
        <v>18</v>
      </c>
      <c r="G860" s="92" t="s">
        <v>97</v>
      </c>
      <c r="H860" s="92" t="s">
        <v>74</v>
      </c>
      <c r="I860" s="88" t="s">
        <v>202</v>
      </c>
      <c r="L860" s="98">
        <f>'Activity data'!H69*'Emission factors'!$B$26*'Emission factors'!$E$26/1000</f>
        <v>3.613450389999999E-2</v>
      </c>
      <c r="M860" s="98">
        <f>'Activity data'!I69*'Emission factors'!$B$26*'Emission factors'!$E$26/1000</f>
        <v>7.4084736550000002E-2</v>
      </c>
      <c r="N860" s="98">
        <f>'Activity data'!J69*'Emission factors'!$B$26*'Emission factors'!$E$26/1000</f>
        <v>0.17263934764999997</v>
      </c>
      <c r="O860" s="98">
        <f>'Activity data'!K69*'Emission factors'!$B$26*'Emission factors'!$E$26/1000</f>
        <v>0.20429170354999998</v>
      </c>
      <c r="P860" s="98">
        <f>'Activity data'!L69*'Emission factors'!$B$26*'Emission factors'!$E$26/1000</f>
        <v>0.26905498180000004</v>
      </c>
      <c r="Q860" s="98">
        <f>'Activity data'!M69*'Emission factors'!$B$26*'Emission factors'!$E$26/1000</f>
        <v>0.31853179874999998</v>
      </c>
      <c r="R860" s="98">
        <f>'Activity data'!N69*'Emission factors'!$B$26*'Emission factors'!$E$26/1000</f>
        <v>0.36990974459999998</v>
      </c>
      <c r="S860" s="98">
        <f>'Activity data'!O69*'Emission factors'!$B$26*'Emission factors'!$E$26/1000</f>
        <v>0.37990749830000003</v>
      </c>
      <c r="T860" s="98">
        <f>'Activity data'!P69*'Emission factors'!$B$26*'Emission factors'!$E$26/1000</f>
        <v>0.32821957190000006</v>
      </c>
      <c r="U860" s="98">
        <f>'Activity data'!Q69*'Emission factors'!$B$26*'Emission factors'!$E$26/1000</f>
        <v>0.29448128599999995</v>
      </c>
    </row>
    <row r="861" spans="1:21" x14ac:dyDescent="0.25">
      <c r="A861" s="92" t="s">
        <v>11</v>
      </c>
      <c r="B861" s="92" t="s">
        <v>12</v>
      </c>
      <c r="C861" s="92" t="s">
        <v>13</v>
      </c>
      <c r="D861" s="92" t="s">
        <v>14</v>
      </c>
      <c r="E861" s="92" t="s">
        <v>18</v>
      </c>
      <c r="G861" s="92" t="s">
        <v>97</v>
      </c>
      <c r="H861" s="92" t="s">
        <v>74</v>
      </c>
      <c r="I861" s="88" t="s">
        <v>190</v>
      </c>
      <c r="L861" s="98">
        <f>'Activity data'!H70*'Emission factors'!$B$26*'Emission factors'!$E$26/1000</f>
        <v>0</v>
      </c>
      <c r="M861" s="98">
        <f>'Activity data'!I70*'Emission factors'!$B$26*'Emission factors'!$E$26/1000</f>
        <v>0</v>
      </c>
      <c r="N861" s="98">
        <f>'Activity data'!J70*'Emission factors'!$B$26*'Emission factors'!$E$26/1000</f>
        <v>0</v>
      </c>
      <c r="O861" s="98">
        <f>'Activity data'!K70*'Emission factors'!$B$26*'Emission factors'!$E$26/1000</f>
        <v>0</v>
      </c>
      <c r="P861" s="98">
        <f>'Activity data'!L70*'Emission factors'!$B$26*'Emission factors'!$E$26/1000</f>
        <v>0</v>
      </c>
      <c r="Q861" s="98">
        <f>'Activity data'!M70*'Emission factors'!$B$26*'Emission factors'!$E$26/1000</f>
        <v>0</v>
      </c>
      <c r="R861" s="98">
        <f>'Activity data'!N70*'Emission factors'!$B$26*'Emission factors'!$E$26/1000</f>
        <v>0</v>
      </c>
      <c r="S861" s="98">
        <f>'Activity data'!O70*'Emission factors'!$B$26*'Emission factors'!$E$26/1000</f>
        <v>0</v>
      </c>
      <c r="T861" s="98">
        <f>'Activity data'!P70*'Emission factors'!$B$26*'Emission factors'!$E$26/1000</f>
        <v>0</v>
      </c>
      <c r="U861" s="98">
        <f>'Activity data'!Q70*'Emission factors'!$B$26*'Emission factors'!$E$26/1000</f>
        <v>0.14069335334999999</v>
      </c>
    </row>
    <row r="862" spans="1:21" x14ac:dyDescent="0.25">
      <c r="A862" s="92" t="s">
        <v>11</v>
      </c>
      <c r="B862" s="92" t="s">
        <v>12</v>
      </c>
      <c r="C862" s="92" t="s">
        <v>13</v>
      </c>
      <c r="D862" s="92" t="s">
        <v>14</v>
      </c>
      <c r="E862" s="92" t="s">
        <v>18</v>
      </c>
      <c r="G862" s="92" t="s">
        <v>97</v>
      </c>
      <c r="H862" s="92" t="s">
        <v>74</v>
      </c>
      <c r="I862" s="88" t="s">
        <v>210</v>
      </c>
      <c r="L862" s="98">
        <f>'Activity data'!H71*'Emission factors'!$B$26*'Emission factors'!$E$26/1000</f>
        <v>0</v>
      </c>
      <c r="M862" s="98">
        <f>'Activity data'!I71*'Emission factors'!$B$26*'Emission factors'!$E$26/1000</f>
        <v>0</v>
      </c>
      <c r="N862" s="98">
        <f>'Activity data'!J71*'Emission factors'!$B$26*'Emission factors'!$E$26/1000</f>
        <v>0</v>
      </c>
      <c r="O862" s="98">
        <f>'Activity data'!K71*'Emission factors'!$B$26*'Emission factors'!$E$26/1000</f>
        <v>0</v>
      </c>
      <c r="P862" s="98">
        <f>'Activity data'!L71*'Emission factors'!$B$26*'Emission factors'!$E$26/1000</f>
        <v>0</v>
      </c>
      <c r="Q862" s="98">
        <f>'Activity data'!M71*'Emission factors'!$B$26*'Emission factors'!$E$26/1000</f>
        <v>0</v>
      </c>
      <c r="R862" s="98">
        <f>'Activity data'!N71*'Emission factors'!$B$26*'Emission factors'!$E$26/1000</f>
        <v>0</v>
      </c>
      <c r="S862" s="98">
        <f>'Activity data'!O71*'Emission factors'!$B$26*'Emission factors'!$E$26/1000</f>
        <v>0</v>
      </c>
      <c r="T862" s="98">
        <f>'Activity data'!P71*'Emission factors'!$B$26*'Emission factors'!$E$26/1000</f>
        <v>0</v>
      </c>
      <c r="U862" s="98">
        <f>'Activity data'!Q71*'Emission factors'!$B$26*'Emission factors'!$E$26/1000</f>
        <v>0</v>
      </c>
    </row>
    <row r="863" spans="1:21" x14ac:dyDescent="0.25">
      <c r="A863" s="92" t="s">
        <v>11</v>
      </c>
      <c r="B863" s="92" t="s">
        <v>12</v>
      </c>
      <c r="C863" s="92" t="s">
        <v>13</v>
      </c>
      <c r="D863" s="92" t="s">
        <v>14</v>
      </c>
      <c r="E863" s="92" t="s">
        <v>18</v>
      </c>
      <c r="G863" s="92" t="s">
        <v>97</v>
      </c>
      <c r="H863" s="92" t="s">
        <v>74</v>
      </c>
      <c r="I863" s="88" t="s">
        <v>199</v>
      </c>
      <c r="L863" s="98">
        <f>'Activity data'!H72*'Emission factors'!$B$26*'Emission factors'!$E$26/1000</f>
        <v>9.9961454999999999E-4</v>
      </c>
      <c r="M863" s="98">
        <f>'Activity data'!I72*'Emission factors'!$B$26*'Emission factors'!$E$26/1000</f>
        <v>5.3603671000000018E-3</v>
      </c>
      <c r="N863" s="98">
        <f>'Activity data'!J72*'Emission factors'!$B$26*'Emission factors'!$E$26/1000</f>
        <v>1.2330069400000003E-2</v>
      </c>
      <c r="O863" s="98">
        <f>'Activity data'!K72*'Emission factors'!$B$26*'Emission factors'!$E$26/1000</f>
        <v>1.5549804050000001E-2</v>
      </c>
      <c r="P863" s="98">
        <f>'Activity data'!L72*'Emission factors'!$B$26*'Emission factors'!$E$26/1000</f>
        <v>4.7209846199999995E-2</v>
      </c>
      <c r="Q863" s="98">
        <f>'Activity data'!M72*'Emission factors'!$B$26*'Emission factors'!$E$26/1000</f>
        <v>6.2038940149999985E-2</v>
      </c>
      <c r="R863" s="98">
        <f>'Activity data'!N72*'Emission factors'!$B$26*'Emission factors'!$E$26/1000</f>
        <v>6.4494992649999999E-2</v>
      </c>
      <c r="S863" s="98">
        <f>'Activity data'!O72*'Emission factors'!$B$26*'Emission factors'!$E$26/1000</f>
        <v>6.9138528250000011E-2</v>
      </c>
      <c r="T863" s="98">
        <f>'Activity data'!P72*'Emission factors'!$B$26*'Emission factors'!$E$26/1000</f>
        <v>5.5377255450000003E-2</v>
      </c>
      <c r="U863" s="98">
        <f>'Activity data'!Q72*'Emission factors'!$B$26*'Emission factors'!$E$26/1000</f>
        <v>4.1386885099999993E-2</v>
      </c>
    </row>
    <row r="864" spans="1:21" x14ac:dyDescent="0.25">
      <c r="A864" s="92" t="s">
        <v>11</v>
      </c>
      <c r="B864" s="92" t="s">
        <v>12</v>
      </c>
      <c r="C864" s="92" t="s">
        <v>13</v>
      </c>
      <c r="D864" s="92" t="s">
        <v>14</v>
      </c>
      <c r="E864" s="92" t="s">
        <v>18</v>
      </c>
      <c r="G864" s="92" t="s">
        <v>97</v>
      </c>
      <c r="H864" s="92" t="s">
        <v>74</v>
      </c>
      <c r="I864" s="88" t="s">
        <v>233</v>
      </c>
      <c r="L864" s="98">
        <f>'Activity data'!H73*'Emission factors'!$B$26*'Emission factors'!$E$26/1000</f>
        <v>0</v>
      </c>
      <c r="M864" s="98">
        <f>'Activity data'!I73*'Emission factors'!$B$26*'Emission factors'!$E$26/1000</f>
        <v>0</v>
      </c>
      <c r="N864" s="98">
        <f>'Activity data'!J73*'Emission factors'!$B$26*'Emission factors'!$E$26/1000</f>
        <v>0</v>
      </c>
      <c r="O864" s="98">
        <f>'Activity data'!K73*'Emission factors'!$B$26*'Emission factors'!$E$26/1000</f>
        <v>8.3295300000000002E-5</v>
      </c>
      <c r="P864" s="98">
        <f>'Activity data'!L73*'Emission factors'!$B$26*'Emission factors'!$E$26/1000</f>
        <v>2.8315672000000002E-3</v>
      </c>
      <c r="Q864" s="98">
        <f>'Activity data'!M73*'Emission factors'!$B$26*'Emission factors'!$E$26/1000</f>
        <v>5.0760231499999992E-3</v>
      </c>
      <c r="R864" s="98">
        <f>'Activity data'!N73*'Emission factors'!$B$26*'Emission factors'!$E$26/1000</f>
        <v>6.6664619999999997E-3</v>
      </c>
      <c r="S864" s="98">
        <f>'Activity data'!O73*'Emission factors'!$B$26*'Emission factors'!$E$26/1000</f>
        <v>6.7253032000000011E-3</v>
      </c>
      <c r="T864" s="98">
        <f>'Activity data'!P73*'Emission factors'!$B$26*'Emission factors'!$E$26/1000</f>
        <v>4.6159597E-3</v>
      </c>
      <c r="U864" s="98">
        <f>'Activity data'!Q73*'Emission factors'!$B$26*'Emission factors'!$E$26/1000</f>
        <v>3.0814057999999996E-3</v>
      </c>
    </row>
    <row r="865" spans="1:21" x14ac:dyDescent="0.25">
      <c r="A865" s="92" t="s">
        <v>11</v>
      </c>
      <c r="B865" s="92" t="s">
        <v>12</v>
      </c>
      <c r="C865" s="92" t="s">
        <v>13</v>
      </c>
      <c r="D865" s="92" t="s">
        <v>14</v>
      </c>
      <c r="E865" s="92" t="s">
        <v>18</v>
      </c>
      <c r="G865" s="92" t="s">
        <v>97</v>
      </c>
      <c r="H865" s="92" t="s">
        <v>74</v>
      </c>
      <c r="I865" s="88" t="s">
        <v>200</v>
      </c>
      <c r="L865" s="98">
        <f>'Activity data'!H74*'Emission factors'!$B$26*'Emission factors'!$E$26/1000</f>
        <v>9.7352386999999957E-3</v>
      </c>
      <c r="M865" s="98">
        <f>'Activity data'!I74*'Emission factors'!$B$26*'Emission factors'!$E$26/1000</f>
        <v>1.9166267449999993E-2</v>
      </c>
      <c r="N865" s="98">
        <f>'Activity data'!J74*'Emission factors'!$B$26*'Emission factors'!$E$26/1000</f>
        <v>2.7035213699999994E-2</v>
      </c>
      <c r="O865" s="98">
        <f>'Activity data'!K74*'Emission factors'!$B$26*'Emission factors'!$E$26/1000</f>
        <v>2.7185627699999996E-2</v>
      </c>
      <c r="P865" s="98">
        <f>'Activity data'!L74*'Emission factors'!$B$26*'Emission factors'!$E$26/1000</f>
        <v>7.3906462849999993E-2</v>
      </c>
      <c r="Q865" s="98">
        <f>'Activity data'!M74*'Emission factors'!$B$26*'Emission factors'!$E$26/1000</f>
        <v>0.15520102015000001</v>
      </c>
      <c r="R865" s="98">
        <f>'Activity data'!N74*'Emission factors'!$B$26*'Emission factors'!$E$26/1000</f>
        <v>0.17075054040000001</v>
      </c>
      <c r="S865" s="98">
        <f>'Activity data'!O74*'Emission factors'!$B$26*'Emission factors'!$E$26/1000</f>
        <v>0.14824044675</v>
      </c>
      <c r="T865" s="98">
        <f>'Activity data'!P74*'Emission factors'!$B$26*'Emission factors'!$E$26/1000</f>
        <v>0.13558194980000002</v>
      </c>
      <c r="U865" s="98">
        <f>'Activity data'!Q74*'Emission factors'!$B$26*'Emission factors'!$E$26/1000</f>
        <v>0.11274409080000002</v>
      </c>
    </row>
    <row r="866" spans="1:21" x14ac:dyDescent="0.25">
      <c r="A866" s="92" t="s">
        <v>11</v>
      </c>
      <c r="B866" s="92" t="s">
        <v>12</v>
      </c>
      <c r="C866" s="92" t="s">
        <v>13</v>
      </c>
      <c r="D866" s="92" t="s">
        <v>14</v>
      </c>
      <c r="E866" s="92" t="s">
        <v>44</v>
      </c>
      <c r="G866" s="92" t="s">
        <v>97</v>
      </c>
      <c r="H866" s="92" t="s">
        <v>74</v>
      </c>
      <c r="I866" s="88" t="s">
        <v>203</v>
      </c>
      <c r="J866" s="92" t="s">
        <v>13</v>
      </c>
      <c r="L866" s="98">
        <f>'Activity data'!H75*'Emission factors'!$B$30*'Emission factors'!$E$30/1000</f>
        <v>0</v>
      </c>
      <c r="M866" s="98">
        <f>'Activity data'!I75*'Emission factors'!$B$30*'Emission factors'!$E$30/1000</f>
        <v>0</v>
      </c>
      <c r="N866" s="98">
        <f>'Activity data'!J75*'Emission factors'!$B$30*'Emission factors'!$E$30/1000</f>
        <v>0</v>
      </c>
      <c r="O866" s="98">
        <f>'Activity data'!K75*'Emission factors'!$B$30*'Emission factors'!$E$30/1000</f>
        <v>0</v>
      </c>
      <c r="P866" s="98">
        <f>'Activity data'!L75*'Emission factors'!$B$30*'Emission factors'!$E$30/1000</f>
        <v>0</v>
      </c>
      <c r="Q866" s="98">
        <f>'Activity data'!M75*'Emission factors'!$B$30*'Emission factors'!$E$30/1000</f>
        <v>0</v>
      </c>
      <c r="R866" s="98">
        <f>'Activity data'!N75*'Emission factors'!$B$30*'Emission factors'!$E$30/1000</f>
        <v>0</v>
      </c>
      <c r="S866" s="98">
        <f>'Activity data'!O75*'Emission factors'!$B$30*'Emission factors'!$E$30/1000</f>
        <v>0</v>
      </c>
      <c r="T866" s="98">
        <f>'Activity data'!P75*'Emission factors'!$B$30*'Emission factors'!$E$30/1000</f>
        <v>0</v>
      </c>
      <c r="U866" s="98">
        <f>'Activity data'!Q75*'Emission factors'!$B$30*'Emission factors'!$E$30/1000</f>
        <v>0</v>
      </c>
    </row>
    <row r="867" spans="1:21" x14ac:dyDescent="0.25">
      <c r="A867" s="92" t="s">
        <v>11</v>
      </c>
      <c r="B867" s="92" t="s">
        <v>12</v>
      </c>
      <c r="C867" s="92" t="s">
        <v>13</v>
      </c>
      <c r="D867" s="92" t="s">
        <v>14</v>
      </c>
      <c r="E867" s="92" t="s">
        <v>44</v>
      </c>
      <c r="G867" s="92" t="s">
        <v>97</v>
      </c>
      <c r="H867" s="92" t="s">
        <v>74</v>
      </c>
      <c r="I867" s="88" t="s">
        <v>227</v>
      </c>
      <c r="L867" s="98">
        <f>'Activity data'!H76*'Emission factors'!$B$30*'Emission factors'!$E$30/1000</f>
        <v>0</v>
      </c>
      <c r="M867" s="98">
        <f>'Activity data'!I76*'Emission factors'!$B$30*'Emission factors'!$E$30/1000</f>
        <v>0</v>
      </c>
      <c r="N867" s="98">
        <f>'Activity data'!J76*'Emission factors'!$B$30*'Emission factors'!$E$30/1000</f>
        <v>0</v>
      </c>
      <c r="O867" s="98">
        <f>'Activity data'!K76*'Emission factors'!$B$30*'Emission factors'!$E$30/1000</f>
        <v>0</v>
      </c>
      <c r="P867" s="98">
        <f>'Activity data'!L76*'Emission factors'!$B$30*'Emission factors'!$E$30/1000</f>
        <v>0</v>
      </c>
      <c r="Q867" s="98">
        <f>'Activity data'!M76*'Emission factors'!$B$30*'Emission factors'!$E$30/1000</f>
        <v>0</v>
      </c>
      <c r="R867" s="98">
        <f>'Activity data'!N76*'Emission factors'!$B$30*'Emission factors'!$E$30/1000</f>
        <v>0</v>
      </c>
      <c r="S867" s="98">
        <f>'Activity data'!O76*'Emission factors'!$B$30*'Emission factors'!$E$30/1000</f>
        <v>0</v>
      </c>
      <c r="T867" s="98">
        <f>'Activity data'!P76*'Emission factors'!$B$30*'Emission factors'!$E$30/1000</f>
        <v>0</v>
      </c>
      <c r="U867" s="98">
        <f>'Activity data'!Q76*'Emission factors'!$B$30*'Emission factors'!$E$30/1000</f>
        <v>0</v>
      </c>
    </row>
    <row r="868" spans="1:21" x14ac:dyDescent="0.25">
      <c r="A868" s="92" t="s">
        <v>11</v>
      </c>
      <c r="B868" s="92" t="s">
        <v>12</v>
      </c>
      <c r="C868" s="92" t="s">
        <v>13</v>
      </c>
      <c r="D868" s="92" t="s">
        <v>14</v>
      </c>
      <c r="E868" s="92" t="s">
        <v>44</v>
      </c>
      <c r="G868" s="92" t="s">
        <v>97</v>
      </c>
      <c r="H868" s="92" t="s">
        <v>74</v>
      </c>
      <c r="I868" s="88" t="s">
        <v>191</v>
      </c>
      <c r="L868" s="98">
        <f>'Activity data'!H77*'Emission factors'!$B$30*'Emission factors'!$E$30/1000</f>
        <v>0</v>
      </c>
      <c r="M868" s="98">
        <f>'Activity data'!I77*'Emission factors'!$B$30*'Emission factors'!$E$30/1000</f>
        <v>0</v>
      </c>
      <c r="N868" s="98">
        <f>'Activity data'!J77*'Emission factors'!$B$30*'Emission factors'!$E$30/1000</f>
        <v>0</v>
      </c>
      <c r="O868" s="98">
        <f>'Activity data'!K77*'Emission factors'!$B$30*'Emission factors'!$E$30/1000</f>
        <v>0</v>
      </c>
      <c r="P868" s="98">
        <f>'Activity data'!L77*'Emission factors'!$B$30*'Emission factors'!$E$30/1000</f>
        <v>0</v>
      </c>
      <c r="Q868" s="98">
        <f>'Activity data'!M77*'Emission factors'!$B$30*'Emission factors'!$E$30/1000</f>
        <v>0</v>
      </c>
      <c r="R868" s="98">
        <f>'Activity data'!N77*'Emission factors'!$B$30*'Emission factors'!$E$30/1000</f>
        <v>0</v>
      </c>
      <c r="S868" s="98">
        <f>'Activity data'!O77*'Emission factors'!$B$30*'Emission factors'!$E$30/1000</f>
        <v>0</v>
      </c>
      <c r="T868" s="98">
        <f>'Activity data'!P77*'Emission factors'!$B$30*'Emission factors'!$E$30/1000</f>
        <v>0</v>
      </c>
      <c r="U868" s="98">
        <f>'Activity data'!Q77*'Emission factors'!$B$30*'Emission factors'!$E$30/1000</f>
        <v>0</v>
      </c>
    </row>
    <row r="869" spans="1:21" x14ac:dyDescent="0.25">
      <c r="A869" s="92" t="s">
        <v>11</v>
      </c>
      <c r="B869" s="92" t="s">
        <v>12</v>
      </c>
      <c r="C869" s="92" t="s">
        <v>13</v>
      </c>
      <c r="D869" s="92" t="s">
        <v>14</v>
      </c>
      <c r="E869" s="92" t="s">
        <v>44</v>
      </c>
      <c r="G869" s="92" t="s">
        <v>97</v>
      </c>
      <c r="H869" s="92" t="s">
        <v>74</v>
      </c>
      <c r="I869" s="88" t="s">
        <v>192</v>
      </c>
      <c r="L869" s="98">
        <f>'Activity data'!H78*'Emission factors'!$B$30*'Emission factors'!$E$30/1000</f>
        <v>0</v>
      </c>
      <c r="M869" s="98">
        <f>'Activity data'!I78*'Emission factors'!$B$30*'Emission factors'!$E$30/1000</f>
        <v>0</v>
      </c>
      <c r="N869" s="98">
        <f>'Activity data'!J78*'Emission factors'!$B$30*'Emission factors'!$E$30/1000</f>
        <v>0</v>
      </c>
      <c r="O869" s="98">
        <f>'Activity data'!K78*'Emission factors'!$B$30*'Emission factors'!$E$30/1000</f>
        <v>0</v>
      </c>
      <c r="P869" s="98">
        <f>'Activity data'!L78*'Emission factors'!$B$30*'Emission factors'!$E$30/1000</f>
        <v>0</v>
      </c>
      <c r="Q869" s="98">
        <f>'Activity data'!M78*'Emission factors'!$B$30*'Emission factors'!$E$30/1000</f>
        <v>0</v>
      </c>
      <c r="R869" s="98">
        <f>'Activity data'!N78*'Emission factors'!$B$30*'Emission factors'!$E$30/1000</f>
        <v>0</v>
      </c>
      <c r="S869" s="98">
        <f>'Activity data'!O78*'Emission factors'!$B$30*'Emission factors'!$E$30/1000</f>
        <v>0</v>
      </c>
      <c r="T869" s="98">
        <f>'Activity data'!P78*'Emission factors'!$B$30*'Emission factors'!$E$30/1000</f>
        <v>0</v>
      </c>
      <c r="U869" s="98">
        <f>'Activity data'!Q78*'Emission factors'!$B$30*'Emission factors'!$E$30/1000</f>
        <v>0</v>
      </c>
    </row>
    <row r="870" spans="1:21" x14ac:dyDescent="0.25">
      <c r="A870" s="92" t="s">
        <v>11</v>
      </c>
      <c r="B870" s="92" t="s">
        <v>12</v>
      </c>
      <c r="C870" s="92" t="s">
        <v>13</v>
      </c>
      <c r="D870" s="92" t="s">
        <v>14</v>
      </c>
      <c r="E870" s="92" t="s">
        <v>44</v>
      </c>
      <c r="G870" s="92" t="s">
        <v>97</v>
      </c>
      <c r="H870" s="92" t="s">
        <v>74</v>
      </c>
      <c r="I870" s="88" t="s">
        <v>206</v>
      </c>
      <c r="L870" s="98">
        <f>'Activity data'!H79*'Emission factors'!$B$30*'Emission factors'!$E$30/1000</f>
        <v>0</v>
      </c>
      <c r="M870" s="98">
        <f>'Activity data'!I79*'Emission factors'!$B$30*'Emission factors'!$E$30/1000</f>
        <v>0</v>
      </c>
      <c r="N870" s="98">
        <f>'Activity data'!J79*'Emission factors'!$B$30*'Emission factors'!$E$30/1000</f>
        <v>0</v>
      </c>
      <c r="O870" s="98">
        <f>'Activity data'!K79*'Emission factors'!$B$30*'Emission factors'!$E$30/1000</f>
        <v>0</v>
      </c>
      <c r="P870" s="98">
        <f>'Activity data'!L79*'Emission factors'!$B$30*'Emission factors'!$E$30/1000</f>
        <v>0</v>
      </c>
      <c r="Q870" s="98">
        <f>'Activity data'!M79*'Emission factors'!$B$30*'Emission factors'!$E$30/1000</f>
        <v>0</v>
      </c>
      <c r="R870" s="98">
        <f>'Activity data'!N79*'Emission factors'!$B$30*'Emission factors'!$E$30/1000</f>
        <v>0</v>
      </c>
      <c r="S870" s="98">
        <f>'Activity data'!O79*'Emission factors'!$B$30*'Emission factors'!$E$30/1000</f>
        <v>0</v>
      </c>
      <c r="T870" s="98">
        <f>'Activity data'!P79*'Emission factors'!$B$30*'Emission factors'!$E$30/1000</f>
        <v>0</v>
      </c>
      <c r="U870" s="98">
        <f>'Activity data'!Q79*'Emission factors'!$B$30*'Emission factors'!$E$30/1000</f>
        <v>0</v>
      </c>
    </row>
    <row r="871" spans="1:21" x14ac:dyDescent="0.25">
      <c r="A871" s="92" t="s">
        <v>11</v>
      </c>
      <c r="B871" s="92" t="s">
        <v>12</v>
      </c>
      <c r="C871" s="92" t="s">
        <v>13</v>
      </c>
      <c r="D871" s="92" t="s">
        <v>14</v>
      </c>
      <c r="E871" s="92" t="s">
        <v>44</v>
      </c>
      <c r="G871" s="92" t="s">
        <v>97</v>
      </c>
      <c r="H871" s="92" t="s">
        <v>74</v>
      </c>
      <c r="I871" s="88" t="s">
        <v>220</v>
      </c>
      <c r="L871" s="98">
        <f>'Activity data'!H80*'Emission factors'!$B$30*'Emission factors'!$E$30/1000</f>
        <v>0</v>
      </c>
      <c r="M871" s="98">
        <f>'Activity data'!I80*'Emission factors'!$B$30*'Emission factors'!$E$30/1000</f>
        <v>0</v>
      </c>
      <c r="N871" s="98">
        <f>'Activity data'!J80*'Emission factors'!$B$30*'Emission factors'!$E$30/1000</f>
        <v>0</v>
      </c>
      <c r="O871" s="98">
        <f>'Activity data'!K80*'Emission factors'!$B$30*'Emission factors'!$E$30/1000</f>
        <v>0</v>
      </c>
      <c r="P871" s="98">
        <f>'Activity data'!L80*'Emission factors'!$B$30*'Emission factors'!$E$30/1000</f>
        <v>0</v>
      </c>
      <c r="Q871" s="98">
        <f>'Activity data'!M80*'Emission factors'!$B$30*'Emission factors'!$E$30/1000</f>
        <v>0</v>
      </c>
      <c r="R871" s="98">
        <f>'Activity data'!N80*'Emission factors'!$B$30*'Emission factors'!$E$30/1000</f>
        <v>0</v>
      </c>
      <c r="S871" s="98">
        <f>'Activity data'!O80*'Emission factors'!$B$30*'Emission factors'!$E$30/1000</f>
        <v>0</v>
      </c>
      <c r="T871" s="98">
        <f>'Activity data'!P80*'Emission factors'!$B$30*'Emission factors'!$E$30/1000</f>
        <v>0</v>
      </c>
      <c r="U871" s="98">
        <f>'Activity data'!Q80*'Emission factors'!$B$30*'Emission factors'!$E$30/1000</f>
        <v>0</v>
      </c>
    </row>
    <row r="872" spans="1:21" x14ac:dyDescent="0.25">
      <c r="A872" s="92" t="s">
        <v>11</v>
      </c>
      <c r="B872" s="92" t="s">
        <v>12</v>
      </c>
      <c r="C872" s="92" t="s">
        <v>13</v>
      </c>
      <c r="D872" s="92" t="s">
        <v>14</v>
      </c>
      <c r="E872" s="92" t="s">
        <v>44</v>
      </c>
      <c r="G872" s="92" t="s">
        <v>97</v>
      </c>
      <c r="H872" s="92" t="s">
        <v>74</v>
      </c>
      <c r="I872" s="88" t="s">
        <v>193</v>
      </c>
      <c r="L872" s="98">
        <f>'Activity data'!H81*'Emission factors'!$B$30*'Emission factors'!$E$30/1000</f>
        <v>0</v>
      </c>
      <c r="M872" s="98">
        <f>'Activity data'!I81*'Emission factors'!$B$30*'Emission factors'!$E$30/1000</f>
        <v>0</v>
      </c>
      <c r="N872" s="98">
        <f>'Activity data'!J81*'Emission factors'!$B$30*'Emission factors'!$E$30/1000</f>
        <v>0</v>
      </c>
      <c r="O872" s="98">
        <f>'Activity data'!K81*'Emission factors'!$B$30*'Emission factors'!$E$30/1000</f>
        <v>0</v>
      </c>
      <c r="P872" s="98">
        <f>'Activity data'!L81*'Emission factors'!$B$30*'Emission factors'!$E$30/1000</f>
        <v>0</v>
      </c>
      <c r="Q872" s="98">
        <f>'Activity data'!M81*'Emission factors'!$B$30*'Emission factors'!$E$30/1000</f>
        <v>0</v>
      </c>
      <c r="R872" s="98">
        <f>'Activity data'!N81*'Emission factors'!$B$30*'Emission factors'!$E$30/1000</f>
        <v>0</v>
      </c>
      <c r="S872" s="98">
        <f>'Activity data'!O81*'Emission factors'!$B$30*'Emission factors'!$E$30/1000</f>
        <v>0</v>
      </c>
      <c r="T872" s="98">
        <f>'Activity data'!P81*'Emission factors'!$B$30*'Emission factors'!$E$30/1000</f>
        <v>0</v>
      </c>
      <c r="U872" s="98">
        <f>'Activity data'!Q81*'Emission factors'!$B$30*'Emission factors'!$E$30/1000</f>
        <v>0</v>
      </c>
    </row>
    <row r="873" spans="1:21" x14ac:dyDescent="0.25">
      <c r="A873" s="92" t="s">
        <v>11</v>
      </c>
      <c r="B873" s="92" t="s">
        <v>12</v>
      </c>
      <c r="C873" s="92" t="s">
        <v>13</v>
      </c>
      <c r="D873" s="92" t="s">
        <v>14</v>
      </c>
      <c r="E873" s="92" t="s">
        <v>44</v>
      </c>
      <c r="G873" s="92" t="s">
        <v>97</v>
      </c>
      <c r="H873" s="92" t="s">
        <v>74</v>
      </c>
      <c r="I873" s="88" t="s">
        <v>259</v>
      </c>
      <c r="L873" s="98">
        <f>'Activity data'!H82*'Emission factors'!$B$30*'Emission factors'!$E$30/1000</f>
        <v>0</v>
      </c>
      <c r="M873" s="98">
        <f>'Activity data'!I82*'Emission factors'!$B$30*'Emission factors'!$E$30/1000</f>
        <v>0</v>
      </c>
      <c r="N873" s="98">
        <f>'Activity data'!J82*'Emission factors'!$B$30*'Emission factors'!$E$30/1000</f>
        <v>0</v>
      </c>
      <c r="O873" s="98">
        <f>'Activity data'!K82*'Emission factors'!$B$30*'Emission factors'!$E$30/1000</f>
        <v>0</v>
      </c>
      <c r="P873" s="98">
        <f>'Activity data'!L82*'Emission factors'!$B$30*'Emission factors'!$E$30/1000</f>
        <v>0</v>
      </c>
      <c r="Q873" s="98">
        <f>'Activity data'!M82*'Emission factors'!$B$30*'Emission factors'!$E$30/1000</f>
        <v>0</v>
      </c>
      <c r="R873" s="98">
        <f>'Activity data'!N82*'Emission factors'!$B$30*'Emission factors'!$E$30/1000</f>
        <v>0</v>
      </c>
      <c r="S873" s="98">
        <f>'Activity data'!O82*'Emission factors'!$B$30*'Emission factors'!$E$30/1000</f>
        <v>0</v>
      </c>
      <c r="T873" s="98">
        <f>'Activity data'!P82*'Emission factors'!$B$30*'Emission factors'!$E$30/1000</f>
        <v>0</v>
      </c>
      <c r="U873" s="98">
        <f>'Activity data'!Q82*'Emission factors'!$B$30*'Emission factors'!$E$30/1000</f>
        <v>0</v>
      </c>
    </row>
    <row r="874" spans="1:21" x14ac:dyDescent="0.25">
      <c r="A874" s="92" t="s">
        <v>11</v>
      </c>
      <c r="B874" s="92" t="s">
        <v>12</v>
      </c>
      <c r="C874" s="92" t="s">
        <v>13</v>
      </c>
      <c r="D874" s="92" t="s">
        <v>14</v>
      </c>
      <c r="E874" s="92" t="s">
        <v>44</v>
      </c>
      <c r="G874" s="92" t="s">
        <v>97</v>
      </c>
      <c r="H874" s="92" t="s">
        <v>74</v>
      </c>
      <c r="I874" s="88" t="s">
        <v>223</v>
      </c>
      <c r="L874" s="98">
        <f>'Activity data'!H83*'Emission factors'!$B$30*'Emission factors'!$E$30/1000</f>
        <v>0</v>
      </c>
      <c r="M874" s="98">
        <f>'Activity data'!I83*'Emission factors'!$B$30*'Emission factors'!$E$30/1000</f>
        <v>0</v>
      </c>
      <c r="N874" s="98">
        <f>'Activity data'!J83*'Emission factors'!$B$30*'Emission factors'!$E$30/1000</f>
        <v>0</v>
      </c>
      <c r="O874" s="98">
        <f>'Activity data'!K83*'Emission factors'!$B$30*'Emission factors'!$E$30/1000</f>
        <v>0</v>
      </c>
      <c r="P874" s="98">
        <f>'Activity data'!L83*'Emission factors'!$B$30*'Emission factors'!$E$30/1000</f>
        <v>0</v>
      </c>
      <c r="Q874" s="98">
        <f>'Activity data'!M83*'Emission factors'!$B$30*'Emission factors'!$E$30/1000</f>
        <v>0</v>
      </c>
      <c r="R874" s="98">
        <f>'Activity data'!N83*'Emission factors'!$B$30*'Emission factors'!$E$30/1000</f>
        <v>0</v>
      </c>
      <c r="S874" s="98">
        <f>'Activity data'!O83*'Emission factors'!$B$30*'Emission factors'!$E$30/1000</f>
        <v>0</v>
      </c>
      <c r="T874" s="98">
        <f>'Activity data'!P83*'Emission factors'!$B$30*'Emission factors'!$E$30/1000</f>
        <v>0</v>
      </c>
      <c r="U874" s="98">
        <f>'Activity data'!Q83*'Emission factors'!$B$30*'Emission factors'!$E$30/1000</f>
        <v>0</v>
      </c>
    </row>
    <row r="875" spans="1:21" x14ac:dyDescent="0.25">
      <c r="A875" s="92" t="s">
        <v>11</v>
      </c>
      <c r="B875" s="92" t="s">
        <v>12</v>
      </c>
      <c r="C875" s="92" t="s">
        <v>13</v>
      </c>
      <c r="D875" s="92" t="s">
        <v>14</v>
      </c>
      <c r="E875" s="92" t="s">
        <v>44</v>
      </c>
      <c r="G875" s="92" t="s">
        <v>97</v>
      </c>
      <c r="H875" s="92" t="s">
        <v>74</v>
      </c>
      <c r="I875" s="88" t="s">
        <v>221</v>
      </c>
      <c r="L875" s="98">
        <f>'Activity data'!H84*'Emission factors'!$B$30*'Emission factors'!$E$30/1000</f>
        <v>0</v>
      </c>
      <c r="M875" s="98">
        <f>'Activity data'!I84*'Emission factors'!$B$30*'Emission factors'!$E$30/1000</f>
        <v>0</v>
      </c>
      <c r="N875" s="98">
        <f>'Activity data'!J84*'Emission factors'!$B$30*'Emission factors'!$E$30/1000</f>
        <v>0</v>
      </c>
      <c r="O875" s="98">
        <f>'Activity data'!K84*'Emission factors'!$B$30*'Emission factors'!$E$30/1000</f>
        <v>0</v>
      </c>
      <c r="P875" s="98">
        <f>'Activity data'!L84*'Emission factors'!$B$30*'Emission factors'!$E$30/1000</f>
        <v>0</v>
      </c>
      <c r="Q875" s="98">
        <f>'Activity data'!M84*'Emission factors'!$B$30*'Emission factors'!$E$30/1000</f>
        <v>0</v>
      </c>
      <c r="R875" s="98">
        <f>'Activity data'!N84*'Emission factors'!$B$30*'Emission factors'!$E$30/1000</f>
        <v>0</v>
      </c>
      <c r="S875" s="98">
        <f>'Activity data'!O84*'Emission factors'!$B$30*'Emission factors'!$E$30/1000</f>
        <v>0</v>
      </c>
      <c r="T875" s="98">
        <f>'Activity data'!P84*'Emission factors'!$B$30*'Emission factors'!$E$30/1000</f>
        <v>0</v>
      </c>
      <c r="U875" s="98">
        <f>'Activity data'!Q84*'Emission factors'!$B$30*'Emission factors'!$E$30/1000</f>
        <v>0</v>
      </c>
    </row>
    <row r="876" spans="1:21" x14ac:dyDescent="0.25">
      <c r="A876" s="92" t="s">
        <v>11</v>
      </c>
      <c r="B876" s="92" t="s">
        <v>12</v>
      </c>
      <c r="C876" s="92" t="s">
        <v>13</v>
      </c>
      <c r="D876" s="92" t="s">
        <v>14</v>
      </c>
      <c r="E876" s="92" t="s">
        <v>44</v>
      </c>
      <c r="G876" s="92" t="s">
        <v>97</v>
      </c>
      <c r="H876" s="92" t="s">
        <v>74</v>
      </c>
      <c r="I876" s="88" t="s">
        <v>222</v>
      </c>
      <c r="L876" s="98">
        <f>'Activity data'!H85*'Emission factors'!$B$30*'Emission factors'!$E$30/1000</f>
        <v>0</v>
      </c>
      <c r="M876" s="98">
        <f>'Activity data'!I85*'Emission factors'!$B$30*'Emission factors'!$E$30/1000</f>
        <v>0</v>
      </c>
      <c r="N876" s="98">
        <f>'Activity data'!J85*'Emission factors'!$B$30*'Emission factors'!$E$30/1000</f>
        <v>0</v>
      </c>
      <c r="O876" s="98">
        <f>'Activity data'!K85*'Emission factors'!$B$30*'Emission factors'!$E$30/1000</f>
        <v>0</v>
      </c>
      <c r="P876" s="98">
        <f>'Activity data'!L85*'Emission factors'!$B$30*'Emission factors'!$E$30/1000</f>
        <v>0</v>
      </c>
      <c r="Q876" s="98">
        <f>'Activity data'!M85*'Emission factors'!$B$30*'Emission factors'!$E$30/1000</f>
        <v>0</v>
      </c>
      <c r="R876" s="98">
        <f>'Activity data'!N85*'Emission factors'!$B$30*'Emission factors'!$E$30/1000</f>
        <v>0</v>
      </c>
      <c r="S876" s="98">
        <f>'Activity data'!O85*'Emission factors'!$B$30*'Emission factors'!$E$30/1000</f>
        <v>0</v>
      </c>
      <c r="T876" s="98">
        <f>'Activity data'!P85*'Emission factors'!$B$30*'Emission factors'!$E$30/1000</f>
        <v>0</v>
      </c>
      <c r="U876" s="98">
        <f>'Activity data'!Q85*'Emission factors'!$B$30*'Emission factors'!$E$30/1000</f>
        <v>0</v>
      </c>
    </row>
    <row r="877" spans="1:21" x14ac:dyDescent="0.25">
      <c r="A877" s="92" t="s">
        <v>11</v>
      </c>
      <c r="B877" s="92" t="s">
        <v>12</v>
      </c>
      <c r="C877" s="92" t="s">
        <v>13</v>
      </c>
      <c r="D877" s="92" t="s">
        <v>14</v>
      </c>
      <c r="E877" s="92" t="s">
        <v>44</v>
      </c>
      <c r="G877" s="92" t="s">
        <v>97</v>
      </c>
      <c r="H877" s="92" t="s">
        <v>74</v>
      </c>
      <c r="I877" s="88" t="s">
        <v>201</v>
      </c>
      <c r="L877" s="98">
        <f>'Activity data'!H86*'Emission factors'!$B$30*'Emission factors'!$E$30/1000</f>
        <v>0</v>
      </c>
      <c r="M877" s="98">
        <f>'Activity data'!I86*'Emission factors'!$B$30*'Emission factors'!$E$30/1000</f>
        <v>0</v>
      </c>
      <c r="N877" s="98">
        <f>'Activity data'!J86*'Emission factors'!$B$30*'Emission factors'!$E$30/1000</f>
        <v>0</v>
      </c>
      <c r="O877" s="98">
        <f>'Activity data'!K86*'Emission factors'!$B$30*'Emission factors'!$E$30/1000</f>
        <v>0</v>
      </c>
      <c r="P877" s="98">
        <f>'Activity data'!L86*'Emission factors'!$B$30*'Emission factors'!$E$30/1000</f>
        <v>0</v>
      </c>
      <c r="Q877" s="98">
        <f>'Activity data'!M86*'Emission factors'!$B$30*'Emission factors'!$E$30/1000</f>
        <v>0</v>
      </c>
      <c r="R877" s="98">
        <f>'Activity data'!N86*'Emission factors'!$B$30*'Emission factors'!$E$30/1000</f>
        <v>0</v>
      </c>
      <c r="S877" s="98">
        <f>'Activity data'!O86*'Emission factors'!$B$30*'Emission factors'!$E$30/1000</f>
        <v>0</v>
      </c>
      <c r="T877" s="98">
        <f>'Activity data'!P86*'Emission factors'!$B$30*'Emission factors'!$E$30/1000</f>
        <v>0</v>
      </c>
      <c r="U877" s="98">
        <f>'Activity data'!Q86*'Emission factors'!$B$30*'Emission factors'!$E$30/1000</f>
        <v>0</v>
      </c>
    </row>
    <row r="878" spans="1:21" x14ac:dyDescent="0.25">
      <c r="A878" s="92" t="s">
        <v>11</v>
      </c>
      <c r="B878" s="92" t="s">
        <v>12</v>
      </c>
      <c r="C878" s="92" t="s">
        <v>13</v>
      </c>
      <c r="D878" s="92" t="s">
        <v>14</v>
      </c>
      <c r="E878" s="92" t="s">
        <v>44</v>
      </c>
      <c r="G878" s="92" t="s">
        <v>97</v>
      </c>
      <c r="H878" s="92" t="s">
        <v>74</v>
      </c>
      <c r="I878" s="88" t="s">
        <v>207</v>
      </c>
      <c r="L878" s="98">
        <f>'Activity data'!H87*'Emission factors'!$B$30*'Emission factors'!$E$30/1000</f>
        <v>0</v>
      </c>
      <c r="M878" s="98">
        <f>'Activity data'!I87*'Emission factors'!$B$30*'Emission factors'!$E$30/1000</f>
        <v>0</v>
      </c>
      <c r="N878" s="98">
        <f>'Activity data'!J87*'Emission factors'!$B$30*'Emission factors'!$E$30/1000</f>
        <v>0</v>
      </c>
      <c r="O878" s="98">
        <f>'Activity data'!K87*'Emission factors'!$B$30*'Emission factors'!$E$30/1000</f>
        <v>0</v>
      </c>
      <c r="P878" s="98">
        <f>'Activity data'!L87*'Emission factors'!$B$30*'Emission factors'!$E$30/1000</f>
        <v>0</v>
      </c>
      <c r="Q878" s="98">
        <f>'Activity data'!M87*'Emission factors'!$B$30*'Emission factors'!$E$30/1000</f>
        <v>0</v>
      </c>
      <c r="R878" s="98">
        <f>'Activity data'!N87*'Emission factors'!$B$30*'Emission factors'!$E$30/1000</f>
        <v>0</v>
      </c>
      <c r="S878" s="98">
        <f>'Activity data'!O87*'Emission factors'!$B$30*'Emission factors'!$E$30/1000</f>
        <v>0</v>
      </c>
      <c r="T878" s="98">
        <f>'Activity data'!P87*'Emission factors'!$B$30*'Emission factors'!$E$30/1000</f>
        <v>0</v>
      </c>
      <c r="U878" s="98">
        <f>'Activity data'!Q87*'Emission factors'!$B$30*'Emission factors'!$E$30/1000</f>
        <v>0</v>
      </c>
    </row>
    <row r="879" spans="1:21" x14ac:dyDescent="0.25">
      <c r="A879" s="92" t="s">
        <v>11</v>
      </c>
      <c r="B879" s="92" t="s">
        <v>12</v>
      </c>
      <c r="C879" s="92" t="s">
        <v>13</v>
      </c>
      <c r="D879" s="92" t="s">
        <v>14</v>
      </c>
      <c r="E879" s="92" t="s">
        <v>44</v>
      </c>
      <c r="G879" s="92" t="s">
        <v>97</v>
      </c>
      <c r="H879" s="92" t="s">
        <v>74</v>
      </c>
      <c r="I879" s="88" t="s">
        <v>218</v>
      </c>
      <c r="L879" s="98">
        <f>'Activity data'!H88*'Emission factors'!$B$30*'Emission factors'!$E$30/1000</f>
        <v>0</v>
      </c>
      <c r="M879" s="98">
        <f>'Activity data'!I88*'Emission factors'!$B$30*'Emission factors'!$E$30/1000</f>
        <v>0</v>
      </c>
      <c r="N879" s="98">
        <f>'Activity data'!J88*'Emission factors'!$B$30*'Emission factors'!$E$30/1000</f>
        <v>0</v>
      </c>
      <c r="O879" s="98">
        <f>'Activity data'!K88*'Emission factors'!$B$30*'Emission factors'!$E$30/1000</f>
        <v>0</v>
      </c>
      <c r="P879" s="98">
        <f>'Activity data'!L88*'Emission factors'!$B$30*'Emission factors'!$E$30/1000</f>
        <v>0</v>
      </c>
      <c r="Q879" s="98">
        <f>'Activity data'!M88*'Emission factors'!$B$30*'Emission factors'!$E$30/1000</f>
        <v>0</v>
      </c>
      <c r="R879" s="98">
        <f>'Activity data'!N88*'Emission factors'!$B$30*'Emission factors'!$E$30/1000</f>
        <v>0</v>
      </c>
      <c r="S879" s="98">
        <f>'Activity data'!O88*'Emission factors'!$B$30*'Emission factors'!$E$30/1000</f>
        <v>0</v>
      </c>
      <c r="T879" s="98">
        <f>'Activity data'!P88*'Emission factors'!$B$30*'Emission factors'!$E$30/1000</f>
        <v>0</v>
      </c>
      <c r="U879" s="98">
        <f>'Activity data'!Q88*'Emission factors'!$B$30*'Emission factors'!$E$30/1000</f>
        <v>0</v>
      </c>
    </row>
    <row r="880" spans="1:21" x14ac:dyDescent="0.25">
      <c r="A880" s="92" t="s">
        <v>11</v>
      </c>
      <c r="B880" s="92" t="s">
        <v>12</v>
      </c>
      <c r="C880" s="92" t="s">
        <v>13</v>
      </c>
      <c r="D880" s="92" t="s">
        <v>14</v>
      </c>
      <c r="E880" s="92" t="s">
        <v>44</v>
      </c>
      <c r="G880" s="92" t="s">
        <v>97</v>
      </c>
      <c r="H880" s="92" t="s">
        <v>74</v>
      </c>
      <c r="I880" s="88" t="s">
        <v>194</v>
      </c>
      <c r="L880" s="98">
        <f>'Activity data'!H89*'Emission factors'!$B$30*'Emission factors'!$E$30/1000</f>
        <v>0</v>
      </c>
      <c r="M880" s="98">
        <f>'Activity data'!I89*'Emission factors'!$B$30*'Emission factors'!$E$30/1000</f>
        <v>0</v>
      </c>
      <c r="N880" s="98">
        <f>'Activity data'!J89*'Emission factors'!$B$30*'Emission factors'!$E$30/1000</f>
        <v>0</v>
      </c>
      <c r="O880" s="98">
        <f>'Activity data'!K89*'Emission factors'!$B$30*'Emission factors'!$E$30/1000</f>
        <v>0</v>
      </c>
      <c r="P880" s="98">
        <f>'Activity data'!L89*'Emission factors'!$B$30*'Emission factors'!$E$30/1000</f>
        <v>0</v>
      </c>
      <c r="Q880" s="98">
        <f>'Activity data'!M89*'Emission factors'!$B$30*'Emission factors'!$E$30/1000</f>
        <v>0</v>
      </c>
      <c r="R880" s="98">
        <f>'Activity data'!N89*'Emission factors'!$B$30*'Emission factors'!$E$30/1000</f>
        <v>0</v>
      </c>
      <c r="S880" s="98">
        <f>'Activity data'!O89*'Emission factors'!$B$30*'Emission factors'!$E$30/1000</f>
        <v>0</v>
      </c>
      <c r="T880" s="98">
        <f>'Activity data'!P89*'Emission factors'!$B$30*'Emission factors'!$E$30/1000</f>
        <v>0</v>
      </c>
      <c r="U880" s="98">
        <f>'Activity data'!Q89*'Emission factors'!$B$30*'Emission factors'!$E$30/1000</f>
        <v>0</v>
      </c>
    </row>
    <row r="881" spans="1:21" x14ac:dyDescent="0.25">
      <c r="A881" s="92" t="s">
        <v>11</v>
      </c>
      <c r="B881" s="92" t="s">
        <v>12</v>
      </c>
      <c r="C881" s="92" t="s">
        <v>13</v>
      </c>
      <c r="D881" s="92" t="s">
        <v>14</v>
      </c>
      <c r="E881" s="92" t="s">
        <v>44</v>
      </c>
      <c r="G881" s="92" t="s">
        <v>97</v>
      </c>
      <c r="H881" s="92" t="s">
        <v>74</v>
      </c>
      <c r="I881" s="88" t="s">
        <v>195</v>
      </c>
      <c r="L881" s="98">
        <f>'Activity data'!H90*'Emission factors'!$B$30*'Emission factors'!$E$30/1000</f>
        <v>0</v>
      </c>
      <c r="M881" s="98">
        <f>'Activity data'!I90*'Emission factors'!$B$30*'Emission factors'!$E$30/1000</f>
        <v>0</v>
      </c>
      <c r="N881" s="98">
        <f>'Activity data'!J90*'Emission factors'!$B$30*'Emission factors'!$E$30/1000</f>
        <v>0</v>
      </c>
      <c r="O881" s="98">
        <f>'Activity data'!K90*'Emission factors'!$B$30*'Emission factors'!$E$30/1000</f>
        <v>0</v>
      </c>
      <c r="P881" s="98">
        <f>'Activity data'!L90*'Emission factors'!$B$30*'Emission factors'!$E$30/1000</f>
        <v>0</v>
      </c>
      <c r="Q881" s="98">
        <f>'Activity data'!M90*'Emission factors'!$B$30*'Emission factors'!$E$30/1000</f>
        <v>0</v>
      </c>
      <c r="R881" s="98">
        <f>'Activity data'!N90*'Emission factors'!$B$30*'Emission factors'!$E$30/1000</f>
        <v>0</v>
      </c>
      <c r="S881" s="98">
        <f>'Activity data'!O90*'Emission factors'!$B$30*'Emission factors'!$E$30/1000</f>
        <v>0</v>
      </c>
      <c r="T881" s="98">
        <f>'Activity data'!P90*'Emission factors'!$B$30*'Emission factors'!$E$30/1000</f>
        <v>0</v>
      </c>
      <c r="U881" s="98">
        <f>'Activity data'!Q90*'Emission factors'!$B$30*'Emission factors'!$E$30/1000</f>
        <v>0</v>
      </c>
    </row>
    <row r="882" spans="1:21" x14ac:dyDescent="0.25">
      <c r="A882" s="92" t="s">
        <v>11</v>
      </c>
      <c r="B882" s="92" t="s">
        <v>12</v>
      </c>
      <c r="C882" s="92" t="s">
        <v>13</v>
      </c>
      <c r="D882" s="92" t="s">
        <v>14</v>
      </c>
      <c r="E882" s="92" t="s">
        <v>44</v>
      </c>
      <c r="G882" s="92" t="s">
        <v>97</v>
      </c>
      <c r="H882" s="92" t="s">
        <v>74</v>
      </c>
      <c r="I882" s="88" t="s">
        <v>209</v>
      </c>
      <c r="L882" s="98">
        <f>'Activity data'!H91*'Emission factors'!$B$30*'Emission factors'!$E$30/1000</f>
        <v>0</v>
      </c>
      <c r="M882" s="98">
        <f>'Activity data'!I91*'Emission factors'!$B$30*'Emission factors'!$E$30/1000</f>
        <v>0</v>
      </c>
      <c r="N882" s="98">
        <f>'Activity data'!J91*'Emission factors'!$B$30*'Emission factors'!$E$30/1000</f>
        <v>0</v>
      </c>
      <c r="O882" s="98">
        <f>'Activity data'!K91*'Emission factors'!$B$30*'Emission factors'!$E$30/1000</f>
        <v>0</v>
      </c>
      <c r="P882" s="98">
        <f>'Activity data'!L91*'Emission factors'!$B$30*'Emission factors'!$E$30/1000</f>
        <v>0</v>
      </c>
      <c r="Q882" s="98">
        <f>'Activity data'!M91*'Emission factors'!$B$30*'Emission factors'!$E$30/1000</f>
        <v>0</v>
      </c>
      <c r="R882" s="98">
        <f>'Activity data'!N91*'Emission factors'!$B$30*'Emission factors'!$E$30/1000</f>
        <v>0</v>
      </c>
      <c r="S882" s="98">
        <f>'Activity data'!O91*'Emission factors'!$B$30*'Emission factors'!$E$30/1000</f>
        <v>0</v>
      </c>
      <c r="T882" s="98">
        <f>'Activity data'!P91*'Emission factors'!$B$30*'Emission factors'!$E$30/1000</f>
        <v>0</v>
      </c>
      <c r="U882" s="98">
        <f>'Activity data'!Q91*'Emission factors'!$B$30*'Emission factors'!$E$30/1000</f>
        <v>0</v>
      </c>
    </row>
    <row r="883" spans="1:21" x14ac:dyDescent="0.25">
      <c r="A883" s="92" t="s">
        <v>11</v>
      </c>
      <c r="B883" s="92" t="s">
        <v>12</v>
      </c>
      <c r="C883" s="92" t="s">
        <v>13</v>
      </c>
      <c r="D883" s="92" t="s">
        <v>14</v>
      </c>
      <c r="E883" s="92" t="s">
        <v>44</v>
      </c>
      <c r="G883" s="92" t="s">
        <v>97</v>
      </c>
      <c r="H883" s="92" t="s">
        <v>74</v>
      </c>
      <c r="I883" s="88" t="s">
        <v>208</v>
      </c>
      <c r="L883" s="98">
        <f>'Activity data'!H92*'Emission factors'!$B$30*'Emission factors'!$E$30/1000</f>
        <v>0</v>
      </c>
      <c r="M883" s="98">
        <f>'Activity data'!I92*'Emission factors'!$B$30*'Emission factors'!$E$30/1000</f>
        <v>0</v>
      </c>
      <c r="N883" s="98">
        <f>'Activity data'!J92*'Emission factors'!$B$30*'Emission factors'!$E$30/1000</f>
        <v>0</v>
      </c>
      <c r="O883" s="98">
        <f>'Activity data'!K92*'Emission factors'!$B$30*'Emission factors'!$E$30/1000</f>
        <v>0</v>
      </c>
      <c r="P883" s="98">
        <f>'Activity data'!L92*'Emission factors'!$B$30*'Emission factors'!$E$30/1000</f>
        <v>0</v>
      </c>
      <c r="Q883" s="98">
        <f>'Activity data'!M92*'Emission factors'!$B$30*'Emission factors'!$E$30/1000</f>
        <v>0</v>
      </c>
      <c r="R883" s="98">
        <f>'Activity data'!N92*'Emission factors'!$B$30*'Emission factors'!$E$30/1000</f>
        <v>0</v>
      </c>
      <c r="S883" s="98">
        <f>'Activity data'!O92*'Emission factors'!$B$30*'Emission factors'!$E$30/1000</f>
        <v>0</v>
      </c>
      <c r="T883" s="98">
        <f>'Activity data'!P92*'Emission factors'!$B$30*'Emission factors'!$E$30/1000</f>
        <v>0</v>
      </c>
      <c r="U883" s="98">
        <f>'Activity data'!Q92*'Emission factors'!$B$30*'Emission factors'!$E$30/1000</f>
        <v>0</v>
      </c>
    </row>
    <row r="884" spans="1:21" x14ac:dyDescent="0.25">
      <c r="A884" s="92" t="s">
        <v>11</v>
      </c>
      <c r="B884" s="92" t="s">
        <v>12</v>
      </c>
      <c r="C884" s="92" t="s">
        <v>13</v>
      </c>
      <c r="D884" s="92" t="s">
        <v>14</v>
      </c>
      <c r="E884" s="92" t="s">
        <v>44</v>
      </c>
      <c r="G884" s="92" t="s">
        <v>97</v>
      </c>
      <c r="H884" s="92" t="s">
        <v>74</v>
      </c>
      <c r="I884" s="88" t="s">
        <v>226</v>
      </c>
      <c r="L884" s="98">
        <f>'Activity data'!H93*'Emission factors'!$B$30*'Emission factors'!$E$30/1000</f>
        <v>0</v>
      </c>
      <c r="M884" s="98">
        <f>'Activity data'!I93*'Emission factors'!$B$30*'Emission factors'!$E$30/1000</f>
        <v>0</v>
      </c>
      <c r="N884" s="98">
        <f>'Activity data'!J93*'Emission factors'!$B$30*'Emission factors'!$E$30/1000</f>
        <v>0</v>
      </c>
      <c r="O884" s="98">
        <f>'Activity data'!K93*'Emission factors'!$B$30*'Emission factors'!$E$30/1000</f>
        <v>0</v>
      </c>
      <c r="P884" s="98">
        <f>'Activity data'!L93*'Emission factors'!$B$30*'Emission factors'!$E$30/1000</f>
        <v>0</v>
      </c>
      <c r="Q884" s="98">
        <f>'Activity data'!M93*'Emission factors'!$B$30*'Emission factors'!$E$30/1000</f>
        <v>0</v>
      </c>
      <c r="R884" s="98">
        <f>'Activity data'!N93*'Emission factors'!$B$30*'Emission factors'!$E$30/1000</f>
        <v>0</v>
      </c>
      <c r="S884" s="98">
        <f>'Activity data'!O93*'Emission factors'!$B$30*'Emission factors'!$E$30/1000</f>
        <v>0</v>
      </c>
      <c r="T884" s="98">
        <f>'Activity data'!P93*'Emission factors'!$B$30*'Emission factors'!$E$30/1000</f>
        <v>0</v>
      </c>
      <c r="U884" s="98">
        <f>'Activity data'!Q93*'Emission factors'!$B$30*'Emission factors'!$E$30/1000</f>
        <v>0</v>
      </c>
    </row>
    <row r="885" spans="1:21" x14ac:dyDescent="0.25">
      <c r="A885" s="92" t="s">
        <v>11</v>
      </c>
      <c r="B885" s="92" t="s">
        <v>12</v>
      </c>
      <c r="C885" s="92" t="s">
        <v>13</v>
      </c>
      <c r="D885" s="92" t="s">
        <v>14</v>
      </c>
      <c r="E885" s="92" t="s">
        <v>44</v>
      </c>
      <c r="G885" s="92" t="s">
        <v>97</v>
      </c>
      <c r="H885" s="92" t="s">
        <v>74</v>
      </c>
      <c r="I885" s="88" t="s">
        <v>196</v>
      </c>
      <c r="L885" s="98">
        <f>'Activity data'!H94*'Emission factors'!$B$30*'Emission factors'!$E$30/1000</f>
        <v>0</v>
      </c>
      <c r="M885" s="98">
        <f>'Activity data'!I94*'Emission factors'!$B$30*'Emission factors'!$E$30/1000</f>
        <v>0</v>
      </c>
      <c r="N885" s="98">
        <f>'Activity data'!J94*'Emission factors'!$B$30*'Emission factors'!$E$30/1000</f>
        <v>0</v>
      </c>
      <c r="O885" s="98">
        <f>'Activity data'!K94*'Emission factors'!$B$30*'Emission factors'!$E$30/1000</f>
        <v>0</v>
      </c>
      <c r="P885" s="98">
        <f>'Activity data'!L94*'Emission factors'!$B$30*'Emission factors'!$E$30/1000</f>
        <v>0</v>
      </c>
      <c r="Q885" s="98">
        <f>'Activity data'!M94*'Emission factors'!$B$30*'Emission factors'!$E$30/1000</f>
        <v>0</v>
      </c>
      <c r="R885" s="98">
        <f>'Activity data'!N94*'Emission factors'!$B$30*'Emission factors'!$E$30/1000</f>
        <v>0</v>
      </c>
      <c r="S885" s="98">
        <f>'Activity data'!O94*'Emission factors'!$B$30*'Emission factors'!$E$30/1000</f>
        <v>0</v>
      </c>
      <c r="T885" s="98">
        <f>'Activity data'!P94*'Emission factors'!$B$30*'Emission factors'!$E$30/1000</f>
        <v>0</v>
      </c>
      <c r="U885" s="98">
        <f>'Activity data'!Q94*'Emission factors'!$B$30*'Emission factors'!$E$30/1000</f>
        <v>0</v>
      </c>
    </row>
    <row r="886" spans="1:21" x14ac:dyDescent="0.25">
      <c r="A886" s="92" t="s">
        <v>11</v>
      </c>
      <c r="B886" s="92" t="s">
        <v>12</v>
      </c>
      <c r="C886" s="92" t="s">
        <v>13</v>
      </c>
      <c r="D886" s="92" t="s">
        <v>14</v>
      </c>
      <c r="E886" s="92" t="s">
        <v>44</v>
      </c>
      <c r="G886" s="92" t="s">
        <v>97</v>
      </c>
      <c r="H886" s="92" t="s">
        <v>74</v>
      </c>
      <c r="I886" s="88" t="s">
        <v>197</v>
      </c>
      <c r="L886" s="98">
        <f>'Activity data'!H95*'Emission factors'!$B$30*'Emission factors'!$E$30/1000</f>
        <v>0</v>
      </c>
      <c r="M886" s="98">
        <f>'Activity data'!I95*'Emission factors'!$B$30*'Emission factors'!$E$30/1000</f>
        <v>0</v>
      </c>
      <c r="N886" s="98">
        <f>'Activity data'!J95*'Emission factors'!$B$30*'Emission factors'!$E$30/1000</f>
        <v>0</v>
      </c>
      <c r="O886" s="98">
        <f>'Activity data'!K95*'Emission factors'!$B$30*'Emission factors'!$E$30/1000</f>
        <v>0</v>
      </c>
      <c r="P886" s="98">
        <f>'Activity data'!L95*'Emission factors'!$B$30*'Emission factors'!$E$30/1000</f>
        <v>0</v>
      </c>
      <c r="Q886" s="98">
        <f>'Activity data'!M95*'Emission factors'!$B$30*'Emission factors'!$E$30/1000</f>
        <v>0</v>
      </c>
      <c r="R886" s="98">
        <f>'Activity data'!N95*'Emission factors'!$B$30*'Emission factors'!$E$30/1000</f>
        <v>0</v>
      </c>
      <c r="S886" s="98">
        <f>'Activity data'!O95*'Emission factors'!$B$30*'Emission factors'!$E$30/1000</f>
        <v>0</v>
      </c>
      <c r="T886" s="98">
        <f>'Activity data'!P95*'Emission factors'!$B$30*'Emission factors'!$E$30/1000</f>
        <v>0</v>
      </c>
      <c r="U886" s="98">
        <f>'Activity data'!Q95*'Emission factors'!$B$30*'Emission factors'!$E$30/1000</f>
        <v>0</v>
      </c>
    </row>
    <row r="887" spans="1:21" x14ac:dyDescent="0.25">
      <c r="A887" s="92" t="s">
        <v>11</v>
      </c>
      <c r="B887" s="92" t="s">
        <v>12</v>
      </c>
      <c r="C887" s="92" t="s">
        <v>13</v>
      </c>
      <c r="D887" s="92" t="s">
        <v>14</v>
      </c>
      <c r="E887" s="92" t="s">
        <v>44</v>
      </c>
      <c r="G887" s="92" t="s">
        <v>97</v>
      </c>
      <c r="H887" s="92" t="s">
        <v>74</v>
      </c>
      <c r="I887" s="88" t="s">
        <v>229</v>
      </c>
      <c r="L887" s="98">
        <f>'Activity data'!H96*'Emission factors'!$B$30*'Emission factors'!$E$30/1000</f>
        <v>0</v>
      </c>
      <c r="M887" s="98">
        <f>'Activity data'!I96*'Emission factors'!$B$30*'Emission factors'!$E$30/1000</f>
        <v>0</v>
      </c>
      <c r="N887" s="98">
        <f>'Activity data'!J96*'Emission factors'!$B$30*'Emission factors'!$E$30/1000</f>
        <v>0</v>
      </c>
      <c r="O887" s="98">
        <f>'Activity data'!K96*'Emission factors'!$B$30*'Emission factors'!$E$30/1000</f>
        <v>0</v>
      </c>
      <c r="P887" s="98">
        <f>'Activity data'!L96*'Emission factors'!$B$30*'Emission factors'!$E$30/1000</f>
        <v>0</v>
      </c>
      <c r="Q887" s="98">
        <f>'Activity data'!M96*'Emission factors'!$B$30*'Emission factors'!$E$30/1000</f>
        <v>0</v>
      </c>
      <c r="R887" s="98">
        <f>'Activity data'!N96*'Emission factors'!$B$30*'Emission factors'!$E$30/1000</f>
        <v>0</v>
      </c>
      <c r="S887" s="98">
        <f>'Activity data'!O96*'Emission factors'!$B$30*'Emission factors'!$E$30/1000</f>
        <v>0</v>
      </c>
      <c r="T887" s="98">
        <f>'Activity data'!P96*'Emission factors'!$B$30*'Emission factors'!$E$30/1000</f>
        <v>0</v>
      </c>
      <c r="U887" s="98">
        <f>'Activity data'!Q96*'Emission factors'!$B$30*'Emission factors'!$E$30/1000</f>
        <v>0</v>
      </c>
    </row>
    <row r="888" spans="1:21" x14ac:dyDescent="0.25">
      <c r="A888" s="92" t="s">
        <v>11</v>
      </c>
      <c r="B888" s="92" t="s">
        <v>12</v>
      </c>
      <c r="C888" s="92" t="s">
        <v>13</v>
      </c>
      <c r="D888" s="92" t="s">
        <v>14</v>
      </c>
      <c r="E888" s="92" t="s">
        <v>44</v>
      </c>
      <c r="G888" s="92" t="s">
        <v>97</v>
      </c>
      <c r="H888" s="92" t="s">
        <v>74</v>
      </c>
      <c r="I888" s="88" t="s">
        <v>198</v>
      </c>
      <c r="L888" s="98">
        <f>'Activity data'!H97*'Emission factors'!$B$30*'Emission factors'!$E$30/1000</f>
        <v>0</v>
      </c>
      <c r="M888" s="98">
        <f>'Activity data'!I97*'Emission factors'!$B$30*'Emission factors'!$E$30/1000</f>
        <v>0</v>
      </c>
      <c r="N888" s="98">
        <f>'Activity data'!J97*'Emission factors'!$B$30*'Emission factors'!$E$30/1000</f>
        <v>0</v>
      </c>
      <c r="O888" s="98">
        <f>'Activity data'!K97*'Emission factors'!$B$30*'Emission factors'!$E$30/1000</f>
        <v>0</v>
      </c>
      <c r="P888" s="98">
        <f>'Activity data'!L97*'Emission factors'!$B$30*'Emission factors'!$E$30/1000</f>
        <v>0</v>
      </c>
      <c r="Q888" s="98">
        <f>'Activity data'!M97*'Emission factors'!$B$30*'Emission factors'!$E$30/1000</f>
        <v>0</v>
      </c>
      <c r="R888" s="98">
        <f>'Activity data'!N97*'Emission factors'!$B$30*'Emission factors'!$E$30/1000</f>
        <v>0</v>
      </c>
      <c r="S888" s="98">
        <f>'Activity data'!O97*'Emission factors'!$B$30*'Emission factors'!$E$30/1000</f>
        <v>0</v>
      </c>
      <c r="T888" s="98">
        <f>'Activity data'!P97*'Emission factors'!$B$30*'Emission factors'!$E$30/1000</f>
        <v>0</v>
      </c>
      <c r="U888" s="98">
        <f>'Activity data'!Q97*'Emission factors'!$B$30*'Emission factors'!$E$30/1000</f>
        <v>0</v>
      </c>
    </row>
    <row r="889" spans="1:21" x14ac:dyDescent="0.25">
      <c r="A889" s="92" t="s">
        <v>11</v>
      </c>
      <c r="B889" s="92" t="s">
        <v>12</v>
      </c>
      <c r="C889" s="92" t="s">
        <v>13</v>
      </c>
      <c r="D889" s="92" t="s">
        <v>14</v>
      </c>
      <c r="E889" s="92" t="s">
        <v>44</v>
      </c>
      <c r="G889" s="92" t="s">
        <v>97</v>
      </c>
      <c r="H889" s="92" t="s">
        <v>74</v>
      </c>
      <c r="I889" s="88" t="s">
        <v>231</v>
      </c>
      <c r="L889" s="98">
        <f>'Activity data'!H98*'Emission factors'!$B$30*'Emission factors'!$E$30/1000</f>
        <v>0</v>
      </c>
      <c r="M889" s="98">
        <f>'Activity data'!I98*'Emission factors'!$B$30*'Emission factors'!$E$30/1000</f>
        <v>0</v>
      </c>
      <c r="N889" s="98">
        <f>'Activity data'!J98*'Emission factors'!$B$30*'Emission factors'!$E$30/1000</f>
        <v>0</v>
      </c>
      <c r="O889" s="98">
        <f>'Activity data'!K98*'Emission factors'!$B$30*'Emission factors'!$E$30/1000</f>
        <v>0</v>
      </c>
      <c r="P889" s="98">
        <f>'Activity data'!L98*'Emission factors'!$B$30*'Emission factors'!$E$30/1000</f>
        <v>0</v>
      </c>
      <c r="Q889" s="98">
        <f>'Activity data'!M98*'Emission factors'!$B$30*'Emission factors'!$E$30/1000</f>
        <v>0</v>
      </c>
      <c r="R889" s="98">
        <f>'Activity data'!N98*'Emission factors'!$B$30*'Emission factors'!$E$30/1000</f>
        <v>0</v>
      </c>
      <c r="S889" s="98">
        <f>'Activity data'!O98*'Emission factors'!$B$30*'Emission factors'!$E$30/1000</f>
        <v>0</v>
      </c>
      <c r="T889" s="98">
        <f>'Activity data'!P98*'Emission factors'!$B$30*'Emission factors'!$E$30/1000</f>
        <v>0</v>
      </c>
      <c r="U889" s="98">
        <f>'Activity data'!Q98*'Emission factors'!$B$30*'Emission factors'!$E$30/1000</f>
        <v>0</v>
      </c>
    </row>
    <row r="890" spans="1:21" x14ac:dyDescent="0.25">
      <c r="A890" s="92" t="s">
        <v>11</v>
      </c>
      <c r="B890" s="92" t="s">
        <v>12</v>
      </c>
      <c r="C890" s="92" t="s">
        <v>13</v>
      </c>
      <c r="D890" s="92" t="s">
        <v>14</v>
      </c>
      <c r="E890" s="92" t="s">
        <v>44</v>
      </c>
      <c r="G890" s="92" t="s">
        <v>97</v>
      </c>
      <c r="H890" s="92" t="s">
        <v>74</v>
      </c>
      <c r="I890" s="88" t="s">
        <v>230</v>
      </c>
      <c r="L890" s="98">
        <f>'Activity data'!H99*'Emission factors'!$B$30*'Emission factors'!$E$30/1000</f>
        <v>0</v>
      </c>
      <c r="M890" s="98">
        <f>'Activity data'!I99*'Emission factors'!$B$30*'Emission factors'!$E$30/1000</f>
        <v>0</v>
      </c>
      <c r="N890" s="98">
        <f>'Activity data'!J99*'Emission factors'!$B$30*'Emission factors'!$E$30/1000</f>
        <v>0</v>
      </c>
      <c r="O890" s="98">
        <f>'Activity data'!K99*'Emission factors'!$B$30*'Emission factors'!$E$30/1000</f>
        <v>0</v>
      </c>
      <c r="P890" s="98">
        <f>'Activity data'!L99*'Emission factors'!$B$30*'Emission factors'!$E$30/1000</f>
        <v>0</v>
      </c>
      <c r="Q890" s="98">
        <f>'Activity data'!M99*'Emission factors'!$B$30*'Emission factors'!$E$30/1000</f>
        <v>0</v>
      </c>
      <c r="R890" s="98">
        <f>'Activity data'!N99*'Emission factors'!$B$30*'Emission factors'!$E$30/1000</f>
        <v>0</v>
      </c>
      <c r="S890" s="98">
        <f>'Activity data'!O99*'Emission factors'!$B$30*'Emission factors'!$E$30/1000</f>
        <v>0</v>
      </c>
      <c r="T890" s="98">
        <f>'Activity data'!P99*'Emission factors'!$B$30*'Emission factors'!$E$30/1000</f>
        <v>0</v>
      </c>
      <c r="U890" s="98">
        <f>'Activity data'!Q99*'Emission factors'!$B$30*'Emission factors'!$E$30/1000</f>
        <v>0</v>
      </c>
    </row>
    <row r="891" spans="1:21" x14ac:dyDescent="0.25">
      <c r="A891" s="92" t="s">
        <v>11</v>
      </c>
      <c r="B891" s="92" t="s">
        <v>12</v>
      </c>
      <c r="C891" s="92" t="s">
        <v>13</v>
      </c>
      <c r="D891" s="92" t="s">
        <v>14</v>
      </c>
      <c r="E891" s="92" t="s">
        <v>44</v>
      </c>
      <c r="G891" s="92" t="s">
        <v>97</v>
      </c>
      <c r="H891" s="92" t="s">
        <v>74</v>
      </c>
      <c r="I891" s="88" t="s">
        <v>232</v>
      </c>
      <c r="L891" s="98">
        <f>'Activity data'!H100*'Emission factors'!$B$30*'Emission factors'!$E$30/1000</f>
        <v>0</v>
      </c>
      <c r="M891" s="98">
        <f>'Activity data'!I100*'Emission factors'!$B$30*'Emission factors'!$E$30/1000</f>
        <v>0</v>
      </c>
      <c r="N891" s="98">
        <f>'Activity data'!J100*'Emission factors'!$B$30*'Emission factors'!$E$30/1000</f>
        <v>0</v>
      </c>
      <c r="O891" s="98">
        <f>'Activity data'!K100*'Emission factors'!$B$30*'Emission factors'!$E$30/1000</f>
        <v>0</v>
      </c>
      <c r="P891" s="98">
        <f>'Activity data'!L100*'Emission factors'!$B$30*'Emission factors'!$E$30/1000</f>
        <v>0</v>
      </c>
      <c r="Q891" s="98">
        <f>'Activity data'!M100*'Emission factors'!$B$30*'Emission factors'!$E$30/1000</f>
        <v>0</v>
      </c>
      <c r="R891" s="98">
        <f>'Activity data'!N100*'Emission factors'!$B$30*'Emission factors'!$E$30/1000</f>
        <v>0</v>
      </c>
      <c r="S891" s="98">
        <f>'Activity data'!O100*'Emission factors'!$B$30*'Emission factors'!$E$30/1000</f>
        <v>0</v>
      </c>
      <c r="T891" s="98">
        <f>'Activity data'!P100*'Emission factors'!$B$30*'Emission factors'!$E$30/1000</f>
        <v>0</v>
      </c>
      <c r="U891" s="98">
        <f>'Activity data'!Q100*'Emission factors'!$B$30*'Emission factors'!$E$30/1000</f>
        <v>0</v>
      </c>
    </row>
    <row r="892" spans="1:21" x14ac:dyDescent="0.25">
      <c r="A892" s="92" t="s">
        <v>11</v>
      </c>
      <c r="B892" s="92" t="s">
        <v>12</v>
      </c>
      <c r="C892" s="92" t="s">
        <v>13</v>
      </c>
      <c r="D892" s="92" t="s">
        <v>14</v>
      </c>
      <c r="E892" s="92" t="s">
        <v>44</v>
      </c>
      <c r="G892" s="92" t="s">
        <v>97</v>
      </c>
      <c r="H892" s="92" t="s">
        <v>74</v>
      </c>
      <c r="I892" s="92" t="s">
        <v>225</v>
      </c>
      <c r="L892" s="98">
        <f>'Activity data'!H101*'Emission factors'!$B$30*'Emission factors'!$E$30/1000</f>
        <v>0</v>
      </c>
      <c r="M892" s="98">
        <f>'Activity data'!I101*'Emission factors'!$B$30*'Emission factors'!$E$30/1000</f>
        <v>0</v>
      </c>
      <c r="N892" s="98">
        <f>'Activity data'!J101*'Emission factors'!$B$30*'Emission factors'!$E$30/1000</f>
        <v>0</v>
      </c>
      <c r="O892" s="98">
        <f>'Activity data'!K101*'Emission factors'!$B$30*'Emission factors'!$E$30/1000</f>
        <v>0</v>
      </c>
      <c r="P892" s="98">
        <f>'Activity data'!L101*'Emission factors'!$B$30*'Emission factors'!$E$30/1000</f>
        <v>0</v>
      </c>
      <c r="Q892" s="98">
        <f>'Activity data'!M101*'Emission factors'!$B$30*'Emission factors'!$E$30/1000</f>
        <v>0</v>
      </c>
      <c r="R892" s="98">
        <f>'Activity data'!N101*'Emission factors'!$B$30*'Emission factors'!$E$30/1000</f>
        <v>0</v>
      </c>
      <c r="S892" s="98">
        <f>'Activity data'!O101*'Emission factors'!$B$30*'Emission factors'!$E$30/1000</f>
        <v>0</v>
      </c>
      <c r="T892" s="98">
        <f>'Activity data'!P101*'Emission factors'!$B$30*'Emission factors'!$E$30/1000</f>
        <v>0</v>
      </c>
      <c r="U892" s="98">
        <f>'Activity data'!Q101*'Emission factors'!$B$30*'Emission factors'!$E$30/1000</f>
        <v>0</v>
      </c>
    </row>
    <row r="893" spans="1:21" x14ac:dyDescent="0.25">
      <c r="A893" s="92" t="s">
        <v>11</v>
      </c>
      <c r="B893" s="92" t="s">
        <v>12</v>
      </c>
      <c r="C893" s="92" t="s">
        <v>13</v>
      </c>
      <c r="D893" s="92" t="s">
        <v>14</v>
      </c>
      <c r="E893" s="92" t="s">
        <v>44</v>
      </c>
      <c r="G893" s="92" t="s">
        <v>97</v>
      </c>
      <c r="H893" s="92" t="s">
        <v>74</v>
      </c>
      <c r="I893" s="88" t="s">
        <v>205</v>
      </c>
      <c r="L893" s="98">
        <f>'Activity data'!H102*'Emission factors'!$B$30*'Emission factors'!$E$30/1000</f>
        <v>0</v>
      </c>
      <c r="M893" s="98">
        <f>'Activity data'!I102*'Emission factors'!$B$30*'Emission factors'!$E$30/1000</f>
        <v>0</v>
      </c>
      <c r="N893" s="98">
        <f>'Activity data'!J102*'Emission factors'!$B$30*'Emission factors'!$E$30/1000</f>
        <v>0</v>
      </c>
      <c r="O893" s="98">
        <f>'Activity data'!K102*'Emission factors'!$B$30*'Emission factors'!$E$30/1000</f>
        <v>0</v>
      </c>
      <c r="P893" s="98">
        <f>'Activity data'!L102*'Emission factors'!$B$30*'Emission factors'!$E$30/1000</f>
        <v>0</v>
      </c>
      <c r="Q893" s="98">
        <f>'Activity data'!M102*'Emission factors'!$B$30*'Emission factors'!$E$30/1000</f>
        <v>0</v>
      </c>
      <c r="R893" s="98">
        <f>'Activity data'!N102*'Emission factors'!$B$30*'Emission factors'!$E$30/1000</f>
        <v>0</v>
      </c>
      <c r="S893" s="98">
        <f>'Activity data'!O102*'Emission factors'!$B$30*'Emission factors'!$E$30/1000</f>
        <v>0</v>
      </c>
      <c r="T893" s="98">
        <f>'Activity data'!P102*'Emission factors'!$B$30*'Emission factors'!$E$30/1000</f>
        <v>0</v>
      </c>
      <c r="U893" s="98">
        <f>'Activity data'!Q102*'Emission factors'!$B$30*'Emission factors'!$E$30/1000</f>
        <v>0</v>
      </c>
    </row>
    <row r="894" spans="1:21" x14ac:dyDescent="0.25">
      <c r="A894" s="92" t="s">
        <v>11</v>
      </c>
      <c r="B894" s="92" t="s">
        <v>12</v>
      </c>
      <c r="C894" s="92" t="s">
        <v>13</v>
      </c>
      <c r="D894" s="92" t="s">
        <v>14</v>
      </c>
      <c r="E894" s="92" t="s">
        <v>44</v>
      </c>
      <c r="G894" s="92" t="s">
        <v>97</v>
      </c>
      <c r="H894" s="92" t="s">
        <v>74</v>
      </c>
      <c r="I894" s="88" t="s">
        <v>204</v>
      </c>
      <c r="L894" s="98">
        <f>'Activity data'!H103*'Emission factors'!$B$30*'Emission factors'!$E$30/1000</f>
        <v>0</v>
      </c>
      <c r="M894" s="98">
        <f>'Activity data'!I103*'Emission factors'!$B$30*'Emission factors'!$E$30/1000</f>
        <v>0</v>
      </c>
      <c r="N894" s="98">
        <f>'Activity data'!J103*'Emission factors'!$B$30*'Emission factors'!$E$30/1000</f>
        <v>0</v>
      </c>
      <c r="O894" s="98">
        <f>'Activity data'!K103*'Emission factors'!$B$30*'Emission factors'!$E$30/1000</f>
        <v>0</v>
      </c>
      <c r="P894" s="98">
        <f>'Activity data'!L103*'Emission factors'!$B$30*'Emission factors'!$E$30/1000</f>
        <v>0</v>
      </c>
      <c r="Q894" s="98">
        <f>'Activity data'!M103*'Emission factors'!$B$30*'Emission factors'!$E$30/1000</f>
        <v>0</v>
      </c>
      <c r="R894" s="98">
        <f>'Activity data'!N103*'Emission factors'!$B$30*'Emission factors'!$E$30/1000</f>
        <v>1.6505549999999998E-4</v>
      </c>
      <c r="S894" s="98">
        <f>'Activity data'!O103*'Emission factors'!$B$30*'Emission factors'!$E$30/1000</f>
        <v>4.8420149999999998E-4</v>
      </c>
      <c r="T894" s="98">
        <f>'Activity data'!P103*'Emission factors'!$B$30*'Emission factors'!$E$30/1000</f>
        <v>1.2789253499999997E-2</v>
      </c>
      <c r="U894" s="98">
        <f>'Activity data'!Q103*'Emission factors'!$B$30*'Emission factors'!$E$30/1000</f>
        <v>4.7043139500000004E-2</v>
      </c>
    </row>
    <row r="895" spans="1:21" x14ac:dyDescent="0.25">
      <c r="A895" s="92" t="s">
        <v>11</v>
      </c>
      <c r="B895" s="92" t="s">
        <v>12</v>
      </c>
      <c r="C895" s="92" t="s">
        <v>13</v>
      </c>
      <c r="D895" s="92" t="s">
        <v>14</v>
      </c>
      <c r="E895" s="92" t="s">
        <v>44</v>
      </c>
      <c r="G895" s="92" t="s">
        <v>97</v>
      </c>
      <c r="H895" s="92" t="s">
        <v>74</v>
      </c>
      <c r="I895" s="88" t="s">
        <v>228</v>
      </c>
      <c r="L895" s="98">
        <f>'Activity data'!H104*'Emission factors'!$B$30*'Emission factors'!$E$30/1000</f>
        <v>0</v>
      </c>
      <c r="M895" s="98">
        <f>'Activity data'!I104*'Emission factors'!$B$30*'Emission factors'!$E$30/1000</f>
        <v>0</v>
      </c>
      <c r="N895" s="98">
        <f>'Activity data'!J104*'Emission factors'!$B$30*'Emission factors'!$E$30/1000</f>
        <v>0</v>
      </c>
      <c r="O895" s="98">
        <f>'Activity data'!K104*'Emission factors'!$B$30*'Emission factors'!$E$30/1000</f>
        <v>0</v>
      </c>
      <c r="P895" s="98">
        <f>'Activity data'!L104*'Emission factors'!$B$30*'Emission factors'!$E$30/1000</f>
        <v>0</v>
      </c>
      <c r="Q895" s="98">
        <f>'Activity data'!M104*'Emission factors'!$B$30*'Emission factors'!$E$30/1000</f>
        <v>0</v>
      </c>
      <c r="R895" s="98">
        <f>'Activity data'!N104*'Emission factors'!$B$30*'Emission factors'!$E$30/1000</f>
        <v>0</v>
      </c>
      <c r="S895" s="98">
        <f>'Activity data'!O104*'Emission factors'!$B$30*'Emission factors'!$E$30/1000</f>
        <v>0</v>
      </c>
      <c r="T895" s="98">
        <f>'Activity data'!P104*'Emission factors'!$B$30*'Emission factors'!$E$30/1000</f>
        <v>0</v>
      </c>
      <c r="U895" s="98">
        <f>'Activity data'!Q104*'Emission factors'!$B$30*'Emission factors'!$E$30/1000</f>
        <v>0</v>
      </c>
    </row>
    <row r="896" spans="1:21" x14ac:dyDescent="0.25">
      <c r="A896" s="92" t="s">
        <v>11</v>
      </c>
      <c r="B896" s="92" t="s">
        <v>12</v>
      </c>
      <c r="C896" s="92" t="s">
        <v>13</v>
      </c>
      <c r="D896" s="92" t="s">
        <v>14</v>
      </c>
      <c r="E896" s="92" t="s">
        <v>44</v>
      </c>
      <c r="G896" s="92" t="s">
        <v>97</v>
      </c>
      <c r="H896" s="92" t="s">
        <v>74</v>
      </c>
      <c r="I896" s="88" t="s">
        <v>202</v>
      </c>
      <c r="L896" s="98">
        <f>'Activity data'!H105*'Emission factors'!$B$30*'Emission factors'!$E$30/1000</f>
        <v>0</v>
      </c>
      <c r="M896" s="98">
        <f>'Activity data'!I105*'Emission factors'!$B$30*'Emission factors'!$E$30/1000</f>
        <v>0</v>
      </c>
      <c r="N896" s="98">
        <f>'Activity data'!J105*'Emission factors'!$B$30*'Emission factors'!$E$30/1000</f>
        <v>0</v>
      </c>
      <c r="O896" s="98">
        <f>'Activity data'!K105*'Emission factors'!$B$30*'Emission factors'!$E$30/1000</f>
        <v>0</v>
      </c>
      <c r="P896" s="98">
        <f>'Activity data'!L105*'Emission factors'!$B$30*'Emission factors'!$E$30/1000</f>
        <v>0</v>
      </c>
      <c r="Q896" s="98">
        <f>'Activity data'!M105*'Emission factors'!$B$30*'Emission factors'!$E$30/1000</f>
        <v>0</v>
      </c>
      <c r="R896" s="98">
        <f>'Activity data'!N105*'Emission factors'!$B$30*'Emission factors'!$E$30/1000</f>
        <v>0</v>
      </c>
      <c r="S896" s="98">
        <f>'Activity data'!O105*'Emission factors'!$B$30*'Emission factors'!$E$30/1000</f>
        <v>0</v>
      </c>
      <c r="T896" s="98">
        <f>'Activity data'!P105*'Emission factors'!$B$30*'Emission factors'!$E$30/1000</f>
        <v>0</v>
      </c>
      <c r="U896" s="98">
        <f>'Activity data'!Q105*'Emission factors'!$B$30*'Emission factors'!$E$30/1000</f>
        <v>0</v>
      </c>
    </row>
    <row r="897" spans="1:21" x14ac:dyDescent="0.25">
      <c r="A897" s="92" t="s">
        <v>11</v>
      </c>
      <c r="B897" s="92" t="s">
        <v>12</v>
      </c>
      <c r="C897" s="92" t="s">
        <v>13</v>
      </c>
      <c r="D897" s="92" t="s">
        <v>14</v>
      </c>
      <c r="E897" s="92" t="s">
        <v>44</v>
      </c>
      <c r="G897" s="92" t="s">
        <v>97</v>
      </c>
      <c r="H897" s="92" t="s">
        <v>74</v>
      </c>
      <c r="I897" s="88" t="s">
        <v>190</v>
      </c>
      <c r="L897" s="98">
        <f>'Activity data'!H106*'Emission factors'!$B$30*'Emission factors'!$E$30/1000</f>
        <v>0</v>
      </c>
      <c r="M897" s="98">
        <f>'Activity data'!I106*'Emission factors'!$B$30*'Emission factors'!$E$30/1000</f>
        <v>0</v>
      </c>
      <c r="N897" s="98">
        <f>'Activity data'!J106*'Emission factors'!$B$30*'Emission factors'!$E$30/1000</f>
        <v>0</v>
      </c>
      <c r="O897" s="98">
        <f>'Activity data'!K106*'Emission factors'!$B$30*'Emission factors'!$E$30/1000</f>
        <v>0</v>
      </c>
      <c r="P897" s="98">
        <f>'Activity data'!L106*'Emission factors'!$B$30*'Emission factors'!$E$30/1000</f>
        <v>0</v>
      </c>
      <c r="Q897" s="98">
        <f>'Activity data'!M106*'Emission factors'!$B$30*'Emission factors'!$E$30/1000</f>
        <v>0</v>
      </c>
      <c r="R897" s="98">
        <f>'Activity data'!N106*'Emission factors'!$B$30*'Emission factors'!$E$30/1000</f>
        <v>0</v>
      </c>
      <c r="S897" s="98">
        <f>'Activity data'!O106*'Emission factors'!$B$30*'Emission factors'!$E$30/1000</f>
        <v>0</v>
      </c>
      <c r="T897" s="98">
        <f>'Activity data'!P106*'Emission factors'!$B$30*'Emission factors'!$E$30/1000</f>
        <v>0</v>
      </c>
      <c r="U897" s="98">
        <f>'Activity data'!Q106*'Emission factors'!$B$30*'Emission factors'!$E$30/1000</f>
        <v>0</v>
      </c>
    </row>
    <row r="898" spans="1:21" x14ac:dyDescent="0.25">
      <c r="A898" s="92" t="s">
        <v>11</v>
      </c>
      <c r="B898" s="92" t="s">
        <v>12</v>
      </c>
      <c r="C898" s="92" t="s">
        <v>13</v>
      </c>
      <c r="D898" s="92" t="s">
        <v>14</v>
      </c>
      <c r="E898" s="92" t="s">
        <v>44</v>
      </c>
      <c r="G898" s="92" t="s">
        <v>97</v>
      </c>
      <c r="H898" s="92" t="s">
        <v>74</v>
      </c>
      <c r="I898" s="88" t="s">
        <v>210</v>
      </c>
      <c r="L898" s="98">
        <f>'Activity data'!H107*'Emission factors'!$B$30*'Emission factors'!$E$30/1000</f>
        <v>0</v>
      </c>
      <c r="M898" s="98">
        <f>'Activity data'!I107*'Emission factors'!$B$30*'Emission factors'!$E$30/1000</f>
        <v>0</v>
      </c>
      <c r="N898" s="98">
        <f>'Activity data'!J107*'Emission factors'!$B$30*'Emission factors'!$E$30/1000</f>
        <v>0</v>
      </c>
      <c r="O898" s="98">
        <f>'Activity data'!K107*'Emission factors'!$B$30*'Emission factors'!$E$30/1000</f>
        <v>0</v>
      </c>
      <c r="P898" s="98">
        <f>'Activity data'!L107*'Emission factors'!$B$30*'Emission factors'!$E$30/1000</f>
        <v>0</v>
      </c>
      <c r="Q898" s="98">
        <f>'Activity data'!M107*'Emission factors'!$B$30*'Emission factors'!$E$30/1000</f>
        <v>0</v>
      </c>
      <c r="R898" s="98">
        <f>'Activity data'!N107*'Emission factors'!$B$30*'Emission factors'!$E$30/1000</f>
        <v>0</v>
      </c>
      <c r="S898" s="98">
        <f>'Activity data'!O107*'Emission factors'!$B$30*'Emission factors'!$E$30/1000</f>
        <v>0</v>
      </c>
      <c r="T898" s="98">
        <f>'Activity data'!P107*'Emission factors'!$B$30*'Emission factors'!$E$30/1000</f>
        <v>0</v>
      </c>
      <c r="U898" s="98">
        <f>'Activity data'!Q107*'Emission factors'!$B$30*'Emission factors'!$E$30/1000</f>
        <v>0</v>
      </c>
    </row>
    <row r="899" spans="1:21" x14ac:dyDescent="0.25">
      <c r="A899" s="92" t="s">
        <v>11</v>
      </c>
      <c r="B899" s="92" t="s">
        <v>12</v>
      </c>
      <c r="C899" s="92" t="s">
        <v>13</v>
      </c>
      <c r="D899" s="92" t="s">
        <v>14</v>
      </c>
      <c r="E899" s="92" t="s">
        <v>44</v>
      </c>
      <c r="G899" s="92" t="s">
        <v>97</v>
      </c>
      <c r="H899" s="92" t="s">
        <v>74</v>
      </c>
      <c r="I899" s="88" t="s">
        <v>199</v>
      </c>
      <c r="L899" s="98">
        <f>'Activity data'!H108*'Emission factors'!$B$30*'Emission factors'!$E$30/1000</f>
        <v>0</v>
      </c>
      <c r="M899" s="98">
        <f>'Activity data'!I108*'Emission factors'!$B$30*'Emission factors'!$E$30/1000</f>
        <v>0</v>
      </c>
      <c r="N899" s="98">
        <f>'Activity data'!J108*'Emission factors'!$B$30*'Emission factors'!$E$30/1000</f>
        <v>0</v>
      </c>
      <c r="O899" s="98">
        <f>'Activity data'!K108*'Emission factors'!$B$30*'Emission factors'!$E$30/1000</f>
        <v>0</v>
      </c>
      <c r="P899" s="98">
        <f>'Activity data'!L108*'Emission factors'!$B$30*'Emission factors'!$E$30/1000</f>
        <v>0</v>
      </c>
      <c r="Q899" s="98">
        <f>'Activity data'!M108*'Emission factors'!$B$30*'Emission factors'!$E$30/1000</f>
        <v>0</v>
      </c>
      <c r="R899" s="98">
        <f>'Activity data'!N108*'Emission factors'!$B$30*'Emission factors'!$E$30/1000</f>
        <v>0</v>
      </c>
      <c r="S899" s="98">
        <f>'Activity data'!O108*'Emission factors'!$B$30*'Emission factors'!$E$30/1000</f>
        <v>0</v>
      </c>
      <c r="T899" s="98">
        <f>'Activity data'!P108*'Emission factors'!$B$30*'Emission factors'!$E$30/1000</f>
        <v>0</v>
      </c>
      <c r="U899" s="98">
        <f>'Activity data'!Q108*'Emission factors'!$B$30*'Emission factors'!$E$30/1000</f>
        <v>0</v>
      </c>
    </row>
    <row r="900" spans="1:21" x14ac:dyDescent="0.25">
      <c r="A900" s="92" t="s">
        <v>11</v>
      </c>
      <c r="B900" s="92" t="s">
        <v>12</v>
      </c>
      <c r="C900" s="92" t="s">
        <v>13</v>
      </c>
      <c r="D900" s="92" t="s">
        <v>14</v>
      </c>
      <c r="E900" s="92" t="s">
        <v>44</v>
      </c>
      <c r="G900" s="92" t="s">
        <v>97</v>
      </c>
      <c r="H900" s="92" t="s">
        <v>74</v>
      </c>
      <c r="I900" s="88" t="s">
        <v>233</v>
      </c>
      <c r="L900" s="98">
        <f>'Activity data'!H109*'Emission factors'!$B$30*'Emission factors'!$E$30/1000</f>
        <v>0</v>
      </c>
      <c r="M900" s="98">
        <f>'Activity data'!I109*'Emission factors'!$B$30*'Emission factors'!$E$30/1000</f>
        <v>0</v>
      </c>
      <c r="N900" s="98">
        <f>'Activity data'!J109*'Emission factors'!$B$30*'Emission factors'!$E$30/1000</f>
        <v>0</v>
      </c>
      <c r="O900" s="98">
        <f>'Activity data'!K109*'Emission factors'!$B$30*'Emission factors'!$E$30/1000</f>
        <v>0</v>
      </c>
      <c r="P900" s="98">
        <f>'Activity data'!L109*'Emission factors'!$B$30*'Emission factors'!$E$30/1000</f>
        <v>0</v>
      </c>
      <c r="Q900" s="98">
        <f>'Activity data'!M109*'Emission factors'!$B$30*'Emission factors'!$E$30/1000</f>
        <v>0</v>
      </c>
      <c r="R900" s="98">
        <f>'Activity data'!N109*'Emission factors'!$B$30*'Emission factors'!$E$30/1000</f>
        <v>0</v>
      </c>
      <c r="S900" s="98">
        <f>'Activity data'!O109*'Emission factors'!$B$30*'Emission factors'!$E$30/1000</f>
        <v>0</v>
      </c>
      <c r="T900" s="98">
        <f>'Activity data'!P109*'Emission factors'!$B$30*'Emission factors'!$E$30/1000</f>
        <v>0</v>
      </c>
      <c r="U900" s="98">
        <f>'Activity data'!Q109*'Emission factors'!$B$30*'Emission factors'!$E$30/1000</f>
        <v>0</v>
      </c>
    </row>
    <row r="901" spans="1:21" x14ac:dyDescent="0.25">
      <c r="A901" s="92" t="s">
        <v>11</v>
      </c>
      <c r="B901" s="92" t="s">
        <v>12</v>
      </c>
      <c r="C901" s="92" t="s">
        <v>13</v>
      </c>
      <c r="D901" s="92" t="s">
        <v>14</v>
      </c>
      <c r="E901" s="92" t="s">
        <v>44</v>
      </c>
      <c r="G901" s="92" t="s">
        <v>97</v>
      </c>
      <c r="H901" s="92" t="s">
        <v>74</v>
      </c>
      <c r="I901" s="88" t="s">
        <v>200</v>
      </c>
      <c r="L901" s="98">
        <f>'Activity data'!H110*'Emission factors'!$B$30*'Emission factors'!$E$30/1000</f>
        <v>0</v>
      </c>
      <c r="M901" s="98">
        <f>'Activity data'!I110*'Emission factors'!$B$30*'Emission factors'!$E$30/1000</f>
        <v>0</v>
      </c>
      <c r="N901" s="98">
        <f>'Activity data'!J110*'Emission factors'!$B$30*'Emission factors'!$E$30/1000</f>
        <v>0</v>
      </c>
      <c r="O901" s="98">
        <f>'Activity data'!K110*'Emission factors'!$B$30*'Emission factors'!$E$30/1000</f>
        <v>0</v>
      </c>
      <c r="P901" s="98">
        <f>'Activity data'!L110*'Emission factors'!$B$30*'Emission factors'!$E$30/1000</f>
        <v>0</v>
      </c>
      <c r="Q901" s="98">
        <f>'Activity data'!M110*'Emission factors'!$B$30*'Emission factors'!$E$30/1000</f>
        <v>0</v>
      </c>
      <c r="R901" s="98">
        <f>'Activity data'!N110*'Emission factors'!$B$30*'Emission factors'!$E$30/1000</f>
        <v>0</v>
      </c>
      <c r="S901" s="98">
        <f>'Activity data'!O110*'Emission factors'!$B$30*'Emission factors'!$E$30/1000</f>
        <v>0</v>
      </c>
      <c r="T901" s="98">
        <f>'Activity data'!P110*'Emission factors'!$B$30*'Emission factors'!$E$30/1000</f>
        <v>0</v>
      </c>
      <c r="U901" s="98">
        <f>'Activity data'!Q110*'Emission factors'!$B$30*'Emission factors'!$E$30/1000</f>
        <v>0</v>
      </c>
    </row>
    <row r="902" spans="1:21" x14ac:dyDescent="0.25">
      <c r="A902" s="92" t="s">
        <v>11</v>
      </c>
      <c r="B902" s="92" t="s">
        <v>12</v>
      </c>
      <c r="C902" s="92" t="s">
        <v>13</v>
      </c>
      <c r="D902" s="92" t="s">
        <v>14</v>
      </c>
      <c r="E902" s="92" t="s">
        <v>26</v>
      </c>
      <c r="G902" s="92" t="s">
        <v>97</v>
      </c>
      <c r="H902" s="92" t="s">
        <v>74</v>
      </c>
      <c r="I902" s="88" t="s">
        <v>203</v>
      </c>
      <c r="J902" s="92" t="s">
        <v>13</v>
      </c>
      <c r="L902" s="92">
        <f>'Activity data'!H111*'Emission factors'!$B$29*'Emission factors'!$E$29/1000</f>
        <v>0</v>
      </c>
      <c r="M902" s="92">
        <f>'Activity data'!I111*'Emission factors'!$B$29*'Emission factors'!$E$29/1000</f>
        <v>0</v>
      </c>
      <c r="N902" s="92">
        <f>'Activity data'!J111*'Emission factors'!$B$29*'Emission factors'!$E$29/1000</f>
        <v>0</v>
      </c>
      <c r="O902" s="92">
        <f>'Activity data'!K111*'Emission factors'!$B$29*'Emission factors'!$E$29/1000</f>
        <v>0</v>
      </c>
      <c r="P902" s="92">
        <f>'Activity data'!L111*'Emission factors'!$B$29*'Emission factors'!$E$29/1000</f>
        <v>0</v>
      </c>
      <c r="Q902" s="92">
        <f>'Activity data'!M111*'Emission factors'!$B$29*'Emission factors'!$E$29/1000</f>
        <v>0</v>
      </c>
      <c r="R902" s="92">
        <f>'Activity data'!N111*'Emission factors'!$B$29*'Emission factors'!$E$29/1000</f>
        <v>0</v>
      </c>
      <c r="S902" s="92">
        <f>'Activity data'!O111*'Emission factors'!$B$29*'Emission factors'!$E$29/1000</f>
        <v>0</v>
      </c>
      <c r="T902" s="92">
        <f>'Activity data'!P111*'Emission factors'!$B$29*'Emission factors'!$E$29/1000</f>
        <v>0</v>
      </c>
      <c r="U902" s="92">
        <f>'Activity data'!Q111*'Emission factors'!$B$29*'Emission factors'!$E$29/1000</f>
        <v>0</v>
      </c>
    </row>
    <row r="903" spans="1:21" x14ac:dyDescent="0.25">
      <c r="A903" s="92" t="s">
        <v>11</v>
      </c>
      <c r="B903" s="92" t="s">
        <v>12</v>
      </c>
      <c r="C903" s="92" t="s">
        <v>13</v>
      </c>
      <c r="D903" s="92" t="s">
        <v>14</v>
      </c>
      <c r="E903" s="92" t="s">
        <v>26</v>
      </c>
      <c r="G903" s="92" t="s">
        <v>97</v>
      </c>
      <c r="H903" s="92" t="s">
        <v>74</v>
      </c>
      <c r="I903" s="88" t="s">
        <v>227</v>
      </c>
      <c r="L903" s="92">
        <f>'Activity data'!H112*'Emission factors'!$B$29*'Emission factors'!$E$29/1000</f>
        <v>0</v>
      </c>
      <c r="M903" s="92">
        <f>'Activity data'!I112*'Emission factors'!$B$29*'Emission factors'!$E$29/1000</f>
        <v>0</v>
      </c>
      <c r="N903" s="92">
        <f>'Activity data'!J112*'Emission factors'!$B$29*'Emission factors'!$E$29/1000</f>
        <v>0</v>
      </c>
      <c r="O903" s="92">
        <f>'Activity data'!K112*'Emission factors'!$B$29*'Emission factors'!$E$29/1000</f>
        <v>0</v>
      </c>
      <c r="P903" s="92">
        <f>'Activity data'!L112*'Emission factors'!$B$29*'Emission factors'!$E$29/1000</f>
        <v>0</v>
      </c>
      <c r="Q903" s="92">
        <f>'Activity data'!M112*'Emission factors'!$B$29*'Emission factors'!$E$29/1000</f>
        <v>0</v>
      </c>
      <c r="R903" s="92">
        <f>'Activity data'!N112*'Emission factors'!$B$29*'Emission factors'!$E$29/1000</f>
        <v>0</v>
      </c>
      <c r="S903" s="92">
        <f>'Activity data'!O112*'Emission factors'!$B$29*'Emission factors'!$E$29/1000</f>
        <v>0</v>
      </c>
      <c r="T903" s="92">
        <f>'Activity data'!P112*'Emission factors'!$B$29*'Emission factors'!$E$29/1000</f>
        <v>0</v>
      </c>
      <c r="U903" s="92">
        <f>'Activity data'!Q112*'Emission factors'!$B$29*'Emission factors'!$E$29/1000</f>
        <v>0</v>
      </c>
    </row>
    <row r="904" spans="1:21" x14ac:dyDescent="0.25">
      <c r="A904" s="92" t="s">
        <v>11</v>
      </c>
      <c r="B904" s="92" t="s">
        <v>12</v>
      </c>
      <c r="C904" s="92" t="s">
        <v>13</v>
      </c>
      <c r="D904" s="92" t="s">
        <v>14</v>
      </c>
      <c r="E904" s="92" t="s">
        <v>26</v>
      </c>
      <c r="G904" s="92" t="s">
        <v>97</v>
      </c>
      <c r="H904" s="92" t="s">
        <v>74</v>
      </c>
      <c r="I904" s="88" t="s">
        <v>191</v>
      </c>
      <c r="L904" s="92">
        <f>'Activity data'!H113*'Emission factors'!$B$29*'Emission factors'!$E$29/1000</f>
        <v>0</v>
      </c>
      <c r="M904" s="92">
        <f>'Activity data'!I113*'Emission factors'!$B$29*'Emission factors'!$E$29/1000</f>
        <v>0</v>
      </c>
      <c r="N904" s="92">
        <f>'Activity data'!J113*'Emission factors'!$B$29*'Emission factors'!$E$29/1000</f>
        <v>0</v>
      </c>
      <c r="O904" s="92">
        <f>'Activity data'!K113*'Emission factors'!$B$29*'Emission factors'!$E$29/1000</f>
        <v>0</v>
      </c>
      <c r="P904" s="92">
        <f>'Activity data'!L113*'Emission factors'!$B$29*'Emission factors'!$E$29/1000</f>
        <v>0</v>
      </c>
      <c r="Q904" s="92">
        <f>'Activity data'!M113*'Emission factors'!$B$29*'Emission factors'!$E$29/1000</f>
        <v>0</v>
      </c>
      <c r="R904" s="92">
        <f>'Activity data'!N113*'Emission factors'!$B$29*'Emission factors'!$E$29/1000</f>
        <v>0</v>
      </c>
      <c r="S904" s="92">
        <f>'Activity data'!O113*'Emission factors'!$B$29*'Emission factors'!$E$29/1000</f>
        <v>0</v>
      </c>
      <c r="T904" s="92">
        <f>'Activity data'!P113*'Emission factors'!$B$29*'Emission factors'!$E$29/1000</f>
        <v>0</v>
      </c>
      <c r="U904" s="92">
        <f>'Activity data'!Q113*'Emission factors'!$B$29*'Emission factors'!$E$29/1000</f>
        <v>0</v>
      </c>
    </row>
    <row r="905" spans="1:21" x14ac:dyDescent="0.25">
      <c r="A905" s="92" t="s">
        <v>11</v>
      </c>
      <c r="B905" s="92" t="s">
        <v>12</v>
      </c>
      <c r="C905" s="92" t="s">
        <v>13</v>
      </c>
      <c r="D905" s="92" t="s">
        <v>14</v>
      </c>
      <c r="E905" s="92" t="s">
        <v>26</v>
      </c>
      <c r="G905" s="92" t="s">
        <v>97</v>
      </c>
      <c r="H905" s="92" t="s">
        <v>74</v>
      </c>
      <c r="I905" s="88" t="s">
        <v>192</v>
      </c>
      <c r="L905" s="92">
        <f>'Activity data'!H114*'Emission factors'!$B$29*'Emission factors'!$E$29/1000</f>
        <v>0</v>
      </c>
      <c r="M905" s="92">
        <f>'Activity data'!I114*'Emission factors'!$B$29*'Emission factors'!$E$29/1000</f>
        <v>0</v>
      </c>
      <c r="N905" s="92">
        <f>'Activity data'!J114*'Emission factors'!$B$29*'Emission factors'!$E$29/1000</f>
        <v>0</v>
      </c>
      <c r="O905" s="92">
        <f>'Activity data'!K114*'Emission factors'!$B$29*'Emission factors'!$E$29/1000</f>
        <v>0</v>
      </c>
      <c r="P905" s="92">
        <f>'Activity data'!L114*'Emission factors'!$B$29*'Emission factors'!$E$29/1000</f>
        <v>0</v>
      </c>
      <c r="Q905" s="92">
        <f>'Activity data'!M114*'Emission factors'!$B$29*'Emission factors'!$E$29/1000</f>
        <v>0</v>
      </c>
      <c r="R905" s="92">
        <f>'Activity data'!N114*'Emission factors'!$B$29*'Emission factors'!$E$29/1000</f>
        <v>0</v>
      </c>
      <c r="S905" s="92">
        <f>'Activity data'!O114*'Emission factors'!$B$29*'Emission factors'!$E$29/1000</f>
        <v>0</v>
      </c>
      <c r="T905" s="92">
        <f>'Activity data'!P114*'Emission factors'!$B$29*'Emission factors'!$E$29/1000</f>
        <v>0</v>
      </c>
      <c r="U905" s="92">
        <f>'Activity data'!Q114*'Emission factors'!$B$29*'Emission factors'!$E$29/1000</f>
        <v>0</v>
      </c>
    </row>
    <row r="906" spans="1:21" x14ac:dyDescent="0.25">
      <c r="A906" s="92" t="s">
        <v>11</v>
      </c>
      <c r="B906" s="92" t="s">
        <v>12</v>
      </c>
      <c r="C906" s="92" t="s">
        <v>13</v>
      </c>
      <c r="D906" s="92" t="s">
        <v>14</v>
      </c>
      <c r="E906" s="92" t="s">
        <v>26</v>
      </c>
      <c r="G906" s="92" t="s">
        <v>97</v>
      </c>
      <c r="H906" s="92" t="s">
        <v>74</v>
      </c>
      <c r="I906" s="88" t="s">
        <v>206</v>
      </c>
      <c r="L906" s="92">
        <f>'Activity data'!H115*'Emission factors'!$B$29*'Emission factors'!$E$29/1000</f>
        <v>0</v>
      </c>
      <c r="M906" s="92">
        <f>'Activity data'!I115*'Emission factors'!$B$29*'Emission factors'!$E$29/1000</f>
        <v>0</v>
      </c>
      <c r="N906" s="92">
        <f>'Activity data'!J115*'Emission factors'!$B$29*'Emission factors'!$E$29/1000</f>
        <v>0</v>
      </c>
      <c r="O906" s="92">
        <f>'Activity data'!K115*'Emission factors'!$B$29*'Emission factors'!$E$29/1000</f>
        <v>0</v>
      </c>
      <c r="P906" s="92">
        <f>'Activity data'!L115*'Emission factors'!$B$29*'Emission factors'!$E$29/1000</f>
        <v>0</v>
      </c>
      <c r="Q906" s="92">
        <f>'Activity data'!M115*'Emission factors'!$B$29*'Emission factors'!$E$29/1000</f>
        <v>0</v>
      </c>
      <c r="R906" s="92">
        <f>'Activity data'!N115*'Emission factors'!$B$29*'Emission factors'!$E$29/1000</f>
        <v>0</v>
      </c>
      <c r="S906" s="92">
        <f>'Activity data'!O115*'Emission factors'!$B$29*'Emission factors'!$E$29/1000</f>
        <v>0</v>
      </c>
      <c r="T906" s="92">
        <f>'Activity data'!P115*'Emission factors'!$B$29*'Emission factors'!$E$29/1000</f>
        <v>0</v>
      </c>
      <c r="U906" s="92">
        <f>'Activity data'!Q115*'Emission factors'!$B$29*'Emission factors'!$E$29/1000</f>
        <v>0</v>
      </c>
    </row>
    <row r="907" spans="1:21" x14ac:dyDescent="0.25">
      <c r="A907" s="92" t="s">
        <v>11</v>
      </c>
      <c r="B907" s="92" t="s">
        <v>12</v>
      </c>
      <c r="C907" s="92" t="s">
        <v>13</v>
      </c>
      <c r="D907" s="92" t="s">
        <v>14</v>
      </c>
      <c r="E907" s="92" t="s">
        <v>26</v>
      </c>
      <c r="G907" s="92" t="s">
        <v>97</v>
      </c>
      <c r="H907" s="92" t="s">
        <v>74</v>
      </c>
      <c r="I907" s="88" t="s">
        <v>220</v>
      </c>
      <c r="L907" s="92">
        <f>'Activity data'!H116*'Emission factors'!$B$29*'Emission factors'!$E$29/1000</f>
        <v>0</v>
      </c>
      <c r="M907" s="92">
        <f>'Activity data'!I116*'Emission factors'!$B$29*'Emission factors'!$E$29/1000</f>
        <v>0</v>
      </c>
      <c r="N907" s="92">
        <f>'Activity data'!J116*'Emission factors'!$B$29*'Emission factors'!$E$29/1000</f>
        <v>0</v>
      </c>
      <c r="O907" s="92">
        <f>'Activity data'!K116*'Emission factors'!$B$29*'Emission factors'!$E$29/1000</f>
        <v>0</v>
      </c>
      <c r="P907" s="92">
        <f>'Activity data'!L116*'Emission factors'!$B$29*'Emission factors'!$E$29/1000</f>
        <v>0</v>
      </c>
      <c r="Q907" s="92">
        <f>'Activity data'!M116*'Emission factors'!$B$29*'Emission factors'!$E$29/1000</f>
        <v>0</v>
      </c>
      <c r="R907" s="92">
        <f>'Activity data'!N116*'Emission factors'!$B$29*'Emission factors'!$E$29/1000</f>
        <v>0</v>
      </c>
      <c r="S907" s="92">
        <f>'Activity data'!O116*'Emission factors'!$B$29*'Emission factors'!$E$29/1000</f>
        <v>0</v>
      </c>
      <c r="T907" s="92">
        <f>'Activity data'!P116*'Emission factors'!$B$29*'Emission factors'!$E$29/1000</f>
        <v>0</v>
      </c>
      <c r="U907" s="92">
        <f>'Activity data'!Q116*'Emission factors'!$B$29*'Emission factors'!$E$29/1000</f>
        <v>0</v>
      </c>
    </row>
    <row r="908" spans="1:21" x14ac:dyDescent="0.25">
      <c r="A908" s="92" t="s">
        <v>11</v>
      </c>
      <c r="B908" s="92" t="s">
        <v>12</v>
      </c>
      <c r="C908" s="92" t="s">
        <v>13</v>
      </c>
      <c r="D908" s="92" t="s">
        <v>14</v>
      </c>
      <c r="E908" s="92" t="s">
        <v>26</v>
      </c>
      <c r="G908" s="92" t="s">
        <v>97</v>
      </c>
      <c r="H908" s="92" t="s">
        <v>74</v>
      </c>
      <c r="I908" s="88" t="s">
        <v>193</v>
      </c>
      <c r="L908" s="92">
        <f>'Activity data'!H117*'Emission factors'!$B$29*'Emission factors'!$E$29/1000</f>
        <v>0</v>
      </c>
      <c r="M908" s="92">
        <f>'Activity data'!I117*'Emission factors'!$B$29*'Emission factors'!$E$29/1000</f>
        <v>0</v>
      </c>
      <c r="N908" s="92">
        <f>'Activity data'!J117*'Emission factors'!$B$29*'Emission factors'!$E$29/1000</f>
        <v>0</v>
      </c>
      <c r="O908" s="92">
        <f>'Activity data'!K117*'Emission factors'!$B$29*'Emission factors'!$E$29/1000</f>
        <v>0</v>
      </c>
      <c r="P908" s="92">
        <f>'Activity data'!L117*'Emission factors'!$B$29*'Emission factors'!$E$29/1000</f>
        <v>0</v>
      </c>
      <c r="Q908" s="92">
        <f>'Activity data'!M117*'Emission factors'!$B$29*'Emission factors'!$E$29/1000</f>
        <v>0</v>
      </c>
      <c r="R908" s="92">
        <f>'Activity data'!N117*'Emission factors'!$B$29*'Emission factors'!$E$29/1000</f>
        <v>0</v>
      </c>
      <c r="S908" s="92">
        <f>'Activity data'!O117*'Emission factors'!$B$29*'Emission factors'!$E$29/1000</f>
        <v>0</v>
      </c>
      <c r="T908" s="92">
        <f>'Activity data'!P117*'Emission factors'!$B$29*'Emission factors'!$E$29/1000</f>
        <v>0</v>
      </c>
      <c r="U908" s="92">
        <f>'Activity data'!Q117*'Emission factors'!$B$29*'Emission factors'!$E$29/1000</f>
        <v>0</v>
      </c>
    </row>
    <row r="909" spans="1:21" x14ac:dyDescent="0.25">
      <c r="A909" s="92" t="s">
        <v>11</v>
      </c>
      <c r="B909" s="92" t="s">
        <v>12</v>
      </c>
      <c r="C909" s="92" t="s">
        <v>13</v>
      </c>
      <c r="D909" s="92" t="s">
        <v>14</v>
      </c>
      <c r="E909" s="92" t="s">
        <v>26</v>
      </c>
      <c r="G909" s="92" t="s">
        <v>97</v>
      </c>
      <c r="H909" s="92" t="s">
        <v>74</v>
      </c>
      <c r="I909" s="88" t="s">
        <v>259</v>
      </c>
      <c r="L909" s="92">
        <f>'Activity data'!H118*'Emission factors'!$B$29*'Emission factors'!$E$29/1000</f>
        <v>0</v>
      </c>
      <c r="M909" s="92">
        <f>'Activity data'!I118*'Emission factors'!$B$29*'Emission factors'!$E$29/1000</f>
        <v>0</v>
      </c>
      <c r="N909" s="92">
        <f>'Activity data'!J118*'Emission factors'!$B$29*'Emission factors'!$E$29/1000</f>
        <v>0</v>
      </c>
      <c r="O909" s="92">
        <f>'Activity data'!K118*'Emission factors'!$B$29*'Emission factors'!$E$29/1000</f>
        <v>0</v>
      </c>
      <c r="P909" s="92">
        <f>'Activity data'!L118*'Emission factors'!$B$29*'Emission factors'!$E$29/1000</f>
        <v>0</v>
      </c>
      <c r="Q909" s="92">
        <f>'Activity data'!M118*'Emission factors'!$B$29*'Emission factors'!$E$29/1000</f>
        <v>0</v>
      </c>
      <c r="R909" s="92">
        <f>'Activity data'!N118*'Emission factors'!$B$29*'Emission factors'!$E$29/1000</f>
        <v>0</v>
      </c>
      <c r="S909" s="92">
        <f>'Activity data'!O118*'Emission factors'!$B$29*'Emission factors'!$E$29/1000</f>
        <v>0</v>
      </c>
      <c r="T909" s="92">
        <f>'Activity data'!P118*'Emission factors'!$B$29*'Emission factors'!$E$29/1000</f>
        <v>0</v>
      </c>
      <c r="U909" s="92">
        <f>'Activity data'!Q118*'Emission factors'!$B$29*'Emission factors'!$E$29/1000</f>
        <v>0</v>
      </c>
    </row>
    <row r="910" spans="1:21" x14ac:dyDescent="0.25">
      <c r="A910" s="92" t="s">
        <v>11</v>
      </c>
      <c r="B910" s="92" t="s">
        <v>12</v>
      </c>
      <c r="C910" s="92" t="s">
        <v>13</v>
      </c>
      <c r="D910" s="92" t="s">
        <v>14</v>
      </c>
      <c r="E910" s="92" t="s">
        <v>26</v>
      </c>
      <c r="G910" s="92" t="s">
        <v>97</v>
      </c>
      <c r="H910" s="92" t="s">
        <v>74</v>
      </c>
      <c r="I910" s="88" t="s">
        <v>223</v>
      </c>
      <c r="L910" s="92">
        <f>'Activity data'!H119*'Emission factors'!$B$29*'Emission factors'!$E$29/1000</f>
        <v>0</v>
      </c>
      <c r="M910" s="92">
        <f>'Activity data'!I119*'Emission factors'!$B$29*'Emission factors'!$E$29/1000</f>
        <v>0</v>
      </c>
      <c r="N910" s="92">
        <f>'Activity data'!J119*'Emission factors'!$B$29*'Emission factors'!$E$29/1000</f>
        <v>0</v>
      </c>
      <c r="O910" s="92">
        <f>'Activity data'!K119*'Emission factors'!$B$29*'Emission factors'!$E$29/1000</f>
        <v>0</v>
      </c>
      <c r="P910" s="92">
        <f>'Activity data'!L119*'Emission factors'!$B$29*'Emission factors'!$E$29/1000</f>
        <v>0</v>
      </c>
      <c r="Q910" s="92">
        <f>'Activity data'!M119*'Emission factors'!$B$29*'Emission factors'!$E$29/1000</f>
        <v>0</v>
      </c>
      <c r="R910" s="92">
        <f>'Activity data'!N119*'Emission factors'!$B$29*'Emission factors'!$E$29/1000</f>
        <v>0</v>
      </c>
      <c r="S910" s="92">
        <f>'Activity data'!O119*'Emission factors'!$B$29*'Emission factors'!$E$29/1000</f>
        <v>0</v>
      </c>
      <c r="T910" s="92">
        <f>'Activity data'!P119*'Emission factors'!$B$29*'Emission factors'!$E$29/1000</f>
        <v>0</v>
      </c>
      <c r="U910" s="92">
        <f>'Activity data'!Q119*'Emission factors'!$B$29*'Emission factors'!$E$29/1000</f>
        <v>0</v>
      </c>
    </row>
    <row r="911" spans="1:21" x14ac:dyDescent="0.25">
      <c r="A911" s="92" t="s">
        <v>11</v>
      </c>
      <c r="B911" s="92" t="s">
        <v>12</v>
      </c>
      <c r="C911" s="92" t="s">
        <v>13</v>
      </c>
      <c r="D911" s="92" t="s">
        <v>14</v>
      </c>
      <c r="E911" s="92" t="s">
        <v>26</v>
      </c>
      <c r="G911" s="92" t="s">
        <v>97</v>
      </c>
      <c r="H911" s="92" t="s">
        <v>74</v>
      </c>
      <c r="I911" s="88" t="s">
        <v>221</v>
      </c>
      <c r="L911" s="92">
        <f>'Activity data'!H120*'Emission factors'!$B$29*'Emission factors'!$E$29/1000</f>
        <v>0</v>
      </c>
      <c r="M911" s="92">
        <f>'Activity data'!I120*'Emission factors'!$B$29*'Emission factors'!$E$29/1000</f>
        <v>0</v>
      </c>
      <c r="N911" s="92">
        <f>'Activity data'!J120*'Emission factors'!$B$29*'Emission factors'!$E$29/1000</f>
        <v>0</v>
      </c>
      <c r="O911" s="92">
        <f>'Activity data'!K120*'Emission factors'!$B$29*'Emission factors'!$E$29/1000</f>
        <v>0</v>
      </c>
      <c r="P911" s="92">
        <f>'Activity data'!L120*'Emission factors'!$B$29*'Emission factors'!$E$29/1000</f>
        <v>0</v>
      </c>
      <c r="Q911" s="92">
        <f>'Activity data'!M120*'Emission factors'!$B$29*'Emission factors'!$E$29/1000</f>
        <v>0</v>
      </c>
      <c r="R911" s="92">
        <f>'Activity data'!N120*'Emission factors'!$B$29*'Emission factors'!$E$29/1000</f>
        <v>0</v>
      </c>
      <c r="S911" s="92">
        <f>'Activity data'!O120*'Emission factors'!$B$29*'Emission factors'!$E$29/1000</f>
        <v>0</v>
      </c>
      <c r="T911" s="92">
        <f>'Activity data'!P120*'Emission factors'!$B$29*'Emission factors'!$E$29/1000</f>
        <v>0</v>
      </c>
      <c r="U911" s="92">
        <f>'Activity data'!Q120*'Emission factors'!$B$29*'Emission factors'!$E$29/1000</f>
        <v>0</v>
      </c>
    </row>
    <row r="912" spans="1:21" x14ac:dyDescent="0.25">
      <c r="A912" s="92" t="s">
        <v>11</v>
      </c>
      <c r="B912" s="92" t="s">
        <v>12</v>
      </c>
      <c r="C912" s="92" t="s">
        <v>13</v>
      </c>
      <c r="D912" s="92" t="s">
        <v>14</v>
      </c>
      <c r="E912" s="92" t="s">
        <v>26</v>
      </c>
      <c r="G912" s="92" t="s">
        <v>97</v>
      </c>
      <c r="H912" s="92" t="s">
        <v>74</v>
      </c>
      <c r="I912" s="88" t="s">
        <v>222</v>
      </c>
      <c r="L912" s="92">
        <f>'Activity data'!H121*'Emission factors'!$B$29*'Emission factors'!$E$29/1000</f>
        <v>0</v>
      </c>
      <c r="M912" s="92">
        <f>'Activity data'!I121*'Emission factors'!$B$29*'Emission factors'!$E$29/1000</f>
        <v>0</v>
      </c>
      <c r="N912" s="92">
        <f>'Activity data'!J121*'Emission factors'!$B$29*'Emission factors'!$E$29/1000</f>
        <v>0</v>
      </c>
      <c r="O912" s="92">
        <f>'Activity data'!K121*'Emission factors'!$B$29*'Emission factors'!$E$29/1000</f>
        <v>0</v>
      </c>
      <c r="P912" s="92">
        <f>'Activity data'!L121*'Emission factors'!$B$29*'Emission factors'!$E$29/1000</f>
        <v>0</v>
      </c>
      <c r="Q912" s="92">
        <f>'Activity data'!M121*'Emission factors'!$B$29*'Emission factors'!$E$29/1000</f>
        <v>0</v>
      </c>
      <c r="R912" s="92">
        <f>'Activity data'!N121*'Emission factors'!$B$29*'Emission factors'!$E$29/1000</f>
        <v>0</v>
      </c>
      <c r="S912" s="92">
        <f>'Activity data'!O121*'Emission factors'!$B$29*'Emission factors'!$E$29/1000</f>
        <v>0</v>
      </c>
      <c r="T912" s="92">
        <f>'Activity data'!P121*'Emission factors'!$B$29*'Emission factors'!$E$29/1000</f>
        <v>0</v>
      </c>
      <c r="U912" s="92">
        <f>'Activity data'!Q121*'Emission factors'!$B$29*'Emission factors'!$E$29/1000</f>
        <v>0</v>
      </c>
    </row>
    <row r="913" spans="1:21" x14ac:dyDescent="0.25">
      <c r="A913" s="92" t="s">
        <v>11</v>
      </c>
      <c r="B913" s="92" t="s">
        <v>12</v>
      </c>
      <c r="C913" s="92" t="s">
        <v>13</v>
      </c>
      <c r="D913" s="92" t="s">
        <v>14</v>
      </c>
      <c r="E913" s="92" t="s">
        <v>26</v>
      </c>
      <c r="G913" s="92" t="s">
        <v>97</v>
      </c>
      <c r="H913" s="92" t="s">
        <v>74</v>
      </c>
      <c r="I913" s="88" t="s">
        <v>201</v>
      </c>
      <c r="L913" s="92">
        <f>'Activity data'!H122*'Emission factors'!$B$29*'Emission factors'!$E$29/1000</f>
        <v>0</v>
      </c>
      <c r="M913" s="92">
        <f>'Activity data'!I122*'Emission factors'!$B$29*'Emission factors'!$E$29/1000</f>
        <v>0</v>
      </c>
      <c r="N913" s="98">
        <f>'Activity data'!J122*'Emission factors'!$B$29*'Emission factors'!$E$29/1000</f>
        <v>0.99197303633999989</v>
      </c>
      <c r="O913" s="98">
        <f>'Activity data'!K122*'Emission factors'!$B$29*'Emission factors'!$E$29/1000</f>
        <v>0.92863683163499977</v>
      </c>
      <c r="P913" s="98">
        <f>'Activity data'!L122*'Emission factors'!$B$29*'Emission factors'!$E$29/1000</f>
        <v>0.20124905378999999</v>
      </c>
      <c r="Q913" s="98">
        <f>'Activity data'!M122*'Emission factors'!$B$29*'Emission factors'!$E$29/1000</f>
        <v>1.5151429049999998E-3</v>
      </c>
      <c r="R913" s="98">
        <f>'Activity data'!N122*'Emission factors'!$B$29*'Emission factors'!$E$29/1000</f>
        <v>2.9141768999999993E-4</v>
      </c>
      <c r="S913" s="92">
        <f>'Activity data'!O122*'Emission factors'!$B$29*'Emission factors'!$E$29/1000</f>
        <v>0</v>
      </c>
      <c r="T913" s="92">
        <f>'Activity data'!P122*'Emission factors'!$B$29*'Emission factors'!$E$29/1000</f>
        <v>0</v>
      </c>
      <c r="U913" s="92">
        <f>'Activity data'!Q122*'Emission factors'!$B$29*'Emission factors'!$E$29/1000</f>
        <v>0</v>
      </c>
    </row>
    <row r="914" spans="1:21" x14ac:dyDescent="0.25">
      <c r="A914" s="92" t="s">
        <v>11</v>
      </c>
      <c r="B914" s="92" t="s">
        <v>12</v>
      </c>
      <c r="C914" s="92" t="s">
        <v>13</v>
      </c>
      <c r="D914" s="92" t="s">
        <v>14</v>
      </c>
      <c r="E914" s="92" t="s">
        <v>26</v>
      </c>
      <c r="G914" s="92" t="s">
        <v>97</v>
      </c>
      <c r="H914" s="92" t="s">
        <v>74</v>
      </c>
      <c r="I914" s="88" t="s">
        <v>207</v>
      </c>
      <c r="L914" s="92">
        <f>'Activity data'!H123*'Emission factors'!$B$29*'Emission factors'!$E$29/1000</f>
        <v>0</v>
      </c>
      <c r="M914" s="92">
        <f>'Activity data'!I123*'Emission factors'!$B$29*'Emission factors'!$E$29/1000</f>
        <v>0</v>
      </c>
      <c r="N914" s="92">
        <f>'Activity data'!J123*'Emission factors'!$B$29*'Emission factors'!$E$29/1000</f>
        <v>0</v>
      </c>
      <c r="O914" s="92">
        <f>'Activity data'!K123*'Emission factors'!$B$29*'Emission factors'!$E$29/1000</f>
        <v>0</v>
      </c>
      <c r="P914" s="92">
        <f>'Activity data'!L123*'Emission factors'!$B$29*'Emission factors'!$E$29/1000</f>
        <v>0</v>
      </c>
      <c r="Q914" s="92">
        <f>'Activity data'!M123*'Emission factors'!$B$29*'Emission factors'!$E$29/1000</f>
        <v>0</v>
      </c>
      <c r="R914" s="92">
        <f>'Activity data'!N123*'Emission factors'!$B$29*'Emission factors'!$E$29/1000</f>
        <v>0</v>
      </c>
      <c r="S914" s="92">
        <f>'Activity data'!O123*'Emission factors'!$B$29*'Emission factors'!$E$29/1000</f>
        <v>0</v>
      </c>
      <c r="T914" s="92">
        <f>'Activity data'!P123*'Emission factors'!$B$29*'Emission factors'!$E$29/1000</f>
        <v>0</v>
      </c>
      <c r="U914" s="92">
        <f>'Activity data'!Q123*'Emission factors'!$B$29*'Emission factors'!$E$29/1000</f>
        <v>0</v>
      </c>
    </row>
    <row r="915" spans="1:21" x14ac:dyDescent="0.25">
      <c r="A915" s="92" t="s">
        <v>11</v>
      </c>
      <c r="B915" s="92" t="s">
        <v>12</v>
      </c>
      <c r="C915" s="92" t="s">
        <v>13</v>
      </c>
      <c r="D915" s="92" t="s">
        <v>14</v>
      </c>
      <c r="E915" s="92" t="s">
        <v>26</v>
      </c>
      <c r="G915" s="92" t="s">
        <v>97</v>
      </c>
      <c r="H915" s="92" t="s">
        <v>74</v>
      </c>
      <c r="I915" s="88" t="s">
        <v>218</v>
      </c>
      <c r="L915" s="92">
        <f>'Activity data'!H124*'Emission factors'!$B$29*'Emission factors'!$E$29/1000</f>
        <v>0</v>
      </c>
      <c r="M915" s="92">
        <f>'Activity data'!I124*'Emission factors'!$B$29*'Emission factors'!$E$29/1000</f>
        <v>0</v>
      </c>
      <c r="N915" s="92">
        <f>'Activity data'!J124*'Emission factors'!$B$29*'Emission factors'!$E$29/1000</f>
        <v>0</v>
      </c>
      <c r="O915" s="92">
        <f>'Activity data'!K124*'Emission factors'!$B$29*'Emission factors'!$E$29/1000</f>
        <v>0</v>
      </c>
      <c r="P915" s="92">
        <f>'Activity data'!L124*'Emission factors'!$B$29*'Emission factors'!$E$29/1000</f>
        <v>0</v>
      </c>
      <c r="Q915" s="92">
        <f>'Activity data'!M124*'Emission factors'!$B$29*'Emission factors'!$E$29/1000</f>
        <v>0</v>
      </c>
      <c r="R915" s="92">
        <f>'Activity data'!N124*'Emission factors'!$B$29*'Emission factors'!$E$29/1000</f>
        <v>0</v>
      </c>
      <c r="S915" s="92">
        <f>'Activity data'!O124*'Emission factors'!$B$29*'Emission factors'!$E$29/1000</f>
        <v>0</v>
      </c>
      <c r="T915" s="92">
        <f>'Activity data'!P124*'Emission factors'!$B$29*'Emission factors'!$E$29/1000</f>
        <v>0</v>
      </c>
      <c r="U915" s="92">
        <f>'Activity data'!Q124*'Emission factors'!$B$29*'Emission factors'!$E$29/1000</f>
        <v>0</v>
      </c>
    </row>
    <row r="916" spans="1:21" x14ac:dyDescent="0.25">
      <c r="A916" s="92" t="s">
        <v>11</v>
      </c>
      <c r="B916" s="92" t="s">
        <v>12</v>
      </c>
      <c r="C916" s="92" t="s">
        <v>13</v>
      </c>
      <c r="D916" s="92" t="s">
        <v>14</v>
      </c>
      <c r="E916" s="92" t="s">
        <v>26</v>
      </c>
      <c r="G916" s="92" t="s">
        <v>97</v>
      </c>
      <c r="H916" s="92" t="s">
        <v>74</v>
      </c>
      <c r="I916" s="88" t="s">
        <v>194</v>
      </c>
      <c r="L916" s="92">
        <f>'Activity data'!H125*'Emission factors'!$B$29*'Emission factors'!$E$29/1000</f>
        <v>0</v>
      </c>
      <c r="M916" s="92">
        <f>'Activity data'!I125*'Emission factors'!$B$29*'Emission factors'!$E$29/1000</f>
        <v>0</v>
      </c>
      <c r="N916" s="92">
        <f>'Activity data'!J125*'Emission factors'!$B$29*'Emission factors'!$E$29/1000</f>
        <v>0</v>
      </c>
      <c r="O916" s="92">
        <f>'Activity data'!K125*'Emission factors'!$B$29*'Emission factors'!$E$29/1000</f>
        <v>0</v>
      </c>
      <c r="P916" s="92">
        <f>'Activity data'!L125*'Emission factors'!$B$29*'Emission factors'!$E$29/1000</f>
        <v>0</v>
      </c>
      <c r="Q916" s="92">
        <f>'Activity data'!M125*'Emission factors'!$B$29*'Emission factors'!$E$29/1000</f>
        <v>0</v>
      </c>
      <c r="R916" s="92">
        <f>'Activity data'!N125*'Emission factors'!$B$29*'Emission factors'!$E$29/1000</f>
        <v>0</v>
      </c>
      <c r="S916" s="92">
        <f>'Activity data'!O125*'Emission factors'!$B$29*'Emission factors'!$E$29/1000</f>
        <v>0</v>
      </c>
      <c r="T916" s="92">
        <f>'Activity data'!P125*'Emission factors'!$B$29*'Emission factors'!$E$29/1000</f>
        <v>0</v>
      </c>
      <c r="U916" s="92">
        <f>'Activity data'!Q125*'Emission factors'!$B$29*'Emission factors'!$E$29/1000</f>
        <v>0</v>
      </c>
    </row>
    <row r="917" spans="1:21" x14ac:dyDescent="0.25">
      <c r="A917" s="92" t="s">
        <v>11</v>
      </c>
      <c r="B917" s="92" t="s">
        <v>12</v>
      </c>
      <c r="C917" s="92" t="s">
        <v>13</v>
      </c>
      <c r="D917" s="92" t="s">
        <v>14</v>
      </c>
      <c r="E917" s="92" t="s">
        <v>26</v>
      </c>
      <c r="G917" s="92" t="s">
        <v>97</v>
      </c>
      <c r="H917" s="92" t="s">
        <v>74</v>
      </c>
      <c r="I917" s="88" t="s">
        <v>195</v>
      </c>
      <c r="L917" s="92">
        <f>'Activity data'!H126*'Emission factors'!$B$29*'Emission factors'!$E$29/1000</f>
        <v>0</v>
      </c>
      <c r="M917" s="92">
        <f>'Activity data'!I126*'Emission factors'!$B$29*'Emission factors'!$E$29/1000</f>
        <v>0</v>
      </c>
      <c r="N917" s="92">
        <f>'Activity data'!J126*'Emission factors'!$B$29*'Emission factors'!$E$29/1000</f>
        <v>0</v>
      </c>
      <c r="O917" s="92">
        <f>'Activity data'!K126*'Emission factors'!$B$29*'Emission factors'!$E$29/1000</f>
        <v>0</v>
      </c>
      <c r="P917" s="92">
        <f>'Activity data'!L126*'Emission factors'!$B$29*'Emission factors'!$E$29/1000</f>
        <v>0</v>
      </c>
      <c r="Q917" s="92">
        <f>'Activity data'!M126*'Emission factors'!$B$29*'Emission factors'!$E$29/1000</f>
        <v>0</v>
      </c>
      <c r="R917" s="92">
        <f>'Activity data'!N126*'Emission factors'!$B$29*'Emission factors'!$E$29/1000</f>
        <v>0</v>
      </c>
      <c r="S917" s="92">
        <f>'Activity data'!O126*'Emission factors'!$B$29*'Emission factors'!$E$29/1000</f>
        <v>0</v>
      </c>
      <c r="T917" s="92">
        <f>'Activity data'!P126*'Emission factors'!$B$29*'Emission factors'!$E$29/1000</f>
        <v>0</v>
      </c>
      <c r="U917" s="92">
        <f>'Activity data'!Q126*'Emission factors'!$B$29*'Emission factors'!$E$29/1000</f>
        <v>0</v>
      </c>
    </row>
    <row r="918" spans="1:21" x14ac:dyDescent="0.25">
      <c r="A918" s="92" t="s">
        <v>11</v>
      </c>
      <c r="B918" s="92" t="s">
        <v>12</v>
      </c>
      <c r="C918" s="92" t="s">
        <v>13</v>
      </c>
      <c r="D918" s="92" t="s">
        <v>14</v>
      </c>
      <c r="E918" s="92" t="s">
        <v>26</v>
      </c>
      <c r="G918" s="92" t="s">
        <v>97</v>
      </c>
      <c r="H918" s="92" t="s">
        <v>74</v>
      </c>
      <c r="I918" s="88" t="s">
        <v>209</v>
      </c>
      <c r="L918" s="92">
        <f>'Activity data'!H127*'Emission factors'!$B$29*'Emission factors'!$E$29/1000</f>
        <v>0</v>
      </c>
      <c r="M918" s="92">
        <f>'Activity data'!I127*'Emission factors'!$B$29*'Emission factors'!$E$29/1000</f>
        <v>0</v>
      </c>
      <c r="N918" s="92">
        <f>'Activity data'!J127*'Emission factors'!$B$29*'Emission factors'!$E$29/1000</f>
        <v>0</v>
      </c>
      <c r="O918" s="92">
        <f>'Activity data'!K127*'Emission factors'!$B$29*'Emission factors'!$E$29/1000</f>
        <v>0</v>
      </c>
      <c r="P918" s="92">
        <f>'Activity data'!L127*'Emission factors'!$B$29*'Emission factors'!$E$29/1000</f>
        <v>0</v>
      </c>
      <c r="Q918" s="92">
        <f>'Activity data'!M127*'Emission factors'!$B$29*'Emission factors'!$E$29/1000</f>
        <v>0</v>
      </c>
      <c r="R918" s="92">
        <f>'Activity data'!N127*'Emission factors'!$B$29*'Emission factors'!$E$29/1000</f>
        <v>0</v>
      </c>
      <c r="S918" s="92">
        <f>'Activity data'!O127*'Emission factors'!$B$29*'Emission factors'!$E$29/1000</f>
        <v>0</v>
      </c>
      <c r="T918" s="98">
        <f>'Activity data'!P127*'Emission factors'!$B$29*'Emission factors'!$E$29/1000</f>
        <v>6.7583704950000007E-3</v>
      </c>
      <c r="U918" s="98">
        <f>'Activity data'!Q127*'Emission factors'!$B$29*'Emission factors'!$E$29/1000</f>
        <v>1.7700881700000001E-2</v>
      </c>
    </row>
    <row r="919" spans="1:21" x14ac:dyDescent="0.25">
      <c r="A919" s="92" t="s">
        <v>11</v>
      </c>
      <c r="B919" s="92" t="s">
        <v>12</v>
      </c>
      <c r="C919" s="92" t="s">
        <v>13</v>
      </c>
      <c r="D919" s="92" t="s">
        <v>14</v>
      </c>
      <c r="E919" s="92" t="s">
        <v>26</v>
      </c>
      <c r="G919" s="92" t="s">
        <v>97</v>
      </c>
      <c r="H919" s="92" t="s">
        <v>74</v>
      </c>
      <c r="I919" s="88" t="s">
        <v>208</v>
      </c>
      <c r="L919" s="92">
        <f>'Activity data'!H128*'Emission factors'!$B$29*'Emission factors'!$E$29/1000</f>
        <v>0</v>
      </c>
      <c r="M919" s="92">
        <f>'Activity data'!I128*'Emission factors'!$B$29*'Emission factors'!$E$29/1000</f>
        <v>0</v>
      </c>
      <c r="N919" s="92">
        <f>'Activity data'!J128*'Emission factors'!$B$29*'Emission factors'!$E$29/1000</f>
        <v>0</v>
      </c>
      <c r="O919" s="92">
        <f>'Activity data'!K128*'Emission factors'!$B$29*'Emission factors'!$E$29/1000</f>
        <v>0</v>
      </c>
      <c r="P919" s="92">
        <f>'Activity data'!L128*'Emission factors'!$B$29*'Emission factors'!$E$29/1000</f>
        <v>0</v>
      </c>
      <c r="Q919" s="92">
        <f>'Activity data'!M128*'Emission factors'!$B$29*'Emission factors'!$E$29/1000</f>
        <v>0</v>
      </c>
      <c r="R919" s="92">
        <f>'Activity data'!N128*'Emission factors'!$B$29*'Emission factors'!$E$29/1000</f>
        <v>0</v>
      </c>
      <c r="S919" s="92">
        <f>'Activity data'!O128*'Emission factors'!$B$29*'Emission factors'!$E$29/1000</f>
        <v>0</v>
      </c>
      <c r="T919" s="92">
        <f>'Activity data'!P128*'Emission factors'!$B$29*'Emission factors'!$E$29/1000</f>
        <v>0</v>
      </c>
      <c r="U919" s="92">
        <f>'Activity data'!Q128*'Emission factors'!$B$29*'Emission factors'!$E$29/1000</f>
        <v>0</v>
      </c>
    </row>
    <row r="920" spans="1:21" x14ac:dyDescent="0.25">
      <c r="A920" s="92" t="s">
        <v>11</v>
      </c>
      <c r="B920" s="92" t="s">
        <v>12</v>
      </c>
      <c r="C920" s="92" t="s">
        <v>13</v>
      </c>
      <c r="D920" s="92" t="s">
        <v>14</v>
      </c>
      <c r="E920" s="92" t="s">
        <v>26</v>
      </c>
      <c r="G920" s="92" t="s">
        <v>97</v>
      </c>
      <c r="H920" s="92" t="s">
        <v>74</v>
      </c>
      <c r="I920" s="88" t="s">
        <v>226</v>
      </c>
      <c r="L920" s="92">
        <f>'Activity data'!H129*'Emission factors'!$B$29*'Emission factors'!$E$29/1000</f>
        <v>0</v>
      </c>
      <c r="M920" s="92">
        <f>'Activity data'!I129*'Emission factors'!$B$29*'Emission factors'!$E$29/1000</f>
        <v>0</v>
      </c>
      <c r="N920" s="92">
        <f>'Activity data'!J129*'Emission factors'!$B$29*'Emission factors'!$E$29/1000</f>
        <v>0</v>
      </c>
      <c r="O920" s="92">
        <f>'Activity data'!K129*'Emission factors'!$B$29*'Emission factors'!$E$29/1000</f>
        <v>0</v>
      </c>
      <c r="P920" s="92">
        <f>'Activity data'!L129*'Emission factors'!$B$29*'Emission factors'!$E$29/1000</f>
        <v>0</v>
      </c>
      <c r="Q920" s="92">
        <f>'Activity data'!M129*'Emission factors'!$B$29*'Emission factors'!$E$29/1000</f>
        <v>0</v>
      </c>
      <c r="R920" s="92">
        <f>'Activity data'!N129*'Emission factors'!$B$29*'Emission factors'!$E$29/1000</f>
        <v>0</v>
      </c>
      <c r="S920" s="92">
        <f>'Activity data'!O129*'Emission factors'!$B$29*'Emission factors'!$E$29/1000</f>
        <v>0</v>
      </c>
      <c r="T920" s="92">
        <f>'Activity data'!P129*'Emission factors'!$B$29*'Emission factors'!$E$29/1000</f>
        <v>0</v>
      </c>
      <c r="U920" s="92">
        <f>'Activity data'!Q129*'Emission factors'!$B$29*'Emission factors'!$E$29/1000</f>
        <v>0</v>
      </c>
    </row>
    <row r="921" spans="1:21" x14ac:dyDescent="0.25">
      <c r="A921" s="92" t="s">
        <v>11</v>
      </c>
      <c r="B921" s="92" t="s">
        <v>12</v>
      </c>
      <c r="C921" s="92" t="s">
        <v>13</v>
      </c>
      <c r="D921" s="92" t="s">
        <v>14</v>
      </c>
      <c r="E921" s="92" t="s">
        <v>26</v>
      </c>
      <c r="G921" s="92" t="s">
        <v>97</v>
      </c>
      <c r="H921" s="92" t="s">
        <v>74</v>
      </c>
      <c r="I921" s="88" t="s">
        <v>196</v>
      </c>
      <c r="L921" s="92">
        <f>'Activity data'!H130*'Emission factors'!$B$29*'Emission factors'!$E$29/1000</f>
        <v>0</v>
      </c>
      <c r="M921" s="92">
        <f>'Activity data'!I130*'Emission factors'!$B$29*'Emission factors'!$E$29/1000</f>
        <v>0</v>
      </c>
      <c r="N921" s="92">
        <f>'Activity data'!J130*'Emission factors'!$B$29*'Emission factors'!$E$29/1000</f>
        <v>0</v>
      </c>
      <c r="O921" s="92">
        <f>'Activity data'!K130*'Emission factors'!$B$29*'Emission factors'!$E$29/1000</f>
        <v>0</v>
      </c>
      <c r="P921" s="92">
        <f>'Activity data'!L130*'Emission factors'!$B$29*'Emission factors'!$E$29/1000</f>
        <v>0</v>
      </c>
      <c r="Q921" s="92">
        <f>'Activity data'!M130*'Emission factors'!$B$29*'Emission factors'!$E$29/1000</f>
        <v>0</v>
      </c>
      <c r="R921" s="92">
        <f>'Activity data'!N130*'Emission factors'!$B$29*'Emission factors'!$E$29/1000</f>
        <v>0</v>
      </c>
      <c r="S921" s="92">
        <f>'Activity data'!O130*'Emission factors'!$B$29*'Emission factors'!$E$29/1000</f>
        <v>0</v>
      </c>
      <c r="T921" s="92">
        <f>'Activity data'!P130*'Emission factors'!$B$29*'Emission factors'!$E$29/1000</f>
        <v>0</v>
      </c>
      <c r="U921" s="92">
        <f>'Activity data'!Q130*'Emission factors'!$B$29*'Emission factors'!$E$29/1000</f>
        <v>0</v>
      </c>
    </row>
    <row r="922" spans="1:21" x14ac:dyDescent="0.25">
      <c r="A922" s="92" t="s">
        <v>11</v>
      </c>
      <c r="B922" s="92" t="s">
        <v>12</v>
      </c>
      <c r="C922" s="92" t="s">
        <v>13</v>
      </c>
      <c r="D922" s="92" t="s">
        <v>14</v>
      </c>
      <c r="E922" s="92" t="s">
        <v>26</v>
      </c>
      <c r="G922" s="92" t="s">
        <v>97</v>
      </c>
      <c r="H922" s="92" t="s">
        <v>74</v>
      </c>
      <c r="I922" s="88" t="s">
        <v>197</v>
      </c>
      <c r="L922" s="92">
        <f>'Activity data'!H131*'Emission factors'!$B$29*'Emission factors'!$E$29/1000</f>
        <v>0</v>
      </c>
      <c r="M922" s="92">
        <f>'Activity data'!I131*'Emission factors'!$B$29*'Emission factors'!$E$29/1000</f>
        <v>0</v>
      </c>
      <c r="N922" s="92">
        <f>'Activity data'!J131*'Emission factors'!$B$29*'Emission factors'!$E$29/1000</f>
        <v>0</v>
      </c>
      <c r="O922" s="98">
        <f>'Activity data'!K131*'Emission factors'!$B$29*'Emission factors'!$E$29/1000</f>
        <v>6.0499614599999994E-3</v>
      </c>
      <c r="P922" s="98">
        <f>'Activity data'!L131*'Emission factors'!$B$29*'Emission factors'!$E$29/1000</f>
        <v>2.0166538199999995E-3</v>
      </c>
      <c r="Q922" s="92">
        <f>'Activity data'!M131*'Emission factors'!$B$29*'Emission factors'!$E$29/1000</f>
        <v>0</v>
      </c>
      <c r="R922" s="92">
        <f>'Activity data'!N131*'Emission factors'!$B$29*'Emission factors'!$E$29/1000</f>
        <v>0</v>
      </c>
      <c r="S922" s="92">
        <f>'Activity data'!O131*'Emission factors'!$B$29*'Emission factors'!$E$29/1000</f>
        <v>0</v>
      </c>
      <c r="T922" s="92">
        <f>'Activity data'!P131*'Emission factors'!$B$29*'Emission factors'!$E$29/1000</f>
        <v>0</v>
      </c>
      <c r="U922" s="92">
        <f>'Activity data'!Q131*'Emission factors'!$B$29*'Emission factors'!$E$29/1000</f>
        <v>0</v>
      </c>
    </row>
    <row r="923" spans="1:21" x14ac:dyDescent="0.25">
      <c r="A923" s="92" t="s">
        <v>11</v>
      </c>
      <c r="B923" s="92" t="s">
        <v>12</v>
      </c>
      <c r="C923" s="92" t="s">
        <v>13</v>
      </c>
      <c r="D923" s="92" t="s">
        <v>14</v>
      </c>
      <c r="E923" s="92" t="s">
        <v>26</v>
      </c>
      <c r="G923" s="92" t="s">
        <v>97</v>
      </c>
      <c r="H923" s="92" t="s">
        <v>74</v>
      </c>
      <c r="I923" s="88" t="s">
        <v>229</v>
      </c>
      <c r="L923" s="92">
        <f>'Activity data'!H132*'Emission factors'!$B$29*'Emission factors'!$E$29/1000</f>
        <v>0</v>
      </c>
      <c r="M923" s="92">
        <f>'Activity data'!I132*'Emission factors'!$B$29*'Emission factors'!$E$29/1000</f>
        <v>0</v>
      </c>
      <c r="N923" s="92">
        <f>'Activity data'!J132*'Emission factors'!$B$29*'Emission factors'!$E$29/1000</f>
        <v>0</v>
      </c>
      <c r="O923" s="92">
        <f>'Activity data'!K132*'Emission factors'!$B$29*'Emission factors'!$E$29/1000</f>
        <v>0</v>
      </c>
      <c r="P923" s="92">
        <f>'Activity data'!L132*'Emission factors'!$B$29*'Emission factors'!$E$29/1000</f>
        <v>0</v>
      </c>
      <c r="Q923" s="92">
        <f>'Activity data'!M132*'Emission factors'!$B$29*'Emission factors'!$E$29/1000</f>
        <v>0</v>
      </c>
      <c r="R923" s="92">
        <f>'Activity data'!N132*'Emission factors'!$B$29*'Emission factors'!$E$29/1000</f>
        <v>0</v>
      </c>
      <c r="S923" s="92">
        <f>'Activity data'!O132*'Emission factors'!$B$29*'Emission factors'!$E$29/1000</f>
        <v>0</v>
      </c>
      <c r="T923" s="92">
        <f>'Activity data'!P132*'Emission factors'!$B$29*'Emission factors'!$E$29/1000</f>
        <v>0</v>
      </c>
      <c r="U923" s="92">
        <f>'Activity data'!Q132*'Emission factors'!$B$29*'Emission factors'!$E$29/1000</f>
        <v>0</v>
      </c>
    </row>
    <row r="924" spans="1:21" x14ac:dyDescent="0.25">
      <c r="A924" s="92" t="s">
        <v>11</v>
      </c>
      <c r="B924" s="92" t="s">
        <v>12</v>
      </c>
      <c r="C924" s="92" t="s">
        <v>13</v>
      </c>
      <c r="D924" s="92" t="s">
        <v>14</v>
      </c>
      <c r="E924" s="92" t="s">
        <v>26</v>
      </c>
      <c r="G924" s="92" t="s">
        <v>97</v>
      </c>
      <c r="H924" s="92" t="s">
        <v>74</v>
      </c>
      <c r="I924" s="88" t="s">
        <v>198</v>
      </c>
      <c r="L924" s="92">
        <f>'Activity data'!H133*'Emission factors'!$B$29*'Emission factors'!$E$29/1000</f>
        <v>0</v>
      </c>
      <c r="M924" s="92">
        <f>'Activity data'!I133*'Emission factors'!$B$29*'Emission factors'!$E$29/1000</f>
        <v>0</v>
      </c>
      <c r="N924" s="92">
        <f>'Activity data'!J133*'Emission factors'!$B$29*'Emission factors'!$E$29/1000</f>
        <v>0</v>
      </c>
      <c r="O924" s="92">
        <f>'Activity data'!K133*'Emission factors'!$B$29*'Emission factors'!$E$29/1000</f>
        <v>0</v>
      </c>
      <c r="P924" s="92">
        <f>'Activity data'!L133*'Emission factors'!$B$29*'Emission factors'!$E$29/1000</f>
        <v>0</v>
      </c>
      <c r="Q924" s="92">
        <f>'Activity data'!M133*'Emission factors'!$B$29*'Emission factors'!$E$29/1000</f>
        <v>0</v>
      </c>
      <c r="R924" s="92">
        <f>'Activity data'!N133*'Emission factors'!$B$29*'Emission factors'!$E$29/1000</f>
        <v>0</v>
      </c>
      <c r="S924" s="92">
        <f>'Activity data'!O133*'Emission factors'!$B$29*'Emission factors'!$E$29/1000</f>
        <v>0</v>
      </c>
      <c r="T924" s="92">
        <f>'Activity data'!P133*'Emission factors'!$B$29*'Emission factors'!$E$29/1000</f>
        <v>0</v>
      </c>
      <c r="U924" s="92">
        <f>'Activity data'!Q133*'Emission factors'!$B$29*'Emission factors'!$E$29/1000</f>
        <v>0</v>
      </c>
    </row>
    <row r="925" spans="1:21" x14ac:dyDescent="0.25">
      <c r="A925" s="92" t="s">
        <v>11</v>
      </c>
      <c r="B925" s="92" t="s">
        <v>12</v>
      </c>
      <c r="C925" s="92" t="s">
        <v>13</v>
      </c>
      <c r="D925" s="92" t="s">
        <v>14</v>
      </c>
      <c r="E925" s="92" t="s">
        <v>26</v>
      </c>
      <c r="G925" s="92" t="s">
        <v>97</v>
      </c>
      <c r="H925" s="92" t="s">
        <v>74</v>
      </c>
      <c r="I925" s="88" t="s">
        <v>231</v>
      </c>
      <c r="L925" s="92">
        <f>'Activity data'!H134*'Emission factors'!$B$29*'Emission factors'!$E$29/1000</f>
        <v>0</v>
      </c>
      <c r="M925" s="92">
        <f>'Activity data'!I134*'Emission factors'!$B$29*'Emission factors'!$E$29/1000</f>
        <v>0</v>
      </c>
      <c r="N925" s="92">
        <f>'Activity data'!J134*'Emission factors'!$B$29*'Emission factors'!$E$29/1000</f>
        <v>0</v>
      </c>
      <c r="O925" s="92">
        <f>'Activity data'!K134*'Emission factors'!$B$29*'Emission factors'!$E$29/1000</f>
        <v>0</v>
      </c>
      <c r="P925" s="92">
        <f>'Activity data'!L134*'Emission factors'!$B$29*'Emission factors'!$E$29/1000</f>
        <v>0</v>
      </c>
      <c r="Q925" s="92">
        <f>'Activity data'!M134*'Emission factors'!$B$29*'Emission factors'!$E$29/1000</f>
        <v>0</v>
      </c>
      <c r="R925" s="92">
        <f>'Activity data'!N134*'Emission factors'!$B$29*'Emission factors'!$E$29/1000</f>
        <v>0</v>
      </c>
      <c r="S925" s="92">
        <f>'Activity data'!O134*'Emission factors'!$B$29*'Emission factors'!$E$29/1000</f>
        <v>0</v>
      </c>
      <c r="T925" s="92">
        <f>'Activity data'!P134*'Emission factors'!$B$29*'Emission factors'!$E$29/1000</f>
        <v>0</v>
      </c>
      <c r="U925" s="92">
        <f>'Activity data'!Q134*'Emission factors'!$B$29*'Emission factors'!$E$29/1000</f>
        <v>0</v>
      </c>
    </row>
    <row r="926" spans="1:21" x14ac:dyDescent="0.25">
      <c r="A926" s="92" t="s">
        <v>11</v>
      </c>
      <c r="B926" s="92" t="s">
        <v>12</v>
      </c>
      <c r="C926" s="92" t="s">
        <v>13</v>
      </c>
      <c r="D926" s="92" t="s">
        <v>14</v>
      </c>
      <c r="E926" s="92" t="s">
        <v>26</v>
      </c>
      <c r="G926" s="92" t="s">
        <v>97</v>
      </c>
      <c r="H926" s="92" t="s">
        <v>74</v>
      </c>
      <c r="I926" s="88" t="s">
        <v>230</v>
      </c>
      <c r="L926" s="92">
        <f>'Activity data'!H135*'Emission factors'!$B$29*'Emission factors'!$E$29/1000</f>
        <v>0</v>
      </c>
      <c r="M926" s="92">
        <f>'Activity data'!I135*'Emission factors'!$B$29*'Emission factors'!$E$29/1000</f>
        <v>0</v>
      </c>
      <c r="N926" s="92">
        <f>'Activity data'!J135*'Emission factors'!$B$29*'Emission factors'!$E$29/1000</f>
        <v>0</v>
      </c>
      <c r="O926" s="92">
        <f>'Activity data'!K135*'Emission factors'!$B$29*'Emission factors'!$E$29/1000</f>
        <v>0</v>
      </c>
      <c r="P926" s="92">
        <f>'Activity data'!L135*'Emission factors'!$B$29*'Emission factors'!$E$29/1000</f>
        <v>0</v>
      </c>
      <c r="Q926" s="92">
        <f>'Activity data'!M135*'Emission factors'!$B$29*'Emission factors'!$E$29/1000</f>
        <v>0</v>
      </c>
      <c r="R926" s="92">
        <f>'Activity data'!N135*'Emission factors'!$B$29*'Emission factors'!$E$29/1000</f>
        <v>0</v>
      </c>
      <c r="S926" s="92">
        <f>'Activity data'!O135*'Emission factors'!$B$29*'Emission factors'!$E$29/1000</f>
        <v>0</v>
      </c>
      <c r="T926" s="92">
        <f>'Activity data'!P135*'Emission factors'!$B$29*'Emission factors'!$E$29/1000</f>
        <v>0</v>
      </c>
      <c r="U926" s="92">
        <f>'Activity data'!Q135*'Emission factors'!$B$29*'Emission factors'!$E$29/1000</f>
        <v>0</v>
      </c>
    </row>
    <row r="927" spans="1:21" x14ac:dyDescent="0.25">
      <c r="A927" s="92" t="s">
        <v>11</v>
      </c>
      <c r="B927" s="92" t="s">
        <v>12</v>
      </c>
      <c r="C927" s="92" t="s">
        <v>13</v>
      </c>
      <c r="D927" s="92" t="s">
        <v>14</v>
      </c>
      <c r="E927" s="92" t="s">
        <v>26</v>
      </c>
      <c r="G927" s="92" t="s">
        <v>97</v>
      </c>
      <c r="H927" s="92" t="s">
        <v>74</v>
      </c>
      <c r="I927" s="88" t="s">
        <v>232</v>
      </c>
      <c r="L927" s="92">
        <f>'Activity data'!H136*'Emission factors'!$B$29*'Emission factors'!$E$29/1000</f>
        <v>0</v>
      </c>
      <c r="M927" s="92">
        <f>'Activity data'!I136*'Emission factors'!$B$29*'Emission factors'!$E$29/1000</f>
        <v>0</v>
      </c>
      <c r="N927" s="92">
        <f>'Activity data'!J136*'Emission factors'!$B$29*'Emission factors'!$E$29/1000</f>
        <v>0</v>
      </c>
      <c r="O927" s="92">
        <f>'Activity data'!K136*'Emission factors'!$B$29*'Emission factors'!$E$29/1000</f>
        <v>0</v>
      </c>
      <c r="P927" s="92">
        <f>'Activity data'!L136*'Emission factors'!$B$29*'Emission factors'!$E$29/1000</f>
        <v>0</v>
      </c>
      <c r="Q927" s="92">
        <f>'Activity data'!M136*'Emission factors'!$B$29*'Emission factors'!$E$29/1000</f>
        <v>0</v>
      </c>
      <c r="R927" s="92">
        <f>'Activity data'!N136*'Emission factors'!$B$29*'Emission factors'!$E$29/1000</f>
        <v>0</v>
      </c>
      <c r="S927" s="92">
        <f>'Activity data'!O136*'Emission factors'!$B$29*'Emission factors'!$E$29/1000</f>
        <v>0</v>
      </c>
      <c r="T927" s="92">
        <f>'Activity data'!P136*'Emission factors'!$B$29*'Emission factors'!$E$29/1000</f>
        <v>0</v>
      </c>
      <c r="U927" s="92">
        <f>'Activity data'!Q136*'Emission factors'!$B$29*'Emission factors'!$E$29/1000</f>
        <v>0</v>
      </c>
    </row>
    <row r="928" spans="1:21" x14ac:dyDescent="0.25">
      <c r="A928" s="92" t="s">
        <v>11</v>
      </c>
      <c r="B928" s="92" t="s">
        <v>12</v>
      </c>
      <c r="C928" s="92" t="s">
        <v>13</v>
      </c>
      <c r="D928" s="92" t="s">
        <v>14</v>
      </c>
      <c r="E928" s="92" t="s">
        <v>26</v>
      </c>
      <c r="G928" s="92" t="s">
        <v>97</v>
      </c>
      <c r="H928" s="92" t="s">
        <v>74</v>
      </c>
      <c r="I928" s="92" t="s">
        <v>225</v>
      </c>
      <c r="L928" s="92">
        <f>'Activity data'!H137*'Emission factors'!$B$29*'Emission factors'!$E$29/1000</f>
        <v>0</v>
      </c>
      <c r="M928" s="92">
        <f>'Activity data'!I137*'Emission factors'!$B$29*'Emission factors'!$E$29/1000</f>
        <v>0</v>
      </c>
      <c r="N928" s="92">
        <f>'Activity data'!J137*'Emission factors'!$B$29*'Emission factors'!$E$29/1000</f>
        <v>0</v>
      </c>
      <c r="O928" s="92">
        <f>'Activity data'!K137*'Emission factors'!$B$29*'Emission factors'!$E$29/1000</f>
        <v>0</v>
      </c>
      <c r="P928" s="92">
        <f>'Activity data'!L137*'Emission factors'!$B$29*'Emission factors'!$E$29/1000</f>
        <v>0</v>
      </c>
      <c r="Q928" s="92">
        <f>'Activity data'!M137*'Emission factors'!$B$29*'Emission factors'!$E$29/1000</f>
        <v>0</v>
      </c>
      <c r="R928" s="92">
        <f>'Activity data'!N137*'Emission factors'!$B$29*'Emission factors'!$E$29/1000</f>
        <v>0</v>
      </c>
      <c r="S928" s="92">
        <f>'Activity data'!O137*'Emission factors'!$B$29*'Emission factors'!$E$29/1000</f>
        <v>0</v>
      </c>
      <c r="T928" s="92">
        <f>'Activity data'!P137*'Emission factors'!$B$29*'Emission factors'!$E$29/1000</f>
        <v>0</v>
      </c>
      <c r="U928" s="92">
        <f>'Activity data'!Q137*'Emission factors'!$B$29*'Emission factors'!$E$29/1000</f>
        <v>0</v>
      </c>
    </row>
    <row r="929" spans="1:21" x14ac:dyDescent="0.25">
      <c r="A929" s="92" t="s">
        <v>11</v>
      </c>
      <c r="B929" s="92" t="s">
        <v>12</v>
      </c>
      <c r="C929" s="92" t="s">
        <v>13</v>
      </c>
      <c r="D929" s="92" t="s">
        <v>14</v>
      </c>
      <c r="E929" s="92" t="s">
        <v>26</v>
      </c>
      <c r="G929" s="92" t="s">
        <v>97</v>
      </c>
      <c r="H929" s="92" t="s">
        <v>74</v>
      </c>
      <c r="I929" s="88" t="s">
        <v>205</v>
      </c>
      <c r="L929" s="92">
        <f>'Activity data'!H138*'Emission factors'!$B$29*'Emission factors'!$E$29/1000</f>
        <v>0</v>
      </c>
      <c r="M929" s="92">
        <f>'Activity data'!I138*'Emission factors'!$B$29*'Emission factors'!$E$29/1000</f>
        <v>0</v>
      </c>
      <c r="N929" s="92">
        <f>'Activity data'!J138*'Emission factors'!$B$29*'Emission factors'!$E$29/1000</f>
        <v>0</v>
      </c>
      <c r="O929" s="92">
        <f>'Activity data'!K138*'Emission factors'!$B$29*'Emission factors'!$E$29/1000</f>
        <v>0</v>
      </c>
      <c r="P929" s="92">
        <f>'Activity data'!L138*'Emission factors'!$B$29*'Emission factors'!$E$29/1000</f>
        <v>0</v>
      </c>
      <c r="Q929" s="92">
        <f>'Activity data'!M138*'Emission factors'!$B$29*'Emission factors'!$E$29/1000</f>
        <v>0</v>
      </c>
      <c r="R929" s="92">
        <f>'Activity data'!N138*'Emission factors'!$B$29*'Emission factors'!$E$29/1000</f>
        <v>0</v>
      </c>
      <c r="S929" s="92">
        <f>'Activity data'!O138*'Emission factors'!$B$29*'Emission factors'!$E$29/1000</f>
        <v>0</v>
      </c>
      <c r="T929" s="92">
        <f>'Activity data'!P138*'Emission factors'!$B$29*'Emission factors'!$E$29/1000</f>
        <v>0</v>
      </c>
      <c r="U929" s="92">
        <f>'Activity data'!Q138*'Emission factors'!$B$29*'Emission factors'!$E$29/1000</f>
        <v>0</v>
      </c>
    </row>
    <row r="930" spans="1:21" x14ac:dyDescent="0.25">
      <c r="A930" s="92" t="s">
        <v>11</v>
      </c>
      <c r="B930" s="92" t="s">
        <v>12</v>
      </c>
      <c r="C930" s="92" t="s">
        <v>13</v>
      </c>
      <c r="D930" s="92" t="s">
        <v>14</v>
      </c>
      <c r="E930" s="92" t="s">
        <v>26</v>
      </c>
      <c r="G930" s="92" t="s">
        <v>97</v>
      </c>
      <c r="H930" s="92" t="s">
        <v>74</v>
      </c>
      <c r="I930" s="88" t="s">
        <v>204</v>
      </c>
      <c r="L930" s="92">
        <f>'Activity data'!H139*'Emission factors'!$B$29*'Emission factors'!$E$29/1000</f>
        <v>0</v>
      </c>
      <c r="M930" s="92">
        <f>'Activity data'!I139*'Emission factors'!$B$29*'Emission factors'!$E$29/1000</f>
        <v>0</v>
      </c>
      <c r="N930" s="92">
        <f>'Activity data'!J139*'Emission factors'!$B$29*'Emission factors'!$E$29/1000</f>
        <v>0</v>
      </c>
      <c r="O930" s="92">
        <f>'Activity data'!K139*'Emission factors'!$B$29*'Emission factors'!$E$29/1000</f>
        <v>0</v>
      </c>
      <c r="P930" s="92">
        <f>'Activity data'!L139*'Emission factors'!$B$29*'Emission factors'!$E$29/1000</f>
        <v>0</v>
      </c>
      <c r="Q930" s="92">
        <f>'Activity data'!M139*'Emission factors'!$B$29*'Emission factors'!$E$29/1000</f>
        <v>0</v>
      </c>
      <c r="R930" s="98">
        <f>'Activity data'!N139*'Emission factors'!$B$29*'Emission factors'!$E$29/1000</f>
        <v>8.6748909299999982E-3</v>
      </c>
      <c r="S930" s="98">
        <f>'Activity data'!O139*'Emission factors'!$B$29*'Emission factors'!$E$29/1000</f>
        <v>2.5836342449999994E-2</v>
      </c>
      <c r="T930" s="98">
        <f>'Activity data'!P139*'Emission factors'!$B$29*'Emission factors'!$E$29/1000</f>
        <v>0.11073269370000001</v>
      </c>
      <c r="U930" s="98">
        <f>'Activity data'!Q139*'Emission factors'!$B$29*'Emission factors'!$E$29/1000</f>
        <v>0.20285848243500001</v>
      </c>
    </row>
    <row r="931" spans="1:21" x14ac:dyDescent="0.25">
      <c r="A931" s="92" t="s">
        <v>11</v>
      </c>
      <c r="B931" s="92" t="s">
        <v>12</v>
      </c>
      <c r="C931" s="92" t="s">
        <v>13</v>
      </c>
      <c r="D931" s="92" t="s">
        <v>14</v>
      </c>
      <c r="E931" s="92" t="s">
        <v>26</v>
      </c>
      <c r="G931" s="92" t="s">
        <v>97</v>
      </c>
      <c r="H931" s="92" t="s">
        <v>74</v>
      </c>
      <c r="I931" s="88" t="s">
        <v>228</v>
      </c>
      <c r="L931" s="92">
        <f>'Activity data'!H140*'Emission factors'!$B$29*'Emission factors'!$E$29/1000</f>
        <v>0</v>
      </c>
      <c r="M931" s="92">
        <f>'Activity data'!I140*'Emission factors'!$B$29*'Emission factors'!$E$29/1000</f>
        <v>0</v>
      </c>
      <c r="N931" s="92">
        <f>'Activity data'!J140*'Emission factors'!$B$29*'Emission factors'!$E$29/1000</f>
        <v>0</v>
      </c>
      <c r="O931" s="92">
        <f>'Activity data'!K140*'Emission factors'!$B$29*'Emission factors'!$E$29/1000</f>
        <v>0</v>
      </c>
      <c r="P931" s="92">
        <f>'Activity data'!L140*'Emission factors'!$B$29*'Emission factors'!$E$29/1000</f>
        <v>0</v>
      </c>
      <c r="Q931" s="92">
        <f>'Activity data'!M140*'Emission factors'!$B$29*'Emission factors'!$E$29/1000</f>
        <v>0</v>
      </c>
      <c r="R931" s="92">
        <f>'Activity data'!N140*'Emission factors'!$B$29*'Emission factors'!$E$29/1000</f>
        <v>0</v>
      </c>
      <c r="S931" s="92">
        <f>'Activity data'!O140*'Emission factors'!$B$29*'Emission factors'!$E$29/1000</f>
        <v>0</v>
      </c>
      <c r="T931" s="92">
        <f>'Activity data'!P140*'Emission factors'!$B$29*'Emission factors'!$E$29/1000</f>
        <v>0</v>
      </c>
      <c r="U931" s="92">
        <f>'Activity data'!Q140*'Emission factors'!$B$29*'Emission factors'!$E$29/1000</f>
        <v>0</v>
      </c>
    </row>
    <row r="932" spans="1:21" x14ac:dyDescent="0.25">
      <c r="A932" s="92" t="s">
        <v>11</v>
      </c>
      <c r="B932" s="92" t="s">
        <v>12</v>
      </c>
      <c r="C932" s="92" t="s">
        <v>13</v>
      </c>
      <c r="D932" s="92" t="s">
        <v>14</v>
      </c>
      <c r="E932" s="92" t="s">
        <v>26</v>
      </c>
      <c r="G932" s="92" t="s">
        <v>97</v>
      </c>
      <c r="H932" s="92" t="s">
        <v>74</v>
      </c>
      <c r="I932" s="88" t="s">
        <v>202</v>
      </c>
      <c r="L932" s="92">
        <f>'Activity data'!H141*'Emission factors'!$B$29*'Emission factors'!$E$29/1000</f>
        <v>0</v>
      </c>
      <c r="M932" s="92">
        <f>'Activity data'!I141*'Emission factors'!$B$29*'Emission factors'!$E$29/1000</f>
        <v>0</v>
      </c>
      <c r="N932" s="92">
        <f>'Activity data'!J141*'Emission factors'!$B$29*'Emission factors'!$E$29/1000</f>
        <v>0</v>
      </c>
      <c r="O932" s="92">
        <f>'Activity data'!K141*'Emission factors'!$B$29*'Emission factors'!$E$29/1000</f>
        <v>0</v>
      </c>
      <c r="P932" s="92">
        <f>'Activity data'!L141*'Emission factors'!$B$29*'Emission factors'!$E$29/1000</f>
        <v>0</v>
      </c>
      <c r="Q932" s="92">
        <f>'Activity data'!M141*'Emission factors'!$B$29*'Emission factors'!$E$29/1000</f>
        <v>0</v>
      </c>
      <c r="R932" s="92">
        <f>'Activity data'!N141*'Emission factors'!$B$29*'Emission factors'!$E$29/1000</f>
        <v>0</v>
      </c>
      <c r="S932" s="92">
        <f>'Activity data'!O141*'Emission factors'!$B$29*'Emission factors'!$E$29/1000</f>
        <v>0</v>
      </c>
      <c r="T932" s="92">
        <f>'Activity data'!P141*'Emission factors'!$B$29*'Emission factors'!$E$29/1000</f>
        <v>0</v>
      </c>
      <c r="U932" s="92">
        <f>'Activity data'!Q141*'Emission factors'!$B$29*'Emission factors'!$E$29/1000</f>
        <v>0</v>
      </c>
    </row>
    <row r="933" spans="1:21" x14ac:dyDescent="0.25">
      <c r="A933" s="92" t="s">
        <v>11</v>
      </c>
      <c r="B933" s="92" t="s">
        <v>12</v>
      </c>
      <c r="C933" s="92" t="s">
        <v>13</v>
      </c>
      <c r="D933" s="92" t="s">
        <v>14</v>
      </c>
      <c r="E933" s="92" t="s">
        <v>26</v>
      </c>
      <c r="G933" s="92" t="s">
        <v>97</v>
      </c>
      <c r="H933" s="92" t="s">
        <v>74</v>
      </c>
      <c r="I933" s="88" t="s">
        <v>190</v>
      </c>
      <c r="L933" s="92">
        <f>'Activity data'!H142*'Emission factors'!$B$29*'Emission factors'!$E$29/1000</f>
        <v>0</v>
      </c>
      <c r="M933" s="92">
        <f>'Activity data'!I142*'Emission factors'!$B$29*'Emission factors'!$E$29/1000</f>
        <v>0</v>
      </c>
      <c r="N933" s="92">
        <f>'Activity data'!J142*'Emission factors'!$B$29*'Emission factors'!$E$29/1000</f>
        <v>0</v>
      </c>
      <c r="O933" s="92">
        <f>'Activity data'!K142*'Emission factors'!$B$29*'Emission factors'!$E$29/1000</f>
        <v>0</v>
      </c>
      <c r="P933" s="92">
        <f>'Activity data'!L142*'Emission factors'!$B$29*'Emission factors'!$E$29/1000</f>
        <v>0</v>
      </c>
      <c r="Q933" s="92">
        <f>'Activity data'!M142*'Emission factors'!$B$29*'Emission factors'!$E$29/1000</f>
        <v>0</v>
      </c>
      <c r="R933" s="92">
        <f>'Activity data'!N142*'Emission factors'!$B$29*'Emission factors'!$E$29/1000</f>
        <v>0</v>
      </c>
      <c r="S933" s="92">
        <f>'Activity data'!O142*'Emission factors'!$B$29*'Emission factors'!$E$29/1000</f>
        <v>0</v>
      </c>
      <c r="T933" s="92">
        <f>'Activity data'!P142*'Emission factors'!$B$29*'Emission factors'!$E$29/1000</f>
        <v>0</v>
      </c>
      <c r="U933" s="92">
        <f>'Activity data'!Q142*'Emission factors'!$B$29*'Emission factors'!$E$29/1000</f>
        <v>0</v>
      </c>
    </row>
    <row r="934" spans="1:21" x14ac:dyDescent="0.25">
      <c r="A934" s="92" t="s">
        <v>11</v>
      </c>
      <c r="B934" s="92" t="s">
        <v>12</v>
      </c>
      <c r="C934" s="92" t="s">
        <v>13</v>
      </c>
      <c r="D934" s="92" t="s">
        <v>14</v>
      </c>
      <c r="E934" s="92" t="s">
        <v>26</v>
      </c>
      <c r="G934" s="92" t="s">
        <v>97</v>
      </c>
      <c r="H934" s="92" t="s">
        <v>74</v>
      </c>
      <c r="I934" s="88" t="s">
        <v>210</v>
      </c>
      <c r="L934" s="92">
        <f>'Activity data'!H143*'Emission factors'!$B$29*'Emission factors'!$E$29/1000</f>
        <v>0</v>
      </c>
      <c r="M934" s="92">
        <f>'Activity data'!I143*'Emission factors'!$B$29*'Emission factors'!$E$29/1000</f>
        <v>0</v>
      </c>
      <c r="N934" s="92">
        <f>'Activity data'!J143*'Emission factors'!$B$29*'Emission factors'!$E$29/1000</f>
        <v>0</v>
      </c>
      <c r="O934" s="92">
        <f>'Activity data'!K143*'Emission factors'!$B$29*'Emission factors'!$E$29/1000</f>
        <v>0</v>
      </c>
      <c r="P934" s="92">
        <f>'Activity data'!L143*'Emission factors'!$B$29*'Emission factors'!$E$29/1000</f>
        <v>0</v>
      </c>
      <c r="Q934" s="92">
        <f>'Activity data'!M143*'Emission factors'!$B$29*'Emission factors'!$E$29/1000</f>
        <v>0</v>
      </c>
      <c r="R934" s="92">
        <f>'Activity data'!N143*'Emission factors'!$B$29*'Emission factors'!$E$29/1000</f>
        <v>0</v>
      </c>
      <c r="S934" s="92">
        <f>'Activity data'!O143*'Emission factors'!$B$29*'Emission factors'!$E$29/1000</f>
        <v>0</v>
      </c>
      <c r="T934" s="92">
        <f>'Activity data'!P143*'Emission factors'!$B$29*'Emission factors'!$E$29/1000</f>
        <v>0</v>
      </c>
      <c r="U934" s="92">
        <f>'Activity data'!Q143*'Emission factors'!$B$29*'Emission factors'!$E$29/1000</f>
        <v>0</v>
      </c>
    </row>
    <row r="935" spans="1:21" x14ac:dyDescent="0.25">
      <c r="A935" s="92" t="s">
        <v>11</v>
      </c>
      <c r="B935" s="92" t="s">
        <v>12</v>
      </c>
      <c r="C935" s="92" t="s">
        <v>13</v>
      </c>
      <c r="D935" s="92" t="s">
        <v>14</v>
      </c>
      <c r="E935" s="92" t="s">
        <v>26</v>
      </c>
      <c r="G935" s="92" t="s">
        <v>97</v>
      </c>
      <c r="H935" s="92" t="s">
        <v>74</v>
      </c>
      <c r="I935" s="88" t="s">
        <v>199</v>
      </c>
      <c r="L935" s="92">
        <f>'Activity data'!H144*'Emission factors'!$B$29*'Emission factors'!$E$29/1000</f>
        <v>0</v>
      </c>
      <c r="M935" s="92">
        <f>'Activity data'!I144*'Emission factors'!$B$29*'Emission factors'!$E$29/1000</f>
        <v>0</v>
      </c>
      <c r="N935" s="92">
        <f>'Activity data'!J144*'Emission factors'!$B$29*'Emission factors'!$E$29/1000</f>
        <v>0</v>
      </c>
      <c r="O935" s="92">
        <f>'Activity data'!K144*'Emission factors'!$B$29*'Emission factors'!$E$29/1000</f>
        <v>0</v>
      </c>
      <c r="P935" s="92">
        <f>'Activity data'!L144*'Emission factors'!$B$29*'Emission factors'!$E$29/1000</f>
        <v>0</v>
      </c>
      <c r="Q935" s="92">
        <f>'Activity data'!M144*'Emission factors'!$B$29*'Emission factors'!$E$29/1000</f>
        <v>0</v>
      </c>
      <c r="R935" s="92">
        <f>'Activity data'!N144*'Emission factors'!$B$29*'Emission factors'!$E$29/1000</f>
        <v>0</v>
      </c>
      <c r="S935" s="92">
        <f>'Activity data'!O144*'Emission factors'!$B$29*'Emission factors'!$E$29/1000</f>
        <v>0</v>
      </c>
      <c r="T935" s="98">
        <f>'Activity data'!P144*'Emission factors'!$B$29*'Emission factors'!$E$29/1000</f>
        <v>1.3963814550000001E-3</v>
      </c>
      <c r="U935" s="98">
        <f>'Activity data'!Q144*'Emission factors'!$B$29*'Emission factors'!$E$29/1000</f>
        <v>4.6546048499999991E-4</v>
      </c>
    </row>
    <row r="936" spans="1:21" x14ac:dyDescent="0.25">
      <c r="A936" s="92" t="s">
        <v>11</v>
      </c>
      <c r="B936" s="92" t="s">
        <v>12</v>
      </c>
      <c r="C936" s="92" t="s">
        <v>13</v>
      </c>
      <c r="D936" s="92" t="s">
        <v>14</v>
      </c>
      <c r="E936" s="92" t="s">
        <v>26</v>
      </c>
      <c r="G936" s="92" t="s">
        <v>97</v>
      </c>
      <c r="H936" s="92" t="s">
        <v>74</v>
      </c>
      <c r="I936" s="88" t="s">
        <v>233</v>
      </c>
      <c r="L936" s="92">
        <f>'Activity data'!H145*'Emission factors'!$B$29*'Emission factors'!$E$29/1000</f>
        <v>0</v>
      </c>
      <c r="M936" s="92">
        <f>'Activity data'!I145*'Emission factors'!$B$29*'Emission factors'!$E$29/1000</f>
        <v>0</v>
      </c>
      <c r="N936" s="92">
        <f>'Activity data'!J145*'Emission factors'!$B$29*'Emission factors'!$E$29/1000</f>
        <v>0</v>
      </c>
      <c r="O936" s="92">
        <f>'Activity data'!K145*'Emission factors'!$B$29*'Emission factors'!$E$29/1000</f>
        <v>0</v>
      </c>
      <c r="P936" s="92">
        <f>'Activity data'!L145*'Emission factors'!$B$29*'Emission factors'!$E$29/1000</f>
        <v>0</v>
      </c>
      <c r="Q936" s="92">
        <f>'Activity data'!M145*'Emission factors'!$B$29*'Emission factors'!$E$29/1000</f>
        <v>0</v>
      </c>
      <c r="R936" s="92">
        <f>'Activity data'!N145*'Emission factors'!$B$29*'Emission factors'!$E$29/1000</f>
        <v>0</v>
      </c>
      <c r="S936" s="92">
        <f>'Activity data'!O145*'Emission factors'!$B$29*'Emission factors'!$E$29/1000</f>
        <v>0</v>
      </c>
      <c r="T936" s="92">
        <f>'Activity data'!P145*'Emission factors'!$B$29*'Emission factors'!$E$29/1000</f>
        <v>0</v>
      </c>
      <c r="U936" s="92">
        <f>'Activity data'!Q145*'Emission factors'!$B$29*'Emission factors'!$E$29/1000</f>
        <v>0</v>
      </c>
    </row>
    <row r="937" spans="1:21" x14ac:dyDescent="0.25">
      <c r="A937" s="92" t="s">
        <v>11</v>
      </c>
      <c r="B937" s="92" t="s">
        <v>12</v>
      </c>
      <c r="C937" s="92" t="s">
        <v>13</v>
      </c>
      <c r="D937" s="92" t="s">
        <v>14</v>
      </c>
      <c r="E937" s="92" t="s">
        <v>26</v>
      </c>
      <c r="G937" s="92" t="s">
        <v>97</v>
      </c>
      <c r="H937" s="92" t="s">
        <v>74</v>
      </c>
      <c r="I937" s="88" t="s">
        <v>200</v>
      </c>
      <c r="L937" s="92">
        <f>'Activity data'!H146*'Emission factors'!$B$29*'Emission factors'!$E$29/1000</f>
        <v>0</v>
      </c>
      <c r="M937" s="92">
        <f>'Activity data'!I146*'Emission factors'!$B$29*'Emission factors'!$E$29/1000</f>
        <v>0</v>
      </c>
      <c r="N937" s="92">
        <f>'Activity data'!J146*'Emission factors'!$B$29*'Emission factors'!$E$29/1000</f>
        <v>0</v>
      </c>
      <c r="O937" s="98">
        <f>'Activity data'!K146*'Emission factors'!$B$29*'Emission factors'!$E$29/1000</f>
        <v>2.428701795E-3</v>
      </c>
      <c r="P937" s="98">
        <f>'Activity data'!L146*'Emission factors'!$B$29*'Emission factors'!$E$29/1000</f>
        <v>2.8912083149999998E-3</v>
      </c>
      <c r="Q937" s="98">
        <f>'Activity data'!M146*'Emission factors'!$B$29*'Emission factors'!$E$29/1000</f>
        <v>1.52653677E-3</v>
      </c>
      <c r="R937" s="98">
        <f>'Activity data'!N146*'Emission factors'!$B$29*'Emission factors'!$E$29/1000</f>
        <v>3.729712379999999E-3</v>
      </c>
      <c r="S937" s="98">
        <f>'Activity data'!O146*'Emission factors'!$B$29*'Emission factors'!$E$29/1000</f>
        <v>2.7082433399999999E-3</v>
      </c>
      <c r="T937" s="98">
        <f>'Activity data'!P146*'Emission factors'!$B$29*'Emission factors'!$E$29/1000</f>
        <v>5.1917441999999991E-4</v>
      </c>
      <c r="U937" s="98">
        <f>'Activity data'!Q146*'Emission factors'!$B$29*'Emission factors'!$E$29/1000</f>
        <v>0</v>
      </c>
    </row>
    <row r="938" spans="1:21" x14ac:dyDescent="0.25">
      <c r="A938" s="92" t="s">
        <v>11</v>
      </c>
      <c r="B938" s="92" t="s">
        <v>12</v>
      </c>
      <c r="C938" s="92" t="s">
        <v>13</v>
      </c>
      <c r="D938" s="92" t="s">
        <v>14</v>
      </c>
      <c r="E938" s="92" t="s">
        <v>22</v>
      </c>
      <c r="G938" s="92" t="s">
        <v>97</v>
      </c>
      <c r="H938" s="92" t="s">
        <v>74</v>
      </c>
      <c r="I938" s="88" t="s">
        <v>203</v>
      </c>
      <c r="J938" s="92" t="s">
        <v>13</v>
      </c>
      <c r="L938" s="98">
        <f>'Activity data'!H148*'Emission factors'!$B$23*'Emission factors'!$E$23/1000</f>
        <v>343.75146375312164</v>
      </c>
      <c r="M938" s="98">
        <f>'Activity data'!I148*'Emission factors'!$B$23*'Emission factors'!$E$23/1000</f>
        <v>399.37274568399431</v>
      </c>
      <c r="N938" s="98">
        <f>'Activity data'!J148*'Emission factors'!$B$23*'Emission factors'!$E$23/1000</f>
        <v>459.14423941684129</v>
      </c>
      <c r="O938" s="98">
        <f>'Activity data'!K148*'Emission factors'!$B$23*'Emission factors'!$E$23/1000</f>
        <v>514.17400887610722</v>
      </c>
      <c r="P938" s="98">
        <f>'Activity data'!L148*'Emission factors'!$B$23*'Emission factors'!$E$23/1000</f>
        <v>550.02568608920808</v>
      </c>
      <c r="Q938" s="98">
        <f>'Activity data'!M148*'Emission factors'!$B$23*'Emission factors'!$E$23/1000</f>
        <v>588.22858346600867</v>
      </c>
      <c r="R938" s="98">
        <f>'Activity data'!N148*'Emission factors'!$B$23*'Emission factors'!$E$23/1000</f>
        <v>641.45777544137502</v>
      </c>
      <c r="S938" s="98">
        <f>'Activity data'!O148*'Emission factors'!$B$23*'Emission factors'!$E$23/1000</f>
        <v>677.90298211959464</v>
      </c>
      <c r="T938" s="98">
        <f>'Activity data'!P148*'Emission factors'!$B$23*'Emission factors'!$E$23/1000</f>
        <v>688.92593967433561</v>
      </c>
      <c r="U938" s="98">
        <f>'Activity data'!Q148*'Emission factors'!$B$23*'Emission factors'!$E$23/1000</f>
        <v>462.88142873496378</v>
      </c>
    </row>
    <row r="939" spans="1:21" x14ac:dyDescent="0.25">
      <c r="A939" s="92" t="s">
        <v>11</v>
      </c>
      <c r="B939" s="92" t="s">
        <v>12</v>
      </c>
      <c r="C939" s="92" t="s">
        <v>13</v>
      </c>
      <c r="D939" s="92" t="s">
        <v>14</v>
      </c>
      <c r="E939" s="92" t="s">
        <v>22</v>
      </c>
      <c r="G939" s="92" t="s">
        <v>97</v>
      </c>
      <c r="H939" s="92" t="s">
        <v>74</v>
      </c>
      <c r="I939" s="88" t="s">
        <v>227</v>
      </c>
      <c r="L939" s="98">
        <f>'Activity data'!H149*'Emission factors'!$B$23*'Emission factors'!$E$23/1000</f>
        <v>7.2279145883402576</v>
      </c>
      <c r="M939" s="98">
        <f>'Activity data'!I149*'Emission factors'!$B$23*'Emission factors'!$E$23/1000</f>
        <v>8.2053070833761037</v>
      </c>
      <c r="N939" s="98">
        <f>'Activity data'!J149*'Emission factors'!$B$23*'Emission factors'!$E$23/1000</f>
        <v>8.7512039726850439</v>
      </c>
      <c r="O939" s="98">
        <f>'Activity data'!K149*'Emission factors'!$B$23*'Emission factors'!$E$23/1000</f>
        <v>8.8000306589906749</v>
      </c>
      <c r="P939" s="98">
        <f>'Activity data'!L149*'Emission factors'!$B$23*'Emission factors'!$E$23/1000</f>
        <v>8.8924146413612437</v>
      </c>
      <c r="Q939" s="98">
        <f>'Activity data'!M149*'Emission factors'!$B$23*'Emission factors'!$E$23/1000</f>
        <v>9.1672933694366865</v>
      </c>
      <c r="R939" s="98">
        <f>'Activity data'!N149*'Emission factors'!$B$23*'Emission factors'!$E$23/1000</f>
        <v>9.0379841822910993</v>
      </c>
      <c r="S939" s="98">
        <f>'Activity data'!O149*'Emission factors'!$B$23*'Emission factors'!$E$23/1000</f>
        <v>9.1821364486851564</v>
      </c>
      <c r="T939" s="98">
        <f>'Activity data'!P149*'Emission factors'!$B$23*'Emission factors'!$E$23/1000</f>
        <v>11.730681654160293</v>
      </c>
      <c r="U939" s="98">
        <f>'Activity data'!Q149*'Emission factors'!$B$23*'Emission factors'!$E$23/1000</f>
        <v>12.576478791141446</v>
      </c>
    </row>
    <row r="940" spans="1:21" x14ac:dyDescent="0.25">
      <c r="A940" s="92" t="s">
        <v>11</v>
      </c>
      <c r="B940" s="92" t="s">
        <v>12</v>
      </c>
      <c r="C940" s="92" t="s">
        <v>13</v>
      </c>
      <c r="D940" s="92" t="s">
        <v>14</v>
      </c>
      <c r="E940" s="92" t="s">
        <v>22</v>
      </c>
      <c r="G940" s="92" t="s">
        <v>97</v>
      </c>
      <c r="H940" s="92" t="s">
        <v>74</v>
      </c>
      <c r="I940" s="88" t="s">
        <v>191</v>
      </c>
      <c r="L940" s="98">
        <f>'Activity data'!H150*'Emission factors'!$B$23*'Emission factors'!$E$23/1000</f>
        <v>4.37949794581486</v>
      </c>
      <c r="M940" s="98">
        <f>'Activity data'!I150*'Emission factors'!$B$23*'Emission factors'!$E$23/1000</f>
        <v>4.8806500636765282</v>
      </c>
      <c r="N940" s="98">
        <f>'Activity data'!J150*'Emission factors'!$B$23*'Emission factors'!$E$23/1000</f>
        <v>4.941859972586891</v>
      </c>
      <c r="O940" s="98">
        <f>'Activity data'!K150*'Emission factors'!$B$23*'Emission factors'!$E$23/1000</f>
        <v>5.4257171296044104</v>
      </c>
      <c r="P940" s="98">
        <f>'Activity data'!L150*'Emission factors'!$B$23*'Emission factors'!$E$23/1000</f>
        <v>6.7877600719894611</v>
      </c>
      <c r="Q940" s="98">
        <f>'Activity data'!M150*'Emission factors'!$B$23*'Emission factors'!$E$23/1000</f>
        <v>7.7808263163249558</v>
      </c>
      <c r="R940" s="98">
        <f>'Activity data'!N150*'Emission factors'!$B$23*'Emission factors'!$E$23/1000</f>
        <v>8.6236970487079372</v>
      </c>
      <c r="S940" s="98">
        <f>'Activity data'!O150*'Emission factors'!$B$23*'Emission factors'!$E$23/1000</f>
        <v>9.3361295466602847</v>
      </c>
      <c r="T940" s="98">
        <f>'Activity data'!P150*'Emission factors'!$B$23*'Emission factors'!$E$23/1000</f>
        <v>11.050621225294789</v>
      </c>
      <c r="U940" s="98">
        <f>'Activity data'!Q150*'Emission factors'!$B$23*'Emission factors'!$E$23/1000</f>
        <v>11.61340472868136</v>
      </c>
    </row>
    <row r="941" spans="1:21" x14ac:dyDescent="0.25">
      <c r="A941" s="92" t="s">
        <v>11</v>
      </c>
      <c r="B941" s="92" t="s">
        <v>12</v>
      </c>
      <c r="C941" s="92" t="s">
        <v>13</v>
      </c>
      <c r="D941" s="92" t="s">
        <v>14</v>
      </c>
      <c r="E941" s="92" t="s">
        <v>22</v>
      </c>
      <c r="G941" s="92" t="s">
        <v>97</v>
      </c>
      <c r="H941" s="92" t="s">
        <v>74</v>
      </c>
      <c r="I941" s="88" t="s">
        <v>192</v>
      </c>
      <c r="L941" s="98">
        <f>'Activity data'!H151*'Emission factors'!$B$23*'Emission factors'!$E$23/1000</f>
        <v>46.533126887363544</v>
      </c>
      <c r="M941" s="98">
        <f>'Activity data'!I151*'Emission factors'!$B$23*'Emission factors'!$E$23/1000</f>
        <v>51.364153434033462</v>
      </c>
      <c r="N941" s="98">
        <f>'Activity data'!J151*'Emission factors'!$B$23*'Emission factors'!$E$23/1000</f>
        <v>51.505612188408143</v>
      </c>
      <c r="O941" s="98">
        <f>'Activity data'!K151*'Emission factors'!$B$23*'Emission factors'!$E$23/1000</f>
        <v>56.103923122605813</v>
      </c>
      <c r="P941" s="98">
        <f>'Activity data'!L151*'Emission factors'!$B$23*'Emission factors'!$E$23/1000</f>
        <v>64.394066707413103</v>
      </c>
      <c r="Q941" s="98">
        <f>'Activity data'!M151*'Emission factors'!$B$23*'Emission factors'!$E$23/1000</f>
        <v>71.727749897941351</v>
      </c>
      <c r="R941" s="98">
        <f>'Activity data'!N151*'Emission factors'!$B$23*'Emission factors'!$E$23/1000</f>
        <v>78.749689004608967</v>
      </c>
      <c r="S941" s="98">
        <f>'Activity data'!O151*'Emission factors'!$B$23*'Emission factors'!$E$23/1000</f>
        <v>80.474733172662198</v>
      </c>
      <c r="T941" s="98">
        <f>'Activity data'!P151*'Emission factors'!$B$23*'Emission factors'!$E$23/1000</f>
        <v>87.255424174448223</v>
      </c>
      <c r="U941" s="98">
        <f>'Activity data'!Q151*'Emission factors'!$B$23*'Emission factors'!$E$23/1000</f>
        <v>88.634638830993708</v>
      </c>
    </row>
    <row r="942" spans="1:21" x14ac:dyDescent="0.25">
      <c r="A942" s="92" t="s">
        <v>11</v>
      </c>
      <c r="B942" s="92" t="s">
        <v>12</v>
      </c>
      <c r="C942" s="92" t="s">
        <v>13</v>
      </c>
      <c r="D942" s="92" t="s">
        <v>14</v>
      </c>
      <c r="E942" s="92" t="s">
        <v>22</v>
      </c>
      <c r="G942" s="92" t="s">
        <v>97</v>
      </c>
      <c r="H942" s="92" t="s">
        <v>74</v>
      </c>
      <c r="I942" s="88" t="s">
        <v>206</v>
      </c>
      <c r="L942" s="98">
        <f>'Activity data'!H152*'Emission factors'!$B$23*'Emission factors'!$E$23/1000</f>
        <v>68.273734371773045</v>
      </c>
      <c r="M942" s="98">
        <f>'Activity data'!I152*'Emission factors'!$B$23*'Emission factors'!$E$23/1000</f>
        <v>73.369371896874654</v>
      </c>
      <c r="N942" s="98">
        <f>'Activity data'!J152*'Emission factors'!$B$23*'Emission factors'!$E$23/1000</f>
        <v>79.822781513123502</v>
      </c>
      <c r="O942" s="98">
        <f>'Activity data'!K152*'Emission factors'!$B$23*'Emission factors'!$E$23/1000</f>
        <v>94.620536135089466</v>
      </c>
      <c r="P942" s="98">
        <f>'Activity data'!L152*'Emission factors'!$B$23*'Emission factors'!$E$23/1000</f>
        <v>112.58780121894659</v>
      </c>
      <c r="Q942" s="98">
        <f>'Activity data'!M152*'Emission factors'!$B$23*'Emission factors'!$E$23/1000</f>
        <v>129.58254523378429</v>
      </c>
      <c r="R942" s="98">
        <f>'Activity data'!N152*'Emission factors'!$B$23*'Emission factors'!$E$23/1000</f>
        <v>140.16190836701568</v>
      </c>
      <c r="S942" s="98">
        <f>'Activity data'!O152*'Emission factors'!$B$23*'Emission factors'!$E$23/1000</f>
        <v>153.69519125149873</v>
      </c>
      <c r="T942" s="98">
        <f>'Activity data'!P152*'Emission factors'!$B$23*'Emission factors'!$E$23/1000</f>
        <v>164.70432064961574</v>
      </c>
      <c r="U942" s="98">
        <f>'Activity data'!Q152*'Emission factors'!$B$23*'Emission factors'!$E$23/1000</f>
        <v>160.48986476519065</v>
      </c>
    </row>
    <row r="943" spans="1:21" x14ac:dyDescent="0.25">
      <c r="A943" s="92" t="s">
        <v>11</v>
      </c>
      <c r="B943" s="92" t="s">
        <v>12</v>
      </c>
      <c r="C943" s="92" t="s">
        <v>13</v>
      </c>
      <c r="D943" s="92" t="s">
        <v>14</v>
      </c>
      <c r="E943" s="92" t="s">
        <v>22</v>
      </c>
      <c r="G943" s="92" t="s">
        <v>97</v>
      </c>
      <c r="H943" s="92" t="s">
        <v>74</v>
      </c>
      <c r="I943" s="88" t="s">
        <v>220</v>
      </c>
      <c r="L943" s="98">
        <f>'Activity data'!H153*'Emission factors'!$B$23*'Emission factors'!$E$23/1000</f>
        <v>4.8614096640327009</v>
      </c>
      <c r="M943" s="98">
        <f>'Activity data'!I153*'Emission factors'!$B$23*'Emission factors'!$E$23/1000</f>
        <v>5.3400916088508739</v>
      </c>
      <c r="N943" s="98">
        <f>'Activity data'!J153*'Emission factors'!$B$23*'Emission factors'!$E$23/1000</f>
        <v>5.3408687243915596</v>
      </c>
      <c r="O943" s="98">
        <f>'Activity data'!K153*'Emission factors'!$B$23*'Emission factors'!$E$23/1000</f>
        <v>5.3761413384627961</v>
      </c>
      <c r="P943" s="98">
        <f>'Activity data'!L153*'Emission factors'!$B$23*'Emission factors'!$E$23/1000</f>
        <v>5.5156358526292566</v>
      </c>
      <c r="Q943" s="98">
        <f>'Activity data'!M153*'Emission factors'!$B$23*'Emission factors'!$E$23/1000</f>
        <v>5.7593446310045868</v>
      </c>
      <c r="R943" s="98">
        <f>'Activity data'!N153*'Emission factors'!$B$23*'Emission factors'!$E$23/1000</f>
        <v>5.6713869535884136</v>
      </c>
      <c r="S943" s="98">
        <f>'Activity data'!O153*'Emission factors'!$B$23*'Emission factors'!$E$23/1000</f>
        <v>5.6205913655920989</v>
      </c>
      <c r="T943" s="98">
        <f>'Activity data'!P153*'Emission factors'!$B$23*'Emission factors'!$E$23/1000</f>
        <v>5.4179575135663294</v>
      </c>
      <c r="U943" s="98">
        <f>'Activity data'!Q153*'Emission factors'!$B$23*'Emission factors'!$E$23/1000</f>
        <v>5.8800710770317792</v>
      </c>
    </row>
    <row r="944" spans="1:21" x14ac:dyDescent="0.25">
      <c r="A944" s="92" t="s">
        <v>11</v>
      </c>
      <c r="B944" s="92" t="s">
        <v>12</v>
      </c>
      <c r="C944" s="92" t="s">
        <v>13</v>
      </c>
      <c r="D944" s="92" t="s">
        <v>14</v>
      </c>
      <c r="E944" s="92" t="s">
        <v>22</v>
      </c>
      <c r="G944" s="92" t="s">
        <v>97</v>
      </c>
      <c r="H944" s="92" t="s">
        <v>74</v>
      </c>
      <c r="I944" s="88" t="s">
        <v>193</v>
      </c>
      <c r="L944" s="98">
        <f>'Activity data'!H154*'Emission factors'!$B$23*'Emission factors'!$E$23/1000</f>
        <v>51.655680386907079</v>
      </c>
      <c r="M944" s="98">
        <f>'Activity data'!I154*'Emission factors'!$B$23*'Emission factors'!$E$23/1000</f>
        <v>59.050420597394925</v>
      </c>
      <c r="N944" s="98">
        <f>'Activity data'!J154*'Emission factors'!$B$23*'Emission factors'!$E$23/1000</f>
        <v>64.993364202631952</v>
      </c>
      <c r="O944" s="98">
        <f>'Activity data'!K154*'Emission factors'!$B$23*'Emission factors'!$E$23/1000</f>
        <v>71.794585513148192</v>
      </c>
      <c r="P944" s="98">
        <f>'Activity data'!L154*'Emission factors'!$B$23*'Emission factors'!$E$23/1000</f>
        <v>75.930867866700822</v>
      </c>
      <c r="Q944" s="98">
        <f>'Activity data'!M154*'Emission factors'!$B$23*'Emission factors'!$E$23/1000</f>
        <v>82.467308847306455</v>
      </c>
      <c r="R944" s="98">
        <f>'Activity data'!N154*'Emission factors'!$B$23*'Emission factors'!$E$23/1000</f>
        <v>91.240827218370356</v>
      </c>
      <c r="S944" s="98">
        <f>'Activity data'!O154*'Emission factors'!$B$23*'Emission factors'!$E$23/1000</f>
        <v>106.28805681852197</v>
      </c>
      <c r="T944" s="98">
        <f>'Activity data'!P154*'Emission factors'!$B$23*'Emission factors'!$E$23/1000</f>
        <v>132.31729115231383</v>
      </c>
      <c r="U944" s="98">
        <f>'Activity data'!Q154*'Emission factors'!$B$23*'Emission factors'!$E$23/1000</f>
        <v>141.570670819669</v>
      </c>
    </row>
    <row r="945" spans="1:21" x14ac:dyDescent="0.25">
      <c r="A945" s="92" t="s">
        <v>11</v>
      </c>
      <c r="B945" s="92" t="s">
        <v>12</v>
      </c>
      <c r="C945" s="92" t="s">
        <v>13</v>
      </c>
      <c r="D945" s="92" t="s">
        <v>14</v>
      </c>
      <c r="E945" s="92" t="s">
        <v>22</v>
      </c>
      <c r="G945" s="92" t="s">
        <v>97</v>
      </c>
      <c r="H945" s="92" t="s">
        <v>74</v>
      </c>
      <c r="I945" s="88" t="s">
        <v>259</v>
      </c>
      <c r="L945" s="98">
        <f>'Activity data'!H155*'Emission factors'!$B$23*'Emission factors'!$E$23/1000</f>
        <v>8.4621440052089518</v>
      </c>
      <c r="M945" s="98">
        <f>'Activity data'!I155*'Emission factors'!$B$23*'Emission factors'!$E$23/1000</f>
        <v>8.2025734864898592</v>
      </c>
      <c r="N945" s="98">
        <f>'Activity data'!J155*'Emission factors'!$B$23*'Emission factors'!$E$23/1000</f>
        <v>7.5697039948949811</v>
      </c>
      <c r="O945" s="98">
        <f>'Activity data'!K155*'Emission factors'!$B$23*'Emission factors'!$E$23/1000</f>
        <v>7.2508465555039239</v>
      </c>
      <c r="P945" s="98">
        <f>'Activity data'!L155*'Emission factors'!$B$23*'Emission factors'!$E$23/1000</f>
        <v>7.5952627963843122</v>
      </c>
      <c r="Q945" s="98">
        <f>'Activity data'!M155*'Emission factors'!$B$23*'Emission factors'!$E$23/1000</f>
        <v>8.0536220458282362</v>
      </c>
      <c r="R945" s="98">
        <f>'Activity data'!N155*'Emission factors'!$B$23*'Emission factors'!$E$23/1000</f>
        <v>8.2957638584005036</v>
      </c>
      <c r="S945" s="98">
        <f>'Activity data'!O155*'Emission factors'!$B$23*'Emission factors'!$E$23/1000</f>
        <v>9.1897987719504037</v>
      </c>
      <c r="T945" s="98">
        <f>'Activity data'!P155*'Emission factors'!$B$23*'Emission factors'!$E$23/1000</f>
        <v>11.385671977317916</v>
      </c>
      <c r="U945" s="98">
        <f>'Activity data'!Q155*'Emission factors'!$B$23*'Emission factors'!$E$23/1000</f>
        <v>14.396698078711681</v>
      </c>
    </row>
    <row r="946" spans="1:21" x14ac:dyDescent="0.25">
      <c r="A946" s="92" t="s">
        <v>11</v>
      </c>
      <c r="B946" s="92" t="s">
        <v>12</v>
      </c>
      <c r="C946" s="92" t="s">
        <v>13</v>
      </c>
      <c r="D946" s="92" t="s">
        <v>14</v>
      </c>
      <c r="E946" s="92" t="s">
        <v>22</v>
      </c>
      <c r="G946" s="92" t="s">
        <v>97</v>
      </c>
      <c r="H946" s="92" t="s">
        <v>74</v>
      </c>
      <c r="I946" s="88" t="s">
        <v>223</v>
      </c>
      <c r="L946" s="98">
        <f>'Activity data'!H156*'Emission factors'!$B$23*'Emission factors'!$E$23/1000</f>
        <v>6.9669848144804289</v>
      </c>
      <c r="M946" s="98">
        <f>'Activity data'!I156*'Emission factors'!$B$23*'Emission factors'!$E$23/1000</f>
        <v>6.2534495316834198</v>
      </c>
      <c r="N946" s="98">
        <f>'Activity data'!J156*'Emission factors'!$B$23*'Emission factors'!$E$23/1000</f>
        <v>5.6048395596583243</v>
      </c>
      <c r="O946" s="98">
        <f>'Activity data'!K156*'Emission factors'!$B$23*'Emission factors'!$E$23/1000</f>
        <v>5.475235496453319</v>
      </c>
      <c r="P946" s="98">
        <f>'Activity data'!L156*'Emission factors'!$B$23*'Emission factors'!$E$23/1000</f>
        <v>6.1242764142349593</v>
      </c>
      <c r="Q946" s="98">
        <f>'Activity data'!M156*'Emission factors'!$B$23*'Emission factors'!$E$23/1000</f>
        <v>6.5573104401772628</v>
      </c>
      <c r="R946" s="98">
        <f>'Activity data'!N156*'Emission factors'!$B$23*'Emission factors'!$E$23/1000</f>
        <v>7.2589939524428582</v>
      </c>
      <c r="S946" s="98">
        <f>'Activity data'!O156*'Emission factors'!$B$23*'Emission factors'!$E$23/1000</f>
        <v>8.9361883207491086</v>
      </c>
      <c r="T946" s="98">
        <f>'Activity data'!P156*'Emission factors'!$B$23*'Emission factors'!$E$23/1000</f>
        <v>11.037496787088751</v>
      </c>
      <c r="U946" s="98">
        <f>'Activity data'!Q156*'Emission factors'!$B$23*'Emission factors'!$E$23/1000</f>
        <v>11.133949965710169</v>
      </c>
    </row>
    <row r="947" spans="1:21" x14ac:dyDescent="0.25">
      <c r="A947" s="92" t="s">
        <v>11</v>
      </c>
      <c r="B947" s="92" t="s">
        <v>12</v>
      </c>
      <c r="C947" s="92" t="s">
        <v>13</v>
      </c>
      <c r="D947" s="92" t="s">
        <v>14</v>
      </c>
      <c r="E947" s="92" t="s">
        <v>22</v>
      </c>
      <c r="G947" s="92" t="s">
        <v>97</v>
      </c>
      <c r="H947" s="92" t="s">
        <v>74</v>
      </c>
      <c r="I947" s="88" t="s">
        <v>221</v>
      </c>
      <c r="L947" s="98">
        <f>'Activity data'!H157*'Emission factors'!$B$23*'Emission factors'!$E$23/1000</f>
        <v>114.85541283952894</v>
      </c>
      <c r="M947" s="98">
        <f>'Activity data'!I157*'Emission factors'!$B$23*'Emission factors'!$E$23/1000</f>
        <v>130.3249328687055</v>
      </c>
      <c r="N947" s="98">
        <f>'Activity data'!J157*'Emission factors'!$B$23*'Emission factors'!$E$23/1000</f>
        <v>130.27452946444126</v>
      </c>
      <c r="O947" s="98">
        <f>'Activity data'!K157*'Emission factors'!$B$23*'Emission factors'!$E$23/1000</f>
        <v>118.15863684159133</v>
      </c>
      <c r="P947" s="98">
        <f>'Activity data'!L157*'Emission factors'!$B$23*'Emission factors'!$E$23/1000</f>
        <v>106.60151034197945</v>
      </c>
      <c r="Q947" s="98">
        <f>'Activity data'!M157*'Emission factors'!$B$23*'Emission factors'!$E$23/1000</f>
        <v>84.770925276336584</v>
      </c>
      <c r="R947" s="98">
        <f>'Activity data'!N157*'Emission factors'!$B$23*'Emission factors'!$E$23/1000</f>
        <v>88.31248484981927</v>
      </c>
      <c r="S947" s="98">
        <f>'Activity data'!O157*'Emission factors'!$B$23*'Emission factors'!$E$23/1000</f>
        <v>101.0984502417793</v>
      </c>
      <c r="T947" s="98">
        <f>'Activity data'!P157*'Emission factors'!$B$23*'Emission factors'!$E$23/1000</f>
        <v>121.04517994684984</v>
      </c>
      <c r="U947" s="98">
        <f>'Activity data'!Q157*'Emission factors'!$B$23*'Emission factors'!$E$23/1000</f>
        <v>134.95996425483537</v>
      </c>
    </row>
    <row r="948" spans="1:21" x14ac:dyDescent="0.25">
      <c r="A948" s="92" t="s">
        <v>11</v>
      </c>
      <c r="B948" s="92" t="s">
        <v>12</v>
      </c>
      <c r="C948" s="92" t="s">
        <v>13</v>
      </c>
      <c r="D948" s="92" t="s">
        <v>14</v>
      </c>
      <c r="E948" s="92" t="s">
        <v>22</v>
      </c>
      <c r="G948" s="92" t="s">
        <v>97</v>
      </c>
      <c r="H948" s="92" t="s">
        <v>74</v>
      </c>
      <c r="I948" s="88" t="s">
        <v>222</v>
      </c>
      <c r="L948" s="98">
        <f>'Activity data'!H158*'Emission factors'!$B$23*'Emission factors'!$E$23/1000</f>
        <v>32.493827358909471</v>
      </c>
      <c r="M948" s="98">
        <f>'Activity data'!I158*'Emission factors'!$B$23*'Emission factors'!$E$23/1000</f>
        <v>38.037251499149967</v>
      </c>
      <c r="N948" s="98">
        <f>'Activity data'!J158*'Emission factors'!$B$23*'Emission factors'!$E$23/1000</f>
        <v>40.408398462058393</v>
      </c>
      <c r="O948" s="98">
        <f>'Activity data'!K158*'Emission factors'!$B$23*'Emission factors'!$E$23/1000</f>
        <v>42.199527115138466</v>
      </c>
      <c r="P948" s="98">
        <f>'Activity data'!L158*'Emission factors'!$B$23*'Emission factors'!$E$23/1000</f>
        <v>43.354475496695116</v>
      </c>
      <c r="Q948" s="98">
        <f>'Activity data'!M158*'Emission factors'!$B$23*'Emission factors'!$E$23/1000</f>
        <v>43.737257113814564</v>
      </c>
      <c r="R948" s="98">
        <f>'Activity data'!N158*'Emission factors'!$B$23*'Emission factors'!$E$23/1000</f>
        <v>44.303806147560209</v>
      </c>
      <c r="S948" s="98">
        <f>'Activity data'!O158*'Emission factors'!$B$23*'Emission factors'!$E$23/1000</f>
        <v>39.04321321215933</v>
      </c>
      <c r="T948" s="98">
        <f>'Activity data'!P158*'Emission factors'!$B$23*'Emission factors'!$E$23/1000</f>
        <v>35.658763908105598</v>
      </c>
      <c r="U948" s="98">
        <f>'Activity data'!Q158*'Emission factors'!$B$23*'Emission factors'!$E$23/1000</f>
        <v>36.104574470493468</v>
      </c>
    </row>
    <row r="949" spans="1:21" x14ac:dyDescent="0.25">
      <c r="A949" s="92" t="s">
        <v>11</v>
      </c>
      <c r="B949" s="92" t="s">
        <v>12</v>
      </c>
      <c r="C949" s="92" t="s">
        <v>13</v>
      </c>
      <c r="D949" s="92" t="s">
        <v>14</v>
      </c>
      <c r="E949" s="92" t="s">
        <v>22</v>
      </c>
      <c r="G949" s="92" t="s">
        <v>97</v>
      </c>
      <c r="H949" s="92" t="s">
        <v>74</v>
      </c>
      <c r="I949" s="88" t="s">
        <v>201</v>
      </c>
      <c r="L949" s="98">
        <f>'Activity data'!H159*'Emission factors'!$B$23*'Emission factors'!$E$23/1000</f>
        <v>243.44693526729728</v>
      </c>
      <c r="M949" s="98">
        <f>'Activity data'!I159*'Emission factors'!$B$23*'Emission factors'!$E$23/1000</f>
        <v>289.70899051303866</v>
      </c>
      <c r="N949" s="98">
        <f>'Activity data'!J159*'Emission factors'!$B$23*'Emission factors'!$E$23/1000</f>
        <v>315.77915965538187</v>
      </c>
      <c r="O949" s="98">
        <f>'Activity data'!K159*'Emission factors'!$B$23*'Emission factors'!$E$23/1000</f>
        <v>339.94126987884755</v>
      </c>
      <c r="P949" s="98">
        <f>'Activity data'!L159*'Emission factors'!$B$23*'Emission factors'!$E$23/1000</f>
        <v>364.78597189339121</v>
      </c>
      <c r="Q949" s="98">
        <f>'Activity data'!M159*'Emission factors'!$B$23*'Emission factors'!$E$23/1000</f>
        <v>401.3433281901178</v>
      </c>
      <c r="R949" s="98">
        <f>'Activity data'!N159*'Emission factors'!$B$23*'Emission factors'!$E$23/1000</f>
        <v>461.20729171273547</v>
      </c>
      <c r="S949" s="98">
        <f>'Activity data'!O159*'Emission factors'!$B$23*'Emission factors'!$E$23/1000</f>
        <v>512.98247502049219</v>
      </c>
      <c r="T949" s="98">
        <f>'Activity data'!P159*'Emission factors'!$B$23*'Emission factors'!$E$23/1000</f>
        <v>544.32752328878928</v>
      </c>
      <c r="U949" s="98">
        <f>'Activity data'!Q159*'Emission factors'!$B$23*'Emission factors'!$E$23/1000</f>
        <v>562.84794397650103</v>
      </c>
    </row>
    <row r="950" spans="1:21" x14ac:dyDescent="0.25">
      <c r="A950" s="92" t="s">
        <v>11</v>
      </c>
      <c r="B950" s="92" t="s">
        <v>12</v>
      </c>
      <c r="C950" s="92" t="s">
        <v>13</v>
      </c>
      <c r="D950" s="92" t="s">
        <v>14</v>
      </c>
      <c r="E950" s="92" t="s">
        <v>22</v>
      </c>
      <c r="G950" s="92" t="s">
        <v>97</v>
      </c>
      <c r="H950" s="92" t="s">
        <v>74</v>
      </c>
      <c r="I950" s="88" t="s">
        <v>207</v>
      </c>
      <c r="L950" s="98">
        <f>'Activity data'!H160*'Emission factors'!$B$23*'Emission factors'!$E$23/1000</f>
        <v>208.42197148961429</v>
      </c>
      <c r="M950" s="98">
        <f>'Activity data'!I160*'Emission factors'!$B$23*'Emission factors'!$E$23/1000</f>
        <v>240.11156856458331</v>
      </c>
      <c r="N950" s="98">
        <f>'Activity data'!J160*'Emission factors'!$B$23*'Emission factors'!$E$23/1000</f>
        <v>269.3515477208669</v>
      </c>
      <c r="O950" s="98">
        <f>'Activity data'!K160*'Emission factors'!$B$23*'Emission factors'!$E$23/1000</f>
        <v>304.15939225592149</v>
      </c>
      <c r="P950" s="98">
        <f>'Activity data'!L160*'Emission factors'!$B$23*'Emission factors'!$E$23/1000</f>
        <v>365.13137883779626</v>
      </c>
      <c r="Q950" s="98">
        <f>'Activity data'!M160*'Emission factors'!$B$23*'Emission factors'!$E$23/1000</f>
        <v>405.40801054288238</v>
      </c>
      <c r="R950" s="98">
        <f>'Activity data'!N160*'Emission factors'!$B$23*'Emission factors'!$E$23/1000</f>
        <v>435.33125049212344</v>
      </c>
      <c r="S950" s="98">
        <f>'Activity data'!O160*'Emission factors'!$B$23*'Emission factors'!$E$23/1000</f>
        <v>453.48669921414051</v>
      </c>
      <c r="T950" s="98">
        <f>'Activity data'!P160*'Emission factors'!$B$23*'Emission factors'!$E$23/1000</f>
        <v>464.31860108349514</v>
      </c>
      <c r="U950" s="98">
        <f>'Activity data'!Q160*'Emission factors'!$B$23*'Emission factors'!$E$23/1000</f>
        <v>457.15189662460517</v>
      </c>
    </row>
    <row r="951" spans="1:21" x14ac:dyDescent="0.25">
      <c r="A951" s="92" t="s">
        <v>11</v>
      </c>
      <c r="B951" s="92" t="s">
        <v>12</v>
      </c>
      <c r="C951" s="92" t="s">
        <v>13</v>
      </c>
      <c r="D951" s="92" t="s">
        <v>14</v>
      </c>
      <c r="E951" s="92" t="s">
        <v>22</v>
      </c>
      <c r="G951" s="92" t="s">
        <v>97</v>
      </c>
      <c r="H951" s="92" t="s">
        <v>74</v>
      </c>
      <c r="I951" s="88" t="s">
        <v>218</v>
      </c>
      <c r="L951" s="98">
        <f>'Activity data'!H161*'Emission factors'!$B$23*'Emission factors'!$E$23/1000</f>
        <v>26.367624732518443</v>
      </c>
      <c r="M951" s="98">
        <f>'Activity data'!I161*'Emission factors'!$B$23*'Emission factors'!$E$23/1000</f>
        <v>29.914846199333251</v>
      </c>
      <c r="N951" s="98">
        <f>'Activity data'!J161*'Emission factors'!$B$23*'Emission factors'!$E$23/1000</f>
        <v>31.049708052011979</v>
      </c>
      <c r="O951" s="98">
        <f>'Activity data'!K161*'Emission factors'!$B$23*'Emission factors'!$E$23/1000</f>
        <v>31.008798959020751</v>
      </c>
      <c r="P951" s="98">
        <f>'Activity data'!L161*'Emission factors'!$B$23*'Emission factors'!$E$23/1000</f>
        <v>33.378967246685477</v>
      </c>
      <c r="Q951" s="98">
        <f>'Activity data'!M161*'Emission factors'!$B$23*'Emission factors'!$E$23/1000</f>
        <v>37.107341712438256</v>
      </c>
      <c r="R951" s="98">
        <f>'Activity data'!N161*'Emission factors'!$B$23*'Emission factors'!$E$23/1000</f>
        <v>40.841210157251872</v>
      </c>
      <c r="S951" s="98">
        <f>'Activity data'!O161*'Emission factors'!$B$23*'Emission factors'!$E$23/1000</f>
        <v>46.087262721924411</v>
      </c>
      <c r="T951" s="98">
        <f>'Activity data'!P161*'Emission factors'!$B$23*'Emission factors'!$E$23/1000</f>
        <v>48.213140193617676</v>
      </c>
      <c r="U951" s="98">
        <f>'Activity data'!Q161*'Emission factors'!$B$23*'Emission factors'!$E$23/1000</f>
        <v>47.864757644415079</v>
      </c>
    </row>
    <row r="952" spans="1:21" x14ac:dyDescent="0.25">
      <c r="A952" s="92" t="s">
        <v>11</v>
      </c>
      <c r="B952" s="92" t="s">
        <v>12</v>
      </c>
      <c r="C952" s="92" t="s">
        <v>13</v>
      </c>
      <c r="D952" s="92" t="s">
        <v>14</v>
      </c>
      <c r="E952" s="92" t="s">
        <v>22</v>
      </c>
      <c r="G952" s="92" t="s">
        <v>97</v>
      </c>
      <c r="H952" s="92" t="s">
        <v>74</v>
      </c>
      <c r="I952" s="88" t="s">
        <v>194</v>
      </c>
      <c r="L952" s="98">
        <f>'Activity data'!H162*'Emission factors'!$B$23*'Emission factors'!$E$23/1000</f>
        <v>31.186982332571283</v>
      </c>
      <c r="M952" s="98">
        <f>'Activity data'!I162*'Emission factors'!$B$23*'Emission factors'!$E$23/1000</f>
        <v>33.932022046351847</v>
      </c>
      <c r="N952" s="98">
        <f>'Activity data'!J162*'Emission factors'!$B$23*'Emission factors'!$E$23/1000</f>
        <v>34.71147186375579</v>
      </c>
      <c r="O952" s="98">
        <f>'Activity data'!K162*'Emission factors'!$B$23*'Emission factors'!$E$23/1000</f>
        <v>35.070666060451707</v>
      </c>
      <c r="P952" s="98">
        <f>'Activity data'!L162*'Emission factors'!$B$23*'Emission factors'!$E$23/1000</f>
        <v>39.574030131319233</v>
      </c>
      <c r="Q952" s="98">
        <f>'Activity data'!M162*'Emission factors'!$B$23*'Emission factors'!$E$23/1000</f>
        <v>41.843178056211755</v>
      </c>
      <c r="R952" s="98">
        <f>'Activity data'!N162*'Emission factors'!$B$23*'Emission factors'!$E$23/1000</f>
        <v>46.587863988463042</v>
      </c>
      <c r="S952" s="98">
        <f>'Activity data'!O162*'Emission factors'!$B$23*'Emission factors'!$E$23/1000</f>
        <v>51.419983659007599</v>
      </c>
      <c r="T952" s="98">
        <f>'Activity data'!P162*'Emission factors'!$B$23*'Emission factors'!$E$23/1000</f>
        <v>54.908273350774138</v>
      </c>
      <c r="U952" s="98">
        <f>'Activity data'!Q162*'Emission factors'!$B$23*'Emission factors'!$E$23/1000</f>
        <v>52.576492170112786</v>
      </c>
    </row>
    <row r="953" spans="1:21" x14ac:dyDescent="0.25">
      <c r="A953" s="92" t="s">
        <v>11</v>
      </c>
      <c r="B953" s="92" t="s">
        <v>12</v>
      </c>
      <c r="C953" s="92" t="s">
        <v>13</v>
      </c>
      <c r="D953" s="92" t="s">
        <v>14</v>
      </c>
      <c r="E953" s="92" t="s">
        <v>22</v>
      </c>
      <c r="G953" s="92" t="s">
        <v>97</v>
      </c>
      <c r="H953" s="92" t="s">
        <v>74</v>
      </c>
      <c r="I953" s="88" t="s">
        <v>195</v>
      </c>
      <c r="L953" s="98">
        <f>'Activity data'!H163*'Emission factors'!$B$23*'Emission factors'!$E$23/1000</f>
        <v>64.447973649594999</v>
      </c>
      <c r="M953" s="98">
        <f>'Activity data'!I163*'Emission factors'!$B$23*'Emission factors'!$E$23/1000</f>
        <v>63.664602675534248</v>
      </c>
      <c r="N953" s="98">
        <f>'Activity data'!J163*'Emission factors'!$B$23*'Emission factors'!$E$23/1000</f>
        <v>64.388142428368369</v>
      </c>
      <c r="O953" s="98">
        <f>'Activity data'!K163*'Emission factors'!$B$23*'Emission factors'!$E$23/1000</f>
        <v>70.051770038755691</v>
      </c>
      <c r="P953" s="98">
        <f>'Activity data'!L163*'Emission factors'!$B$23*'Emission factors'!$E$23/1000</f>
        <v>80.301121226693652</v>
      </c>
      <c r="Q953" s="98">
        <f>'Activity data'!M163*'Emission factors'!$B$23*'Emission factors'!$E$23/1000</f>
        <v>88.737026479004996</v>
      </c>
      <c r="R953" s="98">
        <f>'Activity data'!N163*'Emission factors'!$B$23*'Emission factors'!$E$23/1000</f>
        <v>93.649427190044079</v>
      </c>
      <c r="S953" s="98">
        <f>'Activity data'!O163*'Emission factors'!$B$23*'Emission factors'!$E$23/1000</f>
        <v>102.85347474022716</v>
      </c>
      <c r="T953" s="98">
        <f>'Activity data'!P163*'Emission factors'!$B$23*'Emission factors'!$E$23/1000</f>
        <v>116.84308081841097</v>
      </c>
      <c r="U953" s="98">
        <f>'Activity data'!Q163*'Emission factors'!$B$23*'Emission factors'!$E$23/1000</f>
        <v>123.32185269630328</v>
      </c>
    </row>
    <row r="954" spans="1:21" x14ac:dyDescent="0.25">
      <c r="A954" s="92" t="s">
        <v>11</v>
      </c>
      <c r="B954" s="92" t="s">
        <v>12</v>
      </c>
      <c r="C954" s="92" t="s">
        <v>13</v>
      </c>
      <c r="D954" s="92" t="s">
        <v>14</v>
      </c>
      <c r="E954" s="92" t="s">
        <v>22</v>
      </c>
      <c r="G954" s="92" t="s">
        <v>97</v>
      </c>
      <c r="H954" s="92" t="s">
        <v>74</v>
      </c>
      <c r="I954" s="88" t="s">
        <v>209</v>
      </c>
      <c r="L954" s="98">
        <f>'Activity data'!H164*'Emission factors'!$B$23*'Emission factors'!$E$23/1000</f>
        <v>264.01178689755989</v>
      </c>
      <c r="M954" s="98">
        <f>'Activity data'!I164*'Emission factors'!$B$23*'Emission factors'!$E$23/1000</f>
        <v>296.1526823346411</v>
      </c>
      <c r="N954" s="98">
        <f>'Activity data'!J164*'Emission factors'!$B$23*'Emission factors'!$E$23/1000</f>
        <v>306.4464765411019</v>
      </c>
      <c r="O954" s="98">
        <f>'Activity data'!K164*'Emission factors'!$B$23*'Emission factors'!$E$23/1000</f>
        <v>330.27340956007572</v>
      </c>
      <c r="P954" s="98">
        <f>'Activity data'!L164*'Emission factors'!$B$23*'Emission factors'!$E$23/1000</f>
        <v>360.45084122517216</v>
      </c>
      <c r="Q954" s="98">
        <f>'Activity data'!M164*'Emission factors'!$B$23*'Emission factors'!$E$23/1000</f>
        <v>395.64488643194437</v>
      </c>
      <c r="R954" s="98">
        <f>'Activity data'!N164*'Emission factors'!$B$23*'Emission factors'!$E$23/1000</f>
        <v>429.30991398629214</v>
      </c>
      <c r="S954" s="98">
        <f>'Activity data'!O164*'Emission factors'!$B$23*'Emission factors'!$E$23/1000</f>
        <v>462.90587548920877</v>
      </c>
      <c r="T954" s="98">
        <f>'Activity data'!P164*'Emission factors'!$B$23*'Emission factors'!$E$23/1000</f>
        <v>509.55347861073568</v>
      </c>
      <c r="U954" s="98">
        <f>'Activity data'!Q164*'Emission factors'!$B$23*'Emission factors'!$E$23/1000</f>
        <v>535.58712792094627</v>
      </c>
    </row>
    <row r="955" spans="1:21" x14ac:dyDescent="0.25">
      <c r="A955" s="92" t="s">
        <v>11</v>
      </c>
      <c r="B955" s="92" t="s">
        <v>12</v>
      </c>
      <c r="C955" s="92" t="s">
        <v>13</v>
      </c>
      <c r="D955" s="92" t="s">
        <v>14</v>
      </c>
      <c r="E955" s="92" t="s">
        <v>22</v>
      </c>
      <c r="G955" s="92" t="s">
        <v>97</v>
      </c>
      <c r="H955" s="92" t="s">
        <v>74</v>
      </c>
      <c r="I955" s="88" t="s">
        <v>208</v>
      </c>
      <c r="L955" s="98">
        <f>'Activity data'!H165*'Emission factors'!$B$23*'Emission factors'!$E$23/1000</f>
        <v>134.95233541544357</v>
      </c>
      <c r="M955" s="98">
        <f>'Activity data'!I165*'Emission factors'!$B$23*'Emission factors'!$E$23/1000</f>
        <v>143.27660049656714</v>
      </c>
      <c r="N955" s="98">
        <f>'Activity data'!J165*'Emission factors'!$B$23*'Emission factors'!$E$23/1000</f>
        <v>142.86962178386241</v>
      </c>
      <c r="O955" s="98">
        <f>'Activity data'!K165*'Emission factors'!$B$23*'Emission factors'!$E$23/1000</f>
        <v>156.04342472936074</v>
      </c>
      <c r="P955" s="98">
        <f>'Activity data'!L165*'Emission factors'!$B$23*'Emission factors'!$E$23/1000</f>
        <v>169.52159894500576</v>
      </c>
      <c r="Q955" s="98">
        <f>'Activity data'!M165*'Emission factors'!$B$23*'Emission factors'!$E$23/1000</f>
        <v>187.42491093401367</v>
      </c>
      <c r="R955" s="98">
        <f>'Activity data'!N165*'Emission factors'!$B$23*'Emission factors'!$E$23/1000</f>
        <v>208.88145273605272</v>
      </c>
      <c r="S955" s="98">
        <f>'Activity data'!O165*'Emission factors'!$B$23*'Emission factors'!$E$23/1000</f>
        <v>241.67615124697815</v>
      </c>
      <c r="T955" s="98">
        <f>'Activity data'!P165*'Emission factors'!$B$23*'Emission factors'!$E$23/1000</f>
        <v>275.12865435919565</v>
      </c>
      <c r="U955" s="98">
        <f>'Activity data'!Q165*'Emission factors'!$B$23*'Emission factors'!$E$23/1000</f>
        <v>279.12876385273529</v>
      </c>
    </row>
    <row r="956" spans="1:21" x14ac:dyDescent="0.25">
      <c r="A956" s="92" t="s">
        <v>11</v>
      </c>
      <c r="B956" s="92" t="s">
        <v>12</v>
      </c>
      <c r="C956" s="92" t="s">
        <v>13</v>
      </c>
      <c r="D956" s="92" t="s">
        <v>14</v>
      </c>
      <c r="E956" s="92" t="s">
        <v>22</v>
      </c>
      <c r="G956" s="92" t="s">
        <v>97</v>
      </c>
      <c r="H956" s="92" t="s">
        <v>74</v>
      </c>
      <c r="I956" s="88" t="s">
        <v>226</v>
      </c>
      <c r="L956" s="98">
        <f>'Activity data'!H166*'Emission factors'!$B$23*'Emission factors'!$E$23/1000</f>
        <v>0.52504484371341353</v>
      </c>
      <c r="M956" s="98">
        <f>'Activity data'!I166*'Emission factors'!$B$23*'Emission factors'!$E$23/1000</f>
        <v>0.73699741853565515</v>
      </c>
      <c r="N956" s="98">
        <f>'Activity data'!J166*'Emission factors'!$B$23*'Emission factors'!$E$23/1000</f>
        <v>1.4479008037440582</v>
      </c>
      <c r="O956" s="98">
        <f>'Activity data'!K166*'Emission factors'!$B$23*'Emission factors'!$E$23/1000</f>
        <v>1.6504735408666653</v>
      </c>
      <c r="P956" s="98">
        <f>'Activity data'!L166*'Emission factors'!$B$23*'Emission factors'!$E$23/1000</f>
        <v>1.7137106789613128</v>
      </c>
      <c r="Q956" s="98">
        <f>'Activity data'!M166*'Emission factors'!$B$23*'Emission factors'!$E$23/1000</f>
        <v>2.1172665355795908</v>
      </c>
      <c r="R956" s="98">
        <f>'Activity data'!N166*'Emission factors'!$B$23*'Emission factors'!$E$23/1000</f>
        <v>1.597206284390714</v>
      </c>
      <c r="S956" s="98">
        <f>'Activity data'!O166*'Emission factors'!$B$23*'Emission factors'!$E$23/1000</f>
        <v>1.2855188392492463</v>
      </c>
      <c r="T956" s="98">
        <f>'Activity data'!P166*'Emission factors'!$B$23*'Emission factors'!$E$23/1000</f>
        <v>1.3133634123317348</v>
      </c>
      <c r="U956" s="98">
        <f>'Activity data'!Q166*'Emission factors'!$B$23*'Emission factors'!$E$23/1000</f>
        <v>1.4174183129480988</v>
      </c>
    </row>
    <row r="957" spans="1:21" x14ac:dyDescent="0.25">
      <c r="A957" s="92" t="s">
        <v>11</v>
      </c>
      <c r="B957" s="92" t="s">
        <v>12</v>
      </c>
      <c r="C957" s="92" t="s">
        <v>13</v>
      </c>
      <c r="D957" s="92" t="s">
        <v>14</v>
      </c>
      <c r="E957" s="92" t="s">
        <v>22</v>
      </c>
      <c r="G957" s="92" t="s">
        <v>97</v>
      </c>
      <c r="H957" s="92" t="s">
        <v>74</v>
      </c>
      <c r="I957" s="88" t="s">
        <v>196</v>
      </c>
      <c r="L957" s="98">
        <f>'Activity data'!H167*'Emission factors'!$B$23*'Emission factors'!$E$23/1000</f>
        <v>120.322059482135</v>
      </c>
      <c r="M957" s="98">
        <f>'Activity data'!I167*'Emission factors'!$B$23*'Emission factors'!$E$23/1000</f>
        <v>129.79698220824011</v>
      </c>
      <c r="N957" s="98">
        <f>'Activity data'!J167*'Emission factors'!$B$23*'Emission factors'!$E$23/1000</f>
        <v>143.41132917538067</v>
      </c>
      <c r="O957" s="98">
        <f>'Activity data'!K167*'Emission factors'!$B$23*'Emission factors'!$E$23/1000</f>
        <v>163.37659718044159</v>
      </c>
      <c r="P957" s="98">
        <f>'Activity data'!L167*'Emission factors'!$B$23*'Emission factors'!$E$23/1000</f>
        <v>179.91328911513716</v>
      </c>
      <c r="Q957" s="98">
        <f>'Activity data'!M167*'Emission factors'!$B$23*'Emission factors'!$E$23/1000</f>
        <v>205.38519604612696</v>
      </c>
      <c r="R957" s="98">
        <f>'Activity data'!N167*'Emission factors'!$B$23*'Emission factors'!$E$23/1000</f>
        <v>222.54573118568356</v>
      </c>
      <c r="S957" s="98">
        <f>'Activity data'!O167*'Emission factors'!$B$23*'Emission factors'!$E$23/1000</f>
        <v>260.36109922192401</v>
      </c>
      <c r="T957" s="98">
        <f>'Activity data'!P167*'Emission factors'!$B$23*'Emission factors'!$E$23/1000</f>
        <v>314.69276440135275</v>
      </c>
      <c r="U957" s="98">
        <f>'Activity data'!Q167*'Emission factors'!$B$23*'Emission factors'!$E$23/1000</f>
        <v>325.24989635011985</v>
      </c>
    </row>
    <row r="958" spans="1:21" x14ac:dyDescent="0.25">
      <c r="A958" s="92" t="s">
        <v>11</v>
      </c>
      <c r="B958" s="92" t="s">
        <v>12</v>
      </c>
      <c r="C958" s="92" t="s">
        <v>13</v>
      </c>
      <c r="D958" s="92" t="s">
        <v>14</v>
      </c>
      <c r="E958" s="92" t="s">
        <v>22</v>
      </c>
      <c r="G958" s="92" t="s">
        <v>97</v>
      </c>
      <c r="H958" s="92" t="s">
        <v>74</v>
      </c>
      <c r="I958" s="88" t="s">
        <v>197</v>
      </c>
      <c r="L958" s="98">
        <f>'Activity data'!H168*'Emission factors'!$B$23*'Emission factors'!$E$23/1000</f>
        <v>395.811715586925</v>
      </c>
      <c r="M958" s="98">
        <f>'Activity data'!I168*'Emission factors'!$B$23*'Emission factors'!$E$23/1000</f>
        <v>468.37166081324017</v>
      </c>
      <c r="N958" s="98">
        <f>'Activity data'!J168*'Emission factors'!$B$23*'Emission factors'!$E$23/1000</f>
        <v>551.94049583502658</v>
      </c>
      <c r="O958" s="98">
        <f>'Activity data'!K168*'Emission factors'!$B$23*'Emission factors'!$E$23/1000</f>
        <v>614.17268563462471</v>
      </c>
      <c r="P958" s="98">
        <f>'Activity data'!L168*'Emission factors'!$B$23*'Emission factors'!$E$23/1000</f>
        <v>670.03035685890973</v>
      </c>
      <c r="Q958" s="98">
        <f>'Activity data'!M168*'Emission factors'!$B$23*'Emission factors'!$E$23/1000</f>
        <v>756.65471062655342</v>
      </c>
      <c r="R958" s="98">
        <f>'Activity data'!N168*'Emission factors'!$B$23*'Emission factors'!$E$23/1000</f>
        <v>860.8974821493473</v>
      </c>
      <c r="S958" s="98">
        <f>'Activity data'!O168*'Emission factors'!$B$23*'Emission factors'!$E$23/1000</f>
        <v>935.55167532165478</v>
      </c>
      <c r="T958" s="98">
        <f>'Activity data'!P168*'Emission factors'!$B$23*'Emission factors'!$E$23/1000</f>
        <v>970.77318465593839</v>
      </c>
      <c r="U958" s="98">
        <f>'Activity data'!Q168*'Emission factors'!$B$23*'Emission factors'!$E$23/1000</f>
        <v>949.31841605487193</v>
      </c>
    </row>
    <row r="959" spans="1:21" x14ac:dyDescent="0.25">
      <c r="A959" s="92" t="s">
        <v>11</v>
      </c>
      <c r="B959" s="92" t="s">
        <v>12</v>
      </c>
      <c r="C959" s="92" t="s">
        <v>13</v>
      </c>
      <c r="D959" s="92" t="s">
        <v>14</v>
      </c>
      <c r="E959" s="92" t="s">
        <v>22</v>
      </c>
      <c r="G959" s="92" t="s">
        <v>97</v>
      </c>
      <c r="H959" s="92" t="s">
        <v>74</v>
      </c>
      <c r="I959" s="88" t="s">
        <v>229</v>
      </c>
      <c r="L959" s="98">
        <f>'Activity data'!H169*'Emission factors'!$B$23*'Emission factors'!$E$23/1000</f>
        <v>3.1944280517111636</v>
      </c>
      <c r="M959" s="98">
        <f>'Activity data'!I169*'Emission factors'!$B$23*'Emission factors'!$E$23/1000</f>
        <v>3.7791198368853736</v>
      </c>
      <c r="N959" s="98">
        <f>'Activity data'!J169*'Emission factors'!$B$23*'Emission factors'!$E$23/1000</f>
        <v>4.0319753645804646</v>
      </c>
      <c r="O959" s="98">
        <f>'Activity data'!K169*'Emission factors'!$B$23*'Emission factors'!$E$23/1000</f>
        <v>4.7450116213052906</v>
      </c>
      <c r="P959" s="98">
        <f>'Activity data'!L169*'Emission factors'!$B$23*'Emission factors'!$E$23/1000</f>
        <v>5.7482516378696111</v>
      </c>
      <c r="Q959" s="98">
        <f>'Activity data'!M169*'Emission factors'!$B$23*'Emission factors'!$E$23/1000</f>
        <v>5.1013614362738027</v>
      </c>
      <c r="R959" s="98">
        <f>'Activity data'!N169*'Emission factors'!$B$23*'Emission factors'!$E$23/1000</f>
        <v>5.9071811220168238</v>
      </c>
      <c r="S959" s="98">
        <f>'Activity data'!O169*'Emission factors'!$B$23*'Emission factors'!$E$23/1000</f>
        <v>7.3320266224417372</v>
      </c>
      <c r="T959" s="98">
        <f>'Activity data'!P169*'Emission factors'!$B$23*'Emission factors'!$E$23/1000</f>
        <v>8.1755074307934184</v>
      </c>
      <c r="U959" s="98">
        <f>'Activity data'!Q169*'Emission factors'!$B$23*'Emission factors'!$E$23/1000</f>
        <v>8.7637911090601577</v>
      </c>
    </row>
    <row r="960" spans="1:21" x14ac:dyDescent="0.25">
      <c r="A960" s="92" t="s">
        <v>11</v>
      </c>
      <c r="B960" s="92" t="s">
        <v>12</v>
      </c>
      <c r="C960" s="92" t="s">
        <v>13</v>
      </c>
      <c r="D960" s="92" t="s">
        <v>14</v>
      </c>
      <c r="E960" s="92" t="s">
        <v>22</v>
      </c>
      <c r="G960" s="92" t="s">
        <v>97</v>
      </c>
      <c r="H960" s="92" t="s">
        <v>74</v>
      </c>
      <c r="I960" s="88" t="s">
        <v>198</v>
      </c>
      <c r="L960" s="98">
        <f>'Activity data'!H170*'Emission factors'!$B$23*'Emission factors'!$E$23/1000</f>
        <v>16.487703358116399</v>
      </c>
      <c r="M960" s="98">
        <f>'Activity data'!I170*'Emission factors'!$B$23*'Emission factors'!$E$23/1000</f>
        <v>17.935569981037418</v>
      </c>
      <c r="N960" s="98">
        <f>'Activity data'!J170*'Emission factors'!$B$23*'Emission factors'!$E$23/1000</f>
        <v>18.752030943450535</v>
      </c>
      <c r="O960" s="98">
        <f>'Activity data'!K170*'Emission factors'!$B$23*'Emission factors'!$E$23/1000</f>
        <v>21.71906015132452</v>
      </c>
      <c r="P960" s="98">
        <f>'Activity data'!L170*'Emission factors'!$B$23*'Emission factors'!$E$23/1000</f>
        <v>24.648660584560961</v>
      </c>
      <c r="Q960" s="98">
        <f>'Activity data'!M170*'Emission factors'!$B$23*'Emission factors'!$E$23/1000</f>
        <v>28.57536707487245</v>
      </c>
      <c r="R960" s="98">
        <f>'Activity data'!N170*'Emission factors'!$B$23*'Emission factors'!$E$23/1000</f>
        <v>33.842615056291599</v>
      </c>
      <c r="S960" s="98">
        <f>'Activity data'!O170*'Emission factors'!$B$23*'Emission factors'!$E$23/1000</f>
        <v>36.36591223421582</v>
      </c>
      <c r="T960" s="98">
        <f>'Activity data'!P170*'Emission factors'!$B$23*'Emission factors'!$E$23/1000</f>
        <v>37.791241307225263</v>
      </c>
      <c r="U960" s="98">
        <f>'Activity data'!Q170*'Emission factors'!$B$23*'Emission factors'!$E$23/1000</f>
        <v>33.682353803346032</v>
      </c>
    </row>
    <row r="961" spans="1:21" x14ac:dyDescent="0.25">
      <c r="A961" s="92" t="s">
        <v>11</v>
      </c>
      <c r="B961" s="92" t="s">
        <v>12</v>
      </c>
      <c r="C961" s="92" t="s">
        <v>13</v>
      </c>
      <c r="D961" s="92" t="s">
        <v>14</v>
      </c>
      <c r="E961" s="92" t="s">
        <v>22</v>
      </c>
      <c r="G961" s="92" t="s">
        <v>97</v>
      </c>
      <c r="H961" s="92" t="s">
        <v>74</v>
      </c>
      <c r="I961" s="88" t="s">
        <v>231</v>
      </c>
      <c r="L961" s="98">
        <f>'Activity data'!H171*'Emission factors'!$B$23*'Emission factors'!$E$23/1000</f>
        <v>2.5615981774134058</v>
      </c>
      <c r="M961" s="98">
        <f>'Activity data'!I171*'Emission factors'!$B$23*'Emission factors'!$E$23/1000</f>
        <v>2.9283313770311006</v>
      </c>
      <c r="N961" s="98">
        <f>'Activity data'!J171*'Emission factors'!$B$23*'Emission factors'!$E$23/1000</f>
        <v>2.9137550141620814</v>
      </c>
      <c r="O961" s="98">
        <f>'Activity data'!K171*'Emission factors'!$B$23*'Emission factors'!$E$23/1000</f>
        <v>3.1759159085433444</v>
      </c>
      <c r="P961" s="98">
        <f>'Activity data'!L171*'Emission factors'!$B$23*'Emission factors'!$E$23/1000</f>
        <v>3.6355814277340057</v>
      </c>
      <c r="Q961" s="98">
        <f>'Activity data'!M171*'Emission factors'!$B$23*'Emission factors'!$E$23/1000</f>
        <v>4.0054717544012055</v>
      </c>
      <c r="R961" s="98">
        <f>'Activity data'!N171*'Emission factors'!$B$23*'Emission factors'!$E$23/1000</f>
        <v>4.6670891947416537</v>
      </c>
      <c r="S961" s="98">
        <f>'Activity data'!O171*'Emission factors'!$B$23*'Emission factors'!$E$23/1000</f>
        <v>5.3576872361921337</v>
      </c>
      <c r="T961" s="98">
        <f>'Activity data'!P171*'Emission factors'!$B$23*'Emission factors'!$E$23/1000</f>
        <v>5.7308755404941154</v>
      </c>
      <c r="U961" s="98">
        <f>'Activity data'!Q171*'Emission factors'!$B$23*'Emission factors'!$E$23/1000</f>
        <v>5.7556063499966585</v>
      </c>
    </row>
    <row r="962" spans="1:21" x14ac:dyDescent="0.25">
      <c r="A962" s="92" t="s">
        <v>11</v>
      </c>
      <c r="B962" s="92" t="s">
        <v>12</v>
      </c>
      <c r="C962" s="92" t="s">
        <v>13</v>
      </c>
      <c r="D962" s="92" t="s">
        <v>14</v>
      </c>
      <c r="E962" s="92" t="s">
        <v>22</v>
      </c>
      <c r="G962" s="92" t="s">
        <v>97</v>
      </c>
      <c r="H962" s="92" t="s">
        <v>74</v>
      </c>
      <c r="I962" s="88" t="s">
        <v>230</v>
      </c>
      <c r="L962" s="98">
        <f>'Activity data'!H172*'Emission factors'!$B$23*'Emission factors'!$E$23/1000</f>
        <v>2.6715736259196445</v>
      </c>
      <c r="M962" s="98">
        <f>'Activity data'!I172*'Emission factors'!$B$23*'Emission factors'!$E$23/1000</f>
        <v>2.7811797213308442</v>
      </c>
      <c r="N962" s="98">
        <f>'Activity data'!J172*'Emission factors'!$B$23*'Emission factors'!$E$23/1000</f>
        <v>2.6606033774654483</v>
      </c>
      <c r="O962" s="98">
        <f>'Activity data'!K172*'Emission factors'!$B$23*'Emission factors'!$E$23/1000</f>
        <v>2.7746937767465463</v>
      </c>
      <c r="P962" s="98">
        <f>'Activity data'!L172*'Emission factors'!$B$23*'Emission factors'!$E$23/1000</f>
        <v>3.2708233740687693</v>
      </c>
      <c r="Q962" s="98">
        <f>'Activity data'!M172*'Emission factors'!$B$23*'Emission factors'!$E$23/1000</f>
        <v>4.5454049601691704</v>
      </c>
      <c r="R962" s="98">
        <f>'Activity data'!N172*'Emission factors'!$B$23*'Emission factors'!$E$23/1000</f>
        <v>5.1800747936578224</v>
      </c>
      <c r="S962" s="98">
        <f>'Activity data'!O172*'Emission factors'!$B$23*'Emission factors'!$E$23/1000</f>
        <v>5.5767892358722371</v>
      </c>
      <c r="T962" s="98">
        <f>'Activity data'!P172*'Emission factors'!$B$23*'Emission factors'!$E$23/1000</f>
        <v>6.1272864559542501</v>
      </c>
      <c r="U962" s="98">
        <f>'Activity data'!Q172*'Emission factors'!$B$23*'Emission factors'!$E$23/1000</f>
        <v>6.0956170232773763</v>
      </c>
    </row>
    <row r="963" spans="1:21" x14ac:dyDescent="0.25">
      <c r="A963" s="92" t="s">
        <v>11</v>
      </c>
      <c r="B963" s="92" t="s">
        <v>12</v>
      </c>
      <c r="C963" s="92" t="s">
        <v>13</v>
      </c>
      <c r="D963" s="92" t="s">
        <v>14</v>
      </c>
      <c r="E963" s="92" t="s">
        <v>22</v>
      </c>
      <c r="G963" s="92" t="s">
        <v>97</v>
      </c>
      <c r="H963" s="92" t="s">
        <v>74</v>
      </c>
      <c r="I963" s="88" t="s">
        <v>232</v>
      </c>
      <c r="L963" s="98">
        <f>'Activity data'!H173*'Emission factors'!$B$23*'Emission factors'!$E$23/1000</f>
        <v>105.74356370527519</v>
      </c>
      <c r="M963" s="98">
        <f>'Activity data'!I173*'Emission factors'!$B$23*'Emission factors'!$E$23/1000</f>
        <v>119.73192091469062</v>
      </c>
      <c r="N963" s="98">
        <f>'Activity data'!J173*'Emission factors'!$B$23*'Emission factors'!$E$23/1000</f>
        <v>131.30580033868696</v>
      </c>
      <c r="O963" s="98">
        <f>'Activity data'!K173*'Emission factors'!$B$23*'Emission factors'!$E$23/1000</f>
        <v>144.01842693349695</v>
      </c>
      <c r="P963" s="98">
        <f>'Activity data'!L173*'Emission factors'!$B$23*'Emission factors'!$E$23/1000</f>
        <v>165.27499315534774</v>
      </c>
      <c r="Q963" s="98">
        <f>'Activity data'!M173*'Emission factors'!$B$23*'Emission factors'!$E$23/1000</f>
        <v>187.18543803374129</v>
      </c>
      <c r="R963" s="98">
        <f>'Activity data'!N173*'Emission factors'!$B$23*'Emission factors'!$E$23/1000</f>
        <v>196.58062259520614</v>
      </c>
      <c r="S963" s="98">
        <f>'Activity data'!O173*'Emission factors'!$B$23*'Emission factors'!$E$23/1000</f>
        <v>208.41754724110663</v>
      </c>
      <c r="T963" s="98">
        <f>'Activity data'!P173*'Emission factors'!$B$23*'Emission factors'!$E$23/1000</f>
        <v>237.91475898511521</v>
      </c>
      <c r="U963" s="98">
        <f>'Activity data'!Q173*'Emission factors'!$B$23*'Emission factors'!$E$23/1000</f>
        <v>236.39774550407526</v>
      </c>
    </row>
    <row r="964" spans="1:21" x14ac:dyDescent="0.25">
      <c r="A964" s="92" t="s">
        <v>11</v>
      </c>
      <c r="B964" s="92" t="s">
        <v>12</v>
      </c>
      <c r="C964" s="92" t="s">
        <v>13</v>
      </c>
      <c r="D964" s="92" t="s">
        <v>14</v>
      </c>
      <c r="E964" s="92" t="s">
        <v>22</v>
      </c>
      <c r="G964" s="92" t="s">
        <v>97</v>
      </c>
      <c r="H964" s="92" t="s">
        <v>74</v>
      </c>
      <c r="I964" s="92" t="s">
        <v>225</v>
      </c>
      <c r="L964" s="98">
        <f>'Activity data'!H174*'Emission factors'!$B$23*'Emission factors'!$E$23/1000</f>
        <v>28.939881174241549</v>
      </c>
      <c r="M964" s="98">
        <f>'Activity data'!I174*'Emission factors'!$B$23*'Emission factors'!$E$23/1000</f>
        <v>34.684596425207751</v>
      </c>
      <c r="N964" s="98">
        <f>'Activity data'!J174*'Emission factors'!$B$23*'Emission factors'!$E$23/1000</f>
        <v>35.004688386165938</v>
      </c>
      <c r="O964" s="98">
        <f>'Activity data'!K174*'Emission factors'!$B$23*'Emission factors'!$E$23/1000</f>
        <v>35.051649858598836</v>
      </c>
      <c r="P964" s="98">
        <f>'Activity data'!L174*'Emission factors'!$B$23*'Emission factors'!$E$23/1000</f>
        <v>38.26996049332822</v>
      </c>
      <c r="Q964" s="98">
        <f>'Activity data'!M174*'Emission factors'!$B$23*'Emission factors'!$E$23/1000</f>
        <v>39.711354266366463</v>
      </c>
      <c r="R964" s="98">
        <f>'Activity data'!N174*'Emission factors'!$B$23*'Emission factors'!$E$23/1000</f>
        <v>39.9217561625154</v>
      </c>
      <c r="S964" s="98">
        <f>'Activity data'!O174*'Emission factors'!$B$23*'Emission factors'!$E$23/1000</f>
        <v>37.404322932641598</v>
      </c>
      <c r="T964" s="98">
        <f>'Activity data'!P174*'Emission factors'!$B$23*'Emission factors'!$E$23/1000</f>
        <v>32.665819701205116</v>
      </c>
      <c r="U964" s="98">
        <f>'Activity data'!Q174*'Emission factors'!$B$23*'Emission factors'!$E$23/1000</f>
        <v>30.145392623599424</v>
      </c>
    </row>
    <row r="965" spans="1:21" x14ac:dyDescent="0.25">
      <c r="A965" s="92" t="s">
        <v>11</v>
      </c>
      <c r="B965" s="92" t="s">
        <v>12</v>
      </c>
      <c r="C965" s="92" t="s">
        <v>13</v>
      </c>
      <c r="D965" s="92" t="s">
        <v>14</v>
      </c>
      <c r="E965" s="92" t="s">
        <v>22</v>
      </c>
      <c r="G965" s="92" t="s">
        <v>97</v>
      </c>
      <c r="H965" s="92" t="s">
        <v>74</v>
      </c>
      <c r="I965" s="88" t="s">
        <v>205</v>
      </c>
      <c r="L965" s="98">
        <f>'Activity data'!H175*'Emission factors'!$B$23*'Emission factors'!$E$23/1000</f>
        <v>164.01514169482235</v>
      </c>
      <c r="M965" s="98">
        <f>'Activity data'!I175*'Emission factors'!$B$23*'Emission factors'!$E$23/1000</f>
        <v>181.63094409148911</v>
      </c>
      <c r="N965" s="98">
        <f>'Activity data'!J175*'Emission factors'!$B$23*'Emission factors'!$E$23/1000</f>
        <v>186.9483074825514</v>
      </c>
      <c r="O965" s="98">
        <f>'Activity data'!K175*'Emission factors'!$B$23*'Emission factors'!$E$23/1000</f>
        <v>191.26146003994063</v>
      </c>
      <c r="P965" s="98">
        <f>'Activity data'!L175*'Emission factors'!$B$23*'Emission factors'!$E$23/1000</f>
        <v>211.67709677760715</v>
      </c>
      <c r="Q965" s="98">
        <f>'Activity data'!M175*'Emission factors'!$B$23*'Emission factors'!$E$23/1000</f>
        <v>221.92457530408063</v>
      </c>
      <c r="R965" s="98">
        <f>'Activity data'!N175*'Emission factors'!$B$23*'Emission factors'!$E$23/1000</f>
        <v>235.09052867070693</v>
      </c>
      <c r="S965" s="98">
        <f>'Activity data'!O175*'Emission factors'!$B$23*'Emission factors'!$E$23/1000</f>
        <v>241.66463926939929</v>
      </c>
      <c r="T965" s="98">
        <f>'Activity data'!P175*'Emission factors'!$B$23*'Emission factors'!$E$23/1000</f>
        <v>243.13146603542023</v>
      </c>
      <c r="U965" s="98">
        <f>'Activity data'!Q175*'Emission factors'!$B$23*'Emission factors'!$E$23/1000</f>
        <v>237.64749731832299</v>
      </c>
    </row>
    <row r="966" spans="1:21" x14ac:dyDescent="0.25">
      <c r="A966" s="92" t="s">
        <v>11</v>
      </c>
      <c r="B966" s="92" t="s">
        <v>12</v>
      </c>
      <c r="C966" s="92" t="s">
        <v>13</v>
      </c>
      <c r="D966" s="92" t="s">
        <v>14</v>
      </c>
      <c r="E966" s="92" t="s">
        <v>22</v>
      </c>
      <c r="G966" s="92" t="s">
        <v>97</v>
      </c>
      <c r="H966" s="92" t="s">
        <v>74</v>
      </c>
      <c r="I966" s="88" t="s">
        <v>204</v>
      </c>
      <c r="L966" s="98">
        <f>'Activity data'!H176*'Emission factors'!$B$23*'Emission factors'!$E$23/1000</f>
        <v>252.54009098445195</v>
      </c>
      <c r="M966" s="98">
        <f>'Activity data'!I176*'Emission factors'!$B$23*'Emission factors'!$E$23/1000</f>
        <v>285.32138629825062</v>
      </c>
      <c r="N966" s="98">
        <f>'Activity data'!J176*'Emission factors'!$B$23*'Emission factors'!$E$23/1000</f>
        <v>305.40524750004187</v>
      </c>
      <c r="O966" s="98">
        <f>'Activity data'!K176*'Emission factors'!$B$23*'Emission factors'!$E$23/1000</f>
        <v>319.86800341872708</v>
      </c>
      <c r="P966" s="98">
        <f>'Activity data'!L176*'Emission factors'!$B$23*'Emission factors'!$E$23/1000</f>
        <v>346.40089186118286</v>
      </c>
      <c r="Q966" s="98">
        <f>'Activity data'!M176*'Emission factors'!$B$23*'Emission factors'!$E$23/1000</f>
        <v>382.22524500893587</v>
      </c>
      <c r="R966" s="98">
        <f>'Activity data'!N176*'Emission factors'!$B$23*'Emission factors'!$E$23/1000</f>
        <v>429.98171948676406</v>
      </c>
      <c r="S966" s="98">
        <f>'Activity data'!O176*'Emission factors'!$B$23*'Emission factors'!$E$23/1000</f>
        <v>490.85635248501114</v>
      </c>
      <c r="T966" s="98">
        <f>'Activity data'!P176*'Emission factors'!$B$23*'Emission factors'!$E$23/1000</f>
        <v>554.00711278254823</v>
      </c>
      <c r="U966" s="98">
        <f>'Activity data'!Q176*'Emission factors'!$B$23*'Emission factors'!$E$23/1000</f>
        <v>570.85082589600279</v>
      </c>
    </row>
    <row r="967" spans="1:21" x14ac:dyDescent="0.25">
      <c r="A967" s="92" t="s">
        <v>11</v>
      </c>
      <c r="B967" s="92" t="s">
        <v>12</v>
      </c>
      <c r="C967" s="92" t="s">
        <v>13</v>
      </c>
      <c r="D967" s="92" t="s">
        <v>14</v>
      </c>
      <c r="E967" s="92" t="s">
        <v>22</v>
      </c>
      <c r="G967" s="92" t="s">
        <v>97</v>
      </c>
      <c r="H967" s="92" t="s">
        <v>74</v>
      </c>
      <c r="I967" s="88" t="s">
        <v>228</v>
      </c>
      <c r="L967" s="98">
        <f>'Activity data'!H177*'Emission factors'!$B$23*'Emission factors'!$E$23/1000</f>
        <v>3.2137293870691921</v>
      </c>
      <c r="M967" s="98">
        <f>'Activity data'!I177*'Emission factors'!$B$23*'Emission factors'!$E$23/1000</f>
        <v>3.0571744419834368</v>
      </c>
      <c r="N967" s="98">
        <f>'Activity data'!J177*'Emission factors'!$B$23*'Emission factors'!$E$23/1000</f>
        <v>2.628660692757351</v>
      </c>
      <c r="O967" s="98">
        <f>'Activity data'!K177*'Emission factors'!$B$23*'Emission factors'!$E$23/1000</f>
        <v>3.0245785678524322</v>
      </c>
      <c r="P967" s="98">
        <f>'Activity data'!L177*'Emission factors'!$B$23*'Emission factors'!$E$23/1000</f>
        <v>4.1518158789825463</v>
      </c>
      <c r="Q967" s="98">
        <f>'Activity data'!M177*'Emission factors'!$B$23*'Emission factors'!$E$23/1000</f>
        <v>5.4280146592994676</v>
      </c>
      <c r="R967" s="98">
        <f>'Activity data'!N177*'Emission factors'!$B$23*'Emission factors'!$E$23/1000</f>
        <v>5.6065969216278644</v>
      </c>
      <c r="S967" s="98">
        <f>'Activity data'!O177*'Emission factors'!$B$23*'Emission factors'!$E$23/1000</f>
        <v>5.4638332675372085</v>
      </c>
      <c r="T967" s="98">
        <f>'Activity data'!P177*'Emission factors'!$B$23*'Emission factors'!$E$23/1000</f>
        <v>5.9721899538856187</v>
      </c>
      <c r="U967" s="98">
        <f>'Activity data'!Q177*'Emission factors'!$B$23*'Emission factors'!$E$23/1000</f>
        <v>5.7623182286161931</v>
      </c>
    </row>
    <row r="968" spans="1:21" x14ac:dyDescent="0.25">
      <c r="A968" s="92" t="s">
        <v>11</v>
      </c>
      <c r="B968" s="92" t="s">
        <v>12</v>
      </c>
      <c r="C968" s="92" t="s">
        <v>13</v>
      </c>
      <c r="D968" s="92" t="s">
        <v>14</v>
      </c>
      <c r="E968" s="92" t="s">
        <v>22</v>
      </c>
      <c r="G968" s="92" t="s">
        <v>97</v>
      </c>
      <c r="H968" s="92" t="s">
        <v>74</v>
      </c>
      <c r="I968" s="88" t="s">
        <v>202</v>
      </c>
      <c r="L968" s="98">
        <f>'Activity data'!H178*'Emission factors'!$B$23*'Emission factors'!$E$23/1000</f>
        <v>345.1658258761808</v>
      </c>
      <c r="M968" s="98">
        <f>'Activity data'!I178*'Emission factors'!$B$23*'Emission factors'!$E$23/1000</f>
        <v>379.69834670097737</v>
      </c>
      <c r="N968" s="98">
        <f>'Activity data'!J178*'Emission factors'!$B$23*'Emission factors'!$E$23/1000</f>
        <v>418.33598404374038</v>
      </c>
      <c r="O968" s="98">
        <f>'Activity data'!K178*'Emission factors'!$B$23*'Emission factors'!$E$23/1000</f>
        <v>484.86564406455204</v>
      </c>
      <c r="P968" s="98">
        <f>'Activity data'!L178*'Emission factors'!$B$23*'Emission factors'!$E$23/1000</f>
        <v>540.76066121655674</v>
      </c>
      <c r="Q968" s="98">
        <f>'Activity data'!M178*'Emission factors'!$B$23*'Emission factors'!$E$23/1000</f>
        <v>605.8404154530233</v>
      </c>
      <c r="R968" s="98">
        <f>'Activity data'!N178*'Emission factors'!$B$23*'Emission factors'!$E$23/1000</f>
        <v>672.34451444125864</v>
      </c>
      <c r="S968" s="98">
        <f>'Activity data'!O178*'Emission factors'!$B$23*'Emission factors'!$E$23/1000</f>
        <v>743.70464667743147</v>
      </c>
      <c r="T968" s="98">
        <f>'Activity data'!P178*'Emission factors'!$B$23*'Emission factors'!$E$23/1000</f>
        <v>693.3889415175023</v>
      </c>
      <c r="U968" s="98">
        <f>'Activity data'!Q178*'Emission factors'!$B$23*'Emission factors'!$E$23/1000</f>
        <v>636.03408080426266</v>
      </c>
    </row>
    <row r="969" spans="1:21" x14ac:dyDescent="0.25">
      <c r="A969" s="92" t="s">
        <v>11</v>
      </c>
      <c r="B969" s="92" t="s">
        <v>12</v>
      </c>
      <c r="C969" s="92" t="s">
        <v>13</v>
      </c>
      <c r="D969" s="92" t="s">
        <v>14</v>
      </c>
      <c r="E969" s="92" t="s">
        <v>22</v>
      </c>
      <c r="G969" s="92" t="s">
        <v>97</v>
      </c>
      <c r="H969" s="92" t="s">
        <v>74</v>
      </c>
      <c r="I969" s="88" t="s">
        <v>190</v>
      </c>
      <c r="L969" s="98">
        <f>'Activity data'!H179*'Emission factors'!$B$23*'Emission factors'!$E$23/1000</f>
        <v>0</v>
      </c>
      <c r="M969" s="98">
        <f>'Activity data'!I179*'Emission factors'!$B$23*'Emission factors'!$E$23/1000</f>
        <v>0</v>
      </c>
      <c r="N969" s="98">
        <f>'Activity data'!J179*'Emission factors'!$B$23*'Emission factors'!$E$23/1000</f>
        <v>0</v>
      </c>
      <c r="O969" s="98">
        <f>'Activity data'!K179*'Emission factors'!$B$23*'Emission factors'!$E$23/1000</f>
        <v>0</v>
      </c>
      <c r="P969" s="98">
        <f>'Activity data'!L179*'Emission factors'!$B$23*'Emission factors'!$E$23/1000</f>
        <v>0</v>
      </c>
      <c r="Q969" s="98">
        <f>'Activity data'!M179*'Emission factors'!$B$23*'Emission factors'!$E$23/1000</f>
        <v>0</v>
      </c>
      <c r="R969" s="98">
        <f>'Activity data'!N179*'Emission factors'!$B$23*'Emission factors'!$E$23/1000</f>
        <v>0</v>
      </c>
      <c r="S969" s="98">
        <f>'Activity data'!O179*'Emission factors'!$B$23*'Emission factors'!$E$23/1000</f>
        <v>0</v>
      </c>
      <c r="T969" s="98">
        <f>'Activity data'!P179*'Emission factors'!$B$23*'Emission factors'!$E$23/1000</f>
        <v>0</v>
      </c>
      <c r="U969" s="98">
        <f>'Activity data'!Q179*'Emission factors'!$B$23*'Emission factors'!$E$23/1000</f>
        <v>212.2481733574717</v>
      </c>
    </row>
    <row r="970" spans="1:21" x14ac:dyDescent="0.25">
      <c r="A970" s="92" t="s">
        <v>11</v>
      </c>
      <c r="B970" s="92" t="s">
        <v>12</v>
      </c>
      <c r="C970" s="92" t="s">
        <v>13</v>
      </c>
      <c r="D970" s="92" t="s">
        <v>14</v>
      </c>
      <c r="E970" s="92" t="s">
        <v>22</v>
      </c>
      <c r="G970" s="92" t="s">
        <v>97</v>
      </c>
      <c r="H970" s="92" t="s">
        <v>74</v>
      </c>
      <c r="I970" s="88" t="s">
        <v>210</v>
      </c>
      <c r="L970" s="98">
        <f>'Activity data'!H180*'Emission factors'!$B$23*'Emission factors'!$E$23/1000</f>
        <v>4.3149272852268235</v>
      </c>
      <c r="M970" s="98">
        <f>'Activity data'!I180*'Emission factors'!$B$23*'Emission factors'!$E$23/1000</f>
        <v>4.9696100782039068</v>
      </c>
      <c r="N970" s="98">
        <f>'Activity data'!J180*'Emission factors'!$B$23*'Emission factors'!$E$23/1000</f>
        <v>5.021677034081196</v>
      </c>
      <c r="O970" s="98">
        <f>'Activity data'!K180*'Emission factors'!$B$23*'Emission factors'!$E$23/1000</f>
        <v>5.556140029201682</v>
      </c>
      <c r="P970" s="98">
        <f>'Activity data'!L180*'Emission factors'!$B$23*'Emission factors'!$E$23/1000</f>
        <v>6.5961229559956376</v>
      </c>
      <c r="Q970" s="98">
        <f>'Activity data'!M180*'Emission factors'!$B$23*'Emission factors'!$E$23/1000</f>
        <v>7.5533648599510759</v>
      </c>
      <c r="R970" s="98">
        <f>'Activity data'!N180*'Emission factors'!$B$23*'Emission factors'!$E$23/1000</f>
        <v>7.9743129898973466</v>
      </c>
      <c r="S970" s="98">
        <f>'Activity data'!O180*'Emission factors'!$B$23*'Emission factors'!$E$23/1000</f>
        <v>8.3134381898521674</v>
      </c>
      <c r="T970" s="98">
        <f>'Activity data'!P180*'Emission factors'!$B$23*'Emission factors'!$E$23/1000</f>
        <v>8.707175136358714</v>
      </c>
      <c r="U970" s="98">
        <f>'Activity data'!Q180*'Emission factors'!$B$23*'Emission factors'!$E$23/1000</f>
        <v>8.7632822626455429</v>
      </c>
    </row>
    <row r="971" spans="1:21" x14ac:dyDescent="0.25">
      <c r="A971" s="92" t="s">
        <v>11</v>
      </c>
      <c r="B971" s="92" t="s">
        <v>12</v>
      </c>
      <c r="C971" s="92" t="s">
        <v>13</v>
      </c>
      <c r="D971" s="92" t="s">
        <v>14</v>
      </c>
      <c r="E971" s="92" t="s">
        <v>22</v>
      </c>
      <c r="G971" s="92" t="s">
        <v>97</v>
      </c>
      <c r="H971" s="92" t="s">
        <v>74</v>
      </c>
      <c r="I971" s="88" t="s">
        <v>199</v>
      </c>
      <c r="L971" s="98">
        <f>'Activity data'!H181*'Emission factors'!$B$23*'Emission factors'!$E$23/1000</f>
        <v>303.31449601196385</v>
      </c>
      <c r="M971" s="98">
        <f>'Activity data'!I181*'Emission factors'!$B$23*'Emission factors'!$E$23/1000</f>
        <v>319.67622256480223</v>
      </c>
      <c r="N971" s="98">
        <f>'Activity data'!J181*'Emission factors'!$B$23*'Emission factors'!$E$23/1000</f>
        <v>328.44651596879515</v>
      </c>
      <c r="O971" s="98">
        <f>'Activity data'!K181*'Emission factors'!$B$23*'Emission factors'!$E$23/1000</f>
        <v>364.26634314524637</v>
      </c>
      <c r="P971" s="98">
        <f>'Activity data'!L181*'Emission factors'!$B$23*'Emission factors'!$E$23/1000</f>
        <v>408.04336751431805</v>
      </c>
      <c r="Q971" s="98">
        <f>'Activity data'!M181*'Emission factors'!$B$23*'Emission factors'!$E$23/1000</f>
        <v>438.17712376832418</v>
      </c>
      <c r="R971" s="98">
        <f>'Activity data'!N181*'Emission factors'!$B$23*'Emission factors'!$E$23/1000</f>
        <v>462.72085798314691</v>
      </c>
      <c r="S971" s="98">
        <f>'Activity data'!O181*'Emission factors'!$B$23*'Emission factors'!$E$23/1000</f>
        <v>498.217600147322</v>
      </c>
      <c r="T971" s="98">
        <f>'Activity data'!P181*'Emission factors'!$B$23*'Emission factors'!$E$23/1000</f>
        <v>524.32248206765632</v>
      </c>
      <c r="U971" s="98">
        <f>'Activity data'!Q181*'Emission factors'!$B$23*'Emission factors'!$E$23/1000</f>
        <v>527.10166970361877</v>
      </c>
    </row>
    <row r="972" spans="1:21" x14ac:dyDescent="0.25">
      <c r="A972" s="92" t="s">
        <v>11</v>
      </c>
      <c r="B972" s="92" t="s">
        <v>12</v>
      </c>
      <c r="C972" s="92" t="s">
        <v>13</v>
      </c>
      <c r="D972" s="92" t="s">
        <v>14</v>
      </c>
      <c r="E972" s="92" t="s">
        <v>22</v>
      </c>
      <c r="G972" s="92" t="s">
        <v>97</v>
      </c>
      <c r="H972" s="92" t="s">
        <v>74</v>
      </c>
      <c r="I972" s="88" t="s">
        <v>233</v>
      </c>
      <c r="L972" s="98">
        <f>'Activity data'!H182*'Emission factors'!$B$23*'Emission factors'!$E$23/1000</f>
        <v>24.206437900582642</v>
      </c>
      <c r="M972" s="98">
        <f>'Activity data'!I182*'Emission factors'!$B$23*'Emission factors'!$E$23/1000</f>
        <v>28.137497700063637</v>
      </c>
      <c r="N972" s="98">
        <f>'Activity data'!J182*'Emission factors'!$B$23*'Emission factors'!$E$23/1000</f>
        <v>30.399690705524758</v>
      </c>
      <c r="O972" s="98">
        <f>'Activity data'!K182*'Emission factors'!$B$23*'Emission factors'!$E$23/1000</f>
        <v>32.064985961577079</v>
      </c>
      <c r="P972" s="98">
        <f>'Activity data'!L182*'Emission factors'!$B$23*'Emission factors'!$E$23/1000</f>
        <v>36.767994697949995</v>
      </c>
      <c r="Q972" s="98">
        <f>'Activity data'!M182*'Emission factors'!$B$23*'Emission factors'!$E$23/1000</f>
        <v>40.173734604038032</v>
      </c>
      <c r="R972" s="98">
        <f>'Activity data'!N182*'Emission factors'!$B$23*'Emission factors'!$E$23/1000</f>
        <v>42.724833315338927</v>
      </c>
      <c r="S972" s="98">
        <f>'Activity data'!O182*'Emission factors'!$B$23*'Emission factors'!$E$23/1000</f>
        <v>50.505973673078159</v>
      </c>
      <c r="T972" s="98">
        <f>'Activity data'!P182*'Emission factors'!$B$23*'Emission factors'!$E$23/1000</f>
        <v>53.581846164554975</v>
      </c>
      <c r="U972" s="98">
        <f>'Activity data'!Q182*'Emission factors'!$B$23*'Emission factors'!$E$23/1000</f>
        <v>54.052855121958622</v>
      </c>
    </row>
    <row r="973" spans="1:21" x14ac:dyDescent="0.25">
      <c r="A973" s="92" t="s">
        <v>11</v>
      </c>
      <c r="B973" s="92" t="s">
        <v>12</v>
      </c>
      <c r="C973" s="92" t="s">
        <v>13</v>
      </c>
      <c r="D973" s="92" t="s">
        <v>14</v>
      </c>
      <c r="E973" s="92" t="s">
        <v>22</v>
      </c>
      <c r="G973" s="92" t="s">
        <v>97</v>
      </c>
      <c r="H973" s="92" t="s">
        <v>74</v>
      </c>
      <c r="I973" s="88" t="s">
        <v>200</v>
      </c>
      <c r="L973" s="98">
        <f>'Activity data'!H183*'Emission factors'!$B$23*'Emission factors'!$E$23/1000</f>
        <v>183.64158326693192</v>
      </c>
      <c r="M973" s="98">
        <f>'Activity data'!I183*'Emission factors'!$B$23*'Emission factors'!$E$23/1000</f>
        <v>195.55345338235978</v>
      </c>
      <c r="N973" s="98">
        <f>'Activity data'!J183*'Emission factors'!$B$23*'Emission factors'!$E$23/1000</f>
        <v>203.78692448477344</v>
      </c>
      <c r="O973" s="98">
        <f>'Activity data'!K183*'Emission factors'!$B$23*'Emission factors'!$E$23/1000</f>
        <v>224.49315284630973</v>
      </c>
      <c r="P973" s="98">
        <f>'Activity data'!L183*'Emission factors'!$B$23*'Emission factors'!$E$23/1000</f>
        <v>242.73235204838295</v>
      </c>
      <c r="Q973" s="98">
        <f>'Activity data'!M183*'Emission factors'!$B$23*'Emission factors'!$E$23/1000</f>
        <v>268.69482597715444</v>
      </c>
      <c r="R973" s="98">
        <f>'Activity data'!N183*'Emission factors'!$B$23*'Emission factors'!$E$23/1000</f>
        <v>286.59680414887458</v>
      </c>
      <c r="S973" s="98">
        <f>'Activity data'!O183*'Emission factors'!$B$23*'Emission factors'!$E$23/1000</f>
        <v>307.4600667927499</v>
      </c>
      <c r="T973" s="98">
        <f>'Activity data'!P183*'Emission factors'!$B$23*'Emission factors'!$E$23/1000</f>
        <v>310.86908029421335</v>
      </c>
      <c r="U973" s="98">
        <f>'Activity data'!Q183*'Emission factors'!$B$23*'Emission factors'!$E$23/1000</f>
        <v>302.87679080513948</v>
      </c>
    </row>
    <row r="974" spans="1:21" x14ac:dyDescent="0.25">
      <c r="A974" s="92" t="s">
        <v>11</v>
      </c>
      <c r="B974" s="92" t="s">
        <v>12</v>
      </c>
      <c r="C974" s="92" t="s">
        <v>13</v>
      </c>
      <c r="D974" s="92" t="s">
        <v>23</v>
      </c>
      <c r="E974" s="92" t="s">
        <v>24</v>
      </c>
      <c r="G974" s="92" t="s">
        <v>97</v>
      </c>
      <c r="H974" s="92" t="s">
        <v>74</v>
      </c>
      <c r="I974" s="88" t="s">
        <v>203</v>
      </c>
      <c r="J974" s="92" t="s">
        <v>13</v>
      </c>
      <c r="L974" s="98">
        <f>'Activity data'!H184*'Emission factors'!$B$23*'Emission factors'!$G$23/1000</f>
        <v>216.9533223</v>
      </c>
      <c r="M974" s="98">
        <f>'Activity data'!I184*'Emission factors'!$B$23*'Emission factors'!$G$23/1000</f>
        <v>227.2092394</v>
      </c>
      <c r="N974" s="98">
        <f>'Activity data'!J184*'Emission factors'!$B$23*'Emission factors'!$G$23/1000</f>
        <v>239.96411010000006</v>
      </c>
      <c r="O974" s="98">
        <f>'Activity data'!K184*'Emission factors'!$B$23*'Emission factors'!$G$23/1000</f>
        <v>244.91067315000001</v>
      </c>
      <c r="P974" s="98">
        <f>'Activity data'!L184*'Emission factors'!$B$23*'Emission factors'!$G$23/1000</f>
        <v>254.88158410000003</v>
      </c>
      <c r="Q974" s="98">
        <f>'Activity data'!M184*'Emission factors'!$B$23*'Emission factors'!$G$23/1000</f>
        <v>258.74592315000001</v>
      </c>
      <c r="R974" s="98">
        <f>'Activity data'!N184*'Emission factors'!$B$23*'Emission factors'!$G$23/1000</f>
        <v>263.82837910000001</v>
      </c>
      <c r="S974" s="98">
        <f>'Activity data'!O184*'Emission factors'!$B$23*'Emission factors'!$G$23/1000</f>
        <v>265.31951159999994</v>
      </c>
      <c r="T974" s="98">
        <f>'Activity data'!P184*'Emission factors'!$B$23*'Emission factors'!$G$23/1000</f>
        <v>268.05212719999997</v>
      </c>
      <c r="U974" s="98">
        <f>'Activity data'!Q184*'Emission factors'!$B$23*'Emission factors'!$G$23/1000</f>
        <v>273.72273160154862</v>
      </c>
    </row>
    <row r="975" spans="1:21" x14ac:dyDescent="0.25">
      <c r="A975" s="92" t="s">
        <v>11</v>
      </c>
      <c r="B975" s="92" t="s">
        <v>12</v>
      </c>
      <c r="C975" s="92" t="s">
        <v>13</v>
      </c>
      <c r="D975" s="92" t="s">
        <v>23</v>
      </c>
      <c r="E975" s="92" t="s">
        <v>24</v>
      </c>
      <c r="G975" s="92" t="s">
        <v>97</v>
      </c>
      <c r="H975" s="92" t="s">
        <v>74</v>
      </c>
      <c r="I975" s="88" t="s">
        <v>227</v>
      </c>
      <c r="L975" s="98">
        <f>'Activity data'!H185*'Emission factors'!$B$23*'Emission factors'!$G$23/1000</f>
        <v>0</v>
      </c>
      <c r="M975" s="98">
        <f>'Activity data'!I185*'Emission factors'!$B$23*'Emission factors'!$G$23/1000</f>
        <v>0</v>
      </c>
      <c r="N975" s="98">
        <f>'Activity data'!J185*'Emission factors'!$B$23*'Emission factors'!$G$23/1000</f>
        <v>0</v>
      </c>
      <c r="O975" s="98">
        <f>'Activity data'!K185*'Emission factors'!$B$23*'Emission factors'!$G$23/1000</f>
        <v>0</v>
      </c>
      <c r="P975" s="98">
        <f>'Activity data'!L185*'Emission factors'!$B$23*'Emission factors'!$G$23/1000</f>
        <v>0</v>
      </c>
      <c r="Q975" s="98">
        <f>'Activity data'!M185*'Emission factors'!$B$23*'Emission factors'!$G$23/1000</f>
        <v>0</v>
      </c>
      <c r="R975" s="98">
        <f>'Activity data'!N185*'Emission factors'!$B$23*'Emission factors'!$G$23/1000</f>
        <v>0</v>
      </c>
      <c r="S975" s="98">
        <f>'Activity data'!O185*'Emission factors'!$B$23*'Emission factors'!$G$23/1000</f>
        <v>0</v>
      </c>
      <c r="T975" s="98">
        <f>'Activity data'!P185*'Emission factors'!$B$23*'Emission factors'!$G$23/1000</f>
        <v>0</v>
      </c>
      <c r="U975" s="98">
        <f>'Activity data'!Q185*'Emission factors'!$B$23*'Emission factors'!$G$23/1000</f>
        <v>0</v>
      </c>
    </row>
    <row r="976" spans="1:21" x14ac:dyDescent="0.25">
      <c r="A976" s="92" t="s">
        <v>11</v>
      </c>
      <c r="B976" s="92" t="s">
        <v>12</v>
      </c>
      <c r="C976" s="92" t="s">
        <v>13</v>
      </c>
      <c r="D976" s="92" t="s">
        <v>23</v>
      </c>
      <c r="E976" s="92" t="s">
        <v>24</v>
      </c>
      <c r="G976" s="92" t="s">
        <v>97</v>
      </c>
      <c r="H976" s="92" t="s">
        <v>74</v>
      </c>
      <c r="I976" s="88" t="s">
        <v>191</v>
      </c>
      <c r="L976" s="98">
        <f>'Activity data'!H186*'Emission factors'!$B$23*'Emission factors'!$G$23/1000</f>
        <v>0</v>
      </c>
      <c r="M976" s="98">
        <f>'Activity data'!I186*'Emission factors'!$B$23*'Emission factors'!$G$23/1000</f>
        <v>0</v>
      </c>
      <c r="N976" s="98">
        <f>'Activity data'!J186*'Emission factors'!$B$23*'Emission factors'!$G$23/1000</f>
        <v>0</v>
      </c>
      <c r="O976" s="98">
        <f>'Activity data'!K186*'Emission factors'!$B$23*'Emission factors'!$G$23/1000</f>
        <v>0</v>
      </c>
      <c r="P976" s="98">
        <f>'Activity data'!L186*'Emission factors'!$B$23*'Emission factors'!$G$23/1000</f>
        <v>0</v>
      </c>
      <c r="Q976" s="98">
        <f>'Activity data'!M186*'Emission factors'!$B$23*'Emission factors'!$G$23/1000</f>
        <v>0</v>
      </c>
      <c r="R976" s="98">
        <f>'Activity data'!N186*'Emission factors'!$B$23*'Emission factors'!$G$23/1000</f>
        <v>0</v>
      </c>
      <c r="S976" s="98">
        <f>'Activity data'!O186*'Emission factors'!$B$23*'Emission factors'!$G$23/1000</f>
        <v>0</v>
      </c>
      <c r="T976" s="98">
        <f>'Activity data'!P186*'Emission factors'!$B$23*'Emission factors'!$G$23/1000</f>
        <v>0</v>
      </c>
      <c r="U976" s="98">
        <f>'Activity data'!Q186*'Emission factors'!$B$23*'Emission factors'!$G$23/1000</f>
        <v>0</v>
      </c>
    </row>
    <row r="977" spans="1:21" x14ac:dyDescent="0.25">
      <c r="A977" s="92" t="s">
        <v>11</v>
      </c>
      <c r="B977" s="92" t="s">
        <v>12</v>
      </c>
      <c r="C977" s="92" t="s">
        <v>13</v>
      </c>
      <c r="D977" s="92" t="s">
        <v>23</v>
      </c>
      <c r="E977" s="92" t="s">
        <v>24</v>
      </c>
      <c r="G977" s="92" t="s">
        <v>97</v>
      </c>
      <c r="H977" s="92" t="s">
        <v>74</v>
      </c>
      <c r="I977" s="88" t="s">
        <v>192</v>
      </c>
      <c r="L977" s="98">
        <f>'Activity data'!H187*'Emission factors'!$B$23*'Emission factors'!$G$23/1000</f>
        <v>56.31038985</v>
      </c>
      <c r="M977" s="98">
        <f>'Activity data'!I187*'Emission factors'!$B$23*'Emission factors'!$G$23/1000</f>
        <v>80.79878235000001</v>
      </c>
      <c r="N977" s="98">
        <f>'Activity data'!J187*'Emission factors'!$B$23*'Emission factors'!$G$23/1000</f>
        <v>81.571404200000003</v>
      </c>
      <c r="O977" s="98">
        <f>'Activity data'!K187*'Emission factors'!$B$23*'Emission factors'!$G$23/1000</f>
        <v>81.322369699999996</v>
      </c>
      <c r="P977" s="98">
        <f>'Activity data'!L187*'Emission factors'!$B$23*'Emission factors'!$G$23/1000</f>
        <v>83.877894099999992</v>
      </c>
      <c r="Q977" s="98">
        <f>'Activity data'!M187*'Emission factors'!$B$23*'Emission factors'!$G$23/1000</f>
        <v>93.511839850000015</v>
      </c>
      <c r="R977" s="98">
        <f>'Activity data'!N187*'Emission factors'!$B$23*'Emission factors'!$G$23/1000</f>
        <v>98.241343200000003</v>
      </c>
      <c r="S977" s="98">
        <f>'Activity data'!O187*'Emission factors'!$B$23*'Emission factors'!$G$23/1000</f>
        <v>98.638568599999999</v>
      </c>
      <c r="T977" s="98">
        <f>'Activity data'!P187*'Emission factors'!$B$23*'Emission factors'!$G$23/1000</f>
        <v>102.77008170000001</v>
      </c>
      <c r="U977" s="98">
        <f>'Activity data'!Q187*'Emission factors'!$B$23*'Emission factors'!$G$23/1000</f>
        <v>106.00692339644824</v>
      </c>
    </row>
    <row r="978" spans="1:21" x14ac:dyDescent="0.25">
      <c r="A978" s="92" t="s">
        <v>11</v>
      </c>
      <c r="B978" s="92" t="s">
        <v>12</v>
      </c>
      <c r="C978" s="92" t="s">
        <v>13</v>
      </c>
      <c r="D978" s="92" t="s">
        <v>23</v>
      </c>
      <c r="E978" s="92" t="s">
        <v>24</v>
      </c>
      <c r="G978" s="92" t="s">
        <v>97</v>
      </c>
      <c r="H978" s="92" t="s">
        <v>74</v>
      </c>
      <c r="I978" s="88" t="s">
        <v>206</v>
      </c>
      <c r="L978" s="98">
        <f>'Activity data'!H188*'Emission factors'!$B$23*'Emission factors'!$G$23/1000</f>
        <v>118.70767479999999</v>
      </c>
      <c r="M978" s="98">
        <f>'Activity data'!I188*'Emission factors'!$B$23*'Emission factors'!$G$23/1000</f>
        <v>132.87343355000002</v>
      </c>
      <c r="N978" s="98">
        <f>'Activity data'!J188*'Emission factors'!$B$23*'Emission factors'!$G$23/1000</f>
        <v>128.8621334</v>
      </c>
      <c r="O978" s="98">
        <f>'Activity data'!K188*'Emission factors'!$B$23*'Emission factors'!$G$23/1000</f>
        <v>144.40865009999999</v>
      </c>
      <c r="P978" s="98">
        <f>'Activity data'!L188*'Emission factors'!$B$23*'Emission factors'!$G$23/1000</f>
        <v>155.53434325000001</v>
      </c>
      <c r="Q978" s="98">
        <f>'Activity data'!M188*'Emission factors'!$B$23*'Emission factors'!$G$23/1000</f>
        <v>163.33680935000004</v>
      </c>
      <c r="R978" s="98">
        <f>'Activity data'!N188*'Emission factors'!$B$23*'Emission factors'!$G$23/1000</f>
        <v>165.20487555000003</v>
      </c>
      <c r="S978" s="98">
        <f>'Activity data'!O188*'Emission factors'!$B$23*'Emission factors'!$G$23/1000</f>
        <v>168.66276570000002</v>
      </c>
      <c r="T978" s="98">
        <f>'Activity data'!P188*'Emission factors'!$B$23*'Emission factors'!$G$23/1000</f>
        <v>175.13827760000004</v>
      </c>
      <c r="U978" s="98">
        <f>'Activity data'!Q188*'Emission factors'!$B$23*'Emission factors'!$G$23/1000</f>
        <v>180.02804980377641</v>
      </c>
    </row>
    <row r="979" spans="1:21" x14ac:dyDescent="0.25">
      <c r="A979" s="92" t="s">
        <v>11</v>
      </c>
      <c r="B979" s="92" t="s">
        <v>12</v>
      </c>
      <c r="C979" s="92" t="s">
        <v>13</v>
      </c>
      <c r="D979" s="92" t="s">
        <v>23</v>
      </c>
      <c r="E979" s="92" t="s">
        <v>24</v>
      </c>
      <c r="G979" s="92" t="s">
        <v>97</v>
      </c>
      <c r="H979" s="92" t="s">
        <v>74</v>
      </c>
      <c r="I979" s="88" t="s">
        <v>220</v>
      </c>
      <c r="L979" s="98">
        <f>'Activity data'!H189*'Emission factors'!$B$23*'Emission factors'!$G$23/1000</f>
        <v>0</v>
      </c>
      <c r="M979" s="98">
        <f>'Activity data'!I189*'Emission factors'!$B$23*'Emission factors'!$G$23/1000</f>
        <v>0</v>
      </c>
      <c r="N979" s="98">
        <f>'Activity data'!J189*'Emission factors'!$B$23*'Emission factors'!$G$23/1000</f>
        <v>0</v>
      </c>
      <c r="O979" s="98">
        <f>'Activity data'!K189*'Emission factors'!$B$23*'Emission factors'!$G$23/1000</f>
        <v>0</v>
      </c>
      <c r="P979" s="98">
        <f>'Activity data'!L189*'Emission factors'!$B$23*'Emission factors'!$G$23/1000</f>
        <v>0</v>
      </c>
      <c r="Q979" s="98">
        <f>'Activity data'!M189*'Emission factors'!$B$23*'Emission factors'!$G$23/1000</f>
        <v>0</v>
      </c>
      <c r="R979" s="98">
        <f>'Activity data'!N189*'Emission factors'!$B$23*'Emission factors'!$G$23/1000</f>
        <v>0</v>
      </c>
      <c r="S979" s="98">
        <f>'Activity data'!O189*'Emission factors'!$B$23*'Emission factors'!$G$23/1000</f>
        <v>0</v>
      </c>
      <c r="T979" s="98">
        <f>'Activity data'!P189*'Emission factors'!$B$23*'Emission factors'!$G$23/1000</f>
        <v>0</v>
      </c>
      <c r="U979" s="98">
        <f>'Activity data'!Q189*'Emission factors'!$B$23*'Emission factors'!$G$23/1000</f>
        <v>0</v>
      </c>
    </row>
    <row r="980" spans="1:21" x14ac:dyDescent="0.25">
      <c r="A980" s="92" t="s">
        <v>11</v>
      </c>
      <c r="B980" s="92" t="s">
        <v>12</v>
      </c>
      <c r="C980" s="92" t="s">
        <v>13</v>
      </c>
      <c r="D980" s="92" t="s">
        <v>23</v>
      </c>
      <c r="E980" s="92" t="s">
        <v>24</v>
      </c>
      <c r="G980" s="92" t="s">
        <v>97</v>
      </c>
      <c r="H980" s="92" t="s">
        <v>74</v>
      </c>
      <c r="I980" s="88" t="s">
        <v>193</v>
      </c>
      <c r="L980" s="98">
        <f>'Activity data'!H190*'Emission factors'!$B$23*'Emission factors'!$G$23/1000</f>
        <v>24.269795549999998</v>
      </c>
      <c r="M980" s="98">
        <f>'Activity data'!I190*'Emission factors'!$B$23*'Emission factors'!$G$23/1000</f>
        <v>19.819764250000002</v>
      </c>
      <c r="N980" s="98">
        <f>'Activity data'!J190*'Emission factors'!$B$23*'Emission factors'!$G$23/1000</f>
        <v>19.893244800000002</v>
      </c>
      <c r="O980" s="98">
        <f>'Activity data'!K190*'Emission factors'!$B$23*'Emission factors'!$G$23/1000</f>
        <v>27.878951100000002</v>
      </c>
      <c r="P980" s="98">
        <f>'Activity data'!L190*'Emission factors'!$B$23*'Emission factors'!$G$23/1000</f>
        <v>30.681357850000005</v>
      </c>
      <c r="Q980" s="98">
        <f>'Activity data'!M190*'Emission factors'!$B$23*'Emission factors'!$G$23/1000</f>
        <v>30.00189335</v>
      </c>
      <c r="R980" s="98">
        <f>'Activity data'!N190*'Emission factors'!$B$23*'Emission factors'!$G$23/1000</f>
        <v>33.166168750000004</v>
      </c>
      <c r="S980" s="98">
        <f>'Activity data'!O190*'Emission factors'!$B$23*'Emission factors'!$G$23/1000</f>
        <v>35.839446500000001</v>
      </c>
      <c r="T980" s="98">
        <f>'Activity data'!P190*'Emission factors'!$B$23*'Emission factors'!$G$23/1000</f>
        <v>38.786969650000003</v>
      </c>
      <c r="U980" s="98">
        <f>'Activity data'!Q190*'Emission factors'!$B$23*'Emission factors'!$G$23/1000</f>
        <v>40.29824959111297</v>
      </c>
    </row>
    <row r="981" spans="1:21" x14ac:dyDescent="0.25">
      <c r="A981" s="92" t="s">
        <v>11</v>
      </c>
      <c r="B981" s="92" t="s">
        <v>12</v>
      </c>
      <c r="C981" s="92" t="s">
        <v>13</v>
      </c>
      <c r="D981" s="92" t="s">
        <v>23</v>
      </c>
      <c r="E981" s="92" t="s">
        <v>24</v>
      </c>
      <c r="G981" s="92" t="s">
        <v>97</v>
      </c>
      <c r="H981" s="92" t="s">
        <v>74</v>
      </c>
      <c r="I981" s="88" t="s">
        <v>259</v>
      </c>
      <c r="L981" s="98">
        <f>'Activity data'!H191*'Emission factors'!$B$23*'Emission factors'!$G$23/1000</f>
        <v>0</v>
      </c>
      <c r="M981" s="98">
        <f>'Activity data'!I191*'Emission factors'!$B$23*'Emission factors'!$G$23/1000</f>
        <v>0</v>
      </c>
      <c r="N981" s="98">
        <f>'Activity data'!J191*'Emission factors'!$B$23*'Emission factors'!$G$23/1000</f>
        <v>0</v>
      </c>
      <c r="O981" s="98">
        <f>'Activity data'!K191*'Emission factors'!$B$23*'Emission factors'!$G$23/1000</f>
        <v>0</v>
      </c>
      <c r="P981" s="98">
        <f>'Activity data'!L191*'Emission factors'!$B$23*'Emission factors'!$G$23/1000</f>
        <v>0</v>
      </c>
      <c r="Q981" s="98">
        <f>'Activity data'!M191*'Emission factors'!$B$23*'Emission factors'!$G$23/1000</f>
        <v>0</v>
      </c>
      <c r="R981" s="98">
        <f>'Activity data'!N191*'Emission factors'!$B$23*'Emission factors'!$G$23/1000</f>
        <v>0</v>
      </c>
      <c r="S981" s="98">
        <f>'Activity data'!O191*'Emission factors'!$B$23*'Emission factors'!$G$23/1000</f>
        <v>0</v>
      </c>
      <c r="T981" s="98">
        <f>'Activity data'!P191*'Emission factors'!$B$23*'Emission factors'!$G$23/1000</f>
        <v>0</v>
      </c>
      <c r="U981" s="98">
        <f>'Activity data'!Q191*'Emission factors'!$B$23*'Emission factors'!$G$23/1000</f>
        <v>0</v>
      </c>
    </row>
    <row r="982" spans="1:21" x14ac:dyDescent="0.25">
      <c r="A982" s="92" t="s">
        <v>11</v>
      </c>
      <c r="B982" s="92" t="s">
        <v>12</v>
      </c>
      <c r="C982" s="92" t="s">
        <v>13</v>
      </c>
      <c r="D982" s="92" t="s">
        <v>23</v>
      </c>
      <c r="E982" s="92" t="s">
        <v>24</v>
      </c>
      <c r="G982" s="92" t="s">
        <v>97</v>
      </c>
      <c r="H982" s="92" t="s">
        <v>74</v>
      </c>
      <c r="I982" s="88" t="s">
        <v>223</v>
      </c>
      <c r="L982" s="98">
        <f>'Activity data'!H192*'Emission factors'!$B$23*'Emission factors'!$G$23/1000</f>
        <v>0</v>
      </c>
      <c r="M982" s="98">
        <f>'Activity data'!I192*'Emission factors'!$B$23*'Emission factors'!$G$23/1000</f>
        <v>0.72220004999999998</v>
      </c>
      <c r="N982" s="98">
        <f>'Activity data'!J192*'Emission factors'!$B$23*'Emission factors'!$G$23/1000</f>
        <v>0.24073335000000004</v>
      </c>
      <c r="O982" s="98">
        <f>'Activity data'!K192*'Emission factors'!$B$23*'Emission factors'!$G$23/1000</f>
        <v>0</v>
      </c>
      <c r="P982" s="98">
        <f>'Activity data'!L192*'Emission factors'!$B$23*'Emission factors'!$G$23/1000</f>
        <v>0</v>
      </c>
      <c r="Q982" s="98">
        <f>'Activity data'!M192*'Emission factors'!$B$23*'Emission factors'!$G$23/1000</f>
        <v>0</v>
      </c>
      <c r="R982" s="98">
        <f>'Activity data'!N192*'Emission factors'!$B$23*'Emission factors'!$G$23/1000</f>
        <v>0</v>
      </c>
      <c r="S982" s="98">
        <f>'Activity data'!O192*'Emission factors'!$B$23*'Emission factors'!$G$23/1000</f>
        <v>0</v>
      </c>
      <c r="T982" s="98">
        <f>'Activity data'!P192*'Emission factors'!$B$23*'Emission factors'!$G$23/1000</f>
        <v>0</v>
      </c>
      <c r="U982" s="98">
        <f>'Activity data'!Q192*'Emission factors'!$B$23*'Emission factors'!$G$23/1000</f>
        <v>0</v>
      </c>
    </row>
    <row r="983" spans="1:21" x14ac:dyDescent="0.25">
      <c r="A983" s="92" t="s">
        <v>11</v>
      </c>
      <c r="B983" s="92" t="s">
        <v>12</v>
      </c>
      <c r="C983" s="92" t="s">
        <v>13</v>
      </c>
      <c r="D983" s="92" t="s">
        <v>23</v>
      </c>
      <c r="E983" s="92" t="s">
        <v>24</v>
      </c>
      <c r="G983" s="92" t="s">
        <v>97</v>
      </c>
      <c r="H983" s="92" t="s">
        <v>74</v>
      </c>
      <c r="I983" s="88" t="s">
        <v>221</v>
      </c>
      <c r="L983" s="98">
        <f>'Activity data'!H193*'Emission factors'!$B$23*'Emission factors'!$G$23/1000</f>
        <v>86.268317850000017</v>
      </c>
      <c r="M983" s="98">
        <f>'Activity data'!I193*'Emission factors'!$B$23*'Emission factors'!$G$23/1000</f>
        <v>92.801322900000002</v>
      </c>
      <c r="N983" s="98">
        <f>'Activity data'!J193*'Emission factors'!$B$23*'Emission factors'!$G$23/1000</f>
        <v>98.226278150000013</v>
      </c>
      <c r="O983" s="98">
        <f>'Activity data'!K193*'Emission factors'!$B$23*'Emission factors'!$G$23/1000</f>
        <v>95.692275250000009</v>
      </c>
      <c r="P983" s="98">
        <f>'Activity data'!L193*'Emission factors'!$B$23*'Emission factors'!$G$23/1000</f>
        <v>98.7781509</v>
      </c>
      <c r="Q983" s="98">
        <f>'Activity data'!M193*'Emission factors'!$B$23*'Emission factors'!$G$23/1000</f>
        <v>102.11767280000001</v>
      </c>
      <c r="R983" s="98">
        <f>'Activity data'!N193*'Emission factors'!$B$23*'Emission factors'!$G$23/1000</f>
        <v>105.73758910000001</v>
      </c>
      <c r="S983" s="98">
        <f>'Activity data'!O193*'Emission factors'!$B$23*'Emission factors'!$G$23/1000</f>
        <v>105.47441190000001</v>
      </c>
      <c r="T983" s="98">
        <f>'Activity data'!P193*'Emission factors'!$B$23*'Emission factors'!$G$23/1000</f>
        <v>108.85205760000001</v>
      </c>
      <c r="U983" s="98">
        <f>'Activity data'!Q193*'Emission factors'!$B$23*'Emission factors'!$G$23/1000</f>
        <v>112.06042132415672</v>
      </c>
    </row>
    <row r="984" spans="1:21" x14ac:dyDescent="0.25">
      <c r="A984" s="92" t="s">
        <v>11</v>
      </c>
      <c r="B984" s="92" t="s">
        <v>12</v>
      </c>
      <c r="C984" s="92" t="s">
        <v>13</v>
      </c>
      <c r="D984" s="92" t="s">
        <v>23</v>
      </c>
      <c r="E984" s="92" t="s">
        <v>24</v>
      </c>
      <c r="G984" s="92" t="s">
        <v>97</v>
      </c>
      <c r="H984" s="92" t="s">
        <v>74</v>
      </c>
      <c r="I984" s="88" t="s">
        <v>222</v>
      </c>
      <c r="L984" s="98">
        <f>'Activity data'!H194*'Emission factors'!$B$23*'Emission factors'!$G$23/1000</f>
        <v>19.011478200000003</v>
      </c>
      <c r="M984" s="98">
        <f>'Activity data'!I194*'Emission factors'!$B$23*'Emission factors'!$G$23/1000</f>
        <v>11.579796800000002</v>
      </c>
      <c r="N984" s="98">
        <f>'Activity data'!J194*'Emission factors'!$B$23*'Emission factors'!$G$23/1000</f>
        <v>22.810945300000004</v>
      </c>
      <c r="O984" s="98">
        <f>'Activity data'!K194*'Emission factors'!$B$23*'Emission factors'!$G$23/1000</f>
        <v>27.580109700000001</v>
      </c>
      <c r="P984" s="98">
        <f>'Activity data'!L194*'Emission factors'!$B$23*'Emission factors'!$G$23/1000</f>
        <v>26.732777500000001</v>
      </c>
      <c r="Q984" s="98">
        <f>'Activity data'!M194*'Emission factors'!$B$23*'Emission factors'!$G$23/1000</f>
        <v>27.395947150000005</v>
      </c>
      <c r="R984" s="98">
        <f>'Activity data'!N194*'Emission factors'!$B$23*'Emission factors'!$G$23/1000</f>
        <v>30.165149299999999</v>
      </c>
      <c r="S984" s="98">
        <f>'Activity data'!O194*'Emission factors'!$B$23*'Emission factors'!$G$23/1000</f>
        <v>34.276678150000002</v>
      </c>
      <c r="T984" s="98">
        <f>'Activity data'!P194*'Emission factors'!$B$23*'Emission factors'!$G$23/1000</f>
        <v>36.94226965</v>
      </c>
      <c r="U984" s="98">
        <f>'Activity data'!Q194*'Emission factors'!$B$23*'Emission factors'!$G$23/1000</f>
        <v>38.125648308809488</v>
      </c>
    </row>
    <row r="985" spans="1:21" x14ac:dyDescent="0.25">
      <c r="A985" s="92" t="s">
        <v>11</v>
      </c>
      <c r="B985" s="92" t="s">
        <v>12</v>
      </c>
      <c r="C985" s="92" t="s">
        <v>13</v>
      </c>
      <c r="D985" s="92" t="s">
        <v>23</v>
      </c>
      <c r="E985" s="92" t="s">
        <v>24</v>
      </c>
      <c r="G985" s="92" t="s">
        <v>97</v>
      </c>
      <c r="H985" s="92" t="s">
        <v>74</v>
      </c>
      <c r="I985" s="88" t="s">
        <v>201</v>
      </c>
      <c r="L985" s="98">
        <f>'Activity data'!H195*'Emission factors'!$B$23*'Emission factors'!$G$23/1000</f>
        <v>85.575632999999996</v>
      </c>
      <c r="M985" s="98">
        <f>'Activity data'!I195*'Emission factors'!$B$23*'Emission factors'!$G$23/1000</f>
        <v>61.720894950000002</v>
      </c>
      <c r="N985" s="98">
        <f>'Activity data'!J195*'Emission factors'!$B$23*'Emission factors'!$G$23/1000</f>
        <v>95.883509150000009</v>
      </c>
      <c r="O985" s="98">
        <f>'Activity data'!K195*'Emission factors'!$B$23*'Emission factors'!$G$23/1000</f>
        <v>124.59503485</v>
      </c>
      <c r="P985" s="98">
        <f>'Activity data'!L195*'Emission factors'!$B$23*'Emission factors'!$G$23/1000</f>
        <v>134.25542130000002</v>
      </c>
      <c r="Q985" s="98">
        <f>'Activity data'!M195*'Emission factors'!$B$23*'Emission factors'!$G$23/1000</f>
        <v>143.74086870000002</v>
      </c>
      <c r="R985" s="98">
        <f>'Activity data'!N195*'Emission factors'!$B$23*'Emission factors'!$G$23/1000</f>
        <v>160.06830840000001</v>
      </c>
      <c r="S985" s="98">
        <f>'Activity data'!O195*'Emission factors'!$B$23*'Emission factors'!$G$23/1000</f>
        <v>169.90455624999998</v>
      </c>
      <c r="T985" s="98">
        <f>'Activity data'!P195*'Emission factors'!$B$23*'Emission factors'!$G$23/1000</f>
        <v>180.43195170000001</v>
      </c>
      <c r="U985" s="98">
        <f>'Activity data'!Q195*'Emission factors'!$B$23*'Emission factors'!$G$23/1000</f>
        <v>186.59090759432914</v>
      </c>
    </row>
    <row r="986" spans="1:21" x14ac:dyDescent="0.25">
      <c r="A986" s="92" t="s">
        <v>11</v>
      </c>
      <c r="B986" s="92" t="s">
        <v>12</v>
      </c>
      <c r="C986" s="92" t="s">
        <v>13</v>
      </c>
      <c r="D986" s="92" t="s">
        <v>23</v>
      </c>
      <c r="E986" s="92" t="s">
        <v>24</v>
      </c>
      <c r="G986" s="92" t="s">
        <v>97</v>
      </c>
      <c r="H986" s="92" t="s">
        <v>74</v>
      </c>
      <c r="I986" s="88" t="s">
        <v>207</v>
      </c>
      <c r="L986" s="98">
        <f>'Activity data'!H196*'Emission factors'!$B$23*'Emission factors'!$G$23/1000</f>
        <v>28.7078363</v>
      </c>
      <c r="M986" s="98">
        <f>'Activity data'!I196*'Emission factors'!$B$23*'Emission factors'!$G$23/1000</f>
        <v>29.735641650000002</v>
      </c>
      <c r="N986" s="98">
        <f>'Activity data'!J196*'Emission factors'!$B$23*'Emission factors'!$G$23/1000</f>
        <v>28.750879300000001</v>
      </c>
      <c r="O986" s="98">
        <f>'Activity data'!K196*'Emission factors'!$B$23*'Emission factors'!$G$23/1000</f>
        <v>28.401001200000003</v>
      </c>
      <c r="P986" s="98">
        <f>'Activity data'!L196*'Emission factors'!$B$23*'Emission factors'!$G$23/1000</f>
        <v>34.25823115</v>
      </c>
      <c r="Q986" s="98">
        <f>'Activity data'!M196*'Emission factors'!$B$23*'Emission factors'!$G$23/1000</f>
        <v>37.071398650000006</v>
      </c>
      <c r="R986" s="98">
        <f>'Activity data'!N196*'Emission factors'!$B$23*'Emission factors'!$G$23/1000</f>
        <v>35.63991145</v>
      </c>
      <c r="S986" s="98">
        <f>'Activity data'!O196*'Emission factors'!$B$23*'Emission factors'!$G$23/1000</f>
        <v>35.415780399999996</v>
      </c>
      <c r="T986" s="98">
        <f>'Activity data'!P196*'Emission factors'!$B$23*'Emission factors'!$G$23/1000</f>
        <v>36.595158600000012</v>
      </c>
      <c r="U986" s="98">
        <f>'Activity data'!Q196*'Emission factors'!$B$23*'Emission factors'!$G$23/1000</f>
        <v>37.601270464751217</v>
      </c>
    </row>
    <row r="987" spans="1:21" x14ac:dyDescent="0.25">
      <c r="A987" s="92" t="s">
        <v>11</v>
      </c>
      <c r="B987" s="92" t="s">
        <v>12</v>
      </c>
      <c r="C987" s="92" t="s">
        <v>13</v>
      </c>
      <c r="D987" s="92" t="s">
        <v>23</v>
      </c>
      <c r="E987" s="92" t="s">
        <v>24</v>
      </c>
      <c r="G987" s="92" t="s">
        <v>97</v>
      </c>
      <c r="H987" s="92" t="s">
        <v>74</v>
      </c>
      <c r="I987" s="88" t="s">
        <v>218</v>
      </c>
      <c r="L987" s="98">
        <f>'Activity data'!H197*'Emission factors'!$B$23*'Emission factors'!$G$23/1000</f>
        <v>6.1490000000000003E-2</v>
      </c>
      <c r="M987" s="98">
        <f>'Activity data'!I197*'Emission factors'!$B$23*'Emission factors'!$G$23/1000</f>
        <v>9.2235000000000008E-3</v>
      </c>
      <c r="N987" s="98">
        <f>'Activity data'!J197*'Emission factors'!$B$23*'Emission factors'!$G$23/1000</f>
        <v>0</v>
      </c>
      <c r="O987" s="98">
        <f>'Activity data'!K197*'Emission factors'!$B$23*'Emission factors'!$G$23/1000</f>
        <v>0</v>
      </c>
      <c r="P987" s="98">
        <f>'Activity data'!L197*'Emission factors'!$B$23*'Emission factors'!$G$23/1000</f>
        <v>0</v>
      </c>
      <c r="Q987" s="98">
        <f>'Activity data'!M197*'Emission factors'!$B$23*'Emission factors'!$G$23/1000</f>
        <v>0</v>
      </c>
      <c r="R987" s="98">
        <f>'Activity data'!N197*'Emission factors'!$B$23*'Emission factors'!$G$23/1000</f>
        <v>0.23519925000000003</v>
      </c>
      <c r="S987" s="98">
        <f>'Activity data'!O197*'Emission factors'!$B$23*'Emission factors'!$G$23/1000</f>
        <v>0.22966515000000004</v>
      </c>
      <c r="T987" s="98">
        <f>'Activity data'!P197*'Emission factors'!$B$23*'Emission factors'!$G$23/1000</f>
        <v>0.26809640000000001</v>
      </c>
      <c r="U987" s="98">
        <f>'Activity data'!Q197*'Emission factors'!$B$23*'Emission factors'!$G$23/1000</f>
        <v>0.2953536305435609</v>
      </c>
    </row>
    <row r="988" spans="1:21" x14ac:dyDescent="0.25">
      <c r="A988" s="92" t="s">
        <v>11</v>
      </c>
      <c r="B988" s="92" t="s">
        <v>12</v>
      </c>
      <c r="C988" s="92" t="s">
        <v>13</v>
      </c>
      <c r="D988" s="92" t="s">
        <v>23</v>
      </c>
      <c r="E988" s="92" t="s">
        <v>24</v>
      </c>
      <c r="G988" s="92" t="s">
        <v>97</v>
      </c>
      <c r="H988" s="92" t="s">
        <v>74</v>
      </c>
      <c r="I988" s="88" t="s">
        <v>194</v>
      </c>
      <c r="L988" s="98">
        <f>'Activity data'!H198*'Emission factors'!$B$23*'Emission factors'!$G$23/1000</f>
        <v>10.782886400000001</v>
      </c>
      <c r="M988" s="98">
        <f>'Activity data'!I198*'Emission factors'!$B$23*'Emission factors'!$G$23/1000</f>
        <v>11.505701350000001</v>
      </c>
      <c r="N988" s="98">
        <f>'Activity data'!J198*'Emission factors'!$B$23*'Emission factors'!$G$23/1000</f>
        <v>12.662328250000002</v>
      </c>
      <c r="O988" s="98">
        <f>'Activity data'!K198*'Emission factors'!$B$23*'Emission factors'!$G$23/1000</f>
        <v>13.595439000000001</v>
      </c>
      <c r="P988" s="98">
        <f>'Activity data'!L198*'Emission factors'!$B$23*'Emission factors'!$G$23/1000</f>
        <v>14.7889599</v>
      </c>
      <c r="Q988" s="98">
        <f>'Activity data'!M198*'Emission factors'!$B$23*'Emission factors'!$G$23/1000</f>
        <v>14.550378700000001</v>
      </c>
      <c r="R988" s="98">
        <f>'Activity data'!N198*'Emission factors'!$B$23*'Emission factors'!$G$23/1000</f>
        <v>17.167085650000001</v>
      </c>
      <c r="S988" s="98">
        <f>'Activity data'!O198*'Emission factors'!$B$23*'Emission factors'!$G$23/1000</f>
        <v>18.441158450000003</v>
      </c>
      <c r="T988" s="98">
        <f>'Activity data'!P198*'Emission factors'!$B$23*'Emission factors'!$G$23/1000</f>
        <v>19.323232500000003</v>
      </c>
      <c r="U988" s="98">
        <f>'Activity data'!Q198*'Emission factors'!$B$23*'Emission factors'!$G$23/1000</f>
        <v>19.925106575779804</v>
      </c>
    </row>
    <row r="989" spans="1:21" x14ac:dyDescent="0.25">
      <c r="A989" s="92" t="s">
        <v>11</v>
      </c>
      <c r="B989" s="92" t="s">
        <v>12</v>
      </c>
      <c r="C989" s="92" t="s">
        <v>13</v>
      </c>
      <c r="D989" s="92" t="s">
        <v>23</v>
      </c>
      <c r="E989" s="92" t="s">
        <v>24</v>
      </c>
      <c r="G989" s="92" t="s">
        <v>97</v>
      </c>
      <c r="H989" s="92" t="s">
        <v>74</v>
      </c>
      <c r="I989" s="88" t="s">
        <v>195</v>
      </c>
      <c r="L989" s="98">
        <f>'Activity data'!H199*'Emission factors'!$B$23*'Emission factors'!$G$23/1000</f>
        <v>26.748150000000003</v>
      </c>
      <c r="M989" s="98">
        <f>'Activity data'!I199*'Emission factors'!$B$23*'Emission factors'!$G$23/1000</f>
        <v>33.312514949999994</v>
      </c>
      <c r="N989" s="98">
        <f>'Activity data'!J199*'Emission factors'!$B$23*'Emission factors'!$G$23/1000</f>
        <v>43.6585149</v>
      </c>
      <c r="O989" s="98">
        <f>'Activity data'!K199*'Emission factors'!$B$23*'Emission factors'!$G$23/1000</f>
        <v>34.959524599999995</v>
      </c>
      <c r="P989" s="98">
        <f>'Activity data'!L199*'Emission factors'!$B$23*'Emission factors'!$G$23/1000</f>
        <v>32.775399800000002</v>
      </c>
      <c r="Q989" s="98">
        <f>'Activity data'!M199*'Emission factors'!$B$23*'Emission factors'!$G$23/1000</f>
        <v>32.442738900000002</v>
      </c>
      <c r="R989" s="98">
        <f>'Activity data'!N199*'Emission factors'!$B$23*'Emission factors'!$G$23/1000</f>
        <v>30.741310600000006</v>
      </c>
      <c r="S989" s="98">
        <f>'Activity data'!O199*'Emission factors'!$B$23*'Emission factors'!$G$23/1000</f>
        <v>32.174027599999995</v>
      </c>
      <c r="T989" s="98">
        <f>'Activity data'!P199*'Emission factors'!$B$23*'Emission factors'!$G$23/1000</f>
        <v>33.369700650000006</v>
      </c>
      <c r="U989" s="98">
        <f>'Activity data'!Q199*'Emission factors'!$B$23*'Emission factors'!$G$23/1000</f>
        <v>34.149637782381973</v>
      </c>
    </row>
    <row r="990" spans="1:21" x14ac:dyDescent="0.25">
      <c r="A990" s="92" t="s">
        <v>11</v>
      </c>
      <c r="B990" s="92" t="s">
        <v>12</v>
      </c>
      <c r="C990" s="92" t="s">
        <v>13</v>
      </c>
      <c r="D990" s="92" t="s">
        <v>23</v>
      </c>
      <c r="E990" s="92" t="s">
        <v>24</v>
      </c>
      <c r="G990" s="92" t="s">
        <v>97</v>
      </c>
      <c r="H990" s="92" t="s">
        <v>74</v>
      </c>
      <c r="I990" s="88" t="s">
        <v>209</v>
      </c>
      <c r="L990" s="98">
        <f>'Activity data'!H200*'Emission factors'!$B$23*'Emission factors'!$G$23/1000</f>
        <v>208.30967299999998</v>
      </c>
      <c r="M990" s="98">
        <f>'Activity data'!I200*'Emission factors'!$B$23*'Emission factors'!$G$23/1000</f>
        <v>188.76784355000001</v>
      </c>
      <c r="N990" s="98">
        <f>'Activity data'!J200*'Emission factors'!$B$23*'Emission factors'!$G$23/1000</f>
        <v>216.37777590000002</v>
      </c>
      <c r="O990" s="98">
        <f>'Activity data'!K200*'Emission factors'!$B$23*'Emission factors'!$G$23/1000</f>
        <v>243.63936740000003</v>
      </c>
      <c r="P990" s="98">
        <f>'Activity data'!L200*'Emission factors'!$B$23*'Emission factors'!$G$23/1000</f>
        <v>246.76582645000002</v>
      </c>
      <c r="Q990" s="98">
        <f>'Activity data'!M200*'Emission factors'!$B$23*'Emission factors'!$G$23/1000</f>
        <v>255.05775295000004</v>
      </c>
      <c r="R990" s="98">
        <f>'Activity data'!N200*'Emission factors'!$B$23*'Emission factors'!$G$23/1000</f>
        <v>262.30250475000003</v>
      </c>
      <c r="S990" s="98">
        <f>'Activity data'!O200*'Emission factors'!$B$23*'Emission factors'!$G$23/1000</f>
        <v>290.51257950000002</v>
      </c>
      <c r="T990" s="98">
        <f>'Activity data'!P200*'Emission factors'!$B$23*'Emission factors'!$G$23/1000</f>
        <v>300.5920203</v>
      </c>
      <c r="U990" s="98">
        <f>'Activity data'!Q200*'Emission factors'!$B$23*'Emission factors'!$G$23/1000</f>
        <v>306.28672086741068</v>
      </c>
    </row>
    <row r="991" spans="1:21" x14ac:dyDescent="0.25">
      <c r="A991" s="92" t="s">
        <v>11</v>
      </c>
      <c r="B991" s="92" t="s">
        <v>12</v>
      </c>
      <c r="C991" s="92" t="s">
        <v>13</v>
      </c>
      <c r="D991" s="92" t="s">
        <v>23</v>
      </c>
      <c r="E991" s="92" t="s">
        <v>24</v>
      </c>
      <c r="G991" s="92" t="s">
        <v>97</v>
      </c>
      <c r="H991" s="92" t="s">
        <v>74</v>
      </c>
      <c r="I991" s="88" t="s">
        <v>208</v>
      </c>
      <c r="L991" s="98">
        <f>'Activity data'!H201*'Emission factors'!$B$23*'Emission factors'!$G$23/1000</f>
        <v>38.221569100000004</v>
      </c>
      <c r="M991" s="98">
        <f>'Activity data'!I201*'Emission factors'!$B$23*'Emission factors'!$G$23/1000</f>
        <v>36.245280500000007</v>
      </c>
      <c r="N991" s="98">
        <f>'Activity data'!J201*'Emission factors'!$B$23*'Emission factors'!$G$23/1000</f>
        <v>38.036176749999996</v>
      </c>
      <c r="O991" s="98">
        <f>'Activity data'!K201*'Emission factors'!$B$23*'Emission factors'!$G$23/1000</f>
        <v>39.709627099999999</v>
      </c>
      <c r="P991" s="98">
        <f>'Activity data'!L201*'Emission factors'!$B$23*'Emission factors'!$G$23/1000</f>
        <v>41.302218099999997</v>
      </c>
      <c r="Q991" s="98">
        <f>'Activity data'!M201*'Emission factors'!$B$23*'Emission factors'!$G$23/1000</f>
        <v>47.148687300000006</v>
      </c>
      <c r="R991" s="98">
        <f>'Activity data'!N201*'Emission factors'!$B$23*'Emission factors'!$G$23/1000</f>
        <v>53.226666350000002</v>
      </c>
      <c r="S991" s="98">
        <f>'Activity data'!O201*'Emission factors'!$B$23*'Emission factors'!$G$23/1000</f>
        <v>52.998231000000004</v>
      </c>
      <c r="T991" s="98">
        <f>'Activity data'!P201*'Emission factors'!$B$23*'Emission factors'!$G$23/1000</f>
        <v>50.717874349999995</v>
      </c>
      <c r="U991" s="98">
        <f>'Activity data'!Q201*'Emission factors'!$B$23*'Emission factors'!$G$23/1000</f>
        <v>51.026094171703676</v>
      </c>
    </row>
    <row r="992" spans="1:21" x14ac:dyDescent="0.25">
      <c r="A992" s="92" t="s">
        <v>11</v>
      </c>
      <c r="B992" s="92" t="s">
        <v>12</v>
      </c>
      <c r="C992" s="92" t="s">
        <v>13</v>
      </c>
      <c r="D992" s="92" t="s">
        <v>23</v>
      </c>
      <c r="E992" s="92" t="s">
        <v>24</v>
      </c>
      <c r="G992" s="92" t="s">
        <v>97</v>
      </c>
      <c r="H992" s="92" t="s">
        <v>74</v>
      </c>
      <c r="I992" s="88" t="s">
        <v>226</v>
      </c>
      <c r="L992" s="98">
        <f>'Activity data'!H202*'Emission factors'!$B$23*'Emission factors'!$G$23/1000</f>
        <v>0</v>
      </c>
      <c r="M992" s="98">
        <f>'Activity data'!I202*'Emission factors'!$B$23*'Emission factors'!$G$23/1000</f>
        <v>0</v>
      </c>
      <c r="N992" s="98">
        <f>'Activity data'!J202*'Emission factors'!$B$23*'Emission factors'!$G$23/1000</f>
        <v>0</v>
      </c>
      <c r="O992" s="98">
        <f>'Activity data'!K202*'Emission factors'!$B$23*'Emission factors'!$G$23/1000</f>
        <v>0</v>
      </c>
      <c r="P992" s="98">
        <f>'Activity data'!L202*'Emission factors'!$B$23*'Emission factors'!$G$23/1000</f>
        <v>0</v>
      </c>
      <c r="Q992" s="98">
        <f>'Activity data'!M202*'Emission factors'!$B$23*'Emission factors'!$G$23/1000</f>
        <v>0</v>
      </c>
      <c r="R992" s="98">
        <f>'Activity data'!N202*'Emission factors'!$B$23*'Emission factors'!$G$23/1000</f>
        <v>0</v>
      </c>
      <c r="S992" s="98">
        <f>'Activity data'!O202*'Emission factors'!$B$23*'Emission factors'!$G$23/1000</f>
        <v>0</v>
      </c>
      <c r="T992" s="98">
        <f>'Activity data'!P202*'Emission factors'!$B$23*'Emission factors'!$G$23/1000</f>
        <v>0</v>
      </c>
      <c r="U992" s="98">
        <f>'Activity data'!Q202*'Emission factors'!$B$23*'Emission factors'!$G$23/1000</f>
        <v>0</v>
      </c>
    </row>
    <row r="993" spans="1:21" x14ac:dyDescent="0.25">
      <c r="A993" s="92" t="s">
        <v>11</v>
      </c>
      <c r="B993" s="92" t="s">
        <v>12</v>
      </c>
      <c r="C993" s="92" t="s">
        <v>13</v>
      </c>
      <c r="D993" s="92" t="s">
        <v>23</v>
      </c>
      <c r="E993" s="92" t="s">
        <v>24</v>
      </c>
      <c r="G993" s="92" t="s">
        <v>97</v>
      </c>
      <c r="H993" s="92" t="s">
        <v>74</v>
      </c>
      <c r="I993" s="88" t="s">
        <v>196</v>
      </c>
      <c r="L993" s="98">
        <f>'Activity data'!H203*'Emission factors'!$B$23*'Emission factors'!$G$23/1000</f>
        <v>175.88691835</v>
      </c>
      <c r="M993" s="98">
        <f>'Activity data'!I203*'Emission factors'!$B$23*'Emission factors'!$G$23/1000</f>
        <v>179.41859650000001</v>
      </c>
      <c r="N993" s="98">
        <f>'Activity data'!J203*'Emission factors'!$B$23*'Emission factors'!$G$23/1000</f>
        <v>195.04351295000001</v>
      </c>
      <c r="O993" s="98">
        <f>'Activity data'!K203*'Emission factors'!$B$23*'Emission factors'!$G$23/1000</f>
        <v>203.55126935000001</v>
      </c>
      <c r="P993" s="98">
        <f>'Activity data'!L203*'Emission factors'!$B$23*'Emission factors'!$G$23/1000</f>
        <v>212.27055135000001</v>
      </c>
      <c r="Q993" s="98">
        <f>'Activity data'!M203*'Emission factors'!$B$23*'Emission factors'!$G$23/1000</f>
        <v>218.43369405000001</v>
      </c>
      <c r="R993" s="98">
        <f>'Activity data'!N203*'Emission factors'!$B$23*'Emission factors'!$G$23/1000</f>
        <v>202.90439455000001</v>
      </c>
      <c r="S993" s="98">
        <f>'Activity data'!O203*'Emission factors'!$B$23*'Emission factors'!$G$23/1000</f>
        <v>196.8073536</v>
      </c>
      <c r="T993" s="98">
        <f>'Activity data'!P203*'Emission factors'!$B$23*'Emission factors'!$G$23/1000</f>
        <v>201.27183504999999</v>
      </c>
      <c r="U993" s="98">
        <f>'Activity data'!Q203*'Emission factors'!$B$23*'Emission factors'!$G$23/1000</f>
        <v>206.39587032039626</v>
      </c>
    </row>
    <row r="994" spans="1:21" x14ac:dyDescent="0.25">
      <c r="A994" s="92" t="s">
        <v>11</v>
      </c>
      <c r="B994" s="92" t="s">
        <v>12</v>
      </c>
      <c r="C994" s="92" t="s">
        <v>13</v>
      </c>
      <c r="D994" s="92" t="s">
        <v>23</v>
      </c>
      <c r="E994" s="92" t="s">
        <v>24</v>
      </c>
      <c r="G994" s="92" t="s">
        <v>97</v>
      </c>
      <c r="H994" s="92" t="s">
        <v>74</v>
      </c>
      <c r="I994" s="88" t="s">
        <v>197</v>
      </c>
      <c r="L994" s="98">
        <f>'Activity data'!H204*'Emission factors'!$B$23*'Emission factors'!$G$23/1000</f>
        <v>127.42418975</v>
      </c>
      <c r="M994" s="98">
        <f>'Activity data'!I204*'Emission factors'!$B$23*'Emission factors'!$G$23/1000</f>
        <v>129.30117200000001</v>
      </c>
      <c r="N994" s="98">
        <f>'Activity data'!J204*'Emission factors'!$B$23*'Emission factors'!$G$23/1000</f>
        <v>161.07305500000001</v>
      </c>
      <c r="O994" s="98">
        <f>'Activity data'!K204*'Emission factors'!$B$23*'Emission factors'!$G$23/1000</f>
        <v>184.81372910000002</v>
      </c>
      <c r="P994" s="98">
        <f>'Activity data'!L204*'Emission factors'!$B$23*'Emission factors'!$G$23/1000</f>
        <v>203.09931785000003</v>
      </c>
      <c r="Q994" s="98">
        <f>'Activity data'!M204*'Emission factors'!$B$23*'Emission factors'!$G$23/1000</f>
        <v>212.5623214</v>
      </c>
      <c r="R994" s="98">
        <f>'Activity data'!N204*'Emission factors'!$B$23*'Emission factors'!$G$23/1000</f>
        <v>227.43398535</v>
      </c>
      <c r="S994" s="98">
        <f>'Activity data'!O204*'Emission factors'!$B$23*'Emission factors'!$G$23/1000</f>
        <v>237.29359940000001</v>
      </c>
      <c r="T994" s="98">
        <f>'Activity data'!P204*'Emission factors'!$B$23*'Emission factors'!$G$23/1000</f>
        <v>250.01249845000004</v>
      </c>
      <c r="U994" s="98">
        <f>'Activity data'!Q204*'Emission factors'!$B$23*'Emission factors'!$G$23/1000</f>
        <v>258.12280361542366</v>
      </c>
    </row>
    <row r="995" spans="1:21" x14ac:dyDescent="0.25">
      <c r="A995" s="92" t="s">
        <v>11</v>
      </c>
      <c r="B995" s="92" t="s">
        <v>12</v>
      </c>
      <c r="C995" s="92" t="s">
        <v>13</v>
      </c>
      <c r="D995" s="92" t="s">
        <v>23</v>
      </c>
      <c r="E995" s="92" t="s">
        <v>24</v>
      </c>
      <c r="G995" s="92" t="s">
        <v>97</v>
      </c>
      <c r="H995" s="92" t="s">
        <v>74</v>
      </c>
      <c r="I995" s="88" t="s">
        <v>229</v>
      </c>
      <c r="L995" s="98">
        <f>'Activity data'!H205*'Emission factors'!$B$23*'Emission factors'!$G$23/1000</f>
        <v>0</v>
      </c>
      <c r="M995" s="98">
        <f>'Activity data'!I205*'Emission factors'!$B$23*'Emission factors'!$G$23/1000</f>
        <v>0</v>
      </c>
      <c r="N995" s="98">
        <f>'Activity data'!J205*'Emission factors'!$B$23*'Emission factors'!$G$23/1000</f>
        <v>0</v>
      </c>
      <c r="O995" s="98">
        <f>'Activity data'!K205*'Emission factors'!$B$23*'Emission factors'!$G$23/1000</f>
        <v>0</v>
      </c>
      <c r="P995" s="98">
        <f>'Activity data'!L205*'Emission factors'!$B$23*'Emission factors'!$G$23/1000</f>
        <v>0</v>
      </c>
      <c r="Q995" s="98">
        <f>'Activity data'!M205*'Emission factors'!$B$23*'Emission factors'!$G$23/1000</f>
        <v>0</v>
      </c>
      <c r="R995" s="98">
        <f>'Activity data'!N205*'Emission factors'!$B$23*'Emission factors'!$G$23/1000</f>
        <v>0</v>
      </c>
      <c r="S995" s="98">
        <f>'Activity data'!O205*'Emission factors'!$B$23*'Emission factors'!$G$23/1000</f>
        <v>0</v>
      </c>
      <c r="T995" s="98">
        <f>'Activity data'!P205*'Emission factors'!$B$23*'Emission factors'!$G$23/1000</f>
        <v>0</v>
      </c>
      <c r="U995" s="98">
        <f>'Activity data'!Q205*'Emission factors'!$B$23*'Emission factors'!$G$23/1000</f>
        <v>0</v>
      </c>
    </row>
    <row r="996" spans="1:21" x14ac:dyDescent="0.25">
      <c r="A996" s="92" t="s">
        <v>11</v>
      </c>
      <c r="B996" s="92" t="s">
        <v>12</v>
      </c>
      <c r="C996" s="92" t="s">
        <v>13</v>
      </c>
      <c r="D996" s="92" t="s">
        <v>23</v>
      </c>
      <c r="E996" s="92" t="s">
        <v>24</v>
      </c>
      <c r="G996" s="92" t="s">
        <v>97</v>
      </c>
      <c r="H996" s="92" t="s">
        <v>74</v>
      </c>
      <c r="I996" s="88" t="s">
        <v>198</v>
      </c>
      <c r="L996" s="98">
        <f>'Activity data'!H206*'Emission factors'!$B$23*'Emission factors'!$G$23/1000</f>
        <v>0</v>
      </c>
      <c r="M996" s="98">
        <f>'Activity data'!I206*'Emission factors'!$B$23*'Emission factors'!$G$23/1000</f>
        <v>0</v>
      </c>
      <c r="N996" s="98">
        <f>'Activity data'!J206*'Emission factors'!$B$23*'Emission factors'!$G$23/1000</f>
        <v>0</v>
      </c>
      <c r="O996" s="98">
        <f>'Activity data'!K206*'Emission factors'!$B$23*'Emission factors'!$G$23/1000</f>
        <v>0</v>
      </c>
      <c r="P996" s="98">
        <f>'Activity data'!L206*'Emission factors'!$B$23*'Emission factors'!$G$23/1000</f>
        <v>0</v>
      </c>
      <c r="Q996" s="98">
        <f>'Activity data'!M206*'Emission factors'!$B$23*'Emission factors'!$G$23/1000</f>
        <v>0</v>
      </c>
      <c r="R996" s="98">
        <f>'Activity data'!N206*'Emission factors'!$B$23*'Emission factors'!$G$23/1000</f>
        <v>0</v>
      </c>
      <c r="S996" s="98">
        <f>'Activity data'!O206*'Emission factors'!$B$23*'Emission factors'!$G$23/1000</f>
        <v>0</v>
      </c>
      <c r="T996" s="98">
        <f>'Activity data'!P206*'Emission factors'!$B$23*'Emission factors'!$G$23/1000</f>
        <v>0</v>
      </c>
      <c r="U996" s="98">
        <f>'Activity data'!Q206*'Emission factors'!$B$23*'Emission factors'!$G$23/1000</f>
        <v>0</v>
      </c>
    </row>
    <row r="997" spans="1:21" x14ac:dyDescent="0.25">
      <c r="A997" s="92" t="s">
        <v>11</v>
      </c>
      <c r="B997" s="92" t="s">
        <v>12</v>
      </c>
      <c r="C997" s="92" t="s">
        <v>13</v>
      </c>
      <c r="D997" s="92" t="s">
        <v>23</v>
      </c>
      <c r="E997" s="92" t="s">
        <v>24</v>
      </c>
      <c r="G997" s="92" t="s">
        <v>97</v>
      </c>
      <c r="H997" s="92" t="s">
        <v>74</v>
      </c>
      <c r="I997" s="88" t="s">
        <v>231</v>
      </c>
      <c r="L997" s="98">
        <f>'Activity data'!H207*'Emission factors'!$B$23*'Emission factors'!$G$23/1000</f>
        <v>0</v>
      </c>
      <c r="M997" s="98">
        <f>'Activity data'!I207*'Emission factors'!$B$23*'Emission factors'!$G$23/1000</f>
        <v>0</v>
      </c>
      <c r="N997" s="98">
        <f>'Activity data'!J207*'Emission factors'!$B$23*'Emission factors'!$G$23/1000</f>
        <v>0</v>
      </c>
      <c r="O997" s="98">
        <f>'Activity data'!K207*'Emission factors'!$B$23*'Emission factors'!$G$23/1000</f>
        <v>0</v>
      </c>
      <c r="P997" s="98">
        <f>'Activity data'!L207*'Emission factors'!$B$23*'Emission factors'!$G$23/1000</f>
        <v>0</v>
      </c>
      <c r="Q997" s="98">
        <f>'Activity data'!M207*'Emission factors'!$B$23*'Emission factors'!$G$23/1000</f>
        <v>0</v>
      </c>
      <c r="R997" s="98">
        <f>'Activity data'!N207*'Emission factors'!$B$23*'Emission factors'!$G$23/1000</f>
        <v>0</v>
      </c>
      <c r="S997" s="98">
        <f>'Activity data'!O207*'Emission factors'!$B$23*'Emission factors'!$G$23/1000</f>
        <v>0</v>
      </c>
      <c r="T997" s="98">
        <f>'Activity data'!P207*'Emission factors'!$B$23*'Emission factors'!$G$23/1000</f>
        <v>0</v>
      </c>
      <c r="U997" s="98">
        <f>'Activity data'!Q207*'Emission factors'!$B$23*'Emission factors'!$G$23/1000</f>
        <v>0</v>
      </c>
    </row>
    <row r="998" spans="1:21" x14ac:dyDescent="0.25">
      <c r="A998" s="92" t="s">
        <v>11</v>
      </c>
      <c r="B998" s="92" t="s">
        <v>12</v>
      </c>
      <c r="C998" s="92" t="s">
        <v>13</v>
      </c>
      <c r="D998" s="92" t="s">
        <v>23</v>
      </c>
      <c r="E998" s="92" t="s">
        <v>24</v>
      </c>
      <c r="G998" s="92" t="s">
        <v>97</v>
      </c>
      <c r="H998" s="92" t="s">
        <v>74</v>
      </c>
      <c r="I998" s="88" t="s">
        <v>230</v>
      </c>
      <c r="L998" s="98">
        <f>'Activity data'!H208*'Emission factors'!$B$23*'Emission factors'!$G$23/1000</f>
        <v>0</v>
      </c>
      <c r="M998" s="98">
        <f>'Activity data'!I208*'Emission factors'!$B$23*'Emission factors'!$G$23/1000</f>
        <v>0</v>
      </c>
      <c r="N998" s="98">
        <f>'Activity data'!J208*'Emission factors'!$B$23*'Emission factors'!$G$23/1000</f>
        <v>0</v>
      </c>
      <c r="O998" s="98">
        <f>'Activity data'!K208*'Emission factors'!$B$23*'Emission factors'!$G$23/1000</f>
        <v>0</v>
      </c>
      <c r="P998" s="98">
        <f>'Activity data'!L208*'Emission factors'!$B$23*'Emission factors'!$G$23/1000</f>
        <v>0</v>
      </c>
      <c r="Q998" s="98">
        <f>'Activity data'!M208*'Emission factors'!$B$23*'Emission factors'!$G$23/1000</f>
        <v>0</v>
      </c>
      <c r="R998" s="98">
        <f>'Activity data'!N208*'Emission factors'!$B$23*'Emission factors'!$G$23/1000</f>
        <v>0</v>
      </c>
      <c r="S998" s="98">
        <f>'Activity data'!O208*'Emission factors'!$B$23*'Emission factors'!$G$23/1000</f>
        <v>1.8447000000000002E-2</v>
      </c>
      <c r="T998" s="98">
        <f>'Activity data'!P208*'Emission factors'!$B$23*'Emission factors'!$G$23/1000</f>
        <v>2.4596E-2</v>
      </c>
      <c r="U998" s="98">
        <f>'Activity data'!Q208*'Emission factors'!$B$23*'Emission factors'!$G$23/1000</f>
        <v>2.5029968690132277E-2</v>
      </c>
    </row>
    <row r="999" spans="1:21" x14ac:dyDescent="0.25">
      <c r="A999" s="92" t="s">
        <v>11</v>
      </c>
      <c r="B999" s="92" t="s">
        <v>12</v>
      </c>
      <c r="C999" s="92" t="s">
        <v>13</v>
      </c>
      <c r="D999" s="92" t="s">
        <v>23</v>
      </c>
      <c r="E999" s="92" t="s">
        <v>24</v>
      </c>
      <c r="G999" s="92" t="s">
        <v>97</v>
      </c>
      <c r="H999" s="92" t="s">
        <v>74</v>
      </c>
      <c r="I999" s="88" t="s">
        <v>232</v>
      </c>
      <c r="L999" s="98">
        <f>'Activity data'!H209*'Emission factors'!$B$23*'Emission factors'!$G$23/1000</f>
        <v>136.34392914999998</v>
      </c>
      <c r="M999" s="98">
        <f>'Activity data'!I209*'Emission factors'!$B$23*'Emission factors'!$G$23/1000</f>
        <v>149.27097185</v>
      </c>
      <c r="N999" s="98">
        <f>'Activity data'!J209*'Emission factors'!$B$23*'Emission factors'!$G$23/1000</f>
        <v>134.39254399999999</v>
      </c>
      <c r="O999" s="98">
        <f>'Activity data'!K209*'Emission factors'!$B$23*'Emission factors'!$G$23/1000</f>
        <v>141.43437880000002</v>
      </c>
      <c r="P999" s="98">
        <f>'Activity data'!L209*'Emission factors'!$B$23*'Emission factors'!$G$23/1000</f>
        <v>138.12775404999999</v>
      </c>
      <c r="Q999" s="98">
        <f>'Activity data'!M209*'Emission factors'!$B$23*'Emission factors'!$G$23/1000</f>
        <v>143.20682805000001</v>
      </c>
      <c r="R999" s="98">
        <f>'Activity data'!N209*'Emission factors'!$B$23*'Emission factors'!$G$23/1000</f>
        <v>128.4261693</v>
      </c>
      <c r="S999" s="98">
        <f>'Activity data'!O209*'Emission factors'!$B$23*'Emission factors'!$G$23/1000</f>
        <v>135.68414145</v>
      </c>
      <c r="T999" s="98">
        <f>'Activity data'!P209*'Emission factors'!$B$23*'Emission factors'!$G$23/1000</f>
        <v>145.90039750000003</v>
      </c>
      <c r="U999" s="98">
        <f>'Activity data'!Q209*'Emission factors'!$B$23*'Emission factors'!$G$23/1000</f>
        <v>150.46890827916471</v>
      </c>
    </row>
    <row r="1000" spans="1:21" x14ac:dyDescent="0.25">
      <c r="A1000" s="92" t="s">
        <v>11</v>
      </c>
      <c r="B1000" s="92" t="s">
        <v>12</v>
      </c>
      <c r="C1000" s="92" t="s">
        <v>13</v>
      </c>
      <c r="D1000" s="92" t="s">
        <v>23</v>
      </c>
      <c r="E1000" s="92" t="s">
        <v>24</v>
      </c>
      <c r="G1000" s="92" t="s">
        <v>97</v>
      </c>
      <c r="H1000" s="92" t="s">
        <v>74</v>
      </c>
      <c r="I1000" s="92" t="s">
        <v>225</v>
      </c>
      <c r="L1000" s="98">
        <f>'Activity data'!H210*'Emission factors'!$B$23*'Emission factors'!$G$23/1000</f>
        <v>9.2235000000000017E-4</v>
      </c>
      <c r="M1000" s="98">
        <f>'Activity data'!I210*'Emission factors'!$B$23*'Emission factors'!$G$23/1000</f>
        <v>0</v>
      </c>
      <c r="N1000" s="98">
        <f>'Activity data'!J210*'Emission factors'!$B$23*'Emission factors'!$G$23/1000</f>
        <v>0</v>
      </c>
      <c r="O1000" s="98">
        <f>'Activity data'!K210*'Emission factors'!$B$23*'Emission factors'!$G$23/1000</f>
        <v>0</v>
      </c>
      <c r="P1000" s="98">
        <f>'Activity data'!L210*'Emission factors'!$B$23*'Emission factors'!$G$23/1000</f>
        <v>0</v>
      </c>
      <c r="Q1000" s="98">
        <f>'Activity data'!M210*'Emission factors'!$B$23*'Emission factors'!$G$23/1000</f>
        <v>0</v>
      </c>
      <c r="R1000" s="98">
        <f>'Activity data'!N210*'Emission factors'!$B$23*'Emission factors'!$G$23/1000</f>
        <v>0</v>
      </c>
      <c r="S1000" s="98">
        <f>'Activity data'!O210*'Emission factors'!$B$23*'Emission factors'!$G$23/1000</f>
        <v>0</v>
      </c>
      <c r="T1000" s="98">
        <f>'Activity data'!P210*'Emission factors'!$B$23*'Emission factors'!$G$23/1000</f>
        <v>0</v>
      </c>
      <c r="U1000" s="98">
        <f>'Activity data'!Q210*'Emission factors'!$B$23*'Emission factors'!$G$23/1000</f>
        <v>0</v>
      </c>
    </row>
    <row r="1001" spans="1:21" x14ac:dyDescent="0.25">
      <c r="A1001" s="92" t="s">
        <v>11</v>
      </c>
      <c r="B1001" s="92" t="s">
        <v>12</v>
      </c>
      <c r="C1001" s="92" t="s">
        <v>13</v>
      </c>
      <c r="D1001" s="92" t="s">
        <v>23</v>
      </c>
      <c r="E1001" s="92" t="s">
        <v>24</v>
      </c>
      <c r="G1001" s="92" t="s">
        <v>97</v>
      </c>
      <c r="H1001" s="92" t="s">
        <v>74</v>
      </c>
      <c r="I1001" s="88" t="s">
        <v>205</v>
      </c>
      <c r="L1001" s="98">
        <f>'Activity data'!H211*'Emission factors'!$B$23*'Emission factors'!$G$23/1000</f>
        <v>76.219929499999992</v>
      </c>
      <c r="M1001" s="98">
        <f>'Activity data'!I211*'Emission factors'!$B$23*'Emission factors'!$G$23/1000</f>
        <v>84.391335600000005</v>
      </c>
      <c r="N1001" s="98">
        <f>'Activity data'!J211*'Emission factors'!$B$23*'Emission factors'!$G$23/1000</f>
        <v>84.94136365</v>
      </c>
      <c r="O1001" s="98">
        <f>'Activity data'!K211*'Emission factors'!$B$23*'Emission factors'!$G$23/1000</f>
        <v>86.26524335000002</v>
      </c>
      <c r="P1001" s="98">
        <f>'Activity data'!L211*'Emission factors'!$B$23*'Emission factors'!$G$23/1000</f>
        <v>85.490469349999998</v>
      </c>
      <c r="Q1001" s="98">
        <f>'Activity data'!M211*'Emission factors'!$B$23*'Emission factors'!$G$23/1000</f>
        <v>86.360552850000005</v>
      </c>
      <c r="R1001" s="98">
        <f>'Activity data'!N211*'Emission factors'!$B$23*'Emission factors'!$G$23/1000</f>
        <v>85.191013049999995</v>
      </c>
      <c r="S1001" s="98">
        <f>'Activity data'!O211*'Emission factors'!$B$23*'Emission factors'!$G$23/1000</f>
        <v>87.328405449999991</v>
      </c>
      <c r="T1001" s="98">
        <f>'Activity data'!P211*'Emission factors'!$B$23*'Emission factors'!$G$23/1000</f>
        <v>95.958526949999992</v>
      </c>
      <c r="U1001" s="98">
        <f>'Activity data'!Q211*'Emission factors'!$B$23*'Emission factors'!$G$23/1000</f>
        <v>100.27631206484246</v>
      </c>
    </row>
    <row r="1002" spans="1:21" x14ac:dyDescent="0.25">
      <c r="A1002" s="92" t="s">
        <v>11</v>
      </c>
      <c r="B1002" s="92" t="s">
        <v>12</v>
      </c>
      <c r="C1002" s="92" t="s">
        <v>13</v>
      </c>
      <c r="D1002" s="92" t="s">
        <v>23</v>
      </c>
      <c r="E1002" s="92" t="s">
        <v>24</v>
      </c>
      <c r="G1002" s="92" t="s">
        <v>97</v>
      </c>
      <c r="H1002" s="92" t="s">
        <v>74</v>
      </c>
      <c r="I1002" s="88" t="s">
        <v>204</v>
      </c>
      <c r="L1002" s="98">
        <f>'Activity data'!H212*'Emission factors'!$B$23*'Emission factors'!$G$23/1000</f>
        <v>157.56904735000001</v>
      </c>
      <c r="M1002" s="98">
        <f>'Activity data'!I212*'Emission factors'!$B$23*'Emission factors'!$G$23/1000</f>
        <v>169.91962129999999</v>
      </c>
      <c r="N1002" s="98">
        <f>'Activity data'!J212*'Emission factors'!$B$23*'Emission factors'!$G$23/1000</f>
        <v>191.91059745000001</v>
      </c>
      <c r="O1002" s="98">
        <f>'Activity data'!K212*'Emission factors'!$B$23*'Emission factors'!$G$23/1000</f>
        <v>204.32266140000002</v>
      </c>
      <c r="P1002" s="98">
        <f>'Activity data'!L212*'Emission factors'!$B$23*'Emission factors'!$G$23/1000</f>
        <v>223.21454155000001</v>
      </c>
      <c r="Q1002" s="98">
        <f>'Activity data'!M212*'Emission factors'!$B$23*'Emission factors'!$G$23/1000</f>
        <v>238.97719560000002</v>
      </c>
      <c r="R1002" s="98">
        <f>'Activity data'!N212*'Emission factors'!$B$23*'Emission factors'!$G$23/1000</f>
        <v>253.87745239999998</v>
      </c>
      <c r="S1002" s="98">
        <f>'Activity data'!O212*'Emission factors'!$B$23*'Emission factors'!$G$23/1000</f>
        <v>274.74500625000002</v>
      </c>
      <c r="T1002" s="98">
        <f>'Activity data'!P212*'Emission factors'!$B$23*'Emission factors'!$G$23/1000</f>
        <v>290.14394695000004</v>
      </c>
      <c r="U1002" s="98">
        <f>'Activity data'!Q212*'Emission factors'!$B$23*'Emission factors'!$G$23/1000</f>
        <v>298.56122103120134</v>
      </c>
    </row>
    <row r="1003" spans="1:21" x14ac:dyDescent="0.25">
      <c r="A1003" s="92" t="s">
        <v>11</v>
      </c>
      <c r="B1003" s="92" t="s">
        <v>12</v>
      </c>
      <c r="C1003" s="92" t="s">
        <v>13</v>
      </c>
      <c r="D1003" s="92" t="s">
        <v>23</v>
      </c>
      <c r="E1003" s="92" t="s">
        <v>24</v>
      </c>
      <c r="G1003" s="92" t="s">
        <v>97</v>
      </c>
      <c r="H1003" s="92" t="s">
        <v>74</v>
      </c>
      <c r="I1003" s="88" t="s">
        <v>228</v>
      </c>
      <c r="L1003" s="98">
        <f>'Activity data'!H213*'Emission factors'!$B$23*'Emission factors'!$G$23/1000</f>
        <v>0.64011090000000004</v>
      </c>
      <c r="M1003" s="98">
        <f>'Activity data'!I213*'Emission factors'!$B$23*'Emission factors'!$G$23/1000</f>
        <v>0.47900710000000002</v>
      </c>
      <c r="N1003" s="98">
        <f>'Activity data'!J213*'Emission factors'!$B$23*'Emission factors'!$G$23/1000</f>
        <v>8.8545599999999988E-2</v>
      </c>
      <c r="O1003" s="98">
        <f>'Activity data'!K213*'Emission factors'!$B$23*'Emission factors'!$G$23/1000</f>
        <v>0</v>
      </c>
      <c r="P1003" s="98">
        <f>'Activity data'!L213*'Emission factors'!$B$23*'Emission factors'!$G$23/1000</f>
        <v>0</v>
      </c>
      <c r="Q1003" s="98">
        <f>'Activity data'!M213*'Emission factors'!$B$23*'Emission factors'!$G$23/1000</f>
        <v>0</v>
      </c>
      <c r="R1003" s="98">
        <f>'Activity data'!N213*'Emission factors'!$B$23*'Emission factors'!$G$23/1000</f>
        <v>0</v>
      </c>
      <c r="S1003" s="98">
        <f>'Activity data'!O213*'Emission factors'!$B$23*'Emission factors'!$G$23/1000</f>
        <v>0</v>
      </c>
      <c r="T1003" s="98">
        <f>'Activity data'!P213*'Emission factors'!$B$23*'Emission factors'!$G$23/1000</f>
        <v>0</v>
      </c>
      <c r="U1003" s="98">
        <f>'Activity data'!Q213*'Emission factors'!$B$23*'Emission factors'!$G$23/1000</f>
        <v>0</v>
      </c>
    </row>
    <row r="1004" spans="1:21" x14ac:dyDescent="0.25">
      <c r="A1004" s="92" t="s">
        <v>11</v>
      </c>
      <c r="B1004" s="92" t="s">
        <v>12</v>
      </c>
      <c r="C1004" s="92" t="s">
        <v>13</v>
      </c>
      <c r="D1004" s="92" t="s">
        <v>23</v>
      </c>
      <c r="E1004" s="92" t="s">
        <v>24</v>
      </c>
      <c r="G1004" s="92" t="s">
        <v>97</v>
      </c>
      <c r="H1004" s="92" t="s">
        <v>74</v>
      </c>
      <c r="I1004" s="88" t="s">
        <v>202</v>
      </c>
      <c r="L1004" s="98">
        <f>'Activity data'!H214*'Emission factors'!$B$23*'Emission factors'!$G$23/1000</f>
        <v>97.81245045</v>
      </c>
      <c r="M1004" s="98">
        <f>'Activity data'!I214*'Emission factors'!$B$23*'Emission factors'!$G$23/1000</f>
        <v>95.961908900000012</v>
      </c>
      <c r="N1004" s="98">
        <f>'Activity data'!J214*'Emission factors'!$B$23*'Emission factors'!$G$23/1000</f>
        <v>97.600924849999998</v>
      </c>
      <c r="O1004" s="98">
        <f>'Activity data'!K214*'Emission factors'!$B$23*'Emission factors'!$G$23/1000</f>
        <v>103.04340475000001</v>
      </c>
      <c r="P1004" s="98">
        <f>'Activity data'!L214*'Emission factors'!$B$23*'Emission factors'!$G$23/1000</f>
        <v>99.162155950000013</v>
      </c>
      <c r="Q1004" s="98">
        <f>'Activity data'!M214*'Emission factors'!$B$23*'Emission factors'!$G$23/1000</f>
        <v>97.943116700000004</v>
      </c>
      <c r="R1004" s="98">
        <f>'Activity data'!N214*'Emission factors'!$B$23*'Emission factors'!$G$23/1000</f>
        <v>103.68474545000001</v>
      </c>
      <c r="S1004" s="98">
        <f>'Activity data'!O214*'Emission factors'!$B$23*'Emission factors'!$G$23/1000</f>
        <v>107.54570255</v>
      </c>
      <c r="T1004" s="98">
        <f>'Activity data'!P214*'Emission factors'!$B$23*'Emission factors'!$G$23/1000</f>
        <v>111.21942259999999</v>
      </c>
      <c r="U1004" s="98">
        <f>'Activity data'!Q214*'Emission factors'!$B$23*'Emission factors'!$G$23/1000</f>
        <v>114.20048364716304</v>
      </c>
    </row>
    <row r="1005" spans="1:21" x14ac:dyDescent="0.25">
      <c r="A1005" s="92" t="s">
        <v>11</v>
      </c>
      <c r="B1005" s="92" t="s">
        <v>12</v>
      </c>
      <c r="C1005" s="92" t="s">
        <v>13</v>
      </c>
      <c r="D1005" s="92" t="s">
        <v>23</v>
      </c>
      <c r="E1005" s="92" t="s">
        <v>24</v>
      </c>
      <c r="G1005" s="92" t="s">
        <v>97</v>
      </c>
      <c r="H1005" s="92" t="s">
        <v>74</v>
      </c>
      <c r="I1005" s="88" t="s">
        <v>190</v>
      </c>
      <c r="L1005" s="98">
        <f>'Activity data'!H215*'Emission factors'!$B$23*'Emission factors'!$G$23/1000</f>
        <v>0</v>
      </c>
      <c r="M1005" s="98">
        <f>'Activity data'!I215*'Emission factors'!$B$23*'Emission factors'!$G$23/1000</f>
        <v>0</v>
      </c>
      <c r="N1005" s="98">
        <f>'Activity data'!J215*'Emission factors'!$B$23*'Emission factors'!$G$23/1000</f>
        <v>0</v>
      </c>
      <c r="O1005" s="98">
        <f>'Activity data'!K215*'Emission factors'!$B$23*'Emission factors'!$G$23/1000</f>
        <v>0</v>
      </c>
      <c r="P1005" s="98">
        <f>'Activity data'!L215*'Emission factors'!$B$23*'Emission factors'!$G$23/1000</f>
        <v>0</v>
      </c>
      <c r="Q1005" s="98">
        <f>'Activity data'!M215*'Emission factors'!$B$23*'Emission factors'!$G$23/1000</f>
        <v>0</v>
      </c>
      <c r="R1005" s="98">
        <f>'Activity data'!N215*'Emission factors'!$B$23*'Emission factors'!$G$23/1000</f>
        <v>0</v>
      </c>
      <c r="S1005" s="98">
        <f>'Activity data'!O215*'Emission factors'!$B$23*'Emission factors'!$G$23/1000</f>
        <v>0</v>
      </c>
      <c r="T1005" s="98">
        <f>'Activity data'!P215*'Emission factors'!$B$23*'Emission factors'!$G$23/1000</f>
        <v>0</v>
      </c>
      <c r="U1005" s="98">
        <f>'Activity data'!Q215*'Emission factors'!$B$23*'Emission factors'!$G$23/1000</f>
        <v>0</v>
      </c>
    </row>
    <row r="1006" spans="1:21" x14ac:dyDescent="0.25">
      <c r="A1006" s="92" t="s">
        <v>11</v>
      </c>
      <c r="B1006" s="92" t="s">
        <v>12</v>
      </c>
      <c r="C1006" s="92" t="s">
        <v>13</v>
      </c>
      <c r="D1006" s="92" t="s">
        <v>23</v>
      </c>
      <c r="E1006" s="92" t="s">
        <v>24</v>
      </c>
      <c r="G1006" s="92" t="s">
        <v>97</v>
      </c>
      <c r="H1006" s="92" t="s">
        <v>74</v>
      </c>
      <c r="I1006" s="88" t="s">
        <v>210</v>
      </c>
      <c r="L1006" s="98">
        <f>'Activity data'!H216*'Emission factors'!$B$23*'Emission factors'!$G$23/1000</f>
        <v>0</v>
      </c>
      <c r="M1006" s="98">
        <f>'Activity data'!I216*'Emission factors'!$B$23*'Emission factors'!$G$23/1000</f>
        <v>0</v>
      </c>
      <c r="N1006" s="98">
        <f>'Activity data'!J216*'Emission factors'!$B$23*'Emission factors'!$G$23/1000</f>
        <v>0</v>
      </c>
      <c r="O1006" s="98">
        <f>'Activity data'!K216*'Emission factors'!$B$23*'Emission factors'!$G$23/1000</f>
        <v>0</v>
      </c>
      <c r="P1006" s="98">
        <f>'Activity data'!L216*'Emission factors'!$B$23*'Emission factors'!$G$23/1000</f>
        <v>2.0291700000000003E-2</v>
      </c>
      <c r="Q1006" s="98">
        <f>'Activity data'!M216*'Emission factors'!$B$23*'Emission factors'!$G$23/1000</f>
        <v>2.4288550000000006E-2</v>
      </c>
      <c r="R1006" s="98">
        <f>'Activity data'!N216*'Emission factors'!$B$23*'Emission factors'!$G$23/1000</f>
        <v>2.4288550000000006E-2</v>
      </c>
      <c r="S1006" s="98">
        <f>'Activity data'!O216*'Emission factors'!$B$23*'Emission factors'!$G$23/1000</f>
        <v>1.5372500000000001E-2</v>
      </c>
      <c r="T1006" s="98">
        <f>'Activity data'!P216*'Emission factors'!$B$23*'Emission factors'!$G$23/1000</f>
        <v>1.2298E-2</v>
      </c>
      <c r="U1006" s="98">
        <f>'Activity data'!Q216*'Emission factors'!$B$23*'Emission factors'!$G$23/1000</f>
        <v>1.2514984345066139E-2</v>
      </c>
    </row>
    <row r="1007" spans="1:21" x14ac:dyDescent="0.25">
      <c r="A1007" s="92" t="s">
        <v>11</v>
      </c>
      <c r="B1007" s="92" t="s">
        <v>12</v>
      </c>
      <c r="C1007" s="92" t="s">
        <v>13</v>
      </c>
      <c r="D1007" s="92" t="s">
        <v>23</v>
      </c>
      <c r="E1007" s="92" t="s">
        <v>24</v>
      </c>
      <c r="G1007" s="92" t="s">
        <v>97</v>
      </c>
      <c r="H1007" s="92" t="s">
        <v>74</v>
      </c>
      <c r="I1007" s="88" t="s">
        <v>199</v>
      </c>
      <c r="L1007" s="98">
        <f>'Activity data'!H217*'Emission factors'!$B$23*'Emission factors'!$G$23/1000</f>
        <v>370.97531900000001</v>
      </c>
      <c r="M1007" s="98">
        <f>'Activity data'!I217*'Emission factors'!$B$23*'Emission factors'!$G$23/1000</f>
        <v>392.11035435000002</v>
      </c>
      <c r="N1007" s="98">
        <f>'Activity data'!J217*'Emission factors'!$B$23*'Emission factors'!$G$23/1000</f>
        <v>392.78797415000003</v>
      </c>
      <c r="O1007" s="98">
        <f>'Activity data'!K217*'Emission factors'!$B$23*'Emission factors'!$G$23/1000</f>
        <v>419.02637205000008</v>
      </c>
      <c r="P1007" s="98">
        <f>'Activity data'!L217*'Emission factors'!$B$23*'Emission factors'!$G$23/1000</f>
        <v>456.81351430000007</v>
      </c>
      <c r="Q1007" s="98">
        <f>'Activity data'!M217*'Emission factors'!$B$23*'Emission factors'!$G$23/1000</f>
        <v>486.83539189999999</v>
      </c>
      <c r="R1007" s="98">
        <f>'Activity data'!N217*'Emission factors'!$B$23*'Emission factors'!$G$23/1000</f>
        <v>516.40501055000004</v>
      </c>
      <c r="S1007" s="98">
        <f>'Activity data'!O217*'Emission factors'!$B$23*'Emission factors'!$G$23/1000</f>
        <v>530.03027220000001</v>
      </c>
      <c r="T1007" s="98">
        <f>'Activity data'!P217*'Emission factors'!$B$23*'Emission factors'!$G$23/1000</f>
        <v>537.87731855000004</v>
      </c>
      <c r="U1007" s="98">
        <f>'Activity data'!Q217*'Emission factors'!$B$23*'Emission factors'!$G$23/1000</f>
        <v>549.34398632824377</v>
      </c>
    </row>
    <row r="1008" spans="1:21" x14ac:dyDescent="0.25">
      <c r="A1008" s="92" t="s">
        <v>11</v>
      </c>
      <c r="B1008" s="92" t="s">
        <v>12</v>
      </c>
      <c r="C1008" s="92" t="s">
        <v>13</v>
      </c>
      <c r="D1008" s="92" t="s">
        <v>23</v>
      </c>
      <c r="E1008" s="92" t="s">
        <v>24</v>
      </c>
      <c r="G1008" s="92" t="s">
        <v>97</v>
      </c>
      <c r="H1008" s="92" t="s">
        <v>74</v>
      </c>
      <c r="I1008" s="88" t="s">
        <v>233</v>
      </c>
      <c r="L1008" s="98">
        <f>'Activity data'!H218*'Emission factors'!$B$23*'Emission factors'!$G$23/1000</f>
        <v>0</v>
      </c>
      <c r="M1008" s="98">
        <f>'Activity data'!I218*'Emission factors'!$B$23*'Emission factors'!$G$23/1000</f>
        <v>7.2865650000000004E-2</v>
      </c>
      <c r="N1008" s="98">
        <f>'Activity data'!J218*'Emission factors'!$B$23*'Emission factors'!$G$23/1000</f>
        <v>2.4288550000000006E-2</v>
      </c>
      <c r="O1008" s="98">
        <f>'Activity data'!K218*'Emission factors'!$B$23*'Emission factors'!$G$23/1000</f>
        <v>0</v>
      </c>
      <c r="P1008" s="98">
        <f>'Activity data'!L218*'Emission factors'!$B$23*'Emission factors'!$G$23/1000</f>
        <v>0</v>
      </c>
      <c r="Q1008" s="98">
        <f>'Activity data'!M218*'Emission factors'!$B$23*'Emission factors'!$G$23/1000</f>
        <v>0</v>
      </c>
      <c r="R1008" s="98">
        <f>'Activity data'!N218*'Emission factors'!$B$23*'Emission factors'!$G$23/1000</f>
        <v>0</v>
      </c>
      <c r="S1008" s="98">
        <f>'Activity data'!O218*'Emission factors'!$B$23*'Emission factors'!$G$23/1000</f>
        <v>0</v>
      </c>
      <c r="T1008" s="98">
        <f>'Activity data'!P218*'Emission factors'!$B$23*'Emission factors'!$G$23/1000</f>
        <v>9.2235000000000008E-3</v>
      </c>
      <c r="U1008" s="98">
        <f>'Activity data'!Q218*'Emission factors'!$B$23*'Emission factors'!$G$23/1000</f>
        <v>1.2514984345066139E-2</v>
      </c>
    </row>
    <row r="1009" spans="1:21" x14ac:dyDescent="0.25">
      <c r="A1009" s="92" t="s">
        <v>11</v>
      </c>
      <c r="B1009" s="92" t="s">
        <v>12</v>
      </c>
      <c r="C1009" s="92" t="s">
        <v>13</v>
      </c>
      <c r="D1009" s="92" t="s">
        <v>23</v>
      </c>
      <c r="E1009" s="92" t="s">
        <v>24</v>
      </c>
      <c r="G1009" s="92" t="s">
        <v>97</v>
      </c>
      <c r="H1009" s="92" t="s">
        <v>74</v>
      </c>
      <c r="I1009" s="88" t="s">
        <v>200</v>
      </c>
      <c r="L1009" s="98">
        <f>'Activity data'!H219*'Emission factors'!$B$23*'Emission factors'!$G$23/1000</f>
        <v>168.45954124999997</v>
      </c>
      <c r="M1009" s="98">
        <f>'Activity data'!I219*'Emission factors'!$B$23*'Emission factors'!$G$23/1000</f>
        <v>161.16559745000001</v>
      </c>
      <c r="N1009" s="98">
        <f>'Activity data'!J219*'Emission factors'!$B$23*'Emission factors'!$G$23/1000</f>
        <v>163.54710515000002</v>
      </c>
      <c r="O1009" s="98">
        <f>'Activity data'!K219*'Emission factors'!$B$23*'Emission factors'!$G$23/1000</f>
        <v>174.71092210000003</v>
      </c>
      <c r="P1009" s="98">
        <f>'Activity data'!L219*'Emission factors'!$B$23*'Emission factors'!$G$23/1000</f>
        <v>178.29824870000002</v>
      </c>
      <c r="Q1009" s="98">
        <f>'Activity data'!M219*'Emission factors'!$B$23*'Emission factors'!$G$23/1000</f>
        <v>192.36439365000001</v>
      </c>
      <c r="R1009" s="98">
        <f>'Activity data'!N219*'Emission factors'!$B$23*'Emission factors'!$G$23/1000</f>
        <v>195.88592595</v>
      </c>
      <c r="S1009" s="98">
        <f>'Activity data'!O219*'Emission factors'!$B$23*'Emission factors'!$G$23/1000</f>
        <v>210.73114920000003</v>
      </c>
      <c r="T1009" s="98">
        <f>'Activity data'!P219*'Emission factors'!$B$23*'Emission factors'!$G$23/1000</f>
        <v>222.65467509999999</v>
      </c>
      <c r="U1009" s="98">
        <f>'Activity data'!Q219*'Emission factors'!$B$23*'Emission factors'!$G$23/1000</f>
        <v>228.90907565873579</v>
      </c>
    </row>
    <row r="1010" spans="1:21" x14ac:dyDescent="0.25">
      <c r="A1010" s="92" t="s">
        <v>11</v>
      </c>
      <c r="B1010" s="92" t="s">
        <v>12</v>
      </c>
      <c r="C1010" s="92" t="s">
        <v>13</v>
      </c>
      <c r="D1010" s="92" t="s">
        <v>23</v>
      </c>
      <c r="E1010" s="92" t="s">
        <v>44</v>
      </c>
      <c r="G1010" s="92" t="s">
        <v>97</v>
      </c>
      <c r="H1010" s="92" t="s">
        <v>74</v>
      </c>
      <c r="I1010" s="88" t="s">
        <v>203</v>
      </c>
      <c r="J1010" s="92" t="s">
        <v>13</v>
      </c>
      <c r="L1010" s="98">
        <f>'Activity data'!H220*'Emission factors'!$B$30*'Emission factors'!$G$30/1000</f>
        <v>1.6511999999999999E-4</v>
      </c>
      <c r="M1010" s="98">
        <f>'Activity data'!I220*'Emission factors'!$B$30*'Emission factors'!$G$30/1000</f>
        <v>0</v>
      </c>
      <c r="N1010" s="98">
        <f>'Activity data'!J220*'Emission factors'!$B$30*'Emission factors'!$G$30/1000</f>
        <v>0</v>
      </c>
      <c r="O1010" s="98">
        <f>'Activity data'!K220*'Emission factors'!$B$30*'Emission factors'!$G$30/1000</f>
        <v>0</v>
      </c>
      <c r="P1010" s="98">
        <f>'Activity data'!L220*'Emission factors'!$B$30*'Emission factors'!$G$30/1000</f>
        <v>0</v>
      </c>
      <c r="Q1010" s="98">
        <f>'Activity data'!M220*'Emission factors'!$B$30*'Emission factors'!$G$30/1000</f>
        <v>0</v>
      </c>
      <c r="R1010" s="98">
        <f>'Activity data'!N220*'Emission factors'!$B$30*'Emission factors'!$G$30/1000</f>
        <v>0</v>
      </c>
      <c r="S1010" s="98">
        <f>'Activity data'!O220*'Emission factors'!$B$30*'Emission factors'!$G$30/1000</f>
        <v>0</v>
      </c>
      <c r="T1010" s="98">
        <f>'Activity data'!P220*'Emission factors'!$B$30*'Emission factors'!$G$30/1000</f>
        <v>0</v>
      </c>
      <c r="U1010" s="98">
        <f>'Activity data'!Q220*'Emission factors'!$B$30*'Emission factors'!$G$30/1000</f>
        <v>0</v>
      </c>
    </row>
    <row r="1011" spans="1:21" x14ac:dyDescent="0.25">
      <c r="A1011" s="92" t="s">
        <v>11</v>
      </c>
      <c r="B1011" s="92" t="s">
        <v>12</v>
      </c>
      <c r="C1011" s="92" t="s">
        <v>13</v>
      </c>
      <c r="D1011" s="92" t="s">
        <v>23</v>
      </c>
      <c r="E1011" s="92" t="s">
        <v>44</v>
      </c>
      <c r="G1011" s="92" t="s">
        <v>97</v>
      </c>
      <c r="H1011" s="92" t="s">
        <v>74</v>
      </c>
      <c r="I1011" s="88" t="s">
        <v>227</v>
      </c>
      <c r="L1011" s="98">
        <f>'Activity data'!H221*'Emission factors'!$B$30*'Emission factors'!$G$30/1000</f>
        <v>0</v>
      </c>
      <c r="M1011" s="98">
        <f>'Activity data'!I221*'Emission factors'!$B$30*'Emission factors'!$G$30/1000</f>
        <v>0</v>
      </c>
      <c r="N1011" s="98">
        <f>'Activity data'!J221*'Emission factors'!$B$30*'Emission factors'!$G$30/1000</f>
        <v>0</v>
      </c>
      <c r="O1011" s="98">
        <f>'Activity data'!K221*'Emission factors'!$B$30*'Emission factors'!$G$30/1000</f>
        <v>0</v>
      </c>
      <c r="P1011" s="98">
        <f>'Activity data'!L221*'Emission factors'!$B$30*'Emission factors'!$G$30/1000</f>
        <v>0</v>
      </c>
      <c r="Q1011" s="98">
        <f>'Activity data'!M221*'Emission factors'!$B$30*'Emission factors'!$G$30/1000</f>
        <v>0</v>
      </c>
      <c r="R1011" s="98">
        <f>'Activity data'!N221*'Emission factors'!$B$30*'Emission factors'!$G$30/1000</f>
        <v>0</v>
      </c>
      <c r="S1011" s="98">
        <f>'Activity data'!O221*'Emission factors'!$B$30*'Emission factors'!$G$30/1000</f>
        <v>0</v>
      </c>
      <c r="T1011" s="98">
        <f>'Activity data'!P221*'Emission factors'!$B$30*'Emission factors'!$G$30/1000</f>
        <v>0</v>
      </c>
      <c r="U1011" s="98">
        <f>'Activity data'!Q221*'Emission factors'!$B$30*'Emission factors'!$G$30/1000</f>
        <v>0</v>
      </c>
    </row>
    <row r="1012" spans="1:21" x14ac:dyDescent="0.25">
      <c r="A1012" s="92" t="s">
        <v>11</v>
      </c>
      <c r="B1012" s="92" t="s">
        <v>12</v>
      </c>
      <c r="C1012" s="92" t="s">
        <v>13</v>
      </c>
      <c r="D1012" s="92" t="s">
        <v>23</v>
      </c>
      <c r="E1012" s="92" t="s">
        <v>44</v>
      </c>
      <c r="G1012" s="92" t="s">
        <v>97</v>
      </c>
      <c r="H1012" s="92" t="s">
        <v>74</v>
      </c>
      <c r="I1012" s="88" t="s">
        <v>191</v>
      </c>
      <c r="L1012" s="98">
        <f>'Activity data'!H222*'Emission factors'!$B$30*'Emission factors'!$G$30/1000</f>
        <v>0</v>
      </c>
      <c r="M1012" s="98">
        <f>'Activity data'!I222*'Emission factors'!$B$30*'Emission factors'!$G$30/1000</f>
        <v>0</v>
      </c>
      <c r="N1012" s="98">
        <f>'Activity data'!J222*'Emission factors'!$B$30*'Emission factors'!$G$30/1000</f>
        <v>0</v>
      </c>
      <c r="O1012" s="98">
        <f>'Activity data'!K222*'Emission factors'!$B$30*'Emission factors'!$G$30/1000</f>
        <v>0</v>
      </c>
      <c r="P1012" s="98">
        <f>'Activity data'!L222*'Emission factors'!$B$30*'Emission factors'!$G$30/1000</f>
        <v>0</v>
      </c>
      <c r="Q1012" s="98">
        <f>'Activity data'!M222*'Emission factors'!$B$30*'Emission factors'!$G$30/1000</f>
        <v>0</v>
      </c>
      <c r="R1012" s="98">
        <f>'Activity data'!N222*'Emission factors'!$B$30*'Emission factors'!$G$30/1000</f>
        <v>0</v>
      </c>
      <c r="S1012" s="98">
        <f>'Activity data'!O222*'Emission factors'!$B$30*'Emission factors'!$G$30/1000</f>
        <v>0</v>
      </c>
      <c r="T1012" s="98">
        <f>'Activity data'!P222*'Emission factors'!$B$30*'Emission factors'!$G$30/1000</f>
        <v>0</v>
      </c>
      <c r="U1012" s="98">
        <f>'Activity data'!Q222*'Emission factors'!$B$30*'Emission factors'!$G$30/1000</f>
        <v>0</v>
      </c>
    </row>
    <row r="1013" spans="1:21" x14ac:dyDescent="0.25">
      <c r="A1013" s="92" t="s">
        <v>11</v>
      </c>
      <c r="B1013" s="92" t="s">
        <v>12</v>
      </c>
      <c r="C1013" s="92" t="s">
        <v>13</v>
      </c>
      <c r="D1013" s="92" t="s">
        <v>23</v>
      </c>
      <c r="E1013" s="92" t="s">
        <v>44</v>
      </c>
      <c r="G1013" s="92" t="s">
        <v>97</v>
      </c>
      <c r="H1013" s="92" t="s">
        <v>74</v>
      </c>
      <c r="I1013" s="88" t="s">
        <v>192</v>
      </c>
      <c r="L1013" s="98">
        <f>'Activity data'!H223*'Emission factors'!$B$30*'Emission factors'!$G$30/1000</f>
        <v>0</v>
      </c>
      <c r="M1013" s="98">
        <f>'Activity data'!I223*'Emission factors'!$B$30*'Emission factors'!$G$30/1000</f>
        <v>0</v>
      </c>
      <c r="N1013" s="98">
        <f>'Activity data'!J223*'Emission factors'!$B$30*'Emission factors'!$G$30/1000</f>
        <v>0</v>
      </c>
      <c r="O1013" s="98">
        <f>'Activity data'!K223*'Emission factors'!$B$30*'Emission factors'!$G$30/1000</f>
        <v>0</v>
      </c>
      <c r="P1013" s="98">
        <f>'Activity data'!L223*'Emission factors'!$B$30*'Emission factors'!$G$30/1000</f>
        <v>0</v>
      </c>
      <c r="Q1013" s="98">
        <f>'Activity data'!M223*'Emission factors'!$B$30*'Emission factors'!$G$30/1000</f>
        <v>0</v>
      </c>
      <c r="R1013" s="98">
        <f>'Activity data'!N223*'Emission factors'!$B$30*'Emission factors'!$G$30/1000</f>
        <v>0</v>
      </c>
      <c r="S1013" s="98">
        <f>'Activity data'!O223*'Emission factors'!$B$30*'Emission factors'!$G$30/1000</f>
        <v>0</v>
      </c>
      <c r="T1013" s="98">
        <f>'Activity data'!P223*'Emission factors'!$B$30*'Emission factors'!$G$30/1000</f>
        <v>0</v>
      </c>
      <c r="U1013" s="98">
        <f>'Activity data'!Q223*'Emission factors'!$B$30*'Emission factors'!$G$30/1000</f>
        <v>0</v>
      </c>
    </row>
    <row r="1014" spans="1:21" x14ac:dyDescent="0.25">
      <c r="A1014" s="92" t="s">
        <v>11</v>
      </c>
      <c r="B1014" s="92" t="s">
        <v>12</v>
      </c>
      <c r="C1014" s="92" t="s">
        <v>13</v>
      </c>
      <c r="D1014" s="92" t="s">
        <v>23</v>
      </c>
      <c r="E1014" s="92" t="s">
        <v>44</v>
      </c>
      <c r="G1014" s="92" t="s">
        <v>97</v>
      </c>
      <c r="H1014" s="92" t="s">
        <v>74</v>
      </c>
      <c r="I1014" s="88" t="s">
        <v>206</v>
      </c>
      <c r="L1014" s="98">
        <f>'Activity data'!H224*'Emission factors'!$B$30*'Emission factors'!$G$30/1000</f>
        <v>6.6048000000000015E-5</v>
      </c>
      <c r="M1014" s="98">
        <f>'Activity data'!I224*'Emission factors'!$B$30*'Emission factors'!$G$30/1000</f>
        <v>0</v>
      </c>
      <c r="N1014" s="98">
        <f>'Activity data'!J224*'Emission factors'!$B$30*'Emission factors'!$G$30/1000</f>
        <v>0</v>
      </c>
      <c r="O1014" s="98">
        <f>'Activity data'!K224*'Emission factors'!$B$30*'Emission factors'!$G$30/1000</f>
        <v>0</v>
      </c>
      <c r="P1014" s="98">
        <f>'Activity data'!L224*'Emission factors'!$B$30*'Emission factors'!$G$30/1000</f>
        <v>0</v>
      </c>
      <c r="Q1014" s="98">
        <f>'Activity data'!M224*'Emission factors'!$B$30*'Emission factors'!$G$30/1000</f>
        <v>0</v>
      </c>
      <c r="R1014" s="98">
        <f>'Activity data'!N224*'Emission factors'!$B$30*'Emission factors'!$G$30/1000</f>
        <v>0</v>
      </c>
      <c r="S1014" s="98">
        <f>'Activity data'!O224*'Emission factors'!$B$30*'Emission factors'!$G$30/1000</f>
        <v>0</v>
      </c>
      <c r="T1014" s="98">
        <f>'Activity data'!P224*'Emission factors'!$B$30*'Emission factors'!$G$30/1000</f>
        <v>0</v>
      </c>
      <c r="U1014" s="98">
        <f>'Activity data'!Q224*'Emission factors'!$B$30*'Emission factors'!$G$30/1000</f>
        <v>0</v>
      </c>
    </row>
    <row r="1015" spans="1:21" x14ac:dyDescent="0.25">
      <c r="A1015" s="92" t="s">
        <v>11</v>
      </c>
      <c r="B1015" s="92" t="s">
        <v>12</v>
      </c>
      <c r="C1015" s="92" t="s">
        <v>13</v>
      </c>
      <c r="D1015" s="92" t="s">
        <v>23</v>
      </c>
      <c r="E1015" s="92" t="s">
        <v>44</v>
      </c>
      <c r="G1015" s="92" t="s">
        <v>97</v>
      </c>
      <c r="H1015" s="92" t="s">
        <v>74</v>
      </c>
      <c r="I1015" s="88" t="s">
        <v>220</v>
      </c>
      <c r="L1015" s="98">
        <f>'Activity data'!H225*'Emission factors'!$B$30*'Emission factors'!$G$30/1000</f>
        <v>0</v>
      </c>
      <c r="M1015" s="98">
        <f>'Activity data'!I225*'Emission factors'!$B$30*'Emission factors'!$G$30/1000</f>
        <v>0</v>
      </c>
      <c r="N1015" s="98">
        <f>'Activity data'!J225*'Emission factors'!$B$30*'Emission factors'!$G$30/1000</f>
        <v>0</v>
      </c>
      <c r="O1015" s="98">
        <f>'Activity data'!K225*'Emission factors'!$B$30*'Emission factors'!$G$30/1000</f>
        <v>0</v>
      </c>
      <c r="P1015" s="98">
        <f>'Activity data'!L225*'Emission factors'!$B$30*'Emission factors'!$G$30/1000</f>
        <v>0</v>
      </c>
      <c r="Q1015" s="98">
        <f>'Activity data'!M225*'Emission factors'!$B$30*'Emission factors'!$G$30/1000</f>
        <v>0</v>
      </c>
      <c r="R1015" s="98">
        <f>'Activity data'!N225*'Emission factors'!$B$30*'Emission factors'!$G$30/1000</f>
        <v>0</v>
      </c>
      <c r="S1015" s="98">
        <f>'Activity data'!O225*'Emission factors'!$B$30*'Emission factors'!$G$30/1000</f>
        <v>0</v>
      </c>
      <c r="T1015" s="98">
        <f>'Activity data'!P225*'Emission factors'!$B$30*'Emission factors'!$G$30/1000</f>
        <v>0</v>
      </c>
      <c r="U1015" s="98">
        <f>'Activity data'!Q225*'Emission factors'!$B$30*'Emission factors'!$G$30/1000</f>
        <v>0</v>
      </c>
    </row>
    <row r="1016" spans="1:21" x14ac:dyDescent="0.25">
      <c r="A1016" s="92" t="s">
        <v>11</v>
      </c>
      <c r="B1016" s="92" t="s">
        <v>12</v>
      </c>
      <c r="C1016" s="92" t="s">
        <v>13</v>
      </c>
      <c r="D1016" s="92" t="s">
        <v>23</v>
      </c>
      <c r="E1016" s="92" t="s">
        <v>44</v>
      </c>
      <c r="G1016" s="92" t="s">
        <v>97</v>
      </c>
      <c r="H1016" s="92" t="s">
        <v>74</v>
      </c>
      <c r="I1016" s="88" t="s">
        <v>193</v>
      </c>
      <c r="L1016" s="98">
        <f>'Activity data'!H226*'Emission factors'!$B$30*'Emission factors'!$G$30/1000</f>
        <v>0</v>
      </c>
      <c r="M1016" s="98">
        <f>'Activity data'!I226*'Emission factors'!$B$30*'Emission factors'!$G$30/1000</f>
        <v>0</v>
      </c>
      <c r="N1016" s="98">
        <f>'Activity data'!J226*'Emission factors'!$B$30*'Emission factors'!$G$30/1000</f>
        <v>0</v>
      </c>
      <c r="O1016" s="98">
        <f>'Activity data'!K226*'Emission factors'!$B$30*'Emission factors'!$G$30/1000</f>
        <v>0</v>
      </c>
      <c r="P1016" s="98">
        <f>'Activity data'!L226*'Emission factors'!$B$30*'Emission factors'!$G$30/1000</f>
        <v>0</v>
      </c>
      <c r="Q1016" s="98">
        <f>'Activity data'!M226*'Emission factors'!$B$30*'Emission factors'!$G$30/1000</f>
        <v>0</v>
      </c>
      <c r="R1016" s="98">
        <f>'Activity data'!N226*'Emission factors'!$B$30*'Emission factors'!$G$30/1000</f>
        <v>0</v>
      </c>
      <c r="S1016" s="98">
        <f>'Activity data'!O226*'Emission factors'!$B$30*'Emission factors'!$G$30/1000</f>
        <v>0</v>
      </c>
      <c r="T1016" s="98">
        <f>'Activity data'!P226*'Emission factors'!$B$30*'Emission factors'!$G$30/1000</f>
        <v>2.9721599999999999E-4</v>
      </c>
      <c r="U1016" s="98">
        <f>'Activity data'!Q226*'Emission factors'!$B$30*'Emission factors'!$G$30/1000</f>
        <v>3.9628799999999996E-4</v>
      </c>
    </row>
    <row r="1017" spans="1:21" x14ac:dyDescent="0.25">
      <c r="A1017" s="92" t="s">
        <v>11</v>
      </c>
      <c r="B1017" s="92" t="s">
        <v>12</v>
      </c>
      <c r="C1017" s="92" t="s">
        <v>13</v>
      </c>
      <c r="D1017" s="92" t="s">
        <v>23</v>
      </c>
      <c r="E1017" s="92" t="s">
        <v>44</v>
      </c>
      <c r="G1017" s="92" t="s">
        <v>97</v>
      </c>
      <c r="H1017" s="92" t="s">
        <v>74</v>
      </c>
      <c r="I1017" s="88" t="s">
        <v>259</v>
      </c>
      <c r="L1017" s="98">
        <f>'Activity data'!H227*'Emission factors'!$B$30*'Emission factors'!$G$30/1000</f>
        <v>0</v>
      </c>
      <c r="M1017" s="98">
        <f>'Activity data'!I227*'Emission factors'!$B$30*'Emission factors'!$G$30/1000</f>
        <v>0</v>
      </c>
      <c r="N1017" s="98">
        <f>'Activity data'!J227*'Emission factors'!$B$30*'Emission factors'!$G$30/1000</f>
        <v>0</v>
      </c>
      <c r="O1017" s="98">
        <f>'Activity data'!K227*'Emission factors'!$B$30*'Emission factors'!$G$30/1000</f>
        <v>0</v>
      </c>
      <c r="P1017" s="98">
        <f>'Activity data'!L227*'Emission factors'!$B$30*'Emission factors'!$G$30/1000</f>
        <v>0</v>
      </c>
      <c r="Q1017" s="98">
        <f>'Activity data'!M227*'Emission factors'!$B$30*'Emission factors'!$G$30/1000</f>
        <v>0</v>
      </c>
      <c r="R1017" s="98">
        <f>'Activity data'!N227*'Emission factors'!$B$30*'Emission factors'!$G$30/1000</f>
        <v>0</v>
      </c>
      <c r="S1017" s="98">
        <f>'Activity data'!O227*'Emission factors'!$B$30*'Emission factors'!$G$30/1000</f>
        <v>0</v>
      </c>
      <c r="T1017" s="98">
        <f>'Activity data'!P227*'Emission factors'!$B$30*'Emission factors'!$G$30/1000</f>
        <v>0</v>
      </c>
      <c r="U1017" s="98">
        <f>'Activity data'!Q227*'Emission factors'!$B$30*'Emission factors'!$G$30/1000</f>
        <v>0</v>
      </c>
    </row>
    <row r="1018" spans="1:21" x14ac:dyDescent="0.25">
      <c r="A1018" s="92" t="s">
        <v>11</v>
      </c>
      <c r="B1018" s="92" t="s">
        <v>12</v>
      </c>
      <c r="C1018" s="92" t="s">
        <v>13</v>
      </c>
      <c r="D1018" s="92" t="s">
        <v>23</v>
      </c>
      <c r="E1018" s="92" t="s">
        <v>44</v>
      </c>
      <c r="G1018" s="92" t="s">
        <v>97</v>
      </c>
      <c r="H1018" s="92" t="s">
        <v>74</v>
      </c>
      <c r="I1018" s="88" t="s">
        <v>223</v>
      </c>
      <c r="L1018" s="98">
        <f>'Activity data'!H228*'Emission factors'!$B$30*'Emission factors'!$G$30/1000</f>
        <v>0</v>
      </c>
      <c r="M1018" s="98">
        <f>'Activity data'!I228*'Emission factors'!$B$30*'Emission factors'!$G$30/1000</f>
        <v>0</v>
      </c>
      <c r="N1018" s="98">
        <f>'Activity data'!J228*'Emission factors'!$B$30*'Emission factors'!$G$30/1000</f>
        <v>0</v>
      </c>
      <c r="O1018" s="98">
        <f>'Activity data'!K228*'Emission factors'!$B$30*'Emission factors'!$G$30/1000</f>
        <v>0</v>
      </c>
      <c r="P1018" s="98">
        <f>'Activity data'!L228*'Emission factors'!$B$30*'Emission factors'!$G$30/1000</f>
        <v>0</v>
      </c>
      <c r="Q1018" s="98">
        <f>'Activity data'!M228*'Emission factors'!$B$30*'Emission factors'!$G$30/1000</f>
        <v>0</v>
      </c>
      <c r="R1018" s="98">
        <f>'Activity data'!N228*'Emission factors'!$B$30*'Emission factors'!$G$30/1000</f>
        <v>0</v>
      </c>
      <c r="S1018" s="98">
        <f>'Activity data'!O228*'Emission factors'!$B$30*'Emission factors'!$G$30/1000</f>
        <v>0</v>
      </c>
      <c r="T1018" s="98">
        <f>'Activity data'!P228*'Emission factors'!$B$30*'Emission factors'!$G$30/1000</f>
        <v>0</v>
      </c>
      <c r="U1018" s="98">
        <f>'Activity data'!Q228*'Emission factors'!$B$30*'Emission factors'!$G$30/1000</f>
        <v>0</v>
      </c>
    </row>
    <row r="1019" spans="1:21" x14ac:dyDescent="0.25">
      <c r="A1019" s="92" t="s">
        <v>11</v>
      </c>
      <c r="B1019" s="92" t="s">
        <v>12</v>
      </c>
      <c r="C1019" s="92" t="s">
        <v>13</v>
      </c>
      <c r="D1019" s="92" t="s">
        <v>23</v>
      </c>
      <c r="E1019" s="92" t="s">
        <v>44</v>
      </c>
      <c r="G1019" s="92" t="s">
        <v>97</v>
      </c>
      <c r="H1019" s="92" t="s">
        <v>74</v>
      </c>
      <c r="I1019" s="88" t="s">
        <v>221</v>
      </c>
      <c r="L1019" s="98">
        <f>'Activity data'!H229*'Emission factors'!$B$30*'Emission factors'!$G$30/1000</f>
        <v>0</v>
      </c>
      <c r="M1019" s="98">
        <f>'Activity data'!I229*'Emission factors'!$B$30*'Emission factors'!$G$30/1000</f>
        <v>0</v>
      </c>
      <c r="N1019" s="98">
        <f>'Activity data'!J229*'Emission factors'!$B$30*'Emission factors'!$G$30/1000</f>
        <v>0</v>
      </c>
      <c r="O1019" s="98">
        <f>'Activity data'!K229*'Emission factors'!$B$30*'Emission factors'!$G$30/1000</f>
        <v>0</v>
      </c>
      <c r="P1019" s="98">
        <f>'Activity data'!L229*'Emission factors'!$B$30*'Emission factors'!$G$30/1000</f>
        <v>0</v>
      </c>
      <c r="Q1019" s="98">
        <f>'Activity data'!M229*'Emission factors'!$B$30*'Emission factors'!$G$30/1000</f>
        <v>0</v>
      </c>
      <c r="R1019" s="98">
        <f>'Activity data'!N229*'Emission factors'!$B$30*'Emission factors'!$G$30/1000</f>
        <v>0</v>
      </c>
      <c r="S1019" s="98">
        <f>'Activity data'!O229*'Emission factors'!$B$30*'Emission factors'!$G$30/1000</f>
        <v>0</v>
      </c>
      <c r="T1019" s="98">
        <f>'Activity data'!P229*'Emission factors'!$B$30*'Emission factors'!$G$30/1000</f>
        <v>0</v>
      </c>
      <c r="U1019" s="98">
        <f>'Activity data'!Q229*'Emission factors'!$B$30*'Emission factors'!$G$30/1000</f>
        <v>0</v>
      </c>
    </row>
    <row r="1020" spans="1:21" x14ac:dyDescent="0.25">
      <c r="A1020" s="92" t="s">
        <v>11</v>
      </c>
      <c r="B1020" s="92" t="s">
        <v>12</v>
      </c>
      <c r="C1020" s="92" t="s">
        <v>13</v>
      </c>
      <c r="D1020" s="92" t="s">
        <v>23</v>
      </c>
      <c r="E1020" s="92" t="s">
        <v>44</v>
      </c>
      <c r="G1020" s="92" t="s">
        <v>97</v>
      </c>
      <c r="H1020" s="92" t="s">
        <v>74</v>
      </c>
      <c r="I1020" s="88" t="s">
        <v>222</v>
      </c>
      <c r="L1020" s="98">
        <f>'Activity data'!H230*'Emission factors'!$B$30*'Emission factors'!$G$30/1000</f>
        <v>0</v>
      </c>
      <c r="M1020" s="98">
        <f>'Activity data'!I230*'Emission factors'!$B$30*'Emission factors'!$G$30/1000</f>
        <v>0</v>
      </c>
      <c r="N1020" s="98">
        <f>'Activity data'!J230*'Emission factors'!$B$30*'Emission factors'!$G$30/1000</f>
        <v>0</v>
      </c>
      <c r="O1020" s="98">
        <f>'Activity data'!K230*'Emission factors'!$B$30*'Emission factors'!$G$30/1000</f>
        <v>0</v>
      </c>
      <c r="P1020" s="98">
        <f>'Activity data'!L230*'Emission factors'!$B$30*'Emission factors'!$G$30/1000</f>
        <v>0</v>
      </c>
      <c r="Q1020" s="98">
        <f>'Activity data'!M230*'Emission factors'!$B$30*'Emission factors'!$G$30/1000</f>
        <v>0</v>
      </c>
      <c r="R1020" s="98">
        <f>'Activity data'!N230*'Emission factors'!$B$30*'Emission factors'!$G$30/1000</f>
        <v>0</v>
      </c>
      <c r="S1020" s="98">
        <f>'Activity data'!O230*'Emission factors'!$B$30*'Emission factors'!$G$30/1000</f>
        <v>0</v>
      </c>
      <c r="T1020" s="98">
        <f>'Activity data'!P230*'Emission factors'!$B$30*'Emission factors'!$G$30/1000</f>
        <v>0</v>
      </c>
      <c r="U1020" s="98">
        <f>'Activity data'!Q230*'Emission factors'!$B$30*'Emission factors'!$G$30/1000</f>
        <v>0</v>
      </c>
    </row>
    <row r="1021" spans="1:21" x14ac:dyDescent="0.25">
      <c r="A1021" s="92" t="s">
        <v>11</v>
      </c>
      <c r="B1021" s="92" t="s">
        <v>12</v>
      </c>
      <c r="C1021" s="92" t="s">
        <v>13</v>
      </c>
      <c r="D1021" s="92" t="s">
        <v>23</v>
      </c>
      <c r="E1021" s="92" t="s">
        <v>44</v>
      </c>
      <c r="G1021" s="92" t="s">
        <v>97</v>
      </c>
      <c r="H1021" s="92" t="s">
        <v>74</v>
      </c>
      <c r="I1021" s="88" t="s">
        <v>201</v>
      </c>
      <c r="L1021" s="98">
        <f>'Activity data'!H231*'Emission factors'!$B$30*'Emission factors'!$G$30/1000</f>
        <v>0</v>
      </c>
      <c r="M1021" s="98">
        <f>'Activity data'!I231*'Emission factors'!$B$30*'Emission factors'!$G$30/1000</f>
        <v>0</v>
      </c>
      <c r="N1021" s="98">
        <f>'Activity data'!J231*'Emission factors'!$B$30*'Emission factors'!$G$30/1000</f>
        <v>0</v>
      </c>
      <c r="O1021" s="98">
        <f>'Activity data'!K231*'Emission factors'!$B$30*'Emission factors'!$G$30/1000</f>
        <v>0</v>
      </c>
      <c r="P1021" s="98">
        <f>'Activity data'!L231*'Emission factors'!$B$30*'Emission factors'!$G$30/1000</f>
        <v>0</v>
      </c>
      <c r="Q1021" s="98">
        <f>'Activity data'!M231*'Emission factors'!$B$30*'Emission factors'!$G$30/1000</f>
        <v>0</v>
      </c>
      <c r="R1021" s="98">
        <f>'Activity data'!N231*'Emission factors'!$B$30*'Emission factors'!$G$30/1000</f>
        <v>0</v>
      </c>
      <c r="S1021" s="98">
        <f>'Activity data'!O231*'Emission factors'!$B$30*'Emission factors'!$G$30/1000</f>
        <v>0</v>
      </c>
      <c r="T1021" s="98">
        <f>'Activity data'!P231*'Emission factors'!$B$30*'Emission factors'!$G$30/1000</f>
        <v>0</v>
      </c>
      <c r="U1021" s="98">
        <f>'Activity data'!Q231*'Emission factors'!$B$30*'Emission factors'!$G$30/1000</f>
        <v>0</v>
      </c>
    </row>
    <row r="1022" spans="1:21" x14ac:dyDescent="0.25">
      <c r="A1022" s="92" t="s">
        <v>11</v>
      </c>
      <c r="B1022" s="92" t="s">
        <v>12</v>
      </c>
      <c r="C1022" s="92" t="s">
        <v>13</v>
      </c>
      <c r="D1022" s="92" t="s">
        <v>23</v>
      </c>
      <c r="E1022" s="92" t="s">
        <v>44</v>
      </c>
      <c r="G1022" s="92" t="s">
        <v>97</v>
      </c>
      <c r="H1022" s="92" t="s">
        <v>74</v>
      </c>
      <c r="I1022" s="88" t="s">
        <v>207</v>
      </c>
      <c r="L1022" s="98">
        <f>'Activity data'!H232*'Emission factors'!$B$30*'Emission factors'!$G$30/1000</f>
        <v>1.2261708E-2</v>
      </c>
      <c r="M1022" s="98">
        <f>'Activity data'!I232*'Emission factors'!$B$30*'Emission factors'!$G$30/1000</f>
        <v>9.4442834999999992E-3</v>
      </c>
      <c r="N1022" s="98">
        <f>'Activity data'!J232*'Emission factors'!$B$30*'Emission factors'!$G$30/1000</f>
        <v>7.4185964999999993E-3</v>
      </c>
      <c r="O1022" s="98">
        <f>'Activity data'!K232*'Emission factors'!$B$30*'Emission factors'!$G$30/1000</f>
        <v>8.3978999999999998E-3</v>
      </c>
      <c r="P1022" s="98">
        <f>'Activity data'!L232*'Emission factors'!$B$30*'Emission factors'!$G$30/1000</f>
        <v>6.5375910000000006E-3</v>
      </c>
      <c r="Q1022" s="98">
        <f>'Activity data'!M232*'Emission factors'!$B$30*'Emission factors'!$G$30/1000</f>
        <v>6.0977654999999995E-3</v>
      </c>
      <c r="R1022" s="98">
        <f>'Activity data'!N232*'Emission factors'!$B$30*'Emission factors'!$G$30/1000</f>
        <v>5.1839939999999991E-3</v>
      </c>
      <c r="S1022" s="98">
        <f>'Activity data'!O232*'Emission factors'!$B$30*'Emission factors'!$G$30/1000</f>
        <v>5.1725775E-3</v>
      </c>
      <c r="T1022" s="98">
        <f>'Activity data'!P232*'Emission factors'!$B$30*'Emission factors'!$G$30/1000</f>
        <v>5.0184225000000004E-3</v>
      </c>
      <c r="U1022" s="98">
        <f>'Activity data'!Q232*'Emission factors'!$B$30*'Emission factors'!$G$30/1000</f>
        <v>4.7324295000000013E-3</v>
      </c>
    </row>
    <row r="1023" spans="1:21" x14ac:dyDescent="0.25">
      <c r="A1023" s="92" t="s">
        <v>11</v>
      </c>
      <c r="B1023" s="92" t="s">
        <v>12</v>
      </c>
      <c r="C1023" s="92" t="s">
        <v>13</v>
      </c>
      <c r="D1023" s="92" t="s">
        <v>23</v>
      </c>
      <c r="E1023" s="92" t="s">
        <v>44</v>
      </c>
      <c r="G1023" s="92" t="s">
        <v>97</v>
      </c>
      <c r="H1023" s="92" t="s">
        <v>74</v>
      </c>
      <c r="I1023" s="88" t="s">
        <v>218</v>
      </c>
      <c r="L1023" s="98">
        <f>'Activity data'!H233*'Emission factors'!$B$30*'Emission factors'!$G$30/1000</f>
        <v>0</v>
      </c>
      <c r="M1023" s="98">
        <f>'Activity data'!I233*'Emission factors'!$B$30*'Emission factors'!$G$30/1000</f>
        <v>0</v>
      </c>
      <c r="N1023" s="98">
        <f>'Activity data'!J233*'Emission factors'!$B$30*'Emission factors'!$G$30/1000</f>
        <v>0</v>
      </c>
      <c r="O1023" s="98">
        <f>'Activity data'!K233*'Emission factors'!$B$30*'Emission factors'!$G$30/1000</f>
        <v>0</v>
      </c>
      <c r="P1023" s="98">
        <f>'Activity data'!L233*'Emission factors'!$B$30*'Emission factors'!$G$30/1000</f>
        <v>0</v>
      </c>
      <c r="Q1023" s="98">
        <f>'Activity data'!M233*'Emission factors'!$B$30*'Emission factors'!$G$30/1000</f>
        <v>0</v>
      </c>
      <c r="R1023" s="98">
        <f>'Activity data'!N233*'Emission factors'!$B$30*'Emission factors'!$G$30/1000</f>
        <v>0</v>
      </c>
      <c r="S1023" s="98">
        <f>'Activity data'!O233*'Emission factors'!$B$30*'Emission factors'!$G$30/1000</f>
        <v>0</v>
      </c>
      <c r="T1023" s="98">
        <f>'Activity data'!P233*'Emission factors'!$B$30*'Emission factors'!$G$30/1000</f>
        <v>0</v>
      </c>
      <c r="U1023" s="98">
        <f>'Activity data'!Q233*'Emission factors'!$B$30*'Emission factors'!$G$30/1000</f>
        <v>0</v>
      </c>
    </row>
    <row r="1024" spans="1:21" x14ac:dyDescent="0.25">
      <c r="A1024" s="92" t="s">
        <v>11</v>
      </c>
      <c r="B1024" s="92" t="s">
        <v>12</v>
      </c>
      <c r="C1024" s="92" t="s">
        <v>13</v>
      </c>
      <c r="D1024" s="92" t="s">
        <v>23</v>
      </c>
      <c r="E1024" s="92" t="s">
        <v>44</v>
      </c>
      <c r="G1024" s="92" t="s">
        <v>97</v>
      </c>
      <c r="H1024" s="92" t="s">
        <v>74</v>
      </c>
      <c r="I1024" s="88" t="s">
        <v>194</v>
      </c>
      <c r="L1024" s="98">
        <f>'Activity data'!H234*'Emission factors'!$B$30*'Emission factors'!$G$30/1000</f>
        <v>0</v>
      </c>
      <c r="M1024" s="98">
        <f>'Activity data'!I234*'Emission factors'!$B$30*'Emission factors'!$G$30/1000</f>
        <v>0</v>
      </c>
      <c r="N1024" s="98">
        <f>'Activity data'!J234*'Emission factors'!$B$30*'Emission factors'!$G$30/1000</f>
        <v>0</v>
      </c>
      <c r="O1024" s="98">
        <f>'Activity data'!K234*'Emission factors'!$B$30*'Emission factors'!$G$30/1000</f>
        <v>0</v>
      </c>
      <c r="P1024" s="98">
        <f>'Activity data'!L234*'Emission factors'!$B$30*'Emission factors'!$G$30/1000</f>
        <v>0</v>
      </c>
      <c r="Q1024" s="98">
        <f>'Activity data'!M234*'Emission factors'!$B$30*'Emission factors'!$G$30/1000</f>
        <v>0</v>
      </c>
      <c r="R1024" s="98">
        <f>'Activity data'!N234*'Emission factors'!$B$30*'Emission factors'!$G$30/1000</f>
        <v>0</v>
      </c>
      <c r="S1024" s="98">
        <f>'Activity data'!O234*'Emission factors'!$B$30*'Emission factors'!$G$30/1000</f>
        <v>0</v>
      </c>
      <c r="T1024" s="98">
        <f>'Activity data'!P234*'Emission factors'!$B$30*'Emission factors'!$G$30/1000</f>
        <v>0</v>
      </c>
      <c r="U1024" s="98">
        <f>'Activity data'!Q234*'Emission factors'!$B$30*'Emission factors'!$G$30/1000</f>
        <v>0</v>
      </c>
    </row>
    <row r="1025" spans="1:21" x14ac:dyDescent="0.25">
      <c r="A1025" s="92" t="s">
        <v>11</v>
      </c>
      <c r="B1025" s="92" t="s">
        <v>12</v>
      </c>
      <c r="C1025" s="92" t="s">
        <v>13</v>
      </c>
      <c r="D1025" s="92" t="s">
        <v>23</v>
      </c>
      <c r="E1025" s="92" t="s">
        <v>44</v>
      </c>
      <c r="G1025" s="92" t="s">
        <v>97</v>
      </c>
      <c r="H1025" s="92" t="s">
        <v>74</v>
      </c>
      <c r="I1025" s="88" t="s">
        <v>195</v>
      </c>
      <c r="L1025" s="98">
        <f>'Activity data'!H235*'Emission factors'!$B$30*'Emission factors'!$G$30/1000</f>
        <v>0</v>
      </c>
      <c r="M1025" s="98">
        <f>'Activity data'!I235*'Emission factors'!$B$30*'Emission factors'!$G$30/1000</f>
        <v>0</v>
      </c>
      <c r="N1025" s="98">
        <f>'Activity data'!J235*'Emission factors'!$B$30*'Emission factors'!$G$30/1000</f>
        <v>0</v>
      </c>
      <c r="O1025" s="98">
        <f>'Activity data'!K235*'Emission factors'!$B$30*'Emission factors'!$G$30/1000</f>
        <v>0</v>
      </c>
      <c r="P1025" s="98">
        <f>'Activity data'!L235*'Emission factors'!$B$30*'Emission factors'!$G$30/1000</f>
        <v>0</v>
      </c>
      <c r="Q1025" s="98">
        <f>'Activity data'!M235*'Emission factors'!$B$30*'Emission factors'!$G$30/1000</f>
        <v>0</v>
      </c>
      <c r="R1025" s="98">
        <f>'Activity data'!N235*'Emission factors'!$B$30*'Emission factors'!$G$30/1000</f>
        <v>0</v>
      </c>
      <c r="S1025" s="98">
        <f>'Activity data'!O235*'Emission factors'!$B$30*'Emission factors'!$G$30/1000</f>
        <v>0</v>
      </c>
      <c r="T1025" s="98">
        <f>'Activity data'!P235*'Emission factors'!$B$30*'Emission factors'!$G$30/1000</f>
        <v>0</v>
      </c>
      <c r="U1025" s="98">
        <f>'Activity data'!Q235*'Emission factors'!$B$30*'Emission factors'!$G$30/1000</f>
        <v>0</v>
      </c>
    </row>
    <row r="1026" spans="1:21" x14ac:dyDescent="0.25">
      <c r="A1026" s="92" t="s">
        <v>11</v>
      </c>
      <c r="B1026" s="92" t="s">
        <v>12</v>
      </c>
      <c r="C1026" s="92" t="s">
        <v>13</v>
      </c>
      <c r="D1026" s="92" t="s">
        <v>23</v>
      </c>
      <c r="E1026" s="92" t="s">
        <v>44</v>
      </c>
      <c r="G1026" s="92" t="s">
        <v>97</v>
      </c>
      <c r="H1026" s="92" t="s">
        <v>74</v>
      </c>
      <c r="I1026" s="88" t="s">
        <v>209</v>
      </c>
      <c r="L1026" s="98">
        <f>'Activity data'!H236*'Emission factors'!$B$30*'Emission factors'!$G$30/1000</f>
        <v>0</v>
      </c>
      <c r="M1026" s="98">
        <f>'Activity data'!I236*'Emission factors'!$B$30*'Emission factors'!$G$30/1000</f>
        <v>0</v>
      </c>
      <c r="N1026" s="98">
        <f>'Activity data'!J236*'Emission factors'!$B$30*'Emission factors'!$G$30/1000</f>
        <v>0</v>
      </c>
      <c r="O1026" s="98">
        <f>'Activity data'!K236*'Emission factors'!$B$30*'Emission factors'!$G$30/1000</f>
        <v>0</v>
      </c>
      <c r="P1026" s="98">
        <f>'Activity data'!L236*'Emission factors'!$B$30*'Emission factors'!$G$30/1000</f>
        <v>0</v>
      </c>
      <c r="Q1026" s="98">
        <f>'Activity data'!M236*'Emission factors'!$B$30*'Emission factors'!$G$30/1000</f>
        <v>0</v>
      </c>
      <c r="R1026" s="98">
        <f>'Activity data'!N236*'Emission factors'!$B$30*'Emission factors'!$G$30/1000</f>
        <v>0</v>
      </c>
      <c r="S1026" s="98">
        <f>'Activity data'!O236*'Emission factors'!$B$30*'Emission factors'!$G$30/1000</f>
        <v>0</v>
      </c>
      <c r="T1026" s="98">
        <f>'Activity data'!P236*'Emission factors'!$B$30*'Emission factors'!$G$30/1000</f>
        <v>0</v>
      </c>
      <c r="U1026" s="98">
        <f>'Activity data'!Q236*'Emission factors'!$B$30*'Emission factors'!$G$30/1000</f>
        <v>0</v>
      </c>
    </row>
    <row r="1027" spans="1:21" x14ac:dyDescent="0.25">
      <c r="A1027" s="92" t="s">
        <v>11</v>
      </c>
      <c r="B1027" s="92" t="s">
        <v>12</v>
      </c>
      <c r="C1027" s="92" t="s">
        <v>13</v>
      </c>
      <c r="D1027" s="92" t="s">
        <v>23</v>
      </c>
      <c r="E1027" s="92" t="s">
        <v>44</v>
      </c>
      <c r="G1027" s="92" t="s">
        <v>97</v>
      </c>
      <c r="H1027" s="92" t="s">
        <v>74</v>
      </c>
      <c r="I1027" s="88" t="s">
        <v>208</v>
      </c>
      <c r="L1027" s="98">
        <f>'Activity data'!H237*'Emission factors'!$B$30*'Emission factors'!$G$30/1000</f>
        <v>0</v>
      </c>
      <c r="M1027" s="98">
        <f>'Activity data'!I237*'Emission factors'!$B$30*'Emission factors'!$G$30/1000</f>
        <v>0</v>
      </c>
      <c r="N1027" s="98">
        <f>'Activity data'!J237*'Emission factors'!$B$30*'Emission factors'!$G$30/1000</f>
        <v>0</v>
      </c>
      <c r="O1027" s="98">
        <f>'Activity data'!K237*'Emission factors'!$B$30*'Emission factors'!$G$30/1000</f>
        <v>0</v>
      </c>
      <c r="P1027" s="98">
        <f>'Activity data'!L237*'Emission factors'!$B$30*'Emission factors'!$G$30/1000</f>
        <v>0</v>
      </c>
      <c r="Q1027" s="98">
        <f>'Activity data'!M237*'Emission factors'!$B$30*'Emission factors'!$G$30/1000</f>
        <v>0</v>
      </c>
      <c r="R1027" s="98">
        <f>'Activity data'!N237*'Emission factors'!$B$30*'Emission factors'!$G$30/1000</f>
        <v>0</v>
      </c>
      <c r="S1027" s="98">
        <f>'Activity data'!O237*'Emission factors'!$B$30*'Emission factors'!$G$30/1000</f>
        <v>0</v>
      </c>
      <c r="T1027" s="98">
        <f>'Activity data'!P237*'Emission factors'!$B$30*'Emission factors'!$G$30/1000</f>
        <v>0</v>
      </c>
      <c r="U1027" s="98">
        <f>'Activity data'!Q237*'Emission factors'!$B$30*'Emission factors'!$G$30/1000</f>
        <v>0</v>
      </c>
    </row>
    <row r="1028" spans="1:21" x14ac:dyDescent="0.25">
      <c r="A1028" s="92" t="s">
        <v>11</v>
      </c>
      <c r="B1028" s="92" t="s">
        <v>12</v>
      </c>
      <c r="C1028" s="92" t="s">
        <v>13</v>
      </c>
      <c r="D1028" s="92" t="s">
        <v>23</v>
      </c>
      <c r="E1028" s="92" t="s">
        <v>44</v>
      </c>
      <c r="G1028" s="92" t="s">
        <v>97</v>
      </c>
      <c r="H1028" s="92" t="s">
        <v>74</v>
      </c>
      <c r="I1028" s="88" t="s">
        <v>226</v>
      </c>
      <c r="L1028" s="98">
        <f>'Activity data'!H238*'Emission factors'!$B$30*'Emission factors'!$G$30/1000</f>
        <v>0</v>
      </c>
      <c r="M1028" s="98">
        <f>'Activity data'!I238*'Emission factors'!$B$30*'Emission factors'!$G$30/1000</f>
        <v>0</v>
      </c>
      <c r="N1028" s="98">
        <f>'Activity data'!J238*'Emission factors'!$B$30*'Emission factors'!$G$30/1000</f>
        <v>0</v>
      </c>
      <c r="O1028" s="98">
        <f>'Activity data'!K238*'Emission factors'!$B$30*'Emission factors'!$G$30/1000</f>
        <v>0</v>
      </c>
      <c r="P1028" s="98">
        <f>'Activity data'!L238*'Emission factors'!$B$30*'Emission factors'!$G$30/1000</f>
        <v>0</v>
      </c>
      <c r="Q1028" s="98">
        <f>'Activity data'!M238*'Emission factors'!$B$30*'Emission factors'!$G$30/1000</f>
        <v>0</v>
      </c>
      <c r="R1028" s="98">
        <f>'Activity data'!N238*'Emission factors'!$B$30*'Emission factors'!$G$30/1000</f>
        <v>0</v>
      </c>
      <c r="S1028" s="98">
        <f>'Activity data'!O238*'Emission factors'!$B$30*'Emission factors'!$G$30/1000</f>
        <v>0</v>
      </c>
      <c r="T1028" s="98">
        <f>'Activity data'!P238*'Emission factors'!$B$30*'Emission factors'!$G$30/1000</f>
        <v>0</v>
      </c>
      <c r="U1028" s="98">
        <f>'Activity data'!Q238*'Emission factors'!$B$30*'Emission factors'!$G$30/1000</f>
        <v>0</v>
      </c>
    </row>
    <row r="1029" spans="1:21" x14ac:dyDescent="0.25">
      <c r="A1029" s="92" t="s">
        <v>11</v>
      </c>
      <c r="B1029" s="92" t="s">
        <v>12</v>
      </c>
      <c r="C1029" s="92" t="s">
        <v>13</v>
      </c>
      <c r="D1029" s="92" t="s">
        <v>23</v>
      </c>
      <c r="E1029" s="92" t="s">
        <v>44</v>
      </c>
      <c r="G1029" s="92" t="s">
        <v>97</v>
      </c>
      <c r="H1029" s="92" t="s">
        <v>74</v>
      </c>
      <c r="I1029" s="88" t="s">
        <v>196</v>
      </c>
      <c r="L1029" s="98">
        <f>'Activity data'!H239*'Emission factors'!$B$30*'Emission factors'!$G$30/1000</f>
        <v>0</v>
      </c>
      <c r="M1029" s="98">
        <f>'Activity data'!I239*'Emission factors'!$B$30*'Emission factors'!$G$30/1000</f>
        <v>0</v>
      </c>
      <c r="N1029" s="98">
        <f>'Activity data'!J239*'Emission factors'!$B$30*'Emission factors'!$G$30/1000</f>
        <v>0</v>
      </c>
      <c r="O1029" s="98">
        <f>'Activity data'!K239*'Emission factors'!$B$30*'Emission factors'!$G$30/1000</f>
        <v>0</v>
      </c>
      <c r="P1029" s="98">
        <f>'Activity data'!L239*'Emission factors'!$B$30*'Emission factors'!$G$30/1000</f>
        <v>0</v>
      </c>
      <c r="Q1029" s="98">
        <f>'Activity data'!M239*'Emission factors'!$B$30*'Emission factors'!$G$30/1000</f>
        <v>0</v>
      </c>
      <c r="R1029" s="98">
        <f>'Activity data'!N239*'Emission factors'!$B$30*'Emission factors'!$G$30/1000</f>
        <v>0</v>
      </c>
      <c r="S1029" s="98">
        <f>'Activity data'!O239*'Emission factors'!$B$30*'Emission factors'!$G$30/1000</f>
        <v>0</v>
      </c>
      <c r="T1029" s="98">
        <f>'Activity data'!P239*'Emission factors'!$B$30*'Emission factors'!$G$30/1000</f>
        <v>0</v>
      </c>
      <c r="U1029" s="98">
        <f>'Activity data'!Q239*'Emission factors'!$B$30*'Emission factors'!$G$30/1000</f>
        <v>0</v>
      </c>
    </row>
    <row r="1030" spans="1:21" x14ac:dyDescent="0.25">
      <c r="A1030" s="92" t="s">
        <v>11</v>
      </c>
      <c r="B1030" s="92" t="s">
        <v>12</v>
      </c>
      <c r="C1030" s="92" t="s">
        <v>13</v>
      </c>
      <c r="D1030" s="92" t="s">
        <v>23</v>
      </c>
      <c r="E1030" s="92" t="s">
        <v>44</v>
      </c>
      <c r="G1030" s="92" t="s">
        <v>97</v>
      </c>
      <c r="H1030" s="92" t="s">
        <v>74</v>
      </c>
      <c r="I1030" s="88" t="s">
        <v>197</v>
      </c>
      <c r="L1030" s="98">
        <f>'Activity data'!H240*'Emission factors'!$B$30*'Emission factors'!$G$30/1000</f>
        <v>1.1063684999999999E-3</v>
      </c>
      <c r="M1030" s="98">
        <f>'Activity data'!I240*'Emission factors'!$B$30*'Emission factors'!$G$30/1000</f>
        <v>8.2024650000000012E-4</v>
      </c>
      <c r="N1030" s="98">
        <f>'Activity data'!J240*'Emission factors'!$B$30*'Emission factors'!$G$30/1000</f>
        <v>8.4740100000000001E-4</v>
      </c>
      <c r="O1030" s="98">
        <f>'Activity data'!K240*'Emission factors'!$B$30*'Emission factors'!$G$30/1000</f>
        <v>3.8512949999999996E-4</v>
      </c>
      <c r="P1030" s="98">
        <f>'Activity data'!L240*'Emission factors'!$B$30*'Emission factors'!$G$30/1000</f>
        <v>1.9211325E-3</v>
      </c>
      <c r="Q1030" s="98">
        <f>'Activity data'!M240*'Emission factors'!$B$30*'Emission factors'!$G$30/1000</f>
        <v>3.2973689999999996E-3</v>
      </c>
      <c r="R1030" s="98">
        <f>'Activity data'!N240*'Emission factors'!$B$30*'Emission factors'!$G$30/1000</f>
        <v>2.8488360000000004E-3</v>
      </c>
      <c r="S1030" s="98">
        <f>'Activity data'!O240*'Emission factors'!$B$30*'Emission factors'!$G$30/1000</f>
        <v>3.7816350000000002E-3</v>
      </c>
      <c r="T1030" s="98">
        <f>'Activity data'!P240*'Emission factors'!$B$30*'Emission factors'!$G$30/1000</f>
        <v>3.0909045E-3</v>
      </c>
      <c r="U1030" s="98">
        <f>'Activity data'!Q240*'Emission factors'!$B$30*'Emission factors'!$G$30/1000</f>
        <v>3.4815810000000001E-3</v>
      </c>
    </row>
    <row r="1031" spans="1:21" x14ac:dyDescent="0.25">
      <c r="A1031" s="92" t="s">
        <v>11</v>
      </c>
      <c r="B1031" s="92" t="s">
        <v>12</v>
      </c>
      <c r="C1031" s="92" t="s">
        <v>13</v>
      </c>
      <c r="D1031" s="92" t="s">
        <v>23</v>
      </c>
      <c r="E1031" s="92" t="s">
        <v>44</v>
      </c>
      <c r="G1031" s="92" t="s">
        <v>97</v>
      </c>
      <c r="H1031" s="92" t="s">
        <v>74</v>
      </c>
      <c r="I1031" s="88" t="s">
        <v>229</v>
      </c>
      <c r="L1031" s="98">
        <f>'Activity data'!H241*'Emission factors'!$B$30*'Emission factors'!$G$30/1000</f>
        <v>0</v>
      </c>
      <c r="M1031" s="98">
        <f>'Activity data'!I241*'Emission factors'!$B$30*'Emission factors'!$G$30/1000</f>
        <v>0</v>
      </c>
      <c r="N1031" s="98">
        <f>'Activity data'!J241*'Emission factors'!$B$30*'Emission factors'!$G$30/1000</f>
        <v>0</v>
      </c>
      <c r="O1031" s="98">
        <f>'Activity data'!K241*'Emission factors'!$B$30*'Emission factors'!$G$30/1000</f>
        <v>0</v>
      </c>
      <c r="P1031" s="98">
        <f>'Activity data'!L241*'Emission factors'!$B$30*'Emission factors'!$G$30/1000</f>
        <v>0</v>
      </c>
      <c r="Q1031" s="98">
        <f>'Activity data'!M241*'Emission factors'!$B$30*'Emission factors'!$G$30/1000</f>
        <v>0</v>
      </c>
      <c r="R1031" s="98">
        <f>'Activity data'!N241*'Emission factors'!$B$30*'Emission factors'!$G$30/1000</f>
        <v>0</v>
      </c>
      <c r="S1031" s="98">
        <f>'Activity data'!O241*'Emission factors'!$B$30*'Emission factors'!$G$30/1000</f>
        <v>0</v>
      </c>
      <c r="T1031" s="98">
        <f>'Activity data'!P241*'Emission factors'!$B$30*'Emission factors'!$G$30/1000</f>
        <v>0</v>
      </c>
      <c r="U1031" s="98">
        <f>'Activity data'!Q241*'Emission factors'!$B$30*'Emission factors'!$G$30/1000</f>
        <v>0</v>
      </c>
    </row>
    <row r="1032" spans="1:21" x14ac:dyDescent="0.25">
      <c r="A1032" s="92" t="s">
        <v>11</v>
      </c>
      <c r="B1032" s="92" t="s">
        <v>12</v>
      </c>
      <c r="C1032" s="92" t="s">
        <v>13</v>
      </c>
      <c r="D1032" s="92" t="s">
        <v>23</v>
      </c>
      <c r="E1032" s="92" t="s">
        <v>44</v>
      </c>
      <c r="G1032" s="92" t="s">
        <v>97</v>
      </c>
      <c r="H1032" s="92" t="s">
        <v>74</v>
      </c>
      <c r="I1032" s="88" t="s">
        <v>198</v>
      </c>
      <c r="L1032" s="98">
        <f>'Activity data'!H242*'Emission factors'!$B$30*'Emission factors'!$G$30/1000</f>
        <v>0</v>
      </c>
      <c r="M1032" s="98">
        <f>'Activity data'!I242*'Emission factors'!$B$30*'Emission factors'!$G$30/1000</f>
        <v>0</v>
      </c>
      <c r="N1032" s="98">
        <f>'Activity data'!J242*'Emission factors'!$B$30*'Emission factors'!$G$30/1000</f>
        <v>0</v>
      </c>
      <c r="O1032" s="98">
        <f>'Activity data'!K242*'Emission factors'!$B$30*'Emission factors'!$G$30/1000</f>
        <v>0</v>
      </c>
      <c r="P1032" s="98">
        <f>'Activity data'!L242*'Emission factors'!$B$30*'Emission factors'!$G$30/1000</f>
        <v>0</v>
      </c>
      <c r="Q1032" s="98">
        <f>'Activity data'!M242*'Emission factors'!$B$30*'Emission factors'!$G$30/1000</f>
        <v>0</v>
      </c>
      <c r="R1032" s="98">
        <f>'Activity data'!N242*'Emission factors'!$B$30*'Emission factors'!$G$30/1000</f>
        <v>0</v>
      </c>
      <c r="S1032" s="98">
        <f>'Activity data'!O242*'Emission factors'!$B$30*'Emission factors'!$G$30/1000</f>
        <v>0</v>
      </c>
      <c r="T1032" s="98">
        <f>'Activity data'!P242*'Emission factors'!$B$30*'Emission factors'!$G$30/1000</f>
        <v>0</v>
      </c>
      <c r="U1032" s="98">
        <f>'Activity data'!Q242*'Emission factors'!$B$30*'Emission factors'!$G$30/1000</f>
        <v>0</v>
      </c>
    </row>
    <row r="1033" spans="1:21" x14ac:dyDescent="0.25">
      <c r="A1033" s="92" t="s">
        <v>11</v>
      </c>
      <c r="B1033" s="92" t="s">
        <v>12</v>
      </c>
      <c r="C1033" s="92" t="s">
        <v>13</v>
      </c>
      <c r="D1033" s="92" t="s">
        <v>23</v>
      </c>
      <c r="E1033" s="92" t="s">
        <v>44</v>
      </c>
      <c r="G1033" s="92" t="s">
        <v>97</v>
      </c>
      <c r="H1033" s="92" t="s">
        <v>74</v>
      </c>
      <c r="I1033" s="88" t="s">
        <v>231</v>
      </c>
      <c r="L1033" s="98">
        <f>'Activity data'!H243*'Emission factors'!$B$30*'Emission factors'!$G$30/1000</f>
        <v>0</v>
      </c>
      <c r="M1033" s="98">
        <f>'Activity data'!I243*'Emission factors'!$B$30*'Emission factors'!$G$30/1000</f>
        <v>0</v>
      </c>
      <c r="N1033" s="98">
        <f>'Activity data'!J243*'Emission factors'!$B$30*'Emission factors'!$G$30/1000</f>
        <v>0</v>
      </c>
      <c r="O1033" s="98">
        <f>'Activity data'!K243*'Emission factors'!$B$30*'Emission factors'!$G$30/1000</f>
        <v>0</v>
      </c>
      <c r="P1033" s="98">
        <f>'Activity data'!L243*'Emission factors'!$B$30*'Emission factors'!$G$30/1000</f>
        <v>0</v>
      </c>
      <c r="Q1033" s="98">
        <f>'Activity data'!M243*'Emission factors'!$B$30*'Emission factors'!$G$30/1000</f>
        <v>0</v>
      </c>
      <c r="R1033" s="98">
        <f>'Activity data'!N243*'Emission factors'!$B$30*'Emission factors'!$G$30/1000</f>
        <v>0</v>
      </c>
      <c r="S1033" s="98">
        <f>'Activity data'!O243*'Emission factors'!$B$30*'Emission factors'!$G$30/1000</f>
        <v>0</v>
      </c>
      <c r="T1033" s="98">
        <f>'Activity data'!P243*'Emission factors'!$B$30*'Emission factors'!$G$30/1000</f>
        <v>0</v>
      </c>
      <c r="U1033" s="98">
        <f>'Activity data'!Q243*'Emission factors'!$B$30*'Emission factors'!$G$30/1000</f>
        <v>0</v>
      </c>
    </row>
    <row r="1034" spans="1:21" x14ac:dyDescent="0.25">
      <c r="A1034" s="92" t="s">
        <v>11</v>
      </c>
      <c r="B1034" s="92" t="s">
        <v>12</v>
      </c>
      <c r="C1034" s="92" t="s">
        <v>13</v>
      </c>
      <c r="D1034" s="92" t="s">
        <v>23</v>
      </c>
      <c r="E1034" s="92" t="s">
        <v>44</v>
      </c>
      <c r="G1034" s="92" t="s">
        <v>97</v>
      </c>
      <c r="H1034" s="92" t="s">
        <v>74</v>
      </c>
      <c r="I1034" s="88" t="s">
        <v>230</v>
      </c>
      <c r="L1034" s="98">
        <f>'Activity data'!H244*'Emission factors'!$B$30*'Emission factors'!$G$30/1000</f>
        <v>0</v>
      </c>
      <c r="M1034" s="98">
        <f>'Activity data'!I244*'Emission factors'!$B$30*'Emission factors'!$G$30/1000</f>
        <v>0</v>
      </c>
      <c r="N1034" s="98">
        <f>'Activity data'!J244*'Emission factors'!$B$30*'Emission factors'!$G$30/1000</f>
        <v>0</v>
      </c>
      <c r="O1034" s="98">
        <f>'Activity data'!K244*'Emission factors'!$B$30*'Emission factors'!$G$30/1000</f>
        <v>0</v>
      </c>
      <c r="P1034" s="98">
        <f>'Activity data'!L244*'Emission factors'!$B$30*'Emission factors'!$G$30/1000</f>
        <v>0</v>
      </c>
      <c r="Q1034" s="98">
        <f>'Activity data'!M244*'Emission factors'!$B$30*'Emission factors'!$G$30/1000</f>
        <v>0</v>
      </c>
      <c r="R1034" s="98">
        <f>'Activity data'!N244*'Emission factors'!$B$30*'Emission factors'!$G$30/1000</f>
        <v>0</v>
      </c>
      <c r="S1034" s="98">
        <f>'Activity data'!O244*'Emission factors'!$B$30*'Emission factors'!$G$30/1000</f>
        <v>0</v>
      </c>
      <c r="T1034" s="98">
        <f>'Activity data'!P244*'Emission factors'!$B$30*'Emission factors'!$G$30/1000</f>
        <v>0</v>
      </c>
      <c r="U1034" s="98">
        <f>'Activity data'!Q244*'Emission factors'!$B$30*'Emission factors'!$G$30/1000</f>
        <v>0</v>
      </c>
    </row>
    <row r="1035" spans="1:21" x14ac:dyDescent="0.25">
      <c r="A1035" s="92" t="s">
        <v>11</v>
      </c>
      <c r="B1035" s="92" t="s">
        <v>12</v>
      </c>
      <c r="C1035" s="92" t="s">
        <v>13</v>
      </c>
      <c r="D1035" s="92" t="s">
        <v>23</v>
      </c>
      <c r="E1035" s="92" t="s">
        <v>44</v>
      </c>
      <c r="G1035" s="92" t="s">
        <v>97</v>
      </c>
      <c r="H1035" s="92" t="s">
        <v>74</v>
      </c>
      <c r="I1035" s="88" t="s">
        <v>232</v>
      </c>
      <c r="L1035" s="98">
        <f>'Activity data'!H245*'Emission factors'!$B$30*'Emission factors'!$G$30/1000</f>
        <v>0</v>
      </c>
      <c r="M1035" s="98">
        <f>'Activity data'!I245*'Emission factors'!$B$30*'Emission factors'!$G$30/1000</f>
        <v>0</v>
      </c>
      <c r="N1035" s="98">
        <f>'Activity data'!J245*'Emission factors'!$B$30*'Emission factors'!$G$30/1000</f>
        <v>0</v>
      </c>
      <c r="O1035" s="98">
        <f>'Activity data'!K245*'Emission factors'!$B$30*'Emission factors'!$G$30/1000</f>
        <v>0</v>
      </c>
      <c r="P1035" s="98">
        <f>'Activity data'!L245*'Emission factors'!$B$30*'Emission factors'!$G$30/1000</f>
        <v>0</v>
      </c>
      <c r="Q1035" s="98">
        <f>'Activity data'!M245*'Emission factors'!$B$30*'Emission factors'!$G$30/1000</f>
        <v>0</v>
      </c>
      <c r="R1035" s="98">
        <f>'Activity data'!N245*'Emission factors'!$B$30*'Emission factors'!$G$30/1000</f>
        <v>0</v>
      </c>
      <c r="S1035" s="98">
        <f>'Activity data'!O245*'Emission factors'!$B$30*'Emission factors'!$G$30/1000</f>
        <v>0</v>
      </c>
      <c r="T1035" s="98">
        <f>'Activity data'!P245*'Emission factors'!$B$30*'Emission factors'!$G$30/1000</f>
        <v>0</v>
      </c>
      <c r="U1035" s="98">
        <f>'Activity data'!Q245*'Emission factors'!$B$30*'Emission factors'!$G$30/1000</f>
        <v>0</v>
      </c>
    </row>
    <row r="1036" spans="1:21" x14ac:dyDescent="0.25">
      <c r="A1036" s="92" t="s">
        <v>11</v>
      </c>
      <c r="B1036" s="92" t="s">
        <v>12</v>
      </c>
      <c r="C1036" s="92" t="s">
        <v>13</v>
      </c>
      <c r="D1036" s="92" t="s">
        <v>23</v>
      </c>
      <c r="E1036" s="92" t="s">
        <v>44</v>
      </c>
      <c r="G1036" s="92" t="s">
        <v>97</v>
      </c>
      <c r="H1036" s="92" t="s">
        <v>74</v>
      </c>
      <c r="I1036" s="92" t="s">
        <v>225</v>
      </c>
      <c r="L1036" s="98">
        <f>'Activity data'!H246*'Emission factors'!$B$30*'Emission factors'!$G$30/1000</f>
        <v>0</v>
      </c>
      <c r="M1036" s="98">
        <f>'Activity data'!I246*'Emission factors'!$B$30*'Emission factors'!$G$30/1000</f>
        <v>0</v>
      </c>
      <c r="N1036" s="98">
        <f>'Activity data'!J246*'Emission factors'!$B$30*'Emission factors'!$G$30/1000</f>
        <v>0</v>
      </c>
      <c r="O1036" s="98">
        <f>'Activity data'!K246*'Emission factors'!$B$30*'Emission factors'!$G$30/1000</f>
        <v>0</v>
      </c>
      <c r="P1036" s="98">
        <f>'Activity data'!L246*'Emission factors'!$B$30*'Emission factors'!$G$30/1000</f>
        <v>0</v>
      </c>
      <c r="Q1036" s="98">
        <f>'Activity data'!M246*'Emission factors'!$B$30*'Emission factors'!$G$30/1000</f>
        <v>0</v>
      </c>
      <c r="R1036" s="98">
        <f>'Activity data'!N246*'Emission factors'!$B$30*'Emission factors'!$G$30/1000</f>
        <v>0</v>
      </c>
      <c r="S1036" s="98">
        <f>'Activity data'!O246*'Emission factors'!$B$30*'Emission factors'!$G$30/1000</f>
        <v>0</v>
      </c>
      <c r="T1036" s="98">
        <f>'Activity data'!P246*'Emission factors'!$B$30*'Emission factors'!$G$30/1000</f>
        <v>0</v>
      </c>
      <c r="U1036" s="98">
        <f>'Activity data'!Q246*'Emission factors'!$B$30*'Emission factors'!$G$30/1000</f>
        <v>0</v>
      </c>
    </row>
    <row r="1037" spans="1:21" x14ac:dyDescent="0.25">
      <c r="A1037" s="92" t="s">
        <v>11</v>
      </c>
      <c r="B1037" s="92" t="s">
        <v>12</v>
      </c>
      <c r="C1037" s="92" t="s">
        <v>13</v>
      </c>
      <c r="D1037" s="92" t="s">
        <v>23</v>
      </c>
      <c r="E1037" s="92" t="s">
        <v>44</v>
      </c>
      <c r="G1037" s="92" t="s">
        <v>97</v>
      </c>
      <c r="H1037" s="92" t="s">
        <v>74</v>
      </c>
      <c r="I1037" s="88" t="s">
        <v>205</v>
      </c>
      <c r="L1037" s="98">
        <f>'Activity data'!H247*'Emission factors'!$B$30*'Emission factors'!$G$30/1000</f>
        <v>8.0631450000000007E-3</v>
      </c>
      <c r="M1037" s="98">
        <f>'Activity data'!I247*'Emission factors'!$B$30*'Emission factors'!$G$30/1000</f>
        <v>8.3481704999999982E-3</v>
      </c>
      <c r="N1037" s="98">
        <f>'Activity data'!J247*'Emission factors'!$B$30*'Emission factors'!$G$30/1000</f>
        <v>6.8012670000000006E-3</v>
      </c>
      <c r="O1037" s="98">
        <f>'Activity data'!K247*'Emission factors'!$B$30*'Emission factors'!$G$30/1000</f>
        <v>6.5262389999999997E-3</v>
      </c>
      <c r="P1037" s="98">
        <f>'Activity data'!L247*'Emission factors'!$B$30*'Emission factors'!$G$30/1000</f>
        <v>6.2837835E-3</v>
      </c>
      <c r="Q1037" s="98">
        <f>'Activity data'!M247*'Emission factors'!$B$30*'Emission factors'!$G$30/1000</f>
        <v>5.9971455000000012E-3</v>
      </c>
      <c r="R1037" s="98">
        <f>'Activity data'!N247*'Emission factors'!$B$30*'Emission factors'!$G$30/1000</f>
        <v>5.2817759999999993E-3</v>
      </c>
      <c r="S1037" s="98">
        <f>'Activity data'!O247*'Emission factors'!$B$30*'Emission factors'!$G$30/1000</f>
        <v>5.5905375000000011E-3</v>
      </c>
      <c r="T1037" s="98">
        <f>'Activity data'!P247*'Emission factors'!$B$30*'Emission factors'!$G$30/1000</f>
        <v>4.1495430000000003E-3</v>
      </c>
      <c r="U1037" s="98">
        <f>'Activity data'!Q247*'Emission factors'!$B$30*'Emission factors'!$G$30/1000</f>
        <v>3.0156330000000002E-3</v>
      </c>
    </row>
    <row r="1038" spans="1:21" x14ac:dyDescent="0.25">
      <c r="A1038" s="92" t="s">
        <v>11</v>
      </c>
      <c r="B1038" s="92" t="s">
        <v>12</v>
      </c>
      <c r="C1038" s="92" t="s">
        <v>13</v>
      </c>
      <c r="D1038" s="92" t="s">
        <v>23</v>
      </c>
      <c r="E1038" s="92" t="s">
        <v>44</v>
      </c>
      <c r="G1038" s="92" t="s">
        <v>97</v>
      </c>
      <c r="H1038" s="92" t="s">
        <v>74</v>
      </c>
      <c r="I1038" s="88" t="s">
        <v>204</v>
      </c>
      <c r="L1038" s="98">
        <f>'Activity data'!H248*'Emission factors'!$B$30*'Emission factors'!$G$30/1000</f>
        <v>7.9257599999999991E-4</v>
      </c>
      <c r="M1038" s="98">
        <f>'Activity data'!I248*'Emission factors'!$B$30*'Emission factors'!$G$30/1000</f>
        <v>9.9071999999999984E-4</v>
      </c>
      <c r="N1038" s="98">
        <f>'Activity data'!J248*'Emission factors'!$B$30*'Emission factors'!$G$30/1000</f>
        <v>4.6233600000000009E-4</v>
      </c>
      <c r="O1038" s="98">
        <f>'Activity data'!K248*'Emission factors'!$B$30*'Emission factors'!$G$30/1000</f>
        <v>6.6048000000000015E-5</v>
      </c>
      <c r="P1038" s="98">
        <f>'Activity data'!L248*'Emission factors'!$B$30*'Emission factors'!$G$30/1000</f>
        <v>0</v>
      </c>
      <c r="Q1038" s="98">
        <f>'Activity data'!M248*'Emission factors'!$B$30*'Emission factors'!$G$30/1000</f>
        <v>0</v>
      </c>
      <c r="R1038" s="98">
        <f>'Activity data'!N248*'Emission factors'!$B$30*'Emission factors'!$G$30/1000</f>
        <v>0</v>
      </c>
      <c r="S1038" s="98">
        <f>'Activity data'!O248*'Emission factors'!$B$30*'Emission factors'!$G$30/1000</f>
        <v>0</v>
      </c>
      <c r="T1038" s="98">
        <f>'Activity data'!P248*'Emission factors'!$B$30*'Emission factors'!$G$30/1000</f>
        <v>0</v>
      </c>
      <c r="U1038" s="98">
        <f>'Activity data'!Q248*'Emission factors'!$B$30*'Emission factors'!$G$30/1000</f>
        <v>0</v>
      </c>
    </row>
    <row r="1039" spans="1:21" x14ac:dyDescent="0.25">
      <c r="A1039" s="92" t="s">
        <v>11</v>
      </c>
      <c r="B1039" s="92" t="s">
        <v>12</v>
      </c>
      <c r="C1039" s="92" t="s">
        <v>13</v>
      </c>
      <c r="D1039" s="92" t="s">
        <v>23</v>
      </c>
      <c r="E1039" s="92" t="s">
        <v>44</v>
      </c>
      <c r="G1039" s="92" t="s">
        <v>97</v>
      </c>
      <c r="H1039" s="92" t="s">
        <v>74</v>
      </c>
      <c r="I1039" s="88" t="s">
        <v>228</v>
      </c>
      <c r="L1039" s="98">
        <f>'Activity data'!H249*'Emission factors'!$B$30*'Emission factors'!$G$30/1000</f>
        <v>0</v>
      </c>
      <c r="M1039" s="98">
        <f>'Activity data'!I249*'Emission factors'!$B$30*'Emission factors'!$G$30/1000</f>
        <v>0</v>
      </c>
      <c r="N1039" s="98">
        <f>'Activity data'!J249*'Emission factors'!$B$30*'Emission factors'!$G$30/1000</f>
        <v>0</v>
      </c>
      <c r="O1039" s="98">
        <f>'Activity data'!K249*'Emission factors'!$B$30*'Emission factors'!$G$30/1000</f>
        <v>0</v>
      </c>
      <c r="P1039" s="98">
        <f>'Activity data'!L249*'Emission factors'!$B$30*'Emission factors'!$G$30/1000</f>
        <v>0</v>
      </c>
      <c r="Q1039" s="98">
        <f>'Activity data'!M249*'Emission factors'!$B$30*'Emission factors'!$G$30/1000</f>
        <v>0</v>
      </c>
      <c r="R1039" s="98">
        <f>'Activity data'!N249*'Emission factors'!$B$30*'Emission factors'!$G$30/1000</f>
        <v>0</v>
      </c>
      <c r="S1039" s="98">
        <f>'Activity data'!O249*'Emission factors'!$B$30*'Emission factors'!$G$30/1000</f>
        <v>0</v>
      </c>
      <c r="T1039" s="98">
        <f>'Activity data'!P249*'Emission factors'!$B$30*'Emission factors'!$G$30/1000</f>
        <v>0</v>
      </c>
      <c r="U1039" s="98">
        <f>'Activity data'!Q249*'Emission factors'!$B$30*'Emission factors'!$G$30/1000</f>
        <v>0</v>
      </c>
    </row>
    <row r="1040" spans="1:21" x14ac:dyDescent="0.25">
      <c r="A1040" s="92" t="s">
        <v>11</v>
      </c>
      <c r="B1040" s="92" t="s">
        <v>12</v>
      </c>
      <c r="C1040" s="92" t="s">
        <v>13</v>
      </c>
      <c r="D1040" s="92" t="s">
        <v>23</v>
      </c>
      <c r="E1040" s="92" t="s">
        <v>44</v>
      </c>
      <c r="G1040" s="92" t="s">
        <v>97</v>
      </c>
      <c r="H1040" s="92" t="s">
        <v>74</v>
      </c>
      <c r="I1040" s="88" t="s">
        <v>202</v>
      </c>
      <c r="L1040" s="98">
        <f>'Activity data'!H250*'Emission factors'!$B$30*'Emission factors'!$G$30/1000</f>
        <v>0</v>
      </c>
      <c r="M1040" s="98">
        <f>'Activity data'!I250*'Emission factors'!$B$30*'Emission factors'!$G$30/1000</f>
        <v>0</v>
      </c>
      <c r="N1040" s="98">
        <f>'Activity data'!J250*'Emission factors'!$B$30*'Emission factors'!$G$30/1000</f>
        <v>0</v>
      </c>
      <c r="O1040" s="98">
        <f>'Activity data'!K250*'Emission factors'!$B$30*'Emission factors'!$G$30/1000</f>
        <v>0</v>
      </c>
      <c r="P1040" s="98">
        <f>'Activity data'!L250*'Emission factors'!$B$30*'Emission factors'!$G$30/1000</f>
        <v>0</v>
      </c>
      <c r="Q1040" s="98">
        <f>'Activity data'!M250*'Emission factors'!$B$30*'Emission factors'!$G$30/1000</f>
        <v>0</v>
      </c>
      <c r="R1040" s="98">
        <f>'Activity data'!N250*'Emission factors'!$B$30*'Emission factors'!$G$30/1000</f>
        <v>0</v>
      </c>
      <c r="S1040" s="98">
        <f>'Activity data'!O250*'Emission factors'!$B$30*'Emission factors'!$G$30/1000</f>
        <v>0</v>
      </c>
      <c r="T1040" s="98">
        <f>'Activity data'!P250*'Emission factors'!$B$30*'Emission factors'!$G$30/1000</f>
        <v>0</v>
      </c>
      <c r="U1040" s="98">
        <f>'Activity data'!Q250*'Emission factors'!$B$30*'Emission factors'!$G$30/1000</f>
        <v>0</v>
      </c>
    </row>
    <row r="1041" spans="1:21" x14ac:dyDescent="0.25">
      <c r="A1041" s="92" t="s">
        <v>11</v>
      </c>
      <c r="B1041" s="92" t="s">
        <v>12</v>
      </c>
      <c r="C1041" s="92" t="s">
        <v>13</v>
      </c>
      <c r="D1041" s="92" t="s">
        <v>23</v>
      </c>
      <c r="E1041" s="92" t="s">
        <v>44</v>
      </c>
      <c r="G1041" s="92" t="s">
        <v>97</v>
      </c>
      <c r="H1041" s="92" t="s">
        <v>74</v>
      </c>
      <c r="I1041" s="88" t="s">
        <v>190</v>
      </c>
      <c r="L1041" s="98">
        <f>'Activity data'!H251*'Emission factors'!$B$30*'Emission factors'!$G$30/1000</f>
        <v>0</v>
      </c>
      <c r="M1041" s="98">
        <f>'Activity data'!I251*'Emission factors'!$B$30*'Emission factors'!$G$30/1000</f>
        <v>0</v>
      </c>
      <c r="N1041" s="98">
        <f>'Activity data'!J251*'Emission factors'!$B$30*'Emission factors'!$G$30/1000</f>
        <v>0</v>
      </c>
      <c r="O1041" s="98">
        <f>'Activity data'!K251*'Emission factors'!$B$30*'Emission factors'!$G$30/1000</f>
        <v>0</v>
      </c>
      <c r="P1041" s="98">
        <f>'Activity data'!L251*'Emission factors'!$B$30*'Emission factors'!$G$30/1000</f>
        <v>0</v>
      </c>
      <c r="Q1041" s="98">
        <f>'Activity data'!M251*'Emission factors'!$B$30*'Emission factors'!$G$30/1000</f>
        <v>0</v>
      </c>
      <c r="R1041" s="98">
        <f>'Activity data'!N251*'Emission factors'!$B$30*'Emission factors'!$G$30/1000</f>
        <v>0</v>
      </c>
      <c r="S1041" s="98">
        <f>'Activity data'!O251*'Emission factors'!$B$30*'Emission factors'!$G$30/1000</f>
        <v>0</v>
      </c>
      <c r="T1041" s="98">
        <f>'Activity data'!P251*'Emission factors'!$B$30*'Emission factors'!$G$30/1000</f>
        <v>0</v>
      </c>
      <c r="U1041" s="98">
        <f>'Activity data'!Q251*'Emission factors'!$B$30*'Emission factors'!$G$30/1000</f>
        <v>0</v>
      </c>
    </row>
    <row r="1042" spans="1:21" x14ac:dyDescent="0.25">
      <c r="A1042" s="92" t="s">
        <v>11</v>
      </c>
      <c r="B1042" s="92" t="s">
        <v>12</v>
      </c>
      <c r="C1042" s="92" t="s">
        <v>13</v>
      </c>
      <c r="D1042" s="92" t="s">
        <v>23</v>
      </c>
      <c r="E1042" s="92" t="s">
        <v>44</v>
      </c>
      <c r="G1042" s="92" t="s">
        <v>97</v>
      </c>
      <c r="H1042" s="92" t="s">
        <v>74</v>
      </c>
      <c r="I1042" s="88" t="s">
        <v>210</v>
      </c>
      <c r="L1042" s="98">
        <f>'Activity data'!H252*'Emission factors'!$B$30*'Emission factors'!$G$30/1000</f>
        <v>0</v>
      </c>
      <c r="M1042" s="98">
        <f>'Activity data'!I252*'Emission factors'!$B$30*'Emission factors'!$G$30/1000</f>
        <v>0</v>
      </c>
      <c r="N1042" s="98">
        <f>'Activity data'!J252*'Emission factors'!$B$30*'Emission factors'!$G$30/1000</f>
        <v>0</v>
      </c>
      <c r="O1042" s="98">
        <f>'Activity data'!K252*'Emission factors'!$B$30*'Emission factors'!$G$30/1000</f>
        <v>0</v>
      </c>
      <c r="P1042" s="98">
        <f>'Activity data'!L252*'Emission factors'!$B$30*'Emission factors'!$G$30/1000</f>
        <v>0</v>
      </c>
      <c r="Q1042" s="98">
        <f>'Activity data'!M252*'Emission factors'!$B$30*'Emission factors'!$G$30/1000</f>
        <v>0</v>
      </c>
      <c r="R1042" s="98">
        <f>'Activity data'!N252*'Emission factors'!$B$30*'Emission factors'!$G$30/1000</f>
        <v>0</v>
      </c>
      <c r="S1042" s="98">
        <f>'Activity data'!O252*'Emission factors'!$B$30*'Emission factors'!$G$30/1000</f>
        <v>0</v>
      </c>
      <c r="T1042" s="98">
        <f>'Activity data'!P252*'Emission factors'!$B$30*'Emission factors'!$G$30/1000</f>
        <v>0</v>
      </c>
      <c r="U1042" s="98">
        <f>'Activity data'!Q252*'Emission factors'!$B$30*'Emission factors'!$G$30/1000</f>
        <v>0</v>
      </c>
    </row>
    <row r="1043" spans="1:21" x14ac:dyDescent="0.25">
      <c r="A1043" s="92" t="s">
        <v>11</v>
      </c>
      <c r="B1043" s="92" t="s">
        <v>12</v>
      </c>
      <c r="C1043" s="92" t="s">
        <v>13</v>
      </c>
      <c r="D1043" s="92" t="s">
        <v>23</v>
      </c>
      <c r="E1043" s="92" t="s">
        <v>44</v>
      </c>
      <c r="G1043" s="92" t="s">
        <v>97</v>
      </c>
      <c r="H1043" s="92" t="s">
        <v>74</v>
      </c>
      <c r="I1043" s="88" t="s">
        <v>199</v>
      </c>
      <c r="L1043" s="98">
        <f>'Activity data'!H253*'Emission factors'!$B$30*'Emission factors'!$G$30/1000</f>
        <v>1.9284338999999998E-2</v>
      </c>
      <c r="M1043" s="98">
        <f>'Activity data'!I253*'Emission factors'!$B$30*'Emission factors'!$G$30/1000</f>
        <v>1.4926331999999999E-2</v>
      </c>
      <c r="N1043" s="98">
        <f>'Activity data'!J253*'Emission factors'!$B$30*'Emission factors'!$G$30/1000</f>
        <v>1.3604855999999997E-2</v>
      </c>
      <c r="O1043" s="98">
        <f>'Activity data'!K253*'Emission factors'!$B$30*'Emission factors'!$G$30/1000</f>
        <v>1.0500535500000002E-2</v>
      </c>
      <c r="P1043" s="98">
        <f>'Activity data'!L253*'Emission factors'!$B$30*'Emission factors'!$G$30/1000</f>
        <v>9.5102670000000028E-3</v>
      </c>
      <c r="Q1043" s="98">
        <f>'Activity data'!M253*'Emission factors'!$B$30*'Emission factors'!$G$30/1000</f>
        <v>9.1793175000000008E-3</v>
      </c>
      <c r="R1043" s="98">
        <f>'Activity data'!N253*'Emission factors'!$B$30*'Emission factors'!$G$30/1000</f>
        <v>8.7715484999999985E-3</v>
      </c>
      <c r="S1043" s="98">
        <f>'Activity data'!O253*'Emission factors'!$B$30*'Emission factors'!$G$30/1000</f>
        <v>7.9789079999999981E-3</v>
      </c>
      <c r="T1043" s="98">
        <f>'Activity data'!P253*'Emission factors'!$B$30*'Emission factors'!$G$30/1000</f>
        <v>7.4836124999999995E-3</v>
      </c>
      <c r="U1043" s="98">
        <f>'Activity data'!Q253*'Emission factors'!$B$30*'Emission factors'!$G$30/1000</f>
        <v>5.2825499999999996E-3</v>
      </c>
    </row>
    <row r="1044" spans="1:21" x14ac:dyDescent="0.25">
      <c r="A1044" s="92" t="s">
        <v>11</v>
      </c>
      <c r="B1044" s="92" t="s">
        <v>12</v>
      </c>
      <c r="C1044" s="92" t="s">
        <v>13</v>
      </c>
      <c r="D1044" s="92" t="s">
        <v>23</v>
      </c>
      <c r="E1044" s="92" t="s">
        <v>44</v>
      </c>
      <c r="G1044" s="92" t="s">
        <v>97</v>
      </c>
      <c r="H1044" s="92" t="s">
        <v>74</v>
      </c>
      <c r="I1044" s="88" t="s">
        <v>233</v>
      </c>
      <c r="L1044" s="98">
        <f>'Activity data'!H254*'Emission factors'!$B$30*'Emission factors'!$G$30/1000</f>
        <v>0</v>
      </c>
      <c r="M1044" s="98">
        <f>'Activity data'!I254*'Emission factors'!$B$30*'Emission factors'!$G$30/1000</f>
        <v>0</v>
      </c>
      <c r="N1044" s="98">
        <f>'Activity data'!J254*'Emission factors'!$B$30*'Emission factors'!$G$30/1000</f>
        <v>0</v>
      </c>
      <c r="O1044" s="98">
        <f>'Activity data'!K254*'Emission factors'!$B$30*'Emission factors'!$G$30/1000</f>
        <v>0</v>
      </c>
      <c r="P1044" s="98">
        <f>'Activity data'!L254*'Emission factors'!$B$30*'Emission factors'!$G$30/1000</f>
        <v>0</v>
      </c>
      <c r="Q1044" s="98">
        <f>'Activity data'!M254*'Emission factors'!$B$30*'Emission factors'!$G$30/1000</f>
        <v>0</v>
      </c>
      <c r="R1044" s="98">
        <f>'Activity data'!N254*'Emission factors'!$B$30*'Emission factors'!$G$30/1000</f>
        <v>0</v>
      </c>
      <c r="S1044" s="98">
        <f>'Activity data'!O254*'Emission factors'!$B$30*'Emission factors'!$G$30/1000</f>
        <v>0</v>
      </c>
      <c r="T1044" s="98">
        <f>'Activity data'!P254*'Emission factors'!$B$30*'Emission factors'!$G$30/1000</f>
        <v>0</v>
      </c>
      <c r="U1044" s="98">
        <f>'Activity data'!Q254*'Emission factors'!$B$30*'Emission factors'!$G$30/1000</f>
        <v>0</v>
      </c>
    </row>
    <row r="1045" spans="1:21" x14ac:dyDescent="0.25">
      <c r="A1045" s="92" t="s">
        <v>11</v>
      </c>
      <c r="B1045" s="92" t="s">
        <v>12</v>
      </c>
      <c r="C1045" s="92" t="s">
        <v>13</v>
      </c>
      <c r="D1045" s="92" t="s">
        <v>23</v>
      </c>
      <c r="E1045" s="92" t="s">
        <v>44</v>
      </c>
      <c r="G1045" s="92" t="s">
        <v>97</v>
      </c>
      <c r="H1045" s="92" t="s">
        <v>74</v>
      </c>
      <c r="I1045" s="88" t="s">
        <v>200</v>
      </c>
      <c r="L1045" s="98">
        <f>'Activity data'!H255*'Emission factors'!$B$30*'Emission factors'!$G$30/1000</f>
        <v>3.630376049999999E-2</v>
      </c>
      <c r="M1045" s="98">
        <f>'Activity data'!I255*'Emission factors'!$B$30*'Emission factors'!$G$30/1000</f>
        <v>3.6424052999999991E-2</v>
      </c>
      <c r="N1045" s="98">
        <f>'Activity data'!J255*'Emission factors'!$B$30*'Emission factors'!$G$30/1000</f>
        <v>3.3555157499999995E-2</v>
      </c>
      <c r="O1045" s="98">
        <f>'Activity data'!K255*'Emission factors'!$B$30*'Emission factors'!$G$30/1000</f>
        <v>3.0574741499999995E-2</v>
      </c>
      <c r="P1045" s="98">
        <f>'Activity data'!L255*'Emission factors'!$B$30*'Emission factors'!$G$30/1000</f>
        <v>2.3904990000000001E-2</v>
      </c>
      <c r="Q1045" s="98">
        <f>'Activity data'!M255*'Emission factors'!$B$30*'Emission factors'!$G$30/1000</f>
        <v>8.6506754999999998E-3</v>
      </c>
      <c r="R1045" s="98">
        <f>'Activity data'!N255*'Emission factors'!$B$30*'Emission factors'!$G$30/1000</f>
        <v>1.2547185000000001E-3</v>
      </c>
      <c r="S1045" s="98">
        <f>'Activity data'!O255*'Emission factors'!$B$30*'Emission factors'!$G$30/1000</f>
        <v>2.6419200000000006E-4</v>
      </c>
      <c r="T1045" s="98">
        <f>'Activity data'!P255*'Emission factors'!$B$30*'Emission factors'!$G$30/1000</f>
        <v>4.6233599999999993E-4</v>
      </c>
      <c r="U1045" s="98">
        <f>'Activity data'!Q255*'Emission factors'!$B$30*'Emission factors'!$G$30/1000</f>
        <v>5.2838400000000012E-4</v>
      </c>
    </row>
    <row r="1046" spans="1:21" x14ac:dyDescent="0.25">
      <c r="A1046" s="92" t="s">
        <v>11</v>
      </c>
      <c r="B1046" s="92" t="s">
        <v>12</v>
      </c>
      <c r="C1046" s="92" t="s">
        <v>13</v>
      </c>
      <c r="D1046" s="92" t="s">
        <v>23</v>
      </c>
      <c r="E1046" s="92" t="s">
        <v>26</v>
      </c>
      <c r="G1046" s="92" t="s">
        <v>97</v>
      </c>
      <c r="H1046" s="92" t="s">
        <v>74</v>
      </c>
      <c r="I1046" s="88" t="s">
        <v>203</v>
      </c>
      <c r="J1046" s="92" t="s">
        <v>13</v>
      </c>
      <c r="L1046" s="98">
        <f>'Activity data'!H257*'Emission factors'!$B$29*'Emission factors'!$G$29/1000</f>
        <v>0</v>
      </c>
      <c r="M1046" s="98">
        <f>'Activity data'!I257*'Emission factors'!$B$29*'Emission factors'!$G$29/1000</f>
        <v>0</v>
      </c>
      <c r="N1046" s="98">
        <f>'Activity data'!J257*'Emission factors'!$B$29*'Emission factors'!$G$29/1000</f>
        <v>0</v>
      </c>
      <c r="O1046" s="98">
        <f>'Activity data'!K257*'Emission factors'!$B$29*'Emission factors'!$G$29/1000</f>
        <v>0</v>
      </c>
      <c r="P1046" s="98">
        <f>'Activity data'!L257*'Emission factors'!$B$29*'Emission factors'!$G$29/1000</f>
        <v>6.0731108999999999E-4</v>
      </c>
      <c r="Q1046" s="98">
        <f>'Activity data'!M257*'Emission factors'!$B$29*'Emission factors'!$G$29/1000</f>
        <v>1.1047226249999997E-3</v>
      </c>
      <c r="R1046" s="98">
        <f>'Activity data'!N257*'Emission factors'!$B$29*'Emission factors'!$G$29/1000</f>
        <v>5.9573636999999985E-4</v>
      </c>
      <c r="S1046" s="98">
        <f>'Activity data'!O257*'Emission factors'!$B$29*'Emission factors'!$G$29/1000</f>
        <v>6.8827384499999986E-4</v>
      </c>
      <c r="T1046" s="98">
        <f>'Activity data'!P257*'Emission factors'!$B$29*'Emission factors'!$G$29/1000</f>
        <v>1.9664966999999997E-4</v>
      </c>
      <c r="U1046" s="98">
        <f>'Activity data'!Q257*'Emission factors'!$B$29*'Emission factors'!$G$29/1000</f>
        <v>0</v>
      </c>
    </row>
    <row r="1047" spans="1:21" x14ac:dyDescent="0.25">
      <c r="A1047" s="92" t="s">
        <v>11</v>
      </c>
      <c r="B1047" s="92" t="s">
        <v>12</v>
      </c>
      <c r="C1047" s="92" t="s">
        <v>13</v>
      </c>
      <c r="D1047" s="92" t="s">
        <v>23</v>
      </c>
      <c r="E1047" s="92" t="s">
        <v>26</v>
      </c>
      <c r="G1047" s="92" t="s">
        <v>97</v>
      </c>
      <c r="H1047" s="92" t="s">
        <v>74</v>
      </c>
      <c r="I1047" s="88" t="s">
        <v>227</v>
      </c>
      <c r="L1047" s="98">
        <f>'Activity data'!H258*'Emission factors'!$B$29*'Emission factors'!$G$29/1000</f>
        <v>0</v>
      </c>
      <c r="M1047" s="98">
        <f>'Activity data'!I258*'Emission factors'!$B$29*'Emission factors'!$G$29/1000</f>
        <v>0</v>
      </c>
      <c r="N1047" s="98">
        <f>'Activity data'!J258*'Emission factors'!$B$29*'Emission factors'!$G$29/1000</f>
        <v>0</v>
      </c>
      <c r="O1047" s="98">
        <f>'Activity data'!K258*'Emission factors'!$B$29*'Emission factors'!$G$29/1000</f>
        <v>0</v>
      </c>
      <c r="P1047" s="98">
        <f>'Activity data'!L258*'Emission factors'!$B$29*'Emission factors'!$G$29/1000</f>
        <v>0</v>
      </c>
      <c r="Q1047" s="98">
        <f>'Activity data'!M258*'Emission factors'!$B$29*'Emission factors'!$G$29/1000</f>
        <v>0</v>
      </c>
      <c r="R1047" s="98">
        <f>'Activity data'!N258*'Emission factors'!$B$29*'Emission factors'!$G$29/1000</f>
        <v>0</v>
      </c>
      <c r="S1047" s="98">
        <f>'Activity data'!O258*'Emission factors'!$B$29*'Emission factors'!$G$29/1000</f>
        <v>0</v>
      </c>
      <c r="T1047" s="98">
        <f>'Activity data'!P258*'Emission factors'!$B$29*'Emission factors'!$G$29/1000</f>
        <v>0</v>
      </c>
      <c r="U1047" s="98">
        <f>'Activity data'!Q258*'Emission factors'!$B$29*'Emission factors'!$G$29/1000</f>
        <v>0</v>
      </c>
    </row>
    <row r="1048" spans="1:21" x14ac:dyDescent="0.25">
      <c r="A1048" s="92" t="s">
        <v>11</v>
      </c>
      <c r="B1048" s="92" t="s">
        <v>12</v>
      </c>
      <c r="C1048" s="92" t="s">
        <v>13</v>
      </c>
      <c r="D1048" s="92" t="s">
        <v>23</v>
      </c>
      <c r="E1048" s="92" t="s">
        <v>26</v>
      </c>
      <c r="G1048" s="92" t="s">
        <v>97</v>
      </c>
      <c r="H1048" s="92" t="s">
        <v>74</v>
      </c>
      <c r="I1048" s="88" t="s">
        <v>191</v>
      </c>
      <c r="L1048" s="98">
        <f>'Activity data'!H259*'Emission factors'!$B$29*'Emission factors'!$G$29/1000</f>
        <v>0</v>
      </c>
      <c r="M1048" s="98">
        <f>'Activity data'!I259*'Emission factors'!$B$29*'Emission factors'!$G$29/1000</f>
        <v>0</v>
      </c>
      <c r="N1048" s="98">
        <f>'Activity data'!J259*'Emission factors'!$B$29*'Emission factors'!$G$29/1000</f>
        <v>0</v>
      </c>
      <c r="O1048" s="98">
        <f>'Activity data'!K259*'Emission factors'!$B$29*'Emission factors'!$G$29/1000</f>
        <v>0</v>
      </c>
      <c r="P1048" s="98">
        <f>'Activity data'!L259*'Emission factors'!$B$29*'Emission factors'!$G$29/1000</f>
        <v>0</v>
      </c>
      <c r="Q1048" s="98">
        <f>'Activity data'!M259*'Emission factors'!$B$29*'Emission factors'!$G$29/1000</f>
        <v>0</v>
      </c>
      <c r="R1048" s="98">
        <f>'Activity data'!N259*'Emission factors'!$B$29*'Emission factors'!$G$29/1000</f>
        <v>0</v>
      </c>
      <c r="S1048" s="98">
        <f>'Activity data'!O259*'Emission factors'!$B$29*'Emission factors'!$G$29/1000</f>
        <v>0</v>
      </c>
      <c r="T1048" s="98">
        <f>'Activity data'!P259*'Emission factors'!$B$29*'Emission factors'!$G$29/1000</f>
        <v>0</v>
      </c>
      <c r="U1048" s="98">
        <f>'Activity data'!Q259*'Emission factors'!$B$29*'Emission factors'!$G$29/1000</f>
        <v>0</v>
      </c>
    </row>
    <row r="1049" spans="1:21" x14ac:dyDescent="0.25">
      <c r="A1049" s="92" t="s">
        <v>11</v>
      </c>
      <c r="B1049" s="92" t="s">
        <v>12</v>
      </c>
      <c r="C1049" s="92" t="s">
        <v>13</v>
      </c>
      <c r="D1049" s="92" t="s">
        <v>23</v>
      </c>
      <c r="E1049" s="92" t="s">
        <v>26</v>
      </c>
      <c r="G1049" s="92" t="s">
        <v>97</v>
      </c>
      <c r="H1049" s="92" t="s">
        <v>74</v>
      </c>
      <c r="I1049" s="88" t="s">
        <v>192</v>
      </c>
      <c r="L1049" s="98">
        <f>'Activity data'!H260*'Emission factors'!$B$29*'Emission factors'!$G$29/1000</f>
        <v>0</v>
      </c>
      <c r="M1049" s="98">
        <f>'Activity data'!I260*'Emission factors'!$B$29*'Emission factors'!$G$29/1000</f>
        <v>0</v>
      </c>
      <c r="N1049" s="98">
        <f>'Activity data'!J260*'Emission factors'!$B$29*'Emission factors'!$G$29/1000</f>
        <v>0</v>
      </c>
      <c r="O1049" s="98">
        <f>'Activity data'!K260*'Emission factors'!$B$29*'Emission factors'!$G$29/1000</f>
        <v>8.3265641999999982E-4</v>
      </c>
      <c r="P1049" s="98">
        <f>'Activity data'!L260*'Emission factors'!$B$29*'Emission factors'!$G$29/1000</f>
        <v>1.9428649799999999E-3</v>
      </c>
      <c r="Q1049" s="98">
        <f>'Activity data'!M260*'Emission factors'!$B$29*'Emission factors'!$G$29/1000</f>
        <v>1.630648965E-3</v>
      </c>
      <c r="R1049" s="98">
        <f>'Activity data'!N260*'Emission factors'!$B$29*'Emission factors'!$G$29/1000</f>
        <v>2.0585518949999999E-3</v>
      </c>
      <c r="S1049" s="98">
        <f>'Activity data'!O260*'Emission factors'!$B$29*'Emission factors'!$G$29/1000</f>
        <v>1.3993354199999999E-3</v>
      </c>
      <c r="T1049" s="98">
        <f>'Activity data'!P260*'Emission factors'!$B$29*'Emission factors'!$G$29/1000</f>
        <v>2.3591931899999996E-3</v>
      </c>
      <c r="U1049" s="98">
        <f>'Activity data'!Q260*'Emission factors'!$B$29*'Emission factors'!$G$29/1000</f>
        <v>6.9388034999999992E-4</v>
      </c>
    </row>
    <row r="1050" spans="1:21" x14ac:dyDescent="0.25">
      <c r="A1050" s="92" t="s">
        <v>11</v>
      </c>
      <c r="B1050" s="92" t="s">
        <v>12</v>
      </c>
      <c r="C1050" s="92" t="s">
        <v>13</v>
      </c>
      <c r="D1050" s="92" t="s">
        <v>23</v>
      </c>
      <c r="E1050" s="92" t="s">
        <v>26</v>
      </c>
      <c r="G1050" s="92" t="s">
        <v>97</v>
      </c>
      <c r="H1050" s="92" t="s">
        <v>74</v>
      </c>
      <c r="I1050" s="88" t="s">
        <v>206</v>
      </c>
      <c r="L1050" s="98">
        <f>'Activity data'!H261*'Emission factors'!$B$29*'Emission factors'!$G$29/1000</f>
        <v>0</v>
      </c>
      <c r="M1050" s="98">
        <f>'Activity data'!I261*'Emission factors'!$B$29*'Emission factors'!$G$29/1000</f>
        <v>0</v>
      </c>
      <c r="N1050" s="98">
        <f>'Activity data'!J261*'Emission factors'!$B$29*'Emission factors'!$G$29/1000</f>
        <v>0</v>
      </c>
      <c r="O1050" s="98">
        <f>'Activity data'!K261*'Emission factors'!$B$29*'Emission factors'!$G$29/1000</f>
        <v>1.096487694E-2</v>
      </c>
      <c r="P1050" s="98">
        <f>'Activity data'!L261*'Emission factors'!$B$29*'Emission factors'!$G$29/1000</f>
        <v>9.2761132349999977E-3</v>
      </c>
      <c r="Q1050" s="98">
        <f>'Activity data'!M261*'Emission factors'!$B$29*'Emission factors'!$G$29/1000</f>
        <v>7.2870699449999977E-3</v>
      </c>
      <c r="R1050" s="98">
        <f>'Activity data'!N261*'Emission factors'!$B$29*'Emission factors'!$G$29/1000</f>
        <v>6.8360175749999979E-3</v>
      </c>
      <c r="S1050" s="98">
        <f>'Activity data'!O261*'Emission factors'!$B$29*'Emission factors'!$G$29/1000</f>
        <v>3.6204759599999994E-3</v>
      </c>
      <c r="T1050" s="98">
        <f>'Activity data'!P261*'Emission factors'!$B$29*'Emission factors'!$G$29/1000</f>
        <v>2.8686617249999995E-3</v>
      </c>
      <c r="U1050" s="98">
        <f>'Activity data'!Q261*'Emission factors'!$B$29*'Emission factors'!$G$29/1000</f>
        <v>2.1283619250000003E-3</v>
      </c>
    </row>
    <row r="1051" spans="1:21" x14ac:dyDescent="0.25">
      <c r="A1051" s="92" t="s">
        <v>11</v>
      </c>
      <c r="B1051" s="92" t="s">
        <v>12</v>
      </c>
      <c r="C1051" s="92" t="s">
        <v>13</v>
      </c>
      <c r="D1051" s="92" t="s">
        <v>23</v>
      </c>
      <c r="E1051" s="92" t="s">
        <v>26</v>
      </c>
      <c r="G1051" s="92" t="s">
        <v>97</v>
      </c>
      <c r="H1051" s="92" t="s">
        <v>74</v>
      </c>
      <c r="I1051" s="88" t="s">
        <v>220</v>
      </c>
      <c r="L1051" s="98">
        <f>'Activity data'!H262*'Emission factors'!$B$29*'Emission factors'!$G$29/1000</f>
        <v>0</v>
      </c>
      <c r="M1051" s="98">
        <f>'Activity data'!I262*'Emission factors'!$B$29*'Emission factors'!$G$29/1000</f>
        <v>0</v>
      </c>
      <c r="N1051" s="98">
        <f>'Activity data'!J262*'Emission factors'!$B$29*'Emission factors'!$G$29/1000</f>
        <v>0</v>
      </c>
      <c r="O1051" s="98">
        <f>'Activity data'!K262*'Emission factors'!$B$29*'Emission factors'!$G$29/1000</f>
        <v>0</v>
      </c>
      <c r="P1051" s="98">
        <f>'Activity data'!L262*'Emission factors'!$B$29*'Emission factors'!$G$29/1000</f>
        <v>0</v>
      </c>
      <c r="Q1051" s="98">
        <f>'Activity data'!M262*'Emission factors'!$B$29*'Emission factors'!$G$29/1000</f>
        <v>0</v>
      </c>
      <c r="R1051" s="98">
        <f>'Activity data'!N262*'Emission factors'!$B$29*'Emission factors'!$G$29/1000</f>
        <v>0</v>
      </c>
      <c r="S1051" s="98">
        <f>'Activity data'!O262*'Emission factors'!$B$29*'Emission factors'!$G$29/1000</f>
        <v>0</v>
      </c>
      <c r="T1051" s="98">
        <f>'Activity data'!P262*'Emission factors'!$B$29*'Emission factors'!$G$29/1000</f>
        <v>0</v>
      </c>
      <c r="U1051" s="98">
        <f>'Activity data'!Q262*'Emission factors'!$B$29*'Emission factors'!$G$29/1000</f>
        <v>0</v>
      </c>
    </row>
    <row r="1052" spans="1:21" x14ac:dyDescent="0.25">
      <c r="A1052" s="92" t="s">
        <v>11</v>
      </c>
      <c r="B1052" s="92" t="s">
        <v>12</v>
      </c>
      <c r="C1052" s="92" t="s">
        <v>13</v>
      </c>
      <c r="D1052" s="92" t="s">
        <v>23</v>
      </c>
      <c r="E1052" s="92" t="s">
        <v>26</v>
      </c>
      <c r="G1052" s="92" t="s">
        <v>97</v>
      </c>
      <c r="H1052" s="92" t="s">
        <v>74</v>
      </c>
      <c r="I1052" s="88" t="s">
        <v>193</v>
      </c>
      <c r="L1052" s="98">
        <f>'Activity data'!H263*'Emission factors'!$B$29*'Emission factors'!$G$29/1000</f>
        <v>0</v>
      </c>
      <c r="M1052" s="98">
        <f>'Activity data'!I263*'Emission factors'!$B$29*'Emission factors'!$G$29/1000</f>
        <v>0</v>
      </c>
      <c r="N1052" s="98">
        <f>'Activity data'!J263*'Emission factors'!$B$29*'Emission factors'!$G$29/1000</f>
        <v>0</v>
      </c>
      <c r="O1052" s="98">
        <f>'Activity data'!K263*'Emission factors'!$B$29*'Emission factors'!$G$29/1000</f>
        <v>5.2050068999999997E-4</v>
      </c>
      <c r="P1052" s="98">
        <f>'Activity data'!L263*'Emission factors'!$B$29*'Emission factors'!$G$29/1000</f>
        <v>1.1105099849999999E-3</v>
      </c>
      <c r="Q1052" s="98">
        <f>'Activity data'!M263*'Emission factors'!$B$29*'Emission factors'!$G$29/1000</f>
        <v>9.3700975499999995E-4</v>
      </c>
      <c r="R1052" s="98">
        <f>'Activity data'!N263*'Emission factors'!$B$29*'Emission factors'!$G$29/1000</f>
        <v>8.3289756000000002E-4</v>
      </c>
      <c r="S1052" s="98">
        <f>'Activity data'!O263*'Emission factors'!$B$29*'Emission factors'!$G$29/1000</f>
        <v>8.3289756000000002E-4</v>
      </c>
      <c r="T1052" s="98">
        <f>'Activity data'!P263*'Emission factors'!$B$29*'Emission factors'!$G$29/1000</f>
        <v>5.20560975E-4</v>
      </c>
      <c r="U1052" s="98">
        <f>'Activity data'!Q263*'Emission factors'!$B$29*'Emission factors'!$G$29/1000</f>
        <v>1.04112195E-4</v>
      </c>
    </row>
    <row r="1053" spans="1:21" x14ac:dyDescent="0.25">
      <c r="A1053" s="92" t="s">
        <v>11</v>
      </c>
      <c r="B1053" s="92" t="s">
        <v>12</v>
      </c>
      <c r="C1053" s="92" t="s">
        <v>13</v>
      </c>
      <c r="D1053" s="92" t="s">
        <v>23</v>
      </c>
      <c r="E1053" s="92" t="s">
        <v>26</v>
      </c>
      <c r="G1053" s="92" t="s">
        <v>97</v>
      </c>
      <c r="H1053" s="92" t="s">
        <v>74</v>
      </c>
      <c r="I1053" s="88" t="s">
        <v>259</v>
      </c>
      <c r="L1053" s="98">
        <f>'Activity data'!H264*'Emission factors'!$B$29*'Emission factors'!$G$29/1000</f>
        <v>0</v>
      </c>
      <c r="M1053" s="98">
        <f>'Activity data'!I264*'Emission factors'!$B$29*'Emission factors'!$G$29/1000</f>
        <v>0</v>
      </c>
      <c r="N1053" s="98">
        <f>'Activity data'!J264*'Emission factors'!$B$29*'Emission factors'!$G$29/1000</f>
        <v>0</v>
      </c>
      <c r="O1053" s="98">
        <f>'Activity data'!K264*'Emission factors'!$B$29*'Emission factors'!$G$29/1000</f>
        <v>0</v>
      </c>
      <c r="P1053" s="98">
        <f>'Activity data'!L264*'Emission factors'!$B$29*'Emission factors'!$G$29/1000</f>
        <v>0</v>
      </c>
      <c r="Q1053" s="98">
        <f>'Activity data'!M264*'Emission factors'!$B$29*'Emission factors'!$G$29/1000</f>
        <v>0</v>
      </c>
      <c r="R1053" s="98">
        <f>'Activity data'!N264*'Emission factors'!$B$29*'Emission factors'!$G$29/1000</f>
        <v>0</v>
      </c>
      <c r="S1053" s="98">
        <f>'Activity data'!O264*'Emission factors'!$B$29*'Emission factors'!$G$29/1000</f>
        <v>0</v>
      </c>
      <c r="T1053" s="98">
        <f>'Activity data'!P264*'Emission factors'!$B$29*'Emission factors'!$G$29/1000</f>
        <v>0</v>
      </c>
      <c r="U1053" s="98">
        <f>'Activity data'!Q264*'Emission factors'!$B$29*'Emission factors'!$G$29/1000</f>
        <v>0</v>
      </c>
    </row>
    <row r="1054" spans="1:21" x14ac:dyDescent="0.25">
      <c r="A1054" s="92" t="s">
        <v>11</v>
      </c>
      <c r="B1054" s="92" t="s">
        <v>12</v>
      </c>
      <c r="C1054" s="92" t="s">
        <v>13</v>
      </c>
      <c r="D1054" s="92" t="s">
        <v>23</v>
      </c>
      <c r="E1054" s="92" t="s">
        <v>26</v>
      </c>
      <c r="G1054" s="92" t="s">
        <v>97</v>
      </c>
      <c r="H1054" s="92" t="s">
        <v>74</v>
      </c>
      <c r="I1054" s="88" t="s">
        <v>223</v>
      </c>
      <c r="L1054" s="98">
        <f>'Activity data'!H265*'Emission factors'!$B$29*'Emission factors'!$G$29/1000</f>
        <v>0</v>
      </c>
      <c r="M1054" s="98">
        <f>'Activity data'!I265*'Emission factors'!$B$29*'Emission factors'!$G$29/1000</f>
        <v>0</v>
      </c>
      <c r="N1054" s="98">
        <f>'Activity data'!J265*'Emission factors'!$B$29*'Emission factors'!$G$29/1000</f>
        <v>0</v>
      </c>
      <c r="O1054" s="98">
        <f>'Activity data'!K265*'Emission factors'!$B$29*'Emission factors'!$G$29/1000</f>
        <v>0</v>
      </c>
      <c r="P1054" s="98">
        <f>'Activity data'!L265*'Emission factors'!$B$29*'Emission factors'!$G$29/1000</f>
        <v>0</v>
      </c>
      <c r="Q1054" s="98">
        <f>'Activity data'!M265*'Emission factors'!$B$29*'Emission factors'!$G$29/1000</f>
        <v>0</v>
      </c>
      <c r="R1054" s="98">
        <f>'Activity data'!N265*'Emission factors'!$B$29*'Emission factors'!$G$29/1000</f>
        <v>0</v>
      </c>
      <c r="S1054" s="98">
        <f>'Activity data'!O265*'Emission factors'!$B$29*'Emission factors'!$G$29/1000</f>
        <v>0</v>
      </c>
      <c r="T1054" s="98">
        <f>'Activity data'!P265*'Emission factors'!$B$29*'Emission factors'!$G$29/1000</f>
        <v>0</v>
      </c>
      <c r="U1054" s="98">
        <f>'Activity data'!Q265*'Emission factors'!$B$29*'Emission factors'!$G$29/1000</f>
        <v>0</v>
      </c>
    </row>
    <row r="1055" spans="1:21" x14ac:dyDescent="0.25">
      <c r="A1055" s="92" t="s">
        <v>11</v>
      </c>
      <c r="B1055" s="92" t="s">
        <v>12</v>
      </c>
      <c r="C1055" s="92" t="s">
        <v>13</v>
      </c>
      <c r="D1055" s="92" t="s">
        <v>23</v>
      </c>
      <c r="E1055" s="92" t="s">
        <v>26</v>
      </c>
      <c r="G1055" s="92" t="s">
        <v>97</v>
      </c>
      <c r="H1055" s="92" t="s">
        <v>74</v>
      </c>
      <c r="I1055" s="88" t="s">
        <v>221</v>
      </c>
      <c r="L1055" s="98">
        <f>'Activity data'!H266*'Emission factors'!$B$29*'Emission factors'!$G$29/1000</f>
        <v>0</v>
      </c>
      <c r="M1055" s="98">
        <f>'Activity data'!I266*'Emission factors'!$B$29*'Emission factors'!$G$29/1000</f>
        <v>0</v>
      </c>
      <c r="N1055" s="98">
        <f>'Activity data'!J266*'Emission factors'!$B$29*'Emission factors'!$G$29/1000</f>
        <v>0</v>
      </c>
      <c r="O1055" s="98">
        <f>'Activity data'!K266*'Emission factors'!$B$29*'Emission factors'!$G$29/1000</f>
        <v>0</v>
      </c>
      <c r="P1055" s="98">
        <f>'Activity data'!L266*'Emission factors'!$B$29*'Emission factors'!$G$29/1000</f>
        <v>0</v>
      </c>
      <c r="Q1055" s="98">
        <f>'Activity data'!M266*'Emission factors'!$B$29*'Emission factors'!$G$29/1000</f>
        <v>0</v>
      </c>
      <c r="R1055" s="98">
        <f>'Activity data'!N266*'Emission factors'!$B$29*'Emission factors'!$G$29/1000</f>
        <v>0</v>
      </c>
      <c r="S1055" s="98">
        <f>'Activity data'!O266*'Emission factors'!$B$29*'Emission factors'!$G$29/1000</f>
        <v>0</v>
      </c>
      <c r="T1055" s="98">
        <f>'Activity data'!P266*'Emission factors'!$B$29*'Emission factors'!$G$29/1000</f>
        <v>0</v>
      </c>
      <c r="U1055" s="98">
        <f>'Activity data'!Q266*'Emission factors'!$B$29*'Emission factors'!$G$29/1000</f>
        <v>0</v>
      </c>
    </row>
    <row r="1056" spans="1:21" x14ac:dyDescent="0.25">
      <c r="A1056" s="92" t="s">
        <v>11</v>
      </c>
      <c r="B1056" s="92" t="s">
        <v>12</v>
      </c>
      <c r="C1056" s="92" t="s">
        <v>13</v>
      </c>
      <c r="D1056" s="92" t="s">
        <v>23</v>
      </c>
      <c r="E1056" s="92" t="s">
        <v>26</v>
      </c>
      <c r="G1056" s="92" t="s">
        <v>97</v>
      </c>
      <c r="H1056" s="92" t="s">
        <v>74</v>
      </c>
      <c r="I1056" s="88" t="s">
        <v>222</v>
      </c>
      <c r="L1056" s="98">
        <f>'Activity data'!H267*'Emission factors'!$B$29*'Emission factors'!$G$29/1000</f>
        <v>0</v>
      </c>
      <c r="M1056" s="98">
        <f>'Activity data'!I267*'Emission factors'!$B$29*'Emission factors'!$G$29/1000</f>
        <v>0</v>
      </c>
      <c r="N1056" s="98">
        <f>'Activity data'!J267*'Emission factors'!$B$29*'Emission factors'!$G$29/1000</f>
        <v>0</v>
      </c>
      <c r="O1056" s="98">
        <f>'Activity data'!K267*'Emission factors'!$B$29*'Emission factors'!$G$29/1000</f>
        <v>0</v>
      </c>
      <c r="P1056" s="98">
        <f>'Activity data'!L267*'Emission factors'!$B$29*'Emission factors'!$G$29/1000</f>
        <v>0</v>
      </c>
      <c r="Q1056" s="98">
        <f>'Activity data'!M267*'Emission factors'!$B$29*'Emission factors'!$G$29/1000</f>
        <v>0</v>
      </c>
      <c r="R1056" s="98">
        <f>'Activity data'!N267*'Emission factors'!$B$29*'Emission factors'!$G$29/1000</f>
        <v>0</v>
      </c>
      <c r="S1056" s="98">
        <f>'Activity data'!O267*'Emission factors'!$B$29*'Emission factors'!$G$29/1000</f>
        <v>0</v>
      </c>
      <c r="T1056" s="98">
        <f>'Activity data'!P267*'Emission factors'!$B$29*'Emission factors'!$G$29/1000</f>
        <v>0</v>
      </c>
      <c r="U1056" s="98">
        <f>'Activity data'!Q267*'Emission factors'!$B$29*'Emission factors'!$G$29/1000</f>
        <v>0</v>
      </c>
    </row>
    <row r="1057" spans="1:21" x14ac:dyDescent="0.25">
      <c r="A1057" s="92" t="s">
        <v>11</v>
      </c>
      <c r="B1057" s="92" t="s">
        <v>12</v>
      </c>
      <c r="C1057" s="92" t="s">
        <v>13</v>
      </c>
      <c r="D1057" s="92" t="s">
        <v>23</v>
      </c>
      <c r="E1057" s="92" t="s">
        <v>26</v>
      </c>
      <c r="G1057" s="92" t="s">
        <v>97</v>
      </c>
      <c r="H1057" s="92" t="s">
        <v>74</v>
      </c>
      <c r="I1057" s="88" t="s">
        <v>201</v>
      </c>
      <c r="L1057" s="98">
        <f>'Activity data'!H268*'Emission factors'!$B$29*'Emission factors'!$G$29/1000</f>
        <v>0</v>
      </c>
      <c r="M1057" s="98">
        <f>'Activity data'!I268*'Emission factors'!$B$29*'Emission factors'!$G$29/1000</f>
        <v>0</v>
      </c>
      <c r="N1057" s="98">
        <f>'Activity data'!J268*'Emission factors'!$B$29*'Emission factors'!$G$29/1000</f>
        <v>0</v>
      </c>
      <c r="O1057" s="98">
        <f>'Activity data'!K268*'Emission factors'!$B$29*'Emission factors'!$G$29/1000</f>
        <v>7.9427898899999995E-3</v>
      </c>
      <c r="P1057" s="98">
        <f>'Activity data'!L268*'Emission factors'!$B$29*'Emission factors'!$G$29/1000</f>
        <v>1.031295495E-2</v>
      </c>
      <c r="Q1057" s="98">
        <f>'Activity data'!M268*'Emission factors'!$B$29*'Emission factors'!$G$29/1000</f>
        <v>8.6846570999999997E-3</v>
      </c>
      <c r="R1057" s="98">
        <f>'Activity data'!N268*'Emission factors'!$B$29*'Emission factors'!$G$29/1000</f>
        <v>7.1707801799999991E-3</v>
      </c>
      <c r="S1057" s="98">
        <f>'Activity data'!O268*'Emission factors'!$B$29*'Emission factors'!$G$29/1000</f>
        <v>4.7557027949999987E-3</v>
      </c>
      <c r="T1057" s="98">
        <f>'Activity data'!P268*'Emission factors'!$B$29*'Emission factors'!$G$29/1000</f>
        <v>3.6270470250000003E-3</v>
      </c>
      <c r="U1057" s="98">
        <f>'Activity data'!Q268*'Emission factors'!$B$29*'Emission factors'!$G$29/1000</f>
        <v>1.8905376000000001E-3</v>
      </c>
    </row>
    <row r="1058" spans="1:21" x14ac:dyDescent="0.25">
      <c r="A1058" s="92" t="s">
        <v>11</v>
      </c>
      <c r="B1058" s="92" t="s">
        <v>12</v>
      </c>
      <c r="C1058" s="92" t="s">
        <v>13</v>
      </c>
      <c r="D1058" s="92" t="s">
        <v>23</v>
      </c>
      <c r="E1058" s="92" t="s">
        <v>26</v>
      </c>
      <c r="G1058" s="92" t="s">
        <v>97</v>
      </c>
      <c r="H1058" s="92" t="s">
        <v>74</v>
      </c>
      <c r="I1058" s="88" t="s">
        <v>207</v>
      </c>
      <c r="L1058" s="98">
        <f>'Activity data'!H269*'Emission factors'!$B$29*'Emission factors'!$G$29/1000</f>
        <v>0</v>
      </c>
      <c r="M1058" s="98">
        <f>'Activity data'!I269*'Emission factors'!$B$29*'Emission factors'!$G$29/1000</f>
        <v>0</v>
      </c>
      <c r="N1058" s="98">
        <f>'Activity data'!J269*'Emission factors'!$B$29*'Emission factors'!$G$29/1000</f>
        <v>0</v>
      </c>
      <c r="O1058" s="98">
        <f>'Activity data'!K269*'Emission factors'!$B$29*'Emission factors'!$G$29/1000</f>
        <v>0</v>
      </c>
      <c r="P1058" s="98">
        <f>'Activity data'!L269*'Emission factors'!$B$29*'Emission factors'!$G$29/1000</f>
        <v>0</v>
      </c>
      <c r="Q1058" s="98">
        <f>'Activity data'!M269*'Emission factors'!$B$29*'Emission factors'!$G$29/1000</f>
        <v>0</v>
      </c>
      <c r="R1058" s="98">
        <f>'Activity data'!N269*'Emission factors'!$B$29*'Emission factors'!$G$29/1000</f>
        <v>0</v>
      </c>
      <c r="S1058" s="98">
        <f>'Activity data'!O269*'Emission factors'!$B$29*'Emission factors'!$G$29/1000</f>
        <v>0</v>
      </c>
      <c r="T1058" s="98">
        <f>'Activity data'!P269*'Emission factors'!$B$29*'Emission factors'!$G$29/1000</f>
        <v>0</v>
      </c>
      <c r="U1058" s="98">
        <f>'Activity data'!Q269*'Emission factors'!$B$29*'Emission factors'!$G$29/1000</f>
        <v>0</v>
      </c>
    </row>
    <row r="1059" spans="1:21" x14ac:dyDescent="0.25">
      <c r="A1059" s="92" t="s">
        <v>11</v>
      </c>
      <c r="B1059" s="92" t="s">
        <v>12</v>
      </c>
      <c r="C1059" s="92" t="s">
        <v>13</v>
      </c>
      <c r="D1059" s="92" t="s">
        <v>23</v>
      </c>
      <c r="E1059" s="92" t="s">
        <v>26</v>
      </c>
      <c r="G1059" s="92" t="s">
        <v>97</v>
      </c>
      <c r="H1059" s="92" t="s">
        <v>74</v>
      </c>
      <c r="I1059" s="88" t="s">
        <v>218</v>
      </c>
      <c r="L1059" s="98">
        <f>'Activity data'!H270*'Emission factors'!$B$29*'Emission factors'!$G$29/1000</f>
        <v>0</v>
      </c>
      <c r="M1059" s="98">
        <f>'Activity data'!I270*'Emission factors'!$B$29*'Emission factors'!$G$29/1000</f>
        <v>0</v>
      </c>
      <c r="N1059" s="98">
        <f>'Activity data'!J270*'Emission factors'!$B$29*'Emission factors'!$G$29/1000</f>
        <v>0</v>
      </c>
      <c r="O1059" s="98">
        <f>'Activity data'!K270*'Emission factors'!$B$29*'Emission factors'!$G$29/1000</f>
        <v>0</v>
      </c>
      <c r="P1059" s="98">
        <f>'Activity data'!L270*'Emission factors'!$B$29*'Emission factors'!$G$29/1000</f>
        <v>0</v>
      </c>
      <c r="Q1059" s="98">
        <f>'Activity data'!M270*'Emission factors'!$B$29*'Emission factors'!$G$29/1000</f>
        <v>0</v>
      </c>
      <c r="R1059" s="98">
        <f>'Activity data'!N270*'Emission factors'!$B$29*'Emission factors'!$G$29/1000</f>
        <v>0</v>
      </c>
      <c r="S1059" s="98">
        <f>'Activity data'!O270*'Emission factors'!$B$29*'Emission factors'!$G$29/1000</f>
        <v>0</v>
      </c>
      <c r="T1059" s="98">
        <f>'Activity data'!P270*'Emission factors'!$B$29*'Emission factors'!$G$29/1000</f>
        <v>0</v>
      </c>
      <c r="U1059" s="98">
        <f>'Activity data'!Q270*'Emission factors'!$B$29*'Emission factors'!$G$29/1000</f>
        <v>0</v>
      </c>
    </row>
    <row r="1060" spans="1:21" x14ac:dyDescent="0.25">
      <c r="A1060" s="92" t="s">
        <v>11</v>
      </c>
      <c r="B1060" s="92" t="s">
        <v>12</v>
      </c>
      <c r="C1060" s="92" t="s">
        <v>13</v>
      </c>
      <c r="D1060" s="92" t="s">
        <v>23</v>
      </c>
      <c r="E1060" s="92" t="s">
        <v>26</v>
      </c>
      <c r="G1060" s="92" t="s">
        <v>97</v>
      </c>
      <c r="H1060" s="92" t="s">
        <v>74</v>
      </c>
      <c r="I1060" s="88" t="s">
        <v>194</v>
      </c>
      <c r="L1060" s="98">
        <f>'Activity data'!H271*'Emission factors'!$B$29*'Emission factors'!$G$29/1000</f>
        <v>0</v>
      </c>
      <c r="M1060" s="98">
        <f>'Activity data'!I271*'Emission factors'!$B$29*'Emission factors'!$G$29/1000</f>
        <v>0</v>
      </c>
      <c r="N1060" s="98">
        <f>'Activity data'!J271*'Emission factors'!$B$29*'Emission factors'!$G$29/1000</f>
        <v>0</v>
      </c>
      <c r="O1060" s="98">
        <f>'Activity data'!K271*'Emission factors'!$B$29*'Emission factors'!$G$29/1000</f>
        <v>0</v>
      </c>
      <c r="P1060" s="98">
        <f>'Activity data'!L271*'Emission factors'!$B$29*'Emission factors'!$G$29/1000</f>
        <v>0</v>
      </c>
      <c r="Q1060" s="98">
        <f>'Activity data'!M271*'Emission factors'!$B$29*'Emission factors'!$G$29/1000</f>
        <v>0</v>
      </c>
      <c r="R1060" s="98">
        <f>'Activity data'!N271*'Emission factors'!$B$29*'Emission factors'!$G$29/1000</f>
        <v>0</v>
      </c>
      <c r="S1060" s="98">
        <f>'Activity data'!O271*'Emission factors'!$B$29*'Emission factors'!$G$29/1000</f>
        <v>0</v>
      </c>
      <c r="T1060" s="98">
        <f>'Activity data'!P271*'Emission factors'!$B$29*'Emission factors'!$G$29/1000</f>
        <v>0</v>
      </c>
      <c r="U1060" s="98">
        <f>'Activity data'!Q271*'Emission factors'!$B$29*'Emission factors'!$G$29/1000</f>
        <v>0</v>
      </c>
    </row>
    <row r="1061" spans="1:21" x14ac:dyDescent="0.25">
      <c r="A1061" s="92" t="s">
        <v>11</v>
      </c>
      <c r="B1061" s="92" t="s">
        <v>12</v>
      </c>
      <c r="C1061" s="92" t="s">
        <v>13</v>
      </c>
      <c r="D1061" s="92" t="s">
        <v>23</v>
      </c>
      <c r="E1061" s="92" t="s">
        <v>26</v>
      </c>
      <c r="G1061" s="92" t="s">
        <v>97</v>
      </c>
      <c r="H1061" s="92" t="s">
        <v>74</v>
      </c>
      <c r="I1061" s="88" t="s">
        <v>195</v>
      </c>
      <c r="L1061" s="98">
        <f>'Activity data'!H272*'Emission factors'!$B$29*'Emission factors'!$G$29/1000</f>
        <v>0</v>
      </c>
      <c r="M1061" s="98">
        <f>'Activity data'!I272*'Emission factors'!$B$29*'Emission factors'!$G$29/1000</f>
        <v>0</v>
      </c>
      <c r="N1061" s="98">
        <f>'Activity data'!J272*'Emission factors'!$B$29*'Emission factors'!$G$29/1000</f>
        <v>0</v>
      </c>
      <c r="O1061" s="98">
        <f>'Activity data'!K272*'Emission factors'!$B$29*'Emission factors'!$G$29/1000</f>
        <v>0</v>
      </c>
      <c r="P1061" s="98">
        <f>'Activity data'!L272*'Emission factors'!$B$29*'Emission factors'!$G$29/1000</f>
        <v>0</v>
      </c>
      <c r="Q1061" s="98">
        <f>'Activity data'!M272*'Emission factors'!$B$29*'Emission factors'!$G$29/1000</f>
        <v>0</v>
      </c>
      <c r="R1061" s="98">
        <f>'Activity data'!N272*'Emission factors'!$B$29*'Emission factors'!$G$29/1000</f>
        <v>0</v>
      </c>
      <c r="S1061" s="98">
        <f>'Activity data'!O272*'Emission factors'!$B$29*'Emission factors'!$G$29/1000</f>
        <v>0</v>
      </c>
      <c r="T1061" s="98">
        <f>'Activity data'!P272*'Emission factors'!$B$29*'Emission factors'!$G$29/1000</f>
        <v>0</v>
      </c>
      <c r="U1061" s="98">
        <f>'Activity data'!Q272*'Emission factors'!$B$29*'Emission factors'!$G$29/1000</f>
        <v>0</v>
      </c>
    </row>
    <row r="1062" spans="1:21" x14ac:dyDescent="0.25">
      <c r="A1062" s="92" t="s">
        <v>11</v>
      </c>
      <c r="B1062" s="92" t="s">
        <v>12</v>
      </c>
      <c r="C1062" s="92" t="s">
        <v>13</v>
      </c>
      <c r="D1062" s="92" t="s">
        <v>23</v>
      </c>
      <c r="E1062" s="92" t="s">
        <v>26</v>
      </c>
      <c r="G1062" s="92" t="s">
        <v>97</v>
      </c>
      <c r="H1062" s="92" t="s">
        <v>74</v>
      </c>
      <c r="I1062" s="88" t="s">
        <v>209</v>
      </c>
      <c r="L1062" s="98">
        <f>'Activity data'!H273*'Emission factors'!$B$29*'Emission factors'!$G$29/1000</f>
        <v>0</v>
      </c>
      <c r="M1062" s="98">
        <f>'Activity data'!I273*'Emission factors'!$B$29*'Emission factors'!$G$29/1000</f>
        <v>0</v>
      </c>
      <c r="N1062" s="98">
        <f>'Activity data'!J273*'Emission factors'!$B$29*'Emission factors'!$G$29/1000</f>
        <v>0</v>
      </c>
      <c r="O1062" s="98">
        <f>'Activity data'!K273*'Emission factors'!$B$29*'Emission factors'!$G$29/1000</f>
        <v>1.127269215E-3</v>
      </c>
      <c r="P1062" s="98">
        <f>'Activity data'!L273*'Emission factors'!$B$29*'Emission factors'!$G$29/1000</f>
        <v>3.7575640499999994E-4</v>
      </c>
      <c r="Q1062" s="98">
        <f>'Activity data'!M273*'Emission factors'!$B$29*'Emission factors'!$G$29/1000</f>
        <v>2.7634643999999999E-4</v>
      </c>
      <c r="R1062" s="98">
        <f>'Activity data'!N273*'Emission factors'!$B$29*'Emission factors'!$G$29/1000</f>
        <v>3.7768552499999991E-4</v>
      </c>
      <c r="S1062" s="98">
        <f>'Activity data'!O273*'Emission factors'!$B$29*'Emission factors'!$G$29/1000</f>
        <v>9.5190014999999969E-5</v>
      </c>
      <c r="T1062" s="98">
        <f>'Activity data'!P273*'Emission factors'!$B$29*'Emission factors'!$G$29/1000</f>
        <v>0</v>
      </c>
      <c r="U1062" s="98">
        <f>'Activity data'!Q273*'Emission factors'!$B$29*'Emission factors'!$G$29/1000</f>
        <v>2.8285722000000001E-4</v>
      </c>
    </row>
    <row r="1063" spans="1:21" x14ac:dyDescent="0.25">
      <c r="A1063" s="92" t="s">
        <v>11</v>
      </c>
      <c r="B1063" s="92" t="s">
        <v>12</v>
      </c>
      <c r="C1063" s="92" t="s">
        <v>13</v>
      </c>
      <c r="D1063" s="92" t="s">
        <v>23</v>
      </c>
      <c r="E1063" s="92" t="s">
        <v>26</v>
      </c>
      <c r="G1063" s="92" t="s">
        <v>97</v>
      </c>
      <c r="H1063" s="92" t="s">
        <v>74</v>
      </c>
      <c r="I1063" s="88" t="s">
        <v>208</v>
      </c>
      <c r="L1063" s="98">
        <f>'Activity data'!H274*'Emission factors'!$B$29*'Emission factors'!$G$29/1000</f>
        <v>0</v>
      </c>
      <c r="M1063" s="98">
        <f>'Activity data'!I274*'Emission factors'!$B$29*'Emission factors'!$G$29/1000</f>
        <v>0</v>
      </c>
      <c r="N1063" s="98">
        <f>'Activity data'!J274*'Emission factors'!$B$29*'Emission factors'!$G$29/1000</f>
        <v>0</v>
      </c>
      <c r="O1063" s="98">
        <f>'Activity data'!K274*'Emission factors'!$B$29*'Emission factors'!$G$29/1000</f>
        <v>0</v>
      </c>
      <c r="P1063" s="98">
        <f>'Activity data'!L274*'Emission factors'!$B$29*'Emission factors'!$G$29/1000</f>
        <v>0</v>
      </c>
      <c r="Q1063" s="98">
        <f>'Activity data'!M274*'Emission factors'!$B$29*'Emission factors'!$G$29/1000</f>
        <v>0</v>
      </c>
      <c r="R1063" s="98">
        <f>'Activity data'!N274*'Emission factors'!$B$29*'Emission factors'!$G$29/1000</f>
        <v>0</v>
      </c>
      <c r="S1063" s="98">
        <f>'Activity data'!O274*'Emission factors'!$B$29*'Emission factors'!$G$29/1000</f>
        <v>0</v>
      </c>
      <c r="T1063" s="98">
        <f>'Activity data'!P274*'Emission factors'!$B$29*'Emission factors'!$G$29/1000</f>
        <v>0</v>
      </c>
      <c r="U1063" s="98">
        <f>'Activity data'!Q274*'Emission factors'!$B$29*'Emission factors'!$G$29/1000</f>
        <v>0</v>
      </c>
    </row>
    <row r="1064" spans="1:21" x14ac:dyDescent="0.25">
      <c r="A1064" s="92" t="s">
        <v>11</v>
      </c>
      <c r="B1064" s="92" t="s">
        <v>12</v>
      </c>
      <c r="C1064" s="92" t="s">
        <v>13</v>
      </c>
      <c r="D1064" s="92" t="s">
        <v>23</v>
      </c>
      <c r="E1064" s="92" t="s">
        <v>26</v>
      </c>
      <c r="G1064" s="92" t="s">
        <v>97</v>
      </c>
      <c r="H1064" s="92" t="s">
        <v>74</v>
      </c>
      <c r="I1064" s="88" t="s">
        <v>226</v>
      </c>
      <c r="L1064" s="98">
        <f>'Activity data'!H275*'Emission factors'!$B$29*'Emission factors'!$G$29/1000</f>
        <v>0</v>
      </c>
      <c r="M1064" s="98">
        <f>'Activity data'!I275*'Emission factors'!$B$29*'Emission factors'!$G$29/1000</f>
        <v>0</v>
      </c>
      <c r="N1064" s="98">
        <f>'Activity data'!J275*'Emission factors'!$B$29*'Emission factors'!$G$29/1000</f>
        <v>0</v>
      </c>
      <c r="O1064" s="98">
        <f>'Activity data'!K275*'Emission factors'!$B$29*'Emission factors'!$G$29/1000</f>
        <v>0</v>
      </c>
      <c r="P1064" s="98">
        <f>'Activity data'!L275*'Emission factors'!$B$29*'Emission factors'!$G$29/1000</f>
        <v>0</v>
      </c>
      <c r="Q1064" s="98">
        <f>'Activity data'!M275*'Emission factors'!$B$29*'Emission factors'!$G$29/1000</f>
        <v>0</v>
      </c>
      <c r="R1064" s="98">
        <f>'Activity data'!N275*'Emission factors'!$B$29*'Emission factors'!$G$29/1000</f>
        <v>0</v>
      </c>
      <c r="S1064" s="98">
        <f>'Activity data'!O275*'Emission factors'!$B$29*'Emission factors'!$G$29/1000</f>
        <v>0</v>
      </c>
      <c r="T1064" s="98">
        <f>'Activity data'!P275*'Emission factors'!$B$29*'Emission factors'!$G$29/1000</f>
        <v>0</v>
      </c>
      <c r="U1064" s="98">
        <f>'Activity data'!Q275*'Emission factors'!$B$29*'Emission factors'!$G$29/1000</f>
        <v>0</v>
      </c>
    </row>
    <row r="1065" spans="1:21" x14ac:dyDescent="0.25">
      <c r="A1065" s="92" t="s">
        <v>11</v>
      </c>
      <c r="B1065" s="92" t="s">
        <v>12</v>
      </c>
      <c r="C1065" s="92" t="s">
        <v>13</v>
      </c>
      <c r="D1065" s="92" t="s">
        <v>23</v>
      </c>
      <c r="E1065" s="92" t="s">
        <v>26</v>
      </c>
      <c r="G1065" s="92" t="s">
        <v>97</v>
      </c>
      <c r="H1065" s="92" t="s">
        <v>74</v>
      </c>
      <c r="I1065" s="88" t="s">
        <v>196</v>
      </c>
      <c r="L1065" s="98">
        <f>'Activity data'!H276*'Emission factors'!$B$29*'Emission factors'!$G$29/1000</f>
        <v>0</v>
      </c>
      <c r="M1065" s="98">
        <f>'Activity data'!I276*'Emission factors'!$B$29*'Emission factors'!$G$29/1000</f>
        <v>0</v>
      </c>
      <c r="N1065" s="98">
        <f>'Activity data'!J276*'Emission factors'!$B$29*'Emission factors'!$G$29/1000</f>
        <v>0</v>
      </c>
      <c r="O1065" s="98">
        <f>'Activity data'!K276*'Emission factors'!$B$29*'Emission factors'!$G$29/1000</f>
        <v>0</v>
      </c>
      <c r="P1065" s="98">
        <f>'Activity data'!L276*'Emission factors'!$B$29*'Emission factors'!$G$29/1000</f>
        <v>0</v>
      </c>
      <c r="Q1065" s="98">
        <f>'Activity data'!M276*'Emission factors'!$B$29*'Emission factors'!$G$29/1000</f>
        <v>0</v>
      </c>
      <c r="R1065" s="98">
        <f>'Activity data'!N276*'Emission factors'!$B$29*'Emission factors'!$G$29/1000</f>
        <v>0</v>
      </c>
      <c r="S1065" s="98">
        <f>'Activity data'!O276*'Emission factors'!$B$29*'Emission factors'!$G$29/1000</f>
        <v>0</v>
      </c>
      <c r="T1065" s="98">
        <f>'Activity data'!P276*'Emission factors'!$B$29*'Emission factors'!$G$29/1000</f>
        <v>0</v>
      </c>
      <c r="U1065" s="98">
        <f>'Activity data'!Q276*'Emission factors'!$B$29*'Emission factors'!$G$29/1000</f>
        <v>0</v>
      </c>
    </row>
    <row r="1066" spans="1:21" x14ac:dyDescent="0.25">
      <c r="A1066" s="92" t="s">
        <v>11</v>
      </c>
      <c r="B1066" s="92" t="s">
        <v>12</v>
      </c>
      <c r="C1066" s="92" t="s">
        <v>13</v>
      </c>
      <c r="D1066" s="92" t="s">
        <v>23</v>
      </c>
      <c r="E1066" s="92" t="s">
        <v>26</v>
      </c>
      <c r="G1066" s="92" t="s">
        <v>97</v>
      </c>
      <c r="H1066" s="92" t="s">
        <v>74</v>
      </c>
      <c r="I1066" s="88" t="s">
        <v>197</v>
      </c>
      <c r="L1066" s="98">
        <f>'Activity data'!H277*'Emission factors'!$B$29*'Emission factors'!$G$29/1000</f>
        <v>0</v>
      </c>
      <c r="M1066" s="98">
        <f>'Activity data'!I277*'Emission factors'!$B$29*'Emission factors'!$G$29/1000</f>
        <v>0</v>
      </c>
      <c r="N1066" s="98">
        <f>'Activity data'!J277*'Emission factors'!$B$29*'Emission factors'!$G$29/1000</f>
        <v>0</v>
      </c>
      <c r="O1066" s="98">
        <f>'Activity data'!K277*'Emission factors'!$B$29*'Emission factors'!$G$29/1000</f>
        <v>2.2048033050000001E-3</v>
      </c>
      <c r="P1066" s="98">
        <f>'Activity data'!L277*'Emission factors'!$B$29*'Emission factors'!$G$29/1000</f>
        <v>2.9990581799999999E-3</v>
      </c>
      <c r="Q1066" s="98">
        <f>'Activity data'!M277*'Emission factors'!$B$29*'Emission factors'!$G$29/1000</f>
        <v>2.4433510499999997E-3</v>
      </c>
      <c r="R1066" s="98">
        <f>'Activity data'!N277*'Emission factors'!$B$29*'Emission factors'!$G$29/1000</f>
        <v>5.6288104500000003E-4</v>
      </c>
      <c r="S1066" s="98">
        <f>'Activity data'!O277*'Emission factors'!$B$29*'Emission factors'!$G$29/1000</f>
        <v>1.2292714350000001E-3</v>
      </c>
      <c r="T1066" s="98">
        <f>'Activity data'!P277*'Emission factors'!$B$29*'Emission factors'!$G$29/1000</f>
        <v>1.0561329149999998E-3</v>
      </c>
      <c r="U1066" s="98">
        <f>'Activity data'!Q277*'Emission factors'!$B$29*'Emission factors'!$G$29/1000</f>
        <v>2.1545858999999997E-4</v>
      </c>
    </row>
    <row r="1067" spans="1:21" x14ac:dyDescent="0.25">
      <c r="A1067" s="92" t="s">
        <v>11</v>
      </c>
      <c r="B1067" s="92" t="s">
        <v>12</v>
      </c>
      <c r="C1067" s="92" t="s">
        <v>13</v>
      </c>
      <c r="D1067" s="92" t="s">
        <v>23</v>
      </c>
      <c r="E1067" s="92" t="s">
        <v>26</v>
      </c>
      <c r="G1067" s="92" t="s">
        <v>97</v>
      </c>
      <c r="H1067" s="92" t="s">
        <v>74</v>
      </c>
      <c r="I1067" s="88" t="s">
        <v>229</v>
      </c>
      <c r="L1067" s="98">
        <f>'Activity data'!H278*'Emission factors'!$B$29*'Emission factors'!$G$29/1000</f>
        <v>0</v>
      </c>
      <c r="M1067" s="98">
        <f>'Activity data'!I278*'Emission factors'!$B$29*'Emission factors'!$G$29/1000</f>
        <v>0</v>
      </c>
      <c r="N1067" s="98">
        <f>'Activity data'!J278*'Emission factors'!$B$29*'Emission factors'!$G$29/1000</f>
        <v>0</v>
      </c>
      <c r="O1067" s="98">
        <f>'Activity data'!K278*'Emission factors'!$B$29*'Emission factors'!$G$29/1000</f>
        <v>0</v>
      </c>
      <c r="P1067" s="98">
        <f>'Activity data'!L278*'Emission factors'!$B$29*'Emission factors'!$G$29/1000</f>
        <v>0</v>
      </c>
      <c r="Q1067" s="98">
        <f>'Activity data'!M278*'Emission factors'!$B$29*'Emission factors'!$G$29/1000</f>
        <v>0</v>
      </c>
      <c r="R1067" s="98">
        <f>'Activity data'!N278*'Emission factors'!$B$29*'Emission factors'!$G$29/1000</f>
        <v>0</v>
      </c>
      <c r="S1067" s="98">
        <f>'Activity data'!O278*'Emission factors'!$B$29*'Emission factors'!$G$29/1000</f>
        <v>0</v>
      </c>
      <c r="T1067" s="98">
        <f>'Activity data'!P278*'Emission factors'!$B$29*'Emission factors'!$G$29/1000</f>
        <v>0</v>
      </c>
      <c r="U1067" s="98">
        <f>'Activity data'!Q278*'Emission factors'!$B$29*'Emission factors'!$G$29/1000</f>
        <v>0</v>
      </c>
    </row>
    <row r="1068" spans="1:21" x14ac:dyDescent="0.25">
      <c r="A1068" s="92" t="s">
        <v>11</v>
      </c>
      <c r="B1068" s="92" t="s">
        <v>12</v>
      </c>
      <c r="C1068" s="92" t="s">
        <v>13</v>
      </c>
      <c r="D1068" s="92" t="s">
        <v>23</v>
      </c>
      <c r="E1068" s="92" t="s">
        <v>26</v>
      </c>
      <c r="G1068" s="92" t="s">
        <v>97</v>
      </c>
      <c r="H1068" s="92" t="s">
        <v>74</v>
      </c>
      <c r="I1068" s="88" t="s">
        <v>198</v>
      </c>
      <c r="L1068" s="98">
        <f>'Activity data'!H279*'Emission factors'!$B$29*'Emission factors'!$G$29/1000</f>
        <v>0</v>
      </c>
      <c r="M1068" s="98">
        <f>'Activity data'!I279*'Emission factors'!$B$29*'Emission factors'!$G$29/1000</f>
        <v>0</v>
      </c>
      <c r="N1068" s="98">
        <f>'Activity data'!J279*'Emission factors'!$B$29*'Emission factors'!$G$29/1000</f>
        <v>0</v>
      </c>
      <c r="O1068" s="98">
        <f>'Activity data'!K279*'Emission factors'!$B$29*'Emission factors'!$G$29/1000</f>
        <v>0</v>
      </c>
      <c r="P1068" s="98">
        <f>'Activity data'!L279*'Emission factors'!$B$29*'Emission factors'!$G$29/1000</f>
        <v>0</v>
      </c>
      <c r="Q1068" s="98">
        <f>'Activity data'!M279*'Emission factors'!$B$29*'Emission factors'!$G$29/1000</f>
        <v>0</v>
      </c>
      <c r="R1068" s="98">
        <f>'Activity data'!N279*'Emission factors'!$B$29*'Emission factors'!$G$29/1000</f>
        <v>0</v>
      </c>
      <c r="S1068" s="98">
        <f>'Activity data'!O279*'Emission factors'!$B$29*'Emission factors'!$G$29/1000</f>
        <v>0</v>
      </c>
      <c r="T1068" s="98">
        <f>'Activity data'!P279*'Emission factors'!$B$29*'Emission factors'!$G$29/1000</f>
        <v>0</v>
      </c>
      <c r="U1068" s="98">
        <f>'Activity data'!Q279*'Emission factors'!$B$29*'Emission factors'!$G$29/1000</f>
        <v>0</v>
      </c>
    </row>
    <row r="1069" spans="1:21" x14ac:dyDescent="0.25">
      <c r="A1069" s="92" t="s">
        <v>11</v>
      </c>
      <c r="B1069" s="92" t="s">
        <v>12</v>
      </c>
      <c r="C1069" s="92" t="s">
        <v>13</v>
      </c>
      <c r="D1069" s="92" t="s">
        <v>23</v>
      </c>
      <c r="E1069" s="92" t="s">
        <v>26</v>
      </c>
      <c r="G1069" s="92" t="s">
        <v>97</v>
      </c>
      <c r="H1069" s="92" t="s">
        <v>74</v>
      </c>
      <c r="I1069" s="88" t="s">
        <v>231</v>
      </c>
      <c r="L1069" s="98">
        <f>'Activity data'!H280*'Emission factors'!$B$29*'Emission factors'!$G$29/1000</f>
        <v>0</v>
      </c>
      <c r="M1069" s="98">
        <f>'Activity data'!I280*'Emission factors'!$B$29*'Emission factors'!$G$29/1000</f>
        <v>0</v>
      </c>
      <c r="N1069" s="98">
        <f>'Activity data'!J280*'Emission factors'!$B$29*'Emission factors'!$G$29/1000</f>
        <v>0</v>
      </c>
      <c r="O1069" s="98">
        <f>'Activity data'!K280*'Emission factors'!$B$29*'Emission factors'!$G$29/1000</f>
        <v>0</v>
      </c>
      <c r="P1069" s="98">
        <f>'Activity data'!L280*'Emission factors'!$B$29*'Emission factors'!$G$29/1000</f>
        <v>0</v>
      </c>
      <c r="Q1069" s="98">
        <f>'Activity data'!M280*'Emission factors'!$B$29*'Emission factors'!$G$29/1000</f>
        <v>0</v>
      </c>
      <c r="R1069" s="98">
        <f>'Activity data'!N280*'Emission factors'!$B$29*'Emission factors'!$G$29/1000</f>
        <v>0</v>
      </c>
      <c r="S1069" s="98">
        <f>'Activity data'!O280*'Emission factors'!$B$29*'Emission factors'!$G$29/1000</f>
        <v>0</v>
      </c>
      <c r="T1069" s="98">
        <f>'Activity data'!P280*'Emission factors'!$B$29*'Emission factors'!$G$29/1000</f>
        <v>0</v>
      </c>
      <c r="U1069" s="98">
        <f>'Activity data'!Q280*'Emission factors'!$B$29*'Emission factors'!$G$29/1000</f>
        <v>0</v>
      </c>
    </row>
    <row r="1070" spans="1:21" x14ac:dyDescent="0.25">
      <c r="A1070" s="92" t="s">
        <v>11</v>
      </c>
      <c r="B1070" s="92" t="s">
        <v>12</v>
      </c>
      <c r="C1070" s="92" t="s">
        <v>13</v>
      </c>
      <c r="D1070" s="92" t="s">
        <v>23</v>
      </c>
      <c r="E1070" s="92" t="s">
        <v>26</v>
      </c>
      <c r="G1070" s="92" t="s">
        <v>97</v>
      </c>
      <c r="H1070" s="92" t="s">
        <v>74</v>
      </c>
      <c r="I1070" s="88" t="s">
        <v>230</v>
      </c>
      <c r="L1070" s="98">
        <f>'Activity data'!H281*'Emission factors'!$B$29*'Emission factors'!$G$29/1000</f>
        <v>0</v>
      </c>
      <c r="M1070" s="98">
        <f>'Activity data'!I281*'Emission factors'!$B$29*'Emission factors'!$G$29/1000</f>
        <v>0</v>
      </c>
      <c r="N1070" s="98">
        <f>'Activity data'!J281*'Emission factors'!$B$29*'Emission factors'!$G$29/1000</f>
        <v>0</v>
      </c>
      <c r="O1070" s="98">
        <f>'Activity data'!K281*'Emission factors'!$B$29*'Emission factors'!$G$29/1000</f>
        <v>0</v>
      </c>
      <c r="P1070" s="98">
        <f>'Activity data'!L281*'Emission factors'!$B$29*'Emission factors'!$G$29/1000</f>
        <v>0</v>
      </c>
      <c r="Q1070" s="98">
        <f>'Activity data'!M281*'Emission factors'!$B$29*'Emission factors'!$G$29/1000</f>
        <v>0</v>
      </c>
      <c r="R1070" s="98">
        <f>'Activity data'!N281*'Emission factors'!$B$29*'Emission factors'!$G$29/1000</f>
        <v>0</v>
      </c>
      <c r="S1070" s="98">
        <f>'Activity data'!O281*'Emission factors'!$B$29*'Emission factors'!$G$29/1000</f>
        <v>0</v>
      </c>
      <c r="T1070" s="98">
        <f>'Activity data'!P281*'Emission factors'!$B$29*'Emission factors'!$G$29/1000</f>
        <v>0</v>
      </c>
      <c r="U1070" s="98">
        <f>'Activity data'!Q281*'Emission factors'!$B$29*'Emission factors'!$G$29/1000</f>
        <v>0</v>
      </c>
    </row>
    <row r="1071" spans="1:21" x14ac:dyDescent="0.25">
      <c r="A1071" s="92" t="s">
        <v>11</v>
      </c>
      <c r="B1071" s="92" t="s">
        <v>12</v>
      </c>
      <c r="C1071" s="92" t="s">
        <v>13</v>
      </c>
      <c r="D1071" s="92" t="s">
        <v>23</v>
      </c>
      <c r="E1071" s="92" t="s">
        <v>26</v>
      </c>
      <c r="G1071" s="92" t="s">
        <v>97</v>
      </c>
      <c r="H1071" s="92" t="s">
        <v>74</v>
      </c>
      <c r="I1071" s="88" t="s">
        <v>232</v>
      </c>
      <c r="L1071" s="98">
        <f>'Activity data'!H282*'Emission factors'!$B$29*'Emission factors'!$G$29/1000</f>
        <v>0</v>
      </c>
      <c r="M1071" s="98">
        <f>'Activity data'!I282*'Emission factors'!$B$29*'Emission factors'!$G$29/1000</f>
        <v>0</v>
      </c>
      <c r="N1071" s="98">
        <f>'Activity data'!J282*'Emission factors'!$B$29*'Emission factors'!$G$29/1000</f>
        <v>0</v>
      </c>
      <c r="O1071" s="98">
        <f>'Activity data'!K282*'Emission factors'!$B$29*'Emission factors'!$G$29/1000</f>
        <v>0</v>
      </c>
      <c r="P1071" s="98">
        <f>'Activity data'!L282*'Emission factors'!$B$29*'Emission factors'!$G$29/1000</f>
        <v>0</v>
      </c>
      <c r="Q1071" s="98">
        <f>'Activity data'!M282*'Emission factors'!$B$29*'Emission factors'!$G$29/1000</f>
        <v>0</v>
      </c>
      <c r="R1071" s="98">
        <f>'Activity data'!N282*'Emission factors'!$B$29*'Emission factors'!$G$29/1000</f>
        <v>0</v>
      </c>
      <c r="S1071" s="98">
        <f>'Activity data'!O282*'Emission factors'!$B$29*'Emission factors'!$G$29/1000</f>
        <v>0</v>
      </c>
      <c r="T1071" s="98">
        <f>'Activity data'!P282*'Emission factors'!$B$29*'Emission factors'!$G$29/1000</f>
        <v>0</v>
      </c>
      <c r="U1071" s="98">
        <f>'Activity data'!Q282*'Emission factors'!$B$29*'Emission factors'!$G$29/1000</f>
        <v>0</v>
      </c>
    </row>
    <row r="1072" spans="1:21" x14ac:dyDescent="0.25">
      <c r="A1072" s="92" t="s">
        <v>11</v>
      </c>
      <c r="B1072" s="92" t="s">
        <v>12</v>
      </c>
      <c r="C1072" s="92" t="s">
        <v>13</v>
      </c>
      <c r="D1072" s="92" t="s">
        <v>23</v>
      </c>
      <c r="E1072" s="92" t="s">
        <v>26</v>
      </c>
      <c r="G1072" s="92" t="s">
        <v>97</v>
      </c>
      <c r="H1072" s="92" t="s">
        <v>74</v>
      </c>
      <c r="I1072" s="92" t="s">
        <v>225</v>
      </c>
      <c r="L1072" s="98">
        <f>'Activity data'!H283*'Emission factors'!$B$29*'Emission factors'!$G$29/1000</f>
        <v>0</v>
      </c>
      <c r="M1072" s="98">
        <f>'Activity data'!I283*'Emission factors'!$B$29*'Emission factors'!$G$29/1000</f>
        <v>0</v>
      </c>
      <c r="N1072" s="98">
        <f>'Activity data'!J283*'Emission factors'!$B$29*'Emission factors'!$G$29/1000</f>
        <v>0</v>
      </c>
      <c r="O1072" s="98">
        <f>'Activity data'!K283*'Emission factors'!$B$29*'Emission factors'!$G$29/1000</f>
        <v>0</v>
      </c>
      <c r="P1072" s="98">
        <f>'Activity data'!L283*'Emission factors'!$B$29*'Emission factors'!$G$29/1000</f>
        <v>0</v>
      </c>
      <c r="Q1072" s="98">
        <f>'Activity data'!M283*'Emission factors'!$B$29*'Emission factors'!$G$29/1000</f>
        <v>0</v>
      </c>
      <c r="R1072" s="98">
        <f>'Activity data'!N283*'Emission factors'!$B$29*'Emission factors'!$G$29/1000</f>
        <v>0</v>
      </c>
      <c r="S1072" s="98">
        <f>'Activity data'!O283*'Emission factors'!$B$29*'Emission factors'!$G$29/1000</f>
        <v>0</v>
      </c>
      <c r="T1072" s="98">
        <f>'Activity data'!P283*'Emission factors'!$B$29*'Emission factors'!$G$29/1000</f>
        <v>0</v>
      </c>
      <c r="U1072" s="98">
        <f>'Activity data'!Q283*'Emission factors'!$B$29*'Emission factors'!$G$29/1000</f>
        <v>0</v>
      </c>
    </row>
    <row r="1073" spans="1:21" x14ac:dyDescent="0.25">
      <c r="A1073" s="92" t="s">
        <v>11</v>
      </c>
      <c r="B1073" s="92" t="s">
        <v>12</v>
      </c>
      <c r="C1073" s="92" t="s">
        <v>13</v>
      </c>
      <c r="D1073" s="92" t="s">
        <v>23</v>
      </c>
      <c r="E1073" s="92" t="s">
        <v>26</v>
      </c>
      <c r="G1073" s="92" t="s">
        <v>97</v>
      </c>
      <c r="H1073" s="92" t="s">
        <v>74</v>
      </c>
      <c r="I1073" s="88" t="s">
        <v>205</v>
      </c>
      <c r="L1073" s="98">
        <f>'Activity data'!H284*'Emission factors'!$B$29*'Emission factors'!$G$29/1000</f>
        <v>0</v>
      </c>
      <c r="M1073" s="98">
        <f>'Activity data'!I284*'Emission factors'!$B$29*'Emission factors'!$G$29/1000</f>
        <v>0</v>
      </c>
      <c r="N1073" s="98">
        <f>'Activity data'!J284*'Emission factors'!$B$29*'Emission factors'!$G$29/1000</f>
        <v>0</v>
      </c>
      <c r="O1073" s="98">
        <f>'Activity data'!K284*'Emission factors'!$B$29*'Emission factors'!$G$29/1000</f>
        <v>0</v>
      </c>
      <c r="P1073" s="98">
        <f>'Activity data'!L284*'Emission factors'!$B$29*'Emission factors'!$G$29/1000</f>
        <v>0</v>
      </c>
      <c r="Q1073" s="98">
        <f>'Activity data'!M284*'Emission factors'!$B$29*'Emission factors'!$G$29/1000</f>
        <v>0</v>
      </c>
      <c r="R1073" s="98">
        <f>'Activity data'!N284*'Emission factors'!$B$29*'Emission factors'!$G$29/1000</f>
        <v>0</v>
      </c>
      <c r="S1073" s="98">
        <f>'Activity data'!O284*'Emission factors'!$B$29*'Emission factors'!$G$29/1000</f>
        <v>0</v>
      </c>
      <c r="T1073" s="98">
        <f>'Activity data'!P284*'Emission factors'!$B$29*'Emission factors'!$G$29/1000</f>
        <v>0</v>
      </c>
      <c r="U1073" s="98">
        <f>'Activity data'!Q284*'Emission factors'!$B$29*'Emission factors'!$G$29/1000</f>
        <v>0</v>
      </c>
    </row>
    <row r="1074" spans="1:21" x14ac:dyDescent="0.25">
      <c r="A1074" s="92" t="s">
        <v>11</v>
      </c>
      <c r="B1074" s="92" t="s">
        <v>12</v>
      </c>
      <c r="C1074" s="92" t="s">
        <v>13</v>
      </c>
      <c r="D1074" s="92" t="s">
        <v>23</v>
      </c>
      <c r="E1074" s="92" t="s">
        <v>26</v>
      </c>
      <c r="G1074" s="92" t="s">
        <v>97</v>
      </c>
      <c r="H1074" s="92" t="s">
        <v>74</v>
      </c>
      <c r="I1074" s="88" t="s">
        <v>204</v>
      </c>
      <c r="L1074" s="98">
        <f>'Activity data'!H285*'Emission factors'!$B$29*'Emission factors'!$G$29/1000</f>
        <v>0</v>
      </c>
      <c r="M1074" s="98">
        <f>'Activity data'!I285*'Emission factors'!$B$29*'Emission factors'!$G$29/1000</f>
        <v>0</v>
      </c>
      <c r="N1074" s="98">
        <f>'Activity data'!J285*'Emission factors'!$B$29*'Emission factors'!$G$29/1000</f>
        <v>0</v>
      </c>
      <c r="O1074" s="98">
        <f>'Activity data'!K285*'Emission factors'!$B$29*'Emission factors'!$G$29/1000</f>
        <v>6.0029391599999999E-3</v>
      </c>
      <c r="P1074" s="98">
        <f>'Activity data'!L285*'Emission factors'!$B$29*'Emission factors'!$G$29/1000</f>
        <v>8.6627736450000017E-3</v>
      </c>
      <c r="Q1074" s="98">
        <f>'Activity data'!M285*'Emission factors'!$B$29*'Emission factors'!$G$29/1000</f>
        <v>9.483192209999998E-3</v>
      </c>
      <c r="R1074" s="98">
        <f>'Activity data'!N285*'Emission factors'!$B$29*'Emission factors'!$G$29/1000</f>
        <v>9.0039867449999995E-3</v>
      </c>
      <c r="S1074" s="98">
        <f>'Activity data'!O285*'Emission factors'!$B$29*'Emission factors'!$G$29/1000</f>
        <v>6.0198189600000002E-3</v>
      </c>
      <c r="T1074" s="98">
        <f>'Activity data'!P285*'Emission factors'!$B$29*'Emission factors'!$G$29/1000</f>
        <v>4.1549024849999987E-3</v>
      </c>
      <c r="U1074" s="98">
        <f>'Activity data'!Q285*'Emission factors'!$B$29*'Emission factors'!$G$29/1000</f>
        <v>3.5844858149999999E-3</v>
      </c>
    </row>
    <row r="1075" spans="1:21" x14ac:dyDescent="0.25">
      <c r="A1075" s="92" t="s">
        <v>11</v>
      </c>
      <c r="B1075" s="92" t="s">
        <v>12</v>
      </c>
      <c r="C1075" s="92" t="s">
        <v>13</v>
      </c>
      <c r="D1075" s="92" t="s">
        <v>23</v>
      </c>
      <c r="E1075" s="92" t="s">
        <v>26</v>
      </c>
      <c r="G1075" s="92" t="s">
        <v>97</v>
      </c>
      <c r="H1075" s="92" t="s">
        <v>74</v>
      </c>
      <c r="I1075" s="88" t="s">
        <v>228</v>
      </c>
      <c r="L1075" s="98">
        <f>'Activity data'!H286*'Emission factors'!$B$29*'Emission factors'!$G$29/1000</f>
        <v>0</v>
      </c>
      <c r="M1075" s="98">
        <f>'Activity data'!I286*'Emission factors'!$B$29*'Emission factors'!$G$29/1000</f>
        <v>0</v>
      </c>
      <c r="N1075" s="98">
        <f>'Activity data'!J286*'Emission factors'!$B$29*'Emission factors'!$G$29/1000</f>
        <v>0</v>
      </c>
      <c r="O1075" s="98">
        <f>'Activity data'!K286*'Emission factors'!$B$29*'Emission factors'!$G$29/1000</f>
        <v>0</v>
      </c>
      <c r="P1075" s="98">
        <f>'Activity data'!L286*'Emission factors'!$B$29*'Emission factors'!$G$29/1000</f>
        <v>0</v>
      </c>
      <c r="Q1075" s="98">
        <f>'Activity data'!M286*'Emission factors'!$B$29*'Emission factors'!$G$29/1000</f>
        <v>0</v>
      </c>
      <c r="R1075" s="98">
        <f>'Activity data'!N286*'Emission factors'!$B$29*'Emission factors'!$G$29/1000</f>
        <v>0</v>
      </c>
      <c r="S1075" s="98">
        <f>'Activity data'!O286*'Emission factors'!$B$29*'Emission factors'!$G$29/1000</f>
        <v>0</v>
      </c>
      <c r="T1075" s="98">
        <f>'Activity data'!P286*'Emission factors'!$B$29*'Emission factors'!$G$29/1000</f>
        <v>0</v>
      </c>
      <c r="U1075" s="98">
        <f>'Activity data'!Q286*'Emission factors'!$B$29*'Emission factors'!$G$29/1000</f>
        <v>0</v>
      </c>
    </row>
    <row r="1076" spans="1:21" x14ac:dyDescent="0.25">
      <c r="A1076" s="92" t="s">
        <v>11</v>
      </c>
      <c r="B1076" s="92" t="s">
        <v>12</v>
      </c>
      <c r="C1076" s="92" t="s">
        <v>13</v>
      </c>
      <c r="D1076" s="92" t="s">
        <v>23</v>
      </c>
      <c r="E1076" s="92" t="s">
        <v>26</v>
      </c>
      <c r="G1076" s="92" t="s">
        <v>97</v>
      </c>
      <c r="H1076" s="92" t="s">
        <v>74</v>
      </c>
      <c r="I1076" s="88" t="s">
        <v>202</v>
      </c>
      <c r="L1076" s="98">
        <f>'Activity data'!H287*'Emission factors'!$B$29*'Emission factors'!$G$29/1000</f>
        <v>0</v>
      </c>
      <c r="M1076" s="98">
        <f>'Activity data'!I287*'Emission factors'!$B$29*'Emission factors'!$G$29/1000</f>
        <v>0</v>
      </c>
      <c r="N1076" s="98">
        <f>'Activity data'!J287*'Emission factors'!$B$29*'Emission factors'!$G$29/1000</f>
        <v>0</v>
      </c>
      <c r="O1076" s="98">
        <f>'Activity data'!K287*'Emission factors'!$B$29*'Emission factors'!$G$29/1000</f>
        <v>2.4721069950000004E-2</v>
      </c>
      <c r="P1076" s="98">
        <f>'Activity data'!L287*'Emission factors'!$B$29*'Emission factors'!$G$29/1000</f>
        <v>2.2690490295000001E-2</v>
      </c>
      <c r="Q1076" s="98">
        <f>'Activity data'!M287*'Emission factors'!$B$29*'Emission factors'!$G$29/1000</f>
        <v>3.4653626549999997E-2</v>
      </c>
      <c r="R1076" s="98">
        <f>'Activity data'!N287*'Emission factors'!$B$29*'Emission factors'!$G$29/1000</f>
        <v>3.2149025939999999E-2</v>
      </c>
      <c r="S1076" s="98">
        <f>'Activity data'!O287*'Emission factors'!$B$29*'Emission factors'!$G$29/1000</f>
        <v>2.5154579384999994E-2</v>
      </c>
      <c r="T1076" s="98">
        <f>'Activity data'!P287*'Emission factors'!$B$29*'Emission factors'!$G$29/1000</f>
        <v>2.6497668899999997E-2</v>
      </c>
      <c r="U1076" s="98">
        <f>'Activity data'!Q287*'Emission factors'!$B$29*'Emission factors'!$G$29/1000</f>
        <v>2.2870139594999998E-2</v>
      </c>
    </row>
    <row r="1077" spans="1:21" x14ac:dyDescent="0.25">
      <c r="A1077" s="92" t="s">
        <v>11</v>
      </c>
      <c r="B1077" s="92" t="s">
        <v>12</v>
      </c>
      <c r="C1077" s="92" t="s">
        <v>13</v>
      </c>
      <c r="D1077" s="92" t="s">
        <v>23</v>
      </c>
      <c r="E1077" s="92" t="s">
        <v>26</v>
      </c>
      <c r="G1077" s="92" t="s">
        <v>97</v>
      </c>
      <c r="H1077" s="92" t="s">
        <v>74</v>
      </c>
      <c r="I1077" s="88" t="s">
        <v>190</v>
      </c>
      <c r="L1077" s="98">
        <f>'Activity data'!H288*'Emission factors'!$B$29*'Emission factors'!$G$29/1000</f>
        <v>0</v>
      </c>
      <c r="M1077" s="98">
        <f>'Activity data'!I288*'Emission factors'!$B$29*'Emission factors'!$G$29/1000</f>
        <v>0</v>
      </c>
      <c r="N1077" s="98">
        <f>'Activity data'!J288*'Emission factors'!$B$29*'Emission factors'!$G$29/1000</f>
        <v>0</v>
      </c>
      <c r="O1077" s="98">
        <f>'Activity data'!K288*'Emission factors'!$B$29*'Emission factors'!$G$29/1000</f>
        <v>0</v>
      </c>
      <c r="P1077" s="98">
        <f>'Activity data'!L288*'Emission factors'!$B$29*'Emission factors'!$G$29/1000</f>
        <v>0</v>
      </c>
      <c r="Q1077" s="98">
        <f>'Activity data'!M288*'Emission factors'!$B$29*'Emission factors'!$G$29/1000</f>
        <v>0</v>
      </c>
      <c r="R1077" s="98">
        <f>'Activity data'!N288*'Emission factors'!$B$29*'Emission factors'!$G$29/1000</f>
        <v>0</v>
      </c>
      <c r="S1077" s="98">
        <f>'Activity data'!O288*'Emission factors'!$B$29*'Emission factors'!$G$29/1000</f>
        <v>0</v>
      </c>
      <c r="T1077" s="98">
        <f>'Activity data'!P288*'Emission factors'!$B$29*'Emission factors'!$G$29/1000</f>
        <v>0</v>
      </c>
      <c r="U1077" s="98">
        <f>'Activity data'!Q288*'Emission factors'!$B$29*'Emission factors'!$G$29/1000</f>
        <v>0</v>
      </c>
    </row>
    <row r="1078" spans="1:21" x14ac:dyDescent="0.25">
      <c r="A1078" s="92" t="s">
        <v>11</v>
      </c>
      <c r="B1078" s="92" t="s">
        <v>12</v>
      </c>
      <c r="C1078" s="92" t="s">
        <v>13</v>
      </c>
      <c r="D1078" s="92" t="s">
        <v>23</v>
      </c>
      <c r="E1078" s="92" t="s">
        <v>26</v>
      </c>
      <c r="G1078" s="92" t="s">
        <v>97</v>
      </c>
      <c r="H1078" s="92" t="s">
        <v>74</v>
      </c>
      <c r="I1078" s="88" t="s">
        <v>210</v>
      </c>
      <c r="L1078" s="98">
        <f>'Activity data'!H289*'Emission factors'!$B$29*'Emission factors'!$G$29/1000</f>
        <v>0</v>
      </c>
      <c r="M1078" s="98">
        <f>'Activity data'!I289*'Emission factors'!$B$29*'Emission factors'!$G$29/1000</f>
        <v>0</v>
      </c>
      <c r="N1078" s="98">
        <f>'Activity data'!J289*'Emission factors'!$B$29*'Emission factors'!$G$29/1000</f>
        <v>0</v>
      </c>
      <c r="O1078" s="98">
        <f>'Activity data'!K289*'Emission factors'!$B$29*'Emission factors'!$G$29/1000</f>
        <v>0</v>
      </c>
      <c r="P1078" s="98">
        <f>'Activity data'!L289*'Emission factors'!$B$29*'Emission factors'!$G$29/1000</f>
        <v>0</v>
      </c>
      <c r="Q1078" s="98">
        <f>'Activity data'!M289*'Emission factors'!$B$29*'Emission factors'!$G$29/1000</f>
        <v>0</v>
      </c>
      <c r="R1078" s="98">
        <f>'Activity data'!N289*'Emission factors'!$B$29*'Emission factors'!$G$29/1000</f>
        <v>0</v>
      </c>
      <c r="S1078" s="98">
        <f>'Activity data'!O289*'Emission factors'!$B$29*'Emission factors'!$G$29/1000</f>
        <v>0</v>
      </c>
      <c r="T1078" s="98">
        <f>'Activity data'!P289*'Emission factors'!$B$29*'Emission factors'!$G$29/1000</f>
        <v>0</v>
      </c>
      <c r="U1078" s="98">
        <f>'Activity data'!Q289*'Emission factors'!$B$29*'Emission factors'!$G$29/1000</f>
        <v>0</v>
      </c>
    </row>
    <row r="1079" spans="1:21" x14ac:dyDescent="0.25">
      <c r="A1079" s="92" t="s">
        <v>11</v>
      </c>
      <c r="B1079" s="92" t="s">
        <v>12</v>
      </c>
      <c r="C1079" s="92" t="s">
        <v>13</v>
      </c>
      <c r="D1079" s="92" t="s">
        <v>23</v>
      </c>
      <c r="E1079" s="92" t="s">
        <v>26</v>
      </c>
      <c r="G1079" s="92" t="s">
        <v>97</v>
      </c>
      <c r="H1079" s="92" t="s">
        <v>74</v>
      </c>
      <c r="I1079" s="88" t="s">
        <v>199</v>
      </c>
      <c r="L1079" s="98">
        <f>'Activity data'!H290*'Emission factors'!$B$29*'Emission factors'!$G$29/1000</f>
        <v>0</v>
      </c>
      <c r="M1079" s="98">
        <f>'Activity data'!I290*'Emission factors'!$B$29*'Emission factors'!$G$29/1000</f>
        <v>0</v>
      </c>
      <c r="N1079" s="98">
        <f>'Activity data'!J290*'Emission factors'!$B$29*'Emission factors'!$G$29/1000</f>
        <v>0</v>
      </c>
      <c r="O1079" s="98">
        <f>'Activity data'!K290*'Emission factors'!$B$29*'Emission factors'!$G$29/1000</f>
        <v>7.21792305E-3</v>
      </c>
      <c r="P1079" s="98">
        <f>'Activity data'!L290*'Emission factors'!$B$29*'Emission factors'!$G$29/1000</f>
        <v>9.0686725500000002E-3</v>
      </c>
      <c r="Q1079" s="98">
        <f>'Activity data'!M290*'Emission factors'!$B$29*'Emission factors'!$G$29/1000</f>
        <v>7.4955354750000005E-3</v>
      </c>
      <c r="R1079" s="98">
        <f>'Activity data'!N290*'Emission factors'!$B$29*'Emission factors'!$G$29/1000</f>
        <v>6.2000108249999995E-3</v>
      </c>
      <c r="S1079" s="98">
        <f>'Activity data'!O290*'Emission factors'!$B$29*'Emission factors'!$G$29/1000</f>
        <v>5.922398399999999E-3</v>
      </c>
      <c r="T1079" s="98">
        <f>'Activity data'!P290*'Emission factors'!$B$29*'Emission factors'!$G$29/1000</f>
        <v>4.5343362749999984E-3</v>
      </c>
      <c r="U1079" s="98">
        <f>'Activity data'!Q290*'Emission factors'!$B$29*'Emission factors'!$G$29/1000</f>
        <v>4.9044861749999976E-3</v>
      </c>
    </row>
    <row r="1080" spans="1:21" x14ac:dyDescent="0.25">
      <c r="A1080" s="92" t="s">
        <v>11</v>
      </c>
      <c r="B1080" s="92" t="s">
        <v>12</v>
      </c>
      <c r="C1080" s="92" t="s">
        <v>13</v>
      </c>
      <c r="D1080" s="92" t="s">
        <v>23</v>
      </c>
      <c r="E1080" s="92" t="s">
        <v>26</v>
      </c>
      <c r="G1080" s="92" t="s">
        <v>97</v>
      </c>
      <c r="H1080" s="92" t="s">
        <v>74</v>
      </c>
      <c r="I1080" s="88" t="s">
        <v>233</v>
      </c>
      <c r="L1080" s="98">
        <f>'Activity data'!H291*'Emission factors'!$B$29*'Emission factors'!$G$29/1000</f>
        <v>0</v>
      </c>
      <c r="M1080" s="98">
        <f>'Activity data'!I291*'Emission factors'!$B$29*'Emission factors'!$G$29/1000</f>
        <v>0</v>
      </c>
      <c r="N1080" s="98">
        <f>'Activity data'!J291*'Emission factors'!$B$29*'Emission factors'!$G$29/1000</f>
        <v>0</v>
      </c>
      <c r="O1080" s="98">
        <f>'Activity data'!K291*'Emission factors'!$B$29*'Emission factors'!$G$29/1000</f>
        <v>0</v>
      </c>
      <c r="P1080" s="98">
        <f>'Activity data'!L291*'Emission factors'!$B$29*'Emission factors'!$G$29/1000</f>
        <v>0</v>
      </c>
      <c r="Q1080" s="98">
        <f>'Activity data'!M291*'Emission factors'!$B$29*'Emission factors'!$G$29/1000</f>
        <v>0</v>
      </c>
      <c r="R1080" s="98">
        <f>'Activity data'!N291*'Emission factors'!$B$29*'Emission factors'!$G$29/1000</f>
        <v>0</v>
      </c>
      <c r="S1080" s="98">
        <f>'Activity data'!O291*'Emission factors'!$B$29*'Emission factors'!$G$29/1000</f>
        <v>0</v>
      </c>
      <c r="T1080" s="98">
        <f>'Activity data'!P291*'Emission factors'!$B$29*'Emission factors'!$G$29/1000</f>
        <v>0</v>
      </c>
      <c r="U1080" s="98">
        <f>'Activity data'!Q291*'Emission factors'!$B$29*'Emission factors'!$G$29/1000</f>
        <v>0</v>
      </c>
    </row>
    <row r="1081" spans="1:21" x14ac:dyDescent="0.25">
      <c r="A1081" s="92" t="s">
        <v>11</v>
      </c>
      <c r="B1081" s="92" t="s">
        <v>12</v>
      </c>
      <c r="C1081" s="92" t="s">
        <v>13</v>
      </c>
      <c r="D1081" s="92" t="s">
        <v>23</v>
      </c>
      <c r="E1081" s="92" t="s">
        <v>26</v>
      </c>
      <c r="G1081" s="92" t="s">
        <v>97</v>
      </c>
      <c r="H1081" s="92" t="s">
        <v>74</v>
      </c>
      <c r="I1081" s="88" t="s">
        <v>200</v>
      </c>
      <c r="L1081" s="98">
        <f>'Activity data'!H292*'Emission factors'!$B$29*'Emission factors'!$G$29/1000</f>
        <v>0</v>
      </c>
      <c r="M1081" s="98">
        <f>'Activity data'!I292*'Emission factors'!$B$29*'Emission factors'!$G$29/1000</f>
        <v>0</v>
      </c>
      <c r="N1081" s="98">
        <f>'Activity data'!J292*'Emission factors'!$B$29*'Emission factors'!$G$29/1000</f>
        <v>0</v>
      </c>
      <c r="O1081" s="98">
        <f>'Activity data'!K292*'Emission factors'!$B$29*'Emission factors'!$G$29/1000</f>
        <v>9.8200647899999993E-3</v>
      </c>
      <c r="P1081" s="98">
        <f>'Activity data'!L292*'Emission factors'!$B$29*'Emission factors'!$G$29/1000</f>
        <v>1.3162144619999998E-2</v>
      </c>
      <c r="Q1081" s="98">
        <f>'Activity data'!M292*'Emission factors'!$B$29*'Emission factors'!$G$29/1000</f>
        <v>1.5162521489999994E-2</v>
      </c>
      <c r="R1081" s="98">
        <f>'Activity data'!N292*'Emission factors'!$B$29*'Emission factors'!$G$29/1000</f>
        <v>1.8737421989999996E-2</v>
      </c>
      <c r="S1081" s="98">
        <f>'Activity data'!O292*'Emission factors'!$B$29*'Emission factors'!$G$29/1000</f>
        <v>1.7626972289999997E-2</v>
      </c>
      <c r="T1081" s="98">
        <f>'Activity data'!P292*'Emission factors'!$B$29*'Emission factors'!$G$29/1000</f>
        <v>1.4226174869999999E-2</v>
      </c>
      <c r="U1081" s="98">
        <f>'Activity data'!Q292*'Emission factors'!$B$29*'Emission factors'!$G$29/1000</f>
        <v>1.0657604294999998E-2</v>
      </c>
    </row>
    <row r="1082" spans="1:21" x14ac:dyDescent="0.25">
      <c r="A1082" s="92" t="s">
        <v>11</v>
      </c>
      <c r="B1082" s="92" t="s">
        <v>12</v>
      </c>
      <c r="C1082" s="92" t="s">
        <v>13</v>
      </c>
      <c r="D1082" s="92" t="s">
        <v>28</v>
      </c>
      <c r="E1082" s="92" t="s">
        <v>29</v>
      </c>
      <c r="G1082" s="92" t="s">
        <v>97</v>
      </c>
      <c r="H1082" s="92" t="s">
        <v>74</v>
      </c>
      <c r="I1082" s="88" t="s">
        <v>203</v>
      </c>
      <c r="J1082" s="92" t="s">
        <v>13</v>
      </c>
      <c r="L1082" s="98">
        <f>'Activity data'!H294*'Emission factors'!$B$27*'Emission factors'!$K$27/1000</f>
        <v>9.3657375000000016</v>
      </c>
      <c r="M1082" s="98">
        <f>'Activity data'!I294*'Emission factors'!$B$27*'Emission factors'!$K$27/1000</f>
        <v>11.952864000000002</v>
      </c>
      <c r="N1082" s="98">
        <f>'Activity data'!J294*'Emission factors'!$B$27*'Emission factors'!$K$27/1000</f>
        <v>15.1441605</v>
      </c>
      <c r="O1082" s="98">
        <f>'Activity data'!K294*'Emission factors'!$B$27*'Emission factors'!$K$27/1000</f>
        <v>21.019162500000004</v>
      </c>
      <c r="P1082" s="98">
        <f>'Activity data'!L294*'Emission factors'!$B$27*'Emission factors'!$K$27/1000</f>
        <v>23.037178500000003</v>
      </c>
      <c r="Q1082" s="98">
        <f>'Activity data'!M294*'Emission factors'!$B$27*'Emission factors'!$K$27/1000</f>
        <v>22.460791500000003</v>
      </c>
      <c r="R1082" s="98">
        <f>'Activity data'!N294*'Emission factors'!$B$27*'Emission factors'!$K$27/1000</f>
        <v>24.966112499999998</v>
      </c>
      <c r="S1082" s="98">
        <f>'Activity data'!O294*'Emission factors'!$B$27*'Emission factors'!$K$27/1000</f>
        <v>25.945353000000001</v>
      </c>
      <c r="T1082" s="98">
        <f>'Activity data'!P294*'Emission factors'!$B$27*'Emission factors'!$K$27/1000</f>
        <v>26.817210000000003</v>
      </c>
      <c r="U1082" s="98">
        <f>'Activity data'!Q294*'Emission factors'!$B$27*'Emission factors'!$K$27/1000</f>
        <v>9.9337455000000006</v>
      </c>
    </row>
    <row r="1083" spans="1:21" x14ac:dyDescent="0.25">
      <c r="A1083" s="92" t="s">
        <v>11</v>
      </c>
      <c r="B1083" s="92" t="s">
        <v>12</v>
      </c>
      <c r="C1083" s="92" t="s">
        <v>13</v>
      </c>
      <c r="D1083" s="92" t="s">
        <v>28</v>
      </c>
      <c r="E1083" s="92" t="s">
        <v>29</v>
      </c>
      <c r="G1083" s="92" t="s">
        <v>97</v>
      </c>
      <c r="H1083" s="92" t="s">
        <v>74</v>
      </c>
      <c r="I1083" s="88" t="s">
        <v>227</v>
      </c>
      <c r="L1083" s="98">
        <f>'Activity data'!H295*'Emission factors'!$B$27*'Emission factors'!$K$27/1000</f>
        <v>0.8548785000000001</v>
      </c>
      <c r="M1083" s="98">
        <f>'Activity data'!I295*'Emission factors'!$B$27*'Emission factors'!$K$27/1000</f>
        <v>1.161594</v>
      </c>
      <c r="N1083" s="98">
        <f>'Activity data'!J295*'Emission factors'!$B$27*'Emission factors'!$K$27/1000</f>
        <v>1.7324685</v>
      </c>
      <c r="O1083" s="98">
        <f>'Activity data'!K295*'Emission factors'!$B$27*'Emission factors'!$K$27/1000</f>
        <v>1.5064559999999998</v>
      </c>
      <c r="P1083" s="98">
        <f>'Activity data'!L295*'Emission factors'!$B$27*'Emission factors'!$K$27/1000</f>
        <v>1.1618145</v>
      </c>
      <c r="Q1083" s="98">
        <f>'Activity data'!M295*'Emission factors'!$B$27*'Emission factors'!$K$27/1000</f>
        <v>1.175265</v>
      </c>
      <c r="R1083" s="98">
        <f>'Activity data'!N295*'Emission factors'!$B$27*'Emission factors'!$K$27/1000</f>
        <v>1.399734</v>
      </c>
      <c r="S1083" s="98">
        <f>'Activity data'!O295*'Emission factors'!$B$27*'Emission factors'!$K$27/1000</f>
        <v>1.748124</v>
      </c>
      <c r="T1083" s="98">
        <f>'Activity data'!P295*'Emission factors'!$B$27*'Emission factors'!$K$27/1000</f>
        <v>1.9384155000000001</v>
      </c>
      <c r="U1083" s="98">
        <f>'Activity data'!Q295*'Emission factors'!$B$27*'Emission factors'!$K$27/1000</f>
        <v>1.8850545000000003</v>
      </c>
    </row>
    <row r="1084" spans="1:21" x14ac:dyDescent="0.25">
      <c r="A1084" s="92" t="s">
        <v>11</v>
      </c>
      <c r="B1084" s="92" t="s">
        <v>12</v>
      </c>
      <c r="C1084" s="92" t="s">
        <v>13</v>
      </c>
      <c r="D1084" s="92" t="s">
        <v>28</v>
      </c>
      <c r="E1084" s="92" t="s">
        <v>29</v>
      </c>
      <c r="G1084" s="92" t="s">
        <v>97</v>
      </c>
      <c r="H1084" s="92" t="s">
        <v>74</v>
      </c>
      <c r="I1084" s="88" t="s">
        <v>191</v>
      </c>
      <c r="L1084" s="98">
        <f>'Activity data'!H296*'Emission factors'!$B$27*'Emission factors'!$K$27/1000</f>
        <v>8.7317999999999993E-2</v>
      </c>
      <c r="M1084" s="98">
        <f>'Activity data'!I296*'Emission factors'!$B$27*'Emission factors'!$K$27/1000</f>
        <v>7.82775E-2</v>
      </c>
      <c r="N1084" s="98">
        <f>'Activity data'!J296*'Emission factors'!$B$27*'Emission factors'!$K$27/1000</f>
        <v>0.13340250000000001</v>
      </c>
      <c r="O1084" s="98">
        <f>'Activity data'!K296*'Emission factors'!$B$27*'Emission factors'!$K$27/1000</f>
        <v>0.15192450000000002</v>
      </c>
      <c r="P1084" s="98">
        <f>'Activity data'!L296*'Emission factors'!$B$27*'Emission factors'!$K$27/1000</f>
        <v>0.17022599999999999</v>
      </c>
      <c r="Q1084" s="98">
        <f>'Activity data'!M296*'Emission factors'!$B$27*'Emission factors'!$K$27/1000</f>
        <v>0.17706149999999998</v>
      </c>
      <c r="R1084" s="98">
        <f>'Activity data'!N296*'Emission factors'!$B$27*'Emission factors'!$K$27/1000</f>
        <v>0.17199</v>
      </c>
      <c r="S1084" s="98">
        <f>'Activity data'!O296*'Emission factors'!$B$27*'Emission factors'!$K$27/1000</f>
        <v>0.19536300000000001</v>
      </c>
      <c r="T1084" s="98">
        <f>'Activity data'!P296*'Emission factors'!$B$27*'Emission factors'!$K$27/1000</f>
        <v>0.18985050000000003</v>
      </c>
      <c r="U1084" s="98">
        <f>'Activity data'!Q296*'Emission factors'!$B$27*'Emission factors'!$K$27/1000</f>
        <v>0.13362300000000002</v>
      </c>
    </row>
    <row r="1085" spans="1:21" x14ac:dyDescent="0.25">
      <c r="A1085" s="92" t="s">
        <v>11</v>
      </c>
      <c r="B1085" s="92" t="s">
        <v>12</v>
      </c>
      <c r="C1085" s="92" t="s">
        <v>13</v>
      </c>
      <c r="D1085" s="92" t="s">
        <v>28</v>
      </c>
      <c r="E1085" s="92" t="s">
        <v>29</v>
      </c>
      <c r="G1085" s="92" t="s">
        <v>97</v>
      </c>
      <c r="H1085" s="92" t="s">
        <v>74</v>
      </c>
      <c r="I1085" s="88" t="s">
        <v>192</v>
      </c>
      <c r="L1085" s="98">
        <f>'Activity data'!H297*'Emission factors'!$B$27*'Emission factors'!$K$27/1000</f>
        <v>4.9837410000000002</v>
      </c>
      <c r="M1085" s="98">
        <f>'Activity data'!I297*'Emission factors'!$B$27*'Emission factors'!$K$27/1000</f>
        <v>5.7662955</v>
      </c>
      <c r="N1085" s="98">
        <f>'Activity data'!J297*'Emission factors'!$B$27*'Emission factors'!$K$27/1000</f>
        <v>6.3856799999999998</v>
      </c>
      <c r="O1085" s="98">
        <f>'Activity data'!K297*'Emission factors'!$B$27*'Emission factors'!$K$27/1000</f>
        <v>6.5850119999999999</v>
      </c>
      <c r="P1085" s="98">
        <f>'Activity data'!L297*'Emission factors'!$B$27*'Emission factors'!$K$27/1000</f>
        <v>6.5887605000000002</v>
      </c>
      <c r="Q1085" s="98">
        <f>'Activity data'!M297*'Emission factors'!$B$27*'Emission factors'!$K$27/1000</f>
        <v>6.9746355000000007</v>
      </c>
      <c r="R1085" s="98">
        <f>'Activity data'!N297*'Emission factors'!$B$27*'Emission factors'!$K$27/1000</f>
        <v>8.1141795000000005</v>
      </c>
      <c r="S1085" s="98">
        <f>'Activity data'!O297*'Emission factors'!$B$27*'Emission factors'!$K$27/1000</f>
        <v>8.6978429999999989</v>
      </c>
      <c r="T1085" s="98">
        <f>'Activity data'!P297*'Emission factors'!$B$27*'Emission factors'!$K$27/1000</f>
        <v>8.8934265000000021</v>
      </c>
      <c r="U1085" s="98">
        <f>'Activity data'!Q297*'Emission factors'!$B$27*'Emission factors'!$K$27/1000</f>
        <v>8.9106255000000001</v>
      </c>
    </row>
    <row r="1086" spans="1:21" x14ac:dyDescent="0.25">
      <c r="A1086" s="92" t="s">
        <v>11</v>
      </c>
      <c r="B1086" s="92" t="s">
        <v>12</v>
      </c>
      <c r="C1086" s="92" t="s">
        <v>13</v>
      </c>
      <c r="D1086" s="92" t="s">
        <v>28</v>
      </c>
      <c r="E1086" s="92" t="s">
        <v>29</v>
      </c>
      <c r="G1086" s="92" t="s">
        <v>97</v>
      </c>
      <c r="H1086" s="92" t="s">
        <v>74</v>
      </c>
      <c r="I1086" s="88" t="s">
        <v>206</v>
      </c>
      <c r="L1086" s="98">
        <f>'Activity data'!H298*'Emission factors'!$B$27*'Emission factors'!$K$27/1000</f>
        <v>0.44915850000000007</v>
      </c>
      <c r="M1086" s="98">
        <f>'Activity data'!I298*'Emission factors'!$B$27*'Emission factors'!$K$27/1000</f>
        <v>0.51597000000000004</v>
      </c>
      <c r="N1086" s="98">
        <f>'Activity data'!J298*'Emission factors'!$B$27*'Emission factors'!$K$27/1000</f>
        <v>0.59887800000000002</v>
      </c>
      <c r="O1086" s="98">
        <f>'Activity data'!K298*'Emission factors'!$B$27*'Emission factors'!$K$27/1000</f>
        <v>0.67473000000000005</v>
      </c>
      <c r="P1086" s="98">
        <f>'Activity data'!L298*'Emission factors'!$B$27*'Emission factors'!$K$27/1000</f>
        <v>0.73580849999999998</v>
      </c>
      <c r="Q1086" s="98">
        <f>'Activity data'!M298*'Emission factors'!$B$27*'Emission factors'!$K$27/1000</f>
        <v>0.758961</v>
      </c>
      <c r="R1086" s="98">
        <f>'Activity data'!N298*'Emission factors'!$B$27*'Emission factors'!$K$27/1000</f>
        <v>0.95983649999999998</v>
      </c>
      <c r="S1086" s="98">
        <f>'Activity data'!O298*'Emission factors'!$B$27*'Emission factors'!$K$27/1000</f>
        <v>1.032381</v>
      </c>
      <c r="T1086" s="98">
        <f>'Activity data'!P298*'Emission factors'!$B$27*'Emission factors'!$K$27/1000</f>
        <v>0.96975900000000015</v>
      </c>
      <c r="U1086" s="98">
        <f>'Activity data'!Q298*'Emission factors'!$B$27*'Emission factors'!$K$27/1000</f>
        <v>1.5296085000000001</v>
      </c>
    </row>
    <row r="1087" spans="1:21" x14ac:dyDescent="0.25">
      <c r="A1087" s="92" t="s">
        <v>11</v>
      </c>
      <c r="B1087" s="92" t="s">
        <v>12</v>
      </c>
      <c r="C1087" s="92" t="s">
        <v>13</v>
      </c>
      <c r="D1087" s="92" t="s">
        <v>28</v>
      </c>
      <c r="E1087" s="92" t="s">
        <v>29</v>
      </c>
      <c r="G1087" s="92" t="s">
        <v>97</v>
      </c>
      <c r="H1087" s="92" t="s">
        <v>74</v>
      </c>
      <c r="I1087" s="88" t="s">
        <v>220</v>
      </c>
      <c r="L1087" s="98">
        <f>'Activity data'!H299*'Emission factors'!$B$27*'Emission factors'!$K$27/1000</f>
        <v>2.1000420000000002</v>
      </c>
      <c r="M1087" s="98">
        <f>'Activity data'!I299*'Emission factors'!$B$27*'Emission factors'!$K$27/1000</f>
        <v>2.080638</v>
      </c>
      <c r="N1087" s="98">
        <f>'Activity data'!J299*'Emission factors'!$B$27*'Emission factors'!$K$27/1000</f>
        <v>2.3381820000000002</v>
      </c>
      <c r="O1087" s="98">
        <f>'Activity data'!K299*'Emission factors'!$B$27*'Emission factors'!$K$27/1000</f>
        <v>3.1277925000000004</v>
      </c>
      <c r="P1087" s="98">
        <f>'Activity data'!L299*'Emission factors'!$B$27*'Emission factors'!$K$27/1000</f>
        <v>3.2711174999999999</v>
      </c>
      <c r="Q1087" s="98">
        <f>'Activity data'!M299*'Emission factors'!$B$27*'Emission factors'!$K$27/1000</f>
        <v>3.367035</v>
      </c>
      <c r="R1087" s="98">
        <f>'Activity data'!N299*'Emission factors'!$B$27*'Emission factors'!$K$27/1000</f>
        <v>3.91167</v>
      </c>
      <c r="S1087" s="98">
        <f>'Activity data'!O299*'Emission factors'!$B$27*'Emission factors'!$K$27/1000</f>
        <v>3.6916110000000004</v>
      </c>
      <c r="T1087" s="98">
        <f>'Activity data'!P299*'Emission factors'!$B$27*'Emission factors'!$K$27/1000</f>
        <v>3.6781605000000002</v>
      </c>
      <c r="U1087" s="98">
        <f>'Activity data'!Q299*'Emission factors'!$B$27*'Emission factors'!$K$27/1000</f>
        <v>4.0865264999999997</v>
      </c>
    </row>
    <row r="1088" spans="1:21" x14ac:dyDescent="0.25">
      <c r="A1088" s="92" t="s">
        <v>11</v>
      </c>
      <c r="B1088" s="92" t="s">
        <v>12</v>
      </c>
      <c r="C1088" s="92" t="s">
        <v>13</v>
      </c>
      <c r="D1088" s="92" t="s">
        <v>28</v>
      </c>
      <c r="E1088" s="92" t="s">
        <v>29</v>
      </c>
      <c r="G1088" s="92" t="s">
        <v>97</v>
      </c>
      <c r="H1088" s="92" t="s">
        <v>74</v>
      </c>
      <c r="I1088" s="88" t="s">
        <v>193</v>
      </c>
      <c r="L1088" s="98">
        <f>'Activity data'!H300*'Emission factors'!$B$27*'Emission factors'!$K$27/1000</f>
        <v>0.38763900000000007</v>
      </c>
      <c r="M1088" s="98">
        <f>'Activity data'!I300*'Emission factors'!$B$27*'Emission factors'!$K$27/1000</f>
        <v>0.70229249999999999</v>
      </c>
      <c r="N1088" s="98">
        <f>'Activity data'!J300*'Emission factors'!$B$27*'Emission factors'!$K$27/1000</f>
        <v>1.0943415000000001</v>
      </c>
      <c r="O1088" s="98">
        <f>'Activity data'!K300*'Emission factors'!$B$27*'Emission factors'!$K$27/1000</f>
        <v>1.0341450000000001</v>
      </c>
      <c r="P1088" s="98">
        <f>'Activity data'!L300*'Emission factors'!$B$27*'Emission factors'!$K$27/1000</f>
        <v>0.85377599999999998</v>
      </c>
      <c r="Q1088" s="98">
        <f>'Activity data'!M300*'Emission factors'!$B$27*'Emission factors'!$K$27/1000</f>
        <v>0.8967735</v>
      </c>
      <c r="R1088" s="98">
        <f>'Activity data'!N300*'Emission factors'!$B$27*'Emission factors'!$K$27/1000</f>
        <v>1.7527545</v>
      </c>
      <c r="S1088" s="98">
        <f>'Activity data'!O300*'Emission factors'!$B$27*'Emission factors'!$K$27/1000</f>
        <v>2.1357629999999999</v>
      </c>
      <c r="T1088" s="98">
        <f>'Activity data'!P300*'Emission factors'!$B$27*'Emission factors'!$K$27/1000</f>
        <v>2.0133855000000001</v>
      </c>
      <c r="U1088" s="98">
        <f>'Activity data'!Q300*'Emission factors'!$B$27*'Emission factors'!$K$27/1000</f>
        <v>1.9864845000000002</v>
      </c>
    </row>
    <row r="1089" spans="1:21" x14ac:dyDescent="0.25">
      <c r="A1089" s="92" t="s">
        <v>11</v>
      </c>
      <c r="B1089" s="92" t="s">
        <v>12</v>
      </c>
      <c r="C1089" s="92" t="s">
        <v>13</v>
      </c>
      <c r="D1089" s="92" t="s">
        <v>28</v>
      </c>
      <c r="E1089" s="92" t="s">
        <v>29</v>
      </c>
      <c r="G1089" s="92" t="s">
        <v>97</v>
      </c>
      <c r="H1089" s="92" t="s">
        <v>74</v>
      </c>
      <c r="I1089" s="88" t="s">
        <v>259</v>
      </c>
      <c r="L1089" s="98">
        <f>'Activity data'!H301*'Emission factors'!$B$27*'Emission factors'!$K$27/1000</f>
        <v>0</v>
      </c>
      <c r="M1089" s="98">
        <f>'Activity data'!I301*'Emission factors'!$B$27*'Emission factors'!$K$27/1000</f>
        <v>0</v>
      </c>
      <c r="N1089" s="98">
        <f>'Activity data'!J301*'Emission factors'!$B$27*'Emission factors'!$K$27/1000</f>
        <v>0</v>
      </c>
      <c r="O1089" s="98">
        <f>'Activity data'!K301*'Emission factors'!$B$27*'Emission factors'!$K$27/1000</f>
        <v>0</v>
      </c>
      <c r="P1089" s="98">
        <f>'Activity data'!L301*'Emission factors'!$B$27*'Emission factors'!$K$27/1000</f>
        <v>0</v>
      </c>
      <c r="Q1089" s="98">
        <f>'Activity data'!M301*'Emission factors'!$B$27*'Emission factors'!$K$27/1000</f>
        <v>0</v>
      </c>
      <c r="R1089" s="98">
        <f>'Activity data'!N301*'Emission factors'!$B$27*'Emission factors'!$K$27/1000</f>
        <v>0</v>
      </c>
      <c r="S1089" s="98">
        <f>'Activity data'!O301*'Emission factors'!$B$27*'Emission factors'!$K$27/1000</f>
        <v>0</v>
      </c>
      <c r="T1089" s="98">
        <f>'Activity data'!P301*'Emission factors'!$B$27*'Emission factors'!$K$27/1000</f>
        <v>0</v>
      </c>
      <c r="U1089" s="98">
        <f>'Activity data'!Q301*'Emission factors'!$B$27*'Emission factors'!$K$27/1000</f>
        <v>0</v>
      </c>
    </row>
    <row r="1090" spans="1:21" x14ac:dyDescent="0.25">
      <c r="A1090" s="92" t="s">
        <v>11</v>
      </c>
      <c r="B1090" s="92" t="s">
        <v>12</v>
      </c>
      <c r="C1090" s="92" t="s">
        <v>13</v>
      </c>
      <c r="D1090" s="92" t="s">
        <v>28</v>
      </c>
      <c r="E1090" s="92" t="s">
        <v>29</v>
      </c>
      <c r="G1090" s="92" t="s">
        <v>97</v>
      </c>
      <c r="H1090" s="92" t="s">
        <v>74</v>
      </c>
      <c r="I1090" s="88" t="s">
        <v>223</v>
      </c>
      <c r="L1090" s="98">
        <f>'Activity data'!H302*'Emission factors'!$B$27*'Emission factors'!$K$27/1000</f>
        <v>1.0804500000000002E-2</v>
      </c>
      <c r="M1090" s="98">
        <f>'Activity data'!I302*'Emission factors'!$B$27*'Emission factors'!$K$27/1000</f>
        <v>6.570899999999999E-2</v>
      </c>
      <c r="N1090" s="98">
        <f>'Activity data'!J302*'Emission factors'!$B$27*'Emission factors'!$K$27/1000</f>
        <v>6.4606499999999997E-2</v>
      </c>
      <c r="O1090" s="98">
        <f>'Activity data'!K302*'Emission factors'!$B$27*'Emission factors'!$K$27/1000</f>
        <v>9.2610000000000012E-2</v>
      </c>
      <c r="P1090" s="98">
        <f>'Activity data'!L302*'Emission factors'!$B$27*'Emission factors'!$K$27/1000</f>
        <v>0.10142999999999999</v>
      </c>
      <c r="Q1090" s="98">
        <f>'Activity data'!M302*'Emission factors'!$B$27*'Emission factors'!$K$27/1000</f>
        <v>9.4594500000000012E-2</v>
      </c>
      <c r="R1090" s="98">
        <f>'Activity data'!N302*'Emission factors'!$B$27*'Emission factors'!$K$27/1000</f>
        <v>0.1104705</v>
      </c>
      <c r="S1090" s="98">
        <f>'Activity data'!O302*'Emission factors'!$B$27*'Emission factors'!$K$27/1000</f>
        <v>0.1038555</v>
      </c>
      <c r="T1090" s="98">
        <f>'Activity data'!P302*'Emission factors'!$B$27*'Emission factors'!$K$27/1000</f>
        <v>9.0404999999999999E-2</v>
      </c>
      <c r="U1090" s="98">
        <f>'Activity data'!Q302*'Emission factors'!$B$27*'Emission factors'!$K$27/1000</f>
        <v>8.4010499999999988E-2</v>
      </c>
    </row>
    <row r="1091" spans="1:21" x14ac:dyDescent="0.25">
      <c r="A1091" s="92" t="s">
        <v>11</v>
      </c>
      <c r="B1091" s="92" t="s">
        <v>12</v>
      </c>
      <c r="C1091" s="92" t="s">
        <v>13</v>
      </c>
      <c r="D1091" s="92" t="s">
        <v>28</v>
      </c>
      <c r="E1091" s="92" t="s">
        <v>29</v>
      </c>
      <c r="G1091" s="92" t="s">
        <v>97</v>
      </c>
      <c r="H1091" s="92" t="s">
        <v>74</v>
      </c>
      <c r="I1091" s="88" t="s">
        <v>221</v>
      </c>
      <c r="L1091" s="98">
        <f>'Activity data'!H303*'Emission factors'!$B$27*'Emission factors'!$K$27/1000</f>
        <v>75.218062500000002</v>
      </c>
      <c r="M1091" s="98">
        <f>'Activity data'!I303*'Emission factors'!$B$27*'Emission factors'!$K$27/1000</f>
        <v>92.195460000000026</v>
      </c>
      <c r="N1091" s="98">
        <f>'Activity data'!J303*'Emission factors'!$B$27*'Emission factors'!$K$27/1000</f>
        <v>102.6826605</v>
      </c>
      <c r="O1091" s="98">
        <f>'Activity data'!K303*'Emission factors'!$B$27*'Emission factors'!$K$27/1000</f>
        <v>101.8941525</v>
      </c>
      <c r="P1091" s="98">
        <f>'Activity data'!L303*'Emission factors'!$B$27*'Emission factors'!$K$27/1000</f>
        <v>107.514036</v>
      </c>
      <c r="Q1091" s="98">
        <f>'Activity data'!M303*'Emission factors'!$B$27*'Emission factors'!$K$27/1000</f>
        <v>125.15183099999999</v>
      </c>
      <c r="R1091" s="98">
        <f>'Activity data'!N303*'Emission factors'!$B$27*'Emission factors'!$K$27/1000</f>
        <v>142.43484149999998</v>
      </c>
      <c r="S1091" s="98">
        <f>'Activity data'!O303*'Emission factors'!$B$27*'Emission factors'!$K$27/1000</f>
        <v>133.35817950000003</v>
      </c>
      <c r="T1091" s="98">
        <f>'Activity data'!P303*'Emission factors'!$B$27*'Emission factors'!$K$27/1000</f>
        <v>133.29423450000002</v>
      </c>
      <c r="U1091" s="98">
        <f>'Activity data'!Q303*'Emission factors'!$B$27*'Emission factors'!$K$27/1000</f>
        <v>132.96061799999998</v>
      </c>
    </row>
    <row r="1092" spans="1:21" x14ac:dyDescent="0.25">
      <c r="A1092" s="92" t="s">
        <v>11</v>
      </c>
      <c r="B1092" s="92" t="s">
        <v>12</v>
      </c>
      <c r="C1092" s="92" t="s">
        <v>13</v>
      </c>
      <c r="D1092" s="92" t="s">
        <v>28</v>
      </c>
      <c r="E1092" s="92" t="s">
        <v>29</v>
      </c>
      <c r="G1092" s="92" t="s">
        <v>97</v>
      </c>
      <c r="H1092" s="92" t="s">
        <v>74</v>
      </c>
      <c r="I1092" s="88" t="s">
        <v>222</v>
      </c>
      <c r="L1092" s="98">
        <f>'Activity data'!H304*'Emission factors'!$B$27*'Emission factors'!$K$27/1000</f>
        <v>4.4770319999999995</v>
      </c>
      <c r="M1092" s="98">
        <f>'Activity data'!I304*'Emission factors'!$B$27*'Emission factors'!$K$27/1000</f>
        <v>5.2243065000000009</v>
      </c>
      <c r="N1092" s="98">
        <f>'Activity data'!J304*'Emission factors'!$B$27*'Emission factors'!$K$27/1000</f>
        <v>6.4668239999999999</v>
      </c>
      <c r="O1092" s="98">
        <f>'Activity data'!K304*'Emission factors'!$B$27*'Emission factors'!$K$27/1000</f>
        <v>6.3089459999999997</v>
      </c>
      <c r="P1092" s="98">
        <f>'Activity data'!L304*'Emission factors'!$B$27*'Emission factors'!$K$27/1000</f>
        <v>5.9698169999999999</v>
      </c>
      <c r="Q1092" s="98">
        <f>'Activity data'!M304*'Emission factors'!$B$27*'Emission factors'!$K$27/1000</f>
        <v>6.4610909999999997</v>
      </c>
      <c r="R1092" s="98">
        <f>'Activity data'!N304*'Emission factors'!$B$27*'Emission factors'!$K$27/1000</f>
        <v>7.4581920000000004</v>
      </c>
      <c r="S1092" s="98">
        <f>'Activity data'!O304*'Emission factors'!$B$27*'Emission factors'!$K$27/1000</f>
        <v>9.2499750000000009</v>
      </c>
      <c r="T1092" s="98">
        <f>'Activity data'!P304*'Emission factors'!$B$27*'Emission factors'!$K$27/1000</f>
        <v>10.0841265</v>
      </c>
      <c r="U1092" s="98">
        <f>'Activity data'!Q304*'Emission factors'!$B$27*'Emission factors'!$K$27/1000</f>
        <v>10.269346499999999</v>
      </c>
    </row>
    <row r="1093" spans="1:21" x14ac:dyDescent="0.25">
      <c r="A1093" s="92" t="s">
        <v>11</v>
      </c>
      <c r="B1093" s="92" t="s">
        <v>12</v>
      </c>
      <c r="C1093" s="92" t="s">
        <v>13</v>
      </c>
      <c r="D1093" s="92" t="s">
        <v>28</v>
      </c>
      <c r="E1093" s="92" t="s">
        <v>29</v>
      </c>
      <c r="G1093" s="92" t="s">
        <v>97</v>
      </c>
      <c r="H1093" s="92" t="s">
        <v>74</v>
      </c>
      <c r="I1093" s="88" t="s">
        <v>201</v>
      </c>
      <c r="L1093" s="98">
        <f>'Activity data'!H305*'Emission factors'!$B$27*'Emission factors'!$K$27/1000</f>
        <v>7.3355940000000004</v>
      </c>
      <c r="M1093" s="98">
        <f>'Activity data'!I305*'Emission factors'!$B$27*'Emission factors'!$K$27/1000</f>
        <v>6.9689025000000004</v>
      </c>
      <c r="N1093" s="98">
        <f>'Activity data'!J305*'Emission factors'!$B$27*'Emission factors'!$K$27/1000</f>
        <v>9.7443360000000006</v>
      </c>
      <c r="O1093" s="98">
        <f>'Activity data'!K305*'Emission factors'!$B$27*'Emission factors'!$K$27/1000</f>
        <v>9.6435675000000014</v>
      </c>
      <c r="P1093" s="98">
        <f>'Activity data'!L305*'Emission factors'!$B$27*'Emission factors'!$K$27/1000</f>
        <v>9.325386</v>
      </c>
      <c r="Q1093" s="98">
        <f>'Activity data'!M305*'Emission factors'!$B$27*'Emission factors'!$K$27/1000</f>
        <v>10.2838995</v>
      </c>
      <c r="R1093" s="98">
        <f>'Activity data'!N305*'Emission factors'!$B$27*'Emission factors'!$K$27/1000</f>
        <v>10.357987500000002</v>
      </c>
      <c r="S1093" s="98">
        <f>'Activity data'!O305*'Emission factors'!$B$27*'Emission factors'!$K$27/1000</f>
        <v>10.534608</v>
      </c>
      <c r="T1093" s="98">
        <f>'Activity data'!P305*'Emission factors'!$B$27*'Emission factors'!$K$27/1000</f>
        <v>11.535016499999999</v>
      </c>
      <c r="U1093" s="98">
        <f>'Activity data'!Q305*'Emission factors'!$B$27*'Emission factors'!$K$27/1000</f>
        <v>12.988332</v>
      </c>
    </row>
    <row r="1094" spans="1:21" x14ac:dyDescent="0.25">
      <c r="A1094" s="92" t="s">
        <v>11</v>
      </c>
      <c r="B1094" s="92" t="s">
        <v>12</v>
      </c>
      <c r="C1094" s="92" t="s">
        <v>13</v>
      </c>
      <c r="D1094" s="92" t="s">
        <v>28</v>
      </c>
      <c r="E1094" s="92" t="s">
        <v>29</v>
      </c>
      <c r="G1094" s="92" t="s">
        <v>97</v>
      </c>
      <c r="H1094" s="92" t="s">
        <v>74</v>
      </c>
      <c r="I1094" s="88" t="s">
        <v>207</v>
      </c>
      <c r="L1094" s="98">
        <f>'Activity data'!H306*'Emission factors'!$B$27*'Emission factors'!$K$27/1000</f>
        <v>1.7933265</v>
      </c>
      <c r="M1094" s="98">
        <f>'Activity data'!I306*'Emission factors'!$B$27*'Emission factors'!$K$27/1000</f>
        <v>2.1295889999999997</v>
      </c>
      <c r="N1094" s="98">
        <f>'Activity data'!J306*'Emission factors'!$B$27*'Emission factors'!$K$27/1000</f>
        <v>2.1712635000000002</v>
      </c>
      <c r="O1094" s="98">
        <f>'Activity data'!K306*'Emission factors'!$B$27*'Emission factors'!$K$27/1000</f>
        <v>2.1767759999999998</v>
      </c>
      <c r="P1094" s="98">
        <f>'Activity data'!L306*'Emission factors'!$B$27*'Emission factors'!$K$27/1000</f>
        <v>1.7838450000000003</v>
      </c>
      <c r="Q1094" s="98">
        <f>'Activity data'!M306*'Emission factors'!$B$27*'Emission factors'!$K$27/1000</f>
        <v>1.1335904999999999</v>
      </c>
      <c r="R1094" s="98">
        <f>'Activity data'!N306*'Emission factors'!$B$27*'Emission factors'!$K$27/1000</f>
        <v>1.5845130000000001</v>
      </c>
      <c r="S1094" s="98">
        <f>'Activity data'!O306*'Emission factors'!$B$27*'Emission factors'!$K$27/1000</f>
        <v>1.6910145000000001</v>
      </c>
      <c r="T1094" s="98">
        <f>'Activity data'!P306*'Emission factors'!$B$27*'Emission factors'!$K$27/1000</f>
        <v>2.1725865</v>
      </c>
      <c r="U1094" s="98">
        <f>'Activity data'!Q306*'Emission factors'!$B$27*'Emission factors'!$K$27/1000</f>
        <v>2.8801710000000003</v>
      </c>
    </row>
    <row r="1095" spans="1:21" x14ac:dyDescent="0.25">
      <c r="A1095" s="92" t="s">
        <v>11</v>
      </c>
      <c r="B1095" s="92" t="s">
        <v>12</v>
      </c>
      <c r="C1095" s="92" t="s">
        <v>13</v>
      </c>
      <c r="D1095" s="92" t="s">
        <v>28</v>
      </c>
      <c r="E1095" s="92" t="s">
        <v>29</v>
      </c>
      <c r="G1095" s="92" t="s">
        <v>97</v>
      </c>
      <c r="H1095" s="92" t="s">
        <v>74</v>
      </c>
      <c r="I1095" s="88" t="s">
        <v>218</v>
      </c>
      <c r="L1095" s="98">
        <f>'Activity data'!H307*'Emission factors'!$B$27*'Emission factors'!$K$27/1000</f>
        <v>0.17265149999999999</v>
      </c>
      <c r="M1095" s="98">
        <f>'Activity data'!I307*'Emission factors'!$B$27*'Emission factors'!$K$27/1000</f>
        <v>6.0858000000000002E-2</v>
      </c>
      <c r="N1095" s="98">
        <f>'Activity data'!J307*'Emission factors'!$B$27*'Emission factors'!$K$27/1000</f>
        <v>0.43813350000000012</v>
      </c>
      <c r="O1095" s="98">
        <f>'Activity data'!K307*'Emission factors'!$B$27*'Emission factors'!$K$27/1000</f>
        <v>0.60086250000000008</v>
      </c>
      <c r="P1095" s="98">
        <f>'Activity data'!L307*'Emission factors'!$B$27*'Emission factors'!$K$27/1000</f>
        <v>0.52633350000000001</v>
      </c>
      <c r="Q1095" s="98">
        <f>'Activity data'!M307*'Emission factors'!$B$27*'Emission factors'!$K$27/1000</f>
        <v>0.57484350000000006</v>
      </c>
      <c r="R1095" s="98">
        <f>'Activity data'!N307*'Emission factors'!$B$27*'Emission factors'!$K$27/1000</f>
        <v>0.59931899999999994</v>
      </c>
      <c r="S1095" s="98">
        <f>'Activity data'!O307*'Emission factors'!$B$27*'Emission factors'!$K$27/1000</f>
        <v>0.59226299999999998</v>
      </c>
      <c r="T1095" s="98">
        <f>'Activity data'!P307*'Emission factors'!$B$27*'Emission factors'!$K$27/1000</f>
        <v>0.61519500000000005</v>
      </c>
      <c r="U1095" s="98">
        <f>'Activity data'!Q307*'Emission factors'!$B$27*'Emission factors'!$K$27/1000</f>
        <v>0.6784785000000001</v>
      </c>
    </row>
    <row r="1096" spans="1:21" x14ac:dyDescent="0.25">
      <c r="A1096" s="92" t="s">
        <v>11</v>
      </c>
      <c r="B1096" s="92" t="s">
        <v>12</v>
      </c>
      <c r="C1096" s="92" t="s">
        <v>13</v>
      </c>
      <c r="D1096" s="92" t="s">
        <v>28</v>
      </c>
      <c r="E1096" s="92" t="s">
        <v>29</v>
      </c>
      <c r="G1096" s="92" t="s">
        <v>97</v>
      </c>
      <c r="H1096" s="92" t="s">
        <v>74</v>
      </c>
      <c r="I1096" s="88" t="s">
        <v>194</v>
      </c>
      <c r="L1096" s="98">
        <f>'Activity data'!H308*'Emission factors'!$B$27*'Emission factors'!$K$27/1000</f>
        <v>2.8177695000000003</v>
      </c>
      <c r="M1096" s="98">
        <f>'Activity data'!I308*'Emission factors'!$B$27*'Emission factors'!$K$27/1000</f>
        <v>3.3500565</v>
      </c>
      <c r="N1096" s="98">
        <f>'Activity data'!J308*'Emission factors'!$B$27*'Emission factors'!$K$27/1000</f>
        <v>3.9363659999999996</v>
      </c>
      <c r="O1096" s="98">
        <f>'Activity data'!K308*'Emission factors'!$B$27*'Emission factors'!$K$27/1000</f>
        <v>4.0732964999999997</v>
      </c>
      <c r="P1096" s="98">
        <f>'Activity data'!L308*'Emission factors'!$B$27*'Emission factors'!$K$27/1000</f>
        <v>3.7939230000000004</v>
      </c>
      <c r="Q1096" s="98">
        <f>'Activity data'!M308*'Emission factors'!$B$27*'Emission factors'!$K$27/1000</f>
        <v>3.8779335000000001</v>
      </c>
      <c r="R1096" s="98">
        <f>'Activity data'!N308*'Emission factors'!$B$27*'Emission factors'!$K$27/1000</f>
        <v>4.1711984999999991</v>
      </c>
      <c r="S1096" s="98">
        <f>'Activity data'!O308*'Emission factors'!$B$27*'Emission factors'!$K$27/1000</f>
        <v>4.434034500000001</v>
      </c>
      <c r="T1096" s="98">
        <f>'Activity data'!P308*'Emission factors'!$B$27*'Emission factors'!$K$27/1000</f>
        <v>4.2388920000000008</v>
      </c>
      <c r="U1096" s="98">
        <f>'Activity data'!Q308*'Emission factors'!$B$27*'Emission factors'!$K$27/1000</f>
        <v>4.1890590000000003</v>
      </c>
    </row>
    <row r="1097" spans="1:21" x14ac:dyDescent="0.25">
      <c r="A1097" s="92" t="s">
        <v>11</v>
      </c>
      <c r="B1097" s="92" t="s">
        <v>12</v>
      </c>
      <c r="C1097" s="92" t="s">
        <v>13</v>
      </c>
      <c r="D1097" s="92" t="s">
        <v>28</v>
      </c>
      <c r="E1097" s="92" t="s">
        <v>29</v>
      </c>
      <c r="G1097" s="92" t="s">
        <v>97</v>
      </c>
      <c r="H1097" s="92" t="s">
        <v>74</v>
      </c>
      <c r="I1097" s="88" t="s">
        <v>195</v>
      </c>
      <c r="L1097" s="98">
        <f>'Activity data'!H309*'Emission factors'!$B$27*'Emission factors'!$K$27/1000</f>
        <v>0.43857449999999998</v>
      </c>
      <c r="M1097" s="98">
        <f>'Activity data'!I309*'Emission factors'!$B$27*'Emission factors'!$K$27/1000</f>
        <v>0.46613700000000002</v>
      </c>
      <c r="N1097" s="98">
        <f>'Activity data'!J309*'Emission factors'!$B$27*'Emission factors'!$K$27/1000</f>
        <v>0.77990850000000012</v>
      </c>
      <c r="O1097" s="98">
        <f>'Activity data'!K309*'Emission factors'!$B$27*'Emission factors'!$K$27/1000</f>
        <v>0.92587949999999986</v>
      </c>
      <c r="P1097" s="98">
        <f>'Activity data'!L309*'Emission factors'!$B$27*'Emission factors'!$K$27/1000</f>
        <v>0.8491455</v>
      </c>
      <c r="Q1097" s="98">
        <f>'Activity data'!M309*'Emission factors'!$B$27*'Emission factors'!$K$27/1000</f>
        <v>0.78079050000000005</v>
      </c>
      <c r="R1097" s="98">
        <f>'Activity data'!N309*'Emission factors'!$B$27*'Emission factors'!$K$27/1000</f>
        <v>1.1029409999999999</v>
      </c>
      <c r="S1097" s="98">
        <f>'Activity data'!O309*'Emission factors'!$B$27*'Emission factors'!$K$27/1000</f>
        <v>1.09809</v>
      </c>
      <c r="T1097" s="98">
        <f>'Activity data'!P309*'Emission factors'!$B$27*'Emission factors'!$K$27/1000</f>
        <v>1.6050195</v>
      </c>
      <c r="U1097" s="98">
        <f>'Activity data'!Q309*'Emission factors'!$B$27*'Emission factors'!$K$27/1000</f>
        <v>2.1018059999999998</v>
      </c>
    </row>
    <row r="1098" spans="1:21" x14ac:dyDescent="0.25">
      <c r="A1098" s="92" t="s">
        <v>11</v>
      </c>
      <c r="B1098" s="92" t="s">
        <v>12</v>
      </c>
      <c r="C1098" s="92" t="s">
        <v>13</v>
      </c>
      <c r="D1098" s="92" t="s">
        <v>28</v>
      </c>
      <c r="E1098" s="92" t="s">
        <v>29</v>
      </c>
      <c r="G1098" s="92" t="s">
        <v>97</v>
      </c>
      <c r="H1098" s="92" t="s">
        <v>74</v>
      </c>
      <c r="I1098" s="88" t="s">
        <v>209</v>
      </c>
      <c r="L1098" s="98">
        <f>'Activity data'!H310*'Emission factors'!$B$27*'Emission factors'!$K$27/1000</f>
        <v>16.425485999999999</v>
      </c>
      <c r="M1098" s="98">
        <f>'Activity data'!I310*'Emission factors'!$B$27*'Emission factors'!$K$27/1000</f>
        <v>24.391268999999998</v>
      </c>
      <c r="N1098" s="98">
        <f>'Activity data'!J310*'Emission factors'!$B$27*'Emission factors'!$K$27/1000</f>
        <v>31.776475500000004</v>
      </c>
      <c r="O1098" s="98">
        <f>'Activity data'!K310*'Emission factors'!$B$27*'Emission factors'!$K$27/1000</f>
        <v>30.259876499999997</v>
      </c>
      <c r="P1098" s="98">
        <f>'Activity data'!L310*'Emission factors'!$B$27*'Emission factors'!$K$27/1000</f>
        <v>30.821710500000002</v>
      </c>
      <c r="Q1098" s="98">
        <f>'Activity data'!M310*'Emission factors'!$B$27*'Emission factors'!$K$27/1000</f>
        <v>32.467963499999996</v>
      </c>
      <c r="R1098" s="98">
        <f>'Activity data'!N310*'Emission factors'!$B$27*'Emission factors'!$K$27/1000</f>
        <v>35.777448</v>
      </c>
      <c r="S1098" s="98">
        <f>'Activity data'!O310*'Emission factors'!$B$27*'Emission factors'!$K$27/1000</f>
        <v>36.942129000000001</v>
      </c>
      <c r="T1098" s="98">
        <f>'Activity data'!P310*'Emission factors'!$B$27*'Emission factors'!$K$27/1000</f>
        <v>38.219265</v>
      </c>
      <c r="U1098" s="98">
        <f>'Activity data'!Q310*'Emission factors'!$B$27*'Emission factors'!$K$27/1000</f>
        <v>37.415983500000003</v>
      </c>
    </row>
    <row r="1099" spans="1:21" x14ac:dyDescent="0.25">
      <c r="A1099" s="92" t="s">
        <v>11</v>
      </c>
      <c r="B1099" s="92" t="s">
        <v>12</v>
      </c>
      <c r="C1099" s="92" t="s">
        <v>13</v>
      </c>
      <c r="D1099" s="92" t="s">
        <v>28</v>
      </c>
      <c r="E1099" s="92" t="s">
        <v>29</v>
      </c>
      <c r="G1099" s="92" t="s">
        <v>97</v>
      </c>
      <c r="H1099" s="92" t="s">
        <v>74</v>
      </c>
      <c r="I1099" s="88" t="s">
        <v>208</v>
      </c>
      <c r="L1099" s="98">
        <f>'Activity data'!H311*'Emission factors'!$B$27*'Emission factors'!$K$27/1000</f>
        <v>11.587054500000001</v>
      </c>
      <c r="M1099" s="98">
        <f>'Activity data'!I311*'Emission factors'!$B$27*'Emission factors'!$K$27/1000</f>
        <v>14.373292500000002</v>
      </c>
      <c r="N1099" s="98">
        <f>'Activity data'!J311*'Emission factors'!$B$27*'Emission factors'!$K$27/1000</f>
        <v>17.176288500000002</v>
      </c>
      <c r="O1099" s="98">
        <f>'Activity data'!K311*'Emission factors'!$B$27*'Emission factors'!$K$27/1000</f>
        <v>19.565847000000002</v>
      </c>
      <c r="P1099" s="98">
        <f>'Activity data'!L311*'Emission factors'!$B$27*'Emission factors'!$K$27/1000</f>
        <v>22.921416000000001</v>
      </c>
      <c r="Q1099" s="98">
        <f>'Activity data'!M311*'Emission factors'!$B$27*'Emission factors'!$K$27/1000</f>
        <v>25.711402500000005</v>
      </c>
      <c r="R1099" s="98">
        <f>'Activity data'!N311*'Emission factors'!$B$27*'Emission factors'!$K$27/1000</f>
        <v>26.498146500000004</v>
      </c>
      <c r="S1099" s="98">
        <f>'Activity data'!O311*'Emission factors'!$B$27*'Emission factors'!$K$27/1000</f>
        <v>27.438578999999997</v>
      </c>
      <c r="T1099" s="98">
        <f>'Activity data'!P311*'Emission factors'!$B$27*'Emission factors'!$K$27/1000</f>
        <v>29.249104500000001</v>
      </c>
      <c r="U1099" s="98">
        <f>'Activity data'!Q311*'Emission factors'!$B$27*'Emission factors'!$K$27/1000</f>
        <v>31.019058000000005</v>
      </c>
    </row>
    <row r="1100" spans="1:21" x14ac:dyDescent="0.25">
      <c r="A1100" s="92" t="s">
        <v>11</v>
      </c>
      <c r="B1100" s="92" t="s">
        <v>12</v>
      </c>
      <c r="C1100" s="92" t="s">
        <v>13</v>
      </c>
      <c r="D1100" s="92" t="s">
        <v>28</v>
      </c>
      <c r="E1100" s="92" t="s">
        <v>29</v>
      </c>
      <c r="G1100" s="92" t="s">
        <v>97</v>
      </c>
      <c r="H1100" s="92" t="s">
        <v>74</v>
      </c>
      <c r="I1100" s="88" t="s">
        <v>226</v>
      </c>
      <c r="L1100" s="98">
        <f>'Activity data'!H312*'Emission factors'!$B$27*'Emission factors'!$K$27/1000</f>
        <v>0</v>
      </c>
      <c r="M1100" s="98">
        <f>'Activity data'!I312*'Emission factors'!$B$27*'Emission factors'!$K$27/1000</f>
        <v>0</v>
      </c>
      <c r="N1100" s="98">
        <f>'Activity data'!J312*'Emission factors'!$B$27*'Emission factors'!$K$27/1000</f>
        <v>0</v>
      </c>
      <c r="O1100" s="98">
        <f>'Activity data'!K312*'Emission factors'!$B$27*'Emission factors'!$K$27/1000</f>
        <v>0</v>
      </c>
      <c r="P1100" s="98">
        <f>'Activity data'!L312*'Emission factors'!$B$27*'Emission factors'!$K$27/1000</f>
        <v>0</v>
      </c>
      <c r="Q1100" s="98">
        <f>'Activity data'!M312*'Emission factors'!$B$27*'Emission factors'!$K$27/1000</f>
        <v>0</v>
      </c>
      <c r="R1100" s="98">
        <f>'Activity data'!N312*'Emission factors'!$B$27*'Emission factors'!$K$27/1000</f>
        <v>0</v>
      </c>
      <c r="S1100" s="98">
        <f>'Activity data'!O312*'Emission factors'!$B$27*'Emission factors'!$K$27/1000</f>
        <v>0</v>
      </c>
      <c r="T1100" s="98">
        <f>'Activity data'!P312*'Emission factors'!$B$27*'Emission factors'!$K$27/1000</f>
        <v>0</v>
      </c>
      <c r="U1100" s="98">
        <f>'Activity data'!Q312*'Emission factors'!$B$27*'Emission factors'!$K$27/1000</f>
        <v>0</v>
      </c>
    </row>
    <row r="1101" spans="1:21" x14ac:dyDescent="0.25">
      <c r="A1101" s="92" t="s">
        <v>11</v>
      </c>
      <c r="B1101" s="92" t="s">
        <v>12</v>
      </c>
      <c r="C1101" s="92" t="s">
        <v>13</v>
      </c>
      <c r="D1101" s="92" t="s">
        <v>28</v>
      </c>
      <c r="E1101" s="92" t="s">
        <v>29</v>
      </c>
      <c r="G1101" s="92" t="s">
        <v>97</v>
      </c>
      <c r="H1101" s="92" t="s">
        <v>74</v>
      </c>
      <c r="I1101" s="88" t="s">
        <v>196</v>
      </c>
      <c r="L1101" s="98">
        <f>'Activity data'!H313*'Emission factors'!$B$27*'Emission factors'!$K$27/1000</f>
        <v>2.7974835000000002</v>
      </c>
      <c r="M1101" s="98">
        <f>'Activity data'!I313*'Emission factors'!$B$27*'Emission factors'!$K$27/1000</f>
        <v>3.2274585</v>
      </c>
      <c r="N1101" s="98">
        <f>'Activity data'!J313*'Emission factors'!$B$27*'Emission factors'!$K$27/1000</f>
        <v>3.3716655000000002</v>
      </c>
      <c r="O1101" s="98">
        <f>'Activity data'!K313*'Emission factors'!$B$27*'Emission factors'!$K$27/1000</f>
        <v>3.1255875</v>
      </c>
      <c r="P1101" s="98">
        <f>'Activity data'!L313*'Emission factors'!$B$27*'Emission factors'!$K$27/1000</f>
        <v>3.1851224999999999</v>
      </c>
      <c r="Q1101" s="98">
        <f>'Activity data'!M313*'Emission factors'!$B$27*'Emission factors'!$K$27/1000</f>
        <v>3.5520345000000004</v>
      </c>
      <c r="R1101" s="98">
        <f>'Activity data'!N313*'Emission factors'!$B$27*'Emission factors'!$K$27/1000</f>
        <v>4.1844285000000001</v>
      </c>
      <c r="S1101" s="98">
        <f>'Activity data'!O313*'Emission factors'!$B$27*'Emission factors'!$K$27/1000</f>
        <v>4.0336065000000003</v>
      </c>
      <c r="T1101" s="98">
        <f>'Activity data'!P313*'Emission factors'!$B$27*'Emission factors'!$K$27/1000</f>
        <v>4.3621514999999995</v>
      </c>
      <c r="U1101" s="98">
        <f>'Activity data'!Q313*'Emission factors'!$B$27*'Emission factors'!$K$27/1000</f>
        <v>5.5583639999999992</v>
      </c>
    </row>
    <row r="1102" spans="1:21" x14ac:dyDescent="0.25">
      <c r="A1102" s="92" t="s">
        <v>11</v>
      </c>
      <c r="B1102" s="92" t="s">
        <v>12</v>
      </c>
      <c r="C1102" s="92" t="s">
        <v>13</v>
      </c>
      <c r="D1102" s="92" t="s">
        <v>28</v>
      </c>
      <c r="E1102" s="92" t="s">
        <v>29</v>
      </c>
      <c r="G1102" s="92" t="s">
        <v>97</v>
      </c>
      <c r="H1102" s="92" t="s">
        <v>74</v>
      </c>
      <c r="I1102" s="88" t="s">
        <v>197</v>
      </c>
      <c r="L1102" s="98">
        <f>'Activity data'!H314*'Emission factors'!$B$27*'Emission factors'!$K$27/1000</f>
        <v>83.243160000000003</v>
      </c>
      <c r="M1102" s="98">
        <f>'Activity data'!I314*'Emission factors'!$B$27*'Emission factors'!$K$27/1000</f>
        <v>96.562683000000007</v>
      </c>
      <c r="N1102" s="98">
        <f>'Activity data'!J314*'Emission factors'!$B$27*'Emission factors'!$K$27/1000</f>
        <v>106.018164</v>
      </c>
      <c r="O1102" s="98">
        <f>'Activity data'!K314*'Emission factors'!$B$27*'Emission factors'!$K$27/1000</f>
        <v>106.58374649999999</v>
      </c>
      <c r="P1102" s="98">
        <f>'Activity data'!L314*'Emission factors'!$B$27*'Emission factors'!$K$27/1000</f>
        <v>105.44552550000002</v>
      </c>
      <c r="Q1102" s="98">
        <f>'Activity data'!M314*'Emission factors'!$B$27*'Emission factors'!$K$27/1000</f>
        <v>108.8328465</v>
      </c>
      <c r="R1102" s="98">
        <f>'Activity data'!N314*'Emission factors'!$B$27*'Emission factors'!$K$27/1000</f>
        <v>113.41373400000001</v>
      </c>
      <c r="S1102" s="98">
        <f>'Activity data'!O314*'Emission factors'!$B$27*'Emission factors'!$K$27/1000</f>
        <v>109.921896</v>
      </c>
      <c r="T1102" s="98">
        <f>'Activity data'!P314*'Emission factors'!$B$27*'Emission factors'!$K$27/1000</f>
        <v>113.00801399999999</v>
      </c>
      <c r="U1102" s="98">
        <f>'Activity data'!Q314*'Emission factors'!$B$27*'Emission factors'!$K$27/1000</f>
        <v>116.47471499999997</v>
      </c>
    </row>
    <row r="1103" spans="1:21" x14ac:dyDescent="0.25">
      <c r="A1103" s="92" t="s">
        <v>11</v>
      </c>
      <c r="B1103" s="92" t="s">
        <v>12</v>
      </c>
      <c r="C1103" s="92" t="s">
        <v>13</v>
      </c>
      <c r="D1103" s="92" t="s">
        <v>28</v>
      </c>
      <c r="E1103" s="92" t="s">
        <v>29</v>
      </c>
      <c r="G1103" s="92" t="s">
        <v>97</v>
      </c>
      <c r="H1103" s="92" t="s">
        <v>74</v>
      </c>
      <c r="I1103" s="88" t="s">
        <v>229</v>
      </c>
      <c r="L1103" s="98">
        <f>'Activity data'!H315*'Emission factors'!$B$27*'Emission factors'!$K$27/1000</f>
        <v>0.140679</v>
      </c>
      <c r="M1103" s="98">
        <f>'Activity data'!I315*'Emission factors'!$B$27*'Emission factors'!$K$27/1000</f>
        <v>0.152586</v>
      </c>
      <c r="N1103" s="98">
        <f>'Activity data'!J315*'Emission factors'!$B$27*'Emission factors'!$K$27/1000</f>
        <v>0.14442750000000001</v>
      </c>
      <c r="O1103" s="98">
        <f>'Activity data'!K315*'Emission factors'!$B$27*'Emission factors'!$K$27/1000</f>
        <v>0.26702550000000003</v>
      </c>
      <c r="P1103" s="98">
        <f>'Activity data'!L315*'Emission factors'!$B$27*'Emission factors'!$K$27/1000</f>
        <v>0.40483800000000003</v>
      </c>
      <c r="Q1103" s="98">
        <f>'Activity data'!M315*'Emission factors'!$B$27*'Emission factors'!$K$27/1000</f>
        <v>0.288414</v>
      </c>
      <c r="R1103" s="98">
        <f>'Activity data'!N315*'Emission factors'!$B$27*'Emission factors'!$K$27/1000</f>
        <v>0.24695999999999999</v>
      </c>
      <c r="S1103" s="98">
        <f>'Activity data'!O315*'Emission factors'!$B$27*'Emission factors'!$K$27/1000</f>
        <v>0.27209699999999998</v>
      </c>
      <c r="T1103" s="98">
        <f>'Activity data'!P315*'Emission factors'!$B$27*'Emission factors'!$K$27/1000</f>
        <v>0.26702550000000003</v>
      </c>
      <c r="U1103" s="98">
        <f>'Activity data'!Q315*'Emission factors'!$B$27*'Emission factors'!$K$27/1000</f>
        <v>0.26614350000000003</v>
      </c>
    </row>
    <row r="1104" spans="1:21" x14ac:dyDescent="0.25">
      <c r="A1104" s="92" t="s">
        <v>11</v>
      </c>
      <c r="B1104" s="92" t="s">
        <v>12</v>
      </c>
      <c r="C1104" s="92" t="s">
        <v>13</v>
      </c>
      <c r="D1104" s="92" t="s">
        <v>28</v>
      </c>
      <c r="E1104" s="92" t="s">
        <v>29</v>
      </c>
      <c r="G1104" s="92" t="s">
        <v>97</v>
      </c>
      <c r="H1104" s="92" t="s">
        <v>74</v>
      </c>
      <c r="I1104" s="88" t="s">
        <v>198</v>
      </c>
      <c r="L1104" s="98">
        <f>'Activity data'!H316*'Emission factors'!$B$27*'Emission factors'!$K$27/1000</f>
        <v>7.0559999999999998E-3</v>
      </c>
      <c r="M1104" s="98">
        <f>'Activity data'!I316*'Emission factors'!$B$27*'Emission factors'!$K$27/1000</f>
        <v>1.1466E-2</v>
      </c>
      <c r="N1104" s="98">
        <f>'Activity data'!J316*'Emission factors'!$B$27*'Emission factors'!$K$27/1000</f>
        <v>6.1740000000000007E-3</v>
      </c>
      <c r="O1104" s="98">
        <f>'Activity data'!K316*'Emission factors'!$B$27*'Emission factors'!$K$27/1000</f>
        <v>1.0143000000000001E-2</v>
      </c>
      <c r="P1104" s="98">
        <f>'Activity data'!L316*'Emission factors'!$B$27*'Emission factors'!$K$27/1000</f>
        <v>5.7330000000000002E-3</v>
      </c>
      <c r="Q1104" s="98">
        <f>'Activity data'!M316*'Emission factors'!$B$27*'Emission factors'!$K$27/1000</f>
        <v>2.8665000000000001E-3</v>
      </c>
      <c r="R1104" s="98">
        <f>'Activity data'!N316*'Emission factors'!$B$27*'Emission factors'!$K$27/1000</f>
        <v>3.9690000000000012E-3</v>
      </c>
      <c r="S1104" s="98">
        <f>'Activity data'!O316*'Emission factors'!$B$27*'Emission factors'!$K$27/1000</f>
        <v>1.7639999999999999E-3</v>
      </c>
      <c r="T1104" s="98">
        <f>'Activity data'!P316*'Emission factors'!$B$27*'Emission factors'!$K$27/1000</f>
        <v>2.2049999999999999E-4</v>
      </c>
      <c r="U1104" s="98">
        <f>'Activity data'!Q316*'Emission factors'!$B$27*'Emission factors'!$K$27/1000</f>
        <v>0</v>
      </c>
    </row>
    <row r="1105" spans="1:21" x14ac:dyDescent="0.25">
      <c r="A1105" s="92" t="s">
        <v>11</v>
      </c>
      <c r="B1105" s="92" t="s">
        <v>12</v>
      </c>
      <c r="C1105" s="92" t="s">
        <v>13</v>
      </c>
      <c r="D1105" s="92" t="s">
        <v>28</v>
      </c>
      <c r="E1105" s="92" t="s">
        <v>29</v>
      </c>
      <c r="G1105" s="92" t="s">
        <v>97</v>
      </c>
      <c r="H1105" s="92" t="s">
        <v>74</v>
      </c>
      <c r="I1105" s="88" t="s">
        <v>231</v>
      </c>
      <c r="L1105" s="98">
        <f>'Activity data'!H317*'Emission factors'!$B$27*'Emission factors'!$K$27/1000</f>
        <v>2.9767499999999999E-2</v>
      </c>
      <c r="M1105" s="98">
        <f>'Activity data'!I317*'Emission factors'!$B$27*'Emission factors'!$K$27/1000</f>
        <v>7.7174999999999995E-3</v>
      </c>
      <c r="N1105" s="98">
        <f>'Activity data'!J317*'Emission factors'!$B$27*'Emission factors'!$K$27/1000</f>
        <v>0</v>
      </c>
      <c r="O1105" s="98">
        <f>'Activity data'!K317*'Emission factors'!$B$27*'Emission factors'!$K$27/1000</f>
        <v>4.6305000000000009E-3</v>
      </c>
      <c r="P1105" s="98">
        <f>'Activity data'!L317*'Emission factors'!$B$27*'Emission factors'!$K$27/1000</f>
        <v>5.5786499999999996E-2</v>
      </c>
      <c r="Q1105" s="98">
        <f>'Activity data'!M317*'Emission factors'!$B$27*'Emission factors'!$K$27/1000</f>
        <v>0.102753</v>
      </c>
      <c r="R1105" s="98">
        <f>'Activity data'!N317*'Emission factors'!$B$27*'Emission factors'!$K$27/1000</f>
        <v>0.11554200000000001</v>
      </c>
      <c r="S1105" s="98">
        <f>'Activity data'!O317*'Emission factors'!$B$27*'Emission factors'!$K$27/1000</f>
        <v>0.108486</v>
      </c>
      <c r="T1105" s="98">
        <f>'Activity data'!P317*'Emission factors'!$B$27*'Emission factors'!$K$27/1000</f>
        <v>0.12568499999999999</v>
      </c>
      <c r="U1105" s="98">
        <f>'Activity data'!Q317*'Emission factors'!$B$27*'Emission factors'!$K$27/1000</f>
        <v>0.12568499999999999</v>
      </c>
    </row>
    <row r="1106" spans="1:21" x14ac:dyDescent="0.25">
      <c r="A1106" s="92" t="s">
        <v>11</v>
      </c>
      <c r="B1106" s="92" t="s">
        <v>12</v>
      </c>
      <c r="C1106" s="92" t="s">
        <v>13</v>
      </c>
      <c r="D1106" s="92" t="s">
        <v>28</v>
      </c>
      <c r="E1106" s="92" t="s">
        <v>29</v>
      </c>
      <c r="G1106" s="92" t="s">
        <v>97</v>
      </c>
      <c r="H1106" s="92" t="s">
        <v>74</v>
      </c>
      <c r="I1106" s="88" t="s">
        <v>230</v>
      </c>
      <c r="L1106" s="98">
        <f>'Activity data'!H318*'Emission factors'!$B$27*'Emission factors'!$K$27/1000</f>
        <v>7.1662500000000004E-2</v>
      </c>
      <c r="M1106" s="98">
        <f>'Activity data'!I318*'Emission factors'!$B$27*'Emission factors'!$K$27/1000</f>
        <v>6.5268000000000007E-2</v>
      </c>
      <c r="N1106" s="98">
        <f>'Activity data'!J318*'Emission factors'!$B$27*'Emission factors'!$K$27/1000</f>
        <v>0.10495800000000001</v>
      </c>
      <c r="O1106" s="98">
        <f>'Activity data'!K318*'Emission factors'!$B$27*'Emission factors'!$K$27/1000</f>
        <v>0.11708550000000001</v>
      </c>
      <c r="P1106" s="98">
        <f>'Activity data'!L318*'Emission factors'!$B$27*'Emission factors'!$K$27/1000</f>
        <v>0.123039</v>
      </c>
      <c r="Q1106" s="98">
        <f>'Activity data'!M318*'Emission factors'!$B$27*'Emission factors'!$K$27/1000</f>
        <v>0.1417815</v>
      </c>
      <c r="R1106" s="98">
        <f>'Activity data'!N318*'Emission factors'!$B$27*'Emission factors'!$K$27/1000</f>
        <v>0.13604849999999999</v>
      </c>
      <c r="S1106" s="98">
        <f>'Activity data'!O318*'Emission factors'!$B$27*'Emission factors'!$K$27/1000</f>
        <v>0.14751449999999999</v>
      </c>
      <c r="T1106" s="98">
        <f>'Activity data'!P318*'Emission factors'!$B$27*'Emission factors'!$K$27/1000</f>
        <v>0.13869450000000003</v>
      </c>
      <c r="U1106" s="98">
        <f>'Activity data'!Q318*'Emission factors'!$B$27*'Emission factors'!$K$27/1000</f>
        <v>0.11951099999999999</v>
      </c>
    </row>
    <row r="1107" spans="1:21" x14ac:dyDescent="0.25">
      <c r="A1107" s="92" t="s">
        <v>11</v>
      </c>
      <c r="B1107" s="92" t="s">
        <v>12</v>
      </c>
      <c r="C1107" s="92" t="s">
        <v>13</v>
      </c>
      <c r="D1107" s="92" t="s">
        <v>28</v>
      </c>
      <c r="E1107" s="92" t="s">
        <v>29</v>
      </c>
      <c r="G1107" s="92" t="s">
        <v>97</v>
      </c>
      <c r="H1107" s="92" t="s">
        <v>74</v>
      </c>
      <c r="I1107" s="88" t="s">
        <v>232</v>
      </c>
      <c r="L1107" s="98">
        <f>'Activity data'!H319*'Emission factors'!$B$27*'Emission factors'!$K$27/1000</f>
        <v>1.3609259999999999</v>
      </c>
      <c r="M1107" s="98">
        <f>'Activity data'!I319*'Emission factors'!$B$27*'Emission factors'!$K$27/1000</f>
        <v>1.6588215000000002</v>
      </c>
      <c r="N1107" s="98">
        <f>'Activity data'!J319*'Emission factors'!$B$27*'Emission factors'!$K$27/1000</f>
        <v>2.559564</v>
      </c>
      <c r="O1107" s="98">
        <f>'Activity data'!K319*'Emission factors'!$B$27*'Emission factors'!$K$27/1000</f>
        <v>2.2330034999999997</v>
      </c>
      <c r="P1107" s="98">
        <f>'Activity data'!L319*'Emission factors'!$B$27*'Emission factors'!$K$27/1000</f>
        <v>1.6843995</v>
      </c>
      <c r="Q1107" s="98">
        <f>'Activity data'!M319*'Emission factors'!$B$27*'Emission factors'!$K$27/1000</f>
        <v>2.3280390000000004</v>
      </c>
      <c r="R1107" s="98">
        <f>'Activity data'!N319*'Emission factors'!$B$27*'Emission factors'!$K$27/1000</f>
        <v>2.9031030000000007</v>
      </c>
      <c r="S1107" s="98">
        <f>'Activity data'!O319*'Emission factors'!$B$27*'Emission factors'!$K$27/1000</f>
        <v>3.1485194999999999</v>
      </c>
      <c r="T1107" s="98">
        <f>'Activity data'!P319*'Emission factors'!$B$27*'Emission factors'!$K$27/1000</f>
        <v>3.1575600000000001</v>
      </c>
      <c r="U1107" s="98">
        <f>'Activity data'!Q319*'Emission factors'!$B$27*'Emission factors'!$K$27/1000</f>
        <v>3.8900609999999998</v>
      </c>
    </row>
    <row r="1108" spans="1:21" x14ac:dyDescent="0.25">
      <c r="A1108" s="92" t="s">
        <v>11</v>
      </c>
      <c r="B1108" s="92" t="s">
        <v>12</v>
      </c>
      <c r="C1108" s="92" t="s">
        <v>13</v>
      </c>
      <c r="D1108" s="92" t="s">
        <v>28</v>
      </c>
      <c r="E1108" s="92" t="s">
        <v>29</v>
      </c>
      <c r="G1108" s="92" t="s">
        <v>97</v>
      </c>
      <c r="H1108" s="92" t="s">
        <v>74</v>
      </c>
      <c r="I1108" s="92" t="s">
        <v>225</v>
      </c>
      <c r="L1108" s="98">
        <f>'Activity data'!H320*'Emission factors'!$B$27*'Emission factors'!$K$27/1000</f>
        <v>0</v>
      </c>
      <c r="M1108" s="98">
        <f>'Activity data'!I320*'Emission factors'!$B$27*'Emission factors'!$K$27/1000</f>
        <v>0</v>
      </c>
      <c r="N1108" s="98">
        <f>'Activity data'!J320*'Emission factors'!$B$27*'Emission factors'!$K$27/1000</f>
        <v>0</v>
      </c>
      <c r="O1108" s="98">
        <f>'Activity data'!K320*'Emission factors'!$B$27*'Emission factors'!$K$27/1000</f>
        <v>0</v>
      </c>
      <c r="P1108" s="98">
        <f>'Activity data'!L320*'Emission factors'!$B$27*'Emission factors'!$K$27/1000</f>
        <v>0</v>
      </c>
      <c r="Q1108" s="98">
        <f>'Activity data'!M320*'Emission factors'!$B$27*'Emission factors'!$K$27/1000</f>
        <v>0</v>
      </c>
      <c r="R1108" s="98">
        <f>'Activity data'!N320*'Emission factors'!$B$27*'Emission factors'!$K$27/1000</f>
        <v>0</v>
      </c>
      <c r="S1108" s="98">
        <f>'Activity data'!O320*'Emission factors'!$B$27*'Emission factors'!$K$27/1000</f>
        <v>0</v>
      </c>
      <c r="T1108" s="98">
        <f>'Activity data'!P320*'Emission factors'!$B$27*'Emission factors'!$K$27/1000</f>
        <v>0</v>
      </c>
      <c r="U1108" s="98">
        <f>'Activity data'!Q320*'Emission factors'!$B$27*'Emission factors'!$K$27/1000</f>
        <v>0</v>
      </c>
    </row>
    <row r="1109" spans="1:21" x14ac:dyDescent="0.25">
      <c r="A1109" s="92" t="s">
        <v>11</v>
      </c>
      <c r="B1109" s="92" t="s">
        <v>12</v>
      </c>
      <c r="C1109" s="92" t="s">
        <v>13</v>
      </c>
      <c r="D1109" s="92" t="s">
        <v>28</v>
      </c>
      <c r="E1109" s="92" t="s">
        <v>29</v>
      </c>
      <c r="G1109" s="92" t="s">
        <v>97</v>
      </c>
      <c r="H1109" s="92" t="s">
        <v>74</v>
      </c>
      <c r="I1109" s="88" t="s">
        <v>205</v>
      </c>
      <c r="L1109" s="98">
        <f>'Activity data'!H321*'Emission factors'!$B$27*'Emission factors'!$K$27/1000</f>
        <v>3.4739775000000006</v>
      </c>
      <c r="M1109" s="98">
        <f>'Activity data'!I321*'Emission factors'!$B$27*'Emission factors'!$K$27/1000</f>
        <v>4.0045005000000007</v>
      </c>
      <c r="N1109" s="98">
        <f>'Activity data'!J321*'Emission factors'!$B$27*'Emission factors'!$K$27/1000</f>
        <v>4.9012739999999999</v>
      </c>
      <c r="O1109" s="98">
        <f>'Activity data'!K321*'Emission factors'!$B$27*'Emission factors'!$K$27/1000</f>
        <v>4.6155059999999999</v>
      </c>
      <c r="P1109" s="98">
        <f>'Activity data'!L321*'Emission factors'!$B$27*'Emission factors'!$K$27/1000</f>
        <v>4.3284149999999997</v>
      </c>
      <c r="Q1109" s="98">
        <f>'Activity data'!M321*'Emission factors'!$B$27*'Emission factors'!$K$27/1000</f>
        <v>4.4966565000000003</v>
      </c>
      <c r="R1109" s="98">
        <f>'Activity data'!N321*'Emission factors'!$B$27*'Emission factors'!$K$27/1000</f>
        <v>3.9685589999999999</v>
      </c>
      <c r="S1109" s="98">
        <f>'Activity data'!O321*'Emission factors'!$B$27*'Emission factors'!$K$27/1000</f>
        <v>3.9925934999999999</v>
      </c>
      <c r="T1109" s="98">
        <f>'Activity data'!P321*'Emission factors'!$B$27*'Emission factors'!$K$27/1000</f>
        <v>4.0953465000000007</v>
      </c>
      <c r="U1109" s="98">
        <f>'Activity data'!Q321*'Emission factors'!$B$27*'Emission factors'!$K$27/1000</f>
        <v>3.9758355000000001</v>
      </c>
    </row>
    <row r="1110" spans="1:21" x14ac:dyDescent="0.25">
      <c r="A1110" s="92" t="s">
        <v>11</v>
      </c>
      <c r="B1110" s="92" t="s">
        <v>12</v>
      </c>
      <c r="C1110" s="92" t="s">
        <v>13</v>
      </c>
      <c r="D1110" s="92" t="s">
        <v>28</v>
      </c>
      <c r="E1110" s="92" t="s">
        <v>29</v>
      </c>
      <c r="G1110" s="92" t="s">
        <v>97</v>
      </c>
      <c r="H1110" s="92" t="s">
        <v>74</v>
      </c>
      <c r="I1110" s="88" t="s">
        <v>204</v>
      </c>
      <c r="L1110" s="98">
        <f>'Activity data'!H322*'Emission factors'!$B$27*'Emission factors'!$K$27/1000</f>
        <v>4.3235639999999993</v>
      </c>
      <c r="M1110" s="98">
        <f>'Activity data'!I322*'Emission factors'!$B$27*'Emission factors'!$K$27/1000</f>
        <v>5.1978465000000007</v>
      </c>
      <c r="N1110" s="98">
        <f>'Activity data'!J322*'Emission factors'!$B$27*'Emission factors'!$K$27/1000</f>
        <v>7.1455229999999998</v>
      </c>
      <c r="O1110" s="98">
        <f>'Activity data'!K322*'Emission factors'!$B$27*'Emission factors'!$K$27/1000</f>
        <v>6.5790585000000004</v>
      </c>
      <c r="P1110" s="98">
        <f>'Activity data'!L322*'Emission factors'!$B$27*'Emission factors'!$K$27/1000</f>
        <v>8.2158300000000004</v>
      </c>
      <c r="Q1110" s="98">
        <f>'Activity data'!M322*'Emission factors'!$B$27*'Emission factors'!$K$27/1000</f>
        <v>8.7875865000000015</v>
      </c>
      <c r="R1110" s="98">
        <f>'Activity data'!N322*'Emission factors'!$B$27*'Emission factors'!$K$27/1000</f>
        <v>9.3633120000000005</v>
      </c>
      <c r="S1110" s="98">
        <f>'Activity data'!O322*'Emission factors'!$B$27*'Emission factors'!$K$27/1000</f>
        <v>9.0746775</v>
      </c>
      <c r="T1110" s="98">
        <f>'Activity data'!P322*'Emission factors'!$B$27*'Emission factors'!$K$27/1000</f>
        <v>9.4063095000000008</v>
      </c>
      <c r="U1110" s="98">
        <f>'Activity data'!Q322*'Emission factors'!$B$27*'Emission factors'!$K$27/1000</f>
        <v>10.343434499999999</v>
      </c>
    </row>
    <row r="1111" spans="1:21" x14ac:dyDescent="0.25">
      <c r="A1111" s="92" t="s">
        <v>11</v>
      </c>
      <c r="B1111" s="92" t="s">
        <v>12</v>
      </c>
      <c r="C1111" s="92" t="s">
        <v>13</v>
      </c>
      <c r="D1111" s="92" t="s">
        <v>28</v>
      </c>
      <c r="E1111" s="92" t="s">
        <v>29</v>
      </c>
      <c r="G1111" s="92" t="s">
        <v>97</v>
      </c>
      <c r="H1111" s="92" t="s">
        <v>74</v>
      </c>
      <c r="I1111" s="88" t="s">
        <v>228</v>
      </c>
      <c r="L1111" s="98">
        <f>'Activity data'!H323*'Emission factors'!$B$27*'Emission factors'!$K$27/1000</f>
        <v>7.2765E-3</v>
      </c>
      <c r="M1111" s="98">
        <f>'Activity data'!I323*'Emission factors'!$B$27*'Emission factors'!$K$27/1000</f>
        <v>2.2049999999999999E-3</v>
      </c>
      <c r="N1111" s="98">
        <f>'Activity data'!J323*'Emission factors'!$B$27*'Emission factors'!$K$27/1000</f>
        <v>4.8510000000000011E-3</v>
      </c>
      <c r="O1111" s="98">
        <f>'Activity data'!K323*'Emission factors'!$B$27*'Emission factors'!$K$27/1000</f>
        <v>7.4970000000000011E-3</v>
      </c>
      <c r="P1111" s="98">
        <f>'Activity data'!L323*'Emission factors'!$B$27*'Emission factors'!$K$27/1000</f>
        <v>1.1906999999999997E-2</v>
      </c>
      <c r="Q1111" s="98">
        <f>'Activity data'!M323*'Emission factors'!$B$27*'Emission factors'!$K$27/1000</f>
        <v>1.12455E-2</v>
      </c>
      <c r="R1111" s="98">
        <f>'Activity data'!N323*'Emission factors'!$B$27*'Emission factors'!$K$27/1000</f>
        <v>1.5876000000000005E-2</v>
      </c>
      <c r="S1111" s="98">
        <f>'Activity data'!O323*'Emission factors'!$B$27*'Emission factors'!$K$27/1000</f>
        <v>1.0363499999999999E-2</v>
      </c>
      <c r="T1111" s="98">
        <f>'Activity data'!P323*'Emission factors'!$B$27*'Emission factors'!$K$27/1000</f>
        <v>8.5995000000000012E-3</v>
      </c>
      <c r="U1111" s="98">
        <f>'Activity data'!Q323*'Emission factors'!$B$27*'Emission factors'!$K$27/1000</f>
        <v>2.2049999999999999E-3</v>
      </c>
    </row>
    <row r="1112" spans="1:21" x14ac:dyDescent="0.25">
      <c r="A1112" s="92" t="s">
        <v>11</v>
      </c>
      <c r="B1112" s="92" t="s">
        <v>12</v>
      </c>
      <c r="C1112" s="92" t="s">
        <v>13</v>
      </c>
      <c r="D1112" s="92" t="s">
        <v>28</v>
      </c>
      <c r="E1112" s="92" t="s">
        <v>29</v>
      </c>
      <c r="G1112" s="92" t="s">
        <v>97</v>
      </c>
      <c r="H1112" s="92" t="s">
        <v>74</v>
      </c>
      <c r="I1112" s="88" t="s">
        <v>202</v>
      </c>
      <c r="L1112" s="98">
        <f>'Activity data'!H324*'Emission factors'!$B$27*'Emission factors'!$K$27/1000</f>
        <v>25.330599000000003</v>
      </c>
      <c r="M1112" s="98">
        <f>'Activity data'!I324*'Emission factors'!$B$27*'Emission factors'!$K$27/1000</f>
        <v>30.368142000000006</v>
      </c>
      <c r="N1112" s="98">
        <f>'Activity data'!J324*'Emission factors'!$B$27*'Emission factors'!$K$27/1000</f>
        <v>34.717725000000002</v>
      </c>
      <c r="O1112" s="98">
        <f>'Activity data'!K324*'Emission factors'!$B$27*'Emission factors'!$K$27/1000</f>
        <v>33.718859999999999</v>
      </c>
      <c r="P1112" s="98">
        <f>'Activity data'!L324*'Emission factors'!$B$27*'Emission factors'!$K$27/1000</f>
        <v>35.463235500000003</v>
      </c>
      <c r="Q1112" s="98">
        <f>'Activity data'!M324*'Emission factors'!$B$27*'Emission factors'!$K$27/1000</f>
        <v>39.286264500000001</v>
      </c>
      <c r="R1112" s="98">
        <f>'Activity data'!N324*'Emission factors'!$B$27*'Emission factors'!$K$27/1000</f>
        <v>42.691666500000004</v>
      </c>
      <c r="S1112" s="98">
        <f>'Activity data'!O324*'Emission factors'!$B$27*'Emission factors'!$K$27/1000</f>
        <v>41.606145000000005</v>
      </c>
      <c r="T1112" s="98">
        <f>'Activity data'!P324*'Emission factors'!$B$27*'Emission factors'!$K$27/1000</f>
        <v>41.238351000000009</v>
      </c>
      <c r="U1112" s="98">
        <f>'Activity data'!Q324*'Emission factors'!$B$27*'Emission factors'!$K$27/1000</f>
        <v>39.615250500000002</v>
      </c>
    </row>
    <row r="1113" spans="1:21" x14ac:dyDescent="0.25">
      <c r="A1113" s="92" t="s">
        <v>11</v>
      </c>
      <c r="B1113" s="92" t="s">
        <v>12</v>
      </c>
      <c r="C1113" s="92" t="s">
        <v>13</v>
      </c>
      <c r="D1113" s="92" t="s">
        <v>28</v>
      </c>
      <c r="E1113" s="92" t="s">
        <v>29</v>
      </c>
      <c r="G1113" s="92" t="s">
        <v>97</v>
      </c>
      <c r="H1113" s="92" t="s">
        <v>74</v>
      </c>
      <c r="I1113" s="88" t="s">
        <v>190</v>
      </c>
      <c r="L1113" s="98">
        <f>'Activity data'!H325*'Emission factors'!$B$27*'Emission factors'!$K$27/1000</f>
        <v>0</v>
      </c>
      <c r="M1113" s="98">
        <f>'Activity data'!I325*'Emission factors'!$B$27*'Emission factors'!$K$27/1000</f>
        <v>0</v>
      </c>
      <c r="N1113" s="98">
        <f>'Activity data'!J325*'Emission factors'!$B$27*'Emission factors'!$K$27/1000</f>
        <v>0</v>
      </c>
      <c r="O1113" s="98">
        <f>'Activity data'!K325*'Emission factors'!$B$27*'Emission factors'!$K$27/1000</f>
        <v>0</v>
      </c>
      <c r="P1113" s="98">
        <f>'Activity data'!L325*'Emission factors'!$B$27*'Emission factors'!$K$27/1000</f>
        <v>0</v>
      </c>
      <c r="Q1113" s="98">
        <f>'Activity data'!M325*'Emission factors'!$B$27*'Emission factors'!$K$27/1000</f>
        <v>0</v>
      </c>
      <c r="R1113" s="98">
        <f>'Activity data'!N325*'Emission factors'!$B$27*'Emission factors'!$K$27/1000</f>
        <v>0</v>
      </c>
      <c r="S1113" s="98">
        <f>'Activity data'!O325*'Emission factors'!$B$27*'Emission factors'!$K$27/1000</f>
        <v>0</v>
      </c>
      <c r="T1113" s="98">
        <f>'Activity data'!P325*'Emission factors'!$B$27*'Emission factors'!$K$27/1000</f>
        <v>17.528427000000004</v>
      </c>
      <c r="U1113" s="98">
        <f>'Activity data'!Q325*'Emission factors'!$B$27*'Emission factors'!$K$27/1000</f>
        <v>23.5849005</v>
      </c>
    </row>
    <row r="1114" spans="1:21" x14ac:dyDescent="0.25">
      <c r="A1114" s="92" t="s">
        <v>11</v>
      </c>
      <c r="B1114" s="92" t="s">
        <v>12</v>
      </c>
      <c r="C1114" s="92" t="s">
        <v>13</v>
      </c>
      <c r="D1114" s="92" t="s">
        <v>28</v>
      </c>
      <c r="E1114" s="92" t="s">
        <v>29</v>
      </c>
      <c r="G1114" s="92" t="s">
        <v>97</v>
      </c>
      <c r="H1114" s="92" t="s">
        <v>74</v>
      </c>
      <c r="I1114" s="88" t="s">
        <v>210</v>
      </c>
      <c r="L1114" s="98">
        <f>'Activity data'!H326*'Emission factors'!$B$27*'Emission factors'!$K$27/1000</f>
        <v>0.23659650000000002</v>
      </c>
      <c r="M1114" s="98">
        <f>'Activity data'!I326*'Emission factors'!$B$27*'Emission factors'!$K$27/1000</f>
        <v>0.32237100000000002</v>
      </c>
      <c r="N1114" s="98">
        <f>'Activity data'!J326*'Emission factors'!$B$27*'Emission factors'!$K$27/1000</f>
        <v>0.58101750000000008</v>
      </c>
      <c r="O1114" s="98">
        <f>'Activity data'!K326*'Emission factors'!$B$27*'Emission factors'!$K$27/1000</f>
        <v>0.66965850000000005</v>
      </c>
      <c r="P1114" s="98">
        <f>'Activity data'!L326*'Emission factors'!$B$27*'Emission factors'!$K$27/1000</f>
        <v>0.70207200000000003</v>
      </c>
      <c r="Q1114" s="98">
        <f>'Activity data'!M326*'Emission factors'!$B$27*'Emission factors'!$K$27/1000</f>
        <v>0.74551050000000008</v>
      </c>
      <c r="R1114" s="98">
        <f>'Activity data'!N326*'Emission factors'!$B$27*'Emission factors'!$K$27/1000</f>
        <v>0.73228050000000011</v>
      </c>
      <c r="S1114" s="98">
        <f>'Activity data'!O326*'Emission factors'!$B$27*'Emission factors'!$K$27/1000</f>
        <v>0.51310350000000005</v>
      </c>
      <c r="T1114" s="98">
        <f>'Activity data'!P326*'Emission factors'!$B$27*'Emission factors'!$K$27/1000</f>
        <v>0.25622099999999998</v>
      </c>
      <c r="U1114" s="98">
        <f>'Activity data'!Q326*'Emission factors'!$B$27*'Emission factors'!$K$27/1000</f>
        <v>0.22777649999999997</v>
      </c>
    </row>
    <row r="1115" spans="1:21" x14ac:dyDescent="0.25">
      <c r="A1115" s="92" t="s">
        <v>11</v>
      </c>
      <c r="B1115" s="92" t="s">
        <v>12</v>
      </c>
      <c r="C1115" s="92" t="s">
        <v>13</v>
      </c>
      <c r="D1115" s="92" t="s">
        <v>28</v>
      </c>
      <c r="E1115" s="92" t="s">
        <v>29</v>
      </c>
      <c r="G1115" s="92" t="s">
        <v>97</v>
      </c>
      <c r="H1115" s="92" t="s">
        <v>74</v>
      </c>
      <c r="I1115" s="88" t="s">
        <v>199</v>
      </c>
      <c r="L1115" s="98">
        <f>'Activity data'!H327*'Emission factors'!$B$27*'Emission factors'!$K$27/1000</f>
        <v>7.4672325000000006</v>
      </c>
      <c r="M1115" s="98">
        <f>'Activity data'!I327*'Emission factors'!$B$27*'Emission factors'!$K$27/1000</f>
        <v>6.8994450000000001</v>
      </c>
      <c r="N1115" s="98">
        <f>'Activity data'!J327*'Emission factors'!$B$27*'Emission factors'!$K$27/1000</f>
        <v>8.0169390000000007</v>
      </c>
      <c r="O1115" s="98">
        <f>'Activity data'!K327*'Emission factors'!$B$27*'Emission factors'!$K$27/1000</f>
        <v>9.0195524999999996</v>
      </c>
      <c r="P1115" s="98">
        <f>'Activity data'!L327*'Emission factors'!$B$27*'Emission factors'!$K$27/1000</f>
        <v>9.7932869999999994</v>
      </c>
      <c r="Q1115" s="98">
        <f>'Activity data'!M327*'Emission factors'!$B$27*'Emission factors'!$K$27/1000</f>
        <v>10.392164999999999</v>
      </c>
      <c r="R1115" s="98">
        <f>'Activity data'!N327*'Emission factors'!$B$27*'Emission factors'!$K$27/1000</f>
        <v>10.682343000000001</v>
      </c>
      <c r="S1115" s="98">
        <f>'Activity data'!O327*'Emission factors'!$B$27*'Emission factors'!$K$27/1000</f>
        <v>10.888069500000002</v>
      </c>
      <c r="T1115" s="98">
        <f>'Activity data'!P327*'Emission factors'!$B$27*'Emission factors'!$K$27/1000</f>
        <v>10.8871875</v>
      </c>
      <c r="U1115" s="98">
        <f>'Activity data'!Q327*'Emission factors'!$B$27*'Emission factors'!$K$27/1000</f>
        <v>10.640227500000002</v>
      </c>
    </row>
    <row r="1116" spans="1:21" x14ac:dyDescent="0.25">
      <c r="A1116" s="92" t="s">
        <v>11</v>
      </c>
      <c r="B1116" s="92" t="s">
        <v>12</v>
      </c>
      <c r="C1116" s="92" t="s">
        <v>13</v>
      </c>
      <c r="D1116" s="92" t="s">
        <v>28</v>
      </c>
      <c r="E1116" s="92" t="s">
        <v>29</v>
      </c>
      <c r="G1116" s="92" t="s">
        <v>97</v>
      </c>
      <c r="H1116" s="92" t="s">
        <v>74</v>
      </c>
      <c r="I1116" s="88" t="s">
        <v>233</v>
      </c>
      <c r="L1116" s="98">
        <f>'Activity data'!H328*'Emission factors'!$B$27*'Emission factors'!$K$27/1000</f>
        <v>2.2049999999999999E-3</v>
      </c>
      <c r="M1116" s="98">
        <f>'Activity data'!I328*'Emission factors'!$B$27*'Emission factors'!$K$27/1000</f>
        <v>2.1829499999999998E-2</v>
      </c>
      <c r="N1116" s="98">
        <f>'Activity data'!J328*'Emission factors'!$B$27*'Emission factors'!$K$27/1000</f>
        <v>2.75625E-2</v>
      </c>
      <c r="O1116" s="98">
        <f>'Activity data'!K328*'Emission factors'!$B$27*'Emission factors'!$K$27/1000</f>
        <v>4.9833000000000002E-2</v>
      </c>
      <c r="P1116" s="98">
        <f>'Activity data'!L328*'Emission factors'!$B$27*'Emission factors'!$K$27/1000</f>
        <v>5.9314499999999999E-2</v>
      </c>
      <c r="Q1116" s="98">
        <f>'Activity data'!M328*'Emission factors'!$B$27*'Emission factors'!$K$27/1000</f>
        <v>8.7097500000000008E-2</v>
      </c>
      <c r="R1116" s="98">
        <f>'Activity data'!N328*'Emission factors'!$B$27*'Emission factors'!$K$27/1000</f>
        <v>0.14575050000000001</v>
      </c>
      <c r="S1116" s="98">
        <f>'Activity data'!O328*'Emission factors'!$B$27*'Emission factors'!$K$27/1000</f>
        <v>0.20594699999999999</v>
      </c>
      <c r="T1116" s="98">
        <f>'Activity data'!P328*'Emission factors'!$B$27*'Emission factors'!$K$27/1000</f>
        <v>0.2224845</v>
      </c>
      <c r="U1116" s="98">
        <f>'Activity data'!Q328*'Emission factors'!$B$27*'Emission factors'!$K$27/1000</f>
        <v>0.17617950000000002</v>
      </c>
    </row>
    <row r="1117" spans="1:21" x14ac:dyDescent="0.25">
      <c r="A1117" s="92" t="s">
        <v>11</v>
      </c>
      <c r="B1117" s="92" t="s">
        <v>12</v>
      </c>
      <c r="C1117" s="92" t="s">
        <v>13</v>
      </c>
      <c r="D1117" s="92" t="s">
        <v>28</v>
      </c>
      <c r="E1117" s="92" t="s">
        <v>29</v>
      </c>
      <c r="G1117" s="92" t="s">
        <v>97</v>
      </c>
      <c r="H1117" s="92" t="s">
        <v>74</v>
      </c>
      <c r="I1117" s="88" t="s">
        <v>200</v>
      </c>
      <c r="L1117" s="98">
        <f>'Activity data'!H329*'Emission factors'!$B$27*'Emission factors'!$K$27/1000</f>
        <v>12.937616999999999</v>
      </c>
      <c r="M1117" s="98">
        <f>'Activity data'!I329*'Emission factors'!$B$27*'Emission factors'!$K$27/1000</f>
        <v>15.984706500000001</v>
      </c>
      <c r="N1117" s="98">
        <f>'Activity data'!J329*'Emission factors'!$B$27*'Emission factors'!$K$27/1000</f>
        <v>17.871525000000002</v>
      </c>
      <c r="O1117" s="98">
        <f>'Activity data'!K329*'Emission factors'!$B$27*'Emission factors'!$K$27/1000</f>
        <v>16.018443000000001</v>
      </c>
      <c r="P1117" s="98">
        <f>'Activity data'!L329*'Emission factors'!$B$27*'Emission factors'!$K$27/1000</f>
        <v>14.571963000000002</v>
      </c>
      <c r="Q1117" s="98">
        <f>'Activity data'!M329*'Emission factors'!$B$27*'Emission factors'!$K$27/1000</f>
        <v>16.4115945</v>
      </c>
      <c r="R1117" s="98">
        <f>'Activity data'!N329*'Emission factors'!$B$27*'Emission factors'!$K$27/1000</f>
        <v>17.9908155</v>
      </c>
      <c r="S1117" s="98">
        <f>'Activity data'!O329*'Emission factors'!$B$27*'Emission factors'!$K$27/1000</f>
        <v>17.705047499999999</v>
      </c>
      <c r="T1117" s="98">
        <f>'Activity data'!P329*'Emission factors'!$B$27*'Emission factors'!$K$27/1000</f>
        <v>17.377604999999999</v>
      </c>
      <c r="U1117" s="98">
        <f>'Activity data'!Q329*'Emission factors'!$B$27*'Emission factors'!$K$27/1000</f>
        <v>18.480766500000001</v>
      </c>
    </row>
    <row r="1118" spans="1:21" x14ac:dyDescent="0.25">
      <c r="A1118" s="92" t="s">
        <v>11</v>
      </c>
      <c r="B1118" s="92" t="s">
        <v>12</v>
      </c>
      <c r="C1118" s="92" t="s">
        <v>13</v>
      </c>
      <c r="D1118" s="92" t="s">
        <v>30</v>
      </c>
      <c r="E1118" s="92" t="s">
        <v>44</v>
      </c>
      <c r="G1118" s="92" t="s">
        <v>97</v>
      </c>
      <c r="H1118" s="92" t="s">
        <v>74</v>
      </c>
      <c r="I1118" s="88" t="s">
        <v>203</v>
      </c>
      <c r="J1118" s="92" t="s">
        <v>13</v>
      </c>
      <c r="L1118" s="98">
        <f>'Activity data'!H332*'Emission factors'!$B$30*'Emission factors'!$I$30/1000</f>
        <v>0.15783917549999998</v>
      </c>
      <c r="M1118" s="98">
        <f>'Activity data'!I332*'Emission factors'!$B$30*'Emission factors'!$I$30/1000</f>
        <v>0.17386013699999994</v>
      </c>
      <c r="N1118" s="98">
        <f>'Activity data'!J332*'Emission factors'!$B$30*'Emission factors'!$I$30/1000</f>
        <v>0.16912854599999996</v>
      </c>
      <c r="O1118" s="98">
        <f>'Activity data'!K332*'Emission factors'!$B$30*'Emission factors'!$I$30/1000</f>
        <v>0.11600615249999997</v>
      </c>
      <c r="P1118" s="98">
        <f>'Activity data'!L332*'Emission factors'!$B$30*'Emission factors'!$I$30/1000</f>
        <v>5.364181199999999E-2</v>
      </c>
      <c r="Q1118" s="98">
        <f>'Activity data'!M332*'Emission factors'!$B$30*'Emission factors'!$I$30/1000</f>
        <v>2.0839562999999995E-2</v>
      </c>
      <c r="R1118" s="98">
        <f>'Activity data'!N332*'Emission factors'!$B$30*'Emission factors'!$I$30/1000</f>
        <v>1.266522E-2</v>
      </c>
      <c r="S1118" s="98">
        <f>'Activity data'!O332*'Emission factors'!$B$30*'Emission factors'!$I$30/1000</f>
        <v>2.9768685000000003E-3</v>
      </c>
      <c r="T1118" s="98">
        <f>'Activity data'!P332*'Emission factors'!$B$30*'Emission factors'!$I$30/1000</f>
        <v>0</v>
      </c>
      <c r="U1118" s="98">
        <f>'Activity data'!Q332*'Emission factors'!$B$30*'Emission factors'!$I$30/1000</f>
        <v>0</v>
      </c>
    </row>
    <row r="1119" spans="1:21" x14ac:dyDescent="0.25">
      <c r="A1119" s="92" t="s">
        <v>11</v>
      </c>
      <c r="B1119" s="92" t="s">
        <v>12</v>
      </c>
      <c r="C1119" s="92" t="s">
        <v>13</v>
      </c>
      <c r="D1119" s="92" t="s">
        <v>30</v>
      </c>
      <c r="E1119" s="92" t="s">
        <v>44</v>
      </c>
      <c r="G1119" s="92" t="s">
        <v>97</v>
      </c>
      <c r="H1119" s="92" t="s">
        <v>74</v>
      </c>
      <c r="I1119" s="88" t="s">
        <v>227</v>
      </c>
      <c r="L1119" s="98">
        <f>'Activity data'!H333*'Emission factors'!$B$30*'Emission factors'!$I$30/1000</f>
        <v>0</v>
      </c>
      <c r="M1119" s="98">
        <f>'Activity data'!I333*'Emission factors'!$B$30*'Emission factors'!$I$30/1000</f>
        <v>0</v>
      </c>
      <c r="N1119" s="98">
        <f>'Activity data'!J333*'Emission factors'!$B$30*'Emission factors'!$I$30/1000</f>
        <v>0</v>
      </c>
      <c r="O1119" s="98">
        <f>'Activity data'!K333*'Emission factors'!$B$30*'Emission factors'!$I$30/1000</f>
        <v>0</v>
      </c>
      <c r="P1119" s="98">
        <f>'Activity data'!L333*'Emission factors'!$B$30*'Emission factors'!$I$30/1000</f>
        <v>0</v>
      </c>
      <c r="Q1119" s="98">
        <f>'Activity data'!M333*'Emission factors'!$B$30*'Emission factors'!$I$30/1000</f>
        <v>0</v>
      </c>
      <c r="R1119" s="98">
        <f>'Activity data'!N333*'Emission factors'!$B$30*'Emission factors'!$I$30/1000</f>
        <v>0</v>
      </c>
      <c r="S1119" s="98">
        <f>'Activity data'!O333*'Emission factors'!$B$30*'Emission factors'!$I$30/1000</f>
        <v>0</v>
      </c>
      <c r="T1119" s="98">
        <f>'Activity data'!P333*'Emission factors'!$B$30*'Emission factors'!$I$30/1000</f>
        <v>0</v>
      </c>
      <c r="U1119" s="98">
        <f>'Activity data'!Q333*'Emission factors'!$B$30*'Emission factors'!$I$30/1000</f>
        <v>0</v>
      </c>
    </row>
    <row r="1120" spans="1:21" x14ac:dyDescent="0.25">
      <c r="A1120" s="92" t="s">
        <v>11</v>
      </c>
      <c r="B1120" s="92" t="s">
        <v>12</v>
      </c>
      <c r="C1120" s="92" t="s">
        <v>13</v>
      </c>
      <c r="D1120" s="92" t="s">
        <v>30</v>
      </c>
      <c r="E1120" s="92" t="s">
        <v>44</v>
      </c>
      <c r="G1120" s="92" t="s">
        <v>97</v>
      </c>
      <c r="H1120" s="92" t="s">
        <v>74</v>
      </c>
      <c r="I1120" s="88" t="s">
        <v>191</v>
      </c>
      <c r="L1120" s="98">
        <f>'Activity data'!H334*'Emission factors'!$B$30*'Emission factors'!$I$30/1000</f>
        <v>0</v>
      </c>
      <c r="M1120" s="98">
        <f>'Activity data'!I334*'Emission factors'!$B$30*'Emission factors'!$I$30/1000</f>
        <v>0</v>
      </c>
      <c r="N1120" s="98">
        <f>'Activity data'!J334*'Emission factors'!$B$30*'Emission factors'!$I$30/1000</f>
        <v>0</v>
      </c>
      <c r="O1120" s="98">
        <f>'Activity data'!K334*'Emission factors'!$B$30*'Emission factors'!$I$30/1000</f>
        <v>0</v>
      </c>
      <c r="P1120" s="98">
        <f>'Activity data'!L334*'Emission factors'!$B$30*'Emission factors'!$I$30/1000</f>
        <v>0</v>
      </c>
      <c r="Q1120" s="98">
        <f>'Activity data'!M334*'Emission factors'!$B$30*'Emission factors'!$I$30/1000</f>
        <v>0</v>
      </c>
      <c r="R1120" s="98">
        <f>'Activity data'!N334*'Emission factors'!$B$30*'Emission factors'!$I$30/1000</f>
        <v>0</v>
      </c>
      <c r="S1120" s="98">
        <f>'Activity data'!O334*'Emission factors'!$B$30*'Emission factors'!$I$30/1000</f>
        <v>0</v>
      </c>
      <c r="T1120" s="98">
        <f>'Activity data'!P334*'Emission factors'!$B$30*'Emission factors'!$I$30/1000</f>
        <v>0</v>
      </c>
      <c r="U1120" s="98">
        <f>'Activity data'!Q334*'Emission factors'!$B$30*'Emission factors'!$I$30/1000</f>
        <v>0</v>
      </c>
    </row>
    <row r="1121" spans="1:21" x14ac:dyDescent="0.25">
      <c r="A1121" s="92" t="s">
        <v>11</v>
      </c>
      <c r="B1121" s="92" t="s">
        <v>12</v>
      </c>
      <c r="C1121" s="92" t="s">
        <v>13</v>
      </c>
      <c r="D1121" s="92" t="s">
        <v>30</v>
      </c>
      <c r="E1121" s="92" t="s">
        <v>44</v>
      </c>
      <c r="G1121" s="92" t="s">
        <v>97</v>
      </c>
      <c r="H1121" s="92" t="s">
        <v>74</v>
      </c>
      <c r="I1121" s="88" t="s">
        <v>192</v>
      </c>
      <c r="L1121" s="98">
        <f>'Activity data'!H335*'Emission factors'!$B$30*'Emission factors'!$I$30/1000</f>
        <v>0</v>
      </c>
      <c r="M1121" s="98">
        <f>'Activity data'!I335*'Emission factors'!$B$30*'Emission factors'!$I$30/1000</f>
        <v>0</v>
      </c>
      <c r="N1121" s="98">
        <f>'Activity data'!J335*'Emission factors'!$B$30*'Emission factors'!$I$30/1000</f>
        <v>0</v>
      </c>
      <c r="O1121" s="98">
        <f>'Activity data'!K335*'Emission factors'!$B$30*'Emission factors'!$I$30/1000</f>
        <v>0</v>
      </c>
      <c r="P1121" s="98">
        <f>'Activity data'!L335*'Emission factors'!$B$30*'Emission factors'!$I$30/1000</f>
        <v>0</v>
      </c>
      <c r="Q1121" s="98">
        <f>'Activity data'!M335*'Emission factors'!$B$30*'Emission factors'!$I$30/1000</f>
        <v>0</v>
      </c>
      <c r="R1121" s="98">
        <f>'Activity data'!N335*'Emission factors'!$B$30*'Emission factors'!$I$30/1000</f>
        <v>0</v>
      </c>
      <c r="S1121" s="98">
        <f>'Activity data'!O335*'Emission factors'!$B$30*'Emission factors'!$I$30/1000</f>
        <v>0</v>
      </c>
      <c r="T1121" s="98">
        <f>'Activity data'!P335*'Emission factors'!$B$30*'Emission factors'!$I$30/1000</f>
        <v>0</v>
      </c>
      <c r="U1121" s="98">
        <f>'Activity data'!Q335*'Emission factors'!$B$30*'Emission factors'!$I$30/1000</f>
        <v>0</v>
      </c>
    </row>
    <row r="1122" spans="1:21" x14ac:dyDescent="0.25">
      <c r="A1122" s="92" t="s">
        <v>11</v>
      </c>
      <c r="B1122" s="92" t="s">
        <v>12</v>
      </c>
      <c r="C1122" s="92" t="s">
        <v>13</v>
      </c>
      <c r="D1122" s="92" t="s">
        <v>30</v>
      </c>
      <c r="E1122" s="92" t="s">
        <v>44</v>
      </c>
      <c r="G1122" s="92" t="s">
        <v>97</v>
      </c>
      <c r="H1122" s="92" t="s">
        <v>74</v>
      </c>
      <c r="I1122" s="88" t="s">
        <v>206</v>
      </c>
      <c r="L1122" s="98">
        <f>'Activity data'!H336*'Emission factors'!$B$30*'Emission factors'!$I$30/1000</f>
        <v>0</v>
      </c>
      <c r="M1122" s="98">
        <f>'Activity data'!I336*'Emission factors'!$B$30*'Emission factors'!$I$30/1000</f>
        <v>0</v>
      </c>
      <c r="N1122" s="98">
        <f>'Activity data'!J336*'Emission factors'!$B$30*'Emission factors'!$I$30/1000</f>
        <v>0</v>
      </c>
      <c r="O1122" s="98">
        <f>'Activity data'!K336*'Emission factors'!$B$30*'Emission factors'!$I$30/1000</f>
        <v>0</v>
      </c>
      <c r="P1122" s="98">
        <f>'Activity data'!L336*'Emission factors'!$B$30*'Emission factors'!$I$30/1000</f>
        <v>0</v>
      </c>
      <c r="Q1122" s="98">
        <f>'Activity data'!M336*'Emission factors'!$B$30*'Emission factors'!$I$30/1000</f>
        <v>0</v>
      </c>
      <c r="R1122" s="98">
        <f>'Activity data'!N336*'Emission factors'!$B$30*'Emission factors'!$I$30/1000</f>
        <v>0</v>
      </c>
      <c r="S1122" s="98">
        <f>'Activity data'!O336*'Emission factors'!$B$30*'Emission factors'!$I$30/1000</f>
        <v>0</v>
      </c>
      <c r="T1122" s="98">
        <f>'Activity data'!P336*'Emission factors'!$B$30*'Emission factors'!$I$30/1000</f>
        <v>0</v>
      </c>
      <c r="U1122" s="98">
        <f>'Activity data'!Q336*'Emission factors'!$B$30*'Emission factors'!$I$30/1000</f>
        <v>0</v>
      </c>
    </row>
    <row r="1123" spans="1:21" x14ac:dyDescent="0.25">
      <c r="A1123" s="92" t="s">
        <v>11</v>
      </c>
      <c r="B1123" s="92" t="s">
        <v>12</v>
      </c>
      <c r="C1123" s="92" t="s">
        <v>13</v>
      </c>
      <c r="D1123" s="92" t="s">
        <v>30</v>
      </c>
      <c r="E1123" s="92" t="s">
        <v>44</v>
      </c>
      <c r="G1123" s="92" t="s">
        <v>97</v>
      </c>
      <c r="H1123" s="92" t="s">
        <v>74</v>
      </c>
      <c r="I1123" s="88" t="s">
        <v>220</v>
      </c>
      <c r="L1123" s="98">
        <f>'Activity data'!H337*'Emission factors'!$B$30*'Emission factors'!$I$30/1000</f>
        <v>0</v>
      </c>
      <c r="M1123" s="98">
        <f>'Activity data'!I337*'Emission factors'!$B$30*'Emission factors'!$I$30/1000</f>
        <v>0</v>
      </c>
      <c r="N1123" s="98">
        <f>'Activity data'!J337*'Emission factors'!$B$30*'Emission factors'!$I$30/1000</f>
        <v>0</v>
      </c>
      <c r="O1123" s="98">
        <f>'Activity data'!K337*'Emission factors'!$B$30*'Emission factors'!$I$30/1000</f>
        <v>0</v>
      </c>
      <c r="P1123" s="98">
        <f>'Activity data'!L337*'Emission factors'!$B$30*'Emission factors'!$I$30/1000</f>
        <v>0</v>
      </c>
      <c r="Q1123" s="98">
        <f>'Activity data'!M337*'Emission factors'!$B$30*'Emission factors'!$I$30/1000</f>
        <v>0</v>
      </c>
      <c r="R1123" s="98">
        <f>'Activity data'!N337*'Emission factors'!$B$30*'Emission factors'!$I$30/1000</f>
        <v>0</v>
      </c>
      <c r="S1123" s="98">
        <f>'Activity data'!O337*'Emission factors'!$B$30*'Emission factors'!$I$30/1000</f>
        <v>0</v>
      </c>
      <c r="T1123" s="98">
        <f>'Activity data'!P337*'Emission factors'!$B$30*'Emission factors'!$I$30/1000</f>
        <v>0</v>
      </c>
      <c r="U1123" s="98">
        <f>'Activity data'!Q337*'Emission factors'!$B$30*'Emission factors'!$I$30/1000</f>
        <v>0</v>
      </c>
    </row>
    <row r="1124" spans="1:21" x14ac:dyDescent="0.25">
      <c r="A1124" s="92" t="s">
        <v>11</v>
      </c>
      <c r="B1124" s="92" t="s">
        <v>12</v>
      </c>
      <c r="C1124" s="92" t="s">
        <v>13</v>
      </c>
      <c r="D1124" s="92" t="s">
        <v>30</v>
      </c>
      <c r="E1124" s="92" t="s">
        <v>44</v>
      </c>
      <c r="G1124" s="92" t="s">
        <v>97</v>
      </c>
      <c r="H1124" s="92" t="s">
        <v>74</v>
      </c>
      <c r="I1124" s="88" t="s">
        <v>193</v>
      </c>
      <c r="L1124" s="98">
        <f>'Activity data'!H338*'Emission factors'!$B$30*'Emission factors'!$I$30/1000</f>
        <v>0</v>
      </c>
      <c r="M1124" s="98">
        <f>'Activity data'!I338*'Emission factors'!$B$30*'Emission factors'!$I$30/1000</f>
        <v>0</v>
      </c>
      <c r="N1124" s="98">
        <f>'Activity data'!J338*'Emission factors'!$B$30*'Emission factors'!$I$30/1000</f>
        <v>0</v>
      </c>
      <c r="O1124" s="98">
        <f>'Activity data'!K338*'Emission factors'!$B$30*'Emission factors'!$I$30/1000</f>
        <v>0</v>
      </c>
      <c r="P1124" s="98">
        <f>'Activity data'!L338*'Emission factors'!$B$30*'Emission factors'!$I$30/1000</f>
        <v>0</v>
      </c>
      <c r="Q1124" s="98">
        <f>'Activity data'!M338*'Emission factors'!$B$30*'Emission factors'!$I$30/1000</f>
        <v>0</v>
      </c>
      <c r="R1124" s="98">
        <f>'Activity data'!N338*'Emission factors'!$B$30*'Emission factors'!$I$30/1000</f>
        <v>0</v>
      </c>
      <c r="S1124" s="98">
        <f>'Activity data'!O338*'Emission factors'!$B$30*'Emission factors'!$I$30/1000</f>
        <v>0</v>
      </c>
      <c r="T1124" s="98">
        <f>'Activity data'!P338*'Emission factors'!$B$30*'Emission factors'!$I$30/1000</f>
        <v>0</v>
      </c>
      <c r="U1124" s="98">
        <f>'Activity data'!Q338*'Emission factors'!$B$30*'Emission factors'!$I$30/1000</f>
        <v>0</v>
      </c>
    </row>
    <row r="1125" spans="1:21" x14ac:dyDescent="0.25">
      <c r="A1125" s="92" t="s">
        <v>11</v>
      </c>
      <c r="B1125" s="92" t="s">
        <v>12</v>
      </c>
      <c r="C1125" s="92" t="s">
        <v>13</v>
      </c>
      <c r="D1125" s="92" t="s">
        <v>30</v>
      </c>
      <c r="E1125" s="92" t="s">
        <v>44</v>
      </c>
      <c r="G1125" s="92" t="s">
        <v>97</v>
      </c>
      <c r="H1125" s="92" t="s">
        <v>74</v>
      </c>
      <c r="I1125" s="88" t="s">
        <v>259</v>
      </c>
      <c r="L1125" s="98">
        <f>'Activity data'!H339*'Emission factors'!$B$30*'Emission factors'!$I$30/1000</f>
        <v>0</v>
      </c>
      <c r="M1125" s="98">
        <f>'Activity data'!I339*'Emission factors'!$B$30*'Emission factors'!$I$30/1000</f>
        <v>0</v>
      </c>
      <c r="N1125" s="98">
        <f>'Activity data'!J339*'Emission factors'!$B$30*'Emission factors'!$I$30/1000</f>
        <v>0</v>
      </c>
      <c r="O1125" s="98">
        <f>'Activity data'!K339*'Emission factors'!$B$30*'Emission factors'!$I$30/1000</f>
        <v>0</v>
      </c>
      <c r="P1125" s="98">
        <f>'Activity data'!L339*'Emission factors'!$B$30*'Emission factors'!$I$30/1000</f>
        <v>0</v>
      </c>
      <c r="Q1125" s="98">
        <f>'Activity data'!M339*'Emission factors'!$B$30*'Emission factors'!$I$30/1000</f>
        <v>0</v>
      </c>
      <c r="R1125" s="98">
        <f>'Activity data'!N339*'Emission factors'!$B$30*'Emission factors'!$I$30/1000</f>
        <v>0</v>
      </c>
      <c r="S1125" s="98">
        <f>'Activity data'!O339*'Emission factors'!$B$30*'Emission factors'!$I$30/1000</f>
        <v>0</v>
      </c>
      <c r="T1125" s="98">
        <f>'Activity data'!P339*'Emission factors'!$B$30*'Emission factors'!$I$30/1000</f>
        <v>0</v>
      </c>
      <c r="U1125" s="98">
        <f>'Activity data'!Q339*'Emission factors'!$B$30*'Emission factors'!$I$30/1000</f>
        <v>0</v>
      </c>
    </row>
    <row r="1126" spans="1:21" x14ac:dyDescent="0.25">
      <c r="A1126" s="92" t="s">
        <v>11</v>
      </c>
      <c r="B1126" s="92" t="s">
        <v>12</v>
      </c>
      <c r="C1126" s="92" t="s">
        <v>13</v>
      </c>
      <c r="D1126" s="92" t="s">
        <v>30</v>
      </c>
      <c r="E1126" s="92" t="s">
        <v>44</v>
      </c>
      <c r="G1126" s="92" t="s">
        <v>97</v>
      </c>
      <c r="H1126" s="92" t="s">
        <v>74</v>
      </c>
      <c r="I1126" s="88" t="s">
        <v>223</v>
      </c>
      <c r="L1126" s="98">
        <f>'Activity data'!H340*'Emission factors'!$B$30*'Emission factors'!$I$30/1000</f>
        <v>0</v>
      </c>
      <c r="M1126" s="98">
        <f>'Activity data'!I340*'Emission factors'!$B$30*'Emission factors'!$I$30/1000</f>
        <v>0</v>
      </c>
      <c r="N1126" s="98">
        <f>'Activity data'!J340*'Emission factors'!$B$30*'Emission factors'!$I$30/1000</f>
        <v>0</v>
      </c>
      <c r="O1126" s="98">
        <f>'Activity data'!K340*'Emission factors'!$B$30*'Emission factors'!$I$30/1000</f>
        <v>0</v>
      </c>
      <c r="P1126" s="98">
        <f>'Activity data'!L340*'Emission factors'!$B$30*'Emission factors'!$I$30/1000</f>
        <v>0</v>
      </c>
      <c r="Q1126" s="98">
        <f>'Activity data'!M340*'Emission factors'!$B$30*'Emission factors'!$I$30/1000</f>
        <v>0</v>
      </c>
      <c r="R1126" s="98">
        <f>'Activity data'!N340*'Emission factors'!$B$30*'Emission factors'!$I$30/1000</f>
        <v>0</v>
      </c>
      <c r="S1126" s="98">
        <f>'Activity data'!O340*'Emission factors'!$B$30*'Emission factors'!$I$30/1000</f>
        <v>0</v>
      </c>
      <c r="T1126" s="98">
        <f>'Activity data'!P340*'Emission factors'!$B$30*'Emission factors'!$I$30/1000</f>
        <v>0</v>
      </c>
      <c r="U1126" s="98">
        <f>'Activity data'!Q340*'Emission factors'!$B$30*'Emission factors'!$I$30/1000</f>
        <v>0</v>
      </c>
    </row>
    <row r="1127" spans="1:21" x14ac:dyDescent="0.25">
      <c r="A1127" s="92" t="s">
        <v>11</v>
      </c>
      <c r="B1127" s="92" t="s">
        <v>12</v>
      </c>
      <c r="C1127" s="92" t="s">
        <v>13</v>
      </c>
      <c r="D1127" s="92" t="s">
        <v>30</v>
      </c>
      <c r="E1127" s="92" t="s">
        <v>44</v>
      </c>
      <c r="G1127" s="92" t="s">
        <v>97</v>
      </c>
      <c r="H1127" s="92" t="s">
        <v>74</v>
      </c>
      <c r="I1127" s="88" t="s">
        <v>221</v>
      </c>
      <c r="L1127" s="98">
        <f>'Activity data'!H341*'Emission factors'!$B$30*'Emission factors'!$I$30/1000</f>
        <v>0</v>
      </c>
      <c r="M1127" s="98">
        <f>'Activity data'!I341*'Emission factors'!$B$30*'Emission factors'!$I$30/1000</f>
        <v>0</v>
      </c>
      <c r="N1127" s="98">
        <f>'Activity data'!J341*'Emission factors'!$B$30*'Emission factors'!$I$30/1000</f>
        <v>0</v>
      </c>
      <c r="O1127" s="98">
        <f>'Activity data'!K341*'Emission factors'!$B$30*'Emission factors'!$I$30/1000</f>
        <v>0</v>
      </c>
      <c r="P1127" s="98">
        <f>'Activity data'!L341*'Emission factors'!$B$30*'Emission factors'!$I$30/1000</f>
        <v>0</v>
      </c>
      <c r="Q1127" s="98">
        <f>'Activity data'!M341*'Emission factors'!$B$30*'Emission factors'!$I$30/1000</f>
        <v>0</v>
      </c>
      <c r="R1127" s="98">
        <f>'Activity data'!N341*'Emission factors'!$B$30*'Emission factors'!$I$30/1000</f>
        <v>0</v>
      </c>
      <c r="S1127" s="98">
        <f>'Activity data'!O341*'Emission factors'!$B$30*'Emission factors'!$I$30/1000</f>
        <v>0</v>
      </c>
      <c r="T1127" s="98">
        <f>'Activity data'!P341*'Emission factors'!$B$30*'Emission factors'!$I$30/1000</f>
        <v>0</v>
      </c>
      <c r="U1127" s="98">
        <f>'Activity data'!Q341*'Emission factors'!$B$30*'Emission factors'!$I$30/1000</f>
        <v>0</v>
      </c>
    </row>
    <row r="1128" spans="1:21" x14ac:dyDescent="0.25">
      <c r="A1128" s="92" t="s">
        <v>11</v>
      </c>
      <c r="B1128" s="92" t="s">
        <v>12</v>
      </c>
      <c r="C1128" s="92" t="s">
        <v>13</v>
      </c>
      <c r="D1128" s="92" t="s">
        <v>30</v>
      </c>
      <c r="E1128" s="92" t="s">
        <v>44</v>
      </c>
      <c r="G1128" s="92" t="s">
        <v>97</v>
      </c>
      <c r="H1128" s="92" t="s">
        <v>74</v>
      </c>
      <c r="I1128" s="88" t="s">
        <v>222</v>
      </c>
      <c r="L1128" s="98">
        <f>'Activity data'!H342*'Emission factors'!$B$30*'Emission factors'!$I$30/1000</f>
        <v>2.0732041499999996E-2</v>
      </c>
      <c r="M1128" s="98">
        <f>'Activity data'!I342*'Emission factors'!$B$30*'Emission factors'!$I$30/1000</f>
        <v>5.218178999999999E-3</v>
      </c>
      <c r="N1128" s="98">
        <f>'Activity data'!J342*'Emission factors'!$B$30*'Emission factors'!$I$30/1000</f>
        <v>2.3111640000000001E-3</v>
      </c>
      <c r="O1128" s="98">
        <f>'Activity data'!K342*'Emission factors'!$B$30*'Emission factors'!$I$30/1000</f>
        <v>1.1666566499999998E-2</v>
      </c>
      <c r="P1128" s="98">
        <f>'Activity data'!L342*'Emission factors'!$B$30*'Emission factors'!$I$30/1000</f>
        <v>3.6320594999999997E-3</v>
      </c>
      <c r="Q1128" s="98">
        <f>'Activity data'!M342*'Emission factors'!$B$30*'Emission factors'!$I$30/1000</f>
        <v>0</v>
      </c>
      <c r="R1128" s="98">
        <f>'Activity data'!N342*'Emission factors'!$B$30*'Emission factors'!$I$30/1000</f>
        <v>0</v>
      </c>
      <c r="S1128" s="98">
        <f>'Activity data'!O342*'Emission factors'!$B$30*'Emission factors'!$I$30/1000</f>
        <v>0</v>
      </c>
      <c r="T1128" s="98">
        <f>'Activity data'!P342*'Emission factors'!$B$30*'Emission factors'!$I$30/1000</f>
        <v>0</v>
      </c>
      <c r="U1128" s="98">
        <f>'Activity data'!Q342*'Emission factors'!$B$30*'Emission factors'!$I$30/1000</f>
        <v>0</v>
      </c>
    </row>
    <row r="1129" spans="1:21" x14ac:dyDescent="0.25">
      <c r="A1129" s="92" t="s">
        <v>11</v>
      </c>
      <c r="B1129" s="92" t="s">
        <v>12</v>
      </c>
      <c r="C1129" s="92" t="s">
        <v>13</v>
      </c>
      <c r="D1129" s="92" t="s">
        <v>30</v>
      </c>
      <c r="E1129" s="92" t="s">
        <v>44</v>
      </c>
      <c r="G1129" s="92" t="s">
        <v>97</v>
      </c>
      <c r="H1129" s="92" t="s">
        <v>74</v>
      </c>
      <c r="I1129" s="88" t="s">
        <v>201</v>
      </c>
      <c r="L1129" s="98">
        <f>'Activity data'!H343*'Emission factors'!$B$30*'Emission factors'!$I$30/1000</f>
        <v>7.5747380999999989E-2</v>
      </c>
      <c r="M1129" s="98">
        <f>'Activity data'!I343*'Emission factors'!$B$30*'Emission factors'!$I$30/1000</f>
        <v>2.8880971499999998E-2</v>
      </c>
      <c r="N1129" s="98">
        <f>'Activity data'!J343*'Emission factors'!$B$30*'Emission factors'!$I$30/1000</f>
        <v>1.6780706999999995E-2</v>
      </c>
      <c r="O1129" s="98">
        <f>'Activity data'!K343*'Emission factors'!$B$30*'Emission factors'!$I$30/1000</f>
        <v>1.1485772999999999E-2</v>
      </c>
      <c r="P1129" s="98">
        <f>'Activity data'!L343*'Emission factors'!$B$30*'Emission factors'!$I$30/1000</f>
        <v>3.8685809999999998E-3</v>
      </c>
      <c r="Q1129" s="98">
        <f>'Activity data'!M343*'Emission factors'!$B$30*'Emission factors'!$I$30/1000</f>
        <v>9.0254849999999993E-4</v>
      </c>
      <c r="R1129" s="98">
        <f>'Activity data'!N343*'Emission factors'!$B$30*'Emission factors'!$I$30/1000</f>
        <v>1.6511999999999999E-4</v>
      </c>
      <c r="S1129" s="98">
        <f>'Activity data'!O343*'Emission factors'!$B$30*'Emission factors'!$I$30/1000</f>
        <v>0</v>
      </c>
      <c r="T1129" s="98">
        <f>'Activity data'!P343*'Emission factors'!$B$30*'Emission factors'!$I$30/1000</f>
        <v>0</v>
      </c>
      <c r="U1129" s="98">
        <f>'Activity data'!Q343*'Emission factors'!$B$30*'Emission factors'!$I$30/1000</f>
        <v>0</v>
      </c>
    </row>
    <row r="1130" spans="1:21" x14ac:dyDescent="0.25">
      <c r="A1130" s="92" t="s">
        <v>11</v>
      </c>
      <c r="B1130" s="92" t="s">
        <v>12</v>
      </c>
      <c r="C1130" s="92" t="s">
        <v>13</v>
      </c>
      <c r="D1130" s="92" t="s">
        <v>30</v>
      </c>
      <c r="E1130" s="92" t="s">
        <v>44</v>
      </c>
      <c r="G1130" s="92" t="s">
        <v>97</v>
      </c>
      <c r="H1130" s="92" t="s">
        <v>74</v>
      </c>
      <c r="I1130" s="88" t="s">
        <v>207</v>
      </c>
      <c r="L1130" s="98">
        <f>'Activity data'!H344*'Emission factors'!$B$30*'Emission factors'!$I$30/1000</f>
        <v>0</v>
      </c>
      <c r="M1130" s="98">
        <f>'Activity data'!I344*'Emission factors'!$B$30*'Emission factors'!$I$30/1000</f>
        <v>0</v>
      </c>
      <c r="N1130" s="98">
        <f>'Activity data'!J344*'Emission factors'!$B$30*'Emission factors'!$I$30/1000</f>
        <v>0</v>
      </c>
      <c r="O1130" s="98">
        <f>'Activity data'!K344*'Emission factors'!$B$30*'Emission factors'!$I$30/1000</f>
        <v>0</v>
      </c>
      <c r="P1130" s="98">
        <f>'Activity data'!L344*'Emission factors'!$B$30*'Emission factors'!$I$30/1000</f>
        <v>0</v>
      </c>
      <c r="Q1130" s="98">
        <f>'Activity data'!M344*'Emission factors'!$B$30*'Emission factors'!$I$30/1000</f>
        <v>0</v>
      </c>
      <c r="R1130" s="98">
        <f>'Activity data'!N344*'Emission factors'!$B$30*'Emission factors'!$I$30/1000</f>
        <v>0</v>
      </c>
      <c r="S1130" s="98">
        <f>'Activity data'!O344*'Emission factors'!$B$30*'Emission factors'!$I$30/1000</f>
        <v>0</v>
      </c>
      <c r="T1130" s="98">
        <f>'Activity data'!P344*'Emission factors'!$B$30*'Emission factors'!$I$30/1000</f>
        <v>0</v>
      </c>
      <c r="U1130" s="98">
        <f>'Activity data'!Q344*'Emission factors'!$B$30*'Emission factors'!$I$30/1000</f>
        <v>0</v>
      </c>
    </row>
    <row r="1131" spans="1:21" x14ac:dyDescent="0.25">
      <c r="A1131" s="92" t="s">
        <v>11</v>
      </c>
      <c r="B1131" s="92" t="s">
        <v>12</v>
      </c>
      <c r="C1131" s="92" t="s">
        <v>13</v>
      </c>
      <c r="D1131" s="92" t="s">
        <v>30</v>
      </c>
      <c r="E1131" s="92" t="s">
        <v>44</v>
      </c>
      <c r="G1131" s="92" t="s">
        <v>97</v>
      </c>
      <c r="H1131" s="92" t="s">
        <v>74</v>
      </c>
      <c r="I1131" s="88" t="s">
        <v>218</v>
      </c>
      <c r="L1131" s="98">
        <f>'Activity data'!H345*'Emission factors'!$B$30*'Emission factors'!$I$30/1000</f>
        <v>0</v>
      </c>
      <c r="M1131" s="98">
        <f>'Activity data'!I345*'Emission factors'!$B$30*'Emission factors'!$I$30/1000</f>
        <v>0</v>
      </c>
      <c r="N1131" s="98">
        <f>'Activity data'!J345*'Emission factors'!$B$30*'Emission factors'!$I$30/1000</f>
        <v>0</v>
      </c>
      <c r="O1131" s="98">
        <f>'Activity data'!K345*'Emission factors'!$B$30*'Emission factors'!$I$30/1000</f>
        <v>0</v>
      </c>
      <c r="P1131" s="98">
        <f>'Activity data'!L345*'Emission factors'!$B$30*'Emission factors'!$I$30/1000</f>
        <v>0</v>
      </c>
      <c r="Q1131" s="98">
        <f>'Activity data'!M345*'Emission factors'!$B$30*'Emission factors'!$I$30/1000</f>
        <v>0</v>
      </c>
      <c r="R1131" s="98">
        <f>'Activity data'!N345*'Emission factors'!$B$30*'Emission factors'!$I$30/1000</f>
        <v>0</v>
      </c>
      <c r="S1131" s="98">
        <f>'Activity data'!O345*'Emission factors'!$B$30*'Emission factors'!$I$30/1000</f>
        <v>0</v>
      </c>
      <c r="T1131" s="98">
        <f>'Activity data'!P345*'Emission factors'!$B$30*'Emission factors'!$I$30/1000</f>
        <v>0</v>
      </c>
      <c r="U1131" s="98">
        <f>'Activity data'!Q345*'Emission factors'!$B$30*'Emission factors'!$I$30/1000</f>
        <v>0</v>
      </c>
    </row>
    <row r="1132" spans="1:21" x14ac:dyDescent="0.25">
      <c r="A1132" s="92" t="s">
        <v>11</v>
      </c>
      <c r="B1132" s="92" t="s">
        <v>12</v>
      </c>
      <c r="C1132" s="92" t="s">
        <v>13</v>
      </c>
      <c r="D1132" s="92" t="s">
        <v>30</v>
      </c>
      <c r="E1132" s="92" t="s">
        <v>44</v>
      </c>
      <c r="G1132" s="92" t="s">
        <v>97</v>
      </c>
      <c r="H1132" s="92" t="s">
        <v>74</v>
      </c>
      <c r="I1132" s="88" t="s">
        <v>194</v>
      </c>
      <c r="L1132" s="98">
        <f>'Activity data'!H346*'Emission factors'!$B$30*'Emission factors'!$I$30/1000</f>
        <v>0</v>
      </c>
      <c r="M1132" s="98">
        <f>'Activity data'!I346*'Emission factors'!$B$30*'Emission factors'!$I$30/1000</f>
        <v>0</v>
      </c>
      <c r="N1132" s="98">
        <f>'Activity data'!J346*'Emission factors'!$B$30*'Emission factors'!$I$30/1000</f>
        <v>0</v>
      </c>
      <c r="O1132" s="98">
        <f>'Activity data'!K346*'Emission factors'!$B$30*'Emission factors'!$I$30/1000</f>
        <v>0</v>
      </c>
      <c r="P1132" s="98">
        <f>'Activity data'!L346*'Emission factors'!$B$30*'Emission factors'!$I$30/1000</f>
        <v>0</v>
      </c>
      <c r="Q1132" s="98">
        <f>'Activity data'!M346*'Emission factors'!$B$30*'Emission factors'!$I$30/1000</f>
        <v>0</v>
      </c>
      <c r="R1132" s="98">
        <f>'Activity data'!N346*'Emission factors'!$B$30*'Emission factors'!$I$30/1000</f>
        <v>0</v>
      </c>
      <c r="S1132" s="98">
        <f>'Activity data'!O346*'Emission factors'!$B$30*'Emission factors'!$I$30/1000</f>
        <v>0</v>
      </c>
      <c r="T1132" s="98">
        <f>'Activity data'!P346*'Emission factors'!$B$30*'Emission factors'!$I$30/1000</f>
        <v>0</v>
      </c>
      <c r="U1132" s="98">
        <f>'Activity data'!Q346*'Emission factors'!$B$30*'Emission factors'!$I$30/1000</f>
        <v>0</v>
      </c>
    </row>
    <row r="1133" spans="1:21" x14ac:dyDescent="0.25">
      <c r="A1133" s="92" t="s">
        <v>11</v>
      </c>
      <c r="B1133" s="92" t="s">
        <v>12</v>
      </c>
      <c r="C1133" s="92" t="s">
        <v>13</v>
      </c>
      <c r="D1133" s="92" t="s">
        <v>30</v>
      </c>
      <c r="E1133" s="92" t="s">
        <v>44</v>
      </c>
      <c r="G1133" s="92" t="s">
        <v>97</v>
      </c>
      <c r="H1133" s="92" t="s">
        <v>74</v>
      </c>
      <c r="I1133" s="88" t="s">
        <v>195</v>
      </c>
      <c r="L1133" s="98">
        <f>'Activity data'!H347*'Emission factors'!$B$30*'Emission factors'!$I$30/1000</f>
        <v>0</v>
      </c>
      <c r="M1133" s="98">
        <f>'Activity data'!I347*'Emission factors'!$B$30*'Emission factors'!$I$30/1000</f>
        <v>0</v>
      </c>
      <c r="N1133" s="98">
        <f>'Activity data'!J347*'Emission factors'!$B$30*'Emission factors'!$I$30/1000</f>
        <v>0</v>
      </c>
      <c r="O1133" s="98">
        <f>'Activity data'!K347*'Emission factors'!$B$30*'Emission factors'!$I$30/1000</f>
        <v>0</v>
      </c>
      <c r="P1133" s="98">
        <f>'Activity data'!L347*'Emission factors'!$B$30*'Emission factors'!$I$30/1000</f>
        <v>0</v>
      </c>
      <c r="Q1133" s="98">
        <f>'Activity data'!M347*'Emission factors'!$B$30*'Emission factors'!$I$30/1000</f>
        <v>0</v>
      </c>
      <c r="R1133" s="98">
        <f>'Activity data'!N347*'Emission factors'!$B$30*'Emission factors'!$I$30/1000</f>
        <v>0</v>
      </c>
      <c r="S1133" s="98">
        <f>'Activity data'!O347*'Emission factors'!$B$30*'Emission factors'!$I$30/1000</f>
        <v>0</v>
      </c>
      <c r="T1133" s="98">
        <f>'Activity data'!P347*'Emission factors'!$B$30*'Emission factors'!$I$30/1000</f>
        <v>0</v>
      </c>
      <c r="U1133" s="98">
        <f>'Activity data'!Q347*'Emission factors'!$B$30*'Emission factors'!$I$30/1000</f>
        <v>0</v>
      </c>
    </row>
    <row r="1134" spans="1:21" x14ac:dyDescent="0.25">
      <c r="A1134" s="92" t="s">
        <v>11</v>
      </c>
      <c r="B1134" s="92" t="s">
        <v>12</v>
      </c>
      <c r="C1134" s="92" t="s">
        <v>13</v>
      </c>
      <c r="D1134" s="92" t="s">
        <v>30</v>
      </c>
      <c r="E1134" s="92" t="s">
        <v>44</v>
      </c>
      <c r="G1134" s="92" t="s">
        <v>97</v>
      </c>
      <c r="H1134" s="92" t="s">
        <v>74</v>
      </c>
      <c r="I1134" s="88" t="s">
        <v>209</v>
      </c>
      <c r="L1134" s="98">
        <f>'Activity data'!H348*'Emission factors'!$B$30*'Emission factors'!$I$30/1000</f>
        <v>5.5687558499999998E-2</v>
      </c>
      <c r="M1134" s="98">
        <f>'Activity data'!I348*'Emission factors'!$B$30*'Emission factors'!$I$30/1000</f>
        <v>6.5710665000000001E-2</v>
      </c>
      <c r="N1134" s="98">
        <f>'Activity data'!J348*'Emission factors'!$B$30*'Emission factors'!$I$30/1000</f>
        <v>2.5797291E-2</v>
      </c>
      <c r="O1134" s="98">
        <f>'Activity data'!K348*'Emission factors'!$B$30*'Emission factors'!$I$30/1000</f>
        <v>9.0003300000000026E-3</v>
      </c>
      <c r="P1134" s="98">
        <f>'Activity data'!L348*'Emission factors'!$B$30*'Emission factors'!$I$30/1000</f>
        <v>2.0389094999999999E-3</v>
      </c>
      <c r="Q1134" s="98">
        <f>'Activity data'!M348*'Emission factors'!$B$30*'Emission factors'!$I$30/1000</f>
        <v>0</v>
      </c>
      <c r="R1134" s="98">
        <f>'Activity data'!N348*'Emission factors'!$B$30*'Emission factors'!$I$30/1000</f>
        <v>0</v>
      </c>
      <c r="S1134" s="98">
        <f>'Activity data'!O348*'Emission factors'!$B$30*'Emission factors'!$I$30/1000</f>
        <v>0</v>
      </c>
      <c r="T1134" s="98">
        <f>'Activity data'!P348*'Emission factors'!$B$30*'Emission factors'!$I$30/1000</f>
        <v>0</v>
      </c>
      <c r="U1134" s="98">
        <f>'Activity data'!Q348*'Emission factors'!$B$30*'Emission factors'!$I$30/1000</f>
        <v>0</v>
      </c>
    </row>
    <row r="1135" spans="1:21" x14ac:dyDescent="0.25">
      <c r="A1135" s="92" t="s">
        <v>11</v>
      </c>
      <c r="B1135" s="92" t="s">
        <v>12</v>
      </c>
      <c r="C1135" s="92" t="s">
        <v>13</v>
      </c>
      <c r="D1135" s="92" t="s">
        <v>30</v>
      </c>
      <c r="E1135" s="92" t="s">
        <v>44</v>
      </c>
      <c r="G1135" s="92" t="s">
        <v>97</v>
      </c>
      <c r="H1135" s="92" t="s">
        <v>74</v>
      </c>
      <c r="I1135" s="88" t="s">
        <v>208</v>
      </c>
      <c r="L1135" s="98">
        <f>'Activity data'!H349*'Emission factors'!$B$30*'Emission factors'!$I$30/1000</f>
        <v>4.0575208500000001E-2</v>
      </c>
      <c r="M1135" s="98">
        <f>'Activity data'!I349*'Emission factors'!$B$30*'Emission factors'!$I$30/1000</f>
        <v>2.9256813E-2</v>
      </c>
      <c r="N1135" s="98">
        <f>'Activity data'!J349*'Emission factors'!$B$30*'Emission factors'!$I$30/1000</f>
        <v>5.6046630000000002E-3</v>
      </c>
      <c r="O1135" s="98">
        <f>'Activity data'!K349*'Emission factors'!$B$30*'Emission factors'!$I$30/1000</f>
        <v>3.7836989999999997E-3</v>
      </c>
      <c r="P1135" s="98">
        <f>'Activity data'!L349*'Emission factors'!$B$30*'Emission factors'!$I$30/1000</f>
        <v>1.2612330000000001E-3</v>
      </c>
      <c r="Q1135" s="98">
        <f>'Activity data'!M349*'Emission factors'!$B$30*'Emission factors'!$I$30/1000</f>
        <v>0</v>
      </c>
      <c r="R1135" s="98">
        <f>'Activity data'!N349*'Emission factors'!$B$30*'Emission factors'!$I$30/1000</f>
        <v>0</v>
      </c>
      <c r="S1135" s="98">
        <f>'Activity data'!O349*'Emission factors'!$B$30*'Emission factors'!$I$30/1000</f>
        <v>0</v>
      </c>
      <c r="T1135" s="98">
        <f>'Activity data'!P349*'Emission factors'!$B$30*'Emission factors'!$I$30/1000</f>
        <v>0</v>
      </c>
      <c r="U1135" s="98">
        <f>'Activity data'!Q349*'Emission factors'!$B$30*'Emission factors'!$I$30/1000</f>
        <v>0</v>
      </c>
    </row>
    <row r="1136" spans="1:21" x14ac:dyDescent="0.25">
      <c r="A1136" s="92" t="s">
        <v>11</v>
      </c>
      <c r="B1136" s="92" t="s">
        <v>12</v>
      </c>
      <c r="C1136" s="92" t="s">
        <v>13</v>
      </c>
      <c r="D1136" s="92" t="s">
        <v>30</v>
      </c>
      <c r="E1136" s="92" t="s">
        <v>44</v>
      </c>
      <c r="G1136" s="92" t="s">
        <v>97</v>
      </c>
      <c r="H1136" s="92" t="s">
        <v>74</v>
      </c>
      <c r="I1136" s="88" t="s">
        <v>226</v>
      </c>
      <c r="L1136" s="98">
        <f>'Activity data'!H350*'Emission factors'!$B$30*'Emission factors'!$I$30/1000</f>
        <v>0</v>
      </c>
      <c r="M1136" s="98">
        <f>'Activity data'!I350*'Emission factors'!$B$30*'Emission factors'!$I$30/1000</f>
        <v>0</v>
      </c>
      <c r="N1136" s="98">
        <f>'Activity data'!J350*'Emission factors'!$B$30*'Emission factors'!$I$30/1000</f>
        <v>0</v>
      </c>
      <c r="O1136" s="98">
        <f>'Activity data'!K350*'Emission factors'!$B$30*'Emission factors'!$I$30/1000</f>
        <v>2.1132134999999993E-2</v>
      </c>
      <c r="P1136" s="98">
        <f>'Activity data'!L350*'Emission factors'!$B$30*'Emission factors'!$I$30/1000</f>
        <v>1.9591165500000004E-2</v>
      </c>
      <c r="Q1136" s="98">
        <f>'Activity data'!M350*'Emission factors'!$B$30*'Emission factors'!$I$30/1000</f>
        <v>4.1823735000000003E-3</v>
      </c>
      <c r="R1136" s="98">
        <f>'Activity data'!N350*'Emission factors'!$B$30*'Emission factors'!$I$30/1000</f>
        <v>0</v>
      </c>
      <c r="S1136" s="98">
        <f>'Activity data'!O350*'Emission factors'!$B$30*'Emission factors'!$I$30/1000</f>
        <v>0</v>
      </c>
      <c r="T1136" s="98">
        <f>'Activity data'!P350*'Emission factors'!$B$30*'Emission factors'!$I$30/1000</f>
        <v>0</v>
      </c>
      <c r="U1136" s="98">
        <f>'Activity data'!Q350*'Emission factors'!$B$30*'Emission factors'!$I$30/1000</f>
        <v>0</v>
      </c>
    </row>
    <row r="1137" spans="1:21" x14ac:dyDescent="0.25">
      <c r="A1137" s="92" t="s">
        <v>11</v>
      </c>
      <c r="B1137" s="92" t="s">
        <v>12</v>
      </c>
      <c r="C1137" s="92" t="s">
        <v>13</v>
      </c>
      <c r="D1137" s="92" t="s">
        <v>30</v>
      </c>
      <c r="E1137" s="92" t="s">
        <v>44</v>
      </c>
      <c r="G1137" s="92" t="s">
        <v>97</v>
      </c>
      <c r="H1137" s="92" t="s">
        <v>74</v>
      </c>
      <c r="I1137" s="88" t="s">
        <v>196</v>
      </c>
      <c r="L1137" s="98">
        <f>'Activity data'!H351*'Emission factors'!$B$30*'Emission factors'!$I$30/1000</f>
        <v>0</v>
      </c>
      <c r="M1137" s="98">
        <f>'Activity data'!I351*'Emission factors'!$B$30*'Emission factors'!$I$30/1000</f>
        <v>0</v>
      </c>
      <c r="N1137" s="98">
        <f>'Activity data'!J351*'Emission factors'!$B$30*'Emission factors'!$I$30/1000</f>
        <v>0</v>
      </c>
      <c r="O1137" s="98">
        <f>'Activity data'!K351*'Emission factors'!$B$30*'Emission factors'!$I$30/1000</f>
        <v>0</v>
      </c>
      <c r="P1137" s="98">
        <f>'Activity data'!L351*'Emission factors'!$B$30*'Emission factors'!$I$30/1000</f>
        <v>0</v>
      </c>
      <c r="Q1137" s="98">
        <f>'Activity data'!M351*'Emission factors'!$B$30*'Emission factors'!$I$30/1000</f>
        <v>0</v>
      </c>
      <c r="R1137" s="98">
        <f>'Activity data'!N351*'Emission factors'!$B$30*'Emission factors'!$I$30/1000</f>
        <v>0</v>
      </c>
      <c r="S1137" s="98">
        <f>'Activity data'!O351*'Emission factors'!$B$30*'Emission factors'!$I$30/1000</f>
        <v>0</v>
      </c>
      <c r="T1137" s="98">
        <f>'Activity data'!P351*'Emission factors'!$B$30*'Emission factors'!$I$30/1000</f>
        <v>0</v>
      </c>
      <c r="U1137" s="98">
        <f>'Activity data'!Q351*'Emission factors'!$B$30*'Emission factors'!$I$30/1000</f>
        <v>0</v>
      </c>
    </row>
    <row r="1138" spans="1:21" x14ac:dyDescent="0.25">
      <c r="A1138" s="92" t="s">
        <v>11</v>
      </c>
      <c r="B1138" s="92" t="s">
        <v>12</v>
      </c>
      <c r="C1138" s="92" t="s">
        <v>13</v>
      </c>
      <c r="D1138" s="92" t="s">
        <v>30</v>
      </c>
      <c r="E1138" s="92" t="s">
        <v>44</v>
      </c>
      <c r="G1138" s="92" t="s">
        <v>97</v>
      </c>
      <c r="H1138" s="92" t="s">
        <v>74</v>
      </c>
      <c r="I1138" s="88" t="s">
        <v>197</v>
      </c>
      <c r="L1138" s="98">
        <f>'Activity data'!H352*'Emission factors'!$B$30*'Emission factors'!$I$30/1000</f>
        <v>0.115846386</v>
      </c>
      <c r="M1138" s="98">
        <f>'Activity data'!I352*'Emission factors'!$B$30*'Emission factors'!$I$30/1000</f>
        <v>8.5155092999999987E-2</v>
      </c>
      <c r="N1138" s="98">
        <f>'Activity data'!J352*'Emission factors'!$B$30*'Emission factors'!$I$30/1000</f>
        <v>6.2596282500000003E-2</v>
      </c>
      <c r="O1138" s="98">
        <f>'Activity data'!K352*'Emission factors'!$B$30*'Emission factors'!$I$30/1000</f>
        <v>3.9809141999999999E-2</v>
      </c>
      <c r="P1138" s="98">
        <f>'Activity data'!L352*'Emission factors'!$B$30*'Emission factors'!$I$30/1000</f>
        <v>1.2284476500000001E-2</v>
      </c>
      <c r="Q1138" s="98">
        <f>'Activity data'!M352*'Emission factors'!$B$30*'Emission factors'!$I$30/1000</f>
        <v>2.3038109999999998E-3</v>
      </c>
      <c r="R1138" s="98">
        <f>'Activity data'!N352*'Emission factors'!$B$30*'Emission factors'!$I$30/1000</f>
        <v>3.420435E-4</v>
      </c>
      <c r="S1138" s="98">
        <f>'Activity data'!O352*'Emission factors'!$B$30*'Emission factors'!$I$30/1000</f>
        <v>0</v>
      </c>
      <c r="T1138" s="98">
        <f>'Activity data'!P352*'Emission factors'!$B$30*'Emission factors'!$I$30/1000</f>
        <v>0</v>
      </c>
      <c r="U1138" s="98">
        <f>'Activity data'!Q352*'Emission factors'!$B$30*'Emission factors'!$I$30/1000</f>
        <v>0</v>
      </c>
    </row>
    <row r="1139" spans="1:21" x14ac:dyDescent="0.25">
      <c r="A1139" s="92" t="s">
        <v>11</v>
      </c>
      <c r="B1139" s="92" t="s">
        <v>12</v>
      </c>
      <c r="C1139" s="92" t="s">
        <v>13</v>
      </c>
      <c r="D1139" s="92" t="s">
        <v>30</v>
      </c>
      <c r="E1139" s="92" t="s">
        <v>44</v>
      </c>
      <c r="G1139" s="92" t="s">
        <v>97</v>
      </c>
      <c r="H1139" s="92" t="s">
        <v>74</v>
      </c>
      <c r="I1139" s="88" t="s">
        <v>229</v>
      </c>
      <c r="L1139" s="98">
        <f>'Activity data'!H353*'Emission factors'!$B$30*'Emission factors'!$I$30/1000</f>
        <v>0</v>
      </c>
      <c r="M1139" s="98">
        <f>'Activity data'!I353*'Emission factors'!$B$30*'Emission factors'!$I$30/1000</f>
        <v>0</v>
      </c>
      <c r="N1139" s="98">
        <f>'Activity data'!J353*'Emission factors'!$B$30*'Emission factors'!$I$30/1000</f>
        <v>0</v>
      </c>
      <c r="O1139" s="98">
        <f>'Activity data'!K353*'Emission factors'!$B$30*'Emission factors'!$I$30/1000</f>
        <v>0</v>
      </c>
      <c r="P1139" s="98">
        <f>'Activity data'!L353*'Emission factors'!$B$30*'Emission factors'!$I$30/1000</f>
        <v>0</v>
      </c>
      <c r="Q1139" s="98">
        <f>'Activity data'!M353*'Emission factors'!$B$30*'Emission factors'!$I$30/1000</f>
        <v>0</v>
      </c>
      <c r="R1139" s="98">
        <f>'Activity data'!N353*'Emission factors'!$B$30*'Emission factors'!$I$30/1000</f>
        <v>0</v>
      </c>
      <c r="S1139" s="98">
        <f>'Activity data'!O353*'Emission factors'!$B$30*'Emission factors'!$I$30/1000</f>
        <v>0</v>
      </c>
      <c r="T1139" s="98">
        <f>'Activity data'!P353*'Emission factors'!$B$30*'Emission factors'!$I$30/1000</f>
        <v>0</v>
      </c>
      <c r="U1139" s="98">
        <f>'Activity data'!Q353*'Emission factors'!$B$30*'Emission factors'!$I$30/1000</f>
        <v>0</v>
      </c>
    </row>
    <row r="1140" spans="1:21" x14ac:dyDescent="0.25">
      <c r="A1140" s="92" t="s">
        <v>11</v>
      </c>
      <c r="B1140" s="92" t="s">
        <v>12</v>
      </c>
      <c r="C1140" s="92" t="s">
        <v>13</v>
      </c>
      <c r="D1140" s="92" t="s">
        <v>30</v>
      </c>
      <c r="E1140" s="92" t="s">
        <v>44</v>
      </c>
      <c r="G1140" s="92" t="s">
        <v>97</v>
      </c>
      <c r="H1140" s="92" t="s">
        <v>74</v>
      </c>
      <c r="I1140" s="88" t="s">
        <v>198</v>
      </c>
      <c r="L1140" s="98">
        <f>'Activity data'!H354*'Emission factors'!$B$30*'Emission factors'!$I$30/1000</f>
        <v>0</v>
      </c>
      <c r="M1140" s="98">
        <f>'Activity data'!I354*'Emission factors'!$B$30*'Emission factors'!$I$30/1000</f>
        <v>0</v>
      </c>
      <c r="N1140" s="98">
        <f>'Activity data'!J354*'Emission factors'!$B$30*'Emission factors'!$I$30/1000</f>
        <v>0</v>
      </c>
      <c r="O1140" s="98">
        <f>'Activity data'!K354*'Emission factors'!$B$30*'Emission factors'!$I$30/1000</f>
        <v>0</v>
      </c>
      <c r="P1140" s="98">
        <f>'Activity data'!L354*'Emission factors'!$B$30*'Emission factors'!$I$30/1000</f>
        <v>0</v>
      </c>
      <c r="Q1140" s="98">
        <f>'Activity data'!M354*'Emission factors'!$B$30*'Emission factors'!$I$30/1000</f>
        <v>0</v>
      </c>
      <c r="R1140" s="98">
        <f>'Activity data'!N354*'Emission factors'!$B$30*'Emission factors'!$I$30/1000</f>
        <v>0</v>
      </c>
      <c r="S1140" s="98">
        <f>'Activity data'!O354*'Emission factors'!$B$30*'Emission factors'!$I$30/1000</f>
        <v>0</v>
      </c>
      <c r="T1140" s="98">
        <f>'Activity data'!P354*'Emission factors'!$B$30*'Emission factors'!$I$30/1000</f>
        <v>0</v>
      </c>
      <c r="U1140" s="98">
        <f>'Activity data'!Q354*'Emission factors'!$B$30*'Emission factors'!$I$30/1000</f>
        <v>0</v>
      </c>
    </row>
    <row r="1141" spans="1:21" x14ac:dyDescent="0.25">
      <c r="A1141" s="92" t="s">
        <v>11</v>
      </c>
      <c r="B1141" s="92" t="s">
        <v>12</v>
      </c>
      <c r="C1141" s="92" t="s">
        <v>13</v>
      </c>
      <c r="D1141" s="92" t="s">
        <v>30</v>
      </c>
      <c r="E1141" s="92" t="s">
        <v>44</v>
      </c>
      <c r="G1141" s="92" t="s">
        <v>97</v>
      </c>
      <c r="H1141" s="92" t="s">
        <v>74</v>
      </c>
      <c r="I1141" s="88" t="s">
        <v>231</v>
      </c>
      <c r="L1141" s="98">
        <f>'Activity data'!H355*'Emission factors'!$B$30*'Emission factors'!$I$30/1000</f>
        <v>0</v>
      </c>
      <c r="M1141" s="98">
        <f>'Activity data'!I355*'Emission factors'!$B$30*'Emission factors'!$I$30/1000</f>
        <v>0</v>
      </c>
      <c r="N1141" s="98">
        <f>'Activity data'!J355*'Emission factors'!$B$30*'Emission factors'!$I$30/1000</f>
        <v>0</v>
      </c>
      <c r="O1141" s="98">
        <f>'Activity data'!K355*'Emission factors'!$B$30*'Emission factors'!$I$30/1000</f>
        <v>0</v>
      </c>
      <c r="P1141" s="98">
        <f>'Activity data'!L355*'Emission factors'!$B$30*'Emission factors'!$I$30/1000</f>
        <v>0</v>
      </c>
      <c r="Q1141" s="98">
        <f>'Activity data'!M355*'Emission factors'!$B$30*'Emission factors'!$I$30/1000</f>
        <v>0</v>
      </c>
      <c r="R1141" s="98">
        <f>'Activity data'!N355*'Emission factors'!$B$30*'Emission factors'!$I$30/1000</f>
        <v>0</v>
      </c>
      <c r="S1141" s="98">
        <f>'Activity data'!O355*'Emission factors'!$B$30*'Emission factors'!$I$30/1000</f>
        <v>0</v>
      </c>
      <c r="T1141" s="98">
        <f>'Activity data'!P355*'Emission factors'!$B$30*'Emission factors'!$I$30/1000</f>
        <v>0</v>
      </c>
      <c r="U1141" s="98">
        <f>'Activity data'!Q355*'Emission factors'!$B$30*'Emission factors'!$I$30/1000</f>
        <v>0</v>
      </c>
    </row>
    <row r="1142" spans="1:21" x14ac:dyDescent="0.25">
      <c r="A1142" s="92" t="s">
        <v>11</v>
      </c>
      <c r="B1142" s="92" t="s">
        <v>12</v>
      </c>
      <c r="C1142" s="92" t="s">
        <v>13</v>
      </c>
      <c r="D1142" s="92" t="s">
        <v>30</v>
      </c>
      <c r="E1142" s="92" t="s">
        <v>44</v>
      </c>
      <c r="G1142" s="92" t="s">
        <v>97</v>
      </c>
      <c r="H1142" s="92" t="s">
        <v>74</v>
      </c>
      <c r="I1142" s="88" t="s">
        <v>230</v>
      </c>
      <c r="L1142" s="98">
        <f>'Activity data'!H356*'Emission factors'!$B$30*'Emission factors'!$I$30/1000</f>
        <v>0</v>
      </c>
      <c r="M1142" s="98">
        <f>'Activity data'!I356*'Emission factors'!$B$30*'Emission factors'!$I$30/1000</f>
        <v>0</v>
      </c>
      <c r="N1142" s="98">
        <f>'Activity data'!J356*'Emission factors'!$B$30*'Emission factors'!$I$30/1000</f>
        <v>0</v>
      </c>
      <c r="O1142" s="98">
        <f>'Activity data'!K356*'Emission factors'!$B$30*'Emission factors'!$I$30/1000</f>
        <v>0</v>
      </c>
      <c r="P1142" s="98">
        <f>'Activity data'!L356*'Emission factors'!$B$30*'Emission factors'!$I$30/1000</f>
        <v>0</v>
      </c>
      <c r="Q1142" s="98">
        <f>'Activity data'!M356*'Emission factors'!$B$30*'Emission factors'!$I$30/1000</f>
        <v>0</v>
      </c>
      <c r="R1142" s="98">
        <f>'Activity data'!N356*'Emission factors'!$B$30*'Emission factors'!$I$30/1000</f>
        <v>0</v>
      </c>
      <c r="S1142" s="98">
        <f>'Activity data'!O356*'Emission factors'!$B$30*'Emission factors'!$I$30/1000</f>
        <v>0</v>
      </c>
      <c r="T1142" s="98">
        <f>'Activity data'!P356*'Emission factors'!$B$30*'Emission factors'!$I$30/1000</f>
        <v>0</v>
      </c>
      <c r="U1142" s="98">
        <f>'Activity data'!Q356*'Emission factors'!$B$30*'Emission factors'!$I$30/1000</f>
        <v>0</v>
      </c>
    </row>
    <row r="1143" spans="1:21" x14ac:dyDescent="0.25">
      <c r="A1143" s="92" t="s">
        <v>11</v>
      </c>
      <c r="B1143" s="92" t="s">
        <v>12</v>
      </c>
      <c r="C1143" s="92" t="s">
        <v>13</v>
      </c>
      <c r="D1143" s="92" t="s">
        <v>30</v>
      </c>
      <c r="E1143" s="92" t="s">
        <v>44</v>
      </c>
      <c r="G1143" s="92" t="s">
        <v>97</v>
      </c>
      <c r="H1143" s="92" t="s">
        <v>74</v>
      </c>
      <c r="I1143" s="88" t="s">
        <v>232</v>
      </c>
      <c r="L1143" s="98">
        <f>'Activity data'!H357*'Emission factors'!$B$30*'Emission factors'!$I$30/1000</f>
        <v>5.2226552999999995E-2</v>
      </c>
      <c r="M1143" s="98">
        <f>'Activity data'!I357*'Emission factors'!$B$30*'Emission factors'!$I$30/1000</f>
        <v>4.9596823500000005E-2</v>
      </c>
      <c r="N1143" s="98">
        <f>'Activity data'!J357*'Emission factors'!$B$30*'Emission factors'!$I$30/1000</f>
        <v>2.0020993500000004E-2</v>
      </c>
      <c r="O1143" s="98">
        <f>'Activity data'!K357*'Emission factors'!$B$30*'Emission factors'!$I$30/1000</f>
        <v>4.2431325000000008E-3</v>
      </c>
      <c r="P1143" s="98">
        <f>'Activity data'!L357*'Emission factors'!$B$30*'Emission factors'!$I$30/1000</f>
        <v>4.7884800000000003E-4</v>
      </c>
      <c r="Q1143" s="98">
        <f>'Activity data'!M357*'Emission factors'!$B$30*'Emission factors'!$I$30/1000</f>
        <v>0</v>
      </c>
      <c r="R1143" s="98">
        <f>'Activity data'!N357*'Emission factors'!$B$30*'Emission factors'!$I$30/1000</f>
        <v>0</v>
      </c>
      <c r="S1143" s="98">
        <f>'Activity data'!O357*'Emission factors'!$B$30*'Emission factors'!$I$30/1000</f>
        <v>0</v>
      </c>
      <c r="T1143" s="98">
        <f>'Activity data'!P357*'Emission factors'!$B$30*'Emission factors'!$I$30/1000</f>
        <v>0</v>
      </c>
      <c r="U1143" s="98">
        <f>'Activity data'!Q357*'Emission factors'!$B$30*'Emission factors'!$I$30/1000</f>
        <v>0</v>
      </c>
    </row>
    <row r="1144" spans="1:21" x14ac:dyDescent="0.25">
      <c r="A1144" s="92" t="s">
        <v>11</v>
      </c>
      <c r="B1144" s="92" t="s">
        <v>12</v>
      </c>
      <c r="C1144" s="92" t="s">
        <v>13</v>
      </c>
      <c r="D1144" s="92" t="s">
        <v>30</v>
      </c>
      <c r="E1144" s="92" t="s">
        <v>44</v>
      </c>
      <c r="G1144" s="92" t="s">
        <v>97</v>
      </c>
      <c r="H1144" s="92" t="s">
        <v>74</v>
      </c>
      <c r="I1144" s="92" t="s">
        <v>225</v>
      </c>
      <c r="L1144" s="98">
        <f>'Activity data'!H358*'Emission factors'!$B$30*'Emission factors'!$I$30/1000</f>
        <v>0</v>
      </c>
      <c r="M1144" s="98">
        <f>'Activity data'!I358*'Emission factors'!$B$30*'Emission factors'!$I$30/1000</f>
        <v>0</v>
      </c>
      <c r="N1144" s="98">
        <f>'Activity data'!J358*'Emission factors'!$B$30*'Emission factors'!$I$30/1000</f>
        <v>0</v>
      </c>
      <c r="O1144" s="98">
        <f>'Activity data'!K358*'Emission factors'!$B$30*'Emission factors'!$I$30/1000</f>
        <v>0</v>
      </c>
      <c r="P1144" s="98">
        <f>'Activity data'!L358*'Emission factors'!$B$30*'Emission factors'!$I$30/1000</f>
        <v>0</v>
      </c>
      <c r="Q1144" s="98">
        <f>'Activity data'!M358*'Emission factors'!$B$30*'Emission factors'!$I$30/1000</f>
        <v>0</v>
      </c>
      <c r="R1144" s="98">
        <f>'Activity data'!N358*'Emission factors'!$B$30*'Emission factors'!$I$30/1000</f>
        <v>0</v>
      </c>
      <c r="S1144" s="98">
        <f>'Activity data'!O358*'Emission factors'!$B$30*'Emission factors'!$I$30/1000</f>
        <v>0</v>
      </c>
      <c r="T1144" s="98">
        <f>'Activity data'!P358*'Emission factors'!$B$30*'Emission factors'!$I$30/1000</f>
        <v>0</v>
      </c>
      <c r="U1144" s="98">
        <f>'Activity data'!Q358*'Emission factors'!$B$30*'Emission factors'!$I$30/1000</f>
        <v>0</v>
      </c>
    </row>
    <row r="1145" spans="1:21" x14ac:dyDescent="0.25">
      <c r="A1145" s="92" t="s">
        <v>11</v>
      </c>
      <c r="B1145" s="92" t="s">
        <v>12</v>
      </c>
      <c r="C1145" s="92" t="s">
        <v>13</v>
      </c>
      <c r="D1145" s="92" t="s">
        <v>30</v>
      </c>
      <c r="E1145" s="92" t="s">
        <v>44</v>
      </c>
      <c r="G1145" s="92" t="s">
        <v>97</v>
      </c>
      <c r="H1145" s="92" t="s">
        <v>74</v>
      </c>
      <c r="I1145" s="88" t="s">
        <v>205</v>
      </c>
      <c r="L1145" s="98">
        <f>'Activity data'!H359*'Emission factors'!$B$30*'Emission factors'!$I$30/1000</f>
        <v>0</v>
      </c>
      <c r="M1145" s="98">
        <f>'Activity data'!I359*'Emission factors'!$B$30*'Emission factors'!$I$30/1000</f>
        <v>0</v>
      </c>
      <c r="N1145" s="98">
        <f>'Activity data'!J359*'Emission factors'!$B$30*'Emission factors'!$I$30/1000</f>
        <v>0</v>
      </c>
      <c r="O1145" s="98">
        <f>'Activity data'!K359*'Emission factors'!$B$30*'Emission factors'!$I$30/1000</f>
        <v>0</v>
      </c>
      <c r="P1145" s="98">
        <f>'Activity data'!L359*'Emission factors'!$B$30*'Emission factors'!$I$30/1000</f>
        <v>0</v>
      </c>
      <c r="Q1145" s="98">
        <f>'Activity data'!M359*'Emission factors'!$B$30*'Emission factors'!$I$30/1000</f>
        <v>0</v>
      </c>
      <c r="R1145" s="98">
        <f>'Activity data'!N359*'Emission factors'!$B$30*'Emission factors'!$I$30/1000</f>
        <v>0</v>
      </c>
      <c r="S1145" s="98">
        <f>'Activity data'!O359*'Emission factors'!$B$30*'Emission factors'!$I$30/1000</f>
        <v>0</v>
      </c>
      <c r="T1145" s="98">
        <f>'Activity data'!P359*'Emission factors'!$B$30*'Emission factors'!$I$30/1000</f>
        <v>0</v>
      </c>
      <c r="U1145" s="98">
        <f>'Activity data'!Q359*'Emission factors'!$B$30*'Emission factors'!$I$30/1000</f>
        <v>0</v>
      </c>
    </row>
    <row r="1146" spans="1:21" x14ac:dyDescent="0.25">
      <c r="A1146" s="92" t="s">
        <v>11</v>
      </c>
      <c r="B1146" s="92" t="s">
        <v>12</v>
      </c>
      <c r="C1146" s="92" t="s">
        <v>13</v>
      </c>
      <c r="D1146" s="92" t="s">
        <v>30</v>
      </c>
      <c r="E1146" s="92" t="s">
        <v>44</v>
      </c>
      <c r="G1146" s="92" t="s">
        <v>97</v>
      </c>
      <c r="H1146" s="92" t="s">
        <v>74</v>
      </c>
      <c r="I1146" s="88" t="s">
        <v>204</v>
      </c>
      <c r="L1146" s="98">
        <f>'Activity data'!H360*'Emission factors'!$B$30*'Emission factors'!$I$30/1000</f>
        <v>0</v>
      </c>
      <c r="M1146" s="98">
        <f>'Activity data'!I360*'Emission factors'!$B$30*'Emission factors'!$I$30/1000</f>
        <v>0</v>
      </c>
      <c r="N1146" s="98">
        <f>'Activity data'!J360*'Emission factors'!$B$30*'Emission factors'!$I$30/1000</f>
        <v>0</v>
      </c>
      <c r="O1146" s="98">
        <f>'Activity data'!K360*'Emission factors'!$B$30*'Emission factors'!$I$30/1000</f>
        <v>0</v>
      </c>
      <c r="P1146" s="98">
        <f>'Activity data'!L360*'Emission factors'!$B$30*'Emission factors'!$I$30/1000</f>
        <v>0</v>
      </c>
      <c r="Q1146" s="98">
        <f>'Activity data'!M360*'Emission factors'!$B$30*'Emission factors'!$I$30/1000</f>
        <v>0</v>
      </c>
      <c r="R1146" s="98">
        <f>'Activity data'!N360*'Emission factors'!$B$30*'Emission factors'!$I$30/1000</f>
        <v>0</v>
      </c>
      <c r="S1146" s="98">
        <f>'Activity data'!O360*'Emission factors'!$B$30*'Emission factors'!$I$30/1000</f>
        <v>0</v>
      </c>
      <c r="T1146" s="98">
        <f>'Activity data'!P360*'Emission factors'!$B$30*'Emission factors'!$I$30/1000</f>
        <v>0</v>
      </c>
      <c r="U1146" s="98">
        <f>'Activity data'!Q360*'Emission factors'!$B$30*'Emission factors'!$I$30/1000</f>
        <v>0</v>
      </c>
    </row>
    <row r="1147" spans="1:21" x14ac:dyDescent="0.25">
      <c r="A1147" s="92" t="s">
        <v>11</v>
      </c>
      <c r="B1147" s="92" t="s">
        <v>12</v>
      </c>
      <c r="C1147" s="92" t="s">
        <v>13</v>
      </c>
      <c r="D1147" s="92" t="s">
        <v>30</v>
      </c>
      <c r="E1147" s="92" t="s">
        <v>44</v>
      </c>
      <c r="G1147" s="92" t="s">
        <v>97</v>
      </c>
      <c r="H1147" s="92" t="s">
        <v>74</v>
      </c>
      <c r="I1147" s="88" t="s">
        <v>228</v>
      </c>
      <c r="L1147" s="98">
        <f>'Activity data'!H361*'Emission factors'!$B$30*'Emission factors'!$I$30/1000</f>
        <v>0</v>
      </c>
      <c r="M1147" s="98">
        <f>'Activity data'!I361*'Emission factors'!$B$30*'Emission factors'!$I$30/1000</f>
        <v>0</v>
      </c>
      <c r="N1147" s="98">
        <f>'Activity data'!J361*'Emission factors'!$B$30*'Emission factors'!$I$30/1000</f>
        <v>0</v>
      </c>
      <c r="O1147" s="98">
        <f>'Activity data'!K361*'Emission factors'!$B$30*'Emission factors'!$I$30/1000</f>
        <v>0</v>
      </c>
      <c r="P1147" s="98">
        <f>'Activity data'!L361*'Emission factors'!$B$30*'Emission factors'!$I$30/1000</f>
        <v>0</v>
      </c>
      <c r="Q1147" s="98">
        <f>'Activity data'!M361*'Emission factors'!$B$30*'Emission factors'!$I$30/1000</f>
        <v>0</v>
      </c>
      <c r="R1147" s="98">
        <f>'Activity data'!N361*'Emission factors'!$B$30*'Emission factors'!$I$30/1000</f>
        <v>0</v>
      </c>
      <c r="S1147" s="98">
        <f>'Activity data'!O361*'Emission factors'!$B$30*'Emission factors'!$I$30/1000</f>
        <v>0</v>
      </c>
      <c r="T1147" s="98">
        <f>'Activity data'!P361*'Emission factors'!$B$30*'Emission factors'!$I$30/1000</f>
        <v>0</v>
      </c>
      <c r="U1147" s="98">
        <f>'Activity data'!Q361*'Emission factors'!$B$30*'Emission factors'!$I$30/1000</f>
        <v>0</v>
      </c>
    </row>
    <row r="1148" spans="1:21" x14ac:dyDescent="0.25">
      <c r="A1148" s="92" t="s">
        <v>11</v>
      </c>
      <c r="B1148" s="92" t="s">
        <v>12</v>
      </c>
      <c r="C1148" s="92" t="s">
        <v>13</v>
      </c>
      <c r="D1148" s="92" t="s">
        <v>30</v>
      </c>
      <c r="E1148" s="92" t="s">
        <v>44</v>
      </c>
      <c r="G1148" s="92" t="s">
        <v>97</v>
      </c>
      <c r="H1148" s="92" t="s">
        <v>74</v>
      </c>
      <c r="I1148" s="88" t="s">
        <v>202</v>
      </c>
      <c r="L1148" s="98">
        <f>'Activity data'!H362*'Emission factors'!$B$30*'Emission factors'!$I$30/1000</f>
        <v>9.437259449999999E-2</v>
      </c>
      <c r="M1148" s="98">
        <f>'Activity data'!I362*'Emission factors'!$B$30*'Emission factors'!$I$30/1000</f>
        <v>0.124005636</v>
      </c>
      <c r="N1148" s="98">
        <f>'Activity data'!J362*'Emission factors'!$B$30*'Emission factors'!$I$30/1000</f>
        <v>0.1456797645</v>
      </c>
      <c r="O1148" s="98">
        <f>'Activity data'!K362*'Emission factors'!$B$30*'Emission factors'!$I$30/1000</f>
        <v>9.9787950000000014E-2</v>
      </c>
      <c r="P1148" s="98">
        <f>'Activity data'!L362*'Emission factors'!$B$30*'Emission factors'!$I$30/1000</f>
        <v>3.7085177999999989E-2</v>
      </c>
      <c r="Q1148" s="98">
        <f>'Activity data'!M362*'Emission factors'!$B$30*'Emission factors'!$I$30/1000</f>
        <v>2.2144978499999995E-2</v>
      </c>
      <c r="R1148" s="98">
        <f>'Activity data'!N362*'Emission factors'!$B$30*'Emission factors'!$I$30/1000</f>
        <v>5.5637055000000001E-3</v>
      </c>
      <c r="S1148" s="98">
        <f>'Activity data'!O362*'Emission factors'!$B$30*'Emission factors'!$I$30/1000</f>
        <v>0</v>
      </c>
      <c r="T1148" s="98">
        <f>'Activity data'!P362*'Emission factors'!$B$30*'Emission factors'!$I$30/1000</f>
        <v>0</v>
      </c>
      <c r="U1148" s="98">
        <f>'Activity data'!Q362*'Emission factors'!$B$30*'Emission factors'!$I$30/1000</f>
        <v>0</v>
      </c>
    </row>
    <row r="1149" spans="1:21" x14ac:dyDescent="0.25">
      <c r="A1149" s="92" t="s">
        <v>11</v>
      </c>
      <c r="B1149" s="92" t="s">
        <v>12</v>
      </c>
      <c r="C1149" s="92" t="s">
        <v>13</v>
      </c>
      <c r="D1149" s="92" t="s">
        <v>30</v>
      </c>
      <c r="E1149" s="92" t="s">
        <v>44</v>
      </c>
      <c r="G1149" s="92" t="s">
        <v>97</v>
      </c>
      <c r="H1149" s="92" t="s">
        <v>74</v>
      </c>
      <c r="I1149" s="88" t="s">
        <v>190</v>
      </c>
      <c r="L1149" s="98">
        <f>'Activity data'!H363*'Emission factors'!$B$30*'Emission factors'!$I$30/1000</f>
        <v>0</v>
      </c>
      <c r="M1149" s="98">
        <f>'Activity data'!I363*'Emission factors'!$B$30*'Emission factors'!$I$30/1000</f>
        <v>0</v>
      </c>
      <c r="N1149" s="98">
        <f>'Activity data'!J363*'Emission factors'!$B$30*'Emission factors'!$I$30/1000</f>
        <v>0</v>
      </c>
      <c r="O1149" s="98">
        <f>'Activity data'!K363*'Emission factors'!$B$30*'Emission factors'!$I$30/1000</f>
        <v>0</v>
      </c>
      <c r="P1149" s="98">
        <f>'Activity data'!L363*'Emission factors'!$B$30*'Emission factors'!$I$30/1000</f>
        <v>0</v>
      </c>
      <c r="Q1149" s="98">
        <f>'Activity data'!M363*'Emission factors'!$B$30*'Emission factors'!$I$30/1000</f>
        <v>0</v>
      </c>
      <c r="R1149" s="98">
        <f>'Activity data'!N363*'Emission factors'!$B$30*'Emission factors'!$I$30/1000</f>
        <v>0</v>
      </c>
      <c r="S1149" s="98">
        <f>'Activity data'!O363*'Emission factors'!$B$30*'Emission factors'!$I$30/1000</f>
        <v>0</v>
      </c>
      <c r="T1149" s="98">
        <f>'Activity data'!P363*'Emission factors'!$B$30*'Emission factors'!$I$30/1000</f>
        <v>0</v>
      </c>
      <c r="U1149" s="98">
        <f>'Activity data'!Q363*'Emission factors'!$B$30*'Emission factors'!$I$30/1000</f>
        <v>0</v>
      </c>
    </row>
    <row r="1150" spans="1:21" x14ac:dyDescent="0.25">
      <c r="A1150" s="92" t="s">
        <v>11</v>
      </c>
      <c r="B1150" s="92" t="s">
        <v>12</v>
      </c>
      <c r="C1150" s="92" t="s">
        <v>13</v>
      </c>
      <c r="D1150" s="92" t="s">
        <v>30</v>
      </c>
      <c r="E1150" s="92" t="s">
        <v>44</v>
      </c>
      <c r="G1150" s="92" t="s">
        <v>97</v>
      </c>
      <c r="H1150" s="92" t="s">
        <v>74</v>
      </c>
      <c r="I1150" s="88" t="s">
        <v>210</v>
      </c>
      <c r="L1150" s="98">
        <f>'Activity data'!H364*'Emission factors'!$B$30*'Emission factors'!$I$30/1000</f>
        <v>0</v>
      </c>
      <c r="M1150" s="98">
        <f>'Activity data'!I364*'Emission factors'!$B$30*'Emission factors'!$I$30/1000</f>
        <v>0</v>
      </c>
      <c r="N1150" s="98">
        <f>'Activity data'!J364*'Emission factors'!$B$30*'Emission factors'!$I$30/1000</f>
        <v>0</v>
      </c>
      <c r="O1150" s="98">
        <f>'Activity data'!K364*'Emission factors'!$B$30*'Emission factors'!$I$30/1000</f>
        <v>0</v>
      </c>
      <c r="P1150" s="98">
        <f>'Activity data'!L364*'Emission factors'!$B$30*'Emission factors'!$I$30/1000</f>
        <v>0</v>
      </c>
      <c r="Q1150" s="98">
        <f>'Activity data'!M364*'Emission factors'!$B$30*'Emission factors'!$I$30/1000</f>
        <v>0</v>
      </c>
      <c r="R1150" s="98">
        <f>'Activity data'!N364*'Emission factors'!$B$30*'Emission factors'!$I$30/1000</f>
        <v>0</v>
      </c>
      <c r="S1150" s="98">
        <f>'Activity data'!O364*'Emission factors'!$B$30*'Emission factors'!$I$30/1000</f>
        <v>0</v>
      </c>
      <c r="T1150" s="98">
        <f>'Activity data'!P364*'Emission factors'!$B$30*'Emission factors'!$I$30/1000</f>
        <v>0</v>
      </c>
      <c r="U1150" s="98">
        <f>'Activity data'!Q364*'Emission factors'!$B$30*'Emission factors'!$I$30/1000</f>
        <v>0</v>
      </c>
    </row>
    <row r="1151" spans="1:21" x14ac:dyDescent="0.25">
      <c r="A1151" s="92" t="s">
        <v>11</v>
      </c>
      <c r="B1151" s="92" t="s">
        <v>12</v>
      </c>
      <c r="C1151" s="92" t="s">
        <v>13</v>
      </c>
      <c r="D1151" s="92" t="s">
        <v>30</v>
      </c>
      <c r="E1151" s="92" t="s">
        <v>44</v>
      </c>
      <c r="G1151" s="92" t="s">
        <v>97</v>
      </c>
      <c r="H1151" s="92" t="s">
        <v>74</v>
      </c>
      <c r="I1151" s="88" t="s">
        <v>199</v>
      </c>
      <c r="L1151" s="98">
        <f>'Activity data'!H365*'Emission factors'!$B$30*'Emission factors'!$I$30/1000</f>
        <v>0</v>
      </c>
      <c r="M1151" s="98">
        <f>'Activity data'!I365*'Emission factors'!$B$30*'Emission factors'!$I$30/1000</f>
        <v>0</v>
      </c>
      <c r="N1151" s="98">
        <f>'Activity data'!J365*'Emission factors'!$B$30*'Emission factors'!$I$30/1000</f>
        <v>0</v>
      </c>
      <c r="O1151" s="98">
        <f>'Activity data'!K365*'Emission factors'!$B$30*'Emission factors'!$I$30/1000</f>
        <v>0</v>
      </c>
      <c r="P1151" s="98">
        <f>'Activity data'!L365*'Emission factors'!$B$30*'Emission factors'!$I$30/1000</f>
        <v>0</v>
      </c>
      <c r="Q1151" s="98">
        <f>'Activity data'!M365*'Emission factors'!$B$30*'Emission factors'!$I$30/1000</f>
        <v>0</v>
      </c>
      <c r="R1151" s="98">
        <f>'Activity data'!N365*'Emission factors'!$B$30*'Emission factors'!$I$30/1000</f>
        <v>0</v>
      </c>
      <c r="S1151" s="98">
        <f>'Activity data'!O365*'Emission factors'!$B$30*'Emission factors'!$I$30/1000</f>
        <v>0</v>
      </c>
      <c r="T1151" s="98">
        <f>'Activity data'!P365*'Emission factors'!$B$30*'Emission factors'!$I$30/1000</f>
        <v>0</v>
      </c>
      <c r="U1151" s="98">
        <f>'Activity data'!Q365*'Emission factors'!$B$30*'Emission factors'!$I$30/1000</f>
        <v>0</v>
      </c>
    </row>
    <row r="1152" spans="1:21" x14ac:dyDescent="0.25">
      <c r="A1152" s="92" t="s">
        <v>11</v>
      </c>
      <c r="B1152" s="92" t="s">
        <v>12</v>
      </c>
      <c r="C1152" s="92" t="s">
        <v>13</v>
      </c>
      <c r="D1152" s="92" t="s">
        <v>30</v>
      </c>
      <c r="E1152" s="92" t="s">
        <v>44</v>
      </c>
      <c r="G1152" s="92" t="s">
        <v>97</v>
      </c>
      <c r="H1152" s="92" t="s">
        <v>74</v>
      </c>
      <c r="I1152" s="88" t="s">
        <v>233</v>
      </c>
      <c r="L1152" s="98">
        <f>'Activity data'!H366*'Emission factors'!$B$30*'Emission factors'!$I$30/1000</f>
        <v>0</v>
      </c>
      <c r="M1152" s="98">
        <f>'Activity data'!I366*'Emission factors'!$B$30*'Emission factors'!$I$30/1000</f>
        <v>0</v>
      </c>
      <c r="N1152" s="98">
        <f>'Activity data'!J366*'Emission factors'!$B$30*'Emission factors'!$I$30/1000</f>
        <v>0</v>
      </c>
      <c r="O1152" s="98">
        <f>'Activity data'!K366*'Emission factors'!$B$30*'Emission factors'!$I$30/1000</f>
        <v>0</v>
      </c>
      <c r="P1152" s="98">
        <f>'Activity data'!L366*'Emission factors'!$B$30*'Emission factors'!$I$30/1000</f>
        <v>0</v>
      </c>
      <c r="Q1152" s="98">
        <f>'Activity data'!M366*'Emission factors'!$B$30*'Emission factors'!$I$30/1000</f>
        <v>0</v>
      </c>
      <c r="R1152" s="98">
        <f>'Activity data'!N366*'Emission factors'!$B$30*'Emission factors'!$I$30/1000</f>
        <v>0</v>
      </c>
      <c r="S1152" s="98">
        <f>'Activity data'!O366*'Emission factors'!$B$30*'Emission factors'!$I$30/1000</f>
        <v>0</v>
      </c>
      <c r="T1152" s="98">
        <f>'Activity data'!P366*'Emission factors'!$B$30*'Emission factors'!$I$30/1000</f>
        <v>0</v>
      </c>
      <c r="U1152" s="98">
        <f>'Activity data'!Q366*'Emission factors'!$B$30*'Emission factors'!$I$30/1000</f>
        <v>0</v>
      </c>
    </row>
    <row r="1153" spans="1:21" x14ac:dyDescent="0.25">
      <c r="A1153" s="92" t="s">
        <v>11</v>
      </c>
      <c r="B1153" s="92" t="s">
        <v>12</v>
      </c>
      <c r="C1153" s="92" t="s">
        <v>13</v>
      </c>
      <c r="D1153" s="92" t="s">
        <v>30</v>
      </c>
      <c r="E1153" s="92" t="s">
        <v>44</v>
      </c>
      <c r="G1153" s="92" t="s">
        <v>97</v>
      </c>
      <c r="H1153" s="92" t="s">
        <v>74</v>
      </c>
      <c r="I1153" s="88" t="s">
        <v>200</v>
      </c>
      <c r="L1153" s="98">
        <f>'Activity data'!H367*'Emission factors'!$B$30*'Emission factors'!$I$30/1000</f>
        <v>0.63952898099999989</v>
      </c>
      <c r="M1153" s="98">
        <f>'Activity data'!I367*'Emission factors'!$B$30*'Emission factors'!$I$30/1000</f>
        <v>0.73289273100000007</v>
      </c>
      <c r="N1153" s="98">
        <f>'Activity data'!J367*'Emission factors'!$B$30*'Emission factors'!$I$30/1000</f>
        <v>0.51952260299999997</v>
      </c>
      <c r="O1153" s="98">
        <f>'Activity data'!K367*'Emission factors'!$B$30*'Emission factors'!$I$30/1000</f>
        <v>0.14820352049999999</v>
      </c>
      <c r="P1153" s="98">
        <f>'Activity data'!L367*'Emission factors'!$B$30*'Emission factors'!$I$30/1000</f>
        <v>3.6665347499999994E-2</v>
      </c>
      <c r="Q1153" s="98">
        <f>'Activity data'!M367*'Emission factors'!$B$30*'Emission factors'!$I$30/1000</f>
        <v>5.189154E-2</v>
      </c>
      <c r="R1153" s="98">
        <f>'Activity data'!N367*'Emission factors'!$B$30*'Emission factors'!$I$30/1000</f>
        <v>3.8616407999999991E-2</v>
      </c>
      <c r="S1153" s="98">
        <f>'Activity data'!O367*'Emission factors'!$B$30*'Emission factors'!$I$30/1000</f>
        <v>4.96475205E-2</v>
      </c>
      <c r="T1153" s="98">
        <f>'Activity data'!P367*'Emission factors'!$B$30*'Emission factors'!$I$30/1000</f>
        <v>6.0985781999999995E-2</v>
      </c>
      <c r="U1153" s="98">
        <f>'Activity data'!Q367*'Emission factors'!$B$30*'Emission factors'!$I$30/1000</f>
        <v>5.6141509499999999E-2</v>
      </c>
    </row>
    <row r="1154" spans="1:21" x14ac:dyDescent="0.25">
      <c r="A1154" s="92" t="s">
        <v>11</v>
      </c>
      <c r="B1154" s="92" t="s">
        <v>12</v>
      </c>
      <c r="C1154" s="92" t="s">
        <v>13</v>
      </c>
      <c r="D1154" s="92" t="s">
        <v>30</v>
      </c>
      <c r="E1154" s="92" t="s">
        <v>26</v>
      </c>
      <c r="G1154" s="92" t="s">
        <v>97</v>
      </c>
      <c r="H1154" s="92" t="s">
        <v>74</v>
      </c>
      <c r="I1154" s="88" t="s">
        <v>203</v>
      </c>
      <c r="J1154" s="92" t="s">
        <v>13</v>
      </c>
      <c r="L1154" s="98">
        <f>'Activity data'!H368*'Emission factors'!$B$29*'Emission factors'!$I$29/1000</f>
        <v>2.8842793580500001</v>
      </c>
      <c r="M1154" s="98">
        <f>'Activity data'!I368*'Emission factors'!$B$29*'Emission factors'!$I$29/1000</f>
        <v>3.2641701083500001</v>
      </c>
      <c r="N1154" s="98">
        <f>'Activity data'!J368*'Emission factors'!$B$29*'Emission factors'!$I$29/1000</f>
        <v>3.31297041395</v>
      </c>
      <c r="O1154" s="98">
        <f>'Activity data'!K368*'Emission factors'!$B$29*'Emission factors'!$I$29/1000</f>
        <v>3.59413402735</v>
      </c>
      <c r="P1154" s="98">
        <f>'Activity data'!L368*'Emission factors'!$B$29*'Emission factors'!$I$29/1000</f>
        <v>4.0290030900499998</v>
      </c>
      <c r="Q1154" s="98">
        <f>'Activity data'!M368*'Emission factors'!$B$29*'Emission factors'!$I$29/1000</f>
        <v>3.6078508743499995</v>
      </c>
      <c r="R1154" s="98">
        <f>'Activity data'!N368*'Emission factors'!$B$29*'Emission factors'!$I$29/1000</f>
        <v>2.3159692469000004</v>
      </c>
      <c r="S1154" s="98">
        <f>'Activity data'!O368*'Emission factors'!$B$29*'Emission factors'!$I$29/1000</f>
        <v>1.1992872835999999</v>
      </c>
      <c r="T1154" s="98">
        <f>'Activity data'!P368*'Emission factors'!$B$29*'Emission factors'!$I$29/1000</f>
        <v>1.5007365985499996</v>
      </c>
      <c r="U1154" s="98">
        <f>'Activity data'!Q368*'Emission factors'!$B$29*'Emission factors'!$I$29/1000</f>
        <v>1.5404465289999998</v>
      </c>
    </row>
    <row r="1155" spans="1:21" x14ac:dyDescent="0.25">
      <c r="A1155" s="92" t="s">
        <v>11</v>
      </c>
      <c r="B1155" s="92" t="s">
        <v>12</v>
      </c>
      <c r="C1155" s="92" t="s">
        <v>13</v>
      </c>
      <c r="D1155" s="92" t="s">
        <v>30</v>
      </c>
      <c r="E1155" s="92" t="s">
        <v>26</v>
      </c>
      <c r="G1155" s="92" t="s">
        <v>97</v>
      </c>
      <c r="H1155" s="92" t="s">
        <v>74</v>
      </c>
      <c r="I1155" s="88" t="s">
        <v>227</v>
      </c>
      <c r="L1155" s="98">
        <f>'Activity data'!H369*'Emission factors'!$B$29*'Emission factors'!$I$29/1000</f>
        <v>0</v>
      </c>
      <c r="M1155" s="98">
        <f>'Activity data'!I369*'Emission factors'!$B$29*'Emission factors'!$I$29/1000</f>
        <v>8.2120226999999983E-3</v>
      </c>
      <c r="N1155" s="98">
        <f>'Activity data'!J369*'Emission factors'!$B$29*'Emission factors'!$I$29/1000</f>
        <v>2.7373408999999999E-3</v>
      </c>
      <c r="O1155" s="98">
        <f>'Activity data'!K369*'Emission factors'!$B$29*'Emission factors'!$I$29/1000</f>
        <v>0</v>
      </c>
      <c r="P1155" s="98">
        <f>'Activity data'!L369*'Emission factors'!$B$29*'Emission factors'!$I$29/1000</f>
        <v>0</v>
      </c>
      <c r="Q1155" s="98">
        <f>'Activity data'!M369*'Emission factors'!$B$29*'Emission factors'!$I$29/1000</f>
        <v>0</v>
      </c>
      <c r="R1155" s="98">
        <f>'Activity data'!N369*'Emission factors'!$B$29*'Emission factors'!$I$29/1000</f>
        <v>0</v>
      </c>
      <c r="S1155" s="98">
        <f>'Activity data'!O369*'Emission factors'!$B$29*'Emission factors'!$I$29/1000</f>
        <v>0</v>
      </c>
      <c r="T1155" s="98">
        <f>'Activity data'!P369*'Emission factors'!$B$29*'Emission factors'!$I$29/1000</f>
        <v>0</v>
      </c>
      <c r="U1155" s="98">
        <f>'Activity data'!Q369*'Emission factors'!$B$29*'Emission factors'!$I$29/1000</f>
        <v>0</v>
      </c>
    </row>
    <row r="1156" spans="1:21" x14ac:dyDescent="0.25">
      <c r="A1156" s="92" t="s">
        <v>11</v>
      </c>
      <c r="B1156" s="92" t="s">
        <v>12</v>
      </c>
      <c r="C1156" s="92" t="s">
        <v>13</v>
      </c>
      <c r="D1156" s="92" t="s">
        <v>30</v>
      </c>
      <c r="E1156" s="92" t="s">
        <v>26</v>
      </c>
      <c r="G1156" s="92" t="s">
        <v>97</v>
      </c>
      <c r="H1156" s="92" t="s">
        <v>74</v>
      </c>
      <c r="I1156" s="88" t="s">
        <v>191</v>
      </c>
      <c r="L1156" s="98">
        <f>'Activity data'!H370*'Emission factors'!$B$29*'Emission factors'!$I$29/1000</f>
        <v>0</v>
      </c>
      <c r="M1156" s="98">
        <f>'Activity data'!I370*'Emission factors'!$B$29*'Emission factors'!$I$29/1000</f>
        <v>0</v>
      </c>
      <c r="N1156" s="98">
        <f>'Activity data'!J370*'Emission factors'!$B$29*'Emission factors'!$I$29/1000</f>
        <v>0</v>
      </c>
      <c r="O1156" s="98">
        <f>'Activity data'!K370*'Emission factors'!$B$29*'Emission factors'!$I$29/1000</f>
        <v>0</v>
      </c>
      <c r="P1156" s="98">
        <f>'Activity data'!L370*'Emission factors'!$B$29*'Emission factors'!$I$29/1000</f>
        <v>0</v>
      </c>
      <c r="Q1156" s="98">
        <f>'Activity data'!M370*'Emission factors'!$B$29*'Emission factors'!$I$29/1000</f>
        <v>0</v>
      </c>
      <c r="R1156" s="98">
        <f>'Activity data'!N370*'Emission factors'!$B$29*'Emission factors'!$I$29/1000</f>
        <v>0</v>
      </c>
      <c r="S1156" s="98">
        <f>'Activity data'!O370*'Emission factors'!$B$29*'Emission factors'!$I$29/1000</f>
        <v>0</v>
      </c>
      <c r="T1156" s="98">
        <f>'Activity data'!P370*'Emission factors'!$B$29*'Emission factors'!$I$29/1000</f>
        <v>0</v>
      </c>
      <c r="U1156" s="98">
        <f>'Activity data'!Q370*'Emission factors'!$B$29*'Emission factors'!$I$29/1000</f>
        <v>0</v>
      </c>
    </row>
    <row r="1157" spans="1:21" x14ac:dyDescent="0.25">
      <c r="A1157" s="92" t="s">
        <v>11</v>
      </c>
      <c r="B1157" s="92" t="s">
        <v>12</v>
      </c>
      <c r="C1157" s="92" t="s">
        <v>13</v>
      </c>
      <c r="D1157" s="92" t="s">
        <v>30</v>
      </c>
      <c r="E1157" s="92" t="s">
        <v>26</v>
      </c>
      <c r="G1157" s="92" t="s">
        <v>97</v>
      </c>
      <c r="H1157" s="92" t="s">
        <v>74</v>
      </c>
      <c r="I1157" s="88" t="s">
        <v>192</v>
      </c>
      <c r="L1157" s="98">
        <f>'Activity data'!H371*'Emission factors'!$B$29*'Emission factors'!$I$29/1000</f>
        <v>0</v>
      </c>
      <c r="M1157" s="98">
        <f>'Activity data'!I371*'Emission factors'!$B$29*'Emission factors'!$I$29/1000</f>
        <v>0</v>
      </c>
      <c r="N1157" s="98">
        <f>'Activity data'!J371*'Emission factors'!$B$29*'Emission factors'!$I$29/1000</f>
        <v>0</v>
      </c>
      <c r="O1157" s="98">
        <f>'Activity data'!K371*'Emission factors'!$B$29*'Emission factors'!$I$29/1000</f>
        <v>0</v>
      </c>
      <c r="P1157" s="98">
        <f>'Activity data'!L371*'Emission factors'!$B$29*'Emission factors'!$I$29/1000</f>
        <v>0</v>
      </c>
      <c r="Q1157" s="98">
        <f>'Activity data'!M371*'Emission factors'!$B$29*'Emission factors'!$I$29/1000</f>
        <v>0</v>
      </c>
      <c r="R1157" s="98">
        <f>'Activity data'!N371*'Emission factors'!$B$29*'Emission factors'!$I$29/1000</f>
        <v>0</v>
      </c>
      <c r="S1157" s="98">
        <f>'Activity data'!O371*'Emission factors'!$B$29*'Emission factors'!$I$29/1000</f>
        <v>0</v>
      </c>
      <c r="T1157" s="98">
        <f>'Activity data'!P371*'Emission factors'!$B$29*'Emission factors'!$I$29/1000</f>
        <v>0</v>
      </c>
      <c r="U1157" s="98">
        <f>'Activity data'!Q371*'Emission factors'!$B$29*'Emission factors'!$I$29/1000</f>
        <v>0</v>
      </c>
    </row>
    <row r="1158" spans="1:21" x14ac:dyDescent="0.25">
      <c r="A1158" s="92" t="s">
        <v>11</v>
      </c>
      <c r="B1158" s="92" t="s">
        <v>12</v>
      </c>
      <c r="C1158" s="92" t="s">
        <v>13</v>
      </c>
      <c r="D1158" s="92" t="s">
        <v>30</v>
      </c>
      <c r="E1158" s="92" t="s">
        <v>26</v>
      </c>
      <c r="G1158" s="92" t="s">
        <v>97</v>
      </c>
      <c r="H1158" s="92" t="s">
        <v>74</v>
      </c>
      <c r="I1158" s="88" t="s">
        <v>206</v>
      </c>
      <c r="L1158" s="98">
        <f>'Activity data'!H372*'Emission factors'!$B$29*'Emission factors'!$I$29/1000</f>
        <v>0</v>
      </c>
      <c r="M1158" s="98">
        <f>'Activity data'!I372*'Emission factors'!$B$29*'Emission factors'!$I$29/1000</f>
        <v>0</v>
      </c>
      <c r="N1158" s="98">
        <f>'Activity data'!J372*'Emission factors'!$B$29*'Emission factors'!$I$29/1000</f>
        <v>0</v>
      </c>
      <c r="O1158" s="98">
        <f>'Activity data'!K372*'Emission factors'!$B$29*'Emission factors'!$I$29/1000</f>
        <v>0</v>
      </c>
      <c r="P1158" s="98">
        <f>'Activity data'!L372*'Emission factors'!$B$29*'Emission factors'!$I$29/1000</f>
        <v>0</v>
      </c>
      <c r="Q1158" s="98">
        <f>'Activity data'!M372*'Emission factors'!$B$29*'Emission factors'!$I$29/1000</f>
        <v>0</v>
      </c>
      <c r="R1158" s="98">
        <f>'Activity data'!N372*'Emission factors'!$B$29*'Emission factors'!$I$29/1000</f>
        <v>0</v>
      </c>
      <c r="S1158" s="98">
        <f>'Activity data'!O372*'Emission factors'!$B$29*'Emission factors'!$I$29/1000</f>
        <v>0</v>
      </c>
      <c r="T1158" s="98">
        <f>'Activity data'!P372*'Emission factors'!$B$29*'Emission factors'!$I$29/1000</f>
        <v>0</v>
      </c>
      <c r="U1158" s="98">
        <f>'Activity data'!Q372*'Emission factors'!$B$29*'Emission factors'!$I$29/1000</f>
        <v>0</v>
      </c>
    </row>
    <row r="1159" spans="1:21" x14ac:dyDescent="0.25">
      <c r="A1159" s="92" t="s">
        <v>11</v>
      </c>
      <c r="B1159" s="92" t="s">
        <v>12</v>
      </c>
      <c r="C1159" s="92" t="s">
        <v>13</v>
      </c>
      <c r="D1159" s="92" t="s">
        <v>30</v>
      </c>
      <c r="E1159" s="92" t="s">
        <v>26</v>
      </c>
      <c r="G1159" s="92" t="s">
        <v>97</v>
      </c>
      <c r="H1159" s="92" t="s">
        <v>74</v>
      </c>
      <c r="I1159" s="88" t="s">
        <v>220</v>
      </c>
      <c r="L1159" s="98">
        <f>'Activity data'!H373*'Emission factors'!$B$29*'Emission factors'!$I$29/1000</f>
        <v>0</v>
      </c>
      <c r="M1159" s="98">
        <f>'Activity data'!I373*'Emission factors'!$B$29*'Emission factors'!$I$29/1000</f>
        <v>0</v>
      </c>
      <c r="N1159" s="98">
        <f>'Activity data'!J373*'Emission factors'!$B$29*'Emission factors'!$I$29/1000</f>
        <v>0</v>
      </c>
      <c r="O1159" s="98">
        <f>'Activity data'!K373*'Emission factors'!$B$29*'Emission factors'!$I$29/1000</f>
        <v>0</v>
      </c>
      <c r="P1159" s="98">
        <f>'Activity data'!L373*'Emission factors'!$B$29*'Emission factors'!$I$29/1000</f>
        <v>0</v>
      </c>
      <c r="Q1159" s="98">
        <f>'Activity data'!M373*'Emission factors'!$B$29*'Emission factors'!$I$29/1000</f>
        <v>0</v>
      </c>
      <c r="R1159" s="98">
        <f>'Activity data'!N373*'Emission factors'!$B$29*'Emission factors'!$I$29/1000</f>
        <v>0</v>
      </c>
      <c r="S1159" s="98">
        <f>'Activity data'!O373*'Emission factors'!$B$29*'Emission factors'!$I$29/1000</f>
        <v>0</v>
      </c>
      <c r="T1159" s="98">
        <f>'Activity data'!P373*'Emission factors'!$B$29*'Emission factors'!$I$29/1000</f>
        <v>0</v>
      </c>
      <c r="U1159" s="98">
        <f>'Activity data'!Q373*'Emission factors'!$B$29*'Emission factors'!$I$29/1000</f>
        <v>0</v>
      </c>
    </row>
    <row r="1160" spans="1:21" x14ac:dyDescent="0.25">
      <c r="A1160" s="92" t="s">
        <v>11</v>
      </c>
      <c r="B1160" s="92" t="s">
        <v>12</v>
      </c>
      <c r="C1160" s="92" t="s">
        <v>13</v>
      </c>
      <c r="D1160" s="92" t="s">
        <v>30</v>
      </c>
      <c r="E1160" s="92" t="s">
        <v>26</v>
      </c>
      <c r="G1160" s="92" t="s">
        <v>97</v>
      </c>
      <c r="H1160" s="92" t="s">
        <v>74</v>
      </c>
      <c r="I1160" s="88" t="s">
        <v>193</v>
      </c>
      <c r="L1160" s="98">
        <f>'Activity data'!H374*'Emission factors'!$B$29*'Emission factors'!$I$29/1000</f>
        <v>4.8577652999999997E-3</v>
      </c>
      <c r="M1160" s="98">
        <f>'Activity data'!I374*'Emission factors'!$B$29*'Emission factors'!$I$29/1000</f>
        <v>1.283769075E-2</v>
      </c>
      <c r="N1160" s="98">
        <f>'Activity data'!J374*'Emission factors'!$B$29*'Emission factors'!$I$29/1000</f>
        <v>1.4149492349999999E-2</v>
      </c>
      <c r="O1160" s="98">
        <f>'Activity data'!K374*'Emission factors'!$B$29*'Emission factors'!$I$29/1000</f>
        <v>1.26646728E-2</v>
      </c>
      <c r="P1160" s="98">
        <f>'Activity data'!L374*'Emission factors'!$B$29*'Emission factors'!$I$29/1000</f>
        <v>1.4687837399999999E-2</v>
      </c>
      <c r="Q1160" s="98">
        <f>'Activity data'!M374*'Emission factors'!$B$29*'Emission factors'!$I$29/1000</f>
        <v>8.7314784499999999E-3</v>
      </c>
      <c r="R1160" s="98">
        <f>'Activity data'!N374*'Emission factors'!$B$29*'Emission factors'!$I$29/1000</f>
        <v>6.129577849999999E-3</v>
      </c>
      <c r="S1160" s="98">
        <f>'Activity data'!O374*'Emission factors'!$B$29*'Emission factors'!$I$29/1000</f>
        <v>2.8912686E-3</v>
      </c>
      <c r="T1160" s="98">
        <f>'Activity data'!P374*'Emission factors'!$B$29*'Emission factors'!$I$29/1000</f>
        <v>4.6258689999999995E-4</v>
      </c>
      <c r="U1160" s="98">
        <f>'Activity data'!Q374*'Emission factors'!$B$29*'Emission factors'!$I$29/1000</f>
        <v>3.4700045999999998E-3</v>
      </c>
    </row>
    <row r="1161" spans="1:21" x14ac:dyDescent="0.25">
      <c r="A1161" s="92" t="s">
        <v>11</v>
      </c>
      <c r="B1161" s="92" t="s">
        <v>12</v>
      </c>
      <c r="C1161" s="92" t="s">
        <v>13</v>
      </c>
      <c r="D1161" s="92" t="s">
        <v>30</v>
      </c>
      <c r="E1161" s="92" t="s">
        <v>26</v>
      </c>
      <c r="G1161" s="92" t="s">
        <v>97</v>
      </c>
      <c r="H1161" s="92" t="s">
        <v>74</v>
      </c>
      <c r="I1161" s="88" t="s">
        <v>259</v>
      </c>
      <c r="L1161" s="98">
        <f>'Activity data'!H375*'Emission factors'!$B$29*'Emission factors'!$I$29/1000</f>
        <v>0</v>
      </c>
      <c r="M1161" s="98">
        <f>'Activity data'!I375*'Emission factors'!$B$29*'Emission factors'!$I$29/1000</f>
        <v>0</v>
      </c>
      <c r="N1161" s="98">
        <f>'Activity data'!J375*'Emission factors'!$B$29*'Emission factors'!$I$29/1000</f>
        <v>0</v>
      </c>
      <c r="O1161" s="98">
        <f>'Activity data'!K375*'Emission factors'!$B$29*'Emission factors'!$I$29/1000</f>
        <v>0</v>
      </c>
      <c r="P1161" s="98">
        <f>'Activity data'!L375*'Emission factors'!$B$29*'Emission factors'!$I$29/1000</f>
        <v>0</v>
      </c>
      <c r="Q1161" s="98">
        <f>'Activity data'!M375*'Emission factors'!$B$29*'Emission factors'!$I$29/1000</f>
        <v>0</v>
      </c>
      <c r="R1161" s="98">
        <f>'Activity data'!N375*'Emission factors'!$B$29*'Emission factors'!$I$29/1000</f>
        <v>0</v>
      </c>
      <c r="S1161" s="98">
        <f>'Activity data'!O375*'Emission factors'!$B$29*'Emission factors'!$I$29/1000</f>
        <v>0</v>
      </c>
      <c r="T1161" s="98">
        <f>'Activity data'!P375*'Emission factors'!$B$29*'Emission factors'!$I$29/1000</f>
        <v>0</v>
      </c>
      <c r="U1161" s="98">
        <f>'Activity data'!Q375*'Emission factors'!$B$29*'Emission factors'!$I$29/1000</f>
        <v>0</v>
      </c>
    </row>
    <row r="1162" spans="1:21" x14ac:dyDescent="0.25">
      <c r="A1162" s="92" t="s">
        <v>11</v>
      </c>
      <c r="B1162" s="92" t="s">
        <v>12</v>
      </c>
      <c r="C1162" s="92" t="s">
        <v>13</v>
      </c>
      <c r="D1162" s="92" t="s">
        <v>30</v>
      </c>
      <c r="E1162" s="92" t="s">
        <v>26</v>
      </c>
      <c r="G1162" s="92" t="s">
        <v>97</v>
      </c>
      <c r="H1162" s="92" t="s">
        <v>74</v>
      </c>
      <c r="I1162" s="88" t="s">
        <v>223</v>
      </c>
      <c r="L1162" s="98">
        <f>'Activity data'!H376*'Emission factors'!$B$29*'Emission factors'!$I$29/1000</f>
        <v>0</v>
      </c>
      <c r="M1162" s="98">
        <f>'Activity data'!I376*'Emission factors'!$B$29*'Emission factors'!$I$29/1000</f>
        <v>0</v>
      </c>
      <c r="N1162" s="98">
        <f>'Activity data'!J376*'Emission factors'!$B$29*'Emission factors'!$I$29/1000</f>
        <v>0</v>
      </c>
      <c r="O1162" s="98">
        <f>'Activity data'!K376*'Emission factors'!$B$29*'Emission factors'!$I$29/1000</f>
        <v>0</v>
      </c>
      <c r="P1162" s="98">
        <f>'Activity data'!L376*'Emission factors'!$B$29*'Emission factors'!$I$29/1000</f>
        <v>0</v>
      </c>
      <c r="Q1162" s="98">
        <f>'Activity data'!M376*'Emission factors'!$B$29*'Emission factors'!$I$29/1000</f>
        <v>0</v>
      </c>
      <c r="R1162" s="98">
        <f>'Activity data'!N376*'Emission factors'!$B$29*'Emission factors'!$I$29/1000</f>
        <v>0</v>
      </c>
      <c r="S1162" s="98">
        <f>'Activity data'!O376*'Emission factors'!$B$29*'Emission factors'!$I$29/1000</f>
        <v>0</v>
      </c>
      <c r="T1162" s="98">
        <f>'Activity data'!P376*'Emission factors'!$B$29*'Emission factors'!$I$29/1000</f>
        <v>0</v>
      </c>
      <c r="U1162" s="98">
        <f>'Activity data'!Q376*'Emission factors'!$B$29*'Emission factors'!$I$29/1000</f>
        <v>0</v>
      </c>
    </row>
    <row r="1163" spans="1:21" x14ac:dyDescent="0.25">
      <c r="A1163" s="92" t="s">
        <v>11</v>
      </c>
      <c r="B1163" s="92" t="s">
        <v>12</v>
      </c>
      <c r="C1163" s="92" t="s">
        <v>13</v>
      </c>
      <c r="D1163" s="92" t="s">
        <v>30</v>
      </c>
      <c r="E1163" s="92" t="s">
        <v>26</v>
      </c>
      <c r="G1163" s="92" t="s">
        <v>97</v>
      </c>
      <c r="H1163" s="92" t="s">
        <v>74</v>
      </c>
      <c r="I1163" s="88" t="s">
        <v>221</v>
      </c>
      <c r="L1163" s="98">
        <f>'Activity data'!H377*'Emission factors'!$B$29*'Emission factors'!$I$29/1000</f>
        <v>0</v>
      </c>
      <c r="M1163" s="98">
        <f>'Activity data'!I377*'Emission factors'!$B$29*'Emission factors'!$I$29/1000</f>
        <v>0</v>
      </c>
      <c r="N1163" s="98">
        <f>'Activity data'!J377*'Emission factors'!$B$29*'Emission factors'!$I$29/1000</f>
        <v>0</v>
      </c>
      <c r="O1163" s="98">
        <f>'Activity data'!K377*'Emission factors'!$B$29*'Emission factors'!$I$29/1000</f>
        <v>0</v>
      </c>
      <c r="P1163" s="98">
        <f>'Activity data'!L377*'Emission factors'!$B$29*'Emission factors'!$I$29/1000</f>
        <v>0</v>
      </c>
      <c r="Q1163" s="98">
        <f>'Activity data'!M377*'Emission factors'!$B$29*'Emission factors'!$I$29/1000</f>
        <v>0</v>
      </c>
      <c r="R1163" s="98">
        <f>'Activity data'!N377*'Emission factors'!$B$29*'Emission factors'!$I$29/1000</f>
        <v>0</v>
      </c>
      <c r="S1163" s="98">
        <f>'Activity data'!O377*'Emission factors'!$B$29*'Emission factors'!$I$29/1000</f>
        <v>0</v>
      </c>
      <c r="T1163" s="98">
        <f>'Activity data'!P377*'Emission factors'!$B$29*'Emission factors'!$I$29/1000</f>
        <v>0</v>
      </c>
      <c r="U1163" s="98">
        <f>'Activity data'!Q377*'Emission factors'!$B$29*'Emission factors'!$I$29/1000</f>
        <v>0</v>
      </c>
    </row>
    <row r="1164" spans="1:21" x14ac:dyDescent="0.25">
      <c r="A1164" s="92" t="s">
        <v>11</v>
      </c>
      <c r="B1164" s="92" t="s">
        <v>12</v>
      </c>
      <c r="C1164" s="92" t="s">
        <v>13</v>
      </c>
      <c r="D1164" s="92" t="s">
        <v>30</v>
      </c>
      <c r="E1164" s="92" t="s">
        <v>26</v>
      </c>
      <c r="G1164" s="92" t="s">
        <v>97</v>
      </c>
      <c r="H1164" s="92" t="s">
        <v>74</v>
      </c>
      <c r="I1164" s="88" t="s">
        <v>222</v>
      </c>
      <c r="L1164" s="98">
        <f>'Activity data'!H378*'Emission factors'!$B$29*'Emission factors'!$I$29/1000</f>
        <v>7.0946000349999996E-2</v>
      </c>
      <c r="M1164" s="98">
        <f>'Activity data'!I378*'Emission factors'!$B$29*'Emission factors'!$I$29/1000</f>
        <v>0.26582469800000003</v>
      </c>
      <c r="N1164" s="98">
        <f>'Activity data'!J378*'Emission factors'!$B$29*'Emission factors'!$I$29/1000</f>
        <v>0.14821228009999998</v>
      </c>
      <c r="O1164" s="98">
        <f>'Activity data'!K378*'Emission factors'!$B$29*'Emission factors'!$I$29/1000</f>
        <v>0.10198714874999999</v>
      </c>
      <c r="P1164" s="98">
        <f>'Activity data'!L378*'Emission factors'!$B$29*'Emission factors'!$I$29/1000</f>
        <v>0.14437574269999998</v>
      </c>
      <c r="Q1164" s="98">
        <f>'Activity data'!M378*'Emission factors'!$B$29*'Emission factors'!$I$29/1000</f>
        <v>9.4702108399999999E-2</v>
      </c>
      <c r="R1164" s="98">
        <f>'Activity data'!N378*'Emission factors'!$B$29*'Emission factors'!$I$29/1000</f>
        <v>3.2473921900000001E-2</v>
      </c>
      <c r="S1164" s="98">
        <f>'Activity data'!O378*'Emission factors'!$B$29*'Emission factors'!$I$29/1000</f>
        <v>4.6320984500000002E-2</v>
      </c>
      <c r="T1164" s="98">
        <f>'Activity data'!P378*'Emission factors'!$B$29*'Emission factors'!$I$29/1000</f>
        <v>5.2014299899999998E-2</v>
      </c>
      <c r="U1164" s="98">
        <f>'Activity data'!Q378*'Emission factors'!$B$29*'Emission factors'!$I$29/1000</f>
        <v>0.73288434310000006</v>
      </c>
    </row>
    <row r="1165" spans="1:21" x14ac:dyDescent="0.25">
      <c r="A1165" s="92" t="s">
        <v>11</v>
      </c>
      <c r="B1165" s="92" t="s">
        <v>12</v>
      </c>
      <c r="C1165" s="92" t="s">
        <v>13</v>
      </c>
      <c r="D1165" s="92" t="s">
        <v>30</v>
      </c>
      <c r="E1165" s="92" t="s">
        <v>26</v>
      </c>
      <c r="G1165" s="92" t="s">
        <v>97</v>
      </c>
      <c r="H1165" s="92" t="s">
        <v>74</v>
      </c>
      <c r="I1165" s="88" t="s">
        <v>201</v>
      </c>
      <c r="L1165" s="98">
        <f>'Activity data'!H379*'Emission factors'!$B$29*'Emission factors'!$I$29/1000</f>
        <v>6.3664376149999993E-2</v>
      </c>
      <c r="M1165" s="98">
        <f>'Activity data'!I379*'Emission factors'!$B$29*'Emission factors'!$I$29/1000</f>
        <v>0.70444730575000003</v>
      </c>
      <c r="N1165" s="98">
        <f>'Activity data'!J379*'Emission factors'!$B$29*'Emission factors'!$I$29/1000</f>
        <v>2.1332677173499999</v>
      </c>
      <c r="O1165" s="98">
        <f>'Activity data'!K379*'Emission factors'!$B$29*'Emission factors'!$I$29/1000</f>
        <v>10.795324975599998</v>
      </c>
      <c r="P1165" s="98">
        <f>'Activity data'!L379*'Emission factors'!$B$29*'Emission factors'!$I$29/1000</f>
        <v>17.396060243099992</v>
      </c>
      <c r="Q1165" s="98">
        <f>'Activity data'!M379*'Emission factors'!$B$29*'Emission factors'!$I$29/1000</f>
        <v>35.10906525659999</v>
      </c>
      <c r="R1165" s="98">
        <f>'Activity data'!N379*'Emission factors'!$B$29*'Emission factors'!$I$29/1000</f>
        <v>20.986819717099994</v>
      </c>
      <c r="S1165" s="98">
        <f>'Activity data'!O379*'Emission factors'!$B$29*'Emission factors'!$I$29/1000</f>
        <v>5.4115971646000007</v>
      </c>
      <c r="T1165" s="98">
        <f>'Activity data'!P379*'Emission factors'!$B$29*'Emission factors'!$I$29/1000</f>
        <v>2.8698404977000003</v>
      </c>
      <c r="U1165" s="98">
        <f>'Activity data'!Q379*'Emission factors'!$B$29*'Emission factors'!$I$29/1000</f>
        <v>1.8228150385999997</v>
      </c>
    </row>
    <row r="1166" spans="1:21" x14ac:dyDescent="0.25">
      <c r="A1166" s="92" t="s">
        <v>11</v>
      </c>
      <c r="B1166" s="92" t="s">
        <v>12</v>
      </c>
      <c r="C1166" s="92" t="s">
        <v>13</v>
      </c>
      <c r="D1166" s="92" t="s">
        <v>30</v>
      </c>
      <c r="E1166" s="92" t="s">
        <v>26</v>
      </c>
      <c r="G1166" s="92" t="s">
        <v>97</v>
      </c>
      <c r="H1166" s="92" t="s">
        <v>74</v>
      </c>
      <c r="I1166" s="88" t="s">
        <v>207</v>
      </c>
      <c r="L1166" s="98">
        <f>'Activity data'!H380*'Emission factors'!$B$29*'Emission factors'!$I$29/1000</f>
        <v>0</v>
      </c>
      <c r="M1166" s="98">
        <f>'Activity data'!I380*'Emission factors'!$B$29*'Emission factors'!$I$29/1000</f>
        <v>0</v>
      </c>
      <c r="N1166" s="98">
        <f>'Activity data'!J380*'Emission factors'!$B$29*'Emission factors'!$I$29/1000</f>
        <v>0</v>
      </c>
      <c r="O1166" s="98">
        <f>'Activity data'!K380*'Emission factors'!$B$29*'Emission factors'!$I$29/1000</f>
        <v>0</v>
      </c>
      <c r="P1166" s="98">
        <f>'Activity data'!L380*'Emission factors'!$B$29*'Emission factors'!$I$29/1000</f>
        <v>0</v>
      </c>
      <c r="Q1166" s="98">
        <f>'Activity data'!M380*'Emission factors'!$B$29*'Emission factors'!$I$29/1000</f>
        <v>0</v>
      </c>
      <c r="R1166" s="98">
        <f>'Activity data'!N380*'Emission factors'!$B$29*'Emission factors'!$I$29/1000</f>
        <v>0</v>
      </c>
      <c r="S1166" s="98">
        <f>'Activity data'!O380*'Emission factors'!$B$29*'Emission factors'!$I$29/1000</f>
        <v>0</v>
      </c>
      <c r="T1166" s="98">
        <f>'Activity data'!P380*'Emission factors'!$B$29*'Emission factors'!$I$29/1000</f>
        <v>0</v>
      </c>
      <c r="U1166" s="98">
        <f>'Activity data'!Q380*'Emission factors'!$B$29*'Emission factors'!$I$29/1000</f>
        <v>0</v>
      </c>
    </row>
    <row r="1167" spans="1:21" x14ac:dyDescent="0.25">
      <c r="A1167" s="92" t="s">
        <v>11</v>
      </c>
      <c r="B1167" s="92" t="s">
        <v>12</v>
      </c>
      <c r="C1167" s="92" t="s">
        <v>13</v>
      </c>
      <c r="D1167" s="92" t="s">
        <v>30</v>
      </c>
      <c r="E1167" s="92" t="s">
        <v>26</v>
      </c>
      <c r="G1167" s="92" t="s">
        <v>97</v>
      </c>
      <c r="H1167" s="92" t="s">
        <v>74</v>
      </c>
      <c r="I1167" s="88" t="s">
        <v>218</v>
      </c>
      <c r="L1167" s="98">
        <f>'Activity data'!H381*'Emission factors'!$B$29*'Emission factors'!$I$29/1000</f>
        <v>0</v>
      </c>
      <c r="M1167" s="98">
        <f>'Activity data'!I381*'Emission factors'!$B$29*'Emission factors'!$I$29/1000</f>
        <v>0</v>
      </c>
      <c r="N1167" s="98">
        <f>'Activity data'!J381*'Emission factors'!$B$29*'Emission factors'!$I$29/1000</f>
        <v>0</v>
      </c>
      <c r="O1167" s="98">
        <f>'Activity data'!K381*'Emission factors'!$B$29*'Emission factors'!$I$29/1000</f>
        <v>0</v>
      </c>
      <c r="P1167" s="98">
        <f>'Activity data'!L381*'Emission factors'!$B$29*'Emission factors'!$I$29/1000</f>
        <v>0</v>
      </c>
      <c r="Q1167" s="98">
        <f>'Activity data'!M381*'Emission factors'!$B$29*'Emission factors'!$I$29/1000</f>
        <v>0</v>
      </c>
      <c r="R1167" s="98">
        <f>'Activity data'!N381*'Emission factors'!$B$29*'Emission factors'!$I$29/1000</f>
        <v>0</v>
      </c>
      <c r="S1167" s="98">
        <f>'Activity data'!O381*'Emission factors'!$B$29*'Emission factors'!$I$29/1000</f>
        <v>0</v>
      </c>
      <c r="T1167" s="98">
        <f>'Activity data'!P381*'Emission factors'!$B$29*'Emission factors'!$I$29/1000</f>
        <v>0</v>
      </c>
      <c r="U1167" s="98">
        <f>'Activity data'!Q381*'Emission factors'!$B$29*'Emission factors'!$I$29/1000</f>
        <v>0</v>
      </c>
    </row>
    <row r="1168" spans="1:21" x14ac:dyDescent="0.25">
      <c r="A1168" s="92" t="s">
        <v>11</v>
      </c>
      <c r="B1168" s="92" t="s">
        <v>12</v>
      </c>
      <c r="C1168" s="92" t="s">
        <v>13</v>
      </c>
      <c r="D1168" s="92" t="s">
        <v>30</v>
      </c>
      <c r="E1168" s="92" t="s">
        <v>26</v>
      </c>
      <c r="G1168" s="92" t="s">
        <v>97</v>
      </c>
      <c r="H1168" s="92" t="s">
        <v>74</v>
      </c>
      <c r="I1168" s="88" t="s">
        <v>194</v>
      </c>
      <c r="L1168" s="98">
        <f>'Activity data'!H382*'Emission factors'!$B$29*'Emission factors'!$I$29/1000</f>
        <v>0</v>
      </c>
      <c r="M1168" s="98">
        <f>'Activity data'!I382*'Emission factors'!$B$29*'Emission factors'!$I$29/1000</f>
        <v>0</v>
      </c>
      <c r="N1168" s="98">
        <f>'Activity data'!J382*'Emission factors'!$B$29*'Emission factors'!$I$29/1000</f>
        <v>0</v>
      </c>
      <c r="O1168" s="98">
        <f>'Activity data'!K382*'Emission factors'!$B$29*'Emission factors'!$I$29/1000</f>
        <v>0</v>
      </c>
      <c r="P1168" s="98">
        <f>'Activity data'!L382*'Emission factors'!$B$29*'Emission factors'!$I$29/1000</f>
        <v>0</v>
      </c>
      <c r="Q1168" s="98">
        <f>'Activity data'!M382*'Emission factors'!$B$29*'Emission factors'!$I$29/1000</f>
        <v>0</v>
      </c>
      <c r="R1168" s="98">
        <f>'Activity data'!N382*'Emission factors'!$B$29*'Emission factors'!$I$29/1000</f>
        <v>0</v>
      </c>
      <c r="S1168" s="98">
        <f>'Activity data'!O382*'Emission factors'!$B$29*'Emission factors'!$I$29/1000</f>
        <v>0</v>
      </c>
      <c r="T1168" s="98">
        <f>'Activity data'!P382*'Emission factors'!$B$29*'Emission factors'!$I$29/1000</f>
        <v>0</v>
      </c>
      <c r="U1168" s="98">
        <f>'Activity data'!Q382*'Emission factors'!$B$29*'Emission factors'!$I$29/1000</f>
        <v>0</v>
      </c>
    </row>
    <row r="1169" spans="1:21" x14ac:dyDescent="0.25">
      <c r="A1169" s="92" t="s">
        <v>11</v>
      </c>
      <c r="B1169" s="92" t="s">
        <v>12</v>
      </c>
      <c r="C1169" s="92" t="s">
        <v>13</v>
      </c>
      <c r="D1169" s="92" t="s">
        <v>30</v>
      </c>
      <c r="E1169" s="92" t="s">
        <v>26</v>
      </c>
      <c r="G1169" s="92" t="s">
        <v>97</v>
      </c>
      <c r="H1169" s="92" t="s">
        <v>74</v>
      </c>
      <c r="I1169" s="88" t="s">
        <v>195</v>
      </c>
      <c r="L1169" s="98">
        <f>'Activity data'!H383*'Emission factors'!$B$29*'Emission factors'!$I$29/1000</f>
        <v>0</v>
      </c>
      <c r="M1169" s="98">
        <f>'Activity data'!I383*'Emission factors'!$B$29*'Emission factors'!$I$29/1000</f>
        <v>0</v>
      </c>
      <c r="N1169" s="98">
        <f>'Activity data'!J383*'Emission factors'!$B$29*'Emission factors'!$I$29/1000</f>
        <v>0</v>
      </c>
      <c r="O1169" s="98">
        <f>'Activity data'!K383*'Emission factors'!$B$29*'Emission factors'!$I$29/1000</f>
        <v>0</v>
      </c>
      <c r="P1169" s="98">
        <f>'Activity data'!L383*'Emission factors'!$B$29*'Emission factors'!$I$29/1000</f>
        <v>0</v>
      </c>
      <c r="Q1169" s="98">
        <f>'Activity data'!M383*'Emission factors'!$B$29*'Emission factors'!$I$29/1000</f>
        <v>0</v>
      </c>
      <c r="R1169" s="98">
        <f>'Activity data'!N383*'Emission factors'!$B$29*'Emission factors'!$I$29/1000</f>
        <v>0</v>
      </c>
      <c r="S1169" s="98">
        <f>'Activity data'!O383*'Emission factors'!$B$29*'Emission factors'!$I$29/1000</f>
        <v>0</v>
      </c>
      <c r="T1169" s="98">
        <f>'Activity data'!P383*'Emission factors'!$B$29*'Emission factors'!$I$29/1000</f>
        <v>0</v>
      </c>
      <c r="U1169" s="98">
        <f>'Activity data'!Q383*'Emission factors'!$B$29*'Emission factors'!$I$29/1000</f>
        <v>0</v>
      </c>
    </row>
    <row r="1170" spans="1:21" x14ac:dyDescent="0.25">
      <c r="A1170" s="92" t="s">
        <v>11</v>
      </c>
      <c r="B1170" s="92" t="s">
        <v>12</v>
      </c>
      <c r="C1170" s="92" t="s">
        <v>13</v>
      </c>
      <c r="D1170" s="92" t="s">
        <v>30</v>
      </c>
      <c r="E1170" s="92" t="s">
        <v>26</v>
      </c>
      <c r="G1170" s="92" t="s">
        <v>97</v>
      </c>
      <c r="H1170" s="92" t="s">
        <v>74</v>
      </c>
      <c r="I1170" s="88" t="s">
        <v>209</v>
      </c>
      <c r="L1170" s="98">
        <f>'Activity data'!H384*'Emission factors'!$B$29*'Emission factors'!$I$29/1000</f>
        <v>0.63117289774999996</v>
      </c>
      <c r="M1170" s="98">
        <f>'Activity data'!I384*'Emission factors'!$B$29*'Emission factors'!$I$29/1000</f>
        <v>0.96622647834999975</v>
      </c>
      <c r="N1170" s="98">
        <f>'Activity data'!J384*'Emission factors'!$B$29*'Emission factors'!$I$29/1000</f>
        <v>0.86815303179999992</v>
      </c>
      <c r="O1170" s="98">
        <f>'Activity data'!K384*'Emission factors'!$B$29*'Emission factors'!$I$29/1000</f>
        <v>0.96501575459999978</v>
      </c>
      <c r="P1170" s="98">
        <f>'Activity data'!L384*'Emission factors'!$B$29*'Emission factors'!$I$29/1000</f>
        <v>0.98641090110000007</v>
      </c>
      <c r="Q1170" s="98">
        <f>'Activity data'!M384*'Emission factors'!$B$29*'Emission factors'!$I$29/1000</f>
        <v>0.58714615939999992</v>
      </c>
      <c r="R1170" s="98">
        <f>'Activity data'!N384*'Emission factors'!$B$29*'Emission factors'!$I$29/1000</f>
        <v>0.25098815759999998</v>
      </c>
      <c r="S1170" s="98">
        <f>'Activity data'!O384*'Emission factors'!$B$29*'Emission factors'!$I$29/1000</f>
        <v>4.553547094999999E-2</v>
      </c>
      <c r="T1170" s="98">
        <f>'Activity data'!P384*'Emission factors'!$B$29*'Emission factors'!$I$29/1000</f>
        <v>0</v>
      </c>
      <c r="U1170" s="98">
        <f>'Activity data'!Q384*'Emission factors'!$B$29*'Emission factors'!$I$29/1000</f>
        <v>0</v>
      </c>
    </row>
    <row r="1171" spans="1:21" x14ac:dyDescent="0.25">
      <c r="A1171" s="92" t="s">
        <v>11</v>
      </c>
      <c r="B1171" s="92" t="s">
        <v>12</v>
      </c>
      <c r="C1171" s="92" t="s">
        <v>13</v>
      </c>
      <c r="D1171" s="92" t="s">
        <v>30</v>
      </c>
      <c r="E1171" s="92" t="s">
        <v>26</v>
      </c>
      <c r="G1171" s="92" t="s">
        <v>97</v>
      </c>
      <c r="H1171" s="92" t="s">
        <v>74</v>
      </c>
      <c r="I1171" s="88" t="s">
        <v>208</v>
      </c>
      <c r="L1171" s="98">
        <f>'Activity data'!H385*'Emission factors'!$B$29*'Emission factors'!$I$29/1000</f>
        <v>0.59936532605000004</v>
      </c>
      <c r="M1171" s="98">
        <f>'Activity data'!I385*'Emission factors'!$B$29*'Emission factors'!$I$29/1000</f>
        <v>1.0352628508499999</v>
      </c>
      <c r="N1171" s="98">
        <f>'Activity data'!J385*'Emission factors'!$B$29*'Emission factors'!$I$29/1000</f>
        <v>0.94526538385000003</v>
      </c>
      <c r="O1171" s="98">
        <f>'Activity data'!K385*'Emission factors'!$B$29*'Emission factors'!$I$29/1000</f>
        <v>0.59273417700000008</v>
      </c>
      <c r="P1171" s="98">
        <f>'Activity data'!L385*'Emission factors'!$B$29*'Emission factors'!$I$29/1000</f>
        <v>0.47571395875</v>
      </c>
      <c r="Q1171" s="98">
        <f>'Activity data'!M385*'Emission factors'!$B$29*'Emission factors'!$I$29/1000</f>
        <v>0.51024440294999984</v>
      </c>
      <c r="R1171" s="98">
        <f>'Activity data'!N385*'Emission factors'!$B$29*'Emission factors'!$I$29/1000</f>
        <v>1.9629326508</v>
      </c>
      <c r="S1171" s="98">
        <f>'Activity data'!O385*'Emission factors'!$B$29*'Emission factors'!$I$29/1000</f>
        <v>3.0776871017000005</v>
      </c>
      <c r="T1171" s="98">
        <f>'Activity data'!P385*'Emission factors'!$B$29*'Emission factors'!$I$29/1000</f>
        <v>3.2705245492499997</v>
      </c>
      <c r="U1171" s="98">
        <f>'Activity data'!Q385*'Emission factors'!$B$29*'Emission factors'!$I$29/1000</f>
        <v>6.6778005972499992</v>
      </c>
    </row>
    <row r="1172" spans="1:21" x14ac:dyDescent="0.25">
      <c r="A1172" s="92" t="s">
        <v>11</v>
      </c>
      <c r="B1172" s="92" t="s">
        <v>12</v>
      </c>
      <c r="C1172" s="92" t="s">
        <v>13</v>
      </c>
      <c r="D1172" s="92" t="s">
        <v>30</v>
      </c>
      <c r="E1172" s="92" t="s">
        <v>26</v>
      </c>
      <c r="G1172" s="92" t="s">
        <v>97</v>
      </c>
      <c r="H1172" s="92" t="s">
        <v>74</v>
      </c>
      <c r="I1172" s="88" t="s">
        <v>226</v>
      </c>
      <c r="L1172" s="98">
        <f>'Activity data'!H386*'Emission factors'!$B$29*'Emission factors'!$I$29/1000</f>
        <v>0</v>
      </c>
      <c r="M1172" s="98">
        <f>'Activity data'!I386*'Emission factors'!$B$29*'Emission factors'!$I$29/1000</f>
        <v>5.7813314999999993E-4</v>
      </c>
      <c r="N1172" s="98">
        <f>'Activity data'!J386*'Emission factors'!$B$29*'Emission factors'!$I$29/1000</f>
        <v>1.9271104999999997E-4</v>
      </c>
      <c r="O1172" s="98">
        <f>'Activity data'!K386*'Emission factors'!$B$29*'Emission factors'!$I$29/1000</f>
        <v>6.5833028549999992E-2</v>
      </c>
      <c r="P1172" s="98">
        <f>'Activity data'!L386*'Emission factors'!$B$29*'Emission factors'!$I$29/1000</f>
        <v>0.13335705135000001</v>
      </c>
      <c r="Q1172" s="98">
        <f>'Activity data'!M386*'Emission factors'!$B$29*'Emission factors'!$I$29/1000</f>
        <v>3.7137569499999995E-2</v>
      </c>
      <c r="R1172" s="98">
        <f>'Activity data'!N386*'Emission factors'!$B$29*'Emission factors'!$I$29/1000</f>
        <v>0</v>
      </c>
      <c r="S1172" s="98">
        <f>'Activity data'!O386*'Emission factors'!$B$29*'Emission factors'!$I$29/1000</f>
        <v>0</v>
      </c>
      <c r="T1172" s="98">
        <f>'Activity data'!P386*'Emission factors'!$B$29*'Emission factors'!$I$29/1000</f>
        <v>0</v>
      </c>
      <c r="U1172" s="98">
        <f>'Activity data'!Q386*'Emission factors'!$B$29*'Emission factors'!$I$29/1000</f>
        <v>0</v>
      </c>
    </row>
    <row r="1173" spans="1:21" x14ac:dyDescent="0.25">
      <c r="A1173" s="92" t="s">
        <v>11</v>
      </c>
      <c r="B1173" s="92" t="s">
        <v>12</v>
      </c>
      <c r="C1173" s="92" t="s">
        <v>13</v>
      </c>
      <c r="D1173" s="92" t="s">
        <v>30</v>
      </c>
      <c r="E1173" s="92" t="s">
        <v>26</v>
      </c>
      <c r="G1173" s="92" t="s">
        <v>97</v>
      </c>
      <c r="H1173" s="92" t="s">
        <v>74</v>
      </c>
      <c r="I1173" s="88" t="s">
        <v>196</v>
      </c>
      <c r="L1173" s="98">
        <f>'Activity data'!H387*'Emission factors'!$B$29*'Emission factors'!$I$29/1000</f>
        <v>0</v>
      </c>
      <c r="M1173" s="98">
        <f>'Activity data'!I387*'Emission factors'!$B$29*'Emission factors'!$I$29/1000</f>
        <v>0</v>
      </c>
      <c r="N1173" s="98">
        <f>'Activity data'!J387*'Emission factors'!$B$29*'Emission factors'!$I$29/1000</f>
        <v>0</v>
      </c>
      <c r="O1173" s="98">
        <f>'Activity data'!K387*'Emission factors'!$B$29*'Emission factors'!$I$29/1000</f>
        <v>0</v>
      </c>
      <c r="P1173" s="98">
        <f>'Activity data'!L387*'Emission factors'!$B$29*'Emission factors'!$I$29/1000</f>
        <v>0</v>
      </c>
      <c r="Q1173" s="98">
        <f>'Activity data'!M387*'Emission factors'!$B$29*'Emission factors'!$I$29/1000</f>
        <v>0</v>
      </c>
      <c r="R1173" s="98">
        <f>'Activity data'!N387*'Emission factors'!$B$29*'Emission factors'!$I$29/1000</f>
        <v>0</v>
      </c>
      <c r="S1173" s="98">
        <f>'Activity data'!O387*'Emission factors'!$B$29*'Emission factors'!$I$29/1000</f>
        <v>0</v>
      </c>
      <c r="T1173" s="98">
        <f>'Activity data'!P387*'Emission factors'!$B$29*'Emission factors'!$I$29/1000</f>
        <v>0</v>
      </c>
      <c r="U1173" s="98">
        <f>'Activity data'!Q387*'Emission factors'!$B$29*'Emission factors'!$I$29/1000</f>
        <v>0</v>
      </c>
    </row>
    <row r="1174" spans="1:21" x14ac:dyDescent="0.25">
      <c r="A1174" s="92" t="s">
        <v>11</v>
      </c>
      <c r="B1174" s="92" t="s">
        <v>12</v>
      </c>
      <c r="C1174" s="92" t="s">
        <v>13</v>
      </c>
      <c r="D1174" s="92" t="s">
        <v>30</v>
      </c>
      <c r="E1174" s="92" t="s">
        <v>26</v>
      </c>
      <c r="G1174" s="92" t="s">
        <v>97</v>
      </c>
      <c r="H1174" s="92" t="s">
        <v>74</v>
      </c>
      <c r="I1174" s="88" t="s">
        <v>197</v>
      </c>
      <c r="L1174" s="98">
        <f>'Activity data'!H388*'Emission factors'!$B$29*'Emission factors'!$I$29/1000</f>
        <v>3.5487987026000001</v>
      </c>
      <c r="M1174" s="98">
        <f>'Activity data'!I388*'Emission factors'!$B$29*'Emission factors'!$I$29/1000</f>
        <v>3.0732766511</v>
      </c>
      <c r="N1174" s="98">
        <f>'Activity data'!J388*'Emission factors'!$B$29*'Emission factors'!$I$29/1000</f>
        <v>4.1078512481999994</v>
      </c>
      <c r="O1174" s="98">
        <f>'Activity data'!K388*'Emission factors'!$B$29*'Emission factors'!$I$29/1000</f>
        <v>4.0287227647999995</v>
      </c>
      <c r="P1174" s="98">
        <f>'Activity data'!L388*'Emission factors'!$B$29*'Emission factors'!$I$29/1000</f>
        <v>4.1031419849499997</v>
      </c>
      <c r="Q1174" s="98">
        <f>'Activity data'!M388*'Emission factors'!$B$29*'Emission factors'!$I$29/1000</f>
        <v>7.4537491281999992</v>
      </c>
      <c r="R1174" s="98">
        <f>'Activity data'!N388*'Emission factors'!$B$29*'Emission factors'!$I$29/1000</f>
        <v>8.7425827460499992</v>
      </c>
      <c r="S1174" s="98">
        <f>'Activity data'!O388*'Emission factors'!$B$29*'Emission factors'!$I$29/1000</f>
        <v>12.955771783299998</v>
      </c>
      <c r="T1174" s="98">
        <f>'Activity data'!P388*'Emission factors'!$B$29*'Emission factors'!$I$29/1000</f>
        <v>15.55451043505</v>
      </c>
      <c r="U1174" s="98">
        <f>'Activity data'!Q388*'Emission factors'!$B$29*'Emission factors'!$I$29/1000</f>
        <v>14.275590685449997</v>
      </c>
    </row>
    <row r="1175" spans="1:21" x14ac:dyDescent="0.25">
      <c r="A1175" s="92" t="s">
        <v>11</v>
      </c>
      <c r="B1175" s="92" t="s">
        <v>12</v>
      </c>
      <c r="C1175" s="92" t="s">
        <v>13</v>
      </c>
      <c r="D1175" s="92" t="s">
        <v>30</v>
      </c>
      <c r="E1175" s="92" t="s">
        <v>26</v>
      </c>
      <c r="G1175" s="92" t="s">
        <v>97</v>
      </c>
      <c r="H1175" s="92" t="s">
        <v>74</v>
      </c>
      <c r="I1175" s="88" t="s">
        <v>229</v>
      </c>
      <c r="L1175" s="98">
        <f>'Activity data'!H389*'Emission factors'!$B$29*'Emission factors'!$I$29/1000</f>
        <v>0</v>
      </c>
      <c r="M1175" s="98">
        <f>'Activity data'!I389*'Emission factors'!$B$29*'Emission factors'!$I$29/1000</f>
        <v>0</v>
      </c>
      <c r="N1175" s="98">
        <f>'Activity data'!J389*'Emission factors'!$B$29*'Emission factors'!$I$29/1000</f>
        <v>0</v>
      </c>
      <c r="O1175" s="98">
        <f>'Activity data'!K389*'Emission factors'!$B$29*'Emission factors'!$I$29/1000</f>
        <v>0</v>
      </c>
      <c r="P1175" s="98">
        <f>'Activity data'!L389*'Emission factors'!$B$29*'Emission factors'!$I$29/1000</f>
        <v>0</v>
      </c>
      <c r="Q1175" s="98">
        <f>'Activity data'!M389*'Emission factors'!$B$29*'Emission factors'!$I$29/1000</f>
        <v>0</v>
      </c>
      <c r="R1175" s="98">
        <f>'Activity data'!N389*'Emission factors'!$B$29*'Emission factors'!$I$29/1000</f>
        <v>0</v>
      </c>
      <c r="S1175" s="98">
        <f>'Activity data'!O389*'Emission factors'!$B$29*'Emission factors'!$I$29/1000</f>
        <v>0</v>
      </c>
      <c r="T1175" s="98">
        <f>'Activity data'!P389*'Emission factors'!$B$29*'Emission factors'!$I$29/1000</f>
        <v>0</v>
      </c>
      <c r="U1175" s="98">
        <f>'Activity data'!Q389*'Emission factors'!$B$29*'Emission factors'!$I$29/1000</f>
        <v>0</v>
      </c>
    </row>
    <row r="1176" spans="1:21" x14ac:dyDescent="0.25">
      <c r="A1176" s="92" t="s">
        <v>11</v>
      </c>
      <c r="B1176" s="92" t="s">
        <v>12</v>
      </c>
      <c r="C1176" s="92" t="s">
        <v>13</v>
      </c>
      <c r="D1176" s="92" t="s">
        <v>30</v>
      </c>
      <c r="E1176" s="92" t="s">
        <v>26</v>
      </c>
      <c r="G1176" s="92" t="s">
        <v>97</v>
      </c>
      <c r="H1176" s="92" t="s">
        <v>74</v>
      </c>
      <c r="I1176" s="88" t="s">
        <v>198</v>
      </c>
      <c r="L1176" s="98">
        <f>'Activity data'!H390*'Emission factors'!$B$29*'Emission factors'!$I$29/1000</f>
        <v>0</v>
      </c>
      <c r="M1176" s="98">
        <f>'Activity data'!I390*'Emission factors'!$B$29*'Emission factors'!$I$29/1000</f>
        <v>0</v>
      </c>
      <c r="N1176" s="98">
        <f>'Activity data'!J390*'Emission factors'!$B$29*'Emission factors'!$I$29/1000</f>
        <v>0</v>
      </c>
      <c r="O1176" s="98">
        <f>'Activity data'!K390*'Emission factors'!$B$29*'Emission factors'!$I$29/1000</f>
        <v>0</v>
      </c>
      <c r="P1176" s="98">
        <f>'Activity data'!L390*'Emission factors'!$B$29*'Emission factors'!$I$29/1000</f>
        <v>0</v>
      </c>
      <c r="Q1176" s="98">
        <f>'Activity data'!M390*'Emission factors'!$B$29*'Emission factors'!$I$29/1000</f>
        <v>0</v>
      </c>
      <c r="R1176" s="98">
        <f>'Activity data'!N390*'Emission factors'!$B$29*'Emission factors'!$I$29/1000</f>
        <v>0</v>
      </c>
      <c r="S1176" s="98">
        <f>'Activity data'!O390*'Emission factors'!$B$29*'Emission factors'!$I$29/1000</f>
        <v>0</v>
      </c>
      <c r="T1176" s="98">
        <f>'Activity data'!P390*'Emission factors'!$B$29*'Emission factors'!$I$29/1000</f>
        <v>0</v>
      </c>
      <c r="U1176" s="98">
        <f>'Activity data'!Q390*'Emission factors'!$B$29*'Emission factors'!$I$29/1000</f>
        <v>0</v>
      </c>
    </row>
    <row r="1177" spans="1:21" x14ac:dyDescent="0.25">
      <c r="A1177" s="92" t="s">
        <v>11</v>
      </c>
      <c r="B1177" s="92" t="s">
        <v>12</v>
      </c>
      <c r="C1177" s="92" t="s">
        <v>13</v>
      </c>
      <c r="D1177" s="92" t="s">
        <v>30</v>
      </c>
      <c r="E1177" s="92" t="s">
        <v>26</v>
      </c>
      <c r="G1177" s="92" t="s">
        <v>97</v>
      </c>
      <c r="H1177" s="92" t="s">
        <v>74</v>
      </c>
      <c r="I1177" s="88" t="s">
        <v>231</v>
      </c>
      <c r="L1177" s="98">
        <f>'Activity data'!H391*'Emission factors'!$B$29*'Emission factors'!$I$29/1000</f>
        <v>0</v>
      </c>
      <c r="M1177" s="98">
        <f>'Activity data'!I391*'Emission factors'!$B$29*'Emission factors'!$I$29/1000</f>
        <v>0</v>
      </c>
      <c r="N1177" s="98">
        <f>'Activity data'!J391*'Emission factors'!$B$29*'Emission factors'!$I$29/1000</f>
        <v>0</v>
      </c>
      <c r="O1177" s="98">
        <f>'Activity data'!K391*'Emission factors'!$B$29*'Emission factors'!$I$29/1000</f>
        <v>0</v>
      </c>
      <c r="P1177" s="98">
        <f>'Activity data'!L391*'Emission factors'!$B$29*'Emission factors'!$I$29/1000</f>
        <v>0</v>
      </c>
      <c r="Q1177" s="98">
        <f>'Activity data'!M391*'Emission factors'!$B$29*'Emission factors'!$I$29/1000</f>
        <v>0</v>
      </c>
      <c r="R1177" s="98">
        <f>'Activity data'!N391*'Emission factors'!$B$29*'Emission factors'!$I$29/1000</f>
        <v>0</v>
      </c>
      <c r="S1177" s="98">
        <f>'Activity data'!O391*'Emission factors'!$B$29*'Emission factors'!$I$29/1000</f>
        <v>0</v>
      </c>
      <c r="T1177" s="98">
        <f>'Activity data'!P391*'Emission factors'!$B$29*'Emission factors'!$I$29/1000</f>
        <v>0</v>
      </c>
      <c r="U1177" s="98">
        <f>'Activity data'!Q391*'Emission factors'!$B$29*'Emission factors'!$I$29/1000</f>
        <v>0</v>
      </c>
    </row>
    <row r="1178" spans="1:21" x14ac:dyDescent="0.25">
      <c r="A1178" s="92" t="s">
        <v>11</v>
      </c>
      <c r="B1178" s="92" t="s">
        <v>12</v>
      </c>
      <c r="C1178" s="92" t="s">
        <v>13</v>
      </c>
      <c r="D1178" s="92" t="s">
        <v>30</v>
      </c>
      <c r="E1178" s="92" t="s">
        <v>26</v>
      </c>
      <c r="G1178" s="92" t="s">
        <v>97</v>
      </c>
      <c r="H1178" s="92" t="s">
        <v>74</v>
      </c>
      <c r="I1178" s="88" t="s">
        <v>230</v>
      </c>
      <c r="L1178" s="98">
        <f>'Activity data'!H392*'Emission factors'!$B$29*'Emission factors'!$I$29/1000</f>
        <v>0</v>
      </c>
      <c r="M1178" s="98">
        <f>'Activity data'!I392*'Emission factors'!$B$29*'Emission factors'!$I$29/1000</f>
        <v>0</v>
      </c>
      <c r="N1178" s="98">
        <f>'Activity data'!J392*'Emission factors'!$B$29*'Emission factors'!$I$29/1000</f>
        <v>0</v>
      </c>
      <c r="O1178" s="98">
        <f>'Activity data'!K392*'Emission factors'!$B$29*'Emission factors'!$I$29/1000</f>
        <v>0</v>
      </c>
      <c r="P1178" s="98">
        <f>'Activity data'!L392*'Emission factors'!$B$29*'Emission factors'!$I$29/1000</f>
        <v>0</v>
      </c>
      <c r="Q1178" s="98">
        <f>'Activity data'!M392*'Emission factors'!$B$29*'Emission factors'!$I$29/1000</f>
        <v>0</v>
      </c>
      <c r="R1178" s="98">
        <f>'Activity data'!N392*'Emission factors'!$B$29*'Emission factors'!$I$29/1000</f>
        <v>0</v>
      </c>
      <c r="S1178" s="98">
        <f>'Activity data'!O392*'Emission factors'!$B$29*'Emission factors'!$I$29/1000</f>
        <v>0</v>
      </c>
      <c r="T1178" s="98">
        <f>'Activity data'!P392*'Emission factors'!$B$29*'Emission factors'!$I$29/1000</f>
        <v>0</v>
      </c>
      <c r="U1178" s="98">
        <f>'Activity data'!Q392*'Emission factors'!$B$29*'Emission factors'!$I$29/1000</f>
        <v>0</v>
      </c>
    </row>
    <row r="1179" spans="1:21" x14ac:dyDescent="0.25">
      <c r="A1179" s="92" t="s">
        <v>11</v>
      </c>
      <c r="B1179" s="92" t="s">
        <v>12</v>
      </c>
      <c r="C1179" s="92" t="s">
        <v>13</v>
      </c>
      <c r="D1179" s="92" t="s">
        <v>30</v>
      </c>
      <c r="E1179" s="92" t="s">
        <v>26</v>
      </c>
      <c r="G1179" s="92" t="s">
        <v>97</v>
      </c>
      <c r="H1179" s="92" t="s">
        <v>74</v>
      </c>
      <c r="I1179" s="88" t="s">
        <v>232</v>
      </c>
      <c r="L1179" s="98">
        <f>'Activity data'!H393*'Emission factors'!$B$29*'Emission factors'!$I$29/1000</f>
        <v>0.10282852639999998</v>
      </c>
      <c r="M1179" s="98">
        <f>'Activity data'!I393*'Emission factors'!$B$29*'Emission factors'!$I$29/1000</f>
        <v>8.848531825E-2</v>
      </c>
      <c r="N1179" s="98">
        <f>'Activity data'!J393*'Emission factors'!$B$29*'Emission factors'!$I$29/1000</f>
        <v>0.12885094855000001</v>
      </c>
      <c r="O1179" s="98">
        <f>'Activity data'!K393*'Emission factors'!$B$29*'Emission factors'!$I$29/1000</f>
        <v>0.58117553300000013</v>
      </c>
      <c r="P1179" s="98">
        <f>'Activity data'!L393*'Emission factors'!$B$29*'Emission factors'!$I$29/1000</f>
        <v>1.6209215783499999</v>
      </c>
      <c r="Q1179" s="98">
        <f>'Activity data'!M393*'Emission factors'!$B$29*'Emission factors'!$I$29/1000</f>
        <v>0.63789226385000009</v>
      </c>
      <c r="R1179" s="98">
        <f>'Activity data'!N393*'Emission factors'!$B$29*'Emission factors'!$I$29/1000</f>
        <v>5.2694314699999995E-2</v>
      </c>
      <c r="S1179" s="98">
        <f>'Activity data'!O393*'Emission factors'!$B$29*'Emission factors'!$I$29/1000</f>
        <v>0</v>
      </c>
      <c r="T1179" s="98">
        <f>'Activity data'!P393*'Emission factors'!$B$29*'Emission factors'!$I$29/1000</f>
        <v>0</v>
      </c>
      <c r="U1179" s="98">
        <f>'Activity data'!Q393*'Emission factors'!$B$29*'Emission factors'!$I$29/1000</f>
        <v>0</v>
      </c>
    </row>
    <row r="1180" spans="1:21" x14ac:dyDescent="0.25">
      <c r="A1180" s="92" t="s">
        <v>11</v>
      </c>
      <c r="B1180" s="92" t="s">
        <v>12</v>
      </c>
      <c r="C1180" s="92" t="s">
        <v>13</v>
      </c>
      <c r="D1180" s="92" t="s">
        <v>30</v>
      </c>
      <c r="E1180" s="92" t="s">
        <v>26</v>
      </c>
      <c r="G1180" s="92" t="s">
        <v>97</v>
      </c>
      <c r="H1180" s="92" t="s">
        <v>74</v>
      </c>
      <c r="I1180" s="92" t="s">
        <v>225</v>
      </c>
      <c r="L1180" s="98">
        <f>'Activity data'!H394*'Emission factors'!$B$29*'Emission factors'!$I$29/1000</f>
        <v>0</v>
      </c>
      <c r="M1180" s="98">
        <f>'Activity data'!I394*'Emission factors'!$B$29*'Emission factors'!$I$29/1000</f>
        <v>0</v>
      </c>
      <c r="N1180" s="98">
        <f>'Activity data'!J394*'Emission factors'!$B$29*'Emission factors'!$I$29/1000</f>
        <v>0</v>
      </c>
      <c r="O1180" s="98">
        <f>'Activity data'!K394*'Emission factors'!$B$29*'Emission factors'!$I$29/1000</f>
        <v>0.12956994764999999</v>
      </c>
      <c r="P1180" s="98">
        <f>'Activity data'!L394*'Emission factors'!$B$29*'Emission factors'!$I$29/1000</f>
        <v>0.10847622615000001</v>
      </c>
      <c r="Q1180" s="98">
        <f>'Activity data'!M394*'Emission factors'!$B$29*'Emission factors'!$I$29/1000</f>
        <v>0.1032300245</v>
      </c>
      <c r="R1180" s="98">
        <f>'Activity data'!N394*'Emission factors'!$B$29*'Emission factors'!$I$29/1000</f>
        <v>3.277755735E-2</v>
      </c>
      <c r="S1180" s="98">
        <f>'Activity data'!O394*'Emission factors'!$B$29*'Emission factors'!$I$29/1000</f>
        <v>0.14044134264999997</v>
      </c>
      <c r="T1180" s="98">
        <f>'Activity data'!P394*'Emission factors'!$B$29*'Emission factors'!$I$29/1000</f>
        <v>4.6189161299999996E-2</v>
      </c>
      <c r="U1180" s="98">
        <f>'Activity data'!Q394*'Emission factors'!$B$29*'Emission factors'!$I$29/1000</f>
        <v>0</v>
      </c>
    </row>
    <row r="1181" spans="1:21" x14ac:dyDescent="0.25">
      <c r="A1181" s="92" t="s">
        <v>11</v>
      </c>
      <c r="B1181" s="92" t="s">
        <v>12</v>
      </c>
      <c r="C1181" s="92" t="s">
        <v>13</v>
      </c>
      <c r="D1181" s="92" t="s">
        <v>30</v>
      </c>
      <c r="E1181" s="92" t="s">
        <v>26</v>
      </c>
      <c r="G1181" s="92" t="s">
        <v>97</v>
      </c>
      <c r="H1181" s="92" t="s">
        <v>74</v>
      </c>
      <c r="I1181" s="88" t="s">
        <v>205</v>
      </c>
      <c r="L1181" s="98">
        <f>'Activity data'!H395*'Emission factors'!$B$29*'Emission factors'!$I$29/1000</f>
        <v>0</v>
      </c>
      <c r="M1181" s="98">
        <f>'Activity data'!I395*'Emission factors'!$B$29*'Emission factors'!$I$29/1000</f>
        <v>0</v>
      </c>
      <c r="N1181" s="98">
        <f>'Activity data'!J395*'Emission factors'!$B$29*'Emission factors'!$I$29/1000</f>
        <v>0</v>
      </c>
      <c r="O1181" s="98">
        <f>'Activity data'!K395*'Emission factors'!$B$29*'Emission factors'!$I$29/1000</f>
        <v>0</v>
      </c>
      <c r="P1181" s="98">
        <f>'Activity data'!L395*'Emission factors'!$B$29*'Emission factors'!$I$29/1000</f>
        <v>0</v>
      </c>
      <c r="Q1181" s="98">
        <f>'Activity data'!M395*'Emission factors'!$B$29*'Emission factors'!$I$29/1000</f>
        <v>0</v>
      </c>
      <c r="R1181" s="98">
        <f>'Activity data'!N395*'Emission factors'!$B$29*'Emission factors'!$I$29/1000</f>
        <v>0</v>
      </c>
      <c r="S1181" s="98">
        <f>'Activity data'!O395*'Emission factors'!$B$29*'Emission factors'!$I$29/1000</f>
        <v>0</v>
      </c>
      <c r="T1181" s="98">
        <f>'Activity data'!P395*'Emission factors'!$B$29*'Emission factors'!$I$29/1000</f>
        <v>0</v>
      </c>
      <c r="U1181" s="98">
        <f>'Activity data'!Q395*'Emission factors'!$B$29*'Emission factors'!$I$29/1000</f>
        <v>0</v>
      </c>
    </row>
    <row r="1182" spans="1:21" x14ac:dyDescent="0.25">
      <c r="A1182" s="92" t="s">
        <v>11</v>
      </c>
      <c r="B1182" s="92" t="s">
        <v>12</v>
      </c>
      <c r="C1182" s="92" t="s">
        <v>13</v>
      </c>
      <c r="D1182" s="92" t="s">
        <v>30</v>
      </c>
      <c r="E1182" s="92" t="s">
        <v>26</v>
      </c>
      <c r="G1182" s="92" t="s">
        <v>97</v>
      </c>
      <c r="H1182" s="92" t="s">
        <v>74</v>
      </c>
      <c r="I1182" s="88" t="s">
        <v>204</v>
      </c>
      <c r="L1182" s="98">
        <f>'Activity data'!H396*'Emission factors'!$B$29*'Emission factors'!$I$29/1000</f>
        <v>0</v>
      </c>
      <c r="M1182" s="98">
        <f>'Activity data'!I396*'Emission factors'!$B$29*'Emission factors'!$I$29/1000</f>
        <v>0</v>
      </c>
      <c r="N1182" s="98">
        <f>'Activity data'!J396*'Emission factors'!$B$29*'Emission factors'!$I$29/1000</f>
        <v>0</v>
      </c>
      <c r="O1182" s="98">
        <f>'Activity data'!K396*'Emission factors'!$B$29*'Emission factors'!$I$29/1000</f>
        <v>0</v>
      </c>
      <c r="P1182" s="98">
        <f>'Activity data'!L396*'Emission factors'!$B$29*'Emission factors'!$I$29/1000</f>
        <v>0</v>
      </c>
      <c r="Q1182" s="98">
        <f>'Activity data'!M396*'Emission factors'!$B$29*'Emission factors'!$I$29/1000</f>
        <v>0</v>
      </c>
      <c r="R1182" s="98">
        <f>'Activity data'!N396*'Emission factors'!$B$29*'Emission factors'!$I$29/1000</f>
        <v>0</v>
      </c>
      <c r="S1182" s="98">
        <f>'Activity data'!O396*'Emission factors'!$B$29*'Emission factors'!$I$29/1000</f>
        <v>0</v>
      </c>
      <c r="T1182" s="98">
        <f>'Activity data'!P396*'Emission factors'!$B$29*'Emission factors'!$I$29/1000</f>
        <v>0</v>
      </c>
      <c r="U1182" s="98">
        <f>'Activity data'!Q396*'Emission factors'!$B$29*'Emission factors'!$I$29/1000</f>
        <v>0</v>
      </c>
    </row>
    <row r="1183" spans="1:21" x14ac:dyDescent="0.25">
      <c r="A1183" s="92" t="s">
        <v>11</v>
      </c>
      <c r="B1183" s="92" t="s">
        <v>12</v>
      </c>
      <c r="C1183" s="92" t="s">
        <v>13</v>
      </c>
      <c r="D1183" s="92" t="s">
        <v>30</v>
      </c>
      <c r="E1183" s="92" t="s">
        <v>26</v>
      </c>
      <c r="G1183" s="92" t="s">
        <v>97</v>
      </c>
      <c r="H1183" s="92" t="s">
        <v>74</v>
      </c>
      <c r="I1183" s="88" t="s">
        <v>228</v>
      </c>
      <c r="L1183" s="98">
        <f>'Activity data'!H397*'Emission factors'!$B$29*'Emission factors'!$I$29/1000</f>
        <v>0</v>
      </c>
      <c r="M1183" s="98">
        <f>'Activity data'!I397*'Emission factors'!$B$29*'Emission factors'!$I$29/1000</f>
        <v>0</v>
      </c>
      <c r="N1183" s="98">
        <f>'Activity data'!J397*'Emission factors'!$B$29*'Emission factors'!$I$29/1000</f>
        <v>0</v>
      </c>
      <c r="O1183" s="98">
        <f>'Activity data'!K397*'Emission factors'!$B$29*'Emission factors'!$I$29/1000</f>
        <v>0</v>
      </c>
      <c r="P1183" s="98">
        <f>'Activity data'!L397*'Emission factors'!$B$29*'Emission factors'!$I$29/1000</f>
        <v>0</v>
      </c>
      <c r="Q1183" s="98">
        <f>'Activity data'!M397*'Emission factors'!$B$29*'Emission factors'!$I$29/1000</f>
        <v>0</v>
      </c>
      <c r="R1183" s="98">
        <f>'Activity data'!N397*'Emission factors'!$B$29*'Emission factors'!$I$29/1000</f>
        <v>0</v>
      </c>
      <c r="S1183" s="98">
        <f>'Activity data'!O397*'Emission factors'!$B$29*'Emission factors'!$I$29/1000</f>
        <v>0</v>
      </c>
      <c r="T1183" s="98">
        <f>'Activity data'!P397*'Emission factors'!$B$29*'Emission factors'!$I$29/1000</f>
        <v>0</v>
      </c>
      <c r="U1183" s="98">
        <f>'Activity data'!Q397*'Emission factors'!$B$29*'Emission factors'!$I$29/1000</f>
        <v>0</v>
      </c>
    </row>
    <row r="1184" spans="1:21" x14ac:dyDescent="0.25">
      <c r="A1184" s="92" t="s">
        <v>11</v>
      </c>
      <c r="B1184" s="92" t="s">
        <v>12</v>
      </c>
      <c r="C1184" s="92" t="s">
        <v>13</v>
      </c>
      <c r="D1184" s="92" t="s">
        <v>30</v>
      </c>
      <c r="E1184" s="92" t="s">
        <v>26</v>
      </c>
      <c r="G1184" s="92" t="s">
        <v>97</v>
      </c>
      <c r="H1184" s="92" t="s">
        <v>74</v>
      </c>
      <c r="I1184" s="88" t="s">
        <v>202</v>
      </c>
      <c r="L1184" s="98">
        <f>'Activity data'!H398*'Emission factors'!$B$29*'Emission factors'!$I$29/1000</f>
        <v>5.0458922785999993</v>
      </c>
      <c r="M1184" s="98">
        <f>'Activity data'!I398*'Emission factors'!$B$29*'Emission factors'!$I$29/1000</f>
        <v>5.6912231086</v>
      </c>
      <c r="N1184" s="98">
        <f>'Activity data'!J398*'Emission factors'!$B$29*'Emission factors'!$I$29/1000</f>
        <v>6.683967953699999</v>
      </c>
      <c r="O1184" s="98">
        <f>'Activity data'!K398*'Emission factors'!$B$29*'Emission factors'!$I$29/1000</f>
        <v>8.2535504241499993</v>
      </c>
      <c r="P1184" s="98">
        <f>'Activity data'!L398*'Emission factors'!$B$29*'Emission factors'!$I$29/1000</f>
        <v>10.395265476650001</v>
      </c>
      <c r="Q1184" s="98">
        <f>'Activity data'!M398*'Emission factors'!$B$29*'Emission factors'!$I$29/1000</f>
        <v>7.9462741620500017</v>
      </c>
      <c r="R1184" s="98">
        <f>'Activity data'!N398*'Emission factors'!$B$29*'Emission factors'!$I$29/1000</f>
        <v>2.8075490119499995</v>
      </c>
      <c r="S1184" s="98">
        <f>'Activity data'!O398*'Emission factors'!$B$29*'Emission factors'!$I$29/1000</f>
        <v>0.77189838369999986</v>
      </c>
      <c r="T1184" s="98">
        <f>'Activity data'!P398*'Emission factors'!$B$29*'Emission factors'!$I$29/1000</f>
        <v>0.5029028956499999</v>
      </c>
      <c r="U1184" s="98">
        <f>'Activity data'!Q398*'Emission factors'!$B$29*'Emission factors'!$I$29/1000</f>
        <v>1.0966432293000001</v>
      </c>
    </row>
    <row r="1185" spans="1:21" x14ac:dyDescent="0.25">
      <c r="A1185" s="92" t="s">
        <v>11</v>
      </c>
      <c r="B1185" s="92" t="s">
        <v>12</v>
      </c>
      <c r="C1185" s="92" t="s">
        <v>13</v>
      </c>
      <c r="D1185" s="92" t="s">
        <v>30</v>
      </c>
      <c r="E1185" s="92" t="s">
        <v>26</v>
      </c>
      <c r="G1185" s="92" t="s">
        <v>97</v>
      </c>
      <c r="H1185" s="92" t="s">
        <v>74</v>
      </c>
      <c r="I1185" s="88" t="s">
        <v>190</v>
      </c>
      <c r="L1185" s="98">
        <f>'Activity data'!H399*'Emission factors'!$B$29*'Emission factors'!$I$29/1000</f>
        <v>0</v>
      </c>
      <c r="M1185" s="98">
        <f>'Activity data'!I399*'Emission factors'!$B$29*'Emission factors'!$I$29/1000</f>
        <v>0</v>
      </c>
      <c r="N1185" s="98">
        <f>'Activity data'!J399*'Emission factors'!$B$29*'Emission factors'!$I$29/1000</f>
        <v>0</v>
      </c>
      <c r="O1185" s="98">
        <f>'Activity data'!K399*'Emission factors'!$B$29*'Emission factors'!$I$29/1000</f>
        <v>0</v>
      </c>
      <c r="P1185" s="98">
        <f>'Activity data'!L399*'Emission factors'!$B$29*'Emission factors'!$I$29/1000</f>
        <v>0</v>
      </c>
      <c r="Q1185" s="98">
        <f>'Activity data'!M399*'Emission factors'!$B$29*'Emission factors'!$I$29/1000</f>
        <v>0</v>
      </c>
      <c r="R1185" s="98">
        <f>'Activity data'!N399*'Emission factors'!$B$29*'Emission factors'!$I$29/1000</f>
        <v>0</v>
      </c>
      <c r="S1185" s="98">
        <f>'Activity data'!O399*'Emission factors'!$B$29*'Emission factors'!$I$29/1000</f>
        <v>0</v>
      </c>
      <c r="T1185" s="98">
        <f>'Activity data'!P399*'Emission factors'!$B$29*'Emission factors'!$I$29/1000</f>
        <v>0</v>
      </c>
      <c r="U1185" s="98">
        <f>'Activity data'!Q399*'Emission factors'!$B$29*'Emission factors'!$I$29/1000</f>
        <v>0</v>
      </c>
    </row>
    <row r="1186" spans="1:21" x14ac:dyDescent="0.25">
      <c r="A1186" s="92" t="s">
        <v>11</v>
      </c>
      <c r="B1186" s="92" t="s">
        <v>12</v>
      </c>
      <c r="C1186" s="92" t="s">
        <v>13</v>
      </c>
      <c r="D1186" s="92" t="s">
        <v>30</v>
      </c>
      <c r="E1186" s="92" t="s">
        <v>26</v>
      </c>
      <c r="G1186" s="92" t="s">
        <v>97</v>
      </c>
      <c r="H1186" s="92" t="s">
        <v>74</v>
      </c>
      <c r="I1186" s="88" t="s">
        <v>210</v>
      </c>
      <c r="L1186" s="98">
        <f>'Activity data'!H400*'Emission factors'!$B$29*'Emission factors'!$I$29/1000</f>
        <v>0</v>
      </c>
      <c r="M1186" s="98">
        <f>'Activity data'!I400*'Emission factors'!$B$29*'Emission factors'!$I$29/1000</f>
        <v>0</v>
      </c>
      <c r="N1186" s="98">
        <f>'Activity data'!J400*'Emission factors'!$B$29*'Emission factors'!$I$29/1000</f>
        <v>0</v>
      </c>
      <c r="O1186" s="98">
        <f>'Activity data'!K400*'Emission factors'!$B$29*'Emission factors'!$I$29/1000</f>
        <v>0</v>
      </c>
      <c r="P1186" s="98">
        <f>'Activity data'!L400*'Emission factors'!$B$29*'Emission factors'!$I$29/1000</f>
        <v>0</v>
      </c>
      <c r="Q1186" s="98">
        <f>'Activity data'!M400*'Emission factors'!$B$29*'Emission factors'!$I$29/1000</f>
        <v>0</v>
      </c>
      <c r="R1186" s="98">
        <f>'Activity data'!N400*'Emission factors'!$B$29*'Emission factors'!$I$29/1000</f>
        <v>0</v>
      </c>
      <c r="S1186" s="98">
        <f>'Activity data'!O400*'Emission factors'!$B$29*'Emission factors'!$I$29/1000</f>
        <v>0</v>
      </c>
      <c r="T1186" s="98">
        <f>'Activity data'!P400*'Emission factors'!$B$29*'Emission factors'!$I$29/1000</f>
        <v>0</v>
      </c>
      <c r="U1186" s="98">
        <f>'Activity data'!Q400*'Emission factors'!$B$29*'Emission factors'!$I$29/1000</f>
        <v>0</v>
      </c>
    </row>
    <row r="1187" spans="1:21" x14ac:dyDescent="0.25">
      <c r="A1187" s="92" t="s">
        <v>11</v>
      </c>
      <c r="B1187" s="92" t="s">
        <v>12</v>
      </c>
      <c r="C1187" s="92" t="s">
        <v>13</v>
      </c>
      <c r="D1187" s="92" t="s">
        <v>30</v>
      </c>
      <c r="E1187" s="92" t="s">
        <v>26</v>
      </c>
      <c r="G1187" s="92" t="s">
        <v>97</v>
      </c>
      <c r="H1187" s="92" t="s">
        <v>74</v>
      </c>
      <c r="I1187" s="88" t="s">
        <v>199</v>
      </c>
      <c r="L1187" s="98">
        <f>'Activity data'!H401*'Emission factors'!$B$29*'Emission factors'!$I$29/1000</f>
        <v>0</v>
      </c>
      <c r="M1187" s="98">
        <f>'Activity data'!I401*'Emission factors'!$B$29*'Emission factors'!$I$29/1000</f>
        <v>0</v>
      </c>
      <c r="N1187" s="98">
        <f>'Activity data'!J401*'Emission factors'!$B$29*'Emission factors'!$I$29/1000</f>
        <v>0</v>
      </c>
      <c r="O1187" s="98">
        <f>'Activity data'!K401*'Emission factors'!$B$29*'Emission factors'!$I$29/1000</f>
        <v>0</v>
      </c>
      <c r="P1187" s="98">
        <f>'Activity data'!L401*'Emission factors'!$B$29*'Emission factors'!$I$29/1000</f>
        <v>0</v>
      </c>
      <c r="Q1187" s="98">
        <f>'Activity data'!M401*'Emission factors'!$B$29*'Emission factors'!$I$29/1000</f>
        <v>0</v>
      </c>
      <c r="R1187" s="98">
        <f>'Activity data'!N401*'Emission factors'!$B$29*'Emission factors'!$I$29/1000</f>
        <v>0</v>
      </c>
      <c r="S1187" s="98">
        <f>'Activity data'!O401*'Emission factors'!$B$29*'Emission factors'!$I$29/1000</f>
        <v>0</v>
      </c>
      <c r="T1187" s="98">
        <f>'Activity data'!P401*'Emission factors'!$B$29*'Emission factors'!$I$29/1000</f>
        <v>0</v>
      </c>
      <c r="U1187" s="98">
        <f>'Activity data'!Q401*'Emission factors'!$B$29*'Emission factors'!$I$29/1000</f>
        <v>0</v>
      </c>
    </row>
    <row r="1188" spans="1:21" x14ac:dyDescent="0.25">
      <c r="A1188" s="92" t="s">
        <v>11</v>
      </c>
      <c r="B1188" s="92" t="s">
        <v>12</v>
      </c>
      <c r="C1188" s="92" t="s">
        <v>13</v>
      </c>
      <c r="D1188" s="92" t="s">
        <v>30</v>
      </c>
      <c r="E1188" s="92" t="s">
        <v>26</v>
      </c>
      <c r="G1188" s="92" t="s">
        <v>97</v>
      </c>
      <c r="H1188" s="92" t="s">
        <v>74</v>
      </c>
      <c r="I1188" s="88" t="s">
        <v>233</v>
      </c>
      <c r="L1188" s="98">
        <f>'Activity data'!H402*'Emission factors'!$B$29*'Emission factors'!$I$29/1000</f>
        <v>0</v>
      </c>
      <c r="M1188" s="98">
        <f>'Activity data'!I402*'Emission factors'!$B$29*'Emission factors'!$I$29/1000</f>
        <v>0</v>
      </c>
      <c r="N1188" s="98">
        <f>'Activity data'!J402*'Emission factors'!$B$29*'Emission factors'!$I$29/1000</f>
        <v>0</v>
      </c>
      <c r="O1188" s="98">
        <f>'Activity data'!K402*'Emission factors'!$B$29*'Emission factors'!$I$29/1000</f>
        <v>0</v>
      </c>
      <c r="P1188" s="98">
        <f>'Activity data'!L402*'Emission factors'!$B$29*'Emission factors'!$I$29/1000</f>
        <v>0</v>
      </c>
      <c r="Q1188" s="98">
        <f>'Activity data'!M402*'Emission factors'!$B$29*'Emission factors'!$I$29/1000</f>
        <v>0</v>
      </c>
      <c r="R1188" s="98">
        <f>'Activity data'!N402*'Emission factors'!$B$29*'Emission factors'!$I$29/1000</f>
        <v>0</v>
      </c>
      <c r="S1188" s="98">
        <f>'Activity data'!O402*'Emission factors'!$B$29*'Emission factors'!$I$29/1000</f>
        <v>0</v>
      </c>
      <c r="T1188" s="98">
        <f>'Activity data'!P402*'Emission factors'!$B$29*'Emission factors'!$I$29/1000</f>
        <v>0</v>
      </c>
      <c r="U1188" s="98">
        <f>'Activity data'!Q402*'Emission factors'!$B$29*'Emission factors'!$I$29/1000</f>
        <v>0</v>
      </c>
    </row>
    <row r="1189" spans="1:21" x14ac:dyDescent="0.25">
      <c r="A1189" s="92" t="s">
        <v>11</v>
      </c>
      <c r="B1189" s="92" t="s">
        <v>12</v>
      </c>
      <c r="C1189" s="92" t="s">
        <v>13</v>
      </c>
      <c r="D1189" s="92" t="s">
        <v>30</v>
      </c>
      <c r="E1189" s="92" t="s">
        <v>26</v>
      </c>
      <c r="G1189" s="92" t="s">
        <v>97</v>
      </c>
      <c r="H1189" s="92" t="s">
        <v>74</v>
      </c>
      <c r="I1189" s="88" t="s">
        <v>200</v>
      </c>
      <c r="L1189" s="98">
        <f>'Activity data'!H403*'Emission factors'!$B$29*'Emission factors'!$I$29/1000</f>
        <v>4.9592309834999995</v>
      </c>
      <c r="M1189" s="98">
        <f>'Activity data'!I403*'Emission factors'!$B$29*'Emission factors'!$I$29/1000</f>
        <v>6.2619805898000003</v>
      </c>
      <c r="N1189" s="98">
        <f>'Activity data'!J403*'Emission factors'!$B$29*'Emission factors'!$I$29/1000</f>
        <v>2.8753551685499996</v>
      </c>
      <c r="O1189" s="98">
        <f>'Activity data'!K403*'Emission factors'!$B$29*'Emission factors'!$I$29/1000</f>
        <v>2.0939783752500003</v>
      </c>
      <c r="P1189" s="98">
        <f>'Activity data'!L403*'Emission factors'!$B$29*'Emission factors'!$I$29/1000</f>
        <v>2.8095412302499998</v>
      </c>
      <c r="Q1189" s="98">
        <f>'Activity data'!M403*'Emission factors'!$B$29*'Emission factors'!$I$29/1000</f>
        <v>1.8789841806999998</v>
      </c>
      <c r="R1189" s="98">
        <f>'Activity data'!N403*'Emission factors'!$B$29*'Emission factors'!$I$29/1000</f>
        <v>0.52536910564999983</v>
      </c>
      <c r="S1189" s="98">
        <f>'Activity data'!O403*'Emission factors'!$B$29*'Emission factors'!$I$29/1000</f>
        <v>0.1616453857</v>
      </c>
      <c r="T1189" s="98">
        <f>'Activity data'!P403*'Emission factors'!$B$29*'Emission factors'!$I$29/1000</f>
        <v>0.17461630630000002</v>
      </c>
      <c r="U1189" s="98">
        <f>'Activity data'!Q403*'Emission factors'!$B$29*'Emission factors'!$I$29/1000</f>
        <v>0.17824003764999999</v>
      </c>
    </row>
    <row r="1190" spans="1:21" x14ac:dyDescent="0.25">
      <c r="A1190" s="92" t="s">
        <v>11</v>
      </c>
      <c r="B1190" s="92" t="s">
        <v>12</v>
      </c>
      <c r="C1190" s="92" t="s">
        <v>13</v>
      </c>
      <c r="D1190" s="92" t="s">
        <v>14</v>
      </c>
      <c r="E1190" s="92" t="s">
        <v>15</v>
      </c>
      <c r="G1190" s="92" t="s">
        <v>97</v>
      </c>
      <c r="H1190" s="92" t="s">
        <v>94</v>
      </c>
      <c r="I1190" s="88" t="s">
        <v>203</v>
      </c>
      <c r="J1190" s="92" t="s">
        <v>13</v>
      </c>
      <c r="L1190" s="98">
        <f>L2+'Emission factors'!$H$16*'GHG Estimation'!L398+'Emission factors'!$H$17*'GHG Estimation'!L794</f>
        <v>1851553.52081125</v>
      </c>
      <c r="M1190" s="98">
        <f>M2+'Emission factors'!$H$16*'GHG Estimation'!M398+'Emission factors'!$H$17*'GHG Estimation'!M794</f>
        <v>1973077.9597087498</v>
      </c>
      <c r="N1190" s="98">
        <f>N2+'Emission factors'!$H$16*'GHG Estimation'!N398+'Emission factors'!$H$17*'GHG Estimation'!N794</f>
        <v>2273021.1552874995</v>
      </c>
      <c r="O1190" s="98">
        <f>O2+'Emission factors'!$H$16*'GHG Estimation'!O398+'Emission factors'!$H$17*'GHG Estimation'!O794</f>
        <v>2595306.9860937498</v>
      </c>
      <c r="P1190" s="98">
        <f>P2+'Emission factors'!$H$16*'GHG Estimation'!P398+'Emission factors'!$H$17*'GHG Estimation'!P794</f>
        <v>2932545.5587024996</v>
      </c>
      <c r="Q1190" s="98">
        <f>Q2+'Emission factors'!$H$16*'GHG Estimation'!Q398+'Emission factors'!$H$17*'GHG Estimation'!Q794</f>
        <v>3284626.8108712495</v>
      </c>
      <c r="R1190" s="98">
        <f>R2+'Emission factors'!$H$16*'GHG Estimation'!R398+'Emission factors'!$H$17*'GHG Estimation'!R794</f>
        <v>3599341.9317112491</v>
      </c>
      <c r="S1190" s="98">
        <f>S2+'Emission factors'!$H$16*'GHG Estimation'!S398+'Emission factors'!$H$17*'GHG Estimation'!S794</f>
        <v>3836533.9258874999</v>
      </c>
      <c r="T1190" s="98">
        <f>T2+'Emission factors'!$H$16*'GHG Estimation'!T398+'Emission factors'!$H$17*'GHG Estimation'!T794</f>
        <v>4204346.2171449997</v>
      </c>
      <c r="U1190" s="98">
        <f>U2+'Emission factors'!$H$16*'GHG Estimation'!U398+'Emission factors'!$H$17*'GHG Estimation'!U794</f>
        <v>2952160.2226337492</v>
      </c>
    </row>
    <row r="1191" spans="1:21" x14ac:dyDescent="0.25">
      <c r="A1191" s="92" t="s">
        <v>11</v>
      </c>
      <c r="B1191" s="92" t="s">
        <v>12</v>
      </c>
      <c r="C1191" s="92" t="s">
        <v>13</v>
      </c>
      <c r="D1191" s="92" t="s">
        <v>14</v>
      </c>
      <c r="E1191" s="92" t="s">
        <v>15</v>
      </c>
      <c r="G1191" s="92" t="s">
        <v>97</v>
      </c>
      <c r="H1191" s="92" t="s">
        <v>94</v>
      </c>
      <c r="I1191" s="88" t="s">
        <v>227</v>
      </c>
      <c r="L1191" s="98">
        <f>L3+'Emission factors'!$H$16*'GHG Estimation'!L399+'Emission factors'!$H$17*'GHG Estimation'!L795</f>
        <v>20180.698321249994</v>
      </c>
      <c r="M1191" s="98">
        <f>M3+'Emission factors'!$H$16*'GHG Estimation'!M399+'Emission factors'!$H$17*'GHG Estimation'!M795</f>
        <v>18757.750757499998</v>
      </c>
      <c r="N1191" s="98">
        <f>N3+'Emission factors'!$H$16*'GHG Estimation'!N399+'Emission factors'!$H$17*'GHG Estimation'!N795</f>
        <v>22602.067656249998</v>
      </c>
      <c r="O1191" s="98">
        <f>O3+'Emission factors'!$H$16*'GHG Estimation'!O399+'Emission factors'!$H$17*'GHG Estimation'!O795</f>
        <v>24905.513159999999</v>
      </c>
      <c r="P1191" s="98">
        <f>P3+'Emission factors'!$H$16*'GHG Estimation'!P399+'Emission factors'!$H$17*'GHG Estimation'!P795</f>
        <v>28254.549967499996</v>
      </c>
      <c r="Q1191" s="98">
        <f>Q3+'Emission factors'!$H$16*'GHG Estimation'!Q399+'Emission factors'!$H$17*'GHG Estimation'!Q795</f>
        <v>31163.337804999999</v>
      </c>
      <c r="R1191" s="98">
        <f>R3+'Emission factors'!$H$16*'GHG Estimation'!R399+'Emission factors'!$H$17*'GHG Estimation'!R795</f>
        <v>32381.884061249995</v>
      </c>
      <c r="S1191" s="98">
        <f>S3+'Emission factors'!$H$16*'GHG Estimation'!S399+'Emission factors'!$H$17*'GHG Estimation'!S795</f>
        <v>33474.644897499995</v>
      </c>
      <c r="T1191" s="98">
        <f>T3+'Emission factors'!$H$16*'GHG Estimation'!T399+'Emission factors'!$H$17*'GHG Estimation'!T795</f>
        <v>35589.412271250003</v>
      </c>
      <c r="U1191" s="98">
        <f>U3+'Emission factors'!$H$16*'GHG Estimation'!U399+'Emission factors'!$H$17*'GHG Estimation'!U795</f>
        <v>38270.214034999997</v>
      </c>
    </row>
    <row r="1192" spans="1:21" x14ac:dyDescent="0.25">
      <c r="A1192" s="92" t="s">
        <v>11</v>
      </c>
      <c r="B1192" s="92" t="s">
        <v>12</v>
      </c>
      <c r="C1192" s="92" t="s">
        <v>13</v>
      </c>
      <c r="D1192" s="92" t="s">
        <v>14</v>
      </c>
      <c r="E1192" s="92" t="s">
        <v>15</v>
      </c>
      <c r="G1192" s="92" t="s">
        <v>97</v>
      </c>
      <c r="H1192" s="92" t="s">
        <v>94</v>
      </c>
      <c r="I1192" s="88" t="s">
        <v>191</v>
      </c>
      <c r="L1192" s="98">
        <f>L4+'Emission factors'!$H$16*'GHG Estimation'!L400+'Emission factors'!$H$17*'GHG Estimation'!L796</f>
        <v>39449.452347499988</v>
      </c>
      <c r="M1192" s="98">
        <f>M4+'Emission factors'!$H$16*'GHG Estimation'!M400+'Emission factors'!$H$17*'GHG Estimation'!M796</f>
        <v>38175.87496999999</v>
      </c>
      <c r="N1192" s="98">
        <f>N4+'Emission factors'!$H$16*'GHG Estimation'!N400+'Emission factors'!$H$17*'GHG Estimation'!N796</f>
        <v>41917.991214999987</v>
      </c>
      <c r="O1192" s="98">
        <f>O4+'Emission factors'!$H$16*'GHG Estimation'!O400+'Emission factors'!$H$17*'GHG Estimation'!O796</f>
        <v>45644.384282500003</v>
      </c>
      <c r="P1192" s="98">
        <f>P4+'Emission factors'!$H$16*'GHG Estimation'!P400+'Emission factors'!$H$17*'GHG Estimation'!P796</f>
        <v>55636.46358375001</v>
      </c>
      <c r="Q1192" s="98">
        <f>Q4+'Emission factors'!$H$16*'GHG Estimation'!Q400+'Emission factors'!$H$17*'GHG Estimation'!Q796</f>
        <v>59512.226837499999</v>
      </c>
      <c r="R1192" s="98">
        <f>R4+'Emission factors'!$H$16*'GHG Estimation'!R400+'Emission factors'!$H$17*'GHG Estimation'!R796</f>
        <v>65251.186624999988</v>
      </c>
      <c r="S1192" s="98">
        <f>S4+'Emission factors'!$H$16*'GHG Estimation'!S400+'Emission factors'!$H$17*'GHG Estimation'!S796</f>
        <v>70376.942489999987</v>
      </c>
      <c r="T1192" s="98">
        <f>T4+'Emission factors'!$H$16*'GHG Estimation'!T400+'Emission factors'!$H$17*'GHG Estimation'!T796</f>
        <v>81052.980012499989</v>
      </c>
      <c r="U1192" s="98">
        <f>U4+'Emission factors'!$H$16*'GHG Estimation'!U400+'Emission factors'!$H$17*'GHG Estimation'!U796</f>
        <v>86886.278864999986</v>
      </c>
    </row>
    <row r="1193" spans="1:21" x14ac:dyDescent="0.25">
      <c r="A1193" s="92" t="s">
        <v>11</v>
      </c>
      <c r="B1193" s="92" t="s">
        <v>12</v>
      </c>
      <c r="C1193" s="92" t="s">
        <v>13</v>
      </c>
      <c r="D1193" s="92" t="s">
        <v>14</v>
      </c>
      <c r="E1193" s="92" t="s">
        <v>15</v>
      </c>
      <c r="G1193" s="92" t="s">
        <v>97</v>
      </c>
      <c r="H1193" s="92" t="s">
        <v>94</v>
      </c>
      <c r="I1193" s="88" t="s">
        <v>192</v>
      </c>
      <c r="L1193" s="98">
        <f>L5+'Emission factors'!$H$16*'GHG Estimation'!L401+'Emission factors'!$H$17*'GHG Estimation'!L797</f>
        <v>294094.17354874994</v>
      </c>
      <c r="M1193" s="98">
        <f>M5+'Emission factors'!$H$16*'GHG Estimation'!M401+'Emission factors'!$H$17*'GHG Estimation'!M797</f>
        <v>299117.72875999997</v>
      </c>
      <c r="N1193" s="98">
        <f>N5+'Emission factors'!$H$16*'GHG Estimation'!N401+'Emission factors'!$H$17*'GHG Estimation'!N797</f>
        <v>323991.79556500004</v>
      </c>
      <c r="O1193" s="98">
        <f>O5+'Emission factors'!$H$16*'GHG Estimation'!O401+'Emission factors'!$H$17*'GHG Estimation'!O797</f>
        <v>350013.65432749997</v>
      </c>
      <c r="P1193" s="98">
        <f>P5+'Emission factors'!$H$16*'GHG Estimation'!P401+'Emission factors'!$H$17*'GHG Estimation'!P797</f>
        <v>402945.73138124996</v>
      </c>
      <c r="Q1193" s="98">
        <f>Q5+'Emission factors'!$H$16*'GHG Estimation'!Q401+'Emission factors'!$H$17*'GHG Estimation'!Q797</f>
        <v>455146.68068125</v>
      </c>
      <c r="R1193" s="98">
        <f>R5+'Emission factors'!$H$16*'GHG Estimation'!R401+'Emission factors'!$H$17*'GHG Estimation'!R797</f>
        <v>501215.59075624991</v>
      </c>
      <c r="S1193" s="98">
        <f>S5+'Emission factors'!$H$16*'GHG Estimation'!S401+'Emission factors'!$H$17*'GHG Estimation'!S797</f>
        <v>523715.45775874995</v>
      </c>
      <c r="T1193" s="98">
        <f>T5+'Emission factors'!$H$16*'GHG Estimation'!T401+'Emission factors'!$H$17*'GHG Estimation'!T797</f>
        <v>578793.74854125001</v>
      </c>
      <c r="U1193" s="98">
        <f>U5+'Emission factors'!$H$16*'GHG Estimation'!U401+'Emission factors'!$H$17*'GHG Estimation'!U797</f>
        <v>666757.06506500009</v>
      </c>
    </row>
    <row r="1194" spans="1:21" x14ac:dyDescent="0.25">
      <c r="A1194" s="92" t="s">
        <v>11</v>
      </c>
      <c r="B1194" s="92" t="s">
        <v>12</v>
      </c>
      <c r="C1194" s="92" t="s">
        <v>13</v>
      </c>
      <c r="D1194" s="92" t="s">
        <v>14</v>
      </c>
      <c r="E1194" s="92" t="s">
        <v>15</v>
      </c>
      <c r="G1194" s="92" t="s">
        <v>97</v>
      </c>
      <c r="H1194" s="92" t="s">
        <v>94</v>
      </c>
      <c r="I1194" s="88" t="s">
        <v>206</v>
      </c>
      <c r="L1194" s="98">
        <f>L6+'Emission factors'!$H$16*'GHG Estimation'!L402+'Emission factors'!$H$17*'GHG Estimation'!L798</f>
        <v>382537.04698624997</v>
      </c>
      <c r="M1194" s="98">
        <f>M6+'Emission factors'!$H$16*'GHG Estimation'!M402+'Emission factors'!$H$17*'GHG Estimation'!M798</f>
        <v>405233.45370750001</v>
      </c>
      <c r="N1194" s="98">
        <f>N6+'Emission factors'!$H$16*'GHG Estimation'!N402+'Emission factors'!$H$17*'GHG Estimation'!N798</f>
        <v>472056.95808249997</v>
      </c>
      <c r="O1194" s="98">
        <f>O6+'Emission factors'!$H$16*'GHG Estimation'!O402+'Emission factors'!$H$17*'GHG Estimation'!O798</f>
        <v>560311.15338999999</v>
      </c>
      <c r="P1194" s="98">
        <f>P6+'Emission factors'!$H$16*'GHG Estimation'!P402+'Emission factors'!$H$17*'GHG Estimation'!P798</f>
        <v>692354.39803499996</v>
      </c>
      <c r="Q1194" s="98">
        <f>Q6+'Emission factors'!$H$16*'GHG Estimation'!Q402+'Emission factors'!$H$17*'GHG Estimation'!Q798</f>
        <v>822007.71969999978</v>
      </c>
      <c r="R1194" s="98">
        <f>R6+'Emission factors'!$H$16*'GHG Estimation'!R402+'Emission factors'!$H$17*'GHG Estimation'!R798</f>
        <v>913831.07629999984</v>
      </c>
      <c r="S1194" s="98">
        <f>S6+'Emission factors'!$H$16*'GHG Estimation'!S402+'Emission factors'!$H$17*'GHG Estimation'!S798</f>
        <v>992195.39295999985</v>
      </c>
      <c r="T1194" s="98">
        <f>T6+'Emission factors'!$H$16*'GHG Estimation'!T402+'Emission factors'!$H$17*'GHG Estimation'!T798</f>
        <v>1137650.5080125001</v>
      </c>
      <c r="U1194" s="98">
        <f>U6+'Emission factors'!$H$16*'GHG Estimation'!U402+'Emission factors'!$H$17*'GHG Estimation'!U798</f>
        <v>1314536.2548874998</v>
      </c>
    </row>
    <row r="1195" spans="1:21" x14ac:dyDescent="0.25">
      <c r="A1195" s="92" t="s">
        <v>11</v>
      </c>
      <c r="B1195" s="92" t="s">
        <v>12</v>
      </c>
      <c r="C1195" s="92" t="s">
        <v>13</v>
      </c>
      <c r="D1195" s="92" t="s">
        <v>14</v>
      </c>
      <c r="E1195" s="92" t="s">
        <v>15</v>
      </c>
      <c r="G1195" s="92" t="s">
        <v>97</v>
      </c>
      <c r="H1195" s="92" t="s">
        <v>94</v>
      </c>
      <c r="I1195" s="88" t="s">
        <v>220</v>
      </c>
      <c r="L1195" s="98">
        <f>L7+'Emission factors'!$H$16*'GHG Estimation'!L403+'Emission factors'!$H$17*'GHG Estimation'!L799</f>
        <v>194126.21100375001</v>
      </c>
      <c r="M1195" s="98">
        <f>M7+'Emission factors'!$H$16*'GHG Estimation'!M403+'Emission factors'!$H$17*'GHG Estimation'!M799</f>
        <v>198685.93247875001</v>
      </c>
      <c r="N1195" s="98">
        <f>N7+'Emission factors'!$H$16*'GHG Estimation'!N403+'Emission factors'!$H$17*'GHG Estimation'!N799</f>
        <v>210950.01092874995</v>
      </c>
      <c r="O1195" s="98">
        <f>O7+'Emission factors'!$H$16*'GHG Estimation'!O403+'Emission factors'!$H$17*'GHG Estimation'!O799</f>
        <v>230792.66093374998</v>
      </c>
      <c r="P1195" s="98">
        <f>P7+'Emission factors'!$H$16*'GHG Estimation'!P403+'Emission factors'!$H$17*'GHG Estimation'!P799</f>
        <v>257836.52623374999</v>
      </c>
      <c r="Q1195" s="98">
        <f>Q7+'Emission factors'!$H$16*'GHG Estimation'!Q403+'Emission factors'!$H$17*'GHG Estimation'!Q799</f>
        <v>281240.47594249999</v>
      </c>
      <c r="R1195" s="98">
        <f>R7+'Emission factors'!$H$16*'GHG Estimation'!R403+'Emission factors'!$H$17*'GHG Estimation'!R799</f>
        <v>280194.88463874999</v>
      </c>
      <c r="S1195" s="98">
        <f>S7+'Emission factors'!$H$16*'GHG Estimation'!S403+'Emission factors'!$H$17*'GHG Estimation'!S799</f>
        <v>265100.63423874998</v>
      </c>
      <c r="T1195" s="98">
        <f>T7+'Emission factors'!$H$16*'GHG Estimation'!T403+'Emission factors'!$H$17*'GHG Estimation'!T799</f>
        <v>258945.0102475</v>
      </c>
      <c r="U1195" s="98">
        <f>U7+'Emission factors'!$H$16*'GHG Estimation'!U403+'Emission factors'!$H$17*'GHG Estimation'!U799</f>
        <v>265430.82096624997</v>
      </c>
    </row>
    <row r="1196" spans="1:21" x14ac:dyDescent="0.25">
      <c r="A1196" s="92" t="s">
        <v>11</v>
      </c>
      <c r="B1196" s="92" t="s">
        <v>12</v>
      </c>
      <c r="C1196" s="92" t="s">
        <v>13</v>
      </c>
      <c r="D1196" s="92" t="s">
        <v>14</v>
      </c>
      <c r="E1196" s="92" t="s">
        <v>15</v>
      </c>
      <c r="G1196" s="92" t="s">
        <v>97</v>
      </c>
      <c r="H1196" s="92" t="s">
        <v>94</v>
      </c>
      <c r="I1196" s="88" t="s">
        <v>193</v>
      </c>
      <c r="L1196" s="98">
        <f>L8+'Emission factors'!$H$16*'GHG Estimation'!L404+'Emission factors'!$H$17*'GHG Estimation'!L800</f>
        <v>361184.97194124991</v>
      </c>
      <c r="M1196" s="98">
        <f>M8+'Emission factors'!$H$16*'GHG Estimation'!M404+'Emission factors'!$H$17*'GHG Estimation'!M800</f>
        <v>389360.90602124995</v>
      </c>
      <c r="N1196" s="98">
        <f>N8+'Emission factors'!$H$16*'GHG Estimation'!N404+'Emission factors'!$H$17*'GHG Estimation'!N800</f>
        <v>459619.92468000005</v>
      </c>
      <c r="O1196" s="98">
        <f>O8+'Emission factors'!$H$16*'GHG Estimation'!O404+'Emission factors'!$H$17*'GHG Estimation'!O800</f>
        <v>536844.31097125006</v>
      </c>
      <c r="P1196" s="98">
        <f>P8+'Emission factors'!$H$16*'GHG Estimation'!P404+'Emission factors'!$H$17*'GHG Estimation'!P800</f>
        <v>630208.53896624991</v>
      </c>
      <c r="Q1196" s="98">
        <f>Q8+'Emission factors'!$H$16*'GHG Estimation'!Q404+'Emission factors'!$H$17*'GHG Estimation'!Q800</f>
        <v>714005.21345250006</v>
      </c>
      <c r="R1196" s="98">
        <f>R8+'Emission factors'!$H$16*'GHG Estimation'!R404+'Emission factors'!$H$17*'GHG Estimation'!R800</f>
        <v>781426.19857249991</v>
      </c>
      <c r="S1196" s="98">
        <f>S8+'Emission factors'!$H$16*'GHG Estimation'!S404+'Emission factors'!$H$17*'GHG Estimation'!S800</f>
        <v>839358.24607125006</v>
      </c>
      <c r="T1196" s="98">
        <f>T8+'Emission factors'!$H$16*'GHG Estimation'!T404+'Emission factors'!$H$17*'GHG Estimation'!T800</f>
        <v>943453.54270999995</v>
      </c>
      <c r="U1196" s="98">
        <f>U8+'Emission factors'!$H$16*'GHG Estimation'!U404+'Emission factors'!$H$17*'GHG Estimation'!U800</f>
        <v>1086172.8248775001</v>
      </c>
    </row>
    <row r="1197" spans="1:21" x14ac:dyDescent="0.25">
      <c r="A1197" s="92" t="s">
        <v>11</v>
      </c>
      <c r="B1197" s="92" t="s">
        <v>12</v>
      </c>
      <c r="C1197" s="92" t="s">
        <v>13</v>
      </c>
      <c r="D1197" s="92" t="s">
        <v>14</v>
      </c>
      <c r="E1197" s="92" t="s">
        <v>15</v>
      </c>
      <c r="G1197" s="92" t="s">
        <v>97</v>
      </c>
      <c r="H1197" s="92" t="s">
        <v>94</v>
      </c>
      <c r="I1197" s="88" t="s">
        <v>259</v>
      </c>
      <c r="L1197" s="98">
        <f>L9+'Emission factors'!$H$16*'GHG Estimation'!L405+'Emission factors'!$H$17*'GHG Estimation'!L801</f>
        <v>25864.626987500007</v>
      </c>
      <c r="M1197" s="98">
        <f>M9+'Emission factors'!$H$16*'GHG Estimation'!M405+'Emission factors'!$H$17*'GHG Estimation'!M801</f>
        <v>30251.393509999994</v>
      </c>
      <c r="N1197" s="98">
        <f>N9+'Emission factors'!$H$16*'GHG Estimation'!N405+'Emission factors'!$H$17*'GHG Estimation'!N801</f>
        <v>34229.357417500003</v>
      </c>
      <c r="O1197" s="98">
        <f>O9+'Emission factors'!$H$16*'GHG Estimation'!O405+'Emission factors'!$H$17*'GHG Estimation'!O801</f>
        <v>36234.062548749993</v>
      </c>
      <c r="P1197" s="98">
        <f>P9+'Emission factors'!$H$16*'GHG Estimation'!P405+'Emission factors'!$H$17*'GHG Estimation'!P801</f>
        <v>36815.820116250005</v>
      </c>
      <c r="Q1197" s="98">
        <f>Q9+'Emission factors'!$H$16*'GHG Estimation'!Q405+'Emission factors'!$H$17*'GHG Estimation'!Q801</f>
        <v>38018.643194999997</v>
      </c>
      <c r="R1197" s="98">
        <f>R9+'Emission factors'!$H$16*'GHG Estimation'!R405+'Emission factors'!$H$17*'GHG Estimation'!R801</f>
        <v>38820.525247500002</v>
      </c>
      <c r="S1197" s="98">
        <f>S9+'Emission factors'!$H$16*'GHG Estimation'!S405+'Emission factors'!$H$17*'GHG Estimation'!S801</f>
        <v>38089.397493750002</v>
      </c>
      <c r="T1197" s="98">
        <f>T9+'Emission factors'!$H$16*'GHG Estimation'!T405+'Emission factors'!$H$17*'GHG Estimation'!T801</f>
        <v>39496.621879999992</v>
      </c>
      <c r="U1197" s="98">
        <f>U9+'Emission factors'!$H$16*'GHG Estimation'!U405+'Emission factors'!$H$17*'GHG Estimation'!U801</f>
        <v>44189.990363750003</v>
      </c>
    </row>
    <row r="1198" spans="1:21" x14ac:dyDescent="0.25">
      <c r="A1198" s="92" t="s">
        <v>11</v>
      </c>
      <c r="B1198" s="92" t="s">
        <v>12</v>
      </c>
      <c r="C1198" s="92" t="s">
        <v>13</v>
      </c>
      <c r="D1198" s="92" t="s">
        <v>14</v>
      </c>
      <c r="E1198" s="92" t="s">
        <v>15</v>
      </c>
      <c r="G1198" s="92" t="s">
        <v>97</v>
      </c>
      <c r="H1198" s="92" t="s">
        <v>94</v>
      </c>
      <c r="I1198" s="88" t="s">
        <v>223</v>
      </c>
      <c r="L1198" s="98">
        <f>L10+'Emission factors'!$H$16*'GHG Estimation'!L406+'Emission factors'!$H$17*'GHG Estimation'!L802</f>
        <v>29378.757158749999</v>
      </c>
      <c r="M1198" s="98">
        <f>M10+'Emission factors'!$H$16*'GHG Estimation'!M406+'Emission factors'!$H$17*'GHG Estimation'!M802</f>
        <v>31760.818549999993</v>
      </c>
      <c r="N1198" s="98">
        <f>N10+'Emission factors'!$H$16*'GHG Estimation'!N406+'Emission factors'!$H$17*'GHG Estimation'!N802</f>
        <v>36815.820116250005</v>
      </c>
      <c r="O1198" s="98">
        <f>O10+'Emission factors'!$H$16*'GHG Estimation'!O406+'Emission factors'!$H$17*'GHG Estimation'!O802</f>
        <v>39921.147672500003</v>
      </c>
      <c r="P1198" s="98">
        <f>P10+'Emission factors'!$H$16*'GHG Estimation'!P406+'Emission factors'!$H$17*'GHG Estimation'!P802</f>
        <v>41768.62102875</v>
      </c>
      <c r="Q1198" s="98">
        <f>Q10+'Emission factors'!$H$16*'GHG Estimation'!Q406+'Emission factors'!$H$17*'GHG Estimation'!Q802</f>
        <v>43734.018216250006</v>
      </c>
      <c r="R1198" s="98">
        <f>R10+'Emission factors'!$H$16*'GHG Estimation'!R406+'Emission factors'!$H$17*'GHG Estimation'!R802</f>
        <v>46226.14185</v>
      </c>
      <c r="S1198" s="98">
        <f>S10+'Emission factors'!$H$16*'GHG Estimation'!S406+'Emission factors'!$H$17*'GHG Estimation'!S802</f>
        <v>48561.033708749994</v>
      </c>
      <c r="T1198" s="98">
        <f>T10+'Emission factors'!$H$16*'GHG Estimation'!T406+'Emission factors'!$H$17*'GHG Estimation'!T802</f>
        <v>48930.528379999989</v>
      </c>
      <c r="U1198" s="98">
        <f>U10+'Emission factors'!$H$16*'GHG Estimation'!U406+'Emission factors'!$H$17*'GHG Estimation'!U802</f>
        <v>51013.849398749982</v>
      </c>
    </row>
    <row r="1199" spans="1:21" x14ac:dyDescent="0.25">
      <c r="A1199" s="92" t="s">
        <v>11</v>
      </c>
      <c r="B1199" s="92" t="s">
        <v>12</v>
      </c>
      <c r="C1199" s="92" t="s">
        <v>13</v>
      </c>
      <c r="D1199" s="92" t="s">
        <v>14</v>
      </c>
      <c r="E1199" s="92" t="s">
        <v>15</v>
      </c>
      <c r="G1199" s="92" t="s">
        <v>97</v>
      </c>
      <c r="H1199" s="92" t="s">
        <v>94</v>
      </c>
      <c r="I1199" s="88" t="s">
        <v>221</v>
      </c>
      <c r="L1199" s="98">
        <f>L11+'Emission factors'!$H$16*'GHG Estimation'!L407+'Emission factors'!$H$17*'GHG Estimation'!L803</f>
        <v>2096953.0136424999</v>
      </c>
      <c r="M1199" s="98">
        <f>M11+'Emission factors'!$H$16*'GHG Estimation'!M407+'Emission factors'!$H$17*'GHG Estimation'!M803</f>
        <v>2188312.53650625</v>
      </c>
      <c r="N1199" s="98">
        <f>N11+'Emission factors'!$H$16*'GHG Estimation'!N407+'Emission factors'!$H$17*'GHG Estimation'!N803</f>
        <v>2318516.1693837498</v>
      </c>
      <c r="O1199" s="98">
        <f>O11+'Emission factors'!$H$16*'GHG Estimation'!O407+'Emission factors'!$H$17*'GHG Estimation'!O803</f>
        <v>2387014.1921624998</v>
      </c>
      <c r="P1199" s="98">
        <f>P11+'Emission factors'!$H$16*'GHG Estimation'!P407+'Emission factors'!$H$17*'GHG Estimation'!P803</f>
        <v>2503279.2281862502</v>
      </c>
      <c r="Q1199" s="98">
        <f>Q11+'Emission factors'!$H$16*'GHG Estimation'!Q407+'Emission factors'!$H$17*'GHG Estimation'!Q803</f>
        <v>2581494.1746599996</v>
      </c>
      <c r="R1199" s="98">
        <f>R11+'Emission factors'!$H$16*'GHG Estimation'!R407+'Emission factors'!$H$17*'GHG Estimation'!R803</f>
        <v>2565338.6097787498</v>
      </c>
      <c r="S1199" s="98">
        <f>S11+'Emission factors'!$H$16*'GHG Estimation'!S407+'Emission factors'!$H$17*'GHG Estimation'!S803</f>
        <v>2494890.9129900006</v>
      </c>
      <c r="T1199" s="98">
        <f>T11+'Emission factors'!$H$16*'GHG Estimation'!T407+'Emission factors'!$H$17*'GHG Estimation'!T803</f>
        <v>2498381.4583950001</v>
      </c>
      <c r="U1199" s="98">
        <f>U11+'Emission factors'!$H$16*'GHG Estimation'!U407+'Emission factors'!$H$17*'GHG Estimation'!U803</f>
        <v>2587115.2106162501</v>
      </c>
    </row>
    <row r="1200" spans="1:21" x14ac:dyDescent="0.25">
      <c r="A1200" s="92" t="s">
        <v>11</v>
      </c>
      <c r="B1200" s="92" t="s">
        <v>12</v>
      </c>
      <c r="C1200" s="92" t="s">
        <v>13</v>
      </c>
      <c r="D1200" s="92" t="s">
        <v>14</v>
      </c>
      <c r="E1200" s="92" t="s">
        <v>15</v>
      </c>
      <c r="G1200" s="92" t="s">
        <v>97</v>
      </c>
      <c r="H1200" s="92" t="s">
        <v>94</v>
      </c>
      <c r="I1200" s="88" t="s">
        <v>222</v>
      </c>
      <c r="L1200" s="98">
        <f>L12+'Emission factors'!$H$16*'GHG Estimation'!L408+'Emission factors'!$H$17*'GHG Estimation'!L804</f>
        <v>207545.94299999997</v>
      </c>
      <c r="M1200" s="98">
        <f>M12+'Emission factors'!$H$16*'GHG Estimation'!M408+'Emission factors'!$H$17*'GHG Estimation'!M804</f>
        <v>225824.13684374999</v>
      </c>
      <c r="N1200" s="98">
        <f>N12+'Emission factors'!$H$16*'GHG Estimation'!N408+'Emission factors'!$H$17*'GHG Estimation'!N804</f>
        <v>245934.08086624998</v>
      </c>
      <c r="O1200" s="98">
        <f>O12+'Emission factors'!$H$16*'GHG Estimation'!O408+'Emission factors'!$H$17*'GHG Estimation'!O804</f>
        <v>260965.43855624995</v>
      </c>
      <c r="P1200" s="98">
        <f>P12+'Emission factors'!$H$16*'GHG Estimation'!P408+'Emission factors'!$H$17*'GHG Estimation'!P804</f>
        <v>286767.17283374997</v>
      </c>
      <c r="Q1200" s="98">
        <f>Q12+'Emission factors'!$H$16*'GHG Estimation'!Q408+'Emission factors'!$H$17*'GHG Estimation'!Q804</f>
        <v>307663.27573125</v>
      </c>
      <c r="R1200" s="98">
        <f>R12+'Emission factors'!$H$16*'GHG Estimation'!R408+'Emission factors'!$H$17*'GHG Estimation'!R804</f>
        <v>324117.58098499995</v>
      </c>
      <c r="S1200" s="98">
        <f>S12+'Emission factors'!$H$16*'GHG Estimation'!S408+'Emission factors'!$H$17*'GHG Estimation'!S804</f>
        <v>359148.82045499992</v>
      </c>
      <c r="T1200" s="98">
        <f>T12+'Emission factors'!$H$16*'GHG Estimation'!T408+'Emission factors'!$H$17*'GHG Estimation'!T804</f>
        <v>392772.83553874999</v>
      </c>
      <c r="U1200" s="98">
        <f>U12+'Emission factors'!$H$16*'GHG Estimation'!U408+'Emission factors'!$H$17*'GHG Estimation'!U804</f>
        <v>432914.10769624991</v>
      </c>
    </row>
    <row r="1201" spans="1:21" x14ac:dyDescent="0.25">
      <c r="A1201" s="92" t="s">
        <v>11</v>
      </c>
      <c r="B1201" s="92" t="s">
        <v>12</v>
      </c>
      <c r="C1201" s="92" t="s">
        <v>13</v>
      </c>
      <c r="D1201" s="92" t="s">
        <v>14</v>
      </c>
      <c r="E1201" s="92" t="s">
        <v>15</v>
      </c>
      <c r="G1201" s="92" t="s">
        <v>97</v>
      </c>
      <c r="H1201" s="92" t="s">
        <v>94</v>
      </c>
      <c r="I1201" s="88" t="s">
        <v>201</v>
      </c>
      <c r="L1201" s="98">
        <f>L13+'Emission factors'!$H$16*'GHG Estimation'!L409+'Emission factors'!$H$17*'GHG Estimation'!L805</f>
        <v>1987260.2658137502</v>
      </c>
      <c r="M1201" s="98">
        <f>M13+'Emission factors'!$H$16*'GHG Estimation'!M409+'Emission factors'!$H$17*'GHG Estimation'!M805</f>
        <v>1981969.4165849995</v>
      </c>
      <c r="N1201" s="98">
        <f>N13+'Emission factors'!$H$16*'GHG Estimation'!N409+'Emission factors'!$H$17*'GHG Estimation'!N805</f>
        <v>2294365.3687437498</v>
      </c>
      <c r="O1201" s="98">
        <f>O13+'Emission factors'!$H$16*'GHG Estimation'!O409+'Emission factors'!$H$17*'GHG Estimation'!O805</f>
        <v>2496125.182423749</v>
      </c>
      <c r="P1201" s="98">
        <f>P13+'Emission factors'!$H$16*'GHG Estimation'!P409+'Emission factors'!$H$17*'GHG Estimation'!P805</f>
        <v>2760423.9346099994</v>
      </c>
      <c r="Q1201" s="98">
        <f>Q13+'Emission factors'!$H$16*'GHG Estimation'!Q409+'Emission factors'!$H$17*'GHG Estimation'!Q805</f>
        <v>3051459.9501349996</v>
      </c>
      <c r="R1201" s="98">
        <f>R13+'Emission factors'!$H$16*'GHG Estimation'!R409+'Emission factors'!$H$17*'GHG Estimation'!R805</f>
        <v>3255648.9947387497</v>
      </c>
      <c r="S1201" s="98">
        <f>S13+'Emission factors'!$H$16*'GHG Estimation'!S409+'Emission factors'!$H$17*'GHG Estimation'!S805</f>
        <v>3437723.3901887494</v>
      </c>
      <c r="T1201" s="98">
        <f>T13+'Emission factors'!$H$16*'GHG Estimation'!T409+'Emission factors'!$H$17*'GHG Estimation'!T805</f>
        <v>3713232.7679324998</v>
      </c>
      <c r="U1201" s="98">
        <f>U13+'Emission factors'!$H$16*'GHG Estimation'!U409+'Emission factors'!$H$17*'GHG Estimation'!U805</f>
        <v>4105557.4929124992</v>
      </c>
    </row>
    <row r="1202" spans="1:21" x14ac:dyDescent="0.25">
      <c r="A1202" s="92" t="s">
        <v>11</v>
      </c>
      <c r="B1202" s="92" t="s">
        <v>12</v>
      </c>
      <c r="C1202" s="92" t="s">
        <v>13</v>
      </c>
      <c r="D1202" s="92" t="s">
        <v>14</v>
      </c>
      <c r="E1202" s="92" t="s">
        <v>15</v>
      </c>
      <c r="G1202" s="92" t="s">
        <v>97</v>
      </c>
      <c r="H1202" s="92" t="s">
        <v>94</v>
      </c>
      <c r="I1202" s="88" t="s">
        <v>207</v>
      </c>
      <c r="L1202" s="98">
        <f>L14+'Emission factors'!$H$16*'GHG Estimation'!L410+'Emission factors'!$H$17*'GHG Estimation'!L806</f>
        <v>991755.14398999989</v>
      </c>
      <c r="M1202" s="98">
        <f>M14+'Emission factors'!$H$16*'GHG Estimation'!M410+'Emission factors'!$H$17*'GHG Estimation'!M806</f>
        <v>1117855.0275399997</v>
      </c>
      <c r="N1202" s="98">
        <f>N14+'Emission factors'!$H$16*'GHG Estimation'!N410+'Emission factors'!$H$17*'GHG Estimation'!N806</f>
        <v>1331965.3971462497</v>
      </c>
      <c r="O1202" s="98">
        <f>O14+'Emission factors'!$H$16*'GHG Estimation'!O410+'Emission factors'!$H$17*'GHG Estimation'!O806</f>
        <v>1481995.95685125</v>
      </c>
      <c r="P1202" s="98">
        <f>P14+'Emission factors'!$H$16*'GHG Estimation'!P410+'Emission factors'!$H$17*'GHG Estimation'!P806</f>
        <v>1695815.4476737499</v>
      </c>
      <c r="Q1202" s="98">
        <f>Q14+'Emission factors'!$H$16*'GHG Estimation'!Q410+'Emission factors'!$H$17*'GHG Estimation'!Q806</f>
        <v>1910947.8238174994</v>
      </c>
      <c r="R1202" s="98">
        <f>R14+'Emission factors'!$H$16*'GHG Estimation'!R410+'Emission factors'!$H$17*'GHG Estimation'!R806</f>
        <v>1988958.36898375</v>
      </c>
      <c r="S1202" s="98">
        <f>S14+'Emission factors'!$H$16*'GHG Estimation'!S410+'Emission factors'!$H$17*'GHG Estimation'!S806</f>
        <v>1975515.05222125</v>
      </c>
      <c r="T1202" s="98">
        <f>T14+'Emission factors'!$H$16*'GHG Estimation'!T410+'Emission factors'!$H$17*'GHG Estimation'!T806</f>
        <v>2058895.0625037497</v>
      </c>
      <c r="U1202" s="98">
        <f>U14+'Emission factors'!$H$16*'GHG Estimation'!U410+'Emission factors'!$H$17*'GHG Estimation'!U806</f>
        <v>2228791.8569800002</v>
      </c>
    </row>
    <row r="1203" spans="1:21" x14ac:dyDescent="0.25">
      <c r="A1203" s="92" t="s">
        <v>11</v>
      </c>
      <c r="B1203" s="92" t="s">
        <v>12</v>
      </c>
      <c r="C1203" s="92" t="s">
        <v>13</v>
      </c>
      <c r="D1203" s="92" t="s">
        <v>14</v>
      </c>
      <c r="E1203" s="92" t="s">
        <v>15</v>
      </c>
      <c r="G1203" s="92" t="s">
        <v>97</v>
      </c>
      <c r="H1203" s="92" t="s">
        <v>94</v>
      </c>
      <c r="I1203" s="88" t="s">
        <v>218</v>
      </c>
      <c r="L1203" s="98">
        <f>L15+'Emission factors'!$H$16*'GHG Estimation'!L411+'Emission factors'!$H$17*'GHG Estimation'!L807</f>
        <v>186932.85729749996</v>
      </c>
      <c r="M1203" s="98">
        <f>M15+'Emission factors'!$H$16*'GHG Estimation'!M411+'Emission factors'!$H$17*'GHG Estimation'!M807</f>
        <v>197137.19949500001</v>
      </c>
      <c r="N1203" s="98">
        <f>N15+'Emission factors'!$H$16*'GHG Estimation'!N411+'Emission factors'!$H$17*'GHG Estimation'!N807</f>
        <v>218316.31958749995</v>
      </c>
      <c r="O1203" s="98">
        <f>O15+'Emission factors'!$H$16*'GHG Estimation'!O411+'Emission factors'!$H$17*'GHG Estimation'!O807</f>
        <v>237742.30538874993</v>
      </c>
      <c r="P1203" s="98">
        <f>P15+'Emission factors'!$H$16*'GHG Estimation'!P411+'Emission factors'!$H$17*'GHG Estimation'!P807</f>
        <v>277270.37362374994</v>
      </c>
      <c r="Q1203" s="98">
        <f>Q15+'Emission factors'!$H$16*'GHG Estimation'!Q411+'Emission factors'!$H$17*'GHG Estimation'!Q807</f>
        <v>318913.20923249994</v>
      </c>
      <c r="R1203" s="98">
        <f>R15+'Emission factors'!$H$16*'GHG Estimation'!R411+'Emission factors'!$H$17*'GHG Estimation'!R807</f>
        <v>344015.26211124996</v>
      </c>
      <c r="S1203" s="98">
        <f>S15+'Emission factors'!$H$16*'GHG Estimation'!S411+'Emission factors'!$H$17*'GHG Estimation'!S807</f>
        <v>357191.28485624993</v>
      </c>
      <c r="T1203" s="98">
        <f>T15+'Emission factors'!$H$16*'GHG Estimation'!T411+'Emission factors'!$H$17*'GHG Estimation'!T807</f>
        <v>382426.9847437499</v>
      </c>
      <c r="U1203" s="98">
        <f>U15+'Emission factors'!$H$16*'GHG Estimation'!U411+'Emission factors'!$H$17*'GHG Estimation'!U807</f>
        <v>421561.97354124993</v>
      </c>
    </row>
    <row r="1204" spans="1:21" x14ac:dyDescent="0.25">
      <c r="A1204" s="92" t="s">
        <v>11</v>
      </c>
      <c r="B1204" s="92" t="s">
        <v>12</v>
      </c>
      <c r="C1204" s="92" t="s">
        <v>13</v>
      </c>
      <c r="D1204" s="92" t="s">
        <v>14</v>
      </c>
      <c r="E1204" s="92" t="s">
        <v>15</v>
      </c>
      <c r="G1204" s="92" t="s">
        <v>97</v>
      </c>
      <c r="H1204" s="92" t="s">
        <v>94</v>
      </c>
      <c r="I1204" s="88" t="s">
        <v>194</v>
      </c>
      <c r="L1204" s="98">
        <f>L16+'Emission factors'!$H$16*'GHG Estimation'!L412+'Emission factors'!$H$17*'GHG Estimation'!L808</f>
        <v>267136.78572500002</v>
      </c>
      <c r="M1204" s="98">
        <f>M16+'Emission factors'!$H$16*'GHG Estimation'!M412+'Emission factors'!$H$17*'GHG Estimation'!M808</f>
        <v>278583.25894500001</v>
      </c>
      <c r="N1204" s="98">
        <f>N16+'Emission factors'!$H$16*'GHG Estimation'!N412+'Emission factors'!$H$17*'GHG Estimation'!N808</f>
        <v>307057.93339750002</v>
      </c>
      <c r="O1204" s="98">
        <f>O16+'Emission factors'!$H$16*'GHG Estimation'!O412+'Emission factors'!$H$17*'GHG Estimation'!O808</f>
        <v>320556.28128124989</v>
      </c>
      <c r="P1204" s="98">
        <f>P16+'Emission factors'!$H$16*'GHG Estimation'!P412+'Emission factors'!$H$17*'GHG Estimation'!P808</f>
        <v>362277.7327775</v>
      </c>
      <c r="Q1204" s="98">
        <f>Q16+'Emission factors'!$H$16*'GHG Estimation'!Q412+'Emission factors'!$H$17*'GHG Estimation'!Q808</f>
        <v>388928.51863999997</v>
      </c>
      <c r="R1204" s="98">
        <f>R16+'Emission factors'!$H$16*'GHG Estimation'!R412+'Emission factors'!$H$17*'GHG Estimation'!R808</f>
        <v>418951.92607624998</v>
      </c>
      <c r="S1204" s="98">
        <f>S16+'Emission factors'!$H$16*'GHG Estimation'!S412+'Emission factors'!$H$17*'GHG Estimation'!S808</f>
        <v>449439.16724875005</v>
      </c>
      <c r="T1204" s="98">
        <f>T16+'Emission factors'!$H$16*'GHG Estimation'!T412+'Emission factors'!$H$17*'GHG Estimation'!T808</f>
        <v>485060.02587499993</v>
      </c>
      <c r="U1204" s="98">
        <f>U16+'Emission factors'!$H$16*'GHG Estimation'!U412+'Emission factors'!$H$17*'GHG Estimation'!U808</f>
        <v>526380.53634500003</v>
      </c>
    </row>
    <row r="1205" spans="1:21" x14ac:dyDescent="0.25">
      <c r="A1205" s="92" t="s">
        <v>11</v>
      </c>
      <c r="B1205" s="92" t="s">
        <v>12</v>
      </c>
      <c r="C1205" s="92" t="s">
        <v>13</v>
      </c>
      <c r="D1205" s="92" t="s">
        <v>14</v>
      </c>
      <c r="E1205" s="92" t="s">
        <v>15</v>
      </c>
      <c r="G1205" s="92" t="s">
        <v>97</v>
      </c>
      <c r="H1205" s="92" t="s">
        <v>94</v>
      </c>
      <c r="I1205" s="88" t="s">
        <v>195</v>
      </c>
      <c r="L1205" s="98">
        <f>L17+'Emission factors'!$H$16*'GHG Estimation'!L413+'Emission factors'!$H$17*'GHG Estimation'!L809</f>
        <v>389675.36957124993</v>
      </c>
      <c r="M1205" s="98">
        <f>M17+'Emission factors'!$H$16*'GHG Estimation'!M413+'Emission factors'!$H$17*'GHG Estimation'!M809</f>
        <v>400909.57989499997</v>
      </c>
      <c r="N1205" s="98">
        <f>N17+'Emission factors'!$H$16*'GHG Estimation'!N413+'Emission factors'!$H$17*'GHG Estimation'!N809</f>
        <v>455783.46936999995</v>
      </c>
      <c r="O1205" s="98">
        <f>O17+'Emission factors'!$H$16*'GHG Estimation'!O413+'Emission factors'!$H$17*'GHG Estimation'!O809</f>
        <v>505350.78643874993</v>
      </c>
      <c r="P1205" s="98">
        <f>P17+'Emission factors'!$H$16*'GHG Estimation'!P413+'Emission factors'!$H$17*'GHG Estimation'!P809</f>
        <v>576419.54873874993</v>
      </c>
      <c r="Q1205" s="98">
        <f>Q17+'Emission factors'!$H$16*'GHG Estimation'!Q413+'Emission factors'!$H$17*'GHG Estimation'!Q809</f>
        <v>660239.80799124995</v>
      </c>
      <c r="R1205" s="98">
        <f>R17+'Emission factors'!$H$16*'GHG Estimation'!R413+'Emission factors'!$H$17*'GHG Estimation'!R809</f>
        <v>694870.10643499985</v>
      </c>
      <c r="S1205" s="98">
        <f>S17+'Emission factors'!$H$16*'GHG Estimation'!S413+'Emission factors'!$H$17*'GHG Estimation'!S809</f>
        <v>728840.03142374998</v>
      </c>
      <c r="T1205" s="98">
        <f>T17+'Emission factors'!$H$16*'GHG Estimation'!T413+'Emission factors'!$H$17*'GHG Estimation'!T809</f>
        <v>810915.01797375001</v>
      </c>
      <c r="U1205" s="98">
        <f>U17+'Emission factors'!$H$16*'GHG Estimation'!U413+'Emission factors'!$H$17*'GHG Estimation'!U809</f>
        <v>922305.86897249985</v>
      </c>
    </row>
    <row r="1206" spans="1:21" x14ac:dyDescent="0.25">
      <c r="A1206" s="92" t="s">
        <v>11</v>
      </c>
      <c r="B1206" s="92" t="s">
        <v>12</v>
      </c>
      <c r="C1206" s="92" t="s">
        <v>13</v>
      </c>
      <c r="D1206" s="92" t="s">
        <v>14</v>
      </c>
      <c r="E1206" s="92" t="s">
        <v>15</v>
      </c>
      <c r="G1206" s="92" t="s">
        <v>97</v>
      </c>
      <c r="H1206" s="92" t="s">
        <v>94</v>
      </c>
      <c r="I1206" s="88" t="s">
        <v>209</v>
      </c>
      <c r="L1206" s="98">
        <f>L18+'Emission factors'!$H$16*'GHG Estimation'!L414+'Emission factors'!$H$17*'GHG Estimation'!L810</f>
        <v>1609550.2343199996</v>
      </c>
      <c r="M1206" s="98">
        <f>M18+'Emission factors'!$H$16*'GHG Estimation'!M414+'Emission factors'!$H$17*'GHG Estimation'!M810</f>
        <v>1706405.0077199999</v>
      </c>
      <c r="N1206" s="98">
        <f>N18+'Emission factors'!$H$16*'GHG Estimation'!N414+'Emission factors'!$H$17*'GHG Estimation'!N810</f>
        <v>1968848.42496125</v>
      </c>
      <c r="O1206" s="98">
        <f>O18+'Emission factors'!$H$16*'GHG Estimation'!O414+'Emission factors'!$H$17*'GHG Estimation'!O810</f>
        <v>2321338.4797449997</v>
      </c>
      <c r="P1206" s="98">
        <f>P18+'Emission factors'!$H$16*'GHG Estimation'!P414+'Emission factors'!$H$17*'GHG Estimation'!P810</f>
        <v>2631714.0035949997</v>
      </c>
      <c r="Q1206" s="98">
        <f>Q18+'Emission factors'!$H$16*'GHG Estimation'!Q414+'Emission factors'!$H$17*'GHG Estimation'!Q810</f>
        <v>2970689.9873174997</v>
      </c>
      <c r="R1206" s="98">
        <f>R18+'Emission factors'!$H$16*'GHG Estimation'!R414+'Emission factors'!$H$17*'GHG Estimation'!R810</f>
        <v>3230444.7412062502</v>
      </c>
      <c r="S1206" s="98">
        <f>S18+'Emission factors'!$H$16*'GHG Estimation'!S414+'Emission factors'!$H$17*'GHG Estimation'!S810</f>
        <v>3480270.3085037502</v>
      </c>
      <c r="T1206" s="98">
        <f>T18+'Emission factors'!$H$16*'GHG Estimation'!T414+'Emission factors'!$H$17*'GHG Estimation'!T810</f>
        <v>3827768.2544312496</v>
      </c>
      <c r="U1206" s="98">
        <f>U18+'Emission factors'!$H$16*'GHG Estimation'!U414+'Emission factors'!$H$17*'GHG Estimation'!U810</f>
        <v>4354439.6695599994</v>
      </c>
    </row>
    <row r="1207" spans="1:21" x14ac:dyDescent="0.25">
      <c r="A1207" s="92" t="s">
        <v>11</v>
      </c>
      <c r="B1207" s="92" t="s">
        <v>12</v>
      </c>
      <c r="C1207" s="92" t="s">
        <v>13</v>
      </c>
      <c r="D1207" s="92" t="s">
        <v>14</v>
      </c>
      <c r="E1207" s="92" t="s">
        <v>15</v>
      </c>
      <c r="G1207" s="92" t="s">
        <v>97</v>
      </c>
      <c r="H1207" s="92" t="s">
        <v>94</v>
      </c>
      <c r="I1207" s="88" t="s">
        <v>208</v>
      </c>
      <c r="L1207" s="98">
        <f>L19+'Emission factors'!$H$16*'GHG Estimation'!L415+'Emission factors'!$H$17*'GHG Estimation'!L811</f>
        <v>1395502.7574237501</v>
      </c>
      <c r="M1207" s="98">
        <f>M19+'Emission factors'!$H$16*'GHG Estimation'!M415+'Emission factors'!$H$17*'GHG Estimation'!M811</f>
        <v>1477758.560515</v>
      </c>
      <c r="N1207" s="98">
        <f>N19+'Emission factors'!$H$16*'GHG Estimation'!N415+'Emission factors'!$H$17*'GHG Estimation'!N811</f>
        <v>1665068.7740724999</v>
      </c>
      <c r="O1207" s="98">
        <f>O19+'Emission factors'!$H$16*'GHG Estimation'!O415+'Emission factors'!$H$17*'GHG Estimation'!O811</f>
        <v>1863794.014495</v>
      </c>
      <c r="P1207" s="98">
        <f>P19+'Emission factors'!$H$16*'GHG Estimation'!P415+'Emission factors'!$H$17*'GHG Estimation'!P811</f>
        <v>2112361.7275924999</v>
      </c>
      <c r="Q1207" s="98">
        <f>Q19+'Emission factors'!$H$16*'GHG Estimation'!Q415+'Emission factors'!$H$17*'GHG Estimation'!Q811</f>
        <v>2301102.7503024996</v>
      </c>
      <c r="R1207" s="98">
        <f>R19+'Emission factors'!$H$16*'GHG Estimation'!R415+'Emission factors'!$H$17*'GHG Estimation'!R811</f>
        <v>2443609.76957375</v>
      </c>
      <c r="S1207" s="98">
        <f>S19+'Emission factors'!$H$16*'GHG Estimation'!S415+'Emission factors'!$H$17*'GHG Estimation'!S811</f>
        <v>2585511.44651125</v>
      </c>
      <c r="T1207" s="98">
        <f>T19+'Emission factors'!$H$16*'GHG Estimation'!T415+'Emission factors'!$H$17*'GHG Estimation'!T811</f>
        <v>2788592.0071012499</v>
      </c>
      <c r="U1207" s="98">
        <f>U19+'Emission factors'!$H$16*'GHG Estimation'!U415+'Emission factors'!$H$17*'GHG Estimation'!U811</f>
        <v>3091766.3156562494</v>
      </c>
    </row>
    <row r="1208" spans="1:21" x14ac:dyDescent="0.25">
      <c r="A1208" s="92" t="s">
        <v>11</v>
      </c>
      <c r="B1208" s="92" t="s">
        <v>12</v>
      </c>
      <c r="C1208" s="92" t="s">
        <v>13</v>
      </c>
      <c r="D1208" s="92" t="s">
        <v>14</v>
      </c>
      <c r="E1208" s="92" t="s">
        <v>15</v>
      </c>
      <c r="G1208" s="92" t="s">
        <v>97</v>
      </c>
      <c r="H1208" s="92" t="s">
        <v>94</v>
      </c>
      <c r="I1208" s="88" t="s">
        <v>226</v>
      </c>
      <c r="L1208" s="98">
        <f>L20+'Emission factors'!$H$16*'GHG Estimation'!L416+'Emission factors'!$H$17*'GHG Estimation'!L812</f>
        <v>0</v>
      </c>
      <c r="M1208" s="98">
        <f>M20+'Emission factors'!$H$16*'GHG Estimation'!M416+'Emission factors'!$H$17*'GHG Estimation'!M812</f>
        <v>0</v>
      </c>
      <c r="N1208" s="98">
        <f>N20+'Emission factors'!$H$16*'GHG Estimation'!N416+'Emission factors'!$H$17*'GHG Estimation'!N812</f>
        <v>0</v>
      </c>
      <c r="O1208" s="98">
        <f>O20+'Emission factors'!$H$16*'GHG Estimation'!O416+'Emission factors'!$H$17*'GHG Estimation'!O812</f>
        <v>0</v>
      </c>
      <c r="P1208" s="98">
        <f>P20+'Emission factors'!$H$16*'GHG Estimation'!P416+'Emission factors'!$H$17*'GHG Estimation'!P812</f>
        <v>0</v>
      </c>
      <c r="Q1208" s="98">
        <f>Q20+'Emission factors'!$H$16*'GHG Estimation'!Q416+'Emission factors'!$H$17*'GHG Estimation'!Q812</f>
        <v>0</v>
      </c>
      <c r="R1208" s="98">
        <f>R20+'Emission factors'!$H$16*'GHG Estimation'!R416+'Emission factors'!$H$17*'GHG Estimation'!R812</f>
        <v>0</v>
      </c>
      <c r="S1208" s="98">
        <f>S20+'Emission factors'!$H$16*'GHG Estimation'!S416+'Emission factors'!$H$17*'GHG Estimation'!S812</f>
        <v>0</v>
      </c>
      <c r="T1208" s="98">
        <f>T20+'Emission factors'!$H$16*'GHG Estimation'!T416+'Emission factors'!$H$17*'GHG Estimation'!T812</f>
        <v>0</v>
      </c>
      <c r="U1208" s="98">
        <f>U20+'Emission factors'!$H$16*'GHG Estimation'!U416+'Emission factors'!$H$17*'GHG Estimation'!U812</f>
        <v>0</v>
      </c>
    </row>
    <row r="1209" spans="1:21" x14ac:dyDescent="0.25">
      <c r="A1209" s="92" t="s">
        <v>11</v>
      </c>
      <c r="B1209" s="92" t="s">
        <v>12</v>
      </c>
      <c r="C1209" s="92" t="s">
        <v>13</v>
      </c>
      <c r="D1209" s="92" t="s">
        <v>14</v>
      </c>
      <c r="E1209" s="92" t="s">
        <v>15</v>
      </c>
      <c r="G1209" s="92" t="s">
        <v>97</v>
      </c>
      <c r="H1209" s="92" t="s">
        <v>94</v>
      </c>
      <c r="I1209" s="88" t="s">
        <v>196</v>
      </c>
      <c r="L1209" s="98">
        <f>L21+'Emission factors'!$H$16*'GHG Estimation'!L417+'Emission factors'!$H$17*'GHG Estimation'!L813</f>
        <v>1000080.5664762497</v>
      </c>
      <c r="M1209" s="98">
        <f>M21+'Emission factors'!$H$16*'GHG Estimation'!M417+'Emission factors'!$H$17*'GHG Estimation'!M813</f>
        <v>1046487.5248674998</v>
      </c>
      <c r="N1209" s="98">
        <f>N21+'Emission factors'!$H$16*'GHG Estimation'!N417+'Emission factors'!$H$17*'GHG Estimation'!N813</f>
        <v>1258121.4940174997</v>
      </c>
      <c r="O1209" s="98">
        <f>O21+'Emission factors'!$H$16*'GHG Estimation'!O417+'Emission factors'!$H$17*'GHG Estimation'!O813</f>
        <v>1439912.8722725001</v>
      </c>
      <c r="P1209" s="98">
        <f>P21+'Emission factors'!$H$16*'GHG Estimation'!P417+'Emission factors'!$H$17*'GHG Estimation'!P813</f>
        <v>1659471.3228824998</v>
      </c>
      <c r="Q1209" s="98">
        <f>Q21+'Emission factors'!$H$16*'GHG Estimation'!Q417+'Emission factors'!$H$17*'GHG Estimation'!Q813</f>
        <v>1891152.3433449997</v>
      </c>
      <c r="R1209" s="98">
        <f>R21+'Emission factors'!$H$16*'GHG Estimation'!R417+'Emission factors'!$H$17*'GHG Estimation'!R813</f>
        <v>2025153.1235887497</v>
      </c>
      <c r="S1209" s="98">
        <f>S21+'Emission factors'!$H$16*'GHG Estimation'!S417+'Emission factors'!$H$17*'GHG Estimation'!S813</f>
        <v>2171221.4425637498</v>
      </c>
      <c r="T1209" s="98">
        <f>T21+'Emission factors'!$H$16*'GHG Estimation'!T417+'Emission factors'!$H$17*'GHG Estimation'!T813</f>
        <v>2400449.6473362497</v>
      </c>
      <c r="U1209" s="98">
        <f>U21+'Emission factors'!$H$16*'GHG Estimation'!U417+'Emission factors'!$H$17*'GHG Estimation'!U813</f>
        <v>2732979.1282837503</v>
      </c>
    </row>
    <row r="1210" spans="1:21" x14ac:dyDescent="0.25">
      <c r="A1210" s="92" t="s">
        <v>11</v>
      </c>
      <c r="B1210" s="92" t="s">
        <v>12</v>
      </c>
      <c r="C1210" s="92" t="s">
        <v>13</v>
      </c>
      <c r="D1210" s="92" t="s">
        <v>14</v>
      </c>
      <c r="E1210" s="92" t="s">
        <v>15</v>
      </c>
      <c r="G1210" s="92" t="s">
        <v>97</v>
      </c>
      <c r="H1210" s="92" t="s">
        <v>94</v>
      </c>
      <c r="I1210" s="88" t="s">
        <v>197</v>
      </c>
      <c r="L1210" s="98">
        <f>L22+'Emission factors'!$H$16*'GHG Estimation'!L418+'Emission factors'!$H$17*'GHG Estimation'!L814</f>
        <v>3626826.0459812498</v>
      </c>
      <c r="M1210" s="98">
        <f>M22+'Emission factors'!$H$16*'GHG Estimation'!M418+'Emission factors'!$H$17*'GHG Estimation'!M814</f>
        <v>3873420.5003024996</v>
      </c>
      <c r="N1210" s="98">
        <f>N22+'Emission factors'!$H$16*'GHG Estimation'!N418+'Emission factors'!$H$17*'GHG Estimation'!N814</f>
        <v>4465170.1471037501</v>
      </c>
      <c r="O1210" s="98">
        <f>O22+'Emission factors'!$H$16*'GHG Estimation'!O418+'Emission factors'!$H$17*'GHG Estimation'!O814</f>
        <v>4899656.5725499997</v>
      </c>
      <c r="P1210" s="98">
        <f>P22+'Emission factors'!$H$16*'GHG Estimation'!P418+'Emission factors'!$H$17*'GHG Estimation'!P814</f>
        <v>5429708.4708412485</v>
      </c>
      <c r="Q1210" s="98">
        <f>Q22+'Emission factors'!$H$16*'GHG Estimation'!Q418+'Emission factors'!$H$17*'GHG Estimation'!Q814</f>
        <v>6032165.6015199991</v>
      </c>
      <c r="R1210" s="98">
        <f>R22+'Emission factors'!$H$16*'GHG Estimation'!R418+'Emission factors'!$H$17*'GHG Estimation'!R814</f>
        <v>6469081.2578899991</v>
      </c>
      <c r="S1210" s="98">
        <f>S22+'Emission factors'!$H$16*'GHG Estimation'!S418+'Emission factors'!$H$17*'GHG Estimation'!S814</f>
        <v>6739755.7585525</v>
      </c>
      <c r="T1210" s="98">
        <f>T22+'Emission factors'!$H$16*'GHG Estimation'!T418+'Emission factors'!$H$17*'GHG Estimation'!T814</f>
        <v>7057230.2970437482</v>
      </c>
      <c r="U1210" s="98">
        <f>U22+'Emission factors'!$H$16*'GHG Estimation'!U418+'Emission factors'!$H$17*'GHG Estimation'!U814</f>
        <v>7642407.6556499982</v>
      </c>
    </row>
    <row r="1211" spans="1:21" x14ac:dyDescent="0.25">
      <c r="A1211" s="92" t="s">
        <v>11</v>
      </c>
      <c r="B1211" s="92" t="s">
        <v>12</v>
      </c>
      <c r="C1211" s="92" t="s">
        <v>13</v>
      </c>
      <c r="D1211" s="92" t="s">
        <v>14</v>
      </c>
      <c r="E1211" s="92" t="s">
        <v>15</v>
      </c>
      <c r="G1211" s="92" t="s">
        <v>97</v>
      </c>
      <c r="H1211" s="92" t="s">
        <v>94</v>
      </c>
      <c r="I1211" s="88" t="s">
        <v>229</v>
      </c>
      <c r="L1211" s="98">
        <f>L23+'Emission factors'!$H$16*'GHG Estimation'!L419+'Emission factors'!$H$17*'GHG Estimation'!L815</f>
        <v>46548.466988749991</v>
      </c>
      <c r="M1211" s="98">
        <f>M23+'Emission factors'!$H$16*'GHG Estimation'!M419+'Emission factors'!$H$17*'GHG Estimation'!M815</f>
        <v>54103.453777499992</v>
      </c>
      <c r="N1211" s="98">
        <f>N23+'Emission factors'!$H$16*'GHG Estimation'!N419+'Emission factors'!$H$17*'GHG Estimation'!N815</f>
        <v>60620.710851249998</v>
      </c>
      <c r="O1211" s="98">
        <f>O23+'Emission factors'!$H$16*'GHG Estimation'!O419+'Emission factors'!$H$17*'GHG Estimation'!O815</f>
        <v>66170.992508749987</v>
      </c>
      <c r="P1211" s="98">
        <f>P23+'Emission factors'!$H$16*'GHG Estimation'!P419+'Emission factors'!$H$17*'GHG Estimation'!P815</f>
        <v>73207.114440000005</v>
      </c>
      <c r="Q1211" s="98">
        <f>Q23+'Emission factors'!$H$16*'GHG Estimation'!Q419+'Emission factors'!$H$17*'GHG Estimation'!Q815</f>
        <v>66226.023629999981</v>
      </c>
      <c r="R1211" s="98">
        <f>R23+'Emission factors'!$H$16*'GHG Estimation'!R419+'Emission factors'!$H$17*'GHG Estimation'!R815</f>
        <v>81666.183934999994</v>
      </c>
      <c r="S1211" s="98">
        <f>S23+'Emission factors'!$H$16*'GHG Estimation'!S419+'Emission factors'!$H$17*'GHG Estimation'!S815</f>
        <v>100533.99693499997</v>
      </c>
      <c r="T1211" s="98">
        <f>T23+'Emission factors'!$H$16*'GHG Estimation'!T419+'Emission factors'!$H$17*'GHG Estimation'!T815</f>
        <v>112326.38006</v>
      </c>
      <c r="U1211" s="98">
        <f>U23+'Emission factors'!$H$16*'GHG Estimation'!U419+'Emission factors'!$H$17*'GHG Estimation'!U815</f>
        <v>126304.28485750001</v>
      </c>
    </row>
    <row r="1212" spans="1:21" x14ac:dyDescent="0.25">
      <c r="A1212" s="92" t="s">
        <v>11</v>
      </c>
      <c r="B1212" s="92" t="s">
        <v>12</v>
      </c>
      <c r="C1212" s="92" t="s">
        <v>13</v>
      </c>
      <c r="D1212" s="92" t="s">
        <v>14</v>
      </c>
      <c r="E1212" s="92" t="s">
        <v>15</v>
      </c>
      <c r="G1212" s="92" t="s">
        <v>97</v>
      </c>
      <c r="H1212" s="92" t="s">
        <v>94</v>
      </c>
      <c r="I1212" s="88" t="s">
        <v>198</v>
      </c>
      <c r="L1212" s="98">
        <f>L24+'Emission factors'!$H$16*'GHG Estimation'!L420+'Emission factors'!$H$17*'GHG Estimation'!L816</f>
        <v>85125.282985000013</v>
      </c>
      <c r="M1212" s="98">
        <f>M24+'Emission factors'!$H$16*'GHG Estimation'!M420+'Emission factors'!$H$17*'GHG Estimation'!M816</f>
        <v>89685.004459999996</v>
      </c>
      <c r="N1212" s="98">
        <f>N24+'Emission factors'!$H$16*'GHG Estimation'!N420+'Emission factors'!$H$17*'GHG Estimation'!N816</f>
        <v>99850.038713750007</v>
      </c>
      <c r="O1212" s="98">
        <f>O24+'Emission factors'!$H$16*'GHG Estimation'!O420+'Emission factors'!$H$17*'GHG Estimation'!O816</f>
        <v>109299.66839124999</v>
      </c>
      <c r="P1212" s="98">
        <f>P24+'Emission factors'!$H$16*'GHG Estimation'!P420+'Emission factors'!$H$17*'GHG Estimation'!P816</f>
        <v>126870.31924749998</v>
      </c>
      <c r="Q1212" s="98">
        <f>Q24+'Emission factors'!$H$16*'GHG Estimation'!Q420+'Emission factors'!$H$17*'GHG Estimation'!Q816</f>
        <v>146516.42953374999</v>
      </c>
      <c r="R1212" s="98">
        <f>R24+'Emission factors'!$H$16*'GHG Estimation'!R420+'Emission factors'!$H$17*'GHG Estimation'!R816</f>
        <v>161492.75610250002</v>
      </c>
      <c r="S1212" s="98">
        <f>S24+'Emission factors'!$H$16*'GHG Estimation'!S420+'Emission factors'!$H$17*'GHG Estimation'!S816</f>
        <v>174118.46763500001</v>
      </c>
      <c r="T1212" s="98">
        <f>T24+'Emission factors'!$H$16*'GHG Estimation'!T420+'Emission factors'!$H$17*'GHG Estimation'!T816</f>
        <v>183355.83441624997</v>
      </c>
      <c r="U1212" s="98">
        <f>U24+'Emission factors'!$H$16*'GHG Estimation'!U420+'Emission factors'!$H$17*'GHG Estimation'!U816</f>
        <v>185855.81963874999</v>
      </c>
    </row>
    <row r="1213" spans="1:21" x14ac:dyDescent="0.25">
      <c r="A1213" s="92" t="s">
        <v>11</v>
      </c>
      <c r="B1213" s="92" t="s">
        <v>12</v>
      </c>
      <c r="C1213" s="92" t="s">
        <v>13</v>
      </c>
      <c r="D1213" s="92" t="s">
        <v>14</v>
      </c>
      <c r="E1213" s="92" t="s">
        <v>15</v>
      </c>
      <c r="G1213" s="92" t="s">
        <v>97</v>
      </c>
      <c r="H1213" s="92" t="s">
        <v>94</v>
      </c>
      <c r="I1213" s="88" t="s">
        <v>231</v>
      </c>
      <c r="L1213" s="98">
        <f>L25+'Emission factors'!$H$16*'GHG Estimation'!L421+'Emission factors'!$H$17*'GHG Estimation'!L817</f>
        <v>31980.943034999993</v>
      </c>
      <c r="M1213" s="98">
        <f>M25+'Emission factors'!$H$16*'GHG Estimation'!M421+'Emission factors'!$H$17*'GHG Estimation'!M817</f>
        <v>32562.700602500001</v>
      </c>
      <c r="N1213" s="98">
        <f>N25+'Emission factors'!$H$16*'GHG Estimation'!N421+'Emission factors'!$H$17*'GHG Estimation'!N817</f>
        <v>35809.536756249996</v>
      </c>
      <c r="O1213" s="98">
        <f>O25+'Emission factors'!$H$16*'GHG Estimation'!O421+'Emission factors'!$H$17*'GHG Estimation'!O817</f>
        <v>39355.113282499995</v>
      </c>
      <c r="P1213" s="98">
        <f>P25+'Emission factors'!$H$16*'GHG Estimation'!P421+'Emission factors'!$H$17*'GHG Estimation'!P817</f>
        <v>43018.613639999996</v>
      </c>
      <c r="Q1213" s="98">
        <f>Q25+'Emission factors'!$H$16*'GHG Estimation'!Q421+'Emission factors'!$H$17*'GHG Estimation'!Q817</f>
        <v>49528.00912499999</v>
      </c>
      <c r="R1213" s="98">
        <f>R25+'Emission factors'!$H$16*'GHG Estimation'!R421+'Emission factors'!$H$17*'GHG Estimation'!R817</f>
        <v>56123.882086249992</v>
      </c>
      <c r="S1213" s="98">
        <f>S25+'Emission factors'!$H$16*'GHG Estimation'!S421+'Emission factors'!$H$17*'GHG Estimation'!S817</f>
        <v>58906.88450375</v>
      </c>
      <c r="T1213" s="98">
        <f>T25+'Emission factors'!$H$16*'GHG Estimation'!T421+'Emission factors'!$H$17*'GHG Estimation'!T817</f>
        <v>65534.203820000002</v>
      </c>
      <c r="U1213" s="98">
        <f>U25+'Emission factors'!$H$16*'GHG Estimation'!U421+'Emission factors'!$H$17*'GHG Estimation'!U817</f>
        <v>70203.987537499997</v>
      </c>
    </row>
    <row r="1214" spans="1:21" x14ac:dyDescent="0.25">
      <c r="A1214" s="92" t="s">
        <v>11</v>
      </c>
      <c r="B1214" s="92" t="s">
        <v>12</v>
      </c>
      <c r="C1214" s="92" t="s">
        <v>13</v>
      </c>
      <c r="D1214" s="92" t="s">
        <v>14</v>
      </c>
      <c r="E1214" s="92" t="s">
        <v>15</v>
      </c>
      <c r="G1214" s="92" t="s">
        <v>97</v>
      </c>
      <c r="H1214" s="92" t="s">
        <v>94</v>
      </c>
      <c r="I1214" s="88" t="s">
        <v>230</v>
      </c>
      <c r="L1214" s="98">
        <f>L26+'Emission factors'!$H$16*'GHG Estimation'!L422+'Emission factors'!$H$17*'GHG Estimation'!L818</f>
        <v>45683.692226250001</v>
      </c>
      <c r="M1214" s="98">
        <f>M26+'Emission factors'!$H$16*'GHG Estimation'!M422+'Emission factors'!$H$17*'GHG Estimation'!M818</f>
        <v>44952.564472500002</v>
      </c>
      <c r="N1214" s="98">
        <f>N26+'Emission factors'!$H$16*'GHG Estimation'!N422+'Emission factors'!$H$17*'GHG Estimation'!N818</f>
        <v>52444.658551249995</v>
      </c>
      <c r="O1214" s="98">
        <f>O26+'Emission factors'!$H$16*'GHG Estimation'!O422+'Emission factors'!$H$17*'GHG Estimation'!O818</f>
        <v>53309.433313749985</v>
      </c>
      <c r="P1214" s="98">
        <f>P26+'Emission factors'!$H$16*'GHG Estimation'!P422+'Emission factors'!$H$17*'GHG Estimation'!P818</f>
        <v>59056.254689999987</v>
      </c>
      <c r="Q1214" s="98">
        <f>Q26+'Emission factors'!$H$16*'GHG Estimation'!Q422+'Emission factors'!$H$17*'GHG Estimation'!Q818</f>
        <v>68828.209506250001</v>
      </c>
      <c r="R1214" s="98">
        <f>R26+'Emission factors'!$H$16*'GHG Estimation'!R422+'Emission factors'!$H$17*'GHG Estimation'!R818</f>
        <v>72185.107902500007</v>
      </c>
      <c r="S1214" s="98">
        <f>S26+'Emission factors'!$H$16*'GHG Estimation'!S422+'Emission factors'!$H$17*'GHG Estimation'!S818</f>
        <v>72452.401919999989</v>
      </c>
      <c r="T1214" s="98">
        <f>T26+'Emission factors'!$H$16*'GHG Estimation'!T422+'Emission factors'!$H$17*'GHG Estimation'!T818</f>
        <v>78773.119274999975</v>
      </c>
      <c r="U1214" s="98">
        <f>U26+'Emission factors'!$H$16*'GHG Estimation'!U422+'Emission factors'!$H$17*'GHG Estimation'!U818</f>
        <v>78663.057032499986</v>
      </c>
    </row>
    <row r="1215" spans="1:21" x14ac:dyDescent="0.25">
      <c r="A1215" s="92" t="s">
        <v>11</v>
      </c>
      <c r="B1215" s="92" t="s">
        <v>12</v>
      </c>
      <c r="C1215" s="92" t="s">
        <v>13</v>
      </c>
      <c r="D1215" s="92" t="s">
        <v>14</v>
      </c>
      <c r="E1215" s="92" t="s">
        <v>15</v>
      </c>
      <c r="G1215" s="92" t="s">
        <v>97</v>
      </c>
      <c r="H1215" s="92" t="s">
        <v>94</v>
      </c>
      <c r="I1215" s="88" t="s">
        <v>232</v>
      </c>
      <c r="L1215" s="98">
        <f>L27+'Emission factors'!$H$16*'GHG Estimation'!L423+'Emission factors'!$H$17*'GHG Estimation'!L819</f>
        <v>497253.35002624994</v>
      </c>
      <c r="M1215" s="98">
        <f>M27+'Emission factors'!$H$16*'GHG Estimation'!M423+'Emission factors'!$H$17*'GHG Estimation'!M819</f>
        <v>531073.90482874983</v>
      </c>
      <c r="N1215" s="98">
        <f>N27+'Emission factors'!$H$16*'GHG Estimation'!N423+'Emission factors'!$H$17*'GHG Estimation'!N819</f>
        <v>621867.3933024999</v>
      </c>
      <c r="O1215" s="98">
        <f>O27+'Emission factors'!$H$16*'GHG Estimation'!O423+'Emission factors'!$H$17*'GHG Estimation'!O819</f>
        <v>713164.02345624985</v>
      </c>
      <c r="P1215" s="98">
        <f>P27+'Emission factors'!$H$16*'GHG Estimation'!P423+'Emission factors'!$H$17*'GHG Estimation'!P819</f>
        <v>840718.30092499999</v>
      </c>
      <c r="Q1215" s="98">
        <f>Q27+'Emission factors'!$H$16*'GHG Estimation'!Q423+'Emission factors'!$H$17*'GHG Estimation'!Q819</f>
        <v>968005.28437624988</v>
      </c>
      <c r="R1215" s="98">
        <f>R27+'Emission factors'!$H$16*'GHG Estimation'!R423+'Emission factors'!$H$17*'GHG Estimation'!R819</f>
        <v>1059066.0668674998</v>
      </c>
      <c r="S1215" s="98">
        <f>S27+'Emission factors'!$H$16*'GHG Estimation'!S423+'Emission factors'!$H$17*'GHG Estimation'!S819</f>
        <v>1130622.24767</v>
      </c>
      <c r="T1215" s="98">
        <f>T27+'Emission factors'!$H$16*'GHG Estimation'!T423+'Emission factors'!$H$17*'GHG Estimation'!T819</f>
        <v>1260212.6766249998</v>
      </c>
      <c r="U1215" s="98">
        <f>U27+'Emission factors'!$H$16*'GHG Estimation'!U423+'Emission factors'!$H$17*'GHG Estimation'!U819</f>
        <v>1437931.7519074997</v>
      </c>
    </row>
    <row r="1216" spans="1:21" x14ac:dyDescent="0.25">
      <c r="A1216" s="92" t="s">
        <v>11</v>
      </c>
      <c r="B1216" s="92" t="s">
        <v>12</v>
      </c>
      <c r="C1216" s="92" t="s">
        <v>13</v>
      </c>
      <c r="D1216" s="92" t="s">
        <v>14</v>
      </c>
      <c r="E1216" s="92" t="s">
        <v>15</v>
      </c>
      <c r="G1216" s="92" t="s">
        <v>97</v>
      </c>
      <c r="H1216" s="92" t="s">
        <v>94</v>
      </c>
      <c r="I1216" s="92" t="s">
        <v>225</v>
      </c>
      <c r="L1216" s="98">
        <f>L28+'Emission factors'!$H$16*'GHG Estimation'!L424+'Emission factors'!$H$17*'GHG Estimation'!L820</f>
        <v>164260.03534249999</v>
      </c>
      <c r="M1216" s="98">
        <f>M28+'Emission factors'!$H$16*'GHG Estimation'!M424+'Emission factors'!$H$17*'GHG Estimation'!M820</f>
        <v>195211.11025124998</v>
      </c>
      <c r="N1216" s="98">
        <f>N28+'Emission factors'!$H$16*'GHG Estimation'!N424+'Emission factors'!$H$17*'GHG Estimation'!N820</f>
        <v>217144.94286374998</v>
      </c>
      <c r="O1216" s="98">
        <f>O28+'Emission factors'!$H$16*'GHG Estimation'!O424+'Emission factors'!$H$17*'GHG Estimation'!O820</f>
        <v>224495.52834499997</v>
      </c>
      <c r="P1216" s="98">
        <f>P28+'Emission factors'!$H$16*'GHG Estimation'!P424+'Emission factors'!$H$17*'GHG Estimation'!P820</f>
        <v>254408.87353874996</v>
      </c>
      <c r="Q1216" s="98">
        <f>Q28+'Emission factors'!$H$16*'GHG Estimation'!Q424+'Emission factors'!$H$17*'GHG Estimation'!Q820</f>
        <v>278158.7331525</v>
      </c>
      <c r="R1216" s="98">
        <f>R28+'Emission factors'!$H$16*'GHG Estimation'!R424+'Emission factors'!$H$17*'GHG Estimation'!R820</f>
        <v>289416.52824249998</v>
      </c>
      <c r="S1216" s="98">
        <f>S28+'Emission factors'!$H$16*'GHG Estimation'!S424+'Emission factors'!$H$17*'GHG Estimation'!S820</f>
        <v>290776.58309624996</v>
      </c>
      <c r="T1216" s="98">
        <f>T28+'Emission factors'!$H$16*'GHG Estimation'!T424+'Emission factors'!$H$17*'GHG Estimation'!T820</f>
        <v>294392.91392124997</v>
      </c>
      <c r="U1216" s="98">
        <f>U28+'Emission factors'!$H$16*'GHG Estimation'!U424+'Emission factors'!$H$17*'GHG Estimation'!U820</f>
        <v>311939.98001124995</v>
      </c>
    </row>
    <row r="1217" spans="1:21" x14ac:dyDescent="0.25">
      <c r="A1217" s="92" t="s">
        <v>11</v>
      </c>
      <c r="B1217" s="92" t="s">
        <v>12</v>
      </c>
      <c r="C1217" s="92" t="s">
        <v>13</v>
      </c>
      <c r="D1217" s="92" t="s">
        <v>14</v>
      </c>
      <c r="E1217" s="92" t="s">
        <v>15</v>
      </c>
      <c r="G1217" s="92" t="s">
        <v>97</v>
      </c>
      <c r="H1217" s="92" t="s">
        <v>94</v>
      </c>
      <c r="I1217" s="88" t="s">
        <v>205</v>
      </c>
      <c r="L1217" s="98">
        <f>L29+'Emission factors'!$H$16*'GHG Estimation'!L425+'Emission factors'!$H$17*'GHG Estimation'!L821</f>
        <v>1310660.4916337498</v>
      </c>
      <c r="M1217" s="98">
        <f>M29+'Emission factors'!$H$16*'GHG Estimation'!M425+'Emission factors'!$H$17*'GHG Estimation'!M821</f>
        <v>1334646.19891</v>
      </c>
      <c r="N1217" s="98">
        <f>N29+'Emission factors'!$H$16*'GHG Estimation'!N425+'Emission factors'!$H$17*'GHG Estimation'!N821</f>
        <v>1472868.6523124997</v>
      </c>
      <c r="O1217" s="98">
        <f>O29+'Emission factors'!$H$16*'GHG Estimation'!O425+'Emission factors'!$H$17*'GHG Estimation'!O821</f>
        <v>1564157.4208774995</v>
      </c>
      <c r="P1217" s="98">
        <f>P29+'Emission factors'!$H$16*'GHG Estimation'!P425+'Emission factors'!$H$17*'GHG Estimation'!P821</f>
        <v>1711114.0993812501</v>
      </c>
      <c r="Q1217" s="98">
        <f>Q29+'Emission factors'!$H$16*'GHG Estimation'!Q425+'Emission factors'!$H$17*'GHG Estimation'!Q821</f>
        <v>1829981.3212812499</v>
      </c>
      <c r="R1217" s="98">
        <f>R29+'Emission factors'!$H$16*'GHG Estimation'!R425+'Emission factors'!$H$17*'GHG Estimation'!R821</f>
        <v>1841907.3514149997</v>
      </c>
      <c r="S1217" s="98">
        <f>S29+'Emission factors'!$H$16*'GHG Estimation'!S425+'Emission factors'!$H$17*'GHG Estimation'!S821</f>
        <v>1823471.9257962496</v>
      </c>
      <c r="T1217" s="98">
        <f>T29+'Emission factors'!$H$16*'GHG Estimation'!T425+'Emission factors'!$H$17*'GHG Estimation'!T821</f>
        <v>1890091.0288637497</v>
      </c>
      <c r="U1217" s="98">
        <f>U29+'Emission factors'!$H$16*'GHG Estimation'!U425+'Emission factors'!$H$17*'GHG Estimation'!U821</f>
        <v>2041497.3665999998</v>
      </c>
    </row>
    <row r="1218" spans="1:21" x14ac:dyDescent="0.25">
      <c r="A1218" s="92" t="s">
        <v>11</v>
      </c>
      <c r="B1218" s="92" t="s">
        <v>12</v>
      </c>
      <c r="C1218" s="92" t="s">
        <v>13</v>
      </c>
      <c r="D1218" s="92" t="s">
        <v>14</v>
      </c>
      <c r="E1218" s="92" t="s">
        <v>15</v>
      </c>
      <c r="G1218" s="92" t="s">
        <v>97</v>
      </c>
      <c r="H1218" s="92" t="s">
        <v>94</v>
      </c>
      <c r="I1218" s="88" t="s">
        <v>204</v>
      </c>
      <c r="L1218" s="98">
        <f>L30+'Emission factors'!$H$16*'GHG Estimation'!L426+'Emission factors'!$H$17*'GHG Estimation'!L822</f>
        <v>1107587.7926324999</v>
      </c>
      <c r="M1218" s="98">
        <f>M30+'Emission factors'!$H$16*'GHG Estimation'!M426+'Emission factors'!$H$17*'GHG Estimation'!M822</f>
        <v>1209945.6781575</v>
      </c>
      <c r="N1218" s="98">
        <f>N30+'Emission factors'!$H$16*'GHG Estimation'!N426+'Emission factors'!$H$17*'GHG Estimation'!N822</f>
        <v>1424276.17224875</v>
      </c>
      <c r="O1218" s="98">
        <f>O30+'Emission factors'!$H$16*'GHG Estimation'!O426+'Emission factors'!$H$17*'GHG Estimation'!O822</f>
        <v>1613842.6617775001</v>
      </c>
      <c r="P1218" s="98">
        <f>P30+'Emission factors'!$H$16*'GHG Estimation'!P426+'Emission factors'!$H$17*'GHG Estimation'!P822</f>
        <v>1865570.7335524999</v>
      </c>
      <c r="Q1218" s="98">
        <f>Q30+'Emission factors'!$H$16*'GHG Estimation'!Q426+'Emission factors'!$H$17*'GHG Estimation'!Q822</f>
        <v>2081905.9327750001</v>
      </c>
      <c r="R1218" s="98">
        <f>R30+'Emission factors'!$H$16*'GHG Estimation'!R426+'Emission factors'!$H$17*'GHG Estimation'!R822</f>
        <v>2242054.3572012498</v>
      </c>
      <c r="S1218" s="98">
        <f>S30+'Emission factors'!$H$16*'GHG Estimation'!S426+'Emission factors'!$H$17*'GHG Estimation'!S822</f>
        <v>2426329.9975012499</v>
      </c>
      <c r="T1218" s="98">
        <f>T30+'Emission factors'!$H$16*'GHG Estimation'!T426+'Emission factors'!$H$17*'GHG Estimation'!T822</f>
        <v>2736925.6458362495</v>
      </c>
      <c r="U1218" s="98">
        <f>U30+'Emission factors'!$H$16*'GHG Estimation'!U426+'Emission factors'!$H$17*'GHG Estimation'!U822</f>
        <v>3122898.2071062499</v>
      </c>
    </row>
    <row r="1219" spans="1:21" x14ac:dyDescent="0.25">
      <c r="A1219" s="92" t="s">
        <v>11</v>
      </c>
      <c r="B1219" s="92" t="s">
        <v>12</v>
      </c>
      <c r="C1219" s="92" t="s">
        <v>13</v>
      </c>
      <c r="D1219" s="92" t="s">
        <v>14</v>
      </c>
      <c r="E1219" s="92" t="s">
        <v>15</v>
      </c>
      <c r="G1219" s="92" t="s">
        <v>97</v>
      </c>
      <c r="H1219" s="92" t="s">
        <v>94</v>
      </c>
      <c r="I1219" s="88" t="s">
        <v>228</v>
      </c>
      <c r="L1219" s="98">
        <f>L31+'Emission factors'!$H$16*'GHG Estimation'!L427+'Emission factors'!$H$17*'GHG Estimation'!L823</f>
        <v>19253.030848750001</v>
      </c>
      <c r="M1219" s="98">
        <f>M31+'Emission factors'!$H$16*'GHG Estimation'!M427+'Emission factors'!$H$17*'GHG Estimation'!M823</f>
        <v>19433.847389999999</v>
      </c>
      <c r="N1219" s="98">
        <f>N31+'Emission factors'!$H$16*'GHG Estimation'!N427+'Emission factors'!$H$17*'GHG Estimation'!N823</f>
        <v>21580.061118749993</v>
      </c>
      <c r="O1219" s="98">
        <f>O31+'Emission factors'!$H$16*'GHG Estimation'!O427+'Emission factors'!$H$17*'GHG Estimation'!O823</f>
        <v>25345.762129999999</v>
      </c>
      <c r="P1219" s="98">
        <f>P31+'Emission factors'!$H$16*'GHG Estimation'!P427+'Emission factors'!$H$17*'GHG Estimation'!P823</f>
        <v>29913.345193749999</v>
      </c>
      <c r="Q1219" s="98">
        <f>Q31+'Emission factors'!$H$16*'GHG Estimation'!Q427+'Emission factors'!$H$17*'GHG Estimation'!Q823</f>
        <v>34425.897136250001</v>
      </c>
      <c r="R1219" s="98">
        <f>R31+'Emission factors'!$H$16*'GHG Estimation'!R427+'Emission factors'!$H$17*'GHG Estimation'!R823</f>
        <v>36524.941332499999</v>
      </c>
      <c r="S1219" s="98">
        <f>S31+'Emission factors'!$H$16*'GHG Estimation'!S427+'Emission factors'!$H$17*'GHG Estimation'!S823</f>
        <v>38364.55309999999</v>
      </c>
      <c r="T1219" s="98">
        <f>T31+'Emission factors'!$H$16*'GHG Estimation'!T427+'Emission factors'!$H$17*'GHG Estimation'!T823</f>
        <v>40895.984677499997</v>
      </c>
      <c r="U1219" s="98">
        <f>U31+'Emission factors'!$H$16*'GHG Estimation'!U427+'Emission factors'!$H$17*'GHG Estimation'!U823</f>
        <v>44968.287649999991</v>
      </c>
    </row>
    <row r="1220" spans="1:21" x14ac:dyDescent="0.25">
      <c r="A1220" s="92" t="s">
        <v>11</v>
      </c>
      <c r="B1220" s="92" t="s">
        <v>12</v>
      </c>
      <c r="C1220" s="92" t="s">
        <v>13</v>
      </c>
      <c r="D1220" s="92" t="s">
        <v>14</v>
      </c>
      <c r="E1220" s="92" t="s">
        <v>15</v>
      </c>
      <c r="G1220" s="92" t="s">
        <v>97</v>
      </c>
      <c r="H1220" s="92" t="s">
        <v>94</v>
      </c>
      <c r="I1220" s="88" t="s">
        <v>202</v>
      </c>
      <c r="L1220" s="98">
        <f>L32+'Emission factors'!$H$16*'GHG Estimation'!L428+'Emission factors'!$H$17*'GHG Estimation'!L824</f>
        <v>2375874.3209037497</v>
      </c>
      <c r="M1220" s="98">
        <f>M32+'Emission factors'!$H$16*'GHG Estimation'!M428+'Emission factors'!$H$17*'GHG Estimation'!M824</f>
        <v>2491376.7828187495</v>
      </c>
      <c r="N1220" s="98">
        <f>N32+'Emission factors'!$H$16*'GHG Estimation'!N428+'Emission factors'!$H$17*'GHG Estimation'!N824</f>
        <v>2820706.597145</v>
      </c>
      <c r="O1220" s="98">
        <f>O32+'Emission factors'!$H$16*'GHG Estimation'!O428+'Emission factors'!$H$17*'GHG Estimation'!O824</f>
        <v>3209179.1436375002</v>
      </c>
      <c r="P1220" s="98">
        <f>P32+'Emission factors'!$H$16*'GHG Estimation'!P428+'Emission factors'!$H$17*'GHG Estimation'!P824</f>
        <v>3664844.6891762493</v>
      </c>
      <c r="Q1220" s="98">
        <f>Q32+'Emission factors'!$H$16*'GHG Estimation'!Q428+'Emission factors'!$H$17*'GHG Estimation'!Q824</f>
        <v>4120533.8194812494</v>
      </c>
      <c r="R1220" s="98">
        <f>R32+'Emission factors'!$H$16*'GHG Estimation'!R428+'Emission factors'!$H$17*'GHG Estimation'!R824</f>
        <v>4524855.32889375</v>
      </c>
      <c r="S1220" s="98">
        <f>S32+'Emission factors'!$H$16*'GHG Estimation'!S428+'Emission factors'!$H$17*'GHG Estimation'!S824</f>
        <v>4888052.867554999</v>
      </c>
      <c r="T1220" s="98">
        <f>T32+'Emission factors'!$H$16*'GHG Estimation'!T428+'Emission factors'!$H$17*'GHG Estimation'!T824</f>
        <v>5243546.0492412494</v>
      </c>
      <c r="U1220" s="98">
        <f>U32+'Emission factors'!$H$16*'GHG Estimation'!U428+'Emission factors'!$H$17*'GHG Estimation'!U824</f>
        <v>5693787.0985425003</v>
      </c>
    </row>
    <row r="1221" spans="1:21" x14ac:dyDescent="0.25">
      <c r="A1221" s="92" t="s">
        <v>11</v>
      </c>
      <c r="B1221" s="92" t="s">
        <v>12</v>
      </c>
      <c r="C1221" s="92" t="s">
        <v>13</v>
      </c>
      <c r="D1221" s="92" t="s">
        <v>14</v>
      </c>
      <c r="E1221" s="92" t="s">
        <v>15</v>
      </c>
      <c r="G1221" s="92" t="s">
        <v>97</v>
      </c>
      <c r="H1221" s="92" t="s">
        <v>94</v>
      </c>
      <c r="I1221" s="88" t="s">
        <v>190</v>
      </c>
      <c r="L1221" s="98">
        <f>L33+'Emission factors'!$H$16*'GHG Estimation'!L429+'Emission factors'!$H$17*'GHG Estimation'!L825</f>
        <v>0</v>
      </c>
      <c r="M1221" s="98">
        <f>M33+'Emission factors'!$H$16*'GHG Estimation'!M429+'Emission factors'!$H$17*'GHG Estimation'!M825</f>
        <v>0</v>
      </c>
      <c r="N1221" s="98">
        <f>N33+'Emission factors'!$H$16*'GHG Estimation'!N429+'Emission factors'!$H$17*'GHG Estimation'!N825</f>
        <v>0</v>
      </c>
      <c r="O1221" s="98">
        <f>O33+'Emission factors'!$H$16*'GHG Estimation'!O429+'Emission factors'!$H$17*'GHG Estimation'!O825</f>
        <v>0</v>
      </c>
      <c r="P1221" s="98">
        <f>P33+'Emission factors'!$H$16*'GHG Estimation'!P429+'Emission factors'!$H$17*'GHG Estimation'!P825</f>
        <v>0</v>
      </c>
      <c r="Q1221" s="98">
        <f>Q33+'Emission factors'!$H$16*'GHG Estimation'!Q429+'Emission factors'!$H$17*'GHG Estimation'!Q825</f>
        <v>0</v>
      </c>
      <c r="R1221" s="98">
        <f>R33+'Emission factors'!$H$16*'GHG Estimation'!R429+'Emission factors'!$H$17*'GHG Estimation'!R825</f>
        <v>0</v>
      </c>
      <c r="S1221" s="98">
        <f>S33+'Emission factors'!$H$16*'GHG Estimation'!S429+'Emission factors'!$H$17*'GHG Estimation'!S825</f>
        <v>0</v>
      </c>
      <c r="T1221" s="98">
        <f>T33+'Emission factors'!$H$16*'GHG Estimation'!T429+'Emission factors'!$H$17*'GHG Estimation'!T825</f>
        <v>0</v>
      </c>
      <c r="U1221" s="98">
        <f>U33+'Emission factors'!$H$16*'GHG Estimation'!U429+'Emission factors'!$H$17*'GHG Estimation'!U825</f>
        <v>1785343.2203587501</v>
      </c>
    </row>
    <row r="1222" spans="1:21" x14ac:dyDescent="0.25">
      <c r="A1222" s="92" t="s">
        <v>11</v>
      </c>
      <c r="B1222" s="92" t="s">
        <v>12</v>
      </c>
      <c r="C1222" s="92" t="s">
        <v>13</v>
      </c>
      <c r="D1222" s="92" t="s">
        <v>14</v>
      </c>
      <c r="E1222" s="92" t="s">
        <v>15</v>
      </c>
      <c r="G1222" s="92" t="s">
        <v>97</v>
      </c>
      <c r="H1222" s="92" t="s">
        <v>94</v>
      </c>
      <c r="I1222" s="88" t="s">
        <v>210</v>
      </c>
      <c r="L1222" s="98">
        <f>L34+'Emission factors'!$H$16*'GHG Estimation'!L430+'Emission factors'!$H$17*'GHG Estimation'!L826</f>
        <v>45479.290918749997</v>
      </c>
      <c r="M1222" s="98">
        <f>M34+'Emission factors'!$H$16*'GHG Estimation'!M430+'Emission factors'!$H$17*'GHG Estimation'!M826</f>
        <v>48089.338383749993</v>
      </c>
      <c r="N1222" s="98">
        <f>N34+'Emission factors'!$H$16*'GHG Estimation'!N430+'Emission factors'!$H$17*'GHG Estimation'!N826</f>
        <v>52200.949299999986</v>
      </c>
      <c r="O1222" s="98">
        <f>O34+'Emission factors'!$H$16*'GHG Estimation'!O430+'Emission factors'!$H$17*'GHG Estimation'!O826</f>
        <v>57680.476658750005</v>
      </c>
      <c r="P1222" s="98">
        <f>P34+'Emission factors'!$H$16*'GHG Estimation'!P430+'Emission factors'!$H$17*'GHG Estimation'!P826</f>
        <v>67939.849977500009</v>
      </c>
      <c r="Q1222" s="98">
        <f>Q34+'Emission factors'!$H$16*'GHG Estimation'!Q430+'Emission factors'!$H$17*'GHG Estimation'!Q826</f>
        <v>78097.022642499986</v>
      </c>
      <c r="R1222" s="98">
        <f>R34+'Emission factors'!$H$16*'GHG Estimation'!R430+'Emission factors'!$H$17*'GHG Estimation'!R826</f>
        <v>84535.663828749981</v>
      </c>
      <c r="S1222" s="98">
        <f>S34+'Emission factors'!$H$16*'GHG Estimation'!S430+'Emission factors'!$H$17*'GHG Estimation'!S826</f>
        <v>89582.803806249984</v>
      </c>
      <c r="T1222" s="98">
        <f>T34+'Emission factors'!$H$16*'GHG Estimation'!T430+'Emission factors'!$H$17*'GHG Estimation'!T826</f>
        <v>95345.348359999989</v>
      </c>
      <c r="U1222" s="98">
        <f>U34+'Emission factors'!$H$16*'GHG Estimation'!U430+'Emission factors'!$H$17*'GHG Estimation'!U826</f>
        <v>101147.20085749999</v>
      </c>
    </row>
    <row r="1223" spans="1:21" x14ac:dyDescent="0.25">
      <c r="A1223" s="92" t="s">
        <v>11</v>
      </c>
      <c r="B1223" s="92" t="s">
        <v>12</v>
      </c>
      <c r="C1223" s="92" t="s">
        <v>13</v>
      </c>
      <c r="D1223" s="92" t="s">
        <v>14</v>
      </c>
      <c r="E1223" s="92" t="s">
        <v>15</v>
      </c>
      <c r="G1223" s="92" t="s">
        <v>97</v>
      </c>
      <c r="H1223" s="92" t="s">
        <v>94</v>
      </c>
      <c r="I1223" s="88" t="s">
        <v>199</v>
      </c>
      <c r="L1223" s="98">
        <f>L35+'Emission factors'!$H$16*'GHG Estimation'!L431+'Emission factors'!$H$17*'GHG Estimation'!L827</f>
        <v>2237769.7913324996</v>
      </c>
      <c r="M1223" s="98">
        <f>M35+'Emission factors'!$H$16*'GHG Estimation'!M431+'Emission factors'!$H$17*'GHG Estimation'!M827</f>
        <v>2296110.6414462496</v>
      </c>
      <c r="N1223" s="98">
        <f>N35+'Emission factors'!$H$16*'GHG Estimation'!N431+'Emission factors'!$H$17*'GHG Estimation'!N827</f>
        <v>2633679.4007824995</v>
      </c>
      <c r="O1223" s="98">
        <f>O35+'Emission factors'!$H$16*'GHG Estimation'!O431+'Emission factors'!$H$17*'GHG Estimation'!O827</f>
        <v>2983716.6398762497</v>
      </c>
      <c r="P1223" s="98">
        <f>P35+'Emission factors'!$H$16*'GHG Estimation'!P431+'Emission factors'!$H$17*'GHG Estimation'!P827</f>
        <v>3476583.2233799994</v>
      </c>
      <c r="Q1223" s="98">
        <f>Q35+'Emission factors'!$H$16*'GHG Estimation'!Q431+'Emission factors'!$H$17*'GHG Estimation'!Q827</f>
        <v>4009080.0757724997</v>
      </c>
      <c r="R1223" s="98">
        <f>R35+'Emission factors'!$H$16*'GHG Estimation'!R431+'Emission factors'!$H$17*'GHG Estimation'!R827</f>
        <v>4273968.4471150003</v>
      </c>
      <c r="S1223" s="98">
        <f>S35+'Emission factors'!$H$16*'GHG Estimation'!S431+'Emission factors'!$H$17*'GHG Estimation'!S827</f>
        <v>4490696.7257749988</v>
      </c>
      <c r="T1223" s="98">
        <f>T35+'Emission factors'!$H$16*'GHG Estimation'!T431+'Emission factors'!$H$17*'GHG Estimation'!T827</f>
        <v>4949774.2008312484</v>
      </c>
      <c r="U1223" s="98">
        <f>U35+'Emission factors'!$H$16*'GHG Estimation'!U431+'Emission factors'!$H$17*'GHG Estimation'!U827</f>
        <v>5554401.1300050002</v>
      </c>
    </row>
    <row r="1224" spans="1:21" x14ac:dyDescent="0.25">
      <c r="A1224" s="92" t="s">
        <v>11</v>
      </c>
      <c r="B1224" s="92" t="s">
        <v>12</v>
      </c>
      <c r="C1224" s="92" t="s">
        <v>13</v>
      </c>
      <c r="D1224" s="92" t="s">
        <v>14</v>
      </c>
      <c r="E1224" s="92" t="s">
        <v>15</v>
      </c>
      <c r="G1224" s="92" t="s">
        <v>97</v>
      </c>
      <c r="H1224" s="92" t="s">
        <v>94</v>
      </c>
      <c r="I1224" s="88" t="s">
        <v>233</v>
      </c>
      <c r="L1224" s="98">
        <f>L36+'Emission factors'!$H$16*'GHG Estimation'!L432+'Emission factors'!$H$17*'GHG Estimation'!L828</f>
        <v>241311.46668124999</v>
      </c>
      <c r="M1224" s="98">
        <f>M36+'Emission factors'!$H$16*'GHG Estimation'!M432+'Emission factors'!$H$17*'GHG Estimation'!M828</f>
        <v>273032.97728749993</v>
      </c>
      <c r="N1224" s="98">
        <f>N36+'Emission factors'!$H$16*'GHG Estimation'!N432+'Emission factors'!$H$17*'GHG Estimation'!N828</f>
        <v>331051.50226249994</v>
      </c>
      <c r="O1224" s="98">
        <f>O36+'Emission factors'!$H$16*'GHG Estimation'!O432+'Emission factors'!$H$17*'GHG Estimation'!O828</f>
        <v>370917.61881374993</v>
      </c>
      <c r="P1224" s="98">
        <f>P36+'Emission factors'!$H$16*'GHG Estimation'!P432+'Emission factors'!$H$17*'GHG Estimation'!P828</f>
        <v>430398.39929624996</v>
      </c>
      <c r="Q1224" s="98">
        <f>Q36+'Emission factors'!$H$16*'GHG Estimation'!Q432+'Emission factors'!$H$17*'GHG Estimation'!Q828</f>
        <v>479910.68524375005</v>
      </c>
      <c r="R1224" s="98">
        <f>R36+'Emission factors'!$H$16*'GHG Estimation'!R432+'Emission factors'!$H$17*'GHG Estimation'!R828</f>
        <v>512481.24743499997</v>
      </c>
      <c r="S1224" s="98">
        <f>S36+'Emission factors'!$H$16*'GHG Estimation'!S432+'Emission factors'!$H$17*'GHG Estimation'!S828</f>
        <v>545004.64009374997</v>
      </c>
      <c r="T1224" s="98">
        <f>T36+'Emission factors'!$H$16*'GHG Estimation'!T432+'Emission factors'!$H$17*'GHG Estimation'!T828</f>
        <v>588259.10139624996</v>
      </c>
      <c r="U1224" s="98">
        <f>U36+'Emission factors'!$H$16*'GHG Estimation'!U432+'Emission factors'!$H$17*'GHG Estimation'!U828</f>
        <v>659139.18556625</v>
      </c>
    </row>
    <row r="1225" spans="1:21" x14ac:dyDescent="0.25">
      <c r="A1225" s="92" t="s">
        <v>11</v>
      </c>
      <c r="B1225" s="92" t="s">
        <v>12</v>
      </c>
      <c r="C1225" s="92" t="s">
        <v>13</v>
      </c>
      <c r="D1225" s="92" t="s">
        <v>14</v>
      </c>
      <c r="E1225" s="92" t="s">
        <v>15</v>
      </c>
      <c r="G1225" s="92" t="s">
        <v>97</v>
      </c>
      <c r="H1225" s="92" t="s">
        <v>94</v>
      </c>
      <c r="I1225" s="88" t="s">
        <v>200</v>
      </c>
      <c r="L1225" s="98">
        <f>L37+'Emission factors'!$H$16*'GHG Estimation'!L433+'Emission factors'!$H$17*'GHG Estimation'!L829</f>
        <v>716230.04306874983</v>
      </c>
      <c r="M1225" s="98">
        <f>M37+'Emission factors'!$H$16*'GHG Estimation'!M433+'Emission factors'!$H$17*'GHG Estimation'!M829</f>
        <v>752047.44141374994</v>
      </c>
      <c r="N1225" s="98">
        <f>N37+'Emission factors'!$H$16*'GHG Estimation'!N433+'Emission factors'!$H$17*'GHG Estimation'!N829</f>
        <v>844774.8807199999</v>
      </c>
      <c r="O1225" s="98">
        <f>O37+'Emission factors'!$H$16*'GHG Estimation'!O433+'Emission factors'!$H$17*'GHG Estimation'!O829</f>
        <v>943650.08242874977</v>
      </c>
      <c r="P1225" s="98">
        <f>P37+'Emission factors'!$H$16*'GHG Estimation'!P433+'Emission factors'!$H$17*'GHG Estimation'!P829</f>
        <v>1064537.7326374999</v>
      </c>
      <c r="Q1225" s="98">
        <f>Q37+'Emission factors'!$H$16*'GHG Estimation'!Q433+'Emission factors'!$H$17*'GHG Estimation'!Q829</f>
        <v>1198986.6234400002</v>
      </c>
      <c r="R1225" s="98">
        <f>R37+'Emission factors'!$H$16*'GHG Estimation'!R433+'Emission factors'!$H$17*'GHG Estimation'!R829</f>
        <v>1263200.0803499995</v>
      </c>
      <c r="S1225" s="98">
        <f>S37+'Emission factors'!$H$16*'GHG Estimation'!S433+'Emission factors'!$H$17*'GHG Estimation'!S829</f>
        <v>1362201.0674787499</v>
      </c>
      <c r="T1225" s="98">
        <f>T37+'Emission factors'!$H$16*'GHG Estimation'!T433+'Emission factors'!$H$17*'GHG Estimation'!T829</f>
        <v>1490337.1025150002</v>
      </c>
      <c r="U1225" s="98">
        <f>U37+'Emission factors'!$H$16*'GHG Estimation'!U433+'Emission factors'!$H$17*'GHG Estimation'!U829</f>
        <v>1688661.4019112494</v>
      </c>
    </row>
    <row r="1226" spans="1:21" x14ac:dyDescent="0.25">
      <c r="A1226" s="92" t="s">
        <v>11</v>
      </c>
      <c r="B1226" s="92" t="s">
        <v>12</v>
      </c>
      <c r="C1226" s="92" t="s">
        <v>13</v>
      </c>
      <c r="D1226" s="92" t="s">
        <v>14</v>
      </c>
      <c r="E1226" s="92" t="s">
        <v>18</v>
      </c>
      <c r="G1226" s="92" t="s">
        <v>97</v>
      </c>
      <c r="H1226" s="92" t="s">
        <v>94</v>
      </c>
      <c r="I1226" s="88" t="s">
        <v>203</v>
      </c>
      <c r="J1226" s="92" t="s">
        <v>13</v>
      </c>
      <c r="L1226" s="98">
        <f>L38+'Emission factors'!$H$16*'GHG Estimation'!L434+'Emission factors'!$H$17*'GHG Estimation'!L830</f>
        <v>21219.960600431994</v>
      </c>
      <c r="M1226" s="98">
        <f>M38+'Emission factors'!$H$16*'GHG Estimation'!M434+'Emission factors'!$H$17*'GHG Estimation'!M830</f>
        <v>39680.412493392003</v>
      </c>
      <c r="N1226" s="98">
        <f>N38+'Emission factors'!$H$16*'GHG Estimation'!N434+'Emission factors'!$H$17*'GHG Estimation'!N830</f>
        <v>67129.506400175975</v>
      </c>
      <c r="O1226" s="98">
        <f>O38+'Emission factors'!$H$16*'GHG Estimation'!O434+'Emission factors'!$H$17*'GHG Estimation'!O830</f>
        <v>75644.143236024014</v>
      </c>
      <c r="P1226" s="98">
        <f>P38+'Emission factors'!$H$16*'GHG Estimation'!P434+'Emission factors'!$H$17*'GHG Estimation'!P830</f>
        <v>82259.199480612006</v>
      </c>
      <c r="Q1226" s="98">
        <f>Q38+'Emission factors'!$H$16*'GHG Estimation'!Q434+'Emission factors'!$H$17*'GHG Estimation'!Q830</f>
        <v>84312.556188035989</v>
      </c>
      <c r="R1226" s="98">
        <f>R38+'Emission factors'!$H$16*'GHG Estimation'!R434+'Emission factors'!$H$17*'GHG Estimation'!R830</f>
        <v>87476.183619659991</v>
      </c>
      <c r="S1226" s="98">
        <f>S38+'Emission factors'!$H$16*'GHG Estimation'!S434+'Emission factors'!$H$17*'GHG Estimation'!S830</f>
        <v>87063.428186063975</v>
      </c>
      <c r="T1226" s="98">
        <f>T38+'Emission factors'!$H$16*'GHG Estimation'!T434+'Emission factors'!$H$17*'GHG Estimation'!T830</f>
        <v>86096.284431431995</v>
      </c>
      <c r="U1226" s="98">
        <f>U38+'Emission factors'!$H$16*'GHG Estimation'!U434+'Emission factors'!$H$17*'GHG Estimation'!U830</f>
        <v>27971.031678743999</v>
      </c>
    </row>
    <row r="1227" spans="1:21" x14ac:dyDescent="0.25">
      <c r="A1227" s="92" t="s">
        <v>11</v>
      </c>
      <c r="B1227" s="92" t="s">
        <v>12</v>
      </c>
      <c r="C1227" s="92" t="s">
        <v>13</v>
      </c>
      <c r="D1227" s="92" t="s">
        <v>14</v>
      </c>
      <c r="E1227" s="92" t="s">
        <v>18</v>
      </c>
      <c r="G1227" s="92" t="s">
        <v>97</v>
      </c>
      <c r="H1227" s="92" t="s">
        <v>94</v>
      </c>
      <c r="I1227" s="88" t="s">
        <v>227</v>
      </c>
      <c r="L1227" s="98">
        <f>L39+'Emission factors'!$H$16*'GHG Estimation'!L435+'Emission factors'!$H$17*'GHG Estimation'!L831</f>
        <v>0</v>
      </c>
      <c r="M1227" s="98">
        <f>M39+'Emission factors'!$H$16*'GHG Estimation'!M435+'Emission factors'!$H$17*'GHG Estimation'!M831</f>
        <v>0</v>
      </c>
      <c r="N1227" s="98">
        <f>N39+'Emission factors'!$H$16*'GHG Estimation'!N435+'Emission factors'!$H$17*'GHG Estimation'!N831</f>
        <v>0</v>
      </c>
      <c r="O1227" s="98">
        <f>O39+'Emission factors'!$H$16*'GHG Estimation'!O435+'Emission factors'!$H$17*'GHG Estimation'!O831</f>
        <v>0</v>
      </c>
      <c r="P1227" s="98">
        <f>P39+'Emission factors'!$H$16*'GHG Estimation'!P435+'Emission factors'!$H$17*'GHG Estimation'!P831</f>
        <v>0</v>
      </c>
      <c r="Q1227" s="98">
        <f>Q39+'Emission factors'!$H$16*'GHG Estimation'!Q435+'Emission factors'!$H$17*'GHG Estimation'!Q831</f>
        <v>0</v>
      </c>
      <c r="R1227" s="98">
        <f>R39+'Emission factors'!$H$16*'GHG Estimation'!R435+'Emission factors'!$H$17*'GHG Estimation'!R831</f>
        <v>0</v>
      </c>
      <c r="S1227" s="98">
        <f>S39+'Emission factors'!$H$16*'GHG Estimation'!S435+'Emission factors'!$H$17*'GHG Estimation'!S831</f>
        <v>0</v>
      </c>
      <c r="T1227" s="98">
        <f>T39+'Emission factors'!$H$16*'GHG Estimation'!T435+'Emission factors'!$H$17*'GHG Estimation'!T831</f>
        <v>0</v>
      </c>
      <c r="U1227" s="98">
        <f>U39+'Emission factors'!$H$16*'GHG Estimation'!U435+'Emission factors'!$H$17*'GHG Estimation'!U831</f>
        <v>0</v>
      </c>
    </row>
    <row r="1228" spans="1:21" x14ac:dyDescent="0.25">
      <c r="A1228" s="92" t="s">
        <v>11</v>
      </c>
      <c r="B1228" s="92" t="s">
        <v>12</v>
      </c>
      <c r="C1228" s="92" t="s">
        <v>13</v>
      </c>
      <c r="D1228" s="92" t="s">
        <v>14</v>
      </c>
      <c r="E1228" s="92" t="s">
        <v>18</v>
      </c>
      <c r="G1228" s="92" t="s">
        <v>97</v>
      </c>
      <c r="H1228" s="92" t="s">
        <v>94</v>
      </c>
      <c r="I1228" s="88" t="s">
        <v>191</v>
      </c>
      <c r="L1228" s="98">
        <f>L40+'Emission factors'!$H$16*'GHG Estimation'!L436+'Emission factors'!$H$17*'GHG Estimation'!L832</f>
        <v>0</v>
      </c>
      <c r="M1228" s="98">
        <f>M40+'Emission factors'!$H$16*'GHG Estimation'!M436+'Emission factors'!$H$17*'GHG Estimation'!M832</f>
        <v>0</v>
      </c>
      <c r="N1228" s="98">
        <f>N40+'Emission factors'!$H$16*'GHG Estimation'!N436+'Emission factors'!$H$17*'GHG Estimation'!N832</f>
        <v>0</v>
      </c>
      <c r="O1228" s="98">
        <f>O40+'Emission factors'!$H$16*'GHG Estimation'!O436+'Emission factors'!$H$17*'GHG Estimation'!O832</f>
        <v>0</v>
      </c>
      <c r="P1228" s="98">
        <f>P40+'Emission factors'!$H$16*'GHG Estimation'!P436+'Emission factors'!$H$17*'GHG Estimation'!P832</f>
        <v>0</v>
      </c>
      <c r="Q1228" s="98">
        <f>Q40+'Emission factors'!$H$16*'GHG Estimation'!Q436+'Emission factors'!$H$17*'GHG Estimation'!Q832</f>
        <v>0</v>
      </c>
      <c r="R1228" s="98">
        <f>R40+'Emission factors'!$H$16*'GHG Estimation'!R436+'Emission factors'!$H$17*'GHG Estimation'!R832</f>
        <v>0</v>
      </c>
      <c r="S1228" s="98">
        <f>S40+'Emission factors'!$H$16*'GHG Estimation'!S436+'Emission factors'!$H$17*'GHG Estimation'!S832</f>
        <v>0</v>
      </c>
      <c r="T1228" s="98">
        <f>T40+'Emission factors'!$H$16*'GHG Estimation'!T436+'Emission factors'!$H$17*'GHG Estimation'!T832</f>
        <v>0</v>
      </c>
      <c r="U1228" s="98">
        <f>U40+'Emission factors'!$H$16*'GHG Estimation'!U436+'Emission factors'!$H$17*'GHG Estimation'!U832</f>
        <v>0</v>
      </c>
    </row>
    <row r="1229" spans="1:21" x14ac:dyDescent="0.25">
      <c r="A1229" s="92" t="s">
        <v>11</v>
      </c>
      <c r="B1229" s="92" t="s">
        <v>12</v>
      </c>
      <c r="C1229" s="92" t="s">
        <v>13</v>
      </c>
      <c r="D1229" s="92" t="s">
        <v>14</v>
      </c>
      <c r="E1229" s="92" t="s">
        <v>18</v>
      </c>
      <c r="G1229" s="92" t="s">
        <v>97</v>
      </c>
      <c r="H1229" s="92" t="s">
        <v>94</v>
      </c>
      <c r="I1229" s="88" t="s">
        <v>192</v>
      </c>
      <c r="L1229" s="98">
        <f>L41+'Emission factors'!$H$16*'GHG Estimation'!L437+'Emission factors'!$H$17*'GHG Estimation'!L833</f>
        <v>0</v>
      </c>
      <c r="M1229" s="98">
        <f>M41+'Emission factors'!$H$16*'GHG Estimation'!M437+'Emission factors'!$H$17*'GHG Estimation'!M833</f>
        <v>10.290871799999998</v>
      </c>
      <c r="N1229" s="98">
        <f>N41+'Emission factors'!$H$16*'GHG Estimation'!N437+'Emission factors'!$H$17*'GHG Estimation'!N833</f>
        <v>136.06819380000005</v>
      </c>
      <c r="O1229" s="98">
        <f>O41+'Emission factors'!$H$16*'GHG Estimation'!O437+'Emission factors'!$H$17*'GHG Estimation'!O833</f>
        <v>199.7191416</v>
      </c>
      <c r="P1229" s="98">
        <f>P41+'Emission factors'!$H$16*'GHG Estimation'!P437+'Emission factors'!$H$17*'GHG Estimation'!P833</f>
        <v>291.95584440000005</v>
      </c>
      <c r="Q1229" s="98">
        <f>Q41+'Emission factors'!$H$16*'GHG Estimation'!Q437+'Emission factors'!$H$17*'GHG Estimation'!Q833</f>
        <v>215.94822757200001</v>
      </c>
      <c r="R1229" s="98">
        <f>R41+'Emission factors'!$H$16*'GHG Estimation'!R437+'Emission factors'!$H$17*'GHG Estimation'!R833</f>
        <v>164.88263483999995</v>
      </c>
      <c r="S1229" s="98">
        <f>S41+'Emission factors'!$H$16*'GHG Estimation'!S437+'Emission factors'!$H$17*'GHG Estimation'!S833</f>
        <v>122.18695117199999</v>
      </c>
      <c r="T1229" s="98">
        <f>T41+'Emission factors'!$H$16*'GHG Estimation'!T437+'Emission factors'!$H$17*'GHG Estimation'!T833</f>
        <v>95.087655431999977</v>
      </c>
      <c r="U1229" s="98">
        <f>U41+'Emission factors'!$H$16*'GHG Estimation'!U437+'Emission factors'!$H$17*'GHG Estimation'!U833</f>
        <v>49.990768344000003</v>
      </c>
    </row>
    <row r="1230" spans="1:21" x14ac:dyDescent="0.25">
      <c r="A1230" s="92" t="s">
        <v>11</v>
      </c>
      <c r="B1230" s="92" t="s">
        <v>12</v>
      </c>
      <c r="C1230" s="92" t="s">
        <v>13</v>
      </c>
      <c r="D1230" s="92" t="s">
        <v>14</v>
      </c>
      <c r="E1230" s="92" t="s">
        <v>18</v>
      </c>
      <c r="G1230" s="92" t="s">
        <v>97</v>
      </c>
      <c r="H1230" s="92" t="s">
        <v>94</v>
      </c>
      <c r="I1230" s="88" t="s">
        <v>206</v>
      </c>
      <c r="L1230" s="98">
        <f>L42+'Emission factors'!$H$16*'GHG Estimation'!L438+'Emission factors'!$H$17*'GHG Estimation'!L834</f>
        <v>0</v>
      </c>
      <c r="M1230" s="98">
        <f>M42+'Emission factors'!$H$16*'GHG Estimation'!M438+'Emission factors'!$H$17*'GHG Estimation'!M834</f>
        <v>0</v>
      </c>
      <c r="N1230" s="98">
        <f>N42+'Emission factors'!$H$16*'GHG Estimation'!N438+'Emission factors'!$H$17*'GHG Estimation'!N834</f>
        <v>0</v>
      </c>
      <c r="O1230" s="98">
        <f>O42+'Emission factors'!$H$16*'GHG Estimation'!O438+'Emission factors'!$H$17*'GHG Estimation'!O834</f>
        <v>0</v>
      </c>
      <c r="P1230" s="98">
        <f>P42+'Emission factors'!$H$16*'GHG Estimation'!P438+'Emission factors'!$H$17*'GHG Estimation'!P834</f>
        <v>0</v>
      </c>
      <c r="Q1230" s="98">
        <f>Q42+'Emission factors'!$H$16*'GHG Estimation'!Q438+'Emission factors'!$H$17*'GHG Estimation'!Q834</f>
        <v>0</v>
      </c>
      <c r="R1230" s="98">
        <f>R42+'Emission factors'!$H$16*'GHG Estimation'!R438+'Emission factors'!$H$17*'GHG Estimation'!R834</f>
        <v>0</v>
      </c>
      <c r="S1230" s="98">
        <f>S42+'Emission factors'!$H$16*'GHG Estimation'!S438+'Emission factors'!$H$17*'GHG Estimation'!S834</f>
        <v>0</v>
      </c>
      <c r="T1230" s="98">
        <f>T42+'Emission factors'!$H$16*'GHG Estimation'!T438+'Emission factors'!$H$17*'GHG Estimation'!T834</f>
        <v>0</v>
      </c>
      <c r="U1230" s="98">
        <f>U42+'Emission factors'!$H$16*'GHG Estimation'!U438+'Emission factors'!$H$17*'GHG Estimation'!U834</f>
        <v>0</v>
      </c>
    </row>
    <row r="1231" spans="1:21" x14ac:dyDescent="0.25">
      <c r="A1231" s="92" t="s">
        <v>11</v>
      </c>
      <c r="B1231" s="92" t="s">
        <v>12</v>
      </c>
      <c r="C1231" s="92" t="s">
        <v>13</v>
      </c>
      <c r="D1231" s="92" t="s">
        <v>14</v>
      </c>
      <c r="E1231" s="92" t="s">
        <v>18</v>
      </c>
      <c r="G1231" s="92" t="s">
        <v>97</v>
      </c>
      <c r="H1231" s="92" t="s">
        <v>94</v>
      </c>
      <c r="I1231" s="88" t="s">
        <v>220</v>
      </c>
      <c r="L1231" s="98">
        <f>L43+'Emission factors'!$H$16*'GHG Estimation'!L439+'Emission factors'!$H$17*'GHG Estimation'!L835</f>
        <v>516.70086164400004</v>
      </c>
      <c r="M1231" s="98">
        <f>M43+'Emission factors'!$H$16*'GHG Estimation'!M439+'Emission factors'!$H$17*'GHG Estimation'!M835</f>
        <v>1536.6406000439999</v>
      </c>
      <c r="N1231" s="98">
        <f>N43+'Emission factors'!$H$16*'GHG Estimation'!N439+'Emission factors'!$H$17*'GHG Estimation'!N835</f>
        <v>2500.2168524519993</v>
      </c>
      <c r="O1231" s="98">
        <f>O43+'Emission factors'!$H$16*'GHG Estimation'!O439+'Emission factors'!$H$17*'GHG Estimation'!O835</f>
        <v>2694.4322833559995</v>
      </c>
      <c r="P1231" s="98">
        <f>P43+'Emission factors'!$H$16*'GHG Estimation'!P439+'Emission factors'!$H$17*'GHG Estimation'!P835</f>
        <v>6944.5394681520002</v>
      </c>
      <c r="Q1231" s="98">
        <f>Q43+'Emission factors'!$H$16*'GHG Estimation'!Q439+'Emission factors'!$H$17*'GHG Estimation'!Q835</f>
        <v>11549.826564540001</v>
      </c>
      <c r="R1231" s="98">
        <f>R43+'Emission factors'!$H$16*'GHG Estimation'!R439+'Emission factors'!$H$17*'GHG Estimation'!R835</f>
        <v>13062.333164496002</v>
      </c>
      <c r="S1231" s="98">
        <f>S43+'Emission factors'!$H$16*'GHG Estimation'!S439+'Emission factors'!$H$17*'GHG Estimation'!S835</f>
        <v>11463.672910404001</v>
      </c>
      <c r="T1231" s="98">
        <f>T43+'Emission factors'!$H$16*'GHG Estimation'!T439+'Emission factors'!$H$17*'GHG Estimation'!T835</f>
        <v>9693.3609146879953</v>
      </c>
      <c r="U1231" s="98">
        <f>U43+'Emission factors'!$H$16*'GHG Estimation'!U439+'Emission factors'!$H$17*'GHG Estimation'!U835</f>
        <v>8456.5658274240013</v>
      </c>
    </row>
    <row r="1232" spans="1:21" x14ac:dyDescent="0.25">
      <c r="A1232" s="92" t="s">
        <v>11</v>
      </c>
      <c r="B1232" s="92" t="s">
        <v>12</v>
      </c>
      <c r="C1232" s="92" t="s">
        <v>13</v>
      </c>
      <c r="D1232" s="92" t="s">
        <v>14</v>
      </c>
      <c r="E1232" s="92" t="s">
        <v>18</v>
      </c>
      <c r="G1232" s="92" t="s">
        <v>97</v>
      </c>
      <c r="H1232" s="92" t="s">
        <v>94</v>
      </c>
      <c r="I1232" s="88" t="s">
        <v>193</v>
      </c>
      <c r="L1232" s="98">
        <f>L44+'Emission factors'!$H$16*'GHG Estimation'!L440+'Emission factors'!$H$17*'GHG Estimation'!L836</f>
        <v>32.450549076000001</v>
      </c>
      <c r="M1232" s="98">
        <f>M44+'Emission factors'!$H$16*'GHG Estimation'!M440+'Emission factors'!$H$17*'GHG Estimation'!M836</f>
        <v>716.45049471600009</v>
      </c>
      <c r="N1232" s="98">
        <f>N44+'Emission factors'!$H$16*'GHG Estimation'!N440+'Emission factors'!$H$17*'GHG Estimation'!N836</f>
        <v>1118.6711247359999</v>
      </c>
      <c r="O1232" s="98">
        <f>O44+'Emission factors'!$H$16*'GHG Estimation'!O440+'Emission factors'!$H$17*'GHG Estimation'!O836</f>
        <v>1004.8312140239999</v>
      </c>
      <c r="P1232" s="98">
        <f>P44+'Emission factors'!$H$16*'GHG Estimation'!P440+'Emission factors'!$H$17*'GHG Estimation'!P836</f>
        <v>1305.9573686279996</v>
      </c>
      <c r="Q1232" s="98">
        <f>Q44+'Emission factors'!$H$16*'GHG Estimation'!Q440+'Emission factors'!$H$17*'GHG Estimation'!Q836</f>
        <v>1001.6067408599998</v>
      </c>
      <c r="R1232" s="98">
        <f>R44+'Emission factors'!$H$16*'GHG Estimation'!R440+'Emission factors'!$H$17*'GHG Estimation'!R836</f>
        <v>1037.6781522360002</v>
      </c>
      <c r="S1232" s="98">
        <f>S44+'Emission factors'!$H$16*'GHG Estimation'!S440+'Emission factors'!$H$17*'GHG Estimation'!S836</f>
        <v>1140.3962985359997</v>
      </c>
      <c r="T1232" s="98">
        <f>T44+'Emission factors'!$H$16*'GHG Estimation'!T440+'Emission factors'!$H$17*'GHG Estimation'!T836</f>
        <v>825.80053617599992</v>
      </c>
      <c r="U1232" s="98">
        <f>U44+'Emission factors'!$H$16*'GHG Estimation'!U440+'Emission factors'!$H$17*'GHG Estimation'!U836</f>
        <v>477.91570925999991</v>
      </c>
    </row>
    <row r="1233" spans="1:21" x14ac:dyDescent="0.25">
      <c r="A1233" s="92" t="s">
        <v>11</v>
      </c>
      <c r="B1233" s="92" t="s">
        <v>12</v>
      </c>
      <c r="C1233" s="92" t="s">
        <v>13</v>
      </c>
      <c r="D1233" s="92" t="s">
        <v>14</v>
      </c>
      <c r="E1233" s="92" t="s">
        <v>18</v>
      </c>
      <c r="G1233" s="92" t="s">
        <v>97</v>
      </c>
      <c r="H1233" s="92" t="s">
        <v>94</v>
      </c>
      <c r="I1233" s="88" t="s">
        <v>259</v>
      </c>
      <c r="L1233" s="98">
        <f>L45+'Emission factors'!$H$16*'GHG Estimation'!L441+'Emission factors'!$H$17*'GHG Estimation'!L837</f>
        <v>0</v>
      </c>
      <c r="M1233" s="98">
        <f>M45+'Emission factors'!$H$16*'GHG Estimation'!M441+'Emission factors'!$H$17*'GHG Estimation'!M837</f>
        <v>0</v>
      </c>
      <c r="N1233" s="98">
        <f>N45+'Emission factors'!$H$16*'GHG Estimation'!N441+'Emission factors'!$H$17*'GHG Estimation'!N837</f>
        <v>0</v>
      </c>
      <c r="O1233" s="98">
        <f>O45+'Emission factors'!$H$16*'GHG Estimation'!O441+'Emission factors'!$H$17*'GHG Estimation'!O837</f>
        <v>8.4385148760000011</v>
      </c>
      <c r="P1233" s="98">
        <f>P45+'Emission factors'!$H$16*'GHG Estimation'!P441+'Emission factors'!$H$17*'GHG Estimation'!P837</f>
        <v>62.842923792000001</v>
      </c>
      <c r="Q1233" s="98">
        <f>Q45+'Emission factors'!$H$16*'GHG Estimation'!Q441+'Emission factors'!$H$17*'GHG Estimation'!Q837</f>
        <v>54.175722876000009</v>
      </c>
      <c r="R1233" s="98">
        <f>R45+'Emission factors'!$H$16*'GHG Estimation'!R441+'Emission factors'!$H$17*'GHG Estimation'!R837</f>
        <v>35.789365259999997</v>
      </c>
      <c r="S1233" s="98">
        <f>S45+'Emission factors'!$H$16*'GHG Estimation'!S441+'Emission factors'!$H$17*'GHG Estimation'!S837</f>
        <v>36.490669115999999</v>
      </c>
      <c r="T1233" s="98">
        <f>T45+'Emission factors'!$H$16*'GHG Estimation'!T441+'Emission factors'!$H$17*'GHG Estimation'!T837</f>
        <v>16.473017747999997</v>
      </c>
      <c r="U1233" s="98">
        <f>U45+'Emission factors'!$H$16*'GHG Estimation'!U441+'Emission factors'!$H$17*'GHG Estimation'!U837</f>
        <v>2.3402204759999994</v>
      </c>
    </row>
    <row r="1234" spans="1:21" x14ac:dyDescent="0.25">
      <c r="A1234" s="92" t="s">
        <v>11</v>
      </c>
      <c r="B1234" s="92" t="s">
        <v>12</v>
      </c>
      <c r="C1234" s="92" t="s">
        <v>13</v>
      </c>
      <c r="D1234" s="92" t="s">
        <v>14</v>
      </c>
      <c r="E1234" s="92" t="s">
        <v>18</v>
      </c>
      <c r="G1234" s="92" t="s">
        <v>97</v>
      </c>
      <c r="H1234" s="92" t="s">
        <v>94</v>
      </c>
      <c r="I1234" s="88" t="s">
        <v>223</v>
      </c>
      <c r="L1234" s="98">
        <f>L46+'Emission factors'!$H$16*'GHG Estimation'!L442+'Emission factors'!$H$17*'GHG Estimation'!L838</f>
        <v>0</v>
      </c>
      <c r="M1234" s="98">
        <f>M46+'Emission factors'!$H$16*'GHG Estimation'!M442+'Emission factors'!$H$17*'GHG Estimation'!M838</f>
        <v>0</v>
      </c>
      <c r="N1234" s="98">
        <f>N46+'Emission factors'!$H$16*'GHG Estimation'!N442+'Emission factors'!$H$17*'GHG Estimation'!N838</f>
        <v>0</v>
      </c>
      <c r="O1234" s="98">
        <f>O46+'Emission factors'!$H$16*'GHG Estimation'!O442+'Emission factors'!$H$17*'GHG Estimation'!O838</f>
        <v>0</v>
      </c>
      <c r="P1234" s="98">
        <f>P46+'Emission factors'!$H$16*'GHG Estimation'!P442+'Emission factors'!$H$17*'GHG Estimation'!P838</f>
        <v>0</v>
      </c>
      <c r="Q1234" s="98">
        <f>Q46+'Emission factors'!$H$16*'GHG Estimation'!Q442+'Emission factors'!$H$17*'GHG Estimation'!Q838</f>
        <v>0</v>
      </c>
      <c r="R1234" s="98">
        <f>R46+'Emission factors'!$H$16*'GHG Estimation'!R442+'Emission factors'!$H$17*'GHG Estimation'!R838</f>
        <v>0</v>
      </c>
      <c r="S1234" s="98">
        <f>S46+'Emission factors'!$H$16*'GHG Estimation'!S442+'Emission factors'!$H$17*'GHG Estimation'!S838</f>
        <v>0</v>
      </c>
      <c r="T1234" s="98">
        <f>T46+'Emission factors'!$H$16*'GHG Estimation'!T442+'Emission factors'!$H$17*'GHG Estimation'!T838</f>
        <v>0</v>
      </c>
      <c r="U1234" s="98">
        <f>U46+'Emission factors'!$H$16*'GHG Estimation'!U442+'Emission factors'!$H$17*'GHG Estimation'!U838</f>
        <v>0</v>
      </c>
    </row>
    <row r="1235" spans="1:21" x14ac:dyDescent="0.25">
      <c r="A1235" s="92" t="s">
        <v>11</v>
      </c>
      <c r="B1235" s="92" t="s">
        <v>12</v>
      </c>
      <c r="C1235" s="92" t="s">
        <v>13</v>
      </c>
      <c r="D1235" s="92" t="s">
        <v>14</v>
      </c>
      <c r="E1235" s="92" t="s">
        <v>18</v>
      </c>
      <c r="G1235" s="92" t="s">
        <v>97</v>
      </c>
      <c r="H1235" s="92" t="s">
        <v>94</v>
      </c>
      <c r="I1235" s="88" t="s">
        <v>221</v>
      </c>
      <c r="L1235" s="98">
        <f>L47+'Emission factors'!$H$16*'GHG Estimation'!L443+'Emission factors'!$H$17*'GHG Estimation'!L839</f>
        <v>2840.8447090320001</v>
      </c>
      <c r="M1235" s="98">
        <f>M47+'Emission factors'!$H$16*'GHG Estimation'!M443+'Emission factors'!$H$17*'GHG Estimation'!M839</f>
        <v>9245.1134076839971</v>
      </c>
      <c r="N1235" s="98">
        <f>N47+'Emission factors'!$H$16*'GHG Estimation'!N443+'Emission factors'!$H$17*'GHG Estimation'!N839</f>
        <v>16908.710391407996</v>
      </c>
      <c r="O1235" s="98">
        <f>O47+'Emission factors'!$H$16*'GHG Estimation'!O443+'Emission factors'!$H$17*'GHG Estimation'!O839</f>
        <v>17402.824695168001</v>
      </c>
      <c r="P1235" s="98">
        <f>P47+'Emission factors'!$H$16*'GHG Estimation'!P443+'Emission factors'!$H$17*'GHG Estimation'!P839</f>
        <v>20371.017037007998</v>
      </c>
      <c r="Q1235" s="98">
        <f>Q47+'Emission factors'!$H$16*'GHG Estimation'!Q443+'Emission factors'!$H$17*'GHG Estimation'!Q839</f>
        <v>19719.353297423997</v>
      </c>
      <c r="R1235" s="98">
        <f>R47+'Emission factors'!$H$16*'GHG Estimation'!R443+'Emission factors'!$H$17*'GHG Estimation'!R839</f>
        <v>16170.778654667996</v>
      </c>
      <c r="S1235" s="98">
        <f>S47+'Emission factors'!$H$16*'GHG Estimation'!S443+'Emission factors'!$H$17*'GHG Estimation'!S839</f>
        <v>11274.191280527997</v>
      </c>
      <c r="T1235" s="98">
        <f>T47+'Emission factors'!$H$16*'GHG Estimation'!T443+'Emission factors'!$H$17*'GHG Estimation'!T839</f>
        <v>7722.5903591759989</v>
      </c>
      <c r="U1235" s="98">
        <f>U47+'Emission factors'!$H$16*'GHG Estimation'!U443+'Emission factors'!$H$17*'GHG Estimation'!U839</f>
        <v>5137.6681975079991</v>
      </c>
    </row>
    <row r="1236" spans="1:21" x14ac:dyDescent="0.25">
      <c r="A1236" s="92" t="s">
        <v>11</v>
      </c>
      <c r="B1236" s="92" t="s">
        <v>12</v>
      </c>
      <c r="C1236" s="92" t="s">
        <v>13</v>
      </c>
      <c r="D1236" s="92" t="s">
        <v>14</v>
      </c>
      <c r="E1236" s="92" t="s">
        <v>18</v>
      </c>
      <c r="G1236" s="92" t="s">
        <v>97</v>
      </c>
      <c r="H1236" s="92" t="s">
        <v>94</v>
      </c>
      <c r="I1236" s="88" t="s">
        <v>222</v>
      </c>
      <c r="L1236" s="98">
        <f>L48+'Emission factors'!$H$16*'GHG Estimation'!L444+'Emission factors'!$H$17*'GHG Estimation'!L840</f>
        <v>0</v>
      </c>
      <c r="M1236" s="98">
        <f>M48+'Emission factors'!$H$16*'GHG Estimation'!M444+'Emission factors'!$H$17*'GHG Estimation'!M840</f>
        <v>0</v>
      </c>
      <c r="N1236" s="98">
        <f>N48+'Emission factors'!$H$16*'GHG Estimation'!N444+'Emission factors'!$H$17*'GHG Estimation'!N840</f>
        <v>30.483849131999996</v>
      </c>
      <c r="O1236" s="98">
        <f>O48+'Emission factors'!$H$16*'GHG Estimation'!O444+'Emission factors'!$H$17*'GHG Estimation'!O840</f>
        <v>432.97890240000004</v>
      </c>
      <c r="P1236" s="98">
        <f>P48+'Emission factors'!$H$16*'GHG Estimation'!P444+'Emission factors'!$H$17*'GHG Estimation'!P840</f>
        <v>1093.942540944</v>
      </c>
      <c r="Q1236" s="98">
        <f>Q48+'Emission factors'!$H$16*'GHG Estimation'!Q444+'Emission factors'!$H$17*'GHG Estimation'!Q840</f>
        <v>1198.1547693719999</v>
      </c>
      <c r="R1236" s="98">
        <f>R48+'Emission factors'!$H$16*'GHG Estimation'!R444+'Emission factors'!$H$17*'GHG Estimation'!R840</f>
        <v>1109.81335212</v>
      </c>
      <c r="S1236" s="98">
        <f>S48+'Emission factors'!$H$16*'GHG Estimation'!S444+'Emission factors'!$H$17*'GHG Estimation'!S840</f>
        <v>414.39435021599996</v>
      </c>
      <c r="T1236" s="98">
        <f>T48+'Emission factors'!$H$16*'GHG Estimation'!T444+'Emission factors'!$H$17*'GHG Estimation'!T840</f>
        <v>84.064988303999968</v>
      </c>
      <c r="U1236" s="98">
        <f>U48+'Emission factors'!$H$16*'GHG Estimation'!U444+'Emission factors'!$H$17*'GHG Estimation'!U840</f>
        <v>37.733196599999999</v>
      </c>
    </row>
    <row r="1237" spans="1:21" x14ac:dyDescent="0.25">
      <c r="A1237" s="92" t="s">
        <v>11</v>
      </c>
      <c r="B1237" s="92" t="s">
        <v>12</v>
      </c>
      <c r="C1237" s="92" t="s">
        <v>13</v>
      </c>
      <c r="D1237" s="92" t="s">
        <v>14</v>
      </c>
      <c r="E1237" s="92" t="s">
        <v>18</v>
      </c>
      <c r="G1237" s="92" t="s">
        <v>97</v>
      </c>
      <c r="H1237" s="92" t="s">
        <v>94</v>
      </c>
      <c r="I1237" s="88" t="s">
        <v>201</v>
      </c>
      <c r="L1237" s="98">
        <f>L49+'Emission factors'!$H$16*'GHG Estimation'!L445+'Emission factors'!$H$17*'GHG Estimation'!L841</f>
        <v>16125.87233928</v>
      </c>
      <c r="M1237" s="98">
        <f>M49+'Emission factors'!$H$16*'GHG Estimation'!M445+'Emission factors'!$H$17*'GHG Estimation'!M841</f>
        <v>21806.28111552</v>
      </c>
      <c r="N1237" s="98">
        <f>N49+'Emission factors'!$H$16*'GHG Estimation'!N445+'Emission factors'!$H$17*'GHG Estimation'!N841</f>
        <v>30481.402191371999</v>
      </c>
      <c r="O1237" s="98">
        <f>O49+'Emission factors'!$H$16*'GHG Estimation'!O445+'Emission factors'!$H$17*'GHG Estimation'!O841</f>
        <v>30997.912481315994</v>
      </c>
      <c r="P1237" s="98">
        <f>P49+'Emission factors'!$H$16*'GHG Estimation'!P445+'Emission factors'!$H$17*'GHG Estimation'!P841</f>
        <v>33494.112082332002</v>
      </c>
      <c r="Q1237" s="98">
        <f>Q49+'Emission factors'!$H$16*'GHG Estimation'!Q445+'Emission factors'!$H$17*'GHG Estimation'!Q841</f>
        <v>29758.472258855996</v>
      </c>
      <c r="R1237" s="98">
        <f>R49+'Emission factors'!$H$16*'GHG Estimation'!R445+'Emission factors'!$H$17*'GHG Estimation'!R841</f>
        <v>23122.887630743997</v>
      </c>
      <c r="S1237" s="98">
        <f>S49+'Emission factors'!$H$16*'GHG Estimation'!S445+'Emission factors'!$H$17*'GHG Estimation'!S841</f>
        <v>17803.818043439998</v>
      </c>
      <c r="T1237" s="98">
        <f>T49+'Emission factors'!$H$16*'GHG Estimation'!T445+'Emission factors'!$H$17*'GHG Estimation'!T841</f>
        <v>13095.523131767995</v>
      </c>
      <c r="U1237" s="98">
        <f>U49+'Emission factors'!$H$16*'GHG Estimation'!U445+'Emission factors'!$H$17*'GHG Estimation'!U841</f>
        <v>8567.8368316199976</v>
      </c>
    </row>
    <row r="1238" spans="1:21" x14ac:dyDescent="0.25">
      <c r="A1238" s="92" t="s">
        <v>11</v>
      </c>
      <c r="B1238" s="92" t="s">
        <v>12</v>
      </c>
      <c r="C1238" s="92" t="s">
        <v>13</v>
      </c>
      <c r="D1238" s="92" t="s">
        <v>14</v>
      </c>
      <c r="E1238" s="92" t="s">
        <v>18</v>
      </c>
      <c r="G1238" s="92" t="s">
        <v>97</v>
      </c>
      <c r="H1238" s="92" t="s">
        <v>94</v>
      </c>
      <c r="I1238" s="88" t="s">
        <v>207</v>
      </c>
      <c r="L1238" s="98">
        <f>L50+'Emission factors'!$H$16*'GHG Estimation'!L446+'Emission factors'!$H$17*'GHG Estimation'!L842</f>
        <v>906.84686875199986</v>
      </c>
      <c r="M1238" s="98">
        <f>M50+'Emission factors'!$H$16*'GHG Estimation'!M446+'Emission factors'!$H$17*'GHG Estimation'!M842</f>
        <v>1085.8851694680002</v>
      </c>
      <c r="N1238" s="98">
        <f>N50+'Emission factors'!$H$16*'GHG Estimation'!N446+'Emission factors'!$H$17*'GHG Estimation'!N842</f>
        <v>1378.63379214</v>
      </c>
      <c r="O1238" s="98">
        <f>O50+'Emission factors'!$H$16*'GHG Estimation'!O446+'Emission factors'!$H$17*'GHG Estimation'!O842</f>
        <v>1308.69397824</v>
      </c>
      <c r="P1238" s="98">
        <f>P50+'Emission factors'!$H$16*'GHG Estimation'!P446+'Emission factors'!$H$17*'GHG Estimation'!P842</f>
        <v>1255.3110336359998</v>
      </c>
      <c r="Q1238" s="98">
        <f>Q50+'Emission factors'!$H$16*'GHG Estimation'!Q446+'Emission factors'!$H$17*'GHG Estimation'!Q842</f>
        <v>836.22099673199989</v>
      </c>
      <c r="R1238" s="98">
        <f>R50+'Emission factors'!$H$16*'GHG Estimation'!R446+'Emission factors'!$H$17*'GHG Estimation'!R842</f>
        <v>548.60256422400005</v>
      </c>
      <c r="S1238" s="98">
        <f>S50+'Emission factors'!$H$16*'GHG Estimation'!S446+'Emission factors'!$H$17*'GHG Estimation'!S842</f>
        <v>414.14279557200001</v>
      </c>
      <c r="T1238" s="98">
        <f>T50+'Emission factors'!$H$16*'GHG Estimation'!T446+'Emission factors'!$H$17*'GHG Estimation'!T842</f>
        <v>300.11231315999993</v>
      </c>
      <c r="U1238" s="98">
        <f>U50+'Emission factors'!$H$16*'GHG Estimation'!U446+'Emission factors'!$H$17*'GHG Estimation'!U842</f>
        <v>201.78493882800001</v>
      </c>
    </row>
    <row r="1239" spans="1:21" x14ac:dyDescent="0.25">
      <c r="A1239" s="92" t="s">
        <v>11</v>
      </c>
      <c r="B1239" s="92" t="s">
        <v>12</v>
      </c>
      <c r="C1239" s="92" t="s">
        <v>13</v>
      </c>
      <c r="D1239" s="92" t="s">
        <v>14</v>
      </c>
      <c r="E1239" s="92" t="s">
        <v>18</v>
      </c>
      <c r="G1239" s="92" t="s">
        <v>97</v>
      </c>
      <c r="H1239" s="92" t="s">
        <v>94</v>
      </c>
      <c r="I1239" s="88" t="s">
        <v>218</v>
      </c>
      <c r="L1239" s="98">
        <f>L51+'Emission factors'!$H$16*'GHG Estimation'!L447+'Emission factors'!$H$17*'GHG Estimation'!L843</f>
        <v>0</v>
      </c>
      <c r="M1239" s="98">
        <f>M51+'Emission factors'!$H$16*'GHG Estimation'!M447+'Emission factors'!$H$17*'GHG Estimation'!M843</f>
        <v>0</v>
      </c>
      <c r="N1239" s="98">
        <f>N51+'Emission factors'!$H$16*'GHG Estimation'!N447+'Emission factors'!$H$17*'GHG Estimation'!N843</f>
        <v>0</v>
      </c>
      <c r="O1239" s="98">
        <f>O51+'Emission factors'!$H$16*'GHG Estimation'!O447+'Emission factors'!$H$17*'GHG Estimation'!O843</f>
        <v>0</v>
      </c>
      <c r="P1239" s="98">
        <f>P51+'Emission factors'!$H$16*'GHG Estimation'!P447+'Emission factors'!$H$17*'GHG Estimation'!P843</f>
        <v>0</v>
      </c>
      <c r="Q1239" s="98">
        <f>Q51+'Emission factors'!$H$16*'GHG Estimation'!Q447+'Emission factors'!$H$17*'GHG Estimation'!Q843</f>
        <v>0</v>
      </c>
      <c r="R1239" s="98">
        <f>R51+'Emission factors'!$H$16*'GHG Estimation'!R447+'Emission factors'!$H$17*'GHG Estimation'!R843</f>
        <v>0</v>
      </c>
      <c r="S1239" s="98">
        <f>S51+'Emission factors'!$H$16*'GHG Estimation'!S447+'Emission factors'!$H$17*'GHG Estimation'!S843</f>
        <v>0</v>
      </c>
      <c r="T1239" s="98">
        <f>T51+'Emission factors'!$H$16*'GHG Estimation'!T447+'Emission factors'!$H$17*'GHG Estimation'!T843</f>
        <v>0</v>
      </c>
      <c r="U1239" s="98">
        <f>U51+'Emission factors'!$H$16*'GHG Estimation'!U447+'Emission factors'!$H$17*'GHG Estimation'!U843</f>
        <v>0</v>
      </c>
    </row>
    <row r="1240" spans="1:21" x14ac:dyDescent="0.25">
      <c r="A1240" s="92" t="s">
        <v>11</v>
      </c>
      <c r="B1240" s="92" t="s">
        <v>12</v>
      </c>
      <c r="C1240" s="92" t="s">
        <v>13</v>
      </c>
      <c r="D1240" s="92" t="s">
        <v>14</v>
      </c>
      <c r="E1240" s="92" t="s">
        <v>18</v>
      </c>
      <c r="G1240" s="92" t="s">
        <v>97</v>
      </c>
      <c r="H1240" s="92" t="s">
        <v>94</v>
      </c>
      <c r="I1240" s="88" t="s">
        <v>194</v>
      </c>
      <c r="L1240" s="98">
        <f>L52+'Emission factors'!$H$16*'GHG Estimation'!L448+'Emission factors'!$H$17*'GHG Estimation'!L844</f>
        <v>0</v>
      </c>
      <c r="M1240" s="98">
        <f>M52+'Emission factors'!$H$16*'GHG Estimation'!M448+'Emission factors'!$H$17*'GHG Estimation'!M844</f>
        <v>0</v>
      </c>
      <c r="N1240" s="98">
        <f>N52+'Emission factors'!$H$16*'GHG Estimation'!N448+'Emission factors'!$H$17*'GHG Estimation'!N844</f>
        <v>0</v>
      </c>
      <c r="O1240" s="98">
        <f>O52+'Emission factors'!$H$16*'GHG Estimation'!O448+'Emission factors'!$H$17*'GHG Estimation'!O844</f>
        <v>0</v>
      </c>
      <c r="P1240" s="98">
        <f>P52+'Emission factors'!$H$16*'GHG Estimation'!P448+'Emission factors'!$H$17*'GHG Estimation'!P844</f>
        <v>13.721162400000003</v>
      </c>
      <c r="Q1240" s="98">
        <f>Q52+'Emission factors'!$H$16*'GHG Estimation'!Q448+'Emission factors'!$H$17*'GHG Estimation'!Q844</f>
        <v>1360.1102229000001</v>
      </c>
      <c r="R1240" s="98">
        <f>R52+'Emission factors'!$H$16*'GHG Estimation'!R448+'Emission factors'!$H$17*'GHG Estimation'!R844</f>
        <v>2438.5326045960001</v>
      </c>
      <c r="S1240" s="98">
        <f>S52+'Emission factors'!$H$16*'GHG Estimation'!S448+'Emission factors'!$H$17*'GHG Estimation'!S844</f>
        <v>2714.3203459679999</v>
      </c>
      <c r="T1240" s="98">
        <f>T52+'Emission factors'!$H$16*'GHG Estimation'!T448+'Emission factors'!$H$17*'GHG Estimation'!T844</f>
        <v>2104.3765629479994</v>
      </c>
      <c r="U1240" s="98">
        <f>U52+'Emission factors'!$H$16*'GHG Estimation'!U448+'Emission factors'!$H$17*'GHG Estimation'!U844</f>
        <v>1340.3517490439999</v>
      </c>
    </row>
    <row r="1241" spans="1:21" x14ac:dyDescent="0.25">
      <c r="A1241" s="92" t="s">
        <v>11</v>
      </c>
      <c r="B1241" s="92" t="s">
        <v>12</v>
      </c>
      <c r="C1241" s="92" t="s">
        <v>13</v>
      </c>
      <c r="D1241" s="92" t="s">
        <v>14</v>
      </c>
      <c r="E1241" s="92" t="s">
        <v>18</v>
      </c>
      <c r="G1241" s="92" t="s">
        <v>97</v>
      </c>
      <c r="H1241" s="92" t="s">
        <v>94</v>
      </c>
      <c r="I1241" s="88" t="s">
        <v>195</v>
      </c>
      <c r="L1241" s="98">
        <f>L53+'Emission factors'!$H$16*'GHG Estimation'!L449+'Emission factors'!$H$17*'GHG Estimation'!L845</f>
        <v>0</v>
      </c>
      <c r="M1241" s="98">
        <f>M53+'Emission factors'!$H$16*'GHG Estimation'!M449+'Emission factors'!$H$17*'GHG Estimation'!M845</f>
        <v>0</v>
      </c>
      <c r="N1241" s="98">
        <f>N53+'Emission factors'!$H$16*'GHG Estimation'!N449+'Emission factors'!$H$17*'GHG Estimation'!N845</f>
        <v>0</v>
      </c>
      <c r="O1241" s="98">
        <f>O53+'Emission factors'!$H$16*'GHG Estimation'!O449+'Emission factors'!$H$17*'GHG Estimation'!O845</f>
        <v>10.633900859999999</v>
      </c>
      <c r="P1241" s="98">
        <f>P53+'Emission factors'!$H$16*'GHG Estimation'!P449+'Emission factors'!$H$17*'GHG Estimation'!P845</f>
        <v>41.232093012</v>
      </c>
      <c r="Q1241" s="98">
        <f>Q53+'Emission factors'!$H$16*'GHG Estimation'!Q449+'Emission factors'!$H$17*'GHG Estimation'!Q845</f>
        <v>134.65796322</v>
      </c>
      <c r="R1241" s="98">
        <f>R53+'Emission factors'!$H$16*'GHG Estimation'!R449+'Emission factors'!$H$17*'GHG Estimation'!R845</f>
        <v>254.56567685999991</v>
      </c>
      <c r="S1241" s="98">
        <f>S53+'Emission factors'!$H$16*'GHG Estimation'!S449+'Emission factors'!$H$17*'GHG Estimation'!S845</f>
        <v>309.96868148399994</v>
      </c>
      <c r="T1241" s="98">
        <f>T53+'Emission factors'!$H$16*'GHG Estimation'!T449+'Emission factors'!$H$17*'GHG Estimation'!T845</f>
        <v>256.53999967200002</v>
      </c>
      <c r="U1241" s="98">
        <f>U53+'Emission factors'!$H$16*'GHG Estimation'!U449+'Emission factors'!$H$17*'GHG Estimation'!U845</f>
        <v>144.04171372800002</v>
      </c>
    </row>
    <row r="1242" spans="1:21" x14ac:dyDescent="0.25">
      <c r="A1242" s="92" t="s">
        <v>11</v>
      </c>
      <c r="B1242" s="92" t="s">
        <v>12</v>
      </c>
      <c r="C1242" s="92" t="s">
        <v>13</v>
      </c>
      <c r="D1242" s="92" t="s">
        <v>14</v>
      </c>
      <c r="E1242" s="92" t="s">
        <v>18</v>
      </c>
      <c r="G1242" s="92" t="s">
        <v>97</v>
      </c>
      <c r="H1242" s="92" t="s">
        <v>94</v>
      </c>
      <c r="I1242" s="88" t="s">
        <v>209</v>
      </c>
      <c r="L1242" s="98">
        <f>L54+'Emission factors'!$H$16*'GHG Estimation'!L450+'Emission factors'!$H$17*'GHG Estimation'!L846</f>
        <v>76812.096202379995</v>
      </c>
      <c r="M1242" s="98">
        <f>M54+'Emission factors'!$H$16*'GHG Estimation'!M450+'Emission factors'!$H$17*'GHG Estimation'!M846</f>
        <v>140598.54810394801</v>
      </c>
      <c r="N1242" s="98">
        <f>N54+'Emission factors'!$H$16*'GHG Estimation'!N450+'Emission factors'!$H$17*'GHG Estimation'!N846</f>
        <v>191661.54143796003</v>
      </c>
      <c r="O1242" s="98">
        <f>O54+'Emission factors'!$H$16*'GHG Estimation'!O450+'Emission factors'!$H$17*'GHG Estimation'!O846</f>
        <v>187443.69423053999</v>
      </c>
      <c r="P1242" s="98">
        <f>P54+'Emission factors'!$H$16*'GHG Estimation'!P450+'Emission factors'!$H$17*'GHG Estimation'!P846</f>
        <v>189211.44494260798</v>
      </c>
      <c r="Q1242" s="98">
        <f>Q54+'Emission factors'!$H$16*'GHG Estimation'!Q450+'Emission factors'!$H$17*'GHG Estimation'!Q846</f>
        <v>181467.12178676401</v>
      </c>
      <c r="R1242" s="98">
        <f>R54+'Emission factors'!$H$16*'GHG Estimation'!R450+'Emission factors'!$H$17*'GHG Estimation'!R846</f>
        <v>183189.82897181998</v>
      </c>
      <c r="S1242" s="98">
        <f>S54+'Emission factors'!$H$16*'GHG Estimation'!S450+'Emission factors'!$H$17*'GHG Estimation'!S846</f>
        <v>190793.58644174397</v>
      </c>
      <c r="T1242" s="98">
        <f>T54+'Emission factors'!$H$16*'GHG Estimation'!T450+'Emission factors'!$H$17*'GHG Estimation'!T846</f>
        <v>199815.35743989603</v>
      </c>
      <c r="U1242" s="98">
        <f>U54+'Emission factors'!$H$16*'GHG Estimation'!U450+'Emission factors'!$H$17*'GHG Estimation'!U846</f>
        <v>191517.07284362402</v>
      </c>
    </row>
    <row r="1243" spans="1:21" x14ac:dyDescent="0.25">
      <c r="A1243" s="92" t="s">
        <v>11</v>
      </c>
      <c r="B1243" s="92" t="s">
        <v>12</v>
      </c>
      <c r="C1243" s="92" t="s">
        <v>13</v>
      </c>
      <c r="D1243" s="92" t="s">
        <v>14</v>
      </c>
      <c r="E1243" s="92" t="s">
        <v>18</v>
      </c>
      <c r="G1243" s="92" t="s">
        <v>97</v>
      </c>
      <c r="H1243" s="92" t="s">
        <v>94</v>
      </c>
      <c r="I1243" s="88" t="s">
        <v>208</v>
      </c>
      <c r="L1243" s="98">
        <f>L55+'Emission factors'!$H$16*'GHG Estimation'!L451+'Emission factors'!$H$17*'GHG Estimation'!L847</f>
        <v>4062.2949630120006</v>
      </c>
      <c r="M1243" s="98">
        <f>M55+'Emission factors'!$H$16*'GHG Estimation'!M451+'Emission factors'!$H$17*'GHG Estimation'!M847</f>
        <v>15077.720366411999</v>
      </c>
      <c r="N1243" s="98">
        <f>N55+'Emission factors'!$H$16*'GHG Estimation'!N451+'Emission factors'!$H$17*'GHG Estimation'!N847</f>
        <v>33039.286040243998</v>
      </c>
      <c r="O1243" s="98">
        <f>O55+'Emission factors'!$H$16*'GHG Estimation'!O451+'Emission factors'!$H$17*'GHG Estimation'!O847</f>
        <v>34168.126070892002</v>
      </c>
      <c r="P1243" s="98">
        <f>P55+'Emission factors'!$H$16*'GHG Estimation'!P451+'Emission factors'!$H$17*'GHG Estimation'!P847</f>
        <v>43037.615035007992</v>
      </c>
      <c r="Q1243" s="98">
        <f>Q55+'Emission factors'!$H$16*'GHG Estimation'!Q451+'Emission factors'!$H$17*'GHG Estimation'!Q847</f>
        <v>40521.527371380012</v>
      </c>
      <c r="R1243" s="98">
        <f>R55+'Emission factors'!$H$16*'GHG Estimation'!R451+'Emission factors'!$H$17*'GHG Estimation'!R847</f>
        <v>36331.206340308003</v>
      </c>
      <c r="S1243" s="98">
        <f>S55+'Emission factors'!$H$16*'GHG Estimation'!S451+'Emission factors'!$H$17*'GHG Estimation'!S847</f>
        <v>33944.006128824003</v>
      </c>
      <c r="T1243" s="98">
        <f>T55+'Emission factors'!$H$16*'GHG Estimation'!T451+'Emission factors'!$H$17*'GHG Estimation'!T847</f>
        <v>28641.950782895998</v>
      </c>
      <c r="U1243" s="98">
        <f>U55+'Emission factors'!$H$16*'GHG Estimation'!U451+'Emission factors'!$H$17*'GHG Estimation'!U847</f>
        <v>22087.252407132004</v>
      </c>
    </row>
    <row r="1244" spans="1:21" x14ac:dyDescent="0.25">
      <c r="A1244" s="92" t="s">
        <v>11</v>
      </c>
      <c r="B1244" s="92" t="s">
        <v>12</v>
      </c>
      <c r="C1244" s="92" t="s">
        <v>13</v>
      </c>
      <c r="D1244" s="92" t="s">
        <v>14</v>
      </c>
      <c r="E1244" s="92" t="s">
        <v>18</v>
      </c>
      <c r="G1244" s="92" t="s">
        <v>97</v>
      </c>
      <c r="H1244" s="92" t="s">
        <v>94</v>
      </c>
      <c r="I1244" s="88" t="s">
        <v>226</v>
      </c>
      <c r="L1244" s="98">
        <f>L56+'Emission factors'!$H$16*'GHG Estimation'!L452+'Emission factors'!$H$17*'GHG Estimation'!L848</f>
        <v>0</v>
      </c>
      <c r="M1244" s="98">
        <f>M56+'Emission factors'!$H$16*'GHG Estimation'!M452+'Emission factors'!$H$17*'GHG Estimation'!M848</f>
        <v>0</v>
      </c>
      <c r="N1244" s="98">
        <f>N56+'Emission factors'!$H$16*'GHG Estimation'!N452+'Emission factors'!$H$17*'GHG Estimation'!N848</f>
        <v>0</v>
      </c>
      <c r="O1244" s="98">
        <f>O56+'Emission factors'!$H$16*'GHG Estimation'!O452+'Emission factors'!$H$17*'GHG Estimation'!O848</f>
        <v>0</v>
      </c>
      <c r="P1244" s="98">
        <f>P56+'Emission factors'!$H$16*'GHG Estimation'!P452+'Emission factors'!$H$17*'GHG Estimation'!P848</f>
        <v>0</v>
      </c>
      <c r="Q1244" s="98">
        <f>Q56+'Emission factors'!$H$16*'GHG Estimation'!Q452+'Emission factors'!$H$17*'GHG Estimation'!Q848</f>
        <v>0</v>
      </c>
      <c r="R1244" s="98">
        <f>R56+'Emission factors'!$H$16*'GHG Estimation'!R452+'Emission factors'!$H$17*'GHG Estimation'!R848</f>
        <v>0</v>
      </c>
      <c r="S1244" s="98">
        <f>S56+'Emission factors'!$H$16*'GHG Estimation'!S452+'Emission factors'!$H$17*'GHG Estimation'!S848</f>
        <v>0</v>
      </c>
      <c r="T1244" s="98">
        <f>T56+'Emission factors'!$H$16*'GHG Estimation'!T452+'Emission factors'!$H$17*'GHG Estimation'!T848</f>
        <v>0</v>
      </c>
      <c r="U1244" s="98">
        <f>U56+'Emission factors'!$H$16*'GHG Estimation'!U452+'Emission factors'!$H$17*'GHG Estimation'!U848</f>
        <v>0</v>
      </c>
    </row>
    <row r="1245" spans="1:21" x14ac:dyDescent="0.25">
      <c r="A1245" s="92" t="s">
        <v>11</v>
      </c>
      <c r="B1245" s="92" t="s">
        <v>12</v>
      </c>
      <c r="C1245" s="92" t="s">
        <v>13</v>
      </c>
      <c r="D1245" s="92" t="s">
        <v>14</v>
      </c>
      <c r="E1245" s="92" t="s">
        <v>18</v>
      </c>
      <c r="G1245" s="92" t="s">
        <v>97</v>
      </c>
      <c r="H1245" s="92" t="s">
        <v>94</v>
      </c>
      <c r="I1245" s="88" t="s">
        <v>196</v>
      </c>
      <c r="L1245" s="98">
        <f>L57+'Emission factors'!$H$16*'GHG Estimation'!L453+'Emission factors'!$H$17*'GHG Estimation'!L849</f>
        <v>2963.7177183239992</v>
      </c>
      <c r="M1245" s="98">
        <f>M57+'Emission factors'!$H$16*'GHG Estimation'!M453+'Emission factors'!$H$17*'GHG Estimation'!M849</f>
        <v>8293.6575153959966</v>
      </c>
      <c r="N1245" s="98">
        <f>N57+'Emission factors'!$H$16*'GHG Estimation'!N453+'Emission factors'!$H$17*'GHG Estimation'!N849</f>
        <v>14216.008499088002</v>
      </c>
      <c r="O1245" s="98">
        <f>O57+'Emission factors'!$H$16*'GHG Estimation'!O453+'Emission factors'!$H$17*'GHG Estimation'!O849</f>
        <v>12418.353275855998</v>
      </c>
      <c r="P1245" s="98">
        <f>P57+'Emission factors'!$H$16*'GHG Estimation'!P453+'Emission factors'!$H$17*'GHG Estimation'!P849</f>
        <v>13729.562800536007</v>
      </c>
      <c r="Q1245" s="98">
        <f>Q57+'Emission factors'!$H$16*'GHG Estimation'!Q453+'Emission factors'!$H$17*'GHG Estimation'!Q849</f>
        <v>13266.000951720005</v>
      </c>
      <c r="R1245" s="98">
        <f>R57+'Emission factors'!$H$16*'GHG Estimation'!R453+'Emission factors'!$H$17*'GHG Estimation'!R849</f>
        <v>11537.332683888002</v>
      </c>
      <c r="S1245" s="98">
        <f>S57+'Emission factors'!$H$16*'GHG Estimation'!S453+'Emission factors'!$H$17*'GHG Estimation'!S849</f>
        <v>13684.214358803998</v>
      </c>
      <c r="T1245" s="98">
        <f>T57+'Emission factors'!$H$16*'GHG Estimation'!T453+'Emission factors'!$H$17*'GHG Estimation'!T849</f>
        <v>11977.050201600001</v>
      </c>
      <c r="U1245" s="98">
        <f>U57+'Emission factors'!$H$16*'GHG Estimation'!U453+'Emission factors'!$H$17*'GHG Estimation'!U849</f>
        <v>7881.1231449719999</v>
      </c>
    </row>
    <row r="1246" spans="1:21" x14ac:dyDescent="0.25">
      <c r="A1246" s="92" t="s">
        <v>11</v>
      </c>
      <c r="B1246" s="92" t="s">
        <v>12</v>
      </c>
      <c r="C1246" s="92" t="s">
        <v>13</v>
      </c>
      <c r="D1246" s="92" t="s">
        <v>14</v>
      </c>
      <c r="E1246" s="92" t="s">
        <v>18</v>
      </c>
      <c r="G1246" s="92" t="s">
        <v>97</v>
      </c>
      <c r="H1246" s="92" t="s">
        <v>94</v>
      </c>
      <c r="I1246" s="88" t="s">
        <v>197</v>
      </c>
      <c r="L1246" s="98">
        <f>L58+'Emission factors'!$H$16*'GHG Estimation'!L454+'Emission factors'!$H$17*'GHG Estimation'!L850</f>
        <v>52573.822903008018</v>
      </c>
      <c r="M1246" s="98">
        <f>M58+'Emission factors'!$H$16*'GHG Estimation'!M454+'Emission factors'!$H$17*'GHG Estimation'!M850</f>
        <v>89414.351168736015</v>
      </c>
      <c r="N1246" s="98">
        <f>N58+'Emission factors'!$H$16*'GHG Estimation'!N454+'Emission factors'!$H$17*'GHG Estimation'!N850</f>
        <v>116193.88284187204</v>
      </c>
      <c r="O1246" s="98">
        <f>O58+'Emission factors'!$H$16*'GHG Estimation'!O454+'Emission factors'!$H$17*'GHG Estimation'!O850</f>
        <v>101668.08098726404</v>
      </c>
      <c r="P1246" s="98">
        <f>P58+'Emission factors'!$H$16*'GHG Estimation'!P454+'Emission factors'!$H$17*'GHG Estimation'!P850</f>
        <v>94587.923074524006</v>
      </c>
      <c r="Q1246" s="98">
        <f>Q58+'Emission factors'!$H$16*'GHG Estimation'!Q454+'Emission factors'!$H$17*'GHG Estimation'!Q850</f>
        <v>82796.070450984014</v>
      </c>
      <c r="R1246" s="98">
        <f>R58+'Emission factors'!$H$16*'GHG Estimation'!R454+'Emission factors'!$H$17*'GHG Estimation'!R850</f>
        <v>68502.156240936005</v>
      </c>
      <c r="S1246" s="98">
        <f>S58+'Emission factors'!$H$16*'GHG Estimation'!S454+'Emission factors'!$H$17*'GHG Estimation'!S850</f>
        <v>56593.201119180012</v>
      </c>
      <c r="T1246" s="98">
        <f>T58+'Emission factors'!$H$16*'GHG Estimation'!T454+'Emission factors'!$H$17*'GHG Estimation'!T850</f>
        <v>43901.636631335998</v>
      </c>
      <c r="U1246" s="98">
        <f>U58+'Emission factors'!$H$16*'GHG Estimation'!U454+'Emission factors'!$H$17*'GHG Estimation'!U850</f>
        <v>30951.877981464</v>
      </c>
    </row>
    <row r="1247" spans="1:21" x14ac:dyDescent="0.25">
      <c r="A1247" s="92" t="s">
        <v>11</v>
      </c>
      <c r="B1247" s="92" t="s">
        <v>12</v>
      </c>
      <c r="C1247" s="92" t="s">
        <v>13</v>
      </c>
      <c r="D1247" s="92" t="s">
        <v>14</v>
      </c>
      <c r="E1247" s="92" t="s">
        <v>18</v>
      </c>
      <c r="G1247" s="92" t="s">
        <v>97</v>
      </c>
      <c r="H1247" s="92" t="s">
        <v>94</v>
      </c>
      <c r="I1247" s="88" t="s">
        <v>229</v>
      </c>
      <c r="L1247" s="98">
        <f>L59+'Emission factors'!$H$16*'GHG Estimation'!L455+'Emission factors'!$H$17*'GHG Estimation'!L851</f>
        <v>0</v>
      </c>
      <c r="M1247" s="98">
        <f>M59+'Emission factors'!$H$16*'GHG Estimation'!M455+'Emission factors'!$H$17*'GHG Estimation'!M851</f>
        <v>0</v>
      </c>
      <c r="N1247" s="98">
        <f>N59+'Emission factors'!$H$16*'GHG Estimation'!N455+'Emission factors'!$H$17*'GHG Estimation'!N851</f>
        <v>0</v>
      </c>
      <c r="O1247" s="98">
        <f>O59+'Emission factors'!$H$16*'GHG Estimation'!O455+'Emission factors'!$H$17*'GHG Estimation'!O851</f>
        <v>0</v>
      </c>
      <c r="P1247" s="98">
        <f>P59+'Emission factors'!$H$16*'GHG Estimation'!P455+'Emission factors'!$H$17*'GHG Estimation'!P851</f>
        <v>0</v>
      </c>
      <c r="Q1247" s="98">
        <f>Q59+'Emission factors'!$H$16*'GHG Estimation'!Q455+'Emission factors'!$H$17*'GHG Estimation'!Q851</f>
        <v>0</v>
      </c>
      <c r="R1247" s="98">
        <f>R59+'Emission factors'!$H$16*'GHG Estimation'!R455+'Emission factors'!$H$17*'GHG Estimation'!R851</f>
        <v>0</v>
      </c>
      <c r="S1247" s="98">
        <f>S59+'Emission factors'!$H$16*'GHG Estimation'!S455+'Emission factors'!$H$17*'GHG Estimation'!S851</f>
        <v>0</v>
      </c>
      <c r="T1247" s="98">
        <f>T59+'Emission factors'!$H$16*'GHG Estimation'!T455+'Emission factors'!$H$17*'GHG Estimation'!T851</f>
        <v>0</v>
      </c>
      <c r="U1247" s="98">
        <f>U59+'Emission factors'!$H$16*'GHG Estimation'!U455+'Emission factors'!$H$17*'GHG Estimation'!U851</f>
        <v>0</v>
      </c>
    </row>
    <row r="1248" spans="1:21" x14ac:dyDescent="0.25">
      <c r="A1248" s="92" t="s">
        <v>11</v>
      </c>
      <c r="B1248" s="92" t="s">
        <v>12</v>
      </c>
      <c r="C1248" s="92" t="s">
        <v>13</v>
      </c>
      <c r="D1248" s="92" t="s">
        <v>14</v>
      </c>
      <c r="E1248" s="92" t="s">
        <v>18</v>
      </c>
      <c r="G1248" s="92" t="s">
        <v>97</v>
      </c>
      <c r="H1248" s="92" t="s">
        <v>94</v>
      </c>
      <c r="I1248" s="88" t="s">
        <v>198</v>
      </c>
      <c r="L1248" s="98">
        <f>L60+'Emission factors'!$H$16*'GHG Estimation'!L456+'Emission factors'!$H$17*'GHG Estimation'!L852</f>
        <v>0</v>
      </c>
      <c r="M1248" s="98">
        <f>M60+'Emission factors'!$H$16*'GHG Estimation'!M456+'Emission factors'!$H$17*'GHG Estimation'!M852</f>
        <v>0</v>
      </c>
      <c r="N1248" s="98">
        <f>N60+'Emission factors'!$H$16*'GHG Estimation'!N456+'Emission factors'!$H$17*'GHG Estimation'!N852</f>
        <v>0</v>
      </c>
      <c r="O1248" s="98">
        <f>O60+'Emission factors'!$H$16*'GHG Estimation'!O456+'Emission factors'!$H$17*'GHG Estimation'!O852</f>
        <v>0</v>
      </c>
      <c r="P1248" s="98">
        <f>P60+'Emission factors'!$H$16*'GHG Estimation'!P456+'Emission factors'!$H$17*'GHG Estimation'!P852</f>
        <v>0</v>
      </c>
      <c r="Q1248" s="98">
        <f>Q60+'Emission factors'!$H$16*'GHG Estimation'!Q456+'Emission factors'!$H$17*'GHG Estimation'!Q852</f>
        <v>0</v>
      </c>
      <c r="R1248" s="98">
        <f>R60+'Emission factors'!$H$16*'GHG Estimation'!R456+'Emission factors'!$H$17*'GHG Estimation'!R852</f>
        <v>0</v>
      </c>
      <c r="S1248" s="98">
        <f>S60+'Emission factors'!$H$16*'GHG Estimation'!S456+'Emission factors'!$H$17*'GHG Estimation'!S852</f>
        <v>0</v>
      </c>
      <c r="T1248" s="98">
        <f>T60+'Emission factors'!$H$16*'GHG Estimation'!T456+'Emission factors'!$H$17*'GHG Estimation'!T852</f>
        <v>0</v>
      </c>
      <c r="U1248" s="98">
        <f>U60+'Emission factors'!$H$16*'GHG Estimation'!U456+'Emission factors'!$H$17*'GHG Estimation'!U852</f>
        <v>0</v>
      </c>
    </row>
    <row r="1249" spans="1:21" x14ac:dyDescent="0.25">
      <c r="A1249" s="92" t="s">
        <v>11</v>
      </c>
      <c r="B1249" s="92" t="s">
        <v>12</v>
      </c>
      <c r="C1249" s="92" t="s">
        <v>13</v>
      </c>
      <c r="D1249" s="92" t="s">
        <v>14</v>
      </c>
      <c r="E1249" s="92" t="s">
        <v>18</v>
      </c>
      <c r="G1249" s="92" t="s">
        <v>97</v>
      </c>
      <c r="H1249" s="92" t="s">
        <v>94</v>
      </c>
      <c r="I1249" s="88" t="s">
        <v>231</v>
      </c>
      <c r="L1249" s="98">
        <f>L61+'Emission factors'!$H$16*'GHG Estimation'!L457+'Emission factors'!$H$17*'GHG Estimation'!L853</f>
        <v>0</v>
      </c>
      <c r="M1249" s="98">
        <f>M61+'Emission factors'!$H$16*'GHG Estimation'!M457+'Emission factors'!$H$17*'GHG Estimation'!M853</f>
        <v>0</v>
      </c>
      <c r="N1249" s="98">
        <f>N61+'Emission factors'!$H$16*'GHG Estimation'!N457+'Emission factors'!$H$17*'GHG Estimation'!N853</f>
        <v>0</v>
      </c>
      <c r="O1249" s="98">
        <f>O61+'Emission factors'!$H$16*'GHG Estimation'!O457+'Emission factors'!$H$17*'GHG Estimation'!O853</f>
        <v>0</v>
      </c>
      <c r="P1249" s="98">
        <f>P61+'Emission factors'!$H$16*'GHG Estimation'!P457+'Emission factors'!$H$17*'GHG Estimation'!P853</f>
        <v>0</v>
      </c>
      <c r="Q1249" s="98">
        <f>Q61+'Emission factors'!$H$16*'GHG Estimation'!Q457+'Emission factors'!$H$17*'GHG Estimation'!Q853</f>
        <v>0</v>
      </c>
      <c r="R1249" s="98">
        <f>R61+'Emission factors'!$H$16*'GHG Estimation'!R457+'Emission factors'!$H$17*'GHG Estimation'!R853</f>
        <v>0</v>
      </c>
      <c r="S1249" s="98">
        <f>S61+'Emission factors'!$H$16*'GHG Estimation'!S457+'Emission factors'!$H$17*'GHG Estimation'!S853</f>
        <v>0</v>
      </c>
      <c r="T1249" s="98">
        <f>T61+'Emission factors'!$H$16*'GHG Estimation'!T457+'Emission factors'!$H$17*'GHG Estimation'!T853</f>
        <v>0</v>
      </c>
      <c r="U1249" s="98">
        <f>U61+'Emission factors'!$H$16*'GHG Estimation'!U457+'Emission factors'!$H$17*'GHG Estimation'!U853</f>
        <v>0</v>
      </c>
    </row>
    <row r="1250" spans="1:21" x14ac:dyDescent="0.25">
      <c r="A1250" s="92" t="s">
        <v>11</v>
      </c>
      <c r="B1250" s="92" t="s">
        <v>12</v>
      </c>
      <c r="C1250" s="92" t="s">
        <v>13</v>
      </c>
      <c r="D1250" s="92" t="s">
        <v>14</v>
      </c>
      <c r="E1250" s="92" t="s">
        <v>18</v>
      </c>
      <c r="G1250" s="92" t="s">
        <v>97</v>
      </c>
      <c r="H1250" s="92" t="s">
        <v>94</v>
      </c>
      <c r="I1250" s="88" t="s">
        <v>230</v>
      </c>
      <c r="L1250" s="98">
        <f>L62+'Emission factors'!$H$16*'GHG Estimation'!L458+'Emission factors'!$H$17*'GHG Estimation'!L854</f>
        <v>0</v>
      </c>
      <c r="M1250" s="98">
        <f>M62+'Emission factors'!$H$16*'GHG Estimation'!M458+'Emission factors'!$H$17*'GHG Estimation'!M854</f>
        <v>0</v>
      </c>
      <c r="N1250" s="98">
        <f>N62+'Emission factors'!$H$16*'GHG Estimation'!N458+'Emission factors'!$H$17*'GHG Estimation'!N854</f>
        <v>0</v>
      </c>
      <c r="O1250" s="98">
        <f>O62+'Emission factors'!$H$16*'GHG Estimation'!O458+'Emission factors'!$H$17*'GHG Estimation'!O854</f>
        <v>0</v>
      </c>
      <c r="P1250" s="98">
        <f>P62+'Emission factors'!$H$16*'GHG Estimation'!P458+'Emission factors'!$H$17*'GHG Estimation'!P854</f>
        <v>0</v>
      </c>
      <c r="Q1250" s="98">
        <f>Q62+'Emission factors'!$H$16*'GHG Estimation'!Q458+'Emission factors'!$H$17*'GHG Estimation'!Q854</f>
        <v>0</v>
      </c>
      <c r="R1250" s="98">
        <f>R62+'Emission factors'!$H$16*'GHG Estimation'!R458+'Emission factors'!$H$17*'GHG Estimation'!R854</f>
        <v>0</v>
      </c>
      <c r="S1250" s="98">
        <f>S62+'Emission factors'!$H$16*'GHG Estimation'!S458+'Emission factors'!$H$17*'GHG Estimation'!S854</f>
        <v>0</v>
      </c>
      <c r="T1250" s="98">
        <f>T62+'Emission factors'!$H$16*'GHG Estimation'!T458+'Emission factors'!$H$17*'GHG Estimation'!T854</f>
        <v>0</v>
      </c>
      <c r="U1250" s="98">
        <f>U62+'Emission factors'!$H$16*'GHG Estimation'!U458+'Emission factors'!$H$17*'GHG Estimation'!U854</f>
        <v>0</v>
      </c>
    </row>
    <row r="1251" spans="1:21" x14ac:dyDescent="0.25">
      <c r="A1251" s="92" t="s">
        <v>11</v>
      </c>
      <c r="B1251" s="92" t="s">
        <v>12</v>
      </c>
      <c r="C1251" s="92" t="s">
        <v>13</v>
      </c>
      <c r="D1251" s="92" t="s">
        <v>14</v>
      </c>
      <c r="E1251" s="92" t="s">
        <v>18</v>
      </c>
      <c r="G1251" s="92" t="s">
        <v>97</v>
      </c>
      <c r="H1251" s="92" t="s">
        <v>94</v>
      </c>
      <c r="I1251" s="88" t="s">
        <v>232</v>
      </c>
      <c r="L1251" s="98">
        <f>L63+'Emission factors'!$H$16*'GHG Estimation'!L459+'Emission factors'!$H$17*'GHG Estimation'!L855</f>
        <v>0</v>
      </c>
      <c r="M1251" s="98">
        <f>M63+'Emission factors'!$H$16*'GHG Estimation'!M459+'Emission factors'!$H$17*'GHG Estimation'!M855</f>
        <v>0</v>
      </c>
      <c r="N1251" s="98">
        <f>N63+'Emission factors'!$H$16*'GHG Estimation'!N459+'Emission factors'!$H$17*'GHG Estimation'!N855</f>
        <v>33.525373463999991</v>
      </c>
      <c r="O1251" s="98">
        <f>O63+'Emission factors'!$H$16*'GHG Estimation'!O459+'Emission factors'!$H$17*'GHG Estimation'!O855</f>
        <v>200.13839933999998</v>
      </c>
      <c r="P1251" s="98">
        <f>P63+'Emission factors'!$H$16*'GHG Estimation'!P459+'Emission factors'!$H$17*'GHG Estimation'!P855</f>
        <v>620.34137497199993</v>
      </c>
      <c r="Q1251" s="98">
        <f>Q63+'Emission factors'!$H$16*'GHG Estimation'!Q459+'Emission factors'!$H$17*'GHG Estimation'!Q855</f>
        <v>755.32712151600003</v>
      </c>
      <c r="R1251" s="98">
        <f>R63+'Emission factors'!$H$16*'GHG Estimation'!R459+'Emission factors'!$H$17*'GHG Estimation'!R855</f>
        <v>745.3487873040001</v>
      </c>
      <c r="S1251" s="98">
        <f>S63+'Emission factors'!$H$16*'GHG Estimation'!S459+'Emission factors'!$H$17*'GHG Estimation'!S855</f>
        <v>736.09462555199991</v>
      </c>
      <c r="T1251" s="98">
        <f>T63+'Emission factors'!$H$16*'GHG Estimation'!T459+'Emission factors'!$H$17*'GHG Estimation'!T855</f>
        <v>548.23666656000012</v>
      </c>
      <c r="U1251" s="98">
        <f>U63+'Emission factors'!$H$16*'GHG Estimation'!U459+'Emission factors'!$H$17*'GHG Estimation'!U855</f>
        <v>414.22664711999994</v>
      </c>
    </row>
    <row r="1252" spans="1:21" x14ac:dyDescent="0.25">
      <c r="A1252" s="92" t="s">
        <v>11</v>
      </c>
      <c r="B1252" s="92" t="s">
        <v>12</v>
      </c>
      <c r="C1252" s="92" t="s">
        <v>13</v>
      </c>
      <c r="D1252" s="92" t="s">
        <v>14</v>
      </c>
      <c r="E1252" s="92" t="s">
        <v>18</v>
      </c>
      <c r="G1252" s="92" t="s">
        <v>97</v>
      </c>
      <c r="H1252" s="92" t="s">
        <v>94</v>
      </c>
      <c r="I1252" s="92" t="s">
        <v>225</v>
      </c>
      <c r="L1252" s="98">
        <f>L64+'Emission factors'!$H$16*'GHG Estimation'!L460+'Emission factors'!$H$17*'GHG Estimation'!L856</f>
        <v>0</v>
      </c>
      <c r="M1252" s="98">
        <f>M64+'Emission factors'!$H$16*'GHG Estimation'!M460+'Emission factors'!$H$17*'GHG Estimation'!M856</f>
        <v>0</v>
      </c>
      <c r="N1252" s="98">
        <f>N64+'Emission factors'!$H$16*'GHG Estimation'!N460+'Emission factors'!$H$17*'GHG Estimation'!N856</f>
        <v>0</v>
      </c>
      <c r="O1252" s="98">
        <f>O64+'Emission factors'!$H$16*'GHG Estimation'!O460+'Emission factors'!$H$17*'GHG Estimation'!O856</f>
        <v>0</v>
      </c>
      <c r="P1252" s="98">
        <f>P64+'Emission factors'!$H$16*'GHG Estimation'!P460+'Emission factors'!$H$17*'GHG Estimation'!P856</f>
        <v>0</v>
      </c>
      <c r="Q1252" s="98">
        <f>Q64+'Emission factors'!$H$16*'GHG Estimation'!Q460+'Emission factors'!$H$17*'GHG Estimation'!Q856</f>
        <v>111.32436427199997</v>
      </c>
      <c r="R1252" s="98">
        <f>R64+'Emission factors'!$H$16*'GHG Estimation'!R460+'Emission factors'!$H$17*'GHG Estimation'!R856</f>
        <v>496.76706182399994</v>
      </c>
      <c r="S1252" s="98">
        <f>S64+'Emission factors'!$H$16*'GHG Estimation'!S460+'Emission factors'!$H$17*'GHG Estimation'!S856</f>
        <v>713.75199944400003</v>
      </c>
      <c r="T1252" s="98">
        <f>T64+'Emission factors'!$H$16*'GHG Estimation'!T460+'Emission factors'!$H$17*'GHG Estimation'!T856</f>
        <v>600.62863832400001</v>
      </c>
      <c r="U1252" s="98">
        <f>U64+'Emission factors'!$H$16*'GHG Estimation'!U460+'Emission factors'!$H$17*'GHG Estimation'!U856</f>
        <v>339.492049248</v>
      </c>
    </row>
    <row r="1253" spans="1:21" x14ac:dyDescent="0.25">
      <c r="A1253" s="92" t="s">
        <v>11</v>
      </c>
      <c r="B1253" s="92" t="s">
        <v>12</v>
      </c>
      <c r="C1253" s="92" t="s">
        <v>13</v>
      </c>
      <c r="D1253" s="92" t="s">
        <v>14</v>
      </c>
      <c r="E1253" s="92" t="s">
        <v>18</v>
      </c>
      <c r="G1253" s="92" t="s">
        <v>97</v>
      </c>
      <c r="H1253" s="92" t="s">
        <v>94</v>
      </c>
      <c r="I1253" s="88" t="s">
        <v>205</v>
      </c>
      <c r="L1253" s="98">
        <f>L65+'Emission factors'!$H$16*'GHG Estimation'!L461+'Emission factors'!$H$17*'GHG Estimation'!L857</f>
        <v>0</v>
      </c>
      <c r="M1253" s="98">
        <f>M65+'Emission factors'!$H$16*'GHG Estimation'!M461+'Emission factors'!$H$17*'GHG Estimation'!M857</f>
        <v>218.44090540799996</v>
      </c>
      <c r="N1253" s="98">
        <f>N65+'Emission factors'!$H$16*'GHG Estimation'!N461+'Emission factors'!$H$17*'GHG Estimation'!N857</f>
        <v>1109.767614912</v>
      </c>
      <c r="O1253" s="98">
        <f>O65+'Emission factors'!$H$16*'GHG Estimation'!O461+'Emission factors'!$H$17*'GHG Estimation'!O857</f>
        <v>3865.9756205399999</v>
      </c>
      <c r="P1253" s="98">
        <f>P65+'Emission factors'!$H$16*'GHG Estimation'!P461+'Emission factors'!$H$17*'GHG Estimation'!P857</f>
        <v>9954.3450464040016</v>
      </c>
      <c r="Q1253" s="98">
        <f>Q65+'Emission factors'!$H$16*'GHG Estimation'!Q461+'Emission factors'!$H$17*'GHG Estimation'!Q857</f>
        <v>10824.274365431998</v>
      </c>
      <c r="R1253" s="98">
        <f>R65+'Emission factors'!$H$16*'GHG Estimation'!R461+'Emission factors'!$H$17*'GHG Estimation'!R857</f>
        <v>9894.5665155480001</v>
      </c>
      <c r="S1253" s="98">
        <f>S65+'Emission factors'!$H$16*'GHG Estimation'!S461+'Emission factors'!$H$17*'GHG Estimation'!S857</f>
        <v>9735.0275111759984</v>
      </c>
      <c r="T1253" s="98">
        <f>T65+'Emission factors'!$H$16*'GHG Estimation'!T461+'Emission factors'!$H$17*'GHG Estimation'!T857</f>
        <v>8189.856921839998</v>
      </c>
      <c r="U1253" s="98">
        <f>U65+'Emission factors'!$H$16*'GHG Estimation'!U461+'Emission factors'!$H$17*'GHG Estimation'!U857</f>
        <v>5871.5064541320007</v>
      </c>
    </row>
    <row r="1254" spans="1:21" x14ac:dyDescent="0.25">
      <c r="A1254" s="92" t="s">
        <v>11</v>
      </c>
      <c r="B1254" s="92" t="s">
        <v>12</v>
      </c>
      <c r="C1254" s="92" t="s">
        <v>13</v>
      </c>
      <c r="D1254" s="92" t="s">
        <v>14</v>
      </c>
      <c r="E1254" s="92" t="s">
        <v>18</v>
      </c>
      <c r="G1254" s="92" t="s">
        <v>97</v>
      </c>
      <c r="H1254" s="92" t="s">
        <v>94</v>
      </c>
      <c r="I1254" s="88" t="s">
        <v>204</v>
      </c>
      <c r="L1254" s="98">
        <f>L66+'Emission factors'!$H$16*'GHG Estimation'!L462+'Emission factors'!$H$17*'GHG Estimation'!L858</f>
        <v>2862.7604545320009</v>
      </c>
      <c r="M1254" s="98">
        <f>M66+'Emission factors'!$H$16*'GHG Estimation'!M462+'Emission factors'!$H$17*'GHG Estimation'!M858</f>
        <v>10501.666968804</v>
      </c>
      <c r="N1254" s="98">
        <f>N66+'Emission factors'!$H$16*'GHG Estimation'!N462+'Emission factors'!$H$17*'GHG Estimation'!N858</f>
        <v>19123.008710915998</v>
      </c>
      <c r="O1254" s="98">
        <f>O66+'Emission factors'!$H$16*'GHG Estimation'!O462+'Emission factors'!$H$17*'GHG Estimation'!O858</f>
        <v>18319.870961303997</v>
      </c>
      <c r="P1254" s="98">
        <f>P66+'Emission factors'!$H$16*'GHG Estimation'!P462+'Emission factors'!$H$17*'GHG Estimation'!P858</f>
        <v>26598.473312400001</v>
      </c>
      <c r="Q1254" s="98">
        <f>Q66+'Emission factors'!$H$16*'GHG Estimation'!Q462+'Emission factors'!$H$17*'GHG Estimation'!Q858</f>
        <v>26942.927848715997</v>
      </c>
      <c r="R1254" s="98">
        <f>R66+'Emission factors'!$H$16*'GHG Estimation'!R462+'Emission factors'!$H$17*'GHG Estimation'!R858</f>
        <v>26280.759797028</v>
      </c>
      <c r="S1254" s="98">
        <f>S66+'Emission factors'!$H$16*'GHG Estimation'!S462+'Emission factors'!$H$17*'GHG Estimation'!S858</f>
        <v>25607.950221611991</v>
      </c>
      <c r="T1254" s="98">
        <f>T66+'Emission factors'!$H$16*'GHG Estimation'!T462+'Emission factors'!$H$17*'GHG Estimation'!T858</f>
        <v>24597.683902704004</v>
      </c>
      <c r="U1254" s="98">
        <f>U66+'Emission factors'!$H$16*'GHG Estimation'!U462+'Emission factors'!$H$17*'GHG Estimation'!U858</f>
        <v>20349.009817091999</v>
      </c>
    </row>
    <row r="1255" spans="1:21" x14ac:dyDescent="0.25">
      <c r="A1255" s="92" t="s">
        <v>11</v>
      </c>
      <c r="B1255" s="92" t="s">
        <v>12</v>
      </c>
      <c r="C1255" s="92" t="s">
        <v>13</v>
      </c>
      <c r="D1255" s="92" t="s">
        <v>14</v>
      </c>
      <c r="E1255" s="92" t="s">
        <v>18</v>
      </c>
      <c r="G1255" s="92" t="s">
        <v>97</v>
      </c>
      <c r="H1255" s="92" t="s">
        <v>94</v>
      </c>
      <c r="I1255" s="88" t="s">
        <v>228</v>
      </c>
      <c r="L1255" s="98">
        <f>L67+'Emission factors'!$H$16*'GHG Estimation'!L463+'Emission factors'!$H$17*'GHG Estimation'!L859</f>
        <v>0</v>
      </c>
      <c r="M1255" s="98">
        <f>M67+'Emission factors'!$H$16*'GHG Estimation'!M463+'Emission factors'!$H$17*'GHG Estimation'!M859</f>
        <v>0</v>
      </c>
      <c r="N1255" s="98">
        <f>N67+'Emission factors'!$H$16*'GHG Estimation'!N463+'Emission factors'!$H$17*'GHG Estimation'!N859</f>
        <v>0</v>
      </c>
      <c r="O1255" s="98">
        <f>O67+'Emission factors'!$H$16*'GHG Estimation'!O463+'Emission factors'!$H$17*'GHG Estimation'!O859</f>
        <v>0</v>
      </c>
      <c r="P1255" s="98">
        <f>P67+'Emission factors'!$H$16*'GHG Estimation'!P463+'Emission factors'!$H$17*'GHG Estimation'!P859</f>
        <v>0</v>
      </c>
      <c r="Q1255" s="98">
        <f>Q67+'Emission factors'!$H$16*'GHG Estimation'!Q463+'Emission factors'!$H$17*'GHG Estimation'!Q859</f>
        <v>0</v>
      </c>
      <c r="R1255" s="98">
        <f>R67+'Emission factors'!$H$16*'GHG Estimation'!R463+'Emission factors'!$H$17*'GHG Estimation'!R859</f>
        <v>0</v>
      </c>
      <c r="S1255" s="98">
        <f>S67+'Emission factors'!$H$16*'GHG Estimation'!S463+'Emission factors'!$H$17*'GHG Estimation'!S859</f>
        <v>0</v>
      </c>
      <c r="T1255" s="98">
        <f>T67+'Emission factors'!$H$16*'GHG Estimation'!T463+'Emission factors'!$H$17*'GHG Estimation'!T859</f>
        <v>0</v>
      </c>
      <c r="U1255" s="98">
        <f>U67+'Emission factors'!$H$16*'GHG Estimation'!U463+'Emission factors'!$H$17*'GHG Estimation'!U859</f>
        <v>0</v>
      </c>
    </row>
    <row r="1256" spans="1:21" x14ac:dyDescent="0.25">
      <c r="A1256" s="92" t="s">
        <v>11</v>
      </c>
      <c r="B1256" s="92" t="s">
        <v>12</v>
      </c>
      <c r="C1256" s="92" t="s">
        <v>13</v>
      </c>
      <c r="D1256" s="92" t="s">
        <v>14</v>
      </c>
      <c r="E1256" s="92" t="s">
        <v>18</v>
      </c>
      <c r="G1256" s="92" t="s">
        <v>97</v>
      </c>
      <c r="H1256" s="92" t="s">
        <v>94</v>
      </c>
      <c r="I1256" s="88" t="s">
        <v>202</v>
      </c>
      <c r="L1256" s="98">
        <f>L68+'Emission factors'!$H$16*'GHG Estimation'!L464+'Emission factors'!$H$17*'GHG Estimation'!L860</f>
        <v>11646.873297047998</v>
      </c>
      <c r="M1256" s="98">
        <f>M68+'Emission factors'!$H$16*'GHG Estimation'!M464+'Emission factors'!$H$17*'GHG Estimation'!M860</f>
        <v>23878.992284796001</v>
      </c>
      <c r="N1256" s="98">
        <f>N68+'Emission factors'!$H$16*'GHG Estimation'!N464+'Emission factors'!$H$17*'GHG Estimation'!N860</f>
        <v>55645.114534547982</v>
      </c>
      <c r="O1256" s="98">
        <f>O68+'Emission factors'!$H$16*'GHG Estimation'!O464+'Emission factors'!$H$17*'GHG Estimation'!O860</f>
        <v>65847.30188823599</v>
      </c>
      <c r="P1256" s="98">
        <f>P68+'Emission factors'!$H$16*'GHG Estimation'!P464+'Emission factors'!$H$17*'GHG Estimation'!P860</f>
        <v>86721.80173377601</v>
      </c>
      <c r="Q1256" s="98">
        <f>Q68+'Emission factors'!$H$16*'GHG Estimation'!Q464+'Emission factors'!$H$17*'GHG Estimation'!Q860</f>
        <v>102669.1693731</v>
      </c>
      <c r="R1256" s="98">
        <f>R68+'Emission factors'!$H$16*'GHG Estimation'!R464+'Emission factors'!$H$17*'GHG Estimation'!R860</f>
        <v>119229.30887947198</v>
      </c>
      <c r="S1256" s="98">
        <f>S68+'Emission factors'!$H$16*'GHG Estimation'!S464+'Emission factors'!$H$17*'GHG Estimation'!S860</f>
        <v>122451.78485205602</v>
      </c>
      <c r="T1256" s="98">
        <f>T68+'Emission factors'!$H$16*'GHG Estimation'!T464+'Emission factors'!$H$17*'GHG Estimation'!T860</f>
        <v>105791.73241480799</v>
      </c>
      <c r="U1256" s="98">
        <f>U68+'Emission factors'!$H$16*'GHG Estimation'!U464+'Emission factors'!$H$17*'GHG Estimation'!U860</f>
        <v>94917.208103519995</v>
      </c>
    </row>
    <row r="1257" spans="1:21" x14ac:dyDescent="0.25">
      <c r="A1257" s="92" t="s">
        <v>11</v>
      </c>
      <c r="B1257" s="92" t="s">
        <v>12</v>
      </c>
      <c r="C1257" s="92" t="s">
        <v>13</v>
      </c>
      <c r="D1257" s="92" t="s">
        <v>14</v>
      </c>
      <c r="E1257" s="92" t="s">
        <v>18</v>
      </c>
      <c r="G1257" s="92" t="s">
        <v>97</v>
      </c>
      <c r="H1257" s="92" t="s">
        <v>94</v>
      </c>
      <c r="I1257" s="88" t="s">
        <v>190</v>
      </c>
      <c r="L1257" s="98">
        <f>L69+'Emission factors'!$H$16*'GHG Estimation'!L465+'Emission factors'!$H$17*'GHG Estimation'!L861</f>
        <v>0</v>
      </c>
      <c r="M1257" s="98">
        <f>M69+'Emission factors'!$H$16*'GHG Estimation'!M465+'Emission factors'!$H$17*'GHG Estimation'!M861</f>
        <v>0</v>
      </c>
      <c r="N1257" s="98">
        <f>N69+'Emission factors'!$H$16*'GHG Estimation'!N465+'Emission factors'!$H$17*'GHG Estimation'!N861</f>
        <v>0</v>
      </c>
      <c r="O1257" s="98">
        <f>O69+'Emission factors'!$H$16*'GHG Estimation'!O465+'Emission factors'!$H$17*'GHG Estimation'!O861</f>
        <v>0</v>
      </c>
      <c r="P1257" s="98">
        <f>P69+'Emission factors'!$H$16*'GHG Estimation'!P465+'Emission factors'!$H$17*'GHG Estimation'!P861</f>
        <v>0</v>
      </c>
      <c r="Q1257" s="98">
        <f>Q69+'Emission factors'!$H$16*'GHG Estimation'!Q465+'Emission factors'!$H$17*'GHG Estimation'!Q861</f>
        <v>0</v>
      </c>
      <c r="R1257" s="98">
        <f>R69+'Emission factors'!$H$16*'GHG Estimation'!R465+'Emission factors'!$H$17*'GHG Estimation'!R861</f>
        <v>0</v>
      </c>
      <c r="S1257" s="98">
        <f>S69+'Emission factors'!$H$16*'GHG Estimation'!S465+'Emission factors'!$H$17*'GHG Estimation'!S861</f>
        <v>0</v>
      </c>
      <c r="T1257" s="98">
        <f>T69+'Emission factors'!$H$16*'GHG Estimation'!T465+'Emission factors'!$H$17*'GHG Estimation'!T861</f>
        <v>0</v>
      </c>
      <c r="U1257" s="98">
        <f>U69+'Emission factors'!$H$16*'GHG Estimation'!U465+'Emission factors'!$H$17*'GHG Estimation'!U861</f>
        <v>45348.281651771998</v>
      </c>
    </row>
    <row r="1258" spans="1:21" x14ac:dyDescent="0.25">
      <c r="A1258" s="92" t="s">
        <v>11</v>
      </c>
      <c r="B1258" s="92" t="s">
        <v>12</v>
      </c>
      <c r="C1258" s="92" t="s">
        <v>13</v>
      </c>
      <c r="D1258" s="92" t="s">
        <v>14</v>
      </c>
      <c r="E1258" s="92" t="s">
        <v>18</v>
      </c>
      <c r="G1258" s="92" t="s">
        <v>97</v>
      </c>
      <c r="H1258" s="92" t="s">
        <v>94</v>
      </c>
      <c r="I1258" s="88" t="s">
        <v>210</v>
      </c>
      <c r="L1258" s="98">
        <f>L70+'Emission factors'!$H$16*'GHG Estimation'!L466+'Emission factors'!$H$17*'GHG Estimation'!L862</f>
        <v>0</v>
      </c>
      <c r="M1258" s="98">
        <f>M70+'Emission factors'!$H$16*'GHG Estimation'!M466+'Emission factors'!$H$17*'GHG Estimation'!M862</f>
        <v>0</v>
      </c>
      <c r="N1258" s="98">
        <f>N70+'Emission factors'!$H$16*'GHG Estimation'!N466+'Emission factors'!$H$17*'GHG Estimation'!N862</f>
        <v>0</v>
      </c>
      <c r="O1258" s="98">
        <f>O70+'Emission factors'!$H$16*'GHG Estimation'!O466+'Emission factors'!$H$17*'GHG Estimation'!O862</f>
        <v>0</v>
      </c>
      <c r="P1258" s="98">
        <f>P70+'Emission factors'!$H$16*'GHG Estimation'!P466+'Emission factors'!$H$17*'GHG Estimation'!P862</f>
        <v>0</v>
      </c>
      <c r="Q1258" s="98">
        <f>Q70+'Emission factors'!$H$16*'GHG Estimation'!Q466+'Emission factors'!$H$17*'GHG Estimation'!Q862</f>
        <v>0</v>
      </c>
      <c r="R1258" s="98">
        <f>R70+'Emission factors'!$H$16*'GHG Estimation'!R466+'Emission factors'!$H$17*'GHG Estimation'!R862</f>
        <v>0</v>
      </c>
      <c r="S1258" s="98">
        <f>S70+'Emission factors'!$H$16*'GHG Estimation'!S466+'Emission factors'!$H$17*'GHG Estimation'!S862</f>
        <v>0</v>
      </c>
      <c r="T1258" s="98">
        <f>T70+'Emission factors'!$H$16*'GHG Estimation'!T466+'Emission factors'!$H$17*'GHG Estimation'!T862</f>
        <v>0</v>
      </c>
      <c r="U1258" s="98">
        <f>U70+'Emission factors'!$H$16*'GHG Estimation'!U466+'Emission factors'!$H$17*'GHG Estimation'!U862</f>
        <v>0</v>
      </c>
    </row>
    <row r="1259" spans="1:21" x14ac:dyDescent="0.25">
      <c r="A1259" s="92" t="s">
        <v>11</v>
      </c>
      <c r="B1259" s="92" t="s">
        <v>12</v>
      </c>
      <c r="C1259" s="92" t="s">
        <v>13</v>
      </c>
      <c r="D1259" s="92" t="s">
        <v>14</v>
      </c>
      <c r="E1259" s="92" t="s">
        <v>18</v>
      </c>
      <c r="G1259" s="92" t="s">
        <v>97</v>
      </c>
      <c r="H1259" s="92" t="s">
        <v>94</v>
      </c>
      <c r="I1259" s="88" t="s">
        <v>199</v>
      </c>
      <c r="L1259" s="98">
        <f>L71+'Emission factors'!$H$16*'GHG Estimation'!L467+'Emission factors'!$H$17*'GHG Estimation'!L863</f>
        <v>322.19576175600002</v>
      </c>
      <c r="M1259" s="98">
        <f>M71+'Emission factors'!$H$16*'GHG Estimation'!M467+'Emission factors'!$H$17*'GHG Estimation'!M863</f>
        <v>1727.7535236720007</v>
      </c>
      <c r="N1259" s="98">
        <f>N71+'Emission factors'!$H$16*'GHG Estimation'!N467+'Emission factors'!$H$17*'GHG Estimation'!N863</f>
        <v>3974.2279690080009</v>
      </c>
      <c r="O1259" s="98">
        <f>O71+'Emission factors'!$H$16*'GHG Estimation'!O467+'Emission factors'!$H$17*'GHG Estimation'!O863</f>
        <v>5012.0128413960001</v>
      </c>
      <c r="P1259" s="98">
        <f>P71+'Emission factors'!$H$16*'GHG Estimation'!P467+'Emission factors'!$H$17*'GHG Estimation'!P863</f>
        <v>15216.677627183999</v>
      </c>
      <c r="Q1259" s="98">
        <f>Q71+'Emission factors'!$H$16*'GHG Estimation'!Q467+'Emission factors'!$H$17*'GHG Estimation'!Q863</f>
        <v>19996.391189147995</v>
      </c>
      <c r="R1259" s="98">
        <f>R71+'Emission factors'!$H$16*'GHG Estimation'!R467+'Emission factors'!$H$17*'GHG Estimation'!R863</f>
        <v>20788.026030947996</v>
      </c>
      <c r="S1259" s="98">
        <f>S71+'Emission factors'!$H$16*'GHG Estimation'!S467+'Emission factors'!$H$17*'GHG Estimation'!S863</f>
        <v>22284.730425540001</v>
      </c>
      <c r="T1259" s="98">
        <f>T71+'Emission factors'!$H$16*'GHG Estimation'!T467+'Emission factors'!$H$17*'GHG Estimation'!T863</f>
        <v>17849.196976644002</v>
      </c>
      <c r="U1259" s="98">
        <f>U71+'Emission factors'!$H$16*'GHG Estimation'!U467+'Emission factors'!$H$17*'GHG Estimation'!U863</f>
        <v>13339.820805431997</v>
      </c>
    </row>
    <row r="1260" spans="1:21" x14ac:dyDescent="0.25">
      <c r="A1260" s="92" t="s">
        <v>11</v>
      </c>
      <c r="B1260" s="92" t="s">
        <v>12</v>
      </c>
      <c r="C1260" s="92" t="s">
        <v>13</v>
      </c>
      <c r="D1260" s="92" t="s">
        <v>14</v>
      </c>
      <c r="E1260" s="92" t="s">
        <v>18</v>
      </c>
      <c r="G1260" s="92" t="s">
        <v>97</v>
      </c>
      <c r="H1260" s="92" t="s">
        <v>94</v>
      </c>
      <c r="I1260" s="88" t="s">
        <v>233</v>
      </c>
      <c r="L1260" s="98">
        <f>L72+'Emission factors'!$H$16*'GHG Estimation'!L468+'Emission factors'!$H$17*'GHG Estimation'!L864</f>
        <v>0</v>
      </c>
      <c r="M1260" s="98">
        <f>M72+'Emission factors'!$H$16*'GHG Estimation'!M468+'Emission factors'!$H$17*'GHG Estimation'!M864</f>
        <v>0</v>
      </c>
      <c r="N1260" s="98">
        <f>N72+'Emission factors'!$H$16*'GHG Estimation'!N468+'Emission factors'!$H$17*'GHG Estimation'!N864</f>
        <v>0</v>
      </c>
      <c r="O1260" s="98">
        <f>O72+'Emission factors'!$H$16*'GHG Estimation'!O468+'Emission factors'!$H$17*'GHG Estimation'!O864</f>
        <v>26.847741095999996</v>
      </c>
      <c r="P1260" s="98">
        <f>P72+'Emission factors'!$H$16*'GHG Estimation'!P468+'Emission factors'!$H$17*'GHG Estimation'!P864</f>
        <v>912.67073990400002</v>
      </c>
      <c r="Q1260" s="98">
        <f>Q72+'Emission factors'!$H$16*'GHG Estimation'!Q468+'Emission factors'!$H$17*'GHG Estimation'!Q864</f>
        <v>1636.1037817079996</v>
      </c>
      <c r="R1260" s="98">
        <f>R72+'Emission factors'!$H$16*'GHG Estimation'!R468+'Emission factors'!$H$17*'GHG Estimation'!R864</f>
        <v>2148.7340318400002</v>
      </c>
      <c r="S1260" s="98">
        <f>S72+'Emission factors'!$H$16*'GHG Estimation'!S468+'Emission factors'!$H$17*'GHG Estimation'!S864</f>
        <v>2167.6997274240002</v>
      </c>
      <c r="T1260" s="98">
        <f>T72+'Emission factors'!$H$16*'GHG Estimation'!T468+'Emission factors'!$H$17*'GHG Estimation'!T864</f>
        <v>1487.8161305040001</v>
      </c>
      <c r="U1260" s="98">
        <f>U72+'Emission factors'!$H$16*'GHG Estimation'!U468+'Emission factors'!$H$17*'GHG Estimation'!U864</f>
        <v>993.19871745599994</v>
      </c>
    </row>
    <row r="1261" spans="1:21" x14ac:dyDescent="0.25">
      <c r="A1261" s="92" t="s">
        <v>11</v>
      </c>
      <c r="B1261" s="92" t="s">
        <v>12</v>
      </c>
      <c r="C1261" s="92" t="s">
        <v>13</v>
      </c>
      <c r="D1261" s="92" t="s">
        <v>14</v>
      </c>
      <c r="E1261" s="92" t="s">
        <v>18</v>
      </c>
      <c r="G1261" s="92" t="s">
        <v>97</v>
      </c>
      <c r="H1261" s="92" t="s">
        <v>94</v>
      </c>
      <c r="I1261" s="88" t="s">
        <v>200</v>
      </c>
      <c r="L1261" s="98">
        <f>L73+'Emission factors'!$H$16*'GHG Estimation'!L469+'Emission factors'!$H$17*'GHG Estimation'!L865</f>
        <v>3137.8621377839986</v>
      </c>
      <c r="M1261" s="98">
        <f>M73+'Emission factors'!$H$16*'GHG Estimation'!M469+'Emission factors'!$H$17*'GHG Estimation'!M865</f>
        <v>6177.6713244839975</v>
      </c>
      <c r="N1261" s="98">
        <f>N73+'Emission factors'!$H$16*'GHG Estimation'!N469+'Emission factors'!$H$17*'GHG Estimation'!N865</f>
        <v>8713.9900797839982</v>
      </c>
      <c r="O1261" s="98">
        <f>O73+'Emission factors'!$H$16*'GHG Estimation'!O469+'Emission factors'!$H$17*'GHG Estimation'!O865</f>
        <v>8762.4715202639982</v>
      </c>
      <c r="P1261" s="98">
        <f>P73+'Emission factors'!$H$16*'GHG Estimation'!P469+'Emission factors'!$H$17*'GHG Estimation'!P865</f>
        <v>23821.531105811999</v>
      </c>
      <c r="Q1261" s="98">
        <f>Q73+'Emission factors'!$H$16*'GHG Estimation'!Q469+'Emission factors'!$H$17*'GHG Estimation'!Q865</f>
        <v>50024.392814748004</v>
      </c>
      <c r="R1261" s="98">
        <f>R73+'Emission factors'!$H$16*'GHG Estimation'!R469+'Emission factors'!$H$17*'GHG Estimation'!R865</f>
        <v>55036.314181727997</v>
      </c>
      <c r="S1261" s="98">
        <f>S73+'Emission factors'!$H$16*'GHG Estimation'!S469+'Emission factors'!$H$17*'GHG Estimation'!S865</f>
        <v>47780.860796460001</v>
      </c>
      <c r="T1261" s="98">
        <f>T73+'Emission factors'!$H$16*'GHG Estimation'!T469+'Emission factors'!$H$17*'GHG Estimation'!T865</f>
        <v>43700.774059536008</v>
      </c>
      <c r="U1261" s="98">
        <f>U73+'Emission factors'!$H$16*'GHG Estimation'!U469+'Emission factors'!$H$17*'GHG Estimation'!U865</f>
        <v>36339.675346655997</v>
      </c>
    </row>
    <row r="1262" spans="1:21" x14ac:dyDescent="0.25">
      <c r="A1262" s="92" t="s">
        <v>11</v>
      </c>
      <c r="B1262" s="92" t="s">
        <v>12</v>
      </c>
      <c r="C1262" s="92" t="s">
        <v>13</v>
      </c>
      <c r="D1262" s="92" t="s">
        <v>14</v>
      </c>
      <c r="E1262" s="92" t="s">
        <v>44</v>
      </c>
      <c r="G1262" s="92" t="s">
        <v>97</v>
      </c>
      <c r="H1262" s="92" t="s">
        <v>94</v>
      </c>
      <c r="I1262" s="88" t="s">
        <v>203</v>
      </c>
      <c r="J1262" s="92" t="s">
        <v>13</v>
      </c>
      <c r="L1262" s="98">
        <f>L74+'Emission factors'!$H$16*'GHG Estimation'!L470+'GHG Estimation'!L866*'Emission factors'!$H$17</f>
        <v>0</v>
      </c>
      <c r="M1262" s="98">
        <f>M74+'Emission factors'!$H$16*'GHG Estimation'!M470+'GHG Estimation'!M866*'Emission factors'!$H$17</f>
        <v>0</v>
      </c>
      <c r="N1262" s="98">
        <f>N74+'Emission factors'!$H$16*'GHG Estimation'!N470+'GHG Estimation'!N866*'Emission factors'!$H$17</f>
        <v>0</v>
      </c>
      <c r="O1262" s="98">
        <f>O74+'Emission factors'!$H$16*'GHG Estimation'!O470+'GHG Estimation'!O866*'Emission factors'!$H$17</f>
        <v>0</v>
      </c>
      <c r="P1262" s="98">
        <f>P74+'Emission factors'!$H$16*'GHG Estimation'!P470+'GHG Estimation'!P866*'Emission factors'!$H$17</f>
        <v>0</v>
      </c>
      <c r="Q1262" s="98">
        <f>Q74+'Emission factors'!$H$16*'GHG Estimation'!Q470+'GHG Estimation'!Q866*'Emission factors'!$H$17</f>
        <v>0</v>
      </c>
      <c r="R1262" s="98">
        <f>R74+'Emission factors'!$H$16*'GHG Estimation'!R470+'GHG Estimation'!R866*'Emission factors'!$H$17</f>
        <v>0</v>
      </c>
      <c r="S1262" s="98">
        <f>S74+'Emission factors'!$H$16*'GHG Estimation'!S470+'GHG Estimation'!S866*'Emission factors'!$H$17</f>
        <v>0</v>
      </c>
      <c r="T1262" s="98">
        <f>T74+'Emission factors'!$H$16*'GHG Estimation'!T470+'GHG Estimation'!T866*'Emission factors'!$H$17</f>
        <v>0</v>
      </c>
      <c r="U1262" s="98">
        <f>U74+'Emission factors'!$H$16*'GHG Estimation'!U470+'GHG Estimation'!U866*'Emission factors'!$H$17</f>
        <v>0</v>
      </c>
    </row>
    <row r="1263" spans="1:21" x14ac:dyDescent="0.25">
      <c r="A1263" s="92" t="s">
        <v>11</v>
      </c>
      <c r="B1263" s="92" t="s">
        <v>12</v>
      </c>
      <c r="C1263" s="92" t="s">
        <v>13</v>
      </c>
      <c r="D1263" s="92" t="s">
        <v>14</v>
      </c>
      <c r="E1263" s="92" t="s">
        <v>44</v>
      </c>
      <c r="G1263" s="92" t="s">
        <v>97</v>
      </c>
      <c r="H1263" s="92" t="s">
        <v>94</v>
      </c>
      <c r="I1263" s="88" t="s">
        <v>227</v>
      </c>
      <c r="L1263" s="98">
        <f>L75+'Emission factors'!$H$16*'GHG Estimation'!L471+'GHG Estimation'!L867*'Emission factors'!$H$17</f>
        <v>0</v>
      </c>
      <c r="M1263" s="98">
        <f>M75+'Emission factors'!$H$16*'GHG Estimation'!M471+'GHG Estimation'!M867*'Emission factors'!$H$17</f>
        <v>0</v>
      </c>
      <c r="N1263" s="98">
        <f>N75+'Emission factors'!$H$16*'GHG Estimation'!N471+'GHG Estimation'!N867*'Emission factors'!$H$17</f>
        <v>0</v>
      </c>
      <c r="O1263" s="98">
        <f>O75+'Emission factors'!$H$16*'GHG Estimation'!O471+'GHG Estimation'!O867*'Emission factors'!$H$17</f>
        <v>0</v>
      </c>
      <c r="P1263" s="98">
        <f>P75+'Emission factors'!$H$16*'GHG Estimation'!P471+'GHG Estimation'!P867*'Emission factors'!$H$17</f>
        <v>0</v>
      </c>
      <c r="Q1263" s="98">
        <f>Q75+'Emission factors'!$H$16*'GHG Estimation'!Q471+'GHG Estimation'!Q867*'Emission factors'!$H$17</f>
        <v>0</v>
      </c>
      <c r="R1263" s="98">
        <f>R75+'Emission factors'!$H$16*'GHG Estimation'!R471+'GHG Estimation'!R867*'Emission factors'!$H$17</f>
        <v>0</v>
      </c>
      <c r="S1263" s="98">
        <f>S75+'Emission factors'!$H$16*'GHG Estimation'!S471+'GHG Estimation'!S867*'Emission factors'!$H$17</f>
        <v>0</v>
      </c>
      <c r="T1263" s="98">
        <f>T75+'Emission factors'!$H$16*'GHG Estimation'!T471+'GHG Estimation'!T867*'Emission factors'!$H$17</f>
        <v>0</v>
      </c>
      <c r="U1263" s="98">
        <f>U75+'Emission factors'!$H$16*'GHG Estimation'!U471+'GHG Estimation'!U867*'Emission factors'!$H$17</f>
        <v>0</v>
      </c>
    </row>
    <row r="1264" spans="1:21" x14ac:dyDescent="0.25">
      <c r="A1264" s="92" t="s">
        <v>11</v>
      </c>
      <c r="B1264" s="92" t="s">
        <v>12</v>
      </c>
      <c r="C1264" s="92" t="s">
        <v>13</v>
      </c>
      <c r="D1264" s="92" t="s">
        <v>14</v>
      </c>
      <c r="E1264" s="92" t="s">
        <v>44</v>
      </c>
      <c r="G1264" s="92" t="s">
        <v>97</v>
      </c>
      <c r="H1264" s="92" t="s">
        <v>94</v>
      </c>
      <c r="I1264" s="88" t="s">
        <v>191</v>
      </c>
      <c r="L1264" s="98">
        <f>L76+'Emission factors'!$H$16*'GHG Estimation'!L472+'GHG Estimation'!L868*'Emission factors'!$H$17</f>
        <v>0</v>
      </c>
      <c r="M1264" s="98">
        <f>M76+'Emission factors'!$H$16*'GHG Estimation'!M472+'GHG Estimation'!M868*'Emission factors'!$H$17</f>
        <v>0</v>
      </c>
      <c r="N1264" s="98">
        <f>N76+'Emission factors'!$H$16*'GHG Estimation'!N472+'GHG Estimation'!N868*'Emission factors'!$H$17</f>
        <v>0</v>
      </c>
      <c r="O1264" s="98">
        <f>O76+'Emission factors'!$H$16*'GHG Estimation'!O472+'GHG Estimation'!O868*'Emission factors'!$H$17</f>
        <v>0</v>
      </c>
      <c r="P1264" s="98">
        <f>P76+'Emission factors'!$H$16*'GHG Estimation'!P472+'GHG Estimation'!P868*'Emission factors'!$H$17</f>
        <v>0</v>
      </c>
      <c r="Q1264" s="98">
        <f>Q76+'Emission factors'!$H$16*'GHG Estimation'!Q472+'GHG Estimation'!Q868*'Emission factors'!$H$17</f>
        <v>0</v>
      </c>
      <c r="R1264" s="98">
        <f>R76+'Emission factors'!$H$16*'GHG Estimation'!R472+'GHG Estimation'!R868*'Emission factors'!$H$17</f>
        <v>0</v>
      </c>
      <c r="S1264" s="98">
        <f>S76+'Emission factors'!$H$16*'GHG Estimation'!S472+'GHG Estimation'!S868*'Emission factors'!$H$17</f>
        <v>0</v>
      </c>
      <c r="T1264" s="98">
        <f>T76+'Emission factors'!$H$16*'GHG Estimation'!T472+'GHG Estimation'!T868*'Emission factors'!$H$17</f>
        <v>0</v>
      </c>
      <c r="U1264" s="98">
        <f>U76+'Emission factors'!$H$16*'GHG Estimation'!U472+'GHG Estimation'!U868*'Emission factors'!$H$17</f>
        <v>0</v>
      </c>
    </row>
    <row r="1265" spans="1:21" x14ac:dyDescent="0.25">
      <c r="A1265" s="92" t="s">
        <v>11</v>
      </c>
      <c r="B1265" s="92" t="s">
        <v>12</v>
      </c>
      <c r="C1265" s="92" t="s">
        <v>13</v>
      </c>
      <c r="D1265" s="92" t="s">
        <v>14</v>
      </c>
      <c r="E1265" s="92" t="s">
        <v>44</v>
      </c>
      <c r="G1265" s="92" t="s">
        <v>97</v>
      </c>
      <c r="H1265" s="92" t="s">
        <v>94</v>
      </c>
      <c r="I1265" s="88" t="s">
        <v>192</v>
      </c>
      <c r="L1265" s="98">
        <f>L77+'Emission factors'!$H$16*'GHG Estimation'!L473+'GHG Estimation'!L869*'Emission factors'!$H$17</f>
        <v>0</v>
      </c>
      <c r="M1265" s="98">
        <f>M77+'Emission factors'!$H$16*'GHG Estimation'!M473+'GHG Estimation'!M869*'Emission factors'!$H$17</f>
        <v>0</v>
      </c>
      <c r="N1265" s="98">
        <f>N77+'Emission factors'!$H$16*'GHG Estimation'!N473+'GHG Estimation'!N869*'Emission factors'!$H$17</f>
        <v>0</v>
      </c>
      <c r="O1265" s="98">
        <f>O77+'Emission factors'!$H$16*'GHG Estimation'!O473+'GHG Estimation'!O869*'Emission factors'!$H$17</f>
        <v>0</v>
      </c>
      <c r="P1265" s="98">
        <f>P77+'Emission factors'!$H$16*'GHG Estimation'!P473+'GHG Estimation'!P869*'Emission factors'!$H$17</f>
        <v>0</v>
      </c>
      <c r="Q1265" s="98">
        <f>Q77+'Emission factors'!$H$16*'GHG Estimation'!Q473+'GHG Estimation'!Q869*'Emission factors'!$H$17</f>
        <v>0</v>
      </c>
      <c r="R1265" s="98">
        <f>R77+'Emission factors'!$H$16*'GHG Estimation'!R473+'GHG Estimation'!R869*'Emission factors'!$H$17</f>
        <v>0</v>
      </c>
      <c r="S1265" s="98">
        <f>S77+'Emission factors'!$H$16*'GHG Estimation'!S473+'GHG Estimation'!S869*'Emission factors'!$H$17</f>
        <v>0</v>
      </c>
      <c r="T1265" s="98">
        <f>T77+'Emission factors'!$H$16*'GHG Estimation'!T473+'GHG Estimation'!T869*'Emission factors'!$H$17</f>
        <v>0</v>
      </c>
      <c r="U1265" s="98">
        <f>U77+'Emission factors'!$H$16*'GHG Estimation'!U473+'GHG Estimation'!U869*'Emission factors'!$H$17</f>
        <v>0</v>
      </c>
    </row>
    <row r="1266" spans="1:21" x14ac:dyDescent="0.25">
      <c r="A1266" s="92" t="s">
        <v>11</v>
      </c>
      <c r="B1266" s="92" t="s">
        <v>12</v>
      </c>
      <c r="C1266" s="92" t="s">
        <v>13</v>
      </c>
      <c r="D1266" s="92" t="s">
        <v>14</v>
      </c>
      <c r="E1266" s="92" t="s">
        <v>44</v>
      </c>
      <c r="G1266" s="92" t="s">
        <v>97</v>
      </c>
      <c r="H1266" s="92" t="s">
        <v>94</v>
      </c>
      <c r="I1266" s="88" t="s">
        <v>206</v>
      </c>
      <c r="L1266" s="98">
        <f>L78+'Emission factors'!$H$16*'GHG Estimation'!L474+'GHG Estimation'!L870*'Emission factors'!$H$17</f>
        <v>0</v>
      </c>
      <c r="M1266" s="98">
        <f>M78+'Emission factors'!$H$16*'GHG Estimation'!M474+'GHG Estimation'!M870*'Emission factors'!$H$17</f>
        <v>0</v>
      </c>
      <c r="N1266" s="98">
        <f>N78+'Emission factors'!$H$16*'GHG Estimation'!N474+'GHG Estimation'!N870*'Emission factors'!$H$17</f>
        <v>0</v>
      </c>
      <c r="O1266" s="98">
        <f>O78+'Emission factors'!$H$16*'GHG Estimation'!O474+'GHG Estimation'!O870*'Emission factors'!$H$17</f>
        <v>0</v>
      </c>
      <c r="P1266" s="98">
        <f>P78+'Emission factors'!$H$16*'GHG Estimation'!P474+'GHG Estimation'!P870*'Emission factors'!$H$17</f>
        <v>0</v>
      </c>
      <c r="Q1266" s="98">
        <f>Q78+'Emission factors'!$H$16*'GHG Estimation'!Q474+'GHG Estimation'!Q870*'Emission factors'!$H$17</f>
        <v>0</v>
      </c>
      <c r="R1266" s="98">
        <f>R78+'Emission factors'!$H$16*'GHG Estimation'!R474+'GHG Estimation'!R870*'Emission factors'!$H$17</f>
        <v>0</v>
      </c>
      <c r="S1266" s="98">
        <f>S78+'Emission factors'!$H$16*'GHG Estimation'!S474+'GHG Estimation'!S870*'Emission factors'!$H$17</f>
        <v>0</v>
      </c>
      <c r="T1266" s="98">
        <f>T78+'Emission factors'!$H$16*'GHG Estimation'!T474+'GHG Estimation'!T870*'Emission factors'!$H$17</f>
        <v>0</v>
      </c>
      <c r="U1266" s="98">
        <f>U78+'Emission factors'!$H$16*'GHG Estimation'!U474+'GHG Estimation'!U870*'Emission factors'!$H$17</f>
        <v>0</v>
      </c>
    </row>
    <row r="1267" spans="1:21" x14ac:dyDescent="0.25">
      <c r="A1267" s="92" t="s">
        <v>11</v>
      </c>
      <c r="B1267" s="92" t="s">
        <v>12</v>
      </c>
      <c r="C1267" s="92" t="s">
        <v>13</v>
      </c>
      <c r="D1267" s="92" t="s">
        <v>14</v>
      </c>
      <c r="E1267" s="92" t="s">
        <v>44</v>
      </c>
      <c r="G1267" s="92" t="s">
        <v>97</v>
      </c>
      <c r="H1267" s="92" t="s">
        <v>94</v>
      </c>
      <c r="I1267" s="88" t="s">
        <v>220</v>
      </c>
      <c r="L1267" s="98">
        <f>L79+'Emission factors'!$H$16*'GHG Estimation'!L475+'GHG Estimation'!L871*'Emission factors'!$H$17</f>
        <v>0</v>
      </c>
      <c r="M1267" s="98">
        <f>M79+'Emission factors'!$H$16*'GHG Estimation'!M475+'GHG Estimation'!M871*'Emission factors'!$H$17</f>
        <v>0</v>
      </c>
      <c r="N1267" s="98">
        <f>N79+'Emission factors'!$H$16*'GHG Estimation'!N475+'GHG Estimation'!N871*'Emission factors'!$H$17</f>
        <v>0</v>
      </c>
      <c r="O1267" s="98">
        <f>O79+'Emission factors'!$H$16*'GHG Estimation'!O475+'GHG Estimation'!O871*'Emission factors'!$H$17</f>
        <v>0</v>
      </c>
      <c r="P1267" s="98">
        <f>P79+'Emission factors'!$H$16*'GHG Estimation'!P475+'GHG Estimation'!P871*'Emission factors'!$H$17</f>
        <v>0</v>
      </c>
      <c r="Q1267" s="98">
        <f>Q79+'Emission factors'!$H$16*'GHG Estimation'!Q475+'GHG Estimation'!Q871*'Emission factors'!$H$17</f>
        <v>0</v>
      </c>
      <c r="R1267" s="98">
        <f>R79+'Emission factors'!$H$16*'GHG Estimation'!R475+'GHG Estimation'!R871*'Emission factors'!$H$17</f>
        <v>0</v>
      </c>
      <c r="S1267" s="98">
        <f>S79+'Emission factors'!$H$16*'GHG Estimation'!S475+'GHG Estimation'!S871*'Emission factors'!$H$17</f>
        <v>0</v>
      </c>
      <c r="T1267" s="98">
        <f>T79+'Emission factors'!$H$16*'GHG Estimation'!T475+'GHG Estimation'!T871*'Emission factors'!$H$17</f>
        <v>0</v>
      </c>
      <c r="U1267" s="98">
        <f>U79+'Emission factors'!$H$16*'GHG Estimation'!U475+'GHG Estimation'!U871*'Emission factors'!$H$17</f>
        <v>0</v>
      </c>
    </row>
    <row r="1268" spans="1:21" x14ac:dyDescent="0.25">
      <c r="A1268" s="92" t="s">
        <v>11</v>
      </c>
      <c r="B1268" s="92" t="s">
        <v>12</v>
      </c>
      <c r="C1268" s="92" t="s">
        <v>13</v>
      </c>
      <c r="D1268" s="92" t="s">
        <v>14</v>
      </c>
      <c r="E1268" s="92" t="s">
        <v>44</v>
      </c>
      <c r="G1268" s="92" t="s">
        <v>97</v>
      </c>
      <c r="H1268" s="92" t="s">
        <v>94</v>
      </c>
      <c r="I1268" s="88" t="s">
        <v>193</v>
      </c>
      <c r="L1268" s="98">
        <f>L80+'Emission factors'!$H$16*'GHG Estimation'!L476+'GHG Estimation'!L872*'Emission factors'!$H$17</f>
        <v>0</v>
      </c>
      <c r="M1268" s="98">
        <f>M80+'Emission factors'!$H$16*'GHG Estimation'!M476+'GHG Estimation'!M872*'Emission factors'!$H$17</f>
        <v>0</v>
      </c>
      <c r="N1268" s="98">
        <f>N80+'Emission factors'!$H$16*'GHG Estimation'!N476+'GHG Estimation'!N872*'Emission factors'!$H$17</f>
        <v>0</v>
      </c>
      <c r="O1268" s="98">
        <f>O80+'Emission factors'!$H$16*'GHG Estimation'!O476+'GHG Estimation'!O872*'Emission factors'!$H$17</f>
        <v>0</v>
      </c>
      <c r="P1268" s="98">
        <f>P80+'Emission factors'!$H$16*'GHG Estimation'!P476+'GHG Estimation'!P872*'Emission factors'!$H$17</f>
        <v>0</v>
      </c>
      <c r="Q1268" s="98">
        <f>Q80+'Emission factors'!$H$16*'GHG Estimation'!Q476+'GHG Estimation'!Q872*'Emission factors'!$H$17</f>
        <v>0</v>
      </c>
      <c r="R1268" s="98">
        <f>R80+'Emission factors'!$H$16*'GHG Estimation'!R476+'GHG Estimation'!R872*'Emission factors'!$H$17</f>
        <v>0</v>
      </c>
      <c r="S1268" s="98">
        <f>S80+'Emission factors'!$H$16*'GHG Estimation'!S476+'GHG Estimation'!S872*'Emission factors'!$H$17</f>
        <v>0</v>
      </c>
      <c r="T1268" s="98">
        <f>T80+'Emission factors'!$H$16*'GHG Estimation'!T476+'GHG Estimation'!T872*'Emission factors'!$H$17</f>
        <v>0</v>
      </c>
      <c r="U1268" s="98">
        <f>U80+'Emission factors'!$H$16*'GHG Estimation'!U476+'GHG Estimation'!U872*'Emission factors'!$H$17</f>
        <v>0</v>
      </c>
    </row>
    <row r="1269" spans="1:21" x14ac:dyDescent="0.25">
      <c r="A1269" s="92" t="s">
        <v>11</v>
      </c>
      <c r="B1269" s="92" t="s">
        <v>12</v>
      </c>
      <c r="C1269" s="92" t="s">
        <v>13</v>
      </c>
      <c r="D1269" s="92" t="s">
        <v>14</v>
      </c>
      <c r="E1269" s="92" t="s">
        <v>44</v>
      </c>
      <c r="G1269" s="92" t="s">
        <v>97</v>
      </c>
      <c r="H1269" s="92" t="s">
        <v>94</v>
      </c>
      <c r="I1269" s="88" t="s">
        <v>259</v>
      </c>
      <c r="L1269" s="98">
        <f>L81+'Emission factors'!$H$16*'GHG Estimation'!L477+'GHG Estimation'!L873*'Emission factors'!$H$17</f>
        <v>0</v>
      </c>
      <c r="M1269" s="98">
        <f>M81+'Emission factors'!$H$16*'GHG Estimation'!M477+'GHG Estimation'!M873*'Emission factors'!$H$17</f>
        <v>0</v>
      </c>
      <c r="N1269" s="98">
        <f>N81+'Emission factors'!$H$16*'GHG Estimation'!N477+'GHG Estimation'!N873*'Emission factors'!$H$17</f>
        <v>0</v>
      </c>
      <c r="O1269" s="98">
        <f>O81+'Emission factors'!$H$16*'GHG Estimation'!O477+'GHG Estimation'!O873*'Emission factors'!$H$17</f>
        <v>0</v>
      </c>
      <c r="P1269" s="98">
        <f>P81+'Emission factors'!$H$16*'GHG Estimation'!P477+'GHG Estimation'!P873*'Emission factors'!$H$17</f>
        <v>0</v>
      </c>
      <c r="Q1269" s="98">
        <f>Q81+'Emission factors'!$H$16*'GHG Estimation'!Q477+'GHG Estimation'!Q873*'Emission factors'!$H$17</f>
        <v>0</v>
      </c>
      <c r="R1269" s="98">
        <f>R81+'Emission factors'!$H$16*'GHG Estimation'!R477+'GHG Estimation'!R873*'Emission factors'!$H$17</f>
        <v>0</v>
      </c>
      <c r="S1269" s="98">
        <f>S81+'Emission factors'!$H$16*'GHG Estimation'!S477+'GHG Estimation'!S873*'Emission factors'!$H$17</f>
        <v>0</v>
      </c>
      <c r="T1269" s="98">
        <f>T81+'Emission factors'!$H$16*'GHG Estimation'!T477+'GHG Estimation'!T873*'Emission factors'!$H$17</f>
        <v>0</v>
      </c>
      <c r="U1269" s="98">
        <f>U81+'Emission factors'!$H$16*'GHG Estimation'!U477+'GHG Estimation'!U873*'Emission factors'!$H$17</f>
        <v>0</v>
      </c>
    </row>
    <row r="1270" spans="1:21" x14ac:dyDescent="0.25">
      <c r="A1270" s="92" t="s">
        <v>11</v>
      </c>
      <c r="B1270" s="92" t="s">
        <v>12</v>
      </c>
      <c r="C1270" s="92" t="s">
        <v>13</v>
      </c>
      <c r="D1270" s="92" t="s">
        <v>14</v>
      </c>
      <c r="E1270" s="92" t="s">
        <v>44</v>
      </c>
      <c r="G1270" s="92" t="s">
        <v>97</v>
      </c>
      <c r="H1270" s="92" t="s">
        <v>94</v>
      </c>
      <c r="I1270" s="88" t="s">
        <v>223</v>
      </c>
      <c r="L1270" s="98">
        <f>L82+'Emission factors'!$H$16*'GHG Estimation'!L478+'GHG Estimation'!L874*'Emission factors'!$H$17</f>
        <v>0</v>
      </c>
      <c r="M1270" s="98">
        <f>M82+'Emission factors'!$H$16*'GHG Estimation'!M478+'GHG Estimation'!M874*'Emission factors'!$H$17</f>
        <v>0</v>
      </c>
      <c r="N1270" s="98">
        <f>N82+'Emission factors'!$H$16*'GHG Estimation'!N478+'GHG Estimation'!N874*'Emission factors'!$H$17</f>
        <v>0</v>
      </c>
      <c r="O1270" s="98">
        <f>O82+'Emission factors'!$H$16*'GHG Estimation'!O478+'GHG Estimation'!O874*'Emission factors'!$H$17</f>
        <v>0</v>
      </c>
      <c r="P1270" s="98">
        <f>P82+'Emission factors'!$H$16*'GHG Estimation'!P478+'GHG Estimation'!P874*'Emission factors'!$H$17</f>
        <v>0</v>
      </c>
      <c r="Q1270" s="98">
        <f>Q82+'Emission factors'!$H$16*'GHG Estimation'!Q478+'GHG Estimation'!Q874*'Emission factors'!$H$17</f>
        <v>0</v>
      </c>
      <c r="R1270" s="98">
        <f>R82+'Emission factors'!$H$16*'GHG Estimation'!R478+'GHG Estimation'!R874*'Emission factors'!$H$17</f>
        <v>0</v>
      </c>
      <c r="S1270" s="98">
        <f>S82+'Emission factors'!$H$16*'GHG Estimation'!S478+'GHG Estimation'!S874*'Emission factors'!$H$17</f>
        <v>0</v>
      </c>
      <c r="T1270" s="98">
        <f>T82+'Emission factors'!$H$16*'GHG Estimation'!T478+'GHG Estimation'!T874*'Emission factors'!$H$17</f>
        <v>0</v>
      </c>
      <c r="U1270" s="98">
        <f>U82+'Emission factors'!$H$16*'GHG Estimation'!U478+'GHG Estimation'!U874*'Emission factors'!$H$17</f>
        <v>0</v>
      </c>
    </row>
    <row r="1271" spans="1:21" x14ac:dyDescent="0.25">
      <c r="A1271" s="92" t="s">
        <v>11</v>
      </c>
      <c r="B1271" s="92" t="s">
        <v>12</v>
      </c>
      <c r="C1271" s="92" t="s">
        <v>13</v>
      </c>
      <c r="D1271" s="92" t="s">
        <v>14</v>
      </c>
      <c r="E1271" s="92" t="s">
        <v>44</v>
      </c>
      <c r="G1271" s="92" t="s">
        <v>97</v>
      </c>
      <c r="H1271" s="92" t="s">
        <v>94</v>
      </c>
      <c r="I1271" s="88" t="s">
        <v>221</v>
      </c>
      <c r="L1271" s="98">
        <f>L83+'Emission factors'!$H$16*'GHG Estimation'!L479+'GHG Estimation'!L875*'Emission factors'!$H$17</f>
        <v>0</v>
      </c>
      <c r="M1271" s="98">
        <f>M83+'Emission factors'!$H$16*'GHG Estimation'!M479+'GHG Estimation'!M875*'Emission factors'!$H$17</f>
        <v>0</v>
      </c>
      <c r="N1271" s="98">
        <f>N83+'Emission factors'!$H$16*'GHG Estimation'!N479+'GHG Estimation'!N875*'Emission factors'!$H$17</f>
        <v>0</v>
      </c>
      <c r="O1271" s="98">
        <f>O83+'Emission factors'!$H$16*'GHG Estimation'!O479+'GHG Estimation'!O875*'Emission factors'!$H$17</f>
        <v>0</v>
      </c>
      <c r="P1271" s="98">
        <f>P83+'Emission factors'!$H$16*'GHG Estimation'!P479+'GHG Estimation'!P875*'Emission factors'!$H$17</f>
        <v>0</v>
      </c>
      <c r="Q1271" s="98">
        <f>Q83+'Emission factors'!$H$16*'GHG Estimation'!Q479+'GHG Estimation'!Q875*'Emission factors'!$H$17</f>
        <v>0</v>
      </c>
      <c r="R1271" s="98">
        <f>R83+'Emission factors'!$H$16*'GHG Estimation'!R479+'GHG Estimation'!R875*'Emission factors'!$H$17</f>
        <v>0</v>
      </c>
      <c r="S1271" s="98">
        <f>S83+'Emission factors'!$H$16*'GHG Estimation'!S479+'GHG Estimation'!S875*'Emission factors'!$H$17</f>
        <v>0</v>
      </c>
      <c r="T1271" s="98">
        <f>T83+'Emission factors'!$H$16*'GHG Estimation'!T479+'GHG Estimation'!T875*'Emission factors'!$H$17</f>
        <v>0</v>
      </c>
      <c r="U1271" s="98">
        <f>U83+'Emission factors'!$H$16*'GHG Estimation'!U479+'GHG Estimation'!U875*'Emission factors'!$H$17</f>
        <v>0</v>
      </c>
    </row>
    <row r="1272" spans="1:21" x14ac:dyDescent="0.25">
      <c r="A1272" s="92" t="s">
        <v>11</v>
      </c>
      <c r="B1272" s="92" t="s">
        <v>12</v>
      </c>
      <c r="C1272" s="92" t="s">
        <v>13</v>
      </c>
      <c r="D1272" s="92" t="s">
        <v>14</v>
      </c>
      <c r="E1272" s="92" t="s">
        <v>44</v>
      </c>
      <c r="G1272" s="92" t="s">
        <v>97</v>
      </c>
      <c r="H1272" s="92" t="s">
        <v>94</v>
      </c>
      <c r="I1272" s="88" t="s">
        <v>222</v>
      </c>
      <c r="L1272" s="98">
        <f>L84+'Emission factors'!$H$16*'GHG Estimation'!L480+'GHG Estimation'!L876*'Emission factors'!$H$17</f>
        <v>0</v>
      </c>
      <c r="M1272" s="98">
        <f>M84+'Emission factors'!$H$16*'GHG Estimation'!M480+'GHG Estimation'!M876*'Emission factors'!$H$17</f>
        <v>0</v>
      </c>
      <c r="N1272" s="98">
        <f>N84+'Emission factors'!$H$16*'GHG Estimation'!N480+'GHG Estimation'!N876*'Emission factors'!$H$17</f>
        <v>0</v>
      </c>
      <c r="O1272" s="98">
        <f>O84+'Emission factors'!$H$16*'GHG Estimation'!O480+'GHG Estimation'!O876*'Emission factors'!$H$17</f>
        <v>0</v>
      </c>
      <c r="P1272" s="98">
        <f>P84+'Emission factors'!$H$16*'GHG Estimation'!P480+'GHG Estimation'!P876*'Emission factors'!$H$17</f>
        <v>0</v>
      </c>
      <c r="Q1272" s="98">
        <f>Q84+'Emission factors'!$H$16*'GHG Estimation'!Q480+'GHG Estimation'!Q876*'Emission factors'!$H$17</f>
        <v>0</v>
      </c>
      <c r="R1272" s="98">
        <f>R84+'Emission factors'!$H$16*'GHG Estimation'!R480+'GHG Estimation'!R876*'Emission factors'!$H$17</f>
        <v>0</v>
      </c>
      <c r="S1272" s="98">
        <f>S84+'Emission factors'!$H$16*'GHG Estimation'!S480+'GHG Estimation'!S876*'Emission factors'!$H$17</f>
        <v>0</v>
      </c>
      <c r="T1272" s="98">
        <f>T84+'Emission factors'!$H$16*'GHG Estimation'!T480+'GHG Estimation'!T876*'Emission factors'!$H$17</f>
        <v>0</v>
      </c>
      <c r="U1272" s="98">
        <f>U84+'Emission factors'!$H$16*'GHG Estimation'!U480+'GHG Estimation'!U876*'Emission factors'!$H$17</f>
        <v>0</v>
      </c>
    </row>
    <row r="1273" spans="1:21" x14ac:dyDescent="0.25">
      <c r="A1273" s="92" t="s">
        <v>11</v>
      </c>
      <c r="B1273" s="92" t="s">
        <v>12</v>
      </c>
      <c r="C1273" s="92" t="s">
        <v>13</v>
      </c>
      <c r="D1273" s="92" t="s">
        <v>14</v>
      </c>
      <c r="E1273" s="92" t="s">
        <v>44</v>
      </c>
      <c r="G1273" s="92" t="s">
        <v>97</v>
      </c>
      <c r="H1273" s="92" t="s">
        <v>94</v>
      </c>
      <c r="I1273" s="88" t="s">
        <v>201</v>
      </c>
      <c r="L1273" s="98">
        <f>L85+'Emission factors'!$H$16*'GHG Estimation'!L481+'GHG Estimation'!L877*'Emission factors'!$H$17</f>
        <v>0</v>
      </c>
      <c r="M1273" s="98">
        <f>M85+'Emission factors'!$H$16*'GHG Estimation'!M481+'GHG Estimation'!M877*'Emission factors'!$H$17</f>
        <v>0</v>
      </c>
      <c r="N1273" s="98">
        <f>N85+'Emission factors'!$H$16*'GHG Estimation'!N481+'GHG Estimation'!N877*'Emission factors'!$H$17</f>
        <v>0</v>
      </c>
      <c r="O1273" s="98">
        <f>O85+'Emission factors'!$H$16*'GHG Estimation'!O481+'GHG Estimation'!O877*'Emission factors'!$H$17</f>
        <v>0</v>
      </c>
      <c r="P1273" s="98">
        <f>P85+'Emission factors'!$H$16*'GHG Estimation'!P481+'GHG Estimation'!P877*'Emission factors'!$H$17</f>
        <v>0</v>
      </c>
      <c r="Q1273" s="98">
        <f>Q85+'Emission factors'!$H$16*'GHG Estimation'!Q481+'GHG Estimation'!Q877*'Emission factors'!$H$17</f>
        <v>0</v>
      </c>
      <c r="R1273" s="98">
        <f>R85+'Emission factors'!$H$16*'GHG Estimation'!R481+'GHG Estimation'!R877*'Emission factors'!$H$17</f>
        <v>0</v>
      </c>
      <c r="S1273" s="98">
        <f>S85+'Emission factors'!$H$16*'GHG Estimation'!S481+'GHG Estimation'!S877*'Emission factors'!$H$17</f>
        <v>0</v>
      </c>
      <c r="T1273" s="98">
        <f>T85+'Emission factors'!$H$16*'GHG Estimation'!T481+'GHG Estimation'!T877*'Emission factors'!$H$17</f>
        <v>0</v>
      </c>
      <c r="U1273" s="98">
        <f>U85+'Emission factors'!$H$16*'GHG Estimation'!U481+'GHG Estimation'!U877*'Emission factors'!$H$17</f>
        <v>0</v>
      </c>
    </row>
    <row r="1274" spans="1:21" x14ac:dyDescent="0.25">
      <c r="A1274" s="92" t="s">
        <v>11</v>
      </c>
      <c r="B1274" s="92" t="s">
        <v>12</v>
      </c>
      <c r="C1274" s="92" t="s">
        <v>13</v>
      </c>
      <c r="D1274" s="92" t="s">
        <v>14</v>
      </c>
      <c r="E1274" s="92" t="s">
        <v>44</v>
      </c>
      <c r="G1274" s="92" t="s">
        <v>97</v>
      </c>
      <c r="H1274" s="92" t="s">
        <v>94</v>
      </c>
      <c r="I1274" s="88" t="s">
        <v>207</v>
      </c>
      <c r="L1274" s="98">
        <f>L86+'Emission factors'!$H$16*'GHG Estimation'!L482+'GHG Estimation'!L878*'Emission factors'!$H$17</f>
        <v>0</v>
      </c>
      <c r="M1274" s="98">
        <f>M86+'Emission factors'!$H$16*'GHG Estimation'!M482+'GHG Estimation'!M878*'Emission factors'!$H$17</f>
        <v>0</v>
      </c>
      <c r="N1274" s="98">
        <f>N86+'Emission factors'!$H$16*'GHG Estimation'!N482+'GHG Estimation'!N878*'Emission factors'!$H$17</f>
        <v>0</v>
      </c>
      <c r="O1274" s="98">
        <f>O86+'Emission factors'!$H$16*'GHG Estimation'!O482+'GHG Estimation'!O878*'Emission factors'!$H$17</f>
        <v>0</v>
      </c>
      <c r="P1274" s="98">
        <f>P86+'Emission factors'!$H$16*'GHG Estimation'!P482+'GHG Estimation'!P878*'Emission factors'!$H$17</f>
        <v>0</v>
      </c>
      <c r="Q1274" s="98">
        <f>Q86+'Emission factors'!$H$16*'GHG Estimation'!Q482+'GHG Estimation'!Q878*'Emission factors'!$H$17</f>
        <v>0</v>
      </c>
      <c r="R1274" s="98">
        <f>R86+'Emission factors'!$H$16*'GHG Estimation'!R482+'GHG Estimation'!R878*'Emission factors'!$H$17</f>
        <v>0</v>
      </c>
      <c r="S1274" s="98">
        <f>S86+'Emission factors'!$H$16*'GHG Estimation'!S482+'GHG Estimation'!S878*'Emission factors'!$H$17</f>
        <v>0</v>
      </c>
      <c r="T1274" s="98">
        <f>T86+'Emission factors'!$H$16*'GHG Estimation'!T482+'GHG Estimation'!T878*'Emission factors'!$H$17</f>
        <v>0</v>
      </c>
      <c r="U1274" s="98">
        <f>U86+'Emission factors'!$H$16*'GHG Estimation'!U482+'GHG Estimation'!U878*'Emission factors'!$H$17</f>
        <v>0</v>
      </c>
    </row>
    <row r="1275" spans="1:21" x14ac:dyDescent="0.25">
      <c r="A1275" s="92" t="s">
        <v>11</v>
      </c>
      <c r="B1275" s="92" t="s">
        <v>12</v>
      </c>
      <c r="C1275" s="92" t="s">
        <v>13</v>
      </c>
      <c r="D1275" s="92" t="s">
        <v>14</v>
      </c>
      <c r="E1275" s="92" t="s">
        <v>44</v>
      </c>
      <c r="G1275" s="92" t="s">
        <v>97</v>
      </c>
      <c r="H1275" s="92" t="s">
        <v>94</v>
      </c>
      <c r="I1275" s="88" t="s">
        <v>218</v>
      </c>
      <c r="L1275" s="98">
        <f>L87+'Emission factors'!$H$16*'GHG Estimation'!L483+'GHG Estimation'!L879*'Emission factors'!$H$17</f>
        <v>0</v>
      </c>
      <c r="M1275" s="98">
        <f>M87+'Emission factors'!$H$16*'GHG Estimation'!M483+'GHG Estimation'!M879*'Emission factors'!$H$17</f>
        <v>0</v>
      </c>
      <c r="N1275" s="98">
        <f>N87+'Emission factors'!$H$16*'GHG Estimation'!N483+'GHG Estimation'!N879*'Emission factors'!$H$17</f>
        <v>0</v>
      </c>
      <c r="O1275" s="98">
        <f>O87+'Emission factors'!$H$16*'GHG Estimation'!O483+'GHG Estimation'!O879*'Emission factors'!$H$17</f>
        <v>0</v>
      </c>
      <c r="P1275" s="98">
        <f>P87+'Emission factors'!$H$16*'GHG Estimation'!P483+'GHG Estimation'!P879*'Emission factors'!$H$17</f>
        <v>0</v>
      </c>
      <c r="Q1275" s="98">
        <f>Q87+'Emission factors'!$H$16*'GHG Estimation'!Q483+'GHG Estimation'!Q879*'Emission factors'!$H$17</f>
        <v>0</v>
      </c>
      <c r="R1275" s="98">
        <f>R87+'Emission factors'!$H$16*'GHG Estimation'!R483+'GHG Estimation'!R879*'Emission factors'!$H$17</f>
        <v>0</v>
      </c>
      <c r="S1275" s="98">
        <f>S87+'Emission factors'!$H$16*'GHG Estimation'!S483+'GHG Estimation'!S879*'Emission factors'!$H$17</f>
        <v>0</v>
      </c>
      <c r="T1275" s="98">
        <f>T87+'Emission factors'!$H$16*'GHG Estimation'!T483+'GHG Estimation'!T879*'Emission factors'!$H$17</f>
        <v>0</v>
      </c>
      <c r="U1275" s="98">
        <f>U87+'Emission factors'!$H$16*'GHG Estimation'!U483+'GHG Estimation'!U879*'Emission factors'!$H$17</f>
        <v>0</v>
      </c>
    </row>
    <row r="1276" spans="1:21" x14ac:dyDescent="0.25">
      <c r="A1276" s="92" t="s">
        <v>11</v>
      </c>
      <c r="B1276" s="92" t="s">
        <v>12</v>
      </c>
      <c r="C1276" s="92" t="s">
        <v>13</v>
      </c>
      <c r="D1276" s="92" t="s">
        <v>14</v>
      </c>
      <c r="E1276" s="92" t="s">
        <v>44</v>
      </c>
      <c r="G1276" s="92" t="s">
        <v>97</v>
      </c>
      <c r="H1276" s="92" t="s">
        <v>94</v>
      </c>
      <c r="I1276" s="88" t="s">
        <v>194</v>
      </c>
      <c r="L1276" s="98">
        <f>L88+'Emission factors'!$H$16*'GHG Estimation'!L484+'GHG Estimation'!L880*'Emission factors'!$H$17</f>
        <v>0</v>
      </c>
      <c r="M1276" s="98">
        <f>M88+'Emission factors'!$H$16*'GHG Estimation'!M484+'GHG Estimation'!M880*'Emission factors'!$H$17</f>
        <v>0</v>
      </c>
      <c r="N1276" s="98">
        <f>N88+'Emission factors'!$H$16*'GHG Estimation'!N484+'GHG Estimation'!N880*'Emission factors'!$H$17</f>
        <v>0</v>
      </c>
      <c r="O1276" s="98">
        <f>O88+'Emission factors'!$H$16*'GHG Estimation'!O484+'GHG Estimation'!O880*'Emission factors'!$H$17</f>
        <v>0</v>
      </c>
      <c r="P1276" s="98">
        <f>P88+'Emission factors'!$H$16*'GHG Estimation'!P484+'GHG Estimation'!P880*'Emission factors'!$H$17</f>
        <v>0</v>
      </c>
      <c r="Q1276" s="98">
        <f>Q88+'Emission factors'!$H$16*'GHG Estimation'!Q484+'GHG Estimation'!Q880*'Emission factors'!$H$17</f>
        <v>0</v>
      </c>
      <c r="R1276" s="98">
        <f>R88+'Emission factors'!$H$16*'GHG Estimation'!R484+'GHG Estimation'!R880*'Emission factors'!$H$17</f>
        <v>0</v>
      </c>
      <c r="S1276" s="98">
        <f>S88+'Emission factors'!$H$16*'GHG Estimation'!S484+'GHG Estimation'!S880*'Emission factors'!$H$17</f>
        <v>0</v>
      </c>
      <c r="T1276" s="98">
        <f>T88+'Emission factors'!$H$16*'GHG Estimation'!T484+'GHG Estimation'!T880*'Emission factors'!$H$17</f>
        <v>0</v>
      </c>
      <c r="U1276" s="98">
        <f>U88+'Emission factors'!$H$16*'GHG Estimation'!U484+'GHG Estimation'!U880*'Emission factors'!$H$17</f>
        <v>0</v>
      </c>
    </row>
    <row r="1277" spans="1:21" x14ac:dyDescent="0.25">
      <c r="A1277" s="92" t="s">
        <v>11</v>
      </c>
      <c r="B1277" s="92" t="s">
        <v>12</v>
      </c>
      <c r="C1277" s="92" t="s">
        <v>13</v>
      </c>
      <c r="D1277" s="92" t="s">
        <v>14</v>
      </c>
      <c r="E1277" s="92" t="s">
        <v>44</v>
      </c>
      <c r="G1277" s="92" t="s">
        <v>97</v>
      </c>
      <c r="H1277" s="92" t="s">
        <v>94</v>
      </c>
      <c r="I1277" s="88" t="s">
        <v>195</v>
      </c>
      <c r="L1277" s="98">
        <f>L89+'Emission factors'!$H$16*'GHG Estimation'!L485+'GHG Estimation'!L881*'Emission factors'!$H$17</f>
        <v>0</v>
      </c>
      <c r="M1277" s="98">
        <f>M89+'Emission factors'!$H$16*'GHG Estimation'!M485+'GHG Estimation'!M881*'Emission factors'!$H$17</f>
        <v>0</v>
      </c>
      <c r="N1277" s="98">
        <f>N89+'Emission factors'!$H$16*'GHG Estimation'!N485+'GHG Estimation'!N881*'Emission factors'!$H$17</f>
        <v>0</v>
      </c>
      <c r="O1277" s="98">
        <f>O89+'Emission factors'!$H$16*'GHG Estimation'!O485+'GHG Estimation'!O881*'Emission factors'!$H$17</f>
        <v>0</v>
      </c>
      <c r="P1277" s="98">
        <f>P89+'Emission factors'!$H$16*'GHG Estimation'!P485+'GHG Estimation'!P881*'Emission factors'!$H$17</f>
        <v>0</v>
      </c>
      <c r="Q1277" s="98">
        <f>Q89+'Emission factors'!$H$16*'GHG Estimation'!Q485+'GHG Estimation'!Q881*'Emission factors'!$H$17</f>
        <v>0</v>
      </c>
      <c r="R1277" s="98">
        <f>R89+'Emission factors'!$H$16*'GHG Estimation'!R485+'GHG Estimation'!R881*'Emission factors'!$H$17</f>
        <v>0</v>
      </c>
      <c r="S1277" s="98">
        <f>S89+'Emission factors'!$H$16*'GHG Estimation'!S485+'GHG Estimation'!S881*'Emission factors'!$H$17</f>
        <v>0</v>
      </c>
      <c r="T1277" s="98">
        <f>T89+'Emission factors'!$H$16*'GHG Estimation'!T485+'GHG Estimation'!T881*'Emission factors'!$H$17</f>
        <v>0</v>
      </c>
      <c r="U1277" s="98">
        <f>U89+'Emission factors'!$H$16*'GHG Estimation'!U485+'GHG Estimation'!U881*'Emission factors'!$H$17</f>
        <v>0</v>
      </c>
    </row>
    <row r="1278" spans="1:21" x14ac:dyDescent="0.25">
      <c r="A1278" s="92" t="s">
        <v>11</v>
      </c>
      <c r="B1278" s="92" t="s">
        <v>12</v>
      </c>
      <c r="C1278" s="92" t="s">
        <v>13</v>
      </c>
      <c r="D1278" s="92" t="s">
        <v>14</v>
      </c>
      <c r="E1278" s="92" t="s">
        <v>44</v>
      </c>
      <c r="G1278" s="92" t="s">
        <v>97</v>
      </c>
      <c r="H1278" s="92" t="s">
        <v>94</v>
      </c>
      <c r="I1278" s="88" t="s">
        <v>209</v>
      </c>
      <c r="L1278" s="98">
        <f>L90+'Emission factors'!$H$16*'GHG Estimation'!L486+'GHG Estimation'!L882*'Emission factors'!$H$17</f>
        <v>0</v>
      </c>
      <c r="M1278" s="98">
        <f>M90+'Emission factors'!$H$16*'GHG Estimation'!M486+'GHG Estimation'!M882*'Emission factors'!$H$17</f>
        <v>0</v>
      </c>
      <c r="N1278" s="98">
        <f>N90+'Emission factors'!$H$16*'GHG Estimation'!N486+'GHG Estimation'!N882*'Emission factors'!$H$17</f>
        <v>0</v>
      </c>
      <c r="O1278" s="98">
        <f>O90+'Emission factors'!$H$16*'GHG Estimation'!O486+'GHG Estimation'!O882*'Emission factors'!$H$17</f>
        <v>0</v>
      </c>
      <c r="P1278" s="98">
        <f>P90+'Emission factors'!$H$16*'GHG Estimation'!P486+'GHG Estimation'!P882*'Emission factors'!$H$17</f>
        <v>0</v>
      </c>
      <c r="Q1278" s="98">
        <f>Q90+'Emission factors'!$H$16*'GHG Estimation'!Q486+'GHG Estimation'!Q882*'Emission factors'!$H$17</f>
        <v>0</v>
      </c>
      <c r="R1278" s="98">
        <f>R90+'Emission factors'!$H$16*'GHG Estimation'!R486+'GHG Estimation'!R882*'Emission factors'!$H$17</f>
        <v>0</v>
      </c>
      <c r="S1278" s="98">
        <f>S90+'Emission factors'!$H$16*'GHG Estimation'!S486+'GHG Estimation'!S882*'Emission factors'!$H$17</f>
        <v>0</v>
      </c>
      <c r="T1278" s="98">
        <f>T90+'Emission factors'!$H$16*'GHG Estimation'!T486+'GHG Estimation'!T882*'Emission factors'!$H$17</f>
        <v>0</v>
      </c>
      <c r="U1278" s="98">
        <f>U90+'Emission factors'!$H$16*'GHG Estimation'!U486+'GHG Estimation'!U882*'Emission factors'!$H$17</f>
        <v>0</v>
      </c>
    </row>
    <row r="1279" spans="1:21" x14ac:dyDescent="0.25">
      <c r="A1279" s="92" t="s">
        <v>11</v>
      </c>
      <c r="B1279" s="92" t="s">
        <v>12</v>
      </c>
      <c r="C1279" s="92" t="s">
        <v>13</v>
      </c>
      <c r="D1279" s="92" t="s">
        <v>14</v>
      </c>
      <c r="E1279" s="92" t="s">
        <v>44</v>
      </c>
      <c r="G1279" s="92" t="s">
        <v>97</v>
      </c>
      <c r="H1279" s="92" t="s">
        <v>94</v>
      </c>
      <c r="I1279" s="88" t="s">
        <v>208</v>
      </c>
      <c r="L1279" s="98">
        <f>L91+'Emission factors'!$H$16*'GHG Estimation'!L487+'GHG Estimation'!L883*'Emission factors'!$H$17</f>
        <v>0</v>
      </c>
      <c r="M1279" s="98">
        <f>M91+'Emission factors'!$H$16*'GHG Estimation'!M487+'GHG Estimation'!M883*'Emission factors'!$H$17</f>
        <v>0</v>
      </c>
      <c r="N1279" s="98">
        <f>N91+'Emission factors'!$H$16*'GHG Estimation'!N487+'GHG Estimation'!N883*'Emission factors'!$H$17</f>
        <v>0</v>
      </c>
      <c r="O1279" s="98">
        <f>O91+'Emission factors'!$H$16*'GHG Estimation'!O487+'GHG Estimation'!O883*'Emission factors'!$H$17</f>
        <v>0</v>
      </c>
      <c r="P1279" s="98">
        <f>P91+'Emission factors'!$H$16*'GHG Estimation'!P487+'GHG Estimation'!P883*'Emission factors'!$H$17</f>
        <v>0</v>
      </c>
      <c r="Q1279" s="98">
        <f>Q91+'Emission factors'!$H$16*'GHG Estimation'!Q487+'GHG Estimation'!Q883*'Emission factors'!$H$17</f>
        <v>0</v>
      </c>
      <c r="R1279" s="98">
        <f>R91+'Emission factors'!$H$16*'GHG Estimation'!R487+'GHG Estimation'!R883*'Emission factors'!$H$17</f>
        <v>0</v>
      </c>
      <c r="S1279" s="98">
        <f>S91+'Emission factors'!$H$16*'GHG Estimation'!S487+'GHG Estimation'!S883*'Emission factors'!$H$17</f>
        <v>0</v>
      </c>
      <c r="T1279" s="98">
        <f>T91+'Emission factors'!$H$16*'GHG Estimation'!T487+'GHG Estimation'!T883*'Emission factors'!$H$17</f>
        <v>0</v>
      </c>
      <c r="U1279" s="98">
        <f>U91+'Emission factors'!$H$16*'GHG Estimation'!U487+'GHG Estimation'!U883*'Emission factors'!$H$17</f>
        <v>0</v>
      </c>
    </row>
    <row r="1280" spans="1:21" x14ac:dyDescent="0.25">
      <c r="A1280" s="92" t="s">
        <v>11</v>
      </c>
      <c r="B1280" s="92" t="s">
        <v>12</v>
      </c>
      <c r="C1280" s="92" t="s">
        <v>13</v>
      </c>
      <c r="D1280" s="92" t="s">
        <v>14</v>
      </c>
      <c r="E1280" s="92" t="s">
        <v>44</v>
      </c>
      <c r="G1280" s="92" t="s">
        <v>97</v>
      </c>
      <c r="H1280" s="92" t="s">
        <v>94</v>
      </c>
      <c r="I1280" s="88" t="s">
        <v>226</v>
      </c>
      <c r="L1280" s="98">
        <f>L92+'Emission factors'!$H$16*'GHG Estimation'!L488+'GHG Estimation'!L884*'Emission factors'!$H$17</f>
        <v>0</v>
      </c>
      <c r="M1280" s="98">
        <f>M92+'Emission factors'!$H$16*'GHG Estimation'!M488+'GHG Estimation'!M884*'Emission factors'!$H$17</f>
        <v>0</v>
      </c>
      <c r="N1280" s="98">
        <f>N92+'Emission factors'!$H$16*'GHG Estimation'!N488+'GHG Estimation'!N884*'Emission factors'!$H$17</f>
        <v>0</v>
      </c>
      <c r="O1280" s="98">
        <f>O92+'Emission factors'!$H$16*'GHG Estimation'!O488+'GHG Estimation'!O884*'Emission factors'!$H$17</f>
        <v>0</v>
      </c>
      <c r="P1280" s="98">
        <f>P92+'Emission factors'!$H$16*'GHG Estimation'!P488+'GHG Estimation'!P884*'Emission factors'!$H$17</f>
        <v>0</v>
      </c>
      <c r="Q1280" s="98">
        <f>Q92+'Emission factors'!$H$16*'GHG Estimation'!Q488+'GHG Estimation'!Q884*'Emission factors'!$H$17</f>
        <v>0</v>
      </c>
      <c r="R1280" s="98">
        <f>R92+'Emission factors'!$H$16*'GHG Estimation'!R488+'GHG Estimation'!R884*'Emission factors'!$H$17</f>
        <v>0</v>
      </c>
      <c r="S1280" s="98">
        <f>S92+'Emission factors'!$H$16*'GHG Estimation'!S488+'GHG Estimation'!S884*'Emission factors'!$H$17</f>
        <v>0</v>
      </c>
      <c r="T1280" s="98">
        <f>T92+'Emission factors'!$H$16*'GHG Estimation'!T488+'GHG Estimation'!T884*'Emission factors'!$H$17</f>
        <v>0</v>
      </c>
      <c r="U1280" s="98">
        <f>U92+'Emission factors'!$H$16*'GHG Estimation'!U488+'GHG Estimation'!U884*'Emission factors'!$H$17</f>
        <v>0</v>
      </c>
    </row>
    <row r="1281" spans="1:21" x14ac:dyDescent="0.25">
      <c r="A1281" s="92" t="s">
        <v>11</v>
      </c>
      <c r="B1281" s="92" t="s">
        <v>12</v>
      </c>
      <c r="C1281" s="92" t="s">
        <v>13</v>
      </c>
      <c r="D1281" s="92" t="s">
        <v>14</v>
      </c>
      <c r="E1281" s="92" t="s">
        <v>44</v>
      </c>
      <c r="G1281" s="92" t="s">
        <v>97</v>
      </c>
      <c r="H1281" s="92" t="s">
        <v>94</v>
      </c>
      <c r="I1281" s="88" t="s">
        <v>196</v>
      </c>
      <c r="L1281" s="98">
        <f>L93+'Emission factors'!$H$16*'GHG Estimation'!L489+'GHG Estimation'!L885*'Emission factors'!$H$17</f>
        <v>0</v>
      </c>
      <c r="M1281" s="98">
        <f>M93+'Emission factors'!$H$16*'GHG Estimation'!M489+'GHG Estimation'!M885*'Emission factors'!$H$17</f>
        <v>0</v>
      </c>
      <c r="N1281" s="98">
        <f>N93+'Emission factors'!$H$16*'GHG Estimation'!N489+'GHG Estimation'!N885*'Emission factors'!$H$17</f>
        <v>0</v>
      </c>
      <c r="O1281" s="98">
        <f>O93+'Emission factors'!$H$16*'GHG Estimation'!O489+'GHG Estimation'!O885*'Emission factors'!$H$17</f>
        <v>0</v>
      </c>
      <c r="P1281" s="98">
        <f>P93+'Emission factors'!$H$16*'GHG Estimation'!P489+'GHG Estimation'!P885*'Emission factors'!$H$17</f>
        <v>0</v>
      </c>
      <c r="Q1281" s="98">
        <f>Q93+'Emission factors'!$H$16*'GHG Estimation'!Q489+'GHG Estimation'!Q885*'Emission factors'!$H$17</f>
        <v>0</v>
      </c>
      <c r="R1281" s="98">
        <f>R93+'Emission factors'!$H$16*'GHG Estimation'!R489+'GHG Estimation'!R885*'Emission factors'!$H$17</f>
        <v>0</v>
      </c>
      <c r="S1281" s="98">
        <f>S93+'Emission factors'!$H$16*'GHG Estimation'!S489+'GHG Estimation'!S885*'Emission factors'!$H$17</f>
        <v>0</v>
      </c>
      <c r="T1281" s="98">
        <f>T93+'Emission factors'!$H$16*'GHG Estimation'!T489+'GHG Estimation'!T885*'Emission factors'!$H$17</f>
        <v>0</v>
      </c>
      <c r="U1281" s="98">
        <f>U93+'Emission factors'!$H$16*'GHG Estimation'!U489+'GHG Estimation'!U885*'Emission factors'!$H$17</f>
        <v>0</v>
      </c>
    </row>
    <row r="1282" spans="1:21" x14ac:dyDescent="0.25">
      <c r="A1282" s="92" t="s">
        <v>11</v>
      </c>
      <c r="B1282" s="92" t="s">
        <v>12</v>
      </c>
      <c r="C1282" s="92" t="s">
        <v>13</v>
      </c>
      <c r="D1282" s="92" t="s">
        <v>14</v>
      </c>
      <c r="E1282" s="92" t="s">
        <v>44</v>
      </c>
      <c r="G1282" s="92" t="s">
        <v>97</v>
      </c>
      <c r="H1282" s="92" t="s">
        <v>94</v>
      </c>
      <c r="I1282" s="88" t="s">
        <v>197</v>
      </c>
      <c r="L1282" s="98">
        <f>L94+'Emission factors'!$H$16*'GHG Estimation'!L490+'GHG Estimation'!L886*'Emission factors'!$H$17</f>
        <v>0</v>
      </c>
      <c r="M1282" s="98">
        <f>M94+'Emission factors'!$H$16*'GHG Estimation'!M490+'GHG Estimation'!M886*'Emission factors'!$H$17</f>
        <v>0</v>
      </c>
      <c r="N1282" s="98">
        <f>N94+'Emission factors'!$H$16*'GHG Estimation'!N490+'GHG Estimation'!N886*'Emission factors'!$H$17</f>
        <v>0</v>
      </c>
      <c r="O1282" s="98">
        <f>O94+'Emission factors'!$H$16*'GHG Estimation'!O490+'GHG Estimation'!O886*'Emission factors'!$H$17</f>
        <v>0</v>
      </c>
      <c r="P1282" s="98">
        <f>P94+'Emission factors'!$H$16*'GHG Estimation'!P490+'GHG Estimation'!P886*'Emission factors'!$H$17</f>
        <v>0</v>
      </c>
      <c r="Q1282" s="98">
        <f>Q94+'Emission factors'!$H$16*'GHG Estimation'!Q490+'GHG Estimation'!Q886*'Emission factors'!$H$17</f>
        <v>0</v>
      </c>
      <c r="R1282" s="98">
        <f>R94+'Emission factors'!$H$16*'GHG Estimation'!R490+'GHG Estimation'!R886*'Emission factors'!$H$17</f>
        <v>0</v>
      </c>
      <c r="S1282" s="98">
        <f>S94+'Emission factors'!$H$16*'GHG Estimation'!S490+'GHG Estimation'!S886*'Emission factors'!$H$17</f>
        <v>0</v>
      </c>
      <c r="T1282" s="98">
        <f>T94+'Emission factors'!$H$16*'GHG Estimation'!T490+'GHG Estimation'!T886*'Emission factors'!$H$17</f>
        <v>0</v>
      </c>
      <c r="U1282" s="98">
        <f>U94+'Emission factors'!$H$16*'GHG Estimation'!U490+'GHG Estimation'!U886*'Emission factors'!$H$17</f>
        <v>0</v>
      </c>
    </row>
    <row r="1283" spans="1:21" x14ac:dyDescent="0.25">
      <c r="A1283" s="92" t="s">
        <v>11</v>
      </c>
      <c r="B1283" s="92" t="s">
        <v>12</v>
      </c>
      <c r="C1283" s="92" t="s">
        <v>13</v>
      </c>
      <c r="D1283" s="92" t="s">
        <v>14</v>
      </c>
      <c r="E1283" s="92" t="s">
        <v>44</v>
      </c>
      <c r="G1283" s="92" t="s">
        <v>97</v>
      </c>
      <c r="H1283" s="92" t="s">
        <v>94</v>
      </c>
      <c r="I1283" s="88" t="s">
        <v>229</v>
      </c>
      <c r="L1283" s="98">
        <f>L95+'Emission factors'!$H$16*'GHG Estimation'!L491+'GHG Estimation'!L887*'Emission factors'!$H$17</f>
        <v>0</v>
      </c>
      <c r="M1283" s="98">
        <f>M95+'Emission factors'!$H$16*'GHG Estimation'!M491+'GHG Estimation'!M887*'Emission factors'!$H$17</f>
        <v>0</v>
      </c>
      <c r="N1283" s="98">
        <f>N95+'Emission factors'!$H$16*'GHG Estimation'!N491+'GHG Estimation'!N887*'Emission factors'!$H$17</f>
        <v>0</v>
      </c>
      <c r="O1283" s="98">
        <f>O95+'Emission factors'!$H$16*'GHG Estimation'!O491+'GHG Estimation'!O887*'Emission factors'!$H$17</f>
        <v>0</v>
      </c>
      <c r="P1283" s="98">
        <f>P95+'Emission factors'!$H$16*'GHG Estimation'!P491+'GHG Estimation'!P887*'Emission factors'!$H$17</f>
        <v>0</v>
      </c>
      <c r="Q1283" s="98">
        <f>Q95+'Emission factors'!$H$16*'GHG Estimation'!Q491+'GHG Estimation'!Q887*'Emission factors'!$H$17</f>
        <v>0</v>
      </c>
      <c r="R1283" s="98">
        <f>R95+'Emission factors'!$H$16*'GHG Estimation'!R491+'GHG Estimation'!R887*'Emission factors'!$H$17</f>
        <v>0</v>
      </c>
      <c r="S1283" s="98">
        <f>S95+'Emission factors'!$H$16*'GHG Estimation'!S491+'GHG Estimation'!S887*'Emission factors'!$H$17</f>
        <v>0</v>
      </c>
      <c r="T1283" s="98">
        <f>T95+'Emission factors'!$H$16*'GHG Estimation'!T491+'GHG Estimation'!T887*'Emission factors'!$H$17</f>
        <v>0</v>
      </c>
      <c r="U1283" s="98">
        <f>U95+'Emission factors'!$H$16*'GHG Estimation'!U491+'GHG Estimation'!U887*'Emission factors'!$H$17</f>
        <v>0</v>
      </c>
    </row>
    <row r="1284" spans="1:21" x14ac:dyDescent="0.25">
      <c r="A1284" s="92" t="s">
        <v>11</v>
      </c>
      <c r="B1284" s="92" t="s">
        <v>12</v>
      </c>
      <c r="C1284" s="92" t="s">
        <v>13</v>
      </c>
      <c r="D1284" s="92" t="s">
        <v>14</v>
      </c>
      <c r="E1284" s="92" t="s">
        <v>44</v>
      </c>
      <c r="G1284" s="92" t="s">
        <v>97</v>
      </c>
      <c r="H1284" s="92" t="s">
        <v>94</v>
      </c>
      <c r="I1284" s="88" t="s">
        <v>198</v>
      </c>
      <c r="L1284" s="98">
        <f>L96+'Emission factors'!$H$16*'GHG Estimation'!L492+'GHG Estimation'!L888*'Emission factors'!$H$17</f>
        <v>0</v>
      </c>
      <c r="M1284" s="98">
        <f>M96+'Emission factors'!$H$16*'GHG Estimation'!M492+'GHG Estimation'!M888*'Emission factors'!$H$17</f>
        <v>0</v>
      </c>
      <c r="N1284" s="98">
        <f>N96+'Emission factors'!$H$16*'GHG Estimation'!N492+'GHG Estimation'!N888*'Emission factors'!$H$17</f>
        <v>0</v>
      </c>
      <c r="O1284" s="98">
        <f>O96+'Emission factors'!$H$16*'GHG Estimation'!O492+'GHG Estimation'!O888*'Emission factors'!$H$17</f>
        <v>0</v>
      </c>
      <c r="P1284" s="98">
        <f>P96+'Emission factors'!$H$16*'GHG Estimation'!P492+'GHG Estimation'!P888*'Emission factors'!$H$17</f>
        <v>0</v>
      </c>
      <c r="Q1284" s="98">
        <f>Q96+'Emission factors'!$H$16*'GHG Estimation'!Q492+'GHG Estimation'!Q888*'Emission factors'!$H$17</f>
        <v>0</v>
      </c>
      <c r="R1284" s="98">
        <f>R96+'Emission factors'!$H$16*'GHG Estimation'!R492+'GHG Estimation'!R888*'Emission factors'!$H$17</f>
        <v>0</v>
      </c>
      <c r="S1284" s="98">
        <f>S96+'Emission factors'!$H$16*'GHG Estimation'!S492+'GHG Estimation'!S888*'Emission factors'!$H$17</f>
        <v>0</v>
      </c>
      <c r="T1284" s="98">
        <f>T96+'Emission factors'!$H$16*'GHG Estimation'!T492+'GHG Estimation'!T888*'Emission factors'!$H$17</f>
        <v>0</v>
      </c>
      <c r="U1284" s="98">
        <f>U96+'Emission factors'!$H$16*'GHG Estimation'!U492+'GHG Estimation'!U888*'Emission factors'!$H$17</f>
        <v>0</v>
      </c>
    </row>
    <row r="1285" spans="1:21" x14ac:dyDescent="0.25">
      <c r="A1285" s="92" t="s">
        <v>11</v>
      </c>
      <c r="B1285" s="92" t="s">
        <v>12</v>
      </c>
      <c r="C1285" s="92" t="s">
        <v>13</v>
      </c>
      <c r="D1285" s="92" t="s">
        <v>14</v>
      </c>
      <c r="E1285" s="92" t="s">
        <v>44</v>
      </c>
      <c r="G1285" s="92" t="s">
        <v>97</v>
      </c>
      <c r="H1285" s="92" t="s">
        <v>94</v>
      </c>
      <c r="I1285" s="88" t="s">
        <v>231</v>
      </c>
      <c r="L1285" s="98">
        <f>L97+'Emission factors'!$H$16*'GHG Estimation'!L493+'GHG Estimation'!L889*'Emission factors'!$H$17</f>
        <v>0</v>
      </c>
      <c r="M1285" s="98">
        <f>M97+'Emission factors'!$H$16*'GHG Estimation'!M493+'GHG Estimation'!M889*'Emission factors'!$H$17</f>
        <v>0</v>
      </c>
      <c r="N1285" s="98">
        <f>N97+'Emission factors'!$H$16*'GHG Estimation'!N493+'GHG Estimation'!N889*'Emission factors'!$H$17</f>
        <v>0</v>
      </c>
      <c r="O1285" s="98">
        <f>O97+'Emission factors'!$H$16*'GHG Estimation'!O493+'GHG Estimation'!O889*'Emission factors'!$H$17</f>
        <v>0</v>
      </c>
      <c r="P1285" s="98">
        <f>P97+'Emission factors'!$H$16*'GHG Estimation'!P493+'GHG Estimation'!P889*'Emission factors'!$H$17</f>
        <v>0</v>
      </c>
      <c r="Q1285" s="98">
        <f>Q97+'Emission factors'!$H$16*'GHG Estimation'!Q493+'GHG Estimation'!Q889*'Emission factors'!$H$17</f>
        <v>0</v>
      </c>
      <c r="R1285" s="98">
        <f>R97+'Emission factors'!$H$16*'GHG Estimation'!R493+'GHG Estimation'!R889*'Emission factors'!$H$17</f>
        <v>0</v>
      </c>
      <c r="S1285" s="98">
        <f>S97+'Emission factors'!$H$16*'GHG Estimation'!S493+'GHG Estimation'!S889*'Emission factors'!$H$17</f>
        <v>0</v>
      </c>
      <c r="T1285" s="98">
        <f>T97+'Emission factors'!$H$16*'GHG Estimation'!T493+'GHG Estimation'!T889*'Emission factors'!$H$17</f>
        <v>0</v>
      </c>
      <c r="U1285" s="98">
        <f>U97+'Emission factors'!$H$16*'GHG Estimation'!U493+'GHG Estimation'!U889*'Emission factors'!$H$17</f>
        <v>0</v>
      </c>
    </row>
    <row r="1286" spans="1:21" x14ac:dyDescent="0.25">
      <c r="A1286" s="92" t="s">
        <v>11</v>
      </c>
      <c r="B1286" s="92" t="s">
        <v>12</v>
      </c>
      <c r="C1286" s="92" t="s">
        <v>13</v>
      </c>
      <c r="D1286" s="92" t="s">
        <v>14</v>
      </c>
      <c r="E1286" s="92" t="s">
        <v>44</v>
      </c>
      <c r="G1286" s="92" t="s">
        <v>97</v>
      </c>
      <c r="H1286" s="92" t="s">
        <v>94</v>
      </c>
      <c r="I1286" s="88" t="s">
        <v>230</v>
      </c>
      <c r="L1286" s="98">
        <f>L98+'Emission factors'!$H$16*'GHG Estimation'!L494+'GHG Estimation'!L890*'Emission factors'!$H$17</f>
        <v>0</v>
      </c>
      <c r="M1286" s="98">
        <f>M98+'Emission factors'!$H$16*'GHG Estimation'!M494+'GHG Estimation'!M890*'Emission factors'!$H$17</f>
        <v>0</v>
      </c>
      <c r="N1286" s="98">
        <f>N98+'Emission factors'!$H$16*'GHG Estimation'!N494+'GHG Estimation'!N890*'Emission factors'!$H$17</f>
        <v>0</v>
      </c>
      <c r="O1286" s="98">
        <f>O98+'Emission factors'!$H$16*'GHG Estimation'!O494+'GHG Estimation'!O890*'Emission factors'!$H$17</f>
        <v>0</v>
      </c>
      <c r="P1286" s="98">
        <f>P98+'Emission factors'!$H$16*'GHG Estimation'!P494+'GHG Estimation'!P890*'Emission factors'!$H$17</f>
        <v>0</v>
      </c>
      <c r="Q1286" s="98">
        <f>Q98+'Emission factors'!$H$16*'GHG Estimation'!Q494+'GHG Estimation'!Q890*'Emission factors'!$H$17</f>
        <v>0</v>
      </c>
      <c r="R1286" s="98">
        <f>R98+'Emission factors'!$H$16*'GHG Estimation'!R494+'GHG Estimation'!R890*'Emission factors'!$H$17</f>
        <v>0</v>
      </c>
      <c r="S1286" s="98">
        <f>S98+'Emission factors'!$H$16*'GHG Estimation'!S494+'GHG Estimation'!S890*'Emission factors'!$H$17</f>
        <v>0</v>
      </c>
      <c r="T1286" s="98">
        <f>T98+'Emission factors'!$H$16*'GHG Estimation'!T494+'GHG Estimation'!T890*'Emission factors'!$H$17</f>
        <v>0</v>
      </c>
      <c r="U1286" s="98">
        <f>U98+'Emission factors'!$H$16*'GHG Estimation'!U494+'GHG Estimation'!U890*'Emission factors'!$H$17</f>
        <v>0</v>
      </c>
    </row>
    <row r="1287" spans="1:21" x14ac:dyDescent="0.25">
      <c r="A1287" s="92" t="s">
        <v>11</v>
      </c>
      <c r="B1287" s="92" t="s">
        <v>12</v>
      </c>
      <c r="C1287" s="92" t="s">
        <v>13</v>
      </c>
      <c r="D1287" s="92" t="s">
        <v>14</v>
      </c>
      <c r="E1287" s="92" t="s">
        <v>44</v>
      </c>
      <c r="G1287" s="92" t="s">
        <v>97</v>
      </c>
      <c r="H1287" s="92" t="s">
        <v>94</v>
      </c>
      <c r="I1287" s="88" t="s">
        <v>232</v>
      </c>
      <c r="L1287" s="98">
        <f>L99+'Emission factors'!$H$16*'GHG Estimation'!L495+'GHG Estimation'!L891*'Emission factors'!$H$17</f>
        <v>0</v>
      </c>
      <c r="M1287" s="98">
        <f>M99+'Emission factors'!$H$16*'GHG Estimation'!M495+'GHG Estimation'!M891*'Emission factors'!$H$17</f>
        <v>0</v>
      </c>
      <c r="N1287" s="98">
        <f>N99+'Emission factors'!$H$16*'GHG Estimation'!N495+'GHG Estimation'!N891*'Emission factors'!$H$17</f>
        <v>0</v>
      </c>
      <c r="O1287" s="98">
        <f>O99+'Emission factors'!$H$16*'GHG Estimation'!O495+'GHG Estimation'!O891*'Emission factors'!$H$17</f>
        <v>0</v>
      </c>
      <c r="P1287" s="98">
        <f>P99+'Emission factors'!$H$16*'GHG Estimation'!P495+'GHG Estimation'!P891*'Emission factors'!$H$17</f>
        <v>0</v>
      </c>
      <c r="Q1287" s="98">
        <f>Q99+'Emission factors'!$H$16*'GHG Estimation'!Q495+'GHG Estimation'!Q891*'Emission factors'!$H$17</f>
        <v>0</v>
      </c>
      <c r="R1287" s="98">
        <f>R99+'Emission factors'!$H$16*'GHG Estimation'!R495+'GHG Estimation'!R891*'Emission factors'!$H$17</f>
        <v>0</v>
      </c>
      <c r="S1287" s="98">
        <f>S99+'Emission factors'!$H$16*'GHG Estimation'!S495+'GHG Estimation'!S891*'Emission factors'!$H$17</f>
        <v>0</v>
      </c>
      <c r="T1287" s="98">
        <f>T99+'Emission factors'!$H$16*'GHG Estimation'!T495+'GHG Estimation'!T891*'Emission factors'!$H$17</f>
        <v>0</v>
      </c>
      <c r="U1287" s="98">
        <f>U99+'Emission factors'!$H$16*'GHG Estimation'!U495+'GHG Estimation'!U891*'Emission factors'!$H$17</f>
        <v>0</v>
      </c>
    </row>
    <row r="1288" spans="1:21" x14ac:dyDescent="0.25">
      <c r="A1288" s="92" t="s">
        <v>11</v>
      </c>
      <c r="B1288" s="92" t="s">
        <v>12</v>
      </c>
      <c r="C1288" s="92" t="s">
        <v>13</v>
      </c>
      <c r="D1288" s="92" t="s">
        <v>14</v>
      </c>
      <c r="E1288" s="92" t="s">
        <v>44</v>
      </c>
      <c r="G1288" s="92" t="s">
        <v>97</v>
      </c>
      <c r="H1288" s="92" t="s">
        <v>94</v>
      </c>
      <c r="I1288" s="92" t="s">
        <v>225</v>
      </c>
      <c r="L1288" s="98">
        <f>L100+'Emission factors'!$H$16*'GHG Estimation'!L496+'GHG Estimation'!L892*'Emission factors'!$H$17</f>
        <v>0</v>
      </c>
      <c r="M1288" s="98">
        <f>M100+'Emission factors'!$H$16*'GHG Estimation'!M496+'GHG Estimation'!M892*'Emission factors'!$H$17</f>
        <v>0</v>
      </c>
      <c r="N1288" s="98">
        <f>N100+'Emission factors'!$H$16*'GHG Estimation'!N496+'GHG Estimation'!N892*'Emission factors'!$H$17</f>
        <v>0</v>
      </c>
      <c r="O1288" s="98">
        <f>O100+'Emission factors'!$H$16*'GHG Estimation'!O496+'GHG Estimation'!O892*'Emission factors'!$H$17</f>
        <v>0</v>
      </c>
      <c r="P1288" s="98">
        <f>P100+'Emission factors'!$H$16*'GHG Estimation'!P496+'GHG Estimation'!P892*'Emission factors'!$H$17</f>
        <v>0</v>
      </c>
      <c r="Q1288" s="98">
        <f>Q100+'Emission factors'!$H$16*'GHG Estimation'!Q496+'GHG Estimation'!Q892*'Emission factors'!$H$17</f>
        <v>0</v>
      </c>
      <c r="R1288" s="98">
        <f>R100+'Emission factors'!$H$16*'GHG Estimation'!R496+'GHG Estimation'!R892*'Emission factors'!$H$17</f>
        <v>0</v>
      </c>
      <c r="S1288" s="98">
        <f>S100+'Emission factors'!$H$16*'GHG Estimation'!S496+'GHG Estimation'!S892*'Emission factors'!$H$17</f>
        <v>0</v>
      </c>
      <c r="T1288" s="98">
        <f>T100+'Emission factors'!$H$16*'GHG Estimation'!T496+'GHG Estimation'!T892*'Emission factors'!$H$17</f>
        <v>0</v>
      </c>
      <c r="U1288" s="98">
        <f>U100+'Emission factors'!$H$16*'GHG Estimation'!U496+'GHG Estimation'!U892*'Emission factors'!$H$17</f>
        <v>0</v>
      </c>
    </row>
    <row r="1289" spans="1:21" x14ac:dyDescent="0.25">
      <c r="A1289" s="92" t="s">
        <v>11</v>
      </c>
      <c r="B1289" s="92" t="s">
        <v>12</v>
      </c>
      <c r="C1289" s="92" t="s">
        <v>13</v>
      </c>
      <c r="D1289" s="92" t="s">
        <v>14</v>
      </c>
      <c r="E1289" s="92" t="s">
        <v>44</v>
      </c>
      <c r="G1289" s="92" t="s">
        <v>97</v>
      </c>
      <c r="H1289" s="92" t="s">
        <v>94</v>
      </c>
      <c r="I1289" s="88" t="s">
        <v>205</v>
      </c>
      <c r="L1289" s="98">
        <f>L101+'Emission factors'!$H$16*'GHG Estimation'!L497+'GHG Estimation'!L893*'Emission factors'!$H$17</f>
        <v>0</v>
      </c>
      <c r="M1289" s="98">
        <f>M101+'Emission factors'!$H$16*'GHG Estimation'!M497+'GHG Estimation'!M893*'Emission factors'!$H$17</f>
        <v>0</v>
      </c>
      <c r="N1289" s="98">
        <f>N101+'Emission factors'!$H$16*'GHG Estimation'!N497+'GHG Estimation'!N893*'Emission factors'!$H$17</f>
        <v>0</v>
      </c>
      <c r="O1289" s="98">
        <f>O101+'Emission factors'!$H$16*'GHG Estimation'!O497+'GHG Estimation'!O893*'Emission factors'!$H$17</f>
        <v>0</v>
      </c>
      <c r="P1289" s="98">
        <f>P101+'Emission factors'!$H$16*'GHG Estimation'!P497+'GHG Estimation'!P893*'Emission factors'!$H$17</f>
        <v>0</v>
      </c>
      <c r="Q1289" s="98">
        <f>Q101+'Emission factors'!$H$16*'GHG Estimation'!Q497+'GHG Estimation'!Q893*'Emission factors'!$H$17</f>
        <v>0</v>
      </c>
      <c r="R1289" s="98">
        <f>R101+'Emission factors'!$H$16*'GHG Estimation'!R497+'GHG Estimation'!R893*'Emission factors'!$H$17</f>
        <v>0</v>
      </c>
      <c r="S1289" s="98">
        <f>S101+'Emission factors'!$H$16*'GHG Estimation'!S497+'GHG Estimation'!S893*'Emission factors'!$H$17</f>
        <v>0</v>
      </c>
      <c r="T1289" s="98">
        <f>T101+'Emission factors'!$H$16*'GHG Estimation'!T497+'GHG Estimation'!T893*'Emission factors'!$H$17</f>
        <v>0</v>
      </c>
      <c r="U1289" s="98">
        <f>U101+'Emission factors'!$H$16*'GHG Estimation'!U497+'GHG Estimation'!U893*'Emission factors'!$H$17</f>
        <v>0</v>
      </c>
    </row>
    <row r="1290" spans="1:21" x14ac:dyDescent="0.25">
      <c r="A1290" s="92" t="s">
        <v>11</v>
      </c>
      <c r="B1290" s="92" t="s">
        <v>12</v>
      </c>
      <c r="C1290" s="92" t="s">
        <v>13</v>
      </c>
      <c r="D1290" s="92" t="s">
        <v>14</v>
      </c>
      <c r="E1290" s="92" t="s">
        <v>44</v>
      </c>
      <c r="G1290" s="92" t="s">
        <v>97</v>
      </c>
      <c r="H1290" s="92" t="s">
        <v>94</v>
      </c>
      <c r="I1290" s="88" t="s">
        <v>204</v>
      </c>
      <c r="L1290" s="98">
        <f>L102+'Emission factors'!$H$16*'GHG Estimation'!L498+'GHG Estimation'!L894*'Emission factors'!$H$17</f>
        <v>0</v>
      </c>
      <c r="M1290" s="98">
        <f>M102+'Emission factors'!$H$16*'GHG Estimation'!M498+'GHG Estimation'!M894*'Emission factors'!$H$17</f>
        <v>0</v>
      </c>
      <c r="N1290" s="98">
        <f>N102+'Emission factors'!$H$16*'GHG Estimation'!N498+'GHG Estimation'!N894*'Emission factors'!$H$17</f>
        <v>0</v>
      </c>
      <c r="O1290" s="98">
        <f>O102+'Emission factors'!$H$16*'GHG Estimation'!O498+'GHG Estimation'!O894*'Emission factors'!$H$17</f>
        <v>0</v>
      </c>
      <c r="P1290" s="98">
        <f>P102+'Emission factors'!$H$16*'GHG Estimation'!P498+'GHG Estimation'!P894*'Emission factors'!$H$17</f>
        <v>0</v>
      </c>
      <c r="Q1290" s="98">
        <f>Q102+'Emission factors'!$H$16*'GHG Estimation'!Q498+'GHG Estimation'!Q894*'Emission factors'!$H$17</f>
        <v>0</v>
      </c>
      <c r="R1290" s="98">
        <f>R102+'Emission factors'!$H$16*'GHG Estimation'!R498+'GHG Estimation'!R894*'Emission factors'!$H$17</f>
        <v>20.493290879999993</v>
      </c>
      <c r="S1290" s="98">
        <f>S102+'Emission factors'!$H$16*'GHG Estimation'!S498+'GHG Estimation'!S894*'Emission factors'!$H$17</f>
        <v>60.118458239999995</v>
      </c>
      <c r="T1290" s="98">
        <f>T102+'Emission factors'!$H$16*'GHG Estimation'!T498+'GHG Estimation'!T894*'Emission factors'!$H$17</f>
        <v>1587.9137145599998</v>
      </c>
      <c r="U1290" s="98">
        <f>U102+'Emission factors'!$H$16*'GHG Estimation'!U498+'GHG Estimation'!U894*'Emission factors'!$H$17</f>
        <v>5840.87620032</v>
      </c>
    </row>
    <row r="1291" spans="1:21" x14ac:dyDescent="0.25">
      <c r="A1291" s="92" t="s">
        <v>11</v>
      </c>
      <c r="B1291" s="92" t="s">
        <v>12</v>
      </c>
      <c r="C1291" s="92" t="s">
        <v>13</v>
      </c>
      <c r="D1291" s="92" t="s">
        <v>14</v>
      </c>
      <c r="E1291" s="92" t="s">
        <v>44</v>
      </c>
      <c r="G1291" s="92" t="s">
        <v>97</v>
      </c>
      <c r="H1291" s="92" t="s">
        <v>94</v>
      </c>
      <c r="I1291" s="88" t="s">
        <v>228</v>
      </c>
      <c r="L1291" s="98">
        <f>L103+'Emission factors'!$H$16*'GHG Estimation'!L499+'GHG Estimation'!L895*'Emission factors'!$H$17</f>
        <v>0</v>
      </c>
      <c r="M1291" s="98">
        <f>M103+'Emission factors'!$H$16*'GHG Estimation'!M499+'GHG Estimation'!M895*'Emission factors'!$H$17</f>
        <v>0</v>
      </c>
      <c r="N1291" s="98">
        <f>N103+'Emission factors'!$H$16*'GHG Estimation'!N499+'GHG Estimation'!N895*'Emission factors'!$H$17</f>
        <v>0</v>
      </c>
      <c r="O1291" s="98">
        <f>O103+'Emission factors'!$H$16*'GHG Estimation'!O499+'GHG Estimation'!O895*'Emission factors'!$H$17</f>
        <v>0</v>
      </c>
      <c r="P1291" s="98">
        <f>P103+'Emission factors'!$H$16*'GHG Estimation'!P499+'GHG Estimation'!P895*'Emission factors'!$H$17</f>
        <v>0</v>
      </c>
      <c r="Q1291" s="98">
        <f>Q103+'Emission factors'!$H$16*'GHG Estimation'!Q499+'GHG Estimation'!Q895*'Emission factors'!$H$17</f>
        <v>0</v>
      </c>
      <c r="R1291" s="98">
        <f>R103+'Emission factors'!$H$16*'GHG Estimation'!R499+'GHG Estimation'!R895*'Emission factors'!$H$17</f>
        <v>0</v>
      </c>
      <c r="S1291" s="98">
        <f>S103+'Emission factors'!$H$16*'GHG Estimation'!S499+'GHG Estimation'!S895*'Emission factors'!$H$17</f>
        <v>0</v>
      </c>
      <c r="T1291" s="98">
        <f>T103+'Emission factors'!$H$16*'GHG Estimation'!T499+'GHG Estimation'!T895*'Emission factors'!$H$17</f>
        <v>0</v>
      </c>
      <c r="U1291" s="98">
        <f>U103+'Emission factors'!$H$16*'GHG Estimation'!U499+'GHG Estimation'!U895*'Emission factors'!$H$17</f>
        <v>0</v>
      </c>
    </row>
    <row r="1292" spans="1:21" x14ac:dyDescent="0.25">
      <c r="A1292" s="92" t="s">
        <v>11</v>
      </c>
      <c r="B1292" s="92" t="s">
        <v>12</v>
      </c>
      <c r="C1292" s="92" t="s">
        <v>13</v>
      </c>
      <c r="D1292" s="92" t="s">
        <v>14</v>
      </c>
      <c r="E1292" s="92" t="s">
        <v>44</v>
      </c>
      <c r="G1292" s="92" t="s">
        <v>97</v>
      </c>
      <c r="H1292" s="92" t="s">
        <v>94</v>
      </c>
      <c r="I1292" s="88" t="s">
        <v>202</v>
      </c>
      <c r="L1292" s="98">
        <f>L104+'Emission factors'!$H$16*'GHG Estimation'!L500+'GHG Estimation'!L896*'Emission factors'!$H$17</f>
        <v>0</v>
      </c>
      <c r="M1292" s="98">
        <f>M104+'Emission factors'!$H$16*'GHG Estimation'!M500+'GHG Estimation'!M896*'Emission factors'!$H$17</f>
        <v>0</v>
      </c>
      <c r="N1292" s="98">
        <f>N104+'Emission factors'!$H$16*'GHG Estimation'!N500+'GHG Estimation'!N896*'Emission factors'!$H$17</f>
        <v>0</v>
      </c>
      <c r="O1292" s="98">
        <f>O104+'Emission factors'!$H$16*'GHG Estimation'!O500+'GHG Estimation'!O896*'Emission factors'!$H$17</f>
        <v>0</v>
      </c>
      <c r="P1292" s="98">
        <f>P104+'Emission factors'!$H$16*'GHG Estimation'!P500+'GHG Estimation'!P896*'Emission factors'!$H$17</f>
        <v>0</v>
      </c>
      <c r="Q1292" s="98">
        <f>Q104+'Emission factors'!$H$16*'GHG Estimation'!Q500+'GHG Estimation'!Q896*'Emission factors'!$H$17</f>
        <v>0</v>
      </c>
      <c r="R1292" s="98">
        <f>R104+'Emission factors'!$H$16*'GHG Estimation'!R500+'GHG Estimation'!R896*'Emission factors'!$H$17</f>
        <v>0</v>
      </c>
      <c r="S1292" s="98">
        <f>S104+'Emission factors'!$H$16*'GHG Estimation'!S500+'GHG Estimation'!S896*'Emission factors'!$H$17</f>
        <v>0</v>
      </c>
      <c r="T1292" s="98">
        <f>T104+'Emission factors'!$H$16*'GHG Estimation'!T500+'GHG Estimation'!T896*'Emission factors'!$H$17</f>
        <v>0</v>
      </c>
      <c r="U1292" s="98">
        <f>U104+'Emission factors'!$H$16*'GHG Estimation'!U500+'GHG Estimation'!U896*'Emission factors'!$H$17</f>
        <v>0</v>
      </c>
    </row>
    <row r="1293" spans="1:21" x14ac:dyDescent="0.25">
      <c r="A1293" s="92" t="s">
        <v>11</v>
      </c>
      <c r="B1293" s="92" t="s">
        <v>12</v>
      </c>
      <c r="C1293" s="92" t="s">
        <v>13</v>
      </c>
      <c r="D1293" s="92" t="s">
        <v>14</v>
      </c>
      <c r="E1293" s="92" t="s">
        <v>44</v>
      </c>
      <c r="G1293" s="92" t="s">
        <v>97</v>
      </c>
      <c r="H1293" s="92" t="s">
        <v>94</v>
      </c>
      <c r="I1293" s="88" t="s">
        <v>190</v>
      </c>
      <c r="L1293" s="98">
        <f>L105+'Emission factors'!$H$16*'GHG Estimation'!L501+'GHG Estimation'!L897*'Emission factors'!$H$17</f>
        <v>0</v>
      </c>
      <c r="M1293" s="98">
        <f>M105+'Emission factors'!$H$16*'GHG Estimation'!M501+'GHG Estimation'!M897*'Emission factors'!$H$17</f>
        <v>0</v>
      </c>
      <c r="N1293" s="98">
        <f>N105+'Emission factors'!$H$16*'GHG Estimation'!N501+'GHG Estimation'!N897*'Emission factors'!$H$17</f>
        <v>0</v>
      </c>
      <c r="O1293" s="98">
        <f>O105+'Emission factors'!$H$16*'GHG Estimation'!O501+'GHG Estimation'!O897*'Emission factors'!$H$17</f>
        <v>0</v>
      </c>
      <c r="P1293" s="98">
        <f>P105+'Emission factors'!$H$16*'GHG Estimation'!P501+'GHG Estimation'!P897*'Emission factors'!$H$17</f>
        <v>0</v>
      </c>
      <c r="Q1293" s="98">
        <f>Q105+'Emission factors'!$H$16*'GHG Estimation'!Q501+'GHG Estimation'!Q897*'Emission factors'!$H$17</f>
        <v>0</v>
      </c>
      <c r="R1293" s="98">
        <f>R105+'Emission factors'!$H$16*'GHG Estimation'!R501+'GHG Estimation'!R897*'Emission factors'!$H$17</f>
        <v>0</v>
      </c>
      <c r="S1293" s="98">
        <f>S105+'Emission factors'!$H$16*'GHG Estimation'!S501+'GHG Estimation'!S897*'Emission factors'!$H$17</f>
        <v>0</v>
      </c>
      <c r="T1293" s="98">
        <f>T105+'Emission factors'!$H$16*'GHG Estimation'!T501+'GHG Estimation'!T897*'Emission factors'!$H$17</f>
        <v>0</v>
      </c>
      <c r="U1293" s="98">
        <f>U105+'Emission factors'!$H$16*'GHG Estimation'!U501+'GHG Estimation'!U897*'Emission factors'!$H$17</f>
        <v>0</v>
      </c>
    </row>
    <row r="1294" spans="1:21" x14ac:dyDescent="0.25">
      <c r="A1294" s="92" t="s">
        <v>11</v>
      </c>
      <c r="B1294" s="92" t="s">
        <v>12</v>
      </c>
      <c r="C1294" s="92" t="s">
        <v>13</v>
      </c>
      <c r="D1294" s="92" t="s">
        <v>14</v>
      </c>
      <c r="E1294" s="92" t="s">
        <v>44</v>
      </c>
      <c r="G1294" s="92" t="s">
        <v>97</v>
      </c>
      <c r="H1294" s="92" t="s">
        <v>94</v>
      </c>
      <c r="I1294" s="88" t="s">
        <v>210</v>
      </c>
      <c r="L1294" s="98">
        <f>L106+'Emission factors'!$H$16*'GHG Estimation'!L502+'GHG Estimation'!L898*'Emission factors'!$H$17</f>
        <v>0</v>
      </c>
      <c r="M1294" s="98">
        <f>M106+'Emission factors'!$H$16*'GHG Estimation'!M502+'GHG Estimation'!M898*'Emission factors'!$H$17</f>
        <v>0</v>
      </c>
      <c r="N1294" s="98">
        <f>N106+'Emission factors'!$H$16*'GHG Estimation'!N502+'GHG Estimation'!N898*'Emission factors'!$H$17</f>
        <v>0</v>
      </c>
      <c r="O1294" s="98">
        <f>O106+'Emission factors'!$H$16*'GHG Estimation'!O502+'GHG Estimation'!O898*'Emission factors'!$H$17</f>
        <v>0</v>
      </c>
      <c r="P1294" s="98">
        <f>P106+'Emission factors'!$H$16*'GHG Estimation'!P502+'GHG Estimation'!P898*'Emission factors'!$H$17</f>
        <v>0</v>
      </c>
      <c r="Q1294" s="98">
        <f>Q106+'Emission factors'!$H$16*'GHG Estimation'!Q502+'GHG Estimation'!Q898*'Emission factors'!$H$17</f>
        <v>0</v>
      </c>
      <c r="R1294" s="98">
        <f>R106+'Emission factors'!$H$16*'GHG Estimation'!R502+'GHG Estimation'!R898*'Emission factors'!$H$17</f>
        <v>0</v>
      </c>
      <c r="S1294" s="98">
        <f>S106+'Emission factors'!$H$16*'GHG Estimation'!S502+'GHG Estimation'!S898*'Emission factors'!$H$17</f>
        <v>0</v>
      </c>
      <c r="T1294" s="98">
        <f>T106+'Emission factors'!$H$16*'GHG Estimation'!T502+'GHG Estimation'!T898*'Emission factors'!$H$17</f>
        <v>0</v>
      </c>
      <c r="U1294" s="98">
        <f>U106+'Emission factors'!$H$16*'GHG Estimation'!U502+'GHG Estimation'!U898*'Emission factors'!$H$17</f>
        <v>0</v>
      </c>
    </row>
    <row r="1295" spans="1:21" x14ac:dyDescent="0.25">
      <c r="A1295" s="92" t="s">
        <v>11</v>
      </c>
      <c r="B1295" s="92" t="s">
        <v>12</v>
      </c>
      <c r="C1295" s="92" t="s">
        <v>13</v>
      </c>
      <c r="D1295" s="92" t="s">
        <v>14</v>
      </c>
      <c r="E1295" s="92" t="s">
        <v>44</v>
      </c>
      <c r="G1295" s="92" t="s">
        <v>97</v>
      </c>
      <c r="H1295" s="92" t="s">
        <v>94</v>
      </c>
      <c r="I1295" s="88" t="s">
        <v>199</v>
      </c>
      <c r="L1295" s="98">
        <f>L107+'Emission factors'!$H$16*'GHG Estimation'!L503+'GHG Estimation'!L899*'Emission factors'!$H$17</f>
        <v>0</v>
      </c>
      <c r="M1295" s="98">
        <f>M107+'Emission factors'!$H$16*'GHG Estimation'!M503+'GHG Estimation'!M899*'Emission factors'!$H$17</f>
        <v>0</v>
      </c>
      <c r="N1295" s="98">
        <f>N107+'Emission factors'!$H$16*'GHG Estimation'!N503+'GHG Estimation'!N899*'Emission factors'!$H$17</f>
        <v>0</v>
      </c>
      <c r="O1295" s="98">
        <f>O107+'Emission factors'!$H$16*'GHG Estimation'!O503+'GHG Estimation'!O899*'Emission factors'!$H$17</f>
        <v>0</v>
      </c>
      <c r="P1295" s="98">
        <f>P107+'Emission factors'!$H$16*'GHG Estimation'!P503+'GHG Estimation'!P899*'Emission factors'!$H$17</f>
        <v>0</v>
      </c>
      <c r="Q1295" s="98">
        <f>Q107+'Emission factors'!$H$16*'GHG Estimation'!Q503+'GHG Estimation'!Q899*'Emission factors'!$H$17</f>
        <v>0</v>
      </c>
      <c r="R1295" s="98">
        <f>R107+'Emission factors'!$H$16*'GHG Estimation'!R503+'GHG Estimation'!R899*'Emission factors'!$H$17</f>
        <v>0</v>
      </c>
      <c r="S1295" s="98">
        <f>S107+'Emission factors'!$H$16*'GHG Estimation'!S503+'GHG Estimation'!S899*'Emission factors'!$H$17</f>
        <v>0</v>
      </c>
      <c r="T1295" s="98">
        <f>T107+'Emission factors'!$H$16*'GHG Estimation'!T503+'GHG Estimation'!T899*'Emission factors'!$H$17</f>
        <v>0</v>
      </c>
      <c r="U1295" s="98">
        <f>U107+'Emission factors'!$H$16*'GHG Estimation'!U503+'GHG Estimation'!U899*'Emission factors'!$H$17</f>
        <v>0</v>
      </c>
    </row>
    <row r="1296" spans="1:21" x14ac:dyDescent="0.25">
      <c r="A1296" s="92" t="s">
        <v>11</v>
      </c>
      <c r="B1296" s="92" t="s">
        <v>12</v>
      </c>
      <c r="C1296" s="92" t="s">
        <v>13</v>
      </c>
      <c r="D1296" s="92" t="s">
        <v>14</v>
      </c>
      <c r="E1296" s="92" t="s">
        <v>44</v>
      </c>
      <c r="G1296" s="92" t="s">
        <v>97</v>
      </c>
      <c r="H1296" s="92" t="s">
        <v>94</v>
      </c>
      <c r="I1296" s="88" t="s">
        <v>233</v>
      </c>
      <c r="L1296" s="98">
        <f>L108+'Emission factors'!$H$16*'GHG Estimation'!L504+'GHG Estimation'!L900*'Emission factors'!$H$17</f>
        <v>0</v>
      </c>
      <c r="M1296" s="98">
        <f>M108+'Emission factors'!$H$16*'GHG Estimation'!M504+'GHG Estimation'!M900*'Emission factors'!$H$17</f>
        <v>0</v>
      </c>
      <c r="N1296" s="98">
        <f>N108+'Emission factors'!$H$16*'GHG Estimation'!N504+'GHG Estimation'!N900*'Emission factors'!$H$17</f>
        <v>0</v>
      </c>
      <c r="O1296" s="98">
        <f>O108+'Emission factors'!$H$16*'GHG Estimation'!O504+'GHG Estimation'!O900*'Emission factors'!$H$17</f>
        <v>0</v>
      </c>
      <c r="P1296" s="98">
        <f>P108+'Emission factors'!$H$16*'GHG Estimation'!P504+'GHG Estimation'!P900*'Emission factors'!$H$17</f>
        <v>0</v>
      </c>
      <c r="Q1296" s="98">
        <f>Q108+'Emission factors'!$H$16*'GHG Estimation'!Q504+'GHG Estimation'!Q900*'Emission factors'!$H$17</f>
        <v>0</v>
      </c>
      <c r="R1296" s="98">
        <f>R108+'Emission factors'!$H$16*'GHG Estimation'!R504+'GHG Estimation'!R900*'Emission factors'!$H$17</f>
        <v>0</v>
      </c>
      <c r="S1296" s="98">
        <f>S108+'Emission factors'!$H$16*'GHG Estimation'!S504+'GHG Estimation'!S900*'Emission factors'!$H$17</f>
        <v>0</v>
      </c>
      <c r="T1296" s="98">
        <f>T108+'Emission factors'!$H$16*'GHG Estimation'!T504+'GHG Estimation'!T900*'Emission factors'!$H$17</f>
        <v>0</v>
      </c>
      <c r="U1296" s="98">
        <f>U108+'Emission factors'!$H$16*'GHG Estimation'!U504+'GHG Estimation'!U900*'Emission factors'!$H$17</f>
        <v>0</v>
      </c>
    </row>
    <row r="1297" spans="1:21" x14ac:dyDescent="0.25">
      <c r="A1297" s="92" t="s">
        <v>11</v>
      </c>
      <c r="B1297" s="92" t="s">
        <v>12</v>
      </c>
      <c r="C1297" s="92" t="s">
        <v>13</v>
      </c>
      <c r="D1297" s="92" t="s">
        <v>14</v>
      </c>
      <c r="E1297" s="92" t="s">
        <v>44</v>
      </c>
      <c r="G1297" s="92" t="s">
        <v>97</v>
      </c>
      <c r="H1297" s="92" t="s">
        <v>94</v>
      </c>
      <c r="I1297" s="88" t="s">
        <v>200</v>
      </c>
      <c r="L1297" s="98">
        <f>L109+'Emission factors'!$H$16*'GHG Estimation'!L505+'GHG Estimation'!L901*'Emission factors'!$H$17</f>
        <v>0</v>
      </c>
      <c r="M1297" s="98">
        <f>M109+'Emission factors'!$H$16*'GHG Estimation'!M505+'GHG Estimation'!M901*'Emission factors'!$H$17</f>
        <v>0</v>
      </c>
      <c r="N1297" s="98">
        <f>N109+'Emission factors'!$H$16*'GHG Estimation'!N505+'GHG Estimation'!N901*'Emission factors'!$H$17</f>
        <v>0</v>
      </c>
      <c r="O1297" s="98">
        <f>O109+'Emission factors'!$H$16*'GHG Estimation'!O505+'GHG Estimation'!O901*'Emission factors'!$H$17</f>
        <v>0</v>
      </c>
      <c r="P1297" s="98">
        <f>P109+'Emission factors'!$H$16*'GHG Estimation'!P505+'GHG Estimation'!P901*'Emission factors'!$H$17</f>
        <v>0</v>
      </c>
      <c r="Q1297" s="98">
        <f>Q109+'Emission factors'!$H$16*'GHG Estimation'!Q505+'GHG Estimation'!Q901*'Emission factors'!$H$17</f>
        <v>0</v>
      </c>
      <c r="R1297" s="98">
        <f>R109+'Emission factors'!$H$16*'GHG Estimation'!R505+'GHG Estimation'!R901*'Emission factors'!$H$17</f>
        <v>0</v>
      </c>
      <c r="S1297" s="98">
        <f>S109+'Emission factors'!$H$16*'GHG Estimation'!S505+'GHG Estimation'!S901*'Emission factors'!$H$17</f>
        <v>0</v>
      </c>
      <c r="T1297" s="98">
        <f>T109+'Emission factors'!$H$16*'GHG Estimation'!T505+'GHG Estimation'!T901*'Emission factors'!$H$17</f>
        <v>0</v>
      </c>
      <c r="U1297" s="98">
        <f>U109+'Emission factors'!$H$16*'GHG Estimation'!U505+'GHG Estimation'!U901*'Emission factors'!$H$17</f>
        <v>0</v>
      </c>
    </row>
    <row r="1298" spans="1:21" x14ac:dyDescent="0.25">
      <c r="A1298" s="92" t="s">
        <v>11</v>
      </c>
      <c r="B1298" s="92" t="s">
        <v>12</v>
      </c>
      <c r="C1298" s="92" t="s">
        <v>13</v>
      </c>
      <c r="D1298" s="92" t="s">
        <v>14</v>
      </c>
      <c r="E1298" s="92" t="s">
        <v>26</v>
      </c>
      <c r="G1298" s="92" t="s">
        <v>97</v>
      </c>
      <c r="H1298" s="92" t="s">
        <v>94</v>
      </c>
      <c r="I1298" s="88" t="s">
        <v>203</v>
      </c>
      <c r="J1298" s="92" t="s">
        <v>13</v>
      </c>
      <c r="L1298" s="98">
        <f>L110+'Emission factors'!$H$16*'GHG Estimation'!L506+'Emission factors'!$H$17*'GHG Estimation'!L902</f>
        <v>0</v>
      </c>
      <c r="M1298" s="98">
        <f>M110+'Emission factors'!$H$16*'GHG Estimation'!M506+'Emission factors'!$H$17*'GHG Estimation'!M902</f>
        <v>0</v>
      </c>
      <c r="N1298" s="98">
        <f>N110+'Emission factors'!$H$16*'GHG Estimation'!N506+'Emission factors'!$H$17*'GHG Estimation'!N902</f>
        <v>0</v>
      </c>
      <c r="O1298" s="98">
        <f>O110+'Emission factors'!$H$16*'GHG Estimation'!O506+'Emission factors'!$H$17*'GHG Estimation'!O902</f>
        <v>0</v>
      </c>
      <c r="P1298" s="98">
        <f>P110+'Emission factors'!$H$16*'GHG Estimation'!P506+'Emission factors'!$H$17*'GHG Estimation'!P902</f>
        <v>0</v>
      </c>
      <c r="Q1298" s="98">
        <f>Q110+'Emission factors'!$H$16*'GHG Estimation'!Q506+'Emission factors'!$H$17*'GHG Estimation'!Q902</f>
        <v>0</v>
      </c>
      <c r="R1298" s="98">
        <f>R110+'Emission factors'!$H$16*'GHG Estimation'!R506+'Emission factors'!$H$17*'GHG Estimation'!R902</f>
        <v>0</v>
      </c>
      <c r="S1298" s="98">
        <f>S110+'Emission factors'!$H$16*'GHG Estimation'!S506+'Emission factors'!$H$17*'GHG Estimation'!S902</f>
        <v>0</v>
      </c>
      <c r="T1298" s="98">
        <f>T110+'Emission factors'!$H$16*'GHG Estimation'!T506+'Emission factors'!$H$17*'GHG Estimation'!T902</f>
        <v>0</v>
      </c>
      <c r="U1298" s="98">
        <f>U110+'Emission factors'!$H$16*'GHG Estimation'!U506+'Emission factors'!$H$17*'GHG Estimation'!U902</f>
        <v>0</v>
      </c>
    </row>
    <row r="1299" spans="1:21" x14ac:dyDescent="0.25">
      <c r="A1299" s="92" t="s">
        <v>11</v>
      </c>
      <c r="B1299" s="92" t="s">
        <v>12</v>
      </c>
      <c r="C1299" s="92" t="s">
        <v>13</v>
      </c>
      <c r="D1299" s="92" t="s">
        <v>14</v>
      </c>
      <c r="E1299" s="92" t="s">
        <v>26</v>
      </c>
      <c r="G1299" s="92" t="s">
        <v>97</v>
      </c>
      <c r="H1299" s="92" t="s">
        <v>94</v>
      </c>
      <c r="I1299" s="88" t="s">
        <v>227</v>
      </c>
      <c r="L1299" s="98">
        <f>L111+'Emission factors'!$H$16*'GHG Estimation'!L507+'Emission factors'!$H$17*'GHG Estimation'!L903</f>
        <v>0</v>
      </c>
      <c r="M1299" s="98">
        <f>M111+'Emission factors'!$H$16*'GHG Estimation'!M507+'Emission factors'!$H$17*'GHG Estimation'!M903</f>
        <v>0</v>
      </c>
      <c r="N1299" s="98">
        <f>N111+'Emission factors'!$H$16*'GHG Estimation'!N507+'Emission factors'!$H$17*'GHG Estimation'!N903</f>
        <v>0</v>
      </c>
      <c r="O1299" s="98">
        <f>O111+'Emission factors'!$H$16*'GHG Estimation'!O507+'Emission factors'!$H$17*'GHG Estimation'!O903</f>
        <v>0</v>
      </c>
      <c r="P1299" s="98">
        <f>P111+'Emission factors'!$H$16*'GHG Estimation'!P507+'Emission factors'!$H$17*'GHG Estimation'!P903</f>
        <v>0</v>
      </c>
      <c r="Q1299" s="98">
        <f>Q111+'Emission factors'!$H$16*'GHG Estimation'!Q507+'Emission factors'!$H$17*'GHG Estimation'!Q903</f>
        <v>0</v>
      </c>
      <c r="R1299" s="98">
        <f>R111+'Emission factors'!$H$16*'GHG Estimation'!R507+'Emission factors'!$H$17*'GHG Estimation'!R903</f>
        <v>0</v>
      </c>
      <c r="S1299" s="98">
        <f>S111+'Emission factors'!$H$16*'GHG Estimation'!S507+'Emission factors'!$H$17*'GHG Estimation'!S903</f>
        <v>0</v>
      </c>
      <c r="T1299" s="98">
        <f>T111+'Emission factors'!$H$16*'GHG Estimation'!T507+'Emission factors'!$H$17*'GHG Estimation'!T903</f>
        <v>0</v>
      </c>
      <c r="U1299" s="98">
        <f>U111+'Emission factors'!$H$16*'GHG Estimation'!U507+'Emission factors'!$H$17*'GHG Estimation'!U903</f>
        <v>0</v>
      </c>
    </row>
    <row r="1300" spans="1:21" x14ac:dyDescent="0.25">
      <c r="A1300" s="92" t="s">
        <v>11</v>
      </c>
      <c r="B1300" s="92" t="s">
        <v>12</v>
      </c>
      <c r="C1300" s="92" t="s">
        <v>13</v>
      </c>
      <c r="D1300" s="92" t="s">
        <v>14</v>
      </c>
      <c r="E1300" s="92" t="s">
        <v>26</v>
      </c>
      <c r="G1300" s="92" t="s">
        <v>97</v>
      </c>
      <c r="H1300" s="92" t="s">
        <v>94</v>
      </c>
      <c r="I1300" s="88" t="s">
        <v>191</v>
      </c>
      <c r="L1300" s="98">
        <f>L112+'Emission factors'!$H$16*'GHG Estimation'!L508+'Emission factors'!$H$17*'GHG Estimation'!L904</f>
        <v>0</v>
      </c>
      <c r="M1300" s="98">
        <f>M112+'Emission factors'!$H$16*'GHG Estimation'!M508+'Emission factors'!$H$17*'GHG Estimation'!M904</f>
        <v>0</v>
      </c>
      <c r="N1300" s="98">
        <f>N112+'Emission factors'!$H$16*'GHG Estimation'!N508+'Emission factors'!$H$17*'GHG Estimation'!N904</f>
        <v>0</v>
      </c>
      <c r="O1300" s="98">
        <f>O112+'Emission factors'!$H$16*'GHG Estimation'!O508+'Emission factors'!$H$17*'GHG Estimation'!O904</f>
        <v>0</v>
      </c>
      <c r="P1300" s="98">
        <f>P112+'Emission factors'!$H$16*'GHG Estimation'!P508+'Emission factors'!$H$17*'GHG Estimation'!P904</f>
        <v>0</v>
      </c>
      <c r="Q1300" s="98">
        <f>Q112+'Emission factors'!$H$16*'GHG Estimation'!Q508+'Emission factors'!$H$17*'GHG Estimation'!Q904</f>
        <v>0</v>
      </c>
      <c r="R1300" s="98">
        <f>R112+'Emission factors'!$H$16*'GHG Estimation'!R508+'Emission factors'!$H$17*'GHG Estimation'!R904</f>
        <v>0</v>
      </c>
      <c r="S1300" s="98">
        <f>S112+'Emission factors'!$H$16*'GHG Estimation'!S508+'Emission factors'!$H$17*'GHG Estimation'!S904</f>
        <v>0</v>
      </c>
      <c r="T1300" s="98">
        <f>T112+'Emission factors'!$H$16*'GHG Estimation'!T508+'Emission factors'!$H$17*'GHG Estimation'!T904</f>
        <v>0</v>
      </c>
      <c r="U1300" s="98">
        <f>U112+'Emission factors'!$H$16*'GHG Estimation'!U508+'Emission factors'!$H$17*'GHG Estimation'!U904</f>
        <v>0</v>
      </c>
    </row>
    <row r="1301" spans="1:21" x14ac:dyDescent="0.25">
      <c r="A1301" s="92" t="s">
        <v>11</v>
      </c>
      <c r="B1301" s="92" t="s">
        <v>12</v>
      </c>
      <c r="C1301" s="92" t="s">
        <v>13</v>
      </c>
      <c r="D1301" s="92" t="s">
        <v>14</v>
      </c>
      <c r="E1301" s="92" t="s">
        <v>26</v>
      </c>
      <c r="G1301" s="92" t="s">
        <v>97</v>
      </c>
      <c r="H1301" s="92" t="s">
        <v>94</v>
      </c>
      <c r="I1301" s="88" t="s">
        <v>192</v>
      </c>
      <c r="L1301" s="98">
        <f>L113+'Emission factors'!$H$16*'GHG Estimation'!L509+'Emission factors'!$H$17*'GHG Estimation'!L905</f>
        <v>0</v>
      </c>
      <c r="M1301" s="98">
        <f>M113+'Emission factors'!$H$16*'GHG Estimation'!M509+'Emission factors'!$H$17*'GHG Estimation'!M905</f>
        <v>0</v>
      </c>
      <c r="N1301" s="98">
        <f>N113+'Emission factors'!$H$16*'GHG Estimation'!N509+'Emission factors'!$H$17*'GHG Estimation'!N905</f>
        <v>0</v>
      </c>
      <c r="O1301" s="98">
        <f>O113+'Emission factors'!$H$16*'GHG Estimation'!O509+'Emission factors'!$H$17*'GHG Estimation'!O905</f>
        <v>0</v>
      </c>
      <c r="P1301" s="98">
        <f>P113+'Emission factors'!$H$16*'GHG Estimation'!P509+'Emission factors'!$H$17*'GHG Estimation'!P905</f>
        <v>0</v>
      </c>
      <c r="Q1301" s="98">
        <f>Q113+'Emission factors'!$H$16*'GHG Estimation'!Q509+'Emission factors'!$H$17*'GHG Estimation'!Q905</f>
        <v>0</v>
      </c>
      <c r="R1301" s="98">
        <f>R113+'Emission factors'!$H$16*'GHG Estimation'!R509+'Emission factors'!$H$17*'GHG Estimation'!R905</f>
        <v>0</v>
      </c>
      <c r="S1301" s="98">
        <f>S113+'Emission factors'!$H$16*'GHG Estimation'!S509+'Emission factors'!$H$17*'GHG Estimation'!S905</f>
        <v>0</v>
      </c>
      <c r="T1301" s="98">
        <f>T113+'Emission factors'!$H$16*'GHG Estimation'!T509+'Emission factors'!$H$17*'GHG Estimation'!T905</f>
        <v>0</v>
      </c>
      <c r="U1301" s="98">
        <f>U113+'Emission factors'!$H$16*'GHG Estimation'!U509+'Emission factors'!$H$17*'GHG Estimation'!U905</f>
        <v>0</v>
      </c>
    </row>
    <row r="1302" spans="1:21" x14ac:dyDescent="0.25">
      <c r="A1302" s="92" t="s">
        <v>11</v>
      </c>
      <c r="B1302" s="92" t="s">
        <v>12</v>
      </c>
      <c r="C1302" s="92" t="s">
        <v>13</v>
      </c>
      <c r="D1302" s="92" t="s">
        <v>14</v>
      </c>
      <c r="E1302" s="92" t="s">
        <v>26</v>
      </c>
      <c r="G1302" s="92" t="s">
        <v>97</v>
      </c>
      <c r="H1302" s="92" t="s">
        <v>94</v>
      </c>
      <c r="I1302" s="88" t="s">
        <v>206</v>
      </c>
      <c r="L1302" s="98">
        <f>L114+'Emission factors'!$H$16*'GHG Estimation'!L510+'Emission factors'!$H$17*'GHG Estimation'!L906</f>
        <v>0</v>
      </c>
      <c r="M1302" s="98">
        <f>M114+'Emission factors'!$H$16*'GHG Estimation'!M510+'Emission factors'!$H$17*'GHG Estimation'!M906</f>
        <v>0</v>
      </c>
      <c r="N1302" s="98">
        <f>N114+'Emission factors'!$H$16*'GHG Estimation'!N510+'Emission factors'!$H$17*'GHG Estimation'!N906</f>
        <v>0</v>
      </c>
      <c r="O1302" s="98">
        <f>O114+'Emission factors'!$H$16*'GHG Estimation'!O510+'Emission factors'!$H$17*'GHG Estimation'!O906</f>
        <v>0</v>
      </c>
      <c r="P1302" s="98">
        <f>P114+'Emission factors'!$H$16*'GHG Estimation'!P510+'Emission factors'!$H$17*'GHG Estimation'!P906</f>
        <v>0</v>
      </c>
      <c r="Q1302" s="98">
        <f>Q114+'Emission factors'!$H$16*'GHG Estimation'!Q510+'Emission factors'!$H$17*'GHG Estimation'!Q906</f>
        <v>0</v>
      </c>
      <c r="R1302" s="98">
        <f>R114+'Emission factors'!$H$16*'GHG Estimation'!R510+'Emission factors'!$H$17*'GHG Estimation'!R906</f>
        <v>0</v>
      </c>
      <c r="S1302" s="98">
        <f>S114+'Emission factors'!$H$16*'GHG Estimation'!S510+'Emission factors'!$H$17*'GHG Estimation'!S906</f>
        <v>0</v>
      </c>
      <c r="T1302" s="98">
        <f>T114+'Emission factors'!$H$16*'GHG Estimation'!T510+'Emission factors'!$H$17*'GHG Estimation'!T906</f>
        <v>0</v>
      </c>
      <c r="U1302" s="98">
        <f>U114+'Emission factors'!$H$16*'GHG Estimation'!U510+'Emission factors'!$H$17*'GHG Estimation'!U906</f>
        <v>0</v>
      </c>
    </row>
    <row r="1303" spans="1:21" x14ac:dyDescent="0.25">
      <c r="A1303" s="92" t="s">
        <v>11</v>
      </c>
      <c r="B1303" s="92" t="s">
        <v>12</v>
      </c>
      <c r="C1303" s="92" t="s">
        <v>13</v>
      </c>
      <c r="D1303" s="92" t="s">
        <v>14</v>
      </c>
      <c r="E1303" s="92" t="s">
        <v>26</v>
      </c>
      <c r="G1303" s="92" t="s">
        <v>97</v>
      </c>
      <c r="H1303" s="92" t="s">
        <v>94</v>
      </c>
      <c r="I1303" s="88" t="s">
        <v>220</v>
      </c>
      <c r="L1303" s="98">
        <f>L115+'Emission factors'!$H$16*'GHG Estimation'!L511+'Emission factors'!$H$17*'GHG Estimation'!L907</f>
        <v>0</v>
      </c>
      <c r="M1303" s="98">
        <f>M115+'Emission factors'!$H$16*'GHG Estimation'!M511+'Emission factors'!$H$17*'GHG Estimation'!M907</f>
        <v>0</v>
      </c>
      <c r="N1303" s="98">
        <f>N115+'Emission factors'!$H$16*'GHG Estimation'!N511+'Emission factors'!$H$17*'GHG Estimation'!N907</f>
        <v>0</v>
      </c>
      <c r="O1303" s="98">
        <f>O115+'Emission factors'!$H$16*'GHG Estimation'!O511+'Emission factors'!$H$17*'GHG Estimation'!O907</f>
        <v>0</v>
      </c>
      <c r="P1303" s="98">
        <f>P115+'Emission factors'!$H$16*'GHG Estimation'!P511+'Emission factors'!$H$17*'GHG Estimation'!P907</f>
        <v>0</v>
      </c>
      <c r="Q1303" s="98">
        <f>Q115+'Emission factors'!$H$16*'GHG Estimation'!Q511+'Emission factors'!$H$17*'GHG Estimation'!Q907</f>
        <v>0</v>
      </c>
      <c r="R1303" s="98">
        <f>R115+'Emission factors'!$H$16*'GHG Estimation'!R511+'Emission factors'!$H$17*'GHG Estimation'!R907</f>
        <v>0</v>
      </c>
      <c r="S1303" s="98">
        <f>S115+'Emission factors'!$H$16*'GHG Estimation'!S511+'Emission factors'!$H$17*'GHG Estimation'!S907</f>
        <v>0</v>
      </c>
      <c r="T1303" s="98">
        <f>T115+'Emission factors'!$H$16*'GHG Estimation'!T511+'Emission factors'!$H$17*'GHG Estimation'!T907</f>
        <v>0</v>
      </c>
      <c r="U1303" s="98">
        <f>U115+'Emission factors'!$H$16*'GHG Estimation'!U511+'Emission factors'!$H$17*'GHG Estimation'!U907</f>
        <v>0</v>
      </c>
    </row>
    <row r="1304" spans="1:21" x14ac:dyDescent="0.25">
      <c r="A1304" s="92" t="s">
        <v>11</v>
      </c>
      <c r="B1304" s="92" t="s">
        <v>12</v>
      </c>
      <c r="C1304" s="92" t="s">
        <v>13</v>
      </c>
      <c r="D1304" s="92" t="s">
        <v>14</v>
      </c>
      <c r="E1304" s="92" t="s">
        <v>26</v>
      </c>
      <c r="G1304" s="92" t="s">
        <v>97</v>
      </c>
      <c r="H1304" s="92" t="s">
        <v>94</v>
      </c>
      <c r="I1304" s="88" t="s">
        <v>193</v>
      </c>
      <c r="L1304" s="98">
        <f>L116+'Emission factors'!$H$16*'GHG Estimation'!L512+'Emission factors'!$H$17*'GHG Estimation'!L908</f>
        <v>0</v>
      </c>
      <c r="M1304" s="98">
        <f>M116+'Emission factors'!$H$16*'GHG Estimation'!M512+'Emission factors'!$H$17*'GHG Estimation'!M908</f>
        <v>0</v>
      </c>
      <c r="N1304" s="98">
        <f>N116+'Emission factors'!$H$16*'GHG Estimation'!N512+'Emission factors'!$H$17*'GHG Estimation'!N908</f>
        <v>0</v>
      </c>
      <c r="O1304" s="98">
        <f>O116+'Emission factors'!$H$16*'GHG Estimation'!O512+'Emission factors'!$H$17*'GHG Estimation'!O908</f>
        <v>0</v>
      </c>
      <c r="P1304" s="98">
        <f>P116+'Emission factors'!$H$16*'GHG Estimation'!P512+'Emission factors'!$H$17*'GHG Estimation'!P908</f>
        <v>0</v>
      </c>
      <c r="Q1304" s="98">
        <f>Q116+'Emission factors'!$H$16*'GHG Estimation'!Q512+'Emission factors'!$H$17*'GHG Estimation'!Q908</f>
        <v>0</v>
      </c>
      <c r="R1304" s="98">
        <f>R116+'Emission factors'!$H$16*'GHG Estimation'!R512+'Emission factors'!$H$17*'GHG Estimation'!R908</f>
        <v>0</v>
      </c>
      <c r="S1304" s="98">
        <f>S116+'Emission factors'!$H$16*'GHG Estimation'!S512+'Emission factors'!$H$17*'GHG Estimation'!S908</f>
        <v>0</v>
      </c>
      <c r="T1304" s="98">
        <f>T116+'Emission factors'!$H$16*'GHG Estimation'!T512+'Emission factors'!$H$17*'GHG Estimation'!T908</f>
        <v>0</v>
      </c>
      <c r="U1304" s="98">
        <f>U116+'Emission factors'!$H$16*'GHG Estimation'!U512+'Emission factors'!$H$17*'GHG Estimation'!U908</f>
        <v>0</v>
      </c>
    </row>
    <row r="1305" spans="1:21" x14ac:dyDescent="0.25">
      <c r="A1305" s="92" t="s">
        <v>11</v>
      </c>
      <c r="B1305" s="92" t="s">
        <v>12</v>
      </c>
      <c r="C1305" s="92" t="s">
        <v>13</v>
      </c>
      <c r="D1305" s="92" t="s">
        <v>14</v>
      </c>
      <c r="E1305" s="92" t="s">
        <v>26</v>
      </c>
      <c r="G1305" s="92" t="s">
        <v>97</v>
      </c>
      <c r="H1305" s="92" t="s">
        <v>94</v>
      </c>
      <c r="I1305" s="88" t="s">
        <v>259</v>
      </c>
      <c r="L1305" s="98">
        <f>L117+'Emission factors'!$H$16*'GHG Estimation'!L513+'Emission factors'!$H$17*'GHG Estimation'!L909</f>
        <v>0</v>
      </c>
      <c r="M1305" s="98">
        <f>M117+'Emission factors'!$H$16*'GHG Estimation'!M513+'Emission factors'!$H$17*'GHG Estimation'!M909</f>
        <v>0</v>
      </c>
      <c r="N1305" s="98">
        <f>N117+'Emission factors'!$H$16*'GHG Estimation'!N513+'Emission factors'!$H$17*'GHG Estimation'!N909</f>
        <v>0</v>
      </c>
      <c r="O1305" s="98">
        <f>O117+'Emission factors'!$H$16*'GHG Estimation'!O513+'Emission factors'!$H$17*'GHG Estimation'!O909</f>
        <v>0</v>
      </c>
      <c r="P1305" s="98">
        <f>P117+'Emission factors'!$H$16*'GHG Estimation'!P513+'Emission factors'!$H$17*'GHG Estimation'!P909</f>
        <v>0</v>
      </c>
      <c r="Q1305" s="98">
        <f>Q117+'Emission factors'!$H$16*'GHG Estimation'!Q513+'Emission factors'!$H$17*'GHG Estimation'!Q909</f>
        <v>0</v>
      </c>
      <c r="R1305" s="98">
        <f>R117+'Emission factors'!$H$16*'GHG Estimation'!R513+'Emission factors'!$H$17*'GHG Estimation'!R909</f>
        <v>0</v>
      </c>
      <c r="S1305" s="98">
        <f>S117+'Emission factors'!$H$16*'GHG Estimation'!S513+'Emission factors'!$H$17*'GHG Estimation'!S909</f>
        <v>0</v>
      </c>
      <c r="T1305" s="98">
        <f>T117+'Emission factors'!$H$16*'GHG Estimation'!T513+'Emission factors'!$H$17*'GHG Estimation'!T909</f>
        <v>0</v>
      </c>
      <c r="U1305" s="98">
        <f>U117+'Emission factors'!$H$16*'GHG Estimation'!U513+'Emission factors'!$H$17*'GHG Estimation'!U909</f>
        <v>0</v>
      </c>
    </row>
    <row r="1306" spans="1:21" x14ac:dyDescent="0.25">
      <c r="A1306" s="92" t="s">
        <v>11</v>
      </c>
      <c r="B1306" s="92" t="s">
        <v>12</v>
      </c>
      <c r="C1306" s="92" t="s">
        <v>13</v>
      </c>
      <c r="D1306" s="92" t="s">
        <v>14</v>
      </c>
      <c r="E1306" s="92" t="s">
        <v>26</v>
      </c>
      <c r="G1306" s="92" t="s">
        <v>97</v>
      </c>
      <c r="H1306" s="92" t="s">
        <v>94</v>
      </c>
      <c r="I1306" s="88" t="s">
        <v>223</v>
      </c>
      <c r="L1306" s="98">
        <f>L118+'Emission factors'!$H$16*'GHG Estimation'!L514+'Emission factors'!$H$17*'GHG Estimation'!L910</f>
        <v>0</v>
      </c>
      <c r="M1306" s="98">
        <f>M118+'Emission factors'!$H$16*'GHG Estimation'!M514+'Emission factors'!$H$17*'GHG Estimation'!M910</f>
        <v>0</v>
      </c>
      <c r="N1306" s="98">
        <f>N118+'Emission factors'!$H$16*'GHG Estimation'!N514+'Emission factors'!$H$17*'GHG Estimation'!N910</f>
        <v>0</v>
      </c>
      <c r="O1306" s="98">
        <f>O118+'Emission factors'!$H$16*'GHG Estimation'!O514+'Emission factors'!$H$17*'GHG Estimation'!O910</f>
        <v>0</v>
      </c>
      <c r="P1306" s="98">
        <f>P118+'Emission factors'!$H$16*'GHG Estimation'!P514+'Emission factors'!$H$17*'GHG Estimation'!P910</f>
        <v>0</v>
      </c>
      <c r="Q1306" s="98">
        <f>Q118+'Emission factors'!$H$16*'GHG Estimation'!Q514+'Emission factors'!$H$17*'GHG Estimation'!Q910</f>
        <v>0</v>
      </c>
      <c r="R1306" s="98">
        <f>R118+'Emission factors'!$H$16*'GHG Estimation'!R514+'Emission factors'!$H$17*'GHG Estimation'!R910</f>
        <v>0</v>
      </c>
      <c r="S1306" s="98">
        <f>S118+'Emission factors'!$H$16*'GHG Estimation'!S514+'Emission factors'!$H$17*'GHG Estimation'!S910</f>
        <v>0</v>
      </c>
      <c r="T1306" s="98">
        <f>T118+'Emission factors'!$H$16*'GHG Estimation'!T514+'Emission factors'!$H$17*'GHG Estimation'!T910</f>
        <v>0</v>
      </c>
      <c r="U1306" s="98">
        <f>U118+'Emission factors'!$H$16*'GHG Estimation'!U514+'Emission factors'!$H$17*'GHG Estimation'!U910</f>
        <v>0</v>
      </c>
    </row>
    <row r="1307" spans="1:21" x14ac:dyDescent="0.25">
      <c r="A1307" s="92" t="s">
        <v>11</v>
      </c>
      <c r="B1307" s="92" t="s">
        <v>12</v>
      </c>
      <c r="C1307" s="92" t="s">
        <v>13</v>
      </c>
      <c r="D1307" s="92" t="s">
        <v>14</v>
      </c>
      <c r="E1307" s="92" t="s">
        <v>26</v>
      </c>
      <c r="G1307" s="92" t="s">
        <v>97</v>
      </c>
      <c r="H1307" s="92" t="s">
        <v>94</v>
      </c>
      <c r="I1307" s="88" t="s">
        <v>221</v>
      </c>
      <c r="L1307" s="98">
        <f>L119+'Emission factors'!$H$16*'GHG Estimation'!L515+'Emission factors'!$H$17*'GHG Estimation'!L911</f>
        <v>0</v>
      </c>
      <c r="M1307" s="98">
        <f>M119+'Emission factors'!$H$16*'GHG Estimation'!M515+'Emission factors'!$H$17*'GHG Estimation'!M911</f>
        <v>0</v>
      </c>
      <c r="N1307" s="98">
        <f>N119+'Emission factors'!$H$16*'GHG Estimation'!N515+'Emission factors'!$H$17*'GHG Estimation'!N911</f>
        <v>0</v>
      </c>
      <c r="O1307" s="98">
        <f>O119+'Emission factors'!$H$16*'GHG Estimation'!O515+'Emission factors'!$H$17*'GHG Estimation'!O911</f>
        <v>0</v>
      </c>
      <c r="P1307" s="98">
        <f>P119+'Emission factors'!$H$16*'GHG Estimation'!P515+'Emission factors'!$H$17*'GHG Estimation'!P911</f>
        <v>0</v>
      </c>
      <c r="Q1307" s="98">
        <f>Q119+'Emission factors'!$H$16*'GHG Estimation'!Q515+'Emission factors'!$H$17*'GHG Estimation'!Q911</f>
        <v>0</v>
      </c>
      <c r="R1307" s="98">
        <f>R119+'Emission factors'!$H$16*'GHG Estimation'!R515+'Emission factors'!$H$17*'GHG Estimation'!R911</f>
        <v>0</v>
      </c>
      <c r="S1307" s="98">
        <f>S119+'Emission factors'!$H$16*'GHG Estimation'!S515+'Emission factors'!$H$17*'GHG Estimation'!S911</f>
        <v>0</v>
      </c>
      <c r="T1307" s="98">
        <f>T119+'Emission factors'!$H$16*'GHG Estimation'!T515+'Emission factors'!$H$17*'GHG Estimation'!T911</f>
        <v>0</v>
      </c>
      <c r="U1307" s="98">
        <f>U119+'Emission factors'!$H$16*'GHG Estimation'!U515+'Emission factors'!$H$17*'GHG Estimation'!U911</f>
        <v>0</v>
      </c>
    </row>
    <row r="1308" spans="1:21" x14ac:dyDescent="0.25">
      <c r="A1308" s="92" t="s">
        <v>11</v>
      </c>
      <c r="B1308" s="92" t="s">
        <v>12</v>
      </c>
      <c r="C1308" s="92" t="s">
        <v>13</v>
      </c>
      <c r="D1308" s="92" t="s">
        <v>14</v>
      </c>
      <c r="E1308" s="92" t="s">
        <v>26</v>
      </c>
      <c r="G1308" s="92" t="s">
        <v>97</v>
      </c>
      <c r="H1308" s="92" t="s">
        <v>94</v>
      </c>
      <c r="I1308" s="88" t="s">
        <v>222</v>
      </c>
      <c r="L1308" s="98">
        <f>L120+'Emission factors'!$H$16*'GHG Estimation'!L516+'Emission factors'!$H$17*'GHG Estimation'!L912</f>
        <v>0</v>
      </c>
      <c r="M1308" s="98">
        <f>M120+'Emission factors'!$H$16*'GHG Estimation'!M516+'Emission factors'!$H$17*'GHG Estimation'!M912</f>
        <v>0</v>
      </c>
      <c r="N1308" s="98">
        <f>N120+'Emission factors'!$H$16*'GHG Estimation'!N516+'Emission factors'!$H$17*'GHG Estimation'!N912</f>
        <v>0</v>
      </c>
      <c r="O1308" s="98">
        <f>O120+'Emission factors'!$H$16*'GHG Estimation'!O516+'Emission factors'!$H$17*'GHG Estimation'!O912</f>
        <v>0</v>
      </c>
      <c r="P1308" s="98">
        <f>P120+'Emission factors'!$H$16*'GHG Estimation'!P516+'Emission factors'!$H$17*'GHG Estimation'!P912</f>
        <v>0</v>
      </c>
      <c r="Q1308" s="98">
        <f>Q120+'Emission factors'!$H$16*'GHG Estimation'!Q516+'Emission factors'!$H$17*'GHG Estimation'!Q912</f>
        <v>0</v>
      </c>
      <c r="R1308" s="98">
        <f>R120+'Emission factors'!$H$16*'GHG Estimation'!R516+'Emission factors'!$H$17*'GHG Estimation'!R912</f>
        <v>0</v>
      </c>
      <c r="S1308" s="98">
        <f>S120+'Emission factors'!$H$16*'GHG Estimation'!S516+'Emission factors'!$H$17*'GHG Estimation'!S912</f>
        <v>0</v>
      </c>
      <c r="T1308" s="98">
        <f>T120+'Emission factors'!$H$16*'GHG Estimation'!T516+'Emission factors'!$H$17*'GHG Estimation'!T912</f>
        <v>0</v>
      </c>
      <c r="U1308" s="98">
        <f>U120+'Emission factors'!$H$16*'GHG Estimation'!U516+'Emission factors'!$H$17*'GHG Estimation'!U912</f>
        <v>0</v>
      </c>
    </row>
    <row r="1309" spans="1:21" x14ac:dyDescent="0.25">
      <c r="A1309" s="92" t="s">
        <v>11</v>
      </c>
      <c r="B1309" s="92" t="s">
        <v>12</v>
      </c>
      <c r="C1309" s="92" t="s">
        <v>13</v>
      </c>
      <c r="D1309" s="92" t="s">
        <v>14</v>
      </c>
      <c r="E1309" s="92" t="s">
        <v>26</v>
      </c>
      <c r="G1309" s="92" t="s">
        <v>97</v>
      </c>
      <c r="H1309" s="92" t="s">
        <v>94</v>
      </c>
      <c r="I1309" s="88" t="s">
        <v>201</v>
      </c>
      <c r="L1309" s="98">
        <f>L121+'Emission factors'!$H$16*'GHG Estimation'!L517+'Emission factors'!$H$17*'GHG Estimation'!L913</f>
        <v>0</v>
      </c>
      <c r="M1309" s="98">
        <f>M121+'Emission factors'!$H$16*'GHG Estimation'!M517+'Emission factors'!$H$17*'GHG Estimation'!M913</f>
        <v>0</v>
      </c>
      <c r="N1309" s="98">
        <f>N121+'Emission factors'!$H$16*'GHG Estimation'!N517+'Emission factors'!$H$17*'GHG Estimation'!N913</f>
        <v>128376.1904979411</v>
      </c>
      <c r="O1309" s="98">
        <f>O121+'Emission factors'!$H$16*'GHG Estimation'!O517+'Emission factors'!$H$17*'GHG Estimation'!O913</f>
        <v>120179.53556604352</v>
      </c>
      <c r="P1309" s="98">
        <f>P121+'Emission factors'!$H$16*'GHG Estimation'!P517+'Emission factors'!$H$17*'GHG Estimation'!P913</f>
        <v>26044.646296232855</v>
      </c>
      <c r="Q1309" s="98">
        <f>Q121+'Emission factors'!$H$16*'GHG Estimation'!Q517+'Emission factors'!$H$17*'GHG Estimation'!Q913</f>
        <v>196.08221905057499</v>
      </c>
      <c r="R1309" s="98">
        <f>R121+'Emission factors'!$H$16*'GHG Estimation'!R517+'Emission factors'!$H$17*'GHG Estimation'!R913</f>
        <v>37.713820351350002</v>
      </c>
      <c r="S1309" s="98">
        <f>S121+'Emission factors'!$H$16*'GHG Estimation'!S517+'Emission factors'!$H$17*'GHG Estimation'!S913</f>
        <v>0</v>
      </c>
      <c r="T1309" s="98">
        <f>T121+'Emission factors'!$H$16*'GHG Estimation'!T517+'Emission factors'!$H$17*'GHG Estimation'!T913</f>
        <v>0</v>
      </c>
      <c r="U1309" s="98">
        <f>U121+'Emission factors'!$H$16*'GHG Estimation'!U517+'Emission factors'!$H$17*'GHG Estimation'!U913</f>
        <v>0</v>
      </c>
    </row>
    <row r="1310" spans="1:21" x14ac:dyDescent="0.25">
      <c r="A1310" s="92" t="s">
        <v>11</v>
      </c>
      <c r="B1310" s="92" t="s">
        <v>12</v>
      </c>
      <c r="C1310" s="92" t="s">
        <v>13</v>
      </c>
      <c r="D1310" s="92" t="s">
        <v>14</v>
      </c>
      <c r="E1310" s="92" t="s">
        <v>26</v>
      </c>
      <c r="G1310" s="92" t="s">
        <v>97</v>
      </c>
      <c r="H1310" s="92" t="s">
        <v>94</v>
      </c>
      <c r="I1310" s="88" t="s">
        <v>207</v>
      </c>
      <c r="L1310" s="98">
        <f>L122+'Emission factors'!$H$16*'GHG Estimation'!L518+'Emission factors'!$H$17*'GHG Estimation'!L914</f>
        <v>0</v>
      </c>
      <c r="M1310" s="98">
        <f>M122+'Emission factors'!$H$16*'GHG Estimation'!M518+'Emission factors'!$H$17*'GHG Estimation'!M914</f>
        <v>0</v>
      </c>
      <c r="N1310" s="98">
        <f>N122+'Emission factors'!$H$16*'GHG Estimation'!N518+'Emission factors'!$H$17*'GHG Estimation'!N914</f>
        <v>0</v>
      </c>
      <c r="O1310" s="98">
        <f>O122+'Emission factors'!$H$16*'GHG Estimation'!O518+'Emission factors'!$H$17*'GHG Estimation'!O914</f>
        <v>0</v>
      </c>
      <c r="P1310" s="98">
        <f>P122+'Emission factors'!$H$16*'GHG Estimation'!P518+'Emission factors'!$H$17*'GHG Estimation'!P914</f>
        <v>0</v>
      </c>
      <c r="Q1310" s="98">
        <f>Q122+'Emission factors'!$H$16*'GHG Estimation'!Q518+'Emission factors'!$H$17*'GHG Estimation'!Q914</f>
        <v>0</v>
      </c>
      <c r="R1310" s="98">
        <f>R122+'Emission factors'!$H$16*'GHG Estimation'!R518+'Emission factors'!$H$17*'GHG Estimation'!R914</f>
        <v>0</v>
      </c>
      <c r="S1310" s="98">
        <f>S122+'Emission factors'!$H$16*'GHG Estimation'!S518+'Emission factors'!$H$17*'GHG Estimation'!S914</f>
        <v>0</v>
      </c>
      <c r="T1310" s="98">
        <f>T122+'Emission factors'!$H$16*'GHG Estimation'!T518+'Emission factors'!$H$17*'GHG Estimation'!T914</f>
        <v>0</v>
      </c>
      <c r="U1310" s="98">
        <f>U122+'Emission factors'!$H$16*'GHG Estimation'!U518+'Emission factors'!$H$17*'GHG Estimation'!U914</f>
        <v>0</v>
      </c>
    </row>
    <row r="1311" spans="1:21" x14ac:dyDescent="0.25">
      <c r="A1311" s="92" t="s">
        <v>11</v>
      </c>
      <c r="B1311" s="92" t="s">
        <v>12</v>
      </c>
      <c r="C1311" s="92" t="s">
        <v>13</v>
      </c>
      <c r="D1311" s="92" t="s">
        <v>14</v>
      </c>
      <c r="E1311" s="92" t="s">
        <v>26</v>
      </c>
      <c r="G1311" s="92" t="s">
        <v>97</v>
      </c>
      <c r="H1311" s="92" t="s">
        <v>94</v>
      </c>
      <c r="I1311" s="88" t="s">
        <v>218</v>
      </c>
      <c r="L1311" s="98">
        <f>L123+'Emission factors'!$H$16*'GHG Estimation'!L519+'Emission factors'!$H$17*'GHG Estimation'!L915</f>
        <v>0</v>
      </c>
      <c r="M1311" s="98">
        <f>M123+'Emission factors'!$H$16*'GHG Estimation'!M519+'Emission factors'!$H$17*'GHG Estimation'!M915</f>
        <v>0</v>
      </c>
      <c r="N1311" s="98">
        <f>N123+'Emission factors'!$H$16*'GHG Estimation'!N519+'Emission factors'!$H$17*'GHG Estimation'!N915</f>
        <v>0</v>
      </c>
      <c r="O1311" s="98">
        <f>O123+'Emission factors'!$H$16*'GHG Estimation'!O519+'Emission factors'!$H$17*'GHG Estimation'!O915</f>
        <v>0</v>
      </c>
      <c r="P1311" s="98">
        <f>P123+'Emission factors'!$H$16*'GHG Estimation'!P519+'Emission factors'!$H$17*'GHG Estimation'!P915</f>
        <v>0</v>
      </c>
      <c r="Q1311" s="98">
        <f>Q123+'Emission factors'!$H$16*'GHG Estimation'!Q519+'Emission factors'!$H$17*'GHG Estimation'!Q915</f>
        <v>0</v>
      </c>
      <c r="R1311" s="98">
        <f>R123+'Emission factors'!$H$16*'GHG Estimation'!R519+'Emission factors'!$H$17*'GHG Estimation'!R915</f>
        <v>0</v>
      </c>
      <c r="S1311" s="98">
        <f>S123+'Emission factors'!$H$16*'GHG Estimation'!S519+'Emission factors'!$H$17*'GHG Estimation'!S915</f>
        <v>0</v>
      </c>
      <c r="T1311" s="98">
        <f>T123+'Emission factors'!$H$16*'GHG Estimation'!T519+'Emission factors'!$H$17*'GHG Estimation'!T915</f>
        <v>0</v>
      </c>
      <c r="U1311" s="98">
        <f>U123+'Emission factors'!$H$16*'GHG Estimation'!U519+'Emission factors'!$H$17*'GHG Estimation'!U915</f>
        <v>0</v>
      </c>
    </row>
    <row r="1312" spans="1:21" x14ac:dyDescent="0.25">
      <c r="A1312" s="92" t="s">
        <v>11</v>
      </c>
      <c r="B1312" s="92" t="s">
        <v>12</v>
      </c>
      <c r="C1312" s="92" t="s">
        <v>13</v>
      </c>
      <c r="D1312" s="92" t="s">
        <v>14</v>
      </c>
      <c r="E1312" s="92" t="s">
        <v>26</v>
      </c>
      <c r="G1312" s="92" t="s">
        <v>97</v>
      </c>
      <c r="H1312" s="92" t="s">
        <v>94</v>
      </c>
      <c r="I1312" s="88" t="s">
        <v>194</v>
      </c>
      <c r="L1312" s="98">
        <f>L124+'Emission factors'!$H$16*'GHG Estimation'!L520+'Emission factors'!$H$17*'GHG Estimation'!L916</f>
        <v>0</v>
      </c>
      <c r="M1312" s="98">
        <f>M124+'Emission factors'!$H$16*'GHG Estimation'!M520+'Emission factors'!$H$17*'GHG Estimation'!M916</f>
        <v>0</v>
      </c>
      <c r="N1312" s="98">
        <f>N124+'Emission factors'!$H$16*'GHG Estimation'!N520+'Emission factors'!$H$17*'GHG Estimation'!N916</f>
        <v>0</v>
      </c>
      <c r="O1312" s="98">
        <f>O124+'Emission factors'!$H$16*'GHG Estimation'!O520+'Emission factors'!$H$17*'GHG Estimation'!O916</f>
        <v>0</v>
      </c>
      <c r="P1312" s="98">
        <f>P124+'Emission factors'!$H$16*'GHG Estimation'!P520+'Emission factors'!$H$17*'GHG Estimation'!P916</f>
        <v>0</v>
      </c>
      <c r="Q1312" s="98">
        <f>Q124+'Emission factors'!$H$16*'GHG Estimation'!Q520+'Emission factors'!$H$17*'GHG Estimation'!Q916</f>
        <v>0</v>
      </c>
      <c r="R1312" s="98">
        <f>R124+'Emission factors'!$H$16*'GHG Estimation'!R520+'Emission factors'!$H$17*'GHG Estimation'!R916</f>
        <v>0</v>
      </c>
      <c r="S1312" s="98">
        <f>S124+'Emission factors'!$H$16*'GHG Estimation'!S520+'Emission factors'!$H$17*'GHG Estimation'!S916</f>
        <v>0</v>
      </c>
      <c r="T1312" s="98">
        <f>T124+'Emission factors'!$H$16*'GHG Estimation'!T520+'Emission factors'!$H$17*'GHG Estimation'!T916</f>
        <v>0</v>
      </c>
      <c r="U1312" s="98">
        <f>U124+'Emission factors'!$H$16*'GHG Estimation'!U520+'Emission factors'!$H$17*'GHG Estimation'!U916</f>
        <v>0</v>
      </c>
    </row>
    <row r="1313" spans="1:21" x14ac:dyDescent="0.25">
      <c r="A1313" s="92" t="s">
        <v>11</v>
      </c>
      <c r="B1313" s="92" t="s">
        <v>12</v>
      </c>
      <c r="C1313" s="92" t="s">
        <v>13</v>
      </c>
      <c r="D1313" s="92" t="s">
        <v>14</v>
      </c>
      <c r="E1313" s="92" t="s">
        <v>26</v>
      </c>
      <c r="G1313" s="92" t="s">
        <v>97</v>
      </c>
      <c r="H1313" s="92" t="s">
        <v>94</v>
      </c>
      <c r="I1313" s="88" t="s">
        <v>195</v>
      </c>
      <c r="L1313" s="98">
        <f>L125+'Emission factors'!$H$16*'GHG Estimation'!L521+'Emission factors'!$H$17*'GHG Estimation'!L917</f>
        <v>0</v>
      </c>
      <c r="M1313" s="98">
        <f>M125+'Emission factors'!$H$16*'GHG Estimation'!M521+'Emission factors'!$H$17*'GHG Estimation'!M917</f>
        <v>0</v>
      </c>
      <c r="N1313" s="98">
        <f>N125+'Emission factors'!$H$16*'GHG Estimation'!N521+'Emission factors'!$H$17*'GHG Estimation'!N917</f>
        <v>0</v>
      </c>
      <c r="O1313" s="98">
        <f>O125+'Emission factors'!$H$16*'GHG Estimation'!O521+'Emission factors'!$H$17*'GHG Estimation'!O917</f>
        <v>0</v>
      </c>
      <c r="P1313" s="98">
        <f>P125+'Emission factors'!$H$16*'GHG Estimation'!P521+'Emission factors'!$H$17*'GHG Estimation'!P917</f>
        <v>0</v>
      </c>
      <c r="Q1313" s="98">
        <f>Q125+'Emission factors'!$H$16*'GHG Estimation'!Q521+'Emission factors'!$H$17*'GHG Estimation'!Q917</f>
        <v>0</v>
      </c>
      <c r="R1313" s="98">
        <f>R125+'Emission factors'!$H$16*'GHG Estimation'!R521+'Emission factors'!$H$17*'GHG Estimation'!R917</f>
        <v>0</v>
      </c>
      <c r="S1313" s="98">
        <f>S125+'Emission factors'!$H$16*'GHG Estimation'!S521+'Emission factors'!$H$17*'GHG Estimation'!S917</f>
        <v>0</v>
      </c>
      <c r="T1313" s="98">
        <f>T125+'Emission factors'!$H$16*'GHG Estimation'!T521+'Emission factors'!$H$17*'GHG Estimation'!T917</f>
        <v>0</v>
      </c>
      <c r="U1313" s="98">
        <f>U125+'Emission factors'!$H$16*'GHG Estimation'!U521+'Emission factors'!$H$17*'GHG Estimation'!U917</f>
        <v>0</v>
      </c>
    </row>
    <row r="1314" spans="1:21" x14ac:dyDescent="0.25">
      <c r="A1314" s="92" t="s">
        <v>11</v>
      </c>
      <c r="B1314" s="92" t="s">
        <v>12</v>
      </c>
      <c r="C1314" s="92" t="s">
        <v>13</v>
      </c>
      <c r="D1314" s="92" t="s">
        <v>14</v>
      </c>
      <c r="E1314" s="92" t="s">
        <v>26</v>
      </c>
      <c r="G1314" s="92" t="s">
        <v>97</v>
      </c>
      <c r="H1314" s="92" t="s">
        <v>94</v>
      </c>
      <c r="I1314" s="88" t="s">
        <v>209</v>
      </c>
      <c r="L1314" s="98">
        <f>L126+'Emission factors'!$H$16*'GHG Estimation'!L522+'Emission factors'!$H$17*'GHG Estimation'!L918</f>
        <v>0</v>
      </c>
      <c r="M1314" s="98">
        <f>M126+'Emission factors'!$H$16*'GHG Estimation'!M522+'Emission factors'!$H$17*'GHG Estimation'!M918</f>
        <v>0</v>
      </c>
      <c r="N1314" s="98">
        <f>N126+'Emission factors'!$H$16*'GHG Estimation'!N522+'Emission factors'!$H$17*'GHG Estimation'!N918</f>
        <v>0</v>
      </c>
      <c r="O1314" s="98">
        <f>O126+'Emission factors'!$H$16*'GHG Estimation'!O522+'Emission factors'!$H$17*'GHG Estimation'!O918</f>
        <v>0</v>
      </c>
      <c r="P1314" s="98">
        <f>P126+'Emission factors'!$H$16*'GHG Estimation'!P522+'Emission factors'!$H$17*'GHG Estimation'!P918</f>
        <v>0</v>
      </c>
      <c r="Q1314" s="98">
        <f>Q126+'Emission factors'!$H$16*'GHG Estimation'!Q522+'Emission factors'!$H$17*'GHG Estimation'!Q918</f>
        <v>0</v>
      </c>
      <c r="R1314" s="98">
        <f>R126+'Emission factors'!$H$16*'GHG Estimation'!R522+'Emission factors'!$H$17*'GHG Estimation'!R918</f>
        <v>0</v>
      </c>
      <c r="S1314" s="98">
        <f>S126+'Emission factors'!$H$16*'GHG Estimation'!S522+'Emission factors'!$H$17*'GHG Estimation'!S918</f>
        <v>0</v>
      </c>
      <c r="T1314" s="98">
        <f>T126+'Emission factors'!$H$16*'GHG Estimation'!T522+'Emission factors'!$H$17*'GHG Estimation'!T918</f>
        <v>874.63451761042495</v>
      </c>
      <c r="U1314" s="98">
        <f>U126+'Emission factors'!$H$16*'GHG Estimation'!U522+'Emission factors'!$H$17*'GHG Estimation'!U918</f>
        <v>2290.7596052055001</v>
      </c>
    </row>
    <row r="1315" spans="1:21" x14ac:dyDescent="0.25">
      <c r="A1315" s="92" t="s">
        <v>11</v>
      </c>
      <c r="B1315" s="92" t="s">
        <v>12</v>
      </c>
      <c r="C1315" s="92" t="s">
        <v>13</v>
      </c>
      <c r="D1315" s="92" t="s">
        <v>14</v>
      </c>
      <c r="E1315" s="92" t="s">
        <v>26</v>
      </c>
      <c r="G1315" s="92" t="s">
        <v>97</v>
      </c>
      <c r="H1315" s="92" t="s">
        <v>94</v>
      </c>
      <c r="I1315" s="88" t="s">
        <v>208</v>
      </c>
      <c r="L1315" s="98">
        <f>L127+'Emission factors'!$H$16*'GHG Estimation'!L523+'Emission factors'!$H$17*'GHG Estimation'!L919</f>
        <v>0</v>
      </c>
      <c r="M1315" s="98">
        <f>M127+'Emission factors'!$H$16*'GHG Estimation'!M523+'Emission factors'!$H$17*'GHG Estimation'!M919</f>
        <v>0</v>
      </c>
      <c r="N1315" s="98">
        <f>N127+'Emission factors'!$H$16*'GHG Estimation'!N523+'Emission factors'!$H$17*'GHG Estimation'!N919</f>
        <v>0</v>
      </c>
      <c r="O1315" s="98">
        <f>O127+'Emission factors'!$H$16*'GHG Estimation'!O523+'Emission factors'!$H$17*'GHG Estimation'!O919</f>
        <v>0</v>
      </c>
      <c r="P1315" s="98">
        <f>P127+'Emission factors'!$H$16*'GHG Estimation'!P523+'Emission factors'!$H$17*'GHG Estimation'!P919</f>
        <v>0</v>
      </c>
      <c r="Q1315" s="98">
        <f>Q127+'Emission factors'!$H$16*'GHG Estimation'!Q523+'Emission factors'!$H$17*'GHG Estimation'!Q919</f>
        <v>0</v>
      </c>
      <c r="R1315" s="98">
        <f>R127+'Emission factors'!$H$16*'GHG Estimation'!R523+'Emission factors'!$H$17*'GHG Estimation'!R919</f>
        <v>0</v>
      </c>
      <c r="S1315" s="98">
        <f>S127+'Emission factors'!$H$16*'GHG Estimation'!S523+'Emission factors'!$H$17*'GHG Estimation'!S919</f>
        <v>0</v>
      </c>
      <c r="T1315" s="98">
        <f>T127+'Emission factors'!$H$16*'GHG Estimation'!T523+'Emission factors'!$H$17*'GHG Estimation'!T919</f>
        <v>0</v>
      </c>
      <c r="U1315" s="98">
        <f>U127+'Emission factors'!$H$16*'GHG Estimation'!U523+'Emission factors'!$H$17*'GHG Estimation'!U919</f>
        <v>0</v>
      </c>
    </row>
    <row r="1316" spans="1:21" x14ac:dyDescent="0.25">
      <c r="A1316" s="92" t="s">
        <v>11</v>
      </c>
      <c r="B1316" s="92" t="s">
        <v>12</v>
      </c>
      <c r="C1316" s="92" t="s">
        <v>13</v>
      </c>
      <c r="D1316" s="92" t="s">
        <v>14</v>
      </c>
      <c r="E1316" s="92" t="s">
        <v>26</v>
      </c>
      <c r="G1316" s="92" t="s">
        <v>97</v>
      </c>
      <c r="H1316" s="92" t="s">
        <v>94</v>
      </c>
      <c r="I1316" s="88" t="s">
        <v>226</v>
      </c>
      <c r="L1316" s="98">
        <f>L128+'Emission factors'!$H$16*'GHG Estimation'!L524+'Emission factors'!$H$17*'GHG Estimation'!L920</f>
        <v>0</v>
      </c>
      <c r="M1316" s="98">
        <f>M128+'Emission factors'!$H$16*'GHG Estimation'!M524+'Emission factors'!$H$17*'GHG Estimation'!M920</f>
        <v>0</v>
      </c>
      <c r="N1316" s="98">
        <f>N128+'Emission factors'!$H$16*'GHG Estimation'!N524+'Emission factors'!$H$17*'GHG Estimation'!N920</f>
        <v>0</v>
      </c>
      <c r="O1316" s="98">
        <f>O128+'Emission factors'!$H$16*'GHG Estimation'!O524+'Emission factors'!$H$17*'GHG Estimation'!O920</f>
        <v>0</v>
      </c>
      <c r="P1316" s="98">
        <f>P128+'Emission factors'!$H$16*'GHG Estimation'!P524+'Emission factors'!$H$17*'GHG Estimation'!P920</f>
        <v>0</v>
      </c>
      <c r="Q1316" s="98">
        <f>Q128+'Emission factors'!$H$16*'GHG Estimation'!Q524+'Emission factors'!$H$17*'GHG Estimation'!Q920</f>
        <v>0</v>
      </c>
      <c r="R1316" s="98">
        <f>R128+'Emission factors'!$H$16*'GHG Estimation'!R524+'Emission factors'!$H$17*'GHG Estimation'!R920</f>
        <v>0</v>
      </c>
      <c r="S1316" s="98">
        <f>S128+'Emission factors'!$H$16*'GHG Estimation'!S524+'Emission factors'!$H$17*'GHG Estimation'!S920</f>
        <v>0</v>
      </c>
      <c r="T1316" s="98">
        <f>T128+'Emission factors'!$H$16*'GHG Estimation'!T524+'Emission factors'!$H$17*'GHG Estimation'!T920</f>
        <v>0</v>
      </c>
      <c r="U1316" s="98">
        <f>U128+'Emission factors'!$H$16*'GHG Estimation'!U524+'Emission factors'!$H$17*'GHG Estimation'!U920</f>
        <v>0</v>
      </c>
    </row>
    <row r="1317" spans="1:21" x14ac:dyDescent="0.25">
      <c r="A1317" s="92" t="s">
        <v>11</v>
      </c>
      <c r="B1317" s="92" t="s">
        <v>12</v>
      </c>
      <c r="C1317" s="92" t="s">
        <v>13</v>
      </c>
      <c r="D1317" s="92" t="s">
        <v>14</v>
      </c>
      <c r="E1317" s="92" t="s">
        <v>26</v>
      </c>
      <c r="G1317" s="92" t="s">
        <v>97</v>
      </c>
      <c r="H1317" s="92" t="s">
        <v>94</v>
      </c>
      <c r="I1317" s="88" t="s">
        <v>196</v>
      </c>
      <c r="L1317" s="98">
        <f>L129+'Emission factors'!$H$16*'GHG Estimation'!L525+'Emission factors'!$H$17*'GHG Estimation'!L921</f>
        <v>0</v>
      </c>
      <c r="M1317" s="98">
        <f>M129+'Emission factors'!$H$16*'GHG Estimation'!M525+'Emission factors'!$H$17*'GHG Estimation'!M921</f>
        <v>0</v>
      </c>
      <c r="N1317" s="98">
        <f>N129+'Emission factors'!$H$16*'GHG Estimation'!N525+'Emission factors'!$H$17*'GHG Estimation'!N921</f>
        <v>0</v>
      </c>
      <c r="O1317" s="98">
        <f>O129+'Emission factors'!$H$16*'GHG Estimation'!O525+'Emission factors'!$H$17*'GHG Estimation'!O921</f>
        <v>0</v>
      </c>
      <c r="P1317" s="98">
        <f>P129+'Emission factors'!$H$16*'GHG Estimation'!P525+'Emission factors'!$H$17*'GHG Estimation'!P921</f>
        <v>0</v>
      </c>
      <c r="Q1317" s="98">
        <f>Q129+'Emission factors'!$H$16*'GHG Estimation'!Q525+'Emission factors'!$H$17*'GHG Estimation'!Q921</f>
        <v>0</v>
      </c>
      <c r="R1317" s="98">
        <f>R129+'Emission factors'!$H$16*'GHG Estimation'!R525+'Emission factors'!$H$17*'GHG Estimation'!R921</f>
        <v>0</v>
      </c>
      <c r="S1317" s="98">
        <f>S129+'Emission factors'!$H$16*'GHG Estimation'!S525+'Emission factors'!$H$17*'GHG Estimation'!S921</f>
        <v>0</v>
      </c>
      <c r="T1317" s="98">
        <f>T129+'Emission factors'!$H$16*'GHG Estimation'!T525+'Emission factors'!$H$17*'GHG Estimation'!T921</f>
        <v>0</v>
      </c>
      <c r="U1317" s="98">
        <f>U129+'Emission factors'!$H$16*'GHG Estimation'!U525+'Emission factors'!$H$17*'GHG Estimation'!U921</f>
        <v>0</v>
      </c>
    </row>
    <row r="1318" spans="1:21" x14ac:dyDescent="0.25">
      <c r="A1318" s="92" t="s">
        <v>11</v>
      </c>
      <c r="B1318" s="92" t="s">
        <v>12</v>
      </c>
      <c r="C1318" s="92" t="s">
        <v>13</v>
      </c>
      <c r="D1318" s="92" t="s">
        <v>14</v>
      </c>
      <c r="E1318" s="92" t="s">
        <v>26</v>
      </c>
      <c r="G1318" s="92" t="s">
        <v>97</v>
      </c>
      <c r="H1318" s="92" t="s">
        <v>94</v>
      </c>
      <c r="I1318" s="88" t="s">
        <v>197</v>
      </c>
      <c r="L1318" s="98">
        <f>L130+'Emission factors'!$H$16*'GHG Estimation'!L526+'Emission factors'!$H$17*'GHG Estimation'!L922</f>
        <v>0</v>
      </c>
      <c r="M1318" s="98">
        <f>M130+'Emission factors'!$H$16*'GHG Estimation'!M526+'Emission factors'!$H$17*'GHG Estimation'!M922</f>
        <v>0</v>
      </c>
      <c r="N1318" s="98">
        <f>N130+'Emission factors'!$H$16*'GHG Estimation'!N526+'Emission factors'!$H$17*'GHG Estimation'!N922</f>
        <v>0</v>
      </c>
      <c r="O1318" s="98">
        <f>O130+'Emission factors'!$H$16*'GHG Estimation'!O526+'Emission factors'!$H$17*'GHG Estimation'!O922</f>
        <v>782.95576234589998</v>
      </c>
      <c r="P1318" s="98">
        <f>P130+'Emission factors'!$H$16*'GHG Estimation'!P526+'Emission factors'!$H$17*'GHG Estimation'!P922</f>
        <v>260.98525411529999</v>
      </c>
      <c r="Q1318" s="98">
        <f>Q130+'Emission factors'!$H$16*'GHG Estimation'!Q526+'Emission factors'!$H$17*'GHG Estimation'!Q922</f>
        <v>0</v>
      </c>
      <c r="R1318" s="98">
        <f>R130+'Emission factors'!$H$16*'GHG Estimation'!R526+'Emission factors'!$H$17*'GHG Estimation'!R922</f>
        <v>0</v>
      </c>
      <c r="S1318" s="98">
        <f>S130+'Emission factors'!$H$16*'GHG Estimation'!S526+'Emission factors'!$H$17*'GHG Estimation'!S922</f>
        <v>0</v>
      </c>
      <c r="T1318" s="98">
        <f>T130+'Emission factors'!$H$16*'GHG Estimation'!T526+'Emission factors'!$H$17*'GHG Estimation'!T922</f>
        <v>0</v>
      </c>
      <c r="U1318" s="98">
        <f>U130+'Emission factors'!$H$16*'GHG Estimation'!U526+'Emission factors'!$H$17*'GHG Estimation'!U922</f>
        <v>0</v>
      </c>
    </row>
    <row r="1319" spans="1:21" x14ac:dyDescent="0.25">
      <c r="A1319" s="92" t="s">
        <v>11</v>
      </c>
      <c r="B1319" s="92" t="s">
        <v>12</v>
      </c>
      <c r="C1319" s="92" t="s">
        <v>13</v>
      </c>
      <c r="D1319" s="92" t="s">
        <v>14</v>
      </c>
      <c r="E1319" s="92" t="s">
        <v>26</v>
      </c>
      <c r="G1319" s="92" t="s">
        <v>97</v>
      </c>
      <c r="H1319" s="92" t="s">
        <v>94</v>
      </c>
      <c r="I1319" s="88" t="s">
        <v>229</v>
      </c>
      <c r="L1319" s="98">
        <f>L131+'Emission factors'!$H$16*'GHG Estimation'!L527+'Emission factors'!$H$17*'GHG Estimation'!L923</f>
        <v>0</v>
      </c>
      <c r="M1319" s="98">
        <f>M131+'Emission factors'!$H$16*'GHG Estimation'!M527+'Emission factors'!$H$17*'GHG Estimation'!M923</f>
        <v>0</v>
      </c>
      <c r="N1319" s="98">
        <f>N131+'Emission factors'!$H$16*'GHG Estimation'!N527+'Emission factors'!$H$17*'GHG Estimation'!N923</f>
        <v>0</v>
      </c>
      <c r="O1319" s="98">
        <f>O131+'Emission factors'!$H$16*'GHG Estimation'!O527+'Emission factors'!$H$17*'GHG Estimation'!O923</f>
        <v>0</v>
      </c>
      <c r="P1319" s="98">
        <f>P131+'Emission factors'!$H$16*'GHG Estimation'!P527+'Emission factors'!$H$17*'GHG Estimation'!P923</f>
        <v>0</v>
      </c>
      <c r="Q1319" s="98">
        <f>Q131+'Emission factors'!$H$16*'GHG Estimation'!Q527+'Emission factors'!$H$17*'GHG Estimation'!Q923</f>
        <v>0</v>
      </c>
      <c r="R1319" s="98">
        <f>R131+'Emission factors'!$H$16*'GHG Estimation'!R527+'Emission factors'!$H$17*'GHG Estimation'!R923</f>
        <v>0</v>
      </c>
      <c r="S1319" s="98">
        <f>S131+'Emission factors'!$H$16*'GHG Estimation'!S527+'Emission factors'!$H$17*'GHG Estimation'!S923</f>
        <v>0</v>
      </c>
      <c r="T1319" s="98">
        <f>T131+'Emission factors'!$H$16*'GHG Estimation'!T527+'Emission factors'!$H$17*'GHG Estimation'!T923</f>
        <v>0</v>
      </c>
      <c r="U1319" s="98">
        <f>U131+'Emission factors'!$H$16*'GHG Estimation'!U527+'Emission factors'!$H$17*'GHG Estimation'!U923</f>
        <v>0</v>
      </c>
    </row>
    <row r="1320" spans="1:21" x14ac:dyDescent="0.25">
      <c r="A1320" s="92" t="s">
        <v>11</v>
      </c>
      <c r="B1320" s="92" t="s">
        <v>12</v>
      </c>
      <c r="C1320" s="92" t="s">
        <v>13</v>
      </c>
      <c r="D1320" s="92" t="s">
        <v>14</v>
      </c>
      <c r="E1320" s="92" t="s">
        <v>26</v>
      </c>
      <c r="G1320" s="92" t="s">
        <v>97</v>
      </c>
      <c r="H1320" s="92" t="s">
        <v>94</v>
      </c>
      <c r="I1320" s="88" t="s">
        <v>198</v>
      </c>
      <c r="L1320" s="98">
        <f>L132+'Emission factors'!$H$16*'GHG Estimation'!L528+'Emission factors'!$H$17*'GHG Estimation'!L924</f>
        <v>0</v>
      </c>
      <c r="M1320" s="98">
        <f>M132+'Emission factors'!$H$16*'GHG Estimation'!M528+'Emission factors'!$H$17*'GHG Estimation'!M924</f>
        <v>0</v>
      </c>
      <c r="N1320" s="98">
        <f>N132+'Emission factors'!$H$16*'GHG Estimation'!N528+'Emission factors'!$H$17*'GHG Estimation'!N924</f>
        <v>0</v>
      </c>
      <c r="O1320" s="98">
        <f>O132+'Emission factors'!$H$16*'GHG Estimation'!O528+'Emission factors'!$H$17*'GHG Estimation'!O924</f>
        <v>0</v>
      </c>
      <c r="P1320" s="98">
        <f>P132+'Emission factors'!$H$16*'GHG Estimation'!P528+'Emission factors'!$H$17*'GHG Estimation'!P924</f>
        <v>0</v>
      </c>
      <c r="Q1320" s="98">
        <f>Q132+'Emission factors'!$H$16*'GHG Estimation'!Q528+'Emission factors'!$H$17*'GHG Estimation'!Q924</f>
        <v>0</v>
      </c>
      <c r="R1320" s="98">
        <f>R132+'Emission factors'!$H$16*'GHG Estimation'!R528+'Emission factors'!$H$17*'GHG Estimation'!R924</f>
        <v>0</v>
      </c>
      <c r="S1320" s="98">
        <f>S132+'Emission factors'!$H$16*'GHG Estimation'!S528+'Emission factors'!$H$17*'GHG Estimation'!S924</f>
        <v>0</v>
      </c>
      <c r="T1320" s="98">
        <f>T132+'Emission factors'!$H$16*'GHG Estimation'!T528+'Emission factors'!$H$17*'GHG Estimation'!T924</f>
        <v>0</v>
      </c>
      <c r="U1320" s="98">
        <f>U132+'Emission factors'!$H$16*'GHG Estimation'!U528+'Emission factors'!$H$17*'GHG Estimation'!U924</f>
        <v>0</v>
      </c>
    </row>
    <row r="1321" spans="1:21" x14ac:dyDescent="0.25">
      <c r="A1321" s="92" t="s">
        <v>11</v>
      </c>
      <c r="B1321" s="92" t="s">
        <v>12</v>
      </c>
      <c r="C1321" s="92" t="s">
        <v>13</v>
      </c>
      <c r="D1321" s="92" t="s">
        <v>14</v>
      </c>
      <c r="E1321" s="92" t="s">
        <v>26</v>
      </c>
      <c r="G1321" s="92" t="s">
        <v>97</v>
      </c>
      <c r="H1321" s="92" t="s">
        <v>94</v>
      </c>
      <c r="I1321" s="88" t="s">
        <v>231</v>
      </c>
      <c r="L1321" s="98">
        <f>L133+'Emission factors'!$H$16*'GHG Estimation'!L529+'Emission factors'!$H$17*'GHG Estimation'!L925</f>
        <v>0</v>
      </c>
      <c r="M1321" s="98">
        <f>M133+'Emission factors'!$H$16*'GHG Estimation'!M529+'Emission factors'!$H$17*'GHG Estimation'!M925</f>
        <v>0</v>
      </c>
      <c r="N1321" s="98">
        <f>N133+'Emission factors'!$H$16*'GHG Estimation'!N529+'Emission factors'!$H$17*'GHG Estimation'!N925</f>
        <v>0</v>
      </c>
      <c r="O1321" s="98">
        <f>O133+'Emission factors'!$H$16*'GHG Estimation'!O529+'Emission factors'!$H$17*'GHG Estimation'!O925</f>
        <v>0</v>
      </c>
      <c r="P1321" s="98">
        <f>P133+'Emission factors'!$H$16*'GHG Estimation'!P529+'Emission factors'!$H$17*'GHG Estimation'!P925</f>
        <v>0</v>
      </c>
      <c r="Q1321" s="98">
        <f>Q133+'Emission factors'!$H$16*'GHG Estimation'!Q529+'Emission factors'!$H$17*'GHG Estimation'!Q925</f>
        <v>0</v>
      </c>
      <c r="R1321" s="98">
        <f>R133+'Emission factors'!$H$16*'GHG Estimation'!R529+'Emission factors'!$H$17*'GHG Estimation'!R925</f>
        <v>0</v>
      </c>
      <c r="S1321" s="98">
        <f>S133+'Emission factors'!$H$16*'GHG Estimation'!S529+'Emission factors'!$H$17*'GHG Estimation'!S925</f>
        <v>0</v>
      </c>
      <c r="T1321" s="98">
        <f>T133+'Emission factors'!$H$16*'GHG Estimation'!T529+'Emission factors'!$H$17*'GHG Estimation'!T925</f>
        <v>0</v>
      </c>
      <c r="U1321" s="98">
        <f>U133+'Emission factors'!$H$16*'GHG Estimation'!U529+'Emission factors'!$H$17*'GHG Estimation'!U925</f>
        <v>0</v>
      </c>
    </row>
    <row r="1322" spans="1:21" x14ac:dyDescent="0.25">
      <c r="A1322" s="92" t="s">
        <v>11</v>
      </c>
      <c r="B1322" s="92" t="s">
        <v>12</v>
      </c>
      <c r="C1322" s="92" t="s">
        <v>13</v>
      </c>
      <c r="D1322" s="92" t="s">
        <v>14</v>
      </c>
      <c r="E1322" s="92" t="s">
        <v>26</v>
      </c>
      <c r="G1322" s="92" t="s">
        <v>97</v>
      </c>
      <c r="H1322" s="92" t="s">
        <v>94</v>
      </c>
      <c r="I1322" s="88" t="s">
        <v>230</v>
      </c>
      <c r="L1322" s="98">
        <f>L134+'Emission factors'!$H$16*'GHG Estimation'!L530+'Emission factors'!$H$17*'GHG Estimation'!L926</f>
        <v>0</v>
      </c>
      <c r="M1322" s="98">
        <f>M134+'Emission factors'!$H$16*'GHG Estimation'!M530+'Emission factors'!$H$17*'GHG Estimation'!M926</f>
        <v>0</v>
      </c>
      <c r="N1322" s="98">
        <f>N134+'Emission factors'!$H$16*'GHG Estimation'!N530+'Emission factors'!$H$17*'GHG Estimation'!N926</f>
        <v>0</v>
      </c>
      <c r="O1322" s="98">
        <f>O134+'Emission factors'!$H$16*'GHG Estimation'!O530+'Emission factors'!$H$17*'GHG Estimation'!O926</f>
        <v>0</v>
      </c>
      <c r="P1322" s="98">
        <f>P134+'Emission factors'!$H$16*'GHG Estimation'!P530+'Emission factors'!$H$17*'GHG Estimation'!P926</f>
        <v>0</v>
      </c>
      <c r="Q1322" s="98">
        <f>Q134+'Emission factors'!$H$16*'GHG Estimation'!Q530+'Emission factors'!$H$17*'GHG Estimation'!Q926</f>
        <v>0</v>
      </c>
      <c r="R1322" s="98">
        <f>R134+'Emission factors'!$H$16*'GHG Estimation'!R530+'Emission factors'!$H$17*'GHG Estimation'!R926</f>
        <v>0</v>
      </c>
      <c r="S1322" s="98">
        <f>S134+'Emission factors'!$H$16*'GHG Estimation'!S530+'Emission factors'!$H$17*'GHG Estimation'!S926</f>
        <v>0</v>
      </c>
      <c r="T1322" s="98">
        <f>T134+'Emission factors'!$H$16*'GHG Estimation'!T530+'Emission factors'!$H$17*'GHG Estimation'!T926</f>
        <v>0</v>
      </c>
      <c r="U1322" s="98">
        <f>U134+'Emission factors'!$H$16*'GHG Estimation'!U530+'Emission factors'!$H$17*'GHG Estimation'!U926</f>
        <v>0</v>
      </c>
    </row>
    <row r="1323" spans="1:21" x14ac:dyDescent="0.25">
      <c r="A1323" s="92" t="s">
        <v>11</v>
      </c>
      <c r="B1323" s="92" t="s">
        <v>12</v>
      </c>
      <c r="C1323" s="92" t="s">
        <v>13</v>
      </c>
      <c r="D1323" s="92" t="s">
        <v>14</v>
      </c>
      <c r="E1323" s="92" t="s">
        <v>26</v>
      </c>
      <c r="G1323" s="92" t="s">
        <v>97</v>
      </c>
      <c r="H1323" s="92" t="s">
        <v>94</v>
      </c>
      <c r="I1323" s="88" t="s">
        <v>232</v>
      </c>
      <c r="L1323" s="98">
        <f>L135+'Emission factors'!$H$16*'GHG Estimation'!L531+'Emission factors'!$H$17*'GHG Estimation'!L927</f>
        <v>0</v>
      </c>
      <c r="M1323" s="98">
        <f>M135+'Emission factors'!$H$16*'GHG Estimation'!M531+'Emission factors'!$H$17*'GHG Estimation'!M927</f>
        <v>0</v>
      </c>
      <c r="N1323" s="98">
        <f>N135+'Emission factors'!$H$16*'GHG Estimation'!N531+'Emission factors'!$H$17*'GHG Estimation'!N927</f>
        <v>0</v>
      </c>
      <c r="O1323" s="98">
        <f>O135+'Emission factors'!$H$16*'GHG Estimation'!O531+'Emission factors'!$H$17*'GHG Estimation'!O927</f>
        <v>0</v>
      </c>
      <c r="P1323" s="98">
        <f>P135+'Emission factors'!$H$16*'GHG Estimation'!P531+'Emission factors'!$H$17*'GHG Estimation'!P927</f>
        <v>0</v>
      </c>
      <c r="Q1323" s="98">
        <f>Q135+'Emission factors'!$H$16*'GHG Estimation'!Q531+'Emission factors'!$H$17*'GHG Estimation'!Q927</f>
        <v>0</v>
      </c>
      <c r="R1323" s="98">
        <f>R135+'Emission factors'!$H$16*'GHG Estimation'!R531+'Emission factors'!$H$17*'GHG Estimation'!R927</f>
        <v>0</v>
      </c>
      <c r="S1323" s="98">
        <f>S135+'Emission factors'!$H$16*'GHG Estimation'!S531+'Emission factors'!$H$17*'GHG Estimation'!S927</f>
        <v>0</v>
      </c>
      <c r="T1323" s="98">
        <f>T135+'Emission factors'!$H$16*'GHG Estimation'!T531+'Emission factors'!$H$17*'GHG Estimation'!T927</f>
        <v>0</v>
      </c>
      <c r="U1323" s="98">
        <f>U135+'Emission factors'!$H$16*'GHG Estimation'!U531+'Emission factors'!$H$17*'GHG Estimation'!U927</f>
        <v>0</v>
      </c>
    </row>
    <row r="1324" spans="1:21" x14ac:dyDescent="0.25">
      <c r="A1324" s="92" t="s">
        <v>11</v>
      </c>
      <c r="B1324" s="92" t="s">
        <v>12</v>
      </c>
      <c r="C1324" s="92" t="s">
        <v>13</v>
      </c>
      <c r="D1324" s="92" t="s">
        <v>14</v>
      </c>
      <c r="E1324" s="92" t="s">
        <v>26</v>
      </c>
      <c r="G1324" s="92" t="s">
        <v>97</v>
      </c>
      <c r="H1324" s="92" t="s">
        <v>94</v>
      </c>
      <c r="I1324" s="92" t="s">
        <v>225</v>
      </c>
      <c r="L1324" s="98">
        <f>L136+'Emission factors'!$H$16*'GHG Estimation'!L532+'Emission factors'!$H$17*'GHG Estimation'!L928</f>
        <v>0</v>
      </c>
      <c r="M1324" s="98">
        <f>M136+'Emission factors'!$H$16*'GHG Estimation'!M532+'Emission factors'!$H$17*'GHG Estimation'!M928</f>
        <v>0</v>
      </c>
      <c r="N1324" s="98">
        <f>N136+'Emission factors'!$H$16*'GHG Estimation'!N532+'Emission factors'!$H$17*'GHG Estimation'!N928</f>
        <v>0</v>
      </c>
      <c r="O1324" s="98">
        <f>O136+'Emission factors'!$H$16*'GHG Estimation'!O532+'Emission factors'!$H$17*'GHG Estimation'!O928</f>
        <v>0</v>
      </c>
      <c r="P1324" s="98">
        <f>P136+'Emission factors'!$H$16*'GHG Estimation'!P532+'Emission factors'!$H$17*'GHG Estimation'!P928</f>
        <v>0</v>
      </c>
      <c r="Q1324" s="98">
        <f>Q136+'Emission factors'!$H$16*'GHG Estimation'!Q532+'Emission factors'!$H$17*'GHG Estimation'!Q928</f>
        <v>0</v>
      </c>
      <c r="R1324" s="98">
        <f>R136+'Emission factors'!$H$16*'GHG Estimation'!R532+'Emission factors'!$H$17*'GHG Estimation'!R928</f>
        <v>0</v>
      </c>
      <c r="S1324" s="98">
        <f>S136+'Emission factors'!$H$16*'GHG Estimation'!S532+'Emission factors'!$H$17*'GHG Estimation'!S928</f>
        <v>0</v>
      </c>
      <c r="T1324" s="98">
        <f>T136+'Emission factors'!$H$16*'GHG Estimation'!T532+'Emission factors'!$H$17*'GHG Estimation'!T928</f>
        <v>0</v>
      </c>
      <c r="U1324" s="98">
        <f>U136+'Emission factors'!$H$16*'GHG Estimation'!U532+'Emission factors'!$H$17*'GHG Estimation'!U928</f>
        <v>0</v>
      </c>
    </row>
    <row r="1325" spans="1:21" x14ac:dyDescent="0.25">
      <c r="A1325" s="92" t="s">
        <v>11</v>
      </c>
      <c r="B1325" s="92" t="s">
        <v>12</v>
      </c>
      <c r="C1325" s="92" t="s">
        <v>13</v>
      </c>
      <c r="D1325" s="92" t="s">
        <v>14</v>
      </c>
      <c r="E1325" s="92" t="s">
        <v>26</v>
      </c>
      <c r="G1325" s="92" t="s">
        <v>97</v>
      </c>
      <c r="H1325" s="92" t="s">
        <v>94</v>
      </c>
      <c r="I1325" s="88" t="s">
        <v>205</v>
      </c>
      <c r="L1325" s="98">
        <f>L137+'Emission factors'!$H$16*'GHG Estimation'!L533+'Emission factors'!$H$17*'GHG Estimation'!L929</f>
        <v>0</v>
      </c>
      <c r="M1325" s="98">
        <f>M137+'Emission factors'!$H$16*'GHG Estimation'!M533+'Emission factors'!$H$17*'GHG Estimation'!M929</f>
        <v>0</v>
      </c>
      <c r="N1325" s="98">
        <f>N137+'Emission factors'!$H$16*'GHG Estimation'!N533+'Emission factors'!$H$17*'GHG Estimation'!N929</f>
        <v>0</v>
      </c>
      <c r="O1325" s="98">
        <f>O137+'Emission factors'!$H$16*'GHG Estimation'!O533+'Emission factors'!$H$17*'GHG Estimation'!O929</f>
        <v>0</v>
      </c>
      <c r="P1325" s="98">
        <f>P137+'Emission factors'!$H$16*'GHG Estimation'!P533+'Emission factors'!$H$17*'GHG Estimation'!P929</f>
        <v>0</v>
      </c>
      <c r="Q1325" s="98">
        <f>Q137+'Emission factors'!$H$16*'GHG Estimation'!Q533+'Emission factors'!$H$17*'GHG Estimation'!Q929</f>
        <v>0</v>
      </c>
      <c r="R1325" s="98">
        <f>R137+'Emission factors'!$H$16*'GHG Estimation'!R533+'Emission factors'!$H$17*'GHG Estimation'!R929</f>
        <v>0</v>
      </c>
      <c r="S1325" s="98">
        <f>S137+'Emission factors'!$H$16*'GHG Estimation'!S533+'Emission factors'!$H$17*'GHG Estimation'!S929</f>
        <v>0</v>
      </c>
      <c r="T1325" s="98">
        <f>T137+'Emission factors'!$H$16*'GHG Estimation'!T533+'Emission factors'!$H$17*'GHG Estimation'!T929</f>
        <v>0</v>
      </c>
      <c r="U1325" s="98">
        <f>U137+'Emission factors'!$H$16*'GHG Estimation'!U533+'Emission factors'!$H$17*'GHG Estimation'!U929</f>
        <v>0</v>
      </c>
    </row>
    <row r="1326" spans="1:21" x14ac:dyDescent="0.25">
      <c r="A1326" s="92" t="s">
        <v>11</v>
      </c>
      <c r="B1326" s="92" t="s">
        <v>12</v>
      </c>
      <c r="C1326" s="92" t="s">
        <v>13</v>
      </c>
      <c r="D1326" s="92" t="s">
        <v>14</v>
      </c>
      <c r="E1326" s="92" t="s">
        <v>26</v>
      </c>
      <c r="G1326" s="92" t="s">
        <v>97</v>
      </c>
      <c r="H1326" s="92" t="s">
        <v>94</v>
      </c>
      <c r="I1326" s="88" t="s">
        <v>204</v>
      </c>
      <c r="L1326" s="98">
        <f>L138+'Emission factors'!$H$16*'GHG Estimation'!L534+'Emission factors'!$H$17*'GHG Estimation'!L930</f>
        <v>0</v>
      </c>
      <c r="M1326" s="98">
        <f>M138+'Emission factors'!$H$16*'GHG Estimation'!M534+'Emission factors'!$H$17*'GHG Estimation'!M930</f>
        <v>0</v>
      </c>
      <c r="N1326" s="98">
        <f>N138+'Emission factors'!$H$16*'GHG Estimation'!N534+'Emission factors'!$H$17*'GHG Estimation'!N930</f>
        <v>0</v>
      </c>
      <c r="O1326" s="98">
        <f>O138+'Emission factors'!$H$16*'GHG Estimation'!O534+'Emission factors'!$H$17*'GHG Estimation'!O930</f>
        <v>0</v>
      </c>
      <c r="P1326" s="98">
        <f>P138+'Emission factors'!$H$16*'GHG Estimation'!P534+'Emission factors'!$H$17*'GHG Estimation'!P930</f>
        <v>0</v>
      </c>
      <c r="Q1326" s="98">
        <f>Q138+'Emission factors'!$H$16*'GHG Estimation'!Q534+'Emission factors'!$H$17*'GHG Estimation'!Q930</f>
        <v>0</v>
      </c>
      <c r="R1326" s="98">
        <f>R138+'Emission factors'!$H$16*'GHG Estimation'!R534+'Emission factors'!$H$17*'GHG Estimation'!R930</f>
        <v>1122.6610097059499</v>
      </c>
      <c r="S1326" s="98">
        <f>S138+'Emission factors'!$H$16*'GHG Estimation'!S534+'Emission factors'!$H$17*'GHG Estimation'!S930</f>
        <v>3343.6102581667492</v>
      </c>
      <c r="T1326" s="98">
        <f>T138+'Emission factors'!$H$16*'GHG Estimation'!T534+'Emission factors'!$H$17*'GHG Estimation'!T930</f>
        <v>14330.471555185502</v>
      </c>
      <c r="U1326" s="98">
        <f>U138+'Emission factors'!$H$16*'GHG Estimation'!U534+'Emission factors'!$H$17*'GHG Estimation'!U930</f>
        <v>26252.93050432553</v>
      </c>
    </row>
    <row r="1327" spans="1:21" x14ac:dyDescent="0.25">
      <c r="A1327" s="92" t="s">
        <v>11</v>
      </c>
      <c r="B1327" s="92" t="s">
        <v>12</v>
      </c>
      <c r="C1327" s="92" t="s">
        <v>13</v>
      </c>
      <c r="D1327" s="92" t="s">
        <v>14</v>
      </c>
      <c r="E1327" s="92" t="s">
        <v>26</v>
      </c>
      <c r="G1327" s="92" t="s">
        <v>97</v>
      </c>
      <c r="H1327" s="92" t="s">
        <v>94</v>
      </c>
      <c r="I1327" s="88" t="s">
        <v>228</v>
      </c>
      <c r="L1327" s="98">
        <f>L139+'Emission factors'!$H$16*'GHG Estimation'!L535+'Emission factors'!$H$17*'GHG Estimation'!L931</f>
        <v>0</v>
      </c>
      <c r="M1327" s="98">
        <f>M139+'Emission factors'!$H$16*'GHG Estimation'!M535+'Emission factors'!$H$17*'GHG Estimation'!M931</f>
        <v>0</v>
      </c>
      <c r="N1327" s="98">
        <f>N139+'Emission factors'!$H$16*'GHG Estimation'!N535+'Emission factors'!$H$17*'GHG Estimation'!N931</f>
        <v>0</v>
      </c>
      <c r="O1327" s="98">
        <f>O139+'Emission factors'!$H$16*'GHG Estimation'!O535+'Emission factors'!$H$17*'GHG Estimation'!O931</f>
        <v>0</v>
      </c>
      <c r="P1327" s="98">
        <f>P139+'Emission factors'!$H$16*'GHG Estimation'!P535+'Emission factors'!$H$17*'GHG Estimation'!P931</f>
        <v>0</v>
      </c>
      <c r="Q1327" s="98">
        <f>Q139+'Emission factors'!$H$16*'GHG Estimation'!Q535+'Emission factors'!$H$17*'GHG Estimation'!Q931</f>
        <v>0</v>
      </c>
      <c r="R1327" s="98">
        <f>R139+'Emission factors'!$H$16*'GHG Estimation'!R535+'Emission factors'!$H$17*'GHG Estimation'!R931</f>
        <v>0</v>
      </c>
      <c r="S1327" s="98">
        <f>S139+'Emission factors'!$H$16*'GHG Estimation'!S535+'Emission factors'!$H$17*'GHG Estimation'!S931</f>
        <v>0</v>
      </c>
      <c r="T1327" s="98">
        <f>T139+'Emission factors'!$H$16*'GHG Estimation'!T535+'Emission factors'!$H$17*'GHG Estimation'!T931</f>
        <v>0</v>
      </c>
      <c r="U1327" s="98">
        <f>U139+'Emission factors'!$H$16*'GHG Estimation'!U535+'Emission factors'!$H$17*'GHG Estimation'!U931</f>
        <v>0</v>
      </c>
    </row>
    <row r="1328" spans="1:21" x14ac:dyDescent="0.25">
      <c r="A1328" s="92" t="s">
        <v>11</v>
      </c>
      <c r="B1328" s="92" t="s">
        <v>12</v>
      </c>
      <c r="C1328" s="92" t="s">
        <v>13</v>
      </c>
      <c r="D1328" s="92" t="s">
        <v>14</v>
      </c>
      <c r="E1328" s="92" t="s">
        <v>26</v>
      </c>
      <c r="G1328" s="92" t="s">
        <v>97</v>
      </c>
      <c r="H1328" s="92" t="s">
        <v>94</v>
      </c>
      <c r="I1328" s="88" t="s">
        <v>202</v>
      </c>
      <c r="L1328" s="98">
        <f>L140+'Emission factors'!$H$16*'GHG Estimation'!L536+'Emission factors'!$H$17*'GHG Estimation'!L932</f>
        <v>0</v>
      </c>
      <c r="M1328" s="98">
        <f>M140+'Emission factors'!$H$16*'GHG Estimation'!M536+'Emission factors'!$H$17*'GHG Estimation'!M932</f>
        <v>0</v>
      </c>
      <c r="N1328" s="98">
        <f>N140+'Emission factors'!$H$16*'GHG Estimation'!N536+'Emission factors'!$H$17*'GHG Estimation'!N932</f>
        <v>0</v>
      </c>
      <c r="O1328" s="98">
        <f>O140+'Emission factors'!$H$16*'GHG Estimation'!O536+'Emission factors'!$H$17*'GHG Estimation'!O932</f>
        <v>0</v>
      </c>
      <c r="P1328" s="98">
        <f>P140+'Emission factors'!$H$16*'GHG Estimation'!P536+'Emission factors'!$H$17*'GHG Estimation'!P932</f>
        <v>0</v>
      </c>
      <c r="Q1328" s="98">
        <f>Q140+'Emission factors'!$H$16*'GHG Estimation'!Q536+'Emission factors'!$H$17*'GHG Estimation'!Q932</f>
        <v>0</v>
      </c>
      <c r="R1328" s="98">
        <f>R140+'Emission factors'!$H$16*'GHG Estimation'!R536+'Emission factors'!$H$17*'GHG Estimation'!R932</f>
        <v>0</v>
      </c>
      <c r="S1328" s="98">
        <f>S140+'Emission factors'!$H$16*'GHG Estimation'!S536+'Emission factors'!$H$17*'GHG Estimation'!S932</f>
        <v>0</v>
      </c>
      <c r="T1328" s="98">
        <f>T140+'Emission factors'!$H$16*'GHG Estimation'!T536+'Emission factors'!$H$17*'GHG Estimation'!T932</f>
        <v>0</v>
      </c>
      <c r="U1328" s="98">
        <f>U140+'Emission factors'!$H$16*'GHG Estimation'!U536+'Emission factors'!$H$17*'GHG Estimation'!U932</f>
        <v>0</v>
      </c>
    </row>
    <row r="1329" spans="1:21" x14ac:dyDescent="0.25">
      <c r="A1329" s="92" t="s">
        <v>11</v>
      </c>
      <c r="B1329" s="92" t="s">
        <v>12</v>
      </c>
      <c r="C1329" s="92" t="s">
        <v>13</v>
      </c>
      <c r="D1329" s="92" t="s">
        <v>14</v>
      </c>
      <c r="E1329" s="92" t="s">
        <v>26</v>
      </c>
      <c r="G1329" s="92" t="s">
        <v>97</v>
      </c>
      <c r="H1329" s="92" t="s">
        <v>94</v>
      </c>
      <c r="I1329" s="88" t="s">
        <v>190</v>
      </c>
      <c r="L1329" s="98">
        <f>L141+'Emission factors'!$H$16*'GHG Estimation'!L537+'Emission factors'!$H$17*'GHG Estimation'!L933</f>
        <v>0</v>
      </c>
      <c r="M1329" s="98">
        <f>M141+'Emission factors'!$H$16*'GHG Estimation'!M537+'Emission factors'!$H$17*'GHG Estimation'!M933</f>
        <v>0</v>
      </c>
      <c r="N1329" s="98">
        <f>N141+'Emission factors'!$H$16*'GHG Estimation'!N537+'Emission factors'!$H$17*'GHG Estimation'!N933</f>
        <v>0</v>
      </c>
      <c r="O1329" s="98">
        <f>O141+'Emission factors'!$H$16*'GHG Estimation'!O537+'Emission factors'!$H$17*'GHG Estimation'!O933</f>
        <v>0</v>
      </c>
      <c r="P1329" s="98">
        <f>P141+'Emission factors'!$H$16*'GHG Estimation'!P537+'Emission factors'!$H$17*'GHG Estimation'!P933</f>
        <v>0</v>
      </c>
      <c r="Q1329" s="98">
        <f>Q141+'Emission factors'!$H$16*'GHG Estimation'!Q537+'Emission factors'!$H$17*'GHG Estimation'!Q933</f>
        <v>0</v>
      </c>
      <c r="R1329" s="98">
        <f>R141+'Emission factors'!$H$16*'GHG Estimation'!R537+'Emission factors'!$H$17*'GHG Estimation'!R933</f>
        <v>0</v>
      </c>
      <c r="S1329" s="98">
        <f>S141+'Emission factors'!$H$16*'GHG Estimation'!S537+'Emission factors'!$H$17*'GHG Estimation'!S933</f>
        <v>0</v>
      </c>
      <c r="T1329" s="98">
        <f>T141+'Emission factors'!$H$16*'GHG Estimation'!T537+'Emission factors'!$H$17*'GHG Estimation'!T933</f>
        <v>0</v>
      </c>
      <c r="U1329" s="98">
        <f>U141+'Emission factors'!$H$16*'GHG Estimation'!U537+'Emission factors'!$H$17*'GHG Estimation'!U933</f>
        <v>0</v>
      </c>
    </row>
    <row r="1330" spans="1:21" x14ac:dyDescent="0.25">
      <c r="A1330" s="92" t="s">
        <v>11</v>
      </c>
      <c r="B1330" s="92" t="s">
        <v>12</v>
      </c>
      <c r="C1330" s="92" t="s">
        <v>13</v>
      </c>
      <c r="D1330" s="92" t="s">
        <v>14</v>
      </c>
      <c r="E1330" s="92" t="s">
        <v>26</v>
      </c>
      <c r="G1330" s="92" t="s">
        <v>97</v>
      </c>
      <c r="H1330" s="92" t="s">
        <v>94</v>
      </c>
      <c r="I1330" s="88" t="s">
        <v>210</v>
      </c>
      <c r="L1330" s="98">
        <f>L142+'Emission factors'!$H$16*'GHG Estimation'!L538+'Emission factors'!$H$17*'GHG Estimation'!L934</f>
        <v>0</v>
      </c>
      <c r="M1330" s="98">
        <f>M142+'Emission factors'!$H$16*'GHG Estimation'!M538+'Emission factors'!$H$17*'GHG Estimation'!M934</f>
        <v>0</v>
      </c>
      <c r="N1330" s="98">
        <f>N142+'Emission factors'!$H$16*'GHG Estimation'!N538+'Emission factors'!$H$17*'GHG Estimation'!N934</f>
        <v>0</v>
      </c>
      <c r="O1330" s="98">
        <f>O142+'Emission factors'!$H$16*'GHG Estimation'!O538+'Emission factors'!$H$17*'GHG Estimation'!O934</f>
        <v>0</v>
      </c>
      <c r="P1330" s="98">
        <f>P142+'Emission factors'!$H$16*'GHG Estimation'!P538+'Emission factors'!$H$17*'GHG Estimation'!P934</f>
        <v>0</v>
      </c>
      <c r="Q1330" s="98">
        <f>Q142+'Emission factors'!$H$16*'GHG Estimation'!Q538+'Emission factors'!$H$17*'GHG Estimation'!Q934</f>
        <v>0</v>
      </c>
      <c r="R1330" s="98">
        <f>R142+'Emission factors'!$H$16*'GHG Estimation'!R538+'Emission factors'!$H$17*'GHG Estimation'!R934</f>
        <v>0</v>
      </c>
      <c r="S1330" s="98">
        <f>S142+'Emission factors'!$H$16*'GHG Estimation'!S538+'Emission factors'!$H$17*'GHG Estimation'!S934</f>
        <v>0</v>
      </c>
      <c r="T1330" s="98">
        <f>T142+'Emission factors'!$H$16*'GHG Estimation'!T538+'Emission factors'!$H$17*'GHG Estimation'!T934</f>
        <v>0</v>
      </c>
      <c r="U1330" s="98">
        <f>U142+'Emission factors'!$H$16*'GHG Estimation'!U538+'Emission factors'!$H$17*'GHG Estimation'!U934</f>
        <v>0</v>
      </c>
    </row>
    <row r="1331" spans="1:21" x14ac:dyDescent="0.25">
      <c r="A1331" s="92" t="s">
        <v>11</v>
      </c>
      <c r="B1331" s="92" t="s">
        <v>12</v>
      </c>
      <c r="C1331" s="92" t="s">
        <v>13</v>
      </c>
      <c r="D1331" s="92" t="s">
        <v>14</v>
      </c>
      <c r="E1331" s="92" t="s">
        <v>26</v>
      </c>
      <c r="G1331" s="92" t="s">
        <v>97</v>
      </c>
      <c r="H1331" s="92" t="s">
        <v>94</v>
      </c>
      <c r="I1331" s="88" t="s">
        <v>199</v>
      </c>
      <c r="L1331" s="98">
        <f>L143+'Emission factors'!$H$16*'GHG Estimation'!L539+'Emission factors'!$H$17*'GHG Estimation'!L935</f>
        <v>0</v>
      </c>
      <c r="M1331" s="98">
        <f>M143+'Emission factors'!$H$16*'GHG Estimation'!M539+'Emission factors'!$H$17*'GHG Estimation'!M935</f>
        <v>0</v>
      </c>
      <c r="N1331" s="98">
        <f>N143+'Emission factors'!$H$16*'GHG Estimation'!N539+'Emission factors'!$H$17*'GHG Estimation'!N935</f>
        <v>0</v>
      </c>
      <c r="O1331" s="98">
        <f>O143+'Emission factors'!$H$16*'GHG Estimation'!O539+'Emission factors'!$H$17*'GHG Estimation'!O935</f>
        <v>0</v>
      </c>
      <c r="P1331" s="98">
        <f>P143+'Emission factors'!$H$16*'GHG Estimation'!P539+'Emission factors'!$H$17*'GHG Estimation'!P935</f>
        <v>0</v>
      </c>
      <c r="Q1331" s="98">
        <f>Q143+'Emission factors'!$H$16*'GHG Estimation'!Q539+'Emission factors'!$H$17*'GHG Estimation'!Q935</f>
        <v>0</v>
      </c>
      <c r="R1331" s="98">
        <f>R143+'Emission factors'!$H$16*'GHG Estimation'!R539+'Emission factors'!$H$17*'GHG Estimation'!R935</f>
        <v>0</v>
      </c>
      <c r="S1331" s="98">
        <f>S143+'Emission factors'!$H$16*'GHG Estimation'!S539+'Emission factors'!$H$17*'GHG Estimation'!S935</f>
        <v>0</v>
      </c>
      <c r="T1331" s="98">
        <f>T143+'Emission factors'!$H$16*'GHG Estimation'!T539+'Emission factors'!$H$17*'GHG Estimation'!T935</f>
        <v>180.71270599882502</v>
      </c>
      <c r="U1331" s="98">
        <f>U143+'Emission factors'!$H$16*'GHG Estimation'!U539+'Emission factors'!$H$17*'GHG Estimation'!U935</f>
        <v>60.237568666274989</v>
      </c>
    </row>
    <row r="1332" spans="1:21" x14ac:dyDescent="0.25">
      <c r="A1332" s="92" t="s">
        <v>11</v>
      </c>
      <c r="B1332" s="92" t="s">
        <v>12</v>
      </c>
      <c r="C1332" s="92" t="s">
        <v>13</v>
      </c>
      <c r="D1332" s="92" t="s">
        <v>14</v>
      </c>
      <c r="E1332" s="92" t="s">
        <v>26</v>
      </c>
      <c r="G1332" s="92" t="s">
        <v>97</v>
      </c>
      <c r="H1332" s="92" t="s">
        <v>94</v>
      </c>
      <c r="I1332" s="88" t="s">
        <v>233</v>
      </c>
      <c r="L1332" s="98">
        <f>L144+'Emission factors'!$H$16*'GHG Estimation'!L540+'Emission factors'!$H$17*'GHG Estimation'!L936</f>
        <v>0</v>
      </c>
      <c r="M1332" s="98">
        <f>M144+'Emission factors'!$H$16*'GHG Estimation'!M540+'Emission factors'!$H$17*'GHG Estimation'!M936</f>
        <v>0</v>
      </c>
      <c r="N1332" s="98">
        <f>N144+'Emission factors'!$H$16*'GHG Estimation'!N540+'Emission factors'!$H$17*'GHG Estimation'!N936</f>
        <v>0</v>
      </c>
      <c r="O1332" s="98">
        <f>O144+'Emission factors'!$H$16*'GHG Estimation'!O540+'Emission factors'!$H$17*'GHG Estimation'!O936</f>
        <v>0</v>
      </c>
      <c r="P1332" s="98">
        <f>P144+'Emission factors'!$H$16*'GHG Estimation'!P540+'Emission factors'!$H$17*'GHG Estimation'!P936</f>
        <v>0</v>
      </c>
      <c r="Q1332" s="98">
        <f>Q144+'Emission factors'!$H$16*'GHG Estimation'!Q540+'Emission factors'!$H$17*'GHG Estimation'!Q936</f>
        <v>0</v>
      </c>
      <c r="R1332" s="98">
        <f>R144+'Emission factors'!$H$16*'GHG Estimation'!R540+'Emission factors'!$H$17*'GHG Estimation'!R936</f>
        <v>0</v>
      </c>
      <c r="S1332" s="98">
        <f>S144+'Emission factors'!$H$16*'GHG Estimation'!S540+'Emission factors'!$H$17*'GHG Estimation'!S936</f>
        <v>0</v>
      </c>
      <c r="T1332" s="98">
        <f>T144+'Emission factors'!$H$16*'GHG Estimation'!T540+'Emission factors'!$H$17*'GHG Estimation'!T936</f>
        <v>0</v>
      </c>
      <c r="U1332" s="98">
        <f>U144+'Emission factors'!$H$16*'GHG Estimation'!U540+'Emission factors'!$H$17*'GHG Estimation'!U936</f>
        <v>0</v>
      </c>
    </row>
    <row r="1333" spans="1:21" x14ac:dyDescent="0.25">
      <c r="A1333" s="92" t="s">
        <v>11</v>
      </c>
      <c r="B1333" s="92" t="s">
        <v>12</v>
      </c>
      <c r="C1333" s="92" t="s">
        <v>13</v>
      </c>
      <c r="D1333" s="92" t="s">
        <v>14</v>
      </c>
      <c r="E1333" s="92" t="s">
        <v>26</v>
      </c>
      <c r="G1333" s="92" t="s">
        <v>97</v>
      </c>
      <c r="H1333" s="92" t="s">
        <v>94</v>
      </c>
      <c r="I1333" s="88" t="s">
        <v>200</v>
      </c>
      <c r="L1333" s="98">
        <f>L145+'Emission factors'!$H$16*'GHG Estimation'!L541+'Emission factors'!$H$17*'GHG Estimation'!L937</f>
        <v>0</v>
      </c>
      <c r="M1333" s="98">
        <f>M145+'Emission factors'!$H$16*'GHG Estimation'!M541+'Emission factors'!$H$17*'GHG Estimation'!M937</f>
        <v>0</v>
      </c>
      <c r="N1333" s="98">
        <f>N145+'Emission factors'!$H$16*'GHG Estimation'!N541+'Emission factors'!$H$17*'GHG Estimation'!N937</f>
        <v>0</v>
      </c>
      <c r="O1333" s="98">
        <f>O145+'Emission factors'!$H$16*'GHG Estimation'!O541+'Emission factors'!$H$17*'GHG Estimation'!O937</f>
        <v>314.310442799925</v>
      </c>
      <c r="P1333" s="98">
        <f>P145+'Emission factors'!$H$16*'GHG Estimation'!P541+'Emission factors'!$H$17*'GHG Estimation'!P937</f>
        <v>374.16572408572495</v>
      </c>
      <c r="Q1333" s="98">
        <f>Q145+'Emission factors'!$H$16*'GHG Estimation'!Q541+'Emission factors'!$H$17*'GHG Estimation'!Q937</f>
        <v>197.55675608954999</v>
      </c>
      <c r="R1333" s="98">
        <f>R145+'Emission factors'!$H$16*'GHG Estimation'!R541+'Emission factors'!$H$17*'GHG Estimation'!R937</f>
        <v>482.68072765769995</v>
      </c>
      <c r="S1333" s="98">
        <f>S145+'Emission factors'!$H$16*'GHG Estimation'!S541+'Emission factors'!$H$17*'GHG Estimation'!S937</f>
        <v>350.4873118461</v>
      </c>
      <c r="T1333" s="98">
        <f>T145+'Emission factors'!$H$16*'GHG Estimation'!T541+'Emission factors'!$H$17*'GHG Estimation'!T937</f>
        <v>67.188957564300011</v>
      </c>
      <c r="U1333" s="98">
        <f>U145+'Emission factors'!$H$16*'GHG Estimation'!U541+'Emission factors'!$H$17*'GHG Estimation'!U937</f>
        <v>0</v>
      </c>
    </row>
    <row r="1334" spans="1:21" x14ac:dyDescent="0.25">
      <c r="A1334" s="92" t="s">
        <v>11</v>
      </c>
      <c r="B1334" s="92" t="s">
        <v>12</v>
      </c>
      <c r="C1334" s="92" t="s">
        <v>13</v>
      </c>
      <c r="D1334" s="92" t="s">
        <v>14</v>
      </c>
      <c r="E1334" s="92" t="s">
        <v>22</v>
      </c>
      <c r="G1334" s="92" t="s">
        <v>97</v>
      </c>
      <c r="H1334" s="92" t="s">
        <v>94</v>
      </c>
      <c r="I1334" s="88" t="s">
        <v>203</v>
      </c>
      <c r="J1334" s="92" t="s">
        <v>13</v>
      </c>
      <c r="L1334" s="98">
        <f>L146+'Emission factors'!$H$16*'GHG Estimation'!L542+'Emission factors'!$H$17*'GHG Estimation'!L938</f>
        <v>6645059.5458115935</v>
      </c>
      <c r="M1334" s="98">
        <f>M146+'Emission factors'!$H$16*'GHG Estimation'!M542+'Emission factors'!$H$17*'GHG Estimation'!M938</f>
        <v>7720274.5468172943</v>
      </c>
      <c r="N1334" s="98">
        <f>N146+'Emission factors'!$H$16*'GHG Estimation'!N542+'Emission factors'!$H$17*'GHG Estimation'!N938</f>
        <v>8875717.2921669576</v>
      </c>
      <c r="O1334" s="98">
        <f>O146+'Emission factors'!$H$16*'GHG Estimation'!O542+'Emission factors'!$H$17*'GHG Estimation'!O938</f>
        <v>9939497.7655840293</v>
      </c>
      <c r="P1334" s="98">
        <f>P146+'Emission factors'!$H$16*'GHG Estimation'!P542+'Emission factors'!$H$17*'GHG Estimation'!P938</f>
        <v>10632546.537790483</v>
      </c>
      <c r="Q1334" s="98">
        <f>Q146+'Emission factors'!$H$16*'GHG Estimation'!Q542+'Emission factors'!$H$17*'GHG Estimation'!Q938</f>
        <v>11371046.746981412</v>
      </c>
      <c r="R1334" s="98">
        <f>R146+'Emission factors'!$H$16*'GHG Estimation'!R542+'Emission factors'!$H$17*'GHG Estimation'!R938</f>
        <v>12400020.25705722</v>
      </c>
      <c r="S1334" s="98">
        <f>S146+'Emission factors'!$H$16*'GHG Estimation'!S542+'Emission factors'!$H$17*'GHG Estimation'!S938</f>
        <v>13104542.547353882</v>
      </c>
      <c r="T1334" s="98">
        <f>T146+'Emission factors'!$H$16*'GHG Estimation'!T542+'Emission factors'!$H$17*'GHG Estimation'!T938</f>
        <v>13317627.339844581</v>
      </c>
      <c r="U1334" s="98">
        <f>U146+'Emission factors'!$H$16*'GHG Estimation'!U542+'Emission factors'!$H$17*'GHG Estimation'!U938</f>
        <v>8947960.8988755848</v>
      </c>
    </row>
    <row r="1335" spans="1:21" x14ac:dyDescent="0.25">
      <c r="A1335" s="92" t="s">
        <v>11</v>
      </c>
      <c r="B1335" s="92" t="s">
        <v>12</v>
      </c>
      <c r="C1335" s="92" t="s">
        <v>13</v>
      </c>
      <c r="D1335" s="92" t="s">
        <v>14</v>
      </c>
      <c r="E1335" s="92" t="s">
        <v>22</v>
      </c>
      <c r="G1335" s="92" t="s">
        <v>97</v>
      </c>
      <c r="H1335" s="92" t="s">
        <v>94</v>
      </c>
      <c r="I1335" s="88" t="s">
        <v>227</v>
      </c>
      <c r="L1335" s="98">
        <f>L147+'Emission factors'!$H$16*'GHG Estimation'!L543+'Emission factors'!$H$17*'GHG Estimation'!L939</f>
        <v>139722.81690720553</v>
      </c>
      <c r="M1335" s="98">
        <f>M147+'Emission factors'!$H$16*'GHG Estimation'!M543+'Emission factors'!$H$17*'GHG Estimation'!M939</f>
        <v>158616.79122874344</v>
      </c>
      <c r="N1335" s="98">
        <f>N147+'Emission factors'!$H$16*'GHG Estimation'!N543+'Emission factors'!$H$17*'GHG Estimation'!N939</f>
        <v>169169.5239959746</v>
      </c>
      <c r="O1335" s="98">
        <f>O147+'Emission factors'!$H$16*'GHG Estimation'!O543+'Emission factors'!$H$17*'GHG Estimation'!O939</f>
        <v>170113.39266894868</v>
      </c>
      <c r="P1335" s="98">
        <f>P147+'Emission factors'!$H$16*'GHG Estimation'!P543+'Emission factors'!$H$17*'GHG Estimation'!P939</f>
        <v>171899.26743215419</v>
      </c>
      <c r="Q1335" s="98">
        <f>Q147+'Emission factors'!$H$16*'GHG Estimation'!Q543+'Emission factors'!$H$17*'GHG Estimation'!Q939</f>
        <v>177212.94812458055</v>
      </c>
      <c r="R1335" s="98">
        <f>R147+'Emission factors'!$H$16*'GHG Estimation'!R543+'Emission factors'!$H$17*'GHG Estimation'!R939</f>
        <v>174713.27222786925</v>
      </c>
      <c r="S1335" s="98">
        <f>S147+'Emission factors'!$H$16*'GHG Estimation'!S543+'Emission factors'!$H$17*'GHG Estimation'!S939</f>
        <v>177499.87968953277</v>
      </c>
      <c r="T1335" s="98">
        <f>T147+'Emission factors'!$H$16*'GHG Estimation'!T543+'Emission factors'!$H$17*'GHG Estimation'!T939</f>
        <v>226765.80705657261</v>
      </c>
      <c r="U1335" s="98">
        <f>U147+'Emission factors'!$H$16*'GHG Estimation'!U543+'Emission factors'!$H$17*'GHG Estimation'!U939</f>
        <v>243115.91151155526</v>
      </c>
    </row>
    <row r="1336" spans="1:21" x14ac:dyDescent="0.25">
      <c r="A1336" s="92" t="s">
        <v>11</v>
      </c>
      <c r="B1336" s="92" t="s">
        <v>12</v>
      </c>
      <c r="C1336" s="92" t="s">
        <v>13</v>
      </c>
      <c r="D1336" s="92" t="s">
        <v>14</v>
      </c>
      <c r="E1336" s="92" t="s">
        <v>22</v>
      </c>
      <c r="G1336" s="92" t="s">
        <v>97</v>
      </c>
      <c r="H1336" s="92" t="s">
        <v>94</v>
      </c>
      <c r="I1336" s="88" t="s">
        <v>191</v>
      </c>
      <c r="L1336" s="98">
        <f>L148+'Emission factors'!$H$16*'GHG Estimation'!L544+'Emission factors'!$H$17*'GHG Estimation'!L940</f>
        <v>84660.074790547049</v>
      </c>
      <c r="M1336" s="98">
        <f>M148+'Emission factors'!$H$16*'GHG Estimation'!M544+'Emission factors'!$H$17*'GHG Estimation'!M940</f>
        <v>94347.846380930976</v>
      </c>
      <c r="N1336" s="98">
        <f>N148+'Emission factors'!$H$16*'GHG Estimation'!N544+'Emission factors'!$H$17*'GHG Estimation'!N940</f>
        <v>95531.095130077185</v>
      </c>
      <c r="O1336" s="98">
        <f>O148+'Emission factors'!$H$16*'GHG Estimation'!O544+'Emission factors'!$H$17*'GHG Estimation'!O940</f>
        <v>104884.53783238285</v>
      </c>
      <c r="P1336" s="98">
        <f>P148+'Emission factors'!$H$16*'GHG Estimation'!P544+'Emission factors'!$H$17*'GHG Estimation'!P940</f>
        <v>131214.18995162827</v>
      </c>
      <c r="Q1336" s="98">
        <f>Q148+'Emission factors'!$H$16*'GHG Estimation'!Q544+'Emission factors'!$H$17*'GHG Estimation'!Q940</f>
        <v>150411.15352087771</v>
      </c>
      <c r="R1336" s="98">
        <f>R148+'Emission factors'!$H$16*'GHG Estimation'!R544+'Emission factors'!$H$17*'GHG Estimation'!R940</f>
        <v>166704.68764857313</v>
      </c>
      <c r="S1336" s="98">
        <f>S148+'Emission factors'!$H$16*'GHG Estimation'!S544+'Emission factors'!$H$17*'GHG Estimation'!S940</f>
        <v>180476.72026648995</v>
      </c>
      <c r="T1336" s="98">
        <f>T148+'Emission factors'!$H$16*'GHG Estimation'!T544+'Emission factors'!$H$17*'GHG Estimation'!T940</f>
        <v>213619.55890617354</v>
      </c>
      <c r="U1336" s="98">
        <f>U148+'Emission factors'!$H$16*'GHG Estimation'!U544+'Emission factors'!$H$17*'GHG Estimation'!U940</f>
        <v>224498.72681013937</v>
      </c>
    </row>
    <row r="1337" spans="1:21" x14ac:dyDescent="0.25">
      <c r="A1337" s="92" t="s">
        <v>11</v>
      </c>
      <c r="B1337" s="92" t="s">
        <v>12</v>
      </c>
      <c r="C1337" s="92" t="s">
        <v>13</v>
      </c>
      <c r="D1337" s="92" t="s">
        <v>14</v>
      </c>
      <c r="E1337" s="92" t="s">
        <v>22</v>
      </c>
      <c r="G1337" s="92" t="s">
        <v>97</v>
      </c>
      <c r="H1337" s="92" t="s">
        <v>94</v>
      </c>
      <c r="I1337" s="88" t="s">
        <v>192</v>
      </c>
      <c r="L1337" s="98">
        <f>L149+'Emission factors'!$H$16*'GHG Estimation'!L545+'Emission factors'!$H$17*'GHG Estimation'!L941</f>
        <v>899531.87585962459</v>
      </c>
      <c r="M1337" s="98">
        <f>M149+'Emission factors'!$H$16*'GHG Estimation'!M545+'Emission factors'!$H$17*'GHG Estimation'!M941</f>
        <v>992920.45003330091</v>
      </c>
      <c r="N1337" s="98">
        <f>N149+'Emission factors'!$H$16*'GHG Estimation'!N545+'Emission factors'!$H$17*'GHG Estimation'!N941</f>
        <v>995654.98921411787</v>
      </c>
      <c r="O1337" s="98">
        <f>O149+'Emission factors'!$H$16*'GHG Estimation'!O545+'Emission factors'!$H$17*'GHG Estimation'!O941</f>
        <v>1084544.937883093</v>
      </c>
      <c r="P1337" s="98">
        <f>P149+'Emission factors'!$H$16*'GHG Estimation'!P545+'Emission factors'!$H$17*'GHG Estimation'!P941</f>
        <v>1244801.7035210025</v>
      </c>
      <c r="Q1337" s="98">
        <f>Q149+'Emission factors'!$H$16*'GHG Estimation'!Q545+'Emission factors'!$H$17*'GHG Estimation'!Q941</f>
        <v>1386569.1332771042</v>
      </c>
      <c r="R1337" s="98">
        <f>R149+'Emission factors'!$H$16*'GHG Estimation'!R545+'Emission factors'!$H$17*'GHG Estimation'!R941</f>
        <v>1522310.238148096</v>
      </c>
      <c r="S1337" s="98">
        <f>S149+'Emission factors'!$H$16*'GHG Estimation'!S545+'Emission factors'!$H$17*'GHG Estimation'!S941</f>
        <v>1555657.0669607327</v>
      </c>
      <c r="T1337" s="98">
        <f>T149+'Emission factors'!$H$16*'GHG Estimation'!T545+'Emission factors'!$H$17*'GHG Estimation'!T941</f>
        <v>1686734.6047162586</v>
      </c>
      <c r="U1337" s="98">
        <f>U149+'Emission factors'!$H$16*'GHG Estimation'!U545+'Emission factors'!$H$17*'GHG Estimation'!U941</f>
        <v>1713396.2032419392</v>
      </c>
    </row>
    <row r="1338" spans="1:21" x14ac:dyDescent="0.25">
      <c r="A1338" s="92" t="s">
        <v>11</v>
      </c>
      <c r="B1338" s="92" t="s">
        <v>12</v>
      </c>
      <c r="C1338" s="92" t="s">
        <v>13</v>
      </c>
      <c r="D1338" s="92" t="s">
        <v>14</v>
      </c>
      <c r="E1338" s="92" t="s">
        <v>22</v>
      </c>
      <c r="G1338" s="92" t="s">
        <v>97</v>
      </c>
      <c r="H1338" s="92" t="s">
        <v>94</v>
      </c>
      <c r="I1338" s="88" t="s">
        <v>206</v>
      </c>
      <c r="L1338" s="98">
        <f>L150+'Emission factors'!$H$16*'GHG Estimation'!L546+'Emission factors'!$H$17*'GHG Estimation'!L942</f>
        <v>1319799.5591407446</v>
      </c>
      <c r="M1338" s="98">
        <f>M150+'Emission factors'!$H$16*'GHG Estimation'!M546+'Emission factors'!$H$17*'GHG Estimation'!M942</f>
        <v>1418303.3281384839</v>
      </c>
      <c r="N1338" s="98">
        <f>N150+'Emission factors'!$H$16*'GHG Estimation'!N546+'Emission factors'!$H$17*'GHG Estimation'!N942</f>
        <v>1543054.1894301903</v>
      </c>
      <c r="O1338" s="98">
        <f>O150+'Emission factors'!$H$16*'GHG Estimation'!O546+'Emission factors'!$H$17*'GHG Estimation'!O942</f>
        <v>1829109.5840274144</v>
      </c>
      <c r="P1338" s="98">
        <f>P150+'Emission factors'!$H$16*'GHG Estimation'!P546+'Emission factors'!$H$17*'GHG Estimation'!P942</f>
        <v>2176434.7853634562</v>
      </c>
      <c r="Q1338" s="98">
        <f>Q150+'Emission factors'!$H$16*'GHG Estimation'!Q546+'Emission factors'!$H$17*'GHG Estimation'!Q942</f>
        <v>2504960.1819142839</v>
      </c>
      <c r="R1338" s="98">
        <f>R150+'Emission factors'!$H$16*'GHG Estimation'!R546+'Emission factors'!$H$17*'GHG Estimation'!R942</f>
        <v>2709469.8506427798</v>
      </c>
      <c r="S1338" s="98">
        <f>S150+'Emission factors'!$H$16*'GHG Estimation'!S546+'Emission factors'!$H$17*'GHG Estimation'!S942</f>
        <v>2971081.7420827216</v>
      </c>
      <c r="T1338" s="98">
        <f>T150+'Emission factors'!$H$16*'GHG Estimation'!T546+'Emission factors'!$H$17*'GHG Estimation'!T942</f>
        <v>3183899.222477722</v>
      </c>
      <c r="U1338" s="98">
        <f>U150+'Emission factors'!$H$16*'GHG Estimation'!U546+'Emission factors'!$H$17*'GHG Estimation'!U942</f>
        <v>3102429.5757758999</v>
      </c>
    </row>
    <row r="1339" spans="1:21" x14ac:dyDescent="0.25">
      <c r="A1339" s="92" t="s">
        <v>11</v>
      </c>
      <c r="B1339" s="92" t="s">
        <v>12</v>
      </c>
      <c r="C1339" s="92" t="s">
        <v>13</v>
      </c>
      <c r="D1339" s="92" t="s">
        <v>14</v>
      </c>
      <c r="E1339" s="92" t="s">
        <v>22</v>
      </c>
      <c r="G1339" s="92" t="s">
        <v>97</v>
      </c>
      <c r="H1339" s="92" t="s">
        <v>94</v>
      </c>
      <c r="I1339" s="88" t="s">
        <v>220</v>
      </c>
      <c r="L1339" s="98">
        <f>L151+'Emission factors'!$H$16*'GHG Estimation'!L547+'Emission factors'!$H$17*'GHG Estimation'!L943</f>
        <v>93975.910215416137</v>
      </c>
      <c r="M1339" s="98">
        <f>M151+'Emission factors'!$H$16*'GHG Estimation'!M547+'Emission factors'!$H$17*'GHG Estimation'!M943</f>
        <v>103229.31089069623</v>
      </c>
      <c r="N1339" s="98">
        <f>N151+'Emission factors'!$H$16*'GHG Estimation'!N547+'Emission factors'!$H$17*'GHG Estimation'!N943</f>
        <v>103244.33331121322</v>
      </c>
      <c r="O1339" s="98">
        <f>O151+'Emission factors'!$H$16*'GHG Estimation'!O547+'Emission factors'!$H$17*'GHG Estimation'!O943</f>
        <v>103926.18821382429</v>
      </c>
      <c r="P1339" s="98">
        <f>P151+'Emission factors'!$H$16*'GHG Estimation'!P547+'Emission factors'!$H$17*'GHG Estimation'!P943</f>
        <v>106622.75666717616</v>
      </c>
      <c r="Q1339" s="98">
        <f>Q151+'Emission factors'!$H$16*'GHG Estimation'!Q547+'Emission factors'!$H$17*'GHG Estimation'!Q943</f>
        <v>111333.89106194966</v>
      </c>
      <c r="R1339" s="98">
        <f>R151+'Emission factors'!$H$16*'GHG Estimation'!R547+'Emission factors'!$H$17*'GHG Estimation'!R943</f>
        <v>109633.58119981761</v>
      </c>
      <c r="S1339" s="98">
        <f>S151+'Emission factors'!$H$16*'GHG Estimation'!S547+'Emission factors'!$H$17*'GHG Estimation'!S943</f>
        <v>108651.65168826084</v>
      </c>
      <c r="T1339" s="98">
        <f>T151+'Emission factors'!$H$16*'GHG Estimation'!T547+'Emission factors'!$H$17*'GHG Estimation'!T943</f>
        <v>104734.5366947507</v>
      </c>
      <c r="U1339" s="98">
        <f>U151+'Emission factors'!$H$16*'GHG Estimation'!U547+'Emission factors'!$H$17*'GHG Estimation'!U943</f>
        <v>113667.65399010132</v>
      </c>
    </row>
    <row r="1340" spans="1:21" x14ac:dyDescent="0.25">
      <c r="A1340" s="92" t="s">
        <v>11</v>
      </c>
      <c r="B1340" s="92" t="s">
        <v>12</v>
      </c>
      <c r="C1340" s="92" t="s">
        <v>13</v>
      </c>
      <c r="D1340" s="92" t="s">
        <v>14</v>
      </c>
      <c r="E1340" s="92" t="s">
        <v>22</v>
      </c>
      <c r="G1340" s="92" t="s">
        <v>97</v>
      </c>
      <c r="H1340" s="92" t="s">
        <v>94</v>
      </c>
      <c r="I1340" s="88" t="s">
        <v>193</v>
      </c>
      <c r="L1340" s="98">
        <f>L152+'Emission factors'!$H$16*'GHG Estimation'!L548+'Emission factors'!$H$17*'GHG Estimation'!L944</f>
        <v>998555.9575593007</v>
      </c>
      <c r="M1340" s="98">
        <f>M152+'Emission factors'!$H$16*'GHG Estimation'!M548+'Emission factors'!$H$17*'GHG Estimation'!M944</f>
        <v>1141503.6805682413</v>
      </c>
      <c r="N1340" s="98">
        <f>N152+'Emission factors'!$H$16*'GHG Estimation'!N548+'Emission factors'!$H$17*'GHG Estimation'!N944</f>
        <v>1256386.7234010783</v>
      </c>
      <c r="O1340" s="98">
        <f>O152+'Emission factors'!$H$16*'GHG Estimation'!O548+'Emission factors'!$H$17*'GHG Estimation'!O944</f>
        <v>1387861.132554668</v>
      </c>
      <c r="P1340" s="98">
        <f>P152+'Emission factors'!$H$16*'GHG Estimation'!P548+'Emission factors'!$H$17*'GHG Estimation'!P944</f>
        <v>1467819.6067311936</v>
      </c>
      <c r="Q1340" s="98">
        <f>Q152+'Emission factors'!$H$16*'GHG Estimation'!Q548+'Emission factors'!$H$17*'GHG Estimation'!Q944</f>
        <v>1594175.5473272812</v>
      </c>
      <c r="R1340" s="98">
        <f>R152+'Emission factors'!$H$16*'GHG Estimation'!R548+'Emission factors'!$H$17*'GHG Estimation'!R944</f>
        <v>1763776.4309583174</v>
      </c>
      <c r="S1340" s="98">
        <f>S152+'Emission factors'!$H$16*'GHG Estimation'!S548+'Emission factors'!$H$17*'GHG Estimation'!S944</f>
        <v>2054654.4263588481</v>
      </c>
      <c r="T1340" s="98">
        <f>T152+'Emission factors'!$H$16*'GHG Estimation'!T548+'Emission factors'!$H$17*'GHG Estimation'!T944</f>
        <v>2557825.5552653782</v>
      </c>
      <c r="U1340" s="98">
        <f>U152+'Emission factors'!$H$16*'GHG Estimation'!U548+'Emission factors'!$H$17*'GHG Estimation'!U944</f>
        <v>2736702.6376150213</v>
      </c>
    </row>
    <row r="1341" spans="1:21" x14ac:dyDescent="0.25">
      <c r="A1341" s="92" t="s">
        <v>11</v>
      </c>
      <c r="B1341" s="92" t="s">
        <v>12</v>
      </c>
      <c r="C1341" s="92" t="s">
        <v>13</v>
      </c>
      <c r="D1341" s="92" t="s">
        <v>14</v>
      </c>
      <c r="E1341" s="92" t="s">
        <v>22</v>
      </c>
      <c r="G1341" s="92" t="s">
        <v>97</v>
      </c>
      <c r="H1341" s="92" t="s">
        <v>94</v>
      </c>
      <c r="I1341" s="88" t="s">
        <v>259</v>
      </c>
      <c r="L1341" s="98">
        <f>L153+'Emission factors'!$H$16*'GHG Estimation'!L549+'Emission factors'!$H$17*'GHG Estimation'!L945</f>
        <v>163581.70576469423</v>
      </c>
      <c r="M1341" s="98">
        <f>M153+'Emission factors'!$H$16*'GHG Estimation'!M549+'Emission factors'!$H$17*'GHG Estimation'!M945</f>
        <v>158563.94806733544</v>
      </c>
      <c r="N1341" s="98">
        <f>N153+'Emission factors'!$H$16*'GHG Estimation'!N549+'Emission factors'!$H$17*'GHG Estimation'!N945</f>
        <v>146329.94792531489</v>
      </c>
      <c r="O1341" s="98">
        <f>O153+'Emission factors'!$H$16*'GHG Estimation'!O549+'Emission factors'!$H$17*'GHG Estimation'!O945</f>
        <v>140166.11476444633</v>
      </c>
      <c r="P1341" s="98">
        <f>P153+'Emission factors'!$H$16*'GHG Estimation'!P549+'Emission factors'!$H$17*'GHG Estimation'!P945</f>
        <v>146824.0251169051</v>
      </c>
      <c r="Q1341" s="98">
        <f>Q153+'Emission factors'!$H$16*'GHG Estimation'!Q549+'Emission factors'!$H$17*'GHG Estimation'!Q945</f>
        <v>155684.56776790565</v>
      </c>
      <c r="R1341" s="98">
        <f>R153+'Emission factors'!$H$16*'GHG Estimation'!R549+'Emission factors'!$H$17*'GHG Estimation'!R945</f>
        <v>160365.41114674011</v>
      </c>
      <c r="S1341" s="98">
        <f>S153+'Emission factors'!$H$16*'GHG Estimation'!S549+'Emission factors'!$H$17*'GHG Estimation'!S945</f>
        <v>177648.00006057322</v>
      </c>
      <c r="T1341" s="98">
        <f>T153+'Emission factors'!$H$16*'GHG Estimation'!T549+'Emission factors'!$H$17*'GHG Estimation'!T945</f>
        <v>220096.42499353262</v>
      </c>
      <c r="U1341" s="98">
        <f>U153+'Emission factors'!$H$16*'GHG Estimation'!U549+'Emission factors'!$H$17*'GHG Estimation'!U945</f>
        <v>278302.57055957546</v>
      </c>
    </row>
    <row r="1342" spans="1:21" x14ac:dyDescent="0.25">
      <c r="A1342" s="92" t="s">
        <v>11</v>
      </c>
      <c r="B1342" s="92" t="s">
        <v>12</v>
      </c>
      <c r="C1342" s="92" t="s">
        <v>13</v>
      </c>
      <c r="D1342" s="92" t="s">
        <v>14</v>
      </c>
      <c r="E1342" s="92" t="s">
        <v>22</v>
      </c>
      <c r="G1342" s="92" t="s">
        <v>97</v>
      </c>
      <c r="H1342" s="92" t="s">
        <v>94</v>
      </c>
      <c r="I1342" s="88" t="s">
        <v>223</v>
      </c>
      <c r="L1342" s="98">
        <f>L154+'Emission factors'!$H$16*'GHG Estimation'!L550+'Emission factors'!$H$17*'GHG Estimation'!L946</f>
        <v>134678.78344872119</v>
      </c>
      <c r="M1342" s="98">
        <f>M154+'Emission factors'!$H$16*'GHG Estimation'!M550+'Emission factors'!$H$17*'GHG Estimation'!M946</f>
        <v>120885.43289697218</v>
      </c>
      <c r="N1342" s="98">
        <f>N154+'Emission factors'!$H$16*'GHG Estimation'!N550+'Emission factors'!$H$17*'GHG Estimation'!N946</f>
        <v>108347.15352775506</v>
      </c>
      <c r="O1342" s="98">
        <f>O154+'Emission factors'!$H$16*'GHG Estimation'!O550+'Emission factors'!$H$17*'GHG Estimation'!O946</f>
        <v>105841.77738193912</v>
      </c>
      <c r="P1342" s="98">
        <f>P154+'Emission factors'!$H$16*'GHG Estimation'!P550+'Emission factors'!$H$17*'GHG Estimation'!P946</f>
        <v>118388.38736357598</v>
      </c>
      <c r="Q1342" s="98">
        <f>Q154+'Emission factors'!$H$16*'GHG Estimation'!Q550+'Emission factors'!$H$17*'GHG Estimation'!Q946</f>
        <v>126759.36811906665</v>
      </c>
      <c r="R1342" s="98">
        <f>R154+'Emission factors'!$H$16*'GHG Estimation'!R550+'Emission factors'!$H$17*'GHG Estimation'!R946</f>
        <v>140323.61209467289</v>
      </c>
      <c r="S1342" s="98">
        <f>S154+'Emission factors'!$H$16*'GHG Estimation'!S550+'Emission factors'!$H$17*'GHG Estimation'!S946</f>
        <v>172745.456428401</v>
      </c>
      <c r="T1342" s="98">
        <f>T154+'Emission factors'!$H$16*'GHG Estimation'!T550+'Emission factors'!$H$17*'GHG Estimation'!T946</f>
        <v>213365.85039121262</v>
      </c>
      <c r="U1342" s="98">
        <f>U154+'Emission factors'!$H$16*'GHG Estimation'!U550+'Emission factors'!$H$17*'GHG Estimation'!U946</f>
        <v>215230.38678714324</v>
      </c>
    </row>
    <row r="1343" spans="1:21" x14ac:dyDescent="0.25">
      <c r="A1343" s="92" t="s">
        <v>11</v>
      </c>
      <c r="B1343" s="92" t="s">
        <v>12</v>
      </c>
      <c r="C1343" s="92" t="s">
        <v>13</v>
      </c>
      <c r="D1343" s="92" t="s">
        <v>14</v>
      </c>
      <c r="E1343" s="92" t="s">
        <v>22</v>
      </c>
      <c r="G1343" s="92" t="s">
        <v>97</v>
      </c>
      <c r="H1343" s="92" t="s">
        <v>94</v>
      </c>
      <c r="I1343" s="88" t="s">
        <v>221</v>
      </c>
      <c r="L1343" s="98">
        <f>L155+'Emission factors'!$H$16*'GHG Estimation'!L551+'Emission factors'!$H$17*'GHG Estimation'!L947</f>
        <v>2220269.9856009339</v>
      </c>
      <c r="M1343" s="98">
        <f>M155+'Emission factors'!$H$16*'GHG Estimation'!M551+'Emission factors'!$H$17*'GHG Estimation'!M947</f>
        <v>2519311.2772849458</v>
      </c>
      <c r="N1343" s="98">
        <f>N155+'Emission factors'!$H$16*'GHG Estimation'!N551+'Emission factors'!$H$17*'GHG Estimation'!N947</f>
        <v>2518336.9290771135</v>
      </c>
      <c r="O1343" s="98">
        <f>O155+'Emission factors'!$H$16*'GHG Estimation'!O551+'Emission factors'!$H$17*'GHG Estimation'!O947</f>
        <v>2284124.6087848018</v>
      </c>
      <c r="P1343" s="98">
        <f>P155+'Emission factors'!$H$16*'GHG Estimation'!P551+'Emission factors'!$H$17*'GHG Estimation'!P947</f>
        <v>2060713.7964208045</v>
      </c>
      <c r="Q1343" s="98">
        <f>Q155+'Emission factors'!$H$16*'GHG Estimation'!Q551+'Emission factors'!$H$17*'GHG Estimation'!Q947</f>
        <v>1638706.7565168622</v>
      </c>
      <c r="R1343" s="98">
        <f>R155+'Emission factors'!$H$16*'GHG Estimation'!R551+'Emission factors'!$H$17*'GHG Estimation'!R947</f>
        <v>1707168.6446318561</v>
      </c>
      <c r="S1343" s="98">
        <f>S155+'Emission factors'!$H$16*'GHG Estimation'!S551+'Emission factors'!$H$17*'GHG Estimation'!S947</f>
        <v>1954334.1416238355</v>
      </c>
      <c r="T1343" s="98">
        <f>T155+'Emission factors'!$H$16*'GHG Estimation'!T551+'Emission factors'!$H$17*'GHG Estimation'!T947</f>
        <v>2339924.3735525543</v>
      </c>
      <c r="U1343" s="98">
        <f>U155+'Emission factors'!$H$16*'GHG Estimation'!U551+'Emission factors'!$H$17*'GHG Estimation'!U947</f>
        <v>2608911.0690102223</v>
      </c>
    </row>
    <row r="1344" spans="1:21" x14ac:dyDescent="0.25">
      <c r="A1344" s="92" t="s">
        <v>11</v>
      </c>
      <c r="B1344" s="92" t="s">
        <v>12</v>
      </c>
      <c r="C1344" s="92" t="s">
        <v>13</v>
      </c>
      <c r="D1344" s="92" t="s">
        <v>14</v>
      </c>
      <c r="E1344" s="92" t="s">
        <v>22</v>
      </c>
      <c r="G1344" s="92" t="s">
        <v>97</v>
      </c>
      <c r="H1344" s="92" t="s">
        <v>94</v>
      </c>
      <c r="I1344" s="88" t="s">
        <v>222</v>
      </c>
      <c r="L1344" s="98">
        <f>L156+'Emission factors'!$H$16*'GHG Estimation'!L552+'Emission factors'!$H$17*'GHG Estimation'!L948</f>
        <v>628138.17667507892</v>
      </c>
      <c r="M1344" s="98">
        <f>M156+'Emission factors'!$H$16*'GHG Estimation'!M552+'Emission factors'!$H$17*'GHG Estimation'!M948</f>
        <v>735298.10873006796</v>
      </c>
      <c r="N1344" s="98">
        <f>N156+'Emission factors'!$H$16*'GHG Estimation'!N552+'Emission factors'!$H$17*'GHG Estimation'!N948</f>
        <v>781134.75067005085</v>
      </c>
      <c r="O1344" s="98">
        <f>O156+'Emission factors'!$H$16*'GHG Estimation'!O552+'Emission factors'!$H$17*'GHG Estimation'!O948</f>
        <v>815759.05866274179</v>
      </c>
      <c r="P1344" s="98">
        <f>P156+'Emission factors'!$H$16*'GHG Estimation'!P552+'Emission factors'!$H$17*'GHG Estimation'!P948</f>
        <v>838085.36582661315</v>
      </c>
      <c r="Q1344" s="98">
        <f>Q156+'Emission factors'!$H$16*'GHG Estimation'!Q552+'Emission factors'!$H$17*'GHG Estimation'!Q948</f>
        <v>845484.91726714931</v>
      </c>
      <c r="R1344" s="98">
        <f>R156+'Emission factors'!$H$16*'GHG Estimation'!R552+'Emission factors'!$H$17*'GHG Estimation'!R948</f>
        <v>856436.8766384864</v>
      </c>
      <c r="S1344" s="98">
        <f>S156+'Emission factors'!$H$16*'GHG Estimation'!S552+'Emission factors'!$H$17*'GHG Estimation'!S948</f>
        <v>754744.35460425192</v>
      </c>
      <c r="T1344" s="98">
        <f>T156+'Emission factors'!$H$16*'GHG Estimation'!T552+'Emission factors'!$H$17*'GHG Estimation'!T948</f>
        <v>689319.56510758924</v>
      </c>
      <c r="U1344" s="98">
        <f>U156+'Emission factors'!$H$16*'GHG Estimation'!U552+'Emission factors'!$H$17*'GHG Estimation'!U948</f>
        <v>697937.52908910916</v>
      </c>
    </row>
    <row r="1345" spans="1:21" x14ac:dyDescent="0.25">
      <c r="A1345" s="92" t="s">
        <v>11</v>
      </c>
      <c r="B1345" s="92" t="s">
        <v>12</v>
      </c>
      <c r="C1345" s="92" t="s">
        <v>13</v>
      </c>
      <c r="D1345" s="92" t="s">
        <v>14</v>
      </c>
      <c r="E1345" s="92" t="s">
        <v>22</v>
      </c>
      <c r="G1345" s="92" t="s">
        <v>97</v>
      </c>
      <c r="H1345" s="92" t="s">
        <v>94</v>
      </c>
      <c r="I1345" s="88" t="s">
        <v>201</v>
      </c>
      <c r="L1345" s="98">
        <f>L157+'Emission factors'!$H$16*'GHG Estimation'!L553+'Emission factors'!$H$17*'GHG Estimation'!L949</f>
        <v>4706072.7056521224</v>
      </c>
      <c r="M1345" s="98">
        <f>M157+'Emission factors'!$H$16*'GHG Estimation'!M553+'Emission factors'!$H$17*'GHG Estimation'!M949</f>
        <v>5600364.4956075493</v>
      </c>
      <c r="N1345" s="98">
        <f>N157+'Emission factors'!$H$16*'GHG Estimation'!N553+'Emission factors'!$H$17*'GHG Estimation'!N949</f>
        <v>6104326.9352981867</v>
      </c>
      <c r="O1345" s="98">
        <f>O157+'Emission factors'!$H$16*'GHG Estimation'!O553+'Emission factors'!$H$17*'GHG Estimation'!O949</f>
        <v>6571404.6880280012</v>
      </c>
      <c r="P1345" s="98">
        <f>P157+'Emission factors'!$H$16*'GHG Estimation'!P553+'Emission factors'!$H$17*'GHG Estimation'!P949</f>
        <v>7051677.6226711459</v>
      </c>
      <c r="Q1345" s="98">
        <f>Q157+'Emission factors'!$H$16*'GHG Estimation'!Q553+'Emission factors'!$H$17*'GHG Estimation'!Q949</f>
        <v>7758367.8772431659</v>
      </c>
      <c r="R1345" s="98">
        <f>R157+'Emission factors'!$H$16*'GHG Estimation'!R553+'Emission factors'!$H$17*'GHG Estimation'!R949</f>
        <v>8915598.1560988892</v>
      </c>
      <c r="S1345" s="98">
        <f>S157+'Emission factors'!$H$16*'GHG Estimation'!S553+'Emission factors'!$H$17*'GHG Estimation'!S949</f>
        <v>9916464.2246211357</v>
      </c>
      <c r="T1345" s="98">
        <f>T157+'Emission factors'!$H$16*'GHG Estimation'!T553+'Emission factors'!$H$17*'GHG Estimation'!T949</f>
        <v>10522395.352695586</v>
      </c>
      <c r="U1345" s="98">
        <f>U157+'Emission factors'!$H$16*'GHG Estimation'!U553+'Emission factors'!$H$17*'GHG Estimation'!U949</f>
        <v>10880413.60500974</v>
      </c>
    </row>
    <row r="1346" spans="1:21" x14ac:dyDescent="0.25">
      <c r="A1346" s="92" t="s">
        <v>11</v>
      </c>
      <c r="B1346" s="92" t="s">
        <v>12</v>
      </c>
      <c r="C1346" s="92" t="s">
        <v>13</v>
      </c>
      <c r="D1346" s="92" t="s">
        <v>14</v>
      </c>
      <c r="E1346" s="92" t="s">
        <v>22</v>
      </c>
      <c r="G1346" s="92" t="s">
        <v>97</v>
      </c>
      <c r="H1346" s="92" t="s">
        <v>94</v>
      </c>
      <c r="I1346" s="88" t="s">
        <v>207</v>
      </c>
      <c r="L1346" s="98">
        <f>L158+'Emission factors'!$H$16*'GHG Estimation'!L554+'Emission factors'!$H$17*'GHG Estimation'!L950</f>
        <v>4029005.1308657336</v>
      </c>
      <c r="M1346" s="98">
        <f>M158+'Emission factors'!$H$16*'GHG Estimation'!M554+'Emission factors'!$H$17*'GHG Estimation'!M950</f>
        <v>4641596.7319219597</v>
      </c>
      <c r="N1346" s="98">
        <f>N158+'Emission factors'!$H$16*'GHG Estimation'!N554+'Emission factors'!$H$17*'GHG Estimation'!N950</f>
        <v>5206834.7689920785</v>
      </c>
      <c r="O1346" s="98">
        <f>O158+'Emission factors'!$H$16*'GHG Estimation'!O554+'Emission factors'!$H$17*'GHG Estimation'!O950</f>
        <v>5879705.2116992176</v>
      </c>
      <c r="P1346" s="98">
        <f>P158+'Emission factors'!$H$16*'GHG Estimation'!P554+'Emission factors'!$H$17*'GHG Estimation'!P950</f>
        <v>7058354.6843134398</v>
      </c>
      <c r="Q1346" s="98">
        <f>Q158+'Emission factors'!$H$16*'GHG Estimation'!Q554+'Emission factors'!$H$17*'GHG Estimation'!Q950</f>
        <v>7836942.251804458</v>
      </c>
      <c r="R1346" s="98">
        <f>R158+'Emission factors'!$H$16*'GHG Estimation'!R554+'Emission factors'!$H$17*'GHG Estimation'!R950</f>
        <v>8415388.4032632373</v>
      </c>
      <c r="S1346" s="98">
        <f>S158+'Emission factors'!$H$16*'GHG Estimation'!S554+'Emission factors'!$H$17*'GHG Estimation'!S950</f>
        <v>8766351.382508548</v>
      </c>
      <c r="T1346" s="98">
        <f>T158+'Emission factors'!$H$16*'GHG Estimation'!T554+'Emission factors'!$H$17*'GHG Estimation'!T950</f>
        <v>8975742.8775450438</v>
      </c>
      <c r="U1346" s="98">
        <f>U158+'Emission factors'!$H$16*'GHG Estimation'!U554+'Emission factors'!$H$17*'GHG Estimation'!U950</f>
        <v>8837203.3136502411</v>
      </c>
    </row>
    <row r="1347" spans="1:21" x14ac:dyDescent="0.25">
      <c r="A1347" s="92" t="s">
        <v>11</v>
      </c>
      <c r="B1347" s="92" t="s">
        <v>12</v>
      </c>
      <c r="C1347" s="92" t="s">
        <v>13</v>
      </c>
      <c r="D1347" s="92" t="s">
        <v>14</v>
      </c>
      <c r="E1347" s="92" t="s">
        <v>22</v>
      </c>
      <c r="G1347" s="92" t="s">
        <v>97</v>
      </c>
      <c r="H1347" s="92" t="s">
        <v>94</v>
      </c>
      <c r="I1347" s="88" t="s">
        <v>218</v>
      </c>
      <c r="L1347" s="98">
        <f>L159+'Emission factors'!$H$16*'GHG Estimation'!L555+'Emission factors'!$H$17*'GHG Estimation'!L951</f>
        <v>509712.55370431411</v>
      </c>
      <c r="M1347" s="98">
        <f>M159+'Emission factors'!$H$16*'GHG Estimation'!M555+'Emission factors'!$H$17*'GHG Estimation'!M951</f>
        <v>578283.89187931095</v>
      </c>
      <c r="N1347" s="98">
        <f>N159+'Emission factors'!$H$16*'GHG Estimation'!N555+'Emission factors'!$H$17*'GHG Estimation'!N951</f>
        <v>600221.90635344351</v>
      </c>
      <c r="O1347" s="98">
        <f>O159+'Emission factors'!$H$16*'GHG Estimation'!O555+'Emission factors'!$H$17*'GHG Estimation'!O951</f>
        <v>599431.09267683001</v>
      </c>
      <c r="P1347" s="98">
        <f>P159+'Emission factors'!$H$16*'GHG Estimation'!P555+'Emission factors'!$H$17*'GHG Estimation'!P951</f>
        <v>645248.81584567681</v>
      </c>
      <c r="Q1347" s="98">
        <f>Q159+'Emission factors'!$H$16*'GHG Estimation'!Q555+'Emission factors'!$H$17*'GHG Estimation'!Q951</f>
        <v>717322.02264314389</v>
      </c>
      <c r="R1347" s="98">
        <f>R159+'Emission factors'!$H$16*'GHG Estimation'!R555+'Emission factors'!$H$17*'GHG Estimation'!R951</f>
        <v>789501.43354983581</v>
      </c>
      <c r="S1347" s="98">
        <f>S159+'Emission factors'!$H$16*'GHG Estimation'!S555+'Emission factors'!$H$17*'GHG Estimation'!S951</f>
        <v>890912.87567752076</v>
      </c>
      <c r="T1347" s="98">
        <f>T159+'Emission factors'!$H$16*'GHG Estimation'!T555+'Emission factors'!$H$17*'GHG Estimation'!T951</f>
        <v>932008.21308282332</v>
      </c>
      <c r="U1347" s="98">
        <f>U159+'Emission factors'!$H$16*'GHG Estimation'!U555+'Emission factors'!$H$17*'GHG Estimation'!U951</f>
        <v>925273.63002418785</v>
      </c>
    </row>
    <row r="1348" spans="1:21" x14ac:dyDescent="0.25">
      <c r="A1348" s="92" t="s">
        <v>11</v>
      </c>
      <c r="B1348" s="92" t="s">
        <v>12</v>
      </c>
      <c r="C1348" s="92" t="s">
        <v>13</v>
      </c>
      <c r="D1348" s="92" t="s">
        <v>14</v>
      </c>
      <c r="E1348" s="92" t="s">
        <v>22</v>
      </c>
      <c r="G1348" s="92" t="s">
        <v>97</v>
      </c>
      <c r="H1348" s="92" t="s">
        <v>94</v>
      </c>
      <c r="I1348" s="88" t="s">
        <v>194</v>
      </c>
      <c r="L1348" s="98">
        <f>L160+'Emission factors'!$H$16*'GHG Estimation'!L556+'Emission factors'!$H$17*'GHG Estimation'!L952</f>
        <v>602875.55547093553</v>
      </c>
      <c r="M1348" s="98">
        <f>M160+'Emission factors'!$H$16*'GHG Estimation'!M556+'Emission factors'!$H$17*'GHG Estimation'!M952</f>
        <v>655939.91817802761</v>
      </c>
      <c r="N1348" s="98">
        <f>N160+'Emission factors'!$H$16*'GHG Estimation'!N556+'Emission factors'!$H$17*'GHG Estimation'!N952</f>
        <v>671007.46259826317</v>
      </c>
      <c r="O1348" s="98">
        <f>O160+'Emission factors'!$H$16*'GHG Estimation'!O556+'Emission factors'!$H$17*'GHG Estimation'!O952</f>
        <v>677951.04561459192</v>
      </c>
      <c r="P1348" s="98">
        <f>P160+'Emission factors'!$H$16*'GHG Estimation'!P556+'Emission factors'!$H$17*'GHG Estimation'!P952</f>
        <v>765005.57646853197</v>
      </c>
      <c r="Q1348" s="98">
        <f>Q160+'Emission factors'!$H$16*'GHG Estimation'!Q556+'Emission factors'!$H$17*'GHG Estimation'!Q952</f>
        <v>808870.47500462935</v>
      </c>
      <c r="R1348" s="98">
        <f>R160+'Emission factors'!$H$16*'GHG Estimation'!R556+'Emission factors'!$H$17*'GHG Estimation'!R952</f>
        <v>900589.99876097904</v>
      </c>
      <c r="S1348" s="98">
        <f>S160+'Emission factors'!$H$16*'GHG Estimation'!S556+'Emission factors'!$H$17*'GHG Estimation'!S952</f>
        <v>993999.70411227574</v>
      </c>
      <c r="T1348" s="98">
        <f>T160+'Emission factors'!$H$16*'GHG Estimation'!T556+'Emission factors'!$H$17*'GHG Estimation'!T952</f>
        <v>1061431.8321438148</v>
      </c>
      <c r="U1348" s="98">
        <f>U160+'Emission factors'!$H$16*'GHG Estimation'!U556+'Emission factors'!$H$17*'GHG Estimation'!U952</f>
        <v>1016356.1701404502</v>
      </c>
    </row>
    <row r="1349" spans="1:21" x14ac:dyDescent="0.25">
      <c r="A1349" s="92" t="s">
        <v>11</v>
      </c>
      <c r="B1349" s="92" t="s">
        <v>12</v>
      </c>
      <c r="C1349" s="92" t="s">
        <v>13</v>
      </c>
      <c r="D1349" s="92" t="s">
        <v>14</v>
      </c>
      <c r="E1349" s="92" t="s">
        <v>22</v>
      </c>
      <c r="G1349" s="92" t="s">
        <v>97</v>
      </c>
      <c r="H1349" s="92" t="s">
        <v>94</v>
      </c>
      <c r="I1349" s="88" t="s">
        <v>195</v>
      </c>
      <c r="L1349" s="98">
        <f>L161+'Emission factors'!$H$16*'GHG Estimation'!L557+'Emission factors'!$H$17*'GHG Estimation'!L953</f>
        <v>1245843.7786203208</v>
      </c>
      <c r="M1349" s="98">
        <f>M161+'Emission factors'!$H$16*'GHG Estimation'!M557+'Emission factors'!$H$17*'GHG Estimation'!M953</f>
        <v>1230700.4343207525</v>
      </c>
      <c r="N1349" s="98">
        <f>N161+'Emission factors'!$H$16*'GHG Estimation'!N557+'Emission factors'!$H$17*'GHG Estimation'!N953</f>
        <v>1244687.181282789</v>
      </c>
      <c r="O1349" s="98">
        <f>O161+'Emission factors'!$H$16*'GHG Estimation'!O557+'Emission factors'!$H$17*'GHG Estimation'!O953</f>
        <v>1354170.7666191861</v>
      </c>
      <c r="P1349" s="98">
        <f>P161+'Emission factors'!$H$16*'GHG Estimation'!P557+'Emission factors'!$H$17*'GHG Estimation'!P953</f>
        <v>1552300.9744332149</v>
      </c>
      <c r="Q1349" s="98">
        <f>Q161+'Emission factors'!$H$16*'GHG Estimation'!Q557+'Emission factors'!$H$17*'GHG Estimation'!Q953</f>
        <v>1715375.4588656456</v>
      </c>
      <c r="R1349" s="98">
        <f>R161+'Emission factors'!$H$16*'GHG Estimation'!R557+'Emission factors'!$H$17*'GHG Estimation'!R953</f>
        <v>1810337.0770107422</v>
      </c>
      <c r="S1349" s="98">
        <f>S161+'Emission factors'!$H$16*'GHG Estimation'!S557+'Emission factors'!$H$17*'GHG Estimation'!S953</f>
        <v>1988260.5202033313</v>
      </c>
      <c r="T1349" s="98">
        <f>T161+'Emission factors'!$H$16*'GHG Estimation'!T557+'Emission factors'!$H$17*'GHG Estimation'!T953</f>
        <v>2258693.5953007019</v>
      </c>
      <c r="U1349" s="98">
        <f>U161+'Emission factors'!$H$16*'GHG Estimation'!U557+'Emission factors'!$H$17*'GHG Estimation'!U953</f>
        <v>2383934.7344722389</v>
      </c>
    </row>
    <row r="1350" spans="1:21" x14ac:dyDescent="0.25">
      <c r="A1350" s="92" t="s">
        <v>11</v>
      </c>
      <c r="B1350" s="92" t="s">
        <v>12</v>
      </c>
      <c r="C1350" s="92" t="s">
        <v>13</v>
      </c>
      <c r="D1350" s="92" t="s">
        <v>14</v>
      </c>
      <c r="E1350" s="92" t="s">
        <v>22</v>
      </c>
      <c r="G1350" s="92" t="s">
        <v>97</v>
      </c>
      <c r="H1350" s="92" t="s">
        <v>94</v>
      </c>
      <c r="I1350" s="88" t="s">
        <v>209</v>
      </c>
      <c r="L1350" s="98">
        <f>L162+'Emission factors'!$H$16*'GHG Estimation'!L558+'Emission factors'!$H$17*'GHG Estimation'!L954</f>
        <v>5103611.8525167294</v>
      </c>
      <c r="M1350" s="98">
        <f>M162+'Emission factors'!$H$16*'GHG Estimation'!M558+'Emission factors'!$H$17*'GHG Estimation'!M954</f>
        <v>5724927.5022109468</v>
      </c>
      <c r="N1350" s="98">
        <f>N162+'Emission factors'!$H$16*'GHG Estimation'!N558+'Emission factors'!$H$17*'GHG Estimation'!N954</f>
        <v>5923916.8380160397</v>
      </c>
      <c r="O1350" s="98">
        <f>O162+'Emission factors'!$H$16*'GHG Estimation'!O558+'Emission factors'!$H$17*'GHG Estimation'!O954</f>
        <v>6384515.2802058235</v>
      </c>
      <c r="P1350" s="98">
        <f>P162+'Emission factors'!$H$16*'GHG Estimation'!P558+'Emission factors'!$H$17*'GHG Estimation'!P954</f>
        <v>6967875.2117238026</v>
      </c>
      <c r="Q1350" s="98">
        <f>Q162+'Emission factors'!$H$16*'GHG Estimation'!Q558+'Emission factors'!$H$17*'GHG Estimation'!Q954</f>
        <v>7648211.2996159168</v>
      </c>
      <c r="R1350" s="98">
        <f>R162+'Emission factors'!$H$16*'GHG Estimation'!R558+'Emission factors'!$H$17*'GHG Estimation'!R954</f>
        <v>8298989.9472690132</v>
      </c>
      <c r="S1350" s="98">
        <f>S162+'Emission factors'!$H$16*'GHG Estimation'!S558+'Emission factors'!$H$17*'GHG Estimation'!S954</f>
        <v>8948433.4790818933</v>
      </c>
      <c r="T1350" s="98">
        <f>T162+'Emission factors'!$H$16*'GHG Estimation'!T558+'Emission factors'!$H$17*'GHG Estimation'!T954</f>
        <v>9850178.2950241324</v>
      </c>
      <c r="U1350" s="98">
        <f>U162+'Emission factors'!$H$16*'GHG Estimation'!U558+'Emission factors'!$H$17*'GHG Estimation'!U954</f>
        <v>10353434.769839812</v>
      </c>
    </row>
    <row r="1351" spans="1:21" x14ac:dyDescent="0.25">
      <c r="A1351" s="92" t="s">
        <v>11</v>
      </c>
      <c r="B1351" s="92" t="s">
        <v>12</v>
      </c>
      <c r="C1351" s="92" t="s">
        <v>13</v>
      </c>
      <c r="D1351" s="92" t="s">
        <v>14</v>
      </c>
      <c r="E1351" s="92" t="s">
        <v>22</v>
      </c>
      <c r="G1351" s="92" t="s">
        <v>97</v>
      </c>
      <c r="H1351" s="92" t="s">
        <v>94</v>
      </c>
      <c r="I1351" s="88" t="s">
        <v>208</v>
      </c>
      <c r="L1351" s="98">
        <f>L163+'Emission factors'!$H$16*'GHG Estimation'!L559+'Emission factors'!$H$17*'GHG Estimation'!L955</f>
        <v>2608763.5959159397</v>
      </c>
      <c r="M1351" s="98">
        <f>M163+'Emission factors'!$H$16*'GHG Estimation'!M559+'Emission factors'!$H$17*'GHG Estimation'!M955</f>
        <v>2769679.9641991397</v>
      </c>
      <c r="N1351" s="98">
        <f>N163+'Emission factors'!$H$16*'GHG Estimation'!N559+'Emission factors'!$H$17*'GHG Estimation'!N955</f>
        <v>2761812.6587038445</v>
      </c>
      <c r="O1351" s="98">
        <f>O163+'Emission factors'!$H$16*'GHG Estimation'!O559+'Emission factors'!$H$17*'GHG Estimation'!O955</f>
        <v>3016475.4434432723</v>
      </c>
      <c r="P1351" s="98">
        <f>P163+'Emission factors'!$H$16*'GHG Estimation'!P559+'Emission factors'!$H$17*'GHG Estimation'!P955</f>
        <v>3277022.0292059062</v>
      </c>
      <c r="Q1351" s="98">
        <f>Q163+'Emission factors'!$H$16*'GHG Estimation'!Q559+'Emission factors'!$H$17*'GHG Estimation'!Q955</f>
        <v>3623110.9532654178</v>
      </c>
      <c r="R1351" s="98">
        <f>R163+'Emission factors'!$H$16*'GHG Estimation'!R559+'Emission factors'!$H$17*'GHG Estimation'!R955</f>
        <v>4037887.3628406348</v>
      </c>
      <c r="S1351" s="98">
        <f>S163+'Emission factors'!$H$16*'GHG Estimation'!S559+'Emission factors'!$H$17*'GHG Estimation'!S955</f>
        <v>4671841.6797553338</v>
      </c>
      <c r="T1351" s="98">
        <f>T163+'Emission factors'!$H$16*'GHG Estimation'!T559+'Emission factors'!$H$17*'GHG Estimation'!T955</f>
        <v>5318512.0174176116</v>
      </c>
      <c r="U1351" s="98">
        <f>U163+'Emission factors'!$H$16*'GHG Estimation'!U559+'Emission factors'!$H$17*'GHG Estimation'!U955</f>
        <v>5395838.1340372246</v>
      </c>
    </row>
    <row r="1352" spans="1:21" x14ac:dyDescent="0.25">
      <c r="A1352" s="92" t="s">
        <v>11</v>
      </c>
      <c r="B1352" s="92" t="s">
        <v>12</v>
      </c>
      <c r="C1352" s="92" t="s">
        <v>13</v>
      </c>
      <c r="D1352" s="92" t="s">
        <v>14</v>
      </c>
      <c r="E1352" s="92" t="s">
        <v>22</v>
      </c>
      <c r="G1352" s="92" t="s">
        <v>97</v>
      </c>
      <c r="H1352" s="92" t="s">
        <v>94</v>
      </c>
      <c r="I1352" s="88" t="s">
        <v>226</v>
      </c>
      <c r="L1352" s="98">
        <f>L164+'Emission factors'!$H$16*'GHG Estimation'!L560+'Emission factors'!$H$17*'GHG Estimation'!L956</f>
        <v>10149.641873823997</v>
      </c>
      <c r="M1352" s="98">
        <f>M164+'Emission factors'!$H$16*'GHG Estimation'!M560+'Emission factors'!$H$17*'GHG Estimation'!M956</f>
        <v>14246.897097712748</v>
      </c>
      <c r="N1352" s="98">
        <f>N164+'Emission factors'!$H$16*'GHG Estimation'!N560+'Emission factors'!$H$17*'GHG Estimation'!N956</f>
        <v>27989.370437176389</v>
      </c>
      <c r="O1352" s="98">
        <f>O164+'Emission factors'!$H$16*'GHG Estimation'!O560+'Emission factors'!$H$17*'GHG Estimation'!O956</f>
        <v>31905.304018493509</v>
      </c>
      <c r="P1352" s="98">
        <f>P164+'Emission factors'!$H$16*'GHG Estimation'!P560+'Emission factors'!$H$17*'GHG Estimation'!P956</f>
        <v>33127.741135001139</v>
      </c>
      <c r="Q1352" s="98">
        <f>Q164+'Emission factors'!$H$16*'GHG Estimation'!Q560+'Emission factors'!$H$17*'GHG Estimation'!Q956</f>
        <v>40928.879399289064</v>
      </c>
      <c r="R1352" s="98">
        <f>R164+'Emission factors'!$H$16*'GHG Estimation'!R560+'Emission factors'!$H$17*'GHG Estimation'!R956</f>
        <v>30875.594683556894</v>
      </c>
      <c r="S1352" s="98">
        <f>S164+'Emission factors'!$H$16*'GHG Estimation'!S560+'Emission factors'!$H$17*'GHG Estimation'!S956</f>
        <v>24850.364681527175</v>
      </c>
      <c r="T1352" s="98">
        <f>T164+'Emission factors'!$H$16*'GHG Estimation'!T560+'Emission factors'!$H$17*'GHG Estimation'!T956</f>
        <v>25388.628123784762</v>
      </c>
      <c r="U1352" s="98">
        <f>U164+'Emission factors'!$H$16*'GHG Estimation'!U560+'Emission factors'!$H$17*'GHG Estimation'!U956</f>
        <v>27400.113407599696</v>
      </c>
    </row>
    <row r="1353" spans="1:21" x14ac:dyDescent="0.25">
      <c r="A1353" s="92" t="s">
        <v>11</v>
      </c>
      <c r="B1353" s="92" t="s">
        <v>12</v>
      </c>
      <c r="C1353" s="92" t="s">
        <v>13</v>
      </c>
      <c r="D1353" s="92" t="s">
        <v>14</v>
      </c>
      <c r="E1353" s="92" t="s">
        <v>22</v>
      </c>
      <c r="G1353" s="92" t="s">
        <v>97</v>
      </c>
      <c r="H1353" s="92" t="s">
        <v>94</v>
      </c>
      <c r="I1353" s="88" t="s">
        <v>196</v>
      </c>
      <c r="L1353" s="98">
        <f>L165+'Emission factors'!$H$16*'GHG Estimation'!L561+'Emission factors'!$H$17*'GHG Estimation'!L957</f>
        <v>2325945.7318491517</v>
      </c>
      <c r="M1353" s="98">
        <f>M165+'Emission factors'!$H$16*'GHG Estimation'!M561+'Emission factors'!$H$17*'GHG Estimation'!M957</f>
        <v>2509105.4630674897</v>
      </c>
      <c r="N1353" s="98">
        <f>N165+'Emission factors'!$H$16*'GHG Estimation'!N561+'Emission factors'!$H$17*'GHG Estimation'!N957</f>
        <v>2772284.4042892838</v>
      </c>
      <c r="O1353" s="98">
        <f>O165+'Emission factors'!$H$16*'GHG Estimation'!O561+'Emission factors'!$H$17*'GHG Estimation'!O957</f>
        <v>3158233.0000951169</v>
      </c>
      <c r="P1353" s="98">
        <f>P165+'Emission factors'!$H$16*'GHG Estimation'!P561+'Emission factors'!$H$17*'GHG Estimation'!P957</f>
        <v>3477903.7918847166</v>
      </c>
      <c r="Q1353" s="98">
        <f>Q165+'Emission factors'!$H$16*'GHG Estimation'!Q561+'Emission factors'!$H$17*'GHG Estimation'!Q957</f>
        <v>3970301.2247676803</v>
      </c>
      <c r="R1353" s="98">
        <f>R165+'Emission factors'!$H$16*'GHG Estimation'!R561+'Emission factors'!$H$17*'GHG Estimation'!R957</f>
        <v>4302031.5295504481</v>
      </c>
      <c r="S1353" s="98">
        <f>S165+'Emission factors'!$H$16*'GHG Estimation'!S561+'Emission factors'!$H$17*'GHG Estimation'!S957</f>
        <v>5033040.4090590132</v>
      </c>
      <c r="T1353" s="98">
        <f>T165+'Emission factors'!$H$16*'GHG Estimation'!T561+'Emission factors'!$H$17*'GHG Estimation'!T957</f>
        <v>6083325.828642549</v>
      </c>
      <c r="U1353" s="98">
        <f>U165+'Emission factors'!$H$16*'GHG Estimation'!U561+'Emission factors'!$H$17*'GHG Estimation'!U957</f>
        <v>6287405.7463441659</v>
      </c>
    </row>
    <row r="1354" spans="1:21" x14ac:dyDescent="0.25">
      <c r="A1354" s="92" t="s">
        <v>11</v>
      </c>
      <c r="B1354" s="92" t="s">
        <v>12</v>
      </c>
      <c r="C1354" s="92" t="s">
        <v>13</v>
      </c>
      <c r="D1354" s="92" t="s">
        <v>14</v>
      </c>
      <c r="E1354" s="92" t="s">
        <v>22</v>
      </c>
      <c r="G1354" s="92" t="s">
        <v>97</v>
      </c>
      <c r="H1354" s="92" t="s">
        <v>94</v>
      </c>
      <c r="I1354" s="88" t="s">
        <v>197</v>
      </c>
      <c r="L1354" s="98">
        <f>L166+'Emission factors'!$H$16*'GHG Estimation'!L562+'Emission factors'!$H$17*'GHG Estimation'!L958</f>
        <v>7651436.2740108464</v>
      </c>
      <c r="M1354" s="98">
        <f>M166+'Emission factors'!$H$16*'GHG Estimation'!M562+'Emission factors'!$H$17*'GHG Estimation'!M958</f>
        <v>9054092.5751807448</v>
      </c>
      <c r="N1354" s="98">
        <f>N166+'Emission factors'!$H$16*'GHG Estimation'!N562+'Emission factors'!$H$17*'GHG Estimation'!N958</f>
        <v>10669561.724986898</v>
      </c>
      <c r="O1354" s="98">
        <f>O166+'Emission factors'!$H$16*'GHG Estimation'!O562+'Emission factors'!$H$17*'GHG Estimation'!O958</f>
        <v>11872572.186002929</v>
      </c>
      <c r="P1354" s="98">
        <f>P166+'Emission factors'!$H$16*'GHG Estimation'!P562+'Emission factors'!$H$17*'GHG Estimation'!P958</f>
        <v>12952356.828439582</v>
      </c>
      <c r="Q1354" s="98">
        <f>Q166+'Emission factors'!$H$16*'GHG Estimation'!Q562+'Emission factors'!$H$17*'GHG Estimation'!Q958</f>
        <v>14626892.211121904</v>
      </c>
      <c r="R1354" s="98">
        <f>R166+'Emission factors'!$H$16*'GHG Estimation'!R562+'Emission factors'!$H$17*'GHG Estimation'!R958</f>
        <v>16642009.22742903</v>
      </c>
      <c r="S1354" s="98">
        <f>S166+'Emission factors'!$H$16*'GHG Estimation'!S562+'Emission factors'!$H$17*'GHG Estimation'!S958</f>
        <v>18085149.435642906</v>
      </c>
      <c r="T1354" s="98">
        <f>T166+'Emission factors'!$H$16*'GHG Estimation'!T562+'Emission factors'!$H$17*'GHG Estimation'!T958</f>
        <v>18766016.432583943</v>
      </c>
      <c r="U1354" s="98">
        <f>U166+'Emission factors'!$H$16*'GHG Estimation'!U562+'Emission factors'!$H$17*'GHG Estimation'!U958</f>
        <v>18351274.30075673</v>
      </c>
    </row>
    <row r="1355" spans="1:21" x14ac:dyDescent="0.25">
      <c r="A1355" s="92" t="s">
        <v>11</v>
      </c>
      <c r="B1355" s="92" t="s">
        <v>12</v>
      </c>
      <c r="C1355" s="92" t="s">
        <v>13</v>
      </c>
      <c r="D1355" s="92" t="s">
        <v>14</v>
      </c>
      <c r="E1355" s="92" t="s">
        <v>22</v>
      </c>
      <c r="G1355" s="92" t="s">
        <v>97</v>
      </c>
      <c r="H1355" s="92" t="s">
        <v>94</v>
      </c>
      <c r="I1355" s="88" t="s">
        <v>229</v>
      </c>
      <c r="L1355" s="98">
        <f>L167+'Emission factors'!$H$16*'GHG Estimation'!L563+'Emission factors'!$H$17*'GHG Estimation'!L959</f>
        <v>61751.488667628495</v>
      </c>
      <c r="M1355" s="98">
        <f>M167+'Emission factors'!$H$16*'GHG Estimation'!M563+'Emission factors'!$H$17*'GHG Estimation'!M959</f>
        <v>73054.165566831143</v>
      </c>
      <c r="N1355" s="98">
        <f>N167+'Emission factors'!$H$16*'GHG Estimation'!N563+'Emission factors'!$H$17*'GHG Estimation'!N959</f>
        <v>77942.115772704958</v>
      </c>
      <c r="O1355" s="98">
        <f>O167+'Emission factors'!$H$16*'GHG Estimation'!O563+'Emission factors'!$H$17*'GHG Estimation'!O959</f>
        <v>91725.819651452563</v>
      </c>
      <c r="P1355" s="98">
        <f>P167+'Emission factors'!$H$16*'GHG Estimation'!P563+'Emission factors'!$H$17*'GHG Estimation'!P959</f>
        <v>111119.45241165745</v>
      </c>
      <c r="Q1355" s="98">
        <f>Q167+'Emission factors'!$H$16*'GHG Estimation'!Q563+'Emission factors'!$H$17*'GHG Estimation'!Q959</f>
        <v>98614.417924608875</v>
      </c>
      <c r="R1355" s="98">
        <f>R167+'Emission factors'!$H$16*'GHG Estimation'!R563+'Emission factors'!$H$17*'GHG Estimation'!R959</f>
        <v>114191.71826970721</v>
      </c>
      <c r="S1355" s="98">
        <f>S167+'Emission factors'!$H$16*'GHG Estimation'!S563+'Emission factors'!$H$17*'GHG Estimation'!S959</f>
        <v>141735.40663842121</v>
      </c>
      <c r="T1355" s="98">
        <f>T167+'Emission factors'!$H$16*'GHG Estimation'!T563+'Emission factors'!$H$17*'GHG Estimation'!T959</f>
        <v>158040.7341446676</v>
      </c>
      <c r="U1355" s="98">
        <f>U167+'Emission factors'!$H$16*'GHG Estimation'!U563+'Emission factors'!$H$17*'GHG Estimation'!U959</f>
        <v>169412.84592924191</v>
      </c>
    </row>
    <row r="1356" spans="1:21" x14ac:dyDescent="0.25">
      <c r="A1356" s="92" t="s">
        <v>11</v>
      </c>
      <c r="B1356" s="92" t="s">
        <v>12</v>
      </c>
      <c r="C1356" s="92" t="s">
        <v>13</v>
      </c>
      <c r="D1356" s="92" t="s">
        <v>14</v>
      </c>
      <c r="E1356" s="92" t="s">
        <v>22</v>
      </c>
      <c r="G1356" s="92" t="s">
        <v>97</v>
      </c>
      <c r="H1356" s="92" t="s">
        <v>94</v>
      </c>
      <c r="I1356" s="88" t="s">
        <v>198</v>
      </c>
      <c r="L1356" s="98">
        <f>L168+'Emission factors'!$H$16*'GHG Estimation'!L564+'Emission factors'!$H$17*'GHG Estimation'!L960</f>
        <v>318723.79361574812</v>
      </c>
      <c r="M1356" s="98">
        <f>M168+'Emission factors'!$H$16*'GHG Estimation'!M564+'Emission factors'!$H$17*'GHG Estimation'!M960</f>
        <v>346712.50330343435</v>
      </c>
      <c r="N1356" s="98">
        <f>N168+'Emission factors'!$H$16*'GHG Estimation'!N564+'Emission factors'!$H$17*'GHG Estimation'!N960</f>
        <v>362495.51016784227</v>
      </c>
      <c r="O1356" s="98">
        <f>O168+'Emission factors'!$H$16*'GHG Estimation'!O564+'Emission factors'!$H$17*'GHG Estimation'!O960</f>
        <v>419851.1517852543</v>
      </c>
      <c r="P1356" s="98">
        <f>P168+'Emission factors'!$H$16*'GHG Estimation'!P564+'Emission factors'!$H$17*'GHG Estimation'!P960</f>
        <v>476483.25776014786</v>
      </c>
      <c r="Q1356" s="98">
        <f>Q168+'Emission factors'!$H$16*'GHG Estimation'!Q564+'Emission factors'!$H$17*'GHG Estimation'!Q960</f>
        <v>552390.42092435923</v>
      </c>
      <c r="R1356" s="98">
        <f>R168+'Emission factors'!$H$16*'GHG Estimation'!R564+'Emission factors'!$H$17*'GHG Estimation'!R960</f>
        <v>654211.59165317286</v>
      </c>
      <c r="S1356" s="98">
        <f>S168+'Emission factors'!$H$16*'GHG Estimation'!S564+'Emission factors'!$H$17*'GHG Estimation'!S960</f>
        <v>702989.449399626</v>
      </c>
      <c r="T1356" s="98">
        <f>T168+'Emission factors'!$H$16*'GHG Estimation'!T564+'Emission factors'!$H$17*'GHG Estimation'!T960</f>
        <v>730542.48570997152</v>
      </c>
      <c r="U1356" s="98">
        <f>U168+'Emission factors'!$H$16*'GHG Estimation'!U564+'Emission factors'!$H$17*'GHG Estimation'!U960</f>
        <v>651113.58137248212</v>
      </c>
    </row>
    <row r="1357" spans="1:21" x14ac:dyDescent="0.25">
      <c r="A1357" s="92" t="s">
        <v>11</v>
      </c>
      <c r="B1357" s="92" t="s">
        <v>12</v>
      </c>
      <c r="C1357" s="92" t="s">
        <v>13</v>
      </c>
      <c r="D1357" s="92" t="s">
        <v>14</v>
      </c>
      <c r="E1357" s="92" t="s">
        <v>22</v>
      </c>
      <c r="G1357" s="92" t="s">
        <v>97</v>
      </c>
      <c r="H1357" s="92" t="s">
        <v>94</v>
      </c>
      <c r="I1357" s="88" t="s">
        <v>231</v>
      </c>
      <c r="L1357" s="98">
        <f>L169+'Emission factors'!$H$16*'GHG Estimation'!L565+'Emission factors'!$H$17*'GHG Estimation'!L961</f>
        <v>49518.254367578542</v>
      </c>
      <c r="M1357" s="98">
        <f>M169+'Emission factors'!$H$16*'GHG Estimation'!M565+'Emission factors'!$H$17*'GHG Estimation'!M961</f>
        <v>56607.573849388202</v>
      </c>
      <c r="N1357" s="98">
        <f>N169+'Emission factors'!$H$16*'GHG Estimation'!N565+'Emission factors'!$H$17*'GHG Estimation'!N961</f>
        <v>56325.798178767189</v>
      </c>
      <c r="O1357" s="98">
        <f>O169+'Emission factors'!$H$16*'GHG Estimation'!O565+'Emission factors'!$H$17*'GHG Estimation'!O961</f>
        <v>61393.630428051387</v>
      </c>
      <c r="P1357" s="98">
        <f>P169+'Emission factors'!$H$16*'GHG Estimation'!P565+'Emission factors'!$H$17*'GHG Estimation'!P961</f>
        <v>70279.42457952605</v>
      </c>
      <c r="Q1357" s="98">
        <f>Q169+'Emission factors'!$H$16*'GHG Estimation'!Q565+'Emission factors'!$H$17*'GHG Estimation'!Q961</f>
        <v>77429.774484329697</v>
      </c>
      <c r="R1357" s="98">
        <f>R169+'Emission factors'!$H$16*'GHG Estimation'!R565+'Emission factors'!$H$17*'GHG Estimation'!R961</f>
        <v>90219.50122355092</v>
      </c>
      <c r="S1357" s="98">
        <f>S169+'Emission factors'!$H$16*'GHG Estimation'!S565+'Emission factors'!$H$17*'GHG Estimation'!S961</f>
        <v>103569.45196283015</v>
      </c>
      <c r="T1357" s="98">
        <f>T169+'Emission factors'!$H$16*'GHG Estimation'!T565+'Emission factors'!$H$17*'GHG Estimation'!T961</f>
        <v>110783.55507329175</v>
      </c>
      <c r="U1357" s="98">
        <f>U169+'Emission factors'!$H$16*'GHG Estimation'!U565+'Emission factors'!$H$17*'GHG Estimation'!U961</f>
        <v>111261.62635178539</v>
      </c>
    </row>
    <row r="1358" spans="1:21" x14ac:dyDescent="0.25">
      <c r="A1358" s="92" t="s">
        <v>11</v>
      </c>
      <c r="B1358" s="92" t="s">
        <v>12</v>
      </c>
      <c r="C1358" s="92" t="s">
        <v>13</v>
      </c>
      <c r="D1358" s="92" t="s">
        <v>14</v>
      </c>
      <c r="E1358" s="92" t="s">
        <v>22</v>
      </c>
      <c r="G1358" s="92" t="s">
        <v>97</v>
      </c>
      <c r="H1358" s="92" t="s">
        <v>94</v>
      </c>
      <c r="I1358" s="88" t="s">
        <v>230</v>
      </c>
      <c r="L1358" s="98">
        <f>L170+'Emission factors'!$H$16*'GHG Estimation'!L566+'Emission factors'!$H$17*'GHG Estimation'!L962</f>
        <v>51644.189762652648</v>
      </c>
      <c r="M1358" s="98">
        <f>M170+'Emission factors'!$H$16*'GHG Estimation'!M566+'Emission factors'!$H$17*'GHG Estimation'!M962</f>
        <v>53762.985193046545</v>
      </c>
      <c r="N1358" s="98">
        <f>N170+'Emission factors'!$H$16*'GHG Estimation'!N566+'Emission factors'!$H$17*'GHG Estimation'!N962</f>
        <v>51432.123889784576</v>
      </c>
      <c r="O1358" s="98">
        <f>O170+'Emission factors'!$H$16*'GHG Estimation'!O566+'Emission factors'!$H$17*'GHG Estimation'!O962</f>
        <v>53637.60539828748</v>
      </c>
      <c r="P1358" s="98">
        <f>P170+'Emission factors'!$H$16*'GHG Estimation'!P566+'Emission factors'!$H$17*'GHG Estimation'!P962</f>
        <v>63228.286644123371</v>
      </c>
      <c r="Q1358" s="98">
        <f>Q170+'Emission factors'!$H$16*'GHG Estimation'!Q566+'Emission factors'!$H$17*'GHG Estimation'!Q962</f>
        <v>87867.223285030224</v>
      </c>
      <c r="R1358" s="98">
        <f>R170+'Emission factors'!$H$16*'GHG Estimation'!R566+'Emission factors'!$H$17*'GHG Estimation'!R962</f>
        <v>100136.02583619938</v>
      </c>
      <c r="S1358" s="98">
        <f>S170+'Emission factors'!$H$16*'GHG Estimation'!S566+'Emission factors'!$H$17*'GHG Estimation'!S962</f>
        <v>107804.91271864621</v>
      </c>
      <c r="T1358" s="98">
        <f>T170+'Emission factors'!$H$16*'GHG Estimation'!T566+'Emission factors'!$H$17*'GHG Estimation'!T962</f>
        <v>118446.57448005161</v>
      </c>
      <c r="U1358" s="98">
        <f>U170+'Emission factors'!$H$16*'GHG Estimation'!U566+'Emission factors'!$H$17*'GHG Estimation'!U962</f>
        <v>117834.37267697495</v>
      </c>
    </row>
    <row r="1359" spans="1:21" x14ac:dyDescent="0.25">
      <c r="A1359" s="92" t="s">
        <v>11</v>
      </c>
      <c r="B1359" s="92" t="s">
        <v>12</v>
      </c>
      <c r="C1359" s="92" t="s">
        <v>13</v>
      </c>
      <c r="D1359" s="92" t="s">
        <v>14</v>
      </c>
      <c r="E1359" s="92" t="s">
        <v>22</v>
      </c>
      <c r="G1359" s="92" t="s">
        <v>97</v>
      </c>
      <c r="H1359" s="92" t="s">
        <v>94</v>
      </c>
      <c r="I1359" s="88" t="s">
        <v>232</v>
      </c>
      <c r="L1359" s="98">
        <f>L171+'Emission factors'!$H$16*'GHG Estimation'!L567+'Emission factors'!$H$17*'GHG Estimation'!L963</f>
        <v>2044128.8299866747</v>
      </c>
      <c r="M1359" s="98">
        <f>M171+'Emission factors'!$H$16*'GHG Estimation'!M567+'Emission factors'!$H$17*'GHG Estimation'!M963</f>
        <v>2314537.763201884</v>
      </c>
      <c r="N1359" s="98">
        <f>N171+'Emission factors'!$H$16*'GHG Estimation'!N567+'Emission factors'!$H$17*'GHG Estimation'!N963</f>
        <v>2538272.4263471579</v>
      </c>
      <c r="O1359" s="98">
        <f>O171+'Emission factors'!$H$16*'GHG Estimation'!O567+'Emission factors'!$H$17*'GHG Estimation'!O963</f>
        <v>2784020.2110514296</v>
      </c>
      <c r="P1359" s="98">
        <f>P171+'Emission factors'!$H$16*'GHG Estimation'!P567+'Emission factors'!$H$17*'GHG Estimation'!P963</f>
        <v>3194930.8926860271</v>
      </c>
      <c r="Q1359" s="98">
        <f>Q171+'Emission factors'!$H$16*'GHG Estimation'!Q567+'Emission factors'!$H$17*'GHG Estimation'!Q963</f>
        <v>3618481.702630253</v>
      </c>
      <c r="R1359" s="98">
        <f>R171+'Emission factors'!$H$16*'GHG Estimation'!R567+'Emission factors'!$H$17*'GHG Estimation'!R963</f>
        <v>3800100.0153879295</v>
      </c>
      <c r="S1359" s="98">
        <f>S171+'Emission factors'!$H$16*'GHG Estimation'!S567+'Emission factors'!$H$17*'GHG Estimation'!S963</f>
        <v>4028919.6057178318</v>
      </c>
      <c r="T1359" s="98">
        <f>T171+'Emission factors'!$H$16*'GHG Estimation'!T567+'Emission factors'!$H$17*'GHG Estimation'!T963</f>
        <v>4599130.2059412617</v>
      </c>
      <c r="U1359" s="98">
        <f>U171+'Emission factors'!$H$16*'GHG Estimation'!U567+'Emission factors'!$H$17*'GHG Estimation'!U963</f>
        <v>4569804.818339278</v>
      </c>
    </row>
    <row r="1360" spans="1:21" x14ac:dyDescent="0.25">
      <c r="A1360" s="92" t="s">
        <v>11</v>
      </c>
      <c r="B1360" s="92" t="s">
        <v>12</v>
      </c>
      <c r="C1360" s="92" t="s">
        <v>13</v>
      </c>
      <c r="D1360" s="92" t="s">
        <v>14</v>
      </c>
      <c r="E1360" s="92" t="s">
        <v>22</v>
      </c>
      <c r="G1360" s="92" t="s">
        <v>97</v>
      </c>
      <c r="H1360" s="92" t="s">
        <v>94</v>
      </c>
      <c r="I1360" s="92" t="s">
        <v>225</v>
      </c>
      <c r="L1360" s="98">
        <f>L172+'Emission factors'!$H$16*'GHG Estimation'!L568+'Emission factors'!$H$17*'GHG Estimation'!L964</f>
        <v>559436.8429792634</v>
      </c>
      <c r="M1360" s="98">
        <f>M172+'Emission factors'!$H$16*'GHG Estimation'!M568+'Emission factors'!$H$17*'GHG Estimation'!M964</f>
        <v>670487.93349569093</v>
      </c>
      <c r="N1360" s="98">
        <f>N172+'Emission factors'!$H$16*'GHG Estimation'!N568+'Emission factors'!$H$17*'GHG Estimation'!N964</f>
        <v>676675.63119297358</v>
      </c>
      <c r="O1360" s="98">
        <f>O172+'Emission factors'!$H$16*'GHG Estimation'!O568+'Emission factors'!$H$17*'GHG Estimation'!O964</f>
        <v>677583.44341657415</v>
      </c>
      <c r="P1360" s="98">
        <f>P172+'Emission factors'!$H$16*'GHG Estimation'!P568+'Emission factors'!$H$17*'GHG Estimation'!P964</f>
        <v>739796.60629652755</v>
      </c>
      <c r="Q1360" s="98">
        <f>Q172+'Emission factors'!$H$16*'GHG Estimation'!Q568+'Emission factors'!$H$17*'GHG Estimation'!Q964</f>
        <v>767660.18932313006</v>
      </c>
      <c r="R1360" s="98">
        <f>R172+'Emission factors'!$H$16*'GHG Estimation'!R568+'Emission factors'!$H$17*'GHG Estimation'!R964</f>
        <v>771727.46837758506</v>
      </c>
      <c r="S1360" s="98">
        <f>S172+'Emission factors'!$H$16*'GHG Estimation'!S568+'Emission factors'!$H$17*'GHG Estimation'!S964</f>
        <v>723062.96661089465</v>
      </c>
      <c r="T1360" s="98">
        <f>T172+'Emission factors'!$H$16*'GHG Estimation'!T568+'Emission factors'!$H$17*'GHG Estimation'!T964</f>
        <v>631462.96064399602</v>
      </c>
      <c r="U1360" s="98">
        <f>U172+'Emission factors'!$H$16*'GHG Estimation'!U568+'Emission factors'!$H$17*'GHG Estimation'!U964</f>
        <v>582740.58480680035</v>
      </c>
    </row>
    <row r="1361" spans="1:21" x14ac:dyDescent="0.25">
      <c r="A1361" s="92" t="s">
        <v>11</v>
      </c>
      <c r="B1361" s="92" t="s">
        <v>12</v>
      </c>
      <c r="C1361" s="92" t="s">
        <v>13</v>
      </c>
      <c r="D1361" s="92" t="s">
        <v>14</v>
      </c>
      <c r="E1361" s="92" t="s">
        <v>22</v>
      </c>
      <c r="G1361" s="92" t="s">
        <v>97</v>
      </c>
      <c r="H1361" s="92" t="s">
        <v>94</v>
      </c>
      <c r="I1361" s="88" t="s">
        <v>205</v>
      </c>
      <c r="L1361" s="98">
        <f>L173+'Emission factors'!$H$16*'GHG Estimation'!L569+'Emission factors'!$H$17*'GHG Estimation'!L965</f>
        <v>3170576.7041026112</v>
      </c>
      <c r="M1361" s="98">
        <f>M173+'Emission factors'!$H$16*'GHG Estimation'!M569+'Emission factors'!$H$17*'GHG Estimation'!M965</f>
        <v>3511107.7802325757</v>
      </c>
      <c r="N1361" s="98">
        <f>N173+'Emission factors'!$H$16*'GHG Estimation'!N569+'Emission factors'!$H$17*'GHG Estimation'!N965</f>
        <v>3613897.7319452008</v>
      </c>
      <c r="O1361" s="98">
        <f>O173+'Emission factors'!$H$16*'GHG Estimation'!O569+'Emission factors'!$H$17*'GHG Estimation'!O965</f>
        <v>3697275.284032092</v>
      </c>
      <c r="P1361" s="98">
        <f>P173+'Emission factors'!$H$16*'GHG Estimation'!P569+'Emission factors'!$H$17*'GHG Estimation'!P965</f>
        <v>4091929.9578079237</v>
      </c>
      <c r="Q1361" s="98">
        <f>Q173+'Emission factors'!$H$16*'GHG Estimation'!Q569+'Emission factors'!$H$17*'GHG Estimation'!Q965</f>
        <v>4290023.9652031828</v>
      </c>
      <c r="R1361" s="98">
        <f>R173+'Emission factors'!$H$16*'GHG Estimation'!R569+'Emission factors'!$H$17*'GHG Estimation'!R965</f>
        <v>4544535.0097334357</v>
      </c>
      <c r="S1361" s="98">
        <f>S173+'Emission factors'!$H$16*'GHG Estimation'!S569+'Emission factors'!$H$17*'GHG Estimation'!S965</f>
        <v>4671619.1417167569</v>
      </c>
      <c r="T1361" s="98">
        <f>T173+'Emission factors'!$H$16*'GHG Estimation'!T569+'Emission factors'!$H$17*'GHG Estimation'!T965</f>
        <v>4699974.3699307088</v>
      </c>
      <c r="U1361" s="98">
        <f>U173+'Emission factors'!$H$16*'GHG Estimation'!U569+'Emission factors'!$H$17*'GHG Estimation'!U965</f>
        <v>4593963.7706605019</v>
      </c>
    </row>
    <row r="1362" spans="1:21" x14ac:dyDescent="0.25">
      <c r="A1362" s="92" t="s">
        <v>11</v>
      </c>
      <c r="B1362" s="92" t="s">
        <v>12</v>
      </c>
      <c r="C1362" s="92" t="s">
        <v>13</v>
      </c>
      <c r="D1362" s="92" t="s">
        <v>14</v>
      </c>
      <c r="E1362" s="92" t="s">
        <v>22</v>
      </c>
      <c r="G1362" s="92" t="s">
        <v>97</v>
      </c>
      <c r="H1362" s="92" t="s">
        <v>94</v>
      </c>
      <c r="I1362" s="88" t="s">
        <v>204</v>
      </c>
      <c r="L1362" s="98">
        <f>L174+'Emission factors'!$H$16*'GHG Estimation'!L570+'Emission factors'!$H$17*'GHG Estimation'!L966</f>
        <v>4881852.4988204408</v>
      </c>
      <c r="M1362" s="98">
        <f>M174+'Emission factors'!$H$16*'GHG Estimation'!M570+'Emission factors'!$H$17*'GHG Estimation'!M966</f>
        <v>5515547.7185314838</v>
      </c>
      <c r="N1362" s="98">
        <f>N174+'Emission factors'!$H$16*'GHG Estimation'!N570+'Emission factors'!$H$17*'GHG Estimation'!N966</f>
        <v>5903788.8394233081</v>
      </c>
      <c r="O1362" s="98">
        <f>O174+'Emission factors'!$H$16*'GHG Estimation'!O570+'Emission factors'!$H$17*'GHG Estimation'!O966</f>
        <v>6183368.3740874119</v>
      </c>
      <c r="P1362" s="98">
        <f>P174+'Emission factors'!$H$16*'GHG Estimation'!P570+'Emission factors'!$H$17*'GHG Estimation'!P966</f>
        <v>6696275.6405685246</v>
      </c>
      <c r="Q1362" s="98">
        <f>Q174+'Emission factors'!$H$16*'GHG Estimation'!Q570+'Emission factors'!$H$17*'GHG Estimation'!Q966</f>
        <v>7388796.2112677386</v>
      </c>
      <c r="R1362" s="98">
        <f>R174+'Emission factors'!$H$16*'GHG Estimation'!R570+'Emission factors'!$H$17*'GHG Estimation'!R966</f>
        <v>8311976.6193986358</v>
      </c>
      <c r="S1362" s="98">
        <f>S174+'Emission factors'!$H$16*'GHG Estimation'!S570+'Emission factors'!$H$17*'GHG Estimation'!S966</f>
        <v>9488744.1498877518</v>
      </c>
      <c r="T1362" s="98">
        <f>T174+'Emission factors'!$H$16*'GHG Estimation'!T570+'Emission factors'!$H$17*'GHG Estimation'!T966</f>
        <v>10709511.49719944</v>
      </c>
      <c r="U1362" s="98">
        <f>U174+'Emission factors'!$H$16*'GHG Estimation'!U570+'Emission factors'!$H$17*'GHG Estimation'!U966</f>
        <v>11035117.315395631</v>
      </c>
    </row>
    <row r="1363" spans="1:21" x14ac:dyDescent="0.25">
      <c r="A1363" s="92" t="s">
        <v>11</v>
      </c>
      <c r="B1363" s="92" t="s">
        <v>12</v>
      </c>
      <c r="C1363" s="92" t="s">
        <v>13</v>
      </c>
      <c r="D1363" s="92" t="s">
        <v>14</v>
      </c>
      <c r="E1363" s="92" t="s">
        <v>22</v>
      </c>
      <c r="G1363" s="92" t="s">
        <v>97</v>
      </c>
      <c r="H1363" s="92" t="s">
        <v>94</v>
      </c>
      <c r="I1363" s="88" t="s">
        <v>228</v>
      </c>
      <c r="L1363" s="98">
        <f>L175+'Emission factors'!$H$16*'GHG Estimation'!L571+'Emission factors'!$H$17*'GHG Estimation'!L967</f>
        <v>62124.602781434551</v>
      </c>
      <c r="M1363" s="98">
        <f>M175+'Emission factors'!$H$16*'GHG Estimation'!M571+'Emission factors'!$H$17*'GHG Estimation'!M967</f>
        <v>59098.239137981815</v>
      </c>
      <c r="N1363" s="98">
        <f>N175+'Emission factors'!$H$16*'GHG Estimation'!N571+'Emission factors'!$H$17*'GHG Estimation'!N967</f>
        <v>50814.639851692358</v>
      </c>
      <c r="O1363" s="98">
        <f>O175+'Emission factors'!$H$16*'GHG Estimation'!O571+'Emission factors'!$H$17*'GHG Estimation'!O967</f>
        <v>58468.128295155366</v>
      </c>
      <c r="P1363" s="98">
        <f>P175+'Emission factors'!$H$16*'GHG Estimation'!P571+'Emission factors'!$H$17*'GHG Estimation'!P967</f>
        <v>80258.752756611619</v>
      </c>
      <c r="Q1363" s="98">
        <f>Q175+'Emission factors'!$H$16*'GHG Estimation'!Q571+'Emission factors'!$H$17*'GHG Estimation'!Q967</f>
        <v>104928.95137891801</v>
      </c>
      <c r="R1363" s="98">
        <f>R175+'Emission factors'!$H$16*'GHG Estimation'!R571+'Emission factors'!$H$17*'GHG Estimation'!R967</f>
        <v>108381.12509198824</v>
      </c>
      <c r="S1363" s="98">
        <f>S175+'Emission factors'!$H$16*'GHG Estimation'!S571+'Emission factors'!$H$17*'GHG Estimation'!S967</f>
        <v>105621.36089476176</v>
      </c>
      <c r="T1363" s="98">
        <f>T175+'Emission factors'!$H$16*'GHG Estimation'!T571+'Emission factors'!$H$17*'GHG Estimation'!T967</f>
        <v>115448.40399856288</v>
      </c>
      <c r="U1363" s="98">
        <f>U175+'Emission factors'!$H$16*'GHG Estimation'!U571+'Emission factors'!$H$17*'GHG Estimation'!U967</f>
        <v>111391.37367737961</v>
      </c>
    </row>
    <row r="1364" spans="1:21" x14ac:dyDescent="0.25">
      <c r="A1364" s="92" t="s">
        <v>11</v>
      </c>
      <c r="B1364" s="92" t="s">
        <v>12</v>
      </c>
      <c r="C1364" s="92" t="s">
        <v>13</v>
      </c>
      <c r="D1364" s="92" t="s">
        <v>14</v>
      </c>
      <c r="E1364" s="92" t="s">
        <v>22</v>
      </c>
      <c r="G1364" s="92" t="s">
        <v>97</v>
      </c>
      <c r="H1364" s="92" t="s">
        <v>94</v>
      </c>
      <c r="I1364" s="88" t="s">
        <v>202</v>
      </c>
      <c r="L1364" s="98">
        <f>L176+'Emission factors'!$H$16*'GHG Estimation'!L572+'Emission factors'!$H$17*'GHG Estimation'!L968</f>
        <v>6672400.5800124509</v>
      </c>
      <c r="M1364" s="98">
        <f>M176+'Emission factors'!$H$16*'GHG Estimation'!M572+'Emission factors'!$H$17*'GHG Estimation'!M968</f>
        <v>7339948.7400765922</v>
      </c>
      <c r="N1364" s="98">
        <f>N176+'Emission factors'!$H$16*'GHG Estimation'!N572+'Emission factors'!$H$17*'GHG Estimation'!N968</f>
        <v>8086852.9075495442</v>
      </c>
      <c r="O1364" s="98">
        <f>O176+'Emission factors'!$H$16*'GHG Estimation'!O572+'Emission factors'!$H$17*'GHG Estimation'!O968</f>
        <v>9372937.7654118538</v>
      </c>
      <c r="P1364" s="98">
        <f>P176+'Emission factors'!$H$16*'GHG Estimation'!P572+'Emission factors'!$H$17*'GHG Estimation'!P968</f>
        <v>10453444.341977259</v>
      </c>
      <c r="Q1364" s="98">
        <f>Q176+'Emission factors'!$H$16*'GHG Estimation'!Q572+'Emission factors'!$H$17*'GHG Estimation'!Q968</f>
        <v>11711501.071122393</v>
      </c>
      <c r="R1364" s="98">
        <f>R176+'Emission factors'!$H$16*'GHG Estimation'!R572+'Emission factors'!$H$17*'GHG Estimation'!R968</f>
        <v>12997091.808663968</v>
      </c>
      <c r="S1364" s="98">
        <f>S176+'Emission factors'!$H$16*'GHG Estimation'!S572+'Emission factors'!$H$17*'GHG Estimation'!S968</f>
        <v>14376554.524921427</v>
      </c>
      <c r="T1364" s="98">
        <f>T176+'Emission factors'!$H$16*'GHG Estimation'!T572+'Emission factors'!$H$17*'GHG Estimation'!T968</f>
        <v>13403901.628474837</v>
      </c>
      <c r="U1364" s="98">
        <f>U176+'Emission factors'!$H$16*'GHG Estimation'!U572+'Emission factors'!$H$17*'GHG Estimation'!U968</f>
        <v>12295174.816027202</v>
      </c>
    </row>
    <row r="1365" spans="1:21" x14ac:dyDescent="0.25">
      <c r="A1365" s="92" t="s">
        <v>11</v>
      </c>
      <c r="B1365" s="92" t="s">
        <v>12</v>
      </c>
      <c r="C1365" s="92" t="s">
        <v>13</v>
      </c>
      <c r="D1365" s="92" t="s">
        <v>14</v>
      </c>
      <c r="E1365" s="92" t="s">
        <v>22</v>
      </c>
      <c r="G1365" s="92" t="s">
        <v>97</v>
      </c>
      <c r="H1365" s="92" t="s">
        <v>94</v>
      </c>
      <c r="I1365" s="88" t="s">
        <v>190</v>
      </c>
      <c r="L1365" s="98">
        <f>L177+'Emission factors'!$H$16*'GHG Estimation'!L573+'Emission factors'!$H$17*'GHG Estimation'!L969</f>
        <v>0</v>
      </c>
      <c r="M1365" s="98">
        <f>M177+'Emission factors'!$H$16*'GHG Estimation'!M573+'Emission factors'!$H$17*'GHG Estimation'!M969</f>
        <v>0</v>
      </c>
      <c r="N1365" s="98">
        <f>N177+'Emission factors'!$H$16*'GHG Estimation'!N573+'Emission factors'!$H$17*'GHG Estimation'!N969</f>
        <v>0</v>
      </c>
      <c r="O1365" s="98">
        <f>O177+'Emission factors'!$H$16*'GHG Estimation'!O573+'Emission factors'!$H$17*'GHG Estimation'!O969</f>
        <v>0</v>
      </c>
      <c r="P1365" s="98">
        <f>P177+'Emission factors'!$H$16*'GHG Estimation'!P573+'Emission factors'!$H$17*'GHG Estimation'!P969</f>
        <v>0</v>
      </c>
      <c r="Q1365" s="98">
        <f>Q177+'Emission factors'!$H$16*'GHG Estimation'!Q573+'Emission factors'!$H$17*'GHG Estimation'!Q969</f>
        <v>0</v>
      </c>
      <c r="R1365" s="98">
        <f>R177+'Emission factors'!$H$16*'GHG Estimation'!R573+'Emission factors'!$H$17*'GHG Estimation'!R969</f>
        <v>0</v>
      </c>
      <c r="S1365" s="98">
        <f>S177+'Emission factors'!$H$16*'GHG Estimation'!S573+'Emission factors'!$H$17*'GHG Estimation'!S969</f>
        <v>0</v>
      </c>
      <c r="T1365" s="98">
        <f>T177+'Emission factors'!$H$16*'GHG Estimation'!T573+'Emission factors'!$H$17*'GHG Estimation'!T969</f>
        <v>0</v>
      </c>
      <c r="U1365" s="98">
        <f>U177+'Emission factors'!$H$16*'GHG Estimation'!U573+'Emission factors'!$H$17*'GHG Estimation'!U969</f>
        <v>4102969.4391732854</v>
      </c>
    </row>
    <row r="1366" spans="1:21" x14ac:dyDescent="0.25">
      <c r="A1366" s="92" t="s">
        <v>11</v>
      </c>
      <c r="B1366" s="92" t="s">
        <v>12</v>
      </c>
      <c r="C1366" s="92" t="s">
        <v>13</v>
      </c>
      <c r="D1366" s="92" t="s">
        <v>14</v>
      </c>
      <c r="E1366" s="92" t="s">
        <v>22</v>
      </c>
      <c r="G1366" s="92" t="s">
        <v>97</v>
      </c>
      <c r="H1366" s="92" t="s">
        <v>94</v>
      </c>
      <c r="I1366" s="88" t="s">
        <v>210</v>
      </c>
      <c r="L1366" s="98">
        <f>L178+'Emission factors'!$H$16*'GHG Estimation'!L574+'Emission factors'!$H$17*'GHG Estimation'!L970</f>
        <v>83411.859350719707</v>
      </c>
      <c r="M1366" s="98">
        <f>M178+'Emission factors'!$H$16*'GHG Estimation'!M574+'Emission factors'!$H$17*'GHG Estimation'!M970</f>
        <v>96067.532421759723</v>
      </c>
      <c r="N1366" s="98">
        <f>N178+'Emission factors'!$H$16*'GHG Estimation'!N574+'Emission factors'!$H$17*'GHG Estimation'!N970</f>
        <v>97074.038745823607</v>
      </c>
      <c r="O1366" s="98">
        <f>O178+'Emission factors'!$H$16*'GHG Estimation'!O574+'Emission factors'!$H$17*'GHG Estimation'!O970</f>
        <v>107405.74290449772</v>
      </c>
      <c r="P1366" s="98">
        <f>P178+'Emission factors'!$H$16*'GHG Estimation'!P574+'Emission factors'!$H$17*'GHG Estimation'!P970</f>
        <v>127509.65286235166</v>
      </c>
      <c r="Q1366" s="98">
        <f>Q178+'Emission factors'!$H$16*'GHG Estimation'!Q574+'Emission factors'!$H$17*'GHG Estimation'!Q970</f>
        <v>146014.09610771426</v>
      </c>
      <c r="R1366" s="98">
        <f>R178+'Emission factors'!$H$16*'GHG Estimation'!R574+'Emission factors'!$H$17*'GHG Estimation'!R970</f>
        <v>154151.4444077056</v>
      </c>
      <c r="S1366" s="98">
        <f>S178+'Emission factors'!$H$16*'GHG Estimation'!S574+'Emission factors'!$H$17*'GHG Estimation'!S970</f>
        <v>160707.07364803227</v>
      </c>
      <c r="T1366" s="98">
        <f>T178+'Emission factors'!$H$16*'GHG Estimation'!T574+'Emission factors'!$H$17*'GHG Estimation'!T970</f>
        <v>168318.40256095026</v>
      </c>
      <c r="U1366" s="98">
        <f>U178+'Emission factors'!$H$16*'GHG Estimation'!U574+'Emission factors'!$H$17*'GHG Estimation'!U970</f>
        <v>169403.00941920097</v>
      </c>
    </row>
    <row r="1367" spans="1:21" x14ac:dyDescent="0.25">
      <c r="A1367" s="92" t="s">
        <v>11</v>
      </c>
      <c r="B1367" s="92" t="s">
        <v>12</v>
      </c>
      <c r="C1367" s="92" t="s">
        <v>13</v>
      </c>
      <c r="D1367" s="92" t="s">
        <v>14</v>
      </c>
      <c r="E1367" s="92" t="s">
        <v>22</v>
      </c>
      <c r="G1367" s="92" t="s">
        <v>97</v>
      </c>
      <c r="H1367" s="92" t="s">
        <v>94</v>
      </c>
      <c r="I1367" s="88" t="s">
        <v>199</v>
      </c>
      <c r="L1367" s="98">
        <f>L179+'Emission factors'!$H$16*'GHG Estimation'!L575+'Emission factors'!$H$17*'GHG Estimation'!L971</f>
        <v>5863372.5224072728</v>
      </c>
      <c r="M1367" s="98">
        <f>M179+'Emission factors'!$H$16*'GHG Estimation'!M575+'Emission factors'!$H$17*'GHG Estimation'!M971</f>
        <v>6179661.0584001914</v>
      </c>
      <c r="N1367" s="98">
        <f>N179+'Emission factors'!$H$16*'GHG Estimation'!N575+'Emission factors'!$H$17*'GHG Estimation'!N971</f>
        <v>6349199.6001927797</v>
      </c>
      <c r="O1367" s="98">
        <f>O179+'Emission factors'!$H$16*'GHG Estimation'!O575+'Emission factors'!$H$17*'GHG Estimation'!O971</f>
        <v>7041632.6793407574</v>
      </c>
      <c r="P1367" s="98">
        <f>P179+'Emission factors'!$H$16*'GHG Estimation'!P575+'Emission factors'!$H$17*'GHG Estimation'!P971</f>
        <v>7887886.3374192817</v>
      </c>
      <c r="Q1367" s="98">
        <f>Q179+'Emission factors'!$H$16*'GHG Estimation'!Q575+'Emission factors'!$H$17*'GHG Estimation'!Q971</f>
        <v>8470401.9795654751</v>
      </c>
      <c r="R1367" s="98">
        <f>R179+'Emission factors'!$H$16*'GHG Estimation'!R575+'Emission factors'!$H$17*'GHG Estimation'!R971</f>
        <v>8944856.9056722131</v>
      </c>
      <c r="S1367" s="98">
        <f>S179+'Emission factors'!$H$16*'GHG Estimation'!S575+'Emission factors'!$H$17*'GHG Estimation'!S971</f>
        <v>9631044.4284478817</v>
      </c>
      <c r="T1367" s="98">
        <f>T179+'Emission factors'!$H$16*'GHG Estimation'!T575+'Emission factors'!$H$17*'GHG Estimation'!T971</f>
        <v>10135677.900849866</v>
      </c>
      <c r="U1367" s="98">
        <f>U179+'Emission factors'!$H$16*'GHG Estimation'!U575+'Emission factors'!$H$17*'GHG Estimation'!U971</f>
        <v>10189402.377040653</v>
      </c>
    </row>
    <row r="1368" spans="1:21" x14ac:dyDescent="0.25">
      <c r="A1368" s="92" t="s">
        <v>11</v>
      </c>
      <c r="B1368" s="92" t="s">
        <v>12</v>
      </c>
      <c r="C1368" s="92" t="s">
        <v>13</v>
      </c>
      <c r="D1368" s="92" t="s">
        <v>14</v>
      </c>
      <c r="E1368" s="92" t="s">
        <v>22</v>
      </c>
      <c r="G1368" s="92" t="s">
        <v>97</v>
      </c>
      <c r="H1368" s="92" t="s">
        <v>94</v>
      </c>
      <c r="I1368" s="88" t="s">
        <v>233</v>
      </c>
      <c r="L1368" s="98">
        <f>L180+'Emission factors'!$H$16*'GHG Estimation'!L576+'Emission factors'!$H$17*'GHG Estimation'!L972</f>
        <v>467934.65105616301</v>
      </c>
      <c r="M1368" s="98">
        <f>M180+'Emission factors'!$H$16*'GHG Estimation'!M576+'Emission factors'!$H$17*'GHG Estimation'!M972</f>
        <v>543925.9680399301</v>
      </c>
      <c r="N1368" s="98">
        <f>N180+'Emission factors'!$H$16*'GHG Estimation'!N576+'Emission factors'!$H$17*'GHG Estimation'!N972</f>
        <v>587656.42102849903</v>
      </c>
      <c r="O1368" s="98">
        <f>O180+'Emission factors'!$H$16*'GHG Estimation'!O576+'Emission factors'!$H$17*'GHG Estimation'!O972</f>
        <v>619848.24362324644</v>
      </c>
      <c r="P1368" s="98">
        <f>P180+'Emission factors'!$H$16*'GHG Estimation'!P576+'Emission factors'!$H$17*'GHG Estimation'!P972</f>
        <v>710762.10550607136</v>
      </c>
      <c r="Q1368" s="98">
        <f>Q180+'Emission factors'!$H$16*'GHG Estimation'!Q576+'Emission factors'!$H$17*'GHG Estimation'!Q972</f>
        <v>776598.46363065916</v>
      </c>
      <c r="R1368" s="98">
        <f>R180+'Emission factors'!$H$16*'GHG Estimation'!R576+'Emission factors'!$H$17*'GHG Estimation'!R972</f>
        <v>825913.75281881669</v>
      </c>
      <c r="S1368" s="98">
        <f>S180+'Emission factors'!$H$16*'GHG Estimation'!S576+'Emission factors'!$H$17*'GHG Estimation'!S972</f>
        <v>976330.97707427386</v>
      </c>
      <c r="T1368" s="98">
        <f>T180+'Emission factors'!$H$16*'GHG Estimation'!T576+'Emission factors'!$H$17*'GHG Estimation'!T972</f>
        <v>1035790.6682070122</v>
      </c>
      <c r="U1368" s="98">
        <f>U180+'Emission factors'!$H$16*'GHG Estimation'!U576+'Emission factors'!$H$17*'GHG Estimation'!U972</f>
        <v>1044895.7423625821</v>
      </c>
    </row>
    <row r="1369" spans="1:21" x14ac:dyDescent="0.25">
      <c r="A1369" s="92" t="s">
        <v>11</v>
      </c>
      <c r="B1369" s="92" t="s">
        <v>12</v>
      </c>
      <c r="C1369" s="92" t="s">
        <v>13</v>
      </c>
      <c r="D1369" s="92" t="s">
        <v>14</v>
      </c>
      <c r="E1369" s="92" t="s">
        <v>22</v>
      </c>
      <c r="G1369" s="92" t="s">
        <v>97</v>
      </c>
      <c r="H1369" s="92" t="s">
        <v>94</v>
      </c>
      <c r="I1369" s="88" t="s">
        <v>200</v>
      </c>
      <c r="L1369" s="98">
        <f>L181+'Emission factors'!$H$16*'GHG Estimation'!L577+'Emission factors'!$H$17*'GHG Estimation'!L973</f>
        <v>3549975.4461330608</v>
      </c>
      <c r="M1369" s="98">
        <f>M181+'Emission factors'!$H$16*'GHG Estimation'!M577+'Emission factors'!$H$17*'GHG Estimation'!M973</f>
        <v>3780243.807334397</v>
      </c>
      <c r="N1369" s="98">
        <f>N181+'Emission factors'!$H$16*'GHG Estimation'!N577+'Emission factors'!$H$17*'GHG Estimation'!N973</f>
        <v>3939405.0372151546</v>
      </c>
      <c r="O1369" s="98">
        <f>O181+'Emission factors'!$H$16*'GHG Estimation'!O577+'Emission factors'!$H$17*'GHG Estimation'!O973</f>
        <v>4339677.1376720127</v>
      </c>
      <c r="P1369" s="98">
        <f>P181+'Emission factors'!$H$16*'GHG Estimation'!P577+'Emission factors'!$H$17*'GHG Estimation'!P973</f>
        <v>4692259.097447291</v>
      </c>
      <c r="Q1369" s="98">
        <f>Q181+'Emission factors'!$H$16*'GHG Estimation'!Q577+'Emission factors'!$H$17*'GHG Estimation'!Q973</f>
        <v>5194139.6809643712</v>
      </c>
      <c r="R1369" s="98">
        <f>R181+'Emission factors'!$H$16*'GHG Estimation'!R577+'Emission factors'!$H$17*'GHG Estimation'!R973</f>
        <v>5540202.8210018948</v>
      </c>
      <c r="S1369" s="98">
        <f>S181+'Emission factors'!$H$16*'GHG Estimation'!S577+'Emission factors'!$H$17*'GHG Estimation'!S973</f>
        <v>5943510.5511706481</v>
      </c>
      <c r="T1369" s="98">
        <f>T181+'Emission factors'!$H$16*'GHG Estimation'!T577+'Emission factors'!$H$17*'GHG Estimation'!T973</f>
        <v>6009410.1911674384</v>
      </c>
      <c r="U1369" s="98">
        <f>U181+'Emission factors'!$H$16*'GHG Estimation'!U577+'Emission factors'!$H$17*'GHG Estimation'!U973</f>
        <v>5854911.2430541515</v>
      </c>
    </row>
    <row r="1370" spans="1:21" x14ac:dyDescent="0.25">
      <c r="A1370" s="92" t="s">
        <v>11</v>
      </c>
      <c r="B1370" s="92" t="s">
        <v>12</v>
      </c>
      <c r="C1370" s="92" t="s">
        <v>13</v>
      </c>
      <c r="D1370" s="92" t="s">
        <v>23</v>
      </c>
      <c r="E1370" s="92" t="s">
        <v>24</v>
      </c>
      <c r="G1370" s="92" t="s">
        <v>97</v>
      </c>
      <c r="H1370" s="92" t="s">
        <v>94</v>
      </c>
      <c r="I1370" s="88" t="s">
        <v>203</v>
      </c>
      <c r="J1370" s="92" t="s">
        <v>13</v>
      </c>
      <c r="L1370" s="98">
        <f>L182+'Emission factors'!$H$16*'GHG Estimation'!L578+'Emission factors'!$H$17*'GHG Estimation'!L974</f>
        <v>630022.96573357494</v>
      </c>
      <c r="M1370" s="98">
        <f>M182+'Emission factors'!$H$16*'GHG Estimation'!M578+'Emission factors'!$H$17*'GHG Estimation'!M974</f>
        <v>659805.70074384985</v>
      </c>
      <c r="N1370" s="98">
        <f>N182+'Emission factors'!$H$16*'GHG Estimation'!N578+'Emission factors'!$H$17*'GHG Estimation'!N974</f>
        <v>696845.28778852499</v>
      </c>
      <c r="O1370" s="98">
        <f>O182+'Emission factors'!$H$16*'GHG Estimation'!O578+'Emission factors'!$H$17*'GHG Estimation'!O974</f>
        <v>711209.89068978757</v>
      </c>
      <c r="P1370" s="98">
        <f>P182+'Emission factors'!$H$16*'GHG Estimation'!P578+'Emission factors'!$H$17*'GHG Estimation'!P974</f>
        <v>740164.98029702506</v>
      </c>
      <c r="Q1370" s="98">
        <f>Q182+'Emission factors'!$H$16*'GHG Estimation'!Q578+'Emission factors'!$H$17*'GHG Estimation'!Q974</f>
        <v>751386.85200228752</v>
      </c>
      <c r="R1370" s="98">
        <f>R182+'Emission factors'!$H$16*'GHG Estimation'!R578+'Emission factors'!$H$17*'GHG Estimation'!R974</f>
        <v>766146.08194577496</v>
      </c>
      <c r="S1370" s="98">
        <f>S182+'Emission factors'!$H$16*'GHG Estimation'!S578+'Emission factors'!$H$17*'GHG Estimation'!S974</f>
        <v>770476.26555389981</v>
      </c>
      <c r="T1370" s="98">
        <f>T182+'Emission factors'!$H$16*'GHG Estimation'!T578+'Emission factors'!$H$17*'GHG Estimation'!T974</f>
        <v>778411.66182379983</v>
      </c>
      <c r="U1370" s="98">
        <f>U182+'Emission factors'!$H$16*'GHG Estimation'!U578+'Emission factors'!$H$17*'GHG Estimation'!U974</f>
        <v>794878.8491647956</v>
      </c>
    </row>
    <row r="1371" spans="1:21" x14ac:dyDescent="0.25">
      <c r="A1371" s="92" t="s">
        <v>11</v>
      </c>
      <c r="B1371" s="92" t="s">
        <v>12</v>
      </c>
      <c r="C1371" s="92" t="s">
        <v>13</v>
      </c>
      <c r="D1371" s="92" t="s">
        <v>23</v>
      </c>
      <c r="E1371" s="92" t="s">
        <v>24</v>
      </c>
      <c r="G1371" s="92" t="s">
        <v>97</v>
      </c>
      <c r="H1371" s="92" t="s">
        <v>94</v>
      </c>
      <c r="I1371" s="88" t="s">
        <v>227</v>
      </c>
      <c r="L1371" s="98">
        <f>L183+'Emission factors'!$H$16*'GHG Estimation'!L579+'Emission factors'!$H$17*'GHG Estimation'!L975</f>
        <v>0</v>
      </c>
      <c r="M1371" s="98">
        <f>M183+'Emission factors'!$H$16*'GHG Estimation'!M579+'Emission factors'!$H$17*'GHG Estimation'!M975</f>
        <v>0</v>
      </c>
      <c r="N1371" s="98">
        <f>N183+'Emission factors'!$H$16*'GHG Estimation'!N579+'Emission factors'!$H$17*'GHG Estimation'!N975</f>
        <v>0</v>
      </c>
      <c r="O1371" s="98">
        <f>O183+'Emission factors'!$H$16*'GHG Estimation'!O579+'Emission factors'!$H$17*'GHG Estimation'!O975</f>
        <v>0</v>
      </c>
      <c r="P1371" s="98">
        <f>P183+'Emission factors'!$H$16*'GHG Estimation'!P579+'Emission factors'!$H$17*'GHG Estimation'!P975</f>
        <v>0</v>
      </c>
      <c r="Q1371" s="98">
        <f>Q183+'Emission factors'!$H$16*'GHG Estimation'!Q579+'Emission factors'!$H$17*'GHG Estimation'!Q975</f>
        <v>0</v>
      </c>
      <c r="R1371" s="98">
        <f>R183+'Emission factors'!$H$16*'GHG Estimation'!R579+'Emission factors'!$H$17*'GHG Estimation'!R975</f>
        <v>0</v>
      </c>
      <c r="S1371" s="98">
        <f>S183+'Emission factors'!$H$16*'GHG Estimation'!S579+'Emission factors'!$H$17*'GHG Estimation'!S975</f>
        <v>0</v>
      </c>
      <c r="T1371" s="98">
        <f>T183+'Emission factors'!$H$16*'GHG Estimation'!T579+'Emission factors'!$H$17*'GHG Estimation'!T975</f>
        <v>0</v>
      </c>
      <c r="U1371" s="98">
        <f>U183+'Emission factors'!$H$16*'GHG Estimation'!U579+'Emission factors'!$H$17*'GHG Estimation'!U975</f>
        <v>0</v>
      </c>
    </row>
    <row r="1372" spans="1:21" x14ac:dyDescent="0.25">
      <c r="A1372" s="92" t="s">
        <v>11</v>
      </c>
      <c r="B1372" s="92" t="s">
        <v>12</v>
      </c>
      <c r="C1372" s="92" t="s">
        <v>13</v>
      </c>
      <c r="D1372" s="92" t="s">
        <v>23</v>
      </c>
      <c r="E1372" s="92" t="s">
        <v>24</v>
      </c>
      <c r="G1372" s="92" t="s">
        <v>97</v>
      </c>
      <c r="H1372" s="92" t="s">
        <v>94</v>
      </c>
      <c r="I1372" s="88" t="s">
        <v>191</v>
      </c>
      <c r="L1372" s="98">
        <f>L184+'Emission factors'!$H$16*'GHG Estimation'!L580+'Emission factors'!$H$17*'GHG Estimation'!L976</f>
        <v>0</v>
      </c>
      <c r="M1372" s="98">
        <f>M184+'Emission factors'!$H$16*'GHG Estimation'!M580+'Emission factors'!$H$17*'GHG Estimation'!M976</f>
        <v>0</v>
      </c>
      <c r="N1372" s="98">
        <f>N184+'Emission factors'!$H$16*'GHG Estimation'!N580+'Emission factors'!$H$17*'GHG Estimation'!N976</f>
        <v>0</v>
      </c>
      <c r="O1372" s="98">
        <f>O184+'Emission factors'!$H$16*'GHG Estimation'!O580+'Emission factors'!$H$17*'GHG Estimation'!O976</f>
        <v>0</v>
      </c>
      <c r="P1372" s="98">
        <f>P184+'Emission factors'!$H$16*'GHG Estimation'!P580+'Emission factors'!$H$17*'GHG Estimation'!P976</f>
        <v>0</v>
      </c>
      <c r="Q1372" s="98">
        <f>Q184+'Emission factors'!$H$16*'GHG Estimation'!Q580+'Emission factors'!$H$17*'GHG Estimation'!Q976</f>
        <v>0</v>
      </c>
      <c r="R1372" s="98">
        <f>R184+'Emission factors'!$H$16*'GHG Estimation'!R580+'Emission factors'!$H$17*'GHG Estimation'!R976</f>
        <v>0</v>
      </c>
      <c r="S1372" s="98">
        <f>S184+'Emission factors'!$H$16*'GHG Estimation'!S580+'Emission factors'!$H$17*'GHG Estimation'!S976</f>
        <v>0</v>
      </c>
      <c r="T1372" s="98">
        <f>T184+'Emission factors'!$H$16*'GHG Estimation'!T580+'Emission factors'!$H$17*'GHG Estimation'!T976</f>
        <v>0</v>
      </c>
      <c r="U1372" s="98">
        <f>U184+'Emission factors'!$H$16*'GHG Estimation'!U580+'Emission factors'!$H$17*'GHG Estimation'!U976</f>
        <v>0</v>
      </c>
    </row>
    <row r="1373" spans="1:21" x14ac:dyDescent="0.25">
      <c r="A1373" s="92" t="s">
        <v>11</v>
      </c>
      <c r="B1373" s="92" t="s">
        <v>12</v>
      </c>
      <c r="C1373" s="92" t="s">
        <v>13</v>
      </c>
      <c r="D1373" s="92" t="s">
        <v>23</v>
      </c>
      <c r="E1373" s="92" t="s">
        <v>24</v>
      </c>
      <c r="G1373" s="92" t="s">
        <v>97</v>
      </c>
      <c r="H1373" s="92" t="s">
        <v>94</v>
      </c>
      <c r="I1373" s="88" t="s">
        <v>192</v>
      </c>
      <c r="L1373" s="98">
        <f>L185+'Emission factors'!$H$16*'GHG Estimation'!L581+'Emission factors'!$H$17*'GHG Estimation'!L977</f>
        <v>163522.91100596249</v>
      </c>
      <c r="M1373" s="98">
        <f>M185+'Emission factors'!$H$16*'GHG Estimation'!M581+'Emission factors'!$H$17*'GHG Estimation'!M977</f>
        <v>234636.13252908751</v>
      </c>
      <c r="N1373" s="98">
        <f>N185+'Emission factors'!$H$16*'GHG Estimation'!N581+'Emission factors'!$H$17*'GHG Estimation'!N977</f>
        <v>236879.79261305</v>
      </c>
      <c r="O1373" s="98">
        <f>O185+'Emission factors'!$H$16*'GHG Estimation'!O581+'Emission factors'!$H$17*'GHG Estimation'!O977</f>
        <v>236156.60730942493</v>
      </c>
      <c r="P1373" s="98">
        <f>P185+'Emission factors'!$H$16*'GHG Estimation'!P581+'Emission factors'!$H$17*'GHG Estimation'!P977</f>
        <v>243577.73847452496</v>
      </c>
      <c r="Q1373" s="98">
        <f>Q185+'Emission factors'!$H$16*'GHG Estimation'!Q581+'Emission factors'!$H$17*'GHG Estimation'!Q977</f>
        <v>271554.29586846253</v>
      </c>
      <c r="R1373" s="98">
        <f>R185+'Emission factors'!$H$16*'GHG Estimation'!R581+'Emission factors'!$H$17*'GHG Estimation'!R977</f>
        <v>285288.5668878</v>
      </c>
      <c r="S1373" s="98">
        <f>S185+'Emission factors'!$H$16*'GHG Estimation'!S581+'Emission factors'!$H$17*'GHG Estimation'!S977</f>
        <v>286442.09208814998</v>
      </c>
      <c r="T1373" s="98">
        <f>T185+'Emission factors'!$H$16*'GHG Estimation'!T581+'Emission factors'!$H$17*'GHG Estimation'!T977</f>
        <v>298439.82555742498</v>
      </c>
      <c r="U1373" s="98">
        <f>U185+'Emission factors'!$H$16*'GHG Estimation'!U581+'Emission factors'!$H$17*'GHG Estimation'!U977</f>
        <v>307839.47237355681</v>
      </c>
    </row>
    <row r="1374" spans="1:21" x14ac:dyDescent="0.25">
      <c r="A1374" s="92" t="s">
        <v>11</v>
      </c>
      <c r="B1374" s="92" t="s">
        <v>12</v>
      </c>
      <c r="C1374" s="92" t="s">
        <v>13</v>
      </c>
      <c r="D1374" s="92" t="s">
        <v>23</v>
      </c>
      <c r="E1374" s="92" t="s">
        <v>24</v>
      </c>
      <c r="G1374" s="92" t="s">
        <v>97</v>
      </c>
      <c r="H1374" s="92" t="s">
        <v>94</v>
      </c>
      <c r="I1374" s="88" t="s">
        <v>206</v>
      </c>
      <c r="L1374" s="98">
        <f>L186+'Emission factors'!$H$16*'GHG Estimation'!L582+'Emission factors'!$H$17*'GHG Estimation'!L978</f>
        <v>344721.89934669994</v>
      </c>
      <c r="M1374" s="98">
        <f>M186+'Emission factors'!$H$16*'GHG Estimation'!M582+'Emission factors'!$H$17*'GHG Estimation'!M978</f>
        <v>385858.64362388744</v>
      </c>
      <c r="N1374" s="98">
        <f>N186+'Emission factors'!$H$16*'GHG Estimation'!N582+'Emission factors'!$H$17*'GHG Estimation'!N978</f>
        <v>374210.00330734998</v>
      </c>
      <c r="O1374" s="98">
        <f>O186+'Emission factors'!$H$16*'GHG Estimation'!O582+'Emission factors'!$H$17*'GHG Estimation'!O978</f>
        <v>419356.40832352493</v>
      </c>
      <c r="P1374" s="98">
        <f>P186+'Emission factors'!$H$16*'GHG Estimation'!P582+'Emission factors'!$H$17*'GHG Estimation'!P978</f>
        <v>451664.9349683125</v>
      </c>
      <c r="Q1374" s="98">
        <f>Q186+'Emission factors'!$H$16*'GHG Estimation'!Q582+'Emission factors'!$H$17*'GHG Estimation'!Q978</f>
        <v>474322.95550583751</v>
      </c>
      <c r="R1374" s="98">
        <f>R186+'Emission factors'!$H$16*'GHG Estimation'!R582+'Emission factors'!$H$17*'GHG Estimation'!R978</f>
        <v>479747.73810438748</v>
      </c>
      <c r="S1374" s="98">
        <f>S186+'Emission factors'!$H$16*'GHG Estimation'!S582+'Emission factors'!$H$17*'GHG Estimation'!S978</f>
        <v>489789.29996842495</v>
      </c>
      <c r="T1374" s="98">
        <f>T186+'Emission factors'!$H$16*'GHG Estimation'!T582+'Emission factors'!$H$17*'GHG Estimation'!T978</f>
        <v>508593.9035054</v>
      </c>
      <c r="U1374" s="98">
        <f>U186+'Emission factors'!$H$16*'GHG Estimation'!U582+'Emission factors'!$H$17*'GHG Estimation'!U978</f>
        <v>522793.58827134653</v>
      </c>
    </row>
    <row r="1375" spans="1:21" x14ac:dyDescent="0.25">
      <c r="A1375" s="92" t="s">
        <v>11</v>
      </c>
      <c r="B1375" s="92" t="s">
        <v>12</v>
      </c>
      <c r="C1375" s="92" t="s">
        <v>13</v>
      </c>
      <c r="D1375" s="92" t="s">
        <v>23</v>
      </c>
      <c r="E1375" s="92" t="s">
        <v>24</v>
      </c>
      <c r="G1375" s="92" t="s">
        <v>97</v>
      </c>
      <c r="H1375" s="92" t="s">
        <v>94</v>
      </c>
      <c r="I1375" s="88" t="s">
        <v>220</v>
      </c>
      <c r="L1375" s="98">
        <f>L187+'Emission factors'!$H$16*'GHG Estimation'!L583+'Emission factors'!$H$17*'GHG Estimation'!L979</f>
        <v>0</v>
      </c>
      <c r="M1375" s="98">
        <f>M187+'Emission factors'!$H$16*'GHG Estimation'!M583+'Emission factors'!$H$17*'GHG Estimation'!M979</f>
        <v>0</v>
      </c>
      <c r="N1375" s="98">
        <f>N187+'Emission factors'!$H$16*'GHG Estimation'!N583+'Emission factors'!$H$17*'GHG Estimation'!N979</f>
        <v>0</v>
      </c>
      <c r="O1375" s="98">
        <f>O187+'Emission factors'!$H$16*'GHG Estimation'!O583+'Emission factors'!$H$17*'GHG Estimation'!O979</f>
        <v>0</v>
      </c>
      <c r="P1375" s="98">
        <f>P187+'Emission factors'!$H$16*'GHG Estimation'!P583+'Emission factors'!$H$17*'GHG Estimation'!P979</f>
        <v>0</v>
      </c>
      <c r="Q1375" s="98">
        <f>Q187+'Emission factors'!$H$16*'GHG Estimation'!Q583+'Emission factors'!$H$17*'GHG Estimation'!Q979</f>
        <v>0</v>
      </c>
      <c r="R1375" s="98">
        <f>R187+'Emission factors'!$H$16*'GHG Estimation'!R583+'Emission factors'!$H$17*'GHG Estimation'!R979</f>
        <v>0</v>
      </c>
      <c r="S1375" s="98">
        <f>S187+'Emission factors'!$H$16*'GHG Estimation'!S583+'Emission factors'!$H$17*'GHG Estimation'!S979</f>
        <v>0</v>
      </c>
      <c r="T1375" s="98">
        <f>T187+'Emission factors'!$H$16*'GHG Estimation'!T583+'Emission factors'!$H$17*'GHG Estimation'!T979</f>
        <v>0</v>
      </c>
      <c r="U1375" s="98">
        <f>U187+'Emission factors'!$H$16*'GHG Estimation'!U583+'Emission factors'!$H$17*'GHG Estimation'!U979</f>
        <v>0</v>
      </c>
    </row>
    <row r="1376" spans="1:21" x14ac:dyDescent="0.25">
      <c r="A1376" s="92" t="s">
        <v>11</v>
      </c>
      <c r="B1376" s="92" t="s">
        <v>12</v>
      </c>
      <c r="C1376" s="92" t="s">
        <v>13</v>
      </c>
      <c r="D1376" s="92" t="s">
        <v>23</v>
      </c>
      <c r="E1376" s="92" t="s">
        <v>24</v>
      </c>
      <c r="G1376" s="92" t="s">
        <v>97</v>
      </c>
      <c r="H1376" s="92" t="s">
        <v>94</v>
      </c>
      <c r="I1376" s="88" t="s">
        <v>193</v>
      </c>
      <c r="L1376" s="98">
        <f>L188+'Emission factors'!$H$16*'GHG Estimation'!L584+'Emission factors'!$H$17*'GHG Estimation'!L980</f>
        <v>70478.425534387483</v>
      </c>
      <c r="M1376" s="98">
        <f>M188+'Emission factors'!$H$16*'GHG Estimation'!M584+'Emission factors'!$H$17*'GHG Estimation'!M980</f>
        <v>57555.729133562505</v>
      </c>
      <c r="N1376" s="98">
        <f>N188+'Emission factors'!$H$16*'GHG Estimation'!N584+'Emission factors'!$H$17*'GHG Estimation'!N980</f>
        <v>57769.113439200002</v>
      </c>
      <c r="O1376" s="98">
        <f>O188+'Emission factors'!$H$16*'GHG Estimation'!O584+'Emission factors'!$H$17*'GHG Estimation'!O980</f>
        <v>80959.255508775008</v>
      </c>
      <c r="P1376" s="98">
        <f>P188+'Emission factors'!$H$16*'GHG Estimation'!P584+'Emission factors'!$H$17*'GHG Estimation'!P980</f>
        <v>89097.32222796249</v>
      </c>
      <c r="Q1376" s="98">
        <f>Q188+'Emission factors'!$H$16*'GHG Estimation'!Q584+'Emission factors'!$H$17*'GHG Estimation'!Q980</f>
        <v>87124.187016837473</v>
      </c>
      <c r="R1376" s="98">
        <f>R188+'Emission factors'!$H$16*'GHG Estimation'!R584+'Emission factors'!$H$17*'GHG Estimation'!R980</f>
        <v>96313.104479687492</v>
      </c>
      <c r="S1376" s="98">
        <f>S188+'Emission factors'!$H$16*'GHG Estimation'!S584+'Emission factors'!$H$17*'GHG Estimation'!S980</f>
        <v>104076.18622662498</v>
      </c>
      <c r="T1376" s="98">
        <f>T188+'Emission factors'!$H$16*'GHG Estimation'!T584+'Emission factors'!$H$17*'GHG Estimation'!T980</f>
        <v>112635.66462891251</v>
      </c>
      <c r="U1376" s="98">
        <f>U188+'Emission factors'!$H$16*'GHG Estimation'!U584+'Emission factors'!$H$17*'GHG Estimation'!U980</f>
        <v>117024.35552545958</v>
      </c>
    </row>
    <row r="1377" spans="1:21" x14ac:dyDescent="0.25">
      <c r="A1377" s="92" t="s">
        <v>11</v>
      </c>
      <c r="B1377" s="92" t="s">
        <v>12</v>
      </c>
      <c r="C1377" s="92" t="s">
        <v>13</v>
      </c>
      <c r="D1377" s="92" t="s">
        <v>23</v>
      </c>
      <c r="E1377" s="92" t="s">
        <v>24</v>
      </c>
      <c r="G1377" s="92" t="s">
        <v>97</v>
      </c>
      <c r="H1377" s="92" t="s">
        <v>94</v>
      </c>
      <c r="I1377" s="88" t="s">
        <v>259</v>
      </c>
      <c r="L1377" s="98">
        <f>L189+'Emission factors'!$H$16*'GHG Estimation'!L585+'Emission factors'!$H$17*'GHG Estimation'!L981</f>
        <v>0</v>
      </c>
      <c r="M1377" s="98">
        <f>M189+'Emission factors'!$H$16*'GHG Estimation'!M585+'Emission factors'!$H$17*'GHG Estimation'!M981</f>
        <v>0</v>
      </c>
      <c r="N1377" s="98">
        <f>N189+'Emission factors'!$H$16*'GHG Estimation'!N585+'Emission factors'!$H$17*'GHG Estimation'!N981</f>
        <v>0</v>
      </c>
      <c r="O1377" s="98">
        <f>O189+'Emission factors'!$H$16*'GHG Estimation'!O585+'Emission factors'!$H$17*'GHG Estimation'!O981</f>
        <v>0</v>
      </c>
      <c r="P1377" s="98">
        <f>P189+'Emission factors'!$H$16*'GHG Estimation'!P585+'Emission factors'!$H$17*'GHG Estimation'!P981</f>
        <v>0</v>
      </c>
      <c r="Q1377" s="98">
        <f>Q189+'Emission factors'!$H$16*'GHG Estimation'!Q585+'Emission factors'!$H$17*'GHG Estimation'!Q981</f>
        <v>0</v>
      </c>
      <c r="R1377" s="98">
        <f>R189+'Emission factors'!$H$16*'GHG Estimation'!R585+'Emission factors'!$H$17*'GHG Estimation'!R981</f>
        <v>0</v>
      </c>
      <c r="S1377" s="98">
        <f>S189+'Emission factors'!$H$16*'GHG Estimation'!S585+'Emission factors'!$H$17*'GHG Estimation'!S981</f>
        <v>0</v>
      </c>
      <c r="T1377" s="98">
        <f>T189+'Emission factors'!$H$16*'GHG Estimation'!T585+'Emission factors'!$H$17*'GHG Estimation'!T981</f>
        <v>0</v>
      </c>
      <c r="U1377" s="98">
        <f>U189+'Emission factors'!$H$16*'GHG Estimation'!U585+'Emission factors'!$H$17*'GHG Estimation'!U981</f>
        <v>0</v>
      </c>
    </row>
    <row r="1378" spans="1:21" x14ac:dyDescent="0.25">
      <c r="A1378" s="92" t="s">
        <v>11</v>
      </c>
      <c r="B1378" s="92" t="s">
        <v>12</v>
      </c>
      <c r="C1378" s="92" t="s">
        <v>13</v>
      </c>
      <c r="D1378" s="92" t="s">
        <v>23</v>
      </c>
      <c r="E1378" s="92" t="s">
        <v>24</v>
      </c>
      <c r="G1378" s="92" t="s">
        <v>97</v>
      </c>
      <c r="H1378" s="92" t="s">
        <v>94</v>
      </c>
      <c r="I1378" s="88" t="s">
        <v>223</v>
      </c>
      <c r="L1378" s="98">
        <f>L190+'Emission factors'!$H$16*'GHG Estimation'!L586+'Emission factors'!$H$17*'GHG Estimation'!L982</f>
        <v>0</v>
      </c>
      <c r="M1378" s="98">
        <f>M190+'Emission factors'!$H$16*'GHG Estimation'!M586+'Emission factors'!$H$17*'GHG Estimation'!M982</f>
        <v>2097.2373805124998</v>
      </c>
      <c r="N1378" s="98">
        <f>N190+'Emission factors'!$H$16*'GHG Estimation'!N586+'Emission factors'!$H$17*'GHG Estimation'!N982</f>
        <v>699.0791268375001</v>
      </c>
      <c r="O1378" s="98">
        <f>O190+'Emission factors'!$H$16*'GHG Estimation'!O586+'Emission factors'!$H$17*'GHG Estimation'!O982</f>
        <v>0</v>
      </c>
      <c r="P1378" s="98">
        <f>P190+'Emission factors'!$H$16*'GHG Estimation'!P586+'Emission factors'!$H$17*'GHG Estimation'!P982</f>
        <v>0</v>
      </c>
      <c r="Q1378" s="98">
        <f>Q190+'Emission factors'!$H$16*'GHG Estimation'!Q586+'Emission factors'!$H$17*'GHG Estimation'!Q982</f>
        <v>0</v>
      </c>
      <c r="R1378" s="98">
        <f>R190+'Emission factors'!$H$16*'GHG Estimation'!R586+'Emission factors'!$H$17*'GHG Estimation'!R982</f>
        <v>0</v>
      </c>
      <c r="S1378" s="98">
        <f>S190+'Emission factors'!$H$16*'GHG Estimation'!S586+'Emission factors'!$H$17*'GHG Estimation'!S982</f>
        <v>0</v>
      </c>
      <c r="T1378" s="98">
        <f>T190+'Emission factors'!$H$16*'GHG Estimation'!T586+'Emission factors'!$H$17*'GHG Estimation'!T982</f>
        <v>0</v>
      </c>
      <c r="U1378" s="98">
        <f>U190+'Emission factors'!$H$16*'GHG Estimation'!U586+'Emission factors'!$H$17*'GHG Estimation'!U982</f>
        <v>0</v>
      </c>
    </row>
    <row r="1379" spans="1:21" x14ac:dyDescent="0.25">
      <c r="A1379" s="92" t="s">
        <v>11</v>
      </c>
      <c r="B1379" s="92" t="s">
        <v>12</v>
      </c>
      <c r="C1379" s="92" t="s">
        <v>13</v>
      </c>
      <c r="D1379" s="92" t="s">
        <v>23</v>
      </c>
      <c r="E1379" s="92" t="s">
        <v>24</v>
      </c>
      <c r="G1379" s="92" t="s">
        <v>97</v>
      </c>
      <c r="H1379" s="92" t="s">
        <v>94</v>
      </c>
      <c r="I1379" s="88" t="s">
        <v>221</v>
      </c>
      <c r="L1379" s="98">
        <f>L191+'Emission factors'!$H$16*'GHG Estimation'!L587+'Emission factors'!$H$17*'GHG Estimation'!L983</f>
        <v>250519.42456796253</v>
      </c>
      <c r="M1379" s="98">
        <f>M191+'Emission factors'!$H$16*'GHG Estimation'!M587+'Emission factors'!$H$17*'GHG Estimation'!M983</f>
        <v>269490.98569972499</v>
      </c>
      <c r="N1379" s="98">
        <f>N191+'Emission factors'!$H$16*'GHG Estimation'!N587+'Emission factors'!$H$17*'GHG Estimation'!N983</f>
        <v>285244.81864103751</v>
      </c>
      <c r="O1379" s="98">
        <f>O191+'Emission factors'!$H$16*'GHG Estimation'!O587+'Emission factors'!$H$17*'GHG Estimation'!O983</f>
        <v>277886.18497131253</v>
      </c>
      <c r="P1379" s="98">
        <f>P191+'Emission factors'!$H$16*'GHG Estimation'!P587+'Emission factors'!$H$17*'GHG Estimation'!P983</f>
        <v>286847.43298672495</v>
      </c>
      <c r="Q1379" s="98">
        <f>Q191+'Emission factors'!$H$16*'GHG Estimation'!Q587+'Emission factors'!$H$17*'GHG Estimation'!Q983</f>
        <v>296545.25862620003</v>
      </c>
      <c r="R1379" s="98">
        <f>R191+'Emission factors'!$H$16*'GHG Estimation'!R587+'Emission factors'!$H$17*'GHG Estimation'!R983</f>
        <v>307057.337348275</v>
      </c>
      <c r="S1379" s="98">
        <f>S191+'Emission factors'!$H$16*'GHG Estimation'!S587+'Emission factors'!$H$17*'GHG Estimation'!S983</f>
        <v>306293.08226197504</v>
      </c>
      <c r="T1379" s="98">
        <f>T191+'Emission factors'!$H$16*'GHG Estimation'!T587+'Emission factors'!$H$17*'GHG Estimation'!T983</f>
        <v>316101.61775039998</v>
      </c>
      <c r="U1379" s="98">
        <f>U191+'Emission factors'!$H$16*'GHG Estimation'!U587+'Emission factors'!$H$17*'GHG Estimation'!U983</f>
        <v>325418.5657796638</v>
      </c>
    </row>
    <row r="1380" spans="1:21" x14ac:dyDescent="0.25">
      <c r="A1380" s="92" t="s">
        <v>11</v>
      </c>
      <c r="B1380" s="92" t="s">
        <v>12</v>
      </c>
      <c r="C1380" s="92" t="s">
        <v>13</v>
      </c>
      <c r="D1380" s="92" t="s">
        <v>23</v>
      </c>
      <c r="E1380" s="92" t="s">
        <v>24</v>
      </c>
      <c r="G1380" s="92" t="s">
        <v>97</v>
      </c>
      <c r="H1380" s="92" t="s">
        <v>94</v>
      </c>
      <c r="I1380" s="88" t="s">
        <v>222</v>
      </c>
      <c r="L1380" s="98">
        <f>L192+'Emission factors'!$H$16*'GHG Estimation'!L588+'Emission factors'!$H$17*'GHG Estimation'!L984</f>
        <v>55208.501771549993</v>
      </c>
      <c r="M1380" s="98">
        <f>M192+'Emission factors'!$H$16*'GHG Estimation'!M588+'Emission factors'!$H$17*'GHG Estimation'!M984</f>
        <v>33627.2237972</v>
      </c>
      <c r="N1380" s="98">
        <f>N192+'Emission factors'!$H$16*'GHG Estimation'!N588+'Emission factors'!$H$17*'GHG Estimation'!N984</f>
        <v>66241.988169324992</v>
      </c>
      <c r="O1380" s="98">
        <f>O192+'Emission factors'!$H$16*'GHG Estimation'!O588+'Emission factors'!$H$17*'GHG Estimation'!O984</f>
        <v>80091.433144424998</v>
      </c>
      <c r="P1380" s="98">
        <f>P192+'Emission factors'!$H$16*'GHG Estimation'!P588+'Emission factors'!$H$17*'GHG Estimation'!P984</f>
        <v>77630.81746937499</v>
      </c>
      <c r="Q1380" s="98">
        <f>Q192+'Emission factors'!$H$16*'GHG Estimation'!Q588+'Emission factors'!$H$17*'GHG Estimation'!Q984</f>
        <v>79556.633148287481</v>
      </c>
      <c r="R1380" s="98">
        <f>R192+'Emission factors'!$H$16*'GHG Estimation'!R588+'Emission factors'!$H$17*'GHG Estimation'!R984</f>
        <v>87598.275160324993</v>
      </c>
      <c r="S1380" s="98">
        <f>S192+'Emission factors'!$H$16*'GHG Estimation'!S588+'Emission factors'!$H$17*'GHG Estimation'!S984</f>
        <v>99537.975241037479</v>
      </c>
      <c r="T1380" s="98">
        <f>T192+'Emission factors'!$H$16*'GHG Estimation'!T588+'Emission factors'!$H$17*'GHG Estimation'!T984</f>
        <v>107278.73645391248</v>
      </c>
      <c r="U1380" s="98">
        <f>U192+'Emission factors'!$H$16*'GHG Estimation'!U588+'Emission factors'!$H$17*'GHG Estimation'!U984</f>
        <v>110715.21635800001</v>
      </c>
    </row>
    <row r="1381" spans="1:21" x14ac:dyDescent="0.25">
      <c r="A1381" s="92" t="s">
        <v>11</v>
      </c>
      <c r="B1381" s="92" t="s">
        <v>12</v>
      </c>
      <c r="C1381" s="92" t="s">
        <v>13</v>
      </c>
      <c r="D1381" s="92" t="s">
        <v>23</v>
      </c>
      <c r="E1381" s="92" t="s">
        <v>24</v>
      </c>
      <c r="G1381" s="92" t="s">
        <v>97</v>
      </c>
      <c r="H1381" s="92" t="s">
        <v>94</v>
      </c>
      <c r="I1381" s="88" t="s">
        <v>201</v>
      </c>
      <c r="L1381" s="98">
        <f>L193+'Emission factors'!$H$16*'GHG Estimation'!L589+'Emission factors'!$H$17*'GHG Estimation'!L985</f>
        <v>248507.89803824996</v>
      </c>
      <c r="M1381" s="98">
        <f>M193+'Emission factors'!$H$16*'GHG Estimation'!M589+'Emission factors'!$H$17*'GHG Estimation'!M985</f>
        <v>179234.7813432375</v>
      </c>
      <c r="N1381" s="98">
        <f>N193+'Emission factors'!$H$16*'GHG Estimation'!N589+'Emission factors'!$H$17*'GHG Estimation'!N985</f>
        <v>278441.51985878748</v>
      </c>
      <c r="O1381" s="98">
        <f>O193+'Emission factors'!$H$16*'GHG Estimation'!O589+'Emission factors'!$H$17*'GHG Estimation'!O985</f>
        <v>361818.53561721253</v>
      </c>
      <c r="P1381" s="98">
        <f>P193+'Emission factors'!$H$16*'GHG Estimation'!P589+'Emission factors'!$H$17*'GHG Estimation'!P985</f>
        <v>389871.87564832496</v>
      </c>
      <c r="Q1381" s="98">
        <f>Q193+'Emission factors'!$H$16*'GHG Estimation'!Q589+'Emission factors'!$H$17*'GHG Estimation'!Q985</f>
        <v>417417.20032417501</v>
      </c>
      <c r="R1381" s="98">
        <f>R193+'Emission factors'!$H$16*'GHG Estimation'!R589+'Emission factors'!$H$17*'GHG Estimation'!R985</f>
        <v>464831.37160109996</v>
      </c>
      <c r="S1381" s="98">
        <f>S193+'Emission factors'!$H$16*'GHG Estimation'!S589+'Emission factors'!$H$17*'GHG Estimation'!S985</f>
        <v>493395.40545156249</v>
      </c>
      <c r="T1381" s="98">
        <f>T193+'Emission factors'!$H$16*'GHG Estimation'!T589+'Emission factors'!$H$17*'GHG Estimation'!T985</f>
        <v>523966.50172492489</v>
      </c>
      <c r="U1381" s="98">
        <f>U193+'Emission factors'!$H$16*'GHG Estimation'!U589+'Emission factors'!$H$17*'GHG Estimation'!U985</f>
        <v>541851.84045692149</v>
      </c>
    </row>
    <row r="1382" spans="1:21" x14ac:dyDescent="0.25">
      <c r="A1382" s="92" t="s">
        <v>11</v>
      </c>
      <c r="B1382" s="92" t="s">
        <v>12</v>
      </c>
      <c r="C1382" s="92" t="s">
        <v>13</v>
      </c>
      <c r="D1382" s="92" t="s">
        <v>23</v>
      </c>
      <c r="E1382" s="92" t="s">
        <v>24</v>
      </c>
      <c r="G1382" s="92" t="s">
        <v>97</v>
      </c>
      <c r="H1382" s="92" t="s">
        <v>94</v>
      </c>
      <c r="I1382" s="88" t="s">
        <v>207</v>
      </c>
      <c r="L1382" s="98">
        <f>L194+'Emission factors'!$H$16*'GHG Estimation'!L590+'Emission factors'!$H$17*'GHG Estimation'!L986</f>
        <v>83366.301902074978</v>
      </c>
      <c r="M1382" s="98">
        <f>M194+'Emission factors'!$H$16*'GHG Estimation'!M590+'Emission factors'!$H$17*'GHG Estimation'!M986</f>
        <v>86351.003716912484</v>
      </c>
      <c r="N1382" s="98">
        <f>N194+'Emission factors'!$H$16*'GHG Estimation'!N590+'Emission factors'!$H$17*'GHG Estimation'!N986</f>
        <v>83491.29689282499</v>
      </c>
      <c r="O1382" s="98">
        <f>O194+'Emission factors'!$H$16*'GHG Estimation'!O590+'Emission factors'!$H$17*'GHG Estimation'!O986</f>
        <v>82475.266182299994</v>
      </c>
      <c r="P1382" s="98">
        <f>P194+'Emission factors'!$H$16*'GHG Estimation'!P590+'Emission factors'!$H$17*'GHG Estimation'!P986</f>
        <v>99484.405959287498</v>
      </c>
      <c r="Q1382" s="98">
        <f>Q194+'Emission factors'!$H$16*'GHG Estimation'!Q590+'Emission factors'!$H$17*'GHG Estimation'!Q986</f>
        <v>107653.72142616249</v>
      </c>
      <c r="R1382" s="98">
        <f>R194+'Emission factors'!$H$16*'GHG Estimation'!R590+'Emission factors'!$H$17*'GHG Estimation'!R986</f>
        <v>103496.74516236248</v>
      </c>
      <c r="S1382" s="98">
        <f>S194+'Emission factors'!$H$16*'GHG Estimation'!S590+'Emission factors'!$H$17*'GHG Estimation'!S986</f>
        <v>102845.87838909998</v>
      </c>
      <c r="T1382" s="98">
        <f>T194+'Emission factors'!$H$16*'GHG Estimation'!T590+'Emission factors'!$H$17*'GHG Estimation'!T986</f>
        <v>106270.74113565002</v>
      </c>
      <c r="U1382" s="98">
        <f>U194+'Emission factors'!$H$16*'GHG Estimation'!U590+'Emission factors'!$H$17*'GHG Estimation'!U986</f>
        <v>109192.44601746685</v>
      </c>
    </row>
    <row r="1383" spans="1:21" x14ac:dyDescent="0.25">
      <c r="A1383" s="92" t="s">
        <v>11</v>
      </c>
      <c r="B1383" s="92" t="s">
        <v>12</v>
      </c>
      <c r="C1383" s="92" t="s">
        <v>13</v>
      </c>
      <c r="D1383" s="92" t="s">
        <v>23</v>
      </c>
      <c r="E1383" s="92" t="s">
        <v>24</v>
      </c>
      <c r="G1383" s="92" t="s">
        <v>97</v>
      </c>
      <c r="H1383" s="92" t="s">
        <v>94</v>
      </c>
      <c r="I1383" s="88" t="s">
        <v>218</v>
      </c>
      <c r="L1383" s="98">
        <f>L195+'Emission factors'!$H$16*'GHG Estimation'!L591+'Emission factors'!$H$17*'GHG Estimation'!L987</f>
        <v>178.56427249999999</v>
      </c>
      <c r="M1383" s="98">
        <f>M195+'Emission factors'!$H$16*'GHG Estimation'!M591+'Emission factors'!$H$17*'GHG Estimation'!M987</f>
        <v>26.784640875000001</v>
      </c>
      <c r="N1383" s="98">
        <f>N195+'Emission factors'!$H$16*'GHG Estimation'!N591+'Emission factors'!$H$17*'GHG Estimation'!N987</f>
        <v>0</v>
      </c>
      <c r="O1383" s="98">
        <f>O195+'Emission factors'!$H$16*'GHG Estimation'!O591+'Emission factors'!$H$17*'GHG Estimation'!O987</f>
        <v>0</v>
      </c>
      <c r="P1383" s="98">
        <f>P195+'Emission factors'!$H$16*'GHG Estimation'!P591+'Emission factors'!$H$17*'GHG Estimation'!P987</f>
        <v>0</v>
      </c>
      <c r="Q1383" s="98">
        <f>Q195+'Emission factors'!$H$16*'GHG Estimation'!Q591+'Emission factors'!$H$17*'GHG Estimation'!Q987</f>
        <v>0</v>
      </c>
      <c r="R1383" s="98">
        <f>R195+'Emission factors'!$H$16*'GHG Estimation'!R591+'Emission factors'!$H$17*'GHG Estimation'!R987</f>
        <v>683.00834231249996</v>
      </c>
      <c r="S1383" s="98">
        <f>S195+'Emission factors'!$H$16*'GHG Estimation'!S591+'Emission factors'!$H$17*'GHG Estimation'!S987</f>
        <v>666.93755778750005</v>
      </c>
      <c r="T1383" s="98">
        <f>T195+'Emission factors'!$H$16*'GHG Estimation'!T591+'Emission factors'!$H$17*'GHG Estimation'!T987</f>
        <v>778.54022809999992</v>
      </c>
      <c r="U1383" s="98">
        <f>U195+'Emission factors'!$H$16*'GHG Estimation'!U591+'Emission factors'!$H$17*'GHG Estimation'!U987</f>
        <v>857.69403428597695</v>
      </c>
    </row>
    <row r="1384" spans="1:21" x14ac:dyDescent="0.25">
      <c r="A1384" s="92" t="s">
        <v>11</v>
      </c>
      <c r="B1384" s="92" t="s">
        <v>12</v>
      </c>
      <c r="C1384" s="92" t="s">
        <v>13</v>
      </c>
      <c r="D1384" s="92" t="s">
        <v>23</v>
      </c>
      <c r="E1384" s="92" t="s">
        <v>24</v>
      </c>
      <c r="G1384" s="92" t="s">
        <v>97</v>
      </c>
      <c r="H1384" s="92" t="s">
        <v>94</v>
      </c>
      <c r="I1384" s="88" t="s">
        <v>194</v>
      </c>
      <c r="L1384" s="98">
        <f>L196+'Emission factors'!$H$16*'GHG Estimation'!L592+'Emission factors'!$H$17*'GHG Estimation'!L988</f>
        <v>31313.030825599995</v>
      </c>
      <c r="M1384" s="98">
        <f>M196+'Emission factors'!$H$16*'GHG Estimation'!M592+'Emission factors'!$H$17*'GHG Estimation'!M988</f>
        <v>33412.053848837502</v>
      </c>
      <c r="N1384" s="98">
        <f>N196+'Emission factors'!$H$16*'GHG Estimation'!N592+'Emission factors'!$H$17*'GHG Estimation'!N988</f>
        <v>36770.847814562505</v>
      </c>
      <c r="O1384" s="98">
        <f>O196+'Emission factors'!$H$16*'GHG Estimation'!O592+'Emission factors'!$H$17*'GHG Estimation'!O988</f>
        <v>39480.56064974999</v>
      </c>
      <c r="P1384" s="98">
        <f>P196+'Emission factors'!$H$16*'GHG Estimation'!P592+'Emission factors'!$H$17*'GHG Estimation'!P988</f>
        <v>42946.493178974997</v>
      </c>
      <c r="Q1384" s="98">
        <f>Q196+'Emission factors'!$H$16*'GHG Estimation'!Q592+'Emission factors'!$H$17*'GHG Estimation'!Q988</f>
        <v>42253.663801675</v>
      </c>
      <c r="R1384" s="98">
        <f>R196+'Emission factors'!$H$16*'GHG Estimation'!R592+'Emission factors'!$H$17*'GHG Estimation'!R988</f>
        <v>49852.466417912503</v>
      </c>
      <c r="S1384" s="98">
        <f>S196+'Emission factors'!$H$16*'GHG Estimation'!S592+'Emission factors'!$H$17*'GHG Estimation'!S988</f>
        <v>53552.318144112491</v>
      </c>
      <c r="T1384" s="98">
        <f>T196+'Emission factors'!$H$16*'GHG Estimation'!T592+'Emission factors'!$H$17*'GHG Estimation'!T988</f>
        <v>56113.822633124997</v>
      </c>
      <c r="U1384" s="98">
        <f>U196+'Emission factors'!$H$16*'GHG Estimation'!U592+'Emission factors'!$H$17*'GHG Estimation'!U988</f>
        <v>57861.638643504411</v>
      </c>
    </row>
    <row r="1385" spans="1:21" x14ac:dyDescent="0.25">
      <c r="A1385" s="92" t="s">
        <v>11</v>
      </c>
      <c r="B1385" s="92" t="s">
        <v>12</v>
      </c>
      <c r="C1385" s="92" t="s">
        <v>13</v>
      </c>
      <c r="D1385" s="92" t="s">
        <v>23</v>
      </c>
      <c r="E1385" s="92" t="s">
        <v>24</v>
      </c>
      <c r="G1385" s="92" t="s">
        <v>97</v>
      </c>
      <c r="H1385" s="92" t="s">
        <v>94</v>
      </c>
      <c r="I1385" s="88" t="s">
        <v>195</v>
      </c>
      <c r="L1385" s="98">
        <f>L197+'Emission factors'!$H$16*'GHG Estimation'!L593+'Emission factors'!$H$17*'GHG Estimation'!L989</f>
        <v>77675.458537500002</v>
      </c>
      <c r="M1385" s="98">
        <f>M197+'Emission factors'!$H$16*'GHG Estimation'!M593+'Emission factors'!$H$17*'GHG Estimation'!M989</f>
        <v>96738.087448237493</v>
      </c>
      <c r="N1385" s="98">
        <f>N197+'Emission factors'!$H$16*'GHG Estimation'!N593+'Emission factors'!$H$17*'GHG Estimation'!N989</f>
        <v>126782.41911772499</v>
      </c>
      <c r="O1385" s="98">
        <f>O197+'Emission factors'!$H$16*'GHG Estimation'!O593+'Emission factors'!$H$17*'GHG Estimation'!O989</f>
        <v>101520.93148714998</v>
      </c>
      <c r="P1385" s="98">
        <f>P197+'Emission factors'!$H$16*'GHG Estimation'!P593+'Emission factors'!$H$17*'GHG Estimation'!P989</f>
        <v>95178.328527949998</v>
      </c>
      <c r="Q1385" s="98">
        <f>Q197+'Emission factors'!$H$16*'GHG Estimation'!Q593+'Emission factors'!$H$17*'GHG Estimation'!Q989</f>
        <v>94212.295813724995</v>
      </c>
      <c r="R1385" s="98">
        <f>R197+'Emission factors'!$H$16*'GHG Estimation'!R593+'Emission factors'!$H$17*'GHG Estimation'!R989</f>
        <v>89271.422393650006</v>
      </c>
      <c r="S1385" s="98">
        <f>S197+'Emission factors'!$H$16*'GHG Estimation'!S593+'Emission factors'!$H$17*'GHG Estimation'!S989</f>
        <v>93431.969942899988</v>
      </c>
      <c r="T1385" s="98">
        <f>T197+'Emission factors'!$H$16*'GHG Estimation'!T593+'Emission factors'!$H$17*'GHG Estimation'!T989</f>
        <v>96904.152221662487</v>
      </c>
      <c r="U1385" s="98">
        <f>U197+'Emission factors'!$H$16*'GHG Estimation'!U593+'Emission factors'!$H$17*'GHG Estimation'!U989</f>
        <v>99169.055565938368</v>
      </c>
    </row>
    <row r="1386" spans="1:21" x14ac:dyDescent="0.25">
      <c r="A1386" s="92" t="s">
        <v>11</v>
      </c>
      <c r="B1386" s="92" t="s">
        <v>12</v>
      </c>
      <c r="C1386" s="92" t="s">
        <v>13</v>
      </c>
      <c r="D1386" s="92" t="s">
        <v>23</v>
      </c>
      <c r="E1386" s="92" t="s">
        <v>24</v>
      </c>
      <c r="G1386" s="92" t="s">
        <v>97</v>
      </c>
      <c r="H1386" s="92" t="s">
        <v>94</v>
      </c>
      <c r="I1386" s="88" t="s">
        <v>209</v>
      </c>
      <c r="L1386" s="98">
        <f>L198+'Emission factors'!$H$16*'GHG Estimation'!L594+'Emission factors'!$H$17*'GHG Estimation'!L990</f>
        <v>604922.18594824988</v>
      </c>
      <c r="M1386" s="98">
        <f>M198+'Emission factors'!$H$16*'GHG Estimation'!M594+'Emission factors'!$H$17*'GHG Estimation'!M990</f>
        <v>548173.56732638751</v>
      </c>
      <c r="N1386" s="98">
        <f>N198+'Emission factors'!$H$16*'GHG Estimation'!N594+'Emission factors'!$H$17*'GHG Estimation'!N990</f>
        <v>628351.60414297506</v>
      </c>
      <c r="O1386" s="98">
        <f>O198+'Emission factors'!$H$16*'GHG Estimation'!O594+'Emission factors'!$H$17*'GHG Estimation'!O990</f>
        <v>707518.07435585</v>
      </c>
      <c r="P1386" s="98">
        <f>P198+'Emission factors'!$H$16*'GHG Estimation'!P594+'Emission factors'!$H$17*'GHG Estimation'!P990</f>
        <v>716597.17479111243</v>
      </c>
      <c r="Q1386" s="98">
        <f>Q198+'Emission factors'!$H$16*'GHG Estimation'!Q594+'Emission factors'!$H$17*'GHG Estimation'!Q990</f>
        <v>740676.5669377374</v>
      </c>
      <c r="R1386" s="98">
        <f>R198+'Emission factors'!$H$16*'GHG Estimation'!R594+'Emission factors'!$H$17*'GHG Estimation'!R990</f>
        <v>761715.00952368742</v>
      </c>
      <c r="S1386" s="98">
        <f>S198+'Emission factors'!$H$16*'GHG Estimation'!S594+'Emission factors'!$H$17*'GHG Estimation'!S990</f>
        <v>843635.83363987494</v>
      </c>
      <c r="T1386" s="98">
        <f>T198+'Emission factors'!$H$16*'GHG Estimation'!T594+'Emission factors'!$H$17*'GHG Estimation'!T990</f>
        <v>872906.08918807493</v>
      </c>
      <c r="U1386" s="98">
        <f>U198+'Emission factors'!$H$16*'GHG Estimation'!U594+'Emission factors'!$H$17*'GHG Estimation'!U990</f>
        <v>889443.25074157992</v>
      </c>
    </row>
    <row r="1387" spans="1:21" x14ac:dyDescent="0.25">
      <c r="A1387" s="92" t="s">
        <v>11</v>
      </c>
      <c r="B1387" s="92" t="s">
        <v>12</v>
      </c>
      <c r="C1387" s="92" t="s">
        <v>13</v>
      </c>
      <c r="D1387" s="92" t="s">
        <v>23</v>
      </c>
      <c r="E1387" s="92" t="s">
        <v>24</v>
      </c>
      <c r="G1387" s="92" t="s">
        <v>97</v>
      </c>
      <c r="H1387" s="92" t="s">
        <v>94</v>
      </c>
      <c r="I1387" s="88" t="s">
        <v>208</v>
      </c>
      <c r="L1387" s="98">
        <f>L199+'Emission factors'!$H$16*'GHG Estimation'!L595+'Emission factors'!$H$17*'GHG Estimation'!L991</f>
        <v>110993.766143275</v>
      </c>
      <c r="M1387" s="98">
        <f>M199+'Emission factors'!$H$16*'GHG Estimation'!M595+'Emission factors'!$H$17*'GHG Estimation'!M991</f>
        <v>105254.710425125</v>
      </c>
      <c r="N1387" s="98">
        <f>N199+'Emission factors'!$H$16*'GHG Estimation'!N595+'Emission factors'!$H$17*'GHG Estimation'!N991</f>
        <v>110455.3948616875</v>
      </c>
      <c r="O1387" s="98">
        <f>O199+'Emission factors'!$H$16*'GHG Estimation'!O595+'Emission factors'!$H$17*'GHG Estimation'!O991</f>
        <v>115315.02153777498</v>
      </c>
      <c r="P1387" s="98">
        <f>P199+'Emission factors'!$H$16*'GHG Estimation'!P595+'Emission factors'!$H$17*'GHG Estimation'!P991</f>
        <v>119939.83619552499</v>
      </c>
      <c r="Q1387" s="98">
        <f>Q199+'Emission factors'!$H$16*'GHG Estimation'!Q595+'Emission factors'!$H$17*'GHG Estimation'!Q991</f>
        <v>136917.72722482501</v>
      </c>
      <c r="R1387" s="98">
        <f>R199+'Emission factors'!$H$16*'GHG Estimation'!R595+'Emission factors'!$H$17*'GHG Estimation'!R991</f>
        <v>154567.91274008749</v>
      </c>
      <c r="S1387" s="98">
        <f>S199+'Emission factors'!$H$16*'GHG Estimation'!S595+'Emission factors'!$H$17*'GHG Estimation'!S991</f>
        <v>153904.54646774998</v>
      </c>
      <c r="T1387" s="98">
        <f>T199+'Emission factors'!$H$16*'GHG Estimation'!T595+'Emission factors'!$H$17*'GHG Estimation'!T991</f>
        <v>147282.49042208746</v>
      </c>
      <c r="U1387" s="98">
        <f>U199+'Emission factors'!$H$16*'GHG Estimation'!U595+'Emission factors'!$H$17*'GHG Estimation'!U991</f>
        <v>148177.54731316891</v>
      </c>
    </row>
    <row r="1388" spans="1:21" x14ac:dyDescent="0.25">
      <c r="A1388" s="92" t="s">
        <v>11</v>
      </c>
      <c r="B1388" s="92" t="s">
        <v>12</v>
      </c>
      <c r="C1388" s="92" t="s">
        <v>13</v>
      </c>
      <c r="D1388" s="92" t="s">
        <v>23</v>
      </c>
      <c r="E1388" s="92" t="s">
        <v>24</v>
      </c>
      <c r="G1388" s="92" t="s">
        <v>97</v>
      </c>
      <c r="H1388" s="92" t="s">
        <v>94</v>
      </c>
      <c r="I1388" s="88" t="s">
        <v>226</v>
      </c>
      <c r="L1388" s="98">
        <f>L200+'Emission factors'!$H$16*'GHG Estimation'!L596+'Emission factors'!$H$17*'GHG Estimation'!L992</f>
        <v>0</v>
      </c>
      <c r="M1388" s="98">
        <f>M200+'Emission factors'!$H$16*'GHG Estimation'!M596+'Emission factors'!$H$17*'GHG Estimation'!M992</f>
        <v>0</v>
      </c>
      <c r="N1388" s="98">
        <f>N200+'Emission factors'!$H$16*'GHG Estimation'!N596+'Emission factors'!$H$17*'GHG Estimation'!N992</f>
        <v>0</v>
      </c>
      <c r="O1388" s="98">
        <f>O200+'Emission factors'!$H$16*'GHG Estimation'!O596+'Emission factors'!$H$17*'GHG Estimation'!O992</f>
        <v>0</v>
      </c>
      <c r="P1388" s="98">
        <f>P200+'Emission factors'!$H$16*'GHG Estimation'!P596+'Emission factors'!$H$17*'GHG Estimation'!P992</f>
        <v>0</v>
      </c>
      <c r="Q1388" s="98">
        <f>Q200+'Emission factors'!$H$16*'GHG Estimation'!Q596+'Emission factors'!$H$17*'GHG Estimation'!Q992</f>
        <v>0</v>
      </c>
      <c r="R1388" s="98">
        <f>R200+'Emission factors'!$H$16*'GHG Estimation'!R596+'Emission factors'!$H$17*'GHG Estimation'!R992</f>
        <v>0</v>
      </c>
      <c r="S1388" s="98">
        <f>S200+'Emission factors'!$H$16*'GHG Estimation'!S596+'Emission factors'!$H$17*'GHG Estimation'!S992</f>
        <v>0</v>
      </c>
      <c r="T1388" s="98">
        <f>T200+'Emission factors'!$H$16*'GHG Estimation'!T596+'Emission factors'!$H$17*'GHG Estimation'!T992</f>
        <v>0</v>
      </c>
      <c r="U1388" s="98">
        <f>U200+'Emission factors'!$H$16*'GHG Estimation'!U596+'Emission factors'!$H$17*'GHG Estimation'!U992</f>
        <v>0</v>
      </c>
    </row>
    <row r="1389" spans="1:21" x14ac:dyDescent="0.25">
      <c r="A1389" s="92" t="s">
        <v>11</v>
      </c>
      <c r="B1389" s="92" t="s">
        <v>12</v>
      </c>
      <c r="C1389" s="92" t="s">
        <v>13</v>
      </c>
      <c r="D1389" s="92" t="s">
        <v>23</v>
      </c>
      <c r="E1389" s="92" t="s">
        <v>24</v>
      </c>
      <c r="G1389" s="92" t="s">
        <v>97</v>
      </c>
      <c r="H1389" s="92" t="s">
        <v>94</v>
      </c>
      <c r="I1389" s="88" t="s">
        <v>196</v>
      </c>
      <c r="L1389" s="98">
        <f>L201+'Emission factors'!$H$16*'GHG Estimation'!L597+'Emission factors'!$H$17*'GHG Estimation'!L993</f>
        <v>510767.92352308746</v>
      </c>
      <c r="M1389" s="98">
        <f>M201+'Emission factors'!$H$16*'GHG Estimation'!M597+'Emission factors'!$H$17*'GHG Estimation'!M993</f>
        <v>521023.76251412503</v>
      </c>
      <c r="N1389" s="98">
        <f>N201+'Emission factors'!$H$16*'GHG Estimation'!N597+'Emission factors'!$H$17*'GHG Estimation'!N993</f>
        <v>566397.83697773749</v>
      </c>
      <c r="O1389" s="98">
        <f>O201+'Emission factors'!$H$16*'GHG Estimation'!O597+'Emission factors'!$H$17*'GHG Estimation'!O993</f>
        <v>591103.98972083733</v>
      </c>
      <c r="P1389" s="98">
        <f>P201+'Emission factors'!$H$16*'GHG Estimation'!P597+'Emission factors'!$H$17*'GHG Estimation'!P993</f>
        <v>616424.4035613375</v>
      </c>
      <c r="Q1389" s="98">
        <f>Q201+'Emission factors'!$H$16*'GHG Estimation'!Q597+'Emission factors'!$H$17*'GHG Estimation'!Q993</f>
        <v>634321.90059401246</v>
      </c>
      <c r="R1389" s="98">
        <f>R201+'Emission factors'!$H$16*'GHG Estimation'!R597+'Emission factors'!$H$17*'GHG Estimation'!R993</f>
        <v>589225.49357413745</v>
      </c>
      <c r="S1389" s="98">
        <f>S201+'Emission factors'!$H$16*'GHG Estimation'!S597+'Emission factors'!$H$17*'GHG Estimation'!S993</f>
        <v>571519.95313439996</v>
      </c>
      <c r="T1389" s="98">
        <f>T201+'Emission factors'!$H$16*'GHG Estimation'!T597+'Emission factors'!$H$17*'GHG Estimation'!T993</f>
        <v>584484.61213926249</v>
      </c>
      <c r="U1389" s="98">
        <f>U201+'Emission factors'!$H$16*'GHG Estimation'!U597+'Emission factors'!$H$17*'GHG Estimation'!U993</f>
        <v>599364.58661190269</v>
      </c>
    </row>
    <row r="1390" spans="1:21" x14ac:dyDescent="0.25">
      <c r="A1390" s="92" t="s">
        <v>11</v>
      </c>
      <c r="B1390" s="92" t="s">
        <v>12</v>
      </c>
      <c r="C1390" s="92" t="s">
        <v>13</v>
      </c>
      <c r="D1390" s="92" t="s">
        <v>23</v>
      </c>
      <c r="E1390" s="92" t="s">
        <v>24</v>
      </c>
      <c r="G1390" s="92" t="s">
        <v>97</v>
      </c>
      <c r="H1390" s="92" t="s">
        <v>94</v>
      </c>
      <c r="I1390" s="88" t="s">
        <v>197</v>
      </c>
      <c r="L1390" s="98">
        <f>L202+'Emission factors'!$H$16*'GHG Estimation'!L598+'Emission factors'!$H$17*'GHG Estimation'!L994</f>
        <v>370034.27779493749</v>
      </c>
      <c r="M1390" s="98">
        <f>M202+'Emission factors'!$H$16*'GHG Estimation'!M598+'Emission factors'!$H$17*'GHG Estimation'!M994</f>
        <v>375484.95221299998</v>
      </c>
      <c r="N1390" s="98">
        <f>N202+'Emission factors'!$H$16*'GHG Estimation'!N598+'Emission factors'!$H$17*'GHG Estimation'!N994</f>
        <v>467749.11181375</v>
      </c>
      <c r="O1390" s="98">
        <f>O202+'Emission factors'!$H$16*'GHG Estimation'!O598+'Emission factors'!$H$17*'GHG Estimation'!O994</f>
        <v>536690.99178327492</v>
      </c>
      <c r="P1390" s="98">
        <f>P202+'Emission factors'!$H$16*'GHG Estimation'!P598+'Emission factors'!$H$17*'GHG Estimation'!P994</f>
        <v>589791.54231796251</v>
      </c>
      <c r="Q1390" s="98">
        <f>Q202+'Emission factors'!$H$16*'GHG Estimation'!Q598+'Emission factors'!$H$17*'GHG Estimation'!Q994</f>
        <v>617271.69103434985</v>
      </c>
      <c r="R1390" s="98">
        <f>R202+'Emission factors'!$H$16*'GHG Estimation'!R598+'Emission factors'!$H$17*'GHG Estimation'!R994</f>
        <v>660458.35315983754</v>
      </c>
      <c r="S1390" s="98">
        <f>S202+'Emission factors'!$H$16*'GHG Estimation'!S598+'Emission factors'!$H$17*'GHG Estimation'!S994</f>
        <v>689090.24143384991</v>
      </c>
      <c r="T1390" s="98">
        <f>T202+'Emission factors'!$H$16*'GHG Estimation'!T598+'Emission factors'!$H$17*'GHG Estimation'!T994</f>
        <v>726025.36837911257</v>
      </c>
      <c r="U1390" s="98">
        <f>U202+'Emission factors'!$H$16*'GHG Estimation'!U598+'Emission factors'!$H$17*'GHG Estimation'!U994</f>
        <v>749577.34010812314</v>
      </c>
    </row>
    <row r="1391" spans="1:21" x14ac:dyDescent="0.25">
      <c r="A1391" s="92" t="s">
        <v>11</v>
      </c>
      <c r="B1391" s="92" t="s">
        <v>12</v>
      </c>
      <c r="C1391" s="92" t="s">
        <v>13</v>
      </c>
      <c r="D1391" s="92" t="s">
        <v>23</v>
      </c>
      <c r="E1391" s="92" t="s">
        <v>24</v>
      </c>
      <c r="G1391" s="92" t="s">
        <v>97</v>
      </c>
      <c r="H1391" s="92" t="s">
        <v>94</v>
      </c>
      <c r="I1391" s="88" t="s">
        <v>229</v>
      </c>
      <c r="L1391" s="98">
        <f>L203+'Emission factors'!$H$16*'GHG Estimation'!L599+'Emission factors'!$H$17*'GHG Estimation'!L995</f>
        <v>0</v>
      </c>
      <c r="M1391" s="98">
        <f>M203+'Emission factors'!$H$16*'GHG Estimation'!M599+'Emission factors'!$H$17*'GHG Estimation'!M995</f>
        <v>0</v>
      </c>
      <c r="N1391" s="98">
        <f>N203+'Emission factors'!$H$16*'GHG Estimation'!N599+'Emission factors'!$H$17*'GHG Estimation'!N995</f>
        <v>0</v>
      </c>
      <c r="O1391" s="98">
        <f>O203+'Emission factors'!$H$16*'GHG Estimation'!O599+'Emission factors'!$H$17*'GHG Estimation'!O995</f>
        <v>0</v>
      </c>
      <c r="P1391" s="98">
        <f>P203+'Emission factors'!$H$16*'GHG Estimation'!P599+'Emission factors'!$H$17*'GHG Estimation'!P995</f>
        <v>0</v>
      </c>
      <c r="Q1391" s="98">
        <f>Q203+'Emission factors'!$H$16*'GHG Estimation'!Q599+'Emission factors'!$H$17*'GHG Estimation'!Q995</f>
        <v>0</v>
      </c>
      <c r="R1391" s="98">
        <f>R203+'Emission factors'!$H$16*'GHG Estimation'!R599+'Emission factors'!$H$17*'GHG Estimation'!R995</f>
        <v>0</v>
      </c>
      <c r="S1391" s="98">
        <f>S203+'Emission factors'!$H$16*'GHG Estimation'!S599+'Emission factors'!$H$17*'GHG Estimation'!S995</f>
        <v>0</v>
      </c>
      <c r="T1391" s="98">
        <f>T203+'Emission factors'!$H$16*'GHG Estimation'!T599+'Emission factors'!$H$17*'GHG Estimation'!T995</f>
        <v>0</v>
      </c>
      <c r="U1391" s="98">
        <f>U203+'Emission factors'!$H$16*'GHG Estimation'!U599+'Emission factors'!$H$17*'GHG Estimation'!U995</f>
        <v>0</v>
      </c>
    </row>
    <row r="1392" spans="1:21" x14ac:dyDescent="0.25">
      <c r="A1392" s="92" t="s">
        <v>11</v>
      </c>
      <c r="B1392" s="92" t="s">
        <v>12</v>
      </c>
      <c r="C1392" s="92" t="s">
        <v>13</v>
      </c>
      <c r="D1392" s="92" t="s">
        <v>23</v>
      </c>
      <c r="E1392" s="92" t="s">
        <v>24</v>
      </c>
      <c r="G1392" s="92" t="s">
        <v>97</v>
      </c>
      <c r="H1392" s="92" t="s">
        <v>94</v>
      </c>
      <c r="I1392" s="88" t="s">
        <v>198</v>
      </c>
      <c r="L1392" s="98">
        <f>L204+'Emission factors'!$H$16*'GHG Estimation'!L600+'Emission factors'!$H$17*'GHG Estimation'!L996</f>
        <v>0</v>
      </c>
      <c r="M1392" s="98">
        <f>M204+'Emission factors'!$H$16*'GHG Estimation'!M600+'Emission factors'!$H$17*'GHG Estimation'!M996</f>
        <v>0</v>
      </c>
      <c r="N1392" s="98">
        <f>N204+'Emission factors'!$H$16*'GHG Estimation'!N600+'Emission factors'!$H$17*'GHG Estimation'!N996</f>
        <v>0</v>
      </c>
      <c r="O1392" s="98">
        <f>O204+'Emission factors'!$H$16*'GHG Estimation'!O600+'Emission factors'!$H$17*'GHG Estimation'!O996</f>
        <v>0</v>
      </c>
      <c r="P1392" s="98">
        <f>P204+'Emission factors'!$H$16*'GHG Estimation'!P600+'Emission factors'!$H$17*'GHG Estimation'!P996</f>
        <v>0</v>
      </c>
      <c r="Q1392" s="98">
        <f>Q204+'Emission factors'!$H$16*'GHG Estimation'!Q600+'Emission factors'!$H$17*'GHG Estimation'!Q996</f>
        <v>0</v>
      </c>
      <c r="R1392" s="98">
        <f>R204+'Emission factors'!$H$16*'GHG Estimation'!R600+'Emission factors'!$H$17*'GHG Estimation'!R996</f>
        <v>0</v>
      </c>
      <c r="S1392" s="98">
        <f>S204+'Emission factors'!$H$16*'GHG Estimation'!S600+'Emission factors'!$H$17*'GHG Estimation'!S996</f>
        <v>0</v>
      </c>
      <c r="T1392" s="98">
        <f>T204+'Emission factors'!$H$16*'GHG Estimation'!T600+'Emission factors'!$H$17*'GHG Estimation'!T996</f>
        <v>0</v>
      </c>
      <c r="U1392" s="98">
        <f>U204+'Emission factors'!$H$16*'GHG Estimation'!U600+'Emission factors'!$H$17*'GHG Estimation'!U996</f>
        <v>0</v>
      </c>
    </row>
    <row r="1393" spans="1:21" x14ac:dyDescent="0.25">
      <c r="A1393" s="92" t="s">
        <v>11</v>
      </c>
      <c r="B1393" s="92" t="s">
        <v>12</v>
      </c>
      <c r="C1393" s="92" t="s">
        <v>13</v>
      </c>
      <c r="D1393" s="92" t="s">
        <v>23</v>
      </c>
      <c r="E1393" s="92" t="s">
        <v>24</v>
      </c>
      <c r="G1393" s="92" t="s">
        <v>97</v>
      </c>
      <c r="H1393" s="92" t="s">
        <v>94</v>
      </c>
      <c r="I1393" s="88" t="s">
        <v>231</v>
      </c>
      <c r="L1393" s="98">
        <f>L205+'Emission factors'!$H$16*'GHG Estimation'!L601+'Emission factors'!$H$17*'GHG Estimation'!L997</f>
        <v>0</v>
      </c>
      <c r="M1393" s="98">
        <f>M205+'Emission factors'!$H$16*'GHG Estimation'!M601+'Emission factors'!$H$17*'GHG Estimation'!M997</f>
        <v>0</v>
      </c>
      <c r="N1393" s="98">
        <f>N205+'Emission factors'!$H$16*'GHG Estimation'!N601+'Emission factors'!$H$17*'GHG Estimation'!N997</f>
        <v>0</v>
      </c>
      <c r="O1393" s="98">
        <f>O205+'Emission factors'!$H$16*'GHG Estimation'!O601+'Emission factors'!$H$17*'GHG Estimation'!O997</f>
        <v>0</v>
      </c>
      <c r="P1393" s="98">
        <f>P205+'Emission factors'!$H$16*'GHG Estimation'!P601+'Emission factors'!$H$17*'GHG Estimation'!P997</f>
        <v>0</v>
      </c>
      <c r="Q1393" s="98">
        <f>Q205+'Emission factors'!$H$16*'GHG Estimation'!Q601+'Emission factors'!$H$17*'GHG Estimation'!Q997</f>
        <v>0</v>
      </c>
      <c r="R1393" s="98">
        <f>R205+'Emission factors'!$H$16*'GHG Estimation'!R601+'Emission factors'!$H$17*'GHG Estimation'!R997</f>
        <v>0</v>
      </c>
      <c r="S1393" s="98">
        <f>S205+'Emission factors'!$H$16*'GHG Estimation'!S601+'Emission factors'!$H$17*'GHG Estimation'!S997</f>
        <v>0</v>
      </c>
      <c r="T1393" s="98">
        <f>T205+'Emission factors'!$H$16*'GHG Estimation'!T601+'Emission factors'!$H$17*'GHG Estimation'!T997</f>
        <v>0</v>
      </c>
      <c r="U1393" s="98">
        <f>U205+'Emission factors'!$H$16*'GHG Estimation'!U601+'Emission factors'!$H$17*'GHG Estimation'!U997</f>
        <v>0</v>
      </c>
    </row>
    <row r="1394" spans="1:21" x14ac:dyDescent="0.25">
      <c r="A1394" s="92" t="s">
        <v>11</v>
      </c>
      <c r="B1394" s="92" t="s">
        <v>12</v>
      </c>
      <c r="C1394" s="92" t="s">
        <v>13</v>
      </c>
      <c r="D1394" s="92" t="s">
        <v>23</v>
      </c>
      <c r="E1394" s="92" t="s">
        <v>24</v>
      </c>
      <c r="G1394" s="92" t="s">
        <v>97</v>
      </c>
      <c r="H1394" s="92" t="s">
        <v>94</v>
      </c>
      <c r="I1394" s="88" t="s">
        <v>230</v>
      </c>
      <c r="L1394" s="98">
        <f>L206+'Emission factors'!$H$16*'GHG Estimation'!L602+'Emission factors'!$H$17*'GHG Estimation'!L998</f>
        <v>0</v>
      </c>
      <c r="M1394" s="98">
        <f>M206+'Emission factors'!$H$16*'GHG Estimation'!M602+'Emission factors'!$H$17*'GHG Estimation'!M998</f>
        <v>0</v>
      </c>
      <c r="N1394" s="98">
        <f>N206+'Emission factors'!$H$16*'GHG Estimation'!N602+'Emission factors'!$H$17*'GHG Estimation'!N998</f>
        <v>0</v>
      </c>
      <c r="O1394" s="98">
        <f>O206+'Emission factors'!$H$16*'GHG Estimation'!O602+'Emission factors'!$H$17*'GHG Estimation'!O998</f>
        <v>0</v>
      </c>
      <c r="P1394" s="98">
        <f>P206+'Emission factors'!$H$16*'GHG Estimation'!P602+'Emission factors'!$H$17*'GHG Estimation'!P998</f>
        <v>0</v>
      </c>
      <c r="Q1394" s="98">
        <f>Q206+'Emission factors'!$H$16*'GHG Estimation'!Q602+'Emission factors'!$H$17*'GHG Estimation'!Q998</f>
        <v>0</v>
      </c>
      <c r="R1394" s="98">
        <f>R206+'Emission factors'!$H$16*'GHG Estimation'!R602+'Emission factors'!$H$17*'GHG Estimation'!R998</f>
        <v>0</v>
      </c>
      <c r="S1394" s="98">
        <f>S206+'Emission factors'!$H$16*'GHG Estimation'!S602+'Emission factors'!$H$17*'GHG Estimation'!S998</f>
        <v>53.569281750000002</v>
      </c>
      <c r="T1394" s="98">
        <f>T206+'Emission factors'!$H$16*'GHG Estimation'!T602+'Emission factors'!$H$17*'GHG Estimation'!T998</f>
        <v>71.425708999999983</v>
      </c>
      <c r="U1394" s="98">
        <f>U206+'Emission factors'!$H$16*'GHG Estimation'!U602+'Emission factors'!$H$17*'GHG Estimation'!U998</f>
        <v>72.685935108981099</v>
      </c>
    </row>
    <row r="1395" spans="1:21" x14ac:dyDescent="0.25">
      <c r="A1395" s="92" t="s">
        <v>11</v>
      </c>
      <c r="B1395" s="92" t="s">
        <v>12</v>
      </c>
      <c r="C1395" s="92" t="s">
        <v>13</v>
      </c>
      <c r="D1395" s="92" t="s">
        <v>23</v>
      </c>
      <c r="E1395" s="92" t="s">
        <v>24</v>
      </c>
      <c r="G1395" s="92" t="s">
        <v>97</v>
      </c>
      <c r="H1395" s="92" t="s">
        <v>94</v>
      </c>
      <c r="I1395" s="88" t="s">
        <v>232</v>
      </c>
      <c r="L1395" s="98">
        <f>L207+'Emission factors'!$H$16*'GHG Estimation'!L603+'Emission factors'!$H$17*'GHG Estimation'!L999</f>
        <v>395936.81116378744</v>
      </c>
      <c r="M1395" s="98">
        <f>M207+'Emission factors'!$H$16*'GHG Estimation'!M603+'Emission factors'!$H$17*'GHG Estimation'!M999</f>
        <v>433476.37817146239</v>
      </c>
      <c r="N1395" s="98">
        <f>N207+'Emission factors'!$H$16*'GHG Estimation'!N603+'Emission factors'!$H$17*'GHG Estimation'!N999</f>
        <v>390270.07397599996</v>
      </c>
      <c r="O1395" s="98">
        <f>O207+'Emission factors'!$H$16*'GHG Estimation'!O603+'Emission factors'!$H$17*'GHG Estimation'!O999</f>
        <v>410719.25446269993</v>
      </c>
      <c r="P1395" s="98">
        <f>P207+'Emission factors'!$H$16*'GHG Estimation'!P603+'Emission factors'!$H$17*'GHG Estimation'!P999</f>
        <v>401116.9607090124</v>
      </c>
      <c r="Q1395" s="98">
        <f>Q207+'Emission factors'!$H$16*'GHG Estimation'!Q603+'Emission factors'!$H$17*'GHG Estimation'!Q999</f>
        <v>415866.36961751245</v>
      </c>
      <c r="R1395" s="98">
        <f>R207+'Emission factors'!$H$16*'GHG Estimation'!R603+'Emission factors'!$H$17*'GHG Estimation'!R999</f>
        <v>372943.98261532496</v>
      </c>
      <c r="S1395" s="98">
        <f>S207+'Emission factors'!$H$16*'GHG Estimation'!S603+'Emission factors'!$H$17*'GHG Estimation'!S999</f>
        <v>394020.81651986245</v>
      </c>
      <c r="T1395" s="98">
        <f>T207+'Emission factors'!$H$16*'GHG Estimation'!T603+'Emission factors'!$H$17*'GHG Estimation'!T999</f>
        <v>423688.37757437502</v>
      </c>
      <c r="U1395" s="98">
        <f>U207+'Emission factors'!$H$16*'GHG Estimation'!U603+'Emission factors'!$H$17*'GHG Estimation'!U999</f>
        <v>436955.13320439536</v>
      </c>
    </row>
    <row r="1396" spans="1:21" x14ac:dyDescent="0.25">
      <c r="A1396" s="92" t="s">
        <v>11</v>
      </c>
      <c r="B1396" s="92" t="s">
        <v>12</v>
      </c>
      <c r="C1396" s="92" t="s">
        <v>13</v>
      </c>
      <c r="D1396" s="92" t="s">
        <v>23</v>
      </c>
      <c r="E1396" s="92" t="s">
        <v>24</v>
      </c>
      <c r="G1396" s="92" t="s">
        <v>97</v>
      </c>
      <c r="H1396" s="92" t="s">
        <v>94</v>
      </c>
      <c r="I1396" s="92" t="s">
        <v>225</v>
      </c>
      <c r="L1396" s="98">
        <f>L208+'Emission factors'!$H$16*'GHG Estimation'!L604+'Emission factors'!$H$17*'GHG Estimation'!L1000</f>
        <v>2.6784640875000001</v>
      </c>
      <c r="M1396" s="98">
        <f>M208+'Emission factors'!$H$16*'GHG Estimation'!M604+'Emission factors'!$H$17*'GHG Estimation'!M1000</f>
        <v>0</v>
      </c>
      <c r="N1396" s="98">
        <f>N208+'Emission factors'!$H$16*'GHG Estimation'!N604+'Emission factors'!$H$17*'GHG Estimation'!N1000</f>
        <v>0</v>
      </c>
      <c r="O1396" s="98">
        <f>O208+'Emission factors'!$H$16*'GHG Estimation'!O604+'Emission factors'!$H$17*'GHG Estimation'!O1000</f>
        <v>0</v>
      </c>
      <c r="P1396" s="98">
        <f>P208+'Emission factors'!$H$16*'GHG Estimation'!P604+'Emission factors'!$H$17*'GHG Estimation'!P1000</f>
        <v>0</v>
      </c>
      <c r="Q1396" s="98">
        <f>Q208+'Emission factors'!$H$16*'GHG Estimation'!Q604+'Emission factors'!$H$17*'GHG Estimation'!Q1000</f>
        <v>0</v>
      </c>
      <c r="R1396" s="98">
        <f>R208+'Emission factors'!$H$16*'GHG Estimation'!R604+'Emission factors'!$H$17*'GHG Estimation'!R1000</f>
        <v>0</v>
      </c>
      <c r="S1396" s="98">
        <f>S208+'Emission factors'!$H$16*'GHG Estimation'!S604+'Emission factors'!$H$17*'GHG Estimation'!S1000</f>
        <v>0</v>
      </c>
      <c r="T1396" s="98">
        <f>T208+'Emission factors'!$H$16*'GHG Estimation'!T604+'Emission factors'!$H$17*'GHG Estimation'!T1000</f>
        <v>0</v>
      </c>
      <c r="U1396" s="98">
        <f>U208+'Emission factors'!$H$16*'GHG Estimation'!U604+'Emission factors'!$H$17*'GHG Estimation'!U1000</f>
        <v>0</v>
      </c>
    </row>
    <row r="1397" spans="1:21" x14ac:dyDescent="0.25">
      <c r="A1397" s="92" t="s">
        <v>11</v>
      </c>
      <c r="B1397" s="92" t="s">
        <v>12</v>
      </c>
      <c r="C1397" s="92" t="s">
        <v>13</v>
      </c>
      <c r="D1397" s="92" t="s">
        <v>23</v>
      </c>
      <c r="E1397" s="92" t="s">
        <v>24</v>
      </c>
      <c r="G1397" s="92" t="s">
        <v>97</v>
      </c>
      <c r="H1397" s="92" t="s">
        <v>94</v>
      </c>
      <c r="I1397" s="88" t="s">
        <v>205</v>
      </c>
      <c r="L1397" s="98">
        <f>L209+'Emission factors'!$H$16*'GHG Estimation'!L605+'Emission factors'!$H$17*'GHG Estimation'!L1001</f>
        <v>221339.34397737496</v>
      </c>
      <c r="M1397" s="98">
        <f>M209+'Emission factors'!$H$16*'GHG Estimation'!M605+'Emission factors'!$H$17*'GHG Estimation'!M1001</f>
        <v>245068.75014989998</v>
      </c>
      <c r="N1397" s="98">
        <f>N209+'Emission factors'!$H$16*'GHG Estimation'!N605+'Emission factors'!$H$17*'GHG Estimation'!N1001</f>
        <v>246666.00756741248</v>
      </c>
      <c r="O1397" s="98">
        <f>O209+'Emission factors'!$H$16*'GHG Estimation'!O605+'Emission factors'!$H$17*'GHG Estimation'!O1001</f>
        <v>250510.49635433752</v>
      </c>
      <c r="P1397" s="98">
        <f>P209+'Emission factors'!$H$16*'GHG Estimation'!P605+'Emission factors'!$H$17*'GHG Estimation'!P1001</f>
        <v>248260.58652083745</v>
      </c>
      <c r="Q1397" s="98">
        <f>Q209+'Emission factors'!$H$16*'GHG Estimation'!Q605+'Emission factors'!$H$17*'GHG Estimation'!Q1001</f>
        <v>250787.27097671246</v>
      </c>
      <c r="R1397" s="98">
        <f>R209+'Emission factors'!$H$16*'GHG Estimation'!R605+'Emission factors'!$H$17*'GHG Estimation'!R1001</f>
        <v>247390.97851376247</v>
      </c>
      <c r="S1397" s="98">
        <f>S209+'Emission factors'!$H$16*'GHG Estimation'!S605+'Emission factors'!$H$17*'GHG Estimation'!S1001</f>
        <v>253597.87262586245</v>
      </c>
      <c r="T1397" s="98">
        <f>T209+'Emission factors'!$H$16*'GHG Estimation'!T605+'Emission factors'!$H$17*'GHG Estimation'!T1001</f>
        <v>278659.36827123747</v>
      </c>
      <c r="U1397" s="98">
        <f>U209+'Emission factors'!$H$16*'GHG Estimation'!U605+'Emission factors'!$H$17*'GHG Estimation'!U1001</f>
        <v>291198.02753035555</v>
      </c>
    </row>
    <row r="1398" spans="1:21" x14ac:dyDescent="0.25">
      <c r="A1398" s="92" t="s">
        <v>11</v>
      </c>
      <c r="B1398" s="92" t="s">
        <v>12</v>
      </c>
      <c r="C1398" s="92" t="s">
        <v>13</v>
      </c>
      <c r="D1398" s="92" t="s">
        <v>23</v>
      </c>
      <c r="E1398" s="92" t="s">
        <v>24</v>
      </c>
      <c r="G1398" s="92" t="s">
        <v>97</v>
      </c>
      <c r="H1398" s="92" t="s">
        <v>94</v>
      </c>
      <c r="I1398" s="88" t="s">
        <v>204</v>
      </c>
      <c r="L1398" s="98">
        <f>L210+'Emission factors'!$H$16*'GHG Estimation'!L606+'Emission factors'!$H$17*'GHG Estimation'!L1002</f>
        <v>457573.6267453375</v>
      </c>
      <c r="M1398" s="98">
        <f>M210+'Emission factors'!$H$16*'GHG Estimation'!M606+'Emission factors'!$H$17*'GHG Estimation'!M1002</f>
        <v>493439.15369832492</v>
      </c>
      <c r="N1398" s="98">
        <f>N210+'Emission factors'!$H$16*'GHG Estimation'!N606+'Emission factors'!$H$17*'GHG Estimation'!N1002</f>
        <v>557299.9872938625</v>
      </c>
      <c r="O1398" s="98">
        <f>O210+'Emission factors'!$H$16*'GHG Estimation'!O606+'Emission factors'!$H$17*'GHG Estimation'!O1002</f>
        <v>593344.07851935003</v>
      </c>
      <c r="P1398" s="98">
        <f>P210+'Emission factors'!$H$16*'GHG Estimation'!P606+'Emission factors'!$H$17*'GHG Estimation'!P1002</f>
        <v>648205.27278088755</v>
      </c>
      <c r="Q1398" s="98">
        <f>Q210+'Emission factors'!$H$16*'GHG Estimation'!Q606+'Emission factors'!$H$17*'GHG Estimation'!Q1002</f>
        <v>693979.3312148999</v>
      </c>
      <c r="R1398" s="98">
        <f>R210+'Emission factors'!$H$16*'GHG Estimation'!R606+'Emission factors'!$H$17*'GHG Estimation'!R1002</f>
        <v>737249.02572709986</v>
      </c>
      <c r="S1398" s="98">
        <f>S210+'Emission factors'!$H$16*'GHG Estimation'!S606+'Emission factors'!$H$17*'GHG Estimation'!S1002</f>
        <v>797847.49006406253</v>
      </c>
      <c r="T1398" s="98">
        <f>T210+'Emission factors'!$H$16*'GHG Estimation'!T606+'Emission factors'!$H$17*'GHG Estimation'!T1002</f>
        <v>842565.34082623757</v>
      </c>
      <c r="U1398" s="98">
        <f>U210+'Emission factors'!$H$16*'GHG Estimation'!U606+'Emission factors'!$H$17*'GHG Estimation'!U1002</f>
        <v>867008.73687019292</v>
      </c>
    </row>
    <row r="1399" spans="1:21" x14ac:dyDescent="0.25">
      <c r="A1399" s="92" t="s">
        <v>11</v>
      </c>
      <c r="B1399" s="92" t="s">
        <v>12</v>
      </c>
      <c r="C1399" s="92" t="s">
        <v>13</v>
      </c>
      <c r="D1399" s="92" t="s">
        <v>23</v>
      </c>
      <c r="E1399" s="92" t="s">
        <v>24</v>
      </c>
      <c r="G1399" s="92" t="s">
        <v>97</v>
      </c>
      <c r="H1399" s="92" t="s">
        <v>94</v>
      </c>
      <c r="I1399" s="88" t="s">
        <v>228</v>
      </c>
      <c r="L1399" s="98">
        <f>L211+'Emission factors'!$H$16*'GHG Estimation'!L607+'Emission factors'!$H$17*'GHG Estimation'!L1003</f>
        <v>1858.8540767249999</v>
      </c>
      <c r="M1399" s="98">
        <f>M211+'Emission factors'!$H$16*'GHG Estimation'!M607+'Emission factors'!$H$17*'GHG Estimation'!M1003</f>
        <v>1391.015682775</v>
      </c>
      <c r="N1399" s="98">
        <f>N211+'Emission factors'!$H$16*'GHG Estimation'!N607+'Emission factors'!$H$17*'GHG Estimation'!N1003</f>
        <v>257.13255239999995</v>
      </c>
      <c r="O1399" s="98">
        <f>O211+'Emission factors'!$H$16*'GHG Estimation'!O607+'Emission factors'!$H$17*'GHG Estimation'!O1003</f>
        <v>0</v>
      </c>
      <c r="P1399" s="98">
        <f>P211+'Emission factors'!$H$16*'GHG Estimation'!P607+'Emission factors'!$H$17*'GHG Estimation'!P1003</f>
        <v>0</v>
      </c>
      <c r="Q1399" s="98">
        <f>Q211+'Emission factors'!$H$16*'GHG Estimation'!Q607+'Emission factors'!$H$17*'GHG Estimation'!Q1003</f>
        <v>0</v>
      </c>
      <c r="R1399" s="98">
        <f>R211+'Emission factors'!$H$16*'GHG Estimation'!R607+'Emission factors'!$H$17*'GHG Estimation'!R1003</f>
        <v>0</v>
      </c>
      <c r="S1399" s="98">
        <f>S211+'Emission factors'!$H$16*'GHG Estimation'!S607+'Emission factors'!$H$17*'GHG Estimation'!S1003</f>
        <v>0</v>
      </c>
      <c r="T1399" s="98">
        <f>T211+'Emission factors'!$H$16*'GHG Estimation'!T607+'Emission factors'!$H$17*'GHG Estimation'!T1003</f>
        <v>0</v>
      </c>
      <c r="U1399" s="98">
        <f>U211+'Emission factors'!$H$16*'GHG Estimation'!U607+'Emission factors'!$H$17*'GHG Estimation'!U1003</f>
        <v>0</v>
      </c>
    </row>
    <row r="1400" spans="1:21" x14ac:dyDescent="0.25">
      <c r="A1400" s="92" t="s">
        <v>11</v>
      </c>
      <c r="B1400" s="92" t="s">
        <v>12</v>
      </c>
      <c r="C1400" s="92" t="s">
        <v>13</v>
      </c>
      <c r="D1400" s="92" t="s">
        <v>23</v>
      </c>
      <c r="E1400" s="92" t="s">
        <v>24</v>
      </c>
      <c r="G1400" s="92" t="s">
        <v>97</v>
      </c>
      <c r="H1400" s="92" t="s">
        <v>94</v>
      </c>
      <c r="I1400" s="88" t="s">
        <v>202</v>
      </c>
      <c r="L1400" s="98">
        <f>L212+'Emission factors'!$H$16*'GHG Estimation'!L608+'Emission factors'!$H$17*'GHG Estimation'!L1004</f>
        <v>284043.08108711248</v>
      </c>
      <c r="M1400" s="98">
        <f>M212+'Emission factors'!$H$16*'GHG Estimation'!M608+'Emission factors'!$H$17*'GHG Estimation'!M1004</f>
        <v>278669.18930622499</v>
      </c>
      <c r="N1400" s="98">
        <f>N212+'Emission factors'!$H$16*'GHG Estimation'!N608+'Emission factors'!$H$17*'GHG Estimation'!N1004</f>
        <v>283428.8199897125</v>
      </c>
      <c r="O1400" s="98">
        <f>O212+'Emission factors'!$H$16*'GHG Estimation'!O608+'Emission factors'!$H$17*'GHG Estimation'!O1004</f>
        <v>299233.54374868743</v>
      </c>
      <c r="P1400" s="98">
        <f>P212+'Emission factors'!$H$16*'GHG Estimation'!P608+'Emission factors'!$H$17*'GHG Estimation'!P1004</f>
        <v>287962.56686848751</v>
      </c>
      <c r="Q1400" s="98">
        <f>Q212+'Emission factors'!$H$16*'GHG Estimation'!Q608+'Emission factors'!$H$17*'GHG Estimation'!Q1004</f>
        <v>284422.53016617498</v>
      </c>
      <c r="R1400" s="98">
        <f>R212+'Emission factors'!$H$16*'GHG Estimation'!R608+'Emission factors'!$H$17*'GHG Estimation'!R1004</f>
        <v>301095.96911086247</v>
      </c>
      <c r="S1400" s="98">
        <f>S212+'Emission factors'!$H$16*'GHG Estimation'!S608+'Emission factors'!$H$17*'GHG Estimation'!S1004</f>
        <v>312308.01978113741</v>
      </c>
      <c r="T1400" s="98">
        <f>T212+'Emission factors'!$H$16*'GHG Estimation'!T608+'Emission factors'!$H$17*'GHG Estimation'!T1004</f>
        <v>322976.34224164992</v>
      </c>
      <c r="U1400" s="98">
        <f>U212+'Emission factors'!$H$16*'GHG Estimation'!U608+'Emission factors'!$H$17*'GHG Estimation'!U1004</f>
        <v>331633.21323148179</v>
      </c>
    </row>
    <row r="1401" spans="1:21" x14ac:dyDescent="0.25">
      <c r="A1401" s="92" t="s">
        <v>11</v>
      </c>
      <c r="B1401" s="92" t="s">
        <v>12</v>
      </c>
      <c r="C1401" s="92" t="s">
        <v>13</v>
      </c>
      <c r="D1401" s="92" t="s">
        <v>23</v>
      </c>
      <c r="E1401" s="92" t="s">
        <v>24</v>
      </c>
      <c r="G1401" s="92" t="s">
        <v>97</v>
      </c>
      <c r="H1401" s="92" t="s">
        <v>94</v>
      </c>
      <c r="I1401" s="88" t="s">
        <v>190</v>
      </c>
      <c r="L1401" s="98">
        <f>L213+'Emission factors'!$H$16*'GHG Estimation'!L609+'Emission factors'!$H$17*'GHG Estimation'!L1005</f>
        <v>0</v>
      </c>
      <c r="M1401" s="98">
        <f>M213+'Emission factors'!$H$16*'GHG Estimation'!M609+'Emission factors'!$H$17*'GHG Estimation'!M1005</f>
        <v>0</v>
      </c>
      <c r="N1401" s="98">
        <f>N213+'Emission factors'!$H$16*'GHG Estimation'!N609+'Emission factors'!$H$17*'GHG Estimation'!N1005</f>
        <v>0</v>
      </c>
      <c r="O1401" s="98">
        <f>O213+'Emission factors'!$H$16*'GHG Estimation'!O609+'Emission factors'!$H$17*'GHG Estimation'!O1005</f>
        <v>0</v>
      </c>
      <c r="P1401" s="98">
        <f>P213+'Emission factors'!$H$16*'GHG Estimation'!P609+'Emission factors'!$H$17*'GHG Estimation'!P1005</f>
        <v>0</v>
      </c>
      <c r="Q1401" s="98">
        <f>Q213+'Emission factors'!$H$16*'GHG Estimation'!Q609+'Emission factors'!$H$17*'GHG Estimation'!Q1005</f>
        <v>0</v>
      </c>
      <c r="R1401" s="98">
        <f>R213+'Emission factors'!$H$16*'GHG Estimation'!R609+'Emission factors'!$H$17*'GHG Estimation'!R1005</f>
        <v>0</v>
      </c>
      <c r="S1401" s="98">
        <f>S213+'Emission factors'!$H$16*'GHG Estimation'!S609+'Emission factors'!$H$17*'GHG Estimation'!S1005</f>
        <v>0</v>
      </c>
      <c r="T1401" s="98">
        <f>T213+'Emission factors'!$H$16*'GHG Estimation'!T609+'Emission factors'!$H$17*'GHG Estimation'!T1005</f>
        <v>0</v>
      </c>
      <c r="U1401" s="98">
        <f>U213+'Emission factors'!$H$16*'GHG Estimation'!U609+'Emission factors'!$H$17*'GHG Estimation'!U1005</f>
        <v>0</v>
      </c>
    </row>
    <row r="1402" spans="1:21" x14ac:dyDescent="0.25">
      <c r="A1402" s="92" t="s">
        <v>11</v>
      </c>
      <c r="B1402" s="92" t="s">
        <v>12</v>
      </c>
      <c r="C1402" s="92" t="s">
        <v>13</v>
      </c>
      <c r="D1402" s="92" t="s">
        <v>23</v>
      </c>
      <c r="E1402" s="92" t="s">
        <v>24</v>
      </c>
      <c r="G1402" s="92" t="s">
        <v>97</v>
      </c>
      <c r="H1402" s="92" t="s">
        <v>94</v>
      </c>
      <c r="I1402" s="88" t="s">
        <v>210</v>
      </c>
      <c r="L1402" s="98">
        <f>L214+'Emission factors'!$H$16*'GHG Estimation'!L610+'Emission factors'!$H$17*'GHG Estimation'!L1006</f>
        <v>0</v>
      </c>
      <c r="M1402" s="98">
        <f>M214+'Emission factors'!$H$16*'GHG Estimation'!M610+'Emission factors'!$H$17*'GHG Estimation'!M1006</f>
        <v>0</v>
      </c>
      <c r="N1402" s="98">
        <f>N214+'Emission factors'!$H$16*'GHG Estimation'!N610+'Emission factors'!$H$17*'GHG Estimation'!N1006</f>
        <v>0</v>
      </c>
      <c r="O1402" s="98">
        <f>O214+'Emission factors'!$H$16*'GHG Estimation'!O610+'Emission factors'!$H$17*'GHG Estimation'!O1006</f>
        <v>0</v>
      </c>
      <c r="P1402" s="98">
        <f>P214+'Emission factors'!$H$16*'GHG Estimation'!P610+'Emission factors'!$H$17*'GHG Estimation'!P1006</f>
        <v>58.926209924999995</v>
      </c>
      <c r="Q1402" s="98">
        <f>Q214+'Emission factors'!$H$16*'GHG Estimation'!Q610+'Emission factors'!$H$17*'GHG Estimation'!Q1006</f>
        <v>70.532887637499996</v>
      </c>
      <c r="R1402" s="98">
        <f>R214+'Emission factors'!$H$16*'GHG Estimation'!R610+'Emission factors'!$H$17*'GHG Estimation'!R1006</f>
        <v>70.532887637499996</v>
      </c>
      <c r="S1402" s="98">
        <f>S214+'Emission factors'!$H$16*'GHG Estimation'!S610+'Emission factors'!$H$17*'GHG Estimation'!S1006</f>
        <v>44.641068124999997</v>
      </c>
      <c r="T1402" s="98">
        <f>T214+'Emission factors'!$H$16*'GHG Estimation'!T610+'Emission factors'!$H$17*'GHG Estimation'!T1006</f>
        <v>35.712854499999992</v>
      </c>
      <c r="U1402" s="98">
        <f>U214+'Emission factors'!$H$16*'GHG Estimation'!U610+'Emission factors'!$H$17*'GHG Estimation'!U1006</f>
        <v>36.342967554490549</v>
      </c>
    </row>
    <row r="1403" spans="1:21" x14ac:dyDescent="0.25">
      <c r="A1403" s="92" t="s">
        <v>11</v>
      </c>
      <c r="B1403" s="92" t="s">
        <v>12</v>
      </c>
      <c r="C1403" s="92" t="s">
        <v>13</v>
      </c>
      <c r="D1403" s="92" t="s">
        <v>23</v>
      </c>
      <c r="E1403" s="92" t="s">
        <v>24</v>
      </c>
      <c r="G1403" s="92" t="s">
        <v>97</v>
      </c>
      <c r="H1403" s="92" t="s">
        <v>94</v>
      </c>
      <c r="I1403" s="88" t="s">
        <v>199</v>
      </c>
      <c r="L1403" s="98">
        <f>L215+'Emission factors'!$H$16*'GHG Estimation'!L611+'Emission factors'!$H$17*'GHG Estimation'!L1007</f>
        <v>1077296.1124197498</v>
      </c>
      <c r="M1403" s="98">
        <f>M215+'Emission factors'!$H$16*'GHG Estimation'!M611+'Emission factors'!$H$17*'GHG Estimation'!M1007</f>
        <v>1138671.3313420876</v>
      </c>
      <c r="N1403" s="98">
        <f>N215+'Emission factors'!$H$16*'GHG Estimation'!N611+'Emission factors'!$H$17*'GHG Estimation'!N1007</f>
        <v>1140639.1096250373</v>
      </c>
      <c r="O1403" s="98">
        <f>O215+'Emission factors'!$H$16*'GHG Estimation'!O611+'Emission factors'!$H$17*'GHG Estimation'!O1007</f>
        <v>1216834.2703435125</v>
      </c>
      <c r="P1403" s="98">
        <f>P215+'Emission factors'!$H$16*'GHG Estimation'!P611+'Emission factors'!$H$17*'GHG Estimation'!P1007</f>
        <v>1326566.479901575</v>
      </c>
      <c r="Q1403" s="98">
        <f>Q215+'Emission factors'!$H$16*'GHG Estimation'!Q611+'Emission factors'!$H$17*'GHG Estimation'!Q1007</f>
        <v>1413748.7003069748</v>
      </c>
      <c r="R1403" s="98">
        <f>R215+'Emission factors'!$H$16*'GHG Estimation'!R611+'Emission factors'!$H$17*'GHG Estimation'!R1007</f>
        <v>1499617.5804881374</v>
      </c>
      <c r="S1403" s="98">
        <f>S215+'Emission factors'!$H$16*'GHG Estimation'!S611+'Emission factors'!$H$17*'GHG Estimation'!S1007</f>
        <v>1539184.7448100497</v>
      </c>
      <c r="T1403" s="98">
        <f>T215+'Emission factors'!$H$16*'GHG Estimation'!T611+'Emission factors'!$H$17*'GHG Estimation'!T1007</f>
        <v>1561972.2244451377</v>
      </c>
      <c r="U1403" s="98">
        <f>U215+'Emission factors'!$H$16*'GHG Estimation'!U611+'Emission factors'!$H$17*'GHG Estimation'!U1007</f>
        <v>1595270.9265076073</v>
      </c>
    </row>
    <row r="1404" spans="1:21" x14ac:dyDescent="0.25">
      <c r="A1404" s="92" t="s">
        <v>11</v>
      </c>
      <c r="B1404" s="92" t="s">
        <v>12</v>
      </c>
      <c r="C1404" s="92" t="s">
        <v>13</v>
      </c>
      <c r="D1404" s="92" t="s">
        <v>23</v>
      </c>
      <c r="E1404" s="92" t="s">
        <v>24</v>
      </c>
      <c r="G1404" s="92" t="s">
        <v>97</v>
      </c>
      <c r="H1404" s="92" t="s">
        <v>94</v>
      </c>
      <c r="I1404" s="88" t="s">
        <v>233</v>
      </c>
      <c r="L1404" s="98">
        <f>L216+'Emission factors'!$H$16*'GHG Estimation'!L612+'Emission factors'!$H$17*'GHG Estimation'!L1008</f>
        <v>0</v>
      </c>
      <c r="M1404" s="98">
        <f>M216+'Emission factors'!$H$16*'GHG Estimation'!M612+'Emission factors'!$H$17*'GHG Estimation'!M1008</f>
        <v>211.59866291249995</v>
      </c>
      <c r="N1404" s="98">
        <f>N216+'Emission factors'!$H$16*'GHG Estimation'!N612+'Emission factors'!$H$17*'GHG Estimation'!N1008</f>
        <v>70.532887637499996</v>
      </c>
      <c r="O1404" s="98">
        <f>O216+'Emission factors'!$H$16*'GHG Estimation'!O612+'Emission factors'!$H$17*'GHG Estimation'!O1008</f>
        <v>0</v>
      </c>
      <c r="P1404" s="98">
        <f>P216+'Emission factors'!$H$16*'GHG Estimation'!P612+'Emission factors'!$H$17*'GHG Estimation'!P1008</f>
        <v>0</v>
      </c>
      <c r="Q1404" s="98">
        <f>Q216+'Emission factors'!$H$16*'GHG Estimation'!Q612+'Emission factors'!$H$17*'GHG Estimation'!Q1008</f>
        <v>0</v>
      </c>
      <c r="R1404" s="98">
        <f>R216+'Emission factors'!$H$16*'GHG Estimation'!R612+'Emission factors'!$H$17*'GHG Estimation'!R1008</f>
        <v>0</v>
      </c>
      <c r="S1404" s="98">
        <f>S216+'Emission factors'!$H$16*'GHG Estimation'!S612+'Emission factors'!$H$17*'GHG Estimation'!S1008</f>
        <v>0</v>
      </c>
      <c r="T1404" s="98">
        <f>T216+'Emission factors'!$H$16*'GHG Estimation'!T612+'Emission factors'!$H$17*'GHG Estimation'!T1008</f>
        <v>26.784640875000001</v>
      </c>
      <c r="U1404" s="98">
        <f>U216+'Emission factors'!$H$16*'GHG Estimation'!U612+'Emission factors'!$H$17*'GHG Estimation'!U1008</f>
        <v>36.342967554490549</v>
      </c>
    </row>
    <row r="1405" spans="1:21" x14ac:dyDescent="0.25">
      <c r="A1405" s="92" t="s">
        <v>11</v>
      </c>
      <c r="B1405" s="92" t="s">
        <v>12</v>
      </c>
      <c r="C1405" s="92" t="s">
        <v>13</v>
      </c>
      <c r="D1405" s="92" t="s">
        <v>23</v>
      </c>
      <c r="E1405" s="92" t="s">
        <v>24</v>
      </c>
      <c r="G1405" s="92" t="s">
        <v>97</v>
      </c>
      <c r="H1405" s="92" t="s">
        <v>94</v>
      </c>
      <c r="I1405" s="88" t="s">
        <v>200</v>
      </c>
      <c r="L1405" s="98">
        <f>L217+'Emission factors'!$H$16*'GHG Estimation'!L613+'Emission factors'!$H$17*'GHG Estimation'!L1009</f>
        <v>489199.14504781243</v>
      </c>
      <c r="M1405" s="98">
        <f>M217+'Emission factors'!$H$16*'GHG Estimation'!M613+'Emission factors'!$H$17*'GHG Estimation'!M1009</f>
        <v>468017.85104386247</v>
      </c>
      <c r="N1405" s="98">
        <f>N217+'Emission factors'!$H$16*'GHG Estimation'!N613+'Emission factors'!$H$17*'GHG Estimation'!N1009</f>
        <v>474933.64531778754</v>
      </c>
      <c r="O1405" s="98">
        <f>O217+'Emission factors'!$H$16*'GHG Estimation'!O613+'Emission factors'!$H$17*'GHG Estimation'!O1009</f>
        <v>507352.88181152497</v>
      </c>
      <c r="P1405" s="98">
        <f>P217+'Emission factors'!$H$16*'GHG Estimation'!P613+'Emission factors'!$H$17*'GHG Estimation'!P1009</f>
        <v>517770.32146917505</v>
      </c>
      <c r="Q1405" s="98">
        <f>Q217+'Emission factors'!$H$16*'GHG Estimation'!Q613+'Emission factors'!$H$17*'GHG Estimation'!Q1009</f>
        <v>558617.79162491253</v>
      </c>
      <c r="R1405" s="98">
        <f>R217+'Emission factors'!$H$16*'GHG Estimation'!R613+'Emission factors'!$H$17*'GHG Estimation'!R1009</f>
        <v>568844.16751098738</v>
      </c>
      <c r="S1405" s="98">
        <f>S217+'Emission factors'!$H$16*'GHG Estimation'!S613+'Emission factors'!$H$17*'GHG Estimation'!S1009</f>
        <v>611954.04699930002</v>
      </c>
      <c r="T1405" s="98">
        <f>T217+'Emission factors'!$H$16*'GHG Estimation'!T613+'Emission factors'!$H$17*'GHG Estimation'!T1009</f>
        <v>646579.44507977483</v>
      </c>
      <c r="U1405" s="98">
        <f>U217+'Emission factors'!$H$16*'GHG Estimation'!U613+'Emission factors'!$H$17*'GHG Estimation'!U1009</f>
        <v>664741.95094567596</v>
      </c>
    </row>
    <row r="1406" spans="1:21" x14ac:dyDescent="0.25">
      <c r="A1406" s="92" t="s">
        <v>11</v>
      </c>
      <c r="B1406" s="92" t="s">
        <v>12</v>
      </c>
      <c r="C1406" s="92" t="s">
        <v>13</v>
      </c>
      <c r="D1406" s="92" t="s">
        <v>23</v>
      </c>
      <c r="E1406" s="92" t="s">
        <v>44</v>
      </c>
      <c r="G1406" s="92" t="s">
        <v>97</v>
      </c>
      <c r="H1406" s="92" t="s">
        <v>94</v>
      </c>
      <c r="I1406" s="88" t="s">
        <v>203</v>
      </c>
      <c r="J1406" s="92" t="s">
        <v>13</v>
      </c>
      <c r="L1406" s="98">
        <f>L218+'Emission factors'!$H$16*'GHG Estimation'!L614+'Emission factors'!$H$17*'GHG Estimation'!L1010</f>
        <v>20.501299199999998</v>
      </c>
      <c r="M1406" s="98">
        <f>M218+'Emission factors'!$H$16*'GHG Estimation'!M614+'Emission factors'!$H$17*'GHG Estimation'!M1010</f>
        <v>0</v>
      </c>
      <c r="N1406" s="98">
        <f>N218+'Emission factors'!$H$16*'GHG Estimation'!N614+'Emission factors'!$H$17*'GHG Estimation'!N1010</f>
        <v>0</v>
      </c>
      <c r="O1406" s="98">
        <f>O218+'Emission factors'!$H$16*'GHG Estimation'!O614+'Emission factors'!$H$17*'GHG Estimation'!O1010</f>
        <v>0</v>
      </c>
      <c r="P1406" s="98">
        <f>P218+'Emission factors'!$H$16*'GHG Estimation'!P614+'Emission factors'!$H$17*'GHG Estimation'!P1010</f>
        <v>0</v>
      </c>
      <c r="Q1406" s="98">
        <f>Q218+'Emission factors'!$H$16*'GHG Estimation'!Q614+'Emission factors'!$H$17*'GHG Estimation'!Q1010</f>
        <v>0</v>
      </c>
      <c r="R1406" s="98">
        <f>R218+'Emission factors'!$H$16*'GHG Estimation'!R614+'Emission factors'!$H$17*'GHG Estimation'!R1010</f>
        <v>0</v>
      </c>
      <c r="S1406" s="98">
        <f>S218+'Emission factors'!$H$16*'GHG Estimation'!S614+'Emission factors'!$H$17*'GHG Estimation'!S1010</f>
        <v>0</v>
      </c>
      <c r="T1406" s="98">
        <f>T218+'Emission factors'!$H$16*'GHG Estimation'!T614+'Emission factors'!$H$17*'GHG Estimation'!T1010</f>
        <v>0</v>
      </c>
      <c r="U1406" s="98">
        <f>U218+'Emission factors'!$H$16*'GHG Estimation'!U614+'Emission factors'!$H$17*'GHG Estimation'!U1010</f>
        <v>0</v>
      </c>
    </row>
    <row r="1407" spans="1:21" x14ac:dyDescent="0.25">
      <c r="A1407" s="92" t="s">
        <v>11</v>
      </c>
      <c r="B1407" s="92" t="s">
        <v>12</v>
      </c>
      <c r="C1407" s="92" t="s">
        <v>13</v>
      </c>
      <c r="D1407" s="92" t="s">
        <v>23</v>
      </c>
      <c r="E1407" s="92" t="s">
        <v>44</v>
      </c>
      <c r="G1407" s="92" t="s">
        <v>97</v>
      </c>
      <c r="H1407" s="92" t="s">
        <v>94</v>
      </c>
      <c r="I1407" s="88" t="s">
        <v>227</v>
      </c>
      <c r="L1407" s="98">
        <f>L219+'Emission factors'!$H$16*'GHG Estimation'!L615+'Emission factors'!$H$17*'GHG Estimation'!L1011</f>
        <v>0</v>
      </c>
      <c r="M1407" s="98">
        <f>M219+'Emission factors'!$H$16*'GHG Estimation'!M615+'Emission factors'!$H$17*'GHG Estimation'!M1011</f>
        <v>0</v>
      </c>
      <c r="N1407" s="98">
        <f>N219+'Emission factors'!$H$16*'GHG Estimation'!N615+'Emission factors'!$H$17*'GHG Estimation'!N1011</f>
        <v>0</v>
      </c>
      <c r="O1407" s="98">
        <f>O219+'Emission factors'!$H$16*'GHG Estimation'!O615+'Emission factors'!$H$17*'GHG Estimation'!O1011</f>
        <v>0</v>
      </c>
      <c r="P1407" s="98">
        <f>P219+'Emission factors'!$H$16*'GHG Estimation'!P615+'Emission factors'!$H$17*'GHG Estimation'!P1011</f>
        <v>0</v>
      </c>
      <c r="Q1407" s="98">
        <f>Q219+'Emission factors'!$H$16*'GHG Estimation'!Q615+'Emission factors'!$H$17*'GHG Estimation'!Q1011</f>
        <v>0</v>
      </c>
      <c r="R1407" s="98">
        <f>R219+'Emission factors'!$H$16*'GHG Estimation'!R615+'Emission factors'!$H$17*'GHG Estimation'!R1011</f>
        <v>0</v>
      </c>
      <c r="S1407" s="98">
        <f>S219+'Emission factors'!$H$16*'GHG Estimation'!S615+'Emission factors'!$H$17*'GHG Estimation'!S1011</f>
        <v>0</v>
      </c>
      <c r="T1407" s="98">
        <f>T219+'Emission factors'!$H$16*'GHG Estimation'!T615+'Emission factors'!$H$17*'GHG Estimation'!T1011</f>
        <v>0</v>
      </c>
      <c r="U1407" s="98">
        <f>U219+'Emission factors'!$H$16*'GHG Estimation'!U615+'Emission factors'!$H$17*'GHG Estimation'!U1011</f>
        <v>0</v>
      </c>
    </row>
    <row r="1408" spans="1:21" x14ac:dyDescent="0.25">
      <c r="A1408" s="92" t="s">
        <v>11</v>
      </c>
      <c r="B1408" s="92" t="s">
        <v>12</v>
      </c>
      <c r="C1408" s="92" t="s">
        <v>13</v>
      </c>
      <c r="D1408" s="92" t="s">
        <v>23</v>
      </c>
      <c r="E1408" s="92" t="s">
        <v>44</v>
      </c>
      <c r="G1408" s="92" t="s">
        <v>97</v>
      </c>
      <c r="H1408" s="92" t="s">
        <v>94</v>
      </c>
      <c r="I1408" s="88" t="s">
        <v>191</v>
      </c>
      <c r="L1408" s="98">
        <f>L220+'Emission factors'!$H$16*'GHG Estimation'!L616+'Emission factors'!$H$17*'GHG Estimation'!L1012</f>
        <v>0</v>
      </c>
      <c r="M1408" s="98">
        <f>M220+'Emission factors'!$H$16*'GHG Estimation'!M616+'Emission factors'!$H$17*'GHG Estimation'!M1012</f>
        <v>0</v>
      </c>
      <c r="N1408" s="98">
        <f>N220+'Emission factors'!$H$16*'GHG Estimation'!N616+'Emission factors'!$H$17*'GHG Estimation'!N1012</f>
        <v>0</v>
      </c>
      <c r="O1408" s="98">
        <f>O220+'Emission factors'!$H$16*'GHG Estimation'!O616+'Emission factors'!$H$17*'GHG Estimation'!O1012</f>
        <v>0</v>
      </c>
      <c r="P1408" s="98">
        <f>P220+'Emission factors'!$H$16*'GHG Estimation'!P616+'Emission factors'!$H$17*'GHG Estimation'!P1012</f>
        <v>0</v>
      </c>
      <c r="Q1408" s="98">
        <f>Q220+'Emission factors'!$H$16*'GHG Estimation'!Q616+'Emission factors'!$H$17*'GHG Estimation'!Q1012</f>
        <v>0</v>
      </c>
      <c r="R1408" s="98">
        <f>R220+'Emission factors'!$H$16*'GHG Estimation'!R616+'Emission factors'!$H$17*'GHG Estimation'!R1012</f>
        <v>0</v>
      </c>
      <c r="S1408" s="98">
        <f>S220+'Emission factors'!$H$16*'GHG Estimation'!S616+'Emission factors'!$H$17*'GHG Estimation'!S1012</f>
        <v>0</v>
      </c>
      <c r="T1408" s="98">
        <f>T220+'Emission factors'!$H$16*'GHG Estimation'!T616+'Emission factors'!$H$17*'GHG Estimation'!T1012</f>
        <v>0</v>
      </c>
      <c r="U1408" s="98">
        <f>U220+'Emission factors'!$H$16*'GHG Estimation'!U616+'Emission factors'!$H$17*'GHG Estimation'!U1012</f>
        <v>0</v>
      </c>
    </row>
    <row r="1409" spans="1:21" x14ac:dyDescent="0.25">
      <c r="A1409" s="92" t="s">
        <v>11</v>
      </c>
      <c r="B1409" s="92" t="s">
        <v>12</v>
      </c>
      <c r="C1409" s="92" t="s">
        <v>13</v>
      </c>
      <c r="D1409" s="92" t="s">
        <v>23</v>
      </c>
      <c r="E1409" s="92" t="s">
        <v>44</v>
      </c>
      <c r="G1409" s="92" t="s">
        <v>97</v>
      </c>
      <c r="H1409" s="92" t="s">
        <v>94</v>
      </c>
      <c r="I1409" s="88" t="s">
        <v>192</v>
      </c>
      <c r="L1409" s="98">
        <f>L221+'Emission factors'!$H$16*'GHG Estimation'!L617+'Emission factors'!$H$17*'GHG Estimation'!L1013</f>
        <v>0</v>
      </c>
      <c r="M1409" s="98">
        <f>M221+'Emission factors'!$H$16*'GHG Estimation'!M617+'Emission factors'!$H$17*'GHG Estimation'!M1013</f>
        <v>0</v>
      </c>
      <c r="N1409" s="98">
        <f>N221+'Emission factors'!$H$16*'GHG Estimation'!N617+'Emission factors'!$H$17*'GHG Estimation'!N1013</f>
        <v>0</v>
      </c>
      <c r="O1409" s="98">
        <f>O221+'Emission factors'!$H$16*'GHG Estimation'!O617+'Emission factors'!$H$17*'GHG Estimation'!O1013</f>
        <v>0</v>
      </c>
      <c r="P1409" s="98">
        <f>P221+'Emission factors'!$H$16*'GHG Estimation'!P617+'Emission factors'!$H$17*'GHG Estimation'!P1013</f>
        <v>0</v>
      </c>
      <c r="Q1409" s="98">
        <f>Q221+'Emission factors'!$H$16*'GHG Estimation'!Q617+'Emission factors'!$H$17*'GHG Estimation'!Q1013</f>
        <v>0</v>
      </c>
      <c r="R1409" s="98">
        <f>R221+'Emission factors'!$H$16*'GHG Estimation'!R617+'Emission factors'!$H$17*'GHG Estimation'!R1013</f>
        <v>0</v>
      </c>
      <c r="S1409" s="98">
        <f>S221+'Emission factors'!$H$16*'GHG Estimation'!S617+'Emission factors'!$H$17*'GHG Estimation'!S1013</f>
        <v>0</v>
      </c>
      <c r="T1409" s="98">
        <f>T221+'Emission factors'!$H$16*'GHG Estimation'!T617+'Emission factors'!$H$17*'GHG Estimation'!T1013</f>
        <v>0</v>
      </c>
      <c r="U1409" s="98">
        <f>U221+'Emission factors'!$H$16*'GHG Estimation'!U617+'Emission factors'!$H$17*'GHG Estimation'!U1013</f>
        <v>0</v>
      </c>
    </row>
    <row r="1410" spans="1:21" x14ac:dyDescent="0.25">
      <c r="A1410" s="92" t="s">
        <v>11</v>
      </c>
      <c r="B1410" s="92" t="s">
        <v>12</v>
      </c>
      <c r="C1410" s="92" t="s">
        <v>13</v>
      </c>
      <c r="D1410" s="92" t="s">
        <v>23</v>
      </c>
      <c r="E1410" s="92" t="s">
        <v>44</v>
      </c>
      <c r="G1410" s="92" t="s">
        <v>97</v>
      </c>
      <c r="H1410" s="92" t="s">
        <v>94</v>
      </c>
      <c r="I1410" s="88" t="s">
        <v>206</v>
      </c>
      <c r="L1410" s="98">
        <f>L222+'Emission factors'!$H$16*'GHG Estimation'!L618+'Emission factors'!$H$17*'GHG Estimation'!L1014</f>
        <v>8.2005196800000011</v>
      </c>
      <c r="M1410" s="98">
        <f>M222+'Emission factors'!$H$16*'GHG Estimation'!M618+'Emission factors'!$H$17*'GHG Estimation'!M1014</f>
        <v>0</v>
      </c>
      <c r="N1410" s="98">
        <f>N222+'Emission factors'!$H$16*'GHG Estimation'!N618+'Emission factors'!$H$17*'GHG Estimation'!N1014</f>
        <v>0</v>
      </c>
      <c r="O1410" s="98">
        <f>O222+'Emission factors'!$H$16*'GHG Estimation'!O618+'Emission factors'!$H$17*'GHG Estimation'!O1014</f>
        <v>0</v>
      </c>
      <c r="P1410" s="98">
        <f>P222+'Emission factors'!$H$16*'GHG Estimation'!P618+'Emission factors'!$H$17*'GHG Estimation'!P1014</f>
        <v>0</v>
      </c>
      <c r="Q1410" s="98">
        <f>Q222+'Emission factors'!$H$16*'GHG Estimation'!Q618+'Emission factors'!$H$17*'GHG Estimation'!Q1014</f>
        <v>0</v>
      </c>
      <c r="R1410" s="98">
        <f>R222+'Emission factors'!$H$16*'GHG Estimation'!R618+'Emission factors'!$H$17*'GHG Estimation'!R1014</f>
        <v>0</v>
      </c>
      <c r="S1410" s="98">
        <f>S222+'Emission factors'!$H$16*'GHG Estimation'!S618+'Emission factors'!$H$17*'GHG Estimation'!S1014</f>
        <v>0</v>
      </c>
      <c r="T1410" s="98">
        <f>T222+'Emission factors'!$H$16*'GHG Estimation'!T618+'Emission factors'!$H$17*'GHG Estimation'!T1014</f>
        <v>0</v>
      </c>
      <c r="U1410" s="98">
        <f>U222+'Emission factors'!$H$16*'GHG Estimation'!U618+'Emission factors'!$H$17*'GHG Estimation'!U1014</f>
        <v>0</v>
      </c>
    </row>
    <row r="1411" spans="1:21" x14ac:dyDescent="0.25">
      <c r="A1411" s="92" t="s">
        <v>11</v>
      </c>
      <c r="B1411" s="92" t="s">
        <v>12</v>
      </c>
      <c r="C1411" s="92" t="s">
        <v>13</v>
      </c>
      <c r="D1411" s="92" t="s">
        <v>23</v>
      </c>
      <c r="E1411" s="92" t="s">
        <v>44</v>
      </c>
      <c r="G1411" s="92" t="s">
        <v>97</v>
      </c>
      <c r="H1411" s="92" t="s">
        <v>94</v>
      </c>
      <c r="I1411" s="88" t="s">
        <v>220</v>
      </c>
      <c r="L1411" s="98">
        <f>L223+'Emission factors'!$H$16*'GHG Estimation'!L619+'Emission factors'!$H$17*'GHG Estimation'!L1015</f>
        <v>0</v>
      </c>
      <c r="M1411" s="98">
        <f>M223+'Emission factors'!$H$16*'GHG Estimation'!M619+'Emission factors'!$H$17*'GHG Estimation'!M1015</f>
        <v>0</v>
      </c>
      <c r="N1411" s="98">
        <f>N223+'Emission factors'!$H$16*'GHG Estimation'!N619+'Emission factors'!$H$17*'GHG Estimation'!N1015</f>
        <v>0</v>
      </c>
      <c r="O1411" s="98">
        <f>O223+'Emission factors'!$H$16*'GHG Estimation'!O619+'Emission factors'!$H$17*'GHG Estimation'!O1015</f>
        <v>0</v>
      </c>
      <c r="P1411" s="98">
        <f>P223+'Emission factors'!$H$16*'GHG Estimation'!P619+'Emission factors'!$H$17*'GHG Estimation'!P1015</f>
        <v>0</v>
      </c>
      <c r="Q1411" s="98">
        <f>Q223+'Emission factors'!$H$16*'GHG Estimation'!Q619+'Emission factors'!$H$17*'GHG Estimation'!Q1015</f>
        <v>0</v>
      </c>
      <c r="R1411" s="98">
        <f>R223+'Emission factors'!$H$16*'GHG Estimation'!R619+'Emission factors'!$H$17*'GHG Estimation'!R1015</f>
        <v>0</v>
      </c>
      <c r="S1411" s="98">
        <f>S223+'Emission factors'!$H$16*'GHG Estimation'!S619+'Emission factors'!$H$17*'GHG Estimation'!S1015</f>
        <v>0</v>
      </c>
      <c r="T1411" s="98">
        <f>T223+'Emission factors'!$H$16*'GHG Estimation'!T619+'Emission factors'!$H$17*'GHG Estimation'!T1015</f>
        <v>0</v>
      </c>
      <c r="U1411" s="98">
        <f>U223+'Emission factors'!$H$16*'GHG Estimation'!U619+'Emission factors'!$H$17*'GHG Estimation'!U1015</f>
        <v>0</v>
      </c>
    </row>
    <row r="1412" spans="1:21" x14ac:dyDescent="0.25">
      <c r="A1412" s="92" t="s">
        <v>11</v>
      </c>
      <c r="B1412" s="92" t="s">
        <v>12</v>
      </c>
      <c r="C1412" s="92" t="s">
        <v>13</v>
      </c>
      <c r="D1412" s="92" t="s">
        <v>23</v>
      </c>
      <c r="E1412" s="92" t="s">
        <v>44</v>
      </c>
      <c r="G1412" s="92" t="s">
        <v>97</v>
      </c>
      <c r="H1412" s="92" t="s">
        <v>94</v>
      </c>
      <c r="I1412" s="88" t="s">
        <v>193</v>
      </c>
      <c r="L1412" s="98">
        <f>L224+'Emission factors'!$H$16*'GHG Estimation'!L620+'Emission factors'!$H$17*'GHG Estimation'!L1016</f>
        <v>0</v>
      </c>
      <c r="M1412" s="98">
        <f>M224+'Emission factors'!$H$16*'GHG Estimation'!M620+'Emission factors'!$H$17*'GHG Estimation'!M1016</f>
        <v>0</v>
      </c>
      <c r="N1412" s="98">
        <f>N224+'Emission factors'!$H$16*'GHG Estimation'!N620+'Emission factors'!$H$17*'GHG Estimation'!N1016</f>
        <v>0</v>
      </c>
      <c r="O1412" s="98">
        <f>O224+'Emission factors'!$H$16*'GHG Estimation'!O620+'Emission factors'!$H$17*'GHG Estimation'!O1016</f>
        <v>0</v>
      </c>
      <c r="P1412" s="98">
        <f>P224+'Emission factors'!$H$16*'GHG Estimation'!P620+'Emission factors'!$H$17*'GHG Estimation'!P1016</f>
        <v>0</v>
      </c>
      <c r="Q1412" s="98">
        <f>Q224+'Emission factors'!$H$16*'GHG Estimation'!Q620+'Emission factors'!$H$17*'GHG Estimation'!Q1016</f>
        <v>0</v>
      </c>
      <c r="R1412" s="98">
        <f>R224+'Emission factors'!$H$16*'GHG Estimation'!R620+'Emission factors'!$H$17*'GHG Estimation'!R1016</f>
        <v>0</v>
      </c>
      <c r="S1412" s="98">
        <f>S224+'Emission factors'!$H$16*'GHG Estimation'!S620+'Emission factors'!$H$17*'GHG Estimation'!S1016</f>
        <v>0</v>
      </c>
      <c r="T1412" s="98">
        <f>T224+'Emission factors'!$H$16*'GHG Estimation'!T620+'Emission factors'!$H$17*'GHG Estimation'!T1016</f>
        <v>36.90233855999999</v>
      </c>
      <c r="U1412" s="98">
        <f>U224+'Emission factors'!$H$16*'GHG Estimation'!U620+'Emission factors'!$H$17*'GHG Estimation'!U1016</f>
        <v>49.203118079999989</v>
      </c>
    </row>
    <row r="1413" spans="1:21" x14ac:dyDescent="0.25">
      <c r="A1413" s="92" t="s">
        <v>11</v>
      </c>
      <c r="B1413" s="92" t="s">
        <v>12</v>
      </c>
      <c r="C1413" s="92" t="s">
        <v>13</v>
      </c>
      <c r="D1413" s="92" t="s">
        <v>23</v>
      </c>
      <c r="E1413" s="92" t="s">
        <v>44</v>
      </c>
      <c r="G1413" s="92" t="s">
        <v>97</v>
      </c>
      <c r="H1413" s="92" t="s">
        <v>94</v>
      </c>
      <c r="I1413" s="88" t="s">
        <v>259</v>
      </c>
      <c r="L1413" s="98">
        <f>L225+'Emission factors'!$H$16*'GHG Estimation'!L621+'Emission factors'!$H$17*'GHG Estimation'!L1017</f>
        <v>0</v>
      </c>
      <c r="M1413" s="98">
        <f>M225+'Emission factors'!$H$16*'GHG Estimation'!M621+'Emission factors'!$H$17*'GHG Estimation'!M1017</f>
        <v>0</v>
      </c>
      <c r="N1413" s="98">
        <f>N225+'Emission factors'!$H$16*'GHG Estimation'!N621+'Emission factors'!$H$17*'GHG Estimation'!N1017</f>
        <v>0</v>
      </c>
      <c r="O1413" s="98">
        <f>O225+'Emission factors'!$H$16*'GHG Estimation'!O621+'Emission factors'!$H$17*'GHG Estimation'!O1017</f>
        <v>0</v>
      </c>
      <c r="P1413" s="98">
        <f>P225+'Emission factors'!$H$16*'GHG Estimation'!P621+'Emission factors'!$H$17*'GHG Estimation'!P1017</f>
        <v>0</v>
      </c>
      <c r="Q1413" s="98">
        <f>Q225+'Emission factors'!$H$16*'GHG Estimation'!Q621+'Emission factors'!$H$17*'GHG Estimation'!Q1017</f>
        <v>0</v>
      </c>
      <c r="R1413" s="98">
        <f>R225+'Emission factors'!$H$16*'GHG Estimation'!R621+'Emission factors'!$H$17*'GHG Estimation'!R1017</f>
        <v>0</v>
      </c>
      <c r="S1413" s="98">
        <f>S225+'Emission factors'!$H$16*'GHG Estimation'!S621+'Emission factors'!$H$17*'GHG Estimation'!S1017</f>
        <v>0</v>
      </c>
      <c r="T1413" s="98">
        <f>T225+'Emission factors'!$H$16*'GHG Estimation'!T621+'Emission factors'!$H$17*'GHG Estimation'!T1017</f>
        <v>0</v>
      </c>
      <c r="U1413" s="98">
        <f>U225+'Emission factors'!$H$16*'GHG Estimation'!U621+'Emission factors'!$H$17*'GHG Estimation'!U1017</f>
        <v>0</v>
      </c>
    </row>
    <row r="1414" spans="1:21" x14ac:dyDescent="0.25">
      <c r="A1414" s="92" t="s">
        <v>11</v>
      </c>
      <c r="B1414" s="92" t="s">
        <v>12</v>
      </c>
      <c r="C1414" s="92" t="s">
        <v>13</v>
      </c>
      <c r="D1414" s="92" t="s">
        <v>23</v>
      </c>
      <c r="E1414" s="92" t="s">
        <v>44</v>
      </c>
      <c r="G1414" s="92" t="s">
        <v>97</v>
      </c>
      <c r="H1414" s="92" t="s">
        <v>94</v>
      </c>
      <c r="I1414" s="88" t="s">
        <v>223</v>
      </c>
      <c r="L1414" s="98">
        <f>L226+'Emission factors'!$H$16*'GHG Estimation'!L622+'Emission factors'!$H$17*'GHG Estimation'!L1018</f>
        <v>0</v>
      </c>
      <c r="M1414" s="98">
        <f>M226+'Emission factors'!$H$16*'GHG Estimation'!M622+'Emission factors'!$H$17*'GHG Estimation'!M1018</f>
        <v>0</v>
      </c>
      <c r="N1414" s="98">
        <f>N226+'Emission factors'!$H$16*'GHG Estimation'!N622+'Emission factors'!$H$17*'GHG Estimation'!N1018</f>
        <v>0</v>
      </c>
      <c r="O1414" s="98">
        <f>O226+'Emission factors'!$H$16*'GHG Estimation'!O622+'Emission factors'!$H$17*'GHG Estimation'!O1018</f>
        <v>0</v>
      </c>
      <c r="P1414" s="98">
        <f>P226+'Emission factors'!$H$16*'GHG Estimation'!P622+'Emission factors'!$H$17*'GHG Estimation'!P1018</f>
        <v>0</v>
      </c>
      <c r="Q1414" s="98">
        <f>Q226+'Emission factors'!$H$16*'GHG Estimation'!Q622+'Emission factors'!$H$17*'GHG Estimation'!Q1018</f>
        <v>0</v>
      </c>
      <c r="R1414" s="98">
        <f>R226+'Emission factors'!$H$16*'GHG Estimation'!R622+'Emission factors'!$H$17*'GHG Estimation'!R1018</f>
        <v>0</v>
      </c>
      <c r="S1414" s="98">
        <f>S226+'Emission factors'!$H$16*'GHG Estimation'!S622+'Emission factors'!$H$17*'GHG Estimation'!S1018</f>
        <v>0</v>
      </c>
      <c r="T1414" s="98">
        <f>T226+'Emission factors'!$H$16*'GHG Estimation'!T622+'Emission factors'!$H$17*'GHG Estimation'!T1018</f>
        <v>0</v>
      </c>
      <c r="U1414" s="98">
        <f>U226+'Emission factors'!$H$16*'GHG Estimation'!U622+'Emission factors'!$H$17*'GHG Estimation'!U1018</f>
        <v>0</v>
      </c>
    </row>
    <row r="1415" spans="1:21" x14ac:dyDescent="0.25">
      <c r="A1415" s="92" t="s">
        <v>11</v>
      </c>
      <c r="B1415" s="92" t="s">
        <v>12</v>
      </c>
      <c r="C1415" s="92" t="s">
        <v>13</v>
      </c>
      <c r="D1415" s="92" t="s">
        <v>23</v>
      </c>
      <c r="E1415" s="92" t="s">
        <v>44</v>
      </c>
      <c r="G1415" s="92" t="s">
        <v>97</v>
      </c>
      <c r="H1415" s="92" t="s">
        <v>94</v>
      </c>
      <c r="I1415" s="88" t="s">
        <v>221</v>
      </c>
      <c r="L1415" s="98">
        <f>L227+'Emission factors'!$H$16*'GHG Estimation'!L623+'Emission factors'!$H$17*'GHG Estimation'!L1019</f>
        <v>0</v>
      </c>
      <c r="M1415" s="98">
        <f>M227+'Emission factors'!$H$16*'GHG Estimation'!M623+'Emission factors'!$H$17*'GHG Estimation'!M1019</f>
        <v>0</v>
      </c>
      <c r="N1415" s="98">
        <f>N227+'Emission factors'!$H$16*'GHG Estimation'!N623+'Emission factors'!$H$17*'GHG Estimation'!N1019</f>
        <v>0</v>
      </c>
      <c r="O1415" s="98">
        <f>O227+'Emission factors'!$H$16*'GHG Estimation'!O623+'Emission factors'!$H$17*'GHG Estimation'!O1019</f>
        <v>0</v>
      </c>
      <c r="P1415" s="98">
        <f>P227+'Emission factors'!$H$16*'GHG Estimation'!P623+'Emission factors'!$H$17*'GHG Estimation'!P1019</f>
        <v>0</v>
      </c>
      <c r="Q1415" s="98">
        <f>Q227+'Emission factors'!$H$16*'GHG Estimation'!Q623+'Emission factors'!$H$17*'GHG Estimation'!Q1019</f>
        <v>0</v>
      </c>
      <c r="R1415" s="98">
        <f>R227+'Emission factors'!$H$16*'GHG Estimation'!R623+'Emission factors'!$H$17*'GHG Estimation'!R1019</f>
        <v>0</v>
      </c>
      <c r="S1415" s="98">
        <f>S227+'Emission factors'!$H$16*'GHG Estimation'!S623+'Emission factors'!$H$17*'GHG Estimation'!S1019</f>
        <v>0</v>
      </c>
      <c r="T1415" s="98">
        <f>T227+'Emission factors'!$H$16*'GHG Estimation'!T623+'Emission factors'!$H$17*'GHG Estimation'!T1019</f>
        <v>0</v>
      </c>
      <c r="U1415" s="98">
        <f>U227+'Emission factors'!$H$16*'GHG Estimation'!U623+'Emission factors'!$H$17*'GHG Estimation'!U1019</f>
        <v>0</v>
      </c>
    </row>
    <row r="1416" spans="1:21" x14ac:dyDescent="0.25">
      <c r="A1416" s="92" t="s">
        <v>11</v>
      </c>
      <c r="B1416" s="92" t="s">
        <v>12</v>
      </c>
      <c r="C1416" s="92" t="s">
        <v>13</v>
      </c>
      <c r="D1416" s="92" t="s">
        <v>23</v>
      </c>
      <c r="E1416" s="92" t="s">
        <v>44</v>
      </c>
      <c r="G1416" s="92" t="s">
        <v>97</v>
      </c>
      <c r="H1416" s="92" t="s">
        <v>94</v>
      </c>
      <c r="I1416" s="88" t="s">
        <v>222</v>
      </c>
      <c r="L1416" s="98">
        <f>L228+'Emission factors'!$H$16*'GHG Estimation'!L624+'Emission factors'!$H$17*'GHG Estimation'!L1020</f>
        <v>0</v>
      </c>
      <c r="M1416" s="98">
        <f>M228+'Emission factors'!$H$16*'GHG Estimation'!M624+'Emission factors'!$H$17*'GHG Estimation'!M1020</f>
        <v>0</v>
      </c>
      <c r="N1416" s="98">
        <f>N228+'Emission factors'!$H$16*'GHG Estimation'!N624+'Emission factors'!$H$17*'GHG Estimation'!N1020</f>
        <v>0</v>
      </c>
      <c r="O1416" s="98">
        <f>O228+'Emission factors'!$H$16*'GHG Estimation'!O624+'Emission factors'!$H$17*'GHG Estimation'!O1020</f>
        <v>0</v>
      </c>
      <c r="P1416" s="98">
        <f>P228+'Emission factors'!$H$16*'GHG Estimation'!P624+'Emission factors'!$H$17*'GHG Estimation'!P1020</f>
        <v>0</v>
      </c>
      <c r="Q1416" s="98">
        <f>Q228+'Emission factors'!$H$16*'GHG Estimation'!Q624+'Emission factors'!$H$17*'GHG Estimation'!Q1020</f>
        <v>0</v>
      </c>
      <c r="R1416" s="98">
        <f>R228+'Emission factors'!$H$16*'GHG Estimation'!R624+'Emission factors'!$H$17*'GHG Estimation'!R1020</f>
        <v>0</v>
      </c>
      <c r="S1416" s="98">
        <f>S228+'Emission factors'!$H$16*'GHG Estimation'!S624+'Emission factors'!$H$17*'GHG Estimation'!S1020</f>
        <v>0</v>
      </c>
      <c r="T1416" s="98">
        <f>T228+'Emission factors'!$H$16*'GHG Estimation'!T624+'Emission factors'!$H$17*'GHG Estimation'!T1020</f>
        <v>0</v>
      </c>
      <c r="U1416" s="98">
        <f>U228+'Emission factors'!$H$16*'GHG Estimation'!U624+'Emission factors'!$H$17*'GHG Estimation'!U1020</f>
        <v>0</v>
      </c>
    </row>
    <row r="1417" spans="1:21" x14ac:dyDescent="0.25">
      <c r="A1417" s="92" t="s">
        <v>11</v>
      </c>
      <c r="B1417" s="92" t="s">
        <v>12</v>
      </c>
      <c r="C1417" s="92" t="s">
        <v>13</v>
      </c>
      <c r="D1417" s="92" t="s">
        <v>23</v>
      </c>
      <c r="E1417" s="92" t="s">
        <v>44</v>
      </c>
      <c r="G1417" s="92" t="s">
        <v>97</v>
      </c>
      <c r="H1417" s="92" t="s">
        <v>94</v>
      </c>
      <c r="I1417" s="88" t="s">
        <v>201</v>
      </c>
      <c r="L1417" s="98">
        <f>L229+'Emission factors'!$H$16*'GHG Estimation'!L625+'Emission factors'!$H$17*'GHG Estimation'!L1021</f>
        <v>0</v>
      </c>
      <c r="M1417" s="98">
        <f>M229+'Emission factors'!$H$16*'GHG Estimation'!M625+'Emission factors'!$H$17*'GHG Estimation'!M1021</f>
        <v>0</v>
      </c>
      <c r="N1417" s="98">
        <f>N229+'Emission factors'!$H$16*'GHG Estimation'!N625+'Emission factors'!$H$17*'GHG Estimation'!N1021</f>
        <v>0</v>
      </c>
      <c r="O1417" s="98">
        <f>O229+'Emission factors'!$H$16*'GHG Estimation'!O625+'Emission factors'!$H$17*'GHG Estimation'!O1021</f>
        <v>0</v>
      </c>
      <c r="P1417" s="98">
        <f>P229+'Emission factors'!$H$16*'GHG Estimation'!P625+'Emission factors'!$H$17*'GHG Estimation'!P1021</f>
        <v>0</v>
      </c>
      <c r="Q1417" s="98">
        <f>Q229+'Emission factors'!$H$16*'GHG Estimation'!Q625+'Emission factors'!$H$17*'GHG Estimation'!Q1021</f>
        <v>0</v>
      </c>
      <c r="R1417" s="98">
        <f>R229+'Emission factors'!$H$16*'GHG Estimation'!R625+'Emission factors'!$H$17*'GHG Estimation'!R1021</f>
        <v>0</v>
      </c>
      <c r="S1417" s="98">
        <f>S229+'Emission factors'!$H$16*'GHG Estimation'!S625+'Emission factors'!$H$17*'GHG Estimation'!S1021</f>
        <v>0</v>
      </c>
      <c r="T1417" s="98">
        <f>T229+'Emission factors'!$H$16*'GHG Estimation'!T625+'Emission factors'!$H$17*'GHG Estimation'!T1021</f>
        <v>0</v>
      </c>
      <c r="U1417" s="98">
        <f>U229+'Emission factors'!$H$16*'GHG Estimation'!U625+'Emission factors'!$H$17*'GHG Estimation'!U1021</f>
        <v>0</v>
      </c>
    </row>
    <row r="1418" spans="1:21" x14ac:dyDescent="0.25">
      <c r="A1418" s="92" t="s">
        <v>11</v>
      </c>
      <c r="B1418" s="92" t="s">
        <v>12</v>
      </c>
      <c r="C1418" s="92" t="s">
        <v>13</v>
      </c>
      <c r="D1418" s="92" t="s">
        <v>23</v>
      </c>
      <c r="E1418" s="92" t="s">
        <v>44</v>
      </c>
      <c r="G1418" s="92" t="s">
        <v>97</v>
      </c>
      <c r="H1418" s="92" t="s">
        <v>94</v>
      </c>
      <c r="I1418" s="88" t="s">
        <v>207</v>
      </c>
      <c r="L1418" s="98">
        <f>L230+'Emission factors'!$H$16*'GHG Estimation'!L626+'Emission factors'!$H$17*'GHG Estimation'!L1022</f>
        <v>1522.41366528</v>
      </c>
      <c r="M1418" s="98">
        <f>M230+'Emission factors'!$H$16*'GHG Estimation'!M626+'Emission factors'!$H$17*'GHG Estimation'!M1022</f>
        <v>1172.6022393599997</v>
      </c>
      <c r="N1418" s="98">
        <f>N230+'Emission factors'!$H$16*'GHG Estimation'!N626+'Emission factors'!$H$17*'GHG Estimation'!N1022</f>
        <v>921.09294143999989</v>
      </c>
      <c r="O1418" s="98">
        <f>O230+'Emission factors'!$H$16*'GHG Estimation'!O626+'Emission factors'!$H$17*'GHG Estimation'!O1022</f>
        <v>1042.683264</v>
      </c>
      <c r="P1418" s="98">
        <f>P230+'Emission factors'!$H$16*'GHG Estimation'!P626+'Emission factors'!$H$17*'GHG Estimation'!P1022</f>
        <v>811.70729855999991</v>
      </c>
      <c r="Q1418" s="98">
        <f>Q230+'Emission factors'!$H$16*'GHG Estimation'!Q626+'Emission factors'!$H$17*'GHG Estimation'!Q1022</f>
        <v>757.09856447999994</v>
      </c>
      <c r="R1418" s="98">
        <f>R230+'Emission factors'!$H$16*'GHG Estimation'!R626+'Emission factors'!$H$17*'GHG Estimation'!R1022</f>
        <v>643.64469503999987</v>
      </c>
      <c r="S1418" s="98">
        <f>S230+'Emission factors'!$H$16*'GHG Estimation'!S626+'Emission factors'!$H$17*'GHG Estimation'!S1022</f>
        <v>642.22722240000007</v>
      </c>
      <c r="T1418" s="98">
        <f>T230+'Emission factors'!$H$16*'GHG Estimation'!T626+'Emission factors'!$H$17*'GHG Estimation'!T1022</f>
        <v>623.08733760000018</v>
      </c>
      <c r="U1418" s="98">
        <f>U230+'Emission factors'!$H$16*'GHG Estimation'!U626+'Emission factors'!$H$17*'GHG Estimation'!U1022</f>
        <v>587.5784467200001</v>
      </c>
    </row>
    <row r="1419" spans="1:21" x14ac:dyDescent="0.25">
      <c r="A1419" s="92" t="s">
        <v>11</v>
      </c>
      <c r="B1419" s="92" t="s">
        <v>12</v>
      </c>
      <c r="C1419" s="92" t="s">
        <v>13</v>
      </c>
      <c r="D1419" s="92" t="s">
        <v>23</v>
      </c>
      <c r="E1419" s="92" t="s">
        <v>44</v>
      </c>
      <c r="G1419" s="92" t="s">
        <v>97</v>
      </c>
      <c r="H1419" s="92" t="s">
        <v>94</v>
      </c>
      <c r="I1419" s="88" t="s">
        <v>218</v>
      </c>
      <c r="L1419" s="98">
        <f>L231+'Emission factors'!$H$16*'GHG Estimation'!L627+'Emission factors'!$H$17*'GHG Estimation'!L1023</f>
        <v>0</v>
      </c>
      <c r="M1419" s="98">
        <f>M231+'Emission factors'!$H$16*'GHG Estimation'!M627+'Emission factors'!$H$17*'GHG Estimation'!M1023</f>
        <v>0</v>
      </c>
      <c r="N1419" s="98">
        <f>N231+'Emission factors'!$H$16*'GHG Estimation'!N627+'Emission factors'!$H$17*'GHG Estimation'!N1023</f>
        <v>0</v>
      </c>
      <c r="O1419" s="98">
        <f>O231+'Emission factors'!$H$16*'GHG Estimation'!O627+'Emission factors'!$H$17*'GHG Estimation'!O1023</f>
        <v>0</v>
      </c>
      <c r="P1419" s="98">
        <f>P231+'Emission factors'!$H$16*'GHG Estimation'!P627+'Emission factors'!$H$17*'GHG Estimation'!P1023</f>
        <v>0</v>
      </c>
      <c r="Q1419" s="98">
        <f>Q231+'Emission factors'!$H$16*'GHG Estimation'!Q627+'Emission factors'!$H$17*'GHG Estimation'!Q1023</f>
        <v>0</v>
      </c>
      <c r="R1419" s="98">
        <f>R231+'Emission factors'!$H$16*'GHG Estimation'!R627+'Emission factors'!$H$17*'GHG Estimation'!R1023</f>
        <v>0</v>
      </c>
      <c r="S1419" s="98">
        <f>S231+'Emission factors'!$H$16*'GHG Estimation'!S627+'Emission factors'!$H$17*'GHG Estimation'!S1023</f>
        <v>0</v>
      </c>
      <c r="T1419" s="98">
        <f>T231+'Emission factors'!$H$16*'GHG Estimation'!T627+'Emission factors'!$H$17*'GHG Estimation'!T1023</f>
        <v>0</v>
      </c>
      <c r="U1419" s="98">
        <f>U231+'Emission factors'!$H$16*'GHG Estimation'!U627+'Emission factors'!$H$17*'GHG Estimation'!U1023</f>
        <v>0</v>
      </c>
    </row>
    <row r="1420" spans="1:21" x14ac:dyDescent="0.25">
      <c r="A1420" s="92" t="s">
        <v>11</v>
      </c>
      <c r="B1420" s="92" t="s">
        <v>12</v>
      </c>
      <c r="C1420" s="92" t="s">
        <v>13</v>
      </c>
      <c r="D1420" s="92" t="s">
        <v>23</v>
      </c>
      <c r="E1420" s="92" t="s">
        <v>44</v>
      </c>
      <c r="G1420" s="92" t="s">
        <v>97</v>
      </c>
      <c r="H1420" s="92" t="s">
        <v>94</v>
      </c>
      <c r="I1420" s="88" t="s">
        <v>194</v>
      </c>
      <c r="L1420" s="98">
        <f>L232+'Emission factors'!$H$16*'GHG Estimation'!L628+'Emission factors'!$H$17*'GHG Estimation'!L1024</f>
        <v>0</v>
      </c>
      <c r="M1420" s="98">
        <f>M232+'Emission factors'!$H$16*'GHG Estimation'!M628+'Emission factors'!$H$17*'GHG Estimation'!M1024</f>
        <v>0</v>
      </c>
      <c r="N1420" s="98">
        <f>N232+'Emission factors'!$H$16*'GHG Estimation'!N628+'Emission factors'!$H$17*'GHG Estimation'!N1024</f>
        <v>0</v>
      </c>
      <c r="O1420" s="98">
        <f>O232+'Emission factors'!$H$16*'GHG Estimation'!O628+'Emission factors'!$H$17*'GHG Estimation'!O1024</f>
        <v>0</v>
      </c>
      <c r="P1420" s="98">
        <f>P232+'Emission factors'!$H$16*'GHG Estimation'!P628+'Emission factors'!$H$17*'GHG Estimation'!P1024</f>
        <v>0</v>
      </c>
      <c r="Q1420" s="98">
        <f>Q232+'Emission factors'!$H$16*'GHG Estimation'!Q628+'Emission factors'!$H$17*'GHG Estimation'!Q1024</f>
        <v>0</v>
      </c>
      <c r="R1420" s="98">
        <f>R232+'Emission factors'!$H$16*'GHG Estimation'!R628+'Emission factors'!$H$17*'GHG Estimation'!R1024</f>
        <v>0</v>
      </c>
      <c r="S1420" s="98">
        <f>S232+'Emission factors'!$H$16*'GHG Estimation'!S628+'Emission factors'!$H$17*'GHG Estimation'!S1024</f>
        <v>0</v>
      </c>
      <c r="T1420" s="98">
        <f>T232+'Emission factors'!$H$16*'GHG Estimation'!T628+'Emission factors'!$H$17*'GHG Estimation'!T1024</f>
        <v>0</v>
      </c>
      <c r="U1420" s="98">
        <f>U232+'Emission factors'!$H$16*'GHG Estimation'!U628+'Emission factors'!$H$17*'GHG Estimation'!U1024</f>
        <v>0</v>
      </c>
    </row>
    <row r="1421" spans="1:21" x14ac:dyDescent="0.25">
      <c r="A1421" s="92" t="s">
        <v>11</v>
      </c>
      <c r="B1421" s="92" t="s">
        <v>12</v>
      </c>
      <c r="C1421" s="92" t="s">
        <v>13</v>
      </c>
      <c r="D1421" s="92" t="s">
        <v>23</v>
      </c>
      <c r="E1421" s="92" t="s">
        <v>44</v>
      </c>
      <c r="G1421" s="92" t="s">
        <v>97</v>
      </c>
      <c r="H1421" s="92" t="s">
        <v>94</v>
      </c>
      <c r="I1421" s="88" t="s">
        <v>195</v>
      </c>
      <c r="L1421" s="98">
        <f>L233+'Emission factors'!$H$16*'GHG Estimation'!L629+'Emission factors'!$H$17*'GHG Estimation'!L1025</f>
        <v>0</v>
      </c>
      <c r="M1421" s="98">
        <f>M233+'Emission factors'!$H$16*'GHG Estimation'!M629+'Emission factors'!$H$17*'GHG Estimation'!M1025</f>
        <v>0</v>
      </c>
      <c r="N1421" s="98">
        <f>N233+'Emission factors'!$H$16*'GHG Estimation'!N629+'Emission factors'!$H$17*'GHG Estimation'!N1025</f>
        <v>0</v>
      </c>
      <c r="O1421" s="98">
        <f>O233+'Emission factors'!$H$16*'GHG Estimation'!O629+'Emission factors'!$H$17*'GHG Estimation'!O1025</f>
        <v>0</v>
      </c>
      <c r="P1421" s="98">
        <f>P233+'Emission factors'!$H$16*'GHG Estimation'!P629+'Emission factors'!$H$17*'GHG Estimation'!P1025</f>
        <v>0</v>
      </c>
      <c r="Q1421" s="98">
        <f>Q233+'Emission factors'!$H$16*'GHG Estimation'!Q629+'Emission factors'!$H$17*'GHG Estimation'!Q1025</f>
        <v>0</v>
      </c>
      <c r="R1421" s="98">
        <f>R233+'Emission factors'!$H$16*'GHG Estimation'!R629+'Emission factors'!$H$17*'GHG Estimation'!R1025</f>
        <v>0</v>
      </c>
      <c r="S1421" s="98">
        <f>S233+'Emission factors'!$H$16*'GHG Estimation'!S629+'Emission factors'!$H$17*'GHG Estimation'!S1025</f>
        <v>0</v>
      </c>
      <c r="T1421" s="98">
        <f>T233+'Emission factors'!$H$16*'GHG Estimation'!T629+'Emission factors'!$H$17*'GHG Estimation'!T1025</f>
        <v>0</v>
      </c>
      <c r="U1421" s="98">
        <f>U233+'Emission factors'!$H$16*'GHG Estimation'!U629+'Emission factors'!$H$17*'GHG Estimation'!U1025</f>
        <v>0</v>
      </c>
    </row>
    <row r="1422" spans="1:21" x14ac:dyDescent="0.25">
      <c r="A1422" s="92" t="s">
        <v>11</v>
      </c>
      <c r="B1422" s="92" t="s">
        <v>12</v>
      </c>
      <c r="C1422" s="92" t="s">
        <v>13</v>
      </c>
      <c r="D1422" s="92" t="s">
        <v>23</v>
      </c>
      <c r="E1422" s="92" t="s">
        <v>44</v>
      </c>
      <c r="G1422" s="92" t="s">
        <v>97</v>
      </c>
      <c r="H1422" s="92" t="s">
        <v>94</v>
      </c>
      <c r="I1422" s="88" t="s">
        <v>209</v>
      </c>
      <c r="L1422" s="98">
        <f>L234+'Emission factors'!$H$16*'GHG Estimation'!L630+'Emission factors'!$H$17*'GHG Estimation'!L1026</f>
        <v>0</v>
      </c>
      <c r="M1422" s="98">
        <f>M234+'Emission factors'!$H$16*'GHG Estimation'!M630+'Emission factors'!$H$17*'GHG Estimation'!M1026</f>
        <v>0</v>
      </c>
      <c r="N1422" s="98">
        <f>N234+'Emission factors'!$H$16*'GHG Estimation'!N630+'Emission factors'!$H$17*'GHG Estimation'!N1026</f>
        <v>0</v>
      </c>
      <c r="O1422" s="98">
        <f>O234+'Emission factors'!$H$16*'GHG Estimation'!O630+'Emission factors'!$H$17*'GHG Estimation'!O1026</f>
        <v>0</v>
      </c>
      <c r="P1422" s="98">
        <f>P234+'Emission factors'!$H$16*'GHG Estimation'!P630+'Emission factors'!$H$17*'GHG Estimation'!P1026</f>
        <v>0</v>
      </c>
      <c r="Q1422" s="98">
        <f>Q234+'Emission factors'!$H$16*'GHG Estimation'!Q630+'Emission factors'!$H$17*'GHG Estimation'!Q1026</f>
        <v>0</v>
      </c>
      <c r="R1422" s="98">
        <f>R234+'Emission factors'!$H$16*'GHG Estimation'!R630+'Emission factors'!$H$17*'GHG Estimation'!R1026</f>
        <v>0</v>
      </c>
      <c r="S1422" s="98">
        <f>S234+'Emission factors'!$H$16*'GHG Estimation'!S630+'Emission factors'!$H$17*'GHG Estimation'!S1026</f>
        <v>0</v>
      </c>
      <c r="T1422" s="98">
        <f>T234+'Emission factors'!$H$16*'GHG Estimation'!T630+'Emission factors'!$H$17*'GHG Estimation'!T1026</f>
        <v>0</v>
      </c>
      <c r="U1422" s="98">
        <f>U234+'Emission factors'!$H$16*'GHG Estimation'!U630+'Emission factors'!$H$17*'GHG Estimation'!U1026</f>
        <v>0</v>
      </c>
    </row>
    <row r="1423" spans="1:21" x14ac:dyDescent="0.25">
      <c r="A1423" s="92" t="s">
        <v>11</v>
      </c>
      <c r="B1423" s="92" t="s">
        <v>12</v>
      </c>
      <c r="C1423" s="92" t="s">
        <v>13</v>
      </c>
      <c r="D1423" s="92" t="s">
        <v>23</v>
      </c>
      <c r="E1423" s="92" t="s">
        <v>44</v>
      </c>
      <c r="G1423" s="92" t="s">
        <v>97</v>
      </c>
      <c r="H1423" s="92" t="s">
        <v>94</v>
      </c>
      <c r="I1423" s="88" t="s">
        <v>208</v>
      </c>
      <c r="L1423" s="98">
        <f>L235+'Emission factors'!$H$16*'GHG Estimation'!L631+'Emission factors'!$H$17*'GHG Estimation'!L1027</f>
        <v>0</v>
      </c>
      <c r="M1423" s="98">
        <f>M235+'Emission factors'!$H$16*'GHG Estimation'!M631+'Emission factors'!$H$17*'GHG Estimation'!M1027</f>
        <v>0</v>
      </c>
      <c r="N1423" s="98">
        <f>N235+'Emission factors'!$H$16*'GHG Estimation'!N631+'Emission factors'!$H$17*'GHG Estimation'!N1027</f>
        <v>0</v>
      </c>
      <c r="O1423" s="98">
        <f>O235+'Emission factors'!$H$16*'GHG Estimation'!O631+'Emission factors'!$H$17*'GHG Estimation'!O1027</f>
        <v>0</v>
      </c>
      <c r="P1423" s="98">
        <f>P235+'Emission factors'!$H$16*'GHG Estimation'!P631+'Emission factors'!$H$17*'GHG Estimation'!P1027</f>
        <v>0</v>
      </c>
      <c r="Q1423" s="98">
        <f>Q235+'Emission factors'!$H$16*'GHG Estimation'!Q631+'Emission factors'!$H$17*'GHG Estimation'!Q1027</f>
        <v>0</v>
      </c>
      <c r="R1423" s="98">
        <f>R235+'Emission factors'!$H$16*'GHG Estimation'!R631+'Emission factors'!$H$17*'GHG Estimation'!R1027</f>
        <v>0</v>
      </c>
      <c r="S1423" s="98">
        <f>S235+'Emission factors'!$H$16*'GHG Estimation'!S631+'Emission factors'!$H$17*'GHG Estimation'!S1027</f>
        <v>0</v>
      </c>
      <c r="T1423" s="98">
        <f>T235+'Emission factors'!$H$16*'GHG Estimation'!T631+'Emission factors'!$H$17*'GHG Estimation'!T1027</f>
        <v>0</v>
      </c>
      <c r="U1423" s="98">
        <f>U235+'Emission factors'!$H$16*'GHG Estimation'!U631+'Emission factors'!$H$17*'GHG Estimation'!U1027</f>
        <v>0</v>
      </c>
    </row>
    <row r="1424" spans="1:21" x14ac:dyDescent="0.25">
      <c r="A1424" s="92" t="s">
        <v>11</v>
      </c>
      <c r="B1424" s="92" t="s">
        <v>12</v>
      </c>
      <c r="C1424" s="92" t="s">
        <v>13</v>
      </c>
      <c r="D1424" s="92" t="s">
        <v>23</v>
      </c>
      <c r="E1424" s="92" t="s">
        <v>44</v>
      </c>
      <c r="G1424" s="92" t="s">
        <v>97</v>
      </c>
      <c r="H1424" s="92" t="s">
        <v>94</v>
      </c>
      <c r="I1424" s="88" t="s">
        <v>226</v>
      </c>
      <c r="L1424" s="98">
        <f>L236+'Emission factors'!$H$16*'GHG Estimation'!L632+'Emission factors'!$H$17*'GHG Estimation'!L1028</f>
        <v>0</v>
      </c>
      <c r="M1424" s="98">
        <f>M236+'Emission factors'!$H$16*'GHG Estimation'!M632+'Emission factors'!$H$17*'GHG Estimation'!M1028</f>
        <v>0</v>
      </c>
      <c r="N1424" s="98">
        <f>N236+'Emission factors'!$H$16*'GHG Estimation'!N632+'Emission factors'!$H$17*'GHG Estimation'!N1028</f>
        <v>0</v>
      </c>
      <c r="O1424" s="98">
        <f>O236+'Emission factors'!$H$16*'GHG Estimation'!O632+'Emission factors'!$H$17*'GHG Estimation'!O1028</f>
        <v>0</v>
      </c>
      <c r="P1424" s="98">
        <f>P236+'Emission factors'!$H$16*'GHG Estimation'!P632+'Emission factors'!$H$17*'GHG Estimation'!P1028</f>
        <v>0</v>
      </c>
      <c r="Q1424" s="98">
        <f>Q236+'Emission factors'!$H$16*'GHG Estimation'!Q632+'Emission factors'!$H$17*'GHG Estimation'!Q1028</f>
        <v>0</v>
      </c>
      <c r="R1424" s="98">
        <f>R236+'Emission factors'!$H$16*'GHG Estimation'!R632+'Emission factors'!$H$17*'GHG Estimation'!R1028</f>
        <v>0</v>
      </c>
      <c r="S1424" s="98">
        <f>S236+'Emission factors'!$H$16*'GHG Estimation'!S632+'Emission factors'!$H$17*'GHG Estimation'!S1028</f>
        <v>0</v>
      </c>
      <c r="T1424" s="98">
        <f>T236+'Emission factors'!$H$16*'GHG Estimation'!T632+'Emission factors'!$H$17*'GHG Estimation'!T1028</f>
        <v>0</v>
      </c>
      <c r="U1424" s="98">
        <f>U236+'Emission factors'!$H$16*'GHG Estimation'!U632+'Emission factors'!$H$17*'GHG Estimation'!U1028</f>
        <v>0</v>
      </c>
    </row>
    <row r="1425" spans="1:21" x14ac:dyDescent="0.25">
      <c r="A1425" s="92" t="s">
        <v>11</v>
      </c>
      <c r="B1425" s="92" t="s">
        <v>12</v>
      </c>
      <c r="C1425" s="92" t="s">
        <v>13</v>
      </c>
      <c r="D1425" s="92" t="s">
        <v>23</v>
      </c>
      <c r="E1425" s="92" t="s">
        <v>44</v>
      </c>
      <c r="G1425" s="92" t="s">
        <v>97</v>
      </c>
      <c r="H1425" s="92" t="s">
        <v>94</v>
      </c>
      <c r="I1425" s="88" t="s">
        <v>196</v>
      </c>
      <c r="L1425" s="98">
        <f>L237+'Emission factors'!$H$16*'GHG Estimation'!L633+'Emission factors'!$H$17*'GHG Estimation'!L1029</f>
        <v>0</v>
      </c>
      <c r="M1425" s="98">
        <f>M237+'Emission factors'!$H$16*'GHG Estimation'!M633+'Emission factors'!$H$17*'GHG Estimation'!M1029</f>
        <v>0</v>
      </c>
      <c r="N1425" s="98">
        <f>N237+'Emission factors'!$H$16*'GHG Estimation'!N633+'Emission factors'!$H$17*'GHG Estimation'!N1029</f>
        <v>0</v>
      </c>
      <c r="O1425" s="98">
        <f>O237+'Emission factors'!$H$16*'GHG Estimation'!O633+'Emission factors'!$H$17*'GHG Estimation'!O1029</f>
        <v>0</v>
      </c>
      <c r="P1425" s="98">
        <f>P237+'Emission factors'!$H$16*'GHG Estimation'!P633+'Emission factors'!$H$17*'GHG Estimation'!P1029</f>
        <v>0</v>
      </c>
      <c r="Q1425" s="98">
        <f>Q237+'Emission factors'!$H$16*'GHG Estimation'!Q633+'Emission factors'!$H$17*'GHG Estimation'!Q1029</f>
        <v>0</v>
      </c>
      <c r="R1425" s="98">
        <f>R237+'Emission factors'!$H$16*'GHG Estimation'!R633+'Emission factors'!$H$17*'GHG Estimation'!R1029</f>
        <v>0</v>
      </c>
      <c r="S1425" s="98">
        <f>S237+'Emission factors'!$H$16*'GHG Estimation'!S633+'Emission factors'!$H$17*'GHG Estimation'!S1029</f>
        <v>0</v>
      </c>
      <c r="T1425" s="98">
        <f>T237+'Emission factors'!$H$16*'GHG Estimation'!T633+'Emission factors'!$H$17*'GHG Estimation'!T1029</f>
        <v>0</v>
      </c>
      <c r="U1425" s="98">
        <f>U237+'Emission factors'!$H$16*'GHG Estimation'!U633+'Emission factors'!$H$17*'GHG Estimation'!U1029</f>
        <v>0</v>
      </c>
    </row>
    <row r="1426" spans="1:21" x14ac:dyDescent="0.25">
      <c r="A1426" s="92" t="s">
        <v>11</v>
      </c>
      <c r="B1426" s="92" t="s">
        <v>12</v>
      </c>
      <c r="C1426" s="92" t="s">
        <v>13</v>
      </c>
      <c r="D1426" s="92" t="s">
        <v>23</v>
      </c>
      <c r="E1426" s="92" t="s">
        <v>44</v>
      </c>
      <c r="G1426" s="92" t="s">
        <v>97</v>
      </c>
      <c r="H1426" s="92" t="s">
        <v>94</v>
      </c>
      <c r="I1426" s="88" t="s">
        <v>197</v>
      </c>
      <c r="L1426" s="98">
        <f>L238+'Emission factors'!$H$16*'GHG Estimation'!L634+'Emission factors'!$H$17*'GHG Estimation'!L1030</f>
        <v>137.36671296</v>
      </c>
      <c r="M1426" s="98">
        <f>M238+'Emission factors'!$H$16*'GHG Estimation'!M634+'Emission factors'!$H$17*'GHG Estimation'!M1030</f>
        <v>101.84180544000002</v>
      </c>
      <c r="N1426" s="98">
        <f>N238+'Emission factors'!$H$16*'GHG Estimation'!N634+'Emission factors'!$H$17*'GHG Estimation'!N1030</f>
        <v>105.21330815999998</v>
      </c>
      <c r="O1426" s="98">
        <f>O238+'Emission factors'!$H$16*'GHG Estimation'!O634+'Emission factors'!$H$17*'GHG Estimation'!O1030</f>
        <v>47.817678719999982</v>
      </c>
      <c r="P1426" s="98">
        <f>P238+'Emission factors'!$H$16*'GHG Estimation'!P634+'Emission factors'!$H$17*'GHG Estimation'!P1030</f>
        <v>238.5278112</v>
      </c>
      <c r="Q1426" s="98">
        <f>Q238+'Emission factors'!$H$16*'GHG Estimation'!Q634+'Emission factors'!$H$17*'GHG Estimation'!Q1030</f>
        <v>409.40133503999994</v>
      </c>
      <c r="R1426" s="98">
        <f>R238+'Emission factors'!$H$16*'GHG Estimation'!R634+'Emission factors'!$H$17*'GHG Estimation'!R1030</f>
        <v>353.71147775999998</v>
      </c>
      <c r="S1426" s="98">
        <f>S238+'Emission factors'!$H$16*'GHG Estimation'!S634+'Emission factors'!$H$17*'GHG Estimation'!S1030</f>
        <v>469.52780159999998</v>
      </c>
      <c r="T1426" s="98">
        <f>T238+'Emission factors'!$H$16*'GHG Estimation'!T634+'Emission factors'!$H$17*'GHG Estimation'!T1030</f>
        <v>383.76670272000001</v>
      </c>
      <c r="U1426" s="98">
        <f>U238+'Emission factors'!$H$16*'GHG Estimation'!U634+'Emission factors'!$H$17*'GHG Estimation'!U1030</f>
        <v>432.27309695999998</v>
      </c>
    </row>
    <row r="1427" spans="1:21" x14ac:dyDescent="0.25">
      <c r="A1427" s="92" t="s">
        <v>11</v>
      </c>
      <c r="B1427" s="92" t="s">
        <v>12</v>
      </c>
      <c r="C1427" s="92" t="s">
        <v>13</v>
      </c>
      <c r="D1427" s="92" t="s">
        <v>23</v>
      </c>
      <c r="E1427" s="92" t="s">
        <v>44</v>
      </c>
      <c r="G1427" s="92" t="s">
        <v>97</v>
      </c>
      <c r="H1427" s="92" t="s">
        <v>94</v>
      </c>
      <c r="I1427" s="88" t="s">
        <v>229</v>
      </c>
      <c r="L1427" s="98">
        <f>L239+'Emission factors'!$H$16*'GHG Estimation'!L635+'Emission factors'!$H$17*'GHG Estimation'!L1031</f>
        <v>0</v>
      </c>
      <c r="M1427" s="98">
        <f>M239+'Emission factors'!$H$16*'GHG Estimation'!M635+'Emission factors'!$H$17*'GHG Estimation'!M1031</f>
        <v>0</v>
      </c>
      <c r="N1427" s="98">
        <f>N239+'Emission factors'!$H$16*'GHG Estimation'!N635+'Emission factors'!$H$17*'GHG Estimation'!N1031</f>
        <v>0</v>
      </c>
      <c r="O1427" s="98">
        <f>O239+'Emission factors'!$H$16*'GHG Estimation'!O635+'Emission factors'!$H$17*'GHG Estimation'!O1031</f>
        <v>0</v>
      </c>
      <c r="P1427" s="98">
        <f>P239+'Emission factors'!$H$16*'GHG Estimation'!P635+'Emission factors'!$H$17*'GHG Estimation'!P1031</f>
        <v>0</v>
      </c>
      <c r="Q1427" s="98">
        <f>Q239+'Emission factors'!$H$16*'GHG Estimation'!Q635+'Emission factors'!$H$17*'GHG Estimation'!Q1031</f>
        <v>0</v>
      </c>
      <c r="R1427" s="98">
        <f>R239+'Emission factors'!$H$16*'GHG Estimation'!R635+'Emission factors'!$H$17*'GHG Estimation'!R1031</f>
        <v>0</v>
      </c>
      <c r="S1427" s="98">
        <f>S239+'Emission factors'!$H$16*'GHG Estimation'!S635+'Emission factors'!$H$17*'GHG Estimation'!S1031</f>
        <v>0</v>
      </c>
      <c r="T1427" s="98">
        <f>T239+'Emission factors'!$H$16*'GHG Estimation'!T635+'Emission factors'!$H$17*'GHG Estimation'!T1031</f>
        <v>0</v>
      </c>
      <c r="U1427" s="98">
        <f>U239+'Emission factors'!$H$16*'GHG Estimation'!U635+'Emission factors'!$H$17*'GHG Estimation'!U1031</f>
        <v>0</v>
      </c>
    </row>
    <row r="1428" spans="1:21" x14ac:dyDescent="0.25">
      <c r="A1428" s="92" t="s">
        <v>11</v>
      </c>
      <c r="B1428" s="92" t="s">
        <v>12</v>
      </c>
      <c r="C1428" s="92" t="s">
        <v>13</v>
      </c>
      <c r="D1428" s="92" t="s">
        <v>23</v>
      </c>
      <c r="E1428" s="92" t="s">
        <v>44</v>
      </c>
      <c r="G1428" s="92" t="s">
        <v>97</v>
      </c>
      <c r="H1428" s="92" t="s">
        <v>94</v>
      </c>
      <c r="I1428" s="88" t="s">
        <v>198</v>
      </c>
      <c r="L1428" s="98">
        <f>L240+'Emission factors'!$H$16*'GHG Estimation'!L636+'Emission factors'!$H$17*'GHG Estimation'!L1032</f>
        <v>0</v>
      </c>
      <c r="M1428" s="98">
        <f>M240+'Emission factors'!$H$16*'GHG Estimation'!M636+'Emission factors'!$H$17*'GHG Estimation'!M1032</f>
        <v>0</v>
      </c>
      <c r="N1428" s="98">
        <f>N240+'Emission factors'!$H$16*'GHG Estimation'!N636+'Emission factors'!$H$17*'GHG Estimation'!N1032</f>
        <v>0</v>
      </c>
      <c r="O1428" s="98">
        <f>O240+'Emission factors'!$H$16*'GHG Estimation'!O636+'Emission factors'!$H$17*'GHG Estimation'!O1032</f>
        <v>0</v>
      </c>
      <c r="P1428" s="98">
        <f>P240+'Emission factors'!$H$16*'GHG Estimation'!P636+'Emission factors'!$H$17*'GHG Estimation'!P1032</f>
        <v>0</v>
      </c>
      <c r="Q1428" s="98">
        <f>Q240+'Emission factors'!$H$16*'GHG Estimation'!Q636+'Emission factors'!$H$17*'GHG Estimation'!Q1032</f>
        <v>0</v>
      </c>
      <c r="R1428" s="98">
        <f>R240+'Emission factors'!$H$16*'GHG Estimation'!R636+'Emission factors'!$H$17*'GHG Estimation'!R1032</f>
        <v>0</v>
      </c>
      <c r="S1428" s="98">
        <f>S240+'Emission factors'!$H$16*'GHG Estimation'!S636+'Emission factors'!$H$17*'GHG Estimation'!S1032</f>
        <v>0</v>
      </c>
      <c r="T1428" s="98">
        <f>T240+'Emission factors'!$H$16*'GHG Estimation'!T636+'Emission factors'!$H$17*'GHG Estimation'!T1032</f>
        <v>0</v>
      </c>
      <c r="U1428" s="98">
        <f>U240+'Emission factors'!$H$16*'GHG Estimation'!U636+'Emission factors'!$H$17*'GHG Estimation'!U1032</f>
        <v>0</v>
      </c>
    </row>
    <row r="1429" spans="1:21" x14ac:dyDescent="0.25">
      <c r="A1429" s="92" t="s">
        <v>11</v>
      </c>
      <c r="B1429" s="92" t="s">
        <v>12</v>
      </c>
      <c r="C1429" s="92" t="s">
        <v>13</v>
      </c>
      <c r="D1429" s="92" t="s">
        <v>23</v>
      </c>
      <c r="E1429" s="92" t="s">
        <v>44</v>
      </c>
      <c r="G1429" s="92" t="s">
        <v>97</v>
      </c>
      <c r="H1429" s="92" t="s">
        <v>94</v>
      </c>
      <c r="I1429" s="88" t="s">
        <v>231</v>
      </c>
      <c r="L1429" s="98">
        <f>L241+'Emission factors'!$H$16*'GHG Estimation'!L637+'Emission factors'!$H$17*'GHG Estimation'!L1033</f>
        <v>0</v>
      </c>
      <c r="M1429" s="98">
        <f>M241+'Emission factors'!$H$16*'GHG Estimation'!M637+'Emission factors'!$H$17*'GHG Estimation'!M1033</f>
        <v>0</v>
      </c>
      <c r="N1429" s="98">
        <f>N241+'Emission factors'!$H$16*'GHG Estimation'!N637+'Emission factors'!$H$17*'GHG Estimation'!N1033</f>
        <v>0</v>
      </c>
      <c r="O1429" s="98">
        <f>O241+'Emission factors'!$H$16*'GHG Estimation'!O637+'Emission factors'!$H$17*'GHG Estimation'!O1033</f>
        <v>0</v>
      </c>
      <c r="P1429" s="98">
        <f>P241+'Emission factors'!$H$16*'GHG Estimation'!P637+'Emission factors'!$H$17*'GHG Estimation'!P1033</f>
        <v>0</v>
      </c>
      <c r="Q1429" s="98">
        <f>Q241+'Emission factors'!$H$16*'GHG Estimation'!Q637+'Emission factors'!$H$17*'GHG Estimation'!Q1033</f>
        <v>0</v>
      </c>
      <c r="R1429" s="98">
        <f>R241+'Emission factors'!$H$16*'GHG Estimation'!R637+'Emission factors'!$H$17*'GHG Estimation'!R1033</f>
        <v>0</v>
      </c>
      <c r="S1429" s="98">
        <f>S241+'Emission factors'!$H$16*'GHG Estimation'!S637+'Emission factors'!$H$17*'GHG Estimation'!S1033</f>
        <v>0</v>
      </c>
      <c r="T1429" s="98">
        <f>T241+'Emission factors'!$H$16*'GHG Estimation'!T637+'Emission factors'!$H$17*'GHG Estimation'!T1033</f>
        <v>0</v>
      </c>
      <c r="U1429" s="98">
        <f>U241+'Emission factors'!$H$16*'GHG Estimation'!U637+'Emission factors'!$H$17*'GHG Estimation'!U1033</f>
        <v>0</v>
      </c>
    </row>
    <row r="1430" spans="1:21" x14ac:dyDescent="0.25">
      <c r="A1430" s="92" t="s">
        <v>11</v>
      </c>
      <c r="B1430" s="92" t="s">
        <v>12</v>
      </c>
      <c r="C1430" s="92" t="s">
        <v>13</v>
      </c>
      <c r="D1430" s="92" t="s">
        <v>23</v>
      </c>
      <c r="E1430" s="92" t="s">
        <v>44</v>
      </c>
      <c r="G1430" s="92" t="s">
        <v>97</v>
      </c>
      <c r="H1430" s="92" t="s">
        <v>94</v>
      </c>
      <c r="I1430" s="88" t="s">
        <v>230</v>
      </c>
      <c r="L1430" s="98">
        <f>L242+'Emission factors'!$H$16*'GHG Estimation'!L638+'Emission factors'!$H$17*'GHG Estimation'!L1034</f>
        <v>0</v>
      </c>
      <c r="M1430" s="98">
        <f>M242+'Emission factors'!$H$16*'GHG Estimation'!M638+'Emission factors'!$H$17*'GHG Estimation'!M1034</f>
        <v>0</v>
      </c>
      <c r="N1430" s="98">
        <f>N242+'Emission factors'!$H$16*'GHG Estimation'!N638+'Emission factors'!$H$17*'GHG Estimation'!N1034</f>
        <v>0</v>
      </c>
      <c r="O1430" s="98">
        <f>O242+'Emission factors'!$H$16*'GHG Estimation'!O638+'Emission factors'!$H$17*'GHG Estimation'!O1034</f>
        <v>0</v>
      </c>
      <c r="P1430" s="98">
        <f>P242+'Emission factors'!$H$16*'GHG Estimation'!P638+'Emission factors'!$H$17*'GHG Estimation'!P1034</f>
        <v>0</v>
      </c>
      <c r="Q1430" s="98">
        <f>Q242+'Emission factors'!$H$16*'GHG Estimation'!Q638+'Emission factors'!$H$17*'GHG Estimation'!Q1034</f>
        <v>0</v>
      </c>
      <c r="R1430" s="98">
        <f>R242+'Emission factors'!$H$16*'GHG Estimation'!R638+'Emission factors'!$H$17*'GHG Estimation'!R1034</f>
        <v>0</v>
      </c>
      <c r="S1430" s="98">
        <f>S242+'Emission factors'!$H$16*'GHG Estimation'!S638+'Emission factors'!$H$17*'GHG Estimation'!S1034</f>
        <v>0</v>
      </c>
      <c r="T1430" s="98">
        <f>T242+'Emission factors'!$H$16*'GHG Estimation'!T638+'Emission factors'!$H$17*'GHG Estimation'!T1034</f>
        <v>0</v>
      </c>
      <c r="U1430" s="98">
        <f>U242+'Emission factors'!$H$16*'GHG Estimation'!U638+'Emission factors'!$H$17*'GHG Estimation'!U1034</f>
        <v>0</v>
      </c>
    </row>
    <row r="1431" spans="1:21" x14ac:dyDescent="0.25">
      <c r="A1431" s="92" t="s">
        <v>11</v>
      </c>
      <c r="B1431" s="92" t="s">
        <v>12</v>
      </c>
      <c r="C1431" s="92" t="s">
        <v>13</v>
      </c>
      <c r="D1431" s="92" t="s">
        <v>23</v>
      </c>
      <c r="E1431" s="92" t="s">
        <v>44</v>
      </c>
      <c r="G1431" s="92" t="s">
        <v>97</v>
      </c>
      <c r="H1431" s="92" t="s">
        <v>94</v>
      </c>
      <c r="I1431" s="88" t="s">
        <v>232</v>
      </c>
      <c r="L1431" s="98">
        <f>L243+'Emission factors'!$H$16*'GHG Estimation'!L639+'Emission factors'!$H$17*'GHG Estimation'!L1035</f>
        <v>0</v>
      </c>
      <c r="M1431" s="98">
        <f>M243+'Emission factors'!$H$16*'GHG Estimation'!M639+'Emission factors'!$H$17*'GHG Estimation'!M1035</f>
        <v>0</v>
      </c>
      <c r="N1431" s="98">
        <f>N243+'Emission factors'!$H$16*'GHG Estimation'!N639+'Emission factors'!$H$17*'GHG Estimation'!N1035</f>
        <v>0</v>
      </c>
      <c r="O1431" s="98">
        <f>O243+'Emission factors'!$H$16*'GHG Estimation'!O639+'Emission factors'!$H$17*'GHG Estimation'!O1035</f>
        <v>0</v>
      </c>
      <c r="P1431" s="98">
        <f>P243+'Emission factors'!$H$16*'GHG Estimation'!P639+'Emission factors'!$H$17*'GHG Estimation'!P1035</f>
        <v>0</v>
      </c>
      <c r="Q1431" s="98">
        <f>Q243+'Emission factors'!$H$16*'GHG Estimation'!Q639+'Emission factors'!$H$17*'GHG Estimation'!Q1035</f>
        <v>0</v>
      </c>
      <c r="R1431" s="98">
        <f>R243+'Emission factors'!$H$16*'GHG Estimation'!R639+'Emission factors'!$H$17*'GHG Estimation'!R1035</f>
        <v>0</v>
      </c>
      <c r="S1431" s="98">
        <f>S243+'Emission factors'!$H$16*'GHG Estimation'!S639+'Emission factors'!$H$17*'GHG Estimation'!S1035</f>
        <v>0</v>
      </c>
      <c r="T1431" s="98">
        <f>T243+'Emission factors'!$H$16*'GHG Estimation'!T639+'Emission factors'!$H$17*'GHG Estimation'!T1035</f>
        <v>0</v>
      </c>
      <c r="U1431" s="98">
        <f>U243+'Emission factors'!$H$16*'GHG Estimation'!U639+'Emission factors'!$H$17*'GHG Estimation'!U1035</f>
        <v>0</v>
      </c>
    </row>
    <row r="1432" spans="1:21" x14ac:dyDescent="0.25">
      <c r="A1432" s="92" t="s">
        <v>11</v>
      </c>
      <c r="B1432" s="92" t="s">
        <v>12</v>
      </c>
      <c r="C1432" s="92" t="s">
        <v>13</v>
      </c>
      <c r="D1432" s="92" t="s">
        <v>23</v>
      </c>
      <c r="E1432" s="92" t="s">
        <v>44</v>
      </c>
      <c r="G1432" s="92" t="s">
        <v>97</v>
      </c>
      <c r="H1432" s="92" t="s">
        <v>94</v>
      </c>
      <c r="I1432" s="92" t="s">
        <v>225</v>
      </c>
      <c r="L1432" s="98">
        <f>L244+'Emission factors'!$H$16*'GHG Estimation'!L640+'Emission factors'!$H$17*'GHG Estimation'!L1036</f>
        <v>0</v>
      </c>
      <c r="M1432" s="98">
        <f>M244+'Emission factors'!$H$16*'GHG Estimation'!M640+'Emission factors'!$H$17*'GHG Estimation'!M1036</f>
        <v>0</v>
      </c>
      <c r="N1432" s="98">
        <f>N244+'Emission factors'!$H$16*'GHG Estimation'!N640+'Emission factors'!$H$17*'GHG Estimation'!N1036</f>
        <v>0</v>
      </c>
      <c r="O1432" s="98">
        <f>O244+'Emission factors'!$H$16*'GHG Estimation'!O640+'Emission factors'!$H$17*'GHG Estimation'!O1036</f>
        <v>0</v>
      </c>
      <c r="P1432" s="98">
        <f>P244+'Emission factors'!$H$16*'GHG Estimation'!P640+'Emission factors'!$H$17*'GHG Estimation'!P1036</f>
        <v>0</v>
      </c>
      <c r="Q1432" s="98">
        <f>Q244+'Emission factors'!$H$16*'GHG Estimation'!Q640+'Emission factors'!$H$17*'GHG Estimation'!Q1036</f>
        <v>0</v>
      </c>
      <c r="R1432" s="98">
        <f>R244+'Emission factors'!$H$16*'GHG Estimation'!R640+'Emission factors'!$H$17*'GHG Estimation'!R1036</f>
        <v>0</v>
      </c>
      <c r="S1432" s="98">
        <f>S244+'Emission factors'!$H$16*'GHG Estimation'!S640+'Emission factors'!$H$17*'GHG Estimation'!S1036</f>
        <v>0</v>
      </c>
      <c r="T1432" s="98">
        <f>T244+'Emission factors'!$H$16*'GHG Estimation'!T640+'Emission factors'!$H$17*'GHG Estimation'!T1036</f>
        <v>0</v>
      </c>
      <c r="U1432" s="98">
        <f>U244+'Emission factors'!$H$16*'GHG Estimation'!U640+'Emission factors'!$H$17*'GHG Estimation'!U1036</f>
        <v>0</v>
      </c>
    </row>
    <row r="1433" spans="1:21" x14ac:dyDescent="0.25">
      <c r="A1433" s="92" t="s">
        <v>11</v>
      </c>
      <c r="B1433" s="92" t="s">
        <v>12</v>
      </c>
      <c r="C1433" s="92" t="s">
        <v>13</v>
      </c>
      <c r="D1433" s="92" t="s">
        <v>23</v>
      </c>
      <c r="E1433" s="92" t="s">
        <v>44</v>
      </c>
      <c r="G1433" s="92" t="s">
        <v>97</v>
      </c>
      <c r="H1433" s="92" t="s">
        <v>94</v>
      </c>
      <c r="I1433" s="88" t="s">
        <v>205</v>
      </c>
      <c r="L1433" s="98">
        <f>L245+'Emission factors'!$H$16*'GHG Estimation'!L641+'Emission factors'!$H$17*'GHG Estimation'!L1037</f>
        <v>1001.1200832</v>
      </c>
      <c r="M1433" s="98">
        <f>M245+'Emission factors'!$H$16*'GHG Estimation'!M641+'Emission factors'!$H$17*'GHG Estimation'!M1037</f>
        <v>1036.5088492799998</v>
      </c>
      <c r="N1433" s="98">
        <f>N245+'Emission factors'!$H$16*'GHG Estimation'!N641+'Emission factors'!$H$17*'GHG Estimation'!N1037</f>
        <v>844.44531071999995</v>
      </c>
      <c r="O1433" s="98">
        <f>O245+'Emission factors'!$H$16*'GHG Estimation'!O641+'Emission factors'!$H$17*'GHG Estimation'!O1037</f>
        <v>810.29783423999993</v>
      </c>
      <c r="P1433" s="98">
        <f>P245+'Emission factors'!$H$16*'GHG Estimation'!P641+'Emission factors'!$H$17*'GHG Estimation'!P1037</f>
        <v>780.19455936000008</v>
      </c>
      <c r="Q1433" s="98">
        <f>Q245+'Emission factors'!$H$16*'GHG Estimation'!Q641+'Emission factors'!$H$17*'GHG Estimation'!Q1037</f>
        <v>744.60558528000013</v>
      </c>
      <c r="R1433" s="98">
        <f>R245+'Emission factors'!$H$16*'GHG Estimation'!R641+'Emission factors'!$H$17*'GHG Estimation'!R1037</f>
        <v>655.78530815999977</v>
      </c>
      <c r="S1433" s="98">
        <f>S245+'Emission factors'!$H$16*'GHG Estimation'!S641+'Emission factors'!$H$17*'GHG Estimation'!S1037</f>
        <v>694.12113600000009</v>
      </c>
      <c r="T1433" s="98">
        <f>T245+'Emission factors'!$H$16*'GHG Estimation'!T641+'Emission factors'!$H$17*'GHG Estimation'!T1037</f>
        <v>515.20725887999993</v>
      </c>
      <c r="U1433" s="98">
        <f>U245+'Emission factors'!$H$16*'GHG Estimation'!U641+'Emission factors'!$H$17*'GHG Estimation'!U1037</f>
        <v>374.42099328</v>
      </c>
    </row>
    <row r="1434" spans="1:21" x14ac:dyDescent="0.25">
      <c r="A1434" s="92" t="s">
        <v>11</v>
      </c>
      <c r="B1434" s="92" t="s">
        <v>12</v>
      </c>
      <c r="C1434" s="92" t="s">
        <v>13</v>
      </c>
      <c r="D1434" s="92" t="s">
        <v>23</v>
      </c>
      <c r="E1434" s="92" t="s">
        <v>44</v>
      </c>
      <c r="G1434" s="92" t="s">
        <v>97</v>
      </c>
      <c r="H1434" s="92" t="s">
        <v>94</v>
      </c>
      <c r="I1434" s="88" t="s">
        <v>204</v>
      </c>
      <c r="L1434" s="98">
        <f>L246+'Emission factors'!$H$16*'GHG Estimation'!L642+'Emission factors'!$H$17*'GHG Estimation'!L1038</f>
        <v>98.406236159999978</v>
      </c>
      <c r="M1434" s="98">
        <f>M246+'Emission factors'!$H$16*'GHG Estimation'!M642+'Emission factors'!$H$17*'GHG Estimation'!M1038</f>
        <v>123.00779519999998</v>
      </c>
      <c r="N1434" s="98">
        <f>N246+'Emission factors'!$H$16*'GHG Estimation'!N642+'Emission factors'!$H$17*'GHG Estimation'!N1038</f>
        <v>57.403637760000002</v>
      </c>
      <c r="O1434" s="98">
        <f>O246+'Emission factors'!$H$16*'GHG Estimation'!O642+'Emission factors'!$H$17*'GHG Estimation'!O1038</f>
        <v>8.2005196800000011</v>
      </c>
      <c r="P1434" s="98">
        <f>P246+'Emission factors'!$H$16*'GHG Estimation'!P642+'Emission factors'!$H$17*'GHG Estimation'!P1038</f>
        <v>0</v>
      </c>
      <c r="Q1434" s="98">
        <f>Q246+'Emission factors'!$H$16*'GHG Estimation'!Q642+'Emission factors'!$H$17*'GHG Estimation'!Q1038</f>
        <v>0</v>
      </c>
      <c r="R1434" s="98">
        <f>R246+'Emission factors'!$H$16*'GHG Estimation'!R642+'Emission factors'!$H$17*'GHG Estimation'!R1038</f>
        <v>0</v>
      </c>
      <c r="S1434" s="98">
        <f>S246+'Emission factors'!$H$16*'GHG Estimation'!S642+'Emission factors'!$H$17*'GHG Estimation'!S1038</f>
        <v>0</v>
      </c>
      <c r="T1434" s="98">
        <f>T246+'Emission factors'!$H$16*'GHG Estimation'!T642+'Emission factors'!$H$17*'GHG Estimation'!T1038</f>
        <v>0</v>
      </c>
      <c r="U1434" s="98">
        <f>U246+'Emission factors'!$H$16*'GHG Estimation'!U642+'Emission factors'!$H$17*'GHG Estimation'!U1038</f>
        <v>0</v>
      </c>
    </row>
    <row r="1435" spans="1:21" x14ac:dyDescent="0.25">
      <c r="A1435" s="92" t="s">
        <v>11</v>
      </c>
      <c r="B1435" s="92" t="s">
        <v>12</v>
      </c>
      <c r="C1435" s="92" t="s">
        <v>13</v>
      </c>
      <c r="D1435" s="92" t="s">
        <v>23</v>
      </c>
      <c r="E1435" s="92" t="s">
        <v>44</v>
      </c>
      <c r="G1435" s="92" t="s">
        <v>97</v>
      </c>
      <c r="H1435" s="92" t="s">
        <v>94</v>
      </c>
      <c r="I1435" s="88" t="s">
        <v>228</v>
      </c>
      <c r="L1435" s="98">
        <f>L247+'Emission factors'!$H$16*'GHG Estimation'!L643+'Emission factors'!$H$17*'GHG Estimation'!L1039</f>
        <v>0</v>
      </c>
      <c r="M1435" s="98">
        <f>M247+'Emission factors'!$H$16*'GHG Estimation'!M643+'Emission factors'!$H$17*'GHG Estimation'!M1039</f>
        <v>0</v>
      </c>
      <c r="N1435" s="98">
        <f>N247+'Emission factors'!$H$16*'GHG Estimation'!N643+'Emission factors'!$H$17*'GHG Estimation'!N1039</f>
        <v>0</v>
      </c>
      <c r="O1435" s="98">
        <f>O247+'Emission factors'!$H$16*'GHG Estimation'!O643+'Emission factors'!$H$17*'GHG Estimation'!O1039</f>
        <v>0</v>
      </c>
      <c r="P1435" s="98">
        <f>P247+'Emission factors'!$H$16*'GHG Estimation'!P643+'Emission factors'!$H$17*'GHG Estimation'!P1039</f>
        <v>0</v>
      </c>
      <c r="Q1435" s="98">
        <f>Q247+'Emission factors'!$H$16*'GHG Estimation'!Q643+'Emission factors'!$H$17*'GHG Estimation'!Q1039</f>
        <v>0</v>
      </c>
      <c r="R1435" s="98">
        <f>R247+'Emission factors'!$H$16*'GHG Estimation'!R643+'Emission factors'!$H$17*'GHG Estimation'!R1039</f>
        <v>0</v>
      </c>
      <c r="S1435" s="98">
        <f>S247+'Emission factors'!$H$16*'GHG Estimation'!S643+'Emission factors'!$H$17*'GHG Estimation'!S1039</f>
        <v>0</v>
      </c>
      <c r="T1435" s="98">
        <f>T247+'Emission factors'!$H$16*'GHG Estimation'!T643+'Emission factors'!$H$17*'GHG Estimation'!T1039</f>
        <v>0</v>
      </c>
      <c r="U1435" s="98">
        <f>U247+'Emission factors'!$H$16*'GHG Estimation'!U643+'Emission factors'!$H$17*'GHG Estimation'!U1039</f>
        <v>0</v>
      </c>
    </row>
    <row r="1436" spans="1:21" x14ac:dyDescent="0.25">
      <c r="A1436" s="92" t="s">
        <v>11</v>
      </c>
      <c r="B1436" s="92" t="s">
        <v>12</v>
      </c>
      <c r="C1436" s="92" t="s">
        <v>13</v>
      </c>
      <c r="D1436" s="92" t="s">
        <v>23</v>
      </c>
      <c r="E1436" s="92" t="s">
        <v>44</v>
      </c>
      <c r="G1436" s="92" t="s">
        <v>97</v>
      </c>
      <c r="H1436" s="92" t="s">
        <v>94</v>
      </c>
      <c r="I1436" s="88" t="s">
        <v>202</v>
      </c>
      <c r="L1436" s="98">
        <f>L248+'Emission factors'!$H$16*'GHG Estimation'!L644+'Emission factors'!$H$17*'GHG Estimation'!L1040</f>
        <v>0</v>
      </c>
      <c r="M1436" s="98">
        <f>M248+'Emission factors'!$H$16*'GHG Estimation'!M644+'Emission factors'!$H$17*'GHG Estimation'!M1040</f>
        <v>0</v>
      </c>
      <c r="N1436" s="98">
        <f>N248+'Emission factors'!$H$16*'GHG Estimation'!N644+'Emission factors'!$H$17*'GHG Estimation'!N1040</f>
        <v>0</v>
      </c>
      <c r="O1436" s="98">
        <f>O248+'Emission factors'!$H$16*'GHG Estimation'!O644+'Emission factors'!$H$17*'GHG Estimation'!O1040</f>
        <v>0</v>
      </c>
      <c r="P1436" s="98">
        <f>P248+'Emission factors'!$H$16*'GHG Estimation'!P644+'Emission factors'!$H$17*'GHG Estimation'!P1040</f>
        <v>0</v>
      </c>
      <c r="Q1436" s="98">
        <f>Q248+'Emission factors'!$H$16*'GHG Estimation'!Q644+'Emission factors'!$H$17*'GHG Estimation'!Q1040</f>
        <v>0</v>
      </c>
      <c r="R1436" s="98">
        <f>R248+'Emission factors'!$H$16*'GHG Estimation'!R644+'Emission factors'!$H$17*'GHG Estimation'!R1040</f>
        <v>0</v>
      </c>
      <c r="S1436" s="98">
        <f>S248+'Emission factors'!$H$16*'GHG Estimation'!S644+'Emission factors'!$H$17*'GHG Estimation'!S1040</f>
        <v>0</v>
      </c>
      <c r="T1436" s="98">
        <f>T248+'Emission factors'!$H$16*'GHG Estimation'!T644+'Emission factors'!$H$17*'GHG Estimation'!T1040</f>
        <v>0</v>
      </c>
      <c r="U1436" s="98">
        <f>U248+'Emission factors'!$H$16*'GHG Estimation'!U644+'Emission factors'!$H$17*'GHG Estimation'!U1040</f>
        <v>0</v>
      </c>
    </row>
    <row r="1437" spans="1:21" x14ac:dyDescent="0.25">
      <c r="A1437" s="92" t="s">
        <v>11</v>
      </c>
      <c r="B1437" s="92" t="s">
        <v>12</v>
      </c>
      <c r="C1437" s="92" t="s">
        <v>13</v>
      </c>
      <c r="D1437" s="92" t="s">
        <v>23</v>
      </c>
      <c r="E1437" s="92" t="s">
        <v>44</v>
      </c>
      <c r="G1437" s="92" t="s">
        <v>97</v>
      </c>
      <c r="H1437" s="92" t="s">
        <v>94</v>
      </c>
      <c r="I1437" s="88" t="s">
        <v>190</v>
      </c>
      <c r="L1437" s="98">
        <f>L249+'Emission factors'!$H$16*'GHG Estimation'!L645+'Emission factors'!$H$17*'GHG Estimation'!L1041</f>
        <v>0</v>
      </c>
      <c r="M1437" s="98">
        <f>M249+'Emission factors'!$H$16*'GHG Estimation'!M645+'Emission factors'!$H$17*'GHG Estimation'!M1041</f>
        <v>0</v>
      </c>
      <c r="N1437" s="98">
        <f>N249+'Emission factors'!$H$16*'GHG Estimation'!N645+'Emission factors'!$H$17*'GHG Estimation'!N1041</f>
        <v>0</v>
      </c>
      <c r="O1437" s="98">
        <f>O249+'Emission factors'!$H$16*'GHG Estimation'!O645+'Emission factors'!$H$17*'GHG Estimation'!O1041</f>
        <v>0</v>
      </c>
      <c r="P1437" s="98">
        <f>P249+'Emission factors'!$H$16*'GHG Estimation'!P645+'Emission factors'!$H$17*'GHG Estimation'!P1041</f>
        <v>0</v>
      </c>
      <c r="Q1437" s="98">
        <f>Q249+'Emission factors'!$H$16*'GHG Estimation'!Q645+'Emission factors'!$H$17*'GHG Estimation'!Q1041</f>
        <v>0</v>
      </c>
      <c r="R1437" s="98">
        <f>R249+'Emission factors'!$H$16*'GHG Estimation'!R645+'Emission factors'!$H$17*'GHG Estimation'!R1041</f>
        <v>0</v>
      </c>
      <c r="S1437" s="98">
        <f>S249+'Emission factors'!$H$16*'GHG Estimation'!S645+'Emission factors'!$H$17*'GHG Estimation'!S1041</f>
        <v>0</v>
      </c>
      <c r="T1437" s="98">
        <f>T249+'Emission factors'!$H$16*'GHG Estimation'!T645+'Emission factors'!$H$17*'GHG Estimation'!T1041</f>
        <v>0</v>
      </c>
      <c r="U1437" s="98">
        <f>U249+'Emission factors'!$H$16*'GHG Estimation'!U645+'Emission factors'!$H$17*'GHG Estimation'!U1041</f>
        <v>0</v>
      </c>
    </row>
    <row r="1438" spans="1:21" x14ac:dyDescent="0.25">
      <c r="A1438" s="92" t="s">
        <v>11</v>
      </c>
      <c r="B1438" s="92" t="s">
        <v>12</v>
      </c>
      <c r="C1438" s="92" t="s">
        <v>13</v>
      </c>
      <c r="D1438" s="92" t="s">
        <v>23</v>
      </c>
      <c r="E1438" s="92" t="s">
        <v>44</v>
      </c>
      <c r="G1438" s="92" t="s">
        <v>97</v>
      </c>
      <c r="H1438" s="92" t="s">
        <v>94</v>
      </c>
      <c r="I1438" s="88" t="s">
        <v>210</v>
      </c>
      <c r="L1438" s="98">
        <f>L250+'Emission factors'!$H$16*'GHG Estimation'!L646+'Emission factors'!$H$17*'GHG Estimation'!L1042</f>
        <v>0</v>
      </c>
      <c r="M1438" s="98">
        <f>M250+'Emission factors'!$H$16*'GHG Estimation'!M646+'Emission factors'!$H$17*'GHG Estimation'!M1042</f>
        <v>0</v>
      </c>
      <c r="N1438" s="98">
        <f>N250+'Emission factors'!$H$16*'GHG Estimation'!N646+'Emission factors'!$H$17*'GHG Estimation'!N1042</f>
        <v>0</v>
      </c>
      <c r="O1438" s="98">
        <f>O250+'Emission factors'!$H$16*'GHG Estimation'!O646+'Emission factors'!$H$17*'GHG Estimation'!O1042</f>
        <v>0</v>
      </c>
      <c r="P1438" s="98">
        <f>P250+'Emission factors'!$H$16*'GHG Estimation'!P646+'Emission factors'!$H$17*'GHG Estimation'!P1042</f>
        <v>0</v>
      </c>
      <c r="Q1438" s="98">
        <f>Q250+'Emission factors'!$H$16*'GHG Estimation'!Q646+'Emission factors'!$H$17*'GHG Estimation'!Q1042</f>
        <v>0</v>
      </c>
      <c r="R1438" s="98">
        <f>R250+'Emission factors'!$H$16*'GHG Estimation'!R646+'Emission factors'!$H$17*'GHG Estimation'!R1042</f>
        <v>0</v>
      </c>
      <c r="S1438" s="98">
        <f>S250+'Emission factors'!$H$16*'GHG Estimation'!S646+'Emission factors'!$H$17*'GHG Estimation'!S1042</f>
        <v>0</v>
      </c>
      <c r="T1438" s="98">
        <f>T250+'Emission factors'!$H$16*'GHG Estimation'!T646+'Emission factors'!$H$17*'GHG Estimation'!T1042</f>
        <v>0</v>
      </c>
      <c r="U1438" s="98">
        <f>U250+'Emission factors'!$H$16*'GHG Estimation'!U646+'Emission factors'!$H$17*'GHG Estimation'!U1042</f>
        <v>0</v>
      </c>
    </row>
    <row r="1439" spans="1:21" x14ac:dyDescent="0.25">
      <c r="A1439" s="92" t="s">
        <v>11</v>
      </c>
      <c r="B1439" s="92" t="s">
        <v>12</v>
      </c>
      <c r="C1439" s="92" t="s">
        <v>13</v>
      </c>
      <c r="D1439" s="92" t="s">
        <v>23</v>
      </c>
      <c r="E1439" s="92" t="s">
        <v>44</v>
      </c>
      <c r="G1439" s="92" t="s">
        <v>97</v>
      </c>
      <c r="H1439" s="92" t="s">
        <v>94</v>
      </c>
      <c r="I1439" s="88" t="s">
        <v>199</v>
      </c>
      <c r="L1439" s="98">
        <f>L251+'Emission factors'!$H$16*'GHG Estimation'!L647+'Emission factors'!$H$17*'GHG Estimation'!L1043</f>
        <v>2394.3435302399998</v>
      </c>
      <c r="M1439" s="98">
        <f>M251+'Emission factors'!$H$16*'GHG Estimation'!M647+'Emission factors'!$H$17*'GHG Estimation'!M1043</f>
        <v>1853.2533811199996</v>
      </c>
      <c r="N1439" s="98">
        <f>N251+'Emission factors'!$H$16*'GHG Estimation'!N647+'Emission factors'!$H$17*'GHG Estimation'!N1043</f>
        <v>1689.1789209599995</v>
      </c>
      <c r="O1439" s="98">
        <f>O251+'Emission factors'!$H$16*'GHG Estimation'!O647+'Emission factors'!$H$17*'GHG Estimation'!O1043</f>
        <v>1303.7464876800002</v>
      </c>
      <c r="P1439" s="98">
        <f>P251+'Emission factors'!$H$16*'GHG Estimation'!P647+'Emission factors'!$H$17*'GHG Estimation'!P1043</f>
        <v>1180.7947507200001</v>
      </c>
      <c r="Q1439" s="98">
        <f>Q251+'Emission factors'!$H$16*'GHG Estimation'!Q647+'Emission factors'!$H$17*'GHG Estimation'!Q1043</f>
        <v>1139.7040608</v>
      </c>
      <c r="R1439" s="98">
        <f>R251+'Emission factors'!$H$16*'GHG Estimation'!R647+'Emission factors'!$H$17*'GHG Estimation'!R1043</f>
        <v>1089.0754617599998</v>
      </c>
      <c r="S1439" s="98">
        <f>S251+'Emission factors'!$H$16*'GHG Estimation'!S647+'Emission factors'!$H$17*'GHG Estimation'!S1043</f>
        <v>990.66121727999985</v>
      </c>
      <c r="T1439" s="98">
        <f>T251+'Emission factors'!$H$16*'GHG Estimation'!T647+'Emission factors'!$H$17*'GHG Estimation'!T1043</f>
        <v>929.16532799999982</v>
      </c>
      <c r="U1439" s="98">
        <f>U251+'Emission factors'!$H$16*'GHG Estimation'!U647+'Emission factors'!$H$17*'GHG Estimation'!U1043</f>
        <v>655.88140799999996</v>
      </c>
    </row>
    <row r="1440" spans="1:21" x14ac:dyDescent="0.25">
      <c r="A1440" s="92" t="s">
        <v>11</v>
      </c>
      <c r="B1440" s="92" t="s">
        <v>12</v>
      </c>
      <c r="C1440" s="92" t="s">
        <v>13</v>
      </c>
      <c r="D1440" s="92" t="s">
        <v>23</v>
      </c>
      <c r="E1440" s="92" t="s">
        <v>44</v>
      </c>
      <c r="G1440" s="92" t="s">
        <v>97</v>
      </c>
      <c r="H1440" s="92" t="s">
        <v>94</v>
      </c>
      <c r="I1440" s="88" t="s">
        <v>233</v>
      </c>
      <c r="L1440" s="98">
        <f>L252+'Emission factors'!$H$16*'GHG Estimation'!L648+'Emission factors'!$H$17*'GHG Estimation'!L1044</f>
        <v>0</v>
      </c>
      <c r="M1440" s="98">
        <f>M252+'Emission factors'!$H$16*'GHG Estimation'!M648+'Emission factors'!$H$17*'GHG Estimation'!M1044</f>
        <v>0</v>
      </c>
      <c r="N1440" s="98">
        <f>N252+'Emission factors'!$H$16*'GHG Estimation'!N648+'Emission factors'!$H$17*'GHG Estimation'!N1044</f>
        <v>0</v>
      </c>
      <c r="O1440" s="98">
        <f>O252+'Emission factors'!$H$16*'GHG Estimation'!O648+'Emission factors'!$H$17*'GHG Estimation'!O1044</f>
        <v>0</v>
      </c>
      <c r="P1440" s="98">
        <f>P252+'Emission factors'!$H$16*'GHG Estimation'!P648+'Emission factors'!$H$17*'GHG Estimation'!P1044</f>
        <v>0</v>
      </c>
      <c r="Q1440" s="98">
        <f>Q252+'Emission factors'!$H$16*'GHG Estimation'!Q648+'Emission factors'!$H$17*'GHG Estimation'!Q1044</f>
        <v>0</v>
      </c>
      <c r="R1440" s="98">
        <f>R252+'Emission factors'!$H$16*'GHG Estimation'!R648+'Emission factors'!$H$17*'GHG Estimation'!R1044</f>
        <v>0</v>
      </c>
      <c r="S1440" s="98">
        <f>S252+'Emission factors'!$H$16*'GHG Estimation'!S648+'Emission factors'!$H$17*'GHG Estimation'!S1044</f>
        <v>0</v>
      </c>
      <c r="T1440" s="98">
        <f>T252+'Emission factors'!$H$16*'GHG Estimation'!T648+'Emission factors'!$H$17*'GHG Estimation'!T1044</f>
        <v>0</v>
      </c>
      <c r="U1440" s="98">
        <f>U252+'Emission factors'!$H$16*'GHG Estimation'!U648+'Emission factors'!$H$17*'GHG Estimation'!U1044</f>
        <v>0</v>
      </c>
    </row>
    <row r="1441" spans="1:21" x14ac:dyDescent="0.25">
      <c r="A1441" s="92" t="s">
        <v>11</v>
      </c>
      <c r="B1441" s="92" t="s">
        <v>12</v>
      </c>
      <c r="C1441" s="92" t="s">
        <v>13</v>
      </c>
      <c r="D1441" s="92" t="s">
        <v>23</v>
      </c>
      <c r="E1441" s="92" t="s">
        <v>44</v>
      </c>
      <c r="G1441" s="92" t="s">
        <v>97</v>
      </c>
      <c r="H1441" s="92" t="s">
        <v>94</v>
      </c>
      <c r="I1441" s="88" t="s">
        <v>200</v>
      </c>
      <c r="L1441" s="98">
        <f>L253+'Emission factors'!$H$16*'GHG Estimation'!L649+'Emission factors'!$H$17*'GHG Estimation'!L1045</f>
        <v>4507.4749036799985</v>
      </c>
      <c r="M1441" s="98">
        <f>M253+'Emission factors'!$H$16*'GHG Estimation'!M649+'Emission factors'!$H$17*'GHG Estimation'!M1045</f>
        <v>4522.4104204799987</v>
      </c>
      <c r="N1441" s="98">
        <f>N253+'Emission factors'!$H$16*'GHG Estimation'!N649+'Emission factors'!$H$17*'GHG Estimation'!N1045</f>
        <v>4166.2083551999995</v>
      </c>
      <c r="O1441" s="98">
        <f>O253+'Emission factors'!$H$16*'GHG Estimation'!O649+'Emission factors'!$H$17*'GHG Estimation'!O1045</f>
        <v>3796.1599046399992</v>
      </c>
      <c r="P1441" s="98">
        <f>P253+'Emission factors'!$H$16*'GHG Estimation'!P649+'Emission factors'!$H$17*'GHG Estimation'!P1045</f>
        <v>2968.0435583999997</v>
      </c>
      <c r="Q1441" s="98">
        <f>Q253+'Emission factors'!$H$16*'GHG Estimation'!Q649+'Emission factors'!$H$17*'GHG Estimation'!Q1045</f>
        <v>1074.0678700800001</v>
      </c>
      <c r="R1441" s="98">
        <f>R253+'Emission factors'!$H$16*'GHG Estimation'!R649+'Emission factors'!$H$17*'GHG Estimation'!R1045</f>
        <v>155.78584896000001</v>
      </c>
      <c r="S1441" s="98">
        <f>S253+'Emission factors'!$H$16*'GHG Estimation'!S649+'Emission factors'!$H$17*'GHG Estimation'!S1045</f>
        <v>32.802078720000004</v>
      </c>
      <c r="T1441" s="98">
        <f>T253+'Emission factors'!$H$16*'GHG Estimation'!T649+'Emission factors'!$H$17*'GHG Estimation'!T1045</f>
        <v>57.403637759999988</v>
      </c>
      <c r="U1441" s="98">
        <f>U253+'Emission factors'!$H$16*'GHG Estimation'!U649+'Emission factors'!$H$17*'GHG Estimation'!U1045</f>
        <v>65.604157440000009</v>
      </c>
    </row>
    <row r="1442" spans="1:21" x14ac:dyDescent="0.25">
      <c r="A1442" s="92" t="s">
        <v>11</v>
      </c>
      <c r="B1442" s="92" t="s">
        <v>12</v>
      </c>
      <c r="C1442" s="92" t="s">
        <v>13</v>
      </c>
      <c r="D1442" s="92" t="s">
        <v>23</v>
      </c>
      <c r="E1442" s="92" t="s">
        <v>26</v>
      </c>
      <c r="G1442" s="92" t="s">
        <v>97</v>
      </c>
      <c r="H1442" s="92" t="s">
        <v>94</v>
      </c>
      <c r="I1442" s="88" t="s">
        <v>203</v>
      </c>
      <c r="J1442" s="92" t="s">
        <v>13</v>
      </c>
      <c r="L1442" s="98">
        <f>L254+'Emission factors'!$H$16*'GHG Estimation'!L650+'Emission factors'!$H$17*'GHG Estimation'!L1046</f>
        <v>0</v>
      </c>
      <c r="M1442" s="98">
        <f>M254+'Emission factors'!$H$16*'GHG Estimation'!M650+'Emission factors'!$H$17*'GHG Estimation'!M1046</f>
        <v>0</v>
      </c>
      <c r="N1442" s="98">
        <f>N254+'Emission factors'!$H$16*'GHG Estimation'!N650+'Emission factors'!$H$17*'GHG Estimation'!N1046</f>
        <v>0</v>
      </c>
      <c r="O1442" s="98">
        <f>O254+'Emission factors'!$H$16*'GHG Estimation'!O650+'Emission factors'!$H$17*'GHG Estimation'!O1046</f>
        <v>0</v>
      </c>
      <c r="P1442" s="98">
        <f>P254+'Emission factors'!$H$16*'GHG Estimation'!P650+'Emission factors'!$H$17*'GHG Estimation'!P1046</f>
        <v>78.595164712349984</v>
      </c>
      <c r="Q1442" s="98">
        <f>Q254+'Emission factors'!$H$16*'GHG Estimation'!Q650+'Emission factors'!$H$17*'GHG Estimation'!Q1046</f>
        <v>142.967678514375</v>
      </c>
      <c r="R1442" s="98">
        <f>R254+'Emission factors'!$H$16*'GHG Estimation'!R650+'Emission factors'!$H$17*'GHG Estimation'!R1046</f>
        <v>77.097222323549985</v>
      </c>
      <c r="S1442" s="98">
        <f>S254+'Emission factors'!$H$16*'GHG Estimation'!S650+'Emission factors'!$H$17*'GHG Estimation'!S1046</f>
        <v>89.072959650674989</v>
      </c>
      <c r="T1442" s="98">
        <f>T254+'Emission factors'!$H$16*'GHG Estimation'!T650+'Emission factors'!$H$17*'GHG Estimation'!T1046</f>
        <v>25.449417043050001</v>
      </c>
      <c r="U1442" s="98">
        <f>U254+'Emission factors'!$H$16*'GHG Estimation'!U650+'Emission factors'!$H$17*'GHG Estimation'!U1046</f>
        <v>0</v>
      </c>
    </row>
    <row r="1443" spans="1:21" x14ac:dyDescent="0.25">
      <c r="A1443" s="92" t="s">
        <v>11</v>
      </c>
      <c r="B1443" s="92" t="s">
        <v>12</v>
      </c>
      <c r="C1443" s="92" t="s">
        <v>13</v>
      </c>
      <c r="D1443" s="92" t="s">
        <v>23</v>
      </c>
      <c r="E1443" s="92" t="s">
        <v>26</v>
      </c>
      <c r="G1443" s="92" t="s">
        <v>97</v>
      </c>
      <c r="H1443" s="92" t="s">
        <v>94</v>
      </c>
      <c r="I1443" s="88" t="s">
        <v>227</v>
      </c>
      <c r="L1443" s="98">
        <f>L255+'Emission factors'!$H$16*'GHG Estimation'!L651+'Emission factors'!$H$17*'GHG Estimation'!L1047</f>
        <v>0</v>
      </c>
      <c r="M1443" s="98">
        <f>M255+'Emission factors'!$H$16*'GHG Estimation'!M651+'Emission factors'!$H$17*'GHG Estimation'!M1047</f>
        <v>0</v>
      </c>
      <c r="N1443" s="98">
        <f>N255+'Emission factors'!$H$16*'GHG Estimation'!N651+'Emission factors'!$H$17*'GHG Estimation'!N1047</f>
        <v>0</v>
      </c>
      <c r="O1443" s="98">
        <f>O255+'Emission factors'!$H$16*'GHG Estimation'!O651+'Emission factors'!$H$17*'GHG Estimation'!O1047</f>
        <v>0</v>
      </c>
      <c r="P1443" s="98">
        <f>P255+'Emission factors'!$H$16*'GHG Estimation'!P651+'Emission factors'!$H$17*'GHG Estimation'!P1047</f>
        <v>0</v>
      </c>
      <c r="Q1443" s="98">
        <f>Q255+'Emission factors'!$H$16*'GHG Estimation'!Q651+'Emission factors'!$H$17*'GHG Estimation'!Q1047</f>
        <v>0</v>
      </c>
      <c r="R1443" s="98">
        <f>R255+'Emission factors'!$H$16*'GHG Estimation'!R651+'Emission factors'!$H$17*'GHG Estimation'!R1047</f>
        <v>0</v>
      </c>
      <c r="S1443" s="98">
        <f>S255+'Emission factors'!$H$16*'GHG Estimation'!S651+'Emission factors'!$H$17*'GHG Estimation'!S1047</f>
        <v>0</v>
      </c>
      <c r="T1443" s="98">
        <f>T255+'Emission factors'!$H$16*'GHG Estimation'!T651+'Emission factors'!$H$17*'GHG Estimation'!T1047</f>
        <v>0</v>
      </c>
      <c r="U1443" s="98">
        <f>U255+'Emission factors'!$H$16*'GHG Estimation'!U651+'Emission factors'!$H$17*'GHG Estimation'!U1047</f>
        <v>0</v>
      </c>
    </row>
    <row r="1444" spans="1:21" x14ac:dyDescent="0.25">
      <c r="A1444" s="92" t="s">
        <v>11</v>
      </c>
      <c r="B1444" s="92" t="s">
        <v>12</v>
      </c>
      <c r="C1444" s="92" t="s">
        <v>13</v>
      </c>
      <c r="D1444" s="92" t="s">
        <v>23</v>
      </c>
      <c r="E1444" s="92" t="s">
        <v>26</v>
      </c>
      <c r="G1444" s="92" t="s">
        <v>97</v>
      </c>
      <c r="H1444" s="92" t="s">
        <v>94</v>
      </c>
      <c r="I1444" s="88" t="s">
        <v>191</v>
      </c>
      <c r="L1444" s="98">
        <f>L256+'Emission factors'!$H$16*'GHG Estimation'!L652+'Emission factors'!$H$17*'GHG Estimation'!L1048</f>
        <v>0</v>
      </c>
      <c r="M1444" s="98">
        <f>M256+'Emission factors'!$H$16*'GHG Estimation'!M652+'Emission factors'!$H$17*'GHG Estimation'!M1048</f>
        <v>0</v>
      </c>
      <c r="N1444" s="98">
        <f>N256+'Emission factors'!$H$16*'GHG Estimation'!N652+'Emission factors'!$H$17*'GHG Estimation'!N1048</f>
        <v>0</v>
      </c>
      <c r="O1444" s="98">
        <f>O256+'Emission factors'!$H$16*'GHG Estimation'!O652+'Emission factors'!$H$17*'GHG Estimation'!O1048</f>
        <v>0</v>
      </c>
      <c r="P1444" s="98">
        <f>P256+'Emission factors'!$H$16*'GHG Estimation'!P652+'Emission factors'!$H$17*'GHG Estimation'!P1048</f>
        <v>0</v>
      </c>
      <c r="Q1444" s="98">
        <f>Q256+'Emission factors'!$H$16*'GHG Estimation'!Q652+'Emission factors'!$H$17*'GHG Estimation'!Q1048</f>
        <v>0</v>
      </c>
      <c r="R1444" s="98">
        <f>R256+'Emission factors'!$H$16*'GHG Estimation'!R652+'Emission factors'!$H$17*'GHG Estimation'!R1048</f>
        <v>0</v>
      </c>
      <c r="S1444" s="98">
        <f>S256+'Emission factors'!$H$16*'GHG Estimation'!S652+'Emission factors'!$H$17*'GHG Estimation'!S1048</f>
        <v>0</v>
      </c>
      <c r="T1444" s="98">
        <f>T256+'Emission factors'!$H$16*'GHG Estimation'!T652+'Emission factors'!$H$17*'GHG Estimation'!T1048</f>
        <v>0</v>
      </c>
      <c r="U1444" s="98">
        <f>U256+'Emission factors'!$H$16*'GHG Estimation'!U652+'Emission factors'!$H$17*'GHG Estimation'!U1048</f>
        <v>0</v>
      </c>
    </row>
    <row r="1445" spans="1:21" x14ac:dyDescent="0.25">
      <c r="A1445" s="92" t="s">
        <v>11</v>
      </c>
      <c r="B1445" s="92" t="s">
        <v>12</v>
      </c>
      <c r="C1445" s="92" t="s">
        <v>13</v>
      </c>
      <c r="D1445" s="92" t="s">
        <v>23</v>
      </c>
      <c r="E1445" s="92" t="s">
        <v>26</v>
      </c>
      <c r="G1445" s="92" t="s">
        <v>97</v>
      </c>
      <c r="H1445" s="92" t="s">
        <v>94</v>
      </c>
      <c r="I1445" s="88" t="s">
        <v>192</v>
      </c>
      <c r="L1445" s="98">
        <f>L257+'Emission factors'!$H$16*'GHG Estimation'!L653+'Emission factors'!$H$17*'GHG Estimation'!L1049</f>
        <v>0</v>
      </c>
      <c r="M1445" s="98">
        <f>M257+'Emission factors'!$H$16*'GHG Estimation'!M653+'Emission factors'!$H$17*'GHG Estimation'!M1049</f>
        <v>0</v>
      </c>
      <c r="N1445" s="98">
        <f>N257+'Emission factors'!$H$16*'GHG Estimation'!N653+'Emission factors'!$H$17*'GHG Estimation'!N1049</f>
        <v>0</v>
      </c>
      <c r="O1445" s="98">
        <f>O257+'Emission factors'!$H$16*'GHG Estimation'!O653+'Emission factors'!$H$17*'GHG Estimation'!O1049</f>
        <v>107.7582305943</v>
      </c>
      <c r="P1445" s="98">
        <f>P257+'Emission factors'!$H$16*'GHG Estimation'!P653+'Emission factors'!$H$17*'GHG Estimation'!P1049</f>
        <v>251.43587138670003</v>
      </c>
      <c r="Q1445" s="98">
        <f>Q257+'Emission factors'!$H$16*'GHG Estimation'!Q653+'Emission factors'!$H$17*'GHG Estimation'!Q1049</f>
        <v>211.03043580547501</v>
      </c>
      <c r="R1445" s="98">
        <f>R257+'Emission factors'!$H$16*'GHG Estimation'!R653+'Emission factors'!$H$17*'GHG Estimation'!R1049</f>
        <v>266.40749349142504</v>
      </c>
      <c r="S1445" s="98">
        <f>S257+'Emission factors'!$H$16*'GHG Estimation'!S653+'Emission factors'!$H$17*'GHG Estimation'!S1049</f>
        <v>181.09499337930001</v>
      </c>
      <c r="T1445" s="98">
        <f>T257+'Emission factors'!$H$16*'GHG Estimation'!T653+'Emission factors'!$H$17*'GHG Estimation'!T1049</f>
        <v>305.31498668385001</v>
      </c>
      <c r="U1445" s="98">
        <f>U257+'Emission factors'!$H$16*'GHG Estimation'!U653+'Emission factors'!$H$17*'GHG Estimation'!U1049</f>
        <v>89.798525495250004</v>
      </c>
    </row>
    <row r="1446" spans="1:21" x14ac:dyDescent="0.25">
      <c r="A1446" s="92" t="s">
        <v>11</v>
      </c>
      <c r="B1446" s="92" t="s">
        <v>12</v>
      </c>
      <c r="C1446" s="92" t="s">
        <v>13</v>
      </c>
      <c r="D1446" s="92" t="s">
        <v>23</v>
      </c>
      <c r="E1446" s="92" t="s">
        <v>26</v>
      </c>
      <c r="G1446" s="92" t="s">
        <v>97</v>
      </c>
      <c r="H1446" s="92" t="s">
        <v>94</v>
      </c>
      <c r="I1446" s="88" t="s">
        <v>206</v>
      </c>
      <c r="L1446" s="98">
        <f>L258+'Emission factors'!$H$16*'GHG Estimation'!L654+'Emission factors'!$H$17*'GHG Estimation'!L1050</f>
        <v>0</v>
      </c>
      <c r="M1446" s="98">
        <f>M258+'Emission factors'!$H$16*'GHG Estimation'!M654+'Emission factors'!$H$17*'GHG Estimation'!M1050</f>
        <v>0</v>
      </c>
      <c r="N1446" s="98">
        <f>N258+'Emission factors'!$H$16*'GHG Estimation'!N654+'Emission factors'!$H$17*'GHG Estimation'!N1050</f>
        <v>0</v>
      </c>
      <c r="O1446" s="98">
        <f>O258+'Emission factors'!$H$16*'GHG Estimation'!O654+'Emission factors'!$H$17*'GHG Estimation'!O1050</f>
        <v>1419.0195491901</v>
      </c>
      <c r="P1446" s="98">
        <f>P258+'Emission factors'!$H$16*'GHG Estimation'!P654+'Emission factors'!$H$17*'GHG Estimation'!P1050</f>
        <v>1200.4681943075248</v>
      </c>
      <c r="Q1446" s="98">
        <f>Q258+'Emission factors'!$H$16*'GHG Estimation'!Q654+'Emission factors'!$H$17*'GHG Estimation'!Q1050</f>
        <v>943.05615693217476</v>
      </c>
      <c r="R1446" s="98">
        <f>R258+'Emission factors'!$H$16*'GHG Estimation'!R654+'Emission factors'!$H$17*'GHG Estimation'!R1050</f>
        <v>884.68321446862478</v>
      </c>
      <c r="S1446" s="98">
        <f>S258+'Emission factors'!$H$16*'GHG Estimation'!S654+'Emission factors'!$H$17*'GHG Estimation'!S1050</f>
        <v>468.54389636339999</v>
      </c>
      <c r="T1446" s="98">
        <f>T258+'Emission factors'!$H$16*'GHG Estimation'!T654+'Emission factors'!$H$17*'GHG Estimation'!T1050</f>
        <v>371.247857140875</v>
      </c>
      <c r="U1446" s="98">
        <f>U258+'Emission factors'!$H$16*'GHG Estimation'!U654+'Emission factors'!$H$17*'GHG Estimation'!U1050</f>
        <v>275.44195852387503</v>
      </c>
    </row>
    <row r="1447" spans="1:21" x14ac:dyDescent="0.25">
      <c r="A1447" s="92" t="s">
        <v>11</v>
      </c>
      <c r="B1447" s="92" t="s">
        <v>12</v>
      </c>
      <c r="C1447" s="92" t="s">
        <v>13</v>
      </c>
      <c r="D1447" s="92" t="s">
        <v>23</v>
      </c>
      <c r="E1447" s="92" t="s">
        <v>26</v>
      </c>
      <c r="G1447" s="92" t="s">
        <v>97</v>
      </c>
      <c r="H1447" s="92" t="s">
        <v>94</v>
      </c>
      <c r="I1447" s="88" t="s">
        <v>220</v>
      </c>
      <c r="L1447" s="98">
        <f>L259+'Emission factors'!$H$16*'GHG Estimation'!L655+'Emission factors'!$H$17*'GHG Estimation'!L1051</f>
        <v>0</v>
      </c>
      <c r="M1447" s="98">
        <f>M259+'Emission factors'!$H$16*'GHG Estimation'!M655+'Emission factors'!$H$17*'GHG Estimation'!M1051</f>
        <v>0</v>
      </c>
      <c r="N1447" s="98">
        <f>N259+'Emission factors'!$H$16*'GHG Estimation'!N655+'Emission factors'!$H$17*'GHG Estimation'!N1051</f>
        <v>0</v>
      </c>
      <c r="O1447" s="98">
        <f>O259+'Emission factors'!$H$16*'GHG Estimation'!O655+'Emission factors'!$H$17*'GHG Estimation'!O1051</f>
        <v>0</v>
      </c>
      <c r="P1447" s="98">
        <f>P259+'Emission factors'!$H$16*'GHG Estimation'!P655+'Emission factors'!$H$17*'GHG Estimation'!P1051</f>
        <v>0</v>
      </c>
      <c r="Q1447" s="98">
        <f>Q259+'Emission factors'!$H$16*'GHG Estimation'!Q655+'Emission factors'!$H$17*'GHG Estimation'!Q1051</f>
        <v>0</v>
      </c>
      <c r="R1447" s="98">
        <f>R259+'Emission factors'!$H$16*'GHG Estimation'!R655+'Emission factors'!$H$17*'GHG Estimation'!R1051</f>
        <v>0</v>
      </c>
      <c r="S1447" s="98">
        <f>S259+'Emission factors'!$H$16*'GHG Estimation'!S655+'Emission factors'!$H$17*'GHG Estimation'!S1051</f>
        <v>0</v>
      </c>
      <c r="T1447" s="98">
        <f>T259+'Emission factors'!$H$16*'GHG Estimation'!T655+'Emission factors'!$H$17*'GHG Estimation'!T1051</f>
        <v>0</v>
      </c>
      <c r="U1447" s="98">
        <f>U259+'Emission factors'!$H$16*'GHG Estimation'!U655+'Emission factors'!$H$17*'GHG Estimation'!U1051</f>
        <v>0</v>
      </c>
    </row>
    <row r="1448" spans="1:21" x14ac:dyDescent="0.25">
      <c r="A1448" s="92" t="s">
        <v>11</v>
      </c>
      <c r="B1448" s="92" t="s">
        <v>12</v>
      </c>
      <c r="C1448" s="92" t="s">
        <v>13</v>
      </c>
      <c r="D1448" s="92" t="s">
        <v>23</v>
      </c>
      <c r="E1448" s="92" t="s">
        <v>26</v>
      </c>
      <c r="G1448" s="92" t="s">
        <v>97</v>
      </c>
      <c r="H1448" s="92" t="s">
        <v>94</v>
      </c>
      <c r="I1448" s="88" t="s">
        <v>193</v>
      </c>
      <c r="L1448" s="98">
        <f>L260+'Emission factors'!$H$16*'GHG Estimation'!L656+'Emission factors'!$H$17*'GHG Estimation'!L1052</f>
        <v>0</v>
      </c>
      <c r="M1448" s="98">
        <f>M260+'Emission factors'!$H$16*'GHG Estimation'!M656+'Emission factors'!$H$17*'GHG Estimation'!M1052</f>
        <v>0</v>
      </c>
      <c r="N1448" s="98">
        <f>N260+'Emission factors'!$H$16*'GHG Estimation'!N656+'Emission factors'!$H$17*'GHG Estimation'!N1052</f>
        <v>0</v>
      </c>
      <c r="O1448" s="98">
        <f>O260+'Emission factors'!$H$16*'GHG Estimation'!O656+'Emission factors'!$H$17*'GHG Estimation'!O1052</f>
        <v>67.360596796349995</v>
      </c>
      <c r="P1448" s="98">
        <f>P260+'Emission factors'!$H$16*'GHG Estimation'!P656+'Emission factors'!$H$17*'GHG Estimation'!P1052</f>
        <v>143.71664970877501</v>
      </c>
      <c r="Q1448" s="98">
        <f>Q260+'Emission factors'!$H$16*'GHG Estimation'!Q656+'Emission factors'!$H$17*'GHG Estimation'!Q1052</f>
        <v>121.263117443325</v>
      </c>
      <c r="R1448" s="98">
        <f>R260+'Emission factors'!$H$16*'GHG Estimation'!R656+'Emission factors'!$H$17*'GHG Estimation'!R1052</f>
        <v>107.78943772740001</v>
      </c>
      <c r="S1448" s="98">
        <f>S260+'Emission factors'!$H$16*'GHG Estimation'!S656+'Emission factors'!$H$17*'GHG Estimation'!S1052</f>
        <v>107.78943772740001</v>
      </c>
      <c r="T1448" s="98">
        <f>T260+'Emission factors'!$H$16*'GHG Estimation'!T656+'Emission factors'!$H$17*'GHG Estimation'!T1052</f>
        <v>67.368398579624994</v>
      </c>
      <c r="U1448" s="98">
        <f>U260+'Emission factors'!$H$16*'GHG Estimation'!U656+'Emission factors'!$H$17*'GHG Estimation'!U1052</f>
        <v>13.473679715925002</v>
      </c>
    </row>
    <row r="1449" spans="1:21" x14ac:dyDescent="0.25">
      <c r="A1449" s="92" t="s">
        <v>11</v>
      </c>
      <c r="B1449" s="92" t="s">
        <v>12</v>
      </c>
      <c r="C1449" s="92" t="s">
        <v>13</v>
      </c>
      <c r="D1449" s="92" t="s">
        <v>23</v>
      </c>
      <c r="E1449" s="92" t="s">
        <v>26</v>
      </c>
      <c r="G1449" s="92" t="s">
        <v>97</v>
      </c>
      <c r="H1449" s="92" t="s">
        <v>94</v>
      </c>
      <c r="I1449" s="88" t="s">
        <v>259</v>
      </c>
      <c r="L1449" s="98">
        <f>L261+'Emission factors'!$H$16*'GHG Estimation'!L657+'Emission factors'!$H$17*'GHG Estimation'!L1053</f>
        <v>0</v>
      </c>
      <c r="M1449" s="98">
        <f>M261+'Emission factors'!$H$16*'GHG Estimation'!M657+'Emission factors'!$H$17*'GHG Estimation'!M1053</f>
        <v>0</v>
      </c>
      <c r="N1449" s="98">
        <f>N261+'Emission factors'!$H$16*'GHG Estimation'!N657+'Emission factors'!$H$17*'GHG Estimation'!N1053</f>
        <v>0</v>
      </c>
      <c r="O1449" s="98">
        <f>O261+'Emission factors'!$H$16*'GHG Estimation'!O657+'Emission factors'!$H$17*'GHG Estimation'!O1053</f>
        <v>0</v>
      </c>
      <c r="P1449" s="98">
        <f>P261+'Emission factors'!$H$16*'GHG Estimation'!P657+'Emission factors'!$H$17*'GHG Estimation'!P1053</f>
        <v>0</v>
      </c>
      <c r="Q1449" s="98">
        <f>Q261+'Emission factors'!$H$16*'GHG Estimation'!Q657+'Emission factors'!$H$17*'GHG Estimation'!Q1053</f>
        <v>0</v>
      </c>
      <c r="R1449" s="98">
        <f>R261+'Emission factors'!$H$16*'GHG Estimation'!R657+'Emission factors'!$H$17*'GHG Estimation'!R1053</f>
        <v>0</v>
      </c>
      <c r="S1449" s="98">
        <f>S261+'Emission factors'!$H$16*'GHG Estimation'!S657+'Emission factors'!$H$17*'GHG Estimation'!S1053</f>
        <v>0</v>
      </c>
      <c r="T1449" s="98">
        <f>T261+'Emission factors'!$H$16*'GHG Estimation'!T657+'Emission factors'!$H$17*'GHG Estimation'!T1053</f>
        <v>0</v>
      </c>
      <c r="U1449" s="98">
        <f>U261+'Emission factors'!$H$16*'GHG Estimation'!U657+'Emission factors'!$H$17*'GHG Estimation'!U1053</f>
        <v>0</v>
      </c>
    </row>
    <row r="1450" spans="1:21" x14ac:dyDescent="0.25">
      <c r="A1450" s="92" t="s">
        <v>11</v>
      </c>
      <c r="B1450" s="92" t="s">
        <v>12</v>
      </c>
      <c r="C1450" s="92" t="s">
        <v>13</v>
      </c>
      <c r="D1450" s="92" t="s">
        <v>23</v>
      </c>
      <c r="E1450" s="92" t="s">
        <v>26</v>
      </c>
      <c r="G1450" s="92" t="s">
        <v>97</v>
      </c>
      <c r="H1450" s="92" t="s">
        <v>94</v>
      </c>
      <c r="I1450" s="88" t="s">
        <v>223</v>
      </c>
      <c r="L1450" s="98">
        <f>L262+'Emission factors'!$H$16*'GHG Estimation'!L658+'Emission factors'!$H$17*'GHG Estimation'!L1054</f>
        <v>0</v>
      </c>
      <c r="M1450" s="98">
        <f>M262+'Emission factors'!$H$16*'GHG Estimation'!M658+'Emission factors'!$H$17*'GHG Estimation'!M1054</f>
        <v>0</v>
      </c>
      <c r="N1450" s="98">
        <f>N262+'Emission factors'!$H$16*'GHG Estimation'!N658+'Emission factors'!$H$17*'GHG Estimation'!N1054</f>
        <v>0</v>
      </c>
      <c r="O1450" s="98">
        <f>O262+'Emission factors'!$H$16*'GHG Estimation'!O658+'Emission factors'!$H$17*'GHG Estimation'!O1054</f>
        <v>0</v>
      </c>
      <c r="P1450" s="98">
        <f>P262+'Emission factors'!$H$16*'GHG Estimation'!P658+'Emission factors'!$H$17*'GHG Estimation'!P1054</f>
        <v>0</v>
      </c>
      <c r="Q1450" s="98">
        <f>Q262+'Emission factors'!$H$16*'GHG Estimation'!Q658+'Emission factors'!$H$17*'GHG Estimation'!Q1054</f>
        <v>0</v>
      </c>
      <c r="R1450" s="98">
        <f>R262+'Emission factors'!$H$16*'GHG Estimation'!R658+'Emission factors'!$H$17*'GHG Estimation'!R1054</f>
        <v>0</v>
      </c>
      <c r="S1450" s="98">
        <f>S262+'Emission factors'!$H$16*'GHG Estimation'!S658+'Emission factors'!$H$17*'GHG Estimation'!S1054</f>
        <v>0</v>
      </c>
      <c r="T1450" s="98">
        <f>T262+'Emission factors'!$H$16*'GHG Estimation'!T658+'Emission factors'!$H$17*'GHG Estimation'!T1054</f>
        <v>0</v>
      </c>
      <c r="U1450" s="98">
        <f>U262+'Emission factors'!$H$16*'GHG Estimation'!U658+'Emission factors'!$H$17*'GHG Estimation'!U1054</f>
        <v>0</v>
      </c>
    </row>
    <row r="1451" spans="1:21" x14ac:dyDescent="0.25">
      <c r="A1451" s="92" t="s">
        <v>11</v>
      </c>
      <c r="B1451" s="92" t="s">
        <v>12</v>
      </c>
      <c r="C1451" s="92" t="s">
        <v>13</v>
      </c>
      <c r="D1451" s="92" t="s">
        <v>23</v>
      </c>
      <c r="E1451" s="92" t="s">
        <v>26</v>
      </c>
      <c r="G1451" s="92" t="s">
        <v>97</v>
      </c>
      <c r="H1451" s="92" t="s">
        <v>94</v>
      </c>
      <c r="I1451" s="88" t="s">
        <v>221</v>
      </c>
      <c r="L1451" s="98">
        <f>L263+'Emission factors'!$H$16*'GHG Estimation'!L659+'Emission factors'!$H$17*'GHG Estimation'!L1055</f>
        <v>0</v>
      </c>
      <c r="M1451" s="98">
        <f>M263+'Emission factors'!$H$16*'GHG Estimation'!M659+'Emission factors'!$H$17*'GHG Estimation'!M1055</f>
        <v>0</v>
      </c>
      <c r="N1451" s="98">
        <f>N263+'Emission factors'!$H$16*'GHG Estimation'!N659+'Emission factors'!$H$17*'GHG Estimation'!N1055</f>
        <v>0</v>
      </c>
      <c r="O1451" s="98">
        <f>O263+'Emission factors'!$H$16*'GHG Estimation'!O659+'Emission factors'!$H$17*'GHG Estimation'!O1055</f>
        <v>0</v>
      </c>
      <c r="P1451" s="98">
        <f>P263+'Emission factors'!$H$16*'GHG Estimation'!P659+'Emission factors'!$H$17*'GHG Estimation'!P1055</f>
        <v>0</v>
      </c>
      <c r="Q1451" s="98">
        <f>Q263+'Emission factors'!$H$16*'GHG Estimation'!Q659+'Emission factors'!$H$17*'GHG Estimation'!Q1055</f>
        <v>0</v>
      </c>
      <c r="R1451" s="98">
        <f>R263+'Emission factors'!$H$16*'GHG Estimation'!R659+'Emission factors'!$H$17*'GHG Estimation'!R1055</f>
        <v>0</v>
      </c>
      <c r="S1451" s="98">
        <f>S263+'Emission factors'!$H$16*'GHG Estimation'!S659+'Emission factors'!$H$17*'GHG Estimation'!S1055</f>
        <v>0</v>
      </c>
      <c r="T1451" s="98">
        <f>T263+'Emission factors'!$H$16*'GHG Estimation'!T659+'Emission factors'!$H$17*'GHG Estimation'!T1055</f>
        <v>0</v>
      </c>
      <c r="U1451" s="98">
        <f>U263+'Emission factors'!$H$16*'GHG Estimation'!U659+'Emission factors'!$H$17*'GHG Estimation'!U1055</f>
        <v>0</v>
      </c>
    </row>
    <row r="1452" spans="1:21" x14ac:dyDescent="0.25">
      <c r="A1452" s="92" t="s">
        <v>11</v>
      </c>
      <c r="B1452" s="92" t="s">
        <v>12</v>
      </c>
      <c r="C1452" s="92" t="s">
        <v>13</v>
      </c>
      <c r="D1452" s="92" t="s">
        <v>23</v>
      </c>
      <c r="E1452" s="92" t="s">
        <v>26</v>
      </c>
      <c r="G1452" s="92" t="s">
        <v>97</v>
      </c>
      <c r="H1452" s="92" t="s">
        <v>94</v>
      </c>
      <c r="I1452" s="88" t="s">
        <v>222</v>
      </c>
      <c r="L1452" s="98">
        <f>L264+'Emission factors'!$H$16*'GHG Estimation'!L660+'Emission factors'!$H$17*'GHG Estimation'!L1056</f>
        <v>0</v>
      </c>
      <c r="M1452" s="98">
        <f>M264+'Emission factors'!$H$16*'GHG Estimation'!M660+'Emission factors'!$H$17*'GHG Estimation'!M1056</f>
        <v>0</v>
      </c>
      <c r="N1452" s="98">
        <f>N264+'Emission factors'!$H$16*'GHG Estimation'!N660+'Emission factors'!$H$17*'GHG Estimation'!N1056</f>
        <v>0</v>
      </c>
      <c r="O1452" s="98">
        <f>O264+'Emission factors'!$H$16*'GHG Estimation'!O660+'Emission factors'!$H$17*'GHG Estimation'!O1056</f>
        <v>0</v>
      </c>
      <c r="P1452" s="98">
        <f>P264+'Emission factors'!$H$16*'GHG Estimation'!P660+'Emission factors'!$H$17*'GHG Estimation'!P1056</f>
        <v>0</v>
      </c>
      <c r="Q1452" s="98">
        <f>Q264+'Emission factors'!$H$16*'GHG Estimation'!Q660+'Emission factors'!$H$17*'GHG Estimation'!Q1056</f>
        <v>0</v>
      </c>
      <c r="R1452" s="98">
        <f>R264+'Emission factors'!$H$16*'GHG Estimation'!R660+'Emission factors'!$H$17*'GHG Estimation'!R1056</f>
        <v>0</v>
      </c>
      <c r="S1452" s="98">
        <f>S264+'Emission factors'!$H$16*'GHG Estimation'!S660+'Emission factors'!$H$17*'GHG Estimation'!S1056</f>
        <v>0</v>
      </c>
      <c r="T1452" s="98">
        <f>T264+'Emission factors'!$H$16*'GHG Estimation'!T660+'Emission factors'!$H$17*'GHG Estimation'!T1056</f>
        <v>0</v>
      </c>
      <c r="U1452" s="98">
        <f>U264+'Emission factors'!$H$16*'GHG Estimation'!U660+'Emission factors'!$H$17*'GHG Estimation'!U1056</f>
        <v>0</v>
      </c>
    </row>
    <row r="1453" spans="1:21" x14ac:dyDescent="0.25">
      <c r="A1453" s="92" t="s">
        <v>11</v>
      </c>
      <c r="B1453" s="92" t="s">
        <v>12</v>
      </c>
      <c r="C1453" s="92" t="s">
        <v>13</v>
      </c>
      <c r="D1453" s="92" t="s">
        <v>23</v>
      </c>
      <c r="E1453" s="92" t="s">
        <v>26</v>
      </c>
      <c r="G1453" s="92" t="s">
        <v>97</v>
      </c>
      <c r="H1453" s="92" t="s">
        <v>94</v>
      </c>
      <c r="I1453" s="88" t="s">
        <v>201</v>
      </c>
      <c r="L1453" s="98">
        <f>L265+'Emission factors'!$H$16*'GHG Estimation'!L661+'Emission factors'!$H$17*'GHG Estimation'!L1057</f>
        <v>0</v>
      </c>
      <c r="M1453" s="98">
        <f>M265+'Emission factors'!$H$16*'GHG Estimation'!M661+'Emission factors'!$H$17*'GHG Estimation'!M1057</f>
        <v>0</v>
      </c>
      <c r="N1453" s="98">
        <f>N265+'Emission factors'!$H$16*'GHG Estimation'!N661+'Emission factors'!$H$17*'GHG Estimation'!N1057</f>
        <v>0</v>
      </c>
      <c r="O1453" s="98">
        <f>O265+'Emission factors'!$H$16*'GHG Estimation'!O661+'Emission factors'!$H$17*'GHG Estimation'!O1057</f>
        <v>1027.9161536143499</v>
      </c>
      <c r="P1453" s="98">
        <f>P265+'Emission factors'!$H$16*'GHG Estimation'!P661+'Emission factors'!$H$17*'GHG Estimation'!P1057</f>
        <v>1334.6510648542501</v>
      </c>
      <c r="Q1453" s="98">
        <f>Q265+'Emission factors'!$H$16*'GHG Estimation'!Q661+'Emission factors'!$H$17*'GHG Estimation'!Q1057</f>
        <v>1123.9248985965</v>
      </c>
      <c r="R1453" s="98">
        <f>R265+'Emission factors'!$H$16*'GHG Estimation'!R661+'Emission factors'!$H$17*'GHG Estimation'!R1057</f>
        <v>928.00651699469995</v>
      </c>
      <c r="S1453" s="98">
        <f>S265+'Emission factors'!$H$16*'GHG Estimation'!S661+'Emission factors'!$H$17*'GHG Estimation'!S1057</f>
        <v>615.45927721492478</v>
      </c>
      <c r="T1453" s="98">
        <f>T265+'Emission factors'!$H$16*'GHG Estimation'!T661+'Emission factors'!$H$17*'GHG Estimation'!T1057</f>
        <v>469.39429074037514</v>
      </c>
      <c r="U1453" s="98">
        <f>U265+'Emission factors'!$H$16*'GHG Estimation'!U661+'Emission factors'!$H$17*'GHG Estimation'!U1057</f>
        <v>244.66392350400005</v>
      </c>
    </row>
    <row r="1454" spans="1:21" x14ac:dyDescent="0.25">
      <c r="A1454" s="92" t="s">
        <v>11</v>
      </c>
      <c r="B1454" s="92" t="s">
        <v>12</v>
      </c>
      <c r="C1454" s="92" t="s">
        <v>13</v>
      </c>
      <c r="D1454" s="92" t="s">
        <v>23</v>
      </c>
      <c r="E1454" s="92" t="s">
        <v>26</v>
      </c>
      <c r="G1454" s="92" t="s">
        <v>97</v>
      </c>
      <c r="H1454" s="92" t="s">
        <v>94</v>
      </c>
      <c r="I1454" s="88" t="s">
        <v>207</v>
      </c>
      <c r="L1454" s="98">
        <f>L266+'Emission factors'!$H$16*'GHG Estimation'!L662+'Emission factors'!$H$17*'GHG Estimation'!L1058</f>
        <v>0</v>
      </c>
      <c r="M1454" s="98">
        <f>M266+'Emission factors'!$H$16*'GHG Estimation'!M662+'Emission factors'!$H$17*'GHG Estimation'!M1058</f>
        <v>0</v>
      </c>
      <c r="N1454" s="98">
        <f>N266+'Emission factors'!$H$16*'GHG Estimation'!N662+'Emission factors'!$H$17*'GHG Estimation'!N1058</f>
        <v>0</v>
      </c>
      <c r="O1454" s="98">
        <f>O266+'Emission factors'!$H$16*'GHG Estimation'!O662+'Emission factors'!$H$17*'GHG Estimation'!O1058</f>
        <v>0</v>
      </c>
      <c r="P1454" s="98">
        <f>P266+'Emission factors'!$H$16*'GHG Estimation'!P662+'Emission factors'!$H$17*'GHG Estimation'!P1058</f>
        <v>0</v>
      </c>
      <c r="Q1454" s="98">
        <f>Q266+'Emission factors'!$H$16*'GHG Estimation'!Q662+'Emission factors'!$H$17*'GHG Estimation'!Q1058</f>
        <v>0</v>
      </c>
      <c r="R1454" s="98">
        <f>R266+'Emission factors'!$H$16*'GHG Estimation'!R662+'Emission factors'!$H$17*'GHG Estimation'!R1058</f>
        <v>0</v>
      </c>
      <c r="S1454" s="98">
        <f>S266+'Emission factors'!$H$16*'GHG Estimation'!S662+'Emission factors'!$H$17*'GHG Estimation'!S1058</f>
        <v>0</v>
      </c>
      <c r="T1454" s="98">
        <f>T266+'Emission factors'!$H$16*'GHG Estimation'!T662+'Emission factors'!$H$17*'GHG Estimation'!T1058</f>
        <v>0</v>
      </c>
      <c r="U1454" s="98">
        <f>U266+'Emission factors'!$H$16*'GHG Estimation'!U662+'Emission factors'!$H$17*'GHG Estimation'!U1058</f>
        <v>0</v>
      </c>
    </row>
    <row r="1455" spans="1:21" x14ac:dyDescent="0.25">
      <c r="A1455" s="92" t="s">
        <v>11</v>
      </c>
      <c r="B1455" s="92" t="s">
        <v>12</v>
      </c>
      <c r="C1455" s="92" t="s">
        <v>13</v>
      </c>
      <c r="D1455" s="92" t="s">
        <v>23</v>
      </c>
      <c r="E1455" s="92" t="s">
        <v>26</v>
      </c>
      <c r="G1455" s="92" t="s">
        <v>97</v>
      </c>
      <c r="H1455" s="92" t="s">
        <v>94</v>
      </c>
      <c r="I1455" s="88" t="s">
        <v>218</v>
      </c>
      <c r="L1455" s="98">
        <f>L267+'Emission factors'!$H$16*'GHG Estimation'!L663+'Emission factors'!$H$17*'GHG Estimation'!L1059</f>
        <v>0</v>
      </c>
      <c r="M1455" s="98">
        <f>M267+'Emission factors'!$H$16*'GHG Estimation'!M663+'Emission factors'!$H$17*'GHG Estimation'!M1059</f>
        <v>0</v>
      </c>
      <c r="N1455" s="98">
        <f>N267+'Emission factors'!$H$16*'GHG Estimation'!N663+'Emission factors'!$H$17*'GHG Estimation'!N1059</f>
        <v>0</v>
      </c>
      <c r="O1455" s="98">
        <f>O267+'Emission factors'!$H$16*'GHG Estimation'!O663+'Emission factors'!$H$17*'GHG Estimation'!O1059</f>
        <v>0</v>
      </c>
      <c r="P1455" s="98">
        <f>P267+'Emission factors'!$H$16*'GHG Estimation'!P663+'Emission factors'!$H$17*'GHG Estimation'!P1059</f>
        <v>0</v>
      </c>
      <c r="Q1455" s="98">
        <f>Q267+'Emission factors'!$H$16*'GHG Estimation'!Q663+'Emission factors'!$H$17*'GHG Estimation'!Q1059</f>
        <v>0</v>
      </c>
      <c r="R1455" s="98">
        <f>R267+'Emission factors'!$H$16*'GHG Estimation'!R663+'Emission factors'!$H$17*'GHG Estimation'!R1059</f>
        <v>0</v>
      </c>
      <c r="S1455" s="98">
        <f>S267+'Emission factors'!$H$16*'GHG Estimation'!S663+'Emission factors'!$H$17*'GHG Estimation'!S1059</f>
        <v>0</v>
      </c>
      <c r="T1455" s="98">
        <f>T267+'Emission factors'!$H$16*'GHG Estimation'!T663+'Emission factors'!$H$17*'GHG Estimation'!T1059</f>
        <v>0</v>
      </c>
      <c r="U1455" s="98">
        <f>U267+'Emission factors'!$H$16*'GHG Estimation'!U663+'Emission factors'!$H$17*'GHG Estimation'!U1059</f>
        <v>0</v>
      </c>
    </row>
    <row r="1456" spans="1:21" x14ac:dyDescent="0.25">
      <c r="A1456" s="92" t="s">
        <v>11</v>
      </c>
      <c r="B1456" s="92" t="s">
        <v>12</v>
      </c>
      <c r="C1456" s="92" t="s">
        <v>13</v>
      </c>
      <c r="D1456" s="92" t="s">
        <v>23</v>
      </c>
      <c r="E1456" s="92" t="s">
        <v>26</v>
      </c>
      <c r="G1456" s="92" t="s">
        <v>97</v>
      </c>
      <c r="H1456" s="92" t="s">
        <v>94</v>
      </c>
      <c r="I1456" s="88" t="s">
        <v>194</v>
      </c>
      <c r="L1456" s="98">
        <f>L268+'Emission factors'!$H$16*'GHG Estimation'!L664+'Emission factors'!$H$17*'GHG Estimation'!L1060</f>
        <v>0</v>
      </c>
      <c r="M1456" s="98">
        <f>M268+'Emission factors'!$H$16*'GHG Estimation'!M664+'Emission factors'!$H$17*'GHG Estimation'!M1060</f>
        <v>0</v>
      </c>
      <c r="N1456" s="98">
        <f>N268+'Emission factors'!$H$16*'GHG Estimation'!N664+'Emission factors'!$H$17*'GHG Estimation'!N1060</f>
        <v>0</v>
      </c>
      <c r="O1456" s="98">
        <f>O268+'Emission factors'!$H$16*'GHG Estimation'!O664+'Emission factors'!$H$17*'GHG Estimation'!O1060</f>
        <v>0</v>
      </c>
      <c r="P1456" s="98">
        <f>P268+'Emission factors'!$H$16*'GHG Estimation'!P664+'Emission factors'!$H$17*'GHG Estimation'!P1060</f>
        <v>0</v>
      </c>
      <c r="Q1456" s="98">
        <f>Q268+'Emission factors'!$H$16*'GHG Estimation'!Q664+'Emission factors'!$H$17*'GHG Estimation'!Q1060</f>
        <v>0</v>
      </c>
      <c r="R1456" s="98">
        <f>R268+'Emission factors'!$H$16*'GHG Estimation'!R664+'Emission factors'!$H$17*'GHG Estimation'!R1060</f>
        <v>0</v>
      </c>
      <c r="S1456" s="98">
        <f>S268+'Emission factors'!$H$16*'GHG Estimation'!S664+'Emission factors'!$H$17*'GHG Estimation'!S1060</f>
        <v>0</v>
      </c>
      <c r="T1456" s="98">
        <f>T268+'Emission factors'!$H$16*'GHG Estimation'!T664+'Emission factors'!$H$17*'GHG Estimation'!T1060</f>
        <v>0</v>
      </c>
      <c r="U1456" s="98">
        <f>U268+'Emission factors'!$H$16*'GHG Estimation'!U664+'Emission factors'!$H$17*'GHG Estimation'!U1060</f>
        <v>0</v>
      </c>
    </row>
    <row r="1457" spans="1:21" x14ac:dyDescent="0.25">
      <c r="A1457" s="92" t="s">
        <v>11</v>
      </c>
      <c r="B1457" s="92" t="s">
        <v>12</v>
      </c>
      <c r="C1457" s="92" t="s">
        <v>13</v>
      </c>
      <c r="D1457" s="92" t="s">
        <v>23</v>
      </c>
      <c r="E1457" s="92" t="s">
        <v>26</v>
      </c>
      <c r="G1457" s="92" t="s">
        <v>97</v>
      </c>
      <c r="H1457" s="92" t="s">
        <v>94</v>
      </c>
      <c r="I1457" s="88" t="s">
        <v>195</v>
      </c>
      <c r="L1457" s="98">
        <f>L269+'Emission factors'!$H$16*'GHG Estimation'!L665+'Emission factors'!$H$17*'GHG Estimation'!L1061</f>
        <v>0</v>
      </c>
      <c r="M1457" s="98">
        <f>M269+'Emission factors'!$H$16*'GHG Estimation'!M665+'Emission factors'!$H$17*'GHG Estimation'!M1061</f>
        <v>0</v>
      </c>
      <c r="N1457" s="98">
        <f>N269+'Emission factors'!$H$16*'GHG Estimation'!N665+'Emission factors'!$H$17*'GHG Estimation'!N1061</f>
        <v>0</v>
      </c>
      <c r="O1457" s="98">
        <f>O269+'Emission factors'!$H$16*'GHG Estimation'!O665+'Emission factors'!$H$17*'GHG Estimation'!O1061</f>
        <v>0</v>
      </c>
      <c r="P1457" s="98">
        <f>P269+'Emission factors'!$H$16*'GHG Estimation'!P665+'Emission factors'!$H$17*'GHG Estimation'!P1061</f>
        <v>0</v>
      </c>
      <c r="Q1457" s="98">
        <f>Q269+'Emission factors'!$H$16*'GHG Estimation'!Q665+'Emission factors'!$H$17*'GHG Estimation'!Q1061</f>
        <v>0</v>
      </c>
      <c r="R1457" s="98">
        <f>R269+'Emission factors'!$H$16*'GHG Estimation'!R665+'Emission factors'!$H$17*'GHG Estimation'!R1061</f>
        <v>0</v>
      </c>
      <c r="S1457" s="98">
        <f>S269+'Emission factors'!$H$16*'GHG Estimation'!S665+'Emission factors'!$H$17*'GHG Estimation'!S1061</f>
        <v>0</v>
      </c>
      <c r="T1457" s="98">
        <f>T269+'Emission factors'!$H$16*'GHG Estimation'!T665+'Emission factors'!$H$17*'GHG Estimation'!T1061</f>
        <v>0</v>
      </c>
      <c r="U1457" s="98">
        <f>U269+'Emission factors'!$H$16*'GHG Estimation'!U665+'Emission factors'!$H$17*'GHG Estimation'!U1061</f>
        <v>0</v>
      </c>
    </row>
    <row r="1458" spans="1:21" x14ac:dyDescent="0.25">
      <c r="A1458" s="92" t="s">
        <v>11</v>
      </c>
      <c r="B1458" s="92" t="s">
        <v>12</v>
      </c>
      <c r="C1458" s="92" t="s">
        <v>13</v>
      </c>
      <c r="D1458" s="92" t="s">
        <v>23</v>
      </c>
      <c r="E1458" s="92" t="s">
        <v>26</v>
      </c>
      <c r="G1458" s="92" t="s">
        <v>97</v>
      </c>
      <c r="H1458" s="92" t="s">
        <v>94</v>
      </c>
      <c r="I1458" s="88" t="s">
        <v>209</v>
      </c>
      <c r="L1458" s="98">
        <f>L270+'Emission factors'!$H$16*'GHG Estimation'!L666+'Emission factors'!$H$17*'GHG Estimation'!L1062</f>
        <v>0</v>
      </c>
      <c r="M1458" s="98">
        <f>M270+'Emission factors'!$H$16*'GHG Estimation'!M666+'Emission factors'!$H$17*'GHG Estimation'!M1062</f>
        <v>0</v>
      </c>
      <c r="N1458" s="98">
        <f>N270+'Emission factors'!$H$16*'GHG Estimation'!N666+'Emission factors'!$H$17*'GHG Estimation'!N1062</f>
        <v>0</v>
      </c>
      <c r="O1458" s="98">
        <f>O270+'Emission factors'!$H$16*'GHG Estimation'!O666+'Emission factors'!$H$17*'GHG Estimation'!O1062</f>
        <v>145.88554545922503</v>
      </c>
      <c r="P1458" s="98">
        <f>P270+'Emission factors'!$H$16*'GHG Estimation'!P666+'Emission factors'!$H$17*'GHG Estimation'!P1062</f>
        <v>48.628515153074993</v>
      </c>
      <c r="Q1458" s="98">
        <f>Q270+'Emission factors'!$H$16*'GHG Estimation'!Q666+'Emission factors'!$H$17*'GHG Estimation'!Q1062</f>
        <v>35.763374532599997</v>
      </c>
      <c r="R1458" s="98">
        <f>R270+'Emission factors'!$H$16*'GHG Estimation'!R666+'Emission factors'!$H$17*'GHG Estimation'!R1062</f>
        <v>48.878172217875004</v>
      </c>
      <c r="S1458" s="98">
        <f>S270+'Emission factors'!$H$16*'GHG Estimation'!S666+'Emission factors'!$H$17*'GHG Estimation'!S1062</f>
        <v>12.319015791224999</v>
      </c>
      <c r="T1458" s="98">
        <f>T270+'Emission factors'!$H$16*'GHG Estimation'!T666+'Emission factors'!$H$17*'GHG Estimation'!T1062</f>
        <v>0</v>
      </c>
      <c r="U1458" s="98">
        <f>U270+'Emission factors'!$H$16*'GHG Estimation'!U666+'Emission factors'!$H$17*'GHG Estimation'!U1062</f>
        <v>36.605967126300008</v>
      </c>
    </row>
    <row r="1459" spans="1:21" x14ac:dyDescent="0.25">
      <c r="A1459" s="92" t="s">
        <v>11</v>
      </c>
      <c r="B1459" s="92" t="s">
        <v>12</v>
      </c>
      <c r="C1459" s="92" t="s">
        <v>13</v>
      </c>
      <c r="D1459" s="92" t="s">
        <v>23</v>
      </c>
      <c r="E1459" s="92" t="s">
        <v>26</v>
      </c>
      <c r="G1459" s="92" t="s">
        <v>97</v>
      </c>
      <c r="H1459" s="92" t="s">
        <v>94</v>
      </c>
      <c r="I1459" s="88" t="s">
        <v>208</v>
      </c>
      <c r="L1459" s="98">
        <f>L271+'Emission factors'!$H$16*'GHG Estimation'!L667+'Emission factors'!$H$17*'GHG Estimation'!L1063</f>
        <v>0</v>
      </c>
      <c r="M1459" s="98">
        <f>M271+'Emission factors'!$H$16*'GHG Estimation'!M667+'Emission factors'!$H$17*'GHG Estimation'!M1063</f>
        <v>0</v>
      </c>
      <c r="N1459" s="98">
        <f>N271+'Emission factors'!$H$16*'GHG Estimation'!N667+'Emission factors'!$H$17*'GHG Estimation'!N1063</f>
        <v>0</v>
      </c>
      <c r="O1459" s="98">
        <f>O271+'Emission factors'!$H$16*'GHG Estimation'!O667+'Emission factors'!$H$17*'GHG Estimation'!O1063</f>
        <v>0</v>
      </c>
      <c r="P1459" s="98">
        <f>P271+'Emission factors'!$H$16*'GHG Estimation'!P667+'Emission factors'!$H$17*'GHG Estimation'!P1063</f>
        <v>0</v>
      </c>
      <c r="Q1459" s="98">
        <f>Q271+'Emission factors'!$H$16*'GHG Estimation'!Q667+'Emission factors'!$H$17*'GHG Estimation'!Q1063</f>
        <v>0</v>
      </c>
      <c r="R1459" s="98">
        <f>R271+'Emission factors'!$H$16*'GHG Estimation'!R667+'Emission factors'!$H$17*'GHG Estimation'!R1063</f>
        <v>0</v>
      </c>
      <c r="S1459" s="98">
        <f>S271+'Emission factors'!$H$16*'GHG Estimation'!S667+'Emission factors'!$H$17*'GHG Estimation'!S1063</f>
        <v>0</v>
      </c>
      <c r="T1459" s="98">
        <f>T271+'Emission factors'!$H$16*'GHG Estimation'!T667+'Emission factors'!$H$17*'GHG Estimation'!T1063</f>
        <v>0</v>
      </c>
      <c r="U1459" s="98">
        <f>U271+'Emission factors'!$H$16*'GHG Estimation'!U667+'Emission factors'!$H$17*'GHG Estimation'!U1063</f>
        <v>0</v>
      </c>
    </row>
    <row r="1460" spans="1:21" x14ac:dyDescent="0.25">
      <c r="A1460" s="92" t="s">
        <v>11</v>
      </c>
      <c r="B1460" s="92" t="s">
        <v>12</v>
      </c>
      <c r="C1460" s="92" t="s">
        <v>13</v>
      </c>
      <c r="D1460" s="92" t="s">
        <v>23</v>
      </c>
      <c r="E1460" s="92" t="s">
        <v>26</v>
      </c>
      <c r="G1460" s="92" t="s">
        <v>97</v>
      </c>
      <c r="H1460" s="92" t="s">
        <v>94</v>
      </c>
      <c r="I1460" s="88" t="s">
        <v>226</v>
      </c>
      <c r="L1460" s="98">
        <f>L272+'Emission factors'!$H$16*'GHG Estimation'!L668+'Emission factors'!$H$17*'GHG Estimation'!L1064</f>
        <v>0</v>
      </c>
      <c r="M1460" s="98">
        <f>M272+'Emission factors'!$H$16*'GHG Estimation'!M668+'Emission factors'!$H$17*'GHG Estimation'!M1064</f>
        <v>0</v>
      </c>
      <c r="N1460" s="98">
        <f>N272+'Emission factors'!$H$16*'GHG Estimation'!N668+'Emission factors'!$H$17*'GHG Estimation'!N1064</f>
        <v>0</v>
      </c>
      <c r="O1460" s="98">
        <f>O272+'Emission factors'!$H$16*'GHG Estimation'!O668+'Emission factors'!$H$17*'GHG Estimation'!O1064</f>
        <v>0</v>
      </c>
      <c r="P1460" s="98">
        <f>P272+'Emission factors'!$H$16*'GHG Estimation'!P668+'Emission factors'!$H$17*'GHG Estimation'!P1064</f>
        <v>0</v>
      </c>
      <c r="Q1460" s="98">
        <f>Q272+'Emission factors'!$H$16*'GHG Estimation'!Q668+'Emission factors'!$H$17*'GHG Estimation'!Q1064</f>
        <v>0</v>
      </c>
      <c r="R1460" s="98">
        <f>R272+'Emission factors'!$H$16*'GHG Estimation'!R668+'Emission factors'!$H$17*'GHG Estimation'!R1064</f>
        <v>0</v>
      </c>
      <c r="S1460" s="98">
        <f>S272+'Emission factors'!$H$16*'GHG Estimation'!S668+'Emission factors'!$H$17*'GHG Estimation'!S1064</f>
        <v>0</v>
      </c>
      <c r="T1460" s="98">
        <f>T272+'Emission factors'!$H$16*'GHG Estimation'!T668+'Emission factors'!$H$17*'GHG Estimation'!T1064</f>
        <v>0</v>
      </c>
      <c r="U1460" s="98">
        <f>U272+'Emission factors'!$H$16*'GHG Estimation'!U668+'Emission factors'!$H$17*'GHG Estimation'!U1064</f>
        <v>0</v>
      </c>
    </row>
    <row r="1461" spans="1:21" x14ac:dyDescent="0.25">
      <c r="A1461" s="92" t="s">
        <v>11</v>
      </c>
      <c r="B1461" s="92" t="s">
        <v>12</v>
      </c>
      <c r="C1461" s="92" t="s">
        <v>13</v>
      </c>
      <c r="D1461" s="92" t="s">
        <v>23</v>
      </c>
      <c r="E1461" s="92" t="s">
        <v>26</v>
      </c>
      <c r="G1461" s="92" t="s">
        <v>97</v>
      </c>
      <c r="H1461" s="92" t="s">
        <v>94</v>
      </c>
      <c r="I1461" s="88" t="s">
        <v>196</v>
      </c>
      <c r="L1461" s="98">
        <f>L273+'Emission factors'!$H$16*'GHG Estimation'!L669+'Emission factors'!$H$17*'GHG Estimation'!L1065</f>
        <v>0</v>
      </c>
      <c r="M1461" s="98">
        <f>M273+'Emission factors'!$H$16*'GHG Estimation'!M669+'Emission factors'!$H$17*'GHG Estimation'!M1065</f>
        <v>0</v>
      </c>
      <c r="N1461" s="98">
        <f>N273+'Emission factors'!$H$16*'GHG Estimation'!N669+'Emission factors'!$H$17*'GHG Estimation'!N1065</f>
        <v>0</v>
      </c>
      <c r="O1461" s="98">
        <f>O273+'Emission factors'!$H$16*'GHG Estimation'!O669+'Emission factors'!$H$17*'GHG Estimation'!O1065</f>
        <v>0</v>
      </c>
      <c r="P1461" s="98">
        <f>P273+'Emission factors'!$H$16*'GHG Estimation'!P669+'Emission factors'!$H$17*'GHG Estimation'!P1065</f>
        <v>0</v>
      </c>
      <c r="Q1461" s="98">
        <f>Q273+'Emission factors'!$H$16*'GHG Estimation'!Q669+'Emission factors'!$H$17*'GHG Estimation'!Q1065</f>
        <v>0</v>
      </c>
      <c r="R1461" s="98">
        <f>R273+'Emission factors'!$H$16*'GHG Estimation'!R669+'Emission factors'!$H$17*'GHG Estimation'!R1065</f>
        <v>0</v>
      </c>
      <c r="S1461" s="98">
        <f>S273+'Emission factors'!$H$16*'GHG Estimation'!S669+'Emission factors'!$H$17*'GHG Estimation'!S1065</f>
        <v>0</v>
      </c>
      <c r="T1461" s="98">
        <f>T273+'Emission factors'!$H$16*'GHG Estimation'!T669+'Emission factors'!$H$17*'GHG Estimation'!T1065</f>
        <v>0</v>
      </c>
      <c r="U1461" s="98">
        <f>U273+'Emission factors'!$H$16*'GHG Estimation'!U669+'Emission factors'!$H$17*'GHG Estimation'!U1065</f>
        <v>0</v>
      </c>
    </row>
    <row r="1462" spans="1:21" x14ac:dyDescent="0.25">
      <c r="A1462" s="92" t="s">
        <v>11</v>
      </c>
      <c r="B1462" s="92" t="s">
        <v>12</v>
      </c>
      <c r="C1462" s="92" t="s">
        <v>13</v>
      </c>
      <c r="D1462" s="92" t="s">
        <v>23</v>
      </c>
      <c r="E1462" s="92" t="s">
        <v>26</v>
      </c>
      <c r="G1462" s="92" t="s">
        <v>97</v>
      </c>
      <c r="H1462" s="92" t="s">
        <v>94</v>
      </c>
      <c r="I1462" s="88" t="s">
        <v>197</v>
      </c>
      <c r="L1462" s="98">
        <f>L274+'Emission factors'!$H$16*'GHG Estimation'!L670+'Emission factors'!$H$17*'GHG Estimation'!L1066</f>
        <v>0</v>
      </c>
      <c r="M1462" s="98">
        <f>M274+'Emission factors'!$H$16*'GHG Estimation'!M670+'Emission factors'!$H$17*'GHG Estimation'!M1066</f>
        <v>0</v>
      </c>
      <c r="N1462" s="98">
        <f>N274+'Emission factors'!$H$16*'GHG Estimation'!N670+'Emission factors'!$H$17*'GHG Estimation'!N1066</f>
        <v>0</v>
      </c>
      <c r="O1462" s="98">
        <f>O274+'Emission factors'!$H$16*'GHG Estimation'!O670+'Emission factors'!$H$17*'GHG Estimation'!O1066</f>
        <v>285.33461971657505</v>
      </c>
      <c r="P1462" s="98">
        <f>P274+'Emission factors'!$H$16*'GHG Estimation'!P670+'Emission factors'!$H$17*'GHG Estimation'!P1066</f>
        <v>388.12311436470003</v>
      </c>
      <c r="Q1462" s="98">
        <f>Q274+'Emission factors'!$H$16*'GHG Estimation'!Q670+'Emission factors'!$H$17*'GHG Estimation'!Q1066</f>
        <v>316.20627613574999</v>
      </c>
      <c r="R1462" s="98">
        <f>R274+'Emission factors'!$H$16*'GHG Estimation'!R670+'Emission factors'!$H$17*'GHG Estimation'!R1066</f>
        <v>72.845250438675009</v>
      </c>
      <c r="S1462" s="98">
        <f>S274+'Emission factors'!$H$16*'GHG Estimation'!S670+'Emission factors'!$H$17*'GHG Estimation'!S1066</f>
        <v>159.08616276052501</v>
      </c>
      <c r="T1462" s="98">
        <f>T274+'Emission factors'!$H$16*'GHG Estimation'!T670+'Emission factors'!$H$17*'GHG Estimation'!T1066</f>
        <v>136.67944119472497</v>
      </c>
      <c r="U1462" s="98">
        <f>U274+'Emission factors'!$H$16*'GHG Estimation'!U670+'Emission factors'!$H$17*'GHG Estimation'!U1066</f>
        <v>27.883573424850002</v>
      </c>
    </row>
    <row r="1463" spans="1:21" x14ac:dyDescent="0.25">
      <c r="A1463" s="92" t="s">
        <v>11</v>
      </c>
      <c r="B1463" s="92" t="s">
        <v>12</v>
      </c>
      <c r="C1463" s="92" t="s">
        <v>13</v>
      </c>
      <c r="D1463" s="92" t="s">
        <v>23</v>
      </c>
      <c r="E1463" s="92" t="s">
        <v>26</v>
      </c>
      <c r="G1463" s="92" t="s">
        <v>97</v>
      </c>
      <c r="H1463" s="92" t="s">
        <v>94</v>
      </c>
      <c r="I1463" s="88" t="s">
        <v>229</v>
      </c>
      <c r="L1463" s="98">
        <f>L275+'Emission factors'!$H$16*'GHG Estimation'!L671+'Emission factors'!$H$17*'GHG Estimation'!L1067</f>
        <v>0</v>
      </c>
      <c r="M1463" s="98">
        <f>M275+'Emission factors'!$H$16*'GHG Estimation'!M671+'Emission factors'!$H$17*'GHG Estimation'!M1067</f>
        <v>0</v>
      </c>
      <c r="N1463" s="98">
        <f>N275+'Emission factors'!$H$16*'GHG Estimation'!N671+'Emission factors'!$H$17*'GHG Estimation'!N1067</f>
        <v>0</v>
      </c>
      <c r="O1463" s="98">
        <f>O275+'Emission factors'!$H$16*'GHG Estimation'!O671+'Emission factors'!$H$17*'GHG Estimation'!O1067</f>
        <v>0</v>
      </c>
      <c r="P1463" s="98">
        <f>P275+'Emission factors'!$H$16*'GHG Estimation'!P671+'Emission factors'!$H$17*'GHG Estimation'!P1067</f>
        <v>0</v>
      </c>
      <c r="Q1463" s="98">
        <f>Q275+'Emission factors'!$H$16*'GHG Estimation'!Q671+'Emission factors'!$H$17*'GHG Estimation'!Q1067</f>
        <v>0</v>
      </c>
      <c r="R1463" s="98">
        <f>R275+'Emission factors'!$H$16*'GHG Estimation'!R671+'Emission factors'!$H$17*'GHG Estimation'!R1067</f>
        <v>0</v>
      </c>
      <c r="S1463" s="98">
        <f>S275+'Emission factors'!$H$16*'GHG Estimation'!S671+'Emission factors'!$H$17*'GHG Estimation'!S1067</f>
        <v>0</v>
      </c>
      <c r="T1463" s="98">
        <f>T275+'Emission factors'!$H$16*'GHG Estimation'!T671+'Emission factors'!$H$17*'GHG Estimation'!T1067</f>
        <v>0</v>
      </c>
      <c r="U1463" s="98">
        <f>U275+'Emission factors'!$H$16*'GHG Estimation'!U671+'Emission factors'!$H$17*'GHG Estimation'!U1067</f>
        <v>0</v>
      </c>
    </row>
    <row r="1464" spans="1:21" x14ac:dyDescent="0.25">
      <c r="A1464" s="92" t="s">
        <v>11</v>
      </c>
      <c r="B1464" s="92" t="s">
        <v>12</v>
      </c>
      <c r="C1464" s="92" t="s">
        <v>13</v>
      </c>
      <c r="D1464" s="92" t="s">
        <v>23</v>
      </c>
      <c r="E1464" s="92" t="s">
        <v>26</v>
      </c>
      <c r="G1464" s="92" t="s">
        <v>97</v>
      </c>
      <c r="H1464" s="92" t="s">
        <v>94</v>
      </c>
      <c r="I1464" s="88" t="s">
        <v>198</v>
      </c>
      <c r="L1464" s="98">
        <f>L276+'Emission factors'!$H$16*'GHG Estimation'!L672+'Emission factors'!$H$17*'GHG Estimation'!L1068</f>
        <v>0</v>
      </c>
      <c r="M1464" s="98">
        <f>M276+'Emission factors'!$H$16*'GHG Estimation'!M672+'Emission factors'!$H$17*'GHG Estimation'!M1068</f>
        <v>0</v>
      </c>
      <c r="N1464" s="98">
        <f>N276+'Emission factors'!$H$16*'GHG Estimation'!N672+'Emission factors'!$H$17*'GHG Estimation'!N1068</f>
        <v>0</v>
      </c>
      <c r="O1464" s="98">
        <f>O276+'Emission factors'!$H$16*'GHG Estimation'!O672+'Emission factors'!$H$17*'GHG Estimation'!O1068</f>
        <v>0</v>
      </c>
      <c r="P1464" s="98">
        <f>P276+'Emission factors'!$H$16*'GHG Estimation'!P672+'Emission factors'!$H$17*'GHG Estimation'!P1068</f>
        <v>0</v>
      </c>
      <c r="Q1464" s="98">
        <f>Q276+'Emission factors'!$H$16*'GHG Estimation'!Q672+'Emission factors'!$H$17*'GHG Estimation'!Q1068</f>
        <v>0</v>
      </c>
      <c r="R1464" s="98">
        <f>R276+'Emission factors'!$H$16*'GHG Estimation'!R672+'Emission factors'!$H$17*'GHG Estimation'!R1068</f>
        <v>0</v>
      </c>
      <c r="S1464" s="98">
        <f>S276+'Emission factors'!$H$16*'GHG Estimation'!S672+'Emission factors'!$H$17*'GHG Estimation'!S1068</f>
        <v>0</v>
      </c>
      <c r="T1464" s="98">
        <f>T276+'Emission factors'!$H$16*'GHG Estimation'!T672+'Emission factors'!$H$17*'GHG Estimation'!T1068</f>
        <v>0</v>
      </c>
      <c r="U1464" s="98">
        <f>U276+'Emission factors'!$H$16*'GHG Estimation'!U672+'Emission factors'!$H$17*'GHG Estimation'!U1068</f>
        <v>0</v>
      </c>
    </row>
    <row r="1465" spans="1:21" x14ac:dyDescent="0.25">
      <c r="A1465" s="92" t="s">
        <v>11</v>
      </c>
      <c r="B1465" s="92" t="s">
        <v>12</v>
      </c>
      <c r="C1465" s="92" t="s">
        <v>13</v>
      </c>
      <c r="D1465" s="92" t="s">
        <v>23</v>
      </c>
      <c r="E1465" s="92" t="s">
        <v>26</v>
      </c>
      <c r="G1465" s="92" t="s">
        <v>97</v>
      </c>
      <c r="H1465" s="92" t="s">
        <v>94</v>
      </c>
      <c r="I1465" s="88" t="s">
        <v>231</v>
      </c>
      <c r="L1465" s="98">
        <f>L277+'Emission factors'!$H$16*'GHG Estimation'!L673+'Emission factors'!$H$17*'GHG Estimation'!L1069</f>
        <v>0</v>
      </c>
      <c r="M1465" s="98">
        <f>M277+'Emission factors'!$H$16*'GHG Estimation'!M673+'Emission factors'!$H$17*'GHG Estimation'!M1069</f>
        <v>0</v>
      </c>
      <c r="N1465" s="98">
        <f>N277+'Emission factors'!$H$16*'GHG Estimation'!N673+'Emission factors'!$H$17*'GHG Estimation'!N1069</f>
        <v>0</v>
      </c>
      <c r="O1465" s="98">
        <f>O277+'Emission factors'!$H$16*'GHG Estimation'!O673+'Emission factors'!$H$17*'GHG Estimation'!O1069</f>
        <v>0</v>
      </c>
      <c r="P1465" s="98">
        <f>P277+'Emission factors'!$H$16*'GHG Estimation'!P673+'Emission factors'!$H$17*'GHG Estimation'!P1069</f>
        <v>0</v>
      </c>
      <c r="Q1465" s="98">
        <f>Q277+'Emission factors'!$H$16*'GHG Estimation'!Q673+'Emission factors'!$H$17*'GHG Estimation'!Q1069</f>
        <v>0</v>
      </c>
      <c r="R1465" s="98">
        <f>R277+'Emission factors'!$H$16*'GHG Estimation'!R673+'Emission factors'!$H$17*'GHG Estimation'!R1069</f>
        <v>0</v>
      </c>
      <c r="S1465" s="98">
        <f>S277+'Emission factors'!$H$16*'GHG Estimation'!S673+'Emission factors'!$H$17*'GHG Estimation'!S1069</f>
        <v>0</v>
      </c>
      <c r="T1465" s="98">
        <f>T277+'Emission factors'!$H$16*'GHG Estimation'!T673+'Emission factors'!$H$17*'GHG Estimation'!T1069</f>
        <v>0</v>
      </c>
      <c r="U1465" s="98">
        <f>U277+'Emission factors'!$H$16*'GHG Estimation'!U673+'Emission factors'!$H$17*'GHG Estimation'!U1069</f>
        <v>0</v>
      </c>
    </row>
    <row r="1466" spans="1:21" x14ac:dyDescent="0.25">
      <c r="A1466" s="92" t="s">
        <v>11</v>
      </c>
      <c r="B1466" s="92" t="s">
        <v>12</v>
      </c>
      <c r="C1466" s="92" t="s">
        <v>13</v>
      </c>
      <c r="D1466" s="92" t="s">
        <v>23</v>
      </c>
      <c r="E1466" s="92" t="s">
        <v>26</v>
      </c>
      <c r="G1466" s="92" t="s">
        <v>97</v>
      </c>
      <c r="H1466" s="92" t="s">
        <v>94</v>
      </c>
      <c r="I1466" s="88" t="s">
        <v>230</v>
      </c>
      <c r="L1466" s="98">
        <f>L278+'Emission factors'!$H$16*'GHG Estimation'!L674+'Emission factors'!$H$17*'GHG Estimation'!L1070</f>
        <v>0</v>
      </c>
      <c r="M1466" s="98">
        <f>M278+'Emission factors'!$H$16*'GHG Estimation'!M674+'Emission factors'!$H$17*'GHG Estimation'!M1070</f>
        <v>0</v>
      </c>
      <c r="N1466" s="98">
        <f>N278+'Emission factors'!$H$16*'GHG Estimation'!N674+'Emission factors'!$H$17*'GHG Estimation'!N1070</f>
        <v>0</v>
      </c>
      <c r="O1466" s="98">
        <f>O278+'Emission factors'!$H$16*'GHG Estimation'!O674+'Emission factors'!$H$17*'GHG Estimation'!O1070</f>
        <v>0</v>
      </c>
      <c r="P1466" s="98">
        <f>P278+'Emission factors'!$H$16*'GHG Estimation'!P674+'Emission factors'!$H$17*'GHG Estimation'!P1070</f>
        <v>0</v>
      </c>
      <c r="Q1466" s="98">
        <f>Q278+'Emission factors'!$H$16*'GHG Estimation'!Q674+'Emission factors'!$H$17*'GHG Estimation'!Q1070</f>
        <v>0</v>
      </c>
      <c r="R1466" s="98">
        <f>R278+'Emission factors'!$H$16*'GHG Estimation'!R674+'Emission factors'!$H$17*'GHG Estimation'!R1070</f>
        <v>0</v>
      </c>
      <c r="S1466" s="98">
        <f>S278+'Emission factors'!$H$16*'GHG Estimation'!S674+'Emission factors'!$H$17*'GHG Estimation'!S1070</f>
        <v>0</v>
      </c>
      <c r="T1466" s="98">
        <f>T278+'Emission factors'!$H$16*'GHG Estimation'!T674+'Emission factors'!$H$17*'GHG Estimation'!T1070</f>
        <v>0</v>
      </c>
      <c r="U1466" s="98">
        <f>U278+'Emission factors'!$H$16*'GHG Estimation'!U674+'Emission factors'!$H$17*'GHG Estimation'!U1070</f>
        <v>0</v>
      </c>
    </row>
    <row r="1467" spans="1:21" x14ac:dyDescent="0.25">
      <c r="A1467" s="92" t="s">
        <v>11</v>
      </c>
      <c r="B1467" s="92" t="s">
        <v>12</v>
      </c>
      <c r="C1467" s="92" t="s">
        <v>13</v>
      </c>
      <c r="D1467" s="92" t="s">
        <v>23</v>
      </c>
      <c r="E1467" s="92" t="s">
        <v>26</v>
      </c>
      <c r="G1467" s="92" t="s">
        <v>97</v>
      </c>
      <c r="H1467" s="92" t="s">
        <v>94</v>
      </c>
      <c r="I1467" s="88" t="s">
        <v>232</v>
      </c>
      <c r="L1467" s="98">
        <f>L279+'Emission factors'!$H$16*'GHG Estimation'!L675+'Emission factors'!$H$17*'GHG Estimation'!L1071</f>
        <v>0</v>
      </c>
      <c r="M1467" s="98">
        <f>M279+'Emission factors'!$H$16*'GHG Estimation'!M675+'Emission factors'!$H$17*'GHG Estimation'!M1071</f>
        <v>0</v>
      </c>
      <c r="N1467" s="98">
        <f>N279+'Emission factors'!$H$16*'GHG Estimation'!N675+'Emission factors'!$H$17*'GHG Estimation'!N1071</f>
        <v>0</v>
      </c>
      <c r="O1467" s="98">
        <f>O279+'Emission factors'!$H$16*'GHG Estimation'!O675+'Emission factors'!$H$17*'GHG Estimation'!O1071</f>
        <v>0</v>
      </c>
      <c r="P1467" s="98">
        <f>P279+'Emission factors'!$H$16*'GHG Estimation'!P675+'Emission factors'!$H$17*'GHG Estimation'!P1071</f>
        <v>0</v>
      </c>
      <c r="Q1467" s="98">
        <f>Q279+'Emission factors'!$H$16*'GHG Estimation'!Q675+'Emission factors'!$H$17*'GHG Estimation'!Q1071</f>
        <v>0</v>
      </c>
      <c r="R1467" s="98">
        <f>R279+'Emission factors'!$H$16*'GHG Estimation'!R675+'Emission factors'!$H$17*'GHG Estimation'!R1071</f>
        <v>0</v>
      </c>
      <c r="S1467" s="98">
        <f>S279+'Emission factors'!$H$16*'GHG Estimation'!S675+'Emission factors'!$H$17*'GHG Estimation'!S1071</f>
        <v>0</v>
      </c>
      <c r="T1467" s="98">
        <f>T279+'Emission factors'!$H$16*'GHG Estimation'!T675+'Emission factors'!$H$17*'GHG Estimation'!T1071</f>
        <v>0</v>
      </c>
      <c r="U1467" s="98">
        <f>U279+'Emission factors'!$H$16*'GHG Estimation'!U675+'Emission factors'!$H$17*'GHG Estimation'!U1071</f>
        <v>0</v>
      </c>
    </row>
    <row r="1468" spans="1:21" x14ac:dyDescent="0.25">
      <c r="A1468" s="92" t="s">
        <v>11</v>
      </c>
      <c r="B1468" s="92" t="s">
        <v>12</v>
      </c>
      <c r="C1468" s="92" t="s">
        <v>13</v>
      </c>
      <c r="D1468" s="92" t="s">
        <v>23</v>
      </c>
      <c r="E1468" s="92" t="s">
        <v>26</v>
      </c>
      <c r="G1468" s="92" t="s">
        <v>97</v>
      </c>
      <c r="H1468" s="92" t="s">
        <v>94</v>
      </c>
      <c r="I1468" s="92" t="s">
        <v>225</v>
      </c>
      <c r="L1468" s="98">
        <f>L280+'Emission factors'!$H$16*'GHG Estimation'!L676+'Emission factors'!$H$17*'GHG Estimation'!L1072</f>
        <v>0</v>
      </c>
      <c r="M1468" s="98">
        <f>M280+'Emission factors'!$H$16*'GHG Estimation'!M676+'Emission factors'!$H$17*'GHG Estimation'!M1072</f>
        <v>0</v>
      </c>
      <c r="N1468" s="98">
        <f>N280+'Emission factors'!$H$16*'GHG Estimation'!N676+'Emission factors'!$H$17*'GHG Estimation'!N1072</f>
        <v>0</v>
      </c>
      <c r="O1468" s="98">
        <f>O280+'Emission factors'!$H$16*'GHG Estimation'!O676+'Emission factors'!$H$17*'GHG Estimation'!O1072</f>
        <v>0</v>
      </c>
      <c r="P1468" s="98">
        <f>P280+'Emission factors'!$H$16*'GHG Estimation'!P676+'Emission factors'!$H$17*'GHG Estimation'!P1072</f>
        <v>0</v>
      </c>
      <c r="Q1468" s="98">
        <f>Q280+'Emission factors'!$H$16*'GHG Estimation'!Q676+'Emission factors'!$H$17*'GHG Estimation'!Q1072</f>
        <v>0</v>
      </c>
      <c r="R1468" s="98">
        <f>R280+'Emission factors'!$H$16*'GHG Estimation'!R676+'Emission factors'!$H$17*'GHG Estimation'!R1072</f>
        <v>0</v>
      </c>
      <c r="S1468" s="98">
        <f>S280+'Emission factors'!$H$16*'GHG Estimation'!S676+'Emission factors'!$H$17*'GHG Estimation'!S1072</f>
        <v>0</v>
      </c>
      <c r="T1468" s="98">
        <f>T280+'Emission factors'!$H$16*'GHG Estimation'!T676+'Emission factors'!$H$17*'GHG Estimation'!T1072</f>
        <v>0</v>
      </c>
      <c r="U1468" s="98">
        <f>U280+'Emission factors'!$H$16*'GHG Estimation'!U676+'Emission factors'!$H$17*'GHG Estimation'!U1072</f>
        <v>0</v>
      </c>
    </row>
    <row r="1469" spans="1:21" x14ac:dyDescent="0.25">
      <c r="A1469" s="92" t="s">
        <v>11</v>
      </c>
      <c r="B1469" s="92" t="s">
        <v>12</v>
      </c>
      <c r="C1469" s="92" t="s">
        <v>13</v>
      </c>
      <c r="D1469" s="92" t="s">
        <v>23</v>
      </c>
      <c r="E1469" s="92" t="s">
        <v>26</v>
      </c>
      <c r="G1469" s="92" t="s">
        <v>97</v>
      </c>
      <c r="H1469" s="92" t="s">
        <v>94</v>
      </c>
      <c r="I1469" s="88" t="s">
        <v>205</v>
      </c>
      <c r="L1469" s="98">
        <f>L281+'Emission factors'!$H$16*'GHG Estimation'!L677+'Emission factors'!$H$17*'GHG Estimation'!L1073</f>
        <v>0</v>
      </c>
      <c r="M1469" s="98">
        <f>M281+'Emission factors'!$H$16*'GHG Estimation'!M677+'Emission factors'!$H$17*'GHG Estimation'!M1073</f>
        <v>0</v>
      </c>
      <c r="N1469" s="98">
        <f>N281+'Emission factors'!$H$16*'GHG Estimation'!N677+'Emission factors'!$H$17*'GHG Estimation'!N1073</f>
        <v>0</v>
      </c>
      <c r="O1469" s="98">
        <f>O281+'Emission factors'!$H$16*'GHG Estimation'!O677+'Emission factors'!$H$17*'GHG Estimation'!O1073</f>
        <v>0</v>
      </c>
      <c r="P1469" s="98">
        <f>P281+'Emission factors'!$H$16*'GHG Estimation'!P677+'Emission factors'!$H$17*'GHG Estimation'!P1073</f>
        <v>0</v>
      </c>
      <c r="Q1469" s="98">
        <f>Q281+'Emission factors'!$H$16*'GHG Estimation'!Q677+'Emission factors'!$H$17*'GHG Estimation'!Q1073</f>
        <v>0</v>
      </c>
      <c r="R1469" s="98">
        <f>R281+'Emission factors'!$H$16*'GHG Estimation'!R677+'Emission factors'!$H$17*'GHG Estimation'!R1073</f>
        <v>0</v>
      </c>
      <c r="S1469" s="98">
        <f>S281+'Emission factors'!$H$16*'GHG Estimation'!S677+'Emission factors'!$H$17*'GHG Estimation'!S1073</f>
        <v>0</v>
      </c>
      <c r="T1469" s="98">
        <f>T281+'Emission factors'!$H$16*'GHG Estimation'!T677+'Emission factors'!$H$17*'GHG Estimation'!T1073</f>
        <v>0</v>
      </c>
      <c r="U1469" s="98">
        <f>U281+'Emission factors'!$H$16*'GHG Estimation'!U677+'Emission factors'!$H$17*'GHG Estimation'!U1073</f>
        <v>0</v>
      </c>
    </row>
    <row r="1470" spans="1:21" x14ac:dyDescent="0.25">
      <c r="A1470" s="92" t="s">
        <v>11</v>
      </c>
      <c r="B1470" s="92" t="s">
        <v>12</v>
      </c>
      <c r="C1470" s="92" t="s">
        <v>13</v>
      </c>
      <c r="D1470" s="92" t="s">
        <v>23</v>
      </c>
      <c r="E1470" s="92" t="s">
        <v>26</v>
      </c>
      <c r="G1470" s="92" t="s">
        <v>97</v>
      </c>
      <c r="H1470" s="92" t="s">
        <v>94</v>
      </c>
      <c r="I1470" s="88" t="s">
        <v>204</v>
      </c>
      <c r="L1470" s="98">
        <f>L282+'Emission factors'!$H$16*'GHG Estimation'!L678+'Emission factors'!$H$17*'GHG Estimation'!L1074</f>
        <v>0</v>
      </c>
      <c r="M1470" s="98">
        <f>M282+'Emission factors'!$H$16*'GHG Estimation'!M678+'Emission factors'!$H$17*'GHG Estimation'!M1074</f>
        <v>0</v>
      </c>
      <c r="N1470" s="98">
        <f>N282+'Emission factors'!$H$16*'GHG Estimation'!N678+'Emission factors'!$H$17*'GHG Estimation'!N1074</f>
        <v>0</v>
      </c>
      <c r="O1470" s="98">
        <f>O282+'Emission factors'!$H$16*'GHG Estimation'!O678+'Emission factors'!$H$17*'GHG Estimation'!O1074</f>
        <v>776.8703713914</v>
      </c>
      <c r="P1470" s="98">
        <f>P282+'Emission factors'!$H$16*'GHG Estimation'!P678+'Emission factors'!$H$17*'GHG Estimation'!P1074</f>
        <v>1121.0928512676753</v>
      </c>
      <c r="Q1470" s="98">
        <f>Q282+'Emission factors'!$H$16*'GHG Estimation'!Q678+'Emission factors'!$H$17*'GHG Estimation'!Q1074</f>
        <v>1227.2673198571501</v>
      </c>
      <c r="R1470" s="98">
        <f>R282+'Emission factors'!$H$16*'GHG Estimation'!R678+'Emission factors'!$H$17*'GHG Estimation'!R1074</f>
        <v>1165.2509446041749</v>
      </c>
      <c r="S1470" s="98">
        <f>S282+'Emission factors'!$H$16*'GHG Estimation'!S678+'Emission factors'!$H$17*'GHG Estimation'!S1074</f>
        <v>779.05487070840013</v>
      </c>
      <c r="T1470" s="98">
        <f>T282+'Emission factors'!$H$16*'GHG Estimation'!T678+'Emission factors'!$H$17*'GHG Estimation'!T1074</f>
        <v>537.70670509627507</v>
      </c>
      <c r="U1470" s="98">
        <f>U282+'Emission factors'!$H$16*'GHG Estimation'!U678+'Emission factors'!$H$17*'GHG Estimation'!U1074</f>
        <v>463.88623174822504</v>
      </c>
    </row>
    <row r="1471" spans="1:21" x14ac:dyDescent="0.25">
      <c r="A1471" s="92" t="s">
        <v>11</v>
      </c>
      <c r="B1471" s="92" t="s">
        <v>12</v>
      </c>
      <c r="C1471" s="92" t="s">
        <v>13</v>
      </c>
      <c r="D1471" s="92" t="s">
        <v>23</v>
      </c>
      <c r="E1471" s="92" t="s">
        <v>26</v>
      </c>
      <c r="G1471" s="92" t="s">
        <v>97</v>
      </c>
      <c r="H1471" s="92" t="s">
        <v>94</v>
      </c>
      <c r="I1471" s="88" t="s">
        <v>228</v>
      </c>
      <c r="L1471" s="98">
        <f>L283+'Emission factors'!$H$16*'GHG Estimation'!L679+'Emission factors'!$H$17*'GHG Estimation'!L1075</f>
        <v>0</v>
      </c>
      <c r="M1471" s="98">
        <f>M283+'Emission factors'!$H$16*'GHG Estimation'!M679+'Emission factors'!$H$17*'GHG Estimation'!M1075</f>
        <v>0</v>
      </c>
      <c r="N1471" s="98">
        <f>N283+'Emission factors'!$H$16*'GHG Estimation'!N679+'Emission factors'!$H$17*'GHG Estimation'!N1075</f>
        <v>0</v>
      </c>
      <c r="O1471" s="98">
        <f>O283+'Emission factors'!$H$16*'GHG Estimation'!O679+'Emission factors'!$H$17*'GHG Estimation'!O1075</f>
        <v>0</v>
      </c>
      <c r="P1471" s="98">
        <f>P283+'Emission factors'!$H$16*'GHG Estimation'!P679+'Emission factors'!$H$17*'GHG Estimation'!P1075</f>
        <v>0</v>
      </c>
      <c r="Q1471" s="98">
        <f>Q283+'Emission factors'!$H$16*'GHG Estimation'!Q679+'Emission factors'!$H$17*'GHG Estimation'!Q1075</f>
        <v>0</v>
      </c>
      <c r="R1471" s="98">
        <f>R283+'Emission factors'!$H$16*'GHG Estimation'!R679+'Emission factors'!$H$17*'GHG Estimation'!R1075</f>
        <v>0</v>
      </c>
      <c r="S1471" s="98">
        <f>S283+'Emission factors'!$H$16*'GHG Estimation'!S679+'Emission factors'!$H$17*'GHG Estimation'!S1075</f>
        <v>0</v>
      </c>
      <c r="T1471" s="98">
        <f>T283+'Emission factors'!$H$16*'GHG Estimation'!T679+'Emission factors'!$H$17*'GHG Estimation'!T1075</f>
        <v>0</v>
      </c>
      <c r="U1471" s="98">
        <f>U283+'Emission factors'!$H$16*'GHG Estimation'!U679+'Emission factors'!$H$17*'GHG Estimation'!U1075</f>
        <v>0</v>
      </c>
    </row>
    <row r="1472" spans="1:21" x14ac:dyDescent="0.25">
      <c r="A1472" s="92" t="s">
        <v>11</v>
      </c>
      <c r="B1472" s="92" t="s">
        <v>12</v>
      </c>
      <c r="C1472" s="92" t="s">
        <v>13</v>
      </c>
      <c r="D1472" s="92" t="s">
        <v>23</v>
      </c>
      <c r="E1472" s="92" t="s">
        <v>26</v>
      </c>
      <c r="G1472" s="92" t="s">
        <v>97</v>
      </c>
      <c r="H1472" s="92" t="s">
        <v>94</v>
      </c>
      <c r="I1472" s="88" t="s">
        <v>202</v>
      </c>
      <c r="L1472" s="98">
        <f>L284+'Emission factors'!$H$16*'GHG Estimation'!L680+'Emission factors'!$H$17*'GHG Estimation'!L1076</f>
        <v>0</v>
      </c>
      <c r="M1472" s="98">
        <f>M284+'Emission factors'!$H$16*'GHG Estimation'!M680+'Emission factors'!$H$17*'GHG Estimation'!M1076</f>
        <v>0</v>
      </c>
      <c r="N1472" s="98">
        <f>N284+'Emission factors'!$H$16*'GHG Estimation'!N680+'Emission factors'!$H$17*'GHG Estimation'!N1076</f>
        <v>0</v>
      </c>
      <c r="O1472" s="98">
        <f>O284+'Emission factors'!$H$16*'GHG Estimation'!O680+'Emission factors'!$H$17*'GHG Estimation'!O1076</f>
        <v>3199.2772675792507</v>
      </c>
      <c r="P1472" s="98">
        <f>P284+'Emission factors'!$H$16*'GHG Estimation'!P680+'Emission factors'!$H$17*'GHG Estimation'!P1076</f>
        <v>2936.4898015274252</v>
      </c>
      <c r="Q1472" s="98">
        <f>Q284+'Emission factors'!$H$16*'GHG Estimation'!Q680+'Emission factors'!$H$17*'GHG Estimation'!Q1076</f>
        <v>4484.6990799682508</v>
      </c>
      <c r="R1472" s="98">
        <f>R284+'Emission factors'!$H$16*'GHG Estimation'!R680+'Emission factors'!$H$17*'GHG Estimation'!R1076</f>
        <v>4160.5661920251005</v>
      </c>
      <c r="S1472" s="98">
        <f>S284+'Emission factors'!$H$16*'GHG Estimation'!S680+'Emission factors'!$H$17*'GHG Estimation'!S1076</f>
        <v>3255.3798911097751</v>
      </c>
      <c r="T1472" s="98">
        <f>T284+'Emission factors'!$H$16*'GHG Estimation'!T680+'Emission factors'!$H$17*'GHG Estimation'!T1076</f>
        <v>3429.1958206934996</v>
      </c>
      <c r="U1472" s="98">
        <f>U284+'Emission factors'!$H$16*'GHG Estimation'!U680+'Emission factors'!$H$17*'GHG Estimation'!U1076</f>
        <v>2959.7391156869248</v>
      </c>
    </row>
    <row r="1473" spans="1:21" x14ac:dyDescent="0.25">
      <c r="A1473" s="92" t="s">
        <v>11</v>
      </c>
      <c r="B1473" s="92" t="s">
        <v>12</v>
      </c>
      <c r="C1473" s="92" t="s">
        <v>13</v>
      </c>
      <c r="D1473" s="92" t="s">
        <v>23</v>
      </c>
      <c r="E1473" s="92" t="s">
        <v>26</v>
      </c>
      <c r="G1473" s="92" t="s">
        <v>97</v>
      </c>
      <c r="H1473" s="92" t="s">
        <v>94</v>
      </c>
      <c r="I1473" s="88" t="s">
        <v>190</v>
      </c>
      <c r="L1473" s="98">
        <f>L285+'Emission factors'!$H$16*'GHG Estimation'!L681+'Emission factors'!$H$17*'GHG Estimation'!L1077</f>
        <v>0</v>
      </c>
      <c r="M1473" s="98">
        <f>M285+'Emission factors'!$H$16*'GHG Estimation'!M681+'Emission factors'!$H$17*'GHG Estimation'!M1077</f>
        <v>0</v>
      </c>
      <c r="N1473" s="98">
        <f>N285+'Emission factors'!$H$16*'GHG Estimation'!N681+'Emission factors'!$H$17*'GHG Estimation'!N1077</f>
        <v>0</v>
      </c>
      <c r="O1473" s="98">
        <f>O285+'Emission factors'!$H$16*'GHG Estimation'!O681+'Emission factors'!$H$17*'GHG Estimation'!O1077</f>
        <v>0</v>
      </c>
      <c r="P1473" s="98">
        <f>P285+'Emission factors'!$H$16*'GHG Estimation'!P681+'Emission factors'!$H$17*'GHG Estimation'!P1077</f>
        <v>0</v>
      </c>
      <c r="Q1473" s="98">
        <f>Q285+'Emission factors'!$H$16*'GHG Estimation'!Q681+'Emission factors'!$H$17*'GHG Estimation'!Q1077</f>
        <v>0</v>
      </c>
      <c r="R1473" s="98">
        <f>R285+'Emission factors'!$H$16*'GHG Estimation'!R681+'Emission factors'!$H$17*'GHG Estimation'!R1077</f>
        <v>0</v>
      </c>
      <c r="S1473" s="98">
        <f>S285+'Emission factors'!$H$16*'GHG Estimation'!S681+'Emission factors'!$H$17*'GHG Estimation'!S1077</f>
        <v>0</v>
      </c>
      <c r="T1473" s="98">
        <f>T285+'Emission factors'!$H$16*'GHG Estimation'!T681+'Emission factors'!$H$17*'GHG Estimation'!T1077</f>
        <v>0</v>
      </c>
      <c r="U1473" s="98">
        <f>U285+'Emission factors'!$H$16*'GHG Estimation'!U681+'Emission factors'!$H$17*'GHG Estimation'!U1077</f>
        <v>0</v>
      </c>
    </row>
    <row r="1474" spans="1:21" x14ac:dyDescent="0.25">
      <c r="A1474" s="92" t="s">
        <v>11</v>
      </c>
      <c r="B1474" s="92" t="s">
        <v>12</v>
      </c>
      <c r="C1474" s="92" t="s">
        <v>13</v>
      </c>
      <c r="D1474" s="92" t="s">
        <v>23</v>
      </c>
      <c r="E1474" s="92" t="s">
        <v>26</v>
      </c>
      <c r="G1474" s="92" t="s">
        <v>97</v>
      </c>
      <c r="H1474" s="92" t="s">
        <v>94</v>
      </c>
      <c r="I1474" s="88" t="s">
        <v>210</v>
      </c>
      <c r="L1474" s="98">
        <f>L286+'Emission factors'!$H$16*'GHG Estimation'!L682+'Emission factors'!$H$17*'GHG Estimation'!L1078</f>
        <v>0</v>
      </c>
      <c r="M1474" s="98">
        <f>M286+'Emission factors'!$H$16*'GHG Estimation'!M682+'Emission factors'!$H$17*'GHG Estimation'!M1078</f>
        <v>0</v>
      </c>
      <c r="N1474" s="98">
        <f>N286+'Emission factors'!$H$16*'GHG Estimation'!N682+'Emission factors'!$H$17*'GHG Estimation'!N1078</f>
        <v>0</v>
      </c>
      <c r="O1474" s="98">
        <f>O286+'Emission factors'!$H$16*'GHG Estimation'!O682+'Emission factors'!$H$17*'GHG Estimation'!O1078</f>
        <v>0</v>
      </c>
      <c r="P1474" s="98">
        <f>P286+'Emission factors'!$H$16*'GHG Estimation'!P682+'Emission factors'!$H$17*'GHG Estimation'!P1078</f>
        <v>0</v>
      </c>
      <c r="Q1474" s="98">
        <f>Q286+'Emission factors'!$H$16*'GHG Estimation'!Q682+'Emission factors'!$H$17*'GHG Estimation'!Q1078</f>
        <v>0</v>
      </c>
      <c r="R1474" s="98">
        <f>R286+'Emission factors'!$H$16*'GHG Estimation'!R682+'Emission factors'!$H$17*'GHG Estimation'!R1078</f>
        <v>0</v>
      </c>
      <c r="S1474" s="98">
        <f>S286+'Emission factors'!$H$16*'GHG Estimation'!S682+'Emission factors'!$H$17*'GHG Estimation'!S1078</f>
        <v>0</v>
      </c>
      <c r="T1474" s="98">
        <f>T286+'Emission factors'!$H$16*'GHG Estimation'!T682+'Emission factors'!$H$17*'GHG Estimation'!T1078</f>
        <v>0</v>
      </c>
      <c r="U1474" s="98">
        <f>U286+'Emission factors'!$H$16*'GHG Estimation'!U682+'Emission factors'!$H$17*'GHG Estimation'!U1078</f>
        <v>0</v>
      </c>
    </row>
    <row r="1475" spans="1:21" x14ac:dyDescent="0.25">
      <c r="A1475" s="92" t="s">
        <v>11</v>
      </c>
      <c r="B1475" s="92" t="s">
        <v>12</v>
      </c>
      <c r="C1475" s="92" t="s">
        <v>13</v>
      </c>
      <c r="D1475" s="92" t="s">
        <v>23</v>
      </c>
      <c r="E1475" s="92" t="s">
        <v>26</v>
      </c>
      <c r="G1475" s="92" t="s">
        <v>97</v>
      </c>
      <c r="H1475" s="92" t="s">
        <v>94</v>
      </c>
      <c r="I1475" s="88" t="s">
        <v>199</v>
      </c>
      <c r="L1475" s="98">
        <f>L287+'Emission factors'!$H$16*'GHG Estimation'!L683+'Emission factors'!$H$17*'GHG Estimation'!L1079</f>
        <v>0</v>
      </c>
      <c r="M1475" s="98">
        <f>M287+'Emission factors'!$H$16*'GHG Estimation'!M683+'Emission factors'!$H$17*'GHG Estimation'!M1079</f>
        <v>0</v>
      </c>
      <c r="N1475" s="98">
        <f>N287+'Emission factors'!$H$16*'GHG Estimation'!N683+'Emission factors'!$H$17*'GHG Estimation'!N1079</f>
        <v>0</v>
      </c>
      <c r="O1475" s="98">
        <f>O287+'Emission factors'!$H$16*'GHG Estimation'!O683+'Emission factors'!$H$17*'GHG Estimation'!O1079</f>
        <v>934.10751151575016</v>
      </c>
      <c r="P1475" s="98">
        <f>P287+'Emission factors'!$H$16*'GHG Estimation'!P683+'Emission factors'!$H$17*'GHG Estimation'!P1079</f>
        <v>1173.6222580582503</v>
      </c>
      <c r="Q1475" s="98">
        <f>Q287+'Emission factors'!$H$16*'GHG Estimation'!Q683+'Emission factors'!$H$17*'GHG Estimation'!Q1079</f>
        <v>970.03472349712524</v>
      </c>
      <c r="R1475" s="98">
        <f>R287+'Emission factors'!$H$16*'GHG Estimation'!R683+'Emission factors'!$H$17*'GHG Estimation'!R1079</f>
        <v>802.37440091737506</v>
      </c>
      <c r="S1475" s="98">
        <f>S287+'Emission factors'!$H$16*'GHG Estimation'!S683+'Emission factors'!$H$17*'GHG Estimation'!S1079</f>
        <v>766.44718893599986</v>
      </c>
      <c r="T1475" s="98">
        <f>T287+'Emission factors'!$H$16*'GHG Estimation'!T683+'Emission factors'!$H$17*'GHG Estimation'!T1079</f>
        <v>586.81112902912491</v>
      </c>
      <c r="U1475" s="98">
        <f>U287+'Emission factors'!$H$16*'GHG Estimation'!U683+'Emission factors'!$H$17*'GHG Estimation'!U1079</f>
        <v>634.71407833762476</v>
      </c>
    </row>
    <row r="1476" spans="1:21" x14ac:dyDescent="0.25">
      <c r="A1476" s="92" t="s">
        <v>11</v>
      </c>
      <c r="B1476" s="92" t="s">
        <v>12</v>
      </c>
      <c r="C1476" s="92" t="s">
        <v>13</v>
      </c>
      <c r="D1476" s="92" t="s">
        <v>23</v>
      </c>
      <c r="E1476" s="92" t="s">
        <v>26</v>
      </c>
      <c r="G1476" s="92" t="s">
        <v>97</v>
      </c>
      <c r="H1476" s="92" t="s">
        <v>94</v>
      </c>
      <c r="I1476" s="88" t="s">
        <v>233</v>
      </c>
      <c r="L1476" s="98">
        <f>L288+'Emission factors'!$H$16*'GHG Estimation'!L684+'Emission factors'!$H$17*'GHG Estimation'!L1080</f>
        <v>0</v>
      </c>
      <c r="M1476" s="98">
        <f>M288+'Emission factors'!$H$16*'GHG Estimation'!M684+'Emission factors'!$H$17*'GHG Estimation'!M1080</f>
        <v>0</v>
      </c>
      <c r="N1476" s="98">
        <f>N288+'Emission factors'!$H$16*'GHG Estimation'!N684+'Emission factors'!$H$17*'GHG Estimation'!N1080</f>
        <v>0</v>
      </c>
      <c r="O1476" s="98">
        <f>O288+'Emission factors'!$H$16*'GHG Estimation'!O684+'Emission factors'!$H$17*'GHG Estimation'!O1080</f>
        <v>0</v>
      </c>
      <c r="P1476" s="98">
        <f>P288+'Emission factors'!$H$16*'GHG Estimation'!P684+'Emission factors'!$H$17*'GHG Estimation'!P1080</f>
        <v>0</v>
      </c>
      <c r="Q1476" s="98">
        <f>Q288+'Emission factors'!$H$16*'GHG Estimation'!Q684+'Emission factors'!$H$17*'GHG Estimation'!Q1080</f>
        <v>0</v>
      </c>
      <c r="R1476" s="98">
        <f>R288+'Emission factors'!$H$16*'GHG Estimation'!R684+'Emission factors'!$H$17*'GHG Estimation'!R1080</f>
        <v>0</v>
      </c>
      <c r="S1476" s="98">
        <f>S288+'Emission factors'!$H$16*'GHG Estimation'!S684+'Emission factors'!$H$17*'GHG Estimation'!S1080</f>
        <v>0</v>
      </c>
      <c r="T1476" s="98">
        <f>T288+'Emission factors'!$H$16*'GHG Estimation'!T684+'Emission factors'!$H$17*'GHG Estimation'!T1080</f>
        <v>0</v>
      </c>
      <c r="U1476" s="98">
        <f>U288+'Emission factors'!$H$16*'GHG Estimation'!U684+'Emission factors'!$H$17*'GHG Estimation'!U1080</f>
        <v>0</v>
      </c>
    </row>
    <row r="1477" spans="1:21" x14ac:dyDescent="0.25">
      <c r="A1477" s="92" t="s">
        <v>11</v>
      </c>
      <c r="B1477" s="92" t="s">
        <v>12</v>
      </c>
      <c r="C1477" s="92" t="s">
        <v>13</v>
      </c>
      <c r="D1477" s="92" t="s">
        <v>23</v>
      </c>
      <c r="E1477" s="92" t="s">
        <v>26</v>
      </c>
      <c r="G1477" s="92" t="s">
        <v>97</v>
      </c>
      <c r="H1477" s="92" t="s">
        <v>94</v>
      </c>
      <c r="I1477" s="88" t="s">
        <v>200</v>
      </c>
      <c r="L1477" s="98">
        <f>L289+'Emission factors'!$H$16*'GHG Estimation'!L685+'Emission factors'!$H$17*'GHG Estimation'!L1081</f>
        <v>0</v>
      </c>
      <c r="M1477" s="98">
        <f>M289+'Emission factors'!$H$16*'GHG Estimation'!M685+'Emission factors'!$H$17*'GHG Estimation'!M1081</f>
        <v>0</v>
      </c>
      <c r="N1477" s="98">
        <f>N289+'Emission factors'!$H$16*'GHG Estimation'!N685+'Emission factors'!$H$17*'GHG Estimation'!N1081</f>
        <v>0</v>
      </c>
      <c r="O1477" s="98">
        <f>O289+'Emission factors'!$H$16*'GHG Estimation'!O685+'Emission factors'!$H$17*'GHG Estimation'!O1081</f>
        <v>1270.8636847978501</v>
      </c>
      <c r="P1477" s="98">
        <f>P289+'Emission factors'!$H$16*'GHG Estimation'!P685+'Emission factors'!$H$17*'GHG Estimation'!P1081</f>
        <v>1703.3789459973</v>
      </c>
      <c r="Q1477" s="98">
        <f>Q289+'Emission factors'!$H$16*'GHG Estimation'!Q685+'Emission factors'!$H$17*'GHG Estimation'!Q1081</f>
        <v>1962.2577186283497</v>
      </c>
      <c r="R1477" s="98">
        <f>R289+'Emission factors'!$H$16*'GHG Estimation'!R685+'Emission factors'!$H$17*'GHG Estimation'!R1081</f>
        <v>2424.9034668358495</v>
      </c>
      <c r="S1477" s="98">
        <f>S289+'Emission factors'!$H$16*'GHG Estimation'!S685+'Emission factors'!$H$17*'GHG Estimation'!S1081</f>
        <v>2281.1946189103496</v>
      </c>
      <c r="T1477" s="98">
        <f>T289+'Emission factors'!$H$16*'GHG Estimation'!T685+'Emission factors'!$H$17*'GHG Estimation'!T1081</f>
        <v>1841.0804208010497</v>
      </c>
      <c r="U1477" s="98">
        <f>U289+'Emission factors'!$H$16*'GHG Estimation'!U685+'Emission factors'!$H$17*'GHG Estimation'!U1081</f>
        <v>1379.2538598374249</v>
      </c>
    </row>
    <row r="1478" spans="1:21" x14ac:dyDescent="0.25">
      <c r="A1478" s="92" t="s">
        <v>11</v>
      </c>
      <c r="B1478" s="92" t="s">
        <v>12</v>
      </c>
      <c r="C1478" s="92" t="s">
        <v>13</v>
      </c>
      <c r="D1478" s="92" t="s">
        <v>28</v>
      </c>
      <c r="E1478" s="92" t="s">
        <v>29</v>
      </c>
      <c r="G1478" s="92" t="s">
        <v>97</v>
      </c>
      <c r="H1478" s="92" t="s">
        <v>94</v>
      </c>
      <c r="I1478" s="88" t="s">
        <v>203</v>
      </c>
      <c r="J1478" s="92" t="s">
        <v>13</v>
      </c>
      <c r="L1478" s="98">
        <f>L290+'Emission factors'!$H$16*'GHG Estimation'!L686+'Emission factors'!$H$17*'GHG Estimation'!L1082</f>
        <v>330753.36124687508</v>
      </c>
      <c r="M1478" s="98">
        <f>M290+'Emission factors'!$H$16*'GHG Estimation'!M686+'Emission factors'!$H$17*'GHG Estimation'!M1082</f>
        <v>422118.38037600002</v>
      </c>
      <c r="N1478" s="98">
        <f>N290+'Emission factors'!$H$16*'GHG Estimation'!N686+'Emission factors'!$H$17*'GHG Estimation'!N1082</f>
        <v>534819.81409762509</v>
      </c>
      <c r="O1478" s="98">
        <f>O290+'Emission factors'!$H$16*'GHG Estimation'!O686+'Emission factors'!$H$17*'GHG Estimation'!O1082</f>
        <v>742296.97847812518</v>
      </c>
      <c r="P1478" s="98">
        <f>P290+'Emission factors'!$H$16*'GHG Estimation'!P686+'Emission factors'!$H$17*'GHG Estimation'!P1082</f>
        <v>813563.71802212507</v>
      </c>
      <c r="Q1478" s="98">
        <f>Q290+'Emission factors'!$H$16*'GHG Estimation'!Q686+'Emission factors'!$H$17*'GHG Estimation'!Q1082</f>
        <v>793208.46702037507</v>
      </c>
      <c r="R1478" s="98">
        <f>R290+'Emission factors'!$H$16*'GHG Estimation'!R686+'Emission factors'!$H$17*'GHG Estimation'!R1082</f>
        <v>881684.50446562492</v>
      </c>
      <c r="S1478" s="98">
        <f>S290+'Emission factors'!$H$16*'GHG Estimation'!S686+'Emission factors'!$H$17*'GHG Estimation'!S1082</f>
        <v>916266.62753325002</v>
      </c>
      <c r="T1478" s="98">
        <f>T290+'Emission factors'!$H$16*'GHG Estimation'!T686+'Emission factors'!$H$17*'GHG Estimation'!T1082</f>
        <v>947056.47545250016</v>
      </c>
      <c r="U1478" s="98">
        <f>U290+'Emission factors'!$H$16*'GHG Estimation'!U686+'Emission factors'!$H$17*'GHG Estimation'!U1082</f>
        <v>350812.70576887502</v>
      </c>
    </row>
    <row r="1479" spans="1:21" x14ac:dyDescent="0.25">
      <c r="A1479" s="92" t="s">
        <v>11</v>
      </c>
      <c r="B1479" s="92" t="s">
        <v>12</v>
      </c>
      <c r="C1479" s="92" t="s">
        <v>13</v>
      </c>
      <c r="D1479" s="92" t="s">
        <v>28</v>
      </c>
      <c r="E1479" s="92" t="s">
        <v>29</v>
      </c>
      <c r="G1479" s="92" t="s">
        <v>97</v>
      </c>
      <c r="H1479" s="92" t="s">
        <v>94</v>
      </c>
      <c r="I1479" s="88" t="s">
        <v>227</v>
      </c>
      <c r="L1479" s="98">
        <f>L291+'Emission factors'!$H$16*'GHG Estimation'!L687+'Emission factors'!$H$17*'GHG Estimation'!L1083</f>
        <v>30190.247947125004</v>
      </c>
      <c r="M1479" s="98">
        <f>M291+'Emission factors'!$H$16*'GHG Estimation'!M687+'Emission factors'!$H$17*'GHG Estimation'!M1083</f>
        <v>41021.982508500005</v>
      </c>
      <c r="N1479" s="98">
        <f>N291+'Emission factors'!$H$16*'GHG Estimation'!N687+'Emission factors'!$H$17*'GHG Estimation'!N1083</f>
        <v>61182.558194625002</v>
      </c>
      <c r="O1479" s="98">
        <f>O291+'Emission factors'!$H$16*'GHG Estimation'!O687+'Emission factors'!$H$17*'GHG Estimation'!O1083</f>
        <v>53200.870254000001</v>
      </c>
      <c r="P1479" s="98">
        <f>P291+'Emission factors'!$H$16*'GHG Estimation'!P687+'Emission factors'!$H$17*'GHG Estimation'!P1083</f>
        <v>41029.769521124996</v>
      </c>
      <c r="Q1479" s="98">
        <f>Q291+'Emission factors'!$H$16*'GHG Estimation'!Q687+'Emission factors'!$H$17*'GHG Estimation'!Q1083</f>
        <v>41504.77729125</v>
      </c>
      <c r="R1479" s="98">
        <f>R291+'Emission factors'!$H$16*'GHG Estimation'!R687+'Emission factors'!$H$17*'GHG Estimation'!R1083</f>
        <v>49431.9561435</v>
      </c>
      <c r="S1479" s="98">
        <f>S291+'Emission factors'!$H$16*'GHG Estimation'!S687+'Emission factors'!$H$17*'GHG Estimation'!S1083</f>
        <v>61735.436091000003</v>
      </c>
      <c r="T1479" s="98">
        <f>T291+'Emission factors'!$H$16*'GHG Estimation'!T687+'Emission factors'!$H$17*'GHG Estimation'!T1083</f>
        <v>68455.627986374995</v>
      </c>
      <c r="U1479" s="98">
        <f>U291+'Emission factors'!$H$16*'GHG Estimation'!U687+'Emission factors'!$H$17*'GHG Estimation'!U1083</f>
        <v>66571.170931125002</v>
      </c>
    </row>
    <row r="1480" spans="1:21" x14ac:dyDescent="0.25">
      <c r="A1480" s="92" t="s">
        <v>11</v>
      </c>
      <c r="B1480" s="92" t="s">
        <v>12</v>
      </c>
      <c r="C1480" s="92" t="s">
        <v>13</v>
      </c>
      <c r="D1480" s="92" t="s">
        <v>28</v>
      </c>
      <c r="E1480" s="92" t="s">
        <v>29</v>
      </c>
      <c r="G1480" s="92" t="s">
        <v>97</v>
      </c>
      <c r="H1480" s="92" t="s">
        <v>94</v>
      </c>
      <c r="I1480" s="88" t="s">
        <v>191</v>
      </c>
      <c r="L1480" s="98">
        <f>L292+'Emission factors'!$H$16*'GHG Estimation'!L688+'Emission factors'!$H$17*'GHG Estimation'!L1084</f>
        <v>3083.6569995000004</v>
      </c>
      <c r="M1480" s="98">
        <f>M292+'Emission factors'!$H$16*'GHG Estimation'!M688+'Emission factors'!$H$17*'GHG Estimation'!M1084</f>
        <v>2764.389481875</v>
      </c>
      <c r="N1480" s="98">
        <f>N292+'Emission factors'!$H$16*'GHG Estimation'!N688+'Emission factors'!$H$17*'GHG Estimation'!N1084</f>
        <v>4711.1426381250003</v>
      </c>
      <c r="O1480" s="98">
        <f>O292+'Emission factors'!$H$16*'GHG Estimation'!O688+'Emission factors'!$H$17*'GHG Estimation'!O1084</f>
        <v>5365.2516986250012</v>
      </c>
      <c r="P1480" s="98">
        <f>P292+'Emission factors'!$H$16*'GHG Estimation'!P688+'Emission factors'!$H$17*'GHG Estimation'!P1084</f>
        <v>6011.5737464999993</v>
      </c>
      <c r="Q1480" s="98">
        <f>Q292+'Emission factors'!$H$16*'GHG Estimation'!Q688+'Emission factors'!$H$17*'GHG Estimation'!Q1084</f>
        <v>6252.9711378750007</v>
      </c>
      <c r="R1480" s="98">
        <f>R292+'Emission factors'!$H$16*'GHG Estimation'!R688+'Emission factors'!$H$17*'GHG Estimation'!R1084</f>
        <v>6073.8698475000001</v>
      </c>
      <c r="S1480" s="98">
        <f>S292+'Emission factors'!$H$16*'GHG Estimation'!S688+'Emission factors'!$H$17*'GHG Estimation'!S1084</f>
        <v>6899.2931857499998</v>
      </c>
      <c r="T1480" s="98">
        <f>T292+'Emission factors'!$H$16*'GHG Estimation'!T688+'Emission factors'!$H$17*'GHG Estimation'!T1084</f>
        <v>6704.6178701250019</v>
      </c>
      <c r="U1480" s="98">
        <f>U292+'Emission factors'!$H$16*'GHG Estimation'!U688+'Emission factors'!$H$17*'GHG Estimation'!U1084</f>
        <v>4718.9296507500003</v>
      </c>
    </row>
    <row r="1481" spans="1:21" x14ac:dyDescent="0.25">
      <c r="A1481" s="92" t="s">
        <v>11</v>
      </c>
      <c r="B1481" s="92" t="s">
        <v>12</v>
      </c>
      <c r="C1481" s="92" t="s">
        <v>13</v>
      </c>
      <c r="D1481" s="92" t="s">
        <v>28</v>
      </c>
      <c r="E1481" s="92" t="s">
        <v>29</v>
      </c>
      <c r="G1481" s="92" t="s">
        <v>97</v>
      </c>
      <c r="H1481" s="92" t="s">
        <v>94</v>
      </c>
      <c r="I1481" s="88" t="s">
        <v>192</v>
      </c>
      <c r="L1481" s="98">
        <f>L293+'Emission factors'!$H$16*'GHG Estimation'!L689+'Emission factors'!$H$17*'GHG Estimation'!L1085</f>
        <v>176002.05935025</v>
      </c>
      <c r="M1481" s="98">
        <f>M293+'Emission factors'!$H$16*'GHG Estimation'!M689+'Emission factors'!$H$17*'GHG Estimation'!M1085</f>
        <v>203638.16715637498</v>
      </c>
      <c r="N1481" s="98">
        <f>N293+'Emission factors'!$H$16*'GHG Estimation'!N689+'Emission factors'!$H$17*'GHG Estimation'!N1085</f>
        <v>225511.88561999999</v>
      </c>
      <c r="O1481" s="98">
        <f>O293+'Emission factors'!$H$16*'GHG Estimation'!O689+'Emission factors'!$H$17*'GHG Estimation'!O1085</f>
        <v>232551.34503299999</v>
      </c>
      <c r="P1481" s="98">
        <f>P293+'Emission factors'!$H$16*'GHG Estimation'!P689+'Emission factors'!$H$17*'GHG Estimation'!P1085</f>
        <v>232683.72424762501</v>
      </c>
      <c r="Q1481" s="98">
        <f>Q293+'Emission factors'!$H$16*'GHG Estimation'!Q689+'Emission factors'!$H$17*'GHG Estimation'!Q1085</f>
        <v>246310.99634137502</v>
      </c>
      <c r="R1481" s="98">
        <f>R293+'Emission factors'!$H$16*'GHG Estimation'!R689+'Emission factors'!$H$17*'GHG Estimation'!R1085</f>
        <v>286554.27758737502</v>
      </c>
      <c r="S1481" s="98">
        <f>S293+'Emission factors'!$H$16*'GHG Estimation'!S689+'Emission factors'!$H$17*'GHG Estimation'!S1085</f>
        <v>307166.50000574999</v>
      </c>
      <c r="T1481" s="98">
        <f>T293+'Emission factors'!$H$16*'GHG Estimation'!T689+'Emission factors'!$H$17*'GHG Estimation'!T1085</f>
        <v>314073.58020412503</v>
      </c>
      <c r="U1481" s="98">
        <f>U293+'Emission factors'!$H$16*'GHG Estimation'!U689+'Emission factors'!$H$17*'GHG Estimation'!U1085</f>
        <v>314680.96718887502</v>
      </c>
    </row>
    <row r="1482" spans="1:21" x14ac:dyDescent="0.25">
      <c r="A1482" s="92" t="s">
        <v>11</v>
      </c>
      <c r="B1482" s="92" t="s">
        <v>12</v>
      </c>
      <c r="C1482" s="92" t="s">
        <v>13</v>
      </c>
      <c r="D1482" s="92" t="s">
        <v>28</v>
      </c>
      <c r="E1482" s="92" t="s">
        <v>29</v>
      </c>
      <c r="G1482" s="92" t="s">
        <v>97</v>
      </c>
      <c r="H1482" s="92" t="s">
        <v>94</v>
      </c>
      <c r="I1482" s="88" t="s">
        <v>206</v>
      </c>
      <c r="L1482" s="98">
        <f>L294+'Emission factors'!$H$16*'GHG Estimation'!L690+'Emission factors'!$H$17*'GHG Estimation'!L1086</f>
        <v>15862.144717125002</v>
      </c>
      <c r="M1482" s="98">
        <f>M294+'Emission factors'!$H$16*'GHG Estimation'!M690+'Emission factors'!$H$17*'GHG Estimation'!M1086</f>
        <v>18221.609542500002</v>
      </c>
      <c r="N1482" s="98">
        <f>N294+'Emission factors'!$H$16*'GHG Estimation'!N690+'Emission factors'!$H$17*'GHG Estimation'!N1086</f>
        <v>21149.526289500005</v>
      </c>
      <c r="O1482" s="98">
        <f>O294+'Emission factors'!$H$16*'GHG Estimation'!O690+'Emission factors'!$H$17*'GHG Estimation'!O1086</f>
        <v>23828.258632500001</v>
      </c>
      <c r="P1482" s="98">
        <f>P294+'Emission factors'!$H$16*'GHG Estimation'!P690+'Emission factors'!$H$17*'GHG Estimation'!P1086</f>
        <v>25985.261129625</v>
      </c>
      <c r="Q1482" s="98">
        <f>Q294+'Emission factors'!$H$16*'GHG Estimation'!Q690+'Emission factors'!$H$17*'GHG Estimation'!Q1086</f>
        <v>26802.897455250004</v>
      </c>
      <c r="R1482" s="98">
        <f>R294+'Emission factors'!$H$16*'GHG Estimation'!R690+'Emission factors'!$H$17*'GHG Estimation'!R1086</f>
        <v>33896.865956624992</v>
      </c>
      <c r="S1482" s="98">
        <f>S294+'Emission factors'!$H$16*'GHG Estimation'!S690+'Emission factors'!$H$17*'GHG Estimation'!S1086</f>
        <v>36458.793110250008</v>
      </c>
      <c r="T1482" s="98">
        <f>T294+'Emission factors'!$H$16*'GHG Estimation'!T690+'Emission factors'!$H$17*'GHG Estimation'!T1086</f>
        <v>34247.281524750004</v>
      </c>
      <c r="U1482" s="98">
        <f>U294+'Emission factors'!$H$16*'GHG Estimation'!U690+'Emission factors'!$H$17*'GHG Estimation'!U1086</f>
        <v>54018.506579624998</v>
      </c>
    </row>
    <row r="1483" spans="1:21" x14ac:dyDescent="0.25">
      <c r="A1483" s="92" t="s">
        <v>11</v>
      </c>
      <c r="B1483" s="92" t="s">
        <v>12</v>
      </c>
      <c r="C1483" s="92" t="s">
        <v>13</v>
      </c>
      <c r="D1483" s="92" t="s">
        <v>28</v>
      </c>
      <c r="E1483" s="92" t="s">
        <v>29</v>
      </c>
      <c r="G1483" s="92" t="s">
        <v>97</v>
      </c>
      <c r="H1483" s="92" t="s">
        <v>94</v>
      </c>
      <c r="I1483" s="88" t="s">
        <v>220</v>
      </c>
      <c r="L1483" s="98">
        <f>L295+'Emission factors'!$H$16*'GHG Estimation'!L691+'Emission factors'!$H$17*'GHG Estimation'!L1087</f>
        <v>74163.508240500014</v>
      </c>
      <c r="M1483" s="98">
        <f>M295+'Emission factors'!$H$16*'GHG Estimation'!M691+'Emission factors'!$H$17*'GHG Estimation'!M1087</f>
        <v>73478.2511295</v>
      </c>
      <c r="N1483" s="98">
        <f>N295+'Emission factors'!$H$16*'GHG Estimation'!N691+'Emission factors'!$H$17*'GHG Estimation'!N1087</f>
        <v>82573.481875500016</v>
      </c>
      <c r="O1483" s="98">
        <f>O295+'Emission factors'!$H$16*'GHG Estimation'!O691+'Emission factors'!$H$17*'GHG Estimation'!O1087</f>
        <v>110458.77408562502</v>
      </c>
      <c r="P1483" s="98">
        <f>P295+'Emission factors'!$H$16*'GHG Estimation'!P691+'Emission factors'!$H$17*'GHG Estimation'!P1087</f>
        <v>115520.33229187498</v>
      </c>
      <c r="Q1483" s="98">
        <f>Q295+'Emission factors'!$H$16*'GHG Estimation'!Q691+'Emission factors'!$H$17*'GHG Estimation'!Q1087</f>
        <v>118907.68278374999</v>
      </c>
      <c r="R1483" s="98">
        <f>R295+'Emission factors'!$H$16*'GHG Estimation'!R691+'Emission factors'!$H$17*'GHG Estimation'!R1087</f>
        <v>138141.60396750001</v>
      </c>
      <c r="S1483" s="98">
        <f>S295+'Emission factors'!$H$16*'GHG Estimation'!S691+'Emission factors'!$H$17*'GHG Estimation'!S1087</f>
        <v>130370.16536775001</v>
      </c>
      <c r="T1483" s="98">
        <f>T295+'Emission factors'!$H$16*'GHG Estimation'!T691+'Emission factors'!$H$17*'GHG Estimation'!T1087</f>
        <v>129895.15759762499</v>
      </c>
      <c r="U1483" s="98">
        <f>U295+'Emission factors'!$H$16*'GHG Estimation'!U691+'Emission factors'!$H$17*'GHG Estimation'!U1087</f>
        <v>144316.704979125</v>
      </c>
    </row>
    <row r="1484" spans="1:21" x14ac:dyDescent="0.25">
      <c r="A1484" s="92" t="s">
        <v>11</v>
      </c>
      <c r="B1484" s="92" t="s">
        <v>12</v>
      </c>
      <c r="C1484" s="92" t="s">
        <v>13</v>
      </c>
      <c r="D1484" s="92" t="s">
        <v>28</v>
      </c>
      <c r="E1484" s="92" t="s">
        <v>29</v>
      </c>
      <c r="G1484" s="92" t="s">
        <v>97</v>
      </c>
      <c r="H1484" s="92" t="s">
        <v>94</v>
      </c>
      <c r="I1484" s="88" t="s">
        <v>193</v>
      </c>
      <c r="L1484" s="98">
        <f>L296+'Emission factors'!$H$16*'GHG Estimation'!L692+'Emission factors'!$H$17*'GHG Estimation'!L1088</f>
        <v>13689.568194750002</v>
      </c>
      <c r="M1484" s="98">
        <f>M296+'Emission factors'!$H$16*'GHG Estimation'!M692+'Emission factors'!$H$17*'GHG Estimation'!M1088</f>
        <v>24801.635210624998</v>
      </c>
      <c r="N1484" s="98">
        <f>N296+'Emission factors'!$H$16*'GHG Estimation'!N692+'Emission factors'!$H$17*'GHG Estimation'!N1088</f>
        <v>38646.943657874996</v>
      </c>
      <c r="O1484" s="98">
        <f>O296+'Emission factors'!$H$16*'GHG Estimation'!O692+'Emission factors'!$H$17*'GHG Estimation'!O1088</f>
        <v>36521.089211249993</v>
      </c>
      <c r="P1484" s="98">
        <f>P296+'Emission factors'!$H$16*'GHG Estimation'!P692+'Emission factors'!$H$17*'GHG Estimation'!P1088</f>
        <v>30151.312883999999</v>
      </c>
      <c r="Q1484" s="98">
        <f>Q296+'Emission factors'!$H$16*'GHG Estimation'!Q692+'Emission factors'!$H$17*'GHG Estimation'!Q1088</f>
        <v>31669.780345875002</v>
      </c>
      <c r="R1484" s="98">
        <f>R296+'Emission factors'!$H$16*'GHG Estimation'!R692+'Emission factors'!$H$17*'GHG Estimation'!R1088</f>
        <v>61898.963356125001</v>
      </c>
      <c r="S1484" s="98">
        <f>S296+'Emission factors'!$H$16*'GHG Estimation'!S692+'Emission factors'!$H$17*'GHG Estimation'!S1088</f>
        <v>75425.004285750008</v>
      </c>
      <c r="T1484" s="98">
        <f>T296+'Emission factors'!$H$16*'GHG Estimation'!T692+'Emission factors'!$H$17*'GHG Estimation'!T1088</f>
        <v>71103.212278874998</v>
      </c>
      <c r="U1484" s="98">
        <f>U296+'Emission factors'!$H$16*'GHG Estimation'!U692+'Emission factors'!$H$17*'GHG Estimation'!U1088</f>
        <v>70153.196738625003</v>
      </c>
    </row>
    <row r="1485" spans="1:21" x14ac:dyDescent="0.25">
      <c r="A1485" s="92" t="s">
        <v>11</v>
      </c>
      <c r="B1485" s="92" t="s">
        <v>12</v>
      </c>
      <c r="C1485" s="92" t="s">
        <v>13</v>
      </c>
      <c r="D1485" s="92" t="s">
        <v>28</v>
      </c>
      <c r="E1485" s="92" t="s">
        <v>29</v>
      </c>
      <c r="G1485" s="92" t="s">
        <v>97</v>
      </c>
      <c r="H1485" s="92" t="s">
        <v>94</v>
      </c>
      <c r="I1485" s="88" t="s">
        <v>259</v>
      </c>
      <c r="L1485" s="98">
        <f>L297+'Emission factors'!$H$16*'GHG Estimation'!L693+'Emission factors'!$H$17*'GHG Estimation'!L1089</f>
        <v>0</v>
      </c>
      <c r="M1485" s="98">
        <f>M297+'Emission factors'!$H$16*'GHG Estimation'!M693+'Emission factors'!$H$17*'GHG Estimation'!M1089</f>
        <v>0</v>
      </c>
      <c r="N1485" s="98">
        <f>N297+'Emission factors'!$H$16*'GHG Estimation'!N693+'Emission factors'!$H$17*'GHG Estimation'!N1089</f>
        <v>0</v>
      </c>
      <c r="O1485" s="98">
        <f>O297+'Emission factors'!$H$16*'GHG Estimation'!O693+'Emission factors'!$H$17*'GHG Estimation'!O1089</f>
        <v>0</v>
      </c>
      <c r="P1485" s="98">
        <f>P297+'Emission factors'!$H$16*'GHG Estimation'!P693+'Emission factors'!$H$17*'GHG Estimation'!P1089</f>
        <v>0</v>
      </c>
      <c r="Q1485" s="98">
        <f>Q297+'Emission factors'!$H$16*'GHG Estimation'!Q693+'Emission factors'!$H$17*'GHG Estimation'!Q1089</f>
        <v>0</v>
      </c>
      <c r="R1485" s="98">
        <f>R297+'Emission factors'!$H$16*'GHG Estimation'!R693+'Emission factors'!$H$17*'GHG Estimation'!R1089</f>
        <v>0</v>
      </c>
      <c r="S1485" s="98">
        <f>S297+'Emission factors'!$H$16*'GHG Estimation'!S693+'Emission factors'!$H$17*'GHG Estimation'!S1089</f>
        <v>0</v>
      </c>
      <c r="T1485" s="98">
        <f>T297+'Emission factors'!$H$16*'GHG Estimation'!T693+'Emission factors'!$H$17*'GHG Estimation'!T1089</f>
        <v>0</v>
      </c>
      <c r="U1485" s="98">
        <f>U297+'Emission factors'!$H$16*'GHG Estimation'!U693+'Emission factors'!$H$17*'GHG Estimation'!U1089</f>
        <v>0</v>
      </c>
    </row>
    <row r="1486" spans="1:21" x14ac:dyDescent="0.25">
      <c r="A1486" s="92" t="s">
        <v>11</v>
      </c>
      <c r="B1486" s="92" t="s">
        <v>12</v>
      </c>
      <c r="C1486" s="92" t="s">
        <v>13</v>
      </c>
      <c r="D1486" s="92" t="s">
        <v>28</v>
      </c>
      <c r="E1486" s="92" t="s">
        <v>29</v>
      </c>
      <c r="G1486" s="92" t="s">
        <v>97</v>
      </c>
      <c r="H1486" s="92" t="s">
        <v>94</v>
      </c>
      <c r="I1486" s="88" t="s">
        <v>223</v>
      </c>
      <c r="L1486" s="98">
        <f>L298+'Emission factors'!$H$16*'GHG Estimation'!L694+'Emission factors'!$H$17*'GHG Estimation'!L1090</f>
        <v>381.56361862500006</v>
      </c>
      <c r="M1486" s="98">
        <f>M298+'Emission factors'!$H$16*'GHG Estimation'!M694+'Emission factors'!$H$17*'GHG Estimation'!M1090</f>
        <v>2320.5297622499997</v>
      </c>
      <c r="N1486" s="98">
        <f>N298+'Emission factors'!$H$16*'GHG Estimation'!N694+'Emission factors'!$H$17*'GHG Estimation'!N1090</f>
        <v>2281.5946991249998</v>
      </c>
      <c r="O1486" s="98">
        <f>O298+'Emission factors'!$H$16*'GHG Estimation'!O694+'Emission factors'!$H$17*'GHG Estimation'!O1090</f>
        <v>3270.5453025000006</v>
      </c>
      <c r="P1486" s="98">
        <f>P298+'Emission factors'!$H$16*'GHG Estimation'!P694+'Emission factors'!$H$17*'GHG Estimation'!P1090</f>
        <v>3582.0258074999997</v>
      </c>
      <c r="Q1486" s="98">
        <f>Q298+'Emission factors'!$H$16*'GHG Estimation'!Q694+'Emission factors'!$H$17*'GHG Estimation'!Q1090</f>
        <v>3340.6284161250001</v>
      </c>
      <c r="R1486" s="98">
        <f>R298+'Emission factors'!$H$16*'GHG Estimation'!R694+'Emission factors'!$H$17*'GHG Estimation'!R1090</f>
        <v>3901.2933251250001</v>
      </c>
      <c r="S1486" s="98">
        <f>S298+'Emission factors'!$H$16*'GHG Estimation'!S694+'Emission factors'!$H$17*'GHG Estimation'!S1090</f>
        <v>3667.682946375</v>
      </c>
      <c r="T1486" s="98">
        <f>T298+'Emission factors'!$H$16*'GHG Estimation'!T694+'Emission factors'!$H$17*'GHG Estimation'!T1090</f>
        <v>3192.6751762499998</v>
      </c>
      <c r="U1486" s="98">
        <f>U298+'Emission factors'!$H$16*'GHG Estimation'!U694+'Emission factors'!$H$17*'GHG Estimation'!U1090</f>
        <v>2966.8518101249997</v>
      </c>
    </row>
    <row r="1487" spans="1:21" x14ac:dyDescent="0.25">
      <c r="A1487" s="92" t="s">
        <v>11</v>
      </c>
      <c r="B1487" s="92" t="s">
        <v>12</v>
      </c>
      <c r="C1487" s="92" t="s">
        <v>13</v>
      </c>
      <c r="D1487" s="92" t="s">
        <v>28</v>
      </c>
      <c r="E1487" s="92" t="s">
        <v>29</v>
      </c>
      <c r="G1487" s="92" t="s">
        <v>97</v>
      </c>
      <c r="H1487" s="92" t="s">
        <v>94</v>
      </c>
      <c r="I1487" s="88" t="s">
        <v>221</v>
      </c>
      <c r="L1487" s="98">
        <f>L299+'Emission factors'!$H$16*'GHG Estimation'!L695+'Emission factors'!$H$17*'GHG Estimation'!L1091</f>
        <v>2656344.6817031251</v>
      </c>
      <c r="M1487" s="98">
        <f>M299+'Emission factors'!$H$16*'GHG Estimation'!M695+'Emission factors'!$H$17*'GHG Estimation'!M1091</f>
        <v>3255905.7187650008</v>
      </c>
      <c r="N1487" s="98">
        <f>N299+'Emission factors'!$H$16*'GHG Estimation'!N695+'Emission factors'!$H$17*'GHG Estimation'!N1091</f>
        <v>3626263.8262226251</v>
      </c>
      <c r="O1487" s="98">
        <f>O299+'Emission factors'!$H$16*'GHG Estimation'!O695+'Emission factors'!$H$17*'GHG Estimation'!O1091</f>
        <v>3598417.4690756253</v>
      </c>
      <c r="P1487" s="98">
        <f>P299+'Emission factors'!$H$16*'GHG Estimation'!P695+'Emission factors'!$H$17*'GHG Estimation'!P1091</f>
        <v>3796885.0598490005</v>
      </c>
      <c r="Q1487" s="98">
        <f>Q299+'Emission factors'!$H$16*'GHG Estimation'!Q695+'Emission factors'!$H$17*'GHG Estimation'!Q1091</f>
        <v>4419768.1997227501</v>
      </c>
      <c r="R1487" s="98">
        <f>R299+'Emission factors'!$H$16*'GHG Estimation'!R695+'Emission factors'!$H$17*'GHG Estimation'!R1091</f>
        <v>5030122.0362828746</v>
      </c>
      <c r="S1487" s="98">
        <f>S299+'Emission factors'!$H$16*'GHG Estimation'!S695+'Emission factors'!$H$17*'GHG Estimation'!S1091</f>
        <v>4709577.4485873757</v>
      </c>
      <c r="T1487" s="98">
        <f>T299+'Emission factors'!$H$16*'GHG Estimation'!T695+'Emission factors'!$H$17*'GHG Estimation'!T1091</f>
        <v>4707319.2149261255</v>
      </c>
      <c r="U1487" s="98">
        <f>U299+'Emission factors'!$H$16*'GHG Estimation'!U695+'Emission factors'!$H$17*'GHG Estimation'!U1091</f>
        <v>4695537.4648244996</v>
      </c>
    </row>
    <row r="1488" spans="1:21" x14ac:dyDescent="0.25">
      <c r="A1488" s="92" t="s">
        <v>11</v>
      </c>
      <c r="B1488" s="92" t="s">
        <v>12</v>
      </c>
      <c r="C1488" s="92" t="s">
        <v>13</v>
      </c>
      <c r="D1488" s="92" t="s">
        <v>28</v>
      </c>
      <c r="E1488" s="92" t="s">
        <v>29</v>
      </c>
      <c r="G1488" s="92" t="s">
        <v>97</v>
      </c>
      <c r="H1488" s="92" t="s">
        <v>94</v>
      </c>
      <c r="I1488" s="88" t="s">
        <v>222</v>
      </c>
      <c r="L1488" s="98">
        <f>L300+'Emission factors'!$H$16*'GHG Estimation'!L696+'Emission factors'!$H$17*'GHG Estimation'!L1092</f>
        <v>158107.50433799997</v>
      </c>
      <c r="M1488" s="98">
        <f>M300+'Emission factors'!$H$16*'GHG Estimation'!M696+'Emission factors'!$H$17*'GHG Estimation'!M1092</f>
        <v>184497.69012412502</v>
      </c>
      <c r="N1488" s="98">
        <f>N300+'Emission factors'!$H$16*'GHG Estimation'!N696+'Emission factors'!$H$17*'GHG Estimation'!N1092</f>
        <v>228377.50626599998</v>
      </c>
      <c r="O1488" s="98">
        <f>O300+'Emission factors'!$H$16*'GHG Estimation'!O696+'Emission factors'!$H$17*'GHG Estimation'!O1092</f>
        <v>222802.00522649998</v>
      </c>
      <c r="P1488" s="98">
        <f>P300+'Emission factors'!$H$16*'GHG Estimation'!P696+'Emission factors'!$H$17*'GHG Estimation'!P1092</f>
        <v>210825.57980924999</v>
      </c>
      <c r="Q1488" s="98">
        <f>Q300+'Emission factors'!$H$16*'GHG Estimation'!Q696+'Emission factors'!$H$17*'GHG Estimation'!Q1092</f>
        <v>228175.04393774996</v>
      </c>
      <c r="R1488" s="98">
        <f>R300+'Emission factors'!$H$16*'GHG Estimation'!R696+'Emission factors'!$H$17*'GHG Estimation'!R1092</f>
        <v>263387.91502800002</v>
      </c>
      <c r="S1488" s="98">
        <f>S300+'Emission factors'!$H$16*'GHG Estimation'!S696+'Emission factors'!$H$17*'GHG Estimation'!S1092</f>
        <v>326665.17961875</v>
      </c>
      <c r="T1488" s="98">
        <f>T300+'Emission factors'!$H$16*'GHG Estimation'!T696+'Emission factors'!$H$17*'GHG Estimation'!T1092</f>
        <v>356123.44837912498</v>
      </c>
      <c r="U1488" s="98">
        <f>U300+'Emission factors'!$H$16*'GHG Estimation'!U696+'Emission factors'!$H$17*'GHG Estimation'!U1092</f>
        <v>362664.53898412501</v>
      </c>
    </row>
    <row r="1489" spans="1:21" x14ac:dyDescent="0.25">
      <c r="A1489" s="92" t="s">
        <v>11</v>
      </c>
      <c r="B1489" s="92" t="s">
        <v>12</v>
      </c>
      <c r="C1489" s="92" t="s">
        <v>13</v>
      </c>
      <c r="D1489" s="92" t="s">
        <v>28</v>
      </c>
      <c r="E1489" s="92" t="s">
        <v>29</v>
      </c>
      <c r="G1489" s="92" t="s">
        <v>97</v>
      </c>
      <c r="H1489" s="92" t="s">
        <v>94</v>
      </c>
      <c r="I1489" s="88" t="s">
        <v>201</v>
      </c>
      <c r="L1489" s="98">
        <f>L301+'Emission factors'!$H$16*'GHG Estimation'!L697+'Emission factors'!$H$17*'GHG Estimation'!L1093</f>
        <v>259058.33600850002</v>
      </c>
      <c r="M1489" s="98">
        <f>M301+'Emission factors'!$H$16*'GHG Estimation'!M697+'Emission factors'!$H$17*'GHG Estimation'!M1093</f>
        <v>246108.534013125</v>
      </c>
      <c r="N1489" s="98">
        <f>N301+'Emission factors'!$H$16*'GHG Estimation'!N697+'Emission factors'!$H$17*'GHG Estimation'!N1093</f>
        <v>344123.66192400007</v>
      </c>
      <c r="O1489" s="98">
        <f>O301+'Emission factors'!$H$16*'GHG Estimation'!O697+'Emission factors'!$H$17*'GHG Estimation'!O1093</f>
        <v>340564.99715437507</v>
      </c>
      <c r="P1489" s="98">
        <f>P301+'Emission factors'!$H$16*'GHG Estimation'!P697+'Emission factors'!$H$17*'GHG Estimation'!P1093</f>
        <v>329328.33793650003</v>
      </c>
      <c r="Q1489" s="98">
        <f>Q301+'Emission factors'!$H$16*'GHG Estimation'!Q697+'Emission factors'!$H$17*'GHG Estimation'!Q1093</f>
        <v>363178.481817375</v>
      </c>
      <c r="R1489" s="98">
        <f>R301+'Emission factors'!$H$16*'GHG Estimation'!R697+'Emission factors'!$H$17*'GHG Estimation'!R1093</f>
        <v>365794.91805937502</v>
      </c>
      <c r="S1489" s="98">
        <f>S301+'Emission factors'!$H$16*'GHG Estimation'!S697+'Emission factors'!$H$17*'GHG Estimation'!S1093</f>
        <v>372032.31517200003</v>
      </c>
      <c r="T1489" s="98">
        <f>T301+'Emission factors'!$H$16*'GHG Estimation'!T697+'Emission factors'!$H$17*'GHG Estimation'!T1093</f>
        <v>407361.99145162501</v>
      </c>
      <c r="U1489" s="98">
        <f>U301+'Emission factors'!$H$16*'GHG Estimation'!U697+'Emission factors'!$H$17*'GHG Estimation'!U1093</f>
        <v>458686.19166299998</v>
      </c>
    </row>
    <row r="1490" spans="1:21" x14ac:dyDescent="0.25">
      <c r="A1490" s="92" t="s">
        <v>11</v>
      </c>
      <c r="B1490" s="92" t="s">
        <v>12</v>
      </c>
      <c r="C1490" s="92" t="s">
        <v>13</v>
      </c>
      <c r="D1490" s="92" t="s">
        <v>28</v>
      </c>
      <c r="E1490" s="92" t="s">
        <v>29</v>
      </c>
      <c r="G1490" s="92" t="s">
        <v>97</v>
      </c>
      <c r="H1490" s="92" t="s">
        <v>94</v>
      </c>
      <c r="I1490" s="88" t="s">
        <v>207</v>
      </c>
      <c r="L1490" s="98">
        <f>L302+'Emission factors'!$H$16*'GHG Estimation'!L698+'Emission factors'!$H$17*'GHG Estimation'!L1094</f>
        <v>63331.773679124999</v>
      </c>
      <c r="M1490" s="98">
        <f>M302+'Emission factors'!$H$16*'GHG Estimation'!M698+'Emission factors'!$H$17*'GHG Estimation'!M1094</f>
        <v>75206.967932249987</v>
      </c>
      <c r="N1490" s="98">
        <f>N302+'Emission factors'!$H$16*'GHG Estimation'!N698+'Emission factors'!$H$17*'GHG Estimation'!N1094</f>
        <v>76678.713318375012</v>
      </c>
      <c r="O1490" s="98">
        <f>O302+'Emission factors'!$H$16*'GHG Estimation'!O698+'Emission factors'!$H$17*'GHG Estimation'!O1094</f>
        <v>76873.388633999988</v>
      </c>
      <c r="P1490" s="98">
        <f>P302+'Emission factors'!$H$16*'GHG Estimation'!P698+'Emission factors'!$H$17*'GHG Estimation'!P1094</f>
        <v>62996.932136250012</v>
      </c>
      <c r="Q1490" s="98">
        <f>Q302+'Emission factors'!$H$16*'GHG Estimation'!Q698+'Emission factors'!$H$17*'GHG Estimation'!Q1094</f>
        <v>40033.031905124997</v>
      </c>
      <c r="R1490" s="98">
        <f>R302+'Emission factors'!$H$16*'GHG Estimation'!R698+'Emission factors'!$H$17*'GHG Estimation'!R1094</f>
        <v>55957.472723250008</v>
      </c>
      <c r="S1490" s="98">
        <f>S302+'Emission factors'!$H$16*'GHG Estimation'!S698+'Emission factors'!$H$17*'GHG Estimation'!S1094</f>
        <v>59718.599821124997</v>
      </c>
      <c r="T1490" s="98">
        <f>T302+'Emission factors'!$H$16*'GHG Estimation'!T698+'Emission factors'!$H$17*'GHG Estimation'!T1094</f>
        <v>76725.435394124986</v>
      </c>
      <c r="U1490" s="98">
        <f>U302+'Emission factors'!$H$16*'GHG Estimation'!U698+'Emission factors'!$H$17*'GHG Estimation'!U1094</f>
        <v>101713.95890775003</v>
      </c>
    </row>
    <row r="1491" spans="1:21" x14ac:dyDescent="0.25">
      <c r="A1491" s="92" t="s">
        <v>11</v>
      </c>
      <c r="B1491" s="92" t="s">
        <v>12</v>
      </c>
      <c r="C1491" s="92" t="s">
        <v>13</v>
      </c>
      <c r="D1491" s="92" t="s">
        <v>28</v>
      </c>
      <c r="E1491" s="92" t="s">
        <v>29</v>
      </c>
      <c r="G1491" s="92" t="s">
        <v>97</v>
      </c>
      <c r="H1491" s="92" t="s">
        <v>94</v>
      </c>
      <c r="I1491" s="88" t="s">
        <v>218</v>
      </c>
      <c r="L1491" s="98">
        <f>L303+'Emission factors'!$H$16*'GHG Estimation'!L699+'Emission factors'!$H$17*'GHG Estimation'!L1095</f>
        <v>6097.2308853750001</v>
      </c>
      <c r="M1491" s="98">
        <f>M303+'Emission factors'!$H$16*'GHG Estimation'!M699+'Emission factors'!$H$17*'GHG Estimation'!M1095</f>
        <v>2149.2154845000005</v>
      </c>
      <c r="N1491" s="98">
        <f>N303+'Emission factors'!$H$16*'GHG Estimation'!N699+'Emission factors'!$H$17*'GHG Estimation'!N1095</f>
        <v>15472.794085875004</v>
      </c>
      <c r="O1491" s="98">
        <f>O303+'Emission factors'!$H$16*'GHG Estimation'!O699+'Emission factors'!$H$17*'GHG Estimation'!O1095</f>
        <v>21219.609403125003</v>
      </c>
      <c r="P1491" s="98">
        <f>P303+'Emission factors'!$H$16*'GHG Estimation'!P699+'Emission factors'!$H$17*'GHG Estimation'!P1095</f>
        <v>18587.599135874996</v>
      </c>
      <c r="Q1491" s="98">
        <f>Q303+'Emission factors'!$H$16*'GHG Estimation'!Q699+'Emission factors'!$H$17*'GHG Estimation'!Q1095</f>
        <v>20300.741913375005</v>
      </c>
      <c r="R1491" s="98">
        <f>R303+'Emission factors'!$H$16*'GHG Estimation'!R699+'Emission factors'!$H$17*'GHG Estimation'!R1095</f>
        <v>21165.100314749998</v>
      </c>
      <c r="S1491" s="98">
        <f>S303+'Emission factors'!$H$16*'GHG Estimation'!S699+'Emission factors'!$H$17*'GHG Estimation'!S1095</f>
        <v>20915.915910750002</v>
      </c>
      <c r="T1491" s="98">
        <f>T303+'Emission factors'!$H$16*'GHG Estimation'!T699+'Emission factors'!$H$17*'GHG Estimation'!T1095</f>
        <v>21725.765223750001</v>
      </c>
      <c r="U1491" s="98">
        <f>U303+'Emission factors'!$H$16*'GHG Estimation'!U699+'Emission factors'!$H$17*'GHG Estimation'!U1095</f>
        <v>23960.637847124999</v>
      </c>
    </row>
    <row r="1492" spans="1:21" x14ac:dyDescent="0.25">
      <c r="A1492" s="92" t="s">
        <v>11</v>
      </c>
      <c r="B1492" s="92" t="s">
        <v>12</v>
      </c>
      <c r="C1492" s="92" t="s">
        <v>13</v>
      </c>
      <c r="D1492" s="92" t="s">
        <v>28</v>
      </c>
      <c r="E1492" s="92" t="s">
        <v>29</v>
      </c>
      <c r="G1492" s="92" t="s">
        <v>97</v>
      </c>
      <c r="H1492" s="92" t="s">
        <v>94</v>
      </c>
      <c r="I1492" s="88" t="s">
        <v>194</v>
      </c>
      <c r="L1492" s="98">
        <f>L304+'Emission factors'!$H$16*'GHG Estimation'!L700+'Emission factors'!$H$17*'GHG Estimation'!L1096</f>
        <v>99510.234334875015</v>
      </c>
      <c r="M1492" s="98">
        <f>M304+'Emission factors'!$H$16*'GHG Estimation'!M700+'Emission factors'!$H$17*'GHG Estimation'!M1096</f>
        <v>118308.082811625</v>
      </c>
      <c r="N1492" s="98">
        <f>N304+'Emission factors'!$H$16*'GHG Estimation'!N700+'Emission factors'!$H$17*'GHG Estimation'!N1096</f>
        <v>139013.74938150001</v>
      </c>
      <c r="O1492" s="98">
        <f>O304+'Emission factors'!$H$16*'GHG Estimation'!O700+'Emission factors'!$H$17*'GHG Estimation'!O1096</f>
        <v>143849.484221625</v>
      </c>
      <c r="P1492" s="98">
        <f>P304+'Emission factors'!$H$16*'GHG Estimation'!P700+'Emission factors'!$H$17*'GHG Estimation'!P1096</f>
        <v>133983.33922575004</v>
      </c>
      <c r="Q1492" s="98">
        <f>Q304+'Emission factors'!$H$16*'GHG Estimation'!Q700+'Emission factors'!$H$17*'GHG Estimation'!Q1096</f>
        <v>136950.19103587503</v>
      </c>
      <c r="R1492" s="98">
        <f>R304+'Emission factors'!$H$16*'GHG Estimation'!R700+'Emission factors'!$H$17*'GHG Estimation'!R1096</f>
        <v>147306.91782712497</v>
      </c>
      <c r="S1492" s="98">
        <f>S304+'Emission factors'!$H$16*'GHG Estimation'!S700+'Emission factors'!$H$17*'GHG Estimation'!S1096</f>
        <v>156589.03687612503</v>
      </c>
      <c r="T1492" s="98">
        <f>T304+'Emission factors'!$H$16*'GHG Estimation'!T700+'Emission factors'!$H$17*'GHG Estimation'!T1096</f>
        <v>149697.53070300005</v>
      </c>
      <c r="U1492" s="98">
        <f>U304+'Emission factors'!$H$16*'GHG Estimation'!U700+'Emission factors'!$H$17*'GHG Estimation'!U1096</f>
        <v>147937.66584975002</v>
      </c>
    </row>
    <row r="1493" spans="1:21" x14ac:dyDescent="0.25">
      <c r="A1493" s="92" t="s">
        <v>11</v>
      </c>
      <c r="B1493" s="92" t="s">
        <v>12</v>
      </c>
      <c r="C1493" s="92" t="s">
        <v>13</v>
      </c>
      <c r="D1493" s="92" t="s">
        <v>28</v>
      </c>
      <c r="E1493" s="92" t="s">
        <v>29</v>
      </c>
      <c r="G1493" s="92" t="s">
        <v>97</v>
      </c>
      <c r="H1493" s="92" t="s">
        <v>94</v>
      </c>
      <c r="I1493" s="88" t="s">
        <v>195</v>
      </c>
      <c r="L1493" s="98">
        <f>L305+'Emission factors'!$H$16*'GHG Estimation'!L701+'Emission factors'!$H$17*'GHG Estimation'!L1097</f>
        <v>15488.368111125001</v>
      </c>
      <c r="M1493" s="98">
        <f>M305+'Emission factors'!$H$16*'GHG Estimation'!M701+'Emission factors'!$H$17*'GHG Estimation'!M1097</f>
        <v>16461.744689250001</v>
      </c>
      <c r="N1493" s="98">
        <f>N305+'Emission factors'!$H$16*'GHG Estimation'!N701+'Emission factors'!$H$17*'GHG Estimation'!N1097</f>
        <v>27542.663654625005</v>
      </c>
      <c r="O1493" s="98">
        <f>O305+'Emission factors'!$H$16*'GHG Estimation'!O701+'Emission factors'!$H$17*'GHG Estimation'!O1097</f>
        <v>32697.666012374997</v>
      </c>
      <c r="P1493" s="98">
        <f>P305+'Emission factors'!$H$16*'GHG Estimation'!P701+'Emission factors'!$H$17*'GHG Estimation'!P1097</f>
        <v>29987.785618874997</v>
      </c>
      <c r="Q1493" s="98">
        <f>Q305+'Emission factors'!$H$16*'GHG Estimation'!Q701+'Emission factors'!$H$17*'GHG Estimation'!Q1097</f>
        <v>27573.811705125001</v>
      </c>
      <c r="R1493" s="98">
        <f>R305+'Emission factors'!$H$16*'GHG Estimation'!R701+'Emission factors'!$H$17*'GHG Estimation'!R1097</f>
        <v>38950.637150249997</v>
      </c>
      <c r="S1493" s="98">
        <f>S305+'Emission factors'!$H$16*'GHG Estimation'!S701+'Emission factors'!$H$17*'GHG Estimation'!S1097</f>
        <v>38779.322872499994</v>
      </c>
      <c r="T1493" s="98">
        <f>T305+'Emission factors'!$H$16*'GHG Estimation'!T701+'Emission factors'!$H$17*'GHG Estimation'!T1097</f>
        <v>56681.664897374998</v>
      </c>
      <c r="U1493" s="98">
        <f>U305+'Emission factors'!$H$16*'GHG Estimation'!U701+'Emission factors'!$H$17*'GHG Estimation'!U1097</f>
        <v>74225.804341499999</v>
      </c>
    </row>
    <row r="1494" spans="1:21" x14ac:dyDescent="0.25">
      <c r="A1494" s="92" t="s">
        <v>11</v>
      </c>
      <c r="B1494" s="92" t="s">
        <v>12</v>
      </c>
      <c r="C1494" s="92" t="s">
        <v>13</v>
      </c>
      <c r="D1494" s="92" t="s">
        <v>28</v>
      </c>
      <c r="E1494" s="92" t="s">
        <v>29</v>
      </c>
      <c r="G1494" s="92" t="s">
        <v>97</v>
      </c>
      <c r="H1494" s="92" t="s">
        <v>94</v>
      </c>
      <c r="I1494" s="88" t="s">
        <v>209</v>
      </c>
      <c r="L1494" s="98">
        <f>L306+'Emission factors'!$H$16*'GHG Estimation'!L702+'Emission factors'!$H$17*'GHG Estimation'!L1098</f>
        <v>580070.14446150011</v>
      </c>
      <c r="M1494" s="98">
        <f>M306+'Emission factors'!$H$16*'GHG Estimation'!M702+'Emission factors'!$H$17*'GHG Estimation'!M1098</f>
        <v>861383.76255224994</v>
      </c>
      <c r="N1494" s="98">
        <f>N306+'Emission factors'!$H$16*'GHG Estimation'!N702+'Emission factors'!$H$17*'GHG Estimation'!N1098</f>
        <v>1122194.1764013751</v>
      </c>
      <c r="O1494" s="98">
        <f>O306+'Emission factors'!$H$16*'GHG Estimation'!O702+'Emission factors'!$H$17*'GHG Estimation'!O1098</f>
        <v>1068635.1035666252</v>
      </c>
      <c r="P1494" s="98">
        <f>P306+'Emission factors'!$H$16*'GHG Estimation'!P702+'Emission factors'!$H$17*'GHG Estimation'!P1098</f>
        <v>1088476.4117351249</v>
      </c>
      <c r="Q1494" s="98">
        <f>Q306+'Emission factors'!$H$16*'GHG Estimation'!Q702+'Emission factors'!$H$17*'GHG Estimation'!Q1098</f>
        <v>1146614.2479933749</v>
      </c>
      <c r="R1494" s="98">
        <f>R306+'Emission factors'!$H$16*'GHG Estimation'!R702+'Emission factors'!$H$17*'GHG Estimation'!R1098</f>
        <v>1263489.520482</v>
      </c>
      <c r="S1494" s="98">
        <f>S306+'Emission factors'!$H$16*'GHG Estimation'!S702+'Emission factors'!$H$17*'GHG Estimation'!S1098</f>
        <v>1304620.5211672501</v>
      </c>
      <c r="T1494" s="98">
        <f>T306+'Emission factors'!$H$16*'GHG Estimation'!T702+'Emission factors'!$H$17*'GHG Estimation'!T1098</f>
        <v>1349722.89829125</v>
      </c>
      <c r="U1494" s="98">
        <f>U306+'Emission factors'!$H$16*'GHG Estimation'!U702+'Emission factors'!$H$17*'GHG Estimation'!U1098</f>
        <v>1321354.811298375</v>
      </c>
    </row>
    <row r="1495" spans="1:21" x14ac:dyDescent="0.25">
      <c r="A1495" s="92" t="s">
        <v>11</v>
      </c>
      <c r="B1495" s="92" t="s">
        <v>12</v>
      </c>
      <c r="C1495" s="92" t="s">
        <v>13</v>
      </c>
      <c r="D1495" s="92" t="s">
        <v>28</v>
      </c>
      <c r="E1495" s="92" t="s">
        <v>29</v>
      </c>
      <c r="G1495" s="92" t="s">
        <v>97</v>
      </c>
      <c r="H1495" s="92" t="s">
        <v>94</v>
      </c>
      <c r="I1495" s="88" t="s">
        <v>208</v>
      </c>
      <c r="L1495" s="98">
        <f>L307+'Emission factors'!$H$16*'GHG Estimation'!L703+'Emission factors'!$H$17*'GHG Estimation'!L1099</f>
        <v>409199.72643112502</v>
      </c>
      <c r="M1495" s="98">
        <f>M307+'Emission factors'!$H$16*'GHG Estimation'!M703+'Emission factors'!$H$17*'GHG Estimation'!M1099</f>
        <v>507596.41796062503</v>
      </c>
      <c r="N1495" s="98">
        <f>N307+'Emission factors'!$H$16*'GHG Estimation'!N703+'Emission factors'!$H$17*'GHG Estimation'!N1099</f>
        <v>606584.9224496251</v>
      </c>
      <c r="O1495" s="98">
        <f>O307+'Emission factors'!$H$16*'GHG Estimation'!O703+'Emission factors'!$H$17*'GHG Estimation'!O1099</f>
        <v>690972.77826675004</v>
      </c>
      <c r="P1495" s="98">
        <f>P307+'Emission factors'!$H$16*'GHG Estimation'!P703+'Emission factors'!$H$17*'GHG Estimation'!P1099</f>
        <v>809475.53639400005</v>
      </c>
      <c r="Q1495" s="98">
        <f>Q307+'Emission factors'!$H$16*'GHG Estimation'!Q703+'Emission factors'!$H$17*'GHG Estimation'!Q1099</f>
        <v>908004.60713812511</v>
      </c>
      <c r="R1495" s="98">
        <f>R307+'Emission factors'!$H$16*'GHG Estimation'!R703+'Emission factors'!$H$17*'GHG Estimation'!R1099</f>
        <v>935788.66818412498</v>
      </c>
      <c r="S1495" s="98">
        <f>S307+'Emission factors'!$H$16*'GHG Estimation'!S703+'Emission factors'!$H$17*'GHG Estimation'!S1099</f>
        <v>969000.27702974994</v>
      </c>
      <c r="T1495" s="98">
        <f>T307+'Emission factors'!$H$16*'GHG Estimation'!T703+'Emission factors'!$H$17*'GHG Estimation'!T1099</f>
        <v>1032939.4376936251</v>
      </c>
      <c r="U1495" s="98">
        <f>U307+'Emission factors'!$H$16*'GHG Estimation'!U703+'Emission factors'!$H$17*'GHG Estimation'!U1099</f>
        <v>1095445.7880345001</v>
      </c>
    </row>
    <row r="1496" spans="1:21" x14ac:dyDescent="0.25">
      <c r="A1496" s="92" t="s">
        <v>11</v>
      </c>
      <c r="B1496" s="92" t="s">
        <v>12</v>
      </c>
      <c r="C1496" s="92" t="s">
        <v>13</v>
      </c>
      <c r="D1496" s="92" t="s">
        <v>28</v>
      </c>
      <c r="E1496" s="92" t="s">
        <v>29</v>
      </c>
      <c r="G1496" s="92" t="s">
        <v>97</v>
      </c>
      <c r="H1496" s="92" t="s">
        <v>94</v>
      </c>
      <c r="I1496" s="88" t="s">
        <v>226</v>
      </c>
      <c r="L1496" s="98">
        <f>L308+'Emission factors'!$H$16*'GHG Estimation'!L704+'Emission factors'!$H$17*'GHG Estimation'!L1100</f>
        <v>0</v>
      </c>
      <c r="M1496" s="98">
        <f>M308+'Emission factors'!$H$16*'GHG Estimation'!M704+'Emission factors'!$H$17*'GHG Estimation'!M1100</f>
        <v>0</v>
      </c>
      <c r="N1496" s="98">
        <f>N308+'Emission factors'!$H$16*'GHG Estimation'!N704+'Emission factors'!$H$17*'GHG Estimation'!N1100</f>
        <v>0</v>
      </c>
      <c r="O1496" s="98">
        <f>O308+'Emission factors'!$H$16*'GHG Estimation'!O704+'Emission factors'!$H$17*'GHG Estimation'!O1100</f>
        <v>0</v>
      </c>
      <c r="P1496" s="98">
        <f>P308+'Emission factors'!$H$16*'GHG Estimation'!P704+'Emission factors'!$H$17*'GHG Estimation'!P1100</f>
        <v>0</v>
      </c>
      <c r="Q1496" s="98">
        <f>Q308+'Emission factors'!$H$16*'GHG Estimation'!Q704+'Emission factors'!$H$17*'GHG Estimation'!Q1100</f>
        <v>0</v>
      </c>
      <c r="R1496" s="98">
        <f>R308+'Emission factors'!$H$16*'GHG Estimation'!R704+'Emission factors'!$H$17*'GHG Estimation'!R1100</f>
        <v>0</v>
      </c>
      <c r="S1496" s="98">
        <f>S308+'Emission factors'!$H$16*'GHG Estimation'!S704+'Emission factors'!$H$17*'GHG Estimation'!S1100</f>
        <v>0</v>
      </c>
      <c r="T1496" s="98">
        <f>T308+'Emission factors'!$H$16*'GHG Estimation'!T704+'Emission factors'!$H$17*'GHG Estimation'!T1100</f>
        <v>0</v>
      </c>
      <c r="U1496" s="98">
        <f>U308+'Emission factors'!$H$16*'GHG Estimation'!U704+'Emission factors'!$H$17*'GHG Estimation'!U1100</f>
        <v>0</v>
      </c>
    </row>
    <row r="1497" spans="1:21" x14ac:dyDescent="0.25">
      <c r="A1497" s="92" t="s">
        <v>11</v>
      </c>
      <c r="B1497" s="92" t="s">
        <v>12</v>
      </c>
      <c r="C1497" s="92" t="s">
        <v>13</v>
      </c>
      <c r="D1497" s="92" t="s">
        <v>28</v>
      </c>
      <c r="E1497" s="92" t="s">
        <v>29</v>
      </c>
      <c r="G1497" s="92" t="s">
        <v>97</v>
      </c>
      <c r="H1497" s="92" t="s">
        <v>94</v>
      </c>
      <c r="I1497" s="88" t="s">
        <v>196</v>
      </c>
      <c r="L1497" s="98">
        <f>L309+'Emission factors'!$H$16*'GHG Estimation'!L705+'Emission factors'!$H$17*'GHG Estimation'!L1101</f>
        <v>98793.829173375008</v>
      </c>
      <c r="M1497" s="98">
        <f>M309+'Emission factors'!$H$16*'GHG Estimation'!M705+'Emission factors'!$H$17*'GHG Estimation'!M1101</f>
        <v>113978.503792125</v>
      </c>
      <c r="N1497" s="98">
        <f>N309+'Emission factors'!$H$16*'GHG Estimation'!N705+'Emission factors'!$H$17*'GHG Estimation'!N1101</f>
        <v>119071.21004887499</v>
      </c>
      <c r="O1497" s="98">
        <f>O309+'Emission factors'!$H$16*'GHG Estimation'!O705+'Emission factors'!$H$17*'GHG Estimation'!O1101</f>
        <v>110380.90395937501</v>
      </c>
      <c r="P1497" s="98">
        <f>P309+'Emission factors'!$H$16*'GHG Estimation'!P705+'Emission factors'!$H$17*'GHG Estimation'!P1101</f>
        <v>112483.39736812499</v>
      </c>
      <c r="Q1497" s="98">
        <f>Q309+'Emission factors'!$H$16*'GHG Estimation'!Q705+'Emission factors'!$H$17*'GHG Estimation'!Q1101</f>
        <v>125440.986376125</v>
      </c>
      <c r="R1497" s="98">
        <f>R309+'Emission factors'!$H$16*'GHG Estimation'!R705+'Emission factors'!$H$17*'GHG Estimation'!R1101</f>
        <v>147774.13858462501</v>
      </c>
      <c r="S1497" s="98">
        <f>S309+'Emission factors'!$H$16*'GHG Estimation'!S705+'Emission factors'!$H$17*'GHG Estimation'!S1101</f>
        <v>142447.82194912501</v>
      </c>
      <c r="T1497" s="98">
        <f>T309+'Emission factors'!$H$16*'GHG Estimation'!T705+'Emission factors'!$H$17*'GHG Estimation'!T1101</f>
        <v>154050.47076037497</v>
      </c>
      <c r="U1497" s="98">
        <f>U309+'Emission factors'!$H$16*'GHG Estimation'!U705+'Emission factors'!$H$17*'GHG Estimation'!U1101</f>
        <v>196295.01425099999</v>
      </c>
    </row>
    <row r="1498" spans="1:21" x14ac:dyDescent="0.25">
      <c r="A1498" s="92" t="s">
        <v>11</v>
      </c>
      <c r="B1498" s="92" t="s">
        <v>12</v>
      </c>
      <c r="C1498" s="92" t="s">
        <v>13</v>
      </c>
      <c r="D1498" s="92" t="s">
        <v>28</v>
      </c>
      <c r="E1498" s="92" t="s">
        <v>29</v>
      </c>
      <c r="G1498" s="92" t="s">
        <v>97</v>
      </c>
      <c r="H1498" s="92" t="s">
        <v>94</v>
      </c>
      <c r="I1498" s="88" t="s">
        <v>197</v>
      </c>
      <c r="L1498" s="98">
        <f>L310+'Emission factors'!$H$16*'GHG Estimation'!L706+'Emission factors'!$H$17*'GHG Estimation'!L1102</f>
        <v>2939753.0061900001</v>
      </c>
      <c r="M1498" s="98">
        <f>M310+'Emission factors'!$H$16*'GHG Estimation'!M706+'Emission factors'!$H$17*'GHG Estimation'!M1102</f>
        <v>3410135.2908157501</v>
      </c>
      <c r="N1498" s="98">
        <f>N310+'Emission factors'!$H$16*'GHG Estimation'!N706+'Emission factors'!$H$17*'GHG Estimation'!N1102</f>
        <v>3744057.9662009999</v>
      </c>
      <c r="O1498" s="98">
        <f>O310+'Emission factors'!$H$16*'GHG Estimation'!O706+'Emission factors'!$H$17*'GHG Estimation'!O1102</f>
        <v>3764031.6535841245</v>
      </c>
      <c r="P1498" s="98">
        <f>P310+'Emission factors'!$H$16*'GHG Estimation'!P706+'Emission factors'!$H$17*'GHG Estimation'!P1102</f>
        <v>3723835.0944138756</v>
      </c>
      <c r="Q1498" s="98">
        <f>Q310+'Emission factors'!$H$16*'GHG Estimation'!Q706+'Emission factors'!$H$17*'GHG Estimation'!Q1102</f>
        <v>3843459.182359125</v>
      </c>
      <c r="R1498" s="98">
        <f>R310+'Emission factors'!$H$16*'GHG Estimation'!R706+'Emission factors'!$H$17*'GHG Estimation'!R1102</f>
        <v>4005234.3696435005</v>
      </c>
      <c r="S1498" s="98">
        <f>S310+'Emission factors'!$H$16*'GHG Estimation'!S706+'Emission factors'!$H$17*'GHG Estimation'!S1102</f>
        <v>3881919.2377140005</v>
      </c>
      <c r="T1498" s="98">
        <f>T310+'Emission factors'!$H$16*'GHG Estimation'!T706+'Emission factors'!$H$17*'GHG Estimation'!T1102</f>
        <v>3990906.2664134996</v>
      </c>
      <c r="U1498" s="98">
        <f>U310+'Emission factors'!$H$16*'GHG Estimation'!U706+'Emission factors'!$H$17*'GHG Estimation'!U1102</f>
        <v>4113333.6789037497</v>
      </c>
    </row>
    <row r="1499" spans="1:21" x14ac:dyDescent="0.25">
      <c r="A1499" s="92" t="s">
        <v>11</v>
      </c>
      <c r="B1499" s="92" t="s">
        <v>12</v>
      </c>
      <c r="C1499" s="92" t="s">
        <v>13</v>
      </c>
      <c r="D1499" s="92" t="s">
        <v>28</v>
      </c>
      <c r="E1499" s="92" t="s">
        <v>29</v>
      </c>
      <c r="G1499" s="92" t="s">
        <v>97</v>
      </c>
      <c r="H1499" s="92" t="s">
        <v>94</v>
      </c>
      <c r="I1499" s="88" t="s">
        <v>229</v>
      </c>
      <c r="L1499" s="98">
        <f>L311+'Emission factors'!$H$16*'GHG Estimation'!L707+'Emission factors'!$H$17*'GHG Estimation'!L1103</f>
        <v>4968.1140547499999</v>
      </c>
      <c r="M1499" s="98">
        <f>M311+'Emission factors'!$H$16*'GHG Estimation'!M707+'Emission factors'!$H$17*'GHG Estimation'!M1103</f>
        <v>5388.6127365000002</v>
      </c>
      <c r="N1499" s="98">
        <f>N311+'Emission factors'!$H$16*'GHG Estimation'!N707+'Emission factors'!$H$17*'GHG Estimation'!N1103</f>
        <v>5100.4932693750006</v>
      </c>
      <c r="O1499" s="98">
        <f>O311+'Emission factors'!$H$16*'GHG Estimation'!O707+'Emission factors'!$H$17*'GHG Estimation'!O1103</f>
        <v>9430.0722888750006</v>
      </c>
      <c r="P1499" s="98">
        <f>P311+'Emission factors'!$H$16*'GHG Estimation'!P707+'Emission factors'!$H$17*'GHG Estimation'!P1103</f>
        <v>14296.955179500001</v>
      </c>
      <c r="Q1499" s="98">
        <f>Q311+'Emission factors'!$H$16*'GHG Estimation'!Q707+'Emission factors'!$H$17*'GHG Estimation'!Q1103</f>
        <v>10185.412513499999</v>
      </c>
      <c r="R1499" s="98">
        <f>R311+'Emission factors'!$H$16*'GHG Estimation'!R707+'Emission factors'!$H$17*'GHG Estimation'!R1103</f>
        <v>8721.454139999998</v>
      </c>
      <c r="S1499" s="98">
        <f>S311+'Emission factors'!$H$16*'GHG Estimation'!S707+'Emission factors'!$H$17*'GHG Estimation'!S1103</f>
        <v>9609.1735792499985</v>
      </c>
      <c r="T1499" s="98">
        <f>T311+'Emission factors'!$H$16*'GHG Estimation'!T707+'Emission factors'!$H$17*'GHG Estimation'!T1103</f>
        <v>9430.0722888750006</v>
      </c>
      <c r="U1499" s="98">
        <f>U311+'Emission factors'!$H$16*'GHG Estimation'!U707+'Emission factors'!$H$17*'GHG Estimation'!U1103</f>
        <v>9398.9242383750006</v>
      </c>
    </row>
    <row r="1500" spans="1:21" x14ac:dyDescent="0.25">
      <c r="A1500" s="92" t="s">
        <v>11</v>
      </c>
      <c r="B1500" s="92" t="s">
        <v>12</v>
      </c>
      <c r="C1500" s="92" t="s">
        <v>13</v>
      </c>
      <c r="D1500" s="92" t="s">
        <v>28</v>
      </c>
      <c r="E1500" s="92" t="s">
        <v>29</v>
      </c>
      <c r="G1500" s="92" t="s">
        <v>97</v>
      </c>
      <c r="H1500" s="92" t="s">
        <v>94</v>
      </c>
      <c r="I1500" s="88" t="s">
        <v>198</v>
      </c>
      <c r="L1500" s="98">
        <f>L312+'Emission factors'!$H$16*'GHG Estimation'!L708+'Emission factors'!$H$17*'GHG Estimation'!L1104</f>
        <v>249.18440400000003</v>
      </c>
      <c r="M1500" s="98">
        <f>M312+'Emission factors'!$H$16*'GHG Estimation'!M708+'Emission factors'!$H$17*'GHG Estimation'!M1104</f>
        <v>404.92465650000008</v>
      </c>
      <c r="N1500" s="98">
        <f>N312+'Emission factors'!$H$16*'GHG Estimation'!N708+'Emission factors'!$H$17*'GHG Estimation'!N1104</f>
        <v>218.03635349999999</v>
      </c>
      <c r="O1500" s="98">
        <f>O312+'Emission factors'!$H$16*'GHG Estimation'!O708+'Emission factors'!$H$17*'GHG Estimation'!O1104</f>
        <v>358.20258075000004</v>
      </c>
      <c r="P1500" s="98">
        <f>P312+'Emission factors'!$H$16*'GHG Estimation'!P708+'Emission factors'!$H$17*'GHG Estimation'!P1104</f>
        <v>202.46232825000004</v>
      </c>
      <c r="Q1500" s="98">
        <f>Q312+'Emission factors'!$H$16*'GHG Estimation'!Q708+'Emission factors'!$H$17*'GHG Estimation'!Q1104</f>
        <v>101.23116412500002</v>
      </c>
      <c r="R1500" s="98">
        <f>R312+'Emission factors'!$H$16*'GHG Estimation'!R708+'Emission factors'!$H$17*'GHG Estimation'!R1104</f>
        <v>140.16622725000002</v>
      </c>
      <c r="S1500" s="98">
        <f>S312+'Emission factors'!$H$16*'GHG Estimation'!S708+'Emission factors'!$H$17*'GHG Estimation'!S1104</f>
        <v>62.296101000000007</v>
      </c>
      <c r="T1500" s="98">
        <f>T312+'Emission factors'!$H$16*'GHG Estimation'!T708+'Emission factors'!$H$17*'GHG Estimation'!T1104</f>
        <v>7.7870126250000009</v>
      </c>
      <c r="U1500" s="98">
        <f>U312+'Emission factors'!$H$16*'GHG Estimation'!U708+'Emission factors'!$H$17*'GHG Estimation'!U1104</f>
        <v>0</v>
      </c>
    </row>
    <row r="1501" spans="1:21" x14ac:dyDescent="0.25">
      <c r="A1501" s="92" t="s">
        <v>11</v>
      </c>
      <c r="B1501" s="92" t="s">
        <v>12</v>
      </c>
      <c r="C1501" s="92" t="s">
        <v>13</v>
      </c>
      <c r="D1501" s="92" t="s">
        <v>28</v>
      </c>
      <c r="E1501" s="92" t="s">
        <v>29</v>
      </c>
      <c r="G1501" s="92" t="s">
        <v>97</v>
      </c>
      <c r="H1501" s="92" t="s">
        <v>94</v>
      </c>
      <c r="I1501" s="88" t="s">
        <v>231</v>
      </c>
      <c r="L1501" s="98">
        <f>L313+'Emission factors'!$H$16*'GHG Estimation'!L709+'Emission factors'!$H$17*'GHG Estimation'!L1105</f>
        <v>1051.2467043749998</v>
      </c>
      <c r="M1501" s="98">
        <f>M313+'Emission factors'!$H$16*'GHG Estimation'!M709+'Emission factors'!$H$17*'GHG Estimation'!M1105</f>
        <v>272.54544187499994</v>
      </c>
      <c r="N1501" s="98">
        <f>N313+'Emission factors'!$H$16*'GHG Estimation'!N709+'Emission factors'!$H$17*'GHG Estimation'!N1105</f>
        <v>0</v>
      </c>
      <c r="O1501" s="98">
        <f>O313+'Emission factors'!$H$16*'GHG Estimation'!O709+'Emission factors'!$H$17*'GHG Estimation'!O1105</f>
        <v>163.52726512500001</v>
      </c>
      <c r="P1501" s="98">
        <f>P313+'Emission factors'!$H$16*'GHG Estimation'!P709+'Emission factors'!$H$17*'GHG Estimation'!P1105</f>
        <v>1970.1141941249998</v>
      </c>
      <c r="Q1501" s="98">
        <f>Q313+'Emission factors'!$H$16*'GHG Estimation'!Q709+'Emission factors'!$H$17*'GHG Estimation'!Q1105</f>
        <v>3628.7478832500001</v>
      </c>
      <c r="R1501" s="98">
        <f>R313+'Emission factors'!$H$16*'GHG Estimation'!R709+'Emission factors'!$H$17*'GHG Estimation'!R1105</f>
        <v>4080.3946155000003</v>
      </c>
      <c r="S1501" s="98">
        <f>S313+'Emission factors'!$H$16*'GHG Estimation'!S709+'Emission factors'!$H$17*'GHG Estimation'!S1105</f>
        <v>3831.2102115000002</v>
      </c>
      <c r="T1501" s="98">
        <f>T313+'Emission factors'!$H$16*'GHG Estimation'!T709+'Emission factors'!$H$17*'GHG Estimation'!T1105</f>
        <v>4438.5971962499998</v>
      </c>
      <c r="U1501" s="98">
        <f>U313+'Emission factors'!$H$16*'GHG Estimation'!U709+'Emission factors'!$H$17*'GHG Estimation'!U1105</f>
        <v>4438.5971962499989</v>
      </c>
    </row>
    <row r="1502" spans="1:21" x14ac:dyDescent="0.25">
      <c r="A1502" s="92" t="s">
        <v>11</v>
      </c>
      <c r="B1502" s="92" t="s">
        <v>12</v>
      </c>
      <c r="C1502" s="92" t="s">
        <v>13</v>
      </c>
      <c r="D1502" s="92" t="s">
        <v>28</v>
      </c>
      <c r="E1502" s="92" t="s">
        <v>29</v>
      </c>
      <c r="G1502" s="92" t="s">
        <v>97</v>
      </c>
      <c r="H1502" s="92" t="s">
        <v>94</v>
      </c>
      <c r="I1502" s="88" t="s">
        <v>230</v>
      </c>
      <c r="L1502" s="98">
        <f>L314+'Emission factors'!$H$16*'GHG Estimation'!L710+'Emission factors'!$H$17*'GHG Estimation'!L1106</f>
        <v>2530.7791031250008</v>
      </c>
      <c r="M1502" s="98">
        <f>M314+'Emission factors'!$H$16*'GHG Estimation'!M710+'Emission factors'!$H$17*'GHG Estimation'!M1106</f>
        <v>2304.9557370000002</v>
      </c>
      <c r="N1502" s="98">
        <f>N314+'Emission factors'!$H$16*'GHG Estimation'!N710+'Emission factors'!$H$17*'GHG Estimation'!N1106</f>
        <v>3706.6180095000004</v>
      </c>
      <c r="O1502" s="98">
        <f>O314+'Emission factors'!$H$16*'GHG Estimation'!O710+'Emission factors'!$H$17*'GHG Estimation'!O1106</f>
        <v>4134.9037038750002</v>
      </c>
      <c r="P1502" s="98">
        <f>P314+'Emission factors'!$H$16*'GHG Estimation'!P710+'Emission factors'!$H$17*'GHG Estimation'!P1106</f>
        <v>4345.1530447499999</v>
      </c>
      <c r="Q1502" s="98">
        <f>Q314+'Emission factors'!$H$16*'GHG Estimation'!Q710+'Emission factors'!$H$17*'GHG Estimation'!Q1106</f>
        <v>5007.0491178749999</v>
      </c>
      <c r="R1502" s="98">
        <f>R314+'Emission factors'!$H$16*'GHG Estimation'!R710+'Emission factors'!$H$17*'GHG Estimation'!R1106</f>
        <v>4804.5867896249993</v>
      </c>
      <c r="S1502" s="98">
        <f>S314+'Emission factors'!$H$16*'GHG Estimation'!S710+'Emission factors'!$H$17*'GHG Estimation'!S1106</f>
        <v>5209.5114461249996</v>
      </c>
      <c r="T1502" s="98">
        <f>T314+'Emission factors'!$H$16*'GHG Estimation'!T710+'Emission factors'!$H$17*'GHG Estimation'!T1106</f>
        <v>4898.0309411250009</v>
      </c>
      <c r="U1502" s="98">
        <f>U314+'Emission factors'!$H$16*'GHG Estimation'!U710+'Emission factors'!$H$17*'GHG Estimation'!U1106</f>
        <v>4220.5608427500001</v>
      </c>
    </row>
    <row r="1503" spans="1:21" x14ac:dyDescent="0.25">
      <c r="A1503" s="92" t="s">
        <v>11</v>
      </c>
      <c r="B1503" s="92" t="s">
        <v>12</v>
      </c>
      <c r="C1503" s="92" t="s">
        <v>13</v>
      </c>
      <c r="D1503" s="92" t="s">
        <v>28</v>
      </c>
      <c r="E1503" s="92" t="s">
        <v>29</v>
      </c>
      <c r="G1503" s="92" t="s">
        <v>97</v>
      </c>
      <c r="H1503" s="92" t="s">
        <v>94</v>
      </c>
      <c r="I1503" s="88" t="s">
        <v>232</v>
      </c>
      <c r="L1503" s="98">
        <f>L315+'Emission factors'!$H$16*'GHG Estimation'!L711+'Emission factors'!$H$17*'GHG Estimation'!L1107</f>
        <v>48061.441921499994</v>
      </c>
      <c r="M1503" s="98">
        <f>M315+'Emission factors'!$H$16*'GHG Estimation'!M711+'Emission factors'!$H$17*'GHG Estimation'!M1107</f>
        <v>58581.69597787501</v>
      </c>
      <c r="N1503" s="98">
        <f>N315+'Emission factors'!$H$16*'GHG Estimation'!N711+'Emission factors'!$H$17*'GHG Estimation'!N1107</f>
        <v>90391.642550999997</v>
      </c>
      <c r="O1503" s="98">
        <f>O315+'Emission factors'!$H$16*'GHG Estimation'!O711+'Emission factors'!$H$17*'GHG Estimation'!O1107</f>
        <v>78859.076853375009</v>
      </c>
      <c r="P1503" s="98">
        <f>P315+'Emission factors'!$H$16*'GHG Estimation'!P711+'Emission factors'!$H$17*'GHG Estimation'!P1107</f>
        <v>59484.989442375001</v>
      </c>
      <c r="Q1503" s="98">
        <f>Q315+'Emission factors'!$H$16*'GHG Estimation'!Q711+'Emission factors'!$H$17*'GHG Estimation'!Q1107</f>
        <v>82215.279294749998</v>
      </c>
      <c r="R1503" s="98">
        <f>R315+'Emission factors'!$H$16*'GHG Estimation'!R711+'Emission factors'!$H$17*'GHG Estimation'!R1107</f>
        <v>102523.80822075003</v>
      </c>
      <c r="S1503" s="98">
        <f>S315+'Emission factors'!$H$16*'GHG Estimation'!S711+'Emission factors'!$H$17*'GHG Estimation'!S1107</f>
        <v>111190.753272375</v>
      </c>
      <c r="T1503" s="98">
        <f>T315+'Emission factors'!$H$16*'GHG Estimation'!T711+'Emission factors'!$H$17*'GHG Estimation'!T1107</f>
        <v>111510.02078999998</v>
      </c>
      <c r="U1503" s="98">
        <f>U315+'Emission factors'!$H$16*'GHG Estimation'!U711+'Emission factors'!$H$17*'GHG Estimation'!U1107</f>
        <v>137378.47673025</v>
      </c>
    </row>
    <row r="1504" spans="1:21" x14ac:dyDescent="0.25">
      <c r="A1504" s="92" t="s">
        <v>11</v>
      </c>
      <c r="B1504" s="92" t="s">
        <v>12</v>
      </c>
      <c r="C1504" s="92" t="s">
        <v>13</v>
      </c>
      <c r="D1504" s="92" t="s">
        <v>28</v>
      </c>
      <c r="E1504" s="92" t="s">
        <v>29</v>
      </c>
      <c r="G1504" s="92" t="s">
        <v>97</v>
      </c>
      <c r="H1504" s="92" t="s">
        <v>94</v>
      </c>
      <c r="I1504" s="92" t="s">
        <v>225</v>
      </c>
      <c r="L1504" s="98">
        <f>L316+'Emission factors'!$H$16*'GHG Estimation'!L712+'Emission factors'!$H$17*'GHG Estimation'!L1108</f>
        <v>0</v>
      </c>
      <c r="M1504" s="98">
        <f>M316+'Emission factors'!$H$16*'GHG Estimation'!M712+'Emission factors'!$H$17*'GHG Estimation'!M1108</f>
        <v>0</v>
      </c>
      <c r="N1504" s="98">
        <f>N316+'Emission factors'!$H$16*'GHG Estimation'!N712+'Emission factors'!$H$17*'GHG Estimation'!N1108</f>
        <v>0</v>
      </c>
      <c r="O1504" s="98">
        <f>O316+'Emission factors'!$H$16*'GHG Estimation'!O712+'Emission factors'!$H$17*'GHG Estimation'!O1108</f>
        <v>0</v>
      </c>
      <c r="P1504" s="98">
        <f>P316+'Emission factors'!$H$16*'GHG Estimation'!P712+'Emission factors'!$H$17*'GHG Estimation'!P1108</f>
        <v>0</v>
      </c>
      <c r="Q1504" s="98">
        <f>Q316+'Emission factors'!$H$16*'GHG Estimation'!Q712+'Emission factors'!$H$17*'GHG Estimation'!Q1108</f>
        <v>0</v>
      </c>
      <c r="R1504" s="98">
        <f>R316+'Emission factors'!$H$16*'GHG Estimation'!R712+'Emission factors'!$H$17*'GHG Estimation'!R1108</f>
        <v>0</v>
      </c>
      <c r="S1504" s="98">
        <f>S316+'Emission factors'!$H$16*'GHG Estimation'!S712+'Emission factors'!$H$17*'GHG Estimation'!S1108</f>
        <v>0</v>
      </c>
      <c r="T1504" s="98">
        <f>T316+'Emission factors'!$H$16*'GHG Estimation'!T712+'Emission factors'!$H$17*'GHG Estimation'!T1108</f>
        <v>0</v>
      </c>
      <c r="U1504" s="98">
        <f>U316+'Emission factors'!$H$16*'GHG Estimation'!U712+'Emission factors'!$H$17*'GHG Estimation'!U1108</f>
        <v>0</v>
      </c>
    </row>
    <row r="1505" spans="1:21" x14ac:dyDescent="0.25">
      <c r="A1505" s="92" t="s">
        <v>11</v>
      </c>
      <c r="B1505" s="92" t="s">
        <v>12</v>
      </c>
      <c r="C1505" s="92" t="s">
        <v>13</v>
      </c>
      <c r="D1505" s="92" t="s">
        <v>28</v>
      </c>
      <c r="E1505" s="92" t="s">
        <v>29</v>
      </c>
      <c r="G1505" s="92" t="s">
        <v>97</v>
      </c>
      <c r="H1505" s="92" t="s">
        <v>94</v>
      </c>
      <c r="I1505" s="88" t="s">
        <v>205</v>
      </c>
      <c r="L1505" s="98">
        <f>L317+'Emission factors'!$H$16*'GHG Estimation'!L713+'Emission factors'!$H$17*'GHG Estimation'!L1109</f>
        <v>122684.38390687501</v>
      </c>
      <c r="M1505" s="98">
        <f>M317+'Emission factors'!$H$16*'GHG Estimation'!M713+'Emission factors'!$H$17*'GHG Estimation'!M1109</f>
        <v>141419.93628262501</v>
      </c>
      <c r="N1505" s="98">
        <f>N317+'Emission factors'!$H$16*'GHG Estimation'!N713+'Emission factors'!$H$17*'GHG Estimation'!N1109</f>
        <v>173089.71662850003</v>
      </c>
      <c r="O1505" s="98">
        <f>O317+'Emission factors'!$H$16*'GHG Estimation'!O713+'Emission factors'!$H$17*'GHG Estimation'!O1109</f>
        <v>162997.74826650004</v>
      </c>
      <c r="P1505" s="98">
        <f>P317+'Emission factors'!$H$16*'GHG Estimation'!P713+'Emission factors'!$H$17*'GHG Estimation'!P1109</f>
        <v>152859.05782875</v>
      </c>
      <c r="Q1505" s="98">
        <f>Q317+'Emission factors'!$H$16*'GHG Estimation'!Q713+'Emission factors'!$H$17*'GHG Estimation'!Q1109</f>
        <v>158800.54846162503</v>
      </c>
      <c r="R1505" s="98">
        <f>R317+'Emission factors'!$H$16*'GHG Estimation'!R713+'Emission factors'!$H$17*'GHG Estimation'!R1109</f>
        <v>140150.65322474999</v>
      </c>
      <c r="S1505" s="98">
        <f>S317+'Emission factors'!$H$16*'GHG Estimation'!S713+'Emission factors'!$H$17*'GHG Estimation'!S1109</f>
        <v>140999.43760087498</v>
      </c>
      <c r="T1505" s="98">
        <f>T317+'Emission factors'!$H$16*'GHG Estimation'!T713+'Emission factors'!$H$17*'GHG Estimation'!T1109</f>
        <v>144628.18548412502</v>
      </c>
      <c r="U1505" s="98">
        <f>U317+'Emission factors'!$H$16*'GHG Estimation'!U713+'Emission factors'!$H$17*'GHG Estimation'!U1109</f>
        <v>140407.62464137501</v>
      </c>
    </row>
    <row r="1506" spans="1:21" x14ac:dyDescent="0.25">
      <c r="A1506" s="92" t="s">
        <v>11</v>
      </c>
      <c r="B1506" s="92" t="s">
        <v>12</v>
      </c>
      <c r="C1506" s="92" t="s">
        <v>13</v>
      </c>
      <c r="D1506" s="92" t="s">
        <v>28</v>
      </c>
      <c r="E1506" s="92" t="s">
        <v>29</v>
      </c>
      <c r="G1506" s="92" t="s">
        <v>97</v>
      </c>
      <c r="H1506" s="92" t="s">
        <v>94</v>
      </c>
      <c r="I1506" s="88" t="s">
        <v>204</v>
      </c>
      <c r="L1506" s="98">
        <f>L318+'Emission factors'!$H$16*'GHG Estimation'!L714+'Emission factors'!$H$17*'GHG Estimation'!L1110</f>
        <v>152687.74355099999</v>
      </c>
      <c r="M1506" s="98">
        <f>M318+'Emission factors'!$H$16*'GHG Estimation'!M714+'Emission factors'!$H$17*'GHG Estimation'!M1110</f>
        <v>183563.24860912503</v>
      </c>
      <c r="N1506" s="98">
        <f>N318+'Emission factors'!$H$16*'GHG Estimation'!N714+'Emission factors'!$H$17*'GHG Estimation'!N1110</f>
        <v>252345.93112574998</v>
      </c>
      <c r="O1506" s="98">
        <f>O318+'Emission factors'!$H$16*'GHG Estimation'!O714+'Emission factors'!$H$17*'GHG Estimation'!O1110</f>
        <v>232341.09569212503</v>
      </c>
      <c r="P1506" s="98">
        <f>P318+'Emission factors'!$H$16*'GHG Estimation'!P714+'Emission factors'!$H$17*'GHG Estimation'!P1110</f>
        <v>290144.09040749999</v>
      </c>
      <c r="Q1506" s="98">
        <f>Q318+'Emission factors'!$H$16*'GHG Estimation'!Q714+'Emission factors'!$H$17*'GHG Estimation'!Q1110</f>
        <v>310335.81414412503</v>
      </c>
      <c r="R1506" s="98">
        <f>R318+'Emission factors'!$H$16*'GHG Estimation'!R714+'Emission factors'!$H$17*'GHG Estimation'!R1110</f>
        <v>330667.70410799998</v>
      </c>
      <c r="S1506" s="98">
        <f>S318+'Emission factors'!$H$16*'GHG Estimation'!S714+'Emission factors'!$H$17*'GHG Estimation'!S1110</f>
        <v>320474.50458187493</v>
      </c>
      <c r="T1506" s="98">
        <f>T318+'Emission factors'!$H$16*'GHG Estimation'!T714+'Emission factors'!$H$17*'GHG Estimation'!T1110</f>
        <v>332186.17156987503</v>
      </c>
      <c r="U1506" s="98">
        <f>U318+'Emission factors'!$H$16*'GHG Estimation'!U714+'Emission factors'!$H$17*'GHG Estimation'!U1110</f>
        <v>365280.97522612492</v>
      </c>
    </row>
    <row r="1507" spans="1:21" x14ac:dyDescent="0.25">
      <c r="A1507" s="92" t="s">
        <v>11</v>
      </c>
      <c r="B1507" s="92" t="s">
        <v>12</v>
      </c>
      <c r="C1507" s="92" t="s">
        <v>13</v>
      </c>
      <c r="D1507" s="92" t="s">
        <v>28</v>
      </c>
      <c r="E1507" s="92" t="s">
        <v>29</v>
      </c>
      <c r="G1507" s="92" t="s">
        <v>97</v>
      </c>
      <c r="H1507" s="92" t="s">
        <v>94</v>
      </c>
      <c r="I1507" s="88" t="s">
        <v>228</v>
      </c>
      <c r="L1507" s="98">
        <f>L319+'Emission factors'!$H$16*'GHG Estimation'!L715+'Emission factors'!$H$17*'GHG Estimation'!L1111</f>
        <v>256.97141662500002</v>
      </c>
      <c r="M1507" s="98">
        <f>M319+'Emission factors'!$H$16*'GHG Estimation'!M715+'Emission factors'!$H$17*'GHG Estimation'!M1111</f>
        <v>77.870126249999998</v>
      </c>
      <c r="N1507" s="98">
        <f>N319+'Emission factors'!$H$16*'GHG Estimation'!N715+'Emission factors'!$H$17*'GHG Estimation'!N1111</f>
        <v>171.31427775</v>
      </c>
      <c r="O1507" s="98">
        <f>O319+'Emission factors'!$H$16*'GHG Estimation'!O715+'Emission factors'!$H$17*'GHG Estimation'!O1111</f>
        <v>264.75842925000006</v>
      </c>
      <c r="P1507" s="98">
        <f>P319+'Emission factors'!$H$16*'GHG Estimation'!P715+'Emission factors'!$H$17*'GHG Estimation'!P1111</f>
        <v>420.49868174999995</v>
      </c>
      <c r="Q1507" s="98">
        <f>Q319+'Emission factors'!$H$16*'GHG Estimation'!Q715+'Emission factors'!$H$17*'GHG Estimation'!Q1111</f>
        <v>397.13764387499998</v>
      </c>
      <c r="R1507" s="98">
        <f>R319+'Emission factors'!$H$16*'GHG Estimation'!R715+'Emission factors'!$H$17*'GHG Estimation'!R1111</f>
        <v>560.66490900000008</v>
      </c>
      <c r="S1507" s="98">
        <f>S319+'Emission factors'!$H$16*'GHG Estimation'!S715+'Emission factors'!$H$17*'GHG Estimation'!S1111</f>
        <v>365.98959337500003</v>
      </c>
      <c r="T1507" s="98">
        <f>T319+'Emission factors'!$H$16*'GHG Estimation'!T715+'Emission factors'!$H$17*'GHG Estimation'!T1111</f>
        <v>303.69349237500001</v>
      </c>
      <c r="U1507" s="98">
        <f>U319+'Emission factors'!$H$16*'GHG Estimation'!U715+'Emission factors'!$H$17*'GHG Estimation'!U1111</f>
        <v>77.870126249999998</v>
      </c>
    </row>
    <row r="1508" spans="1:21" x14ac:dyDescent="0.25">
      <c r="A1508" s="92" t="s">
        <v>11</v>
      </c>
      <c r="B1508" s="92" t="s">
        <v>12</v>
      </c>
      <c r="C1508" s="92" t="s">
        <v>13</v>
      </c>
      <c r="D1508" s="92" t="s">
        <v>28</v>
      </c>
      <c r="E1508" s="92" t="s">
        <v>29</v>
      </c>
      <c r="G1508" s="92" t="s">
        <v>97</v>
      </c>
      <c r="H1508" s="92" t="s">
        <v>94</v>
      </c>
      <c r="I1508" s="88" t="s">
        <v>202</v>
      </c>
      <c r="L1508" s="98">
        <f>L320+'Emission factors'!$H$16*'GHG Estimation'!L716+'Emission factors'!$H$17*'GHG Estimation'!L1112</f>
        <v>894556.43633475003</v>
      </c>
      <c r="M1508" s="98">
        <f>M320+'Emission factors'!$H$16*'GHG Estimation'!M716+'Emission factors'!$H$17*'GHG Estimation'!M1112</f>
        <v>1072458.5267655002</v>
      </c>
      <c r="N1508" s="98">
        <f>N320+'Emission factors'!$H$16*'GHG Estimation'!N716+'Emission factors'!$H$17*'GHG Estimation'!N1112</f>
        <v>1226065.13780625</v>
      </c>
      <c r="O1508" s="98">
        <f>O320+'Emission factors'!$H$16*'GHG Estimation'!O716+'Emission factors'!$H$17*'GHG Estimation'!O1112</f>
        <v>1190789.9706150002</v>
      </c>
      <c r="P1508" s="98">
        <f>P320+'Emission factors'!$H$16*'GHG Estimation'!P716+'Emission factors'!$H$17*'GHG Estimation'!P1112</f>
        <v>1252393.0274913751</v>
      </c>
      <c r="Q1508" s="98">
        <f>Q320+'Emission factors'!$H$16*'GHG Estimation'!Q716+'Emission factors'!$H$17*'GHG Estimation'!Q1112</f>
        <v>1387404.2523836251</v>
      </c>
      <c r="R1508" s="98">
        <f>R320+'Emission factors'!$H$16*'GHG Estimation'!R716+'Emission factors'!$H$17*'GHG Estimation'!R1112</f>
        <v>1507666.8753641252</v>
      </c>
      <c r="S1508" s="98">
        <f>S320+'Emission factors'!$H$16*'GHG Estimation'!S716+'Emission factors'!$H$17*'GHG Estimation'!S1112</f>
        <v>1469331.4122112503</v>
      </c>
      <c r="T1508" s="98">
        <f>T320+'Emission factors'!$H$16*'GHG Estimation'!T716+'Emission factors'!$H$17*'GHG Estimation'!T1112</f>
        <v>1456342.6751527502</v>
      </c>
      <c r="U1508" s="98">
        <f>U320+'Emission factors'!$H$16*'GHG Estimation'!U716+'Emission factors'!$H$17*'GHG Estimation'!U1112</f>
        <v>1399022.4752201252</v>
      </c>
    </row>
    <row r="1509" spans="1:21" x14ac:dyDescent="0.25">
      <c r="A1509" s="92" t="s">
        <v>11</v>
      </c>
      <c r="B1509" s="92" t="s">
        <v>12</v>
      </c>
      <c r="C1509" s="92" t="s">
        <v>13</v>
      </c>
      <c r="D1509" s="92" t="s">
        <v>28</v>
      </c>
      <c r="E1509" s="92" t="s">
        <v>29</v>
      </c>
      <c r="G1509" s="92" t="s">
        <v>97</v>
      </c>
      <c r="H1509" s="92" t="s">
        <v>94</v>
      </c>
      <c r="I1509" s="88" t="s">
        <v>190</v>
      </c>
      <c r="L1509" s="98">
        <f>L321+'Emission factors'!$H$16*'GHG Estimation'!L717+'Emission factors'!$H$17*'GHG Estimation'!L1113</f>
        <v>0</v>
      </c>
      <c r="M1509" s="98">
        <f>M321+'Emission factors'!$H$16*'GHG Estimation'!M717+'Emission factors'!$H$17*'GHG Estimation'!M1113</f>
        <v>0</v>
      </c>
      <c r="N1509" s="98">
        <f>N321+'Emission factors'!$H$16*'GHG Estimation'!N717+'Emission factors'!$H$17*'GHG Estimation'!N1113</f>
        <v>0</v>
      </c>
      <c r="O1509" s="98">
        <f>O321+'Emission factors'!$H$16*'GHG Estimation'!O717+'Emission factors'!$H$17*'GHG Estimation'!O1113</f>
        <v>0</v>
      </c>
      <c r="P1509" s="98">
        <f>P321+'Emission factors'!$H$16*'GHG Estimation'!P717+'Emission factors'!$H$17*'GHG Estimation'!P1113</f>
        <v>0</v>
      </c>
      <c r="Q1509" s="98">
        <f>Q321+'Emission factors'!$H$16*'GHG Estimation'!Q717+'Emission factors'!$H$17*'GHG Estimation'!Q1113</f>
        <v>0</v>
      </c>
      <c r="R1509" s="98">
        <f>R321+'Emission factors'!$H$16*'GHG Estimation'!R717+'Emission factors'!$H$17*'GHG Estimation'!R1113</f>
        <v>0</v>
      </c>
      <c r="S1509" s="98">
        <f>S321+'Emission factors'!$H$16*'GHG Estimation'!S717+'Emission factors'!$H$17*'GHG Estimation'!S1113</f>
        <v>0</v>
      </c>
      <c r="T1509" s="98">
        <f>T321+'Emission factors'!$H$16*'GHG Estimation'!T717+'Emission factors'!$H$17*'GHG Estimation'!T1113</f>
        <v>619020.78161175014</v>
      </c>
      <c r="U1509" s="98">
        <f>U321+'Emission factors'!$H$16*'GHG Estimation'!U717+'Emission factors'!$H$17*'GHG Estimation'!U1113</f>
        <v>832906.65738262504</v>
      </c>
    </row>
    <row r="1510" spans="1:21" x14ac:dyDescent="0.25">
      <c r="A1510" s="92" t="s">
        <v>11</v>
      </c>
      <c r="B1510" s="92" t="s">
        <v>12</v>
      </c>
      <c r="C1510" s="92" t="s">
        <v>13</v>
      </c>
      <c r="D1510" s="92" t="s">
        <v>28</v>
      </c>
      <c r="E1510" s="92" t="s">
        <v>29</v>
      </c>
      <c r="G1510" s="92" t="s">
        <v>97</v>
      </c>
      <c r="H1510" s="92" t="s">
        <v>94</v>
      </c>
      <c r="I1510" s="88" t="s">
        <v>210</v>
      </c>
      <c r="L1510" s="98">
        <f>L322+'Emission factors'!$H$16*'GHG Estimation'!L718+'Emission factors'!$H$17*'GHG Estimation'!L1114</f>
        <v>8355.4645466250004</v>
      </c>
      <c r="M1510" s="98">
        <f>M322+'Emission factors'!$H$16*'GHG Estimation'!M718+'Emission factors'!$H$17*'GHG Estimation'!M1114</f>
        <v>11384.61245775</v>
      </c>
      <c r="N1510" s="98">
        <f>N322+'Emission factors'!$H$16*'GHG Estimation'!N718+'Emission factors'!$H$17*'GHG Estimation'!N1114</f>
        <v>20518.778266875004</v>
      </c>
      <c r="O1510" s="98">
        <f>O322+'Emission factors'!$H$16*'GHG Estimation'!O718+'Emission factors'!$H$17*'GHG Estimation'!O1114</f>
        <v>23649.157342125</v>
      </c>
      <c r="P1510" s="98">
        <f>P322+'Emission factors'!$H$16*'GHG Estimation'!P718+'Emission factors'!$H$17*'GHG Estimation'!P1114</f>
        <v>24793.848198</v>
      </c>
      <c r="Q1510" s="98">
        <f>Q322+'Emission factors'!$H$16*'GHG Estimation'!Q718+'Emission factors'!$H$17*'GHG Estimation'!Q1114</f>
        <v>26327.889685125003</v>
      </c>
      <c r="R1510" s="98">
        <f>R322+'Emission factors'!$H$16*'GHG Estimation'!R718+'Emission factors'!$H$17*'GHG Estimation'!R1114</f>
        <v>25860.668927625004</v>
      </c>
      <c r="S1510" s="98">
        <f>S322+'Emission factors'!$H$16*'GHG Estimation'!S718+'Emission factors'!$H$17*'GHG Estimation'!S1114</f>
        <v>18120.378378375004</v>
      </c>
      <c r="T1510" s="98">
        <f>T322+'Emission factors'!$H$16*'GHG Estimation'!T718+'Emission factors'!$H$17*'GHG Estimation'!T1114</f>
        <v>9048.5086702500012</v>
      </c>
      <c r="U1510" s="98">
        <f>U322+'Emission factors'!$H$16*'GHG Estimation'!U718+'Emission factors'!$H$17*'GHG Estimation'!U1114</f>
        <v>8043.984041624999</v>
      </c>
    </row>
    <row r="1511" spans="1:21" x14ac:dyDescent="0.25">
      <c r="A1511" s="92" t="s">
        <v>11</v>
      </c>
      <c r="B1511" s="92" t="s">
        <v>12</v>
      </c>
      <c r="C1511" s="92" t="s">
        <v>13</v>
      </c>
      <c r="D1511" s="92" t="s">
        <v>28</v>
      </c>
      <c r="E1511" s="92" t="s">
        <v>29</v>
      </c>
      <c r="G1511" s="92" t="s">
        <v>97</v>
      </c>
      <c r="H1511" s="92" t="s">
        <v>94</v>
      </c>
      <c r="I1511" s="88" t="s">
        <v>199</v>
      </c>
      <c r="L1511" s="98">
        <f>L323+'Emission factors'!$H$16*'GHG Estimation'!L719+'Emission factors'!$H$17*'GHG Estimation'!L1115</f>
        <v>263707.18254562502</v>
      </c>
      <c r="M1511" s="98">
        <f>M323+'Emission factors'!$H$16*'GHG Estimation'!M719+'Emission factors'!$H$17*'GHG Estimation'!M1115</f>
        <v>243655.62503624998</v>
      </c>
      <c r="N1511" s="98">
        <f>N323+'Emission factors'!$H$16*'GHG Estimation'!N719+'Emission factors'!$H$17*'GHG Estimation'!N1115</f>
        <v>283120.20501974999</v>
      </c>
      <c r="O1511" s="98">
        <f>O323+'Emission factors'!$H$16*'GHG Estimation'!O719+'Emission factors'!$H$17*'GHG Estimation'!O1115</f>
        <v>318527.75142562494</v>
      </c>
      <c r="P1511" s="98">
        <f>P323+'Emission factors'!$H$16*'GHG Estimation'!P719+'Emission factors'!$H$17*'GHG Estimation'!P1115</f>
        <v>345852.37872674997</v>
      </c>
      <c r="Q1511" s="98">
        <f>Q323+'Emission factors'!$H$16*'GHG Estimation'!Q719+'Emission factors'!$H$17*'GHG Estimation'!Q1115</f>
        <v>367001.90501624992</v>
      </c>
      <c r="R1511" s="98">
        <f>R323+'Emission factors'!$H$16*'GHG Estimation'!R719+'Emission factors'!$H$17*'GHG Estimation'!R1115</f>
        <v>377249.61363075004</v>
      </c>
      <c r="S1511" s="98">
        <f>S323+'Emission factors'!$H$16*'GHG Estimation'!S719+'Emission factors'!$H$17*'GHG Estimation'!S1115</f>
        <v>384514.89640987507</v>
      </c>
      <c r="T1511" s="98">
        <f>T323+'Emission factors'!$H$16*'GHG Estimation'!T719+'Emission factors'!$H$17*'GHG Estimation'!T1115</f>
        <v>384483.74835937499</v>
      </c>
      <c r="U1511" s="98">
        <f>U323+'Emission factors'!$H$16*'GHG Estimation'!U719+'Emission factors'!$H$17*'GHG Estimation'!U1115</f>
        <v>375762.29421937501</v>
      </c>
    </row>
    <row r="1512" spans="1:21" x14ac:dyDescent="0.25">
      <c r="A1512" s="92" t="s">
        <v>11</v>
      </c>
      <c r="B1512" s="92" t="s">
        <v>12</v>
      </c>
      <c r="C1512" s="92" t="s">
        <v>13</v>
      </c>
      <c r="D1512" s="92" t="s">
        <v>28</v>
      </c>
      <c r="E1512" s="92" t="s">
        <v>29</v>
      </c>
      <c r="G1512" s="92" t="s">
        <v>97</v>
      </c>
      <c r="H1512" s="92" t="s">
        <v>94</v>
      </c>
      <c r="I1512" s="88" t="s">
        <v>233</v>
      </c>
      <c r="L1512" s="98">
        <f>L324+'Emission factors'!$H$16*'GHG Estimation'!L720+'Emission factors'!$H$17*'GHG Estimation'!L1116</f>
        <v>77.870126249999998</v>
      </c>
      <c r="M1512" s="98">
        <f>M324+'Emission factors'!$H$16*'GHG Estimation'!M720+'Emission factors'!$H$17*'GHG Estimation'!M1116</f>
        <v>770.91424987500011</v>
      </c>
      <c r="N1512" s="98">
        <f>N324+'Emission factors'!$H$16*'GHG Estimation'!N720+'Emission factors'!$H$17*'GHG Estimation'!N1116</f>
        <v>973.37657812499992</v>
      </c>
      <c r="O1512" s="98">
        <f>O324+'Emission factors'!$H$16*'GHG Estimation'!O720+'Emission factors'!$H$17*'GHG Estimation'!O1116</f>
        <v>1759.8648532500001</v>
      </c>
      <c r="P1512" s="98">
        <f>P324+'Emission factors'!$H$16*'GHG Estimation'!P720+'Emission factors'!$H$17*'GHG Estimation'!P1116</f>
        <v>2094.7063961250001</v>
      </c>
      <c r="Q1512" s="98">
        <f>Q324+'Emission factors'!$H$16*'GHG Estimation'!Q720+'Emission factors'!$H$17*'GHG Estimation'!Q1116</f>
        <v>3075.8699868750004</v>
      </c>
      <c r="R1512" s="98">
        <f>R324+'Emission factors'!$H$16*'GHG Estimation'!R720+'Emission factors'!$H$17*'GHG Estimation'!R1116</f>
        <v>5147.2153451250006</v>
      </c>
      <c r="S1512" s="98">
        <f>S324+'Emission factors'!$H$16*'GHG Estimation'!S720+'Emission factors'!$H$17*'GHG Estimation'!S1116</f>
        <v>7273.0697917500001</v>
      </c>
      <c r="T1512" s="98">
        <f>T324+'Emission factors'!$H$16*'GHG Estimation'!T720+'Emission factors'!$H$17*'GHG Estimation'!T1116</f>
        <v>7857.0957386249993</v>
      </c>
      <c r="U1512" s="98">
        <f>U324+'Emission factors'!$H$16*'GHG Estimation'!U720+'Emission factors'!$H$17*'GHG Estimation'!U1116</f>
        <v>6221.8230873749999</v>
      </c>
    </row>
    <row r="1513" spans="1:21" x14ac:dyDescent="0.25">
      <c r="A1513" s="92" t="s">
        <v>11</v>
      </c>
      <c r="B1513" s="92" t="s">
        <v>12</v>
      </c>
      <c r="C1513" s="92" t="s">
        <v>13</v>
      </c>
      <c r="D1513" s="92" t="s">
        <v>28</v>
      </c>
      <c r="E1513" s="92" t="s">
        <v>29</v>
      </c>
      <c r="G1513" s="92" t="s">
        <v>97</v>
      </c>
      <c r="H1513" s="92" t="s">
        <v>94</v>
      </c>
      <c r="I1513" s="88" t="s">
        <v>200</v>
      </c>
      <c r="L1513" s="98">
        <f>L325+'Emission factors'!$H$16*'GHG Estimation'!L721+'Emission factors'!$H$17*'GHG Estimation'!L1117</f>
        <v>456895.17875925003</v>
      </c>
      <c r="M1513" s="98">
        <f>M325+'Emission factors'!$H$16*'GHG Estimation'!M721+'Emission factors'!$H$17*'GHG Estimation'!M1117</f>
        <v>564503.90622412495</v>
      </c>
      <c r="N1513" s="98">
        <f>N325+'Emission factors'!$H$16*'GHG Estimation'!N721+'Emission factors'!$H$17*'GHG Estimation'!N1117</f>
        <v>631137.37325625005</v>
      </c>
      <c r="O1513" s="98">
        <f>O325+'Emission factors'!$H$16*'GHG Estimation'!O721+'Emission factors'!$H$17*'GHG Estimation'!O1117</f>
        <v>565695.31915574998</v>
      </c>
      <c r="P1513" s="98">
        <f>P325+'Emission factors'!$H$16*'GHG Estimation'!P721+'Emission factors'!$H$17*'GHG Estimation'!P1117</f>
        <v>514612.51633575006</v>
      </c>
      <c r="Q1513" s="98">
        <f>Q325+'Emission factors'!$H$16*'GHG Estimation'!Q721+'Emission factors'!$H$17*'GHG Estimation'!Q1117</f>
        <v>579579.5626661249</v>
      </c>
      <c r="R1513" s="98">
        <f>R325+'Emission factors'!$H$16*'GHG Estimation'!R721+'Emission factors'!$H$17*'GHG Estimation'!R1117</f>
        <v>635350.14708637493</v>
      </c>
      <c r="S1513" s="98">
        <f>S325+'Emission factors'!$H$16*'GHG Estimation'!S721+'Emission factors'!$H$17*'GHG Estimation'!S1117</f>
        <v>625258.17872437497</v>
      </c>
      <c r="T1513" s="98">
        <f>T325+'Emission factors'!$H$16*'GHG Estimation'!T721+'Emission factors'!$H$17*'GHG Estimation'!T1117</f>
        <v>613694.46497624996</v>
      </c>
      <c r="U1513" s="98">
        <f>U325+'Emission factors'!$H$16*'GHG Estimation'!U721+'Emission factors'!$H$17*'GHG Estimation'!U1117</f>
        <v>652652.88913912501</v>
      </c>
    </row>
    <row r="1514" spans="1:21" x14ac:dyDescent="0.25">
      <c r="A1514" s="92" t="s">
        <v>11</v>
      </c>
      <c r="B1514" s="92" t="s">
        <v>12</v>
      </c>
      <c r="C1514" s="92" t="s">
        <v>13</v>
      </c>
      <c r="D1514" s="92" t="s">
        <v>30</v>
      </c>
      <c r="E1514" s="92" t="s">
        <v>44</v>
      </c>
      <c r="G1514" s="92" t="s">
        <v>97</v>
      </c>
      <c r="H1514" s="92" t="s">
        <v>94</v>
      </c>
      <c r="I1514" s="88" t="s">
        <v>203</v>
      </c>
      <c r="J1514" s="92" t="s">
        <v>13</v>
      </c>
      <c r="L1514" s="98">
        <f>L326+'Emission factors'!$H$16*'GHG Estimation'!L722+'Emission factors'!$H$17*'GHG Estimation'!L1118</f>
        <v>19597.312030079996</v>
      </c>
      <c r="M1514" s="98">
        <f>M326+'Emission factors'!$H$16*'GHG Estimation'!M722+'Emission factors'!$H$17*'GHG Estimation'!M1118</f>
        <v>21586.474609919995</v>
      </c>
      <c r="N1514" s="98">
        <f>N326+'Emission factors'!$H$16*'GHG Estimation'!N722+'Emission factors'!$H$17*'GHG Estimation'!N1118</f>
        <v>20999.000271359997</v>
      </c>
      <c r="O1514" s="98">
        <f>O326+'Emission factors'!$H$16*'GHG Estimation'!O722+'Emission factors'!$H$17*'GHG Estimation'!O1118</f>
        <v>14403.323894399995</v>
      </c>
      <c r="P1514" s="98">
        <f>P326+'Emission factors'!$H$16*'GHG Estimation'!P722+'Emission factors'!$H$17*'GHG Estimation'!P1118</f>
        <v>6660.1673779199982</v>
      </c>
      <c r="Q1514" s="98">
        <f>Q326+'Emission factors'!$H$16*'GHG Estimation'!Q722+'Emission factors'!$H$17*'GHG Estimation'!Q1118</f>
        <v>2587.4401420799991</v>
      </c>
      <c r="R1514" s="98">
        <f>R326+'Emission factors'!$H$16*'GHG Estimation'!R722+'Emission factors'!$H$17*'GHG Estimation'!R1118</f>
        <v>1572.5137152</v>
      </c>
      <c r="S1514" s="98">
        <f>S326+'Emission factors'!$H$16*'GHG Estimation'!S722+'Emission factors'!$H$17*'GHG Estimation'!S1118</f>
        <v>369.60799295999999</v>
      </c>
      <c r="T1514" s="98">
        <f>T326+'Emission factors'!$H$16*'GHG Estimation'!T722+'Emission factors'!$H$17*'GHG Estimation'!T1118</f>
        <v>0</v>
      </c>
      <c r="U1514" s="98">
        <f>U326+'Emission factors'!$H$16*'GHG Estimation'!U722+'Emission factors'!$H$17*'GHG Estimation'!U1118</f>
        <v>0</v>
      </c>
    </row>
    <row r="1515" spans="1:21" x14ac:dyDescent="0.25">
      <c r="A1515" s="92" t="s">
        <v>11</v>
      </c>
      <c r="B1515" s="92" t="s">
        <v>12</v>
      </c>
      <c r="C1515" s="92" t="s">
        <v>13</v>
      </c>
      <c r="D1515" s="92" t="s">
        <v>30</v>
      </c>
      <c r="E1515" s="92" t="s">
        <v>44</v>
      </c>
      <c r="G1515" s="92" t="s">
        <v>97</v>
      </c>
      <c r="H1515" s="92" t="s">
        <v>94</v>
      </c>
      <c r="I1515" s="88" t="s">
        <v>227</v>
      </c>
      <c r="L1515" s="98">
        <f>L327+'Emission factors'!$H$16*'GHG Estimation'!L723+'Emission factors'!$H$17*'GHG Estimation'!L1119</f>
        <v>0</v>
      </c>
      <c r="M1515" s="98">
        <f>M327+'Emission factors'!$H$16*'GHG Estimation'!M723+'Emission factors'!$H$17*'GHG Estimation'!M1119</f>
        <v>0</v>
      </c>
      <c r="N1515" s="98">
        <f>N327+'Emission factors'!$H$16*'GHG Estimation'!N723+'Emission factors'!$H$17*'GHG Estimation'!N1119</f>
        <v>0</v>
      </c>
      <c r="O1515" s="98">
        <f>O327+'Emission factors'!$H$16*'GHG Estimation'!O723+'Emission factors'!$H$17*'GHG Estimation'!O1119</f>
        <v>0</v>
      </c>
      <c r="P1515" s="98">
        <f>P327+'Emission factors'!$H$16*'GHG Estimation'!P723+'Emission factors'!$H$17*'GHG Estimation'!P1119</f>
        <v>0</v>
      </c>
      <c r="Q1515" s="98">
        <f>Q327+'Emission factors'!$H$16*'GHG Estimation'!Q723+'Emission factors'!$H$17*'GHG Estimation'!Q1119</f>
        <v>0</v>
      </c>
      <c r="R1515" s="98">
        <f>R327+'Emission factors'!$H$16*'GHG Estimation'!R723+'Emission factors'!$H$17*'GHG Estimation'!R1119</f>
        <v>0</v>
      </c>
      <c r="S1515" s="98">
        <f>S327+'Emission factors'!$H$16*'GHG Estimation'!S723+'Emission factors'!$H$17*'GHG Estimation'!S1119</f>
        <v>0</v>
      </c>
      <c r="T1515" s="98">
        <f>T327+'Emission factors'!$H$16*'GHG Estimation'!T723+'Emission factors'!$H$17*'GHG Estimation'!T1119</f>
        <v>0</v>
      </c>
      <c r="U1515" s="98">
        <f>U327+'Emission factors'!$H$16*'GHG Estimation'!U723+'Emission factors'!$H$17*'GHG Estimation'!U1119</f>
        <v>0</v>
      </c>
    </row>
    <row r="1516" spans="1:21" x14ac:dyDescent="0.25">
      <c r="A1516" s="92" t="s">
        <v>11</v>
      </c>
      <c r="B1516" s="92" t="s">
        <v>12</v>
      </c>
      <c r="C1516" s="92" t="s">
        <v>13</v>
      </c>
      <c r="D1516" s="92" t="s">
        <v>30</v>
      </c>
      <c r="E1516" s="92" t="s">
        <v>44</v>
      </c>
      <c r="G1516" s="92" t="s">
        <v>97</v>
      </c>
      <c r="H1516" s="92" t="s">
        <v>94</v>
      </c>
      <c r="I1516" s="88" t="s">
        <v>191</v>
      </c>
      <c r="L1516" s="98">
        <f>L328+'Emission factors'!$H$16*'GHG Estimation'!L724+'Emission factors'!$H$17*'GHG Estimation'!L1120</f>
        <v>0</v>
      </c>
      <c r="M1516" s="98">
        <f>M328+'Emission factors'!$H$16*'GHG Estimation'!M724+'Emission factors'!$H$17*'GHG Estimation'!M1120</f>
        <v>0</v>
      </c>
      <c r="N1516" s="98">
        <f>N328+'Emission factors'!$H$16*'GHG Estimation'!N724+'Emission factors'!$H$17*'GHG Estimation'!N1120</f>
        <v>0</v>
      </c>
      <c r="O1516" s="98">
        <f>O328+'Emission factors'!$H$16*'GHG Estimation'!O724+'Emission factors'!$H$17*'GHG Estimation'!O1120</f>
        <v>0</v>
      </c>
      <c r="P1516" s="98">
        <f>P328+'Emission factors'!$H$16*'GHG Estimation'!P724+'Emission factors'!$H$17*'GHG Estimation'!P1120</f>
        <v>0</v>
      </c>
      <c r="Q1516" s="98">
        <f>Q328+'Emission factors'!$H$16*'GHG Estimation'!Q724+'Emission factors'!$H$17*'GHG Estimation'!Q1120</f>
        <v>0</v>
      </c>
      <c r="R1516" s="98">
        <f>R328+'Emission factors'!$H$16*'GHG Estimation'!R724+'Emission factors'!$H$17*'GHG Estimation'!R1120</f>
        <v>0</v>
      </c>
      <c r="S1516" s="98">
        <f>S328+'Emission factors'!$H$16*'GHG Estimation'!S724+'Emission factors'!$H$17*'GHG Estimation'!S1120</f>
        <v>0</v>
      </c>
      <c r="T1516" s="98">
        <f>T328+'Emission factors'!$H$16*'GHG Estimation'!T724+'Emission factors'!$H$17*'GHG Estimation'!T1120</f>
        <v>0</v>
      </c>
      <c r="U1516" s="98">
        <f>U328+'Emission factors'!$H$16*'GHG Estimation'!U724+'Emission factors'!$H$17*'GHG Estimation'!U1120</f>
        <v>0</v>
      </c>
    </row>
    <row r="1517" spans="1:21" x14ac:dyDescent="0.25">
      <c r="A1517" s="92" t="s">
        <v>11</v>
      </c>
      <c r="B1517" s="92" t="s">
        <v>12</v>
      </c>
      <c r="C1517" s="92" t="s">
        <v>13</v>
      </c>
      <c r="D1517" s="92" t="s">
        <v>30</v>
      </c>
      <c r="E1517" s="92" t="s">
        <v>44</v>
      </c>
      <c r="G1517" s="92" t="s">
        <v>97</v>
      </c>
      <c r="H1517" s="92" t="s">
        <v>94</v>
      </c>
      <c r="I1517" s="88" t="s">
        <v>192</v>
      </c>
      <c r="L1517" s="98">
        <f>L329+'Emission factors'!$H$16*'GHG Estimation'!L725+'Emission factors'!$H$17*'GHG Estimation'!L1121</f>
        <v>0</v>
      </c>
      <c r="M1517" s="98">
        <f>M329+'Emission factors'!$H$16*'GHG Estimation'!M725+'Emission factors'!$H$17*'GHG Estimation'!M1121</f>
        <v>0</v>
      </c>
      <c r="N1517" s="98">
        <f>N329+'Emission factors'!$H$16*'GHG Estimation'!N725+'Emission factors'!$H$17*'GHG Estimation'!N1121</f>
        <v>0</v>
      </c>
      <c r="O1517" s="98">
        <f>O329+'Emission factors'!$H$16*'GHG Estimation'!O725+'Emission factors'!$H$17*'GHG Estimation'!O1121</f>
        <v>0</v>
      </c>
      <c r="P1517" s="98">
        <f>P329+'Emission factors'!$H$16*'GHG Estimation'!P725+'Emission factors'!$H$17*'GHG Estimation'!P1121</f>
        <v>0</v>
      </c>
      <c r="Q1517" s="98">
        <f>Q329+'Emission factors'!$H$16*'GHG Estimation'!Q725+'Emission factors'!$H$17*'GHG Estimation'!Q1121</f>
        <v>0</v>
      </c>
      <c r="R1517" s="98">
        <f>R329+'Emission factors'!$H$16*'GHG Estimation'!R725+'Emission factors'!$H$17*'GHG Estimation'!R1121</f>
        <v>0</v>
      </c>
      <c r="S1517" s="98">
        <f>S329+'Emission factors'!$H$16*'GHG Estimation'!S725+'Emission factors'!$H$17*'GHG Estimation'!S1121</f>
        <v>0</v>
      </c>
      <c r="T1517" s="98">
        <f>T329+'Emission factors'!$H$16*'GHG Estimation'!T725+'Emission factors'!$H$17*'GHG Estimation'!T1121</f>
        <v>0</v>
      </c>
      <c r="U1517" s="98">
        <f>U329+'Emission factors'!$H$16*'GHG Estimation'!U725+'Emission factors'!$H$17*'GHG Estimation'!U1121</f>
        <v>0</v>
      </c>
    </row>
    <row r="1518" spans="1:21" x14ac:dyDescent="0.25">
      <c r="A1518" s="92" t="s">
        <v>11</v>
      </c>
      <c r="B1518" s="92" t="s">
        <v>12</v>
      </c>
      <c r="C1518" s="92" t="s">
        <v>13</v>
      </c>
      <c r="D1518" s="92" t="s">
        <v>30</v>
      </c>
      <c r="E1518" s="92" t="s">
        <v>44</v>
      </c>
      <c r="G1518" s="92" t="s">
        <v>97</v>
      </c>
      <c r="H1518" s="92" t="s">
        <v>94</v>
      </c>
      <c r="I1518" s="88" t="s">
        <v>206</v>
      </c>
      <c r="L1518" s="98">
        <f>L330+'Emission factors'!$H$16*'GHG Estimation'!L726+'Emission factors'!$H$17*'GHG Estimation'!L1122</f>
        <v>0</v>
      </c>
      <c r="M1518" s="98">
        <f>M330+'Emission factors'!$H$16*'GHG Estimation'!M726+'Emission factors'!$H$17*'GHG Estimation'!M1122</f>
        <v>0</v>
      </c>
      <c r="N1518" s="98">
        <f>N330+'Emission factors'!$H$16*'GHG Estimation'!N726+'Emission factors'!$H$17*'GHG Estimation'!N1122</f>
        <v>0</v>
      </c>
      <c r="O1518" s="98">
        <f>O330+'Emission factors'!$H$16*'GHG Estimation'!O726+'Emission factors'!$H$17*'GHG Estimation'!O1122</f>
        <v>0</v>
      </c>
      <c r="P1518" s="98">
        <f>P330+'Emission factors'!$H$16*'GHG Estimation'!P726+'Emission factors'!$H$17*'GHG Estimation'!P1122</f>
        <v>0</v>
      </c>
      <c r="Q1518" s="98">
        <f>Q330+'Emission factors'!$H$16*'GHG Estimation'!Q726+'Emission factors'!$H$17*'GHG Estimation'!Q1122</f>
        <v>0</v>
      </c>
      <c r="R1518" s="98">
        <f>R330+'Emission factors'!$H$16*'GHG Estimation'!R726+'Emission factors'!$H$17*'GHG Estimation'!R1122</f>
        <v>0</v>
      </c>
      <c r="S1518" s="98">
        <f>S330+'Emission factors'!$H$16*'GHG Estimation'!S726+'Emission factors'!$H$17*'GHG Estimation'!S1122</f>
        <v>0</v>
      </c>
      <c r="T1518" s="98">
        <f>T330+'Emission factors'!$H$16*'GHG Estimation'!T726+'Emission factors'!$H$17*'GHG Estimation'!T1122</f>
        <v>0</v>
      </c>
      <c r="U1518" s="98">
        <f>U330+'Emission factors'!$H$16*'GHG Estimation'!U726+'Emission factors'!$H$17*'GHG Estimation'!U1122</f>
        <v>0</v>
      </c>
    </row>
    <row r="1519" spans="1:21" x14ac:dyDescent="0.25">
      <c r="A1519" s="92" t="s">
        <v>11</v>
      </c>
      <c r="B1519" s="92" t="s">
        <v>12</v>
      </c>
      <c r="C1519" s="92" t="s">
        <v>13</v>
      </c>
      <c r="D1519" s="92" t="s">
        <v>30</v>
      </c>
      <c r="E1519" s="92" t="s">
        <v>44</v>
      </c>
      <c r="G1519" s="92" t="s">
        <v>97</v>
      </c>
      <c r="H1519" s="92" t="s">
        <v>94</v>
      </c>
      <c r="I1519" s="88" t="s">
        <v>220</v>
      </c>
      <c r="L1519" s="98">
        <f>L331+'Emission factors'!$H$16*'GHG Estimation'!L727+'Emission factors'!$H$17*'GHG Estimation'!L1123</f>
        <v>0</v>
      </c>
      <c r="M1519" s="98">
        <f>M331+'Emission factors'!$H$16*'GHG Estimation'!M727+'Emission factors'!$H$17*'GHG Estimation'!M1123</f>
        <v>0</v>
      </c>
      <c r="N1519" s="98">
        <f>N331+'Emission factors'!$H$16*'GHG Estimation'!N727+'Emission factors'!$H$17*'GHG Estimation'!N1123</f>
        <v>0</v>
      </c>
      <c r="O1519" s="98">
        <f>O331+'Emission factors'!$H$16*'GHG Estimation'!O727+'Emission factors'!$H$17*'GHG Estimation'!O1123</f>
        <v>0</v>
      </c>
      <c r="P1519" s="98">
        <f>P331+'Emission factors'!$H$16*'GHG Estimation'!P727+'Emission factors'!$H$17*'GHG Estimation'!P1123</f>
        <v>0</v>
      </c>
      <c r="Q1519" s="98">
        <f>Q331+'Emission factors'!$H$16*'GHG Estimation'!Q727+'Emission factors'!$H$17*'GHG Estimation'!Q1123</f>
        <v>0</v>
      </c>
      <c r="R1519" s="98">
        <f>R331+'Emission factors'!$H$16*'GHG Estimation'!R727+'Emission factors'!$H$17*'GHG Estimation'!R1123</f>
        <v>0</v>
      </c>
      <c r="S1519" s="98">
        <f>S331+'Emission factors'!$H$16*'GHG Estimation'!S727+'Emission factors'!$H$17*'GHG Estimation'!S1123</f>
        <v>0</v>
      </c>
      <c r="T1519" s="98">
        <f>T331+'Emission factors'!$H$16*'GHG Estimation'!T727+'Emission factors'!$H$17*'GHG Estimation'!T1123</f>
        <v>0</v>
      </c>
      <c r="U1519" s="98">
        <f>U331+'Emission factors'!$H$16*'GHG Estimation'!U727+'Emission factors'!$H$17*'GHG Estimation'!U1123</f>
        <v>0</v>
      </c>
    </row>
    <row r="1520" spans="1:21" x14ac:dyDescent="0.25">
      <c r="A1520" s="92" t="s">
        <v>11</v>
      </c>
      <c r="B1520" s="92" t="s">
        <v>12</v>
      </c>
      <c r="C1520" s="92" t="s">
        <v>13</v>
      </c>
      <c r="D1520" s="92" t="s">
        <v>30</v>
      </c>
      <c r="E1520" s="92" t="s">
        <v>44</v>
      </c>
      <c r="G1520" s="92" t="s">
        <v>97</v>
      </c>
      <c r="H1520" s="92" t="s">
        <v>94</v>
      </c>
      <c r="I1520" s="88" t="s">
        <v>193</v>
      </c>
      <c r="L1520" s="98">
        <f>L332+'Emission factors'!$H$16*'GHG Estimation'!L728+'Emission factors'!$H$17*'GHG Estimation'!L1124</f>
        <v>0</v>
      </c>
      <c r="M1520" s="98">
        <f>M332+'Emission factors'!$H$16*'GHG Estimation'!M728+'Emission factors'!$H$17*'GHG Estimation'!M1124</f>
        <v>0</v>
      </c>
      <c r="N1520" s="98">
        <f>N332+'Emission factors'!$H$16*'GHG Estimation'!N728+'Emission factors'!$H$17*'GHG Estimation'!N1124</f>
        <v>0</v>
      </c>
      <c r="O1520" s="98">
        <f>O332+'Emission factors'!$H$16*'GHG Estimation'!O728+'Emission factors'!$H$17*'GHG Estimation'!O1124</f>
        <v>0</v>
      </c>
      <c r="P1520" s="98">
        <f>P332+'Emission factors'!$H$16*'GHG Estimation'!P728+'Emission factors'!$H$17*'GHG Estimation'!P1124</f>
        <v>0</v>
      </c>
      <c r="Q1520" s="98">
        <f>Q332+'Emission factors'!$H$16*'GHG Estimation'!Q728+'Emission factors'!$H$17*'GHG Estimation'!Q1124</f>
        <v>0</v>
      </c>
      <c r="R1520" s="98">
        <f>R332+'Emission factors'!$H$16*'GHG Estimation'!R728+'Emission factors'!$H$17*'GHG Estimation'!R1124</f>
        <v>0</v>
      </c>
      <c r="S1520" s="98">
        <f>S332+'Emission factors'!$H$16*'GHG Estimation'!S728+'Emission factors'!$H$17*'GHG Estimation'!S1124</f>
        <v>0</v>
      </c>
      <c r="T1520" s="98">
        <f>T332+'Emission factors'!$H$16*'GHG Estimation'!T728+'Emission factors'!$H$17*'GHG Estimation'!T1124</f>
        <v>0</v>
      </c>
      <c r="U1520" s="98">
        <f>U332+'Emission factors'!$H$16*'GHG Estimation'!U728+'Emission factors'!$H$17*'GHG Estimation'!U1124</f>
        <v>0</v>
      </c>
    </row>
    <row r="1521" spans="1:21" x14ac:dyDescent="0.25">
      <c r="A1521" s="92" t="s">
        <v>11</v>
      </c>
      <c r="B1521" s="92" t="s">
        <v>12</v>
      </c>
      <c r="C1521" s="92" t="s">
        <v>13</v>
      </c>
      <c r="D1521" s="92" t="s">
        <v>30</v>
      </c>
      <c r="E1521" s="92" t="s">
        <v>44</v>
      </c>
      <c r="G1521" s="92" t="s">
        <v>97</v>
      </c>
      <c r="H1521" s="92" t="s">
        <v>94</v>
      </c>
      <c r="I1521" s="88" t="s">
        <v>259</v>
      </c>
      <c r="L1521" s="98">
        <f>L333+'Emission factors'!$H$16*'GHG Estimation'!L729+'Emission factors'!$H$17*'GHG Estimation'!L1125</f>
        <v>0</v>
      </c>
      <c r="M1521" s="98">
        <f>M333+'Emission factors'!$H$16*'GHG Estimation'!M729+'Emission factors'!$H$17*'GHG Estimation'!M1125</f>
        <v>0</v>
      </c>
      <c r="N1521" s="98">
        <f>N333+'Emission factors'!$H$16*'GHG Estimation'!N729+'Emission factors'!$H$17*'GHG Estimation'!N1125</f>
        <v>0</v>
      </c>
      <c r="O1521" s="98">
        <f>O333+'Emission factors'!$H$16*'GHG Estimation'!O729+'Emission factors'!$H$17*'GHG Estimation'!O1125</f>
        <v>0</v>
      </c>
      <c r="P1521" s="98">
        <f>P333+'Emission factors'!$H$16*'GHG Estimation'!P729+'Emission factors'!$H$17*'GHG Estimation'!P1125</f>
        <v>0</v>
      </c>
      <c r="Q1521" s="98">
        <f>Q333+'Emission factors'!$H$16*'GHG Estimation'!Q729+'Emission factors'!$H$17*'GHG Estimation'!Q1125</f>
        <v>0</v>
      </c>
      <c r="R1521" s="98">
        <f>R333+'Emission factors'!$H$16*'GHG Estimation'!R729+'Emission factors'!$H$17*'GHG Estimation'!R1125</f>
        <v>0</v>
      </c>
      <c r="S1521" s="98">
        <f>S333+'Emission factors'!$H$16*'GHG Estimation'!S729+'Emission factors'!$H$17*'GHG Estimation'!S1125</f>
        <v>0</v>
      </c>
      <c r="T1521" s="98">
        <f>T333+'Emission factors'!$H$16*'GHG Estimation'!T729+'Emission factors'!$H$17*'GHG Estimation'!T1125</f>
        <v>0</v>
      </c>
      <c r="U1521" s="98">
        <f>U333+'Emission factors'!$H$16*'GHG Estimation'!U729+'Emission factors'!$H$17*'GHG Estimation'!U1125</f>
        <v>0</v>
      </c>
    </row>
    <row r="1522" spans="1:21" x14ac:dyDescent="0.25">
      <c r="A1522" s="92" t="s">
        <v>11</v>
      </c>
      <c r="B1522" s="92" t="s">
        <v>12</v>
      </c>
      <c r="C1522" s="92" t="s">
        <v>13</v>
      </c>
      <c r="D1522" s="92" t="s">
        <v>30</v>
      </c>
      <c r="E1522" s="92" t="s">
        <v>44</v>
      </c>
      <c r="G1522" s="92" t="s">
        <v>97</v>
      </c>
      <c r="H1522" s="92" t="s">
        <v>94</v>
      </c>
      <c r="I1522" s="88" t="s">
        <v>223</v>
      </c>
      <c r="L1522" s="98">
        <f>L334+'Emission factors'!$H$16*'GHG Estimation'!L730+'Emission factors'!$H$17*'GHG Estimation'!L1126</f>
        <v>0</v>
      </c>
      <c r="M1522" s="98">
        <f>M334+'Emission factors'!$H$16*'GHG Estimation'!M730+'Emission factors'!$H$17*'GHG Estimation'!M1126</f>
        <v>0</v>
      </c>
      <c r="N1522" s="98">
        <f>N334+'Emission factors'!$H$16*'GHG Estimation'!N730+'Emission factors'!$H$17*'GHG Estimation'!N1126</f>
        <v>0</v>
      </c>
      <c r="O1522" s="98">
        <f>O334+'Emission factors'!$H$16*'GHG Estimation'!O730+'Emission factors'!$H$17*'GHG Estimation'!O1126</f>
        <v>0</v>
      </c>
      <c r="P1522" s="98">
        <f>P334+'Emission factors'!$H$16*'GHG Estimation'!P730+'Emission factors'!$H$17*'GHG Estimation'!P1126</f>
        <v>0</v>
      </c>
      <c r="Q1522" s="98">
        <f>Q334+'Emission factors'!$H$16*'GHG Estimation'!Q730+'Emission factors'!$H$17*'GHG Estimation'!Q1126</f>
        <v>0</v>
      </c>
      <c r="R1522" s="98">
        <f>R334+'Emission factors'!$H$16*'GHG Estimation'!R730+'Emission factors'!$H$17*'GHG Estimation'!R1126</f>
        <v>0</v>
      </c>
      <c r="S1522" s="98">
        <f>S334+'Emission factors'!$H$16*'GHG Estimation'!S730+'Emission factors'!$H$17*'GHG Estimation'!S1126</f>
        <v>0</v>
      </c>
      <c r="T1522" s="98">
        <f>T334+'Emission factors'!$H$16*'GHG Estimation'!T730+'Emission factors'!$H$17*'GHG Estimation'!T1126</f>
        <v>0</v>
      </c>
      <c r="U1522" s="98">
        <f>U334+'Emission factors'!$H$16*'GHG Estimation'!U730+'Emission factors'!$H$17*'GHG Estimation'!U1126</f>
        <v>0</v>
      </c>
    </row>
    <row r="1523" spans="1:21" x14ac:dyDescent="0.25">
      <c r="A1523" s="92" t="s">
        <v>11</v>
      </c>
      <c r="B1523" s="92" t="s">
        <v>12</v>
      </c>
      <c r="C1523" s="92" t="s">
        <v>13</v>
      </c>
      <c r="D1523" s="92" t="s">
        <v>30</v>
      </c>
      <c r="E1523" s="92" t="s">
        <v>44</v>
      </c>
      <c r="G1523" s="92" t="s">
        <v>97</v>
      </c>
      <c r="H1523" s="92" t="s">
        <v>94</v>
      </c>
      <c r="I1523" s="88" t="s">
        <v>221</v>
      </c>
      <c r="L1523" s="98">
        <f>L335+'Emission factors'!$H$16*'GHG Estimation'!L731+'Emission factors'!$H$17*'GHG Estimation'!L1127</f>
        <v>0</v>
      </c>
      <c r="M1523" s="98">
        <f>M335+'Emission factors'!$H$16*'GHG Estimation'!M731+'Emission factors'!$H$17*'GHG Estimation'!M1127</f>
        <v>0</v>
      </c>
      <c r="N1523" s="98">
        <f>N335+'Emission factors'!$H$16*'GHG Estimation'!N731+'Emission factors'!$H$17*'GHG Estimation'!N1127</f>
        <v>0</v>
      </c>
      <c r="O1523" s="98">
        <f>O335+'Emission factors'!$H$16*'GHG Estimation'!O731+'Emission factors'!$H$17*'GHG Estimation'!O1127</f>
        <v>0</v>
      </c>
      <c r="P1523" s="98">
        <f>P335+'Emission factors'!$H$16*'GHG Estimation'!P731+'Emission factors'!$H$17*'GHG Estimation'!P1127</f>
        <v>0</v>
      </c>
      <c r="Q1523" s="98">
        <f>Q335+'Emission factors'!$H$16*'GHG Estimation'!Q731+'Emission factors'!$H$17*'GHG Estimation'!Q1127</f>
        <v>0</v>
      </c>
      <c r="R1523" s="98">
        <f>R335+'Emission factors'!$H$16*'GHG Estimation'!R731+'Emission factors'!$H$17*'GHG Estimation'!R1127</f>
        <v>0</v>
      </c>
      <c r="S1523" s="98">
        <f>S335+'Emission factors'!$H$16*'GHG Estimation'!S731+'Emission factors'!$H$17*'GHG Estimation'!S1127</f>
        <v>0</v>
      </c>
      <c r="T1523" s="98">
        <f>T335+'Emission factors'!$H$16*'GHG Estimation'!T731+'Emission factors'!$H$17*'GHG Estimation'!T1127</f>
        <v>0</v>
      </c>
      <c r="U1523" s="98">
        <f>U335+'Emission factors'!$H$16*'GHG Estimation'!U731+'Emission factors'!$H$17*'GHG Estimation'!U1127</f>
        <v>0</v>
      </c>
    </row>
    <row r="1524" spans="1:21" x14ac:dyDescent="0.25">
      <c r="A1524" s="92" t="s">
        <v>11</v>
      </c>
      <c r="B1524" s="92" t="s">
        <v>12</v>
      </c>
      <c r="C1524" s="92" t="s">
        <v>13</v>
      </c>
      <c r="D1524" s="92" t="s">
        <v>30</v>
      </c>
      <c r="E1524" s="92" t="s">
        <v>44</v>
      </c>
      <c r="G1524" s="92" t="s">
        <v>97</v>
      </c>
      <c r="H1524" s="92" t="s">
        <v>94</v>
      </c>
      <c r="I1524" s="88" t="s">
        <v>222</v>
      </c>
      <c r="L1524" s="98">
        <f>L336+'Emission factors'!$H$16*'GHG Estimation'!L732+'Emission factors'!$H$17*'GHG Estimation'!L1128</f>
        <v>2574.0902726399995</v>
      </c>
      <c r="M1524" s="98">
        <f>M336+'Emission factors'!$H$16*'GHG Estimation'!M732+'Emission factors'!$H$17*'GHG Estimation'!M1128</f>
        <v>647.8891046399998</v>
      </c>
      <c r="N1524" s="98">
        <f>N336+'Emission factors'!$H$16*'GHG Estimation'!N732+'Emission factors'!$H$17*'GHG Estimation'!N1128</f>
        <v>286.95412224000006</v>
      </c>
      <c r="O1524" s="98">
        <f>O336+'Emission factors'!$H$16*'GHG Estimation'!O732+'Emission factors'!$H$17*'GHG Estimation'!O1128</f>
        <v>1448.5208966399998</v>
      </c>
      <c r="P1524" s="98">
        <f>P336+'Emission factors'!$H$16*'GHG Estimation'!P732+'Emission factors'!$H$17*'GHG Estimation'!P1128</f>
        <v>450.95650751999989</v>
      </c>
      <c r="Q1524" s="98">
        <f>Q336+'Emission factors'!$H$16*'GHG Estimation'!Q732+'Emission factors'!$H$17*'GHG Estimation'!Q1128</f>
        <v>0</v>
      </c>
      <c r="R1524" s="98">
        <f>R336+'Emission factors'!$H$16*'GHG Estimation'!R732+'Emission factors'!$H$17*'GHG Estimation'!R1128</f>
        <v>0</v>
      </c>
      <c r="S1524" s="98">
        <f>S336+'Emission factors'!$H$16*'GHG Estimation'!S732+'Emission factors'!$H$17*'GHG Estimation'!S1128</f>
        <v>0</v>
      </c>
      <c r="T1524" s="98">
        <f>T336+'Emission factors'!$H$16*'GHG Estimation'!T732+'Emission factors'!$H$17*'GHG Estimation'!T1128</f>
        <v>0</v>
      </c>
      <c r="U1524" s="98">
        <f>U336+'Emission factors'!$H$16*'GHG Estimation'!U732+'Emission factors'!$H$17*'GHG Estimation'!U1128</f>
        <v>0</v>
      </c>
    </row>
    <row r="1525" spans="1:21" x14ac:dyDescent="0.25">
      <c r="A1525" s="92" t="s">
        <v>11</v>
      </c>
      <c r="B1525" s="92" t="s">
        <v>12</v>
      </c>
      <c r="C1525" s="92" t="s">
        <v>13</v>
      </c>
      <c r="D1525" s="92" t="s">
        <v>30</v>
      </c>
      <c r="E1525" s="92" t="s">
        <v>44</v>
      </c>
      <c r="G1525" s="92" t="s">
        <v>97</v>
      </c>
      <c r="H1525" s="92" t="s">
        <v>94</v>
      </c>
      <c r="I1525" s="88" t="s">
        <v>201</v>
      </c>
      <c r="L1525" s="98">
        <f>L337+'Emission factors'!$H$16*'GHG Estimation'!L733+'Emission factors'!$H$17*'GHG Estimation'!L1129</f>
        <v>9404.7948249599995</v>
      </c>
      <c r="M1525" s="98">
        <f>M337+'Emission factors'!$H$16*'GHG Estimation'!M733+'Emission factors'!$H$17*'GHG Estimation'!M1129</f>
        <v>3585.8614214399995</v>
      </c>
      <c r="N1525" s="98">
        <f>N337+'Emission factors'!$H$16*'GHG Estimation'!N733+'Emission factors'!$H$17*'GHG Estimation'!N1129</f>
        <v>2083.4925811199992</v>
      </c>
      <c r="O1525" s="98">
        <f>O337+'Emission factors'!$H$16*'GHG Estimation'!O733+'Emission factors'!$H$17*'GHG Estimation'!O1129</f>
        <v>1426.07357568</v>
      </c>
      <c r="P1525" s="98">
        <f>P337+'Emission factors'!$H$16*'GHG Estimation'!P733+'Emission factors'!$H$17*'GHG Estimation'!P1129</f>
        <v>480.32301696000002</v>
      </c>
      <c r="Q1525" s="98">
        <f>Q337+'Emission factors'!$H$16*'GHG Estimation'!Q733+'Emission factors'!$H$17*'GHG Estimation'!Q1129</f>
        <v>112.06042176</v>
      </c>
      <c r="R1525" s="98">
        <f>R337+'Emission factors'!$H$16*'GHG Estimation'!R733+'Emission factors'!$H$17*'GHG Estimation'!R1129</f>
        <v>20.501299199999998</v>
      </c>
      <c r="S1525" s="98">
        <f>S337+'Emission factors'!$H$16*'GHG Estimation'!S733+'Emission factors'!$H$17*'GHG Estimation'!S1129</f>
        <v>0</v>
      </c>
      <c r="T1525" s="98">
        <f>T337+'Emission factors'!$H$16*'GHG Estimation'!T733+'Emission factors'!$H$17*'GHG Estimation'!T1129</f>
        <v>0</v>
      </c>
      <c r="U1525" s="98">
        <f>U337+'Emission factors'!$H$16*'GHG Estimation'!U733+'Emission factors'!$H$17*'GHG Estimation'!U1129</f>
        <v>0</v>
      </c>
    </row>
    <row r="1526" spans="1:21" x14ac:dyDescent="0.25">
      <c r="A1526" s="92" t="s">
        <v>11</v>
      </c>
      <c r="B1526" s="92" t="s">
        <v>12</v>
      </c>
      <c r="C1526" s="92" t="s">
        <v>13</v>
      </c>
      <c r="D1526" s="92" t="s">
        <v>30</v>
      </c>
      <c r="E1526" s="92" t="s">
        <v>44</v>
      </c>
      <c r="G1526" s="92" t="s">
        <v>97</v>
      </c>
      <c r="H1526" s="92" t="s">
        <v>94</v>
      </c>
      <c r="I1526" s="88" t="s">
        <v>207</v>
      </c>
      <c r="L1526" s="98">
        <f>L338+'Emission factors'!$H$16*'GHG Estimation'!L734+'Emission factors'!$H$17*'GHG Estimation'!L1130</f>
        <v>0</v>
      </c>
      <c r="M1526" s="98">
        <f>M338+'Emission factors'!$H$16*'GHG Estimation'!M734+'Emission factors'!$H$17*'GHG Estimation'!M1130</f>
        <v>0</v>
      </c>
      <c r="N1526" s="98">
        <f>N338+'Emission factors'!$H$16*'GHG Estimation'!N734+'Emission factors'!$H$17*'GHG Estimation'!N1130</f>
        <v>0</v>
      </c>
      <c r="O1526" s="98">
        <f>O338+'Emission factors'!$H$16*'GHG Estimation'!O734+'Emission factors'!$H$17*'GHG Estimation'!O1130</f>
        <v>0</v>
      </c>
      <c r="P1526" s="98">
        <f>P338+'Emission factors'!$H$16*'GHG Estimation'!P734+'Emission factors'!$H$17*'GHG Estimation'!P1130</f>
        <v>0</v>
      </c>
      <c r="Q1526" s="98">
        <f>Q338+'Emission factors'!$H$16*'GHG Estimation'!Q734+'Emission factors'!$H$17*'GHG Estimation'!Q1130</f>
        <v>0</v>
      </c>
      <c r="R1526" s="98">
        <f>R338+'Emission factors'!$H$16*'GHG Estimation'!R734+'Emission factors'!$H$17*'GHG Estimation'!R1130</f>
        <v>0</v>
      </c>
      <c r="S1526" s="98">
        <f>S338+'Emission factors'!$H$16*'GHG Estimation'!S734+'Emission factors'!$H$17*'GHG Estimation'!S1130</f>
        <v>0</v>
      </c>
      <c r="T1526" s="98">
        <f>T338+'Emission factors'!$H$16*'GHG Estimation'!T734+'Emission factors'!$H$17*'GHG Estimation'!T1130</f>
        <v>0</v>
      </c>
      <c r="U1526" s="98">
        <f>U338+'Emission factors'!$H$16*'GHG Estimation'!U734+'Emission factors'!$H$17*'GHG Estimation'!U1130</f>
        <v>0</v>
      </c>
    </row>
    <row r="1527" spans="1:21" x14ac:dyDescent="0.25">
      <c r="A1527" s="92" t="s">
        <v>11</v>
      </c>
      <c r="B1527" s="92" t="s">
        <v>12</v>
      </c>
      <c r="C1527" s="92" t="s">
        <v>13</v>
      </c>
      <c r="D1527" s="92" t="s">
        <v>30</v>
      </c>
      <c r="E1527" s="92" t="s">
        <v>44</v>
      </c>
      <c r="G1527" s="92" t="s">
        <v>97</v>
      </c>
      <c r="H1527" s="92" t="s">
        <v>94</v>
      </c>
      <c r="I1527" s="88" t="s">
        <v>218</v>
      </c>
      <c r="L1527" s="98">
        <f>L339+'Emission factors'!$H$16*'GHG Estimation'!L735+'Emission factors'!$H$17*'GHG Estimation'!L1131</f>
        <v>0</v>
      </c>
      <c r="M1527" s="98">
        <f>M339+'Emission factors'!$H$16*'GHG Estimation'!M735+'Emission factors'!$H$17*'GHG Estimation'!M1131</f>
        <v>0</v>
      </c>
      <c r="N1527" s="98">
        <f>N339+'Emission factors'!$H$16*'GHG Estimation'!N735+'Emission factors'!$H$17*'GHG Estimation'!N1131</f>
        <v>0</v>
      </c>
      <c r="O1527" s="98">
        <f>O339+'Emission factors'!$H$16*'GHG Estimation'!O735+'Emission factors'!$H$17*'GHG Estimation'!O1131</f>
        <v>0</v>
      </c>
      <c r="P1527" s="98">
        <f>P339+'Emission factors'!$H$16*'GHG Estimation'!P735+'Emission factors'!$H$17*'GHG Estimation'!P1131</f>
        <v>0</v>
      </c>
      <c r="Q1527" s="98">
        <f>Q339+'Emission factors'!$H$16*'GHG Estimation'!Q735+'Emission factors'!$H$17*'GHG Estimation'!Q1131</f>
        <v>0</v>
      </c>
      <c r="R1527" s="98">
        <f>R339+'Emission factors'!$H$16*'GHG Estimation'!R735+'Emission factors'!$H$17*'GHG Estimation'!R1131</f>
        <v>0</v>
      </c>
      <c r="S1527" s="98">
        <f>S339+'Emission factors'!$H$16*'GHG Estimation'!S735+'Emission factors'!$H$17*'GHG Estimation'!S1131</f>
        <v>0</v>
      </c>
      <c r="T1527" s="98">
        <f>T339+'Emission factors'!$H$16*'GHG Estimation'!T735+'Emission factors'!$H$17*'GHG Estimation'!T1131</f>
        <v>0</v>
      </c>
      <c r="U1527" s="98">
        <f>U339+'Emission factors'!$H$16*'GHG Estimation'!U735+'Emission factors'!$H$17*'GHG Estimation'!U1131</f>
        <v>0</v>
      </c>
    </row>
    <row r="1528" spans="1:21" x14ac:dyDescent="0.25">
      <c r="A1528" s="92" t="s">
        <v>11</v>
      </c>
      <c r="B1528" s="92" t="s">
        <v>12</v>
      </c>
      <c r="C1528" s="92" t="s">
        <v>13</v>
      </c>
      <c r="D1528" s="92" t="s">
        <v>30</v>
      </c>
      <c r="E1528" s="92" t="s">
        <v>44</v>
      </c>
      <c r="G1528" s="92" t="s">
        <v>97</v>
      </c>
      <c r="H1528" s="92" t="s">
        <v>94</v>
      </c>
      <c r="I1528" s="88" t="s">
        <v>194</v>
      </c>
      <c r="L1528" s="98">
        <f>L340+'Emission factors'!$H$16*'GHG Estimation'!L736+'Emission factors'!$H$17*'GHG Estimation'!L1132</f>
        <v>0</v>
      </c>
      <c r="M1528" s="98">
        <f>M340+'Emission factors'!$H$16*'GHG Estimation'!M736+'Emission factors'!$H$17*'GHG Estimation'!M1132</f>
        <v>0</v>
      </c>
      <c r="N1528" s="98">
        <f>N340+'Emission factors'!$H$16*'GHG Estimation'!N736+'Emission factors'!$H$17*'GHG Estimation'!N1132</f>
        <v>0</v>
      </c>
      <c r="O1528" s="98">
        <f>O340+'Emission factors'!$H$16*'GHG Estimation'!O736+'Emission factors'!$H$17*'GHG Estimation'!O1132</f>
        <v>0</v>
      </c>
      <c r="P1528" s="98">
        <f>P340+'Emission factors'!$H$16*'GHG Estimation'!P736+'Emission factors'!$H$17*'GHG Estimation'!P1132</f>
        <v>0</v>
      </c>
      <c r="Q1528" s="98">
        <f>Q340+'Emission factors'!$H$16*'GHG Estimation'!Q736+'Emission factors'!$H$17*'GHG Estimation'!Q1132</f>
        <v>0</v>
      </c>
      <c r="R1528" s="98">
        <f>R340+'Emission factors'!$H$16*'GHG Estimation'!R736+'Emission factors'!$H$17*'GHG Estimation'!R1132</f>
        <v>0</v>
      </c>
      <c r="S1528" s="98">
        <f>S340+'Emission factors'!$H$16*'GHG Estimation'!S736+'Emission factors'!$H$17*'GHG Estimation'!S1132</f>
        <v>0</v>
      </c>
      <c r="T1528" s="98">
        <f>T340+'Emission factors'!$H$16*'GHG Estimation'!T736+'Emission factors'!$H$17*'GHG Estimation'!T1132</f>
        <v>0</v>
      </c>
      <c r="U1528" s="98">
        <f>U340+'Emission factors'!$H$16*'GHG Estimation'!U736+'Emission factors'!$H$17*'GHG Estimation'!U1132</f>
        <v>0</v>
      </c>
    </row>
    <row r="1529" spans="1:21" x14ac:dyDescent="0.25">
      <c r="A1529" s="92" t="s">
        <v>11</v>
      </c>
      <c r="B1529" s="92" t="s">
        <v>12</v>
      </c>
      <c r="C1529" s="92" t="s">
        <v>13</v>
      </c>
      <c r="D1529" s="92" t="s">
        <v>30</v>
      </c>
      <c r="E1529" s="92" t="s">
        <v>44</v>
      </c>
      <c r="G1529" s="92" t="s">
        <v>97</v>
      </c>
      <c r="H1529" s="92" t="s">
        <v>94</v>
      </c>
      <c r="I1529" s="88" t="s">
        <v>195</v>
      </c>
      <c r="L1529" s="98">
        <f>L341+'Emission factors'!$H$16*'GHG Estimation'!L737+'Emission factors'!$H$17*'GHG Estimation'!L1133</f>
        <v>0</v>
      </c>
      <c r="M1529" s="98">
        <f>M341+'Emission factors'!$H$16*'GHG Estimation'!M737+'Emission factors'!$H$17*'GHG Estimation'!M1133</f>
        <v>0</v>
      </c>
      <c r="N1529" s="98">
        <f>N341+'Emission factors'!$H$16*'GHG Estimation'!N737+'Emission factors'!$H$17*'GHG Estimation'!N1133</f>
        <v>0</v>
      </c>
      <c r="O1529" s="98">
        <f>O341+'Emission factors'!$H$16*'GHG Estimation'!O737+'Emission factors'!$H$17*'GHG Estimation'!O1133</f>
        <v>0</v>
      </c>
      <c r="P1529" s="98">
        <f>P341+'Emission factors'!$H$16*'GHG Estimation'!P737+'Emission factors'!$H$17*'GHG Estimation'!P1133</f>
        <v>0</v>
      </c>
      <c r="Q1529" s="98">
        <f>Q341+'Emission factors'!$H$16*'GHG Estimation'!Q737+'Emission factors'!$H$17*'GHG Estimation'!Q1133</f>
        <v>0</v>
      </c>
      <c r="R1529" s="98">
        <f>R341+'Emission factors'!$H$16*'GHG Estimation'!R737+'Emission factors'!$H$17*'GHG Estimation'!R1133</f>
        <v>0</v>
      </c>
      <c r="S1529" s="98">
        <f>S341+'Emission factors'!$H$16*'GHG Estimation'!S737+'Emission factors'!$H$17*'GHG Estimation'!S1133</f>
        <v>0</v>
      </c>
      <c r="T1529" s="98">
        <f>T341+'Emission factors'!$H$16*'GHG Estimation'!T737+'Emission factors'!$H$17*'GHG Estimation'!T1133</f>
        <v>0</v>
      </c>
      <c r="U1529" s="98">
        <f>U341+'Emission factors'!$H$16*'GHG Estimation'!U737+'Emission factors'!$H$17*'GHG Estimation'!U1133</f>
        <v>0</v>
      </c>
    </row>
    <row r="1530" spans="1:21" x14ac:dyDescent="0.25">
      <c r="A1530" s="92" t="s">
        <v>11</v>
      </c>
      <c r="B1530" s="92" t="s">
        <v>12</v>
      </c>
      <c r="C1530" s="92" t="s">
        <v>13</v>
      </c>
      <c r="D1530" s="92" t="s">
        <v>30</v>
      </c>
      <c r="E1530" s="92" t="s">
        <v>44</v>
      </c>
      <c r="G1530" s="92" t="s">
        <v>97</v>
      </c>
      <c r="H1530" s="92" t="s">
        <v>94</v>
      </c>
      <c r="I1530" s="88" t="s">
        <v>209</v>
      </c>
      <c r="L1530" s="98">
        <f>L342+'Emission factors'!$H$16*'GHG Estimation'!L738+'Emission factors'!$H$17*'GHG Estimation'!L1134</f>
        <v>6914.1672633599992</v>
      </c>
      <c r="M1530" s="98">
        <f>M342+'Emission factors'!$H$16*'GHG Estimation'!M738+'Emission factors'!$H$17*'GHG Estimation'!M1134</f>
        <v>8158.6361664000005</v>
      </c>
      <c r="N1530" s="98">
        <f>N342+'Emission factors'!$H$16*'GHG Estimation'!N738+'Emission factors'!$H$17*'GHG Estimation'!N1134</f>
        <v>3202.9916505599999</v>
      </c>
      <c r="O1530" s="98">
        <f>O342+'Emission factors'!$H$16*'GHG Estimation'!O738+'Emission factors'!$H$17*'GHG Estimation'!O1134</f>
        <v>1117.4809728</v>
      </c>
      <c r="P1530" s="98">
        <f>P342+'Emission factors'!$H$16*'GHG Estimation'!P738+'Emission factors'!$H$17*'GHG Estimation'!P1134</f>
        <v>253.15100351999996</v>
      </c>
      <c r="Q1530" s="98">
        <f>Q342+'Emission factors'!$H$16*'GHG Estimation'!Q738+'Emission factors'!$H$17*'GHG Estimation'!Q1134</f>
        <v>0</v>
      </c>
      <c r="R1530" s="98">
        <f>R342+'Emission factors'!$H$16*'GHG Estimation'!R738+'Emission factors'!$H$17*'GHG Estimation'!R1134</f>
        <v>0</v>
      </c>
      <c r="S1530" s="98">
        <f>S342+'Emission factors'!$H$16*'GHG Estimation'!S738+'Emission factors'!$H$17*'GHG Estimation'!S1134</f>
        <v>0</v>
      </c>
      <c r="T1530" s="98">
        <f>T342+'Emission factors'!$H$16*'GHG Estimation'!T738+'Emission factors'!$H$17*'GHG Estimation'!T1134</f>
        <v>0</v>
      </c>
      <c r="U1530" s="98">
        <f>U342+'Emission factors'!$H$16*'GHG Estimation'!U738+'Emission factors'!$H$17*'GHG Estimation'!U1134</f>
        <v>0</v>
      </c>
    </row>
    <row r="1531" spans="1:21" x14ac:dyDescent="0.25">
      <c r="A1531" s="92" t="s">
        <v>11</v>
      </c>
      <c r="B1531" s="92" t="s">
        <v>12</v>
      </c>
      <c r="C1531" s="92" t="s">
        <v>13</v>
      </c>
      <c r="D1531" s="92" t="s">
        <v>30</v>
      </c>
      <c r="E1531" s="92" t="s">
        <v>44</v>
      </c>
      <c r="G1531" s="92" t="s">
        <v>97</v>
      </c>
      <c r="H1531" s="92" t="s">
        <v>94</v>
      </c>
      <c r="I1531" s="88" t="s">
        <v>208</v>
      </c>
      <c r="L1531" s="98">
        <f>L343+'Emission factors'!$H$16*'GHG Estimation'!L739+'Emission factors'!$H$17*'GHG Estimation'!L1135</f>
        <v>5037.81788736</v>
      </c>
      <c r="M1531" s="98">
        <f>M343+'Emission factors'!$H$16*'GHG Estimation'!M739+'Emission factors'!$H$17*'GHG Estimation'!M1135</f>
        <v>3632.5259020799999</v>
      </c>
      <c r="N1531" s="98">
        <f>N343+'Emission factors'!$H$16*'GHG Estimation'!N739+'Emission factors'!$H$17*'GHG Estimation'!N1135</f>
        <v>695.87495807999994</v>
      </c>
      <c r="O1531" s="98">
        <f>O343+'Emission factors'!$H$16*'GHG Estimation'!O739+'Emission factors'!$H$17*'GHG Estimation'!O1135</f>
        <v>469.78406783999998</v>
      </c>
      <c r="P1531" s="98">
        <f>P343+'Emission factors'!$H$16*'GHG Estimation'!P739+'Emission factors'!$H$17*'GHG Estimation'!P1135</f>
        <v>156.59468927999998</v>
      </c>
      <c r="Q1531" s="98">
        <f>Q343+'Emission factors'!$H$16*'GHG Estimation'!Q739+'Emission factors'!$H$17*'GHG Estimation'!Q1135</f>
        <v>0</v>
      </c>
      <c r="R1531" s="98">
        <f>R343+'Emission factors'!$H$16*'GHG Estimation'!R739+'Emission factors'!$H$17*'GHG Estimation'!R1135</f>
        <v>0</v>
      </c>
      <c r="S1531" s="98">
        <f>S343+'Emission factors'!$H$16*'GHG Estimation'!S739+'Emission factors'!$H$17*'GHG Estimation'!S1135</f>
        <v>0</v>
      </c>
      <c r="T1531" s="98">
        <f>T343+'Emission factors'!$H$16*'GHG Estimation'!T739+'Emission factors'!$H$17*'GHG Estimation'!T1135</f>
        <v>0</v>
      </c>
      <c r="U1531" s="98">
        <f>U343+'Emission factors'!$H$16*'GHG Estimation'!U739+'Emission factors'!$H$17*'GHG Estimation'!U1135</f>
        <v>0</v>
      </c>
    </row>
    <row r="1532" spans="1:21" x14ac:dyDescent="0.25">
      <c r="A1532" s="92" t="s">
        <v>11</v>
      </c>
      <c r="B1532" s="92" t="s">
        <v>12</v>
      </c>
      <c r="C1532" s="92" t="s">
        <v>13</v>
      </c>
      <c r="D1532" s="92" t="s">
        <v>30</v>
      </c>
      <c r="E1532" s="92" t="s">
        <v>44</v>
      </c>
      <c r="G1532" s="92" t="s">
        <v>97</v>
      </c>
      <c r="H1532" s="92" t="s">
        <v>94</v>
      </c>
      <c r="I1532" s="88" t="s">
        <v>226</v>
      </c>
      <c r="L1532" s="98">
        <f>L344+'Emission factors'!$H$16*'GHG Estimation'!L740+'Emission factors'!$H$17*'GHG Estimation'!L1136</f>
        <v>0</v>
      </c>
      <c r="M1532" s="98">
        <f>M344+'Emission factors'!$H$16*'GHG Estimation'!M740+'Emission factors'!$H$17*'GHG Estimation'!M1136</f>
        <v>0</v>
      </c>
      <c r="N1532" s="98">
        <f>N344+'Emission factors'!$H$16*'GHG Estimation'!N740+'Emission factors'!$H$17*'GHG Estimation'!N1136</f>
        <v>0</v>
      </c>
      <c r="O1532" s="98">
        <f>O344+'Emission factors'!$H$16*'GHG Estimation'!O740+'Emission factors'!$H$17*'GHG Estimation'!O1136</f>
        <v>2623.7658815999994</v>
      </c>
      <c r="P1532" s="98">
        <f>P344+'Emission factors'!$H$16*'GHG Estimation'!P740+'Emission factors'!$H$17*'GHG Estimation'!P1136</f>
        <v>2432.43910848</v>
      </c>
      <c r="Q1532" s="98">
        <f>Q344+'Emission factors'!$H$16*'GHG Estimation'!Q740+'Emission factors'!$H$17*'GHG Estimation'!Q1136</f>
        <v>519.28349375999994</v>
      </c>
      <c r="R1532" s="98">
        <f>R344+'Emission factors'!$H$16*'GHG Estimation'!R740+'Emission factors'!$H$17*'GHG Estimation'!R1136</f>
        <v>0</v>
      </c>
      <c r="S1532" s="98">
        <f>S344+'Emission factors'!$H$16*'GHG Estimation'!S740+'Emission factors'!$H$17*'GHG Estimation'!S1136</f>
        <v>0</v>
      </c>
      <c r="T1532" s="98">
        <f>T344+'Emission factors'!$H$16*'GHG Estimation'!T740+'Emission factors'!$H$17*'GHG Estimation'!T1136</f>
        <v>0</v>
      </c>
      <c r="U1532" s="98">
        <f>U344+'Emission factors'!$H$16*'GHG Estimation'!U740+'Emission factors'!$H$17*'GHG Estimation'!U1136</f>
        <v>0</v>
      </c>
    </row>
    <row r="1533" spans="1:21" x14ac:dyDescent="0.25">
      <c r="A1533" s="92" t="s">
        <v>11</v>
      </c>
      <c r="B1533" s="92" t="s">
        <v>12</v>
      </c>
      <c r="C1533" s="92" t="s">
        <v>13</v>
      </c>
      <c r="D1533" s="92" t="s">
        <v>30</v>
      </c>
      <c r="E1533" s="92" t="s">
        <v>44</v>
      </c>
      <c r="G1533" s="92" t="s">
        <v>97</v>
      </c>
      <c r="H1533" s="92" t="s">
        <v>94</v>
      </c>
      <c r="I1533" s="88" t="s">
        <v>196</v>
      </c>
      <c r="L1533" s="98">
        <f>L345+'Emission factors'!$H$16*'GHG Estimation'!L741+'Emission factors'!$H$17*'GHG Estimation'!L1137</f>
        <v>0</v>
      </c>
      <c r="M1533" s="98">
        <f>M345+'Emission factors'!$H$16*'GHG Estimation'!M741+'Emission factors'!$H$17*'GHG Estimation'!M1137</f>
        <v>0</v>
      </c>
      <c r="N1533" s="98">
        <f>N345+'Emission factors'!$H$16*'GHG Estimation'!N741+'Emission factors'!$H$17*'GHG Estimation'!N1137</f>
        <v>0</v>
      </c>
      <c r="O1533" s="98">
        <f>O345+'Emission factors'!$H$16*'GHG Estimation'!O741+'Emission factors'!$H$17*'GHG Estimation'!O1137</f>
        <v>0</v>
      </c>
      <c r="P1533" s="98">
        <f>P345+'Emission factors'!$H$16*'GHG Estimation'!P741+'Emission factors'!$H$17*'GHG Estimation'!P1137</f>
        <v>0</v>
      </c>
      <c r="Q1533" s="98">
        <f>Q345+'Emission factors'!$H$16*'GHG Estimation'!Q741+'Emission factors'!$H$17*'GHG Estimation'!Q1137</f>
        <v>0</v>
      </c>
      <c r="R1533" s="98">
        <f>R345+'Emission factors'!$H$16*'GHG Estimation'!R741+'Emission factors'!$H$17*'GHG Estimation'!R1137</f>
        <v>0</v>
      </c>
      <c r="S1533" s="98">
        <f>S345+'Emission factors'!$H$16*'GHG Estimation'!S741+'Emission factors'!$H$17*'GHG Estimation'!S1137</f>
        <v>0</v>
      </c>
      <c r="T1533" s="98">
        <f>T345+'Emission factors'!$H$16*'GHG Estimation'!T741+'Emission factors'!$H$17*'GHG Estimation'!T1137</f>
        <v>0</v>
      </c>
      <c r="U1533" s="98">
        <f>U345+'Emission factors'!$H$16*'GHG Estimation'!U741+'Emission factors'!$H$17*'GHG Estimation'!U1137</f>
        <v>0</v>
      </c>
    </row>
    <row r="1534" spans="1:21" x14ac:dyDescent="0.25">
      <c r="A1534" s="92" t="s">
        <v>11</v>
      </c>
      <c r="B1534" s="92" t="s">
        <v>12</v>
      </c>
      <c r="C1534" s="92" t="s">
        <v>13</v>
      </c>
      <c r="D1534" s="92" t="s">
        <v>30</v>
      </c>
      <c r="E1534" s="92" t="s">
        <v>44</v>
      </c>
      <c r="G1534" s="92" t="s">
        <v>97</v>
      </c>
      <c r="H1534" s="92" t="s">
        <v>94</v>
      </c>
      <c r="I1534" s="88" t="s">
        <v>197</v>
      </c>
      <c r="L1534" s="98">
        <f>L346+'Emission factors'!$H$16*'GHG Estimation'!L742+'Emission factors'!$H$17*'GHG Estimation'!L1138</f>
        <v>14383.48728576</v>
      </c>
      <c r="M1534" s="98">
        <f>M346+'Emission factors'!$H$16*'GHG Estimation'!M742+'Emission factors'!$H$17*'GHG Estimation'!M1138</f>
        <v>10572.856346879998</v>
      </c>
      <c r="N1534" s="98">
        <f>N346+'Emission factors'!$H$16*'GHG Estimation'!N742+'Emission factors'!$H$17*'GHG Estimation'!N1138</f>
        <v>7771.9544351999994</v>
      </c>
      <c r="O1534" s="98">
        <f>O346+'Emission factors'!$H$16*'GHG Estimation'!O742+'Emission factors'!$H$17*'GHG Estimation'!O1138</f>
        <v>4942.7030707200001</v>
      </c>
      <c r="P1534" s="98">
        <f>P346+'Emission factors'!$H$16*'GHG Estimation'!P742+'Emission factors'!$H$17*'GHG Estimation'!P1138</f>
        <v>1525.24060224</v>
      </c>
      <c r="Q1534" s="98">
        <f>Q346+'Emission factors'!$H$16*'GHG Estimation'!Q742+'Emission factors'!$H$17*'GHG Estimation'!Q1138</f>
        <v>286.04117375999994</v>
      </c>
      <c r="R1534" s="98">
        <f>R346+'Emission factors'!$H$16*'GHG Estimation'!R742+'Emission factors'!$H$17*'GHG Estimation'!R1138</f>
        <v>42.468120959999993</v>
      </c>
      <c r="S1534" s="98">
        <f>S346+'Emission factors'!$H$16*'GHG Estimation'!S742+'Emission factors'!$H$17*'GHG Estimation'!S1138</f>
        <v>0</v>
      </c>
      <c r="T1534" s="98">
        <f>T346+'Emission factors'!$H$16*'GHG Estimation'!T742+'Emission factors'!$H$17*'GHG Estimation'!T1138</f>
        <v>0</v>
      </c>
      <c r="U1534" s="98">
        <f>U346+'Emission factors'!$H$16*'GHG Estimation'!U742+'Emission factors'!$H$17*'GHG Estimation'!U1138</f>
        <v>0</v>
      </c>
    </row>
    <row r="1535" spans="1:21" x14ac:dyDescent="0.25">
      <c r="A1535" s="92" t="s">
        <v>11</v>
      </c>
      <c r="B1535" s="92" t="s">
        <v>12</v>
      </c>
      <c r="C1535" s="92" t="s">
        <v>13</v>
      </c>
      <c r="D1535" s="92" t="s">
        <v>30</v>
      </c>
      <c r="E1535" s="92" t="s">
        <v>44</v>
      </c>
      <c r="G1535" s="92" t="s">
        <v>97</v>
      </c>
      <c r="H1535" s="92" t="s">
        <v>94</v>
      </c>
      <c r="I1535" s="88" t="s">
        <v>229</v>
      </c>
      <c r="L1535" s="98">
        <f>L347+'Emission factors'!$H$16*'GHG Estimation'!L743+'Emission factors'!$H$17*'GHG Estimation'!L1139</f>
        <v>0</v>
      </c>
      <c r="M1535" s="98">
        <f>M347+'Emission factors'!$H$16*'GHG Estimation'!M743+'Emission factors'!$H$17*'GHG Estimation'!M1139</f>
        <v>0</v>
      </c>
      <c r="N1535" s="98">
        <f>N347+'Emission factors'!$H$16*'GHG Estimation'!N743+'Emission factors'!$H$17*'GHG Estimation'!N1139</f>
        <v>0</v>
      </c>
      <c r="O1535" s="98">
        <f>O347+'Emission factors'!$H$16*'GHG Estimation'!O743+'Emission factors'!$H$17*'GHG Estimation'!O1139</f>
        <v>0</v>
      </c>
      <c r="P1535" s="98">
        <f>P347+'Emission factors'!$H$16*'GHG Estimation'!P743+'Emission factors'!$H$17*'GHG Estimation'!P1139</f>
        <v>0</v>
      </c>
      <c r="Q1535" s="98">
        <f>Q347+'Emission factors'!$H$16*'GHG Estimation'!Q743+'Emission factors'!$H$17*'GHG Estimation'!Q1139</f>
        <v>0</v>
      </c>
      <c r="R1535" s="98">
        <f>R347+'Emission factors'!$H$16*'GHG Estimation'!R743+'Emission factors'!$H$17*'GHG Estimation'!R1139</f>
        <v>0</v>
      </c>
      <c r="S1535" s="98">
        <f>S347+'Emission factors'!$H$16*'GHG Estimation'!S743+'Emission factors'!$H$17*'GHG Estimation'!S1139</f>
        <v>0</v>
      </c>
      <c r="T1535" s="98">
        <f>T347+'Emission factors'!$H$16*'GHG Estimation'!T743+'Emission factors'!$H$17*'GHG Estimation'!T1139</f>
        <v>0</v>
      </c>
      <c r="U1535" s="98">
        <f>U347+'Emission factors'!$H$16*'GHG Estimation'!U743+'Emission factors'!$H$17*'GHG Estimation'!U1139</f>
        <v>0</v>
      </c>
    </row>
    <row r="1536" spans="1:21" x14ac:dyDescent="0.25">
      <c r="A1536" s="92" t="s">
        <v>11</v>
      </c>
      <c r="B1536" s="92" t="s">
        <v>12</v>
      </c>
      <c r="C1536" s="92" t="s">
        <v>13</v>
      </c>
      <c r="D1536" s="92" t="s">
        <v>30</v>
      </c>
      <c r="E1536" s="92" t="s">
        <v>44</v>
      </c>
      <c r="G1536" s="92" t="s">
        <v>97</v>
      </c>
      <c r="H1536" s="92" t="s">
        <v>94</v>
      </c>
      <c r="I1536" s="88" t="s">
        <v>198</v>
      </c>
      <c r="L1536" s="98">
        <f>L348+'Emission factors'!$H$16*'GHG Estimation'!L744+'Emission factors'!$H$17*'GHG Estimation'!L1140</f>
        <v>0</v>
      </c>
      <c r="M1536" s="98">
        <f>M348+'Emission factors'!$H$16*'GHG Estimation'!M744+'Emission factors'!$H$17*'GHG Estimation'!M1140</f>
        <v>0</v>
      </c>
      <c r="N1536" s="98">
        <f>N348+'Emission factors'!$H$16*'GHG Estimation'!N744+'Emission factors'!$H$17*'GHG Estimation'!N1140</f>
        <v>0</v>
      </c>
      <c r="O1536" s="98">
        <f>O348+'Emission factors'!$H$16*'GHG Estimation'!O744+'Emission factors'!$H$17*'GHG Estimation'!O1140</f>
        <v>0</v>
      </c>
      <c r="P1536" s="98">
        <f>P348+'Emission factors'!$H$16*'GHG Estimation'!P744+'Emission factors'!$H$17*'GHG Estimation'!P1140</f>
        <v>0</v>
      </c>
      <c r="Q1536" s="98">
        <f>Q348+'Emission factors'!$H$16*'GHG Estimation'!Q744+'Emission factors'!$H$17*'GHG Estimation'!Q1140</f>
        <v>0</v>
      </c>
      <c r="R1536" s="98">
        <f>R348+'Emission factors'!$H$16*'GHG Estimation'!R744+'Emission factors'!$H$17*'GHG Estimation'!R1140</f>
        <v>0</v>
      </c>
      <c r="S1536" s="98">
        <f>S348+'Emission factors'!$H$16*'GHG Estimation'!S744+'Emission factors'!$H$17*'GHG Estimation'!S1140</f>
        <v>0</v>
      </c>
      <c r="T1536" s="98">
        <f>T348+'Emission factors'!$H$16*'GHG Estimation'!T744+'Emission factors'!$H$17*'GHG Estimation'!T1140</f>
        <v>0</v>
      </c>
      <c r="U1536" s="98">
        <f>U348+'Emission factors'!$H$16*'GHG Estimation'!U744+'Emission factors'!$H$17*'GHG Estimation'!U1140</f>
        <v>0</v>
      </c>
    </row>
    <row r="1537" spans="1:21" x14ac:dyDescent="0.25">
      <c r="A1537" s="92" t="s">
        <v>11</v>
      </c>
      <c r="B1537" s="92" t="s">
        <v>12</v>
      </c>
      <c r="C1537" s="92" t="s">
        <v>13</v>
      </c>
      <c r="D1537" s="92" t="s">
        <v>30</v>
      </c>
      <c r="E1537" s="92" t="s">
        <v>44</v>
      </c>
      <c r="G1537" s="92" t="s">
        <v>97</v>
      </c>
      <c r="H1537" s="92" t="s">
        <v>94</v>
      </c>
      <c r="I1537" s="88" t="s">
        <v>231</v>
      </c>
      <c r="L1537" s="98">
        <f>L349+'Emission factors'!$H$16*'GHG Estimation'!L745+'Emission factors'!$H$17*'GHG Estimation'!L1141</f>
        <v>0</v>
      </c>
      <c r="M1537" s="98">
        <f>M349+'Emission factors'!$H$16*'GHG Estimation'!M745+'Emission factors'!$H$17*'GHG Estimation'!M1141</f>
        <v>0</v>
      </c>
      <c r="N1537" s="98">
        <f>N349+'Emission factors'!$H$16*'GHG Estimation'!N745+'Emission factors'!$H$17*'GHG Estimation'!N1141</f>
        <v>0</v>
      </c>
      <c r="O1537" s="98">
        <f>O349+'Emission factors'!$H$16*'GHG Estimation'!O745+'Emission factors'!$H$17*'GHG Estimation'!O1141</f>
        <v>0</v>
      </c>
      <c r="P1537" s="98">
        <f>P349+'Emission factors'!$H$16*'GHG Estimation'!P745+'Emission factors'!$H$17*'GHG Estimation'!P1141</f>
        <v>0</v>
      </c>
      <c r="Q1537" s="98">
        <f>Q349+'Emission factors'!$H$16*'GHG Estimation'!Q745+'Emission factors'!$H$17*'GHG Estimation'!Q1141</f>
        <v>0</v>
      </c>
      <c r="R1537" s="98">
        <f>R349+'Emission factors'!$H$16*'GHG Estimation'!R745+'Emission factors'!$H$17*'GHG Estimation'!R1141</f>
        <v>0</v>
      </c>
      <c r="S1537" s="98">
        <f>S349+'Emission factors'!$H$16*'GHG Estimation'!S745+'Emission factors'!$H$17*'GHG Estimation'!S1141</f>
        <v>0</v>
      </c>
      <c r="T1537" s="98">
        <f>T349+'Emission factors'!$H$16*'GHG Estimation'!T745+'Emission factors'!$H$17*'GHG Estimation'!T1141</f>
        <v>0</v>
      </c>
      <c r="U1537" s="98">
        <f>U349+'Emission factors'!$H$16*'GHG Estimation'!U745+'Emission factors'!$H$17*'GHG Estimation'!U1141</f>
        <v>0</v>
      </c>
    </row>
    <row r="1538" spans="1:21" x14ac:dyDescent="0.25">
      <c r="A1538" s="92" t="s">
        <v>11</v>
      </c>
      <c r="B1538" s="92" t="s">
        <v>12</v>
      </c>
      <c r="C1538" s="92" t="s">
        <v>13</v>
      </c>
      <c r="D1538" s="92" t="s">
        <v>30</v>
      </c>
      <c r="E1538" s="92" t="s">
        <v>44</v>
      </c>
      <c r="G1538" s="92" t="s">
        <v>97</v>
      </c>
      <c r="H1538" s="92" t="s">
        <v>94</v>
      </c>
      <c r="I1538" s="88" t="s">
        <v>230</v>
      </c>
      <c r="L1538" s="98">
        <f>L350+'Emission factors'!$H$16*'GHG Estimation'!L746+'Emission factors'!$H$17*'GHG Estimation'!L1142</f>
        <v>0</v>
      </c>
      <c r="M1538" s="98">
        <f>M350+'Emission factors'!$H$16*'GHG Estimation'!M746+'Emission factors'!$H$17*'GHG Estimation'!M1142</f>
        <v>0</v>
      </c>
      <c r="N1538" s="98">
        <f>N350+'Emission factors'!$H$16*'GHG Estimation'!N746+'Emission factors'!$H$17*'GHG Estimation'!N1142</f>
        <v>0</v>
      </c>
      <c r="O1538" s="98">
        <f>O350+'Emission factors'!$H$16*'GHG Estimation'!O746+'Emission factors'!$H$17*'GHG Estimation'!O1142</f>
        <v>0</v>
      </c>
      <c r="P1538" s="98">
        <f>P350+'Emission factors'!$H$16*'GHG Estimation'!P746+'Emission factors'!$H$17*'GHG Estimation'!P1142</f>
        <v>0</v>
      </c>
      <c r="Q1538" s="98">
        <f>Q350+'Emission factors'!$H$16*'GHG Estimation'!Q746+'Emission factors'!$H$17*'GHG Estimation'!Q1142</f>
        <v>0</v>
      </c>
      <c r="R1538" s="98">
        <f>R350+'Emission factors'!$H$16*'GHG Estimation'!R746+'Emission factors'!$H$17*'GHG Estimation'!R1142</f>
        <v>0</v>
      </c>
      <c r="S1538" s="98">
        <f>S350+'Emission factors'!$H$16*'GHG Estimation'!S746+'Emission factors'!$H$17*'GHG Estimation'!S1142</f>
        <v>0</v>
      </c>
      <c r="T1538" s="98">
        <f>T350+'Emission factors'!$H$16*'GHG Estimation'!T746+'Emission factors'!$H$17*'GHG Estimation'!T1142</f>
        <v>0</v>
      </c>
      <c r="U1538" s="98">
        <f>U350+'Emission factors'!$H$16*'GHG Estimation'!U746+'Emission factors'!$H$17*'GHG Estimation'!U1142</f>
        <v>0</v>
      </c>
    </row>
    <row r="1539" spans="1:21" x14ac:dyDescent="0.25">
      <c r="A1539" s="92" t="s">
        <v>11</v>
      </c>
      <c r="B1539" s="92" t="s">
        <v>12</v>
      </c>
      <c r="C1539" s="92" t="s">
        <v>13</v>
      </c>
      <c r="D1539" s="92" t="s">
        <v>30</v>
      </c>
      <c r="E1539" s="92" t="s">
        <v>44</v>
      </c>
      <c r="G1539" s="92" t="s">
        <v>97</v>
      </c>
      <c r="H1539" s="92" t="s">
        <v>94</v>
      </c>
      <c r="I1539" s="88" t="s">
        <v>232</v>
      </c>
      <c r="L1539" s="98">
        <f>L351+'Emission factors'!$H$16*'GHG Estimation'!L747+'Emission factors'!$H$17*'GHG Estimation'!L1143</f>
        <v>6484.4488204799991</v>
      </c>
      <c r="M1539" s="98">
        <f>M351+'Emission factors'!$H$16*'GHG Estimation'!M747+'Emission factors'!$H$17*'GHG Estimation'!M1143</f>
        <v>6157.9416057600001</v>
      </c>
      <c r="N1539" s="98">
        <f>N351+'Emission factors'!$H$16*'GHG Estimation'!N747+'Emission factors'!$H$17*'GHG Estimation'!N1143</f>
        <v>2485.8065529599999</v>
      </c>
      <c r="O1539" s="98">
        <f>O351+'Emission factors'!$H$16*'GHG Estimation'!O747+'Emission factors'!$H$17*'GHG Estimation'!O1143</f>
        <v>526.8273312</v>
      </c>
      <c r="P1539" s="98">
        <f>P351+'Emission factors'!$H$16*'GHG Estimation'!P747+'Emission factors'!$H$17*'GHG Estimation'!P1143</f>
        <v>59.453767679999999</v>
      </c>
      <c r="Q1539" s="98">
        <f>Q351+'Emission factors'!$H$16*'GHG Estimation'!Q747+'Emission factors'!$H$17*'GHG Estimation'!Q1143</f>
        <v>0</v>
      </c>
      <c r="R1539" s="98">
        <f>R351+'Emission factors'!$H$16*'GHG Estimation'!R747+'Emission factors'!$H$17*'GHG Estimation'!R1143</f>
        <v>0</v>
      </c>
      <c r="S1539" s="98">
        <f>S351+'Emission factors'!$H$16*'GHG Estimation'!S747+'Emission factors'!$H$17*'GHG Estimation'!S1143</f>
        <v>0</v>
      </c>
      <c r="T1539" s="98">
        <f>T351+'Emission factors'!$H$16*'GHG Estimation'!T747+'Emission factors'!$H$17*'GHG Estimation'!T1143</f>
        <v>0</v>
      </c>
      <c r="U1539" s="98">
        <f>U351+'Emission factors'!$H$16*'GHG Estimation'!U747+'Emission factors'!$H$17*'GHG Estimation'!U1143</f>
        <v>0</v>
      </c>
    </row>
    <row r="1540" spans="1:21" x14ac:dyDescent="0.25">
      <c r="A1540" s="92" t="s">
        <v>11</v>
      </c>
      <c r="B1540" s="92" t="s">
        <v>12</v>
      </c>
      <c r="C1540" s="92" t="s">
        <v>13</v>
      </c>
      <c r="D1540" s="92" t="s">
        <v>30</v>
      </c>
      <c r="E1540" s="92" t="s">
        <v>44</v>
      </c>
      <c r="G1540" s="92" t="s">
        <v>97</v>
      </c>
      <c r="H1540" s="92" t="s">
        <v>94</v>
      </c>
      <c r="I1540" s="92" t="s">
        <v>225</v>
      </c>
      <c r="L1540" s="98">
        <f>L352+'Emission factors'!$H$16*'GHG Estimation'!L748+'Emission factors'!$H$17*'GHG Estimation'!L1144</f>
        <v>0</v>
      </c>
      <c r="M1540" s="98">
        <f>M352+'Emission factors'!$H$16*'GHG Estimation'!M748+'Emission factors'!$H$17*'GHG Estimation'!M1144</f>
        <v>0</v>
      </c>
      <c r="N1540" s="98">
        <f>N352+'Emission factors'!$H$16*'GHG Estimation'!N748+'Emission factors'!$H$17*'GHG Estimation'!N1144</f>
        <v>0</v>
      </c>
      <c r="O1540" s="98">
        <f>O352+'Emission factors'!$H$16*'GHG Estimation'!O748+'Emission factors'!$H$17*'GHG Estimation'!O1144</f>
        <v>0</v>
      </c>
      <c r="P1540" s="98">
        <f>P352+'Emission factors'!$H$16*'GHG Estimation'!P748+'Emission factors'!$H$17*'GHG Estimation'!P1144</f>
        <v>0</v>
      </c>
      <c r="Q1540" s="98">
        <f>Q352+'Emission factors'!$H$16*'GHG Estimation'!Q748+'Emission factors'!$H$17*'GHG Estimation'!Q1144</f>
        <v>0</v>
      </c>
      <c r="R1540" s="98">
        <f>R352+'Emission factors'!$H$16*'GHG Estimation'!R748+'Emission factors'!$H$17*'GHG Estimation'!R1144</f>
        <v>0</v>
      </c>
      <c r="S1540" s="98">
        <f>S352+'Emission factors'!$H$16*'GHG Estimation'!S748+'Emission factors'!$H$17*'GHG Estimation'!S1144</f>
        <v>0</v>
      </c>
      <c r="T1540" s="98">
        <f>T352+'Emission factors'!$H$16*'GHG Estimation'!T748+'Emission factors'!$H$17*'GHG Estimation'!T1144</f>
        <v>0</v>
      </c>
      <c r="U1540" s="98">
        <f>U352+'Emission factors'!$H$16*'GHG Estimation'!U748+'Emission factors'!$H$17*'GHG Estimation'!U1144</f>
        <v>0</v>
      </c>
    </row>
    <row r="1541" spans="1:21" x14ac:dyDescent="0.25">
      <c r="A1541" s="92" t="s">
        <v>11</v>
      </c>
      <c r="B1541" s="92" t="s">
        <v>12</v>
      </c>
      <c r="C1541" s="92" t="s">
        <v>13</v>
      </c>
      <c r="D1541" s="92" t="s">
        <v>30</v>
      </c>
      <c r="E1541" s="92" t="s">
        <v>44</v>
      </c>
      <c r="G1541" s="92" t="s">
        <v>97</v>
      </c>
      <c r="H1541" s="92" t="s">
        <v>94</v>
      </c>
      <c r="I1541" s="88" t="s">
        <v>205</v>
      </c>
      <c r="L1541" s="98">
        <f>L353+'Emission factors'!$H$16*'GHG Estimation'!L749+'Emission factors'!$H$17*'GHG Estimation'!L1145</f>
        <v>0</v>
      </c>
      <c r="M1541" s="98">
        <f>M353+'Emission factors'!$H$16*'GHG Estimation'!M749+'Emission factors'!$H$17*'GHG Estimation'!M1145</f>
        <v>0</v>
      </c>
      <c r="N1541" s="98">
        <f>N353+'Emission factors'!$H$16*'GHG Estimation'!N749+'Emission factors'!$H$17*'GHG Estimation'!N1145</f>
        <v>0</v>
      </c>
      <c r="O1541" s="98">
        <f>O353+'Emission factors'!$H$16*'GHG Estimation'!O749+'Emission factors'!$H$17*'GHG Estimation'!O1145</f>
        <v>0</v>
      </c>
      <c r="P1541" s="98">
        <f>P353+'Emission factors'!$H$16*'GHG Estimation'!P749+'Emission factors'!$H$17*'GHG Estimation'!P1145</f>
        <v>0</v>
      </c>
      <c r="Q1541" s="98">
        <f>Q353+'Emission factors'!$H$16*'GHG Estimation'!Q749+'Emission factors'!$H$17*'GHG Estimation'!Q1145</f>
        <v>0</v>
      </c>
      <c r="R1541" s="98">
        <f>R353+'Emission factors'!$H$16*'GHG Estimation'!R749+'Emission factors'!$H$17*'GHG Estimation'!R1145</f>
        <v>0</v>
      </c>
      <c r="S1541" s="98">
        <f>S353+'Emission factors'!$H$16*'GHG Estimation'!S749+'Emission factors'!$H$17*'GHG Estimation'!S1145</f>
        <v>0</v>
      </c>
      <c r="T1541" s="98">
        <f>T353+'Emission factors'!$H$16*'GHG Estimation'!T749+'Emission factors'!$H$17*'GHG Estimation'!T1145</f>
        <v>0</v>
      </c>
      <c r="U1541" s="98">
        <f>U353+'Emission factors'!$H$16*'GHG Estimation'!U749+'Emission factors'!$H$17*'GHG Estimation'!U1145</f>
        <v>0</v>
      </c>
    </row>
    <row r="1542" spans="1:21" x14ac:dyDescent="0.25">
      <c r="A1542" s="92" t="s">
        <v>11</v>
      </c>
      <c r="B1542" s="92" t="s">
        <v>12</v>
      </c>
      <c r="C1542" s="92" t="s">
        <v>13</v>
      </c>
      <c r="D1542" s="92" t="s">
        <v>30</v>
      </c>
      <c r="E1542" s="92" t="s">
        <v>44</v>
      </c>
      <c r="G1542" s="92" t="s">
        <v>97</v>
      </c>
      <c r="H1542" s="92" t="s">
        <v>94</v>
      </c>
      <c r="I1542" s="88" t="s">
        <v>204</v>
      </c>
      <c r="L1542" s="98">
        <f>L354+'Emission factors'!$H$16*'GHG Estimation'!L750+'Emission factors'!$H$17*'GHG Estimation'!L1146</f>
        <v>0</v>
      </c>
      <c r="M1542" s="98">
        <f>M354+'Emission factors'!$H$16*'GHG Estimation'!M750+'Emission factors'!$H$17*'GHG Estimation'!M1146</f>
        <v>0</v>
      </c>
      <c r="N1542" s="98">
        <f>N354+'Emission factors'!$H$16*'GHG Estimation'!N750+'Emission factors'!$H$17*'GHG Estimation'!N1146</f>
        <v>0</v>
      </c>
      <c r="O1542" s="98">
        <f>O354+'Emission factors'!$H$16*'GHG Estimation'!O750+'Emission factors'!$H$17*'GHG Estimation'!O1146</f>
        <v>0</v>
      </c>
      <c r="P1542" s="98">
        <f>P354+'Emission factors'!$H$16*'GHG Estimation'!P750+'Emission factors'!$H$17*'GHG Estimation'!P1146</f>
        <v>0</v>
      </c>
      <c r="Q1542" s="98">
        <f>Q354+'Emission factors'!$H$16*'GHG Estimation'!Q750+'Emission factors'!$H$17*'GHG Estimation'!Q1146</f>
        <v>0</v>
      </c>
      <c r="R1542" s="98">
        <f>R354+'Emission factors'!$H$16*'GHG Estimation'!R750+'Emission factors'!$H$17*'GHG Estimation'!R1146</f>
        <v>0</v>
      </c>
      <c r="S1542" s="98">
        <f>S354+'Emission factors'!$H$16*'GHG Estimation'!S750+'Emission factors'!$H$17*'GHG Estimation'!S1146</f>
        <v>0</v>
      </c>
      <c r="T1542" s="98">
        <f>T354+'Emission factors'!$H$16*'GHG Estimation'!T750+'Emission factors'!$H$17*'GHG Estimation'!T1146</f>
        <v>0</v>
      </c>
      <c r="U1542" s="98">
        <f>U354+'Emission factors'!$H$16*'GHG Estimation'!U750+'Emission factors'!$H$17*'GHG Estimation'!U1146</f>
        <v>0</v>
      </c>
    </row>
    <row r="1543" spans="1:21" x14ac:dyDescent="0.25">
      <c r="A1543" s="92" t="s">
        <v>11</v>
      </c>
      <c r="B1543" s="92" t="s">
        <v>12</v>
      </c>
      <c r="C1543" s="92" t="s">
        <v>13</v>
      </c>
      <c r="D1543" s="92" t="s">
        <v>30</v>
      </c>
      <c r="E1543" s="92" t="s">
        <v>44</v>
      </c>
      <c r="G1543" s="92" t="s">
        <v>97</v>
      </c>
      <c r="H1543" s="92" t="s">
        <v>94</v>
      </c>
      <c r="I1543" s="88" t="s">
        <v>228</v>
      </c>
      <c r="L1543" s="98">
        <f>L355+'Emission factors'!$H$16*'GHG Estimation'!L751+'Emission factors'!$H$17*'GHG Estimation'!L1147</f>
        <v>0</v>
      </c>
      <c r="M1543" s="98">
        <f>M355+'Emission factors'!$H$16*'GHG Estimation'!M751+'Emission factors'!$H$17*'GHG Estimation'!M1147</f>
        <v>0</v>
      </c>
      <c r="N1543" s="98">
        <f>N355+'Emission factors'!$H$16*'GHG Estimation'!N751+'Emission factors'!$H$17*'GHG Estimation'!N1147</f>
        <v>0</v>
      </c>
      <c r="O1543" s="98">
        <f>O355+'Emission factors'!$H$16*'GHG Estimation'!O751+'Emission factors'!$H$17*'GHG Estimation'!O1147</f>
        <v>0</v>
      </c>
      <c r="P1543" s="98">
        <f>P355+'Emission factors'!$H$16*'GHG Estimation'!P751+'Emission factors'!$H$17*'GHG Estimation'!P1147</f>
        <v>0</v>
      </c>
      <c r="Q1543" s="98">
        <f>Q355+'Emission factors'!$H$16*'GHG Estimation'!Q751+'Emission factors'!$H$17*'GHG Estimation'!Q1147</f>
        <v>0</v>
      </c>
      <c r="R1543" s="98">
        <f>R355+'Emission factors'!$H$16*'GHG Estimation'!R751+'Emission factors'!$H$17*'GHG Estimation'!R1147</f>
        <v>0</v>
      </c>
      <c r="S1543" s="98">
        <f>S355+'Emission factors'!$H$16*'GHG Estimation'!S751+'Emission factors'!$H$17*'GHG Estimation'!S1147</f>
        <v>0</v>
      </c>
      <c r="T1543" s="98">
        <f>T355+'Emission factors'!$H$16*'GHG Estimation'!T751+'Emission factors'!$H$17*'GHG Estimation'!T1147</f>
        <v>0</v>
      </c>
      <c r="U1543" s="98">
        <f>U355+'Emission factors'!$H$16*'GHG Estimation'!U751+'Emission factors'!$H$17*'GHG Estimation'!U1147</f>
        <v>0</v>
      </c>
    </row>
    <row r="1544" spans="1:21" x14ac:dyDescent="0.25">
      <c r="A1544" s="92" t="s">
        <v>11</v>
      </c>
      <c r="B1544" s="92" t="s">
        <v>12</v>
      </c>
      <c r="C1544" s="92" t="s">
        <v>13</v>
      </c>
      <c r="D1544" s="92" t="s">
        <v>30</v>
      </c>
      <c r="E1544" s="92" t="s">
        <v>44</v>
      </c>
      <c r="G1544" s="92" t="s">
        <v>97</v>
      </c>
      <c r="H1544" s="92" t="s">
        <v>94</v>
      </c>
      <c r="I1544" s="88" t="s">
        <v>202</v>
      </c>
      <c r="L1544" s="98">
        <f>L356+'Emission factors'!$H$16*'GHG Estimation'!L752+'Emission factors'!$H$17*'GHG Estimation'!L1148</f>
        <v>11717.301333119998</v>
      </c>
      <c r="M1544" s="98">
        <f>M356+'Emission factors'!$H$16*'GHG Estimation'!M752+'Emission factors'!$H$17*'GHG Estimation'!M1148</f>
        <v>15396.539765760001</v>
      </c>
      <c r="N1544" s="98">
        <f>N356+'Emission factors'!$H$16*'GHG Estimation'!N752+'Emission factors'!$H$17*'GHG Estimation'!N1148</f>
        <v>18087.599560319999</v>
      </c>
      <c r="O1544" s="98">
        <f>O356+'Emission factors'!$H$16*'GHG Estimation'!O752+'Emission factors'!$H$17*'GHG Estimation'!O1148</f>
        <v>12389.671872000001</v>
      </c>
      <c r="P1544" s="98">
        <f>P356+'Emission factors'!$H$16*'GHG Estimation'!P752+'Emission factors'!$H$17*'GHG Estimation'!P1148</f>
        <v>4604.495700479999</v>
      </c>
      <c r="Q1544" s="98">
        <f>Q356+'Emission factors'!$H$16*'GHG Estimation'!Q752+'Emission factors'!$H$17*'GHG Estimation'!Q1148</f>
        <v>2749.5205305599998</v>
      </c>
      <c r="R1544" s="98">
        <f>R356+'Emission factors'!$H$16*'GHG Estimation'!R752+'Emission factors'!$H$17*'GHG Estimation'!R1148</f>
        <v>690.78967488000012</v>
      </c>
      <c r="S1544" s="98">
        <f>S356+'Emission factors'!$H$16*'GHG Estimation'!S752+'Emission factors'!$H$17*'GHG Estimation'!S1148</f>
        <v>0</v>
      </c>
      <c r="T1544" s="98">
        <f>T356+'Emission factors'!$H$16*'GHG Estimation'!T752+'Emission factors'!$H$17*'GHG Estimation'!T1148</f>
        <v>0</v>
      </c>
      <c r="U1544" s="98">
        <f>U356+'Emission factors'!$H$16*'GHG Estimation'!U752+'Emission factors'!$H$17*'GHG Estimation'!U1148</f>
        <v>0</v>
      </c>
    </row>
    <row r="1545" spans="1:21" x14ac:dyDescent="0.25">
      <c r="A1545" s="92" t="s">
        <v>11</v>
      </c>
      <c r="B1545" s="92" t="s">
        <v>12</v>
      </c>
      <c r="C1545" s="92" t="s">
        <v>13</v>
      </c>
      <c r="D1545" s="92" t="s">
        <v>30</v>
      </c>
      <c r="E1545" s="92" t="s">
        <v>44</v>
      </c>
      <c r="G1545" s="92" t="s">
        <v>97</v>
      </c>
      <c r="H1545" s="92" t="s">
        <v>94</v>
      </c>
      <c r="I1545" s="88" t="s">
        <v>190</v>
      </c>
      <c r="L1545" s="98">
        <f>L357+'Emission factors'!$H$16*'GHG Estimation'!L753+'Emission factors'!$H$17*'GHG Estimation'!L1149</f>
        <v>0</v>
      </c>
      <c r="M1545" s="98">
        <f>M357+'Emission factors'!$H$16*'GHG Estimation'!M753+'Emission factors'!$H$17*'GHG Estimation'!M1149</f>
        <v>0</v>
      </c>
      <c r="N1545" s="98">
        <f>N357+'Emission factors'!$H$16*'GHG Estimation'!N753+'Emission factors'!$H$17*'GHG Estimation'!N1149</f>
        <v>0</v>
      </c>
      <c r="O1545" s="98">
        <f>O357+'Emission factors'!$H$16*'GHG Estimation'!O753+'Emission factors'!$H$17*'GHG Estimation'!O1149</f>
        <v>0</v>
      </c>
      <c r="P1545" s="98">
        <f>P357+'Emission factors'!$H$16*'GHG Estimation'!P753+'Emission factors'!$H$17*'GHG Estimation'!P1149</f>
        <v>0</v>
      </c>
      <c r="Q1545" s="98">
        <f>Q357+'Emission factors'!$H$16*'GHG Estimation'!Q753+'Emission factors'!$H$17*'GHG Estimation'!Q1149</f>
        <v>0</v>
      </c>
      <c r="R1545" s="98">
        <f>R357+'Emission factors'!$H$16*'GHG Estimation'!R753+'Emission factors'!$H$17*'GHG Estimation'!R1149</f>
        <v>0</v>
      </c>
      <c r="S1545" s="98">
        <f>S357+'Emission factors'!$H$16*'GHG Estimation'!S753+'Emission factors'!$H$17*'GHG Estimation'!S1149</f>
        <v>0</v>
      </c>
      <c r="T1545" s="98">
        <f>T357+'Emission factors'!$H$16*'GHG Estimation'!T753+'Emission factors'!$H$17*'GHG Estimation'!T1149</f>
        <v>0</v>
      </c>
      <c r="U1545" s="98">
        <f>U357+'Emission factors'!$H$16*'GHG Estimation'!U753+'Emission factors'!$H$17*'GHG Estimation'!U1149</f>
        <v>0</v>
      </c>
    </row>
    <row r="1546" spans="1:21" x14ac:dyDescent="0.25">
      <c r="A1546" s="92" t="s">
        <v>11</v>
      </c>
      <c r="B1546" s="92" t="s">
        <v>12</v>
      </c>
      <c r="C1546" s="92" t="s">
        <v>13</v>
      </c>
      <c r="D1546" s="92" t="s">
        <v>30</v>
      </c>
      <c r="E1546" s="92" t="s">
        <v>44</v>
      </c>
      <c r="G1546" s="92" t="s">
        <v>97</v>
      </c>
      <c r="H1546" s="92" t="s">
        <v>94</v>
      </c>
      <c r="I1546" s="88" t="s">
        <v>210</v>
      </c>
      <c r="L1546" s="98">
        <f>L358+'Emission factors'!$H$16*'GHG Estimation'!L754+'Emission factors'!$H$17*'GHG Estimation'!L1150</f>
        <v>0</v>
      </c>
      <c r="M1546" s="98">
        <f>M358+'Emission factors'!$H$16*'GHG Estimation'!M754+'Emission factors'!$H$17*'GHG Estimation'!M1150</f>
        <v>0</v>
      </c>
      <c r="N1546" s="98">
        <f>N358+'Emission factors'!$H$16*'GHG Estimation'!N754+'Emission factors'!$H$17*'GHG Estimation'!N1150</f>
        <v>0</v>
      </c>
      <c r="O1546" s="98">
        <f>O358+'Emission factors'!$H$16*'GHG Estimation'!O754+'Emission factors'!$H$17*'GHG Estimation'!O1150</f>
        <v>0</v>
      </c>
      <c r="P1546" s="98">
        <f>P358+'Emission factors'!$H$16*'GHG Estimation'!P754+'Emission factors'!$H$17*'GHG Estimation'!P1150</f>
        <v>0</v>
      </c>
      <c r="Q1546" s="98">
        <f>Q358+'Emission factors'!$H$16*'GHG Estimation'!Q754+'Emission factors'!$H$17*'GHG Estimation'!Q1150</f>
        <v>0</v>
      </c>
      <c r="R1546" s="98">
        <f>R358+'Emission factors'!$H$16*'GHG Estimation'!R754+'Emission factors'!$H$17*'GHG Estimation'!R1150</f>
        <v>0</v>
      </c>
      <c r="S1546" s="98">
        <f>S358+'Emission factors'!$H$16*'GHG Estimation'!S754+'Emission factors'!$H$17*'GHG Estimation'!S1150</f>
        <v>0</v>
      </c>
      <c r="T1546" s="98">
        <f>T358+'Emission factors'!$H$16*'GHG Estimation'!T754+'Emission factors'!$H$17*'GHG Estimation'!T1150</f>
        <v>0</v>
      </c>
      <c r="U1546" s="98">
        <f>U358+'Emission factors'!$H$16*'GHG Estimation'!U754+'Emission factors'!$H$17*'GHG Estimation'!U1150</f>
        <v>0</v>
      </c>
    </row>
    <row r="1547" spans="1:21" x14ac:dyDescent="0.25">
      <c r="A1547" s="92" t="s">
        <v>11</v>
      </c>
      <c r="B1547" s="92" t="s">
        <v>12</v>
      </c>
      <c r="C1547" s="92" t="s">
        <v>13</v>
      </c>
      <c r="D1547" s="92" t="s">
        <v>30</v>
      </c>
      <c r="E1547" s="92" t="s">
        <v>44</v>
      </c>
      <c r="G1547" s="92" t="s">
        <v>97</v>
      </c>
      <c r="H1547" s="92" t="s">
        <v>94</v>
      </c>
      <c r="I1547" s="88" t="s">
        <v>199</v>
      </c>
      <c r="L1547" s="98">
        <f>L359+'Emission factors'!$H$16*'GHG Estimation'!L755+'Emission factors'!$H$17*'GHG Estimation'!L1151</f>
        <v>0</v>
      </c>
      <c r="M1547" s="98">
        <f>M359+'Emission factors'!$H$16*'GHG Estimation'!M755+'Emission factors'!$H$17*'GHG Estimation'!M1151</f>
        <v>0</v>
      </c>
      <c r="N1547" s="98">
        <f>N359+'Emission factors'!$H$16*'GHG Estimation'!N755+'Emission factors'!$H$17*'GHG Estimation'!N1151</f>
        <v>0</v>
      </c>
      <c r="O1547" s="98">
        <f>O359+'Emission factors'!$H$16*'GHG Estimation'!O755+'Emission factors'!$H$17*'GHG Estimation'!O1151</f>
        <v>0</v>
      </c>
      <c r="P1547" s="98">
        <f>P359+'Emission factors'!$H$16*'GHG Estimation'!P755+'Emission factors'!$H$17*'GHG Estimation'!P1151</f>
        <v>0</v>
      </c>
      <c r="Q1547" s="98">
        <f>Q359+'Emission factors'!$H$16*'GHG Estimation'!Q755+'Emission factors'!$H$17*'GHG Estimation'!Q1151</f>
        <v>0</v>
      </c>
      <c r="R1547" s="98">
        <f>R359+'Emission factors'!$H$16*'GHG Estimation'!R755+'Emission factors'!$H$17*'GHG Estimation'!R1151</f>
        <v>0</v>
      </c>
      <c r="S1547" s="98">
        <f>S359+'Emission factors'!$H$16*'GHG Estimation'!S755+'Emission factors'!$H$17*'GHG Estimation'!S1151</f>
        <v>0</v>
      </c>
      <c r="T1547" s="98">
        <f>T359+'Emission factors'!$H$16*'GHG Estimation'!T755+'Emission factors'!$H$17*'GHG Estimation'!T1151</f>
        <v>0</v>
      </c>
      <c r="U1547" s="98">
        <f>U359+'Emission factors'!$H$16*'GHG Estimation'!U755+'Emission factors'!$H$17*'GHG Estimation'!U1151</f>
        <v>0</v>
      </c>
    </row>
    <row r="1548" spans="1:21" x14ac:dyDescent="0.25">
      <c r="A1548" s="92" t="s">
        <v>11</v>
      </c>
      <c r="B1548" s="92" t="s">
        <v>12</v>
      </c>
      <c r="C1548" s="92" t="s">
        <v>13</v>
      </c>
      <c r="D1548" s="92" t="s">
        <v>30</v>
      </c>
      <c r="E1548" s="92" t="s">
        <v>44</v>
      </c>
      <c r="G1548" s="92" t="s">
        <v>97</v>
      </c>
      <c r="H1548" s="92" t="s">
        <v>94</v>
      </c>
      <c r="I1548" s="88" t="s">
        <v>233</v>
      </c>
      <c r="L1548" s="98">
        <f>L360+'Emission factors'!$H$16*'GHG Estimation'!L756+'Emission factors'!$H$17*'GHG Estimation'!L1152</f>
        <v>0</v>
      </c>
      <c r="M1548" s="98">
        <f>M360+'Emission factors'!$H$16*'GHG Estimation'!M756+'Emission factors'!$H$17*'GHG Estimation'!M1152</f>
        <v>0</v>
      </c>
      <c r="N1548" s="98">
        <f>N360+'Emission factors'!$H$16*'GHG Estimation'!N756+'Emission factors'!$H$17*'GHG Estimation'!N1152</f>
        <v>0</v>
      </c>
      <c r="O1548" s="98">
        <f>O360+'Emission factors'!$H$16*'GHG Estimation'!O756+'Emission factors'!$H$17*'GHG Estimation'!O1152</f>
        <v>0</v>
      </c>
      <c r="P1548" s="98">
        <f>P360+'Emission factors'!$H$16*'GHG Estimation'!P756+'Emission factors'!$H$17*'GHG Estimation'!P1152</f>
        <v>0</v>
      </c>
      <c r="Q1548" s="98">
        <f>Q360+'Emission factors'!$H$16*'GHG Estimation'!Q756+'Emission factors'!$H$17*'GHG Estimation'!Q1152</f>
        <v>0</v>
      </c>
      <c r="R1548" s="98">
        <f>R360+'Emission factors'!$H$16*'GHG Estimation'!R756+'Emission factors'!$H$17*'GHG Estimation'!R1152</f>
        <v>0</v>
      </c>
      <c r="S1548" s="98">
        <f>S360+'Emission factors'!$H$16*'GHG Estimation'!S756+'Emission factors'!$H$17*'GHG Estimation'!S1152</f>
        <v>0</v>
      </c>
      <c r="T1548" s="98">
        <f>T360+'Emission factors'!$H$16*'GHG Estimation'!T756+'Emission factors'!$H$17*'GHG Estimation'!T1152</f>
        <v>0</v>
      </c>
      <c r="U1548" s="98">
        <f>U360+'Emission factors'!$H$16*'GHG Estimation'!U756+'Emission factors'!$H$17*'GHG Estimation'!U1152</f>
        <v>0</v>
      </c>
    </row>
    <row r="1549" spans="1:21" x14ac:dyDescent="0.25">
      <c r="A1549" s="92" t="s">
        <v>11</v>
      </c>
      <c r="B1549" s="92" t="s">
        <v>12</v>
      </c>
      <c r="C1549" s="92" t="s">
        <v>13</v>
      </c>
      <c r="D1549" s="92" t="s">
        <v>30</v>
      </c>
      <c r="E1549" s="92" t="s">
        <v>44</v>
      </c>
      <c r="G1549" s="92" t="s">
        <v>97</v>
      </c>
      <c r="H1549" s="92" t="s">
        <v>94</v>
      </c>
      <c r="I1549" s="88" t="s">
        <v>200</v>
      </c>
      <c r="L1549" s="98">
        <f>L361+'Emission factors'!$H$16*'GHG Estimation'!L757+'Emission factors'!$H$17*'GHG Estimation'!L1153</f>
        <v>79403.918280959988</v>
      </c>
      <c r="M1549" s="98">
        <f>M361+'Emission factors'!$H$16*'GHG Estimation'!M757+'Emission factors'!$H$17*'GHG Estimation'!M1153</f>
        <v>90995.961480959988</v>
      </c>
      <c r="N1549" s="98">
        <f>N361+'Emission factors'!$H$16*'GHG Estimation'!N757+'Emission factors'!$H$17*'GHG Estimation'!N1153</f>
        <v>64503.926388479988</v>
      </c>
      <c r="O1549" s="98">
        <f>O361+'Emission factors'!$H$16*'GHG Estimation'!O757+'Emission factors'!$H$17*'GHG Estimation'!O1153</f>
        <v>18400.949105279997</v>
      </c>
      <c r="P1549" s="98">
        <f>P361+'Emission factors'!$H$16*'GHG Estimation'!P757+'Emission factors'!$H$17*'GHG Estimation'!P1153</f>
        <v>4552.3695455999987</v>
      </c>
      <c r="Q1549" s="98">
        <f>Q361+'Emission factors'!$H$16*'GHG Estimation'!Q757+'Emission factors'!$H$17*'GHG Estimation'!Q1153</f>
        <v>6442.8536063999991</v>
      </c>
      <c r="R1549" s="98">
        <f>R361+'Emission factors'!$H$16*'GHG Estimation'!R757+'Emission factors'!$H$17*'GHG Estimation'!R1153</f>
        <v>4794.6132172799989</v>
      </c>
      <c r="S1549" s="98">
        <f>S361+'Emission factors'!$H$16*'GHG Estimation'!S757+'Emission factors'!$H$17*'GHG Estimation'!S1153</f>
        <v>6164.2361452799996</v>
      </c>
      <c r="T1549" s="98">
        <f>T361+'Emission factors'!$H$16*'GHG Estimation'!T757+'Emission factors'!$H$17*'GHG Estimation'!T1153</f>
        <v>7571.9946931199984</v>
      </c>
      <c r="U1549" s="98">
        <f>U361+'Emission factors'!$H$16*'GHG Estimation'!U757+'Emission factors'!$H$17*'GHG Estimation'!U1153</f>
        <v>6970.5298195199985</v>
      </c>
    </row>
    <row r="1550" spans="1:21" x14ac:dyDescent="0.25">
      <c r="A1550" s="92" t="s">
        <v>11</v>
      </c>
      <c r="B1550" s="92" t="s">
        <v>12</v>
      </c>
      <c r="C1550" s="92" t="s">
        <v>13</v>
      </c>
      <c r="D1550" s="92" t="s">
        <v>30</v>
      </c>
      <c r="E1550" s="92" t="s">
        <v>26</v>
      </c>
      <c r="G1550" s="92" t="s">
        <v>97</v>
      </c>
      <c r="H1550" s="92" t="s">
        <v>94</v>
      </c>
      <c r="I1550" s="88" t="s">
        <v>203</v>
      </c>
      <c r="J1550" s="92" t="s">
        <v>13</v>
      </c>
      <c r="L1550" s="98">
        <f>L362+'Emission factors'!$H$16*'GHG Estimation'!L758+'Emission factors'!$H$17*'GHG Estimation'!L1154</f>
        <v>112727.73229034719</v>
      </c>
      <c r="M1550" s="98">
        <f>M362+'Emission factors'!$H$16*'GHG Estimation'!M758+'Emission factors'!$H$17*'GHG Estimation'!M1154</f>
        <v>127575.19242969723</v>
      </c>
      <c r="N1550" s="98">
        <f>N362+'Emission factors'!$H$16*'GHG Estimation'!N758+'Emission factors'!$H$17*'GHG Estimation'!N1154</f>
        <v>129482.47917361483</v>
      </c>
      <c r="O1550" s="98">
        <f>O362+'Emission factors'!$H$16*'GHG Estimation'!O758+'Emission factors'!$H$17*'GHG Estimation'!O1154</f>
        <v>140471.33725793374</v>
      </c>
      <c r="P1550" s="98">
        <f>P362+'Emission factors'!$H$16*'GHG Estimation'!P758+'Emission factors'!$H$17*'GHG Estimation'!P1154</f>
        <v>157467.54226996918</v>
      </c>
      <c r="Q1550" s="98">
        <f>Q362+'Emission factors'!$H$16*'GHG Estimation'!Q758+'Emission factors'!$H$17*'GHG Estimation'!Q1154</f>
        <v>141007.43964765823</v>
      </c>
      <c r="R1550" s="98">
        <f>R362+'Emission factors'!$H$16*'GHG Estimation'!R758+'Emission factors'!$H$17*'GHG Estimation'!R1154</f>
        <v>90516.184061216176</v>
      </c>
      <c r="S1550" s="98">
        <f>S362+'Emission factors'!$H$16*'GHG Estimation'!S758+'Emission factors'!$H$17*'GHG Estimation'!S1154</f>
        <v>46872.344548580601</v>
      </c>
      <c r="T1550" s="98">
        <f>T362+'Emission factors'!$H$16*'GHG Estimation'!T758+'Emission factors'!$H$17*'GHG Estimation'!T1154</f>
        <v>58654.038849428915</v>
      </c>
      <c r="U1550" s="98">
        <f>U362+'Emission factors'!$H$16*'GHG Estimation'!U758+'Emission factors'!$H$17*'GHG Estimation'!U1154</f>
        <v>60206.041916171496</v>
      </c>
    </row>
    <row r="1551" spans="1:21" x14ac:dyDescent="0.25">
      <c r="A1551" s="92" t="s">
        <v>11</v>
      </c>
      <c r="B1551" s="92" t="s">
        <v>12</v>
      </c>
      <c r="C1551" s="92" t="s">
        <v>13</v>
      </c>
      <c r="D1551" s="92" t="s">
        <v>30</v>
      </c>
      <c r="E1551" s="92" t="s">
        <v>26</v>
      </c>
      <c r="G1551" s="92" t="s">
        <v>97</v>
      </c>
      <c r="H1551" s="92" t="s">
        <v>94</v>
      </c>
      <c r="I1551" s="88" t="s">
        <v>227</v>
      </c>
      <c r="L1551" s="98">
        <f>L363+'Emission factors'!$H$16*'GHG Estimation'!L759+'Emission factors'!$H$17*'GHG Estimation'!L1155</f>
        <v>0</v>
      </c>
      <c r="M1551" s="98">
        <f>M363+'Emission factors'!$H$16*'GHG Estimation'!M759+'Emission factors'!$H$17*'GHG Estimation'!M1155</f>
        <v>320.95458919545001</v>
      </c>
      <c r="N1551" s="98">
        <f>N363+'Emission factors'!$H$16*'GHG Estimation'!N759+'Emission factors'!$H$17*'GHG Estimation'!N1155</f>
        <v>106.98486306515001</v>
      </c>
      <c r="O1551" s="98">
        <f>O363+'Emission factors'!$H$16*'GHG Estimation'!O759+'Emission factors'!$H$17*'GHG Estimation'!O1155</f>
        <v>0</v>
      </c>
      <c r="P1551" s="98">
        <f>P363+'Emission factors'!$H$16*'GHG Estimation'!P759+'Emission factors'!$H$17*'GHG Estimation'!P1155</f>
        <v>0</v>
      </c>
      <c r="Q1551" s="98">
        <f>Q363+'Emission factors'!$H$16*'GHG Estimation'!Q759+'Emission factors'!$H$17*'GHG Estimation'!Q1155</f>
        <v>0</v>
      </c>
      <c r="R1551" s="98">
        <f>R363+'Emission factors'!$H$16*'GHG Estimation'!R759+'Emission factors'!$H$17*'GHG Estimation'!R1155</f>
        <v>0</v>
      </c>
      <c r="S1551" s="98">
        <f>S363+'Emission factors'!$H$16*'GHG Estimation'!S759+'Emission factors'!$H$17*'GHG Estimation'!S1155</f>
        <v>0</v>
      </c>
      <c r="T1551" s="98">
        <f>T363+'Emission factors'!$H$16*'GHG Estimation'!T759+'Emission factors'!$H$17*'GHG Estimation'!T1155</f>
        <v>0</v>
      </c>
      <c r="U1551" s="98">
        <f>U363+'Emission factors'!$H$16*'GHG Estimation'!U759+'Emission factors'!$H$17*'GHG Estimation'!U1155</f>
        <v>0</v>
      </c>
    </row>
    <row r="1552" spans="1:21" x14ac:dyDescent="0.25">
      <c r="A1552" s="92" t="s">
        <v>11</v>
      </c>
      <c r="B1552" s="92" t="s">
        <v>12</v>
      </c>
      <c r="C1552" s="92" t="s">
        <v>13</v>
      </c>
      <c r="D1552" s="92" t="s">
        <v>30</v>
      </c>
      <c r="E1552" s="92" t="s">
        <v>26</v>
      </c>
      <c r="G1552" s="92" t="s">
        <v>97</v>
      </c>
      <c r="H1552" s="92" t="s">
        <v>94</v>
      </c>
      <c r="I1552" s="88" t="s">
        <v>191</v>
      </c>
      <c r="L1552" s="98">
        <f>L364+'Emission factors'!$H$16*'GHG Estimation'!L760+'Emission factors'!$H$17*'GHG Estimation'!L1156</f>
        <v>0</v>
      </c>
      <c r="M1552" s="98">
        <f>M364+'Emission factors'!$H$16*'GHG Estimation'!M760+'Emission factors'!$H$17*'GHG Estimation'!M1156</f>
        <v>0</v>
      </c>
      <c r="N1552" s="98">
        <f>N364+'Emission factors'!$H$16*'GHG Estimation'!N760+'Emission factors'!$H$17*'GHG Estimation'!N1156</f>
        <v>0</v>
      </c>
      <c r="O1552" s="98">
        <f>O364+'Emission factors'!$H$16*'GHG Estimation'!O760+'Emission factors'!$H$17*'GHG Estimation'!O1156</f>
        <v>0</v>
      </c>
      <c r="P1552" s="98">
        <f>P364+'Emission factors'!$H$16*'GHG Estimation'!P760+'Emission factors'!$H$17*'GHG Estimation'!P1156</f>
        <v>0</v>
      </c>
      <c r="Q1552" s="98">
        <f>Q364+'Emission factors'!$H$16*'GHG Estimation'!Q760+'Emission factors'!$H$17*'GHG Estimation'!Q1156</f>
        <v>0</v>
      </c>
      <c r="R1552" s="98">
        <f>R364+'Emission factors'!$H$16*'GHG Estimation'!R760+'Emission factors'!$H$17*'GHG Estimation'!R1156</f>
        <v>0</v>
      </c>
      <c r="S1552" s="98">
        <f>S364+'Emission factors'!$H$16*'GHG Estimation'!S760+'Emission factors'!$H$17*'GHG Estimation'!S1156</f>
        <v>0</v>
      </c>
      <c r="T1552" s="98">
        <f>T364+'Emission factors'!$H$16*'GHG Estimation'!T760+'Emission factors'!$H$17*'GHG Estimation'!T1156</f>
        <v>0</v>
      </c>
      <c r="U1552" s="98">
        <f>U364+'Emission factors'!$H$16*'GHG Estimation'!U760+'Emission factors'!$H$17*'GHG Estimation'!U1156</f>
        <v>0</v>
      </c>
    </row>
    <row r="1553" spans="1:21" x14ac:dyDescent="0.25">
      <c r="A1553" s="92" t="s">
        <v>11</v>
      </c>
      <c r="B1553" s="92" t="s">
        <v>12</v>
      </c>
      <c r="C1553" s="92" t="s">
        <v>13</v>
      </c>
      <c r="D1553" s="92" t="s">
        <v>30</v>
      </c>
      <c r="E1553" s="92" t="s">
        <v>26</v>
      </c>
      <c r="G1553" s="92" t="s">
        <v>97</v>
      </c>
      <c r="H1553" s="92" t="s">
        <v>94</v>
      </c>
      <c r="I1553" s="88" t="s">
        <v>192</v>
      </c>
      <c r="L1553" s="98">
        <f>L365+'Emission factors'!$H$16*'GHG Estimation'!L761+'Emission factors'!$H$17*'GHG Estimation'!L1157</f>
        <v>0</v>
      </c>
      <c r="M1553" s="98">
        <f>M365+'Emission factors'!$H$16*'GHG Estimation'!M761+'Emission factors'!$H$17*'GHG Estimation'!M1157</f>
        <v>0</v>
      </c>
      <c r="N1553" s="98">
        <f>N365+'Emission factors'!$H$16*'GHG Estimation'!N761+'Emission factors'!$H$17*'GHG Estimation'!N1157</f>
        <v>0</v>
      </c>
      <c r="O1553" s="98">
        <f>O365+'Emission factors'!$H$16*'GHG Estimation'!O761+'Emission factors'!$H$17*'GHG Estimation'!O1157</f>
        <v>0</v>
      </c>
      <c r="P1553" s="98">
        <f>P365+'Emission factors'!$H$16*'GHG Estimation'!P761+'Emission factors'!$H$17*'GHG Estimation'!P1157</f>
        <v>0</v>
      </c>
      <c r="Q1553" s="98">
        <f>Q365+'Emission factors'!$H$16*'GHG Estimation'!Q761+'Emission factors'!$H$17*'GHG Estimation'!Q1157</f>
        <v>0</v>
      </c>
      <c r="R1553" s="98">
        <f>R365+'Emission factors'!$H$16*'GHG Estimation'!R761+'Emission factors'!$H$17*'GHG Estimation'!R1157</f>
        <v>0</v>
      </c>
      <c r="S1553" s="98">
        <f>S365+'Emission factors'!$H$16*'GHG Estimation'!S761+'Emission factors'!$H$17*'GHG Estimation'!S1157</f>
        <v>0</v>
      </c>
      <c r="T1553" s="98">
        <f>T365+'Emission factors'!$H$16*'GHG Estimation'!T761+'Emission factors'!$H$17*'GHG Estimation'!T1157</f>
        <v>0</v>
      </c>
      <c r="U1553" s="98">
        <f>U365+'Emission factors'!$H$16*'GHG Estimation'!U761+'Emission factors'!$H$17*'GHG Estimation'!U1157</f>
        <v>0</v>
      </c>
    </row>
    <row r="1554" spans="1:21" x14ac:dyDescent="0.25">
      <c r="A1554" s="92" t="s">
        <v>11</v>
      </c>
      <c r="B1554" s="92" t="s">
        <v>12</v>
      </c>
      <c r="C1554" s="92" t="s">
        <v>13</v>
      </c>
      <c r="D1554" s="92" t="s">
        <v>30</v>
      </c>
      <c r="E1554" s="92" t="s">
        <v>26</v>
      </c>
      <c r="G1554" s="92" t="s">
        <v>97</v>
      </c>
      <c r="H1554" s="92" t="s">
        <v>94</v>
      </c>
      <c r="I1554" s="88" t="s">
        <v>206</v>
      </c>
      <c r="L1554" s="98">
        <f>L366+'Emission factors'!$H$16*'GHG Estimation'!L762+'Emission factors'!$H$17*'GHG Estimation'!L1158</f>
        <v>0</v>
      </c>
      <c r="M1554" s="98">
        <f>M366+'Emission factors'!$H$16*'GHG Estimation'!M762+'Emission factors'!$H$17*'GHG Estimation'!M1158</f>
        <v>0</v>
      </c>
      <c r="N1554" s="98">
        <f>N366+'Emission factors'!$H$16*'GHG Estimation'!N762+'Emission factors'!$H$17*'GHG Estimation'!N1158</f>
        <v>0</v>
      </c>
      <c r="O1554" s="98">
        <f>O366+'Emission factors'!$H$16*'GHG Estimation'!O762+'Emission factors'!$H$17*'GHG Estimation'!O1158</f>
        <v>0</v>
      </c>
      <c r="P1554" s="98">
        <f>P366+'Emission factors'!$H$16*'GHG Estimation'!P762+'Emission factors'!$H$17*'GHG Estimation'!P1158</f>
        <v>0</v>
      </c>
      <c r="Q1554" s="98">
        <f>Q366+'Emission factors'!$H$16*'GHG Estimation'!Q762+'Emission factors'!$H$17*'GHG Estimation'!Q1158</f>
        <v>0</v>
      </c>
      <c r="R1554" s="98">
        <f>R366+'Emission factors'!$H$16*'GHG Estimation'!R762+'Emission factors'!$H$17*'GHG Estimation'!R1158</f>
        <v>0</v>
      </c>
      <c r="S1554" s="98">
        <f>S366+'Emission factors'!$H$16*'GHG Estimation'!S762+'Emission factors'!$H$17*'GHG Estimation'!S1158</f>
        <v>0</v>
      </c>
      <c r="T1554" s="98">
        <f>T366+'Emission factors'!$H$16*'GHG Estimation'!T762+'Emission factors'!$H$17*'GHG Estimation'!T1158</f>
        <v>0</v>
      </c>
      <c r="U1554" s="98">
        <f>U366+'Emission factors'!$H$16*'GHG Estimation'!U762+'Emission factors'!$H$17*'GHG Estimation'!U1158</f>
        <v>0</v>
      </c>
    </row>
    <row r="1555" spans="1:21" x14ac:dyDescent="0.25">
      <c r="A1555" s="92" t="s">
        <v>11</v>
      </c>
      <c r="B1555" s="92" t="s">
        <v>12</v>
      </c>
      <c r="C1555" s="92" t="s">
        <v>13</v>
      </c>
      <c r="D1555" s="92" t="s">
        <v>30</v>
      </c>
      <c r="E1555" s="92" t="s">
        <v>26</v>
      </c>
      <c r="G1555" s="92" t="s">
        <v>97</v>
      </c>
      <c r="H1555" s="92" t="s">
        <v>94</v>
      </c>
      <c r="I1555" s="88" t="s">
        <v>220</v>
      </c>
      <c r="L1555" s="98">
        <f>L367+'Emission factors'!$H$16*'GHG Estimation'!L763+'Emission factors'!$H$17*'GHG Estimation'!L1159</f>
        <v>0</v>
      </c>
      <c r="M1555" s="98">
        <f>M367+'Emission factors'!$H$16*'GHG Estimation'!M763+'Emission factors'!$H$17*'GHG Estimation'!M1159</f>
        <v>0</v>
      </c>
      <c r="N1555" s="98">
        <f>N367+'Emission factors'!$H$16*'GHG Estimation'!N763+'Emission factors'!$H$17*'GHG Estimation'!N1159</f>
        <v>0</v>
      </c>
      <c r="O1555" s="98">
        <f>O367+'Emission factors'!$H$16*'GHG Estimation'!O763+'Emission factors'!$H$17*'GHG Estimation'!O1159</f>
        <v>0</v>
      </c>
      <c r="P1555" s="98">
        <f>P367+'Emission factors'!$H$16*'GHG Estimation'!P763+'Emission factors'!$H$17*'GHG Estimation'!P1159</f>
        <v>0</v>
      </c>
      <c r="Q1555" s="98">
        <f>Q367+'Emission factors'!$H$16*'GHG Estimation'!Q763+'Emission factors'!$H$17*'GHG Estimation'!Q1159</f>
        <v>0</v>
      </c>
      <c r="R1555" s="98">
        <f>R367+'Emission factors'!$H$16*'GHG Estimation'!R763+'Emission factors'!$H$17*'GHG Estimation'!R1159</f>
        <v>0</v>
      </c>
      <c r="S1555" s="98">
        <f>S367+'Emission factors'!$H$16*'GHG Estimation'!S763+'Emission factors'!$H$17*'GHG Estimation'!S1159</f>
        <v>0</v>
      </c>
      <c r="T1555" s="98">
        <f>T367+'Emission factors'!$H$16*'GHG Estimation'!T763+'Emission factors'!$H$17*'GHG Estimation'!T1159</f>
        <v>0</v>
      </c>
      <c r="U1555" s="98">
        <f>U367+'Emission factors'!$H$16*'GHG Estimation'!U763+'Emission factors'!$H$17*'GHG Estimation'!U1159</f>
        <v>0</v>
      </c>
    </row>
    <row r="1556" spans="1:21" x14ac:dyDescent="0.25">
      <c r="A1556" s="92" t="s">
        <v>11</v>
      </c>
      <c r="B1556" s="92" t="s">
        <v>12</v>
      </c>
      <c r="C1556" s="92" t="s">
        <v>13</v>
      </c>
      <c r="D1556" s="92" t="s">
        <v>30</v>
      </c>
      <c r="E1556" s="92" t="s">
        <v>26</v>
      </c>
      <c r="G1556" s="92" t="s">
        <v>97</v>
      </c>
      <c r="H1556" s="92" t="s">
        <v>94</v>
      </c>
      <c r="I1556" s="88" t="s">
        <v>193</v>
      </c>
      <c r="L1556" s="98">
        <f>L368+'Emission factors'!$H$16*'GHG Estimation'!L764+'Emission factors'!$H$17*'GHG Estimation'!L1160</f>
        <v>189.85847010255</v>
      </c>
      <c r="M1556" s="98">
        <f>M368+'Emission factors'!$H$16*'GHG Estimation'!M764+'Emission factors'!$H$17*'GHG Estimation'!M1160</f>
        <v>501.74188642762505</v>
      </c>
      <c r="N1556" s="98">
        <f>N368+'Emission factors'!$H$16*'GHG Estimation'!N764+'Emission factors'!$H$17*'GHG Estimation'!N1160</f>
        <v>553.0116842612249</v>
      </c>
      <c r="O1556" s="98">
        <f>O368+'Emission factors'!$H$16*'GHG Estimation'!O764+'Emission factors'!$H$17*'GHG Estimation'!O1160</f>
        <v>494.97973937880005</v>
      </c>
      <c r="P1556" s="98">
        <f>P368+'Emission factors'!$H$16*'GHG Estimation'!P764+'Emission factors'!$H$17*'GHG Estimation'!P1160</f>
        <v>574.05209302289995</v>
      </c>
      <c r="Q1556" s="98">
        <f>Q368+'Emission factors'!$H$16*'GHG Estimation'!Q764+'Emission factors'!$H$17*'GHG Estimation'!Q1160</f>
        <v>341.25673800057501</v>
      </c>
      <c r="R1556" s="98">
        <f>R368+'Emission factors'!$H$16*'GHG Estimation'!R764+'Emission factors'!$H$17*'GHG Estimation'!R1160</f>
        <v>239.56535590047494</v>
      </c>
      <c r="S1556" s="98">
        <f>S368+'Emission factors'!$H$16*'GHG Estimation'!S764+'Emission factors'!$H$17*'GHG Estimation'!S1160</f>
        <v>113.00089632810001</v>
      </c>
      <c r="T1556" s="98">
        <f>T368+'Emission factors'!$H$16*'GHG Estimation'!T764+'Emission factors'!$H$17*'GHG Estimation'!T1160</f>
        <v>18.079515106149998</v>
      </c>
      <c r="U1556" s="98">
        <f>U368+'Emission factors'!$H$16*'GHG Estimation'!U764+'Emission factors'!$H$17*'GHG Estimation'!U1160</f>
        <v>135.61992478409999</v>
      </c>
    </row>
    <row r="1557" spans="1:21" x14ac:dyDescent="0.25">
      <c r="A1557" s="92" t="s">
        <v>11</v>
      </c>
      <c r="B1557" s="92" t="s">
        <v>12</v>
      </c>
      <c r="C1557" s="92" t="s">
        <v>13</v>
      </c>
      <c r="D1557" s="92" t="s">
        <v>30</v>
      </c>
      <c r="E1557" s="92" t="s">
        <v>26</v>
      </c>
      <c r="G1557" s="92" t="s">
        <v>97</v>
      </c>
      <c r="H1557" s="92" t="s">
        <v>94</v>
      </c>
      <c r="I1557" s="88" t="s">
        <v>259</v>
      </c>
      <c r="L1557" s="98">
        <f>L369+'Emission factors'!$H$16*'GHG Estimation'!L765+'Emission factors'!$H$17*'GHG Estimation'!L1161</f>
        <v>0</v>
      </c>
      <c r="M1557" s="98">
        <f>M369+'Emission factors'!$H$16*'GHG Estimation'!M765+'Emission factors'!$H$17*'GHG Estimation'!M1161</f>
        <v>0</v>
      </c>
      <c r="N1557" s="98">
        <f>N369+'Emission factors'!$H$16*'GHG Estimation'!N765+'Emission factors'!$H$17*'GHG Estimation'!N1161</f>
        <v>0</v>
      </c>
      <c r="O1557" s="98">
        <f>O369+'Emission factors'!$H$16*'GHG Estimation'!O765+'Emission factors'!$H$17*'GHG Estimation'!O1161</f>
        <v>0</v>
      </c>
      <c r="P1557" s="98">
        <f>P369+'Emission factors'!$H$16*'GHG Estimation'!P765+'Emission factors'!$H$17*'GHG Estimation'!P1161</f>
        <v>0</v>
      </c>
      <c r="Q1557" s="98">
        <f>Q369+'Emission factors'!$H$16*'GHG Estimation'!Q765+'Emission factors'!$H$17*'GHG Estimation'!Q1161</f>
        <v>0</v>
      </c>
      <c r="R1557" s="98">
        <f>R369+'Emission factors'!$H$16*'GHG Estimation'!R765+'Emission factors'!$H$17*'GHG Estimation'!R1161</f>
        <v>0</v>
      </c>
      <c r="S1557" s="98">
        <f>S369+'Emission factors'!$H$16*'GHG Estimation'!S765+'Emission factors'!$H$17*'GHG Estimation'!S1161</f>
        <v>0</v>
      </c>
      <c r="T1557" s="98">
        <f>T369+'Emission factors'!$H$16*'GHG Estimation'!T765+'Emission factors'!$H$17*'GHG Estimation'!T1161</f>
        <v>0</v>
      </c>
      <c r="U1557" s="98">
        <f>U369+'Emission factors'!$H$16*'GHG Estimation'!U765+'Emission factors'!$H$17*'GHG Estimation'!U1161</f>
        <v>0</v>
      </c>
    </row>
    <row r="1558" spans="1:21" x14ac:dyDescent="0.25">
      <c r="A1558" s="92" t="s">
        <v>11</v>
      </c>
      <c r="B1558" s="92" t="s">
        <v>12</v>
      </c>
      <c r="C1558" s="92" t="s">
        <v>13</v>
      </c>
      <c r="D1558" s="92" t="s">
        <v>30</v>
      </c>
      <c r="E1558" s="92" t="s">
        <v>26</v>
      </c>
      <c r="G1558" s="92" t="s">
        <v>97</v>
      </c>
      <c r="H1558" s="92" t="s">
        <v>94</v>
      </c>
      <c r="I1558" s="88" t="s">
        <v>223</v>
      </c>
      <c r="L1558" s="98">
        <f>L370+'Emission factors'!$H$16*'GHG Estimation'!L766+'Emission factors'!$H$17*'GHG Estimation'!L1162</f>
        <v>0</v>
      </c>
      <c r="M1558" s="98">
        <f>M370+'Emission factors'!$H$16*'GHG Estimation'!M766+'Emission factors'!$H$17*'GHG Estimation'!M1162</f>
        <v>0</v>
      </c>
      <c r="N1558" s="98">
        <f>N370+'Emission factors'!$H$16*'GHG Estimation'!N766+'Emission factors'!$H$17*'GHG Estimation'!N1162</f>
        <v>0</v>
      </c>
      <c r="O1558" s="98">
        <f>O370+'Emission factors'!$H$16*'GHG Estimation'!O766+'Emission factors'!$H$17*'GHG Estimation'!O1162</f>
        <v>0</v>
      </c>
      <c r="P1558" s="98">
        <f>P370+'Emission factors'!$H$16*'GHG Estimation'!P766+'Emission factors'!$H$17*'GHG Estimation'!P1162</f>
        <v>0</v>
      </c>
      <c r="Q1558" s="98">
        <f>Q370+'Emission factors'!$H$16*'GHG Estimation'!Q766+'Emission factors'!$H$17*'GHG Estimation'!Q1162</f>
        <v>0</v>
      </c>
      <c r="R1558" s="98">
        <f>R370+'Emission factors'!$H$16*'GHG Estimation'!R766+'Emission factors'!$H$17*'GHG Estimation'!R1162</f>
        <v>0</v>
      </c>
      <c r="S1558" s="98">
        <f>S370+'Emission factors'!$H$16*'GHG Estimation'!S766+'Emission factors'!$H$17*'GHG Estimation'!S1162</f>
        <v>0</v>
      </c>
      <c r="T1558" s="98">
        <f>T370+'Emission factors'!$H$16*'GHG Estimation'!T766+'Emission factors'!$H$17*'GHG Estimation'!T1162</f>
        <v>0</v>
      </c>
      <c r="U1558" s="98">
        <f>U370+'Emission factors'!$H$16*'GHG Estimation'!U766+'Emission factors'!$H$17*'GHG Estimation'!U1162</f>
        <v>0</v>
      </c>
    </row>
    <row r="1559" spans="1:21" x14ac:dyDescent="0.25">
      <c r="A1559" s="92" t="s">
        <v>11</v>
      </c>
      <c r="B1559" s="92" t="s">
        <v>12</v>
      </c>
      <c r="C1559" s="92" t="s">
        <v>13</v>
      </c>
      <c r="D1559" s="92" t="s">
        <v>30</v>
      </c>
      <c r="E1559" s="92" t="s">
        <v>26</v>
      </c>
      <c r="G1559" s="92" t="s">
        <v>97</v>
      </c>
      <c r="H1559" s="92" t="s">
        <v>94</v>
      </c>
      <c r="I1559" s="88" t="s">
        <v>221</v>
      </c>
      <c r="L1559" s="98">
        <f>L371+'Emission factors'!$H$16*'GHG Estimation'!L767+'Emission factors'!$H$17*'GHG Estimation'!L1163</f>
        <v>0</v>
      </c>
      <c r="M1559" s="98">
        <f>M371+'Emission factors'!$H$16*'GHG Estimation'!M767+'Emission factors'!$H$17*'GHG Estimation'!M1163</f>
        <v>0</v>
      </c>
      <c r="N1559" s="98">
        <f>N371+'Emission factors'!$H$16*'GHG Estimation'!N767+'Emission factors'!$H$17*'GHG Estimation'!N1163</f>
        <v>0</v>
      </c>
      <c r="O1559" s="98">
        <f>O371+'Emission factors'!$H$16*'GHG Estimation'!O767+'Emission factors'!$H$17*'GHG Estimation'!O1163</f>
        <v>0</v>
      </c>
      <c r="P1559" s="98">
        <f>P371+'Emission factors'!$H$16*'GHG Estimation'!P767+'Emission factors'!$H$17*'GHG Estimation'!P1163</f>
        <v>0</v>
      </c>
      <c r="Q1559" s="98">
        <f>Q371+'Emission factors'!$H$16*'GHG Estimation'!Q767+'Emission factors'!$H$17*'GHG Estimation'!Q1163</f>
        <v>0</v>
      </c>
      <c r="R1559" s="98">
        <f>R371+'Emission factors'!$H$16*'GHG Estimation'!R767+'Emission factors'!$H$17*'GHG Estimation'!R1163</f>
        <v>0</v>
      </c>
      <c r="S1559" s="98">
        <f>S371+'Emission factors'!$H$16*'GHG Estimation'!S767+'Emission factors'!$H$17*'GHG Estimation'!S1163</f>
        <v>0</v>
      </c>
      <c r="T1559" s="98">
        <f>T371+'Emission factors'!$H$16*'GHG Estimation'!T767+'Emission factors'!$H$17*'GHG Estimation'!T1163</f>
        <v>0</v>
      </c>
      <c r="U1559" s="98">
        <f>U371+'Emission factors'!$H$16*'GHG Estimation'!U767+'Emission factors'!$H$17*'GHG Estimation'!U1163</f>
        <v>0</v>
      </c>
    </row>
    <row r="1560" spans="1:21" x14ac:dyDescent="0.25">
      <c r="A1560" s="92" t="s">
        <v>11</v>
      </c>
      <c r="B1560" s="92" t="s">
        <v>12</v>
      </c>
      <c r="C1560" s="92" t="s">
        <v>13</v>
      </c>
      <c r="D1560" s="92" t="s">
        <v>30</v>
      </c>
      <c r="E1560" s="92" t="s">
        <v>26</v>
      </c>
      <c r="G1560" s="92" t="s">
        <v>97</v>
      </c>
      <c r="H1560" s="92" t="s">
        <v>94</v>
      </c>
      <c r="I1560" s="88" t="s">
        <v>222</v>
      </c>
      <c r="L1560" s="98">
        <f>L372+'Emission factors'!$H$16*'GHG Estimation'!L768+'Emission factors'!$H$17*'GHG Estimation'!L1164</f>
        <v>2772.8180046792254</v>
      </c>
      <c r="M1560" s="98">
        <f>M372+'Emission factors'!$H$16*'GHG Estimation'!M768+'Emission factors'!$H$17*'GHG Estimation'!M1164</f>
        <v>10389.359584283002</v>
      </c>
      <c r="N1560" s="98">
        <f>N372+'Emission factors'!$H$16*'GHG Estimation'!N768+'Emission factors'!$H$17*'GHG Estimation'!N1164</f>
        <v>5792.654649288349</v>
      </c>
      <c r="O1560" s="98">
        <f>O372+'Emission factors'!$H$16*'GHG Estimation'!O768+'Emission factors'!$H$17*'GHG Estimation'!O1164</f>
        <v>3986.0147281706249</v>
      </c>
      <c r="P1560" s="98">
        <f>P372+'Emission factors'!$H$16*'GHG Estimation'!P768+'Emission factors'!$H$17*'GHG Estimation'!P1164</f>
        <v>5642.7093398154493</v>
      </c>
      <c r="Q1560" s="98">
        <f>Q372+'Emission factors'!$H$16*'GHG Estimation'!Q768+'Emission factors'!$H$17*'GHG Estimation'!Q1164</f>
        <v>3701.2898536514003</v>
      </c>
      <c r="R1560" s="98">
        <f>R372+'Emission factors'!$H$16*'GHG Estimation'!R768+'Emission factors'!$H$17*'GHG Estimation'!R1164</f>
        <v>1269.1945265786501</v>
      </c>
      <c r="S1560" s="98">
        <f>S372+'Emission factors'!$H$16*'GHG Estimation'!S768+'Emission factors'!$H$17*'GHG Estimation'!S1164</f>
        <v>1810.3861977057504</v>
      </c>
      <c r="T1560" s="98">
        <f>T372+'Emission factors'!$H$16*'GHG Estimation'!T768+'Emission factors'!$H$17*'GHG Estimation'!T1164</f>
        <v>2032.9008901416501</v>
      </c>
      <c r="U1560" s="98">
        <f>U372+'Emission factors'!$H$16*'GHG Estimation'!U768+'Emission factors'!$H$17*'GHG Estimation'!U1164</f>
        <v>28643.685223548851</v>
      </c>
    </row>
    <row r="1561" spans="1:21" x14ac:dyDescent="0.25">
      <c r="A1561" s="92" t="s">
        <v>11</v>
      </c>
      <c r="B1561" s="92" t="s">
        <v>12</v>
      </c>
      <c r="C1561" s="92" t="s">
        <v>13</v>
      </c>
      <c r="D1561" s="92" t="s">
        <v>30</v>
      </c>
      <c r="E1561" s="92" t="s">
        <v>26</v>
      </c>
      <c r="G1561" s="92" t="s">
        <v>97</v>
      </c>
      <c r="H1561" s="92" t="s">
        <v>94</v>
      </c>
      <c r="I1561" s="88" t="s">
        <v>201</v>
      </c>
      <c r="L1561" s="98">
        <f>L373+'Emission factors'!$H$16*'GHG Estimation'!L769+'Emission factors'!$H$17*'GHG Estimation'!L1165</f>
        <v>2488.2266452585245</v>
      </c>
      <c r="M1561" s="98">
        <f>M373+'Emission factors'!$H$16*'GHG Estimation'!M769+'Emission factors'!$H$17*'GHG Estimation'!M1165</f>
        <v>27532.266274280129</v>
      </c>
      <c r="N1561" s="98">
        <f>N373+'Emission factors'!$H$16*'GHG Estimation'!N769+'Emission factors'!$H$17*'GHG Estimation'!N1165</f>
        <v>83375.568831048717</v>
      </c>
      <c r="O1561" s="98">
        <f>O373+'Emission factors'!$H$16*'GHG Estimation'!O769+'Emission factors'!$H$17*'GHG Estimation'!O1165</f>
        <v>421919.08368386264</v>
      </c>
      <c r="P1561" s="98">
        <f>P373+'Emission factors'!$H$16*'GHG Estimation'!P769+'Emission factors'!$H$17*'GHG Estimation'!P1165</f>
        <v>679898.92051119858</v>
      </c>
      <c r="Q1561" s="98">
        <f>Q373+'Emission factors'!$H$16*'GHG Estimation'!Q769+'Emission factors'!$H$17*'GHG Estimation'!Q1165</f>
        <v>1372185.1519563259</v>
      </c>
      <c r="R1561" s="98">
        <f>R373+'Emission factors'!$H$16*'GHG Estimation'!R769+'Emission factors'!$H$17*'GHG Estimation'!R1165</f>
        <v>820238.36841327767</v>
      </c>
      <c r="S1561" s="98">
        <f>S373+'Emission factors'!$H$16*'GHG Estimation'!S769+'Emission factors'!$H$17*'GHG Estimation'!S1165</f>
        <v>211504.15778264415</v>
      </c>
      <c r="T1561" s="98">
        <f>T373+'Emission factors'!$H$16*'GHG Estimation'!T769+'Emission factors'!$H$17*'GHG Estimation'!T1165</f>
        <v>112163.41109185798</v>
      </c>
      <c r="U1561" s="98">
        <f>U373+'Emission factors'!$H$16*'GHG Estimation'!U769+'Emission factors'!$H$17*'GHG Estimation'!U1165</f>
        <v>71241.991561123097</v>
      </c>
    </row>
    <row r="1562" spans="1:21" x14ac:dyDescent="0.25">
      <c r="A1562" s="92" t="s">
        <v>11</v>
      </c>
      <c r="B1562" s="92" t="s">
        <v>12</v>
      </c>
      <c r="C1562" s="92" t="s">
        <v>13</v>
      </c>
      <c r="D1562" s="92" t="s">
        <v>30</v>
      </c>
      <c r="E1562" s="92" t="s">
        <v>26</v>
      </c>
      <c r="G1562" s="92" t="s">
        <v>97</v>
      </c>
      <c r="H1562" s="92" t="s">
        <v>94</v>
      </c>
      <c r="I1562" s="88" t="s">
        <v>207</v>
      </c>
      <c r="L1562" s="98">
        <f>L374+'Emission factors'!$H$16*'GHG Estimation'!L770+'Emission factors'!$H$17*'GHG Estimation'!L1166</f>
        <v>0</v>
      </c>
      <c r="M1562" s="98">
        <f>M374+'Emission factors'!$H$16*'GHG Estimation'!M770+'Emission factors'!$H$17*'GHG Estimation'!M1166</f>
        <v>0</v>
      </c>
      <c r="N1562" s="98">
        <f>N374+'Emission factors'!$H$16*'GHG Estimation'!N770+'Emission factors'!$H$17*'GHG Estimation'!N1166</f>
        <v>0</v>
      </c>
      <c r="O1562" s="98">
        <f>O374+'Emission factors'!$H$16*'GHG Estimation'!O770+'Emission factors'!$H$17*'GHG Estimation'!O1166</f>
        <v>0</v>
      </c>
      <c r="P1562" s="98">
        <f>P374+'Emission factors'!$H$16*'GHG Estimation'!P770+'Emission factors'!$H$17*'GHG Estimation'!P1166</f>
        <v>0</v>
      </c>
      <c r="Q1562" s="98">
        <f>Q374+'Emission factors'!$H$16*'GHG Estimation'!Q770+'Emission factors'!$H$17*'GHG Estimation'!Q1166</f>
        <v>0</v>
      </c>
      <c r="R1562" s="98">
        <f>R374+'Emission factors'!$H$16*'GHG Estimation'!R770+'Emission factors'!$H$17*'GHG Estimation'!R1166</f>
        <v>0</v>
      </c>
      <c r="S1562" s="98">
        <f>S374+'Emission factors'!$H$16*'GHG Estimation'!S770+'Emission factors'!$H$17*'GHG Estimation'!S1166</f>
        <v>0</v>
      </c>
      <c r="T1562" s="98">
        <f>T374+'Emission factors'!$H$16*'GHG Estimation'!T770+'Emission factors'!$H$17*'GHG Estimation'!T1166</f>
        <v>0</v>
      </c>
      <c r="U1562" s="98">
        <f>U374+'Emission factors'!$H$16*'GHG Estimation'!U770+'Emission factors'!$H$17*'GHG Estimation'!U1166</f>
        <v>0</v>
      </c>
    </row>
    <row r="1563" spans="1:21" x14ac:dyDescent="0.25">
      <c r="A1563" s="92" t="s">
        <v>11</v>
      </c>
      <c r="B1563" s="92" t="s">
        <v>12</v>
      </c>
      <c r="C1563" s="92" t="s">
        <v>13</v>
      </c>
      <c r="D1563" s="92" t="s">
        <v>30</v>
      </c>
      <c r="E1563" s="92" t="s">
        <v>26</v>
      </c>
      <c r="G1563" s="92" t="s">
        <v>97</v>
      </c>
      <c r="H1563" s="92" t="s">
        <v>94</v>
      </c>
      <c r="I1563" s="88" t="s">
        <v>218</v>
      </c>
      <c r="L1563" s="98">
        <f>L375+'Emission factors'!$H$16*'GHG Estimation'!L771+'Emission factors'!$H$17*'GHG Estimation'!L1167</f>
        <v>0</v>
      </c>
      <c r="M1563" s="98">
        <f>M375+'Emission factors'!$H$16*'GHG Estimation'!M771+'Emission factors'!$H$17*'GHG Estimation'!M1167</f>
        <v>0</v>
      </c>
      <c r="N1563" s="98">
        <f>N375+'Emission factors'!$H$16*'GHG Estimation'!N771+'Emission factors'!$H$17*'GHG Estimation'!N1167</f>
        <v>0</v>
      </c>
      <c r="O1563" s="98">
        <f>O375+'Emission factors'!$H$16*'GHG Estimation'!O771+'Emission factors'!$H$17*'GHG Estimation'!O1167</f>
        <v>0</v>
      </c>
      <c r="P1563" s="98">
        <f>P375+'Emission factors'!$H$16*'GHG Estimation'!P771+'Emission factors'!$H$17*'GHG Estimation'!P1167</f>
        <v>0</v>
      </c>
      <c r="Q1563" s="98">
        <f>Q375+'Emission factors'!$H$16*'GHG Estimation'!Q771+'Emission factors'!$H$17*'GHG Estimation'!Q1167</f>
        <v>0</v>
      </c>
      <c r="R1563" s="98">
        <f>R375+'Emission factors'!$H$16*'GHG Estimation'!R771+'Emission factors'!$H$17*'GHG Estimation'!R1167</f>
        <v>0</v>
      </c>
      <c r="S1563" s="98">
        <f>S375+'Emission factors'!$H$16*'GHG Estimation'!S771+'Emission factors'!$H$17*'GHG Estimation'!S1167</f>
        <v>0</v>
      </c>
      <c r="T1563" s="98">
        <f>T375+'Emission factors'!$H$16*'GHG Estimation'!T771+'Emission factors'!$H$17*'GHG Estimation'!T1167</f>
        <v>0</v>
      </c>
      <c r="U1563" s="98">
        <f>U375+'Emission factors'!$H$16*'GHG Estimation'!U771+'Emission factors'!$H$17*'GHG Estimation'!U1167</f>
        <v>0</v>
      </c>
    </row>
    <row r="1564" spans="1:21" x14ac:dyDescent="0.25">
      <c r="A1564" s="92" t="s">
        <v>11</v>
      </c>
      <c r="B1564" s="92" t="s">
        <v>12</v>
      </c>
      <c r="C1564" s="92" t="s">
        <v>13</v>
      </c>
      <c r="D1564" s="92" t="s">
        <v>30</v>
      </c>
      <c r="E1564" s="92" t="s">
        <v>26</v>
      </c>
      <c r="G1564" s="92" t="s">
        <v>97</v>
      </c>
      <c r="H1564" s="92" t="s">
        <v>94</v>
      </c>
      <c r="I1564" s="88" t="s">
        <v>194</v>
      </c>
      <c r="L1564" s="98">
        <f>L376+'Emission factors'!$H$16*'GHG Estimation'!L772+'Emission factors'!$H$17*'GHG Estimation'!L1168</f>
        <v>0</v>
      </c>
      <c r="M1564" s="98">
        <f>M376+'Emission factors'!$H$16*'GHG Estimation'!M772+'Emission factors'!$H$17*'GHG Estimation'!M1168</f>
        <v>0</v>
      </c>
      <c r="N1564" s="98">
        <f>N376+'Emission factors'!$H$16*'GHG Estimation'!N772+'Emission factors'!$H$17*'GHG Estimation'!N1168</f>
        <v>0</v>
      </c>
      <c r="O1564" s="98">
        <f>O376+'Emission factors'!$H$16*'GHG Estimation'!O772+'Emission factors'!$H$17*'GHG Estimation'!O1168</f>
        <v>0</v>
      </c>
      <c r="P1564" s="98">
        <f>P376+'Emission factors'!$H$16*'GHG Estimation'!P772+'Emission factors'!$H$17*'GHG Estimation'!P1168</f>
        <v>0</v>
      </c>
      <c r="Q1564" s="98">
        <f>Q376+'Emission factors'!$H$16*'GHG Estimation'!Q772+'Emission factors'!$H$17*'GHG Estimation'!Q1168</f>
        <v>0</v>
      </c>
      <c r="R1564" s="98">
        <f>R376+'Emission factors'!$H$16*'GHG Estimation'!R772+'Emission factors'!$H$17*'GHG Estimation'!R1168</f>
        <v>0</v>
      </c>
      <c r="S1564" s="98">
        <f>S376+'Emission factors'!$H$16*'GHG Estimation'!S772+'Emission factors'!$H$17*'GHG Estimation'!S1168</f>
        <v>0</v>
      </c>
      <c r="T1564" s="98">
        <f>T376+'Emission factors'!$H$16*'GHG Estimation'!T772+'Emission factors'!$H$17*'GHG Estimation'!T1168</f>
        <v>0</v>
      </c>
      <c r="U1564" s="98">
        <f>U376+'Emission factors'!$H$16*'GHG Estimation'!U772+'Emission factors'!$H$17*'GHG Estimation'!U1168</f>
        <v>0</v>
      </c>
    </row>
    <row r="1565" spans="1:21" x14ac:dyDescent="0.25">
      <c r="A1565" s="92" t="s">
        <v>11</v>
      </c>
      <c r="B1565" s="92" t="s">
        <v>12</v>
      </c>
      <c r="C1565" s="92" t="s">
        <v>13</v>
      </c>
      <c r="D1565" s="92" t="s">
        <v>30</v>
      </c>
      <c r="E1565" s="92" t="s">
        <v>26</v>
      </c>
      <c r="G1565" s="92" t="s">
        <v>97</v>
      </c>
      <c r="H1565" s="92" t="s">
        <v>94</v>
      </c>
      <c r="I1565" s="88" t="s">
        <v>195</v>
      </c>
      <c r="L1565" s="98">
        <f>L377+'Emission factors'!$H$16*'GHG Estimation'!L773+'Emission factors'!$H$17*'GHG Estimation'!L1169</f>
        <v>0</v>
      </c>
      <c r="M1565" s="98">
        <f>M377+'Emission factors'!$H$16*'GHG Estimation'!M773+'Emission factors'!$H$17*'GHG Estimation'!M1169</f>
        <v>0</v>
      </c>
      <c r="N1565" s="98">
        <f>N377+'Emission factors'!$H$16*'GHG Estimation'!N773+'Emission factors'!$H$17*'GHG Estimation'!N1169</f>
        <v>0</v>
      </c>
      <c r="O1565" s="98">
        <f>O377+'Emission factors'!$H$16*'GHG Estimation'!O773+'Emission factors'!$H$17*'GHG Estimation'!O1169</f>
        <v>0</v>
      </c>
      <c r="P1565" s="98">
        <f>P377+'Emission factors'!$H$16*'GHG Estimation'!P773+'Emission factors'!$H$17*'GHG Estimation'!P1169</f>
        <v>0</v>
      </c>
      <c r="Q1565" s="98">
        <f>Q377+'Emission factors'!$H$16*'GHG Estimation'!Q773+'Emission factors'!$H$17*'GHG Estimation'!Q1169</f>
        <v>0</v>
      </c>
      <c r="R1565" s="98">
        <f>R377+'Emission factors'!$H$16*'GHG Estimation'!R773+'Emission factors'!$H$17*'GHG Estimation'!R1169</f>
        <v>0</v>
      </c>
      <c r="S1565" s="98">
        <f>S377+'Emission factors'!$H$16*'GHG Estimation'!S773+'Emission factors'!$H$17*'GHG Estimation'!S1169</f>
        <v>0</v>
      </c>
      <c r="T1565" s="98">
        <f>T377+'Emission factors'!$H$16*'GHG Estimation'!T773+'Emission factors'!$H$17*'GHG Estimation'!T1169</f>
        <v>0</v>
      </c>
      <c r="U1565" s="98">
        <f>U377+'Emission factors'!$H$16*'GHG Estimation'!U773+'Emission factors'!$H$17*'GHG Estimation'!U1169</f>
        <v>0</v>
      </c>
    </row>
    <row r="1566" spans="1:21" x14ac:dyDescent="0.25">
      <c r="A1566" s="92" t="s">
        <v>11</v>
      </c>
      <c r="B1566" s="92" t="s">
        <v>12</v>
      </c>
      <c r="C1566" s="92" t="s">
        <v>13</v>
      </c>
      <c r="D1566" s="92" t="s">
        <v>30</v>
      </c>
      <c r="E1566" s="92" t="s">
        <v>26</v>
      </c>
      <c r="G1566" s="92" t="s">
        <v>97</v>
      </c>
      <c r="H1566" s="92" t="s">
        <v>94</v>
      </c>
      <c r="I1566" s="88" t="s">
        <v>209</v>
      </c>
      <c r="L1566" s="98">
        <f>L378+'Emission factors'!$H$16*'GHG Estimation'!L774+'Emission factors'!$H$17*'GHG Estimation'!L1170</f>
        <v>24668.445949212128</v>
      </c>
      <c r="M1566" s="98">
        <f>M378+'Emission factors'!$H$16*'GHG Estimation'!M774+'Emission factors'!$H$17*'GHG Estimation'!M1170</f>
        <v>37763.512566592224</v>
      </c>
      <c r="N1566" s="98">
        <f>N378+'Emission factors'!$H$16*'GHG Estimation'!N774+'Emission factors'!$H$17*'GHG Estimation'!N1170</f>
        <v>33930.459018355301</v>
      </c>
      <c r="O1566" s="98">
        <f>O378+'Emission factors'!$H$16*'GHG Estimation'!O774+'Emission factors'!$H$17*'GHG Estimation'!O1170</f>
        <v>37716.193244909096</v>
      </c>
      <c r="P1566" s="98">
        <f>P378+'Emission factors'!$H$16*'GHG Estimation'!P774+'Emission factors'!$H$17*'GHG Estimation'!P1170</f>
        <v>38552.390453141859</v>
      </c>
      <c r="Q1566" s="98">
        <f>Q378+'Emission factors'!$H$16*'GHG Estimation'!Q774+'Emission factors'!$H$17*'GHG Estimation'!Q1170</f>
        <v>22947.726920909899</v>
      </c>
      <c r="R1566" s="98">
        <f>R378+'Emission factors'!$H$16*'GHG Estimation'!R774+'Emission factors'!$H$17*'GHG Estimation'!R1170</f>
        <v>9809.4956575595988</v>
      </c>
      <c r="S1566" s="98">
        <f>S378+'Emission factors'!$H$16*'GHG Estimation'!S774+'Emission factors'!$H$17*'GHG Estimation'!S1170</f>
        <v>1779.6855788743248</v>
      </c>
      <c r="T1566" s="98">
        <f>T378+'Emission factors'!$H$16*'GHG Estimation'!T774+'Emission factors'!$H$17*'GHG Estimation'!T1170</f>
        <v>0</v>
      </c>
      <c r="U1566" s="98">
        <f>U378+'Emission factors'!$H$16*'GHG Estimation'!U774+'Emission factors'!$H$17*'GHG Estimation'!U1170</f>
        <v>0</v>
      </c>
    </row>
    <row r="1567" spans="1:21" x14ac:dyDescent="0.25">
      <c r="A1567" s="92" t="s">
        <v>11</v>
      </c>
      <c r="B1567" s="92" t="s">
        <v>12</v>
      </c>
      <c r="C1567" s="92" t="s">
        <v>13</v>
      </c>
      <c r="D1567" s="92" t="s">
        <v>30</v>
      </c>
      <c r="E1567" s="92" t="s">
        <v>26</v>
      </c>
      <c r="G1567" s="92" t="s">
        <v>97</v>
      </c>
      <c r="H1567" s="92" t="s">
        <v>94</v>
      </c>
      <c r="I1567" s="88" t="s">
        <v>208</v>
      </c>
      <c r="L1567" s="98">
        <f>L379+'Emission factors'!$H$16*'GHG Estimation'!L775+'Emission factors'!$H$17*'GHG Estimation'!L1171</f>
        <v>23425.294720675178</v>
      </c>
      <c r="M1567" s="98">
        <f>M379+'Emission factors'!$H$16*'GHG Estimation'!M775+'Emission factors'!$H$17*'GHG Estimation'!M1171</f>
        <v>40461.69563119598</v>
      </c>
      <c r="N1567" s="98">
        <f>N379+'Emission factors'!$H$16*'GHG Estimation'!N775+'Emission factors'!$H$17*'GHG Estimation'!N1171</f>
        <v>36944.279629701472</v>
      </c>
      <c r="O1567" s="98">
        <f>O379+'Emission factors'!$H$16*'GHG Estimation'!O775+'Emission factors'!$H$17*'GHG Estimation'!O1171</f>
        <v>23166.126206779503</v>
      </c>
      <c r="P1567" s="98">
        <f>P379+'Emission factors'!$H$16*'GHG Estimation'!P775+'Emission factors'!$H$17*'GHG Estimation'!P1171</f>
        <v>18592.566506805626</v>
      </c>
      <c r="Q1567" s="98">
        <f>Q379+'Emission factors'!$H$16*'GHG Estimation'!Q775+'Emission factors'!$H$17*'GHG Estimation'!Q1171</f>
        <v>19942.137122696324</v>
      </c>
      <c r="R1567" s="98">
        <f>R379+'Emission factors'!$H$16*'GHG Estimation'!R775+'Emission factors'!$H$17*'GHG Estimation'!R1171</f>
        <v>76718.278257541795</v>
      </c>
      <c r="S1567" s="98">
        <f>S379+'Emission factors'!$H$16*'GHG Estimation'!S775+'Emission factors'!$H$17*'GHG Estimation'!S1171</f>
        <v>120286.78383929198</v>
      </c>
      <c r="T1567" s="98">
        <f>T379+'Emission factors'!$H$16*'GHG Estimation'!T775+'Emission factors'!$H$17*'GHG Estimation'!T1171</f>
        <v>127823.54622061239</v>
      </c>
      <c r="U1567" s="98">
        <f>U379+'Emission factors'!$H$16*'GHG Estimation'!U775+'Emission factors'!$H$17*'GHG Estimation'!U1171</f>
        <v>260991.81964262036</v>
      </c>
    </row>
    <row r="1568" spans="1:21" x14ac:dyDescent="0.25">
      <c r="A1568" s="92" t="s">
        <v>11</v>
      </c>
      <c r="B1568" s="92" t="s">
        <v>12</v>
      </c>
      <c r="C1568" s="92" t="s">
        <v>13</v>
      </c>
      <c r="D1568" s="92" t="s">
        <v>30</v>
      </c>
      <c r="E1568" s="92" t="s">
        <v>26</v>
      </c>
      <c r="G1568" s="92" t="s">
        <v>97</v>
      </c>
      <c r="H1568" s="92" t="s">
        <v>94</v>
      </c>
      <c r="I1568" s="88" t="s">
        <v>226</v>
      </c>
      <c r="L1568" s="98">
        <f>L380+'Emission factors'!$H$16*'GHG Estimation'!L776+'Emission factors'!$H$17*'GHG Estimation'!L1172</f>
        <v>0</v>
      </c>
      <c r="M1568" s="98">
        <f>M380+'Emission factors'!$H$16*'GHG Estimation'!M776+'Emission factors'!$H$17*'GHG Estimation'!M1172</f>
        <v>22.595466968025001</v>
      </c>
      <c r="N1568" s="98">
        <f>N380+'Emission factors'!$H$16*'GHG Estimation'!N776+'Emission factors'!$H$17*'GHG Estimation'!N1172</f>
        <v>7.5318223226749996</v>
      </c>
      <c r="O1568" s="98">
        <f>O380+'Emission factors'!$H$16*'GHG Estimation'!O776+'Emission factors'!$H$17*'GHG Estimation'!O1172</f>
        <v>2572.9851713339249</v>
      </c>
      <c r="P1568" s="98">
        <f>P380+'Emission factors'!$H$16*'GHG Estimation'!P776+'Emission factors'!$H$17*'GHG Estimation'!P1172</f>
        <v>5212.0603164377253</v>
      </c>
      <c r="Q1568" s="98">
        <f>Q380+'Emission factors'!$H$16*'GHG Estimation'!Q776+'Emission factors'!$H$17*'GHG Estimation'!Q1172</f>
        <v>1451.4661975532499</v>
      </c>
      <c r="R1568" s="98">
        <f>R380+'Emission factors'!$H$16*'GHG Estimation'!R776+'Emission factors'!$H$17*'GHG Estimation'!R1172</f>
        <v>0</v>
      </c>
      <c r="S1568" s="98">
        <f>S380+'Emission factors'!$H$16*'GHG Estimation'!S776+'Emission factors'!$H$17*'GHG Estimation'!S1172</f>
        <v>0</v>
      </c>
      <c r="T1568" s="98">
        <f>T380+'Emission factors'!$H$16*'GHG Estimation'!T776+'Emission factors'!$H$17*'GHG Estimation'!T1172</f>
        <v>0</v>
      </c>
      <c r="U1568" s="98">
        <f>U380+'Emission factors'!$H$16*'GHG Estimation'!U776+'Emission factors'!$H$17*'GHG Estimation'!U1172</f>
        <v>0</v>
      </c>
    </row>
    <row r="1569" spans="1:21" x14ac:dyDescent="0.25">
      <c r="A1569" s="92" t="s">
        <v>11</v>
      </c>
      <c r="B1569" s="92" t="s">
        <v>12</v>
      </c>
      <c r="C1569" s="92" t="s">
        <v>13</v>
      </c>
      <c r="D1569" s="92" t="s">
        <v>30</v>
      </c>
      <c r="E1569" s="92" t="s">
        <v>26</v>
      </c>
      <c r="G1569" s="92" t="s">
        <v>97</v>
      </c>
      <c r="H1569" s="92" t="s">
        <v>94</v>
      </c>
      <c r="I1569" s="88" t="s">
        <v>196</v>
      </c>
      <c r="L1569" s="98">
        <f>L381+'Emission factors'!$H$16*'GHG Estimation'!L777+'Emission factors'!$H$17*'GHG Estimation'!L1173</f>
        <v>0</v>
      </c>
      <c r="M1569" s="98">
        <f>M381+'Emission factors'!$H$16*'GHG Estimation'!M777+'Emission factors'!$H$17*'GHG Estimation'!M1173</f>
        <v>0</v>
      </c>
      <c r="N1569" s="98">
        <f>N381+'Emission factors'!$H$16*'GHG Estimation'!N777+'Emission factors'!$H$17*'GHG Estimation'!N1173</f>
        <v>0</v>
      </c>
      <c r="O1569" s="98">
        <f>O381+'Emission factors'!$H$16*'GHG Estimation'!O777+'Emission factors'!$H$17*'GHG Estimation'!O1173</f>
        <v>0</v>
      </c>
      <c r="P1569" s="98">
        <f>P381+'Emission factors'!$H$16*'GHG Estimation'!P777+'Emission factors'!$H$17*'GHG Estimation'!P1173</f>
        <v>0</v>
      </c>
      <c r="Q1569" s="98">
        <f>Q381+'Emission factors'!$H$16*'GHG Estimation'!Q777+'Emission factors'!$H$17*'GHG Estimation'!Q1173</f>
        <v>0</v>
      </c>
      <c r="R1569" s="98">
        <f>R381+'Emission factors'!$H$16*'GHG Estimation'!R777+'Emission factors'!$H$17*'GHG Estimation'!R1173</f>
        <v>0</v>
      </c>
      <c r="S1569" s="98">
        <f>S381+'Emission factors'!$H$16*'GHG Estimation'!S777+'Emission factors'!$H$17*'GHG Estimation'!S1173</f>
        <v>0</v>
      </c>
      <c r="T1569" s="98">
        <f>T381+'Emission factors'!$H$16*'GHG Estimation'!T777+'Emission factors'!$H$17*'GHG Estimation'!T1173</f>
        <v>0</v>
      </c>
      <c r="U1569" s="98">
        <f>U381+'Emission factors'!$H$16*'GHG Estimation'!U777+'Emission factors'!$H$17*'GHG Estimation'!U1173</f>
        <v>0</v>
      </c>
    </row>
    <row r="1570" spans="1:21" x14ac:dyDescent="0.25">
      <c r="A1570" s="92" t="s">
        <v>11</v>
      </c>
      <c r="B1570" s="92" t="s">
        <v>12</v>
      </c>
      <c r="C1570" s="92" t="s">
        <v>13</v>
      </c>
      <c r="D1570" s="92" t="s">
        <v>30</v>
      </c>
      <c r="E1570" s="92" t="s">
        <v>26</v>
      </c>
      <c r="G1570" s="92" t="s">
        <v>97</v>
      </c>
      <c r="H1570" s="92" t="s">
        <v>94</v>
      </c>
      <c r="I1570" s="88" t="s">
        <v>197</v>
      </c>
      <c r="L1570" s="98">
        <f>L382+'Emission factors'!$H$16*'GHG Estimation'!L778+'Emission factors'!$H$17*'GHG Estimation'!L1174</f>
        <v>138699.47409306708</v>
      </c>
      <c r="M1570" s="98">
        <f>M382+'Emission factors'!$H$16*'GHG Estimation'!M778+'Emission factors'!$H$17*'GHG Estimation'!M1174</f>
        <v>120114.40799326685</v>
      </c>
      <c r="N1570" s="98">
        <f>N382+'Emission factors'!$H$16*'GHG Estimation'!N778+'Emission factors'!$H$17*'GHG Estimation'!N1174</f>
        <v>160549.2042590247</v>
      </c>
      <c r="O1570" s="98">
        <f>O382+'Emission factors'!$H$16*'GHG Estimation'!O778+'Emission factors'!$H$17*'GHG Estimation'!O1174</f>
        <v>157456.58617806077</v>
      </c>
      <c r="P1570" s="98">
        <f>P382+'Emission factors'!$H$16*'GHG Estimation'!P778+'Emission factors'!$H$17*'GHG Estimation'!P1174</f>
        <v>160365.14976879332</v>
      </c>
      <c r="Q1570" s="98">
        <f>Q382+'Emission factors'!$H$16*'GHG Estimation'!Q778+'Emission factors'!$H$17*'GHG Estimation'!Q1174</f>
        <v>291318.6040520047</v>
      </c>
      <c r="R1570" s="98">
        <f>R382+'Emission factors'!$H$16*'GHG Estimation'!R778+'Emission factors'!$H$17*'GHG Estimation'!R1174</f>
        <v>341690.73275524512</v>
      </c>
      <c r="S1570" s="98">
        <f>S382+'Emission factors'!$H$16*'GHG Estimation'!S778+'Emission factors'!$H$17*'GHG Estimation'!S1174</f>
        <v>506356.90649260546</v>
      </c>
      <c r="T1570" s="98">
        <f>T382+'Emission factors'!$H$16*'GHG Estimation'!T778+'Emission factors'!$H$17*'GHG Estimation'!T1174</f>
        <v>607924.70858827676</v>
      </c>
      <c r="U1570" s="98">
        <f>U382+'Emission factors'!$H$16*'GHG Estimation'!U778+'Emission factors'!$H$17*'GHG Estimation'!U1174</f>
        <v>557940.04855478497</v>
      </c>
    </row>
    <row r="1571" spans="1:21" x14ac:dyDescent="0.25">
      <c r="A1571" s="92" t="s">
        <v>11</v>
      </c>
      <c r="B1571" s="92" t="s">
        <v>12</v>
      </c>
      <c r="C1571" s="92" t="s">
        <v>13</v>
      </c>
      <c r="D1571" s="92" t="s">
        <v>30</v>
      </c>
      <c r="E1571" s="92" t="s">
        <v>26</v>
      </c>
      <c r="G1571" s="92" t="s">
        <v>97</v>
      </c>
      <c r="H1571" s="92" t="s">
        <v>94</v>
      </c>
      <c r="I1571" s="88" t="s">
        <v>229</v>
      </c>
      <c r="L1571" s="98">
        <f>L383+'Emission factors'!$H$16*'GHG Estimation'!L779+'Emission factors'!$H$17*'GHG Estimation'!L1175</f>
        <v>0</v>
      </c>
      <c r="M1571" s="98">
        <f>M383+'Emission factors'!$H$16*'GHG Estimation'!M779+'Emission factors'!$H$17*'GHG Estimation'!M1175</f>
        <v>0</v>
      </c>
      <c r="N1571" s="98">
        <f>N383+'Emission factors'!$H$16*'GHG Estimation'!N779+'Emission factors'!$H$17*'GHG Estimation'!N1175</f>
        <v>0</v>
      </c>
      <c r="O1571" s="98">
        <f>O383+'Emission factors'!$H$16*'GHG Estimation'!O779+'Emission factors'!$H$17*'GHG Estimation'!O1175</f>
        <v>0</v>
      </c>
      <c r="P1571" s="98">
        <f>P383+'Emission factors'!$H$16*'GHG Estimation'!P779+'Emission factors'!$H$17*'GHG Estimation'!P1175</f>
        <v>0</v>
      </c>
      <c r="Q1571" s="98">
        <f>Q383+'Emission factors'!$H$16*'GHG Estimation'!Q779+'Emission factors'!$H$17*'GHG Estimation'!Q1175</f>
        <v>0</v>
      </c>
      <c r="R1571" s="98">
        <f>R383+'Emission factors'!$H$16*'GHG Estimation'!R779+'Emission factors'!$H$17*'GHG Estimation'!R1175</f>
        <v>0</v>
      </c>
      <c r="S1571" s="98">
        <f>S383+'Emission factors'!$H$16*'GHG Estimation'!S779+'Emission factors'!$H$17*'GHG Estimation'!S1175</f>
        <v>0</v>
      </c>
      <c r="T1571" s="98">
        <f>T383+'Emission factors'!$H$16*'GHG Estimation'!T779+'Emission factors'!$H$17*'GHG Estimation'!T1175</f>
        <v>0</v>
      </c>
      <c r="U1571" s="98">
        <f>U383+'Emission factors'!$H$16*'GHG Estimation'!U779+'Emission factors'!$H$17*'GHG Estimation'!U1175</f>
        <v>0</v>
      </c>
    </row>
    <row r="1572" spans="1:21" x14ac:dyDescent="0.25">
      <c r="A1572" s="92" t="s">
        <v>11</v>
      </c>
      <c r="B1572" s="92" t="s">
        <v>12</v>
      </c>
      <c r="C1572" s="92" t="s">
        <v>13</v>
      </c>
      <c r="D1572" s="92" t="s">
        <v>30</v>
      </c>
      <c r="E1572" s="92" t="s">
        <v>26</v>
      </c>
      <c r="G1572" s="92" t="s">
        <v>97</v>
      </c>
      <c r="H1572" s="92" t="s">
        <v>94</v>
      </c>
      <c r="I1572" s="88" t="s">
        <v>198</v>
      </c>
      <c r="L1572" s="98">
        <f>L384+'Emission factors'!$H$16*'GHG Estimation'!L780+'Emission factors'!$H$17*'GHG Estimation'!L1176</f>
        <v>0</v>
      </c>
      <c r="M1572" s="98">
        <f>M384+'Emission factors'!$H$16*'GHG Estimation'!M780+'Emission factors'!$H$17*'GHG Estimation'!M1176</f>
        <v>0</v>
      </c>
      <c r="N1572" s="98">
        <f>N384+'Emission factors'!$H$16*'GHG Estimation'!N780+'Emission factors'!$H$17*'GHG Estimation'!N1176</f>
        <v>0</v>
      </c>
      <c r="O1572" s="98">
        <f>O384+'Emission factors'!$H$16*'GHG Estimation'!O780+'Emission factors'!$H$17*'GHG Estimation'!O1176</f>
        <v>0</v>
      </c>
      <c r="P1572" s="98">
        <f>P384+'Emission factors'!$H$16*'GHG Estimation'!P780+'Emission factors'!$H$17*'GHG Estimation'!P1176</f>
        <v>0</v>
      </c>
      <c r="Q1572" s="98">
        <f>Q384+'Emission factors'!$H$16*'GHG Estimation'!Q780+'Emission factors'!$H$17*'GHG Estimation'!Q1176</f>
        <v>0</v>
      </c>
      <c r="R1572" s="98">
        <f>R384+'Emission factors'!$H$16*'GHG Estimation'!R780+'Emission factors'!$H$17*'GHG Estimation'!R1176</f>
        <v>0</v>
      </c>
      <c r="S1572" s="98">
        <f>S384+'Emission factors'!$H$16*'GHG Estimation'!S780+'Emission factors'!$H$17*'GHG Estimation'!S1176</f>
        <v>0</v>
      </c>
      <c r="T1572" s="98">
        <f>T384+'Emission factors'!$H$16*'GHG Estimation'!T780+'Emission factors'!$H$17*'GHG Estimation'!T1176</f>
        <v>0</v>
      </c>
      <c r="U1572" s="98">
        <f>U384+'Emission factors'!$H$16*'GHG Estimation'!U780+'Emission factors'!$H$17*'GHG Estimation'!U1176</f>
        <v>0</v>
      </c>
    </row>
    <row r="1573" spans="1:21" x14ac:dyDescent="0.25">
      <c r="A1573" s="92" t="s">
        <v>11</v>
      </c>
      <c r="B1573" s="92" t="s">
        <v>12</v>
      </c>
      <c r="C1573" s="92" t="s">
        <v>13</v>
      </c>
      <c r="D1573" s="92" t="s">
        <v>30</v>
      </c>
      <c r="E1573" s="92" t="s">
        <v>26</v>
      </c>
      <c r="G1573" s="92" t="s">
        <v>97</v>
      </c>
      <c r="H1573" s="92" t="s">
        <v>94</v>
      </c>
      <c r="I1573" s="88" t="s">
        <v>231</v>
      </c>
      <c r="L1573" s="98">
        <f>L385+'Emission factors'!$H$16*'GHG Estimation'!L781+'Emission factors'!$H$17*'GHG Estimation'!L1177</f>
        <v>0</v>
      </c>
      <c r="M1573" s="98">
        <f>M385+'Emission factors'!$H$16*'GHG Estimation'!M781+'Emission factors'!$H$17*'GHG Estimation'!M1177</f>
        <v>0</v>
      </c>
      <c r="N1573" s="98">
        <f>N385+'Emission factors'!$H$16*'GHG Estimation'!N781+'Emission factors'!$H$17*'GHG Estimation'!N1177</f>
        <v>0</v>
      </c>
      <c r="O1573" s="98">
        <f>O385+'Emission factors'!$H$16*'GHG Estimation'!O781+'Emission factors'!$H$17*'GHG Estimation'!O1177</f>
        <v>0</v>
      </c>
      <c r="P1573" s="98">
        <f>P385+'Emission factors'!$H$16*'GHG Estimation'!P781+'Emission factors'!$H$17*'GHG Estimation'!P1177</f>
        <v>0</v>
      </c>
      <c r="Q1573" s="98">
        <f>Q385+'Emission factors'!$H$16*'GHG Estimation'!Q781+'Emission factors'!$H$17*'GHG Estimation'!Q1177</f>
        <v>0</v>
      </c>
      <c r="R1573" s="98">
        <f>R385+'Emission factors'!$H$16*'GHG Estimation'!R781+'Emission factors'!$H$17*'GHG Estimation'!R1177</f>
        <v>0</v>
      </c>
      <c r="S1573" s="98">
        <f>S385+'Emission factors'!$H$16*'GHG Estimation'!S781+'Emission factors'!$H$17*'GHG Estimation'!S1177</f>
        <v>0</v>
      </c>
      <c r="T1573" s="98">
        <f>T385+'Emission factors'!$H$16*'GHG Estimation'!T781+'Emission factors'!$H$17*'GHG Estimation'!T1177</f>
        <v>0</v>
      </c>
      <c r="U1573" s="98">
        <f>U385+'Emission factors'!$H$16*'GHG Estimation'!U781+'Emission factors'!$H$17*'GHG Estimation'!U1177</f>
        <v>0</v>
      </c>
    </row>
    <row r="1574" spans="1:21" x14ac:dyDescent="0.25">
      <c r="A1574" s="92" t="s">
        <v>11</v>
      </c>
      <c r="B1574" s="92" t="s">
        <v>12</v>
      </c>
      <c r="C1574" s="92" t="s">
        <v>13</v>
      </c>
      <c r="D1574" s="92" t="s">
        <v>30</v>
      </c>
      <c r="E1574" s="92" t="s">
        <v>26</v>
      </c>
      <c r="G1574" s="92" t="s">
        <v>97</v>
      </c>
      <c r="H1574" s="92" t="s">
        <v>94</v>
      </c>
      <c r="I1574" s="88" t="s">
        <v>230</v>
      </c>
      <c r="L1574" s="98">
        <f>L386+'Emission factors'!$H$16*'GHG Estimation'!L782+'Emission factors'!$H$17*'GHG Estimation'!L1178</f>
        <v>0</v>
      </c>
      <c r="M1574" s="98">
        <f>M386+'Emission factors'!$H$16*'GHG Estimation'!M782+'Emission factors'!$H$17*'GHG Estimation'!M1178</f>
        <v>0</v>
      </c>
      <c r="N1574" s="98">
        <f>N386+'Emission factors'!$H$16*'GHG Estimation'!N782+'Emission factors'!$H$17*'GHG Estimation'!N1178</f>
        <v>0</v>
      </c>
      <c r="O1574" s="98">
        <f>O386+'Emission factors'!$H$16*'GHG Estimation'!O782+'Emission factors'!$H$17*'GHG Estimation'!O1178</f>
        <v>0</v>
      </c>
      <c r="P1574" s="98">
        <f>P386+'Emission factors'!$H$16*'GHG Estimation'!P782+'Emission factors'!$H$17*'GHG Estimation'!P1178</f>
        <v>0</v>
      </c>
      <c r="Q1574" s="98">
        <f>Q386+'Emission factors'!$H$16*'GHG Estimation'!Q782+'Emission factors'!$H$17*'GHG Estimation'!Q1178</f>
        <v>0</v>
      </c>
      <c r="R1574" s="98">
        <f>R386+'Emission factors'!$H$16*'GHG Estimation'!R782+'Emission factors'!$H$17*'GHG Estimation'!R1178</f>
        <v>0</v>
      </c>
      <c r="S1574" s="98">
        <f>S386+'Emission factors'!$H$16*'GHG Estimation'!S782+'Emission factors'!$H$17*'GHG Estimation'!S1178</f>
        <v>0</v>
      </c>
      <c r="T1574" s="98">
        <f>T386+'Emission factors'!$H$16*'GHG Estimation'!T782+'Emission factors'!$H$17*'GHG Estimation'!T1178</f>
        <v>0</v>
      </c>
      <c r="U1574" s="98">
        <f>U386+'Emission factors'!$H$16*'GHG Estimation'!U782+'Emission factors'!$H$17*'GHG Estimation'!U1178</f>
        <v>0</v>
      </c>
    </row>
    <row r="1575" spans="1:21" x14ac:dyDescent="0.25">
      <c r="A1575" s="92" t="s">
        <v>11</v>
      </c>
      <c r="B1575" s="92" t="s">
        <v>12</v>
      </c>
      <c r="C1575" s="92" t="s">
        <v>13</v>
      </c>
      <c r="D1575" s="92" t="s">
        <v>30</v>
      </c>
      <c r="E1575" s="92" t="s">
        <v>26</v>
      </c>
      <c r="G1575" s="92" t="s">
        <v>97</v>
      </c>
      <c r="H1575" s="92" t="s">
        <v>94</v>
      </c>
      <c r="I1575" s="88" t="s">
        <v>232</v>
      </c>
      <c r="L1575" s="98">
        <f>L387+'Emission factors'!$H$16*'GHG Estimation'!L783+'Emission factors'!$H$17*'GHG Estimation'!L1179</f>
        <v>4018.8987115543996</v>
      </c>
      <c r="M1575" s="98">
        <f>M387+'Emission factors'!$H$16*'GHG Estimation'!M783+'Emission factors'!$H$17*'GHG Estimation'!M1179</f>
        <v>3458.3159358238754</v>
      </c>
      <c r="N1575" s="98">
        <f>N387+'Emission factors'!$H$16*'GHG Estimation'!N783+'Emission factors'!$H$17*'GHG Estimation'!N1179</f>
        <v>5035.9460476539261</v>
      </c>
      <c r="O1575" s="98">
        <f>O387+'Emission factors'!$H$16*'GHG Estimation'!O783+'Emission factors'!$H$17*'GHG Estimation'!O1179</f>
        <v>22714.373944005507</v>
      </c>
      <c r="P1575" s="98">
        <f>P387+'Emission factors'!$H$16*'GHG Estimation'!P783+'Emission factors'!$H$17*'GHG Estimation'!P1179</f>
        <v>63351.28850744223</v>
      </c>
      <c r="Q1575" s="98">
        <f>Q387+'Emission factors'!$H$16*'GHG Estimation'!Q783+'Emission factors'!$H$17*'GHG Estimation'!Q1179</f>
        <v>24931.06229418148</v>
      </c>
      <c r="R1575" s="98">
        <f>R387+'Emission factors'!$H$16*'GHG Estimation'!R783+'Emission factors'!$H$17*'GHG Estimation'!R1179</f>
        <v>2059.4782485774499</v>
      </c>
      <c r="S1575" s="98">
        <f>S387+'Emission factors'!$H$16*'GHG Estimation'!S783+'Emission factors'!$H$17*'GHG Estimation'!S1179</f>
        <v>0</v>
      </c>
      <c r="T1575" s="98">
        <f>T387+'Emission factors'!$H$16*'GHG Estimation'!T783+'Emission factors'!$H$17*'GHG Estimation'!T1179</f>
        <v>0</v>
      </c>
      <c r="U1575" s="98">
        <f>U387+'Emission factors'!$H$16*'GHG Estimation'!U783+'Emission factors'!$H$17*'GHG Estimation'!U1179</f>
        <v>0</v>
      </c>
    </row>
    <row r="1576" spans="1:21" x14ac:dyDescent="0.25">
      <c r="A1576" s="92" t="s">
        <v>11</v>
      </c>
      <c r="B1576" s="92" t="s">
        <v>12</v>
      </c>
      <c r="C1576" s="92" t="s">
        <v>13</v>
      </c>
      <c r="D1576" s="92" t="s">
        <v>30</v>
      </c>
      <c r="E1576" s="92" t="s">
        <v>26</v>
      </c>
      <c r="G1576" s="92" t="s">
        <v>97</v>
      </c>
      <c r="H1576" s="92" t="s">
        <v>94</v>
      </c>
      <c r="I1576" s="92" t="s">
        <v>225</v>
      </c>
      <c r="L1576" s="98">
        <f>L388+'Emission factors'!$H$16*'GHG Estimation'!L784+'Emission factors'!$H$17*'GHG Estimation'!L1180</f>
        <v>0</v>
      </c>
      <c r="M1576" s="98">
        <f>M388+'Emission factors'!$H$16*'GHG Estimation'!M784+'Emission factors'!$H$17*'GHG Estimation'!M1180</f>
        <v>0</v>
      </c>
      <c r="N1576" s="98">
        <f>N388+'Emission factors'!$H$16*'GHG Estimation'!N784+'Emission factors'!$H$17*'GHG Estimation'!N1180</f>
        <v>0</v>
      </c>
      <c r="O1576" s="98">
        <f>O388+'Emission factors'!$H$16*'GHG Estimation'!O784+'Emission factors'!$H$17*'GHG Estimation'!O1180</f>
        <v>5064.0470489787749</v>
      </c>
      <c r="P1576" s="98">
        <f>P388+'Emission factors'!$H$16*'GHG Estimation'!P784+'Emission factors'!$H$17*'GHG Estimation'!P1180</f>
        <v>4239.6305847335252</v>
      </c>
      <c r="Q1576" s="98">
        <f>Q388+'Emission factors'!$H$16*'GHG Estimation'!Q784+'Emission factors'!$H$17*'GHG Estimation'!Q1180</f>
        <v>4034.5906625457505</v>
      </c>
      <c r="R1576" s="98">
        <f>R388+'Emission factors'!$H$16*'GHG Estimation'!R784+'Emission factors'!$H$17*'GHG Estimation'!R1180</f>
        <v>1281.0616626887249</v>
      </c>
      <c r="S1576" s="98">
        <f>S388+'Emission factors'!$H$16*'GHG Estimation'!S784+'Emission factors'!$H$17*'GHG Estimation'!S1180</f>
        <v>5488.9392154612742</v>
      </c>
      <c r="T1576" s="98">
        <f>T388+'Emission factors'!$H$16*'GHG Estimation'!T784+'Emission factors'!$H$17*'GHG Estimation'!T1180</f>
        <v>1805.2340856685498</v>
      </c>
      <c r="U1576" s="98">
        <f>U388+'Emission factors'!$H$16*'GHG Estimation'!U784+'Emission factors'!$H$17*'GHG Estimation'!U1180</f>
        <v>0</v>
      </c>
    </row>
    <row r="1577" spans="1:21" x14ac:dyDescent="0.25">
      <c r="A1577" s="92" t="s">
        <v>11</v>
      </c>
      <c r="B1577" s="92" t="s">
        <v>12</v>
      </c>
      <c r="C1577" s="92" t="s">
        <v>13</v>
      </c>
      <c r="D1577" s="92" t="s">
        <v>30</v>
      </c>
      <c r="E1577" s="92" t="s">
        <v>26</v>
      </c>
      <c r="G1577" s="92" t="s">
        <v>97</v>
      </c>
      <c r="H1577" s="92" t="s">
        <v>94</v>
      </c>
      <c r="I1577" s="88" t="s">
        <v>205</v>
      </c>
      <c r="L1577" s="98">
        <f>L389+'Emission factors'!$H$16*'GHG Estimation'!L785+'Emission factors'!$H$17*'GHG Estimation'!L1181</f>
        <v>0</v>
      </c>
      <c r="M1577" s="98">
        <f>M389+'Emission factors'!$H$16*'GHG Estimation'!M785+'Emission factors'!$H$17*'GHG Estimation'!M1181</f>
        <v>0</v>
      </c>
      <c r="N1577" s="98">
        <f>N389+'Emission factors'!$H$16*'GHG Estimation'!N785+'Emission factors'!$H$17*'GHG Estimation'!N1181</f>
        <v>0</v>
      </c>
      <c r="O1577" s="98">
        <f>O389+'Emission factors'!$H$16*'GHG Estimation'!O785+'Emission factors'!$H$17*'GHG Estimation'!O1181</f>
        <v>0</v>
      </c>
      <c r="P1577" s="98">
        <f>P389+'Emission factors'!$H$16*'GHG Estimation'!P785+'Emission factors'!$H$17*'GHG Estimation'!P1181</f>
        <v>0</v>
      </c>
      <c r="Q1577" s="98">
        <f>Q389+'Emission factors'!$H$16*'GHG Estimation'!Q785+'Emission factors'!$H$17*'GHG Estimation'!Q1181</f>
        <v>0</v>
      </c>
      <c r="R1577" s="98">
        <f>R389+'Emission factors'!$H$16*'GHG Estimation'!R785+'Emission factors'!$H$17*'GHG Estimation'!R1181</f>
        <v>0</v>
      </c>
      <c r="S1577" s="98">
        <f>S389+'Emission factors'!$H$16*'GHG Estimation'!S785+'Emission factors'!$H$17*'GHG Estimation'!S1181</f>
        <v>0</v>
      </c>
      <c r="T1577" s="98">
        <f>T389+'Emission factors'!$H$16*'GHG Estimation'!T785+'Emission factors'!$H$17*'GHG Estimation'!T1181</f>
        <v>0</v>
      </c>
      <c r="U1577" s="98">
        <f>U389+'Emission factors'!$H$16*'GHG Estimation'!U785+'Emission factors'!$H$17*'GHG Estimation'!U1181</f>
        <v>0</v>
      </c>
    </row>
    <row r="1578" spans="1:21" x14ac:dyDescent="0.25">
      <c r="A1578" s="92" t="s">
        <v>11</v>
      </c>
      <c r="B1578" s="92" t="s">
        <v>12</v>
      </c>
      <c r="C1578" s="92" t="s">
        <v>13</v>
      </c>
      <c r="D1578" s="92" t="s">
        <v>30</v>
      </c>
      <c r="E1578" s="92" t="s">
        <v>26</v>
      </c>
      <c r="G1578" s="92" t="s">
        <v>97</v>
      </c>
      <c r="H1578" s="92" t="s">
        <v>94</v>
      </c>
      <c r="I1578" s="88" t="s">
        <v>204</v>
      </c>
      <c r="L1578" s="98">
        <f>L390+'Emission factors'!$H$16*'GHG Estimation'!L786+'Emission factors'!$H$17*'GHG Estimation'!L1182</f>
        <v>0</v>
      </c>
      <c r="M1578" s="98">
        <f>M390+'Emission factors'!$H$16*'GHG Estimation'!M786+'Emission factors'!$H$17*'GHG Estimation'!M1182</f>
        <v>0</v>
      </c>
      <c r="N1578" s="98">
        <f>N390+'Emission factors'!$H$16*'GHG Estimation'!N786+'Emission factors'!$H$17*'GHG Estimation'!N1182</f>
        <v>0</v>
      </c>
      <c r="O1578" s="98">
        <f>O390+'Emission factors'!$H$16*'GHG Estimation'!O786+'Emission factors'!$H$17*'GHG Estimation'!O1182</f>
        <v>0</v>
      </c>
      <c r="P1578" s="98">
        <f>P390+'Emission factors'!$H$16*'GHG Estimation'!P786+'Emission factors'!$H$17*'GHG Estimation'!P1182</f>
        <v>0</v>
      </c>
      <c r="Q1578" s="98">
        <f>Q390+'Emission factors'!$H$16*'GHG Estimation'!Q786+'Emission factors'!$H$17*'GHG Estimation'!Q1182</f>
        <v>0</v>
      </c>
      <c r="R1578" s="98">
        <f>R390+'Emission factors'!$H$16*'GHG Estimation'!R786+'Emission factors'!$H$17*'GHG Estimation'!R1182</f>
        <v>0</v>
      </c>
      <c r="S1578" s="98">
        <f>S390+'Emission factors'!$H$16*'GHG Estimation'!S786+'Emission factors'!$H$17*'GHG Estimation'!S1182</f>
        <v>0</v>
      </c>
      <c r="T1578" s="98">
        <f>T390+'Emission factors'!$H$16*'GHG Estimation'!T786+'Emission factors'!$H$17*'GHG Estimation'!T1182</f>
        <v>0</v>
      </c>
      <c r="U1578" s="98">
        <f>U390+'Emission factors'!$H$16*'GHG Estimation'!U786+'Emission factors'!$H$17*'GHG Estimation'!U1182</f>
        <v>0</v>
      </c>
    </row>
    <row r="1579" spans="1:21" x14ac:dyDescent="0.25">
      <c r="A1579" s="92" t="s">
        <v>11</v>
      </c>
      <c r="B1579" s="92" t="s">
        <v>12</v>
      </c>
      <c r="C1579" s="92" t="s">
        <v>13</v>
      </c>
      <c r="D1579" s="92" t="s">
        <v>30</v>
      </c>
      <c r="E1579" s="92" t="s">
        <v>26</v>
      </c>
      <c r="G1579" s="92" t="s">
        <v>97</v>
      </c>
      <c r="H1579" s="92" t="s">
        <v>94</v>
      </c>
      <c r="I1579" s="88" t="s">
        <v>228</v>
      </c>
      <c r="L1579" s="98">
        <f>L391+'Emission factors'!$H$16*'GHG Estimation'!L787+'Emission factors'!$H$17*'GHG Estimation'!L1183</f>
        <v>0</v>
      </c>
      <c r="M1579" s="98">
        <f>M391+'Emission factors'!$H$16*'GHG Estimation'!M787+'Emission factors'!$H$17*'GHG Estimation'!M1183</f>
        <v>0</v>
      </c>
      <c r="N1579" s="98">
        <f>N391+'Emission factors'!$H$16*'GHG Estimation'!N787+'Emission factors'!$H$17*'GHG Estimation'!N1183</f>
        <v>0</v>
      </c>
      <c r="O1579" s="98">
        <f>O391+'Emission factors'!$H$16*'GHG Estimation'!O787+'Emission factors'!$H$17*'GHG Estimation'!O1183</f>
        <v>0</v>
      </c>
      <c r="P1579" s="98">
        <f>P391+'Emission factors'!$H$16*'GHG Estimation'!P787+'Emission factors'!$H$17*'GHG Estimation'!P1183</f>
        <v>0</v>
      </c>
      <c r="Q1579" s="98">
        <f>Q391+'Emission factors'!$H$16*'GHG Estimation'!Q787+'Emission factors'!$H$17*'GHG Estimation'!Q1183</f>
        <v>0</v>
      </c>
      <c r="R1579" s="98">
        <f>R391+'Emission factors'!$H$16*'GHG Estimation'!R787+'Emission factors'!$H$17*'GHG Estimation'!R1183</f>
        <v>0</v>
      </c>
      <c r="S1579" s="98">
        <f>S391+'Emission factors'!$H$16*'GHG Estimation'!S787+'Emission factors'!$H$17*'GHG Estimation'!S1183</f>
        <v>0</v>
      </c>
      <c r="T1579" s="98">
        <f>T391+'Emission factors'!$H$16*'GHG Estimation'!T787+'Emission factors'!$H$17*'GHG Estimation'!T1183</f>
        <v>0</v>
      </c>
      <c r="U1579" s="98">
        <f>U391+'Emission factors'!$H$16*'GHG Estimation'!U787+'Emission factors'!$H$17*'GHG Estimation'!U1183</f>
        <v>0</v>
      </c>
    </row>
    <row r="1580" spans="1:21" x14ac:dyDescent="0.25">
      <c r="A1580" s="92" t="s">
        <v>11</v>
      </c>
      <c r="B1580" s="92" t="s">
        <v>12</v>
      </c>
      <c r="C1580" s="92" t="s">
        <v>13</v>
      </c>
      <c r="D1580" s="92" t="s">
        <v>30</v>
      </c>
      <c r="E1580" s="92" t="s">
        <v>26</v>
      </c>
      <c r="G1580" s="92" t="s">
        <v>97</v>
      </c>
      <c r="H1580" s="92" t="s">
        <v>94</v>
      </c>
      <c r="I1580" s="88" t="s">
        <v>202</v>
      </c>
      <c r="L1580" s="98">
        <f>L392+'Emission factors'!$H$16*'GHG Estimation'!L788+'Emission factors'!$H$17*'GHG Estimation'!L1184</f>
        <v>197211.1308706631</v>
      </c>
      <c r="M1580" s="98">
        <f>M392+'Emission factors'!$H$16*'GHG Estimation'!M788+'Emission factors'!$H$17*'GHG Estimation'!M1184</f>
        <v>222432.91836496815</v>
      </c>
      <c r="N1580" s="98">
        <f>N392+'Emission factors'!$H$16*'GHG Estimation'!N788+'Emission factors'!$H$17*'GHG Estimation'!N1184</f>
        <v>261232.86151843393</v>
      </c>
      <c r="O1580" s="98">
        <f>O392+'Emission factors'!$H$16*'GHG Estimation'!O788+'Emission factors'!$H$17*'GHG Estimation'!O1184</f>
        <v>322577.63800226653</v>
      </c>
      <c r="P1580" s="98">
        <f>P392+'Emission factors'!$H$16*'GHG Estimation'!P788+'Emission factors'!$H$17*'GHG Estimation'!P1184</f>
        <v>406283.35825665039</v>
      </c>
      <c r="Q1580" s="98">
        <f>Q392+'Emission factors'!$H$16*'GHG Estimation'!Q788+'Emission factors'!$H$17*'GHG Estimation'!Q1184</f>
        <v>310568.20621248131</v>
      </c>
      <c r="R1580" s="98">
        <f>R392+'Emission factors'!$H$16*'GHG Estimation'!R788+'Emission factors'!$H$17*'GHG Estimation'!R1184</f>
        <v>109728.84180854782</v>
      </c>
      <c r="S1580" s="98">
        <f>S392+'Emission factors'!$H$16*'GHG Estimation'!S788+'Emission factors'!$H$17*'GHG Estimation'!S1184</f>
        <v>30168.490479338947</v>
      </c>
      <c r="T1580" s="98">
        <f>T392+'Emission factors'!$H$16*'GHG Estimation'!T788+'Emission factors'!$H$17*'GHG Estimation'!T1184</f>
        <v>19655.205322136771</v>
      </c>
      <c r="U1580" s="98">
        <f>U392+'Emission factors'!$H$16*'GHG Estimation'!U788+'Emission factors'!$H$17*'GHG Estimation'!U1184</f>
        <v>42860.655652346548</v>
      </c>
    </row>
    <row r="1581" spans="1:21" x14ac:dyDescent="0.25">
      <c r="A1581" s="92" t="s">
        <v>11</v>
      </c>
      <c r="B1581" s="92" t="s">
        <v>12</v>
      </c>
      <c r="C1581" s="92" t="s">
        <v>13</v>
      </c>
      <c r="D1581" s="92" t="s">
        <v>30</v>
      </c>
      <c r="E1581" s="92" t="s">
        <v>26</v>
      </c>
      <c r="G1581" s="92" t="s">
        <v>97</v>
      </c>
      <c r="H1581" s="92" t="s">
        <v>94</v>
      </c>
      <c r="I1581" s="88" t="s">
        <v>190</v>
      </c>
      <c r="L1581" s="98">
        <f>L393+'Emission factors'!$H$16*'GHG Estimation'!L789+'Emission factors'!$H$17*'GHG Estimation'!L1185</f>
        <v>0</v>
      </c>
      <c r="M1581" s="98">
        <f>M393+'Emission factors'!$H$16*'GHG Estimation'!M789+'Emission factors'!$H$17*'GHG Estimation'!M1185</f>
        <v>0</v>
      </c>
      <c r="N1581" s="98">
        <f>N393+'Emission factors'!$H$16*'GHG Estimation'!N789+'Emission factors'!$H$17*'GHG Estimation'!N1185</f>
        <v>0</v>
      </c>
      <c r="O1581" s="98">
        <f>O393+'Emission factors'!$H$16*'GHG Estimation'!O789+'Emission factors'!$H$17*'GHG Estimation'!O1185</f>
        <v>0</v>
      </c>
      <c r="P1581" s="98">
        <f>P393+'Emission factors'!$H$16*'GHG Estimation'!P789+'Emission factors'!$H$17*'GHG Estimation'!P1185</f>
        <v>0</v>
      </c>
      <c r="Q1581" s="98">
        <f>Q393+'Emission factors'!$H$16*'GHG Estimation'!Q789+'Emission factors'!$H$17*'GHG Estimation'!Q1185</f>
        <v>0</v>
      </c>
      <c r="R1581" s="98">
        <f>R393+'Emission factors'!$H$16*'GHG Estimation'!R789+'Emission factors'!$H$17*'GHG Estimation'!R1185</f>
        <v>0</v>
      </c>
      <c r="S1581" s="98">
        <f>S393+'Emission factors'!$H$16*'GHG Estimation'!S789+'Emission factors'!$H$17*'GHG Estimation'!S1185</f>
        <v>0</v>
      </c>
      <c r="T1581" s="98">
        <f>T393+'Emission factors'!$H$16*'GHG Estimation'!T789+'Emission factors'!$H$17*'GHG Estimation'!T1185</f>
        <v>0</v>
      </c>
      <c r="U1581" s="98">
        <f>U393+'Emission factors'!$H$16*'GHG Estimation'!U789+'Emission factors'!$H$17*'GHG Estimation'!U1185</f>
        <v>0</v>
      </c>
    </row>
    <row r="1582" spans="1:21" x14ac:dyDescent="0.25">
      <c r="A1582" s="92" t="s">
        <v>11</v>
      </c>
      <c r="B1582" s="92" t="s">
        <v>12</v>
      </c>
      <c r="C1582" s="92" t="s">
        <v>13</v>
      </c>
      <c r="D1582" s="92" t="s">
        <v>30</v>
      </c>
      <c r="E1582" s="92" t="s">
        <v>26</v>
      </c>
      <c r="G1582" s="92" t="s">
        <v>97</v>
      </c>
      <c r="H1582" s="92" t="s">
        <v>94</v>
      </c>
      <c r="I1582" s="88" t="s">
        <v>210</v>
      </c>
      <c r="L1582" s="98">
        <f>L394+'Emission factors'!$H$16*'GHG Estimation'!L790+'Emission factors'!$H$17*'GHG Estimation'!L1186</f>
        <v>0</v>
      </c>
      <c r="M1582" s="98">
        <f>M394+'Emission factors'!$H$16*'GHG Estimation'!M790+'Emission factors'!$H$17*'GHG Estimation'!M1186</f>
        <v>0</v>
      </c>
      <c r="N1582" s="98">
        <f>N394+'Emission factors'!$H$16*'GHG Estimation'!N790+'Emission factors'!$H$17*'GHG Estimation'!N1186</f>
        <v>0</v>
      </c>
      <c r="O1582" s="98">
        <f>O394+'Emission factors'!$H$16*'GHG Estimation'!O790+'Emission factors'!$H$17*'GHG Estimation'!O1186</f>
        <v>0</v>
      </c>
      <c r="P1582" s="98">
        <f>P394+'Emission factors'!$H$16*'GHG Estimation'!P790+'Emission factors'!$H$17*'GHG Estimation'!P1186</f>
        <v>0</v>
      </c>
      <c r="Q1582" s="98">
        <f>Q394+'Emission factors'!$H$16*'GHG Estimation'!Q790+'Emission factors'!$H$17*'GHG Estimation'!Q1186</f>
        <v>0</v>
      </c>
      <c r="R1582" s="98">
        <f>R394+'Emission factors'!$H$16*'GHG Estimation'!R790+'Emission factors'!$H$17*'GHG Estimation'!R1186</f>
        <v>0</v>
      </c>
      <c r="S1582" s="98">
        <f>S394+'Emission factors'!$H$16*'GHG Estimation'!S790+'Emission factors'!$H$17*'GHG Estimation'!S1186</f>
        <v>0</v>
      </c>
      <c r="T1582" s="98">
        <f>T394+'Emission factors'!$H$16*'GHG Estimation'!T790+'Emission factors'!$H$17*'GHG Estimation'!T1186</f>
        <v>0</v>
      </c>
      <c r="U1582" s="98">
        <f>U394+'Emission factors'!$H$16*'GHG Estimation'!U790+'Emission factors'!$H$17*'GHG Estimation'!U1186</f>
        <v>0</v>
      </c>
    </row>
    <row r="1583" spans="1:21" x14ac:dyDescent="0.25">
      <c r="A1583" s="92" t="s">
        <v>11</v>
      </c>
      <c r="B1583" s="92" t="s">
        <v>12</v>
      </c>
      <c r="C1583" s="92" t="s">
        <v>13</v>
      </c>
      <c r="D1583" s="92" t="s">
        <v>30</v>
      </c>
      <c r="E1583" s="92" t="s">
        <v>26</v>
      </c>
      <c r="G1583" s="92" t="s">
        <v>97</v>
      </c>
      <c r="H1583" s="92" t="s">
        <v>94</v>
      </c>
      <c r="I1583" s="88" t="s">
        <v>199</v>
      </c>
      <c r="L1583" s="98">
        <f>L395+'Emission factors'!$H$16*'GHG Estimation'!L791+'Emission factors'!$H$17*'GHG Estimation'!L1187</f>
        <v>0</v>
      </c>
      <c r="M1583" s="98">
        <f>M395+'Emission factors'!$H$16*'GHG Estimation'!M791+'Emission factors'!$H$17*'GHG Estimation'!M1187</f>
        <v>0</v>
      </c>
      <c r="N1583" s="98">
        <f>N395+'Emission factors'!$H$16*'GHG Estimation'!N791+'Emission factors'!$H$17*'GHG Estimation'!N1187</f>
        <v>0</v>
      </c>
      <c r="O1583" s="98">
        <f>O395+'Emission factors'!$H$16*'GHG Estimation'!O791+'Emission factors'!$H$17*'GHG Estimation'!O1187</f>
        <v>0</v>
      </c>
      <c r="P1583" s="98">
        <f>P395+'Emission factors'!$H$16*'GHG Estimation'!P791+'Emission factors'!$H$17*'GHG Estimation'!P1187</f>
        <v>0</v>
      </c>
      <c r="Q1583" s="98">
        <f>Q395+'Emission factors'!$H$16*'GHG Estimation'!Q791+'Emission factors'!$H$17*'GHG Estimation'!Q1187</f>
        <v>0</v>
      </c>
      <c r="R1583" s="98">
        <f>R395+'Emission factors'!$H$16*'GHG Estimation'!R791+'Emission factors'!$H$17*'GHG Estimation'!R1187</f>
        <v>0</v>
      </c>
      <c r="S1583" s="98">
        <f>S395+'Emission factors'!$H$16*'GHG Estimation'!S791+'Emission factors'!$H$17*'GHG Estimation'!S1187</f>
        <v>0</v>
      </c>
      <c r="T1583" s="98">
        <f>T395+'Emission factors'!$H$16*'GHG Estimation'!T791+'Emission factors'!$H$17*'GHG Estimation'!T1187</f>
        <v>0</v>
      </c>
      <c r="U1583" s="98">
        <f>U395+'Emission factors'!$H$16*'GHG Estimation'!U791+'Emission factors'!$H$17*'GHG Estimation'!U1187</f>
        <v>0</v>
      </c>
    </row>
    <row r="1584" spans="1:21" x14ac:dyDescent="0.25">
      <c r="A1584" s="92" t="s">
        <v>11</v>
      </c>
      <c r="B1584" s="92" t="s">
        <v>12</v>
      </c>
      <c r="C1584" s="92" t="s">
        <v>13</v>
      </c>
      <c r="D1584" s="92" t="s">
        <v>30</v>
      </c>
      <c r="E1584" s="92" t="s">
        <v>26</v>
      </c>
      <c r="G1584" s="92" t="s">
        <v>97</v>
      </c>
      <c r="H1584" s="92" t="s">
        <v>94</v>
      </c>
      <c r="I1584" s="88" t="s">
        <v>233</v>
      </c>
      <c r="L1584" s="98">
        <f>L396+'Emission factors'!$H$16*'GHG Estimation'!L792+'Emission factors'!$H$17*'GHG Estimation'!L1188</f>
        <v>0</v>
      </c>
      <c r="M1584" s="98">
        <f>M396+'Emission factors'!$H$16*'GHG Estimation'!M792+'Emission factors'!$H$17*'GHG Estimation'!M1188</f>
        <v>0</v>
      </c>
      <c r="N1584" s="98">
        <f>N396+'Emission factors'!$H$16*'GHG Estimation'!N792+'Emission factors'!$H$17*'GHG Estimation'!N1188</f>
        <v>0</v>
      </c>
      <c r="O1584" s="98">
        <f>O396+'Emission factors'!$H$16*'GHG Estimation'!O792+'Emission factors'!$H$17*'GHG Estimation'!O1188</f>
        <v>0</v>
      </c>
      <c r="P1584" s="98">
        <f>P396+'Emission factors'!$H$16*'GHG Estimation'!P792+'Emission factors'!$H$17*'GHG Estimation'!P1188</f>
        <v>0</v>
      </c>
      <c r="Q1584" s="98">
        <f>Q396+'Emission factors'!$H$16*'GHG Estimation'!Q792+'Emission factors'!$H$17*'GHG Estimation'!Q1188</f>
        <v>0</v>
      </c>
      <c r="R1584" s="98">
        <f>R396+'Emission factors'!$H$16*'GHG Estimation'!R792+'Emission factors'!$H$17*'GHG Estimation'!R1188</f>
        <v>0</v>
      </c>
      <c r="S1584" s="98">
        <f>S396+'Emission factors'!$H$16*'GHG Estimation'!S792+'Emission factors'!$H$17*'GHG Estimation'!S1188</f>
        <v>0</v>
      </c>
      <c r="T1584" s="98">
        <f>T396+'Emission factors'!$H$16*'GHG Estimation'!T792+'Emission factors'!$H$17*'GHG Estimation'!T1188</f>
        <v>0</v>
      </c>
      <c r="U1584" s="98">
        <f>U396+'Emission factors'!$H$16*'GHG Estimation'!U792+'Emission factors'!$H$17*'GHG Estimation'!U1188</f>
        <v>0</v>
      </c>
    </row>
    <row r="1585" spans="1:21" x14ac:dyDescent="0.25">
      <c r="A1585" s="92" t="s">
        <v>11</v>
      </c>
      <c r="B1585" s="92" t="s">
        <v>12</v>
      </c>
      <c r="C1585" s="92" t="s">
        <v>13</v>
      </c>
      <c r="D1585" s="92" t="s">
        <v>30</v>
      </c>
      <c r="E1585" s="92" t="s">
        <v>26</v>
      </c>
      <c r="G1585" s="92" t="s">
        <v>97</v>
      </c>
      <c r="H1585" s="92" t="s">
        <v>94</v>
      </c>
      <c r="I1585" s="88" t="s">
        <v>200</v>
      </c>
      <c r="L1585" s="98">
        <f>L397+'Emission factors'!$H$16*'GHG Estimation'!L793+'Emission factors'!$H$17*'GHG Estimation'!L1189</f>
        <v>193824.10414362224</v>
      </c>
      <c r="M1585" s="98">
        <f>M397+'Emission factors'!$H$16*'GHG Estimation'!M793+'Emission factors'!$H$17*'GHG Estimation'!M1189</f>
        <v>244740.11838144832</v>
      </c>
      <c r="N1585" s="98">
        <f>N397+'Emission factors'!$H$16*'GHG Estimation'!N793+'Emission factors'!$H$17*'GHG Estimation'!N1189</f>
        <v>112378.94373002392</v>
      </c>
      <c r="O1585" s="98">
        <f>O397+'Emission factors'!$H$16*'GHG Estimation'!O793+'Emission factors'!$H$17*'GHG Estimation'!O1189</f>
        <v>81840.003829083391</v>
      </c>
      <c r="P1585" s="98">
        <f>P397+'Emission factors'!$H$16*'GHG Estimation'!P793+'Emission factors'!$H$17*'GHG Estimation'!P1189</f>
        <v>109806.70467247587</v>
      </c>
      <c r="Q1585" s="98">
        <f>Q397+'Emission factors'!$H$16*'GHG Estimation'!Q793+'Emission factors'!$H$17*'GHG Estimation'!Q1189</f>
        <v>73437.278226388444</v>
      </c>
      <c r="R1585" s="98">
        <f>R397+'Emission factors'!$H$16*'GHG Estimation'!R793+'Emission factors'!$H$17*'GHG Estimation'!R1189</f>
        <v>20533.26344067177</v>
      </c>
      <c r="S1585" s="98">
        <f>S397+'Emission factors'!$H$16*'GHG Estimation'!S793+'Emission factors'!$H$17*'GHG Estimation'!S1189</f>
        <v>6317.6674320059501</v>
      </c>
      <c r="T1585" s="98">
        <f>T397+'Emission factors'!$H$16*'GHG Estimation'!T793+'Emission factors'!$H$17*'GHG Estimation'!T1189</f>
        <v>6824.6164072760512</v>
      </c>
      <c r="U1585" s="98">
        <f>U397+'Emission factors'!$H$16*'GHG Estimation'!U793+'Emission factors'!$H$17*'GHG Estimation'!U1189</f>
        <v>6966.2445114937736</v>
      </c>
    </row>
    <row r="1586" spans="1:21" x14ac:dyDescent="0.25">
      <c r="A1586" s="92" t="s">
        <v>11</v>
      </c>
      <c r="B1586" s="92" t="s">
        <v>12</v>
      </c>
      <c r="C1586" s="92" t="s">
        <v>13</v>
      </c>
      <c r="D1586" s="92" t="s">
        <v>14</v>
      </c>
      <c r="E1586" s="92" t="s">
        <v>15</v>
      </c>
      <c r="G1586" s="92" t="s">
        <v>97</v>
      </c>
      <c r="H1586" s="92" t="s">
        <v>93</v>
      </c>
      <c r="I1586" s="88" t="s">
        <v>203</v>
      </c>
      <c r="J1586" s="92" t="s">
        <v>13</v>
      </c>
      <c r="L1586" s="98">
        <f>L2+'Emission factors'!$I$16*'GHG Estimation'!L398+'Emission factors'!$I$17*'GHG Estimation'!L794</f>
        <v>1834442.5944232498</v>
      </c>
      <c r="M1586" s="98">
        <f>M2+'Emission factors'!$I$16*'GHG Estimation'!M398+'Emission factors'!$I$17*'GHG Estimation'!M794</f>
        <v>1954843.9787047496</v>
      </c>
      <c r="N1586" s="98">
        <f>N2+'Emission factors'!$I$16*'GHG Estimation'!N398+'Emission factors'!$I$17*'GHG Estimation'!N794</f>
        <v>2252015.2825274994</v>
      </c>
      <c r="O1586" s="98">
        <f>O2+'Emission factors'!$I$16*'GHG Estimation'!O398+'Emission factors'!$I$17*'GHG Estimation'!O794</f>
        <v>2571322.7445937498</v>
      </c>
      <c r="P1586" s="98">
        <f>P2+'Emission factors'!$I$16*'GHG Estimation'!P398+'Emission factors'!$I$17*'GHG Estimation'!P794</f>
        <v>2905444.7643585</v>
      </c>
      <c r="Q1586" s="98">
        <f>Q2+'Emission factors'!$I$16*'GHG Estimation'!Q398+'Emission factors'!$I$17*'GHG Estimation'!Q794</f>
        <v>3254272.2967072497</v>
      </c>
      <c r="R1586" s="98">
        <f>R2+'Emission factors'!$I$16*'GHG Estimation'!R398+'Emission factors'!$I$17*'GHG Estimation'!R794</f>
        <v>3566079.0126832491</v>
      </c>
      <c r="S1586" s="98">
        <f>S2+'Emission factors'!$I$16*'GHG Estimation'!S398+'Emission factors'!$I$17*'GHG Estimation'!S794</f>
        <v>3801079.0233674995</v>
      </c>
      <c r="T1586" s="98">
        <f>T2+'Emission factors'!$I$16*'GHG Estimation'!T398+'Emission factors'!$I$17*'GHG Estimation'!T794</f>
        <v>4165492.2181530003</v>
      </c>
      <c r="U1586" s="98">
        <f>U2+'Emission factors'!$I$16*'GHG Estimation'!U398+'Emission factors'!$I$17*'GHG Estimation'!U794</f>
        <v>2924878.1615497498</v>
      </c>
    </row>
    <row r="1587" spans="1:21" x14ac:dyDescent="0.25">
      <c r="A1587" s="92" t="s">
        <v>11</v>
      </c>
      <c r="B1587" s="92" t="s">
        <v>12</v>
      </c>
      <c r="C1587" s="92" t="s">
        <v>13</v>
      </c>
      <c r="D1587" s="92" t="s">
        <v>14</v>
      </c>
      <c r="E1587" s="92" t="s">
        <v>15</v>
      </c>
      <c r="G1587" s="92" t="s">
        <v>97</v>
      </c>
      <c r="H1587" s="92" t="s">
        <v>93</v>
      </c>
      <c r="I1587" s="88" t="s">
        <v>227</v>
      </c>
      <c r="L1587" s="98">
        <f>L3+'Emission factors'!$I$16*'GHG Estimation'!L399+'Emission factors'!$I$17*'GHG Estimation'!L795</f>
        <v>19994.200637249996</v>
      </c>
      <c r="M1587" s="98">
        <f>M3+'Emission factors'!$I$16*'GHG Estimation'!M399+'Emission factors'!$I$17*'GHG Estimation'!M795</f>
        <v>18584.403085499998</v>
      </c>
      <c r="N1587" s="98">
        <f>N3+'Emission factors'!$I$16*'GHG Estimation'!N399+'Emission factors'!$I$17*'GHG Estimation'!N795</f>
        <v>22393.193156249999</v>
      </c>
      <c r="O1587" s="98">
        <f>O3+'Emission factors'!$I$16*'GHG Estimation'!O399+'Emission factors'!$I$17*'GHG Estimation'!O795</f>
        <v>24675.351623999999</v>
      </c>
      <c r="P1587" s="98">
        <f>P3+'Emission factors'!$I$16*'GHG Estimation'!P399+'Emission factors'!$I$17*'GHG Estimation'!P795</f>
        <v>27993.438679499995</v>
      </c>
      <c r="Q1587" s="98">
        <f>Q3+'Emission factors'!$I$16*'GHG Estimation'!Q399+'Emission factors'!$I$17*'GHG Estimation'!Q795</f>
        <v>30875.345276999997</v>
      </c>
      <c r="R1587" s="98">
        <f>R3+'Emission factors'!$I$16*'GHG Estimation'!R399+'Emission factors'!$I$17*'GHG Estimation'!R795</f>
        <v>32082.630473249996</v>
      </c>
      <c r="S1587" s="98">
        <f>S3+'Emission factors'!$I$16*'GHG Estimation'!S399+'Emission factors'!$I$17*'GHG Estimation'!S795</f>
        <v>33165.292681499996</v>
      </c>
      <c r="T1587" s="98">
        <f>T3+'Emission factors'!$I$16*'GHG Estimation'!T399+'Emission factors'!$I$17*'GHG Estimation'!T795</f>
        <v>35260.516667250005</v>
      </c>
      <c r="U1587" s="98">
        <f>U3+'Emission factors'!$I$16*'GHG Estimation'!U399+'Emission factors'!$I$17*'GHG Estimation'!U795</f>
        <v>37916.544098999999</v>
      </c>
    </row>
    <row r="1588" spans="1:21" x14ac:dyDescent="0.25">
      <c r="A1588" s="92" t="s">
        <v>11</v>
      </c>
      <c r="B1588" s="92" t="s">
        <v>12</v>
      </c>
      <c r="C1588" s="92" t="s">
        <v>13</v>
      </c>
      <c r="D1588" s="92" t="s">
        <v>14</v>
      </c>
      <c r="E1588" s="92" t="s">
        <v>15</v>
      </c>
      <c r="G1588" s="92" t="s">
        <v>97</v>
      </c>
      <c r="H1588" s="92" t="s">
        <v>93</v>
      </c>
      <c r="I1588" s="88" t="s">
        <v>191</v>
      </c>
      <c r="L1588" s="98">
        <f>L4+'Emission factors'!$I$16*'GHG Estimation'!L400+'Emission factors'!$I$17*'GHG Estimation'!L796</f>
        <v>39084.884611499998</v>
      </c>
      <c r="M1588" s="98">
        <f>M4+'Emission factors'!$I$16*'GHG Estimation'!M400+'Emission factors'!$I$17*'GHG Estimation'!M796</f>
        <v>37823.076857999993</v>
      </c>
      <c r="N1588" s="98">
        <f>N4+'Emission factors'!$I$16*'GHG Estimation'!N400+'Emission factors'!$I$17*'GHG Estimation'!N796</f>
        <v>41530.610750999993</v>
      </c>
      <c r="O1588" s="98">
        <f>O4+'Emission factors'!$I$16*'GHG Estimation'!O400+'Emission factors'!$I$17*'GHG Estimation'!O796</f>
        <v>45222.566770500001</v>
      </c>
      <c r="P1588" s="98">
        <f>P4+'Emission factors'!$I$16*'GHG Estimation'!P400+'Emission factors'!$I$17*'GHG Estimation'!P796</f>
        <v>55122.305379750003</v>
      </c>
      <c r="Q1588" s="98">
        <f>Q4+'Emission factors'!$I$16*'GHG Estimation'!Q400+'Emission factors'!$I$17*'GHG Estimation'!Q796</f>
        <v>58962.251197500002</v>
      </c>
      <c r="R1588" s="98">
        <f>R4+'Emission factors'!$I$16*'GHG Estimation'!R400+'Emission factors'!$I$17*'GHG Estimation'!R796</f>
        <v>64648.17502499999</v>
      </c>
      <c r="S1588" s="98">
        <f>S4+'Emission factors'!$I$16*'GHG Estimation'!S400+'Emission factors'!$I$17*'GHG Estimation'!S796</f>
        <v>69726.561785999977</v>
      </c>
      <c r="T1588" s="98">
        <f>T4+'Emission factors'!$I$16*'GHG Estimation'!T400+'Emission factors'!$I$17*'GHG Estimation'!T796</f>
        <v>80303.937892499991</v>
      </c>
      <c r="U1588" s="98">
        <f>U4+'Emission factors'!$I$16*'GHG Estimation'!U400+'Emission factors'!$I$17*'GHG Estimation'!U796</f>
        <v>86083.328961000007</v>
      </c>
    </row>
    <row r="1589" spans="1:21" x14ac:dyDescent="0.25">
      <c r="A1589" s="92" t="s">
        <v>11</v>
      </c>
      <c r="B1589" s="92" t="s">
        <v>12</v>
      </c>
      <c r="C1589" s="92" t="s">
        <v>13</v>
      </c>
      <c r="D1589" s="92" t="s">
        <v>14</v>
      </c>
      <c r="E1589" s="92" t="s">
        <v>15</v>
      </c>
      <c r="G1589" s="92" t="s">
        <v>97</v>
      </c>
      <c r="H1589" s="92" t="s">
        <v>93</v>
      </c>
      <c r="I1589" s="88" t="s">
        <v>192</v>
      </c>
      <c r="L1589" s="98">
        <f>L5+'Emission factors'!$I$16*'GHG Estimation'!L401+'Emission factors'!$I$17*'GHG Estimation'!L797</f>
        <v>291376.33488074993</v>
      </c>
      <c r="M1589" s="98">
        <f>M5+'Emission factors'!$I$16*'GHG Estimation'!M401+'Emission factors'!$I$17*'GHG Estimation'!M797</f>
        <v>296353.46546399995</v>
      </c>
      <c r="N1589" s="98">
        <f>N5+'Emission factors'!$I$16*'GHG Estimation'!N401+'Emission factors'!$I$17*'GHG Estimation'!N797</f>
        <v>320997.661341</v>
      </c>
      <c r="O1589" s="98">
        <f>O5+'Emission factors'!$I$16*'GHG Estimation'!O401+'Emission factors'!$I$17*'GHG Estimation'!O797</f>
        <v>346779.04198350001</v>
      </c>
      <c r="P1589" s="98">
        <f>P5+'Emission factors'!$I$16*'GHG Estimation'!P401+'Emission factors'!$I$17*'GHG Estimation'!P797</f>
        <v>399221.95312124991</v>
      </c>
      <c r="Q1589" s="98">
        <f>Q5+'Emission factors'!$I$16*'GHG Estimation'!Q401+'Emission factors'!$I$17*'GHG Estimation'!Q797</f>
        <v>450940.49314124999</v>
      </c>
      <c r="R1589" s="98">
        <f>R5+'Emission factors'!$I$16*'GHG Estimation'!R401+'Emission factors'!$I$17*'GHG Estimation'!R797</f>
        <v>496583.66249624995</v>
      </c>
      <c r="S1589" s="98">
        <f>S5+'Emission factors'!$I$16*'GHG Estimation'!S401+'Emission factors'!$I$17*'GHG Estimation'!S797</f>
        <v>518875.59947474988</v>
      </c>
      <c r="T1589" s="98">
        <f>T5+'Emission factors'!$I$16*'GHG Estimation'!T401+'Emission factors'!$I$17*'GHG Estimation'!T797</f>
        <v>573444.89034525002</v>
      </c>
      <c r="U1589" s="98">
        <f>U5+'Emission factors'!$I$16*'GHG Estimation'!U401+'Emission factors'!$I$17*'GHG Estimation'!U797</f>
        <v>660595.30364099995</v>
      </c>
    </row>
    <row r="1590" spans="1:21" x14ac:dyDescent="0.25">
      <c r="A1590" s="92" t="s">
        <v>11</v>
      </c>
      <c r="B1590" s="92" t="s">
        <v>12</v>
      </c>
      <c r="C1590" s="92" t="s">
        <v>13</v>
      </c>
      <c r="D1590" s="92" t="s">
        <v>14</v>
      </c>
      <c r="E1590" s="92" t="s">
        <v>15</v>
      </c>
      <c r="G1590" s="92" t="s">
        <v>97</v>
      </c>
      <c r="H1590" s="92" t="s">
        <v>93</v>
      </c>
      <c r="I1590" s="88" t="s">
        <v>206</v>
      </c>
      <c r="L1590" s="98">
        <f>L6+'Emission factors'!$I$16*'GHG Estimation'!L402+'Emission factors'!$I$17*'GHG Estimation'!L798</f>
        <v>379001.87331825</v>
      </c>
      <c r="M1590" s="98">
        <f>M6+'Emission factors'!$I$16*'GHG Estimation'!M402+'Emission factors'!$I$17*'GHG Estimation'!M798</f>
        <v>401488.53371550003</v>
      </c>
      <c r="N1590" s="98">
        <f>N6+'Emission factors'!$I$16*'GHG Estimation'!N402+'Emission factors'!$I$17*'GHG Estimation'!N798</f>
        <v>467694.49609049998</v>
      </c>
      <c r="O1590" s="98">
        <f>O6+'Emission factors'!$I$16*'GHG Estimation'!O402+'Emission factors'!$I$17*'GHG Estimation'!O798</f>
        <v>555133.10004599998</v>
      </c>
      <c r="P1590" s="98">
        <f>P6+'Emission factors'!$I$16*'GHG Estimation'!P402+'Emission factors'!$I$17*'GHG Estimation'!P798</f>
        <v>685956.08169899986</v>
      </c>
      <c r="Q1590" s="98">
        <f>Q6+'Emission factors'!$I$16*'GHG Estimation'!Q402+'Emission factors'!$I$17*'GHG Estimation'!Q798</f>
        <v>814411.2265799999</v>
      </c>
      <c r="R1590" s="98">
        <f>R6+'Emission factors'!$I$16*'GHG Estimation'!R402+'Emission factors'!$I$17*'GHG Estimation'!R798</f>
        <v>905386.00781999994</v>
      </c>
      <c r="S1590" s="98">
        <f>S6+'Emission factors'!$I$16*'GHG Estimation'!S402+'Emission factors'!$I$17*'GHG Estimation'!S798</f>
        <v>983026.1293439999</v>
      </c>
      <c r="T1590" s="98">
        <f>T6+'Emission factors'!$I$16*'GHG Estimation'!T402+'Emission factors'!$I$17*'GHG Estimation'!T798</f>
        <v>1127137.0370924999</v>
      </c>
      <c r="U1590" s="98">
        <f>U6+'Emission factors'!$I$16*'GHG Estimation'!U402+'Emission factors'!$I$17*'GHG Estimation'!U798</f>
        <v>1302388.1139674997</v>
      </c>
    </row>
    <row r="1591" spans="1:21" x14ac:dyDescent="0.25">
      <c r="A1591" s="92" t="s">
        <v>11</v>
      </c>
      <c r="B1591" s="92" t="s">
        <v>12</v>
      </c>
      <c r="C1591" s="92" t="s">
        <v>13</v>
      </c>
      <c r="D1591" s="92" t="s">
        <v>14</v>
      </c>
      <c r="E1591" s="92" t="s">
        <v>15</v>
      </c>
      <c r="G1591" s="92" t="s">
        <v>97</v>
      </c>
      <c r="H1591" s="92" t="s">
        <v>93</v>
      </c>
      <c r="I1591" s="88" t="s">
        <v>220</v>
      </c>
      <c r="L1591" s="98">
        <f>L7+'Emission factors'!$I$16*'GHG Estimation'!L403+'Emission factors'!$I$17*'GHG Estimation'!L799</f>
        <v>192332.21516774999</v>
      </c>
      <c r="M1591" s="98">
        <f>M7+'Emission factors'!$I$16*'GHG Estimation'!M403+'Emission factors'!$I$17*'GHG Estimation'!M799</f>
        <v>196849.79848275002</v>
      </c>
      <c r="N1591" s="98">
        <f>N7+'Emission factors'!$I$16*'GHG Estimation'!N403+'Emission factors'!$I$17*'GHG Estimation'!N799</f>
        <v>209000.53981274995</v>
      </c>
      <c r="O1591" s="98">
        <f>O7+'Emission factors'!$I$16*'GHG Estimation'!O403+'Emission factors'!$I$17*'GHG Estimation'!O799</f>
        <v>228659.81616974997</v>
      </c>
      <c r="P1591" s="98">
        <f>P7+'Emission factors'!$I$16*'GHG Estimation'!P403+'Emission factors'!$I$17*'GHG Estimation'!P799</f>
        <v>255453.75858974998</v>
      </c>
      <c r="Q1591" s="98">
        <f>Q7+'Emission factors'!$I$16*'GHG Estimation'!Q403+'Emission factors'!$I$17*'GHG Estimation'!Q799</f>
        <v>278641.42329449998</v>
      </c>
      <c r="R1591" s="98">
        <f>R7+'Emission factors'!$I$16*'GHG Estimation'!R403+'Emission factors'!$I$17*'GHG Estimation'!R799</f>
        <v>277605.49470674992</v>
      </c>
      <c r="S1591" s="98">
        <f>S7+'Emission factors'!$I$16*'GHG Estimation'!S403+'Emission factors'!$I$17*'GHG Estimation'!S799</f>
        <v>262650.73614674999</v>
      </c>
      <c r="T1591" s="98">
        <f>T7+'Emission factors'!$I$16*'GHG Estimation'!T403+'Emission factors'!$I$17*'GHG Estimation'!T799</f>
        <v>256551.99867150001</v>
      </c>
      <c r="U1591" s="98">
        <f>U7+'Emission factors'!$I$16*'GHG Estimation'!U403+'Emission factors'!$I$17*'GHG Estimation'!U799</f>
        <v>262977.87149024999</v>
      </c>
    </row>
    <row r="1592" spans="1:21" x14ac:dyDescent="0.25">
      <c r="A1592" s="92" t="s">
        <v>11</v>
      </c>
      <c r="B1592" s="92" t="s">
        <v>12</v>
      </c>
      <c r="C1592" s="92" t="s">
        <v>13</v>
      </c>
      <c r="D1592" s="92" t="s">
        <v>14</v>
      </c>
      <c r="E1592" s="92" t="s">
        <v>15</v>
      </c>
      <c r="G1592" s="92" t="s">
        <v>97</v>
      </c>
      <c r="H1592" s="92" t="s">
        <v>93</v>
      </c>
      <c r="I1592" s="88" t="s">
        <v>193</v>
      </c>
      <c r="L1592" s="98">
        <f>L8+'Emission factors'!$I$16*'GHG Estimation'!L404+'Emission factors'!$I$17*'GHG Estimation'!L800</f>
        <v>357847.12110524991</v>
      </c>
      <c r="M1592" s="98">
        <f>M8+'Emission factors'!$I$16*'GHG Estimation'!M404+'Emission factors'!$I$17*'GHG Estimation'!M800</f>
        <v>385762.67041724996</v>
      </c>
      <c r="N1592" s="98">
        <f>N8+'Emission factors'!$I$16*'GHG Estimation'!N404+'Emission factors'!$I$17*'GHG Estimation'!N800</f>
        <v>455372.39815199998</v>
      </c>
      <c r="O1592" s="98">
        <f>O8+'Emission factors'!$I$16*'GHG Estimation'!O404+'Emission factors'!$I$17*'GHG Estimation'!O800</f>
        <v>531883.12384725001</v>
      </c>
      <c r="P1592" s="98">
        <f>P8+'Emission factors'!$I$16*'GHG Estimation'!P404+'Emission factors'!$I$17*'GHG Estimation'!P800</f>
        <v>624384.53669024992</v>
      </c>
      <c r="Q1592" s="98">
        <f>Q8+'Emission factors'!$I$16*'GHG Estimation'!Q404+'Emission factors'!$I$17*'GHG Estimation'!Q800</f>
        <v>707406.81350849988</v>
      </c>
      <c r="R1592" s="98">
        <f>R8+'Emission factors'!$I$16*'GHG Estimation'!R404+'Emission factors'!$I$17*'GHG Estimation'!R800</f>
        <v>774204.73507649999</v>
      </c>
      <c r="S1592" s="98">
        <f>S8+'Emission factors'!$I$16*'GHG Estimation'!S404+'Emission factors'!$I$17*'GHG Estimation'!S800</f>
        <v>831601.40998725011</v>
      </c>
      <c r="T1592" s="98">
        <f>T8+'Emission factors'!$I$16*'GHG Estimation'!T404+'Emission factors'!$I$17*'GHG Estimation'!T800</f>
        <v>934734.72149399982</v>
      </c>
      <c r="U1592" s="98">
        <f>U8+'Emission factors'!$I$16*'GHG Estimation'!U404+'Emission factors'!$I$17*'GHG Estimation'!U800</f>
        <v>1076135.0792535001</v>
      </c>
    </row>
    <row r="1593" spans="1:21" x14ac:dyDescent="0.25">
      <c r="A1593" s="92" t="s">
        <v>11</v>
      </c>
      <c r="B1593" s="92" t="s">
        <v>12</v>
      </c>
      <c r="C1593" s="92" t="s">
        <v>13</v>
      </c>
      <c r="D1593" s="92" t="s">
        <v>14</v>
      </c>
      <c r="E1593" s="92" t="s">
        <v>15</v>
      </c>
      <c r="G1593" s="92" t="s">
        <v>97</v>
      </c>
      <c r="H1593" s="92" t="s">
        <v>93</v>
      </c>
      <c r="I1593" s="88" t="s">
        <v>259</v>
      </c>
      <c r="L1593" s="98">
        <f>L9+'Emission factors'!$I$16*'GHG Estimation'!L405+'Emission factors'!$I$17*'GHG Estimation'!L801</f>
        <v>25625.601907500004</v>
      </c>
      <c r="M1593" s="98">
        <f>M9+'Emission factors'!$I$16*'GHG Estimation'!M405+'Emission factors'!$I$17*'GHG Estimation'!M801</f>
        <v>29971.828613999995</v>
      </c>
      <c r="N1593" s="98">
        <f>N9+'Emission factors'!$I$16*'GHG Estimation'!N405+'Emission factors'!$I$17*'GHG Estimation'!N801</f>
        <v>33913.030609499998</v>
      </c>
      <c r="O1593" s="98">
        <f>O9+'Emission factors'!$I$16*'GHG Estimation'!O405+'Emission factors'!$I$17*'GHG Estimation'!O801</f>
        <v>35899.209480749996</v>
      </c>
      <c r="P1593" s="98">
        <f>P9+'Emission factors'!$I$16*'GHG Estimation'!P405+'Emission factors'!$I$17*'GHG Estimation'!P801</f>
        <v>36475.59080025</v>
      </c>
      <c r="Q1593" s="98">
        <f>Q9+'Emission factors'!$I$16*'GHG Estimation'!Q405+'Emission factors'!$I$17*'GHG Estimation'!Q801</f>
        <v>37667.298123</v>
      </c>
      <c r="R1593" s="98">
        <f>R9+'Emission factors'!$I$16*'GHG Estimation'!R405+'Emission factors'!$I$17*'GHG Estimation'!R801</f>
        <v>38461.769671499998</v>
      </c>
      <c r="S1593" s="98">
        <f>S9+'Emission factors'!$I$16*'GHG Estimation'!S405+'Emission factors'!$I$17*'GHG Estimation'!S801</f>
        <v>37737.398553749998</v>
      </c>
      <c r="T1593" s="98">
        <f>T9+'Emission factors'!$I$16*'GHG Estimation'!T405+'Emission factors'!$I$17*'GHG Estimation'!T801</f>
        <v>39131.618231999993</v>
      </c>
      <c r="U1593" s="98">
        <f>U9+'Emission factors'!$I$16*'GHG Estimation'!U405+'Emission factors'!$I$17*'GHG Estimation'!U801</f>
        <v>43781.613471749995</v>
      </c>
    </row>
    <row r="1594" spans="1:21" x14ac:dyDescent="0.25">
      <c r="A1594" s="92" t="s">
        <v>11</v>
      </c>
      <c r="B1594" s="92" t="s">
        <v>12</v>
      </c>
      <c r="C1594" s="92" t="s">
        <v>13</v>
      </c>
      <c r="D1594" s="92" t="s">
        <v>14</v>
      </c>
      <c r="E1594" s="92" t="s">
        <v>15</v>
      </c>
      <c r="G1594" s="92" t="s">
        <v>97</v>
      </c>
      <c r="H1594" s="92" t="s">
        <v>93</v>
      </c>
      <c r="I1594" s="88" t="s">
        <v>223</v>
      </c>
      <c r="L1594" s="98">
        <f>L10+'Emission factors'!$I$16*'GHG Estimation'!L406+'Emission factors'!$I$17*'GHG Estimation'!L802</f>
        <v>29107.25663475</v>
      </c>
      <c r="M1594" s="98">
        <f>M10+'Emission factors'!$I$16*'GHG Estimation'!M406+'Emission factors'!$I$17*'GHG Estimation'!M802</f>
        <v>31467.304469999992</v>
      </c>
      <c r="N1594" s="98">
        <f>N10+'Emission factors'!$I$16*'GHG Estimation'!N406+'Emission factors'!$I$17*'GHG Estimation'!N802</f>
        <v>36475.59080025</v>
      </c>
      <c r="O1594" s="98">
        <f>O10+'Emission factors'!$I$16*'GHG Estimation'!O406+'Emission factors'!$I$17*'GHG Estimation'!O802</f>
        <v>39552.220816500005</v>
      </c>
      <c r="P1594" s="98">
        <f>P10+'Emission factors'!$I$16*'GHG Estimation'!P406+'Emission factors'!$I$17*'GHG Estimation'!P802</f>
        <v>41382.620952749996</v>
      </c>
      <c r="Q1594" s="98">
        <f>Q10+'Emission factors'!$I$16*'GHG Estimation'!Q406+'Emission factors'!$I$17*'GHG Estimation'!Q802</f>
        <v>43329.855140250002</v>
      </c>
      <c r="R1594" s="98">
        <f>R10+'Emission factors'!$I$16*'GHG Estimation'!R406+'Emission factors'!$I$17*'GHG Estimation'!R802</f>
        <v>45798.948090000005</v>
      </c>
      <c r="S1594" s="98">
        <f>S10+'Emission factors'!$I$16*'GHG Estimation'!S406+'Emission factors'!$I$17*'GHG Estimation'!S802</f>
        <v>48112.262304749987</v>
      </c>
      <c r="T1594" s="98">
        <f>T10+'Emission factors'!$I$16*'GHG Estimation'!T406+'Emission factors'!$I$17*'GHG Estimation'!T802</f>
        <v>48478.342331999993</v>
      </c>
      <c r="U1594" s="98">
        <f>U10+'Emission factors'!$I$16*'GHG Estimation'!U406+'Emission factors'!$I$17*'GHG Estimation'!U802</f>
        <v>50542.410570749984</v>
      </c>
    </row>
    <row r="1595" spans="1:21" x14ac:dyDescent="0.25">
      <c r="A1595" s="92" t="s">
        <v>11</v>
      </c>
      <c r="B1595" s="92" t="s">
        <v>12</v>
      </c>
      <c r="C1595" s="92" t="s">
        <v>13</v>
      </c>
      <c r="D1595" s="92" t="s">
        <v>14</v>
      </c>
      <c r="E1595" s="92" t="s">
        <v>15</v>
      </c>
      <c r="G1595" s="92" t="s">
        <v>97</v>
      </c>
      <c r="H1595" s="92" t="s">
        <v>93</v>
      </c>
      <c r="I1595" s="88" t="s">
        <v>221</v>
      </c>
      <c r="L1595" s="98">
        <f>L11+'Emission factors'!$I$16*'GHG Estimation'!L407+'Emission factors'!$I$17*'GHG Estimation'!L803</f>
        <v>2077574.2550744996</v>
      </c>
      <c r="M1595" s="98">
        <f>M11+'Emission factors'!$I$16*'GHG Estimation'!M407+'Emission factors'!$I$17*'GHG Estimation'!M803</f>
        <v>2168089.48904625</v>
      </c>
      <c r="N1595" s="98">
        <f>N11+'Emission factors'!$I$16*'GHG Estimation'!N407+'Emission factors'!$I$17*'GHG Estimation'!N803</f>
        <v>2297089.8594997497</v>
      </c>
      <c r="O1595" s="98">
        <f>O11+'Emission factors'!$I$16*'GHG Estimation'!O407+'Emission factors'!$I$17*'GHG Estimation'!O803</f>
        <v>2364954.8654024997</v>
      </c>
      <c r="P1595" s="98">
        <f>P11+'Emission factors'!$I$16*'GHG Estimation'!P407+'Emission factors'!$I$17*'GHG Estimation'!P803</f>
        <v>2480145.4509982509</v>
      </c>
      <c r="Q1595" s="98">
        <f>Q11+'Emission factors'!$I$16*'GHG Estimation'!Q407+'Emission factors'!$I$17*'GHG Estimation'!Q803</f>
        <v>2557637.5827239999</v>
      </c>
      <c r="R1595" s="98">
        <f>R11+'Emission factors'!$I$16*'GHG Estimation'!R407+'Emission factors'!$I$17*'GHG Estimation'!R803</f>
        <v>2541631.3177027497</v>
      </c>
      <c r="S1595" s="98">
        <f>S11+'Emission factors'!$I$16*'GHG Estimation'!S407+'Emission factors'!$I$17*'GHG Estimation'!S803</f>
        <v>2471834.6554860002</v>
      </c>
      <c r="T1595" s="98">
        <f>T11+'Emission factors'!$I$16*'GHG Estimation'!T407+'Emission factors'!$I$17*'GHG Estimation'!T803</f>
        <v>2475292.943403</v>
      </c>
      <c r="U1595" s="98">
        <f>U11+'Emission factors'!$I$16*'GHG Estimation'!U407+'Emission factors'!$I$17*'GHG Estimation'!U803</f>
        <v>2563206.6725002504</v>
      </c>
    </row>
    <row r="1596" spans="1:21" x14ac:dyDescent="0.25">
      <c r="A1596" s="92" t="s">
        <v>11</v>
      </c>
      <c r="B1596" s="92" t="s">
        <v>12</v>
      </c>
      <c r="C1596" s="92" t="s">
        <v>13</v>
      </c>
      <c r="D1596" s="92" t="s">
        <v>14</v>
      </c>
      <c r="E1596" s="92" t="s">
        <v>15</v>
      </c>
      <c r="G1596" s="92" t="s">
        <v>97</v>
      </c>
      <c r="H1596" s="92" t="s">
        <v>93</v>
      </c>
      <c r="I1596" s="88" t="s">
        <v>222</v>
      </c>
      <c r="L1596" s="98">
        <f>L12+'Emission factors'!$I$16*'GHG Estimation'!L408+'Emission factors'!$I$17*'GHG Estimation'!L804</f>
        <v>205627.93019999997</v>
      </c>
      <c r="M1596" s="98">
        <f>M12+'Emission factors'!$I$16*'GHG Estimation'!M408+'Emission factors'!$I$17*'GHG Estimation'!M804</f>
        <v>223737.20814374997</v>
      </c>
      <c r="N1596" s="98">
        <f>N12+'Emission factors'!$I$16*'GHG Estimation'!N408+'Emission factors'!$I$17*'GHG Estimation'!N804</f>
        <v>243661.30835024998</v>
      </c>
      <c r="O1596" s="98">
        <f>O12+'Emission factors'!$I$16*'GHG Estimation'!O408+'Emission factors'!$I$17*'GHG Estimation'!O804</f>
        <v>258553.75541624997</v>
      </c>
      <c r="P1596" s="98">
        <f>P12+'Emission factors'!$I$16*'GHG Estimation'!P408+'Emission factors'!$I$17*'GHG Estimation'!P804</f>
        <v>284117.04582974996</v>
      </c>
      <c r="Q1596" s="98">
        <f>Q12+'Emission factors'!$I$16*'GHG Estimation'!Q408+'Emission factors'!$I$17*'GHG Estimation'!Q804</f>
        <v>304820.03971124999</v>
      </c>
      <c r="R1596" s="98">
        <f>R12+'Emission factors'!$I$16*'GHG Estimation'!R408+'Emission factors'!$I$17*'GHG Estimation'!R804</f>
        <v>321122.28432899993</v>
      </c>
      <c r="S1596" s="98">
        <f>S12+'Emission factors'!$I$16*'GHG Estimation'!S408+'Emission factors'!$I$17*'GHG Estimation'!S804</f>
        <v>355829.78648699995</v>
      </c>
      <c r="T1596" s="98">
        <f>T12+'Emission factors'!$I$16*'GHG Estimation'!T408+'Emission factors'!$I$17*'GHG Estimation'!T804</f>
        <v>389143.06896674994</v>
      </c>
      <c r="U1596" s="98">
        <f>U12+'Emission factors'!$I$16*'GHG Estimation'!U408+'Emission factors'!$I$17*'GHG Estimation'!U804</f>
        <v>428913.38001224992</v>
      </c>
    </row>
    <row r="1597" spans="1:21" x14ac:dyDescent="0.25">
      <c r="A1597" s="92" t="s">
        <v>11</v>
      </c>
      <c r="B1597" s="92" t="s">
        <v>12</v>
      </c>
      <c r="C1597" s="92" t="s">
        <v>13</v>
      </c>
      <c r="D1597" s="92" t="s">
        <v>14</v>
      </c>
      <c r="E1597" s="92" t="s">
        <v>15</v>
      </c>
      <c r="G1597" s="92" t="s">
        <v>97</v>
      </c>
      <c r="H1597" s="92" t="s">
        <v>93</v>
      </c>
      <c r="I1597" s="88" t="s">
        <v>201</v>
      </c>
      <c r="L1597" s="98">
        <f>L13+'Emission factors'!$I$16*'GHG Estimation'!L409+'Emission factors'!$I$17*'GHG Estimation'!L805</f>
        <v>1968895.2206017501</v>
      </c>
      <c r="M1597" s="98">
        <f>M13+'Emission factors'!$I$16*'GHG Estimation'!M409+'Emission factors'!$I$17*'GHG Estimation'!M805</f>
        <v>1963653.2661689995</v>
      </c>
      <c r="N1597" s="98">
        <f>N13+'Emission factors'!$I$16*'GHG Estimation'!N409+'Emission factors'!$I$17*'GHG Estimation'!N805</f>
        <v>2273162.2458037497</v>
      </c>
      <c r="O1597" s="98">
        <f>O13+'Emission factors'!$I$16*'GHG Estimation'!O409+'Emission factors'!$I$17*'GHG Estimation'!O805</f>
        <v>2473057.5185557492</v>
      </c>
      <c r="P1597" s="98">
        <f>P13+'Emission factors'!$I$16*'GHG Estimation'!P409+'Emission factors'!$I$17*'GHG Estimation'!P805</f>
        <v>2734913.7831539996</v>
      </c>
      <c r="Q1597" s="98">
        <f>Q13+'Emission factors'!$I$16*'GHG Estimation'!Q409+'Emission factors'!$I$17*'GHG Estimation'!Q805</f>
        <v>3023260.2216389999</v>
      </c>
      <c r="R1597" s="98">
        <f>R13+'Emission factors'!$I$16*'GHG Estimation'!R409+'Emission factors'!$I$17*'GHG Estimation'!R805</f>
        <v>3225562.27584675</v>
      </c>
      <c r="S1597" s="98">
        <f>S13+'Emission factors'!$I$16*'GHG Estimation'!S409+'Emission factors'!$I$17*'GHG Estimation'!S805</f>
        <v>3405954.0509767495</v>
      </c>
      <c r="T1597" s="98">
        <f>T13+'Emission factors'!$I$16*'GHG Estimation'!T409+'Emission factors'!$I$17*'GHG Estimation'!T805</f>
        <v>3678917.3393804999</v>
      </c>
      <c r="U1597" s="98">
        <f>U13+'Emission factors'!$I$16*'GHG Estimation'!U409+'Emission factors'!$I$17*'GHG Estimation'!U805</f>
        <v>4067616.4389524991</v>
      </c>
    </row>
    <row r="1598" spans="1:21" x14ac:dyDescent="0.25">
      <c r="A1598" s="92" t="s">
        <v>11</v>
      </c>
      <c r="B1598" s="92" t="s">
        <v>12</v>
      </c>
      <c r="C1598" s="92" t="s">
        <v>13</v>
      </c>
      <c r="D1598" s="92" t="s">
        <v>14</v>
      </c>
      <c r="E1598" s="92" t="s">
        <v>15</v>
      </c>
      <c r="G1598" s="92" t="s">
        <v>97</v>
      </c>
      <c r="H1598" s="92" t="s">
        <v>93</v>
      </c>
      <c r="I1598" s="88" t="s">
        <v>207</v>
      </c>
      <c r="L1598" s="98">
        <f>L14+'Emission factors'!$I$16*'GHG Estimation'!L410+'Emission factors'!$I$17*'GHG Estimation'!L806</f>
        <v>982589.94888599997</v>
      </c>
      <c r="M1598" s="98">
        <f>M14+'Emission factors'!$I$16*'GHG Estimation'!M410+'Emission factors'!$I$17*'GHG Estimation'!M806</f>
        <v>1107524.4943559999</v>
      </c>
      <c r="N1598" s="98">
        <f>N14+'Emission factors'!$I$16*'GHG Estimation'!N410+'Emission factors'!$I$17*'GHG Estimation'!N806</f>
        <v>1319656.1867422496</v>
      </c>
      <c r="O1598" s="98">
        <f>O14+'Emission factors'!$I$16*'GHG Estimation'!O410+'Emission factors'!$I$17*'GHG Estimation'!O806</f>
        <v>1468300.2556792498</v>
      </c>
      <c r="P1598" s="98">
        <f>P14+'Emission factors'!$I$16*'GHG Estimation'!P410+'Emission factors'!$I$17*'GHG Estimation'!P806</f>
        <v>1680143.7574057502</v>
      </c>
      <c r="Q1598" s="98">
        <f>Q14+'Emission factors'!$I$16*'GHG Estimation'!Q410+'Emission factors'!$I$17*'GHG Estimation'!Q806</f>
        <v>1893288.0115694993</v>
      </c>
      <c r="R1598" s="98">
        <f>R14+'Emission factors'!$I$16*'GHG Estimation'!R410+'Emission factors'!$I$17*'GHG Estimation'!R806</f>
        <v>1970577.63093975</v>
      </c>
      <c r="S1598" s="98">
        <f>S14+'Emission factors'!$I$16*'GHG Estimation'!S410+'Emission factors'!$I$17*'GHG Estimation'!S806</f>
        <v>1957258.5490972502</v>
      </c>
      <c r="T1598" s="98">
        <f>T14+'Emission factors'!$I$16*'GHG Estimation'!T410+'Emission factors'!$I$17*'GHG Estimation'!T806</f>
        <v>2039868.0122677495</v>
      </c>
      <c r="U1598" s="98">
        <f>U14+'Emission factors'!$I$16*'GHG Estimation'!U410+'Emission factors'!$I$17*'GHG Estimation'!U806</f>
        <v>2208194.724372</v>
      </c>
    </row>
    <row r="1599" spans="1:21" x14ac:dyDescent="0.25">
      <c r="A1599" s="92" t="s">
        <v>11</v>
      </c>
      <c r="B1599" s="92" t="s">
        <v>12</v>
      </c>
      <c r="C1599" s="92" t="s">
        <v>13</v>
      </c>
      <c r="D1599" s="92" t="s">
        <v>14</v>
      </c>
      <c r="E1599" s="92" t="s">
        <v>15</v>
      </c>
      <c r="G1599" s="92" t="s">
        <v>97</v>
      </c>
      <c r="H1599" s="92" t="s">
        <v>93</v>
      </c>
      <c r="I1599" s="88" t="s">
        <v>218</v>
      </c>
      <c r="L1599" s="98">
        <f>L15+'Emission factors'!$I$16*'GHG Estimation'!L411+'Emission factors'!$I$17*'GHG Estimation'!L807</f>
        <v>185205.33804149996</v>
      </c>
      <c r="M1599" s="98">
        <f>M15+'Emission factors'!$I$16*'GHG Estimation'!M411+'Emission factors'!$I$17*'GHG Estimation'!M807</f>
        <v>195315.37794299997</v>
      </c>
      <c r="N1599" s="98">
        <f>N15+'Emission factors'!$I$16*'GHG Estimation'!N411+'Emission factors'!$I$17*'GHG Estimation'!N807</f>
        <v>216298.77354749996</v>
      </c>
      <c r="O1599" s="98">
        <f>O15+'Emission factors'!$I$16*'GHG Estimation'!O411+'Emission factors'!$I$17*'GHG Estimation'!O807</f>
        <v>235545.23625674995</v>
      </c>
      <c r="P1599" s="98">
        <f>P15+'Emission factors'!$I$16*'GHG Estimation'!P411+'Emission factors'!$I$17*'GHG Estimation'!P807</f>
        <v>274708.01023574994</v>
      </c>
      <c r="Q1599" s="98">
        <f>Q15+'Emission factors'!$I$16*'GHG Estimation'!Q411+'Emission factors'!$I$17*'GHG Estimation'!Q807</f>
        <v>315966.00820049993</v>
      </c>
      <c r="R1599" s="98">
        <f>R15+'Emission factors'!$I$16*'GHG Estimation'!R411+'Emission factors'!$I$17*'GHG Estimation'!R807</f>
        <v>340836.08324325003</v>
      </c>
      <c r="S1599" s="98">
        <f>S15+'Emission factors'!$I$16*'GHG Estimation'!S411+'Emission factors'!$I$17*'GHG Estimation'!S807</f>
        <v>353890.34123624995</v>
      </c>
      <c r="T1599" s="98">
        <f>T15+'Emission factors'!$I$16*'GHG Estimation'!T411+'Emission factors'!$I$17*'GHG Estimation'!T807</f>
        <v>378892.8282037499</v>
      </c>
      <c r="U1599" s="98">
        <f>U15+'Emission factors'!$I$16*'GHG Estimation'!U411+'Emission factors'!$I$17*'GHG Estimation'!U807</f>
        <v>417666.15534524998</v>
      </c>
    </row>
    <row r="1600" spans="1:21" x14ac:dyDescent="0.25">
      <c r="A1600" s="92" t="s">
        <v>11</v>
      </c>
      <c r="B1600" s="92" t="s">
        <v>12</v>
      </c>
      <c r="C1600" s="92" t="s">
        <v>13</v>
      </c>
      <c r="D1600" s="92" t="s">
        <v>14</v>
      </c>
      <c r="E1600" s="92" t="s">
        <v>15</v>
      </c>
      <c r="G1600" s="92" t="s">
        <v>97</v>
      </c>
      <c r="H1600" s="92" t="s">
        <v>93</v>
      </c>
      <c r="I1600" s="88" t="s">
        <v>194</v>
      </c>
      <c r="L1600" s="98">
        <f>L16+'Emission factors'!$I$16*'GHG Estimation'!L412+'Emission factors'!$I$17*'GHG Estimation'!L808</f>
        <v>264668.07076500001</v>
      </c>
      <c r="M1600" s="98">
        <f>M16+'Emission factors'!$I$16*'GHG Estimation'!M412+'Emission factors'!$I$17*'GHG Estimation'!M808</f>
        <v>276008.76267299999</v>
      </c>
      <c r="N1600" s="98">
        <f>N16+'Emission factors'!$I$16*'GHG Estimation'!N412+'Emission factors'!$I$17*'GHG Estimation'!N808</f>
        <v>304220.29158150003</v>
      </c>
      <c r="O1600" s="98">
        <f>O16+'Emission factors'!$I$16*'GHG Estimation'!O412+'Emission factors'!$I$17*'GHG Estimation'!O808</f>
        <v>317593.89598124992</v>
      </c>
      <c r="P1600" s="98">
        <f>P16+'Emission factors'!$I$16*'GHG Estimation'!P412+'Emission factors'!$I$17*'GHG Estimation'!P808</f>
        <v>358929.7833135</v>
      </c>
      <c r="Q1600" s="98">
        <f>Q16+'Emission factors'!$I$16*'GHG Estimation'!Q412+'Emission factors'!$I$17*'GHG Estimation'!Q808</f>
        <v>385334.27889599995</v>
      </c>
      <c r="R1600" s="98">
        <f>R16+'Emission factors'!$I$16*'GHG Estimation'!R412+'Emission factors'!$I$17*'GHG Estimation'!R808</f>
        <v>415080.22834424995</v>
      </c>
      <c r="S1600" s="98">
        <f>S16+'Emission factors'!$I$16*'GHG Estimation'!S412+'Emission factors'!$I$17*'GHG Estimation'!S808</f>
        <v>445285.72506075009</v>
      </c>
      <c r="T1600" s="98">
        <f>T16+'Emission factors'!$I$16*'GHG Estimation'!T412+'Emission factors'!$I$17*'GHG Estimation'!T808</f>
        <v>480577.39747499995</v>
      </c>
      <c r="U1600" s="98">
        <f>U16+'Emission factors'!$I$16*'GHG Estimation'!U412+'Emission factors'!$I$17*'GHG Estimation'!U808</f>
        <v>521516.04903300002</v>
      </c>
    </row>
    <row r="1601" spans="1:21" x14ac:dyDescent="0.25">
      <c r="A1601" s="92" t="s">
        <v>11</v>
      </c>
      <c r="B1601" s="92" t="s">
        <v>12</v>
      </c>
      <c r="C1601" s="92" t="s">
        <v>13</v>
      </c>
      <c r="D1601" s="92" t="s">
        <v>14</v>
      </c>
      <c r="E1601" s="92" t="s">
        <v>15</v>
      </c>
      <c r="G1601" s="92" t="s">
        <v>97</v>
      </c>
      <c r="H1601" s="92" t="s">
        <v>93</v>
      </c>
      <c r="I1601" s="88" t="s">
        <v>195</v>
      </c>
      <c r="L1601" s="98">
        <f>L17+'Emission factors'!$I$16*'GHG Estimation'!L413+'Emission factors'!$I$17*'GHG Estimation'!L809</f>
        <v>386074.22788724996</v>
      </c>
      <c r="M1601" s="98">
        <f>M17+'Emission factors'!$I$16*'GHG Estimation'!M413+'Emission factors'!$I$17*'GHG Estimation'!M809</f>
        <v>397204.61850299995</v>
      </c>
      <c r="N1601" s="98">
        <f>N17+'Emission factors'!$I$16*'GHG Estimation'!N413+'Emission factors'!$I$17*'GHG Estimation'!N809</f>
        <v>451571.39701799996</v>
      </c>
      <c r="O1601" s="98">
        <f>O17+'Emission factors'!$I$16*'GHG Estimation'!O413+'Emission factors'!$I$17*'GHG Estimation'!O809</f>
        <v>500680.6432267499</v>
      </c>
      <c r="P1601" s="98">
        <f>P17+'Emission factors'!$I$16*'GHG Estimation'!P413+'Emission factors'!$I$17*'GHG Estimation'!P809</f>
        <v>571092.63144674979</v>
      </c>
      <c r="Q1601" s="98">
        <f>Q17+'Emission factors'!$I$16*'GHG Estimation'!Q413+'Emission factors'!$I$17*'GHG Estimation'!Q809</f>
        <v>654138.27507524996</v>
      </c>
      <c r="R1601" s="98">
        <f>R17+'Emission factors'!$I$16*'GHG Estimation'!R413+'Emission factors'!$I$17*'GHG Estimation'!R809</f>
        <v>688448.54145899985</v>
      </c>
      <c r="S1601" s="98">
        <f>S17+'Emission factors'!$I$16*'GHG Estimation'!S413+'Emission factors'!$I$17*'GHG Estimation'!S809</f>
        <v>722104.53715574997</v>
      </c>
      <c r="T1601" s="98">
        <f>T17+'Emission factors'!$I$16*'GHG Estimation'!T413+'Emission factors'!$I$17*'GHG Estimation'!T809</f>
        <v>803421.03682574991</v>
      </c>
      <c r="U1601" s="98">
        <f>U17+'Emission factors'!$I$16*'GHG Estimation'!U413+'Emission factors'!$I$17*'GHG Estimation'!U809</f>
        <v>913782.48163649987</v>
      </c>
    </row>
    <row r="1602" spans="1:21" x14ac:dyDescent="0.25">
      <c r="A1602" s="92" t="s">
        <v>11</v>
      </c>
      <c r="B1602" s="92" t="s">
        <v>12</v>
      </c>
      <c r="C1602" s="92" t="s">
        <v>13</v>
      </c>
      <c r="D1602" s="92" t="s">
        <v>14</v>
      </c>
      <c r="E1602" s="92" t="s">
        <v>15</v>
      </c>
      <c r="G1602" s="92" t="s">
        <v>97</v>
      </c>
      <c r="H1602" s="92" t="s">
        <v>93</v>
      </c>
      <c r="I1602" s="88" t="s">
        <v>209</v>
      </c>
      <c r="L1602" s="98">
        <f>L18+'Emission factors'!$I$16*'GHG Estimation'!L414+'Emission factors'!$I$17*'GHG Estimation'!L810</f>
        <v>1594675.7544479996</v>
      </c>
      <c r="M1602" s="98">
        <f>M18+'Emission factors'!$I$16*'GHG Estimation'!M414+'Emission factors'!$I$17*'GHG Estimation'!M810</f>
        <v>1690635.4552079998</v>
      </c>
      <c r="N1602" s="98">
        <f>N18+'Emission factors'!$I$16*'GHG Estimation'!N414+'Emission factors'!$I$17*'GHG Estimation'!N810</f>
        <v>1950653.5307332501</v>
      </c>
      <c r="O1602" s="98">
        <f>O18+'Emission factors'!$I$16*'GHG Estimation'!O414+'Emission factors'!$I$17*'GHG Estimation'!O810</f>
        <v>2299886.087793</v>
      </c>
      <c r="P1602" s="98">
        <f>P18+'Emission factors'!$I$16*'GHG Estimation'!P414+'Emission factors'!$I$17*'GHG Estimation'!P810</f>
        <v>2607393.3106829994</v>
      </c>
      <c r="Q1602" s="98">
        <f>Q18+'Emission factors'!$I$16*'GHG Estimation'!Q414+'Emission factors'!$I$17*'GHG Estimation'!Q810</f>
        <v>2943236.6854694998</v>
      </c>
      <c r="R1602" s="98">
        <f>R18+'Emission factors'!$I$16*'GHG Estimation'!R414+'Emission factors'!$I$17*'GHG Estimation'!R810</f>
        <v>3200590.9446262494</v>
      </c>
      <c r="S1602" s="98">
        <f>S18+'Emission factors'!$I$16*'GHG Estimation'!S414+'Emission factors'!$I$17*'GHG Estimation'!S810</f>
        <v>3448107.7766677504</v>
      </c>
      <c r="T1602" s="98">
        <f>T18+'Emission factors'!$I$16*'GHG Estimation'!T414+'Emission factors'!$I$17*'GHG Estimation'!T810</f>
        <v>3792394.3588912496</v>
      </c>
      <c r="U1602" s="98">
        <f>U18+'Emission factors'!$I$16*'GHG Estimation'!U414+'Emission factors'!$I$17*'GHG Estimation'!U810</f>
        <v>4314198.598584</v>
      </c>
    </row>
    <row r="1603" spans="1:21" x14ac:dyDescent="0.25">
      <c r="A1603" s="92" t="s">
        <v>11</v>
      </c>
      <c r="B1603" s="92" t="s">
        <v>12</v>
      </c>
      <c r="C1603" s="92" t="s">
        <v>13</v>
      </c>
      <c r="D1603" s="92" t="s">
        <v>14</v>
      </c>
      <c r="E1603" s="92" t="s">
        <v>15</v>
      </c>
      <c r="G1603" s="92" t="s">
        <v>97</v>
      </c>
      <c r="H1603" s="92" t="s">
        <v>93</v>
      </c>
      <c r="I1603" s="88" t="s">
        <v>208</v>
      </c>
      <c r="L1603" s="98">
        <f>L19+'Emission factors'!$I$16*'GHG Estimation'!L415+'Emission factors'!$I$17*'GHG Estimation'!L811</f>
        <v>1382606.3735557501</v>
      </c>
      <c r="M1603" s="98">
        <f>M19+'Emission factors'!$I$16*'GHG Estimation'!M415+'Emission factors'!$I$17*'GHG Estimation'!M811</f>
        <v>1464102.0187709997</v>
      </c>
      <c r="N1603" s="98">
        <f>N19+'Emission factors'!$I$16*'GHG Estimation'!N415+'Emission factors'!$I$17*'GHG Estimation'!N811</f>
        <v>1649681.2257764998</v>
      </c>
      <c r="O1603" s="98">
        <f>O19+'Emission factors'!$I$16*'GHG Estimation'!O415+'Emission factors'!$I$17*'GHG Estimation'!O811</f>
        <v>1846569.9689430001</v>
      </c>
      <c r="P1603" s="98">
        <f>P19+'Emission factors'!$I$16*'GHG Estimation'!P415+'Emission factors'!$I$17*'GHG Estimation'!P811</f>
        <v>2092840.5711045</v>
      </c>
      <c r="Q1603" s="98">
        <f>Q19+'Emission factors'!$I$16*'GHG Estimation'!Q415+'Emission factors'!$I$17*'GHG Estimation'!Q811</f>
        <v>2279837.3645984996</v>
      </c>
      <c r="R1603" s="98">
        <f>R19+'Emission factors'!$I$16*'GHG Estimation'!R415+'Emission factors'!$I$17*'GHG Estimation'!R811</f>
        <v>2421027.4210657501</v>
      </c>
      <c r="S1603" s="98">
        <f>S19+'Emission factors'!$I$16*'GHG Estimation'!S415+'Emission factors'!$I$17*'GHG Estimation'!S811</f>
        <v>2561617.7294032504</v>
      </c>
      <c r="T1603" s="98">
        <f>T19+'Emission factors'!$I$16*'GHG Estimation'!T415+'Emission factors'!$I$17*'GHG Estimation'!T811</f>
        <v>2762821.5435292497</v>
      </c>
      <c r="U1603" s="98">
        <f>U19+'Emission factors'!$I$16*'GHG Estimation'!U415+'Emission factors'!$I$17*'GHG Estimation'!U811</f>
        <v>3063194.1003562491</v>
      </c>
    </row>
    <row r="1604" spans="1:21" x14ac:dyDescent="0.25">
      <c r="A1604" s="92" t="s">
        <v>11</v>
      </c>
      <c r="B1604" s="92" t="s">
        <v>12</v>
      </c>
      <c r="C1604" s="92" t="s">
        <v>13</v>
      </c>
      <c r="D1604" s="92" t="s">
        <v>14</v>
      </c>
      <c r="E1604" s="92" t="s">
        <v>15</v>
      </c>
      <c r="G1604" s="92" t="s">
        <v>97</v>
      </c>
      <c r="H1604" s="92" t="s">
        <v>93</v>
      </c>
      <c r="I1604" s="88" t="s">
        <v>226</v>
      </c>
      <c r="L1604" s="98">
        <f>L20+'Emission factors'!$I$16*'GHG Estimation'!L416+'Emission factors'!$I$17*'GHG Estimation'!L812</f>
        <v>0</v>
      </c>
      <c r="M1604" s="98">
        <f>M20+'Emission factors'!$I$16*'GHG Estimation'!M416+'Emission factors'!$I$17*'GHG Estimation'!M812</f>
        <v>0</v>
      </c>
      <c r="N1604" s="98">
        <f>N20+'Emission factors'!$I$16*'GHG Estimation'!N416+'Emission factors'!$I$17*'GHG Estimation'!N812</f>
        <v>0</v>
      </c>
      <c r="O1604" s="98">
        <f>O20+'Emission factors'!$I$16*'GHG Estimation'!O416+'Emission factors'!$I$17*'GHG Estimation'!O812</f>
        <v>0</v>
      </c>
      <c r="P1604" s="98">
        <f>P20+'Emission factors'!$I$16*'GHG Estimation'!P416+'Emission factors'!$I$17*'GHG Estimation'!P812</f>
        <v>0</v>
      </c>
      <c r="Q1604" s="98">
        <f>Q20+'Emission factors'!$I$16*'GHG Estimation'!Q416+'Emission factors'!$I$17*'GHG Estimation'!Q812</f>
        <v>0</v>
      </c>
      <c r="R1604" s="98">
        <f>R20+'Emission factors'!$I$16*'GHG Estimation'!R416+'Emission factors'!$I$17*'GHG Estimation'!R812</f>
        <v>0</v>
      </c>
      <c r="S1604" s="98">
        <f>S20+'Emission factors'!$I$16*'GHG Estimation'!S416+'Emission factors'!$I$17*'GHG Estimation'!S812</f>
        <v>0</v>
      </c>
      <c r="T1604" s="98">
        <f>T20+'Emission factors'!$I$16*'GHG Estimation'!T416+'Emission factors'!$I$17*'GHG Estimation'!T812</f>
        <v>0</v>
      </c>
      <c r="U1604" s="98">
        <f>U20+'Emission factors'!$I$16*'GHG Estimation'!U416+'Emission factors'!$I$17*'GHG Estimation'!U812</f>
        <v>0</v>
      </c>
    </row>
    <row r="1605" spans="1:21" x14ac:dyDescent="0.25">
      <c r="A1605" s="92" t="s">
        <v>11</v>
      </c>
      <c r="B1605" s="92" t="s">
        <v>12</v>
      </c>
      <c r="C1605" s="92" t="s">
        <v>13</v>
      </c>
      <c r="D1605" s="92" t="s">
        <v>14</v>
      </c>
      <c r="E1605" s="92" t="s">
        <v>15</v>
      </c>
      <c r="G1605" s="92" t="s">
        <v>97</v>
      </c>
      <c r="H1605" s="92" t="s">
        <v>93</v>
      </c>
      <c r="I1605" s="88" t="s">
        <v>196</v>
      </c>
      <c r="L1605" s="98">
        <f>L21+'Emission factors'!$I$16*'GHG Estimation'!L417+'Emission factors'!$I$17*'GHG Estimation'!L813</f>
        <v>990838.43290424976</v>
      </c>
      <c r="M1605" s="98">
        <f>M21+'Emission factors'!$I$16*'GHG Estimation'!M417+'Emission factors'!$I$17*'GHG Estimation'!M813</f>
        <v>1036816.5265394999</v>
      </c>
      <c r="N1605" s="98">
        <f>N21+'Emission factors'!$I$16*'GHG Estimation'!N417+'Emission factors'!$I$17*'GHG Estimation'!N813</f>
        <v>1246494.7038494998</v>
      </c>
      <c r="O1605" s="98">
        <f>O21+'Emission factors'!$I$16*'GHG Estimation'!O417+'Emission factors'!$I$17*'GHG Estimation'!O813</f>
        <v>1426606.0772565003</v>
      </c>
      <c r="P1605" s="98">
        <f>P21+'Emission factors'!$I$16*'GHG Estimation'!P417+'Emission factors'!$I$17*'GHG Estimation'!P813</f>
        <v>1644135.5028104996</v>
      </c>
      <c r="Q1605" s="98">
        <f>Q21+'Emission factors'!$I$16*'GHG Estimation'!Q417+'Emission factors'!$I$17*'GHG Estimation'!Q813</f>
        <v>1873675.4688329997</v>
      </c>
      <c r="R1605" s="98">
        <f>R21+'Emission factors'!$I$16*'GHG Estimation'!R417+'Emission factors'!$I$17*'GHG Estimation'!R813</f>
        <v>2006437.8957367497</v>
      </c>
      <c r="S1605" s="98">
        <f>S21+'Emission factors'!$I$16*'GHG Estimation'!S417+'Emission factors'!$I$17*'GHG Estimation'!S813</f>
        <v>2151156.3405517498</v>
      </c>
      <c r="T1605" s="98">
        <f>T21+'Emission factors'!$I$16*'GHG Estimation'!T417+'Emission factors'!$I$17*'GHG Estimation'!T813</f>
        <v>2378266.1583082494</v>
      </c>
      <c r="U1605" s="98">
        <f>U21+'Emission factors'!$I$16*'GHG Estimation'!U417+'Emission factors'!$I$17*'GHG Estimation'!U813</f>
        <v>2707722.6049597496</v>
      </c>
    </row>
    <row r="1606" spans="1:21" x14ac:dyDescent="0.25">
      <c r="A1606" s="92" t="s">
        <v>11</v>
      </c>
      <c r="B1606" s="92" t="s">
        <v>12</v>
      </c>
      <c r="C1606" s="92" t="s">
        <v>13</v>
      </c>
      <c r="D1606" s="92" t="s">
        <v>14</v>
      </c>
      <c r="E1606" s="92" t="s">
        <v>15</v>
      </c>
      <c r="G1606" s="92" t="s">
        <v>97</v>
      </c>
      <c r="H1606" s="92" t="s">
        <v>93</v>
      </c>
      <c r="I1606" s="88" t="s">
        <v>197</v>
      </c>
      <c r="L1606" s="98">
        <f>L22+'Emission factors'!$I$16*'GHG Estimation'!L418+'Emission factors'!$I$17*'GHG Estimation'!L814</f>
        <v>3593309.1355612502</v>
      </c>
      <c r="M1606" s="98">
        <f>M22+'Emission factors'!$I$16*'GHG Estimation'!M418+'Emission factors'!$I$17*'GHG Estimation'!M814</f>
        <v>3837624.7145984992</v>
      </c>
      <c r="N1606" s="98">
        <f>N22+'Emission factors'!$I$16*'GHG Estimation'!N418+'Emission factors'!$I$17*'GHG Estimation'!N814</f>
        <v>4423905.7727077501</v>
      </c>
      <c r="O1606" s="98">
        <f>O22+'Emission factors'!$I$16*'GHG Estimation'!O418+'Emission factors'!$I$17*'GHG Estimation'!O814</f>
        <v>4854376.9400699995</v>
      </c>
      <c r="P1606" s="98">
        <f>P22+'Emission factors'!$I$16*'GHG Estimation'!P418+'Emission factors'!$I$17*'GHG Estimation'!P814</f>
        <v>5379530.4225652488</v>
      </c>
      <c r="Q1606" s="98">
        <f>Q22+'Emission factors'!$I$16*'GHG Estimation'!Q418+'Emission factors'!$I$17*'GHG Estimation'!Q814</f>
        <v>5976420.0125279995</v>
      </c>
      <c r="R1606" s="98">
        <f>R22+'Emission factors'!$I$16*'GHG Estimation'!R418+'Emission factors'!$I$17*'GHG Estimation'!R814</f>
        <v>6409297.9613459995</v>
      </c>
      <c r="S1606" s="98">
        <f>S22+'Emission factors'!$I$16*'GHG Estimation'!S418+'Emission factors'!$I$17*'GHG Estimation'!S814</f>
        <v>6677471.0536484998</v>
      </c>
      <c r="T1606" s="98">
        <f>T22+'Emission factors'!$I$16*'GHG Estimation'!T418+'Emission factors'!$I$17*'GHG Estimation'!T814</f>
        <v>6992011.6864237487</v>
      </c>
      <c r="U1606" s="98">
        <f>U22+'Emission factors'!$I$16*'GHG Estimation'!U418+'Emission factors'!$I$17*'GHG Estimation'!U814</f>
        <v>7571781.193409998</v>
      </c>
    </row>
    <row r="1607" spans="1:21" x14ac:dyDescent="0.25">
      <c r="A1607" s="92" t="s">
        <v>11</v>
      </c>
      <c r="B1607" s="92" t="s">
        <v>12</v>
      </c>
      <c r="C1607" s="92" t="s">
        <v>13</v>
      </c>
      <c r="D1607" s="92" t="s">
        <v>14</v>
      </c>
      <c r="E1607" s="92" t="s">
        <v>15</v>
      </c>
      <c r="G1607" s="92" t="s">
        <v>97</v>
      </c>
      <c r="H1607" s="92" t="s">
        <v>93</v>
      </c>
      <c r="I1607" s="88" t="s">
        <v>229</v>
      </c>
      <c r="L1607" s="98">
        <f>L23+'Emission factors'!$I$16*'GHG Estimation'!L419+'Emission factors'!$I$17*'GHG Estimation'!L815</f>
        <v>46118.294496749993</v>
      </c>
      <c r="M1607" s="98">
        <f>M23+'Emission factors'!$I$16*'GHG Estimation'!M419+'Emission factors'!$I$17*'GHG Estimation'!M815</f>
        <v>53603.462713499997</v>
      </c>
      <c r="N1607" s="98">
        <f>N23+'Emission factors'!$I$16*'GHG Estimation'!N419+'Emission factors'!$I$17*'GHG Estimation'!N815</f>
        <v>60060.491279249996</v>
      </c>
      <c r="O1607" s="98">
        <f>O23+'Emission factors'!$I$16*'GHG Estimation'!O419+'Emission factors'!$I$17*'GHG Estimation'!O815</f>
        <v>65559.480624749995</v>
      </c>
      <c r="P1607" s="98">
        <f>P23+'Emission factors'!$I$16*'GHG Estimation'!P419+'Emission factors'!$I$17*'GHG Estimation'!P815</f>
        <v>72530.579016000018</v>
      </c>
      <c r="Q1607" s="98">
        <f>Q23+'Emission factors'!$I$16*'GHG Estimation'!Q419+'Emission factors'!$I$17*'GHG Estimation'!Q815</f>
        <v>65614.003181999986</v>
      </c>
      <c r="R1607" s="98">
        <f>R23+'Emission factors'!$I$16*'GHG Estimation'!R419+'Emission factors'!$I$17*'GHG Estimation'!R815</f>
        <v>80911.474958999999</v>
      </c>
      <c r="S1607" s="98">
        <f>S23+'Emission factors'!$I$16*'GHG Estimation'!S419+'Emission factors'!$I$17*'GHG Estimation'!S815</f>
        <v>99604.923158999984</v>
      </c>
      <c r="T1607" s="98">
        <f>T23+'Emission factors'!$I$16*'GHG Estimation'!T419+'Emission factors'!$I$17*'GHG Estimation'!T815</f>
        <v>111288.32828399999</v>
      </c>
      <c r="U1607" s="98">
        <f>U23+'Emission factors'!$I$16*'GHG Estimation'!U419+'Emission factors'!$I$17*'GHG Estimation'!U815</f>
        <v>125137.0578255</v>
      </c>
    </row>
    <row r="1608" spans="1:21" x14ac:dyDescent="0.25">
      <c r="A1608" s="92" t="s">
        <v>11</v>
      </c>
      <c r="B1608" s="92" t="s">
        <v>12</v>
      </c>
      <c r="C1608" s="92" t="s">
        <v>13</v>
      </c>
      <c r="D1608" s="92" t="s">
        <v>14</v>
      </c>
      <c r="E1608" s="92" t="s">
        <v>15</v>
      </c>
      <c r="G1608" s="92" t="s">
        <v>97</v>
      </c>
      <c r="H1608" s="92" t="s">
        <v>93</v>
      </c>
      <c r="I1608" s="88" t="s">
        <v>198</v>
      </c>
      <c r="L1608" s="98">
        <f>L24+'Emission factors'!$I$16*'GHG Estimation'!L420+'Emission factors'!$I$17*'GHG Estimation'!L816</f>
        <v>84338.607129000011</v>
      </c>
      <c r="M1608" s="98">
        <f>M24+'Emission factors'!$I$16*'GHG Estimation'!M420+'Emission factors'!$I$17*'GHG Estimation'!M816</f>
        <v>88856.190443999993</v>
      </c>
      <c r="N1608" s="98">
        <f>N24+'Emission factors'!$I$16*'GHG Estimation'!N420+'Emission factors'!$I$17*'GHG Estimation'!N816</f>
        <v>98927.285661749993</v>
      </c>
      <c r="O1608" s="98">
        <f>O24+'Emission factors'!$I$16*'GHG Estimation'!O420+'Emission factors'!$I$17*'GHG Estimation'!O816</f>
        <v>108289.58763524998</v>
      </c>
      <c r="P1608" s="98">
        <f>P24+'Emission factors'!$I$16*'GHG Estimation'!P420+'Emission factors'!$I$17*'GHG Estimation'!P816</f>
        <v>125697.86127149998</v>
      </c>
      <c r="Q1608" s="98">
        <f>Q24+'Emission factors'!$I$16*'GHG Estimation'!Q420+'Emission factors'!$I$17*'GHG Estimation'!Q816</f>
        <v>145162.41420974999</v>
      </c>
      <c r="R1608" s="98">
        <f>R24+'Emission factors'!$I$16*'GHG Estimation'!R420+'Emission factors'!$I$17*'GHG Estimation'!R816</f>
        <v>160000.33871849999</v>
      </c>
      <c r="S1608" s="98">
        <f>S24+'Emission factors'!$I$16*'GHG Estimation'!S420+'Emission factors'!$I$17*'GHG Estimation'!S816</f>
        <v>172509.37113900002</v>
      </c>
      <c r="T1608" s="98">
        <f>T24+'Emission factors'!$I$16*'GHG Estimation'!T420+'Emission factors'!$I$17*'GHG Estimation'!T816</f>
        <v>181661.37182024994</v>
      </c>
      <c r="U1608" s="98">
        <f>U24+'Emission factors'!$I$16*'GHG Estimation'!U420+'Emission factors'!$I$17*'GHG Estimation'!U816</f>
        <v>184138.25370674999</v>
      </c>
    </row>
    <row r="1609" spans="1:21" x14ac:dyDescent="0.25">
      <c r="A1609" s="92" t="s">
        <v>11</v>
      </c>
      <c r="B1609" s="92" t="s">
        <v>12</v>
      </c>
      <c r="C1609" s="92" t="s">
        <v>13</v>
      </c>
      <c r="D1609" s="92" t="s">
        <v>14</v>
      </c>
      <c r="E1609" s="92" t="s">
        <v>15</v>
      </c>
      <c r="G1609" s="92" t="s">
        <v>97</v>
      </c>
      <c r="H1609" s="92" t="s">
        <v>93</v>
      </c>
      <c r="I1609" s="88" t="s">
        <v>231</v>
      </c>
      <c r="L1609" s="98">
        <f>L25+'Emission factors'!$I$16*'GHG Estimation'!L421+'Emission factors'!$I$17*'GHG Estimation'!L817</f>
        <v>31685.394698999997</v>
      </c>
      <c r="M1609" s="98">
        <f>M25+'Emission factors'!$I$16*'GHG Estimation'!M421+'Emission factors'!$I$17*'GHG Estimation'!M817</f>
        <v>32261.776018499997</v>
      </c>
      <c r="N1609" s="98">
        <f>N25+'Emission factors'!$I$16*'GHG Estimation'!N421+'Emission factors'!$I$17*'GHG Estimation'!N817</f>
        <v>35478.606896249999</v>
      </c>
      <c r="O1609" s="98">
        <f>O25+'Emission factors'!$I$16*'GHG Estimation'!O421+'Emission factors'!$I$17*'GHG Estimation'!O817</f>
        <v>38991.417370499992</v>
      </c>
      <c r="P1609" s="98">
        <f>P25+'Emission factors'!$I$16*'GHG Estimation'!P421+'Emission factors'!$I$17*'GHG Estimation'!P817</f>
        <v>42621.061895999999</v>
      </c>
      <c r="Q1609" s="98">
        <f>Q25+'Emission factors'!$I$16*'GHG Estimation'!Q421+'Emission factors'!$I$17*'GHG Estimation'!Q817</f>
        <v>49070.301524999988</v>
      </c>
      <c r="R1609" s="98">
        <f>R25+'Emission factors'!$I$16*'GHG Estimation'!R421+'Emission factors'!$I$17*'GHG Estimation'!R817</f>
        <v>55605.219458249994</v>
      </c>
      <c r="S1609" s="98">
        <f>S25+'Emission factors'!$I$16*'GHG Estimation'!S421+'Emission factors'!$I$17*'GHG Estimation'!S817</f>
        <v>58362.503067749996</v>
      </c>
      <c r="T1609" s="98">
        <f>T25+'Emission factors'!$I$16*'GHG Estimation'!T421+'Emission factors'!$I$17*'GHG Estimation'!T817</f>
        <v>64928.576747999999</v>
      </c>
      <c r="U1609" s="98">
        <f>U25+'Emission factors'!$I$16*'GHG Estimation'!U421+'Emission factors'!$I$17*'GHG Estimation'!U817</f>
        <v>69555.2051775</v>
      </c>
    </row>
    <row r="1610" spans="1:21" x14ac:dyDescent="0.25">
      <c r="A1610" s="92" t="s">
        <v>11</v>
      </c>
      <c r="B1610" s="92" t="s">
        <v>12</v>
      </c>
      <c r="C1610" s="92" t="s">
        <v>13</v>
      </c>
      <c r="D1610" s="92" t="s">
        <v>14</v>
      </c>
      <c r="E1610" s="92" t="s">
        <v>15</v>
      </c>
      <c r="G1610" s="92" t="s">
        <v>97</v>
      </c>
      <c r="H1610" s="92" t="s">
        <v>93</v>
      </c>
      <c r="I1610" s="88" t="s">
        <v>230</v>
      </c>
      <c r="L1610" s="98">
        <f>L26+'Emission factors'!$I$16*'GHG Estimation'!L422+'Emission factors'!$I$17*'GHG Estimation'!L818</f>
        <v>45261.511454250001</v>
      </c>
      <c r="M1610" s="98">
        <f>M26+'Emission factors'!$I$16*'GHG Estimation'!M422+'Emission factors'!$I$17*'GHG Estimation'!M818</f>
        <v>44537.140336500001</v>
      </c>
      <c r="N1610" s="98">
        <f>N26+'Emission factors'!$I$16*'GHG Estimation'!N422+'Emission factors'!$I$17*'GHG Estimation'!N818</f>
        <v>51959.997059250003</v>
      </c>
      <c r="O1610" s="98">
        <f>O26+'Emission factors'!$I$16*'GHG Estimation'!O422+'Emission factors'!$I$17*'GHG Estimation'!O818</f>
        <v>52816.780101749995</v>
      </c>
      <c r="P1610" s="98">
        <f>P26+'Emission factors'!$I$16*'GHG Estimation'!P422+'Emission factors'!$I$17*'GHG Estimation'!P818</f>
        <v>58510.492865999979</v>
      </c>
      <c r="Q1610" s="98">
        <f>Q26+'Emission factors'!$I$16*'GHG Estimation'!Q422+'Emission factors'!$I$17*'GHG Estimation'!Q818</f>
        <v>68192.141246249987</v>
      </c>
      <c r="R1610" s="98">
        <f>R26+'Emission factors'!$I$16*'GHG Estimation'!R422+'Emission factors'!$I$17*'GHG Estimation'!R818</f>
        <v>71518.017238500004</v>
      </c>
      <c r="S1610" s="98">
        <f>S26+'Emission factors'!$I$16*'GHG Estimation'!S422+'Emission factors'!$I$17*'GHG Estimation'!S818</f>
        <v>71782.841087999986</v>
      </c>
      <c r="T1610" s="98">
        <f>T26+'Emission factors'!$I$16*'GHG Estimation'!T422+'Emission factors'!$I$17*'GHG Estimation'!T818</f>
        <v>78045.146234999978</v>
      </c>
      <c r="U1610" s="98">
        <f>U26+'Emission factors'!$I$16*'GHG Estimation'!U422+'Emission factors'!$I$17*'GHG Estimation'!U818</f>
        <v>77936.101120499981</v>
      </c>
    </row>
    <row r="1611" spans="1:21" x14ac:dyDescent="0.25">
      <c r="A1611" s="92" t="s">
        <v>11</v>
      </c>
      <c r="B1611" s="92" t="s">
        <v>12</v>
      </c>
      <c r="C1611" s="92" t="s">
        <v>13</v>
      </c>
      <c r="D1611" s="92" t="s">
        <v>14</v>
      </c>
      <c r="E1611" s="92" t="s">
        <v>15</v>
      </c>
      <c r="G1611" s="92" t="s">
        <v>97</v>
      </c>
      <c r="H1611" s="92" t="s">
        <v>93</v>
      </c>
      <c r="I1611" s="88" t="s">
        <v>232</v>
      </c>
      <c r="L1611" s="98">
        <f>L27+'Emission factors'!$I$16*'GHG Estimation'!L423+'Emission factors'!$I$17*'GHG Estimation'!L819</f>
        <v>492658.03837424994</v>
      </c>
      <c r="M1611" s="98">
        <f>M27+'Emission factors'!$I$16*'GHG Estimation'!M423+'Emission factors'!$I$17*'GHG Estimation'!M819</f>
        <v>526166.04427274992</v>
      </c>
      <c r="N1611" s="98">
        <f>N27+'Emission factors'!$I$16*'GHG Estimation'!N423+'Emission factors'!$I$17*'GHG Estimation'!N819</f>
        <v>616120.47479849996</v>
      </c>
      <c r="O1611" s="98">
        <f>O27+'Emission factors'!$I$16*'GHG Estimation'!O423+'Emission factors'!$I$17*'GHG Estimation'!O819</f>
        <v>706573.39727624995</v>
      </c>
      <c r="P1611" s="98">
        <f>P27+'Emission factors'!$I$16*'GHG Estimation'!P423+'Emission factors'!$I$17*'GHG Estimation'!P819</f>
        <v>832948.89604499994</v>
      </c>
      <c r="Q1611" s="98">
        <f>Q27+'Emission factors'!$I$16*'GHG Estimation'!Q423+'Emission factors'!$I$17*'GHG Estimation'!Q819</f>
        <v>959059.5709642499</v>
      </c>
      <c r="R1611" s="98">
        <f>R27+'Emission factors'!$I$16*'GHG Estimation'!R423+'Emission factors'!$I$17*'GHG Estimation'!R819</f>
        <v>1049278.8253394999</v>
      </c>
      <c r="S1611" s="98">
        <f>S27+'Emission factors'!$I$16*'GHG Estimation'!S423+'Emission factors'!$I$17*'GHG Estimation'!S819</f>
        <v>1120173.7276379997</v>
      </c>
      <c r="T1611" s="98">
        <f>T27+'Emission factors'!$I$16*'GHG Estimation'!T423+'Emission factors'!$I$17*'GHG Estimation'!T819</f>
        <v>1248566.5610249999</v>
      </c>
      <c r="U1611" s="98">
        <f>U27+'Emission factors'!$I$16*'GHG Estimation'!U423+'Emission factors'!$I$17*'GHG Estimation'!U819</f>
        <v>1424643.2651954996</v>
      </c>
    </row>
    <row r="1612" spans="1:21" x14ac:dyDescent="0.25">
      <c r="A1612" s="92" t="s">
        <v>11</v>
      </c>
      <c r="B1612" s="92" t="s">
        <v>12</v>
      </c>
      <c r="C1612" s="92" t="s">
        <v>13</v>
      </c>
      <c r="D1612" s="92" t="s">
        <v>14</v>
      </c>
      <c r="E1612" s="92" t="s">
        <v>15</v>
      </c>
      <c r="G1612" s="92" t="s">
        <v>97</v>
      </c>
      <c r="H1612" s="92" t="s">
        <v>93</v>
      </c>
      <c r="I1612" s="92" t="s">
        <v>225</v>
      </c>
      <c r="L1612" s="98">
        <f>L28+'Emission factors'!$I$16*'GHG Estimation'!L424+'Emission factors'!$I$17*'GHG Estimation'!L820</f>
        <v>162742.04445449999</v>
      </c>
      <c r="M1612" s="98">
        <f>M28+'Emission factors'!$I$16*'GHG Estimation'!M424+'Emission factors'!$I$17*'GHG Estimation'!M820</f>
        <v>193407.08843925002</v>
      </c>
      <c r="N1612" s="98">
        <f>N28+'Emission factors'!$I$16*'GHG Estimation'!N424+'Emission factors'!$I$17*'GHG Estimation'!N820</f>
        <v>215138.22197174997</v>
      </c>
      <c r="O1612" s="98">
        <f>O28+'Emission factors'!$I$16*'GHG Estimation'!O424+'Emission factors'!$I$17*'GHG Estimation'!O820</f>
        <v>222420.87783299998</v>
      </c>
      <c r="P1612" s="98">
        <f>P28+'Emission factors'!$I$16*'GHG Estimation'!P424+'Emission factors'!$I$17*'GHG Estimation'!P820</f>
        <v>252057.78216674994</v>
      </c>
      <c r="Q1612" s="98">
        <f>Q28+'Emission factors'!$I$16*'GHG Estimation'!Q424+'Emission factors'!$I$17*'GHG Estimation'!Q820</f>
        <v>275588.16008850007</v>
      </c>
      <c r="R1612" s="98">
        <f>R28+'Emission factors'!$I$16*'GHG Estimation'!R424+'Emission factors'!$I$17*'GHG Estimation'!R820</f>
        <v>286741.91751449998</v>
      </c>
      <c r="S1612" s="98">
        <f>S28+'Emission factors'!$I$16*'GHG Estimation'!S424+'Emission factors'!$I$17*'GHG Estimation'!S820</f>
        <v>288089.40357224998</v>
      </c>
      <c r="T1612" s="98">
        <f>T28+'Emission factors'!$I$16*'GHG Estimation'!T424+'Emission factors'!$I$17*'GHG Estimation'!T820</f>
        <v>291672.31447724998</v>
      </c>
      <c r="U1612" s="98">
        <f>U28+'Emission factors'!$I$16*'GHG Estimation'!U424+'Emission factors'!$I$17*'GHG Estimation'!U820</f>
        <v>309057.22130324994</v>
      </c>
    </row>
    <row r="1613" spans="1:21" x14ac:dyDescent="0.25">
      <c r="A1613" s="92" t="s">
        <v>11</v>
      </c>
      <c r="B1613" s="92" t="s">
        <v>12</v>
      </c>
      <c r="C1613" s="92" t="s">
        <v>13</v>
      </c>
      <c r="D1613" s="92" t="s">
        <v>14</v>
      </c>
      <c r="E1613" s="92" t="s">
        <v>15</v>
      </c>
      <c r="G1613" s="92" t="s">
        <v>97</v>
      </c>
      <c r="H1613" s="92" t="s">
        <v>93</v>
      </c>
      <c r="I1613" s="88" t="s">
        <v>205</v>
      </c>
      <c r="L1613" s="98">
        <f>L29+'Emission factors'!$I$16*'GHG Estimation'!L425+'Emission factors'!$I$17*'GHG Estimation'!L821</f>
        <v>1298548.16814975</v>
      </c>
      <c r="M1613" s="98">
        <f>M29+'Emission factors'!$I$16*'GHG Estimation'!M425+'Emission factors'!$I$17*'GHG Estimation'!M821</f>
        <v>1322312.2141740001</v>
      </c>
      <c r="N1613" s="98">
        <f>N29+'Emission factors'!$I$16*'GHG Estimation'!N425+'Emission factors'!$I$17*'GHG Estimation'!N821</f>
        <v>1459257.3001124996</v>
      </c>
      <c r="O1613" s="98">
        <f>O29+'Emission factors'!$I$16*'GHG Estimation'!O425+'Emission factors'!$I$17*'GHG Estimation'!O821</f>
        <v>1549702.4336534995</v>
      </c>
      <c r="P1613" s="98">
        <f>P29+'Emission factors'!$I$16*'GHG Estimation'!P425+'Emission factors'!$I$17*'GHG Estimation'!P821</f>
        <v>1695301.0283212499</v>
      </c>
      <c r="Q1613" s="98">
        <f>Q29+'Emission factors'!$I$16*'GHG Estimation'!Q425+'Emission factors'!$I$17*'GHG Estimation'!Q821</f>
        <v>1813069.75198125</v>
      </c>
      <c r="R1613" s="98">
        <f>R29+'Emission factors'!$I$16*'GHG Estimation'!R425+'Emission factors'!$I$17*'GHG Estimation'!R821</f>
        <v>1824885.5690309999</v>
      </c>
      <c r="S1613" s="98">
        <f>S29+'Emission factors'!$I$16*'GHG Estimation'!S425+'Emission factors'!$I$17*'GHG Estimation'!S821</f>
        <v>1806620.5123522496</v>
      </c>
      <c r="T1613" s="98">
        <f>T29+'Emission factors'!$I$16*'GHG Estimation'!T425+'Emission factors'!$I$17*'GHG Estimation'!T821</f>
        <v>1872623.9623717496</v>
      </c>
      <c r="U1613" s="98">
        <f>U29+'Emission factors'!$I$16*'GHG Estimation'!U425+'Emission factors'!$I$17*'GHG Estimation'!U821</f>
        <v>2022631.0952399999</v>
      </c>
    </row>
    <row r="1614" spans="1:21" x14ac:dyDescent="0.25">
      <c r="A1614" s="92" t="s">
        <v>11</v>
      </c>
      <c r="B1614" s="92" t="s">
        <v>12</v>
      </c>
      <c r="C1614" s="92" t="s">
        <v>13</v>
      </c>
      <c r="D1614" s="92" t="s">
        <v>14</v>
      </c>
      <c r="E1614" s="92" t="s">
        <v>15</v>
      </c>
      <c r="G1614" s="92" t="s">
        <v>97</v>
      </c>
      <c r="H1614" s="92" t="s">
        <v>93</v>
      </c>
      <c r="I1614" s="88" t="s">
        <v>204</v>
      </c>
      <c r="L1614" s="98">
        <f>L30+'Emission factors'!$I$16*'GHG Estimation'!L426+'Emission factors'!$I$17*'GHG Estimation'!L822</f>
        <v>1097352.1429605</v>
      </c>
      <c r="M1614" s="98">
        <f>M30+'Emission factors'!$I$16*'GHG Estimation'!M426+'Emission factors'!$I$17*'GHG Estimation'!M822</f>
        <v>1198764.0994454999</v>
      </c>
      <c r="N1614" s="98">
        <f>N30+'Emission factors'!$I$16*'GHG Estimation'!N426+'Emission factors'!$I$17*'GHG Estimation'!N822</f>
        <v>1411113.8820607499</v>
      </c>
      <c r="O1614" s="98">
        <f>O30+'Emission factors'!$I$16*'GHG Estimation'!O426+'Emission factors'!$I$17*'GHG Estimation'!O822</f>
        <v>1598928.5139135001</v>
      </c>
      <c r="P1614" s="98">
        <f>P30+'Emission factors'!$I$16*'GHG Estimation'!P426+'Emission factors'!$I$17*'GHG Estimation'!P822</f>
        <v>1848330.2686484999</v>
      </c>
      <c r="Q1614" s="98">
        <f>Q30+'Emission factors'!$I$16*'GHG Estimation'!Q426+'Emission factors'!$I$17*'GHG Estimation'!Q822</f>
        <v>2062666.2301350001</v>
      </c>
      <c r="R1614" s="98">
        <f>R30+'Emission factors'!$I$16*'GHG Estimation'!R426+'Emission factors'!$I$17*'GHG Estimation'!R822</f>
        <v>2221334.6606692495</v>
      </c>
      <c r="S1614" s="98">
        <f>S30+'Emission factors'!$I$16*'GHG Estimation'!S426+'Emission factors'!$I$17*'GHG Estimation'!S822</f>
        <v>2403907.3380892496</v>
      </c>
      <c r="T1614" s="98">
        <f>T30+'Emission factors'!$I$16*'GHG Estimation'!T426+'Emission factors'!$I$17*'GHG Estimation'!T822</f>
        <v>2711632.6512082499</v>
      </c>
      <c r="U1614" s="98">
        <f>U30+'Emission factors'!$I$16*'GHG Estimation'!U426+'Emission factors'!$I$17*'GHG Estimation'!U822</f>
        <v>3094038.2898862497</v>
      </c>
    </row>
    <row r="1615" spans="1:21" x14ac:dyDescent="0.25">
      <c r="A1615" s="92" t="s">
        <v>11</v>
      </c>
      <c r="B1615" s="92" t="s">
        <v>12</v>
      </c>
      <c r="C1615" s="92" t="s">
        <v>13</v>
      </c>
      <c r="D1615" s="92" t="s">
        <v>14</v>
      </c>
      <c r="E1615" s="92" t="s">
        <v>15</v>
      </c>
      <c r="G1615" s="92" t="s">
        <v>97</v>
      </c>
      <c r="H1615" s="92" t="s">
        <v>93</v>
      </c>
      <c r="I1615" s="88" t="s">
        <v>228</v>
      </c>
      <c r="L1615" s="98">
        <f>L31+'Emission factors'!$I$16*'GHG Estimation'!L427+'Emission factors'!$I$17*'GHG Estimation'!L823</f>
        <v>19075.106100749999</v>
      </c>
      <c r="M1615" s="98">
        <f>M31+'Emission factors'!$I$16*'GHG Estimation'!M427+'Emission factors'!$I$17*'GHG Estimation'!M823</f>
        <v>19254.251645999997</v>
      </c>
      <c r="N1615" s="98">
        <f>N31+'Emission factors'!$I$16*'GHG Estimation'!N427+'Emission factors'!$I$17*'GHG Estimation'!N823</f>
        <v>21380.631378749993</v>
      </c>
      <c r="O1615" s="98">
        <f>O31+'Emission factors'!$I$16*'GHG Estimation'!O427+'Emission factors'!$I$17*'GHG Estimation'!O823</f>
        <v>25111.532082000002</v>
      </c>
      <c r="P1615" s="98">
        <f>P31+'Emission factors'!$I$16*'GHG Estimation'!P427+'Emission factors'!$I$17*'GHG Estimation'!P823</f>
        <v>29636.904333750001</v>
      </c>
      <c r="Q1615" s="98">
        <f>Q31+'Emission factors'!$I$16*'GHG Estimation'!Q427+'Emission factors'!$I$17*'GHG Estimation'!Q823</f>
        <v>34107.754028249998</v>
      </c>
      <c r="R1615" s="98">
        <f>R31+'Emission factors'!$I$16*'GHG Estimation'!R427+'Emission factors'!$I$17*'GHG Estimation'!R823</f>
        <v>36187.400140500002</v>
      </c>
      <c r="S1615" s="98">
        <f>S31+'Emission factors'!$I$16*'GHG Estimation'!S427+'Emission factors'!$I$17*'GHG Estimation'!S823</f>
        <v>38010.01133999999</v>
      </c>
      <c r="T1615" s="98">
        <f>T31+'Emission factors'!$I$16*'GHG Estimation'!T427+'Emission factors'!$I$17*'GHG Estimation'!T823</f>
        <v>40518.048973500001</v>
      </c>
      <c r="U1615" s="98">
        <f>U31+'Emission factors'!$I$16*'GHG Estimation'!U427+'Emission factors'!$I$17*'GHG Estimation'!U823</f>
        <v>44552.718209999992</v>
      </c>
    </row>
    <row r="1616" spans="1:21" x14ac:dyDescent="0.25">
      <c r="A1616" s="92" t="s">
        <v>11</v>
      </c>
      <c r="B1616" s="92" t="s">
        <v>12</v>
      </c>
      <c r="C1616" s="92" t="s">
        <v>13</v>
      </c>
      <c r="D1616" s="92" t="s">
        <v>14</v>
      </c>
      <c r="E1616" s="92" t="s">
        <v>15</v>
      </c>
      <c r="G1616" s="92" t="s">
        <v>97</v>
      </c>
      <c r="H1616" s="92" t="s">
        <v>93</v>
      </c>
      <c r="I1616" s="88" t="s">
        <v>202</v>
      </c>
      <c r="L1616" s="98">
        <f>L32+'Emission factors'!$I$16*'GHG Estimation'!L428+'Emission factors'!$I$17*'GHG Estimation'!L824</f>
        <v>2353917.9420277495</v>
      </c>
      <c r="M1616" s="98">
        <f>M32+'Emission factors'!$I$16*'GHG Estimation'!M428+'Emission factors'!$I$17*'GHG Estimation'!M824</f>
        <v>2468353.0007587494</v>
      </c>
      <c r="N1616" s="98">
        <f>N32+'Emission factors'!$I$16*'GHG Estimation'!N428+'Emission factors'!$I$17*'GHG Estimation'!N824</f>
        <v>2794639.3501530001</v>
      </c>
      <c r="O1616" s="98">
        <f>O32+'Emission factors'!$I$16*'GHG Estimation'!O428+'Emission factors'!$I$17*'GHG Estimation'!O824</f>
        <v>3179521.8707174999</v>
      </c>
      <c r="P1616" s="98">
        <f>P32+'Emission factors'!$I$16*'GHG Estimation'!P428+'Emission factors'!$I$17*'GHG Estimation'!P824</f>
        <v>3630976.4336842499</v>
      </c>
      <c r="Q1616" s="98">
        <f>Q32+'Emission factors'!$I$16*'GHG Estimation'!Q428+'Emission factors'!$I$17*'GHG Estimation'!Q824</f>
        <v>4082454.36346125</v>
      </c>
      <c r="R1616" s="98">
        <f>R32+'Emission factors'!$I$16*'GHG Estimation'!R428+'Emission factors'!$I$17*'GHG Estimation'!R824</f>
        <v>4483039.38051375</v>
      </c>
      <c r="S1616" s="98">
        <f>S32+'Emission factors'!$I$16*'GHG Estimation'!S428+'Emission factors'!$I$17*'GHG Estimation'!S824</f>
        <v>4842880.4694269989</v>
      </c>
      <c r="T1616" s="98">
        <f>T32+'Emission factors'!$I$16*'GHG Estimation'!T428+'Emission factors'!$I$17*'GHG Estimation'!T824</f>
        <v>5195088.4003252489</v>
      </c>
      <c r="U1616" s="98">
        <f>U32+'Emission factors'!$I$16*'GHG Estimation'!U428+'Emission factors'!$I$17*'GHG Estimation'!U824</f>
        <v>5641168.5969345002</v>
      </c>
    </row>
    <row r="1617" spans="1:21" x14ac:dyDescent="0.25">
      <c r="A1617" s="92" t="s">
        <v>11</v>
      </c>
      <c r="B1617" s="92" t="s">
        <v>12</v>
      </c>
      <c r="C1617" s="92" t="s">
        <v>13</v>
      </c>
      <c r="D1617" s="92" t="s">
        <v>14</v>
      </c>
      <c r="E1617" s="92" t="s">
        <v>15</v>
      </c>
      <c r="G1617" s="92" t="s">
        <v>97</v>
      </c>
      <c r="H1617" s="92" t="s">
        <v>93</v>
      </c>
      <c r="I1617" s="88" t="s">
        <v>190</v>
      </c>
      <c r="L1617" s="98">
        <f>L33+'Emission factors'!$I$16*'GHG Estimation'!L429+'Emission factors'!$I$17*'GHG Estimation'!L825</f>
        <v>0</v>
      </c>
      <c r="M1617" s="98">
        <f>M33+'Emission factors'!$I$16*'GHG Estimation'!M429+'Emission factors'!$I$17*'GHG Estimation'!M825</f>
        <v>0</v>
      </c>
      <c r="N1617" s="98">
        <f>N33+'Emission factors'!$I$16*'GHG Estimation'!N429+'Emission factors'!$I$17*'GHG Estimation'!N825</f>
        <v>0</v>
      </c>
      <c r="O1617" s="98">
        <f>O33+'Emission factors'!$I$16*'GHG Estimation'!O429+'Emission factors'!$I$17*'GHG Estimation'!O825</f>
        <v>0</v>
      </c>
      <c r="P1617" s="98">
        <f>P33+'Emission factors'!$I$16*'GHG Estimation'!P429+'Emission factors'!$I$17*'GHG Estimation'!P825</f>
        <v>0</v>
      </c>
      <c r="Q1617" s="98">
        <f>Q33+'Emission factors'!$I$16*'GHG Estimation'!Q429+'Emission factors'!$I$17*'GHG Estimation'!Q825</f>
        <v>0</v>
      </c>
      <c r="R1617" s="98">
        <f>R33+'Emission factors'!$I$16*'GHG Estimation'!R429+'Emission factors'!$I$17*'GHG Estimation'!R825</f>
        <v>0</v>
      </c>
      <c r="S1617" s="98">
        <f>S33+'Emission factors'!$I$16*'GHG Estimation'!S429+'Emission factors'!$I$17*'GHG Estimation'!S825</f>
        <v>0</v>
      </c>
      <c r="T1617" s="98">
        <f>T33+'Emission factors'!$I$16*'GHG Estimation'!T429+'Emission factors'!$I$17*'GHG Estimation'!T825</f>
        <v>0</v>
      </c>
      <c r="U1617" s="98">
        <f>U33+'Emission factors'!$I$16*'GHG Estimation'!U429+'Emission factors'!$I$17*'GHG Estimation'!U825</f>
        <v>1768844.1691147499</v>
      </c>
    </row>
    <row r="1618" spans="1:21" x14ac:dyDescent="0.25">
      <c r="A1618" s="92" t="s">
        <v>11</v>
      </c>
      <c r="B1618" s="92" t="s">
        <v>12</v>
      </c>
      <c r="C1618" s="92" t="s">
        <v>13</v>
      </c>
      <c r="D1618" s="92" t="s">
        <v>14</v>
      </c>
      <c r="E1618" s="92" t="s">
        <v>15</v>
      </c>
      <c r="G1618" s="92" t="s">
        <v>97</v>
      </c>
      <c r="H1618" s="92" t="s">
        <v>93</v>
      </c>
      <c r="I1618" s="88" t="s">
        <v>210</v>
      </c>
      <c r="L1618" s="98">
        <f>L34+'Emission factors'!$I$16*'GHG Estimation'!L430+'Emission factors'!$I$17*'GHG Estimation'!L826</f>
        <v>45058.999098749991</v>
      </c>
      <c r="M1618" s="98">
        <f>M34+'Emission factors'!$I$16*'GHG Estimation'!M430+'Emission factors'!$I$17*'GHG Estimation'!M826</f>
        <v>47644.926099749988</v>
      </c>
      <c r="N1618" s="98">
        <f>N34+'Emission factors'!$I$16*'GHG Estimation'!N430+'Emission factors'!$I$17*'GHG Estimation'!N826</f>
        <v>51718.540019999986</v>
      </c>
      <c r="O1618" s="98">
        <f>O34+'Emission factors'!$I$16*'GHG Estimation'!O430+'Emission factors'!$I$17*'GHG Estimation'!O826</f>
        <v>57147.428934750002</v>
      </c>
      <c r="P1618" s="98">
        <f>P34+'Emission factors'!$I$16*'GHG Estimation'!P430+'Emission factors'!$I$17*'GHG Estimation'!P826</f>
        <v>67311.991393500008</v>
      </c>
      <c r="Q1618" s="98">
        <f>Q34+'Emission factors'!$I$16*'GHG Estimation'!Q430+'Emission factors'!$I$17*'GHG Estimation'!Q826</f>
        <v>77375.297674499991</v>
      </c>
      <c r="R1618" s="98">
        <f>R34+'Emission factors'!$I$16*'GHG Estimation'!R430+'Emission factors'!$I$17*'GHG Estimation'!R826</f>
        <v>83754.436872749982</v>
      </c>
      <c r="S1618" s="98">
        <f>S34+'Emission factors'!$I$16*'GHG Estimation'!S430+'Emission factors'!$I$17*'GHG Estimation'!S826</f>
        <v>88754.934266249984</v>
      </c>
      <c r="T1618" s="98">
        <f>T34+'Emission factors'!$I$16*'GHG Estimation'!T430+'Emission factors'!$I$17*'GHG Estimation'!T826</f>
        <v>94464.224903999973</v>
      </c>
      <c r="U1618" s="98">
        <f>U34+'Emission factors'!$I$16*'GHG Estimation'!U430+'Emission factors'!$I$17*'GHG Estimation'!U826</f>
        <v>100212.46022549999</v>
      </c>
    </row>
    <row r="1619" spans="1:21" x14ac:dyDescent="0.25">
      <c r="A1619" s="92" t="s">
        <v>11</v>
      </c>
      <c r="B1619" s="92" t="s">
        <v>12</v>
      </c>
      <c r="C1619" s="92" t="s">
        <v>13</v>
      </c>
      <c r="D1619" s="92" t="s">
        <v>14</v>
      </c>
      <c r="E1619" s="92" t="s">
        <v>15</v>
      </c>
      <c r="G1619" s="92" t="s">
        <v>97</v>
      </c>
      <c r="H1619" s="92" t="s">
        <v>93</v>
      </c>
      <c r="I1619" s="88" t="s">
        <v>199</v>
      </c>
      <c r="L1619" s="98">
        <f>L35+'Emission factors'!$I$16*'GHG Estimation'!L431+'Emission factors'!$I$17*'GHG Estimation'!L827</f>
        <v>2217089.6901404997</v>
      </c>
      <c r="M1619" s="98">
        <f>M35+'Emission factors'!$I$16*'GHG Estimation'!M431+'Emission factors'!$I$17*'GHG Estimation'!M827</f>
        <v>2274891.3897622498</v>
      </c>
      <c r="N1619" s="98">
        <f>N35+'Emission factors'!$I$16*'GHG Estimation'!N431+'Emission factors'!$I$17*'GHG Estimation'!N827</f>
        <v>2609340.5448704995</v>
      </c>
      <c r="O1619" s="98">
        <f>O35+'Emission factors'!$I$16*'GHG Estimation'!O431+'Emission factors'!$I$17*'GHG Estimation'!O827</f>
        <v>2956142.9536642502</v>
      </c>
      <c r="P1619" s="98">
        <f>P35+'Emission factors'!$I$16*'GHG Estimation'!P431+'Emission factors'!$I$17*'GHG Estimation'!P827</f>
        <v>3444454.7653319999</v>
      </c>
      <c r="Q1619" s="98">
        <f>Q35+'Emission factors'!$I$16*'GHG Estimation'!Q431+'Emission factors'!$I$17*'GHG Estimation'!Q827</f>
        <v>3972030.6071564993</v>
      </c>
      <c r="R1619" s="98">
        <f>R35+'Emission factors'!$I$16*'GHG Estimation'!R431+'Emission factors'!$I$17*'GHG Estimation'!R827</f>
        <v>4234471.0420110002</v>
      </c>
      <c r="S1619" s="98">
        <f>S35+'Emission factors'!$I$16*'GHG Estimation'!S431+'Emission factors'!$I$17*'GHG Estimation'!S827</f>
        <v>4449196.4503349988</v>
      </c>
      <c r="T1619" s="98">
        <f>T35+'Emission factors'!$I$16*'GHG Estimation'!T431+'Emission factors'!$I$17*'GHG Estimation'!T827</f>
        <v>4904031.4118512487</v>
      </c>
      <c r="U1619" s="98">
        <f>U35+'Emission factors'!$I$16*'GHG Estimation'!U431+'Emission factors'!$I$17*'GHG Estimation'!U827</f>
        <v>5503070.7483569998</v>
      </c>
    </row>
    <row r="1620" spans="1:21" x14ac:dyDescent="0.25">
      <c r="A1620" s="92" t="s">
        <v>11</v>
      </c>
      <c r="B1620" s="92" t="s">
        <v>12</v>
      </c>
      <c r="C1620" s="92" t="s">
        <v>13</v>
      </c>
      <c r="D1620" s="92" t="s">
        <v>14</v>
      </c>
      <c r="E1620" s="92" t="s">
        <v>15</v>
      </c>
      <c r="G1620" s="92" t="s">
        <v>97</v>
      </c>
      <c r="H1620" s="92" t="s">
        <v>93</v>
      </c>
      <c r="I1620" s="88" t="s">
        <v>233</v>
      </c>
      <c r="L1620" s="98">
        <f>L36+'Emission factors'!$I$16*'GHG Estimation'!L432+'Emission factors'!$I$17*'GHG Estimation'!L828</f>
        <v>239081.41354124999</v>
      </c>
      <c r="M1620" s="98">
        <f>M36+'Emission factors'!$I$16*'GHG Estimation'!M432+'Emission factors'!$I$17*'GHG Estimation'!M828</f>
        <v>270509.77332749992</v>
      </c>
      <c r="N1620" s="98">
        <f>N36+'Emission factors'!$I$16*'GHG Estimation'!N432+'Emission factors'!$I$17*'GHG Estimation'!N828</f>
        <v>327992.12654249999</v>
      </c>
      <c r="O1620" s="98">
        <f>O36+'Emission factors'!$I$16*'GHG Estimation'!O432+'Emission factors'!$I$17*'GHG Estimation'!O828</f>
        <v>367489.8248017499</v>
      </c>
      <c r="P1620" s="98">
        <f>P36+'Emission factors'!$I$16*'GHG Estimation'!P432+'Emission factors'!$I$17*'GHG Estimation'!P828</f>
        <v>426420.92025224993</v>
      </c>
      <c r="Q1620" s="98">
        <f>Q36+'Emission factors'!$I$16*'GHG Estimation'!Q432+'Emission factors'!$I$17*'GHG Estimation'!Q828</f>
        <v>475475.64390375005</v>
      </c>
      <c r="R1620" s="98">
        <f>R36+'Emission factors'!$I$16*'GHG Estimation'!R432+'Emission factors'!$I$17*'GHG Estimation'!R828</f>
        <v>507745.20885899995</v>
      </c>
      <c r="S1620" s="98">
        <f>S36+'Emission factors'!$I$16*'GHG Estimation'!S432+'Emission factors'!$I$17*'GHG Estimation'!S828</f>
        <v>539968.04019374994</v>
      </c>
      <c r="T1620" s="98">
        <f>T36+'Emission factors'!$I$16*'GHG Estimation'!T432+'Emission factors'!$I$17*'GHG Estimation'!T828</f>
        <v>582822.77019225003</v>
      </c>
      <c r="U1620" s="98">
        <f>U36+'Emission factors'!$I$16*'GHG Estimation'!U432+'Emission factors'!$I$17*'GHG Estimation'!U828</f>
        <v>653047.8239302499</v>
      </c>
    </row>
    <row r="1621" spans="1:21" x14ac:dyDescent="0.25">
      <c r="A1621" s="92" t="s">
        <v>11</v>
      </c>
      <c r="B1621" s="92" t="s">
        <v>12</v>
      </c>
      <c r="C1621" s="92" t="s">
        <v>13</v>
      </c>
      <c r="D1621" s="92" t="s">
        <v>14</v>
      </c>
      <c r="E1621" s="92" t="s">
        <v>15</v>
      </c>
      <c r="G1621" s="92" t="s">
        <v>97</v>
      </c>
      <c r="H1621" s="92" t="s">
        <v>93</v>
      </c>
      <c r="I1621" s="88" t="s">
        <v>200</v>
      </c>
      <c r="L1621" s="98">
        <f>L37+'Emission factors'!$I$16*'GHG Estimation'!L433+'Emission factors'!$I$17*'GHG Estimation'!L829</f>
        <v>709611.08260874974</v>
      </c>
      <c r="M1621" s="98">
        <f>M37+'Emission factors'!$I$16*'GHG Estimation'!M433+'Emission factors'!$I$17*'GHG Estimation'!M829</f>
        <v>745097.47844174993</v>
      </c>
      <c r="N1621" s="98">
        <f>N37+'Emission factors'!$I$16*'GHG Estimation'!N433+'Emission factors'!$I$17*'GHG Estimation'!N829</f>
        <v>836967.98740799993</v>
      </c>
      <c r="O1621" s="98">
        <f>O37+'Emission factors'!$I$16*'GHG Estimation'!O433+'Emission factors'!$I$17*'GHG Estimation'!O829</f>
        <v>934929.44491274969</v>
      </c>
      <c r="P1621" s="98">
        <f>P37+'Emission factors'!$I$16*'GHG Estimation'!P433+'Emission factors'!$I$17*'GHG Estimation'!P829</f>
        <v>1054699.9253174998</v>
      </c>
      <c r="Q1621" s="98">
        <f>Q37+'Emission factors'!$I$16*'GHG Estimation'!Q433+'Emission factors'!$I$17*'GHG Estimation'!Q829</f>
        <v>1187906.3216160003</v>
      </c>
      <c r="R1621" s="98">
        <f>R37+'Emission factors'!$I$16*'GHG Estimation'!R433+'Emission factors'!$I$17*'GHG Estimation'!R829</f>
        <v>1251526.3569899995</v>
      </c>
      <c r="S1621" s="98">
        <f>S37+'Emission factors'!$I$16*'GHG Estimation'!S433+'Emission factors'!$I$17*'GHG Estimation'!S829</f>
        <v>1349612.4374827498</v>
      </c>
      <c r="T1621" s="98">
        <f>T37+'Emission factors'!$I$16*'GHG Estimation'!T433+'Emission factors'!$I$17*'GHG Estimation'!T829</f>
        <v>1476564.3175710002</v>
      </c>
      <c r="U1621" s="98">
        <f>U37+'Emission factors'!$I$16*'GHG Estimation'!U433+'Emission factors'!$I$17*'GHG Estimation'!U829</f>
        <v>1673055.8249632497</v>
      </c>
    </row>
    <row r="1622" spans="1:21" x14ac:dyDescent="0.25">
      <c r="A1622" s="92" t="s">
        <v>11</v>
      </c>
      <c r="B1622" s="92" t="s">
        <v>12</v>
      </c>
      <c r="C1622" s="92" t="s">
        <v>13</v>
      </c>
      <c r="D1622" s="92" t="s">
        <v>14</v>
      </c>
      <c r="E1622" s="92" t="s">
        <v>18</v>
      </c>
      <c r="G1622" s="92" t="s">
        <v>97</v>
      </c>
      <c r="H1622" s="92" t="s">
        <v>93</v>
      </c>
      <c r="I1622" s="88" t="s">
        <v>203</v>
      </c>
      <c r="J1622" s="92" t="s">
        <v>13</v>
      </c>
      <c r="L1622" s="98">
        <f>L38+'Emission factors'!$I$16*'GHG Estimation'!L434+'Emission factors'!$I$17*'GHG Estimation'!L830</f>
        <v>20890.785237431992</v>
      </c>
      <c r="M1622" s="98">
        <f>M38+'Emission factors'!$I$16*'GHG Estimation'!M434+'Emission factors'!$I$17*'GHG Estimation'!M830</f>
        <v>39064.868740392005</v>
      </c>
      <c r="N1622" s="98">
        <f>N38+'Emission factors'!$I$16*'GHG Estimation'!N434+'Emission factors'!$I$17*'GHG Estimation'!N830</f>
        <v>66088.157641175989</v>
      </c>
      <c r="O1622" s="98">
        <f>O38+'Emission factors'!$I$16*'GHG Estimation'!O434+'Emission factors'!$I$17*'GHG Estimation'!O830</f>
        <v>74470.710882524014</v>
      </c>
      <c r="P1622" s="98">
        <f>P38+'Emission factors'!$I$16*'GHG Estimation'!P434+'Emission factors'!$I$17*'GHG Estimation'!P830</f>
        <v>80983.150841362003</v>
      </c>
      <c r="Q1622" s="98">
        <f>Q38+'Emission factors'!$I$16*'GHG Estimation'!Q434+'Emission factors'!$I$17*'GHG Estimation'!Q830</f>
        <v>83004.654782785976</v>
      </c>
      <c r="R1622" s="98">
        <f>R38+'Emission factors'!$I$16*'GHG Estimation'!R434+'Emission factors'!$I$17*'GHG Estimation'!R830</f>
        <v>86119.206335909999</v>
      </c>
      <c r="S1622" s="98">
        <f>S38+'Emission factors'!$I$16*'GHG Estimation'!S434+'Emission factors'!$I$17*'GHG Estimation'!S830</f>
        <v>85712.853785063984</v>
      </c>
      <c r="T1622" s="98">
        <f>T38+'Emission factors'!$I$16*'GHG Estimation'!T434+'Emission factors'!$I$17*'GHG Estimation'!T830</f>
        <v>84760.712880931998</v>
      </c>
      <c r="U1622" s="98">
        <f>U38+'Emission factors'!$I$16*'GHG Estimation'!U434+'Emission factors'!$I$17*'GHG Estimation'!U830</f>
        <v>27537.130095244</v>
      </c>
    </row>
    <row r="1623" spans="1:21" x14ac:dyDescent="0.25">
      <c r="A1623" s="92" t="s">
        <v>11</v>
      </c>
      <c r="B1623" s="92" t="s">
        <v>12</v>
      </c>
      <c r="C1623" s="92" t="s">
        <v>13</v>
      </c>
      <c r="D1623" s="92" t="s">
        <v>14</v>
      </c>
      <c r="E1623" s="92" t="s">
        <v>18</v>
      </c>
      <c r="G1623" s="92" t="s">
        <v>97</v>
      </c>
      <c r="H1623" s="92" t="s">
        <v>93</v>
      </c>
      <c r="I1623" s="88" t="s">
        <v>227</v>
      </c>
      <c r="L1623" s="98">
        <f>L39+'Emission factors'!$I$16*'GHG Estimation'!L435+'Emission factors'!$I$17*'GHG Estimation'!L831</f>
        <v>0</v>
      </c>
      <c r="M1623" s="98">
        <f>M39+'Emission factors'!$I$16*'GHG Estimation'!M435+'Emission factors'!$I$17*'GHG Estimation'!M831</f>
        <v>0</v>
      </c>
      <c r="N1623" s="98">
        <f>N39+'Emission factors'!$I$16*'GHG Estimation'!N435+'Emission factors'!$I$17*'GHG Estimation'!N831</f>
        <v>0</v>
      </c>
      <c r="O1623" s="98">
        <f>O39+'Emission factors'!$I$16*'GHG Estimation'!O435+'Emission factors'!$I$17*'GHG Estimation'!O831</f>
        <v>0</v>
      </c>
      <c r="P1623" s="98">
        <f>P39+'Emission factors'!$I$16*'GHG Estimation'!P435+'Emission factors'!$I$17*'GHG Estimation'!P831</f>
        <v>0</v>
      </c>
      <c r="Q1623" s="98">
        <f>Q39+'Emission factors'!$I$16*'GHG Estimation'!Q435+'Emission factors'!$I$17*'GHG Estimation'!Q831</f>
        <v>0</v>
      </c>
      <c r="R1623" s="98">
        <f>R39+'Emission factors'!$I$16*'GHG Estimation'!R435+'Emission factors'!$I$17*'GHG Estimation'!R831</f>
        <v>0</v>
      </c>
      <c r="S1623" s="98">
        <f>S39+'Emission factors'!$I$16*'GHG Estimation'!S435+'Emission factors'!$I$17*'GHG Estimation'!S831</f>
        <v>0</v>
      </c>
      <c r="T1623" s="98">
        <f>T39+'Emission factors'!$I$16*'GHG Estimation'!T435+'Emission factors'!$I$17*'GHG Estimation'!T831</f>
        <v>0</v>
      </c>
      <c r="U1623" s="98">
        <f>U39+'Emission factors'!$I$16*'GHG Estimation'!U435+'Emission factors'!$I$17*'GHG Estimation'!U831</f>
        <v>0</v>
      </c>
    </row>
    <row r="1624" spans="1:21" x14ac:dyDescent="0.25">
      <c r="A1624" s="92" t="s">
        <v>11</v>
      </c>
      <c r="B1624" s="92" t="s">
        <v>12</v>
      </c>
      <c r="C1624" s="92" t="s">
        <v>13</v>
      </c>
      <c r="D1624" s="92" t="s">
        <v>14</v>
      </c>
      <c r="E1624" s="92" t="s">
        <v>18</v>
      </c>
      <c r="G1624" s="92" t="s">
        <v>97</v>
      </c>
      <c r="H1624" s="92" t="s">
        <v>93</v>
      </c>
      <c r="I1624" s="88" t="s">
        <v>191</v>
      </c>
      <c r="L1624" s="98">
        <f>L40+'Emission factors'!$I$16*'GHG Estimation'!L436+'Emission factors'!$I$17*'GHG Estimation'!L832</f>
        <v>0</v>
      </c>
      <c r="M1624" s="98">
        <f>M40+'Emission factors'!$I$16*'GHG Estimation'!M436+'Emission factors'!$I$17*'GHG Estimation'!M832</f>
        <v>0</v>
      </c>
      <c r="N1624" s="98">
        <f>N40+'Emission factors'!$I$16*'GHG Estimation'!N436+'Emission factors'!$I$17*'GHG Estimation'!N832</f>
        <v>0</v>
      </c>
      <c r="O1624" s="98">
        <f>O40+'Emission factors'!$I$16*'GHG Estimation'!O436+'Emission factors'!$I$17*'GHG Estimation'!O832</f>
        <v>0</v>
      </c>
      <c r="P1624" s="98">
        <f>P40+'Emission factors'!$I$16*'GHG Estimation'!P436+'Emission factors'!$I$17*'GHG Estimation'!P832</f>
        <v>0</v>
      </c>
      <c r="Q1624" s="98">
        <f>Q40+'Emission factors'!$I$16*'GHG Estimation'!Q436+'Emission factors'!$I$17*'GHG Estimation'!Q832</f>
        <v>0</v>
      </c>
      <c r="R1624" s="98">
        <f>R40+'Emission factors'!$I$16*'GHG Estimation'!R436+'Emission factors'!$I$17*'GHG Estimation'!R832</f>
        <v>0</v>
      </c>
      <c r="S1624" s="98">
        <f>S40+'Emission factors'!$I$16*'GHG Estimation'!S436+'Emission factors'!$I$17*'GHG Estimation'!S832</f>
        <v>0</v>
      </c>
      <c r="T1624" s="98">
        <f>T40+'Emission factors'!$I$16*'GHG Estimation'!T436+'Emission factors'!$I$17*'GHG Estimation'!T832</f>
        <v>0</v>
      </c>
      <c r="U1624" s="98">
        <f>U40+'Emission factors'!$I$16*'GHG Estimation'!U436+'Emission factors'!$I$17*'GHG Estimation'!U832</f>
        <v>0</v>
      </c>
    </row>
    <row r="1625" spans="1:21" x14ac:dyDescent="0.25">
      <c r="A1625" s="92" t="s">
        <v>11</v>
      </c>
      <c r="B1625" s="92" t="s">
        <v>12</v>
      </c>
      <c r="C1625" s="92" t="s">
        <v>13</v>
      </c>
      <c r="D1625" s="92" t="s">
        <v>14</v>
      </c>
      <c r="E1625" s="92" t="s">
        <v>18</v>
      </c>
      <c r="G1625" s="92" t="s">
        <v>97</v>
      </c>
      <c r="H1625" s="92" t="s">
        <v>93</v>
      </c>
      <c r="I1625" s="88" t="s">
        <v>192</v>
      </c>
      <c r="L1625" s="98">
        <f>L41+'Emission factors'!$I$16*'GHG Estimation'!L437+'Emission factors'!$I$17*'GHG Estimation'!L833</f>
        <v>0</v>
      </c>
      <c r="M1625" s="98">
        <f>M41+'Emission factors'!$I$16*'GHG Estimation'!M437+'Emission factors'!$I$17*'GHG Estimation'!M833</f>
        <v>10.131234299999997</v>
      </c>
      <c r="N1625" s="98">
        <f>N41+'Emission factors'!$I$16*'GHG Estimation'!N437+'Emission factors'!$I$17*'GHG Estimation'!N833</f>
        <v>133.95743130000002</v>
      </c>
      <c r="O1625" s="98">
        <f>O41+'Emission factors'!$I$16*'GHG Estimation'!O437+'Emission factors'!$I$17*'GHG Estimation'!O833</f>
        <v>196.62099160000002</v>
      </c>
      <c r="P1625" s="98">
        <f>P41+'Emission factors'!$I$16*'GHG Estimation'!P437+'Emission factors'!$I$17*'GHG Estimation'!P833</f>
        <v>287.42686939999999</v>
      </c>
      <c r="Q1625" s="98">
        <f>Q41+'Emission factors'!$I$16*'GHG Estimation'!Q437+'Emission factors'!$I$17*'GHG Estimation'!Q833</f>
        <v>212.598323322</v>
      </c>
      <c r="R1625" s="98">
        <f>R41+'Emission factors'!$I$16*'GHG Estimation'!R437+'Emission factors'!$I$17*'GHG Estimation'!R833</f>
        <v>162.32488733999998</v>
      </c>
      <c r="S1625" s="98">
        <f>S41+'Emission factors'!$I$16*'GHG Estimation'!S437+'Emission factors'!$I$17*'GHG Estimation'!S833</f>
        <v>120.291521922</v>
      </c>
      <c r="T1625" s="98">
        <f>T41+'Emission factors'!$I$16*'GHG Estimation'!T437+'Emission factors'!$I$17*'GHG Estimation'!T833</f>
        <v>93.612604931999982</v>
      </c>
      <c r="U1625" s="98">
        <f>U41+'Emission factors'!$I$16*'GHG Estimation'!U437+'Emission factors'!$I$17*'GHG Estimation'!U833</f>
        <v>49.215284844000003</v>
      </c>
    </row>
    <row r="1626" spans="1:21" x14ac:dyDescent="0.25">
      <c r="A1626" s="92" t="s">
        <v>11</v>
      </c>
      <c r="B1626" s="92" t="s">
        <v>12</v>
      </c>
      <c r="C1626" s="92" t="s">
        <v>13</v>
      </c>
      <c r="D1626" s="92" t="s">
        <v>14</v>
      </c>
      <c r="E1626" s="92" t="s">
        <v>18</v>
      </c>
      <c r="G1626" s="92" t="s">
        <v>97</v>
      </c>
      <c r="H1626" s="92" t="s">
        <v>93</v>
      </c>
      <c r="I1626" s="88" t="s">
        <v>206</v>
      </c>
      <c r="L1626" s="98">
        <f>L42+'Emission factors'!$I$16*'GHG Estimation'!L438+'Emission factors'!$I$17*'GHG Estimation'!L834</f>
        <v>0</v>
      </c>
      <c r="M1626" s="98">
        <f>M42+'Emission factors'!$I$16*'GHG Estimation'!M438+'Emission factors'!$I$17*'GHG Estimation'!M834</f>
        <v>0</v>
      </c>
      <c r="N1626" s="98">
        <f>N42+'Emission factors'!$I$16*'GHG Estimation'!N438+'Emission factors'!$I$17*'GHG Estimation'!N834</f>
        <v>0</v>
      </c>
      <c r="O1626" s="98">
        <f>O42+'Emission factors'!$I$16*'GHG Estimation'!O438+'Emission factors'!$I$17*'GHG Estimation'!O834</f>
        <v>0</v>
      </c>
      <c r="P1626" s="98">
        <f>P42+'Emission factors'!$I$16*'GHG Estimation'!P438+'Emission factors'!$I$17*'GHG Estimation'!P834</f>
        <v>0</v>
      </c>
      <c r="Q1626" s="98">
        <f>Q42+'Emission factors'!$I$16*'GHG Estimation'!Q438+'Emission factors'!$I$17*'GHG Estimation'!Q834</f>
        <v>0</v>
      </c>
      <c r="R1626" s="98">
        <f>R42+'Emission factors'!$I$16*'GHG Estimation'!R438+'Emission factors'!$I$17*'GHG Estimation'!R834</f>
        <v>0</v>
      </c>
      <c r="S1626" s="98">
        <f>S42+'Emission factors'!$I$16*'GHG Estimation'!S438+'Emission factors'!$I$17*'GHG Estimation'!S834</f>
        <v>0</v>
      </c>
      <c r="T1626" s="98">
        <f>T42+'Emission factors'!$I$16*'GHG Estimation'!T438+'Emission factors'!$I$17*'GHG Estimation'!T834</f>
        <v>0</v>
      </c>
      <c r="U1626" s="98">
        <f>U42+'Emission factors'!$I$16*'GHG Estimation'!U438+'Emission factors'!$I$17*'GHG Estimation'!U834</f>
        <v>0</v>
      </c>
    </row>
    <row r="1627" spans="1:21" x14ac:dyDescent="0.25">
      <c r="A1627" s="92" t="s">
        <v>11</v>
      </c>
      <c r="B1627" s="92" t="s">
        <v>12</v>
      </c>
      <c r="C1627" s="92" t="s">
        <v>13</v>
      </c>
      <c r="D1627" s="92" t="s">
        <v>14</v>
      </c>
      <c r="E1627" s="92" t="s">
        <v>18</v>
      </c>
      <c r="G1627" s="92" t="s">
        <v>97</v>
      </c>
      <c r="H1627" s="92" t="s">
        <v>93</v>
      </c>
      <c r="I1627" s="88" t="s">
        <v>220</v>
      </c>
      <c r="L1627" s="98">
        <f>L43+'Emission factors'!$I$16*'GHG Estimation'!L439+'Emission factors'!$I$17*'GHG Estimation'!L835</f>
        <v>508.68552189400009</v>
      </c>
      <c r="M1627" s="98">
        <f>M43+'Emission factors'!$I$16*'GHG Estimation'!M439+'Emission factors'!$I$17*'GHG Estimation'!M835</f>
        <v>1512.8034102940001</v>
      </c>
      <c r="N1627" s="98">
        <f>N43+'Emission factors'!$I$16*'GHG Estimation'!N439+'Emission factors'!$I$17*'GHG Estimation'!N835</f>
        <v>2461.432153201999</v>
      </c>
      <c r="O1627" s="98">
        <f>O43+'Emission factors'!$I$16*'GHG Estimation'!O439+'Emission factors'!$I$17*'GHG Estimation'!O835</f>
        <v>2652.634810606</v>
      </c>
      <c r="P1627" s="98">
        <f>P43+'Emission factors'!$I$16*'GHG Estimation'!P439+'Emission factors'!$I$17*'GHG Estimation'!P835</f>
        <v>6836.8120626520003</v>
      </c>
      <c r="Q1627" s="98">
        <f>Q43+'Emission factors'!$I$16*'GHG Estimation'!Q439+'Emission factors'!$I$17*'GHG Estimation'!Q835</f>
        <v>11370.659485790002</v>
      </c>
      <c r="R1627" s="98">
        <f>R43+'Emission factors'!$I$16*'GHG Estimation'!R439+'Emission factors'!$I$17*'GHG Estimation'!R835</f>
        <v>12859.703275496</v>
      </c>
      <c r="S1627" s="98">
        <f>S43+'Emission factors'!$I$16*'GHG Estimation'!S439+'Emission factors'!$I$17*'GHG Estimation'!S835</f>
        <v>11285.842293154001</v>
      </c>
      <c r="T1627" s="98">
        <f>T43+'Emission factors'!$I$16*'GHG Estimation'!T439+'Emission factors'!$I$17*'GHG Estimation'!T835</f>
        <v>9542.9923226879946</v>
      </c>
      <c r="U1627" s="98">
        <f>U43+'Emission factors'!$I$16*'GHG Estimation'!U439+'Emission factors'!$I$17*'GHG Estimation'!U835</f>
        <v>8325.3830614240014</v>
      </c>
    </row>
    <row r="1628" spans="1:21" x14ac:dyDescent="0.25">
      <c r="A1628" s="92" t="s">
        <v>11</v>
      </c>
      <c r="B1628" s="92" t="s">
        <v>12</v>
      </c>
      <c r="C1628" s="92" t="s">
        <v>13</v>
      </c>
      <c r="D1628" s="92" t="s">
        <v>14</v>
      </c>
      <c r="E1628" s="92" t="s">
        <v>18</v>
      </c>
      <c r="G1628" s="92" t="s">
        <v>97</v>
      </c>
      <c r="H1628" s="92" t="s">
        <v>93</v>
      </c>
      <c r="I1628" s="88" t="s">
        <v>193</v>
      </c>
      <c r="L1628" s="98">
        <f>L44+'Emission factors'!$I$16*'GHG Estimation'!L440+'Emission factors'!$I$17*'GHG Estimation'!L836</f>
        <v>31.947158826000006</v>
      </c>
      <c r="M1628" s="98">
        <f>M44+'Emission factors'!$I$16*'GHG Estimation'!M440+'Emission factors'!$I$17*'GHG Estimation'!M836</f>
        <v>705.33653196600005</v>
      </c>
      <c r="N1628" s="98">
        <f>N44+'Emission factors'!$I$16*'GHG Estimation'!N440+'Emission factors'!$I$17*'GHG Estimation'!N836</f>
        <v>1101.317700736</v>
      </c>
      <c r="O1628" s="98">
        <f>O44+'Emission factors'!$I$16*'GHG Estimation'!O440+'Emission factors'!$I$17*'GHG Estimation'!O836</f>
        <v>989.24373552399993</v>
      </c>
      <c r="P1628" s="98">
        <f>P44+'Emission factors'!$I$16*'GHG Estimation'!P440+'Emission factors'!$I$17*'GHG Estimation'!P836</f>
        <v>1285.6986603779997</v>
      </c>
      <c r="Q1628" s="98">
        <f>Q44+'Emission factors'!$I$16*'GHG Estimation'!Q440+'Emission factors'!$I$17*'GHG Estimation'!Q836</f>
        <v>986.06928210999979</v>
      </c>
      <c r="R1628" s="98">
        <f>R44+'Emission factors'!$I$16*'GHG Estimation'!R440+'Emission factors'!$I$17*'GHG Estimation'!R836</f>
        <v>1021.5811344860001</v>
      </c>
      <c r="S1628" s="98">
        <f>S44+'Emission factors'!$I$16*'GHG Estimation'!S440+'Emission factors'!$I$17*'GHG Estimation'!S836</f>
        <v>1122.7058620359999</v>
      </c>
      <c r="T1628" s="98">
        <f>T44+'Emission factors'!$I$16*'GHG Estimation'!T440+'Emission factors'!$I$17*'GHG Estimation'!T836</f>
        <v>812.99027717599984</v>
      </c>
      <c r="U1628" s="98">
        <f>U44+'Emission factors'!$I$16*'GHG Estimation'!U440+'Emission factors'!$I$17*'GHG Estimation'!U836</f>
        <v>470.5020255099999</v>
      </c>
    </row>
    <row r="1629" spans="1:21" x14ac:dyDescent="0.25">
      <c r="A1629" s="92" t="s">
        <v>11</v>
      </c>
      <c r="B1629" s="92" t="s">
        <v>12</v>
      </c>
      <c r="C1629" s="92" t="s">
        <v>13</v>
      </c>
      <c r="D1629" s="92" t="s">
        <v>14</v>
      </c>
      <c r="E1629" s="92" t="s">
        <v>18</v>
      </c>
      <c r="G1629" s="92" t="s">
        <v>97</v>
      </c>
      <c r="H1629" s="92" t="s">
        <v>93</v>
      </c>
      <c r="I1629" s="88" t="s">
        <v>259</v>
      </c>
      <c r="L1629" s="98">
        <f>L45+'Emission factors'!$I$16*'GHG Estimation'!L441+'Emission factors'!$I$17*'GHG Estimation'!L837</f>
        <v>0</v>
      </c>
      <c r="M1629" s="98">
        <f>M45+'Emission factors'!$I$16*'GHG Estimation'!M441+'Emission factors'!$I$17*'GHG Estimation'!M837</f>
        <v>0</v>
      </c>
      <c r="N1629" s="98">
        <f>N45+'Emission factors'!$I$16*'GHG Estimation'!N441+'Emission factors'!$I$17*'GHG Estimation'!N837</f>
        <v>0</v>
      </c>
      <c r="O1629" s="98">
        <f>O45+'Emission factors'!$I$16*'GHG Estimation'!O441+'Emission factors'!$I$17*'GHG Estimation'!O837</f>
        <v>8.3076121260000004</v>
      </c>
      <c r="P1629" s="98">
        <f>P45+'Emission factors'!$I$16*'GHG Estimation'!P441+'Emission factors'!$I$17*'GHG Estimation'!P837</f>
        <v>61.868070791999997</v>
      </c>
      <c r="Q1629" s="98">
        <f>Q45+'Emission factors'!$I$16*'GHG Estimation'!Q441+'Emission factors'!$I$17*'GHG Estimation'!Q837</f>
        <v>53.335320126000006</v>
      </c>
      <c r="R1629" s="98">
        <f>R45+'Emission factors'!$I$16*'GHG Estimation'!R441+'Emission factors'!$I$17*'GHG Estimation'!R837</f>
        <v>35.234181509999999</v>
      </c>
      <c r="S1629" s="98">
        <f>S45+'Emission factors'!$I$16*'GHG Estimation'!S441+'Emission factors'!$I$17*'GHG Estimation'!S837</f>
        <v>35.924606365999999</v>
      </c>
      <c r="T1629" s="98">
        <f>T45+'Emission factors'!$I$16*'GHG Estimation'!T441+'Emission factors'!$I$17*'GHG Estimation'!T837</f>
        <v>16.217479497999996</v>
      </c>
      <c r="U1629" s="98">
        <f>U45+'Emission factors'!$I$16*'GHG Estimation'!U441+'Emission factors'!$I$17*'GHG Estimation'!U837</f>
        <v>2.3039177259999994</v>
      </c>
    </row>
    <row r="1630" spans="1:21" x14ac:dyDescent="0.25">
      <c r="A1630" s="92" t="s">
        <v>11</v>
      </c>
      <c r="B1630" s="92" t="s">
        <v>12</v>
      </c>
      <c r="C1630" s="92" t="s">
        <v>13</v>
      </c>
      <c r="D1630" s="92" t="s">
        <v>14</v>
      </c>
      <c r="E1630" s="92" t="s">
        <v>18</v>
      </c>
      <c r="G1630" s="92" t="s">
        <v>97</v>
      </c>
      <c r="H1630" s="92" t="s">
        <v>93</v>
      </c>
      <c r="I1630" s="88" t="s">
        <v>223</v>
      </c>
      <c r="L1630" s="98">
        <f>L46+'Emission factors'!$I$16*'GHG Estimation'!L442+'Emission factors'!$I$17*'GHG Estimation'!L838</f>
        <v>0</v>
      </c>
      <c r="M1630" s="98">
        <f>M46+'Emission factors'!$I$16*'GHG Estimation'!M442+'Emission factors'!$I$17*'GHG Estimation'!M838</f>
        <v>0</v>
      </c>
      <c r="N1630" s="98">
        <f>N46+'Emission factors'!$I$16*'GHG Estimation'!N442+'Emission factors'!$I$17*'GHG Estimation'!N838</f>
        <v>0</v>
      </c>
      <c r="O1630" s="98">
        <f>O46+'Emission factors'!$I$16*'GHG Estimation'!O442+'Emission factors'!$I$17*'GHG Estimation'!O838</f>
        <v>0</v>
      </c>
      <c r="P1630" s="98">
        <f>P46+'Emission factors'!$I$16*'GHG Estimation'!P442+'Emission factors'!$I$17*'GHG Estimation'!P838</f>
        <v>0</v>
      </c>
      <c r="Q1630" s="98">
        <f>Q46+'Emission factors'!$I$16*'GHG Estimation'!Q442+'Emission factors'!$I$17*'GHG Estimation'!Q838</f>
        <v>0</v>
      </c>
      <c r="R1630" s="98">
        <f>R46+'Emission factors'!$I$16*'GHG Estimation'!R442+'Emission factors'!$I$17*'GHG Estimation'!R838</f>
        <v>0</v>
      </c>
      <c r="S1630" s="98">
        <f>S46+'Emission factors'!$I$16*'GHG Estimation'!S442+'Emission factors'!$I$17*'GHG Estimation'!S838</f>
        <v>0</v>
      </c>
      <c r="T1630" s="98">
        <f>T46+'Emission factors'!$I$16*'GHG Estimation'!T442+'Emission factors'!$I$17*'GHG Estimation'!T838</f>
        <v>0</v>
      </c>
      <c r="U1630" s="98">
        <f>U46+'Emission factors'!$I$16*'GHG Estimation'!U442+'Emission factors'!$I$17*'GHG Estimation'!U838</f>
        <v>0</v>
      </c>
    </row>
    <row r="1631" spans="1:21" x14ac:dyDescent="0.25">
      <c r="A1631" s="92" t="s">
        <v>11</v>
      </c>
      <c r="B1631" s="92" t="s">
        <v>12</v>
      </c>
      <c r="C1631" s="92" t="s">
        <v>13</v>
      </c>
      <c r="D1631" s="92" t="s">
        <v>14</v>
      </c>
      <c r="E1631" s="92" t="s">
        <v>18</v>
      </c>
      <c r="G1631" s="92" t="s">
        <v>97</v>
      </c>
      <c r="H1631" s="92" t="s">
        <v>93</v>
      </c>
      <c r="I1631" s="88" t="s">
        <v>221</v>
      </c>
      <c r="L1631" s="98">
        <f>L47+'Emission factors'!$I$16*'GHG Estimation'!L443+'Emission factors'!$I$17*'GHG Estimation'!L839</f>
        <v>2796.7760085320001</v>
      </c>
      <c r="M1631" s="98">
        <f>M47+'Emission factors'!$I$16*'GHG Estimation'!M443+'Emission factors'!$I$17*'GHG Estimation'!M839</f>
        <v>9101.6982704339989</v>
      </c>
      <c r="N1631" s="98">
        <f>N47+'Emission factors'!$I$16*'GHG Estimation'!N443+'Emission factors'!$I$17*'GHG Estimation'!N839</f>
        <v>16646.413444407997</v>
      </c>
      <c r="O1631" s="98">
        <f>O47+'Emission factors'!$I$16*'GHG Estimation'!O443+'Emission factors'!$I$17*'GHG Estimation'!O839</f>
        <v>17132.862783168002</v>
      </c>
      <c r="P1631" s="98">
        <f>P47+'Emission factors'!$I$16*'GHG Estimation'!P443+'Emission factors'!$I$17*'GHG Estimation'!P839</f>
        <v>20055.010940008</v>
      </c>
      <c r="Q1631" s="98">
        <f>Q47+'Emission factors'!$I$16*'GHG Estimation'!Q443+'Emission factors'!$I$17*'GHG Estimation'!Q839</f>
        <v>19413.456156423999</v>
      </c>
      <c r="R1631" s="98">
        <f>R47+'Emission factors'!$I$16*'GHG Estimation'!R443+'Emission factors'!$I$17*'GHG Estimation'!R839</f>
        <v>15919.928898917997</v>
      </c>
      <c r="S1631" s="98">
        <f>S47+'Emission factors'!$I$16*'GHG Estimation'!S443+'Emission factors'!$I$17*'GHG Estimation'!S839</f>
        <v>11099.300003527997</v>
      </c>
      <c r="T1631" s="98">
        <f>T47+'Emission factors'!$I$16*'GHG Estimation'!T443+'Emission factors'!$I$17*'GHG Estimation'!T839</f>
        <v>7602.7934126759992</v>
      </c>
      <c r="U1631" s="98">
        <f>U47+'Emission factors'!$I$16*'GHG Estimation'!U443+'Emission factors'!$I$17*'GHG Estimation'!U839</f>
        <v>5057.9699442580004</v>
      </c>
    </row>
    <row r="1632" spans="1:21" x14ac:dyDescent="0.25">
      <c r="A1632" s="92" t="s">
        <v>11</v>
      </c>
      <c r="B1632" s="92" t="s">
        <v>12</v>
      </c>
      <c r="C1632" s="92" t="s">
        <v>13</v>
      </c>
      <c r="D1632" s="92" t="s">
        <v>14</v>
      </c>
      <c r="E1632" s="92" t="s">
        <v>18</v>
      </c>
      <c r="G1632" s="92" t="s">
        <v>97</v>
      </c>
      <c r="H1632" s="92" t="s">
        <v>93</v>
      </c>
      <c r="I1632" s="88" t="s">
        <v>222</v>
      </c>
      <c r="L1632" s="98">
        <f>L48+'Emission factors'!$I$16*'GHG Estimation'!L444+'Emission factors'!$I$17*'GHG Estimation'!L840</f>
        <v>0</v>
      </c>
      <c r="M1632" s="98">
        <f>M48+'Emission factors'!$I$16*'GHG Estimation'!M444+'Emission factors'!$I$17*'GHG Estimation'!M840</f>
        <v>0</v>
      </c>
      <c r="N1632" s="98">
        <f>N48+'Emission factors'!$I$16*'GHG Estimation'!N444+'Emission factors'!$I$17*'GHG Estimation'!N840</f>
        <v>30.010967381999997</v>
      </c>
      <c r="O1632" s="98">
        <f>O48+'Emission factors'!$I$16*'GHG Estimation'!O444+'Emission factors'!$I$17*'GHG Estimation'!O840</f>
        <v>426.26230240000007</v>
      </c>
      <c r="P1632" s="98">
        <f>P48+'Emission factors'!$I$16*'GHG Estimation'!P444+'Emission factors'!$I$17*'GHG Estimation'!P840</f>
        <v>1076.9727199440001</v>
      </c>
      <c r="Q1632" s="98">
        <f>Q48+'Emission factors'!$I$16*'GHG Estimation'!Q444+'Emission factors'!$I$17*'GHG Estimation'!Q840</f>
        <v>1179.5683526219998</v>
      </c>
      <c r="R1632" s="98">
        <f>R48+'Emission factors'!$I$16*'GHG Estimation'!R444+'Emission factors'!$I$17*'GHG Estimation'!R840</f>
        <v>1092.5973346200001</v>
      </c>
      <c r="S1632" s="98">
        <f>S48+'Emission factors'!$I$16*'GHG Estimation'!S444+'Emission factors'!$I$17*'GHG Estimation'!S840</f>
        <v>407.966043716</v>
      </c>
      <c r="T1632" s="98">
        <f>T48+'Emission factors'!$I$16*'GHG Estimation'!T444+'Emission factors'!$I$17*'GHG Estimation'!T840</f>
        <v>82.760927303999978</v>
      </c>
      <c r="U1632" s="98">
        <f>U48+'Emission factors'!$I$16*'GHG Estimation'!U444+'Emission factors'!$I$17*'GHG Estimation'!U840</f>
        <v>37.147859099999998</v>
      </c>
    </row>
    <row r="1633" spans="1:21" x14ac:dyDescent="0.25">
      <c r="A1633" s="92" t="s">
        <v>11</v>
      </c>
      <c r="B1633" s="92" t="s">
        <v>12</v>
      </c>
      <c r="C1633" s="92" t="s">
        <v>13</v>
      </c>
      <c r="D1633" s="92" t="s">
        <v>14</v>
      </c>
      <c r="E1633" s="92" t="s">
        <v>18</v>
      </c>
      <c r="G1633" s="92" t="s">
        <v>97</v>
      </c>
      <c r="H1633" s="92" t="s">
        <v>93</v>
      </c>
      <c r="I1633" s="88" t="s">
        <v>201</v>
      </c>
      <c r="L1633" s="98">
        <f>L49+'Emission factors'!$I$16*'GHG Estimation'!L445+'Emission factors'!$I$17*'GHG Estimation'!L841</f>
        <v>15875.719194280002</v>
      </c>
      <c r="M1633" s="98">
        <f>M49+'Emission factors'!$I$16*'GHG Estimation'!M445+'Emission factors'!$I$17*'GHG Estimation'!M841</f>
        <v>21468.010435519998</v>
      </c>
      <c r="N1633" s="98">
        <f>N49+'Emission factors'!$I$16*'GHG Estimation'!N445+'Emission factors'!$I$17*'GHG Estimation'!N841</f>
        <v>30008.558399621998</v>
      </c>
      <c r="O1633" s="98">
        <f>O49+'Emission factors'!$I$16*'GHG Estimation'!O445+'Emission factors'!$I$17*'GHG Estimation'!O841</f>
        <v>30517.056306065992</v>
      </c>
      <c r="P1633" s="98">
        <f>P49+'Emission factors'!$I$16*'GHG Estimation'!P445+'Emission factors'!$I$17*'GHG Estimation'!P841</f>
        <v>32974.533525582003</v>
      </c>
      <c r="Q1633" s="98">
        <f>Q49+'Emission factors'!$I$16*'GHG Estimation'!Q445+'Emission factors'!$I$17*'GHG Estimation'!Q841</f>
        <v>29296.842942355997</v>
      </c>
      <c r="R1633" s="98">
        <f>R49+'Emission factors'!$I$16*'GHG Estimation'!R445+'Emission factors'!$I$17*'GHG Estimation'!R841</f>
        <v>22764.193047243996</v>
      </c>
      <c r="S1633" s="98">
        <f>S49+'Emission factors'!$I$16*'GHG Estimation'!S445+'Emission factors'!$I$17*'GHG Estimation'!S841</f>
        <v>17527.635708439997</v>
      </c>
      <c r="T1633" s="98">
        <f>T49+'Emission factors'!$I$16*'GHG Estimation'!T445+'Emission factors'!$I$17*'GHG Estimation'!T841</f>
        <v>12892.378382267994</v>
      </c>
      <c r="U1633" s="98">
        <f>U49+'Emission factors'!$I$16*'GHG Estimation'!U445+'Emission factors'!$I$17*'GHG Estimation'!U841</f>
        <v>8434.9279703699995</v>
      </c>
    </row>
    <row r="1634" spans="1:21" x14ac:dyDescent="0.25">
      <c r="A1634" s="92" t="s">
        <v>11</v>
      </c>
      <c r="B1634" s="92" t="s">
        <v>12</v>
      </c>
      <c r="C1634" s="92" t="s">
        <v>13</v>
      </c>
      <c r="D1634" s="92" t="s">
        <v>14</v>
      </c>
      <c r="E1634" s="92" t="s">
        <v>18</v>
      </c>
      <c r="G1634" s="92" t="s">
        <v>97</v>
      </c>
      <c r="H1634" s="92" t="s">
        <v>93</v>
      </c>
      <c r="I1634" s="88" t="s">
        <v>207</v>
      </c>
      <c r="L1634" s="98">
        <f>L50+'Emission factors'!$I$16*'GHG Estimation'!L446+'Emission factors'!$I$17*'GHG Estimation'!L842</f>
        <v>892.77937575199996</v>
      </c>
      <c r="M1634" s="98">
        <f>M50+'Emission factors'!$I$16*'GHG Estimation'!M446+'Emission factors'!$I$17*'GHG Estimation'!M842</f>
        <v>1069.0403387179999</v>
      </c>
      <c r="N1634" s="98">
        <f>N50+'Emission factors'!$I$16*'GHG Estimation'!N446+'Emission factors'!$I$17*'GHG Estimation'!N842</f>
        <v>1357.2476883900001</v>
      </c>
      <c r="O1634" s="98">
        <f>O50+'Emission factors'!$I$16*'GHG Estimation'!O446+'Emission factors'!$I$17*'GHG Estimation'!O842</f>
        <v>1288.39281824</v>
      </c>
      <c r="P1634" s="98">
        <f>P50+'Emission factors'!$I$16*'GHG Estimation'!P446+'Emission factors'!$I$17*'GHG Estimation'!P842</f>
        <v>1235.8379783859998</v>
      </c>
      <c r="Q1634" s="98">
        <f>Q50+'Emission factors'!$I$16*'GHG Estimation'!Q446+'Emission factors'!$I$17*'GHG Estimation'!Q842</f>
        <v>823.24908998199987</v>
      </c>
      <c r="R1634" s="98">
        <f>R50+'Emission factors'!$I$16*'GHG Estimation'!R446+'Emission factors'!$I$17*'GHG Estimation'!R842</f>
        <v>540.09234822400003</v>
      </c>
      <c r="S1634" s="98">
        <f>S50+'Emission factors'!$I$16*'GHG Estimation'!S446+'Emission factors'!$I$17*'GHG Estimation'!S842</f>
        <v>407.718391322</v>
      </c>
      <c r="T1634" s="98">
        <f>T50+'Emission factors'!$I$16*'GHG Estimation'!T446+'Emission factors'!$I$17*'GHG Estimation'!T842</f>
        <v>295.45681065999997</v>
      </c>
      <c r="U1634" s="98">
        <f>U50+'Emission factors'!$I$16*'GHG Estimation'!U446+'Emission factors'!$I$17*'GHG Estimation'!U842</f>
        <v>198.65474307800002</v>
      </c>
    </row>
    <row r="1635" spans="1:21" x14ac:dyDescent="0.25">
      <c r="A1635" s="92" t="s">
        <v>11</v>
      </c>
      <c r="B1635" s="92" t="s">
        <v>12</v>
      </c>
      <c r="C1635" s="92" t="s">
        <v>13</v>
      </c>
      <c r="D1635" s="92" t="s">
        <v>14</v>
      </c>
      <c r="E1635" s="92" t="s">
        <v>18</v>
      </c>
      <c r="G1635" s="92" t="s">
        <v>97</v>
      </c>
      <c r="H1635" s="92" t="s">
        <v>93</v>
      </c>
      <c r="I1635" s="88" t="s">
        <v>218</v>
      </c>
      <c r="L1635" s="98">
        <f>L51+'Emission factors'!$I$16*'GHG Estimation'!L447+'Emission factors'!$I$17*'GHG Estimation'!L843</f>
        <v>0</v>
      </c>
      <c r="M1635" s="98">
        <f>M51+'Emission factors'!$I$16*'GHG Estimation'!M447+'Emission factors'!$I$17*'GHG Estimation'!M843</f>
        <v>0</v>
      </c>
      <c r="N1635" s="98">
        <f>N51+'Emission factors'!$I$16*'GHG Estimation'!N447+'Emission factors'!$I$17*'GHG Estimation'!N843</f>
        <v>0</v>
      </c>
      <c r="O1635" s="98">
        <f>O51+'Emission factors'!$I$16*'GHG Estimation'!O447+'Emission factors'!$I$17*'GHG Estimation'!O843</f>
        <v>0</v>
      </c>
      <c r="P1635" s="98">
        <f>P51+'Emission factors'!$I$16*'GHG Estimation'!P447+'Emission factors'!$I$17*'GHG Estimation'!P843</f>
        <v>0</v>
      </c>
      <c r="Q1635" s="98">
        <f>Q51+'Emission factors'!$I$16*'GHG Estimation'!Q447+'Emission factors'!$I$17*'GHG Estimation'!Q843</f>
        <v>0</v>
      </c>
      <c r="R1635" s="98">
        <f>R51+'Emission factors'!$I$16*'GHG Estimation'!R447+'Emission factors'!$I$17*'GHG Estimation'!R843</f>
        <v>0</v>
      </c>
      <c r="S1635" s="98">
        <f>S51+'Emission factors'!$I$16*'GHG Estimation'!S447+'Emission factors'!$I$17*'GHG Estimation'!S843</f>
        <v>0</v>
      </c>
      <c r="T1635" s="98">
        <f>T51+'Emission factors'!$I$16*'GHG Estimation'!T447+'Emission factors'!$I$17*'GHG Estimation'!T843</f>
        <v>0</v>
      </c>
      <c r="U1635" s="98">
        <f>U51+'Emission factors'!$I$16*'GHG Estimation'!U447+'Emission factors'!$I$17*'GHG Estimation'!U843</f>
        <v>0</v>
      </c>
    </row>
    <row r="1636" spans="1:21" x14ac:dyDescent="0.25">
      <c r="A1636" s="92" t="s">
        <v>11</v>
      </c>
      <c r="B1636" s="92" t="s">
        <v>12</v>
      </c>
      <c r="C1636" s="92" t="s">
        <v>13</v>
      </c>
      <c r="D1636" s="92" t="s">
        <v>14</v>
      </c>
      <c r="E1636" s="92" t="s">
        <v>18</v>
      </c>
      <c r="G1636" s="92" t="s">
        <v>97</v>
      </c>
      <c r="H1636" s="92" t="s">
        <v>93</v>
      </c>
      <c r="I1636" s="88" t="s">
        <v>194</v>
      </c>
      <c r="L1636" s="98">
        <f>L52+'Emission factors'!$I$16*'GHG Estimation'!L448+'Emission factors'!$I$17*'GHG Estimation'!L844</f>
        <v>0</v>
      </c>
      <c r="M1636" s="98">
        <f>M52+'Emission factors'!$I$16*'GHG Estimation'!M448+'Emission factors'!$I$17*'GHG Estimation'!M844</f>
        <v>0</v>
      </c>
      <c r="N1636" s="98">
        <f>N52+'Emission factors'!$I$16*'GHG Estimation'!N448+'Emission factors'!$I$17*'GHG Estimation'!N844</f>
        <v>0</v>
      </c>
      <c r="O1636" s="98">
        <f>O52+'Emission factors'!$I$16*'GHG Estimation'!O448+'Emission factors'!$I$17*'GHG Estimation'!O844</f>
        <v>0</v>
      </c>
      <c r="P1636" s="98">
        <f>P52+'Emission factors'!$I$16*'GHG Estimation'!P448+'Emission factors'!$I$17*'GHG Estimation'!P844</f>
        <v>13.508312400000001</v>
      </c>
      <c r="Q1636" s="98">
        <f>Q52+'Emission factors'!$I$16*'GHG Estimation'!Q448+'Emission factors'!$I$17*'GHG Estimation'!Q844</f>
        <v>1339.0114666499999</v>
      </c>
      <c r="R1636" s="98">
        <f>R52+'Emission factors'!$I$16*'GHG Estimation'!R448+'Emission factors'!$I$17*'GHG Estimation'!R844</f>
        <v>2400.704784346</v>
      </c>
      <c r="S1636" s="98">
        <f>S52+'Emission factors'!$I$16*'GHG Estimation'!S448+'Emission factors'!$I$17*'GHG Estimation'!S844</f>
        <v>2672.2143589679999</v>
      </c>
      <c r="T1636" s="98">
        <f>T52+'Emission factors'!$I$16*'GHG Estimation'!T448+'Emission factors'!$I$17*'GHG Estimation'!T844</f>
        <v>2071.7323496979993</v>
      </c>
      <c r="U1636" s="98">
        <f>U52+'Emission factors'!$I$16*'GHG Estimation'!U448+'Emission factors'!$I$17*'GHG Estimation'!U844</f>
        <v>1319.5594967939999</v>
      </c>
    </row>
    <row r="1637" spans="1:21" x14ac:dyDescent="0.25">
      <c r="A1637" s="92" t="s">
        <v>11</v>
      </c>
      <c r="B1637" s="92" t="s">
        <v>12</v>
      </c>
      <c r="C1637" s="92" t="s">
        <v>13</v>
      </c>
      <c r="D1637" s="92" t="s">
        <v>14</v>
      </c>
      <c r="E1637" s="92" t="s">
        <v>18</v>
      </c>
      <c r="G1637" s="92" t="s">
        <v>97</v>
      </c>
      <c r="H1637" s="92" t="s">
        <v>93</v>
      </c>
      <c r="I1637" s="88" t="s">
        <v>195</v>
      </c>
      <c r="L1637" s="98">
        <f>L53+'Emission factors'!$I$16*'GHG Estimation'!L449+'Emission factors'!$I$17*'GHG Estimation'!L845</f>
        <v>0</v>
      </c>
      <c r="M1637" s="98">
        <f>M53+'Emission factors'!$I$16*'GHG Estimation'!M449+'Emission factors'!$I$17*'GHG Estimation'!M845</f>
        <v>0</v>
      </c>
      <c r="N1637" s="98">
        <f>N53+'Emission factors'!$I$16*'GHG Estimation'!N449+'Emission factors'!$I$17*'GHG Estimation'!N845</f>
        <v>0</v>
      </c>
      <c r="O1637" s="98">
        <f>O53+'Emission factors'!$I$16*'GHG Estimation'!O449+'Emission factors'!$I$17*'GHG Estimation'!O845</f>
        <v>10.46894211</v>
      </c>
      <c r="P1637" s="98">
        <f>P53+'Emission factors'!$I$16*'GHG Estimation'!P449+'Emission factors'!$I$17*'GHG Estimation'!P845</f>
        <v>40.592478762000006</v>
      </c>
      <c r="Q1637" s="98">
        <f>Q53+'Emission factors'!$I$16*'GHG Estimation'!Q449+'Emission factors'!$I$17*'GHG Estimation'!Q845</f>
        <v>132.56907697</v>
      </c>
      <c r="R1637" s="98">
        <f>R53+'Emission factors'!$I$16*'GHG Estimation'!R449+'Emission factors'!$I$17*'GHG Estimation'!R845</f>
        <v>250.61671810999991</v>
      </c>
      <c r="S1637" s="98">
        <f>S53+'Emission factors'!$I$16*'GHG Estimation'!S449+'Emission factors'!$I$17*'GHG Estimation'!S845</f>
        <v>305.16028173399997</v>
      </c>
      <c r="T1637" s="98">
        <f>T53+'Emission factors'!$I$16*'GHG Estimation'!T449+'Emission factors'!$I$17*'GHG Estimation'!T845</f>
        <v>252.56041417199998</v>
      </c>
      <c r="U1637" s="98">
        <f>U53+'Emission factors'!$I$16*'GHG Estimation'!U449+'Emission factors'!$I$17*'GHG Estimation'!U845</f>
        <v>141.80726172800001</v>
      </c>
    </row>
    <row r="1638" spans="1:21" x14ac:dyDescent="0.25">
      <c r="A1638" s="92" t="s">
        <v>11</v>
      </c>
      <c r="B1638" s="92" t="s">
        <v>12</v>
      </c>
      <c r="C1638" s="92" t="s">
        <v>13</v>
      </c>
      <c r="D1638" s="92" t="s">
        <v>14</v>
      </c>
      <c r="E1638" s="92" t="s">
        <v>18</v>
      </c>
      <c r="G1638" s="92" t="s">
        <v>97</v>
      </c>
      <c r="H1638" s="92" t="s">
        <v>93</v>
      </c>
      <c r="I1638" s="88" t="s">
        <v>209</v>
      </c>
      <c r="L1638" s="98">
        <f>L54+'Emission factors'!$I$16*'GHG Estimation'!L450+'Emission factors'!$I$17*'GHG Estimation'!L846</f>
        <v>75620.545938629977</v>
      </c>
      <c r="M1638" s="98">
        <f>M54+'Emission factors'!$I$16*'GHG Estimation'!M450+'Emission factors'!$I$17*'GHG Estimation'!M846</f>
        <v>138417.50832819799</v>
      </c>
      <c r="N1638" s="98">
        <f>N54+'Emission factors'!$I$16*'GHG Estimation'!N450+'Emission factors'!$I$17*'GHG Estimation'!N846</f>
        <v>188688.38523546001</v>
      </c>
      <c r="O1638" s="98">
        <f>O54+'Emission factors'!$I$16*'GHG Estimation'!O450+'Emission factors'!$I$17*'GHG Estimation'!O846</f>
        <v>184535.96752678999</v>
      </c>
      <c r="P1638" s="98">
        <f>P54+'Emission factors'!$I$16*'GHG Estimation'!P450+'Emission factors'!$I$17*'GHG Estimation'!P846</f>
        <v>186276.29594560797</v>
      </c>
      <c r="Q1638" s="98">
        <f>Q54+'Emission factors'!$I$16*'GHG Estimation'!Q450+'Emission factors'!$I$17*'GHG Estimation'!Q846</f>
        <v>178652.10686701399</v>
      </c>
      <c r="R1638" s="98">
        <f>R54+'Emission factors'!$I$16*'GHG Estimation'!R450+'Emission factors'!$I$17*'GHG Estimation'!R846</f>
        <v>180348.09049807</v>
      </c>
      <c r="S1638" s="98">
        <f>S54+'Emission factors'!$I$16*'GHG Estimation'!S450+'Emission factors'!$I$17*'GHG Estimation'!S846</f>
        <v>187833.89442074398</v>
      </c>
      <c r="T1638" s="98">
        <f>T54+'Emission factors'!$I$16*'GHG Estimation'!T450+'Emission factors'!$I$17*'GHG Estimation'!T846</f>
        <v>196715.71488839603</v>
      </c>
      <c r="U1638" s="98">
        <f>U54+'Emission factors'!$I$16*'GHG Estimation'!U450+'Emission factors'!$I$17*'GHG Estimation'!U846</f>
        <v>188546.15771512402</v>
      </c>
    </row>
    <row r="1639" spans="1:21" x14ac:dyDescent="0.25">
      <c r="A1639" s="92" t="s">
        <v>11</v>
      </c>
      <c r="B1639" s="92" t="s">
        <v>12</v>
      </c>
      <c r="C1639" s="92" t="s">
        <v>13</v>
      </c>
      <c r="D1639" s="92" t="s">
        <v>14</v>
      </c>
      <c r="E1639" s="92" t="s">
        <v>18</v>
      </c>
      <c r="G1639" s="92" t="s">
        <v>97</v>
      </c>
      <c r="H1639" s="92" t="s">
        <v>93</v>
      </c>
      <c r="I1639" s="88" t="s">
        <v>208</v>
      </c>
      <c r="L1639" s="98">
        <f>L55+'Emission factors'!$I$16*'GHG Estimation'!L451+'Emission factors'!$I$17*'GHG Estimation'!L847</f>
        <v>3999.2784737620009</v>
      </c>
      <c r="M1639" s="98">
        <f>M55+'Emission factors'!$I$16*'GHG Estimation'!M451+'Emission factors'!$I$17*'GHG Estimation'!M847</f>
        <v>14843.826714661998</v>
      </c>
      <c r="N1639" s="98">
        <f>N55+'Emission factors'!$I$16*'GHG Estimation'!N451+'Emission factors'!$I$17*'GHG Estimation'!N847</f>
        <v>32526.762987994</v>
      </c>
      <c r="O1639" s="98">
        <f>O55+'Emission factors'!$I$16*'GHG Estimation'!O451+'Emission factors'!$I$17*'GHG Estimation'!O847</f>
        <v>33638.091849142002</v>
      </c>
      <c r="P1639" s="98">
        <f>P55+'Emission factors'!$I$16*'GHG Estimation'!P451+'Emission factors'!$I$17*'GHG Estimation'!P847</f>
        <v>42369.992563007996</v>
      </c>
      <c r="Q1639" s="98">
        <f>Q55+'Emission factors'!$I$16*'GHG Estimation'!Q451+'Emission factors'!$I$17*'GHG Estimation'!Q847</f>
        <v>39892.935795130012</v>
      </c>
      <c r="R1639" s="98">
        <f>R55+'Emission factors'!$I$16*'GHG Estimation'!R451+'Emission factors'!$I$17*'GHG Estimation'!R847</f>
        <v>35767.617262057996</v>
      </c>
      <c r="S1639" s="98">
        <f>S55+'Emission factors'!$I$16*'GHG Estimation'!S451+'Emission factors'!$I$17*'GHG Estimation'!S847</f>
        <v>33417.448575324001</v>
      </c>
      <c r="T1639" s="98">
        <f>T55+'Emission factors'!$I$16*'GHG Estimation'!T451+'Emission factors'!$I$17*'GHG Estimation'!T847</f>
        <v>28197.641543895999</v>
      </c>
      <c r="U1639" s="98">
        <f>U55+'Emission factors'!$I$16*'GHG Estimation'!U451+'Emission factors'!$I$17*'GHG Estimation'!U847</f>
        <v>21744.623150382005</v>
      </c>
    </row>
    <row r="1640" spans="1:21" x14ac:dyDescent="0.25">
      <c r="A1640" s="92" t="s">
        <v>11</v>
      </c>
      <c r="B1640" s="92" t="s">
        <v>12</v>
      </c>
      <c r="C1640" s="92" t="s">
        <v>13</v>
      </c>
      <c r="D1640" s="92" t="s">
        <v>14</v>
      </c>
      <c r="E1640" s="92" t="s">
        <v>18</v>
      </c>
      <c r="G1640" s="92" t="s">
        <v>97</v>
      </c>
      <c r="H1640" s="92" t="s">
        <v>93</v>
      </c>
      <c r="I1640" s="88" t="s">
        <v>226</v>
      </c>
      <c r="L1640" s="98">
        <f>L56+'Emission factors'!$I$16*'GHG Estimation'!L452+'Emission factors'!$I$17*'GHG Estimation'!L848</f>
        <v>0</v>
      </c>
      <c r="M1640" s="98">
        <f>M56+'Emission factors'!$I$16*'GHG Estimation'!M452+'Emission factors'!$I$17*'GHG Estimation'!M848</f>
        <v>0</v>
      </c>
      <c r="N1640" s="98">
        <f>N56+'Emission factors'!$I$16*'GHG Estimation'!N452+'Emission factors'!$I$17*'GHG Estimation'!N848</f>
        <v>0</v>
      </c>
      <c r="O1640" s="98">
        <f>O56+'Emission factors'!$I$16*'GHG Estimation'!O452+'Emission factors'!$I$17*'GHG Estimation'!O848</f>
        <v>0</v>
      </c>
      <c r="P1640" s="98">
        <f>P56+'Emission factors'!$I$16*'GHG Estimation'!P452+'Emission factors'!$I$17*'GHG Estimation'!P848</f>
        <v>0</v>
      </c>
      <c r="Q1640" s="98">
        <f>Q56+'Emission factors'!$I$16*'GHG Estimation'!Q452+'Emission factors'!$I$17*'GHG Estimation'!Q848</f>
        <v>0</v>
      </c>
      <c r="R1640" s="98">
        <f>R56+'Emission factors'!$I$16*'GHG Estimation'!R452+'Emission factors'!$I$17*'GHG Estimation'!R848</f>
        <v>0</v>
      </c>
      <c r="S1640" s="98">
        <f>S56+'Emission factors'!$I$16*'GHG Estimation'!S452+'Emission factors'!$I$17*'GHG Estimation'!S848</f>
        <v>0</v>
      </c>
      <c r="T1640" s="98">
        <f>T56+'Emission factors'!$I$16*'GHG Estimation'!T452+'Emission factors'!$I$17*'GHG Estimation'!T848</f>
        <v>0</v>
      </c>
      <c r="U1640" s="98">
        <f>U56+'Emission factors'!$I$16*'GHG Estimation'!U452+'Emission factors'!$I$17*'GHG Estimation'!U848</f>
        <v>0</v>
      </c>
    </row>
    <row r="1641" spans="1:21" x14ac:dyDescent="0.25">
      <c r="A1641" s="92" t="s">
        <v>11</v>
      </c>
      <c r="B1641" s="92" t="s">
        <v>12</v>
      </c>
      <c r="C1641" s="92" t="s">
        <v>13</v>
      </c>
      <c r="D1641" s="92" t="s">
        <v>14</v>
      </c>
      <c r="E1641" s="92" t="s">
        <v>18</v>
      </c>
      <c r="G1641" s="92" t="s">
        <v>97</v>
      </c>
      <c r="H1641" s="92" t="s">
        <v>93</v>
      </c>
      <c r="I1641" s="88" t="s">
        <v>196</v>
      </c>
      <c r="L1641" s="98">
        <f>L57+'Emission factors'!$I$16*'GHG Estimation'!L453+'Emission factors'!$I$17*'GHG Estimation'!L849</f>
        <v>2917.7429460739995</v>
      </c>
      <c r="M1641" s="98">
        <f>M57+'Emission factors'!$I$16*'GHG Estimation'!M453+'Emission factors'!$I$17*'GHG Estimation'!M849</f>
        <v>8165.0018701459985</v>
      </c>
      <c r="N1641" s="98">
        <f>N57+'Emission factors'!$I$16*'GHG Estimation'!N453+'Emission factors'!$I$17*'GHG Estimation'!N849</f>
        <v>13995.482182088001</v>
      </c>
      <c r="O1641" s="98">
        <f>O57+'Emission factors'!$I$16*'GHG Estimation'!O453+'Emission factors'!$I$17*'GHG Estimation'!O849</f>
        <v>12225.713146855998</v>
      </c>
      <c r="P1641" s="98">
        <f>P57+'Emission factors'!$I$16*'GHG Estimation'!P453+'Emission factors'!$I$17*'GHG Estimation'!P849</f>
        <v>13516.582489036005</v>
      </c>
      <c r="Q1641" s="98">
        <f>Q57+'Emission factors'!$I$16*'GHG Estimation'!Q453+'Emission factors'!$I$17*'GHG Estimation'!Q849</f>
        <v>13060.211659220005</v>
      </c>
      <c r="R1641" s="98">
        <f>R57+'Emission factors'!$I$16*'GHG Estimation'!R453+'Emission factors'!$I$17*'GHG Estimation'!R849</f>
        <v>11358.359416888003</v>
      </c>
      <c r="S1641" s="98">
        <f>S57+'Emission factors'!$I$16*'GHG Estimation'!S453+'Emission factors'!$I$17*'GHG Estimation'!S849</f>
        <v>13471.937516553997</v>
      </c>
      <c r="T1641" s="98">
        <f>T57+'Emission factors'!$I$16*'GHG Estimation'!T453+'Emission factors'!$I$17*'GHG Estimation'!T849</f>
        <v>11791.2558016</v>
      </c>
      <c r="U1641" s="98">
        <f>U57+'Emission factors'!$I$16*'GHG Estimation'!U453+'Emission factors'!$I$17*'GHG Estimation'!U849</f>
        <v>7758.8669532220001</v>
      </c>
    </row>
    <row r="1642" spans="1:21" x14ac:dyDescent="0.25">
      <c r="A1642" s="92" t="s">
        <v>11</v>
      </c>
      <c r="B1642" s="92" t="s">
        <v>12</v>
      </c>
      <c r="C1642" s="92" t="s">
        <v>13</v>
      </c>
      <c r="D1642" s="92" t="s">
        <v>14</v>
      </c>
      <c r="E1642" s="92" t="s">
        <v>18</v>
      </c>
      <c r="G1642" s="92" t="s">
        <v>97</v>
      </c>
      <c r="H1642" s="92" t="s">
        <v>93</v>
      </c>
      <c r="I1642" s="88" t="s">
        <v>197</v>
      </c>
      <c r="L1642" s="98">
        <f>L58+'Emission factors'!$I$16*'GHG Estimation'!L454+'Emission factors'!$I$17*'GHG Estimation'!L850</f>
        <v>51758.269681008009</v>
      </c>
      <c r="M1642" s="98">
        <f>M58+'Emission factors'!$I$16*'GHG Estimation'!M454+'Emission factors'!$I$17*'GHG Estimation'!M850</f>
        <v>88027.307994736009</v>
      </c>
      <c r="N1642" s="98">
        <f>N58+'Emission factors'!$I$16*'GHG Estimation'!N454+'Emission factors'!$I$17*'GHG Estimation'!N850</f>
        <v>114391.42126887204</v>
      </c>
      <c r="O1642" s="98">
        <f>O58+'Emission factors'!$I$16*'GHG Estimation'!O454+'Emission factors'!$I$17*'GHG Estimation'!O850</f>
        <v>100090.95141126403</v>
      </c>
      <c r="P1642" s="98">
        <f>P58+'Emission factors'!$I$16*'GHG Estimation'!P454+'Emission factors'!$I$17*'GHG Estimation'!P850</f>
        <v>93120.624689773991</v>
      </c>
      <c r="Q1642" s="98">
        <f>Q58+'Emission factors'!$I$16*'GHG Estimation'!Q454+'Emission factors'!$I$17*'GHG Estimation'!Q850</f>
        <v>81511.693582484018</v>
      </c>
      <c r="R1642" s="98">
        <f>R58+'Emission factors'!$I$16*'GHG Estimation'!R454+'Emission factors'!$I$17*'GHG Estimation'!R850</f>
        <v>67439.514204436011</v>
      </c>
      <c r="S1642" s="98">
        <f>S58+'Emission factors'!$I$16*'GHG Estimation'!S454+'Emission factors'!$I$17*'GHG Estimation'!S850</f>
        <v>55715.297155430009</v>
      </c>
      <c r="T1642" s="98">
        <f>T58+'Emission factors'!$I$16*'GHG Estimation'!T454+'Emission factors'!$I$17*'GHG Estimation'!T850</f>
        <v>43220.610994835995</v>
      </c>
      <c r="U1642" s="98">
        <f>U58+'Emission factors'!$I$16*'GHG Estimation'!U454+'Emission factors'!$I$17*'GHG Estimation'!U850</f>
        <v>30471.735917964001</v>
      </c>
    </row>
    <row r="1643" spans="1:21" x14ac:dyDescent="0.25">
      <c r="A1643" s="92" t="s">
        <v>11</v>
      </c>
      <c r="B1643" s="92" t="s">
        <v>12</v>
      </c>
      <c r="C1643" s="92" t="s">
        <v>13</v>
      </c>
      <c r="D1643" s="92" t="s">
        <v>14</v>
      </c>
      <c r="E1643" s="92" t="s">
        <v>18</v>
      </c>
      <c r="G1643" s="92" t="s">
        <v>97</v>
      </c>
      <c r="H1643" s="92" t="s">
        <v>93</v>
      </c>
      <c r="I1643" s="88" t="s">
        <v>229</v>
      </c>
      <c r="L1643" s="98">
        <f>L59+'Emission factors'!$I$16*'GHG Estimation'!L455+'Emission factors'!$I$17*'GHG Estimation'!L851</f>
        <v>0</v>
      </c>
      <c r="M1643" s="98">
        <f>M59+'Emission factors'!$I$16*'GHG Estimation'!M455+'Emission factors'!$I$17*'GHG Estimation'!M851</f>
        <v>0</v>
      </c>
      <c r="N1643" s="98">
        <f>N59+'Emission factors'!$I$16*'GHG Estimation'!N455+'Emission factors'!$I$17*'GHG Estimation'!N851</f>
        <v>0</v>
      </c>
      <c r="O1643" s="98">
        <f>O59+'Emission factors'!$I$16*'GHG Estimation'!O455+'Emission factors'!$I$17*'GHG Estimation'!O851</f>
        <v>0</v>
      </c>
      <c r="P1643" s="98">
        <f>P59+'Emission factors'!$I$16*'GHG Estimation'!P455+'Emission factors'!$I$17*'GHG Estimation'!P851</f>
        <v>0</v>
      </c>
      <c r="Q1643" s="98">
        <f>Q59+'Emission factors'!$I$16*'GHG Estimation'!Q455+'Emission factors'!$I$17*'GHG Estimation'!Q851</f>
        <v>0</v>
      </c>
      <c r="R1643" s="98">
        <f>R59+'Emission factors'!$I$16*'GHG Estimation'!R455+'Emission factors'!$I$17*'GHG Estimation'!R851</f>
        <v>0</v>
      </c>
      <c r="S1643" s="98">
        <f>S59+'Emission factors'!$I$16*'GHG Estimation'!S455+'Emission factors'!$I$17*'GHG Estimation'!S851</f>
        <v>0</v>
      </c>
      <c r="T1643" s="98">
        <f>T59+'Emission factors'!$I$16*'GHG Estimation'!T455+'Emission factors'!$I$17*'GHG Estimation'!T851</f>
        <v>0</v>
      </c>
      <c r="U1643" s="98">
        <f>U59+'Emission factors'!$I$16*'GHG Estimation'!U455+'Emission factors'!$I$17*'GHG Estimation'!U851</f>
        <v>0</v>
      </c>
    </row>
    <row r="1644" spans="1:21" x14ac:dyDescent="0.25">
      <c r="A1644" s="92" t="s">
        <v>11</v>
      </c>
      <c r="B1644" s="92" t="s">
        <v>12</v>
      </c>
      <c r="C1644" s="92" t="s">
        <v>13</v>
      </c>
      <c r="D1644" s="92" t="s">
        <v>14</v>
      </c>
      <c r="E1644" s="92" t="s">
        <v>18</v>
      </c>
      <c r="G1644" s="92" t="s">
        <v>97</v>
      </c>
      <c r="H1644" s="92" t="s">
        <v>93</v>
      </c>
      <c r="I1644" s="88" t="s">
        <v>198</v>
      </c>
      <c r="L1644" s="98">
        <f>L60+'Emission factors'!$I$16*'GHG Estimation'!L456+'Emission factors'!$I$17*'GHG Estimation'!L852</f>
        <v>0</v>
      </c>
      <c r="M1644" s="98">
        <f>M60+'Emission factors'!$I$16*'GHG Estimation'!M456+'Emission factors'!$I$17*'GHG Estimation'!M852</f>
        <v>0</v>
      </c>
      <c r="N1644" s="98">
        <f>N60+'Emission factors'!$I$16*'GHG Estimation'!N456+'Emission factors'!$I$17*'GHG Estimation'!N852</f>
        <v>0</v>
      </c>
      <c r="O1644" s="98">
        <f>O60+'Emission factors'!$I$16*'GHG Estimation'!O456+'Emission factors'!$I$17*'GHG Estimation'!O852</f>
        <v>0</v>
      </c>
      <c r="P1644" s="98">
        <f>P60+'Emission factors'!$I$16*'GHG Estimation'!P456+'Emission factors'!$I$17*'GHG Estimation'!P852</f>
        <v>0</v>
      </c>
      <c r="Q1644" s="98">
        <f>Q60+'Emission factors'!$I$16*'GHG Estimation'!Q456+'Emission factors'!$I$17*'GHG Estimation'!Q852</f>
        <v>0</v>
      </c>
      <c r="R1644" s="98">
        <f>R60+'Emission factors'!$I$16*'GHG Estimation'!R456+'Emission factors'!$I$17*'GHG Estimation'!R852</f>
        <v>0</v>
      </c>
      <c r="S1644" s="98">
        <f>S60+'Emission factors'!$I$16*'GHG Estimation'!S456+'Emission factors'!$I$17*'GHG Estimation'!S852</f>
        <v>0</v>
      </c>
      <c r="T1644" s="98">
        <f>T60+'Emission factors'!$I$16*'GHG Estimation'!T456+'Emission factors'!$I$17*'GHG Estimation'!T852</f>
        <v>0</v>
      </c>
      <c r="U1644" s="98">
        <f>U60+'Emission factors'!$I$16*'GHG Estimation'!U456+'Emission factors'!$I$17*'GHG Estimation'!U852</f>
        <v>0</v>
      </c>
    </row>
    <row r="1645" spans="1:21" x14ac:dyDescent="0.25">
      <c r="A1645" s="92" t="s">
        <v>11</v>
      </c>
      <c r="B1645" s="92" t="s">
        <v>12</v>
      </c>
      <c r="C1645" s="92" t="s">
        <v>13</v>
      </c>
      <c r="D1645" s="92" t="s">
        <v>14</v>
      </c>
      <c r="E1645" s="92" t="s">
        <v>18</v>
      </c>
      <c r="G1645" s="92" t="s">
        <v>97</v>
      </c>
      <c r="H1645" s="92" t="s">
        <v>93</v>
      </c>
      <c r="I1645" s="88" t="s">
        <v>231</v>
      </c>
      <c r="L1645" s="98">
        <f>L61+'Emission factors'!$I$16*'GHG Estimation'!L457+'Emission factors'!$I$17*'GHG Estimation'!L853</f>
        <v>0</v>
      </c>
      <c r="M1645" s="98">
        <f>M61+'Emission factors'!$I$16*'GHG Estimation'!M457+'Emission factors'!$I$17*'GHG Estimation'!M853</f>
        <v>0</v>
      </c>
      <c r="N1645" s="98">
        <f>N61+'Emission factors'!$I$16*'GHG Estimation'!N457+'Emission factors'!$I$17*'GHG Estimation'!N853</f>
        <v>0</v>
      </c>
      <c r="O1645" s="98">
        <f>O61+'Emission factors'!$I$16*'GHG Estimation'!O457+'Emission factors'!$I$17*'GHG Estimation'!O853</f>
        <v>0</v>
      </c>
      <c r="P1645" s="98">
        <f>P61+'Emission factors'!$I$16*'GHG Estimation'!P457+'Emission factors'!$I$17*'GHG Estimation'!P853</f>
        <v>0</v>
      </c>
      <c r="Q1645" s="98">
        <f>Q61+'Emission factors'!$I$16*'GHG Estimation'!Q457+'Emission factors'!$I$17*'GHG Estimation'!Q853</f>
        <v>0</v>
      </c>
      <c r="R1645" s="98">
        <f>R61+'Emission factors'!$I$16*'GHG Estimation'!R457+'Emission factors'!$I$17*'GHG Estimation'!R853</f>
        <v>0</v>
      </c>
      <c r="S1645" s="98">
        <f>S61+'Emission factors'!$I$16*'GHG Estimation'!S457+'Emission factors'!$I$17*'GHG Estimation'!S853</f>
        <v>0</v>
      </c>
      <c r="T1645" s="98">
        <f>T61+'Emission factors'!$I$16*'GHG Estimation'!T457+'Emission factors'!$I$17*'GHG Estimation'!T853</f>
        <v>0</v>
      </c>
      <c r="U1645" s="98">
        <f>U61+'Emission factors'!$I$16*'GHG Estimation'!U457+'Emission factors'!$I$17*'GHG Estimation'!U853</f>
        <v>0</v>
      </c>
    </row>
    <row r="1646" spans="1:21" x14ac:dyDescent="0.25">
      <c r="A1646" s="92" t="s">
        <v>11</v>
      </c>
      <c r="B1646" s="92" t="s">
        <v>12</v>
      </c>
      <c r="C1646" s="92" t="s">
        <v>13</v>
      </c>
      <c r="D1646" s="92" t="s">
        <v>14</v>
      </c>
      <c r="E1646" s="92" t="s">
        <v>18</v>
      </c>
      <c r="G1646" s="92" t="s">
        <v>97</v>
      </c>
      <c r="H1646" s="92" t="s">
        <v>93</v>
      </c>
      <c r="I1646" s="88" t="s">
        <v>230</v>
      </c>
      <c r="L1646" s="98">
        <f>L62+'Emission factors'!$I$16*'GHG Estimation'!L458+'Emission factors'!$I$17*'GHG Estimation'!L854</f>
        <v>0</v>
      </c>
      <c r="M1646" s="98">
        <f>M62+'Emission factors'!$I$16*'GHG Estimation'!M458+'Emission factors'!$I$17*'GHG Estimation'!M854</f>
        <v>0</v>
      </c>
      <c r="N1646" s="98">
        <f>N62+'Emission factors'!$I$16*'GHG Estimation'!N458+'Emission factors'!$I$17*'GHG Estimation'!N854</f>
        <v>0</v>
      </c>
      <c r="O1646" s="98">
        <f>O62+'Emission factors'!$I$16*'GHG Estimation'!O458+'Emission factors'!$I$17*'GHG Estimation'!O854</f>
        <v>0</v>
      </c>
      <c r="P1646" s="98">
        <f>P62+'Emission factors'!$I$16*'GHG Estimation'!P458+'Emission factors'!$I$17*'GHG Estimation'!P854</f>
        <v>0</v>
      </c>
      <c r="Q1646" s="98">
        <f>Q62+'Emission factors'!$I$16*'GHG Estimation'!Q458+'Emission factors'!$I$17*'GHG Estimation'!Q854</f>
        <v>0</v>
      </c>
      <c r="R1646" s="98">
        <f>R62+'Emission factors'!$I$16*'GHG Estimation'!R458+'Emission factors'!$I$17*'GHG Estimation'!R854</f>
        <v>0</v>
      </c>
      <c r="S1646" s="98">
        <f>S62+'Emission factors'!$I$16*'GHG Estimation'!S458+'Emission factors'!$I$17*'GHG Estimation'!S854</f>
        <v>0</v>
      </c>
      <c r="T1646" s="98">
        <f>T62+'Emission factors'!$I$16*'GHG Estimation'!T458+'Emission factors'!$I$17*'GHG Estimation'!T854</f>
        <v>0</v>
      </c>
      <c r="U1646" s="98">
        <f>U62+'Emission factors'!$I$16*'GHG Estimation'!U458+'Emission factors'!$I$17*'GHG Estimation'!U854</f>
        <v>0</v>
      </c>
    </row>
    <row r="1647" spans="1:21" x14ac:dyDescent="0.25">
      <c r="A1647" s="92" t="s">
        <v>11</v>
      </c>
      <c r="B1647" s="92" t="s">
        <v>12</v>
      </c>
      <c r="C1647" s="92" t="s">
        <v>13</v>
      </c>
      <c r="D1647" s="92" t="s">
        <v>14</v>
      </c>
      <c r="E1647" s="92" t="s">
        <v>18</v>
      </c>
      <c r="G1647" s="92" t="s">
        <v>97</v>
      </c>
      <c r="H1647" s="92" t="s">
        <v>93</v>
      </c>
      <c r="I1647" s="88" t="s">
        <v>232</v>
      </c>
      <c r="L1647" s="98">
        <f>L63+'Emission factors'!$I$16*'GHG Estimation'!L459+'Emission factors'!$I$17*'GHG Estimation'!L855</f>
        <v>0</v>
      </c>
      <c r="M1647" s="98">
        <f>M63+'Emission factors'!$I$16*'GHG Estimation'!M459+'Emission factors'!$I$17*'GHG Estimation'!M855</f>
        <v>0</v>
      </c>
      <c r="N1647" s="98">
        <f>N63+'Emission factors'!$I$16*'GHG Estimation'!N459+'Emission factors'!$I$17*'GHG Estimation'!N855</f>
        <v>33.005309963999991</v>
      </c>
      <c r="O1647" s="98">
        <f>O63+'Emission factors'!$I$16*'GHG Estimation'!O459+'Emission factors'!$I$17*'GHG Estimation'!O855</f>
        <v>197.03374558999997</v>
      </c>
      <c r="P1647" s="98">
        <f>P63+'Emission factors'!$I$16*'GHG Estimation'!P459+'Emission factors'!$I$17*'GHG Estimation'!P855</f>
        <v>610.71830822199991</v>
      </c>
      <c r="Q1647" s="98">
        <f>Q63+'Emission factors'!$I$16*'GHG Estimation'!Q459+'Emission factors'!$I$17*'GHG Estimation'!Q855</f>
        <v>743.610083766</v>
      </c>
      <c r="R1647" s="98">
        <f>R63+'Emission factors'!$I$16*'GHG Estimation'!R459+'Emission factors'!$I$17*'GHG Estimation'!R855</f>
        <v>733.78653880400009</v>
      </c>
      <c r="S1647" s="98">
        <f>S63+'Emission factors'!$I$16*'GHG Estimation'!S459+'Emission factors'!$I$17*'GHG Estimation'!S855</f>
        <v>724.67593255199995</v>
      </c>
      <c r="T1647" s="98">
        <f>T63+'Emission factors'!$I$16*'GHG Estimation'!T459+'Emission factors'!$I$17*'GHG Estimation'!T855</f>
        <v>539.7321265600001</v>
      </c>
      <c r="U1647" s="98">
        <f>U63+'Emission factors'!$I$16*'GHG Estimation'!U459+'Emission factors'!$I$17*'GHG Estimation'!U855</f>
        <v>407.80094212</v>
      </c>
    </row>
    <row r="1648" spans="1:21" x14ac:dyDescent="0.25">
      <c r="A1648" s="92" t="s">
        <v>11</v>
      </c>
      <c r="B1648" s="92" t="s">
        <v>12</v>
      </c>
      <c r="C1648" s="92" t="s">
        <v>13</v>
      </c>
      <c r="D1648" s="92" t="s">
        <v>14</v>
      </c>
      <c r="E1648" s="92" t="s">
        <v>18</v>
      </c>
      <c r="G1648" s="92" t="s">
        <v>97</v>
      </c>
      <c r="H1648" s="92" t="s">
        <v>93</v>
      </c>
      <c r="I1648" s="92" t="s">
        <v>225</v>
      </c>
      <c r="L1648" s="98">
        <f>L64+'Emission factors'!$I$16*'GHG Estimation'!L460+'Emission factors'!$I$17*'GHG Estimation'!L856</f>
        <v>0</v>
      </c>
      <c r="M1648" s="98">
        <f>M64+'Emission factors'!$I$16*'GHG Estimation'!M460+'Emission factors'!$I$17*'GHG Estimation'!M856</f>
        <v>0</v>
      </c>
      <c r="N1648" s="98">
        <f>N64+'Emission factors'!$I$16*'GHG Estimation'!N460+'Emission factors'!$I$17*'GHG Estimation'!N856</f>
        <v>0</v>
      </c>
      <c r="O1648" s="98">
        <f>O64+'Emission factors'!$I$16*'GHG Estimation'!O460+'Emission factors'!$I$17*'GHG Estimation'!O856</f>
        <v>0</v>
      </c>
      <c r="P1648" s="98">
        <f>P64+'Emission factors'!$I$16*'GHG Estimation'!P460+'Emission factors'!$I$17*'GHG Estimation'!P856</f>
        <v>0</v>
      </c>
      <c r="Q1648" s="98">
        <f>Q64+'Emission factors'!$I$16*'GHG Estimation'!Q460+'Emission factors'!$I$17*'GHG Estimation'!Q856</f>
        <v>109.59744127199997</v>
      </c>
      <c r="R1648" s="98">
        <f>R64+'Emission factors'!$I$16*'GHG Estimation'!R460+'Emission factors'!$I$17*'GHG Estimation'!R856</f>
        <v>489.06094582399993</v>
      </c>
      <c r="S1648" s="98">
        <f>S64+'Emission factors'!$I$16*'GHG Estimation'!S460+'Emission factors'!$I$17*'GHG Estimation'!S856</f>
        <v>702.67989719400009</v>
      </c>
      <c r="T1648" s="98">
        <f>T64+'Emission factors'!$I$16*'GHG Estimation'!T460+'Emission factors'!$I$17*'GHG Estimation'!T856</f>
        <v>591.31136607400003</v>
      </c>
      <c r="U1648" s="98">
        <f>U64+'Emission factors'!$I$16*'GHG Estimation'!U460+'Emission factors'!$I$17*'GHG Estimation'!U856</f>
        <v>334.22566724799998</v>
      </c>
    </row>
    <row r="1649" spans="1:21" x14ac:dyDescent="0.25">
      <c r="A1649" s="92" t="s">
        <v>11</v>
      </c>
      <c r="B1649" s="92" t="s">
        <v>12</v>
      </c>
      <c r="C1649" s="92" t="s">
        <v>13</v>
      </c>
      <c r="D1649" s="92" t="s">
        <v>14</v>
      </c>
      <c r="E1649" s="92" t="s">
        <v>18</v>
      </c>
      <c r="G1649" s="92" t="s">
        <v>97</v>
      </c>
      <c r="H1649" s="92" t="s">
        <v>93</v>
      </c>
      <c r="I1649" s="88" t="s">
        <v>205</v>
      </c>
      <c r="L1649" s="98">
        <f>L65+'Emission factors'!$I$16*'GHG Estimation'!L461+'Emission factors'!$I$17*'GHG Estimation'!L857</f>
        <v>0</v>
      </c>
      <c r="M1649" s="98">
        <f>M65+'Emission factors'!$I$16*'GHG Estimation'!M461+'Emission factors'!$I$17*'GHG Estimation'!M857</f>
        <v>215.05233340799995</v>
      </c>
      <c r="N1649" s="98">
        <f>N65+'Emission factors'!$I$16*'GHG Estimation'!N461+'Emission factors'!$I$17*'GHG Estimation'!N857</f>
        <v>1092.5523069119999</v>
      </c>
      <c r="O1649" s="98">
        <f>O65+'Emission factors'!$I$16*'GHG Estimation'!O461+'Emission factors'!$I$17*'GHG Estimation'!O857</f>
        <v>3806.0045417900001</v>
      </c>
      <c r="P1649" s="98">
        <f>P65+'Emission factors'!$I$16*'GHG Estimation'!P461+'Emission factors'!$I$17*'GHG Estimation'!P857</f>
        <v>9799.9279291540024</v>
      </c>
      <c r="Q1649" s="98">
        <f>Q65+'Emission factors'!$I$16*'GHG Estimation'!Q461+'Emission factors'!$I$17*'GHG Estimation'!Q857</f>
        <v>10656.362439932</v>
      </c>
      <c r="R1649" s="98">
        <f>R65+'Emission factors'!$I$16*'GHG Estimation'!R461+'Emission factors'!$I$17*'GHG Estimation'!R857</f>
        <v>9741.0767147979986</v>
      </c>
      <c r="S1649" s="98">
        <f>S65+'Emission factors'!$I$16*'GHG Estimation'!S461+'Emission factors'!$I$17*'GHG Estimation'!S857</f>
        <v>9584.0125646759989</v>
      </c>
      <c r="T1649" s="98">
        <f>T65+'Emission factors'!$I$16*'GHG Estimation'!T461+'Emission factors'!$I$17*'GHG Estimation'!T857</f>
        <v>8062.811486839998</v>
      </c>
      <c r="U1649" s="98">
        <f>U65+'Emission factors'!$I$16*'GHG Estimation'!U461+'Emission factors'!$I$17*'GHG Estimation'!U857</f>
        <v>5780.4245098820002</v>
      </c>
    </row>
    <row r="1650" spans="1:21" x14ac:dyDescent="0.25">
      <c r="A1650" s="92" t="s">
        <v>11</v>
      </c>
      <c r="B1650" s="92" t="s">
        <v>12</v>
      </c>
      <c r="C1650" s="92" t="s">
        <v>13</v>
      </c>
      <c r="D1650" s="92" t="s">
        <v>14</v>
      </c>
      <c r="E1650" s="92" t="s">
        <v>18</v>
      </c>
      <c r="G1650" s="92" t="s">
        <v>97</v>
      </c>
      <c r="H1650" s="92" t="s">
        <v>93</v>
      </c>
      <c r="I1650" s="88" t="s">
        <v>204</v>
      </c>
      <c r="L1650" s="98">
        <f>L66+'Emission factors'!$I$16*'GHG Estimation'!L462+'Emission factors'!$I$17*'GHG Estimation'!L858</f>
        <v>2818.3517852820009</v>
      </c>
      <c r="M1650" s="98">
        <f>M66+'Emission factors'!$I$16*'GHG Estimation'!M462+'Emission factors'!$I$17*'GHG Estimation'!M858</f>
        <v>10338.759501554003</v>
      </c>
      <c r="N1650" s="98">
        <f>N66+'Emission factors'!$I$16*'GHG Estimation'!N462+'Emission factors'!$I$17*'GHG Estimation'!N858</f>
        <v>18826.362385665998</v>
      </c>
      <c r="O1650" s="98">
        <f>O66+'Emission factors'!$I$16*'GHG Estimation'!O462+'Emission factors'!$I$17*'GHG Estimation'!O858</f>
        <v>18035.683337804003</v>
      </c>
      <c r="P1650" s="98">
        <f>P66+'Emission factors'!$I$16*'GHG Estimation'!P462+'Emission factors'!$I$17*'GHG Estimation'!P858</f>
        <v>26185.863587399999</v>
      </c>
      <c r="Q1650" s="98">
        <f>Q66+'Emission factors'!$I$16*'GHG Estimation'!Q462+'Emission factors'!$I$17*'GHG Estimation'!Q858</f>
        <v>26524.974760965997</v>
      </c>
      <c r="R1650" s="98">
        <f>R66+'Emission factors'!$I$16*'GHG Estimation'!R462+'Emission factors'!$I$17*'GHG Estimation'!R858</f>
        <v>25873.078613778001</v>
      </c>
      <c r="S1650" s="98">
        <f>S66+'Emission factors'!$I$16*'GHG Estimation'!S462+'Emission factors'!$I$17*'GHG Estimation'!S858</f>
        <v>25210.706019861995</v>
      </c>
      <c r="T1650" s="98">
        <f>T66+'Emission factors'!$I$16*'GHG Estimation'!T462+'Emission factors'!$I$17*'GHG Estimation'!T858</f>
        <v>24216.111491704003</v>
      </c>
      <c r="U1650" s="98">
        <f>U66+'Emission factors'!$I$16*'GHG Estimation'!U462+'Emission factors'!$I$17*'GHG Estimation'!U858</f>
        <v>20033.345107841997</v>
      </c>
    </row>
    <row r="1651" spans="1:21" x14ac:dyDescent="0.25">
      <c r="A1651" s="92" t="s">
        <v>11</v>
      </c>
      <c r="B1651" s="92" t="s">
        <v>12</v>
      </c>
      <c r="C1651" s="92" t="s">
        <v>13</v>
      </c>
      <c r="D1651" s="92" t="s">
        <v>14</v>
      </c>
      <c r="E1651" s="92" t="s">
        <v>18</v>
      </c>
      <c r="G1651" s="92" t="s">
        <v>97</v>
      </c>
      <c r="H1651" s="92" t="s">
        <v>93</v>
      </c>
      <c r="I1651" s="88" t="s">
        <v>228</v>
      </c>
      <c r="L1651" s="98">
        <f>L67+'Emission factors'!$I$16*'GHG Estimation'!L463+'Emission factors'!$I$17*'GHG Estimation'!L859</f>
        <v>0</v>
      </c>
      <c r="M1651" s="98">
        <f>M67+'Emission factors'!$I$16*'GHG Estimation'!M463+'Emission factors'!$I$17*'GHG Estimation'!M859</f>
        <v>0</v>
      </c>
      <c r="N1651" s="98">
        <f>N67+'Emission factors'!$I$16*'GHG Estimation'!N463+'Emission factors'!$I$17*'GHG Estimation'!N859</f>
        <v>0</v>
      </c>
      <c r="O1651" s="98">
        <f>O67+'Emission factors'!$I$16*'GHG Estimation'!O463+'Emission factors'!$I$17*'GHG Estimation'!O859</f>
        <v>0</v>
      </c>
      <c r="P1651" s="98">
        <f>P67+'Emission factors'!$I$16*'GHG Estimation'!P463+'Emission factors'!$I$17*'GHG Estimation'!P859</f>
        <v>0</v>
      </c>
      <c r="Q1651" s="98">
        <f>Q67+'Emission factors'!$I$16*'GHG Estimation'!Q463+'Emission factors'!$I$17*'GHG Estimation'!Q859</f>
        <v>0</v>
      </c>
      <c r="R1651" s="98">
        <f>R67+'Emission factors'!$I$16*'GHG Estimation'!R463+'Emission factors'!$I$17*'GHG Estimation'!R859</f>
        <v>0</v>
      </c>
      <c r="S1651" s="98">
        <f>S67+'Emission factors'!$I$16*'GHG Estimation'!S463+'Emission factors'!$I$17*'GHG Estimation'!S859</f>
        <v>0</v>
      </c>
      <c r="T1651" s="98">
        <f>T67+'Emission factors'!$I$16*'GHG Estimation'!T463+'Emission factors'!$I$17*'GHG Estimation'!T859</f>
        <v>0</v>
      </c>
      <c r="U1651" s="98">
        <f>U67+'Emission factors'!$I$16*'GHG Estimation'!U463+'Emission factors'!$I$17*'GHG Estimation'!U859</f>
        <v>0</v>
      </c>
    </row>
    <row r="1652" spans="1:21" x14ac:dyDescent="0.25">
      <c r="A1652" s="92" t="s">
        <v>11</v>
      </c>
      <c r="B1652" s="92" t="s">
        <v>12</v>
      </c>
      <c r="C1652" s="92" t="s">
        <v>13</v>
      </c>
      <c r="D1652" s="92" t="s">
        <v>14</v>
      </c>
      <c r="E1652" s="92" t="s">
        <v>18</v>
      </c>
      <c r="G1652" s="92" t="s">
        <v>97</v>
      </c>
      <c r="H1652" s="92" t="s">
        <v>93</v>
      </c>
      <c r="I1652" s="88" t="s">
        <v>202</v>
      </c>
      <c r="L1652" s="98">
        <f>L68+'Emission factors'!$I$16*'GHG Estimation'!L464+'Emission factors'!$I$17*'GHG Estimation'!L860</f>
        <v>11466.200777548</v>
      </c>
      <c r="M1652" s="98">
        <f>M68+'Emission factors'!$I$16*'GHG Estimation'!M464+'Emission factors'!$I$17*'GHG Estimation'!M860</f>
        <v>23508.568602046005</v>
      </c>
      <c r="N1652" s="98">
        <f>N68+'Emission factors'!$I$16*'GHG Estimation'!N464+'Emission factors'!$I$17*'GHG Estimation'!N860</f>
        <v>54781.917796297981</v>
      </c>
      <c r="O1652" s="98">
        <f>O68+'Emission factors'!$I$16*'GHG Estimation'!O464+'Emission factors'!$I$17*'GHG Estimation'!O860</f>
        <v>64825.843370485993</v>
      </c>
      <c r="P1652" s="98">
        <f>P68+'Emission factors'!$I$16*'GHG Estimation'!P464+'Emission factors'!$I$17*'GHG Estimation'!P860</f>
        <v>85376.526824776025</v>
      </c>
      <c r="Q1652" s="98">
        <f>Q68+'Emission factors'!$I$16*'GHG Estimation'!Q464+'Emission factors'!$I$17*'GHG Estimation'!Q860</f>
        <v>101076.51037935</v>
      </c>
      <c r="R1652" s="98">
        <f>R68+'Emission factors'!$I$16*'GHG Estimation'!R464+'Emission factors'!$I$17*'GHG Estimation'!R860</f>
        <v>117379.76015647198</v>
      </c>
      <c r="S1652" s="98">
        <f>S68+'Emission factors'!$I$16*'GHG Estimation'!S464+'Emission factors'!$I$17*'GHG Estimation'!S860</f>
        <v>120552.24736055602</v>
      </c>
      <c r="T1652" s="98">
        <f>T68+'Emission factors'!$I$16*'GHG Estimation'!T464+'Emission factors'!$I$17*'GHG Estimation'!T860</f>
        <v>104150.634555308</v>
      </c>
      <c r="U1652" s="98">
        <f>U68+'Emission factors'!$I$16*'GHG Estimation'!U464+'Emission factors'!$I$17*'GHG Estimation'!U860</f>
        <v>93444.801673519993</v>
      </c>
    </row>
    <row r="1653" spans="1:21" x14ac:dyDescent="0.25">
      <c r="A1653" s="92" t="s">
        <v>11</v>
      </c>
      <c r="B1653" s="92" t="s">
        <v>12</v>
      </c>
      <c r="C1653" s="92" t="s">
        <v>13</v>
      </c>
      <c r="D1653" s="92" t="s">
        <v>14</v>
      </c>
      <c r="E1653" s="92" t="s">
        <v>18</v>
      </c>
      <c r="G1653" s="92" t="s">
        <v>97</v>
      </c>
      <c r="H1653" s="92" t="s">
        <v>93</v>
      </c>
      <c r="I1653" s="88" t="s">
        <v>190</v>
      </c>
      <c r="L1653" s="98">
        <f>L69+'Emission factors'!$I$16*'GHG Estimation'!L465+'Emission factors'!$I$17*'GHG Estimation'!L861</f>
        <v>0</v>
      </c>
      <c r="M1653" s="98">
        <f>M69+'Emission factors'!$I$16*'GHG Estimation'!M465+'Emission factors'!$I$17*'GHG Estimation'!M861</f>
        <v>0</v>
      </c>
      <c r="N1653" s="98">
        <f>N69+'Emission factors'!$I$16*'GHG Estimation'!N465+'Emission factors'!$I$17*'GHG Estimation'!N861</f>
        <v>0</v>
      </c>
      <c r="O1653" s="98">
        <f>O69+'Emission factors'!$I$16*'GHG Estimation'!O465+'Emission factors'!$I$17*'GHG Estimation'!O861</f>
        <v>0</v>
      </c>
      <c r="P1653" s="98">
        <f>P69+'Emission factors'!$I$16*'GHG Estimation'!P465+'Emission factors'!$I$17*'GHG Estimation'!P861</f>
        <v>0</v>
      </c>
      <c r="Q1653" s="98">
        <f>Q69+'Emission factors'!$I$16*'GHG Estimation'!Q465+'Emission factors'!$I$17*'GHG Estimation'!Q861</f>
        <v>0</v>
      </c>
      <c r="R1653" s="98">
        <f>R69+'Emission factors'!$I$16*'GHG Estimation'!R465+'Emission factors'!$I$17*'GHG Estimation'!R861</f>
        <v>0</v>
      </c>
      <c r="S1653" s="98">
        <f>S69+'Emission factors'!$I$16*'GHG Estimation'!S465+'Emission factors'!$I$17*'GHG Estimation'!S861</f>
        <v>0</v>
      </c>
      <c r="T1653" s="98">
        <f>T69+'Emission factors'!$I$16*'GHG Estimation'!T465+'Emission factors'!$I$17*'GHG Estimation'!T861</f>
        <v>0</v>
      </c>
      <c r="U1653" s="98">
        <f>U69+'Emission factors'!$I$16*'GHG Estimation'!U465+'Emission factors'!$I$17*'GHG Estimation'!U861</f>
        <v>44644.814885021995</v>
      </c>
    </row>
    <row r="1654" spans="1:21" x14ac:dyDescent="0.25">
      <c r="A1654" s="92" t="s">
        <v>11</v>
      </c>
      <c r="B1654" s="92" t="s">
        <v>12</v>
      </c>
      <c r="C1654" s="92" t="s">
        <v>13</v>
      </c>
      <c r="D1654" s="92" t="s">
        <v>14</v>
      </c>
      <c r="E1654" s="92" t="s">
        <v>18</v>
      </c>
      <c r="G1654" s="92" t="s">
        <v>97</v>
      </c>
      <c r="H1654" s="92" t="s">
        <v>93</v>
      </c>
      <c r="I1654" s="88" t="s">
        <v>210</v>
      </c>
      <c r="L1654" s="98">
        <f>L70+'Emission factors'!$I$16*'GHG Estimation'!L466+'Emission factors'!$I$17*'GHG Estimation'!L862</f>
        <v>0</v>
      </c>
      <c r="M1654" s="98">
        <f>M70+'Emission factors'!$I$16*'GHG Estimation'!M466+'Emission factors'!$I$17*'GHG Estimation'!M862</f>
        <v>0</v>
      </c>
      <c r="N1654" s="98">
        <f>N70+'Emission factors'!$I$16*'GHG Estimation'!N466+'Emission factors'!$I$17*'GHG Estimation'!N862</f>
        <v>0</v>
      </c>
      <c r="O1654" s="98">
        <f>O70+'Emission factors'!$I$16*'GHG Estimation'!O466+'Emission factors'!$I$17*'GHG Estimation'!O862</f>
        <v>0</v>
      </c>
      <c r="P1654" s="98">
        <f>P70+'Emission factors'!$I$16*'GHG Estimation'!P466+'Emission factors'!$I$17*'GHG Estimation'!P862</f>
        <v>0</v>
      </c>
      <c r="Q1654" s="98">
        <f>Q70+'Emission factors'!$I$16*'GHG Estimation'!Q466+'Emission factors'!$I$17*'GHG Estimation'!Q862</f>
        <v>0</v>
      </c>
      <c r="R1654" s="98">
        <f>R70+'Emission factors'!$I$16*'GHG Estimation'!R466+'Emission factors'!$I$17*'GHG Estimation'!R862</f>
        <v>0</v>
      </c>
      <c r="S1654" s="98">
        <f>S70+'Emission factors'!$I$16*'GHG Estimation'!S466+'Emission factors'!$I$17*'GHG Estimation'!S862</f>
        <v>0</v>
      </c>
      <c r="T1654" s="98">
        <f>T70+'Emission factors'!$I$16*'GHG Estimation'!T466+'Emission factors'!$I$17*'GHG Estimation'!T862</f>
        <v>0</v>
      </c>
      <c r="U1654" s="98">
        <f>U70+'Emission factors'!$I$16*'GHG Estimation'!U466+'Emission factors'!$I$17*'GHG Estimation'!U862</f>
        <v>0</v>
      </c>
    </row>
    <row r="1655" spans="1:21" x14ac:dyDescent="0.25">
      <c r="A1655" s="92" t="s">
        <v>11</v>
      </c>
      <c r="B1655" s="92" t="s">
        <v>12</v>
      </c>
      <c r="C1655" s="92" t="s">
        <v>13</v>
      </c>
      <c r="D1655" s="92" t="s">
        <v>14</v>
      </c>
      <c r="E1655" s="92" t="s">
        <v>18</v>
      </c>
      <c r="G1655" s="92" t="s">
        <v>97</v>
      </c>
      <c r="H1655" s="92" t="s">
        <v>93</v>
      </c>
      <c r="I1655" s="88" t="s">
        <v>199</v>
      </c>
      <c r="L1655" s="98">
        <f>L71+'Emission factors'!$I$16*'GHG Estimation'!L467+'Emission factors'!$I$17*'GHG Estimation'!L863</f>
        <v>317.19768900599996</v>
      </c>
      <c r="M1655" s="98">
        <f>M71+'Emission factors'!$I$16*'GHG Estimation'!M467+'Emission factors'!$I$17*'GHG Estimation'!M863</f>
        <v>1700.9516881720008</v>
      </c>
      <c r="N1655" s="98">
        <f>N71+'Emission factors'!$I$16*'GHG Estimation'!N467+'Emission factors'!$I$17*'GHG Estimation'!N863</f>
        <v>3912.5776220080011</v>
      </c>
      <c r="O1655" s="98">
        <f>O71+'Emission factors'!$I$16*'GHG Estimation'!O467+'Emission factors'!$I$17*'GHG Estimation'!O863</f>
        <v>4934.2638211460007</v>
      </c>
      <c r="P1655" s="98">
        <f>P71+'Emission factors'!$I$16*'GHG Estimation'!P467+'Emission factors'!$I$17*'GHG Estimation'!P863</f>
        <v>14980.628396183998</v>
      </c>
      <c r="Q1655" s="98">
        <f>Q71+'Emission factors'!$I$16*'GHG Estimation'!Q467+'Emission factors'!$I$17*'GHG Estimation'!Q863</f>
        <v>19686.196488397996</v>
      </c>
      <c r="R1655" s="98">
        <f>R71+'Emission factors'!$I$16*'GHG Estimation'!R467+'Emission factors'!$I$17*'GHG Estimation'!R863</f>
        <v>20465.551067697997</v>
      </c>
      <c r="S1655" s="98">
        <f>S71+'Emission factors'!$I$16*'GHG Estimation'!S467+'Emission factors'!$I$17*'GHG Estimation'!S863</f>
        <v>21939.037784289998</v>
      </c>
      <c r="T1655" s="98">
        <f>T71+'Emission factors'!$I$16*'GHG Estimation'!T467+'Emission factors'!$I$17*'GHG Estimation'!T863</f>
        <v>17572.310699394002</v>
      </c>
      <c r="U1655" s="98">
        <f>U71+'Emission factors'!$I$16*'GHG Estimation'!U467+'Emission factors'!$I$17*'GHG Estimation'!U863</f>
        <v>13132.886379931997</v>
      </c>
    </row>
    <row r="1656" spans="1:21" x14ac:dyDescent="0.25">
      <c r="A1656" s="92" t="s">
        <v>11</v>
      </c>
      <c r="B1656" s="92" t="s">
        <v>12</v>
      </c>
      <c r="C1656" s="92" t="s">
        <v>13</v>
      </c>
      <c r="D1656" s="92" t="s">
        <v>14</v>
      </c>
      <c r="E1656" s="92" t="s">
        <v>18</v>
      </c>
      <c r="G1656" s="92" t="s">
        <v>97</v>
      </c>
      <c r="H1656" s="92" t="s">
        <v>93</v>
      </c>
      <c r="I1656" s="88" t="s">
        <v>233</v>
      </c>
      <c r="L1656" s="98">
        <f>L72+'Emission factors'!$I$16*'GHG Estimation'!L468+'Emission factors'!$I$17*'GHG Estimation'!L864</f>
        <v>0</v>
      </c>
      <c r="M1656" s="98">
        <f>M72+'Emission factors'!$I$16*'GHG Estimation'!M468+'Emission factors'!$I$17*'GHG Estimation'!M864</f>
        <v>0</v>
      </c>
      <c r="N1656" s="98">
        <f>N72+'Emission factors'!$I$16*'GHG Estimation'!N468+'Emission factors'!$I$17*'GHG Estimation'!N864</f>
        <v>0</v>
      </c>
      <c r="O1656" s="98">
        <f>O72+'Emission factors'!$I$16*'GHG Estimation'!O468+'Emission factors'!$I$17*'GHG Estimation'!O864</f>
        <v>26.431264595999998</v>
      </c>
      <c r="P1656" s="98">
        <f>P72+'Emission factors'!$I$16*'GHG Estimation'!P468+'Emission factors'!$I$17*'GHG Estimation'!P864</f>
        <v>898.51290390400004</v>
      </c>
      <c r="Q1656" s="98">
        <f>Q72+'Emission factors'!$I$16*'GHG Estimation'!Q468+'Emission factors'!$I$17*'GHG Estimation'!Q864</f>
        <v>1610.7236659579996</v>
      </c>
      <c r="R1656" s="98">
        <f>R72+'Emission factors'!$I$16*'GHG Estimation'!R468+'Emission factors'!$I$17*'GHG Estimation'!R864</f>
        <v>2115.4017218399995</v>
      </c>
      <c r="S1656" s="98">
        <f>S72+'Emission factors'!$I$16*'GHG Estimation'!S468+'Emission factors'!$I$17*'GHG Estimation'!S864</f>
        <v>2134.073211424</v>
      </c>
      <c r="T1656" s="98">
        <f>T72+'Emission factors'!$I$16*'GHG Estimation'!T468+'Emission factors'!$I$17*'GHG Estimation'!T864</f>
        <v>1464.7363320040001</v>
      </c>
      <c r="U1656" s="98">
        <f>U72+'Emission factors'!$I$16*'GHG Estimation'!U468+'Emission factors'!$I$17*'GHG Estimation'!U864</f>
        <v>977.79168845599986</v>
      </c>
    </row>
    <row r="1657" spans="1:21" x14ac:dyDescent="0.25">
      <c r="A1657" s="92" t="s">
        <v>11</v>
      </c>
      <c r="B1657" s="92" t="s">
        <v>12</v>
      </c>
      <c r="C1657" s="92" t="s">
        <v>13</v>
      </c>
      <c r="D1657" s="92" t="s">
        <v>14</v>
      </c>
      <c r="E1657" s="92" t="s">
        <v>18</v>
      </c>
      <c r="G1657" s="92" t="s">
        <v>97</v>
      </c>
      <c r="H1657" s="92" t="s">
        <v>93</v>
      </c>
      <c r="I1657" s="88" t="s">
        <v>200</v>
      </c>
      <c r="L1657" s="98">
        <f>L73+'Emission factors'!$I$16*'GHG Estimation'!L469+'Emission factors'!$I$17*'GHG Estimation'!L865</f>
        <v>3089.1859442839987</v>
      </c>
      <c r="M1657" s="98">
        <f>M73+'Emission factors'!$I$16*'GHG Estimation'!M469+'Emission factors'!$I$17*'GHG Estimation'!M865</f>
        <v>6081.8399872339978</v>
      </c>
      <c r="N1657" s="98">
        <f>N73+'Emission factors'!$I$16*'GHG Estimation'!N469+'Emission factors'!$I$17*'GHG Estimation'!N865</f>
        <v>8578.8140112839956</v>
      </c>
      <c r="O1657" s="98">
        <f>O73+'Emission factors'!$I$16*'GHG Estimation'!O469+'Emission factors'!$I$17*'GHG Estimation'!O865</f>
        <v>8626.5433817639987</v>
      </c>
      <c r="P1657" s="98">
        <f>P73+'Emission factors'!$I$16*'GHG Estimation'!P469+'Emission factors'!$I$17*'GHG Estimation'!P865</f>
        <v>23451.998791561997</v>
      </c>
      <c r="Q1657" s="98">
        <f>Q73+'Emission factors'!$I$16*'GHG Estimation'!Q469+'Emission factors'!$I$17*'GHG Estimation'!Q865</f>
        <v>49248.387713998003</v>
      </c>
      <c r="R1657" s="98">
        <f>R73+'Emission factors'!$I$16*'GHG Estimation'!R469+'Emission factors'!$I$17*'GHG Estimation'!R865</f>
        <v>54182.561479728</v>
      </c>
      <c r="S1657" s="98">
        <f>S73+'Emission factors'!$I$16*'GHG Estimation'!S469+'Emission factors'!$I$17*'GHG Estimation'!S865</f>
        <v>47039.658562709999</v>
      </c>
      <c r="T1657" s="98">
        <f>T73+'Emission factors'!$I$16*'GHG Estimation'!T469+'Emission factors'!$I$17*'GHG Estimation'!T865</f>
        <v>43022.864310536002</v>
      </c>
      <c r="U1657" s="98">
        <f>U73+'Emission factors'!$I$16*'GHG Estimation'!U469+'Emission factors'!$I$17*'GHG Estimation'!U865</f>
        <v>35775.954892655995</v>
      </c>
    </row>
    <row r="1658" spans="1:21" x14ac:dyDescent="0.25">
      <c r="A1658" s="92" t="s">
        <v>11</v>
      </c>
      <c r="B1658" s="92" t="s">
        <v>12</v>
      </c>
      <c r="C1658" s="92" t="s">
        <v>13</v>
      </c>
      <c r="D1658" s="92" t="s">
        <v>14</v>
      </c>
      <c r="E1658" s="92" t="s">
        <v>44</v>
      </c>
      <c r="G1658" s="92" t="s">
        <v>97</v>
      </c>
      <c r="H1658" s="92" t="s">
        <v>93</v>
      </c>
      <c r="I1658" s="88" t="s">
        <v>203</v>
      </c>
      <c r="J1658" s="92" t="s">
        <v>13</v>
      </c>
      <c r="L1658" s="98">
        <f>L74+'Emission factors'!$I$16*'GHG Estimation'!L470+'GHG Estimation'!L866*'Emission factors'!$I$17</f>
        <v>0</v>
      </c>
      <c r="M1658" s="98">
        <f>M74+'Emission factors'!$I$16*'GHG Estimation'!M470+'GHG Estimation'!M866*'Emission factors'!$I$17</f>
        <v>0</v>
      </c>
      <c r="N1658" s="98">
        <f>N74+'Emission factors'!$I$16*'GHG Estimation'!N470+'GHG Estimation'!N866*'Emission factors'!$I$17</f>
        <v>0</v>
      </c>
      <c r="O1658" s="98">
        <f>O74+'Emission factors'!$I$16*'GHG Estimation'!O470+'GHG Estimation'!O866*'Emission factors'!$I$17</f>
        <v>0</v>
      </c>
      <c r="P1658" s="98">
        <f>P74+'Emission factors'!$I$16*'GHG Estimation'!P470+'GHG Estimation'!P866*'Emission factors'!$I$17</f>
        <v>0</v>
      </c>
      <c r="Q1658" s="98">
        <f>Q74+'Emission factors'!$I$16*'GHG Estimation'!Q470+'GHG Estimation'!Q866*'Emission factors'!$I$17</f>
        <v>0</v>
      </c>
      <c r="R1658" s="98">
        <f>R74+'Emission factors'!$I$16*'GHG Estimation'!R470+'GHG Estimation'!R866*'Emission factors'!$I$17</f>
        <v>0</v>
      </c>
      <c r="S1658" s="98">
        <f>S74+'Emission factors'!$I$16*'GHG Estimation'!S470+'GHG Estimation'!S866*'Emission factors'!$I$17</f>
        <v>0</v>
      </c>
      <c r="T1658" s="98">
        <f>T74+'Emission factors'!$I$16*'GHG Estimation'!T470+'GHG Estimation'!T866*'Emission factors'!$I$17</f>
        <v>0</v>
      </c>
      <c r="U1658" s="98">
        <f>U74+'Emission factors'!$I$16*'GHG Estimation'!U470+'GHG Estimation'!U866*'Emission factors'!$I$17</f>
        <v>0</v>
      </c>
    </row>
    <row r="1659" spans="1:21" x14ac:dyDescent="0.25">
      <c r="A1659" s="92" t="s">
        <v>11</v>
      </c>
      <c r="B1659" s="92" t="s">
        <v>12</v>
      </c>
      <c r="C1659" s="92" t="s">
        <v>13</v>
      </c>
      <c r="D1659" s="92" t="s">
        <v>14</v>
      </c>
      <c r="E1659" s="92" t="s">
        <v>44</v>
      </c>
      <c r="G1659" s="92" t="s">
        <v>97</v>
      </c>
      <c r="H1659" s="92" t="s">
        <v>93</v>
      </c>
      <c r="I1659" s="88" t="s">
        <v>227</v>
      </c>
      <c r="L1659" s="98">
        <f>L75+'Emission factors'!$I$16*'GHG Estimation'!L471+'GHG Estimation'!L867*'Emission factors'!$I$17</f>
        <v>0</v>
      </c>
      <c r="M1659" s="98">
        <f>M75+'Emission factors'!$I$16*'GHG Estimation'!M471+'GHG Estimation'!M867*'Emission factors'!$I$17</f>
        <v>0</v>
      </c>
      <c r="N1659" s="98">
        <f>N75+'Emission factors'!$I$16*'GHG Estimation'!N471+'GHG Estimation'!N867*'Emission factors'!$I$17</f>
        <v>0</v>
      </c>
      <c r="O1659" s="98">
        <f>O75+'Emission factors'!$I$16*'GHG Estimation'!O471+'GHG Estimation'!O867*'Emission factors'!$I$17</f>
        <v>0</v>
      </c>
      <c r="P1659" s="98">
        <f>P75+'Emission factors'!$I$16*'GHG Estimation'!P471+'GHG Estimation'!P867*'Emission factors'!$I$17</f>
        <v>0</v>
      </c>
      <c r="Q1659" s="98">
        <f>Q75+'Emission factors'!$I$16*'GHG Estimation'!Q471+'GHG Estimation'!Q867*'Emission factors'!$I$17</f>
        <v>0</v>
      </c>
      <c r="R1659" s="98">
        <f>R75+'Emission factors'!$I$16*'GHG Estimation'!R471+'GHG Estimation'!R867*'Emission factors'!$I$17</f>
        <v>0</v>
      </c>
      <c r="S1659" s="98">
        <f>S75+'Emission factors'!$I$16*'GHG Estimation'!S471+'GHG Estimation'!S867*'Emission factors'!$I$17</f>
        <v>0</v>
      </c>
      <c r="T1659" s="98">
        <f>T75+'Emission factors'!$I$16*'GHG Estimation'!T471+'GHG Estimation'!T867*'Emission factors'!$I$17</f>
        <v>0</v>
      </c>
      <c r="U1659" s="98">
        <f>U75+'Emission factors'!$I$16*'GHG Estimation'!U471+'GHG Estimation'!U867*'Emission factors'!$I$17</f>
        <v>0</v>
      </c>
    </row>
    <row r="1660" spans="1:21" x14ac:dyDescent="0.25">
      <c r="A1660" s="92" t="s">
        <v>11</v>
      </c>
      <c r="B1660" s="92" t="s">
        <v>12</v>
      </c>
      <c r="C1660" s="92" t="s">
        <v>13</v>
      </c>
      <c r="D1660" s="92" t="s">
        <v>14</v>
      </c>
      <c r="E1660" s="92" t="s">
        <v>44</v>
      </c>
      <c r="G1660" s="92" t="s">
        <v>97</v>
      </c>
      <c r="H1660" s="92" t="s">
        <v>93</v>
      </c>
      <c r="I1660" s="88" t="s">
        <v>191</v>
      </c>
      <c r="L1660" s="98">
        <f>L76+'Emission factors'!$I$16*'GHG Estimation'!L472+'GHG Estimation'!L868*'Emission factors'!$I$17</f>
        <v>0</v>
      </c>
      <c r="M1660" s="98">
        <f>M76+'Emission factors'!$I$16*'GHG Estimation'!M472+'GHG Estimation'!M868*'Emission factors'!$I$17</f>
        <v>0</v>
      </c>
      <c r="N1660" s="98">
        <f>N76+'Emission factors'!$I$16*'GHG Estimation'!N472+'GHG Estimation'!N868*'Emission factors'!$I$17</f>
        <v>0</v>
      </c>
      <c r="O1660" s="98">
        <f>O76+'Emission factors'!$I$16*'GHG Estimation'!O472+'GHG Estimation'!O868*'Emission factors'!$I$17</f>
        <v>0</v>
      </c>
      <c r="P1660" s="98">
        <f>P76+'Emission factors'!$I$16*'GHG Estimation'!P472+'GHG Estimation'!P868*'Emission factors'!$I$17</f>
        <v>0</v>
      </c>
      <c r="Q1660" s="98">
        <f>Q76+'Emission factors'!$I$16*'GHG Estimation'!Q472+'GHG Estimation'!Q868*'Emission factors'!$I$17</f>
        <v>0</v>
      </c>
      <c r="R1660" s="98">
        <f>R76+'Emission factors'!$I$16*'GHG Estimation'!R472+'GHG Estimation'!R868*'Emission factors'!$I$17</f>
        <v>0</v>
      </c>
      <c r="S1660" s="98">
        <f>S76+'Emission factors'!$I$16*'GHG Estimation'!S472+'GHG Estimation'!S868*'Emission factors'!$I$17</f>
        <v>0</v>
      </c>
      <c r="T1660" s="98">
        <f>T76+'Emission factors'!$I$16*'GHG Estimation'!T472+'GHG Estimation'!T868*'Emission factors'!$I$17</f>
        <v>0</v>
      </c>
      <c r="U1660" s="98">
        <f>U76+'Emission factors'!$I$16*'GHG Estimation'!U472+'GHG Estimation'!U868*'Emission factors'!$I$17</f>
        <v>0</v>
      </c>
    </row>
    <row r="1661" spans="1:21" x14ac:dyDescent="0.25">
      <c r="A1661" s="92" t="s">
        <v>11</v>
      </c>
      <c r="B1661" s="92" t="s">
        <v>12</v>
      </c>
      <c r="C1661" s="92" t="s">
        <v>13</v>
      </c>
      <c r="D1661" s="92" t="s">
        <v>14</v>
      </c>
      <c r="E1661" s="92" t="s">
        <v>44</v>
      </c>
      <c r="G1661" s="92" t="s">
        <v>97</v>
      </c>
      <c r="H1661" s="92" t="s">
        <v>93</v>
      </c>
      <c r="I1661" s="88" t="s">
        <v>192</v>
      </c>
      <c r="L1661" s="98">
        <f>L77+'Emission factors'!$I$16*'GHG Estimation'!L473+'GHG Estimation'!L869*'Emission factors'!$I$17</f>
        <v>0</v>
      </c>
      <c r="M1661" s="98">
        <f>M77+'Emission factors'!$I$16*'GHG Estimation'!M473+'GHG Estimation'!M869*'Emission factors'!$I$17</f>
        <v>0</v>
      </c>
      <c r="N1661" s="98">
        <f>N77+'Emission factors'!$I$16*'GHG Estimation'!N473+'GHG Estimation'!N869*'Emission factors'!$I$17</f>
        <v>0</v>
      </c>
      <c r="O1661" s="98">
        <f>O77+'Emission factors'!$I$16*'GHG Estimation'!O473+'GHG Estimation'!O869*'Emission factors'!$I$17</f>
        <v>0</v>
      </c>
      <c r="P1661" s="98">
        <f>P77+'Emission factors'!$I$16*'GHG Estimation'!P473+'GHG Estimation'!P869*'Emission factors'!$I$17</f>
        <v>0</v>
      </c>
      <c r="Q1661" s="98">
        <f>Q77+'Emission factors'!$I$16*'GHG Estimation'!Q473+'GHG Estimation'!Q869*'Emission factors'!$I$17</f>
        <v>0</v>
      </c>
      <c r="R1661" s="98">
        <f>R77+'Emission factors'!$I$16*'GHG Estimation'!R473+'GHG Estimation'!R869*'Emission factors'!$I$17</f>
        <v>0</v>
      </c>
      <c r="S1661" s="98">
        <f>S77+'Emission factors'!$I$16*'GHG Estimation'!S473+'GHG Estimation'!S869*'Emission factors'!$I$17</f>
        <v>0</v>
      </c>
      <c r="T1661" s="98">
        <f>T77+'Emission factors'!$I$16*'GHG Estimation'!T473+'GHG Estimation'!T869*'Emission factors'!$I$17</f>
        <v>0</v>
      </c>
      <c r="U1661" s="98">
        <f>U77+'Emission factors'!$I$16*'GHG Estimation'!U473+'GHG Estimation'!U869*'Emission factors'!$I$17</f>
        <v>0</v>
      </c>
    </row>
    <row r="1662" spans="1:21" x14ac:dyDescent="0.25">
      <c r="A1662" s="92" t="s">
        <v>11</v>
      </c>
      <c r="B1662" s="92" t="s">
        <v>12</v>
      </c>
      <c r="C1662" s="92" t="s">
        <v>13</v>
      </c>
      <c r="D1662" s="92" t="s">
        <v>14</v>
      </c>
      <c r="E1662" s="92" t="s">
        <v>44</v>
      </c>
      <c r="G1662" s="92" t="s">
        <v>97</v>
      </c>
      <c r="H1662" s="92" t="s">
        <v>93</v>
      </c>
      <c r="I1662" s="88" t="s">
        <v>206</v>
      </c>
      <c r="L1662" s="98">
        <f>L78+'Emission factors'!$I$16*'GHG Estimation'!L474+'GHG Estimation'!L870*'Emission factors'!$I$17</f>
        <v>0</v>
      </c>
      <c r="M1662" s="98">
        <f>M78+'Emission factors'!$I$16*'GHG Estimation'!M474+'GHG Estimation'!M870*'Emission factors'!$I$17</f>
        <v>0</v>
      </c>
      <c r="N1662" s="98">
        <f>N78+'Emission factors'!$I$16*'GHG Estimation'!N474+'GHG Estimation'!N870*'Emission factors'!$I$17</f>
        <v>0</v>
      </c>
      <c r="O1662" s="98">
        <f>O78+'Emission factors'!$I$16*'GHG Estimation'!O474+'GHG Estimation'!O870*'Emission factors'!$I$17</f>
        <v>0</v>
      </c>
      <c r="P1662" s="98">
        <f>P78+'Emission factors'!$I$16*'GHG Estimation'!P474+'GHG Estimation'!P870*'Emission factors'!$I$17</f>
        <v>0</v>
      </c>
      <c r="Q1662" s="98">
        <f>Q78+'Emission factors'!$I$16*'GHG Estimation'!Q474+'GHG Estimation'!Q870*'Emission factors'!$I$17</f>
        <v>0</v>
      </c>
      <c r="R1662" s="98">
        <f>R78+'Emission factors'!$I$16*'GHG Estimation'!R474+'GHG Estimation'!R870*'Emission factors'!$I$17</f>
        <v>0</v>
      </c>
      <c r="S1662" s="98">
        <f>S78+'Emission factors'!$I$16*'GHG Estimation'!S474+'GHG Estimation'!S870*'Emission factors'!$I$17</f>
        <v>0</v>
      </c>
      <c r="T1662" s="98">
        <f>T78+'Emission factors'!$I$16*'GHG Estimation'!T474+'GHG Estimation'!T870*'Emission factors'!$I$17</f>
        <v>0</v>
      </c>
      <c r="U1662" s="98">
        <f>U78+'Emission factors'!$I$16*'GHG Estimation'!U474+'GHG Estimation'!U870*'Emission factors'!$I$17</f>
        <v>0</v>
      </c>
    </row>
    <row r="1663" spans="1:21" x14ac:dyDescent="0.25">
      <c r="A1663" s="92" t="s">
        <v>11</v>
      </c>
      <c r="B1663" s="92" t="s">
        <v>12</v>
      </c>
      <c r="C1663" s="92" t="s">
        <v>13</v>
      </c>
      <c r="D1663" s="92" t="s">
        <v>14</v>
      </c>
      <c r="E1663" s="92" t="s">
        <v>44</v>
      </c>
      <c r="G1663" s="92" t="s">
        <v>97</v>
      </c>
      <c r="H1663" s="92" t="s">
        <v>93</v>
      </c>
      <c r="I1663" s="88" t="s">
        <v>220</v>
      </c>
      <c r="L1663" s="98">
        <f>L79+'Emission factors'!$I$16*'GHG Estimation'!L475+'GHG Estimation'!L871*'Emission factors'!$I$17</f>
        <v>0</v>
      </c>
      <c r="M1663" s="98">
        <f>M79+'Emission factors'!$I$16*'GHG Estimation'!M475+'GHG Estimation'!M871*'Emission factors'!$I$17</f>
        <v>0</v>
      </c>
      <c r="N1663" s="98">
        <f>N79+'Emission factors'!$I$16*'GHG Estimation'!N475+'GHG Estimation'!N871*'Emission factors'!$I$17</f>
        <v>0</v>
      </c>
      <c r="O1663" s="98">
        <f>O79+'Emission factors'!$I$16*'GHG Estimation'!O475+'GHG Estimation'!O871*'Emission factors'!$I$17</f>
        <v>0</v>
      </c>
      <c r="P1663" s="98">
        <f>P79+'Emission factors'!$I$16*'GHG Estimation'!P475+'GHG Estimation'!P871*'Emission factors'!$I$17</f>
        <v>0</v>
      </c>
      <c r="Q1663" s="98">
        <f>Q79+'Emission factors'!$I$16*'GHG Estimation'!Q475+'GHG Estimation'!Q871*'Emission factors'!$I$17</f>
        <v>0</v>
      </c>
      <c r="R1663" s="98">
        <f>R79+'Emission factors'!$I$16*'GHG Estimation'!R475+'GHG Estimation'!R871*'Emission factors'!$I$17</f>
        <v>0</v>
      </c>
      <c r="S1663" s="98">
        <f>S79+'Emission factors'!$I$16*'GHG Estimation'!S475+'GHG Estimation'!S871*'Emission factors'!$I$17</f>
        <v>0</v>
      </c>
      <c r="T1663" s="98">
        <f>T79+'Emission factors'!$I$16*'GHG Estimation'!T475+'GHG Estimation'!T871*'Emission factors'!$I$17</f>
        <v>0</v>
      </c>
      <c r="U1663" s="98">
        <f>U79+'Emission factors'!$I$16*'GHG Estimation'!U475+'GHG Estimation'!U871*'Emission factors'!$I$17</f>
        <v>0</v>
      </c>
    </row>
    <row r="1664" spans="1:21" x14ac:dyDescent="0.25">
      <c r="A1664" s="92" t="s">
        <v>11</v>
      </c>
      <c r="B1664" s="92" t="s">
        <v>12</v>
      </c>
      <c r="C1664" s="92" t="s">
        <v>13</v>
      </c>
      <c r="D1664" s="92" t="s">
        <v>14</v>
      </c>
      <c r="E1664" s="92" t="s">
        <v>44</v>
      </c>
      <c r="G1664" s="92" t="s">
        <v>97</v>
      </c>
      <c r="H1664" s="92" t="s">
        <v>93</v>
      </c>
      <c r="I1664" s="88" t="s">
        <v>193</v>
      </c>
      <c r="L1664" s="98">
        <f>L80+'Emission factors'!$I$16*'GHG Estimation'!L476+'GHG Estimation'!L872*'Emission factors'!$I$17</f>
        <v>0</v>
      </c>
      <c r="M1664" s="98">
        <f>M80+'Emission factors'!$I$16*'GHG Estimation'!M476+'GHG Estimation'!M872*'Emission factors'!$I$17</f>
        <v>0</v>
      </c>
      <c r="N1664" s="98">
        <f>N80+'Emission factors'!$I$16*'GHG Estimation'!N476+'GHG Estimation'!N872*'Emission factors'!$I$17</f>
        <v>0</v>
      </c>
      <c r="O1664" s="98">
        <f>O80+'Emission factors'!$I$16*'GHG Estimation'!O476+'GHG Estimation'!O872*'Emission factors'!$I$17</f>
        <v>0</v>
      </c>
      <c r="P1664" s="98">
        <f>P80+'Emission factors'!$I$16*'GHG Estimation'!P476+'GHG Estimation'!P872*'Emission factors'!$I$17</f>
        <v>0</v>
      </c>
      <c r="Q1664" s="98">
        <f>Q80+'Emission factors'!$I$16*'GHG Estimation'!Q476+'GHG Estimation'!Q872*'Emission factors'!$I$17</f>
        <v>0</v>
      </c>
      <c r="R1664" s="98">
        <f>R80+'Emission factors'!$I$16*'GHG Estimation'!R476+'GHG Estimation'!R872*'Emission factors'!$I$17</f>
        <v>0</v>
      </c>
      <c r="S1664" s="98">
        <f>S80+'Emission factors'!$I$16*'GHG Estimation'!S476+'GHG Estimation'!S872*'Emission factors'!$I$17</f>
        <v>0</v>
      </c>
      <c r="T1664" s="98">
        <f>T80+'Emission factors'!$I$16*'GHG Estimation'!T476+'GHG Estimation'!T872*'Emission factors'!$I$17</f>
        <v>0</v>
      </c>
      <c r="U1664" s="98">
        <f>U80+'Emission factors'!$I$16*'GHG Estimation'!U476+'GHG Estimation'!U872*'Emission factors'!$I$17</f>
        <v>0</v>
      </c>
    </row>
    <row r="1665" spans="1:21" x14ac:dyDescent="0.25">
      <c r="A1665" s="92" t="s">
        <v>11</v>
      </c>
      <c r="B1665" s="92" t="s">
        <v>12</v>
      </c>
      <c r="C1665" s="92" t="s">
        <v>13</v>
      </c>
      <c r="D1665" s="92" t="s">
        <v>14</v>
      </c>
      <c r="E1665" s="92" t="s">
        <v>44</v>
      </c>
      <c r="G1665" s="92" t="s">
        <v>97</v>
      </c>
      <c r="H1665" s="92" t="s">
        <v>93</v>
      </c>
      <c r="I1665" s="88" t="s">
        <v>259</v>
      </c>
      <c r="L1665" s="98">
        <f>L81+'Emission factors'!$I$16*'GHG Estimation'!L477+'GHG Estimation'!L873*'Emission factors'!$I$17</f>
        <v>0</v>
      </c>
      <c r="M1665" s="98">
        <f>M81+'Emission factors'!$I$16*'GHG Estimation'!M477+'GHG Estimation'!M873*'Emission factors'!$I$17</f>
        <v>0</v>
      </c>
      <c r="N1665" s="98">
        <f>N81+'Emission factors'!$I$16*'GHG Estimation'!N477+'GHG Estimation'!N873*'Emission factors'!$I$17</f>
        <v>0</v>
      </c>
      <c r="O1665" s="98">
        <f>O81+'Emission factors'!$I$16*'GHG Estimation'!O477+'GHG Estimation'!O873*'Emission factors'!$I$17</f>
        <v>0</v>
      </c>
      <c r="P1665" s="98">
        <f>P81+'Emission factors'!$I$16*'GHG Estimation'!P477+'GHG Estimation'!P873*'Emission factors'!$I$17</f>
        <v>0</v>
      </c>
      <c r="Q1665" s="98">
        <f>Q81+'Emission factors'!$I$16*'GHG Estimation'!Q477+'GHG Estimation'!Q873*'Emission factors'!$I$17</f>
        <v>0</v>
      </c>
      <c r="R1665" s="98">
        <f>R81+'Emission factors'!$I$16*'GHG Estimation'!R477+'GHG Estimation'!R873*'Emission factors'!$I$17</f>
        <v>0</v>
      </c>
      <c r="S1665" s="98">
        <f>S81+'Emission factors'!$I$16*'GHG Estimation'!S477+'GHG Estimation'!S873*'Emission factors'!$I$17</f>
        <v>0</v>
      </c>
      <c r="T1665" s="98">
        <f>T81+'Emission factors'!$I$16*'GHG Estimation'!T477+'GHG Estimation'!T873*'Emission factors'!$I$17</f>
        <v>0</v>
      </c>
      <c r="U1665" s="98">
        <f>U81+'Emission factors'!$I$16*'GHG Estimation'!U477+'GHG Estimation'!U873*'Emission factors'!$I$17</f>
        <v>0</v>
      </c>
    </row>
    <row r="1666" spans="1:21" x14ac:dyDescent="0.25">
      <c r="A1666" s="92" t="s">
        <v>11</v>
      </c>
      <c r="B1666" s="92" t="s">
        <v>12</v>
      </c>
      <c r="C1666" s="92" t="s">
        <v>13</v>
      </c>
      <c r="D1666" s="92" t="s">
        <v>14</v>
      </c>
      <c r="E1666" s="92" t="s">
        <v>44</v>
      </c>
      <c r="G1666" s="92" t="s">
        <v>97</v>
      </c>
      <c r="H1666" s="92" t="s">
        <v>93</v>
      </c>
      <c r="I1666" s="88" t="s">
        <v>223</v>
      </c>
      <c r="L1666" s="98">
        <f>L82+'Emission factors'!$I$16*'GHG Estimation'!L478+'GHG Estimation'!L874*'Emission factors'!$I$17</f>
        <v>0</v>
      </c>
      <c r="M1666" s="98">
        <f>M82+'Emission factors'!$I$16*'GHG Estimation'!M478+'GHG Estimation'!M874*'Emission factors'!$I$17</f>
        <v>0</v>
      </c>
      <c r="N1666" s="98">
        <f>N82+'Emission factors'!$I$16*'GHG Estimation'!N478+'GHG Estimation'!N874*'Emission factors'!$I$17</f>
        <v>0</v>
      </c>
      <c r="O1666" s="98">
        <f>O82+'Emission factors'!$I$16*'GHG Estimation'!O478+'GHG Estimation'!O874*'Emission factors'!$I$17</f>
        <v>0</v>
      </c>
      <c r="P1666" s="98">
        <f>P82+'Emission factors'!$I$16*'GHG Estimation'!P478+'GHG Estimation'!P874*'Emission factors'!$I$17</f>
        <v>0</v>
      </c>
      <c r="Q1666" s="98">
        <f>Q82+'Emission factors'!$I$16*'GHG Estimation'!Q478+'GHG Estimation'!Q874*'Emission factors'!$I$17</f>
        <v>0</v>
      </c>
      <c r="R1666" s="98">
        <f>R82+'Emission factors'!$I$16*'GHG Estimation'!R478+'GHG Estimation'!R874*'Emission factors'!$I$17</f>
        <v>0</v>
      </c>
      <c r="S1666" s="98">
        <f>S82+'Emission factors'!$I$16*'GHG Estimation'!S478+'GHG Estimation'!S874*'Emission factors'!$I$17</f>
        <v>0</v>
      </c>
      <c r="T1666" s="98">
        <f>T82+'Emission factors'!$I$16*'GHG Estimation'!T478+'GHG Estimation'!T874*'Emission factors'!$I$17</f>
        <v>0</v>
      </c>
      <c r="U1666" s="98">
        <f>U82+'Emission factors'!$I$16*'GHG Estimation'!U478+'GHG Estimation'!U874*'Emission factors'!$I$17</f>
        <v>0</v>
      </c>
    </row>
    <row r="1667" spans="1:21" x14ac:dyDescent="0.25">
      <c r="A1667" s="92" t="s">
        <v>11</v>
      </c>
      <c r="B1667" s="92" t="s">
        <v>12</v>
      </c>
      <c r="C1667" s="92" t="s">
        <v>13</v>
      </c>
      <c r="D1667" s="92" t="s">
        <v>14</v>
      </c>
      <c r="E1667" s="92" t="s">
        <v>44</v>
      </c>
      <c r="G1667" s="92" t="s">
        <v>97</v>
      </c>
      <c r="H1667" s="92" t="s">
        <v>93</v>
      </c>
      <c r="I1667" s="88" t="s">
        <v>221</v>
      </c>
      <c r="L1667" s="98">
        <f>L83+'Emission factors'!$I$16*'GHG Estimation'!L479+'GHG Estimation'!L875*'Emission factors'!$I$17</f>
        <v>0</v>
      </c>
      <c r="M1667" s="98">
        <f>M83+'Emission factors'!$I$16*'GHG Estimation'!M479+'GHG Estimation'!M875*'Emission factors'!$I$17</f>
        <v>0</v>
      </c>
      <c r="N1667" s="98">
        <f>N83+'Emission factors'!$I$16*'GHG Estimation'!N479+'GHG Estimation'!N875*'Emission factors'!$I$17</f>
        <v>0</v>
      </c>
      <c r="O1667" s="98">
        <f>O83+'Emission factors'!$I$16*'GHG Estimation'!O479+'GHG Estimation'!O875*'Emission factors'!$I$17</f>
        <v>0</v>
      </c>
      <c r="P1667" s="98">
        <f>P83+'Emission factors'!$I$16*'GHG Estimation'!P479+'GHG Estimation'!P875*'Emission factors'!$I$17</f>
        <v>0</v>
      </c>
      <c r="Q1667" s="98">
        <f>Q83+'Emission factors'!$I$16*'GHG Estimation'!Q479+'GHG Estimation'!Q875*'Emission factors'!$I$17</f>
        <v>0</v>
      </c>
      <c r="R1667" s="98">
        <f>R83+'Emission factors'!$I$16*'GHG Estimation'!R479+'GHG Estimation'!R875*'Emission factors'!$I$17</f>
        <v>0</v>
      </c>
      <c r="S1667" s="98">
        <f>S83+'Emission factors'!$I$16*'GHG Estimation'!S479+'GHG Estimation'!S875*'Emission factors'!$I$17</f>
        <v>0</v>
      </c>
      <c r="T1667" s="98">
        <f>T83+'Emission factors'!$I$16*'GHG Estimation'!T479+'GHG Estimation'!T875*'Emission factors'!$I$17</f>
        <v>0</v>
      </c>
      <c r="U1667" s="98">
        <f>U83+'Emission factors'!$I$16*'GHG Estimation'!U479+'GHG Estimation'!U875*'Emission factors'!$I$17</f>
        <v>0</v>
      </c>
    </row>
    <row r="1668" spans="1:21" x14ac:dyDescent="0.25">
      <c r="A1668" s="92" t="s">
        <v>11</v>
      </c>
      <c r="B1668" s="92" t="s">
        <v>12</v>
      </c>
      <c r="C1668" s="92" t="s">
        <v>13</v>
      </c>
      <c r="D1668" s="92" t="s">
        <v>14</v>
      </c>
      <c r="E1668" s="92" t="s">
        <v>44</v>
      </c>
      <c r="G1668" s="92" t="s">
        <v>97</v>
      </c>
      <c r="H1668" s="92" t="s">
        <v>93</v>
      </c>
      <c r="I1668" s="88" t="s">
        <v>222</v>
      </c>
      <c r="L1668" s="98">
        <f>L84+'Emission factors'!$I$16*'GHG Estimation'!L480+'GHG Estimation'!L876*'Emission factors'!$I$17</f>
        <v>0</v>
      </c>
      <c r="M1668" s="98">
        <f>M84+'Emission factors'!$I$16*'GHG Estimation'!M480+'GHG Estimation'!M876*'Emission factors'!$I$17</f>
        <v>0</v>
      </c>
      <c r="N1668" s="98">
        <f>N84+'Emission factors'!$I$16*'GHG Estimation'!N480+'GHG Estimation'!N876*'Emission factors'!$I$17</f>
        <v>0</v>
      </c>
      <c r="O1668" s="98">
        <f>O84+'Emission factors'!$I$16*'GHG Estimation'!O480+'GHG Estimation'!O876*'Emission factors'!$I$17</f>
        <v>0</v>
      </c>
      <c r="P1668" s="98">
        <f>P84+'Emission factors'!$I$16*'GHG Estimation'!P480+'GHG Estimation'!P876*'Emission factors'!$I$17</f>
        <v>0</v>
      </c>
      <c r="Q1668" s="98">
        <f>Q84+'Emission factors'!$I$16*'GHG Estimation'!Q480+'GHG Estimation'!Q876*'Emission factors'!$I$17</f>
        <v>0</v>
      </c>
      <c r="R1668" s="98">
        <f>R84+'Emission factors'!$I$16*'GHG Estimation'!R480+'GHG Estimation'!R876*'Emission factors'!$I$17</f>
        <v>0</v>
      </c>
      <c r="S1668" s="98">
        <f>S84+'Emission factors'!$I$16*'GHG Estimation'!S480+'GHG Estimation'!S876*'Emission factors'!$I$17</f>
        <v>0</v>
      </c>
      <c r="T1668" s="98">
        <f>T84+'Emission factors'!$I$16*'GHG Estimation'!T480+'GHG Estimation'!T876*'Emission factors'!$I$17</f>
        <v>0</v>
      </c>
      <c r="U1668" s="98">
        <f>U84+'Emission factors'!$I$16*'GHG Estimation'!U480+'GHG Estimation'!U876*'Emission factors'!$I$17</f>
        <v>0</v>
      </c>
    </row>
    <row r="1669" spans="1:21" x14ac:dyDescent="0.25">
      <c r="A1669" s="92" t="s">
        <v>11</v>
      </c>
      <c r="B1669" s="92" t="s">
        <v>12</v>
      </c>
      <c r="C1669" s="92" t="s">
        <v>13</v>
      </c>
      <c r="D1669" s="92" t="s">
        <v>14</v>
      </c>
      <c r="E1669" s="92" t="s">
        <v>44</v>
      </c>
      <c r="G1669" s="92" t="s">
        <v>97</v>
      </c>
      <c r="H1669" s="92" t="s">
        <v>93</v>
      </c>
      <c r="I1669" s="88" t="s">
        <v>201</v>
      </c>
      <c r="L1669" s="98">
        <f>L85+'Emission factors'!$I$16*'GHG Estimation'!L481+'GHG Estimation'!L877*'Emission factors'!$I$17</f>
        <v>0</v>
      </c>
      <c r="M1669" s="98">
        <f>M85+'Emission factors'!$I$16*'GHG Estimation'!M481+'GHG Estimation'!M877*'Emission factors'!$I$17</f>
        <v>0</v>
      </c>
      <c r="N1669" s="98">
        <f>N85+'Emission factors'!$I$16*'GHG Estimation'!N481+'GHG Estimation'!N877*'Emission factors'!$I$17</f>
        <v>0</v>
      </c>
      <c r="O1669" s="98">
        <f>O85+'Emission factors'!$I$16*'GHG Estimation'!O481+'GHG Estimation'!O877*'Emission factors'!$I$17</f>
        <v>0</v>
      </c>
      <c r="P1669" s="98">
        <f>P85+'Emission factors'!$I$16*'GHG Estimation'!P481+'GHG Estimation'!P877*'Emission factors'!$I$17</f>
        <v>0</v>
      </c>
      <c r="Q1669" s="98">
        <f>Q85+'Emission factors'!$I$16*'GHG Estimation'!Q481+'GHG Estimation'!Q877*'Emission factors'!$I$17</f>
        <v>0</v>
      </c>
      <c r="R1669" s="98">
        <f>R85+'Emission factors'!$I$16*'GHG Estimation'!R481+'GHG Estimation'!R877*'Emission factors'!$I$17</f>
        <v>0</v>
      </c>
      <c r="S1669" s="98">
        <f>S85+'Emission factors'!$I$16*'GHG Estimation'!S481+'GHG Estimation'!S877*'Emission factors'!$I$17</f>
        <v>0</v>
      </c>
      <c r="T1669" s="98">
        <f>T85+'Emission factors'!$I$16*'GHG Estimation'!T481+'GHG Estimation'!T877*'Emission factors'!$I$17</f>
        <v>0</v>
      </c>
      <c r="U1669" s="98">
        <f>U85+'Emission factors'!$I$16*'GHG Estimation'!U481+'GHG Estimation'!U877*'Emission factors'!$I$17</f>
        <v>0</v>
      </c>
    </row>
    <row r="1670" spans="1:21" x14ac:dyDescent="0.25">
      <c r="A1670" s="92" t="s">
        <v>11</v>
      </c>
      <c r="B1670" s="92" t="s">
        <v>12</v>
      </c>
      <c r="C1670" s="92" t="s">
        <v>13</v>
      </c>
      <c r="D1670" s="92" t="s">
        <v>14</v>
      </c>
      <c r="E1670" s="92" t="s">
        <v>44</v>
      </c>
      <c r="G1670" s="92" t="s">
        <v>97</v>
      </c>
      <c r="H1670" s="92" t="s">
        <v>93</v>
      </c>
      <c r="I1670" s="88" t="s">
        <v>207</v>
      </c>
      <c r="L1670" s="98">
        <f>L86+'Emission factors'!$I$16*'GHG Estimation'!L482+'GHG Estimation'!L878*'Emission factors'!$I$17</f>
        <v>0</v>
      </c>
      <c r="M1670" s="98">
        <f>M86+'Emission factors'!$I$16*'GHG Estimation'!M482+'GHG Estimation'!M878*'Emission factors'!$I$17</f>
        <v>0</v>
      </c>
      <c r="N1670" s="98">
        <f>N86+'Emission factors'!$I$16*'GHG Estimation'!N482+'GHG Estimation'!N878*'Emission factors'!$I$17</f>
        <v>0</v>
      </c>
      <c r="O1670" s="98">
        <f>O86+'Emission factors'!$I$16*'GHG Estimation'!O482+'GHG Estimation'!O878*'Emission factors'!$I$17</f>
        <v>0</v>
      </c>
      <c r="P1670" s="98">
        <f>P86+'Emission factors'!$I$16*'GHG Estimation'!P482+'GHG Estimation'!P878*'Emission factors'!$I$17</f>
        <v>0</v>
      </c>
      <c r="Q1670" s="98">
        <f>Q86+'Emission factors'!$I$16*'GHG Estimation'!Q482+'GHG Estimation'!Q878*'Emission factors'!$I$17</f>
        <v>0</v>
      </c>
      <c r="R1670" s="98">
        <f>R86+'Emission factors'!$I$16*'GHG Estimation'!R482+'GHG Estimation'!R878*'Emission factors'!$I$17</f>
        <v>0</v>
      </c>
      <c r="S1670" s="98">
        <f>S86+'Emission factors'!$I$16*'GHG Estimation'!S482+'GHG Estimation'!S878*'Emission factors'!$I$17</f>
        <v>0</v>
      </c>
      <c r="T1670" s="98">
        <f>T86+'Emission factors'!$I$16*'GHG Estimation'!T482+'GHG Estimation'!T878*'Emission factors'!$I$17</f>
        <v>0</v>
      </c>
      <c r="U1670" s="98">
        <f>U86+'Emission factors'!$I$16*'GHG Estimation'!U482+'GHG Estimation'!U878*'Emission factors'!$I$17</f>
        <v>0</v>
      </c>
    </row>
    <row r="1671" spans="1:21" x14ac:dyDescent="0.25">
      <c r="A1671" s="92" t="s">
        <v>11</v>
      </c>
      <c r="B1671" s="92" t="s">
        <v>12</v>
      </c>
      <c r="C1671" s="92" t="s">
        <v>13</v>
      </c>
      <c r="D1671" s="92" t="s">
        <v>14</v>
      </c>
      <c r="E1671" s="92" t="s">
        <v>44</v>
      </c>
      <c r="G1671" s="92" t="s">
        <v>97</v>
      </c>
      <c r="H1671" s="92" t="s">
        <v>93</v>
      </c>
      <c r="I1671" s="88" t="s">
        <v>218</v>
      </c>
      <c r="L1671" s="98">
        <f>L87+'Emission factors'!$I$16*'GHG Estimation'!L483+'GHG Estimation'!L879*'Emission factors'!$I$17</f>
        <v>0</v>
      </c>
      <c r="M1671" s="98">
        <f>M87+'Emission factors'!$I$16*'GHG Estimation'!M483+'GHG Estimation'!M879*'Emission factors'!$I$17</f>
        <v>0</v>
      </c>
      <c r="N1671" s="98">
        <f>N87+'Emission factors'!$I$16*'GHG Estimation'!N483+'GHG Estimation'!N879*'Emission factors'!$I$17</f>
        <v>0</v>
      </c>
      <c r="O1671" s="98">
        <f>O87+'Emission factors'!$I$16*'GHG Estimation'!O483+'GHG Estimation'!O879*'Emission factors'!$I$17</f>
        <v>0</v>
      </c>
      <c r="P1671" s="98">
        <f>P87+'Emission factors'!$I$16*'GHG Estimation'!P483+'GHG Estimation'!P879*'Emission factors'!$I$17</f>
        <v>0</v>
      </c>
      <c r="Q1671" s="98">
        <f>Q87+'Emission factors'!$I$16*'GHG Estimation'!Q483+'GHG Estimation'!Q879*'Emission factors'!$I$17</f>
        <v>0</v>
      </c>
      <c r="R1671" s="98">
        <f>R87+'Emission factors'!$I$16*'GHG Estimation'!R483+'GHG Estimation'!R879*'Emission factors'!$I$17</f>
        <v>0</v>
      </c>
      <c r="S1671" s="98">
        <f>S87+'Emission factors'!$I$16*'GHG Estimation'!S483+'GHG Estimation'!S879*'Emission factors'!$I$17</f>
        <v>0</v>
      </c>
      <c r="T1671" s="98">
        <f>T87+'Emission factors'!$I$16*'GHG Estimation'!T483+'GHG Estimation'!T879*'Emission factors'!$I$17</f>
        <v>0</v>
      </c>
      <c r="U1671" s="98">
        <f>U87+'Emission factors'!$I$16*'GHG Estimation'!U483+'GHG Estimation'!U879*'Emission factors'!$I$17</f>
        <v>0</v>
      </c>
    </row>
    <row r="1672" spans="1:21" x14ac:dyDescent="0.25">
      <c r="A1672" s="92" t="s">
        <v>11</v>
      </c>
      <c r="B1672" s="92" t="s">
        <v>12</v>
      </c>
      <c r="C1672" s="92" t="s">
        <v>13</v>
      </c>
      <c r="D1672" s="92" t="s">
        <v>14</v>
      </c>
      <c r="E1672" s="92" t="s">
        <v>44</v>
      </c>
      <c r="G1672" s="92" t="s">
        <v>97</v>
      </c>
      <c r="H1672" s="92" t="s">
        <v>93</v>
      </c>
      <c r="I1672" s="88" t="s">
        <v>194</v>
      </c>
      <c r="L1672" s="98">
        <f>L88+'Emission factors'!$I$16*'GHG Estimation'!L484+'GHG Estimation'!L880*'Emission factors'!$I$17</f>
        <v>0</v>
      </c>
      <c r="M1672" s="98">
        <f>M88+'Emission factors'!$I$16*'GHG Estimation'!M484+'GHG Estimation'!M880*'Emission factors'!$I$17</f>
        <v>0</v>
      </c>
      <c r="N1672" s="98">
        <f>N88+'Emission factors'!$I$16*'GHG Estimation'!N484+'GHG Estimation'!N880*'Emission factors'!$I$17</f>
        <v>0</v>
      </c>
      <c r="O1672" s="98">
        <f>O88+'Emission factors'!$I$16*'GHG Estimation'!O484+'GHG Estimation'!O880*'Emission factors'!$I$17</f>
        <v>0</v>
      </c>
      <c r="P1672" s="98">
        <f>P88+'Emission factors'!$I$16*'GHG Estimation'!P484+'GHG Estimation'!P880*'Emission factors'!$I$17</f>
        <v>0</v>
      </c>
      <c r="Q1672" s="98">
        <f>Q88+'Emission factors'!$I$16*'GHG Estimation'!Q484+'GHG Estimation'!Q880*'Emission factors'!$I$17</f>
        <v>0</v>
      </c>
      <c r="R1672" s="98">
        <f>R88+'Emission factors'!$I$16*'GHG Estimation'!R484+'GHG Estimation'!R880*'Emission factors'!$I$17</f>
        <v>0</v>
      </c>
      <c r="S1672" s="98">
        <f>S88+'Emission factors'!$I$16*'GHG Estimation'!S484+'GHG Estimation'!S880*'Emission factors'!$I$17</f>
        <v>0</v>
      </c>
      <c r="T1672" s="98">
        <f>T88+'Emission factors'!$I$16*'GHG Estimation'!T484+'GHG Estimation'!T880*'Emission factors'!$I$17</f>
        <v>0</v>
      </c>
      <c r="U1672" s="98">
        <f>U88+'Emission factors'!$I$16*'GHG Estimation'!U484+'GHG Estimation'!U880*'Emission factors'!$I$17</f>
        <v>0</v>
      </c>
    </row>
    <row r="1673" spans="1:21" x14ac:dyDescent="0.25">
      <c r="A1673" s="92" t="s">
        <v>11</v>
      </c>
      <c r="B1673" s="92" t="s">
        <v>12</v>
      </c>
      <c r="C1673" s="92" t="s">
        <v>13</v>
      </c>
      <c r="D1673" s="92" t="s">
        <v>14</v>
      </c>
      <c r="E1673" s="92" t="s">
        <v>44</v>
      </c>
      <c r="G1673" s="92" t="s">
        <v>97</v>
      </c>
      <c r="H1673" s="92" t="s">
        <v>93</v>
      </c>
      <c r="I1673" s="88" t="s">
        <v>195</v>
      </c>
      <c r="L1673" s="98">
        <f>L89+'Emission factors'!$I$16*'GHG Estimation'!L485+'GHG Estimation'!L881*'Emission factors'!$I$17</f>
        <v>0</v>
      </c>
      <c r="M1673" s="98">
        <f>M89+'Emission factors'!$I$16*'GHG Estimation'!M485+'GHG Estimation'!M881*'Emission factors'!$I$17</f>
        <v>0</v>
      </c>
      <c r="N1673" s="98">
        <f>N89+'Emission factors'!$I$16*'GHG Estimation'!N485+'GHG Estimation'!N881*'Emission factors'!$I$17</f>
        <v>0</v>
      </c>
      <c r="O1673" s="98">
        <f>O89+'Emission factors'!$I$16*'GHG Estimation'!O485+'GHG Estimation'!O881*'Emission factors'!$I$17</f>
        <v>0</v>
      </c>
      <c r="P1673" s="98">
        <f>P89+'Emission factors'!$I$16*'GHG Estimation'!P485+'GHG Estimation'!P881*'Emission factors'!$I$17</f>
        <v>0</v>
      </c>
      <c r="Q1673" s="98">
        <f>Q89+'Emission factors'!$I$16*'GHG Estimation'!Q485+'GHG Estimation'!Q881*'Emission factors'!$I$17</f>
        <v>0</v>
      </c>
      <c r="R1673" s="98">
        <f>R89+'Emission factors'!$I$16*'GHG Estimation'!R485+'GHG Estimation'!R881*'Emission factors'!$I$17</f>
        <v>0</v>
      </c>
      <c r="S1673" s="98">
        <f>S89+'Emission factors'!$I$16*'GHG Estimation'!S485+'GHG Estimation'!S881*'Emission factors'!$I$17</f>
        <v>0</v>
      </c>
      <c r="T1673" s="98">
        <f>T89+'Emission factors'!$I$16*'GHG Estimation'!T485+'GHG Estimation'!T881*'Emission factors'!$I$17</f>
        <v>0</v>
      </c>
      <c r="U1673" s="98">
        <f>U89+'Emission factors'!$I$16*'GHG Estimation'!U485+'GHG Estimation'!U881*'Emission factors'!$I$17</f>
        <v>0</v>
      </c>
    </row>
    <row r="1674" spans="1:21" x14ac:dyDescent="0.25">
      <c r="A1674" s="92" t="s">
        <v>11</v>
      </c>
      <c r="B1674" s="92" t="s">
        <v>12</v>
      </c>
      <c r="C1674" s="92" t="s">
        <v>13</v>
      </c>
      <c r="D1674" s="92" t="s">
        <v>14</v>
      </c>
      <c r="E1674" s="92" t="s">
        <v>44</v>
      </c>
      <c r="G1674" s="92" t="s">
        <v>97</v>
      </c>
      <c r="H1674" s="92" t="s">
        <v>93</v>
      </c>
      <c r="I1674" s="88" t="s">
        <v>209</v>
      </c>
      <c r="L1674" s="98">
        <f>L90+'Emission factors'!$I$16*'GHG Estimation'!L486+'GHG Estimation'!L882*'Emission factors'!$I$17</f>
        <v>0</v>
      </c>
      <c r="M1674" s="98">
        <f>M90+'Emission factors'!$I$16*'GHG Estimation'!M486+'GHG Estimation'!M882*'Emission factors'!$I$17</f>
        <v>0</v>
      </c>
      <c r="N1674" s="98">
        <f>N90+'Emission factors'!$I$16*'GHG Estimation'!N486+'GHG Estimation'!N882*'Emission factors'!$I$17</f>
        <v>0</v>
      </c>
      <c r="O1674" s="98">
        <f>O90+'Emission factors'!$I$16*'GHG Estimation'!O486+'GHG Estimation'!O882*'Emission factors'!$I$17</f>
        <v>0</v>
      </c>
      <c r="P1674" s="98">
        <f>P90+'Emission factors'!$I$16*'GHG Estimation'!P486+'GHG Estimation'!P882*'Emission factors'!$I$17</f>
        <v>0</v>
      </c>
      <c r="Q1674" s="98">
        <f>Q90+'Emission factors'!$I$16*'GHG Estimation'!Q486+'GHG Estimation'!Q882*'Emission factors'!$I$17</f>
        <v>0</v>
      </c>
      <c r="R1674" s="98">
        <f>R90+'Emission factors'!$I$16*'GHG Estimation'!R486+'GHG Estimation'!R882*'Emission factors'!$I$17</f>
        <v>0</v>
      </c>
      <c r="S1674" s="98">
        <f>S90+'Emission factors'!$I$16*'GHG Estimation'!S486+'GHG Estimation'!S882*'Emission factors'!$I$17</f>
        <v>0</v>
      </c>
      <c r="T1674" s="98">
        <f>T90+'Emission factors'!$I$16*'GHG Estimation'!T486+'GHG Estimation'!T882*'Emission factors'!$I$17</f>
        <v>0</v>
      </c>
      <c r="U1674" s="98">
        <f>U90+'Emission factors'!$I$16*'GHG Estimation'!U486+'GHG Estimation'!U882*'Emission factors'!$I$17</f>
        <v>0</v>
      </c>
    </row>
    <row r="1675" spans="1:21" ht="15.75" customHeight="1" x14ac:dyDescent="0.25">
      <c r="A1675" s="92" t="s">
        <v>11</v>
      </c>
      <c r="B1675" s="92" t="s">
        <v>12</v>
      </c>
      <c r="C1675" s="92" t="s">
        <v>13</v>
      </c>
      <c r="D1675" s="92" t="s">
        <v>14</v>
      </c>
      <c r="E1675" s="92" t="s">
        <v>44</v>
      </c>
      <c r="G1675" s="92" t="s">
        <v>97</v>
      </c>
      <c r="H1675" s="92" t="s">
        <v>93</v>
      </c>
      <c r="I1675" s="88" t="s">
        <v>208</v>
      </c>
      <c r="L1675" s="98">
        <f>L91+'Emission factors'!$I$16*'GHG Estimation'!L487+'GHG Estimation'!L883*'Emission factors'!$I$17</f>
        <v>0</v>
      </c>
      <c r="M1675" s="98">
        <f>M91+'Emission factors'!$I$16*'GHG Estimation'!M487+'GHG Estimation'!M883*'Emission factors'!$I$17</f>
        <v>0</v>
      </c>
      <c r="N1675" s="98">
        <f>N91+'Emission factors'!$I$16*'GHG Estimation'!N487+'GHG Estimation'!N883*'Emission factors'!$I$17</f>
        <v>0</v>
      </c>
      <c r="O1675" s="98">
        <f>O91+'Emission factors'!$I$16*'GHG Estimation'!O487+'GHG Estimation'!O883*'Emission factors'!$I$17</f>
        <v>0</v>
      </c>
      <c r="P1675" s="98">
        <f>P91+'Emission factors'!$I$16*'GHG Estimation'!P487+'GHG Estimation'!P883*'Emission factors'!$I$17</f>
        <v>0</v>
      </c>
      <c r="Q1675" s="98">
        <f>Q91+'Emission factors'!$I$16*'GHG Estimation'!Q487+'GHG Estimation'!Q883*'Emission factors'!$I$17</f>
        <v>0</v>
      </c>
      <c r="R1675" s="98">
        <f>R91+'Emission factors'!$I$16*'GHG Estimation'!R487+'GHG Estimation'!R883*'Emission factors'!$I$17</f>
        <v>0</v>
      </c>
      <c r="S1675" s="98">
        <f>S91+'Emission factors'!$I$16*'GHG Estimation'!S487+'GHG Estimation'!S883*'Emission factors'!$I$17</f>
        <v>0</v>
      </c>
      <c r="T1675" s="98">
        <f>T91+'Emission factors'!$I$16*'GHG Estimation'!T487+'GHG Estimation'!T883*'Emission factors'!$I$17</f>
        <v>0</v>
      </c>
      <c r="U1675" s="98">
        <f>U91+'Emission factors'!$I$16*'GHG Estimation'!U487+'GHG Estimation'!U883*'Emission factors'!$I$17</f>
        <v>0</v>
      </c>
    </row>
    <row r="1676" spans="1:21" x14ac:dyDescent="0.25">
      <c r="A1676" s="92" t="s">
        <v>11</v>
      </c>
      <c r="B1676" s="92" t="s">
        <v>12</v>
      </c>
      <c r="C1676" s="92" t="s">
        <v>13</v>
      </c>
      <c r="D1676" s="92" t="s">
        <v>14</v>
      </c>
      <c r="E1676" s="92" t="s">
        <v>44</v>
      </c>
      <c r="G1676" s="92" t="s">
        <v>97</v>
      </c>
      <c r="H1676" s="92" t="s">
        <v>93</v>
      </c>
      <c r="I1676" s="88" t="s">
        <v>226</v>
      </c>
      <c r="L1676" s="98">
        <f>L92+'Emission factors'!$I$16*'GHG Estimation'!L488+'GHG Estimation'!L884*'Emission factors'!$I$17</f>
        <v>0</v>
      </c>
      <c r="M1676" s="98">
        <f>M92+'Emission factors'!$I$16*'GHG Estimation'!M488+'GHG Estimation'!M884*'Emission factors'!$I$17</f>
        <v>0</v>
      </c>
      <c r="N1676" s="98">
        <f>N92+'Emission factors'!$I$16*'GHG Estimation'!N488+'GHG Estimation'!N884*'Emission factors'!$I$17</f>
        <v>0</v>
      </c>
      <c r="O1676" s="98">
        <f>O92+'Emission factors'!$I$16*'GHG Estimation'!O488+'GHG Estimation'!O884*'Emission factors'!$I$17</f>
        <v>0</v>
      </c>
      <c r="P1676" s="98">
        <f>P92+'Emission factors'!$I$16*'GHG Estimation'!P488+'GHG Estimation'!P884*'Emission factors'!$I$17</f>
        <v>0</v>
      </c>
      <c r="Q1676" s="98">
        <f>Q92+'Emission factors'!$I$16*'GHG Estimation'!Q488+'GHG Estimation'!Q884*'Emission factors'!$I$17</f>
        <v>0</v>
      </c>
      <c r="R1676" s="98">
        <f>R92+'Emission factors'!$I$16*'GHG Estimation'!R488+'GHG Estimation'!R884*'Emission factors'!$I$17</f>
        <v>0</v>
      </c>
      <c r="S1676" s="98">
        <f>S92+'Emission factors'!$I$16*'GHG Estimation'!S488+'GHG Estimation'!S884*'Emission factors'!$I$17</f>
        <v>0</v>
      </c>
      <c r="T1676" s="98">
        <f>T92+'Emission factors'!$I$16*'GHG Estimation'!T488+'GHG Estimation'!T884*'Emission factors'!$I$17</f>
        <v>0</v>
      </c>
      <c r="U1676" s="98">
        <f>U92+'Emission factors'!$I$16*'GHG Estimation'!U488+'GHG Estimation'!U884*'Emission factors'!$I$17</f>
        <v>0</v>
      </c>
    </row>
    <row r="1677" spans="1:21" x14ac:dyDescent="0.25">
      <c r="A1677" s="92" t="s">
        <v>11</v>
      </c>
      <c r="B1677" s="92" t="s">
        <v>12</v>
      </c>
      <c r="C1677" s="92" t="s">
        <v>13</v>
      </c>
      <c r="D1677" s="92" t="s">
        <v>14</v>
      </c>
      <c r="E1677" s="92" t="s">
        <v>44</v>
      </c>
      <c r="G1677" s="92" t="s">
        <v>97</v>
      </c>
      <c r="H1677" s="92" t="s">
        <v>93</v>
      </c>
      <c r="I1677" s="88" t="s">
        <v>196</v>
      </c>
      <c r="L1677" s="98">
        <f>L93+'Emission factors'!$I$16*'GHG Estimation'!L489+'GHG Estimation'!L885*'Emission factors'!$I$17</f>
        <v>0</v>
      </c>
      <c r="M1677" s="98">
        <f>M93+'Emission factors'!$I$16*'GHG Estimation'!M489+'GHG Estimation'!M885*'Emission factors'!$I$17</f>
        <v>0</v>
      </c>
      <c r="N1677" s="98">
        <f>N93+'Emission factors'!$I$16*'GHG Estimation'!N489+'GHG Estimation'!N885*'Emission factors'!$I$17</f>
        <v>0</v>
      </c>
      <c r="O1677" s="98">
        <f>O93+'Emission factors'!$I$16*'GHG Estimation'!O489+'GHG Estimation'!O885*'Emission factors'!$I$17</f>
        <v>0</v>
      </c>
      <c r="P1677" s="98">
        <f>P93+'Emission factors'!$I$16*'GHG Estimation'!P489+'GHG Estimation'!P885*'Emission factors'!$I$17</f>
        <v>0</v>
      </c>
      <c r="Q1677" s="98">
        <f>Q93+'Emission factors'!$I$16*'GHG Estimation'!Q489+'GHG Estimation'!Q885*'Emission factors'!$I$17</f>
        <v>0</v>
      </c>
      <c r="R1677" s="98">
        <f>R93+'Emission factors'!$I$16*'GHG Estimation'!R489+'GHG Estimation'!R885*'Emission factors'!$I$17</f>
        <v>0</v>
      </c>
      <c r="S1677" s="98">
        <f>S93+'Emission factors'!$I$16*'GHG Estimation'!S489+'GHG Estimation'!S885*'Emission factors'!$I$17</f>
        <v>0</v>
      </c>
      <c r="T1677" s="98">
        <f>T93+'Emission factors'!$I$16*'GHG Estimation'!T489+'GHG Estimation'!T885*'Emission factors'!$I$17</f>
        <v>0</v>
      </c>
      <c r="U1677" s="98">
        <f>U93+'Emission factors'!$I$16*'GHG Estimation'!U489+'GHG Estimation'!U885*'Emission factors'!$I$17</f>
        <v>0</v>
      </c>
    </row>
    <row r="1678" spans="1:21" x14ac:dyDescent="0.25">
      <c r="A1678" s="92" t="s">
        <v>11</v>
      </c>
      <c r="B1678" s="92" t="s">
        <v>12</v>
      </c>
      <c r="C1678" s="92" t="s">
        <v>13</v>
      </c>
      <c r="D1678" s="92" t="s">
        <v>14</v>
      </c>
      <c r="E1678" s="92" t="s">
        <v>44</v>
      </c>
      <c r="G1678" s="92" t="s">
        <v>97</v>
      </c>
      <c r="H1678" s="92" t="s">
        <v>93</v>
      </c>
      <c r="I1678" s="88" t="s">
        <v>197</v>
      </c>
      <c r="L1678" s="98">
        <f>L94+'Emission factors'!$I$16*'GHG Estimation'!L490+'GHG Estimation'!L886*'Emission factors'!$I$17</f>
        <v>0</v>
      </c>
      <c r="M1678" s="98">
        <f>M94+'Emission factors'!$I$16*'GHG Estimation'!M490+'GHG Estimation'!M886*'Emission factors'!$I$17</f>
        <v>0</v>
      </c>
      <c r="N1678" s="98">
        <f>N94+'Emission factors'!$I$16*'GHG Estimation'!N490+'GHG Estimation'!N886*'Emission factors'!$I$17</f>
        <v>0</v>
      </c>
      <c r="O1678" s="98">
        <f>O94+'Emission factors'!$I$16*'GHG Estimation'!O490+'GHG Estimation'!O886*'Emission factors'!$I$17</f>
        <v>0</v>
      </c>
      <c r="P1678" s="98">
        <f>P94+'Emission factors'!$I$16*'GHG Estimation'!P490+'GHG Estimation'!P886*'Emission factors'!$I$17</f>
        <v>0</v>
      </c>
      <c r="Q1678" s="98">
        <f>Q94+'Emission factors'!$I$16*'GHG Estimation'!Q490+'GHG Estimation'!Q886*'Emission factors'!$I$17</f>
        <v>0</v>
      </c>
      <c r="R1678" s="98">
        <f>R94+'Emission factors'!$I$16*'GHG Estimation'!R490+'GHG Estimation'!R886*'Emission factors'!$I$17</f>
        <v>0</v>
      </c>
      <c r="S1678" s="98">
        <f>S94+'Emission factors'!$I$16*'GHG Estimation'!S490+'GHG Estimation'!S886*'Emission factors'!$I$17</f>
        <v>0</v>
      </c>
      <c r="T1678" s="98">
        <f>T94+'Emission factors'!$I$16*'GHG Estimation'!T490+'GHG Estimation'!T886*'Emission factors'!$I$17</f>
        <v>0</v>
      </c>
      <c r="U1678" s="98">
        <f>U94+'Emission factors'!$I$16*'GHG Estimation'!U490+'GHG Estimation'!U886*'Emission factors'!$I$17</f>
        <v>0</v>
      </c>
    </row>
    <row r="1679" spans="1:21" x14ac:dyDescent="0.25">
      <c r="A1679" s="92" t="s">
        <v>11</v>
      </c>
      <c r="B1679" s="92" t="s">
        <v>12</v>
      </c>
      <c r="C1679" s="92" t="s">
        <v>13</v>
      </c>
      <c r="D1679" s="92" t="s">
        <v>14</v>
      </c>
      <c r="E1679" s="92" t="s">
        <v>44</v>
      </c>
      <c r="G1679" s="92" t="s">
        <v>97</v>
      </c>
      <c r="H1679" s="92" t="s">
        <v>93</v>
      </c>
      <c r="I1679" s="88" t="s">
        <v>229</v>
      </c>
      <c r="L1679" s="98">
        <f>L95+'Emission factors'!$I$16*'GHG Estimation'!L491+'GHG Estimation'!L887*'Emission factors'!$I$17</f>
        <v>0</v>
      </c>
      <c r="M1679" s="98">
        <f>M95+'Emission factors'!$I$16*'GHG Estimation'!M491+'GHG Estimation'!M887*'Emission factors'!$I$17</f>
        <v>0</v>
      </c>
      <c r="N1679" s="98">
        <f>N95+'Emission factors'!$I$16*'GHG Estimation'!N491+'GHG Estimation'!N887*'Emission factors'!$I$17</f>
        <v>0</v>
      </c>
      <c r="O1679" s="98">
        <f>O95+'Emission factors'!$I$16*'GHG Estimation'!O491+'GHG Estimation'!O887*'Emission factors'!$I$17</f>
        <v>0</v>
      </c>
      <c r="P1679" s="98">
        <f>P95+'Emission factors'!$I$16*'GHG Estimation'!P491+'GHG Estimation'!P887*'Emission factors'!$I$17</f>
        <v>0</v>
      </c>
      <c r="Q1679" s="98">
        <f>Q95+'Emission factors'!$I$16*'GHG Estimation'!Q491+'GHG Estimation'!Q887*'Emission factors'!$I$17</f>
        <v>0</v>
      </c>
      <c r="R1679" s="98">
        <f>R95+'Emission factors'!$I$16*'GHG Estimation'!R491+'GHG Estimation'!R887*'Emission factors'!$I$17</f>
        <v>0</v>
      </c>
      <c r="S1679" s="98">
        <f>S95+'Emission factors'!$I$16*'GHG Estimation'!S491+'GHG Estimation'!S887*'Emission factors'!$I$17</f>
        <v>0</v>
      </c>
      <c r="T1679" s="98">
        <f>T95+'Emission factors'!$I$16*'GHG Estimation'!T491+'GHG Estimation'!T887*'Emission factors'!$I$17</f>
        <v>0</v>
      </c>
      <c r="U1679" s="98">
        <f>U95+'Emission factors'!$I$16*'GHG Estimation'!U491+'GHG Estimation'!U887*'Emission factors'!$I$17</f>
        <v>0</v>
      </c>
    </row>
    <row r="1680" spans="1:21" x14ac:dyDescent="0.25">
      <c r="A1680" s="92" t="s">
        <v>11</v>
      </c>
      <c r="B1680" s="92" t="s">
        <v>12</v>
      </c>
      <c r="C1680" s="92" t="s">
        <v>13</v>
      </c>
      <c r="D1680" s="92" t="s">
        <v>14</v>
      </c>
      <c r="E1680" s="92" t="s">
        <v>44</v>
      </c>
      <c r="G1680" s="92" t="s">
        <v>97</v>
      </c>
      <c r="H1680" s="92" t="s">
        <v>93</v>
      </c>
      <c r="I1680" s="88" t="s">
        <v>198</v>
      </c>
      <c r="L1680" s="98">
        <f>L96+'Emission factors'!$I$16*'GHG Estimation'!L492+'GHG Estimation'!L888*'Emission factors'!$I$17</f>
        <v>0</v>
      </c>
      <c r="M1680" s="98">
        <f>M96+'Emission factors'!$I$16*'GHG Estimation'!M492+'GHG Estimation'!M888*'Emission factors'!$I$17</f>
        <v>0</v>
      </c>
      <c r="N1680" s="98">
        <f>N96+'Emission factors'!$I$16*'GHG Estimation'!N492+'GHG Estimation'!N888*'Emission factors'!$I$17</f>
        <v>0</v>
      </c>
      <c r="O1680" s="98">
        <f>O96+'Emission factors'!$I$16*'GHG Estimation'!O492+'GHG Estimation'!O888*'Emission factors'!$I$17</f>
        <v>0</v>
      </c>
      <c r="P1680" s="98">
        <f>P96+'Emission factors'!$I$16*'GHG Estimation'!P492+'GHG Estimation'!P888*'Emission factors'!$I$17</f>
        <v>0</v>
      </c>
      <c r="Q1680" s="98">
        <f>Q96+'Emission factors'!$I$16*'GHG Estimation'!Q492+'GHG Estimation'!Q888*'Emission factors'!$I$17</f>
        <v>0</v>
      </c>
      <c r="R1680" s="98">
        <f>R96+'Emission factors'!$I$16*'GHG Estimation'!R492+'GHG Estimation'!R888*'Emission factors'!$I$17</f>
        <v>0</v>
      </c>
      <c r="S1680" s="98">
        <f>S96+'Emission factors'!$I$16*'GHG Estimation'!S492+'GHG Estimation'!S888*'Emission factors'!$I$17</f>
        <v>0</v>
      </c>
      <c r="T1680" s="98">
        <f>T96+'Emission factors'!$I$16*'GHG Estimation'!T492+'GHG Estimation'!T888*'Emission factors'!$I$17</f>
        <v>0</v>
      </c>
      <c r="U1680" s="98">
        <f>U96+'Emission factors'!$I$16*'GHG Estimation'!U492+'GHG Estimation'!U888*'Emission factors'!$I$17</f>
        <v>0</v>
      </c>
    </row>
    <row r="1681" spans="1:21" x14ac:dyDescent="0.25">
      <c r="A1681" s="92" t="s">
        <v>11</v>
      </c>
      <c r="B1681" s="92" t="s">
        <v>12</v>
      </c>
      <c r="C1681" s="92" t="s">
        <v>13</v>
      </c>
      <c r="D1681" s="92" t="s">
        <v>14</v>
      </c>
      <c r="E1681" s="92" t="s">
        <v>44</v>
      </c>
      <c r="G1681" s="92" t="s">
        <v>97</v>
      </c>
      <c r="H1681" s="92" t="s">
        <v>93</v>
      </c>
      <c r="I1681" s="88" t="s">
        <v>231</v>
      </c>
      <c r="L1681" s="98">
        <f>L97+'Emission factors'!$I$16*'GHG Estimation'!L493+'GHG Estimation'!L889*'Emission factors'!$I$17</f>
        <v>0</v>
      </c>
      <c r="M1681" s="98">
        <f>M97+'Emission factors'!$I$16*'GHG Estimation'!M493+'GHG Estimation'!M889*'Emission factors'!$I$17</f>
        <v>0</v>
      </c>
      <c r="N1681" s="98">
        <f>N97+'Emission factors'!$I$16*'GHG Estimation'!N493+'GHG Estimation'!N889*'Emission factors'!$I$17</f>
        <v>0</v>
      </c>
      <c r="O1681" s="98">
        <f>O97+'Emission factors'!$I$16*'GHG Estimation'!O493+'GHG Estimation'!O889*'Emission factors'!$I$17</f>
        <v>0</v>
      </c>
      <c r="P1681" s="98">
        <f>P97+'Emission factors'!$I$16*'GHG Estimation'!P493+'GHG Estimation'!P889*'Emission factors'!$I$17</f>
        <v>0</v>
      </c>
      <c r="Q1681" s="98">
        <f>Q97+'Emission factors'!$I$16*'GHG Estimation'!Q493+'GHG Estimation'!Q889*'Emission factors'!$I$17</f>
        <v>0</v>
      </c>
      <c r="R1681" s="98">
        <f>R97+'Emission factors'!$I$16*'GHG Estimation'!R493+'GHG Estimation'!R889*'Emission factors'!$I$17</f>
        <v>0</v>
      </c>
      <c r="S1681" s="98">
        <f>S97+'Emission factors'!$I$16*'GHG Estimation'!S493+'GHG Estimation'!S889*'Emission factors'!$I$17</f>
        <v>0</v>
      </c>
      <c r="T1681" s="98">
        <f>T97+'Emission factors'!$I$16*'GHG Estimation'!T493+'GHG Estimation'!T889*'Emission factors'!$I$17</f>
        <v>0</v>
      </c>
      <c r="U1681" s="98">
        <f>U97+'Emission factors'!$I$16*'GHG Estimation'!U493+'GHG Estimation'!U889*'Emission factors'!$I$17</f>
        <v>0</v>
      </c>
    </row>
    <row r="1682" spans="1:21" x14ac:dyDescent="0.25">
      <c r="A1682" s="92" t="s">
        <v>11</v>
      </c>
      <c r="B1682" s="92" t="s">
        <v>12</v>
      </c>
      <c r="C1682" s="92" t="s">
        <v>13</v>
      </c>
      <c r="D1682" s="92" t="s">
        <v>14</v>
      </c>
      <c r="E1682" s="92" t="s">
        <v>44</v>
      </c>
      <c r="G1682" s="92" t="s">
        <v>97</v>
      </c>
      <c r="H1682" s="92" t="s">
        <v>93</v>
      </c>
      <c r="I1682" s="88" t="s">
        <v>230</v>
      </c>
      <c r="L1682" s="98">
        <f>L98+'Emission factors'!$I$16*'GHG Estimation'!L494+'GHG Estimation'!L890*'Emission factors'!$I$17</f>
        <v>0</v>
      </c>
      <c r="M1682" s="98">
        <f>M98+'Emission factors'!$I$16*'GHG Estimation'!M494+'GHG Estimation'!M890*'Emission factors'!$I$17</f>
        <v>0</v>
      </c>
      <c r="N1682" s="98">
        <f>N98+'Emission factors'!$I$16*'GHG Estimation'!N494+'GHG Estimation'!N890*'Emission factors'!$I$17</f>
        <v>0</v>
      </c>
      <c r="O1682" s="98">
        <f>O98+'Emission factors'!$I$16*'GHG Estimation'!O494+'GHG Estimation'!O890*'Emission factors'!$I$17</f>
        <v>0</v>
      </c>
      <c r="P1682" s="98">
        <f>P98+'Emission factors'!$I$16*'GHG Estimation'!P494+'GHG Estimation'!P890*'Emission factors'!$I$17</f>
        <v>0</v>
      </c>
      <c r="Q1682" s="98">
        <f>Q98+'Emission factors'!$I$16*'GHG Estimation'!Q494+'GHG Estimation'!Q890*'Emission factors'!$I$17</f>
        <v>0</v>
      </c>
      <c r="R1682" s="98">
        <f>R98+'Emission factors'!$I$16*'GHG Estimation'!R494+'GHG Estimation'!R890*'Emission factors'!$I$17</f>
        <v>0</v>
      </c>
      <c r="S1682" s="98">
        <f>S98+'Emission factors'!$I$16*'GHG Estimation'!S494+'GHG Estimation'!S890*'Emission factors'!$I$17</f>
        <v>0</v>
      </c>
      <c r="T1682" s="98">
        <f>T98+'Emission factors'!$I$16*'GHG Estimation'!T494+'GHG Estimation'!T890*'Emission factors'!$I$17</f>
        <v>0</v>
      </c>
      <c r="U1682" s="98">
        <f>U98+'Emission factors'!$I$16*'GHG Estimation'!U494+'GHG Estimation'!U890*'Emission factors'!$I$17</f>
        <v>0</v>
      </c>
    </row>
    <row r="1683" spans="1:21" x14ac:dyDescent="0.25">
      <c r="A1683" s="92" t="s">
        <v>11</v>
      </c>
      <c r="B1683" s="92" t="s">
        <v>12</v>
      </c>
      <c r="C1683" s="92" t="s">
        <v>13</v>
      </c>
      <c r="D1683" s="92" t="s">
        <v>14</v>
      </c>
      <c r="E1683" s="92" t="s">
        <v>44</v>
      </c>
      <c r="G1683" s="92" t="s">
        <v>97</v>
      </c>
      <c r="H1683" s="92" t="s">
        <v>93</v>
      </c>
      <c r="I1683" s="88" t="s">
        <v>232</v>
      </c>
      <c r="L1683" s="98">
        <f>L99+'Emission factors'!$I$16*'GHG Estimation'!L495+'GHG Estimation'!L891*'Emission factors'!$I$17</f>
        <v>0</v>
      </c>
      <c r="M1683" s="98">
        <f>M99+'Emission factors'!$I$16*'GHG Estimation'!M495+'GHG Estimation'!M891*'Emission factors'!$I$17</f>
        <v>0</v>
      </c>
      <c r="N1683" s="98">
        <f>N99+'Emission factors'!$I$16*'GHG Estimation'!N495+'GHG Estimation'!N891*'Emission factors'!$I$17</f>
        <v>0</v>
      </c>
      <c r="O1683" s="98">
        <f>O99+'Emission factors'!$I$16*'GHG Estimation'!O495+'GHG Estimation'!O891*'Emission factors'!$I$17</f>
        <v>0</v>
      </c>
      <c r="P1683" s="98">
        <f>P99+'Emission factors'!$I$16*'GHG Estimation'!P495+'GHG Estimation'!P891*'Emission factors'!$I$17</f>
        <v>0</v>
      </c>
      <c r="Q1683" s="98">
        <f>Q99+'Emission factors'!$I$16*'GHG Estimation'!Q495+'GHG Estimation'!Q891*'Emission factors'!$I$17</f>
        <v>0</v>
      </c>
      <c r="R1683" s="98">
        <f>R99+'Emission factors'!$I$16*'GHG Estimation'!R495+'GHG Estimation'!R891*'Emission factors'!$I$17</f>
        <v>0</v>
      </c>
      <c r="S1683" s="98">
        <f>S99+'Emission factors'!$I$16*'GHG Estimation'!S495+'GHG Estimation'!S891*'Emission factors'!$I$17</f>
        <v>0</v>
      </c>
      <c r="T1683" s="98">
        <f>T99+'Emission factors'!$I$16*'GHG Estimation'!T495+'GHG Estimation'!T891*'Emission factors'!$I$17</f>
        <v>0</v>
      </c>
      <c r="U1683" s="98">
        <f>U99+'Emission factors'!$I$16*'GHG Estimation'!U495+'GHG Estimation'!U891*'Emission factors'!$I$17</f>
        <v>0</v>
      </c>
    </row>
    <row r="1684" spans="1:21" x14ac:dyDescent="0.25">
      <c r="A1684" s="92" t="s">
        <v>11</v>
      </c>
      <c r="B1684" s="92" t="s">
        <v>12</v>
      </c>
      <c r="C1684" s="92" t="s">
        <v>13</v>
      </c>
      <c r="D1684" s="92" t="s">
        <v>14</v>
      </c>
      <c r="E1684" s="92" t="s">
        <v>44</v>
      </c>
      <c r="G1684" s="92" t="s">
        <v>97</v>
      </c>
      <c r="H1684" s="92" t="s">
        <v>93</v>
      </c>
      <c r="I1684" s="92" t="s">
        <v>225</v>
      </c>
      <c r="L1684" s="98">
        <f>L100+'Emission factors'!$I$16*'GHG Estimation'!L496+'GHG Estimation'!L892*'Emission factors'!$I$17</f>
        <v>0</v>
      </c>
      <c r="M1684" s="98">
        <f>M100+'Emission factors'!$I$16*'GHG Estimation'!M496+'GHG Estimation'!M892*'Emission factors'!$I$17</f>
        <v>0</v>
      </c>
      <c r="N1684" s="98">
        <f>N100+'Emission factors'!$I$16*'GHG Estimation'!N496+'GHG Estimation'!N892*'Emission factors'!$I$17</f>
        <v>0</v>
      </c>
      <c r="O1684" s="98">
        <f>O100+'Emission factors'!$I$16*'GHG Estimation'!O496+'GHG Estimation'!O892*'Emission factors'!$I$17</f>
        <v>0</v>
      </c>
      <c r="P1684" s="98">
        <f>P100+'Emission factors'!$I$16*'GHG Estimation'!P496+'GHG Estimation'!P892*'Emission factors'!$I$17</f>
        <v>0</v>
      </c>
      <c r="Q1684" s="98">
        <f>Q100+'Emission factors'!$I$16*'GHG Estimation'!Q496+'GHG Estimation'!Q892*'Emission factors'!$I$17</f>
        <v>0</v>
      </c>
      <c r="R1684" s="98">
        <f>R100+'Emission factors'!$I$16*'GHG Estimation'!R496+'GHG Estimation'!R892*'Emission factors'!$I$17</f>
        <v>0</v>
      </c>
      <c r="S1684" s="98">
        <f>S100+'Emission factors'!$I$16*'GHG Estimation'!S496+'GHG Estimation'!S892*'Emission factors'!$I$17</f>
        <v>0</v>
      </c>
      <c r="T1684" s="98">
        <f>T100+'Emission factors'!$I$16*'GHG Estimation'!T496+'GHG Estimation'!T892*'Emission factors'!$I$17</f>
        <v>0</v>
      </c>
      <c r="U1684" s="98">
        <f>U100+'Emission factors'!$I$16*'GHG Estimation'!U496+'GHG Estimation'!U892*'Emission factors'!$I$17</f>
        <v>0</v>
      </c>
    </row>
    <row r="1685" spans="1:21" x14ac:dyDescent="0.25">
      <c r="A1685" s="92" t="s">
        <v>11</v>
      </c>
      <c r="B1685" s="92" t="s">
        <v>12</v>
      </c>
      <c r="C1685" s="92" t="s">
        <v>13</v>
      </c>
      <c r="D1685" s="92" t="s">
        <v>14</v>
      </c>
      <c r="E1685" s="92" t="s">
        <v>44</v>
      </c>
      <c r="G1685" s="92" t="s">
        <v>97</v>
      </c>
      <c r="H1685" s="92" t="s">
        <v>93</v>
      </c>
      <c r="I1685" s="88" t="s">
        <v>205</v>
      </c>
      <c r="L1685" s="98">
        <f>L101+'Emission factors'!$I$16*'GHG Estimation'!L497+'GHG Estimation'!L893*'Emission factors'!$I$17</f>
        <v>0</v>
      </c>
      <c r="M1685" s="98">
        <f>M101+'Emission factors'!$I$16*'GHG Estimation'!M497+'GHG Estimation'!M893*'Emission factors'!$I$17</f>
        <v>0</v>
      </c>
      <c r="N1685" s="98">
        <f>N101+'Emission factors'!$I$16*'GHG Estimation'!N497+'GHG Estimation'!N893*'Emission factors'!$I$17</f>
        <v>0</v>
      </c>
      <c r="O1685" s="98">
        <f>O101+'Emission factors'!$I$16*'GHG Estimation'!O497+'GHG Estimation'!O893*'Emission factors'!$I$17</f>
        <v>0</v>
      </c>
      <c r="P1685" s="98">
        <f>P101+'Emission factors'!$I$16*'GHG Estimation'!P497+'GHG Estimation'!P893*'Emission factors'!$I$17</f>
        <v>0</v>
      </c>
      <c r="Q1685" s="98">
        <f>Q101+'Emission factors'!$I$16*'GHG Estimation'!Q497+'GHG Estimation'!Q893*'Emission factors'!$I$17</f>
        <v>0</v>
      </c>
      <c r="R1685" s="98">
        <f>R101+'Emission factors'!$I$16*'GHG Estimation'!R497+'GHG Estimation'!R893*'Emission factors'!$I$17</f>
        <v>0</v>
      </c>
      <c r="S1685" s="98">
        <f>S101+'Emission factors'!$I$16*'GHG Estimation'!S497+'GHG Estimation'!S893*'Emission factors'!$I$17</f>
        <v>0</v>
      </c>
      <c r="T1685" s="98">
        <f>T101+'Emission factors'!$I$16*'GHG Estimation'!T497+'GHG Estimation'!T893*'Emission factors'!$I$17</f>
        <v>0</v>
      </c>
      <c r="U1685" s="98">
        <f>U101+'Emission factors'!$I$16*'GHG Estimation'!U497+'GHG Estimation'!U893*'Emission factors'!$I$17</f>
        <v>0</v>
      </c>
    </row>
    <row r="1686" spans="1:21" x14ac:dyDescent="0.25">
      <c r="A1686" s="92" t="s">
        <v>11</v>
      </c>
      <c r="B1686" s="92" t="s">
        <v>12</v>
      </c>
      <c r="C1686" s="92" t="s">
        <v>13</v>
      </c>
      <c r="D1686" s="92" t="s">
        <v>14</v>
      </c>
      <c r="E1686" s="92" t="s">
        <v>44</v>
      </c>
      <c r="G1686" s="92" t="s">
        <v>97</v>
      </c>
      <c r="H1686" s="92" t="s">
        <v>93</v>
      </c>
      <c r="I1686" s="88" t="s">
        <v>204</v>
      </c>
      <c r="L1686" s="98">
        <f>L102+'Emission factors'!$I$16*'GHG Estimation'!L498+'GHG Estimation'!L894*'Emission factors'!$I$17</f>
        <v>0</v>
      </c>
      <c r="M1686" s="98">
        <f>M102+'Emission factors'!$I$16*'GHG Estimation'!M498+'GHG Estimation'!M894*'Emission factors'!$I$17</f>
        <v>0</v>
      </c>
      <c r="N1686" s="98">
        <f>N102+'Emission factors'!$I$16*'GHG Estimation'!N498+'GHG Estimation'!N894*'Emission factors'!$I$17</f>
        <v>0</v>
      </c>
      <c r="O1686" s="98">
        <f>O102+'Emission factors'!$I$16*'GHG Estimation'!O498+'GHG Estimation'!O894*'Emission factors'!$I$17</f>
        <v>0</v>
      </c>
      <c r="P1686" s="98">
        <f>P102+'Emission factors'!$I$16*'GHG Estimation'!P498+'GHG Estimation'!P894*'Emission factors'!$I$17</f>
        <v>0</v>
      </c>
      <c r="Q1686" s="98">
        <f>Q102+'Emission factors'!$I$16*'GHG Estimation'!Q498+'GHG Estimation'!Q894*'Emission factors'!$I$17</f>
        <v>0</v>
      </c>
      <c r="R1686" s="98">
        <f>R102+'Emission factors'!$I$16*'GHG Estimation'!R498+'GHG Estimation'!R894*'Emission factors'!$I$17</f>
        <v>20.442673859999996</v>
      </c>
      <c r="S1686" s="98">
        <f>S102+'Emission factors'!$I$16*'GHG Estimation'!S498+'GHG Estimation'!S894*'Emission factors'!$I$17</f>
        <v>59.969969779999992</v>
      </c>
      <c r="T1686" s="98">
        <f>T102+'Emission factors'!$I$16*'GHG Estimation'!T498+'GHG Estimation'!T894*'Emission factors'!$I$17</f>
        <v>1583.9916768199998</v>
      </c>
      <c r="U1686" s="98">
        <f>U102+'Emission factors'!$I$16*'GHG Estimation'!U498+'GHG Estimation'!U894*'Emission factors'!$I$17</f>
        <v>5826.4496375400004</v>
      </c>
    </row>
    <row r="1687" spans="1:21" x14ac:dyDescent="0.25">
      <c r="A1687" s="92" t="s">
        <v>11</v>
      </c>
      <c r="B1687" s="92" t="s">
        <v>12</v>
      </c>
      <c r="C1687" s="92" t="s">
        <v>13</v>
      </c>
      <c r="D1687" s="92" t="s">
        <v>14</v>
      </c>
      <c r="E1687" s="92" t="s">
        <v>44</v>
      </c>
      <c r="G1687" s="92" t="s">
        <v>97</v>
      </c>
      <c r="H1687" s="92" t="s">
        <v>93</v>
      </c>
      <c r="I1687" s="88" t="s">
        <v>228</v>
      </c>
      <c r="L1687" s="98">
        <f>L103+'Emission factors'!$I$16*'GHG Estimation'!L499+'GHG Estimation'!L895*'Emission factors'!$I$17</f>
        <v>0</v>
      </c>
      <c r="M1687" s="98">
        <f>M103+'Emission factors'!$I$16*'GHG Estimation'!M499+'GHG Estimation'!M895*'Emission factors'!$I$17</f>
        <v>0</v>
      </c>
      <c r="N1687" s="98">
        <f>N103+'Emission factors'!$I$16*'GHG Estimation'!N499+'GHG Estimation'!N895*'Emission factors'!$I$17</f>
        <v>0</v>
      </c>
      <c r="O1687" s="98">
        <f>O103+'Emission factors'!$I$16*'GHG Estimation'!O499+'GHG Estimation'!O895*'Emission factors'!$I$17</f>
        <v>0</v>
      </c>
      <c r="P1687" s="98">
        <f>P103+'Emission factors'!$I$16*'GHG Estimation'!P499+'GHG Estimation'!P895*'Emission factors'!$I$17</f>
        <v>0</v>
      </c>
      <c r="Q1687" s="98">
        <f>Q103+'Emission factors'!$I$16*'GHG Estimation'!Q499+'GHG Estimation'!Q895*'Emission factors'!$I$17</f>
        <v>0</v>
      </c>
      <c r="R1687" s="98">
        <f>R103+'Emission factors'!$I$16*'GHG Estimation'!R499+'GHG Estimation'!R895*'Emission factors'!$I$17</f>
        <v>0</v>
      </c>
      <c r="S1687" s="98">
        <f>S103+'Emission factors'!$I$16*'GHG Estimation'!S499+'GHG Estimation'!S895*'Emission factors'!$I$17</f>
        <v>0</v>
      </c>
      <c r="T1687" s="98">
        <f>T103+'Emission factors'!$I$16*'GHG Estimation'!T499+'GHG Estimation'!T895*'Emission factors'!$I$17</f>
        <v>0</v>
      </c>
      <c r="U1687" s="98">
        <f>U103+'Emission factors'!$I$16*'GHG Estimation'!U499+'GHG Estimation'!U895*'Emission factors'!$I$17</f>
        <v>0</v>
      </c>
    </row>
    <row r="1688" spans="1:21" x14ac:dyDescent="0.25">
      <c r="A1688" s="92" t="s">
        <v>11</v>
      </c>
      <c r="B1688" s="92" t="s">
        <v>12</v>
      </c>
      <c r="C1688" s="92" t="s">
        <v>13</v>
      </c>
      <c r="D1688" s="92" t="s">
        <v>14</v>
      </c>
      <c r="E1688" s="92" t="s">
        <v>44</v>
      </c>
      <c r="G1688" s="92" t="s">
        <v>97</v>
      </c>
      <c r="H1688" s="92" t="s">
        <v>93</v>
      </c>
      <c r="I1688" s="88" t="s">
        <v>202</v>
      </c>
      <c r="L1688" s="98">
        <f>L104+'Emission factors'!$I$16*'GHG Estimation'!L500+'GHG Estimation'!L896*'Emission factors'!$I$17</f>
        <v>0</v>
      </c>
      <c r="M1688" s="98">
        <f>M104+'Emission factors'!$I$16*'GHG Estimation'!M500+'GHG Estimation'!M896*'Emission factors'!$I$17</f>
        <v>0</v>
      </c>
      <c r="N1688" s="98">
        <f>N104+'Emission factors'!$I$16*'GHG Estimation'!N500+'GHG Estimation'!N896*'Emission factors'!$I$17</f>
        <v>0</v>
      </c>
      <c r="O1688" s="98">
        <f>O104+'Emission factors'!$I$16*'GHG Estimation'!O500+'GHG Estimation'!O896*'Emission factors'!$I$17</f>
        <v>0</v>
      </c>
      <c r="P1688" s="98">
        <f>P104+'Emission factors'!$I$16*'GHG Estimation'!P500+'GHG Estimation'!P896*'Emission factors'!$I$17</f>
        <v>0</v>
      </c>
      <c r="Q1688" s="98">
        <f>Q104+'Emission factors'!$I$16*'GHG Estimation'!Q500+'GHG Estimation'!Q896*'Emission factors'!$I$17</f>
        <v>0</v>
      </c>
      <c r="R1688" s="98">
        <f>R104+'Emission factors'!$I$16*'GHG Estimation'!R500+'GHG Estimation'!R896*'Emission factors'!$I$17</f>
        <v>0</v>
      </c>
      <c r="S1688" s="98">
        <f>S104+'Emission factors'!$I$16*'GHG Estimation'!S500+'GHG Estimation'!S896*'Emission factors'!$I$17</f>
        <v>0</v>
      </c>
      <c r="T1688" s="98">
        <f>T104+'Emission factors'!$I$16*'GHG Estimation'!T500+'GHG Estimation'!T896*'Emission factors'!$I$17</f>
        <v>0</v>
      </c>
      <c r="U1688" s="98">
        <f>U104+'Emission factors'!$I$16*'GHG Estimation'!U500+'GHG Estimation'!U896*'Emission factors'!$I$17</f>
        <v>0</v>
      </c>
    </row>
    <row r="1689" spans="1:21" x14ac:dyDescent="0.25">
      <c r="A1689" s="92" t="s">
        <v>11</v>
      </c>
      <c r="B1689" s="92" t="s">
        <v>12</v>
      </c>
      <c r="C1689" s="92" t="s">
        <v>13</v>
      </c>
      <c r="D1689" s="92" t="s">
        <v>14</v>
      </c>
      <c r="E1689" s="92" t="s">
        <v>44</v>
      </c>
      <c r="G1689" s="92" t="s">
        <v>97</v>
      </c>
      <c r="H1689" s="92" t="s">
        <v>93</v>
      </c>
      <c r="I1689" s="88" t="s">
        <v>190</v>
      </c>
      <c r="L1689" s="98">
        <f>L105+'Emission factors'!$I$16*'GHG Estimation'!L501+'GHG Estimation'!L897*'Emission factors'!$I$17</f>
        <v>0</v>
      </c>
      <c r="M1689" s="98">
        <f>M105+'Emission factors'!$I$16*'GHG Estimation'!M501+'GHG Estimation'!M897*'Emission factors'!$I$17</f>
        <v>0</v>
      </c>
      <c r="N1689" s="98">
        <f>N105+'Emission factors'!$I$16*'GHG Estimation'!N501+'GHG Estimation'!N897*'Emission factors'!$I$17</f>
        <v>0</v>
      </c>
      <c r="O1689" s="98">
        <f>O105+'Emission factors'!$I$16*'GHG Estimation'!O501+'GHG Estimation'!O897*'Emission factors'!$I$17</f>
        <v>0</v>
      </c>
      <c r="P1689" s="98">
        <f>P105+'Emission factors'!$I$16*'GHG Estimation'!P501+'GHG Estimation'!P897*'Emission factors'!$I$17</f>
        <v>0</v>
      </c>
      <c r="Q1689" s="98">
        <f>Q105+'Emission factors'!$I$16*'GHG Estimation'!Q501+'GHG Estimation'!Q897*'Emission factors'!$I$17</f>
        <v>0</v>
      </c>
      <c r="R1689" s="98">
        <f>R105+'Emission factors'!$I$16*'GHG Estimation'!R501+'GHG Estimation'!R897*'Emission factors'!$I$17</f>
        <v>0</v>
      </c>
      <c r="S1689" s="98">
        <f>S105+'Emission factors'!$I$16*'GHG Estimation'!S501+'GHG Estimation'!S897*'Emission factors'!$I$17</f>
        <v>0</v>
      </c>
      <c r="T1689" s="98">
        <f>T105+'Emission factors'!$I$16*'GHG Estimation'!T501+'GHG Estimation'!T897*'Emission factors'!$I$17</f>
        <v>0</v>
      </c>
      <c r="U1689" s="98">
        <f>U105+'Emission factors'!$I$16*'GHG Estimation'!U501+'GHG Estimation'!U897*'Emission factors'!$I$17</f>
        <v>0</v>
      </c>
    </row>
    <row r="1690" spans="1:21" x14ac:dyDescent="0.25">
      <c r="A1690" s="92" t="s">
        <v>11</v>
      </c>
      <c r="B1690" s="92" t="s">
        <v>12</v>
      </c>
      <c r="C1690" s="92" t="s">
        <v>13</v>
      </c>
      <c r="D1690" s="92" t="s">
        <v>14</v>
      </c>
      <c r="E1690" s="92" t="s">
        <v>44</v>
      </c>
      <c r="G1690" s="92" t="s">
        <v>97</v>
      </c>
      <c r="H1690" s="92" t="s">
        <v>93</v>
      </c>
      <c r="I1690" s="88" t="s">
        <v>210</v>
      </c>
      <c r="L1690" s="98">
        <f>L106+'Emission factors'!$I$16*'GHG Estimation'!L502+'GHG Estimation'!L898*'Emission factors'!$I$17</f>
        <v>0</v>
      </c>
      <c r="M1690" s="98">
        <f>M106+'Emission factors'!$I$16*'GHG Estimation'!M502+'GHG Estimation'!M898*'Emission factors'!$I$17</f>
        <v>0</v>
      </c>
      <c r="N1690" s="98">
        <f>N106+'Emission factors'!$I$16*'GHG Estimation'!N502+'GHG Estimation'!N898*'Emission factors'!$I$17</f>
        <v>0</v>
      </c>
      <c r="O1690" s="98">
        <f>O106+'Emission factors'!$I$16*'GHG Estimation'!O502+'GHG Estimation'!O898*'Emission factors'!$I$17</f>
        <v>0</v>
      </c>
      <c r="P1690" s="98">
        <f>P106+'Emission factors'!$I$16*'GHG Estimation'!P502+'GHG Estimation'!P898*'Emission factors'!$I$17</f>
        <v>0</v>
      </c>
      <c r="Q1690" s="98">
        <f>Q106+'Emission factors'!$I$16*'GHG Estimation'!Q502+'GHG Estimation'!Q898*'Emission factors'!$I$17</f>
        <v>0</v>
      </c>
      <c r="R1690" s="98">
        <f>R106+'Emission factors'!$I$16*'GHG Estimation'!R502+'GHG Estimation'!R898*'Emission factors'!$I$17</f>
        <v>0</v>
      </c>
      <c r="S1690" s="98">
        <f>S106+'Emission factors'!$I$16*'GHG Estimation'!S502+'GHG Estimation'!S898*'Emission factors'!$I$17</f>
        <v>0</v>
      </c>
      <c r="T1690" s="98">
        <f>T106+'Emission factors'!$I$16*'GHG Estimation'!T502+'GHG Estimation'!T898*'Emission factors'!$I$17</f>
        <v>0</v>
      </c>
      <c r="U1690" s="98">
        <f>U106+'Emission factors'!$I$16*'GHG Estimation'!U502+'GHG Estimation'!U898*'Emission factors'!$I$17</f>
        <v>0</v>
      </c>
    </row>
    <row r="1691" spans="1:21" x14ac:dyDescent="0.25">
      <c r="A1691" s="92" t="s">
        <v>11</v>
      </c>
      <c r="B1691" s="92" t="s">
        <v>12</v>
      </c>
      <c r="C1691" s="92" t="s">
        <v>13</v>
      </c>
      <c r="D1691" s="92" t="s">
        <v>14</v>
      </c>
      <c r="E1691" s="92" t="s">
        <v>44</v>
      </c>
      <c r="G1691" s="92" t="s">
        <v>97</v>
      </c>
      <c r="H1691" s="92" t="s">
        <v>93</v>
      </c>
      <c r="I1691" s="88" t="s">
        <v>199</v>
      </c>
      <c r="L1691" s="98">
        <f>L107+'Emission factors'!$I$16*'GHG Estimation'!L503+'GHG Estimation'!L899*'Emission factors'!$I$17</f>
        <v>0</v>
      </c>
      <c r="M1691" s="98">
        <f>M107+'Emission factors'!$I$16*'GHG Estimation'!M503+'GHG Estimation'!M899*'Emission factors'!$I$17</f>
        <v>0</v>
      </c>
      <c r="N1691" s="98">
        <f>N107+'Emission factors'!$I$16*'GHG Estimation'!N503+'GHG Estimation'!N899*'Emission factors'!$I$17</f>
        <v>0</v>
      </c>
      <c r="O1691" s="98">
        <f>O107+'Emission factors'!$I$16*'GHG Estimation'!O503+'GHG Estimation'!O899*'Emission factors'!$I$17</f>
        <v>0</v>
      </c>
      <c r="P1691" s="98">
        <f>P107+'Emission factors'!$I$16*'GHG Estimation'!P503+'GHG Estimation'!P899*'Emission factors'!$I$17</f>
        <v>0</v>
      </c>
      <c r="Q1691" s="98">
        <f>Q107+'Emission factors'!$I$16*'GHG Estimation'!Q503+'GHG Estimation'!Q899*'Emission factors'!$I$17</f>
        <v>0</v>
      </c>
      <c r="R1691" s="98">
        <f>R107+'Emission factors'!$I$16*'GHG Estimation'!R503+'GHG Estimation'!R899*'Emission factors'!$I$17</f>
        <v>0</v>
      </c>
      <c r="S1691" s="98">
        <f>S107+'Emission factors'!$I$16*'GHG Estimation'!S503+'GHG Estimation'!S899*'Emission factors'!$I$17</f>
        <v>0</v>
      </c>
      <c r="T1691" s="98">
        <f>T107+'Emission factors'!$I$16*'GHG Estimation'!T503+'GHG Estimation'!T899*'Emission factors'!$I$17</f>
        <v>0</v>
      </c>
      <c r="U1691" s="98">
        <f>U107+'Emission factors'!$I$16*'GHG Estimation'!U503+'GHG Estimation'!U899*'Emission factors'!$I$17</f>
        <v>0</v>
      </c>
    </row>
    <row r="1692" spans="1:21" x14ac:dyDescent="0.25">
      <c r="A1692" s="92" t="s">
        <v>11</v>
      </c>
      <c r="B1692" s="92" t="s">
        <v>12</v>
      </c>
      <c r="C1692" s="92" t="s">
        <v>13</v>
      </c>
      <c r="D1692" s="92" t="s">
        <v>14</v>
      </c>
      <c r="E1692" s="92" t="s">
        <v>44</v>
      </c>
      <c r="G1692" s="92" t="s">
        <v>97</v>
      </c>
      <c r="H1692" s="92" t="s">
        <v>93</v>
      </c>
      <c r="I1692" s="88" t="s">
        <v>233</v>
      </c>
      <c r="L1692" s="98">
        <f>L108+'Emission factors'!$I$16*'GHG Estimation'!L504+'GHG Estimation'!L900*'Emission factors'!$I$17</f>
        <v>0</v>
      </c>
      <c r="M1692" s="98">
        <f>M108+'Emission factors'!$I$16*'GHG Estimation'!M504+'GHG Estimation'!M900*'Emission factors'!$I$17</f>
        <v>0</v>
      </c>
      <c r="N1692" s="98">
        <f>N108+'Emission factors'!$I$16*'GHG Estimation'!N504+'GHG Estimation'!N900*'Emission factors'!$I$17</f>
        <v>0</v>
      </c>
      <c r="O1692" s="98">
        <f>O108+'Emission factors'!$I$16*'GHG Estimation'!O504+'GHG Estimation'!O900*'Emission factors'!$I$17</f>
        <v>0</v>
      </c>
      <c r="P1692" s="98">
        <f>P108+'Emission factors'!$I$16*'GHG Estimation'!P504+'GHG Estimation'!P900*'Emission factors'!$I$17</f>
        <v>0</v>
      </c>
      <c r="Q1692" s="98">
        <f>Q108+'Emission factors'!$I$16*'GHG Estimation'!Q504+'GHG Estimation'!Q900*'Emission factors'!$I$17</f>
        <v>0</v>
      </c>
      <c r="R1692" s="98">
        <f>R108+'Emission factors'!$I$16*'GHG Estimation'!R504+'GHG Estimation'!R900*'Emission factors'!$I$17</f>
        <v>0</v>
      </c>
      <c r="S1692" s="98">
        <f>S108+'Emission factors'!$I$16*'GHG Estimation'!S504+'GHG Estimation'!S900*'Emission factors'!$I$17</f>
        <v>0</v>
      </c>
      <c r="T1692" s="98">
        <f>T108+'Emission factors'!$I$16*'GHG Estimation'!T504+'GHG Estimation'!T900*'Emission factors'!$I$17</f>
        <v>0</v>
      </c>
      <c r="U1692" s="98">
        <f>U108+'Emission factors'!$I$16*'GHG Estimation'!U504+'GHG Estimation'!U900*'Emission factors'!$I$17</f>
        <v>0</v>
      </c>
    </row>
    <row r="1693" spans="1:21" x14ac:dyDescent="0.25">
      <c r="A1693" s="92" t="s">
        <v>11</v>
      </c>
      <c r="B1693" s="92" t="s">
        <v>12</v>
      </c>
      <c r="C1693" s="92" t="s">
        <v>13</v>
      </c>
      <c r="D1693" s="92" t="s">
        <v>14</v>
      </c>
      <c r="E1693" s="92" t="s">
        <v>44</v>
      </c>
      <c r="G1693" s="92" t="s">
        <v>97</v>
      </c>
      <c r="H1693" s="92" t="s">
        <v>93</v>
      </c>
      <c r="I1693" s="88" t="s">
        <v>200</v>
      </c>
      <c r="L1693" s="98">
        <f>L109+'Emission factors'!$I$16*'GHG Estimation'!L505+'GHG Estimation'!L901*'Emission factors'!$I$17</f>
        <v>0</v>
      </c>
      <c r="M1693" s="98">
        <f>M109+'Emission factors'!$I$16*'GHG Estimation'!M505+'GHG Estimation'!M901*'Emission factors'!$I$17</f>
        <v>0</v>
      </c>
      <c r="N1693" s="98">
        <f>N109+'Emission factors'!$I$16*'GHG Estimation'!N505+'GHG Estimation'!N901*'Emission factors'!$I$17</f>
        <v>0</v>
      </c>
      <c r="O1693" s="98">
        <f>O109+'Emission factors'!$I$16*'GHG Estimation'!O505+'GHG Estimation'!O901*'Emission factors'!$I$17</f>
        <v>0</v>
      </c>
      <c r="P1693" s="98">
        <f>P109+'Emission factors'!$I$16*'GHG Estimation'!P505+'GHG Estimation'!P901*'Emission factors'!$I$17</f>
        <v>0</v>
      </c>
      <c r="Q1693" s="98">
        <f>Q109+'Emission factors'!$I$16*'GHG Estimation'!Q505+'GHG Estimation'!Q901*'Emission factors'!$I$17</f>
        <v>0</v>
      </c>
      <c r="R1693" s="98">
        <f>R109+'Emission factors'!$I$16*'GHG Estimation'!R505+'GHG Estimation'!R901*'Emission factors'!$I$17</f>
        <v>0</v>
      </c>
      <c r="S1693" s="98">
        <f>S109+'Emission factors'!$I$16*'GHG Estimation'!S505+'GHG Estimation'!S901*'Emission factors'!$I$17</f>
        <v>0</v>
      </c>
      <c r="T1693" s="98">
        <f>T109+'Emission factors'!$I$16*'GHG Estimation'!T505+'GHG Estimation'!T901*'Emission factors'!$I$17</f>
        <v>0</v>
      </c>
      <c r="U1693" s="98">
        <f>U109+'Emission factors'!$I$16*'GHG Estimation'!U505+'GHG Estimation'!U901*'Emission factors'!$I$17</f>
        <v>0</v>
      </c>
    </row>
    <row r="1694" spans="1:21" x14ac:dyDescent="0.25">
      <c r="A1694" s="92" t="s">
        <v>11</v>
      </c>
      <c r="B1694" s="92" t="s">
        <v>12</v>
      </c>
      <c r="C1694" s="92" t="s">
        <v>13</v>
      </c>
      <c r="D1694" s="92" t="s">
        <v>14</v>
      </c>
      <c r="E1694" s="92" t="s">
        <v>26</v>
      </c>
      <c r="G1694" s="92" t="s">
        <v>97</v>
      </c>
      <c r="H1694" s="92" t="s">
        <v>93</v>
      </c>
      <c r="I1694" s="88" t="s">
        <v>203</v>
      </c>
      <c r="J1694" s="92" t="s">
        <v>13</v>
      </c>
      <c r="L1694" s="92">
        <f>L110+'Emission factors'!$I$16*'GHG Estimation'!L506+'Emission factors'!$I$17*'GHG Estimation'!L902</f>
        <v>0</v>
      </c>
      <c r="M1694" s="92">
        <f>M110+'Emission factors'!$I$16*'GHG Estimation'!M506+'Emission factors'!$I$17*'GHG Estimation'!M902</f>
        <v>0</v>
      </c>
      <c r="N1694" s="92">
        <f>N110+'Emission factors'!$I$16*'GHG Estimation'!N506+'Emission factors'!$I$17*'GHG Estimation'!N902</f>
        <v>0</v>
      </c>
      <c r="O1694" s="92">
        <f>O110+'Emission factors'!$I$16*'GHG Estimation'!O506+'Emission factors'!$I$17*'GHG Estimation'!O902</f>
        <v>0</v>
      </c>
      <c r="P1694" s="92">
        <f>P110+'Emission factors'!$I$16*'GHG Estimation'!P506+'Emission factors'!$I$17*'GHG Estimation'!P902</f>
        <v>0</v>
      </c>
      <c r="Q1694" s="92">
        <f>Q110+'Emission factors'!$I$16*'GHG Estimation'!Q506+'Emission factors'!$I$17*'GHG Estimation'!Q902</f>
        <v>0</v>
      </c>
      <c r="R1694" s="92">
        <f>R110+'Emission factors'!$I$16*'GHG Estimation'!R506+'Emission factors'!$I$17*'GHG Estimation'!R902</f>
        <v>0</v>
      </c>
      <c r="S1694" s="92">
        <f>S110+'Emission factors'!$I$16*'GHG Estimation'!S506+'Emission factors'!$I$17*'GHG Estimation'!S902</f>
        <v>0</v>
      </c>
      <c r="T1694" s="92">
        <f>T110+'Emission factors'!$I$16*'GHG Estimation'!T506+'Emission factors'!$I$17*'GHG Estimation'!T902</f>
        <v>0</v>
      </c>
      <c r="U1694" s="92">
        <f>U110+'Emission factors'!$I$16*'GHG Estimation'!U506+'Emission factors'!$I$17*'GHG Estimation'!U902</f>
        <v>0</v>
      </c>
    </row>
    <row r="1695" spans="1:21" x14ac:dyDescent="0.25">
      <c r="A1695" s="92" t="s">
        <v>11</v>
      </c>
      <c r="B1695" s="92" t="s">
        <v>12</v>
      </c>
      <c r="C1695" s="92" t="s">
        <v>13</v>
      </c>
      <c r="D1695" s="92" t="s">
        <v>14</v>
      </c>
      <c r="E1695" s="92" t="s">
        <v>26</v>
      </c>
      <c r="G1695" s="92" t="s">
        <v>97</v>
      </c>
      <c r="H1695" s="92" t="s">
        <v>93</v>
      </c>
      <c r="I1695" s="88" t="s">
        <v>227</v>
      </c>
      <c r="L1695" s="92">
        <f>L111+'Emission factors'!$I$16*'GHG Estimation'!L507+'Emission factors'!$I$17*'GHG Estimation'!L903</f>
        <v>0</v>
      </c>
      <c r="M1695" s="92">
        <f>M111+'Emission factors'!$I$16*'GHG Estimation'!M507+'Emission factors'!$I$17*'GHG Estimation'!M903</f>
        <v>0</v>
      </c>
      <c r="N1695" s="92">
        <f>N111+'Emission factors'!$I$16*'GHG Estimation'!N507+'Emission factors'!$I$17*'GHG Estimation'!N903</f>
        <v>0</v>
      </c>
      <c r="O1695" s="92">
        <f>O111+'Emission factors'!$I$16*'GHG Estimation'!O507+'Emission factors'!$I$17*'GHG Estimation'!O903</f>
        <v>0</v>
      </c>
      <c r="P1695" s="92">
        <f>P111+'Emission factors'!$I$16*'GHG Estimation'!P507+'Emission factors'!$I$17*'GHG Estimation'!P903</f>
        <v>0</v>
      </c>
      <c r="Q1695" s="92">
        <f>Q111+'Emission factors'!$I$16*'GHG Estimation'!Q507+'Emission factors'!$I$17*'GHG Estimation'!Q903</f>
        <v>0</v>
      </c>
      <c r="R1695" s="92">
        <f>R111+'Emission factors'!$I$16*'GHG Estimation'!R507+'Emission factors'!$I$17*'GHG Estimation'!R903</f>
        <v>0</v>
      </c>
      <c r="S1695" s="92">
        <f>S111+'Emission factors'!$I$16*'GHG Estimation'!S507+'Emission factors'!$I$17*'GHG Estimation'!S903</f>
        <v>0</v>
      </c>
      <c r="T1695" s="92">
        <f>T111+'Emission factors'!$I$16*'GHG Estimation'!T507+'Emission factors'!$I$17*'GHG Estimation'!T903</f>
        <v>0</v>
      </c>
      <c r="U1695" s="92">
        <f>U111+'Emission factors'!$I$16*'GHG Estimation'!U507+'Emission factors'!$I$17*'GHG Estimation'!U903</f>
        <v>0</v>
      </c>
    </row>
    <row r="1696" spans="1:21" x14ac:dyDescent="0.25">
      <c r="A1696" s="92" t="s">
        <v>11</v>
      </c>
      <c r="B1696" s="92" t="s">
        <v>12</v>
      </c>
      <c r="C1696" s="92" t="s">
        <v>13</v>
      </c>
      <c r="D1696" s="92" t="s">
        <v>14</v>
      </c>
      <c r="E1696" s="92" t="s">
        <v>26</v>
      </c>
      <c r="G1696" s="92" t="s">
        <v>97</v>
      </c>
      <c r="H1696" s="92" t="s">
        <v>93</v>
      </c>
      <c r="I1696" s="88" t="s">
        <v>191</v>
      </c>
      <c r="L1696" s="92">
        <f>L112+'Emission factors'!$I$16*'GHG Estimation'!L508+'Emission factors'!$I$17*'GHG Estimation'!L904</f>
        <v>0</v>
      </c>
      <c r="M1696" s="92">
        <f>M112+'Emission factors'!$I$16*'GHG Estimation'!M508+'Emission factors'!$I$17*'GHG Estimation'!M904</f>
        <v>0</v>
      </c>
      <c r="N1696" s="92">
        <f>N112+'Emission factors'!$I$16*'GHG Estimation'!N508+'Emission factors'!$I$17*'GHG Estimation'!N904</f>
        <v>0</v>
      </c>
      <c r="O1696" s="92">
        <f>O112+'Emission factors'!$I$16*'GHG Estimation'!O508+'Emission factors'!$I$17*'GHG Estimation'!O904</f>
        <v>0</v>
      </c>
      <c r="P1696" s="92">
        <f>P112+'Emission factors'!$I$16*'GHG Estimation'!P508+'Emission factors'!$I$17*'GHG Estimation'!P904</f>
        <v>0</v>
      </c>
      <c r="Q1696" s="92">
        <f>Q112+'Emission factors'!$I$16*'GHG Estimation'!Q508+'Emission factors'!$I$17*'GHG Estimation'!Q904</f>
        <v>0</v>
      </c>
      <c r="R1696" s="92">
        <f>R112+'Emission factors'!$I$16*'GHG Estimation'!R508+'Emission factors'!$I$17*'GHG Estimation'!R904</f>
        <v>0</v>
      </c>
      <c r="S1696" s="92">
        <f>S112+'Emission factors'!$I$16*'GHG Estimation'!S508+'Emission factors'!$I$17*'GHG Estimation'!S904</f>
        <v>0</v>
      </c>
      <c r="T1696" s="92">
        <f>T112+'Emission factors'!$I$16*'GHG Estimation'!T508+'Emission factors'!$I$17*'GHG Estimation'!T904</f>
        <v>0</v>
      </c>
      <c r="U1696" s="92">
        <f>U112+'Emission factors'!$I$16*'GHG Estimation'!U508+'Emission factors'!$I$17*'GHG Estimation'!U904</f>
        <v>0</v>
      </c>
    </row>
    <row r="1697" spans="1:21" x14ac:dyDescent="0.25">
      <c r="A1697" s="92" t="s">
        <v>11</v>
      </c>
      <c r="B1697" s="92" t="s">
        <v>12</v>
      </c>
      <c r="C1697" s="92" t="s">
        <v>13</v>
      </c>
      <c r="D1697" s="92" t="s">
        <v>14</v>
      </c>
      <c r="E1697" s="92" t="s">
        <v>26</v>
      </c>
      <c r="G1697" s="92" t="s">
        <v>97</v>
      </c>
      <c r="H1697" s="92" t="s">
        <v>93</v>
      </c>
      <c r="I1697" s="88" t="s">
        <v>192</v>
      </c>
      <c r="L1697" s="92">
        <f>L113+'Emission factors'!$I$16*'GHG Estimation'!L509+'Emission factors'!$I$17*'GHG Estimation'!L905</f>
        <v>0</v>
      </c>
      <c r="M1697" s="92">
        <f>M113+'Emission factors'!$I$16*'GHG Estimation'!M509+'Emission factors'!$I$17*'GHG Estimation'!M905</f>
        <v>0</v>
      </c>
      <c r="N1697" s="92">
        <f>N113+'Emission factors'!$I$16*'GHG Estimation'!N509+'Emission factors'!$I$17*'GHG Estimation'!N905</f>
        <v>0</v>
      </c>
      <c r="O1697" s="92">
        <f>O113+'Emission factors'!$I$16*'GHG Estimation'!O509+'Emission factors'!$I$17*'GHG Estimation'!O905</f>
        <v>0</v>
      </c>
      <c r="P1697" s="92">
        <f>P113+'Emission factors'!$I$16*'GHG Estimation'!P509+'Emission factors'!$I$17*'GHG Estimation'!P905</f>
        <v>0</v>
      </c>
      <c r="Q1697" s="92">
        <f>Q113+'Emission factors'!$I$16*'GHG Estimation'!Q509+'Emission factors'!$I$17*'GHG Estimation'!Q905</f>
        <v>0</v>
      </c>
      <c r="R1697" s="92">
        <f>R113+'Emission factors'!$I$16*'GHG Estimation'!R509+'Emission factors'!$I$17*'GHG Estimation'!R905</f>
        <v>0</v>
      </c>
      <c r="S1697" s="92">
        <f>S113+'Emission factors'!$I$16*'GHG Estimation'!S509+'Emission factors'!$I$17*'GHG Estimation'!S905</f>
        <v>0</v>
      </c>
      <c r="T1697" s="92">
        <f>T113+'Emission factors'!$I$16*'GHG Estimation'!T509+'Emission factors'!$I$17*'GHG Estimation'!T905</f>
        <v>0</v>
      </c>
      <c r="U1697" s="92">
        <f>U113+'Emission factors'!$I$16*'GHG Estimation'!U509+'Emission factors'!$I$17*'GHG Estimation'!U905</f>
        <v>0</v>
      </c>
    </row>
    <row r="1698" spans="1:21" x14ac:dyDescent="0.25">
      <c r="A1698" s="92" t="s">
        <v>11</v>
      </c>
      <c r="B1698" s="92" t="s">
        <v>12</v>
      </c>
      <c r="C1698" s="92" t="s">
        <v>13</v>
      </c>
      <c r="D1698" s="92" t="s">
        <v>14</v>
      </c>
      <c r="E1698" s="92" t="s">
        <v>26</v>
      </c>
      <c r="G1698" s="92" t="s">
        <v>97</v>
      </c>
      <c r="H1698" s="92" t="s">
        <v>93</v>
      </c>
      <c r="I1698" s="88" t="s">
        <v>206</v>
      </c>
      <c r="L1698" s="92">
        <f>L114+'Emission factors'!$I$16*'GHG Estimation'!L510+'Emission factors'!$I$17*'GHG Estimation'!L906</f>
        <v>0</v>
      </c>
      <c r="M1698" s="92">
        <f>M114+'Emission factors'!$I$16*'GHG Estimation'!M510+'Emission factors'!$I$17*'GHG Estimation'!M906</f>
        <v>0</v>
      </c>
      <c r="N1698" s="92">
        <f>N114+'Emission factors'!$I$16*'GHG Estimation'!N510+'Emission factors'!$I$17*'GHG Estimation'!N906</f>
        <v>0</v>
      </c>
      <c r="O1698" s="92">
        <f>O114+'Emission factors'!$I$16*'GHG Estimation'!O510+'Emission factors'!$I$17*'GHG Estimation'!O906</f>
        <v>0</v>
      </c>
      <c r="P1698" s="92">
        <f>P114+'Emission factors'!$I$16*'GHG Estimation'!P510+'Emission factors'!$I$17*'GHG Estimation'!P906</f>
        <v>0</v>
      </c>
      <c r="Q1698" s="92">
        <f>Q114+'Emission factors'!$I$16*'GHG Estimation'!Q510+'Emission factors'!$I$17*'GHG Estimation'!Q906</f>
        <v>0</v>
      </c>
      <c r="R1698" s="92">
        <f>R114+'Emission factors'!$I$16*'GHG Estimation'!R510+'Emission factors'!$I$17*'GHG Estimation'!R906</f>
        <v>0</v>
      </c>
      <c r="S1698" s="92">
        <f>S114+'Emission factors'!$I$16*'GHG Estimation'!S510+'Emission factors'!$I$17*'GHG Estimation'!S906</f>
        <v>0</v>
      </c>
      <c r="T1698" s="92">
        <f>T114+'Emission factors'!$I$16*'GHG Estimation'!T510+'Emission factors'!$I$17*'GHG Estimation'!T906</f>
        <v>0</v>
      </c>
      <c r="U1698" s="92">
        <f>U114+'Emission factors'!$I$16*'GHG Estimation'!U510+'Emission factors'!$I$17*'GHG Estimation'!U906</f>
        <v>0</v>
      </c>
    </row>
    <row r="1699" spans="1:21" x14ac:dyDescent="0.25">
      <c r="A1699" s="92" t="s">
        <v>11</v>
      </c>
      <c r="B1699" s="92" t="s">
        <v>12</v>
      </c>
      <c r="C1699" s="92" t="s">
        <v>13</v>
      </c>
      <c r="D1699" s="92" t="s">
        <v>14</v>
      </c>
      <c r="E1699" s="92" t="s">
        <v>26</v>
      </c>
      <c r="G1699" s="92" t="s">
        <v>97</v>
      </c>
      <c r="H1699" s="92" t="s">
        <v>93</v>
      </c>
      <c r="I1699" s="88" t="s">
        <v>220</v>
      </c>
      <c r="L1699" s="92">
        <f>L115+'Emission factors'!$I$16*'GHG Estimation'!L511+'Emission factors'!$I$17*'GHG Estimation'!L907</f>
        <v>0</v>
      </c>
      <c r="M1699" s="92">
        <f>M115+'Emission factors'!$I$16*'GHG Estimation'!M511+'Emission factors'!$I$17*'GHG Estimation'!M907</f>
        <v>0</v>
      </c>
      <c r="N1699" s="92">
        <f>N115+'Emission factors'!$I$16*'GHG Estimation'!N511+'Emission factors'!$I$17*'GHG Estimation'!N907</f>
        <v>0</v>
      </c>
      <c r="O1699" s="92">
        <f>O115+'Emission factors'!$I$16*'GHG Estimation'!O511+'Emission factors'!$I$17*'GHG Estimation'!O907</f>
        <v>0</v>
      </c>
      <c r="P1699" s="92">
        <f>P115+'Emission factors'!$I$16*'GHG Estimation'!P511+'Emission factors'!$I$17*'GHG Estimation'!P907</f>
        <v>0</v>
      </c>
      <c r="Q1699" s="92">
        <f>Q115+'Emission factors'!$I$16*'GHG Estimation'!Q511+'Emission factors'!$I$17*'GHG Estimation'!Q907</f>
        <v>0</v>
      </c>
      <c r="R1699" s="92">
        <f>R115+'Emission factors'!$I$16*'GHG Estimation'!R511+'Emission factors'!$I$17*'GHG Estimation'!R907</f>
        <v>0</v>
      </c>
      <c r="S1699" s="92">
        <f>S115+'Emission factors'!$I$16*'GHG Estimation'!S511+'Emission factors'!$I$17*'GHG Estimation'!S907</f>
        <v>0</v>
      </c>
      <c r="T1699" s="92">
        <f>T115+'Emission factors'!$I$16*'GHG Estimation'!T511+'Emission factors'!$I$17*'GHG Estimation'!T907</f>
        <v>0</v>
      </c>
      <c r="U1699" s="92">
        <f>U115+'Emission factors'!$I$16*'GHG Estimation'!U511+'Emission factors'!$I$17*'GHG Estimation'!U907</f>
        <v>0</v>
      </c>
    </row>
    <row r="1700" spans="1:21" x14ac:dyDescent="0.25">
      <c r="A1700" s="92" t="s">
        <v>11</v>
      </c>
      <c r="B1700" s="92" t="s">
        <v>12</v>
      </c>
      <c r="C1700" s="92" t="s">
        <v>13</v>
      </c>
      <c r="D1700" s="92" t="s">
        <v>14</v>
      </c>
      <c r="E1700" s="92" t="s">
        <v>26</v>
      </c>
      <c r="G1700" s="92" t="s">
        <v>97</v>
      </c>
      <c r="H1700" s="92" t="s">
        <v>93</v>
      </c>
      <c r="I1700" s="88" t="s">
        <v>193</v>
      </c>
      <c r="L1700" s="92">
        <f>L116+'Emission factors'!$I$16*'GHG Estimation'!L512+'Emission factors'!$I$17*'GHG Estimation'!L908</f>
        <v>0</v>
      </c>
      <c r="M1700" s="92">
        <f>M116+'Emission factors'!$I$16*'GHG Estimation'!M512+'Emission factors'!$I$17*'GHG Estimation'!M908</f>
        <v>0</v>
      </c>
      <c r="N1700" s="92">
        <f>N116+'Emission factors'!$I$16*'GHG Estimation'!N512+'Emission factors'!$I$17*'GHG Estimation'!N908</f>
        <v>0</v>
      </c>
      <c r="O1700" s="92">
        <f>O116+'Emission factors'!$I$16*'GHG Estimation'!O512+'Emission factors'!$I$17*'GHG Estimation'!O908</f>
        <v>0</v>
      </c>
      <c r="P1700" s="92">
        <f>P116+'Emission factors'!$I$16*'GHG Estimation'!P512+'Emission factors'!$I$17*'GHG Estimation'!P908</f>
        <v>0</v>
      </c>
      <c r="Q1700" s="92">
        <f>Q116+'Emission factors'!$I$16*'GHG Estimation'!Q512+'Emission factors'!$I$17*'GHG Estimation'!Q908</f>
        <v>0</v>
      </c>
      <c r="R1700" s="92">
        <f>R116+'Emission factors'!$I$16*'GHG Estimation'!R512+'Emission factors'!$I$17*'GHG Estimation'!R908</f>
        <v>0</v>
      </c>
      <c r="S1700" s="92">
        <f>S116+'Emission factors'!$I$16*'GHG Estimation'!S512+'Emission factors'!$I$17*'GHG Estimation'!S908</f>
        <v>0</v>
      </c>
      <c r="T1700" s="92">
        <f>T116+'Emission factors'!$I$16*'GHG Estimation'!T512+'Emission factors'!$I$17*'GHG Estimation'!T908</f>
        <v>0</v>
      </c>
      <c r="U1700" s="92">
        <f>U116+'Emission factors'!$I$16*'GHG Estimation'!U512+'Emission factors'!$I$17*'GHG Estimation'!U908</f>
        <v>0</v>
      </c>
    </row>
    <row r="1701" spans="1:21" x14ac:dyDescent="0.25">
      <c r="A1701" s="92" t="s">
        <v>11</v>
      </c>
      <c r="B1701" s="92" t="s">
        <v>12</v>
      </c>
      <c r="C1701" s="92" t="s">
        <v>13</v>
      </c>
      <c r="D1701" s="92" t="s">
        <v>14</v>
      </c>
      <c r="E1701" s="92" t="s">
        <v>26</v>
      </c>
      <c r="G1701" s="92" t="s">
        <v>97</v>
      </c>
      <c r="H1701" s="92" t="s">
        <v>93</v>
      </c>
      <c r="I1701" s="88" t="s">
        <v>259</v>
      </c>
      <c r="L1701" s="92">
        <f>L117+'Emission factors'!$I$16*'GHG Estimation'!L513+'Emission factors'!$I$17*'GHG Estimation'!L909</f>
        <v>0</v>
      </c>
      <c r="M1701" s="92">
        <f>M117+'Emission factors'!$I$16*'GHG Estimation'!M513+'Emission factors'!$I$17*'GHG Estimation'!M909</f>
        <v>0</v>
      </c>
      <c r="N1701" s="92">
        <f>N117+'Emission factors'!$I$16*'GHG Estimation'!N513+'Emission factors'!$I$17*'GHG Estimation'!N909</f>
        <v>0</v>
      </c>
      <c r="O1701" s="92">
        <f>O117+'Emission factors'!$I$16*'GHG Estimation'!O513+'Emission factors'!$I$17*'GHG Estimation'!O909</f>
        <v>0</v>
      </c>
      <c r="P1701" s="92">
        <f>P117+'Emission factors'!$I$16*'GHG Estimation'!P513+'Emission factors'!$I$17*'GHG Estimation'!P909</f>
        <v>0</v>
      </c>
      <c r="Q1701" s="92">
        <f>Q117+'Emission factors'!$I$16*'GHG Estimation'!Q513+'Emission factors'!$I$17*'GHG Estimation'!Q909</f>
        <v>0</v>
      </c>
      <c r="R1701" s="92">
        <f>R117+'Emission factors'!$I$16*'GHG Estimation'!R513+'Emission factors'!$I$17*'GHG Estimation'!R909</f>
        <v>0</v>
      </c>
      <c r="S1701" s="92">
        <f>S117+'Emission factors'!$I$16*'GHG Estimation'!S513+'Emission factors'!$I$17*'GHG Estimation'!S909</f>
        <v>0</v>
      </c>
      <c r="T1701" s="92">
        <f>T117+'Emission factors'!$I$16*'GHG Estimation'!T513+'Emission factors'!$I$17*'GHG Estimation'!T909</f>
        <v>0</v>
      </c>
      <c r="U1701" s="92">
        <f>U117+'Emission factors'!$I$16*'GHG Estimation'!U513+'Emission factors'!$I$17*'GHG Estimation'!U909</f>
        <v>0</v>
      </c>
    </row>
    <row r="1702" spans="1:21" x14ac:dyDescent="0.25">
      <c r="A1702" s="92" t="s">
        <v>11</v>
      </c>
      <c r="B1702" s="92" t="s">
        <v>12</v>
      </c>
      <c r="C1702" s="92" t="s">
        <v>13</v>
      </c>
      <c r="D1702" s="92" t="s">
        <v>14</v>
      </c>
      <c r="E1702" s="92" t="s">
        <v>26</v>
      </c>
      <c r="G1702" s="92" t="s">
        <v>97</v>
      </c>
      <c r="H1702" s="92" t="s">
        <v>93</v>
      </c>
      <c r="I1702" s="88" t="s">
        <v>223</v>
      </c>
      <c r="L1702" s="92">
        <f>L118+'Emission factors'!$I$16*'GHG Estimation'!L514+'Emission factors'!$I$17*'GHG Estimation'!L910</f>
        <v>0</v>
      </c>
      <c r="M1702" s="92">
        <f>M118+'Emission factors'!$I$16*'GHG Estimation'!M514+'Emission factors'!$I$17*'GHG Estimation'!M910</f>
        <v>0</v>
      </c>
      <c r="N1702" s="92">
        <f>N118+'Emission factors'!$I$16*'GHG Estimation'!N514+'Emission factors'!$I$17*'GHG Estimation'!N910</f>
        <v>0</v>
      </c>
      <c r="O1702" s="92">
        <f>O118+'Emission factors'!$I$16*'GHG Estimation'!O514+'Emission factors'!$I$17*'GHG Estimation'!O910</f>
        <v>0</v>
      </c>
      <c r="P1702" s="92">
        <f>P118+'Emission factors'!$I$16*'GHG Estimation'!P514+'Emission factors'!$I$17*'GHG Estimation'!P910</f>
        <v>0</v>
      </c>
      <c r="Q1702" s="92">
        <f>Q118+'Emission factors'!$I$16*'GHG Estimation'!Q514+'Emission factors'!$I$17*'GHG Estimation'!Q910</f>
        <v>0</v>
      </c>
      <c r="R1702" s="92">
        <f>R118+'Emission factors'!$I$16*'GHG Estimation'!R514+'Emission factors'!$I$17*'GHG Estimation'!R910</f>
        <v>0</v>
      </c>
      <c r="S1702" s="92">
        <f>S118+'Emission factors'!$I$16*'GHG Estimation'!S514+'Emission factors'!$I$17*'GHG Estimation'!S910</f>
        <v>0</v>
      </c>
      <c r="T1702" s="92">
        <f>T118+'Emission factors'!$I$16*'GHG Estimation'!T514+'Emission factors'!$I$17*'GHG Estimation'!T910</f>
        <v>0</v>
      </c>
      <c r="U1702" s="92">
        <f>U118+'Emission factors'!$I$16*'GHG Estimation'!U514+'Emission factors'!$I$17*'GHG Estimation'!U910</f>
        <v>0</v>
      </c>
    </row>
    <row r="1703" spans="1:21" x14ac:dyDescent="0.25">
      <c r="A1703" s="92" t="s">
        <v>11</v>
      </c>
      <c r="B1703" s="92" t="s">
        <v>12</v>
      </c>
      <c r="C1703" s="92" t="s">
        <v>13</v>
      </c>
      <c r="D1703" s="92" t="s">
        <v>14</v>
      </c>
      <c r="E1703" s="92" t="s">
        <v>26</v>
      </c>
      <c r="G1703" s="92" t="s">
        <v>97</v>
      </c>
      <c r="H1703" s="92" t="s">
        <v>93</v>
      </c>
      <c r="I1703" s="88" t="s">
        <v>221</v>
      </c>
      <c r="L1703" s="92">
        <f>L119+'Emission factors'!$I$16*'GHG Estimation'!L515+'Emission factors'!$I$17*'GHG Estimation'!L911</f>
        <v>0</v>
      </c>
      <c r="M1703" s="92">
        <f>M119+'Emission factors'!$I$16*'GHG Estimation'!M515+'Emission factors'!$I$17*'GHG Estimation'!M911</f>
        <v>0</v>
      </c>
      <c r="N1703" s="92">
        <f>N119+'Emission factors'!$I$16*'GHG Estimation'!N515+'Emission factors'!$I$17*'GHG Estimation'!N911</f>
        <v>0</v>
      </c>
      <c r="O1703" s="92">
        <f>O119+'Emission factors'!$I$16*'GHG Estimation'!O515+'Emission factors'!$I$17*'GHG Estimation'!O911</f>
        <v>0</v>
      </c>
      <c r="P1703" s="92">
        <f>P119+'Emission factors'!$I$16*'GHG Estimation'!P515+'Emission factors'!$I$17*'GHG Estimation'!P911</f>
        <v>0</v>
      </c>
      <c r="Q1703" s="92">
        <f>Q119+'Emission factors'!$I$16*'GHG Estimation'!Q515+'Emission factors'!$I$17*'GHG Estimation'!Q911</f>
        <v>0</v>
      </c>
      <c r="R1703" s="92">
        <f>R119+'Emission factors'!$I$16*'GHG Estimation'!R515+'Emission factors'!$I$17*'GHG Estimation'!R911</f>
        <v>0</v>
      </c>
      <c r="S1703" s="92">
        <f>S119+'Emission factors'!$I$16*'GHG Estimation'!S515+'Emission factors'!$I$17*'GHG Estimation'!S911</f>
        <v>0</v>
      </c>
      <c r="T1703" s="92">
        <f>T119+'Emission factors'!$I$16*'GHG Estimation'!T515+'Emission factors'!$I$17*'GHG Estimation'!T911</f>
        <v>0</v>
      </c>
      <c r="U1703" s="92">
        <f>U119+'Emission factors'!$I$16*'GHG Estimation'!U515+'Emission factors'!$I$17*'GHG Estimation'!U911</f>
        <v>0</v>
      </c>
    </row>
    <row r="1704" spans="1:21" x14ac:dyDescent="0.25">
      <c r="A1704" s="92" t="s">
        <v>11</v>
      </c>
      <c r="B1704" s="92" t="s">
        <v>12</v>
      </c>
      <c r="C1704" s="92" t="s">
        <v>13</v>
      </c>
      <c r="D1704" s="92" t="s">
        <v>14</v>
      </c>
      <c r="E1704" s="92" t="s">
        <v>26</v>
      </c>
      <c r="G1704" s="92" t="s">
        <v>97</v>
      </c>
      <c r="H1704" s="92" t="s">
        <v>93</v>
      </c>
      <c r="I1704" s="88" t="s">
        <v>222</v>
      </c>
      <c r="L1704" s="92">
        <f>L120+'Emission factors'!$I$16*'GHG Estimation'!L516+'Emission factors'!$I$17*'GHG Estimation'!L912</f>
        <v>0</v>
      </c>
      <c r="M1704" s="92">
        <f>M120+'Emission factors'!$I$16*'GHG Estimation'!M516+'Emission factors'!$I$17*'GHG Estimation'!M912</f>
        <v>0</v>
      </c>
      <c r="N1704" s="92">
        <f>N120+'Emission factors'!$I$16*'GHG Estimation'!N516+'Emission factors'!$I$17*'GHG Estimation'!N912</f>
        <v>0</v>
      </c>
      <c r="O1704" s="92">
        <f>O120+'Emission factors'!$I$16*'GHG Estimation'!O516+'Emission factors'!$I$17*'GHG Estimation'!O912</f>
        <v>0</v>
      </c>
      <c r="P1704" s="92">
        <f>P120+'Emission factors'!$I$16*'GHG Estimation'!P516+'Emission factors'!$I$17*'GHG Estimation'!P912</f>
        <v>0</v>
      </c>
      <c r="Q1704" s="92">
        <f>Q120+'Emission factors'!$I$16*'GHG Estimation'!Q516+'Emission factors'!$I$17*'GHG Estimation'!Q912</f>
        <v>0</v>
      </c>
      <c r="R1704" s="92">
        <f>R120+'Emission factors'!$I$16*'GHG Estimation'!R516+'Emission factors'!$I$17*'GHG Estimation'!R912</f>
        <v>0</v>
      </c>
      <c r="S1704" s="92">
        <f>S120+'Emission factors'!$I$16*'GHG Estimation'!S516+'Emission factors'!$I$17*'GHG Estimation'!S912</f>
        <v>0</v>
      </c>
      <c r="T1704" s="92">
        <f>T120+'Emission factors'!$I$16*'GHG Estimation'!T516+'Emission factors'!$I$17*'GHG Estimation'!T912</f>
        <v>0</v>
      </c>
      <c r="U1704" s="92">
        <f>U120+'Emission factors'!$I$16*'GHG Estimation'!U516+'Emission factors'!$I$17*'GHG Estimation'!U912</f>
        <v>0</v>
      </c>
    </row>
    <row r="1705" spans="1:21" x14ac:dyDescent="0.25">
      <c r="A1705" s="92" t="s">
        <v>11</v>
      </c>
      <c r="B1705" s="92" t="s">
        <v>12</v>
      </c>
      <c r="C1705" s="92" t="s">
        <v>13</v>
      </c>
      <c r="D1705" s="92" t="s">
        <v>14</v>
      </c>
      <c r="E1705" s="92" t="s">
        <v>26</v>
      </c>
      <c r="G1705" s="92" t="s">
        <v>97</v>
      </c>
      <c r="H1705" s="92" t="s">
        <v>93</v>
      </c>
      <c r="I1705" s="88" t="s">
        <v>201</v>
      </c>
      <c r="L1705" s="92">
        <f>L121+'Emission factors'!$I$16*'GHG Estimation'!L517+'Emission factors'!$I$17*'GHG Estimation'!L913</f>
        <v>0</v>
      </c>
      <c r="M1705" s="92">
        <f>M121+'Emission factors'!$I$16*'GHG Estimation'!M517+'Emission factors'!$I$17*'GHG Estimation'!M913</f>
        <v>0</v>
      </c>
      <c r="N1705" s="98">
        <f>N121+'Emission factors'!$I$16*'GHG Estimation'!N517+'Emission factors'!$I$17*'GHG Estimation'!N913</f>
        <v>128257.15373358032</v>
      </c>
      <c r="O1705" s="98">
        <f>O121+'Emission factors'!$I$16*'GHG Estimation'!O517+'Emission factors'!$I$17*'GHG Estimation'!O913</f>
        <v>120068.0991462473</v>
      </c>
      <c r="P1705" s="98">
        <f>P121+'Emission factors'!$I$16*'GHG Estimation'!P517+'Emission factors'!$I$17*'GHG Estimation'!P913</f>
        <v>26020.496409778054</v>
      </c>
      <c r="Q1705" s="98">
        <f>Q121+'Emission factors'!$I$16*'GHG Estimation'!Q517+'Emission factors'!$I$17*'GHG Estimation'!Q913</f>
        <v>195.90040190197499</v>
      </c>
      <c r="R1705" s="98">
        <f>R121+'Emission factors'!$I$16*'GHG Estimation'!R517+'Emission factors'!$I$17*'GHG Estimation'!R913</f>
        <v>37.678850228549997</v>
      </c>
      <c r="S1705" s="92">
        <f>S121+'Emission factors'!$I$16*'GHG Estimation'!S517+'Emission factors'!$I$17*'GHG Estimation'!S913</f>
        <v>0</v>
      </c>
      <c r="T1705" s="92">
        <f>T121+'Emission factors'!$I$16*'GHG Estimation'!T517+'Emission factors'!$I$17*'GHG Estimation'!T913</f>
        <v>0</v>
      </c>
      <c r="U1705" s="92">
        <f>U121+'Emission factors'!$I$16*'GHG Estimation'!U517+'Emission factors'!$I$17*'GHG Estimation'!U913</f>
        <v>0</v>
      </c>
    </row>
    <row r="1706" spans="1:21" x14ac:dyDescent="0.25">
      <c r="A1706" s="92" t="s">
        <v>11</v>
      </c>
      <c r="B1706" s="92" t="s">
        <v>12</v>
      </c>
      <c r="C1706" s="92" t="s">
        <v>13</v>
      </c>
      <c r="D1706" s="92" t="s">
        <v>14</v>
      </c>
      <c r="E1706" s="92" t="s">
        <v>26</v>
      </c>
      <c r="G1706" s="92" t="s">
        <v>97</v>
      </c>
      <c r="H1706" s="92" t="s">
        <v>93</v>
      </c>
      <c r="I1706" s="88" t="s">
        <v>207</v>
      </c>
      <c r="L1706" s="92">
        <f>L122+'Emission factors'!$I$16*'GHG Estimation'!L518+'Emission factors'!$I$17*'GHG Estimation'!L914</f>
        <v>0</v>
      </c>
      <c r="M1706" s="92">
        <f>M122+'Emission factors'!$I$16*'GHG Estimation'!M518+'Emission factors'!$I$17*'GHG Estimation'!M914</f>
        <v>0</v>
      </c>
      <c r="N1706" s="92">
        <f>N122+'Emission factors'!$I$16*'GHG Estimation'!N518+'Emission factors'!$I$17*'GHG Estimation'!N914</f>
        <v>0</v>
      </c>
      <c r="O1706" s="92">
        <f>O122+'Emission factors'!$I$16*'GHG Estimation'!O518+'Emission factors'!$I$17*'GHG Estimation'!O914</f>
        <v>0</v>
      </c>
      <c r="P1706" s="92">
        <f>P122+'Emission factors'!$I$16*'GHG Estimation'!P518+'Emission factors'!$I$17*'GHG Estimation'!P914</f>
        <v>0</v>
      </c>
      <c r="Q1706" s="92">
        <f>Q122+'Emission factors'!$I$16*'GHG Estimation'!Q518+'Emission factors'!$I$17*'GHG Estimation'!Q914</f>
        <v>0</v>
      </c>
      <c r="R1706" s="92">
        <f>R122+'Emission factors'!$I$16*'GHG Estimation'!R518+'Emission factors'!$I$17*'GHG Estimation'!R914</f>
        <v>0</v>
      </c>
      <c r="S1706" s="92">
        <f>S122+'Emission factors'!$I$16*'GHG Estimation'!S518+'Emission factors'!$I$17*'GHG Estimation'!S914</f>
        <v>0</v>
      </c>
      <c r="T1706" s="92">
        <f>T122+'Emission factors'!$I$16*'GHG Estimation'!T518+'Emission factors'!$I$17*'GHG Estimation'!T914</f>
        <v>0</v>
      </c>
      <c r="U1706" s="92">
        <f>U122+'Emission factors'!$I$16*'GHG Estimation'!U518+'Emission factors'!$I$17*'GHG Estimation'!U914</f>
        <v>0</v>
      </c>
    </row>
    <row r="1707" spans="1:21" x14ac:dyDescent="0.25">
      <c r="A1707" s="92" t="s">
        <v>11</v>
      </c>
      <c r="B1707" s="92" t="s">
        <v>12</v>
      </c>
      <c r="C1707" s="92" t="s">
        <v>13</v>
      </c>
      <c r="D1707" s="92" t="s">
        <v>14</v>
      </c>
      <c r="E1707" s="92" t="s">
        <v>26</v>
      </c>
      <c r="G1707" s="92" t="s">
        <v>97</v>
      </c>
      <c r="H1707" s="92" t="s">
        <v>93</v>
      </c>
      <c r="I1707" s="88" t="s">
        <v>218</v>
      </c>
      <c r="L1707" s="92">
        <f>L123+'Emission factors'!$I$16*'GHG Estimation'!L519+'Emission factors'!$I$17*'GHG Estimation'!L915</f>
        <v>0</v>
      </c>
      <c r="M1707" s="92">
        <f>M123+'Emission factors'!$I$16*'GHG Estimation'!M519+'Emission factors'!$I$17*'GHG Estimation'!M915</f>
        <v>0</v>
      </c>
      <c r="N1707" s="92">
        <f>N123+'Emission factors'!$I$16*'GHG Estimation'!N519+'Emission factors'!$I$17*'GHG Estimation'!N915</f>
        <v>0</v>
      </c>
      <c r="O1707" s="92">
        <f>O123+'Emission factors'!$I$16*'GHG Estimation'!O519+'Emission factors'!$I$17*'GHG Estimation'!O915</f>
        <v>0</v>
      </c>
      <c r="P1707" s="92">
        <f>P123+'Emission factors'!$I$16*'GHG Estimation'!P519+'Emission factors'!$I$17*'GHG Estimation'!P915</f>
        <v>0</v>
      </c>
      <c r="Q1707" s="92">
        <f>Q123+'Emission factors'!$I$16*'GHG Estimation'!Q519+'Emission factors'!$I$17*'GHG Estimation'!Q915</f>
        <v>0</v>
      </c>
      <c r="R1707" s="92">
        <f>R123+'Emission factors'!$I$16*'GHG Estimation'!R519+'Emission factors'!$I$17*'GHG Estimation'!R915</f>
        <v>0</v>
      </c>
      <c r="S1707" s="92">
        <f>S123+'Emission factors'!$I$16*'GHG Estimation'!S519+'Emission factors'!$I$17*'GHG Estimation'!S915</f>
        <v>0</v>
      </c>
      <c r="T1707" s="92">
        <f>T123+'Emission factors'!$I$16*'GHG Estimation'!T519+'Emission factors'!$I$17*'GHG Estimation'!T915</f>
        <v>0</v>
      </c>
      <c r="U1707" s="92">
        <f>U123+'Emission factors'!$I$16*'GHG Estimation'!U519+'Emission factors'!$I$17*'GHG Estimation'!U915</f>
        <v>0</v>
      </c>
    </row>
    <row r="1708" spans="1:21" x14ac:dyDescent="0.25">
      <c r="A1708" s="92" t="s">
        <v>11</v>
      </c>
      <c r="B1708" s="92" t="s">
        <v>12</v>
      </c>
      <c r="C1708" s="92" t="s">
        <v>13</v>
      </c>
      <c r="D1708" s="92" t="s">
        <v>14</v>
      </c>
      <c r="E1708" s="92" t="s">
        <v>26</v>
      </c>
      <c r="G1708" s="92" t="s">
        <v>97</v>
      </c>
      <c r="H1708" s="92" t="s">
        <v>93</v>
      </c>
      <c r="I1708" s="88" t="s">
        <v>194</v>
      </c>
      <c r="L1708" s="92">
        <f>L124+'Emission factors'!$I$16*'GHG Estimation'!L520+'Emission factors'!$I$17*'GHG Estimation'!L916</f>
        <v>0</v>
      </c>
      <c r="M1708" s="92">
        <f>M124+'Emission factors'!$I$16*'GHG Estimation'!M520+'Emission factors'!$I$17*'GHG Estimation'!M916</f>
        <v>0</v>
      </c>
      <c r="N1708" s="92">
        <f>N124+'Emission factors'!$I$16*'GHG Estimation'!N520+'Emission factors'!$I$17*'GHG Estimation'!N916</f>
        <v>0</v>
      </c>
      <c r="O1708" s="92">
        <f>O124+'Emission factors'!$I$16*'GHG Estimation'!O520+'Emission factors'!$I$17*'GHG Estimation'!O916</f>
        <v>0</v>
      </c>
      <c r="P1708" s="92">
        <f>P124+'Emission factors'!$I$16*'GHG Estimation'!P520+'Emission factors'!$I$17*'GHG Estimation'!P916</f>
        <v>0</v>
      </c>
      <c r="Q1708" s="92">
        <f>Q124+'Emission factors'!$I$16*'GHG Estimation'!Q520+'Emission factors'!$I$17*'GHG Estimation'!Q916</f>
        <v>0</v>
      </c>
      <c r="R1708" s="92">
        <f>R124+'Emission factors'!$I$16*'GHG Estimation'!R520+'Emission factors'!$I$17*'GHG Estimation'!R916</f>
        <v>0</v>
      </c>
      <c r="S1708" s="92">
        <f>S124+'Emission factors'!$I$16*'GHG Estimation'!S520+'Emission factors'!$I$17*'GHG Estimation'!S916</f>
        <v>0</v>
      </c>
      <c r="T1708" s="92">
        <f>T124+'Emission factors'!$I$16*'GHG Estimation'!T520+'Emission factors'!$I$17*'GHG Estimation'!T916</f>
        <v>0</v>
      </c>
      <c r="U1708" s="92">
        <f>U124+'Emission factors'!$I$16*'GHG Estimation'!U520+'Emission factors'!$I$17*'GHG Estimation'!U916</f>
        <v>0</v>
      </c>
    </row>
    <row r="1709" spans="1:21" x14ac:dyDescent="0.25">
      <c r="A1709" s="92" t="s">
        <v>11</v>
      </c>
      <c r="B1709" s="92" t="s">
        <v>12</v>
      </c>
      <c r="C1709" s="92" t="s">
        <v>13</v>
      </c>
      <c r="D1709" s="92" t="s">
        <v>14</v>
      </c>
      <c r="E1709" s="92" t="s">
        <v>26</v>
      </c>
      <c r="G1709" s="92" t="s">
        <v>97</v>
      </c>
      <c r="H1709" s="92" t="s">
        <v>93</v>
      </c>
      <c r="I1709" s="88" t="s">
        <v>195</v>
      </c>
      <c r="L1709" s="92">
        <f>L125+'Emission factors'!$I$16*'GHG Estimation'!L521+'Emission factors'!$I$17*'GHG Estimation'!L917</f>
        <v>0</v>
      </c>
      <c r="M1709" s="92">
        <f>M125+'Emission factors'!$I$16*'GHG Estimation'!M521+'Emission factors'!$I$17*'GHG Estimation'!M917</f>
        <v>0</v>
      </c>
      <c r="N1709" s="92">
        <f>N125+'Emission factors'!$I$16*'GHG Estimation'!N521+'Emission factors'!$I$17*'GHG Estimation'!N917</f>
        <v>0</v>
      </c>
      <c r="O1709" s="92">
        <f>O125+'Emission factors'!$I$16*'GHG Estimation'!O521+'Emission factors'!$I$17*'GHG Estimation'!O917</f>
        <v>0</v>
      </c>
      <c r="P1709" s="92">
        <f>P125+'Emission factors'!$I$16*'GHG Estimation'!P521+'Emission factors'!$I$17*'GHG Estimation'!P917</f>
        <v>0</v>
      </c>
      <c r="Q1709" s="92">
        <f>Q125+'Emission factors'!$I$16*'GHG Estimation'!Q521+'Emission factors'!$I$17*'GHG Estimation'!Q917</f>
        <v>0</v>
      </c>
      <c r="R1709" s="92">
        <f>R125+'Emission factors'!$I$16*'GHG Estimation'!R521+'Emission factors'!$I$17*'GHG Estimation'!R917</f>
        <v>0</v>
      </c>
      <c r="S1709" s="92">
        <f>S125+'Emission factors'!$I$16*'GHG Estimation'!S521+'Emission factors'!$I$17*'GHG Estimation'!S917</f>
        <v>0</v>
      </c>
      <c r="T1709" s="92">
        <f>T125+'Emission factors'!$I$16*'GHG Estimation'!T521+'Emission factors'!$I$17*'GHG Estimation'!T917</f>
        <v>0</v>
      </c>
      <c r="U1709" s="92">
        <f>U125+'Emission factors'!$I$16*'GHG Estimation'!U521+'Emission factors'!$I$17*'GHG Estimation'!U917</f>
        <v>0</v>
      </c>
    </row>
    <row r="1710" spans="1:21" x14ac:dyDescent="0.25">
      <c r="A1710" s="92" t="s">
        <v>11</v>
      </c>
      <c r="B1710" s="92" t="s">
        <v>12</v>
      </c>
      <c r="C1710" s="92" t="s">
        <v>13</v>
      </c>
      <c r="D1710" s="92" t="s">
        <v>14</v>
      </c>
      <c r="E1710" s="92" t="s">
        <v>26</v>
      </c>
      <c r="G1710" s="92" t="s">
        <v>97</v>
      </c>
      <c r="H1710" s="92" t="s">
        <v>93</v>
      </c>
      <c r="I1710" s="88" t="s">
        <v>209</v>
      </c>
      <c r="L1710" s="92">
        <f>L126+'Emission factors'!$I$16*'GHG Estimation'!L522+'Emission factors'!$I$17*'GHG Estimation'!L918</f>
        <v>0</v>
      </c>
      <c r="M1710" s="92">
        <f>M126+'Emission factors'!$I$16*'GHG Estimation'!M522+'Emission factors'!$I$17*'GHG Estimation'!M918</f>
        <v>0</v>
      </c>
      <c r="N1710" s="92">
        <f>N126+'Emission factors'!$I$16*'GHG Estimation'!N522+'Emission factors'!$I$17*'GHG Estimation'!N918</f>
        <v>0</v>
      </c>
      <c r="O1710" s="92">
        <f>O126+'Emission factors'!$I$16*'GHG Estimation'!O522+'Emission factors'!$I$17*'GHG Estimation'!O918</f>
        <v>0</v>
      </c>
      <c r="P1710" s="92">
        <f>P126+'Emission factors'!$I$16*'GHG Estimation'!P522+'Emission factors'!$I$17*'GHG Estimation'!P918</f>
        <v>0</v>
      </c>
      <c r="Q1710" s="92">
        <f>Q126+'Emission factors'!$I$16*'GHG Estimation'!Q522+'Emission factors'!$I$17*'GHG Estimation'!Q918</f>
        <v>0</v>
      </c>
      <c r="R1710" s="92">
        <f>R126+'Emission factors'!$I$16*'GHG Estimation'!R522+'Emission factors'!$I$17*'GHG Estimation'!R918</f>
        <v>0</v>
      </c>
      <c r="S1710" s="92">
        <f>S126+'Emission factors'!$I$16*'GHG Estimation'!S522+'Emission factors'!$I$17*'GHG Estimation'!S918</f>
        <v>0</v>
      </c>
      <c r="T1710" s="98">
        <f>T126+'Emission factors'!$I$16*'GHG Estimation'!T522+'Emission factors'!$I$17*'GHG Estimation'!T918</f>
        <v>873.82351315102505</v>
      </c>
      <c r="U1710" s="98">
        <f>U126+'Emission factors'!$I$16*'GHG Estimation'!U522+'Emission factors'!$I$17*'GHG Estimation'!U918</f>
        <v>2288.6354994015001</v>
      </c>
    </row>
    <row r="1711" spans="1:21" x14ac:dyDescent="0.25">
      <c r="A1711" s="92" t="s">
        <v>11</v>
      </c>
      <c r="B1711" s="92" t="s">
        <v>12</v>
      </c>
      <c r="C1711" s="92" t="s">
        <v>13</v>
      </c>
      <c r="D1711" s="92" t="s">
        <v>14</v>
      </c>
      <c r="E1711" s="92" t="s">
        <v>26</v>
      </c>
      <c r="G1711" s="92" t="s">
        <v>97</v>
      </c>
      <c r="H1711" s="92" t="s">
        <v>93</v>
      </c>
      <c r="I1711" s="88" t="s">
        <v>208</v>
      </c>
      <c r="L1711" s="92">
        <f>L127+'Emission factors'!$I$16*'GHG Estimation'!L523+'Emission factors'!$I$17*'GHG Estimation'!L919</f>
        <v>0</v>
      </c>
      <c r="M1711" s="92">
        <f>M127+'Emission factors'!$I$16*'GHG Estimation'!M523+'Emission factors'!$I$17*'GHG Estimation'!M919</f>
        <v>0</v>
      </c>
      <c r="N1711" s="92">
        <f>N127+'Emission factors'!$I$16*'GHG Estimation'!N523+'Emission factors'!$I$17*'GHG Estimation'!N919</f>
        <v>0</v>
      </c>
      <c r="O1711" s="92">
        <f>O127+'Emission factors'!$I$16*'GHG Estimation'!O523+'Emission factors'!$I$17*'GHG Estimation'!O919</f>
        <v>0</v>
      </c>
      <c r="P1711" s="92">
        <f>P127+'Emission factors'!$I$16*'GHG Estimation'!P523+'Emission factors'!$I$17*'GHG Estimation'!P919</f>
        <v>0</v>
      </c>
      <c r="Q1711" s="92">
        <f>Q127+'Emission factors'!$I$16*'GHG Estimation'!Q523+'Emission factors'!$I$17*'GHG Estimation'!Q919</f>
        <v>0</v>
      </c>
      <c r="R1711" s="92">
        <f>R127+'Emission factors'!$I$16*'GHG Estimation'!R523+'Emission factors'!$I$17*'GHG Estimation'!R919</f>
        <v>0</v>
      </c>
      <c r="S1711" s="92">
        <f>S127+'Emission factors'!$I$16*'GHG Estimation'!S523+'Emission factors'!$I$17*'GHG Estimation'!S919</f>
        <v>0</v>
      </c>
      <c r="T1711" s="92">
        <f>T127+'Emission factors'!$I$16*'GHG Estimation'!T523+'Emission factors'!$I$17*'GHG Estimation'!T919</f>
        <v>0</v>
      </c>
      <c r="U1711" s="92">
        <f>U127+'Emission factors'!$I$16*'GHG Estimation'!U523+'Emission factors'!$I$17*'GHG Estimation'!U919</f>
        <v>0</v>
      </c>
    </row>
    <row r="1712" spans="1:21" x14ac:dyDescent="0.25">
      <c r="A1712" s="92" t="s">
        <v>11</v>
      </c>
      <c r="B1712" s="92" t="s">
        <v>12</v>
      </c>
      <c r="C1712" s="92" t="s">
        <v>13</v>
      </c>
      <c r="D1712" s="92" t="s">
        <v>14</v>
      </c>
      <c r="E1712" s="92" t="s">
        <v>26</v>
      </c>
      <c r="G1712" s="92" t="s">
        <v>97</v>
      </c>
      <c r="H1712" s="92" t="s">
        <v>93</v>
      </c>
      <c r="I1712" s="88" t="s">
        <v>226</v>
      </c>
      <c r="L1712" s="92">
        <f>L128+'Emission factors'!$I$16*'GHG Estimation'!L524+'Emission factors'!$I$17*'GHG Estimation'!L920</f>
        <v>0</v>
      </c>
      <c r="M1712" s="92">
        <f>M128+'Emission factors'!$I$16*'GHG Estimation'!M524+'Emission factors'!$I$17*'GHG Estimation'!M920</f>
        <v>0</v>
      </c>
      <c r="N1712" s="92">
        <f>N128+'Emission factors'!$I$16*'GHG Estimation'!N524+'Emission factors'!$I$17*'GHG Estimation'!N920</f>
        <v>0</v>
      </c>
      <c r="O1712" s="92">
        <f>O128+'Emission factors'!$I$16*'GHG Estimation'!O524+'Emission factors'!$I$17*'GHG Estimation'!O920</f>
        <v>0</v>
      </c>
      <c r="P1712" s="92">
        <f>P128+'Emission factors'!$I$16*'GHG Estimation'!P524+'Emission factors'!$I$17*'GHG Estimation'!P920</f>
        <v>0</v>
      </c>
      <c r="Q1712" s="92">
        <f>Q128+'Emission factors'!$I$16*'GHG Estimation'!Q524+'Emission factors'!$I$17*'GHG Estimation'!Q920</f>
        <v>0</v>
      </c>
      <c r="R1712" s="92">
        <f>R128+'Emission factors'!$I$16*'GHG Estimation'!R524+'Emission factors'!$I$17*'GHG Estimation'!R920</f>
        <v>0</v>
      </c>
      <c r="S1712" s="92">
        <f>S128+'Emission factors'!$I$16*'GHG Estimation'!S524+'Emission factors'!$I$17*'GHG Estimation'!S920</f>
        <v>0</v>
      </c>
      <c r="T1712" s="92">
        <f>T128+'Emission factors'!$I$16*'GHG Estimation'!T524+'Emission factors'!$I$17*'GHG Estimation'!T920</f>
        <v>0</v>
      </c>
      <c r="U1712" s="92">
        <f>U128+'Emission factors'!$I$16*'GHG Estimation'!U524+'Emission factors'!$I$17*'GHG Estimation'!U920</f>
        <v>0</v>
      </c>
    </row>
    <row r="1713" spans="1:21" x14ac:dyDescent="0.25">
      <c r="A1713" s="92" t="s">
        <v>11</v>
      </c>
      <c r="B1713" s="92" t="s">
        <v>12</v>
      </c>
      <c r="C1713" s="92" t="s">
        <v>13</v>
      </c>
      <c r="D1713" s="92" t="s">
        <v>14</v>
      </c>
      <c r="E1713" s="92" t="s">
        <v>26</v>
      </c>
      <c r="G1713" s="92" t="s">
        <v>97</v>
      </c>
      <c r="H1713" s="92" t="s">
        <v>93</v>
      </c>
      <c r="I1713" s="88" t="s">
        <v>196</v>
      </c>
      <c r="L1713" s="92">
        <f>L129+'Emission factors'!$I$16*'GHG Estimation'!L525+'Emission factors'!$I$17*'GHG Estimation'!L921</f>
        <v>0</v>
      </c>
      <c r="M1713" s="92">
        <f>M129+'Emission factors'!$I$16*'GHG Estimation'!M525+'Emission factors'!$I$17*'GHG Estimation'!M921</f>
        <v>0</v>
      </c>
      <c r="N1713" s="92">
        <f>N129+'Emission factors'!$I$16*'GHG Estimation'!N525+'Emission factors'!$I$17*'GHG Estimation'!N921</f>
        <v>0</v>
      </c>
      <c r="O1713" s="92">
        <f>O129+'Emission factors'!$I$16*'GHG Estimation'!O525+'Emission factors'!$I$17*'GHG Estimation'!O921</f>
        <v>0</v>
      </c>
      <c r="P1713" s="92">
        <f>P129+'Emission factors'!$I$16*'GHG Estimation'!P525+'Emission factors'!$I$17*'GHG Estimation'!P921</f>
        <v>0</v>
      </c>
      <c r="Q1713" s="92">
        <f>Q129+'Emission factors'!$I$16*'GHG Estimation'!Q525+'Emission factors'!$I$17*'GHG Estimation'!Q921</f>
        <v>0</v>
      </c>
      <c r="R1713" s="92">
        <f>R129+'Emission factors'!$I$16*'GHG Estimation'!R525+'Emission factors'!$I$17*'GHG Estimation'!R921</f>
        <v>0</v>
      </c>
      <c r="S1713" s="92">
        <f>S129+'Emission factors'!$I$16*'GHG Estimation'!S525+'Emission factors'!$I$17*'GHG Estimation'!S921</f>
        <v>0</v>
      </c>
      <c r="T1713" s="92">
        <f>T129+'Emission factors'!$I$16*'GHG Estimation'!T525+'Emission factors'!$I$17*'GHG Estimation'!T921</f>
        <v>0</v>
      </c>
      <c r="U1713" s="92">
        <f>U129+'Emission factors'!$I$16*'GHG Estimation'!U525+'Emission factors'!$I$17*'GHG Estimation'!U921</f>
        <v>0</v>
      </c>
    </row>
    <row r="1714" spans="1:21" x14ac:dyDescent="0.25">
      <c r="A1714" s="92" t="s">
        <v>11</v>
      </c>
      <c r="B1714" s="92" t="s">
        <v>12</v>
      </c>
      <c r="C1714" s="92" t="s">
        <v>13</v>
      </c>
      <c r="D1714" s="92" t="s">
        <v>14</v>
      </c>
      <c r="E1714" s="92" t="s">
        <v>26</v>
      </c>
      <c r="G1714" s="92" t="s">
        <v>97</v>
      </c>
      <c r="H1714" s="92" t="s">
        <v>93</v>
      </c>
      <c r="I1714" s="88" t="s">
        <v>197</v>
      </c>
      <c r="L1714" s="92">
        <f>L130+'Emission factors'!$I$16*'GHG Estimation'!L526+'Emission factors'!$I$17*'GHG Estimation'!L922</f>
        <v>0</v>
      </c>
      <c r="M1714" s="92">
        <f>M130+'Emission factors'!$I$16*'GHG Estimation'!M526+'Emission factors'!$I$17*'GHG Estimation'!M922</f>
        <v>0</v>
      </c>
      <c r="N1714" s="92">
        <f>N130+'Emission factors'!$I$16*'GHG Estimation'!N526+'Emission factors'!$I$17*'GHG Estimation'!N922</f>
        <v>0</v>
      </c>
      <c r="O1714" s="98">
        <f>O130+'Emission factors'!$I$16*'GHG Estimation'!O526+'Emission factors'!$I$17*'GHG Estimation'!O922</f>
        <v>782.22976697069998</v>
      </c>
      <c r="P1714" s="98">
        <f>P130+'Emission factors'!$I$16*'GHG Estimation'!P526+'Emission factors'!$I$17*'GHG Estimation'!P922</f>
        <v>260.74325565690003</v>
      </c>
      <c r="Q1714" s="92">
        <f>Q130+'Emission factors'!$I$16*'GHG Estimation'!Q526+'Emission factors'!$I$17*'GHG Estimation'!Q922</f>
        <v>0</v>
      </c>
      <c r="R1714" s="92">
        <f>R130+'Emission factors'!$I$16*'GHG Estimation'!R526+'Emission factors'!$I$17*'GHG Estimation'!R922</f>
        <v>0</v>
      </c>
      <c r="S1714" s="92">
        <f>S130+'Emission factors'!$I$16*'GHG Estimation'!S526+'Emission factors'!$I$17*'GHG Estimation'!S922</f>
        <v>0</v>
      </c>
      <c r="T1714" s="92">
        <f>T130+'Emission factors'!$I$16*'GHG Estimation'!T526+'Emission factors'!$I$17*'GHG Estimation'!T922</f>
        <v>0</v>
      </c>
      <c r="U1714" s="92">
        <f>U130+'Emission factors'!$I$16*'GHG Estimation'!U526+'Emission factors'!$I$17*'GHG Estimation'!U922</f>
        <v>0</v>
      </c>
    </row>
    <row r="1715" spans="1:21" x14ac:dyDescent="0.25">
      <c r="A1715" s="92" t="s">
        <v>11</v>
      </c>
      <c r="B1715" s="92" t="s">
        <v>12</v>
      </c>
      <c r="C1715" s="92" t="s">
        <v>13</v>
      </c>
      <c r="D1715" s="92" t="s">
        <v>14</v>
      </c>
      <c r="E1715" s="92" t="s">
        <v>26</v>
      </c>
      <c r="G1715" s="92" t="s">
        <v>97</v>
      </c>
      <c r="H1715" s="92" t="s">
        <v>93</v>
      </c>
      <c r="I1715" s="88" t="s">
        <v>229</v>
      </c>
      <c r="L1715" s="92">
        <f>L131+'Emission factors'!$I$16*'GHG Estimation'!L527+'Emission factors'!$I$17*'GHG Estimation'!L923</f>
        <v>0</v>
      </c>
      <c r="M1715" s="92">
        <f>M131+'Emission factors'!$I$16*'GHG Estimation'!M527+'Emission factors'!$I$17*'GHG Estimation'!M923</f>
        <v>0</v>
      </c>
      <c r="N1715" s="92">
        <f>N131+'Emission factors'!$I$16*'GHG Estimation'!N527+'Emission factors'!$I$17*'GHG Estimation'!N923</f>
        <v>0</v>
      </c>
      <c r="O1715" s="92">
        <f>O131+'Emission factors'!$I$16*'GHG Estimation'!O527+'Emission factors'!$I$17*'GHG Estimation'!O923</f>
        <v>0</v>
      </c>
      <c r="P1715" s="92">
        <f>P131+'Emission factors'!$I$16*'GHG Estimation'!P527+'Emission factors'!$I$17*'GHG Estimation'!P923</f>
        <v>0</v>
      </c>
      <c r="Q1715" s="92">
        <f>Q131+'Emission factors'!$I$16*'GHG Estimation'!Q527+'Emission factors'!$I$17*'GHG Estimation'!Q923</f>
        <v>0</v>
      </c>
      <c r="R1715" s="92">
        <f>R131+'Emission factors'!$I$16*'GHG Estimation'!R527+'Emission factors'!$I$17*'GHG Estimation'!R923</f>
        <v>0</v>
      </c>
      <c r="S1715" s="92">
        <f>S131+'Emission factors'!$I$16*'GHG Estimation'!S527+'Emission factors'!$I$17*'GHG Estimation'!S923</f>
        <v>0</v>
      </c>
      <c r="T1715" s="92">
        <f>T131+'Emission factors'!$I$16*'GHG Estimation'!T527+'Emission factors'!$I$17*'GHG Estimation'!T923</f>
        <v>0</v>
      </c>
      <c r="U1715" s="92">
        <f>U131+'Emission factors'!$I$16*'GHG Estimation'!U527+'Emission factors'!$I$17*'GHG Estimation'!U923</f>
        <v>0</v>
      </c>
    </row>
    <row r="1716" spans="1:21" x14ac:dyDescent="0.25">
      <c r="A1716" s="92" t="s">
        <v>11</v>
      </c>
      <c r="B1716" s="92" t="s">
        <v>12</v>
      </c>
      <c r="C1716" s="92" t="s">
        <v>13</v>
      </c>
      <c r="D1716" s="92" t="s">
        <v>14</v>
      </c>
      <c r="E1716" s="92" t="s">
        <v>26</v>
      </c>
      <c r="G1716" s="92" t="s">
        <v>97</v>
      </c>
      <c r="H1716" s="92" t="s">
        <v>93</v>
      </c>
      <c r="I1716" s="88" t="s">
        <v>198</v>
      </c>
      <c r="L1716" s="92">
        <f>L132+'Emission factors'!$I$16*'GHG Estimation'!L528+'Emission factors'!$I$17*'GHG Estimation'!L924</f>
        <v>0</v>
      </c>
      <c r="M1716" s="92">
        <f>M132+'Emission factors'!$I$16*'GHG Estimation'!M528+'Emission factors'!$I$17*'GHG Estimation'!M924</f>
        <v>0</v>
      </c>
      <c r="N1716" s="92">
        <f>N132+'Emission factors'!$I$16*'GHG Estimation'!N528+'Emission factors'!$I$17*'GHG Estimation'!N924</f>
        <v>0</v>
      </c>
      <c r="O1716" s="92">
        <f>O132+'Emission factors'!$I$16*'GHG Estimation'!O528+'Emission factors'!$I$17*'GHG Estimation'!O924</f>
        <v>0</v>
      </c>
      <c r="P1716" s="92">
        <f>P132+'Emission factors'!$I$16*'GHG Estimation'!P528+'Emission factors'!$I$17*'GHG Estimation'!P924</f>
        <v>0</v>
      </c>
      <c r="Q1716" s="92">
        <f>Q132+'Emission factors'!$I$16*'GHG Estimation'!Q528+'Emission factors'!$I$17*'GHG Estimation'!Q924</f>
        <v>0</v>
      </c>
      <c r="R1716" s="92">
        <f>R132+'Emission factors'!$I$16*'GHG Estimation'!R528+'Emission factors'!$I$17*'GHG Estimation'!R924</f>
        <v>0</v>
      </c>
      <c r="S1716" s="92">
        <f>S132+'Emission factors'!$I$16*'GHG Estimation'!S528+'Emission factors'!$I$17*'GHG Estimation'!S924</f>
        <v>0</v>
      </c>
      <c r="T1716" s="92">
        <f>T132+'Emission factors'!$I$16*'GHG Estimation'!T528+'Emission factors'!$I$17*'GHG Estimation'!T924</f>
        <v>0</v>
      </c>
      <c r="U1716" s="92">
        <f>U132+'Emission factors'!$I$16*'GHG Estimation'!U528+'Emission factors'!$I$17*'GHG Estimation'!U924</f>
        <v>0</v>
      </c>
    </row>
    <row r="1717" spans="1:21" x14ac:dyDescent="0.25">
      <c r="A1717" s="92" t="s">
        <v>11</v>
      </c>
      <c r="B1717" s="92" t="s">
        <v>12</v>
      </c>
      <c r="C1717" s="92" t="s">
        <v>13</v>
      </c>
      <c r="D1717" s="92" t="s">
        <v>14</v>
      </c>
      <c r="E1717" s="92" t="s">
        <v>26</v>
      </c>
      <c r="G1717" s="92" t="s">
        <v>97</v>
      </c>
      <c r="H1717" s="92" t="s">
        <v>93</v>
      </c>
      <c r="I1717" s="88" t="s">
        <v>231</v>
      </c>
      <c r="L1717" s="92">
        <f>L133+'Emission factors'!$I$16*'GHG Estimation'!L529+'Emission factors'!$I$17*'GHG Estimation'!L925</f>
        <v>0</v>
      </c>
      <c r="M1717" s="92">
        <f>M133+'Emission factors'!$I$16*'GHG Estimation'!M529+'Emission factors'!$I$17*'GHG Estimation'!M925</f>
        <v>0</v>
      </c>
      <c r="N1717" s="92">
        <f>N133+'Emission factors'!$I$16*'GHG Estimation'!N529+'Emission factors'!$I$17*'GHG Estimation'!N925</f>
        <v>0</v>
      </c>
      <c r="O1717" s="92">
        <f>O133+'Emission factors'!$I$16*'GHG Estimation'!O529+'Emission factors'!$I$17*'GHG Estimation'!O925</f>
        <v>0</v>
      </c>
      <c r="P1717" s="92">
        <f>P133+'Emission factors'!$I$16*'GHG Estimation'!P529+'Emission factors'!$I$17*'GHG Estimation'!P925</f>
        <v>0</v>
      </c>
      <c r="Q1717" s="92">
        <f>Q133+'Emission factors'!$I$16*'GHG Estimation'!Q529+'Emission factors'!$I$17*'GHG Estimation'!Q925</f>
        <v>0</v>
      </c>
      <c r="R1717" s="92">
        <f>R133+'Emission factors'!$I$16*'GHG Estimation'!R529+'Emission factors'!$I$17*'GHG Estimation'!R925</f>
        <v>0</v>
      </c>
      <c r="S1717" s="92">
        <f>S133+'Emission factors'!$I$16*'GHG Estimation'!S529+'Emission factors'!$I$17*'GHG Estimation'!S925</f>
        <v>0</v>
      </c>
      <c r="T1717" s="92">
        <f>T133+'Emission factors'!$I$16*'GHG Estimation'!T529+'Emission factors'!$I$17*'GHG Estimation'!T925</f>
        <v>0</v>
      </c>
      <c r="U1717" s="92">
        <f>U133+'Emission factors'!$I$16*'GHG Estimation'!U529+'Emission factors'!$I$17*'GHG Estimation'!U925</f>
        <v>0</v>
      </c>
    </row>
    <row r="1718" spans="1:21" x14ac:dyDescent="0.25">
      <c r="A1718" s="92" t="s">
        <v>11</v>
      </c>
      <c r="B1718" s="92" t="s">
        <v>12</v>
      </c>
      <c r="C1718" s="92" t="s">
        <v>13</v>
      </c>
      <c r="D1718" s="92" t="s">
        <v>14</v>
      </c>
      <c r="E1718" s="92" t="s">
        <v>26</v>
      </c>
      <c r="G1718" s="92" t="s">
        <v>97</v>
      </c>
      <c r="H1718" s="92" t="s">
        <v>93</v>
      </c>
      <c r="I1718" s="88" t="s">
        <v>230</v>
      </c>
      <c r="L1718" s="92">
        <f>L134+'Emission factors'!$I$16*'GHG Estimation'!L530+'Emission factors'!$I$17*'GHG Estimation'!L926</f>
        <v>0</v>
      </c>
      <c r="M1718" s="92">
        <f>M134+'Emission factors'!$I$16*'GHG Estimation'!M530+'Emission factors'!$I$17*'GHG Estimation'!M926</f>
        <v>0</v>
      </c>
      <c r="N1718" s="92">
        <f>N134+'Emission factors'!$I$16*'GHG Estimation'!N530+'Emission factors'!$I$17*'GHG Estimation'!N926</f>
        <v>0</v>
      </c>
      <c r="O1718" s="92">
        <f>O134+'Emission factors'!$I$16*'GHG Estimation'!O530+'Emission factors'!$I$17*'GHG Estimation'!O926</f>
        <v>0</v>
      </c>
      <c r="P1718" s="92">
        <f>P134+'Emission factors'!$I$16*'GHG Estimation'!P530+'Emission factors'!$I$17*'GHG Estimation'!P926</f>
        <v>0</v>
      </c>
      <c r="Q1718" s="92">
        <f>Q134+'Emission factors'!$I$16*'GHG Estimation'!Q530+'Emission factors'!$I$17*'GHG Estimation'!Q926</f>
        <v>0</v>
      </c>
      <c r="R1718" s="92">
        <f>R134+'Emission factors'!$I$16*'GHG Estimation'!R530+'Emission factors'!$I$17*'GHG Estimation'!R926</f>
        <v>0</v>
      </c>
      <c r="S1718" s="92">
        <f>S134+'Emission factors'!$I$16*'GHG Estimation'!S530+'Emission factors'!$I$17*'GHG Estimation'!S926</f>
        <v>0</v>
      </c>
      <c r="T1718" s="92">
        <f>T134+'Emission factors'!$I$16*'GHG Estimation'!T530+'Emission factors'!$I$17*'GHG Estimation'!T926</f>
        <v>0</v>
      </c>
      <c r="U1718" s="92">
        <f>U134+'Emission factors'!$I$16*'GHG Estimation'!U530+'Emission factors'!$I$17*'GHG Estimation'!U926</f>
        <v>0</v>
      </c>
    </row>
    <row r="1719" spans="1:21" x14ac:dyDescent="0.25">
      <c r="A1719" s="92" t="s">
        <v>11</v>
      </c>
      <c r="B1719" s="92" t="s">
        <v>12</v>
      </c>
      <c r="C1719" s="92" t="s">
        <v>13</v>
      </c>
      <c r="D1719" s="92" t="s">
        <v>14</v>
      </c>
      <c r="E1719" s="92" t="s">
        <v>26</v>
      </c>
      <c r="G1719" s="92" t="s">
        <v>97</v>
      </c>
      <c r="H1719" s="92" t="s">
        <v>93</v>
      </c>
      <c r="I1719" s="88" t="s">
        <v>232</v>
      </c>
      <c r="L1719" s="92">
        <f>L135+'Emission factors'!$I$16*'GHG Estimation'!L531+'Emission factors'!$I$17*'GHG Estimation'!L927</f>
        <v>0</v>
      </c>
      <c r="M1719" s="92">
        <f>M135+'Emission factors'!$I$16*'GHG Estimation'!M531+'Emission factors'!$I$17*'GHG Estimation'!M927</f>
        <v>0</v>
      </c>
      <c r="N1719" s="92">
        <f>N135+'Emission factors'!$I$16*'GHG Estimation'!N531+'Emission factors'!$I$17*'GHG Estimation'!N927</f>
        <v>0</v>
      </c>
      <c r="O1719" s="92">
        <f>O135+'Emission factors'!$I$16*'GHG Estimation'!O531+'Emission factors'!$I$17*'GHG Estimation'!O927</f>
        <v>0</v>
      </c>
      <c r="P1719" s="92">
        <f>P135+'Emission factors'!$I$16*'GHG Estimation'!P531+'Emission factors'!$I$17*'GHG Estimation'!P927</f>
        <v>0</v>
      </c>
      <c r="Q1719" s="92">
        <f>Q135+'Emission factors'!$I$16*'GHG Estimation'!Q531+'Emission factors'!$I$17*'GHG Estimation'!Q927</f>
        <v>0</v>
      </c>
      <c r="R1719" s="92">
        <f>R135+'Emission factors'!$I$16*'GHG Estimation'!R531+'Emission factors'!$I$17*'GHG Estimation'!R927</f>
        <v>0</v>
      </c>
      <c r="S1719" s="92">
        <f>S135+'Emission factors'!$I$16*'GHG Estimation'!S531+'Emission factors'!$I$17*'GHG Estimation'!S927</f>
        <v>0</v>
      </c>
      <c r="T1719" s="92">
        <f>T135+'Emission factors'!$I$16*'GHG Estimation'!T531+'Emission factors'!$I$17*'GHG Estimation'!T927</f>
        <v>0</v>
      </c>
      <c r="U1719" s="92">
        <f>U135+'Emission factors'!$I$16*'GHG Estimation'!U531+'Emission factors'!$I$17*'GHG Estimation'!U927</f>
        <v>0</v>
      </c>
    </row>
    <row r="1720" spans="1:21" x14ac:dyDescent="0.25">
      <c r="A1720" s="92" t="s">
        <v>11</v>
      </c>
      <c r="B1720" s="92" t="s">
        <v>12</v>
      </c>
      <c r="C1720" s="92" t="s">
        <v>13</v>
      </c>
      <c r="D1720" s="92" t="s">
        <v>14</v>
      </c>
      <c r="E1720" s="92" t="s">
        <v>26</v>
      </c>
      <c r="G1720" s="92" t="s">
        <v>97</v>
      </c>
      <c r="H1720" s="92" t="s">
        <v>93</v>
      </c>
      <c r="I1720" s="92" t="s">
        <v>225</v>
      </c>
      <c r="L1720" s="92">
        <f>L136+'Emission factors'!$I$16*'GHG Estimation'!L532+'Emission factors'!$I$17*'GHG Estimation'!L928</f>
        <v>0</v>
      </c>
      <c r="M1720" s="92">
        <f>M136+'Emission factors'!$I$16*'GHG Estimation'!M532+'Emission factors'!$I$17*'GHG Estimation'!M928</f>
        <v>0</v>
      </c>
      <c r="N1720" s="92">
        <f>N136+'Emission factors'!$I$16*'GHG Estimation'!N532+'Emission factors'!$I$17*'GHG Estimation'!N928</f>
        <v>0</v>
      </c>
      <c r="O1720" s="92">
        <f>O136+'Emission factors'!$I$16*'GHG Estimation'!O532+'Emission factors'!$I$17*'GHG Estimation'!O928</f>
        <v>0</v>
      </c>
      <c r="P1720" s="92">
        <f>P136+'Emission factors'!$I$16*'GHG Estimation'!P532+'Emission factors'!$I$17*'GHG Estimation'!P928</f>
        <v>0</v>
      </c>
      <c r="Q1720" s="92">
        <f>Q136+'Emission factors'!$I$16*'GHG Estimation'!Q532+'Emission factors'!$I$17*'GHG Estimation'!Q928</f>
        <v>0</v>
      </c>
      <c r="R1720" s="92">
        <f>R136+'Emission factors'!$I$16*'GHG Estimation'!R532+'Emission factors'!$I$17*'GHG Estimation'!R928</f>
        <v>0</v>
      </c>
      <c r="S1720" s="92">
        <f>S136+'Emission factors'!$I$16*'GHG Estimation'!S532+'Emission factors'!$I$17*'GHG Estimation'!S928</f>
        <v>0</v>
      </c>
      <c r="T1720" s="92">
        <f>T136+'Emission factors'!$I$16*'GHG Estimation'!T532+'Emission factors'!$I$17*'GHG Estimation'!T928</f>
        <v>0</v>
      </c>
      <c r="U1720" s="92">
        <f>U136+'Emission factors'!$I$16*'GHG Estimation'!U532+'Emission factors'!$I$17*'GHG Estimation'!U928</f>
        <v>0</v>
      </c>
    </row>
    <row r="1721" spans="1:21" x14ac:dyDescent="0.25">
      <c r="A1721" s="92" t="s">
        <v>11</v>
      </c>
      <c r="B1721" s="92" t="s">
        <v>12</v>
      </c>
      <c r="C1721" s="92" t="s">
        <v>13</v>
      </c>
      <c r="D1721" s="92" t="s">
        <v>14</v>
      </c>
      <c r="E1721" s="92" t="s">
        <v>26</v>
      </c>
      <c r="G1721" s="92" t="s">
        <v>97</v>
      </c>
      <c r="H1721" s="92" t="s">
        <v>93</v>
      </c>
      <c r="I1721" s="88" t="s">
        <v>205</v>
      </c>
      <c r="L1721" s="92">
        <f>L137+'Emission factors'!$I$16*'GHG Estimation'!L533+'Emission factors'!$I$17*'GHG Estimation'!L929</f>
        <v>0</v>
      </c>
      <c r="M1721" s="92">
        <f>M137+'Emission factors'!$I$16*'GHG Estimation'!M533+'Emission factors'!$I$17*'GHG Estimation'!M929</f>
        <v>0</v>
      </c>
      <c r="N1721" s="92">
        <f>N137+'Emission factors'!$I$16*'GHG Estimation'!N533+'Emission factors'!$I$17*'GHG Estimation'!N929</f>
        <v>0</v>
      </c>
      <c r="O1721" s="92">
        <f>O137+'Emission factors'!$I$16*'GHG Estimation'!O533+'Emission factors'!$I$17*'GHG Estimation'!O929</f>
        <v>0</v>
      </c>
      <c r="P1721" s="92">
        <f>P137+'Emission factors'!$I$16*'GHG Estimation'!P533+'Emission factors'!$I$17*'GHG Estimation'!P929</f>
        <v>0</v>
      </c>
      <c r="Q1721" s="92">
        <f>Q137+'Emission factors'!$I$16*'GHG Estimation'!Q533+'Emission factors'!$I$17*'GHG Estimation'!Q929</f>
        <v>0</v>
      </c>
      <c r="R1721" s="92">
        <f>R137+'Emission factors'!$I$16*'GHG Estimation'!R533+'Emission factors'!$I$17*'GHG Estimation'!R929</f>
        <v>0</v>
      </c>
      <c r="S1721" s="92">
        <f>S137+'Emission factors'!$I$16*'GHG Estimation'!S533+'Emission factors'!$I$17*'GHG Estimation'!S929</f>
        <v>0</v>
      </c>
      <c r="T1721" s="92">
        <f>T137+'Emission factors'!$I$16*'GHG Estimation'!T533+'Emission factors'!$I$17*'GHG Estimation'!T929</f>
        <v>0</v>
      </c>
      <c r="U1721" s="92">
        <f>U137+'Emission factors'!$I$16*'GHG Estimation'!U533+'Emission factors'!$I$17*'GHG Estimation'!U929</f>
        <v>0</v>
      </c>
    </row>
    <row r="1722" spans="1:21" x14ac:dyDescent="0.25">
      <c r="A1722" s="92" t="s">
        <v>11</v>
      </c>
      <c r="B1722" s="92" t="s">
        <v>12</v>
      </c>
      <c r="C1722" s="92" t="s">
        <v>13</v>
      </c>
      <c r="D1722" s="92" t="s">
        <v>14</v>
      </c>
      <c r="E1722" s="92" t="s">
        <v>26</v>
      </c>
      <c r="G1722" s="92" t="s">
        <v>97</v>
      </c>
      <c r="H1722" s="92" t="s">
        <v>93</v>
      </c>
      <c r="I1722" s="88" t="s">
        <v>204</v>
      </c>
      <c r="L1722" s="92">
        <f>L138+'Emission factors'!$I$16*'GHG Estimation'!L534+'Emission factors'!$I$17*'GHG Estimation'!L930</f>
        <v>0</v>
      </c>
      <c r="M1722" s="92">
        <f>M138+'Emission factors'!$I$16*'GHG Estimation'!M534+'Emission factors'!$I$17*'GHG Estimation'!M930</f>
        <v>0</v>
      </c>
      <c r="N1722" s="92">
        <f>N138+'Emission factors'!$I$16*'GHG Estimation'!N534+'Emission factors'!$I$17*'GHG Estimation'!N930</f>
        <v>0</v>
      </c>
      <c r="O1722" s="92">
        <f>O138+'Emission factors'!$I$16*'GHG Estimation'!O534+'Emission factors'!$I$17*'GHG Estimation'!O930</f>
        <v>0</v>
      </c>
      <c r="P1722" s="92">
        <f>P138+'Emission factors'!$I$16*'GHG Estimation'!P534+'Emission factors'!$I$17*'GHG Estimation'!P930</f>
        <v>0</v>
      </c>
      <c r="Q1722" s="92">
        <f>Q138+'Emission factors'!$I$16*'GHG Estimation'!Q534+'Emission factors'!$I$17*'GHG Estimation'!Q930</f>
        <v>0</v>
      </c>
      <c r="R1722" s="98">
        <f>R138+'Emission factors'!$I$16*'GHG Estimation'!R534+'Emission factors'!$I$17*'GHG Estimation'!R930</f>
        <v>1121.6200227943498</v>
      </c>
      <c r="S1722" s="98">
        <f>S138+'Emission factors'!$I$16*'GHG Estimation'!S534+'Emission factors'!$I$17*'GHG Estimation'!S930</f>
        <v>3340.5098970727495</v>
      </c>
      <c r="T1722" s="98">
        <f>T138+'Emission factors'!$I$16*'GHG Estimation'!T534+'Emission factors'!$I$17*'GHG Estimation'!T930</f>
        <v>14317.183631941502</v>
      </c>
      <c r="U1722" s="98">
        <f>U138+'Emission factors'!$I$16*'GHG Estimation'!U534+'Emission factors'!$I$17*'GHG Estimation'!U930</f>
        <v>26228.587486433331</v>
      </c>
    </row>
    <row r="1723" spans="1:21" x14ac:dyDescent="0.25">
      <c r="A1723" s="92" t="s">
        <v>11</v>
      </c>
      <c r="B1723" s="92" t="s">
        <v>12</v>
      </c>
      <c r="C1723" s="92" t="s">
        <v>13</v>
      </c>
      <c r="D1723" s="92" t="s">
        <v>14</v>
      </c>
      <c r="E1723" s="92" t="s">
        <v>26</v>
      </c>
      <c r="G1723" s="92" t="s">
        <v>97</v>
      </c>
      <c r="H1723" s="92" t="s">
        <v>93</v>
      </c>
      <c r="I1723" s="88" t="s">
        <v>228</v>
      </c>
      <c r="L1723" s="92">
        <f>L139+'Emission factors'!$I$16*'GHG Estimation'!L535+'Emission factors'!$I$17*'GHG Estimation'!L931</f>
        <v>0</v>
      </c>
      <c r="M1723" s="92">
        <f>M139+'Emission factors'!$I$16*'GHG Estimation'!M535+'Emission factors'!$I$17*'GHG Estimation'!M931</f>
        <v>0</v>
      </c>
      <c r="N1723" s="92">
        <f>N139+'Emission factors'!$I$16*'GHG Estimation'!N535+'Emission factors'!$I$17*'GHG Estimation'!N931</f>
        <v>0</v>
      </c>
      <c r="O1723" s="92">
        <f>O139+'Emission factors'!$I$16*'GHG Estimation'!O535+'Emission factors'!$I$17*'GHG Estimation'!O931</f>
        <v>0</v>
      </c>
      <c r="P1723" s="92">
        <f>P139+'Emission factors'!$I$16*'GHG Estimation'!P535+'Emission factors'!$I$17*'GHG Estimation'!P931</f>
        <v>0</v>
      </c>
      <c r="Q1723" s="92">
        <f>Q139+'Emission factors'!$I$16*'GHG Estimation'!Q535+'Emission factors'!$I$17*'GHG Estimation'!Q931</f>
        <v>0</v>
      </c>
      <c r="R1723" s="92">
        <f>R139+'Emission factors'!$I$16*'GHG Estimation'!R535+'Emission factors'!$I$17*'GHG Estimation'!R931</f>
        <v>0</v>
      </c>
      <c r="S1723" s="92">
        <f>S139+'Emission factors'!$I$16*'GHG Estimation'!S535+'Emission factors'!$I$17*'GHG Estimation'!S931</f>
        <v>0</v>
      </c>
      <c r="T1723" s="92">
        <f>T139+'Emission factors'!$I$16*'GHG Estimation'!T535+'Emission factors'!$I$17*'GHG Estimation'!T931</f>
        <v>0</v>
      </c>
      <c r="U1723" s="92">
        <f>U139+'Emission factors'!$I$16*'GHG Estimation'!U535+'Emission factors'!$I$17*'GHG Estimation'!U931</f>
        <v>0</v>
      </c>
    </row>
    <row r="1724" spans="1:21" x14ac:dyDescent="0.25">
      <c r="A1724" s="92" t="s">
        <v>11</v>
      </c>
      <c r="B1724" s="92" t="s">
        <v>12</v>
      </c>
      <c r="C1724" s="92" t="s">
        <v>13</v>
      </c>
      <c r="D1724" s="92" t="s">
        <v>14</v>
      </c>
      <c r="E1724" s="92" t="s">
        <v>26</v>
      </c>
      <c r="G1724" s="92" t="s">
        <v>97</v>
      </c>
      <c r="H1724" s="92" t="s">
        <v>93</v>
      </c>
      <c r="I1724" s="88" t="s">
        <v>202</v>
      </c>
      <c r="L1724" s="92">
        <f>L140+'Emission factors'!$I$16*'GHG Estimation'!L536+'Emission factors'!$I$17*'GHG Estimation'!L932</f>
        <v>0</v>
      </c>
      <c r="M1724" s="92">
        <f>M140+'Emission factors'!$I$16*'GHG Estimation'!M536+'Emission factors'!$I$17*'GHG Estimation'!M932</f>
        <v>0</v>
      </c>
      <c r="N1724" s="92">
        <f>N140+'Emission factors'!$I$16*'GHG Estimation'!N536+'Emission factors'!$I$17*'GHG Estimation'!N932</f>
        <v>0</v>
      </c>
      <c r="O1724" s="92">
        <f>O140+'Emission factors'!$I$16*'GHG Estimation'!O536+'Emission factors'!$I$17*'GHG Estimation'!O932</f>
        <v>0</v>
      </c>
      <c r="P1724" s="92">
        <f>P140+'Emission factors'!$I$16*'GHG Estimation'!P536+'Emission factors'!$I$17*'GHG Estimation'!P932</f>
        <v>0</v>
      </c>
      <c r="Q1724" s="92">
        <f>Q140+'Emission factors'!$I$16*'GHG Estimation'!Q536+'Emission factors'!$I$17*'GHG Estimation'!Q932</f>
        <v>0</v>
      </c>
      <c r="R1724" s="92">
        <f>R140+'Emission factors'!$I$16*'GHG Estimation'!R536+'Emission factors'!$I$17*'GHG Estimation'!R932</f>
        <v>0</v>
      </c>
      <c r="S1724" s="92">
        <f>S140+'Emission factors'!$I$16*'GHG Estimation'!S536+'Emission factors'!$I$17*'GHG Estimation'!S932</f>
        <v>0</v>
      </c>
      <c r="T1724" s="92">
        <f>T140+'Emission factors'!$I$16*'GHG Estimation'!T536+'Emission factors'!$I$17*'GHG Estimation'!T932</f>
        <v>0</v>
      </c>
      <c r="U1724" s="92">
        <f>U140+'Emission factors'!$I$16*'GHG Estimation'!U536+'Emission factors'!$I$17*'GHG Estimation'!U932</f>
        <v>0</v>
      </c>
    </row>
    <row r="1725" spans="1:21" x14ac:dyDescent="0.25">
      <c r="A1725" s="92" t="s">
        <v>11</v>
      </c>
      <c r="B1725" s="92" t="s">
        <v>12</v>
      </c>
      <c r="C1725" s="92" t="s">
        <v>13</v>
      </c>
      <c r="D1725" s="92" t="s">
        <v>14</v>
      </c>
      <c r="E1725" s="92" t="s">
        <v>26</v>
      </c>
      <c r="G1725" s="92" t="s">
        <v>97</v>
      </c>
      <c r="H1725" s="92" t="s">
        <v>93</v>
      </c>
      <c r="I1725" s="88" t="s">
        <v>190</v>
      </c>
      <c r="L1725" s="92">
        <f>L141+'Emission factors'!$I$16*'GHG Estimation'!L537+'Emission factors'!$I$17*'GHG Estimation'!L933</f>
        <v>0</v>
      </c>
      <c r="M1725" s="92">
        <f>M141+'Emission factors'!$I$16*'GHG Estimation'!M537+'Emission factors'!$I$17*'GHG Estimation'!M933</f>
        <v>0</v>
      </c>
      <c r="N1725" s="92">
        <f>N141+'Emission factors'!$I$16*'GHG Estimation'!N537+'Emission factors'!$I$17*'GHG Estimation'!N933</f>
        <v>0</v>
      </c>
      <c r="O1725" s="92">
        <f>O141+'Emission factors'!$I$16*'GHG Estimation'!O537+'Emission factors'!$I$17*'GHG Estimation'!O933</f>
        <v>0</v>
      </c>
      <c r="P1725" s="92">
        <f>P141+'Emission factors'!$I$16*'GHG Estimation'!P537+'Emission factors'!$I$17*'GHG Estimation'!P933</f>
        <v>0</v>
      </c>
      <c r="Q1725" s="92">
        <f>Q141+'Emission factors'!$I$16*'GHG Estimation'!Q537+'Emission factors'!$I$17*'GHG Estimation'!Q933</f>
        <v>0</v>
      </c>
      <c r="R1725" s="92">
        <f>R141+'Emission factors'!$I$16*'GHG Estimation'!R537+'Emission factors'!$I$17*'GHG Estimation'!R933</f>
        <v>0</v>
      </c>
      <c r="S1725" s="92">
        <f>S141+'Emission factors'!$I$16*'GHG Estimation'!S537+'Emission factors'!$I$17*'GHG Estimation'!S933</f>
        <v>0</v>
      </c>
      <c r="T1725" s="92">
        <f>T141+'Emission factors'!$I$16*'GHG Estimation'!T537+'Emission factors'!$I$17*'GHG Estimation'!T933</f>
        <v>0</v>
      </c>
      <c r="U1725" s="92">
        <f>U141+'Emission factors'!$I$16*'GHG Estimation'!U537+'Emission factors'!$I$17*'GHG Estimation'!U933</f>
        <v>0</v>
      </c>
    </row>
    <row r="1726" spans="1:21" x14ac:dyDescent="0.25">
      <c r="A1726" s="92" t="s">
        <v>11</v>
      </c>
      <c r="B1726" s="92" t="s">
        <v>12</v>
      </c>
      <c r="C1726" s="92" t="s">
        <v>13</v>
      </c>
      <c r="D1726" s="92" t="s">
        <v>14</v>
      </c>
      <c r="E1726" s="92" t="s">
        <v>26</v>
      </c>
      <c r="G1726" s="92" t="s">
        <v>97</v>
      </c>
      <c r="H1726" s="92" t="s">
        <v>93</v>
      </c>
      <c r="I1726" s="88" t="s">
        <v>210</v>
      </c>
      <c r="L1726" s="92">
        <f>L142+'Emission factors'!$I$16*'GHG Estimation'!L538+'Emission factors'!$I$17*'GHG Estimation'!L934</f>
        <v>0</v>
      </c>
      <c r="M1726" s="92">
        <f>M142+'Emission factors'!$I$16*'GHG Estimation'!M538+'Emission factors'!$I$17*'GHG Estimation'!M934</f>
        <v>0</v>
      </c>
      <c r="N1726" s="92">
        <f>N142+'Emission factors'!$I$16*'GHG Estimation'!N538+'Emission factors'!$I$17*'GHG Estimation'!N934</f>
        <v>0</v>
      </c>
      <c r="O1726" s="92">
        <f>O142+'Emission factors'!$I$16*'GHG Estimation'!O538+'Emission factors'!$I$17*'GHG Estimation'!O934</f>
        <v>0</v>
      </c>
      <c r="P1726" s="92">
        <f>P142+'Emission factors'!$I$16*'GHG Estimation'!P538+'Emission factors'!$I$17*'GHG Estimation'!P934</f>
        <v>0</v>
      </c>
      <c r="Q1726" s="92">
        <f>Q142+'Emission factors'!$I$16*'GHG Estimation'!Q538+'Emission factors'!$I$17*'GHG Estimation'!Q934</f>
        <v>0</v>
      </c>
      <c r="R1726" s="92">
        <f>R142+'Emission factors'!$I$16*'GHG Estimation'!R538+'Emission factors'!$I$17*'GHG Estimation'!R934</f>
        <v>0</v>
      </c>
      <c r="S1726" s="92">
        <f>S142+'Emission factors'!$I$16*'GHG Estimation'!S538+'Emission factors'!$I$17*'GHG Estimation'!S934</f>
        <v>0</v>
      </c>
      <c r="T1726" s="92">
        <f>T142+'Emission factors'!$I$16*'GHG Estimation'!T538+'Emission factors'!$I$17*'GHG Estimation'!T934</f>
        <v>0</v>
      </c>
      <c r="U1726" s="92">
        <f>U142+'Emission factors'!$I$16*'GHG Estimation'!U538+'Emission factors'!$I$17*'GHG Estimation'!U934</f>
        <v>0</v>
      </c>
    </row>
    <row r="1727" spans="1:21" x14ac:dyDescent="0.25">
      <c r="A1727" s="92" t="s">
        <v>11</v>
      </c>
      <c r="B1727" s="92" t="s">
        <v>12</v>
      </c>
      <c r="C1727" s="92" t="s">
        <v>13</v>
      </c>
      <c r="D1727" s="92" t="s">
        <v>14</v>
      </c>
      <c r="E1727" s="92" t="s">
        <v>26</v>
      </c>
      <c r="G1727" s="92" t="s">
        <v>97</v>
      </c>
      <c r="H1727" s="92" t="s">
        <v>93</v>
      </c>
      <c r="I1727" s="88" t="s">
        <v>199</v>
      </c>
      <c r="L1727" s="92">
        <f>L143+'Emission factors'!$I$16*'GHG Estimation'!L539+'Emission factors'!$I$17*'GHG Estimation'!L935</f>
        <v>0</v>
      </c>
      <c r="M1727" s="92">
        <f>M143+'Emission factors'!$I$16*'GHG Estimation'!M539+'Emission factors'!$I$17*'GHG Estimation'!M935</f>
        <v>0</v>
      </c>
      <c r="N1727" s="92">
        <f>N143+'Emission factors'!$I$16*'GHG Estimation'!N539+'Emission factors'!$I$17*'GHG Estimation'!N935</f>
        <v>0</v>
      </c>
      <c r="O1727" s="92">
        <f>O143+'Emission factors'!$I$16*'GHG Estimation'!O539+'Emission factors'!$I$17*'GHG Estimation'!O935</f>
        <v>0</v>
      </c>
      <c r="P1727" s="92">
        <f>P143+'Emission factors'!$I$16*'GHG Estimation'!P539+'Emission factors'!$I$17*'GHG Estimation'!P935</f>
        <v>0</v>
      </c>
      <c r="Q1727" s="92">
        <f>Q143+'Emission factors'!$I$16*'GHG Estimation'!Q539+'Emission factors'!$I$17*'GHG Estimation'!Q935</f>
        <v>0</v>
      </c>
      <c r="R1727" s="92">
        <f>R143+'Emission factors'!$I$16*'GHG Estimation'!R539+'Emission factors'!$I$17*'GHG Estimation'!R935</f>
        <v>0</v>
      </c>
      <c r="S1727" s="92">
        <f>S143+'Emission factors'!$I$16*'GHG Estimation'!S539+'Emission factors'!$I$17*'GHG Estimation'!S935</f>
        <v>0</v>
      </c>
      <c r="T1727" s="98">
        <f>T143+'Emission factors'!$I$16*'GHG Estimation'!T539+'Emission factors'!$I$17*'GHG Estimation'!T935</f>
        <v>180.54514022422501</v>
      </c>
      <c r="U1727" s="98">
        <f>U143+'Emission factors'!$I$16*'GHG Estimation'!U539+'Emission factors'!$I$17*'GHG Estimation'!U935</f>
        <v>60.181713408074991</v>
      </c>
    </row>
    <row r="1728" spans="1:21" x14ac:dyDescent="0.25">
      <c r="A1728" s="92" t="s">
        <v>11</v>
      </c>
      <c r="B1728" s="92" t="s">
        <v>12</v>
      </c>
      <c r="C1728" s="92" t="s">
        <v>13</v>
      </c>
      <c r="D1728" s="92" t="s">
        <v>14</v>
      </c>
      <c r="E1728" s="92" t="s">
        <v>26</v>
      </c>
      <c r="G1728" s="92" t="s">
        <v>97</v>
      </c>
      <c r="H1728" s="92" t="s">
        <v>93</v>
      </c>
      <c r="I1728" s="88" t="s">
        <v>233</v>
      </c>
      <c r="L1728" s="92">
        <f>L144+'Emission factors'!$I$16*'GHG Estimation'!L540+'Emission factors'!$I$17*'GHG Estimation'!L936</f>
        <v>0</v>
      </c>
      <c r="M1728" s="92">
        <f>M144+'Emission factors'!$I$16*'GHG Estimation'!M540+'Emission factors'!$I$17*'GHG Estimation'!M936</f>
        <v>0</v>
      </c>
      <c r="N1728" s="92">
        <f>N144+'Emission factors'!$I$16*'GHG Estimation'!N540+'Emission factors'!$I$17*'GHG Estimation'!N936</f>
        <v>0</v>
      </c>
      <c r="O1728" s="92">
        <f>O144+'Emission factors'!$I$16*'GHG Estimation'!O540+'Emission factors'!$I$17*'GHG Estimation'!O936</f>
        <v>0</v>
      </c>
      <c r="P1728" s="92">
        <f>P144+'Emission factors'!$I$16*'GHG Estimation'!P540+'Emission factors'!$I$17*'GHG Estimation'!P936</f>
        <v>0</v>
      </c>
      <c r="Q1728" s="92">
        <f>Q144+'Emission factors'!$I$16*'GHG Estimation'!Q540+'Emission factors'!$I$17*'GHG Estimation'!Q936</f>
        <v>0</v>
      </c>
      <c r="R1728" s="92">
        <f>R144+'Emission factors'!$I$16*'GHG Estimation'!R540+'Emission factors'!$I$17*'GHG Estimation'!R936</f>
        <v>0</v>
      </c>
      <c r="S1728" s="92">
        <f>S144+'Emission factors'!$I$16*'GHG Estimation'!S540+'Emission factors'!$I$17*'GHG Estimation'!S936</f>
        <v>0</v>
      </c>
      <c r="T1728" s="92">
        <f>T144+'Emission factors'!$I$16*'GHG Estimation'!T540+'Emission factors'!$I$17*'GHG Estimation'!T936</f>
        <v>0</v>
      </c>
      <c r="U1728" s="92">
        <f>U144+'Emission factors'!$I$16*'GHG Estimation'!U540+'Emission factors'!$I$17*'GHG Estimation'!U936</f>
        <v>0</v>
      </c>
    </row>
    <row r="1729" spans="1:21" x14ac:dyDescent="0.25">
      <c r="A1729" s="92" t="s">
        <v>11</v>
      </c>
      <c r="B1729" s="92" t="s">
        <v>12</v>
      </c>
      <c r="C1729" s="92" t="s">
        <v>13</v>
      </c>
      <c r="D1729" s="92" t="s">
        <v>14</v>
      </c>
      <c r="E1729" s="92" t="s">
        <v>26</v>
      </c>
      <c r="G1729" s="92" t="s">
        <v>97</v>
      </c>
      <c r="H1729" s="92" t="s">
        <v>93</v>
      </c>
      <c r="I1729" s="88" t="s">
        <v>200</v>
      </c>
      <c r="L1729" s="92">
        <f>L145+'Emission factors'!$I$16*'GHG Estimation'!L541+'Emission factors'!$I$17*'GHG Estimation'!L937</f>
        <v>0</v>
      </c>
      <c r="M1729" s="92">
        <f>M145+'Emission factors'!$I$16*'GHG Estimation'!M541+'Emission factors'!$I$17*'GHG Estimation'!M937</f>
        <v>0</v>
      </c>
      <c r="N1729" s="92">
        <f>N145+'Emission factors'!$I$16*'GHG Estimation'!N541+'Emission factors'!$I$17*'GHG Estimation'!N937</f>
        <v>0</v>
      </c>
      <c r="O1729" s="98">
        <f>O145+'Emission factors'!$I$16*'GHG Estimation'!O541+'Emission factors'!$I$17*'GHG Estimation'!O937</f>
        <v>314.01899858452498</v>
      </c>
      <c r="P1729" s="98">
        <f>P145+'Emission factors'!$I$16*'GHG Estimation'!P541+'Emission factors'!$I$17*'GHG Estimation'!P937</f>
        <v>373.81877908792495</v>
      </c>
      <c r="Q1729" s="98">
        <f>Q145+'Emission factors'!$I$16*'GHG Estimation'!Q541+'Emission factors'!$I$17*'GHG Estimation'!Q937</f>
        <v>197.37357167714998</v>
      </c>
      <c r="R1729" s="98">
        <f>R145+'Emission factors'!$I$16*'GHG Estimation'!R541+'Emission factors'!$I$17*'GHG Estimation'!R937</f>
        <v>482.23316217209992</v>
      </c>
      <c r="S1729" s="98">
        <f>S145+'Emission factors'!$I$16*'GHG Estimation'!S541+'Emission factors'!$I$17*'GHG Estimation'!S937</f>
        <v>350.16232264530004</v>
      </c>
      <c r="T1729" s="98">
        <f>T145+'Emission factors'!$I$16*'GHG Estimation'!T541+'Emission factors'!$I$17*'GHG Estimation'!T937</f>
        <v>67.126656633899998</v>
      </c>
      <c r="U1729" s="92">
        <f>U145+'Emission factors'!$I$16*'GHG Estimation'!U541+'Emission factors'!$I$17*'GHG Estimation'!U937</f>
        <v>0</v>
      </c>
    </row>
    <row r="1730" spans="1:21" x14ac:dyDescent="0.25">
      <c r="A1730" s="92" t="s">
        <v>11</v>
      </c>
      <c r="B1730" s="92" t="s">
        <v>12</v>
      </c>
      <c r="C1730" s="92" t="s">
        <v>13</v>
      </c>
      <c r="D1730" s="92" t="s">
        <v>14</v>
      </c>
      <c r="E1730" s="92" t="s">
        <v>22</v>
      </c>
      <c r="G1730" s="92" t="s">
        <v>97</v>
      </c>
      <c r="H1730" s="92" t="s">
        <v>93</v>
      </c>
      <c r="I1730" s="88" t="s">
        <v>203</v>
      </c>
      <c r="J1730" s="92" t="s">
        <v>13</v>
      </c>
      <c r="L1730" s="98">
        <f>L146+'Emission factors'!$I$16*'GHG Estimation'!L542+'Emission factors'!$I$17*'GHG Estimation'!L938</f>
        <v>6625809.4638414197</v>
      </c>
      <c r="M1730" s="98">
        <f>M146+'Emission factors'!$I$16*'GHG Estimation'!M542+'Emission factors'!$I$17*'GHG Estimation'!M938</f>
        <v>7697909.6730589904</v>
      </c>
      <c r="N1730" s="98">
        <f>N146+'Emission factors'!$I$16*'GHG Estimation'!N542+'Emission factors'!$I$17*'GHG Estimation'!N938</f>
        <v>8850005.2147596143</v>
      </c>
      <c r="O1730" s="98">
        <f>O146+'Emission factors'!$I$16*'GHG Estimation'!O542+'Emission factors'!$I$17*'GHG Estimation'!O938</f>
        <v>9910704.0210869666</v>
      </c>
      <c r="P1730" s="98">
        <f>P146+'Emission factors'!$I$16*'GHG Estimation'!P542+'Emission factors'!$I$17*'GHG Estimation'!P938</f>
        <v>10601745.099369487</v>
      </c>
      <c r="Q1730" s="98">
        <f>Q146+'Emission factors'!$I$16*'GHG Estimation'!Q542+'Emission factors'!$I$17*'GHG Estimation'!Q938</f>
        <v>11338105.946307315</v>
      </c>
      <c r="R1730" s="98">
        <f>R146+'Emission factors'!$I$16*'GHG Estimation'!R542+'Emission factors'!$I$17*'GHG Estimation'!R938</f>
        <v>12364098.621632503</v>
      </c>
      <c r="S1730" s="98">
        <f>S146+'Emission factors'!$I$16*'GHG Estimation'!S542+'Emission factors'!$I$17*'GHG Estimation'!S938</f>
        <v>13066579.980355185</v>
      </c>
      <c r="T1730" s="98">
        <f>T146+'Emission factors'!$I$16*'GHG Estimation'!T542+'Emission factors'!$I$17*'GHG Estimation'!T938</f>
        <v>13279047.487222819</v>
      </c>
      <c r="U1730" s="98">
        <f>U146+'Emission factors'!$I$16*'GHG Estimation'!U542+'Emission factors'!$I$17*'GHG Estimation'!U938</f>
        <v>8922039.5388664268</v>
      </c>
    </row>
    <row r="1731" spans="1:21" x14ac:dyDescent="0.25">
      <c r="A1731" s="92" t="s">
        <v>11</v>
      </c>
      <c r="B1731" s="92" t="s">
        <v>12</v>
      </c>
      <c r="C1731" s="92" t="s">
        <v>13</v>
      </c>
      <c r="D1731" s="92" t="s">
        <v>14</v>
      </c>
      <c r="E1731" s="92" t="s">
        <v>22</v>
      </c>
      <c r="G1731" s="92" t="s">
        <v>97</v>
      </c>
      <c r="H1731" s="92" t="s">
        <v>93</v>
      </c>
      <c r="I1731" s="88" t="s">
        <v>227</v>
      </c>
      <c r="L1731" s="98">
        <f>L147+'Emission factors'!$I$16*'GHG Estimation'!L543+'Emission factors'!$I$17*'GHG Estimation'!L939</f>
        <v>139318.05369025847</v>
      </c>
      <c r="M1731" s="98">
        <f>M147+'Emission factors'!$I$16*'GHG Estimation'!M543+'Emission factors'!$I$17*'GHG Estimation'!M939</f>
        <v>158157.29403207439</v>
      </c>
      <c r="N1731" s="98">
        <f>N147+'Emission factors'!$I$16*'GHG Estimation'!N543+'Emission factors'!$I$17*'GHG Estimation'!N939</f>
        <v>168679.4565735042</v>
      </c>
      <c r="O1731" s="98">
        <f>O147+'Emission factors'!$I$16*'GHG Estimation'!O543+'Emission factors'!$I$17*'GHG Estimation'!O939</f>
        <v>169620.59095204523</v>
      </c>
      <c r="P1731" s="98">
        <f>P147+'Emission factors'!$I$16*'GHG Estimation'!P543+'Emission factors'!$I$17*'GHG Estimation'!P939</f>
        <v>171401.29221223795</v>
      </c>
      <c r="Q1731" s="98">
        <f>Q147+'Emission factors'!$I$16*'GHG Estimation'!Q543+'Emission factors'!$I$17*'GHG Estimation'!Q939</f>
        <v>176699.57969589211</v>
      </c>
      <c r="R1731" s="98">
        <f>R147+'Emission factors'!$I$16*'GHG Estimation'!R543+'Emission factors'!$I$17*'GHG Estimation'!R939</f>
        <v>174207.14511366092</v>
      </c>
      <c r="S1731" s="98">
        <f>S147+'Emission factors'!$I$16*'GHG Estimation'!S543+'Emission factors'!$I$17*'GHG Estimation'!S939</f>
        <v>176985.68004840639</v>
      </c>
      <c r="T1731" s="98">
        <f>T147+'Emission factors'!$I$16*'GHG Estimation'!T543+'Emission factors'!$I$17*'GHG Estimation'!T939</f>
        <v>226108.88888393962</v>
      </c>
      <c r="U1731" s="98">
        <f>U147+'Emission factors'!$I$16*'GHG Estimation'!U543+'Emission factors'!$I$17*'GHG Estimation'!U939</f>
        <v>242411.62869925136</v>
      </c>
    </row>
    <row r="1732" spans="1:21" x14ac:dyDescent="0.25">
      <c r="A1732" s="92" t="s">
        <v>11</v>
      </c>
      <c r="B1732" s="92" t="s">
        <v>12</v>
      </c>
      <c r="C1732" s="92" t="s">
        <v>13</v>
      </c>
      <c r="D1732" s="92" t="s">
        <v>14</v>
      </c>
      <c r="E1732" s="92" t="s">
        <v>22</v>
      </c>
      <c r="G1732" s="92" t="s">
        <v>97</v>
      </c>
      <c r="H1732" s="92" t="s">
        <v>93</v>
      </c>
      <c r="I1732" s="88" t="s">
        <v>191</v>
      </c>
      <c r="L1732" s="98">
        <f>L148+'Emission factors'!$I$16*'GHG Estimation'!L544+'Emission factors'!$I$17*'GHG Estimation'!L940</f>
        <v>84414.82290558143</v>
      </c>
      <c r="M1732" s="98">
        <f>M148+'Emission factors'!$I$16*'GHG Estimation'!M544+'Emission factors'!$I$17*'GHG Estimation'!M940</f>
        <v>94074.529977365091</v>
      </c>
      <c r="N1732" s="98">
        <f>N148+'Emission factors'!$I$16*'GHG Estimation'!N544+'Emission factors'!$I$17*'GHG Estimation'!N940</f>
        <v>95254.350971612323</v>
      </c>
      <c r="O1732" s="98">
        <f>O148+'Emission factors'!$I$16*'GHG Estimation'!O544+'Emission factors'!$I$17*'GHG Estimation'!O940</f>
        <v>104580.697673125</v>
      </c>
      <c r="P1732" s="98">
        <f>P148+'Emission factors'!$I$16*'GHG Estimation'!P544+'Emission factors'!$I$17*'GHG Estimation'!P940</f>
        <v>130834.07538759685</v>
      </c>
      <c r="Q1732" s="98">
        <f>Q148+'Emission factors'!$I$16*'GHG Estimation'!Q544+'Emission factors'!$I$17*'GHG Estimation'!Q940</f>
        <v>149975.42724716352</v>
      </c>
      <c r="R1732" s="98">
        <f>R148+'Emission factors'!$I$16*'GHG Estimation'!R544+'Emission factors'!$I$17*'GHG Estimation'!R940</f>
        <v>166221.76061384549</v>
      </c>
      <c r="S1732" s="98">
        <f>S148+'Emission factors'!$I$16*'GHG Estimation'!S544+'Emission factors'!$I$17*'GHG Estimation'!S940</f>
        <v>179953.89701187698</v>
      </c>
      <c r="T1732" s="98">
        <f>T148+'Emission factors'!$I$16*'GHG Estimation'!T544+'Emission factors'!$I$17*'GHG Estimation'!T940</f>
        <v>213000.72411755702</v>
      </c>
      <c r="U1732" s="98">
        <f>U148+'Emission factors'!$I$16*'GHG Estimation'!U544+'Emission factors'!$I$17*'GHG Estimation'!U940</f>
        <v>223848.3761453332</v>
      </c>
    </row>
    <row r="1733" spans="1:21" x14ac:dyDescent="0.25">
      <c r="A1733" s="92" t="s">
        <v>11</v>
      </c>
      <c r="B1733" s="92" t="s">
        <v>12</v>
      </c>
      <c r="C1733" s="92" t="s">
        <v>13</v>
      </c>
      <c r="D1733" s="92" t="s">
        <v>14</v>
      </c>
      <c r="E1733" s="92" t="s">
        <v>22</v>
      </c>
      <c r="G1733" s="92" t="s">
        <v>97</v>
      </c>
      <c r="H1733" s="92" t="s">
        <v>93</v>
      </c>
      <c r="I1733" s="88" t="s">
        <v>192</v>
      </c>
      <c r="L1733" s="98">
        <f>L149+'Emission factors'!$I$16*'GHG Estimation'!L545+'Emission factors'!$I$17*'GHG Estimation'!L941</f>
        <v>896926.02075393219</v>
      </c>
      <c r="M1733" s="98">
        <f>M149+'Emission factors'!$I$16*'GHG Estimation'!M545+'Emission factors'!$I$17*'GHG Estimation'!M941</f>
        <v>990044.05744099501</v>
      </c>
      <c r="N1733" s="98">
        <f>N149+'Emission factors'!$I$16*'GHG Estimation'!N545+'Emission factors'!$I$17*'GHG Estimation'!N941</f>
        <v>992770.67493156705</v>
      </c>
      <c r="O1733" s="98">
        <f>O149+'Emission factors'!$I$16*'GHG Estimation'!O545+'Emission factors'!$I$17*'GHG Estimation'!O941</f>
        <v>1081403.1181882268</v>
      </c>
      <c r="P1733" s="98">
        <f>P149+'Emission factors'!$I$16*'GHG Estimation'!P545+'Emission factors'!$I$17*'GHG Estimation'!P941</f>
        <v>1241195.6357853876</v>
      </c>
      <c r="Q1733" s="98">
        <f>Q149+'Emission factors'!$I$16*'GHG Estimation'!Q545+'Emission factors'!$I$17*'GHG Estimation'!Q941</f>
        <v>1382552.3792828196</v>
      </c>
      <c r="R1733" s="98">
        <f>R149+'Emission factors'!$I$16*'GHG Estimation'!R545+'Emission factors'!$I$17*'GHG Estimation'!R941</f>
        <v>1517900.2555638379</v>
      </c>
      <c r="S1733" s="98">
        <f>S149+'Emission factors'!$I$16*'GHG Estimation'!S545+'Emission factors'!$I$17*'GHG Estimation'!S941</f>
        <v>1551150.4819030638</v>
      </c>
      <c r="T1733" s="98">
        <f>T149+'Emission factors'!$I$16*'GHG Estimation'!T545+'Emission factors'!$I$17*'GHG Estimation'!T941</f>
        <v>1681848.3009624896</v>
      </c>
      <c r="U1733" s="98">
        <f>U149+'Emission factors'!$I$16*'GHG Estimation'!U545+'Emission factors'!$I$17*'GHG Estimation'!U941</f>
        <v>1708432.6634674033</v>
      </c>
    </row>
    <row r="1734" spans="1:21" x14ac:dyDescent="0.25">
      <c r="A1734" s="92" t="s">
        <v>11</v>
      </c>
      <c r="B1734" s="92" t="s">
        <v>12</v>
      </c>
      <c r="C1734" s="92" t="s">
        <v>13</v>
      </c>
      <c r="D1734" s="92" t="s">
        <v>14</v>
      </c>
      <c r="E1734" s="92" t="s">
        <v>22</v>
      </c>
      <c r="G1734" s="92" t="s">
        <v>97</v>
      </c>
      <c r="H1734" s="92" t="s">
        <v>93</v>
      </c>
      <c r="I1734" s="88" t="s">
        <v>206</v>
      </c>
      <c r="L1734" s="98">
        <f>L150+'Emission factors'!$I$16*'GHG Estimation'!L546+'Emission factors'!$I$17*'GHG Estimation'!L942</f>
        <v>1315976.2300159254</v>
      </c>
      <c r="M1734" s="98">
        <f>M150+'Emission factors'!$I$16*'GHG Estimation'!M546+'Emission factors'!$I$17*'GHG Estimation'!M942</f>
        <v>1414194.6433122589</v>
      </c>
      <c r="N1734" s="98">
        <f>N150+'Emission factors'!$I$16*'GHG Estimation'!N546+'Emission factors'!$I$17*'GHG Estimation'!N942</f>
        <v>1538584.1136654553</v>
      </c>
      <c r="O1734" s="98">
        <f>O150+'Emission factors'!$I$16*'GHG Estimation'!O546+'Emission factors'!$I$17*'GHG Estimation'!O942</f>
        <v>1823810.8340038494</v>
      </c>
      <c r="P1734" s="98">
        <f>P150+'Emission factors'!$I$16*'GHG Estimation'!P546+'Emission factors'!$I$17*'GHG Estimation'!P942</f>
        <v>2170129.8684951956</v>
      </c>
      <c r="Q1734" s="98">
        <f>Q150+'Emission factors'!$I$16*'GHG Estimation'!Q546+'Emission factors'!$I$17*'GHG Estimation'!Q942</f>
        <v>2497703.5593811921</v>
      </c>
      <c r="R1734" s="98">
        <f>R150+'Emission factors'!$I$16*'GHG Estimation'!R546+'Emission factors'!$I$17*'GHG Estimation'!R942</f>
        <v>2701620.7837742269</v>
      </c>
      <c r="S1734" s="98">
        <f>S150+'Emission factors'!$I$16*'GHG Estimation'!S546+'Emission factors'!$I$17*'GHG Estimation'!S942</f>
        <v>2962474.8113726377</v>
      </c>
      <c r="T1734" s="98">
        <f>T150+'Emission factors'!$I$16*'GHG Estimation'!T546+'Emission factors'!$I$17*'GHG Estimation'!T942</f>
        <v>3174675.7805213435</v>
      </c>
      <c r="U1734" s="98">
        <f>U150+'Emission factors'!$I$16*'GHG Estimation'!U546+'Emission factors'!$I$17*'GHG Estimation'!U942</f>
        <v>3093442.1433490491</v>
      </c>
    </row>
    <row r="1735" spans="1:21" x14ac:dyDescent="0.25">
      <c r="A1735" s="92" t="s">
        <v>11</v>
      </c>
      <c r="B1735" s="92" t="s">
        <v>12</v>
      </c>
      <c r="C1735" s="92" t="s">
        <v>13</v>
      </c>
      <c r="D1735" s="92" t="s">
        <v>14</v>
      </c>
      <c r="E1735" s="92" t="s">
        <v>22</v>
      </c>
      <c r="G1735" s="92" t="s">
        <v>97</v>
      </c>
      <c r="H1735" s="92" t="s">
        <v>93</v>
      </c>
      <c r="I1735" s="88" t="s">
        <v>220</v>
      </c>
      <c r="L1735" s="98">
        <f>L151+'Emission factors'!$I$16*'GHG Estimation'!L547+'Emission factors'!$I$17*'GHG Estimation'!L943</f>
        <v>93703.671274230292</v>
      </c>
      <c r="M1735" s="98">
        <f>M151+'Emission factors'!$I$16*'GHG Estimation'!M547+'Emission factors'!$I$17*'GHG Estimation'!M943</f>
        <v>102930.2657606006</v>
      </c>
      <c r="N1735" s="98">
        <f>N151+'Emission factors'!$I$16*'GHG Estimation'!N547+'Emission factors'!$I$17*'GHG Estimation'!N943</f>
        <v>102945.2446626473</v>
      </c>
      <c r="O1735" s="98">
        <f>O151+'Emission factors'!$I$16*'GHG Estimation'!O547+'Emission factors'!$I$17*'GHG Estimation'!O943</f>
        <v>103625.12429887037</v>
      </c>
      <c r="P1735" s="98">
        <f>P151+'Emission factors'!$I$16*'GHG Estimation'!P547+'Emission factors'!$I$17*'GHG Estimation'!P943</f>
        <v>106313.88105942892</v>
      </c>
      <c r="Q1735" s="98">
        <f>Q151+'Emission factors'!$I$16*'GHG Estimation'!Q547+'Emission factors'!$I$17*'GHG Estimation'!Q943</f>
        <v>111011.36776261342</v>
      </c>
      <c r="R1735" s="98">
        <f>R151+'Emission factors'!$I$16*'GHG Estimation'!R547+'Emission factors'!$I$17*'GHG Estimation'!R943</f>
        <v>109315.98353041666</v>
      </c>
      <c r="S1735" s="98">
        <f>S151+'Emission factors'!$I$16*'GHG Estimation'!S547+'Emission factors'!$I$17*'GHG Estimation'!S943</f>
        <v>108336.89857178769</v>
      </c>
      <c r="T1735" s="98">
        <f>T151+'Emission factors'!$I$16*'GHG Estimation'!T547+'Emission factors'!$I$17*'GHG Estimation'!T943</f>
        <v>104431.131073991</v>
      </c>
      <c r="U1735" s="98">
        <f>U151+'Emission factors'!$I$16*'GHG Estimation'!U547+'Emission factors'!$I$17*'GHG Estimation'!U943</f>
        <v>113338.37000978754</v>
      </c>
    </row>
    <row r="1736" spans="1:21" x14ac:dyDescent="0.25">
      <c r="A1736" s="92" t="s">
        <v>11</v>
      </c>
      <c r="B1736" s="92" t="s">
        <v>12</v>
      </c>
      <c r="C1736" s="92" t="s">
        <v>13</v>
      </c>
      <c r="D1736" s="92" t="s">
        <v>14</v>
      </c>
      <c r="E1736" s="92" t="s">
        <v>22</v>
      </c>
      <c r="G1736" s="92" t="s">
        <v>97</v>
      </c>
      <c r="H1736" s="92" t="s">
        <v>93</v>
      </c>
      <c r="I1736" s="88" t="s">
        <v>193</v>
      </c>
      <c r="L1736" s="98">
        <f>L152+'Emission factors'!$I$16*'GHG Estimation'!L548+'Emission factors'!$I$17*'GHG Estimation'!L944</f>
        <v>995663.23945763381</v>
      </c>
      <c r="M1736" s="98">
        <f>M152+'Emission factors'!$I$16*'GHG Estimation'!M548+'Emission factors'!$I$17*'GHG Estimation'!M944</f>
        <v>1138196.8570147872</v>
      </c>
      <c r="N1736" s="98">
        <f>N152+'Emission factors'!$I$16*'GHG Estimation'!N548+'Emission factors'!$I$17*'GHG Estimation'!N944</f>
        <v>1252747.0950057309</v>
      </c>
      <c r="O1736" s="98">
        <f>O152+'Emission factors'!$I$16*'GHG Estimation'!O548+'Emission factors'!$I$17*'GHG Estimation'!O944</f>
        <v>1383840.6357659316</v>
      </c>
      <c r="P1736" s="98">
        <f>P152+'Emission factors'!$I$16*'GHG Estimation'!P548+'Emission factors'!$I$17*'GHG Estimation'!P944</f>
        <v>1463567.4781306584</v>
      </c>
      <c r="Q1736" s="98">
        <f>Q152+'Emission factors'!$I$16*'GHG Estimation'!Q548+'Emission factors'!$I$17*'GHG Estimation'!Q944</f>
        <v>1589557.3780318319</v>
      </c>
      <c r="R1736" s="98">
        <f>R152+'Emission factors'!$I$16*'GHG Estimation'!R548+'Emission factors'!$I$17*'GHG Estimation'!R944</f>
        <v>1758666.9446340885</v>
      </c>
      <c r="S1736" s="98">
        <f>S152+'Emission factors'!$I$16*'GHG Estimation'!S548+'Emission factors'!$I$17*'GHG Estimation'!S944</f>
        <v>2048702.2951770108</v>
      </c>
      <c r="T1736" s="98">
        <f>T152+'Emission factors'!$I$16*'GHG Estimation'!T548+'Emission factors'!$I$17*'GHG Estimation'!T944</f>
        <v>2550415.7869608486</v>
      </c>
      <c r="U1736" s="98">
        <f>U152+'Emission factors'!$I$16*'GHG Estimation'!U548+'Emission factors'!$I$17*'GHG Estimation'!U944</f>
        <v>2728774.68004912</v>
      </c>
    </row>
    <row r="1737" spans="1:21" x14ac:dyDescent="0.25">
      <c r="A1737" s="92" t="s">
        <v>11</v>
      </c>
      <c r="B1737" s="92" t="s">
        <v>12</v>
      </c>
      <c r="C1737" s="92" t="s">
        <v>13</v>
      </c>
      <c r="D1737" s="92" t="s">
        <v>14</v>
      </c>
      <c r="E1737" s="92" t="s">
        <v>22</v>
      </c>
      <c r="G1737" s="92" t="s">
        <v>97</v>
      </c>
      <c r="H1737" s="92" t="s">
        <v>93</v>
      </c>
      <c r="I1737" s="88" t="s">
        <v>259</v>
      </c>
      <c r="L1737" s="98">
        <f>L153+'Emission factors'!$I$16*'GHG Estimation'!L549+'Emission factors'!$I$17*'GHG Estimation'!L945</f>
        <v>163107.82570040252</v>
      </c>
      <c r="M1737" s="98">
        <f>M153+'Emission factors'!$I$16*'GHG Estimation'!M549+'Emission factors'!$I$17*'GHG Estimation'!M945</f>
        <v>158104.603952092</v>
      </c>
      <c r="N1737" s="98">
        <f>N153+'Emission factors'!$I$16*'GHG Estimation'!N549+'Emission factors'!$I$17*'GHG Estimation'!N945</f>
        <v>145906.04450160076</v>
      </c>
      <c r="O1737" s="98">
        <f>O153+'Emission factors'!$I$16*'GHG Estimation'!O549+'Emission factors'!$I$17*'GHG Estimation'!O945</f>
        <v>139760.06735733812</v>
      </c>
      <c r="P1737" s="98">
        <f>P153+'Emission factors'!$I$16*'GHG Estimation'!P549+'Emission factors'!$I$17*'GHG Estimation'!P945</f>
        <v>146398.69040030762</v>
      </c>
      <c r="Q1737" s="98">
        <f>Q153+'Emission factors'!$I$16*'GHG Estimation'!Q549+'Emission factors'!$I$17*'GHG Estimation'!Q945</f>
        <v>155233.56493333925</v>
      </c>
      <c r="R1737" s="98">
        <f>R153+'Emission factors'!$I$16*'GHG Estimation'!R549+'Emission factors'!$I$17*'GHG Estimation'!R945</f>
        <v>159900.8483706697</v>
      </c>
      <c r="S1737" s="98">
        <f>S153+'Emission factors'!$I$16*'GHG Estimation'!S549+'Emission factors'!$I$17*'GHG Estimation'!S945</f>
        <v>177133.37132934402</v>
      </c>
      <c r="T1737" s="98">
        <f>T153+'Emission factors'!$I$16*'GHG Estimation'!T549+'Emission factors'!$I$17*'GHG Estimation'!T945</f>
        <v>219458.82736280281</v>
      </c>
      <c r="U1737" s="98">
        <f>U153+'Emission factors'!$I$16*'GHG Estimation'!U549+'Emission factors'!$I$17*'GHG Estimation'!U945</f>
        <v>277496.35546716762</v>
      </c>
    </row>
    <row r="1738" spans="1:21" x14ac:dyDescent="0.25">
      <c r="A1738" s="92" t="s">
        <v>11</v>
      </c>
      <c r="B1738" s="92" t="s">
        <v>12</v>
      </c>
      <c r="C1738" s="92" t="s">
        <v>13</v>
      </c>
      <c r="D1738" s="92" t="s">
        <v>14</v>
      </c>
      <c r="E1738" s="92" t="s">
        <v>22</v>
      </c>
      <c r="G1738" s="92" t="s">
        <v>97</v>
      </c>
      <c r="H1738" s="92" t="s">
        <v>93</v>
      </c>
      <c r="I1738" s="88" t="s">
        <v>223</v>
      </c>
      <c r="L1738" s="98">
        <f>L154+'Emission factors'!$I$16*'GHG Estimation'!L550+'Emission factors'!$I$17*'GHG Estimation'!L946</f>
        <v>134288.63229911029</v>
      </c>
      <c r="M1738" s="98">
        <f>M154+'Emission factors'!$I$16*'GHG Estimation'!M550+'Emission factors'!$I$17*'GHG Estimation'!M946</f>
        <v>120535.23972319791</v>
      </c>
      <c r="N1738" s="98">
        <f>N154+'Emission factors'!$I$16*'GHG Estimation'!N550+'Emission factors'!$I$17*'GHG Estimation'!N946</f>
        <v>108033.2825124142</v>
      </c>
      <c r="O1738" s="98">
        <f>O154+'Emission factors'!$I$16*'GHG Estimation'!O550+'Emission factors'!$I$17*'GHG Estimation'!O946</f>
        <v>105535.16419413772</v>
      </c>
      <c r="P1738" s="98">
        <f>P154+'Emission factors'!$I$16*'GHG Estimation'!P550+'Emission factors'!$I$17*'GHG Estimation'!P946</f>
        <v>118045.42788437882</v>
      </c>
      <c r="Q1738" s="98">
        <f>Q154+'Emission factors'!$I$16*'GHG Estimation'!Q550+'Emission factors'!$I$17*'GHG Estimation'!Q946</f>
        <v>126392.15873441673</v>
      </c>
      <c r="R1738" s="98">
        <f>R154+'Emission factors'!$I$16*'GHG Estimation'!R550+'Emission factors'!$I$17*'GHG Estimation'!R946</f>
        <v>139917.10843333608</v>
      </c>
      <c r="S1738" s="98">
        <f>S154+'Emission factors'!$I$16*'GHG Estimation'!S550+'Emission factors'!$I$17*'GHG Estimation'!S946</f>
        <v>172245.02988243906</v>
      </c>
      <c r="T1738" s="98">
        <f>T154+'Emission factors'!$I$16*'GHG Estimation'!T550+'Emission factors'!$I$17*'GHG Estimation'!T946</f>
        <v>212747.75057113566</v>
      </c>
      <c r="U1738" s="98">
        <f>U154+'Emission factors'!$I$16*'GHG Estimation'!U550+'Emission factors'!$I$17*'GHG Estimation'!U946</f>
        <v>214606.88558906349</v>
      </c>
    </row>
    <row r="1739" spans="1:21" x14ac:dyDescent="0.25">
      <c r="A1739" s="92" t="s">
        <v>11</v>
      </c>
      <c r="B1739" s="92" t="s">
        <v>12</v>
      </c>
      <c r="C1739" s="92" t="s">
        <v>13</v>
      </c>
      <c r="D1739" s="92" t="s">
        <v>14</v>
      </c>
      <c r="E1739" s="92" t="s">
        <v>22</v>
      </c>
      <c r="G1739" s="92" t="s">
        <v>97</v>
      </c>
      <c r="H1739" s="92" t="s">
        <v>93</v>
      </c>
      <c r="I1739" s="88" t="s">
        <v>221</v>
      </c>
      <c r="L1739" s="98">
        <f>L155+'Emission factors'!$I$16*'GHG Estimation'!L551+'Emission factors'!$I$17*'GHG Estimation'!L947</f>
        <v>2213838.0824819203</v>
      </c>
      <c r="M1739" s="98">
        <f>M155+'Emission factors'!$I$16*'GHG Estimation'!M551+'Emission factors'!$I$17*'GHG Estimation'!M947</f>
        <v>2512013.0810442986</v>
      </c>
      <c r="N1739" s="98">
        <f>N155+'Emission factors'!$I$16*'GHG Estimation'!N551+'Emission factors'!$I$17*'GHG Estimation'!N947</f>
        <v>2511041.5554271052</v>
      </c>
      <c r="O1739" s="98">
        <f>O155+'Emission factors'!$I$16*'GHG Estimation'!O551+'Emission factors'!$I$17*'GHG Estimation'!O947</f>
        <v>2277507.7251216727</v>
      </c>
      <c r="P1739" s="98">
        <f>P155+'Emission factors'!$I$16*'GHG Estimation'!P551+'Emission factors'!$I$17*'GHG Estimation'!P947</f>
        <v>2054744.1118416537</v>
      </c>
      <c r="Q1739" s="98">
        <f>Q155+'Emission factors'!$I$16*'GHG Estimation'!Q551+'Emission factors'!$I$17*'GHG Estimation'!Q947</f>
        <v>1633959.5847013874</v>
      </c>
      <c r="R1739" s="98">
        <f>R155+'Emission factors'!$I$16*'GHG Estimation'!R551+'Emission factors'!$I$17*'GHG Estimation'!R947</f>
        <v>1702223.1454802663</v>
      </c>
      <c r="S1739" s="98">
        <f>S155+'Emission factors'!$I$16*'GHG Estimation'!S551+'Emission factors'!$I$17*'GHG Estimation'!S947</f>
        <v>1948672.628410296</v>
      </c>
      <c r="T1739" s="98">
        <f>T155+'Emission factors'!$I$16*'GHG Estimation'!T551+'Emission factors'!$I$17*'GHG Estimation'!T947</f>
        <v>2333145.8434755304</v>
      </c>
      <c r="U1739" s="98">
        <f>U155+'Emission factors'!$I$16*'GHG Estimation'!U551+'Emission factors'!$I$17*'GHG Estimation'!U947</f>
        <v>2601353.3110119519</v>
      </c>
    </row>
    <row r="1740" spans="1:21" x14ac:dyDescent="0.25">
      <c r="A1740" s="92" t="s">
        <v>11</v>
      </c>
      <c r="B1740" s="92" t="s">
        <v>12</v>
      </c>
      <c r="C1740" s="92" t="s">
        <v>13</v>
      </c>
      <c r="D1740" s="92" t="s">
        <v>14</v>
      </c>
      <c r="E1740" s="92" t="s">
        <v>22</v>
      </c>
      <c r="G1740" s="92" t="s">
        <v>97</v>
      </c>
      <c r="H1740" s="92" t="s">
        <v>93</v>
      </c>
      <c r="I1740" s="88" t="s">
        <v>222</v>
      </c>
      <c r="L1740" s="98">
        <f>L156+'Emission factors'!$I$16*'GHG Estimation'!L552+'Emission factors'!$I$17*'GHG Estimation'!L948</f>
        <v>626318.52234298014</v>
      </c>
      <c r="M1740" s="98">
        <f>M156+'Emission factors'!$I$16*'GHG Estimation'!M552+'Emission factors'!$I$17*'GHG Estimation'!M948</f>
        <v>733168.02264611563</v>
      </c>
      <c r="N1740" s="98">
        <f>N156+'Emission factors'!$I$16*'GHG Estimation'!N552+'Emission factors'!$I$17*'GHG Estimation'!N948</f>
        <v>778871.88035617559</v>
      </c>
      <c r="O1740" s="98">
        <f>O156+'Emission factors'!$I$16*'GHG Estimation'!O552+'Emission factors'!$I$17*'GHG Estimation'!O948</f>
        <v>813395.88514429401</v>
      </c>
      <c r="P1740" s="98">
        <f>P156+'Emission factors'!$I$16*'GHG Estimation'!P552+'Emission factors'!$I$17*'GHG Estimation'!P948</f>
        <v>835657.51519879815</v>
      </c>
      <c r="Q1740" s="98">
        <f>Q156+'Emission factors'!$I$16*'GHG Estimation'!Q552+'Emission factors'!$I$17*'GHG Estimation'!Q948</f>
        <v>843035.63086877577</v>
      </c>
      <c r="R1740" s="98">
        <f>R156+'Emission factors'!$I$16*'GHG Estimation'!R552+'Emission factors'!$I$17*'GHG Estimation'!R948</f>
        <v>853955.86349422298</v>
      </c>
      <c r="S1740" s="98">
        <f>S156+'Emission factors'!$I$16*'GHG Estimation'!S552+'Emission factors'!$I$17*'GHG Estimation'!S948</f>
        <v>752557.93466437107</v>
      </c>
      <c r="T1740" s="98">
        <f>T156+'Emission factors'!$I$16*'GHG Estimation'!T552+'Emission factors'!$I$17*'GHG Estimation'!T948</f>
        <v>687322.67432873533</v>
      </c>
      <c r="U1740" s="98">
        <f>U156+'Emission factors'!$I$16*'GHG Estimation'!U552+'Emission factors'!$I$17*'GHG Estimation'!U948</f>
        <v>695915.67291876161</v>
      </c>
    </row>
    <row r="1741" spans="1:21" x14ac:dyDescent="0.25">
      <c r="A1741" s="92" t="s">
        <v>11</v>
      </c>
      <c r="B1741" s="92" t="s">
        <v>12</v>
      </c>
      <c r="C1741" s="92" t="s">
        <v>13</v>
      </c>
      <c r="D1741" s="92" t="s">
        <v>14</v>
      </c>
      <c r="E1741" s="92" t="s">
        <v>22</v>
      </c>
      <c r="G1741" s="92" t="s">
        <v>97</v>
      </c>
      <c r="H1741" s="92" t="s">
        <v>93</v>
      </c>
      <c r="I1741" s="88" t="s">
        <v>201</v>
      </c>
      <c r="L1741" s="98">
        <f>L157+'Emission factors'!$I$16*'GHG Estimation'!L553+'Emission factors'!$I$17*'GHG Estimation'!L949</f>
        <v>4692439.6772771552</v>
      </c>
      <c r="M1741" s="98">
        <f>M157+'Emission factors'!$I$16*'GHG Estimation'!M553+'Emission factors'!$I$17*'GHG Estimation'!M949</f>
        <v>5584140.7921388196</v>
      </c>
      <c r="N1741" s="98">
        <f>N157+'Emission factors'!$I$16*'GHG Estimation'!N553+'Emission factors'!$I$17*'GHG Estimation'!N949</f>
        <v>6086643.3023574846</v>
      </c>
      <c r="O1741" s="98">
        <f>O157+'Emission factors'!$I$16*'GHG Estimation'!O553+'Emission factors'!$I$17*'GHG Estimation'!O949</f>
        <v>6552367.9769147858</v>
      </c>
      <c r="P1741" s="98">
        <f>P157+'Emission factors'!$I$16*'GHG Estimation'!P553+'Emission factors'!$I$17*'GHG Estimation'!P949</f>
        <v>7031249.6082451157</v>
      </c>
      <c r="Q1741" s="98">
        <f>Q157+'Emission factors'!$I$16*'GHG Estimation'!Q553+'Emission factors'!$I$17*'GHG Estimation'!Q949</f>
        <v>7735892.6508645192</v>
      </c>
      <c r="R1741" s="98">
        <f>R157+'Emission factors'!$I$16*'GHG Estimation'!R553+'Emission factors'!$I$17*'GHG Estimation'!R949</f>
        <v>8889770.5477629751</v>
      </c>
      <c r="S1741" s="98">
        <f>S157+'Emission factors'!$I$16*'GHG Estimation'!S553+'Emission factors'!$I$17*'GHG Estimation'!S949</f>
        <v>9887737.2060199883</v>
      </c>
      <c r="T1741" s="98">
        <f>T157+'Emission factors'!$I$16*'GHG Estimation'!T553+'Emission factors'!$I$17*'GHG Estimation'!T949</f>
        <v>10491913.011391412</v>
      </c>
      <c r="U1741" s="98">
        <f>U157+'Emission factors'!$I$16*'GHG Estimation'!U553+'Emission factors'!$I$17*'GHG Estimation'!U949</f>
        <v>10848894.120147055</v>
      </c>
    </row>
    <row r="1742" spans="1:21" x14ac:dyDescent="0.25">
      <c r="A1742" s="92" t="s">
        <v>11</v>
      </c>
      <c r="B1742" s="92" t="s">
        <v>12</v>
      </c>
      <c r="C1742" s="92" t="s">
        <v>13</v>
      </c>
      <c r="D1742" s="92" t="s">
        <v>14</v>
      </c>
      <c r="E1742" s="92" t="s">
        <v>22</v>
      </c>
      <c r="G1742" s="92" t="s">
        <v>97</v>
      </c>
      <c r="H1742" s="92" t="s">
        <v>93</v>
      </c>
      <c r="I1742" s="88" t="s">
        <v>207</v>
      </c>
      <c r="L1742" s="98">
        <f>L158+'Emission factors'!$I$16*'GHG Estimation'!L554+'Emission factors'!$I$17*'GHG Estimation'!L950</f>
        <v>4017333.5004623155</v>
      </c>
      <c r="M1742" s="98">
        <f>M158+'Emission factors'!$I$16*'GHG Estimation'!M554+'Emission factors'!$I$17*'GHG Estimation'!M950</f>
        <v>4628150.4840823431</v>
      </c>
      <c r="N1742" s="98">
        <f>N158+'Emission factors'!$I$16*'GHG Estimation'!N554+'Emission factors'!$I$17*'GHG Estimation'!N950</f>
        <v>5191751.0823197095</v>
      </c>
      <c r="O1742" s="98">
        <f>O158+'Emission factors'!$I$16*'GHG Estimation'!O554+'Emission factors'!$I$17*'GHG Estimation'!O950</f>
        <v>5862672.2857328858</v>
      </c>
      <c r="P1742" s="98">
        <f>P158+'Emission factors'!$I$16*'GHG Estimation'!P554+'Emission factors'!$I$17*'GHG Estimation'!P950</f>
        <v>7037907.3270985233</v>
      </c>
      <c r="Q1742" s="98">
        <f>Q158+'Emission factors'!$I$16*'GHG Estimation'!Q554+'Emission factors'!$I$17*'GHG Estimation'!Q950</f>
        <v>7814239.403214057</v>
      </c>
      <c r="R1742" s="98">
        <f>R158+'Emission factors'!$I$16*'GHG Estimation'!R554+'Emission factors'!$I$17*'GHG Estimation'!R950</f>
        <v>8391009.8532356787</v>
      </c>
      <c r="S1742" s="98">
        <f>S158+'Emission factors'!$I$16*'GHG Estimation'!S554+'Emission factors'!$I$17*'GHG Estimation'!S950</f>
        <v>8740956.1273525581</v>
      </c>
      <c r="T1742" s="98">
        <f>T158+'Emission factors'!$I$16*'GHG Estimation'!T554+'Emission factors'!$I$17*'GHG Estimation'!T950</f>
        <v>8949741.0358843673</v>
      </c>
      <c r="U1742" s="98">
        <f>U158+'Emission factors'!$I$16*'GHG Estimation'!U554+'Emission factors'!$I$17*'GHG Estimation'!U950</f>
        <v>8811602.8074392639</v>
      </c>
    </row>
    <row r="1743" spans="1:21" x14ac:dyDescent="0.25">
      <c r="A1743" s="92" t="s">
        <v>11</v>
      </c>
      <c r="B1743" s="92" t="s">
        <v>12</v>
      </c>
      <c r="C1743" s="92" t="s">
        <v>13</v>
      </c>
      <c r="D1743" s="92" t="s">
        <v>14</v>
      </c>
      <c r="E1743" s="92" t="s">
        <v>22</v>
      </c>
      <c r="G1743" s="92" t="s">
        <v>97</v>
      </c>
      <c r="H1743" s="92" t="s">
        <v>93</v>
      </c>
      <c r="I1743" s="88" t="s">
        <v>218</v>
      </c>
      <c r="L1743" s="98">
        <f>L159+'Emission factors'!$I$16*'GHG Estimation'!L555+'Emission factors'!$I$17*'GHG Estimation'!L951</f>
        <v>508235.96671929304</v>
      </c>
      <c r="M1743" s="98">
        <f>M159+'Emission factors'!$I$16*'GHG Estimation'!M555+'Emission factors'!$I$17*'GHG Estimation'!M951</f>
        <v>576608.66049214825</v>
      </c>
      <c r="N1743" s="98">
        <f>N159+'Emission factors'!$I$16*'GHG Estimation'!N555+'Emission factors'!$I$17*'GHG Estimation'!N951</f>
        <v>598483.12270253082</v>
      </c>
      <c r="O1743" s="98">
        <f>O159+'Emission factors'!$I$16*'GHG Estimation'!O555+'Emission factors'!$I$17*'GHG Estimation'!O951</f>
        <v>597694.59993512486</v>
      </c>
      <c r="P1743" s="98">
        <f>P159+'Emission factors'!$I$16*'GHG Estimation'!P555+'Emission factors'!$I$17*'GHG Estimation'!P951</f>
        <v>643379.59367986245</v>
      </c>
      <c r="Q1743" s="98">
        <f>Q159+'Emission factors'!$I$16*'GHG Estimation'!Q555+'Emission factors'!$I$17*'GHG Estimation'!Q951</f>
        <v>715244.01150724723</v>
      </c>
      <c r="R1743" s="98">
        <f>R159+'Emission factors'!$I$16*'GHG Estimation'!R555+'Emission factors'!$I$17*'GHG Estimation'!R951</f>
        <v>787214.32578102977</v>
      </c>
      <c r="S1743" s="98">
        <f>S159+'Emission factors'!$I$16*'GHG Estimation'!S555+'Emission factors'!$I$17*'GHG Estimation'!S951</f>
        <v>888331.98896509293</v>
      </c>
      <c r="T1743" s="98">
        <f>T159+'Emission factors'!$I$16*'GHG Estimation'!T555+'Emission factors'!$I$17*'GHG Estimation'!T951</f>
        <v>929308.27723198081</v>
      </c>
      <c r="U1743" s="98">
        <f>U159+'Emission factors'!$I$16*'GHG Estimation'!U555+'Emission factors'!$I$17*'GHG Estimation'!U951</f>
        <v>922593.20359610056</v>
      </c>
    </row>
    <row r="1744" spans="1:21" x14ac:dyDescent="0.25">
      <c r="A1744" s="92" t="s">
        <v>11</v>
      </c>
      <c r="B1744" s="92" t="s">
        <v>12</v>
      </c>
      <c r="C1744" s="92" t="s">
        <v>13</v>
      </c>
      <c r="D1744" s="92" t="s">
        <v>14</v>
      </c>
      <c r="E1744" s="92" t="s">
        <v>22</v>
      </c>
      <c r="G1744" s="92" t="s">
        <v>97</v>
      </c>
      <c r="H1744" s="92" t="s">
        <v>93</v>
      </c>
      <c r="I1744" s="88" t="s">
        <v>194</v>
      </c>
      <c r="L1744" s="98">
        <f>L160+'Emission factors'!$I$16*'GHG Estimation'!L556+'Emission factors'!$I$17*'GHG Estimation'!L952</f>
        <v>601129.08446031145</v>
      </c>
      <c r="M1744" s="98">
        <f>M160+'Emission factors'!$I$16*'GHG Estimation'!M556+'Emission factors'!$I$17*'GHG Estimation'!M952</f>
        <v>654039.72494343179</v>
      </c>
      <c r="N1744" s="98">
        <f>N160+'Emission factors'!$I$16*'GHG Estimation'!N556+'Emission factors'!$I$17*'GHG Estimation'!N952</f>
        <v>669063.62017389294</v>
      </c>
      <c r="O1744" s="98">
        <f>O160+'Emission factors'!$I$16*'GHG Estimation'!O556+'Emission factors'!$I$17*'GHG Estimation'!O952</f>
        <v>675987.0883152067</v>
      </c>
      <c r="P1744" s="98">
        <f>P160+'Emission factors'!$I$16*'GHG Estimation'!P556+'Emission factors'!$I$17*'GHG Estimation'!P952</f>
        <v>762789.43078117806</v>
      </c>
      <c r="Q1744" s="98">
        <f>Q160+'Emission factors'!$I$16*'GHG Estimation'!Q556+'Emission factors'!$I$17*'GHG Estimation'!Q952</f>
        <v>806527.2570334815</v>
      </c>
      <c r="R1744" s="98">
        <f>R160+'Emission factors'!$I$16*'GHG Estimation'!R556+'Emission factors'!$I$17*'GHG Estimation'!R952</f>
        <v>897981.07837762497</v>
      </c>
      <c r="S1744" s="98">
        <f>S160+'Emission factors'!$I$16*'GHG Estimation'!S556+'Emission factors'!$I$17*'GHG Estimation'!S952</f>
        <v>991120.18502737139</v>
      </c>
      <c r="T1744" s="98">
        <f>T160+'Emission factors'!$I$16*'GHG Estimation'!T556+'Emission factors'!$I$17*'GHG Estimation'!T952</f>
        <v>1058356.9688361713</v>
      </c>
      <c r="U1744" s="98">
        <f>U160+'Emission factors'!$I$16*'GHG Estimation'!U556+'Emission factors'!$I$17*'GHG Estimation'!U952</f>
        <v>1013411.886578924</v>
      </c>
    </row>
    <row r="1745" spans="1:21" x14ac:dyDescent="0.25">
      <c r="A1745" s="92" t="s">
        <v>11</v>
      </c>
      <c r="B1745" s="92" t="s">
        <v>12</v>
      </c>
      <c r="C1745" s="92" t="s">
        <v>13</v>
      </c>
      <c r="D1745" s="92" t="s">
        <v>14</v>
      </c>
      <c r="E1745" s="92" t="s">
        <v>22</v>
      </c>
      <c r="G1745" s="92" t="s">
        <v>97</v>
      </c>
      <c r="H1745" s="92" t="s">
        <v>93</v>
      </c>
      <c r="I1745" s="88" t="s">
        <v>195</v>
      </c>
      <c r="L1745" s="98">
        <f>L161+'Emission factors'!$I$16*'GHG Estimation'!L557+'Emission factors'!$I$17*'GHG Estimation'!L953</f>
        <v>1242234.6920959435</v>
      </c>
      <c r="M1745" s="98">
        <f>M161+'Emission factors'!$I$16*'GHG Estimation'!M557+'Emission factors'!$I$17*'GHG Estimation'!M953</f>
        <v>1227135.2165709226</v>
      </c>
      <c r="N1745" s="98">
        <f>N161+'Emission factors'!$I$16*'GHG Estimation'!N557+'Emission factors'!$I$17*'GHG Estimation'!N953</f>
        <v>1241081.4453068003</v>
      </c>
      <c r="O1745" s="98">
        <f>O161+'Emission factors'!$I$16*'GHG Estimation'!O557+'Emission factors'!$I$17*'GHG Estimation'!O953</f>
        <v>1350247.8674970157</v>
      </c>
      <c r="P1745" s="98">
        <f>P161+'Emission factors'!$I$16*'GHG Estimation'!P557+'Emission factors'!$I$17*'GHG Estimation'!P953</f>
        <v>1547804.1116445202</v>
      </c>
      <c r="Q1745" s="98">
        <f>Q161+'Emission factors'!$I$16*'GHG Estimation'!Q557+'Emission factors'!$I$17*'GHG Estimation'!Q953</f>
        <v>1710406.1853828211</v>
      </c>
      <c r="R1745" s="98">
        <f>R161+'Emission factors'!$I$16*'GHG Estimation'!R557+'Emission factors'!$I$17*'GHG Estimation'!R953</f>
        <v>1805092.7090880999</v>
      </c>
      <c r="S1745" s="98">
        <f>S161+'Emission factors'!$I$16*'GHG Estimation'!S557+'Emission factors'!$I$17*'GHG Estimation'!S953</f>
        <v>1982500.7256178784</v>
      </c>
      <c r="T1745" s="98">
        <f>T161+'Emission factors'!$I$16*'GHG Estimation'!T557+'Emission factors'!$I$17*'GHG Estimation'!T953</f>
        <v>2252150.3827748708</v>
      </c>
      <c r="U1745" s="98">
        <f>U161+'Emission factors'!$I$16*'GHG Estimation'!U557+'Emission factors'!$I$17*'GHG Estimation'!U953</f>
        <v>2377028.710721246</v>
      </c>
    </row>
    <row r="1746" spans="1:21" x14ac:dyDescent="0.25">
      <c r="A1746" s="92" t="s">
        <v>11</v>
      </c>
      <c r="B1746" s="92" t="s">
        <v>12</v>
      </c>
      <c r="C1746" s="92" t="s">
        <v>13</v>
      </c>
      <c r="D1746" s="92" t="s">
        <v>14</v>
      </c>
      <c r="E1746" s="92" t="s">
        <v>22</v>
      </c>
      <c r="G1746" s="92" t="s">
        <v>97</v>
      </c>
      <c r="H1746" s="92" t="s">
        <v>93</v>
      </c>
      <c r="I1746" s="88" t="s">
        <v>209</v>
      </c>
      <c r="L1746" s="98">
        <f>L162+'Emission factors'!$I$16*'GHG Estimation'!L558+'Emission factors'!$I$17*'GHG Estimation'!L954</f>
        <v>5088827.1924504656</v>
      </c>
      <c r="M1746" s="98">
        <f>M162+'Emission factors'!$I$16*'GHG Estimation'!M558+'Emission factors'!$I$17*'GHG Estimation'!M954</f>
        <v>5708342.9520002063</v>
      </c>
      <c r="N1746" s="98">
        <f>N162+'Emission factors'!$I$16*'GHG Estimation'!N558+'Emission factors'!$I$17*'GHG Estimation'!N954</f>
        <v>5906755.8353297375</v>
      </c>
      <c r="O1746" s="98">
        <f>O162+'Emission factors'!$I$16*'GHG Estimation'!O558+'Emission factors'!$I$17*'GHG Estimation'!O954</f>
        <v>6366019.9692704594</v>
      </c>
      <c r="P1746" s="98">
        <f>P162+'Emission factors'!$I$16*'GHG Estimation'!P558+'Emission factors'!$I$17*'GHG Estimation'!P954</f>
        <v>6947689.9646151932</v>
      </c>
      <c r="Q1746" s="98">
        <f>Q162+'Emission factors'!$I$16*'GHG Estimation'!Q558+'Emission factors'!$I$17*'GHG Estimation'!Q954</f>
        <v>7626055.1859757276</v>
      </c>
      <c r="R1746" s="98">
        <f>R162+'Emission factors'!$I$16*'GHG Estimation'!R558+'Emission factors'!$I$17*'GHG Estimation'!R954</f>
        <v>8274948.5920857815</v>
      </c>
      <c r="S1746" s="98">
        <f>S162+'Emission factors'!$I$16*'GHG Estimation'!S558+'Emission factors'!$I$17*'GHG Estimation'!S954</f>
        <v>8922510.7500544973</v>
      </c>
      <c r="T1746" s="98">
        <f>T162+'Emission factors'!$I$16*'GHG Estimation'!T558+'Emission factors'!$I$17*'GHG Estimation'!T954</f>
        <v>9821643.3002219312</v>
      </c>
      <c r="U1746" s="98">
        <f>U162+'Emission factors'!$I$16*'GHG Estimation'!U558+'Emission factors'!$I$17*'GHG Estimation'!U954</f>
        <v>10323441.890676238</v>
      </c>
    </row>
    <row r="1747" spans="1:21" x14ac:dyDescent="0.25">
      <c r="A1747" s="92" t="s">
        <v>11</v>
      </c>
      <c r="B1747" s="92" t="s">
        <v>12</v>
      </c>
      <c r="C1747" s="92" t="s">
        <v>13</v>
      </c>
      <c r="D1747" s="92" t="s">
        <v>14</v>
      </c>
      <c r="E1747" s="92" t="s">
        <v>22</v>
      </c>
      <c r="G1747" s="92" t="s">
        <v>97</v>
      </c>
      <c r="H1747" s="92" t="s">
        <v>93</v>
      </c>
      <c r="I1747" s="88" t="s">
        <v>208</v>
      </c>
      <c r="L1747" s="98">
        <f>L163+'Emission factors'!$I$16*'GHG Estimation'!L559+'Emission factors'!$I$17*'GHG Estimation'!L955</f>
        <v>2601206.2651326745</v>
      </c>
      <c r="M1747" s="98">
        <f>M163+'Emission factors'!$I$16*'GHG Estimation'!M559+'Emission factors'!$I$17*'GHG Estimation'!M955</f>
        <v>2761656.4745713319</v>
      </c>
      <c r="N1747" s="98">
        <f>N163+'Emission factors'!$I$16*'GHG Estimation'!N559+'Emission factors'!$I$17*'GHG Estimation'!N955</f>
        <v>2753811.9598839479</v>
      </c>
      <c r="O1747" s="98">
        <f>O163+'Emission factors'!$I$16*'GHG Estimation'!O559+'Emission factors'!$I$17*'GHG Estimation'!O955</f>
        <v>3007737.0116584278</v>
      </c>
      <c r="P1747" s="98">
        <f>P163+'Emission factors'!$I$16*'GHG Estimation'!P559+'Emission factors'!$I$17*'GHG Estimation'!P955</f>
        <v>3267528.8196649863</v>
      </c>
      <c r="Q1747" s="98">
        <f>Q163+'Emission factors'!$I$16*'GHG Estimation'!Q559+'Emission factors'!$I$17*'GHG Estimation'!Q955</f>
        <v>3612615.1582531128</v>
      </c>
      <c r="R1747" s="98">
        <f>R163+'Emission factors'!$I$16*'GHG Estimation'!R559+'Emission factors'!$I$17*'GHG Estimation'!R955</f>
        <v>4026190.0014874162</v>
      </c>
      <c r="S1747" s="98">
        <f>S163+'Emission factors'!$I$16*'GHG Estimation'!S559+'Emission factors'!$I$17*'GHG Estimation'!S955</f>
        <v>4658307.8152855029</v>
      </c>
      <c r="T1747" s="98">
        <f>T163+'Emission factors'!$I$16*'GHG Estimation'!T559+'Emission factors'!$I$17*'GHG Estimation'!T955</f>
        <v>5303104.8127734968</v>
      </c>
      <c r="U1747" s="98">
        <f>U163+'Emission factors'!$I$16*'GHG Estimation'!U559+'Emission factors'!$I$17*'GHG Estimation'!U955</f>
        <v>5380206.923261472</v>
      </c>
    </row>
    <row r="1748" spans="1:21" x14ac:dyDescent="0.25">
      <c r="A1748" s="92" t="s">
        <v>11</v>
      </c>
      <c r="B1748" s="92" t="s">
        <v>12</v>
      </c>
      <c r="C1748" s="92" t="s">
        <v>13</v>
      </c>
      <c r="D1748" s="92" t="s">
        <v>14</v>
      </c>
      <c r="E1748" s="92" t="s">
        <v>22</v>
      </c>
      <c r="G1748" s="92" t="s">
        <v>97</v>
      </c>
      <c r="H1748" s="92" t="s">
        <v>93</v>
      </c>
      <c r="I1748" s="88" t="s">
        <v>226</v>
      </c>
      <c r="L1748" s="98">
        <f>L164+'Emission factors'!$I$16*'GHG Estimation'!L560+'Emission factors'!$I$17*'GHG Estimation'!L956</f>
        <v>10120.239362576047</v>
      </c>
      <c r="M1748" s="98">
        <f>M164+'Emission factors'!$I$16*'GHG Estimation'!M560+'Emission factors'!$I$17*'GHG Estimation'!M956</f>
        <v>14205.625242274753</v>
      </c>
      <c r="N1748" s="98">
        <f>N164+'Emission factors'!$I$16*'GHG Estimation'!N560+'Emission factors'!$I$17*'GHG Estimation'!N956</f>
        <v>27908.287992166723</v>
      </c>
      <c r="O1748" s="98">
        <f>O164+'Emission factors'!$I$16*'GHG Estimation'!O560+'Emission factors'!$I$17*'GHG Estimation'!O956</f>
        <v>31812.877500204973</v>
      </c>
      <c r="P1748" s="98">
        <f>P164+'Emission factors'!$I$16*'GHG Estimation'!P560+'Emission factors'!$I$17*'GHG Estimation'!P956</f>
        <v>33031.773336979306</v>
      </c>
      <c r="Q1748" s="98">
        <f>Q164+'Emission factors'!$I$16*'GHG Estimation'!Q560+'Emission factors'!$I$17*'GHG Estimation'!Q956</f>
        <v>40810.31247329661</v>
      </c>
      <c r="R1748" s="98">
        <f>R164+'Emission factors'!$I$16*'GHG Estimation'!R560+'Emission factors'!$I$17*'GHG Estimation'!R956</f>
        <v>30786.151131631013</v>
      </c>
      <c r="S1748" s="98">
        <f>S164+'Emission factors'!$I$16*'GHG Estimation'!S560+'Emission factors'!$I$17*'GHG Estimation'!S956</f>
        <v>24778.375626529221</v>
      </c>
      <c r="T1748" s="98">
        <f>T164+'Emission factors'!$I$16*'GHG Estimation'!T560+'Emission factors'!$I$17*'GHG Estimation'!T956</f>
        <v>25315.079772694186</v>
      </c>
      <c r="U1748" s="98">
        <f>U164+'Emission factors'!$I$16*'GHG Estimation'!U560+'Emission factors'!$I$17*'GHG Estimation'!U956</f>
        <v>27320.737982074603</v>
      </c>
    </row>
    <row r="1749" spans="1:21" x14ac:dyDescent="0.25">
      <c r="A1749" s="92" t="s">
        <v>11</v>
      </c>
      <c r="B1749" s="92" t="s">
        <v>12</v>
      </c>
      <c r="C1749" s="92" t="s">
        <v>13</v>
      </c>
      <c r="D1749" s="92" t="s">
        <v>14</v>
      </c>
      <c r="E1749" s="92" t="s">
        <v>22</v>
      </c>
      <c r="G1749" s="92" t="s">
        <v>97</v>
      </c>
      <c r="H1749" s="92" t="s">
        <v>93</v>
      </c>
      <c r="I1749" s="88" t="s">
        <v>196</v>
      </c>
      <c r="L1749" s="98">
        <f>L165+'Emission factors'!$I$16*'GHG Estimation'!L561+'Emission factors'!$I$17*'GHG Estimation'!L957</f>
        <v>2319207.696518152</v>
      </c>
      <c r="M1749" s="98">
        <f>M165+'Emission factors'!$I$16*'GHG Estimation'!M561+'Emission factors'!$I$17*'GHG Estimation'!M957</f>
        <v>2501836.8320638286</v>
      </c>
      <c r="N1749" s="98">
        <f>N165+'Emission factors'!$I$16*'GHG Estimation'!N561+'Emission factors'!$I$17*'GHG Estimation'!N957</f>
        <v>2764253.3698554621</v>
      </c>
      <c r="O1749" s="98">
        <f>O165+'Emission factors'!$I$16*'GHG Estimation'!O561+'Emission factors'!$I$17*'GHG Estimation'!O957</f>
        <v>3149083.9106530119</v>
      </c>
      <c r="P1749" s="98">
        <f>P165+'Emission factors'!$I$16*'GHG Estimation'!P561+'Emission factors'!$I$17*'GHG Estimation'!P957</f>
        <v>3467828.6476942683</v>
      </c>
      <c r="Q1749" s="98">
        <f>Q165+'Emission factors'!$I$16*'GHG Estimation'!Q561+'Emission factors'!$I$17*'GHG Estimation'!Q957</f>
        <v>3958799.6537890974</v>
      </c>
      <c r="R1749" s="98">
        <f>R165+'Emission factors'!$I$16*'GHG Estimation'!R561+'Emission factors'!$I$17*'GHG Estimation'!R957</f>
        <v>4289568.9686040506</v>
      </c>
      <c r="S1749" s="98">
        <f>S165+'Emission factors'!$I$16*'GHG Estimation'!S561+'Emission factors'!$I$17*'GHG Estimation'!S957</f>
        <v>5018460.1875025854</v>
      </c>
      <c r="T1749" s="98">
        <f>T165+'Emission factors'!$I$16*'GHG Estimation'!T561+'Emission factors'!$I$17*'GHG Estimation'!T957</f>
        <v>6065703.0338360742</v>
      </c>
      <c r="U1749" s="98">
        <f>U165+'Emission factors'!$I$16*'GHG Estimation'!U561+'Emission factors'!$I$17*'GHG Estimation'!U957</f>
        <v>6269191.7521485593</v>
      </c>
    </row>
    <row r="1750" spans="1:21" x14ac:dyDescent="0.25">
      <c r="A1750" s="92" t="s">
        <v>11</v>
      </c>
      <c r="B1750" s="92" t="s">
        <v>12</v>
      </c>
      <c r="C1750" s="92" t="s">
        <v>13</v>
      </c>
      <c r="D1750" s="92" t="s">
        <v>14</v>
      </c>
      <c r="E1750" s="92" t="s">
        <v>22</v>
      </c>
      <c r="G1750" s="92" t="s">
        <v>97</v>
      </c>
      <c r="H1750" s="92" t="s">
        <v>93</v>
      </c>
      <c r="I1750" s="88" t="s">
        <v>197</v>
      </c>
      <c r="L1750" s="98">
        <f>L166+'Emission factors'!$I$16*'GHG Estimation'!L562+'Emission factors'!$I$17*'GHG Estimation'!L958</f>
        <v>7629270.8179379785</v>
      </c>
      <c r="M1750" s="98">
        <f>M166+'Emission factors'!$I$16*'GHG Estimation'!M562+'Emission factors'!$I$17*'GHG Estimation'!M958</f>
        <v>9027863.7621752042</v>
      </c>
      <c r="N1750" s="98">
        <f>N166+'Emission factors'!$I$16*'GHG Estimation'!N562+'Emission factors'!$I$17*'GHG Estimation'!N958</f>
        <v>10638653.057220135</v>
      </c>
      <c r="O1750" s="98">
        <f>O166+'Emission factors'!$I$16*'GHG Estimation'!O562+'Emission factors'!$I$17*'GHG Estimation'!O958</f>
        <v>11838178.515607391</v>
      </c>
      <c r="P1750" s="98">
        <f>P166+'Emission factors'!$I$16*'GHG Estimation'!P562+'Emission factors'!$I$17*'GHG Estimation'!P958</f>
        <v>12914835.128455484</v>
      </c>
      <c r="Q1750" s="98">
        <f>Q166+'Emission factors'!$I$16*'GHG Estimation'!Q562+'Emission factors'!$I$17*'GHG Estimation'!Q958</f>
        <v>14584519.547326816</v>
      </c>
      <c r="R1750" s="98">
        <f>R166+'Emission factors'!$I$16*'GHG Estimation'!R562+'Emission factors'!$I$17*'GHG Estimation'!R958</f>
        <v>16593798.968428666</v>
      </c>
      <c r="S1750" s="98">
        <f>S166+'Emission factors'!$I$16*'GHG Estimation'!S562+'Emission factors'!$I$17*'GHG Estimation'!S958</f>
        <v>18032758.541824896</v>
      </c>
      <c r="T1750" s="98">
        <f>T166+'Emission factors'!$I$16*'GHG Estimation'!T562+'Emission factors'!$I$17*'GHG Estimation'!T958</f>
        <v>18711653.134243209</v>
      </c>
      <c r="U1750" s="98">
        <f>U166+'Emission factors'!$I$16*'GHG Estimation'!U562+'Emission factors'!$I$17*'GHG Estimation'!U958</f>
        <v>18298112.469457656</v>
      </c>
    </row>
    <row r="1751" spans="1:21" x14ac:dyDescent="0.25">
      <c r="A1751" s="92" t="s">
        <v>11</v>
      </c>
      <c r="B1751" s="92" t="s">
        <v>12</v>
      </c>
      <c r="C1751" s="92" t="s">
        <v>13</v>
      </c>
      <c r="D1751" s="92" t="s">
        <v>14</v>
      </c>
      <c r="E1751" s="92" t="s">
        <v>22</v>
      </c>
      <c r="G1751" s="92" t="s">
        <v>97</v>
      </c>
      <c r="H1751" s="92" t="s">
        <v>93</v>
      </c>
      <c r="I1751" s="88" t="s">
        <v>229</v>
      </c>
      <c r="L1751" s="98">
        <f>L167+'Emission factors'!$I$16*'GHG Estimation'!L563+'Emission factors'!$I$17*'GHG Estimation'!L959</f>
        <v>61572.600696732676</v>
      </c>
      <c r="M1751" s="98">
        <f>M167+'Emission factors'!$I$16*'GHG Estimation'!M563+'Emission factors'!$I$17*'GHG Estimation'!M959</f>
        <v>72842.534855965569</v>
      </c>
      <c r="N1751" s="98">
        <f>N167+'Emission factors'!$I$16*'GHG Estimation'!N563+'Emission factors'!$I$17*'GHG Estimation'!N959</f>
        <v>77716.325152288438</v>
      </c>
      <c r="O1751" s="98">
        <f>O167+'Emission factors'!$I$16*'GHG Estimation'!O563+'Emission factors'!$I$17*'GHG Estimation'!O959</f>
        <v>91460.099000659466</v>
      </c>
      <c r="P1751" s="98">
        <f>P167+'Emission factors'!$I$16*'GHG Estimation'!P563+'Emission factors'!$I$17*'GHG Estimation'!P959</f>
        <v>110797.55031993675</v>
      </c>
      <c r="Q1751" s="98">
        <f>Q167+'Emission factors'!$I$16*'GHG Estimation'!Q563+'Emission factors'!$I$17*'GHG Estimation'!Q959</f>
        <v>98328.741684177541</v>
      </c>
      <c r="R1751" s="98">
        <f>R167+'Emission factors'!$I$16*'GHG Estimation'!R563+'Emission factors'!$I$17*'GHG Estimation'!R959</f>
        <v>113860.91612687428</v>
      </c>
      <c r="S1751" s="98">
        <f>S167+'Emission factors'!$I$16*'GHG Estimation'!S563+'Emission factors'!$I$17*'GHG Estimation'!S959</f>
        <v>141324.81314756448</v>
      </c>
      <c r="T1751" s="98">
        <f>T167+'Emission factors'!$I$16*'GHG Estimation'!T563+'Emission factors'!$I$17*'GHG Estimation'!T959</f>
        <v>157582.90572854315</v>
      </c>
      <c r="U1751" s="98">
        <f>U167+'Emission factors'!$I$16*'GHG Estimation'!U563+'Emission factors'!$I$17*'GHG Estimation'!U959</f>
        <v>168922.07362713455</v>
      </c>
    </row>
    <row r="1752" spans="1:21" x14ac:dyDescent="0.25">
      <c r="A1752" s="92" t="s">
        <v>11</v>
      </c>
      <c r="B1752" s="92" t="s">
        <v>12</v>
      </c>
      <c r="C1752" s="92" t="s">
        <v>13</v>
      </c>
      <c r="D1752" s="92" t="s">
        <v>14</v>
      </c>
      <c r="E1752" s="92" t="s">
        <v>22</v>
      </c>
      <c r="G1752" s="92" t="s">
        <v>97</v>
      </c>
      <c r="H1752" s="92" t="s">
        <v>93</v>
      </c>
      <c r="I1752" s="88" t="s">
        <v>198</v>
      </c>
      <c r="L1752" s="98">
        <f>L168+'Emission factors'!$I$16*'GHG Estimation'!L564+'Emission factors'!$I$17*'GHG Estimation'!L960</f>
        <v>317800.48222769354</v>
      </c>
      <c r="M1752" s="98">
        <f>M168+'Emission factors'!$I$16*'GHG Estimation'!M564+'Emission factors'!$I$17*'GHG Estimation'!M960</f>
        <v>345708.11138449627</v>
      </c>
      <c r="N1752" s="98">
        <f>N168+'Emission factors'!$I$16*'GHG Estimation'!N564+'Emission factors'!$I$17*'GHG Estimation'!N960</f>
        <v>361445.39643500902</v>
      </c>
      <c r="O1752" s="98">
        <f>O168+'Emission factors'!$I$16*'GHG Estimation'!O564+'Emission factors'!$I$17*'GHG Estimation'!O960</f>
        <v>418634.88441678009</v>
      </c>
      <c r="P1752" s="98">
        <f>P168+'Emission factors'!$I$16*'GHG Estimation'!P564+'Emission factors'!$I$17*'GHG Estimation'!P960</f>
        <v>475102.93276741245</v>
      </c>
      <c r="Q1752" s="98">
        <f>Q168+'Emission factors'!$I$16*'GHG Estimation'!Q564+'Emission factors'!$I$17*'GHG Estimation'!Q960</f>
        <v>550790.20036816644</v>
      </c>
      <c r="R1752" s="98">
        <f>R168+'Emission factors'!$I$16*'GHG Estimation'!R564+'Emission factors'!$I$17*'GHG Estimation'!R960</f>
        <v>652316.40521002049</v>
      </c>
      <c r="S1752" s="98">
        <f>S168+'Emission factors'!$I$16*'GHG Estimation'!S564+'Emission factors'!$I$17*'GHG Estimation'!S960</f>
        <v>700952.95831450995</v>
      </c>
      <c r="T1752" s="98">
        <f>T168+'Emission factors'!$I$16*'GHG Estimation'!T564+'Emission factors'!$I$17*'GHG Estimation'!T960</f>
        <v>728426.17619676678</v>
      </c>
      <c r="U1752" s="98">
        <f>U168+'Emission factors'!$I$16*'GHG Estimation'!U564+'Emission factors'!$I$17*'GHG Estimation'!U960</f>
        <v>649227.36955949478</v>
      </c>
    </row>
    <row r="1753" spans="1:21" x14ac:dyDescent="0.25">
      <c r="A1753" s="92" t="s">
        <v>11</v>
      </c>
      <c r="B1753" s="92" t="s">
        <v>12</v>
      </c>
      <c r="C1753" s="92" t="s">
        <v>13</v>
      </c>
      <c r="D1753" s="92" t="s">
        <v>14</v>
      </c>
      <c r="E1753" s="92" t="s">
        <v>22</v>
      </c>
      <c r="G1753" s="92" t="s">
        <v>97</v>
      </c>
      <c r="H1753" s="92" t="s">
        <v>93</v>
      </c>
      <c r="I1753" s="88" t="s">
        <v>231</v>
      </c>
      <c r="L1753" s="98">
        <f>L169+'Emission factors'!$I$16*'GHG Estimation'!L565+'Emission factors'!$I$17*'GHG Estimation'!L961</f>
        <v>49374.804869643391</v>
      </c>
      <c r="M1753" s="98">
        <f>M169+'Emission factors'!$I$16*'GHG Estimation'!M565+'Emission factors'!$I$17*'GHG Estimation'!M961</f>
        <v>56443.58729227446</v>
      </c>
      <c r="N1753" s="98">
        <f>N169+'Emission factors'!$I$16*'GHG Estimation'!N565+'Emission factors'!$I$17*'GHG Estimation'!N961</f>
        <v>56162.627897974111</v>
      </c>
      <c r="O1753" s="98">
        <f>O169+'Emission factors'!$I$16*'GHG Estimation'!O565+'Emission factors'!$I$17*'GHG Estimation'!O961</f>
        <v>61215.779137172955</v>
      </c>
      <c r="P1753" s="98">
        <f>P169+'Emission factors'!$I$16*'GHG Estimation'!P565+'Emission factors'!$I$17*'GHG Estimation'!P961</f>
        <v>70075.832019572947</v>
      </c>
      <c r="Q1753" s="98">
        <f>Q169+'Emission factors'!$I$16*'GHG Estimation'!Q565+'Emission factors'!$I$17*'GHG Estimation'!Q961</f>
        <v>77205.468066083224</v>
      </c>
      <c r="R1753" s="98">
        <f>R169+'Emission factors'!$I$16*'GHG Estimation'!R565+'Emission factors'!$I$17*'GHG Estimation'!R961</f>
        <v>89958.144228645368</v>
      </c>
      <c r="S1753" s="98">
        <f>S169+'Emission factors'!$I$16*'GHG Estimation'!S565+'Emission factors'!$I$17*'GHG Estimation'!S961</f>
        <v>103269.42147760338</v>
      </c>
      <c r="T1753" s="98">
        <f>T169+'Emission factors'!$I$16*'GHG Estimation'!T565+'Emission factors'!$I$17*'GHG Estimation'!T961</f>
        <v>110462.62604302407</v>
      </c>
      <c r="U1753" s="98">
        <f>U169+'Emission factors'!$I$16*'GHG Estimation'!U565+'Emission factors'!$I$17*'GHG Estimation'!U961</f>
        <v>110939.31239618559</v>
      </c>
    </row>
    <row r="1754" spans="1:21" x14ac:dyDescent="0.25">
      <c r="A1754" s="92" t="s">
        <v>11</v>
      </c>
      <c r="B1754" s="92" t="s">
        <v>12</v>
      </c>
      <c r="C1754" s="92" t="s">
        <v>13</v>
      </c>
      <c r="D1754" s="92" t="s">
        <v>14</v>
      </c>
      <c r="E1754" s="92" t="s">
        <v>22</v>
      </c>
      <c r="G1754" s="92" t="s">
        <v>97</v>
      </c>
      <c r="H1754" s="92" t="s">
        <v>93</v>
      </c>
      <c r="I1754" s="88" t="s">
        <v>230</v>
      </c>
      <c r="L1754" s="98">
        <f>L170+'Emission factors'!$I$16*'GHG Estimation'!L566+'Emission factors'!$I$17*'GHG Estimation'!L962</f>
        <v>51494.581639601143</v>
      </c>
      <c r="M1754" s="98">
        <f>M170+'Emission factors'!$I$16*'GHG Estimation'!M566+'Emission factors'!$I$17*'GHG Estimation'!M962</f>
        <v>53607.239128652014</v>
      </c>
      <c r="N1754" s="98">
        <f>N170+'Emission factors'!$I$16*'GHG Estimation'!N566+'Emission factors'!$I$17*'GHG Estimation'!N962</f>
        <v>51283.130100646515</v>
      </c>
      <c r="O1754" s="98">
        <f>O170+'Emission factors'!$I$16*'GHG Estimation'!O566+'Emission factors'!$I$17*'GHG Estimation'!O962</f>
        <v>53482.222546789671</v>
      </c>
      <c r="P1754" s="98">
        <f>P170+'Emission factors'!$I$16*'GHG Estimation'!P566+'Emission factors'!$I$17*'GHG Estimation'!P962</f>
        <v>63045.12053517552</v>
      </c>
      <c r="Q1754" s="98">
        <f>Q170+'Emission factors'!$I$16*'GHG Estimation'!Q566+'Emission factors'!$I$17*'GHG Estimation'!Q962</f>
        <v>87612.680607260743</v>
      </c>
      <c r="R1754" s="98">
        <f>R170+'Emission factors'!$I$16*'GHG Estimation'!R566+'Emission factors'!$I$17*'GHG Estimation'!R962</f>
        <v>99845.941647754531</v>
      </c>
      <c r="S1754" s="98">
        <f>S170+'Emission factors'!$I$16*'GHG Estimation'!S566+'Emission factors'!$I$17*'GHG Estimation'!S962</f>
        <v>107492.61252143736</v>
      </c>
      <c r="T1754" s="98">
        <f>T170+'Emission factors'!$I$16*'GHG Estimation'!T566+'Emission factors'!$I$17*'GHG Estimation'!T962</f>
        <v>118103.44643851818</v>
      </c>
      <c r="U1754" s="98">
        <f>U170+'Emission factors'!$I$16*'GHG Estimation'!U566+'Emission factors'!$I$17*'GHG Estimation'!U962</f>
        <v>117493.01812367141</v>
      </c>
    </row>
    <row r="1755" spans="1:21" x14ac:dyDescent="0.25">
      <c r="A1755" s="92" t="s">
        <v>11</v>
      </c>
      <c r="B1755" s="92" t="s">
        <v>12</v>
      </c>
      <c r="C1755" s="92" t="s">
        <v>13</v>
      </c>
      <c r="D1755" s="92" t="s">
        <v>14</v>
      </c>
      <c r="E1755" s="92" t="s">
        <v>22</v>
      </c>
      <c r="G1755" s="92" t="s">
        <v>97</v>
      </c>
      <c r="H1755" s="92" t="s">
        <v>93</v>
      </c>
      <c r="I1755" s="88" t="s">
        <v>232</v>
      </c>
      <c r="L1755" s="98">
        <f>L171+'Emission factors'!$I$16*'GHG Estimation'!L567+'Emission factors'!$I$17*'GHG Estimation'!L963</f>
        <v>2038207.1904191792</v>
      </c>
      <c r="M1755" s="98">
        <f>M171+'Emission factors'!$I$16*'GHG Estimation'!M567+'Emission factors'!$I$17*'GHG Estimation'!M963</f>
        <v>2307832.7756306618</v>
      </c>
      <c r="N1755" s="98">
        <f>N171+'Emission factors'!$I$16*'GHG Estimation'!N567+'Emission factors'!$I$17*'GHG Estimation'!N963</f>
        <v>2530919.3015281907</v>
      </c>
      <c r="O1755" s="98">
        <f>O171+'Emission factors'!$I$16*'GHG Estimation'!O567+'Emission factors'!$I$17*'GHG Estimation'!O963</f>
        <v>2775955.1791431536</v>
      </c>
      <c r="P1755" s="98">
        <f>P171+'Emission factors'!$I$16*'GHG Estimation'!P567+'Emission factors'!$I$17*'GHG Estimation'!P963</f>
        <v>3185675.4930693274</v>
      </c>
      <c r="Q1755" s="98">
        <f>Q171+'Emission factors'!$I$16*'GHG Estimation'!Q567+'Emission factors'!$I$17*'GHG Estimation'!Q963</f>
        <v>3607999.3181003635</v>
      </c>
      <c r="R1755" s="98">
        <f>R171+'Emission factors'!$I$16*'GHG Estimation'!R567+'Emission factors'!$I$17*'GHG Estimation'!R963</f>
        <v>3789091.5005225977</v>
      </c>
      <c r="S1755" s="98">
        <f>S171+'Emission factors'!$I$16*'GHG Estimation'!S567+'Emission factors'!$I$17*'GHG Estimation'!S963</f>
        <v>4017248.22307233</v>
      </c>
      <c r="T1755" s="98">
        <f>T171+'Emission factors'!$I$16*'GHG Estimation'!T567+'Emission factors'!$I$17*'GHG Estimation'!T963</f>
        <v>4585806.9794380954</v>
      </c>
      <c r="U1755" s="98">
        <f>U171+'Emission factors'!$I$16*'GHG Estimation'!U567+'Emission factors'!$I$17*'GHG Estimation'!U963</f>
        <v>4556566.5445910497</v>
      </c>
    </row>
    <row r="1756" spans="1:21" x14ac:dyDescent="0.25">
      <c r="A1756" s="92" t="s">
        <v>11</v>
      </c>
      <c r="B1756" s="92" t="s">
        <v>12</v>
      </c>
      <c r="C1756" s="92" t="s">
        <v>13</v>
      </c>
      <c r="D1756" s="92" t="s">
        <v>14</v>
      </c>
      <c r="E1756" s="92" t="s">
        <v>22</v>
      </c>
      <c r="G1756" s="92" t="s">
        <v>97</v>
      </c>
      <c r="H1756" s="92" t="s">
        <v>93</v>
      </c>
      <c r="I1756" s="92" t="s">
        <v>225</v>
      </c>
      <c r="L1756" s="98">
        <f>L172+'Emission factors'!$I$16*'GHG Estimation'!L568+'Emission factors'!$I$17*'GHG Estimation'!L964</f>
        <v>557816.2096335059</v>
      </c>
      <c r="M1756" s="98">
        <f>M172+'Emission factors'!$I$16*'GHG Estimation'!M568+'Emission factors'!$I$17*'GHG Estimation'!M964</f>
        <v>668545.59609587933</v>
      </c>
      <c r="N1756" s="98">
        <f>N172+'Emission factors'!$I$16*'GHG Estimation'!N568+'Emission factors'!$I$17*'GHG Estimation'!N964</f>
        <v>674715.36864334834</v>
      </c>
      <c r="O1756" s="98">
        <f>O172+'Emission factors'!$I$16*'GHG Estimation'!O568+'Emission factors'!$I$17*'GHG Estimation'!O964</f>
        <v>675620.5510244926</v>
      </c>
      <c r="P1756" s="98">
        <f>P172+'Emission factors'!$I$16*'GHG Estimation'!P568+'Emission factors'!$I$17*'GHG Estimation'!P964</f>
        <v>737653.48850890133</v>
      </c>
      <c r="Q1756" s="98">
        <f>Q172+'Emission factors'!$I$16*'GHG Estimation'!Q568+'Emission factors'!$I$17*'GHG Estimation'!Q964</f>
        <v>765436.35348421359</v>
      </c>
      <c r="R1756" s="98">
        <f>R172+'Emission factors'!$I$16*'GHG Estimation'!R568+'Emission factors'!$I$17*'GHG Estimation'!R964</f>
        <v>769491.85003248428</v>
      </c>
      <c r="S1756" s="98">
        <f>S172+'Emission factors'!$I$16*'GHG Estimation'!S568+'Emission factors'!$I$17*'GHG Estimation'!S964</f>
        <v>720968.32452666678</v>
      </c>
      <c r="T1756" s="98">
        <f>T172+'Emission factors'!$I$16*'GHG Estimation'!T568+'Emission factors'!$I$17*'GHG Estimation'!T964</f>
        <v>629633.67474072857</v>
      </c>
      <c r="U1756" s="98">
        <f>U172+'Emission factors'!$I$16*'GHG Estimation'!U568+'Emission factors'!$I$17*'GHG Estimation'!U964</f>
        <v>581052.44281987881</v>
      </c>
    </row>
    <row r="1757" spans="1:21" x14ac:dyDescent="0.25">
      <c r="A1757" s="92" t="s">
        <v>11</v>
      </c>
      <c r="B1757" s="92" t="s">
        <v>12</v>
      </c>
      <c r="C1757" s="92" t="s">
        <v>13</v>
      </c>
      <c r="D1757" s="92" t="s">
        <v>14</v>
      </c>
      <c r="E1757" s="92" t="s">
        <v>22</v>
      </c>
      <c r="G1757" s="92" t="s">
        <v>97</v>
      </c>
      <c r="H1757" s="92" t="s">
        <v>93</v>
      </c>
      <c r="I1757" s="88" t="s">
        <v>205</v>
      </c>
      <c r="L1757" s="98">
        <f>L173+'Emission factors'!$I$16*'GHG Estimation'!L569+'Emission factors'!$I$17*'GHG Estimation'!L965</f>
        <v>3161391.8561677006</v>
      </c>
      <c r="M1757" s="98">
        <f>M173+'Emission factors'!$I$16*'GHG Estimation'!M569+'Emission factors'!$I$17*'GHG Estimation'!M965</f>
        <v>3500936.4473634521</v>
      </c>
      <c r="N1757" s="98">
        <f>N173+'Emission factors'!$I$16*'GHG Estimation'!N569+'Emission factors'!$I$17*'GHG Estimation'!N965</f>
        <v>3603428.626726178</v>
      </c>
      <c r="O1757" s="98">
        <f>O173+'Emission factors'!$I$16*'GHG Estimation'!O569+'Emission factors'!$I$17*'GHG Estimation'!O965</f>
        <v>3686564.6422698554</v>
      </c>
      <c r="P1757" s="98">
        <f>P173+'Emission factors'!$I$16*'GHG Estimation'!P569+'Emission factors'!$I$17*'GHG Estimation'!P965</f>
        <v>4080076.0403883774</v>
      </c>
      <c r="Q1757" s="98">
        <f>Q173+'Emission factors'!$I$16*'GHG Estimation'!Q569+'Emission factors'!$I$17*'GHG Estimation'!Q965</f>
        <v>4277596.1889861543</v>
      </c>
      <c r="R1757" s="98">
        <f>R173+'Emission factors'!$I$16*'GHG Estimation'!R569+'Emission factors'!$I$17*'GHG Estimation'!R965</f>
        <v>4531369.9401278757</v>
      </c>
      <c r="S1757" s="98">
        <f>S173+'Emission factors'!$I$16*'GHG Estimation'!S569+'Emission factors'!$I$17*'GHG Estimation'!S965</f>
        <v>4658085.9219176704</v>
      </c>
      <c r="T1757" s="98">
        <f>T173+'Emission factors'!$I$16*'GHG Estimation'!T569+'Emission factors'!$I$17*'GHG Estimation'!T965</f>
        <v>4686359.0078327246</v>
      </c>
      <c r="U1757" s="98">
        <f>U173+'Emission factors'!$I$16*'GHG Estimation'!U569+'Emission factors'!$I$17*'GHG Estimation'!U965</f>
        <v>4580655.510810676</v>
      </c>
    </row>
    <row r="1758" spans="1:21" x14ac:dyDescent="0.25">
      <c r="A1758" s="92" t="s">
        <v>11</v>
      </c>
      <c r="B1758" s="92" t="s">
        <v>12</v>
      </c>
      <c r="C1758" s="92" t="s">
        <v>13</v>
      </c>
      <c r="D1758" s="92" t="s">
        <v>14</v>
      </c>
      <c r="E1758" s="92" t="s">
        <v>22</v>
      </c>
      <c r="G1758" s="92" t="s">
        <v>97</v>
      </c>
      <c r="H1758" s="92" t="s">
        <v>93</v>
      </c>
      <c r="I1758" s="88" t="s">
        <v>204</v>
      </c>
      <c r="L1758" s="98">
        <f>L174+'Emission factors'!$I$16*'GHG Estimation'!L570+'Emission factors'!$I$17*'GHG Estimation'!L966</f>
        <v>4867710.2537253117</v>
      </c>
      <c r="M1758" s="98">
        <f>M174+'Emission factors'!$I$16*'GHG Estimation'!M570+'Emission factors'!$I$17*'GHG Estimation'!M966</f>
        <v>5499569.720898781</v>
      </c>
      <c r="N1758" s="98">
        <f>N174+'Emission factors'!$I$16*'GHG Estimation'!N570+'Emission factors'!$I$17*'GHG Estimation'!N966</f>
        <v>5886686.1455633054</v>
      </c>
      <c r="O1758" s="98">
        <f>O174+'Emission factors'!$I$16*'GHG Estimation'!O570+'Emission factors'!$I$17*'GHG Estimation'!O966</f>
        <v>6165455.7658959636</v>
      </c>
      <c r="P1758" s="98">
        <f>P174+'Emission factors'!$I$16*'GHG Estimation'!P570+'Emission factors'!$I$17*'GHG Estimation'!P966</f>
        <v>6676877.1906242985</v>
      </c>
      <c r="Q1758" s="98">
        <f>Q174+'Emission factors'!$I$16*'GHG Estimation'!Q570+'Emission factors'!$I$17*'GHG Estimation'!Q966</f>
        <v>7367391.5975472378</v>
      </c>
      <c r="R1758" s="98">
        <f>R174+'Emission factors'!$I$16*'GHG Estimation'!R570+'Emission factors'!$I$17*'GHG Estimation'!R966</f>
        <v>8287897.643107377</v>
      </c>
      <c r="S1758" s="98">
        <f>S174+'Emission factors'!$I$16*'GHG Estimation'!S570+'Emission factors'!$I$17*'GHG Estimation'!S966</f>
        <v>9461256.1941485908</v>
      </c>
      <c r="T1758" s="98">
        <f>T174+'Emission factors'!$I$16*'GHG Estimation'!T570+'Emission factors'!$I$17*'GHG Estimation'!T966</f>
        <v>10678487.098883616</v>
      </c>
      <c r="U1758" s="98">
        <f>U174+'Emission factors'!$I$16*'GHG Estimation'!U570+'Emission factors'!$I$17*'GHG Estimation'!U966</f>
        <v>11003149.669145456</v>
      </c>
    </row>
    <row r="1759" spans="1:21" x14ac:dyDescent="0.25">
      <c r="A1759" s="92" t="s">
        <v>11</v>
      </c>
      <c r="B1759" s="92" t="s">
        <v>12</v>
      </c>
      <c r="C1759" s="92" t="s">
        <v>13</v>
      </c>
      <c r="D1759" s="92" t="s">
        <v>14</v>
      </c>
      <c r="E1759" s="92" t="s">
        <v>22</v>
      </c>
      <c r="G1759" s="92" t="s">
        <v>97</v>
      </c>
      <c r="H1759" s="92" t="s">
        <v>93</v>
      </c>
      <c r="I1759" s="88" t="s">
        <v>228</v>
      </c>
      <c r="L1759" s="98">
        <f>L175+'Emission factors'!$I$16*'GHG Estimation'!L571+'Emission factors'!$I$17*'GHG Estimation'!L967</f>
        <v>61944.633935758669</v>
      </c>
      <c r="M1759" s="98">
        <f>M175+'Emission factors'!$I$16*'GHG Estimation'!M571+'Emission factors'!$I$17*'GHG Estimation'!M967</f>
        <v>58927.03736923074</v>
      </c>
      <c r="N1759" s="98">
        <f>N175+'Emission factors'!$I$16*'GHG Estimation'!N571+'Emission factors'!$I$17*'GHG Estimation'!N967</f>
        <v>50667.434852897946</v>
      </c>
      <c r="O1759" s="98">
        <f>O175+'Emission factors'!$I$16*'GHG Estimation'!O571+'Emission factors'!$I$17*'GHG Estimation'!O967</f>
        <v>58298.751895355628</v>
      </c>
      <c r="P1759" s="98">
        <f>P175+'Emission factors'!$I$16*'GHG Estimation'!P571+'Emission factors'!$I$17*'GHG Estimation'!P967</f>
        <v>80026.251067388584</v>
      </c>
      <c r="Q1759" s="98">
        <f>Q175+'Emission factors'!$I$16*'GHG Estimation'!Q571+'Emission factors'!$I$17*'GHG Estimation'!Q967</f>
        <v>104624.98255799724</v>
      </c>
      <c r="R1759" s="98">
        <f>R175+'Emission factors'!$I$16*'GHG Estimation'!R571+'Emission factors'!$I$17*'GHG Estimation'!R967</f>
        <v>108067.15566437709</v>
      </c>
      <c r="S1759" s="98">
        <f>S175+'Emission factors'!$I$16*'GHG Estimation'!S571+'Emission factors'!$I$17*'GHG Estimation'!S967</f>
        <v>105315.38623177969</v>
      </c>
      <c r="T1759" s="98">
        <f>T175+'Emission factors'!$I$16*'GHG Estimation'!T571+'Emission factors'!$I$17*'GHG Estimation'!T967</f>
        <v>115113.96136114528</v>
      </c>
      <c r="U1759" s="98">
        <f>U175+'Emission factors'!$I$16*'GHG Estimation'!U571+'Emission factors'!$I$17*'GHG Estimation'!U967</f>
        <v>111068.6838565771</v>
      </c>
    </row>
    <row r="1760" spans="1:21" x14ac:dyDescent="0.25">
      <c r="A1760" s="92" t="s">
        <v>11</v>
      </c>
      <c r="B1760" s="92" t="s">
        <v>12</v>
      </c>
      <c r="C1760" s="92" t="s">
        <v>13</v>
      </c>
      <c r="D1760" s="92" t="s">
        <v>14</v>
      </c>
      <c r="E1760" s="92" t="s">
        <v>22</v>
      </c>
      <c r="G1760" s="92" t="s">
        <v>97</v>
      </c>
      <c r="H1760" s="92" t="s">
        <v>93</v>
      </c>
      <c r="I1760" s="88" t="s">
        <v>202</v>
      </c>
      <c r="L1760" s="98">
        <f>L176+'Emission factors'!$I$16*'GHG Estimation'!L572+'Emission factors'!$I$17*'GHG Estimation'!L968</f>
        <v>6653071.2937633842</v>
      </c>
      <c r="M1760" s="98">
        <f>M176+'Emission factors'!$I$16*'GHG Estimation'!M572+'Emission factors'!$I$17*'GHG Estimation'!M968</f>
        <v>7318685.632661338</v>
      </c>
      <c r="N1760" s="98">
        <f>N176+'Emission factors'!$I$16*'GHG Estimation'!N572+'Emission factors'!$I$17*'GHG Estimation'!N968</f>
        <v>8063426.0924430946</v>
      </c>
      <c r="O1760" s="98">
        <f>O176+'Emission factors'!$I$16*'GHG Estimation'!O572+'Emission factors'!$I$17*'GHG Estimation'!O968</f>
        <v>9345785.28934424</v>
      </c>
      <c r="P1760" s="98">
        <f>P176+'Emission factors'!$I$16*'GHG Estimation'!P572+'Emission factors'!$I$17*'GHG Estimation'!P968</f>
        <v>10423161.744949132</v>
      </c>
      <c r="Q1760" s="98">
        <f>Q176+'Emission factors'!$I$16*'GHG Estimation'!Q572+'Emission factors'!$I$17*'GHG Estimation'!Q968</f>
        <v>11677574.007857025</v>
      </c>
      <c r="R1760" s="98">
        <f>R176+'Emission factors'!$I$16*'GHG Estimation'!R572+'Emission factors'!$I$17*'GHG Estimation'!R968</f>
        <v>12959440.515855256</v>
      </c>
      <c r="S1760" s="98">
        <f>S176+'Emission factors'!$I$16*'GHG Estimation'!S572+'Emission factors'!$I$17*'GHG Estimation'!S968</f>
        <v>14334907.064707492</v>
      </c>
      <c r="T1760" s="98">
        <f>T176+'Emission factors'!$I$16*'GHG Estimation'!T572+'Emission factors'!$I$17*'GHG Estimation'!T968</f>
        <v>13365071.847749855</v>
      </c>
      <c r="U1760" s="98">
        <f>U176+'Emission factors'!$I$16*'GHG Estimation'!U572+'Emission factors'!$I$17*'GHG Estimation'!U968</f>
        <v>12259556.907502161</v>
      </c>
    </row>
    <row r="1761" spans="1:21" x14ac:dyDescent="0.25">
      <c r="A1761" s="92" t="s">
        <v>11</v>
      </c>
      <c r="B1761" s="92" t="s">
        <v>12</v>
      </c>
      <c r="C1761" s="92" t="s">
        <v>13</v>
      </c>
      <c r="D1761" s="92" t="s">
        <v>14</v>
      </c>
      <c r="E1761" s="92" t="s">
        <v>22</v>
      </c>
      <c r="G1761" s="92" t="s">
        <v>97</v>
      </c>
      <c r="H1761" s="92" t="s">
        <v>93</v>
      </c>
      <c r="I1761" s="88" t="s">
        <v>190</v>
      </c>
      <c r="L1761" s="98">
        <f>L177+'Emission factors'!$I$16*'GHG Estimation'!L573+'Emission factors'!$I$17*'GHG Estimation'!L969</f>
        <v>0</v>
      </c>
      <c r="M1761" s="98">
        <f>M177+'Emission factors'!$I$16*'GHG Estimation'!M573+'Emission factors'!$I$17*'GHG Estimation'!M969</f>
        <v>0</v>
      </c>
      <c r="N1761" s="98">
        <f>N177+'Emission factors'!$I$16*'GHG Estimation'!N573+'Emission factors'!$I$17*'GHG Estimation'!N969</f>
        <v>0</v>
      </c>
      <c r="O1761" s="98">
        <f>O177+'Emission factors'!$I$16*'GHG Estimation'!O573+'Emission factors'!$I$17*'GHG Estimation'!O969</f>
        <v>0</v>
      </c>
      <c r="P1761" s="98">
        <f>P177+'Emission factors'!$I$16*'GHG Estimation'!P573+'Emission factors'!$I$17*'GHG Estimation'!P969</f>
        <v>0</v>
      </c>
      <c r="Q1761" s="98">
        <f>Q177+'Emission factors'!$I$16*'GHG Estimation'!Q573+'Emission factors'!$I$17*'GHG Estimation'!Q969</f>
        <v>0</v>
      </c>
      <c r="R1761" s="98">
        <f>R177+'Emission factors'!$I$16*'GHG Estimation'!R573+'Emission factors'!$I$17*'GHG Estimation'!R969</f>
        <v>0</v>
      </c>
      <c r="S1761" s="98">
        <f>S177+'Emission factors'!$I$16*'GHG Estimation'!S573+'Emission factors'!$I$17*'GHG Estimation'!S969</f>
        <v>0</v>
      </c>
      <c r="T1761" s="98">
        <f>T177+'Emission factors'!$I$16*'GHG Estimation'!T573+'Emission factors'!$I$17*'GHG Estimation'!T969</f>
        <v>0</v>
      </c>
      <c r="U1761" s="98">
        <f>U177+'Emission factors'!$I$16*'GHG Estimation'!U573+'Emission factors'!$I$17*'GHG Estimation'!U969</f>
        <v>4091083.5414652671</v>
      </c>
    </row>
    <row r="1762" spans="1:21" x14ac:dyDescent="0.25">
      <c r="A1762" s="92" t="s">
        <v>11</v>
      </c>
      <c r="B1762" s="92" t="s">
        <v>12</v>
      </c>
      <c r="C1762" s="92" t="s">
        <v>13</v>
      </c>
      <c r="D1762" s="92" t="s">
        <v>14</v>
      </c>
      <c r="E1762" s="92" t="s">
        <v>22</v>
      </c>
      <c r="G1762" s="92" t="s">
        <v>97</v>
      </c>
      <c r="H1762" s="92" t="s">
        <v>93</v>
      </c>
      <c r="I1762" s="88" t="s">
        <v>210</v>
      </c>
      <c r="L1762" s="98">
        <f>L178+'Emission factors'!$I$16*'GHG Estimation'!L574+'Emission factors'!$I$17*'GHG Estimation'!L970</f>
        <v>83170.223422747003</v>
      </c>
      <c r="M1762" s="98">
        <f>M178+'Emission factors'!$I$16*'GHG Estimation'!M574+'Emission factors'!$I$17*'GHG Estimation'!M970</f>
        <v>95789.234257380303</v>
      </c>
      <c r="N1762" s="98">
        <f>N178+'Emission factors'!$I$16*'GHG Estimation'!N574+'Emission factors'!$I$17*'GHG Estimation'!N970</f>
        <v>96792.824831915059</v>
      </c>
      <c r="O1762" s="98">
        <f>O178+'Emission factors'!$I$16*'GHG Estimation'!O574+'Emission factors'!$I$17*'GHG Estimation'!O970</f>
        <v>107094.59906286243</v>
      </c>
      <c r="P1762" s="98">
        <f>P178+'Emission factors'!$I$16*'GHG Estimation'!P574+'Emission factors'!$I$17*'GHG Estimation'!P970</f>
        <v>127140.26997681591</v>
      </c>
      <c r="Q1762" s="98">
        <f>Q178+'Emission factors'!$I$16*'GHG Estimation'!Q574+'Emission factors'!$I$17*'GHG Estimation'!Q970</f>
        <v>145591.107675557</v>
      </c>
      <c r="R1762" s="98">
        <f>R178+'Emission factors'!$I$16*'GHG Estimation'!R574+'Emission factors'!$I$17*'GHG Estimation'!R970</f>
        <v>153704.88288027135</v>
      </c>
      <c r="S1762" s="98">
        <f>S178+'Emission factors'!$I$16*'GHG Estimation'!S574+'Emission factors'!$I$17*'GHG Estimation'!S970</f>
        <v>160241.52110940052</v>
      </c>
      <c r="T1762" s="98">
        <f>T178+'Emission factors'!$I$16*'GHG Estimation'!T574+'Emission factors'!$I$17*'GHG Estimation'!T970</f>
        <v>167830.80075331419</v>
      </c>
      <c r="U1762" s="98">
        <f>U178+'Emission factors'!$I$16*'GHG Estimation'!U574+'Emission factors'!$I$17*'GHG Estimation'!U970</f>
        <v>168912.26561249283</v>
      </c>
    </row>
    <row r="1763" spans="1:21" x14ac:dyDescent="0.25">
      <c r="A1763" s="92" t="s">
        <v>11</v>
      </c>
      <c r="B1763" s="92" t="s">
        <v>12</v>
      </c>
      <c r="C1763" s="92" t="s">
        <v>13</v>
      </c>
      <c r="D1763" s="92" t="s">
        <v>14</v>
      </c>
      <c r="E1763" s="92" t="s">
        <v>22</v>
      </c>
      <c r="G1763" s="92" t="s">
        <v>97</v>
      </c>
      <c r="H1763" s="92" t="s">
        <v>93</v>
      </c>
      <c r="I1763" s="88" t="s">
        <v>199</v>
      </c>
      <c r="L1763" s="98">
        <f>L179+'Emission factors'!$I$16*'GHG Estimation'!L575+'Emission factors'!$I$17*'GHG Estimation'!L971</f>
        <v>5846386.9106306033</v>
      </c>
      <c r="M1763" s="98">
        <f>M179+'Emission factors'!$I$16*'GHG Estimation'!M575+'Emission factors'!$I$17*'GHG Estimation'!M971</f>
        <v>6161759.1899365624</v>
      </c>
      <c r="N1763" s="98">
        <f>N179+'Emission factors'!$I$16*'GHG Estimation'!N575+'Emission factors'!$I$17*'GHG Estimation'!N971</f>
        <v>6330806.5952985268</v>
      </c>
      <c r="O1763" s="98">
        <f>O179+'Emission factors'!$I$16*'GHG Estimation'!O575+'Emission factors'!$I$17*'GHG Estimation'!O971</f>
        <v>7021233.7641246235</v>
      </c>
      <c r="P1763" s="98">
        <f>P179+'Emission factors'!$I$16*'GHG Estimation'!P575+'Emission factors'!$I$17*'GHG Estimation'!P971</f>
        <v>7865035.9088384807</v>
      </c>
      <c r="Q1763" s="98">
        <f>Q179+'Emission factors'!$I$16*'GHG Estimation'!Q575+'Emission factors'!$I$17*'GHG Estimation'!Q971</f>
        <v>8445864.0606344491</v>
      </c>
      <c r="R1763" s="98">
        <f>R179+'Emission factors'!$I$16*'GHG Estimation'!R575+'Emission factors'!$I$17*'GHG Estimation'!R971</f>
        <v>8918944.5376251545</v>
      </c>
      <c r="S1763" s="98">
        <f>S179+'Emission factors'!$I$16*'GHG Estimation'!S575+'Emission factors'!$I$17*'GHG Estimation'!S971</f>
        <v>9603144.2428396326</v>
      </c>
      <c r="T1763" s="98">
        <f>T179+'Emission factors'!$I$16*'GHG Estimation'!T575+'Emission factors'!$I$17*'GHG Estimation'!T971</f>
        <v>10106315.841854077</v>
      </c>
      <c r="U1763" s="98">
        <f>U179+'Emission factors'!$I$16*'GHG Estimation'!U575+'Emission factors'!$I$17*'GHG Estimation'!U971</f>
        <v>10159884.68353725</v>
      </c>
    </row>
    <row r="1764" spans="1:21" x14ac:dyDescent="0.25">
      <c r="A1764" s="92" t="s">
        <v>11</v>
      </c>
      <c r="B1764" s="92" t="s">
        <v>12</v>
      </c>
      <c r="C1764" s="92" t="s">
        <v>13</v>
      </c>
      <c r="D1764" s="92" t="s">
        <v>14</v>
      </c>
      <c r="E1764" s="92" t="s">
        <v>22</v>
      </c>
      <c r="G1764" s="92" t="s">
        <v>97</v>
      </c>
      <c r="H1764" s="92" t="s">
        <v>93</v>
      </c>
      <c r="I1764" s="88" t="s">
        <v>233</v>
      </c>
      <c r="L1764" s="98">
        <f>L180+'Emission factors'!$I$16*'GHG Estimation'!L576+'Emission factors'!$I$17*'GHG Estimation'!L972</f>
        <v>466579.0905337304</v>
      </c>
      <c r="M1764" s="98">
        <f>M180+'Emission factors'!$I$16*'GHG Estimation'!M576+'Emission factors'!$I$17*'GHG Estimation'!M972</f>
        <v>542350.26816872647</v>
      </c>
      <c r="N1764" s="98">
        <f>N180+'Emission factors'!$I$16*'GHG Estimation'!N576+'Emission factors'!$I$17*'GHG Estimation'!N972</f>
        <v>585954.03834898968</v>
      </c>
      <c r="O1764" s="98">
        <f>O180+'Emission factors'!$I$16*'GHG Estimation'!O576+'Emission factors'!$I$17*'GHG Estimation'!O972</f>
        <v>618052.60440939816</v>
      </c>
      <c r="P1764" s="98">
        <f>P180+'Emission factors'!$I$16*'GHG Estimation'!P576+'Emission factors'!$I$17*'GHG Estimation'!P972</f>
        <v>708703.09780298616</v>
      </c>
      <c r="Q1764" s="98">
        <f>Q180+'Emission factors'!$I$16*'GHG Estimation'!Q576+'Emission factors'!$I$17*'GHG Estimation'!Q972</f>
        <v>774348.73449283303</v>
      </c>
      <c r="R1764" s="98">
        <f>R180+'Emission factors'!$I$16*'GHG Estimation'!R576+'Emission factors'!$I$17*'GHG Estimation'!R972</f>
        <v>823521.16215315764</v>
      </c>
      <c r="S1764" s="98">
        <f>S180+'Emission factors'!$I$16*'GHG Estimation'!S576+'Emission factors'!$I$17*'GHG Estimation'!S972</f>
        <v>973502.64254858147</v>
      </c>
      <c r="T1764" s="98">
        <f>T180+'Emission factors'!$I$16*'GHG Estimation'!T576+'Emission factors'!$I$17*'GHG Estimation'!T972</f>
        <v>1032790.0848217972</v>
      </c>
      <c r="U1764" s="98">
        <f>U180+'Emission factors'!$I$16*'GHG Estimation'!U576+'Emission factors'!$I$17*'GHG Estimation'!U972</f>
        <v>1041868.7824757524</v>
      </c>
    </row>
    <row r="1765" spans="1:21" x14ac:dyDescent="0.25">
      <c r="A1765" s="92" t="s">
        <v>11</v>
      </c>
      <c r="B1765" s="92" t="s">
        <v>12</v>
      </c>
      <c r="C1765" s="92" t="s">
        <v>13</v>
      </c>
      <c r="D1765" s="92" t="s">
        <v>14</v>
      </c>
      <c r="E1765" s="92" t="s">
        <v>22</v>
      </c>
      <c r="G1765" s="92" t="s">
        <v>97</v>
      </c>
      <c r="H1765" s="92" t="s">
        <v>93</v>
      </c>
      <c r="I1765" s="88" t="s">
        <v>200</v>
      </c>
      <c r="L1765" s="98">
        <f>L181+'Emission factors'!$I$16*'GHG Estimation'!L577+'Emission factors'!$I$17*'GHG Estimation'!L973</f>
        <v>3539691.5174701125</v>
      </c>
      <c r="M1765" s="98">
        <f>M181+'Emission factors'!$I$16*'GHG Estimation'!M577+'Emission factors'!$I$17*'GHG Estimation'!M973</f>
        <v>3769292.8139449847</v>
      </c>
      <c r="N1765" s="98">
        <f>N181+'Emission factors'!$I$16*'GHG Estimation'!N577+'Emission factors'!$I$17*'GHG Estimation'!N973</f>
        <v>3927992.9694440076</v>
      </c>
      <c r="O1765" s="98">
        <f>O181+'Emission factors'!$I$16*'GHG Estimation'!O577+'Emission factors'!$I$17*'GHG Estimation'!O973</f>
        <v>4327105.5211126199</v>
      </c>
      <c r="P1765" s="98">
        <f>P181+'Emission factors'!$I$16*'GHG Estimation'!P577+'Emission factors'!$I$17*'GHG Estimation'!P973</f>
        <v>4678666.0857325811</v>
      </c>
      <c r="Q1765" s="98">
        <f>Q181+'Emission factors'!$I$16*'GHG Estimation'!Q577+'Emission factors'!$I$17*'GHG Estimation'!Q973</f>
        <v>5179092.7707096506</v>
      </c>
      <c r="R1765" s="98">
        <f>R181+'Emission factors'!$I$16*'GHG Estimation'!R577+'Emission factors'!$I$17*'GHG Estimation'!R973</f>
        <v>5524153.3999695573</v>
      </c>
      <c r="S1765" s="98">
        <f>S181+'Emission factors'!$I$16*'GHG Estimation'!S577+'Emission factors'!$I$17*'GHG Estimation'!S973</f>
        <v>5926292.7874302538</v>
      </c>
      <c r="T1765" s="98">
        <f>T181+'Emission factors'!$I$16*'GHG Estimation'!T577+'Emission factors'!$I$17*'GHG Estimation'!T973</f>
        <v>5992001.5226709628</v>
      </c>
      <c r="U1765" s="98">
        <f>U181+'Emission factors'!$I$16*'GHG Estimation'!U577+'Emission factors'!$I$17*'GHG Estimation'!U973</f>
        <v>5837950.1427690638</v>
      </c>
    </row>
    <row r="1766" spans="1:21" x14ac:dyDescent="0.25">
      <c r="A1766" s="92" t="s">
        <v>11</v>
      </c>
      <c r="B1766" s="92" t="s">
        <v>12</v>
      </c>
      <c r="C1766" s="92" t="s">
        <v>13</v>
      </c>
      <c r="D1766" s="92" t="s">
        <v>23</v>
      </c>
      <c r="E1766" s="92" t="s">
        <v>24</v>
      </c>
      <c r="G1766" s="92" t="s">
        <v>97</v>
      </c>
      <c r="H1766" s="92" t="s">
        <v>93</v>
      </c>
      <c r="I1766" s="88" t="s">
        <v>203</v>
      </c>
      <c r="J1766" s="92" t="s">
        <v>13</v>
      </c>
      <c r="L1766" s="98">
        <f>L182+'Emission factors'!$I$16*'GHG Estimation'!L578+'Emission factors'!$I$17*'GHG Estimation'!L938</f>
        <v>655076.6352087179</v>
      </c>
      <c r="M1766" s="98">
        <f>M182+'Emission factors'!$I$16*'GHG Estimation'!M578+'Emission factors'!$I$17*'GHG Estimation'!M938</f>
        <v>696673.97109892836</v>
      </c>
      <c r="N1766" s="98">
        <f>N182+'Emission factors'!$I$16*'GHG Estimation'!N578+'Emission factors'!$I$17*'GHG Estimation'!N938</f>
        <v>745868.2388276722</v>
      </c>
      <c r="O1766" s="98">
        <f>O182+'Emission factors'!$I$16*'GHG Estimation'!O578+'Emission factors'!$I$17*'GHG Estimation'!O938</f>
        <v>773545.9606092365</v>
      </c>
      <c r="P1766" s="98">
        <f>P182+'Emission factors'!$I$16*'GHG Estimation'!P578+'Emission factors'!$I$17*'GHG Estimation'!P938</f>
        <v>809066.87142171117</v>
      </c>
      <c r="Q1766" s="98">
        <f>Q182+'Emission factors'!$I$16*'GHG Estimation'!Q578+'Emission factors'!$I$17*'GHG Estimation'!Q938</f>
        <v>829396.60856100987</v>
      </c>
      <c r="R1766" s="98">
        <f>R182+'Emission factors'!$I$16*'GHG Estimation'!R578+'Emission factors'!$I$17*'GHG Estimation'!R938</f>
        <v>856940.35916554625</v>
      </c>
      <c r="S1766" s="98">
        <f>S182+'Emission factors'!$I$16*'GHG Estimation'!S578+'Emission factors'!$I$17*'GHG Estimation'!S938</f>
        <v>870645.03557179042</v>
      </c>
      <c r="T1766" s="98">
        <f>T182+'Emission factors'!$I$16*'GHG Estimation'!T578+'Emission factors'!$I$17*'GHG Estimation'!T938</f>
        <v>880703.17529107048</v>
      </c>
      <c r="U1766" s="98">
        <f>U182+'Emission factors'!$I$16*'GHG Estimation'!U578+'Emission factors'!$I$17*'GHG Estimation'!U938</f>
        <v>834367.29199464596</v>
      </c>
    </row>
    <row r="1767" spans="1:21" x14ac:dyDescent="0.25">
      <c r="A1767" s="92" t="s">
        <v>11</v>
      </c>
      <c r="B1767" s="92" t="s">
        <v>12</v>
      </c>
      <c r="C1767" s="92" t="s">
        <v>13</v>
      </c>
      <c r="D1767" s="92" t="s">
        <v>23</v>
      </c>
      <c r="E1767" s="92" t="s">
        <v>24</v>
      </c>
      <c r="G1767" s="92" t="s">
        <v>97</v>
      </c>
      <c r="H1767" s="92" t="s">
        <v>93</v>
      </c>
      <c r="I1767" s="88" t="s">
        <v>227</v>
      </c>
      <c r="L1767" s="98">
        <f>L183+'Emission factors'!$I$16*'GHG Estimation'!L579+'Emission factors'!$I$17*'GHG Estimation'!L939</f>
        <v>1951.5369388518695</v>
      </c>
      <c r="M1767" s="98">
        <f>M183+'Emission factors'!$I$16*'GHG Estimation'!M579+'Emission factors'!$I$17*'GHG Estimation'!M939</f>
        <v>2215.4329125115478</v>
      </c>
      <c r="N1767" s="98">
        <f>N183+'Emission factors'!$I$16*'GHG Estimation'!N579+'Emission factors'!$I$17*'GHG Estimation'!N939</f>
        <v>2362.8250726249616</v>
      </c>
      <c r="O1767" s="98">
        <f>O183+'Emission factors'!$I$16*'GHG Estimation'!O579+'Emission factors'!$I$17*'GHG Estimation'!O939</f>
        <v>2376.0082779274821</v>
      </c>
      <c r="P1767" s="98">
        <f>P183+'Emission factors'!$I$16*'GHG Estimation'!P579+'Emission factors'!$I$17*'GHG Estimation'!P939</f>
        <v>2400.951953167536</v>
      </c>
      <c r="Q1767" s="98">
        <f>Q183+'Emission factors'!$I$16*'GHG Estimation'!Q579+'Emission factors'!$I$17*'GHG Estimation'!Q939</f>
        <v>2475.1692097479054</v>
      </c>
      <c r="R1767" s="98">
        <f>R183+'Emission factors'!$I$16*'GHG Estimation'!R579+'Emission factors'!$I$17*'GHG Estimation'!R939</f>
        <v>2440.255729218597</v>
      </c>
      <c r="S1767" s="98">
        <f>S183+'Emission factors'!$I$16*'GHG Estimation'!S579+'Emission factors'!$I$17*'GHG Estimation'!S939</f>
        <v>2479.1768411449921</v>
      </c>
      <c r="T1767" s="98">
        <f>T183+'Emission factors'!$I$16*'GHG Estimation'!T579+'Emission factors'!$I$17*'GHG Estimation'!T939</f>
        <v>3167.2840466232792</v>
      </c>
      <c r="U1767" s="98">
        <f>U183+'Emission factors'!$I$16*'GHG Estimation'!U579+'Emission factors'!$I$17*'GHG Estimation'!U939</f>
        <v>3395.6492736081905</v>
      </c>
    </row>
    <row r="1768" spans="1:21" x14ac:dyDescent="0.25">
      <c r="A1768" s="92" t="s">
        <v>11</v>
      </c>
      <c r="B1768" s="92" t="s">
        <v>12</v>
      </c>
      <c r="C1768" s="92" t="s">
        <v>13</v>
      </c>
      <c r="D1768" s="92" t="s">
        <v>23</v>
      </c>
      <c r="E1768" s="92" t="s">
        <v>24</v>
      </c>
      <c r="G1768" s="92" t="s">
        <v>97</v>
      </c>
      <c r="H1768" s="92" t="s">
        <v>93</v>
      </c>
      <c r="I1768" s="88" t="s">
        <v>191</v>
      </c>
      <c r="L1768" s="98">
        <f>L184+'Emission factors'!$I$16*'GHG Estimation'!L580+'Emission factors'!$I$17*'GHG Estimation'!L940</f>
        <v>1182.4644453700123</v>
      </c>
      <c r="M1768" s="98">
        <f>M184+'Emission factors'!$I$16*'GHG Estimation'!M580+'Emission factors'!$I$17*'GHG Estimation'!M940</f>
        <v>1317.7755171926626</v>
      </c>
      <c r="N1768" s="98">
        <f>N184+'Emission factors'!$I$16*'GHG Estimation'!N580+'Emission factors'!$I$17*'GHG Estimation'!N940</f>
        <v>1334.3021925984606</v>
      </c>
      <c r="O1768" s="98">
        <f>O184+'Emission factors'!$I$16*'GHG Estimation'!O580+'Emission factors'!$I$17*'GHG Estimation'!O940</f>
        <v>1464.9436249931907</v>
      </c>
      <c r="P1768" s="98">
        <f>P184+'Emission factors'!$I$16*'GHG Estimation'!P580+'Emission factors'!$I$17*'GHG Estimation'!P940</f>
        <v>1832.6952194371545</v>
      </c>
      <c r="Q1768" s="98">
        <f>Q184+'Emission factors'!$I$16*'GHG Estimation'!Q580+'Emission factors'!$I$17*'GHG Estimation'!Q940</f>
        <v>2100.8231054077382</v>
      </c>
      <c r="R1768" s="98">
        <f>R184+'Emission factors'!$I$16*'GHG Estimation'!R580+'Emission factors'!$I$17*'GHG Estimation'!R940</f>
        <v>2328.3982031511432</v>
      </c>
      <c r="S1768" s="98">
        <f>S184+'Emission factors'!$I$16*'GHG Estimation'!S580+'Emission factors'!$I$17*'GHG Estimation'!S940</f>
        <v>2520.754977598277</v>
      </c>
      <c r="T1768" s="98">
        <f>T184+'Emission factors'!$I$16*'GHG Estimation'!T580+'Emission factors'!$I$17*'GHG Estimation'!T940</f>
        <v>2983.667730829593</v>
      </c>
      <c r="U1768" s="98">
        <f>U184+'Emission factors'!$I$16*'GHG Estimation'!U580+'Emission factors'!$I$17*'GHG Estimation'!U940</f>
        <v>3135.619276743967</v>
      </c>
    </row>
    <row r="1769" spans="1:21" x14ac:dyDescent="0.25">
      <c r="A1769" s="92" t="s">
        <v>11</v>
      </c>
      <c r="B1769" s="92" t="s">
        <v>12</v>
      </c>
      <c r="C1769" s="92" t="s">
        <v>13</v>
      </c>
      <c r="D1769" s="92" t="s">
        <v>23</v>
      </c>
      <c r="E1769" s="92" t="s">
        <v>24</v>
      </c>
      <c r="G1769" s="92" t="s">
        <v>97</v>
      </c>
      <c r="H1769" s="92" t="s">
        <v>93</v>
      </c>
      <c r="I1769" s="88" t="s">
        <v>192</v>
      </c>
      <c r="L1769" s="98">
        <f>L185+'Emission factors'!$I$16*'GHG Estimation'!L581+'Emission factors'!$I$17*'GHG Estimation'!L941</f>
        <v>158499.89980065066</v>
      </c>
      <c r="M1769" s="98">
        <f>M185+'Emission factors'!$I$16*'GHG Estimation'!M581+'Emission factors'!$I$17*'GHG Estimation'!M941</f>
        <v>223269.24264637654</v>
      </c>
      <c r="N1769" s="98">
        <f>N185+'Emission factors'!$I$16*'GHG Estimation'!N581+'Emission factors'!$I$17*'GHG Estimation'!N941</f>
        <v>225309.79004112017</v>
      </c>
      <c r="O1769" s="98">
        <f>O185+'Emission factors'!$I$16*'GHG Estimation'!O581+'Emission factors'!$I$17*'GHG Estimation'!O941</f>
        <v>225905.92756272852</v>
      </c>
      <c r="P1769" s="98">
        <f>P185+'Emission factors'!$I$16*'GHG Estimation'!P581+'Emission factors'!$I$17*'GHG Estimation'!P941</f>
        <v>234767.25182612651</v>
      </c>
      <c r="Q1769" s="98">
        <f>Q185+'Emission factors'!$I$16*'GHG Estimation'!Q581+'Emission factors'!$I$17*'GHG Estimation'!Q941</f>
        <v>261715.01357600669</v>
      </c>
      <c r="R1769" s="98">
        <f>R185+'Emission factors'!$I$16*'GHG Estimation'!R581+'Emission factors'!$I$17*'GHG Estimation'!R941</f>
        <v>275868.08173024445</v>
      </c>
      <c r="S1769" s="98">
        <f>S185+'Emission factors'!$I$16*'GHG Estimation'!S581+'Emission factors'!$I$17*'GHG Estimation'!S941</f>
        <v>277363.30675236875</v>
      </c>
      <c r="T1769" s="98">
        <f>T185+'Emission factors'!$I$16*'GHG Estimation'!T581+'Emission factors'!$I$17*'GHG Estimation'!T941</f>
        <v>289901.46568672598</v>
      </c>
      <c r="U1769" s="98">
        <f>U185+'Emission factors'!$I$16*'GHG Estimation'!U581+'Emission factors'!$I$17*'GHG Estimation'!U941</f>
        <v>298662.56462902878</v>
      </c>
    </row>
    <row r="1770" spans="1:21" x14ac:dyDescent="0.25">
      <c r="A1770" s="92" t="s">
        <v>11</v>
      </c>
      <c r="B1770" s="92" t="s">
        <v>12</v>
      </c>
      <c r="C1770" s="92" t="s">
        <v>13</v>
      </c>
      <c r="D1770" s="92" t="s">
        <v>23</v>
      </c>
      <c r="E1770" s="92" t="s">
        <v>24</v>
      </c>
      <c r="G1770" s="92" t="s">
        <v>97</v>
      </c>
      <c r="H1770" s="92" t="s">
        <v>93</v>
      </c>
      <c r="I1770" s="88" t="s">
        <v>206</v>
      </c>
      <c r="L1770" s="98">
        <f>L186+'Emission factors'!$I$16*'GHG Estimation'!L582+'Emission factors'!$I$17*'GHG Estimation'!L942</f>
        <v>326080.82740387868</v>
      </c>
      <c r="M1770" s="98">
        <f>M186+'Emission factors'!$I$16*'GHG Estimation'!M582+'Emission factors'!$I$17*'GHG Estimation'!M942</f>
        <v>364169.12026534363</v>
      </c>
      <c r="N1770" s="98">
        <f>N186+'Emission factors'!$I$16*'GHG Estimation'!N582+'Emission factors'!$I$17*'GHG Estimation'!N942</f>
        <v>355515.7165402933</v>
      </c>
      <c r="O1770" s="98">
        <f>O186+'Emission factors'!$I$16*'GHG Estimation'!O582+'Emission factors'!$I$17*'GHG Estimation'!O942</f>
        <v>399802.00111659907</v>
      </c>
      <c r="P1770" s="98">
        <f>P186+'Emission factors'!$I$16*'GHG Estimation'!P582+'Emission factors'!$I$17*'GHG Estimation'!P942</f>
        <v>433486.89417692809</v>
      </c>
      <c r="Q1770" s="98">
        <f>Q186+'Emission factors'!$I$16*'GHG Estimation'!Q582+'Emission factors'!$I$17*'GHG Estimation'!Q942</f>
        <v>458296.61629105924</v>
      </c>
      <c r="R1770" s="98">
        <f>R186+'Emission factors'!$I$16*'GHG Estimation'!R582+'Emission factors'!$I$17*'GHG Estimation'!R942</f>
        <v>465994.38936478173</v>
      </c>
      <c r="S1770" s="98">
        <f>S186+'Emission factors'!$I$16*'GHG Estimation'!S582+'Emission factors'!$I$17*'GHG Estimation'!S942</f>
        <v>478609.96355252957</v>
      </c>
      <c r="T1770" s="98">
        <f>T186+'Emission factors'!$I$16*'GHG Estimation'!T582+'Emission factors'!$I$17*'GHG Estimation'!T942</f>
        <v>498364.58928239625</v>
      </c>
      <c r="U1770" s="98">
        <f>U186+'Emission factors'!$I$16*'GHG Estimation'!U582+'Emission factors'!$I$17*'GHG Estimation'!U942</f>
        <v>509899.18909825385</v>
      </c>
    </row>
    <row r="1771" spans="1:21" x14ac:dyDescent="0.25">
      <c r="A1771" s="92" t="s">
        <v>11</v>
      </c>
      <c r="B1771" s="92" t="s">
        <v>12</v>
      </c>
      <c r="C1771" s="92" t="s">
        <v>13</v>
      </c>
      <c r="D1771" s="92" t="s">
        <v>23</v>
      </c>
      <c r="E1771" s="92" t="s">
        <v>24</v>
      </c>
      <c r="G1771" s="92" t="s">
        <v>97</v>
      </c>
      <c r="H1771" s="92" t="s">
        <v>93</v>
      </c>
      <c r="I1771" s="88" t="s">
        <v>220</v>
      </c>
      <c r="L1771" s="98">
        <f>L187+'Emission factors'!$I$16*'GHG Estimation'!L583+'Emission factors'!$I$17*'GHG Estimation'!L943</f>
        <v>1312.5806092888292</v>
      </c>
      <c r="M1771" s="98">
        <f>M187+'Emission factors'!$I$16*'GHG Estimation'!M583+'Emission factors'!$I$17*'GHG Estimation'!M943</f>
        <v>1441.824734389736</v>
      </c>
      <c r="N1771" s="98">
        <f>N187+'Emission factors'!$I$16*'GHG Estimation'!N583+'Emission factors'!$I$17*'GHG Estimation'!N943</f>
        <v>1442.0345555857211</v>
      </c>
      <c r="O1771" s="98">
        <f>O187+'Emission factors'!$I$16*'GHG Estimation'!O583+'Emission factors'!$I$17*'GHG Estimation'!O943</f>
        <v>1451.5581613849549</v>
      </c>
      <c r="P1771" s="98">
        <f>P187+'Emission factors'!$I$16*'GHG Estimation'!P583+'Emission factors'!$I$17*'GHG Estimation'!P943</f>
        <v>1489.2216802098992</v>
      </c>
      <c r="Q1771" s="98">
        <f>Q187+'Emission factors'!$I$16*'GHG Estimation'!Q583+'Emission factors'!$I$17*'GHG Estimation'!Q943</f>
        <v>1555.0230503712385</v>
      </c>
      <c r="R1771" s="98">
        <f>R187+'Emission factors'!$I$16*'GHG Estimation'!R583+'Emission factors'!$I$17*'GHG Estimation'!R943</f>
        <v>1531.2744774688717</v>
      </c>
      <c r="S1771" s="98">
        <f>S187+'Emission factors'!$I$16*'GHG Estimation'!S583+'Emission factors'!$I$17*'GHG Estimation'!S943</f>
        <v>1517.5596687098666</v>
      </c>
      <c r="T1771" s="98">
        <f>T187+'Emission factors'!$I$16*'GHG Estimation'!T583+'Emission factors'!$I$17*'GHG Estimation'!T943</f>
        <v>1462.8485286629088</v>
      </c>
      <c r="U1771" s="98">
        <f>U187+'Emission factors'!$I$16*'GHG Estimation'!U583+'Emission factors'!$I$17*'GHG Estimation'!U943</f>
        <v>1587.6191907985803</v>
      </c>
    </row>
    <row r="1772" spans="1:21" x14ac:dyDescent="0.25">
      <c r="A1772" s="92" t="s">
        <v>11</v>
      </c>
      <c r="B1772" s="92" t="s">
        <v>12</v>
      </c>
      <c r="C1772" s="92" t="s">
        <v>13</v>
      </c>
      <c r="D1772" s="92" t="s">
        <v>23</v>
      </c>
      <c r="E1772" s="92" t="s">
        <v>24</v>
      </c>
      <c r="G1772" s="92" t="s">
        <v>97</v>
      </c>
      <c r="H1772" s="92" t="s">
        <v>93</v>
      </c>
      <c r="I1772" s="88" t="s">
        <v>193</v>
      </c>
      <c r="L1772" s="98">
        <f>L188+'Emission factors'!$I$16*'GHG Estimation'!L584+'Emission factors'!$I$17*'GHG Estimation'!L944</f>
        <v>76845.475960152398</v>
      </c>
      <c r="M1772" s="98">
        <f>M188+'Emission factors'!$I$16*'GHG Estimation'!M584+'Emission factors'!$I$17*'GHG Estimation'!M944</f>
        <v>67309.200660359129</v>
      </c>
      <c r="N1772" s="98">
        <f>N188+'Emission factors'!$I$16*'GHG Estimation'!N584+'Emission factors'!$I$17*'GHG Estimation'!N944</f>
        <v>69104.230170710623</v>
      </c>
      <c r="O1772" s="98">
        <f>O188+'Emission factors'!$I$16*'GHG Estimation'!O584+'Emission factors'!$I$17*'GHG Estimation'!O944</f>
        <v>91636.592799925013</v>
      </c>
      <c r="P1772" s="98">
        <f>P188+'Emission factors'!$I$16*'GHG Estimation'!P584+'Emission factors'!$I$17*'GHG Estimation'!P944</f>
        <v>100016.20337507172</v>
      </c>
      <c r="Q1772" s="98">
        <f>Q188+'Emission factors'!$I$16*'GHG Estimation'!Q584+'Emission factors'!$I$17*'GHG Estimation'!Q944</f>
        <v>100020.11872171023</v>
      </c>
      <c r="R1772" s="98">
        <f>R188+'Emission factors'!$I$16*'GHG Estimation'!R584+'Emission factors'!$I$17*'GHG Estimation'!R944</f>
        <v>110589.61434114749</v>
      </c>
      <c r="S1772" s="98">
        <f>S188+'Emission factors'!$I$16*'GHG Estimation'!S584+'Emission factors'!$I$17*'GHG Estimation'!S944</f>
        <v>121580.52548662591</v>
      </c>
      <c r="T1772" s="98">
        <f>T188+'Emission factors'!$I$16*'GHG Estimation'!T584+'Emission factors'!$I$17*'GHG Estimation'!T944</f>
        <v>136247.32178193724</v>
      </c>
      <c r="U1772" s="98">
        <f>U188+'Emission factors'!$I$16*'GHG Estimation'!U584+'Emission factors'!$I$17*'GHG Estimation'!U944</f>
        <v>142662.41970104791</v>
      </c>
    </row>
    <row r="1773" spans="1:21" x14ac:dyDescent="0.25">
      <c r="A1773" s="92" t="s">
        <v>11</v>
      </c>
      <c r="B1773" s="92" t="s">
        <v>12</v>
      </c>
      <c r="C1773" s="92" t="s">
        <v>13</v>
      </c>
      <c r="D1773" s="92" t="s">
        <v>23</v>
      </c>
      <c r="E1773" s="92" t="s">
        <v>24</v>
      </c>
      <c r="G1773" s="92" t="s">
        <v>97</v>
      </c>
      <c r="H1773" s="92" t="s">
        <v>93</v>
      </c>
      <c r="I1773" s="88" t="s">
        <v>259</v>
      </c>
      <c r="L1773" s="98">
        <f>L189+'Emission factors'!$I$16*'GHG Estimation'!L585+'Emission factors'!$I$17*'GHG Estimation'!L945</f>
        <v>2284.778881406417</v>
      </c>
      <c r="M1773" s="98">
        <f>M189+'Emission factors'!$I$16*'GHG Estimation'!M585+'Emission factors'!$I$17*'GHG Estimation'!M945</f>
        <v>2214.6948413522618</v>
      </c>
      <c r="N1773" s="98">
        <f>N189+'Emission factors'!$I$16*'GHG Estimation'!N585+'Emission factors'!$I$17*'GHG Estimation'!N945</f>
        <v>2043.8200786216448</v>
      </c>
      <c r="O1773" s="98">
        <f>O189+'Emission factors'!$I$16*'GHG Estimation'!O585+'Emission factors'!$I$17*'GHG Estimation'!O945</f>
        <v>1957.7285699860595</v>
      </c>
      <c r="P1773" s="98">
        <f>P189+'Emission factors'!$I$16*'GHG Estimation'!P585+'Emission factors'!$I$17*'GHG Estimation'!P945</f>
        <v>2050.7209550237644</v>
      </c>
      <c r="Q1773" s="98">
        <f>Q189+'Emission factors'!$I$16*'GHG Estimation'!Q585+'Emission factors'!$I$17*'GHG Estimation'!Q945</f>
        <v>2174.4779523736238</v>
      </c>
      <c r="R1773" s="98">
        <f>R189+'Emission factors'!$I$16*'GHG Estimation'!R585+'Emission factors'!$I$17*'GHG Estimation'!R945</f>
        <v>2239.856241768136</v>
      </c>
      <c r="S1773" s="98">
        <f>S189+'Emission factors'!$I$16*'GHG Estimation'!S585+'Emission factors'!$I$17*'GHG Estimation'!S945</f>
        <v>2481.245668426609</v>
      </c>
      <c r="T1773" s="98">
        <f>T189+'Emission factors'!$I$16*'GHG Estimation'!T585+'Emission factors'!$I$17*'GHG Estimation'!T945</f>
        <v>3074.131433875837</v>
      </c>
      <c r="U1773" s="98">
        <f>U189+'Emission factors'!$I$16*'GHG Estimation'!U585+'Emission factors'!$I$17*'GHG Estimation'!U945</f>
        <v>3887.108481252154</v>
      </c>
    </row>
    <row r="1774" spans="1:21" x14ac:dyDescent="0.25">
      <c r="A1774" s="92" t="s">
        <v>11</v>
      </c>
      <c r="B1774" s="92" t="s">
        <v>12</v>
      </c>
      <c r="C1774" s="92" t="s">
        <v>13</v>
      </c>
      <c r="D1774" s="92" t="s">
        <v>23</v>
      </c>
      <c r="E1774" s="92" t="s">
        <v>24</v>
      </c>
      <c r="G1774" s="92" t="s">
        <v>97</v>
      </c>
      <c r="H1774" s="92" t="s">
        <v>93</v>
      </c>
      <c r="I1774" s="88" t="s">
        <v>223</v>
      </c>
      <c r="L1774" s="98">
        <f>L190+'Emission factors'!$I$16*'GHG Estimation'!L586+'Emission factors'!$I$17*'GHG Estimation'!L946</f>
        <v>1881.0858999097159</v>
      </c>
      <c r="M1774" s="98">
        <f>M190+'Emission factors'!$I$16*'GHG Estimation'!M586+'Emission factors'!$I$17*'GHG Estimation'!M946</f>
        <v>3560.1100223670232</v>
      </c>
      <c r="N1774" s="98">
        <f>N190+'Emission factors'!$I$16*'GHG Estimation'!N586+'Emission factors'!$I$17*'GHG Estimation'!N946</f>
        <v>2137.1995640452478</v>
      </c>
      <c r="O1774" s="98">
        <f>O190+'Emission factors'!$I$16*'GHG Estimation'!O586+'Emission factors'!$I$17*'GHG Estimation'!O946</f>
        <v>1478.3135840423961</v>
      </c>
      <c r="P1774" s="98">
        <f>P190+'Emission factors'!$I$16*'GHG Estimation'!P586+'Emission factors'!$I$17*'GHG Estimation'!P946</f>
        <v>1653.554631843439</v>
      </c>
      <c r="Q1774" s="98">
        <f>Q190+'Emission factors'!$I$16*'GHG Estimation'!Q586+'Emission factors'!$I$17*'GHG Estimation'!Q946</f>
        <v>1770.4738188478609</v>
      </c>
      <c r="R1774" s="98">
        <f>R190+'Emission factors'!$I$16*'GHG Estimation'!R586+'Emission factors'!$I$17*'GHG Estimation'!R946</f>
        <v>1959.9283671595717</v>
      </c>
      <c r="S1774" s="98">
        <f>S190+'Emission factors'!$I$16*'GHG Estimation'!S586+'Emission factors'!$I$17*'GHG Estimation'!S946</f>
        <v>2412.7708466022596</v>
      </c>
      <c r="T1774" s="98">
        <f>T190+'Emission factors'!$I$16*'GHG Estimation'!T586+'Emission factors'!$I$17*'GHG Estimation'!T946</f>
        <v>2980.1241325139626</v>
      </c>
      <c r="U1774" s="98">
        <f>U190+'Emission factors'!$I$16*'GHG Estimation'!U586+'Emission factors'!$I$17*'GHG Estimation'!U946</f>
        <v>3006.1664907417457</v>
      </c>
    </row>
    <row r="1775" spans="1:21" x14ac:dyDescent="0.25">
      <c r="A1775" s="92" t="s">
        <v>11</v>
      </c>
      <c r="B1775" s="92" t="s">
        <v>12</v>
      </c>
      <c r="C1775" s="92" t="s">
        <v>13</v>
      </c>
      <c r="D1775" s="92" t="s">
        <v>23</v>
      </c>
      <c r="E1775" s="92" t="s">
        <v>24</v>
      </c>
      <c r="G1775" s="92" t="s">
        <v>97</v>
      </c>
      <c r="H1775" s="92" t="s">
        <v>93</v>
      </c>
      <c r="I1775" s="88" t="s">
        <v>221</v>
      </c>
      <c r="L1775" s="98">
        <f>L191+'Emission factors'!$I$16*'GHG Estimation'!L587+'Emission factors'!$I$17*'GHG Estimation'!L947</f>
        <v>254586.92021773531</v>
      </c>
      <c r="M1775" s="98">
        <f>M191+'Emission factors'!$I$16*'GHG Estimation'!M587+'Emission factors'!$I$17*'GHG Estimation'!M947</f>
        <v>275694.8526556755</v>
      </c>
      <c r="N1775" s="98">
        <f>N191+'Emission factors'!$I$16*'GHG Estimation'!N587+'Emission factors'!$I$17*'GHG Estimation'!N947</f>
        <v>289740.74554933666</v>
      </c>
      <c r="O1775" s="98">
        <f>O191+'Emission factors'!$I$16*'GHG Estimation'!O587+'Emission factors'!$I$17*'GHG Estimation'!O947</f>
        <v>279902.24491004215</v>
      </c>
      <c r="P1775" s="98">
        <f>P191+'Emission factors'!$I$16*'GHG Estimation'!P587+'Emission factors'!$I$17*'GHG Estimation'!P947</f>
        <v>284779.28290845943</v>
      </c>
      <c r="Q1775" s="98">
        <f>Q191+'Emission factors'!$I$16*'GHG Estimation'!Q587+'Emission factors'!$I$17*'GHG Estimation'!Q947</f>
        <v>287539.84549561085</v>
      </c>
      <c r="R1775" s="98">
        <f>R191+'Emission factors'!$I$16*'GHG Estimation'!R587+'Emission factors'!$I$17*'GHG Estimation'!R947</f>
        <v>297877.56696832622</v>
      </c>
      <c r="S1775" s="98">
        <f>S191+'Emission factors'!$I$16*'GHG Estimation'!S587+'Emission factors'!$I$17*'GHG Estimation'!S947</f>
        <v>300647.71848265541</v>
      </c>
      <c r="T1775" s="98">
        <f>T191+'Emission factors'!$I$16*'GHG Estimation'!T587+'Emission factors'!$I$17*'GHG Estimation'!T947</f>
        <v>314786.95901764941</v>
      </c>
      <c r="U1775" s="98">
        <f>U191+'Emission factors'!$I$16*'GHG Estimation'!U587+'Emission factors'!$I$17*'GHG Estimation'!U947</f>
        <v>326858.8572670744</v>
      </c>
    </row>
    <row r="1776" spans="1:21" x14ac:dyDescent="0.25">
      <c r="A1776" s="92" t="s">
        <v>11</v>
      </c>
      <c r="B1776" s="92" t="s">
        <v>12</v>
      </c>
      <c r="C1776" s="92" t="s">
        <v>13</v>
      </c>
      <c r="D1776" s="92" t="s">
        <v>23</v>
      </c>
      <c r="E1776" s="92" t="s">
        <v>24</v>
      </c>
      <c r="G1776" s="92" t="s">
        <v>97</v>
      </c>
      <c r="H1776" s="92" t="s">
        <v>93</v>
      </c>
      <c r="I1776" s="88" t="s">
        <v>222</v>
      </c>
      <c r="L1776" s="98">
        <f>L192+'Emission factors'!$I$16*'GHG Estimation'!L588+'Emission factors'!$I$17*'GHG Estimation'!L948</f>
        <v>58044.138379655553</v>
      </c>
      <c r="M1776" s="98">
        <f>M192+'Emission factors'!$I$16*'GHG Estimation'!M588+'Emission factors'!$I$17*'GHG Estimation'!M948</f>
        <v>40280.660130770491</v>
      </c>
      <c r="N1776" s="98">
        <f>N192+'Emission factors'!$I$16*'GHG Estimation'!N588+'Emission factors'!$I$17*'GHG Estimation'!N948</f>
        <v>70027.903033880764</v>
      </c>
      <c r="O1776" s="98">
        <f>O192+'Emission factors'!$I$16*'GHG Estimation'!O588+'Emission factors'!$I$17*'GHG Estimation'!O948</f>
        <v>82871.439315712385</v>
      </c>
      <c r="P1776" s="98">
        <f>P192+'Emission factors'!$I$16*'GHG Estimation'!P588+'Emission factors'!$I$17*'GHG Estimation'!P948</f>
        <v>80987.299918482677</v>
      </c>
      <c r="Q1776" s="98">
        <f>Q192+'Emission factors'!$I$16*'GHG Estimation'!Q588+'Emission factors'!$I$17*'GHG Estimation'!Q948</f>
        <v>82809.344375917426</v>
      </c>
      <c r="R1776" s="98">
        <f>R192+'Emission factors'!$I$16*'GHG Estimation'!R588+'Emission factors'!$I$17*'GHG Estimation'!R948</f>
        <v>90139.072763966251</v>
      </c>
      <c r="S1776" s="98">
        <f>S192+'Emission factors'!$I$16*'GHG Estimation'!S588+'Emission factors'!$I$17*'GHG Estimation'!S948</f>
        <v>99374.293161220499</v>
      </c>
      <c r="T1776" s="98">
        <f>T192+'Emission factors'!$I$16*'GHG Estimation'!T588+'Emission factors'!$I$17*'GHG Estimation'!T948</f>
        <v>105368.731051001</v>
      </c>
      <c r="U1776" s="98">
        <f>U192+'Emission factors'!$I$16*'GHG Estimation'!U588+'Emission factors'!$I$17*'GHG Estimation'!U948</f>
        <v>108555.98499812381</v>
      </c>
    </row>
    <row r="1777" spans="1:21" x14ac:dyDescent="0.25">
      <c r="A1777" s="92" t="s">
        <v>11</v>
      </c>
      <c r="B1777" s="92" t="s">
        <v>12</v>
      </c>
      <c r="C1777" s="92" t="s">
        <v>13</v>
      </c>
      <c r="D1777" s="92" t="s">
        <v>23</v>
      </c>
      <c r="E1777" s="92" t="s">
        <v>24</v>
      </c>
      <c r="G1777" s="92" t="s">
        <v>97</v>
      </c>
      <c r="H1777" s="92" t="s">
        <v>93</v>
      </c>
      <c r="I1777" s="88" t="s">
        <v>201</v>
      </c>
      <c r="L1777" s="98">
        <f>L193+'Emission factors'!$I$16*'GHG Estimation'!L589+'Emission factors'!$I$17*'GHG Estimation'!L949</f>
        <v>287511.44523842022</v>
      </c>
      <c r="M1777" s="98">
        <f>M193+'Emission factors'!$I$16*'GHG Estimation'!M589+'Emission factors'!$I$17*'GHG Estimation'!M949</f>
        <v>238179.43528345792</v>
      </c>
      <c r="N1777" s="98">
        <f>N193+'Emission factors'!$I$16*'GHG Estimation'!N589+'Emission factors'!$I$17*'GHG Estimation'!N949</f>
        <v>333755.39446464065</v>
      </c>
      <c r="O1777" s="98">
        <f>O193+'Emission factors'!$I$16*'GHG Estimation'!O589+'Emission factors'!$I$17*'GHG Estimation'!O949</f>
        <v>414688.94808960136</v>
      </c>
      <c r="P1777" s="98">
        <f>P193+'Emission factors'!$I$16*'GHG Estimation'!P589+'Emission factors'!$I$17*'GHG Estimation'!P949</f>
        <v>446433.20955534058</v>
      </c>
      <c r="Q1777" s="98">
        <f>Q193+'Emission factors'!$I$16*'GHG Estimation'!Q589+'Emission factors'!$I$17*'GHG Estimation'!Q949</f>
        <v>480886.50957970682</v>
      </c>
      <c r="R1777" s="98">
        <f>R193+'Emission factors'!$I$16*'GHG Estimation'!R589+'Emission factors'!$I$17*'GHG Estimation'!R949</f>
        <v>539364.53763793851</v>
      </c>
      <c r="S1777" s="98">
        <f>S193+'Emission factors'!$I$16*'GHG Estimation'!S589+'Emission factors'!$I$17*'GHG Estimation'!S949</f>
        <v>578835.79754459532</v>
      </c>
      <c r="T1777" s="98">
        <f>T193+'Emission factors'!$I$16*'GHG Estimation'!T589+'Emission factors'!$I$17*'GHG Estimation'!T949</f>
        <v>614582.12303509796</v>
      </c>
      <c r="U1777" s="98">
        <f>U193+'Emission factors'!$I$16*'GHG Estimation'!U589+'Emission factors'!$I$17*'GHG Estimation'!U949</f>
        <v>635544.39991115069</v>
      </c>
    </row>
    <row r="1778" spans="1:21" x14ac:dyDescent="0.25">
      <c r="A1778" s="92" t="s">
        <v>11</v>
      </c>
      <c r="B1778" s="92" t="s">
        <v>12</v>
      </c>
      <c r="C1778" s="92" t="s">
        <v>13</v>
      </c>
      <c r="D1778" s="92" t="s">
        <v>23</v>
      </c>
      <c r="E1778" s="92" t="s">
        <v>24</v>
      </c>
      <c r="G1778" s="92" t="s">
        <v>97</v>
      </c>
      <c r="H1778" s="92" t="s">
        <v>93</v>
      </c>
      <c r="I1778" s="88" t="s">
        <v>207</v>
      </c>
      <c r="L1778" s="98">
        <f>L194+'Emission factors'!$I$16*'GHG Estimation'!L590+'Emission factors'!$I$17*'GHG Estimation'!L950</f>
        <v>130674.15459007086</v>
      </c>
      <c r="M1778" s="98">
        <f>M194+'Emission factors'!$I$16*'GHG Estimation'!M590+'Emission factors'!$I$17*'GHG Estimation'!M950</f>
        <v>141894.04172325</v>
      </c>
      <c r="N1778" s="98">
        <f>N194+'Emission factors'!$I$16*'GHG Estimation'!N590+'Emission factors'!$I$17*'GHG Estimation'!N950</f>
        <v>147236.69190125907</v>
      </c>
      <c r="O1778" s="98">
        <f>O194+'Emission factors'!$I$16*'GHG Estimation'!O590+'Emission factors'!$I$17*'GHG Estimation'!O950</f>
        <v>155728.0537305988</v>
      </c>
      <c r="P1778" s="98">
        <f>P194+'Emission factors'!$I$16*'GHG Estimation'!P590+'Emission factors'!$I$17*'GHG Estimation'!P950</f>
        <v>187370.2899963925</v>
      </c>
      <c r="Q1778" s="98">
        <f>Q194+'Emission factors'!$I$16*'GHG Estimation'!Q590+'Emission factors'!$I$17*'GHG Estimation'!Q950</f>
        <v>205535.68282864074</v>
      </c>
      <c r="R1778" s="98">
        <f>R194+'Emission factors'!$I$16*'GHG Estimation'!R590+'Emission factors'!$I$17*'GHG Estimation'!R950</f>
        <v>209905.06583593582</v>
      </c>
      <c r="S1778" s="98">
        <f>S194+'Emission factors'!$I$16*'GHG Estimation'!S590+'Emission factors'!$I$17*'GHG Estimation'!S950</f>
        <v>214226.17120331794</v>
      </c>
      <c r="T1778" s="98">
        <f>T194+'Emission factors'!$I$16*'GHG Estimation'!T590+'Emission factors'!$I$17*'GHG Estimation'!T950</f>
        <v>220207.30207579368</v>
      </c>
      <c r="U1778" s="98">
        <f>U194+'Emission factors'!$I$16*'GHG Estimation'!U590+'Emission factors'!$I$17*'GHG Estimation'!U950</f>
        <v>220879.76620753179</v>
      </c>
    </row>
    <row r="1779" spans="1:21" x14ac:dyDescent="0.25">
      <c r="A1779" s="92" t="s">
        <v>11</v>
      </c>
      <c r="B1779" s="92" t="s">
        <v>12</v>
      </c>
      <c r="C1779" s="92" t="s">
        <v>13</v>
      </c>
      <c r="D1779" s="92" t="s">
        <v>23</v>
      </c>
      <c r="E1779" s="92" t="s">
        <v>24</v>
      </c>
      <c r="G1779" s="92" t="s">
        <v>97</v>
      </c>
      <c r="H1779" s="92" t="s">
        <v>93</v>
      </c>
      <c r="I1779" s="88" t="s">
        <v>218</v>
      </c>
      <c r="L1779" s="98">
        <f>L195+'Emission factors'!$I$16*'GHG Estimation'!L591+'Emission factors'!$I$17*'GHG Estimation'!L951</f>
        <v>7278.6182902799801</v>
      </c>
      <c r="M1779" s="98">
        <f>M195+'Emission factors'!$I$16*'GHG Estimation'!M591+'Emission factors'!$I$17*'GHG Estimation'!M951</f>
        <v>8100.9124156949774</v>
      </c>
      <c r="N1779" s="98">
        <f>N195+'Emission factors'!$I$16*'GHG Estimation'!N591+'Emission factors'!$I$17*'GHG Estimation'!N951</f>
        <v>8383.4211740432347</v>
      </c>
      <c r="O1779" s="98">
        <f>O195+'Emission factors'!$I$16*'GHG Estimation'!O591+'Emission factors'!$I$17*'GHG Estimation'!O951</f>
        <v>8372.375718935602</v>
      </c>
      <c r="P1779" s="98">
        <f>P195+'Emission factors'!$I$16*'GHG Estimation'!P591+'Emission factors'!$I$17*'GHG Estimation'!P951</f>
        <v>9012.3211566050795</v>
      </c>
      <c r="Q1779" s="98">
        <f>Q195+'Emission factors'!$I$16*'GHG Estimation'!Q591+'Emission factors'!$I$17*'GHG Estimation'!Q951</f>
        <v>10018.98226235833</v>
      </c>
      <c r="R1779" s="98">
        <f>R195+'Emission factors'!$I$16*'GHG Estimation'!R591+'Emission factors'!$I$17*'GHG Estimation'!R951</f>
        <v>11636.677260270506</v>
      </c>
      <c r="S1779" s="98">
        <f>S195+'Emission factors'!$I$16*'GHG Estimation'!S591+'Emission factors'!$I$17*'GHG Estimation'!S951</f>
        <v>13038.769087607092</v>
      </c>
      <c r="T1779" s="98">
        <f>T195+'Emission factors'!$I$16*'GHG Estimation'!T591+'Emission factors'!$I$17*'GHG Estimation'!T951</f>
        <v>13712.355762776771</v>
      </c>
      <c r="U1779" s="98">
        <f>U195+'Emission factors'!$I$16*'GHG Estimation'!U591+'Emission factors'!$I$17*'GHG Estimation'!U951</f>
        <v>13688.933256688282</v>
      </c>
    </row>
    <row r="1780" spans="1:21" x14ac:dyDescent="0.25">
      <c r="A1780" s="92" t="s">
        <v>11</v>
      </c>
      <c r="B1780" s="92" t="s">
        <v>12</v>
      </c>
      <c r="C1780" s="92" t="s">
        <v>13</v>
      </c>
      <c r="D1780" s="92" t="s">
        <v>23</v>
      </c>
      <c r="E1780" s="92" t="s">
        <v>24</v>
      </c>
      <c r="G1780" s="92" t="s">
        <v>97</v>
      </c>
      <c r="H1780" s="92" t="s">
        <v>93</v>
      </c>
      <c r="I1780" s="88" t="s">
        <v>194</v>
      </c>
      <c r="L1780" s="98">
        <f>L196+'Emission factors'!$I$16*'GHG Estimation'!L592+'Emission factors'!$I$17*'GHG Estimation'!L952</f>
        <v>36365.786877794242</v>
      </c>
      <c r="M1780" s="98">
        <f>M196+'Emission factors'!$I$16*'GHG Estimation'!M592+'Emission factors'!$I$17*'GHG Estimation'!M952</f>
        <v>38980.219845452499</v>
      </c>
      <c r="N1780" s="98">
        <f>N196+'Emission factors'!$I$16*'GHG Estimation'!N592+'Emission factors'!$I$17*'GHG Estimation'!N952</f>
        <v>42188.225607276567</v>
      </c>
      <c r="O1780" s="98">
        <f>O196+'Emission factors'!$I$16*'GHG Estimation'!O592+'Emission factors'!$I$17*'GHG Estimation'!O952</f>
        <v>44703.490160071953</v>
      </c>
      <c r="P1780" s="98">
        <f>P196+'Emission factors'!$I$16*'GHG Estimation'!P592+'Emission factors'!$I$17*'GHG Estimation'!P952</f>
        <v>49012.56853783119</v>
      </c>
      <c r="Q1780" s="98">
        <f>Q196+'Emission factors'!$I$16*'GHG Estimation'!Q592+'Emission factors'!$I$17*'GHG Estimation'!Q952</f>
        <v>49006.923181052174</v>
      </c>
      <c r="R1780" s="98">
        <f>R196+'Emission factors'!$I$16*'GHG Estimation'!R592+'Emission factors'!$I$17*'GHG Estimation'!R952</f>
        <v>57069.536692697518</v>
      </c>
      <c r="S1780" s="98">
        <f>S196+'Emission factors'!$I$16*'GHG Estimation'!S592+'Emission factors'!$I$17*'GHG Estimation'!S952</f>
        <v>61676.140174744542</v>
      </c>
      <c r="T1780" s="98">
        <f>T196+'Emission factors'!$I$16*'GHG Estimation'!T592+'Emission factors'!$I$17*'GHG Estimation'!T952</f>
        <v>64903.992032834016</v>
      </c>
      <c r="U1780" s="98">
        <f>U196+'Emission factors'!$I$16*'GHG Estimation'!U592+'Emission factors'!$I$17*'GHG Estimation'!U952</f>
        <v>65834.248802949005</v>
      </c>
    </row>
    <row r="1781" spans="1:21" x14ac:dyDescent="0.25">
      <c r="A1781" s="92" t="s">
        <v>11</v>
      </c>
      <c r="B1781" s="92" t="s">
        <v>12</v>
      </c>
      <c r="C1781" s="92" t="s">
        <v>13</v>
      </c>
      <c r="D1781" s="92" t="s">
        <v>23</v>
      </c>
      <c r="E1781" s="92" t="s">
        <v>24</v>
      </c>
      <c r="G1781" s="92" t="s">
        <v>97</v>
      </c>
      <c r="H1781" s="92" t="s">
        <v>93</v>
      </c>
      <c r="I1781" s="88" t="s">
        <v>195</v>
      </c>
      <c r="L1781" s="98">
        <f>L197+'Emission factors'!$I$16*'GHG Estimation'!L593+'Emission factors'!$I$17*'GHG Estimation'!L953</f>
        <v>86722.384322890648</v>
      </c>
      <c r="M1781" s="98">
        <f>M197+'Emission factors'!$I$16*'GHG Estimation'!M593+'Emission factors'!$I$17*'GHG Estimation'!M953</f>
        <v>103523.30959233175</v>
      </c>
      <c r="N1781" s="98">
        <f>N197+'Emission factors'!$I$16*'GHG Estimation'!N593+'Emission factors'!$I$17*'GHG Estimation'!N953</f>
        <v>130531.71692678446</v>
      </c>
      <c r="O1781" s="98">
        <f>O197+'Emission factors'!$I$16*'GHG Estimation'!O593+'Emission factors'!$I$17*'GHG Estimation'!O953</f>
        <v>109516.29200121402</v>
      </c>
      <c r="P1781" s="98">
        <f>P197+'Emission factors'!$I$16*'GHG Estimation'!P593+'Emission factors'!$I$17*'GHG Estimation'!P953</f>
        <v>106623.16338595728</v>
      </c>
      <c r="Q1781" s="98">
        <f>Q197+'Emission factors'!$I$16*'GHG Estimation'!Q593+'Emission factors'!$I$17*'GHG Estimation'!Q953</f>
        <v>108038.72230045634</v>
      </c>
      <c r="R1781" s="98">
        <f>R197+'Emission factors'!$I$16*'GHG Estimation'!R593+'Emission factors'!$I$17*'GHG Estimation'!R953</f>
        <v>104955.59001456189</v>
      </c>
      <c r="S1781" s="98">
        <f>S197+'Emission factors'!$I$16*'GHG Estimation'!S593+'Emission factors'!$I$17*'GHG Estimation'!S953</f>
        <v>111153.76182436131</v>
      </c>
      <c r="T1781" s="98">
        <f>T197+'Emission factors'!$I$16*'GHG Estimation'!T593+'Emission factors'!$I$17*'GHG Estimation'!T953</f>
        <v>118029.70313053345</v>
      </c>
      <c r="U1781" s="98">
        <f>U197+'Emission factors'!$I$16*'GHG Estimation'!U593+'Emission factors'!$I$17*'GHG Estimation'!U953</f>
        <v>121800.28360766932</v>
      </c>
    </row>
    <row r="1782" spans="1:21" x14ac:dyDescent="0.25">
      <c r="A1782" s="92" t="s">
        <v>11</v>
      </c>
      <c r="B1782" s="92" t="s">
        <v>12</v>
      </c>
      <c r="C1782" s="92" t="s">
        <v>13</v>
      </c>
      <c r="D1782" s="92" t="s">
        <v>23</v>
      </c>
      <c r="E1782" s="92" t="s">
        <v>24</v>
      </c>
      <c r="G1782" s="92" t="s">
        <v>97</v>
      </c>
      <c r="H1782" s="92" t="s">
        <v>93</v>
      </c>
      <c r="I1782" s="88" t="s">
        <v>209</v>
      </c>
      <c r="L1782" s="98">
        <f>L198+'Emission factors'!$I$16*'GHG Estimation'!L594+'Emission factors'!$I$17*'GHG Estimation'!L954</f>
        <v>611145.74172859103</v>
      </c>
      <c r="M1782" s="98">
        <f>M198+'Emission factors'!$I$16*'GHG Estimation'!M594+'Emission factors'!$I$17*'GHG Estimation'!M954</f>
        <v>569178.5018460406</v>
      </c>
      <c r="N1782" s="98">
        <f>N198+'Emission factors'!$I$16*'GHG Estimation'!N594+'Emission factors'!$I$17*'GHG Estimation'!N954</f>
        <v>643512.68268847256</v>
      </c>
      <c r="O1782" s="98">
        <f>O198+'Emission factors'!$I$16*'GHG Estimation'!O594+'Emission factors'!$I$17*'GHG Estimation'!O954</f>
        <v>720598.03880547045</v>
      </c>
      <c r="P1782" s="98">
        <f>P198+'Emission factors'!$I$16*'GHG Estimation'!P594+'Emission factors'!$I$17*'GHG Estimation'!P954</f>
        <v>736848.58485260897</v>
      </c>
      <c r="Q1782" s="98">
        <f>Q198+'Emission factors'!$I$16*'GHG Estimation'!Q594+'Emission factors'!$I$17*'GHG Estimation'!Q954</f>
        <v>767840.62080406246</v>
      </c>
      <c r="R1782" s="98">
        <f>R198+'Emission factors'!$I$16*'GHG Estimation'!R594+'Emission factors'!$I$17*'GHG Estimation'!R954</f>
        <v>795705.92778848635</v>
      </c>
      <c r="S1782" s="98">
        <f>S198+'Emission factors'!$I$16*'GHG Estimation'!S594+'Emission factors'!$I$17*'GHG Estimation'!S954</f>
        <v>877887.04361896124</v>
      </c>
      <c r="T1782" s="98">
        <f>T198+'Emission factors'!$I$16*'GHG Estimation'!T594+'Emission factors'!$I$17*'GHG Estimation'!T954</f>
        <v>916604.12414277345</v>
      </c>
      <c r="U1782" s="98">
        <f>U198+'Emission factors'!$I$16*'GHG Estimation'!U594+'Emission factors'!$I$17*'GHG Estimation'!U954</f>
        <v>938391.79257128225</v>
      </c>
    </row>
    <row r="1783" spans="1:21" x14ac:dyDescent="0.25">
      <c r="A1783" s="92" t="s">
        <v>11</v>
      </c>
      <c r="B1783" s="92" t="s">
        <v>12</v>
      </c>
      <c r="C1783" s="92" t="s">
        <v>13</v>
      </c>
      <c r="D1783" s="92" t="s">
        <v>23</v>
      </c>
      <c r="E1783" s="92" t="s">
        <v>24</v>
      </c>
      <c r="G1783" s="92" t="s">
        <v>97</v>
      </c>
      <c r="H1783" s="92" t="s">
        <v>93</v>
      </c>
      <c r="I1783" s="88" t="s">
        <v>208</v>
      </c>
      <c r="L1783" s="98">
        <f>L199+'Emission factors'!$I$16*'GHG Estimation'!L595+'Emission factors'!$I$17*'GHG Estimation'!L955</f>
        <v>135493.47209604474</v>
      </c>
      <c r="M1783" s="98">
        <f>M199+'Emission factors'!$I$16*'GHG Estimation'!M595+'Emission factors'!$I$17*'GHG Estimation'!M955</f>
        <v>132619.20572219812</v>
      </c>
      <c r="N1783" s="98">
        <f>N199+'Emission factors'!$I$16*'GHG Estimation'!N595+'Emission factors'!$I$17*'GHG Estimation'!N955</f>
        <v>137150.67018383034</v>
      </c>
      <c r="O1783" s="98">
        <f>O199+'Emission factors'!$I$16*'GHG Estimation'!O595+'Emission factors'!$I$17*'GHG Estimation'!O955</f>
        <v>145044.56883330239</v>
      </c>
      <c r="P1783" s="98">
        <f>P199+'Emission factors'!$I$16*'GHG Estimation'!P595+'Emission factors'!$I$17*'GHG Estimation'!P955</f>
        <v>152811.08983527654</v>
      </c>
      <c r="Q1783" s="98">
        <f>Q199+'Emission factors'!$I$16*'GHG Estimation'!Q595+'Emission factors'!$I$17*'GHG Estimation'!Q955</f>
        <v>172796.8960288087</v>
      </c>
      <c r="R1783" s="98">
        <f>R199+'Emission factors'!$I$16*'GHG Estimation'!R595+'Emission factors'!$I$17*'GHG Estimation'!R955</f>
        <v>194342.06321292173</v>
      </c>
      <c r="S1783" s="98">
        <f>S199+'Emission factors'!$I$16*'GHG Estimation'!S595+'Emission factors'!$I$17*'GHG Estimation'!S955</f>
        <v>202604.61085043411</v>
      </c>
      <c r="T1783" s="98">
        <f>T199+'Emission factors'!$I$16*'GHG Estimation'!T595+'Emission factors'!$I$17*'GHG Estimation'!T955</f>
        <v>205726.93546117027</v>
      </c>
      <c r="U1783" s="98">
        <f>U199+'Emission factors'!$I$16*'GHG Estimation'!U595+'Emission factors'!$I$17*'GHG Estimation'!U955</f>
        <v>207605.75818350093</v>
      </c>
    </row>
    <row r="1784" spans="1:21" x14ac:dyDescent="0.25">
      <c r="A1784" s="92" t="s">
        <v>11</v>
      </c>
      <c r="B1784" s="92" t="s">
        <v>12</v>
      </c>
      <c r="C1784" s="92" t="s">
        <v>13</v>
      </c>
      <c r="D1784" s="92" t="s">
        <v>23</v>
      </c>
      <c r="E1784" s="92" t="s">
        <v>24</v>
      </c>
      <c r="G1784" s="92" t="s">
        <v>97</v>
      </c>
      <c r="H1784" s="92" t="s">
        <v>93</v>
      </c>
      <c r="I1784" s="88" t="s">
        <v>226</v>
      </c>
      <c r="L1784" s="98">
        <f>L200+'Emission factors'!$I$16*'GHG Estimation'!L596+'Emission factors'!$I$17*'GHG Estimation'!L956</f>
        <v>141.76210780262164</v>
      </c>
      <c r="M1784" s="98">
        <f>M200+'Emission factors'!$I$16*'GHG Estimation'!M596+'Emission factors'!$I$17*'GHG Estimation'!M956</f>
        <v>198.98930300462689</v>
      </c>
      <c r="N1784" s="98">
        <f>N200+'Emission factors'!$I$16*'GHG Estimation'!N596+'Emission factors'!$I$17*'GHG Estimation'!N956</f>
        <v>390.9332170108957</v>
      </c>
      <c r="O1784" s="98">
        <f>O200+'Emission factors'!$I$16*'GHG Estimation'!O596+'Emission factors'!$I$17*'GHG Estimation'!O956</f>
        <v>445.62785603399965</v>
      </c>
      <c r="P1784" s="98">
        <f>P200+'Emission factors'!$I$16*'GHG Estimation'!P596+'Emission factors'!$I$17*'GHG Estimation'!P956</f>
        <v>462.70188331955444</v>
      </c>
      <c r="Q1784" s="98">
        <f>Q200+'Emission factors'!$I$16*'GHG Estimation'!Q596+'Emission factors'!$I$17*'GHG Estimation'!Q956</f>
        <v>571.66196460648951</v>
      </c>
      <c r="R1784" s="98">
        <f>R200+'Emission factors'!$I$16*'GHG Estimation'!R596+'Emission factors'!$I$17*'GHG Estimation'!R956</f>
        <v>431.24569678549278</v>
      </c>
      <c r="S1784" s="98">
        <f>S200+'Emission factors'!$I$16*'GHG Estimation'!S596+'Emission factors'!$I$17*'GHG Estimation'!S956</f>
        <v>347.09008659729648</v>
      </c>
      <c r="T1784" s="98">
        <f>T200+'Emission factors'!$I$16*'GHG Estimation'!T596+'Emission factors'!$I$17*'GHG Estimation'!T956</f>
        <v>354.60812132956841</v>
      </c>
      <c r="U1784" s="98">
        <f>U200+'Emission factors'!$I$16*'GHG Estimation'!U596+'Emission factors'!$I$17*'GHG Estimation'!U956</f>
        <v>382.70294449598669</v>
      </c>
    </row>
    <row r="1785" spans="1:21" x14ac:dyDescent="0.25">
      <c r="A1785" s="92" t="s">
        <v>11</v>
      </c>
      <c r="B1785" s="92" t="s">
        <v>12</v>
      </c>
      <c r="C1785" s="92" t="s">
        <v>13</v>
      </c>
      <c r="D1785" s="92" t="s">
        <v>23</v>
      </c>
      <c r="E1785" s="92" t="s">
        <v>24</v>
      </c>
      <c r="G1785" s="92" t="s">
        <v>97</v>
      </c>
      <c r="H1785" s="92" t="s">
        <v>93</v>
      </c>
      <c r="I1785" s="88" t="s">
        <v>196</v>
      </c>
      <c r="L1785" s="98">
        <f>L201+'Emission factors'!$I$16*'GHG Estimation'!L597+'Emission factors'!$I$17*'GHG Estimation'!L957</f>
        <v>488321.58204936387</v>
      </c>
      <c r="M1785" s="98">
        <f>M201+'Emission factors'!$I$16*'GHG Estimation'!M597+'Emission factors'!$I$17*'GHG Estimation'!M957</f>
        <v>500032.63052934984</v>
      </c>
      <c r="N1785" s="98">
        <f>N201+'Emission factors'!$I$16*'GHG Estimation'!N597+'Emission factors'!$I$17*'GHG Estimation'!N957</f>
        <v>544202.57854479027</v>
      </c>
      <c r="O1785" s="98">
        <f>O201+'Emission factors'!$I$16*'GHG Estimation'!O597+'Emission factors'!$I$17*'GHG Estimation'!O957</f>
        <v>571642.19689165661</v>
      </c>
      <c r="P1785" s="98">
        <f>P201+'Emission factors'!$I$16*'GHG Estimation'!P597+'Emission factors'!$I$17*'GHG Estimation'!P957</f>
        <v>598704.29676652455</v>
      </c>
      <c r="Q1785" s="98">
        <f>Q201+'Emission factors'!$I$16*'GHG Estimation'!Q597+'Emission factors'!$I$17*'GHG Estimation'!Q957</f>
        <v>621554.32559876679</v>
      </c>
      <c r="R1785" s="98">
        <f>R201+'Emission factors'!$I$16*'GHG Estimation'!R597+'Emission factors'!$I$17*'GHG Estimation'!R957</f>
        <v>585941.39994957205</v>
      </c>
      <c r="S1785" s="98">
        <f>S201+'Emission factors'!$I$16*'GHG Estimation'!S597+'Emission factors'!$I$17*'GHG Estimation'!S957</f>
        <v>580350.24694191944</v>
      </c>
      <c r="T1785" s="98">
        <f>T201+'Emission factors'!$I$16*'GHG Estimation'!T597+'Emission factors'!$I$17*'GHG Estimation'!T957</f>
        <v>606590.10120592767</v>
      </c>
      <c r="U1785" s="98">
        <f>U201+'Emission factors'!$I$16*'GHG Estimation'!U597+'Emission factors'!$I$17*'GHG Estimation'!U957</f>
        <v>622720.15400930541</v>
      </c>
    </row>
    <row r="1786" spans="1:21" x14ac:dyDescent="0.25">
      <c r="A1786" s="92" t="s">
        <v>11</v>
      </c>
      <c r="B1786" s="92" t="s">
        <v>12</v>
      </c>
      <c r="C1786" s="92" t="s">
        <v>13</v>
      </c>
      <c r="D1786" s="92" t="s">
        <v>23</v>
      </c>
      <c r="E1786" s="92" t="s">
        <v>24</v>
      </c>
      <c r="G1786" s="92" t="s">
        <v>97</v>
      </c>
      <c r="H1786" s="92" t="s">
        <v>93</v>
      </c>
      <c r="I1786" s="88" t="s">
        <v>197</v>
      </c>
      <c r="L1786" s="98">
        <f>L202+'Emission factors'!$I$16*'GHG Estimation'!L598+'Emission factors'!$I$17*'GHG Estimation'!L958</f>
        <v>437106.10420190723</v>
      </c>
      <c r="M1786" s="98">
        <f>M202+'Emission factors'!$I$16*'GHG Estimation'!M598+'Emission factors'!$I$17*'GHG Estimation'!M958</f>
        <v>461561.74158457486</v>
      </c>
      <c r="N1786" s="98">
        <f>N202+'Emission factors'!$I$16*'GHG Estimation'!N598+'Emission factors'!$I$17*'GHG Estimation'!N958</f>
        <v>566466.43881920713</v>
      </c>
      <c r="O1786" s="98">
        <f>O202+'Emission factors'!$I$16*'GHG Estimation'!O598+'Emission factors'!$I$17*'GHG Estimation'!O958</f>
        <v>644796.28285522363</v>
      </c>
      <c r="P1786" s="98">
        <f>P202+'Emission factors'!$I$16*'GHG Estimation'!P598+'Emission factors'!$I$17*'GHG Estimation'!P958</f>
        <v>707267.41885296803</v>
      </c>
      <c r="Q1786" s="98">
        <f>Q202+'Emission factors'!$I$16*'GHG Estimation'!Q598+'Emission factors'!$I$17*'GHG Estimation'!Q958</f>
        <v>755180.6419359193</v>
      </c>
      <c r="R1786" s="98">
        <f>R202+'Emission factors'!$I$16*'GHG Estimation'!R598+'Emission factors'!$I$17*'GHG Estimation'!R958</f>
        <v>821868.10932826123</v>
      </c>
      <c r="S1786" s="98">
        <f>S202+'Emission factors'!$I$16*'GHG Estimation'!S598+'Emission factors'!$I$17*'GHG Estimation'!S958</f>
        <v>867577.25855109678</v>
      </c>
      <c r="T1786" s="98">
        <f>T202+'Emission factors'!$I$16*'GHG Estimation'!T598+'Emission factors'!$I$17*'GHG Estimation'!T958</f>
        <v>910049.80511891586</v>
      </c>
      <c r="U1786" s="98">
        <f>U202+'Emission factors'!$I$16*'GHG Estimation'!U598+'Emission factors'!$I$17*'GHG Estimation'!U958</f>
        <v>925275.96520467242</v>
      </c>
    </row>
    <row r="1787" spans="1:21" x14ac:dyDescent="0.25">
      <c r="A1787" s="92" t="s">
        <v>11</v>
      </c>
      <c r="B1787" s="92" t="s">
        <v>12</v>
      </c>
      <c r="C1787" s="92" t="s">
        <v>13</v>
      </c>
      <c r="D1787" s="92" t="s">
        <v>23</v>
      </c>
      <c r="E1787" s="92" t="s">
        <v>24</v>
      </c>
      <c r="G1787" s="92" t="s">
        <v>97</v>
      </c>
      <c r="H1787" s="92" t="s">
        <v>93</v>
      </c>
      <c r="I1787" s="88" t="s">
        <v>229</v>
      </c>
      <c r="L1787" s="98">
        <f>L203+'Emission factors'!$I$16*'GHG Estimation'!L599+'Emission factors'!$I$17*'GHG Estimation'!L959</f>
        <v>862.49557396201419</v>
      </c>
      <c r="M1787" s="98">
        <f>M203+'Emission factors'!$I$16*'GHG Estimation'!M599+'Emission factors'!$I$17*'GHG Estimation'!M959</f>
        <v>1020.3623559590509</v>
      </c>
      <c r="N1787" s="98">
        <f>N203+'Emission factors'!$I$16*'GHG Estimation'!N599+'Emission factors'!$I$17*'GHG Estimation'!N959</f>
        <v>1088.6333484367253</v>
      </c>
      <c r="O1787" s="98">
        <f>O203+'Emission factors'!$I$16*'GHG Estimation'!O599+'Emission factors'!$I$17*'GHG Estimation'!O959</f>
        <v>1281.1531377524284</v>
      </c>
      <c r="P1787" s="98">
        <f>P203+'Emission factors'!$I$16*'GHG Estimation'!P599+'Emission factors'!$I$17*'GHG Estimation'!P959</f>
        <v>1552.027942224795</v>
      </c>
      <c r="Q1787" s="98">
        <f>Q203+'Emission factors'!$I$16*'GHG Estimation'!Q599+'Emission factors'!$I$17*'GHG Estimation'!Q959</f>
        <v>1377.3675877939268</v>
      </c>
      <c r="R1787" s="98">
        <f>R203+'Emission factors'!$I$16*'GHG Estimation'!R599+'Emission factors'!$I$17*'GHG Estimation'!R959</f>
        <v>1594.9389029445424</v>
      </c>
      <c r="S1787" s="98">
        <f>S203+'Emission factors'!$I$16*'GHG Estimation'!S599+'Emission factors'!$I$17*'GHG Estimation'!S959</f>
        <v>1979.647188059269</v>
      </c>
      <c r="T1787" s="98">
        <f>T203+'Emission factors'!$I$16*'GHG Estimation'!T599+'Emission factors'!$I$17*'GHG Estimation'!T959</f>
        <v>2207.3870063142231</v>
      </c>
      <c r="U1787" s="98">
        <f>U203+'Emission factors'!$I$16*'GHG Estimation'!U599+'Emission factors'!$I$17*'GHG Estimation'!U959</f>
        <v>2366.2235994462426</v>
      </c>
    </row>
    <row r="1788" spans="1:21" x14ac:dyDescent="0.25">
      <c r="A1788" s="92" t="s">
        <v>11</v>
      </c>
      <c r="B1788" s="92" t="s">
        <v>12</v>
      </c>
      <c r="C1788" s="92" t="s">
        <v>13</v>
      </c>
      <c r="D1788" s="92" t="s">
        <v>23</v>
      </c>
      <c r="E1788" s="92" t="s">
        <v>24</v>
      </c>
      <c r="G1788" s="92" t="s">
        <v>97</v>
      </c>
      <c r="H1788" s="92" t="s">
        <v>93</v>
      </c>
      <c r="I1788" s="88" t="s">
        <v>198</v>
      </c>
      <c r="L1788" s="98">
        <f>L204+'Emission factors'!$I$16*'GHG Estimation'!L600+'Emission factors'!$I$17*'GHG Estimation'!L960</f>
        <v>4451.6799066914273</v>
      </c>
      <c r="M1788" s="98">
        <f>M204+'Emission factors'!$I$16*'GHG Estimation'!M600+'Emission factors'!$I$17*'GHG Estimation'!M960</f>
        <v>4842.6038948801024</v>
      </c>
      <c r="N1788" s="98">
        <f>N204+'Emission factors'!$I$16*'GHG Estimation'!N600+'Emission factors'!$I$17*'GHG Estimation'!N960</f>
        <v>5063.0483547316444</v>
      </c>
      <c r="O1788" s="98">
        <f>O204+'Emission factors'!$I$16*'GHG Estimation'!O600+'Emission factors'!$I$17*'GHG Estimation'!O960</f>
        <v>5864.1462408576208</v>
      </c>
      <c r="P1788" s="98">
        <f>P204+'Emission factors'!$I$16*'GHG Estimation'!P600+'Emission factors'!$I$17*'GHG Estimation'!P960</f>
        <v>6655.1383578314599</v>
      </c>
      <c r="Q1788" s="98">
        <f>Q204+'Emission factors'!$I$16*'GHG Estimation'!Q600+'Emission factors'!$I$17*'GHG Estimation'!Q960</f>
        <v>7715.3491102155613</v>
      </c>
      <c r="R1788" s="98">
        <f>R204+'Emission factors'!$I$16*'GHG Estimation'!R600+'Emission factors'!$I$17*'GHG Estimation'!R960</f>
        <v>9137.5060651987314</v>
      </c>
      <c r="S1788" s="98">
        <f>S204+'Emission factors'!$I$16*'GHG Estimation'!S600+'Emission factors'!$I$17*'GHG Estimation'!S960</f>
        <v>9818.7963032382722</v>
      </c>
      <c r="T1788" s="98">
        <f>T204+'Emission factors'!$I$16*'GHG Estimation'!T600+'Emission factors'!$I$17*'GHG Estimation'!T960</f>
        <v>10203.635152950821</v>
      </c>
      <c r="U1788" s="98">
        <f>U204+'Emission factors'!$I$16*'GHG Estimation'!U600+'Emission factors'!$I$17*'GHG Estimation'!U960</f>
        <v>9094.2355269034288</v>
      </c>
    </row>
    <row r="1789" spans="1:21" x14ac:dyDescent="0.25">
      <c r="A1789" s="92" t="s">
        <v>11</v>
      </c>
      <c r="B1789" s="92" t="s">
        <v>12</v>
      </c>
      <c r="C1789" s="92" t="s">
        <v>13</v>
      </c>
      <c r="D1789" s="92" t="s">
        <v>23</v>
      </c>
      <c r="E1789" s="92" t="s">
        <v>24</v>
      </c>
      <c r="G1789" s="92" t="s">
        <v>97</v>
      </c>
      <c r="H1789" s="92" t="s">
        <v>93</v>
      </c>
      <c r="I1789" s="88" t="s">
        <v>231</v>
      </c>
      <c r="L1789" s="98">
        <f>L205+'Emission factors'!$I$16*'GHG Estimation'!L601+'Emission factors'!$I$17*'GHG Estimation'!L961</f>
        <v>691.63150790161956</v>
      </c>
      <c r="M1789" s="98">
        <f>M205+'Emission factors'!$I$16*'GHG Estimation'!M601+'Emission factors'!$I$17*'GHG Estimation'!M961</f>
        <v>790.64947179839714</v>
      </c>
      <c r="N1789" s="98">
        <f>N205+'Emission factors'!$I$16*'GHG Estimation'!N601+'Emission factors'!$I$17*'GHG Estimation'!N961</f>
        <v>786.71385382376195</v>
      </c>
      <c r="O1789" s="98">
        <f>O205+'Emission factors'!$I$16*'GHG Estimation'!O601+'Emission factors'!$I$17*'GHG Estimation'!O961</f>
        <v>857.49729530670299</v>
      </c>
      <c r="P1789" s="98">
        <f>P205+'Emission factors'!$I$16*'GHG Estimation'!P601+'Emission factors'!$I$17*'GHG Estimation'!P961</f>
        <v>981.60698548818152</v>
      </c>
      <c r="Q1789" s="98">
        <f>Q205+'Emission factors'!$I$16*'GHG Estimation'!Q601+'Emission factors'!$I$17*'GHG Estimation'!Q961</f>
        <v>1081.4773736883255</v>
      </c>
      <c r="R1789" s="98">
        <f>R205+'Emission factors'!$I$16*'GHG Estimation'!R601+'Emission factors'!$I$17*'GHG Estimation'!R961</f>
        <v>1260.1140825802465</v>
      </c>
      <c r="S1789" s="98">
        <f>S205+'Emission factors'!$I$16*'GHG Estimation'!S601+'Emission factors'!$I$17*'GHG Estimation'!S961</f>
        <v>1446.575553771876</v>
      </c>
      <c r="T1789" s="98">
        <f>T205+'Emission factors'!$I$16*'GHG Estimation'!T601+'Emission factors'!$I$17*'GHG Estimation'!T961</f>
        <v>1547.3363959334113</v>
      </c>
      <c r="U1789" s="98">
        <f>U205+'Emission factors'!$I$16*'GHG Estimation'!U601+'Emission factors'!$I$17*'GHG Estimation'!U961</f>
        <v>1554.0137144990979</v>
      </c>
    </row>
    <row r="1790" spans="1:21" x14ac:dyDescent="0.25">
      <c r="A1790" s="92" t="s">
        <v>11</v>
      </c>
      <c r="B1790" s="92" t="s">
        <v>12</v>
      </c>
      <c r="C1790" s="92" t="s">
        <v>13</v>
      </c>
      <c r="D1790" s="92" t="s">
        <v>23</v>
      </c>
      <c r="E1790" s="92" t="s">
        <v>24</v>
      </c>
      <c r="G1790" s="92" t="s">
        <v>97</v>
      </c>
      <c r="H1790" s="92" t="s">
        <v>93</v>
      </c>
      <c r="I1790" s="88" t="s">
        <v>230</v>
      </c>
      <c r="L1790" s="98">
        <f>L206+'Emission factors'!$I$16*'GHG Estimation'!L602+'Emission factors'!$I$17*'GHG Estimation'!L962</f>
        <v>721.32487899830403</v>
      </c>
      <c r="M1790" s="98">
        <f>M206+'Emission factors'!$I$16*'GHG Estimation'!M602+'Emission factors'!$I$17*'GHG Estimation'!M962</f>
        <v>750.91852475932797</v>
      </c>
      <c r="N1790" s="98">
        <f>N206+'Emission factors'!$I$16*'GHG Estimation'!N602+'Emission factors'!$I$17*'GHG Estimation'!N962</f>
        <v>718.36291191567102</v>
      </c>
      <c r="O1790" s="98">
        <f>O206+'Emission factors'!$I$16*'GHG Estimation'!O602+'Emission factors'!$I$17*'GHG Estimation'!O962</f>
        <v>749.16731972156754</v>
      </c>
      <c r="P1790" s="98">
        <f>P206+'Emission factors'!$I$16*'GHG Estimation'!P602+'Emission factors'!$I$17*'GHG Estimation'!P962</f>
        <v>883.12231099856774</v>
      </c>
      <c r="Q1790" s="98">
        <f>Q206+'Emission factors'!$I$16*'GHG Estimation'!Q602+'Emission factors'!$I$17*'GHG Estimation'!Q962</f>
        <v>1227.2593392456761</v>
      </c>
      <c r="R1790" s="98">
        <f>R206+'Emission factors'!$I$16*'GHG Estimation'!R602+'Emission factors'!$I$17*'GHG Estimation'!R962</f>
        <v>1398.6201942876121</v>
      </c>
      <c r="S1790" s="98">
        <f>S206+'Emission factors'!$I$16*'GHG Estimation'!S602+'Emission factors'!$I$17*'GHG Estimation'!S962</f>
        <v>1553.5409774355039</v>
      </c>
      <c r="T1790" s="98">
        <f>T206+'Emission factors'!$I$16*'GHG Estimation'!T602+'Emission factors'!$I$17*'GHG Estimation'!T962</f>
        <v>1718.1111881076474</v>
      </c>
      <c r="U1790" s="98">
        <f>U206+'Emission factors'!$I$16*'GHG Estimation'!U602+'Emission factors'!$I$17*'GHG Estimation'!U962</f>
        <v>1710.6851295642316</v>
      </c>
    </row>
    <row r="1791" spans="1:21" x14ac:dyDescent="0.25">
      <c r="A1791" s="92" t="s">
        <v>11</v>
      </c>
      <c r="B1791" s="92" t="s">
        <v>12</v>
      </c>
      <c r="C1791" s="92" t="s">
        <v>13</v>
      </c>
      <c r="D1791" s="92" t="s">
        <v>23</v>
      </c>
      <c r="E1791" s="92" t="s">
        <v>24</v>
      </c>
      <c r="G1791" s="92" t="s">
        <v>97</v>
      </c>
      <c r="H1791" s="92" t="s">
        <v>93</v>
      </c>
      <c r="I1791" s="88" t="s">
        <v>232</v>
      </c>
      <c r="L1791" s="98">
        <f>L207+'Emission factors'!$I$16*'GHG Estimation'!L603+'Emission factors'!$I$17*'GHG Estimation'!L963</f>
        <v>381904.40858311171</v>
      </c>
      <c r="M1791" s="98">
        <f>M207+'Emission factors'!$I$16*'GHG Estimation'!M603+'Emission factors'!$I$17*'GHG Estimation'!M963</f>
        <v>419183.43636552885</v>
      </c>
      <c r="N1791" s="98">
        <f>N207+'Emission factors'!$I$16*'GHG Estimation'!N603+'Emission factors'!$I$17*'GHG Estimation'!N963</f>
        <v>383748.93517144537</v>
      </c>
      <c r="O1791" s="98">
        <f>O207+'Emission factors'!$I$16*'GHG Estimation'!O603+'Emission factors'!$I$17*'GHG Estimation'!O963</f>
        <v>405431.20717554411</v>
      </c>
      <c r="P1791" s="98">
        <f>P207+'Emission factors'!$I$16*'GHG Estimation'!P603+'Emission factors'!$I$17*'GHG Estimation'!P963</f>
        <v>402600.91689325636</v>
      </c>
      <c r="Q1791" s="98">
        <f>Q207+'Emission factors'!$I$16*'GHG Estimation'!Q603+'Emission factors'!$I$17*'GHG Estimation'!Q963</f>
        <v>421679.84100292268</v>
      </c>
      <c r="R1791" s="98">
        <f>R207+'Emission factors'!$I$16*'GHG Estimation'!R603+'Emission factors'!$I$17*'GHG Estimation'!R963</f>
        <v>385910.47397983063</v>
      </c>
      <c r="S1791" s="98">
        <f>S207+'Emission factors'!$I$16*'GHG Estimation'!S603+'Emission factors'!$I$17*'GHG Estimation'!S963</f>
        <v>407916.45549566124</v>
      </c>
      <c r="T1791" s="98">
        <f>T207+'Emission factors'!$I$16*'GHG Estimation'!T603+'Emission factors'!$I$17*'GHG Estimation'!T963</f>
        <v>442357.50548535609</v>
      </c>
      <c r="U1791" s="98">
        <f>U207+'Emission factors'!$I$16*'GHG Estimation'!U603+'Emission factors'!$I$17*'GHG Estimation'!U963</f>
        <v>453787.82252151624</v>
      </c>
    </row>
    <row r="1792" spans="1:21" x14ac:dyDescent="0.25">
      <c r="A1792" s="92" t="s">
        <v>11</v>
      </c>
      <c r="B1792" s="92" t="s">
        <v>12</v>
      </c>
      <c r="C1792" s="92" t="s">
        <v>13</v>
      </c>
      <c r="D1792" s="92" t="s">
        <v>23</v>
      </c>
      <c r="E1792" s="92" t="s">
        <v>24</v>
      </c>
      <c r="G1792" s="92" t="s">
        <v>97</v>
      </c>
      <c r="H1792" s="92" t="s">
        <v>93</v>
      </c>
      <c r="I1792" s="92" t="s">
        <v>225</v>
      </c>
      <c r="L1792" s="98">
        <f>L208+'Emission factors'!$I$16*'GHG Estimation'!L604+'Emission factors'!$I$17*'GHG Estimation'!L964</f>
        <v>7816.158311232718</v>
      </c>
      <c r="M1792" s="98">
        <f>M208+'Emission factors'!$I$16*'GHG Estimation'!M604+'Emission factors'!$I$17*'GHG Estimation'!M964</f>
        <v>9364.8410348060934</v>
      </c>
      <c r="N1792" s="98">
        <f>N208+'Emission factors'!$I$16*'GHG Estimation'!N604+'Emission factors'!$I$17*'GHG Estimation'!N964</f>
        <v>9451.2658642648039</v>
      </c>
      <c r="O1792" s="98">
        <f>O208+'Emission factors'!$I$16*'GHG Estimation'!O604+'Emission factors'!$I$17*'GHG Estimation'!O964</f>
        <v>9463.945461821686</v>
      </c>
      <c r="P1792" s="98">
        <f>P208+'Emission factors'!$I$16*'GHG Estimation'!P604+'Emission factors'!$I$17*'GHG Estimation'!P964</f>
        <v>10332.88933319862</v>
      </c>
      <c r="Q1792" s="98">
        <f>Q208+'Emission factors'!$I$16*'GHG Estimation'!Q604+'Emission factors'!$I$17*'GHG Estimation'!Q964</f>
        <v>10722.065651918945</v>
      </c>
      <c r="R1792" s="98">
        <f>R208+'Emission factors'!$I$16*'GHG Estimation'!R604+'Emission factors'!$I$17*'GHG Estimation'!R964</f>
        <v>10778.874163879158</v>
      </c>
      <c r="S1792" s="98">
        <f>S208+'Emission factors'!$I$16*'GHG Estimation'!S604+'Emission factors'!$I$17*'GHG Estimation'!S964</f>
        <v>10099.167191813232</v>
      </c>
      <c r="T1792" s="98">
        <f>T208+'Emission factors'!$I$16*'GHG Estimation'!T604+'Emission factors'!$I$17*'GHG Estimation'!T964</f>
        <v>8819.7713193253821</v>
      </c>
      <c r="U1792" s="98">
        <f>U208+'Emission factors'!$I$16*'GHG Estimation'!U604+'Emission factors'!$I$17*'GHG Estimation'!U964</f>
        <v>8139.2560083718445</v>
      </c>
    </row>
    <row r="1793" spans="1:21" x14ac:dyDescent="0.25">
      <c r="A1793" s="92" t="s">
        <v>11</v>
      </c>
      <c r="B1793" s="92" t="s">
        <v>12</v>
      </c>
      <c r="C1793" s="92" t="s">
        <v>13</v>
      </c>
      <c r="D1793" s="92" t="s">
        <v>23</v>
      </c>
      <c r="E1793" s="92" t="s">
        <v>24</v>
      </c>
      <c r="G1793" s="92" t="s">
        <v>97</v>
      </c>
      <c r="H1793" s="92" t="s">
        <v>93</v>
      </c>
      <c r="I1793" s="88" t="s">
        <v>205</v>
      </c>
      <c r="L1793" s="98">
        <f>L209+'Emission factors'!$I$16*'GHG Estimation'!L605+'Emission factors'!$I$17*'GHG Estimation'!L965</f>
        <v>241818.29593197702</v>
      </c>
      <c r="M1793" s="98">
        <f>M209+'Emission factors'!$I$16*'GHG Estimation'!M605+'Emission factors'!$I$17*'GHG Estimation'!M965</f>
        <v>267751.86148420203</v>
      </c>
      <c r="N1793" s="98">
        <f>N209+'Emission factors'!$I$16*'GHG Estimation'!N605+'Emission factors'!$I$17*'GHG Estimation'!N965</f>
        <v>270613.02133360138</v>
      </c>
      <c r="O1793" s="98">
        <f>O209+'Emission factors'!$I$16*'GHG Estimation'!O605+'Emission factors'!$I$17*'GHG Estimation'!O965</f>
        <v>275208.58498122147</v>
      </c>
      <c r="P1793" s="98">
        <f>P209+'Emission factors'!$I$16*'GHG Estimation'!P605+'Emission factors'!$I$17*'GHG Estimation'!P965</f>
        <v>278712.87578289141</v>
      </c>
      <c r="Q1793" s="98">
        <f>Q209+'Emission factors'!$I$16*'GHG Estimation'!Q605+'Emission factors'!$I$17*'GHG Estimation'!Q965</f>
        <v>283734.63350191421</v>
      </c>
      <c r="R1793" s="98">
        <f>R209+'Emission factors'!$I$16*'GHG Estimation'!R605+'Emission factors'!$I$17*'GHG Estimation'!R965</f>
        <v>284258.42108115333</v>
      </c>
      <c r="S1793" s="98">
        <f>S209+'Emission factors'!$I$16*'GHG Estimation'!S605+'Emission factors'!$I$17*'GHG Estimation'!S965</f>
        <v>291572.77107330028</v>
      </c>
      <c r="T1793" s="98">
        <f>T209+'Emission factors'!$I$16*'GHG Estimation'!T605+'Emission factors'!$I$17*'GHG Estimation'!T965</f>
        <v>314334.93591450091</v>
      </c>
      <c r="U1793" s="98">
        <f>U209+'Emission factors'!$I$16*'GHG Estimation'!U605+'Emission factors'!$I$17*'GHG Estimation'!U965</f>
        <v>324044.3857263028</v>
      </c>
    </row>
    <row r="1794" spans="1:21" x14ac:dyDescent="0.25">
      <c r="A1794" s="92" t="s">
        <v>11</v>
      </c>
      <c r="B1794" s="92" t="s">
        <v>12</v>
      </c>
      <c r="C1794" s="92" t="s">
        <v>13</v>
      </c>
      <c r="D1794" s="92" t="s">
        <v>23</v>
      </c>
      <c r="E1794" s="92" t="s">
        <v>24</v>
      </c>
      <c r="G1794" s="92" t="s">
        <v>97</v>
      </c>
      <c r="H1794" s="92" t="s">
        <v>93</v>
      </c>
      <c r="I1794" s="88" t="s">
        <v>204</v>
      </c>
      <c r="L1794" s="98">
        <f>L210+'Emission factors'!$I$16*'GHG Estimation'!L606+'Emission factors'!$I$17*'GHG Estimation'!L966</f>
        <v>476547.22199123946</v>
      </c>
      <c r="M1794" s="98">
        <f>M210+'Emission factors'!$I$16*'GHG Estimation'!M606+'Emission factors'!$I$17*'GHG Estimation'!M966</f>
        <v>517406.34669465269</v>
      </c>
      <c r="N1794" s="98">
        <f>N210+'Emission factors'!$I$16*'GHG Estimation'!N606+'Emission factors'!$I$17*'GHG Estimation'!N966</f>
        <v>579821.56423557375</v>
      </c>
      <c r="O1794" s="98">
        <f>O210+'Emission factors'!$I$16*'GHG Estimation'!O606+'Emission factors'!$I$17*'GHG Estimation'!O966</f>
        <v>615894.04291480617</v>
      </c>
      <c r="P1794" s="98">
        <f>P210+'Emission factors'!$I$16*'GHG Estimation'!P606+'Emission factors'!$I$17*'GHG Estimation'!P966</f>
        <v>672018.77334070683</v>
      </c>
      <c r="Q1794" s="98">
        <f>Q210+'Emission factors'!$I$16*'GHG Estimation'!Q606+'Emission factors'!$I$17*'GHG Estimation'!Q966</f>
        <v>722542.38855691254</v>
      </c>
      <c r="R1794" s="98">
        <f>R210+'Emission factors'!$I$16*'GHG Estimation'!R606+'Emission factors'!$I$17*'GHG Estimation'!R966</f>
        <v>774052.65796692623</v>
      </c>
      <c r="S1794" s="98">
        <f>S210+'Emission factors'!$I$16*'GHG Estimation'!S606+'Emission factors'!$I$17*'GHG Estimation'!S966</f>
        <v>844569.88377251546</v>
      </c>
      <c r="T1794" s="98">
        <f>T210+'Emission factors'!$I$16*'GHG Estimation'!T606+'Emission factors'!$I$17*'GHG Estimation'!T966</f>
        <v>901529.01681122556</v>
      </c>
      <c r="U1794" s="98">
        <f>U210+'Emission factors'!$I$16*'GHG Estimation'!U606+'Emission factors'!$I$17*'GHG Estimation'!U966</f>
        <v>927891.31822787935</v>
      </c>
    </row>
    <row r="1795" spans="1:21" x14ac:dyDescent="0.25">
      <c r="A1795" s="92" t="s">
        <v>11</v>
      </c>
      <c r="B1795" s="92" t="s">
        <v>12</v>
      </c>
      <c r="C1795" s="92" t="s">
        <v>13</v>
      </c>
      <c r="D1795" s="92" t="s">
        <v>23</v>
      </c>
      <c r="E1795" s="92" t="s">
        <v>24</v>
      </c>
      <c r="G1795" s="92" t="s">
        <v>97</v>
      </c>
      <c r="H1795" s="92" t="s">
        <v>93</v>
      </c>
      <c r="I1795" s="88" t="s">
        <v>228</v>
      </c>
      <c r="L1795" s="98">
        <f>L211+'Emission factors'!$I$16*'GHG Estimation'!L607+'Emission factors'!$I$17*'GHG Estimation'!L967</f>
        <v>2526.6405006336818</v>
      </c>
      <c r="M1795" s="98">
        <f>M211+'Emission factors'!$I$16*'GHG Estimation'!M607+'Emission factors'!$I$17*'GHG Estimation'!M967</f>
        <v>2066.8484807105278</v>
      </c>
      <c r="N1795" s="98">
        <f>N211+'Emission factors'!$I$16*'GHG Estimation'!N607+'Emission factors'!$I$17*'GHG Estimation'!N967</f>
        <v>939.21622904448463</v>
      </c>
      <c r="O1795" s="98">
        <f>O211+'Emission factors'!$I$16*'GHG Estimation'!O607+'Emission factors'!$I$17*'GHG Estimation'!O967</f>
        <v>816.63621332015668</v>
      </c>
      <c r="P1795" s="98">
        <f>P211+'Emission factors'!$I$16*'GHG Estimation'!P607+'Emission factors'!$I$17*'GHG Estimation'!P967</f>
        <v>1120.9902873252875</v>
      </c>
      <c r="Q1795" s="98">
        <f>Q211+'Emission factors'!$I$16*'GHG Estimation'!Q607+'Emission factors'!$I$17*'GHG Estimation'!Q967</f>
        <v>1465.5639580108561</v>
      </c>
      <c r="R1795" s="98">
        <f>R211+'Emission factors'!$I$16*'GHG Estimation'!R607+'Emission factors'!$I$17*'GHG Estimation'!R967</f>
        <v>1513.7811688395234</v>
      </c>
      <c r="S1795" s="98">
        <f>S211+'Emission factors'!$I$16*'GHG Estimation'!S607+'Emission factors'!$I$17*'GHG Estimation'!S967</f>
        <v>1475.2349822350463</v>
      </c>
      <c r="T1795" s="98">
        <f>T211+'Emission factors'!$I$16*'GHG Estimation'!T607+'Emission factors'!$I$17*'GHG Estimation'!T967</f>
        <v>1612.491287549117</v>
      </c>
      <c r="U1795" s="98">
        <f>U211+'Emission factors'!$I$16*'GHG Estimation'!U607+'Emission factors'!$I$17*'GHG Estimation'!U967</f>
        <v>1555.8259217263721</v>
      </c>
    </row>
    <row r="1796" spans="1:21" x14ac:dyDescent="0.25">
      <c r="A1796" s="92" t="s">
        <v>11</v>
      </c>
      <c r="B1796" s="92" t="s">
        <v>12</v>
      </c>
      <c r="C1796" s="92" t="s">
        <v>13</v>
      </c>
      <c r="D1796" s="92" t="s">
        <v>23</v>
      </c>
      <c r="E1796" s="92" t="s">
        <v>24</v>
      </c>
      <c r="G1796" s="92" t="s">
        <v>97</v>
      </c>
      <c r="H1796" s="92" t="s">
        <v>93</v>
      </c>
      <c r="I1796" s="88" t="s">
        <v>202</v>
      </c>
      <c r="L1796" s="98">
        <f>L212+'Emission factors'!$I$16*'GHG Estimation'!L608+'Emission factors'!$I$17*'GHG Estimation'!L968</f>
        <v>346688.90538838127</v>
      </c>
      <c r="M1796" s="98">
        <f>M212+'Emission factors'!$I$16*'GHG Estimation'!M608+'Emission factors'!$I$17*'GHG Estimation'!M968</f>
        <v>351216.75847288891</v>
      </c>
      <c r="N1796" s="98">
        <f>N212+'Emission factors'!$I$16*'GHG Estimation'!N608+'Emission factors'!$I$17*'GHG Estimation'!N968</f>
        <v>365896.65102662239</v>
      </c>
      <c r="O1796" s="98">
        <f>O212+'Emission factors'!$I$16*'GHG Estimation'!O608+'Emission factors'!$I$17*'GHG Estimation'!O968</f>
        <v>397964.57853461651</v>
      </c>
      <c r="P1796" s="98">
        <f>P212+'Emission factors'!$I$16*'GHG Estimation'!P608+'Emission factors'!$I$17*'GHG Estimation'!P968</f>
        <v>402997.4544246578</v>
      </c>
      <c r="Q1796" s="98">
        <f>Q212+'Emission factors'!$I$16*'GHG Estimation'!Q608+'Emission factors'!$I$17*'GHG Estimation'!Q968</f>
        <v>417409.68375069124</v>
      </c>
      <c r="R1796" s="98">
        <f>R212+'Emission factors'!$I$16*'GHG Estimation'!R608+'Emission factors'!$I$17*'GHG Estimation'!R968</f>
        <v>450245.99429470231</v>
      </c>
      <c r="S1796" s="98">
        <f>S212+'Emission factors'!$I$16*'GHG Estimation'!S608+'Emission factors'!$I$17*'GHG Estimation'!S968</f>
        <v>479519.42006734398</v>
      </c>
      <c r="T1796" s="98">
        <f>T212+'Emission factors'!$I$16*'GHG Estimation'!T608+'Emission factors'!$I$17*'GHG Estimation'!T968</f>
        <v>475455.11972297553</v>
      </c>
      <c r="U1796" s="98">
        <f>U212+'Emission factors'!$I$16*'GHG Estimation'!U608+'Emission factors'!$I$17*'GHG Estimation'!U968</f>
        <v>467695.1283308033</v>
      </c>
    </row>
    <row r="1797" spans="1:21" x14ac:dyDescent="0.25">
      <c r="A1797" s="92" t="s">
        <v>11</v>
      </c>
      <c r="B1797" s="92" t="s">
        <v>12</v>
      </c>
      <c r="C1797" s="92" t="s">
        <v>13</v>
      </c>
      <c r="D1797" s="92" t="s">
        <v>23</v>
      </c>
      <c r="E1797" s="92" t="s">
        <v>24</v>
      </c>
      <c r="G1797" s="92" t="s">
        <v>97</v>
      </c>
      <c r="H1797" s="92" t="s">
        <v>93</v>
      </c>
      <c r="I1797" s="88" t="s">
        <v>190</v>
      </c>
      <c r="L1797" s="98">
        <f>L213+'Emission factors'!$I$16*'GHG Estimation'!L609+'Emission factors'!$I$17*'GHG Estimation'!L969</f>
        <v>0</v>
      </c>
      <c r="M1797" s="98">
        <f>M213+'Emission factors'!$I$16*'GHG Estimation'!M609+'Emission factors'!$I$17*'GHG Estimation'!M969</f>
        <v>0</v>
      </c>
      <c r="N1797" s="98">
        <f>N213+'Emission factors'!$I$16*'GHG Estimation'!N609+'Emission factors'!$I$17*'GHG Estimation'!N969</f>
        <v>0</v>
      </c>
      <c r="O1797" s="98">
        <f>O213+'Emission factors'!$I$16*'GHG Estimation'!O609+'Emission factors'!$I$17*'GHG Estimation'!O969</f>
        <v>0</v>
      </c>
      <c r="P1797" s="98">
        <f>P213+'Emission factors'!$I$16*'GHG Estimation'!P609+'Emission factors'!$I$17*'GHG Estimation'!P969</f>
        <v>0</v>
      </c>
      <c r="Q1797" s="98">
        <f>Q213+'Emission factors'!$I$16*'GHG Estimation'!Q609+'Emission factors'!$I$17*'GHG Estimation'!Q969</f>
        <v>0</v>
      </c>
      <c r="R1797" s="98">
        <f>R213+'Emission factors'!$I$16*'GHG Estimation'!R609+'Emission factors'!$I$17*'GHG Estimation'!R969</f>
        <v>0</v>
      </c>
      <c r="S1797" s="98">
        <f>S213+'Emission factors'!$I$16*'GHG Estimation'!S609+'Emission factors'!$I$17*'GHG Estimation'!S969</f>
        <v>0</v>
      </c>
      <c r="T1797" s="98">
        <f>T213+'Emission factors'!$I$16*'GHG Estimation'!T609+'Emission factors'!$I$17*'GHG Estimation'!T969</f>
        <v>0</v>
      </c>
      <c r="U1797" s="98">
        <f>U213+'Emission factors'!$I$16*'GHG Estimation'!U609+'Emission factors'!$I$17*'GHG Estimation'!U969</f>
        <v>57307.006806517362</v>
      </c>
    </row>
    <row r="1798" spans="1:21" x14ac:dyDescent="0.25">
      <c r="A1798" s="92" t="s">
        <v>11</v>
      </c>
      <c r="B1798" s="92" t="s">
        <v>12</v>
      </c>
      <c r="C1798" s="92" t="s">
        <v>13</v>
      </c>
      <c r="D1798" s="92" t="s">
        <v>23</v>
      </c>
      <c r="E1798" s="92" t="s">
        <v>24</v>
      </c>
      <c r="G1798" s="92" t="s">
        <v>97</v>
      </c>
      <c r="H1798" s="92" t="s">
        <v>93</v>
      </c>
      <c r="I1798" s="88" t="s">
        <v>210</v>
      </c>
      <c r="L1798" s="98">
        <f>L214+'Emission factors'!$I$16*'GHG Estimation'!L610+'Emission factors'!$I$17*'GHG Estimation'!L970</f>
        <v>1165.0303670112423</v>
      </c>
      <c r="M1798" s="98">
        <f>M214+'Emission factors'!$I$16*'GHG Estimation'!M610+'Emission factors'!$I$17*'GHG Estimation'!M970</f>
        <v>1341.7947211150549</v>
      </c>
      <c r="N1798" s="98">
        <f>N214+'Emission factors'!$I$16*'GHG Estimation'!N610+'Emission factors'!$I$17*'GHG Estimation'!N970</f>
        <v>1355.8527992019228</v>
      </c>
      <c r="O1798" s="98">
        <f>O214+'Emission factors'!$I$16*'GHG Estimation'!O610+'Emission factors'!$I$17*'GHG Estimation'!O970</f>
        <v>1500.1578078844541</v>
      </c>
      <c r="P1798" s="98">
        <f>P214+'Emission factors'!$I$16*'GHG Estimation'!P610+'Emission factors'!$I$17*'GHG Estimation'!P970</f>
        <v>1833.5418702438221</v>
      </c>
      <c r="Q1798" s="98">
        <f>Q214+'Emission factors'!$I$16*'GHG Estimation'!Q610+'Emission factors'!$I$17*'GHG Estimation'!Q970</f>
        <v>2102.3555591242903</v>
      </c>
      <c r="R1798" s="98">
        <f>R214+'Emission factors'!$I$16*'GHG Estimation'!R610+'Emission factors'!$I$17*'GHG Estimation'!R970</f>
        <v>2216.0115542097838</v>
      </c>
      <c r="S1798" s="98">
        <f>S214+'Emission factors'!$I$16*'GHG Estimation'!S610+'Emission factors'!$I$17*'GHG Estimation'!S970</f>
        <v>2284.4682143850855</v>
      </c>
      <c r="T1798" s="98">
        <f>T214+'Emission factors'!$I$16*'GHG Estimation'!T610+'Emission factors'!$I$17*'GHG Estimation'!T970</f>
        <v>2382.809209316853</v>
      </c>
      <c r="U1798" s="98">
        <f>U214+'Emission factors'!$I$16*'GHG Estimation'!U610+'Emission factors'!$I$17*'GHG Estimation'!U970</f>
        <v>2398.5204775539669</v>
      </c>
    </row>
    <row r="1799" spans="1:21" x14ac:dyDescent="0.25">
      <c r="A1799" s="92" t="s">
        <v>11</v>
      </c>
      <c r="B1799" s="92" t="s">
        <v>12</v>
      </c>
      <c r="C1799" s="92" t="s">
        <v>13</v>
      </c>
      <c r="D1799" s="92" t="s">
        <v>23</v>
      </c>
      <c r="E1799" s="92" t="s">
        <v>24</v>
      </c>
      <c r="G1799" s="92" t="s">
        <v>97</v>
      </c>
      <c r="H1799" s="92" t="s">
        <v>93</v>
      </c>
      <c r="I1799" s="88" t="s">
        <v>199</v>
      </c>
      <c r="L1799" s="98">
        <f>L215+'Emission factors'!$I$16*'GHG Estimation'!L611+'Emission factors'!$I$17*'GHG Estimation'!L971</f>
        <v>1043327.3920969801</v>
      </c>
      <c r="M1799" s="98">
        <f>M215+'Emission factors'!$I$16*'GHG Estimation'!M611+'Emission factors'!$I$17*'GHG Estimation'!M971</f>
        <v>1102519.3474766843</v>
      </c>
      <c r="N1799" s="98">
        <f>N215+'Emission factors'!$I$16*'GHG Estimation'!N611+'Emission factors'!$I$17*'GHG Estimation'!N971</f>
        <v>1106643.4696255121</v>
      </c>
      <c r="O1799" s="98">
        <f>O215+'Emission factors'!$I$16*'GHG Estimation'!O611+'Emission factors'!$I$17*'GHG Estimation'!O971</f>
        <v>1184315.163213029</v>
      </c>
      <c r="P1799" s="98">
        <f>P215+'Emission factors'!$I$16*'GHG Estimation'!P611+'Emission factors'!$I$17*'GHG Estimation'!P971</f>
        <v>1294065.4256642407</v>
      </c>
      <c r="Q1799" s="98">
        <f>Q215+'Emission factors'!$I$16*'GHG Estimation'!Q611+'Emission factors'!$I$17*'GHG Estimation'!Q971</f>
        <v>1380007.2770598223</v>
      </c>
      <c r="R1799" s="98">
        <f>R215+'Emission factors'!$I$16*'GHG Estimation'!R611+'Emission factors'!$I$17*'GHG Estimation'!R971</f>
        <v>1463267.7325548872</v>
      </c>
      <c r="S1799" s="98">
        <f>S215+'Emission factors'!$I$16*'GHG Estimation'!S611+'Emission factors'!$I$17*'GHG Estimation'!S971</f>
        <v>1508163.5526750267</v>
      </c>
      <c r="T1799" s="98">
        <f>T215+'Emission factors'!$I$16*'GHG Estimation'!T611+'Emission factors'!$I$17*'GHG Estimation'!T971</f>
        <v>1535548.5477427049</v>
      </c>
      <c r="U1799" s="98">
        <f>U215+'Emission factors'!$I$16*'GHG Estimation'!U611+'Emission factors'!$I$17*'GHG Estimation'!U971</f>
        <v>1566016.3415416263</v>
      </c>
    </row>
    <row r="1800" spans="1:21" x14ac:dyDescent="0.25">
      <c r="A1800" s="92" t="s">
        <v>11</v>
      </c>
      <c r="B1800" s="92" t="s">
        <v>12</v>
      </c>
      <c r="C1800" s="92" t="s">
        <v>13</v>
      </c>
      <c r="D1800" s="92" t="s">
        <v>23</v>
      </c>
      <c r="E1800" s="92" t="s">
        <v>24</v>
      </c>
      <c r="G1800" s="92" t="s">
        <v>97</v>
      </c>
      <c r="H1800" s="92" t="s">
        <v>93</v>
      </c>
      <c r="I1800" s="88" t="s">
        <v>233</v>
      </c>
      <c r="L1800" s="98">
        <f>L216+'Emission factors'!$I$16*'GHG Estimation'!L612+'Emission factors'!$I$17*'GHG Estimation'!L972</f>
        <v>6535.7382331573135</v>
      </c>
      <c r="M1800" s="98">
        <f>M216+'Emission factors'!$I$16*'GHG Estimation'!M612+'Emission factors'!$I$17*'GHG Estimation'!M972</f>
        <v>7785.9655198296823</v>
      </c>
      <c r="N1800" s="98">
        <f>N216+'Emission factors'!$I$16*'GHG Estimation'!N612+'Emission factors'!$I$17*'GHG Estimation'!N972</f>
        <v>8270.8635374291844</v>
      </c>
      <c r="O1800" s="98">
        <f>O216+'Emission factors'!$I$16*'GHG Estimation'!O612+'Emission factors'!$I$17*'GHG Estimation'!O972</f>
        <v>8657.5462096258107</v>
      </c>
      <c r="P1800" s="98">
        <f>P216+'Emission factors'!$I$16*'GHG Estimation'!P612+'Emission factors'!$I$17*'GHG Estimation'!P972</f>
        <v>9927.3585684464979</v>
      </c>
      <c r="Q1800" s="98">
        <f>Q216+'Emission factors'!$I$16*'GHG Estimation'!Q612+'Emission factors'!$I$17*'GHG Estimation'!Q972</f>
        <v>10846.908343090268</v>
      </c>
      <c r="R1800" s="98">
        <f>R216+'Emission factors'!$I$16*'GHG Estimation'!R612+'Emission factors'!$I$17*'GHG Estimation'!R972</f>
        <v>11535.70499514151</v>
      </c>
      <c r="S1800" s="98">
        <f>S216+'Emission factors'!$I$16*'GHG Estimation'!S612+'Emission factors'!$I$17*'GHG Estimation'!S972</f>
        <v>13636.612891731103</v>
      </c>
      <c r="T1800" s="98">
        <f>T216+'Emission factors'!$I$16*'GHG Estimation'!T612+'Emission factors'!$I$17*'GHG Estimation'!T972</f>
        <v>14491.002406304842</v>
      </c>
      <c r="U1800" s="98">
        <f>U216+'Emission factors'!$I$16*'GHG Estimation'!U612+'Emission factors'!$I$17*'GHG Estimation'!U972</f>
        <v>14626.705149568497</v>
      </c>
    </row>
    <row r="1801" spans="1:21" x14ac:dyDescent="0.25">
      <c r="A1801" s="92" t="s">
        <v>11</v>
      </c>
      <c r="B1801" s="92" t="s">
        <v>12</v>
      </c>
      <c r="C1801" s="92" t="s">
        <v>13</v>
      </c>
      <c r="D1801" s="92" t="s">
        <v>23</v>
      </c>
      <c r="E1801" s="92" t="s">
        <v>24</v>
      </c>
      <c r="G1801" s="92" t="s">
        <v>97</v>
      </c>
      <c r="H1801" s="92" t="s">
        <v>93</v>
      </c>
      <c r="I1801" s="88" t="s">
        <v>200</v>
      </c>
      <c r="L1801" s="98">
        <f>L217+'Emission factors'!$I$16*'GHG Estimation'!L613+'Emission factors'!$I$17*'GHG Estimation'!L973</f>
        <v>486168.80587738403</v>
      </c>
      <c r="M1801" s="98">
        <f>M217+'Emission factors'!$I$16*'GHG Estimation'!M613+'Emission factors'!$I$17*'GHG Estimation'!M973</f>
        <v>470481.77357379964</v>
      </c>
      <c r="N1801" s="98">
        <f>N217+'Emission factors'!$I$16*'GHG Estimation'!N613+'Emission factors'!$I$17*'GHG Estimation'!N973</f>
        <v>478876.80856357631</v>
      </c>
      <c r="O1801" s="98">
        <f>O217+'Emission factors'!$I$16*'GHG Estimation'!O613+'Emission factors'!$I$17*'GHG Estimation'!O973</f>
        <v>513400.02466862858</v>
      </c>
      <c r="P1801" s="98">
        <f>P217+'Emission factors'!$I$16*'GHG Estimation'!P613+'Emission factors'!$I$17*'GHG Estimation'!P973</f>
        <v>527621.64824643836</v>
      </c>
      <c r="Q1801" s="98">
        <f>Q217+'Emission factors'!$I$16*'GHG Estimation'!Q613+'Emission factors'!$I$17*'GHG Estimation'!Q973</f>
        <v>571085.82436464413</v>
      </c>
      <c r="R1801" s="98">
        <f>R217+'Emission factors'!$I$16*'GHG Estimation'!R613+'Emission factors'!$I$17*'GHG Estimation'!R973</f>
        <v>585045.88347888354</v>
      </c>
      <c r="S1801" s="98">
        <f>S217+'Emission factors'!$I$16*'GHG Estimation'!S613+'Emission factors'!$I$17*'GHG Estimation'!S973</f>
        <v>629152.3588405425</v>
      </c>
      <c r="T1801" s="98">
        <f>T217+'Emission factors'!$I$16*'GHG Estimation'!T613+'Emission factors'!$I$17*'GHG Estimation'!T973</f>
        <v>660974.21494581248</v>
      </c>
      <c r="U1801" s="98">
        <f>U217+'Emission factors'!$I$16*'GHG Estimation'!U613+'Emission factors'!$I$17*'GHG Estimation'!U973</f>
        <v>675025.41777026316</v>
      </c>
    </row>
    <row r="1802" spans="1:21" x14ac:dyDescent="0.25">
      <c r="A1802" s="92" t="s">
        <v>11</v>
      </c>
      <c r="B1802" s="92" t="s">
        <v>12</v>
      </c>
      <c r="C1802" s="92" t="s">
        <v>13</v>
      </c>
      <c r="D1802" s="92" t="s">
        <v>23</v>
      </c>
      <c r="E1802" s="92" t="s">
        <v>44</v>
      </c>
      <c r="G1802" s="92" t="s">
        <v>97</v>
      </c>
      <c r="H1802" s="92" t="s">
        <v>93</v>
      </c>
      <c r="I1802" s="88" t="s">
        <v>203</v>
      </c>
      <c r="J1802" s="92" t="s">
        <v>13</v>
      </c>
      <c r="L1802" s="98">
        <f>L218+'Emission factors'!$I$16*'GHG Estimation'!L614+'Emission factors'!$I$17*'GHG Estimation'!L1010</f>
        <v>20.450662399999999</v>
      </c>
      <c r="M1802" s="98">
        <f>M218+'Emission factors'!$I$16*'GHG Estimation'!M614+'Emission factors'!$I$17*'GHG Estimation'!M1010</f>
        <v>0</v>
      </c>
      <c r="N1802" s="98">
        <f>N218+'Emission factors'!$I$16*'GHG Estimation'!N614+'Emission factors'!$I$17*'GHG Estimation'!N1010</f>
        <v>0</v>
      </c>
      <c r="O1802" s="98">
        <f>O218+'Emission factors'!$I$16*'GHG Estimation'!O614+'Emission factors'!$I$17*'GHG Estimation'!O1010</f>
        <v>0</v>
      </c>
      <c r="P1802" s="98">
        <f>P218+'Emission factors'!$I$16*'GHG Estimation'!P614+'Emission factors'!$I$17*'GHG Estimation'!P1010</f>
        <v>0</v>
      </c>
      <c r="Q1802" s="98">
        <f>Q218+'Emission factors'!$I$16*'GHG Estimation'!Q614+'Emission factors'!$I$17*'GHG Estimation'!Q1010</f>
        <v>0</v>
      </c>
      <c r="R1802" s="98">
        <f>R218+'Emission factors'!$I$16*'GHG Estimation'!R614+'Emission factors'!$I$17*'GHG Estimation'!R1010</f>
        <v>0</v>
      </c>
      <c r="S1802" s="98">
        <f>S218+'Emission factors'!$I$16*'GHG Estimation'!S614+'Emission factors'!$I$17*'GHG Estimation'!S1010</f>
        <v>0</v>
      </c>
      <c r="T1802" s="98">
        <f>T218+'Emission factors'!$I$16*'GHG Estimation'!T614+'Emission factors'!$I$17*'GHG Estimation'!T1010</f>
        <v>0</v>
      </c>
      <c r="U1802" s="98">
        <f>U218+'Emission factors'!$I$16*'GHG Estimation'!U614+'Emission factors'!$I$17*'GHG Estimation'!U1010</f>
        <v>0</v>
      </c>
    </row>
    <row r="1803" spans="1:21" x14ac:dyDescent="0.25">
      <c r="A1803" s="92" t="s">
        <v>11</v>
      </c>
      <c r="B1803" s="92" t="s">
        <v>12</v>
      </c>
      <c r="C1803" s="92" t="s">
        <v>13</v>
      </c>
      <c r="D1803" s="92" t="s">
        <v>23</v>
      </c>
      <c r="E1803" s="92" t="s">
        <v>44</v>
      </c>
      <c r="G1803" s="92" t="s">
        <v>97</v>
      </c>
      <c r="H1803" s="92" t="s">
        <v>93</v>
      </c>
      <c r="I1803" s="88" t="s">
        <v>227</v>
      </c>
      <c r="L1803" s="98">
        <f>L219+'Emission factors'!$I$16*'GHG Estimation'!L615+'Emission factors'!$I$17*'GHG Estimation'!L1011</f>
        <v>0</v>
      </c>
      <c r="M1803" s="98">
        <f>M219+'Emission factors'!$I$16*'GHG Estimation'!M615+'Emission factors'!$I$17*'GHG Estimation'!M1011</f>
        <v>0</v>
      </c>
      <c r="N1803" s="98">
        <f>N219+'Emission factors'!$I$16*'GHG Estimation'!N615+'Emission factors'!$I$17*'GHG Estimation'!N1011</f>
        <v>0</v>
      </c>
      <c r="O1803" s="98">
        <f>O219+'Emission factors'!$I$16*'GHG Estimation'!O615+'Emission factors'!$I$17*'GHG Estimation'!O1011</f>
        <v>0</v>
      </c>
      <c r="P1803" s="98">
        <f>P219+'Emission factors'!$I$16*'GHG Estimation'!P615+'Emission factors'!$I$17*'GHG Estimation'!P1011</f>
        <v>0</v>
      </c>
      <c r="Q1803" s="98">
        <f>Q219+'Emission factors'!$I$16*'GHG Estimation'!Q615+'Emission factors'!$I$17*'GHG Estimation'!Q1011</f>
        <v>0</v>
      </c>
      <c r="R1803" s="98">
        <f>R219+'Emission factors'!$I$16*'GHG Estimation'!R615+'Emission factors'!$I$17*'GHG Estimation'!R1011</f>
        <v>0</v>
      </c>
      <c r="S1803" s="98">
        <f>S219+'Emission factors'!$I$16*'GHG Estimation'!S615+'Emission factors'!$I$17*'GHG Estimation'!S1011</f>
        <v>0</v>
      </c>
      <c r="T1803" s="98">
        <f>T219+'Emission factors'!$I$16*'GHG Estimation'!T615+'Emission factors'!$I$17*'GHG Estimation'!T1011</f>
        <v>0</v>
      </c>
      <c r="U1803" s="98">
        <f>U219+'Emission factors'!$I$16*'GHG Estimation'!U615+'Emission factors'!$I$17*'GHG Estimation'!U1011</f>
        <v>0</v>
      </c>
    </row>
    <row r="1804" spans="1:21" x14ac:dyDescent="0.25">
      <c r="A1804" s="92" t="s">
        <v>11</v>
      </c>
      <c r="B1804" s="92" t="s">
        <v>12</v>
      </c>
      <c r="C1804" s="92" t="s">
        <v>13</v>
      </c>
      <c r="D1804" s="92" t="s">
        <v>23</v>
      </c>
      <c r="E1804" s="92" t="s">
        <v>44</v>
      </c>
      <c r="G1804" s="92" t="s">
        <v>97</v>
      </c>
      <c r="H1804" s="92" t="s">
        <v>93</v>
      </c>
      <c r="I1804" s="88" t="s">
        <v>191</v>
      </c>
      <c r="L1804" s="98">
        <f>L220+'Emission factors'!$I$16*'GHG Estimation'!L616+'Emission factors'!$I$17*'GHG Estimation'!L1012</f>
        <v>0</v>
      </c>
      <c r="M1804" s="98">
        <f>M220+'Emission factors'!$I$16*'GHG Estimation'!M616+'Emission factors'!$I$17*'GHG Estimation'!M1012</f>
        <v>0</v>
      </c>
      <c r="N1804" s="98">
        <f>N220+'Emission factors'!$I$16*'GHG Estimation'!N616+'Emission factors'!$I$17*'GHG Estimation'!N1012</f>
        <v>0</v>
      </c>
      <c r="O1804" s="98">
        <f>O220+'Emission factors'!$I$16*'GHG Estimation'!O616+'Emission factors'!$I$17*'GHG Estimation'!O1012</f>
        <v>0</v>
      </c>
      <c r="P1804" s="98">
        <f>P220+'Emission factors'!$I$16*'GHG Estimation'!P616+'Emission factors'!$I$17*'GHG Estimation'!P1012</f>
        <v>0</v>
      </c>
      <c r="Q1804" s="98">
        <f>Q220+'Emission factors'!$I$16*'GHG Estimation'!Q616+'Emission factors'!$I$17*'GHG Estimation'!Q1012</f>
        <v>0</v>
      </c>
      <c r="R1804" s="98">
        <f>R220+'Emission factors'!$I$16*'GHG Estimation'!R616+'Emission factors'!$I$17*'GHG Estimation'!R1012</f>
        <v>0</v>
      </c>
      <c r="S1804" s="98">
        <f>S220+'Emission factors'!$I$16*'GHG Estimation'!S616+'Emission factors'!$I$17*'GHG Estimation'!S1012</f>
        <v>0</v>
      </c>
      <c r="T1804" s="98">
        <f>T220+'Emission factors'!$I$16*'GHG Estimation'!T616+'Emission factors'!$I$17*'GHG Estimation'!T1012</f>
        <v>0</v>
      </c>
      <c r="U1804" s="98">
        <f>U220+'Emission factors'!$I$16*'GHG Estimation'!U616+'Emission factors'!$I$17*'GHG Estimation'!U1012</f>
        <v>0</v>
      </c>
    </row>
    <row r="1805" spans="1:21" x14ac:dyDescent="0.25">
      <c r="A1805" s="92" t="s">
        <v>11</v>
      </c>
      <c r="B1805" s="92" t="s">
        <v>12</v>
      </c>
      <c r="C1805" s="92" t="s">
        <v>13</v>
      </c>
      <c r="D1805" s="92" t="s">
        <v>23</v>
      </c>
      <c r="E1805" s="92" t="s">
        <v>44</v>
      </c>
      <c r="G1805" s="92" t="s">
        <v>97</v>
      </c>
      <c r="H1805" s="92" t="s">
        <v>93</v>
      </c>
      <c r="I1805" s="88" t="s">
        <v>192</v>
      </c>
      <c r="L1805" s="98">
        <f>L221+'Emission factors'!$I$16*'GHG Estimation'!L617+'Emission factors'!$I$17*'GHG Estimation'!L1013</f>
        <v>0</v>
      </c>
      <c r="M1805" s="98">
        <f>M221+'Emission factors'!$I$16*'GHG Estimation'!M617+'Emission factors'!$I$17*'GHG Estimation'!M1013</f>
        <v>0</v>
      </c>
      <c r="N1805" s="98">
        <f>N221+'Emission factors'!$I$16*'GHG Estimation'!N617+'Emission factors'!$I$17*'GHG Estimation'!N1013</f>
        <v>0</v>
      </c>
      <c r="O1805" s="98">
        <f>O221+'Emission factors'!$I$16*'GHG Estimation'!O617+'Emission factors'!$I$17*'GHG Estimation'!O1013</f>
        <v>0</v>
      </c>
      <c r="P1805" s="98">
        <f>P221+'Emission factors'!$I$16*'GHG Estimation'!P617+'Emission factors'!$I$17*'GHG Estimation'!P1013</f>
        <v>0</v>
      </c>
      <c r="Q1805" s="98">
        <f>Q221+'Emission factors'!$I$16*'GHG Estimation'!Q617+'Emission factors'!$I$17*'GHG Estimation'!Q1013</f>
        <v>0</v>
      </c>
      <c r="R1805" s="98">
        <f>R221+'Emission factors'!$I$16*'GHG Estimation'!R617+'Emission factors'!$I$17*'GHG Estimation'!R1013</f>
        <v>0</v>
      </c>
      <c r="S1805" s="98">
        <f>S221+'Emission factors'!$I$16*'GHG Estimation'!S617+'Emission factors'!$I$17*'GHG Estimation'!S1013</f>
        <v>0</v>
      </c>
      <c r="T1805" s="98">
        <f>T221+'Emission factors'!$I$16*'GHG Estimation'!T617+'Emission factors'!$I$17*'GHG Estimation'!T1013</f>
        <v>0</v>
      </c>
      <c r="U1805" s="98">
        <f>U221+'Emission factors'!$I$16*'GHG Estimation'!U617+'Emission factors'!$I$17*'GHG Estimation'!U1013</f>
        <v>0</v>
      </c>
    </row>
    <row r="1806" spans="1:21" x14ac:dyDescent="0.25">
      <c r="A1806" s="92" t="s">
        <v>11</v>
      </c>
      <c r="B1806" s="92" t="s">
        <v>12</v>
      </c>
      <c r="C1806" s="92" t="s">
        <v>13</v>
      </c>
      <c r="D1806" s="92" t="s">
        <v>23</v>
      </c>
      <c r="E1806" s="92" t="s">
        <v>44</v>
      </c>
      <c r="G1806" s="92" t="s">
        <v>97</v>
      </c>
      <c r="H1806" s="92" t="s">
        <v>93</v>
      </c>
      <c r="I1806" s="88" t="s">
        <v>206</v>
      </c>
      <c r="L1806" s="98">
        <f>L222+'Emission factors'!$I$16*'GHG Estimation'!L618+'Emission factors'!$I$17*'GHG Estimation'!L1014</f>
        <v>8.1802649600000006</v>
      </c>
      <c r="M1806" s="98">
        <f>M222+'Emission factors'!$I$16*'GHG Estimation'!M618+'Emission factors'!$I$17*'GHG Estimation'!M1014</f>
        <v>0</v>
      </c>
      <c r="N1806" s="98">
        <f>N222+'Emission factors'!$I$16*'GHG Estimation'!N618+'Emission factors'!$I$17*'GHG Estimation'!N1014</f>
        <v>0</v>
      </c>
      <c r="O1806" s="98">
        <f>O222+'Emission factors'!$I$16*'GHG Estimation'!O618+'Emission factors'!$I$17*'GHG Estimation'!O1014</f>
        <v>0</v>
      </c>
      <c r="P1806" s="98">
        <f>P222+'Emission factors'!$I$16*'GHG Estimation'!P618+'Emission factors'!$I$17*'GHG Estimation'!P1014</f>
        <v>0</v>
      </c>
      <c r="Q1806" s="98">
        <f>Q222+'Emission factors'!$I$16*'GHG Estimation'!Q618+'Emission factors'!$I$17*'GHG Estimation'!Q1014</f>
        <v>0</v>
      </c>
      <c r="R1806" s="98">
        <f>R222+'Emission factors'!$I$16*'GHG Estimation'!R618+'Emission factors'!$I$17*'GHG Estimation'!R1014</f>
        <v>0</v>
      </c>
      <c r="S1806" s="98">
        <f>S222+'Emission factors'!$I$16*'GHG Estimation'!S618+'Emission factors'!$I$17*'GHG Estimation'!S1014</f>
        <v>0</v>
      </c>
      <c r="T1806" s="98">
        <f>T222+'Emission factors'!$I$16*'GHG Estimation'!T618+'Emission factors'!$I$17*'GHG Estimation'!T1014</f>
        <v>0</v>
      </c>
      <c r="U1806" s="98">
        <f>U222+'Emission factors'!$I$16*'GHG Estimation'!U618+'Emission factors'!$I$17*'GHG Estimation'!U1014</f>
        <v>0</v>
      </c>
    </row>
    <row r="1807" spans="1:21" x14ac:dyDescent="0.25">
      <c r="A1807" s="92" t="s">
        <v>11</v>
      </c>
      <c r="B1807" s="92" t="s">
        <v>12</v>
      </c>
      <c r="C1807" s="92" t="s">
        <v>13</v>
      </c>
      <c r="D1807" s="92" t="s">
        <v>23</v>
      </c>
      <c r="E1807" s="92" t="s">
        <v>44</v>
      </c>
      <c r="G1807" s="92" t="s">
        <v>97</v>
      </c>
      <c r="H1807" s="92" t="s">
        <v>93</v>
      </c>
      <c r="I1807" s="88" t="s">
        <v>220</v>
      </c>
      <c r="L1807" s="98">
        <f>L223+'Emission factors'!$I$16*'GHG Estimation'!L619+'Emission factors'!$I$17*'GHG Estimation'!L1015</f>
        <v>0</v>
      </c>
      <c r="M1807" s="98">
        <f>M223+'Emission factors'!$I$16*'GHG Estimation'!M619+'Emission factors'!$I$17*'GHG Estimation'!M1015</f>
        <v>0</v>
      </c>
      <c r="N1807" s="98">
        <f>N223+'Emission factors'!$I$16*'GHG Estimation'!N619+'Emission factors'!$I$17*'GHG Estimation'!N1015</f>
        <v>0</v>
      </c>
      <c r="O1807" s="98">
        <f>O223+'Emission factors'!$I$16*'GHG Estimation'!O619+'Emission factors'!$I$17*'GHG Estimation'!O1015</f>
        <v>0</v>
      </c>
      <c r="P1807" s="98">
        <f>P223+'Emission factors'!$I$16*'GHG Estimation'!P619+'Emission factors'!$I$17*'GHG Estimation'!P1015</f>
        <v>0</v>
      </c>
      <c r="Q1807" s="98">
        <f>Q223+'Emission factors'!$I$16*'GHG Estimation'!Q619+'Emission factors'!$I$17*'GHG Estimation'!Q1015</f>
        <v>0</v>
      </c>
      <c r="R1807" s="98">
        <f>R223+'Emission factors'!$I$16*'GHG Estimation'!R619+'Emission factors'!$I$17*'GHG Estimation'!R1015</f>
        <v>0</v>
      </c>
      <c r="S1807" s="98">
        <f>S223+'Emission factors'!$I$16*'GHG Estimation'!S619+'Emission factors'!$I$17*'GHG Estimation'!S1015</f>
        <v>0</v>
      </c>
      <c r="T1807" s="98">
        <f>T223+'Emission factors'!$I$16*'GHG Estimation'!T619+'Emission factors'!$I$17*'GHG Estimation'!T1015</f>
        <v>0</v>
      </c>
      <c r="U1807" s="98">
        <f>U223+'Emission factors'!$I$16*'GHG Estimation'!U619+'Emission factors'!$I$17*'GHG Estimation'!U1015</f>
        <v>0</v>
      </c>
    </row>
    <row r="1808" spans="1:21" x14ac:dyDescent="0.25">
      <c r="A1808" s="92" t="s">
        <v>11</v>
      </c>
      <c r="B1808" s="92" t="s">
        <v>12</v>
      </c>
      <c r="C1808" s="92" t="s">
        <v>13</v>
      </c>
      <c r="D1808" s="92" t="s">
        <v>23</v>
      </c>
      <c r="E1808" s="92" t="s">
        <v>44</v>
      </c>
      <c r="G1808" s="92" t="s">
        <v>97</v>
      </c>
      <c r="H1808" s="92" t="s">
        <v>93</v>
      </c>
      <c r="I1808" s="88" t="s">
        <v>193</v>
      </c>
      <c r="L1808" s="98">
        <f>L224+'Emission factors'!$I$16*'GHG Estimation'!L620+'Emission factors'!$I$17*'GHG Estimation'!L1016</f>
        <v>0</v>
      </c>
      <c r="M1808" s="98">
        <f>M224+'Emission factors'!$I$16*'GHG Estimation'!M620+'Emission factors'!$I$17*'GHG Estimation'!M1016</f>
        <v>0</v>
      </c>
      <c r="N1808" s="98">
        <f>N224+'Emission factors'!$I$16*'GHG Estimation'!N620+'Emission factors'!$I$17*'GHG Estimation'!N1016</f>
        <v>0</v>
      </c>
      <c r="O1808" s="98">
        <f>O224+'Emission factors'!$I$16*'GHG Estimation'!O620+'Emission factors'!$I$17*'GHG Estimation'!O1016</f>
        <v>0</v>
      </c>
      <c r="P1808" s="98">
        <f>P224+'Emission factors'!$I$16*'GHG Estimation'!P620+'Emission factors'!$I$17*'GHG Estimation'!P1016</f>
        <v>0</v>
      </c>
      <c r="Q1808" s="98">
        <f>Q224+'Emission factors'!$I$16*'GHG Estimation'!Q620+'Emission factors'!$I$17*'GHG Estimation'!Q1016</f>
        <v>0</v>
      </c>
      <c r="R1808" s="98">
        <f>R224+'Emission factors'!$I$16*'GHG Estimation'!R620+'Emission factors'!$I$17*'GHG Estimation'!R1016</f>
        <v>0</v>
      </c>
      <c r="S1808" s="98">
        <f>S224+'Emission factors'!$I$16*'GHG Estimation'!S620+'Emission factors'!$I$17*'GHG Estimation'!S1016</f>
        <v>0</v>
      </c>
      <c r="T1808" s="98">
        <f>T224+'Emission factors'!$I$16*'GHG Estimation'!T620+'Emission factors'!$I$17*'GHG Estimation'!T1016</f>
        <v>36.811192319999996</v>
      </c>
      <c r="U1808" s="98">
        <f>U224+'Emission factors'!$I$16*'GHG Estimation'!U620+'Emission factors'!$I$17*'GHG Estimation'!U1016</f>
        <v>49.081589759999986</v>
      </c>
    </row>
    <row r="1809" spans="1:21" x14ac:dyDescent="0.25">
      <c r="A1809" s="92" t="s">
        <v>11</v>
      </c>
      <c r="B1809" s="92" t="s">
        <v>12</v>
      </c>
      <c r="C1809" s="92" t="s">
        <v>13</v>
      </c>
      <c r="D1809" s="92" t="s">
        <v>23</v>
      </c>
      <c r="E1809" s="92" t="s">
        <v>44</v>
      </c>
      <c r="G1809" s="92" t="s">
        <v>97</v>
      </c>
      <c r="H1809" s="92" t="s">
        <v>93</v>
      </c>
      <c r="I1809" s="88" t="s">
        <v>259</v>
      </c>
      <c r="L1809" s="98">
        <f>L225+'Emission factors'!$I$16*'GHG Estimation'!L621+'Emission factors'!$I$17*'GHG Estimation'!L1017</f>
        <v>0</v>
      </c>
      <c r="M1809" s="98">
        <f>M225+'Emission factors'!$I$16*'GHG Estimation'!M621+'Emission factors'!$I$17*'GHG Estimation'!M1017</f>
        <v>0</v>
      </c>
      <c r="N1809" s="98">
        <f>N225+'Emission factors'!$I$16*'GHG Estimation'!N621+'Emission factors'!$I$17*'GHG Estimation'!N1017</f>
        <v>0</v>
      </c>
      <c r="O1809" s="98">
        <f>O225+'Emission factors'!$I$16*'GHG Estimation'!O621+'Emission factors'!$I$17*'GHG Estimation'!O1017</f>
        <v>0</v>
      </c>
      <c r="P1809" s="98">
        <f>P225+'Emission factors'!$I$16*'GHG Estimation'!P621+'Emission factors'!$I$17*'GHG Estimation'!P1017</f>
        <v>0</v>
      </c>
      <c r="Q1809" s="98">
        <f>Q225+'Emission factors'!$I$16*'GHG Estimation'!Q621+'Emission factors'!$I$17*'GHG Estimation'!Q1017</f>
        <v>0</v>
      </c>
      <c r="R1809" s="98">
        <f>R225+'Emission factors'!$I$16*'GHG Estimation'!R621+'Emission factors'!$I$17*'GHG Estimation'!R1017</f>
        <v>0</v>
      </c>
      <c r="S1809" s="98">
        <f>S225+'Emission factors'!$I$16*'GHG Estimation'!S621+'Emission factors'!$I$17*'GHG Estimation'!S1017</f>
        <v>0</v>
      </c>
      <c r="T1809" s="98">
        <f>T225+'Emission factors'!$I$16*'GHG Estimation'!T621+'Emission factors'!$I$17*'GHG Estimation'!T1017</f>
        <v>0</v>
      </c>
      <c r="U1809" s="98">
        <f>U225+'Emission factors'!$I$16*'GHG Estimation'!U621+'Emission factors'!$I$17*'GHG Estimation'!U1017</f>
        <v>0</v>
      </c>
    </row>
    <row r="1810" spans="1:21" x14ac:dyDescent="0.25">
      <c r="A1810" s="92" t="s">
        <v>11</v>
      </c>
      <c r="B1810" s="92" t="s">
        <v>12</v>
      </c>
      <c r="C1810" s="92" t="s">
        <v>13</v>
      </c>
      <c r="D1810" s="92" t="s">
        <v>23</v>
      </c>
      <c r="E1810" s="92" t="s">
        <v>44</v>
      </c>
      <c r="G1810" s="92" t="s">
        <v>97</v>
      </c>
      <c r="H1810" s="92" t="s">
        <v>93</v>
      </c>
      <c r="I1810" s="88" t="s">
        <v>223</v>
      </c>
      <c r="L1810" s="98">
        <f>L226+'Emission factors'!$I$16*'GHG Estimation'!L622+'Emission factors'!$I$17*'GHG Estimation'!L1018</f>
        <v>0</v>
      </c>
      <c r="M1810" s="98">
        <f>M226+'Emission factors'!$I$16*'GHG Estimation'!M622+'Emission factors'!$I$17*'GHG Estimation'!M1018</f>
        <v>0</v>
      </c>
      <c r="N1810" s="98">
        <f>N226+'Emission factors'!$I$16*'GHG Estimation'!N622+'Emission factors'!$I$17*'GHG Estimation'!N1018</f>
        <v>0</v>
      </c>
      <c r="O1810" s="98">
        <f>O226+'Emission factors'!$I$16*'GHG Estimation'!O622+'Emission factors'!$I$17*'GHG Estimation'!O1018</f>
        <v>0</v>
      </c>
      <c r="P1810" s="98">
        <f>P226+'Emission factors'!$I$16*'GHG Estimation'!P622+'Emission factors'!$I$17*'GHG Estimation'!P1018</f>
        <v>0</v>
      </c>
      <c r="Q1810" s="98">
        <f>Q226+'Emission factors'!$I$16*'GHG Estimation'!Q622+'Emission factors'!$I$17*'GHG Estimation'!Q1018</f>
        <v>0</v>
      </c>
      <c r="R1810" s="98">
        <f>R226+'Emission factors'!$I$16*'GHG Estimation'!R622+'Emission factors'!$I$17*'GHG Estimation'!R1018</f>
        <v>0</v>
      </c>
      <c r="S1810" s="98">
        <f>S226+'Emission factors'!$I$16*'GHG Estimation'!S622+'Emission factors'!$I$17*'GHG Estimation'!S1018</f>
        <v>0</v>
      </c>
      <c r="T1810" s="98">
        <f>T226+'Emission factors'!$I$16*'GHG Estimation'!T622+'Emission factors'!$I$17*'GHG Estimation'!T1018</f>
        <v>0</v>
      </c>
      <c r="U1810" s="98">
        <f>U226+'Emission factors'!$I$16*'GHG Estimation'!U622+'Emission factors'!$I$17*'GHG Estimation'!U1018</f>
        <v>0</v>
      </c>
    </row>
    <row r="1811" spans="1:21" x14ac:dyDescent="0.25">
      <c r="A1811" s="92" t="s">
        <v>11</v>
      </c>
      <c r="B1811" s="92" t="s">
        <v>12</v>
      </c>
      <c r="C1811" s="92" t="s">
        <v>13</v>
      </c>
      <c r="D1811" s="92" t="s">
        <v>23</v>
      </c>
      <c r="E1811" s="92" t="s">
        <v>44</v>
      </c>
      <c r="G1811" s="92" t="s">
        <v>97</v>
      </c>
      <c r="H1811" s="92" t="s">
        <v>93</v>
      </c>
      <c r="I1811" s="88" t="s">
        <v>221</v>
      </c>
      <c r="L1811" s="98">
        <f>L227+'Emission factors'!$I$16*'GHG Estimation'!L623+'Emission factors'!$I$17*'GHG Estimation'!L1019</f>
        <v>0</v>
      </c>
      <c r="M1811" s="98">
        <f>M227+'Emission factors'!$I$16*'GHG Estimation'!M623+'Emission factors'!$I$17*'GHG Estimation'!M1019</f>
        <v>0</v>
      </c>
      <c r="N1811" s="98">
        <f>N227+'Emission factors'!$I$16*'GHG Estimation'!N623+'Emission factors'!$I$17*'GHG Estimation'!N1019</f>
        <v>0</v>
      </c>
      <c r="O1811" s="98">
        <f>O227+'Emission factors'!$I$16*'GHG Estimation'!O623+'Emission factors'!$I$17*'GHG Estimation'!O1019</f>
        <v>0</v>
      </c>
      <c r="P1811" s="98">
        <f>P227+'Emission factors'!$I$16*'GHG Estimation'!P623+'Emission factors'!$I$17*'GHG Estimation'!P1019</f>
        <v>0</v>
      </c>
      <c r="Q1811" s="98">
        <f>Q227+'Emission factors'!$I$16*'GHG Estimation'!Q623+'Emission factors'!$I$17*'GHG Estimation'!Q1019</f>
        <v>0</v>
      </c>
      <c r="R1811" s="98">
        <f>R227+'Emission factors'!$I$16*'GHG Estimation'!R623+'Emission factors'!$I$17*'GHG Estimation'!R1019</f>
        <v>0</v>
      </c>
      <c r="S1811" s="98">
        <f>S227+'Emission factors'!$I$16*'GHG Estimation'!S623+'Emission factors'!$I$17*'GHG Estimation'!S1019</f>
        <v>0</v>
      </c>
      <c r="T1811" s="98">
        <f>T227+'Emission factors'!$I$16*'GHG Estimation'!T623+'Emission factors'!$I$17*'GHG Estimation'!T1019</f>
        <v>0</v>
      </c>
      <c r="U1811" s="98">
        <f>U227+'Emission factors'!$I$16*'GHG Estimation'!U623+'Emission factors'!$I$17*'GHG Estimation'!U1019</f>
        <v>0</v>
      </c>
    </row>
    <row r="1812" spans="1:21" x14ac:dyDescent="0.25">
      <c r="A1812" s="92" t="s">
        <v>11</v>
      </c>
      <c r="B1812" s="92" t="s">
        <v>12</v>
      </c>
      <c r="C1812" s="92" t="s">
        <v>13</v>
      </c>
      <c r="D1812" s="92" t="s">
        <v>23</v>
      </c>
      <c r="E1812" s="92" t="s">
        <v>44</v>
      </c>
      <c r="G1812" s="92" t="s">
        <v>97</v>
      </c>
      <c r="H1812" s="92" t="s">
        <v>93</v>
      </c>
      <c r="I1812" s="88" t="s">
        <v>222</v>
      </c>
      <c r="L1812" s="98">
        <f>L228+'Emission factors'!$I$16*'GHG Estimation'!L624+'Emission factors'!$I$17*'GHG Estimation'!L1020</f>
        <v>0</v>
      </c>
      <c r="M1812" s="98">
        <f>M228+'Emission factors'!$I$16*'GHG Estimation'!M624+'Emission factors'!$I$17*'GHG Estimation'!M1020</f>
        <v>0</v>
      </c>
      <c r="N1812" s="98">
        <f>N228+'Emission factors'!$I$16*'GHG Estimation'!N624+'Emission factors'!$I$17*'GHG Estimation'!N1020</f>
        <v>0</v>
      </c>
      <c r="O1812" s="98">
        <f>O228+'Emission factors'!$I$16*'GHG Estimation'!O624+'Emission factors'!$I$17*'GHG Estimation'!O1020</f>
        <v>0</v>
      </c>
      <c r="P1812" s="98">
        <f>P228+'Emission factors'!$I$16*'GHG Estimation'!P624+'Emission factors'!$I$17*'GHG Estimation'!P1020</f>
        <v>0</v>
      </c>
      <c r="Q1812" s="98">
        <f>Q228+'Emission factors'!$I$16*'GHG Estimation'!Q624+'Emission factors'!$I$17*'GHG Estimation'!Q1020</f>
        <v>0</v>
      </c>
      <c r="R1812" s="98">
        <f>R228+'Emission factors'!$I$16*'GHG Estimation'!R624+'Emission factors'!$I$17*'GHG Estimation'!R1020</f>
        <v>0</v>
      </c>
      <c r="S1812" s="98">
        <f>S228+'Emission factors'!$I$16*'GHG Estimation'!S624+'Emission factors'!$I$17*'GHG Estimation'!S1020</f>
        <v>0</v>
      </c>
      <c r="T1812" s="98">
        <f>T228+'Emission factors'!$I$16*'GHG Estimation'!T624+'Emission factors'!$I$17*'GHG Estimation'!T1020</f>
        <v>0</v>
      </c>
      <c r="U1812" s="98">
        <f>U228+'Emission factors'!$I$16*'GHG Estimation'!U624+'Emission factors'!$I$17*'GHG Estimation'!U1020</f>
        <v>0</v>
      </c>
    </row>
    <row r="1813" spans="1:21" x14ac:dyDescent="0.25">
      <c r="A1813" s="92" t="s">
        <v>11</v>
      </c>
      <c r="B1813" s="92" t="s">
        <v>12</v>
      </c>
      <c r="C1813" s="92" t="s">
        <v>13</v>
      </c>
      <c r="D1813" s="92" t="s">
        <v>23</v>
      </c>
      <c r="E1813" s="92" t="s">
        <v>44</v>
      </c>
      <c r="G1813" s="92" t="s">
        <v>97</v>
      </c>
      <c r="H1813" s="92" t="s">
        <v>93</v>
      </c>
      <c r="I1813" s="88" t="s">
        <v>201</v>
      </c>
      <c r="L1813" s="98">
        <f>L229+'Emission factors'!$I$16*'GHG Estimation'!L625+'Emission factors'!$I$17*'GHG Estimation'!L1021</f>
        <v>0</v>
      </c>
      <c r="M1813" s="98">
        <f>M229+'Emission factors'!$I$16*'GHG Estimation'!M625+'Emission factors'!$I$17*'GHG Estimation'!M1021</f>
        <v>0</v>
      </c>
      <c r="N1813" s="98">
        <f>N229+'Emission factors'!$I$16*'GHG Estimation'!N625+'Emission factors'!$I$17*'GHG Estimation'!N1021</f>
        <v>0</v>
      </c>
      <c r="O1813" s="98">
        <f>O229+'Emission factors'!$I$16*'GHG Estimation'!O625+'Emission factors'!$I$17*'GHG Estimation'!O1021</f>
        <v>0</v>
      </c>
      <c r="P1813" s="98">
        <f>P229+'Emission factors'!$I$16*'GHG Estimation'!P625+'Emission factors'!$I$17*'GHG Estimation'!P1021</f>
        <v>0</v>
      </c>
      <c r="Q1813" s="98">
        <f>Q229+'Emission factors'!$I$16*'GHG Estimation'!Q625+'Emission factors'!$I$17*'GHG Estimation'!Q1021</f>
        <v>0</v>
      </c>
      <c r="R1813" s="98">
        <f>R229+'Emission factors'!$I$16*'GHG Estimation'!R625+'Emission factors'!$I$17*'GHG Estimation'!R1021</f>
        <v>0</v>
      </c>
      <c r="S1813" s="98">
        <f>S229+'Emission factors'!$I$16*'GHG Estimation'!S625+'Emission factors'!$I$17*'GHG Estimation'!S1021</f>
        <v>0</v>
      </c>
      <c r="T1813" s="98">
        <f>T229+'Emission factors'!$I$16*'GHG Estimation'!T625+'Emission factors'!$I$17*'GHG Estimation'!T1021</f>
        <v>0</v>
      </c>
      <c r="U1813" s="98">
        <f>U229+'Emission factors'!$I$16*'GHG Estimation'!U625+'Emission factors'!$I$17*'GHG Estimation'!U1021</f>
        <v>0</v>
      </c>
    </row>
    <row r="1814" spans="1:21" x14ac:dyDescent="0.25">
      <c r="A1814" s="92" t="s">
        <v>11</v>
      </c>
      <c r="B1814" s="92" t="s">
        <v>12</v>
      </c>
      <c r="C1814" s="92" t="s">
        <v>13</v>
      </c>
      <c r="D1814" s="92" t="s">
        <v>23</v>
      </c>
      <c r="E1814" s="92" t="s">
        <v>44</v>
      </c>
      <c r="G1814" s="92" t="s">
        <v>97</v>
      </c>
      <c r="H1814" s="92" t="s">
        <v>93</v>
      </c>
      <c r="I1814" s="88" t="s">
        <v>207</v>
      </c>
      <c r="L1814" s="98">
        <f>L230+'Emission factors'!$I$16*'GHG Estimation'!L626+'Emission factors'!$I$17*'GHG Estimation'!L1022</f>
        <v>1518.65340816</v>
      </c>
      <c r="M1814" s="98">
        <f>M230+'Emission factors'!$I$16*'GHG Estimation'!M626+'Emission factors'!$I$17*'GHG Estimation'!M1022</f>
        <v>1169.7059924199998</v>
      </c>
      <c r="N1814" s="98">
        <f>N230+'Emission factors'!$I$16*'GHG Estimation'!N626+'Emission factors'!$I$17*'GHG Estimation'!N1022</f>
        <v>918.81790517999991</v>
      </c>
      <c r="O1814" s="98">
        <f>O230+'Emission factors'!$I$16*'GHG Estimation'!O626+'Emission factors'!$I$17*'GHG Estimation'!O1022</f>
        <v>1040.107908</v>
      </c>
      <c r="P1814" s="98">
        <f>P230+'Emission factors'!$I$16*'GHG Estimation'!P626+'Emission factors'!$I$17*'GHG Estimation'!P1022</f>
        <v>809.70243731999994</v>
      </c>
      <c r="Q1814" s="98">
        <f>Q230+'Emission factors'!$I$16*'GHG Estimation'!Q626+'Emission factors'!$I$17*'GHG Estimation'!Q1022</f>
        <v>755.22858306000001</v>
      </c>
      <c r="R1814" s="98">
        <f>R230+'Emission factors'!$I$16*'GHG Estimation'!R626+'Emission factors'!$I$17*'GHG Estimation'!R1022</f>
        <v>642.05493687999979</v>
      </c>
      <c r="S1814" s="98">
        <f>S230+'Emission factors'!$I$16*'GHG Estimation'!S626+'Emission factors'!$I$17*'GHG Estimation'!S1022</f>
        <v>640.64096530000006</v>
      </c>
      <c r="T1814" s="98">
        <f>T230+'Emission factors'!$I$16*'GHG Estimation'!T626+'Emission factors'!$I$17*'GHG Estimation'!T1022</f>
        <v>621.54835470000012</v>
      </c>
      <c r="U1814" s="98">
        <f>U230+'Emission factors'!$I$16*'GHG Estimation'!U626+'Emission factors'!$I$17*'GHG Estimation'!U1022</f>
        <v>586.12716834000014</v>
      </c>
    </row>
    <row r="1815" spans="1:21" x14ac:dyDescent="0.25">
      <c r="A1815" s="92" t="s">
        <v>11</v>
      </c>
      <c r="B1815" s="92" t="s">
        <v>12</v>
      </c>
      <c r="C1815" s="92" t="s">
        <v>13</v>
      </c>
      <c r="D1815" s="92" t="s">
        <v>23</v>
      </c>
      <c r="E1815" s="92" t="s">
        <v>44</v>
      </c>
      <c r="G1815" s="92" t="s">
        <v>97</v>
      </c>
      <c r="H1815" s="92" t="s">
        <v>93</v>
      </c>
      <c r="I1815" s="88" t="s">
        <v>218</v>
      </c>
      <c r="L1815" s="98">
        <f>L231+'Emission factors'!$I$16*'GHG Estimation'!L627+'Emission factors'!$I$17*'GHG Estimation'!L1023</f>
        <v>0</v>
      </c>
      <c r="M1815" s="98">
        <f>M231+'Emission factors'!$I$16*'GHG Estimation'!M627+'Emission factors'!$I$17*'GHG Estimation'!M1023</f>
        <v>0</v>
      </c>
      <c r="N1815" s="98">
        <f>N231+'Emission factors'!$I$16*'GHG Estimation'!N627+'Emission factors'!$I$17*'GHG Estimation'!N1023</f>
        <v>0</v>
      </c>
      <c r="O1815" s="98">
        <f>O231+'Emission factors'!$I$16*'GHG Estimation'!O627+'Emission factors'!$I$17*'GHG Estimation'!O1023</f>
        <v>0</v>
      </c>
      <c r="P1815" s="98">
        <f>P231+'Emission factors'!$I$16*'GHG Estimation'!P627+'Emission factors'!$I$17*'GHG Estimation'!P1023</f>
        <v>0</v>
      </c>
      <c r="Q1815" s="98">
        <f>Q231+'Emission factors'!$I$16*'GHG Estimation'!Q627+'Emission factors'!$I$17*'GHG Estimation'!Q1023</f>
        <v>0</v>
      </c>
      <c r="R1815" s="98">
        <f>R231+'Emission factors'!$I$16*'GHG Estimation'!R627+'Emission factors'!$I$17*'GHG Estimation'!R1023</f>
        <v>0</v>
      </c>
      <c r="S1815" s="98">
        <f>S231+'Emission factors'!$I$16*'GHG Estimation'!S627+'Emission factors'!$I$17*'GHG Estimation'!S1023</f>
        <v>0</v>
      </c>
      <c r="T1815" s="98">
        <f>T231+'Emission factors'!$I$16*'GHG Estimation'!T627+'Emission factors'!$I$17*'GHG Estimation'!T1023</f>
        <v>0</v>
      </c>
      <c r="U1815" s="98">
        <f>U231+'Emission factors'!$I$16*'GHG Estimation'!U627+'Emission factors'!$I$17*'GHG Estimation'!U1023</f>
        <v>0</v>
      </c>
    </row>
    <row r="1816" spans="1:21" x14ac:dyDescent="0.25">
      <c r="A1816" s="92" t="s">
        <v>11</v>
      </c>
      <c r="B1816" s="92" t="s">
        <v>12</v>
      </c>
      <c r="C1816" s="92" t="s">
        <v>13</v>
      </c>
      <c r="D1816" s="92" t="s">
        <v>23</v>
      </c>
      <c r="E1816" s="92" t="s">
        <v>44</v>
      </c>
      <c r="G1816" s="92" t="s">
        <v>97</v>
      </c>
      <c r="H1816" s="92" t="s">
        <v>93</v>
      </c>
      <c r="I1816" s="88" t="s">
        <v>194</v>
      </c>
      <c r="L1816" s="98">
        <f>L232+'Emission factors'!$I$16*'GHG Estimation'!L628+'Emission factors'!$I$17*'GHG Estimation'!L1024</f>
        <v>0</v>
      </c>
      <c r="M1816" s="98">
        <f>M232+'Emission factors'!$I$16*'GHG Estimation'!M628+'Emission factors'!$I$17*'GHG Estimation'!M1024</f>
        <v>0</v>
      </c>
      <c r="N1816" s="98">
        <f>N232+'Emission factors'!$I$16*'GHG Estimation'!N628+'Emission factors'!$I$17*'GHG Estimation'!N1024</f>
        <v>0</v>
      </c>
      <c r="O1816" s="98">
        <f>O232+'Emission factors'!$I$16*'GHG Estimation'!O628+'Emission factors'!$I$17*'GHG Estimation'!O1024</f>
        <v>0</v>
      </c>
      <c r="P1816" s="98">
        <f>P232+'Emission factors'!$I$16*'GHG Estimation'!P628+'Emission factors'!$I$17*'GHG Estimation'!P1024</f>
        <v>0</v>
      </c>
      <c r="Q1816" s="98">
        <f>Q232+'Emission factors'!$I$16*'GHG Estimation'!Q628+'Emission factors'!$I$17*'GHG Estimation'!Q1024</f>
        <v>0</v>
      </c>
      <c r="R1816" s="98">
        <f>R232+'Emission factors'!$I$16*'GHG Estimation'!R628+'Emission factors'!$I$17*'GHG Estimation'!R1024</f>
        <v>0</v>
      </c>
      <c r="S1816" s="98">
        <f>S232+'Emission factors'!$I$16*'GHG Estimation'!S628+'Emission factors'!$I$17*'GHG Estimation'!S1024</f>
        <v>0</v>
      </c>
      <c r="T1816" s="98">
        <f>T232+'Emission factors'!$I$16*'GHG Estimation'!T628+'Emission factors'!$I$17*'GHG Estimation'!T1024</f>
        <v>0</v>
      </c>
      <c r="U1816" s="98">
        <f>U232+'Emission factors'!$I$16*'GHG Estimation'!U628+'Emission factors'!$I$17*'GHG Estimation'!U1024</f>
        <v>0</v>
      </c>
    </row>
    <row r="1817" spans="1:21" x14ac:dyDescent="0.25">
      <c r="A1817" s="92" t="s">
        <v>11</v>
      </c>
      <c r="B1817" s="92" t="s">
        <v>12</v>
      </c>
      <c r="C1817" s="92" t="s">
        <v>13</v>
      </c>
      <c r="D1817" s="92" t="s">
        <v>23</v>
      </c>
      <c r="E1817" s="92" t="s">
        <v>44</v>
      </c>
      <c r="G1817" s="92" t="s">
        <v>97</v>
      </c>
      <c r="H1817" s="92" t="s">
        <v>93</v>
      </c>
      <c r="I1817" s="88" t="s">
        <v>195</v>
      </c>
      <c r="L1817" s="98">
        <f>L233+'Emission factors'!$I$16*'GHG Estimation'!L629+'Emission factors'!$I$17*'GHG Estimation'!L1025</f>
        <v>0</v>
      </c>
      <c r="M1817" s="98">
        <f>M233+'Emission factors'!$I$16*'GHG Estimation'!M629+'Emission factors'!$I$17*'GHG Estimation'!M1025</f>
        <v>0</v>
      </c>
      <c r="N1817" s="98">
        <f>N233+'Emission factors'!$I$16*'GHG Estimation'!N629+'Emission factors'!$I$17*'GHG Estimation'!N1025</f>
        <v>0</v>
      </c>
      <c r="O1817" s="98">
        <f>O233+'Emission factors'!$I$16*'GHG Estimation'!O629+'Emission factors'!$I$17*'GHG Estimation'!O1025</f>
        <v>0</v>
      </c>
      <c r="P1817" s="98">
        <f>P233+'Emission factors'!$I$16*'GHG Estimation'!P629+'Emission factors'!$I$17*'GHG Estimation'!P1025</f>
        <v>0</v>
      </c>
      <c r="Q1817" s="98">
        <f>Q233+'Emission factors'!$I$16*'GHG Estimation'!Q629+'Emission factors'!$I$17*'GHG Estimation'!Q1025</f>
        <v>0</v>
      </c>
      <c r="R1817" s="98">
        <f>R233+'Emission factors'!$I$16*'GHG Estimation'!R629+'Emission factors'!$I$17*'GHG Estimation'!R1025</f>
        <v>0</v>
      </c>
      <c r="S1817" s="98">
        <f>S233+'Emission factors'!$I$16*'GHG Estimation'!S629+'Emission factors'!$I$17*'GHG Estimation'!S1025</f>
        <v>0</v>
      </c>
      <c r="T1817" s="98">
        <f>T233+'Emission factors'!$I$16*'GHG Estimation'!T629+'Emission factors'!$I$17*'GHG Estimation'!T1025</f>
        <v>0</v>
      </c>
      <c r="U1817" s="98">
        <f>U233+'Emission factors'!$I$16*'GHG Estimation'!U629+'Emission factors'!$I$17*'GHG Estimation'!U1025</f>
        <v>0</v>
      </c>
    </row>
    <row r="1818" spans="1:21" x14ac:dyDescent="0.25">
      <c r="A1818" s="92" t="s">
        <v>11</v>
      </c>
      <c r="B1818" s="92" t="s">
        <v>12</v>
      </c>
      <c r="C1818" s="92" t="s">
        <v>13</v>
      </c>
      <c r="D1818" s="92" t="s">
        <v>23</v>
      </c>
      <c r="E1818" s="92" t="s">
        <v>44</v>
      </c>
      <c r="G1818" s="92" t="s">
        <v>97</v>
      </c>
      <c r="H1818" s="92" t="s">
        <v>93</v>
      </c>
      <c r="I1818" s="88" t="s">
        <v>209</v>
      </c>
      <c r="L1818" s="98">
        <f>L234+'Emission factors'!$I$16*'GHG Estimation'!L630+'Emission factors'!$I$17*'GHG Estimation'!L1026</f>
        <v>0</v>
      </c>
      <c r="M1818" s="98">
        <f>M234+'Emission factors'!$I$16*'GHG Estimation'!M630+'Emission factors'!$I$17*'GHG Estimation'!M1026</f>
        <v>0</v>
      </c>
      <c r="N1818" s="98">
        <f>N234+'Emission factors'!$I$16*'GHG Estimation'!N630+'Emission factors'!$I$17*'GHG Estimation'!N1026</f>
        <v>0</v>
      </c>
      <c r="O1818" s="98">
        <f>O234+'Emission factors'!$I$16*'GHG Estimation'!O630+'Emission factors'!$I$17*'GHG Estimation'!O1026</f>
        <v>0</v>
      </c>
      <c r="P1818" s="98">
        <f>P234+'Emission factors'!$I$16*'GHG Estimation'!P630+'Emission factors'!$I$17*'GHG Estimation'!P1026</f>
        <v>0</v>
      </c>
      <c r="Q1818" s="98">
        <f>Q234+'Emission factors'!$I$16*'GHG Estimation'!Q630+'Emission factors'!$I$17*'GHG Estimation'!Q1026</f>
        <v>0</v>
      </c>
      <c r="R1818" s="98">
        <f>R234+'Emission factors'!$I$16*'GHG Estimation'!R630+'Emission factors'!$I$17*'GHG Estimation'!R1026</f>
        <v>0</v>
      </c>
      <c r="S1818" s="98">
        <f>S234+'Emission factors'!$I$16*'GHG Estimation'!S630+'Emission factors'!$I$17*'GHG Estimation'!S1026</f>
        <v>0</v>
      </c>
      <c r="T1818" s="98">
        <f>T234+'Emission factors'!$I$16*'GHG Estimation'!T630+'Emission factors'!$I$17*'GHG Estimation'!T1026</f>
        <v>0</v>
      </c>
      <c r="U1818" s="98">
        <f>U234+'Emission factors'!$I$16*'GHG Estimation'!U630+'Emission factors'!$I$17*'GHG Estimation'!U1026</f>
        <v>0</v>
      </c>
    </row>
    <row r="1819" spans="1:21" x14ac:dyDescent="0.25">
      <c r="A1819" s="92" t="s">
        <v>11</v>
      </c>
      <c r="B1819" s="92" t="s">
        <v>12</v>
      </c>
      <c r="C1819" s="92" t="s">
        <v>13</v>
      </c>
      <c r="D1819" s="92" t="s">
        <v>23</v>
      </c>
      <c r="E1819" s="92" t="s">
        <v>44</v>
      </c>
      <c r="G1819" s="92" t="s">
        <v>97</v>
      </c>
      <c r="H1819" s="92" t="s">
        <v>93</v>
      </c>
      <c r="I1819" s="88" t="s">
        <v>208</v>
      </c>
      <c r="L1819" s="98">
        <f>L235+'Emission factors'!$I$16*'GHG Estimation'!L631+'Emission factors'!$I$17*'GHG Estimation'!L1027</f>
        <v>0</v>
      </c>
      <c r="M1819" s="98">
        <f>M235+'Emission factors'!$I$16*'GHG Estimation'!M631+'Emission factors'!$I$17*'GHG Estimation'!M1027</f>
        <v>0</v>
      </c>
      <c r="N1819" s="98">
        <f>N235+'Emission factors'!$I$16*'GHG Estimation'!N631+'Emission factors'!$I$17*'GHG Estimation'!N1027</f>
        <v>0</v>
      </c>
      <c r="O1819" s="98">
        <f>O235+'Emission factors'!$I$16*'GHG Estimation'!O631+'Emission factors'!$I$17*'GHG Estimation'!O1027</f>
        <v>0</v>
      </c>
      <c r="P1819" s="98">
        <f>P235+'Emission factors'!$I$16*'GHG Estimation'!P631+'Emission factors'!$I$17*'GHG Estimation'!P1027</f>
        <v>0</v>
      </c>
      <c r="Q1819" s="98">
        <f>Q235+'Emission factors'!$I$16*'GHG Estimation'!Q631+'Emission factors'!$I$17*'GHG Estimation'!Q1027</f>
        <v>0</v>
      </c>
      <c r="R1819" s="98">
        <f>R235+'Emission factors'!$I$16*'GHG Estimation'!R631+'Emission factors'!$I$17*'GHG Estimation'!R1027</f>
        <v>0</v>
      </c>
      <c r="S1819" s="98">
        <f>S235+'Emission factors'!$I$16*'GHG Estimation'!S631+'Emission factors'!$I$17*'GHG Estimation'!S1027</f>
        <v>0</v>
      </c>
      <c r="T1819" s="98">
        <f>T235+'Emission factors'!$I$16*'GHG Estimation'!T631+'Emission factors'!$I$17*'GHG Estimation'!T1027</f>
        <v>0</v>
      </c>
      <c r="U1819" s="98">
        <f>U235+'Emission factors'!$I$16*'GHG Estimation'!U631+'Emission factors'!$I$17*'GHG Estimation'!U1027</f>
        <v>0</v>
      </c>
    </row>
    <row r="1820" spans="1:21" x14ac:dyDescent="0.25">
      <c r="A1820" s="92" t="s">
        <v>11</v>
      </c>
      <c r="B1820" s="92" t="s">
        <v>12</v>
      </c>
      <c r="C1820" s="92" t="s">
        <v>13</v>
      </c>
      <c r="D1820" s="92" t="s">
        <v>23</v>
      </c>
      <c r="E1820" s="92" t="s">
        <v>44</v>
      </c>
      <c r="G1820" s="92" t="s">
        <v>97</v>
      </c>
      <c r="H1820" s="92" t="s">
        <v>93</v>
      </c>
      <c r="I1820" s="88" t="s">
        <v>226</v>
      </c>
      <c r="L1820" s="98">
        <f>L236+'Emission factors'!$I$16*'GHG Estimation'!L632+'Emission factors'!$I$17*'GHG Estimation'!L1028</f>
        <v>0</v>
      </c>
      <c r="M1820" s="98">
        <f>M236+'Emission factors'!$I$16*'GHG Estimation'!M632+'Emission factors'!$I$17*'GHG Estimation'!M1028</f>
        <v>0</v>
      </c>
      <c r="N1820" s="98">
        <f>N236+'Emission factors'!$I$16*'GHG Estimation'!N632+'Emission factors'!$I$17*'GHG Estimation'!N1028</f>
        <v>0</v>
      </c>
      <c r="O1820" s="98">
        <f>O236+'Emission factors'!$I$16*'GHG Estimation'!O632+'Emission factors'!$I$17*'GHG Estimation'!O1028</f>
        <v>0</v>
      </c>
      <c r="P1820" s="98">
        <f>P236+'Emission factors'!$I$16*'GHG Estimation'!P632+'Emission factors'!$I$17*'GHG Estimation'!P1028</f>
        <v>0</v>
      </c>
      <c r="Q1820" s="98">
        <f>Q236+'Emission factors'!$I$16*'GHG Estimation'!Q632+'Emission factors'!$I$17*'GHG Estimation'!Q1028</f>
        <v>0</v>
      </c>
      <c r="R1820" s="98">
        <f>R236+'Emission factors'!$I$16*'GHG Estimation'!R632+'Emission factors'!$I$17*'GHG Estimation'!R1028</f>
        <v>0</v>
      </c>
      <c r="S1820" s="98">
        <f>S236+'Emission factors'!$I$16*'GHG Estimation'!S632+'Emission factors'!$I$17*'GHG Estimation'!S1028</f>
        <v>0</v>
      </c>
      <c r="T1820" s="98">
        <f>T236+'Emission factors'!$I$16*'GHG Estimation'!T632+'Emission factors'!$I$17*'GHG Estimation'!T1028</f>
        <v>0</v>
      </c>
      <c r="U1820" s="98">
        <f>U236+'Emission factors'!$I$16*'GHG Estimation'!U632+'Emission factors'!$I$17*'GHG Estimation'!U1028</f>
        <v>0</v>
      </c>
    </row>
    <row r="1821" spans="1:21" x14ac:dyDescent="0.25">
      <c r="A1821" s="92" t="s">
        <v>11</v>
      </c>
      <c r="B1821" s="92" t="s">
        <v>12</v>
      </c>
      <c r="C1821" s="92" t="s">
        <v>13</v>
      </c>
      <c r="D1821" s="92" t="s">
        <v>23</v>
      </c>
      <c r="E1821" s="92" t="s">
        <v>44</v>
      </c>
      <c r="G1821" s="92" t="s">
        <v>97</v>
      </c>
      <c r="H1821" s="92" t="s">
        <v>93</v>
      </c>
      <c r="I1821" s="88" t="s">
        <v>196</v>
      </c>
      <c r="L1821" s="98">
        <f>L237+'Emission factors'!$I$16*'GHG Estimation'!L633+'Emission factors'!$I$17*'GHG Estimation'!L1029</f>
        <v>0</v>
      </c>
      <c r="M1821" s="98">
        <f>M237+'Emission factors'!$I$16*'GHG Estimation'!M633+'Emission factors'!$I$17*'GHG Estimation'!M1029</f>
        <v>0</v>
      </c>
      <c r="N1821" s="98">
        <f>N237+'Emission factors'!$I$16*'GHG Estimation'!N633+'Emission factors'!$I$17*'GHG Estimation'!N1029</f>
        <v>0</v>
      </c>
      <c r="O1821" s="98">
        <f>O237+'Emission factors'!$I$16*'GHG Estimation'!O633+'Emission factors'!$I$17*'GHG Estimation'!O1029</f>
        <v>0</v>
      </c>
      <c r="P1821" s="98">
        <f>P237+'Emission factors'!$I$16*'GHG Estimation'!P633+'Emission factors'!$I$17*'GHG Estimation'!P1029</f>
        <v>0</v>
      </c>
      <c r="Q1821" s="98">
        <f>Q237+'Emission factors'!$I$16*'GHG Estimation'!Q633+'Emission factors'!$I$17*'GHG Estimation'!Q1029</f>
        <v>0</v>
      </c>
      <c r="R1821" s="98">
        <f>R237+'Emission factors'!$I$16*'GHG Estimation'!R633+'Emission factors'!$I$17*'GHG Estimation'!R1029</f>
        <v>0</v>
      </c>
      <c r="S1821" s="98">
        <f>S237+'Emission factors'!$I$16*'GHG Estimation'!S633+'Emission factors'!$I$17*'GHG Estimation'!S1029</f>
        <v>0</v>
      </c>
      <c r="T1821" s="98">
        <f>T237+'Emission factors'!$I$16*'GHG Estimation'!T633+'Emission factors'!$I$17*'GHG Estimation'!T1029</f>
        <v>0</v>
      </c>
      <c r="U1821" s="98">
        <f>U237+'Emission factors'!$I$16*'GHG Estimation'!U633+'Emission factors'!$I$17*'GHG Estimation'!U1029</f>
        <v>0</v>
      </c>
    </row>
    <row r="1822" spans="1:21" x14ac:dyDescent="0.25">
      <c r="A1822" s="92" t="s">
        <v>11</v>
      </c>
      <c r="B1822" s="92" t="s">
        <v>12</v>
      </c>
      <c r="C1822" s="92" t="s">
        <v>13</v>
      </c>
      <c r="D1822" s="92" t="s">
        <v>23</v>
      </c>
      <c r="E1822" s="92" t="s">
        <v>44</v>
      </c>
      <c r="G1822" s="92" t="s">
        <v>97</v>
      </c>
      <c r="H1822" s="92" t="s">
        <v>93</v>
      </c>
      <c r="I1822" s="88" t="s">
        <v>197</v>
      </c>
      <c r="L1822" s="98">
        <f>L238+'Emission factors'!$I$16*'GHG Estimation'!L634+'Emission factors'!$I$17*'GHG Estimation'!L1030</f>
        <v>137.02742662</v>
      </c>
      <c r="M1822" s="98">
        <f>M238+'Emission factors'!$I$16*'GHG Estimation'!M634+'Emission factors'!$I$17*'GHG Estimation'!M1030</f>
        <v>101.59026318000001</v>
      </c>
      <c r="N1822" s="98">
        <f>N238+'Emission factors'!$I$16*'GHG Estimation'!N634+'Emission factors'!$I$17*'GHG Estimation'!N1030</f>
        <v>104.95343851999998</v>
      </c>
      <c r="O1822" s="98">
        <f>O238+'Emission factors'!$I$16*'GHG Estimation'!O634+'Emission factors'!$I$17*'GHG Estimation'!O1030</f>
        <v>47.699572339999989</v>
      </c>
      <c r="P1822" s="98">
        <f>P238+'Emission factors'!$I$16*'GHG Estimation'!P634+'Emission factors'!$I$17*'GHG Estimation'!P1030</f>
        <v>237.93866389999999</v>
      </c>
      <c r="Q1822" s="98">
        <f>Q238+'Emission factors'!$I$16*'GHG Estimation'!Q634+'Emission factors'!$I$17*'GHG Estimation'!Q1030</f>
        <v>408.39014187999993</v>
      </c>
      <c r="R1822" s="98">
        <f>R238+'Emission factors'!$I$16*'GHG Estimation'!R634+'Emission factors'!$I$17*'GHG Estimation'!R1030</f>
        <v>352.83783471999999</v>
      </c>
      <c r="S1822" s="98">
        <f>S238+'Emission factors'!$I$16*'GHG Estimation'!S634+'Emission factors'!$I$17*'GHG Estimation'!S1030</f>
        <v>468.36810020000001</v>
      </c>
      <c r="T1822" s="98">
        <f>T238+'Emission factors'!$I$16*'GHG Estimation'!T634+'Emission factors'!$I$17*'GHG Estimation'!T1030</f>
        <v>382.81882533999999</v>
      </c>
      <c r="U1822" s="98">
        <f>U238+'Emission factors'!$I$16*'GHG Estimation'!U634+'Emission factors'!$I$17*'GHG Estimation'!U1030</f>
        <v>431.20541212000001</v>
      </c>
    </row>
    <row r="1823" spans="1:21" x14ac:dyDescent="0.25">
      <c r="A1823" s="92" t="s">
        <v>11</v>
      </c>
      <c r="B1823" s="92" t="s">
        <v>12</v>
      </c>
      <c r="C1823" s="92" t="s">
        <v>13</v>
      </c>
      <c r="D1823" s="92" t="s">
        <v>23</v>
      </c>
      <c r="E1823" s="92" t="s">
        <v>44</v>
      </c>
      <c r="G1823" s="92" t="s">
        <v>97</v>
      </c>
      <c r="H1823" s="92" t="s">
        <v>93</v>
      </c>
      <c r="I1823" s="88" t="s">
        <v>229</v>
      </c>
      <c r="L1823" s="98">
        <f>L239+'Emission factors'!$I$16*'GHG Estimation'!L635+'Emission factors'!$I$17*'GHG Estimation'!L1031</f>
        <v>0</v>
      </c>
      <c r="M1823" s="98">
        <f>M239+'Emission factors'!$I$16*'GHG Estimation'!M635+'Emission factors'!$I$17*'GHG Estimation'!M1031</f>
        <v>0</v>
      </c>
      <c r="N1823" s="98">
        <f>N239+'Emission factors'!$I$16*'GHG Estimation'!N635+'Emission factors'!$I$17*'GHG Estimation'!N1031</f>
        <v>0</v>
      </c>
      <c r="O1823" s="98">
        <f>O239+'Emission factors'!$I$16*'GHG Estimation'!O635+'Emission factors'!$I$17*'GHG Estimation'!O1031</f>
        <v>0</v>
      </c>
      <c r="P1823" s="98">
        <f>P239+'Emission factors'!$I$16*'GHG Estimation'!P635+'Emission factors'!$I$17*'GHG Estimation'!P1031</f>
        <v>0</v>
      </c>
      <c r="Q1823" s="98">
        <f>Q239+'Emission factors'!$I$16*'GHG Estimation'!Q635+'Emission factors'!$I$17*'GHG Estimation'!Q1031</f>
        <v>0</v>
      </c>
      <c r="R1823" s="98">
        <f>R239+'Emission factors'!$I$16*'GHG Estimation'!R635+'Emission factors'!$I$17*'GHG Estimation'!R1031</f>
        <v>0</v>
      </c>
      <c r="S1823" s="98">
        <f>S239+'Emission factors'!$I$16*'GHG Estimation'!S635+'Emission factors'!$I$17*'GHG Estimation'!S1031</f>
        <v>0</v>
      </c>
      <c r="T1823" s="98">
        <f>T239+'Emission factors'!$I$16*'GHG Estimation'!T635+'Emission factors'!$I$17*'GHG Estimation'!T1031</f>
        <v>0</v>
      </c>
      <c r="U1823" s="98">
        <f>U239+'Emission factors'!$I$16*'GHG Estimation'!U635+'Emission factors'!$I$17*'GHG Estimation'!U1031</f>
        <v>0</v>
      </c>
    </row>
    <row r="1824" spans="1:21" x14ac:dyDescent="0.25">
      <c r="A1824" s="92" t="s">
        <v>11</v>
      </c>
      <c r="B1824" s="92" t="s">
        <v>12</v>
      </c>
      <c r="C1824" s="92" t="s">
        <v>13</v>
      </c>
      <c r="D1824" s="92" t="s">
        <v>23</v>
      </c>
      <c r="E1824" s="92" t="s">
        <v>44</v>
      </c>
      <c r="G1824" s="92" t="s">
        <v>97</v>
      </c>
      <c r="H1824" s="92" t="s">
        <v>93</v>
      </c>
      <c r="I1824" s="88" t="s">
        <v>198</v>
      </c>
      <c r="L1824" s="98">
        <f>L240+'Emission factors'!$I$16*'GHG Estimation'!L636+'Emission factors'!$I$17*'GHG Estimation'!L1032</f>
        <v>0</v>
      </c>
      <c r="M1824" s="98">
        <f>M240+'Emission factors'!$I$16*'GHG Estimation'!M636+'Emission factors'!$I$17*'GHG Estimation'!M1032</f>
        <v>0</v>
      </c>
      <c r="N1824" s="98">
        <f>N240+'Emission factors'!$I$16*'GHG Estimation'!N636+'Emission factors'!$I$17*'GHG Estimation'!N1032</f>
        <v>0</v>
      </c>
      <c r="O1824" s="98">
        <f>O240+'Emission factors'!$I$16*'GHG Estimation'!O636+'Emission factors'!$I$17*'GHG Estimation'!O1032</f>
        <v>0</v>
      </c>
      <c r="P1824" s="98">
        <f>P240+'Emission factors'!$I$16*'GHG Estimation'!P636+'Emission factors'!$I$17*'GHG Estimation'!P1032</f>
        <v>0</v>
      </c>
      <c r="Q1824" s="98">
        <f>Q240+'Emission factors'!$I$16*'GHG Estimation'!Q636+'Emission factors'!$I$17*'GHG Estimation'!Q1032</f>
        <v>0</v>
      </c>
      <c r="R1824" s="98">
        <f>R240+'Emission factors'!$I$16*'GHG Estimation'!R636+'Emission factors'!$I$17*'GHG Estimation'!R1032</f>
        <v>0</v>
      </c>
      <c r="S1824" s="98">
        <f>S240+'Emission factors'!$I$16*'GHG Estimation'!S636+'Emission factors'!$I$17*'GHG Estimation'!S1032</f>
        <v>0</v>
      </c>
      <c r="T1824" s="98">
        <f>T240+'Emission factors'!$I$16*'GHG Estimation'!T636+'Emission factors'!$I$17*'GHG Estimation'!T1032</f>
        <v>0</v>
      </c>
      <c r="U1824" s="98">
        <f>U240+'Emission factors'!$I$16*'GHG Estimation'!U636+'Emission factors'!$I$17*'GHG Estimation'!U1032</f>
        <v>0</v>
      </c>
    </row>
    <row r="1825" spans="1:21" x14ac:dyDescent="0.25">
      <c r="A1825" s="92" t="s">
        <v>11</v>
      </c>
      <c r="B1825" s="92" t="s">
        <v>12</v>
      </c>
      <c r="C1825" s="92" t="s">
        <v>13</v>
      </c>
      <c r="D1825" s="92" t="s">
        <v>23</v>
      </c>
      <c r="E1825" s="92" t="s">
        <v>44</v>
      </c>
      <c r="G1825" s="92" t="s">
        <v>97</v>
      </c>
      <c r="H1825" s="92" t="s">
        <v>93</v>
      </c>
      <c r="I1825" s="88" t="s">
        <v>231</v>
      </c>
      <c r="L1825" s="98">
        <f>L241+'Emission factors'!$I$16*'GHG Estimation'!L637+'Emission factors'!$I$17*'GHG Estimation'!L1033</f>
        <v>0</v>
      </c>
      <c r="M1825" s="98">
        <f>M241+'Emission factors'!$I$16*'GHG Estimation'!M637+'Emission factors'!$I$17*'GHG Estimation'!M1033</f>
        <v>0</v>
      </c>
      <c r="N1825" s="98">
        <f>N241+'Emission factors'!$I$16*'GHG Estimation'!N637+'Emission factors'!$I$17*'GHG Estimation'!N1033</f>
        <v>0</v>
      </c>
      <c r="O1825" s="98">
        <f>O241+'Emission factors'!$I$16*'GHG Estimation'!O637+'Emission factors'!$I$17*'GHG Estimation'!O1033</f>
        <v>0</v>
      </c>
      <c r="P1825" s="98">
        <f>P241+'Emission factors'!$I$16*'GHG Estimation'!P637+'Emission factors'!$I$17*'GHG Estimation'!P1033</f>
        <v>0</v>
      </c>
      <c r="Q1825" s="98">
        <f>Q241+'Emission factors'!$I$16*'GHG Estimation'!Q637+'Emission factors'!$I$17*'GHG Estimation'!Q1033</f>
        <v>0</v>
      </c>
      <c r="R1825" s="98">
        <f>R241+'Emission factors'!$I$16*'GHG Estimation'!R637+'Emission factors'!$I$17*'GHG Estimation'!R1033</f>
        <v>0</v>
      </c>
      <c r="S1825" s="98">
        <f>S241+'Emission factors'!$I$16*'GHG Estimation'!S637+'Emission factors'!$I$17*'GHG Estimation'!S1033</f>
        <v>0</v>
      </c>
      <c r="T1825" s="98">
        <f>T241+'Emission factors'!$I$16*'GHG Estimation'!T637+'Emission factors'!$I$17*'GHG Estimation'!T1033</f>
        <v>0</v>
      </c>
      <c r="U1825" s="98">
        <f>U241+'Emission factors'!$I$16*'GHG Estimation'!U637+'Emission factors'!$I$17*'GHG Estimation'!U1033</f>
        <v>0</v>
      </c>
    </row>
    <row r="1826" spans="1:21" x14ac:dyDescent="0.25">
      <c r="A1826" s="92" t="s">
        <v>11</v>
      </c>
      <c r="B1826" s="92" t="s">
        <v>12</v>
      </c>
      <c r="C1826" s="92" t="s">
        <v>13</v>
      </c>
      <c r="D1826" s="92" t="s">
        <v>23</v>
      </c>
      <c r="E1826" s="92" t="s">
        <v>44</v>
      </c>
      <c r="G1826" s="92" t="s">
        <v>97</v>
      </c>
      <c r="H1826" s="92" t="s">
        <v>93</v>
      </c>
      <c r="I1826" s="88" t="s">
        <v>230</v>
      </c>
      <c r="L1826" s="98">
        <f>L242+'Emission factors'!$I$16*'GHG Estimation'!L638+'Emission factors'!$I$17*'GHG Estimation'!L1034</f>
        <v>0</v>
      </c>
      <c r="M1826" s="98">
        <f>M242+'Emission factors'!$I$16*'GHG Estimation'!M638+'Emission factors'!$I$17*'GHG Estimation'!M1034</f>
        <v>0</v>
      </c>
      <c r="N1826" s="98">
        <f>N242+'Emission factors'!$I$16*'GHG Estimation'!N638+'Emission factors'!$I$17*'GHG Estimation'!N1034</f>
        <v>0</v>
      </c>
      <c r="O1826" s="98">
        <f>O242+'Emission factors'!$I$16*'GHG Estimation'!O638+'Emission factors'!$I$17*'GHG Estimation'!O1034</f>
        <v>0</v>
      </c>
      <c r="P1826" s="98">
        <f>P242+'Emission factors'!$I$16*'GHG Estimation'!P638+'Emission factors'!$I$17*'GHG Estimation'!P1034</f>
        <v>0</v>
      </c>
      <c r="Q1826" s="98">
        <f>Q242+'Emission factors'!$I$16*'GHG Estimation'!Q638+'Emission factors'!$I$17*'GHG Estimation'!Q1034</f>
        <v>0</v>
      </c>
      <c r="R1826" s="98">
        <f>R242+'Emission factors'!$I$16*'GHG Estimation'!R638+'Emission factors'!$I$17*'GHG Estimation'!R1034</f>
        <v>0</v>
      </c>
      <c r="S1826" s="98">
        <f>S242+'Emission factors'!$I$16*'GHG Estimation'!S638+'Emission factors'!$I$17*'GHG Estimation'!S1034</f>
        <v>0</v>
      </c>
      <c r="T1826" s="98">
        <f>T242+'Emission factors'!$I$16*'GHG Estimation'!T638+'Emission factors'!$I$17*'GHG Estimation'!T1034</f>
        <v>0</v>
      </c>
      <c r="U1826" s="98">
        <f>U242+'Emission factors'!$I$16*'GHG Estimation'!U638+'Emission factors'!$I$17*'GHG Estimation'!U1034</f>
        <v>0</v>
      </c>
    </row>
    <row r="1827" spans="1:21" x14ac:dyDescent="0.25">
      <c r="A1827" s="92" t="s">
        <v>11</v>
      </c>
      <c r="B1827" s="92" t="s">
        <v>12</v>
      </c>
      <c r="C1827" s="92" t="s">
        <v>13</v>
      </c>
      <c r="D1827" s="92" t="s">
        <v>23</v>
      </c>
      <c r="E1827" s="92" t="s">
        <v>44</v>
      </c>
      <c r="G1827" s="92" t="s">
        <v>97</v>
      </c>
      <c r="H1827" s="92" t="s">
        <v>93</v>
      </c>
      <c r="I1827" s="88" t="s">
        <v>232</v>
      </c>
      <c r="L1827" s="98">
        <f>L243+'Emission factors'!$I$16*'GHG Estimation'!L639+'Emission factors'!$I$17*'GHG Estimation'!L1035</f>
        <v>0</v>
      </c>
      <c r="M1827" s="98">
        <f>M243+'Emission factors'!$I$16*'GHG Estimation'!M639+'Emission factors'!$I$17*'GHG Estimation'!M1035</f>
        <v>0</v>
      </c>
      <c r="N1827" s="98">
        <f>N243+'Emission factors'!$I$16*'GHG Estimation'!N639+'Emission factors'!$I$17*'GHG Estimation'!N1035</f>
        <v>0</v>
      </c>
      <c r="O1827" s="98">
        <f>O243+'Emission factors'!$I$16*'GHG Estimation'!O639+'Emission factors'!$I$17*'GHG Estimation'!O1035</f>
        <v>0</v>
      </c>
      <c r="P1827" s="98">
        <f>P243+'Emission factors'!$I$16*'GHG Estimation'!P639+'Emission factors'!$I$17*'GHG Estimation'!P1035</f>
        <v>0</v>
      </c>
      <c r="Q1827" s="98">
        <f>Q243+'Emission factors'!$I$16*'GHG Estimation'!Q639+'Emission factors'!$I$17*'GHG Estimation'!Q1035</f>
        <v>0</v>
      </c>
      <c r="R1827" s="98">
        <f>R243+'Emission factors'!$I$16*'GHG Estimation'!R639+'Emission factors'!$I$17*'GHG Estimation'!R1035</f>
        <v>0</v>
      </c>
      <c r="S1827" s="98">
        <f>S243+'Emission factors'!$I$16*'GHG Estimation'!S639+'Emission factors'!$I$17*'GHG Estimation'!S1035</f>
        <v>0</v>
      </c>
      <c r="T1827" s="98">
        <f>T243+'Emission factors'!$I$16*'GHG Estimation'!T639+'Emission factors'!$I$17*'GHG Estimation'!T1035</f>
        <v>0</v>
      </c>
      <c r="U1827" s="98">
        <f>U243+'Emission factors'!$I$16*'GHG Estimation'!U639+'Emission factors'!$I$17*'GHG Estimation'!U1035</f>
        <v>0</v>
      </c>
    </row>
    <row r="1828" spans="1:21" x14ac:dyDescent="0.25">
      <c r="A1828" s="92" t="s">
        <v>11</v>
      </c>
      <c r="B1828" s="92" t="s">
        <v>12</v>
      </c>
      <c r="C1828" s="92" t="s">
        <v>13</v>
      </c>
      <c r="D1828" s="92" t="s">
        <v>23</v>
      </c>
      <c r="E1828" s="92" t="s">
        <v>44</v>
      </c>
      <c r="G1828" s="92" t="s">
        <v>97</v>
      </c>
      <c r="H1828" s="92" t="s">
        <v>93</v>
      </c>
      <c r="I1828" s="92" t="s">
        <v>225</v>
      </c>
      <c r="L1828" s="98">
        <f>L244+'Emission factors'!$I$16*'GHG Estimation'!L640+'Emission factors'!$I$17*'GHG Estimation'!L1036</f>
        <v>0</v>
      </c>
      <c r="M1828" s="98">
        <f>M244+'Emission factors'!$I$16*'GHG Estimation'!M640+'Emission factors'!$I$17*'GHG Estimation'!M1036</f>
        <v>0</v>
      </c>
      <c r="N1828" s="98">
        <f>N244+'Emission factors'!$I$16*'GHG Estimation'!N640+'Emission factors'!$I$17*'GHG Estimation'!N1036</f>
        <v>0</v>
      </c>
      <c r="O1828" s="98">
        <f>O244+'Emission factors'!$I$16*'GHG Estimation'!O640+'Emission factors'!$I$17*'GHG Estimation'!O1036</f>
        <v>0</v>
      </c>
      <c r="P1828" s="98">
        <f>P244+'Emission factors'!$I$16*'GHG Estimation'!P640+'Emission factors'!$I$17*'GHG Estimation'!P1036</f>
        <v>0</v>
      </c>
      <c r="Q1828" s="98">
        <f>Q244+'Emission factors'!$I$16*'GHG Estimation'!Q640+'Emission factors'!$I$17*'GHG Estimation'!Q1036</f>
        <v>0</v>
      </c>
      <c r="R1828" s="98">
        <f>R244+'Emission factors'!$I$16*'GHG Estimation'!R640+'Emission factors'!$I$17*'GHG Estimation'!R1036</f>
        <v>0</v>
      </c>
      <c r="S1828" s="98">
        <f>S244+'Emission factors'!$I$16*'GHG Estimation'!S640+'Emission factors'!$I$17*'GHG Estimation'!S1036</f>
        <v>0</v>
      </c>
      <c r="T1828" s="98">
        <f>T244+'Emission factors'!$I$16*'GHG Estimation'!T640+'Emission factors'!$I$17*'GHG Estimation'!T1036</f>
        <v>0</v>
      </c>
      <c r="U1828" s="98">
        <f>U244+'Emission factors'!$I$16*'GHG Estimation'!U640+'Emission factors'!$I$17*'GHG Estimation'!U1036</f>
        <v>0</v>
      </c>
    </row>
    <row r="1829" spans="1:21" x14ac:dyDescent="0.25">
      <c r="A1829" s="92" t="s">
        <v>11</v>
      </c>
      <c r="B1829" s="92" t="s">
        <v>12</v>
      </c>
      <c r="C1829" s="92" t="s">
        <v>13</v>
      </c>
      <c r="D1829" s="92" t="s">
        <v>23</v>
      </c>
      <c r="E1829" s="92" t="s">
        <v>44</v>
      </c>
      <c r="G1829" s="92" t="s">
        <v>97</v>
      </c>
      <c r="H1829" s="92" t="s">
        <v>93</v>
      </c>
      <c r="I1829" s="88" t="s">
        <v>205</v>
      </c>
      <c r="L1829" s="98">
        <f>L245+'Emission factors'!$I$16*'GHG Estimation'!L641+'Emission factors'!$I$17*'GHG Estimation'!L1037</f>
        <v>998.64738539999996</v>
      </c>
      <c r="M1829" s="98">
        <f>M245+'Emission factors'!$I$16*'GHG Estimation'!M641+'Emission factors'!$I$17*'GHG Estimation'!M1037</f>
        <v>1033.94874366</v>
      </c>
      <c r="N1829" s="98">
        <f>N245+'Emission factors'!$I$16*'GHG Estimation'!N641+'Emission factors'!$I$17*'GHG Estimation'!N1037</f>
        <v>842.3595888399999</v>
      </c>
      <c r="O1829" s="98">
        <f>O245+'Emission factors'!$I$16*'GHG Estimation'!O641+'Emission factors'!$I$17*'GHG Estimation'!O1037</f>
        <v>808.29645427999992</v>
      </c>
      <c r="P1829" s="98">
        <f>P245+'Emission factors'!$I$16*'GHG Estimation'!P641+'Emission factors'!$I$17*'GHG Estimation'!P1037</f>
        <v>778.26753241999995</v>
      </c>
      <c r="Q1829" s="98">
        <f>Q245+'Emission factors'!$I$16*'GHG Estimation'!Q641+'Emission factors'!$I$17*'GHG Estimation'!Q1037</f>
        <v>742.76646066000001</v>
      </c>
      <c r="R1829" s="98">
        <f>R245+'Emission factors'!$I$16*'GHG Estimation'!R641+'Emission factors'!$I$17*'GHG Estimation'!R1037</f>
        <v>654.16556351999986</v>
      </c>
      <c r="S1829" s="98">
        <f>S245+'Emission factors'!$I$16*'GHG Estimation'!S641+'Emission factors'!$I$17*'GHG Estimation'!S1037</f>
        <v>692.40670450000005</v>
      </c>
      <c r="T1829" s="98">
        <f>T245+'Emission factors'!$I$16*'GHG Estimation'!T641+'Emission factors'!$I$17*'GHG Estimation'!T1037</f>
        <v>513.93473236</v>
      </c>
      <c r="U1829" s="98">
        <f>U245+'Emission factors'!$I$16*'GHG Estimation'!U641+'Emission factors'!$I$17*'GHG Estimation'!U1037</f>
        <v>373.49619916</v>
      </c>
    </row>
    <row r="1830" spans="1:21" x14ac:dyDescent="0.25">
      <c r="A1830" s="92" t="s">
        <v>11</v>
      </c>
      <c r="B1830" s="92" t="s">
        <v>12</v>
      </c>
      <c r="C1830" s="92" t="s">
        <v>13</v>
      </c>
      <c r="D1830" s="92" t="s">
        <v>23</v>
      </c>
      <c r="E1830" s="92" t="s">
        <v>44</v>
      </c>
      <c r="G1830" s="92" t="s">
        <v>97</v>
      </c>
      <c r="H1830" s="92" t="s">
        <v>93</v>
      </c>
      <c r="I1830" s="88" t="s">
        <v>204</v>
      </c>
      <c r="L1830" s="98">
        <f>L246+'Emission factors'!$I$16*'GHG Estimation'!L642+'Emission factors'!$I$17*'GHG Estimation'!L1038</f>
        <v>98.163179519999971</v>
      </c>
      <c r="M1830" s="98">
        <f>M246+'Emission factors'!$I$16*'GHG Estimation'!M642+'Emission factors'!$I$17*'GHG Estimation'!M1038</f>
        <v>122.70397439999998</v>
      </c>
      <c r="N1830" s="98">
        <f>N246+'Emission factors'!$I$16*'GHG Estimation'!N642+'Emission factors'!$I$17*'GHG Estimation'!N1038</f>
        <v>57.261854720000002</v>
      </c>
      <c r="O1830" s="98">
        <f>O246+'Emission factors'!$I$16*'GHG Estimation'!O642+'Emission factors'!$I$17*'GHG Estimation'!O1038</f>
        <v>8.1802649600000006</v>
      </c>
      <c r="P1830" s="98">
        <f>P246+'Emission factors'!$I$16*'GHG Estimation'!P642+'Emission factors'!$I$17*'GHG Estimation'!P1038</f>
        <v>0</v>
      </c>
      <c r="Q1830" s="98">
        <f>Q246+'Emission factors'!$I$16*'GHG Estimation'!Q642+'Emission factors'!$I$17*'GHG Estimation'!Q1038</f>
        <v>0</v>
      </c>
      <c r="R1830" s="98">
        <f>R246+'Emission factors'!$I$16*'GHG Estimation'!R642+'Emission factors'!$I$17*'GHG Estimation'!R1038</f>
        <v>0</v>
      </c>
      <c r="S1830" s="98">
        <f>S246+'Emission factors'!$I$16*'GHG Estimation'!S642+'Emission factors'!$I$17*'GHG Estimation'!S1038</f>
        <v>0</v>
      </c>
      <c r="T1830" s="98">
        <f>T246+'Emission factors'!$I$16*'GHG Estimation'!T642+'Emission factors'!$I$17*'GHG Estimation'!T1038</f>
        <v>0</v>
      </c>
      <c r="U1830" s="98">
        <f>U246+'Emission factors'!$I$16*'GHG Estimation'!U642+'Emission factors'!$I$17*'GHG Estimation'!U1038</f>
        <v>0</v>
      </c>
    </row>
    <row r="1831" spans="1:21" x14ac:dyDescent="0.25">
      <c r="A1831" s="92" t="s">
        <v>11</v>
      </c>
      <c r="B1831" s="92" t="s">
        <v>12</v>
      </c>
      <c r="C1831" s="92" t="s">
        <v>13</v>
      </c>
      <c r="D1831" s="92" t="s">
        <v>23</v>
      </c>
      <c r="E1831" s="92" t="s">
        <v>44</v>
      </c>
      <c r="G1831" s="92" t="s">
        <v>97</v>
      </c>
      <c r="H1831" s="92" t="s">
        <v>93</v>
      </c>
      <c r="I1831" s="88" t="s">
        <v>228</v>
      </c>
      <c r="L1831" s="98">
        <f>L247+'Emission factors'!$I$16*'GHG Estimation'!L643+'Emission factors'!$I$17*'GHG Estimation'!L1039</f>
        <v>0</v>
      </c>
      <c r="M1831" s="98">
        <f>M247+'Emission factors'!$I$16*'GHG Estimation'!M643+'Emission factors'!$I$17*'GHG Estimation'!M1039</f>
        <v>0</v>
      </c>
      <c r="N1831" s="98">
        <f>N247+'Emission factors'!$I$16*'GHG Estimation'!N643+'Emission factors'!$I$17*'GHG Estimation'!N1039</f>
        <v>0</v>
      </c>
      <c r="O1831" s="98">
        <f>O247+'Emission factors'!$I$16*'GHG Estimation'!O643+'Emission factors'!$I$17*'GHG Estimation'!O1039</f>
        <v>0</v>
      </c>
      <c r="P1831" s="98">
        <f>P247+'Emission factors'!$I$16*'GHG Estimation'!P643+'Emission factors'!$I$17*'GHG Estimation'!P1039</f>
        <v>0</v>
      </c>
      <c r="Q1831" s="98">
        <f>Q247+'Emission factors'!$I$16*'GHG Estimation'!Q643+'Emission factors'!$I$17*'GHG Estimation'!Q1039</f>
        <v>0</v>
      </c>
      <c r="R1831" s="98">
        <f>R247+'Emission factors'!$I$16*'GHG Estimation'!R643+'Emission factors'!$I$17*'GHG Estimation'!R1039</f>
        <v>0</v>
      </c>
      <c r="S1831" s="98">
        <f>S247+'Emission factors'!$I$16*'GHG Estimation'!S643+'Emission factors'!$I$17*'GHG Estimation'!S1039</f>
        <v>0</v>
      </c>
      <c r="T1831" s="98">
        <f>T247+'Emission factors'!$I$16*'GHG Estimation'!T643+'Emission factors'!$I$17*'GHG Estimation'!T1039</f>
        <v>0</v>
      </c>
      <c r="U1831" s="98">
        <f>U247+'Emission factors'!$I$16*'GHG Estimation'!U643+'Emission factors'!$I$17*'GHG Estimation'!U1039</f>
        <v>0</v>
      </c>
    </row>
    <row r="1832" spans="1:21" x14ac:dyDescent="0.25">
      <c r="A1832" s="92" t="s">
        <v>11</v>
      </c>
      <c r="B1832" s="92" t="s">
        <v>12</v>
      </c>
      <c r="C1832" s="92" t="s">
        <v>13</v>
      </c>
      <c r="D1832" s="92" t="s">
        <v>23</v>
      </c>
      <c r="E1832" s="92" t="s">
        <v>44</v>
      </c>
      <c r="G1832" s="92" t="s">
        <v>97</v>
      </c>
      <c r="H1832" s="92" t="s">
        <v>93</v>
      </c>
      <c r="I1832" s="88" t="s">
        <v>202</v>
      </c>
      <c r="L1832" s="98">
        <f>L248+'Emission factors'!$I$16*'GHG Estimation'!L644+'Emission factors'!$I$17*'GHG Estimation'!L1040</f>
        <v>0</v>
      </c>
      <c r="M1832" s="98">
        <f>M248+'Emission factors'!$I$16*'GHG Estimation'!M644+'Emission factors'!$I$17*'GHG Estimation'!M1040</f>
        <v>0</v>
      </c>
      <c r="N1832" s="98">
        <f>N248+'Emission factors'!$I$16*'GHG Estimation'!N644+'Emission factors'!$I$17*'GHG Estimation'!N1040</f>
        <v>0</v>
      </c>
      <c r="O1832" s="98">
        <f>O248+'Emission factors'!$I$16*'GHG Estimation'!O644+'Emission factors'!$I$17*'GHG Estimation'!O1040</f>
        <v>0</v>
      </c>
      <c r="P1832" s="98">
        <f>P248+'Emission factors'!$I$16*'GHG Estimation'!P644+'Emission factors'!$I$17*'GHG Estimation'!P1040</f>
        <v>0</v>
      </c>
      <c r="Q1832" s="98">
        <f>Q248+'Emission factors'!$I$16*'GHG Estimation'!Q644+'Emission factors'!$I$17*'GHG Estimation'!Q1040</f>
        <v>0</v>
      </c>
      <c r="R1832" s="98">
        <f>R248+'Emission factors'!$I$16*'GHG Estimation'!R644+'Emission factors'!$I$17*'GHG Estimation'!R1040</f>
        <v>0</v>
      </c>
      <c r="S1832" s="98">
        <f>S248+'Emission factors'!$I$16*'GHG Estimation'!S644+'Emission factors'!$I$17*'GHG Estimation'!S1040</f>
        <v>0</v>
      </c>
      <c r="T1832" s="98">
        <f>T248+'Emission factors'!$I$16*'GHG Estimation'!T644+'Emission factors'!$I$17*'GHG Estimation'!T1040</f>
        <v>0</v>
      </c>
      <c r="U1832" s="98">
        <f>U248+'Emission factors'!$I$16*'GHG Estimation'!U644+'Emission factors'!$I$17*'GHG Estimation'!U1040</f>
        <v>0</v>
      </c>
    </row>
    <row r="1833" spans="1:21" x14ac:dyDescent="0.25">
      <c r="A1833" s="92" t="s">
        <v>11</v>
      </c>
      <c r="B1833" s="92" t="s">
        <v>12</v>
      </c>
      <c r="C1833" s="92" t="s">
        <v>13</v>
      </c>
      <c r="D1833" s="92" t="s">
        <v>23</v>
      </c>
      <c r="E1833" s="92" t="s">
        <v>44</v>
      </c>
      <c r="G1833" s="92" t="s">
        <v>97</v>
      </c>
      <c r="H1833" s="92" t="s">
        <v>93</v>
      </c>
      <c r="I1833" s="88" t="s">
        <v>190</v>
      </c>
      <c r="L1833" s="98">
        <f>L249+'Emission factors'!$I$16*'GHG Estimation'!L645+'Emission factors'!$I$17*'GHG Estimation'!L1041</f>
        <v>0</v>
      </c>
      <c r="M1833" s="98">
        <f>M249+'Emission factors'!$I$16*'GHG Estimation'!M645+'Emission factors'!$I$17*'GHG Estimation'!M1041</f>
        <v>0</v>
      </c>
      <c r="N1833" s="98">
        <f>N249+'Emission factors'!$I$16*'GHG Estimation'!N645+'Emission factors'!$I$17*'GHG Estimation'!N1041</f>
        <v>0</v>
      </c>
      <c r="O1833" s="98">
        <f>O249+'Emission factors'!$I$16*'GHG Estimation'!O645+'Emission factors'!$I$17*'GHG Estimation'!O1041</f>
        <v>0</v>
      </c>
      <c r="P1833" s="98">
        <f>P249+'Emission factors'!$I$16*'GHG Estimation'!P645+'Emission factors'!$I$17*'GHG Estimation'!P1041</f>
        <v>0</v>
      </c>
      <c r="Q1833" s="98">
        <f>Q249+'Emission factors'!$I$16*'GHG Estimation'!Q645+'Emission factors'!$I$17*'GHG Estimation'!Q1041</f>
        <v>0</v>
      </c>
      <c r="R1833" s="98">
        <f>R249+'Emission factors'!$I$16*'GHG Estimation'!R645+'Emission factors'!$I$17*'GHG Estimation'!R1041</f>
        <v>0</v>
      </c>
      <c r="S1833" s="98">
        <f>S249+'Emission factors'!$I$16*'GHG Estimation'!S645+'Emission factors'!$I$17*'GHG Estimation'!S1041</f>
        <v>0</v>
      </c>
      <c r="T1833" s="98">
        <f>T249+'Emission factors'!$I$16*'GHG Estimation'!T645+'Emission factors'!$I$17*'GHG Estimation'!T1041</f>
        <v>0</v>
      </c>
      <c r="U1833" s="98">
        <f>U249+'Emission factors'!$I$16*'GHG Estimation'!U645+'Emission factors'!$I$17*'GHG Estimation'!U1041</f>
        <v>0</v>
      </c>
    </row>
    <row r="1834" spans="1:21" x14ac:dyDescent="0.25">
      <c r="A1834" s="92" t="s">
        <v>11</v>
      </c>
      <c r="B1834" s="92" t="s">
        <v>12</v>
      </c>
      <c r="C1834" s="92" t="s">
        <v>13</v>
      </c>
      <c r="D1834" s="92" t="s">
        <v>23</v>
      </c>
      <c r="E1834" s="92" t="s">
        <v>44</v>
      </c>
      <c r="G1834" s="92" t="s">
        <v>97</v>
      </c>
      <c r="H1834" s="92" t="s">
        <v>93</v>
      </c>
      <c r="I1834" s="88" t="s">
        <v>210</v>
      </c>
      <c r="L1834" s="98">
        <f>L250+'Emission factors'!$I$16*'GHG Estimation'!L646+'Emission factors'!$I$17*'GHG Estimation'!L1042</f>
        <v>0</v>
      </c>
      <c r="M1834" s="98">
        <f>M250+'Emission factors'!$I$16*'GHG Estimation'!M646+'Emission factors'!$I$17*'GHG Estimation'!M1042</f>
        <v>0</v>
      </c>
      <c r="N1834" s="98">
        <f>N250+'Emission factors'!$I$16*'GHG Estimation'!N646+'Emission factors'!$I$17*'GHG Estimation'!N1042</f>
        <v>0</v>
      </c>
      <c r="O1834" s="98">
        <f>O250+'Emission factors'!$I$16*'GHG Estimation'!O646+'Emission factors'!$I$17*'GHG Estimation'!O1042</f>
        <v>0</v>
      </c>
      <c r="P1834" s="98">
        <f>P250+'Emission factors'!$I$16*'GHG Estimation'!P646+'Emission factors'!$I$17*'GHG Estimation'!P1042</f>
        <v>0</v>
      </c>
      <c r="Q1834" s="98">
        <f>Q250+'Emission factors'!$I$16*'GHG Estimation'!Q646+'Emission factors'!$I$17*'GHG Estimation'!Q1042</f>
        <v>0</v>
      </c>
      <c r="R1834" s="98">
        <f>R250+'Emission factors'!$I$16*'GHG Estimation'!R646+'Emission factors'!$I$17*'GHG Estimation'!R1042</f>
        <v>0</v>
      </c>
      <c r="S1834" s="98">
        <f>S250+'Emission factors'!$I$16*'GHG Estimation'!S646+'Emission factors'!$I$17*'GHG Estimation'!S1042</f>
        <v>0</v>
      </c>
      <c r="T1834" s="98">
        <f>T250+'Emission factors'!$I$16*'GHG Estimation'!T646+'Emission factors'!$I$17*'GHG Estimation'!T1042</f>
        <v>0</v>
      </c>
      <c r="U1834" s="98">
        <f>U250+'Emission factors'!$I$16*'GHG Estimation'!U646+'Emission factors'!$I$17*'GHG Estimation'!U1042</f>
        <v>0</v>
      </c>
    </row>
    <row r="1835" spans="1:21" x14ac:dyDescent="0.25">
      <c r="A1835" s="92" t="s">
        <v>11</v>
      </c>
      <c r="B1835" s="92" t="s">
        <v>12</v>
      </c>
      <c r="C1835" s="92" t="s">
        <v>13</v>
      </c>
      <c r="D1835" s="92" t="s">
        <v>23</v>
      </c>
      <c r="E1835" s="92" t="s">
        <v>44</v>
      </c>
      <c r="G1835" s="92" t="s">
        <v>97</v>
      </c>
      <c r="H1835" s="92" t="s">
        <v>93</v>
      </c>
      <c r="I1835" s="88" t="s">
        <v>199</v>
      </c>
      <c r="L1835" s="98">
        <f>L251+'Emission factors'!$I$16*'GHG Estimation'!L647+'Emission factors'!$I$17*'GHG Estimation'!L1043</f>
        <v>2388.4296662799998</v>
      </c>
      <c r="M1835" s="98">
        <f>M251+'Emission factors'!$I$16*'GHG Estimation'!M647+'Emission factors'!$I$17*'GHG Estimation'!M1043</f>
        <v>1848.6759726399996</v>
      </c>
      <c r="N1835" s="98">
        <f>N251+'Emission factors'!$I$16*'GHG Estimation'!N647+'Emission factors'!$I$17*'GHG Estimation'!N1043</f>
        <v>1685.0067651199997</v>
      </c>
      <c r="O1835" s="98">
        <f>O251+'Emission factors'!$I$16*'GHG Estimation'!O647+'Emission factors'!$I$17*'GHG Estimation'!O1043</f>
        <v>1300.5263234600002</v>
      </c>
      <c r="P1835" s="98">
        <f>P251+'Emission factors'!$I$16*'GHG Estimation'!P647+'Emission factors'!$I$17*'GHG Estimation'!P1043</f>
        <v>1177.8782688400004</v>
      </c>
      <c r="Q1835" s="98">
        <f>Q251+'Emission factors'!$I$16*'GHG Estimation'!Q647+'Emission factors'!$I$17*'GHG Estimation'!Q1043</f>
        <v>1136.8890701</v>
      </c>
      <c r="R1835" s="98">
        <f>R251+'Emission factors'!$I$16*'GHG Estimation'!R647+'Emission factors'!$I$17*'GHG Estimation'!R1043</f>
        <v>1086.3855202199998</v>
      </c>
      <c r="S1835" s="98">
        <f>S251+'Emission factors'!$I$16*'GHG Estimation'!S647+'Emission factors'!$I$17*'GHG Estimation'!S1043</f>
        <v>988.21435215999986</v>
      </c>
      <c r="T1835" s="98">
        <f>T251+'Emission factors'!$I$16*'GHG Estimation'!T647+'Emission factors'!$I$17*'GHG Estimation'!T1043</f>
        <v>926.87035349999996</v>
      </c>
      <c r="U1835" s="98">
        <f>U251+'Emission factors'!$I$16*'GHG Estimation'!U647+'Emission factors'!$I$17*'GHG Estimation'!U1043</f>
        <v>654.26142600000003</v>
      </c>
    </row>
    <row r="1836" spans="1:21" x14ac:dyDescent="0.25">
      <c r="A1836" s="92" t="s">
        <v>11</v>
      </c>
      <c r="B1836" s="92" t="s">
        <v>12</v>
      </c>
      <c r="C1836" s="92" t="s">
        <v>13</v>
      </c>
      <c r="D1836" s="92" t="s">
        <v>23</v>
      </c>
      <c r="E1836" s="92" t="s">
        <v>44</v>
      </c>
      <c r="G1836" s="92" t="s">
        <v>97</v>
      </c>
      <c r="H1836" s="92" t="s">
        <v>93</v>
      </c>
      <c r="I1836" s="88" t="s">
        <v>233</v>
      </c>
      <c r="L1836" s="98">
        <f>L252+'Emission factors'!$I$16*'GHG Estimation'!L648+'Emission factors'!$I$17*'GHG Estimation'!L1044</f>
        <v>0</v>
      </c>
      <c r="M1836" s="98">
        <f>M252+'Emission factors'!$I$16*'GHG Estimation'!M648+'Emission factors'!$I$17*'GHG Estimation'!M1044</f>
        <v>0</v>
      </c>
      <c r="N1836" s="98">
        <f>N252+'Emission factors'!$I$16*'GHG Estimation'!N648+'Emission factors'!$I$17*'GHG Estimation'!N1044</f>
        <v>0</v>
      </c>
      <c r="O1836" s="98">
        <f>O252+'Emission factors'!$I$16*'GHG Estimation'!O648+'Emission factors'!$I$17*'GHG Estimation'!O1044</f>
        <v>0</v>
      </c>
      <c r="P1836" s="98">
        <f>P252+'Emission factors'!$I$16*'GHG Estimation'!P648+'Emission factors'!$I$17*'GHG Estimation'!P1044</f>
        <v>0</v>
      </c>
      <c r="Q1836" s="98">
        <f>Q252+'Emission factors'!$I$16*'GHG Estimation'!Q648+'Emission factors'!$I$17*'GHG Estimation'!Q1044</f>
        <v>0</v>
      </c>
      <c r="R1836" s="98">
        <f>R252+'Emission factors'!$I$16*'GHG Estimation'!R648+'Emission factors'!$I$17*'GHG Estimation'!R1044</f>
        <v>0</v>
      </c>
      <c r="S1836" s="98">
        <f>S252+'Emission factors'!$I$16*'GHG Estimation'!S648+'Emission factors'!$I$17*'GHG Estimation'!S1044</f>
        <v>0</v>
      </c>
      <c r="T1836" s="98">
        <f>T252+'Emission factors'!$I$16*'GHG Estimation'!T648+'Emission factors'!$I$17*'GHG Estimation'!T1044</f>
        <v>0</v>
      </c>
      <c r="U1836" s="98">
        <f>U252+'Emission factors'!$I$16*'GHG Estimation'!U648+'Emission factors'!$I$17*'GHG Estimation'!U1044</f>
        <v>0</v>
      </c>
    </row>
    <row r="1837" spans="1:21" x14ac:dyDescent="0.25">
      <c r="A1837" s="92" t="s">
        <v>11</v>
      </c>
      <c r="B1837" s="92" t="s">
        <v>12</v>
      </c>
      <c r="C1837" s="92" t="s">
        <v>13</v>
      </c>
      <c r="D1837" s="92" t="s">
        <v>23</v>
      </c>
      <c r="E1837" s="92" t="s">
        <v>44</v>
      </c>
      <c r="G1837" s="92" t="s">
        <v>97</v>
      </c>
      <c r="H1837" s="92" t="s">
        <v>93</v>
      </c>
      <c r="I1837" s="88" t="s">
        <v>200</v>
      </c>
      <c r="L1837" s="98">
        <f>L253+'Emission factors'!$I$16*'GHG Estimation'!L649+'Emission factors'!$I$17*'GHG Estimation'!L1045</f>
        <v>4496.3417504599984</v>
      </c>
      <c r="M1837" s="98">
        <f>M253+'Emission factors'!$I$16*'GHG Estimation'!M649+'Emission factors'!$I$17*'GHG Estimation'!M1045</f>
        <v>4511.2403775599987</v>
      </c>
      <c r="N1837" s="98">
        <f>N253+'Emission factors'!$I$16*'GHG Estimation'!N649+'Emission factors'!$I$17*'GHG Estimation'!N1045</f>
        <v>4155.9181068999987</v>
      </c>
      <c r="O1837" s="98">
        <f>O253+'Emission factors'!$I$16*'GHG Estimation'!O649+'Emission factors'!$I$17*'GHG Estimation'!O1045</f>
        <v>3786.7836505799996</v>
      </c>
      <c r="P1837" s="98">
        <f>P253+'Emission factors'!$I$16*'GHG Estimation'!P649+'Emission factors'!$I$17*'GHG Estimation'!P1045</f>
        <v>2960.7126947999996</v>
      </c>
      <c r="Q1837" s="98">
        <f>Q253+'Emission factors'!$I$16*'GHG Estimation'!Q649+'Emission factors'!$I$17*'GHG Estimation'!Q1045</f>
        <v>1071.41499626</v>
      </c>
      <c r="R1837" s="98">
        <f>R253+'Emission factors'!$I$16*'GHG Estimation'!R649+'Emission factors'!$I$17*'GHG Estimation'!R1045</f>
        <v>155.40106862000002</v>
      </c>
      <c r="S1837" s="98">
        <f>S253+'Emission factors'!$I$16*'GHG Estimation'!S649+'Emission factors'!$I$17*'GHG Estimation'!S1045</f>
        <v>32.721059840000002</v>
      </c>
      <c r="T1837" s="98">
        <f>T253+'Emission factors'!$I$16*'GHG Estimation'!T649+'Emission factors'!$I$17*'GHG Estimation'!T1045</f>
        <v>57.261854719999988</v>
      </c>
      <c r="U1837" s="98">
        <f>U253+'Emission factors'!$I$16*'GHG Estimation'!U649+'Emission factors'!$I$17*'GHG Estimation'!U1045</f>
        <v>65.442119680000005</v>
      </c>
    </row>
    <row r="1838" spans="1:21" x14ac:dyDescent="0.25">
      <c r="A1838" s="92" t="s">
        <v>11</v>
      </c>
      <c r="B1838" s="92" t="s">
        <v>12</v>
      </c>
      <c r="C1838" s="92" t="s">
        <v>13</v>
      </c>
      <c r="D1838" s="92" t="s">
        <v>23</v>
      </c>
      <c r="E1838" s="92" t="s">
        <v>26</v>
      </c>
      <c r="G1838" s="92" t="s">
        <v>97</v>
      </c>
      <c r="H1838" s="92" t="s">
        <v>93</v>
      </c>
      <c r="I1838" s="88" t="s">
        <v>203</v>
      </c>
      <c r="J1838" s="92" t="s">
        <v>13</v>
      </c>
      <c r="L1838" s="98">
        <f>L254+'Emission factors'!$I$16*'GHG Estimation'!L650+'Emission factors'!$I$17*'GHG Estimation'!L1046</f>
        <v>0</v>
      </c>
      <c r="M1838" s="98">
        <f>M254+'Emission factors'!$I$16*'GHG Estimation'!M650+'Emission factors'!$I$17*'GHG Estimation'!M1046</f>
        <v>0</v>
      </c>
      <c r="N1838" s="98">
        <f>N254+'Emission factors'!$I$16*'GHG Estimation'!N650+'Emission factors'!$I$17*'GHG Estimation'!N1046</f>
        <v>0</v>
      </c>
      <c r="O1838" s="98">
        <f>O254+'Emission factors'!$I$16*'GHG Estimation'!O650+'Emission factors'!$I$17*'GHG Estimation'!O1046</f>
        <v>0</v>
      </c>
      <c r="P1838" s="98">
        <f>P254+'Emission factors'!$I$16*'GHG Estimation'!P650+'Emission factors'!$I$17*'GHG Estimation'!P1046</f>
        <v>78.522287381549987</v>
      </c>
      <c r="Q1838" s="98">
        <f>Q254+'Emission factors'!$I$16*'GHG Estimation'!Q650+'Emission factors'!$I$17*'GHG Estimation'!Q1046</f>
        <v>142.835111799375</v>
      </c>
      <c r="R1838" s="98">
        <f>R254+'Emission factors'!$I$16*'GHG Estimation'!R650+'Emission factors'!$I$17*'GHG Estimation'!R1046</f>
        <v>77.025733959149989</v>
      </c>
      <c r="S1838" s="98">
        <f>S254+'Emission factors'!$I$16*'GHG Estimation'!S650+'Emission factors'!$I$17*'GHG Estimation'!S1046</f>
        <v>88.990366789275001</v>
      </c>
      <c r="T1838" s="98">
        <f>T254+'Emission factors'!$I$16*'GHG Estimation'!T650+'Emission factors'!$I$17*'GHG Estimation'!T1046</f>
        <v>25.425819082649998</v>
      </c>
      <c r="U1838" s="98">
        <f>U254+'Emission factors'!$I$16*'GHG Estimation'!U650+'Emission factors'!$I$17*'GHG Estimation'!U1046</f>
        <v>0</v>
      </c>
    </row>
    <row r="1839" spans="1:21" x14ac:dyDescent="0.25">
      <c r="A1839" s="92" t="s">
        <v>11</v>
      </c>
      <c r="B1839" s="92" t="s">
        <v>12</v>
      </c>
      <c r="C1839" s="92" t="s">
        <v>13</v>
      </c>
      <c r="D1839" s="92" t="s">
        <v>23</v>
      </c>
      <c r="E1839" s="92" t="s">
        <v>26</v>
      </c>
      <c r="G1839" s="92" t="s">
        <v>97</v>
      </c>
      <c r="H1839" s="92" t="s">
        <v>93</v>
      </c>
      <c r="I1839" s="88" t="s">
        <v>227</v>
      </c>
      <c r="L1839" s="98">
        <f>L255+'Emission factors'!$I$16*'GHG Estimation'!L651+'Emission factors'!$I$17*'GHG Estimation'!L1047</f>
        <v>0</v>
      </c>
      <c r="M1839" s="98">
        <f>M255+'Emission factors'!$I$16*'GHG Estimation'!M651+'Emission factors'!$I$17*'GHG Estimation'!M1047</f>
        <v>0</v>
      </c>
      <c r="N1839" s="98">
        <f>N255+'Emission factors'!$I$16*'GHG Estimation'!N651+'Emission factors'!$I$17*'GHG Estimation'!N1047</f>
        <v>0</v>
      </c>
      <c r="O1839" s="98">
        <f>O255+'Emission factors'!$I$16*'GHG Estimation'!O651+'Emission factors'!$I$17*'GHG Estimation'!O1047</f>
        <v>0</v>
      </c>
      <c r="P1839" s="98">
        <f>P255+'Emission factors'!$I$16*'GHG Estimation'!P651+'Emission factors'!$I$17*'GHG Estimation'!P1047</f>
        <v>0</v>
      </c>
      <c r="Q1839" s="98">
        <f>Q255+'Emission factors'!$I$16*'GHG Estimation'!Q651+'Emission factors'!$I$17*'GHG Estimation'!Q1047</f>
        <v>0</v>
      </c>
      <c r="R1839" s="98">
        <f>R255+'Emission factors'!$I$16*'GHG Estimation'!R651+'Emission factors'!$I$17*'GHG Estimation'!R1047</f>
        <v>0</v>
      </c>
      <c r="S1839" s="98">
        <f>S255+'Emission factors'!$I$16*'GHG Estimation'!S651+'Emission factors'!$I$17*'GHG Estimation'!S1047</f>
        <v>0</v>
      </c>
      <c r="T1839" s="98">
        <f>T255+'Emission factors'!$I$16*'GHG Estimation'!T651+'Emission factors'!$I$17*'GHG Estimation'!T1047</f>
        <v>0</v>
      </c>
      <c r="U1839" s="98">
        <f>U255+'Emission factors'!$I$16*'GHG Estimation'!U651+'Emission factors'!$I$17*'GHG Estimation'!U1047</f>
        <v>0</v>
      </c>
    </row>
    <row r="1840" spans="1:21" x14ac:dyDescent="0.25">
      <c r="A1840" s="92" t="s">
        <v>11</v>
      </c>
      <c r="B1840" s="92" t="s">
        <v>12</v>
      </c>
      <c r="C1840" s="92" t="s">
        <v>13</v>
      </c>
      <c r="D1840" s="92" t="s">
        <v>23</v>
      </c>
      <c r="E1840" s="92" t="s">
        <v>26</v>
      </c>
      <c r="G1840" s="92" t="s">
        <v>97</v>
      </c>
      <c r="H1840" s="92" t="s">
        <v>93</v>
      </c>
      <c r="I1840" s="88" t="s">
        <v>191</v>
      </c>
      <c r="L1840" s="98">
        <f>L256+'Emission factors'!$I$16*'GHG Estimation'!L652+'Emission factors'!$I$17*'GHG Estimation'!L1048</f>
        <v>0</v>
      </c>
      <c r="M1840" s="98">
        <f>M256+'Emission factors'!$I$16*'GHG Estimation'!M652+'Emission factors'!$I$17*'GHG Estimation'!M1048</f>
        <v>0</v>
      </c>
      <c r="N1840" s="98">
        <f>N256+'Emission factors'!$I$16*'GHG Estimation'!N652+'Emission factors'!$I$17*'GHG Estimation'!N1048</f>
        <v>0</v>
      </c>
      <c r="O1840" s="98">
        <f>O256+'Emission factors'!$I$16*'GHG Estimation'!O652+'Emission factors'!$I$17*'GHG Estimation'!O1048</f>
        <v>0</v>
      </c>
      <c r="P1840" s="98">
        <f>P256+'Emission factors'!$I$16*'GHG Estimation'!P652+'Emission factors'!$I$17*'GHG Estimation'!P1048</f>
        <v>0</v>
      </c>
      <c r="Q1840" s="98">
        <f>Q256+'Emission factors'!$I$16*'GHG Estimation'!Q652+'Emission factors'!$I$17*'GHG Estimation'!Q1048</f>
        <v>0</v>
      </c>
      <c r="R1840" s="98">
        <f>R256+'Emission factors'!$I$16*'GHG Estimation'!R652+'Emission factors'!$I$17*'GHG Estimation'!R1048</f>
        <v>0</v>
      </c>
      <c r="S1840" s="98">
        <f>S256+'Emission factors'!$I$16*'GHG Estimation'!S652+'Emission factors'!$I$17*'GHG Estimation'!S1048</f>
        <v>0</v>
      </c>
      <c r="T1840" s="98">
        <f>T256+'Emission factors'!$I$16*'GHG Estimation'!T652+'Emission factors'!$I$17*'GHG Estimation'!T1048</f>
        <v>0</v>
      </c>
      <c r="U1840" s="98">
        <f>U256+'Emission factors'!$I$16*'GHG Estimation'!U652+'Emission factors'!$I$17*'GHG Estimation'!U1048</f>
        <v>0</v>
      </c>
    </row>
    <row r="1841" spans="1:21" x14ac:dyDescent="0.25">
      <c r="A1841" s="92" t="s">
        <v>11</v>
      </c>
      <c r="B1841" s="92" t="s">
        <v>12</v>
      </c>
      <c r="C1841" s="92" t="s">
        <v>13</v>
      </c>
      <c r="D1841" s="92" t="s">
        <v>23</v>
      </c>
      <c r="E1841" s="92" t="s">
        <v>26</v>
      </c>
      <c r="G1841" s="92" t="s">
        <v>97</v>
      </c>
      <c r="H1841" s="92" t="s">
        <v>93</v>
      </c>
      <c r="I1841" s="88" t="s">
        <v>192</v>
      </c>
      <c r="L1841" s="98">
        <f>L257+'Emission factors'!$I$16*'GHG Estimation'!L653+'Emission factors'!$I$17*'GHG Estimation'!L1049</f>
        <v>0</v>
      </c>
      <c r="M1841" s="98">
        <f>M257+'Emission factors'!$I$16*'GHG Estimation'!M653+'Emission factors'!$I$17*'GHG Estimation'!M1049</f>
        <v>0</v>
      </c>
      <c r="N1841" s="98">
        <f>N257+'Emission factors'!$I$16*'GHG Estimation'!N653+'Emission factors'!$I$17*'GHG Estimation'!N1049</f>
        <v>0</v>
      </c>
      <c r="O1841" s="98">
        <f>O257+'Emission factors'!$I$16*'GHG Estimation'!O653+'Emission factors'!$I$17*'GHG Estimation'!O1049</f>
        <v>107.65831182390001</v>
      </c>
      <c r="P1841" s="98">
        <f>P257+'Emission factors'!$I$16*'GHG Estimation'!P653+'Emission factors'!$I$17*'GHG Estimation'!P1049</f>
        <v>251.20272758910002</v>
      </c>
      <c r="Q1841" s="98">
        <f>Q257+'Emission factors'!$I$16*'GHG Estimation'!Q653+'Emission factors'!$I$17*'GHG Estimation'!Q1049</f>
        <v>210.83475792967502</v>
      </c>
      <c r="R1841" s="98">
        <f>R257+'Emission factors'!$I$16*'GHG Estimation'!R653+'Emission factors'!$I$17*'GHG Estimation'!R1049</f>
        <v>266.16046726402504</v>
      </c>
      <c r="S1841" s="98">
        <f>S257+'Emission factors'!$I$16*'GHG Estimation'!S653+'Emission factors'!$I$17*'GHG Estimation'!S1049</f>
        <v>180.92707312890002</v>
      </c>
      <c r="T1841" s="98">
        <f>T257+'Emission factors'!$I$16*'GHG Estimation'!T653+'Emission factors'!$I$17*'GHG Estimation'!T1049</f>
        <v>305.03188350105</v>
      </c>
      <c r="U1841" s="98">
        <f>U257+'Emission factors'!$I$16*'GHG Estimation'!U653+'Emission factors'!$I$17*'GHG Estimation'!U1049</f>
        <v>89.715259853250004</v>
      </c>
    </row>
    <row r="1842" spans="1:21" x14ac:dyDescent="0.25">
      <c r="A1842" s="92" t="s">
        <v>11</v>
      </c>
      <c r="B1842" s="92" t="s">
        <v>12</v>
      </c>
      <c r="C1842" s="92" t="s">
        <v>13</v>
      </c>
      <c r="D1842" s="92" t="s">
        <v>23</v>
      </c>
      <c r="E1842" s="92" t="s">
        <v>26</v>
      </c>
      <c r="G1842" s="92" t="s">
        <v>97</v>
      </c>
      <c r="H1842" s="92" t="s">
        <v>93</v>
      </c>
      <c r="I1842" s="88" t="s">
        <v>206</v>
      </c>
      <c r="L1842" s="98">
        <f>L258+'Emission factors'!$I$16*'GHG Estimation'!L654+'Emission factors'!$I$17*'GHG Estimation'!L1050</f>
        <v>0</v>
      </c>
      <c r="M1842" s="98">
        <f>M258+'Emission factors'!$I$16*'GHG Estimation'!M654+'Emission factors'!$I$17*'GHG Estimation'!M1050</f>
        <v>0</v>
      </c>
      <c r="N1842" s="98">
        <f>N258+'Emission factors'!$I$16*'GHG Estimation'!N654+'Emission factors'!$I$17*'GHG Estimation'!N1050</f>
        <v>0</v>
      </c>
      <c r="O1842" s="98">
        <f>O258+'Emission factors'!$I$16*'GHG Estimation'!O654+'Emission factors'!$I$17*'GHG Estimation'!O1050</f>
        <v>1417.7037639573</v>
      </c>
      <c r="P1842" s="98">
        <f>P258+'Emission factors'!$I$16*'GHG Estimation'!P654+'Emission factors'!$I$17*'GHG Estimation'!P1050</f>
        <v>1199.3550607193247</v>
      </c>
      <c r="Q1842" s="98">
        <f>Q258+'Emission factors'!$I$16*'GHG Estimation'!Q654+'Emission factors'!$I$17*'GHG Estimation'!Q1050</f>
        <v>942.18170853877484</v>
      </c>
      <c r="R1842" s="98">
        <f>R258+'Emission factors'!$I$16*'GHG Estimation'!R654+'Emission factors'!$I$17*'GHG Estimation'!R1050</f>
        <v>883.86289235962477</v>
      </c>
      <c r="S1842" s="98">
        <f>S258+'Emission factors'!$I$16*'GHG Estimation'!S654+'Emission factors'!$I$17*'GHG Estimation'!S1050</f>
        <v>468.10943924819998</v>
      </c>
      <c r="T1842" s="98">
        <f>T258+'Emission factors'!$I$16*'GHG Estimation'!T654+'Emission factors'!$I$17*'GHG Estimation'!T1050</f>
        <v>370.90361773387497</v>
      </c>
      <c r="U1842" s="98">
        <f>U258+'Emission factors'!$I$16*'GHG Estimation'!U654+'Emission factors'!$I$17*'GHG Estimation'!U1050</f>
        <v>275.18655509287504</v>
      </c>
    </row>
    <row r="1843" spans="1:21" x14ac:dyDescent="0.25">
      <c r="A1843" s="92" t="s">
        <v>11</v>
      </c>
      <c r="B1843" s="92" t="s">
        <v>12</v>
      </c>
      <c r="C1843" s="92" t="s">
        <v>13</v>
      </c>
      <c r="D1843" s="92" t="s">
        <v>23</v>
      </c>
      <c r="E1843" s="92" t="s">
        <v>26</v>
      </c>
      <c r="G1843" s="92" t="s">
        <v>97</v>
      </c>
      <c r="H1843" s="92" t="s">
        <v>93</v>
      </c>
      <c r="I1843" s="88" t="s">
        <v>220</v>
      </c>
      <c r="L1843" s="98">
        <f>L259+'Emission factors'!$I$16*'GHG Estimation'!L655+'Emission factors'!$I$17*'GHG Estimation'!L1051</f>
        <v>0</v>
      </c>
      <c r="M1843" s="98">
        <f>M259+'Emission factors'!$I$16*'GHG Estimation'!M655+'Emission factors'!$I$17*'GHG Estimation'!M1051</f>
        <v>0</v>
      </c>
      <c r="N1843" s="98">
        <f>N259+'Emission factors'!$I$16*'GHG Estimation'!N655+'Emission factors'!$I$17*'GHG Estimation'!N1051</f>
        <v>0</v>
      </c>
      <c r="O1843" s="98">
        <f>O259+'Emission factors'!$I$16*'GHG Estimation'!O655+'Emission factors'!$I$17*'GHG Estimation'!O1051</f>
        <v>0</v>
      </c>
      <c r="P1843" s="98">
        <f>P259+'Emission factors'!$I$16*'GHG Estimation'!P655+'Emission factors'!$I$17*'GHG Estimation'!P1051</f>
        <v>0</v>
      </c>
      <c r="Q1843" s="98">
        <f>Q259+'Emission factors'!$I$16*'GHG Estimation'!Q655+'Emission factors'!$I$17*'GHG Estimation'!Q1051</f>
        <v>0</v>
      </c>
      <c r="R1843" s="98">
        <f>R259+'Emission factors'!$I$16*'GHG Estimation'!R655+'Emission factors'!$I$17*'GHG Estimation'!R1051</f>
        <v>0</v>
      </c>
      <c r="S1843" s="98">
        <f>S259+'Emission factors'!$I$16*'GHG Estimation'!S655+'Emission factors'!$I$17*'GHG Estimation'!S1051</f>
        <v>0</v>
      </c>
      <c r="T1843" s="98">
        <f>T259+'Emission factors'!$I$16*'GHG Estimation'!T655+'Emission factors'!$I$17*'GHG Estimation'!T1051</f>
        <v>0</v>
      </c>
      <c r="U1843" s="98">
        <f>U259+'Emission factors'!$I$16*'GHG Estimation'!U655+'Emission factors'!$I$17*'GHG Estimation'!U1051</f>
        <v>0</v>
      </c>
    </row>
    <row r="1844" spans="1:21" x14ac:dyDescent="0.25">
      <c r="A1844" s="92" t="s">
        <v>11</v>
      </c>
      <c r="B1844" s="92" t="s">
        <v>12</v>
      </c>
      <c r="C1844" s="92" t="s">
        <v>13</v>
      </c>
      <c r="D1844" s="92" t="s">
        <v>23</v>
      </c>
      <c r="E1844" s="92" t="s">
        <v>26</v>
      </c>
      <c r="G1844" s="92" t="s">
        <v>97</v>
      </c>
      <c r="H1844" s="92" t="s">
        <v>93</v>
      </c>
      <c r="I1844" s="88" t="s">
        <v>193</v>
      </c>
      <c r="L1844" s="98">
        <f>L260+'Emission factors'!$I$16*'GHG Estimation'!L656+'Emission factors'!$I$17*'GHG Estimation'!L1052</f>
        <v>0</v>
      </c>
      <c r="M1844" s="98">
        <f>M260+'Emission factors'!$I$16*'GHG Estimation'!M656+'Emission factors'!$I$17*'GHG Estimation'!M1052</f>
        <v>0</v>
      </c>
      <c r="N1844" s="98">
        <f>N260+'Emission factors'!$I$16*'GHG Estimation'!N656+'Emission factors'!$I$17*'GHG Estimation'!N1052</f>
        <v>0</v>
      </c>
      <c r="O1844" s="98">
        <f>O260+'Emission factors'!$I$16*'GHG Estimation'!O656+'Emission factors'!$I$17*'GHG Estimation'!O1052</f>
        <v>67.298136713550008</v>
      </c>
      <c r="P1844" s="98">
        <f>P260+'Emission factors'!$I$16*'GHG Estimation'!P656+'Emission factors'!$I$17*'GHG Estimation'!P1052</f>
        <v>143.58338851057502</v>
      </c>
      <c r="Q1844" s="98">
        <f>Q260+'Emission factors'!$I$16*'GHG Estimation'!Q656+'Emission factors'!$I$17*'GHG Estimation'!Q1052</f>
        <v>121.15067627272499</v>
      </c>
      <c r="R1844" s="98">
        <f>R260+'Emission factors'!$I$16*'GHG Estimation'!R656+'Emission factors'!$I$17*'GHG Estimation'!R1052</f>
        <v>107.68949002020001</v>
      </c>
      <c r="S1844" s="98">
        <f>S260+'Emission factors'!$I$16*'GHG Estimation'!S656+'Emission factors'!$I$17*'GHG Estimation'!S1052</f>
        <v>107.68949002020001</v>
      </c>
      <c r="T1844" s="98">
        <f>T260+'Emission factors'!$I$16*'GHG Estimation'!T656+'Emission factors'!$I$17*'GHG Estimation'!T1052</f>
        <v>67.305931262624995</v>
      </c>
      <c r="U1844" s="98">
        <f>U260+'Emission factors'!$I$16*'GHG Estimation'!U656+'Emission factors'!$I$17*'GHG Estimation'!U1052</f>
        <v>13.461186252525001</v>
      </c>
    </row>
    <row r="1845" spans="1:21" x14ac:dyDescent="0.25">
      <c r="A1845" s="92" t="s">
        <v>11</v>
      </c>
      <c r="B1845" s="92" t="s">
        <v>12</v>
      </c>
      <c r="C1845" s="92" t="s">
        <v>13</v>
      </c>
      <c r="D1845" s="92" t="s">
        <v>23</v>
      </c>
      <c r="E1845" s="92" t="s">
        <v>26</v>
      </c>
      <c r="G1845" s="92" t="s">
        <v>97</v>
      </c>
      <c r="H1845" s="92" t="s">
        <v>93</v>
      </c>
      <c r="I1845" s="88" t="s">
        <v>259</v>
      </c>
      <c r="L1845" s="98">
        <f>L261+'Emission factors'!$I$16*'GHG Estimation'!L657+'Emission factors'!$I$17*'GHG Estimation'!L1053</f>
        <v>0</v>
      </c>
      <c r="M1845" s="98">
        <f>M261+'Emission factors'!$I$16*'GHG Estimation'!M657+'Emission factors'!$I$17*'GHG Estimation'!M1053</f>
        <v>0</v>
      </c>
      <c r="N1845" s="98">
        <f>N261+'Emission factors'!$I$16*'GHG Estimation'!N657+'Emission factors'!$I$17*'GHG Estimation'!N1053</f>
        <v>0</v>
      </c>
      <c r="O1845" s="98">
        <f>O261+'Emission factors'!$I$16*'GHG Estimation'!O657+'Emission factors'!$I$17*'GHG Estimation'!O1053</f>
        <v>0</v>
      </c>
      <c r="P1845" s="98">
        <f>P261+'Emission factors'!$I$16*'GHG Estimation'!P657+'Emission factors'!$I$17*'GHG Estimation'!P1053</f>
        <v>0</v>
      </c>
      <c r="Q1845" s="98">
        <f>Q261+'Emission factors'!$I$16*'GHG Estimation'!Q657+'Emission factors'!$I$17*'GHG Estimation'!Q1053</f>
        <v>0</v>
      </c>
      <c r="R1845" s="98">
        <f>R261+'Emission factors'!$I$16*'GHG Estimation'!R657+'Emission factors'!$I$17*'GHG Estimation'!R1053</f>
        <v>0</v>
      </c>
      <c r="S1845" s="98">
        <f>S261+'Emission factors'!$I$16*'GHG Estimation'!S657+'Emission factors'!$I$17*'GHG Estimation'!S1053</f>
        <v>0</v>
      </c>
      <c r="T1845" s="98">
        <f>T261+'Emission factors'!$I$16*'GHG Estimation'!T657+'Emission factors'!$I$17*'GHG Estimation'!T1053</f>
        <v>0</v>
      </c>
      <c r="U1845" s="98">
        <f>U261+'Emission factors'!$I$16*'GHG Estimation'!U657+'Emission factors'!$I$17*'GHG Estimation'!U1053</f>
        <v>0</v>
      </c>
    </row>
    <row r="1846" spans="1:21" x14ac:dyDescent="0.25">
      <c r="A1846" s="92" t="s">
        <v>11</v>
      </c>
      <c r="B1846" s="92" t="s">
        <v>12</v>
      </c>
      <c r="C1846" s="92" t="s">
        <v>13</v>
      </c>
      <c r="D1846" s="92" t="s">
        <v>23</v>
      </c>
      <c r="E1846" s="92" t="s">
        <v>26</v>
      </c>
      <c r="G1846" s="92" t="s">
        <v>97</v>
      </c>
      <c r="H1846" s="92" t="s">
        <v>93</v>
      </c>
      <c r="I1846" s="88" t="s">
        <v>223</v>
      </c>
      <c r="L1846" s="98">
        <f>L262+'Emission factors'!$I$16*'GHG Estimation'!L658+'Emission factors'!$I$17*'GHG Estimation'!L1054</f>
        <v>0</v>
      </c>
      <c r="M1846" s="98">
        <f>M262+'Emission factors'!$I$16*'GHG Estimation'!M658+'Emission factors'!$I$17*'GHG Estimation'!M1054</f>
        <v>0</v>
      </c>
      <c r="N1846" s="98">
        <f>N262+'Emission factors'!$I$16*'GHG Estimation'!N658+'Emission factors'!$I$17*'GHG Estimation'!N1054</f>
        <v>0</v>
      </c>
      <c r="O1846" s="98">
        <f>O262+'Emission factors'!$I$16*'GHG Estimation'!O658+'Emission factors'!$I$17*'GHG Estimation'!O1054</f>
        <v>0</v>
      </c>
      <c r="P1846" s="98">
        <f>P262+'Emission factors'!$I$16*'GHG Estimation'!P658+'Emission factors'!$I$17*'GHG Estimation'!P1054</f>
        <v>0</v>
      </c>
      <c r="Q1846" s="98">
        <f>Q262+'Emission factors'!$I$16*'GHG Estimation'!Q658+'Emission factors'!$I$17*'GHG Estimation'!Q1054</f>
        <v>0</v>
      </c>
      <c r="R1846" s="98">
        <f>R262+'Emission factors'!$I$16*'GHG Estimation'!R658+'Emission factors'!$I$17*'GHG Estimation'!R1054</f>
        <v>0</v>
      </c>
      <c r="S1846" s="98">
        <f>S262+'Emission factors'!$I$16*'GHG Estimation'!S658+'Emission factors'!$I$17*'GHG Estimation'!S1054</f>
        <v>0</v>
      </c>
      <c r="T1846" s="98">
        <f>T262+'Emission factors'!$I$16*'GHG Estimation'!T658+'Emission factors'!$I$17*'GHG Estimation'!T1054</f>
        <v>0</v>
      </c>
      <c r="U1846" s="98">
        <f>U262+'Emission factors'!$I$16*'GHG Estimation'!U658+'Emission factors'!$I$17*'GHG Estimation'!U1054</f>
        <v>0</v>
      </c>
    </row>
    <row r="1847" spans="1:21" x14ac:dyDescent="0.25">
      <c r="A1847" s="92" t="s">
        <v>11</v>
      </c>
      <c r="B1847" s="92" t="s">
        <v>12</v>
      </c>
      <c r="C1847" s="92" t="s">
        <v>13</v>
      </c>
      <c r="D1847" s="92" t="s">
        <v>23</v>
      </c>
      <c r="E1847" s="92" t="s">
        <v>26</v>
      </c>
      <c r="G1847" s="92" t="s">
        <v>97</v>
      </c>
      <c r="H1847" s="92" t="s">
        <v>93</v>
      </c>
      <c r="I1847" s="88" t="s">
        <v>221</v>
      </c>
      <c r="L1847" s="98">
        <f>L263+'Emission factors'!$I$16*'GHG Estimation'!L659+'Emission factors'!$I$17*'GHG Estimation'!L1055</f>
        <v>0</v>
      </c>
      <c r="M1847" s="98">
        <f>M263+'Emission factors'!$I$16*'GHG Estimation'!M659+'Emission factors'!$I$17*'GHG Estimation'!M1055</f>
        <v>0</v>
      </c>
      <c r="N1847" s="98">
        <f>N263+'Emission factors'!$I$16*'GHG Estimation'!N659+'Emission factors'!$I$17*'GHG Estimation'!N1055</f>
        <v>0</v>
      </c>
      <c r="O1847" s="98">
        <f>O263+'Emission factors'!$I$16*'GHG Estimation'!O659+'Emission factors'!$I$17*'GHG Estimation'!O1055</f>
        <v>0</v>
      </c>
      <c r="P1847" s="98">
        <f>P263+'Emission factors'!$I$16*'GHG Estimation'!P659+'Emission factors'!$I$17*'GHG Estimation'!P1055</f>
        <v>0</v>
      </c>
      <c r="Q1847" s="98">
        <f>Q263+'Emission factors'!$I$16*'GHG Estimation'!Q659+'Emission factors'!$I$17*'GHG Estimation'!Q1055</f>
        <v>0</v>
      </c>
      <c r="R1847" s="98">
        <f>R263+'Emission factors'!$I$16*'GHG Estimation'!R659+'Emission factors'!$I$17*'GHG Estimation'!R1055</f>
        <v>0</v>
      </c>
      <c r="S1847" s="98">
        <f>S263+'Emission factors'!$I$16*'GHG Estimation'!S659+'Emission factors'!$I$17*'GHG Estimation'!S1055</f>
        <v>0</v>
      </c>
      <c r="T1847" s="98">
        <f>T263+'Emission factors'!$I$16*'GHG Estimation'!T659+'Emission factors'!$I$17*'GHG Estimation'!T1055</f>
        <v>0</v>
      </c>
      <c r="U1847" s="98">
        <f>U263+'Emission factors'!$I$16*'GHG Estimation'!U659+'Emission factors'!$I$17*'GHG Estimation'!U1055</f>
        <v>0</v>
      </c>
    </row>
    <row r="1848" spans="1:21" x14ac:dyDescent="0.25">
      <c r="A1848" s="92" t="s">
        <v>11</v>
      </c>
      <c r="B1848" s="92" t="s">
        <v>12</v>
      </c>
      <c r="C1848" s="92" t="s">
        <v>13</v>
      </c>
      <c r="D1848" s="92" t="s">
        <v>23</v>
      </c>
      <c r="E1848" s="92" t="s">
        <v>26</v>
      </c>
      <c r="G1848" s="92" t="s">
        <v>97</v>
      </c>
      <c r="H1848" s="92" t="s">
        <v>93</v>
      </c>
      <c r="I1848" s="88" t="s">
        <v>222</v>
      </c>
      <c r="L1848" s="98">
        <f>L264+'Emission factors'!$I$16*'GHG Estimation'!L660+'Emission factors'!$I$17*'GHG Estimation'!L1056</f>
        <v>0</v>
      </c>
      <c r="M1848" s="98">
        <f>M264+'Emission factors'!$I$16*'GHG Estimation'!M660+'Emission factors'!$I$17*'GHG Estimation'!M1056</f>
        <v>0</v>
      </c>
      <c r="N1848" s="98">
        <f>N264+'Emission factors'!$I$16*'GHG Estimation'!N660+'Emission factors'!$I$17*'GHG Estimation'!N1056</f>
        <v>0</v>
      </c>
      <c r="O1848" s="98">
        <f>O264+'Emission factors'!$I$16*'GHG Estimation'!O660+'Emission factors'!$I$17*'GHG Estimation'!O1056</f>
        <v>0</v>
      </c>
      <c r="P1848" s="98">
        <f>P264+'Emission factors'!$I$16*'GHG Estimation'!P660+'Emission factors'!$I$17*'GHG Estimation'!P1056</f>
        <v>0</v>
      </c>
      <c r="Q1848" s="98">
        <f>Q264+'Emission factors'!$I$16*'GHG Estimation'!Q660+'Emission factors'!$I$17*'GHG Estimation'!Q1056</f>
        <v>0</v>
      </c>
      <c r="R1848" s="98">
        <f>R264+'Emission factors'!$I$16*'GHG Estimation'!R660+'Emission factors'!$I$17*'GHG Estimation'!R1056</f>
        <v>0</v>
      </c>
      <c r="S1848" s="98">
        <f>S264+'Emission factors'!$I$16*'GHG Estimation'!S660+'Emission factors'!$I$17*'GHG Estimation'!S1056</f>
        <v>0</v>
      </c>
      <c r="T1848" s="98">
        <f>T264+'Emission factors'!$I$16*'GHG Estimation'!T660+'Emission factors'!$I$17*'GHG Estimation'!T1056</f>
        <v>0</v>
      </c>
      <c r="U1848" s="98">
        <f>U264+'Emission factors'!$I$16*'GHG Estimation'!U660+'Emission factors'!$I$17*'GHG Estimation'!U1056</f>
        <v>0</v>
      </c>
    </row>
    <row r="1849" spans="1:21" x14ac:dyDescent="0.25">
      <c r="A1849" s="92" t="s">
        <v>11</v>
      </c>
      <c r="B1849" s="92" t="s">
        <v>12</v>
      </c>
      <c r="C1849" s="92" t="s">
        <v>13</v>
      </c>
      <c r="D1849" s="92" t="s">
        <v>23</v>
      </c>
      <c r="E1849" s="92" t="s">
        <v>26</v>
      </c>
      <c r="G1849" s="92" t="s">
        <v>97</v>
      </c>
      <c r="H1849" s="92" t="s">
        <v>93</v>
      </c>
      <c r="I1849" s="88" t="s">
        <v>201</v>
      </c>
      <c r="L1849" s="98">
        <f>L265+'Emission factors'!$I$16*'GHG Estimation'!L661+'Emission factors'!$I$17*'GHG Estimation'!L1057</f>
        <v>0</v>
      </c>
      <c r="M1849" s="98">
        <f>M265+'Emission factors'!$I$16*'GHG Estimation'!M661+'Emission factors'!$I$17*'GHG Estimation'!M1057</f>
        <v>0</v>
      </c>
      <c r="N1849" s="98">
        <f>N265+'Emission factors'!$I$16*'GHG Estimation'!N661+'Emission factors'!$I$17*'GHG Estimation'!N1057</f>
        <v>0</v>
      </c>
      <c r="O1849" s="98">
        <f>O265+'Emission factors'!$I$16*'GHG Estimation'!O661+'Emission factors'!$I$17*'GHG Estimation'!O1057</f>
        <v>1026.9630188275503</v>
      </c>
      <c r="P1849" s="98">
        <f>P265+'Emission factors'!$I$16*'GHG Estimation'!P661+'Emission factors'!$I$17*'GHG Estimation'!P1057</f>
        <v>1333.4135102602502</v>
      </c>
      <c r="Q1849" s="98">
        <f>Q265+'Emission factors'!$I$16*'GHG Estimation'!Q661+'Emission factors'!$I$17*'GHG Estimation'!Q1057</f>
        <v>1122.8827397445</v>
      </c>
      <c r="R1849" s="98">
        <f>R265+'Emission factors'!$I$16*'GHG Estimation'!R661+'Emission factors'!$I$17*'GHG Estimation'!R1057</f>
        <v>927.14602337309998</v>
      </c>
      <c r="S1849" s="98">
        <f>S265+'Emission factors'!$I$16*'GHG Estimation'!S661+'Emission factors'!$I$17*'GHG Estimation'!S1057</f>
        <v>614.88859287952494</v>
      </c>
      <c r="T1849" s="98">
        <f>T265+'Emission factors'!$I$16*'GHG Estimation'!T661+'Emission factors'!$I$17*'GHG Estimation'!T1057</f>
        <v>468.95904509737511</v>
      </c>
      <c r="U1849" s="98">
        <f>U265+'Emission factors'!$I$16*'GHG Estimation'!U661+'Emission factors'!$I$17*'GHG Estimation'!U1057</f>
        <v>244.43705899200003</v>
      </c>
    </row>
    <row r="1850" spans="1:21" x14ac:dyDescent="0.25">
      <c r="A1850" s="92" t="s">
        <v>11</v>
      </c>
      <c r="B1850" s="92" t="s">
        <v>12</v>
      </c>
      <c r="C1850" s="92" t="s">
        <v>13</v>
      </c>
      <c r="D1850" s="92" t="s">
        <v>23</v>
      </c>
      <c r="E1850" s="92" t="s">
        <v>26</v>
      </c>
      <c r="G1850" s="92" t="s">
        <v>97</v>
      </c>
      <c r="H1850" s="92" t="s">
        <v>93</v>
      </c>
      <c r="I1850" s="88" t="s">
        <v>207</v>
      </c>
      <c r="L1850" s="98">
        <f>L266+'Emission factors'!$I$16*'GHG Estimation'!L662+'Emission factors'!$I$17*'GHG Estimation'!L1058</f>
        <v>0</v>
      </c>
      <c r="M1850" s="98">
        <f>M266+'Emission factors'!$I$16*'GHG Estimation'!M662+'Emission factors'!$I$17*'GHG Estimation'!M1058</f>
        <v>0</v>
      </c>
      <c r="N1850" s="98">
        <f>N266+'Emission factors'!$I$16*'GHG Estimation'!N662+'Emission factors'!$I$17*'GHG Estimation'!N1058</f>
        <v>0</v>
      </c>
      <c r="O1850" s="98">
        <f>O266+'Emission factors'!$I$16*'GHG Estimation'!O662+'Emission factors'!$I$17*'GHG Estimation'!O1058</f>
        <v>0</v>
      </c>
      <c r="P1850" s="98">
        <f>P266+'Emission factors'!$I$16*'GHG Estimation'!P662+'Emission factors'!$I$17*'GHG Estimation'!P1058</f>
        <v>0</v>
      </c>
      <c r="Q1850" s="98">
        <f>Q266+'Emission factors'!$I$16*'GHG Estimation'!Q662+'Emission factors'!$I$17*'GHG Estimation'!Q1058</f>
        <v>0</v>
      </c>
      <c r="R1850" s="98">
        <f>R266+'Emission factors'!$I$16*'GHG Estimation'!R662+'Emission factors'!$I$17*'GHG Estimation'!R1058</f>
        <v>0</v>
      </c>
      <c r="S1850" s="98">
        <f>S266+'Emission factors'!$I$16*'GHG Estimation'!S662+'Emission factors'!$I$17*'GHG Estimation'!S1058</f>
        <v>0</v>
      </c>
      <c r="T1850" s="98">
        <f>T266+'Emission factors'!$I$16*'GHG Estimation'!T662+'Emission factors'!$I$17*'GHG Estimation'!T1058</f>
        <v>0</v>
      </c>
      <c r="U1850" s="98">
        <f>U266+'Emission factors'!$I$16*'GHG Estimation'!U662+'Emission factors'!$I$17*'GHG Estimation'!U1058</f>
        <v>0</v>
      </c>
    </row>
    <row r="1851" spans="1:21" x14ac:dyDescent="0.25">
      <c r="A1851" s="92" t="s">
        <v>11</v>
      </c>
      <c r="B1851" s="92" t="s">
        <v>12</v>
      </c>
      <c r="C1851" s="92" t="s">
        <v>13</v>
      </c>
      <c r="D1851" s="92" t="s">
        <v>23</v>
      </c>
      <c r="E1851" s="92" t="s">
        <v>26</v>
      </c>
      <c r="G1851" s="92" t="s">
        <v>97</v>
      </c>
      <c r="H1851" s="92" t="s">
        <v>93</v>
      </c>
      <c r="I1851" s="88" t="s">
        <v>218</v>
      </c>
      <c r="L1851" s="98">
        <f>L267+'Emission factors'!$I$16*'GHG Estimation'!L663+'Emission factors'!$I$17*'GHG Estimation'!L1059</f>
        <v>0</v>
      </c>
      <c r="M1851" s="98">
        <f>M267+'Emission factors'!$I$16*'GHG Estimation'!M663+'Emission factors'!$I$17*'GHG Estimation'!M1059</f>
        <v>0</v>
      </c>
      <c r="N1851" s="98">
        <f>N267+'Emission factors'!$I$16*'GHG Estimation'!N663+'Emission factors'!$I$17*'GHG Estimation'!N1059</f>
        <v>0</v>
      </c>
      <c r="O1851" s="98">
        <f>O267+'Emission factors'!$I$16*'GHG Estimation'!O663+'Emission factors'!$I$17*'GHG Estimation'!O1059</f>
        <v>0</v>
      </c>
      <c r="P1851" s="98">
        <f>P267+'Emission factors'!$I$16*'GHG Estimation'!P663+'Emission factors'!$I$17*'GHG Estimation'!P1059</f>
        <v>0</v>
      </c>
      <c r="Q1851" s="98">
        <f>Q267+'Emission factors'!$I$16*'GHG Estimation'!Q663+'Emission factors'!$I$17*'GHG Estimation'!Q1059</f>
        <v>0</v>
      </c>
      <c r="R1851" s="98">
        <f>R267+'Emission factors'!$I$16*'GHG Estimation'!R663+'Emission factors'!$I$17*'GHG Estimation'!R1059</f>
        <v>0</v>
      </c>
      <c r="S1851" s="98">
        <f>S267+'Emission factors'!$I$16*'GHG Estimation'!S663+'Emission factors'!$I$17*'GHG Estimation'!S1059</f>
        <v>0</v>
      </c>
      <c r="T1851" s="98">
        <f>T267+'Emission factors'!$I$16*'GHG Estimation'!T663+'Emission factors'!$I$17*'GHG Estimation'!T1059</f>
        <v>0</v>
      </c>
      <c r="U1851" s="98">
        <f>U267+'Emission factors'!$I$16*'GHG Estimation'!U663+'Emission factors'!$I$17*'GHG Estimation'!U1059</f>
        <v>0</v>
      </c>
    </row>
    <row r="1852" spans="1:21" x14ac:dyDescent="0.25">
      <c r="A1852" s="92" t="s">
        <v>11</v>
      </c>
      <c r="B1852" s="92" t="s">
        <v>12</v>
      </c>
      <c r="C1852" s="92" t="s">
        <v>13</v>
      </c>
      <c r="D1852" s="92" t="s">
        <v>23</v>
      </c>
      <c r="E1852" s="92" t="s">
        <v>26</v>
      </c>
      <c r="G1852" s="92" t="s">
        <v>97</v>
      </c>
      <c r="H1852" s="92" t="s">
        <v>93</v>
      </c>
      <c r="I1852" s="88" t="s">
        <v>194</v>
      </c>
      <c r="L1852" s="98">
        <f>L268+'Emission factors'!$I$16*'GHG Estimation'!L664+'Emission factors'!$I$17*'GHG Estimation'!L1060</f>
        <v>0</v>
      </c>
      <c r="M1852" s="98">
        <f>M268+'Emission factors'!$I$16*'GHG Estimation'!M664+'Emission factors'!$I$17*'GHG Estimation'!M1060</f>
        <v>0</v>
      </c>
      <c r="N1852" s="98">
        <f>N268+'Emission factors'!$I$16*'GHG Estimation'!N664+'Emission factors'!$I$17*'GHG Estimation'!N1060</f>
        <v>0</v>
      </c>
      <c r="O1852" s="98">
        <f>O268+'Emission factors'!$I$16*'GHG Estimation'!O664+'Emission factors'!$I$17*'GHG Estimation'!O1060</f>
        <v>0</v>
      </c>
      <c r="P1852" s="98">
        <f>P268+'Emission factors'!$I$16*'GHG Estimation'!P664+'Emission factors'!$I$17*'GHG Estimation'!P1060</f>
        <v>0</v>
      </c>
      <c r="Q1852" s="98">
        <f>Q268+'Emission factors'!$I$16*'GHG Estimation'!Q664+'Emission factors'!$I$17*'GHG Estimation'!Q1060</f>
        <v>0</v>
      </c>
      <c r="R1852" s="98">
        <f>R268+'Emission factors'!$I$16*'GHG Estimation'!R664+'Emission factors'!$I$17*'GHG Estimation'!R1060</f>
        <v>0</v>
      </c>
      <c r="S1852" s="98">
        <f>S268+'Emission factors'!$I$16*'GHG Estimation'!S664+'Emission factors'!$I$17*'GHG Estimation'!S1060</f>
        <v>0</v>
      </c>
      <c r="T1852" s="98">
        <f>T268+'Emission factors'!$I$16*'GHG Estimation'!T664+'Emission factors'!$I$17*'GHG Estimation'!T1060</f>
        <v>0</v>
      </c>
      <c r="U1852" s="98">
        <f>U268+'Emission factors'!$I$16*'GHG Estimation'!U664+'Emission factors'!$I$17*'GHG Estimation'!U1060</f>
        <v>0</v>
      </c>
    </row>
    <row r="1853" spans="1:21" x14ac:dyDescent="0.25">
      <c r="A1853" s="92" t="s">
        <v>11</v>
      </c>
      <c r="B1853" s="92" t="s">
        <v>12</v>
      </c>
      <c r="C1853" s="92" t="s">
        <v>13</v>
      </c>
      <c r="D1853" s="92" t="s">
        <v>23</v>
      </c>
      <c r="E1853" s="92" t="s">
        <v>26</v>
      </c>
      <c r="G1853" s="92" t="s">
        <v>97</v>
      </c>
      <c r="H1853" s="92" t="s">
        <v>93</v>
      </c>
      <c r="I1853" s="88" t="s">
        <v>195</v>
      </c>
      <c r="L1853" s="98">
        <f>L269+'Emission factors'!$I$16*'GHG Estimation'!L665+'Emission factors'!$I$17*'GHG Estimation'!L1061</f>
        <v>0</v>
      </c>
      <c r="M1853" s="98">
        <f>M269+'Emission factors'!$I$16*'GHG Estimation'!M665+'Emission factors'!$I$17*'GHG Estimation'!M1061</f>
        <v>0</v>
      </c>
      <c r="N1853" s="98">
        <f>N269+'Emission factors'!$I$16*'GHG Estimation'!N665+'Emission factors'!$I$17*'GHG Estimation'!N1061</f>
        <v>0</v>
      </c>
      <c r="O1853" s="98">
        <f>O269+'Emission factors'!$I$16*'GHG Estimation'!O665+'Emission factors'!$I$17*'GHG Estimation'!O1061</f>
        <v>0</v>
      </c>
      <c r="P1853" s="98">
        <f>P269+'Emission factors'!$I$16*'GHG Estimation'!P665+'Emission factors'!$I$17*'GHG Estimation'!P1061</f>
        <v>0</v>
      </c>
      <c r="Q1853" s="98">
        <f>Q269+'Emission factors'!$I$16*'GHG Estimation'!Q665+'Emission factors'!$I$17*'GHG Estimation'!Q1061</f>
        <v>0</v>
      </c>
      <c r="R1853" s="98">
        <f>R269+'Emission factors'!$I$16*'GHG Estimation'!R665+'Emission factors'!$I$17*'GHG Estimation'!R1061</f>
        <v>0</v>
      </c>
      <c r="S1853" s="98">
        <f>S269+'Emission factors'!$I$16*'GHG Estimation'!S665+'Emission factors'!$I$17*'GHG Estimation'!S1061</f>
        <v>0</v>
      </c>
      <c r="T1853" s="98">
        <f>T269+'Emission factors'!$I$16*'GHG Estimation'!T665+'Emission factors'!$I$17*'GHG Estimation'!T1061</f>
        <v>0</v>
      </c>
      <c r="U1853" s="98">
        <f>U269+'Emission factors'!$I$16*'GHG Estimation'!U665+'Emission factors'!$I$17*'GHG Estimation'!U1061</f>
        <v>0</v>
      </c>
    </row>
    <row r="1854" spans="1:21" x14ac:dyDescent="0.25">
      <c r="A1854" s="92" t="s">
        <v>11</v>
      </c>
      <c r="B1854" s="92" t="s">
        <v>12</v>
      </c>
      <c r="C1854" s="92" t="s">
        <v>13</v>
      </c>
      <c r="D1854" s="92" t="s">
        <v>23</v>
      </c>
      <c r="E1854" s="92" t="s">
        <v>26</v>
      </c>
      <c r="G1854" s="92" t="s">
        <v>97</v>
      </c>
      <c r="H1854" s="92" t="s">
        <v>93</v>
      </c>
      <c r="I1854" s="88" t="s">
        <v>209</v>
      </c>
      <c r="L1854" s="98">
        <f>L270+'Emission factors'!$I$16*'GHG Estimation'!L666+'Emission factors'!$I$17*'GHG Estimation'!L1062</f>
        <v>0</v>
      </c>
      <c r="M1854" s="98">
        <f>M270+'Emission factors'!$I$16*'GHG Estimation'!M666+'Emission factors'!$I$17*'GHG Estimation'!M1062</f>
        <v>0</v>
      </c>
      <c r="N1854" s="98">
        <f>N270+'Emission factors'!$I$16*'GHG Estimation'!N666+'Emission factors'!$I$17*'GHG Estimation'!N1062</f>
        <v>0</v>
      </c>
      <c r="O1854" s="98">
        <f>O270+'Emission factors'!$I$16*'GHG Estimation'!O666+'Emission factors'!$I$17*'GHG Estimation'!O1062</f>
        <v>145.75027315342501</v>
      </c>
      <c r="P1854" s="98">
        <f>P270+'Emission factors'!$I$16*'GHG Estimation'!P666+'Emission factors'!$I$17*'GHG Estimation'!P1062</f>
        <v>48.583424384474995</v>
      </c>
      <c r="Q1854" s="98">
        <f>Q270+'Emission factors'!$I$16*'GHG Estimation'!Q666+'Emission factors'!$I$17*'GHG Estimation'!Q1062</f>
        <v>35.730212959799999</v>
      </c>
      <c r="R1854" s="98">
        <f>R270+'Emission factors'!$I$16*'GHG Estimation'!R666+'Emission factors'!$I$17*'GHG Estimation'!R1062</f>
        <v>48.832849954875002</v>
      </c>
      <c r="S1854" s="98">
        <f>S270+'Emission factors'!$I$16*'GHG Estimation'!S666+'Emission factors'!$I$17*'GHG Estimation'!S1062</f>
        <v>12.307592989424998</v>
      </c>
      <c r="T1854" s="98">
        <f>T270+'Emission factors'!$I$16*'GHG Estimation'!T666+'Emission factors'!$I$17*'GHG Estimation'!T1062</f>
        <v>0</v>
      </c>
      <c r="U1854" s="98">
        <f>U270+'Emission factors'!$I$16*'GHG Estimation'!U666+'Emission factors'!$I$17*'GHG Estimation'!U1062</f>
        <v>36.572024259900004</v>
      </c>
    </row>
    <row r="1855" spans="1:21" x14ac:dyDescent="0.25">
      <c r="A1855" s="92" t="s">
        <v>11</v>
      </c>
      <c r="B1855" s="92" t="s">
        <v>12</v>
      </c>
      <c r="C1855" s="92" t="s">
        <v>13</v>
      </c>
      <c r="D1855" s="92" t="s">
        <v>23</v>
      </c>
      <c r="E1855" s="92" t="s">
        <v>26</v>
      </c>
      <c r="G1855" s="92" t="s">
        <v>97</v>
      </c>
      <c r="H1855" s="92" t="s">
        <v>93</v>
      </c>
      <c r="I1855" s="88" t="s">
        <v>208</v>
      </c>
      <c r="L1855" s="98">
        <f>L271+'Emission factors'!$I$16*'GHG Estimation'!L667+'Emission factors'!$I$17*'GHG Estimation'!L1063</f>
        <v>0</v>
      </c>
      <c r="M1855" s="98">
        <f>M271+'Emission factors'!$I$16*'GHG Estimation'!M667+'Emission factors'!$I$17*'GHG Estimation'!M1063</f>
        <v>0</v>
      </c>
      <c r="N1855" s="98">
        <f>N271+'Emission factors'!$I$16*'GHG Estimation'!N667+'Emission factors'!$I$17*'GHG Estimation'!N1063</f>
        <v>0</v>
      </c>
      <c r="O1855" s="98">
        <f>O271+'Emission factors'!$I$16*'GHG Estimation'!O667+'Emission factors'!$I$17*'GHG Estimation'!O1063</f>
        <v>0</v>
      </c>
      <c r="P1855" s="98">
        <f>P271+'Emission factors'!$I$16*'GHG Estimation'!P667+'Emission factors'!$I$17*'GHG Estimation'!P1063</f>
        <v>0</v>
      </c>
      <c r="Q1855" s="98">
        <f>Q271+'Emission factors'!$I$16*'GHG Estimation'!Q667+'Emission factors'!$I$17*'GHG Estimation'!Q1063</f>
        <v>0</v>
      </c>
      <c r="R1855" s="98">
        <f>R271+'Emission factors'!$I$16*'GHG Estimation'!R667+'Emission factors'!$I$17*'GHG Estimation'!R1063</f>
        <v>0</v>
      </c>
      <c r="S1855" s="98">
        <f>S271+'Emission factors'!$I$16*'GHG Estimation'!S667+'Emission factors'!$I$17*'GHG Estimation'!S1063</f>
        <v>0</v>
      </c>
      <c r="T1855" s="98">
        <f>T271+'Emission factors'!$I$16*'GHG Estimation'!T667+'Emission factors'!$I$17*'GHG Estimation'!T1063</f>
        <v>0</v>
      </c>
      <c r="U1855" s="98">
        <f>U271+'Emission factors'!$I$16*'GHG Estimation'!U667+'Emission factors'!$I$17*'GHG Estimation'!U1063</f>
        <v>0</v>
      </c>
    </row>
    <row r="1856" spans="1:21" x14ac:dyDescent="0.25">
      <c r="A1856" s="92" t="s">
        <v>11</v>
      </c>
      <c r="B1856" s="92" t="s">
        <v>12</v>
      </c>
      <c r="C1856" s="92" t="s">
        <v>13</v>
      </c>
      <c r="D1856" s="92" t="s">
        <v>23</v>
      </c>
      <c r="E1856" s="92" t="s">
        <v>26</v>
      </c>
      <c r="G1856" s="92" t="s">
        <v>97</v>
      </c>
      <c r="H1856" s="92" t="s">
        <v>93</v>
      </c>
      <c r="I1856" s="88" t="s">
        <v>226</v>
      </c>
      <c r="L1856" s="98">
        <f>L272+'Emission factors'!$I$16*'GHG Estimation'!L668+'Emission factors'!$I$17*'GHG Estimation'!L1064</f>
        <v>0</v>
      </c>
      <c r="M1856" s="98">
        <f>M272+'Emission factors'!$I$16*'GHG Estimation'!M668+'Emission factors'!$I$17*'GHG Estimation'!M1064</f>
        <v>0</v>
      </c>
      <c r="N1856" s="98">
        <f>N272+'Emission factors'!$I$16*'GHG Estimation'!N668+'Emission factors'!$I$17*'GHG Estimation'!N1064</f>
        <v>0</v>
      </c>
      <c r="O1856" s="98">
        <f>O272+'Emission factors'!$I$16*'GHG Estimation'!O668+'Emission factors'!$I$17*'GHG Estimation'!O1064</f>
        <v>0</v>
      </c>
      <c r="P1856" s="98">
        <f>P272+'Emission factors'!$I$16*'GHG Estimation'!P668+'Emission factors'!$I$17*'GHG Estimation'!P1064</f>
        <v>0</v>
      </c>
      <c r="Q1856" s="98">
        <f>Q272+'Emission factors'!$I$16*'GHG Estimation'!Q668+'Emission factors'!$I$17*'GHG Estimation'!Q1064</f>
        <v>0</v>
      </c>
      <c r="R1856" s="98">
        <f>R272+'Emission factors'!$I$16*'GHG Estimation'!R668+'Emission factors'!$I$17*'GHG Estimation'!R1064</f>
        <v>0</v>
      </c>
      <c r="S1856" s="98">
        <f>S272+'Emission factors'!$I$16*'GHG Estimation'!S668+'Emission factors'!$I$17*'GHG Estimation'!S1064</f>
        <v>0</v>
      </c>
      <c r="T1856" s="98">
        <f>T272+'Emission factors'!$I$16*'GHG Estimation'!T668+'Emission factors'!$I$17*'GHG Estimation'!T1064</f>
        <v>0</v>
      </c>
      <c r="U1856" s="98">
        <f>U272+'Emission factors'!$I$16*'GHG Estimation'!U668+'Emission factors'!$I$17*'GHG Estimation'!U1064</f>
        <v>0</v>
      </c>
    </row>
    <row r="1857" spans="1:21" x14ac:dyDescent="0.25">
      <c r="A1857" s="92" t="s">
        <v>11</v>
      </c>
      <c r="B1857" s="92" t="s">
        <v>12</v>
      </c>
      <c r="C1857" s="92" t="s">
        <v>13</v>
      </c>
      <c r="D1857" s="92" t="s">
        <v>23</v>
      </c>
      <c r="E1857" s="92" t="s">
        <v>26</v>
      </c>
      <c r="G1857" s="92" t="s">
        <v>97</v>
      </c>
      <c r="H1857" s="92" t="s">
        <v>93</v>
      </c>
      <c r="I1857" s="88" t="s">
        <v>196</v>
      </c>
      <c r="L1857" s="98">
        <f>L273+'Emission factors'!$I$16*'GHG Estimation'!L669+'Emission factors'!$I$17*'GHG Estimation'!L1065</f>
        <v>0</v>
      </c>
      <c r="M1857" s="98">
        <f>M273+'Emission factors'!$I$16*'GHG Estimation'!M669+'Emission factors'!$I$17*'GHG Estimation'!M1065</f>
        <v>0</v>
      </c>
      <c r="N1857" s="98">
        <f>N273+'Emission factors'!$I$16*'GHG Estimation'!N669+'Emission factors'!$I$17*'GHG Estimation'!N1065</f>
        <v>0</v>
      </c>
      <c r="O1857" s="98">
        <f>O273+'Emission factors'!$I$16*'GHG Estimation'!O669+'Emission factors'!$I$17*'GHG Estimation'!O1065</f>
        <v>0</v>
      </c>
      <c r="P1857" s="98">
        <f>P273+'Emission factors'!$I$16*'GHG Estimation'!P669+'Emission factors'!$I$17*'GHG Estimation'!P1065</f>
        <v>0</v>
      </c>
      <c r="Q1857" s="98">
        <f>Q273+'Emission factors'!$I$16*'GHG Estimation'!Q669+'Emission factors'!$I$17*'GHG Estimation'!Q1065</f>
        <v>0</v>
      </c>
      <c r="R1857" s="98">
        <f>R273+'Emission factors'!$I$16*'GHG Estimation'!R669+'Emission factors'!$I$17*'GHG Estimation'!R1065</f>
        <v>0</v>
      </c>
      <c r="S1857" s="98">
        <f>S273+'Emission factors'!$I$16*'GHG Estimation'!S669+'Emission factors'!$I$17*'GHG Estimation'!S1065</f>
        <v>0</v>
      </c>
      <c r="T1857" s="98">
        <f>T273+'Emission factors'!$I$16*'GHG Estimation'!T669+'Emission factors'!$I$17*'GHG Estimation'!T1065</f>
        <v>0</v>
      </c>
      <c r="U1857" s="98">
        <f>U273+'Emission factors'!$I$16*'GHG Estimation'!U669+'Emission factors'!$I$17*'GHG Estimation'!U1065</f>
        <v>0</v>
      </c>
    </row>
    <row r="1858" spans="1:21" x14ac:dyDescent="0.25">
      <c r="A1858" s="92" t="s">
        <v>11</v>
      </c>
      <c r="B1858" s="92" t="s">
        <v>12</v>
      </c>
      <c r="C1858" s="92" t="s">
        <v>13</v>
      </c>
      <c r="D1858" s="92" t="s">
        <v>23</v>
      </c>
      <c r="E1858" s="92" t="s">
        <v>26</v>
      </c>
      <c r="G1858" s="92" t="s">
        <v>97</v>
      </c>
      <c r="H1858" s="92" t="s">
        <v>93</v>
      </c>
      <c r="I1858" s="88" t="s">
        <v>197</v>
      </c>
      <c r="L1858" s="98">
        <f>L274+'Emission factors'!$I$16*'GHG Estimation'!L670+'Emission factors'!$I$17*'GHG Estimation'!L1066</f>
        <v>0</v>
      </c>
      <c r="M1858" s="98">
        <f>M274+'Emission factors'!$I$16*'GHG Estimation'!M670+'Emission factors'!$I$17*'GHG Estimation'!M1066</f>
        <v>0</v>
      </c>
      <c r="N1858" s="98">
        <f>N274+'Emission factors'!$I$16*'GHG Estimation'!N670+'Emission factors'!$I$17*'GHG Estimation'!N1066</f>
        <v>0</v>
      </c>
      <c r="O1858" s="98">
        <f>O274+'Emission factors'!$I$16*'GHG Estimation'!O670+'Emission factors'!$I$17*'GHG Estimation'!O1066</f>
        <v>285.07004331997507</v>
      </c>
      <c r="P1858" s="98">
        <f>P274+'Emission factors'!$I$16*'GHG Estimation'!P670+'Emission factors'!$I$17*'GHG Estimation'!P1066</f>
        <v>387.76322738310006</v>
      </c>
      <c r="Q1858" s="98">
        <f>Q274+'Emission factors'!$I$16*'GHG Estimation'!Q670+'Emission factors'!$I$17*'GHG Estimation'!Q1066</f>
        <v>315.91307400974995</v>
      </c>
      <c r="R1858" s="98">
        <f>R274+'Emission factors'!$I$16*'GHG Estimation'!R670+'Emission factors'!$I$17*'GHG Estimation'!R1066</f>
        <v>72.777704713275028</v>
      </c>
      <c r="S1858" s="98">
        <f>S274+'Emission factors'!$I$16*'GHG Estimation'!S670+'Emission factors'!$I$17*'GHG Estimation'!S1066</f>
        <v>158.938650188325</v>
      </c>
      <c r="T1858" s="98">
        <f>T274+'Emission factors'!$I$16*'GHG Estimation'!T670+'Emission factors'!$I$17*'GHG Estimation'!T1066</f>
        <v>136.55270524492499</v>
      </c>
      <c r="U1858" s="98">
        <f>U274+'Emission factors'!$I$16*'GHG Estimation'!U670+'Emission factors'!$I$17*'GHG Estimation'!U1066</f>
        <v>27.85771839405</v>
      </c>
    </row>
    <row r="1859" spans="1:21" x14ac:dyDescent="0.25">
      <c r="A1859" s="92" t="s">
        <v>11</v>
      </c>
      <c r="B1859" s="92" t="s">
        <v>12</v>
      </c>
      <c r="C1859" s="92" t="s">
        <v>13</v>
      </c>
      <c r="D1859" s="92" t="s">
        <v>23</v>
      </c>
      <c r="E1859" s="92" t="s">
        <v>26</v>
      </c>
      <c r="G1859" s="92" t="s">
        <v>97</v>
      </c>
      <c r="H1859" s="92" t="s">
        <v>93</v>
      </c>
      <c r="I1859" s="88" t="s">
        <v>229</v>
      </c>
      <c r="L1859" s="98">
        <f>L275+'Emission factors'!$I$16*'GHG Estimation'!L671+'Emission factors'!$I$17*'GHG Estimation'!L1067</f>
        <v>0</v>
      </c>
      <c r="M1859" s="98">
        <f>M275+'Emission factors'!$I$16*'GHG Estimation'!M671+'Emission factors'!$I$17*'GHG Estimation'!M1067</f>
        <v>0</v>
      </c>
      <c r="N1859" s="98">
        <f>N275+'Emission factors'!$I$16*'GHG Estimation'!N671+'Emission factors'!$I$17*'GHG Estimation'!N1067</f>
        <v>0</v>
      </c>
      <c r="O1859" s="98">
        <f>O275+'Emission factors'!$I$16*'GHG Estimation'!O671+'Emission factors'!$I$17*'GHG Estimation'!O1067</f>
        <v>0</v>
      </c>
      <c r="P1859" s="98">
        <f>P275+'Emission factors'!$I$16*'GHG Estimation'!P671+'Emission factors'!$I$17*'GHG Estimation'!P1067</f>
        <v>0</v>
      </c>
      <c r="Q1859" s="98">
        <f>Q275+'Emission factors'!$I$16*'GHG Estimation'!Q671+'Emission factors'!$I$17*'GHG Estimation'!Q1067</f>
        <v>0</v>
      </c>
      <c r="R1859" s="98">
        <f>R275+'Emission factors'!$I$16*'GHG Estimation'!R671+'Emission factors'!$I$17*'GHG Estimation'!R1067</f>
        <v>0</v>
      </c>
      <c r="S1859" s="98">
        <f>S275+'Emission factors'!$I$16*'GHG Estimation'!S671+'Emission factors'!$I$17*'GHG Estimation'!S1067</f>
        <v>0</v>
      </c>
      <c r="T1859" s="98">
        <f>T275+'Emission factors'!$I$16*'GHG Estimation'!T671+'Emission factors'!$I$17*'GHG Estimation'!T1067</f>
        <v>0</v>
      </c>
      <c r="U1859" s="98">
        <f>U275+'Emission factors'!$I$16*'GHG Estimation'!U671+'Emission factors'!$I$17*'GHG Estimation'!U1067</f>
        <v>0</v>
      </c>
    </row>
    <row r="1860" spans="1:21" x14ac:dyDescent="0.25">
      <c r="A1860" s="92" t="s">
        <v>11</v>
      </c>
      <c r="B1860" s="92" t="s">
        <v>12</v>
      </c>
      <c r="C1860" s="92" t="s">
        <v>13</v>
      </c>
      <c r="D1860" s="92" t="s">
        <v>23</v>
      </c>
      <c r="E1860" s="92" t="s">
        <v>26</v>
      </c>
      <c r="G1860" s="92" t="s">
        <v>97</v>
      </c>
      <c r="H1860" s="92" t="s">
        <v>93</v>
      </c>
      <c r="I1860" s="88" t="s">
        <v>198</v>
      </c>
      <c r="L1860" s="98">
        <f>L276+'Emission factors'!$I$16*'GHG Estimation'!L672+'Emission factors'!$I$17*'GHG Estimation'!L1068</f>
        <v>0</v>
      </c>
      <c r="M1860" s="98">
        <f>M276+'Emission factors'!$I$16*'GHG Estimation'!M672+'Emission factors'!$I$17*'GHG Estimation'!M1068</f>
        <v>0</v>
      </c>
      <c r="N1860" s="98">
        <f>N276+'Emission factors'!$I$16*'GHG Estimation'!N672+'Emission factors'!$I$17*'GHG Estimation'!N1068</f>
        <v>0</v>
      </c>
      <c r="O1860" s="98">
        <f>O276+'Emission factors'!$I$16*'GHG Estimation'!O672+'Emission factors'!$I$17*'GHG Estimation'!O1068</f>
        <v>0</v>
      </c>
      <c r="P1860" s="98">
        <f>P276+'Emission factors'!$I$16*'GHG Estimation'!P672+'Emission factors'!$I$17*'GHG Estimation'!P1068</f>
        <v>0</v>
      </c>
      <c r="Q1860" s="98">
        <f>Q276+'Emission factors'!$I$16*'GHG Estimation'!Q672+'Emission factors'!$I$17*'GHG Estimation'!Q1068</f>
        <v>0</v>
      </c>
      <c r="R1860" s="98">
        <f>R276+'Emission factors'!$I$16*'GHG Estimation'!R672+'Emission factors'!$I$17*'GHG Estimation'!R1068</f>
        <v>0</v>
      </c>
      <c r="S1860" s="98">
        <f>S276+'Emission factors'!$I$16*'GHG Estimation'!S672+'Emission factors'!$I$17*'GHG Estimation'!S1068</f>
        <v>0</v>
      </c>
      <c r="T1860" s="98">
        <f>T276+'Emission factors'!$I$16*'GHG Estimation'!T672+'Emission factors'!$I$17*'GHG Estimation'!T1068</f>
        <v>0</v>
      </c>
      <c r="U1860" s="98">
        <f>U276+'Emission factors'!$I$16*'GHG Estimation'!U672+'Emission factors'!$I$17*'GHG Estimation'!U1068</f>
        <v>0</v>
      </c>
    </row>
    <row r="1861" spans="1:21" x14ac:dyDescent="0.25">
      <c r="A1861" s="92" t="s">
        <v>11</v>
      </c>
      <c r="B1861" s="92" t="s">
        <v>12</v>
      </c>
      <c r="C1861" s="92" t="s">
        <v>13</v>
      </c>
      <c r="D1861" s="92" t="s">
        <v>23</v>
      </c>
      <c r="E1861" s="92" t="s">
        <v>26</v>
      </c>
      <c r="G1861" s="92" t="s">
        <v>97</v>
      </c>
      <c r="H1861" s="92" t="s">
        <v>93</v>
      </c>
      <c r="I1861" s="88" t="s">
        <v>231</v>
      </c>
      <c r="L1861" s="98">
        <f>L277+'Emission factors'!$I$16*'GHG Estimation'!L673+'Emission factors'!$I$17*'GHG Estimation'!L1069</f>
        <v>0</v>
      </c>
      <c r="M1861" s="98">
        <f>M277+'Emission factors'!$I$16*'GHG Estimation'!M673+'Emission factors'!$I$17*'GHG Estimation'!M1069</f>
        <v>0</v>
      </c>
      <c r="N1861" s="98">
        <f>N277+'Emission factors'!$I$16*'GHG Estimation'!N673+'Emission factors'!$I$17*'GHG Estimation'!N1069</f>
        <v>0</v>
      </c>
      <c r="O1861" s="98">
        <f>O277+'Emission factors'!$I$16*'GHG Estimation'!O673+'Emission factors'!$I$17*'GHG Estimation'!O1069</f>
        <v>0</v>
      </c>
      <c r="P1861" s="98">
        <f>P277+'Emission factors'!$I$16*'GHG Estimation'!P673+'Emission factors'!$I$17*'GHG Estimation'!P1069</f>
        <v>0</v>
      </c>
      <c r="Q1861" s="98">
        <f>Q277+'Emission factors'!$I$16*'GHG Estimation'!Q673+'Emission factors'!$I$17*'GHG Estimation'!Q1069</f>
        <v>0</v>
      </c>
      <c r="R1861" s="98">
        <f>R277+'Emission factors'!$I$16*'GHG Estimation'!R673+'Emission factors'!$I$17*'GHG Estimation'!R1069</f>
        <v>0</v>
      </c>
      <c r="S1861" s="98">
        <f>S277+'Emission factors'!$I$16*'GHG Estimation'!S673+'Emission factors'!$I$17*'GHG Estimation'!S1069</f>
        <v>0</v>
      </c>
      <c r="T1861" s="98">
        <f>T277+'Emission factors'!$I$16*'GHG Estimation'!T673+'Emission factors'!$I$17*'GHG Estimation'!T1069</f>
        <v>0</v>
      </c>
      <c r="U1861" s="98">
        <f>U277+'Emission factors'!$I$16*'GHG Estimation'!U673+'Emission factors'!$I$17*'GHG Estimation'!U1069</f>
        <v>0</v>
      </c>
    </row>
    <row r="1862" spans="1:21" x14ac:dyDescent="0.25">
      <c r="A1862" s="92" t="s">
        <v>11</v>
      </c>
      <c r="B1862" s="92" t="s">
        <v>12</v>
      </c>
      <c r="C1862" s="92" t="s">
        <v>13</v>
      </c>
      <c r="D1862" s="92" t="s">
        <v>23</v>
      </c>
      <c r="E1862" s="92" t="s">
        <v>26</v>
      </c>
      <c r="G1862" s="92" t="s">
        <v>97</v>
      </c>
      <c r="H1862" s="92" t="s">
        <v>93</v>
      </c>
      <c r="I1862" s="88" t="s">
        <v>230</v>
      </c>
      <c r="L1862" s="98">
        <f>L278+'Emission factors'!$I$16*'GHG Estimation'!L674+'Emission factors'!$I$17*'GHG Estimation'!L1070</f>
        <v>0</v>
      </c>
      <c r="M1862" s="98">
        <f>M278+'Emission factors'!$I$16*'GHG Estimation'!M674+'Emission factors'!$I$17*'GHG Estimation'!M1070</f>
        <v>0</v>
      </c>
      <c r="N1862" s="98">
        <f>N278+'Emission factors'!$I$16*'GHG Estimation'!N674+'Emission factors'!$I$17*'GHG Estimation'!N1070</f>
        <v>0</v>
      </c>
      <c r="O1862" s="98">
        <f>O278+'Emission factors'!$I$16*'GHG Estimation'!O674+'Emission factors'!$I$17*'GHG Estimation'!O1070</f>
        <v>0</v>
      </c>
      <c r="P1862" s="98">
        <f>P278+'Emission factors'!$I$16*'GHG Estimation'!P674+'Emission factors'!$I$17*'GHG Estimation'!P1070</f>
        <v>0</v>
      </c>
      <c r="Q1862" s="98">
        <f>Q278+'Emission factors'!$I$16*'GHG Estimation'!Q674+'Emission factors'!$I$17*'GHG Estimation'!Q1070</f>
        <v>0</v>
      </c>
      <c r="R1862" s="98">
        <f>R278+'Emission factors'!$I$16*'GHG Estimation'!R674+'Emission factors'!$I$17*'GHG Estimation'!R1070</f>
        <v>0</v>
      </c>
      <c r="S1862" s="98">
        <f>S278+'Emission factors'!$I$16*'GHG Estimation'!S674+'Emission factors'!$I$17*'GHG Estimation'!S1070</f>
        <v>0</v>
      </c>
      <c r="T1862" s="98">
        <f>T278+'Emission factors'!$I$16*'GHG Estimation'!T674+'Emission factors'!$I$17*'GHG Estimation'!T1070</f>
        <v>0</v>
      </c>
      <c r="U1862" s="98">
        <f>U278+'Emission factors'!$I$16*'GHG Estimation'!U674+'Emission factors'!$I$17*'GHG Estimation'!U1070</f>
        <v>0</v>
      </c>
    </row>
    <row r="1863" spans="1:21" x14ac:dyDescent="0.25">
      <c r="A1863" s="92" t="s">
        <v>11</v>
      </c>
      <c r="B1863" s="92" t="s">
        <v>12</v>
      </c>
      <c r="C1863" s="92" t="s">
        <v>13</v>
      </c>
      <c r="D1863" s="92" t="s">
        <v>23</v>
      </c>
      <c r="E1863" s="92" t="s">
        <v>26</v>
      </c>
      <c r="G1863" s="92" t="s">
        <v>97</v>
      </c>
      <c r="H1863" s="92" t="s">
        <v>93</v>
      </c>
      <c r="I1863" s="88" t="s">
        <v>232</v>
      </c>
      <c r="L1863" s="98">
        <f>L279+'Emission factors'!$I$16*'GHG Estimation'!L675+'Emission factors'!$I$17*'GHG Estimation'!L1071</f>
        <v>0</v>
      </c>
      <c r="M1863" s="98">
        <f>M279+'Emission factors'!$I$16*'GHG Estimation'!M675+'Emission factors'!$I$17*'GHG Estimation'!M1071</f>
        <v>0</v>
      </c>
      <c r="N1863" s="98">
        <f>N279+'Emission factors'!$I$16*'GHG Estimation'!N675+'Emission factors'!$I$17*'GHG Estimation'!N1071</f>
        <v>0</v>
      </c>
      <c r="O1863" s="98">
        <f>O279+'Emission factors'!$I$16*'GHG Estimation'!O675+'Emission factors'!$I$17*'GHG Estimation'!O1071</f>
        <v>0</v>
      </c>
      <c r="P1863" s="98">
        <f>P279+'Emission factors'!$I$16*'GHG Estimation'!P675+'Emission factors'!$I$17*'GHG Estimation'!P1071</f>
        <v>0</v>
      </c>
      <c r="Q1863" s="98">
        <f>Q279+'Emission factors'!$I$16*'GHG Estimation'!Q675+'Emission factors'!$I$17*'GHG Estimation'!Q1071</f>
        <v>0</v>
      </c>
      <c r="R1863" s="98">
        <f>R279+'Emission factors'!$I$16*'GHG Estimation'!R675+'Emission factors'!$I$17*'GHG Estimation'!R1071</f>
        <v>0</v>
      </c>
      <c r="S1863" s="98">
        <f>S279+'Emission factors'!$I$16*'GHG Estimation'!S675+'Emission factors'!$I$17*'GHG Estimation'!S1071</f>
        <v>0</v>
      </c>
      <c r="T1863" s="98">
        <f>T279+'Emission factors'!$I$16*'GHG Estimation'!T675+'Emission factors'!$I$17*'GHG Estimation'!T1071</f>
        <v>0</v>
      </c>
      <c r="U1863" s="98">
        <f>U279+'Emission factors'!$I$16*'GHG Estimation'!U675+'Emission factors'!$I$17*'GHG Estimation'!U1071</f>
        <v>0</v>
      </c>
    </row>
    <row r="1864" spans="1:21" x14ac:dyDescent="0.25">
      <c r="A1864" s="92" t="s">
        <v>11</v>
      </c>
      <c r="B1864" s="92" t="s">
        <v>12</v>
      </c>
      <c r="C1864" s="92" t="s">
        <v>13</v>
      </c>
      <c r="D1864" s="92" t="s">
        <v>23</v>
      </c>
      <c r="E1864" s="92" t="s">
        <v>26</v>
      </c>
      <c r="G1864" s="92" t="s">
        <v>97</v>
      </c>
      <c r="H1864" s="92" t="s">
        <v>93</v>
      </c>
      <c r="I1864" s="92" t="s">
        <v>225</v>
      </c>
      <c r="L1864" s="98">
        <f>L280+'Emission factors'!$I$16*'GHG Estimation'!L676+'Emission factors'!$I$17*'GHG Estimation'!L1072</f>
        <v>0</v>
      </c>
      <c r="M1864" s="98">
        <f>M280+'Emission factors'!$I$16*'GHG Estimation'!M676+'Emission factors'!$I$17*'GHG Estimation'!M1072</f>
        <v>0</v>
      </c>
      <c r="N1864" s="98">
        <f>N280+'Emission factors'!$I$16*'GHG Estimation'!N676+'Emission factors'!$I$17*'GHG Estimation'!N1072</f>
        <v>0</v>
      </c>
      <c r="O1864" s="98">
        <f>O280+'Emission factors'!$I$16*'GHG Estimation'!O676+'Emission factors'!$I$17*'GHG Estimation'!O1072</f>
        <v>0</v>
      </c>
      <c r="P1864" s="98">
        <f>P280+'Emission factors'!$I$16*'GHG Estimation'!P676+'Emission factors'!$I$17*'GHG Estimation'!P1072</f>
        <v>0</v>
      </c>
      <c r="Q1864" s="98">
        <f>Q280+'Emission factors'!$I$16*'GHG Estimation'!Q676+'Emission factors'!$I$17*'GHG Estimation'!Q1072</f>
        <v>0</v>
      </c>
      <c r="R1864" s="98">
        <f>R280+'Emission factors'!$I$16*'GHG Estimation'!R676+'Emission factors'!$I$17*'GHG Estimation'!R1072</f>
        <v>0</v>
      </c>
      <c r="S1864" s="98">
        <f>S280+'Emission factors'!$I$16*'GHG Estimation'!S676+'Emission factors'!$I$17*'GHG Estimation'!S1072</f>
        <v>0</v>
      </c>
      <c r="T1864" s="98">
        <f>T280+'Emission factors'!$I$16*'GHG Estimation'!T676+'Emission factors'!$I$17*'GHG Estimation'!T1072</f>
        <v>0</v>
      </c>
      <c r="U1864" s="98">
        <f>U280+'Emission factors'!$I$16*'GHG Estimation'!U676+'Emission factors'!$I$17*'GHG Estimation'!U1072</f>
        <v>0</v>
      </c>
    </row>
    <row r="1865" spans="1:21" x14ac:dyDescent="0.25">
      <c r="A1865" s="92" t="s">
        <v>11</v>
      </c>
      <c r="B1865" s="92" t="s">
        <v>12</v>
      </c>
      <c r="C1865" s="92" t="s">
        <v>13</v>
      </c>
      <c r="D1865" s="92" t="s">
        <v>23</v>
      </c>
      <c r="E1865" s="92" t="s">
        <v>26</v>
      </c>
      <c r="G1865" s="92" t="s">
        <v>97</v>
      </c>
      <c r="H1865" s="92" t="s">
        <v>93</v>
      </c>
      <c r="I1865" s="88" t="s">
        <v>205</v>
      </c>
      <c r="L1865" s="98">
        <f>L281+'Emission factors'!$I$16*'GHG Estimation'!L677+'Emission factors'!$I$17*'GHG Estimation'!L1073</f>
        <v>0</v>
      </c>
      <c r="M1865" s="98">
        <f>M281+'Emission factors'!$I$16*'GHG Estimation'!M677+'Emission factors'!$I$17*'GHG Estimation'!M1073</f>
        <v>0</v>
      </c>
      <c r="N1865" s="98">
        <f>N281+'Emission factors'!$I$16*'GHG Estimation'!N677+'Emission factors'!$I$17*'GHG Estimation'!N1073</f>
        <v>0</v>
      </c>
      <c r="O1865" s="98">
        <f>O281+'Emission factors'!$I$16*'GHG Estimation'!O677+'Emission factors'!$I$17*'GHG Estimation'!O1073</f>
        <v>0</v>
      </c>
      <c r="P1865" s="98">
        <f>P281+'Emission factors'!$I$16*'GHG Estimation'!P677+'Emission factors'!$I$17*'GHG Estimation'!P1073</f>
        <v>0</v>
      </c>
      <c r="Q1865" s="98">
        <f>Q281+'Emission factors'!$I$16*'GHG Estimation'!Q677+'Emission factors'!$I$17*'GHG Estimation'!Q1073</f>
        <v>0</v>
      </c>
      <c r="R1865" s="98">
        <f>R281+'Emission factors'!$I$16*'GHG Estimation'!R677+'Emission factors'!$I$17*'GHG Estimation'!R1073</f>
        <v>0</v>
      </c>
      <c r="S1865" s="98">
        <f>S281+'Emission factors'!$I$16*'GHG Estimation'!S677+'Emission factors'!$I$17*'GHG Estimation'!S1073</f>
        <v>0</v>
      </c>
      <c r="T1865" s="98">
        <f>T281+'Emission factors'!$I$16*'GHG Estimation'!T677+'Emission factors'!$I$17*'GHG Estimation'!T1073</f>
        <v>0</v>
      </c>
      <c r="U1865" s="98">
        <f>U281+'Emission factors'!$I$16*'GHG Estimation'!U677+'Emission factors'!$I$17*'GHG Estimation'!U1073</f>
        <v>0</v>
      </c>
    </row>
    <row r="1866" spans="1:21" x14ac:dyDescent="0.25">
      <c r="A1866" s="92" t="s">
        <v>11</v>
      </c>
      <c r="B1866" s="92" t="s">
        <v>12</v>
      </c>
      <c r="C1866" s="92" t="s">
        <v>13</v>
      </c>
      <c r="D1866" s="92" t="s">
        <v>23</v>
      </c>
      <c r="E1866" s="92" t="s">
        <v>26</v>
      </c>
      <c r="G1866" s="92" t="s">
        <v>97</v>
      </c>
      <c r="H1866" s="92" t="s">
        <v>93</v>
      </c>
      <c r="I1866" s="88" t="s">
        <v>204</v>
      </c>
      <c r="L1866" s="98">
        <f>L282+'Emission factors'!$I$16*'GHG Estimation'!L678+'Emission factors'!$I$17*'GHG Estimation'!L1074</f>
        <v>0</v>
      </c>
      <c r="M1866" s="98">
        <f>M282+'Emission factors'!$I$16*'GHG Estimation'!M678+'Emission factors'!$I$17*'GHG Estimation'!M1074</f>
        <v>0</v>
      </c>
      <c r="N1866" s="98">
        <f>N282+'Emission factors'!$I$16*'GHG Estimation'!N678+'Emission factors'!$I$17*'GHG Estimation'!N1074</f>
        <v>0</v>
      </c>
      <c r="O1866" s="98">
        <f>O282+'Emission factors'!$I$16*'GHG Estimation'!O678+'Emission factors'!$I$17*'GHG Estimation'!O1074</f>
        <v>776.15001869219986</v>
      </c>
      <c r="P1866" s="98">
        <f>P282+'Emission factors'!$I$16*'GHG Estimation'!P678+'Emission factors'!$I$17*'GHG Estimation'!P1074</f>
        <v>1120.0533184302753</v>
      </c>
      <c r="Q1866" s="98">
        <f>Q282+'Emission factors'!$I$16*'GHG Estimation'!Q678+'Emission factors'!$I$17*'GHG Estimation'!Q1074</f>
        <v>1226.12933679195</v>
      </c>
      <c r="R1866" s="98">
        <f>R282+'Emission factors'!$I$16*'GHG Estimation'!R678+'Emission factors'!$I$17*'GHG Estimation'!R1074</f>
        <v>1164.1704661947749</v>
      </c>
      <c r="S1866" s="98">
        <f>S282+'Emission factors'!$I$16*'GHG Estimation'!S678+'Emission factors'!$I$17*'GHG Estimation'!S1074</f>
        <v>778.33249243320006</v>
      </c>
      <c r="T1866" s="98">
        <f>T282+'Emission factors'!$I$16*'GHG Estimation'!T678+'Emission factors'!$I$17*'GHG Estimation'!T1074</f>
        <v>537.20811679807503</v>
      </c>
      <c r="U1866" s="98">
        <f>U282+'Emission factors'!$I$16*'GHG Estimation'!U678+'Emission factors'!$I$17*'GHG Estimation'!U1074</f>
        <v>463.45609345042504</v>
      </c>
    </row>
    <row r="1867" spans="1:21" x14ac:dyDescent="0.25">
      <c r="A1867" s="92" t="s">
        <v>11</v>
      </c>
      <c r="B1867" s="92" t="s">
        <v>12</v>
      </c>
      <c r="C1867" s="92" t="s">
        <v>13</v>
      </c>
      <c r="D1867" s="92" t="s">
        <v>23</v>
      </c>
      <c r="E1867" s="92" t="s">
        <v>26</v>
      </c>
      <c r="G1867" s="92" t="s">
        <v>97</v>
      </c>
      <c r="H1867" s="92" t="s">
        <v>93</v>
      </c>
      <c r="I1867" s="88" t="s">
        <v>228</v>
      </c>
      <c r="L1867" s="98">
        <f>L283+'Emission factors'!$I$16*'GHG Estimation'!L679+'Emission factors'!$I$17*'GHG Estimation'!L1075</f>
        <v>0</v>
      </c>
      <c r="M1867" s="98">
        <f>M283+'Emission factors'!$I$16*'GHG Estimation'!M679+'Emission factors'!$I$17*'GHG Estimation'!M1075</f>
        <v>0</v>
      </c>
      <c r="N1867" s="98">
        <f>N283+'Emission factors'!$I$16*'GHG Estimation'!N679+'Emission factors'!$I$17*'GHG Estimation'!N1075</f>
        <v>0</v>
      </c>
      <c r="O1867" s="98">
        <f>O283+'Emission factors'!$I$16*'GHG Estimation'!O679+'Emission factors'!$I$17*'GHG Estimation'!O1075</f>
        <v>0</v>
      </c>
      <c r="P1867" s="98">
        <f>P283+'Emission factors'!$I$16*'GHG Estimation'!P679+'Emission factors'!$I$17*'GHG Estimation'!P1075</f>
        <v>0</v>
      </c>
      <c r="Q1867" s="98">
        <f>Q283+'Emission factors'!$I$16*'GHG Estimation'!Q679+'Emission factors'!$I$17*'GHG Estimation'!Q1075</f>
        <v>0</v>
      </c>
      <c r="R1867" s="98">
        <f>R283+'Emission factors'!$I$16*'GHG Estimation'!R679+'Emission factors'!$I$17*'GHG Estimation'!R1075</f>
        <v>0</v>
      </c>
      <c r="S1867" s="98">
        <f>S283+'Emission factors'!$I$16*'GHG Estimation'!S679+'Emission factors'!$I$17*'GHG Estimation'!S1075</f>
        <v>0</v>
      </c>
      <c r="T1867" s="98">
        <f>T283+'Emission factors'!$I$16*'GHG Estimation'!T679+'Emission factors'!$I$17*'GHG Estimation'!T1075</f>
        <v>0</v>
      </c>
      <c r="U1867" s="98">
        <f>U283+'Emission factors'!$I$16*'GHG Estimation'!U679+'Emission factors'!$I$17*'GHG Estimation'!U1075</f>
        <v>0</v>
      </c>
    </row>
    <row r="1868" spans="1:21" x14ac:dyDescent="0.25">
      <c r="A1868" s="92" t="s">
        <v>11</v>
      </c>
      <c r="B1868" s="92" t="s">
        <v>12</v>
      </c>
      <c r="C1868" s="92" t="s">
        <v>13</v>
      </c>
      <c r="D1868" s="92" t="s">
        <v>23</v>
      </c>
      <c r="E1868" s="92" t="s">
        <v>26</v>
      </c>
      <c r="G1868" s="92" t="s">
        <v>97</v>
      </c>
      <c r="H1868" s="92" t="s">
        <v>93</v>
      </c>
      <c r="I1868" s="88" t="s">
        <v>202</v>
      </c>
      <c r="L1868" s="98">
        <f>L284+'Emission factors'!$I$16*'GHG Estimation'!L680+'Emission factors'!$I$17*'GHG Estimation'!L1076</f>
        <v>0</v>
      </c>
      <c r="M1868" s="98">
        <f>M284+'Emission factors'!$I$16*'GHG Estimation'!M680+'Emission factors'!$I$17*'GHG Estimation'!M1076</f>
        <v>0</v>
      </c>
      <c r="N1868" s="98">
        <f>N284+'Emission factors'!$I$16*'GHG Estimation'!N680+'Emission factors'!$I$17*'GHG Estimation'!N1076</f>
        <v>0</v>
      </c>
      <c r="O1868" s="98">
        <f>O284+'Emission factors'!$I$16*'GHG Estimation'!O680+'Emission factors'!$I$17*'GHG Estimation'!O1076</f>
        <v>3196.3107391852504</v>
      </c>
      <c r="P1868" s="98">
        <f>P284+'Emission factors'!$I$16*'GHG Estimation'!P680+'Emission factors'!$I$17*'GHG Estimation'!P1076</f>
        <v>2933.7669426920256</v>
      </c>
      <c r="Q1868" s="98">
        <f>Q284+'Emission factors'!$I$16*'GHG Estimation'!Q680+'Emission factors'!$I$17*'GHG Estimation'!Q1076</f>
        <v>4480.5406447822506</v>
      </c>
      <c r="R1868" s="98">
        <f>R284+'Emission factors'!$I$16*'GHG Estimation'!R680+'Emission factors'!$I$17*'GHG Estimation'!R1076</f>
        <v>4156.7083089123007</v>
      </c>
      <c r="S1868" s="98">
        <f>S284+'Emission factors'!$I$16*'GHG Estimation'!S680+'Emission factors'!$I$17*'GHG Estimation'!S1076</f>
        <v>3252.3613415835748</v>
      </c>
      <c r="T1868" s="98">
        <f>T284+'Emission factors'!$I$16*'GHG Estimation'!T680+'Emission factors'!$I$17*'GHG Estimation'!T1076</f>
        <v>3426.0161004254996</v>
      </c>
      <c r="U1868" s="98">
        <f>U284+'Emission factors'!$I$16*'GHG Estimation'!U680+'Emission factors'!$I$17*'GHG Estimation'!U1076</f>
        <v>2956.9946989355249</v>
      </c>
    </row>
    <row r="1869" spans="1:21" x14ac:dyDescent="0.25">
      <c r="A1869" s="92" t="s">
        <v>11</v>
      </c>
      <c r="B1869" s="92" t="s">
        <v>12</v>
      </c>
      <c r="C1869" s="92" t="s">
        <v>13</v>
      </c>
      <c r="D1869" s="92" t="s">
        <v>23</v>
      </c>
      <c r="E1869" s="92" t="s">
        <v>26</v>
      </c>
      <c r="G1869" s="92" t="s">
        <v>97</v>
      </c>
      <c r="H1869" s="92" t="s">
        <v>93</v>
      </c>
      <c r="I1869" s="88" t="s">
        <v>190</v>
      </c>
      <c r="L1869" s="98">
        <f>L285+'Emission factors'!$I$16*'GHG Estimation'!L681+'Emission factors'!$I$17*'GHG Estimation'!L1077</f>
        <v>0</v>
      </c>
      <c r="M1869" s="98">
        <f>M285+'Emission factors'!$I$16*'GHG Estimation'!M681+'Emission factors'!$I$17*'GHG Estimation'!M1077</f>
        <v>0</v>
      </c>
      <c r="N1869" s="98">
        <f>N285+'Emission factors'!$I$16*'GHG Estimation'!N681+'Emission factors'!$I$17*'GHG Estimation'!N1077</f>
        <v>0</v>
      </c>
      <c r="O1869" s="98">
        <f>O285+'Emission factors'!$I$16*'GHG Estimation'!O681+'Emission factors'!$I$17*'GHG Estimation'!O1077</f>
        <v>0</v>
      </c>
      <c r="P1869" s="98">
        <f>P285+'Emission factors'!$I$16*'GHG Estimation'!P681+'Emission factors'!$I$17*'GHG Estimation'!P1077</f>
        <v>0</v>
      </c>
      <c r="Q1869" s="98">
        <f>Q285+'Emission factors'!$I$16*'GHG Estimation'!Q681+'Emission factors'!$I$17*'GHG Estimation'!Q1077</f>
        <v>0</v>
      </c>
      <c r="R1869" s="98">
        <f>R285+'Emission factors'!$I$16*'GHG Estimation'!R681+'Emission factors'!$I$17*'GHG Estimation'!R1077</f>
        <v>0</v>
      </c>
      <c r="S1869" s="98">
        <f>S285+'Emission factors'!$I$16*'GHG Estimation'!S681+'Emission factors'!$I$17*'GHG Estimation'!S1077</f>
        <v>0</v>
      </c>
      <c r="T1869" s="98">
        <f>T285+'Emission factors'!$I$16*'GHG Estimation'!T681+'Emission factors'!$I$17*'GHG Estimation'!T1077</f>
        <v>0</v>
      </c>
      <c r="U1869" s="98">
        <f>U285+'Emission factors'!$I$16*'GHG Estimation'!U681+'Emission factors'!$I$17*'GHG Estimation'!U1077</f>
        <v>0</v>
      </c>
    </row>
    <row r="1870" spans="1:21" x14ac:dyDescent="0.25">
      <c r="A1870" s="92" t="s">
        <v>11</v>
      </c>
      <c r="B1870" s="92" t="s">
        <v>12</v>
      </c>
      <c r="C1870" s="92" t="s">
        <v>13</v>
      </c>
      <c r="D1870" s="92" t="s">
        <v>23</v>
      </c>
      <c r="E1870" s="92" t="s">
        <v>26</v>
      </c>
      <c r="G1870" s="92" t="s">
        <v>97</v>
      </c>
      <c r="H1870" s="92" t="s">
        <v>93</v>
      </c>
      <c r="I1870" s="88" t="s">
        <v>210</v>
      </c>
      <c r="L1870" s="98">
        <f>L286+'Emission factors'!$I$16*'GHG Estimation'!L682+'Emission factors'!$I$17*'GHG Estimation'!L1078</f>
        <v>0</v>
      </c>
      <c r="M1870" s="98">
        <f>M286+'Emission factors'!$I$16*'GHG Estimation'!M682+'Emission factors'!$I$17*'GHG Estimation'!M1078</f>
        <v>0</v>
      </c>
      <c r="N1870" s="98">
        <f>N286+'Emission factors'!$I$16*'GHG Estimation'!N682+'Emission factors'!$I$17*'GHG Estimation'!N1078</f>
        <v>0</v>
      </c>
      <c r="O1870" s="98">
        <f>O286+'Emission factors'!$I$16*'GHG Estimation'!O682+'Emission factors'!$I$17*'GHG Estimation'!O1078</f>
        <v>0</v>
      </c>
      <c r="P1870" s="98">
        <f>P286+'Emission factors'!$I$16*'GHG Estimation'!P682+'Emission factors'!$I$17*'GHG Estimation'!P1078</f>
        <v>0</v>
      </c>
      <c r="Q1870" s="98">
        <f>Q286+'Emission factors'!$I$16*'GHG Estimation'!Q682+'Emission factors'!$I$17*'GHG Estimation'!Q1078</f>
        <v>0</v>
      </c>
      <c r="R1870" s="98">
        <f>R286+'Emission factors'!$I$16*'GHG Estimation'!R682+'Emission factors'!$I$17*'GHG Estimation'!R1078</f>
        <v>0</v>
      </c>
      <c r="S1870" s="98">
        <f>S286+'Emission factors'!$I$16*'GHG Estimation'!S682+'Emission factors'!$I$17*'GHG Estimation'!S1078</f>
        <v>0</v>
      </c>
      <c r="T1870" s="98">
        <f>T286+'Emission factors'!$I$16*'GHG Estimation'!T682+'Emission factors'!$I$17*'GHG Estimation'!T1078</f>
        <v>0</v>
      </c>
      <c r="U1870" s="98">
        <f>U286+'Emission factors'!$I$16*'GHG Estimation'!U682+'Emission factors'!$I$17*'GHG Estimation'!U1078</f>
        <v>0</v>
      </c>
    </row>
    <row r="1871" spans="1:21" x14ac:dyDescent="0.25">
      <c r="A1871" s="92" t="s">
        <v>11</v>
      </c>
      <c r="B1871" s="92" t="s">
        <v>12</v>
      </c>
      <c r="C1871" s="92" t="s">
        <v>13</v>
      </c>
      <c r="D1871" s="92" t="s">
        <v>23</v>
      </c>
      <c r="E1871" s="92" t="s">
        <v>26</v>
      </c>
      <c r="G1871" s="92" t="s">
        <v>97</v>
      </c>
      <c r="H1871" s="92" t="s">
        <v>93</v>
      </c>
      <c r="I1871" s="88" t="s">
        <v>199</v>
      </c>
      <c r="L1871" s="98">
        <f>L287+'Emission factors'!$I$16*'GHG Estimation'!L683+'Emission factors'!$I$17*'GHG Estimation'!L1079</f>
        <v>0</v>
      </c>
      <c r="M1871" s="98">
        <f>M287+'Emission factors'!$I$16*'GHG Estimation'!M683+'Emission factors'!$I$17*'GHG Estimation'!M1079</f>
        <v>0</v>
      </c>
      <c r="N1871" s="98">
        <f>N287+'Emission factors'!$I$16*'GHG Estimation'!N683+'Emission factors'!$I$17*'GHG Estimation'!N1079</f>
        <v>0</v>
      </c>
      <c r="O1871" s="98">
        <f>O287+'Emission factors'!$I$16*'GHG Estimation'!O683+'Emission factors'!$I$17*'GHG Estimation'!O1079</f>
        <v>933.24136074975013</v>
      </c>
      <c r="P1871" s="98">
        <f>P287+'Emission factors'!$I$16*'GHG Estimation'!P683+'Emission factors'!$I$17*'GHG Estimation'!P1079</f>
        <v>1172.5340173522502</v>
      </c>
      <c r="Q1871" s="98">
        <f>Q287+'Emission factors'!$I$16*'GHG Estimation'!Q683+'Emission factors'!$I$17*'GHG Estimation'!Q1079</f>
        <v>969.13525924012515</v>
      </c>
      <c r="R1871" s="98">
        <f>R287+'Emission factors'!$I$16*'GHG Estimation'!R683+'Emission factors'!$I$17*'GHG Estimation'!R1079</f>
        <v>801.63039961837501</v>
      </c>
      <c r="S1871" s="98">
        <f>S287+'Emission factors'!$I$16*'GHG Estimation'!S683+'Emission factors'!$I$17*'GHG Estimation'!S1079</f>
        <v>765.73650112799976</v>
      </c>
      <c r="T1871" s="98">
        <f>T287+'Emission factors'!$I$16*'GHG Estimation'!T683+'Emission factors'!$I$17*'GHG Estimation'!T1079</f>
        <v>586.26700867612487</v>
      </c>
      <c r="U1871" s="98">
        <f>U287+'Emission factors'!$I$16*'GHG Estimation'!U683+'Emission factors'!$I$17*'GHG Estimation'!U1079</f>
        <v>634.12553999662487</v>
      </c>
    </row>
    <row r="1872" spans="1:21" x14ac:dyDescent="0.25">
      <c r="A1872" s="92" t="s">
        <v>11</v>
      </c>
      <c r="B1872" s="92" t="s">
        <v>12</v>
      </c>
      <c r="C1872" s="92" t="s">
        <v>13</v>
      </c>
      <c r="D1872" s="92" t="s">
        <v>23</v>
      </c>
      <c r="E1872" s="92" t="s">
        <v>26</v>
      </c>
      <c r="G1872" s="92" t="s">
        <v>97</v>
      </c>
      <c r="H1872" s="92" t="s">
        <v>93</v>
      </c>
      <c r="I1872" s="88" t="s">
        <v>233</v>
      </c>
      <c r="L1872" s="98">
        <f>L288+'Emission factors'!$I$16*'GHG Estimation'!L684+'Emission factors'!$I$17*'GHG Estimation'!L1080</f>
        <v>0</v>
      </c>
      <c r="M1872" s="98">
        <f>M288+'Emission factors'!$I$16*'GHG Estimation'!M684+'Emission factors'!$I$17*'GHG Estimation'!M1080</f>
        <v>0</v>
      </c>
      <c r="N1872" s="98">
        <f>N288+'Emission factors'!$I$16*'GHG Estimation'!N684+'Emission factors'!$I$17*'GHG Estimation'!N1080</f>
        <v>0</v>
      </c>
      <c r="O1872" s="98">
        <f>O288+'Emission factors'!$I$16*'GHG Estimation'!O684+'Emission factors'!$I$17*'GHG Estimation'!O1080</f>
        <v>0</v>
      </c>
      <c r="P1872" s="98">
        <f>P288+'Emission factors'!$I$16*'GHG Estimation'!P684+'Emission factors'!$I$17*'GHG Estimation'!P1080</f>
        <v>0</v>
      </c>
      <c r="Q1872" s="98">
        <f>Q288+'Emission factors'!$I$16*'GHG Estimation'!Q684+'Emission factors'!$I$17*'GHG Estimation'!Q1080</f>
        <v>0</v>
      </c>
      <c r="R1872" s="98">
        <f>R288+'Emission factors'!$I$16*'GHG Estimation'!R684+'Emission factors'!$I$17*'GHG Estimation'!R1080</f>
        <v>0</v>
      </c>
      <c r="S1872" s="98">
        <f>S288+'Emission factors'!$I$16*'GHG Estimation'!S684+'Emission factors'!$I$17*'GHG Estimation'!S1080</f>
        <v>0</v>
      </c>
      <c r="T1872" s="98">
        <f>T288+'Emission factors'!$I$16*'GHG Estimation'!T684+'Emission factors'!$I$17*'GHG Estimation'!T1080</f>
        <v>0</v>
      </c>
      <c r="U1872" s="98">
        <f>U288+'Emission factors'!$I$16*'GHG Estimation'!U684+'Emission factors'!$I$17*'GHG Estimation'!U1080</f>
        <v>0</v>
      </c>
    </row>
    <row r="1873" spans="1:21" x14ac:dyDescent="0.25">
      <c r="A1873" s="92" t="s">
        <v>11</v>
      </c>
      <c r="B1873" s="92" t="s">
        <v>12</v>
      </c>
      <c r="C1873" s="92" t="s">
        <v>13</v>
      </c>
      <c r="D1873" s="92" t="s">
        <v>23</v>
      </c>
      <c r="E1873" s="92" t="s">
        <v>26</v>
      </c>
      <c r="G1873" s="92" t="s">
        <v>97</v>
      </c>
      <c r="H1873" s="92" t="s">
        <v>93</v>
      </c>
      <c r="I1873" s="88" t="s">
        <v>200</v>
      </c>
      <c r="L1873" s="98">
        <f>L289+'Emission factors'!$I$16*'GHG Estimation'!L685+'Emission factors'!$I$17*'GHG Estimation'!L1081</f>
        <v>0</v>
      </c>
      <c r="M1873" s="98">
        <f>M289+'Emission factors'!$I$16*'GHG Estimation'!M685+'Emission factors'!$I$17*'GHG Estimation'!M1081</f>
        <v>0</v>
      </c>
      <c r="N1873" s="98">
        <f>N289+'Emission factors'!$I$16*'GHG Estimation'!N685+'Emission factors'!$I$17*'GHG Estimation'!N1081</f>
        <v>0</v>
      </c>
      <c r="O1873" s="98">
        <f>O289+'Emission factors'!$I$16*'GHG Estimation'!O685+'Emission factors'!$I$17*'GHG Estimation'!O1081</f>
        <v>1269.68527702305</v>
      </c>
      <c r="P1873" s="98">
        <f>P289+'Emission factors'!$I$16*'GHG Estimation'!P685+'Emission factors'!$I$17*'GHG Estimation'!P1081</f>
        <v>1701.7994886428999</v>
      </c>
      <c r="Q1873" s="98">
        <f>Q289+'Emission factors'!$I$16*'GHG Estimation'!Q685+'Emission factors'!$I$17*'GHG Estimation'!Q1081</f>
        <v>1960.4382160495495</v>
      </c>
      <c r="R1873" s="98">
        <f>R289+'Emission factors'!$I$16*'GHG Estimation'!R685+'Emission factors'!$I$17*'GHG Estimation'!R1081</f>
        <v>2422.6549761970496</v>
      </c>
      <c r="S1873" s="98">
        <f>S289+'Emission factors'!$I$16*'GHG Estimation'!S685+'Emission factors'!$I$17*'GHG Estimation'!S1081</f>
        <v>2279.0793822355499</v>
      </c>
      <c r="T1873" s="98">
        <f>T289+'Emission factors'!$I$16*'GHG Estimation'!T685+'Emission factors'!$I$17*'GHG Estimation'!T1081</f>
        <v>1839.3732798166498</v>
      </c>
      <c r="U1873" s="98">
        <f>U289+'Emission factors'!$I$16*'GHG Estimation'!U685+'Emission factors'!$I$17*'GHG Estimation'!U1081</f>
        <v>1377.9749473220249</v>
      </c>
    </row>
    <row r="1874" spans="1:21" x14ac:dyDescent="0.25">
      <c r="A1874" s="92" t="s">
        <v>11</v>
      </c>
      <c r="B1874" s="92" t="s">
        <v>12</v>
      </c>
      <c r="C1874" s="92" t="s">
        <v>13</v>
      </c>
      <c r="D1874" s="92" t="s">
        <v>28</v>
      </c>
      <c r="E1874" s="92" t="s">
        <v>29</v>
      </c>
      <c r="G1874" s="92" t="s">
        <v>97</v>
      </c>
      <c r="H1874" s="92" t="s">
        <v>93</v>
      </c>
      <c r="I1874" s="88" t="s">
        <v>203</v>
      </c>
      <c r="J1874" s="92" t="s">
        <v>13</v>
      </c>
      <c r="L1874" s="98">
        <f>L290+'Emission factors'!$I$16*'GHG Estimation'!L686+'Emission factors'!$I$17*'GHG Estimation'!L1082</f>
        <v>330341.26879687503</v>
      </c>
      <c r="M1874" s="98">
        <f>M290+'Emission factors'!$I$16*'GHG Estimation'!M686+'Emission factors'!$I$17*'GHG Estimation'!M1082</f>
        <v>421592.45436000009</v>
      </c>
      <c r="N1874" s="98">
        <f>N290+'Emission factors'!$I$16*'GHG Estimation'!N686+'Emission factors'!$I$17*'GHG Estimation'!N1082</f>
        <v>534153.47103562509</v>
      </c>
      <c r="O1874" s="98">
        <f>O290+'Emission factors'!$I$16*'GHG Estimation'!O686+'Emission factors'!$I$17*'GHG Estimation'!O1082</f>
        <v>741372.13532812509</v>
      </c>
      <c r="P1874" s="98">
        <f>P290+'Emission factors'!$I$16*'GHG Estimation'!P686+'Emission factors'!$I$17*'GHG Estimation'!P1082</f>
        <v>812550.08216812508</v>
      </c>
      <c r="Q1874" s="98">
        <f>Q290+'Emission factors'!$I$16*'GHG Estimation'!Q686+'Emission factors'!$I$17*'GHG Estimation'!Q1082</f>
        <v>792220.19219437509</v>
      </c>
      <c r="R1874" s="98">
        <f>R290+'Emission factors'!$I$16*'GHG Estimation'!R686+'Emission factors'!$I$17*'GHG Estimation'!R1082</f>
        <v>880585.99551562499</v>
      </c>
      <c r="S1874" s="98">
        <f>S290+'Emission factors'!$I$16*'GHG Estimation'!S686+'Emission factors'!$I$17*'GHG Estimation'!S1082</f>
        <v>915125.03200124996</v>
      </c>
      <c r="T1874" s="98">
        <f>T290+'Emission factors'!$I$16*'GHG Estimation'!T686+'Emission factors'!$I$17*'GHG Estimation'!T1082</f>
        <v>945876.51821250014</v>
      </c>
      <c r="U1874" s="98">
        <f>U290+'Emission factors'!$I$16*'GHG Estimation'!U686+'Emission factors'!$I$17*'GHG Estimation'!U1082</f>
        <v>350375.62096687499</v>
      </c>
    </row>
    <row r="1875" spans="1:21" x14ac:dyDescent="0.25">
      <c r="A1875" s="92" t="s">
        <v>11</v>
      </c>
      <c r="B1875" s="92" t="s">
        <v>12</v>
      </c>
      <c r="C1875" s="92" t="s">
        <v>13</v>
      </c>
      <c r="D1875" s="92" t="s">
        <v>28</v>
      </c>
      <c r="E1875" s="92" t="s">
        <v>29</v>
      </c>
      <c r="G1875" s="92" t="s">
        <v>97</v>
      </c>
      <c r="H1875" s="92" t="s">
        <v>93</v>
      </c>
      <c r="I1875" s="88" t="s">
        <v>227</v>
      </c>
      <c r="L1875" s="98">
        <f>L291+'Emission factors'!$I$16*'GHG Estimation'!L687+'Emission factors'!$I$17*'GHG Estimation'!L1083</f>
        <v>30152.633293125004</v>
      </c>
      <c r="M1875" s="98">
        <f>M291+'Emission factors'!$I$16*'GHG Estimation'!M687+'Emission factors'!$I$17*'GHG Estimation'!M1083</f>
        <v>40970.872372500002</v>
      </c>
      <c r="N1875" s="98">
        <f>N291+'Emission factors'!$I$16*'GHG Estimation'!N687+'Emission factors'!$I$17*'GHG Estimation'!N1083</f>
        <v>61106.329580625003</v>
      </c>
      <c r="O1875" s="98">
        <f>O291+'Emission factors'!$I$16*'GHG Estimation'!O687+'Emission factors'!$I$17*'GHG Estimation'!O1083</f>
        <v>53134.586190000002</v>
      </c>
      <c r="P1875" s="98">
        <f>P291+'Emission factors'!$I$16*'GHG Estimation'!P687+'Emission factors'!$I$17*'GHG Estimation'!P1083</f>
        <v>40978.649683125004</v>
      </c>
      <c r="Q1875" s="98">
        <f>Q291+'Emission factors'!$I$16*'GHG Estimation'!Q687+'Emission factors'!$I$17*'GHG Estimation'!Q1083</f>
        <v>41453.06563125</v>
      </c>
      <c r="R1875" s="98">
        <f>R291+'Emission factors'!$I$16*'GHG Estimation'!R687+'Emission factors'!$I$17*'GHG Estimation'!R1083</f>
        <v>49370.367847499998</v>
      </c>
      <c r="S1875" s="98">
        <f>S291+'Emission factors'!$I$16*'GHG Estimation'!S687+'Emission factors'!$I$17*'GHG Estimation'!S1083</f>
        <v>61658.518635</v>
      </c>
      <c r="T1875" s="98">
        <f>T291+'Emission factors'!$I$16*'GHG Estimation'!T687+'Emission factors'!$I$17*'GHG Estimation'!T1083</f>
        <v>68370.337704374993</v>
      </c>
      <c r="U1875" s="98">
        <f>U291+'Emission factors'!$I$16*'GHG Estimation'!U687+'Emission factors'!$I$17*'GHG Estimation'!U1083</f>
        <v>66488.228533125002</v>
      </c>
    </row>
    <row r="1876" spans="1:21" x14ac:dyDescent="0.25">
      <c r="A1876" s="92" t="s">
        <v>11</v>
      </c>
      <c r="B1876" s="92" t="s">
        <v>12</v>
      </c>
      <c r="C1876" s="92" t="s">
        <v>13</v>
      </c>
      <c r="D1876" s="92" t="s">
        <v>28</v>
      </c>
      <c r="E1876" s="92" t="s">
        <v>29</v>
      </c>
      <c r="G1876" s="92" t="s">
        <v>97</v>
      </c>
      <c r="H1876" s="92" t="s">
        <v>93</v>
      </c>
      <c r="I1876" s="88" t="s">
        <v>191</v>
      </c>
      <c r="L1876" s="98">
        <f>L292+'Emission factors'!$I$16*'GHG Estimation'!L688+'Emission factors'!$I$17*'GHG Estimation'!L1084</f>
        <v>3079.8150074999999</v>
      </c>
      <c r="M1876" s="98">
        <f>M292+'Emission factors'!$I$16*'GHG Estimation'!M688+'Emission factors'!$I$17*'GHG Estimation'!M1084</f>
        <v>2760.9452718749999</v>
      </c>
      <c r="N1876" s="98">
        <f>N292+'Emission factors'!$I$16*'GHG Estimation'!N688+'Emission factors'!$I$17*'GHG Estimation'!N1084</f>
        <v>4705.2729281250004</v>
      </c>
      <c r="O1876" s="98">
        <f>O292+'Emission factors'!$I$16*'GHG Estimation'!O688+'Emission factors'!$I$17*'GHG Estimation'!O1084</f>
        <v>5358.5670206250015</v>
      </c>
      <c r="P1876" s="98">
        <f>P292+'Emission factors'!$I$16*'GHG Estimation'!P688+'Emission factors'!$I$17*'GHG Estimation'!P1084</f>
        <v>6004.0838024999994</v>
      </c>
      <c r="Q1876" s="98">
        <f>Q292+'Emission factors'!$I$16*'GHG Estimation'!Q688+'Emission factors'!$I$17*'GHG Estimation'!Q1084</f>
        <v>6245.1804318750001</v>
      </c>
      <c r="R1876" s="98">
        <f>R292+'Emission factors'!$I$16*'GHG Estimation'!R688+'Emission factors'!$I$17*'GHG Estimation'!R1084</f>
        <v>6066.3022874999997</v>
      </c>
      <c r="S1876" s="98">
        <f>S292+'Emission factors'!$I$16*'GHG Estimation'!S688+'Emission factors'!$I$17*'GHG Estimation'!S1084</f>
        <v>6890.6972137500006</v>
      </c>
      <c r="T1876" s="98">
        <f>T292+'Emission factors'!$I$16*'GHG Estimation'!T688+'Emission factors'!$I$17*'GHG Estimation'!T1084</f>
        <v>6696.2644481250018</v>
      </c>
      <c r="U1876" s="98">
        <f>U292+'Emission factors'!$I$16*'GHG Estimation'!U688+'Emission factors'!$I$17*'GHG Estimation'!U1084</f>
        <v>4713.0502387500001</v>
      </c>
    </row>
    <row r="1877" spans="1:21" x14ac:dyDescent="0.25">
      <c r="A1877" s="92" t="s">
        <v>11</v>
      </c>
      <c r="B1877" s="92" t="s">
        <v>12</v>
      </c>
      <c r="C1877" s="92" t="s">
        <v>13</v>
      </c>
      <c r="D1877" s="92" t="s">
        <v>28</v>
      </c>
      <c r="E1877" s="92" t="s">
        <v>29</v>
      </c>
      <c r="G1877" s="92" t="s">
        <v>97</v>
      </c>
      <c r="H1877" s="92" t="s">
        <v>93</v>
      </c>
      <c r="I1877" s="88" t="s">
        <v>192</v>
      </c>
      <c r="L1877" s="98">
        <f>L293+'Emission factors'!$I$16*'GHG Estimation'!L689+'Emission factors'!$I$17*'GHG Estimation'!L1085</f>
        <v>175782.77474624998</v>
      </c>
      <c r="M1877" s="98">
        <f>M293+'Emission factors'!$I$16*'GHG Estimation'!M689+'Emission factors'!$I$17*'GHG Estimation'!M1085</f>
        <v>203384.45015437499</v>
      </c>
      <c r="N1877" s="98">
        <f>N293+'Emission factors'!$I$16*'GHG Estimation'!N689+'Emission factors'!$I$17*'GHG Estimation'!N1085</f>
        <v>225230.91569999998</v>
      </c>
      <c r="O1877" s="98">
        <f>O293+'Emission factors'!$I$16*'GHG Estimation'!O689+'Emission factors'!$I$17*'GHG Estimation'!O1085</f>
        <v>232261.604505</v>
      </c>
      <c r="P1877" s="98">
        <f>P293+'Emission factors'!$I$16*'GHG Estimation'!P689+'Emission factors'!$I$17*'GHG Estimation'!P1085</f>
        <v>232393.81878562502</v>
      </c>
      <c r="Q1877" s="98">
        <f>Q293+'Emission factors'!$I$16*'GHG Estimation'!Q689+'Emission factors'!$I$17*'GHG Estimation'!Q1085</f>
        <v>246004.11237937503</v>
      </c>
      <c r="R1877" s="98">
        <f>R293+'Emission factors'!$I$16*'GHG Estimation'!R689+'Emission factors'!$I$17*'GHG Estimation'!R1085</f>
        <v>286197.25368937507</v>
      </c>
      <c r="S1877" s="98">
        <f>S293+'Emission factors'!$I$16*'GHG Estimation'!S689+'Emission factors'!$I$17*'GHG Estimation'!S1085</f>
        <v>306783.79491374997</v>
      </c>
      <c r="T1877" s="98">
        <f>T293+'Emission factors'!$I$16*'GHG Estimation'!T689+'Emission factors'!$I$17*'GHG Estimation'!T1085</f>
        <v>313682.26943812502</v>
      </c>
      <c r="U1877" s="98">
        <f>U293+'Emission factors'!$I$16*'GHG Estimation'!U689+'Emission factors'!$I$17*'GHG Estimation'!U1085</f>
        <v>314288.89966687502</v>
      </c>
    </row>
    <row r="1878" spans="1:21" x14ac:dyDescent="0.25">
      <c r="A1878" s="92" t="s">
        <v>11</v>
      </c>
      <c r="B1878" s="92" t="s">
        <v>12</v>
      </c>
      <c r="C1878" s="92" t="s">
        <v>13</v>
      </c>
      <c r="D1878" s="92" t="s">
        <v>28</v>
      </c>
      <c r="E1878" s="92" t="s">
        <v>29</v>
      </c>
      <c r="G1878" s="92" t="s">
        <v>97</v>
      </c>
      <c r="H1878" s="92" t="s">
        <v>93</v>
      </c>
      <c r="I1878" s="88" t="s">
        <v>206</v>
      </c>
      <c r="L1878" s="98">
        <f>L294+'Emission factors'!$I$16*'GHG Estimation'!L690+'Emission factors'!$I$17*'GHG Estimation'!L1086</f>
        <v>15842.381743125003</v>
      </c>
      <c r="M1878" s="98">
        <f>M294+'Emission factors'!$I$16*'GHG Estimation'!M690+'Emission factors'!$I$17*'GHG Estimation'!M1086</f>
        <v>18198.9068625</v>
      </c>
      <c r="N1878" s="98">
        <f>N294+'Emission factors'!$I$16*'GHG Estimation'!N690+'Emission factors'!$I$17*'GHG Estimation'!N1086</f>
        <v>21123.175657500004</v>
      </c>
      <c r="O1878" s="98">
        <f>O294+'Emission factors'!$I$16*'GHG Estimation'!O690+'Emission factors'!$I$17*'GHG Estimation'!O1086</f>
        <v>23798.570512499999</v>
      </c>
      <c r="P1878" s="98">
        <f>P294+'Emission factors'!$I$16*'GHG Estimation'!P690+'Emission factors'!$I$17*'GHG Estimation'!P1086</f>
        <v>25952.885555625002</v>
      </c>
      <c r="Q1878" s="98">
        <f>Q294+'Emission factors'!$I$16*'GHG Estimation'!Q690+'Emission factors'!$I$17*'GHG Estimation'!Q1086</f>
        <v>26769.503171250002</v>
      </c>
      <c r="R1878" s="98">
        <f>R294+'Emission factors'!$I$16*'GHG Estimation'!R690+'Emission factors'!$I$17*'GHG Estimation'!R1086</f>
        <v>33854.633150624992</v>
      </c>
      <c r="S1878" s="98">
        <f>S294+'Emission factors'!$I$16*'GHG Estimation'!S690+'Emission factors'!$I$17*'GHG Estimation'!S1086</f>
        <v>36413.368346250005</v>
      </c>
      <c r="T1878" s="98">
        <f>T294+'Emission factors'!$I$16*'GHG Estimation'!T690+'Emission factors'!$I$17*'GHG Estimation'!T1086</f>
        <v>34204.612128749999</v>
      </c>
      <c r="U1878" s="98">
        <f>U294+'Emission factors'!$I$16*'GHG Estimation'!U690+'Emission factors'!$I$17*'GHG Estimation'!U1086</f>
        <v>53951.203805624995</v>
      </c>
    </row>
    <row r="1879" spans="1:21" x14ac:dyDescent="0.25">
      <c r="A1879" s="92" t="s">
        <v>11</v>
      </c>
      <c r="B1879" s="92" t="s">
        <v>12</v>
      </c>
      <c r="C1879" s="92" t="s">
        <v>13</v>
      </c>
      <c r="D1879" s="92" t="s">
        <v>28</v>
      </c>
      <c r="E1879" s="92" t="s">
        <v>29</v>
      </c>
      <c r="G1879" s="92" t="s">
        <v>97</v>
      </c>
      <c r="H1879" s="92" t="s">
        <v>93</v>
      </c>
      <c r="I1879" s="88" t="s">
        <v>220</v>
      </c>
      <c r="L1879" s="98">
        <f>L295+'Emission factors'!$I$16*'GHG Estimation'!L691+'Emission factors'!$I$17*'GHG Estimation'!L1087</f>
        <v>74071.10639250002</v>
      </c>
      <c r="M1879" s="98">
        <f>M295+'Emission factors'!$I$16*'GHG Estimation'!M691+'Emission factors'!$I$17*'GHG Estimation'!M1087</f>
        <v>73386.703057499995</v>
      </c>
      <c r="N1879" s="98">
        <f>N295+'Emission factors'!$I$16*'GHG Estimation'!N691+'Emission factors'!$I$17*'GHG Estimation'!N1087</f>
        <v>82470.601867500009</v>
      </c>
      <c r="O1879" s="98">
        <f>O295+'Emission factors'!$I$16*'GHG Estimation'!O691+'Emission factors'!$I$17*'GHG Estimation'!O1087</f>
        <v>110321.15121562501</v>
      </c>
      <c r="P1879" s="98">
        <f>P295+'Emission factors'!$I$16*'GHG Estimation'!P691+'Emission factors'!$I$17*'GHG Estimation'!P1087</f>
        <v>115376.40312187499</v>
      </c>
      <c r="Q1879" s="98">
        <f>Q295+'Emission factors'!$I$16*'GHG Estimation'!Q691+'Emission factors'!$I$17*'GHG Estimation'!Q1087</f>
        <v>118759.53324374999</v>
      </c>
      <c r="R1879" s="98">
        <f>R295+'Emission factors'!$I$16*'GHG Estimation'!R691+'Emission factors'!$I$17*'GHG Estimation'!R1087</f>
        <v>137969.49048750001</v>
      </c>
      <c r="S1879" s="98">
        <f>S295+'Emission factors'!$I$16*'GHG Estimation'!S691+'Emission factors'!$I$17*'GHG Estimation'!S1087</f>
        <v>130207.73448375001</v>
      </c>
      <c r="T1879" s="98">
        <f>T295+'Emission factors'!$I$16*'GHG Estimation'!T691+'Emission factors'!$I$17*'GHG Estimation'!T1087</f>
        <v>129733.318535625</v>
      </c>
      <c r="U1879" s="98">
        <f>U295+'Emission factors'!$I$16*'GHG Estimation'!U691+'Emission factors'!$I$17*'GHG Estimation'!U1087</f>
        <v>144136.89781312499</v>
      </c>
    </row>
    <row r="1880" spans="1:21" x14ac:dyDescent="0.25">
      <c r="A1880" s="92" t="s">
        <v>11</v>
      </c>
      <c r="B1880" s="92" t="s">
        <v>12</v>
      </c>
      <c r="C1880" s="92" t="s">
        <v>13</v>
      </c>
      <c r="D1880" s="92" t="s">
        <v>28</v>
      </c>
      <c r="E1880" s="92" t="s">
        <v>29</v>
      </c>
      <c r="G1880" s="92" t="s">
        <v>97</v>
      </c>
      <c r="H1880" s="92" t="s">
        <v>93</v>
      </c>
      <c r="I1880" s="88" t="s">
        <v>193</v>
      </c>
      <c r="L1880" s="98">
        <f>L296+'Emission factors'!$I$16*'GHG Estimation'!L692+'Emission factors'!$I$17*'GHG Estimation'!L1088</f>
        <v>13672.512078750002</v>
      </c>
      <c r="M1880" s="98">
        <f>M296+'Emission factors'!$I$16*'GHG Estimation'!M692+'Emission factors'!$I$17*'GHG Estimation'!M1088</f>
        <v>24770.734340625</v>
      </c>
      <c r="N1880" s="98">
        <f>N296+'Emission factors'!$I$16*'GHG Estimation'!N692+'Emission factors'!$I$17*'GHG Estimation'!N1088</f>
        <v>38598.792631874996</v>
      </c>
      <c r="O1880" s="98">
        <f>O296+'Emission factors'!$I$16*'GHG Estimation'!O692+'Emission factors'!$I$17*'GHG Estimation'!O1088</f>
        <v>36475.586831249995</v>
      </c>
      <c r="P1880" s="98">
        <f>P296+'Emission factors'!$I$16*'GHG Estimation'!P692+'Emission factors'!$I$17*'GHG Estimation'!P1088</f>
        <v>30113.746740000002</v>
      </c>
      <c r="Q1880" s="98">
        <f>Q296+'Emission factors'!$I$16*'GHG Estimation'!Q692+'Emission factors'!$I$17*'GHG Estimation'!Q1088</f>
        <v>31630.322311875003</v>
      </c>
      <c r="R1880" s="98">
        <f>R296+'Emission factors'!$I$16*'GHG Estimation'!R692+'Emission factors'!$I$17*'GHG Estimation'!R1088</f>
        <v>61821.842158125</v>
      </c>
      <c r="S1880" s="98">
        <f>S296+'Emission factors'!$I$16*'GHG Estimation'!S692+'Emission factors'!$I$17*'GHG Estimation'!S1088</f>
        <v>75331.030713750006</v>
      </c>
      <c r="T1880" s="98">
        <f>T296+'Emission factors'!$I$16*'GHG Estimation'!T692+'Emission factors'!$I$17*'GHG Estimation'!T1088</f>
        <v>71014.623316875004</v>
      </c>
      <c r="U1880" s="98">
        <f>U296+'Emission factors'!$I$16*'GHG Estimation'!U692+'Emission factors'!$I$17*'GHG Estimation'!U1088</f>
        <v>70065.791420624999</v>
      </c>
    </row>
    <row r="1881" spans="1:21" x14ac:dyDescent="0.25">
      <c r="A1881" s="92" t="s">
        <v>11</v>
      </c>
      <c r="B1881" s="92" t="s">
        <v>12</v>
      </c>
      <c r="C1881" s="92" t="s">
        <v>13</v>
      </c>
      <c r="D1881" s="92" t="s">
        <v>28</v>
      </c>
      <c r="E1881" s="92" t="s">
        <v>29</v>
      </c>
      <c r="G1881" s="92" t="s">
        <v>97</v>
      </c>
      <c r="H1881" s="92" t="s">
        <v>93</v>
      </c>
      <c r="I1881" s="88" t="s">
        <v>259</v>
      </c>
      <c r="L1881" s="98">
        <f>L297+'Emission factors'!$I$16*'GHG Estimation'!L693+'Emission factors'!$I$17*'GHG Estimation'!L1089</f>
        <v>0</v>
      </c>
      <c r="M1881" s="98">
        <f>M297+'Emission factors'!$I$16*'GHG Estimation'!M693+'Emission factors'!$I$17*'GHG Estimation'!M1089</f>
        <v>0</v>
      </c>
      <c r="N1881" s="98">
        <f>N297+'Emission factors'!$I$16*'GHG Estimation'!N693+'Emission factors'!$I$17*'GHG Estimation'!N1089</f>
        <v>0</v>
      </c>
      <c r="O1881" s="98">
        <f>O297+'Emission factors'!$I$16*'GHG Estimation'!O693+'Emission factors'!$I$17*'GHG Estimation'!O1089</f>
        <v>0</v>
      </c>
      <c r="P1881" s="98">
        <f>P297+'Emission factors'!$I$16*'GHG Estimation'!P693+'Emission factors'!$I$17*'GHG Estimation'!P1089</f>
        <v>0</v>
      </c>
      <c r="Q1881" s="98">
        <f>Q297+'Emission factors'!$I$16*'GHG Estimation'!Q693+'Emission factors'!$I$17*'GHG Estimation'!Q1089</f>
        <v>0</v>
      </c>
      <c r="R1881" s="98">
        <f>R297+'Emission factors'!$I$16*'GHG Estimation'!R693+'Emission factors'!$I$17*'GHG Estimation'!R1089</f>
        <v>0</v>
      </c>
      <c r="S1881" s="98">
        <f>S297+'Emission factors'!$I$16*'GHG Estimation'!S693+'Emission factors'!$I$17*'GHG Estimation'!S1089</f>
        <v>0</v>
      </c>
      <c r="T1881" s="98">
        <f>T297+'Emission factors'!$I$16*'GHG Estimation'!T693+'Emission factors'!$I$17*'GHG Estimation'!T1089</f>
        <v>0</v>
      </c>
      <c r="U1881" s="98">
        <f>U297+'Emission factors'!$I$16*'GHG Estimation'!U693+'Emission factors'!$I$17*'GHG Estimation'!U1089</f>
        <v>0</v>
      </c>
    </row>
    <row r="1882" spans="1:21" x14ac:dyDescent="0.25">
      <c r="A1882" s="92" t="s">
        <v>11</v>
      </c>
      <c r="B1882" s="92" t="s">
        <v>12</v>
      </c>
      <c r="C1882" s="92" t="s">
        <v>13</v>
      </c>
      <c r="D1882" s="92" t="s">
        <v>28</v>
      </c>
      <c r="E1882" s="92" t="s">
        <v>29</v>
      </c>
      <c r="G1882" s="92" t="s">
        <v>97</v>
      </c>
      <c r="H1882" s="92" t="s">
        <v>93</v>
      </c>
      <c r="I1882" s="88" t="s">
        <v>223</v>
      </c>
      <c r="L1882" s="98">
        <f>L298+'Emission factors'!$I$16*'GHG Estimation'!L694+'Emission factors'!$I$17*'GHG Estimation'!L1090</f>
        <v>381.08822062500002</v>
      </c>
      <c r="M1882" s="98">
        <f>M298+'Emission factors'!$I$16*'GHG Estimation'!M694+'Emission factors'!$I$17*'GHG Estimation'!M1090</f>
        <v>2317.6385662499997</v>
      </c>
      <c r="N1882" s="98">
        <f>N298+'Emission factors'!$I$16*'GHG Estimation'!N694+'Emission factors'!$I$17*'GHG Estimation'!N1090</f>
        <v>2278.7520131249998</v>
      </c>
      <c r="O1882" s="98">
        <f>O298+'Emission factors'!$I$16*'GHG Estimation'!O694+'Emission factors'!$I$17*'GHG Estimation'!O1090</f>
        <v>3266.4704625000004</v>
      </c>
      <c r="P1882" s="98">
        <f>P298+'Emission factors'!$I$16*'GHG Estimation'!P694+'Emission factors'!$I$17*'GHG Estimation'!P1090</f>
        <v>3577.5628874999998</v>
      </c>
      <c r="Q1882" s="98">
        <f>Q298+'Emission factors'!$I$16*'GHG Estimation'!Q694+'Emission factors'!$I$17*'GHG Estimation'!Q1090</f>
        <v>3336.4662581250004</v>
      </c>
      <c r="R1882" s="98">
        <f>R298+'Emission factors'!$I$16*'GHG Estimation'!R694+'Emission factors'!$I$17*'GHG Estimation'!R1090</f>
        <v>3896.4326231250002</v>
      </c>
      <c r="S1882" s="98">
        <f>S298+'Emission factors'!$I$16*'GHG Estimation'!S694+'Emission factors'!$I$17*'GHG Estimation'!S1090</f>
        <v>3663.1133043750001</v>
      </c>
      <c r="T1882" s="98">
        <f>T298+'Emission factors'!$I$16*'GHG Estimation'!T694+'Emission factors'!$I$17*'GHG Estimation'!T1090</f>
        <v>3188.6973562500002</v>
      </c>
      <c r="U1882" s="98">
        <f>U298+'Emission factors'!$I$16*'GHG Estimation'!U694+'Emission factors'!$I$17*'GHG Estimation'!U1090</f>
        <v>2963.1553481249998</v>
      </c>
    </row>
    <row r="1883" spans="1:21" x14ac:dyDescent="0.25">
      <c r="A1883" s="92" t="s">
        <v>11</v>
      </c>
      <c r="B1883" s="92" t="s">
        <v>12</v>
      </c>
      <c r="C1883" s="92" t="s">
        <v>13</v>
      </c>
      <c r="D1883" s="92" t="s">
        <v>28</v>
      </c>
      <c r="E1883" s="92" t="s">
        <v>29</v>
      </c>
      <c r="G1883" s="92" t="s">
        <v>97</v>
      </c>
      <c r="H1883" s="92" t="s">
        <v>93</v>
      </c>
      <c r="I1883" s="88" t="s">
        <v>221</v>
      </c>
      <c r="L1883" s="98">
        <f>L299+'Emission factors'!$I$16*'GHG Estimation'!L695+'Emission factors'!$I$17*'GHG Estimation'!L1091</f>
        <v>2653035.086953125</v>
      </c>
      <c r="M1883" s="98">
        <f>M299+'Emission factors'!$I$16*'GHG Estimation'!M695+'Emission factors'!$I$17*'GHG Estimation'!M1091</f>
        <v>3251849.1185250003</v>
      </c>
      <c r="N1883" s="98">
        <f>N299+'Emission factors'!$I$16*'GHG Estimation'!N695+'Emission factors'!$I$17*'GHG Estimation'!N1091</f>
        <v>3621745.7891606246</v>
      </c>
      <c r="O1883" s="98">
        <f>O299+'Emission factors'!$I$16*'GHG Estimation'!O695+'Emission factors'!$I$17*'GHG Estimation'!O1091</f>
        <v>3593934.1263656253</v>
      </c>
      <c r="P1883" s="98">
        <f>P299+'Emission factors'!$I$16*'GHG Estimation'!P695+'Emission factors'!$I$17*'GHG Estimation'!P1091</f>
        <v>3792154.4422650002</v>
      </c>
      <c r="Q1883" s="98">
        <f>Q299+'Emission factors'!$I$16*'GHG Estimation'!Q695+'Emission factors'!$I$17*'GHG Estimation'!Q1091</f>
        <v>4414261.5191587508</v>
      </c>
      <c r="R1883" s="98">
        <f>R299+'Emission factors'!$I$16*'GHG Estimation'!R695+'Emission factors'!$I$17*'GHG Estimation'!R1091</f>
        <v>5023854.9032568745</v>
      </c>
      <c r="S1883" s="98">
        <f>S299+'Emission factors'!$I$16*'GHG Estimation'!S695+'Emission factors'!$I$17*'GHG Estimation'!S1091</f>
        <v>4703709.6886893753</v>
      </c>
      <c r="T1883" s="98">
        <f>T299+'Emission factors'!$I$16*'GHG Estimation'!T695+'Emission factors'!$I$17*'GHG Estimation'!T1091</f>
        <v>4701454.2686081259</v>
      </c>
      <c r="U1883" s="98">
        <f>U299+'Emission factors'!$I$16*'GHG Estimation'!U695+'Emission factors'!$I$17*'GHG Estimation'!U1091</f>
        <v>4689687.1976325</v>
      </c>
    </row>
    <row r="1884" spans="1:21" x14ac:dyDescent="0.25">
      <c r="A1884" s="92" t="s">
        <v>11</v>
      </c>
      <c r="B1884" s="92" t="s">
        <v>12</v>
      </c>
      <c r="C1884" s="92" t="s">
        <v>13</v>
      </c>
      <c r="D1884" s="92" t="s">
        <v>28</v>
      </c>
      <c r="E1884" s="92" t="s">
        <v>29</v>
      </c>
      <c r="G1884" s="92" t="s">
        <v>97</v>
      </c>
      <c r="H1884" s="92" t="s">
        <v>93</v>
      </c>
      <c r="I1884" s="88" t="s">
        <v>222</v>
      </c>
      <c r="L1884" s="98">
        <f>L300+'Emission factors'!$I$16*'GHG Estimation'!L696+'Emission factors'!$I$17*'GHG Estimation'!L1092</f>
        <v>157910.51492999995</v>
      </c>
      <c r="M1884" s="98">
        <f>M300+'Emission factors'!$I$16*'GHG Estimation'!M696+'Emission factors'!$I$17*'GHG Estimation'!M1092</f>
        <v>184267.82063812501</v>
      </c>
      <c r="N1884" s="98">
        <f>N300+'Emission factors'!$I$16*'GHG Estimation'!N696+'Emission factors'!$I$17*'GHG Estimation'!N1092</f>
        <v>228092.96601</v>
      </c>
      <c r="O1884" s="98">
        <f>O300+'Emission factors'!$I$16*'GHG Estimation'!O696+'Emission factors'!$I$17*'GHG Estimation'!O1092</f>
        <v>222524.41160249998</v>
      </c>
      <c r="P1884" s="98">
        <f>P300+'Emission factors'!$I$16*'GHG Estimation'!P696+'Emission factors'!$I$17*'GHG Estimation'!P1092</f>
        <v>210562.90786124999</v>
      </c>
      <c r="Q1884" s="98">
        <f>Q300+'Emission factors'!$I$16*'GHG Estimation'!Q696+'Emission factors'!$I$17*'GHG Estimation'!Q1092</f>
        <v>227890.75593374998</v>
      </c>
      <c r="R1884" s="98">
        <f>R300+'Emission factors'!$I$16*'GHG Estimation'!R696+'Emission factors'!$I$17*'GHG Estimation'!R1092</f>
        <v>263059.75458000001</v>
      </c>
      <c r="S1884" s="98">
        <f>S300+'Emission factors'!$I$16*'GHG Estimation'!S696+'Emission factors'!$I$17*'GHG Estimation'!S1092</f>
        <v>326258.18071874999</v>
      </c>
      <c r="T1884" s="98">
        <f>T300+'Emission factors'!$I$16*'GHG Estimation'!T696+'Emission factors'!$I$17*'GHG Estimation'!T1092</f>
        <v>355679.74681312498</v>
      </c>
      <c r="U1884" s="98">
        <f>U300+'Emission factors'!$I$16*'GHG Estimation'!U696+'Emission factors'!$I$17*'GHG Estimation'!U1092</f>
        <v>362212.68773812498</v>
      </c>
    </row>
    <row r="1885" spans="1:21" x14ac:dyDescent="0.25">
      <c r="A1885" s="92" t="s">
        <v>11</v>
      </c>
      <c r="B1885" s="92" t="s">
        <v>12</v>
      </c>
      <c r="C1885" s="92" t="s">
        <v>13</v>
      </c>
      <c r="D1885" s="92" t="s">
        <v>28</v>
      </c>
      <c r="E1885" s="92" t="s">
        <v>29</v>
      </c>
      <c r="G1885" s="92" t="s">
        <v>97</v>
      </c>
      <c r="H1885" s="92" t="s">
        <v>93</v>
      </c>
      <c r="I1885" s="88" t="s">
        <v>201</v>
      </c>
      <c r="L1885" s="98">
        <f>L301+'Emission factors'!$I$16*'GHG Estimation'!L697+'Emission factors'!$I$17*'GHG Estimation'!L1093</f>
        <v>258735.5698725</v>
      </c>
      <c r="M1885" s="98">
        <f>M301+'Emission factors'!$I$16*'GHG Estimation'!M697+'Emission factors'!$I$17*'GHG Estimation'!M1093</f>
        <v>245801.90230312498</v>
      </c>
      <c r="N1885" s="98">
        <f>N301+'Emission factors'!$I$16*'GHG Estimation'!N697+'Emission factors'!$I$17*'GHG Estimation'!N1093</f>
        <v>343694.91114000004</v>
      </c>
      <c r="O1885" s="98">
        <f>O301+'Emission factors'!$I$16*'GHG Estimation'!O697+'Emission factors'!$I$17*'GHG Estimation'!O1093</f>
        <v>340140.68018437503</v>
      </c>
      <c r="P1885" s="98">
        <f>P301+'Emission factors'!$I$16*'GHG Estimation'!P697+'Emission factors'!$I$17*'GHG Estimation'!P1093</f>
        <v>328918.0209525</v>
      </c>
      <c r="Q1885" s="98">
        <f>Q301+'Emission factors'!$I$16*'GHG Estimation'!Q697+'Emission factors'!$I$17*'GHG Estimation'!Q1093</f>
        <v>362725.99023937498</v>
      </c>
      <c r="R1885" s="98">
        <f>R301+'Emission factors'!$I$16*'GHG Estimation'!R697+'Emission factors'!$I$17*'GHG Estimation'!R1093</f>
        <v>365339.16660937504</v>
      </c>
      <c r="S1885" s="98">
        <f>S301+'Emission factors'!$I$16*'GHG Estimation'!S697+'Emission factors'!$I$17*'GHG Estimation'!S1093</f>
        <v>371568.79242000001</v>
      </c>
      <c r="T1885" s="98">
        <f>T301+'Emission factors'!$I$16*'GHG Estimation'!T697+'Emission factors'!$I$17*'GHG Estimation'!T1093</f>
        <v>406854.45072562504</v>
      </c>
      <c r="U1885" s="98">
        <f>U301+'Emission factors'!$I$16*'GHG Estimation'!U697+'Emission factors'!$I$17*'GHG Estimation'!U1093</f>
        <v>458114.70505499997</v>
      </c>
    </row>
    <row r="1886" spans="1:21" x14ac:dyDescent="0.25">
      <c r="A1886" s="92" t="s">
        <v>11</v>
      </c>
      <c r="B1886" s="92" t="s">
        <v>12</v>
      </c>
      <c r="C1886" s="92" t="s">
        <v>13</v>
      </c>
      <c r="D1886" s="92" t="s">
        <v>28</v>
      </c>
      <c r="E1886" s="92" t="s">
        <v>29</v>
      </c>
      <c r="G1886" s="92" t="s">
        <v>97</v>
      </c>
      <c r="H1886" s="92" t="s">
        <v>93</v>
      </c>
      <c r="I1886" s="88" t="s">
        <v>207</v>
      </c>
      <c r="L1886" s="98">
        <f>L302+'Emission factors'!$I$16*'GHG Estimation'!L698+'Emission factors'!$I$17*'GHG Estimation'!L1094</f>
        <v>63252.867313125003</v>
      </c>
      <c r="M1886" s="98">
        <f>M302+'Emission factors'!$I$16*'GHG Estimation'!M698+'Emission factors'!$I$17*'GHG Estimation'!M1094</f>
        <v>75113.266016249981</v>
      </c>
      <c r="N1886" s="98">
        <f>N302+'Emission factors'!$I$16*'GHG Estimation'!N698+'Emission factors'!$I$17*'GHG Estimation'!N1094</f>
        <v>76583.177724375011</v>
      </c>
      <c r="O1886" s="98">
        <f>O302+'Emission factors'!$I$16*'GHG Estimation'!O698+'Emission factors'!$I$17*'GHG Estimation'!O1094</f>
        <v>76777.610489999977</v>
      </c>
      <c r="P1886" s="98">
        <f>P302+'Emission factors'!$I$16*'GHG Estimation'!P698+'Emission factors'!$I$17*'GHG Estimation'!P1094</f>
        <v>62918.442956250008</v>
      </c>
      <c r="Q1886" s="98">
        <f>Q302+'Emission factors'!$I$16*'GHG Estimation'!Q698+'Emission factors'!$I$17*'GHG Estimation'!Q1094</f>
        <v>39983.153923124999</v>
      </c>
      <c r="R1886" s="98">
        <f>R302+'Emission factors'!$I$16*'GHG Estimation'!R698+'Emission factors'!$I$17*'GHG Estimation'!R1094</f>
        <v>55887.754151249996</v>
      </c>
      <c r="S1886" s="98">
        <f>S302+'Emission factors'!$I$16*'GHG Estimation'!S698+'Emission factors'!$I$17*'GHG Estimation'!S1094</f>
        <v>59644.195183124997</v>
      </c>
      <c r="T1886" s="98">
        <f>T302+'Emission factors'!$I$16*'GHG Estimation'!T698+'Emission factors'!$I$17*'GHG Estimation'!T1094</f>
        <v>76629.841588124997</v>
      </c>
      <c r="U1886" s="98">
        <f>U302+'Emission factors'!$I$16*'GHG Estimation'!U698+'Emission factors'!$I$17*'GHG Estimation'!U1094</f>
        <v>101587.23138375003</v>
      </c>
    </row>
    <row r="1887" spans="1:21" x14ac:dyDescent="0.25">
      <c r="A1887" s="92" t="s">
        <v>11</v>
      </c>
      <c r="B1887" s="92" t="s">
        <v>12</v>
      </c>
      <c r="C1887" s="92" t="s">
        <v>13</v>
      </c>
      <c r="D1887" s="92" t="s">
        <v>28</v>
      </c>
      <c r="E1887" s="92" t="s">
        <v>29</v>
      </c>
      <c r="G1887" s="92" t="s">
        <v>97</v>
      </c>
      <c r="H1887" s="92" t="s">
        <v>93</v>
      </c>
      <c r="I1887" s="88" t="s">
        <v>218</v>
      </c>
      <c r="L1887" s="98">
        <f>L303+'Emission factors'!$I$16*'GHG Estimation'!L699+'Emission factors'!$I$17*'GHG Estimation'!L1095</f>
        <v>6089.6342193749997</v>
      </c>
      <c r="M1887" s="98">
        <f>M303+'Emission factors'!$I$16*'GHG Estimation'!M699+'Emission factors'!$I$17*'GHG Estimation'!M1095</f>
        <v>2146.5377325000004</v>
      </c>
      <c r="N1887" s="98">
        <f>N303+'Emission factors'!$I$16*'GHG Estimation'!N699+'Emission factors'!$I$17*'GHG Estimation'!N1095</f>
        <v>15453.516211875003</v>
      </c>
      <c r="O1887" s="98">
        <f>O303+'Emission factors'!$I$16*'GHG Estimation'!O699+'Emission factors'!$I$17*'GHG Estimation'!O1095</f>
        <v>21193.171453125004</v>
      </c>
      <c r="P1887" s="98">
        <f>P303+'Emission factors'!$I$16*'GHG Estimation'!P699+'Emission factors'!$I$17*'GHG Estimation'!P1095</f>
        <v>18564.440461874998</v>
      </c>
      <c r="Q1887" s="98">
        <f>Q303+'Emission factors'!$I$16*'GHG Estimation'!Q699+'Emission factors'!$I$17*'GHG Estimation'!Q1095</f>
        <v>20275.448799375001</v>
      </c>
      <c r="R1887" s="98">
        <f>R303+'Emission factors'!$I$16*'GHG Estimation'!R699+'Emission factors'!$I$17*'GHG Estimation'!R1095</f>
        <v>21138.730278749998</v>
      </c>
      <c r="S1887" s="98">
        <f>S303+'Emission factors'!$I$16*'GHG Estimation'!S699+'Emission factors'!$I$17*'GHG Estimation'!S1095</f>
        <v>20889.85633875</v>
      </c>
      <c r="T1887" s="98">
        <f>T303+'Emission factors'!$I$16*'GHG Estimation'!T699+'Emission factors'!$I$17*'GHG Estimation'!T1095</f>
        <v>21698.696643750001</v>
      </c>
      <c r="U1887" s="98">
        <f>U303+'Emission factors'!$I$16*'GHG Estimation'!U699+'Emission factors'!$I$17*'GHG Estimation'!U1095</f>
        <v>23930.784793125</v>
      </c>
    </row>
    <row r="1888" spans="1:21" x14ac:dyDescent="0.25">
      <c r="A1888" s="92" t="s">
        <v>11</v>
      </c>
      <c r="B1888" s="92" t="s">
        <v>12</v>
      </c>
      <c r="C1888" s="92" t="s">
        <v>13</v>
      </c>
      <c r="D1888" s="92" t="s">
        <v>28</v>
      </c>
      <c r="E1888" s="92" t="s">
        <v>29</v>
      </c>
      <c r="G1888" s="92" t="s">
        <v>97</v>
      </c>
      <c r="H1888" s="92" t="s">
        <v>93</v>
      </c>
      <c r="I1888" s="88" t="s">
        <v>194</v>
      </c>
      <c r="L1888" s="98">
        <f>L304+'Emission factors'!$I$16*'GHG Estimation'!L700+'Emission factors'!$I$17*'GHG Estimation'!L1096</f>
        <v>99386.252476875001</v>
      </c>
      <c r="M1888" s="98">
        <f>M304+'Emission factors'!$I$16*'GHG Estimation'!M700+'Emission factors'!$I$17*'GHG Estimation'!M1096</f>
        <v>118160.68032562501</v>
      </c>
      <c r="N1888" s="98">
        <f>N304+'Emission factors'!$I$16*'GHG Estimation'!N700+'Emission factors'!$I$17*'GHG Estimation'!N1096</f>
        <v>138840.54927749999</v>
      </c>
      <c r="O1888" s="98">
        <f>O304+'Emission factors'!$I$16*'GHG Estimation'!O700+'Emission factors'!$I$17*'GHG Estimation'!O1096</f>
        <v>143670.25917562499</v>
      </c>
      <c r="P1888" s="98">
        <f>P304+'Emission factors'!$I$16*'GHG Estimation'!P700+'Emission factors'!$I$17*'GHG Estimation'!P1096</f>
        <v>133816.40661375</v>
      </c>
      <c r="Q1888" s="98">
        <f>Q304+'Emission factors'!$I$16*'GHG Estimation'!Q700+'Emission factors'!$I$17*'GHG Estimation'!Q1096</f>
        <v>136779.56196187504</v>
      </c>
      <c r="R1888" s="98">
        <f>R304+'Emission factors'!$I$16*'GHG Estimation'!R700+'Emission factors'!$I$17*'GHG Estimation'!R1096</f>
        <v>147123.38509312496</v>
      </c>
      <c r="S1888" s="98">
        <f>S304+'Emission factors'!$I$16*'GHG Estimation'!S700+'Emission factors'!$I$17*'GHG Estimation'!S1096</f>
        <v>156393.939358125</v>
      </c>
      <c r="T1888" s="98">
        <f>T304+'Emission factors'!$I$16*'GHG Estimation'!T700+'Emission factors'!$I$17*'GHG Estimation'!T1096</f>
        <v>149511.01945500003</v>
      </c>
      <c r="U1888" s="98">
        <f>U304+'Emission factors'!$I$16*'GHG Estimation'!U700+'Emission factors'!$I$17*'GHG Estimation'!U1096</f>
        <v>147753.34725374999</v>
      </c>
    </row>
    <row r="1889" spans="1:21" x14ac:dyDescent="0.25">
      <c r="A1889" s="92" t="s">
        <v>11</v>
      </c>
      <c r="B1889" s="92" t="s">
        <v>12</v>
      </c>
      <c r="C1889" s="92" t="s">
        <v>13</v>
      </c>
      <c r="D1889" s="92" t="s">
        <v>28</v>
      </c>
      <c r="E1889" s="92" t="s">
        <v>29</v>
      </c>
      <c r="G1889" s="92" t="s">
        <v>97</v>
      </c>
      <c r="H1889" s="92" t="s">
        <v>93</v>
      </c>
      <c r="I1889" s="88" t="s">
        <v>195</v>
      </c>
      <c r="L1889" s="98">
        <f>L305+'Emission factors'!$I$16*'GHG Estimation'!L701+'Emission factors'!$I$17*'GHG Estimation'!L1097</f>
        <v>15469.070833125001</v>
      </c>
      <c r="M1889" s="98">
        <f>M305+'Emission factors'!$I$16*'GHG Estimation'!M701+'Emission factors'!$I$17*'GHG Estimation'!M1097</f>
        <v>16441.23466125</v>
      </c>
      <c r="N1889" s="98">
        <f>N305+'Emission factors'!$I$16*'GHG Estimation'!N701+'Emission factors'!$I$17*'GHG Estimation'!N1097</f>
        <v>27508.347680625004</v>
      </c>
      <c r="O1889" s="98">
        <f>O305+'Emission factors'!$I$16*'GHG Estimation'!O701+'Emission factors'!$I$17*'GHG Estimation'!O1097</f>
        <v>32656.927314374996</v>
      </c>
      <c r="P1889" s="98">
        <f>P305+'Emission factors'!$I$16*'GHG Estimation'!P701+'Emission factors'!$I$17*'GHG Estimation'!P1097</f>
        <v>29950.423216874999</v>
      </c>
      <c r="Q1889" s="98">
        <f>Q305+'Emission factors'!$I$16*'GHG Estimation'!Q701+'Emission factors'!$I$17*'GHG Estimation'!Q1097</f>
        <v>27539.456923125003</v>
      </c>
      <c r="R1889" s="98">
        <f>R305+'Emission factors'!$I$16*'GHG Estimation'!R701+'Emission factors'!$I$17*'GHG Estimation'!R1097</f>
        <v>38902.107746250003</v>
      </c>
      <c r="S1889" s="98">
        <f>S305+'Emission factors'!$I$16*'GHG Estimation'!S701+'Emission factors'!$I$17*'GHG Estimation'!S1097</f>
        <v>38731.006912499994</v>
      </c>
      <c r="T1889" s="98">
        <f>T305+'Emission factors'!$I$16*'GHG Estimation'!T701+'Emission factors'!$I$17*'GHG Estimation'!T1097</f>
        <v>56611.044039375003</v>
      </c>
      <c r="U1889" s="98">
        <f>U305+'Emission factors'!$I$16*'GHG Estimation'!U701+'Emission factors'!$I$17*'GHG Estimation'!U1097</f>
        <v>74133.32487750001</v>
      </c>
    </row>
    <row r="1890" spans="1:21" x14ac:dyDescent="0.25">
      <c r="A1890" s="92" t="s">
        <v>11</v>
      </c>
      <c r="B1890" s="92" t="s">
        <v>12</v>
      </c>
      <c r="C1890" s="92" t="s">
        <v>13</v>
      </c>
      <c r="D1890" s="92" t="s">
        <v>28</v>
      </c>
      <c r="E1890" s="92" t="s">
        <v>29</v>
      </c>
      <c r="G1890" s="92" t="s">
        <v>97</v>
      </c>
      <c r="H1890" s="92" t="s">
        <v>93</v>
      </c>
      <c r="I1890" s="88" t="s">
        <v>209</v>
      </c>
      <c r="L1890" s="98">
        <f>L306+'Emission factors'!$I$16*'GHG Estimation'!L702+'Emission factors'!$I$17*'GHG Estimation'!L1098</f>
        <v>579347.42307749996</v>
      </c>
      <c r="M1890" s="98">
        <f>M306+'Emission factors'!$I$16*'GHG Estimation'!M702+'Emission factors'!$I$17*'GHG Estimation'!M1098</f>
        <v>860310.5467162499</v>
      </c>
      <c r="N1890" s="98">
        <f>N306+'Emission factors'!$I$16*'GHG Estimation'!N702+'Emission factors'!$I$17*'GHG Estimation'!N1098</f>
        <v>1120796.011479375</v>
      </c>
      <c r="O1890" s="98">
        <f>O306+'Emission factors'!$I$16*'GHG Estimation'!O702+'Emission factors'!$I$17*'GHG Estimation'!O1098</f>
        <v>1067303.6690006251</v>
      </c>
      <c r="P1890" s="98">
        <f>P306+'Emission factors'!$I$16*'GHG Estimation'!P702+'Emission factors'!$I$17*'GHG Estimation'!P1098</f>
        <v>1087120.256473125</v>
      </c>
      <c r="Q1890" s="98">
        <f>Q306+'Emission factors'!$I$16*'GHG Estimation'!Q702+'Emission factors'!$I$17*'GHG Estimation'!Q1098</f>
        <v>1145185.6575993749</v>
      </c>
      <c r="R1890" s="98">
        <f>R306+'Emission factors'!$I$16*'GHG Estimation'!R702+'Emission factors'!$I$17*'GHG Estimation'!R1098</f>
        <v>1261915.31277</v>
      </c>
      <c r="S1890" s="98">
        <f>S306+'Emission factors'!$I$16*'GHG Estimation'!S702+'Emission factors'!$I$17*'GHG Estimation'!S1098</f>
        <v>1302995.0674912503</v>
      </c>
      <c r="T1890" s="98">
        <f>T306+'Emission factors'!$I$16*'GHG Estimation'!T702+'Emission factors'!$I$17*'GHG Estimation'!T1098</f>
        <v>1348041.25063125</v>
      </c>
      <c r="U1890" s="98">
        <f>U306+'Emission factors'!$I$16*'GHG Estimation'!U702+'Emission factors'!$I$17*'GHG Estimation'!U1098</f>
        <v>1319708.508024375</v>
      </c>
    </row>
    <row r="1891" spans="1:21" x14ac:dyDescent="0.25">
      <c r="A1891" s="92" t="s">
        <v>11</v>
      </c>
      <c r="B1891" s="92" t="s">
        <v>12</v>
      </c>
      <c r="C1891" s="92" t="s">
        <v>13</v>
      </c>
      <c r="D1891" s="92" t="s">
        <v>28</v>
      </c>
      <c r="E1891" s="92" t="s">
        <v>29</v>
      </c>
      <c r="G1891" s="92" t="s">
        <v>97</v>
      </c>
      <c r="H1891" s="92" t="s">
        <v>93</v>
      </c>
      <c r="I1891" s="88" t="s">
        <v>208</v>
      </c>
      <c r="L1891" s="98">
        <f>L307+'Emission factors'!$I$16*'GHG Estimation'!L703+'Emission factors'!$I$17*'GHG Estimation'!L1099</f>
        <v>408689.896033125</v>
      </c>
      <c r="M1891" s="98">
        <f>M307+'Emission factors'!$I$16*'GHG Estimation'!M703+'Emission factors'!$I$17*'GHG Estimation'!M1099</f>
        <v>506963.99309062504</v>
      </c>
      <c r="N1891" s="98">
        <f>N307+'Emission factors'!$I$16*'GHG Estimation'!N703+'Emission factors'!$I$17*'GHG Estimation'!N1099</f>
        <v>605829.165755625</v>
      </c>
      <c r="O1891" s="98">
        <f>O307+'Emission factors'!$I$16*'GHG Estimation'!O703+'Emission factors'!$I$17*'GHG Estimation'!O1099</f>
        <v>690111.88099874998</v>
      </c>
      <c r="P1891" s="98">
        <f>P307+'Emission factors'!$I$16*'GHG Estimation'!P703+'Emission factors'!$I$17*'GHG Estimation'!P1099</f>
        <v>808466.99409000005</v>
      </c>
      <c r="Q1891" s="98">
        <f>Q307+'Emission factors'!$I$16*'GHG Estimation'!Q703+'Emission factors'!$I$17*'GHG Estimation'!Q1099</f>
        <v>906873.30542812508</v>
      </c>
      <c r="R1891" s="98">
        <f>R307+'Emission factors'!$I$16*'GHG Estimation'!R703+'Emission factors'!$I$17*'GHG Estimation'!R1099</f>
        <v>934622.74973812501</v>
      </c>
      <c r="S1891" s="98">
        <f>S307+'Emission factors'!$I$16*'GHG Estimation'!S703+'Emission factors'!$I$17*'GHG Estimation'!S1099</f>
        <v>967792.9795537499</v>
      </c>
      <c r="T1891" s="98">
        <f>T307+'Emission factors'!$I$16*'GHG Estimation'!T703+'Emission factors'!$I$17*'GHG Estimation'!T1099</f>
        <v>1031652.4770956251</v>
      </c>
      <c r="U1891" s="98">
        <f>U307+'Emission factors'!$I$16*'GHG Estimation'!U703+'Emission factors'!$I$17*'GHG Estimation'!U1099</f>
        <v>1094080.9494825001</v>
      </c>
    </row>
    <row r="1892" spans="1:21" x14ac:dyDescent="0.25">
      <c r="A1892" s="92" t="s">
        <v>11</v>
      </c>
      <c r="B1892" s="92" t="s">
        <v>12</v>
      </c>
      <c r="C1892" s="92" t="s">
        <v>13</v>
      </c>
      <c r="D1892" s="92" t="s">
        <v>28</v>
      </c>
      <c r="E1892" s="92" t="s">
        <v>29</v>
      </c>
      <c r="G1892" s="92" t="s">
        <v>97</v>
      </c>
      <c r="H1892" s="92" t="s">
        <v>93</v>
      </c>
      <c r="I1892" s="88" t="s">
        <v>226</v>
      </c>
      <c r="L1892" s="98">
        <f>L308+'Emission factors'!$I$16*'GHG Estimation'!L704+'Emission factors'!$I$17*'GHG Estimation'!L1100</f>
        <v>0</v>
      </c>
      <c r="M1892" s="98">
        <f>M308+'Emission factors'!$I$16*'GHG Estimation'!M704+'Emission factors'!$I$17*'GHG Estimation'!M1100</f>
        <v>0</v>
      </c>
      <c r="N1892" s="98">
        <f>N308+'Emission factors'!$I$16*'GHG Estimation'!N704+'Emission factors'!$I$17*'GHG Estimation'!N1100</f>
        <v>0</v>
      </c>
      <c r="O1892" s="98">
        <f>O308+'Emission factors'!$I$16*'GHG Estimation'!O704+'Emission factors'!$I$17*'GHG Estimation'!O1100</f>
        <v>0</v>
      </c>
      <c r="P1892" s="98">
        <f>P308+'Emission factors'!$I$16*'GHG Estimation'!P704+'Emission factors'!$I$17*'GHG Estimation'!P1100</f>
        <v>0</v>
      </c>
      <c r="Q1892" s="98">
        <f>Q308+'Emission factors'!$I$16*'GHG Estimation'!Q704+'Emission factors'!$I$17*'GHG Estimation'!Q1100</f>
        <v>0</v>
      </c>
      <c r="R1892" s="98">
        <f>R308+'Emission factors'!$I$16*'GHG Estimation'!R704+'Emission factors'!$I$17*'GHG Estimation'!R1100</f>
        <v>0</v>
      </c>
      <c r="S1892" s="98">
        <f>S308+'Emission factors'!$I$16*'GHG Estimation'!S704+'Emission factors'!$I$17*'GHG Estimation'!S1100</f>
        <v>0</v>
      </c>
      <c r="T1892" s="98">
        <f>T308+'Emission factors'!$I$16*'GHG Estimation'!T704+'Emission factors'!$I$17*'GHG Estimation'!T1100</f>
        <v>0</v>
      </c>
      <c r="U1892" s="98">
        <f>U308+'Emission factors'!$I$16*'GHG Estimation'!U704+'Emission factors'!$I$17*'GHG Estimation'!U1100</f>
        <v>0</v>
      </c>
    </row>
    <row r="1893" spans="1:21" x14ac:dyDescent="0.25">
      <c r="A1893" s="92" t="s">
        <v>11</v>
      </c>
      <c r="B1893" s="92" t="s">
        <v>12</v>
      </c>
      <c r="C1893" s="92" t="s">
        <v>13</v>
      </c>
      <c r="D1893" s="92" t="s">
        <v>28</v>
      </c>
      <c r="E1893" s="92" t="s">
        <v>29</v>
      </c>
      <c r="G1893" s="92" t="s">
        <v>97</v>
      </c>
      <c r="H1893" s="92" t="s">
        <v>93</v>
      </c>
      <c r="I1893" s="88" t="s">
        <v>196</v>
      </c>
      <c r="L1893" s="98">
        <f>L309+'Emission factors'!$I$16*'GHG Estimation'!L705+'Emission factors'!$I$17*'GHG Estimation'!L1101</f>
        <v>98670.73989937501</v>
      </c>
      <c r="M1893" s="98">
        <f>M309+'Emission factors'!$I$16*'GHG Estimation'!M705+'Emission factors'!$I$17*'GHG Estimation'!M1101</f>
        <v>113836.495618125</v>
      </c>
      <c r="N1893" s="98">
        <f>N309+'Emission factors'!$I$16*'GHG Estimation'!N705+'Emission factors'!$I$17*'GHG Estimation'!N1101</f>
        <v>118922.85676687499</v>
      </c>
      <c r="O1893" s="98">
        <f>O309+'Emission factors'!$I$16*'GHG Estimation'!O705+'Emission factors'!$I$17*'GHG Estimation'!O1101</f>
        <v>110243.378109375</v>
      </c>
      <c r="P1893" s="98">
        <f>P309+'Emission factors'!$I$16*'GHG Estimation'!P705+'Emission factors'!$I$17*'GHG Estimation'!P1101</f>
        <v>112343.25197812499</v>
      </c>
      <c r="Q1893" s="98">
        <f>Q309+'Emission factors'!$I$16*'GHG Estimation'!Q705+'Emission factors'!$I$17*'GHG Estimation'!Q1101</f>
        <v>125284.696858125</v>
      </c>
      <c r="R1893" s="98">
        <f>R309+'Emission factors'!$I$16*'GHG Estimation'!R705+'Emission factors'!$I$17*'GHG Estimation'!R1101</f>
        <v>147590.02373062502</v>
      </c>
      <c r="S1893" s="98">
        <f>S309+'Emission factors'!$I$16*'GHG Estimation'!S705+'Emission factors'!$I$17*'GHG Estimation'!S1101</f>
        <v>142270.34326312499</v>
      </c>
      <c r="T1893" s="98">
        <f>T309+'Emission factors'!$I$16*'GHG Estimation'!T705+'Emission factors'!$I$17*'GHG Estimation'!T1101</f>
        <v>153858.53609437498</v>
      </c>
      <c r="U1893" s="98">
        <f>U309+'Emission factors'!$I$16*'GHG Estimation'!U705+'Emission factors'!$I$17*'GHG Estimation'!U1101</f>
        <v>196050.44623500001</v>
      </c>
    </row>
    <row r="1894" spans="1:21" x14ac:dyDescent="0.25">
      <c r="A1894" s="92" t="s">
        <v>11</v>
      </c>
      <c r="B1894" s="92" t="s">
        <v>12</v>
      </c>
      <c r="C1894" s="92" t="s">
        <v>13</v>
      </c>
      <c r="D1894" s="92" t="s">
        <v>28</v>
      </c>
      <c r="E1894" s="92" t="s">
        <v>29</v>
      </c>
      <c r="G1894" s="92" t="s">
        <v>97</v>
      </c>
      <c r="H1894" s="92" t="s">
        <v>93</v>
      </c>
      <c r="I1894" s="88" t="s">
        <v>197</v>
      </c>
      <c r="L1894" s="98">
        <f>L310+'Emission factors'!$I$16*'GHG Estimation'!L706+'Emission factors'!$I$17*'GHG Estimation'!L1102</f>
        <v>2936090.3071500002</v>
      </c>
      <c r="M1894" s="98">
        <f>M310+'Emission factors'!$I$16*'GHG Estimation'!M706+'Emission factors'!$I$17*'GHG Estimation'!M1102</f>
        <v>3405886.5327637503</v>
      </c>
      <c r="N1894" s="98">
        <f>N310+'Emission factors'!$I$16*'GHG Estimation'!N706+'Emission factors'!$I$17*'GHG Estimation'!N1102</f>
        <v>3739393.166985</v>
      </c>
      <c r="O1894" s="98">
        <f>O310+'Emission factors'!$I$16*'GHG Estimation'!O706+'Emission factors'!$I$17*'GHG Estimation'!O1102</f>
        <v>3759341.9687381247</v>
      </c>
      <c r="P1894" s="98">
        <f>P310+'Emission factors'!$I$16*'GHG Estimation'!P706+'Emission factors'!$I$17*'GHG Estimation'!P1102</f>
        <v>3719195.491291876</v>
      </c>
      <c r="Q1894" s="98">
        <f>Q310+'Emission factors'!$I$16*'GHG Estimation'!Q706+'Emission factors'!$I$17*'GHG Estimation'!Q1102</f>
        <v>3838670.537113125</v>
      </c>
      <c r="R1894" s="98">
        <f>R310+'Emission factors'!$I$16*'GHG Estimation'!R706+'Emission factors'!$I$17*'GHG Estimation'!R1102</f>
        <v>4000244.1653475007</v>
      </c>
      <c r="S1894" s="98">
        <f>S310+'Emission factors'!$I$16*'GHG Estimation'!S706+'Emission factors'!$I$17*'GHG Estimation'!S1102</f>
        <v>3877082.67429</v>
      </c>
      <c r="T1894" s="98">
        <f>T310+'Emission factors'!$I$16*'GHG Estimation'!T706+'Emission factors'!$I$17*'GHG Estimation'!T1102</f>
        <v>3985933.9137974996</v>
      </c>
      <c r="U1894" s="98">
        <f>U310+'Emission factors'!$I$16*'GHG Estimation'!U706+'Emission factors'!$I$17*'GHG Estimation'!U1102</f>
        <v>4108208.7914437493</v>
      </c>
    </row>
    <row r="1895" spans="1:21" x14ac:dyDescent="0.25">
      <c r="A1895" s="92" t="s">
        <v>11</v>
      </c>
      <c r="B1895" s="92" t="s">
        <v>12</v>
      </c>
      <c r="C1895" s="92" t="s">
        <v>13</v>
      </c>
      <c r="D1895" s="92" t="s">
        <v>28</v>
      </c>
      <c r="E1895" s="92" t="s">
        <v>29</v>
      </c>
      <c r="G1895" s="92" t="s">
        <v>97</v>
      </c>
      <c r="H1895" s="92" t="s">
        <v>93</v>
      </c>
      <c r="I1895" s="88" t="s">
        <v>229</v>
      </c>
      <c r="L1895" s="98">
        <f>L311+'Emission factors'!$I$16*'GHG Estimation'!L707+'Emission factors'!$I$17*'GHG Estimation'!L1103</f>
        <v>4961.9241787500005</v>
      </c>
      <c r="M1895" s="98">
        <f>M311+'Emission factors'!$I$16*'GHG Estimation'!M707+'Emission factors'!$I$17*'GHG Estimation'!M1103</f>
        <v>5381.8989525000006</v>
      </c>
      <c r="N1895" s="98">
        <f>N311+'Emission factors'!$I$16*'GHG Estimation'!N707+'Emission factors'!$I$17*'GHG Estimation'!N1103</f>
        <v>5094.1384593750008</v>
      </c>
      <c r="O1895" s="98">
        <f>O311+'Emission factors'!$I$16*'GHG Estimation'!O707+'Emission factors'!$I$17*'GHG Estimation'!O1103</f>
        <v>9418.3231668750013</v>
      </c>
      <c r="P1895" s="98">
        <f>P311+'Emission factors'!$I$16*'GHG Estimation'!P707+'Emission factors'!$I$17*'GHG Estimation'!P1103</f>
        <v>14279.142307499998</v>
      </c>
      <c r="Q1895" s="98">
        <f>Q311+'Emission factors'!$I$16*'GHG Estimation'!Q707+'Emission factors'!$I$17*'GHG Estimation'!Q1103</f>
        <v>10172.722297499999</v>
      </c>
      <c r="R1895" s="98">
        <f>R311+'Emission factors'!$I$16*'GHG Estimation'!R707+'Emission factors'!$I$17*'GHG Estimation'!R1103</f>
        <v>8710.5878999999986</v>
      </c>
      <c r="S1895" s="98">
        <f>S311+'Emission factors'!$I$16*'GHG Estimation'!S707+'Emission factors'!$I$17*'GHG Estimation'!S1103</f>
        <v>9597.2013112499972</v>
      </c>
      <c r="T1895" s="98">
        <f>T311+'Emission factors'!$I$16*'GHG Estimation'!T707+'Emission factors'!$I$17*'GHG Estimation'!T1103</f>
        <v>9418.3231668750013</v>
      </c>
      <c r="U1895" s="98">
        <f>U311+'Emission factors'!$I$16*'GHG Estimation'!U707+'Emission factors'!$I$17*'GHG Estimation'!U1103</f>
        <v>9387.2139243750007</v>
      </c>
    </row>
    <row r="1896" spans="1:21" x14ac:dyDescent="0.25">
      <c r="A1896" s="92" t="s">
        <v>11</v>
      </c>
      <c r="B1896" s="92" t="s">
        <v>12</v>
      </c>
      <c r="C1896" s="92" t="s">
        <v>13</v>
      </c>
      <c r="D1896" s="92" t="s">
        <v>28</v>
      </c>
      <c r="E1896" s="92" t="s">
        <v>29</v>
      </c>
      <c r="G1896" s="92" t="s">
        <v>97</v>
      </c>
      <c r="H1896" s="92" t="s">
        <v>93</v>
      </c>
      <c r="I1896" s="88" t="s">
        <v>198</v>
      </c>
      <c r="L1896" s="98">
        <f>L312+'Emission factors'!$I$16*'GHG Estimation'!L708+'Emission factors'!$I$17*'GHG Estimation'!L1104</f>
        <v>248.87394</v>
      </c>
      <c r="M1896" s="98">
        <f>M312+'Emission factors'!$I$16*'GHG Estimation'!M708+'Emission factors'!$I$17*'GHG Estimation'!M1104</f>
        <v>404.42015250000009</v>
      </c>
      <c r="N1896" s="98">
        <f>N312+'Emission factors'!$I$16*'GHG Estimation'!N708+'Emission factors'!$I$17*'GHG Estimation'!N1104</f>
        <v>217.76469750000001</v>
      </c>
      <c r="O1896" s="98">
        <f>O312+'Emission factors'!$I$16*'GHG Estimation'!O708+'Emission factors'!$I$17*'GHG Estimation'!O1104</f>
        <v>357.75628875000001</v>
      </c>
      <c r="P1896" s="98">
        <f>P312+'Emission factors'!$I$16*'GHG Estimation'!P708+'Emission factors'!$I$17*'GHG Estimation'!P1104</f>
        <v>202.21007625000004</v>
      </c>
      <c r="Q1896" s="98">
        <f>Q312+'Emission factors'!$I$16*'GHG Estimation'!Q708+'Emission factors'!$I$17*'GHG Estimation'!Q1104</f>
        <v>101.10503812500002</v>
      </c>
      <c r="R1896" s="98">
        <f>R312+'Emission factors'!$I$16*'GHG Estimation'!R708+'Emission factors'!$I$17*'GHG Estimation'!R1104</f>
        <v>139.99159125000003</v>
      </c>
      <c r="S1896" s="98">
        <f>S312+'Emission factors'!$I$16*'GHG Estimation'!S708+'Emission factors'!$I$17*'GHG Estimation'!S1104</f>
        <v>62.218485000000001</v>
      </c>
      <c r="T1896" s="98">
        <f>T312+'Emission factors'!$I$16*'GHG Estimation'!T708+'Emission factors'!$I$17*'GHG Estimation'!T1104</f>
        <v>7.7773106250000001</v>
      </c>
      <c r="U1896" s="98">
        <f>U312+'Emission factors'!$I$16*'GHG Estimation'!U708+'Emission factors'!$I$17*'GHG Estimation'!U1104</f>
        <v>0</v>
      </c>
    </row>
    <row r="1897" spans="1:21" x14ac:dyDescent="0.25">
      <c r="A1897" s="92" t="s">
        <v>11</v>
      </c>
      <c r="B1897" s="92" t="s">
        <v>12</v>
      </c>
      <c r="C1897" s="92" t="s">
        <v>13</v>
      </c>
      <c r="D1897" s="92" t="s">
        <v>28</v>
      </c>
      <c r="E1897" s="92" t="s">
        <v>29</v>
      </c>
      <c r="G1897" s="92" t="s">
        <v>97</v>
      </c>
      <c r="H1897" s="92" t="s">
        <v>93</v>
      </c>
      <c r="I1897" s="88" t="s">
        <v>231</v>
      </c>
      <c r="L1897" s="98">
        <f>L313+'Emission factors'!$I$16*'GHG Estimation'!L709+'Emission factors'!$I$17*'GHG Estimation'!L1105</f>
        <v>1049.936934375</v>
      </c>
      <c r="M1897" s="98">
        <f>M313+'Emission factors'!$I$16*'GHG Estimation'!M709+'Emission factors'!$I$17*'GHG Estimation'!M1105</f>
        <v>272.20587187499996</v>
      </c>
      <c r="N1897" s="98">
        <f>N313+'Emission factors'!$I$16*'GHG Estimation'!N709+'Emission factors'!$I$17*'GHG Estimation'!N1105</f>
        <v>0</v>
      </c>
      <c r="O1897" s="98">
        <f>O313+'Emission factors'!$I$16*'GHG Estimation'!O709+'Emission factors'!$I$17*'GHG Estimation'!O1105</f>
        <v>163.32352312500004</v>
      </c>
      <c r="P1897" s="98">
        <f>P313+'Emission factors'!$I$16*'GHG Estimation'!P709+'Emission factors'!$I$17*'GHG Estimation'!P1105</f>
        <v>1967.659588125</v>
      </c>
      <c r="Q1897" s="98">
        <f>Q313+'Emission factors'!$I$16*'GHG Estimation'!Q709+'Emission factors'!$I$17*'GHG Estimation'!Q1105</f>
        <v>3624.2267512499998</v>
      </c>
      <c r="R1897" s="98">
        <f>R313+'Emission factors'!$I$16*'GHG Estimation'!R709+'Emission factors'!$I$17*'GHG Estimation'!R1105</f>
        <v>4075.3107675000001</v>
      </c>
      <c r="S1897" s="98">
        <f>S313+'Emission factors'!$I$16*'GHG Estimation'!S709+'Emission factors'!$I$17*'GHG Estimation'!S1105</f>
        <v>3826.4368275000002</v>
      </c>
      <c r="T1897" s="98">
        <f>T313+'Emission factors'!$I$16*'GHG Estimation'!T709+'Emission factors'!$I$17*'GHG Estimation'!T1105</f>
        <v>4433.06705625</v>
      </c>
      <c r="U1897" s="98">
        <f>U313+'Emission factors'!$I$16*'GHG Estimation'!U709+'Emission factors'!$I$17*'GHG Estimation'!U1105</f>
        <v>4433.067056249999</v>
      </c>
    </row>
    <row r="1898" spans="1:21" x14ac:dyDescent="0.25">
      <c r="A1898" s="92" t="s">
        <v>11</v>
      </c>
      <c r="B1898" s="92" t="s">
        <v>12</v>
      </c>
      <c r="C1898" s="92" t="s">
        <v>13</v>
      </c>
      <c r="D1898" s="92" t="s">
        <v>28</v>
      </c>
      <c r="E1898" s="92" t="s">
        <v>29</v>
      </c>
      <c r="G1898" s="92" t="s">
        <v>97</v>
      </c>
      <c r="H1898" s="92" t="s">
        <v>93</v>
      </c>
      <c r="I1898" s="88" t="s">
        <v>230</v>
      </c>
      <c r="L1898" s="98">
        <f>L314+'Emission factors'!$I$16*'GHG Estimation'!L710+'Emission factors'!$I$17*'GHG Estimation'!L1106</f>
        <v>2527.6259531250007</v>
      </c>
      <c r="M1898" s="98">
        <f>M314+'Emission factors'!$I$16*'GHG Estimation'!M710+'Emission factors'!$I$17*'GHG Estimation'!M1106</f>
        <v>2302.0839449999999</v>
      </c>
      <c r="N1898" s="98">
        <f>N314+'Emission factors'!$I$16*'GHG Estimation'!N710+'Emission factors'!$I$17*'GHG Estimation'!N1106</f>
        <v>3701.9998575000004</v>
      </c>
      <c r="O1898" s="98">
        <f>O314+'Emission factors'!$I$16*'GHG Estimation'!O710+'Emission factors'!$I$17*'GHG Estimation'!O1106</f>
        <v>4129.7519418749998</v>
      </c>
      <c r="P1898" s="98">
        <f>P314+'Emission factors'!$I$16*'GHG Estimation'!P710+'Emission factors'!$I$17*'GHG Estimation'!P1106</f>
        <v>4339.739328749999</v>
      </c>
      <c r="Q1898" s="98">
        <f>Q314+'Emission factors'!$I$16*'GHG Estimation'!Q710+'Emission factors'!$I$17*'GHG Estimation'!Q1106</f>
        <v>5000.8107318749999</v>
      </c>
      <c r="R1898" s="98">
        <f>R314+'Emission factors'!$I$16*'GHG Estimation'!R710+'Emission factors'!$I$17*'GHG Estimation'!R1106</f>
        <v>4798.6006556249986</v>
      </c>
      <c r="S1898" s="98">
        <f>S314+'Emission factors'!$I$16*'GHG Estimation'!S710+'Emission factors'!$I$17*'GHG Estimation'!S1106</f>
        <v>5203.0208081249993</v>
      </c>
      <c r="T1898" s="98">
        <f>T314+'Emission factors'!$I$16*'GHG Estimation'!T710+'Emission factors'!$I$17*'GHG Estimation'!T1106</f>
        <v>4891.9283831250004</v>
      </c>
      <c r="U1898" s="98">
        <f>U314+'Emission factors'!$I$16*'GHG Estimation'!U710+'Emission factors'!$I$17*'GHG Estimation'!U1106</f>
        <v>4215.3023587500002</v>
      </c>
    </row>
    <row r="1899" spans="1:21" x14ac:dyDescent="0.25">
      <c r="A1899" s="92" t="s">
        <v>11</v>
      </c>
      <c r="B1899" s="92" t="s">
        <v>12</v>
      </c>
      <c r="C1899" s="92" t="s">
        <v>13</v>
      </c>
      <c r="D1899" s="92" t="s">
        <v>28</v>
      </c>
      <c r="E1899" s="92" t="s">
        <v>29</v>
      </c>
      <c r="G1899" s="92" t="s">
        <v>97</v>
      </c>
      <c r="H1899" s="92" t="s">
        <v>93</v>
      </c>
      <c r="I1899" s="88" t="s">
        <v>232</v>
      </c>
      <c r="L1899" s="98">
        <f>L315+'Emission factors'!$I$16*'GHG Estimation'!L711+'Emission factors'!$I$17*'GHG Estimation'!L1107</f>
        <v>48001.561177499992</v>
      </c>
      <c r="M1899" s="98">
        <f>M315+'Emission factors'!$I$16*'GHG Estimation'!M711+'Emission factors'!$I$17*'GHG Estimation'!M1107</f>
        <v>58508.707831875006</v>
      </c>
      <c r="N1899" s="98">
        <f>N315+'Emission factors'!$I$16*'GHG Estimation'!N711+'Emission factors'!$I$17*'GHG Estimation'!N1107</f>
        <v>90279.021734999988</v>
      </c>
      <c r="O1899" s="98">
        <f>O315+'Emission factors'!$I$16*'GHG Estimation'!O711+'Emission factors'!$I$17*'GHG Estimation'!O1107</f>
        <v>78760.824699374993</v>
      </c>
      <c r="P1899" s="98">
        <f>P315+'Emission factors'!$I$16*'GHG Estimation'!P711+'Emission factors'!$I$17*'GHG Estimation'!P1107</f>
        <v>59410.875864374997</v>
      </c>
      <c r="Q1899" s="98">
        <f>Q315+'Emission factors'!$I$16*'GHG Estimation'!Q711+'Emission factors'!$I$17*'GHG Estimation'!Q1107</f>
        <v>82112.845578749999</v>
      </c>
      <c r="R1899" s="98">
        <f>R315+'Emission factors'!$I$16*'GHG Estimation'!R711+'Emission factors'!$I$17*'GHG Estimation'!R1107</f>
        <v>102396.07168875002</v>
      </c>
      <c r="S1899" s="98">
        <f>S315+'Emission factors'!$I$16*'GHG Estimation'!S711+'Emission factors'!$I$17*'GHG Estimation'!S1107</f>
        <v>111052.21841437499</v>
      </c>
      <c r="T1899" s="98">
        <f>T315+'Emission factors'!$I$16*'GHG Estimation'!T711+'Emission factors'!$I$17*'GHG Estimation'!T1107</f>
        <v>111371.08815</v>
      </c>
      <c r="U1899" s="98">
        <f>U315+'Emission factors'!$I$16*'GHG Estimation'!U711+'Emission factors'!$I$17*'GHG Estimation'!U1107</f>
        <v>137207.31404624996</v>
      </c>
    </row>
    <row r="1900" spans="1:21" x14ac:dyDescent="0.25">
      <c r="A1900" s="92" t="s">
        <v>11</v>
      </c>
      <c r="B1900" s="92" t="s">
        <v>12</v>
      </c>
      <c r="C1900" s="92" t="s">
        <v>13</v>
      </c>
      <c r="D1900" s="92" t="s">
        <v>28</v>
      </c>
      <c r="E1900" s="92" t="s">
        <v>29</v>
      </c>
      <c r="G1900" s="92" t="s">
        <v>97</v>
      </c>
      <c r="H1900" s="92" t="s">
        <v>93</v>
      </c>
      <c r="I1900" s="92" t="s">
        <v>225</v>
      </c>
      <c r="L1900" s="98">
        <f>L316+'Emission factors'!$I$16*'GHG Estimation'!L712+'Emission factors'!$I$17*'GHG Estimation'!L1108</f>
        <v>0</v>
      </c>
      <c r="M1900" s="98">
        <f>M316+'Emission factors'!$I$16*'GHG Estimation'!M712+'Emission factors'!$I$17*'GHG Estimation'!M1108</f>
        <v>0</v>
      </c>
      <c r="N1900" s="98">
        <f>N316+'Emission factors'!$I$16*'GHG Estimation'!N712+'Emission factors'!$I$17*'GHG Estimation'!N1108</f>
        <v>0</v>
      </c>
      <c r="O1900" s="98">
        <f>O316+'Emission factors'!$I$16*'GHG Estimation'!O712+'Emission factors'!$I$17*'GHG Estimation'!O1108</f>
        <v>0</v>
      </c>
      <c r="P1900" s="98">
        <f>P316+'Emission factors'!$I$16*'GHG Estimation'!P712+'Emission factors'!$I$17*'GHG Estimation'!P1108</f>
        <v>0</v>
      </c>
      <c r="Q1900" s="98">
        <f>Q316+'Emission factors'!$I$16*'GHG Estimation'!Q712+'Emission factors'!$I$17*'GHG Estimation'!Q1108</f>
        <v>0</v>
      </c>
      <c r="R1900" s="98">
        <f>R316+'Emission factors'!$I$16*'GHG Estimation'!R712+'Emission factors'!$I$17*'GHG Estimation'!R1108</f>
        <v>0</v>
      </c>
      <c r="S1900" s="98">
        <f>S316+'Emission factors'!$I$16*'GHG Estimation'!S712+'Emission factors'!$I$17*'GHG Estimation'!S1108</f>
        <v>0</v>
      </c>
      <c r="T1900" s="98">
        <f>T316+'Emission factors'!$I$16*'GHG Estimation'!T712+'Emission factors'!$I$17*'GHG Estimation'!T1108</f>
        <v>0</v>
      </c>
      <c r="U1900" s="98">
        <f>U316+'Emission factors'!$I$16*'GHG Estimation'!U712+'Emission factors'!$I$17*'GHG Estimation'!U1108</f>
        <v>0</v>
      </c>
    </row>
    <row r="1901" spans="1:21" x14ac:dyDescent="0.25">
      <c r="A1901" s="92" t="s">
        <v>11</v>
      </c>
      <c r="B1901" s="92" t="s">
        <v>12</v>
      </c>
      <c r="C1901" s="92" t="s">
        <v>13</v>
      </c>
      <c r="D1901" s="92" t="s">
        <v>28</v>
      </c>
      <c r="E1901" s="92" t="s">
        <v>29</v>
      </c>
      <c r="G1901" s="92" t="s">
        <v>97</v>
      </c>
      <c r="H1901" s="92" t="s">
        <v>93</v>
      </c>
      <c r="I1901" s="88" t="s">
        <v>205</v>
      </c>
      <c r="L1901" s="98">
        <f>L317+'Emission factors'!$I$16*'GHG Estimation'!L713+'Emission factors'!$I$17*'GHG Estimation'!L1109</f>
        <v>122531.52889687501</v>
      </c>
      <c r="M1901" s="98">
        <f>M317+'Emission factors'!$I$16*'GHG Estimation'!M713+'Emission factors'!$I$17*'GHG Estimation'!M1109</f>
        <v>141243.73826062502</v>
      </c>
      <c r="N1901" s="98">
        <f>N317+'Emission factors'!$I$16*'GHG Estimation'!N713+'Emission factors'!$I$17*'GHG Estimation'!N1109</f>
        <v>172874.06057250002</v>
      </c>
      <c r="O1901" s="98">
        <f>O317+'Emission factors'!$I$16*'GHG Estimation'!O713+'Emission factors'!$I$17*'GHG Estimation'!O1109</f>
        <v>162794.66600250002</v>
      </c>
      <c r="P1901" s="98">
        <f>P317+'Emission factors'!$I$16*'GHG Estimation'!P713+'Emission factors'!$I$17*'GHG Estimation'!P1109</f>
        <v>152668.60756874998</v>
      </c>
      <c r="Q1901" s="98">
        <f>Q317+'Emission factors'!$I$16*'GHG Estimation'!Q713+'Emission factors'!$I$17*'GHG Estimation'!Q1109</f>
        <v>158602.695575625</v>
      </c>
      <c r="R1901" s="98">
        <f>R317+'Emission factors'!$I$16*'GHG Estimation'!R713+'Emission factors'!$I$17*'GHG Estimation'!R1109</f>
        <v>139976.03662874998</v>
      </c>
      <c r="S1901" s="98">
        <f>S317+'Emission factors'!$I$16*'GHG Estimation'!S713+'Emission factors'!$I$17*'GHG Estimation'!S1109</f>
        <v>140823.76348687499</v>
      </c>
      <c r="T1901" s="98">
        <f>T317+'Emission factors'!$I$16*'GHG Estimation'!T713+'Emission factors'!$I$17*'GHG Estimation'!T1109</f>
        <v>144447.99023812503</v>
      </c>
      <c r="U1901" s="98">
        <f>U317+'Emission factors'!$I$16*'GHG Estimation'!U713+'Emission factors'!$I$17*'GHG Estimation'!U1109</f>
        <v>140232.68787937501</v>
      </c>
    </row>
    <row r="1902" spans="1:21" x14ac:dyDescent="0.25">
      <c r="A1902" s="92" t="s">
        <v>11</v>
      </c>
      <c r="B1902" s="92" t="s">
        <v>12</v>
      </c>
      <c r="C1902" s="92" t="s">
        <v>13</v>
      </c>
      <c r="D1902" s="92" t="s">
        <v>28</v>
      </c>
      <c r="E1902" s="92" t="s">
        <v>29</v>
      </c>
      <c r="G1902" s="92" t="s">
        <v>97</v>
      </c>
      <c r="H1902" s="92" t="s">
        <v>93</v>
      </c>
      <c r="I1902" s="88" t="s">
        <v>204</v>
      </c>
      <c r="L1902" s="98">
        <f>L318+'Emission factors'!$I$16*'GHG Estimation'!L714+'Emission factors'!$I$17*'GHG Estimation'!L1110</f>
        <v>152497.506735</v>
      </c>
      <c r="M1902" s="98">
        <f>M318+'Emission factors'!$I$16*'GHG Estimation'!M714+'Emission factors'!$I$17*'GHG Estimation'!M1110</f>
        <v>183334.54336312503</v>
      </c>
      <c r="N1902" s="98">
        <f>N318+'Emission factors'!$I$16*'GHG Estimation'!N714+'Emission factors'!$I$17*'GHG Estimation'!N1110</f>
        <v>252031.52811374998</v>
      </c>
      <c r="O1902" s="98">
        <f>O318+'Emission factors'!$I$16*'GHG Estimation'!O714+'Emission factors'!$I$17*'GHG Estimation'!O1110</f>
        <v>232051.61711812502</v>
      </c>
      <c r="P1902" s="98">
        <f>P318+'Emission factors'!$I$16*'GHG Estimation'!P714+'Emission factors'!$I$17*'GHG Estimation'!P1110</f>
        <v>289782.59388749994</v>
      </c>
      <c r="Q1902" s="98">
        <f>Q318+'Emission factors'!$I$16*'GHG Estimation'!Q714+'Emission factors'!$I$17*'GHG Estimation'!Q1110</f>
        <v>309949.16033812502</v>
      </c>
      <c r="R1902" s="98">
        <f>R318+'Emission factors'!$I$16*'GHG Estimation'!R714+'Emission factors'!$I$17*'GHG Estimation'!R1110</f>
        <v>330255.71837999998</v>
      </c>
      <c r="S1902" s="98">
        <f>S318+'Emission factors'!$I$16*'GHG Estimation'!S714+'Emission factors'!$I$17*'GHG Estimation'!S1110</f>
        <v>320075.21877187496</v>
      </c>
      <c r="T1902" s="98">
        <f>T318+'Emission factors'!$I$16*'GHG Estimation'!T714+'Emission factors'!$I$17*'GHG Estimation'!T1110</f>
        <v>331772.29395187501</v>
      </c>
      <c r="U1902" s="98">
        <f>U318+'Emission factors'!$I$16*'GHG Estimation'!U714+'Emission factors'!$I$17*'GHG Estimation'!U1110</f>
        <v>364825.86410812498</v>
      </c>
    </row>
    <row r="1903" spans="1:21" x14ac:dyDescent="0.25">
      <c r="A1903" s="92" t="s">
        <v>11</v>
      </c>
      <c r="B1903" s="92" t="s">
        <v>12</v>
      </c>
      <c r="C1903" s="92" t="s">
        <v>13</v>
      </c>
      <c r="D1903" s="92" t="s">
        <v>28</v>
      </c>
      <c r="E1903" s="92" t="s">
        <v>29</v>
      </c>
      <c r="G1903" s="92" t="s">
        <v>97</v>
      </c>
      <c r="H1903" s="92" t="s">
        <v>93</v>
      </c>
      <c r="I1903" s="88" t="s">
        <v>228</v>
      </c>
      <c r="L1903" s="98">
        <f>L319+'Emission factors'!$I$16*'GHG Estimation'!L715+'Emission factors'!$I$17*'GHG Estimation'!L1111</f>
        <v>256.65125062499999</v>
      </c>
      <c r="M1903" s="98">
        <f>M319+'Emission factors'!$I$16*'GHG Estimation'!M715+'Emission factors'!$I$17*'GHG Estimation'!M1111</f>
        <v>77.773106249999998</v>
      </c>
      <c r="N1903" s="98">
        <f>N319+'Emission factors'!$I$16*'GHG Estimation'!N715+'Emission factors'!$I$17*'GHG Estimation'!N1111</f>
        <v>171.10083375000005</v>
      </c>
      <c r="O1903" s="98">
        <f>O319+'Emission factors'!$I$16*'GHG Estimation'!O715+'Emission factors'!$I$17*'GHG Estimation'!O1111</f>
        <v>264.42856125000003</v>
      </c>
      <c r="P1903" s="98">
        <f>P319+'Emission factors'!$I$16*'GHG Estimation'!P715+'Emission factors'!$I$17*'GHG Estimation'!P1111</f>
        <v>419.97477375</v>
      </c>
      <c r="Q1903" s="98">
        <f>Q319+'Emission factors'!$I$16*'GHG Estimation'!Q715+'Emission factors'!$I$17*'GHG Estimation'!Q1111</f>
        <v>396.64284187499999</v>
      </c>
      <c r="R1903" s="98">
        <f>R319+'Emission factors'!$I$16*'GHG Estimation'!R715+'Emission factors'!$I$17*'GHG Estimation'!R1111</f>
        <v>559.96636500000011</v>
      </c>
      <c r="S1903" s="98">
        <f>S319+'Emission factors'!$I$16*'GHG Estimation'!S715+'Emission factors'!$I$17*'GHG Estimation'!S1111</f>
        <v>365.53359937499999</v>
      </c>
      <c r="T1903" s="98">
        <f>T319+'Emission factors'!$I$16*'GHG Estimation'!T715+'Emission factors'!$I$17*'GHG Estimation'!T1111</f>
        <v>303.31511437500001</v>
      </c>
      <c r="U1903" s="98">
        <f>U319+'Emission factors'!$I$16*'GHG Estimation'!U715+'Emission factors'!$I$17*'GHG Estimation'!U1111</f>
        <v>77.773106249999998</v>
      </c>
    </row>
    <row r="1904" spans="1:21" x14ac:dyDescent="0.25">
      <c r="A1904" s="92" t="s">
        <v>11</v>
      </c>
      <c r="B1904" s="92" t="s">
        <v>12</v>
      </c>
      <c r="C1904" s="92" t="s">
        <v>13</v>
      </c>
      <c r="D1904" s="92" t="s">
        <v>28</v>
      </c>
      <c r="E1904" s="92" t="s">
        <v>29</v>
      </c>
      <c r="G1904" s="92" t="s">
        <v>97</v>
      </c>
      <c r="H1904" s="92" t="s">
        <v>93</v>
      </c>
      <c r="I1904" s="88" t="s">
        <v>202</v>
      </c>
      <c r="L1904" s="98">
        <f>L320+'Emission factors'!$I$16*'GHG Estimation'!L716+'Emission factors'!$I$17*'GHG Estimation'!L1112</f>
        <v>893441.88997875014</v>
      </c>
      <c r="M1904" s="98">
        <f>M320+'Emission factors'!$I$16*'GHG Estimation'!M716+'Emission factors'!$I$17*'GHG Estimation'!M1112</f>
        <v>1071122.3285175003</v>
      </c>
      <c r="N1904" s="98">
        <f>N320+'Emission factors'!$I$16*'GHG Estimation'!N716+'Emission factors'!$I$17*'GHG Estimation'!N1112</f>
        <v>1224537.55790625</v>
      </c>
      <c r="O1904" s="98">
        <f>O320+'Emission factors'!$I$16*'GHG Estimation'!O716+'Emission factors'!$I$17*'GHG Estimation'!O1112</f>
        <v>1189306.3407750002</v>
      </c>
      <c r="P1904" s="98">
        <f>P320+'Emission factors'!$I$16*'GHG Estimation'!P716+'Emission factors'!$I$17*'GHG Estimation'!P1112</f>
        <v>1250832.6451293752</v>
      </c>
      <c r="Q1904" s="98">
        <f>Q320+'Emission factors'!$I$16*'GHG Estimation'!Q716+'Emission factors'!$I$17*'GHG Estimation'!Q1112</f>
        <v>1385675.6567456252</v>
      </c>
      <c r="R1904" s="98">
        <f>R320+'Emission factors'!$I$16*'GHG Estimation'!R716+'Emission factors'!$I$17*'GHG Estimation'!R1112</f>
        <v>1505788.4420381251</v>
      </c>
      <c r="S1904" s="98">
        <f>S320+'Emission factors'!$I$16*'GHG Estimation'!S716+'Emission factors'!$I$17*'GHG Estimation'!S1112</f>
        <v>1467500.7418312503</v>
      </c>
      <c r="T1904" s="98">
        <f>T320+'Emission factors'!$I$16*'GHG Estimation'!T716+'Emission factors'!$I$17*'GHG Estimation'!T1112</f>
        <v>1454528.1877087504</v>
      </c>
      <c r="U1904" s="98">
        <f>U320+'Emission factors'!$I$16*'GHG Estimation'!U716+'Emission factors'!$I$17*'GHG Estimation'!U1112</f>
        <v>1397279.404198125</v>
      </c>
    </row>
    <row r="1905" spans="1:21" x14ac:dyDescent="0.25">
      <c r="A1905" s="92" t="s">
        <v>11</v>
      </c>
      <c r="B1905" s="92" t="s">
        <v>12</v>
      </c>
      <c r="C1905" s="92" t="s">
        <v>13</v>
      </c>
      <c r="D1905" s="92" t="s">
        <v>28</v>
      </c>
      <c r="E1905" s="92" t="s">
        <v>29</v>
      </c>
      <c r="G1905" s="92" t="s">
        <v>97</v>
      </c>
      <c r="H1905" s="92" t="s">
        <v>93</v>
      </c>
      <c r="I1905" s="88" t="s">
        <v>190</v>
      </c>
      <c r="L1905" s="98">
        <f>L321+'Emission factors'!$I$16*'GHG Estimation'!L717+'Emission factors'!$I$17*'GHG Estimation'!L1113</f>
        <v>0</v>
      </c>
      <c r="M1905" s="98">
        <f>M321+'Emission factors'!$I$16*'GHG Estimation'!M717+'Emission factors'!$I$17*'GHG Estimation'!M1113</f>
        <v>0</v>
      </c>
      <c r="N1905" s="98">
        <f>N321+'Emission factors'!$I$16*'GHG Estimation'!N717+'Emission factors'!$I$17*'GHG Estimation'!N1113</f>
        <v>0</v>
      </c>
      <c r="O1905" s="98">
        <f>O321+'Emission factors'!$I$16*'GHG Estimation'!O717+'Emission factors'!$I$17*'GHG Estimation'!O1113</f>
        <v>0</v>
      </c>
      <c r="P1905" s="98">
        <f>P321+'Emission factors'!$I$16*'GHG Estimation'!P717+'Emission factors'!$I$17*'GHG Estimation'!P1113</f>
        <v>0</v>
      </c>
      <c r="Q1905" s="98">
        <f>Q321+'Emission factors'!$I$16*'GHG Estimation'!Q717+'Emission factors'!$I$17*'GHG Estimation'!Q1113</f>
        <v>0</v>
      </c>
      <c r="R1905" s="98">
        <f>R321+'Emission factors'!$I$16*'GHG Estimation'!R717+'Emission factors'!$I$17*'GHG Estimation'!R1113</f>
        <v>0</v>
      </c>
      <c r="S1905" s="98">
        <f>S321+'Emission factors'!$I$16*'GHG Estimation'!S717+'Emission factors'!$I$17*'GHG Estimation'!S1113</f>
        <v>0</v>
      </c>
      <c r="T1905" s="98">
        <f>T321+'Emission factors'!$I$16*'GHG Estimation'!T717+'Emission factors'!$I$17*'GHG Estimation'!T1113</f>
        <v>618249.53082375007</v>
      </c>
      <c r="U1905" s="98">
        <f>U321+'Emission factors'!$I$16*'GHG Estimation'!U717+'Emission factors'!$I$17*'GHG Estimation'!U1113</f>
        <v>831868.92176062497</v>
      </c>
    </row>
    <row r="1906" spans="1:21" x14ac:dyDescent="0.25">
      <c r="A1906" s="92" t="s">
        <v>11</v>
      </c>
      <c r="B1906" s="92" t="s">
        <v>12</v>
      </c>
      <c r="C1906" s="92" t="s">
        <v>13</v>
      </c>
      <c r="D1906" s="92" t="s">
        <v>28</v>
      </c>
      <c r="E1906" s="92" t="s">
        <v>29</v>
      </c>
      <c r="G1906" s="92" t="s">
        <v>97</v>
      </c>
      <c r="H1906" s="92" t="s">
        <v>93</v>
      </c>
      <c r="I1906" s="88" t="s">
        <v>210</v>
      </c>
      <c r="L1906" s="98">
        <f>L322+'Emission factors'!$I$16*'GHG Estimation'!L718+'Emission factors'!$I$17*'GHG Estimation'!L1114</f>
        <v>8345.0543006250009</v>
      </c>
      <c r="M1906" s="98">
        <f>M322+'Emission factors'!$I$16*'GHG Estimation'!M718+'Emission factors'!$I$17*'GHG Estimation'!M1114</f>
        <v>11370.428133750002</v>
      </c>
      <c r="N1906" s="98">
        <f>N322+'Emission factors'!$I$16*'GHG Estimation'!N718+'Emission factors'!$I$17*'GHG Estimation'!N1114</f>
        <v>20493.213496875003</v>
      </c>
      <c r="O1906" s="98">
        <f>O322+'Emission factors'!$I$16*'GHG Estimation'!O718+'Emission factors'!$I$17*'GHG Estimation'!O1114</f>
        <v>23619.692368125001</v>
      </c>
      <c r="P1906" s="98">
        <f>P322+'Emission factors'!$I$16*'GHG Estimation'!P718+'Emission factors'!$I$17*'GHG Estimation'!P1114</f>
        <v>24762.957030000001</v>
      </c>
      <c r="Q1906" s="98">
        <f>Q322+'Emission factors'!$I$16*'GHG Estimation'!Q718+'Emission factors'!$I$17*'GHG Estimation'!Q1114</f>
        <v>26295.087223125003</v>
      </c>
      <c r="R1906" s="98">
        <f>R322+'Emission factors'!$I$16*'GHG Estimation'!R718+'Emission factors'!$I$17*'GHG Estimation'!R1114</f>
        <v>25828.448585625003</v>
      </c>
      <c r="S1906" s="98">
        <f>S322+'Emission factors'!$I$16*'GHG Estimation'!S718+'Emission factors'!$I$17*'GHG Estimation'!S1114</f>
        <v>18097.801824375001</v>
      </c>
      <c r="T1906" s="98">
        <f>T322+'Emission factors'!$I$16*'GHG Estimation'!T718+'Emission factors'!$I$17*'GHG Estimation'!T1114</f>
        <v>9037.2349462500006</v>
      </c>
      <c r="U1906" s="98">
        <f>U322+'Emission factors'!$I$16*'GHG Estimation'!U718+'Emission factors'!$I$17*'GHG Estimation'!U1114</f>
        <v>8033.9618756249984</v>
      </c>
    </row>
    <row r="1907" spans="1:21" x14ac:dyDescent="0.25">
      <c r="A1907" s="92" t="s">
        <v>11</v>
      </c>
      <c r="B1907" s="92" t="s">
        <v>12</v>
      </c>
      <c r="C1907" s="92" t="s">
        <v>13</v>
      </c>
      <c r="D1907" s="92" t="s">
        <v>28</v>
      </c>
      <c r="E1907" s="92" t="s">
        <v>29</v>
      </c>
      <c r="G1907" s="92" t="s">
        <v>97</v>
      </c>
      <c r="H1907" s="92" t="s">
        <v>93</v>
      </c>
      <c r="I1907" s="88" t="s">
        <v>199</v>
      </c>
      <c r="L1907" s="98">
        <f>L323+'Emission factors'!$I$16*'GHG Estimation'!L719+'Emission factors'!$I$17*'GHG Estimation'!L1115</f>
        <v>263378.62431562506</v>
      </c>
      <c r="M1907" s="98">
        <f>M323+'Emission factors'!$I$16*'GHG Estimation'!M719+'Emission factors'!$I$17*'GHG Estimation'!M1115</f>
        <v>243352.04945625001</v>
      </c>
      <c r="N1907" s="98">
        <f>N323+'Emission factors'!$I$16*'GHG Estimation'!N719+'Emission factors'!$I$17*'GHG Estimation'!N1115</f>
        <v>282767.45970374998</v>
      </c>
      <c r="O1907" s="98">
        <f>O323+'Emission factors'!$I$16*'GHG Estimation'!O719+'Emission factors'!$I$17*'GHG Estimation'!O1115</f>
        <v>318130.89111562492</v>
      </c>
      <c r="P1907" s="98">
        <f>P323+'Emission factors'!$I$16*'GHG Estimation'!P719+'Emission factors'!$I$17*'GHG Estimation'!P1115</f>
        <v>345421.47409874998</v>
      </c>
      <c r="Q1907" s="98">
        <f>Q323+'Emission factors'!$I$16*'GHG Estimation'!Q719+'Emission factors'!$I$17*'GHG Estimation'!Q1115</f>
        <v>366544.64975624997</v>
      </c>
      <c r="R1907" s="98">
        <f>R323+'Emission factors'!$I$16*'GHG Estimation'!R719+'Emission factors'!$I$17*'GHG Estimation'!R1115</f>
        <v>376779.59053875</v>
      </c>
      <c r="S1907" s="98">
        <f>S323+'Emission factors'!$I$16*'GHG Estimation'!S719+'Emission factors'!$I$17*'GHG Estimation'!S1115</f>
        <v>384035.82135187503</v>
      </c>
      <c r="T1907" s="98">
        <f>T323+'Emission factors'!$I$16*'GHG Estimation'!T719+'Emission factors'!$I$17*'GHG Estimation'!T1115</f>
        <v>384004.71210937505</v>
      </c>
      <c r="U1907" s="98">
        <f>U323+'Emission factors'!$I$16*'GHG Estimation'!U719+'Emission factors'!$I$17*'GHG Estimation'!U1115</f>
        <v>375294.124209375</v>
      </c>
    </row>
    <row r="1908" spans="1:21" x14ac:dyDescent="0.25">
      <c r="A1908" s="92" t="s">
        <v>11</v>
      </c>
      <c r="B1908" s="92" t="s">
        <v>12</v>
      </c>
      <c r="C1908" s="92" t="s">
        <v>13</v>
      </c>
      <c r="D1908" s="92" t="s">
        <v>28</v>
      </c>
      <c r="E1908" s="92" t="s">
        <v>29</v>
      </c>
      <c r="G1908" s="92" t="s">
        <v>97</v>
      </c>
      <c r="H1908" s="92" t="s">
        <v>93</v>
      </c>
      <c r="I1908" s="88" t="s">
        <v>233</v>
      </c>
      <c r="L1908" s="98">
        <f>L324+'Emission factors'!$I$16*'GHG Estimation'!L720+'Emission factors'!$I$17*'GHG Estimation'!L1116</f>
        <v>77.773106249999998</v>
      </c>
      <c r="M1908" s="98">
        <f>M324+'Emission factors'!$I$16*'GHG Estimation'!M720+'Emission factors'!$I$17*'GHG Estimation'!M1116</f>
        <v>769.95375187499997</v>
      </c>
      <c r="N1908" s="98">
        <f>N324+'Emission factors'!$I$16*'GHG Estimation'!N720+'Emission factors'!$I$17*'GHG Estimation'!N1116</f>
        <v>972.16382812500001</v>
      </c>
      <c r="O1908" s="98">
        <f>O324+'Emission factors'!$I$16*'GHG Estimation'!O720+'Emission factors'!$I$17*'GHG Estimation'!O1116</f>
        <v>1757.6722012500002</v>
      </c>
      <c r="P1908" s="98">
        <f>P324+'Emission factors'!$I$16*'GHG Estimation'!P720+'Emission factors'!$I$17*'GHG Estimation'!P1116</f>
        <v>2092.0965581250002</v>
      </c>
      <c r="Q1908" s="98">
        <f>Q324+'Emission factors'!$I$16*'GHG Estimation'!Q720+'Emission factors'!$I$17*'GHG Estimation'!Q1116</f>
        <v>3072.0376968750006</v>
      </c>
      <c r="R1908" s="98">
        <f>R324+'Emission factors'!$I$16*'GHG Estimation'!R720+'Emission factors'!$I$17*'GHG Estimation'!R1116</f>
        <v>5140.8023231250008</v>
      </c>
      <c r="S1908" s="98">
        <f>S324+'Emission factors'!$I$16*'GHG Estimation'!S720+'Emission factors'!$I$17*'GHG Estimation'!S1116</f>
        <v>7264.0081237500008</v>
      </c>
      <c r="T1908" s="98">
        <f>T324+'Emission factors'!$I$16*'GHG Estimation'!T720+'Emission factors'!$I$17*'GHG Estimation'!T1116</f>
        <v>7847.3064206249992</v>
      </c>
      <c r="U1908" s="98">
        <f>U324+'Emission factors'!$I$16*'GHG Estimation'!U720+'Emission factors'!$I$17*'GHG Estimation'!U1116</f>
        <v>6214.0711893750004</v>
      </c>
    </row>
    <row r="1909" spans="1:21" x14ac:dyDescent="0.25">
      <c r="A1909" s="92" t="s">
        <v>11</v>
      </c>
      <c r="B1909" s="92" t="s">
        <v>12</v>
      </c>
      <c r="C1909" s="92" t="s">
        <v>13</v>
      </c>
      <c r="D1909" s="92" t="s">
        <v>28</v>
      </c>
      <c r="E1909" s="92" t="s">
        <v>29</v>
      </c>
      <c r="G1909" s="92" t="s">
        <v>97</v>
      </c>
      <c r="H1909" s="92" t="s">
        <v>93</v>
      </c>
      <c r="I1909" s="88" t="s">
        <v>200</v>
      </c>
      <c r="L1909" s="98">
        <f>L325+'Emission factors'!$I$16*'GHG Estimation'!L721+'Emission factors'!$I$17*'GHG Estimation'!L1117</f>
        <v>456325.92361125007</v>
      </c>
      <c r="M1909" s="98">
        <f>M325+'Emission factors'!$I$16*'GHG Estimation'!M721+'Emission factors'!$I$17*'GHG Estimation'!M1117</f>
        <v>563800.57913812506</v>
      </c>
      <c r="N1909" s="98">
        <f>N325+'Emission factors'!$I$16*'GHG Estimation'!N721+'Emission factors'!$I$17*'GHG Estimation'!N1117</f>
        <v>630351.02615625004</v>
      </c>
      <c r="O1909" s="98">
        <f>O325+'Emission factors'!$I$16*'GHG Estimation'!O721+'Emission factors'!$I$17*'GHG Estimation'!O1117</f>
        <v>564990.50766375009</v>
      </c>
      <c r="P1909" s="98">
        <f>P325+'Emission factors'!$I$16*'GHG Estimation'!P721+'Emission factors'!$I$17*'GHG Estimation'!P1117</f>
        <v>513971.34996375011</v>
      </c>
      <c r="Q1909" s="98">
        <f>Q325+'Emission factors'!$I$16*'GHG Estimation'!Q721+'Emission factors'!$I$17*'GHG Estimation'!Q1117</f>
        <v>578857.45250812499</v>
      </c>
      <c r="R1909" s="98">
        <f>R325+'Emission factors'!$I$16*'GHG Estimation'!R721+'Emission factors'!$I$17*'GHG Estimation'!R1117</f>
        <v>634558.55120437499</v>
      </c>
      <c r="S1909" s="98">
        <f>S325+'Emission factors'!$I$16*'GHG Estimation'!S721+'Emission factors'!$I$17*'GHG Estimation'!S1117</f>
        <v>624479.15663437499</v>
      </c>
      <c r="T1909" s="98">
        <f>T325+'Emission factors'!$I$16*'GHG Estimation'!T721+'Emission factors'!$I$17*'GHG Estimation'!T1117</f>
        <v>612929.85035624995</v>
      </c>
      <c r="U1909" s="98">
        <f>U325+'Emission factors'!$I$16*'GHG Estimation'!U721+'Emission factors'!$I$17*'GHG Estimation'!U1117</f>
        <v>651839.73541312502</v>
      </c>
    </row>
    <row r="1910" spans="1:21" x14ac:dyDescent="0.25">
      <c r="A1910" s="92" t="s">
        <v>11</v>
      </c>
      <c r="B1910" s="92" t="s">
        <v>12</v>
      </c>
      <c r="C1910" s="92" t="s">
        <v>13</v>
      </c>
      <c r="D1910" s="92" t="s">
        <v>30</v>
      </c>
      <c r="E1910" s="92" t="s">
        <v>44</v>
      </c>
      <c r="G1910" s="92" t="s">
        <v>97</v>
      </c>
      <c r="H1910" s="92" t="s">
        <v>93</v>
      </c>
      <c r="I1910" s="88" t="s">
        <v>203</v>
      </c>
      <c r="J1910" s="92" t="s">
        <v>13</v>
      </c>
      <c r="L1910" s="98">
        <f>L326+'Emission factors'!$I$16*'GHG Estimation'!L722+'Emission factors'!$I$17*'GHG Estimation'!L1118</f>
        <v>19548.90801626</v>
      </c>
      <c r="M1910" s="98">
        <f>M326+'Emission factors'!$I$16*'GHG Estimation'!M722+'Emission factors'!$I$17*'GHG Estimation'!M1118</f>
        <v>21533.157501239992</v>
      </c>
      <c r="N1910" s="98">
        <f>N326+'Emission factors'!$I$16*'GHG Estimation'!N722+'Emission factors'!$I$17*'GHG Estimation'!N1118</f>
        <v>20947.134183919999</v>
      </c>
      <c r="O1910" s="98">
        <f>O326+'Emission factors'!$I$16*'GHG Estimation'!O722+'Emission factors'!$I$17*'GHG Estimation'!O1118</f>
        <v>14367.748674299994</v>
      </c>
      <c r="P1910" s="98">
        <f>P326+'Emission factors'!$I$16*'GHG Estimation'!P722+'Emission factors'!$I$17*'GHG Estimation'!P1118</f>
        <v>6643.7172222399986</v>
      </c>
      <c r="Q1910" s="98">
        <f>Q326+'Emission factors'!$I$16*'GHG Estimation'!Q722+'Emission factors'!$I$17*'GHG Estimation'!Q1118</f>
        <v>2581.049342759999</v>
      </c>
      <c r="R1910" s="98">
        <f>R326+'Emission factors'!$I$16*'GHG Estimation'!R722+'Emission factors'!$I$17*'GHG Estimation'!R1118</f>
        <v>1568.6297143999998</v>
      </c>
      <c r="S1910" s="98">
        <f>S326+'Emission factors'!$I$16*'GHG Estimation'!S722+'Emission factors'!$I$17*'GHG Estimation'!S1118</f>
        <v>368.69508661999998</v>
      </c>
      <c r="T1910" s="98">
        <f>T326+'Emission factors'!$I$16*'GHG Estimation'!T722+'Emission factors'!$I$17*'GHG Estimation'!T1118</f>
        <v>0</v>
      </c>
      <c r="U1910" s="98">
        <f>U326+'Emission factors'!$I$16*'GHG Estimation'!U722+'Emission factors'!$I$17*'GHG Estimation'!U1118</f>
        <v>0</v>
      </c>
    </row>
    <row r="1911" spans="1:21" x14ac:dyDescent="0.25">
      <c r="A1911" s="92" t="s">
        <v>11</v>
      </c>
      <c r="B1911" s="92" t="s">
        <v>12</v>
      </c>
      <c r="C1911" s="92" t="s">
        <v>13</v>
      </c>
      <c r="D1911" s="92" t="s">
        <v>30</v>
      </c>
      <c r="E1911" s="92" t="s">
        <v>44</v>
      </c>
      <c r="G1911" s="92" t="s">
        <v>97</v>
      </c>
      <c r="H1911" s="92" t="s">
        <v>93</v>
      </c>
      <c r="I1911" s="88" t="s">
        <v>227</v>
      </c>
      <c r="L1911" s="98">
        <f>L327+'Emission factors'!$I$16*'GHG Estimation'!L723+'Emission factors'!$I$17*'GHG Estimation'!L1119</f>
        <v>0</v>
      </c>
      <c r="M1911" s="98">
        <f>M327+'Emission factors'!$I$16*'GHG Estimation'!M723+'Emission factors'!$I$17*'GHG Estimation'!M1119</f>
        <v>0</v>
      </c>
      <c r="N1911" s="98">
        <f>N327+'Emission factors'!$I$16*'GHG Estimation'!N723+'Emission factors'!$I$17*'GHG Estimation'!N1119</f>
        <v>0</v>
      </c>
      <c r="O1911" s="98">
        <f>O327+'Emission factors'!$I$16*'GHG Estimation'!O723+'Emission factors'!$I$17*'GHG Estimation'!O1119</f>
        <v>0</v>
      </c>
      <c r="P1911" s="98">
        <f>P327+'Emission factors'!$I$16*'GHG Estimation'!P723+'Emission factors'!$I$17*'GHG Estimation'!P1119</f>
        <v>0</v>
      </c>
      <c r="Q1911" s="98">
        <f>Q327+'Emission factors'!$I$16*'GHG Estimation'!Q723+'Emission factors'!$I$17*'GHG Estimation'!Q1119</f>
        <v>0</v>
      </c>
      <c r="R1911" s="98">
        <f>R327+'Emission factors'!$I$16*'GHG Estimation'!R723+'Emission factors'!$I$17*'GHG Estimation'!R1119</f>
        <v>0</v>
      </c>
      <c r="S1911" s="98">
        <f>S327+'Emission factors'!$I$16*'GHG Estimation'!S723+'Emission factors'!$I$17*'GHG Estimation'!S1119</f>
        <v>0</v>
      </c>
      <c r="T1911" s="98">
        <f>T327+'Emission factors'!$I$16*'GHG Estimation'!T723+'Emission factors'!$I$17*'GHG Estimation'!T1119</f>
        <v>0</v>
      </c>
      <c r="U1911" s="98">
        <f>U327+'Emission factors'!$I$16*'GHG Estimation'!U723+'Emission factors'!$I$17*'GHG Estimation'!U1119</f>
        <v>0</v>
      </c>
    </row>
    <row r="1912" spans="1:21" x14ac:dyDescent="0.25">
      <c r="A1912" s="92" t="s">
        <v>11</v>
      </c>
      <c r="B1912" s="92" t="s">
        <v>12</v>
      </c>
      <c r="C1912" s="92" t="s">
        <v>13</v>
      </c>
      <c r="D1912" s="92" t="s">
        <v>30</v>
      </c>
      <c r="E1912" s="92" t="s">
        <v>44</v>
      </c>
      <c r="G1912" s="92" t="s">
        <v>97</v>
      </c>
      <c r="H1912" s="92" t="s">
        <v>93</v>
      </c>
      <c r="I1912" s="88" t="s">
        <v>191</v>
      </c>
      <c r="L1912" s="98">
        <f>L328+'Emission factors'!$I$16*'GHG Estimation'!L724+'Emission factors'!$I$17*'GHG Estimation'!L1120</f>
        <v>0</v>
      </c>
      <c r="M1912" s="98">
        <f>M328+'Emission factors'!$I$16*'GHG Estimation'!M724+'Emission factors'!$I$17*'GHG Estimation'!M1120</f>
        <v>0</v>
      </c>
      <c r="N1912" s="98">
        <f>N328+'Emission factors'!$I$16*'GHG Estimation'!N724+'Emission factors'!$I$17*'GHG Estimation'!N1120</f>
        <v>0</v>
      </c>
      <c r="O1912" s="98">
        <f>O328+'Emission factors'!$I$16*'GHG Estimation'!O724+'Emission factors'!$I$17*'GHG Estimation'!O1120</f>
        <v>0</v>
      </c>
      <c r="P1912" s="98">
        <f>P328+'Emission factors'!$I$16*'GHG Estimation'!P724+'Emission factors'!$I$17*'GHG Estimation'!P1120</f>
        <v>0</v>
      </c>
      <c r="Q1912" s="98">
        <f>Q328+'Emission factors'!$I$16*'GHG Estimation'!Q724+'Emission factors'!$I$17*'GHG Estimation'!Q1120</f>
        <v>0</v>
      </c>
      <c r="R1912" s="98">
        <f>R328+'Emission factors'!$I$16*'GHG Estimation'!R724+'Emission factors'!$I$17*'GHG Estimation'!R1120</f>
        <v>0</v>
      </c>
      <c r="S1912" s="98">
        <f>S328+'Emission factors'!$I$16*'GHG Estimation'!S724+'Emission factors'!$I$17*'GHG Estimation'!S1120</f>
        <v>0</v>
      </c>
      <c r="T1912" s="98">
        <f>T328+'Emission factors'!$I$16*'GHG Estimation'!T724+'Emission factors'!$I$17*'GHG Estimation'!T1120</f>
        <v>0</v>
      </c>
      <c r="U1912" s="98">
        <f>U328+'Emission factors'!$I$16*'GHG Estimation'!U724+'Emission factors'!$I$17*'GHG Estimation'!U1120</f>
        <v>0</v>
      </c>
    </row>
    <row r="1913" spans="1:21" x14ac:dyDescent="0.25">
      <c r="A1913" s="92" t="s">
        <v>11</v>
      </c>
      <c r="B1913" s="92" t="s">
        <v>12</v>
      </c>
      <c r="C1913" s="92" t="s">
        <v>13</v>
      </c>
      <c r="D1913" s="92" t="s">
        <v>30</v>
      </c>
      <c r="E1913" s="92" t="s">
        <v>44</v>
      </c>
      <c r="G1913" s="92" t="s">
        <v>97</v>
      </c>
      <c r="H1913" s="92" t="s">
        <v>93</v>
      </c>
      <c r="I1913" s="88" t="s">
        <v>192</v>
      </c>
      <c r="L1913" s="98">
        <f>L329+'Emission factors'!$I$16*'GHG Estimation'!L725+'Emission factors'!$I$17*'GHG Estimation'!L1121</f>
        <v>0</v>
      </c>
      <c r="M1913" s="98">
        <f>M329+'Emission factors'!$I$16*'GHG Estimation'!M725+'Emission factors'!$I$17*'GHG Estimation'!M1121</f>
        <v>0</v>
      </c>
      <c r="N1913" s="98">
        <f>N329+'Emission factors'!$I$16*'GHG Estimation'!N725+'Emission factors'!$I$17*'GHG Estimation'!N1121</f>
        <v>0</v>
      </c>
      <c r="O1913" s="98">
        <f>O329+'Emission factors'!$I$16*'GHG Estimation'!O725+'Emission factors'!$I$17*'GHG Estimation'!O1121</f>
        <v>0</v>
      </c>
      <c r="P1913" s="98">
        <f>P329+'Emission factors'!$I$16*'GHG Estimation'!P725+'Emission factors'!$I$17*'GHG Estimation'!P1121</f>
        <v>0</v>
      </c>
      <c r="Q1913" s="98">
        <f>Q329+'Emission factors'!$I$16*'GHG Estimation'!Q725+'Emission factors'!$I$17*'GHG Estimation'!Q1121</f>
        <v>0</v>
      </c>
      <c r="R1913" s="98">
        <f>R329+'Emission factors'!$I$16*'GHG Estimation'!R725+'Emission factors'!$I$17*'GHG Estimation'!R1121</f>
        <v>0</v>
      </c>
      <c r="S1913" s="98">
        <f>S329+'Emission factors'!$I$16*'GHG Estimation'!S725+'Emission factors'!$I$17*'GHG Estimation'!S1121</f>
        <v>0</v>
      </c>
      <c r="T1913" s="98">
        <f>T329+'Emission factors'!$I$16*'GHG Estimation'!T725+'Emission factors'!$I$17*'GHG Estimation'!T1121</f>
        <v>0</v>
      </c>
      <c r="U1913" s="98">
        <f>U329+'Emission factors'!$I$16*'GHG Estimation'!U725+'Emission factors'!$I$17*'GHG Estimation'!U1121</f>
        <v>0</v>
      </c>
    </row>
    <row r="1914" spans="1:21" x14ac:dyDescent="0.25">
      <c r="A1914" s="92" t="s">
        <v>11</v>
      </c>
      <c r="B1914" s="92" t="s">
        <v>12</v>
      </c>
      <c r="C1914" s="92" t="s">
        <v>13</v>
      </c>
      <c r="D1914" s="92" t="s">
        <v>30</v>
      </c>
      <c r="E1914" s="92" t="s">
        <v>44</v>
      </c>
      <c r="G1914" s="92" t="s">
        <v>97</v>
      </c>
      <c r="H1914" s="92" t="s">
        <v>93</v>
      </c>
      <c r="I1914" s="88" t="s">
        <v>206</v>
      </c>
      <c r="L1914" s="98">
        <f>L330+'Emission factors'!$I$16*'GHG Estimation'!L726+'Emission factors'!$I$17*'GHG Estimation'!L1122</f>
        <v>0</v>
      </c>
      <c r="M1914" s="98">
        <f>M330+'Emission factors'!$I$16*'GHG Estimation'!M726+'Emission factors'!$I$17*'GHG Estimation'!M1122</f>
        <v>0</v>
      </c>
      <c r="N1914" s="98">
        <f>N330+'Emission factors'!$I$16*'GHG Estimation'!N726+'Emission factors'!$I$17*'GHG Estimation'!N1122</f>
        <v>0</v>
      </c>
      <c r="O1914" s="98">
        <f>O330+'Emission factors'!$I$16*'GHG Estimation'!O726+'Emission factors'!$I$17*'GHG Estimation'!O1122</f>
        <v>0</v>
      </c>
      <c r="P1914" s="98">
        <f>P330+'Emission factors'!$I$16*'GHG Estimation'!P726+'Emission factors'!$I$17*'GHG Estimation'!P1122</f>
        <v>0</v>
      </c>
      <c r="Q1914" s="98">
        <f>Q330+'Emission factors'!$I$16*'GHG Estimation'!Q726+'Emission factors'!$I$17*'GHG Estimation'!Q1122</f>
        <v>0</v>
      </c>
      <c r="R1914" s="98">
        <f>R330+'Emission factors'!$I$16*'GHG Estimation'!R726+'Emission factors'!$I$17*'GHG Estimation'!R1122</f>
        <v>0</v>
      </c>
      <c r="S1914" s="98">
        <f>S330+'Emission factors'!$I$16*'GHG Estimation'!S726+'Emission factors'!$I$17*'GHG Estimation'!S1122</f>
        <v>0</v>
      </c>
      <c r="T1914" s="98">
        <f>T330+'Emission factors'!$I$16*'GHG Estimation'!T726+'Emission factors'!$I$17*'GHG Estimation'!T1122</f>
        <v>0</v>
      </c>
      <c r="U1914" s="98">
        <f>U330+'Emission factors'!$I$16*'GHG Estimation'!U726+'Emission factors'!$I$17*'GHG Estimation'!U1122</f>
        <v>0</v>
      </c>
    </row>
    <row r="1915" spans="1:21" x14ac:dyDescent="0.25">
      <c r="A1915" s="92" t="s">
        <v>11</v>
      </c>
      <c r="B1915" s="92" t="s">
        <v>12</v>
      </c>
      <c r="C1915" s="92" t="s">
        <v>13</v>
      </c>
      <c r="D1915" s="92" t="s">
        <v>30</v>
      </c>
      <c r="E1915" s="92" t="s">
        <v>44</v>
      </c>
      <c r="G1915" s="92" t="s">
        <v>97</v>
      </c>
      <c r="H1915" s="92" t="s">
        <v>93</v>
      </c>
      <c r="I1915" s="88" t="s">
        <v>220</v>
      </c>
      <c r="L1915" s="98">
        <f>L331+'Emission factors'!$I$16*'GHG Estimation'!L727+'Emission factors'!$I$17*'GHG Estimation'!L1123</f>
        <v>0</v>
      </c>
      <c r="M1915" s="98">
        <f>M331+'Emission factors'!$I$16*'GHG Estimation'!M727+'Emission factors'!$I$17*'GHG Estimation'!M1123</f>
        <v>0</v>
      </c>
      <c r="N1915" s="98">
        <f>N331+'Emission factors'!$I$16*'GHG Estimation'!N727+'Emission factors'!$I$17*'GHG Estimation'!N1123</f>
        <v>0</v>
      </c>
      <c r="O1915" s="98">
        <f>O331+'Emission factors'!$I$16*'GHG Estimation'!O727+'Emission factors'!$I$17*'GHG Estimation'!O1123</f>
        <v>0</v>
      </c>
      <c r="P1915" s="98">
        <f>P331+'Emission factors'!$I$16*'GHG Estimation'!P727+'Emission factors'!$I$17*'GHG Estimation'!P1123</f>
        <v>0</v>
      </c>
      <c r="Q1915" s="98">
        <f>Q331+'Emission factors'!$I$16*'GHG Estimation'!Q727+'Emission factors'!$I$17*'GHG Estimation'!Q1123</f>
        <v>0</v>
      </c>
      <c r="R1915" s="98">
        <f>R331+'Emission factors'!$I$16*'GHG Estimation'!R727+'Emission factors'!$I$17*'GHG Estimation'!R1123</f>
        <v>0</v>
      </c>
      <c r="S1915" s="98">
        <f>S331+'Emission factors'!$I$16*'GHG Estimation'!S727+'Emission factors'!$I$17*'GHG Estimation'!S1123</f>
        <v>0</v>
      </c>
      <c r="T1915" s="98">
        <f>T331+'Emission factors'!$I$16*'GHG Estimation'!T727+'Emission factors'!$I$17*'GHG Estimation'!T1123</f>
        <v>0</v>
      </c>
      <c r="U1915" s="98">
        <f>U331+'Emission factors'!$I$16*'GHG Estimation'!U727+'Emission factors'!$I$17*'GHG Estimation'!U1123</f>
        <v>0</v>
      </c>
    </row>
    <row r="1916" spans="1:21" x14ac:dyDescent="0.25">
      <c r="A1916" s="92" t="s">
        <v>11</v>
      </c>
      <c r="B1916" s="92" t="s">
        <v>12</v>
      </c>
      <c r="C1916" s="92" t="s">
        <v>13</v>
      </c>
      <c r="D1916" s="92" t="s">
        <v>30</v>
      </c>
      <c r="E1916" s="92" t="s">
        <v>44</v>
      </c>
      <c r="G1916" s="92" t="s">
        <v>97</v>
      </c>
      <c r="H1916" s="92" t="s">
        <v>93</v>
      </c>
      <c r="I1916" s="88" t="s">
        <v>193</v>
      </c>
      <c r="L1916" s="98">
        <f>L332+'Emission factors'!$I$16*'GHG Estimation'!L728+'Emission factors'!$I$17*'GHG Estimation'!L1124</f>
        <v>0</v>
      </c>
      <c r="M1916" s="98">
        <f>M332+'Emission factors'!$I$16*'GHG Estimation'!M728+'Emission factors'!$I$17*'GHG Estimation'!M1124</f>
        <v>0</v>
      </c>
      <c r="N1916" s="98">
        <f>N332+'Emission factors'!$I$16*'GHG Estimation'!N728+'Emission factors'!$I$17*'GHG Estimation'!N1124</f>
        <v>0</v>
      </c>
      <c r="O1916" s="98">
        <f>O332+'Emission factors'!$I$16*'GHG Estimation'!O728+'Emission factors'!$I$17*'GHG Estimation'!O1124</f>
        <v>0</v>
      </c>
      <c r="P1916" s="98">
        <f>P332+'Emission factors'!$I$16*'GHG Estimation'!P728+'Emission factors'!$I$17*'GHG Estimation'!P1124</f>
        <v>0</v>
      </c>
      <c r="Q1916" s="98">
        <f>Q332+'Emission factors'!$I$16*'GHG Estimation'!Q728+'Emission factors'!$I$17*'GHG Estimation'!Q1124</f>
        <v>0</v>
      </c>
      <c r="R1916" s="98">
        <f>R332+'Emission factors'!$I$16*'GHG Estimation'!R728+'Emission factors'!$I$17*'GHG Estimation'!R1124</f>
        <v>0</v>
      </c>
      <c r="S1916" s="98">
        <f>S332+'Emission factors'!$I$16*'GHG Estimation'!S728+'Emission factors'!$I$17*'GHG Estimation'!S1124</f>
        <v>0</v>
      </c>
      <c r="T1916" s="98">
        <f>T332+'Emission factors'!$I$16*'GHG Estimation'!T728+'Emission factors'!$I$17*'GHG Estimation'!T1124</f>
        <v>0</v>
      </c>
      <c r="U1916" s="98">
        <f>U332+'Emission factors'!$I$16*'GHG Estimation'!U728+'Emission factors'!$I$17*'GHG Estimation'!U1124</f>
        <v>0</v>
      </c>
    </row>
    <row r="1917" spans="1:21" x14ac:dyDescent="0.25">
      <c r="A1917" s="92" t="s">
        <v>11</v>
      </c>
      <c r="B1917" s="92" t="s">
        <v>12</v>
      </c>
      <c r="C1917" s="92" t="s">
        <v>13</v>
      </c>
      <c r="D1917" s="92" t="s">
        <v>30</v>
      </c>
      <c r="E1917" s="92" t="s">
        <v>44</v>
      </c>
      <c r="G1917" s="92" t="s">
        <v>97</v>
      </c>
      <c r="H1917" s="92" t="s">
        <v>93</v>
      </c>
      <c r="I1917" s="88" t="s">
        <v>259</v>
      </c>
      <c r="L1917" s="98">
        <f>L333+'Emission factors'!$I$16*'GHG Estimation'!L729+'Emission factors'!$I$17*'GHG Estimation'!L1125</f>
        <v>0</v>
      </c>
      <c r="M1917" s="98">
        <f>M333+'Emission factors'!$I$16*'GHG Estimation'!M729+'Emission factors'!$I$17*'GHG Estimation'!M1125</f>
        <v>0</v>
      </c>
      <c r="N1917" s="98">
        <f>N333+'Emission factors'!$I$16*'GHG Estimation'!N729+'Emission factors'!$I$17*'GHG Estimation'!N1125</f>
        <v>0</v>
      </c>
      <c r="O1917" s="98">
        <f>O333+'Emission factors'!$I$16*'GHG Estimation'!O729+'Emission factors'!$I$17*'GHG Estimation'!O1125</f>
        <v>0</v>
      </c>
      <c r="P1917" s="98">
        <f>P333+'Emission factors'!$I$16*'GHG Estimation'!P729+'Emission factors'!$I$17*'GHG Estimation'!P1125</f>
        <v>0</v>
      </c>
      <c r="Q1917" s="98">
        <f>Q333+'Emission factors'!$I$16*'GHG Estimation'!Q729+'Emission factors'!$I$17*'GHG Estimation'!Q1125</f>
        <v>0</v>
      </c>
      <c r="R1917" s="98">
        <f>R333+'Emission factors'!$I$16*'GHG Estimation'!R729+'Emission factors'!$I$17*'GHG Estimation'!R1125</f>
        <v>0</v>
      </c>
      <c r="S1917" s="98">
        <f>S333+'Emission factors'!$I$16*'GHG Estimation'!S729+'Emission factors'!$I$17*'GHG Estimation'!S1125</f>
        <v>0</v>
      </c>
      <c r="T1917" s="98">
        <f>T333+'Emission factors'!$I$16*'GHG Estimation'!T729+'Emission factors'!$I$17*'GHG Estimation'!T1125</f>
        <v>0</v>
      </c>
      <c r="U1917" s="98">
        <f>U333+'Emission factors'!$I$16*'GHG Estimation'!U729+'Emission factors'!$I$17*'GHG Estimation'!U1125</f>
        <v>0</v>
      </c>
    </row>
    <row r="1918" spans="1:21" x14ac:dyDescent="0.25">
      <c r="A1918" s="92" t="s">
        <v>11</v>
      </c>
      <c r="B1918" s="92" t="s">
        <v>12</v>
      </c>
      <c r="C1918" s="92" t="s">
        <v>13</v>
      </c>
      <c r="D1918" s="92" t="s">
        <v>30</v>
      </c>
      <c r="E1918" s="92" t="s">
        <v>44</v>
      </c>
      <c r="G1918" s="92" t="s">
        <v>97</v>
      </c>
      <c r="H1918" s="92" t="s">
        <v>93</v>
      </c>
      <c r="I1918" s="88" t="s">
        <v>223</v>
      </c>
      <c r="L1918" s="98">
        <f>L334+'Emission factors'!$I$16*'GHG Estimation'!L730+'Emission factors'!$I$17*'GHG Estimation'!L1126</f>
        <v>0</v>
      </c>
      <c r="M1918" s="98">
        <f>M334+'Emission factors'!$I$16*'GHG Estimation'!M730+'Emission factors'!$I$17*'GHG Estimation'!M1126</f>
        <v>0</v>
      </c>
      <c r="N1918" s="98">
        <f>N334+'Emission factors'!$I$16*'GHG Estimation'!N730+'Emission factors'!$I$17*'GHG Estimation'!N1126</f>
        <v>0</v>
      </c>
      <c r="O1918" s="98">
        <f>O334+'Emission factors'!$I$16*'GHG Estimation'!O730+'Emission factors'!$I$17*'GHG Estimation'!O1126</f>
        <v>0</v>
      </c>
      <c r="P1918" s="98">
        <f>P334+'Emission factors'!$I$16*'GHG Estimation'!P730+'Emission factors'!$I$17*'GHG Estimation'!P1126</f>
        <v>0</v>
      </c>
      <c r="Q1918" s="98">
        <f>Q334+'Emission factors'!$I$16*'GHG Estimation'!Q730+'Emission factors'!$I$17*'GHG Estimation'!Q1126</f>
        <v>0</v>
      </c>
      <c r="R1918" s="98">
        <f>R334+'Emission factors'!$I$16*'GHG Estimation'!R730+'Emission factors'!$I$17*'GHG Estimation'!R1126</f>
        <v>0</v>
      </c>
      <c r="S1918" s="98">
        <f>S334+'Emission factors'!$I$16*'GHG Estimation'!S730+'Emission factors'!$I$17*'GHG Estimation'!S1126</f>
        <v>0</v>
      </c>
      <c r="T1918" s="98">
        <f>T334+'Emission factors'!$I$16*'GHG Estimation'!T730+'Emission factors'!$I$17*'GHG Estimation'!T1126</f>
        <v>0</v>
      </c>
      <c r="U1918" s="98">
        <f>U334+'Emission factors'!$I$16*'GHG Estimation'!U730+'Emission factors'!$I$17*'GHG Estimation'!U1126</f>
        <v>0</v>
      </c>
    </row>
    <row r="1919" spans="1:21" x14ac:dyDescent="0.25">
      <c r="A1919" s="92" t="s">
        <v>11</v>
      </c>
      <c r="B1919" s="92" t="s">
        <v>12</v>
      </c>
      <c r="C1919" s="92" t="s">
        <v>13</v>
      </c>
      <c r="D1919" s="92" t="s">
        <v>30</v>
      </c>
      <c r="E1919" s="92" t="s">
        <v>44</v>
      </c>
      <c r="G1919" s="92" t="s">
        <v>97</v>
      </c>
      <c r="H1919" s="92" t="s">
        <v>93</v>
      </c>
      <c r="I1919" s="88" t="s">
        <v>221</v>
      </c>
      <c r="L1919" s="98">
        <f>L335+'Emission factors'!$I$16*'GHG Estimation'!L731+'Emission factors'!$I$17*'GHG Estimation'!L1127</f>
        <v>0</v>
      </c>
      <c r="M1919" s="98">
        <f>M335+'Emission factors'!$I$16*'GHG Estimation'!M731+'Emission factors'!$I$17*'GHG Estimation'!M1127</f>
        <v>0</v>
      </c>
      <c r="N1919" s="98">
        <f>N335+'Emission factors'!$I$16*'GHG Estimation'!N731+'Emission factors'!$I$17*'GHG Estimation'!N1127</f>
        <v>0</v>
      </c>
      <c r="O1919" s="98">
        <f>O335+'Emission factors'!$I$16*'GHG Estimation'!O731+'Emission factors'!$I$17*'GHG Estimation'!O1127</f>
        <v>0</v>
      </c>
      <c r="P1919" s="98">
        <f>P335+'Emission factors'!$I$16*'GHG Estimation'!P731+'Emission factors'!$I$17*'GHG Estimation'!P1127</f>
        <v>0</v>
      </c>
      <c r="Q1919" s="98">
        <f>Q335+'Emission factors'!$I$16*'GHG Estimation'!Q731+'Emission factors'!$I$17*'GHG Estimation'!Q1127</f>
        <v>0</v>
      </c>
      <c r="R1919" s="98">
        <f>R335+'Emission factors'!$I$16*'GHG Estimation'!R731+'Emission factors'!$I$17*'GHG Estimation'!R1127</f>
        <v>0</v>
      </c>
      <c r="S1919" s="98">
        <f>S335+'Emission factors'!$I$16*'GHG Estimation'!S731+'Emission factors'!$I$17*'GHG Estimation'!S1127</f>
        <v>0</v>
      </c>
      <c r="T1919" s="98">
        <f>T335+'Emission factors'!$I$16*'GHG Estimation'!T731+'Emission factors'!$I$17*'GHG Estimation'!T1127</f>
        <v>0</v>
      </c>
      <c r="U1919" s="98">
        <f>U335+'Emission factors'!$I$16*'GHG Estimation'!U731+'Emission factors'!$I$17*'GHG Estimation'!U1127</f>
        <v>0</v>
      </c>
    </row>
    <row r="1920" spans="1:21" x14ac:dyDescent="0.25">
      <c r="A1920" s="92" t="s">
        <v>11</v>
      </c>
      <c r="B1920" s="92" t="s">
        <v>12</v>
      </c>
      <c r="C1920" s="92" t="s">
        <v>13</v>
      </c>
      <c r="D1920" s="92" t="s">
        <v>30</v>
      </c>
      <c r="E1920" s="92" t="s">
        <v>44</v>
      </c>
      <c r="G1920" s="92" t="s">
        <v>97</v>
      </c>
      <c r="H1920" s="92" t="s">
        <v>93</v>
      </c>
      <c r="I1920" s="88" t="s">
        <v>222</v>
      </c>
      <c r="L1920" s="98">
        <f>L336+'Emission factors'!$I$16*'GHG Estimation'!L732+'Emission factors'!$I$17*'GHG Estimation'!L1128</f>
        <v>2567.7324465799998</v>
      </c>
      <c r="M1920" s="98">
        <f>M336+'Emission factors'!$I$16*'GHG Estimation'!M732+'Emission factors'!$I$17*'GHG Estimation'!M1128</f>
        <v>646.28886307999983</v>
      </c>
      <c r="N1920" s="98">
        <f>N336+'Emission factors'!$I$16*'GHG Estimation'!N732+'Emission factors'!$I$17*'GHG Estimation'!N1128</f>
        <v>286.24536527999999</v>
      </c>
      <c r="O1920" s="98">
        <f>O336+'Emission factors'!$I$16*'GHG Estimation'!O732+'Emission factors'!$I$17*'GHG Estimation'!O1128</f>
        <v>1444.94314958</v>
      </c>
      <c r="P1920" s="98">
        <f>P336+'Emission factors'!$I$16*'GHG Estimation'!P732+'Emission factors'!$I$17*'GHG Estimation'!P1128</f>
        <v>449.84267593999994</v>
      </c>
      <c r="Q1920" s="98">
        <f>Q336+'Emission factors'!$I$16*'GHG Estimation'!Q732+'Emission factors'!$I$17*'GHG Estimation'!Q1128</f>
        <v>0</v>
      </c>
      <c r="R1920" s="98">
        <f>R336+'Emission factors'!$I$16*'GHG Estimation'!R732+'Emission factors'!$I$17*'GHG Estimation'!R1128</f>
        <v>0</v>
      </c>
      <c r="S1920" s="98">
        <f>S336+'Emission factors'!$I$16*'GHG Estimation'!S732+'Emission factors'!$I$17*'GHG Estimation'!S1128</f>
        <v>0</v>
      </c>
      <c r="T1920" s="98">
        <f>T336+'Emission factors'!$I$16*'GHG Estimation'!T732+'Emission factors'!$I$17*'GHG Estimation'!T1128</f>
        <v>0</v>
      </c>
      <c r="U1920" s="98">
        <f>U336+'Emission factors'!$I$16*'GHG Estimation'!U732+'Emission factors'!$I$17*'GHG Estimation'!U1128</f>
        <v>0</v>
      </c>
    </row>
    <row r="1921" spans="1:21" x14ac:dyDescent="0.25">
      <c r="A1921" s="92" t="s">
        <v>11</v>
      </c>
      <c r="B1921" s="92" t="s">
        <v>12</v>
      </c>
      <c r="C1921" s="92" t="s">
        <v>13</v>
      </c>
      <c r="D1921" s="92" t="s">
        <v>30</v>
      </c>
      <c r="E1921" s="92" t="s">
        <v>44</v>
      </c>
      <c r="G1921" s="92" t="s">
        <v>97</v>
      </c>
      <c r="H1921" s="92" t="s">
        <v>93</v>
      </c>
      <c r="I1921" s="88" t="s">
        <v>201</v>
      </c>
      <c r="L1921" s="98">
        <f>L337+'Emission factors'!$I$16*'GHG Estimation'!L733+'Emission factors'!$I$17*'GHG Estimation'!L1129</f>
        <v>9381.5656281200008</v>
      </c>
      <c r="M1921" s="98">
        <f>M337+'Emission factors'!$I$16*'GHG Estimation'!M733+'Emission factors'!$I$17*'GHG Estimation'!M1129</f>
        <v>3577.0045901799995</v>
      </c>
      <c r="N1921" s="98">
        <f>N337+'Emission factors'!$I$16*'GHG Estimation'!N733+'Emission factors'!$I$17*'GHG Estimation'!N1129</f>
        <v>2078.3464976399996</v>
      </c>
      <c r="O1921" s="98">
        <f>O337+'Emission factors'!$I$16*'GHG Estimation'!O733+'Emission factors'!$I$17*'GHG Estimation'!O1129</f>
        <v>1422.5512719599999</v>
      </c>
      <c r="P1921" s="98">
        <f>P337+'Emission factors'!$I$16*'GHG Estimation'!P733+'Emission factors'!$I$17*'GHG Estimation'!P1129</f>
        <v>479.13665211999995</v>
      </c>
      <c r="Q1921" s="98">
        <f>Q337+'Emission factors'!$I$16*'GHG Estimation'!Q733+'Emission factors'!$I$17*'GHG Estimation'!Q1129</f>
        <v>111.78364022</v>
      </c>
      <c r="R1921" s="98">
        <f>R337+'Emission factors'!$I$16*'GHG Estimation'!R733+'Emission factors'!$I$17*'GHG Estimation'!R1129</f>
        <v>20.450662399999999</v>
      </c>
      <c r="S1921" s="98">
        <f>S337+'Emission factors'!$I$16*'GHG Estimation'!S733+'Emission factors'!$I$17*'GHG Estimation'!S1129</f>
        <v>0</v>
      </c>
      <c r="T1921" s="98">
        <f>T337+'Emission factors'!$I$16*'GHG Estimation'!T733+'Emission factors'!$I$17*'GHG Estimation'!T1129</f>
        <v>0</v>
      </c>
      <c r="U1921" s="98">
        <f>U337+'Emission factors'!$I$16*'GHG Estimation'!U733+'Emission factors'!$I$17*'GHG Estimation'!U1129</f>
        <v>0</v>
      </c>
    </row>
    <row r="1922" spans="1:21" x14ac:dyDescent="0.25">
      <c r="A1922" s="92" t="s">
        <v>11</v>
      </c>
      <c r="B1922" s="92" t="s">
        <v>12</v>
      </c>
      <c r="C1922" s="92" t="s">
        <v>13</v>
      </c>
      <c r="D1922" s="92" t="s">
        <v>30</v>
      </c>
      <c r="E1922" s="92" t="s">
        <v>44</v>
      </c>
      <c r="G1922" s="92" t="s">
        <v>97</v>
      </c>
      <c r="H1922" s="92" t="s">
        <v>93</v>
      </c>
      <c r="I1922" s="88" t="s">
        <v>207</v>
      </c>
      <c r="L1922" s="98">
        <f>L338+'Emission factors'!$I$16*'GHG Estimation'!L734+'Emission factors'!$I$17*'GHG Estimation'!L1130</f>
        <v>0</v>
      </c>
      <c r="M1922" s="98">
        <f>M338+'Emission factors'!$I$16*'GHG Estimation'!M734+'Emission factors'!$I$17*'GHG Estimation'!M1130</f>
        <v>0</v>
      </c>
      <c r="N1922" s="98">
        <f>N338+'Emission factors'!$I$16*'GHG Estimation'!N734+'Emission factors'!$I$17*'GHG Estimation'!N1130</f>
        <v>0</v>
      </c>
      <c r="O1922" s="98">
        <f>O338+'Emission factors'!$I$16*'GHG Estimation'!O734+'Emission factors'!$I$17*'GHG Estimation'!O1130</f>
        <v>0</v>
      </c>
      <c r="P1922" s="98">
        <f>P338+'Emission factors'!$I$16*'GHG Estimation'!P734+'Emission factors'!$I$17*'GHG Estimation'!P1130</f>
        <v>0</v>
      </c>
      <c r="Q1922" s="98">
        <f>Q338+'Emission factors'!$I$16*'GHG Estimation'!Q734+'Emission factors'!$I$17*'GHG Estimation'!Q1130</f>
        <v>0</v>
      </c>
      <c r="R1922" s="98">
        <f>R338+'Emission factors'!$I$16*'GHG Estimation'!R734+'Emission factors'!$I$17*'GHG Estimation'!R1130</f>
        <v>0</v>
      </c>
      <c r="S1922" s="98">
        <f>S338+'Emission factors'!$I$16*'GHG Estimation'!S734+'Emission factors'!$I$17*'GHG Estimation'!S1130</f>
        <v>0</v>
      </c>
      <c r="T1922" s="98">
        <f>T338+'Emission factors'!$I$16*'GHG Estimation'!T734+'Emission factors'!$I$17*'GHG Estimation'!T1130</f>
        <v>0</v>
      </c>
      <c r="U1922" s="98">
        <f>U338+'Emission factors'!$I$16*'GHG Estimation'!U734+'Emission factors'!$I$17*'GHG Estimation'!U1130</f>
        <v>0</v>
      </c>
    </row>
    <row r="1923" spans="1:21" x14ac:dyDescent="0.25">
      <c r="A1923" s="92" t="s">
        <v>11</v>
      </c>
      <c r="B1923" s="92" t="s">
        <v>12</v>
      </c>
      <c r="C1923" s="92" t="s">
        <v>13</v>
      </c>
      <c r="D1923" s="92" t="s">
        <v>30</v>
      </c>
      <c r="E1923" s="92" t="s">
        <v>44</v>
      </c>
      <c r="G1923" s="92" t="s">
        <v>97</v>
      </c>
      <c r="H1923" s="92" t="s">
        <v>93</v>
      </c>
      <c r="I1923" s="88" t="s">
        <v>218</v>
      </c>
      <c r="L1923" s="98">
        <f>L339+'Emission factors'!$I$16*'GHG Estimation'!L735+'Emission factors'!$I$17*'GHG Estimation'!L1131</f>
        <v>0</v>
      </c>
      <c r="M1923" s="98">
        <f>M339+'Emission factors'!$I$16*'GHG Estimation'!M735+'Emission factors'!$I$17*'GHG Estimation'!M1131</f>
        <v>0</v>
      </c>
      <c r="N1923" s="98">
        <f>N339+'Emission factors'!$I$16*'GHG Estimation'!N735+'Emission factors'!$I$17*'GHG Estimation'!N1131</f>
        <v>0</v>
      </c>
      <c r="O1923" s="98">
        <f>O339+'Emission factors'!$I$16*'GHG Estimation'!O735+'Emission factors'!$I$17*'GHG Estimation'!O1131</f>
        <v>0</v>
      </c>
      <c r="P1923" s="98">
        <f>P339+'Emission factors'!$I$16*'GHG Estimation'!P735+'Emission factors'!$I$17*'GHG Estimation'!P1131</f>
        <v>0</v>
      </c>
      <c r="Q1923" s="98">
        <f>Q339+'Emission factors'!$I$16*'GHG Estimation'!Q735+'Emission factors'!$I$17*'GHG Estimation'!Q1131</f>
        <v>0</v>
      </c>
      <c r="R1923" s="98">
        <f>R339+'Emission factors'!$I$16*'GHG Estimation'!R735+'Emission factors'!$I$17*'GHG Estimation'!R1131</f>
        <v>0</v>
      </c>
      <c r="S1923" s="98">
        <f>S339+'Emission factors'!$I$16*'GHG Estimation'!S735+'Emission factors'!$I$17*'GHG Estimation'!S1131</f>
        <v>0</v>
      </c>
      <c r="T1923" s="98">
        <f>T339+'Emission factors'!$I$16*'GHG Estimation'!T735+'Emission factors'!$I$17*'GHG Estimation'!T1131</f>
        <v>0</v>
      </c>
      <c r="U1923" s="98">
        <f>U339+'Emission factors'!$I$16*'GHG Estimation'!U735+'Emission factors'!$I$17*'GHG Estimation'!U1131</f>
        <v>0</v>
      </c>
    </row>
    <row r="1924" spans="1:21" x14ac:dyDescent="0.25">
      <c r="A1924" s="92" t="s">
        <v>11</v>
      </c>
      <c r="B1924" s="92" t="s">
        <v>12</v>
      </c>
      <c r="C1924" s="92" t="s">
        <v>13</v>
      </c>
      <c r="D1924" s="92" t="s">
        <v>30</v>
      </c>
      <c r="E1924" s="92" t="s">
        <v>44</v>
      </c>
      <c r="G1924" s="92" t="s">
        <v>97</v>
      </c>
      <c r="H1924" s="92" t="s">
        <v>93</v>
      </c>
      <c r="I1924" s="88" t="s">
        <v>194</v>
      </c>
      <c r="L1924" s="98">
        <f>L340+'Emission factors'!$I$16*'GHG Estimation'!L736+'Emission factors'!$I$17*'GHG Estimation'!L1132</f>
        <v>0</v>
      </c>
      <c r="M1924" s="98">
        <f>M340+'Emission factors'!$I$16*'GHG Estimation'!M736+'Emission factors'!$I$17*'GHG Estimation'!M1132</f>
        <v>0</v>
      </c>
      <c r="N1924" s="98">
        <f>N340+'Emission factors'!$I$16*'GHG Estimation'!N736+'Emission factors'!$I$17*'GHG Estimation'!N1132</f>
        <v>0</v>
      </c>
      <c r="O1924" s="98">
        <f>O340+'Emission factors'!$I$16*'GHG Estimation'!O736+'Emission factors'!$I$17*'GHG Estimation'!O1132</f>
        <v>0</v>
      </c>
      <c r="P1924" s="98">
        <f>P340+'Emission factors'!$I$16*'GHG Estimation'!P736+'Emission factors'!$I$17*'GHG Estimation'!P1132</f>
        <v>0</v>
      </c>
      <c r="Q1924" s="98">
        <f>Q340+'Emission factors'!$I$16*'GHG Estimation'!Q736+'Emission factors'!$I$17*'GHG Estimation'!Q1132</f>
        <v>0</v>
      </c>
      <c r="R1924" s="98">
        <f>R340+'Emission factors'!$I$16*'GHG Estimation'!R736+'Emission factors'!$I$17*'GHG Estimation'!R1132</f>
        <v>0</v>
      </c>
      <c r="S1924" s="98">
        <f>S340+'Emission factors'!$I$16*'GHG Estimation'!S736+'Emission factors'!$I$17*'GHG Estimation'!S1132</f>
        <v>0</v>
      </c>
      <c r="T1924" s="98">
        <f>T340+'Emission factors'!$I$16*'GHG Estimation'!T736+'Emission factors'!$I$17*'GHG Estimation'!T1132</f>
        <v>0</v>
      </c>
      <c r="U1924" s="98">
        <f>U340+'Emission factors'!$I$16*'GHG Estimation'!U736+'Emission factors'!$I$17*'GHG Estimation'!U1132</f>
        <v>0</v>
      </c>
    </row>
    <row r="1925" spans="1:21" x14ac:dyDescent="0.25">
      <c r="A1925" s="92" t="s">
        <v>11</v>
      </c>
      <c r="B1925" s="92" t="s">
        <v>12</v>
      </c>
      <c r="C1925" s="92" t="s">
        <v>13</v>
      </c>
      <c r="D1925" s="92" t="s">
        <v>30</v>
      </c>
      <c r="E1925" s="92" t="s">
        <v>44</v>
      </c>
      <c r="G1925" s="92" t="s">
        <v>97</v>
      </c>
      <c r="H1925" s="92" t="s">
        <v>93</v>
      </c>
      <c r="I1925" s="88" t="s">
        <v>195</v>
      </c>
      <c r="L1925" s="98">
        <f>L341+'Emission factors'!$I$16*'GHG Estimation'!L737+'Emission factors'!$I$17*'GHG Estimation'!L1133</f>
        <v>0</v>
      </c>
      <c r="M1925" s="98">
        <f>M341+'Emission factors'!$I$16*'GHG Estimation'!M737+'Emission factors'!$I$17*'GHG Estimation'!M1133</f>
        <v>0</v>
      </c>
      <c r="N1925" s="98">
        <f>N341+'Emission factors'!$I$16*'GHG Estimation'!N737+'Emission factors'!$I$17*'GHG Estimation'!N1133</f>
        <v>0</v>
      </c>
      <c r="O1925" s="98">
        <f>O341+'Emission factors'!$I$16*'GHG Estimation'!O737+'Emission factors'!$I$17*'GHG Estimation'!O1133</f>
        <v>0</v>
      </c>
      <c r="P1925" s="98">
        <f>P341+'Emission factors'!$I$16*'GHG Estimation'!P737+'Emission factors'!$I$17*'GHG Estimation'!P1133</f>
        <v>0</v>
      </c>
      <c r="Q1925" s="98">
        <f>Q341+'Emission factors'!$I$16*'GHG Estimation'!Q737+'Emission factors'!$I$17*'GHG Estimation'!Q1133</f>
        <v>0</v>
      </c>
      <c r="R1925" s="98">
        <f>R341+'Emission factors'!$I$16*'GHG Estimation'!R737+'Emission factors'!$I$17*'GHG Estimation'!R1133</f>
        <v>0</v>
      </c>
      <c r="S1925" s="98">
        <f>S341+'Emission factors'!$I$16*'GHG Estimation'!S737+'Emission factors'!$I$17*'GHG Estimation'!S1133</f>
        <v>0</v>
      </c>
      <c r="T1925" s="98">
        <f>T341+'Emission factors'!$I$16*'GHG Estimation'!T737+'Emission factors'!$I$17*'GHG Estimation'!T1133</f>
        <v>0</v>
      </c>
      <c r="U1925" s="98">
        <f>U341+'Emission factors'!$I$16*'GHG Estimation'!U737+'Emission factors'!$I$17*'GHG Estimation'!U1133</f>
        <v>0</v>
      </c>
    </row>
    <row r="1926" spans="1:21" x14ac:dyDescent="0.25">
      <c r="A1926" s="92" t="s">
        <v>11</v>
      </c>
      <c r="B1926" s="92" t="s">
        <v>12</v>
      </c>
      <c r="C1926" s="92" t="s">
        <v>13</v>
      </c>
      <c r="D1926" s="92" t="s">
        <v>30</v>
      </c>
      <c r="E1926" s="92" t="s">
        <v>44</v>
      </c>
      <c r="G1926" s="92" t="s">
        <v>97</v>
      </c>
      <c r="H1926" s="92" t="s">
        <v>93</v>
      </c>
      <c r="I1926" s="88" t="s">
        <v>209</v>
      </c>
      <c r="L1926" s="98">
        <f>L342+'Emission factors'!$I$16*'GHG Estimation'!L738+'Emission factors'!$I$17*'GHG Estimation'!L1134</f>
        <v>6897.0897454199994</v>
      </c>
      <c r="M1926" s="98">
        <f>M342+'Emission factors'!$I$16*'GHG Estimation'!M738+'Emission factors'!$I$17*'GHG Estimation'!M1134</f>
        <v>8138.4848958000002</v>
      </c>
      <c r="N1926" s="98">
        <f>N342+'Emission factors'!$I$16*'GHG Estimation'!N738+'Emission factors'!$I$17*'GHG Estimation'!N1134</f>
        <v>3195.0804813199998</v>
      </c>
      <c r="O1926" s="98">
        <f>O342+'Emission factors'!$I$16*'GHG Estimation'!O738+'Emission factors'!$I$17*'GHG Estimation'!O1134</f>
        <v>1114.7208716</v>
      </c>
      <c r="P1926" s="98">
        <f>P342+'Emission factors'!$I$16*'GHG Estimation'!P738+'Emission factors'!$I$17*'GHG Estimation'!P1134</f>
        <v>252.52573793999997</v>
      </c>
      <c r="Q1926" s="98">
        <f>Q342+'Emission factors'!$I$16*'GHG Estimation'!Q738+'Emission factors'!$I$17*'GHG Estimation'!Q1134</f>
        <v>0</v>
      </c>
      <c r="R1926" s="98">
        <f>R342+'Emission factors'!$I$16*'GHG Estimation'!R738+'Emission factors'!$I$17*'GHG Estimation'!R1134</f>
        <v>0</v>
      </c>
      <c r="S1926" s="98">
        <f>S342+'Emission factors'!$I$16*'GHG Estimation'!S738+'Emission factors'!$I$17*'GHG Estimation'!S1134</f>
        <v>0</v>
      </c>
      <c r="T1926" s="98">
        <f>T342+'Emission factors'!$I$16*'GHG Estimation'!T738+'Emission factors'!$I$17*'GHG Estimation'!T1134</f>
        <v>0</v>
      </c>
      <c r="U1926" s="98">
        <f>U342+'Emission factors'!$I$16*'GHG Estimation'!U738+'Emission factors'!$I$17*'GHG Estimation'!U1134</f>
        <v>0</v>
      </c>
    </row>
    <row r="1927" spans="1:21" x14ac:dyDescent="0.25">
      <c r="A1927" s="92" t="s">
        <v>11</v>
      </c>
      <c r="B1927" s="92" t="s">
        <v>12</v>
      </c>
      <c r="C1927" s="92" t="s">
        <v>13</v>
      </c>
      <c r="D1927" s="92" t="s">
        <v>30</v>
      </c>
      <c r="E1927" s="92" t="s">
        <v>44</v>
      </c>
      <c r="G1927" s="92" t="s">
        <v>97</v>
      </c>
      <c r="H1927" s="92" t="s">
        <v>93</v>
      </c>
      <c r="I1927" s="88" t="s">
        <v>208</v>
      </c>
      <c r="L1927" s="98">
        <f>L343+'Emission factors'!$I$16*'GHG Estimation'!L739+'Emission factors'!$I$17*'GHG Estimation'!L1135</f>
        <v>5025.3748234199993</v>
      </c>
      <c r="M1927" s="98">
        <f>M343+'Emission factors'!$I$16*'GHG Estimation'!M739+'Emission factors'!$I$17*'GHG Estimation'!M1135</f>
        <v>3623.5538127599998</v>
      </c>
      <c r="N1927" s="98">
        <f>N343+'Emission factors'!$I$16*'GHG Estimation'!N739+'Emission factors'!$I$17*'GHG Estimation'!N1135</f>
        <v>694.15619475999995</v>
      </c>
      <c r="O1927" s="98">
        <f>O343+'Emission factors'!$I$16*'GHG Estimation'!O739+'Emission factors'!$I$17*'GHG Estimation'!O1135</f>
        <v>468.62373347999994</v>
      </c>
      <c r="P1927" s="98">
        <f>P343+'Emission factors'!$I$16*'GHG Estimation'!P739+'Emission factors'!$I$17*'GHG Estimation'!P1135</f>
        <v>156.20791115999998</v>
      </c>
      <c r="Q1927" s="98">
        <f>Q343+'Emission factors'!$I$16*'GHG Estimation'!Q739+'Emission factors'!$I$17*'GHG Estimation'!Q1135</f>
        <v>0</v>
      </c>
      <c r="R1927" s="98">
        <f>R343+'Emission factors'!$I$16*'GHG Estimation'!R739+'Emission factors'!$I$17*'GHG Estimation'!R1135</f>
        <v>0</v>
      </c>
      <c r="S1927" s="98">
        <f>S343+'Emission factors'!$I$16*'GHG Estimation'!S739+'Emission factors'!$I$17*'GHG Estimation'!S1135</f>
        <v>0</v>
      </c>
      <c r="T1927" s="98">
        <f>T343+'Emission factors'!$I$16*'GHG Estimation'!T739+'Emission factors'!$I$17*'GHG Estimation'!T1135</f>
        <v>0</v>
      </c>
      <c r="U1927" s="98">
        <f>U343+'Emission factors'!$I$16*'GHG Estimation'!U739+'Emission factors'!$I$17*'GHG Estimation'!U1135</f>
        <v>0</v>
      </c>
    </row>
    <row r="1928" spans="1:21" x14ac:dyDescent="0.25">
      <c r="A1928" s="92" t="s">
        <v>11</v>
      </c>
      <c r="B1928" s="92" t="s">
        <v>12</v>
      </c>
      <c r="C1928" s="92" t="s">
        <v>13</v>
      </c>
      <c r="D1928" s="92" t="s">
        <v>30</v>
      </c>
      <c r="E1928" s="92" t="s">
        <v>44</v>
      </c>
      <c r="G1928" s="92" t="s">
        <v>97</v>
      </c>
      <c r="H1928" s="92" t="s">
        <v>93</v>
      </c>
      <c r="I1928" s="88" t="s">
        <v>226</v>
      </c>
      <c r="L1928" s="98">
        <f>L344+'Emission factors'!$I$16*'GHG Estimation'!L740+'Emission factors'!$I$17*'GHG Estimation'!L1136</f>
        <v>0</v>
      </c>
      <c r="M1928" s="98">
        <f>M344+'Emission factors'!$I$16*'GHG Estimation'!M740+'Emission factors'!$I$17*'GHG Estimation'!M1136</f>
        <v>0</v>
      </c>
      <c r="N1928" s="98">
        <f>N344+'Emission factors'!$I$16*'GHG Estimation'!N740+'Emission factors'!$I$17*'GHG Estimation'!N1136</f>
        <v>0</v>
      </c>
      <c r="O1928" s="98">
        <f>O344+'Emission factors'!$I$16*'GHG Estimation'!O740+'Emission factors'!$I$17*'GHG Estimation'!O1136</f>
        <v>2617.2853601999991</v>
      </c>
      <c r="P1928" s="98">
        <f>P344+'Emission factors'!$I$16*'GHG Estimation'!P740+'Emission factors'!$I$17*'GHG Estimation'!P1136</f>
        <v>2426.4311510599996</v>
      </c>
      <c r="Q1928" s="98">
        <f>Q344+'Emission factors'!$I$16*'GHG Estimation'!Q740+'Emission factors'!$I$17*'GHG Estimation'!Q1136</f>
        <v>518.00089922000006</v>
      </c>
      <c r="R1928" s="98">
        <f>R344+'Emission factors'!$I$16*'GHG Estimation'!R740+'Emission factors'!$I$17*'GHG Estimation'!R1136</f>
        <v>0</v>
      </c>
      <c r="S1928" s="98">
        <f>S344+'Emission factors'!$I$16*'GHG Estimation'!S740+'Emission factors'!$I$17*'GHG Estimation'!S1136</f>
        <v>0</v>
      </c>
      <c r="T1928" s="98">
        <f>T344+'Emission factors'!$I$16*'GHG Estimation'!T740+'Emission factors'!$I$17*'GHG Estimation'!T1136</f>
        <v>0</v>
      </c>
      <c r="U1928" s="98">
        <f>U344+'Emission factors'!$I$16*'GHG Estimation'!U740+'Emission factors'!$I$17*'GHG Estimation'!U1136</f>
        <v>0</v>
      </c>
    </row>
    <row r="1929" spans="1:21" x14ac:dyDescent="0.25">
      <c r="A1929" s="92" t="s">
        <v>11</v>
      </c>
      <c r="B1929" s="92" t="s">
        <v>12</v>
      </c>
      <c r="C1929" s="92" t="s">
        <v>13</v>
      </c>
      <c r="D1929" s="92" t="s">
        <v>30</v>
      </c>
      <c r="E1929" s="92" t="s">
        <v>44</v>
      </c>
      <c r="G1929" s="92" t="s">
        <v>97</v>
      </c>
      <c r="H1929" s="92" t="s">
        <v>93</v>
      </c>
      <c r="I1929" s="88" t="s">
        <v>196</v>
      </c>
      <c r="L1929" s="98">
        <f>L345+'Emission factors'!$I$16*'GHG Estimation'!L741+'Emission factors'!$I$17*'GHG Estimation'!L1137</f>
        <v>0</v>
      </c>
      <c r="M1929" s="98">
        <f>M345+'Emission factors'!$I$16*'GHG Estimation'!M741+'Emission factors'!$I$17*'GHG Estimation'!M1137</f>
        <v>0</v>
      </c>
      <c r="N1929" s="98">
        <f>N345+'Emission factors'!$I$16*'GHG Estimation'!N741+'Emission factors'!$I$17*'GHG Estimation'!N1137</f>
        <v>0</v>
      </c>
      <c r="O1929" s="98">
        <f>O345+'Emission factors'!$I$16*'GHG Estimation'!O741+'Emission factors'!$I$17*'GHG Estimation'!O1137</f>
        <v>0</v>
      </c>
      <c r="P1929" s="98">
        <f>P345+'Emission factors'!$I$16*'GHG Estimation'!P741+'Emission factors'!$I$17*'GHG Estimation'!P1137</f>
        <v>0</v>
      </c>
      <c r="Q1929" s="98">
        <f>Q345+'Emission factors'!$I$16*'GHG Estimation'!Q741+'Emission factors'!$I$17*'GHG Estimation'!Q1137</f>
        <v>0</v>
      </c>
      <c r="R1929" s="98">
        <f>R345+'Emission factors'!$I$16*'GHG Estimation'!R741+'Emission factors'!$I$17*'GHG Estimation'!R1137</f>
        <v>0</v>
      </c>
      <c r="S1929" s="98">
        <f>S345+'Emission factors'!$I$16*'GHG Estimation'!S741+'Emission factors'!$I$17*'GHG Estimation'!S1137</f>
        <v>0</v>
      </c>
      <c r="T1929" s="98">
        <f>T345+'Emission factors'!$I$16*'GHG Estimation'!T741+'Emission factors'!$I$17*'GHG Estimation'!T1137</f>
        <v>0</v>
      </c>
      <c r="U1929" s="98">
        <f>U345+'Emission factors'!$I$16*'GHG Estimation'!U741+'Emission factors'!$I$17*'GHG Estimation'!U1137</f>
        <v>0</v>
      </c>
    </row>
    <row r="1930" spans="1:21" x14ac:dyDescent="0.25">
      <c r="A1930" s="92" t="s">
        <v>11</v>
      </c>
      <c r="B1930" s="92" t="s">
        <v>12</v>
      </c>
      <c r="C1930" s="92" t="s">
        <v>13</v>
      </c>
      <c r="D1930" s="92" t="s">
        <v>30</v>
      </c>
      <c r="E1930" s="92" t="s">
        <v>44</v>
      </c>
      <c r="G1930" s="92" t="s">
        <v>97</v>
      </c>
      <c r="H1930" s="92" t="s">
        <v>93</v>
      </c>
      <c r="I1930" s="88" t="s">
        <v>197</v>
      </c>
      <c r="L1930" s="98">
        <f>L346+'Emission factors'!$I$16*'GHG Estimation'!L742+'Emission factors'!$I$17*'GHG Estimation'!L1138</f>
        <v>14347.961060720001</v>
      </c>
      <c r="M1930" s="98">
        <f>M346+'Emission factors'!$I$16*'GHG Estimation'!M742+'Emission factors'!$I$17*'GHG Estimation'!M1138</f>
        <v>10546.742118359998</v>
      </c>
      <c r="N1930" s="98">
        <f>N346+'Emission factors'!$I$16*'GHG Estimation'!N742+'Emission factors'!$I$17*'GHG Estimation'!N1138</f>
        <v>7752.7582419</v>
      </c>
      <c r="O1930" s="98">
        <f>O346+'Emission factors'!$I$16*'GHG Estimation'!O742+'Emission factors'!$I$17*'GHG Estimation'!O1138</f>
        <v>4930.4949338399992</v>
      </c>
      <c r="P1930" s="98">
        <f>P346+'Emission factors'!$I$16*'GHG Estimation'!P742+'Emission factors'!$I$17*'GHG Estimation'!P1138</f>
        <v>1521.4733627800001</v>
      </c>
      <c r="Q1930" s="98">
        <f>Q346+'Emission factors'!$I$16*'GHG Estimation'!Q742+'Emission factors'!$I$17*'GHG Estimation'!Q1138</f>
        <v>285.33467171999996</v>
      </c>
      <c r="R1930" s="98">
        <f>R346+'Emission factors'!$I$16*'GHG Estimation'!R742+'Emission factors'!$I$17*'GHG Estimation'!R1138</f>
        <v>42.363227619999996</v>
      </c>
      <c r="S1930" s="98">
        <f>S346+'Emission factors'!$I$16*'GHG Estimation'!S742+'Emission factors'!$I$17*'GHG Estimation'!S1138</f>
        <v>0</v>
      </c>
      <c r="T1930" s="98">
        <f>T346+'Emission factors'!$I$16*'GHG Estimation'!T742+'Emission factors'!$I$17*'GHG Estimation'!T1138</f>
        <v>0</v>
      </c>
      <c r="U1930" s="98">
        <f>U346+'Emission factors'!$I$16*'GHG Estimation'!U742+'Emission factors'!$I$17*'GHG Estimation'!U1138</f>
        <v>0</v>
      </c>
    </row>
    <row r="1931" spans="1:21" x14ac:dyDescent="0.25">
      <c r="A1931" s="92" t="s">
        <v>11</v>
      </c>
      <c r="B1931" s="92" t="s">
        <v>12</v>
      </c>
      <c r="C1931" s="92" t="s">
        <v>13</v>
      </c>
      <c r="D1931" s="92" t="s">
        <v>30</v>
      </c>
      <c r="E1931" s="92" t="s">
        <v>44</v>
      </c>
      <c r="G1931" s="92" t="s">
        <v>97</v>
      </c>
      <c r="H1931" s="92" t="s">
        <v>93</v>
      </c>
      <c r="I1931" s="88" t="s">
        <v>229</v>
      </c>
      <c r="L1931" s="98">
        <f>L347+'Emission factors'!$I$16*'GHG Estimation'!L743+'Emission factors'!$I$17*'GHG Estimation'!L1139</f>
        <v>0</v>
      </c>
      <c r="M1931" s="98">
        <f>M347+'Emission factors'!$I$16*'GHG Estimation'!M743+'Emission factors'!$I$17*'GHG Estimation'!M1139</f>
        <v>0</v>
      </c>
      <c r="N1931" s="98">
        <f>N347+'Emission factors'!$I$16*'GHG Estimation'!N743+'Emission factors'!$I$17*'GHG Estimation'!N1139</f>
        <v>0</v>
      </c>
      <c r="O1931" s="98">
        <f>O347+'Emission factors'!$I$16*'GHG Estimation'!O743+'Emission factors'!$I$17*'GHG Estimation'!O1139</f>
        <v>0</v>
      </c>
      <c r="P1931" s="98">
        <f>P347+'Emission factors'!$I$16*'GHG Estimation'!P743+'Emission factors'!$I$17*'GHG Estimation'!P1139</f>
        <v>0</v>
      </c>
      <c r="Q1931" s="98">
        <f>Q347+'Emission factors'!$I$16*'GHG Estimation'!Q743+'Emission factors'!$I$17*'GHG Estimation'!Q1139</f>
        <v>0</v>
      </c>
      <c r="R1931" s="98">
        <f>R347+'Emission factors'!$I$16*'GHG Estimation'!R743+'Emission factors'!$I$17*'GHG Estimation'!R1139</f>
        <v>0</v>
      </c>
      <c r="S1931" s="98">
        <f>S347+'Emission factors'!$I$16*'GHG Estimation'!S743+'Emission factors'!$I$17*'GHG Estimation'!S1139</f>
        <v>0</v>
      </c>
      <c r="T1931" s="98">
        <f>T347+'Emission factors'!$I$16*'GHG Estimation'!T743+'Emission factors'!$I$17*'GHG Estimation'!T1139</f>
        <v>0</v>
      </c>
      <c r="U1931" s="98">
        <f>U347+'Emission factors'!$I$16*'GHG Estimation'!U743+'Emission factors'!$I$17*'GHG Estimation'!U1139</f>
        <v>0</v>
      </c>
    </row>
    <row r="1932" spans="1:21" x14ac:dyDescent="0.25">
      <c r="A1932" s="92" t="s">
        <v>11</v>
      </c>
      <c r="B1932" s="92" t="s">
        <v>12</v>
      </c>
      <c r="C1932" s="92" t="s">
        <v>13</v>
      </c>
      <c r="D1932" s="92" t="s">
        <v>30</v>
      </c>
      <c r="E1932" s="92" t="s">
        <v>44</v>
      </c>
      <c r="G1932" s="92" t="s">
        <v>97</v>
      </c>
      <c r="H1932" s="92" t="s">
        <v>93</v>
      </c>
      <c r="I1932" s="88" t="s">
        <v>198</v>
      </c>
      <c r="L1932" s="98">
        <f>L348+'Emission factors'!$I$16*'GHG Estimation'!L744+'Emission factors'!$I$17*'GHG Estimation'!L1140</f>
        <v>0</v>
      </c>
      <c r="M1932" s="98">
        <f>M348+'Emission factors'!$I$16*'GHG Estimation'!M744+'Emission factors'!$I$17*'GHG Estimation'!M1140</f>
        <v>0</v>
      </c>
      <c r="N1932" s="98">
        <f>N348+'Emission factors'!$I$16*'GHG Estimation'!N744+'Emission factors'!$I$17*'GHG Estimation'!N1140</f>
        <v>0</v>
      </c>
      <c r="O1932" s="98">
        <f>O348+'Emission factors'!$I$16*'GHG Estimation'!O744+'Emission factors'!$I$17*'GHG Estimation'!O1140</f>
        <v>0</v>
      </c>
      <c r="P1932" s="98">
        <f>P348+'Emission factors'!$I$16*'GHG Estimation'!P744+'Emission factors'!$I$17*'GHG Estimation'!P1140</f>
        <v>0</v>
      </c>
      <c r="Q1932" s="98">
        <f>Q348+'Emission factors'!$I$16*'GHG Estimation'!Q744+'Emission factors'!$I$17*'GHG Estimation'!Q1140</f>
        <v>0</v>
      </c>
      <c r="R1932" s="98">
        <f>R348+'Emission factors'!$I$16*'GHG Estimation'!R744+'Emission factors'!$I$17*'GHG Estimation'!R1140</f>
        <v>0</v>
      </c>
      <c r="S1932" s="98">
        <f>S348+'Emission factors'!$I$16*'GHG Estimation'!S744+'Emission factors'!$I$17*'GHG Estimation'!S1140</f>
        <v>0</v>
      </c>
      <c r="T1932" s="98">
        <f>T348+'Emission factors'!$I$16*'GHG Estimation'!T744+'Emission factors'!$I$17*'GHG Estimation'!T1140</f>
        <v>0</v>
      </c>
      <c r="U1932" s="98">
        <f>U348+'Emission factors'!$I$16*'GHG Estimation'!U744+'Emission factors'!$I$17*'GHG Estimation'!U1140</f>
        <v>0</v>
      </c>
    </row>
    <row r="1933" spans="1:21" x14ac:dyDescent="0.25">
      <c r="A1933" s="92" t="s">
        <v>11</v>
      </c>
      <c r="B1933" s="92" t="s">
        <v>12</v>
      </c>
      <c r="C1933" s="92" t="s">
        <v>13</v>
      </c>
      <c r="D1933" s="92" t="s">
        <v>30</v>
      </c>
      <c r="E1933" s="92" t="s">
        <v>44</v>
      </c>
      <c r="G1933" s="92" t="s">
        <v>97</v>
      </c>
      <c r="H1933" s="92" t="s">
        <v>93</v>
      </c>
      <c r="I1933" s="88" t="s">
        <v>231</v>
      </c>
      <c r="L1933" s="98">
        <f>L349+'Emission factors'!$I$16*'GHG Estimation'!L745+'Emission factors'!$I$17*'GHG Estimation'!L1141</f>
        <v>0</v>
      </c>
      <c r="M1933" s="98">
        <f>M349+'Emission factors'!$I$16*'GHG Estimation'!M745+'Emission factors'!$I$17*'GHG Estimation'!M1141</f>
        <v>0</v>
      </c>
      <c r="N1933" s="98">
        <f>N349+'Emission factors'!$I$16*'GHG Estimation'!N745+'Emission factors'!$I$17*'GHG Estimation'!N1141</f>
        <v>0</v>
      </c>
      <c r="O1933" s="98">
        <f>O349+'Emission factors'!$I$16*'GHG Estimation'!O745+'Emission factors'!$I$17*'GHG Estimation'!O1141</f>
        <v>0</v>
      </c>
      <c r="P1933" s="98">
        <f>P349+'Emission factors'!$I$16*'GHG Estimation'!P745+'Emission factors'!$I$17*'GHG Estimation'!P1141</f>
        <v>0</v>
      </c>
      <c r="Q1933" s="98">
        <f>Q349+'Emission factors'!$I$16*'GHG Estimation'!Q745+'Emission factors'!$I$17*'GHG Estimation'!Q1141</f>
        <v>0</v>
      </c>
      <c r="R1933" s="98">
        <f>R349+'Emission factors'!$I$16*'GHG Estimation'!R745+'Emission factors'!$I$17*'GHG Estimation'!R1141</f>
        <v>0</v>
      </c>
      <c r="S1933" s="98">
        <f>S349+'Emission factors'!$I$16*'GHG Estimation'!S745+'Emission factors'!$I$17*'GHG Estimation'!S1141</f>
        <v>0</v>
      </c>
      <c r="T1933" s="98">
        <f>T349+'Emission factors'!$I$16*'GHG Estimation'!T745+'Emission factors'!$I$17*'GHG Estimation'!T1141</f>
        <v>0</v>
      </c>
      <c r="U1933" s="98">
        <f>U349+'Emission factors'!$I$16*'GHG Estimation'!U745+'Emission factors'!$I$17*'GHG Estimation'!U1141</f>
        <v>0</v>
      </c>
    </row>
    <row r="1934" spans="1:21" x14ac:dyDescent="0.25">
      <c r="A1934" s="92" t="s">
        <v>11</v>
      </c>
      <c r="B1934" s="92" t="s">
        <v>12</v>
      </c>
      <c r="C1934" s="92" t="s">
        <v>13</v>
      </c>
      <c r="D1934" s="92" t="s">
        <v>30</v>
      </c>
      <c r="E1934" s="92" t="s">
        <v>44</v>
      </c>
      <c r="G1934" s="92" t="s">
        <v>97</v>
      </c>
      <c r="H1934" s="92" t="s">
        <v>93</v>
      </c>
      <c r="I1934" s="88" t="s">
        <v>230</v>
      </c>
      <c r="L1934" s="98">
        <f>L350+'Emission factors'!$I$16*'GHG Estimation'!L746+'Emission factors'!$I$17*'GHG Estimation'!L1142</f>
        <v>0</v>
      </c>
      <c r="M1934" s="98">
        <f>M350+'Emission factors'!$I$16*'GHG Estimation'!M746+'Emission factors'!$I$17*'GHG Estimation'!M1142</f>
        <v>0</v>
      </c>
      <c r="N1934" s="98">
        <f>N350+'Emission factors'!$I$16*'GHG Estimation'!N746+'Emission factors'!$I$17*'GHG Estimation'!N1142</f>
        <v>0</v>
      </c>
      <c r="O1934" s="98">
        <f>O350+'Emission factors'!$I$16*'GHG Estimation'!O746+'Emission factors'!$I$17*'GHG Estimation'!O1142</f>
        <v>0</v>
      </c>
      <c r="P1934" s="98">
        <f>P350+'Emission factors'!$I$16*'GHG Estimation'!P746+'Emission factors'!$I$17*'GHG Estimation'!P1142</f>
        <v>0</v>
      </c>
      <c r="Q1934" s="98">
        <f>Q350+'Emission factors'!$I$16*'GHG Estimation'!Q746+'Emission factors'!$I$17*'GHG Estimation'!Q1142</f>
        <v>0</v>
      </c>
      <c r="R1934" s="98">
        <f>R350+'Emission factors'!$I$16*'GHG Estimation'!R746+'Emission factors'!$I$17*'GHG Estimation'!R1142</f>
        <v>0</v>
      </c>
      <c r="S1934" s="98">
        <f>S350+'Emission factors'!$I$16*'GHG Estimation'!S746+'Emission factors'!$I$17*'GHG Estimation'!S1142</f>
        <v>0</v>
      </c>
      <c r="T1934" s="98">
        <f>T350+'Emission factors'!$I$16*'GHG Estimation'!T746+'Emission factors'!$I$17*'GHG Estimation'!T1142</f>
        <v>0</v>
      </c>
      <c r="U1934" s="98">
        <f>U350+'Emission factors'!$I$16*'GHG Estimation'!U746+'Emission factors'!$I$17*'GHG Estimation'!U1142</f>
        <v>0</v>
      </c>
    </row>
    <row r="1935" spans="1:21" x14ac:dyDescent="0.25">
      <c r="A1935" s="92" t="s">
        <v>11</v>
      </c>
      <c r="B1935" s="92" t="s">
        <v>12</v>
      </c>
      <c r="C1935" s="92" t="s">
        <v>13</v>
      </c>
      <c r="D1935" s="92" t="s">
        <v>30</v>
      </c>
      <c r="E1935" s="92" t="s">
        <v>44</v>
      </c>
      <c r="G1935" s="92" t="s">
        <v>97</v>
      </c>
      <c r="H1935" s="92" t="s">
        <v>93</v>
      </c>
      <c r="I1935" s="88" t="s">
        <v>232</v>
      </c>
      <c r="L1935" s="98">
        <f>L351+'Emission factors'!$I$16*'GHG Estimation'!L747+'Emission factors'!$I$17*'GHG Estimation'!L1143</f>
        <v>6468.4326775599993</v>
      </c>
      <c r="M1935" s="98">
        <f>M351+'Emission factors'!$I$16*'GHG Estimation'!M747+'Emission factors'!$I$17*'GHG Estimation'!M1143</f>
        <v>6142.7319132200009</v>
      </c>
      <c r="N1935" s="98">
        <f>N351+'Emission factors'!$I$16*'GHG Estimation'!N747+'Emission factors'!$I$17*'GHG Estimation'!N1143</f>
        <v>2479.6667816200002</v>
      </c>
      <c r="O1935" s="98">
        <f>O351+'Emission factors'!$I$16*'GHG Estimation'!O747+'Emission factors'!$I$17*'GHG Estimation'!O1143</f>
        <v>525.52610389999995</v>
      </c>
      <c r="P1935" s="98">
        <f>P351+'Emission factors'!$I$16*'GHG Estimation'!P747+'Emission factors'!$I$17*'GHG Estimation'!P1143</f>
        <v>59.306920959999999</v>
      </c>
      <c r="Q1935" s="98">
        <f>Q351+'Emission factors'!$I$16*'GHG Estimation'!Q747+'Emission factors'!$I$17*'GHG Estimation'!Q1143</f>
        <v>0</v>
      </c>
      <c r="R1935" s="98">
        <f>R351+'Emission factors'!$I$16*'GHG Estimation'!R747+'Emission factors'!$I$17*'GHG Estimation'!R1143</f>
        <v>0</v>
      </c>
      <c r="S1935" s="98">
        <f>S351+'Emission factors'!$I$16*'GHG Estimation'!S747+'Emission factors'!$I$17*'GHG Estimation'!S1143</f>
        <v>0</v>
      </c>
      <c r="T1935" s="98">
        <f>T351+'Emission factors'!$I$16*'GHG Estimation'!T747+'Emission factors'!$I$17*'GHG Estimation'!T1143</f>
        <v>0</v>
      </c>
      <c r="U1935" s="98">
        <f>U351+'Emission factors'!$I$16*'GHG Estimation'!U747+'Emission factors'!$I$17*'GHG Estimation'!U1143</f>
        <v>0</v>
      </c>
    </row>
    <row r="1936" spans="1:21" x14ac:dyDescent="0.25">
      <c r="A1936" s="92" t="s">
        <v>11</v>
      </c>
      <c r="B1936" s="92" t="s">
        <v>12</v>
      </c>
      <c r="C1936" s="92" t="s">
        <v>13</v>
      </c>
      <c r="D1936" s="92" t="s">
        <v>30</v>
      </c>
      <c r="E1936" s="92" t="s">
        <v>44</v>
      </c>
      <c r="G1936" s="92" t="s">
        <v>97</v>
      </c>
      <c r="H1936" s="92" t="s">
        <v>93</v>
      </c>
      <c r="I1936" s="92" t="s">
        <v>225</v>
      </c>
      <c r="L1936" s="98">
        <f>L352+'Emission factors'!$I$16*'GHG Estimation'!L748+'Emission factors'!$I$17*'GHG Estimation'!L1144</f>
        <v>0</v>
      </c>
      <c r="M1936" s="98">
        <f>M352+'Emission factors'!$I$16*'GHG Estimation'!M748+'Emission factors'!$I$17*'GHG Estimation'!M1144</f>
        <v>0</v>
      </c>
      <c r="N1936" s="98">
        <f>N352+'Emission factors'!$I$16*'GHG Estimation'!N748+'Emission factors'!$I$17*'GHG Estimation'!N1144</f>
        <v>0</v>
      </c>
      <c r="O1936" s="98">
        <f>O352+'Emission factors'!$I$16*'GHG Estimation'!O748+'Emission factors'!$I$17*'GHG Estimation'!O1144</f>
        <v>0</v>
      </c>
      <c r="P1936" s="98">
        <f>P352+'Emission factors'!$I$16*'GHG Estimation'!P748+'Emission factors'!$I$17*'GHG Estimation'!P1144</f>
        <v>0</v>
      </c>
      <c r="Q1936" s="98">
        <f>Q352+'Emission factors'!$I$16*'GHG Estimation'!Q748+'Emission factors'!$I$17*'GHG Estimation'!Q1144</f>
        <v>0</v>
      </c>
      <c r="R1936" s="98">
        <f>R352+'Emission factors'!$I$16*'GHG Estimation'!R748+'Emission factors'!$I$17*'GHG Estimation'!R1144</f>
        <v>0</v>
      </c>
      <c r="S1936" s="98">
        <f>S352+'Emission factors'!$I$16*'GHG Estimation'!S748+'Emission factors'!$I$17*'GHG Estimation'!S1144</f>
        <v>0</v>
      </c>
      <c r="T1936" s="98">
        <f>T352+'Emission factors'!$I$16*'GHG Estimation'!T748+'Emission factors'!$I$17*'GHG Estimation'!T1144</f>
        <v>0</v>
      </c>
      <c r="U1936" s="98">
        <f>U352+'Emission factors'!$I$16*'GHG Estimation'!U748+'Emission factors'!$I$17*'GHG Estimation'!U1144</f>
        <v>0</v>
      </c>
    </row>
    <row r="1937" spans="1:21" x14ac:dyDescent="0.25">
      <c r="A1937" s="92" t="s">
        <v>11</v>
      </c>
      <c r="B1937" s="92" t="s">
        <v>12</v>
      </c>
      <c r="C1937" s="92" t="s">
        <v>13</v>
      </c>
      <c r="D1937" s="92" t="s">
        <v>30</v>
      </c>
      <c r="E1937" s="92" t="s">
        <v>44</v>
      </c>
      <c r="G1937" s="92" t="s">
        <v>97</v>
      </c>
      <c r="H1937" s="92" t="s">
        <v>93</v>
      </c>
      <c r="I1937" s="88" t="s">
        <v>205</v>
      </c>
      <c r="L1937" s="98">
        <f>L353+'Emission factors'!$I$16*'GHG Estimation'!L749+'Emission factors'!$I$17*'GHG Estimation'!L1145</f>
        <v>0</v>
      </c>
      <c r="M1937" s="98">
        <f>M353+'Emission factors'!$I$16*'GHG Estimation'!M749+'Emission factors'!$I$17*'GHG Estimation'!M1145</f>
        <v>0</v>
      </c>
      <c r="N1937" s="98">
        <f>N353+'Emission factors'!$I$16*'GHG Estimation'!N749+'Emission factors'!$I$17*'GHG Estimation'!N1145</f>
        <v>0</v>
      </c>
      <c r="O1937" s="98">
        <f>O353+'Emission factors'!$I$16*'GHG Estimation'!O749+'Emission factors'!$I$17*'GHG Estimation'!O1145</f>
        <v>0</v>
      </c>
      <c r="P1937" s="98">
        <f>P353+'Emission factors'!$I$16*'GHG Estimation'!P749+'Emission factors'!$I$17*'GHG Estimation'!P1145</f>
        <v>0</v>
      </c>
      <c r="Q1937" s="98">
        <f>Q353+'Emission factors'!$I$16*'GHG Estimation'!Q749+'Emission factors'!$I$17*'GHG Estimation'!Q1145</f>
        <v>0</v>
      </c>
      <c r="R1937" s="98">
        <f>R353+'Emission factors'!$I$16*'GHG Estimation'!R749+'Emission factors'!$I$17*'GHG Estimation'!R1145</f>
        <v>0</v>
      </c>
      <c r="S1937" s="98">
        <f>S353+'Emission factors'!$I$16*'GHG Estimation'!S749+'Emission factors'!$I$17*'GHG Estimation'!S1145</f>
        <v>0</v>
      </c>
      <c r="T1937" s="98">
        <f>T353+'Emission factors'!$I$16*'GHG Estimation'!T749+'Emission factors'!$I$17*'GHG Estimation'!T1145</f>
        <v>0</v>
      </c>
      <c r="U1937" s="98">
        <f>U353+'Emission factors'!$I$16*'GHG Estimation'!U749+'Emission factors'!$I$17*'GHG Estimation'!U1145</f>
        <v>0</v>
      </c>
    </row>
    <row r="1938" spans="1:21" x14ac:dyDescent="0.25">
      <c r="A1938" s="92" t="s">
        <v>11</v>
      </c>
      <c r="B1938" s="92" t="s">
        <v>12</v>
      </c>
      <c r="C1938" s="92" t="s">
        <v>13</v>
      </c>
      <c r="D1938" s="92" t="s">
        <v>30</v>
      </c>
      <c r="E1938" s="92" t="s">
        <v>44</v>
      </c>
      <c r="G1938" s="92" t="s">
        <v>97</v>
      </c>
      <c r="H1938" s="92" t="s">
        <v>93</v>
      </c>
      <c r="I1938" s="88" t="s">
        <v>204</v>
      </c>
      <c r="L1938" s="98">
        <f>L354+'Emission factors'!$I$16*'GHG Estimation'!L750+'Emission factors'!$I$17*'GHG Estimation'!L1146</f>
        <v>0</v>
      </c>
      <c r="M1938" s="98">
        <f>M354+'Emission factors'!$I$16*'GHG Estimation'!M750+'Emission factors'!$I$17*'GHG Estimation'!M1146</f>
        <v>0</v>
      </c>
      <c r="N1938" s="98">
        <f>N354+'Emission factors'!$I$16*'GHG Estimation'!N750+'Emission factors'!$I$17*'GHG Estimation'!N1146</f>
        <v>0</v>
      </c>
      <c r="O1938" s="98">
        <f>O354+'Emission factors'!$I$16*'GHG Estimation'!O750+'Emission factors'!$I$17*'GHG Estimation'!O1146</f>
        <v>0</v>
      </c>
      <c r="P1938" s="98">
        <f>P354+'Emission factors'!$I$16*'GHG Estimation'!P750+'Emission factors'!$I$17*'GHG Estimation'!P1146</f>
        <v>0</v>
      </c>
      <c r="Q1938" s="98">
        <f>Q354+'Emission factors'!$I$16*'GHG Estimation'!Q750+'Emission factors'!$I$17*'GHG Estimation'!Q1146</f>
        <v>0</v>
      </c>
      <c r="R1938" s="98">
        <f>R354+'Emission factors'!$I$16*'GHG Estimation'!R750+'Emission factors'!$I$17*'GHG Estimation'!R1146</f>
        <v>0</v>
      </c>
      <c r="S1938" s="98">
        <f>S354+'Emission factors'!$I$16*'GHG Estimation'!S750+'Emission factors'!$I$17*'GHG Estimation'!S1146</f>
        <v>0</v>
      </c>
      <c r="T1938" s="98">
        <f>T354+'Emission factors'!$I$16*'GHG Estimation'!T750+'Emission factors'!$I$17*'GHG Estimation'!T1146</f>
        <v>0</v>
      </c>
      <c r="U1938" s="98">
        <f>U354+'Emission factors'!$I$16*'GHG Estimation'!U750+'Emission factors'!$I$17*'GHG Estimation'!U1146</f>
        <v>0</v>
      </c>
    </row>
    <row r="1939" spans="1:21" x14ac:dyDescent="0.25">
      <c r="A1939" s="92" t="s">
        <v>11</v>
      </c>
      <c r="B1939" s="92" t="s">
        <v>12</v>
      </c>
      <c r="C1939" s="92" t="s">
        <v>13</v>
      </c>
      <c r="D1939" s="92" t="s">
        <v>30</v>
      </c>
      <c r="E1939" s="92" t="s">
        <v>44</v>
      </c>
      <c r="G1939" s="92" t="s">
        <v>97</v>
      </c>
      <c r="H1939" s="92" t="s">
        <v>93</v>
      </c>
      <c r="I1939" s="88" t="s">
        <v>228</v>
      </c>
      <c r="L1939" s="98">
        <f>L355+'Emission factors'!$I$16*'GHG Estimation'!L751+'Emission factors'!$I$17*'GHG Estimation'!L1147</f>
        <v>0</v>
      </c>
      <c r="M1939" s="98">
        <f>M355+'Emission factors'!$I$16*'GHG Estimation'!M751+'Emission factors'!$I$17*'GHG Estimation'!M1147</f>
        <v>0</v>
      </c>
      <c r="N1939" s="98">
        <f>N355+'Emission factors'!$I$16*'GHG Estimation'!N751+'Emission factors'!$I$17*'GHG Estimation'!N1147</f>
        <v>0</v>
      </c>
      <c r="O1939" s="98">
        <f>O355+'Emission factors'!$I$16*'GHG Estimation'!O751+'Emission factors'!$I$17*'GHG Estimation'!O1147</f>
        <v>0</v>
      </c>
      <c r="P1939" s="98">
        <f>P355+'Emission factors'!$I$16*'GHG Estimation'!P751+'Emission factors'!$I$17*'GHG Estimation'!P1147</f>
        <v>0</v>
      </c>
      <c r="Q1939" s="98">
        <f>Q355+'Emission factors'!$I$16*'GHG Estimation'!Q751+'Emission factors'!$I$17*'GHG Estimation'!Q1147</f>
        <v>0</v>
      </c>
      <c r="R1939" s="98">
        <f>R355+'Emission factors'!$I$16*'GHG Estimation'!R751+'Emission factors'!$I$17*'GHG Estimation'!R1147</f>
        <v>0</v>
      </c>
      <c r="S1939" s="98">
        <f>S355+'Emission factors'!$I$16*'GHG Estimation'!S751+'Emission factors'!$I$17*'GHG Estimation'!S1147</f>
        <v>0</v>
      </c>
      <c r="T1939" s="98">
        <f>T355+'Emission factors'!$I$16*'GHG Estimation'!T751+'Emission factors'!$I$17*'GHG Estimation'!T1147</f>
        <v>0</v>
      </c>
      <c r="U1939" s="98">
        <f>U355+'Emission factors'!$I$16*'GHG Estimation'!U751+'Emission factors'!$I$17*'GHG Estimation'!U1147</f>
        <v>0</v>
      </c>
    </row>
    <row r="1940" spans="1:21" x14ac:dyDescent="0.25">
      <c r="A1940" s="92" t="s">
        <v>11</v>
      </c>
      <c r="B1940" s="92" t="s">
        <v>12</v>
      </c>
      <c r="C1940" s="92" t="s">
        <v>13</v>
      </c>
      <c r="D1940" s="92" t="s">
        <v>30</v>
      </c>
      <c r="E1940" s="92" t="s">
        <v>44</v>
      </c>
      <c r="G1940" s="92" t="s">
        <v>97</v>
      </c>
      <c r="H1940" s="92" t="s">
        <v>93</v>
      </c>
      <c r="I1940" s="88" t="s">
        <v>202</v>
      </c>
      <c r="L1940" s="98">
        <f>L356+'Emission factors'!$I$16*'GHG Estimation'!L752+'Emission factors'!$I$17*'GHG Estimation'!L1148</f>
        <v>11688.360404139998</v>
      </c>
      <c r="M1940" s="98">
        <f>M356+'Emission factors'!$I$16*'GHG Estimation'!M752+'Emission factors'!$I$17*'GHG Estimation'!M1148</f>
        <v>15358.511370719998</v>
      </c>
      <c r="N1940" s="98">
        <f>N356+'Emission factors'!$I$16*'GHG Estimation'!N752+'Emission factors'!$I$17*'GHG Estimation'!N1148</f>
        <v>18042.92443254</v>
      </c>
      <c r="O1940" s="98">
        <f>O356+'Emission factors'!$I$16*'GHG Estimation'!O752+'Emission factors'!$I$17*'GHG Estimation'!O1148</f>
        <v>12359.070234000001</v>
      </c>
      <c r="P1940" s="98">
        <f>P356+'Emission factors'!$I$16*'GHG Estimation'!P752+'Emission factors'!$I$17*'GHG Estimation'!P1148</f>
        <v>4593.1229125599993</v>
      </c>
      <c r="Q1940" s="98">
        <f>Q356+'Emission factors'!$I$16*'GHG Estimation'!Q752+'Emission factors'!$I$17*'GHG Estimation'!Q1148</f>
        <v>2742.7294038199998</v>
      </c>
      <c r="R1940" s="98">
        <f>R356+'Emission factors'!$I$16*'GHG Estimation'!R752+'Emission factors'!$I$17*'GHG Estimation'!R1148</f>
        <v>689.08347186000003</v>
      </c>
      <c r="S1940" s="98">
        <f>S356+'Emission factors'!$I$16*'GHG Estimation'!S752+'Emission factors'!$I$17*'GHG Estimation'!S1148</f>
        <v>0</v>
      </c>
      <c r="T1940" s="98">
        <f>T356+'Emission factors'!$I$16*'GHG Estimation'!T752+'Emission factors'!$I$17*'GHG Estimation'!T1148</f>
        <v>0</v>
      </c>
      <c r="U1940" s="98">
        <f>U356+'Emission factors'!$I$16*'GHG Estimation'!U752+'Emission factors'!$I$17*'GHG Estimation'!U1148</f>
        <v>0</v>
      </c>
    </row>
    <row r="1941" spans="1:21" x14ac:dyDescent="0.25">
      <c r="A1941" s="92" t="s">
        <v>11</v>
      </c>
      <c r="B1941" s="92" t="s">
        <v>12</v>
      </c>
      <c r="C1941" s="92" t="s">
        <v>13</v>
      </c>
      <c r="D1941" s="92" t="s">
        <v>30</v>
      </c>
      <c r="E1941" s="92" t="s">
        <v>44</v>
      </c>
      <c r="G1941" s="92" t="s">
        <v>97</v>
      </c>
      <c r="H1941" s="92" t="s">
        <v>93</v>
      </c>
      <c r="I1941" s="88" t="s">
        <v>190</v>
      </c>
      <c r="L1941" s="98">
        <f>L357+'Emission factors'!$I$16*'GHG Estimation'!L753+'Emission factors'!$I$17*'GHG Estimation'!L1149</f>
        <v>0</v>
      </c>
      <c r="M1941" s="98">
        <f>M357+'Emission factors'!$I$16*'GHG Estimation'!M753+'Emission factors'!$I$17*'GHG Estimation'!M1149</f>
        <v>0</v>
      </c>
      <c r="N1941" s="98">
        <f>N357+'Emission factors'!$I$16*'GHG Estimation'!N753+'Emission factors'!$I$17*'GHG Estimation'!N1149</f>
        <v>0</v>
      </c>
      <c r="O1941" s="98">
        <f>O357+'Emission factors'!$I$16*'GHG Estimation'!O753+'Emission factors'!$I$17*'GHG Estimation'!O1149</f>
        <v>0</v>
      </c>
      <c r="P1941" s="98">
        <f>P357+'Emission factors'!$I$16*'GHG Estimation'!P753+'Emission factors'!$I$17*'GHG Estimation'!P1149</f>
        <v>0</v>
      </c>
      <c r="Q1941" s="98">
        <f>Q357+'Emission factors'!$I$16*'GHG Estimation'!Q753+'Emission factors'!$I$17*'GHG Estimation'!Q1149</f>
        <v>0</v>
      </c>
      <c r="R1941" s="98">
        <f>R357+'Emission factors'!$I$16*'GHG Estimation'!R753+'Emission factors'!$I$17*'GHG Estimation'!R1149</f>
        <v>0</v>
      </c>
      <c r="S1941" s="98">
        <f>S357+'Emission factors'!$I$16*'GHG Estimation'!S753+'Emission factors'!$I$17*'GHG Estimation'!S1149</f>
        <v>0</v>
      </c>
      <c r="T1941" s="98">
        <f>T357+'Emission factors'!$I$16*'GHG Estimation'!T753+'Emission factors'!$I$17*'GHG Estimation'!T1149</f>
        <v>0</v>
      </c>
      <c r="U1941" s="98">
        <f>U357+'Emission factors'!$I$16*'GHG Estimation'!U753+'Emission factors'!$I$17*'GHG Estimation'!U1149</f>
        <v>0</v>
      </c>
    </row>
    <row r="1942" spans="1:21" x14ac:dyDescent="0.25">
      <c r="A1942" s="92" t="s">
        <v>11</v>
      </c>
      <c r="B1942" s="92" t="s">
        <v>12</v>
      </c>
      <c r="C1942" s="92" t="s">
        <v>13</v>
      </c>
      <c r="D1942" s="92" t="s">
        <v>30</v>
      </c>
      <c r="E1942" s="92" t="s">
        <v>44</v>
      </c>
      <c r="G1942" s="92" t="s">
        <v>97</v>
      </c>
      <c r="H1942" s="92" t="s">
        <v>93</v>
      </c>
      <c r="I1942" s="88" t="s">
        <v>210</v>
      </c>
      <c r="L1942" s="98">
        <f>L358+'Emission factors'!$I$16*'GHG Estimation'!L754+'Emission factors'!$I$17*'GHG Estimation'!L1150</f>
        <v>0</v>
      </c>
      <c r="M1942" s="98">
        <f>M358+'Emission factors'!$I$16*'GHG Estimation'!M754+'Emission factors'!$I$17*'GHG Estimation'!M1150</f>
        <v>0</v>
      </c>
      <c r="N1942" s="98">
        <f>N358+'Emission factors'!$I$16*'GHG Estimation'!N754+'Emission factors'!$I$17*'GHG Estimation'!N1150</f>
        <v>0</v>
      </c>
      <c r="O1942" s="98">
        <f>O358+'Emission factors'!$I$16*'GHG Estimation'!O754+'Emission factors'!$I$17*'GHG Estimation'!O1150</f>
        <v>0</v>
      </c>
      <c r="P1942" s="98">
        <f>P358+'Emission factors'!$I$16*'GHG Estimation'!P754+'Emission factors'!$I$17*'GHG Estimation'!P1150</f>
        <v>0</v>
      </c>
      <c r="Q1942" s="98">
        <f>Q358+'Emission factors'!$I$16*'GHG Estimation'!Q754+'Emission factors'!$I$17*'GHG Estimation'!Q1150</f>
        <v>0</v>
      </c>
      <c r="R1942" s="98">
        <f>R358+'Emission factors'!$I$16*'GHG Estimation'!R754+'Emission factors'!$I$17*'GHG Estimation'!R1150</f>
        <v>0</v>
      </c>
      <c r="S1942" s="98">
        <f>S358+'Emission factors'!$I$16*'GHG Estimation'!S754+'Emission factors'!$I$17*'GHG Estimation'!S1150</f>
        <v>0</v>
      </c>
      <c r="T1942" s="98">
        <f>T358+'Emission factors'!$I$16*'GHG Estimation'!T754+'Emission factors'!$I$17*'GHG Estimation'!T1150</f>
        <v>0</v>
      </c>
      <c r="U1942" s="98">
        <f>U358+'Emission factors'!$I$16*'GHG Estimation'!U754+'Emission factors'!$I$17*'GHG Estimation'!U1150</f>
        <v>0</v>
      </c>
    </row>
    <row r="1943" spans="1:21" x14ac:dyDescent="0.25">
      <c r="A1943" s="92" t="s">
        <v>11</v>
      </c>
      <c r="B1943" s="92" t="s">
        <v>12</v>
      </c>
      <c r="C1943" s="92" t="s">
        <v>13</v>
      </c>
      <c r="D1943" s="92" t="s">
        <v>30</v>
      </c>
      <c r="E1943" s="92" t="s">
        <v>44</v>
      </c>
      <c r="G1943" s="92" t="s">
        <v>97</v>
      </c>
      <c r="H1943" s="92" t="s">
        <v>93</v>
      </c>
      <c r="I1943" s="88" t="s">
        <v>199</v>
      </c>
      <c r="L1943" s="98">
        <f>L359+'Emission factors'!$I$16*'GHG Estimation'!L755+'Emission factors'!$I$17*'GHG Estimation'!L1151</f>
        <v>0</v>
      </c>
      <c r="M1943" s="98">
        <f>M359+'Emission factors'!$I$16*'GHG Estimation'!M755+'Emission factors'!$I$17*'GHG Estimation'!M1151</f>
        <v>0</v>
      </c>
      <c r="N1943" s="98">
        <f>N359+'Emission factors'!$I$16*'GHG Estimation'!N755+'Emission factors'!$I$17*'GHG Estimation'!N1151</f>
        <v>0</v>
      </c>
      <c r="O1943" s="98">
        <f>O359+'Emission factors'!$I$16*'GHG Estimation'!O755+'Emission factors'!$I$17*'GHG Estimation'!O1151</f>
        <v>0</v>
      </c>
      <c r="P1943" s="98">
        <f>P359+'Emission factors'!$I$16*'GHG Estimation'!P755+'Emission factors'!$I$17*'GHG Estimation'!P1151</f>
        <v>0</v>
      </c>
      <c r="Q1943" s="98">
        <f>Q359+'Emission factors'!$I$16*'GHG Estimation'!Q755+'Emission factors'!$I$17*'GHG Estimation'!Q1151</f>
        <v>0</v>
      </c>
      <c r="R1943" s="98">
        <f>R359+'Emission factors'!$I$16*'GHG Estimation'!R755+'Emission factors'!$I$17*'GHG Estimation'!R1151</f>
        <v>0</v>
      </c>
      <c r="S1943" s="98">
        <f>S359+'Emission factors'!$I$16*'GHG Estimation'!S755+'Emission factors'!$I$17*'GHG Estimation'!S1151</f>
        <v>0</v>
      </c>
      <c r="T1943" s="98">
        <f>T359+'Emission factors'!$I$16*'GHG Estimation'!T755+'Emission factors'!$I$17*'GHG Estimation'!T1151</f>
        <v>0</v>
      </c>
      <c r="U1943" s="98">
        <f>U359+'Emission factors'!$I$16*'GHG Estimation'!U755+'Emission factors'!$I$17*'GHG Estimation'!U1151</f>
        <v>0</v>
      </c>
    </row>
    <row r="1944" spans="1:21" x14ac:dyDescent="0.25">
      <c r="A1944" s="92" t="s">
        <v>11</v>
      </c>
      <c r="B1944" s="92" t="s">
        <v>12</v>
      </c>
      <c r="C1944" s="92" t="s">
        <v>13</v>
      </c>
      <c r="D1944" s="92" t="s">
        <v>30</v>
      </c>
      <c r="E1944" s="92" t="s">
        <v>44</v>
      </c>
      <c r="G1944" s="92" t="s">
        <v>97</v>
      </c>
      <c r="H1944" s="92" t="s">
        <v>93</v>
      </c>
      <c r="I1944" s="88" t="s">
        <v>233</v>
      </c>
      <c r="L1944" s="98">
        <f>L360+'Emission factors'!$I$16*'GHG Estimation'!L756+'Emission factors'!$I$17*'GHG Estimation'!L1152</f>
        <v>0</v>
      </c>
      <c r="M1944" s="98">
        <f>M360+'Emission factors'!$I$16*'GHG Estimation'!M756+'Emission factors'!$I$17*'GHG Estimation'!M1152</f>
        <v>0</v>
      </c>
      <c r="N1944" s="98">
        <f>N360+'Emission factors'!$I$16*'GHG Estimation'!N756+'Emission factors'!$I$17*'GHG Estimation'!N1152</f>
        <v>0</v>
      </c>
      <c r="O1944" s="98">
        <f>O360+'Emission factors'!$I$16*'GHG Estimation'!O756+'Emission factors'!$I$17*'GHG Estimation'!O1152</f>
        <v>0</v>
      </c>
      <c r="P1944" s="98">
        <f>P360+'Emission factors'!$I$16*'GHG Estimation'!P756+'Emission factors'!$I$17*'GHG Estimation'!P1152</f>
        <v>0</v>
      </c>
      <c r="Q1944" s="98">
        <f>Q360+'Emission factors'!$I$16*'GHG Estimation'!Q756+'Emission factors'!$I$17*'GHG Estimation'!Q1152</f>
        <v>0</v>
      </c>
      <c r="R1944" s="98">
        <f>R360+'Emission factors'!$I$16*'GHG Estimation'!R756+'Emission factors'!$I$17*'GHG Estimation'!R1152</f>
        <v>0</v>
      </c>
      <c r="S1944" s="98">
        <f>S360+'Emission factors'!$I$16*'GHG Estimation'!S756+'Emission factors'!$I$17*'GHG Estimation'!S1152</f>
        <v>0</v>
      </c>
      <c r="T1944" s="98">
        <f>T360+'Emission factors'!$I$16*'GHG Estimation'!T756+'Emission factors'!$I$17*'GHG Estimation'!T1152</f>
        <v>0</v>
      </c>
      <c r="U1944" s="98">
        <f>U360+'Emission factors'!$I$16*'GHG Estimation'!U756+'Emission factors'!$I$17*'GHG Estimation'!U1152</f>
        <v>0</v>
      </c>
    </row>
    <row r="1945" spans="1:21" x14ac:dyDescent="0.25">
      <c r="A1945" s="92" t="s">
        <v>11</v>
      </c>
      <c r="B1945" s="92" t="s">
        <v>12</v>
      </c>
      <c r="C1945" s="92" t="s">
        <v>13</v>
      </c>
      <c r="D1945" s="92" t="s">
        <v>30</v>
      </c>
      <c r="E1945" s="92" t="s">
        <v>44</v>
      </c>
      <c r="G1945" s="92" t="s">
        <v>97</v>
      </c>
      <c r="H1945" s="92" t="s">
        <v>93</v>
      </c>
      <c r="I1945" s="88" t="s">
        <v>200</v>
      </c>
      <c r="L1945" s="98">
        <f>L361+'Emission factors'!$I$16*'GHG Estimation'!L757+'Emission factors'!$I$17*'GHG Estimation'!L1153</f>
        <v>79207.796060119988</v>
      </c>
      <c r="M1945" s="98">
        <f>M361+'Emission factors'!$I$16*'GHG Estimation'!M757+'Emission factors'!$I$17*'GHG Estimation'!M1153</f>
        <v>90771.207710119983</v>
      </c>
      <c r="N1945" s="98">
        <f>N361+'Emission factors'!$I$16*'GHG Estimation'!N757+'Emission factors'!$I$17*'GHG Estimation'!N1153</f>
        <v>64344.606123559992</v>
      </c>
      <c r="O1945" s="98">
        <f>O361+'Emission factors'!$I$16*'GHG Estimation'!O757+'Emission factors'!$I$17*'GHG Estimation'!O1153</f>
        <v>18355.500025659996</v>
      </c>
      <c r="P1945" s="98">
        <f>P361+'Emission factors'!$I$16*'GHG Estimation'!P757+'Emission factors'!$I$17*'GHG Estimation'!P1153</f>
        <v>4541.1255056999989</v>
      </c>
      <c r="Q1945" s="98">
        <f>Q361+'Emission factors'!$I$16*'GHG Estimation'!Q757+'Emission factors'!$I$17*'GHG Estimation'!Q1153</f>
        <v>6426.9402007999997</v>
      </c>
      <c r="R1945" s="98">
        <f>R361+'Emission factors'!$I$16*'GHG Estimation'!R757+'Emission factors'!$I$17*'GHG Estimation'!R1153</f>
        <v>4782.7708521599989</v>
      </c>
      <c r="S1945" s="98">
        <f>S361+'Emission factors'!$I$16*'GHG Estimation'!S757+'Emission factors'!$I$17*'GHG Estimation'!S1153</f>
        <v>6149.0109056599995</v>
      </c>
      <c r="T1945" s="98">
        <f>T361+'Emission factors'!$I$16*'GHG Estimation'!T757+'Emission factors'!$I$17*'GHG Estimation'!T1153</f>
        <v>7553.2923866399979</v>
      </c>
      <c r="U1945" s="98">
        <f>U361+'Emission factors'!$I$16*'GHG Estimation'!U757+'Emission factors'!$I$17*'GHG Estimation'!U1153</f>
        <v>6953.3130899399994</v>
      </c>
    </row>
    <row r="1946" spans="1:21" x14ac:dyDescent="0.25">
      <c r="A1946" s="92" t="s">
        <v>11</v>
      </c>
      <c r="B1946" s="92" t="s">
        <v>12</v>
      </c>
      <c r="C1946" s="92" t="s">
        <v>13</v>
      </c>
      <c r="D1946" s="92" t="s">
        <v>30</v>
      </c>
      <c r="E1946" s="92" t="s">
        <v>26</v>
      </c>
      <c r="G1946" s="92" t="s">
        <v>97</v>
      </c>
      <c r="H1946" s="92" t="s">
        <v>93</v>
      </c>
      <c r="I1946" s="88" t="s">
        <v>203</v>
      </c>
      <c r="J1946" s="92" t="s">
        <v>13</v>
      </c>
      <c r="L1946" s="98">
        <f>L362+'Emission factors'!$I$16*'GHG Estimation'!L758+'Emission factors'!$I$17*'GHG Estimation'!L1154</f>
        <v>112450.84147197439</v>
      </c>
      <c r="M1946" s="98">
        <f>M362+'Emission factors'!$I$16*'GHG Estimation'!M758+'Emission factors'!$I$17*'GHG Estimation'!M1154</f>
        <v>127261.83209929563</v>
      </c>
      <c r="N1946" s="98">
        <f>N362+'Emission factors'!$I$16*'GHG Estimation'!N758+'Emission factors'!$I$17*'GHG Estimation'!N1154</f>
        <v>129164.43401387564</v>
      </c>
      <c r="O1946" s="98">
        <f>O362+'Emission factors'!$I$16*'GHG Estimation'!O758+'Emission factors'!$I$17*'GHG Estimation'!O1154</f>
        <v>140126.30039130812</v>
      </c>
      <c r="P1946" s="98">
        <f>P362+'Emission factors'!$I$16*'GHG Estimation'!P758+'Emission factors'!$I$17*'GHG Estimation'!P1154</f>
        <v>157080.75797332439</v>
      </c>
      <c r="Q1946" s="98">
        <f>Q362+'Emission factors'!$I$16*'GHG Estimation'!Q758+'Emission factors'!$I$17*'GHG Estimation'!Q1154</f>
        <v>140661.08596372063</v>
      </c>
      <c r="R1946" s="98">
        <f>R362+'Emission factors'!$I$16*'GHG Estimation'!R758+'Emission factors'!$I$17*'GHG Estimation'!R1154</f>
        <v>90293.851013513791</v>
      </c>
      <c r="S1946" s="98">
        <f>S362+'Emission factors'!$I$16*'GHG Estimation'!S758+'Emission factors'!$I$17*'GHG Estimation'!S1154</f>
        <v>46757.212969355009</v>
      </c>
      <c r="T1946" s="98">
        <f>T362+'Emission factors'!$I$16*'GHG Estimation'!T758+'Emission factors'!$I$17*'GHG Estimation'!T1154</f>
        <v>58509.968135968113</v>
      </c>
      <c r="U1946" s="98">
        <f>U362+'Emission factors'!$I$16*'GHG Estimation'!U758+'Emission factors'!$I$17*'GHG Estimation'!U1154</f>
        <v>60058.15904938749</v>
      </c>
    </row>
    <row r="1947" spans="1:21" x14ac:dyDescent="0.25">
      <c r="A1947" s="92" t="s">
        <v>11</v>
      </c>
      <c r="B1947" s="92" t="s">
        <v>12</v>
      </c>
      <c r="C1947" s="92" t="s">
        <v>13</v>
      </c>
      <c r="D1947" s="92" t="s">
        <v>30</v>
      </c>
      <c r="E1947" s="92" t="s">
        <v>26</v>
      </c>
      <c r="G1947" s="92" t="s">
        <v>97</v>
      </c>
      <c r="H1947" s="92" t="s">
        <v>93</v>
      </c>
      <c r="I1947" s="88" t="s">
        <v>227</v>
      </c>
      <c r="L1947" s="98">
        <f>L363+'Emission factors'!$I$16*'GHG Estimation'!L759+'Emission factors'!$I$17*'GHG Estimation'!L1155</f>
        <v>0</v>
      </c>
      <c r="M1947" s="98">
        <f>M363+'Emission factors'!$I$16*'GHG Estimation'!M759+'Emission factors'!$I$17*'GHG Estimation'!M1155</f>
        <v>320.16623501624997</v>
      </c>
      <c r="N1947" s="98">
        <f>N363+'Emission factors'!$I$16*'GHG Estimation'!N759+'Emission factors'!$I$17*'GHG Estimation'!N1155</f>
        <v>106.72207833874999</v>
      </c>
      <c r="O1947" s="98">
        <f>O363+'Emission factors'!$I$16*'GHG Estimation'!O759+'Emission factors'!$I$17*'GHG Estimation'!O1155</f>
        <v>0</v>
      </c>
      <c r="P1947" s="98">
        <f>P363+'Emission factors'!$I$16*'GHG Estimation'!P759+'Emission factors'!$I$17*'GHG Estimation'!P1155</f>
        <v>0</v>
      </c>
      <c r="Q1947" s="98">
        <f>Q363+'Emission factors'!$I$16*'GHG Estimation'!Q759+'Emission factors'!$I$17*'GHG Estimation'!Q1155</f>
        <v>0</v>
      </c>
      <c r="R1947" s="98">
        <f>R363+'Emission factors'!$I$16*'GHG Estimation'!R759+'Emission factors'!$I$17*'GHG Estimation'!R1155</f>
        <v>0</v>
      </c>
      <c r="S1947" s="98">
        <f>S363+'Emission factors'!$I$16*'GHG Estimation'!S759+'Emission factors'!$I$17*'GHG Estimation'!S1155</f>
        <v>0</v>
      </c>
      <c r="T1947" s="98">
        <f>T363+'Emission factors'!$I$16*'GHG Estimation'!T759+'Emission factors'!$I$17*'GHG Estimation'!T1155</f>
        <v>0</v>
      </c>
      <c r="U1947" s="98">
        <f>U363+'Emission factors'!$I$16*'GHG Estimation'!U759+'Emission factors'!$I$17*'GHG Estimation'!U1155</f>
        <v>0</v>
      </c>
    </row>
    <row r="1948" spans="1:21" x14ac:dyDescent="0.25">
      <c r="A1948" s="92" t="s">
        <v>11</v>
      </c>
      <c r="B1948" s="92" t="s">
        <v>12</v>
      </c>
      <c r="C1948" s="92" t="s">
        <v>13</v>
      </c>
      <c r="D1948" s="92" t="s">
        <v>30</v>
      </c>
      <c r="E1948" s="92" t="s">
        <v>26</v>
      </c>
      <c r="G1948" s="92" t="s">
        <v>97</v>
      </c>
      <c r="H1948" s="92" t="s">
        <v>93</v>
      </c>
      <c r="I1948" s="88" t="s">
        <v>191</v>
      </c>
      <c r="L1948" s="98">
        <f>L364+'Emission factors'!$I$16*'GHG Estimation'!L760+'Emission factors'!$I$17*'GHG Estimation'!L1156</f>
        <v>0</v>
      </c>
      <c r="M1948" s="98">
        <f>M364+'Emission factors'!$I$16*'GHG Estimation'!M760+'Emission factors'!$I$17*'GHG Estimation'!M1156</f>
        <v>0</v>
      </c>
      <c r="N1948" s="98">
        <f>N364+'Emission factors'!$I$16*'GHG Estimation'!N760+'Emission factors'!$I$17*'GHG Estimation'!N1156</f>
        <v>0</v>
      </c>
      <c r="O1948" s="98">
        <f>O364+'Emission factors'!$I$16*'GHG Estimation'!O760+'Emission factors'!$I$17*'GHG Estimation'!O1156</f>
        <v>0</v>
      </c>
      <c r="P1948" s="98">
        <f>P364+'Emission factors'!$I$16*'GHG Estimation'!P760+'Emission factors'!$I$17*'GHG Estimation'!P1156</f>
        <v>0</v>
      </c>
      <c r="Q1948" s="98">
        <f>Q364+'Emission factors'!$I$16*'GHG Estimation'!Q760+'Emission factors'!$I$17*'GHG Estimation'!Q1156</f>
        <v>0</v>
      </c>
      <c r="R1948" s="98">
        <f>R364+'Emission factors'!$I$16*'GHG Estimation'!R760+'Emission factors'!$I$17*'GHG Estimation'!R1156</f>
        <v>0</v>
      </c>
      <c r="S1948" s="98">
        <f>S364+'Emission factors'!$I$16*'GHG Estimation'!S760+'Emission factors'!$I$17*'GHG Estimation'!S1156</f>
        <v>0</v>
      </c>
      <c r="T1948" s="98">
        <f>T364+'Emission factors'!$I$16*'GHG Estimation'!T760+'Emission factors'!$I$17*'GHG Estimation'!T1156</f>
        <v>0</v>
      </c>
      <c r="U1948" s="98">
        <f>U364+'Emission factors'!$I$16*'GHG Estimation'!U760+'Emission factors'!$I$17*'GHG Estimation'!U1156</f>
        <v>0</v>
      </c>
    </row>
    <row r="1949" spans="1:21" x14ac:dyDescent="0.25">
      <c r="A1949" s="92" t="s">
        <v>11</v>
      </c>
      <c r="B1949" s="92" t="s">
        <v>12</v>
      </c>
      <c r="C1949" s="92" t="s">
        <v>13</v>
      </c>
      <c r="D1949" s="92" t="s">
        <v>30</v>
      </c>
      <c r="E1949" s="92" t="s">
        <v>26</v>
      </c>
      <c r="G1949" s="92" t="s">
        <v>97</v>
      </c>
      <c r="H1949" s="92" t="s">
        <v>93</v>
      </c>
      <c r="I1949" s="88" t="s">
        <v>192</v>
      </c>
      <c r="L1949" s="98">
        <f>L365+'Emission factors'!$I$16*'GHG Estimation'!L761+'Emission factors'!$I$17*'GHG Estimation'!L1157</f>
        <v>0</v>
      </c>
      <c r="M1949" s="98">
        <f>M365+'Emission factors'!$I$16*'GHG Estimation'!M761+'Emission factors'!$I$17*'GHG Estimation'!M1157</f>
        <v>0</v>
      </c>
      <c r="N1949" s="98">
        <f>N365+'Emission factors'!$I$16*'GHG Estimation'!N761+'Emission factors'!$I$17*'GHG Estimation'!N1157</f>
        <v>0</v>
      </c>
      <c r="O1949" s="98">
        <f>O365+'Emission factors'!$I$16*'GHG Estimation'!O761+'Emission factors'!$I$17*'GHG Estimation'!O1157</f>
        <v>0</v>
      </c>
      <c r="P1949" s="98">
        <f>P365+'Emission factors'!$I$16*'GHG Estimation'!P761+'Emission factors'!$I$17*'GHG Estimation'!P1157</f>
        <v>0</v>
      </c>
      <c r="Q1949" s="98">
        <f>Q365+'Emission factors'!$I$16*'GHG Estimation'!Q761+'Emission factors'!$I$17*'GHG Estimation'!Q1157</f>
        <v>0</v>
      </c>
      <c r="R1949" s="98">
        <f>R365+'Emission factors'!$I$16*'GHG Estimation'!R761+'Emission factors'!$I$17*'GHG Estimation'!R1157</f>
        <v>0</v>
      </c>
      <c r="S1949" s="98">
        <f>S365+'Emission factors'!$I$16*'GHG Estimation'!S761+'Emission factors'!$I$17*'GHG Estimation'!S1157</f>
        <v>0</v>
      </c>
      <c r="T1949" s="98">
        <f>T365+'Emission factors'!$I$16*'GHG Estimation'!T761+'Emission factors'!$I$17*'GHG Estimation'!T1157</f>
        <v>0</v>
      </c>
      <c r="U1949" s="98">
        <f>U365+'Emission factors'!$I$16*'GHG Estimation'!U761+'Emission factors'!$I$17*'GHG Estimation'!U1157</f>
        <v>0</v>
      </c>
    </row>
    <row r="1950" spans="1:21" x14ac:dyDescent="0.25">
      <c r="A1950" s="92" t="s">
        <v>11</v>
      </c>
      <c r="B1950" s="92" t="s">
        <v>12</v>
      </c>
      <c r="C1950" s="92" t="s">
        <v>13</v>
      </c>
      <c r="D1950" s="92" t="s">
        <v>30</v>
      </c>
      <c r="E1950" s="92" t="s">
        <v>26</v>
      </c>
      <c r="G1950" s="92" t="s">
        <v>97</v>
      </c>
      <c r="H1950" s="92" t="s">
        <v>93</v>
      </c>
      <c r="I1950" s="88" t="s">
        <v>206</v>
      </c>
      <c r="L1950" s="98">
        <f>L366+'Emission factors'!$I$16*'GHG Estimation'!L762+'Emission factors'!$I$17*'GHG Estimation'!L1158</f>
        <v>0</v>
      </c>
      <c r="M1950" s="98">
        <f>M366+'Emission factors'!$I$16*'GHG Estimation'!M762+'Emission factors'!$I$17*'GHG Estimation'!M1158</f>
        <v>0</v>
      </c>
      <c r="N1950" s="98">
        <f>N366+'Emission factors'!$I$16*'GHG Estimation'!N762+'Emission factors'!$I$17*'GHG Estimation'!N1158</f>
        <v>0</v>
      </c>
      <c r="O1950" s="98">
        <f>O366+'Emission factors'!$I$16*'GHG Estimation'!O762+'Emission factors'!$I$17*'GHG Estimation'!O1158</f>
        <v>0</v>
      </c>
      <c r="P1950" s="98">
        <f>P366+'Emission factors'!$I$16*'GHG Estimation'!P762+'Emission factors'!$I$17*'GHG Estimation'!P1158</f>
        <v>0</v>
      </c>
      <c r="Q1950" s="98">
        <f>Q366+'Emission factors'!$I$16*'GHG Estimation'!Q762+'Emission factors'!$I$17*'GHG Estimation'!Q1158</f>
        <v>0</v>
      </c>
      <c r="R1950" s="98">
        <f>R366+'Emission factors'!$I$16*'GHG Estimation'!R762+'Emission factors'!$I$17*'GHG Estimation'!R1158</f>
        <v>0</v>
      </c>
      <c r="S1950" s="98">
        <f>S366+'Emission factors'!$I$16*'GHG Estimation'!S762+'Emission factors'!$I$17*'GHG Estimation'!S1158</f>
        <v>0</v>
      </c>
      <c r="T1950" s="98">
        <f>T366+'Emission factors'!$I$16*'GHG Estimation'!T762+'Emission factors'!$I$17*'GHG Estimation'!T1158</f>
        <v>0</v>
      </c>
      <c r="U1950" s="98">
        <f>U366+'Emission factors'!$I$16*'GHG Estimation'!U762+'Emission factors'!$I$17*'GHG Estimation'!U1158</f>
        <v>0</v>
      </c>
    </row>
    <row r="1951" spans="1:21" x14ac:dyDescent="0.25">
      <c r="A1951" s="92" t="s">
        <v>11</v>
      </c>
      <c r="B1951" s="92" t="s">
        <v>12</v>
      </c>
      <c r="C1951" s="92" t="s">
        <v>13</v>
      </c>
      <c r="D1951" s="92" t="s">
        <v>30</v>
      </c>
      <c r="E1951" s="92" t="s">
        <v>26</v>
      </c>
      <c r="G1951" s="92" t="s">
        <v>97</v>
      </c>
      <c r="H1951" s="92" t="s">
        <v>93</v>
      </c>
      <c r="I1951" s="88" t="s">
        <v>220</v>
      </c>
      <c r="L1951" s="98">
        <f>L367+'Emission factors'!$I$16*'GHG Estimation'!L763+'Emission factors'!$I$17*'GHG Estimation'!L1159</f>
        <v>0</v>
      </c>
      <c r="M1951" s="98">
        <f>M367+'Emission factors'!$I$16*'GHG Estimation'!M763+'Emission factors'!$I$17*'GHG Estimation'!M1159</f>
        <v>0</v>
      </c>
      <c r="N1951" s="98">
        <f>N367+'Emission factors'!$I$16*'GHG Estimation'!N763+'Emission factors'!$I$17*'GHG Estimation'!N1159</f>
        <v>0</v>
      </c>
      <c r="O1951" s="98">
        <f>O367+'Emission factors'!$I$16*'GHG Estimation'!O763+'Emission factors'!$I$17*'GHG Estimation'!O1159</f>
        <v>0</v>
      </c>
      <c r="P1951" s="98">
        <f>P367+'Emission factors'!$I$16*'GHG Estimation'!P763+'Emission factors'!$I$17*'GHG Estimation'!P1159</f>
        <v>0</v>
      </c>
      <c r="Q1951" s="98">
        <f>Q367+'Emission factors'!$I$16*'GHG Estimation'!Q763+'Emission factors'!$I$17*'GHG Estimation'!Q1159</f>
        <v>0</v>
      </c>
      <c r="R1951" s="98">
        <f>R367+'Emission factors'!$I$16*'GHG Estimation'!R763+'Emission factors'!$I$17*'GHG Estimation'!R1159</f>
        <v>0</v>
      </c>
      <c r="S1951" s="98">
        <f>S367+'Emission factors'!$I$16*'GHG Estimation'!S763+'Emission factors'!$I$17*'GHG Estimation'!S1159</f>
        <v>0</v>
      </c>
      <c r="T1951" s="98">
        <f>T367+'Emission factors'!$I$16*'GHG Estimation'!T763+'Emission factors'!$I$17*'GHG Estimation'!T1159</f>
        <v>0</v>
      </c>
      <c r="U1951" s="98">
        <f>U367+'Emission factors'!$I$16*'GHG Estimation'!U763+'Emission factors'!$I$17*'GHG Estimation'!U1159</f>
        <v>0</v>
      </c>
    </row>
    <row r="1952" spans="1:21" x14ac:dyDescent="0.25">
      <c r="A1952" s="92" t="s">
        <v>11</v>
      </c>
      <c r="B1952" s="92" t="s">
        <v>12</v>
      </c>
      <c r="C1952" s="92" t="s">
        <v>13</v>
      </c>
      <c r="D1952" s="92" t="s">
        <v>30</v>
      </c>
      <c r="E1952" s="92" t="s">
        <v>26</v>
      </c>
      <c r="G1952" s="92" t="s">
        <v>97</v>
      </c>
      <c r="H1952" s="92" t="s">
        <v>93</v>
      </c>
      <c r="I1952" s="88" t="s">
        <v>193</v>
      </c>
      <c r="L1952" s="98">
        <f>L368+'Emission factors'!$I$16*'GHG Estimation'!L764+'Emission factors'!$I$17*'GHG Estimation'!L1160</f>
        <v>189.39212463375</v>
      </c>
      <c r="M1952" s="98">
        <f>M368+'Emission factors'!$I$16*'GHG Estimation'!M764+'Emission factors'!$I$17*'GHG Estimation'!M1160</f>
        <v>500.50946811562505</v>
      </c>
      <c r="N1952" s="98">
        <f>N368+'Emission factors'!$I$16*'GHG Estimation'!N764+'Emission factors'!$I$17*'GHG Estimation'!N1160</f>
        <v>551.65333299562496</v>
      </c>
      <c r="O1952" s="98">
        <f>O368+'Emission factors'!$I$16*'GHG Estimation'!O764+'Emission factors'!$I$17*'GHG Estimation'!O1160</f>
        <v>493.76393079000007</v>
      </c>
      <c r="P1952" s="98">
        <f>P368+'Emission factors'!$I$16*'GHG Estimation'!P764+'Emission factors'!$I$17*'GHG Estimation'!P1160</f>
        <v>572.64206063250003</v>
      </c>
      <c r="Q1952" s="98">
        <f>Q368+'Emission factors'!$I$16*'GHG Estimation'!Q764+'Emission factors'!$I$17*'GHG Estimation'!Q1160</f>
        <v>340.41851606937496</v>
      </c>
      <c r="R1952" s="98">
        <f>R368+'Emission factors'!$I$16*'GHG Estimation'!R764+'Emission factors'!$I$17*'GHG Estimation'!R1160</f>
        <v>238.97691642687496</v>
      </c>
      <c r="S1952" s="98">
        <f>S368+'Emission factors'!$I$16*'GHG Estimation'!S764+'Emission factors'!$I$17*'GHG Estimation'!S1160</f>
        <v>112.7233345425</v>
      </c>
      <c r="T1952" s="98">
        <f>T368+'Emission factors'!$I$16*'GHG Estimation'!T764+'Emission factors'!$I$17*'GHG Estimation'!T1160</f>
        <v>18.035106763750001</v>
      </c>
      <c r="U1952" s="98">
        <f>U368+'Emission factors'!$I$16*'GHG Estimation'!U764+'Emission factors'!$I$17*'GHG Estimation'!U1160</f>
        <v>135.28680434250001</v>
      </c>
    </row>
    <row r="1953" spans="1:21" x14ac:dyDescent="0.25">
      <c r="A1953" s="92" t="s">
        <v>11</v>
      </c>
      <c r="B1953" s="92" t="s">
        <v>12</v>
      </c>
      <c r="C1953" s="92" t="s">
        <v>13</v>
      </c>
      <c r="D1953" s="92" t="s">
        <v>30</v>
      </c>
      <c r="E1953" s="92" t="s">
        <v>26</v>
      </c>
      <c r="G1953" s="92" t="s">
        <v>97</v>
      </c>
      <c r="H1953" s="92" t="s">
        <v>93</v>
      </c>
      <c r="I1953" s="88" t="s">
        <v>259</v>
      </c>
      <c r="L1953" s="98">
        <f>L369+'Emission factors'!$I$16*'GHG Estimation'!L765+'Emission factors'!$I$17*'GHG Estimation'!L1161</f>
        <v>0</v>
      </c>
      <c r="M1953" s="98">
        <f>M369+'Emission factors'!$I$16*'GHG Estimation'!M765+'Emission factors'!$I$17*'GHG Estimation'!M1161</f>
        <v>0</v>
      </c>
      <c r="N1953" s="98">
        <f>N369+'Emission factors'!$I$16*'GHG Estimation'!N765+'Emission factors'!$I$17*'GHG Estimation'!N1161</f>
        <v>0</v>
      </c>
      <c r="O1953" s="98">
        <f>O369+'Emission factors'!$I$16*'GHG Estimation'!O765+'Emission factors'!$I$17*'GHG Estimation'!O1161</f>
        <v>0</v>
      </c>
      <c r="P1953" s="98">
        <f>P369+'Emission factors'!$I$16*'GHG Estimation'!P765+'Emission factors'!$I$17*'GHG Estimation'!P1161</f>
        <v>0</v>
      </c>
      <c r="Q1953" s="98">
        <f>Q369+'Emission factors'!$I$16*'GHG Estimation'!Q765+'Emission factors'!$I$17*'GHG Estimation'!Q1161</f>
        <v>0</v>
      </c>
      <c r="R1953" s="98">
        <f>R369+'Emission factors'!$I$16*'GHG Estimation'!R765+'Emission factors'!$I$17*'GHG Estimation'!R1161</f>
        <v>0</v>
      </c>
      <c r="S1953" s="98">
        <f>S369+'Emission factors'!$I$16*'GHG Estimation'!S765+'Emission factors'!$I$17*'GHG Estimation'!S1161</f>
        <v>0</v>
      </c>
      <c r="T1953" s="98">
        <f>T369+'Emission factors'!$I$16*'GHG Estimation'!T765+'Emission factors'!$I$17*'GHG Estimation'!T1161</f>
        <v>0</v>
      </c>
      <c r="U1953" s="98">
        <f>U369+'Emission factors'!$I$16*'GHG Estimation'!U765+'Emission factors'!$I$17*'GHG Estimation'!U1161</f>
        <v>0</v>
      </c>
    </row>
    <row r="1954" spans="1:21" x14ac:dyDescent="0.25">
      <c r="A1954" s="92" t="s">
        <v>11</v>
      </c>
      <c r="B1954" s="92" t="s">
        <v>12</v>
      </c>
      <c r="C1954" s="92" t="s">
        <v>13</v>
      </c>
      <c r="D1954" s="92" t="s">
        <v>30</v>
      </c>
      <c r="E1954" s="92" t="s">
        <v>26</v>
      </c>
      <c r="G1954" s="92" t="s">
        <v>97</v>
      </c>
      <c r="H1954" s="92" t="s">
        <v>93</v>
      </c>
      <c r="I1954" s="88" t="s">
        <v>223</v>
      </c>
      <c r="L1954" s="98">
        <f>L370+'Emission factors'!$I$16*'GHG Estimation'!L766+'Emission factors'!$I$17*'GHG Estimation'!L1162</f>
        <v>0</v>
      </c>
      <c r="M1954" s="98">
        <f>M370+'Emission factors'!$I$16*'GHG Estimation'!M766+'Emission factors'!$I$17*'GHG Estimation'!M1162</f>
        <v>0</v>
      </c>
      <c r="N1954" s="98">
        <f>N370+'Emission factors'!$I$16*'GHG Estimation'!N766+'Emission factors'!$I$17*'GHG Estimation'!N1162</f>
        <v>0</v>
      </c>
      <c r="O1954" s="98">
        <f>O370+'Emission factors'!$I$16*'GHG Estimation'!O766+'Emission factors'!$I$17*'GHG Estimation'!O1162</f>
        <v>0</v>
      </c>
      <c r="P1954" s="98">
        <f>P370+'Emission factors'!$I$16*'GHG Estimation'!P766+'Emission factors'!$I$17*'GHG Estimation'!P1162</f>
        <v>0</v>
      </c>
      <c r="Q1954" s="98">
        <f>Q370+'Emission factors'!$I$16*'GHG Estimation'!Q766+'Emission factors'!$I$17*'GHG Estimation'!Q1162</f>
        <v>0</v>
      </c>
      <c r="R1954" s="98">
        <f>R370+'Emission factors'!$I$16*'GHG Estimation'!R766+'Emission factors'!$I$17*'GHG Estimation'!R1162</f>
        <v>0</v>
      </c>
      <c r="S1954" s="98">
        <f>S370+'Emission factors'!$I$16*'GHG Estimation'!S766+'Emission factors'!$I$17*'GHG Estimation'!S1162</f>
        <v>0</v>
      </c>
      <c r="T1954" s="98">
        <f>T370+'Emission factors'!$I$16*'GHG Estimation'!T766+'Emission factors'!$I$17*'GHG Estimation'!T1162</f>
        <v>0</v>
      </c>
      <c r="U1954" s="98">
        <f>U370+'Emission factors'!$I$16*'GHG Estimation'!U766+'Emission factors'!$I$17*'GHG Estimation'!U1162</f>
        <v>0</v>
      </c>
    </row>
    <row r="1955" spans="1:21" x14ac:dyDescent="0.25">
      <c r="A1955" s="92" t="s">
        <v>11</v>
      </c>
      <c r="B1955" s="92" t="s">
        <v>12</v>
      </c>
      <c r="C1955" s="92" t="s">
        <v>13</v>
      </c>
      <c r="D1955" s="92" t="s">
        <v>30</v>
      </c>
      <c r="E1955" s="92" t="s">
        <v>26</v>
      </c>
      <c r="G1955" s="92" t="s">
        <v>97</v>
      </c>
      <c r="H1955" s="92" t="s">
        <v>93</v>
      </c>
      <c r="I1955" s="88" t="s">
        <v>221</v>
      </c>
      <c r="L1955" s="98">
        <f>L371+'Emission factors'!$I$16*'GHG Estimation'!L767+'Emission factors'!$I$17*'GHG Estimation'!L1163</f>
        <v>0</v>
      </c>
      <c r="M1955" s="98">
        <f>M371+'Emission factors'!$I$16*'GHG Estimation'!M767+'Emission factors'!$I$17*'GHG Estimation'!M1163</f>
        <v>0</v>
      </c>
      <c r="N1955" s="98">
        <f>N371+'Emission factors'!$I$16*'GHG Estimation'!N767+'Emission factors'!$I$17*'GHG Estimation'!N1163</f>
        <v>0</v>
      </c>
      <c r="O1955" s="98">
        <f>O371+'Emission factors'!$I$16*'GHG Estimation'!O767+'Emission factors'!$I$17*'GHG Estimation'!O1163</f>
        <v>0</v>
      </c>
      <c r="P1955" s="98">
        <f>P371+'Emission factors'!$I$16*'GHG Estimation'!P767+'Emission factors'!$I$17*'GHG Estimation'!P1163</f>
        <v>0</v>
      </c>
      <c r="Q1955" s="98">
        <f>Q371+'Emission factors'!$I$16*'GHG Estimation'!Q767+'Emission factors'!$I$17*'GHG Estimation'!Q1163</f>
        <v>0</v>
      </c>
      <c r="R1955" s="98">
        <f>R371+'Emission factors'!$I$16*'GHG Estimation'!R767+'Emission factors'!$I$17*'GHG Estimation'!R1163</f>
        <v>0</v>
      </c>
      <c r="S1955" s="98">
        <f>S371+'Emission factors'!$I$16*'GHG Estimation'!S767+'Emission factors'!$I$17*'GHG Estimation'!S1163</f>
        <v>0</v>
      </c>
      <c r="T1955" s="98">
        <f>T371+'Emission factors'!$I$16*'GHG Estimation'!T767+'Emission factors'!$I$17*'GHG Estimation'!T1163</f>
        <v>0</v>
      </c>
      <c r="U1955" s="98">
        <f>U371+'Emission factors'!$I$16*'GHG Estimation'!U767+'Emission factors'!$I$17*'GHG Estimation'!U1163</f>
        <v>0</v>
      </c>
    </row>
    <row r="1956" spans="1:21" x14ac:dyDescent="0.25">
      <c r="A1956" s="92" t="s">
        <v>11</v>
      </c>
      <c r="B1956" s="92" t="s">
        <v>12</v>
      </c>
      <c r="C1956" s="92" t="s">
        <v>13</v>
      </c>
      <c r="D1956" s="92" t="s">
        <v>30</v>
      </c>
      <c r="E1956" s="92" t="s">
        <v>26</v>
      </c>
      <c r="G1956" s="92" t="s">
        <v>97</v>
      </c>
      <c r="H1956" s="92" t="s">
        <v>93</v>
      </c>
      <c r="I1956" s="88" t="s">
        <v>222</v>
      </c>
      <c r="L1956" s="98">
        <f>L372+'Emission factors'!$I$16*'GHG Estimation'!L768+'Emission factors'!$I$17*'GHG Estimation'!L1164</f>
        <v>2766.0071886456253</v>
      </c>
      <c r="M1956" s="98">
        <f>M372+'Emission factors'!$I$16*'GHG Estimation'!M768+'Emission factors'!$I$17*'GHG Estimation'!M1164</f>
        <v>10363.840413275002</v>
      </c>
      <c r="N1956" s="98">
        <f>N372+'Emission factors'!$I$16*'GHG Estimation'!N768+'Emission factors'!$I$17*'GHG Estimation'!N1164</f>
        <v>5778.4262703987497</v>
      </c>
      <c r="O1956" s="98">
        <f>O372+'Emission factors'!$I$16*'GHG Estimation'!O768+'Emission factors'!$I$17*'GHG Estimation'!O1164</f>
        <v>3976.2239618906251</v>
      </c>
      <c r="P1956" s="98">
        <f>P372+'Emission factors'!$I$16*'GHG Estimation'!P768+'Emission factors'!$I$17*'GHG Estimation'!P1164</f>
        <v>5628.8492685162491</v>
      </c>
      <c r="Q1956" s="98">
        <f>Q372+'Emission factors'!$I$16*'GHG Estimation'!Q768+'Emission factors'!$I$17*'GHG Estimation'!Q1164</f>
        <v>3692.1984512450008</v>
      </c>
      <c r="R1956" s="98">
        <f>R372+'Emission factors'!$I$16*'GHG Estimation'!R768+'Emission factors'!$I$17*'GHG Estimation'!R1164</f>
        <v>1266.0770300762501</v>
      </c>
      <c r="S1956" s="98">
        <f>S372+'Emission factors'!$I$16*'GHG Estimation'!S768+'Emission factors'!$I$17*'GHG Estimation'!S1164</f>
        <v>1805.9393831937502</v>
      </c>
      <c r="T1956" s="98">
        <f>T372+'Emission factors'!$I$16*'GHG Estimation'!T768+'Emission factors'!$I$17*'GHG Estimation'!T1164</f>
        <v>2027.9075173512499</v>
      </c>
      <c r="U1956" s="98">
        <f>U372+'Emission factors'!$I$16*'GHG Estimation'!U768+'Emission factors'!$I$17*'GHG Estimation'!U1164</f>
        <v>28573.328326611252</v>
      </c>
    </row>
    <row r="1957" spans="1:21" x14ac:dyDescent="0.25">
      <c r="A1957" s="92" t="s">
        <v>11</v>
      </c>
      <c r="B1957" s="92" t="s">
        <v>12</v>
      </c>
      <c r="C1957" s="92" t="s">
        <v>13</v>
      </c>
      <c r="D1957" s="92" t="s">
        <v>30</v>
      </c>
      <c r="E1957" s="92" t="s">
        <v>26</v>
      </c>
      <c r="G1957" s="92" t="s">
        <v>97</v>
      </c>
      <c r="H1957" s="92" t="s">
        <v>93</v>
      </c>
      <c r="I1957" s="88" t="s">
        <v>201</v>
      </c>
      <c r="L1957" s="98">
        <f>L373+'Emission factors'!$I$16*'GHG Estimation'!L769+'Emission factors'!$I$17*'GHG Estimation'!L1165</f>
        <v>2482.1148651481244</v>
      </c>
      <c r="M1957" s="98">
        <f>M373+'Emission factors'!$I$16*'GHG Estimation'!M769+'Emission factors'!$I$17*'GHG Estimation'!M1165</f>
        <v>27464.639332928131</v>
      </c>
      <c r="N1957" s="98">
        <f>N373+'Emission factors'!$I$16*'GHG Estimation'!N769+'Emission factors'!$I$17*'GHG Estimation'!N1165</f>
        <v>83170.775130183116</v>
      </c>
      <c r="O1957" s="98">
        <f>O373+'Emission factors'!$I$16*'GHG Estimation'!O769+'Emission factors'!$I$17*'GHG Estimation'!O1165</f>
        <v>420882.73248620506</v>
      </c>
      <c r="P1957" s="98">
        <f>P373+'Emission factors'!$I$16*'GHG Estimation'!P769+'Emission factors'!$I$17*'GHG Estimation'!P1165</f>
        <v>678228.89872786112</v>
      </c>
      <c r="Q1957" s="98">
        <f>Q373+'Emission factors'!$I$16*'GHG Estimation'!Q769+'Emission factors'!$I$17*'GHG Estimation'!Q1165</f>
        <v>1368814.6816916922</v>
      </c>
      <c r="R1957" s="98">
        <f>R373+'Emission factors'!$I$16*'GHG Estimation'!R769+'Emission factors'!$I$17*'GHG Estimation'!R1165</f>
        <v>818223.63372043613</v>
      </c>
      <c r="S1957" s="98">
        <f>S373+'Emission factors'!$I$16*'GHG Estimation'!S769+'Emission factors'!$I$17*'GHG Estimation'!S1165</f>
        <v>210984.64445484255</v>
      </c>
      <c r="T1957" s="98">
        <f>T373+'Emission factors'!$I$16*'GHG Estimation'!T769+'Emission factors'!$I$17*'GHG Estimation'!T1165</f>
        <v>111887.90640407878</v>
      </c>
      <c r="U1957" s="98">
        <f>U373+'Emission factors'!$I$16*'GHG Estimation'!U769+'Emission factors'!$I$17*'GHG Estimation'!U1165</f>
        <v>71067.001317417496</v>
      </c>
    </row>
    <row r="1958" spans="1:21" x14ac:dyDescent="0.25">
      <c r="A1958" s="92" t="s">
        <v>11</v>
      </c>
      <c r="B1958" s="92" t="s">
        <v>12</v>
      </c>
      <c r="C1958" s="92" t="s">
        <v>13</v>
      </c>
      <c r="D1958" s="92" t="s">
        <v>30</v>
      </c>
      <c r="E1958" s="92" t="s">
        <v>26</v>
      </c>
      <c r="G1958" s="92" t="s">
        <v>97</v>
      </c>
      <c r="H1958" s="92" t="s">
        <v>93</v>
      </c>
      <c r="I1958" s="88" t="s">
        <v>207</v>
      </c>
      <c r="L1958" s="98">
        <f>L374+'Emission factors'!$I$16*'GHG Estimation'!L770+'Emission factors'!$I$17*'GHG Estimation'!L1166</f>
        <v>0</v>
      </c>
      <c r="M1958" s="98">
        <f>M374+'Emission factors'!$I$16*'GHG Estimation'!M770+'Emission factors'!$I$17*'GHG Estimation'!M1166</f>
        <v>0</v>
      </c>
      <c r="N1958" s="98">
        <f>N374+'Emission factors'!$I$16*'GHG Estimation'!N770+'Emission factors'!$I$17*'GHG Estimation'!N1166</f>
        <v>0</v>
      </c>
      <c r="O1958" s="98">
        <f>O374+'Emission factors'!$I$16*'GHG Estimation'!O770+'Emission factors'!$I$17*'GHG Estimation'!O1166</f>
        <v>0</v>
      </c>
      <c r="P1958" s="98">
        <f>P374+'Emission factors'!$I$16*'GHG Estimation'!P770+'Emission factors'!$I$17*'GHG Estimation'!P1166</f>
        <v>0</v>
      </c>
      <c r="Q1958" s="98">
        <f>Q374+'Emission factors'!$I$16*'GHG Estimation'!Q770+'Emission factors'!$I$17*'GHG Estimation'!Q1166</f>
        <v>0</v>
      </c>
      <c r="R1958" s="98">
        <f>R374+'Emission factors'!$I$16*'GHG Estimation'!R770+'Emission factors'!$I$17*'GHG Estimation'!R1166</f>
        <v>0</v>
      </c>
      <c r="S1958" s="98">
        <f>S374+'Emission factors'!$I$16*'GHG Estimation'!S770+'Emission factors'!$I$17*'GHG Estimation'!S1166</f>
        <v>0</v>
      </c>
      <c r="T1958" s="98">
        <f>T374+'Emission factors'!$I$16*'GHG Estimation'!T770+'Emission factors'!$I$17*'GHG Estimation'!T1166</f>
        <v>0</v>
      </c>
      <c r="U1958" s="98">
        <f>U374+'Emission factors'!$I$16*'GHG Estimation'!U770+'Emission factors'!$I$17*'GHG Estimation'!U1166</f>
        <v>0</v>
      </c>
    </row>
    <row r="1959" spans="1:21" x14ac:dyDescent="0.25">
      <c r="A1959" s="92" t="s">
        <v>11</v>
      </c>
      <c r="B1959" s="92" t="s">
        <v>12</v>
      </c>
      <c r="C1959" s="92" t="s">
        <v>13</v>
      </c>
      <c r="D1959" s="92" t="s">
        <v>30</v>
      </c>
      <c r="E1959" s="92" t="s">
        <v>26</v>
      </c>
      <c r="G1959" s="92" t="s">
        <v>97</v>
      </c>
      <c r="H1959" s="92" t="s">
        <v>93</v>
      </c>
      <c r="I1959" s="88" t="s">
        <v>218</v>
      </c>
      <c r="L1959" s="98">
        <f>L375+'Emission factors'!$I$16*'GHG Estimation'!L771+'Emission factors'!$I$17*'GHG Estimation'!L1167</f>
        <v>0</v>
      </c>
      <c r="M1959" s="98">
        <f>M375+'Emission factors'!$I$16*'GHG Estimation'!M771+'Emission factors'!$I$17*'GHG Estimation'!M1167</f>
        <v>0</v>
      </c>
      <c r="N1959" s="98">
        <f>N375+'Emission factors'!$I$16*'GHG Estimation'!N771+'Emission factors'!$I$17*'GHG Estimation'!N1167</f>
        <v>0</v>
      </c>
      <c r="O1959" s="98">
        <f>O375+'Emission factors'!$I$16*'GHG Estimation'!O771+'Emission factors'!$I$17*'GHG Estimation'!O1167</f>
        <v>0</v>
      </c>
      <c r="P1959" s="98">
        <f>P375+'Emission factors'!$I$16*'GHG Estimation'!P771+'Emission factors'!$I$17*'GHG Estimation'!P1167</f>
        <v>0</v>
      </c>
      <c r="Q1959" s="98">
        <f>Q375+'Emission factors'!$I$16*'GHG Estimation'!Q771+'Emission factors'!$I$17*'GHG Estimation'!Q1167</f>
        <v>0</v>
      </c>
      <c r="R1959" s="98">
        <f>R375+'Emission factors'!$I$16*'GHG Estimation'!R771+'Emission factors'!$I$17*'GHG Estimation'!R1167</f>
        <v>0</v>
      </c>
      <c r="S1959" s="98">
        <f>S375+'Emission factors'!$I$16*'GHG Estimation'!S771+'Emission factors'!$I$17*'GHG Estimation'!S1167</f>
        <v>0</v>
      </c>
      <c r="T1959" s="98">
        <f>T375+'Emission factors'!$I$16*'GHG Estimation'!T771+'Emission factors'!$I$17*'GHG Estimation'!T1167</f>
        <v>0</v>
      </c>
      <c r="U1959" s="98">
        <f>U375+'Emission factors'!$I$16*'GHG Estimation'!U771+'Emission factors'!$I$17*'GHG Estimation'!U1167</f>
        <v>0</v>
      </c>
    </row>
    <row r="1960" spans="1:21" x14ac:dyDescent="0.25">
      <c r="A1960" s="92" t="s">
        <v>11</v>
      </c>
      <c r="B1960" s="92" t="s">
        <v>12</v>
      </c>
      <c r="C1960" s="92" t="s">
        <v>13</v>
      </c>
      <c r="D1960" s="92" t="s">
        <v>30</v>
      </c>
      <c r="E1960" s="92" t="s">
        <v>26</v>
      </c>
      <c r="G1960" s="92" t="s">
        <v>97</v>
      </c>
      <c r="H1960" s="92" t="s">
        <v>93</v>
      </c>
      <c r="I1960" s="88" t="s">
        <v>194</v>
      </c>
      <c r="L1960" s="98">
        <f>L376+'Emission factors'!$I$16*'GHG Estimation'!L772+'Emission factors'!$I$17*'GHG Estimation'!L1168</f>
        <v>0</v>
      </c>
      <c r="M1960" s="98">
        <f>M376+'Emission factors'!$I$16*'GHG Estimation'!M772+'Emission factors'!$I$17*'GHG Estimation'!M1168</f>
        <v>0</v>
      </c>
      <c r="N1960" s="98">
        <f>N376+'Emission factors'!$I$16*'GHG Estimation'!N772+'Emission factors'!$I$17*'GHG Estimation'!N1168</f>
        <v>0</v>
      </c>
      <c r="O1960" s="98">
        <f>O376+'Emission factors'!$I$16*'GHG Estimation'!O772+'Emission factors'!$I$17*'GHG Estimation'!O1168</f>
        <v>0</v>
      </c>
      <c r="P1960" s="98">
        <f>P376+'Emission factors'!$I$16*'GHG Estimation'!P772+'Emission factors'!$I$17*'GHG Estimation'!P1168</f>
        <v>0</v>
      </c>
      <c r="Q1960" s="98">
        <f>Q376+'Emission factors'!$I$16*'GHG Estimation'!Q772+'Emission factors'!$I$17*'GHG Estimation'!Q1168</f>
        <v>0</v>
      </c>
      <c r="R1960" s="98">
        <f>R376+'Emission factors'!$I$16*'GHG Estimation'!R772+'Emission factors'!$I$17*'GHG Estimation'!R1168</f>
        <v>0</v>
      </c>
      <c r="S1960" s="98">
        <f>S376+'Emission factors'!$I$16*'GHG Estimation'!S772+'Emission factors'!$I$17*'GHG Estimation'!S1168</f>
        <v>0</v>
      </c>
      <c r="T1960" s="98">
        <f>T376+'Emission factors'!$I$16*'GHG Estimation'!T772+'Emission factors'!$I$17*'GHG Estimation'!T1168</f>
        <v>0</v>
      </c>
      <c r="U1960" s="98">
        <f>U376+'Emission factors'!$I$16*'GHG Estimation'!U772+'Emission factors'!$I$17*'GHG Estimation'!U1168</f>
        <v>0</v>
      </c>
    </row>
    <row r="1961" spans="1:21" x14ac:dyDescent="0.25">
      <c r="A1961" s="92" t="s">
        <v>11</v>
      </c>
      <c r="B1961" s="92" t="s">
        <v>12</v>
      </c>
      <c r="C1961" s="92" t="s">
        <v>13</v>
      </c>
      <c r="D1961" s="92" t="s">
        <v>30</v>
      </c>
      <c r="E1961" s="92" t="s">
        <v>26</v>
      </c>
      <c r="G1961" s="92" t="s">
        <v>97</v>
      </c>
      <c r="H1961" s="92" t="s">
        <v>93</v>
      </c>
      <c r="I1961" s="88" t="s">
        <v>195</v>
      </c>
      <c r="L1961" s="98">
        <f>L377+'Emission factors'!$I$16*'GHG Estimation'!L773+'Emission factors'!$I$17*'GHG Estimation'!L1169</f>
        <v>0</v>
      </c>
      <c r="M1961" s="98">
        <f>M377+'Emission factors'!$I$16*'GHG Estimation'!M773+'Emission factors'!$I$17*'GHG Estimation'!M1169</f>
        <v>0</v>
      </c>
      <c r="N1961" s="98">
        <f>N377+'Emission factors'!$I$16*'GHG Estimation'!N773+'Emission factors'!$I$17*'GHG Estimation'!N1169</f>
        <v>0</v>
      </c>
      <c r="O1961" s="98">
        <f>O377+'Emission factors'!$I$16*'GHG Estimation'!O773+'Emission factors'!$I$17*'GHG Estimation'!O1169</f>
        <v>0</v>
      </c>
      <c r="P1961" s="98">
        <f>P377+'Emission factors'!$I$16*'GHG Estimation'!P773+'Emission factors'!$I$17*'GHG Estimation'!P1169</f>
        <v>0</v>
      </c>
      <c r="Q1961" s="98">
        <f>Q377+'Emission factors'!$I$16*'GHG Estimation'!Q773+'Emission factors'!$I$17*'GHG Estimation'!Q1169</f>
        <v>0</v>
      </c>
      <c r="R1961" s="98">
        <f>R377+'Emission factors'!$I$16*'GHG Estimation'!R773+'Emission factors'!$I$17*'GHG Estimation'!R1169</f>
        <v>0</v>
      </c>
      <c r="S1961" s="98">
        <f>S377+'Emission factors'!$I$16*'GHG Estimation'!S773+'Emission factors'!$I$17*'GHG Estimation'!S1169</f>
        <v>0</v>
      </c>
      <c r="T1961" s="98">
        <f>T377+'Emission factors'!$I$16*'GHG Estimation'!T773+'Emission factors'!$I$17*'GHG Estimation'!T1169</f>
        <v>0</v>
      </c>
      <c r="U1961" s="98">
        <f>U377+'Emission factors'!$I$16*'GHG Estimation'!U773+'Emission factors'!$I$17*'GHG Estimation'!U1169</f>
        <v>0</v>
      </c>
    </row>
    <row r="1962" spans="1:21" x14ac:dyDescent="0.25">
      <c r="A1962" s="92" t="s">
        <v>11</v>
      </c>
      <c r="B1962" s="92" t="s">
        <v>12</v>
      </c>
      <c r="C1962" s="92" t="s">
        <v>13</v>
      </c>
      <c r="D1962" s="92" t="s">
        <v>30</v>
      </c>
      <c r="E1962" s="92" t="s">
        <v>26</v>
      </c>
      <c r="G1962" s="92" t="s">
        <v>97</v>
      </c>
      <c r="H1962" s="92" t="s">
        <v>93</v>
      </c>
      <c r="I1962" s="88" t="s">
        <v>209</v>
      </c>
      <c r="L1962" s="98">
        <f>L378+'Emission factors'!$I$16*'GHG Estimation'!L774+'Emission factors'!$I$17*'GHG Estimation'!L1170</f>
        <v>24607.853351028127</v>
      </c>
      <c r="M1962" s="98">
        <f>M378+'Emission factors'!$I$16*'GHG Estimation'!M774+'Emission factors'!$I$17*'GHG Estimation'!M1170</f>
        <v>37670.754824670621</v>
      </c>
      <c r="N1962" s="98">
        <f>N378+'Emission factors'!$I$16*'GHG Estimation'!N774+'Emission factors'!$I$17*'GHG Estimation'!N1170</f>
        <v>33847.116327302501</v>
      </c>
      <c r="O1962" s="98">
        <f>O378+'Emission factors'!$I$16*'GHG Estimation'!O774+'Emission factors'!$I$17*'GHG Estimation'!O1170</f>
        <v>37623.551732467495</v>
      </c>
      <c r="P1962" s="98">
        <f>P378+'Emission factors'!$I$16*'GHG Estimation'!P774+'Emission factors'!$I$17*'GHG Estimation'!P1170</f>
        <v>38457.695006636255</v>
      </c>
      <c r="Q1962" s="98">
        <f>Q378+'Emission factors'!$I$16*'GHG Estimation'!Q774+'Emission factors'!$I$17*'GHG Estimation'!Q1170</f>
        <v>22891.360889607498</v>
      </c>
      <c r="R1962" s="98">
        <f>R378+'Emission factors'!$I$16*'GHG Estimation'!R774+'Emission factors'!$I$17*'GHG Estimation'!R1170</f>
        <v>9785.4007944299992</v>
      </c>
      <c r="S1962" s="98">
        <f>S378+'Emission factors'!$I$16*'GHG Estimation'!S774+'Emission factors'!$I$17*'GHG Estimation'!S1170</f>
        <v>1775.3141736631248</v>
      </c>
      <c r="T1962" s="98">
        <f>T378+'Emission factors'!$I$16*'GHG Estimation'!T774+'Emission factors'!$I$17*'GHG Estimation'!T1170</f>
        <v>0</v>
      </c>
      <c r="U1962" s="98">
        <f>U378+'Emission factors'!$I$16*'GHG Estimation'!U774+'Emission factors'!$I$17*'GHG Estimation'!U1170</f>
        <v>0</v>
      </c>
    </row>
    <row r="1963" spans="1:21" x14ac:dyDescent="0.25">
      <c r="A1963" s="92" t="s">
        <v>11</v>
      </c>
      <c r="B1963" s="92" t="s">
        <v>12</v>
      </c>
      <c r="C1963" s="92" t="s">
        <v>13</v>
      </c>
      <c r="D1963" s="92" t="s">
        <v>30</v>
      </c>
      <c r="E1963" s="92" t="s">
        <v>26</v>
      </c>
      <c r="G1963" s="92" t="s">
        <v>97</v>
      </c>
      <c r="H1963" s="92" t="s">
        <v>93</v>
      </c>
      <c r="I1963" s="88" t="s">
        <v>208</v>
      </c>
      <c r="L1963" s="98">
        <f>L379+'Emission factors'!$I$16*'GHG Estimation'!L775+'Emission factors'!$I$17*'GHG Estimation'!L1171</f>
        <v>23367.75564937438</v>
      </c>
      <c r="M1963" s="98">
        <f>M379+'Emission factors'!$I$16*'GHG Estimation'!M775+'Emission factors'!$I$17*'GHG Estimation'!M1171</f>
        <v>40362.310397514375</v>
      </c>
      <c r="N1963" s="98">
        <f>N379+'Emission factors'!$I$16*'GHG Estimation'!N775+'Emission factors'!$I$17*'GHG Estimation'!N1171</f>
        <v>36853.534152851877</v>
      </c>
      <c r="O1963" s="98">
        <f>O379+'Emission factors'!$I$16*'GHG Estimation'!O775+'Emission factors'!$I$17*'GHG Estimation'!O1171</f>
        <v>23109.223725787502</v>
      </c>
      <c r="P1963" s="98">
        <f>P379+'Emission factors'!$I$16*'GHG Estimation'!P775+'Emission factors'!$I$17*'GHG Estimation'!P1171</f>
        <v>18546.897966765628</v>
      </c>
      <c r="Q1963" s="98">
        <f>Q379+'Emission factors'!$I$16*'GHG Estimation'!Q775+'Emission factors'!$I$17*'GHG Estimation'!Q1171</f>
        <v>19893.153660013122</v>
      </c>
      <c r="R1963" s="98">
        <f>R379+'Emission factors'!$I$16*'GHG Estimation'!R775+'Emission factors'!$I$17*'GHG Estimation'!R1171</f>
        <v>76529.836723065004</v>
      </c>
      <c r="S1963" s="98">
        <f>S379+'Emission factors'!$I$16*'GHG Estimation'!S775+'Emission factors'!$I$17*'GHG Estimation'!S1171</f>
        <v>119991.32587752877</v>
      </c>
      <c r="T1963" s="98">
        <f>T379+'Emission factors'!$I$16*'GHG Estimation'!T775+'Emission factors'!$I$17*'GHG Estimation'!T1171</f>
        <v>127509.57586388438</v>
      </c>
      <c r="U1963" s="98">
        <f>U379+'Emission factors'!$I$16*'GHG Estimation'!U775+'Emission factors'!$I$17*'GHG Estimation'!U1171</f>
        <v>260350.75078528438</v>
      </c>
    </row>
    <row r="1964" spans="1:21" x14ac:dyDescent="0.25">
      <c r="A1964" s="92" t="s">
        <v>11</v>
      </c>
      <c r="B1964" s="92" t="s">
        <v>12</v>
      </c>
      <c r="C1964" s="92" t="s">
        <v>13</v>
      </c>
      <c r="D1964" s="92" t="s">
        <v>30</v>
      </c>
      <c r="E1964" s="92" t="s">
        <v>26</v>
      </c>
      <c r="G1964" s="92" t="s">
        <v>97</v>
      </c>
      <c r="H1964" s="92" t="s">
        <v>93</v>
      </c>
      <c r="I1964" s="88" t="s">
        <v>226</v>
      </c>
      <c r="L1964" s="98">
        <f>L380+'Emission factors'!$I$16*'GHG Estimation'!L776+'Emission factors'!$I$17*'GHG Estimation'!L1172</f>
        <v>0</v>
      </c>
      <c r="M1964" s="98">
        <f>M380+'Emission factors'!$I$16*'GHG Estimation'!M776+'Emission factors'!$I$17*'GHG Estimation'!M1172</f>
        <v>22.539966185624998</v>
      </c>
      <c r="N1964" s="98">
        <f>N380+'Emission factors'!$I$16*'GHG Estimation'!N776+'Emission factors'!$I$17*'GHG Estimation'!N1172</f>
        <v>7.5133220618749998</v>
      </c>
      <c r="O1964" s="98">
        <f>O380+'Emission factors'!$I$16*'GHG Estimation'!O776+'Emission factors'!$I$17*'GHG Estimation'!O1172</f>
        <v>2566.6652005931251</v>
      </c>
      <c r="P1964" s="98">
        <f>P380+'Emission factors'!$I$16*'GHG Estimation'!P776+'Emission factors'!$I$17*'GHG Estimation'!P1172</f>
        <v>5199.258039508125</v>
      </c>
      <c r="Q1964" s="98">
        <f>Q380+'Emission factors'!$I$16*'GHG Estimation'!Q776+'Emission factors'!$I$17*'GHG Estimation'!Q1172</f>
        <v>1447.9009908812498</v>
      </c>
      <c r="R1964" s="98">
        <f>R380+'Emission factors'!$I$16*'GHG Estimation'!R776+'Emission factors'!$I$17*'GHG Estimation'!R1172</f>
        <v>0</v>
      </c>
      <c r="S1964" s="98">
        <f>S380+'Emission factors'!$I$16*'GHG Estimation'!S776+'Emission factors'!$I$17*'GHG Estimation'!S1172</f>
        <v>0</v>
      </c>
      <c r="T1964" s="98">
        <f>T380+'Emission factors'!$I$16*'GHG Estimation'!T776+'Emission factors'!$I$17*'GHG Estimation'!T1172</f>
        <v>0</v>
      </c>
      <c r="U1964" s="98">
        <f>U380+'Emission factors'!$I$16*'GHG Estimation'!U776+'Emission factors'!$I$17*'GHG Estimation'!U1172</f>
        <v>0</v>
      </c>
    </row>
    <row r="1965" spans="1:21" x14ac:dyDescent="0.25">
      <c r="A1965" s="92" t="s">
        <v>11</v>
      </c>
      <c r="B1965" s="92" t="s">
        <v>12</v>
      </c>
      <c r="C1965" s="92" t="s">
        <v>13</v>
      </c>
      <c r="D1965" s="92" t="s">
        <v>30</v>
      </c>
      <c r="E1965" s="92" t="s">
        <v>26</v>
      </c>
      <c r="G1965" s="92" t="s">
        <v>97</v>
      </c>
      <c r="H1965" s="92" t="s">
        <v>93</v>
      </c>
      <c r="I1965" s="88" t="s">
        <v>196</v>
      </c>
      <c r="L1965" s="98">
        <f>L381+'Emission factors'!$I$16*'GHG Estimation'!L777+'Emission factors'!$I$17*'GHG Estimation'!L1173</f>
        <v>0</v>
      </c>
      <c r="M1965" s="98">
        <f>M381+'Emission factors'!$I$16*'GHG Estimation'!M777+'Emission factors'!$I$17*'GHG Estimation'!M1173</f>
        <v>0</v>
      </c>
      <c r="N1965" s="98">
        <f>N381+'Emission factors'!$I$16*'GHG Estimation'!N777+'Emission factors'!$I$17*'GHG Estimation'!N1173</f>
        <v>0</v>
      </c>
      <c r="O1965" s="98">
        <f>O381+'Emission factors'!$I$16*'GHG Estimation'!O777+'Emission factors'!$I$17*'GHG Estimation'!O1173</f>
        <v>0</v>
      </c>
      <c r="P1965" s="98">
        <f>P381+'Emission factors'!$I$16*'GHG Estimation'!P777+'Emission factors'!$I$17*'GHG Estimation'!P1173</f>
        <v>0</v>
      </c>
      <c r="Q1965" s="98">
        <f>Q381+'Emission factors'!$I$16*'GHG Estimation'!Q777+'Emission factors'!$I$17*'GHG Estimation'!Q1173</f>
        <v>0</v>
      </c>
      <c r="R1965" s="98">
        <f>R381+'Emission factors'!$I$16*'GHG Estimation'!R777+'Emission factors'!$I$17*'GHG Estimation'!R1173</f>
        <v>0</v>
      </c>
      <c r="S1965" s="98">
        <f>S381+'Emission factors'!$I$16*'GHG Estimation'!S777+'Emission factors'!$I$17*'GHG Estimation'!S1173</f>
        <v>0</v>
      </c>
      <c r="T1965" s="98">
        <f>T381+'Emission factors'!$I$16*'GHG Estimation'!T777+'Emission factors'!$I$17*'GHG Estimation'!T1173</f>
        <v>0</v>
      </c>
      <c r="U1965" s="98">
        <f>U381+'Emission factors'!$I$16*'GHG Estimation'!U777+'Emission factors'!$I$17*'GHG Estimation'!U1173</f>
        <v>0</v>
      </c>
    </row>
    <row r="1966" spans="1:21" x14ac:dyDescent="0.25">
      <c r="A1966" s="92" t="s">
        <v>11</v>
      </c>
      <c r="B1966" s="92" t="s">
        <v>12</v>
      </c>
      <c r="C1966" s="92" t="s">
        <v>13</v>
      </c>
      <c r="D1966" s="92" t="s">
        <v>30</v>
      </c>
      <c r="E1966" s="92" t="s">
        <v>26</v>
      </c>
      <c r="G1966" s="92" t="s">
        <v>97</v>
      </c>
      <c r="H1966" s="92" t="s">
        <v>93</v>
      </c>
      <c r="I1966" s="88" t="s">
        <v>197</v>
      </c>
      <c r="L1966" s="98">
        <f>L382+'Emission factors'!$I$16*'GHG Estimation'!L778+'Emission factors'!$I$17*'GHG Estimation'!L1174</f>
        <v>138358.78941761752</v>
      </c>
      <c r="M1966" s="98">
        <f>M382+'Emission factors'!$I$16*'GHG Estimation'!M778+'Emission factors'!$I$17*'GHG Estimation'!M1174</f>
        <v>119819.37343476126</v>
      </c>
      <c r="N1966" s="98">
        <f>N382+'Emission factors'!$I$16*'GHG Estimation'!N778+'Emission factors'!$I$17*'GHG Estimation'!N1174</f>
        <v>160154.8505391975</v>
      </c>
      <c r="O1966" s="98">
        <f>O382+'Emission factors'!$I$16*'GHG Estimation'!O778+'Emission factors'!$I$17*'GHG Estimation'!O1174</f>
        <v>157069.82879263998</v>
      </c>
      <c r="P1966" s="98">
        <f>P382+'Emission factors'!$I$16*'GHG Estimation'!P778+'Emission factors'!$I$17*'GHG Estimation'!P1174</f>
        <v>159971.24813823812</v>
      </c>
      <c r="Q1966" s="98">
        <f>Q382+'Emission factors'!$I$16*'GHG Estimation'!Q778+'Emission factors'!$I$17*'GHG Estimation'!Q1174</f>
        <v>290603.04413569754</v>
      </c>
      <c r="R1966" s="98">
        <f>R382+'Emission factors'!$I$16*'GHG Estimation'!R778+'Emission factors'!$I$17*'GHG Estimation'!R1174</f>
        <v>340851.4448116243</v>
      </c>
      <c r="S1966" s="98">
        <f>S382+'Emission factors'!$I$16*'GHG Estimation'!S778+'Emission factors'!$I$17*'GHG Estimation'!S1174</f>
        <v>505113.15240140865</v>
      </c>
      <c r="T1966" s="98">
        <f>T382+'Emission factors'!$I$16*'GHG Estimation'!T778+'Emission factors'!$I$17*'GHG Estimation'!T1174</f>
        <v>606431.47558651189</v>
      </c>
      <c r="U1966" s="98">
        <f>U382+'Emission factors'!$I$16*'GHG Estimation'!U778+'Emission factors'!$I$17*'GHG Estimation'!U1174</f>
        <v>556569.5918489818</v>
      </c>
    </row>
    <row r="1967" spans="1:21" x14ac:dyDescent="0.25">
      <c r="A1967" s="92" t="s">
        <v>11</v>
      </c>
      <c r="B1967" s="92" t="s">
        <v>12</v>
      </c>
      <c r="C1967" s="92" t="s">
        <v>13</v>
      </c>
      <c r="D1967" s="92" t="s">
        <v>30</v>
      </c>
      <c r="E1967" s="92" t="s">
        <v>26</v>
      </c>
      <c r="G1967" s="92" t="s">
        <v>97</v>
      </c>
      <c r="H1967" s="92" t="s">
        <v>93</v>
      </c>
      <c r="I1967" s="88" t="s">
        <v>229</v>
      </c>
      <c r="L1967" s="98">
        <f>L383+'Emission factors'!$I$16*'GHG Estimation'!L779+'Emission factors'!$I$17*'GHG Estimation'!L1175</f>
        <v>0</v>
      </c>
      <c r="M1967" s="98">
        <f>M383+'Emission factors'!$I$16*'GHG Estimation'!M779+'Emission factors'!$I$17*'GHG Estimation'!M1175</f>
        <v>0</v>
      </c>
      <c r="N1967" s="98">
        <f>N383+'Emission factors'!$I$16*'GHG Estimation'!N779+'Emission factors'!$I$17*'GHG Estimation'!N1175</f>
        <v>0</v>
      </c>
      <c r="O1967" s="98">
        <f>O383+'Emission factors'!$I$16*'GHG Estimation'!O779+'Emission factors'!$I$17*'GHG Estimation'!O1175</f>
        <v>0</v>
      </c>
      <c r="P1967" s="98">
        <f>P383+'Emission factors'!$I$16*'GHG Estimation'!P779+'Emission factors'!$I$17*'GHG Estimation'!P1175</f>
        <v>0</v>
      </c>
      <c r="Q1967" s="98">
        <f>Q383+'Emission factors'!$I$16*'GHG Estimation'!Q779+'Emission factors'!$I$17*'GHG Estimation'!Q1175</f>
        <v>0</v>
      </c>
      <c r="R1967" s="98">
        <f>R383+'Emission factors'!$I$16*'GHG Estimation'!R779+'Emission factors'!$I$17*'GHG Estimation'!R1175</f>
        <v>0</v>
      </c>
      <c r="S1967" s="98">
        <f>S383+'Emission factors'!$I$16*'GHG Estimation'!S779+'Emission factors'!$I$17*'GHG Estimation'!S1175</f>
        <v>0</v>
      </c>
      <c r="T1967" s="98">
        <f>T383+'Emission factors'!$I$16*'GHG Estimation'!T779+'Emission factors'!$I$17*'GHG Estimation'!T1175</f>
        <v>0</v>
      </c>
      <c r="U1967" s="98">
        <f>U383+'Emission factors'!$I$16*'GHG Estimation'!U779+'Emission factors'!$I$17*'GHG Estimation'!U1175</f>
        <v>0</v>
      </c>
    </row>
    <row r="1968" spans="1:21" x14ac:dyDescent="0.25">
      <c r="A1968" s="92" t="s">
        <v>11</v>
      </c>
      <c r="B1968" s="92" t="s">
        <v>12</v>
      </c>
      <c r="C1968" s="92" t="s">
        <v>13</v>
      </c>
      <c r="D1968" s="92" t="s">
        <v>30</v>
      </c>
      <c r="E1968" s="92" t="s">
        <v>26</v>
      </c>
      <c r="G1968" s="92" t="s">
        <v>97</v>
      </c>
      <c r="H1968" s="92" t="s">
        <v>93</v>
      </c>
      <c r="I1968" s="88" t="s">
        <v>198</v>
      </c>
      <c r="L1968" s="98">
        <f>L384+'Emission factors'!$I$16*'GHG Estimation'!L780+'Emission factors'!$I$17*'GHG Estimation'!L1176</f>
        <v>0</v>
      </c>
      <c r="M1968" s="98">
        <f>M384+'Emission factors'!$I$16*'GHG Estimation'!M780+'Emission factors'!$I$17*'GHG Estimation'!M1176</f>
        <v>0</v>
      </c>
      <c r="N1968" s="98">
        <f>N384+'Emission factors'!$I$16*'GHG Estimation'!N780+'Emission factors'!$I$17*'GHG Estimation'!N1176</f>
        <v>0</v>
      </c>
      <c r="O1968" s="98">
        <f>O384+'Emission factors'!$I$16*'GHG Estimation'!O780+'Emission factors'!$I$17*'GHG Estimation'!O1176</f>
        <v>0</v>
      </c>
      <c r="P1968" s="98">
        <f>P384+'Emission factors'!$I$16*'GHG Estimation'!P780+'Emission factors'!$I$17*'GHG Estimation'!P1176</f>
        <v>0</v>
      </c>
      <c r="Q1968" s="98">
        <f>Q384+'Emission factors'!$I$16*'GHG Estimation'!Q780+'Emission factors'!$I$17*'GHG Estimation'!Q1176</f>
        <v>0</v>
      </c>
      <c r="R1968" s="98">
        <f>R384+'Emission factors'!$I$16*'GHG Estimation'!R780+'Emission factors'!$I$17*'GHG Estimation'!R1176</f>
        <v>0</v>
      </c>
      <c r="S1968" s="98">
        <f>S384+'Emission factors'!$I$16*'GHG Estimation'!S780+'Emission factors'!$I$17*'GHG Estimation'!S1176</f>
        <v>0</v>
      </c>
      <c r="T1968" s="98">
        <f>T384+'Emission factors'!$I$16*'GHG Estimation'!T780+'Emission factors'!$I$17*'GHG Estimation'!T1176</f>
        <v>0</v>
      </c>
      <c r="U1968" s="98">
        <f>U384+'Emission factors'!$I$16*'GHG Estimation'!U780+'Emission factors'!$I$17*'GHG Estimation'!U1176</f>
        <v>0</v>
      </c>
    </row>
    <row r="1969" spans="1:21" x14ac:dyDescent="0.25">
      <c r="A1969" s="92" t="s">
        <v>11</v>
      </c>
      <c r="B1969" s="92" t="s">
        <v>12</v>
      </c>
      <c r="C1969" s="92" t="s">
        <v>13</v>
      </c>
      <c r="D1969" s="92" t="s">
        <v>30</v>
      </c>
      <c r="E1969" s="92" t="s">
        <v>26</v>
      </c>
      <c r="G1969" s="92" t="s">
        <v>97</v>
      </c>
      <c r="H1969" s="92" t="s">
        <v>93</v>
      </c>
      <c r="I1969" s="88" t="s">
        <v>231</v>
      </c>
      <c r="L1969" s="98">
        <f>L385+'Emission factors'!$I$16*'GHG Estimation'!L781+'Emission factors'!$I$17*'GHG Estimation'!L1177</f>
        <v>0</v>
      </c>
      <c r="M1969" s="98">
        <f>M385+'Emission factors'!$I$16*'GHG Estimation'!M781+'Emission factors'!$I$17*'GHG Estimation'!M1177</f>
        <v>0</v>
      </c>
      <c r="N1969" s="98">
        <f>N385+'Emission factors'!$I$16*'GHG Estimation'!N781+'Emission factors'!$I$17*'GHG Estimation'!N1177</f>
        <v>0</v>
      </c>
      <c r="O1969" s="98">
        <f>O385+'Emission factors'!$I$16*'GHG Estimation'!O781+'Emission factors'!$I$17*'GHG Estimation'!O1177</f>
        <v>0</v>
      </c>
      <c r="P1969" s="98">
        <f>P385+'Emission factors'!$I$16*'GHG Estimation'!P781+'Emission factors'!$I$17*'GHG Estimation'!P1177</f>
        <v>0</v>
      </c>
      <c r="Q1969" s="98">
        <f>Q385+'Emission factors'!$I$16*'GHG Estimation'!Q781+'Emission factors'!$I$17*'GHG Estimation'!Q1177</f>
        <v>0</v>
      </c>
      <c r="R1969" s="98">
        <f>R385+'Emission factors'!$I$16*'GHG Estimation'!R781+'Emission factors'!$I$17*'GHG Estimation'!R1177</f>
        <v>0</v>
      </c>
      <c r="S1969" s="98">
        <f>S385+'Emission factors'!$I$16*'GHG Estimation'!S781+'Emission factors'!$I$17*'GHG Estimation'!S1177</f>
        <v>0</v>
      </c>
      <c r="T1969" s="98">
        <f>T385+'Emission factors'!$I$16*'GHG Estimation'!T781+'Emission factors'!$I$17*'GHG Estimation'!T1177</f>
        <v>0</v>
      </c>
      <c r="U1969" s="98">
        <f>U385+'Emission factors'!$I$16*'GHG Estimation'!U781+'Emission factors'!$I$17*'GHG Estimation'!U1177</f>
        <v>0</v>
      </c>
    </row>
    <row r="1970" spans="1:21" x14ac:dyDescent="0.25">
      <c r="A1970" s="92" t="s">
        <v>11</v>
      </c>
      <c r="B1970" s="92" t="s">
        <v>12</v>
      </c>
      <c r="C1970" s="92" t="s">
        <v>13</v>
      </c>
      <c r="D1970" s="92" t="s">
        <v>30</v>
      </c>
      <c r="E1970" s="92" t="s">
        <v>26</v>
      </c>
      <c r="G1970" s="92" t="s">
        <v>97</v>
      </c>
      <c r="H1970" s="92" t="s">
        <v>93</v>
      </c>
      <c r="I1970" s="88" t="s">
        <v>230</v>
      </c>
      <c r="L1970" s="98">
        <f>L386+'Emission factors'!$I$16*'GHG Estimation'!L782+'Emission factors'!$I$17*'GHG Estimation'!L1178</f>
        <v>0</v>
      </c>
      <c r="M1970" s="98">
        <f>M386+'Emission factors'!$I$16*'GHG Estimation'!M782+'Emission factors'!$I$17*'GHG Estimation'!M1178</f>
        <v>0</v>
      </c>
      <c r="N1970" s="98">
        <f>N386+'Emission factors'!$I$16*'GHG Estimation'!N782+'Emission factors'!$I$17*'GHG Estimation'!N1178</f>
        <v>0</v>
      </c>
      <c r="O1970" s="98">
        <f>O386+'Emission factors'!$I$16*'GHG Estimation'!O782+'Emission factors'!$I$17*'GHG Estimation'!O1178</f>
        <v>0</v>
      </c>
      <c r="P1970" s="98">
        <f>P386+'Emission factors'!$I$16*'GHG Estimation'!P782+'Emission factors'!$I$17*'GHG Estimation'!P1178</f>
        <v>0</v>
      </c>
      <c r="Q1970" s="98">
        <f>Q386+'Emission factors'!$I$16*'GHG Estimation'!Q782+'Emission factors'!$I$17*'GHG Estimation'!Q1178</f>
        <v>0</v>
      </c>
      <c r="R1970" s="98">
        <f>R386+'Emission factors'!$I$16*'GHG Estimation'!R782+'Emission factors'!$I$17*'GHG Estimation'!R1178</f>
        <v>0</v>
      </c>
      <c r="S1970" s="98">
        <f>S386+'Emission factors'!$I$16*'GHG Estimation'!S782+'Emission factors'!$I$17*'GHG Estimation'!S1178</f>
        <v>0</v>
      </c>
      <c r="T1970" s="98">
        <f>T386+'Emission factors'!$I$16*'GHG Estimation'!T782+'Emission factors'!$I$17*'GHG Estimation'!T1178</f>
        <v>0</v>
      </c>
      <c r="U1970" s="98">
        <f>U386+'Emission factors'!$I$16*'GHG Estimation'!U782+'Emission factors'!$I$17*'GHG Estimation'!U1178</f>
        <v>0</v>
      </c>
    </row>
    <row r="1971" spans="1:21" x14ac:dyDescent="0.25">
      <c r="A1971" s="92" t="s">
        <v>11</v>
      </c>
      <c r="B1971" s="92" t="s">
        <v>12</v>
      </c>
      <c r="C1971" s="92" t="s">
        <v>13</v>
      </c>
      <c r="D1971" s="92" t="s">
        <v>30</v>
      </c>
      <c r="E1971" s="92" t="s">
        <v>26</v>
      </c>
      <c r="G1971" s="92" t="s">
        <v>97</v>
      </c>
      <c r="H1971" s="92" t="s">
        <v>93</v>
      </c>
      <c r="I1971" s="88" t="s">
        <v>232</v>
      </c>
      <c r="L1971" s="98">
        <f>L387+'Emission factors'!$I$16*'GHG Estimation'!L783+'Emission factors'!$I$17*'GHG Estimation'!L1179</f>
        <v>4009.0271730199997</v>
      </c>
      <c r="M1971" s="98">
        <f>M387+'Emission factors'!$I$16*'GHG Estimation'!M783+'Emission factors'!$I$17*'GHG Estimation'!M1179</f>
        <v>3449.8213452718755</v>
      </c>
      <c r="N1971" s="98">
        <f>N387+'Emission factors'!$I$16*'GHG Estimation'!N783+'Emission factors'!$I$17*'GHG Estimation'!N1179</f>
        <v>5023.5763565931256</v>
      </c>
      <c r="O1971" s="98">
        <f>O387+'Emission factors'!$I$16*'GHG Estimation'!O783+'Emission factors'!$I$17*'GHG Estimation'!O1179</f>
        <v>22658.581092837507</v>
      </c>
      <c r="P1971" s="98">
        <f>P387+'Emission factors'!$I$16*'GHG Estimation'!P783+'Emission factors'!$I$17*'GHG Estimation'!P1179</f>
        <v>63195.680035920632</v>
      </c>
      <c r="Q1971" s="98">
        <f>Q387+'Emission factors'!$I$16*'GHG Estimation'!Q783+'Emission factors'!$I$17*'GHG Estimation'!Q1179</f>
        <v>24869.824636851881</v>
      </c>
      <c r="R1971" s="98">
        <f>R387+'Emission factors'!$I$16*'GHG Estimation'!R783+'Emission factors'!$I$17*'GHG Estimation'!R1179</f>
        <v>2054.4195943662498</v>
      </c>
      <c r="S1971" s="98">
        <f>S387+'Emission factors'!$I$16*'GHG Estimation'!S783+'Emission factors'!$I$17*'GHG Estimation'!S1179</f>
        <v>0</v>
      </c>
      <c r="T1971" s="98">
        <f>T387+'Emission factors'!$I$16*'GHG Estimation'!T783+'Emission factors'!$I$17*'GHG Estimation'!T1179</f>
        <v>0</v>
      </c>
      <c r="U1971" s="98">
        <f>U387+'Emission factors'!$I$16*'GHG Estimation'!U783+'Emission factors'!$I$17*'GHG Estimation'!U1179</f>
        <v>0</v>
      </c>
    </row>
    <row r="1972" spans="1:21" x14ac:dyDescent="0.25">
      <c r="A1972" s="92" t="s">
        <v>11</v>
      </c>
      <c r="B1972" s="92" t="s">
        <v>12</v>
      </c>
      <c r="C1972" s="92" t="s">
        <v>13</v>
      </c>
      <c r="D1972" s="92" t="s">
        <v>30</v>
      </c>
      <c r="E1972" s="92" t="s">
        <v>26</v>
      </c>
      <c r="G1972" s="92" t="s">
        <v>97</v>
      </c>
      <c r="H1972" s="92" t="s">
        <v>93</v>
      </c>
      <c r="I1972" s="92" t="s">
        <v>225</v>
      </c>
      <c r="L1972" s="98">
        <f>L388+'Emission factors'!$I$16*'GHG Estimation'!L784+'Emission factors'!$I$17*'GHG Estimation'!L1180</f>
        <v>0</v>
      </c>
      <c r="M1972" s="98">
        <f>M388+'Emission factors'!$I$16*'GHG Estimation'!M784+'Emission factors'!$I$17*'GHG Estimation'!M1180</f>
        <v>0</v>
      </c>
      <c r="N1972" s="98">
        <f>N388+'Emission factors'!$I$16*'GHG Estimation'!N784+'Emission factors'!$I$17*'GHG Estimation'!N1180</f>
        <v>0</v>
      </c>
      <c r="O1972" s="98">
        <f>O388+'Emission factors'!$I$16*'GHG Estimation'!O784+'Emission factors'!$I$17*'GHG Estimation'!O1180</f>
        <v>5051.6083340043751</v>
      </c>
      <c r="P1972" s="98">
        <f>P388+'Emission factors'!$I$16*'GHG Estimation'!P784+'Emission factors'!$I$17*'GHG Estimation'!P1180</f>
        <v>4229.2168670231258</v>
      </c>
      <c r="Q1972" s="98">
        <f>Q388+'Emission factors'!$I$16*'GHG Estimation'!Q784+'Emission factors'!$I$17*'GHG Estimation'!Q1180</f>
        <v>4024.6805801937503</v>
      </c>
      <c r="R1972" s="98">
        <f>R388+'Emission factors'!$I$16*'GHG Estimation'!R784+'Emission factors'!$I$17*'GHG Estimation'!R1180</f>
        <v>1277.915017183125</v>
      </c>
      <c r="S1972" s="98">
        <f>S388+'Emission factors'!$I$16*'GHG Estimation'!S784+'Emission factors'!$I$17*'GHG Estimation'!S1180</f>
        <v>5475.4568465668744</v>
      </c>
      <c r="T1972" s="98">
        <f>T388+'Emission factors'!$I$16*'GHG Estimation'!T784+'Emission factors'!$I$17*'GHG Estimation'!T1180</f>
        <v>1800.7999261837499</v>
      </c>
      <c r="U1972" s="98">
        <f>U388+'Emission factors'!$I$16*'GHG Estimation'!U784+'Emission factors'!$I$17*'GHG Estimation'!U1180</f>
        <v>0</v>
      </c>
    </row>
    <row r="1973" spans="1:21" x14ac:dyDescent="0.25">
      <c r="A1973" s="92" t="s">
        <v>11</v>
      </c>
      <c r="B1973" s="92" t="s">
        <v>12</v>
      </c>
      <c r="C1973" s="92" t="s">
        <v>13</v>
      </c>
      <c r="D1973" s="92" t="s">
        <v>30</v>
      </c>
      <c r="E1973" s="92" t="s">
        <v>26</v>
      </c>
      <c r="G1973" s="92" t="s">
        <v>97</v>
      </c>
      <c r="H1973" s="92" t="s">
        <v>93</v>
      </c>
      <c r="I1973" s="88" t="s">
        <v>205</v>
      </c>
      <c r="L1973" s="98">
        <f>L389+'Emission factors'!$I$16*'GHG Estimation'!L785+'Emission factors'!$I$17*'GHG Estimation'!L1181</f>
        <v>0</v>
      </c>
      <c r="M1973" s="98">
        <f>M389+'Emission factors'!$I$16*'GHG Estimation'!M785+'Emission factors'!$I$17*'GHG Estimation'!M1181</f>
        <v>0</v>
      </c>
      <c r="N1973" s="98">
        <f>N389+'Emission factors'!$I$16*'GHG Estimation'!N785+'Emission factors'!$I$17*'GHG Estimation'!N1181</f>
        <v>0</v>
      </c>
      <c r="O1973" s="98">
        <f>O389+'Emission factors'!$I$16*'GHG Estimation'!O785+'Emission factors'!$I$17*'GHG Estimation'!O1181</f>
        <v>0</v>
      </c>
      <c r="P1973" s="98">
        <f>P389+'Emission factors'!$I$16*'GHG Estimation'!P785+'Emission factors'!$I$17*'GHG Estimation'!P1181</f>
        <v>0</v>
      </c>
      <c r="Q1973" s="98">
        <f>Q389+'Emission factors'!$I$16*'GHG Estimation'!Q785+'Emission factors'!$I$17*'GHG Estimation'!Q1181</f>
        <v>0</v>
      </c>
      <c r="R1973" s="98">
        <f>R389+'Emission factors'!$I$16*'GHG Estimation'!R785+'Emission factors'!$I$17*'GHG Estimation'!R1181</f>
        <v>0</v>
      </c>
      <c r="S1973" s="98">
        <f>S389+'Emission factors'!$I$16*'GHG Estimation'!S785+'Emission factors'!$I$17*'GHG Estimation'!S1181</f>
        <v>0</v>
      </c>
      <c r="T1973" s="98">
        <f>T389+'Emission factors'!$I$16*'GHG Estimation'!T785+'Emission factors'!$I$17*'GHG Estimation'!T1181</f>
        <v>0</v>
      </c>
      <c r="U1973" s="98">
        <f>U389+'Emission factors'!$I$16*'GHG Estimation'!U785+'Emission factors'!$I$17*'GHG Estimation'!U1181</f>
        <v>0</v>
      </c>
    </row>
    <row r="1974" spans="1:21" x14ac:dyDescent="0.25">
      <c r="A1974" s="92" t="s">
        <v>11</v>
      </c>
      <c r="B1974" s="92" t="s">
        <v>12</v>
      </c>
      <c r="C1974" s="92" t="s">
        <v>13</v>
      </c>
      <c r="D1974" s="92" t="s">
        <v>30</v>
      </c>
      <c r="E1974" s="92" t="s">
        <v>26</v>
      </c>
      <c r="G1974" s="92" t="s">
        <v>97</v>
      </c>
      <c r="H1974" s="92" t="s">
        <v>93</v>
      </c>
      <c r="I1974" s="88" t="s">
        <v>204</v>
      </c>
      <c r="L1974" s="98">
        <f>L390+'Emission factors'!$I$16*'GHG Estimation'!L786+'Emission factors'!$I$17*'GHG Estimation'!L1182</f>
        <v>0</v>
      </c>
      <c r="M1974" s="98">
        <f>M390+'Emission factors'!$I$16*'GHG Estimation'!M786+'Emission factors'!$I$17*'GHG Estimation'!M1182</f>
        <v>0</v>
      </c>
      <c r="N1974" s="98">
        <f>N390+'Emission factors'!$I$16*'GHG Estimation'!N786+'Emission factors'!$I$17*'GHG Estimation'!N1182</f>
        <v>0</v>
      </c>
      <c r="O1974" s="98">
        <f>O390+'Emission factors'!$I$16*'GHG Estimation'!O786+'Emission factors'!$I$17*'GHG Estimation'!O1182</f>
        <v>0</v>
      </c>
      <c r="P1974" s="98">
        <f>P390+'Emission factors'!$I$16*'GHG Estimation'!P786+'Emission factors'!$I$17*'GHG Estimation'!P1182</f>
        <v>0</v>
      </c>
      <c r="Q1974" s="98">
        <f>Q390+'Emission factors'!$I$16*'GHG Estimation'!Q786+'Emission factors'!$I$17*'GHG Estimation'!Q1182</f>
        <v>0</v>
      </c>
      <c r="R1974" s="98">
        <f>R390+'Emission factors'!$I$16*'GHG Estimation'!R786+'Emission factors'!$I$17*'GHG Estimation'!R1182</f>
        <v>0</v>
      </c>
      <c r="S1974" s="98">
        <f>S390+'Emission factors'!$I$16*'GHG Estimation'!S786+'Emission factors'!$I$17*'GHG Estimation'!S1182</f>
        <v>0</v>
      </c>
      <c r="T1974" s="98">
        <f>T390+'Emission factors'!$I$16*'GHG Estimation'!T786+'Emission factors'!$I$17*'GHG Estimation'!T1182</f>
        <v>0</v>
      </c>
      <c r="U1974" s="98">
        <f>U390+'Emission factors'!$I$16*'GHG Estimation'!U786+'Emission factors'!$I$17*'GHG Estimation'!U1182</f>
        <v>0</v>
      </c>
    </row>
    <row r="1975" spans="1:21" x14ac:dyDescent="0.25">
      <c r="A1975" s="92" t="s">
        <v>11</v>
      </c>
      <c r="B1975" s="92" t="s">
        <v>12</v>
      </c>
      <c r="C1975" s="92" t="s">
        <v>13</v>
      </c>
      <c r="D1975" s="92" t="s">
        <v>30</v>
      </c>
      <c r="E1975" s="92" t="s">
        <v>26</v>
      </c>
      <c r="G1975" s="92" t="s">
        <v>97</v>
      </c>
      <c r="H1975" s="92" t="s">
        <v>93</v>
      </c>
      <c r="I1975" s="88" t="s">
        <v>228</v>
      </c>
      <c r="L1975" s="98">
        <f>L391+'Emission factors'!$I$16*'GHG Estimation'!L787+'Emission factors'!$I$17*'GHG Estimation'!L1183</f>
        <v>0</v>
      </c>
      <c r="M1975" s="98">
        <f>M391+'Emission factors'!$I$16*'GHG Estimation'!M787+'Emission factors'!$I$17*'GHG Estimation'!M1183</f>
        <v>0</v>
      </c>
      <c r="N1975" s="98">
        <f>N391+'Emission factors'!$I$16*'GHG Estimation'!N787+'Emission factors'!$I$17*'GHG Estimation'!N1183</f>
        <v>0</v>
      </c>
      <c r="O1975" s="98">
        <f>O391+'Emission factors'!$I$16*'GHG Estimation'!O787+'Emission factors'!$I$17*'GHG Estimation'!O1183</f>
        <v>0</v>
      </c>
      <c r="P1975" s="98">
        <f>P391+'Emission factors'!$I$16*'GHG Estimation'!P787+'Emission factors'!$I$17*'GHG Estimation'!P1183</f>
        <v>0</v>
      </c>
      <c r="Q1975" s="98">
        <f>Q391+'Emission factors'!$I$16*'GHG Estimation'!Q787+'Emission factors'!$I$17*'GHG Estimation'!Q1183</f>
        <v>0</v>
      </c>
      <c r="R1975" s="98">
        <f>R391+'Emission factors'!$I$16*'GHG Estimation'!R787+'Emission factors'!$I$17*'GHG Estimation'!R1183</f>
        <v>0</v>
      </c>
      <c r="S1975" s="98">
        <f>S391+'Emission factors'!$I$16*'GHG Estimation'!S787+'Emission factors'!$I$17*'GHG Estimation'!S1183</f>
        <v>0</v>
      </c>
      <c r="T1975" s="98">
        <f>T391+'Emission factors'!$I$16*'GHG Estimation'!T787+'Emission factors'!$I$17*'GHG Estimation'!T1183</f>
        <v>0</v>
      </c>
      <c r="U1975" s="98">
        <f>U391+'Emission factors'!$I$16*'GHG Estimation'!U787+'Emission factors'!$I$17*'GHG Estimation'!U1183</f>
        <v>0</v>
      </c>
    </row>
    <row r="1976" spans="1:21" x14ac:dyDescent="0.25">
      <c r="A1976" s="92" t="s">
        <v>11</v>
      </c>
      <c r="B1976" s="92" t="s">
        <v>12</v>
      </c>
      <c r="C1976" s="92" t="s">
        <v>13</v>
      </c>
      <c r="D1976" s="92" t="s">
        <v>30</v>
      </c>
      <c r="E1976" s="92" t="s">
        <v>26</v>
      </c>
      <c r="G1976" s="92" t="s">
        <v>97</v>
      </c>
      <c r="H1976" s="92" t="s">
        <v>93</v>
      </c>
      <c r="I1976" s="88" t="s">
        <v>202</v>
      </c>
      <c r="L1976" s="98">
        <f>L392+'Emission factors'!$I$16*'GHG Estimation'!L788+'Emission factors'!$I$17*'GHG Estimation'!L1184</f>
        <v>196726.72521191751</v>
      </c>
      <c r="M1976" s="98">
        <f>M392+'Emission factors'!$I$16*'GHG Estimation'!M788+'Emission factors'!$I$17*'GHG Estimation'!M1184</f>
        <v>221886.56094654254</v>
      </c>
      <c r="N1976" s="98">
        <f>N392+'Emission factors'!$I$16*'GHG Estimation'!N788+'Emission factors'!$I$17*'GHG Estimation'!N1184</f>
        <v>260591.20059487873</v>
      </c>
      <c r="O1976" s="98">
        <f>O392+'Emission factors'!$I$16*'GHG Estimation'!O788+'Emission factors'!$I$17*'GHG Estimation'!O1184</f>
        <v>321785.29716154811</v>
      </c>
      <c r="P1976" s="98">
        <f>P392+'Emission factors'!$I$16*'GHG Estimation'!P788+'Emission factors'!$I$17*'GHG Estimation'!P1184</f>
        <v>405285.41277089197</v>
      </c>
      <c r="Q1976" s="98">
        <f>Q392+'Emission factors'!$I$16*'GHG Estimation'!Q788+'Emission factors'!$I$17*'GHG Estimation'!Q1184</f>
        <v>309805.36389292451</v>
      </c>
      <c r="R1976" s="98">
        <f>R392+'Emission factors'!$I$16*'GHG Estimation'!R788+'Emission factors'!$I$17*'GHG Estimation'!R1184</f>
        <v>109459.31710340062</v>
      </c>
      <c r="S1976" s="98">
        <f>S392+'Emission factors'!$I$16*'GHG Estimation'!S788+'Emission factors'!$I$17*'GHG Estimation'!S1184</f>
        <v>30094.388234503745</v>
      </c>
      <c r="T1976" s="98">
        <f>T392+'Emission factors'!$I$16*'GHG Estimation'!T788+'Emission factors'!$I$17*'GHG Estimation'!T1184</f>
        <v>19606.92664415437</v>
      </c>
      <c r="U1976" s="98">
        <f>U392+'Emission factors'!$I$16*'GHG Estimation'!U788+'Emission factors'!$I$17*'GHG Estimation'!U1184</f>
        <v>42755.377902333756</v>
      </c>
    </row>
    <row r="1977" spans="1:21" x14ac:dyDescent="0.25">
      <c r="A1977" s="92" t="s">
        <v>11</v>
      </c>
      <c r="B1977" s="92" t="s">
        <v>12</v>
      </c>
      <c r="C1977" s="92" t="s">
        <v>13</v>
      </c>
      <c r="D1977" s="92" t="s">
        <v>30</v>
      </c>
      <c r="E1977" s="92" t="s">
        <v>26</v>
      </c>
      <c r="G1977" s="92" t="s">
        <v>97</v>
      </c>
      <c r="H1977" s="92" t="s">
        <v>93</v>
      </c>
      <c r="I1977" s="88" t="s">
        <v>190</v>
      </c>
      <c r="L1977" s="98">
        <f>L393+'Emission factors'!$I$16*'GHG Estimation'!L789+'Emission factors'!$I$17*'GHG Estimation'!L1185</f>
        <v>0</v>
      </c>
      <c r="M1977" s="98">
        <f>M393+'Emission factors'!$I$16*'GHG Estimation'!M789+'Emission factors'!$I$17*'GHG Estimation'!M1185</f>
        <v>0</v>
      </c>
      <c r="N1977" s="98">
        <f>N393+'Emission factors'!$I$16*'GHG Estimation'!N789+'Emission factors'!$I$17*'GHG Estimation'!N1185</f>
        <v>0</v>
      </c>
      <c r="O1977" s="98">
        <f>O393+'Emission factors'!$I$16*'GHG Estimation'!O789+'Emission factors'!$I$17*'GHG Estimation'!O1185</f>
        <v>0</v>
      </c>
      <c r="P1977" s="98">
        <f>P393+'Emission factors'!$I$16*'GHG Estimation'!P789+'Emission factors'!$I$17*'GHG Estimation'!P1185</f>
        <v>0</v>
      </c>
      <c r="Q1977" s="98">
        <f>Q393+'Emission factors'!$I$16*'GHG Estimation'!Q789+'Emission factors'!$I$17*'GHG Estimation'!Q1185</f>
        <v>0</v>
      </c>
      <c r="R1977" s="98">
        <f>R393+'Emission factors'!$I$16*'GHG Estimation'!R789+'Emission factors'!$I$17*'GHG Estimation'!R1185</f>
        <v>0</v>
      </c>
      <c r="S1977" s="98">
        <f>S393+'Emission factors'!$I$16*'GHG Estimation'!S789+'Emission factors'!$I$17*'GHG Estimation'!S1185</f>
        <v>0</v>
      </c>
      <c r="T1977" s="98">
        <f>T393+'Emission factors'!$I$16*'GHG Estimation'!T789+'Emission factors'!$I$17*'GHG Estimation'!T1185</f>
        <v>0</v>
      </c>
      <c r="U1977" s="98">
        <f>U393+'Emission factors'!$I$16*'GHG Estimation'!U789+'Emission factors'!$I$17*'GHG Estimation'!U1185</f>
        <v>0</v>
      </c>
    </row>
    <row r="1978" spans="1:21" x14ac:dyDescent="0.25">
      <c r="A1978" s="92" t="s">
        <v>11</v>
      </c>
      <c r="B1978" s="92" t="s">
        <v>12</v>
      </c>
      <c r="C1978" s="92" t="s">
        <v>13</v>
      </c>
      <c r="D1978" s="92" t="s">
        <v>30</v>
      </c>
      <c r="E1978" s="92" t="s">
        <v>26</v>
      </c>
      <c r="G1978" s="92" t="s">
        <v>97</v>
      </c>
      <c r="H1978" s="92" t="s">
        <v>93</v>
      </c>
      <c r="I1978" s="88" t="s">
        <v>210</v>
      </c>
      <c r="L1978" s="98">
        <f>L394+'Emission factors'!$I$16*'GHG Estimation'!L790+'Emission factors'!$I$17*'GHG Estimation'!L1186</f>
        <v>0</v>
      </c>
      <c r="M1978" s="98">
        <f>M394+'Emission factors'!$I$16*'GHG Estimation'!M790+'Emission factors'!$I$17*'GHG Estimation'!M1186</f>
        <v>0</v>
      </c>
      <c r="N1978" s="98">
        <f>N394+'Emission factors'!$I$16*'GHG Estimation'!N790+'Emission factors'!$I$17*'GHG Estimation'!N1186</f>
        <v>0</v>
      </c>
      <c r="O1978" s="98">
        <f>O394+'Emission factors'!$I$16*'GHG Estimation'!O790+'Emission factors'!$I$17*'GHG Estimation'!O1186</f>
        <v>0</v>
      </c>
      <c r="P1978" s="98">
        <f>P394+'Emission factors'!$I$16*'GHG Estimation'!P790+'Emission factors'!$I$17*'GHG Estimation'!P1186</f>
        <v>0</v>
      </c>
      <c r="Q1978" s="98">
        <f>Q394+'Emission factors'!$I$16*'GHG Estimation'!Q790+'Emission factors'!$I$17*'GHG Estimation'!Q1186</f>
        <v>0</v>
      </c>
      <c r="R1978" s="98">
        <f>R394+'Emission factors'!$I$16*'GHG Estimation'!R790+'Emission factors'!$I$17*'GHG Estimation'!R1186</f>
        <v>0</v>
      </c>
      <c r="S1978" s="98">
        <f>S394+'Emission factors'!$I$16*'GHG Estimation'!S790+'Emission factors'!$I$17*'GHG Estimation'!S1186</f>
        <v>0</v>
      </c>
      <c r="T1978" s="98">
        <f>T394+'Emission factors'!$I$16*'GHG Estimation'!T790+'Emission factors'!$I$17*'GHG Estimation'!T1186</f>
        <v>0</v>
      </c>
      <c r="U1978" s="98">
        <f>U394+'Emission factors'!$I$16*'GHG Estimation'!U790+'Emission factors'!$I$17*'GHG Estimation'!U1186</f>
        <v>0</v>
      </c>
    </row>
    <row r="1979" spans="1:21" x14ac:dyDescent="0.25">
      <c r="A1979" s="92" t="s">
        <v>11</v>
      </c>
      <c r="B1979" s="92" t="s">
        <v>12</v>
      </c>
      <c r="C1979" s="92" t="s">
        <v>13</v>
      </c>
      <c r="D1979" s="92" t="s">
        <v>30</v>
      </c>
      <c r="E1979" s="92" t="s">
        <v>26</v>
      </c>
      <c r="G1979" s="92" t="s">
        <v>97</v>
      </c>
      <c r="H1979" s="92" t="s">
        <v>93</v>
      </c>
      <c r="I1979" s="88" t="s">
        <v>199</v>
      </c>
      <c r="L1979" s="98">
        <f>L395+'Emission factors'!$I$16*'GHG Estimation'!L791+'Emission factors'!$I$17*'GHG Estimation'!L1187</f>
        <v>0</v>
      </c>
      <c r="M1979" s="98">
        <f>M395+'Emission factors'!$I$16*'GHG Estimation'!M791+'Emission factors'!$I$17*'GHG Estimation'!M1187</f>
        <v>0</v>
      </c>
      <c r="N1979" s="98">
        <f>N395+'Emission factors'!$I$16*'GHG Estimation'!N791+'Emission factors'!$I$17*'GHG Estimation'!N1187</f>
        <v>0</v>
      </c>
      <c r="O1979" s="98">
        <f>O395+'Emission factors'!$I$16*'GHG Estimation'!O791+'Emission factors'!$I$17*'GHG Estimation'!O1187</f>
        <v>0</v>
      </c>
      <c r="P1979" s="98">
        <f>P395+'Emission factors'!$I$16*'GHG Estimation'!P791+'Emission factors'!$I$17*'GHG Estimation'!P1187</f>
        <v>0</v>
      </c>
      <c r="Q1979" s="98">
        <f>Q395+'Emission factors'!$I$16*'GHG Estimation'!Q791+'Emission factors'!$I$17*'GHG Estimation'!Q1187</f>
        <v>0</v>
      </c>
      <c r="R1979" s="98">
        <f>R395+'Emission factors'!$I$16*'GHG Estimation'!R791+'Emission factors'!$I$17*'GHG Estimation'!R1187</f>
        <v>0</v>
      </c>
      <c r="S1979" s="98">
        <f>S395+'Emission factors'!$I$16*'GHG Estimation'!S791+'Emission factors'!$I$17*'GHG Estimation'!S1187</f>
        <v>0</v>
      </c>
      <c r="T1979" s="98">
        <f>T395+'Emission factors'!$I$16*'GHG Estimation'!T791+'Emission factors'!$I$17*'GHG Estimation'!T1187</f>
        <v>0</v>
      </c>
      <c r="U1979" s="98">
        <f>U395+'Emission factors'!$I$16*'GHG Estimation'!U791+'Emission factors'!$I$17*'GHG Estimation'!U1187</f>
        <v>0</v>
      </c>
    </row>
    <row r="1980" spans="1:21" x14ac:dyDescent="0.25">
      <c r="A1980" s="92" t="s">
        <v>11</v>
      </c>
      <c r="B1980" s="92" t="s">
        <v>12</v>
      </c>
      <c r="C1980" s="92" t="s">
        <v>13</v>
      </c>
      <c r="D1980" s="92" t="s">
        <v>30</v>
      </c>
      <c r="E1980" s="92" t="s">
        <v>26</v>
      </c>
      <c r="G1980" s="92" t="s">
        <v>97</v>
      </c>
      <c r="H1980" s="92" t="s">
        <v>93</v>
      </c>
      <c r="I1980" s="88" t="s">
        <v>233</v>
      </c>
      <c r="L1980" s="98">
        <f>L396+'Emission factors'!$I$16*'GHG Estimation'!L792+'Emission factors'!$I$17*'GHG Estimation'!L1188</f>
        <v>0</v>
      </c>
      <c r="M1980" s="98">
        <f>M396+'Emission factors'!$I$16*'GHG Estimation'!M792+'Emission factors'!$I$17*'GHG Estimation'!M1188</f>
        <v>0</v>
      </c>
      <c r="N1980" s="98">
        <f>N396+'Emission factors'!$I$16*'GHG Estimation'!N792+'Emission factors'!$I$17*'GHG Estimation'!N1188</f>
        <v>0</v>
      </c>
      <c r="O1980" s="98">
        <f>O396+'Emission factors'!$I$16*'GHG Estimation'!O792+'Emission factors'!$I$17*'GHG Estimation'!O1188</f>
        <v>0</v>
      </c>
      <c r="P1980" s="98">
        <f>P396+'Emission factors'!$I$16*'GHG Estimation'!P792+'Emission factors'!$I$17*'GHG Estimation'!P1188</f>
        <v>0</v>
      </c>
      <c r="Q1980" s="98">
        <f>Q396+'Emission factors'!$I$16*'GHG Estimation'!Q792+'Emission factors'!$I$17*'GHG Estimation'!Q1188</f>
        <v>0</v>
      </c>
      <c r="R1980" s="98">
        <f>R396+'Emission factors'!$I$16*'GHG Estimation'!R792+'Emission factors'!$I$17*'GHG Estimation'!R1188</f>
        <v>0</v>
      </c>
      <c r="S1980" s="98">
        <f>S396+'Emission factors'!$I$16*'GHG Estimation'!S792+'Emission factors'!$I$17*'GHG Estimation'!S1188</f>
        <v>0</v>
      </c>
      <c r="T1980" s="98">
        <f>T396+'Emission factors'!$I$16*'GHG Estimation'!T792+'Emission factors'!$I$17*'GHG Estimation'!T1188</f>
        <v>0</v>
      </c>
      <c r="U1980" s="98">
        <f>U396+'Emission factors'!$I$16*'GHG Estimation'!U792+'Emission factors'!$I$17*'GHG Estimation'!U1188</f>
        <v>0</v>
      </c>
    </row>
    <row r="1981" spans="1:21" x14ac:dyDescent="0.25">
      <c r="A1981" s="92" t="s">
        <v>11</v>
      </c>
      <c r="B1981" s="92" t="s">
        <v>12</v>
      </c>
      <c r="C1981" s="92" t="s">
        <v>13</v>
      </c>
      <c r="D1981" s="92" t="s">
        <v>30</v>
      </c>
      <c r="E1981" s="92" t="s">
        <v>26</v>
      </c>
      <c r="G1981" s="92" t="s">
        <v>97</v>
      </c>
      <c r="H1981" s="92" t="s">
        <v>93</v>
      </c>
      <c r="I1981" s="88" t="s">
        <v>200</v>
      </c>
      <c r="L1981" s="98">
        <f>L397+'Emission factors'!$I$16*'GHG Estimation'!L793+'Emission factors'!$I$17*'GHG Estimation'!L1189</f>
        <v>193348.01796920627</v>
      </c>
      <c r="M1981" s="98">
        <f>M397+'Emission factors'!$I$16*'GHG Estimation'!M793+'Emission factors'!$I$17*'GHG Estimation'!M1189</f>
        <v>244138.96824482753</v>
      </c>
      <c r="N1981" s="98">
        <f>N397+'Emission factors'!$I$16*'GHG Estimation'!N793+'Emission factors'!$I$17*'GHG Estimation'!N1189</f>
        <v>112102.90963384311</v>
      </c>
      <c r="O1981" s="98">
        <f>O397+'Emission factors'!$I$16*'GHG Estimation'!O793+'Emission factors'!$I$17*'GHG Estimation'!O1189</f>
        <v>81638.98190505938</v>
      </c>
      <c r="P1981" s="98">
        <f>P397+'Emission factors'!$I$16*'GHG Estimation'!P793+'Emission factors'!$I$17*'GHG Estimation'!P1189</f>
        <v>109536.98871437187</v>
      </c>
      <c r="Q1981" s="98">
        <f>Q397+'Emission factors'!$I$16*'GHG Estimation'!Q793+'Emission factors'!$I$17*'GHG Estimation'!Q1189</f>
        <v>73256.895745041242</v>
      </c>
      <c r="R1981" s="98">
        <f>R397+'Emission factors'!$I$16*'GHG Estimation'!R793+'Emission factors'!$I$17*'GHG Estimation'!R1189</f>
        <v>20482.828006529373</v>
      </c>
      <c r="S1981" s="98">
        <f>S397+'Emission factors'!$I$16*'GHG Estimation'!S793+'Emission factors'!$I$17*'GHG Estimation'!S1189</f>
        <v>6302.1494749787498</v>
      </c>
      <c r="T1981" s="98">
        <f>T397+'Emission factors'!$I$16*'GHG Estimation'!T793+'Emission factors'!$I$17*'GHG Estimation'!T1189</f>
        <v>6807.8532418712512</v>
      </c>
      <c r="U1981" s="98">
        <f>U397+'Emission factors'!$I$16*'GHG Estimation'!U793+'Emission factors'!$I$17*'GHG Estimation'!U1189</f>
        <v>6949.1334678793746</v>
      </c>
    </row>
    <row r="1982" spans="1:21" x14ac:dyDescent="0.25">
      <c r="A1982" s="92" t="s">
        <v>11</v>
      </c>
      <c r="B1982" s="92" t="s">
        <v>12</v>
      </c>
      <c r="C1982" s="92" t="s">
        <v>32</v>
      </c>
      <c r="D1982" s="92" t="s">
        <v>32</v>
      </c>
      <c r="E1982" s="92" t="s">
        <v>33</v>
      </c>
      <c r="F1982" s="92" t="s">
        <v>34</v>
      </c>
      <c r="G1982" s="92" t="s">
        <v>97</v>
      </c>
      <c r="H1982" s="92" t="s">
        <v>16</v>
      </c>
      <c r="I1982" s="89" t="s">
        <v>227</v>
      </c>
      <c r="J1982" s="92" t="s">
        <v>98</v>
      </c>
      <c r="L1982" s="98">
        <f>'Activity data'!H404*'Emission factors'!$B$44*'Emission factors'!$C$44/1000</f>
        <v>0</v>
      </c>
      <c r="M1982" s="98">
        <f>'Activity data'!I404*'Emission factors'!$B$44*'Emission factors'!$C$44/1000</f>
        <v>0</v>
      </c>
      <c r="N1982" s="98">
        <f>'Activity data'!J404*'Emission factors'!$B$44*'Emission factors'!$C$44/1000</f>
        <v>0</v>
      </c>
      <c r="O1982" s="98">
        <f>'Activity data'!K404*'Emission factors'!$B$44*'Emission factors'!$C$44/1000</f>
        <v>0</v>
      </c>
      <c r="P1982" s="98">
        <f>'Activity data'!L404*'Emission factors'!$B$44*'Emission factors'!$C$44/1000</f>
        <v>0</v>
      </c>
      <c r="Q1982" s="98">
        <f>'Activity data'!M404*'Emission factors'!$B$44*'Emission factors'!$C$44/1000</f>
        <v>0</v>
      </c>
      <c r="R1982" s="98">
        <f>'Activity data'!N404*'Emission factors'!$B$44*'Emission factors'!$C$44/1000</f>
        <v>0</v>
      </c>
      <c r="S1982" s="98">
        <f>'Activity data'!O404*'Emission factors'!$B$44*'Emission factors'!$C$44/1000</f>
        <v>0</v>
      </c>
      <c r="T1982" s="98">
        <f>'Activity data'!P404*'Emission factors'!$B$44*'Emission factors'!$C$44/1000</f>
        <v>0</v>
      </c>
      <c r="U1982" s="98">
        <f>'Activity data'!Q404*'Emission factors'!$B$44*'Emission factors'!$C$44/1000</f>
        <v>0</v>
      </c>
    </row>
    <row r="1983" spans="1:21" x14ac:dyDescent="0.25">
      <c r="A1983" s="92" t="s">
        <v>11</v>
      </c>
      <c r="B1983" s="92" t="s">
        <v>12</v>
      </c>
      <c r="C1983" s="92" t="s">
        <v>32</v>
      </c>
      <c r="D1983" s="92" t="s">
        <v>32</v>
      </c>
      <c r="E1983" s="92" t="s">
        <v>33</v>
      </c>
      <c r="F1983" s="92" t="s">
        <v>34</v>
      </c>
      <c r="G1983" s="92" t="s">
        <v>97</v>
      </c>
      <c r="H1983" s="92" t="s">
        <v>16</v>
      </c>
      <c r="I1983" s="89" t="s">
        <v>203</v>
      </c>
      <c r="L1983" s="98">
        <f>'Activity data'!H405*'Emission factors'!$B$44*'Emission factors'!$C$44/1000</f>
        <v>0</v>
      </c>
      <c r="M1983" s="98">
        <f>'Activity data'!I405*'Emission factors'!$B$44*'Emission factors'!$C$44/1000</f>
        <v>0</v>
      </c>
      <c r="N1983" s="98">
        <f>'Activity data'!J405*'Emission factors'!$B$44*'Emission factors'!$C$44/1000</f>
        <v>0</v>
      </c>
      <c r="O1983" s="98">
        <f>'Activity data'!K405*'Emission factors'!$B$44*'Emission factors'!$C$44/1000</f>
        <v>0</v>
      </c>
      <c r="P1983" s="98">
        <f>'Activity data'!L405*'Emission factors'!$B$44*'Emission factors'!$C$44/1000</f>
        <v>0</v>
      </c>
      <c r="Q1983" s="98">
        <f>'Activity data'!M405*'Emission factors'!$B$44*'Emission factors'!$C$44/1000</f>
        <v>0</v>
      </c>
      <c r="R1983" s="98">
        <f>'Activity data'!N405*'Emission factors'!$B$44*'Emission factors'!$C$44/1000</f>
        <v>0</v>
      </c>
      <c r="S1983" s="98">
        <f>'Activity data'!O405*'Emission factors'!$B$44*'Emission factors'!$C$44/1000</f>
        <v>0</v>
      </c>
      <c r="T1983" s="98">
        <f>'Activity data'!P405*'Emission factors'!$B$44*'Emission factors'!$C$44/1000</f>
        <v>0</v>
      </c>
      <c r="U1983" s="98">
        <f>'Activity data'!Q405*'Emission factors'!$B$44*'Emission factors'!$C$44/1000</f>
        <v>0</v>
      </c>
    </row>
    <row r="1984" spans="1:21" x14ac:dyDescent="0.25">
      <c r="A1984" s="92" t="s">
        <v>11</v>
      </c>
      <c r="B1984" s="92" t="s">
        <v>12</v>
      </c>
      <c r="C1984" s="92" t="s">
        <v>32</v>
      </c>
      <c r="D1984" s="92" t="s">
        <v>32</v>
      </c>
      <c r="E1984" s="92" t="s">
        <v>33</v>
      </c>
      <c r="F1984" s="92" t="s">
        <v>34</v>
      </c>
      <c r="G1984" s="92" t="s">
        <v>97</v>
      </c>
      <c r="H1984" s="92" t="s">
        <v>16</v>
      </c>
      <c r="I1984" s="89" t="s">
        <v>191</v>
      </c>
      <c r="L1984" s="98">
        <f>'Activity data'!H406*'Emission factors'!$B$44*'Emission factors'!$C$44/1000</f>
        <v>0</v>
      </c>
      <c r="M1984" s="98">
        <f>'Activity data'!I406*'Emission factors'!$B$44*'Emission factors'!$C$44/1000</f>
        <v>0</v>
      </c>
      <c r="N1984" s="98">
        <f>'Activity data'!J406*'Emission factors'!$B$44*'Emission factors'!$C$44/1000</f>
        <v>0</v>
      </c>
      <c r="O1984" s="98">
        <f>'Activity data'!K406*'Emission factors'!$B$44*'Emission factors'!$C$44/1000</f>
        <v>0</v>
      </c>
      <c r="P1984" s="98">
        <f>'Activity data'!L406*'Emission factors'!$B$44*'Emission factors'!$C$44/1000</f>
        <v>0</v>
      </c>
      <c r="Q1984" s="98">
        <f>'Activity data'!M406*'Emission factors'!$B$44*'Emission factors'!$C$44/1000</f>
        <v>0</v>
      </c>
      <c r="R1984" s="98">
        <f>'Activity data'!N406*'Emission factors'!$B$44*'Emission factors'!$C$44/1000</f>
        <v>0</v>
      </c>
      <c r="S1984" s="98">
        <f>'Activity data'!O406*'Emission factors'!$B$44*'Emission factors'!$C$44/1000</f>
        <v>0</v>
      </c>
      <c r="T1984" s="98">
        <f>'Activity data'!P406*'Emission factors'!$B$44*'Emission factors'!$C$44/1000</f>
        <v>0</v>
      </c>
      <c r="U1984" s="98">
        <f>'Activity data'!Q406*'Emission factors'!$B$44*'Emission factors'!$C$44/1000</f>
        <v>0</v>
      </c>
    </row>
    <row r="1985" spans="1:21" x14ac:dyDescent="0.25">
      <c r="A1985" s="92" t="s">
        <v>11</v>
      </c>
      <c r="B1985" s="92" t="s">
        <v>12</v>
      </c>
      <c r="C1985" s="92" t="s">
        <v>32</v>
      </c>
      <c r="D1985" s="92" t="s">
        <v>32</v>
      </c>
      <c r="E1985" s="92" t="s">
        <v>33</v>
      </c>
      <c r="F1985" s="92" t="s">
        <v>34</v>
      </c>
      <c r="G1985" s="92" t="s">
        <v>97</v>
      </c>
      <c r="H1985" s="92" t="s">
        <v>16</v>
      </c>
      <c r="I1985" s="89" t="s">
        <v>192</v>
      </c>
      <c r="L1985" s="98">
        <f>'Activity data'!H407*'Emission factors'!$B$44*'Emission factors'!$C$44/1000</f>
        <v>0</v>
      </c>
      <c r="M1985" s="98">
        <f>'Activity data'!I407*'Emission factors'!$B$44*'Emission factors'!$C$44/1000</f>
        <v>0</v>
      </c>
      <c r="N1985" s="98">
        <f>'Activity data'!J407*'Emission factors'!$B$44*'Emission factors'!$C$44/1000</f>
        <v>0</v>
      </c>
      <c r="O1985" s="98">
        <f>'Activity data'!K407*'Emission factors'!$B$44*'Emission factors'!$C$44/1000</f>
        <v>0</v>
      </c>
      <c r="P1985" s="98">
        <f>'Activity data'!L407*'Emission factors'!$B$44*'Emission factors'!$C$44/1000</f>
        <v>0</v>
      </c>
      <c r="Q1985" s="98">
        <f>'Activity data'!M407*'Emission factors'!$B$44*'Emission factors'!$C$44/1000</f>
        <v>0</v>
      </c>
      <c r="R1985" s="98">
        <f>'Activity data'!N407*'Emission factors'!$B$44*'Emission factors'!$C$44/1000</f>
        <v>0</v>
      </c>
      <c r="S1985" s="98">
        <f>'Activity data'!O407*'Emission factors'!$B$44*'Emission factors'!$C$44/1000</f>
        <v>0</v>
      </c>
      <c r="T1985" s="98">
        <f>'Activity data'!P407*'Emission factors'!$B$44*'Emission factors'!$C$44/1000</f>
        <v>0</v>
      </c>
      <c r="U1985" s="98">
        <f>'Activity data'!Q407*'Emission factors'!$B$44*'Emission factors'!$C$44/1000</f>
        <v>0</v>
      </c>
    </row>
    <row r="1986" spans="1:21" x14ac:dyDescent="0.25">
      <c r="A1986" s="92" t="s">
        <v>11</v>
      </c>
      <c r="B1986" s="92" t="s">
        <v>12</v>
      </c>
      <c r="C1986" s="92" t="s">
        <v>32</v>
      </c>
      <c r="D1986" s="92" t="s">
        <v>32</v>
      </c>
      <c r="E1986" s="92" t="s">
        <v>33</v>
      </c>
      <c r="F1986" s="92" t="s">
        <v>34</v>
      </c>
      <c r="G1986" s="92" t="s">
        <v>97</v>
      </c>
      <c r="H1986" s="92" t="s">
        <v>16</v>
      </c>
      <c r="I1986" s="89" t="s">
        <v>206</v>
      </c>
      <c r="L1986" s="98">
        <f>'Activity data'!H408*'Emission factors'!$B$44*'Emission factors'!$C$44/1000</f>
        <v>0</v>
      </c>
      <c r="M1986" s="98">
        <f>'Activity data'!I408*'Emission factors'!$B$44*'Emission factors'!$C$44/1000</f>
        <v>0</v>
      </c>
      <c r="N1986" s="98">
        <f>'Activity data'!J408*'Emission factors'!$B$44*'Emission factors'!$C$44/1000</f>
        <v>0</v>
      </c>
      <c r="O1986" s="98">
        <f>'Activity data'!K408*'Emission factors'!$B$44*'Emission factors'!$C$44/1000</f>
        <v>0</v>
      </c>
      <c r="P1986" s="98">
        <f>'Activity data'!L408*'Emission factors'!$B$44*'Emission factors'!$C$44/1000</f>
        <v>0</v>
      </c>
      <c r="Q1986" s="98">
        <f>'Activity data'!M408*'Emission factors'!$B$44*'Emission factors'!$C$44/1000</f>
        <v>0</v>
      </c>
      <c r="R1986" s="98">
        <f>'Activity data'!N408*'Emission factors'!$B$44*'Emission factors'!$C$44/1000</f>
        <v>0</v>
      </c>
      <c r="S1986" s="98">
        <f>'Activity data'!O408*'Emission factors'!$B$44*'Emission factors'!$C$44/1000</f>
        <v>0</v>
      </c>
      <c r="T1986" s="98">
        <f>'Activity data'!P408*'Emission factors'!$B$44*'Emission factors'!$C$44/1000</f>
        <v>0</v>
      </c>
      <c r="U1986" s="98">
        <f>'Activity data'!Q408*'Emission factors'!$B$44*'Emission factors'!$C$44/1000</f>
        <v>0</v>
      </c>
    </row>
    <row r="1987" spans="1:21" x14ac:dyDescent="0.25">
      <c r="A1987" s="92" t="s">
        <v>11</v>
      </c>
      <c r="B1987" s="92" t="s">
        <v>12</v>
      </c>
      <c r="C1987" s="92" t="s">
        <v>32</v>
      </c>
      <c r="D1987" s="92" t="s">
        <v>32</v>
      </c>
      <c r="E1987" s="92" t="s">
        <v>33</v>
      </c>
      <c r="F1987" s="92" t="s">
        <v>34</v>
      </c>
      <c r="G1987" s="92" t="s">
        <v>97</v>
      </c>
      <c r="H1987" s="92" t="s">
        <v>16</v>
      </c>
      <c r="I1987" s="89" t="s">
        <v>220</v>
      </c>
      <c r="L1987" s="98">
        <f>'Activity data'!H409*'Emission factors'!$B$44*'Emission factors'!$C$44/1000</f>
        <v>0</v>
      </c>
      <c r="M1987" s="98">
        <f>'Activity data'!I409*'Emission factors'!$B$44*'Emission factors'!$C$44/1000</f>
        <v>0</v>
      </c>
      <c r="N1987" s="98">
        <f>'Activity data'!J409*'Emission factors'!$B$44*'Emission factors'!$C$44/1000</f>
        <v>0</v>
      </c>
      <c r="O1987" s="98">
        <f>'Activity data'!K409*'Emission factors'!$B$44*'Emission factors'!$C$44/1000</f>
        <v>0</v>
      </c>
      <c r="P1987" s="98">
        <f>'Activity data'!L409*'Emission factors'!$B$44*'Emission factors'!$C$44/1000</f>
        <v>0</v>
      </c>
      <c r="Q1987" s="98">
        <f>'Activity data'!M409*'Emission factors'!$B$44*'Emission factors'!$C$44/1000</f>
        <v>0</v>
      </c>
      <c r="R1987" s="98">
        <f>'Activity data'!N409*'Emission factors'!$B$44*'Emission factors'!$C$44/1000</f>
        <v>0</v>
      </c>
      <c r="S1987" s="98">
        <f>'Activity data'!O409*'Emission factors'!$B$44*'Emission factors'!$C$44/1000</f>
        <v>0</v>
      </c>
      <c r="T1987" s="98">
        <f>'Activity data'!P409*'Emission factors'!$B$44*'Emission factors'!$C$44/1000</f>
        <v>0</v>
      </c>
      <c r="U1987" s="98">
        <f>'Activity data'!Q409*'Emission factors'!$B$44*'Emission factors'!$C$44/1000</f>
        <v>0</v>
      </c>
    </row>
    <row r="1988" spans="1:21" x14ac:dyDescent="0.25">
      <c r="A1988" s="92" t="s">
        <v>11</v>
      </c>
      <c r="B1988" s="92" t="s">
        <v>12</v>
      </c>
      <c r="C1988" s="92" t="s">
        <v>32</v>
      </c>
      <c r="D1988" s="92" t="s">
        <v>32</v>
      </c>
      <c r="E1988" s="92" t="s">
        <v>33</v>
      </c>
      <c r="F1988" s="92" t="s">
        <v>34</v>
      </c>
      <c r="G1988" s="92" t="s">
        <v>97</v>
      </c>
      <c r="H1988" s="92" t="s">
        <v>16</v>
      </c>
      <c r="I1988" s="89" t="s">
        <v>193</v>
      </c>
      <c r="L1988" s="98">
        <f>'Activity data'!H410*'Emission factors'!$B$44*'Emission factors'!$C$44/1000</f>
        <v>0</v>
      </c>
      <c r="M1988" s="98">
        <f>'Activity data'!I410*'Emission factors'!$B$44*'Emission factors'!$C$44/1000</f>
        <v>0</v>
      </c>
      <c r="N1988" s="98">
        <f>'Activity data'!J410*'Emission factors'!$B$44*'Emission factors'!$C$44/1000</f>
        <v>0</v>
      </c>
      <c r="O1988" s="98">
        <f>'Activity data'!K410*'Emission factors'!$B$44*'Emission factors'!$C$44/1000</f>
        <v>0</v>
      </c>
      <c r="P1988" s="98">
        <f>'Activity data'!L410*'Emission factors'!$B$44*'Emission factors'!$C$44/1000</f>
        <v>0</v>
      </c>
      <c r="Q1988" s="98">
        <f>'Activity data'!M410*'Emission factors'!$B$44*'Emission factors'!$C$44/1000</f>
        <v>0</v>
      </c>
      <c r="R1988" s="98">
        <f>'Activity data'!N410*'Emission factors'!$B$44*'Emission factors'!$C$44/1000</f>
        <v>0</v>
      </c>
      <c r="S1988" s="98">
        <f>'Activity data'!O410*'Emission factors'!$B$44*'Emission factors'!$C$44/1000</f>
        <v>0</v>
      </c>
      <c r="T1988" s="98">
        <f>'Activity data'!P410*'Emission factors'!$B$44*'Emission factors'!$C$44/1000</f>
        <v>0</v>
      </c>
      <c r="U1988" s="98">
        <f>'Activity data'!Q410*'Emission factors'!$B$44*'Emission factors'!$C$44/1000</f>
        <v>0</v>
      </c>
    </row>
    <row r="1989" spans="1:21" x14ac:dyDescent="0.25">
      <c r="A1989" s="92" t="s">
        <v>11</v>
      </c>
      <c r="B1989" s="92" t="s">
        <v>12</v>
      </c>
      <c r="C1989" s="92" t="s">
        <v>32</v>
      </c>
      <c r="D1989" s="92" t="s">
        <v>32</v>
      </c>
      <c r="E1989" s="92" t="s">
        <v>33</v>
      </c>
      <c r="F1989" s="92" t="s">
        <v>34</v>
      </c>
      <c r="G1989" s="92" t="s">
        <v>97</v>
      </c>
      <c r="H1989" s="92" t="s">
        <v>16</v>
      </c>
      <c r="I1989" s="89" t="s">
        <v>259</v>
      </c>
      <c r="L1989" s="98">
        <f>'Activity data'!H411*'Emission factors'!$B$44*'Emission factors'!$C$44/1000</f>
        <v>0</v>
      </c>
      <c r="M1989" s="98">
        <f>'Activity data'!I411*'Emission factors'!$B$44*'Emission factors'!$C$44/1000</f>
        <v>0</v>
      </c>
      <c r="N1989" s="98">
        <f>'Activity data'!J411*'Emission factors'!$B$44*'Emission factors'!$C$44/1000</f>
        <v>0</v>
      </c>
      <c r="O1989" s="98">
        <f>'Activity data'!K411*'Emission factors'!$B$44*'Emission factors'!$C$44/1000</f>
        <v>0</v>
      </c>
      <c r="P1989" s="98">
        <f>'Activity data'!L411*'Emission factors'!$B$44*'Emission factors'!$C$44/1000</f>
        <v>0</v>
      </c>
      <c r="Q1989" s="98">
        <f>'Activity data'!M411*'Emission factors'!$B$44*'Emission factors'!$C$44/1000</f>
        <v>0</v>
      </c>
      <c r="R1989" s="98">
        <f>'Activity data'!N411*'Emission factors'!$B$44*'Emission factors'!$C$44/1000</f>
        <v>0</v>
      </c>
      <c r="S1989" s="98">
        <f>'Activity data'!O411*'Emission factors'!$B$44*'Emission factors'!$C$44/1000</f>
        <v>0</v>
      </c>
      <c r="T1989" s="98">
        <f>'Activity data'!P411*'Emission factors'!$B$44*'Emission factors'!$C$44/1000</f>
        <v>0</v>
      </c>
      <c r="U1989" s="98">
        <f>'Activity data'!Q411*'Emission factors'!$B$44*'Emission factors'!$C$44/1000</f>
        <v>0</v>
      </c>
    </row>
    <row r="1990" spans="1:21" x14ac:dyDescent="0.25">
      <c r="A1990" s="92" t="s">
        <v>11</v>
      </c>
      <c r="B1990" s="92" t="s">
        <v>12</v>
      </c>
      <c r="C1990" s="92" t="s">
        <v>32</v>
      </c>
      <c r="D1990" s="92" t="s">
        <v>32</v>
      </c>
      <c r="E1990" s="92" t="s">
        <v>33</v>
      </c>
      <c r="F1990" s="92" t="s">
        <v>34</v>
      </c>
      <c r="G1990" s="92" t="s">
        <v>97</v>
      </c>
      <c r="H1990" s="92" t="s">
        <v>16</v>
      </c>
      <c r="I1990" s="89" t="s">
        <v>223</v>
      </c>
      <c r="L1990" s="98">
        <f>'Activity data'!H412*'Emission factors'!$B$44*'Emission factors'!$C$44/1000</f>
        <v>0</v>
      </c>
      <c r="M1990" s="98">
        <f>'Activity data'!I412*'Emission factors'!$B$44*'Emission factors'!$C$44/1000</f>
        <v>0</v>
      </c>
      <c r="N1990" s="98">
        <f>'Activity data'!J412*'Emission factors'!$B$44*'Emission factors'!$C$44/1000</f>
        <v>0</v>
      </c>
      <c r="O1990" s="98">
        <f>'Activity data'!K412*'Emission factors'!$B$44*'Emission factors'!$C$44/1000</f>
        <v>0</v>
      </c>
      <c r="P1990" s="98">
        <f>'Activity data'!L412*'Emission factors'!$B$44*'Emission factors'!$C$44/1000</f>
        <v>0</v>
      </c>
      <c r="Q1990" s="98">
        <f>'Activity data'!M412*'Emission factors'!$B$44*'Emission factors'!$C$44/1000</f>
        <v>0</v>
      </c>
      <c r="R1990" s="98">
        <f>'Activity data'!N412*'Emission factors'!$B$44*'Emission factors'!$C$44/1000</f>
        <v>0</v>
      </c>
      <c r="S1990" s="98">
        <f>'Activity data'!O412*'Emission factors'!$B$44*'Emission factors'!$C$44/1000</f>
        <v>0</v>
      </c>
      <c r="T1990" s="98">
        <f>'Activity data'!P412*'Emission factors'!$B$44*'Emission factors'!$C$44/1000</f>
        <v>0</v>
      </c>
      <c r="U1990" s="98">
        <f>'Activity data'!Q412*'Emission factors'!$B$44*'Emission factors'!$C$44/1000</f>
        <v>0</v>
      </c>
    </row>
    <row r="1991" spans="1:21" x14ac:dyDescent="0.25">
      <c r="A1991" s="92" t="s">
        <v>11</v>
      </c>
      <c r="B1991" s="92" t="s">
        <v>12</v>
      </c>
      <c r="C1991" s="92" t="s">
        <v>32</v>
      </c>
      <c r="D1991" s="92" t="s">
        <v>32</v>
      </c>
      <c r="E1991" s="92" t="s">
        <v>33</v>
      </c>
      <c r="F1991" s="92" t="s">
        <v>34</v>
      </c>
      <c r="G1991" s="92" t="s">
        <v>97</v>
      </c>
      <c r="H1991" s="92" t="s">
        <v>16</v>
      </c>
      <c r="I1991" s="89" t="s">
        <v>221</v>
      </c>
      <c r="L1991" s="98">
        <f>'Activity data'!H413*'Emission factors'!$B$44*'Emission factors'!$C$44/1000</f>
        <v>0</v>
      </c>
      <c r="M1991" s="98">
        <f>'Activity data'!I413*'Emission factors'!$B$44*'Emission factors'!$C$44/1000</f>
        <v>0</v>
      </c>
      <c r="N1991" s="98">
        <f>'Activity data'!J413*'Emission factors'!$B$44*'Emission factors'!$C$44/1000</f>
        <v>0</v>
      </c>
      <c r="O1991" s="98">
        <f>'Activity data'!K413*'Emission factors'!$B$44*'Emission factors'!$C$44/1000</f>
        <v>0</v>
      </c>
      <c r="P1991" s="98">
        <f>'Activity data'!L413*'Emission factors'!$B$44*'Emission factors'!$C$44/1000</f>
        <v>0</v>
      </c>
      <c r="Q1991" s="98">
        <f>'Activity data'!M413*'Emission factors'!$B$44*'Emission factors'!$C$44/1000</f>
        <v>0</v>
      </c>
      <c r="R1991" s="98">
        <f>'Activity data'!N413*'Emission factors'!$B$44*'Emission factors'!$C$44/1000</f>
        <v>0</v>
      </c>
      <c r="S1991" s="98">
        <f>'Activity data'!O413*'Emission factors'!$B$44*'Emission factors'!$C$44/1000</f>
        <v>0</v>
      </c>
      <c r="T1991" s="98">
        <f>'Activity data'!P413*'Emission factors'!$B$44*'Emission factors'!$C$44/1000</f>
        <v>0</v>
      </c>
      <c r="U1991" s="98">
        <f>'Activity data'!Q413*'Emission factors'!$B$44*'Emission factors'!$C$44/1000</f>
        <v>0</v>
      </c>
    </row>
    <row r="1992" spans="1:21" x14ac:dyDescent="0.25">
      <c r="A1992" s="92" t="s">
        <v>11</v>
      </c>
      <c r="B1992" s="92" t="s">
        <v>12</v>
      </c>
      <c r="C1992" s="92" t="s">
        <v>32</v>
      </c>
      <c r="D1992" s="92" t="s">
        <v>32</v>
      </c>
      <c r="E1992" s="92" t="s">
        <v>33</v>
      </c>
      <c r="F1992" s="92" t="s">
        <v>34</v>
      </c>
      <c r="G1992" s="92" t="s">
        <v>97</v>
      </c>
      <c r="H1992" s="92" t="s">
        <v>16</v>
      </c>
      <c r="I1992" s="89" t="s">
        <v>222</v>
      </c>
      <c r="L1992" s="98">
        <f>'Activity data'!H414*'Emission factors'!$B$44*'Emission factors'!$C$44/1000</f>
        <v>0</v>
      </c>
      <c r="M1992" s="98">
        <f>'Activity data'!I414*'Emission factors'!$B$44*'Emission factors'!$C$44/1000</f>
        <v>0</v>
      </c>
      <c r="N1992" s="98">
        <f>'Activity data'!J414*'Emission factors'!$B$44*'Emission factors'!$C$44/1000</f>
        <v>0</v>
      </c>
      <c r="O1992" s="98">
        <f>'Activity data'!K414*'Emission factors'!$B$44*'Emission factors'!$C$44/1000</f>
        <v>0</v>
      </c>
      <c r="P1992" s="98">
        <f>'Activity data'!L414*'Emission factors'!$B$44*'Emission factors'!$C$44/1000</f>
        <v>0</v>
      </c>
      <c r="Q1992" s="98">
        <f>'Activity data'!M414*'Emission factors'!$B$44*'Emission factors'!$C$44/1000</f>
        <v>0</v>
      </c>
      <c r="R1992" s="98">
        <f>'Activity data'!N414*'Emission factors'!$B$44*'Emission factors'!$C$44/1000</f>
        <v>0</v>
      </c>
      <c r="S1992" s="98">
        <f>'Activity data'!O414*'Emission factors'!$B$44*'Emission factors'!$C$44/1000</f>
        <v>0</v>
      </c>
      <c r="T1992" s="98">
        <f>'Activity data'!P414*'Emission factors'!$B$44*'Emission factors'!$C$44/1000</f>
        <v>0</v>
      </c>
      <c r="U1992" s="98">
        <f>'Activity data'!Q414*'Emission factors'!$B$44*'Emission factors'!$C$44/1000</f>
        <v>0</v>
      </c>
    </row>
    <row r="1993" spans="1:21" x14ac:dyDescent="0.25">
      <c r="A1993" s="92" t="s">
        <v>11</v>
      </c>
      <c r="B1993" s="92" t="s">
        <v>12</v>
      </c>
      <c r="C1993" s="92" t="s">
        <v>32</v>
      </c>
      <c r="D1993" s="92" t="s">
        <v>32</v>
      </c>
      <c r="E1993" s="92" t="s">
        <v>33</v>
      </c>
      <c r="F1993" s="92" t="s">
        <v>34</v>
      </c>
      <c r="G1993" s="92" t="s">
        <v>97</v>
      </c>
      <c r="H1993" s="92" t="s">
        <v>16</v>
      </c>
      <c r="I1993" s="89" t="s">
        <v>201</v>
      </c>
      <c r="L1993" s="98">
        <f>'Activity data'!H415*'Emission factors'!$B$44*'Emission factors'!$C$44/1000</f>
        <v>0</v>
      </c>
      <c r="M1993" s="98">
        <f>'Activity data'!I415*'Emission factors'!$B$44*'Emission factors'!$C$44/1000</f>
        <v>0</v>
      </c>
      <c r="N1993" s="98">
        <f>'Activity data'!J415*'Emission factors'!$B$44*'Emission factors'!$C$44/1000</f>
        <v>0</v>
      </c>
      <c r="O1993" s="98">
        <f>'Activity data'!K415*'Emission factors'!$B$44*'Emission factors'!$C$44/1000</f>
        <v>0</v>
      </c>
      <c r="P1993" s="98">
        <f>'Activity data'!L415*'Emission factors'!$B$44*'Emission factors'!$C$44/1000</f>
        <v>0</v>
      </c>
      <c r="Q1993" s="98">
        <f>'Activity data'!M415*'Emission factors'!$B$44*'Emission factors'!$C$44/1000</f>
        <v>0</v>
      </c>
      <c r="R1993" s="98">
        <f>'Activity data'!N415*'Emission factors'!$B$44*'Emission factors'!$C$44/1000</f>
        <v>0</v>
      </c>
      <c r="S1993" s="98">
        <f>'Activity data'!O415*'Emission factors'!$B$44*'Emission factors'!$C$44/1000</f>
        <v>0</v>
      </c>
      <c r="T1993" s="98">
        <f>'Activity data'!P415*'Emission factors'!$B$44*'Emission factors'!$C$44/1000</f>
        <v>0</v>
      </c>
      <c r="U1993" s="98">
        <f>'Activity data'!Q415*'Emission factors'!$B$44*'Emission factors'!$C$44/1000</f>
        <v>0</v>
      </c>
    </row>
    <row r="1994" spans="1:21" x14ac:dyDescent="0.25">
      <c r="A1994" s="92" t="s">
        <v>11</v>
      </c>
      <c r="B1994" s="92" t="s">
        <v>12</v>
      </c>
      <c r="C1994" s="92" t="s">
        <v>32</v>
      </c>
      <c r="D1994" s="92" t="s">
        <v>32</v>
      </c>
      <c r="E1994" s="92" t="s">
        <v>33</v>
      </c>
      <c r="F1994" s="92" t="s">
        <v>34</v>
      </c>
      <c r="G1994" s="92" t="s">
        <v>97</v>
      </c>
      <c r="H1994" s="92" t="s">
        <v>16</v>
      </c>
      <c r="I1994" s="89" t="s">
        <v>207</v>
      </c>
      <c r="L1994" s="98">
        <f>'Activity data'!H416*'Emission factors'!$B$44*'Emission factors'!$C$44/1000</f>
        <v>0</v>
      </c>
      <c r="M1994" s="98">
        <f>'Activity data'!I416*'Emission factors'!$B$44*'Emission factors'!$C$44/1000</f>
        <v>0</v>
      </c>
      <c r="N1994" s="98">
        <f>'Activity data'!J416*'Emission factors'!$B$44*'Emission factors'!$C$44/1000</f>
        <v>0</v>
      </c>
      <c r="O1994" s="98">
        <f>'Activity data'!K416*'Emission factors'!$B$44*'Emission factors'!$C$44/1000</f>
        <v>0</v>
      </c>
      <c r="P1994" s="98">
        <f>'Activity data'!L416*'Emission factors'!$B$44*'Emission factors'!$C$44/1000</f>
        <v>0</v>
      </c>
      <c r="Q1994" s="98">
        <f>'Activity data'!M416*'Emission factors'!$B$44*'Emission factors'!$C$44/1000</f>
        <v>0</v>
      </c>
      <c r="R1994" s="98">
        <f>'Activity data'!N416*'Emission factors'!$B$44*'Emission factors'!$C$44/1000</f>
        <v>0</v>
      </c>
      <c r="S1994" s="98">
        <f>'Activity data'!O416*'Emission factors'!$B$44*'Emission factors'!$C$44/1000</f>
        <v>0</v>
      </c>
      <c r="T1994" s="98">
        <f>'Activity data'!P416*'Emission factors'!$B$44*'Emission factors'!$C$44/1000</f>
        <v>0</v>
      </c>
      <c r="U1994" s="98">
        <f>'Activity data'!Q416*'Emission factors'!$B$44*'Emission factors'!$C$44/1000</f>
        <v>0</v>
      </c>
    </row>
    <row r="1995" spans="1:21" x14ac:dyDescent="0.25">
      <c r="A1995" s="92" t="s">
        <v>11</v>
      </c>
      <c r="B1995" s="92" t="s">
        <v>12</v>
      </c>
      <c r="C1995" s="92" t="s">
        <v>32</v>
      </c>
      <c r="D1995" s="92" t="s">
        <v>32</v>
      </c>
      <c r="E1995" s="92" t="s">
        <v>33</v>
      </c>
      <c r="F1995" s="92" t="s">
        <v>34</v>
      </c>
      <c r="G1995" s="92" t="s">
        <v>97</v>
      </c>
      <c r="H1995" s="92" t="s">
        <v>16</v>
      </c>
      <c r="I1995" s="89" t="s">
        <v>218</v>
      </c>
      <c r="L1995" s="98">
        <f>'Activity data'!H417*'Emission factors'!$B$44*'Emission factors'!$C$44/1000</f>
        <v>0</v>
      </c>
      <c r="M1995" s="98">
        <f>'Activity data'!I417*'Emission factors'!$B$44*'Emission factors'!$C$44/1000</f>
        <v>0</v>
      </c>
      <c r="N1995" s="98">
        <f>'Activity data'!J417*'Emission factors'!$B$44*'Emission factors'!$C$44/1000</f>
        <v>0</v>
      </c>
      <c r="O1995" s="98">
        <f>'Activity data'!K417*'Emission factors'!$B$44*'Emission factors'!$C$44/1000</f>
        <v>0</v>
      </c>
      <c r="P1995" s="98">
        <f>'Activity data'!L417*'Emission factors'!$B$44*'Emission factors'!$C$44/1000</f>
        <v>0</v>
      </c>
      <c r="Q1995" s="98">
        <f>'Activity data'!M417*'Emission factors'!$B$44*'Emission factors'!$C$44/1000</f>
        <v>0</v>
      </c>
      <c r="R1995" s="98">
        <f>'Activity data'!N417*'Emission factors'!$B$44*'Emission factors'!$C$44/1000</f>
        <v>0</v>
      </c>
      <c r="S1995" s="98">
        <f>'Activity data'!O417*'Emission factors'!$B$44*'Emission factors'!$C$44/1000</f>
        <v>0</v>
      </c>
      <c r="T1995" s="98">
        <f>'Activity data'!P417*'Emission factors'!$B$44*'Emission factors'!$C$44/1000</f>
        <v>0</v>
      </c>
      <c r="U1995" s="98">
        <f>'Activity data'!Q417*'Emission factors'!$B$44*'Emission factors'!$C$44/1000</f>
        <v>0</v>
      </c>
    </row>
    <row r="1996" spans="1:21" x14ac:dyDescent="0.25">
      <c r="A1996" s="92" t="s">
        <v>11</v>
      </c>
      <c r="B1996" s="92" t="s">
        <v>12</v>
      </c>
      <c r="C1996" s="92" t="s">
        <v>32</v>
      </c>
      <c r="D1996" s="92" t="s">
        <v>32</v>
      </c>
      <c r="E1996" s="92" t="s">
        <v>33</v>
      </c>
      <c r="F1996" s="92" t="s">
        <v>34</v>
      </c>
      <c r="G1996" s="92" t="s">
        <v>97</v>
      </c>
      <c r="H1996" s="92" t="s">
        <v>16</v>
      </c>
      <c r="I1996" s="89" t="s">
        <v>194</v>
      </c>
      <c r="L1996" s="98">
        <f>'Activity data'!H418*'Emission factors'!$B$44*'Emission factors'!$C$44/1000</f>
        <v>0</v>
      </c>
      <c r="M1996" s="98">
        <f>'Activity data'!I418*'Emission factors'!$B$44*'Emission factors'!$C$44/1000</f>
        <v>0</v>
      </c>
      <c r="N1996" s="98">
        <f>'Activity data'!J418*'Emission factors'!$B$44*'Emission factors'!$C$44/1000</f>
        <v>0</v>
      </c>
      <c r="O1996" s="98">
        <f>'Activity data'!K418*'Emission factors'!$B$44*'Emission factors'!$C$44/1000</f>
        <v>0</v>
      </c>
      <c r="P1996" s="98">
        <f>'Activity data'!L418*'Emission factors'!$B$44*'Emission factors'!$C$44/1000</f>
        <v>0</v>
      </c>
      <c r="Q1996" s="98">
        <f>'Activity data'!M418*'Emission factors'!$B$44*'Emission factors'!$C$44/1000</f>
        <v>0</v>
      </c>
      <c r="R1996" s="98">
        <f>'Activity data'!N418*'Emission factors'!$B$44*'Emission factors'!$C$44/1000</f>
        <v>0</v>
      </c>
      <c r="S1996" s="98">
        <f>'Activity data'!O418*'Emission factors'!$B$44*'Emission factors'!$C$44/1000</f>
        <v>0</v>
      </c>
      <c r="T1996" s="98">
        <f>'Activity data'!P418*'Emission factors'!$B$44*'Emission factors'!$C$44/1000</f>
        <v>0</v>
      </c>
      <c r="U1996" s="98">
        <f>'Activity data'!Q418*'Emission factors'!$B$44*'Emission factors'!$C$44/1000</f>
        <v>0</v>
      </c>
    </row>
    <row r="1997" spans="1:21" x14ac:dyDescent="0.25">
      <c r="A1997" s="92" t="s">
        <v>11</v>
      </c>
      <c r="B1997" s="92" t="s">
        <v>12</v>
      </c>
      <c r="C1997" s="92" t="s">
        <v>32</v>
      </c>
      <c r="D1997" s="92" t="s">
        <v>32</v>
      </c>
      <c r="E1997" s="92" t="s">
        <v>33</v>
      </c>
      <c r="F1997" s="92" t="s">
        <v>34</v>
      </c>
      <c r="G1997" s="92" t="s">
        <v>97</v>
      </c>
      <c r="H1997" s="92" t="s">
        <v>16</v>
      </c>
      <c r="I1997" s="92" t="s">
        <v>195</v>
      </c>
      <c r="L1997" s="98">
        <f>'Activity data'!H419*'Emission factors'!$B$44*'Emission factors'!$C$44/1000</f>
        <v>0</v>
      </c>
      <c r="M1997" s="98">
        <f>'Activity data'!I419*'Emission factors'!$B$44*'Emission factors'!$C$44/1000</f>
        <v>0</v>
      </c>
      <c r="N1997" s="98">
        <f>'Activity data'!J419*'Emission factors'!$B$44*'Emission factors'!$C$44/1000</f>
        <v>0</v>
      </c>
      <c r="O1997" s="98">
        <f>'Activity data'!K419*'Emission factors'!$B$44*'Emission factors'!$C$44/1000</f>
        <v>0</v>
      </c>
      <c r="P1997" s="98">
        <f>'Activity data'!L419*'Emission factors'!$B$44*'Emission factors'!$C$44/1000</f>
        <v>0</v>
      </c>
      <c r="Q1997" s="98">
        <f>'Activity data'!M419*'Emission factors'!$B$44*'Emission factors'!$C$44/1000</f>
        <v>0</v>
      </c>
      <c r="R1997" s="98">
        <f>'Activity data'!N419*'Emission factors'!$B$44*'Emission factors'!$C$44/1000</f>
        <v>0</v>
      </c>
      <c r="S1997" s="98">
        <f>'Activity data'!O419*'Emission factors'!$B$44*'Emission factors'!$C$44/1000</f>
        <v>0</v>
      </c>
      <c r="T1997" s="98">
        <f>'Activity data'!P419*'Emission factors'!$B$44*'Emission factors'!$C$44/1000</f>
        <v>0</v>
      </c>
      <c r="U1997" s="98">
        <f>'Activity data'!Q419*'Emission factors'!$B$44*'Emission factors'!$C$44/1000</f>
        <v>0</v>
      </c>
    </row>
    <row r="1998" spans="1:21" x14ac:dyDescent="0.25">
      <c r="A1998" s="92" t="s">
        <v>11</v>
      </c>
      <c r="B1998" s="92" t="s">
        <v>12</v>
      </c>
      <c r="C1998" s="92" t="s">
        <v>32</v>
      </c>
      <c r="D1998" s="92" t="s">
        <v>32</v>
      </c>
      <c r="E1998" s="92" t="s">
        <v>33</v>
      </c>
      <c r="F1998" s="92" t="s">
        <v>34</v>
      </c>
      <c r="G1998" s="92" t="s">
        <v>97</v>
      </c>
      <c r="H1998" s="92" t="s">
        <v>16</v>
      </c>
      <c r="I1998" s="89" t="s">
        <v>209</v>
      </c>
      <c r="L1998" s="98">
        <f>'Activity data'!H420*'Emission factors'!$B$44*'Emission factors'!$C$44/1000</f>
        <v>0</v>
      </c>
      <c r="M1998" s="98">
        <f>'Activity data'!I420*'Emission factors'!$B$44*'Emission factors'!$C$44/1000</f>
        <v>0</v>
      </c>
      <c r="N1998" s="98">
        <f>'Activity data'!J420*'Emission factors'!$B$44*'Emission factors'!$C$44/1000</f>
        <v>0</v>
      </c>
      <c r="O1998" s="98">
        <f>'Activity data'!K420*'Emission factors'!$B$44*'Emission factors'!$C$44/1000</f>
        <v>0</v>
      </c>
      <c r="P1998" s="98">
        <f>'Activity data'!L420*'Emission factors'!$B$44*'Emission factors'!$C$44/1000</f>
        <v>0</v>
      </c>
      <c r="Q1998" s="98">
        <f>'Activity data'!M420*'Emission factors'!$B$44*'Emission factors'!$C$44/1000</f>
        <v>0</v>
      </c>
      <c r="R1998" s="98">
        <f>'Activity data'!N420*'Emission factors'!$B$44*'Emission factors'!$C$44/1000</f>
        <v>0</v>
      </c>
      <c r="S1998" s="98">
        <f>'Activity data'!O420*'Emission factors'!$B$44*'Emission factors'!$C$44/1000</f>
        <v>0</v>
      </c>
      <c r="T1998" s="98">
        <f>'Activity data'!P420*'Emission factors'!$B$44*'Emission factors'!$C$44/1000</f>
        <v>0</v>
      </c>
      <c r="U1998" s="98">
        <f>'Activity data'!Q420*'Emission factors'!$B$44*'Emission factors'!$C$44/1000</f>
        <v>0</v>
      </c>
    </row>
    <row r="1999" spans="1:21" x14ac:dyDescent="0.25">
      <c r="A1999" s="92" t="s">
        <v>11</v>
      </c>
      <c r="B1999" s="92" t="s">
        <v>12</v>
      </c>
      <c r="C1999" s="92" t="s">
        <v>32</v>
      </c>
      <c r="D1999" s="92" t="s">
        <v>32</v>
      </c>
      <c r="E1999" s="92" t="s">
        <v>33</v>
      </c>
      <c r="F1999" s="92" t="s">
        <v>34</v>
      </c>
      <c r="G1999" s="92" t="s">
        <v>97</v>
      </c>
      <c r="H1999" s="92" t="s">
        <v>16</v>
      </c>
      <c r="I1999" s="89" t="s">
        <v>208</v>
      </c>
      <c r="L1999" s="98">
        <f>'Activity data'!H421*'Emission factors'!$B$44*'Emission factors'!$C$44/1000</f>
        <v>0</v>
      </c>
      <c r="M1999" s="98">
        <f>'Activity data'!I421*'Emission factors'!$B$44*'Emission factors'!$C$44/1000</f>
        <v>0</v>
      </c>
      <c r="N1999" s="98">
        <f>'Activity data'!J421*'Emission factors'!$B$44*'Emission factors'!$C$44/1000</f>
        <v>0</v>
      </c>
      <c r="O1999" s="98">
        <f>'Activity data'!K421*'Emission factors'!$B$44*'Emission factors'!$C$44/1000</f>
        <v>0</v>
      </c>
      <c r="P1999" s="98">
        <f>'Activity data'!L421*'Emission factors'!$B$44*'Emission factors'!$C$44/1000</f>
        <v>0</v>
      </c>
      <c r="Q1999" s="98">
        <f>'Activity data'!M421*'Emission factors'!$B$44*'Emission factors'!$C$44/1000</f>
        <v>0</v>
      </c>
      <c r="R1999" s="98">
        <f>'Activity data'!N421*'Emission factors'!$B$44*'Emission factors'!$C$44/1000</f>
        <v>0</v>
      </c>
      <c r="S1999" s="98">
        <f>'Activity data'!O421*'Emission factors'!$B$44*'Emission factors'!$C$44/1000</f>
        <v>0</v>
      </c>
      <c r="T1999" s="98">
        <f>'Activity data'!P421*'Emission factors'!$B$44*'Emission factors'!$C$44/1000</f>
        <v>0</v>
      </c>
      <c r="U1999" s="98">
        <f>'Activity data'!Q421*'Emission factors'!$B$44*'Emission factors'!$C$44/1000</f>
        <v>0</v>
      </c>
    </row>
    <row r="2000" spans="1:21" x14ac:dyDescent="0.25">
      <c r="A2000" s="92" t="s">
        <v>11</v>
      </c>
      <c r="B2000" s="92" t="s">
        <v>12</v>
      </c>
      <c r="C2000" s="92" t="s">
        <v>32</v>
      </c>
      <c r="D2000" s="92" t="s">
        <v>32</v>
      </c>
      <c r="E2000" s="92" t="s">
        <v>33</v>
      </c>
      <c r="F2000" s="92" t="s">
        <v>34</v>
      </c>
      <c r="G2000" s="92" t="s">
        <v>97</v>
      </c>
      <c r="H2000" s="92" t="s">
        <v>16</v>
      </c>
      <c r="I2000" s="89" t="s">
        <v>226</v>
      </c>
      <c r="L2000" s="98">
        <f>'Activity data'!H422*'Emission factors'!$B$44*'Emission factors'!$C$44/1000</f>
        <v>0</v>
      </c>
      <c r="M2000" s="98">
        <f>'Activity data'!I422*'Emission factors'!$B$44*'Emission factors'!$C$44/1000</f>
        <v>0</v>
      </c>
      <c r="N2000" s="98">
        <f>'Activity data'!J422*'Emission factors'!$B$44*'Emission factors'!$C$44/1000</f>
        <v>0</v>
      </c>
      <c r="O2000" s="98">
        <f>'Activity data'!K422*'Emission factors'!$B$44*'Emission factors'!$C$44/1000</f>
        <v>0</v>
      </c>
      <c r="P2000" s="98">
        <f>'Activity data'!L422*'Emission factors'!$B$44*'Emission factors'!$C$44/1000</f>
        <v>0</v>
      </c>
      <c r="Q2000" s="98">
        <f>'Activity data'!M422*'Emission factors'!$B$44*'Emission factors'!$C$44/1000</f>
        <v>0</v>
      </c>
      <c r="R2000" s="98">
        <f>'Activity data'!N422*'Emission factors'!$B$44*'Emission factors'!$C$44/1000</f>
        <v>0</v>
      </c>
      <c r="S2000" s="98">
        <f>'Activity data'!O422*'Emission factors'!$B$44*'Emission factors'!$C$44/1000</f>
        <v>0</v>
      </c>
      <c r="T2000" s="98">
        <f>'Activity data'!P422*'Emission factors'!$B$44*'Emission factors'!$C$44/1000</f>
        <v>0</v>
      </c>
      <c r="U2000" s="98">
        <f>'Activity data'!Q422*'Emission factors'!$B$44*'Emission factors'!$C$44/1000</f>
        <v>0</v>
      </c>
    </row>
    <row r="2001" spans="1:21" x14ac:dyDescent="0.25">
      <c r="A2001" s="92" t="s">
        <v>11</v>
      </c>
      <c r="B2001" s="92" t="s">
        <v>12</v>
      </c>
      <c r="C2001" s="92" t="s">
        <v>32</v>
      </c>
      <c r="D2001" s="92" t="s">
        <v>32</v>
      </c>
      <c r="E2001" s="92" t="s">
        <v>33</v>
      </c>
      <c r="F2001" s="92" t="s">
        <v>34</v>
      </c>
      <c r="G2001" s="92" t="s">
        <v>97</v>
      </c>
      <c r="H2001" s="92" t="s">
        <v>16</v>
      </c>
      <c r="I2001" s="89" t="s">
        <v>196</v>
      </c>
      <c r="L2001" s="98">
        <f>'Activity data'!H423*'Emission factors'!$B$44*'Emission factors'!$C$44/1000</f>
        <v>0</v>
      </c>
      <c r="M2001" s="98">
        <f>'Activity data'!I423*'Emission factors'!$B$44*'Emission factors'!$C$44/1000</f>
        <v>0</v>
      </c>
      <c r="N2001" s="98">
        <f>'Activity data'!J423*'Emission factors'!$B$44*'Emission factors'!$C$44/1000</f>
        <v>0</v>
      </c>
      <c r="O2001" s="98">
        <f>'Activity data'!K423*'Emission factors'!$B$44*'Emission factors'!$C$44/1000</f>
        <v>0</v>
      </c>
      <c r="P2001" s="98">
        <f>'Activity data'!L423*'Emission factors'!$B$44*'Emission factors'!$C$44/1000</f>
        <v>0</v>
      </c>
      <c r="Q2001" s="98">
        <f>'Activity data'!M423*'Emission factors'!$B$44*'Emission factors'!$C$44/1000</f>
        <v>0</v>
      </c>
      <c r="R2001" s="98">
        <f>'Activity data'!N423*'Emission factors'!$B$44*'Emission factors'!$C$44/1000</f>
        <v>0</v>
      </c>
      <c r="S2001" s="98">
        <f>'Activity data'!O423*'Emission factors'!$B$44*'Emission factors'!$C$44/1000</f>
        <v>0</v>
      </c>
      <c r="T2001" s="98">
        <f>'Activity data'!P423*'Emission factors'!$B$44*'Emission factors'!$C$44/1000</f>
        <v>0</v>
      </c>
      <c r="U2001" s="98">
        <f>'Activity data'!Q423*'Emission factors'!$B$44*'Emission factors'!$C$44/1000</f>
        <v>0</v>
      </c>
    </row>
    <row r="2002" spans="1:21" x14ac:dyDescent="0.25">
      <c r="A2002" s="92" t="s">
        <v>11</v>
      </c>
      <c r="B2002" s="92" t="s">
        <v>12</v>
      </c>
      <c r="C2002" s="92" t="s">
        <v>32</v>
      </c>
      <c r="D2002" s="92" t="s">
        <v>32</v>
      </c>
      <c r="E2002" s="92" t="s">
        <v>33</v>
      </c>
      <c r="F2002" s="92" t="s">
        <v>34</v>
      </c>
      <c r="G2002" s="92" t="s">
        <v>97</v>
      </c>
      <c r="H2002" s="92" t="s">
        <v>16</v>
      </c>
      <c r="I2002" s="89" t="s">
        <v>197</v>
      </c>
      <c r="L2002" s="98">
        <f>'Activity data'!H424*'Emission factors'!$B$44*'Emission factors'!$C$44/1000</f>
        <v>0</v>
      </c>
      <c r="M2002" s="98">
        <f>'Activity data'!I424*'Emission factors'!$B$44*'Emission factors'!$C$44/1000</f>
        <v>0</v>
      </c>
      <c r="N2002" s="98">
        <f>'Activity data'!J424*'Emission factors'!$B$44*'Emission factors'!$C$44/1000</f>
        <v>0</v>
      </c>
      <c r="O2002" s="98">
        <f>'Activity data'!K424*'Emission factors'!$B$44*'Emission factors'!$C$44/1000</f>
        <v>0</v>
      </c>
      <c r="P2002" s="98">
        <f>'Activity data'!L424*'Emission factors'!$B$44*'Emission factors'!$C$44/1000</f>
        <v>0</v>
      </c>
      <c r="Q2002" s="98">
        <f>'Activity data'!M424*'Emission factors'!$B$44*'Emission factors'!$C$44/1000</f>
        <v>0</v>
      </c>
      <c r="R2002" s="98">
        <f>'Activity data'!N424*'Emission factors'!$B$44*'Emission factors'!$C$44/1000</f>
        <v>0</v>
      </c>
      <c r="S2002" s="98">
        <f>'Activity data'!O424*'Emission factors'!$B$44*'Emission factors'!$C$44/1000</f>
        <v>0</v>
      </c>
      <c r="T2002" s="98">
        <f>'Activity data'!P424*'Emission factors'!$B$44*'Emission factors'!$C$44/1000</f>
        <v>0</v>
      </c>
      <c r="U2002" s="98">
        <f>'Activity data'!Q424*'Emission factors'!$B$44*'Emission factors'!$C$44/1000</f>
        <v>0</v>
      </c>
    </row>
    <row r="2003" spans="1:21" x14ac:dyDescent="0.25">
      <c r="A2003" s="92" t="s">
        <v>11</v>
      </c>
      <c r="B2003" s="92" t="s">
        <v>12</v>
      </c>
      <c r="C2003" s="92" t="s">
        <v>32</v>
      </c>
      <c r="D2003" s="92" t="s">
        <v>32</v>
      </c>
      <c r="E2003" s="92" t="s">
        <v>33</v>
      </c>
      <c r="F2003" s="92" t="s">
        <v>34</v>
      </c>
      <c r="G2003" s="92" t="s">
        <v>97</v>
      </c>
      <c r="H2003" s="92" t="s">
        <v>16</v>
      </c>
      <c r="I2003" s="89" t="s">
        <v>229</v>
      </c>
      <c r="L2003" s="98">
        <f>'Activity data'!H425*'Emission factors'!$B$44*'Emission factors'!$C$44/1000</f>
        <v>0</v>
      </c>
      <c r="M2003" s="98">
        <f>'Activity data'!I425*'Emission factors'!$B$44*'Emission factors'!$C$44/1000</f>
        <v>0</v>
      </c>
      <c r="N2003" s="98">
        <f>'Activity data'!J425*'Emission factors'!$B$44*'Emission factors'!$C$44/1000</f>
        <v>0</v>
      </c>
      <c r="O2003" s="98">
        <f>'Activity data'!K425*'Emission factors'!$B$44*'Emission factors'!$C$44/1000</f>
        <v>0</v>
      </c>
      <c r="P2003" s="98">
        <f>'Activity data'!L425*'Emission factors'!$B$44*'Emission factors'!$C$44/1000</f>
        <v>0</v>
      </c>
      <c r="Q2003" s="98">
        <f>'Activity data'!M425*'Emission factors'!$B$44*'Emission factors'!$C$44/1000</f>
        <v>0</v>
      </c>
      <c r="R2003" s="98">
        <f>'Activity data'!N425*'Emission factors'!$B$44*'Emission factors'!$C$44/1000</f>
        <v>0</v>
      </c>
      <c r="S2003" s="98">
        <f>'Activity data'!O425*'Emission factors'!$B$44*'Emission factors'!$C$44/1000</f>
        <v>0</v>
      </c>
      <c r="T2003" s="98">
        <f>'Activity data'!P425*'Emission factors'!$B$44*'Emission factors'!$C$44/1000</f>
        <v>0</v>
      </c>
      <c r="U2003" s="98">
        <f>'Activity data'!Q425*'Emission factors'!$B$44*'Emission factors'!$C$44/1000</f>
        <v>0</v>
      </c>
    </row>
    <row r="2004" spans="1:21" x14ac:dyDescent="0.25">
      <c r="A2004" s="92" t="s">
        <v>11</v>
      </c>
      <c r="B2004" s="92" t="s">
        <v>12</v>
      </c>
      <c r="C2004" s="92" t="s">
        <v>32</v>
      </c>
      <c r="D2004" s="92" t="s">
        <v>32</v>
      </c>
      <c r="E2004" s="92" t="s">
        <v>33</v>
      </c>
      <c r="F2004" s="92" t="s">
        <v>34</v>
      </c>
      <c r="G2004" s="92" t="s">
        <v>97</v>
      </c>
      <c r="H2004" s="92" t="s">
        <v>16</v>
      </c>
      <c r="I2004" s="89" t="s">
        <v>198</v>
      </c>
      <c r="L2004" s="98">
        <f>'Activity data'!H426*'Emission factors'!$B$44*'Emission factors'!$C$44/1000</f>
        <v>0</v>
      </c>
      <c r="M2004" s="98">
        <f>'Activity data'!I426*'Emission factors'!$B$44*'Emission factors'!$C$44/1000</f>
        <v>0</v>
      </c>
      <c r="N2004" s="98">
        <f>'Activity data'!J426*'Emission factors'!$B$44*'Emission factors'!$C$44/1000</f>
        <v>0</v>
      </c>
      <c r="O2004" s="98">
        <f>'Activity data'!K426*'Emission factors'!$B$44*'Emission factors'!$C$44/1000</f>
        <v>0</v>
      </c>
      <c r="P2004" s="98">
        <f>'Activity data'!L426*'Emission factors'!$B$44*'Emission factors'!$C$44/1000</f>
        <v>0</v>
      </c>
      <c r="Q2004" s="98">
        <f>'Activity data'!M426*'Emission factors'!$B$44*'Emission factors'!$C$44/1000</f>
        <v>0</v>
      </c>
      <c r="R2004" s="98">
        <f>'Activity data'!N426*'Emission factors'!$B$44*'Emission factors'!$C$44/1000</f>
        <v>0</v>
      </c>
      <c r="S2004" s="98">
        <f>'Activity data'!O426*'Emission factors'!$B$44*'Emission factors'!$C$44/1000</f>
        <v>0</v>
      </c>
      <c r="T2004" s="98">
        <f>'Activity data'!P426*'Emission factors'!$B$44*'Emission factors'!$C$44/1000</f>
        <v>0</v>
      </c>
      <c r="U2004" s="98">
        <f>'Activity data'!Q426*'Emission factors'!$B$44*'Emission factors'!$C$44/1000</f>
        <v>0</v>
      </c>
    </row>
    <row r="2005" spans="1:21" x14ac:dyDescent="0.25">
      <c r="A2005" s="92" t="s">
        <v>11</v>
      </c>
      <c r="B2005" s="92" t="s">
        <v>12</v>
      </c>
      <c r="C2005" s="92" t="s">
        <v>32</v>
      </c>
      <c r="D2005" s="92" t="s">
        <v>32</v>
      </c>
      <c r="E2005" s="92" t="s">
        <v>33</v>
      </c>
      <c r="F2005" s="92" t="s">
        <v>34</v>
      </c>
      <c r="G2005" s="92" t="s">
        <v>97</v>
      </c>
      <c r="H2005" s="92" t="s">
        <v>16</v>
      </c>
      <c r="I2005" s="89" t="s">
        <v>231</v>
      </c>
      <c r="L2005" s="98">
        <f>'Activity data'!H427*'Emission factors'!$B$44*'Emission factors'!$C$44/1000</f>
        <v>0</v>
      </c>
      <c r="M2005" s="98">
        <f>'Activity data'!I427*'Emission factors'!$B$44*'Emission factors'!$C$44/1000</f>
        <v>0</v>
      </c>
      <c r="N2005" s="98">
        <f>'Activity data'!J427*'Emission factors'!$B$44*'Emission factors'!$C$44/1000</f>
        <v>0</v>
      </c>
      <c r="O2005" s="98">
        <f>'Activity data'!K427*'Emission factors'!$B$44*'Emission factors'!$C$44/1000</f>
        <v>0</v>
      </c>
      <c r="P2005" s="98">
        <f>'Activity data'!L427*'Emission factors'!$B$44*'Emission factors'!$C$44/1000</f>
        <v>0</v>
      </c>
      <c r="Q2005" s="98">
        <f>'Activity data'!M427*'Emission factors'!$B$44*'Emission factors'!$C$44/1000</f>
        <v>0</v>
      </c>
      <c r="R2005" s="98">
        <f>'Activity data'!N427*'Emission factors'!$B$44*'Emission factors'!$C$44/1000</f>
        <v>0</v>
      </c>
      <c r="S2005" s="98">
        <f>'Activity data'!O427*'Emission factors'!$B$44*'Emission factors'!$C$44/1000</f>
        <v>0</v>
      </c>
      <c r="T2005" s="98">
        <f>'Activity data'!P427*'Emission factors'!$B$44*'Emission factors'!$C$44/1000</f>
        <v>0</v>
      </c>
      <c r="U2005" s="98">
        <f>'Activity data'!Q427*'Emission factors'!$B$44*'Emission factors'!$C$44/1000</f>
        <v>0</v>
      </c>
    </row>
    <row r="2006" spans="1:21" x14ac:dyDescent="0.25">
      <c r="A2006" s="92" t="s">
        <v>11</v>
      </c>
      <c r="B2006" s="92" t="s">
        <v>12</v>
      </c>
      <c r="C2006" s="92" t="s">
        <v>32</v>
      </c>
      <c r="D2006" s="92" t="s">
        <v>32</v>
      </c>
      <c r="E2006" s="92" t="s">
        <v>33</v>
      </c>
      <c r="F2006" s="92" t="s">
        <v>34</v>
      </c>
      <c r="G2006" s="92" t="s">
        <v>97</v>
      </c>
      <c r="H2006" s="92" t="s">
        <v>16</v>
      </c>
      <c r="I2006" s="89" t="s">
        <v>230</v>
      </c>
      <c r="L2006" s="98">
        <f>'Activity data'!H428*'Emission factors'!$B$44*'Emission factors'!$C$44/1000</f>
        <v>0</v>
      </c>
      <c r="M2006" s="98">
        <f>'Activity data'!I428*'Emission factors'!$B$44*'Emission factors'!$C$44/1000</f>
        <v>0</v>
      </c>
      <c r="N2006" s="98">
        <f>'Activity data'!J428*'Emission factors'!$B$44*'Emission factors'!$C$44/1000</f>
        <v>0</v>
      </c>
      <c r="O2006" s="98">
        <f>'Activity data'!K428*'Emission factors'!$B$44*'Emission factors'!$C$44/1000</f>
        <v>0</v>
      </c>
      <c r="P2006" s="98">
        <f>'Activity data'!L428*'Emission factors'!$B$44*'Emission factors'!$C$44/1000</f>
        <v>0</v>
      </c>
      <c r="Q2006" s="98">
        <f>'Activity data'!M428*'Emission factors'!$B$44*'Emission factors'!$C$44/1000</f>
        <v>0</v>
      </c>
      <c r="R2006" s="98">
        <f>'Activity data'!N428*'Emission factors'!$B$44*'Emission factors'!$C$44/1000</f>
        <v>0</v>
      </c>
      <c r="S2006" s="98">
        <f>'Activity data'!O428*'Emission factors'!$B$44*'Emission factors'!$C$44/1000</f>
        <v>0</v>
      </c>
      <c r="T2006" s="98">
        <f>'Activity data'!P428*'Emission factors'!$B$44*'Emission factors'!$C$44/1000</f>
        <v>0</v>
      </c>
      <c r="U2006" s="98">
        <f>'Activity data'!Q428*'Emission factors'!$B$44*'Emission factors'!$C$44/1000</f>
        <v>0</v>
      </c>
    </row>
    <row r="2007" spans="1:21" x14ac:dyDescent="0.25">
      <c r="A2007" s="92" t="s">
        <v>11</v>
      </c>
      <c r="B2007" s="92" t="s">
        <v>12</v>
      </c>
      <c r="C2007" s="92" t="s">
        <v>32</v>
      </c>
      <c r="D2007" s="92" t="s">
        <v>32</v>
      </c>
      <c r="E2007" s="92" t="s">
        <v>33</v>
      </c>
      <c r="F2007" s="92" t="s">
        <v>34</v>
      </c>
      <c r="G2007" s="92" t="s">
        <v>97</v>
      </c>
      <c r="H2007" s="92" t="s">
        <v>16</v>
      </c>
      <c r="I2007" s="89" t="s">
        <v>303</v>
      </c>
      <c r="L2007" s="98">
        <f>'Activity data'!H429*'Emission factors'!$B$44*'Emission factors'!$C$44/1000</f>
        <v>0</v>
      </c>
      <c r="M2007" s="98">
        <f>'Activity data'!I429*'Emission factors'!$B$44*'Emission factors'!$C$44/1000</f>
        <v>0</v>
      </c>
      <c r="N2007" s="98">
        <f>'Activity data'!J429*'Emission factors'!$B$44*'Emission factors'!$C$44/1000</f>
        <v>0</v>
      </c>
      <c r="O2007" s="98">
        <f>'Activity data'!K429*'Emission factors'!$B$44*'Emission factors'!$C$44/1000</f>
        <v>0</v>
      </c>
      <c r="P2007" s="98">
        <f>'Activity data'!L429*'Emission factors'!$B$44*'Emission factors'!$C$44/1000</f>
        <v>0</v>
      </c>
      <c r="Q2007" s="98">
        <f>'Activity data'!M429*'Emission factors'!$B$44*'Emission factors'!$C$44/1000</f>
        <v>0</v>
      </c>
      <c r="R2007" s="98">
        <f>'Activity data'!N429*'Emission factors'!$B$44*'Emission factors'!$C$44/1000</f>
        <v>0</v>
      </c>
      <c r="S2007" s="98">
        <f>'Activity data'!O429*'Emission factors'!$B$44*'Emission factors'!$C$44/1000</f>
        <v>0</v>
      </c>
      <c r="T2007" s="98">
        <f>'Activity data'!P429*'Emission factors'!$B$44*'Emission factors'!$C$44/1000</f>
        <v>0</v>
      </c>
      <c r="U2007" s="98">
        <f>'Activity data'!Q429*'Emission factors'!$B$44*'Emission factors'!$C$44/1000</f>
        <v>0</v>
      </c>
    </row>
    <row r="2008" spans="1:21" x14ac:dyDescent="0.25">
      <c r="A2008" s="92" t="s">
        <v>11</v>
      </c>
      <c r="B2008" s="92" t="s">
        <v>12</v>
      </c>
      <c r="C2008" s="92" t="s">
        <v>32</v>
      </c>
      <c r="D2008" s="92" t="s">
        <v>32</v>
      </c>
      <c r="E2008" s="92" t="s">
        <v>33</v>
      </c>
      <c r="F2008" s="92" t="s">
        <v>34</v>
      </c>
      <c r="G2008" s="92" t="s">
        <v>97</v>
      </c>
      <c r="H2008" s="92" t="s">
        <v>16</v>
      </c>
      <c r="I2008" s="89" t="s">
        <v>225</v>
      </c>
      <c r="L2008" s="98">
        <f>'Activity data'!H430*'Emission factors'!$B$44*'Emission factors'!$C$44/1000</f>
        <v>0</v>
      </c>
      <c r="M2008" s="98">
        <f>'Activity data'!I430*'Emission factors'!$B$44*'Emission factors'!$C$44/1000</f>
        <v>0</v>
      </c>
      <c r="N2008" s="98">
        <f>'Activity data'!J430*'Emission factors'!$B$44*'Emission factors'!$C$44/1000</f>
        <v>0</v>
      </c>
      <c r="O2008" s="98">
        <f>'Activity data'!K430*'Emission factors'!$B$44*'Emission factors'!$C$44/1000</f>
        <v>0</v>
      </c>
      <c r="P2008" s="98">
        <f>'Activity data'!L430*'Emission factors'!$B$44*'Emission factors'!$C$44/1000</f>
        <v>0</v>
      </c>
      <c r="Q2008" s="98">
        <f>'Activity data'!M430*'Emission factors'!$B$44*'Emission factors'!$C$44/1000</f>
        <v>0</v>
      </c>
      <c r="R2008" s="98">
        <f>'Activity data'!N430*'Emission factors'!$B$44*'Emission factors'!$C$44/1000</f>
        <v>0</v>
      </c>
      <c r="S2008" s="98">
        <f>'Activity data'!O430*'Emission factors'!$B$44*'Emission factors'!$C$44/1000</f>
        <v>0</v>
      </c>
      <c r="T2008" s="98">
        <f>'Activity data'!P430*'Emission factors'!$B$44*'Emission factors'!$C$44/1000</f>
        <v>0</v>
      </c>
      <c r="U2008" s="98">
        <f>'Activity data'!Q430*'Emission factors'!$B$44*'Emission factors'!$C$44/1000</f>
        <v>0</v>
      </c>
    </row>
    <row r="2009" spans="1:21" x14ac:dyDescent="0.25">
      <c r="A2009" s="92" t="s">
        <v>11</v>
      </c>
      <c r="B2009" s="92" t="s">
        <v>12</v>
      </c>
      <c r="C2009" s="92" t="s">
        <v>32</v>
      </c>
      <c r="D2009" s="92" t="s">
        <v>32</v>
      </c>
      <c r="E2009" s="92" t="s">
        <v>33</v>
      </c>
      <c r="F2009" s="92" t="s">
        <v>34</v>
      </c>
      <c r="G2009" s="92" t="s">
        <v>97</v>
      </c>
      <c r="H2009" s="92" t="s">
        <v>16</v>
      </c>
      <c r="I2009" s="89" t="s">
        <v>205</v>
      </c>
      <c r="L2009" s="98">
        <f>'Activity data'!H431*'Emission factors'!$B$44*'Emission factors'!$C$44/1000</f>
        <v>0</v>
      </c>
      <c r="M2009" s="98">
        <f>'Activity data'!I431*'Emission factors'!$B$44*'Emission factors'!$C$44/1000</f>
        <v>0</v>
      </c>
      <c r="N2009" s="98">
        <f>'Activity data'!J431*'Emission factors'!$B$44*'Emission factors'!$C$44/1000</f>
        <v>0</v>
      </c>
      <c r="O2009" s="98">
        <f>'Activity data'!K431*'Emission factors'!$B$44*'Emission factors'!$C$44/1000</f>
        <v>0</v>
      </c>
      <c r="P2009" s="98">
        <f>'Activity data'!L431*'Emission factors'!$B$44*'Emission factors'!$C$44/1000</f>
        <v>0</v>
      </c>
      <c r="Q2009" s="98">
        <f>'Activity data'!M431*'Emission factors'!$B$44*'Emission factors'!$C$44/1000</f>
        <v>0</v>
      </c>
      <c r="R2009" s="98">
        <f>'Activity data'!N431*'Emission factors'!$B$44*'Emission factors'!$C$44/1000</f>
        <v>0</v>
      </c>
      <c r="S2009" s="98">
        <f>'Activity data'!O431*'Emission factors'!$B$44*'Emission factors'!$C$44/1000</f>
        <v>0</v>
      </c>
      <c r="T2009" s="98">
        <f>'Activity data'!P431*'Emission factors'!$B$44*'Emission factors'!$C$44/1000</f>
        <v>0</v>
      </c>
      <c r="U2009" s="98">
        <f>'Activity data'!Q431*'Emission factors'!$B$44*'Emission factors'!$C$44/1000</f>
        <v>0</v>
      </c>
    </row>
    <row r="2010" spans="1:21" x14ac:dyDescent="0.25">
      <c r="A2010" s="92" t="s">
        <v>11</v>
      </c>
      <c r="B2010" s="92" t="s">
        <v>12</v>
      </c>
      <c r="C2010" s="92" t="s">
        <v>32</v>
      </c>
      <c r="D2010" s="92" t="s">
        <v>32</v>
      </c>
      <c r="E2010" s="92" t="s">
        <v>33</v>
      </c>
      <c r="F2010" s="92" t="s">
        <v>34</v>
      </c>
      <c r="G2010" s="92" t="s">
        <v>97</v>
      </c>
      <c r="H2010" s="92" t="s">
        <v>16</v>
      </c>
      <c r="I2010" s="89" t="s">
        <v>204</v>
      </c>
      <c r="L2010" s="98">
        <f>'Activity data'!H432*'Emission factors'!$B$44*'Emission factors'!$C$44/1000</f>
        <v>0</v>
      </c>
      <c r="M2010" s="98">
        <f>'Activity data'!I432*'Emission factors'!$B$44*'Emission factors'!$C$44/1000</f>
        <v>0</v>
      </c>
      <c r="N2010" s="98">
        <f>'Activity data'!J432*'Emission factors'!$B$44*'Emission factors'!$C$44/1000</f>
        <v>0</v>
      </c>
      <c r="O2010" s="98">
        <f>'Activity data'!K432*'Emission factors'!$B$44*'Emission factors'!$C$44/1000</f>
        <v>0</v>
      </c>
      <c r="P2010" s="98">
        <f>'Activity data'!L432*'Emission factors'!$B$44*'Emission factors'!$C$44/1000</f>
        <v>0</v>
      </c>
      <c r="Q2010" s="98">
        <f>'Activity data'!M432*'Emission factors'!$B$44*'Emission factors'!$C$44/1000</f>
        <v>0</v>
      </c>
      <c r="R2010" s="98">
        <f>'Activity data'!N432*'Emission factors'!$B$44*'Emission factors'!$C$44/1000</f>
        <v>0</v>
      </c>
      <c r="S2010" s="98">
        <f>'Activity data'!O432*'Emission factors'!$B$44*'Emission factors'!$C$44/1000</f>
        <v>0</v>
      </c>
      <c r="T2010" s="98">
        <f>'Activity data'!P432*'Emission factors'!$B$44*'Emission factors'!$C$44/1000</f>
        <v>0</v>
      </c>
      <c r="U2010" s="98">
        <f>'Activity data'!Q432*'Emission factors'!$B$44*'Emission factors'!$C$44/1000</f>
        <v>0</v>
      </c>
    </row>
    <row r="2011" spans="1:21" x14ac:dyDescent="0.25">
      <c r="A2011" s="92" t="s">
        <v>11</v>
      </c>
      <c r="B2011" s="92" t="s">
        <v>12</v>
      </c>
      <c r="C2011" s="92" t="s">
        <v>32</v>
      </c>
      <c r="D2011" s="92" t="s">
        <v>32</v>
      </c>
      <c r="E2011" s="92" t="s">
        <v>33</v>
      </c>
      <c r="F2011" s="92" t="s">
        <v>34</v>
      </c>
      <c r="G2011" s="92" t="s">
        <v>97</v>
      </c>
      <c r="H2011" s="92" t="s">
        <v>16</v>
      </c>
      <c r="I2011" s="89" t="s">
        <v>228</v>
      </c>
      <c r="L2011" s="98">
        <f>'Activity data'!H433*'Emission factors'!$B$44*'Emission factors'!$C$44/1000</f>
        <v>0</v>
      </c>
      <c r="M2011" s="98">
        <f>'Activity data'!I433*'Emission factors'!$B$44*'Emission factors'!$C$44/1000</f>
        <v>0</v>
      </c>
      <c r="N2011" s="98">
        <f>'Activity data'!J433*'Emission factors'!$B$44*'Emission factors'!$C$44/1000</f>
        <v>0</v>
      </c>
      <c r="O2011" s="98">
        <f>'Activity data'!K433*'Emission factors'!$B$44*'Emission factors'!$C$44/1000</f>
        <v>0</v>
      </c>
      <c r="P2011" s="98">
        <f>'Activity data'!L433*'Emission factors'!$B$44*'Emission factors'!$C$44/1000</f>
        <v>0</v>
      </c>
      <c r="Q2011" s="98">
        <f>'Activity data'!M433*'Emission factors'!$B$44*'Emission factors'!$C$44/1000</f>
        <v>0</v>
      </c>
      <c r="R2011" s="98">
        <f>'Activity data'!N433*'Emission factors'!$B$44*'Emission factors'!$C$44/1000</f>
        <v>0</v>
      </c>
      <c r="S2011" s="98">
        <f>'Activity data'!O433*'Emission factors'!$B$44*'Emission factors'!$C$44/1000</f>
        <v>0</v>
      </c>
      <c r="T2011" s="98">
        <f>'Activity data'!P433*'Emission factors'!$B$44*'Emission factors'!$C$44/1000</f>
        <v>0</v>
      </c>
      <c r="U2011" s="98">
        <f>'Activity data'!Q433*'Emission factors'!$B$44*'Emission factors'!$C$44/1000</f>
        <v>0</v>
      </c>
    </row>
    <row r="2012" spans="1:21" x14ac:dyDescent="0.25">
      <c r="A2012" s="92" t="s">
        <v>11</v>
      </c>
      <c r="B2012" s="92" t="s">
        <v>12</v>
      </c>
      <c r="C2012" s="92" t="s">
        <v>32</v>
      </c>
      <c r="D2012" s="92" t="s">
        <v>32</v>
      </c>
      <c r="E2012" s="92" t="s">
        <v>33</v>
      </c>
      <c r="F2012" s="92" t="s">
        <v>34</v>
      </c>
      <c r="G2012" s="92" t="s">
        <v>97</v>
      </c>
      <c r="H2012" s="92" t="s">
        <v>16</v>
      </c>
      <c r="I2012" s="89" t="s">
        <v>202</v>
      </c>
      <c r="L2012" s="98">
        <f>'Activity data'!H434*'Emission factors'!$B$44*'Emission factors'!$C$44/1000</f>
        <v>0</v>
      </c>
      <c r="M2012" s="98">
        <f>'Activity data'!I434*'Emission factors'!$B$44*'Emission factors'!$C$44/1000</f>
        <v>0</v>
      </c>
      <c r="N2012" s="98">
        <f>'Activity data'!J434*'Emission factors'!$B$44*'Emission factors'!$C$44/1000</f>
        <v>0</v>
      </c>
      <c r="O2012" s="98">
        <f>'Activity data'!K434*'Emission factors'!$B$44*'Emission factors'!$C$44/1000</f>
        <v>0</v>
      </c>
      <c r="P2012" s="98">
        <f>'Activity data'!L434*'Emission factors'!$B$44*'Emission factors'!$C$44/1000</f>
        <v>0</v>
      </c>
      <c r="Q2012" s="98">
        <f>'Activity data'!M434*'Emission factors'!$B$44*'Emission factors'!$C$44/1000</f>
        <v>0</v>
      </c>
      <c r="R2012" s="98">
        <f>'Activity data'!N434*'Emission factors'!$B$44*'Emission factors'!$C$44/1000</f>
        <v>0</v>
      </c>
      <c r="S2012" s="98">
        <f>'Activity data'!O434*'Emission factors'!$B$44*'Emission factors'!$C$44/1000</f>
        <v>0</v>
      </c>
      <c r="T2012" s="98">
        <f>'Activity data'!P434*'Emission factors'!$B$44*'Emission factors'!$C$44/1000</f>
        <v>0</v>
      </c>
      <c r="U2012" s="98">
        <f>'Activity data'!Q434*'Emission factors'!$B$44*'Emission factors'!$C$44/1000</f>
        <v>0</v>
      </c>
    </row>
    <row r="2013" spans="1:21" x14ac:dyDescent="0.25">
      <c r="A2013" s="92" t="s">
        <v>11</v>
      </c>
      <c r="B2013" s="92" t="s">
        <v>12</v>
      </c>
      <c r="C2013" s="92" t="s">
        <v>32</v>
      </c>
      <c r="D2013" s="92" t="s">
        <v>32</v>
      </c>
      <c r="E2013" s="92" t="s">
        <v>33</v>
      </c>
      <c r="F2013" s="92" t="s">
        <v>34</v>
      </c>
      <c r="G2013" s="92" t="s">
        <v>97</v>
      </c>
      <c r="H2013" s="92" t="s">
        <v>16</v>
      </c>
      <c r="I2013" s="89" t="s">
        <v>190</v>
      </c>
      <c r="L2013" s="98">
        <f>'Activity data'!H435*'Emission factors'!$B$44*'Emission factors'!$C$44/1000</f>
        <v>0</v>
      </c>
      <c r="M2013" s="98">
        <f>'Activity data'!I435*'Emission factors'!$B$44*'Emission factors'!$C$44/1000</f>
        <v>0</v>
      </c>
      <c r="N2013" s="98">
        <f>'Activity data'!J435*'Emission factors'!$B$44*'Emission factors'!$C$44/1000</f>
        <v>0</v>
      </c>
      <c r="O2013" s="98">
        <f>'Activity data'!K435*'Emission factors'!$B$44*'Emission factors'!$C$44/1000</f>
        <v>0</v>
      </c>
      <c r="P2013" s="98">
        <f>'Activity data'!L435*'Emission factors'!$B$44*'Emission factors'!$C$44/1000</f>
        <v>0</v>
      </c>
      <c r="Q2013" s="98">
        <f>'Activity data'!M435*'Emission factors'!$B$44*'Emission factors'!$C$44/1000</f>
        <v>0</v>
      </c>
      <c r="R2013" s="98">
        <f>'Activity data'!N435*'Emission factors'!$B$44*'Emission factors'!$C$44/1000</f>
        <v>0</v>
      </c>
      <c r="S2013" s="98">
        <f>'Activity data'!O435*'Emission factors'!$B$44*'Emission factors'!$C$44/1000</f>
        <v>0</v>
      </c>
      <c r="T2013" s="98">
        <f>'Activity data'!P435*'Emission factors'!$B$44*'Emission factors'!$C$44/1000</f>
        <v>0</v>
      </c>
      <c r="U2013" s="98">
        <f>'Activity data'!Q435*'Emission factors'!$B$44*'Emission factors'!$C$44/1000</f>
        <v>0</v>
      </c>
    </row>
    <row r="2014" spans="1:21" x14ac:dyDescent="0.25">
      <c r="A2014" s="92" t="s">
        <v>11</v>
      </c>
      <c r="B2014" s="92" t="s">
        <v>12</v>
      </c>
      <c r="C2014" s="92" t="s">
        <v>32</v>
      </c>
      <c r="D2014" s="92" t="s">
        <v>32</v>
      </c>
      <c r="E2014" s="92" t="s">
        <v>33</v>
      </c>
      <c r="F2014" s="92" t="s">
        <v>34</v>
      </c>
      <c r="G2014" s="92" t="s">
        <v>97</v>
      </c>
      <c r="H2014" s="92" t="s">
        <v>16</v>
      </c>
      <c r="I2014" s="89" t="s">
        <v>210</v>
      </c>
      <c r="L2014" s="98">
        <f>'Activity data'!H436*'Emission factors'!$B$44*'Emission factors'!$C$44/1000</f>
        <v>0</v>
      </c>
      <c r="M2014" s="98">
        <f>'Activity data'!I436*'Emission factors'!$B$44*'Emission factors'!$C$44/1000</f>
        <v>0</v>
      </c>
      <c r="N2014" s="98">
        <f>'Activity data'!J436*'Emission factors'!$B$44*'Emission factors'!$C$44/1000</f>
        <v>0</v>
      </c>
      <c r="O2014" s="98">
        <f>'Activity data'!K436*'Emission factors'!$B$44*'Emission factors'!$C$44/1000</f>
        <v>0</v>
      </c>
      <c r="P2014" s="98">
        <f>'Activity data'!L436*'Emission factors'!$B$44*'Emission factors'!$C$44/1000</f>
        <v>0</v>
      </c>
      <c r="Q2014" s="98">
        <f>'Activity data'!M436*'Emission factors'!$B$44*'Emission factors'!$C$44/1000</f>
        <v>0</v>
      </c>
      <c r="R2014" s="98">
        <f>'Activity data'!N436*'Emission factors'!$B$44*'Emission factors'!$C$44/1000</f>
        <v>0</v>
      </c>
      <c r="S2014" s="98">
        <f>'Activity data'!O436*'Emission factors'!$B$44*'Emission factors'!$C$44/1000</f>
        <v>0</v>
      </c>
      <c r="T2014" s="98">
        <f>'Activity data'!P436*'Emission factors'!$B$44*'Emission factors'!$C$44/1000</f>
        <v>0</v>
      </c>
      <c r="U2014" s="98">
        <f>'Activity data'!Q436*'Emission factors'!$B$44*'Emission factors'!$C$44/1000</f>
        <v>0</v>
      </c>
    </row>
    <row r="2015" spans="1:21" x14ac:dyDescent="0.25">
      <c r="A2015" s="92" t="s">
        <v>11</v>
      </c>
      <c r="B2015" s="92" t="s">
        <v>12</v>
      </c>
      <c r="C2015" s="92" t="s">
        <v>32</v>
      </c>
      <c r="D2015" s="92" t="s">
        <v>32</v>
      </c>
      <c r="E2015" s="92" t="s">
        <v>33</v>
      </c>
      <c r="F2015" s="92" t="s">
        <v>34</v>
      </c>
      <c r="G2015" s="92" t="s">
        <v>97</v>
      </c>
      <c r="H2015" s="92" t="s">
        <v>16</v>
      </c>
      <c r="I2015" s="89" t="s">
        <v>199</v>
      </c>
      <c r="L2015" s="98">
        <f>'Activity data'!H437*'Emission factors'!$B$44*'Emission factors'!$C$44/1000</f>
        <v>0</v>
      </c>
      <c r="M2015" s="98">
        <f>'Activity data'!I437*'Emission factors'!$B$44*'Emission factors'!$C$44/1000</f>
        <v>0</v>
      </c>
      <c r="N2015" s="98">
        <f>'Activity data'!J437*'Emission factors'!$B$44*'Emission factors'!$C$44/1000</f>
        <v>0</v>
      </c>
      <c r="O2015" s="98">
        <f>'Activity data'!K437*'Emission factors'!$B$44*'Emission factors'!$C$44/1000</f>
        <v>0</v>
      </c>
      <c r="P2015" s="98">
        <f>'Activity data'!L437*'Emission factors'!$B$44*'Emission factors'!$C$44/1000</f>
        <v>0</v>
      </c>
      <c r="Q2015" s="98">
        <f>'Activity data'!M437*'Emission factors'!$B$44*'Emission factors'!$C$44/1000</f>
        <v>0</v>
      </c>
      <c r="R2015" s="98">
        <f>'Activity data'!N437*'Emission factors'!$B$44*'Emission factors'!$C$44/1000</f>
        <v>0</v>
      </c>
      <c r="S2015" s="98">
        <f>'Activity data'!O437*'Emission factors'!$B$44*'Emission factors'!$C$44/1000</f>
        <v>0</v>
      </c>
      <c r="T2015" s="98">
        <f>'Activity data'!P437*'Emission factors'!$B$44*'Emission factors'!$C$44/1000</f>
        <v>0</v>
      </c>
      <c r="U2015" s="98">
        <f>'Activity data'!Q437*'Emission factors'!$B$44*'Emission factors'!$C$44/1000</f>
        <v>0</v>
      </c>
    </row>
    <row r="2016" spans="1:21" x14ac:dyDescent="0.25">
      <c r="A2016" s="92" t="s">
        <v>11</v>
      </c>
      <c r="B2016" s="92" t="s">
        <v>12</v>
      </c>
      <c r="C2016" s="92" t="s">
        <v>32</v>
      </c>
      <c r="D2016" s="92" t="s">
        <v>32</v>
      </c>
      <c r="E2016" s="92" t="s">
        <v>33</v>
      </c>
      <c r="F2016" s="92" t="s">
        <v>34</v>
      </c>
      <c r="G2016" s="92" t="s">
        <v>97</v>
      </c>
      <c r="H2016" s="92" t="s">
        <v>16</v>
      </c>
      <c r="I2016" s="89" t="s">
        <v>233</v>
      </c>
      <c r="L2016" s="98">
        <f>'Activity data'!H438*'Emission factors'!$B$44*'Emission factors'!$C$44/1000</f>
        <v>0</v>
      </c>
      <c r="M2016" s="98">
        <f>'Activity data'!I438*'Emission factors'!$B$44*'Emission factors'!$C$44/1000</f>
        <v>0</v>
      </c>
      <c r="N2016" s="98">
        <f>'Activity data'!J438*'Emission factors'!$B$44*'Emission factors'!$C$44/1000</f>
        <v>0</v>
      </c>
      <c r="O2016" s="98">
        <f>'Activity data'!K438*'Emission factors'!$B$44*'Emission factors'!$C$44/1000</f>
        <v>0</v>
      </c>
      <c r="P2016" s="98">
        <f>'Activity data'!L438*'Emission factors'!$B$44*'Emission factors'!$C$44/1000</f>
        <v>0</v>
      </c>
      <c r="Q2016" s="98">
        <f>'Activity data'!M438*'Emission factors'!$B$44*'Emission factors'!$C$44/1000</f>
        <v>0</v>
      </c>
      <c r="R2016" s="98">
        <f>'Activity data'!N438*'Emission factors'!$B$44*'Emission factors'!$C$44/1000</f>
        <v>0</v>
      </c>
      <c r="S2016" s="98">
        <f>'Activity data'!O438*'Emission factors'!$B$44*'Emission factors'!$C$44/1000</f>
        <v>0</v>
      </c>
      <c r="T2016" s="98">
        <f>'Activity data'!P438*'Emission factors'!$B$44*'Emission factors'!$C$44/1000</f>
        <v>0</v>
      </c>
      <c r="U2016" s="98">
        <f>'Activity data'!Q438*'Emission factors'!$B$44*'Emission factors'!$C$44/1000</f>
        <v>0</v>
      </c>
    </row>
    <row r="2017" spans="1:21" x14ac:dyDescent="0.25">
      <c r="A2017" s="92" t="s">
        <v>11</v>
      </c>
      <c r="B2017" s="92" t="s">
        <v>12</v>
      </c>
      <c r="C2017" s="92" t="s">
        <v>32</v>
      </c>
      <c r="D2017" s="92" t="s">
        <v>32</v>
      </c>
      <c r="E2017" s="92" t="s">
        <v>33</v>
      </c>
      <c r="F2017" s="92" t="s">
        <v>34</v>
      </c>
      <c r="G2017" s="92" t="s">
        <v>97</v>
      </c>
      <c r="H2017" s="92" t="s">
        <v>16</v>
      </c>
      <c r="I2017" s="89" t="s">
        <v>200</v>
      </c>
      <c r="L2017" s="98">
        <f>'Activity data'!H439*'Emission factors'!$B$44*'Emission factors'!$C$44/1000</f>
        <v>0</v>
      </c>
      <c r="M2017" s="98">
        <f>'Activity data'!I439*'Emission factors'!$B$44*'Emission factors'!$C$44/1000</f>
        <v>0</v>
      </c>
      <c r="N2017" s="98">
        <f>'Activity data'!J439*'Emission factors'!$B$44*'Emission factors'!$C$44/1000</f>
        <v>0</v>
      </c>
      <c r="O2017" s="98">
        <f>'Activity data'!K439*'Emission factors'!$B$44*'Emission factors'!$C$44/1000</f>
        <v>0</v>
      </c>
      <c r="P2017" s="98">
        <f>'Activity data'!L439*'Emission factors'!$B$44*'Emission factors'!$C$44/1000</f>
        <v>0</v>
      </c>
      <c r="Q2017" s="98">
        <f>'Activity data'!M439*'Emission factors'!$B$44*'Emission factors'!$C$44/1000</f>
        <v>0</v>
      </c>
      <c r="R2017" s="98">
        <f>'Activity data'!N439*'Emission factors'!$B$44*'Emission factors'!$C$44/1000</f>
        <v>0</v>
      </c>
      <c r="S2017" s="98">
        <f>'Activity data'!O439*'Emission factors'!$B$44*'Emission factors'!$C$44/1000</f>
        <v>0</v>
      </c>
      <c r="T2017" s="98">
        <f>'Activity data'!P439*'Emission factors'!$B$44*'Emission factors'!$C$44/1000</f>
        <v>0</v>
      </c>
      <c r="U2017" s="98">
        <f>'Activity data'!Q439*'Emission factors'!$B$44*'Emission factors'!$C$44/1000</f>
        <v>0</v>
      </c>
    </row>
    <row r="2018" spans="1:21" x14ac:dyDescent="0.25">
      <c r="A2018" s="92" t="s">
        <v>11</v>
      </c>
      <c r="B2018" s="92" t="s">
        <v>12</v>
      </c>
      <c r="C2018" s="92" t="s">
        <v>32</v>
      </c>
      <c r="D2018" s="92" t="s">
        <v>32</v>
      </c>
      <c r="E2018" s="92" t="s">
        <v>35</v>
      </c>
      <c r="F2018" s="92" t="s">
        <v>34</v>
      </c>
      <c r="G2018" s="92" t="s">
        <v>97</v>
      </c>
      <c r="H2018" s="92" t="s">
        <v>16</v>
      </c>
      <c r="I2018" s="89" t="s">
        <v>227</v>
      </c>
      <c r="J2018" s="92" t="s">
        <v>98</v>
      </c>
      <c r="L2018" s="98">
        <f>'Activity data'!H440*'Emission factors'!$B$42*'Emission factors'!$C$42</f>
        <v>18394.88653915</v>
      </c>
      <c r="M2018" s="98">
        <f>'Activity data'!I440*'Emission factors'!$B$42*'Emission factors'!$C$42</f>
        <v>15004.182704499999</v>
      </c>
      <c r="N2018" s="98">
        <f>'Activity data'!J440*'Emission factors'!$B$42*'Emission factors'!$C$42</f>
        <v>14552.884263774999</v>
      </c>
      <c r="O2018" s="98">
        <f>'Activity data'!K440*'Emission factors'!$B$42*'Emission factors'!$C$42</f>
        <v>16111.875897975</v>
      </c>
      <c r="P2018" s="98">
        <f>'Activity data'!L440*'Emission factors'!$B$42*'Emission factors'!$C$42</f>
        <v>17358.570772125</v>
      </c>
      <c r="Q2018" s="98">
        <f>'Activity data'!M440*'Emission factors'!$B$42*'Emission factors'!$C$42</f>
        <v>18295.819207875003</v>
      </c>
      <c r="R2018" s="98">
        <f>'Activity data'!N440*'Emission factors'!$B$42*'Emission factors'!$C$42</f>
        <v>19391.499265600003</v>
      </c>
      <c r="S2018" s="98">
        <f>'Activity data'!O440*'Emission factors'!$B$42*'Emission factors'!$C$42</f>
        <v>19214.637553375</v>
      </c>
      <c r="T2018" s="98">
        <f>'Activity data'!P440*'Emission factors'!$B$42*'Emission factors'!$C$42</f>
        <v>19905.467474749996</v>
      </c>
      <c r="U2018" s="98">
        <f>'Activity data'!Q440*'Emission factors'!$B$42*'Emission factors'!$C$42</f>
        <v>21568.779389025003</v>
      </c>
    </row>
    <row r="2019" spans="1:21" x14ac:dyDescent="0.25">
      <c r="A2019" s="92" t="s">
        <v>11</v>
      </c>
      <c r="B2019" s="92" t="s">
        <v>12</v>
      </c>
      <c r="C2019" s="92" t="s">
        <v>32</v>
      </c>
      <c r="D2019" s="92" t="s">
        <v>32</v>
      </c>
      <c r="E2019" s="92" t="s">
        <v>35</v>
      </c>
      <c r="F2019" s="92" t="s">
        <v>34</v>
      </c>
      <c r="G2019" s="92" t="s">
        <v>97</v>
      </c>
      <c r="H2019" s="92" t="s">
        <v>16</v>
      </c>
      <c r="I2019" s="89" t="s">
        <v>203</v>
      </c>
      <c r="L2019" s="98">
        <f>'Activity data'!H441*'Emission factors'!$B$42*'Emission factors'!$C$42</f>
        <v>2310480.6757694748</v>
      </c>
      <c r="M2019" s="98">
        <f>'Activity data'!I441*'Emission factors'!$B$42*'Emission factors'!$C$42</f>
        <v>2332867.4601641749</v>
      </c>
      <c r="N2019" s="98">
        <f>'Activity data'!J441*'Emission factors'!$B$42*'Emission factors'!$C$42</f>
        <v>2435549.8200646243</v>
      </c>
      <c r="O2019" s="98">
        <f>'Activity data'!K441*'Emission factors'!$B$42*'Emission factors'!$C$42</f>
        <v>2563811.7648407002</v>
      </c>
      <c r="P2019" s="98">
        <f>'Activity data'!L441*'Emission factors'!$B$42*'Emission factors'!$C$42</f>
        <v>2787919.6103475755</v>
      </c>
      <c r="Q2019" s="98">
        <f>'Activity data'!M441*'Emission factors'!$B$42*'Emission factors'!$C$42</f>
        <v>3141700.3396935756</v>
      </c>
      <c r="R2019" s="98">
        <f>'Activity data'!N441*'Emission factors'!$B$42*'Emission factors'!$C$42</f>
        <v>3470318.8548231502</v>
      </c>
      <c r="S2019" s="98">
        <f>'Activity data'!O441*'Emission factors'!$B$42*'Emission factors'!$C$42</f>
        <v>3725568.1581338001</v>
      </c>
      <c r="T2019" s="98">
        <f>'Activity data'!P441*'Emission factors'!$B$42*'Emission factors'!$C$42</f>
        <v>3791064.0055516255</v>
      </c>
      <c r="U2019" s="98">
        <f>'Activity data'!Q441*'Emission factors'!$B$42*'Emission factors'!$C$42</f>
        <v>2792933.0500516496</v>
      </c>
    </row>
    <row r="2020" spans="1:21" x14ac:dyDescent="0.25">
      <c r="A2020" s="92" t="s">
        <v>11</v>
      </c>
      <c r="B2020" s="92" t="s">
        <v>12</v>
      </c>
      <c r="C2020" s="92" t="s">
        <v>32</v>
      </c>
      <c r="D2020" s="92" t="s">
        <v>32</v>
      </c>
      <c r="E2020" s="92" t="s">
        <v>35</v>
      </c>
      <c r="F2020" s="92" t="s">
        <v>34</v>
      </c>
      <c r="G2020" s="92" t="s">
        <v>97</v>
      </c>
      <c r="H2020" s="92" t="s">
        <v>16</v>
      </c>
      <c r="I2020" s="89" t="s">
        <v>191</v>
      </c>
      <c r="L2020" s="98">
        <f>'Activity data'!H442*'Emission factors'!$B$42*'Emission factors'!$C$42</f>
        <v>28514.662556050003</v>
      </c>
      <c r="M2020" s="98">
        <f>'Activity data'!I442*'Emission factors'!$B$42*'Emission factors'!$C$42</f>
        <v>29685.353827250001</v>
      </c>
      <c r="N2020" s="98">
        <f>'Activity data'!J442*'Emission factors'!$B$42*'Emission factors'!$C$42</f>
        <v>31878.04210305</v>
      </c>
      <c r="O2020" s="98">
        <f>'Activity data'!K442*'Emission factors'!$B$42*'Emission factors'!$C$42</f>
        <v>32780.959832225002</v>
      </c>
      <c r="P2020" s="98">
        <f>'Activity data'!L442*'Emission factors'!$B$42*'Emission factors'!$C$42</f>
        <v>34747.002767400001</v>
      </c>
      <c r="Q2020" s="98">
        <f>'Activity data'!M442*'Emission factors'!$B$42*'Emission factors'!$C$42</f>
        <v>38053.666882824997</v>
      </c>
      <c r="R2020" s="98">
        <f>'Activity data'!N442*'Emission factors'!$B$42*'Emission factors'!$C$42</f>
        <v>40775.656904399999</v>
      </c>
      <c r="S2020" s="98">
        <f>'Activity data'!O442*'Emission factors'!$B$42*'Emission factors'!$C$42</f>
        <v>39030.394511899998</v>
      </c>
      <c r="T2020" s="98">
        <f>'Activity data'!P442*'Emission factors'!$B$42*'Emission factors'!$C$42</f>
        <v>41206.510629624994</v>
      </c>
      <c r="U2020" s="98">
        <f>'Activity data'!Q442*'Emission factors'!$B$42*'Emission factors'!$C$42</f>
        <v>44627.739767599996</v>
      </c>
    </row>
    <row r="2021" spans="1:21" x14ac:dyDescent="0.25">
      <c r="A2021" s="92" t="s">
        <v>11</v>
      </c>
      <c r="B2021" s="92" t="s">
        <v>12</v>
      </c>
      <c r="C2021" s="92" t="s">
        <v>32</v>
      </c>
      <c r="D2021" s="92" t="s">
        <v>32</v>
      </c>
      <c r="E2021" s="92" t="s">
        <v>35</v>
      </c>
      <c r="F2021" s="92" t="s">
        <v>34</v>
      </c>
      <c r="G2021" s="92" t="s">
        <v>97</v>
      </c>
      <c r="H2021" s="92" t="s">
        <v>16</v>
      </c>
      <c r="I2021" s="89" t="s">
        <v>192</v>
      </c>
      <c r="L2021" s="98">
        <f>'Activity data'!H443*'Emission factors'!$B$42*'Emission factors'!$C$42</f>
        <v>475347.4998750501</v>
      </c>
      <c r="M2021" s="98">
        <f>'Activity data'!I443*'Emission factors'!$B$42*'Emission factors'!$C$42</f>
        <v>489809.89761879988</v>
      </c>
      <c r="N2021" s="98">
        <f>'Activity data'!J443*'Emission factors'!$B$42*'Emission factors'!$C$42</f>
        <v>513125.64810100006</v>
      </c>
      <c r="O2021" s="98">
        <f>'Activity data'!K443*'Emission factors'!$B$42*'Emission factors'!$C$42</f>
        <v>523620.88311032514</v>
      </c>
      <c r="P2021" s="98">
        <f>'Activity data'!L443*'Emission factors'!$B$42*'Emission factors'!$C$42</f>
        <v>535904.50841564988</v>
      </c>
      <c r="Q2021" s="98">
        <f>'Activity data'!M443*'Emission factors'!$B$42*'Emission factors'!$C$42</f>
        <v>579357.5500462749</v>
      </c>
      <c r="R2021" s="98">
        <f>'Activity data'!N443*'Emission factors'!$B$42*'Emission factors'!$C$42</f>
        <v>616732.95976159989</v>
      </c>
      <c r="S2021" s="98">
        <f>'Activity data'!O443*'Emission factors'!$B$42*'Emission factors'!$C$42</f>
        <v>610971.80308834999</v>
      </c>
      <c r="T2021" s="98">
        <f>'Activity data'!P443*'Emission factors'!$B$42*'Emission factors'!$C$42</f>
        <v>669609.91092462512</v>
      </c>
      <c r="U2021" s="98">
        <f>'Activity data'!Q443*'Emission factors'!$B$42*'Emission factors'!$C$42</f>
        <v>756503.51843247504</v>
      </c>
    </row>
    <row r="2022" spans="1:21" x14ac:dyDescent="0.25">
      <c r="A2022" s="92" t="s">
        <v>11</v>
      </c>
      <c r="B2022" s="92" t="s">
        <v>12</v>
      </c>
      <c r="C2022" s="92" t="s">
        <v>32</v>
      </c>
      <c r="D2022" s="92" t="s">
        <v>32</v>
      </c>
      <c r="E2022" s="92" t="s">
        <v>35</v>
      </c>
      <c r="F2022" s="92" t="s">
        <v>34</v>
      </c>
      <c r="G2022" s="92" t="s">
        <v>97</v>
      </c>
      <c r="H2022" s="92" t="s">
        <v>16</v>
      </c>
      <c r="I2022" s="89" t="s">
        <v>206</v>
      </c>
      <c r="L2022" s="98">
        <f>'Activity data'!H444*'Emission factors'!$B$42*'Emission factors'!$C$42</f>
        <v>725681.30411507527</v>
      </c>
      <c r="M2022" s="98">
        <f>'Activity data'!I444*'Emission factors'!$B$42*'Emission factors'!$C$42</f>
        <v>742386.41253342514</v>
      </c>
      <c r="N2022" s="98">
        <f>'Activity data'!J444*'Emission factors'!$B$42*'Emission factors'!$C$42</f>
        <v>778509.02380625007</v>
      </c>
      <c r="O2022" s="98">
        <f>'Activity data'!K444*'Emission factors'!$B$42*'Emission factors'!$C$42</f>
        <v>823103.03725485038</v>
      </c>
      <c r="P2022" s="98">
        <f>'Activity data'!L444*'Emission factors'!$B$42*'Emission factors'!$C$42</f>
        <v>919586.60418515012</v>
      </c>
      <c r="Q2022" s="98">
        <f>'Activity data'!M444*'Emission factors'!$B$42*'Emission factors'!$C$42</f>
        <v>1049071.6727199503</v>
      </c>
      <c r="R2022" s="98">
        <f>'Activity data'!N444*'Emission factors'!$B$42*'Emission factors'!$C$42</f>
        <v>1236125.4412388748</v>
      </c>
      <c r="S2022" s="98">
        <f>'Activity data'!O444*'Emission factors'!$B$42*'Emission factors'!$C$42</f>
        <v>1356357.4703087746</v>
      </c>
      <c r="T2022" s="98">
        <f>'Activity data'!P444*'Emission factors'!$B$42*'Emission factors'!$C$42</f>
        <v>1557162.0410868495</v>
      </c>
      <c r="U2022" s="98">
        <f>'Activity data'!Q444*'Emission factors'!$B$42*'Emission factors'!$C$42</f>
        <v>1865655.4722046989</v>
      </c>
    </row>
    <row r="2023" spans="1:21" x14ac:dyDescent="0.25">
      <c r="A2023" s="92" t="s">
        <v>11</v>
      </c>
      <c r="B2023" s="92" t="s">
        <v>12</v>
      </c>
      <c r="C2023" s="92" t="s">
        <v>32</v>
      </c>
      <c r="D2023" s="92" t="s">
        <v>32</v>
      </c>
      <c r="E2023" s="92" t="s">
        <v>35</v>
      </c>
      <c r="F2023" s="92" t="s">
        <v>34</v>
      </c>
      <c r="G2023" s="92" t="s">
        <v>97</v>
      </c>
      <c r="H2023" s="92" t="s">
        <v>16</v>
      </c>
      <c r="I2023" s="89" t="s">
        <v>220</v>
      </c>
      <c r="L2023" s="98">
        <f>'Activity data'!H445*'Emission factors'!$B$42*'Emission factors'!$C$42</f>
        <v>87974.155491474987</v>
      </c>
      <c r="M2023" s="98">
        <f>'Activity data'!I445*'Emission factors'!$B$42*'Emission factors'!$C$42</f>
        <v>90276.416996150001</v>
      </c>
      <c r="N2023" s="98">
        <f>'Activity data'!J445*'Emission factors'!$B$42*'Emission factors'!$C$42</f>
        <v>94615.569090624995</v>
      </c>
      <c r="O2023" s="98">
        <f>'Activity data'!K445*'Emission factors'!$B$42*'Emission factors'!$C$42</f>
        <v>96527.523068625</v>
      </c>
      <c r="P2023" s="98">
        <f>'Activity data'!L445*'Emission factors'!$B$42*'Emission factors'!$C$42</f>
        <v>99938.044846474993</v>
      </c>
      <c r="Q2023" s="98">
        <f>'Activity data'!M445*'Emission factors'!$B$42*'Emission factors'!$C$42</f>
        <v>103130.89009685002</v>
      </c>
      <c r="R2023" s="98">
        <f>'Activity data'!N445*'Emission factors'!$B$42*'Emission factors'!$C$42</f>
        <v>105489.5984164</v>
      </c>
      <c r="S2023" s="98">
        <f>'Activity data'!O445*'Emission factors'!$B$42*'Emission factors'!$C$42</f>
        <v>100196.37203455</v>
      </c>
      <c r="T2023" s="98">
        <f>'Activity data'!P445*'Emission factors'!$B$42*'Emission factors'!$C$42</f>
        <v>97297.89337949999</v>
      </c>
      <c r="U2023" s="98">
        <f>'Activity data'!Q445*'Emission factors'!$B$42*'Emission factors'!$C$42</f>
        <v>101646.15605704999</v>
      </c>
    </row>
    <row r="2024" spans="1:21" x14ac:dyDescent="0.25">
      <c r="A2024" s="92" t="s">
        <v>11</v>
      </c>
      <c r="B2024" s="92" t="s">
        <v>12</v>
      </c>
      <c r="C2024" s="92" t="s">
        <v>32</v>
      </c>
      <c r="D2024" s="92" t="s">
        <v>32</v>
      </c>
      <c r="E2024" s="92" t="s">
        <v>35</v>
      </c>
      <c r="F2024" s="92" t="s">
        <v>34</v>
      </c>
      <c r="G2024" s="92" t="s">
        <v>97</v>
      </c>
      <c r="H2024" s="92" t="s">
        <v>16</v>
      </c>
      <c r="I2024" s="89" t="s">
        <v>193</v>
      </c>
      <c r="L2024" s="98">
        <f>'Activity data'!H446*'Emission factors'!$B$42*'Emission factors'!$C$42</f>
        <v>283039.56631939998</v>
      </c>
      <c r="M2024" s="98">
        <f>'Activity data'!I446*'Emission factors'!$B$42*'Emission factors'!$C$42</f>
        <v>302235.29624172492</v>
      </c>
      <c r="N2024" s="98">
        <f>'Activity data'!J446*'Emission factors'!$B$42*'Emission factors'!$C$42</f>
        <v>319441.89711582492</v>
      </c>
      <c r="O2024" s="98">
        <f>'Activity data'!K446*'Emission factors'!$B$42*'Emission factors'!$C$42</f>
        <v>327845.78696100001</v>
      </c>
      <c r="P2024" s="98">
        <f>'Activity data'!L446*'Emission factors'!$B$42*'Emission factors'!$C$42</f>
        <v>341808.74418212502</v>
      </c>
      <c r="Q2024" s="98">
        <f>'Activity data'!M446*'Emission factors'!$B$42*'Emission factors'!$C$42</f>
        <v>369254.13319437503</v>
      </c>
      <c r="R2024" s="98">
        <f>'Activity data'!N446*'Emission factors'!$B$42*'Emission factors'!$C$42</f>
        <v>400044.08366147522</v>
      </c>
      <c r="S2024" s="98">
        <f>'Activity data'!O446*'Emission factors'!$B$42*'Emission factors'!$C$42</f>
        <v>406888.65356314997</v>
      </c>
      <c r="T2024" s="98">
        <f>'Activity data'!P446*'Emission factors'!$B$42*'Emission factors'!$C$42</f>
        <v>423393.18738392508</v>
      </c>
      <c r="U2024" s="98">
        <f>'Activity data'!Q446*'Emission factors'!$B$42*'Emission factors'!$C$42</f>
        <v>477694.26221302489</v>
      </c>
    </row>
    <row r="2025" spans="1:21" x14ac:dyDescent="0.25">
      <c r="A2025" s="92" t="s">
        <v>11</v>
      </c>
      <c r="B2025" s="92" t="s">
        <v>12</v>
      </c>
      <c r="C2025" s="92" t="s">
        <v>32</v>
      </c>
      <c r="D2025" s="92" t="s">
        <v>32</v>
      </c>
      <c r="E2025" s="92" t="s">
        <v>35</v>
      </c>
      <c r="F2025" s="92" t="s">
        <v>34</v>
      </c>
      <c r="G2025" s="92" t="s">
        <v>97</v>
      </c>
      <c r="H2025" s="92" t="s">
        <v>16</v>
      </c>
      <c r="I2025" s="89" t="s">
        <v>259</v>
      </c>
      <c r="L2025" s="98">
        <f>'Activity data'!H447*'Emission factors'!$B$42*'Emission factors'!$C$42</f>
        <v>14460.808428274999</v>
      </c>
      <c r="M2025" s="98">
        <f>'Activity data'!I447*'Emission factors'!$B$42*'Emission factors'!$C$42</f>
        <v>10144.152982424999</v>
      </c>
      <c r="N2025" s="98">
        <f>'Activity data'!J447*'Emission factors'!$B$42*'Emission factors'!$C$42</f>
        <v>9536.6390074999999</v>
      </c>
      <c r="O2025" s="98">
        <f>'Activity data'!K447*'Emission factors'!$B$42*'Emission factors'!$C$42</f>
        <v>10677.595902325</v>
      </c>
      <c r="P2025" s="98">
        <f>'Activity data'!L447*'Emission factors'!$B$42*'Emission factors'!$C$42</f>
        <v>11959.6511804</v>
      </c>
      <c r="Q2025" s="98">
        <f>'Activity data'!M447*'Emission factors'!$B$42*'Emission factors'!$C$42</f>
        <v>14134.95398645</v>
      </c>
      <c r="R2025" s="98">
        <f>'Activity data'!N447*'Emission factors'!$B$42*'Emission factors'!$C$42</f>
        <v>15631.701162000001</v>
      </c>
      <c r="S2025" s="98">
        <f>'Activity data'!O447*'Emission factors'!$B$42*'Emission factors'!$C$42</f>
        <v>16667.233463649998</v>
      </c>
      <c r="T2025" s="98">
        <f>'Activity data'!P447*'Emission factors'!$B$42*'Emission factors'!$C$42</f>
        <v>17458.182798374994</v>
      </c>
      <c r="U2025" s="98">
        <f>'Activity data'!Q447*'Emission factors'!$B$42*'Emission factors'!$C$42</f>
        <v>19401.908162725002</v>
      </c>
    </row>
    <row r="2026" spans="1:21" x14ac:dyDescent="0.25">
      <c r="A2026" s="92" t="s">
        <v>11</v>
      </c>
      <c r="B2026" s="92" t="s">
        <v>12</v>
      </c>
      <c r="C2026" s="92" t="s">
        <v>32</v>
      </c>
      <c r="D2026" s="92" t="s">
        <v>32</v>
      </c>
      <c r="E2026" s="92" t="s">
        <v>35</v>
      </c>
      <c r="F2026" s="92" t="s">
        <v>34</v>
      </c>
      <c r="G2026" s="92" t="s">
        <v>97</v>
      </c>
      <c r="H2026" s="92" t="s">
        <v>16</v>
      </c>
      <c r="I2026" s="89" t="s">
        <v>223</v>
      </c>
      <c r="L2026" s="98">
        <f>'Activity data'!H448*'Emission factors'!$B$42*'Emission factors'!$C$42</f>
        <v>11788.161802175</v>
      </c>
      <c r="M2026" s="98">
        <f>'Activity data'!I448*'Emission factors'!$B$42*'Emission factors'!$C$42</f>
        <v>12202.115060024998</v>
      </c>
      <c r="N2026" s="98">
        <f>'Activity data'!J448*'Emission factors'!$B$42*'Emission factors'!$C$42</f>
        <v>12881.625772125</v>
      </c>
      <c r="O2026" s="98">
        <f>'Activity data'!K448*'Emission factors'!$B$42*'Emission factors'!$C$42</f>
        <v>13152.339174699997</v>
      </c>
      <c r="P2026" s="98">
        <f>'Activity data'!L448*'Emission factors'!$B$42*'Emission factors'!$C$42</f>
        <v>13451.108099274998</v>
      </c>
      <c r="Q2026" s="98">
        <f>'Activity data'!M448*'Emission factors'!$B$42*'Emission factors'!$C$42</f>
        <v>14527.082137424997</v>
      </c>
      <c r="R2026" s="98">
        <f>'Activity data'!N448*'Emission factors'!$B$42*'Emission factors'!$C$42</f>
        <v>15747.557037025001</v>
      </c>
      <c r="S2026" s="98">
        <f>'Activity data'!O448*'Emission factors'!$B$42*'Emission factors'!$C$42</f>
        <v>16166.703551074999</v>
      </c>
      <c r="T2026" s="98">
        <f>'Activity data'!P448*'Emission factors'!$B$42*'Emission factors'!$C$42</f>
        <v>15743.438247624998</v>
      </c>
      <c r="U2026" s="98">
        <f>'Activity data'!Q448*'Emission factors'!$B$42*'Emission factors'!$C$42</f>
        <v>16492.998225824998</v>
      </c>
    </row>
    <row r="2027" spans="1:21" x14ac:dyDescent="0.25">
      <c r="A2027" s="92" t="s">
        <v>11</v>
      </c>
      <c r="B2027" s="92" t="s">
        <v>12</v>
      </c>
      <c r="C2027" s="92" t="s">
        <v>32</v>
      </c>
      <c r="D2027" s="92" t="s">
        <v>32</v>
      </c>
      <c r="E2027" s="92" t="s">
        <v>35</v>
      </c>
      <c r="F2027" s="92" t="s">
        <v>34</v>
      </c>
      <c r="G2027" s="92" t="s">
        <v>97</v>
      </c>
      <c r="H2027" s="92" t="s">
        <v>16</v>
      </c>
      <c r="I2027" s="89" t="s">
        <v>221</v>
      </c>
      <c r="L2027" s="98">
        <f>'Activity data'!H449*'Emission factors'!$B$42*'Emission factors'!$C$42</f>
        <v>1665445.8575708254</v>
      </c>
      <c r="M2027" s="98">
        <f>'Activity data'!I449*'Emission factors'!$B$42*'Emission factors'!$C$42</f>
        <v>1678447.8012398251</v>
      </c>
      <c r="N2027" s="98">
        <f>'Activity data'!J449*'Emission factors'!$B$42*'Emission factors'!$C$42</f>
        <v>1743552.9829753749</v>
      </c>
      <c r="O2027" s="98">
        <f>'Activity data'!K449*'Emission factors'!$B$42*'Emission factors'!$C$42</f>
        <v>1798717.9365732498</v>
      </c>
      <c r="P2027" s="98">
        <f>'Activity data'!L449*'Emission factors'!$B$42*'Emission factors'!$C$42</f>
        <v>1878173.71181275</v>
      </c>
      <c r="Q2027" s="98">
        <f>'Activity data'!M449*'Emission factors'!$B$42*'Emission factors'!$C$42</f>
        <v>1962057.6706596252</v>
      </c>
      <c r="R2027" s="98">
        <f>'Activity data'!N449*'Emission factors'!$B$42*'Emission factors'!$C$42</f>
        <v>2025901.129908975</v>
      </c>
      <c r="S2027" s="98">
        <f>'Activity data'!O449*'Emission factors'!$B$42*'Emission factors'!$C$42</f>
        <v>1984383.0388304999</v>
      </c>
      <c r="T2027" s="98">
        <f>'Activity data'!P449*'Emission factors'!$B$42*'Emission factors'!$C$42</f>
        <v>1965404.0154309003</v>
      </c>
      <c r="U2027" s="98">
        <f>'Activity data'!Q449*'Emission factors'!$B$42*'Emission factors'!$C$42</f>
        <v>2045722.57258765</v>
      </c>
    </row>
    <row r="2028" spans="1:21" x14ac:dyDescent="0.25">
      <c r="A2028" s="92" t="s">
        <v>11</v>
      </c>
      <c r="B2028" s="92" t="s">
        <v>12</v>
      </c>
      <c r="C2028" s="92" t="s">
        <v>32</v>
      </c>
      <c r="D2028" s="92" t="s">
        <v>32</v>
      </c>
      <c r="E2028" s="92" t="s">
        <v>35</v>
      </c>
      <c r="F2028" s="92" t="s">
        <v>34</v>
      </c>
      <c r="G2028" s="92" t="s">
        <v>97</v>
      </c>
      <c r="H2028" s="92" t="s">
        <v>16</v>
      </c>
      <c r="I2028" s="89" t="s">
        <v>222</v>
      </c>
      <c r="L2028" s="98">
        <f>'Activity data'!H450*'Emission factors'!$B$42*'Emission factors'!$C$42</f>
        <v>116518.98519524997</v>
      </c>
      <c r="M2028" s="98">
        <f>'Activity data'!I450*'Emission factors'!$B$42*'Emission factors'!$C$42</f>
        <v>117734.56530164997</v>
      </c>
      <c r="N2028" s="98">
        <f>'Activity data'!J450*'Emission factors'!$B$42*'Emission factors'!$C$42</f>
        <v>122436.03655497497</v>
      </c>
      <c r="O2028" s="98">
        <f>'Activity data'!K450*'Emission factors'!$B$42*'Emission factors'!$C$42</f>
        <v>125999.82654489999</v>
      </c>
      <c r="P2028" s="98">
        <f>'Activity data'!L450*'Emission factors'!$B$42*'Emission factors'!$C$42</f>
        <v>130069.69039762499</v>
      </c>
      <c r="Q2028" s="98">
        <f>'Activity data'!M450*'Emission factors'!$B$42*'Emission factors'!$C$42</f>
        <v>137033.28734369998</v>
      </c>
      <c r="R2028" s="98">
        <f>'Activity data'!N450*'Emission factors'!$B$42*'Emission factors'!$C$42</f>
        <v>143825.65606667497</v>
      </c>
      <c r="S2028" s="98">
        <f>'Activity data'!O450*'Emission factors'!$B$42*'Emission factors'!$C$42</f>
        <v>139917.44723632495</v>
      </c>
      <c r="T2028" s="98">
        <f>'Activity data'!P450*'Emission factors'!$B$42*'Emission factors'!$C$42</f>
        <v>126732.69497982504</v>
      </c>
      <c r="U2028" s="98">
        <f>'Activity data'!Q450*'Emission factors'!$B$42*'Emission factors'!$C$42</f>
        <v>127118.95087127501</v>
      </c>
    </row>
    <row r="2029" spans="1:21" x14ac:dyDescent="0.25">
      <c r="A2029" s="92" t="s">
        <v>11</v>
      </c>
      <c r="B2029" s="92" t="s">
        <v>12</v>
      </c>
      <c r="C2029" s="92" t="s">
        <v>32</v>
      </c>
      <c r="D2029" s="92" t="s">
        <v>32</v>
      </c>
      <c r="E2029" s="92" t="s">
        <v>35</v>
      </c>
      <c r="F2029" s="92" t="s">
        <v>34</v>
      </c>
      <c r="G2029" s="92" t="s">
        <v>97</v>
      </c>
      <c r="H2029" s="92" t="s">
        <v>16</v>
      </c>
      <c r="I2029" s="89" t="s">
        <v>201</v>
      </c>
      <c r="L2029" s="98">
        <f>'Activity data'!H451*'Emission factors'!$B$42*'Emission factors'!$C$42</f>
        <v>1655217.3887908999</v>
      </c>
      <c r="M2029" s="98">
        <f>'Activity data'!I451*'Emission factors'!$B$42*'Emission factors'!$C$42</f>
        <v>1668428.3759450996</v>
      </c>
      <c r="N2029" s="98">
        <f>'Activity data'!J451*'Emission factors'!$B$42*'Emission factors'!$C$42</f>
        <v>1734883.5655222498</v>
      </c>
      <c r="O2029" s="98">
        <f>'Activity data'!K451*'Emission factors'!$B$42*'Emission factors'!$C$42</f>
        <v>1767385.507218925</v>
      </c>
      <c r="P2029" s="98">
        <f>'Activity data'!L451*'Emission factors'!$B$42*'Emission factors'!$C$42</f>
        <v>1814603.7267487259</v>
      </c>
      <c r="Q2029" s="98">
        <f>'Activity data'!M451*'Emission factors'!$B$42*'Emission factors'!$C$42</f>
        <v>1907878.8089674504</v>
      </c>
      <c r="R2029" s="98">
        <f>'Activity data'!N451*'Emission factors'!$B$42*'Emission factors'!$C$42</f>
        <v>2012696.6417865993</v>
      </c>
      <c r="S2029" s="98">
        <f>'Activity data'!O451*'Emission factors'!$B$42*'Emission factors'!$C$42</f>
        <v>2028605.6896913499</v>
      </c>
      <c r="T2029" s="98">
        <f>'Activity data'!P451*'Emission factors'!$B$42*'Emission factors'!$C$42</f>
        <v>2069098.7394426251</v>
      </c>
      <c r="U2029" s="98">
        <f>'Activity data'!Q451*'Emission factors'!$B$42*'Emission factors'!$C$42</f>
        <v>2210364.2470494746</v>
      </c>
    </row>
    <row r="2030" spans="1:21" x14ac:dyDescent="0.25">
      <c r="A2030" s="92" t="s">
        <v>11</v>
      </c>
      <c r="B2030" s="92" t="s">
        <v>12</v>
      </c>
      <c r="C2030" s="92" t="s">
        <v>32</v>
      </c>
      <c r="D2030" s="92" t="s">
        <v>32</v>
      </c>
      <c r="E2030" s="92" t="s">
        <v>35</v>
      </c>
      <c r="F2030" s="92" t="s">
        <v>34</v>
      </c>
      <c r="G2030" s="92" t="s">
        <v>97</v>
      </c>
      <c r="H2030" s="92" t="s">
        <v>16</v>
      </c>
      <c r="I2030" s="89" t="s">
        <v>207</v>
      </c>
      <c r="L2030" s="98">
        <f>'Activity data'!H452*'Emission factors'!$B$42*'Emission factors'!$C$42</f>
        <v>1065638.8986938749</v>
      </c>
      <c r="M2030" s="98">
        <f>'Activity data'!I452*'Emission factors'!$B$42*'Emission factors'!$C$42</f>
        <v>1091873.5576234749</v>
      </c>
      <c r="N2030" s="98">
        <f>'Activity data'!J452*'Emission factors'!$B$42*'Emission factors'!$C$42</f>
        <v>1132260.9440111748</v>
      </c>
      <c r="O2030" s="98">
        <f>'Activity data'!K452*'Emission factors'!$B$42*'Emission factors'!$C$42</f>
        <v>1165078.8834091004</v>
      </c>
      <c r="P2030" s="98">
        <f>'Activity data'!L452*'Emission factors'!$B$42*'Emission factors'!$C$42</f>
        <v>1208994.721767525</v>
      </c>
      <c r="Q2030" s="98">
        <f>'Activity data'!M452*'Emission factors'!$B$42*'Emission factors'!$C$42</f>
        <v>1281878.9386730248</v>
      </c>
      <c r="R2030" s="98">
        <f>'Activity data'!N452*'Emission factors'!$B$42*'Emission factors'!$C$42</f>
        <v>1363162.8669417002</v>
      </c>
      <c r="S2030" s="98">
        <f>'Activity data'!O452*'Emission factors'!$B$42*'Emission factors'!$C$42</f>
        <v>1380268.0575499756</v>
      </c>
      <c r="T2030" s="98">
        <f>'Activity data'!P452*'Emission factors'!$B$42*'Emission factors'!$C$42</f>
        <v>1448187.9244533253</v>
      </c>
      <c r="U2030" s="98">
        <f>'Activity data'!Q452*'Emission factors'!$B$42*'Emission factors'!$C$42</f>
        <v>1602537.8634408</v>
      </c>
    </row>
    <row r="2031" spans="1:21" x14ac:dyDescent="0.25">
      <c r="A2031" s="92" t="s">
        <v>11</v>
      </c>
      <c r="B2031" s="92" t="s">
        <v>12</v>
      </c>
      <c r="C2031" s="92" t="s">
        <v>32</v>
      </c>
      <c r="D2031" s="92" t="s">
        <v>32</v>
      </c>
      <c r="E2031" s="92" t="s">
        <v>35</v>
      </c>
      <c r="F2031" s="92" t="s">
        <v>34</v>
      </c>
      <c r="G2031" s="92" t="s">
        <v>97</v>
      </c>
      <c r="H2031" s="92" t="s">
        <v>16</v>
      </c>
      <c r="I2031" s="89" t="s">
        <v>218</v>
      </c>
      <c r="L2031" s="98">
        <f>'Activity data'!H453*'Emission factors'!$B$42*'Emission factors'!$C$42</f>
        <v>228502.787797625</v>
      </c>
      <c r="M2031" s="98">
        <f>'Activity data'!I453*'Emission factors'!$B$42*'Emission factors'!$C$42</f>
        <v>234608.415542325</v>
      </c>
      <c r="N2031" s="98">
        <f>'Activity data'!J453*'Emission factors'!$B$42*'Emission factors'!$C$42</f>
        <v>248713.32176625001</v>
      </c>
      <c r="O2031" s="98">
        <f>'Activity data'!K453*'Emission factors'!$B$42*'Emission factors'!$C$42</f>
        <v>257326.78486844996</v>
      </c>
      <c r="P2031" s="98">
        <f>'Activity data'!L453*'Emission factors'!$B$42*'Emission factors'!$C$42</f>
        <v>270101.25496199995</v>
      </c>
      <c r="Q2031" s="98">
        <f>'Activity data'!M453*'Emission factors'!$B$42*'Emission factors'!$C$42</f>
        <v>284615.65988350002</v>
      </c>
      <c r="R2031" s="98">
        <f>'Activity data'!N453*'Emission factors'!$B$42*'Emission factors'!$C$42</f>
        <v>297607.89604342508</v>
      </c>
      <c r="S2031" s="98">
        <f>'Activity data'!O453*'Emission factors'!$B$42*'Emission factors'!$C$42</f>
        <v>297260.95519064995</v>
      </c>
      <c r="T2031" s="98">
        <f>'Activity data'!P453*'Emission factors'!$B$42*'Emission factors'!$C$42</f>
        <v>285896.91677304998</v>
      </c>
      <c r="U2031" s="98">
        <f>'Activity data'!Q453*'Emission factors'!$B$42*'Emission factors'!$C$42</f>
        <v>309078.679752975</v>
      </c>
    </row>
    <row r="2032" spans="1:21" x14ac:dyDescent="0.25">
      <c r="A2032" s="92" t="s">
        <v>11</v>
      </c>
      <c r="B2032" s="92" t="s">
        <v>12</v>
      </c>
      <c r="C2032" s="92" t="s">
        <v>32</v>
      </c>
      <c r="D2032" s="92" t="s">
        <v>32</v>
      </c>
      <c r="E2032" s="92" t="s">
        <v>35</v>
      </c>
      <c r="F2032" s="92" t="s">
        <v>34</v>
      </c>
      <c r="G2032" s="92" t="s">
        <v>97</v>
      </c>
      <c r="H2032" s="92" t="s">
        <v>16</v>
      </c>
      <c r="I2032" s="89" t="s">
        <v>194</v>
      </c>
      <c r="L2032" s="98">
        <f>'Activity data'!H454*'Emission factors'!$B$42*'Emission factors'!$C$42</f>
        <v>311414.32434420002</v>
      </c>
      <c r="M2032" s="98">
        <f>'Activity data'!I454*'Emission factors'!$B$42*'Emission factors'!$C$42</f>
        <v>322892.75616812496</v>
      </c>
      <c r="N2032" s="98">
        <f>'Activity data'!J454*'Emission factors'!$B$42*'Emission factors'!$C$42</f>
        <v>353100.957478775</v>
      </c>
      <c r="O2032" s="98">
        <f>'Activity data'!K454*'Emission factors'!$B$42*'Emission factors'!$C$42</f>
        <v>359987.05104532494</v>
      </c>
      <c r="P2032" s="98">
        <f>'Activity data'!L454*'Emission factors'!$B$42*'Emission factors'!$C$42</f>
        <v>385087.48342075013</v>
      </c>
      <c r="Q2032" s="98">
        <f>'Activity data'!M454*'Emission factors'!$B$42*'Emission factors'!$C$42</f>
        <v>406626.56574127491</v>
      </c>
      <c r="R2032" s="98">
        <f>'Activity data'!N454*'Emission factors'!$B$42*'Emission factors'!$C$42</f>
        <v>433870.04453402502</v>
      </c>
      <c r="S2032" s="98">
        <f>'Activity data'!O454*'Emission factors'!$B$42*'Emission factors'!$C$42</f>
        <v>411826.21651105006</v>
      </c>
      <c r="T2032" s="98">
        <f>'Activity data'!P454*'Emission factors'!$B$42*'Emission factors'!$C$42</f>
        <v>422793.27675392502</v>
      </c>
      <c r="U2032" s="98">
        <f>'Activity data'!Q454*'Emission factors'!$B$42*'Emission factors'!$C$42</f>
        <v>461066.44078852498</v>
      </c>
    </row>
    <row r="2033" spans="1:21" x14ac:dyDescent="0.25">
      <c r="A2033" s="92" t="s">
        <v>11</v>
      </c>
      <c r="B2033" s="92" t="s">
        <v>12</v>
      </c>
      <c r="C2033" s="92" t="s">
        <v>32</v>
      </c>
      <c r="D2033" s="92" t="s">
        <v>32</v>
      </c>
      <c r="E2033" s="92" t="s">
        <v>35</v>
      </c>
      <c r="F2033" s="92" t="s">
        <v>34</v>
      </c>
      <c r="G2033" s="92" t="s">
        <v>97</v>
      </c>
      <c r="H2033" s="92" t="s">
        <v>16</v>
      </c>
      <c r="I2033" s="89" t="s">
        <v>195</v>
      </c>
      <c r="L2033" s="98">
        <f>'Activity data'!H455*'Emission factors'!$B$42*'Emission factors'!$C$42</f>
        <v>266068.15428929997</v>
      </c>
      <c r="M2033" s="98">
        <f>'Activity data'!I455*'Emission factors'!$B$42*'Emission factors'!$C$42</f>
        <v>271260.38825352507</v>
      </c>
      <c r="N2033" s="98">
        <f>'Activity data'!J455*'Emission factors'!$B$42*'Emission factors'!$C$42</f>
        <v>289187.82950365002</v>
      </c>
      <c r="O2033" s="98">
        <f>'Activity data'!K455*'Emission factors'!$B$42*'Emission factors'!$C$42</f>
        <v>306029.48474449996</v>
      </c>
      <c r="P2033" s="98">
        <f>'Activity data'!L455*'Emission factors'!$B$42*'Emission factors'!$C$42</f>
        <v>329127.85716222489</v>
      </c>
      <c r="Q2033" s="98">
        <f>'Activity data'!M455*'Emission factors'!$B$42*'Emission factors'!$C$42</f>
        <v>359398.58647137485</v>
      </c>
      <c r="R2033" s="98">
        <f>'Activity data'!N455*'Emission factors'!$B$42*'Emission factors'!$C$42</f>
        <v>394221.44361022487</v>
      </c>
      <c r="S2033" s="98">
        <f>'Activity data'!O455*'Emission factors'!$B$42*'Emission factors'!$C$42</f>
        <v>407820.18643245014</v>
      </c>
      <c r="T2033" s="98">
        <f>'Activity data'!P455*'Emission factors'!$B$42*'Emission factors'!$C$42</f>
        <v>437949.30997125007</v>
      </c>
      <c r="U2033" s="98">
        <f>'Activity data'!Q455*'Emission factors'!$B$42*'Emission factors'!$C$42</f>
        <v>503687.87496225006</v>
      </c>
    </row>
    <row r="2034" spans="1:21" x14ac:dyDescent="0.25">
      <c r="A2034" s="92" t="s">
        <v>11</v>
      </c>
      <c r="B2034" s="92" t="s">
        <v>12</v>
      </c>
      <c r="C2034" s="92" t="s">
        <v>32</v>
      </c>
      <c r="D2034" s="92" t="s">
        <v>32</v>
      </c>
      <c r="E2034" s="92" t="s">
        <v>35</v>
      </c>
      <c r="F2034" s="92" t="s">
        <v>34</v>
      </c>
      <c r="G2034" s="92" t="s">
        <v>97</v>
      </c>
      <c r="H2034" s="92" t="s">
        <v>16</v>
      </c>
      <c r="I2034" s="89" t="s">
        <v>209</v>
      </c>
      <c r="L2034" s="98">
        <f>'Activity data'!H456*'Emission factors'!$B$42*'Emission factors'!$C$42</f>
        <v>1739899.0422363004</v>
      </c>
      <c r="M2034" s="98">
        <f>'Activity data'!I456*'Emission factors'!$B$42*'Emission factors'!$C$42</f>
        <v>1747885.2853440002</v>
      </c>
      <c r="N2034" s="98">
        <f>'Activity data'!J456*'Emission factors'!$B$42*'Emission factors'!$C$42</f>
        <v>1831972.258723475</v>
      </c>
      <c r="O2034" s="98">
        <f>'Activity data'!K456*'Emission factors'!$B$42*'Emission factors'!$C$42</f>
        <v>1911666.2895142997</v>
      </c>
      <c r="P2034" s="98">
        <f>'Activity data'!L456*'Emission factors'!$B$42*'Emission factors'!$C$42</f>
        <v>2046405.9931650495</v>
      </c>
      <c r="Q2034" s="98">
        <f>'Activity data'!M456*'Emission factors'!$B$42*'Emission factors'!$C$42</f>
        <v>2265940.8706632499</v>
      </c>
      <c r="R2034" s="98">
        <f>'Activity data'!N456*'Emission factors'!$B$42*'Emission factors'!$C$42</f>
        <v>2408542.4255048749</v>
      </c>
      <c r="S2034" s="98">
        <f>'Activity data'!O456*'Emission factors'!$B$42*'Emission factors'!$C$42</f>
        <v>2507251.4146404997</v>
      </c>
      <c r="T2034" s="98">
        <f>'Activity data'!P456*'Emission factors'!$B$42*'Emission factors'!$C$42</f>
        <v>2657202.8820122499</v>
      </c>
      <c r="U2034" s="98">
        <f>'Activity data'!Q456*'Emission factors'!$B$42*'Emission factors'!$C$42</f>
        <v>2942611.0954691013</v>
      </c>
    </row>
    <row r="2035" spans="1:21" x14ac:dyDescent="0.25">
      <c r="A2035" s="92" t="s">
        <v>11</v>
      </c>
      <c r="B2035" s="92" t="s">
        <v>12</v>
      </c>
      <c r="C2035" s="92" t="s">
        <v>32</v>
      </c>
      <c r="D2035" s="92" t="s">
        <v>32</v>
      </c>
      <c r="E2035" s="92" t="s">
        <v>35</v>
      </c>
      <c r="F2035" s="92" t="s">
        <v>34</v>
      </c>
      <c r="G2035" s="92" t="s">
        <v>97</v>
      </c>
      <c r="H2035" s="92" t="s">
        <v>16</v>
      </c>
      <c r="I2035" s="89" t="s">
        <v>208</v>
      </c>
      <c r="L2035" s="98">
        <f>'Activity data'!H457*'Emission factors'!$B$42*'Emission factors'!$C$42</f>
        <v>1256058.4866948249</v>
      </c>
      <c r="M2035" s="98">
        <f>'Activity data'!I457*'Emission factors'!$B$42*'Emission factors'!$C$42</f>
        <v>1243840.4560953253</v>
      </c>
      <c r="N2035" s="98">
        <f>'Activity data'!J457*'Emission factors'!$B$42*'Emission factors'!$C$42</f>
        <v>1293227.516707225</v>
      </c>
      <c r="O2035" s="98">
        <f>'Activity data'!K457*'Emission factors'!$B$42*'Emission factors'!$C$42</f>
        <v>1318313.77209015</v>
      </c>
      <c r="P2035" s="98">
        <f>'Activity data'!L457*'Emission factors'!$B$42*'Emission factors'!$C$42</f>
        <v>1401759.5648683002</v>
      </c>
      <c r="Q2035" s="98">
        <f>'Activity data'!M457*'Emission factors'!$B$42*'Emission factors'!$C$42</f>
        <v>1544185.7503127002</v>
      </c>
      <c r="R2035" s="98">
        <f>'Activity data'!N457*'Emission factors'!$B$42*'Emission factors'!$C$42</f>
        <v>1637557.9150837502</v>
      </c>
      <c r="S2035" s="98">
        <f>'Activity data'!O457*'Emission factors'!$B$42*'Emission factors'!$C$42</f>
        <v>1685422.4711632004</v>
      </c>
      <c r="T2035" s="98">
        <f>'Activity data'!P457*'Emission factors'!$B$42*'Emission factors'!$C$42</f>
        <v>1718136.560360275</v>
      </c>
      <c r="U2035" s="98">
        <f>'Activity data'!Q457*'Emission factors'!$B$42*'Emission factors'!$C$42</f>
        <v>1832668.0431306495</v>
      </c>
    </row>
    <row r="2036" spans="1:21" x14ac:dyDescent="0.25">
      <c r="A2036" s="92" t="s">
        <v>11</v>
      </c>
      <c r="B2036" s="92" t="s">
        <v>12</v>
      </c>
      <c r="C2036" s="92" t="s">
        <v>32</v>
      </c>
      <c r="D2036" s="92" t="s">
        <v>32</v>
      </c>
      <c r="E2036" s="92" t="s">
        <v>35</v>
      </c>
      <c r="F2036" s="92" t="s">
        <v>34</v>
      </c>
      <c r="G2036" s="92" t="s">
        <v>97</v>
      </c>
      <c r="H2036" s="92" t="s">
        <v>16</v>
      </c>
      <c r="I2036" s="89" t="s">
        <v>226</v>
      </c>
      <c r="L2036" s="98">
        <f>'Activity data'!H458*'Emission factors'!$B$42*'Emission factors'!$C$42</f>
        <v>596.53799809999987</v>
      </c>
      <c r="M2036" s="98">
        <f>'Activity data'!I458*'Emission factors'!$B$42*'Emission factors'!$C$42</f>
        <v>674.10107022499994</v>
      </c>
      <c r="N2036" s="98">
        <f>'Activity data'!J458*'Emission factors'!$B$42*'Emission factors'!$C$42</f>
        <v>648.30640544999972</v>
      </c>
      <c r="O2036" s="98">
        <f>'Activity data'!K458*'Emission factors'!$B$42*'Emission factors'!$C$42</f>
        <v>719.72860134999985</v>
      </c>
      <c r="P2036" s="98">
        <f>'Activity data'!L458*'Emission factors'!$B$42*'Emission factors'!$C$42</f>
        <v>577.08567207499993</v>
      </c>
      <c r="Q2036" s="98">
        <f>'Activity data'!M458*'Emission factors'!$B$42*'Emission factors'!$C$42</f>
        <v>456.81254464999995</v>
      </c>
      <c r="R2036" s="98">
        <f>'Activity data'!N458*'Emission factors'!$B$42*'Emission factors'!$C$42</f>
        <v>380.14486152500001</v>
      </c>
      <c r="S2036" s="98">
        <f>'Activity data'!O458*'Emission factors'!$B$42*'Emission factors'!$C$42</f>
        <v>527.67512242499981</v>
      </c>
      <c r="T2036" s="98">
        <f>'Activity data'!P458*'Emission factors'!$B$42*'Emission factors'!$C$42</f>
        <v>677.6080104749999</v>
      </c>
      <c r="U2036" s="98">
        <f>'Activity data'!Q458*'Emission factors'!$B$42*'Emission factors'!$C$42</f>
        <v>724.1831616249998</v>
      </c>
    </row>
    <row r="2037" spans="1:21" x14ac:dyDescent="0.25">
      <c r="A2037" s="92" t="s">
        <v>11</v>
      </c>
      <c r="B2037" s="92" t="s">
        <v>12</v>
      </c>
      <c r="C2037" s="92" t="s">
        <v>32</v>
      </c>
      <c r="D2037" s="92" t="s">
        <v>32</v>
      </c>
      <c r="E2037" s="92" t="s">
        <v>35</v>
      </c>
      <c r="F2037" s="92" t="s">
        <v>34</v>
      </c>
      <c r="G2037" s="92" t="s">
        <v>97</v>
      </c>
      <c r="H2037" s="92" t="s">
        <v>16</v>
      </c>
      <c r="I2037" s="89" t="s">
        <v>196</v>
      </c>
      <c r="L2037" s="98">
        <f>'Activity data'!H459*'Emission factors'!$B$42*'Emission factors'!$C$42</f>
        <v>1142366.0654947748</v>
      </c>
      <c r="M2037" s="98">
        <f>'Activity data'!I459*'Emission factors'!$B$42*'Emission factors'!$C$42</f>
        <v>1175310.7322825</v>
      </c>
      <c r="N2037" s="98">
        <f>'Activity data'!J459*'Emission factors'!$B$42*'Emission factors'!$C$42</f>
        <v>1261867.039292475</v>
      </c>
      <c r="O2037" s="98">
        <f>'Activity data'!K459*'Emission factors'!$B$42*'Emission factors'!$C$42</f>
        <v>1326414.5652972504</v>
      </c>
      <c r="P2037" s="98">
        <f>'Activity data'!L459*'Emission factors'!$B$42*'Emission factors'!$C$42</f>
        <v>1414857.5390075499</v>
      </c>
      <c r="Q2037" s="98">
        <f>'Activity data'!M459*'Emission factors'!$B$42*'Emission factors'!$C$42</f>
        <v>1523738.5575697997</v>
      </c>
      <c r="R2037" s="98">
        <f>'Activity data'!N459*'Emission factors'!$B$42*'Emission factors'!$C$42</f>
        <v>1667171.8840229751</v>
      </c>
      <c r="S2037" s="98">
        <f>'Activity data'!O459*'Emission factors'!$B$42*'Emission factors'!$C$42</f>
        <v>1712345.1843082751</v>
      </c>
      <c r="T2037" s="98">
        <f>'Activity data'!P459*'Emission factors'!$B$42*'Emission factors'!$C$42</f>
        <v>1795682.1873229246</v>
      </c>
      <c r="U2037" s="98">
        <f>'Activity data'!Q459*'Emission factors'!$B$42*'Emission factors'!$C$42</f>
        <v>1982272.9576515267</v>
      </c>
    </row>
    <row r="2038" spans="1:21" x14ac:dyDescent="0.25">
      <c r="A2038" s="92" t="s">
        <v>11</v>
      </c>
      <c r="B2038" s="92" t="s">
        <v>12</v>
      </c>
      <c r="C2038" s="92" t="s">
        <v>32</v>
      </c>
      <c r="D2038" s="92" t="s">
        <v>32</v>
      </c>
      <c r="E2038" s="92" t="s">
        <v>35</v>
      </c>
      <c r="F2038" s="92" t="s">
        <v>34</v>
      </c>
      <c r="G2038" s="92" t="s">
        <v>97</v>
      </c>
      <c r="H2038" s="92" t="s">
        <v>16</v>
      </c>
      <c r="I2038" s="89" t="s">
        <v>197</v>
      </c>
      <c r="L2038" s="98">
        <f>'Activity data'!H460*'Emission factors'!$B$42*'Emission factors'!$C$42</f>
        <v>4045416.114161124</v>
      </c>
      <c r="M2038" s="98">
        <f>'Activity data'!I460*'Emission factors'!$B$42*'Emission factors'!$C$42</f>
        <v>4086343.8901950498</v>
      </c>
      <c r="N2038" s="98">
        <f>'Activity data'!J460*'Emission factors'!$B$42*'Emission factors'!$C$42</f>
        <v>4270671.1693626745</v>
      </c>
      <c r="O2038" s="98">
        <f>'Activity data'!K460*'Emission factors'!$B$42*'Emission factors'!$C$42</f>
        <v>4438666.7919406984</v>
      </c>
      <c r="P2038" s="98">
        <f>'Activity data'!L460*'Emission factors'!$B$42*'Emission factors'!$C$42</f>
        <v>4641998.754864349</v>
      </c>
      <c r="Q2038" s="98">
        <f>'Activity data'!M460*'Emission factors'!$B$42*'Emission factors'!$C$42</f>
        <v>4963840.2124228496</v>
      </c>
      <c r="R2038" s="98">
        <f>'Activity data'!N460*'Emission factors'!$B$42*'Emission factors'!$C$42</f>
        <v>5301002.9920080751</v>
      </c>
      <c r="S2038" s="98">
        <f>'Activity data'!O460*'Emission factors'!$B$42*'Emission factors'!$C$42</f>
        <v>5409641.1437656498</v>
      </c>
      <c r="T2038" s="98">
        <f>'Activity data'!P460*'Emission factors'!$B$42*'Emission factors'!$C$42</f>
        <v>5482206.8036496732</v>
      </c>
      <c r="U2038" s="98">
        <f>'Activity data'!Q460*'Emission factors'!$B$42*'Emission factors'!$C$42</f>
        <v>5821441.4089188511</v>
      </c>
    </row>
    <row r="2039" spans="1:21" x14ac:dyDescent="0.25">
      <c r="A2039" s="92" t="s">
        <v>11</v>
      </c>
      <c r="B2039" s="92" t="s">
        <v>12</v>
      </c>
      <c r="C2039" s="92" t="s">
        <v>32</v>
      </c>
      <c r="D2039" s="92" t="s">
        <v>32</v>
      </c>
      <c r="E2039" s="92" t="s">
        <v>35</v>
      </c>
      <c r="F2039" s="92" t="s">
        <v>34</v>
      </c>
      <c r="G2039" s="92" t="s">
        <v>97</v>
      </c>
      <c r="H2039" s="92" t="s">
        <v>16</v>
      </c>
      <c r="I2039" s="92" t="s">
        <v>229</v>
      </c>
      <c r="L2039" s="98">
        <f>'Activity data'!H461*'Emission factors'!$B$42*'Emission factors'!$C$42</f>
        <v>48351.528310250003</v>
      </c>
      <c r="M2039" s="98">
        <f>'Activity data'!I461*'Emission factors'!$B$42*'Emission factors'!$C$42</f>
        <v>45901.736544674997</v>
      </c>
      <c r="N2039" s="98">
        <f>'Activity data'!J461*'Emission factors'!$B$42*'Emission factors'!$C$42</f>
        <v>50414.273257424997</v>
      </c>
      <c r="O2039" s="98">
        <f>'Activity data'!K461*'Emission factors'!$B$42*'Emission factors'!$C$42</f>
        <v>50390.64244939998</v>
      </c>
      <c r="P2039" s="98">
        <f>'Activity data'!L461*'Emission factors'!$B$42*'Emission factors'!$C$42</f>
        <v>57267.147892074994</v>
      </c>
      <c r="Q2039" s="98">
        <f>'Activity data'!M461*'Emission factors'!$B$42*'Emission factors'!$C$42</f>
        <v>44879.724616924999</v>
      </c>
      <c r="R2039" s="98">
        <f>'Activity data'!N461*'Emission factors'!$B$42*'Emission factors'!$C$42</f>
        <v>45304.810544674991</v>
      </c>
      <c r="S2039" s="98">
        <f>'Activity data'!O461*'Emission factors'!$B$42*'Emission factors'!$C$42</f>
        <v>54342.896956975004</v>
      </c>
      <c r="T2039" s="98">
        <f>'Activity data'!P461*'Emission factors'!$B$42*'Emission factors'!$C$42</f>
        <v>65291.094338250005</v>
      </c>
      <c r="U2039" s="98">
        <f>'Activity data'!Q461*'Emission factors'!$B$42*'Emission factors'!$C$42</f>
        <v>66661.591664799998</v>
      </c>
    </row>
    <row r="2040" spans="1:21" x14ac:dyDescent="0.25">
      <c r="A2040" s="92" t="s">
        <v>11</v>
      </c>
      <c r="B2040" s="92" t="s">
        <v>12</v>
      </c>
      <c r="C2040" s="92" t="s">
        <v>32</v>
      </c>
      <c r="D2040" s="92" t="s">
        <v>32</v>
      </c>
      <c r="E2040" s="92" t="s">
        <v>35</v>
      </c>
      <c r="F2040" s="92" t="s">
        <v>34</v>
      </c>
      <c r="G2040" s="92" t="s">
        <v>97</v>
      </c>
      <c r="H2040" s="92" t="s">
        <v>16</v>
      </c>
      <c r="I2040" s="89" t="s">
        <v>198</v>
      </c>
      <c r="L2040" s="98">
        <f>'Activity data'!H462*'Emission factors'!$B$42*'Emission factors'!$C$42</f>
        <v>35843.414059474999</v>
      </c>
      <c r="M2040" s="98">
        <f>'Activity data'!I462*'Emission factors'!$B$42*'Emission factors'!$C$42</f>
        <v>37262.896625900001</v>
      </c>
      <c r="N2040" s="98">
        <f>'Activity data'!J462*'Emission factors'!$B$42*'Emission factors'!$C$42</f>
        <v>38361.397158975</v>
      </c>
      <c r="O2040" s="98">
        <f>'Activity data'!K462*'Emission factors'!$B$42*'Emission factors'!$C$42</f>
        <v>39054.517783875002</v>
      </c>
      <c r="P2040" s="98">
        <f>'Activity data'!L462*'Emission factors'!$B$42*'Emission factors'!$C$42</f>
        <v>37218.20179164999</v>
      </c>
      <c r="Q2040" s="98">
        <f>'Activity data'!M462*'Emission factors'!$B$42*'Emission factors'!$C$42</f>
        <v>38153.450525299995</v>
      </c>
      <c r="R2040" s="98">
        <f>'Activity data'!N462*'Emission factors'!$B$42*'Emission factors'!$C$42</f>
        <v>37106.270705075003</v>
      </c>
      <c r="S2040" s="98">
        <f>'Activity data'!O462*'Emission factors'!$B$42*'Emission factors'!$C$42</f>
        <v>34811.605083750001</v>
      </c>
      <c r="T2040" s="98">
        <f>'Activity data'!P462*'Emission factors'!$B$42*'Emission factors'!$C$42</f>
        <v>37386.639385700008</v>
      </c>
      <c r="U2040" s="98">
        <f>'Activity data'!Q462*'Emission factors'!$B$42*'Emission factors'!$C$42</f>
        <v>40514.82262712501</v>
      </c>
    </row>
    <row r="2041" spans="1:21" x14ac:dyDescent="0.25">
      <c r="A2041" s="92" t="s">
        <v>11</v>
      </c>
      <c r="B2041" s="92" t="s">
        <v>12</v>
      </c>
      <c r="C2041" s="92" t="s">
        <v>32</v>
      </c>
      <c r="D2041" s="92" t="s">
        <v>32</v>
      </c>
      <c r="E2041" s="92" t="s">
        <v>35</v>
      </c>
      <c r="F2041" s="92" t="s">
        <v>34</v>
      </c>
      <c r="G2041" s="92" t="s">
        <v>97</v>
      </c>
      <c r="H2041" s="92" t="s">
        <v>16</v>
      </c>
      <c r="I2041" s="89" t="s">
        <v>231</v>
      </c>
      <c r="L2041" s="98">
        <f>'Activity data'!H463*'Emission factors'!$B$42*'Emission factors'!$C$42</f>
        <v>50543.545044300001</v>
      </c>
      <c r="M2041" s="98">
        <f>'Activity data'!I463*'Emission factors'!$B$42*'Emission factors'!$C$42</f>
        <v>52670.646075850011</v>
      </c>
      <c r="N2041" s="98">
        <f>'Activity data'!J463*'Emission factors'!$B$42*'Emission factors'!$C$42</f>
        <v>52222.362111424998</v>
      </c>
      <c r="O2041" s="98">
        <f>'Activity data'!K463*'Emission factors'!$B$42*'Emission factors'!$C$42</f>
        <v>52230.607151800003</v>
      </c>
      <c r="P2041" s="98">
        <f>'Activity data'!L463*'Emission factors'!$B$42*'Emission factors'!$C$42</f>
        <v>53208.252554600011</v>
      </c>
      <c r="Q2041" s="98">
        <f>'Activity data'!M463*'Emission factors'!$B$42*'Emission factors'!$C$42</f>
        <v>55071.549602024999</v>
      </c>
      <c r="R2041" s="98">
        <f>'Activity data'!N463*'Emission factors'!$B$42*'Emission factors'!$C$42</f>
        <v>58269.714955374999</v>
      </c>
      <c r="S2041" s="98">
        <f>'Activity data'!O463*'Emission factors'!$B$42*'Emission factors'!$C$42</f>
        <v>58075.161848824988</v>
      </c>
      <c r="T2041" s="98">
        <f>'Activity data'!P463*'Emission factors'!$B$42*'Emission factors'!$C$42</f>
        <v>55492.837588100003</v>
      </c>
      <c r="U2041" s="98">
        <f>'Activity data'!Q463*'Emission factors'!$B$42*'Emission factors'!$C$42</f>
        <v>60259.649853700001</v>
      </c>
    </row>
    <row r="2042" spans="1:21" x14ac:dyDescent="0.25">
      <c r="A2042" s="92" t="s">
        <v>11</v>
      </c>
      <c r="B2042" s="92" t="s">
        <v>12</v>
      </c>
      <c r="C2042" s="92" t="s">
        <v>32</v>
      </c>
      <c r="D2042" s="92" t="s">
        <v>32</v>
      </c>
      <c r="E2042" s="92" t="s">
        <v>35</v>
      </c>
      <c r="F2042" s="92" t="s">
        <v>34</v>
      </c>
      <c r="G2042" s="92" t="s">
        <v>97</v>
      </c>
      <c r="H2042" s="92" t="s">
        <v>16</v>
      </c>
      <c r="I2042" s="89" t="s">
        <v>230</v>
      </c>
      <c r="L2042" s="98">
        <f>'Activity data'!H464*'Emission factors'!$B$42*'Emission factors'!$C$42</f>
        <v>38397.630567174994</v>
      </c>
      <c r="M2042" s="98">
        <f>'Activity data'!I464*'Emission factors'!$B$42*'Emission factors'!$C$42</f>
        <v>39956.405815699989</v>
      </c>
      <c r="N2042" s="98">
        <f>'Activity data'!J464*'Emission factors'!$B$42*'Emission factors'!$C$42</f>
        <v>41757.652405424997</v>
      </c>
      <c r="O2042" s="98">
        <f>'Activity data'!K464*'Emission factors'!$B$42*'Emission factors'!$C$42</f>
        <v>41862.659150400003</v>
      </c>
      <c r="P2042" s="98">
        <f>'Activity data'!L464*'Emission factors'!$B$42*'Emission factors'!$C$42</f>
        <v>42501.287893075001</v>
      </c>
      <c r="Q2042" s="98">
        <f>'Activity data'!M464*'Emission factors'!$B$42*'Emission factors'!$C$42</f>
        <v>44073.031358950007</v>
      </c>
      <c r="R2042" s="98">
        <f>'Activity data'!N464*'Emission factors'!$B$42*'Emission factors'!$C$42</f>
        <v>48188.992822025</v>
      </c>
      <c r="S2042" s="98">
        <f>'Activity data'!O464*'Emission factors'!$B$42*'Emission factors'!$C$42</f>
        <v>45650.572468599996</v>
      </c>
      <c r="T2042" s="98">
        <f>'Activity data'!P464*'Emission factors'!$B$42*'Emission factors'!$C$42</f>
        <v>45509.750163624994</v>
      </c>
      <c r="U2042" s="98">
        <f>'Activity data'!Q464*'Emission factors'!$B$42*'Emission factors'!$C$42</f>
        <v>48683.105780099999</v>
      </c>
    </row>
    <row r="2043" spans="1:21" x14ac:dyDescent="0.25">
      <c r="A2043" s="92" t="s">
        <v>11</v>
      </c>
      <c r="B2043" s="92" t="s">
        <v>12</v>
      </c>
      <c r="C2043" s="92" t="s">
        <v>32</v>
      </c>
      <c r="D2043" s="92" t="s">
        <v>32</v>
      </c>
      <c r="E2043" s="92" t="s">
        <v>35</v>
      </c>
      <c r="F2043" s="92" t="s">
        <v>34</v>
      </c>
      <c r="G2043" s="92" t="s">
        <v>97</v>
      </c>
      <c r="H2043" s="92" t="s">
        <v>16</v>
      </c>
      <c r="I2043" s="89" t="s">
        <v>303</v>
      </c>
      <c r="L2043" s="98">
        <f>'Activity data'!H465*'Emission factors'!$B$42*'Emission factors'!$C$42</f>
        <v>380729.39384892501</v>
      </c>
      <c r="M2043" s="98">
        <f>'Activity data'!I465*'Emission factors'!$B$42*'Emission factors'!$C$42</f>
        <v>386533.94704237493</v>
      </c>
      <c r="N2043" s="98">
        <f>'Activity data'!J465*'Emission factors'!$B$42*'Emission factors'!$C$42</f>
        <v>406193.1750805499</v>
      </c>
      <c r="O2043" s="98">
        <f>'Activity data'!K465*'Emission factors'!$B$42*'Emission factors'!$C$42</f>
        <v>415266.87559032498</v>
      </c>
      <c r="P2043" s="98">
        <f>'Activity data'!L465*'Emission factors'!$B$42*'Emission factors'!$C$42</f>
        <v>437060.47223409999</v>
      </c>
      <c r="Q2043" s="98">
        <f>'Activity data'!M465*'Emission factors'!$B$42*'Emission factors'!$C$42</f>
        <v>469286.11927009997</v>
      </c>
      <c r="R2043" s="98">
        <f>'Activity data'!N465*'Emission factors'!$B$42*'Emission factors'!$C$42</f>
        <v>520458.97354990011</v>
      </c>
      <c r="S2043" s="98">
        <f>'Activity data'!O465*'Emission factors'!$B$42*'Emission factors'!$C$42</f>
        <v>553236.73982802499</v>
      </c>
      <c r="T2043" s="98">
        <f>'Activity data'!P465*'Emission factors'!$B$42*'Emission factors'!$C$42</f>
        <v>602538.85040854989</v>
      </c>
      <c r="U2043" s="98">
        <f>'Activity data'!Q465*'Emission factors'!$B$42*'Emission factors'!$C$42</f>
        <v>710743.70850587508</v>
      </c>
    </row>
    <row r="2044" spans="1:21" x14ac:dyDescent="0.25">
      <c r="A2044" s="92" t="s">
        <v>11</v>
      </c>
      <c r="B2044" s="92" t="s">
        <v>12</v>
      </c>
      <c r="C2044" s="92" t="s">
        <v>32</v>
      </c>
      <c r="D2044" s="92" t="s">
        <v>32</v>
      </c>
      <c r="E2044" s="92" t="s">
        <v>35</v>
      </c>
      <c r="F2044" s="92" t="s">
        <v>34</v>
      </c>
      <c r="G2044" s="92" t="s">
        <v>97</v>
      </c>
      <c r="H2044" s="92" t="s">
        <v>16</v>
      </c>
      <c r="I2044" s="89" t="s">
        <v>225</v>
      </c>
      <c r="L2044" s="98">
        <f>'Activity data'!H466*'Emission factors'!$B$42*'Emission factors'!$C$42</f>
        <v>65958.950070199993</v>
      </c>
      <c r="M2044" s="98">
        <f>'Activity data'!I466*'Emission factors'!$B$42*'Emission factors'!$C$42</f>
        <v>67328.634085074998</v>
      </c>
      <c r="N2044" s="98">
        <f>'Activity data'!J466*'Emission factors'!$B$42*'Emission factors'!$C$42</f>
        <v>76595.290924350018</v>
      </c>
      <c r="O2044" s="98">
        <f>'Activity data'!K466*'Emission factors'!$B$42*'Emission factors'!$C$42</f>
        <v>78882.830741549973</v>
      </c>
      <c r="P2044" s="98">
        <f>'Activity data'!L466*'Emission factors'!$B$42*'Emission factors'!$C$42</f>
        <v>80171.399974599975</v>
      </c>
      <c r="Q2044" s="98">
        <f>'Activity data'!M466*'Emission factors'!$B$42*'Emission factors'!$C$42</f>
        <v>84758.918054524984</v>
      </c>
      <c r="R2044" s="98">
        <f>'Activity data'!N466*'Emission factors'!$B$42*'Emission factors'!$C$42</f>
        <v>88336.556727650008</v>
      </c>
      <c r="S2044" s="98">
        <f>'Activity data'!O466*'Emission factors'!$B$42*'Emission factors'!$C$42</f>
        <v>88246.137361799993</v>
      </c>
      <c r="T2044" s="98">
        <f>'Activity data'!P466*'Emission factors'!$B$42*'Emission factors'!$C$42</f>
        <v>84916.267748124985</v>
      </c>
      <c r="U2044" s="98">
        <f>'Activity data'!Q466*'Emission factors'!$B$42*'Emission factors'!$C$42</f>
        <v>89508.277696199977</v>
      </c>
    </row>
    <row r="2045" spans="1:21" x14ac:dyDescent="0.25">
      <c r="A2045" s="92" t="s">
        <v>11</v>
      </c>
      <c r="B2045" s="92" t="s">
        <v>12</v>
      </c>
      <c r="C2045" s="92" t="s">
        <v>32</v>
      </c>
      <c r="D2045" s="92" t="s">
        <v>32</v>
      </c>
      <c r="E2045" s="92" t="s">
        <v>35</v>
      </c>
      <c r="F2045" s="92" t="s">
        <v>34</v>
      </c>
      <c r="G2045" s="92" t="s">
        <v>97</v>
      </c>
      <c r="H2045" s="92" t="s">
        <v>16</v>
      </c>
      <c r="I2045" s="89" t="s">
        <v>205</v>
      </c>
      <c r="L2045" s="98">
        <f>'Activity data'!H467*'Emission factors'!$B$42*'Emission factors'!$C$42</f>
        <v>1473773.978514475</v>
      </c>
      <c r="M2045" s="98">
        <f>'Activity data'!I467*'Emission factors'!$B$42*'Emission factors'!$C$42</f>
        <v>1514260.245694075</v>
      </c>
      <c r="N2045" s="98">
        <f>'Activity data'!J467*'Emission factors'!$B$42*'Emission factors'!$C$42</f>
        <v>1582088.3576096501</v>
      </c>
      <c r="O2045" s="98">
        <f>'Activity data'!K467*'Emission factors'!$B$42*'Emission factors'!$C$42</f>
        <v>1626465.7466128501</v>
      </c>
      <c r="P2045" s="98">
        <f>'Activity data'!L467*'Emission factors'!$B$42*'Emission factors'!$C$42</f>
        <v>1668640.6950617246</v>
      </c>
      <c r="Q2045" s="98">
        <f>'Activity data'!M467*'Emission factors'!$B$42*'Emission factors'!$C$42</f>
        <v>1724592.1135877499</v>
      </c>
      <c r="R2045" s="98">
        <f>'Activity data'!N467*'Emission factors'!$B$42*'Emission factors'!$C$42</f>
        <v>1806671.9158306494</v>
      </c>
      <c r="S2045" s="98">
        <f>'Activity data'!O467*'Emission factors'!$B$42*'Emission factors'!$C$42</f>
        <v>1827544.470579575</v>
      </c>
      <c r="T2045" s="98">
        <f>'Activity data'!P467*'Emission factors'!$B$42*'Emission factors'!$C$42</f>
        <v>1864360.8814806244</v>
      </c>
      <c r="U2045" s="98">
        <f>'Activity data'!Q467*'Emission factors'!$B$42*'Emission factors'!$C$42</f>
        <v>2036623.7041853992</v>
      </c>
    </row>
    <row r="2046" spans="1:21" x14ac:dyDescent="0.25">
      <c r="A2046" s="92" t="s">
        <v>11</v>
      </c>
      <c r="B2046" s="92" t="s">
        <v>12</v>
      </c>
      <c r="C2046" s="92" t="s">
        <v>32</v>
      </c>
      <c r="D2046" s="92" t="s">
        <v>32</v>
      </c>
      <c r="E2046" s="92" t="s">
        <v>35</v>
      </c>
      <c r="F2046" s="92" t="s">
        <v>34</v>
      </c>
      <c r="G2046" s="92" t="s">
        <v>97</v>
      </c>
      <c r="H2046" s="92" t="s">
        <v>16</v>
      </c>
      <c r="I2046" s="89" t="s">
        <v>204</v>
      </c>
      <c r="L2046" s="98">
        <f>'Activity data'!H468*'Emission factors'!$B$42*'Emission factors'!$C$42</f>
        <v>1227022.9390496004</v>
      </c>
      <c r="M2046" s="98">
        <f>'Activity data'!I468*'Emission factors'!$B$42*'Emission factors'!$C$42</f>
        <v>1249696.5986183248</v>
      </c>
      <c r="N2046" s="98">
        <f>'Activity data'!J468*'Emission factors'!$B$42*'Emission factors'!$C$42</f>
        <v>1313393.064840175</v>
      </c>
      <c r="O2046" s="98">
        <f>'Activity data'!K468*'Emission factors'!$B$42*'Emission factors'!$C$42</f>
        <v>1372384.6349457745</v>
      </c>
      <c r="P2046" s="98">
        <f>'Activity data'!L468*'Emission factors'!$B$42*'Emission factors'!$C$42</f>
        <v>1488975.63180135</v>
      </c>
      <c r="Q2046" s="98">
        <f>'Activity data'!M468*'Emission factors'!$B$42*'Emission factors'!$C$42</f>
        <v>1692985.6951994253</v>
      </c>
      <c r="R2046" s="98">
        <f>'Activity data'!N468*'Emission factors'!$B$42*'Emission factors'!$C$42</f>
        <v>1911990.0547151254</v>
      </c>
      <c r="S2046" s="98">
        <f>'Activity data'!O468*'Emission factors'!$B$42*'Emission factors'!$C$42</f>
        <v>2031589.8197658253</v>
      </c>
      <c r="T2046" s="98">
        <f>'Activity data'!P468*'Emission factors'!$B$42*'Emission factors'!$C$42</f>
        <v>2225885.8228260502</v>
      </c>
      <c r="U2046" s="98">
        <f>'Activity data'!Q468*'Emission factors'!$B$42*'Emission factors'!$C$42</f>
        <v>2516054.7897495995</v>
      </c>
    </row>
    <row r="2047" spans="1:21" x14ac:dyDescent="0.25">
      <c r="A2047" s="92" t="s">
        <v>11</v>
      </c>
      <c r="B2047" s="92" t="s">
        <v>12</v>
      </c>
      <c r="C2047" s="92" t="s">
        <v>32</v>
      </c>
      <c r="D2047" s="92" t="s">
        <v>32</v>
      </c>
      <c r="E2047" s="92" t="s">
        <v>35</v>
      </c>
      <c r="F2047" s="92" t="s">
        <v>34</v>
      </c>
      <c r="G2047" s="92" t="s">
        <v>97</v>
      </c>
      <c r="H2047" s="92" t="s">
        <v>16</v>
      </c>
      <c r="I2047" s="89" t="s">
        <v>228</v>
      </c>
      <c r="L2047" s="98">
        <f>'Activity data'!H469*'Emission factors'!$B$42*'Emission factors'!$C$42</f>
        <v>19885.955456124997</v>
      </c>
      <c r="M2047" s="98">
        <f>'Activity data'!I469*'Emission factors'!$B$42*'Emission factors'!$C$42</f>
        <v>18173.0240681</v>
      </c>
      <c r="N2047" s="98">
        <f>'Activity data'!J469*'Emission factors'!$B$42*'Emission factors'!$C$42</f>
        <v>22164.7279227</v>
      </c>
      <c r="O2047" s="98">
        <f>'Activity data'!K469*'Emission factors'!$B$42*'Emission factors'!$C$42</f>
        <v>24890.568116974995</v>
      </c>
      <c r="P2047" s="98">
        <f>'Activity data'!L469*'Emission factors'!$B$42*'Emission factors'!$C$42</f>
        <v>26386.233364149997</v>
      </c>
      <c r="Q2047" s="98">
        <f>'Activity data'!M469*'Emission factors'!$B$42*'Emission factors'!$C$42</f>
        <v>28857.059309649998</v>
      </c>
      <c r="R2047" s="98">
        <f>'Activity data'!N469*'Emission factors'!$B$42*'Emission factors'!$C$42</f>
        <v>30220.788987675001</v>
      </c>
      <c r="S2047" s="98">
        <f>'Activity data'!O469*'Emission factors'!$B$42*'Emission factors'!$C$42</f>
        <v>28713.588145550002</v>
      </c>
      <c r="T2047" s="98">
        <f>'Activity data'!P469*'Emission factors'!$B$42*'Emission factors'!$C$42</f>
        <v>28903.67923025</v>
      </c>
      <c r="U2047" s="98">
        <f>'Activity data'!Q469*'Emission factors'!$B$42*'Emission factors'!$C$42</f>
        <v>30821.729315025001</v>
      </c>
    </row>
    <row r="2048" spans="1:21" x14ac:dyDescent="0.25">
      <c r="A2048" s="92" t="s">
        <v>11</v>
      </c>
      <c r="B2048" s="92" t="s">
        <v>12</v>
      </c>
      <c r="C2048" s="92" t="s">
        <v>32</v>
      </c>
      <c r="D2048" s="92" t="s">
        <v>32</v>
      </c>
      <c r="E2048" s="92" t="s">
        <v>35</v>
      </c>
      <c r="F2048" s="92" t="s">
        <v>34</v>
      </c>
      <c r="G2048" s="92" t="s">
        <v>97</v>
      </c>
      <c r="H2048" s="92" t="s">
        <v>16</v>
      </c>
      <c r="I2048" s="89" t="s">
        <v>202</v>
      </c>
      <c r="L2048" s="98">
        <f>'Activity data'!H470*'Emission factors'!$B$42*'Emission factors'!$C$42</f>
        <v>2634345.9437768003</v>
      </c>
      <c r="M2048" s="98">
        <f>'Activity data'!I470*'Emission factors'!$B$42*'Emission factors'!$C$42</f>
        <v>2652250.2914522989</v>
      </c>
      <c r="N2048" s="98">
        <f>'Activity data'!J470*'Emission factors'!$B$42*'Emission factors'!$C$42</f>
        <v>2778385.6948149493</v>
      </c>
      <c r="O2048" s="98">
        <f>'Activity data'!K470*'Emission factors'!$B$42*'Emission factors'!$C$42</f>
        <v>2902640.8558933493</v>
      </c>
      <c r="P2048" s="98">
        <f>'Activity data'!L470*'Emission factors'!$B$42*'Emission factors'!$C$42</f>
        <v>3081877.79636495</v>
      </c>
      <c r="Q2048" s="98">
        <f>'Activity data'!M470*'Emission factors'!$B$42*'Emission factors'!$C$42</f>
        <v>3353147.7951270742</v>
      </c>
      <c r="R2048" s="98">
        <f>'Activity data'!N470*'Emission factors'!$B$42*'Emission factors'!$C$42</f>
        <v>3490844.6627202509</v>
      </c>
      <c r="S2048" s="98">
        <f>'Activity data'!O470*'Emission factors'!$B$42*'Emission factors'!$C$42</f>
        <v>3704719.152115575</v>
      </c>
      <c r="T2048" s="98">
        <f>'Activity data'!P470*'Emission factors'!$B$42*'Emission factors'!$C$42</f>
        <v>4017420.8443792495</v>
      </c>
      <c r="U2048" s="98">
        <f>'Activity data'!Q470*'Emission factors'!$B$42*'Emission factors'!$C$42</f>
        <v>4308925.6496134754</v>
      </c>
    </row>
    <row r="2049" spans="1:21" x14ac:dyDescent="0.25">
      <c r="A2049" s="92" t="s">
        <v>11</v>
      </c>
      <c r="B2049" s="92" t="s">
        <v>12</v>
      </c>
      <c r="C2049" s="92" t="s">
        <v>32</v>
      </c>
      <c r="D2049" s="92" t="s">
        <v>32</v>
      </c>
      <c r="E2049" s="92" t="s">
        <v>35</v>
      </c>
      <c r="F2049" s="92" t="s">
        <v>34</v>
      </c>
      <c r="G2049" s="92" t="s">
        <v>97</v>
      </c>
      <c r="H2049" s="92" t="s">
        <v>16</v>
      </c>
      <c r="I2049" s="89" t="s">
        <v>190</v>
      </c>
      <c r="L2049" s="98">
        <f>'Activity data'!H471*'Emission factors'!$B$42*'Emission factors'!$C$42</f>
        <v>0</v>
      </c>
      <c r="M2049" s="98">
        <f>'Activity data'!I471*'Emission factors'!$B$42*'Emission factors'!$C$42</f>
        <v>0</v>
      </c>
      <c r="N2049" s="98">
        <f>'Activity data'!J471*'Emission factors'!$B$42*'Emission factors'!$C$42</f>
        <v>0</v>
      </c>
      <c r="O2049" s="98">
        <f>'Activity data'!K471*'Emission factors'!$B$42*'Emission factors'!$C$42</f>
        <v>0</v>
      </c>
      <c r="P2049" s="98">
        <f>'Activity data'!L471*'Emission factors'!$B$42*'Emission factors'!$C$42</f>
        <v>0</v>
      </c>
      <c r="Q2049" s="98">
        <f>'Activity data'!M471*'Emission factors'!$B$42*'Emission factors'!$C$42</f>
        <v>0</v>
      </c>
      <c r="R2049" s="98">
        <f>'Activity data'!N471*'Emission factors'!$B$42*'Emission factors'!$C$42</f>
        <v>0</v>
      </c>
      <c r="S2049" s="98">
        <f>'Activity data'!O471*'Emission factors'!$B$42*'Emission factors'!$C$42</f>
        <v>0</v>
      </c>
      <c r="T2049" s="98">
        <f>'Activity data'!P471*'Emission factors'!$B$42*'Emission factors'!$C$42</f>
        <v>0</v>
      </c>
      <c r="U2049" s="98">
        <f>'Activity data'!Q471*'Emission factors'!$B$42*'Emission factors'!$C$42</f>
        <v>1301990.4948492746</v>
      </c>
    </row>
    <row r="2050" spans="1:21" x14ac:dyDescent="0.25">
      <c r="A2050" s="92" t="s">
        <v>11</v>
      </c>
      <c r="B2050" s="92" t="s">
        <v>12</v>
      </c>
      <c r="C2050" s="92" t="s">
        <v>32</v>
      </c>
      <c r="D2050" s="92" t="s">
        <v>32</v>
      </c>
      <c r="E2050" s="92" t="s">
        <v>35</v>
      </c>
      <c r="F2050" s="92" t="s">
        <v>34</v>
      </c>
      <c r="G2050" s="92" t="s">
        <v>97</v>
      </c>
      <c r="H2050" s="92" t="s">
        <v>16</v>
      </c>
      <c r="I2050" s="89" t="s">
        <v>210</v>
      </c>
      <c r="L2050" s="98">
        <f>'Activity data'!H472*'Emission factors'!$B$42*'Emission factors'!$C$42</f>
        <v>53373.929365900003</v>
      </c>
      <c r="M2050" s="98">
        <f>'Activity data'!I472*'Emission factors'!$B$42*'Emission factors'!$C$42</f>
        <v>55688.808393899992</v>
      </c>
      <c r="N2050" s="98">
        <f>'Activity data'!J472*'Emission factors'!$B$42*'Emission factors'!$C$42</f>
        <v>58872.677369550009</v>
      </c>
      <c r="O2050" s="98">
        <f>'Activity data'!K472*'Emission factors'!$B$42*'Emission factors'!$C$42</f>
        <v>58347.800337749992</v>
      </c>
      <c r="P2050" s="98">
        <f>'Activity data'!L472*'Emission factors'!$B$42*'Emission factors'!$C$42</f>
        <v>64635.751667575001</v>
      </c>
      <c r="Q2050" s="98">
        <f>'Activity data'!M472*'Emission factors'!$B$42*'Emission factors'!$C$42</f>
        <v>71822.434783000004</v>
      </c>
      <c r="R2050" s="98">
        <f>'Activity data'!N472*'Emission factors'!$B$42*'Emission factors'!$C$42</f>
        <v>78369.974307074997</v>
      </c>
      <c r="S2050" s="98">
        <f>'Activity data'!O472*'Emission factors'!$B$42*'Emission factors'!$C$42</f>
        <v>75813.728250975008</v>
      </c>
      <c r="T2050" s="98">
        <f>'Activity data'!P472*'Emission factors'!$B$42*'Emission factors'!$C$42</f>
        <v>83473.825915424997</v>
      </c>
      <c r="U2050" s="98">
        <f>'Activity data'!Q472*'Emission factors'!$B$42*'Emission factors'!$C$42</f>
        <v>91784.19237954999</v>
      </c>
    </row>
    <row r="2051" spans="1:21" x14ac:dyDescent="0.25">
      <c r="A2051" s="92" t="s">
        <v>11</v>
      </c>
      <c r="B2051" s="92" t="s">
        <v>12</v>
      </c>
      <c r="C2051" s="92" t="s">
        <v>32</v>
      </c>
      <c r="D2051" s="92" t="s">
        <v>32</v>
      </c>
      <c r="E2051" s="92" t="s">
        <v>35</v>
      </c>
      <c r="F2051" s="92" t="s">
        <v>34</v>
      </c>
      <c r="G2051" s="92" t="s">
        <v>97</v>
      </c>
      <c r="H2051" s="92" t="s">
        <v>16</v>
      </c>
      <c r="I2051" s="89" t="s">
        <v>199</v>
      </c>
      <c r="L2051" s="98">
        <f>'Activity data'!H473*'Emission factors'!$B$42*'Emission factors'!$C$42</f>
        <v>3115036.2148917005</v>
      </c>
      <c r="M2051" s="98">
        <f>'Activity data'!I473*'Emission factors'!$B$42*'Emission factors'!$C$42</f>
        <v>3224504.1833281741</v>
      </c>
      <c r="N2051" s="98">
        <f>'Activity data'!J473*'Emission factors'!$B$42*'Emission factors'!$C$42</f>
        <v>3408706.9213474751</v>
      </c>
      <c r="O2051" s="98">
        <f>'Activity data'!K473*'Emission factors'!$B$42*'Emission factors'!$C$42</f>
        <v>3542716.3382682498</v>
      </c>
      <c r="P2051" s="98">
        <f>'Activity data'!L473*'Emission factors'!$B$42*'Emission factors'!$C$42</f>
        <v>3801374.1338083497</v>
      </c>
      <c r="Q2051" s="98">
        <f>'Activity data'!M473*'Emission factors'!$B$42*'Emission factors'!$C$42</f>
        <v>4144743.1380924233</v>
      </c>
      <c r="R2051" s="98">
        <f>'Activity data'!N473*'Emission factors'!$B$42*'Emission factors'!$C$42</f>
        <v>4563176.8180363756</v>
      </c>
      <c r="S2051" s="98">
        <f>'Activity data'!O473*'Emission factors'!$B$42*'Emission factors'!$C$42</f>
        <v>4696835.9363956256</v>
      </c>
      <c r="T2051" s="98">
        <f>'Activity data'!P473*'Emission factors'!$B$42*'Emission factors'!$C$42</f>
        <v>5162805.005037901</v>
      </c>
      <c r="U2051" s="98">
        <f>'Activity data'!Q473*'Emission factors'!$B$42*'Emission factors'!$C$42</f>
        <v>5970940.9361544261</v>
      </c>
    </row>
    <row r="2052" spans="1:21" x14ac:dyDescent="0.25">
      <c r="A2052" s="92" t="s">
        <v>11</v>
      </c>
      <c r="B2052" s="92" t="s">
        <v>12</v>
      </c>
      <c r="C2052" s="92" t="s">
        <v>32</v>
      </c>
      <c r="D2052" s="92" t="s">
        <v>32</v>
      </c>
      <c r="E2052" s="92" t="s">
        <v>35</v>
      </c>
      <c r="F2052" s="92" t="s">
        <v>34</v>
      </c>
      <c r="G2052" s="92" t="s">
        <v>97</v>
      </c>
      <c r="H2052" s="92" t="s">
        <v>16</v>
      </c>
      <c r="I2052" s="89" t="s">
        <v>233</v>
      </c>
      <c r="L2052" s="98">
        <f>'Activity data'!H474*'Emission factors'!$B$42*'Emission factors'!$C$42</f>
        <v>371008.85686397494</v>
      </c>
      <c r="M2052" s="98">
        <f>'Activity data'!I474*'Emission factors'!$B$42*'Emission factors'!$C$42</f>
        <v>384496.54160390003</v>
      </c>
      <c r="N2052" s="98">
        <f>'Activity data'!J474*'Emission factors'!$B$42*'Emission factors'!$C$42</f>
        <v>403058.9703481</v>
      </c>
      <c r="O2052" s="98">
        <f>'Activity data'!K474*'Emission factors'!$B$42*'Emission factors'!$C$42</f>
        <v>414103.66827884997</v>
      </c>
      <c r="P2052" s="98">
        <f>'Activity data'!L474*'Emission factors'!$B$42*'Emission factors'!$C$42</f>
        <v>442952.87055002491</v>
      </c>
      <c r="Q2052" s="98">
        <f>'Activity data'!M474*'Emission factors'!$B$42*'Emission factors'!$C$42</f>
        <v>477247.70933399996</v>
      </c>
      <c r="R2052" s="98">
        <f>'Activity data'!N474*'Emission factors'!$B$42*'Emission factors'!$C$42</f>
        <v>516416.22506072489</v>
      </c>
      <c r="S2052" s="98">
        <f>'Activity data'!O474*'Emission factors'!$B$42*'Emission factors'!$C$42</f>
        <v>524735.68718477502</v>
      </c>
      <c r="T2052" s="98">
        <f>'Activity data'!P474*'Emission factors'!$B$42*'Emission factors'!$C$42</f>
        <v>539820.71605440008</v>
      </c>
      <c r="U2052" s="98">
        <f>'Activity data'!Q474*'Emission factors'!$B$42*'Emission factors'!$C$42</f>
        <v>575881.20971535007</v>
      </c>
    </row>
    <row r="2053" spans="1:21" x14ac:dyDescent="0.25">
      <c r="A2053" s="92" t="s">
        <v>11</v>
      </c>
      <c r="B2053" s="92" t="s">
        <v>12</v>
      </c>
      <c r="C2053" s="92" t="s">
        <v>32</v>
      </c>
      <c r="D2053" s="92" t="s">
        <v>32</v>
      </c>
      <c r="E2053" s="92" t="s">
        <v>35</v>
      </c>
      <c r="F2053" s="92" t="s">
        <v>34</v>
      </c>
      <c r="G2053" s="92" t="s">
        <v>97</v>
      </c>
      <c r="H2053" s="92" t="s">
        <v>16</v>
      </c>
      <c r="I2053" s="89" t="s">
        <v>200</v>
      </c>
      <c r="L2053" s="98">
        <f>'Activity data'!H475*'Emission factors'!$B$42*'Emission factors'!$C$42</f>
        <v>1450800.4084001998</v>
      </c>
      <c r="M2053" s="98">
        <f>'Activity data'!I475*'Emission factors'!$B$42*'Emission factors'!$C$42</f>
        <v>1525121.0083394998</v>
      </c>
      <c r="N2053" s="98">
        <f>'Activity data'!J475*'Emission factors'!$B$42*'Emission factors'!$C$42</f>
        <v>1606396.6020288996</v>
      </c>
      <c r="O2053" s="98">
        <f>'Activity data'!K475*'Emission factors'!$B$42*'Emission factors'!$C$42</f>
        <v>1693490.4259787255</v>
      </c>
      <c r="P2053" s="98">
        <f>'Activity data'!L475*'Emission factors'!$B$42*'Emission factors'!$C$42</f>
        <v>1809255.4115586502</v>
      </c>
      <c r="Q2053" s="98">
        <f>'Activity data'!M475*'Emission factors'!$B$42*'Emission factors'!$C$42</f>
        <v>1970810.7472916497</v>
      </c>
      <c r="R2053" s="98">
        <f>'Activity data'!N475*'Emission factors'!$B$42*'Emission factors'!$C$42</f>
        <v>2189653.6830938002</v>
      </c>
      <c r="S2053" s="98">
        <f>'Activity data'!O475*'Emission factors'!$B$42*'Emission factors'!$C$42</f>
        <v>2314444.6673345244</v>
      </c>
      <c r="T2053" s="98">
        <f>'Activity data'!P475*'Emission factors'!$B$42*'Emission factors'!$C$42</f>
        <v>2528063.306784675</v>
      </c>
      <c r="U2053" s="98">
        <f>'Activity data'!Q475*'Emission factors'!$B$42*'Emission factors'!$C$42</f>
        <v>2874066.3216595002</v>
      </c>
    </row>
    <row r="2054" spans="1:21" x14ac:dyDescent="0.25">
      <c r="A2054" s="92" t="s">
        <v>11</v>
      </c>
      <c r="B2054" s="92" t="s">
        <v>12</v>
      </c>
      <c r="C2054" s="92" t="s">
        <v>32</v>
      </c>
      <c r="D2054" s="92" t="s">
        <v>32</v>
      </c>
      <c r="E2054" s="92" t="s">
        <v>36</v>
      </c>
      <c r="F2054" s="92" t="s">
        <v>34</v>
      </c>
      <c r="G2054" s="92" t="s">
        <v>97</v>
      </c>
      <c r="H2054" s="92" t="s">
        <v>16</v>
      </c>
      <c r="I2054" s="89" t="s">
        <v>227</v>
      </c>
      <c r="J2054" s="92" t="s">
        <v>98</v>
      </c>
      <c r="L2054" s="98">
        <f>'Activity data'!H476*'Emission factors'!$B$39*'Emission factors'!$C$39</f>
        <v>20256.255423000002</v>
      </c>
      <c r="M2054" s="98">
        <f>'Activity data'!I476*'Emission factors'!$B$39*'Emission factors'!$C$39</f>
        <v>20302.00571655</v>
      </c>
      <c r="N2054" s="98">
        <f>'Activity data'!J476*'Emission factors'!$B$39*'Emission factors'!$C$39</f>
        <v>18797.284781400002</v>
      </c>
      <c r="O2054" s="98">
        <f>'Activity data'!K476*'Emission factors'!$B$39*'Emission factors'!$C$39</f>
        <v>18982.758093299999</v>
      </c>
      <c r="P2054" s="98">
        <f>'Activity data'!L476*'Emission factors'!$B$39*'Emission factors'!$C$39</f>
        <v>18090.623432550001</v>
      </c>
      <c r="Q2054" s="98">
        <f>'Activity data'!M476*'Emission factors'!$B$39*'Emission factors'!$C$39</f>
        <v>17751.137516549999</v>
      </c>
      <c r="R2054" s="98">
        <f>'Activity data'!N476*'Emission factors'!$B$39*'Emission factors'!$C$39</f>
        <v>17740.16248485</v>
      </c>
      <c r="S2054" s="98">
        <f>'Activity data'!O476*'Emission factors'!$B$39*'Emission factors'!$C$39</f>
        <v>16395.327449100001</v>
      </c>
      <c r="T2054" s="98">
        <f>'Activity data'!P476*'Emission factors'!$B$39*'Emission factors'!$C$39</f>
        <v>14519.337095100002</v>
      </c>
      <c r="U2054" s="98">
        <f>'Activity data'!Q476*'Emission factors'!$B$39*'Emission factors'!$C$39</f>
        <v>13847.947010250002</v>
      </c>
    </row>
    <row r="2055" spans="1:21" x14ac:dyDescent="0.25">
      <c r="A2055" s="92" t="s">
        <v>11</v>
      </c>
      <c r="B2055" s="92" t="s">
        <v>12</v>
      </c>
      <c r="C2055" s="92" t="s">
        <v>32</v>
      </c>
      <c r="D2055" s="92" t="s">
        <v>32</v>
      </c>
      <c r="E2055" s="92" t="s">
        <v>36</v>
      </c>
      <c r="F2055" s="92" t="s">
        <v>34</v>
      </c>
      <c r="G2055" s="92" t="s">
        <v>97</v>
      </c>
      <c r="H2055" s="92" t="s">
        <v>16</v>
      </c>
      <c r="I2055" s="89" t="s">
        <v>203</v>
      </c>
      <c r="L2055" s="98">
        <f>'Activity data'!H477*'Emission factors'!$B$39*'Emission factors'!$C$39</f>
        <v>1630733.9423257499</v>
      </c>
      <c r="M2055" s="98">
        <f>'Activity data'!I477*'Emission factors'!$B$39*'Emission factors'!$C$39</f>
        <v>1654079.8974907503</v>
      </c>
      <c r="N2055" s="98">
        <f>'Activity data'!J477*'Emission factors'!$B$39*'Emission factors'!$C$39</f>
        <v>1636866.6782423998</v>
      </c>
      <c r="O2055" s="98">
        <f>'Activity data'!K477*'Emission factors'!$B$39*'Emission factors'!$C$39</f>
        <v>1628596.7162997001</v>
      </c>
      <c r="P2055" s="98">
        <f>'Activity data'!L477*'Emission factors'!$B$39*'Emission factors'!$C$39</f>
        <v>1631370.22648065</v>
      </c>
      <c r="Q2055" s="98">
        <f>'Activity data'!M477*'Emission factors'!$B$39*'Emission factors'!$C$39</f>
        <v>1502935.8549043499</v>
      </c>
      <c r="R2055" s="98">
        <f>'Activity data'!N477*'Emission factors'!$B$39*'Emission factors'!$C$39</f>
        <v>1340603.8224884998</v>
      </c>
      <c r="S2055" s="98">
        <f>'Activity data'!O477*'Emission factors'!$B$39*'Emission factors'!$C$39</f>
        <v>1181732.0349128998</v>
      </c>
      <c r="T2055" s="98">
        <f>'Activity data'!P477*'Emission factors'!$B$39*'Emission factors'!$C$39</f>
        <v>1142203.0018537499</v>
      </c>
      <c r="U2055" s="98">
        <f>'Activity data'!Q477*'Emission factors'!$B$39*'Emission factors'!$C$39</f>
        <v>809194.42516889994</v>
      </c>
    </row>
    <row r="2056" spans="1:21" x14ac:dyDescent="0.25">
      <c r="A2056" s="92" t="s">
        <v>11</v>
      </c>
      <c r="B2056" s="92" t="s">
        <v>12</v>
      </c>
      <c r="C2056" s="92" t="s">
        <v>32</v>
      </c>
      <c r="D2056" s="92" t="s">
        <v>32</v>
      </c>
      <c r="E2056" s="92" t="s">
        <v>36</v>
      </c>
      <c r="F2056" s="92" t="s">
        <v>34</v>
      </c>
      <c r="G2056" s="92" t="s">
        <v>97</v>
      </c>
      <c r="H2056" s="92" t="s">
        <v>16</v>
      </c>
      <c r="I2056" s="89" t="s">
        <v>191</v>
      </c>
      <c r="L2056" s="98">
        <f>'Activity data'!H478*'Emission factors'!$B$39*'Emission factors'!$C$39</f>
        <v>36332.897554199997</v>
      </c>
      <c r="M2056" s="98">
        <f>'Activity data'!I478*'Emission factors'!$B$39*'Emission factors'!$C$39</f>
        <v>30451.359170849995</v>
      </c>
      <c r="N2056" s="98">
        <f>'Activity data'!J478*'Emission factors'!$B$39*'Emission factors'!$C$39</f>
        <v>28644.667402950003</v>
      </c>
      <c r="O2056" s="98">
        <f>'Activity data'!K478*'Emission factors'!$B$39*'Emission factors'!$C$39</f>
        <v>28927.727169599995</v>
      </c>
      <c r="P2056" s="98">
        <f>'Activity data'!L478*'Emission factors'!$B$39*'Emission factors'!$C$39</f>
        <v>28617.536872650002</v>
      </c>
      <c r="Q2056" s="98">
        <f>'Activity data'!M478*'Emission factors'!$B$39*'Emission factors'!$C$39</f>
        <v>28473.861583200003</v>
      </c>
      <c r="R2056" s="98">
        <f>'Activity data'!N478*'Emission factors'!$B$39*'Emission factors'!$C$39</f>
        <v>28289.222814600005</v>
      </c>
      <c r="S2056" s="98">
        <f>'Activity data'!O478*'Emission factors'!$B$39*'Emission factors'!$C$39</f>
        <v>28132.478262150002</v>
      </c>
      <c r="T2056" s="98">
        <f>'Activity data'!P478*'Emission factors'!$B$39*'Emission factors'!$C$39</f>
        <v>28066.470610950004</v>
      </c>
      <c r="U2056" s="98">
        <f>'Activity data'!Q478*'Emission factors'!$B$39*'Emission factors'!$C$39</f>
        <v>28004.305008150001</v>
      </c>
    </row>
    <row r="2057" spans="1:21" x14ac:dyDescent="0.25">
      <c r="A2057" s="92" t="s">
        <v>11</v>
      </c>
      <c r="B2057" s="92" t="s">
        <v>12</v>
      </c>
      <c r="C2057" s="92" t="s">
        <v>32</v>
      </c>
      <c r="D2057" s="92" t="s">
        <v>32</v>
      </c>
      <c r="E2057" s="92" t="s">
        <v>36</v>
      </c>
      <c r="F2057" s="92" t="s">
        <v>34</v>
      </c>
      <c r="G2057" s="92" t="s">
        <v>97</v>
      </c>
      <c r="H2057" s="92" t="s">
        <v>16</v>
      </c>
      <c r="I2057" s="89" t="s">
        <v>192</v>
      </c>
      <c r="L2057" s="98">
        <f>'Activity data'!H479*'Emission factors'!$B$39*'Emission factors'!$C$39</f>
        <v>829271.58445049985</v>
      </c>
      <c r="M2057" s="98">
        <f>'Activity data'!I479*'Emission factors'!$B$39*'Emission factors'!$C$39</f>
        <v>816298.22307255014</v>
      </c>
      <c r="N2057" s="98">
        <f>'Activity data'!J479*'Emission factors'!$B$39*'Emission factors'!$C$39</f>
        <v>824512.30210634985</v>
      </c>
      <c r="O2057" s="98">
        <f>'Activity data'!K479*'Emission factors'!$B$39*'Emission factors'!$C$39</f>
        <v>816249.69359235</v>
      </c>
      <c r="P2057" s="98">
        <f>'Activity data'!L479*'Emission factors'!$B$39*'Emission factors'!$C$39</f>
        <v>811495.43425409996</v>
      </c>
      <c r="Q2057" s="98">
        <f>'Activity data'!M479*'Emission factors'!$B$39*'Emission factors'!$C$39</f>
        <v>811415.64089235</v>
      </c>
      <c r="R2057" s="98">
        <f>'Activity data'!N479*'Emission factors'!$B$39*'Emission factors'!$C$39</f>
        <v>804147.38284724997</v>
      </c>
      <c r="S2057" s="98">
        <f>'Activity data'!O479*'Emission factors'!$B$39*'Emission factors'!$C$39</f>
        <v>803184.10730669997</v>
      </c>
      <c r="T2057" s="98">
        <f>'Activity data'!P479*'Emission factors'!$B$39*'Emission factors'!$C$39</f>
        <v>803594.9388017999</v>
      </c>
      <c r="U2057" s="98">
        <f>'Activity data'!Q479*'Emission factors'!$B$39*'Emission factors'!$C$39</f>
        <v>803480.76383070007</v>
      </c>
    </row>
    <row r="2058" spans="1:21" x14ac:dyDescent="0.25">
      <c r="A2058" s="92" t="s">
        <v>11</v>
      </c>
      <c r="B2058" s="92" t="s">
        <v>12</v>
      </c>
      <c r="C2058" s="92" t="s">
        <v>32</v>
      </c>
      <c r="D2058" s="92" t="s">
        <v>32</v>
      </c>
      <c r="E2058" s="92" t="s">
        <v>36</v>
      </c>
      <c r="F2058" s="92" t="s">
        <v>34</v>
      </c>
      <c r="G2058" s="92" t="s">
        <v>97</v>
      </c>
      <c r="H2058" s="92" t="s">
        <v>16</v>
      </c>
      <c r="I2058" s="89" t="s">
        <v>206</v>
      </c>
      <c r="L2058" s="98">
        <f>'Activity data'!H480*'Emission factors'!$B$39*'Emission factors'!$C$39</f>
        <v>2038514.1817868999</v>
      </c>
      <c r="M2058" s="98">
        <f>'Activity data'!I480*'Emission factors'!$B$39*'Emission factors'!$C$39</f>
        <v>2036259.5922044995</v>
      </c>
      <c r="N2058" s="98">
        <f>'Activity data'!J480*'Emission factors'!$B$39*'Emission factors'!$C$39</f>
        <v>2073729.0590028004</v>
      </c>
      <c r="O2058" s="98">
        <f>'Activity data'!K480*'Emission factors'!$B$39*'Emission factors'!$C$39</f>
        <v>2063023.8445993504</v>
      </c>
      <c r="P2058" s="98">
        <f>'Activity data'!L480*'Emission factors'!$B$39*'Emission factors'!$C$39</f>
        <v>2026596.1555231505</v>
      </c>
      <c r="Q2058" s="98">
        <f>'Activity data'!M480*'Emission factors'!$B$39*'Emission factors'!$C$39</f>
        <v>2010329.1272968501</v>
      </c>
      <c r="R2058" s="98">
        <f>'Activity data'!N480*'Emission factors'!$B$39*'Emission factors'!$C$39</f>
        <v>2001126.0121028998</v>
      </c>
      <c r="S2058" s="98">
        <f>'Activity data'!O480*'Emission factors'!$B$39*'Emission factors'!$C$39</f>
        <v>1995598.6192546498</v>
      </c>
      <c r="T2058" s="98">
        <f>'Activity data'!P480*'Emission factors'!$B$39*'Emission factors'!$C$39</f>
        <v>1978641.9669596998</v>
      </c>
      <c r="U2058" s="98">
        <f>'Activity data'!Q480*'Emission factors'!$B$39*'Emission factors'!$C$39</f>
        <v>1971631.1970148508</v>
      </c>
    </row>
    <row r="2059" spans="1:21" x14ac:dyDescent="0.25">
      <c r="A2059" s="92" t="s">
        <v>11</v>
      </c>
      <c r="B2059" s="92" t="s">
        <v>12</v>
      </c>
      <c r="C2059" s="92" t="s">
        <v>32</v>
      </c>
      <c r="D2059" s="92" t="s">
        <v>32</v>
      </c>
      <c r="E2059" s="92" t="s">
        <v>36</v>
      </c>
      <c r="F2059" s="92" t="s">
        <v>34</v>
      </c>
      <c r="G2059" s="92" t="s">
        <v>97</v>
      </c>
      <c r="H2059" s="92" t="s">
        <v>16</v>
      </c>
      <c r="I2059" s="89" t="s">
        <v>220</v>
      </c>
      <c r="L2059" s="98">
        <f>'Activity data'!H481*'Emission factors'!$B$39*'Emission factors'!$C$39</f>
        <v>36540.675216750002</v>
      </c>
      <c r="M2059" s="98">
        <f>'Activity data'!I481*'Emission factors'!$B$39*'Emission factors'!$C$39</f>
        <v>33941.293282649996</v>
      </c>
      <c r="N2059" s="98">
        <f>'Activity data'!J481*'Emission factors'!$B$39*'Emission factors'!$C$39</f>
        <v>28864.813627049996</v>
      </c>
      <c r="O2059" s="98">
        <f>'Activity data'!K481*'Emission factors'!$B$39*'Emission factors'!$C$39</f>
        <v>26724.658826400006</v>
      </c>
      <c r="P2059" s="98">
        <f>'Activity data'!L481*'Emission factors'!$B$39*'Emission factors'!$C$39</f>
        <v>22509.57744434999</v>
      </c>
      <c r="Q2059" s="98">
        <f>'Activity data'!M481*'Emission factors'!$B$39*'Emission factors'!$C$39</f>
        <v>21083.335071599991</v>
      </c>
      <c r="R2059" s="98">
        <f>'Activity data'!N481*'Emission factors'!$B$39*'Emission factors'!$C$39</f>
        <v>18215.875785</v>
      </c>
      <c r="S2059" s="98">
        <f>'Activity data'!O481*'Emission factors'!$B$39*'Emission factors'!$C$39</f>
        <v>10861.360604100006</v>
      </c>
      <c r="T2059" s="98">
        <f>'Activity data'!P481*'Emission factors'!$B$39*'Emission factors'!$C$39</f>
        <v>8544.1645281000019</v>
      </c>
      <c r="U2059" s="98">
        <f>'Activity data'!Q481*'Emission factors'!$B$39*'Emission factors'!$C$39</f>
        <v>6464.2779252000018</v>
      </c>
    </row>
    <row r="2060" spans="1:21" x14ac:dyDescent="0.25">
      <c r="A2060" s="92" t="s">
        <v>11</v>
      </c>
      <c r="B2060" s="92" t="s">
        <v>12</v>
      </c>
      <c r="C2060" s="92" t="s">
        <v>32</v>
      </c>
      <c r="D2060" s="92" t="s">
        <v>32</v>
      </c>
      <c r="E2060" s="92" t="s">
        <v>36</v>
      </c>
      <c r="F2060" s="92" t="s">
        <v>34</v>
      </c>
      <c r="G2060" s="92" t="s">
        <v>97</v>
      </c>
      <c r="H2060" s="92" t="s">
        <v>16</v>
      </c>
      <c r="I2060" s="89" t="s">
        <v>193</v>
      </c>
      <c r="L2060" s="98">
        <f>'Activity data'!H482*'Emission factors'!$B$39*'Emission factors'!$C$39</f>
        <v>461628.01217444998</v>
      </c>
      <c r="M2060" s="98">
        <f>'Activity data'!I482*'Emission factors'!$B$39*'Emission factors'!$C$39</f>
        <v>461168.90313674998</v>
      </c>
      <c r="N2060" s="98">
        <f>'Activity data'!J482*'Emission factors'!$B$39*'Emission factors'!$C$39</f>
        <v>461054.51559329988</v>
      </c>
      <c r="O2060" s="98">
        <f>'Activity data'!K482*'Emission factors'!$B$39*'Emission factors'!$C$39</f>
        <v>460054.96103835007</v>
      </c>
      <c r="P2060" s="98">
        <f>'Activity data'!L482*'Emission factors'!$B$39*'Emission factors'!$C$39</f>
        <v>456577.04120084993</v>
      </c>
      <c r="Q2060" s="98">
        <f>'Activity data'!M482*'Emission factors'!$B$39*'Emission factors'!$C$39</f>
        <v>456537.36102884996</v>
      </c>
      <c r="R2060" s="98">
        <f>'Activity data'!N482*'Emission factors'!$B$39*'Emission factors'!$C$39</f>
        <v>455321.18737620011</v>
      </c>
      <c r="S2060" s="98">
        <f>'Activity data'!O482*'Emission factors'!$B$39*'Emission factors'!$C$39</f>
        <v>434637.5591800501</v>
      </c>
      <c r="T2060" s="98">
        <f>'Activity data'!P482*'Emission factors'!$B$39*'Emission factors'!$C$39</f>
        <v>427169.8689054001</v>
      </c>
      <c r="U2060" s="98">
        <f>'Activity data'!Q482*'Emission factors'!$B$39*'Emission factors'!$C$39</f>
        <v>414559.43938634999</v>
      </c>
    </row>
    <row r="2061" spans="1:21" x14ac:dyDescent="0.25">
      <c r="A2061" s="92" t="s">
        <v>11</v>
      </c>
      <c r="B2061" s="92" t="s">
        <v>12</v>
      </c>
      <c r="C2061" s="92" t="s">
        <v>32</v>
      </c>
      <c r="D2061" s="92" t="s">
        <v>32</v>
      </c>
      <c r="E2061" s="92" t="s">
        <v>36</v>
      </c>
      <c r="F2061" s="92" t="s">
        <v>34</v>
      </c>
      <c r="G2061" s="92" t="s">
        <v>97</v>
      </c>
      <c r="H2061" s="92" t="s">
        <v>16</v>
      </c>
      <c r="I2061" s="89" t="s">
        <v>259</v>
      </c>
      <c r="L2061" s="98">
        <f>'Activity data'!H483*'Emission factors'!$B$39*'Emission factors'!$C$39</f>
        <v>10316.537671050002</v>
      </c>
      <c r="M2061" s="98">
        <f>'Activity data'!I483*'Emission factors'!$B$39*'Emission factors'!$C$39</f>
        <v>8468.6226133500004</v>
      </c>
      <c r="N2061" s="98">
        <f>'Activity data'!J483*'Emission factors'!$B$39*'Emission factors'!$C$39</f>
        <v>8373.9334409999992</v>
      </c>
      <c r="O2061" s="98">
        <f>'Activity data'!K483*'Emission factors'!$B$39*'Emission factors'!$C$39</f>
        <v>8639.6567515499974</v>
      </c>
      <c r="P2061" s="98">
        <f>'Activity data'!L483*'Emission factors'!$B$39*'Emission factors'!$C$39</f>
        <v>8654.4895777499969</v>
      </c>
      <c r="Q2061" s="98">
        <f>'Activity data'!M483*'Emission factors'!$B$39*'Emission factors'!$C$39</f>
        <v>7716.100748249999</v>
      </c>
      <c r="R2061" s="98">
        <f>'Activity data'!N483*'Emission factors'!$B$39*'Emission factors'!$C$39</f>
        <v>6387.7125139499976</v>
      </c>
      <c r="S2061" s="98">
        <f>'Activity data'!O483*'Emission factors'!$B$39*'Emission factors'!$C$39</f>
        <v>5688.01881435</v>
      </c>
      <c r="T2061" s="98">
        <f>'Activity data'!P483*'Emission factors'!$B$39*'Emission factors'!$C$39</f>
        <v>5582.6144209500007</v>
      </c>
      <c r="U2061" s="98">
        <f>'Activity data'!Q483*'Emission factors'!$B$39*'Emission factors'!$C$39</f>
        <v>5146.6049119500012</v>
      </c>
    </row>
    <row r="2062" spans="1:21" x14ac:dyDescent="0.25">
      <c r="A2062" s="92" t="s">
        <v>11</v>
      </c>
      <c r="B2062" s="92" t="s">
        <v>12</v>
      </c>
      <c r="C2062" s="92" t="s">
        <v>32</v>
      </c>
      <c r="D2062" s="92" t="s">
        <v>32</v>
      </c>
      <c r="E2062" s="92" t="s">
        <v>36</v>
      </c>
      <c r="F2062" s="92" t="s">
        <v>34</v>
      </c>
      <c r="G2062" s="92" t="s">
        <v>97</v>
      </c>
      <c r="H2062" s="92" t="s">
        <v>16</v>
      </c>
      <c r="I2062" s="89" t="s">
        <v>223</v>
      </c>
      <c r="L2062" s="98">
        <f>'Activity data'!H484*'Emission factors'!$B$39*'Emission factors'!$C$39</f>
        <v>11586.625970100002</v>
      </c>
      <c r="M2062" s="98">
        <f>'Activity data'!I484*'Emission factors'!$B$39*'Emission factors'!$C$39</f>
        <v>7639.8345129000008</v>
      </c>
      <c r="N2062" s="98">
        <f>'Activity data'!J484*'Emission factors'!$B$39*'Emission factors'!$C$39</f>
        <v>6542.3864542500005</v>
      </c>
      <c r="O2062" s="98">
        <f>'Activity data'!K484*'Emission factors'!$B$39*'Emission factors'!$C$39</f>
        <v>6512.7365479500004</v>
      </c>
      <c r="P2062" s="98">
        <f>'Activity data'!L484*'Emission factors'!$B$39*'Emission factors'!$C$39</f>
        <v>6228.4170933000005</v>
      </c>
      <c r="Q2062" s="98">
        <f>'Activity data'!M484*'Emission factors'!$B$39*'Emission factors'!$C$39</f>
        <v>5561.357185949998</v>
      </c>
      <c r="R2062" s="98">
        <f>'Activity data'!N484*'Emission factors'!$B$39*'Emission factors'!$C$39</f>
        <v>4804.7413348499986</v>
      </c>
      <c r="S2062" s="98">
        <f>'Activity data'!O484*'Emission factors'!$B$39*'Emission factors'!$C$39</f>
        <v>2830.8732232500001</v>
      </c>
      <c r="T2062" s="98">
        <f>'Activity data'!P484*'Emission factors'!$B$39*'Emission factors'!$C$39</f>
        <v>2103.0491160000001</v>
      </c>
      <c r="U2062" s="98">
        <f>'Activity data'!Q484*'Emission factors'!$B$39*'Emission factors'!$C$39</f>
        <v>2103.07273515</v>
      </c>
    </row>
    <row r="2063" spans="1:21" x14ac:dyDescent="0.25">
      <c r="A2063" s="92" t="s">
        <v>11</v>
      </c>
      <c r="B2063" s="92" t="s">
        <v>12</v>
      </c>
      <c r="C2063" s="92" t="s">
        <v>32</v>
      </c>
      <c r="D2063" s="92" t="s">
        <v>32</v>
      </c>
      <c r="E2063" s="92" t="s">
        <v>36</v>
      </c>
      <c r="F2063" s="92" t="s">
        <v>34</v>
      </c>
      <c r="G2063" s="92" t="s">
        <v>97</v>
      </c>
      <c r="H2063" s="92" t="s">
        <v>16</v>
      </c>
      <c r="I2063" s="89" t="s">
        <v>221</v>
      </c>
      <c r="L2063" s="98">
        <f>'Activity data'!H485*'Emission factors'!$B$39*'Emission factors'!$C$39</f>
        <v>506814.59534445009</v>
      </c>
      <c r="M2063" s="98">
        <f>'Activity data'!I485*'Emission factors'!$B$39*'Emission factors'!$C$39</f>
        <v>504392.24681264994</v>
      </c>
      <c r="N2063" s="98">
        <f>'Activity data'!J485*'Emission factors'!$B$39*'Emission factors'!$C$39</f>
        <v>515857.72228934994</v>
      </c>
      <c r="O2063" s="98">
        <f>'Activity data'!K485*'Emission factors'!$B$39*'Emission factors'!$C$39</f>
        <v>461675.39218935004</v>
      </c>
      <c r="P2063" s="98">
        <f>'Activity data'!L485*'Emission factors'!$B$39*'Emission factors'!$C$39</f>
        <v>419400.16055970016</v>
      </c>
      <c r="Q2063" s="98">
        <f>'Activity data'!M485*'Emission factors'!$B$39*'Emission factors'!$C$39</f>
        <v>352137.40347479994</v>
      </c>
      <c r="R2063" s="98">
        <f>'Activity data'!N485*'Emission factors'!$B$39*'Emission factors'!$C$39</f>
        <v>193594.14252960001</v>
      </c>
      <c r="S2063" s="98">
        <f>'Activity data'!O485*'Emission factors'!$B$39*'Emission factors'!$C$39</f>
        <v>132893.75369985003</v>
      </c>
      <c r="T2063" s="98">
        <f>'Activity data'!P485*'Emission factors'!$B$39*'Emission factors'!$C$39</f>
        <v>51625.328794050009</v>
      </c>
      <c r="U2063" s="98">
        <f>'Activity data'!Q485*'Emission factors'!$B$39*'Emission factors'!$C$39</f>
        <v>6535.820330550001</v>
      </c>
    </row>
    <row r="2064" spans="1:21" x14ac:dyDescent="0.25">
      <c r="A2064" s="92" t="s">
        <v>11</v>
      </c>
      <c r="B2064" s="92" t="s">
        <v>12</v>
      </c>
      <c r="C2064" s="92" t="s">
        <v>32</v>
      </c>
      <c r="D2064" s="92" t="s">
        <v>32</v>
      </c>
      <c r="E2064" s="92" t="s">
        <v>36</v>
      </c>
      <c r="F2064" s="92" t="s">
        <v>34</v>
      </c>
      <c r="G2064" s="92" t="s">
        <v>97</v>
      </c>
      <c r="H2064" s="92" t="s">
        <v>16</v>
      </c>
      <c r="I2064" s="89" t="s">
        <v>222</v>
      </c>
      <c r="L2064" s="98">
        <f>'Activity data'!H486*'Emission factors'!$B$39*'Emission factors'!$C$39</f>
        <v>61550.733341099993</v>
      </c>
      <c r="M2064" s="98">
        <f>'Activity data'!I486*'Emission factors'!$B$39*'Emission factors'!$C$39</f>
        <v>61356.560308949993</v>
      </c>
      <c r="N2064" s="98">
        <f>'Activity data'!J486*'Emission factors'!$B$39*'Emission factors'!$C$39</f>
        <v>60447.569448149996</v>
      </c>
      <c r="O2064" s="98">
        <f>'Activity data'!K486*'Emission factors'!$B$39*'Emission factors'!$C$39</f>
        <v>60360.713960549991</v>
      </c>
      <c r="P2064" s="98">
        <f>'Activity data'!L486*'Emission factors'!$B$39*'Emission factors'!$C$39</f>
        <v>60423.210231450008</v>
      </c>
      <c r="Q2064" s="98">
        <f>'Activity data'!M486*'Emission factors'!$B$39*'Emission factors'!$C$39</f>
        <v>56769.304107299999</v>
      </c>
      <c r="R2064" s="98">
        <f>'Activity data'!N486*'Emission factors'!$B$39*'Emission factors'!$C$39</f>
        <v>50236.782584699999</v>
      </c>
      <c r="S2064" s="98">
        <f>'Activity data'!O486*'Emission factors'!$B$39*'Emission factors'!$C$39</f>
        <v>22152.015005550002</v>
      </c>
      <c r="T2064" s="98">
        <f>'Activity data'!P486*'Emission factors'!$B$39*'Emission factors'!$C$39</f>
        <v>12983.816788350003</v>
      </c>
      <c r="U2064" s="98">
        <f>'Activity data'!Q486*'Emission factors'!$B$39*'Emission factors'!$C$39</f>
        <v>12851.801485950005</v>
      </c>
    </row>
    <row r="2065" spans="1:21" x14ac:dyDescent="0.25">
      <c r="A2065" s="92" t="s">
        <v>11</v>
      </c>
      <c r="B2065" s="92" t="s">
        <v>12</v>
      </c>
      <c r="C2065" s="92" t="s">
        <v>32</v>
      </c>
      <c r="D2065" s="92" t="s">
        <v>32</v>
      </c>
      <c r="E2065" s="92" t="s">
        <v>36</v>
      </c>
      <c r="F2065" s="92" t="s">
        <v>34</v>
      </c>
      <c r="G2065" s="92" t="s">
        <v>97</v>
      </c>
      <c r="H2065" s="92" t="s">
        <v>16</v>
      </c>
      <c r="I2065" s="89" t="s">
        <v>201</v>
      </c>
      <c r="L2065" s="98">
        <f>'Activity data'!H487*'Emission factors'!$B$39*'Emission factors'!$C$39</f>
        <v>2364625.7855915991</v>
      </c>
      <c r="M2065" s="98">
        <f>'Activity data'!I487*'Emission factors'!$B$39*'Emission factors'!$C$39</f>
        <v>2359774.7349766498</v>
      </c>
      <c r="N2065" s="98">
        <f>'Activity data'!J487*'Emission factors'!$B$39*'Emission factors'!$C$39</f>
        <v>2346493.3011521995</v>
      </c>
      <c r="O2065" s="98">
        <f>'Activity data'!K487*'Emission factors'!$B$39*'Emission factors'!$C$39</f>
        <v>2342118.44409345</v>
      </c>
      <c r="P2065" s="98">
        <f>'Activity data'!L487*'Emission factors'!$B$39*'Emission factors'!$C$39</f>
        <v>2339765.0792257502</v>
      </c>
      <c r="Q2065" s="98">
        <f>'Activity data'!M487*'Emission factors'!$B$39*'Emission factors'!$C$39</f>
        <v>2276277.4338697493</v>
      </c>
      <c r="R2065" s="98">
        <f>'Activity data'!N487*'Emission factors'!$B$39*'Emission factors'!$C$39</f>
        <v>1801312.1836924497</v>
      </c>
      <c r="S2065" s="98">
        <f>'Activity data'!O487*'Emission factors'!$B$39*'Emission factors'!$C$39</f>
        <v>1649990.3440179005</v>
      </c>
      <c r="T2065" s="98">
        <f>'Activity data'!P487*'Emission factors'!$B$39*'Emission factors'!$C$39</f>
        <v>1649748.0509041506</v>
      </c>
      <c r="U2065" s="98">
        <f>'Activity data'!Q487*'Emission factors'!$B$39*'Emission factors'!$C$39</f>
        <v>1644781.8962982004</v>
      </c>
    </row>
    <row r="2066" spans="1:21" x14ac:dyDescent="0.25">
      <c r="A2066" s="92" t="s">
        <v>11</v>
      </c>
      <c r="B2066" s="92" t="s">
        <v>12</v>
      </c>
      <c r="C2066" s="92" t="s">
        <v>32</v>
      </c>
      <c r="D2066" s="92" t="s">
        <v>32</v>
      </c>
      <c r="E2066" s="92" t="s">
        <v>36</v>
      </c>
      <c r="F2066" s="92" t="s">
        <v>34</v>
      </c>
      <c r="G2066" s="92" t="s">
        <v>97</v>
      </c>
      <c r="H2066" s="92" t="s">
        <v>16</v>
      </c>
      <c r="I2066" s="89" t="s">
        <v>207</v>
      </c>
      <c r="L2066" s="98">
        <f>'Activity data'!H488*'Emission factors'!$B$39*'Emission factors'!$C$39</f>
        <v>460598.6817444</v>
      </c>
      <c r="M2066" s="98">
        <f>'Activity data'!I488*'Emission factors'!$B$39*'Emission factors'!$C$39</f>
        <v>459860.59905299993</v>
      </c>
      <c r="N2066" s="98">
        <f>'Activity data'!J488*'Emission factors'!$B$39*'Emission factors'!$C$39</f>
        <v>457891.88778914989</v>
      </c>
      <c r="O2066" s="98">
        <f>'Activity data'!K488*'Emission factors'!$B$39*'Emission factors'!$C$39</f>
        <v>454199.70289590012</v>
      </c>
      <c r="P2066" s="98">
        <f>'Activity data'!L488*'Emission factors'!$B$39*'Emission factors'!$C$39</f>
        <v>455075.54034315003</v>
      </c>
      <c r="Q2066" s="98">
        <f>'Activity data'!M488*'Emission factors'!$B$39*'Emission factors'!$C$39</f>
        <v>429990.67249770008</v>
      </c>
      <c r="R2066" s="98">
        <f>'Activity data'!N488*'Emission factors'!$B$39*'Emission factors'!$C$39</f>
        <v>394245.41152245004</v>
      </c>
      <c r="S2066" s="98">
        <f>'Activity data'!O488*'Emission factors'!$B$39*'Emission factors'!$C$39</f>
        <v>270804.44317814993</v>
      </c>
      <c r="T2066" s="98">
        <f>'Activity data'!P488*'Emission factors'!$B$39*'Emission factors'!$C$39</f>
        <v>221516.85912059998</v>
      </c>
      <c r="U2066" s="98">
        <f>'Activity data'!Q488*'Emission factors'!$B$39*'Emission factors'!$C$39</f>
        <v>218352.88502489997</v>
      </c>
    </row>
    <row r="2067" spans="1:21" x14ac:dyDescent="0.25">
      <c r="A2067" s="92" t="s">
        <v>11</v>
      </c>
      <c r="B2067" s="92" t="s">
        <v>12</v>
      </c>
      <c r="C2067" s="92" t="s">
        <v>32</v>
      </c>
      <c r="D2067" s="92" t="s">
        <v>32</v>
      </c>
      <c r="E2067" s="92" t="s">
        <v>36</v>
      </c>
      <c r="F2067" s="92" t="s">
        <v>34</v>
      </c>
      <c r="G2067" s="92" t="s">
        <v>97</v>
      </c>
      <c r="H2067" s="92" t="s">
        <v>16</v>
      </c>
      <c r="I2067" s="89" t="s">
        <v>218</v>
      </c>
      <c r="L2067" s="98">
        <f>'Activity data'!H489*'Emission factors'!$B$39*'Emission factors'!$C$39</f>
        <v>156155.09719650002</v>
      </c>
      <c r="M2067" s="98">
        <f>'Activity data'!I489*'Emission factors'!$B$39*'Emission factors'!$C$39</f>
        <v>154795.07504729994</v>
      </c>
      <c r="N2067" s="98">
        <f>'Activity data'!J489*'Emission factors'!$B$39*'Emission factors'!$C$39</f>
        <v>150959.76597809998</v>
      </c>
      <c r="O2067" s="98">
        <f>'Activity data'!K489*'Emission factors'!$B$39*'Emission factors'!$C$39</f>
        <v>146008.68826290002</v>
      </c>
      <c r="P2067" s="98">
        <f>'Activity data'!L489*'Emission factors'!$B$39*'Emission factors'!$C$39</f>
        <v>141734.26770299999</v>
      </c>
      <c r="Q2067" s="98">
        <f>'Activity data'!M489*'Emission factors'!$B$39*'Emission factors'!$C$39</f>
        <v>108835.70478150001</v>
      </c>
      <c r="R2067" s="98">
        <f>'Activity data'!N489*'Emission factors'!$B$39*'Emission factors'!$C$39</f>
        <v>84094.834109700008</v>
      </c>
      <c r="S2067" s="98">
        <f>'Activity data'!O489*'Emission factors'!$B$39*'Emission factors'!$C$39</f>
        <v>65987.905590599999</v>
      </c>
      <c r="T2067" s="98">
        <f>'Activity data'!P489*'Emission factors'!$B$39*'Emission factors'!$C$39</f>
        <v>60583.741720950013</v>
      </c>
      <c r="U2067" s="98">
        <f>'Activity data'!Q489*'Emission factors'!$B$39*'Emission factors'!$C$39</f>
        <v>60230.04494970003</v>
      </c>
    </row>
    <row r="2068" spans="1:21" x14ac:dyDescent="0.25">
      <c r="A2068" s="92" t="s">
        <v>11</v>
      </c>
      <c r="B2068" s="92" t="s">
        <v>12</v>
      </c>
      <c r="C2068" s="92" t="s">
        <v>32</v>
      </c>
      <c r="D2068" s="92" t="s">
        <v>32</v>
      </c>
      <c r="E2068" s="92" t="s">
        <v>36</v>
      </c>
      <c r="F2068" s="92" t="s">
        <v>34</v>
      </c>
      <c r="G2068" s="92" t="s">
        <v>97</v>
      </c>
      <c r="H2068" s="92" t="s">
        <v>16</v>
      </c>
      <c r="I2068" s="89" t="s">
        <v>194</v>
      </c>
      <c r="L2068" s="98">
        <f>'Activity data'!H490*'Emission factors'!$B$39*'Emission factors'!$C$39</f>
        <v>428316.57076484995</v>
      </c>
      <c r="M2068" s="98">
        <f>'Activity data'!I490*'Emission factors'!$B$39*'Emission factors'!$C$39</f>
        <v>283113.01996020001</v>
      </c>
      <c r="N2068" s="98">
        <f>'Activity data'!J490*'Emission factors'!$B$39*'Emission factors'!$C$39</f>
        <v>228123.91480755</v>
      </c>
      <c r="O2068" s="98">
        <f>'Activity data'!K490*'Emission factors'!$B$39*'Emission factors'!$C$39</f>
        <v>225187.43249159996</v>
      </c>
      <c r="P2068" s="98">
        <f>'Activity data'!L490*'Emission factors'!$B$39*'Emission factors'!$C$39</f>
        <v>223815.46692554999</v>
      </c>
      <c r="Q2068" s="98">
        <f>'Activity data'!M490*'Emission factors'!$B$39*'Emission factors'!$C$39</f>
        <v>221848.13344545002</v>
      </c>
      <c r="R2068" s="98">
        <f>'Activity data'!N490*'Emission factors'!$B$39*'Emission factors'!$C$39</f>
        <v>224688.81648899996</v>
      </c>
      <c r="S2068" s="98">
        <f>'Activity data'!O490*'Emission factors'!$B$39*'Emission factors'!$C$39</f>
        <v>227807.89845359998</v>
      </c>
      <c r="T2068" s="98">
        <f>'Activity data'!P490*'Emission factors'!$B$39*'Emission factors'!$C$39</f>
        <v>229932.65356844992</v>
      </c>
      <c r="U2068" s="98">
        <f>'Activity data'!Q490*'Emission factors'!$B$39*'Emission factors'!$C$39</f>
        <v>216349.09932329998</v>
      </c>
    </row>
    <row r="2069" spans="1:21" x14ac:dyDescent="0.25">
      <c r="A2069" s="92" t="s">
        <v>11</v>
      </c>
      <c r="B2069" s="92" t="s">
        <v>12</v>
      </c>
      <c r="C2069" s="92" t="s">
        <v>32</v>
      </c>
      <c r="D2069" s="92" t="s">
        <v>32</v>
      </c>
      <c r="E2069" s="92" t="s">
        <v>36</v>
      </c>
      <c r="F2069" s="92" t="s">
        <v>34</v>
      </c>
      <c r="G2069" s="92" t="s">
        <v>97</v>
      </c>
      <c r="H2069" s="92" t="s">
        <v>16</v>
      </c>
      <c r="I2069" s="89" t="s">
        <v>195</v>
      </c>
      <c r="L2069" s="98">
        <f>'Activity data'!H491*'Emission factors'!$B$39*'Emission factors'!$C$39</f>
        <v>665757.18525870005</v>
      </c>
      <c r="M2069" s="98">
        <f>'Activity data'!I491*'Emission factors'!$B$39*'Emission factors'!$C$39</f>
        <v>663683.99074829987</v>
      </c>
      <c r="N2069" s="98">
        <f>'Activity data'!J491*'Emission factors'!$B$39*'Emission factors'!$C$39</f>
        <v>664075.84031984978</v>
      </c>
      <c r="O2069" s="98">
        <f>'Activity data'!K491*'Emission factors'!$B$39*'Emission factors'!$C$39</f>
        <v>664117.0478635499</v>
      </c>
      <c r="P2069" s="98">
        <f>'Activity data'!L491*'Emission factors'!$B$39*'Emission factors'!$C$39</f>
        <v>663243.30464759993</v>
      </c>
      <c r="Q2069" s="98">
        <f>'Activity data'!M491*'Emission factors'!$B$39*'Emission factors'!$C$39</f>
        <v>659557.85121209989</v>
      </c>
      <c r="R2069" s="98">
        <f>'Activity data'!N491*'Emission factors'!$B$39*'Emission factors'!$C$39</f>
        <v>659409.38123520021</v>
      </c>
      <c r="S2069" s="98">
        <f>'Activity data'!O491*'Emission factors'!$B$39*'Emission factors'!$C$39</f>
        <v>658459.11197324982</v>
      </c>
      <c r="T2069" s="98">
        <f>'Activity data'!P491*'Emission factors'!$B$39*'Emission factors'!$C$39</f>
        <v>654917.80621020007</v>
      </c>
      <c r="U2069" s="98">
        <f>'Activity data'!Q491*'Emission factors'!$B$39*'Emission factors'!$C$39</f>
        <v>654798.81293250003</v>
      </c>
    </row>
    <row r="2070" spans="1:21" x14ac:dyDescent="0.25">
      <c r="A2070" s="92" t="s">
        <v>11</v>
      </c>
      <c r="B2070" s="92" t="s">
        <v>12</v>
      </c>
      <c r="C2070" s="92" t="s">
        <v>32</v>
      </c>
      <c r="D2070" s="92" t="s">
        <v>32</v>
      </c>
      <c r="E2070" s="92" t="s">
        <v>36</v>
      </c>
      <c r="F2070" s="92" t="s">
        <v>34</v>
      </c>
      <c r="G2070" s="92" t="s">
        <v>97</v>
      </c>
      <c r="H2070" s="92" t="s">
        <v>16</v>
      </c>
      <c r="I2070" s="89" t="s">
        <v>209</v>
      </c>
      <c r="L2070" s="98">
        <f>'Activity data'!H492*'Emission factors'!$B$39*'Emission factors'!$C$39</f>
        <v>1464423.9333016502</v>
      </c>
      <c r="M2070" s="98">
        <f>'Activity data'!I492*'Emission factors'!$B$39*'Emission factors'!$C$39</f>
        <v>1459874.0268492003</v>
      </c>
      <c r="N2070" s="98">
        <f>'Activity data'!J492*'Emission factors'!$B$39*'Emission factors'!$C$39</f>
        <v>1455504.5943218996</v>
      </c>
      <c r="O2070" s="98">
        <f>'Activity data'!K492*'Emission factors'!$B$39*'Emission factors'!$C$39</f>
        <v>1453089.0402322502</v>
      </c>
      <c r="P2070" s="98">
        <f>'Activity data'!L492*'Emission factors'!$B$39*'Emission factors'!$C$39</f>
        <v>1461617.0177695502</v>
      </c>
      <c r="Q2070" s="98">
        <f>'Activity data'!M492*'Emission factors'!$B$39*'Emission factors'!$C$39</f>
        <v>1400544.8005343999</v>
      </c>
      <c r="R2070" s="98">
        <f>'Activity data'!N492*'Emission factors'!$B$39*'Emission factors'!$C$39</f>
        <v>1336471.7624187004</v>
      </c>
      <c r="S2070" s="98">
        <f>'Activity data'!O492*'Emission factors'!$B$39*'Emission factors'!$C$39</f>
        <v>1291638.0257305498</v>
      </c>
      <c r="T2070" s="98">
        <f>'Activity data'!P492*'Emission factors'!$B$39*'Emission factors'!$C$39</f>
        <v>1280639.5874528999</v>
      </c>
      <c r="U2070" s="98">
        <f>'Activity data'!Q492*'Emission factors'!$B$39*'Emission factors'!$C$39</f>
        <v>1247101.7328714</v>
      </c>
    </row>
    <row r="2071" spans="1:21" x14ac:dyDescent="0.25">
      <c r="A2071" s="92" t="s">
        <v>11</v>
      </c>
      <c r="B2071" s="92" t="s">
        <v>12</v>
      </c>
      <c r="C2071" s="92" t="s">
        <v>32</v>
      </c>
      <c r="D2071" s="92" t="s">
        <v>32</v>
      </c>
      <c r="E2071" s="92" t="s">
        <v>36</v>
      </c>
      <c r="F2071" s="92" t="s">
        <v>34</v>
      </c>
      <c r="G2071" s="92" t="s">
        <v>97</v>
      </c>
      <c r="H2071" s="92" t="s">
        <v>16</v>
      </c>
      <c r="I2071" s="89" t="s">
        <v>208</v>
      </c>
      <c r="L2071" s="98">
        <f>'Activity data'!H493*'Emission factors'!$B$39*'Emission factors'!$C$39</f>
        <v>687803.75650560029</v>
      </c>
      <c r="M2071" s="98">
        <f>'Activity data'!I493*'Emission factors'!$B$39*'Emission factors'!$C$39</f>
        <v>681722.99846505013</v>
      </c>
      <c r="N2071" s="98">
        <f>'Activity data'!J493*'Emission factors'!$B$39*'Emission factors'!$C$39</f>
        <v>681468.46275854995</v>
      </c>
      <c r="O2071" s="98">
        <f>'Activity data'!K493*'Emission factors'!$B$39*'Emission factors'!$C$39</f>
        <v>681272.84895825002</v>
      </c>
      <c r="P2071" s="98">
        <f>'Activity data'!L493*'Emission factors'!$B$39*'Emission factors'!$C$39</f>
        <v>681169.45219260012</v>
      </c>
      <c r="Q2071" s="98">
        <f>'Activity data'!M493*'Emission factors'!$B$39*'Emission factors'!$C$39</f>
        <v>584017.78662884992</v>
      </c>
      <c r="R2071" s="98">
        <f>'Activity data'!N493*'Emission factors'!$B$39*'Emission factors'!$C$39</f>
        <v>500226.29326259997</v>
      </c>
      <c r="S2071" s="98">
        <f>'Activity data'!O493*'Emission factors'!$B$39*'Emission factors'!$C$39</f>
        <v>350884.24223325</v>
      </c>
      <c r="T2071" s="98">
        <f>'Activity data'!P493*'Emission factors'!$B$39*'Emission factors'!$C$39</f>
        <v>297618.95712420007</v>
      </c>
      <c r="U2071" s="98">
        <f>'Activity data'!Q493*'Emission factors'!$B$39*'Emission factors'!$C$39</f>
        <v>294536.15417399991</v>
      </c>
    </row>
    <row r="2072" spans="1:21" x14ac:dyDescent="0.25">
      <c r="A2072" s="92" t="s">
        <v>11</v>
      </c>
      <c r="B2072" s="92" t="s">
        <v>12</v>
      </c>
      <c r="C2072" s="92" t="s">
        <v>32</v>
      </c>
      <c r="D2072" s="92" t="s">
        <v>32</v>
      </c>
      <c r="E2072" s="92" t="s">
        <v>36</v>
      </c>
      <c r="F2072" s="92" t="s">
        <v>34</v>
      </c>
      <c r="G2072" s="92" t="s">
        <v>97</v>
      </c>
      <c r="H2072" s="92" t="s">
        <v>16</v>
      </c>
      <c r="I2072" s="89" t="s">
        <v>226</v>
      </c>
      <c r="L2072" s="98">
        <f>'Activity data'!H494*'Emission factors'!$B$39*'Emission factors'!$C$39</f>
        <v>1507.2009458999999</v>
      </c>
      <c r="M2072" s="98">
        <f>'Activity data'!I494*'Emission factors'!$B$39*'Emission factors'!$C$39</f>
        <v>2448.3138507000003</v>
      </c>
      <c r="N2072" s="98">
        <f>'Activity data'!J494*'Emission factors'!$B$39*'Emission factors'!$C$39</f>
        <v>1823.3590147500001</v>
      </c>
      <c r="O2072" s="98">
        <f>'Activity data'!K494*'Emission factors'!$B$39*'Emission factors'!$C$39</f>
        <v>2058.63724095</v>
      </c>
      <c r="P2072" s="98">
        <f>'Activity data'!L494*'Emission factors'!$B$39*'Emission factors'!$C$39</f>
        <v>2433.5912472</v>
      </c>
      <c r="Q2072" s="98">
        <f>'Activity data'!M494*'Emission factors'!$B$39*'Emission factors'!$C$39</f>
        <v>2499.7799785499997</v>
      </c>
      <c r="R2072" s="98">
        <f>'Activity data'!N494*'Emission factors'!$B$39*'Emission factors'!$C$39</f>
        <v>2455.6672793999996</v>
      </c>
      <c r="S2072" s="98">
        <f>'Activity data'!O494*'Emission factors'!$B$39*'Emission factors'!$C$39</f>
        <v>2440.9604219999997</v>
      </c>
      <c r="T2072" s="98">
        <f>'Activity data'!P494*'Emission factors'!$B$39*'Emission factors'!$C$39</f>
        <v>2462.9734698000007</v>
      </c>
      <c r="U2072" s="98">
        <f>'Activity data'!Q494*'Emission factors'!$B$39*'Emission factors'!$C$39</f>
        <v>2470.3347715500004</v>
      </c>
    </row>
    <row r="2073" spans="1:21" x14ac:dyDescent="0.25">
      <c r="A2073" s="92" t="s">
        <v>11</v>
      </c>
      <c r="B2073" s="92" t="s">
        <v>12</v>
      </c>
      <c r="C2073" s="92" t="s">
        <v>32</v>
      </c>
      <c r="D2073" s="92" t="s">
        <v>32</v>
      </c>
      <c r="E2073" s="92" t="s">
        <v>36</v>
      </c>
      <c r="F2073" s="92" t="s">
        <v>34</v>
      </c>
      <c r="G2073" s="92" t="s">
        <v>97</v>
      </c>
      <c r="H2073" s="92" t="s">
        <v>16</v>
      </c>
      <c r="I2073" s="89" t="s">
        <v>196</v>
      </c>
      <c r="L2073" s="98">
        <f>'Activity data'!H495*'Emission factors'!$B$39*'Emission factors'!$C$39</f>
        <v>1546142.3974915498</v>
      </c>
      <c r="M2073" s="98">
        <f>'Activity data'!I495*'Emission factors'!$B$39*'Emission factors'!$C$39</f>
        <v>1542506.05614195</v>
      </c>
      <c r="N2073" s="98">
        <f>'Activity data'!J495*'Emission factors'!$B$39*'Emission factors'!$C$39</f>
        <v>1531593.0089646003</v>
      </c>
      <c r="O2073" s="98">
        <f>'Activity data'!K495*'Emission factors'!$B$39*'Emission factors'!$C$39</f>
        <v>1533530.3933625</v>
      </c>
      <c r="P2073" s="98">
        <f>'Activity data'!L495*'Emission factors'!$B$39*'Emission factors'!$C$39</f>
        <v>1564379.5698768003</v>
      </c>
      <c r="Q2073" s="98">
        <f>'Activity data'!M495*'Emission factors'!$B$39*'Emission factors'!$C$39</f>
        <v>1514911.3623061499</v>
      </c>
      <c r="R2073" s="98">
        <f>'Activity data'!N495*'Emission factors'!$B$39*'Emission factors'!$C$39</f>
        <v>1523429.4985309499</v>
      </c>
      <c r="S2073" s="98">
        <f>'Activity data'!O495*'Emission factors'!$B$39*'Emission factors'!$C$39</f>
        <v>1533200.67790155</v>
      </c>
      <c r="T2073" s="98">
        <f>'Activity data'!P495*'Emission factors'!$B$39*'Emission factors'!$C$39</f>
        <v>1519153.9993632003</v>
      </c>
      <c r="U2073" s="98">
        <f>'Activity data'!Q495*'Emission factors'!$B$39*'Emission factors'!$C$39</f>
        <v>1457885.0818468502</v>
      </c>
    </row>
    <row r="2074" spans="1:21" x14ac:dyDescent="0.25">
      <c r="A2074" s="92" t="s">
        <v>11</v>
      </c>
      <c r="B2074" s="92" t="s">
        <v>12</v>
      </c>
      <c r="C2074" s="92" t="s">
        <v>32</v>
      </c>
      <c r="D2074" s="92" t="s">
        <v>32</v>
      </c>
      <c r="E2074" s="92" t="s">
        <v>36</v>
      </c>
      <c r="F2074" s="92" t="s">
        <v>34</v>
      </c>
      <c r="G2074" s="92" t="s">
        <v>97</v>
      </c>
      <c r="H2074" s="92" t="s">
        <v>16</v>
      </c>
      <c r="I2074" s="89" t="s">
        <v>197</v>
      </c>
      <c r="L2074" s="98">
        <f>'Activity data'!H496*'Emission factors'!$B$39*'Emission factors'!$C$39</f>
        <v>4037436.5508139515</v>
      </c>
      <c r="M2074" s="98">
        <f>'Activity data'!I496*'Emission factors'!$B$39*'Emission factors'!$C$39</f>
        <v>4036591.1348319012</v>
      </c>
      <c r="N2074" s="98">
        <f>'Activity data'!J496*'Emission factors'!$B$39*'Emission factors'!$C$39</f>
        <v>4020380.3201825996</v>
      </c>
      <c r="O2074" s="98">
        <f>'Activity data'!K496*'Emission factors'!$B$39*'Emission factors'!$C$39</f>
        <v>4018425.4261214989</v>
      </c>
      <c r="P2074" s="98">
        <f>'Activity data'!L496*'Emission factors'!$B$39*'Emission factors'!$C$39</f>
        <v>4019523.3229439999</v>
      </c>
      <c r="Q2074" s="98">
        <f>'Activity data'!M496*'Emission factors'!$B$39*'Emission factors'!$C$39</f>
        <v>3877296.2574223499</v>
      </c>
      <c r="R2074" s="98">
        <f>'Activity data'!N496*'Emission factors'!$B$39*'Emission factors'!$C$39</f>
        <v>3268094.386771949</v>
      </c>
      <c r="S2074" s="98">
        <f>'Activity data'!O496*'Emission factors'!$B$39*'Emission factors'!$C$39</f>
        <v>2507268.4851688491</v>
      </c>
      <c r="T2074" s="98">
        <f>'Activity data'!P496*'Emission factors'!$B$39*'Emission factors'!$C$39</f>
        <v>1921015.3506917993</v>
      </c>
      <c r="U2074" s="98">
        <f>'Activity data'!Q496*'Emission factors'!$B$39*'Emission factors'!$C$39</f>
        <v>1725807.6501838497</v>
      </c>
    </row>
    <row r="2075" spans="1:21" x14ac:dyDescent="0.25">
      <c r="A2075" s="92" t="s">
        <v>11</v>
      </c>
      <c r="B2075" s="92" t="s">
        <v>12</v>
      </c>
      <c r="C2075" s="92" t="s">
        <v>32</v>
      </c>
      <c r="D2075" s="92" t="s">
        <v>32</v>
      </c>
      <c r="E2075" s="92" t="s">
        <v>36</v>
      </c>
      <c r="F2075" s="92" t="s">
        <v>34</v>
      </c>
      <c r="G2075" s="92" t="s">
        <v>97</v>
      </c>
      <c r="H2075" s="92" t="s">
        <v>16</v>
      </c>
      <c r="I2075" s="89" t="s">
        <v>229</v>
      </c>
      <c r="L2075" s="98">
        <f>'Activity data'!H497*'Emission factors'!$B$39*'Emission factors'!$C$39</f>
        <v>66687.544178849988</v>
      </c>
      <c r="M2075" s="98">
        <f>'Activity data'!I497*'Emission factors'!$B$39*'Emission factors'!$C$39</f>
        <v>61716.453170550005</v>
      </c>
      <c r="N2075" s="98">
        <f>'Activity data'!J497*'Emission factors'!$B$39*'Emission factors'!$C$39</f>
        <v>60846.20558880001</v>
      </c>
      <c r="O2075" s="98">
        <f>'Activity data'!K497*'Emission factors'!$B$39*'Emission factors'!$C$39</f>
        <v>61578.910987050003</v>
      </c>
      <c r="P2075" s="98">
        <f>'Activity data'!L497*'Emission factors'!$B$39*'Emission factors'!$C$39</f>
        <v>62036.476906949996</v>
      </c>
      <c r="Q2075" s="98">
        <f>'Activity data'!M497*'Emission factors'!$B$39*'Emission factors'!$C$39</f>
        <v>40583.848552050003</v>
      </c>
      <c r="R2075" s="98">
        <f>'Activity data'!N497*'Emission factors'!$B$39*'Emission factors'!$C$39</f>
        <v>48642.608055450008</v>
      </c>
      <c r="S2075" s="98">
        <f>'Activity data'!O497*'Emission factors'!$B$39*'Emission factors'!$C$39</f>
        <v>59284.074373049989</v>
      </c>
      <c r="T2075" s="98">
        <f>'Activity data'!P497*'Emission factors'!$B$39*'Emission factors'!$C$39</f>
        <v>61168.961273549998</v>
      </c>
      <c r="U2075" s="98">
        <f>'Activity data'!Q497*'Emission factors'!$B$39*'Emission factors'!$C$39</f>
        <v>60951.735950999995</v>
      </c>
    </row>
    <row r="2076" spans="1:21" x14ac:dyDescent="0.25">
      <c r="A2076" s="92" t="s">
        <v>11</v>
      </c>
      <c r="B2076" s="92" t="s">
        <v>12</v>
      </c>
      <c r="C2076" s="92" t="s">
        <v>32</v>
      </c>
      <c r="D2076" s="92" t="s">
        <v>32</v>
      </c>
      <c r="E2076" s="92" t="s">
        <v>36</v>
      </c>
      <c r="F2076" s="92" t="s">
        <v>34</v>
      </c>
      <c r="G2076" s="92" t="s">
        <v>97</v>
      </c>
      <c r="H2076" s="92" t="s">
        <v>16</v>
      </c>
      <c r="I2076" s="89" t="s">
        <v>198</v>
      </c>
      <c r="L2076" s="98">
        <f>'Activity data'!H498*'Emission factors'!$B$39*'Emission factors'!$C$39</f>
        <v>64445.433380700008</v>
      </c>
      <c r="M2076" s="98">
        <f>'Activity data'!I498*'Emission factors'!$B$39*'Emission factors'!$C$39</f>
        <v>64255.716494849992</v>
      </c>
      <c r="N2076" s="98">
        <f>'Activity data'!J498*'Emission factors'!$B$39*'Emission factors'!$C$39</f>
        <v>65393.624157450009</v>
      </c>
      <c r="O2076" s="98">
        <f>'Activity data'!K498*'Emission factors'!$B$39*'Emission factors'!$C$39</f>
        <v>64434.899239799997</v>
      </c>
      <c r="P2076" s="98">
        <f>'Activity data'!L498*'Emission factors'!$B$39*'Emission factors'!$C$39</f>
        <v>63978.207228450003</v>
      </c>
      <c r="Q2076" s="98">
        <f>'Activity data'!M498*'Emission factors'!$B$39*'Emission factors'!$C$39</f>
        <v>63804.527745450003</v>
      </c>
      <c r="R2076" s="98">
        <f>'Activity data'!N498*'Emission factors'!$B$39*'Emission factors'!$C$39</f>
        <v>63533.285426850001</v>
      </c>
      <c r="S2076" s="98">
        <f>'Activity data'!O498*'Emission factors'!$B$39*'Emission factors'!$C$39</f>
        <v>63549.716482200005</v>
      </c>
      <c r="T2076" s="98">
        <f>'Activity data'!P498*'Emission factors'!$B$39*'Emission factors'!$C$39</f>
        <v>63579.1774353</v>
      </c>
      <c r="U2076" s="98">
        <f>'Activity data'!Q498*'Emission factors'!$B$39*'Emission factors'!$C$39</f>
        <v>63559.093284749986</v>
      </c>
    </row>
    <row r="2077" spans="1:21" x14ac:dyDescent="0.25">
      <c r="A2077" s="92" t="s">
        <v>11</v>
      </c>
      <c r="B2077" s="92" t="s">
        <v>12</v>
      </c>
      <c r="C2077" s="92" t="s">
        <v>32</v>
      </c>
      <c r="D2077" s="92" t="s">
        <v>32</v>
      </c>
      <c r="E2077" s="92" t="s">
        <v>36</v>
      </c>
      <c r="F2077" s="92" t="s">
        <v>34</v>
      </c>
      <c r="G2077" s="92" t="s">
        <v>97</v>
      </c>
      <c r="H2077" s="92" t="s">
        <v>16</v>
      </c>
      <c r="I2077" s="89" t="s">
        <v>231</v>
      </c>
      <c r="L2077" s="98">
        <f>'Activity data'!H499*'Emission factors'!$B$39*'Emission factors'!$C$39</f>
        <v>20783.83637655</v>
      </c>
      <c r="M2077" s="98">
        <f>'Activity data'!I499*'Emission factors'!$B$39*'Emission factors'!$C$39</f>
        <v>19778.778559649996</v>
      </c>
      <c r="N2077" s="98">
        <f>'Activity data'!J499*'Emission factors'!$B$39*'Emission factors'!$C$39</f>
        <v>19548.869753549992</v>
      </c>
      <c r="O2077" s="98">
        <f>'Activity data'!K499*'Emission factors'!$B$39*'Emission factors'!$C$39</f>
        <v>19517.070504599997</v>
      </c>
      <c r="P2077" s="98">
        <f>'Activity data'!L499*'Emission factors'!$B$39*'Emission factors'!$C$39</f>
        <v>19372.726005899996</v>
      </c>
      <c r="Q2077" s="98">
        <f>'Activity data'!M499*'Emission factors'!$B$39*'Emission factors'!$C$39</f>
        <v>19230.334023600004</v>
      </c>
      <c r="R2077" s="98">
        <f>'Activity data'!N499*'Emission factors'!$B$39*'Emission factors'!$C$39</f>
        <v>19157.413834499996</v>
      </c>
      <c r="S2077" s="98">
        <f>'Activity data'!O499*'Emission factors'!$B$39*'Emission factors'!$C$39</f>
        <v>19099.924823399997</v>
      </c>
      <c r="T2077" s="98">
        <f>'Activity data'!P499*'Emission factors'!$B$39*'Emission factors'!$C$39</f>
        <v>19085.273077349997</v>
      </c>
      <c r="U2077" s="98">
        <f>'Activity data'!Q499*'Emission factors'!$B$39*'Emission factors'!$C$39</f>
        <v>18401.813606850003</v>
      </c>
    </row>
    <row r="2078" spans="1:21" x14ac:dyDescent="0.25">
      <c r="A2078" s="92" t="s">
        <v>11</v>
      </c>
      <c r="B2078" s="92" t="s">
        <v>12</v>
      </c>
      <c r="C2078" s="92" t="s">
        <v>32</v>
      </c>
      <c r="D2078" s="92" t="s">
        <v>32</v>
      </c>
      <c r="E2078" s="92" t="s">
        <v>36</v>
      </c>
      <c r="F2078" s="92" t="s">
        <v>34</v>
      </c>
      <c r="G2078" s="92" t="s">
        <v>97</v>
      </c>
      <c r="H2078" s="92" t="s">
        <v>16</v>
      </c>
      <c r="I2078" s="89" t="s">
        <v>230</v>
      </c>
      <c r="L2078" s="98">
        <f>'Activity data'!H500*'Emission factors'!$B$39*'Emission factors'!$C$39</f>
        <v>42842.335294200013</v>
      </c>
      <c r="M2078" s="98">
        <f>'Activity data'!I500*'Emission factors'!$B$39*'Emission factors'!$C$39</f>
        <v>42823.975341600009</v>
      </c>
      <c r="N2078" s="98">
        <f>'Activity data'!J500*'Emission factors'!$B$39*'Emission factors'!$C$39</f>
        <v>42088.427772300012</v>
      </c>
      <c r="O2078" s="98">
        <f>'Activity data'!K500*'Emission factors'!$B$39*'Emission factors'!$C$39</f>
        <v>41891.774729400007</v>
      </c>
      <c r="P2078" s="98">
        <f>'Activity data'!L500*'Emission factors'!$B$39*'Emission factors'!$C$39</f>
        <v>41913.74841195</v>
      </c>
      <c r="Q2078" s="98">
        <f>'Activity data'!M500*'Emission factors'!$B$39*'Emission factors'!$C$39</f>
        <v>41887.680743400015</v>
      </c>
      <c r="R2078" s="98">
        <f>'Activity data'!N500*'Emission factors'!$B$39*'Emission factors'!$C$39</f>
        <v>41900.781498599994</v>
      </c>
      <c r="S2078" s="98">
        <f>'Activity data'!O500*'Emission factors'!$B$39*'Emission factors'!$C$39</f>
        <v>41886.066768150005</v>
      </c>
      <c r="T2078" s="98">
        <f>'Activity data'!P500*'Emission factors'!$B$39*'Emission factors'!$C$39</f>
        <v>41856.873498750007</v>
      </c>
      <c r="U2078" s="98">
        <f>'Activity data'!Q500*'Emission factors'!$B$39*'Emission factors'!$C$39</f>
        <v>41871.170957549999</v>
      </c>
    </row>
    <row r="2079" spans="1:21" x14ac:dyDescent="0.25">
      <c r="A2079" s="92" t="s">
        <v>11</v>
      </c>
      <c r="B2079" s="92" t="s">
        <v>12</v>
      </c>
      <c r="C2079" s="92" t="s">
        <v>32</v>
      </c>
      <c r="D2079" s="92" t="s">
        <v>32</v>
      </c>
      <c r="E2079" s="92" t="s">
        <v>36</v>
      </c>
      <c r="F2079" s="92" t="s">
        <v>34</v>
      </c>
      <c r="G2079" s="92" t="s">
        <v>97</v>
      </c>
      <c r="H2079" s="92" t="s">
        <v>16</v>
      </c>
      <c r="I2079" s="88" t="s">
        <v>232</v>
      </c>
      <c r="L2079" s="98">
        <f>'Activity data'!H501*'Emission factors'!$B$39*'Emission factors'!$C$39</f>
        <v>985180.4756274001</v>
      </c>
      <c r="M2079" s="98">
        <f>'Activity data'!I501*'Emission factors'!$B$39*'Emission factors'!$C$39</f>
        <v>991550.10374549998</v>
      </c>
      <c r="N2079" s="98">
        <f>'Activity data'!J501*'Emission factors'!$B$39*'Emission factors'!$C$39</f>
        <v>984353.50620149984</v>
      </c>
      <c r="O2079" s="98">
        <f>'Activity data'!K501*'Emission factors'!$B$39*'Emission factors'!$C$39</f>
        <v>1010009.57957055</v>
      </c>
      <c r="P2079" s="98">
        <f>'Activity data'!L501*'Emission factors'!$B$39*'Emission factors'!$C$39</f>
        <v>992126.72592749994</v>
      </c>
      <c r="Q2079" s="98">
        <f>'Activity data'!M501*'Emission factors'!$B$39*'Emission factors'!$C$39</f>
        <v>981804.72435974982</v>
      </c>
      <c r="R2079" s="98">
        <f>'Activity data'!N501*'Emission factors'!$B$39*'Emission factors'!$C$39</f>
        <v>979067.09166764992</v>
      </c>
      <c r="S2079" s="98">
        <f>'Activity data'!O501*'Emission factors'!$B$39*'Emission factors'!$C$39</f>
        <v>975118.03277205001</v>
      </c>
      <c r="T2079" s="98">
        <f>'Activity data'!P501*'Emission factors'!$B$39*'Emission factors'!$C$39</f>
        <v>974202.53089890012</v>
      </c>
      <c r="U2079" s="98">
        <f>'Activity data'!Q501*'Emission factors'!$B$39*'Emission factors'!$C$39</f>
        <v>971648.97011579981</v>
      </c>
    </row>
    <row r="2080" spans="1:21" x14ac:dyDescent="0.25">
      <c r="A2080" s="92" t="s">
        <v>11</v>
      </c>
      <c r="B2080" s="92" t="s">
        <v>12</v>
      </c>
      <c r="C2080" s="92" t="s">
        <v>32</v>
      </c>
      <c r="D2080" s="92" t="s">
        <v>32</v>
      </c>
      <c r="E2080" s="92" t="s">
        <v>36</v>
      </c>
      <c r="F2080" s="92" t="s">
        <v>34</v>
      </c>
      <c r="G2080" s="92" t="s">
        <v>97</v>
      </c>
      <c r="H2080" s="92" t="s">
        <v>16</v>
      </c>
      <c r="I2080" s="89" t="s">
        <v>225</v>
      </c>
      <c r="L2080" s="98">
        <f>'Activity data'!H502*'Emission factors'!$B$39*'Emission factors'!$C$39</f>
        <v>42565.24329944999</v>
      </c>
      <c r="M2080" s="98">
        <f>'Activity data'!I502*'Emission factors'!$B$39*'Emission factors'!$C$39</f>
        <v>39680.691621299993</v>
      </c>
      <c r="N2080" s="98">
        <f>'Activity data'!J502*'Emission factors'!$B$39*'Emission factors'!$C$39</f>
        <v>38642.480390850003</v>
      </c>
      <c r="O2080" s="98">
        <f>'Activity data'!K502*'Emission factors'!$B$39*'Emission factors'!$C$39</f>
        <v>38906.644837499996</v>
      </c>
      <c r="P2080" s="98">
        <f>'Activity data'!L502*'Emission factors'!$B$39*'Emission factors'!$C$39</f>
        <v>38686.309660200001</v>
      </c>
      <c r="Q2080" s="98">
        <f>'Activity data'!M502*'Emission factors'!$B$39*'Emission factors'!$C$39</f>
        <v>38495.285848050007</v>
      </c>
      <c r="R2080" s="98">
        <f>'Activity data'!N502*'Emission factors'!$B$39*'Emission factors'!$C$39</f>
        <v>28408.153107900009</v>
      </c>
      <c r="S2080" s="98">
        <f>'Activity data'!O502*'Emission factors'!$B$39*'Emission factors'!$C$39</f>
        <v>14468.737002749998</v>
      </c>
      <c r="T2080" s="98">
        <f>'Activity data'!P502*'Emission factors'!$B$39*'Emission factors'!$C$39</f>
        <v>10851.739737</v>
      </c>
      <c r="U2080" s="98">
        <f>'Activity data'!Q502*'Emission factors'!$B$39*'Emission factors'!$C$39</f>
        <v>10513.828431</v>
      </c>
    </row>
    <row r="2081" spans="1:21" x14ac:dyDescent="0.25">
      <c r="A2081" s="92" t="s">
        <v>11</v>
      </c>
      <c r="B2081" s="92" t="s">
        <v>12</v>
      </c>
      <c r="C2081" s="92" t="s">
        <v>32</v>
      </c>
      <c r="D2081" s="92" t="s">
        <v>32</v>
      </c>
      <c r="E2081" s="92" t="s">
        <v>36</v>
      </c>
      <c r="F2081" s="92" t="s">
        <v>34</v>
      </c>
      <c r="G2081" s="92" t="s">
        <v>97</v>
      </c>
      <c r="H2081" s="92" t="s">
        <v>16</v>
      </c>
      <c r="I2081" s="92" t="s">
        <v>205</v>
      </c>
      <c r="L2081" s="98">
        <f>'Activity data'!H503*'Emission factors'!$B$39*'Emission factors'!$C$39</f>
        <v>749847.31128450006</v>
      </c>
      <c r="M2081" s="98">
        <f>'Activity data'!I503*'Emission factors'!$B$39*'Emission factors'!$C$39</f>
        <v>744658.51469760004</v>
      </c>
      <c r="N2081" s="98">
        <f>'Activity data'!J503*'Emission factors'!$B$39*'Emission factors'!$C$39</f>
        <v>740834.33024805016</v>
      </c>
      <c r="O2081" s="98">
        <f>'Activity data'!K503*'Emission factors'!$B$39*'Emission factors'!$C$39</f>
        <v>737306.43228915008</v>
      </c>
      <c r="P2081" s="98">
        <f>'Activity data'!L503*'Emission factors'!$B$39*'Emission factors'!$C$39</f>
        <v>728866.38097425015</v>
      </c>
      <c r="Q2081" s="98">
        <f>'Activity data'!M503*'Emission factors'!$B$39*'Emission factors'!$C$39</f>
        <v>703839.26982359996</v>
      </c>
      <c r="R2081" s="98">
        <f>'Activity data'!N503*'Emission factors'!$B$39*'Emission factors'!$C$39</f>
        <v>673072.00452150009</v>
      </c>
      <c r="S2081" s="98">
        <f>'Activity data'!O503*'Emission factors'!$B$39*'Emission factors'!$C$39</f>
        <v>338591.97053775005</v>
      </c>
      <c r="T2081" s="98">
        <f>'Activity data'!P503*'Emission factors'!$B$39*'Emission factors'!$C$39</f>
        <v>215607.89890410009</v>
      </c>
      <c r="U2081" s="98">
        <f>'Activity data'!Q503*'Emission factors'!$B$39*'Emission factors'!$C$39</f>
        <v>215803.16629020002</v>
      </c>
    </row>
    <row r="2082" spans="1:21" x14ac:dyDescent="0.25">
      <c r="A2082" s="92" t="s">
        <v>11</v>
      </c>
      <c r="B2082" s="92" t="s">
        <v>12</v>
      </c>
      <c r="C2082" s="92" t="s">
        <v>32</v>
      </c>
      <c r="D2082" s="92" t="s">
        <v>32</v>
      </c>
      <c r="E2082" s="92" t="s">
        <v>36</v>
      </c>
      <c r="F2082" s="92" t="s">
        <v>34</v>
      </c>
      <c r="G2082" s="92" t="s">
        <v>97</v>
      </c>
      <c r="H2082" s="92" t="s">
        <v>16</v>
      </c>
      <c r="I2082" s="89" t="s">
        <v>204</v>
      </c>
      <c r="L2082" s="98">
        <f>'Activity data'!H504*'Emission factors'!$B$39*'Emission factors'!$C$39</f>
        <v>1248574.3947469499</v>
      </c>
      <c r="M2082" s="98">
        <f>'Activity data'!I504*'Emission factors'!$B$39*'Emission factors'!$C$39</f>
        <v>1255551.3341959505</v>
      </c>
      <c r="N2082" s="98">
        <f>'Activity data'!J504*'Emission factors'!$B$39*'Emission factors'!$C$39</f>
        <v>1260437.8056628504</v>
      </c>
      <c r="O2082" s="98">
        <f>'Activity data'!K504*'Emission factors'!$B$39*'Emission factors'!$C$39</f>
        <v>1255895.0636859003</v>
      </c>
      <c r="P2082" s="98">
        <f>'Activity data'!L504*'Emission factors'!$B$39*'Emission factors'!$C$39</f>
        <v>1253648.71718685</v>
      </c>
      <c r="Q2082" s="98">
        <f>'Activity data'!M504*'Emission factors'!$B$39*'Emission factors'!$C$39</f>
        <v>1252446.0064496999</v>
      </c>
      <c r="R2082" s="98">
        <f>'Activity data'!N504*'Emission factors'!$B$39*'Emission factors'!$C$39</f>
        <v>1250529.2179506</v>
      </c>
      <c r="S2082" s="98">
        <f>'Activity data'!O504*'Emission factors'!$B$39*'Emission factors'!$C$39</f>
        <v>1245465.3430480501</v>
      </c>
      <c r="T2082" s="98">
        <f>'Activity data'!P504*'Emission factors'!$B$39*'Emission factors'!$C$39</f>
        <v>1230452.9561967</v>
      </c>
      <c r="U2082" s="98">
        <f>'Activity data'!Q504*'Emission factors'!$B$39*'Emission factors'!$C$39</f>
        <v>1220242.5629857499</v>
      </c>
    </row>
    <row r="2083" spans="1:21" x14ac:dyDescent="0.25">
      <c r="A2083" s="92" t="s">
        <v>11</v>
      </c>
      <c r="B2083" s="92" t="s">
        <v>12</v>
      </c>
      <c r="C2083" s="92" t="s">
        <v>32</v>
      </c>
      <c r="D2083" s="92" t="s">
        <v>32</v>
      </c>
      <c r="E2083" s="92" t="s">
        <v>36</v>
      </c>
      <c r="F2083" s="92" t="s">
        <v>34</v>
      </c>
      <c r="G2083" s="92" t="s">
        <v>97</v>
      </c>
      <c r="H2083" s="92" t="s">
        <v>16</v>
      </c>
      <c r="I2083" s="89" t="s">
        <v>228</v>
      </c>
      <c r="L2083" s="98">
        <f>'Activity data'!H505*'Emission factors'!$B$39*'Emission factors'!$C$39</f>
        <v>34522.631421600003</v>
      </c>
      <c r="M2083" s="98">
        <f>'Activity data'!I505*'Emission factors'!$B$39*'Emission factors'!$C$39</f>
        <v>20372.044369350002</v>
      </c>
      <c r="N2083" s="98">
        <f>'Activity data'!J505*'Emission factors'!$B$39*'Emission factors'!$C$39</f>
        <v>17141.369794050002</v>
      </c>
      <c r="O2083" s="98">
        <f>'Activity data'!K505*'Emission factors'!$B$39*'Emission factors'!$C$39</f>
        <v>17497.727656200004</v>
      </c>
      <c r="P2083" s="98">
        <f>'Activity data'!L505*'Emission factors'!$B$39*'Emission factors'!$C$39</f>
        <v>17494.129672350005</v>
      </c>
      <c r="Q2083" s="98">
        <f>'Activity data'!M505*'Emission factors'!$B$39*'Emission factors'!$C$39</f>
        <v>16481.663315400005</v>
      </c>
      <c r="R2083" s="98">
        <f>'Activity data'!N505*'Emission factors'!$B$39*'Emission factors'!$C$39</f>
        <v>16658.066873700001</v>
      </c>
      <c r="S2083" s="98">
        <f>'Activity data'!O505*'Emission factors'!$B$39*'Emission factors'!$C$39</f>
        <v>15869.549424000003</v>
      </c>
      <c r="T2083" s="98">
        <f>'Activity data'!P505*'Emission factors'!$B$39*'Emission factors'!$C$39</f>
        <v>15549.769752150003</v>
      </c>
      <c r="U2083" s="98">
        <f>'Activity data'!Q505*'Emission factors'!$B$39*'Emission factors'!$C$39</f>
        <v>15555.233648850002</v>
      </c>
    </row>
    <row r="2084" spans="1:21" x14ac:dyDescent="0.25">
      <c r="A2084" s="92" t="s">
        <v>11</v>
      </c>
      <c r="B2084" s="92" t="s">
        <v>12</v>
      </c>
      <c r="C2084" s="92" t="s">
        <v>32</v>
      </c>
      <c r="D2084" s="92" t="s">
        <v>32</v>
      </c>
      <c r="E2084" s="92" t="s">
        <v>36</v>
      </c>
      <c r="F2084" s="92" t="s">
        <v>34</v>
      </c>
      <c r="G2084" s="92" t="s">
        <v>97</v>
      </c>
      <c r="H2084" s="92" t="s">
        <v>16</v>
      </c>
      <c r="I2084" s="89" t="s">
        <v>202</v>
      </c>
      <c r="L2084" s="98">
        <f>'Activity data'!H506*'Emission factors'!$B$39*'Emission factors'!$C$39</f>
        <v>1800998.7969371995</v>
      </c>
      <c r="M2084" s="98">
        <f>'Activity data'!I506*'Emission factors'!$B$39*'Emission factors'!$C$39</f>
        <v>1811928.9365060998</v>
      </c>
      <c r="N2084" s="98">
        <f>'Activity data'!J506*'Emission factors'!$B$39*'Emission factors'!$C$39</f>
        <v>1785056.7839609997</v>
      </c>
      <c r="O2084" s="98">
        <f>'Activity data'!K506*'Emission factors'!$B$39*'Emission factors'!$C$39</f>
        <v>1775338.2516757499</v>
      </c>
      <c r="P2084" s="98">
        <f>'Activity data'!L506*'Emission factors'!$B$39*'Emission factors'!$C$39</f>
        <v>1762352.3957674499</v>
      </c>
      <c r="Q2084" s="98">
        <f>'Activity data'!M506*'Emission factors'!$B$39*'Emission factors'!$C$39</f>
        <v>1612347.0402755998</v>
      </c>
      <c r="R2084" s="98">
        <f>'Activity data'!N506*'Emission factors'!$B$39*'Emission factors'!$C$39</f>
        <v>1405331.5362038999</v>
      </c>
      <c r="S2084" s="98">
        <f>'Activity data'!O506*'Emission factors'!$B$39*'Emission factors'!$C$39</f>
        <v>1224499.4896285504</v>
      </c>
      <c r="T2084" s="98">
        <f>'Activity data'!P506*'Emission factors'!$B$39*'Emission factors'!$C$39</f>
        <v>936387.42145949998</v>
      </c>
      <c r="U2084" s="98">
        <f>'Activity data'!Q506*'Emission factors'!$B$39*'Emission factors'!$C$39</f>
        <v>854546.03533994977</v>
      </c>
    </row>
    <row r="2085" spans="1:21" x14ac:dyDescent="0.25">
      <c r="A2085" s="92" t="s">
        <v>11</v>
      </c>
      <c r="B2085" s="92" t="s">
        <v>12</v>
      </c>
      <c r="C2085" s="92" t="s">
        <v>32</v>
      </c>
      <c r="D2085" s="92" t="s">
        <v>32</v>
      </c>
      <c r="E2085" s="92" t="s">
        <v>36</v>
      </c>
      <c r="F2085" s="92" t="s">
        <v>34</v>
      </c>
      <c r="G2085" s="92" t="s">
        <v>97</v>
      </c>
      <c r="H2085" s="92" t="s">
        <v>16</v>
      </c>
      <c r="I2085" s="89" t="s">
        <v>190</v>
      </c>
      <c r="L2085" s="98">
        <f>'Activity data'!H507*'Emission factors'!$B$39*'Emission factors'!$C$39</f>
        <v>0</v>
      </c>
      <c r="M2085" s="98">
        <f>'Activity data'!I507*'Emission factors'!$B$39*'Emission factors'!$C$39</f>
        <v>0</v>
      </c>
      <c r="N2085" s="98">
        <f>'Activity data'!J507*'Emission factors'!$B$39*'Emission factors'!$C$39</f>
        <v>0</v>
      </c>
      <c r="O2085" s="98">
        <f>'Activity data'!K507*'Emission factors'!$B$39*'Emission factors'!$C$39</f>
        <v>0</v>
      </c>
      <c r="P2085" s="98">
        <f>'Activity data'!L507*'Emission factors'!$B$39*'Emission factors'!$C$39</f>
        <v>0</v>
      </c>
      <c r="Q2085" s="98">
        <f>'Activity data'!M507*'Emission factors'!$B$39*'Emission factors'!$C$39</f>
        <v>0</v>
      </c>
      <c r="R2085" s="98">
        <f>'Activity data'!N507*'Emission factors'!$B$39*'Emission factors'!$C$39</f>
        <v>0</v>
      </c>
      <c r="S2085" s="98">
        <f>'Activity data'!O507*'Emission factors'!$B$39*'Emission factors'!$C$39</f>
        <v>0</v>
      </c>
      <c r="T2085" s="98">
        <f>'Activity data'!P507*'Emission factors'!$B$39*'Emission factors'!$C$39</f>
        <v>0</v>
      </c>
      <c r="U2085" s="98">
        <f>'Activity data'!Q507*'Emission factors'!$B$39*'Emission factors'!$C$39</f>
        <v>335302.81494704995</v>
      </c>
    </row>
    <row r="2086" spans="1:21" x14ac:dyDescent="0.25">
      <c r="A2086" s="92" t="s">
        <v>11</v>
      </c>
      <c r="B2086" s="92" t="s">
        <v>12</v>
      </c>
      <c r="C2086" s="92" t="s">
        <v>32</v>
      </c>
      <c r="D2086" s="92" t="s">
        <v>32</v>
      </c>
      <c r="E2086" s="92" t="s">
        <v>36</v>
      </c>
      <c r="F2086" s="92" t="s">
        <v>34</v>
      </c>
      <c r="G2086" s="92" t="s">
        <v>97</v>
      </c>
      <c r="H2086" s="92" t="s">
        <v>16</v>
      </c>
      <c r="I2086" s="89" t="s">
        <v>210</v>
      </c>
      <c r="L2086" s="98">
        <f>'Activity data'!H508*'Emission factors'!$B$39*'Emission factors'!$C$39</f>
        <v>96594.94645214999</v>
      </c>
      <c r="M2086" s="98">
        <f>'Activity data'!I508*'Emission factors'!$B$39*'Emission factors'!$C$39</f>
        <v>96605.173544100006</v>
      </c>
      <c r="N2086" s="98">
        <f>'Activity data'!J508*'Emission factors'!$B$39*'Emission factors'!$C$39</f>
        <v>96599.60729775003</v>
      </c>
      <c r="O2086" s="98">
        <f>'Activity data'!K508*'Emission factors'!$B$39*'Emission factors'!$C$39</f>
        <v>96655.198903800003</v>
      </c>
      <c r="P2086" s="98">
        <f>'Activity data'!L508*'Emission factors'!$B$39*'Emission factors'!$C$39</f>
        <v>96108.596661449992</v>
      </c>
      <c r="Q2086" s="98">
        <f>'Activity data'!M508*'Emission factors'!$B$39*'Emission factors'!$C$39</f>
        <v>96089.362800300005</v>
      </c>
      <c r="R2086" s="98">
        <f>'Activity data'!N508*'Emission factors'!$B$39*'Emission factors'!$C$39</f>
        <v>95916.344653499997</v>
      </c>
      <c r="S2086" s="98">
        <f>'Activity data'!O508*'Emission factors'!$B$39*'Emission factors'!$C$39</f>
        <v>95972.597595750005</v>
      </c>
      <c r="T2086" s="98">
        <f>'Activity data'!P508*'Emission factors'!$B$39*'Emission factors'!$C$39</f>
        <v>96016.930740299984</v>
      </c>
      <c r="U2086" s="98">
        <f>'Activity data'!Q508*'Emission factors'!$B$39*'Emission factors'!$C$39</f>
        <v>96019.702053900008</v>
      </c>
    </row>
    <row r="2087" spans="1:21" x14ac:dyDescent="0.25">
      <c r="A2087" s="92" t="s">
        <v>11</v>
      </c>
      <c r="B2087" s="92" t="s">
        <v>12</v>
      </c>
      <c r="C2087" s="92" t="s">
        <v>32</v>
      </c>
      <c r="D2087" s="92" t="s">
        <v>32</v>
      </c>
      <c r="E2087" s="92" t="s">
        <v>36</v>
      </c>
      <c r="F2087" s="92" t="s">
        <v>34</v>
      </c>
      <c r="G2087" s="92" t="s">
        <v>97</v>
      </c>
      <c r="H2087" s="92" t="s">
        <v>16</v>
      </c>
      <c r="I2087" s="89" t="s">
        <v>199</v>
      </c>
      <c r="L2087" s="98">
        <f>'Activity data'!H509*'Emission factors'!$B$39*'Emission factors'!$C$39</f>
        <v>3925932.2599888504</v>
      </c>
      <c r="M2087" s="98">
        <f>'Activity data'!I509*'Emission factors'!$B$39*'Emission factors'!$C$39</f>
        <v>3911491.0629150011</v>
      </c>
      <c r="N2087" s="98">
        <f>'Activity data'!J509*'Emission factors'!$B$39*'Emission factors'!$C$39</f>
        <v>3909229.0333003504</v>
      </c>
      <c r="O2087" s="98">
        <f>'Activity data'!K509*'Emission factors'!$B$39*'Emission factors'!$C$39</f>
        <v>3910517.4500597995</v>
      </c>
      <c r="P2087" s="98">
        <f>'Activity data'!L509*'Emission factors'!$B$39*'Emission factors'!$C$39</f>
        <v>3907211.2808080502</v>
      </c>
      <c r="Q2087" s="98">
        <f>'Activity data'!M509*'Emission factors'!$B$39*'Emission factors'!$C$39</f>
        <v>3902851.09124145</v>
      </c>
      <c r="R2087" s="98">
        <f>'Activity data'!N509*'Emission factors'!$B$39*'Emission factors'!$C$39</f>
        <v>3899701.044571199</v>
      </c>
      <c r="S2087" s="98">
        <f>'Activity data'!O509*'Emission factors'!$B$39*'Emission factors'!$C$39</f>
        <v>3896392.6472462998</v>
      </c>
      <c r="T2087" s="98">
        <f>'Activity data'!P509*'Emission factors'!$B$39*'Emission factors'!$C$39</f>
        <v>3893302.3963907999</v>
      </c>
      <c r="U2087" s="98">
        <f>'Activity data'!Q509*'Emission factors'!$B$39*'Emission factors'!$C$39</f>
        <v>3887369.3840065496</v>
      </c>
    </row>
    <row r="2088" spans="1:21" x14ac:dyDescent="0.25">
      <c r="A2088" s="92" t="s">
        <v>11</v>
      </c>
      <c r="B2088" s="92" t="s">
        <v>12</v>
      </c>
      <c r="C2088" s="92" t="s">
        <v>32</v>
      </c>
      <c r="D2088" s="92" t="s">
        <v>32</v>
      </c>
      <c r="E2088" s="92" t="s">
        <v>36</v>
      </c>
      <c r="F2088" s="92" t="s">
        <v>34</v>
      </c>
      <c r="G2088" s="92" t="s">
        <v>97</v>
      </c>
      <c r="H2088" s="92" t="s">
        <v>16</v>
      </c>
      <c r="I2088" s="89" t="s">
        <v>233</v>
      </c>
      <c r="L2088" s="98">
        <f>'Activity data'!H510*'Emission factors'!$B$39*'Emission factors'!$C$39</f>
        <v>281248.20146415004</v>
      </c>
      <c r="M2088" s="98">
        <f>'Activity data'!I510*'Emission factors'!$B$39*'Emission factors'!$C$39</f>
        <v>291579.96561389999</v>
      </c>
      <c r="N2088" s="98">
        <f>'Activity data'!J510*'Emission factors'!$B$39*'Emission factors'!$C$39</f>
        <v>284631.21168390004</v>
      </c>
      <c r="O2088" s="98">
        <f>'Activity data'!K510*'Emission factors'!$B$39*'Emission factors'!$C$39</f>
        <v>280093.10693339998</v>
      </c>
      <c r="P2088" s="98">
        <f>'Activity data'!L510*'Emission factors'!$B$39*'Emission factors'!$C$39</f>
        <v>283256.5771539</v>
      </c>
      <c r="Q2088" s="98">
        <f>'Activity data'!M510*'Emission factors'!$B$39*'Emission factors'!$C$39</f>
        <v>275942.37198900001</v>
      </c>
      <c r="R2088" s="98">
        <f>'Activity data'!N510*'Emission factors'!$B$39*'Emission factors'!$C$39</f>
        <v>264953.91673875001</v>
      </c>
      <c r="S2088" s="98">
        <f>'Activity data'!O510*'Emission factors'!$B$39*'Emission factors'!$C$39</f>
        <v>134284.2366795</v>
      </c>
      <c r="T2088" s="98">
        <f>'Activity data'!P510*'Emission factors'!$B$39*'Emission factors'!$C$39</f>
        <v>88679.145790649985</v>
      </c>
      <c r="U2088" s="98">
        <f>'Activity data'!Q510*'Emission factors'!$B$39*'Emission factors'!$C$39</f>
        <v>87551.299885949978</v>
      </c>
    </row>
    <row r="2089" spans="1:21" x14ac:dyDescent="0.25">
      <c r="A2089" s="92" t="s">
        <v>11</v>
      </c>
      <c r="B2089" s="92" t="s">
        <v>12</v>
      </c>
      <c r="C2089" s="92" t="s">
        <v>32</v>
      </c>
      <c r="D2089" s="92" t="s">
        <v>32</v>
      </c>
      <c r="E2089" s="92" t="s">
        <v>36</v>
      </c>
      <c r="F2089" s="92" t="s">
        <v>34</v>
      </c>
      <c r="G2089" s="92" t="s">
        <v>97</v>
      </c>
      <c r="H2089" s="92" t="s">
        <v>16</v>
      </c>
      <c r="I2089" s="89" t="s">
        <v>200</v>
      </c>
      <c r="L2089" s="98">
        <f>'Activity data'!H511*'Emission factors'!$B$39*'Emission factors'!$C$39</f>
        <v>2374652.1777510005</v>
      </c>
      <c r="M2089" s="98">
        <f>'Activity data'!I511*'Emission factors'!$B$39*'Emission factors'!$C$39</f>
        <v>2392615.1632969505</v>
      </c>
      <c r="N2089" s="98">
        <f>'Activity data'!J511*'Emission factors'!$B$39*'Emission factors'!$C$39</f>
        <v>2377648.1488327496</v>
      </c>
      <c r="O2089" s="98">
        <f>'Activity data'!K511*'Emission factors'!$B$39*'Emission factors'!$C$39</f>
        <v>2367995.7108022501</v>
      </c>
      <c r="P2089" s="98">
        <f>'Activity data'!L511*'Emission factors'!$B$39*'Emission factors'!$C$39</f>
        <v>2372788.7212926005</v>
      </c>
      <c r="Q2089" s="98">
        <f>'Activity data'!M511*'Emission factors'!$B$39*'Emission factors'!$C$39</f>
        <v>2367154.7824587002</v>
      </c>
      <c r="R2089" s="98">
        <f>'Activity data'!N511*'Emission factors'!$B$39*'Emission factors'!$C$39</f>
        <v>2364056.5798227009</v>
      </c>
      <c r="S2089" s="98">
        <f>'Activity data'!O511*'Emission factors'!$B$39*'Emission factors'!$C$39</f>
        <v>2360236.3712634007</v>
      </c>
      <c r="T2089" s="98">
        <f>'Activity data'!P511*'Emission factors'!$B$39*'Emission factors'!$C$39</f>
        <v>2357554.9836404999</v>
      </c>
      <c r="U2089" s="98">
        <f>'Activity data'!Q511*'Emission factors'!$B$39*'Emission factors'!$C$39</f>
        <v>2355428.9924568003</v>
      </c>
    </row>
    <row r="2090" spans="1:21" x14ac:dyDescent="0.25">
      <c r="A2090" s="92" t="s">
        <v>11</v>
      </c>
      <c r="B2090" s="92" t="s">
        <v>12</v>
      </c>
      <c r="C2090" s="92" t="s">
        <v>32</v>
      </c>
      <c r="D2090" s="92" t="s">
        <v>32</v>
      </c>
      <c r="E2090" s="92" t="s">
        <v>37</v>
      </c>
      <c r="F2090" s="92" t="s">
        <v>34</v>
      </c>
      <c r="G2090" s="92" t="s">
        <v>97</v>
      </c>
      <c r="H2090" s="92" t="s">
        <v>16</v>
      </c>
      <c r="I2090" s="89" t="s">
        <v>227</v>
      </c>
      <c r="J2090" s="92" t="s">
        <v>98</v>
      </c>
      <c r="L2090" s="98">
        <f>'Activity data'!H512*'Emission factors'!$B$36*'Emission factors'!$C$36</f>
        <v>0</v>
      </c>
      <c r="M2090" s="98">
        <f>'Activity data'!I512*'Emission factors'!$B$36*'Emission factors'!$C$36</f>
        <v>0</v>
      </c>
      <c r="N2090" s="98">
        <f>'Activity data'!J512*'Emission factors'!$B$36*'Emission factors'!$C$36</f>
        <v>0</v>
      </c>
      <c r="O2090" s="98">
        <f>'Activity data'!K512*'Emission factors'!$B$36*'Emission factors'!$C$36</f>
        <v>0</v>
      </c>
      <c r="P2090" s="98">
        <f>'Activity data'!L512*'Emission factors'!$B$36*'Emission factors'!$C$36</f>
        <v>0</v>
      </c>
      <c r="Q2090" s="98">
        <f>'Activity data'!M512*'Emission factors'!$B$36*'Emission factors'!$C$36</f>
        <v>1266.0602678493196</v>
      </c>
      <c r="R2090" s="98">
        <f>'Activity data'!N512*'Emission factors'!$B$36*'Emission factors'!$C$36</f>
        <v>2976.2451653126191</v>
      </c>
      <c r="S2090" s="98">
        <f>'Activity data'!O512*'Emission factors'!$B$36*'Emission factors'!$C$36</f>
        <v>851.40835867650435</v>
      </c>
      <c r="T2090" s="98">
        <f>'Activity data'!P512*'Emission factors'!$B$36*'Emission factors'!$C$36</f>
        <v>0</v>
      </c>
      <c r="U2090" s="98">
        <f>'Activity data'!Q512*'Emission factors'!$B$36*'Emission factors'!$C$36</f>
        <v>0</v>
      </c>
    </row>
    <row r="2091" spans="1:21" x14ac:dyDescent="0.25">
      <c r="A2091" s="92" t="s">
        <v>11</v>
      </c>
      <c r="B2091" s="92" t="s">
        <v>12</v>
      </c>
      <c r="C2091" s="92" t="s">
        <v>32</v>
      </c>
      <c r="D2091" s="92" t="s">
        <v>32</v>
      </c>
      <c r="E2091" s="92" t="s">
        <v>37</v>
      </c>
      <c r="F2091" s="92" t="s">
        <v>34</v>
      </c>
      <c r="G2091" s="92" t="s">
        <v>97</v>
      </c>
      <c r="H2091" s="92" t="s">
        <v>16</v>
      </c>
      <c r="I2091" s="89" t="s">
        <v>203</v>
      </c>
      <c r="L2091" s="98">
        <f>'Activity data'!H513*'Emission factors'!$B$36*'Emission factors'!$C$36</f>
        <v>34984.65217722056</v>
      </c>
      <c r="M2091" s="98">
        <f>'Activity data'!I513*'Emission factors'!$B$36*'Emission factors'!$C$36</f>
        <v>6852.0681239665964</v>
      </c>
      <c r="N2091" s="98">
        <f>'Activity data'!J513*'Emission factors'!$B$36*'Emission factors'!$C$36</f>
        <v>4066.0714543838408</v>
      </c>
      <c r="O2091" s="98">
        <f>'Activity data'!K513*'Emission factors'!$B$36*'Emission factors'!$C$36</f>
        <v>3974.8530979904308</v>
      </c>
      <c r="P2091" s="98">
        <f>'Activity data'!L513*'Emission factors'!$B$36*'Emission factors'!$C$36</f>
        <v>38796.780171496954</v>
      </c>
      <c r="Q2091" s="98">
        <f>'Activity data'!M513*'Emission factors'!$B$36*'Emission factors'!$C$36</f>
        <v>76074.539810264556</v>
      </c>
      <c r="R2091" s="98">
        <f>'Activity data'!N513*'Emission factors'!$B$36*'Emission factors'!$C$36</f>
        <v>110097.76388920621</v>
      </c>
      <c r="S2091" s="98">
        <f>'Activity data'!O513*'Emission factors'!$B$36*'Emission factors'!$C$36</f>
        <v>197303.0314183548</v>
      </c>
      <c r="T2091" s="98">
        <f>'Activity data'!P513*'Emission factors'!$B$36*'Emission factors'!$C$36</f>
        <v>381290.11352198757</v>
      </c>
      <c r="U2091" s="98">
        <f>'Activity data'!Q513*'Emission factors'!$B$36*'Emission factors'!$C$36</f>
        <v>745334.58865027886</v>
      </c>
    </row>
    <row r="2092" spans="1:21" x14ac:dyDescent="0.25">
      <c r="A2092" s="92" t="s">
        <v>11</v>
      </c>
      <c r="B2092" s="92" t="s">
        <v>12</v>
      </c>
      <c r="C2092" s="92" t="s">
        <v>32</v>
      </c>
      <c r="D2092" s="92" t="s">
        <v>32</v>
      </c>
      <c r="E2092" s="92" t="s">
        <v>37</v>
      </c>
      <c r="F2092" s="92" t="s">
        <v>34</v>
      </c>
      <c r="G2092" s="92" t="s">
        <v>97</v>
      </c>
      <c r="H2092" s="92" t="s">
        <v>16</v>
      </c>
      <c r="I2092" s="89" t="s">
        <v>191</v>
      </c>
      <c r="L2092" s="98">
        <f>'Activity data'!H514*'Emission factors'!$B$36*'Emission factors'!$C$36</f>
        <v>1441.4363239042482</v>
      </c>
      <c r="M2092" s="98">
        <f>'Activity data'!I514*'Emission factors'!$B$36*'Emission factors'!$C$36</f>
        <v>12380.390466061659</v>
      </c>
      <c r="N2092" s="98">
        <f>'Activity data'!J514*'Emission factors'!$B$36*'Emission factors'!$C$36</f>
        <v>17515.960881556326</v>
      </c>
      <c r="O2092" s="98">
        <f>'Activity data'!K514*'Emission factors'!$B$36*'Emission factors'!$C$36</f>
        <v>20722.707949349668</v>
      </c>
      <c r="P2092" s="98">
        <f>'Activity data'!L514*'Emission factors'!$B$36*'Emission factors'!$C$36</f>
        <v>25468.913452731282</v>
      </c>
      <c r="Q2092" s="98">
        <f>'Activity data'!M514*'Emission factors'!$B$36*'Emission factors'!$C$36</f>
        <v>20063.503901742068</v>
      </c>
      <c r="R2092" s="98">
        <f>'Activity data'!N514*'Emission factors'!$B$36*'Emission factors'!$C$36</f>
        <v>10986.063227301822</v>
      </c>
      <c r="S2092" s="98">
        <f>'Activity data'!O514*'Emission factors'!$B$36*'Emission factors'!$C$36</f>
        <v>6035.1677182888106</v>
      </c>
      <c r="T2092" s="98">
        <f>'Activity data'!P514*'Emission factors'!$B$36*'Emission factors'!$C$36</f>
        <v>3691.354234768542</v>
      </c>
      <c r="U2092" s="98">
        <f>'Activity data'!Q514*'Emission factors'!$B$36*'Emission factors'!$C$36</f>
        <v>2425.9087534452897</v>
      </c>
    </row>
    <row r="2093" spans="1:21" x14ac:dyDescent="0.25">
      <c r="A2093" s="92" t="s">
        <v>11</v>
      </c>
      <c r="B2093" s="92" t="s">
        <v>12</v>
      </c>
      <c r="C2093" s="92" t="s">
        <v>32</v>
      </c>
      <c r="D2093" s="92" t="s">
        <v>32</v>
      </c>
      <c r="E2093" s="92" t="s">
        <v>37</v>
      </c>
      <c r="F2093" s="92" t="s">
        <v>34</v>
      </c>
      <c r="G2093" s="92" t="s">
        <v>97</v>
      </c>
      <c r="H2093" s="92" t="s">
        <v>16</v>
      </c>
      <c r="I2093" s="89" t="s">
        <v>192</v>
      </c>
      <c r="L2093" s="98">
        <f>'Activity data'!H515*'Emission factors'!$B$36*'Emission factors'!$C$36</f>
        <v>18220.538466682545</v>
      </c>
      <c r="M2093" s="98">
        <f>'Activity data'!I515*'Emission factors'!$B$36*'Emission factors'!$C$36</f>
        <v>5437.9815477565353</v>
      </c>
      <c r="N2093" s="98">
        <f>'Activity data'!J515*'Emission factors'!$B$36*'Emission factors'!$C$36</f>
        <v>0</v>
      </c>
      <c r="O2093" s="98">
        <f>'Activity data'!K515*'Emission factors'!$B$36*'Emission factors'!$C$36</f>
        <v>0</v>
      </c>
      <c r="P2093" s="98">
        <f>'Activity data'!L515*'Emission factors'!$B$36*'Emission factors'!$C$36</f>
        <v>41508.065509055363</v>
      </c>
      <c r="Q2093" s="98">
        <f>'Activity data'!M515*'Emission factors'!$B$36*'Emission factors'!$C$36</f>
        <v>52473.405775135798</v>
      </c>
      <c r="R2093" s="98">
        <f>'Activity data'!N515*'Emission factors'!$B$36*'Emission factors'!$C$36</f>
        <v>48572.032976482558</v>
      </c>
      <c r="S2093" s="98">
        <f>'Activity data'!O515*'Emission factors'!$B$36*'Emission factors'!$C$36</f>
        <v>41648.565724998065</v>
      </c>
      <c r="T2093" s="98">
        <f>'Activity data'!P515*'Emission factors'!$B$36*'Emission factors'!$C$36</f>
        <v>36502.460556117614</v>
      </c>
      <c r="U2093" s="98">
        <f>'Activity data'!Q515*'Emission factors'!$B$36*'Emission factors'!$C$36</f>
        <v>32612.500050906874</v>
      </c>
    </row>
    <row r="2094" spans="1:21" x14ac:dyDescent="0.25">
      <c r="A2094" s="92" t="s">
        <v>11</v>
      </c>
      <c r="B2094" s="92" t="s">
        <v>12</v>
      </c>
      <c r="C2094" s="92" t="s">
        <v>32</v>
      </c>
      <c r="D2094" s="92" t="s">
        <v>32</v>
      </c>
      <c r="E2094" s="92" t="s">
        <v>37</v>
      </c>
      <c r="F2094" s="92" t="s">
        <v>34</v>
      </c>
      <c r="G2094" s="92" t="s">
        <v>97</v>
      </c>
      <c r="H2094" s="92" t="s">
        <v>16</v>
      </c>
      <c r="I2094" s="89" t="s">
        <v>206</v>
      </c>
      <c r="L2094" s="98">
        <f>'Activity data'!H516*'Emission factors'!$B$36*'Emission factors'!$C$36</f>
        <v>391345.26018069213</v>
      </c>
      <c r="M2094" s="98">
        <f>'Activity data'!I516*'Emission factors'!$B$36*'Emission factors'!$C$36</f>
        <v>385382.54607222736</v>
      </c>
      <c r="N2094" s="98">
        <f>'Activity data'!J516*'Emission factors'!$B$36*'Emission factors'!$C$36</f>
        <v>526535.3285096084</v>
      </c>
      <c r="O2094" s="98">
        <f>'Activity data'!K516*'Emission factors'!$B$36*'Emission factors'!$C$36</f>
        <v>657014.57223101705</v>
      </c>
      <c r="P2094" s="98">
        <f>'Activity data'!L516*'Emission factors'!$B$36*'Emission factors'!$C$36</f>
        <v>537662.87786467758</v>
      </c>
      <c r="Q2094" s="98">
        <f>'Activity data'!M516*'Emission factors'!$B$36*'Emission factors'!$C$36</f>
        <v>458205.6039251028</v>
      </c>
      <c r="R2094" s="98">
        <f>'Activity data'!N516*'Emission factors'!$B$36*'Emission factors'!$C$36</f>
        <v>419433.61496740388</v>
      </c>
      <c r="S2094" s="98">
        <f>'Activity data'!O516*'Emission factors'!$B$36*'Emission factors'!$C$36</f>
        <v>384477.54051558452</v>
      </c>
      <c r="T2094" s="98">
        <f>'Activity data'!P516*'Emission factors'!$B$36*'Emission factors'!$C$36</f>
        <v>352936.14592204313</v>
      </c>
      <c r="U2094" s="98">
        <f>'Activity data'!Q516*'Emission factors'!$B$36*'Emission factors'!$C$36</f>
        <v>323953.40665645147</v>
      </c>
    </row>
    <row r="2095" spans="1:21" x14ac:dyDescent="0.25">
      <c r="A2095" s="92" t="s">
        <v>11</v>
      </c>
      <c r="B2095" s="92" t="s">
        <v>12</v>
      </c>
      <c r="C2095" s="92" t="s">
        <v>32</v>
      </c>
      <c r="D2095" s="92" t="s">
        <v>32</v>
      </c>
      <c r="E2095" s="92" t="s">
        <v>37</v>
      </c>
      <c r="F2095" s="92" t="s">
        <v>34</v>
      </c>
      <c r="G2095" s="92" t="s">
        <v>97</v>
      </c>
      <c r="H2095" s="92" t="s">
        <v>16</v>
      </c>
      <c r="I2095" s="89" t="s">
        <v>220</v>
      </c>
      <c r="L2095" s="98">
        <f>'Activity data'!H517*'Emission factors'!$B$36*'Emission factors'!$C$36</f>
        <v>0</v>
      </c>
      <c r="M2095" s="98">
        <f>'Activity data'!I517*'Emission factors'!$B$36*'Emission factors'!$C$36</f>
        <v>0</v>
      </c>
      <c r="N2095" s="98">
        <f>'Activity data'!J517*'Emission factors'!$B$36*'Emission factors'!$C$36</f>
        <v>0</v>
      </c>
      <c r="O2095" s="98">
        <f>'Activity data'!K517*'Emission factors'!$B$36*'Emission factors'!$C$36</f>
        <v>0</v>
      </c>
      <c r="P2095" s="98">
        <f>'Activity data'!L517*'Emission factors'!$B$36*'Emission factors'!$C$36</f>
        <v>160.00761844044243</v>
      </c>
      <c r="Q2095" s="98">
        <f>'Activity data'!M517*'Emission factors'!$B$36*'Emission factors'!$C$36</f>
        <v>135.12758524829025</v>
      </c>
      <c r="R2095" s="98">
        <f>'Activity data'!N517*'Emission factors'!$B$36*'Emission factors'!$C$36</f>
        <v>27.263904144936468</v>
      </c>
      <c r="S2095" s="98">
        <f>'Activity data'!O517*'Emission factors'!$B$36*'Emission factors'!$C$36</f>
        <v>0</v>
      </c>
      <c r="T2095" s="98">
        <f>'Activity data'!P517*'Emission factors'!$B$36*'Emission factors'!$C$36</f>
        <v>0</v>
      </c>
      <c r="U2095" s="98">
        <f>'Activity data'!Q517*'Emission factors'!$B$36*'Emission factors'!$C$36</f>
        <v>0</v>
      </c>
    </row>
    <row r="2096" spans="1:21" x14ac:dyDescent="0.25">
      <c r="A2096" s="92" t="s">
        <v>11</v>
      </c>
      <c r="B2096" s="92" t="s">
        <v>12</v>
      </c>
      <c r="C2096" s="92" t="s">
        <v>32</v>
      </c>
      <c r="D2096" s="92" t="s">
        <v>32</v>
      </c>
      <c r="E2096" s="92" t="s">
        <v>37</v>
      </c>
      <c r="F2096" s="92" t="s">
        <v>34</v>
      </c>
      <c r="G2096" s="92" t="s">
        <v>97</v>
      </c>
      <c r="H2096" s="92" t="s">
        <v>16</v>
      </c>
      <c r="I2096" s="89" t="s">
        <v>193</v>
      </c>
      <c r="L2096" s="98">
        <f>'Activity data'!H518*'Emission factors'!$B$36*'Emission factors'!$C$36</f>
        <v>36486.730885817145</v>
      </c>
      <c r="M2096" s="98">
        <f>'Activity data'!I518*'Emission factors'!$B$36*'Emission factors'!$C$36</f>
        <v>21015.019125672585</v>
      </c>
      <c r="N2096" s="98">
        <f>'Activity data'!J518*'Emission factors'!$B$36*'Emission factors'!$C$36</f>
        <v>16504.123800942565</v>
      </c>
      <c r="O2096" s="98">
        <f>'Activity data'!K518*'Emission factors'!$B$36*'Emission factors'!$C$36</f>
        <v>16935.234155083112</v>
      </c>
      <c r="P2096" s="98">
        <f>'Activity data'!L518*'Emission factors'!$B$36*'Emission factors'!$C$36</f>
        <v>34247.528476788277</v>
      </c>
      <c r="Q2096" s="98">
        <f>'Activity data'!M518*'Emission factors'!$B$36*'Emission factors'!$C$36</f>
        <v>111505.35353505323</v>
      </c>
      <c r="R2096" s="98">
        <f>'Activity data'!N518*'Emission factors'!$B$36*'Emission factors'!$C$36</f>
        <v>209649.65463573427</v>
      </c>
      <c r="S2096" s="98">
        <f>'Activity data'!O518*'Emission factors'!$B$36*'Emission factors'!$C$36</f>
        <v>346091.878933948</v>
      </c>
      <c r="T2096" s="98">
        <f>'Activity data'!P518*'Emission factors'!$B$36*'Emission factors'!$C$36</f>
        <v>590516.3329577127</v>
      </c>
      <c r="U2096" s="98">
        <f>'Activity data'!Q518*'Emission factors'!$B$36*'Emission factors'!$C$36</f>
        <v>1049825.803045938</v>
      </c>
    </row>
    <row r="2097" spans="1:21" x14ac:dyDescent="0.25">
      <c r="A2097" s="92" t="s">
        <v>11</v>
      </c>
      <c r="B2097" s="92" t="s">
        <v>12</v>
      </c>
      <c r="C2097" s="92" t="s">
        <v>32</v>
      </c>
      <c r="D2097" s="92" t="s">
        <v>32</v>
      </c>
      <c r="E2097" s="92" t="s">
        <v>37</v>
      </c>
      <c r="F2097" s="92" t="s">
        <v>34</v>
      </c>
      <c r="G2097" s="92" t="s">
        <v>97</v>
      </c>
      <c r="H2097" s="92" t="s">
        <v>16</v>
      </c>
      <c r="I2097" s="89" t="s">
        <v>259</v>
      </c>
      <c r="L2097" s="98">
        <f>'Activity data'!H519*'Emission factors'!$B$36*'Emission factors'!$C$36</f>
        <v>0</v>
      </c>
      <c r="M2097" s="98">
        <f>'Activity data'!I519*'Emission factors'!$B$36*'Emission factors'!$C$36</f>
        <v>0</v>
      </c>
      <c r="N2097" s="98">
        <f>'Activity data'!J519*'Emission factors'!$B$36*'Emission factors'!$C$36</f>
        <v>0</v>
      </c>
      <c r="O2097" s="98">
        <f>'Activity data'!K519*'Emission factors'!$B$36*'Emission factors'!$C$36</f>
        <v>0</v>
      </c>
      <c r="P2097" s="98">
        <f>'Activity data'!L519*'Emission factors'!$B$36*'Emission factors'!$C$36</f>
        <v>0</v>
      </c>
      <c r="Q2097" s="98">
        <f>'Activity data'!M519*'Emission factors'!$B$36*'Emission factors'!$C$36</f>
        <v>0</v>
      </c>
      <c r="R2097" s="98">
        <f>'Activity data'!N519*'Emission factors'!$B$36*'Emission factors'!$C$36</f>
        <v>0</v>
      </c>
      <c r="S2097" s="98">
        <f>'Activity data'!O519*'Emission factors'!$B$36*'Emission factors'!$C$36</f>
        <v>0</v>
      </c>
      <c r="T2097" s="98">
        <f>'Activity data'!P519*'Emission factors'!$B$36*'Emission factors'!$C$36</f>
        <v>0</v>
      </c>
      <c r="U2097" s="98">
        <f>'Activity data'!Q519*'Emission factors'!$B$36*'Emission factors'!$C$36</f>
        <v>0</v>
      </c>
    </row>
    <row r="2098" spans="1:21" x14ac:dyDescent="0.25">
      <c r="A2098" s="92" t="s">
        <v>11</v>
      </c>
      <c r="B2098" s="92" t="s">
        <v>12</v>
      </c>
      <c r="C2098" s="92" t="s">
        <v>32</v>
      </c>
      <c r="D2098" s="92" t="s">
        <v>32</v>
      </c>
      <c r="E2098" s="92" t="s">
        <v>37</v>
      </c>
      <c r="F2098" s="92" t="s">
        <v>34</v>
      </c>
      <c r="G2098" s="92" t="s">
        <v>97</v>
      </c>
      <c r="H2098" s="92" t="s">
        <v>16</v>
      </c>
      <c r="I2098" s="89" t="s">
        <v>223</v>
      </c>
      <c r="L2098" s="98">
        <f>'Activity data'!H520*'Emission factors'!$B$36*'Emission factors'!$C$36</f>
        <v>0</v>
      </c>
      <c r="M2098" s="98">
        <f>'Activity data'!I520*'Emission factors'!$B$36*'Emission factors'!$C$36</f>
        <v>0</v>
      </c>
      <c r="N2098" s="98">
        <f>'Activity data'!J520*'Emission factors'!$B$36*'Emission factors'!$C$36</f>
        <v>0</v>
      </c>
      <c r="O2098" s="98">
        <f>'Activity data'!K520*'Emission factors'!$B$36*'Emission factors'!$C$36</f>
        <v>0</v>
      </c>
      <c r="P2098" s="98">
        <f>'Activity data'!L520*'Emission factors'!$B$36*'Emission factors'!$C$36</f>
        <v>0</v>
      </c>
      <c r="Q2098" s="98">
        <f>'Activity data'!M520*'Emission factors'!$B$36*'Emission factors'!$C$36</f>
        <v>0</v>
      </c>
      <c r="R2098" s="98">
        <f>'Activity data'!N520*'Emission factors'!$B$36*'Emission factors'!$C$36</f>
        <v>0</v>
      </c>
      <c r="S2098" s="98">
        <f>'Activity data'!O520*'Emission factors'!$B$36*'Emission factors'!$C$36</f>
        <v>0</v>
      </c>
      <c r="T2098" s="98">
        <f>'Activity data'!P520*'Emission factors'!$B$36*'Emission factors'!$C$36</f>
        <v>0</v>
      </c>
      <c r="U2098" s="98">
        <f>'Activity data'!Q520*'Emission factors'!$B$36*'Emission factors'!$C$36</f>
        <v>0</v>
      </c>
    </row>
    <row r="2099" spans="1:21" x14ac:dyDescent="0.25">
      <c r="A2099" s="92" t="s">
        <v>11</v>
      </c>
      <c r="B2099" s="92" t="s">
        <v>12</v>
      </c>
      <c r="C2099" s="92" t="s">
        <v>32</v>
      </c>
      <c r="D2099" s="92" t="s">
        <v>32</v>
      </c>
      <c r="E2099" s="92" t="s">
        <v>37</v>
      </c>
      <c r="F2099" s="92" t="s">
        <v>34</v>
      </c>
      <c r="G2099" s="92" t="s">
        <v>97</v>
      </c>
      <c r="H2099" s="92" t="s">
        <v>16</v>
      </c>
      <c r="I2099" s="89" t="s">
        <v>221</v>
      </c>
      <c r="L2099" s="98">
        <f>'Activity data'!H521*'Emission factors'!$B$36*'Emission factors'!$C$36</f>
        <v>18.318317253406992</v>
      </c>
      <c r="M2099" s="98">
        <f>'Activity data'!I521*'Emission factors'!$B$36*'Emission factors'!$C$36</f>
        <v>60.035303271363027</v>
      </c>
      <c r="N2099" s="98">
        <f>'Activity data'!J521*'Emission factors'!$B$36*'Emission factors'!$C$36</f>
        <v>17.976399173409121</v>
      </c>
      <c r="O2099" s="98">
        <f>'Activity data'!K521*'Emission factors'!$B$36*'Emission factors'!$C$36</f>
        <v>0</v>
      </c>
      <c r="P2099" s="98">
        <f>'Activity data'!L521*'Emission factors'!$B$36*'Emission factors'!$C$36</f>
        <v>0</v>
      </c>
      <c r="Q2099" s="98">
        <f>'Activity data'!M521*'Emission factors'!$B$36*'Emission factors'!$C$36</f>
        <v>0</v>
      </c>
      <c r="R2099" s="98">
        <f>'Activity data'!N521*'Emission factors'!$B$36*'Emission factors'!$C$36</f>
        <v>0</v>
      </c>
      <c r="S2099" s="98">
        <f>'Activity data'!O521*'Emission factors'!$B$36*'Emission factors'!$C$36</f>
        <v>0</v>
      </c>
      <c r="T2099" s="98">
        <f>'Activity data'!P521*'Emission factors'!$B$36*'Emission factors'!$C$36</f>
        <v>0</v>
      </c>
      <c r="U2099" s="98">
        <f>'Activity data'!Q521*'Emission factors'!$B$36*'Emission factors'!$C$36</f>
        <v>0</v>
      </c>
    </row>
    <row r="2100" spans="1:21" x14ac:dyDescent="0.25">
      <c r="A2100" s="92" t="s">
        <v>11</v>
      </c>
      <c r="B2100" s="92" t="s">
        <v>12</v>
      </c>
      <c r="C2100" s="92" t="s">
        <v>32</v>
      </c>
      <c r="D2100" s="92" t="s">
        <v>32</v>
      </c>
      <c r="E2100" s="92" t="s">
        <v>37</v>
      </c>
      <c r="F2100" s="92" t="s">
        <v>34</v>
      </c>
      <c r="G2100" s="92" t="s">
        <v>97</v>
      </c>
      <c r="H2100" s="92" t="s">
        <v>16</v>
      </c>
      <c r="I2100" s="89" t="s">
        <v>222</v>
      </c>
      <c r="L2100" s="98">
        <f>'Activity data'!H522*'Emission factors'!$B$36*'Emission factors'!$C$36</f>
        <v>0</v>
      </c>
      <c r="M2100" s="98">
        <f>'Activity data'!I522*'Emission factors'!$B$36*'Emission factors'!$C$36</f>
        <v>0</v>
      </c>
      <c r="N2100" s="98">
        <f>'Activity data'!J522*'Emission factors'!$B$36*'Emission factors'!$C$36</f>
        <v>0</v>
      </c>
      <c r="O2100" s="98">
        <f>'Activity data'!K522*'Emission factors'!$B$36*'Emission factors'!$C$36</f>
        <v>0</v>
      </c>
      <c r="P2100" s="98">
        <f>'Activity data'!L522*'Emission factors'!$B$36*'Emission factors'!$C$36</f>
        <v>1369.9025502787031</v>
      </c>
      <c r="Q2100" s="98">
        <f>'Activity data'!M522*'Emission factors'!$B$36*'Emission factors'!$C$36</f>
        <v>1128.3585159892896</v>
      </c>
      <c r="R2100" s="98">
        <f>'Activity data'!N522*'Emission factors'!$B$36*'Emission factors'!$C$36</f>
        <v>223.9081108543518</v>
      </c>
      <c r="S2100" s="98">
        <f>'Activity data'!O522*'Emission factors'!$B$36*'Emission factors'!$C$36</f>
        <v>0</v>
      </c>
      <c r="T2100" s="98">
        <f>'Activity data'!P522*'Emission factors'!$B$36*'Emission factors'!$C$36</f>
        <v>0</v>
      </c>
      <c r="U2100" s="98">
        <f>'Activity data'!Q522*'Emission factors'!$B$36*'Emission factors'!$C$36</f>
        <v>0</v>
      </c>
    </row>
    <row r="2101" spans="1:21" x14ac:dyDescent="0.25">
      <c r="A2101" s="92" t="s">
        <v>11</v>
      </c>
      <c r="B2101" s="92" t="s">
        <v>12</v>
      </c>
      <c r="C2101" s="92" t="s">
        <v>32</v>
      </c>
      <c r="D2101" s="92" t="s">
        <v>32</v>
      </c>
      <c r="E2101" s="92" t="s">
        <v>37</v>
      </c>
      <c r="F2101" s="92" t="s">
        <v>34</v>
      </c>
      <c r="G2101" s="92" t="s">
        <v>97</v>
      </c>
      <c r="H2101" s="92" t="s">
        <v>16</v>
      </c>
      <c r="I2101" s="89" t="s">
        <v>201</v>
      </c>
      <c r="L2101" s="98">
        <f>'Activity data'!H523*'Emission factors'!$B$36*'Emission factors'!$C$36</f>
        <v>18346.173939964076</v>
      </c>
      <c r="M2101" s="98">
        <f>'Activity data'!I523*'Emission factors'!$B$36*'Emission factors'!$C$36</f>
        <v>24904.172833291334</v>
      </c>
      <c r="N2101" s="98">
        <f>'Activity data'!J523*'Emission factors'!$B$36*'Emission factors'!$C$36</f>
        <v>63088.679495200828</v>
      </c>
      <c r="O2101" s="98">
        <f>'Activity data'!K523*'Emission factors'!$B$36*'Emission factors'!$C$36</f>
        <v>153407.8970353083</v>
      </c>
      <c r="P2101" s="98">
        <f>'Activity data'!L523*'Emission factors'!$B$36*'Emission factors'!$C$36</f>
        <v>173981.32391275518</v>
      </c>
      <c r="Q2101" s="98">
        <f>'Activity data'!M523*'Emission factors'!$B$36*'Emission factors'!$C$36</f>
        <v>126046.9991887823</v>
      </c>
      <c r="R2101" s="98">
        <f>'Activity data'!N523*'Emission factors'!$B$36*'Emission factors'!$C$36</f>
        <v>61917.852022156017</v>
      </c>
      <c r="S2101" s="98">
        <f>'Activity data'!O523*'Emission factors'!$B$36*'Emission factors'!$C$36</f>
        <v>41936.32365050973</v>
      </c>
      <c r="T2101" s="98">
        <f>'Activity data'!P523*'Emission factors'!$B$36*'Emission factors'!$C$36</f>
        <v>46490.731421842138</v>
      </c>
      <c r="U2101" s="98">
        <f>'Activity data'!Q523*'Emission factors'!$B$36*'Emission factors'!$C$36</f>
        <v>60760.553958011529</v>
      </c>
    </row>
    <row r="2102" spans="1:21" x14ac:dyDescent="0.25">
      <c r="A2102" s="92" t="s">
        <v>11</v>
      </c>
      <c r="B2102" s="92" t="s">
        <v>12</v>
      </c>
      <c r="C2102" s="92" t="s">
        <v>32</v>
      </c>
      <c r="D2102" s="92" t="s">
        <v>32</v>
      </c>
      <c r="E2102" s="92" t="s">
        <v>37</v>
      </c>
      <c r="F2102" s="92" t="s">
        <v>34</v>
      </c>
      <c r="G2102" s="92" t="s">
        <v>97</v>
      </c>
      <c r="H2102" s="92" t="s">
        <v>16</v>
      </c>
      <c r="I2102" s="92" t="s">
        <v>207</v>
      </c>
      <c r="L2102" s="98">
        <f>'Activity data'!H524*'Emission factors'!$B$36*'Emission factors'!$C$36</f>
        <v>94.815477828179539</v>
      </c>
      <c r="M2102" s="98">
        <f>'Activity data'!I524*'Emission factors'!$B$36*'Emission factors'!$C$36</f>
        <v>20.398480383104349</v>
      </c>
      <c r="N2102" s="98">
        <f>'Activity data'!J524*'Emission factors'!$B$36*'Emission factors'!$C$36</f>
        <v>6.7994934610347846</v>
      </c>
      <c r="O2102" s="98">
        <f>'Activity data'!K524*'Emission factors'!$B$36*'Emission factors'!$C$36</f>
        <v>0</v>
      </c>
      <c r="P2102" s="98">
        <f>'Activity data'!L524*'Emission factors'!$B$36*'Emission factors'!$C$36</f>
        <v>0</v>
      </c>
      <c r="Q2102" s="98">
        <f>'Activity data'!M524*'Emission factors'!$B$36*'Emission factors'!$C$36</f>
        <v>5387.5203463974194</v>
      </c>
      <c r="R2102" s="98">
        <f>'Activity data'!N524*'Emission factors'!$B$36*'Emission factors'!$C$36</f>
        <v>12777.756610309756</v>
      </c>
      <c r="S2102" s="98">
        <f>'Activity data'!O524*'Emission factors'!$B$36*'Emission factors'!$C$36</f>
        <v>3660.6388316146504</v>
      </c>
      <c r="T2102" s="98">
        <f>'Activity data'!P524*'Emission factors'!$B$36*'Emission factors'!$C$36</f>
        <v>0</v>
      </c>
      <c r="U2102" s="98">
        <f>'Activity data'!Q524*'Emission factors'!$B$36*'Emission factors'!$C$36</f>
        <v>0</v>
      </c>
    </row>
    <row r="2103" spans="1:21" x14ac:dyDescent="0.25">
      <c r="A2103" s="92" t="s">
        <v>11</v>
      </c>
      <c r="B2103" s="92" t="s">
        <v>12</v>
      </c>
      <c r="C2103" s="92" t="s">
        <v>32</v>
      </c>
      <c r="D2103" s="92" t="s">
        <v>32</v>
      </c>
      <c r="E2103" s="92" t="s">
        <v>37</v>
      </c>
      <c r="F2103" s="92" t="s">
        <v>34</v>
      </c>
      <c r="G2103" s="92" t="s">
        <v>97</v>
      </c>
      <c r="H2103" s="92" t="s">
        <v>16</v>
      </c>
      <c r="I2103" s="89" t="s">
        <v>218</v>
      </c>
      <c r="L2103" s="98">
        <f>'Activity data'!H525*'Emission factors'!$B$36*'Emission factors'!$C$36</f>
        <v>33349.910907727521</v>
      </c>
      <c r="M2103" s="98">
        <f>'Activity data'!I525*'Emission factors'!$B$36*'Emission factors'!$C$36</f>
        <v>8786.0389095452974</v>
      </c>
      <c r="N2103" s="98">
        <f>'Activity data'!J525*'Emission factors'!$B$36*'Emission factors'!$C$36</f>
        <v>793.07285366575866</v>
      </c>
      <c r="O2103" s="98">
        <f>'Activity data'!K525*'Emission factors'!$B$36*'Emission factors'!$C$36</f>
        <v>665.32444876778857</v>
      </c>
      <c r="P2103" s="98">
        <f>'Activity data'!L525*'Emission factors'!$B$36*'Emission factors'!$C$36</f>
        <v>11408.535834407905</v>
      </c>
      <c r="Q2103" s="98">
        <f>'Activity data'!M525*'Emission factors'!$B$36*'Emission factors'!$C$36</f>
        <v>11436.885034846329</v>
      </c>
      <c r="R2103" s="98">
        <f>'Activity data'!N525*'Emission factors'!$B$36*'Emission factors'!$C$36</f>
        <v>6583.0145924158805</v>
      </c>
      <c r="S2103" s="98">
        <f>'Activity data'!O525*'Emission factors'!$B$36*'Emission factors'!$C$36</f>
        <v>3741.5115412500049</v>
      </c>
      <c r="T2103" s="98">
        <f>'Activity data'!P525*'Emission factors'!$B$36*'Emission factors'!$C$36</f>
        <v>2233.9870441748908</v>
      </c>
      <c r="U2103" s="98">
        <f>'Activity data'!Q525*'Emission factors'!$B$36*'Emission factors'!$C$36</f>
        <v>1333.4998081479366</v>
      </c>
    </row>
    <row r="2104" spans="1:21" x14ac:dyDescent="0.25">
      <c r="A2104" s="92" t="s">
        <v>11</v>
      </c>
      <c r="B2104" s="92" t="s">
        <v>12</v>
      </c>
      <c r="C2104" s="92" t="s">
        <v>32</v>
      </c>
      <c r="D2104" s="92" t="s">
        <v>32</v>
      </c>
      <c r="E2104" s="92" t="s">
        <v>37</v>
      </c>
      <c r="F2104" s="92" t="s">
        <v>34</v>
      </c>
      <c r="G2104" s="92" t="s">
        <v>97</v>
      </c>
      <c r="H2104" s="92" t="s">
        <v>16</v>
      </c>
      <c r="I2104" s="89" t="s">
        <v>194</v>
      </c>
      <c r="L2104" s="98">
        <f>'Activity data'!H526*'Emission factors'!$B$36*'Emission factors'!$C$36</f>
        <v>0</v>
      </c>
      <c r="M2104" s="98">
        <f>'Activity data'!I526*'Emission factors'!$B$36*'Emission factors'!$C$36</f>
        <v>0</v>
      </c>
      <c r="N2104" s="98">
        <f>'Activity data'!J526*'Emission factors'!$B$36*'Emission factors'!$C$36</f>
        <v>0</v>
      </c>
      <c r="O2104" s="98">
        <f>'Activity data'!K526*'Emission factors'!$B$36*'Emission factors'!$C$36</f>
        <v>0</v>
      </c>
      <c r="P2104" s="98">
        <f>'Activity data'!L526*'Emission factors'!$B$36*'Emission factors'!$C$36</f>
        <v>6661.0565360452701</v>
      </c>
      <c r="Q2104" s="98">
        <f>'Activity data'!M526*'Emission factors'!$B$36*'Emission factors'!$C$36</f>
        <v>7477.8495779622408</v>
      </c>
      <c r="R2104" s="98">
        <f>'Activity data'!N526*'Emission factors'!$B$36*'Emission factors'!$C$36</f>
        <v>5604.0510408520222</v>
      </c>
      <c r="S2104" s="98">
        <f>'Activity data'!O526*'Emission factors'!$B$36*'Emission factors'!$C$36</f>
        <v>4654.3993679725072</v>
      </c>
      <c r="T2104" s="98">
        <f>'Activity data'!P526*'Emission factors'!$B$36*'Emission factors'!$C$36</f>
        <v>4366.760999229049</v>
      </c>
      <c r="U2104" s="98">
        <f>'Activity data'!Q526*'Emission factors'!$B$36*'Emission factors'!$C$36</f>
        <v>4335.4123064927608</v>
      </c>
    </row>
    <row r="2105" spans="1:21" x14ac:dyDescent="0.25">
      <c r="A2105" s="92" t="s">
        <v>11</v>
      </c>
      <c r="B2105" s="92" t="s">
        <v>12</v>
      </c>
      <c r="C2105" s="92" t="s">
        <v>32</v>
      </c>
      <c r="D2105" s="92" t="s">
        <v>32</v>
      </c>
      <c r="E2105" s="92" t="s">
        <v>37</v>
      </c>
      <c r="F2105" s="92" t="s">
        <v>34</v>
      </c>
      <c r="G2105" s="92" t="s">
        <v>97</v>
      </c>
      <c r="H2105" s="92" t="s">
        <v>16</v>
      </c>
      <c r="I2105" s="89" t="s">
        <v>195</v>
      </c>
      <c r="L2105" s="98">
        <f>'Activity data'!H527*'Emission factors'!$B$36*'Emission factors'!$C$36</f>
        <v>143888.80995047954</v>
      </c>
      <c r="M2105" s="98">
        <f>'Activity data'!I527*'Emission factors'!$B$36*'Emission factors'!$C$36</f>
        <v>232976.85415929375</v>
      </c>
      <c r="N2105" s="98">
        <f>'Activity data'!J527*'Emission factors'!$B$36*'Emission factors'!$C$36</f>
        <v>312130.91474821267</v>
      </c>
      <c r="O2105" s="98">
        <f>'Activity data'!K527*'Emission factors'!$B$36*'Emission factors'!$C$36</f>
        <v>394133.58725293068</v>
      </c>
      <c r="P2105" s="98">
        <f>'Activity data'!L527*'Emission factors'!$B$36*'Emission factors'!$C$36</f>
        <v>389356.81673516351</v>
      </c>
      <c r="Q2105" s="98">
        <f>'Activity data'!M527*'Emission factors'!$B$36*'Emission factors'!$C$36</f>
        <v>295527.2270965639</v>
      </c>
      <c r="R2105" s="98">
        <f>'Activity data'!N527*'Emission factors'!$B$36*'Emission factors'!$C$36</f>
        <v>178503.2141477149</v>
      </c>
      <c r="S2105" s="98">
        <f>'Activity data'!O527*'Emission factors'!$B$36*'Emission factors'!$C$36</f>
        <v>134933.33166390596</v>
      </c>
      <c r="T2105" s="98">
        <f>'Activity data'!P527*'Emission factors'!$B$36*'Emission factors'!$C$36</f>
        <v>119648.77574734839</v>
      </c>
      <c r="U2105" s="98">
        <f>'Activity data'!Q527*'Emission factors'!$B$36*'Emission factors'!$C$36</f>
        <v>106867.76345673976</v>
      </c>
    </row>
    <row r="2106" spans="1:21" x14ac:dyDescent="0.25">
      <c r="A2106" s="92" t="s">
        <v>11</v>
      </c>
      <c r="B2106" s="92" t="s">
        <v>12</v>
      </c>
      <c r="C2106" s="92" t="s">
        <v>32</v>
      </c>
      <c r="D2106" s="92" t="s">
        <v>32</v>
      </c>
      <c r="E2106" s="92" t="s">
        <v>37</v>
      </c>
      <c r="F2106" s="92" t="s">
        <v>34</v>
      </c>
      <c r="G2106" s="92" t="s">
        <v>97</v>
      </c>
      <c r="H2106" s="92" t="s">
        <v>16</v>
      </c>
      <c r="I2106" s="89" t="s">
        <v>209</v>
      </c>
      <c r="L2106" s="98">
        <f>'Activity data'!H528*'Emission factors'!$B$36*'Emission factors'!$C$36</f>
        <v>68189.141441730753</v>
      </c>
      <c r="M2106" s="98">
        <f>'Activity data'!I528*'Emission factors'!$B$36*'Emission factors'!$C$36</f>
        <v>22685.716199044651</v>
      </c>
      <c r="N2106" s="98">
        <f>'Activity data'!J528*'Emission factors'!$B$36*'Emission factors'!$C$36</f>
        <v>0</v>
      </c>
      <c r="O2106" s="98">
        <f>'Activity data'!K528*'Emission factors'!$B$36*'Emission factors'!$C$36</f>
        <v>0</v>
      </c>
      <c r="P2106" s="98">
        <f>'Activity data'!L528*'Emission factors'!$B$36*'Emission factors'!$C$36</f>
        <v>0</v>
      </c>
      <c r="Q2106" s="98">
        <f>'Activity data'!M528*'Emission factors'!$B$36*'Emission factors'!$C$36</f>
        <v>3509.0321341931894</v>
      </c>
      <c r="R2106" s="98">
        <f>'Activity data'!N528*'Emission factors'!$B$36*'Emission factors'!$C$36</f>
        <v>8374.4867911049223</v>
      </c>
      <c r="S2106" s="98">
        <f>'Activity data'!O528*'Emission factors'!$B$36*'Emission factors'!$C$36</f>
        <v>2401.6031376801752</v>
      </c>
      <c r="T2106" s="98">
        <f>'Activity data'!P528*'Emission factors'!$B$36*'Emission factors'!$C$36</f>
        <v>0</v>
      </c>
      <c r="U2106" s="98">
        <f>'Activity data'!Q528*'Emission factors'!$B$36*'Emission factors'!$C$36</f>
        <v>0</v>
      </c>
    </row>
    <row r="2107" spans="1:21" x14ac:dyDescent="0.25">
      <c r="A2107" s="92" t="s">
        <v>11</v>
      </c>
      <c r="B2107" s="92" t="s">
        <v>12</v>
      </c>
      <c r="C2107" s="92" t="s">
        <v>32</v>
      </c>
      <c r="D2107" s="92" t="s">
        <v>32</v>
      </c>
      <c r="E2107" s="92" t="s">
        <v>37</v>
      </c>
      <c r="F2107" s="92" t="s">
        <v>34</v>
      </c>
      <c r="G2107" s="92" t="s">
        <v>97</v>
      </c>
      <c r="H2107" s="92" t="s">
        <v>16</v>
      </c>
      <c r="I2107" s="89" t="s">
        <v>208</v>
      </c>
      <c r="L2107" s="98">
        <f>'Activity data'!H529*'Emission factors'!$B$36*'Emission factors'!$C$36</f>
        <v>7715.3879702597087</v>
      </c>
      <c r="M2107" s="98">
        <f>'Activity data'!I529*'Emission factors'!$B$36*'Emission factors'!$C$36</f>
        <v>1903.8251261530702</v>
      </c>
      <c r="N2107" s="98">
        <f>'Activity data'!J529*'Emission factors'!$B$36*'Emission factors'!$C$36</f>
        <v>6208.7362288450968</v>
      </c>
      <c r="O2107" s="98">
        <f>'Activity data'!K529*'Emission factors'!$B$36*'Emission factors'!$C$36</f>
        <v>13223.88326231977</v>
      </c>
      <c r="P2107" s="98">
        <f>'Activity data'!L529*'Emission factors'!$B$36*'Emission factors'!$C$36</f>
        <v>33303.066197594948</v>
      </c>
      <c r="Q2107" s="98">
        <f>'Activity data'!M529*'Emission factors'!$B$36*'Emission factors'!$C$36</f>
        <v>37876.0136055681</v>
      </c>
      <c r="R2107" s="98">
        <f>'Activity data'!N529*'Emission factors'!$B$36*'Emission factors'!$C$36</f>
        <v>36315.551621553495</v>
      </c>
      <c r="S2107" s="98">
        <f>'Activity data'!O529*'Emission factors'!$B$36*'Emission factors'!$C$36</f>
        <v>36568.846595465286</v>
      </c>
      <c r="T2107" s="98">
        <f>'Activity data'!P529*'Emission factors'!$B$36*'Emission factors'!$C$36</f>
        <v>38413.688116915524</v>
      </c>
      <c r="U2107" s="98">
        <f>'Activity data'!Q529*'Emission factors'!$B$36*'Emission factors'!$C$36</f>
        <v>41540.57431779852</v>
      </c>
    </row>
    <row r="2108" spans="1:21" x14ac:dyDescent="0.25">
      <c r="A2108" s="92" t="s">
        <v>11</v>
      </c>
      <c r="B2108" s="92" t="s">
        <v>12</v>
      </c>
      <c r="C2108" s="92" t="s">
        <v>32</v>
      </c>
      <c r="D2108" s="92" t="s">
        <v>32</v>
      </c>
      <c r="E2108" s="92" t="s">
        <v>37</v>
      </c>
      <c r="F2108" s="92" t="s">
        <v>34</v>
      </c>
      <c r="G2108" s="92" t="s">
        <v>97</v>
      </c>
      <c r="H2108" s="92" t="s">
        <v>16</v>
      </c>
      <c r="I2108" s="89" t="s">
        <v>226</v>
      </c>
      <c r="L2108" s="98">
        <f>'Activity data'!H530*'Emission factors'!$B$36*'Emission factors'!$C$36</f>
        <v>0</v>
      </c>
      <c r="M2108" s="98">
        <f>'Activity data'!I530*'Emission factors'!$B$36*'Emission factors'!$C$36</f>
        <v>0</v>
      </c>
      <c r="N2108" s="98">
        <f>'Activity data'!J530*'Emission factors'!$B$36*'Emission factors'!$C$36</f>
        <v>0</v>
      </c>
      <c r="O2108" s="98">
        <f>'Activity data'!K530*'Emission factors'!$B$36*'Emission factors'!$C$36</f>
        <v>0</v>
      </c>
      <c r="P2108" s="98">
        <f>'Activity data'!L530*'Emission factors'!$B$36*'Emission factors'!$C$36</f>
        <v>12.469307072131183</v>
      </c>
      <c r="Q2108" s="98">
        <f>'Activity data'!M530*'Emission factors'!$B$36*'Emission factors'!$C$36</f>
        <v>10.845899581851132</v>
      </c>
      <c r="R2108" s="98">
        <f>'Activity data'!N530*'Emission factors'!$B$36*'Emission factors'!$C$36</f>
        <v>2.2298212970469122</v>
      </c>
      <c r="S2108" s="98">
        <f>'Activity data'!O530*'Emission factors'!$B$36*'Emission factors'!$C$36</f>
        <v>0</v>
      </c>
      <c r="T2108" s="98">
        <f>'Activity data'!P530*'Emission factors'!$B$36*'Emission factors'!$C$36</f>
        <v>0</v>
      </c>
      <c r="U2108" s="98">
        <f>'Activity data'!Q530*'Emission factors'!$B$36*'Emission factors'!$C$36</f>
        <v>0</v>
      </c>
    </row>
    <row r="2109" spans="1:21" x14ac:dyDescent="0.25">
      <c r="A2109" s="92" t="s">
        <v>11</v>
      </c>
      <c r="B2109" s="92" t="s">
        <v>12</v>
      </c>
      <c r="C2109" s="92" t="s">
        <v>32</v>
      </c>
      <c r="D2109" s="92" t="s">
        <v>32</v>
      </c>
      <c r="E2109" s="92" t="s">
        <v>37</v>
      </c>
      <c r="F2109" s="92" t="s">
        <v>34</v>
      </c>
      <c r="G2109" s="92" t="s">
        <v>97</v>
      </c>
      <c r="H2109" s="92" t="s">
        <v>16</v>
      </c>
      <c r="I2109" s="89" t="s">
        <v>196</v>
      </c>
      <c r="L2109" s="98">
        <f>'Activity data'!H531*'Emission factors'!$B$36*'Emission factors'!$C$36</f>
        <v>47226.955619645938</v>
      </c>
      <c r="M2109" s="98">
        <f>'Activity data'!I531*'Emission factors'!$B$36*'Emission factors'!$C$36</f>
        <v>84260.948658502748</v>
      </c>
      <c r="N2109" s="98">
        <f>'Activity data'!J531*'Emission factors'!$B$36*'Emission factors'!$C$36</f>
        <v>87043.871737954556</v>
      </c>
      <c r="O2109" s="98">
        <f>'Activity data'!K531*'Emission factors'!$B$36*'Emission factors'!$C$36</f>
        <v>75774.863078645372</v>
      </c>
      <c r="P2109" s="98">
        <f>'Activity data'!L531*'Emission factors'!$B$36*'Emission factors'!$C$36</f>
        <v>37124.399092454754</v>
      </c>
      <c r="Q2109" s="98">
        <f>'Activity data'!M531*'Emission factors'!$B$36*'Emission factors'!$C$36</f>
        <v>62333.867490713281</v>
      </c>
      <c r="R2109" s="98">
        <f>'Activity data'!N531*'Emission factors'!$B$36*'Emission factors'!$C$36</f>
        <v>113021.6421937766</v>
      </c>
      <c r="S2109" s="98">
        <f>'Activity data'!O531*'Emission factors'!$B$36*'Emission factors'!$C$36</f>
        <v>117890.18624816155</v>
      </c>
      <c r="T2109" s="98">
        <f>'Activity data'!P531*'Emission factors'!$B$36*'Emission factors'!$C$36</f>
        <v>109038.17138327932</v>
      </c>
      <c r="U2109" s="98">
        <f>'Activity data'!Q531*'Emission factors'!$B$36*'Emission factors'!$C$36</f>
        <v>102124.23739419936</v>
      </c>
    </row>
    <row r="2110" spans="1:21" x14ac:dyDescent="0.25">
      <c r="A2110" s="92" t="s">
        <v>11</v>
      </c>
      <c r="B2110" s="92" t="s">
        <v>12</v>
      </c>
      <c r="C2110" s="92" t="s">
        <v>32</v>
      </c>
      <c r="D2110" s="92" t="s">
        <v>32</v>
      </c>
      <c r="E2110" s="92" t="s">
        <v>37</v>
      </c>
      <c r="F2110" s="92" t="s">
        <v>34</v>
      </c>
      <c r="G2110" s="92" t="s">
        <v>97</v>
      </c>
      <c r="H2110" s="92" t="s">
        <v>16</v>
      </c>
      <c r="I2110" s="89" t="s">
        <v>197</v>
      </c>
      <c r="L2110" s="98">
        <f>'Activity data'!H532*'Emission factors'!$B$36*'Emission factors'!$C$36</f>
        <v>385616.39339926135</v>
      </c>
      <c r="M2110" s="98">
        <f>'Activity data'!I532*'Emission factors'!$B$36*'Emission factors'!$C$36</f>
        <v>124614.59031583347</v>
      </c>
      <c r="N2110" s="98">
        <f>'Activity data'!J532*'Emission factors'!$B$36*'Emission factors'!$C$36</f>
        <v>11130.336102858822</v>
      </c>
      <c r="O2110" s="98">
        <f>'Activity data'!K532*'Emission factors'!$B$36*'Emission factors'!$C$36</f>
        <v>12393.3651212514</v>
      </c>
      <c r="P2110" s="98">
        <f>'Activity data'!L532*'Emission factors'!$B$36*'Emission factors'!$C$36</f>
        <v>39128.153715002059</v>
      </c>
      <c r="Q2110" s="98">
        <f>'Activity data'!M532*'Emission factors'!$B$36*'Emission factors'!$C$36</f>
        <v>38346.140828910546</v>
      </c>
      <c r="R2110" s="98">
        <f>'Activity data'!N532*'Emission factors'!$B$36*'Emission factors'!$C$36</f>
        <v>25086.709714191584</v>
      </c>
      <c r="S2110" s="98">
        <f>'Activity data'!O532*'Emission factors'!$B$36*'Emission factors'!$C$36</f>
        <v>25134.22385326985</v>
      </c>
      <c r="T2110" s="98">
        <f>'Activity data'!P532*'Emission factors'!$B$36*'Emission factors'!$C$36</f>
        <v>30362.881403961073</v>
      </c>
      <c r="U2110" s="98">
        <f>'Activity data'!Q532*'Emission factors'!$B$36*'Emission factors'!$C$36</f>
        <v>36659.17273726537</v>
      </c>
    </row>
    <row r="2111" spans="1:21" x14ac:dyDescent="0.25">
      <c r="A2111" s="92" t="s">
        <v>11</v>
      </c>
      <c r="B2111" s="92" t="s">
        <v>12</v>
      </c>
      <c r="C2111" s="92" t="s">
        <v>32</v>
      </c>
      <c r="D2111" s="92" t="s">
        <v>32</v>
      </c>
      <c r="E2111" s="92" t="s">
        <v>37</v>
      </c>
      <c r="F2111" s="92" t="s">
        <v>34</v>
      </c>
      <c r="G2111" s="92" t="s">
        <v>97</v>
      </c>
      <c r="H2111" s="92" t="s">
        <v>16</v>
      </c>
      <c r="I2111" s="89" t="s">
        <v>229</v>
      </c>
      <c r="L2111" s="98">
        <f>'Activity data'!H533*'Emission factors'!$B$36*'Emission factors'!$C$36</f>
        <v>18262.287250871686</v>
      </c>
      <c r="M2111" s="98">
        <f>'Activity data'!I533*'Emission factors'!$B$36*'Emission factors'!$C$36</f>
        <v>7139.3117154299971</v>
      </c>
      <c r="N2111" s="98">
        <f>'Activity data'!J533*'Emission factors'!$B$36*'Emission factors'!$C$36</f>
        <v>3142.6150167611781</v>
      </c>
      <c r="O2111" s="98">
        <f>'Activity data'!K533*'Emission factors'!$B$36*'Emission factors'!$C$36</f>
        <v>2298.7166560245578</v>
      </c>
      <c r="P2111" s="98">
        <f>'Activity data'!L533*'Emission factors'!$B$36*'Emission factors'!$C$36</f>
        <v>4195.4967595320486</v>
      </c>
      <c r="Q2111" s="98">
        <f>'Activity data'!M533*'Emission factors'!$B$36*'Emission factors'!$C$36</f>
        <v>5935.2177288269904</v>
      </c>
      <c r="R2111" s="98">
        <f>'Activity data'!N533*'Emission factors'!$B$36*'Emission factors'!$C$36</f>
        <v>7348.7821238225415</v>
      </c>
      <c r="S2111" s="98">
        <f>'Activity data'!O533*'Emission factors'!$B$36*'Emission factors'!$C$36</f>
        <v>9312.6995368474018</v>
      </c>
      <c r="T2111" s="98">
        <f>'Activity data'!P533*'Emission factors'!$B$36*'Emission factors'!$C$36</f>
        <v>12119.46021563945</v>
      </c>
      <c r="U2111" s="98">
        <f>'Activity data'!Q533*'Emission factors'!$B$36*'Emission factors'!$C$36</f>
        <v>16218.560689956217</v>
      </c>
    </row>
    <row r="2112" spans="1:21" x14ac:dyDescent="0.25">
      <c r="A2112" s="92" t="s">
        <v>11</v>
      </c>
      <c r="B2112" s="92" t="s">
        <v>12</v>
      </c>
      <c r="C2112" s="92" t="s">
        <v>32</v>
      </c>
      <c r="D2112" s="92" t="s">
        <v>32</v>
      </c>
      <c r="E2112" s="92" t="s">
        <v>37</v>
      </c>
      <c r="F2112" s="92" t="s">
        <v>34</v>
      </c>
      <c r="G2112" s="92" t="s">
        <v>97</v>
      </c>
      <c r="H2112" s="92" t="s">
        <v>16</v>
      </c>
      <c r="I2112" s="89" t="s">
        <v>198</v>
      </c>
      <c r="L2112" s="98">
        <f>'Activity data'!H534*'Emission factors'!$B$36*'Emission factors'!$C$36</f>
        <v>0</v>
      </c>
      <c r="M2112" s="98">
        <f>'Activity data'!I534*'Emission factors'!$B$36*'Emission factors'!$C$36</f>
        <v>0</v>
      </c>
      <c r="N2112" s="98">
        <f>'Activity data'!J534*'Emission factors'!$B$36*'Emission factors'!$C$36</f>
        <v>0</v>
      </c>
      <c r="O2112" s="98">
        <f>'Activity data'!K534*'Emission factors'!$B$36*'Emission factors'!$C$36</f>
        <v>0</v>
      </c>
      <c r="P2112" s="98">
        <f>'Activity data'!L534*'Emission factors'!$B$36*'Emission factors'!$C$36</f>
        <v>6314.8440231381765</v>
      </c>
      <c r="Q2112" s="98">
        <f>'Activity data'!M534*'Emission factors'!$B$36*'Emission factors'!$C$36</f>
        <v>11600.091398223363</v>
      </c>
      <c r="R2112" s="98">
        <f>'Activity data'!N534*'Emission factors'!$B$36*'Emission factors'!$C$36</f>
        <v>15905.496464146901</v>
      </c>
      <c r="S2112" s="98">
        <f>'Activity data'!O534*'Emission factors'!$B$36*'Emission factors'!$C$36</f>
        <v>17104.428382419323</v>
      </c>
      <c r="T2112" s="98">
        <f>'Activity data'!P534*'Emission factors'!$B$36*'Emission factors'!$C$36</f>
        <v>17255.223635590384</v>
      </c>
      <c r="U2112" s="98">
        <f>'Activity data'!Q534*'Emission factors'!$B$36*'Emission factors'!$C$36</f>
        <v>17400.999043019936</v>
      </c>
    </row>
    <row r="2113" spans="1:21" x14ac:dyDescent="0.25">
      <c r="A2113" s="92" t="s">
        <v>11</v>
      </c>
      <c r="B2113" s="92" t="s">
        <v>12</v>
      </c>
      <c r="C2113" s="92" t="s">
        <v>32</v>
      </c>
      <c r="D2113" s="92" t="s">
        <v>32</v>
      </c>
      <c r="E2113" s="92" t="s">
        <v>37</v>
      </c>
      <c r="F2113" s="92" t="s">
        <v>34</v>
      </c>
      <c r="G2113" s="92" t="s">
        <v>97</v>
      </c>
      <c r="H2113" s="92" t="s">
        <v>16</v>
      </c>
      <c r="I2113" s="89" t="s">
        <v>231</v>
      </c>
      <c r="L2113" s="98">
        <f>'Activity data'!H535*'Emission factors'!$B$36*'Emission factors'!$C$36</f>
        <v>9751.7443541710836</v>
      </c>
      <c r="M2113" s="98">
        <f>'Activity data'!I535*'Emission factors'!$B$36*'Emission factors'!$C$36</f>
        <v>1942.4917467605517</v>
      </c>
      <c r="N2113" s="98">
        <f>'Activity data'!J535*'Emission factors'!$B$36*'Emission factors'!$C$36</f>
        <v>0</v>
      </c>
      <c r="O2113" s="98">
        <f>'Activity data'!K535*'Emission factors'!$B$36*'Emission factors'!$C$36</f>
        <v>0</v>
      </c>
      <c r="P2113" s="98">
        <f>'Activity data'!L535*'Emission factors'!$B$36*'Emission factors'!$C$36</f>
        <v>1442.8949413214266</v>
      </c>
      <c r="Q2113" s="98">
        <f>'Activity data'!M535*'Emission factors'!$B$36*'Emission factors'!$C$36</f>
        <v>1400.8196481870966</v>
      </c>
      <c r="R2113" s="98">
        <f>'Activity data'!N535*'Emission factors'!$B$36*'Emission factors'!$C$36</f>
        <v>683.82122637882617</v>
      </c>
      <c r="S2113" s="98">
        <f>'Activity data'!O535*'Emission factors'!$B$36*'Emission factors'!$C$36</f>
        <v>514.36887728035231</v>
      </c>
      <c r="T2113" s="98">
        <f>'Activity data'!P535*'Emission factors'!$B$36*'Emission factors'!$C$36</f>
        <v>529.54545726820095</v>
      </c>
      <c r="U2113" s="98">
        <f>'Activity data'!Q535*'Emission factors'!$B$36*'Emission factors'!$C$36</f>
        <v>544.72254341948076</v>
      </c>
    </row>
    <row r="2114" spans="1:21" x14ac:dyDescent="0.25">
      <c r="A2114" s="92" t="s">
        <v>11</v>
      </c>
      <c r="B2114" s="92" t="s">
        <v>12</v>
      </c>
      <c r="C2114" s="92" t="s">
        <v>32</v>
      </c>
      <c r="D2114" s="92" t="s">
        <v>32</v>
      </c>
      <c r="E2114" s="92" t="s">
        <v>37</v>
      </c>
      <c r="F2114" s="92" t="s">
        <v>34</v>
      </c>
      <c r="G2114" s="92" t="s">
        <v>97</v>
      </c>
      <c r="H2114" s="92" t="s">
        <v>16</v>
      </c>
      <c r="I2114" s="89" t="s">
        <v>230</v>
      </c>
      <c r="L2114" s="98">
        <f>'Activity data'!H536*'Emission factors'!$B$36*'Emission factors'!$C$36</f>
        <v>0</v>
      </c>
      <c r="M2114" s="98">
        <f>'Activity data'!I536*'Emission factors'!$B$36*'Emission factors'!$C$36</f>
        <v>275.9826482277752</v>
      </c>
      <c r="N2114" s="98">
        <f>'Activity data'!J536*'Emission factors'!$B$36*'Emission factors'!$C$36</f>
        <v>91.994216075925053</v>
      </c>
      <c r="O2114" s="98">
        <f>'Activity data'!K536*'Emission factors'!$B$36*'Emission factors'!$C$36</f>
        <v>0</v>
      </c>
      <c r="P2114" s="98">
        <f>'Activity data'!L536*'Emission factors'!$B$36*'Emission factors'!$C$36</f>
        <v>0</v>
      </c>
      <c r="Q2114" s="98">
        <f>'Activity data'!M536*'Emission factors'!$B$36*'Emission factors'!$C$36</f>
        <v>0</v>
      </c>
      <c r="R2114" s="98">
        <f>'Activity data'!N536*'Emission factors'!$B$36*'Emission factors'!$C$36</f>
        <v>0</v>
      </c>
      <c r="S2114" s="98">
        <f>'Activity data'!O536*'Emission factors'!$B$36*'Emission factors'!$C$36</f>
        <v>0</v>
      </c>
      <c r="T2114" s="98">
        <f>'Activity data'!P536*'Emission factors'!$B$36*'Emission factors'!$C$36</f>
        <v>0</v>
      </c>
      <c r="U2114" s="98">
        <f>'Activity data'!Q536*'Emission factors'!$B$36*'Emission factors'!$C$36</f>
        <v>0</v>
      </c>
    </row>
    <row r="2115" spans="1:21" x14ac:dyDescent="0.25">
      <c r="A2115" s="92" t="s">
        <v>11</v>
      </c>
      <c r="B2115" s="92" t="s">
        <v>12</v>
      </c>
      <c r="C2115" s="92" t="s">
        <v>32</v>
      </c>
      <c r="D2115" s="92" t="s">
        <v>32</v>
      </c>
      <c r="E2115" s="92" t="s">
        <v>37</v>
      </c>
      <c r="F2115" s="92" t="s">
        <v>34</v>
      </c>
      <c r="G2115" s="92" t="s">
        <v>97</v>
      </c>
      <c r="H2115" s="92" t="s">
        <v>16</v>
      </c>
      <c r="I2115" s="89" t="s">
        <v>303</v>
      </c>
      <c r="L2115" s="98">
        <f>'Activity data'!H537*'Emission factors'!$B$36*'Emission factors'!$C$36</f>
        <v>59365.749768974725</v>
      </c>
      <c r="M2115" s="98">
        <f>'Activity data'!I537*'Emission factors'!$B$36*'Emission factors'!$C$36</f>
        <v>75618.997146583424</v>
      </c>
      <c r="N2115" s="98">
        <f>'Activity data'!J537*'Emission factors'!$B$36*'Emission factors'!$C$36</f>
        <v>95968.666120861948</v>
      </c>
      <c r="O2115" s="98">
        <f>'Activity data'!K537*'Emission factors'!$B$36*'Emission factors'!$C$36</f>
        <v>115467.11460101866</v>
      </c>
      <c r="P2115" s="98">
        <f>'Activity data'!L537*'Emission factors'!$B$36*'Emission factors'!$C$36</f>
        <v>136774.4672980039</v>
      </c>
      <c r="Q2115" s="98">
        <f>'Activity data'!M537*'Emission factors'!$B$36*'Emission factors'!$C$36</f>
        <v>118145.72150161944</v>
      </c>
      <c r="R2115" s="98">
        <f>'Activity data'!N537*'Emission factors'!$B$36*'Emission factors'!$C$36</f>
        <v>85814.636905325402</v>
      </c>
      <c r="S2115" s="98">
        <f>'Activity data'!O537*'Emission factors'!$B$36*'Emission factors'!$C$36</f>
        <v>94599.345260955874</v>
      </c>
      <c r="T2115" s="98">
        <f>'Activity data'!P537*'Emission factors'!$B$36*'Emission factors'!$C$36</f>
        <v>135558.94774374546</v>
      </c>
      <c r="U2115" s="98">
        <f>'Activity data'!Q537*'Emission factors'!$B$36*'Emission factors'!$C$36</f>
        <v>205467.83213967862</v>
      </c>
    </row>
    <row r="2116" spans="1:21" x14ac:dyDescent="0.25">
      <c r="A2116" s="92" t="s">
        <v>11</v>
      </c>
      <c r="B2116" s="92" t="s">
        <v>12</v>
      </c>
      <c r="C2116" s="92" t="s">
        <v>32</v>
      </c>
      <c r="D2116" s="92" t="s">
        <v>32</v>
      </c>
      <c r="E2116" s="92" t="s">
        <v>37</v>
      </c>
      <c r="F2116" s="92" t="s">
        <v>34</v>
      </c>
      <c r="G2116" s="92" t="s">
        <v>97</v>
      </c>
      <c r="H2116" s="92" t="s">
        <v>16</v>
      </c>
      <c r="I2116" s="89" t="s">
        <v>225</v>
      </c>
      <c r="L2116" s="98">
        <f>'Activity data'!H538*'Emission factors'!$B$36*'Emission factors'!$C$36</f>
        <v>0</v>
      </c>
      <c r="M2116" s="98">
        <f>'Activity data'!I538*'Emission factors'!$B$36*'Emission factors'!$C$36</f>
        <v>0</v>
      </c>
      <c r="N2116" s="98">
        <f>'Activity data'!J538*'Emission factors'!$B$36*'Emission factors'!$C$36</f>
        <v>0</v>
      </c>
      <c r="O2116" s="98">
        <f>'Activity data'!K538*'Emission factors'!$B$36*'Emission factors'!$C$36</f>
        <v>0</v>
      </c>
      <c r="P2116" s="98">
        <f>'Activity data'!L538*'Emission factors'!$B$36*'Emission factors'!$C$36</f>
        <v>86.906494745779995</v>
      </c>
      <c r="Q2116" s="98">
        <f>'Activity data'!M538*'Emission factors'!$B$36*'Emission factors'!$C$36</f>
        <v>72.797246746249854</v>
      </c>
      <c r="R2116" s="98">
        <f>'Activity data'!N538*'Emission factors'!$B$36*'Emission factors'!$C$36</f>
        <v>14.609471721441064</v>
      </c>
      <c r="S2116" s="98">
        <f>'Activity data'!O538*'Emission factors'!$B$36*'Emission factors'!$C$36</f>
        <v>0</v>
      </c>
      <c r="T2116" s="98">
        <f>'Activity data'!P538*'Emission factors'!$B$36*'Emission factors'!$C$36</f>
        <v>0</v>
      </c>
      <c r="U2116" s="98">
        <f>'Activity data'!Q538*'Emission factors'!$B$36*'Emission factors'!$C$36</f>
        <v>0</v>
      </c>
    </row>
    <row r="2117" spans="1:21" x14ac:dyDescent="0.25">
      <c r="A2117" s="92" t="s">
        <v>11</v>
      </c>
      <c r="B2117" s="92" t="s">
        <v>12</v>
      </c>
      <c r="C2117" s="92" t="s">
        <v>32</v>
      </c>
      <c r="D2117" s="92" t="s">
        <v>32</v>
      </c>
      <c r="E2117" s="92" t="s">
        <v>37</v>
      </c>
      <c r="F2117" s="92" t="s">
        <v>34</v>
      </c>
      <c r="G2117" s="92" t="s">
        <v>97</v>
      </c>
      <c r="H2117" s="92" t="s">
        <v>16</v>
      </c>
      <c r="I2117" s="89" t="s">
        <v>205</v>
      </c>
      <c r="L2117" s="98">
        <f>'Activity data'!H539*'Emission factors'!$B$36*'Emission factors'!$C$36</f>
        <v>4045.335845056029</v>
      </c>
      <c r="M2117" s="98">
        <f>'Activity data'!I539*'Emission factors'!$B$36*'Emission factors'!$C$36</f>
        <v>8838.3067955838014</v>
      </c>
      <c r="N2117" s="98">
        <f>'Activity data'!J539*'Emission factors'!$B$36*'Emission factors'!$C$36</f>
        <v>6319.8237638178916</v>
      </c>
      <c r="O2117" s="98">
        <f>'Activity data'!K539*'Emission factors'!$B$36*'Emission factors'!$C$36</f>
        <v>5637.5834430626928</v>
      </c>
      <c r="P2117" s="98">
        <f>'Activity data'!L539*'Emission factors'!$B$36*'Emission factors'!$C$36</f>
        <v>7709.1009374456544</v>
      </c>
      <c r="Q2117" s="98">
        <f>'Activity data'!M539*'Emission factors'!$B$36*'Emission factors'!$C$36</f>
        <v>5957.3226311567842</v>
      </c>
      <c r="R2117" s="98">
        <f>'Activity data'!N539*'Emission factors'!$B$36*'Emission factors'!$C$36</f>
        <v>2772.5998525745263</v>
      </c>
      <c r="S2117" s="98">
        <f>'Activity data'!O539*'Emission factors'!$B$36*'Emission factors'!$C$36</f>
        <v>493.7489641172088</v>
      </c>
      <c r="T2117" s="98">
        <f>'Activity data'!P539*'Emission factors'!$B$36*'Emission factors'!$C$36</f>
        <v>0</v>
      </c>
      <c r="U2117" s="98">
        <f>'Activity data'!Q539*'Emission factors'!$B$36*'Emission factors'!$C$36</f>
        <v>0</v>
      </c>
    </row>
    <row r="2118" spans="1:21" x14ac:dyDescent="0.25">
      <c r="A2118" s="92" t="s">
        <v>11</v>
      </c>
      <c r="B2118" s="92" t="s">
        <v>12</v>
      </c>
      <c r="C2118" s="92" t="s">
        <v>32</v>
      </c>
      <c r="D2118" s="92" t="s">
        <v>32</v>
      </c>
      <c r="E2118" s="92" t="s">
        <v>37</v>
      </c>
      <c r="F2118" s="92" t="s">
        <v>34</v>
      </c>
      <c r="G2118" s="92" t="s">
        <v>97</v>
      </c>
      <c r="H2118" s="92" t="s">
        <v>16</v>
      </c>
      <c r="I2118" s="89" t="s">
        <v>204</v>
      </c>
      <c r="L2118" s="98">
        <f>'Activity data'!H540*'Emission factors'!$B$36*'Emission factors'!$C$36</f>
        <v>6801.6783988149455</v>
      </c>
      <c r="M2118" s="98">
        <f>'Activity data'!I540*'Emission factors'!$B$36*'Emission factors'!$C$36</f>
        <v>8881.5286058059501</v>
      </c>
      <c r="N2118" s="98">
        <f>'Activity data'!J540*'Emission factors'!$B$36*'Emission factors'!$C$36</f>
        <v>13880.310058431452</v>
      </c>
      <c r="O2118" s="98">
        <f>'Activity data'!K540*'Emission factors'!$B$36*'Emission factors'!$C$36</f>
        <v>27967.00863132807</v>
      </c>
      <c r="P2118" s="98">
        <f>'Activity data'!L540*'Emission factors'!$B$36*'Emission factors'!$C$36</f>
        <v>85252.381767513783</v>
      </c>
      <c r="Q2118" s="98">
        <f>'Activity data'!M540*'Emission factors'!$B$36*'Emission factors'!$C$36</f>
        <v>81633.269844888302</v>
      </c>
      <c r="R2118" s="98">
        <f>'Activity data'!N540*'Emission factors'!$B$36*'Emission factors'!$C$36</f>
        <v>52839.261434265034</v>
      </c>
      <c r="S2118" s="98">
        <f>'Activity data'!O540*'Emission factors'!$B$36*'Emission factors'!$C$36</f>
        <v>37380.350380310607</v>
      </c>
      <c r="T2118" s="98">
        <f>'Activity data'!P540*'Emission factors'!$B$36*'Emission factors'!$C$36</f>
        <v>31101.83873050789</v>
      </c>
      <c r="U2118" s="98">
        <f>'Activity data'!Q540*'Emission factors'!$B$36*'Emission factors'!$C$36</f>
        <v>28711.58850890696</v>
      </c>
    </row>
    <row r="2119" spans="1:21" x14ac:dyDescent="0.25">
      <c r="A2119" s="92" t="s">
        <v>11</v>
      </c>
      <c r="B2119" s="92" t="s">
        <v>12</v>
      </c>
      <c r="C2119" s="92" t="s">
        <v>32</v>
      </c>
      <c r="D2119" s="92" t="s">
        <v>32</v>
      </c>
      <c r="E2119" s="92" t="s">
        <v>37</v>
      </c>
      <c r="F2119" s="92" t="s">
        <v>34</v>
      </c>
      <c r="G2119" s="92" t="s">
        <v>97</v>
      </c>
      <c r="H2119" s="92" t="s">
        <v>16</v>
      </c>
      <c r="I2119" s="89" t="s">
        <v>228</v>
      </c>
      <c r="L2119" s="98">
        <f>'Activity data'!H541*'Emission factors'!$B$36*'Emission factors'!$C$36</f>
        <v>0</v>
      </c>
      <c r="M2119" s="98">
        <f>'Activity data'!I541*'Emission factors'!$B$36*'Emission factors'!$C$36</f>
        <v>0</v>
      </c>
      <c r="N2119" s="98">
        <f>'Activity data'!J541*'Emission factors'!$B$36*'Emission factors'!$C$36</f>
        <v>0</v>
      </c>
      <c r="O2119" s="98">
        <f>'Activity data'!K541*'Emission factors'!$B$36*'Emission factors'!$C$36</f>
        <v>0</v>
      </c>
      <c r="P2119" s="98">
        <f>'Activity data'!L541*'Emission factors'!$B$36*'Emission factors'!$C$36</f>
        <v>0</v>
      </c>
      <c r="Q2119" s="98">
        <f>'Activity data'!M541*'Emission factors'!$B$36*'Emission factors'!$C$36</f>
        <v>94.01244446424775</v>
      </c>
      <c r="R2119" s="98">
        <f>'Activity data'!N541*'Emission factors'!$B$36*'Emission factors'!$C$36</f>
        <v>217.10924200185062</v>
      </c>
      <c r="S2119" s="98">
        <f>'Activity data'!O541*'Emission factors'!$B$36*'Emission factors'!$C$36</f>
        <v>61.923920171256</v>
      </c>
      <c r="T2119" s="98">
        <f>'Activity data'!P541*'Emission factors'!$B$36*'Emission factors'!$C$36</f>
        <v>0</v>
      </c>
      <c r="U2119" s="98">
        <f>'Activity data'!Q541*'Emission factors'!$B$36*'Emission factors'!$C$36</f>
        <v>0</v>
      </c>
    </row>
    <row r="2120" spans="1:21" x14ac:dyDescent="0.25">
      <c r="A2120" s="92" t="s">
        <v>11</v>
      </c>
      <c r="B2120" s="92" t="s">
        <v>12</v>
      </c>
      <c r="C2120" s="92" t="s">
        <v>32</v>
      </c>
      <c r="D2120" s="92" t="s">
        <v>32</v>
      </c>
      <c r="E2120" s="92" t="s">
        <v>37</v>
      </c>
      <c r="F2120" s="92" t="s">
        <v>34</v>
      </c>
      <c r="G2120" s="92" t="s">
        <v>97</v>
      </c>
      <c r="H2120" s="92" t="s">
        <v>16</v>
      </c>
      <c r="I2120" s="89" t="s">
        <v>202</v>
      </c>
      <c r="L2120" s="98">
        <f>'Activity data'!H542*'Emission factors'!$B$36*'Emission factors'!$C$36</f>
        <v>399.9367105721123</v>
      </c>
      <c r="M2120" s="98">
        <f>'Activity data'!I542*'Emission factors'!$B$36*'Emission factors'!$C$36</f>
        <v>249.6318795516386</v>
      </c>
      <c r="N2120" s="98">
        <f>'Activity data'!J542*'Emission factors'!$B$36*'Emission factors'!$C$36</f>
        <v>83.210626517212859</v>
      </c>
      <c r="O2120" s="98">
        <f>'Activity data'!K542*'Emission factors'!$B$36*'Emission factors'!$C$36</f>
        <v>0</v>
      </c>
      <c r="P2120" s="98">
        <f>'Activity data'!L542*'Emission factors'!$B$36*'Emission factors'!$C$36</f>
        <v>5506.0259398140288</v>
      </c>
      <c r="Q2120" s="98">
        <f>'Activity data'!M542*'Emission factors'!$B$36*'Emission factors'!$C$36</f>
        <v>6067.7992662791803</v>
      </c>
      <c r="R2120" s="98">
        <f>'Activity data'!N542*'Emission factors'!$B$36*'Emission factors'!$C$36</f>
        <v>4304.3416478644676</v>
      </c>
      <c r="S2120" s="98">
        <f>'Activity data'!O542*'Emission factors'!$B$36*'Emission factors'!$C$36</f>
        <v>3155.9724137520434</v>
      </c>
      <c r="T2120" s="98">
        <f>'Activity data'!P542*'Emission factors'!$B$36*'Emission factors'!$C$36</f>
        <v>2450.9871113042013</v>
      </c>
      <c r="U2120" s="98">
        <f>'Activity data'!Q542*'Emission factors'!$B$36*'Emission factors'!$C$36</f>
        <v>1977.9655735908439</v>
      </c>
    </row>
    <row r="2121" spans="1:21" x14ac:dyDescent="0.25">
      <c r="A2121" s="92" t="s">
        <v>11</v>
      </c>
      <c r="B2121" s="92" t="s">
        <v>12</v>
      </c>
      <c r="C2121" s="92" t="s">
        <v>32</v>
      </c>
      <c r="D2121" s="92" t="s">
        <v>32</v>
      </c>
      <c r="E2121" s="92" t="s">
        <v>37</v>
      </c>
      <c r="F2121" s="92" t="s">
        <v>34</v>
      </c>
      <c r="G2121" s="92" t="s">
        <v>97</v>
      </c>
      <c r="H2121" s="92" t="s">
        <v>16</v>
      </c>
      <c r="I2121" s="89" t="s">
        <v>190</v>
      </c>
      <c r="L2121" s="98">
        <f>'Activity data'!H543*'Emission factors'!$B$36*'Emission factors'!$C$36</f>
        <v>0</v>
      </c>
      <c r="M2121" s="98">
        <f>'Activity data'!I543*'Emission factors'!$B$36*'Emission factors'!$C$36</f>
        <v>0</v>
      </c>
      <c r="N2121" s="98">
        <f>'Activity data'!J543*'Emission factors'!$B$36*'Emission factors'!$C$36</f>
        <v>0</v>
      </c>
      <c r="O2121" s="98">
        <f>'Activity data'!K543*'Emission factors'!$B$36*'Emission factors'!$C$36</f>
        <v>0</v>
      </c>
      <c r="P2121" s="98">
        <f>'Activity data'!L543*'Emission factors'!$B$36*'Emission factors'!$C$36</f>
        <v>0</v>
      </c>
      <c r="Q2121" s="98">
        <f>'Activity data'!M543*'Emission factors'!$B$36*'Emission factors'!$C$36</f>
        <v>0</v>
      </c>
      <c r="R2121" s="98">
        <f>'Activity data'!N543*'Emission factors'!$B$36*'Emission factors'!$C$36</f>
        <v>0</v>
      </c>
      <c r="S2121" s="98">
        <f>'Activity data'!O543*'Emission factors'!$B$36*'Emission factors'!$C$36</f>
        <v>0</v>
      </c>
      <c r="T2121" s="98">
        <f>'Activity data'!P543*'Emission factors'!$B$36*'Emission factors'!$C$36</f>
        <v>0</v>
      </c>
      <c r="U2121" s="98">
        <f>'Activity data'!Q543*'Emission factors'!$B$36*'Emission factors'!$C$36</f>
        <v>0</v>
      </c>
    </row>
    <row r="2122" spans="1:21" x14ac:dyDescent="0.25">
      <c r="A2122" s="92" t="s">
        <v>11</v>
      </c>
      <c r="B2122" s="92" t="s">
        <v>12</v>
      </c>
      <c r="C2122" s="92" t="s">
        <v>32</v>
      </c>
      <c r="D2122" s="92" t="s">
        <v>32</v>
      </c>
      <c r="E2122" s="92" t="s">
        <v>37</v>
      </c>
      <c r="F2122" s="92" t="s">
        <v>34</v>
      </c>
      <c r="G2122" s="92" t="s">
        <v>97</v>
      </c>
      <c r="H2122" s="92" t="s">
        <v>16</v>
      </c>
      <c r="I2122" s="89" t="s">
        <v>210</v>
      </c>
      <c r="L2122" s="98">
        <f>'Activity data'!H544*'Emission factors'!$B$36*'Emission factors'!$C$36</f>
        <v>2529.8415260989773</v>
      </c>
      <c r="M2122" s="98">
        <f>'Activity data'!I544*'Emission factors'!$B$36*'Emission factors'!$C$36</f>
        <v>600.95861798247893</v>
      </c>
      <c r="N2122" s="98">
        <f>'Activity data'!J544*'Emission factors'!$B$36*'Emission factors'!$C$36</f>
        <v>0</v>
      </c>
      <c r="O2122" s="98">
        <f>'Activity data'!K544*'Emission factors'!$B$36*'Emission factors'!$C$36</f>
        <v>0</v>
      </c>
      <c r="P2122" s="98">
        <f>'Activity data'!L544*'Emission factors'!$B$36*'Emission factors'!$C$36</f>
        <v>15151.789635604093</v>
      </c>
      <c r="Q2122" s="98">
        <f>'Activity data'!M544*'Emission factors'!$B$36*'Emission factors'!$C$36</f>
        <v>14752.540623288758</v>
      </c>
      <c r="R2122" s="98">
        <f>'Activity data'!N544*'Emission factors'!$B$36*'Emission factors'!$C$36</f>
        <v>7429.7555518126464</v>
      </c>
      <c r="S2122" s="98">
        <f>'Activity data'!O544*'Emission factors'!$B$36*'Emission factors'!$C$36</f>
        <v>3664.080232478811</v>
      </c>
      <c r="T2122" s="98">
        <f>'Activity data'!P544*'Emission factors'!$B$36*'Emission factors'!$C$36</f>
        <v>1976.5947534391034</v>
      </c>
      <c r="U2122" s="98">
        <f>'Activity data'!Q544*'Emission factors'!$B$36*'Emission factors'!$C$36</f>
        <v>1064.7704463387201</v>
      </c>
    </row>
    <row r="2123" spans="1:21" x14ac:dyDescent="0.25">
      <c r="A2123" s="92" t="s">
        <v>11</v>
      </c>
      <c r="B2123" s="92" t="s">
        <v>12</v>
      </c>
      <c r="C2123" s="92" t="s">
        <v>32</v>
      </c>
      <c r="D2123" s="92" t="s">
        <v>32</v>
      </c>
      <c r="E2123" s="92" t="s">
        <v>37</v>
      </c>
      <c r="F2123" s="92" t="s">
        <v>34</v>
      </c>
      <c r="G2123" s="92" t="s">
        <v>97</v>
      </c>
      <c r="H2123" s="92" t="s">
        <v>16</v>
      </c>
      <c r="I2123" s="92" t="s">
        <v>199</v>
      </c>
      <c r="L2123" s="98">
        <f>'Activity data'!H545*'Emission factors'!$B$36*'Emission factors'!$C$36</f>
        <v>158340.06670921619</v>
      </c>
      <c r="M2123" s="98">
        <f>'Activity data'!I545*'Emission factors'!$B$36*'Emission factors'!$C$36</f>
        <v>97528.038890827316</v>
      </c>
      <c r="N2123" s="98">
        <f>'Activity data'!J545*'Emission factors'!$B$36*'Emission factors'!$C$36</f>
        <v>92018.625776320492</v>
      </c>
      <c r="O2123" s="98">
        <f>'Activity data'!K545*'Emission factors'!$B$36*'Emission factors'!$C$36</f>
        <v>127016.7176482762</v>
      </c>
      <c r="P2123" s="98">
        <f>'Activity data'!L545*'Emission factors'!$B$36*'Emission factors'!$C$36</f>
        <v>199218.3104800522</v>
      </c>
      <c r="Q2123" s="98">
        <f>'Activity data'!M545*'Emission factors'!$B$36*'Emission factors'!$C$36</f>
        <v>191567.69158360013</v>
      </c>
      <c r="R2123" s="98">
        <f>'Activity data'!N545*'Emission factors'!$B$36*'Emission factors'!$C$36</f>
        <v>152540.90287709713</v>
      </c>
      <c r="S2123" s="98">
        <f>'Activity data'!O545*'Emission factors'!$B$36*'Emission factors'!$C$36</f>
        <v>131136.7995869072</v>
      </c>
      <c r="T2123" s="98">
        <f>'Activity data'!P545*'Emission factors'!$B$36*'Emission factors'!$C$36</f>
        <v>119223.66964676234</v>
      </c>
      <c r="U2123" s="98">
        <f>'Activity data'!Q545*'Emission factors'!$B$36*'Emission factors'!$C$36</f>
        <v>110112.52508445061</v>
      </c>
    </row>
    <row r="2124" spans="1:21" x14ac:dyDescent="0.25">
      <c r="A2124" s="92" t="s">
        <v>11</v>
      </c>
      <c r="B2124" s="92" t="s">
        <v>12</v>
      </c>
      <c r="C2124" s="92" t="s">
        <v>32</v>
      </c>
      <c r="D2124" s="92" t="s">
        <v>32</v>
      </c>
      <c r="E2124" s="92" t="s">
        <v>37</v>
      </c>
      <c r="F2124" s="92" t="s">
        <v>34</v>
      </c>
      <c r="G2124" s="92" t="s">
        <v>97</v>
      </c>
      <c r="H2124" s="92" t="s">
        <v>16</v>
      </c>
      <c r="I2124" s="89" t="s">
        <v>233</v>
      </c>
      <c r="L2124" s="98">
        <f>'Activity data'!H546*'Emission factors'!$B$36*'Emission factors'!$C$36</f>
        <v>5791.723201374718</v>
      </c>
      <c r="M2124" s="98">
        <f>'Activity data'!I546*'Emission factors'!$B$36*'Emission factors'!$C$36</f>
        <v>3162.4879812920876</v>
      </c>
      <c r="N2124" s="98">
        <f>'Activity data'!J546*'Emission factors'!$B$36*'Emission factors'!$C$36</f>
        <v>567.51121032622905</v>
      </c>
      <c r="O2124" s="98">
        <f>'Activity data'!K546*'Emission factors'!$B$36*'Emission factors'!$C$36</f>
        <v>0</v>
      </c>
      <c r="P2124" s="98">
        <f>'Activity data'!L546*'Emission factors'!$B$36*'Emission factors'!$C$36</f>
        <v>6076.2449410858908</v>
      </c>
      <c r="Q2124" s="98">
        <f>'Activity data'!M546*'Emission factors'!$B$36*'Emission factors'!$C$36</f>
        <v>5368.5237657400367</v>
      </c>
      <c r="R2124" s="98">
        <f>'Activity data'!N546*'Emission factors'!$B$36*'Emission factors'!$C$36</f>
        <v>1686.8536716699466</v>
      </c>
      <c r="S2124" s="98">
        <f>'Activity data'!O546*'Emission factors'!$B$36*'Emission factors'!$C$36</f>
        <v>365.93124529567524</v>
      </c>
      <c r="T2124" s="98">
        <f>'Activity data'!P546*'Emission factors'!$B$36*'Emission factors'!$C$36</f>
        <v>111.88117925293254</v>
      </c>
      <c r="U2124" s="98">
        <f>'Activity data'!Q546*'Emission factors'!$B$36*'Emission factors'!$C$36</f>
        <v>34.181566620912115</v>
      </c>
    </row>
    <row r="2125" spans="1:21" x14ac:dyDescent="0.25">
      <c r="A2125" s="92" t="s">
        <v>11</v>
      </c>
      <c r="B2125" s="92" t="s">
        <v>12</v>
      </c>
      <c r="C2125" s="92" t="s">
        <v>32</v>
      </c>
      <c r="D2125" s="92" t="s">
        <v>32</v>
      </c>
      <c r="E2125" s="92" t="s">
        <v>37</v>
      </c>
      <c r="F2125" s="92" t="s">
        <v>34</v>
      </c>
      <c r="G2125" s="92" t="s">
        <v>97</v>
      </c>
      <c r="H2125" s="92" t="s">
        <v>16</v>
      </c>
      <c r="I2125" s="89" t="s">
        <v>200</v>
      </c>
      <c r="L2125" s="98">
        <f>'Activity data'!H547*'Emission factors'!$B$36*'Emission factors'!$C$36</f>
        <v>1093480.9733810304</v>
      </c>
      <c r="M2125" s="98">
        <f>'Activity data'!I547*'Emission factors'!$B$36*'Emission factors'!$C$36</f>
        <v>855588.36635553581</v>
      </c>
      <c r="N2125" s="98">
        <f>'Activity data'!J547*'Emission factors'!$B$36*'Emission factors'!$C$36</f>
        <v>926939.58659208019</v>
      </c>
      <c r="O2125" s="98">
        <f>'Activity data'!K547*'Emission factors'!$B$36*'Emission factors'!$C$36</f>
        <v>1154848.6713113964</v>
      </c>
      <c r="P2125" s="98">
        <f>'Activity data'!L547*'Emission factors'!$B$36*'Emission factors'!$C$36</f>
        <v>1292864.5878367042</v>
      </c>
      <c r="Q2125" s="98">
        <f>'Activity data'!M547*'Emission factors'!$B$36*'Emission factors'!$C$36</f>
        <v>1339686.4389517682</v>
      </c>
      <c r="R2125" s="98">
        <f>'Activity data'!N547*'Emission factors'!$B$36*'Emission factors'!$C$36</f>
        <v>1367645.7786884874</v>
      </c>
      <c r="S2125" s="98">
        <f>'Activity data'!O547*'Emission factors'!$B$36*'Emission factors'!$C$36</f>
        <v>1397907.9319443332</v>
      </c>
      <c r="T2125" s="98">
        <f>'Activity data'!P547*'Emission factors'!$B$36*'Emission factors'!$C$36</f>
        <v>1430991.052950578</v>
      </c>
      <c r="U2125" s="98">
        <f>'Activity data'!Q547*'Emission factors'!$B$36*'Emission factors'!$C$36</f>
        <v>1466859.1126917985</v>
      </c>
    </row>
    <row r="2126" spans="1:21" x14ac:dyDescent="0.25">
      <c r="A2126" s="92" t="s">
        <v>11</v>
      </c>
      <c r="B2126" s="92" t="s">
        <v>12</v>
      </c>
      <c r="C2126" s="92" t="s">
        <v>32</v>
      </c>
      <c r="D2126" s="92" t="s">
        <v>32</v>
      </c>
      <c r="E2126" s="92" t="s">
        <v>38</v>
      </c>
      <c r="F2126" s="92" t="s">
        <v>34</v>
      </c>
      <c r="G2126" s="92" t="s">
        <v>97</v>
      </c>
      <c r="H2126" s="92" t="s">
        <v>16</v>
      </c>
      <c r="I2126" s="89" t="s">
        <v>227</v>
      </c>
      <c r="J2126" s="92" t="s">
        <v>98</v>
      </c>
      <c r="L2126" s="98">
        <f>'Activity data'!H548*'Emission factors'!$B$36*'Emission factors'!$C$36</f>
        <v>0</v>
      </c>
      <c r="M2126" s="98">
        <f>'Activity data'!I548*'Emission factors'!$B$36*'Emission factors'!$C$36</f>
        <v>0</v>
      </c>
      <c r="N2126" s="98">
        <f>'Activity data'!J548*'Emission factors'!$B$36*'Emission factors'!$C$36</f>
        <v>0</v>
      </c>
      <c r="O2126" s="98">
        <f>'Activity data'!K548*'Emission factors'!$B$36*'Emission factors'!$C$36</f>
        <v>0</v>
      </c>
      <c r="P2126" s="98">
        <f>'Activity data'!L548*'Emission factors'!$B$36*'Emission factors'!$C$36</f>
        <v>2.6380353503390905</v>
      </c>
      <c r="Q2126" s="98">
        <f>'Activity data'!M548*'Emission factors'!$B$36*'Emission factors'!$C$36</f>
        <v>2.2290861189058511</v>
      </c>
      <c r="R2126" s="98">
        <f>'Activity data'!N548*'Emission factors'!$B$36*'Emission factors'!$C$36</f>
        <v>0.44991366737538463</v>
      </c>
      <c r="S2126" s="98">
        <f>'Activity data'!O548*'Emission factors'!$B$36*'Emission factors'!$C$36</f>
        <v>0</v>
      </c>
      <c r="T2126" s="98">
        <f>'Activity data'!P548*'Emission factors'!$B$36*'Emission factors'!$C$36</f>
        <v>0</v>
      </c>
      <c r="U2126" s="98">
        <f>'Activity data'!Q548*'Emission factors'!$B$36*'Emission factors'!$C$36</f>
        <v>0</v>
      </c>
    </row>
    <row r="2127" spans="1:21" x14ac:dyDescent="0.25">
      <c r="A2127" s="92" t="s">
        <v>11</v>
      </c>
      <c r="B2127" s="92" t="s">
        <v>12</v>
      </c>
      <c r="C2127" s="92" t="s">
        <v>32</v>
      </c>
      <c r="D2127" s="92" t="s">
        <v>32</v>
      </c>
      <c r="E2127" s="92" t="s">
        <v>38</v>
      </c>
      <c r="F2127" s="92" t="s">
        <v>34</v>
      </c>
      <c r="G2127" s="92" t="s">
        <v>97</v>
      </c>
      <c r="H2127" s="92" t="s">
        <v>16</v>
      </c>
      <c r="I2127" s="89" t="s">
        <v>203</v>
      </c>
      <c r="L2127" s="98">
        <f>'Activity data'!H549*'Emission factors'!$B$36*'Emission factors'!$C$36</f>
        <v>42848.980538779215</v>
      </c>
      <c r="M2127" s="98">
        <f>'Activity data'!I549*'Emission factors'!$B$36*'Emission factors'!$C$36</f>
        <v>96717.839715238602</v>
      </c>
      <c r="N2127" s="98">
        <f>'Activity data'!J549*'Emission factors'!$B$36*'Emission factors'!$C$36</f>
        <v>139424.86835976091</v>
      </c>
      <c r="O2127" s="98">
        <f>'Activity data'!K549*'Emission factors'!$B$36*'Emission factors'!$C$36</f>
        <v>182358.27456276107</v>
      </c>
      <c r="P2127" s="98">
        <f>'Activity data'!L549*'Emission factors'!$B$36*'Emission factors'!$C$36</f>
        <v>88987.547167566401</v>
      </c>
      <c r="Q2127" s="98">
        <f>'Activity data'!M549*'Emission factors'!$B$36*'Emission factors'!$C$36</f>
        <v>49609.684079072351</v>
      </c>
      <c r="R2127" s="98">
        <f>'Activity data'!N549*'Emission factors'!$B$36*'Emission factors'!$C$36</f>
        <v>44364.769385971587</v>
      </c>
      <c r="S2127" s="98">
        <f>'Activity data'!O549*'Emission factors'!$B$36*'Emission factors'!$C$36</f>
        <v>61571.307122839586</v>
      </c>
      <c r="T2127" s="98">
        <f>'Activity data'!P549*'Emission factors'!$B$36*'Emission factors'!$C$36</f>
        <v>102660.84932999905</v>
      </c>
      <c r="U2127" s="98">
        <f>'Activity data'!Q549*'Emission factors'!$B$36*'Emission factors'!$C$36</f>
        <v>175413.35629999268</v>
      </c>
    </row>
    <row r="2128" spans="1:21" x14ac:dyDescent="0.25">
      <c r="A2128" s="92" t="s">
        <v>11</v>
      </c>
      <c r="B2128" s="92" t="s">
        <v>12</v>
      </c>
      <c r="C2128" s="92" t="s">
        <v>32</v>
      </c>
      <c r="D2128" s="92" t="s">
        <v>32</v>
      </c>
      <c r="E2128" s="92" t="s">
        <v>38</v>
      </c>
      <c r="F2128" s="92" t="s">
        <v>34</v>
      </c>
      <c r="G2128" s="92" t="s">
        <v>97</v>
      </c>
      <c r="H2128" s="92" t="s">
        <v>16</v>
      </c>
      <c r="I2128" s="89" t="s">
        <v>191</v>
      </c>
      <c r="L2128" s="98">
        <f>'Activity data'!H550*'Emission factors'!$B$36*'Emission factors'!$C$36</f>
        <v>676.36880792724276</v>
      </c>
      <c r="M2128" s="98">
        <f>'Activity data'!I550*'Emission factors'!$B$36*'Emission factors'!$C$36</f>
        <v>165.7800377229095</v>
      </c>
      <c r="N2128" s="98">
        <f>'Activity data'!J550*'Emission factors'!$B$36*'Emission factors'!$C$36</f>
        <v>0</v>
      </c>
      <c r="O2128" s="98">
        <f>'Activity data'!K550*'Emission factors'!$B$36*'Emission factors'!$C$36</f>
        <v>0</v>
      </c>
      <c r="P2128" s="98">
        <f>'Activity data'!L550*'Emission factors'!$B$36*'Emission factors'!$C$36</f>
        <v>429.24721067965049</v>
      </c>
      <c r="Q2128" s="98">
        <f>'Activity data'!M550*'Emission factors'!$B$36*'Emission factors'!$C$36</f>
        <v>422.64981362211216</v>
      </c>
      <c r="R2128" s="98">
        <f>'Activity data'!N550*'Emission factors'!$B$36*'Emission factors'!$C$36</f>
        <v>218.62274176796473</v>
      </c>
      <c r="S2128" s="98">
        <f>'Activity data'!O550*'Emission factors'!$B$36*'Emission factors'!$C$36</f>
        <v>109.95693213940747</v>
      </c>
      <c r="T2128" s="98">
        <f>'Activity data'!P550*'Emission factors'!$B$36*'Emission factors'!$C$36</f>
        <v>59.877144321212278</v>
      </c>
      <c r="U2128" s="98">
        <f>'Activity data'!Q550*'Emission factors'!$B$36*'Emission factors'!$C$36</f>
        <v>32.736105536646349</v>
      </c>
    </row>
    <row r="2129" spans="1:21" x14ac:dyDescent="0.25">
      <c r="A2129" s="92" t="s">
        <v>11</v>
      </c>
      <c r="B2129" s="92" t="s">
        <v>12</v>
      </c>
      <c r="C2129" s="92" t="s">
        <v>32</v>
      </c>
      <c r="D2129" s="92" t="s">
        <v>32</v>
      </c>
      <c r="E2129" s="92" t="s">
        <v>38</v>
      </c>
      <c r="F2129" s="92" t="s">
        <v>34</v>
      </c>
      <c r="G2129" s="92" t="s">
        <v>97</v>
      </c>
      <c r="H2129" s="92" t="s">
        <v>16</v>
      </c>
      <c r="I2129" s="89" t="s">
        <v>192</v>
      </c>
      <c r="L2129" s="98">
        <f>'Activity data'!H551*'Emission factors'!$B$36*'Emission factors'!$C$36</f>
        <v>3951.5891583114153</v>
      </c>
      <c r="M2129" s="98">
        <f>'Activity data'!I551*'Emission factors'!$B$36*'Emission factors'!$C$36</f>
        <v>3476.9460515167148</v>
      </c>
      <c r="N2129" s="98">
        <f>'Activity data'!J551*'Emission factors'!$B$36*'Emission factors'!$C$36</f>
        <v>3785.9839835283537</v>
      </c>
      <c r="O2129" s="98">
        <f>'Activity data'!K551*'Emission factors'!$B$36*'Emission factors'!$C$36</f>
        <v>3985.0726832055925</v>
      </c>
      <c r="P2129" s="98">
        <f>'Activity data'!L551*'Emission factors'!$B$36*'Emission factors'!$C$36</f>
        <v>3669.6412082418015</v>
      </c>
      <c r="Q2129" s="98">
        <f>'Activity data'!M551*'Emission factors'!$B$36*'Emission factors'!$C$36</f>
        <v>3246.9295802095503</v>
      </c>
      <c r="R2129" s="98">
        <f>'Activity data'!N551*'Emission factors'!$B$36*'Emission factors'!$C$36</f>
        <v>2852.1125705081286</v>
      </c>
      <c r="S2129" s="98">
        <f>'Activity data'!O551*'Emission factors'!$B$36*'Emission factors'!$C$36</f>
        <v>935.12400854967188</v>
      </c>
      <c r="T2129" s="98">
        <f>'Activity data'!P551*'Emission factors'!$B$36*'Emission factors'!$C$36</f>
        <v>193.6717529162635</v>
      </c>
      <c r="U2129" s="98">
        <f>'Activity data'!Q551*'Emission factors'!$B$36*'Emission factors'!$C$36</f>
        <v>87.507008342679342</v>
      </c>
    </row>
    <row r="2130" spans="1:21" x14ac:dyDescent="0.25">
      <c r="A2130" s="92" t="s">
        <v>11</v>
      </c>
      <c r="B2130" s="92" t="s">
        <v>12</v>
      </c>
      <c r="C2130" s="92" t="s">
        <v>32</v>
      </c>
      <c r="D2130" s="92" t="s">
        <v>32</v>
      </c>
      <c r="E2130" s="92" t="s">
        <v>38</v>
      </c>
      <c r="F2130" s="92" t="s">
        <v>34</v>
      </c>
      <c r="G2130" s="92" t="s">
        <v>97</v>
      </c>
      <c r="H2130" s="92" t="s">
        <v>16</v>
      </c>
      <c r="I2130" s="89" t="s">
        <v>206</v>
      </c>
      <c r="L2130" s="98">
        <f>'Activity data'!H552*'Emission factors'!$B$36*'Emission factors'!$C$36</f>
        <v>950321.12049826665</v>
      </c>
      <c r="M2130" s="98">
        <f>'Activity data'!I552*'Emission factors'!$B$36*'Emission factors'!$C$36</f>
        <v>313165.41245445958</v>
      </c>
      <c r="N2130" s="98">
        <f>'Activity data'!J552*'Emission factors'!$B$36*'Emission factors'!$C$36</f>
        <v>190687.37599368914</v>
      </c>
      <c r="O2130" s="98">
        <f>'Activity data'!K552*'Emission factors'!$B$36*'Emission factors'!$C$36</f>
        <v>159565.67449238861</v>
      </c>
      <c r="P2130" s="98">
        <f>'Activity data'!L552*'Emission factors'!$B$36*'Emission factors'!$C$36</f>
        <v>245859.76108874954</v>
      </c>
      <c r="Q2130" s="98">
        <f>'Activity data'!M552*'Emission factors'!$B$36*'Emission factors'!$C$36</f>
        <v>242183.96034039784</v>
      </c>
      <c r="R2130" s="98">
        <f>'Activity data'!N552*'Emission factors'!$B$36*'Emission factors'!$C$36</f>
        <v>194408.59771538471</v>
      </c>
      <c r="S2130" s="98">
        <f>'Activity data'!O552*'Emission factors'!$B$36*'Emission factors'!$C$36</f>
        <v>157059.75861435579</v>
      </c>
      <c r="T2130" s="98">
        <f>'Activity data'!P552*'Emission factors'!$B$36*'Emission factors'!$C$36</f>
        <v>128173.85734672776</v>
      </c>
      <c r="U2130" s="98">
        <f>'Activity data'!Q552*'Emission factors'!$B$36*'Emission factors'!$C$36</f>
        <v>104807.59613685304</v>
      </c>
    </row>
    <row r="2131" spans="1:21" x14ac:dyDescent="0.25">
      <c r="A2131" s="92" t="s">
        <v>11</v>
      </c>
      <c r="B2131" s="92" t="s">
        <v>12</v>
      </c>
      <c r="C2131" s="92" t="s">
        <v>32</v>
      </c>
      <c r="D2131" s="92" t="s">
        <v>32</v>
      </c>
      <c r="E2131" s="92" t="s">
        <v>38</v>
      </c>
      <c r="F2131" s="92" t="s">
        <v>34</v>
      </c>
      <c r="G2131" s="92" t="s">
        <v>97</v>
      </c>
      <c r="H2131" s="92" t="s">
        <v>16</v>
      </c>
      <c r="I2131" s="89" t="s">
        <v>220</v>
      </c>
      <c r="L2131" s="98">
        <f>'Activity data'!H553*'Emission factors'!$B$36*'Emission factors'!$C$36</f>
        <v>0</v>
      </c>
      <c r="M2131" s="98">
        <f>'Activity data'!I553*'Emission factors'!$B$36*'Emission factors'!$C$36</f>
        <v>0</v>
      </c>
      <c r="N2131" s="98">
        <f>'Activity data'!J553*'Emission factors'!$B$36*'Emission factors'!$C$36</f>
        <v>0</v>
      </c>
      <c r="O2131" s="98">
        <f>'Activity data'!K553*'Emission factors'!$B$36*'Emission factors'!$C$36</f>
        <v>0</v>
      </c>
      <c r="P2131" s="98">
        <f>'Activity data'!L553*'Emission factors'!$B$36*'Emission factors'!$C$36</f>
        <v>200.00952305055313</v>
      </c>
      <c r="Q2131" s="98">
        <f>'Activity data'!M553*'Emission factors'!$B$36*'Emission factors'!$C$36</f>
        <v>260.92515804952336</v>
      </c>
      <c r="R2131" s="98">
        <f>'Activity data'!N553*'Emission factors'!$B$36*'Emission factors'!$C$36</f>
        <v>252.80305269275567</v>
      </c>
      <c r="S2131" s="98">
        <f>'Activity data'!O553*'Emission factors'!$B$36*'Emission factors'!$C$36</f>
        <v>245.38017236079497</v>
      </c>
      <c r="T2131" s="98">
        <f>'Activity data'!P553*'Emission factors'!$B$36*'Emission factors'!$C$36</f>
        <v>238.39290159012137</v>
      </c>
      <c r="U2131" s="98">
        <f>'Activity data'!Q553*'Emission factors'!$B$36*'Emission factors'!$C$36</f>
        <v>230.56039327931677</v>
      </c>
    </row>
    <row r="2132" spans="1:21" x14ac:dyDescent="0.25">
      <c r="A2132" s="92" t="s">
        <v>11</v>
      </c>
      <c r="B2132" s="92" t="s">
        <v>12</v>
      </c>
      <c r="C2132" s="92" t="s">
        <v>32</v>
      </c>
      <c r="D2132" s="92" t="s">
        <v>32</v>
      </c>
      <c r="E2132" s="92" t="s">
        <v>38</v>
      </c>
      <c r="F2132" s="92" t="s">
        <v>34</v>
      </c>
      <c r="G2132" s="92" t="s">
        <v>97</v>
      </c>
      <c r="H2132" s="92" t="s">
        <v>16</v>
      </c>
      <c r="I2132" s="89" t="s">
        <v>193</v>
      </c>
      <c r="L2132" s="98">
        <f>'Activity data'!H554*'Emission factors'!$B$36*'Emission factors'!$C$36</f>
        <v>170722.86733174487</v>
      </c>
      <c r="M2132" s="98">
        <f>'Activity data'!I554*'Emission factors'!$B$36*'Emission factors'!$C$36</f>
        <v>141241.3083508545</v>
      </c>
      <c r="N2132" s="98">
        <f>'Activity data'!J554*'Emission factors'!$B$36*'Emission factors'!$C$36</f>
        <v>101732.71184829486</v>
      </c>
      <c r="O2132" s="98">
        <f>'Activity data'!K554*'Emission factors'!$B$36*'Emission factors'!$C$36</f>
        <v>77990.608375442229</v>
      </c>
      <c r="P2132" s="98">
        <f>'Activity data'!L554*'Emission factors'!$B$36*'Emission factors'!$C$36</f>
        <v>68872.573636826724</v>
      </c>
      <c r="Q2132" s="98">
        <f>'Activity data'!M554*'Emission factors'!$B$36*'Emission factors'!$C$36</f>
        <v>138559.53158566711</v>
      </c>
      <c r="R2132" s="98">
        <f>'Activity data'!N554*'Emission factors'!$B$36*'Emission factors'!$C$36</f>
        <v>236873.2081690882</v>
      </c>
      <c r="S2132" s="98">
        <f>'Activity data'!O554*'Emission factors'!$B$36*'Emission factors'!$C$36</f>
        <v>418000.72385101166</v>
      </c>
      <c r="T2132" s="98">
        <f>'Activity data'!P554*'Emission factors'!$B$36*'Emission factors'!$C$36</f>
        <v>793263.33433702402</v>
      </c>
      <c r="U2132" s="98">
        <f>'Activity data'!Q554*'Emission factors'!$B$36*'Emission factors'!$C$36</f>
        <v>1520430.3643020722</v>
      </c>
    </row>
    <row r="2133" spans="1:21" x14ac:dyDescent="0.25">
      <c r="A2133" s="92" t="s">
        <v>11</v>
      </c>
      <c r="B2133" s="92" t="s">
        <v>12</v>
      </c>
      <c r="C2133" s="92" t="s">
        <v>32</v>
      </c>
      <c r="D2133" s="92" t="s">
        <v>32</v>
      </c>
      <c r="E2133" s="92" t="s">
        <v>38</v>
      </c>
      <c r="F2133" s="92" t="s">
        <v>34</v>
      </c>
      <c r="G2133" s="92" t="s">
        <v>97</v>
      </c>
      <c r="H2133" s="92" t="s">
        <v>16</v>
      </c>
      <c r="I2133" s="89" t="s">
        <v>259</v>
      </c>
      <c r="L2133" s="98">
        <f>'Activity data'!H555*'Emission factors'!$B$36*'Emission factors'!$C$36</f>
        <v>547.83287945149868</v>
      </c>
      <c r="M2133" s="98">
        <f>'Activity data'!I555*'Emission factors'!$B$36*'Emission factors'!$C$36</f>
        <v>136.49167933399039</v>
      </c>
      <c r="N2133" s="98">
        <f>'Activity data'!J555*'Emission factors'!$B$36*'Emission factors'!$C$36</f>
        <v>0</v>
      </c>
      <c r="O2133" s="98">
        <f>'Activity data'!K555*'Emission factors'!$B$36*'Emission factors'!$C$36</f>
        <v>0</v>
      </c>
      <c r="P2133" s="98">
        <f>'Activity data'!L555*'Emission factors'!$B$36*'Emission factors'!$C$36</f>
        <v>0</v>
      </c>
      <c r="Q2133" s="98">
        <f>'Activity data'!M555*'Emission factors'!$B$36*'Emission factors'!$C$36</f>
        <v>16.452561785259409</v>
      </c>
      <c r="R2133" s="98">
        <f>'Activity data'!N555*'Emission factors'!$B$36*'Emission factors'!$C$36</f>
        <v>41.299547074928931</v>
      </c>
      <c r="S2133" s="98">
        <f>'Activity data'!O555*'Emission factors'!$B$36*'Emission factors'!$C$36</f>
        <v>11.9384532710586</v>
      </c>
      <c r="T2133" s="98">
        <f>'Activity data'!P555*'Emission factors'!$B$36*'Emission factors'!$C$36</f>
        <v>0</v>
      </c>
      <c r="U2133" s="98">
        <f>'Activity data'!Q555*'Emission factors'!$B$36*'Emission factors'!$C$36</f>
        <v>0</v>
      </c>
    </row>
    <row r="2134" spans="1:21" x14ac:dyDescent="0.25">
      <c r="A2134" s="92" t="s">
        <v>11</v>
      </c>
      <c r="B2134" s="92" t="s">
        <v>12</v>
      </c>
      <c r="C2134" s="92" t="s">
        <v>32</v>
      </c>
      <c r="D2134" s="92" t="s">
        <v>32</v>
      </c>
      <c r="E2134" s="92" t="s">
        <v>38</v>
      </c>
      <c r="F2134" s="92" t="s">
        <v>34</v>
      </c>
      <c r="G2134" s="92" t="s">
        <v>97</v>
      </c>
      <c r="H2134" s="92" t="s">
        <v>16</v>
      </c>
      <c r="I2134" s="89" t="s">
        <v>223</v>
      </c>
      <c r="L2134" s="98">
        <f>'Activity data'!H556*'Emission factors'!$B$36*'Emission factors'!$C$36</f>
        <v>0</v>
      </c>
      <c r="M2134" s="98">
        <f>'Activity data'!I556*'Emission factors'!$B$36*'Emission factors'!$C$36</f>
        <v>0</v>
      </c>
      <c r="N2134" s="98">
        <f>'Activity data'!J556*'Emission factors'!$B$36*'Emission factors'!$C$36</f>
        <v>0</v>
      </c>
      <c r="O2134" s="98">
        <f>'Activity data'!K556*'Emission factors'!$B$36*'Emission factors'!$C$36</f>
        <v>0</v>
      </c>
      <c r="P2134" s="98">
        <f>'Activity data'!L556*'Emission factors'!$B$36*'Emission factors'!$C$36</f>
        <v>0</v>
      </c>
      <c r="Q2134" s="98">
        <f>'Activity data'!M556*'Emission factors'!$B$36*'Emission factors'!$C$36</f>
        <v>0</v>
      </c>
      <c r="R2134" s="98">
        <f>'Activity data'!N556*'Emission factors'!$B$36*'Emission factors'!$C$36</f>
        <v>0</v>
      </c>
      <c r="S2134" s="98">
        <f>'Activity data'!O556*'Emission factors'!$B$36*'Emission factors'!$C$36</f>
        <v>0</v>
      </c>
      <c r="T2134" s="98">
        <f>'Activity data'!P556*'Emission factors'!$B$36*'Emission factors'!$C$36</f>
        <v>0</v>
      </c>
      <c r="U2134" s="98">
        <f>'Activity data'!Q556*'Emission factors'!$B$36*'Emission factors'!$C$36</f>
        <v>0</v>
      </c>
    </row>
    <row r="2135" spans="1:21" x14ac:dyDescent="0.25">
      <c r="A2135" s="92" t="s">
        <v>11</v>
      </c>
      <c r="B2135" s="92" t="s">
        <v>12</v>
      </c>
      <c r="C2135" s="92" t="s">
        <v>32</v>
      </c>
      <c r="D2135" s="92" t="s">
        <v>32</v>
      </c>
      <c r="E2135" s="92" t="s">
        <v>38</v>
      </c>
      <c r="F2135" s="92" t="s">
        <v>34</v>
      </c>
      <c r="G2135" s="92" t="s">
        <v>97</v>
      </c>
      <c r="H2135" s="92" t="s">
        <v>16</v>
      </c>
      <c r="I2135" s="89" t="s">
        <v>221</v>
      </c>
      <c r="L2135" s="98">
        <f>'Activity data'!H557*'Emission factors'!$B$36*'Emission factors'!$C$36</f>
        <v>0</v>
      </c>
      <c r="M2135" s="98">
        <f>'Activity data'!I557*'Emission factors'!$B$36*'Emission factors'!$C$36</f>
        <v>852.91217080581009</v>
      </c>
      <c r="N2135" s="98">
        <f>'Activity data'!J557*'Emission factors'!$B$36*'Emission factors'!$C$36</f>
        <v>284.30405693527001</v>
      </c>
      <c r="O2135" s="98">
        <f>'Activity data'!K557*'Emission factors'!$B$36*'Emission factors'!$C$36</f>
        <v>0</v>
      </c>
      <c r="P2135" s="98">
        <f>'Activity data'!L557*'Emission factors'!$B$36*'Emission factors'!$C$36</f>
        <v>0</v>
      </c>
      <c r="Q2135" s="98">
        <f>'Activity data'!M557*'Emission factors'!$B$36*'Emission factors'!$C$36</f>
        <v>1143.6750894865393</v>
      </c>
      <c r="R2135" s="98">
        <f>'Activity data'!N557*'Emission factors'!$B$36*'Emission factors'!$C$36</f>
        <v>2710.4391222124245</v>
      </c>
      <c r="S2135" s="98">
        <f>'Activity data'!O557*'Emission factors'!$B$36*'Emission factors'!$C$36</f>
        <v>776.40469746119277</v>
      </c>
      <c r="T2135" s="98">
        <f>'Activity data'!P557*'Emission factors'!$B$36*'Emission factors'!$C$36</f>
        <v>0</v>
      </c>
      <c r="U2135" s="98">
        <f>'Activity data'!Q557*'Emission factors'!$B$36*'Emission factors'!$C$36</f>
        <v>0</v>
      </c>
    </row>
    <row r="2136" spans="1:21" x14ac:dyDescent="0.25">
      <c r="A2136" s="92" t="s">
        <v>11</v>
      </c>
      <c r="B2136" s="92" t="s">
        <v>12</v>
      </c>
      <c r="C2136" s="92" t="s">
        <v>32</v>
      </c>
      <c r="D2136" s="92" t="s">
        <v>32</v>
      </c>
      <c r="E2136" s="92" t="s">
        <v>38</v>
      </c>
      <c r="F2136" s="92" t="s">
        <v>34</v>
      </c>
      <c r="G2136" s="92" t="s">
        <v>97</v>
      </c>
      <c r="H2136" s="92" t="s">
        <v>16</v>
      </c>
      <c r="I2136" s="89" t="s">
        <v>222</v>
      </c>
      <c r="L2136" s="98">
        <f>'Activity data'!H558*'Emission factors'!$B$36*'Emission factors'!$C$36</f>
        <v>0</v>
      </c>
      <c r="M2136" s="98">
        <f>'Activity data'!I558*'Emission factors'!$B$36*'Emission factors'!$C$36</f>
        <v>0</v>
      </c>
      <c r="N2136" s="98">
        <f>'Activity data'!J558*'Emission factors'!$B$36*'Emission factors'!$C$36</f>
        <v>0</v>
      </c>
      <c r="O2136" s="98">
        <f>'Activity data'!K558*'Emission factors'!$B$36*'Emission factors'!$C$36</f>
        <v>0</v>
      </c>
      <c r="P2136" s="98">
        <f>'Activity data'!L558*'Emission factors'!$B$36*'Emission factors'!$C$36</f>
        <v>360.6919718846853</v>
      </c>
      <c r="Q2136" s="98">
        <f>'Activity data'!M558*'Emission factors'!$B$36*'Emission factors'!$C$36</f>
        <v>307.25737046282211</v>
      </c>
      <c r="R2136" s="98">
        <f>'Activity data'!N558*'Emission factors'!$B$36*'Emission factors'!$C$36</f>
        <v>62.342237722642345</v>
      </c>
      <c r="S2136" s="98">
        <f>'Activity data'!O558*'Emission factors'!$B$36*'Emission factors'!$C$36</f>
        <v>0</v>
      </c>
      <c r="T2136" s="98">
        <f>'Activity data'!P558*'Emission factors'!$B$36*'Emission factors'!$C$36</f>
        <v>0</v>
      </c>
      <c r="U2136" s="98">
        <f>'Activity data'!Q558*'Emission factors'!$B$36*'Emission factors'!$C$36</f>
        <v>0</v>
      </c>
    </row>
    <row r="2137" spans="1:21" x14ac:dyDescent="0.25">
      <c r="A2137" s="92" t="s">
        <v>11</v>
      </c>
      <c r="B2137" s="92" t="s">
        <v>12</v>
      </c>
      <c r="C2137" s="92" t="s">
        <v>32</v>
      </c>
      <c r="D2137" s="92" t="s">
        <v>32</v>
      </c>
      <c r="E2137" s="92" t="s">
        <v>38</v>
      </c>
      <c r="F2137" s="92" t="s">
        <v>34</v>
      </c>
      <c r="G2137" s="92" t="s">
        <v>97</v>
      </c>
      <c r="H2137" s="92" t="s">
        <v>16</v>
      </c>
      <c r="I2137" s="89" t="s">
        <v>201</v>
      </c>
      <c r="L2137" s="98">
        <f>'Activity data'!H559*'Emission factors'!$B$36*'Emission factors'!$C$36</f>
        <v>45666.470626879563</v>
      </c>
      <c r="M2137" s="98">
        <f>'Activity data'!I559*'Emission factors'!$B$36*'Emission factors'!$C$36</f>
        <v>19629.476964327328</v>
      </c>
      <c r="N2137" s="98">
        <f>'Activity data'!J559*'Emission factors'!$B$36*'Emission factors'!$C$36</f>
        <v>9749.2958802066241</v>
      </c>
      <c r="O2137" s="98">
        <f>'Activity data'!K559*'Emission factors'!$B$36*'Emission factors'!$C$36</f>
        <v>10997.604481707382</v>
      </c>
      <c r="P2137" s="98">
        <f>'Activity data'!L559*'Emission factors'!$B$36*'Emission factors'!$C$36</f>
        <v>63000.813212653004</v>
      </c>
      <c r="Q2137" s="98">
        <f>'Activity data'!M559*'Emission factors'!$B$36*'Emission factors'!$C$36</f>
        <v>153864.10360243599</v>
      </c>
      <c r="R2137" s="98">
        <f>'Activity data'!N559*'Emission factors'!$B$36*'Emission factors'!$C$36</f>
        <v>255679.34198047582</v>
      </c>
      <c r="S2137" s="98">
        <f>'Activity data'!O559*'Emission factors'!$B$36*'Emission factors'!$C$36</f>
        <v>448737.40386123164</v>
      </c>
      <c r="T2137" s="98">
        <f>'Activity data'!P559*'Emission factors'!$B$36*'Emission factors'!$C$36</f>
        <v>813561.84714716696</v>
      </c>
      <c r="U2137" s="98">
        <f>'Activity data'!Q559*'Emission factors'!$B$36*'Emission factors'!$C$36</f>
        <v>1487675.5657171241</v>
      </c>
    </row>
    <row r="2138" spans="1:21" x14ac:dyDescent="0.25">
      <c r="A2138" s="92" t="s">
        <v>11</v>
      </c>
      <c r="B2138" s="92" t="s">
        <v>12</v>
      </c>
      <c r="C2138" s="92" t="s">
        <v>32</v>
      </c>
      <c r="D2138" s="92" t="s">
        <v>32</v>
      </c>
      <c r="E2138" s="92" t="s">
        <v>38</v>
      </c>
      <c r="F2138" s="92" t="s">
        <v>34</v>
      </c>
      <c r="G2138" s="92" t="s">
        <v>97</v>
      </c>
      <c r="H2138" s="92" t="s">
        <v>16</v>
      </c>
      <c r="I2138" s="89" t="s">
        <v>207</v>
      </c>
      <c r="L2138" s="98">
        <f>'Activity data'!H560*'Emission factors'!$B$36*'Emission factors'!$C$36</f>
        <v>6762.3258651133146</v>
      </c>
      <c r="M2138" s="98">
        <f>'Activity data'!I560*'Emission factors'!$B$36*'Emission factors'!$C$36</f>
        <v>9117.6352276463622</v>
      </c>
      <c r="N2138" s="98">
        <f>'Activity data'!J560*'Emission factors'!$B$36*'Emission factors'!$C$36</f>
        <v>11264.302271759787</v>
      </c>
      <c r="O2138" s="98">
        <f>'Activity data'!K560*'Emission factors'!$B$36*'Emission factors'!$C$36</f>
        <v>11065.808630917229</v>
      </c>
      <c r="P2138" s="98">
        <f>'Activity data'!L560*'Emission factors'!$B$36*'Emission factors'!$C$36</f>
        <v>4604.0796488969609</v>
      </c>
      <c r="Q2138" s="98">
        <f>'Activity data'!M560*'Emission factors'!$B$36*'Emission factors'!$C$36</f>
        <v>2077.0334305502147</v>
      </c>
      <c r="R2138" s="98">
        <f>'Activity data'!N560*'Emission factors'!$B$36*'Emission factors'!$C$36</f>
        <v>1519.7472946080163</v>
      </c>
      <c r="S2138" s="98">
        <f>'Activity data'!O560*'Emission factors'!$B$36*'Emission factors'!$C$36</f>
        <v>1472.4031029848059</v>
      </c>
      <c r="T2138" s="98">
        <f>'Activity data'!P560*'Emission factors'!$B$36*'Emission factors'!$C$36</f>
        <v>1807.0978637726216</v>
      </c>
      <c r="U2138" s="98">
        <f>'Activity data'!Q560*'Emission factors'!$B$36*'Emission factors'!$C$36</f>
        <v>2417.3746086309279</v>
      </c>
    </row>
    <row r="2139" spans="1:21" x14ac:dyDescent="0.25">
      <c r="A2139" s="92" t="s">
        <v>11</v>
      </c>
      <c r="B2139" s="92" t="s">
        <v>12</v>
      </c>
      <c r="C2139" s="92" t="s">
        <v>32</v>
      </c>
      <c r="D2139" s="92" t="s">
        <v>32</v>
      </c>
      <c r="E2139" s="92" t="s">
        <v>38</v>
      </c>
      <c r="F2139" s="92" t="s">
        <v>34</v>
      </c>
      <c r="G2139" s="92" t="s">
        <v>97</v>
      </c>
      <c r="H2139" s="92" t="s">
        <v>16</v>
      </c>
      <c r="I2139" s="89" t="s">
        <v>218</v>
      </c>
      <c r="L2139" s="98">
        <f>'Activity data'!H561*'Emission factors'!$B$36*'Emission factors'!$C$36</f>
        <v>6232.2588154819232</v>
      </c>
      <c r="M2139" s="98">
        <f>'Activity data'!I561*'Emission factors'!$B$36*'Emission factors'!$C$36</f>
        <v>1257.1399109605925</v>
      </c>
      <c r="N2139" s="98">
        <f>'Activity data'!J561*'Emission factors'!$B$36*'Emission factors'!$C$36</f>
        <v>0</v>
      </c>
      <c r="O2139" s="98">
        <f>'Activity data'!K561*'Emission factors'!$B$36*'Emission factors'!$C$36</f>
        <v>0</v>
      </c>
      <c r="P2139" s="98">
        <f>'Activity data'!L561*'Emission factors'!$B$36*'Emission factors'!$C$36</f>
        <v>4807.1511958255642</v>
      </c>
      <c r="Q2139" s="98">
        <f>'Activity data'!M561*'Emission factors'!$B$36*'Emission factors'!$C$36</f>
        <v>4335.1701236118988</v>
      </c>
      <c r="R2139" s="98">
        <f>'Activity data'!N561*'Emission factors'!$B$36*'Emission factors'!$C$36</f>
        <v>1497.6955125131885</v>
      </c>
      <c r="S2139" s="98">
        <f>'Activity data'!O561*'Emission factors'!$B$36*'Emission factors'!$C$36</f>
        <v>926.76029856005448</v>
      </c>
      <c r="T2139" s="98">
        <f>'Activity data'!P561*'Emission factors'!$B$36*'Emission factors'!$C$36</f>
        <v>1275.6432612335968</v>
      </c>
      <c r="U2139" s="98">
        <f>'Activity data'!Q561*'Emission factors'!$B$36*'Emission factors'!$C$36</f>
        <v>1818.8907905666149</v>
      </c>
    </row>
    <row r="2140" spans="1:21" x14ac:dyDescent="0.25">
      <c r="A2140" s="92" t="s">
        <v>11</v>
      </c>
      <c r="B2140" s="92" t="s">
        <v>12</v>
      </c>
      <c r="C2140" s="92" t="s">
        <v>32</v>
      </c>
      <c r="D2140" s="92" t="s">
        <v>32</v>
      </c>
      <c r="E2140" s="92" t="s">
        <v>38</v>
      </c>
      <c r="F2140" s="92" t="s">
        <v>34</v>
      </c>
      <c r="G2140" s="92" t="s">
        <v>97</v>
      </c>
      <c r="H2140" s="92" t="s">
        <v>16</v>
      </c>
      <c r="I2140" s="89" t="s">
        <v>194</v>
      </c>
      <c r="L2140" s="98">
        <f>'Activity data'!H562*'Emission factors'!$B$36*'Emission factors'!$C$36</f>
        <v>26126.035449528263</v>
      </c>
      <c r="M2140" s="98">
        <f>'Activity data'!I562*'Emission factors'!$B$36*'Emission factors'!$C$36</f>
        <v>5399.7580249498806</v>
      </c>
      <c r="N2140" s="98">
        <f>'Activity data'!J562*'Emission factors'!$B$36*'Emission factors'!$C$36</f>
        <v>16.429920950452502</v>
      </c>
      <c r="O2140" s="98">
        <f>'Activity data'!K562*'Emission factors'!$B$36*'Emission factors'!$C$36</f>
        <v>13.227573425532698</v>
      </c>
      <c r="P2140" s="98">
        <f>'Activity data'!L562*'Emission factors'!$B$36*'Emission factors'!$C$36</f>
        <v>1976.933125254895</v>
      </c>
      <c r="Q2140" s="98">
        <f>'Activity data'!M562*'Emission factors'!$B$36*'Emission factors'!$C$36</f>
        <v>3297.1059638206889</v>
      </c>
      <c r="R2140" s="98">
        <f>'Activity data'!N562*'Emission factors'!$B$36*'Emission factors'!$C$36</f>
        <v>4201.1671051377298</v>
      </c>
      <c r="S2140" s="98">
        <f>'Activity data'!O562*'Emission factors'!$B$36*'Emission factors'!$C$36</f>
        <v>5479.9353313954916</v>
      </c>
      <c r="T2140" s="98">
        <f>'Activity data'!P562*'Emission factors'!$B$36*'Emission factors'!$C$36</f>
        <v>7259.8672184551651</v>
      </c>
      <c r="U2140" s="98">
        <f>'Activity data'!Q562*'Emission factors'!$B$36*'Emission factors'!$C$36</f>
        <v>9691.2605864631641</v>
      </c>
    </row>
    <row r="2141" spans="1:21" x14ac:dyDescent="0.25">
      <c r="A2141" s="92" t="s">
        <v>11</v>
      </c>
      <c r="B2141" s="92" t="s">
        <v>12</v>
      </c>
      <c r="C2141" s="92" t="s">
        <v>32</v>
      </c>
      <c r="D2141" s="92" t="s">
        <v>32</v>
      </c>
      <c r="E2141" s="92" t="s">
        <v>38</v>
      </c>
      <c r="F2141" s="92" t="s">
        <v>34</v>
      </c>
      <c r="G2141" s="92" t="s">
        <v>97</v>
      </c>
      <c r="H2141" s="92" t="s">
        <v>16</v>
      </c>
      <c r="I2141" s="89" t="s">
        <v>195</v>
      </c>
      <c r="L2141" s="98">
        <f>'Activity data'!H563*'Emission factors'!$B$36*'Emission factors'!$C$36</f>
        <v>3072673.6910878797</v>
      </c>
      <c r="M2141" s="98">
        <f>'Activity data'!I563*'Emission factors'!$B$36*'Emission factors'!$C$36</f>
        <v>2999874.1779443184</v>
      </c>
      <c r="N2141" s="98">
        <f>'Activity data'!J563*'Emission factors'!$B$36*'Emission factors'!$C$36</f>
        <v>3092067.0856232187</v>
      </c>
      <c r="O2141" s="98">
        <f>'Activity data'!K563*'Emission factors'!$B$36*'Emission factors'!$C$36</f>
        <v>3247386.4931529849</v>
      </c>
      <c r="P2141" s="98">
        <f>'Activity data'!L563*'Emission factors'!$B$36*'Emission factors'!$C$36</f>
        <v>3601425.7636813875</v>
      </c>
      <c r="Q2141" s="98">
        <f>'Activity data'!M563*'Emission factors'!$B$36*'Emission factors'!$C$36</f>
        <v>3592855.8683344582</v>
      </c>
      <c r="R2141" s="98">
        <f>'Activity data'!N563*'Emission factors'!$B$36*'Emission factors'!$C$36</f>
        <v>3435881.0522735012</v>
      </c>
      <c r="S2141" s="98">
        <f>'Activity data'!O563*'Emission factors'!$B$36*'Emission factors'!$C$36</f>
        <v>3288957.9201477855</v>
      </c>
      <c r="T2141" s="98">
        <f>'Activity data'!P563*'Emission factors'!$B$36*'Emission factors'!$C$36</f>
        <v>3149865.0648746332</v>
      </c>
      <c r="U2141" s="98">
        <f>'Activity data'!Q563*'Emission factors'!$B$36*'Emission factors'!$C$36</f>
        <v>3016040.0656368122</v>
      </c>
    </row>
    <row r="2142" spans="1:21" x14ac:dyDescent="0.25">
      <c r="A2142" s="92" t="s">
        <v>11</v>
      </c>
      <c r="B2142" s="92" t="s">
        <v>12</v>
      </c>
      <c r="C2142" s="92" t="s">
        <v>32</v>
      </c>
      <c r="D2142" s="92" t="s">
        <v>32</v>
      </c>
      <c r="E2142" s="92" t="s">
        <v>38</v>
      </c>
      <c r="F2142" s="92" t="s">
        <v>34</v>
      </c>
      <c r="G2142" s="92" t="s">
        <v>97</v>
      </c>
      <c r="H2142" s="92" t="s">
        <v>16</v>
      </c>
      <c r="I2142" s="89" t="s">
        <v>209</v>
      </c>
      <c r="L2142" s="98">
        <f>'Activity data'!H564*'Emission factors'!$B$36*'Emission factors'!$C$36</f>
        <v>1386.9767733816202</v>
      </c>
      <c r="M2142" s="98">
        <f>'Activity data'!I564*'Emission factors'!$B$36*'Emission factors'!$C$36</f>
        <v>4848.0002722227173</v>
      </c>
      <c r="N2142" s="98">
        <f>'Activity data'!J564*'Emission factors'!$B$36*'Emission factors'!$C$36</f>
        <v>7120.6330687826785</v>
      </c>
      <c r="O2142" s="98">
        <f>'Activity data'!K564*'Emission factors'!$B$36*'Emission factors'!$C$36</f>
        <v>10710.48183878242</v>
      </c>
      <c r="P2142" s="98">
        <f>'Activity data'!L564*'Emission factors'!$B$36*'Emission factors'!$C$36</f>
        <v>8413.8889193264986</v>
      </c>
      <c r="Q2142" s="98">
        <f>'Activity data'!M564*'Emission factors'!$B$36*'Emission factors'!$C$36</f>
        <v>5243.5469570921214</v>
      </c>
      <c r="R2142" s="98">
        <f>'Activity data'!N564*'Emission factors'!$B$36*'Emission factors'!$C$36</f>
        <v>2385.808466506468</v>
      </c>
      <c r="S2142" s="98">
        <f>'Activity data'!O564*'Emission factors'!$B$36*'Emission factors'!$C$36</f>
        <v>557.58728703503846</v>
      </c>
      <c r="T2142" s="98">
        <f>'Activity data'!P564*'Emission factors'!$B$36*'Emission factors'!$C$36</f>
        <v>89.75894537795763</v>
      </c>
      <c r="U2142" s="98">
        <f>'Activity data'!Q564*'Emission factors'!$B$36*'Emission factors'!$C$36</f>
        <v>26.625869679574883</v>
      </c>
    </row>
    <row r="2143" spans="1:21" x14ac:dyDescent="0.25">
      <c r="A2143" s="92" t="s">
        <v>11</v>
      </c>
      <c r="B2143" s="92" t="s">
        <v>12</v>
      </c>
      <c r="C2143" s="92" t="s">
        <v>32</v>
      </c>
      <c r="D2143" s="92" t="s">
        <v>32</v>
      </c>
      <c r="E2143" s="92" t="s">
        <v>38</v>
      </c>
      <c r="F2143" s="92" t="s">
        <v>34</v>
      </c>
      <c r="G2143" s="92" t="s">
        <v>97</v>
      </c>
      <c r="H2143" s="92" t="s">
        <v>16</v>
      </c>
      <c r="I2143" s="89" t="s">
        <v>208</v>
      </c>
      <c r="L2143" s="98">
        <f>'Activity data'!H565*'Emission factors'!$B$36*'Emission factors'!$C$36</f>
        <v>3026.7423424446119</v>
      </c>
      <c r="M2143" s="98">
        <f>'Activity data'!I565*'Emission factors'!$B$36*'Emission factors'!$C$36</f>
        <v>1395.1567186498619</v>
      </c>
      <c r="N2143" s="98">
        <f>'Activity data'!J565*'Emission factors'!$B$36*'Emission factors'!$C$36</f>
        <v>1090.0074880113564</v>
      </c>
      <c r="O2143" s="98">
        <f>'Activity data'!K565*'Emission factors'!$B$36*'Emission factors'!$C$36</f>
        <v>683.38632007114097</v>
      </c>
      <c r="P2143" s="98">
        <f>'Activity data'!L565*'Emission factors'!$B$36*'Emission factors'!$C$36</f>
        <v>1192.3498194584629</v>
      </c>
      <c r="Q2143" s="98">
        <f>'Activity data'!M565*'Emission factors'!$B$36*'Emission factors'!$C$36</f>
        <v>1388.5311131245401</v>
      </c>
      <c r="R2143" s="98">
        <f>'Activity data'!N565*'Emission factors'!$B$36*'Emission factors'!$C$36</f>
        <v>1382.6324707566832</v>
      </c>
      <c r="S2143" s="98">
        <f>'Activity data'!O565*'Emission factors'!$B$36*'Emission factors'!$C$36</f>
        <v>1376.4685092286581</v>
      </c>
      <c r="T2143" s="98">
        <f>'Activity data'!P565*'Emission factors'!$B$36*'Emission factors'!$C$36</f>
        <v>1368.6815414836817</v>
      </c>
      <c r="U2143" s="98">
        <f>'Activity data'!Q565*'Emission factors'!$B$36*'Emission factors'!$C$36</f>
        <v>1358.6540594760115</v>
      </c>
    </row>
    <row r="2144" spans="1:21" x14ac:dyDescent="0.25">
      <c r="A2144" s="92" t="s">
        <v>11</v>
      </c>
      <c r="B2144" s="92" t="s">
        <v>12</v>
      </c>
      <c r="C2144" s="92" t="s">
        <v>32</v>
      </c>
      <c r="D2144" s="92" t="s">
        <v>32</v>
      </c>
      <c r="E2144" s="92" t="s">
        <v>38</v>
      </c>
      <c r="F2144" s="92" t="s">
        <v>34</v>
      </c>
      <c r="G2144" s="92" t="s">
        <v>97</v>
      </c>
      <c r="H2144" s="92" t="s">
        <v>16</v>
      </c>
      <c r="I2144" s="89" t="s">
        <v>226</v>
      </c>
      <c r="L2144" s="98">
        <f>'Activity data'!H566*'Emission factors'!$B$36*'Emission factors'!$C$36</f>
        <v>0</v>
      </c>
      <c r="M2144" s="98">
        <f>'Activity data'!I566*'Emission factors'!$B$36*'Emission factors'!$C$36</f>
        <v>0</v>
      </c>
      <c r="N2144" s="98">
        <f>'Activity data'!J566*'Emission factors'!$B$36*'Emission factors'!$C$36</f>
        <v>0</v>
      </c>
      <c r="O2144" s="98">
        <f>'Activity data'!K566*'Emission factors'!$B$36*'Emission factors'!$C$36</f>
        <v>0</v>
      </c>
      <c r="P2144" s="98">
        <f>'Activity data'!L566*'Emission factors'!$B$36*'Emission factors'!$C$36</f>
        <v>1.1579339302522589</v>
      </c>
      <c r="Q2144" s="98">
        <f>'Activity data'!M566*'Emission factors'!$B$36*'Emission factors'!$C$36</f>
        <v>0.89467807102531338</v>
      </c>
      <c r="R2144" s="98">
        <f>'Activity data'!N566*'Emission factors'!$B$36*'Emission factors'!$C$36</f>
        <v>0.16956669809152014</v>
      </c>
      <c r="S2144" s="98">
        <f>'Activity data'!O566*'Emission factors'!$B$36*'Emission factors'!$C$36</f>
        <v>0</v>
      </c>
      <c r="T2144" s="98">
        <f>'Activity data'!P566*'Emission factors'!$B$36*'Emission factors'!$C$36</f>
        <v>0</v>
      </c>
      <c r="U2144" s="98">
        <f>'Activity data'!Q566*'Emission factors'!$B$36*'Emission factors'!$C$36</f>
        <v>0</v>
      </c>
    </row>
    <row r="2145" spans="1:21" x14ac:dyDescent="0.25">
      <c r="A2145" s="92" t="s">
        <v>11</v>
      </c>
      <c r="B2145" s="92" t="s">
        <v>12</v>
      </c>
      <c r="C2145" s="92" t="s">
        <v>32</v>
      </c>
      <c r="D2145" s="92" t="s">
        <v>32</v>
      </c>
      <c r="E2145" s="92" t="s">
        <v>38</v>
      </c>
      <c r="F2145" s="92" t="s">
        <v>34</v>
      </c>
      <c r="G2145" s="92" t="s">
        <v>97</v>
      </c>
      <c r="H2145" s="92" t="s">
        <v>16</v>
      </c>
      <c r="I2145" s="89" t="s">
        <v>196</v>
      </c>
      <c r="L2145" s="98">
        <f>'Activity data'!H567*'Emission factors'!$B$36*'Emission factors'!$C$36</f>
        <v>92312.401411866027</v>
      </c>
      <c r="M2145" s="98">
        <f>'Activity data'!I567*'Emission factors'!$B$36*'Emission factors'!$C$36</f>
        <v>74106.459300790273</v>
      </c>
      <c r="N2145" s="98">
        <f>'Activity data'!J567*'Emission factors'!$B$36*'Emission factors'!$C$36</f>
        <v>75419.304939295675</v>
      </c>
      <c r="O2145" s="98">
        <f>'Activity data'!K567*'Emission factors'!$B$36*'Emission factors'!$C$36</f>
        <v>75349.586310241633</v>
      </c>
      <c r="P2145" s="98">
        <f>'Activity data'!L567*'Emission factors'!$B$36*'Emission factors'!$C$36</f>
        <v>69096.190861699492</v>
      </c>
      <c r="Q2145" s="98">
        <f>'Activity data'!M567*'Emission factors'!$B$36*'Emission factors'!$C$36</f>
        <v>57015.573333117281</v>
      </c>
      <c r="R2145" s="98">
        <f>'Activity data'!N567*'Emission factors'!$B$36*'Emission factors'!$C$36</f>
        <v>43290.504111481132</v>
      </c>
      <c r="S2145" s="98">
        <f>'Activity data'!O567*'Emission factors'!$B$36*'Emission factors'!$C$36</f>
        <v>33130.756744186197</v>
      </c>
      <c r="T2145" s="98">
        <f>'Activity data'!P567*'Emission factors'!$B$36*'Emission factors'!$C$36</f>
        <v>25740.370919822388</v>
      </c>
      <c r="U2145" s="98">
        <f>'Activity data'!Q567*'Emission factors'!$B$36*'Emission factors'!$C$36</f>
        <v>20041.42833439141</v>
      </c>
    </row>
    <row r="2146" spans="1:21" x14ac:dyDescent="0.25">
      <c r="A2146" s="92" t="s">
        <v>11</v>
      </c>
      <c r="B2146" s="92" t="s">
        <v>12</v>
      </c>
      <c r="C2146" s="92" t="s">
        <v>32</v>
      </c>
      <c r="D2146" s="92" t="s">
        <v>32</v>
      </c>
      <c r="E2146" s="92" t="s">
        <v>38</v>
      </c>
      <c r="F2146" s="92" t="s">
        <v>34</v>
      </c>
      <c r="G2146" s="92" t="s">
        <v>97</v>
      </c>
      <c r="H2146" s="92" t="s">
        <v>16</v>
      </c>
      <c r="I2146" s="89" t="s">
        <v>197</v>
      </c>
      <c r="L2146" s="98">
        <f>'Activity data'!H568*'Emission factors'!$B$36*'Emission factors'!$C$36</f>
        <v>164896.83735285571</v>
      </c>
      <c r="M2146" s="98">
        <f>'Activity data'!I568*'Emission factors'!$B$36*'Emission factors'!$C$36</f>
        <v>114738.09000554339</v>
      </c>
      <c r="N2146" s="98">
        <f>'Activity data'!J568*'Emission factors'!$B$36*'Emission factors'!$C$36</f>
        <v>61816.425508470253</v>
      </c>
      <c r="O2146" s="98">
        <f>'Activity data'!K568*'Emission factors'!$B$36*'Emission factors'!$C$36</f>
        <v>36848.868540459065</v>
      </c>
      <c r="P2146" s="98">
        <f>'Activity data'!L568*'Emission factors'!$B$36*'Emission factors'!$C$36</f>
        <v>23744.56485564393</v>
      </c>
      <c r="Q2146" s="98">
        <f>'Activity data'!M568*'Emission factors'!$B$36*'Emission factors'!$C$36</f>
        <v>37893.408751995674</v>
      </c>
      <c r="R2146" s="98">
        <f>'Activity data'!N568*'Emission factors'!$B$36*'Emission factors'!$C$36</f>
        <v>60843.329375789042</v>
      </c>
      <c r="S2146" s="98">
        <f>'Activity data'!O568*'Emission factors'!$B$36*'Emission factors'!$C$36</f>
        <v>109643.51006794813</v>
      </c>
      <c r="T2146" s="98">
        <f>'Activity data'!P568*'Emission factors'!$B$36*'Emission factors'!$C$36</f>
        <v>207499.1368070491</v>
      </c>
      <c r="U2146" s="98">
        <f>'Activity data'!Q568*'Emission factors'!$B$36*'Emission factors'!$C$36</f>
        <v>398450.91577376006</v>
      </c>
    </row>
    <row r="2147" spans="1:21" x14ac:dyDescent="0.25">
      <c r="A2147" s="92" t="s">
        <v>11</v>
      </c>
      <c r="B2147" s="92" t="s">
        <v>12</v>
      </c>
      <c r="C2147" s="92" t="s">
        <v>32</v>
      </c>
      <c r="D2147" s="92" t="s">
        <v>32</v>
      </c>
      <c r="E2147" s="92" t="s">
        <v>38</v>
      </c>
      <c r="F2147" s="92" t="s">
        <v>34</v>
      </c>
      <c r="G2147" s="92" t="s">
        <v>97</v>
      </c>
      <c r="H2147" s="92" t="s">
        <v>16</v>
      </c>
      <c r="I2147" s="89" t="s">
        <v>229</v>
      </c>
      <c r="L2147" s="98">
        <f>'Activity data'!H569*'Emission factors'!$B$36*'Emission factors'!$C$36</f>
        <v>588.89687162459347</v>
      </c>
      <c r="M2147" s="98">
        <f>'Activity data'!I569*'Emission factors'!$B$36*'Emission factors'!$C$36</f>
        <v>275.02815651563384</v>
      </c>
      <c r="N2147" s="98">
        <f>'Activity data'!J569*'Emission factors'!$B$36*'Emission factors'!$C$36</f>
        <v>159.08268799445972</v>
      </c>
      <c r="O2147" s="98">
        <f>'Activity data'!K569*'Emission factors'!$B$36*'Emission factors'!$C$36</f>
        <v>136.28037215765616</v>
      </c>
      <c r="P2147" s="98">
        <f>'Activity data'!L569*'Emission factors'!$B$36*'Emission factors'!$C$36</f>
        <v>546.83686753494192</v>
      </c>
      <c r="Q2147" s="98">
        <f>'Activity data'!M569*'Emission factors'!$B$36*'Emission factors'!$C$36</f>
        <v>474.11865911155746</v>
      </c>
      <c r="R2147" s="98">
        <f>'Activity data'!N569*'Emission factors'!$B$36*'Emission factors'!$C$36</f>
        <v>184.65338187682664</v>
      </c>
      <c r="S2147" s="98">
        <f>'Activity data'!O569*'Emission factors'!$B$36*'Emission factors'!$C$36</f>
        <v>73.646929004113531</v>
      </c>
      <c r="T2147" s="98">
        <f>'Activity data'!P569*'Emission factors'!$B$36*'Emission factors'!$C$36</f>
        <v>40.221441955874013</v>
      </c>
      <c r="U2147" s="98">
        <f>'Activity data'!Q569*'Emission factors'!$B$36*'Emission factors'!$C$36</f>
        <v>21.966490997250258</v>
      </c>
    </row>
    <row r="2148" spans="1:21" x14ac:dyDescent="0.25">
      <c r="A2148" s="92" t="s">
        <v>11</v>
      </c>
      <c r="B2148" s="92" t="s">
        <v>12</v>
      </c>
      <c r="C2148" s="92" t="s">
        <v>32</v>
      </c>
      <c r="D2148" s="92" t="s">
        <v>32</v>
      </c>
      <c r="E2148" s="92" t="s">
        <v>38</v>
      </c>
      <c r="F2148" s="92" t="s">
        <v>34</v>
      </c>
      <c r="G2148" s="92" t="s">
        <v>97</v>
      </c>
      <c r="H2148" s="92" t="s">
        <v>16</v>
      </c>
      <c r="I2148" s="89" t="s">
        <v>198</v>
      </c>
      <c r="L2148" s="98">
        <f>'Activity data'!H570*'Emission factors'!$B$36*'Emission factors'!$C$36</f>
        <v>3613.6626690126495</v>
      </c>
      <c r="M2148" s="98">
        <f>'Activity data'!I570*'Emission factors'!$B$36*'Emission factors'!$C$36</f>
        <v>750.41060801433673</v>
      </c>
      <c r="N2148" s="98">
        <f>'Activity data'!J570*'Emission factors'!$B$36*'Emission factors'!$C$36</f>
        <v>10.218667638085057</v>
      </c>
      <c r="O2148" s="98">
        <f>'Activity data'!K570*'Emission factors'!$B$36*'Emission factors'!$C$36</f>
        <v>0</v>
      </c>
      <c r="P2148" s="98">
        <f>'Activity data'!L570*'Emission factors'!$B$36*'Emission factors'!$C$36</f>
        <v>129.05357623599068</v>
      </c>
      <c r="Q2148" s="98">
        <f>'Activity data'!M570*'Emission factors'!$B$36*'Emission factors'!$C$36</f>
        <v>144.40825755841672</v>
      </c>
      <c r="R2148" s="98">
        <f>'Activity data'!N570*'Emission factors'!$B$36*'Emission factors'!$C$36</f>
        <v>106.52712710253336</v>
      </c>
      <c r="S2148" s="98">
        <f>'Activity data'!O570*'Emission factors'!$B$36*'Emission factors'!$C$36</f>
        <v>79.42995833446264</v>
      </c>
      <c r="T2148" s="98">
        <f>'Activity data'!P570*'Emission factors'!$B$36*'Emission factors'!$C$36</f>
        <v>60.270105263455818</v>
      </c>
      <c r="U2148" s="98">
        <f>'Activity data'!Q570*'Emission factors'!$B$36*'Emission factors'!$C$36</f>
        <v>45.731920863533126</v>
      </c>
    </row>
    <row r="2149" spans="1:21" x14ac:dyDescent="0.25">
      <c r="A2149" s="92" t="s">
        <v>11</v>
      </c>
      <c r="B2149" s="92" t="s">
        <v>12</v>
      </c>
      <c r="C2149" s="92" t="s">
        <v>32</v>
      </c>
      <c r="D2149" s="92" t="s">
        <v>32</v>
      </c>
      <c r="E2149" s="92" t="s">
        <v>38</v>
      </c>
      <c r="F2149" s="92" t="s">
        <v>34</v>
      </c>
      <c r="G2149" s="92" t="s">
        <v>97</v>
      </c>
      <c r="H2149" s="92" t="s">
        <v>16</v>
      </c>
      <c r="I2149" s="89" t="s">
        <v>231</v>
      </c>
      <c r="L2149" s="98">
        <f>'Activity data'!H571*'Emission factors'!$B$36*'Emission factors'!$C$36</f>
        <v>144.12290729336345</v>
      </c>
      <c r="M2149" s="98">
        <f>'Activity data'!I571*'Emission factors'!$B$36*'Emission factors'!$C$36</f>
        <v>34.567135904574052</v>
      </c>
      <c r="N2149" s="98">
        <f>'Activity data'!J571*'Emission factors'!$B$36*'Emission factors'!$C$36</f>
        <v>0</v>
      </c>
      <c r="O2149" s="98">
        <f>'Activity data'!K571*'Emission factors'!$B$36*'Emission factors'!$C$36</f>
        <v>0</v>
      </c>
      <c r="P2149" s="98">
        <f>'Activity data'!L571*'Emission factors'!$B$36*'Emission factors'!$C$36</f>
        <v>55.264873199527493</v>
      </c>
      <c r="Q2149" s="98">
        <f>'Activity data'!M571*'Emission factors'!$B$36*'Emission factors'!$C$36</f>
        <v>63.13915245145671</v>
      </c>
      <c r="R2149" s="98">
        <f>'Activity data'!N571*'Emission factors'!$B$36*'Emission factors'!$C$36</f>
        <v>48.579597095797602</v>
      </c>
      <c r="S2149" s="98">
        <f>'Activity data'!O571*'Emission factors'!$B$36*'Emission factors'!$C$36</f>
        <v>26.060934390123588</v>
      </c>
      <c r="T2149" s="98">
        <f>'Activity data'!P571*'Emission factors'!$B$36*'Emission factors'!$C$36</f>
        <v>14.559010739907476</v>
      </c>
      <c r="U2149" s="98">
        <f>'Activity data'!Q571*'Emission factors'!$B$36*'Emission factors'!$C$36</f>
        <v>9.4338552052952274</v>
      </c>
    </row>
    <row r="2150" spans="1:21" x14ac:dyDescent="0.25">
      <c r="A2150" s="92" t="s">
        <v>11</v>
      </c>
      <c r="B2150" s="92" t="s">
        <v>12</v>
      </c>
      <c r="C2150" s="92" t="s">
        <v>32</v>
      </c>
      <c r="D2150" s="92" t="s">
        <v>32</v>
      </c>
      <c r="E2150" s="92" t="s">
        <v>38</v>
      </c>
      <c r="F2150" s="92" t="s">
        <v>34</v>
      </c>
      <c r="G2150" s="92" t="s">
        <v>97</v>
      </c>
      <c r="H2150" s="92" t="s">
        <v>16</v>
      </c>
      <c r="I2150" s="89" t="s">
        <v>230</v>
      </c>
      <c r="L2150" s="98">
        <f>'Activity data'!H572*'Emission factors'!$B$36*'Emission factors'!$C$36</f>
        <v>682.51497591426346</v>
      </c>
      <c r="M2150" s="98">
        <f>'Activity data'!I572*'Emission factors'!$B$36*'Emission factors'!$C$36</f>
        <v>202.6819943814485</v>
      </c>
      <c r="N2150" s="98">
        <f>'Activity data'!J572*'Emission factors'!$B$36*'Emission factors'!$C$36</f>
        <v>107.09837299353129</v>
      </c>
      <c r="O2150" s="98">
        <f>'Activity data'!K572*'Emission factors'!$B$36*'Emission factors'!$C$36</f>
        <v>192.64957500599508</v>
      </c>
      <c r="P2150" s="98">
        <f>'Activity data'!L572*'Emission factors'!$B$36*'Emission factors'!$C$36</f>
        <v>223.14214955278518</v>
      </c>
      <c r="Q2150" s="98">
        <f>'Activity data'!M572*'Emission factors'!$B$36*'Emission factors'!$C$36</f>
        <v>209.06548015110982</v>
      </c>
      <c r="R2150" s="98">
        <f>'Activity data'!N572*'Emission factors'!$B$36*'Emission factors'!$C$36</f>
        <v>191.16954329846223</v>
      </c>
      <c r="S2150" s="98">
        <f>'Activity data'!O572*'Emission factors'!$B$36*'Emission factors'!$C$36</f>
        <v>227.60769695497203</v>
      </c>
      <c r="T2150" s="98">
        <f>'Activity data'!P572*'Emission factors'!$B$36*'Emission factors'!$C$36</f>
        <v>293.4957638344319</v>
      </c>
      <c r="U2150" s="98">
        <f>'Activity data'!Q572*'Emission factors'!$B$36*'Emission factors'!$C$36</f>
        <v>378.45708981340317</v>
      </c>
    </row>
    <row r="2151" spans="1:21" x14ac:dyDescent="0.25">
      <c r="A2151" s="92" t="s">
        <v>11</v>
      </c>
      <c r="B2151" s="92" t="s">
        <v>12</v>
      </c>
      <c r="C2151" s="92" t="s">
        <v>32</v>
      </c>
      <c r="D2151" s="92" t="s">
        <v>32</v>
      </c>
      <c r="E2151" s="92" t="s">
        <v>38</v>
      </c>
      <c r="F2151" s="92" t="s">
        <v>34</v>
      </c>
      <c r="G2151" s="92" t="s">
        <v>97</v>
      </c>
      <c r="H2151" s="92" t="s">
        <v>16</v>
      </c>
      <c r="I2151" s="89" t="s">
        <v>303</v>
      </c>
      <c r="L2151" s="98">
        <f>'Activity data'!H573*'Emission factors'!$B$36*'Emission factors'!$C$36</f>
        <v>457221.72810589528</v>
      </c>
      <c r="M2151" s="98">
        <f>'Activity data'!I573*'Emission factors'!$B$36*'Emission factors'!$C$36</f>
        <v>467907.86414710979</v>
      </c>
      <c r="N2151" s="98">
        <f>'Activity data'!J573*'Emission factors'!$B$36*'Emission factors'!$C$36</f>
        <v>434681.89850721078</v>
      </c>
      <c r="O2151" s="98">
        <f>'Activity data'!K573*'Emission factors'!$B$36*'Emission factors'!$C$36</f>
        <v>422487.88944088307</v>
      </c>
      <c r="P2151" s="98">
        <f>'Activity data'!L573*'Emission factors'!$B$36*'Emission factors'!$C$36</f>
        <v>413719.91368501046</v>
      </c>
      <c r="Q2151" s="98">
        <f>'Activity data'!M573*'Emission factors'!$B$36*'Emission factors'!$C$36</f>
        <v>391714.55963955034</v>
      </c>
      <c r="R2151" s="98">
        <f>'Activity data'!N573*'Emission factors'!$B$36*'Emission factors'!$C$36</f>
        <v>362924.5265182046</v>
      </c>
      <c r="S2151" s="98">
        <f>'Activity data'!O573*'Emission factors'!$B$36*'Emission factors'!$C$36</f>
        <v>371481.17414901924</v>
      </c>
      <c r="T2151" s="98">
        <f>'Activity data'!P573*'Emission factors'!$B$36*'Emission factors'!$C$36</f>
        <v>415495.84695459279</v>
      </c>
      <c r="U2151" s="98">
        <f>'Activity data'!Q573*'Emission factors'!$B$36*'Emission factors'!$C$36</f>
        <v>491015.29312033142</v>
      </c>
    </row>
    <row r="2152" spans="1:21" x14ac:dyDescent="0.25">
      <c r="A2152" s="92" t="s">
        <v>11</v>
      </c>
      <c r="B2152" s="92" t="s">
        <v>12</v>
      </c>
      <c r="C2152" s="92" t="s">
        <v>32</v>
      </c>
      <c r="D2152" s="92" t="s">
        <v>32</v>
      </c>
      <c r="E2152" s="92" t="s">
        <v>38</v>
      </c>
      <c r="F2152" s="92" t="s">
        <v>34</v>
      </c>
      <c r="G2152" s="92" t="s">
        <v>97</v>
      </c>
      <c r="H2152" s="92" t="s">
        <v>16</v>
      </c>
      <c r="I2152" s="89" t="s">
        <v>225</v>
      </c>
      <c r="L2152" s="98">
        <f>'Activity data'!H574*'Emission factors'!$B$36*'Emission factors'!$C$36</f>
        <v>0</v>
      </c>
      <c r="M2152" s="98">
        <f>'Activity data'!I574*'Emission factors'!$B$36*'Emission factors'!$C$36</f>
        <v>0</v>
      </c>
      <c r="N2152" s="98">
        <f>'Activity data'!J574*'Emission factors'!$B$36*'Emission factors'!$C$36</f>
        <v>0</v>
      </c>
      <c r="O2152" s="98">
        <f>'Activity data'!K574*'Emission factors'!$B$36*'Emission factors'!$C$36</f>
        <v>0</v>
      </c>
      <c r="P2152" s="98">
        <f>'Activity data'!L574*'Emission factors'!$B$36*'Emission factors'!$C$36</f>
        <v>0</v>
      </c>
      <c r="Q2152" s="98">
        <f>'Activity data'!M574*'Emission factors'!$B$36*'Emission factors'!$C$36</f>
        <v>11.953204135724508</v>
      </c>
      <c r="R2152" s="98">
        <f>'Activity data'!N574*'Emission factors'!$B$36*'Emission factors'!$C$36</f>
        <v>28.084245821563446</v>
      </c>
      <c r="S2152" s="98">
        <f>'Activity data'!O574*'Emission factors'!$B$36*'Emission factors'!$C$36</f>
        <v>8.0332814809962017</v>
      </c>
      <c r="T2152" s="98">
        <f>'Activity data'!P574*'Emission factors'!$B$36*'Emission factors'!$C$36</f>
        <v>0</v>
      </c>
      <c r="U2152" s="98">
        <f>'Activity data'!Q574*'Emission factors'!$B$36*'Emission factors'!$C$36</f>
        <v>0</v>
      </c>
    </row>
    <row r="2153" spans="1:21" x14ac:dyDescent="0.25">
      <c r="A2153" s="92" t="s">
        <v>11</v>
      </c>
      <c r="B2153" s="92" t="s">
        <v>12</v>
      </c>
      <c r="C2153" s="92" t="s">
        <v>32</v>
      </c>
      <c r="D2153" s="92" t="s">
        <v>32</v>
      </c>
      <c r="E2153" s="92" t="s">
        <v>38</v>
      </c>
      <c r="F2153" s="92" t="s">
        <v>34</v>
      </c>
      <c r="G2153" s="92" t="s">
        <v>97</v>
      </c>
      <c r="H2153" s="92" t="s">
        <v>16</v>
      </c>
      <c r="I2153" s="89" t="s">
        <v>205</v>
      </c>
      <c r="L2153" s="98">
        <f>'Activity data'!H575*'Emission factors'!$B$36*'Emission factors'!$C$36</f>
        <v>3956.3804729677572</v>
      </c>
      <c r="M2153" s="98">
        <f>'Activity data'!I575*'Emission factors'!$B$36*'Emission factors'!$C$36</f>
        <v>3809.2647052278458</v>
      </c>
      <c r="N2153" s="98">
        <f>'Activity data'!J575*'Emission factors'!$B$36*'Emission factors'!$C$36</f>
        <v>3481.1937446751849</v>
      </c>
      <c r="O2153" s="98">
        <f>'Activity data'!K575*'Emission factors'!$B$36*'Emission factors'!$C$36</f>
        <v>2443.1163563206878</v>
      </c>
      <c r="P2153" s="98">
        <f>'Activity data'!L575*'Emission factors'!$B$36*'Emission factors'!$C$36</f>
        <v>1795.502312307478</v>
      </c>
      <c r="Q2153" s="98">
        <f>'Activity data'!M575*'Emission factors'!$B$36*'Emission factors'!$C$36</f>
        <v>3499.734641308482</v>
      </c>
      <c r="R2153" s="98">
        <f>'Activity data'!N575*'Emission factors'!$B$36*'Emission factors'!$C$36</f>
        <v>6036.8099453111336</v>
      </c>
      <c r="S2153" s="98">
        <f>'Activity data'!O575*'Emission factors'!$B$36*'Emission factors'!$C$36</f>
        <v>6905.8213016116351</v>
      </c>
      <c r="T2153" s="98">
        <f>'Activity data'!P575*'Emission factors'!$B$36*'Emission factors'!$C$36</f>
        <v>7245.7473967704827</v>
      </c>
      <c r="U2153" s="98">
        <f>'Activity data'!Q575*'Emission factors'!$B$36*'Emission factors'!$C$36</f>
        <v>7639.557079504877</v>
      </c>
    </row>
    <row r="2154" spans="1:21" x14ac:dyDescent="0.25">
      <c r="A2154" s="92" t="s">
        <v>11</v>
      </c>
      <c r="B2154" s="92" t="s">
        <v>12</v>
      </c>
      <c r="C2154" s="92" t="s">
        <v>32</v>
      </c>
      <c r="D2154" s="92" t="s">
        <v>32</v>
      </c>
      <c r="E2154" s="92" t="s">
        <v>38</v>
      </c>
      <c r="F2154" s="92" t="s">
        <v>34</v>
      </c>
      <c r="G2154" s="92" t="s">
        <v>97</v>
      </c>
      <c r="H2154" s="92" t="s">
        <v>16</v>
      </c>
      <c r="I2154" s="89" t="s">
        <v>204</v>
      </c>
      <c r="L2154" s="98">
        <f>'Activity data'!H576*'Emission factors'!$B$36*'Emission factors'!$C$36</f>
        <v>14815.327989231562</v>
      </c>
      <c r="M2154" s="98">
        <f>'Activity data'!I576*'Emission factors'!$B$36*'Emission factors'!$C$36</f>
        <v>9917.1635100194326</v>
      </c>
      <c r="N2154" s="98">
        <f>'Activity data'!J576*'Emission factors'!$B$36*'Emission factors'!$C$36</f>
        <v>7316.0432755333213</v>
      </c>
      <c r="O2154" s="98">
        <f>'Activity data'!K576*'Emission factors'!$B$36*'Emission factors'!$C$36</f>
        <v>6390.0364008046972</v>
      </c>
      <c r="P2154" s="98">
        <f>'Activity data'!L576*'Emission factors'!$B$36*'Emission factors'!$C$36</f>
        <v>7983.3369578822367</v>
      </c>
      <c r="Q2154" s="98">
        <f>'Activity data'!M576*'Emission factors'!$B$36*'Emission factors'!$C$36</f>
        <v>13952.193530250532</v>
      </c>
      <c r="R2154" s="98">
        <f>'Activity data'!N576*'Emission factors'!$B$36*'Emission factors'!$C$36</f>
        <v>21339.041722632905</v>
      </c>
      <c r="S2154" s="98">
        <f>'Activity data'!O576*'Emission factors'!$B$36*'Emission factors'!$C$36</f>
        <v>24913.580354814734</v>
      </c>
      <c r="T2154" s="98">
        <f>'Activity data'!P576*'Emission factors'!$B$36*'Emission factors'!$C$36</f>
        <v>27752.796028998109</v>
      </c>
      <c r="U2154" s="98">
        <f>'Activity data'!Q576*'Emission factors'!$B$36*'Emission factors'!$C$36</f>
        <v>31254.551369333989</v>
      </c>
    </row>
    <row r="2155" spans="1:21" x14ac:dyDescent="0.25">
      <c r="A2155" s="92" t="s">
        <v>11</v>
      </c>
      <c r="B2155" s="92" t="s">
        <v>12</v>
      </c>
      <c r="C2155" s="92" t="s">
        <v>32</v>
      </c>
      <c r="D2155" s="92" t="s">
        <v>32</v>
      </c>
      <c r="E2155" s="92" t="s">
        <v>38</v>
      </c>
      <c r="F2155" s="92" t="s">
        <v>34</v>
      </c>
      <c r="G2155" s="92" t="s">
        <v>97</v>
      </c>
      <c r="H2155" s="92" t="s">
        <v>16</v>
      </c>
      <c r="I2155" s="89" t="s">
        <v>228</v>
      </c>
      <c r="L2155" s="98">
        <f>'Activity data'!H577*'Emission factors'!$B$36*'Emission factors'!$C$36</f>
        <v>0</v>
      </c>
      <c r="M2155" s="98">
        <f>'Activity data'!I577*'Emission factors'!$B$36*'Emission factors'!$C$36</f>
        <v>0</v>
      </c>
      <c r="N2155" s="98">
        <f>'Activity data'!J577*'Emission factors'!$B$36*'Emission factors'!$C$36</f>
        <v>0</v>
      </c>
      <c r="O2155" s="98">
        <f>'Activity data'!K577*'Emission factors'!$B$36*'Emission factors'!$C$36</f>
        <v>0</v>
      </c>
      <c r="P2155" s="98">
        <f>'Activity data'!L577*'Emission factors'!$B$36*'Emission factors'!$C$36</f>
        <v>0</v>
      </c>
      <c r="Q2155" s="98">
        <f>'Activity data'!M577*'Emission factors'!$B$36*'Emission factors'!$C$36</f>
        <v>0</v>
      </c>
      <c r="R2155" s="98">
        <f>'Activity data'!N577*'Emission factors'!$B$36*'Emission factors'!$C$36</f>
        <v>0</v>
      </c>
      <c r="S2155" s="98">
        <f>'Activity data'!O577*'Emission factors'!$B$36*'Emission factors'!$C$36</f>
        <v>0</v>
      </c>
      <c r="T2155" s="98">
        <f>'Activity data'!P577*'Emission factors'!$B$36*'Emission factors'!$C$36</f>
        <v>0</v>
      </c>
      <c r="U2155" s="98">
        <f>'Activity data'!Q577*'Emission factors'!$B$36*'Emission factors'!$C$36</f>
        <v>0</v>
      </c>
    </row>
    <row r="2156" spans="1:21" x14ac:dyDescent="0.25">
      <c r="A2156" s="92" t="s">
        <v>11</v>
      </c>
      <c r="B2156" s="92" t="s">
        <v>12</v>
      </c>
      <c r="C2156" s="92" t="s">
        <v>32</v>
      </c>
      <c r="D2156" s="92" t="s">
        <v>32</v>
      </c>
      <c r="E2156" s="92" t="s">
        <v>38</v>
      </c>
      <c r="F2156" s="92" t="s">
        <v>34</v>
      </c>
      <c r="G2156" s="92" t="s">
        <v>97</v>
      </c>
      <c r="H2156" s="92" t="s">
        <v>16</v>
      </c>
      <c r="I2156" s="89" t="s">
        <v>202</v>
      </c>
      <c r="L2156" s="98">
        <f>'Activity data'!H578*'Emission factors'!$B$36*'Emission factors'!$C$36</f>
        <v>2533.6609744317329</v>
      </c>
      <c r="M2156" s="98">
        <f>'Activity data'!I578*'Emission factors'!$B$36*'Emission factors'!$C$36</f>
        <v>2428.5170175808635</v>
      </c>
      <c r="N2156" s="98">
        <f>'Activity data'!J578*'Emission factors'!$B$36*'Emission factors'!$C$36</f>
        <v>3587.8245235139984</v>
      </c>
      <c r="O2156" s="98">
        <f>'Activity data'!K578*'Emission factors'!$B$36*'Emission factors'!$C$36</f>
        <v>4742.2112066389336</v>
      </c>
      <c r="P2156" s="98">
        <f>'Activity data'!L578*'Emission factors'!$B$36*'Emission factors'!$C$36</f>
        <v>3302.300661034993</v>
      </c>
      <c r="Q2156" s="98">
        <f>'Activity data'!M578*'Emission factors'!$B$36*'Emission factors'!$C$36</f>
        <v>2099.9775165645879</v>
      </c>
      <c r="R2156" s="98">
        <f>'Activity data'!N578*'Emission factors'!$B$36*'Emission factors'!$C$36</f>
        <v>1231.1109983157944</v>
      </c>
      <c r="S2156" s="98">
        <f>'Activity data'!O578*'Emission factors'!$B$36*'Emission factors'!$C$36</f>
        <v>252.53232153409257</v>
      </c>
      <c r="T2156" s="98">
        <f>'Activity data'!P578*'Emission factors'!$B$36*'Emission factors'!$C$36</f>
        <v>0</v>
      </c>
      <c r="U2156" s="98">
        <f>'Activity data'!Q578*'Emission factors'!$B$36*'Emission factors'!$C$36</f>
        <v>0</v>
      </c>
    </row>
    <row r="2157" spans="1:21" x14ac:dyDescent="0.25">
      <c r="A2157" s="92" t="s">
        <v>11</v>
      </c>
      <c r="B2157" s="92" t="s">
        <v>12</v>
      </c>
      <c r="C2157" s="92" t="s">
        <v>32</v>
      </c>
      <c r="D2157" s="92" t="s">
        <v>32</v>
      </c>
      <c r="E2157" s="92" t="s">
        <v>38</v>
      </c>
      <c r="F2157" s="92" t="s">
        <v>34</v>
      </c>
      <c r="G2157" s="92" t="s">
        <v>97</v>
      </c>
      <c r="H2157" s="92" t="s">
        <v>16</v>
      </c>
      <c r="I2157" s="89" t="s">
        <v>190</v>
      </c>
      <c r="L2157" s="98">
        <f>'Activity data'!H579*'Emission factors'!$B$36*'Emission factors'!$C$36</f>
        <v>0</v>
      </c>
      <c r="M2157" s="98">
        <f>'Activity data'!I579*'Emission factors'!$B$36*'Emission factors'!$C$36</f>
        <v>0</v>
      </c>
      <c r="N2157" s="98">
        <f>'Activity data'!J579*'Emission factors'!$B$36*'Emission factors'!$C$36</f>
        <v>0</v>
      </c>
      <c r="O2157" s="98">
        <f>'Activity data'!K579*'Emission factors'!$B$36*'Emission factors'!$C$36</f>
        <v>0</v>
      </c>
      <c r="P2157" s="98">
        <f>'Activity data'!L579*'Emission factors'!$B$36*'Emission factors'!$C$36</f>
        <v>0</v>
      </c>
      <c r="Q2157" s="98">
        <f>'Activity data'!M579*'Emission factors'!$B$36*'Emission factors'!$C$36</f>
        <v>0</v>
      </c>
      <c r="R2157" s="98">
        <f>'Activity data'!N579*'Emission factors'!$B$36*'Emission factors'!$C$36</f>
        <v>0</v>
      </c>
      <c r="S2157" s="98">
        <f>'Activity data'!O579*'Emission factors'!$B$36*'Emission factors'!$C$36</f>
        <v>0</v>
      </c>
      <c r="T2157" s="98">
        <f>'Activity data'!P579*'Emission factors'!$B$36*'Emission factors'!$C$36</f>
        <v>0</v>
      </c>
      <c r="U2157" s="98">
        <f>'Activity data'!Q579*'Emission factors'!$B$36*'Emission factors'!$C$36</f>
        <v>0</v>
      </c>
    </row>
    <row r="2158" spans="1:21" x14ac:dyDescent="0.25">
      <c r="A2158" s="92" t="s">
        <v>11</v>
      </c>
      <c r="B2158" s="92" t="s">
        <v>12</v>
      </c>
      <c r="C2158" s="92" t="s">
        <v>32</v>
      </c>
      <c r="D2158" s="92" t="s">
        <v>32</v>
      </c>
      <c r="E2158" s="92" t="s">
        <v>38</v>
      </c>
      <c r="F2158" s="92" t="s">
        <v>34</v>
      </c>
      <c r="G2158" s="92" t="s">
        <v>97</v>
      </c>
      <c r="H2158" s="92" t="s">
        <v>16</v>
      </c>
      <c r="I2158" s="89" t="s">
        <v>210</v>
      </c>
      <c r="L2158" s="98">
        <f>'Activity data'!H580*'Emission factors'!$B$36*'Emission factors'!$C$36</f>
        <v>13650.256641380505</v>
      </c>
      <c r="M2158" s="98">
        <f>'Activity data'!I580*'Emission factors'!$B$36*'Emission factors'!$C$36</f>
        <v>2689.4499550106025</v>
      </c>
      <c r="N2158" s="98">
        <f>'Activity data'!J580*'Emission factors'!$B$36*'Emission factors'!$C$36</f>
        <v>435.58725439536465</v>
      </c>
      <c r="O2158" s="98">
        <f>'Activity data'!K580*'Emission factors'!$B$36*'Emission factors'!$C$36</f>
        <v>422.94150867214989</v>
      </c>
      <c r="P2158" s="98">
        <f>'Activity data'!L580*'Emission factors'!$B$36*'Emission factors'!$C$36</f>
        <v>530.43643360559986</v>
      </c>
      <c r="Q2158" s="98">
        <f>'Activity data'!M580*'Emission factors'!$B$36*'Emission factors'!$C$36</f>
        <v>391.14148800566102</v>
      </c>
      <c r="R2158" s="98">
        <f>'Activity data'!N580*'Emission factors'!$B$36*'Emission factors'!$C$36</f>
        <v>138.35034593759877</v>
      </c>
      <c r="S2158" s="98">
        <f>'Activity data'!O580*'Emission factors'!$B$36*'Emission factors'!$C$36</f>
        <v>57.313879443269954</v>
      </c>
      <c r="T2158" s="98">
        <f>'Activity data'!P580*'Emission factors'!$B$36*'Emission factors'!$C$36</f>
        <v>40.355394681138883</v>
      </c>
      <c r="U2158" s="98">
        <f>'Activity data'!Q580*'Emission factors'!$B$36*'Emission factors'!$C$36</f>
        <v>28.37473478283875</v>
      </c>
    </row>
    <row r="2159" spans="1:21" x14ac:dyDescent="0.25">
      <c r="A2159" s="92" t="s">
        <v>11</v>
      </c>
      <c r="B2159" s="92" t="s">
        <v>12</v>
      </c>
      <c r="C2159" s="92" t="s">
        <v>32</v>
      </c>
      <c r="D2159" s="92" t="s">
        <v>32</v>
      </c>
      <c r="E2159" s="92" t="s">
        <v>38</v>
      </c>
      <c r="F2159" s="92" t="s">
        <v>34</v>
      </c>
      <c r="G2159" s="92" t="s">
        <v>97</v>
      </c>
      <c r="H2159" s="92" t="s">
        <v>16</v>
      </c>
      <c r="I2159" s="89" t="s">
        <v>199</v>
      </c>
      <c r="L2159" s="98">
        <f>'Activity data'!H581*'Emission factors'!$B$36*'Emission factors'!$C$36</f>
        <v>81688.059207551603</v>
      </c>
      <c r="M2159" s="98">
        <f>'Activity data'!I581*'Emission factors'!$B$36*'Emission factors'!$C$36</f>
        <v>187173.4870062228</v>
      </c>
      <c r="N2159" s="98">
        <f>'Activity data'!J581*'Emission factors'!$B$36*'Emission factors'!$C$36</f>
        <v>477369.8128752124</v>
      </c>
      <c r="O2159" s="98">
        <f>'Activity data'!K581*'Emission factors'!$B$36*'Emission factors'!$C$36</f>
        <v>1369999.0589077389</v>
      </c>
      <c r="P2159" s="98">
        <f>'Activity data'!L581*'Emission factors'!$B$36*'Emission factors'!$C$36</f>
        <v>454417.55999740929</v>
      </c>
      <c r="Q2159" s="98">
        <f>'Activity data'!M581*'Emission factors'!$B$36*'Emission factors'!$C$36</f>
        <v>68362.162028468418</v>
      </c>
      <c r="R2159" s="98">
        <f>'Activity data'!N581*'Emission factors'!$B$36*'Emission factors'!$C$36</f>
        <v>80772.631935531244</v>
      </c>
      <c r="S2159" s="98">
        <f>'Activity data'!O581*'Emission factors'!$B$36*'Emission factors'!$C$36</f>
        <v>98483.520170317905</v>
      </c>
      <c r="T2159" s="98">
        <f>'Activity data'!P581*'Emission factors'!$B$36*'Emission factors'!$C$36</f>
        <v>122722.10871842116</v>
      </c>
      <c r="U2159" s="98">
        <f>'Activity data'!Q581*'Emission factors'!$B$36*'Emission factors'!$C$36</f>
        <v>154719.36738950346</v>
      </c>
    </row>
    <row r="2160" spans="1:21" x14ac:dyDescent="0.25">
      <c r="A2160" s="92" t="s">
        <v>11</v>
      </c>
      <c r="B2160" s="92" t="s">
        <v>12</v>
      </c>
      <c r="C2160" s="92" t="s">
        <v>32</v>
      </c>
      <c r="D2160" s="92" t="s">
        <v>32</v>
      </c>
      <c r="E2160" s="92" t="s">
        <v>38</v>
      </c>
      <c r="F2160" s="92" t="s">
        <v>34</v>
      </c>
      <c r="G2160" s="92" t="s">
        <v>97</v>
      </c>
      <c r="H2160" s="92" t="s">
        <v>16</v>
      </c>
      <c r="I2160" s="89" t="s">
        <v>233</v>
      </c>
      <c r="L2160" s="98">
        <f>'Activity data'!H582*'Emission factors'!$B$36*'Emission factors'!$C$36</f>
        <v>1050.6766053408696</v>
      </c>
      <c r="M2160" s="98">
        <f>'Activity data'!I582*'Emission factors'!$B$36*'Emission factors'!$C$36</f>
        <v>350.22553511362315</v>
      </c>
      <c r="N2160" s="98">
        <f>'Activity data'!J582*'Emission factors'!$B$36*'Emission factors'!$C$36</f>
        <v>0</v>
      </c>
      <c r="O2160" s="98">
        <f>'Activity data'!K582*'Emission factors'!$B$36*'Emission factors'!$C$36</f>
        <v>0</v>
      </c>
      <c r="P2160" s="98">
        <f>'Activity data'!L582*'Emission factors'!$B$36*'Emission factors'!$C$36</f>
        <v>0</v>
      </c>
      <c r="Q2160" s="98">
        <f>'Activity data'!M582*'Emission factors'!$B$36*'Emission factors'!$C$36</f>
        <v>864.19318722141077</v>
      </c>
      <c r="R2160" s="98">
        <f>'Activity data'!N582*'Emission factors'!$B$36*'Emission factors'!$C$36</f>
        <v>2045.5691158625636</v>
      </c>
      <c r="S2160" s="98">
        <f>'Activity data'!O582*'Emission factors'!$B$36*'Emission factors'!$C$36</f>
        <v>585.83490670736455</v>
      </c>
      <c r="T2160" s="98">
        <f>'Activity data'!P582*'Emission factors'!$B$36*'Emission factors'!$C$36</f>
        <v>0</v>
      </c>
      <c r="U2160" s="98">
        <f>'Activity data'!Q582*'Emission factors'!$B$36*'Emission factors'!$C$36</f>
        <v>0</v>
      </c>
    </row>
    <row r="2161" spans="1:21" x14ac:dyDescent="0.25">
      <c r="A2161" s="92" t="s">
        <v>11</v>
      </c>
      <c r="B2161" s="92" t="s">
        <v>12</v>
      </c>
      <c r="C2161" s="92" t="s">
        <v>32</v>
      </c>
      <c r="D2161" s="92" t="s">
        <v>32</v>
      </c>
      <c r="E2161" s="92" t="s">
        <v>38</v>
      </c>
      <c r="F2161" s="92" t="s">
        <v>34</v>
      </c>
      <c r="G2161" s="92" t="s">
        <v>97</v>
      </c>
      <c r="H2161" s="92" t="s">
        <v>16</v>
      </c>
      <c r="I2161" s="89" t="s">
        <v>200</v>
      </c>
      <c r="L2161" s="98">
        <f>'Activity data'!H583*'Emission factors'!$B$36*'Emission factors'!$C$36</f>
        <v>1700706.5983410322</v>
      </c>
      <c r="M2161" s="98">
        <f>'Activity data'!I583*'Emission factors'!$B$36*'Emission factors'!$C$36</f>
        <v>1652843.8786189309</v>
      </c>
      <c r="N2161" s="98">
        <f>'Activity data'!J583*'Emission factors'!$B$36*'Emission factors'!$C$36</f>
        <v>1584412.9514360956</v>
      </c>
      <c r="O2161" s="98">
        <f>'Activity data'!K583*'Emission factors'!$B$36*'Emission factors'!$C$36</f>
        <v>1558348.1784731732</v>
      </c>
      <c r="P2161" s="98">
        <f>'Activity data'!L583*'Emission factors'!$B$36*'Emission factors'!$C$36</f>
        <v>1681052.3623093681</v>
      </c>
      <c r="Q2161" s="98">
        <f>'Activity data'!M583*'Emission factors'!$B$36*'Emission factors'!$C$36</f>
        <v>2066937.9089956211</v>
      </c>
      <c r="R2161" s="98">
        <f>'Activity data'!N583*'Emission factors'!$B$36*'Emission factors'!$C$36</f>
        <v>2528848.7580786627</v>
      </c>
      <c r="S2161" s="98">
        <f>'Activity data'!O583*'Emission factors'!$B$36*'Emission factors'!$C$36</f>
        <v>3246036.1290552071</v>
      </c>
      <c r="T2161" s="98">
        <f>'Activity data'!P583*'Emission factors'!$B$36*'Emission factors'!$C$36</f>
        <v>4335362.5530073857</v>
      </c>
      <c r="U2161" s="98">
        <f>'Activity data'!Q583*'Emission factors'!$B$36*'Emission factors'!$C$36</f>
        <v>5950842.746184973</v>
      </c>
    </row>
    <row r="2162" spans="1:21" x14ac:dyDescent="0.25">
      <c r="A2162" s="92" t="s">
        <v>11</v>
      </c>
      <c r="B2162" s="92" t="s">
        <v>12</v>
      </c>
      <c r="C2162" s="92" t="s">
        <v>32</v>
      </c>
      <c r="D2162" s="92" t="s">
        <v>32</v>
      </c>
      <c r="E2162" s="92" t="s">
        <v>39</v>
      </c>
      <c r="F2162" s="92" t="s">
        <v>34</v>
      </c>
      <c r="G2162" s="92" t="s">
        <v>97</v>
      </c>
      <c r="H2162" s="92" t="s">
        <v>16</v>
      </c>
      <c r="I2162" s="89" t="s">
        <v>227</v>
      </c>
      <c r="J2162" s="92" t="s">
        <v>98</v>
      </c>
      <c r="L2162" s="98">
        <f>'Activity data'!H584*'Emission factors'!$B$38*'Emission factors'!$C$38</f>
        <v>0</v>
      </c>
      <c r="M2162" s="98">
        <f>'Activity data'!I584*'Emission factors'!$B$38*'Emission factors'!$C$38</f>
        <v>9.6409229144192494</v>
      </c>
      <c r="N2162" s="98">
        <f>'Activity data'!J584*'Emission factors'!$B$38*'Emission factors'!$C$38</f>
        <v>3.2136409714730831</v>
      </c>
      <c r="O2162" s="98">
        <f>'Activity data'!K584*'Emission factors'!$B$38*'Emission factors'!$C$38</f>
        <v>0</v>
      </c>
      <c r="P2162" s="98">
        <f>'Activity data'!L584*'Emission factors'!$B$38*'Emission factors'!$C$38</f>
        <v>19.253607410822781</v>
      </c>
      <c r="Q2162" s="98">
        <f>'Activity data'!M584*'Emission factors'!$B$38*'Emission factors'!$C$38</f>
        <v>166.73077789256988</v>
      </c>
      <c r="R2162" s="98">
        <f>'Activity data'!N584*'Emission factors'!$B$38*'Emission factors'!$C$38</f>
        <v>358.48403541987625</v>
      </c>
      <c r="S2162" s="98">
        <f>'Activity data'!O584*'Emission factors'!$B$38*'Emission factors'!$C$38</f>
        <v>212.18542077599997</v>
      </c>
      <c r="T2162" s="98">
        <f>'Activity data'!P584*'Emission factors'!$B$38*'Emission factors'!$C$38</f>
        <v>149.05184867999998</v>
      </c>
      <c r="U2162" s="98">
        <f>'Activity data'!Q584*'Emission factors'!$B$38*'Emission factors'!$C$38</f>
        <v>151.36383236095699</v>
      </c>
    </row>
    <row r="2163" spans="1:21" x14ac:dyDescent="0.25">
      <c r="A2163" s="92" t="s">
        <v>11</v>
      </c>
      <c r="B2163" s="92" t="s">
        <v>12</v>
      </c>
      <c r="C2163" s="92" t="s">
        <v>32</v>
      </c>
      <c r="D2163" s="92" t="s">
        <v>32</v>
      </c>
      <c r="E2163" s="92" t="s">
        <v>39</v>
      </c>
      <c r="F2163" s="92" t="s">
        <v>34</v>
      </c>
      <c r="G2163" s="92" t="s">
        <v>97</v>
      </c>
      <c r="H2163" s="92" t="s">
        <v>16</v>
      </c>
      <c r="I2163" s="89" t="s">
        <v>203</v>
      </c>
      <c r="L2163" s="98">
        <f>'Activity data'!H585*'Emission factors'!$B$38*'Emission factors'!$C$38</f>
        <v>46642.649697006062</v>
      </c>
      <c r="M2163" s="98">
        <f>'Activity data'!I585*'Emission factors'!$B$38*'Emission factors'!$C$38</f>
        <v>37522.787829478839</v>
      </c>
      <c r="N2163" s="98">
        <f>'Activity data'!J585*'Emission factors'!$B$38*'Emission factors'!$C$38</f>
        <v>48280.849242080039</v>
      </c>
      <c r="O2163" s="98">
        <f>'Activity data'!K585*'Emission factors'!$B$38*'Emission factors'!$C$38</f>
        <v>83981.812324922328</v>
      </c>
      <c r="P2163" s="98">
        <f>'Activity data'!L585*'Emission factors'!$B$38*'Emission factors'!$C$38</f>
        <v>37909.56185316253</v>
      </c>
      <c r="Q2163" s="98">
        <f>'Activity data'!M585*'Emission factors'!$B$38*'Emission factors'!$C$38</f>
        <v>30801.104835370814</v>
      </c>
      <c r="R2163" s="98">
        <f>'Activity data'!N585*'Emission factors'!$B$38*'Emission factors'!$C$38</f>
        <v>46425.600649329594</v>
      </c>
      <c r="S2163" s="98">
        <f>'Activity data'!O585*'Emission factors'!$B$38*'Emission factors'!$C$38</f>
        <v>51172.956761528134</v>
      </c>
      <c r="T2163" s="98">
        <f>'Activity data'!P585*'Emission factors'!$B$38*'Emission factors'!$C$38</f>
        <v>52296.383362316694</v>
      </c>
      <c r="U2163" s="98">
        <f>'Activity data'!Q585*'Emission factors'!$B$38*'Emission factors'!$C$38</f>
        <v>53435.652387752525</v>
      </c>
    </row>
    <row r="2164" spans="1:21" x14ac:dyDescent="0.25">
      <c r="A2164" s="92" t="s">
        <v>11</v>
      </c>
      <c r="B2164" s="92" t="s">
        <v>12</v>
      </c>
      <c r="C2164" s="92" t="s">
        <v>32</v>
      </c>
      <c r="D2164" s="92" t="s">
        <v>32</v>
      </c>
      <c r="E2164" s="92" t="s">
        <v>39</v>
      </c>
      <c r="F2164" s="92" t="s">
        <v>34</v>
      </c>
      <c r="G2164" s="92" t="s">
        <v>97</v>
      </c>
      <c r="H2164" s="92" t="s">
        <v>16</v>
      </c>
      <c r="I2164" s="89" t="s">
        <v>191</v>
      </c>
      <c r="L2164" s="98">
        <f>'Activity data'!H586*'Emission factors'!$B$38*'Emission factors'!$C$38</f>
        <v>2.8774661480454116</v>
      </c>
      <c r="M2164" s="98">
        <f>'Activity data'!I586*'Emission factors'!$B$38*'Emission factors'!$C$38</f>
        <v>127.03133885345758</v>
      </c>
      <c r="N2164" s="98">
        <f>'Activity data'!J586*'Emission factors'!$B$38*'Emission factors'!$C$38</f>
        <v>331.12603799696137</v>
      </c>
      <c r="O2164" s="98">
        <f>'Activity data'!K586*'Emission factors'!$B$38*'Emission factors'!$C$38</f>
        <v>758.15554146219711</v>
      </c>
      <c r="P2164" s="98">
        <f>'Activity data'!L586*'Emission factors'!$B$38*'Emission factors'!$C$38</f>
        <v>478.72940084055284</v>
      </c>
      <c r="Q2164" s="98">
        <f>'Activity data'!M586*'Emission factors'!$B$38*'Emission factors'!$C$38</f>
        <v>440.11747658639234</v>
      </c>
      <c r="R2164" s="98">
        <f>'Activity data'!N586*'Emission factors'!$B$38*'Emission factors'!$C$38</f>
        <v>571.41814201320517</v>
      </c>
      <c r="S2164" s="98">
        <f>'Activity data'!O586*'Emission factors'!$B$38*'Emission factors'!$C$38</f>
        <v>757.05541896698537</v>
      </c>
      <c r="T2164" s="98">
        <f>'Activity data'!P586*'Emission factors'!$B$38*'Emission factors'!$C$38</f>
        <v>1012.9571129696628</v>
      </c>
      <c r="U2164" s="98">
        <f>'Activity data'!Q586*'Emission factors'!$B$38*'Emission factors'!$C$38</f>
        <v>1357.4787295609658</v>
      </c>
    </row>
    <row r="2165" spans="1:21" x14ac:dyDescent="0.25">
      <c r="A2165" s="92" t="s">
        <v>11</v>
      </c>
      <c r="B2165" s="92" t="s">
        <v>12</v>
      </c>
      <c r="C2165" s="92" t="s">
        <v>32</v>
      </c>
      <c r="D2165" s="92" t="s">
        <v>32</v>
      </c>
      <c r="E2165" s="92" t="s">
        <v>39</v>
      </c>
      <c r="F2165" s="92" t="s">
        <v>34</v>
      </c>
      <c r="G2165" s="92" t="s">
        <v>97</v>
      </c>
      <c r="H2165" s="92" t="s">
        <v>16</v>
      </c>
      <c r="I2165" s="92" t="s">
        <v>192</v>
      </c>
      <c r="L2165" s="98">
        <f>'Activity data'!H587*'Emission factors'!$B$38*'Emission factors'!$C$38</f>
        <v>10455.227411236447</v>
      </c>
      <c r="M2165" s="98">
        <f>'Activity data'!I587*'Emission factors'!$B$38*'Emission factors'!$C$38</f>
        <v>2156.2549549281825</v>
      </c>
      <c r="N2165" s="98">
        <f>'Activity data'!J587*'Emission factors'!$B$38*'Emission factors'!$C$38</f>
        <v>1192.2757919633138</v>
      </c>
      <c r="O2165" s="98">
        <f>'Activity data'!K587*'Emission factors'!$B$38*'Emission factors'!$C$38</f>
        <v>839.92173363077666</v>
      </c>
      <c r="P2165" s="98">
        <f>'Activity data'!L587*'Emission factors'!$B$38*'Emission factors'!$C$38</f>
        <v>995.32053394830632</v>
      </c>
      <c r="Q2165" s="98">
        <f>'Activity data'!M587*'Emission factors'!$B$38*'Emission factors'!$C$38</f>
        <v>1811.3534190301791</v>
      </c>
      <c r="R2165" s="98">
        <f>'Activity data'!N587*'Emission factors'!$B$38*'Emission factors'!$C$38</f>
        <v>2879.86932009358</v>
      </c>
      <c r="S2165" s="98">
        <f>'Activity data'!O587*'Emission factors'!$B$38*'Emission factors'!$C$38</f>
        <v>1592.4993718536673</v>
      </c>
      <c r="T2165" s="98">
        <f>'Activity data'!P587*'Emission factors'!$B$38*'Emission factors'!$C$38</f>
        <v>1081.8138781717603</v>
      </c>
      <c r="U2165" s="98">
        <f>'Activity data'!Q587*'Emission factors'!$B$38*'Emission factors'!$C$38</f>
        <v>1092.9347192689606</v>
      </c>
    </row>
    <row r="2166" spans="1:21" x14ac:dyDescent="0.25">
      <c r="A2166" s="92" t="s">
        <v>11</v>
      </c>
      <c r="B2166" s="92" t="s">
        <v>12</v>
      </c>
      <c r="C2166" s="92" t="s">
        <v>32</v>
      </c>
      <c r="D2166" s="92" t="s">
        <v>32</v>
      </c>
      <c r="E2166" s="92" t="s">
        <v>39</v>
      </c>
      <c r="F2166" s="92" t="s">
        <v>34</v>
      </c>
      <c r="G2166" s="92" t="s">
        <v>97</v>
      </c>
      <c r="H2166" s="92" t="s">
        <v>16</v>
      </c>
      <c r="I2166" s="89" t="s">
        <v>206</v>
      </c>
      <c r="L2166" s="98">
        <f>'Activity data'!H588*'Emission factors'!$B$38*'Emission factors'!$C$38</f>
        <v>7414.8054561009722</v>
      </c>
      <c r="M2166" s="98">
        <f>'Activity data'!I588*'Emission factors'!$B$38*'Emission factors'!$C$38</f>
        <v>134738.21939808861</v>
      </c>
      <c r="N2166" s="98">
        <f>'Activity data'!J588*'Emission factors'!$B$38*'Emission factors'!$C$38</f>
        <v>44912.739799362862</v>
      </c>
      <c r="O2166" s="98">
        <f>'Activity data'!K588*'Emission factors'!$B$38*'Emission factors'!$C$38</f>
        <v>0</v>
      </c>
      <c r="P2166" s="98">
        <f>'Activity data'!L588*'Emission factors'!$B$38*'Emission factors'!$C$38</f>
        <v>0</v>
      </c>
      <c r="Q2166" s="98">
        <f>'Activity data'!M588*'Emission factors'!$B$38*'Emission factors'!$C$38</f>
        <v>8636.8401082475157</v>
      </c>
      <c r="R2166" s="98">
        <f>'Activity data'!N588*'Emission factors'!$B$38*'Emission factors'!$C$38</f>
        <v>20405.370051253169</v>
      </c>
      <c r="S2166" s="98">
        <f>'Activity data'!O588*'Emission factors'!$B$38*'Emission factors'!$C$38</f>
        <v>5842.1411161679998</v>
      </c>
      <c r="T2166" s="98">
        <f>'Activity data'!P588*'Emission factors'!$B$38*'Emission factors'!$C$38</f>
        <v>0</v>
      </c>
      <c r="U2166" s="98">
        <f>'Activity data'!Q588*'Emission factors'!$B$38*'Emission factors'!$C$38</f>
        <v>0</v>
      </c>
    </row>
    <row r="2167" spans="1:21" x14ac:dyDescent="0.25">
      <c r="A2167" s="92" t="s">
        <v>11</v>
      </c>
      <c r="B2167" s="92" t="s">
        <v>12</v>
      </c>
      <c r="C2167" s="92" t="s">
        <v>32</v>
      </c>
      <c r="D2167" s="92" t="s">
        <v>32</v>
      </c>
      <c r="E2167" s="92" t="s">
        <v>39</v>
      </c>
      <c r="F2167" s="92" t="s">
        <v>34</v>
      </c>
      <c r="G2167" s="92" t="s">
        <v>97</v>
      </c>
      <c r="H2167" s="92" t="s">
        <v>16</v>
      </c>
      <c r="I2167" s="89" t="s">
        <v>220</v>
      </c>
      <c r="L2167" s="98">
        <f>'Activity data'!H589*'Emission factors'!$B$38*'Emission factors'!$C$38</f>
        <v>0</v>
      </c>
      <c r="M2167" s="98">
        <f>'Activity data'!I589*'Emission factors'!$B$38*'Emission factors'!$C$38</f>
        <v>0</v>
      </c>
      <c r="N2167" s="98">
        <f>'Activity data'!J589*'Emission factors'!$B$38*'Emission factors'!$C$38</f>
        <v>0</v>
      </c>
      <c r="O2167" s="98">
        <f>'Activity data'!K589*'Emission factors'!$B$38*'Emission factors'!$C$38</f>
        <v>0</v>
      </c>
      <c r="P2167" s="98">
        <f>'Activity data'!L589*'Emission factors'!$B$38*'Emission factors'!$C$38</f>
        <v>116.7809926351826</v>
      </c>
      <c r="Q2167" s="98">
        <f>'Activity data'!M589*'Emission factors'!$B$38*'Emission factors'!$C$38</f>
        <v>398.73523352514235</v>
      </c>
      <c r="R2167" s="98">
        <f>'Activity data'!N589*'Emission factors'!$B$38*'Emission factors'!$C$38</f>
        <v>732.51706653202712</v>
      </c>
      <c r="S2167" s="98">
        <f>'Activity data'!O589*'Emission factors'!$B$38*'Emission factors'!$C$38</f>
        <v>828.87387206400001</v>
      </c>
      <c r="T2167" s="98">
        <f>'Activity data'!P589*'Emission factors'!$B$38*'Emission factors'!$C$38</f>
        <v>847.9474147200001</v>
      </c>
      <c r="U2167" s="98">
        <f>'Activity data'!Q589*'Emission factors'!$B$38*'Emission factors'!$C$38</f>
        <v>864.39634517992886</v>
      </c>
    </row>
    <row r="2168" spans="1:21" x14ac:dyDescent="0.25">
      <c r="A2168" s="92" t="s">
        <v>11</v>
      </c>
      <c r="B2168" s="92" t="s">
        <v>12</v>
      </c>
      <c r="C2168" s="92" t="s">
        <v>32</v>
      </c>
      <c r="D2168" s="92" t="s">
        <v>32</v>
      </c>
      <c r="E2168" s="92" t="s">
        <v>39</v>
      </c>
      <c r="F2168" s="92" t="s">
        <v>34</v>
      </c>
      <c r="G2168" s="92" t="s">
        <v>97</v>
      </c>
      <c r="H2168" s="92" t="s">
        <v>16</v>
      </c>
      <c r="I2168" s="89" t="s">
        <v>193</v>
      </c>
      <c r="L2168" s="98">
        <f>'Activity data'!H590*'Emission factors'!$B$38*'Emission factors'!$C$38</f>
        <v>23959.875481516869</v>
      </c>
      <c r="M2168" s="98">
        <f>'Activity data'!I590*'Emission factors'!$B$38*'Emission factors'!$C$38</f>
        <v>17614.565105868474</v>
      </c>
      <c r="N2168" s="98">
        <f>'Activity data'!J590*'Emission factors'!$B$38*'Emission factors'!$C$38</f>
        <v>14436.708632735779</v>
      </c>
      <c r="O2168" s="98">
        <f>'Activity data'!K590*'Emission factors'!$B$38*'Emission factors'!$C$38</f>
        <v>8878.3220546305038</v>
      </c>
      <c r="P2168" s="98">
        <f>'Activity data'!L590*'Emission factors'!$B$38*'Emission factors'!$C$38</f>
        <v>6185.1819646259355</v>
      </c>
      <c r="Q2168" s="98">
        <f>'Activity data'!M590*'Emission factors'!$B$38*'Emission factors'!$C$38</f>
        <v>4129.8375420868933</v>
      </c>
      <c r="R2168" s="98">
        <f>'Activity data'!N590*'Emission factors'!$B$38*'Emission factors'!$C$38</f>
        <v>2015.1906945970129</v>
      </c>
      <c r="S2168" s="98">
        <f>'Activity data'!O590*'Emission factors'!$B$38*'Emission factors'!$C$38</f>
        <v>1035.0477000491785</v>
      </c>
      <c r="T2168" s="98">
        <f>'Activity data'!P590*'Emission factors'!$B$38*'Emission factors'!$C$38</f>
        <v>660.41101312855176</v>
      </c>
      <c r="U2168" s="98">
        <f>'Activity data'!Q590*'Emission factors'!$B$38*'Emission factors'!$C$38</f>
        <v>459.97536358958746</v>
      </c>
    </row>
    <row r="2169" spans="1:21" x14ac:dyDescent="0.25">
      <c r="A2169" s="92" t="s">
        <v>11</v>
      </c>
      <c r="B2169" s="92" t="s">
        <v>12</v>
      </c>
      <c r="C2169" s="92" t="s">
        <v>32</v>
      </c>
      <c r="D2169" s="92" t="s">
        <v>32</v>
      </c>
      <c r="E2169" s="92" t="s">
        <v>39</v>
      </c>
      <c r="F2169" s="92" t="s">
        <v>34</v>
      </c>
      <c r="G2169" s="92" t="s">
        <v>97</v>
      </c>
      <c r="H2169" s="92" t="s">
        <v>16</v>
      </c>
      <c r="I2169" s="89" t="s">
        <v>259</v>
      </c>
      <c r="L2169" s="98">
        <f>'Activity data'!H591*'Emission factors'!$B$38*'Emission factors'!$C$38</f>
        <v>0</v>
      </c>
      <c r="M2169" s="98">
        <f>'Activity data'!I591*'Emission factors'!$B$38*'Emission factors'!$C$38</f>
        <v>0</v>
      </c>
      <c r="N2169" s="98">
        <f>'Activity data'!J591*'Emission factors'!$B$38*'Emission factors'!$C$38</f>
        <v>0</v>
      </c>
      <c r="O2169" s="98">
        <f>'Activity data'!K591*'Emission factors'!$B$38*'Emission factors'!$C$38</f>
        <v>0</v>
      </c>
      <c r="P2169" s="98">
        <f>'Activity data'!L591*'Emission factors'!$B$38*'Emission factors'!$C$38</f>
        <v>0</v>
      </c>
      <c r="Q2169" s="98">
        <f>'Activity data'!M591*'Emission factors'!$B$38*'Emission factors'!$C$38</f>
        <v>0</v>
      </c>
      <c r="R2169" s="98">
        <f>'Activity data'!N591*'Emission factors'!$B$38*'Emission factors'!$C$38</f>
        <v>0</v>
      </c>
      <c r="S2169" s="98">
        <f>'Activity data'!O591*'Emission factors'!$B$38*'Emission factors'!$C$38</f>
        <v>0</v>
      </c>
      <c r="T2169" s="98">
        <f>'Activity data'!P591*'Emission factors'!$B$38*'Emission factors'!$C$38</f>
        <v>0</v>
      </c>
      <c r="U2169" s="98">
        <f>'Activity data'!Q591*'Emission factors'!$B$38*'Emission factors'!$C$38</f>
        <v>0</v>
      </c>
    </row>
    <row r="2170" spans="1:21" x14ac:dyDescent="0.25">
      <c r="A2170" s="92" t="s">
        <v>11</v>
      </c>
      <c r="B2170" s="92" t="s">
        <v>12</v>
      </c>
      <c r="C2170" s="92" t="s">
        <v>32</v>
      </c>
      <c r="D2170" s="92" t="s">
        <v>32</v>
      </c>
      <c r="E2170" s="92" t="s">
        <v>39</v>
      </c>
      <c r="F2170" s="92" t="s">
        <v>34</v>
      </c>
      <c r="G2170" s="92" t="s">
        <v>97</v>
      </c>
      <c r="H2170" s="92" t="s">
        <v>16</v>
      </c>
      <c r="I2170" s="89" t="s">
        <v>223</v>
      </c>
      <c r="L2170" s="98">
        <f>'Activity data'!H592*'Emission factors'!$B$38*'Emission factors'!$C$38</f>
        <v>0</v>
      </c>
      <c r="M2170" s="98">
        <f>'Activity data'!I592*'Emission factors'!$B$38*'Emission factors'!$C$38</f>
        <v>0</v>
      </c>
      <c r="N2170" s="98">
        <f>'Activity data'!J592*'Emission factors'!$B$38*'Emission factors'!$C$38</f>
        <v>0</v>
      </c>
      <c r="O2170" s="98">
        <f>'Activity data'!K592*'Emission factors'!$B$38*'Emission factors'!$C$38</f>
        <v>0</v>
      </c>
      <c r="P2170" s="98">
        <f>'Activity data'!L592*'Emission factors'!$B$38*'Emission factors'!$C$38</f>
        <v>0</v>
      </c>
      <c r="Q2170" s="98">
        <f>'Activity data'!M592*'Emission factors'!$B$38*'Emission factors'!$C$38</f>
        <v>0</v>
      </c>
      <c r="R2170" s="98">
        <f>'Activity data'!N592*'Emission factors'!$B$38*'Emission factors'!$C$38</f>
        <v>0</v>
      </c>
      <c r="S2170" s="98">
        <f>'Activity data'!O592*'Emission factors'!$B$38*'Emission factors'!$C$38</f>
        <v>0</v>
      </c>
      <c r="T2170" s="98">
        <f>'Activity data'!P592*'Emission factors'!$B$38*'Emission factors'!$C$38</f>
        <v>0</v>
      </c>
      <c r="U2170" s="98">
        <f>'Activity data'!Q592*'Emission factors'!$B$38*'Emission factors'!$C$38</f>
        <v>0</v>
      </c>
    </row>
    <row r="2171" spans="1:21" x14ac:dyDescent="0.25">
      <c r="A2171" s="92" t="s">
        <v>11</v>
      </c>
      <c r="B2171" s="92" t="s">
        <v>12</v>
      </c>
      <c r="C2171" s="92" t="s">
        <v>32</v>
      </c>
      <c r="D2171" s="92" t="s">
        <v>32</v>
      </c>
      <c r="E2171" s="92" t="s">
        <v>39</v>
      </c>
      <c r="F2171" s="92" t="s">
        <v>34</v>
      </c>
      <c r="G2171" s="92" t="s">
        <v>97</v>
      </c>
      <c r="H2171" s="92" t="s">
        <v>16</v>
      </c>
      <c r="I2171" s="89" t="s">
        <v>221</v>
      </c>
      <c r="L2171" s="98">
        <f>'Activity data'!H593*'Emission factors'!$B$38*'Emission factors'!$C$38</f>
        <v>17.677817489823308</v>
      </c>
      <c r="M2171" s="98">
        <f>'Activity data'!I593*'Emission factors'!$B$38*'Emission factors'!$C$38</f>
        <v>367.75529462777331</v>
      </c>
      <c r="N2171" s="98">
        <f>'Activity data'!J593*'Emission factors'!$B$38*'Emission factors'!$C$38</f>
        <v>1005.7064848013284</v>
      </c>
      <c r="O2171" s="98">
        <f>'Activity data'!K593*'Emission factors'!$B$38*'Emission factors'!$C$38</f>
        <v>2448.7138380462916</v>
      </c>
      <c r="P2171" s="98">
        <f>'Activity data'!L593*'Emission factors'!$B$38*'Emission factors'!$C$38</f>
        <v>1186.1205739630996</v>
      </c>
      <c r="Q2171" s="98">
        <f>'Activity data'!M593*'Emission factors'!$B$38*'Emission factors'!$C$38</f>
        <v>1825.4716624661598</v>
      </c>
      <c r="R2171" s="98">
        <f>'Activity data'!N593*'Emission factors'!$B$38*'Emission factors'!$C$38</f>
        <v>3470.7034280361245</v>
      </c>
      <c r="S2171" s="98">
        <f>'Activity data'!O593*'Emission factors'!$B$38*'Emission factors'!$C$38</f>
        <v>3955.1076300959999</v>
      </c>
      <c r="T2171" s="98">
        <f>'Activity data'!P593*'Emission factors'!$B$38*'Emission factors'!$C$38</f>
        <v>4049.3835365760001</v>
      </c>
      <c r="U2171" s="98">
        <f>'Activity data'!Q593*'Emission factors'!$B$38*'Emission factors'!$C$38</f>
        <v>4121.27337243494</v>
      </c>
    </row>
    <row r="2172" spans="1:21" x14ac:dyDescent="0.25">
      <c r="A2172" s="92" t="s">
        <v>11</v>
      </c>
      <c r="B2172" s="92" t="s">
        <v>12</v>
      </c>
      <c r="C2172" s="92" t="s">
        <v>32</v>
      </c>
      <c r="D2172" s="92" t="s">
        <v>32</v>
      </c>
      <c r="E2172" s="92" t="s">
        <v>39</v>
      </c>
      <c r="F2172" s="92" t="s">
        <v>34</v>
      </c>
      <c r="G2172" s="92" t="s">
        <v>97</v>
      </c>
      <c r="H2172" s="92" t="s">
        <v>16</v>
      </c>
      <c r="I2172" s="89" t="s">
        <v>222</v>
      </c>
      <c r="L2172" s="98">
        <f>'Activity data'!H594*'Emission factors'!$B$38*'Emission factors'!$C$38</f>
        <v>0</v>
      </c>
      <c r="M2172" s="98">
        <f>'Activity data'!I594*'Emission factors'!$B$38*'Emission factors'!$C$38</f>
        <v>15.217313985606898</v>
      </c>
      <c r="N2172" s="98">
        <f>'Activity data'!J594*'Emission factors'!$B$38*'Emission factors'!$C$38</f>
        <v>5.0724379952023018</v>
      </c>
      <c r="O2172" s="98">
        <f>'Activity data'!K594*'Emission factors'!$B$38*'Emission factors'!$C$38</f>
        <v>0</v>
      </c>
      <c r="P2172" s="98">
        <f>'Activity data'!L594*'Emission factors'!$B$38*'Emission factors'!$C$38</f>
        <v>0</v>
      </c>
      <c r="Q2172" s="98">
        <f>'Activity data'!M594*'Emission factors'!$B$38*'Emission factors'!$C$38</f>
        <v>13.000074577357136</v>
      </c>
      <c r="R2172" s="98">
        <f>'Activity data'!N594*'Emission factors'!$B$38*'Emission factors'!$C$38</f>
        <v>31.283362616452376</v>
      </c>
      <c r="S2172" s="98">
        <f>'Activity data'!O594*'Emission factors'!$B$38*'Emission factors'!$C$38</f>
        <v>36.757531944</v>
      </c>
      <c r="T2172" s="98">
        <f>'Activity data'!P594*'Emission factors'!$B$38*'Emission factors'!$C$38</f>
        <v>37.881671688000004</v>
      </c>
      <c r="U2172" s="98">
        <f>'Activity data'!Q594*'Emission factors'!$B$38*'Emission factors'!$C$38</f>
        <v>39.040189421411725</v>
      </c>
    </row>
    <row r="2173" spans="1:21" x14ac:dyDescent="0.25">
      <c r="A2173" s="92" t="s">
        <v>11</v>
      </c>
      <c r="B2173" s="92" t="s">
        <v>12</v>
      </c>
      <c r="C2173" s="92" t="s">
        <v>32</v>
      </c>
      <c r="D2173" s="92" t="s">
        <v>32</v>
      </c>
      <c r="E2173" s="92" t="s">
        <v>39</v>
      </c>
      <c r="F2173" s="92" t="s">
        <v>34</v>
      </c>
      <c r="G2173" s="92" t="s">
        <v>97</v>
      </c>
      <c r="H2173" s="92" t="s">
        <v>16</v>
      </c>
      <c r="I2173" s="89" t="s">
        <v>201</v>
      </c>
      <c r="L2173" s="98">
        <f>'Activity data'!H595*'Emission factors'!$B$38*'Emission factors'!$C$38</f>
        <v>12442.738589872966</v>
      </c>
      <c r="M2173" s="98">
        <f>'Activity data'!I595*'Emission factors'!$B$38*'Emission factors'!$C$38</f>
        <v>28028.576940229159</v>
      </c>
      <c r="N2173" s="98">
        <f>'Activity data'!J595*'Emission factors'!$B$38*'Emission factors'!$C$38</f>
        <v>37140.770792206451</v>
      </c>
      <c r="O2173" s="98">
        <f>'Activity data'!K595*'Emission factors'!$B$38*'Emission factors'!$C$38</f>
        <v>42157.114371811862</v>
      </c>
      <c r="P2173" s="98">
        <f>'Activity data'!L595*'Emission factors'!$B$38*'Emission factors'!$C$38</f>
        <v>19567.191750363439</v>
      </c>
      <c r="Q2173" s="98">
        <f>'Activity data'!M595*'Emission factors'!$B$38*'Emission factors'!$C$38</f>
        <v>7736.9264688565991</v>
      </c>
      <c r="R2173" s="98">
        <f>'Activity data'!N595*'Emission factors'!$B$38*'Emission factors'!$C$38</f>
        <v>2377.585121244374</v>
      </c>
      <c r="S2173" s="98">
        <f>'Activity data'!O595*'Emission factors'!$B$38*'Emission factors'!$C$38</f>
        <v>482.44889969596153</v>
      </c>
      <c r="T2173" s="98">
        <f>'Activity data'!P595*'Emission factors'!$B$38*'Emission factors'!$C$38</f>
        <v>143.60184452865383</v>
      </c>
      <c r="U2173" s="98">
        <f>'Activity data'!Q595*'Emission factors'!$B$38*'Emission factors'!$C$38</f>
        <v>42.743365632862854</v>
      </c>
    </row>
    <row r="2174" spans="1:21" x14ac:dyDescent="0.25">
      <c r="A2174" s="92" t="s">
        <v>11</v>
      </c>
      <c r="B2174" s="92" t="s">
        <v>12</v>
      </c>
      <c r="C2174" s="92" t="s">
        <v>32</v>
      </c>
      <c r="D2174" s="92" t="s">
        <v>32</v>
      </c>
      <c r="E2174" s="92" t="s">
        <v>39</v>
      </c>
      <c r="F2174" s="92" t="s">
        <v>34</v>
      </c>
      <c r="G2174" s="92" t="s">
        <v>97</v>
      </c>
      <c r="H2174" s="92" t="s">
        <v>16</v>
      </c>
      <c r="I2174" s="89" t="s">
        <v>207</v>
      </c>
      <c r="L2174" s="98">
        <f>'Activity data'!H596*'Emission factors'!$B$38*'Emission factors'!$C$38</f>
        <v>1470.493176412099</v>
      </c>
      <c r="M2174" s="98">
        <f>'Activity data'!I596*'Emission factors'!$B$38*'Emission factors'!$C$38</f>
        <v>347.00333199561913</v>
      </c>
      <c r="N2174" s="98">
        <f>'Activity data'!J596*'Emission factors'!$B$38*'Emission factors'!$C$38</f>
        <v>327.50063452175766</v>
      </c>
      <c r="O2174" s="98">
        <f>'Activity data'!K596*'Emission factors'!$B$38*'Emission factors'!$C$38</f>
        <v>461.36946339387703</v>
      </c>
      <c r="P2174" s="98">
        <f>'Activity data'!L596*'Emission factors'!$B$38*'Emission factors'!$C$38</f>
        <v>2087.0999516194988</v>
      </c>
      <c r="Q2174" s="98">
        <f>'Activity data'!M596*'Emission factors'!$B$38*'Emission factors'!$C$38</f>
        <v>2169.2493273457567</v>
      </c>
      <c r="R2174" s="98">
        <f>'Activity data'!N596*'Emission factors'!$B$38*'Emission factors'!$C$38</f>
        <v>1554.276250254313</v>
      </c>
      <c r="S2174" s="98">
        <f>'Activity data'!O596*'Emission factors'!$B$38*'Emission factors'!$C$38</f>
        <v>1238.4611096229764</v>
      </c>
      <c r="T2174" s="98">
        <f>'Activity data'!P596*'Emission factors'!$B$38*'Emission factors'!$C$38</f>
        <v>1048.9375074743255</v>
      </c>
      <c r="U2174" s="98">
        <f>'Activity data'!Q596*'Emission factors'!$B$38*'Emission factors'!$C$38</f>
        <v>888.41699584761852</v>
      </c>
    </row>
    <row r="2175" spans="1:21" x14ac:dyDescent="0.25">
      <c r="A2175" s="92" t="s">
        <v>11</v>
      </c>
      <c r="B2175" s="92" t="s">
        <v>12</v>
      </c>
      <c r="C2175" s="92" t="s">
        <v>32</v>
      </c>
      <c r="D2175" s="92" t="s">
        <v>32</v>
      </c>
      <c r="E2175" s="92" t="s">
        <v>39</v>
      </c>
      <c r="F2175" s="92" t="s">
        <v>34</v>
      </c>
      <c r="G2175" s="92" t="s">
        <v>97</v>
      </c>
      <c r="H2175" s="92" t="s">
        <v>16</v>
      </c>
      <c r="I2175" s="89" t="s">
        <v>218</v>
      </c>
      <c r="L2175" s="98">
        <f>'Activity data'!H597*'Emission factors'!$B$38*'Emission factors'!$C$38</f>
        <v>0</v>
      </c>
      <c r="M2175" s="98">
        <f>'Activity data'!I597*'Emission factors'!$B$38*'Emission factors'!$C$38</f>
        <v>1743.7683855864818</v>
      </c>
      <c r="N2175" s="98">
        <f>'Activity data'!J597*'Emission factors'!$B$38*'Emission factors'!$C$38</f>
        <v>1187.7215371272023</v>
      </c>
      <c r="O2175" s="98">
        <f>'Activity data'!K597*'Emission factors'!$B$38*'Emission factors'!$C$38</f>
        <v>887.12788662306968</v>
      </c>
      <c r="P2175" s="98">
        <f>'Activity data'!L597*'Emission factors'!$B$38*'Emission factors'!$C$38</f>
        <v>1001.3576412713919</v>
      </c>
      <c r="Q2175" s="98">
        <f>'Activity data'!M597*'Emission factors'!$B$38*'Emission factors'!$C$38</f>
        <v>1515.8286639158123</v>
      </c>
      <c r="R2175" s="98">
        <f>'Activity data'!N597*'Emission factors'!$B$38*'Emission factors'!$C$38</f>
        <v>2174.2485179628052</v>
      </c>
      <c r="S2175" s="98">
        <f>'Activity data'!O597*'Emission factors'!$B$38*'Emission factors'!$C$38</f>
        <v>951.9698753687843</v>
      </c>
      <c r="T2175" s="98">
        <f>'Activity data'!P597*'Emission factors'!$B$38*'Emission factors'!$C$38</f>
        <v>408.31111719574864</v>
      </c>
      <c r="U2175" s="98">
        <f>'Activity data'!Q597*'Emission factors'!$B$38*'Emission factors'!$C$38</f>
        <v>318.15010501255097</v>
      </c>
    </row>
    <row r="2176" spans="1:21" x14ac:dyDescent="0.25">
      <c r="A2176" s="92" t="s">
        <v>11</v>
      </c>
      <c r="B2176" s="92" t="s">
        <v>12</v>
      </c>
      <c r="C2176" s="92" t="s">
        <v>32</v>
      </c>
      <c r="D2176" s="92" t="s">
        <v>32</v>
      </c>
      <c r="E2176" s="92" t="s">
        <v>39</v>
      </c>
      <c r="F2176" s="92" t="s">
        <v>34</v>
      </c>
      <c r="G2176" s="92" t="s">
        <v>97</v>
      </c>
      <c r="H2176" s="92" t="s">
        <v>16</v>
      </c>
      <c r="I2176" s="89" t="s">
        <v>194</v>
      </c>
      <c r="L2176" s="98">
        <f>'Activity data'!H598*'Emission factors'!$B$38*'Emission factors'!$C$38</f>
        <v>102355.86959161819</v>
      </c>
      <c r="M2176" s="98">
        <f>'Activity data'!I598*'Emission factors'!$B$38*'Emission factors'!$C$38</f>
        <v>115846.51768144047</v>
      </c>
      <c r="N2176" s="98">
        <f>'Activity data'!J598*'Emission factors'!$B$38*'Emission factors'!$C$38</f>
        <v>119588.25446180272</v>
      </c>
      <c r="O2176" s="98">
        <f>'Activity data'!K598*'Emission factors'!$B$38*'Emission factors'!$C$38</f>
        <v>123802.32766268142</v>
      </c>
      <c r="P2176" s="98">
        <f>'Activity data'!L598*'Emission factors'!$B$38*'Emission factors'!$C$38</f>
        <v>102591.93957708612</v>
      </c>
      <c r="Q2176" s="98">
        <f>'Activity data'!M598*'Emission factors'!$B$38*'Emission factors'!$C$38</f>
        <v>149309.88108494386</v>
      </c>
      <c r="R2176" s="98">
        <f>'Activity data'!N598*'Emission factors'!$B$38*'Emission factors'!$C$38</f>
        <v>223197.73648255074</v>
      </c>
      <c r="S2176" s="98">
        <f>'Activity data'!O598*'Emission factors'!$B$38*'Emission factors'!$C$38</f>
        <v>362826.19490187609</v>
      </c>
      <c r="T2176" s="98">
        <f>'Activity data'!P598*'Emission factors'!$B$38*'Emission factors'!$C$38</f>
        <v>617519.16850211064</v>
      </c>
      <c r="U2176" s="98">
        <f>'Activity data'!Q598*'Emission factors'!$B$38*'Emission factors'!$C$38</f>
        <v>1074236.4675746365</v>
      </c>
    </row>
    <row r="2177" spans="1:21" x14ac:dyDescent="0.25">
      <c r="A2177" s="92" t="s">
        <v>11</v>
      </c>
      <c r="B2177" s="92" t="s">
        <v>12</v>
      </c>
      <c r="C2177" s="92" t="s">
        <v>32</v>
      </c>
      <c r="D2177" s="92" t="s">
        <v>32</v>
      </c>
      <c r="E2177" s="92" t="s">
        <v>39</v>
      </c>
      <c r="F2177" s="92" t="s">
        <v>34</v>
      </c>
      <c r="G2177" s="92" t="s">
        <v>97</v>
      </c>
      <c r="H2177" s="92" t="s">
        <v>16</v>
      </c>
      <c r="I2177" s="89" t="s">
        <v>195</v>
      </c>
      <c r="L2177" s="98">
        <f>'Activity data'!H599*'Emission factors'!$B$38*'Emission factors'!$C$38</f>
        <v>562.44780525494957</v>
      </c>
      <c r="M2177" s="98">
        <f>'Activity data'!I599*'Emission factors'!$B$38*'Emission factors'!$C$38</f>
        <v>7073.8101035909458</v>
      </c>
      <c r="N2177" s="98">
        <f>'Activity data'!J599*'Emission factors'!$B$38*'Emission factors'!$C$38</f>
        <v>11786.609321070348</v>
      </c>
      <c r="O2177" s="98">
        <f>'Activity data'!K599*'Emission factors'!$B$38*'Emission factors'!$C$38</f>
        <v>15710.052189533046</v>
      </c>
      <c r="P2177" s="98">
        <f>'Activity data'!L599*'Emission factors'!$B$38*'Emission factors'!$C$38</f>
        <v>20926.441924976752</v>
      </c>
      <c r="Q2177" s="98">
        <f>'Activity data'!M599*'Emission factors'!$B$38*'Emission factors'!$C$38</f>
        <v>16881.263614107123</v>
      </c>
      <c r="R2177" s="98">
        <f>'Activity data'!N599*'Emission factors'!$B$38*'Emission factors'!$C$38</f>
        <v>9537.6553590508065</v>
      </c>
      <c r="S2177" s="98">
        <f>'Activity data'!O599*'Emission factors'!$B$38*'Emission factors'!$C$38</f>
        <v>2736.4676294849346</v>
      </c>
      <c r="T2177" s="98">
        <f>'Activity data'!P599*'Emission factors'!$B$38*'Emission factors'!$C$38</f>
        <v>566.81389191309302</v>
      </c>
      <c r="U2177" s="98">
        <f>'Activity data'!Q599*'Emission factors'!$B$38*'Emission factors'!$C$38</f>
        <v>206.17771438270341</v>
      </c>
    </row>
    <row r="2178" spans="1:21" x14ac:dyDescent="0.25">
      <c r="A2178" s="92" t="s">
        <v>11</v>
      </c>
      <c r="B2178" s="92" t="s">
        <v>12</v>
      </c>
      <c r="C2178" s="92" t="s">
        <v>32</v>
      </c>
      <c r="D2178" s="92" t="s">
        <v>32</v>
      </c>
      <c r="E2178" s="92" t="s">
        <v>39</v>
      </c>
      <c r="F2178" s="92" t="s">
        <v>34</v>
      </c>
      <c r="G2178" s="92" t="s">
        <v>97</v>
      </c>
      <c r="H2178" s="92" t="s">
        <v>16</v>
      </c>
      <c r="I2178" s="89" t="s">
        <v>209</v>
      </c>
      <c r="L2178" s="98">
        <f>'Activity data'!H600*'Emission factors'!$B$38*'Emission factors'!$C$38</f>
        <v>5752.9032787568785</v>
      </c>
      <c r="M2178" s="98">
        <f>'Activity data'!I600*'Emission factors'!$B$38*'Emission factors'!$C$38</f>
        <v>14897.013280481086</v>
      </c>
      <c r="N2178" s="98">
        <f>'Activity data'!J600*'Emission factors'!$B$38*'Emission factors'!$C$38</f>
        <v>4429.9220372441805</v>
      </c>
      <c r="O2178" s="98">
        <f>'Activity data'!K600*'Emission factors'!$B$38*'Emission factors'!$C$38</f>
        <v>0</v>
      </c>
      <c r="P2178" s="98">
        <f>'Activity data'!L600*'Emission factors'!$B$38*'Emission factors'!$C$38</f>
        <v>0</v>
      </c>
      <c r="Q2178" s="98">
        <f>'Activity data'!M600*'Emission factors'!$B$38*'Emission factors'!$C$38</f>
        <v>341.47395381457125</v>
      </c>
      <c r="R2178" s="98">
        <f>'Activity data'!N600*'Emission factors'!$B$38*'Emission factors'!$C$38</f>
        <v>814.94526307152364</v>
      </c>
      <c r="S2178" s="98">
        <f>'Activity data'!O600*'Emission factors'!$B$38*'Emission factors'!$C$38</f>
        <v>233.7068706</v>
      </c>
      <c r="T2178" s="98">
        <f>'Activity data'!P600*'Emission factors'!$B$38*'Emission factors'!$C$38</f>
        <v>0</v>
      </c>
      <c r="U2178" s="98">
        <f>'Activity data'!Q600*'Emission factors'!$B$38*'Emission factors'!$C$38</f>
        <v>0</v>
      </c>
    </row>
    <row r="2179" spans="1:21" x14ac:dyDescent="0.25">
      <c r="A2179" s="92" t="s">
        <v>11</v>
      </c>
      <c r="B2179" s="92" t="s">
        <v>12</v>
      </c>
      <c r="C2179" s="92" t="s">
        <v>32</v>
      </c>
      <c r="D2179" s="92" t="s">
        <v>32</v>
      </c>
      <c r="E2179" s="92" t="s">
        <v>39</v>
      </c>
      <c r="F2179" s="92" t="s">
        <v>34</v>
      </c>
      <c r="G2179" s="92" t="s">
        <v>97</v>
      </c>
      <c r="H2179" s="92" t="s">
        <v>16</v>
      </c>
      <c r="I2179" s="89" t="s">
        <v>208</v>
      </c>
      <c r="L2179" s="98">
        <f>'Activity data'!H601*'Emission factors'!$B$38*'Emission factors'!$C$38</f>
        <v>4302.7489656643811</v>
      </c>
      <c r="M2179" s="98">
        <f>'Activity data'!I601*'Emission factors'!$B$38*'Emission factors'!$C$38</f>
        <v>2149.0451176490751</v>
      </c>
      <c r="N2179" s="98">
        <f>'Activity data'!J601*'Emission factors'!$B$38*'Emission factors'!$C$38</f>
        <v>2639.5966089727021</v>
      </c>
      <c r="O2179" s="98">
        <f>'Activity data'!K601*'Emission factors'!$B$38*'Emission factors'!$C$38</f>
        <v>2673.6429753715347</v>
      </c>
      <c r="P2179" s="98">
        <f>'Activity data'!L601*'Emission factors'!$B$38*'Emission factors'!$C$38</f>
        <v>2603.4276335338946</v>
      </c>
      <c r="Q2179" s="98">
        <f>'Activity data'!M601*'Emission factors'!$B$38*'Emission factors'!$C$38</f>
        <v>1893.0082956555168</v>
      </c>
      <c r="R2179" s="98">
        <f>'Activity data'!N601*'Emission factors'!$B$38*'Emission factors'!$C$38</f>
        <v>935.46291961390932</v>
      </c>
      <c r="S2179" s="98">
        <f>'Activity data'!O601*'Emission factors'!$B$38*'Emission factors'!$C$38</f>
        <v>526.35318955600985</v>
      </c>
      <c r="T2179" s="98">
        <f>'Activity data'!P601*'Emission factors'!$B$38*'Emission factors'!$C$38</f>
        <v>356.75649802785961</v>
      </c>
      <c r="U2179" s="98">
        <f>'Activity data'!Q601*'Emission factors'!$B$38*'Emission factors'!$C$38</f>
        <v>240.12008872126228</v>
      </c>
    </row>
    <row r="2180" spans="1:21" x14ac:dyDescent="0.25">
      <c r="A2180" s="92" t="s">
        <v>11</v>
      </c>
      <c r="B2180" s="92" t="s">
        <v>12</v>
      </c>
      <c r="C2180" s="92" t="s">
        <v>32</v>
      </c>
      <c r="D2180" s="92" t="s">
        <v>32</v>
      </c>
      <c r="E2180" s="92" t="s">
        <v>39</v>
      </c>
      <c r="F2180" s="92" t="s">
        <v>34</v>
      </c>
      <c r="G2180" s="92" t="s">
        <v>97</v>
      </c>
      <c r="H2180" s="92" t="s">
        <v>16</v>
      </c>
      <c r="I2180" s="89" t="s">
        <v>226</v>
      </c>
      <c r="L2180" s="98">
        <f>'Activity data'!H602*'Emission factors'!$B$38*'Emission factors'!$C$38</f>
        <v>0</v>
      </c>
      <c r="M2180" s="98">
        <f>'Activity data'!I602*'Emission factors'!$B$38*'Emission factors'!$C$38</f>
        <v>0</v>
      </c>
      <c r="N2180" s="98">
        <f>'Activity data'!J602*'Emission factors'!$B$38*'Emission factors'!$C$38</f>
        <v>0</v>
      </c>
      <c r="O2180" s="98">
        <f>'Activity data'!K602*'Emission factors'!$B$38*'Emission factors'!$C$38</f>
        <v>0</v>
      </c>
      <c r="P2180" s="98">
        <f>'Activity data'!L602*'Emission factors'!$B$38*'Emission factors'!$C$38</f>
        <v>0</v>
      </c>
      <c r="Q2180" s="98">
        <f>'Activity data'!M602*'Emission factors'!$B$38*'Emission factors'!$C$38</f>
        <v>0</v>
      </c>
      <c r="R2180" s="98">
        <f>'Activity data'!N602*'Emission factors'!$B$38*'Emission factors'!$C$38</f>
        <v>0</v>
      </c>
      <c r="S2180" s="98">
        <f>'Activity data'!O602*'Emission factors'!$B$38*'Emission factors'!$C$38</f>
        <v>0</v>
      </c>
      <c r="T2180" s="98">
        <f>'Activity data'!P602*'Emission factors'!$B$38*'Emission factors'!$C$38</f>
        <v>0</v>
      </c>
      <c r="U2180" s="98">
        <f>'Activity data'!Q602*'Emission factors'!$B$38*'Emission factors'!$C$38</f>
        <v>0</v>
      </c>
    </row>
    <row r="2181" spans="1:21" x14ac:dyDescent="0.25">
      <c r="A2181" s="92" t="s">
        <v>11</v>
      </c>
      <c r="B2181" s="92" t="s">
        <v>12</v>
      </c>
      <c r="C2181" s="92" t="s">
        <v>32</v>
      </c>
      <c r="D2181" s="92" t="s">
        <v>32</v>
      </c>
      <c r="E2181" s="92" t="s">
        <v>39</v>
      </c>
      <c r="F2181" s="92" t="s">
        <v>34</v>
      </c>
      <c r="G2181" s="92" t="s">
        <v>97</v>
      </c>
      <c r="H2181" s="92" t="s">
        <v>16</v>
      </c>
      <c r="I2181" s="89" t="s">
        <v>196</v>
      </c>
      <c r="L2181" s="98">
        <f>'Activity data'!H603*'Emission factors'!$B$38*'Emission factors'!$C$38</f>
        <v>6307.5482992179932</v>
      </c>
      <c r="M2181" s="98">
        <f>'Activity data'!I603*'Emission factors'!$B$38*'Emission factors'!$C$38</f>
        <v>21063.266170784838</v>
      </c>
      <c r="N2181" s="98">
        <f>'Activity data'!J603*'Emission factors'!$B$38*'Emission factors'!$C$38</f>
        <v>67245.998695122922</v>
      </c>
      <c r="O2181" s="98">
        <f>'Activity data'!K603*'Emission factors'!$B$38*'Emission factors'!$C$38</f>
        <v>242397.86758203877</v>
      </c>
      <c r="P2181" s="98">
        <f>'Activity data'!L603*'Emission factors'!$B$38*'Emission factors'!$C$38</f>
        <v>110310.77387116692</v>
      </c>
      <c r="Q2181" s="98">
        <f>'Activity data'!M603*'Emission factors'!$B$38*'Emission factors'!$C$38</f>
        <v>34920.74438392619</v>
      </c>
      <c r="R2181" s="98">
        <f>'Activity data'!N603*'Emission factors'!$B$38*'Emission factors'!$C$38</f>
        <v>16702.662416660587</v>
      </c>
      <c r="S2181" s="98">
        <f>'Activity data'!O603*'Emission factors'!$B$38*'Emission factors'!$C$38</f>
        <v>10129.340767011456</v>
      </c>
      <c r="T2181" s="98">
        <f>'Activity data'!P603*'Emission factors'!$B$38*'Emission factors'!$C$38</f>
        <v>8927.8651158921712</v>
      </c>
      <c r="U2181" s="98">
        <f>'Activity data'!Q603*'Emission factors'!$B$38*'Emission factors'!$C$38</f>
        <v>8676.0213225564585</v>
      </c>
    </row>
    <row r="2182" spans="1:21" x14ac:dyDescent="0.25">
      <c r="A2182" s="92" t="s">
        <v>11</v>
      </c>
      <c r="B2182" s="92" t="s">
        <v>12</v>
      </c>
      <c r="C2182" s="92" t="s">
        <v>32</v>
      </c>
      <c r="D2182" s="92" t="s">
        <v>32</v>
      </c>
      <c r="E2182" s="92" t="s">
        <v>39</v>
      </c>
      <c r="F2182" s="92" t="s">
        <v>34</v>
      </c>
      <c r="G2182" s="92" t="s">
        <v>97</v>
      </c>
      <c r="H2182" s="92" t="s">
        <v>16</v>
      </c>
      <c r="I2182" s="89" t="s">
        <v>197</v>
      </c>
      <c r="L2182" s="98">
        <f>'Activity data'!H604*'Emission factors'!$B$38*'Emission factors'!$C$38</f>
        <v>23198.019337212456</v>
      </c>
      <c r="M2182" s="98">
        <f>'Activity data'!I604*'Emission factors'!$B$38*'Emission factors'!$C$38</f>
        <v>8575.5655410026575</v>
      </c>
      <c r="N2182" s="98">
        <f>'Activity data'!J604*'Emission factors'!$B$38*'Emission factors'!$C$38</f>
        <v>4270.8596798136768</v>
      </c>
      <c r="O2182" s="98">
        <f>'Activity data'!K604*'Emission factors'!$B$38*'Emission factors'!$C$38</f>
        <v>5537.0544279882843</v>
      </c>
      <c r="P2182" s="98">
        <f>'Activity data'!L604*'Emission factors'!$B$38*'Emission factors'!$C$38</f>
        <v>13430.588796262504</v>
      </c>
      <c r="Q2182" s="98">
        <f>'Activity data'!M604*'Emission factors'!$B$38*'Emission factors'!$C$38</f>
        <v>15023.309351520506</v>
      </c>
      <c r="R2182" s="98">
        <f>'Activity data'!N604*'Emission factors'!$B$38*'Emission factors'!$C$38</f>
        <v>13703.606145282401</v>
      </c>
      <c r="S2182" s="98">
        <f>'Activity data'!O604*'Emission factors'!$B$38*'Emission factors'!$C$38</f>
        <v>15937.667395951396</v>
      </c>
      <c r="T2182" s="98">
        <f>'Activity data'!P604*'Emission factors'!$B$38*'Emission factors'!$C$38</f>
        <v>22874.210966750674</v>
      </c>
      <c r="U2182" s="98">
        <f>'Activity data'!Q604*'Emission factors'!$B$38*'Emission factors'!$C$38</f>
        <v>36545.372419701103</v>
      </c>
    </row>
    <row r="2183" spans="1:21" x14ac:dyDescent="0.25">
      <c r="A2183" s="92" t="s">
        <v>11</v>
      </c>
      <c r="B2183" s="92" t="s">
        <v>12</v>
      </c>
      <c r="C2183" s="92" t="s">
        <v>32</v>
      </c>
      <c r="D2183" s="92" t="s">
        <v>32</v>
      </c>
      <c r="E2183" s="92" t="s">
        <v>39</v>
      </c>
      <c r="F2183" s="92" t="s">
        <v>34</v>
      </c>
      <c r="G2183" s="92" t="s">
        <v>97</v>
      </c>
      <c r="H2183" s="92" t="s">
        <v>16</v>
      </c>
      <c r="I2183" s="89" t="s">
        <v>229</v>
      </c>
      <c r="L2183" s="98">
        <f>'Activity data'!H605*'Emission factors'!$B$38*'Emission factors'!$C$38</f>
        <v>31397.685981877032</v>
      </c>
      <c r="M2183" s="98">
        <f>'Activity data'!I605*'Emission factors'!$B$38*'Emission factors'!$C$38</f>
        <v>35865.93106803394</v>
      </c>
      <c r="N2183" s="98">
        <f>'Activity data'!J605*'Emission factors'!$B$38*'Emission factors'!$C$38</f>
        <v>36328.467753475968</v>
      </c>
      <c r="O2183" s="98">
        <f>'Activity data'!K605*'Emission factors'!$B$38*'Emission factors'!$C$38</f>
        <v>34904.72820781725</v>
      </c>
      <c r="P2183" s="98">
        <f>'Activity data'!L605*'Emission factors'!$B$38*'Emission factors'!$C$38</f>
        <v>28474.308162399277</v>
      </c>
      <c r="Q2183" s="98">
        <f>'Activity data'!M605*'Emission factors'!$B$38*'Emission factors'!$C$38</f>
        <v>38054.099922749228</v>
      </c>
      <c r="R2183" s="98">
        <f>'Activity data'!N605*'Emission factors'!$B$38*'Emission factors'!$C$38</f>
        <v>53774.097690752431</v>
      </c>
      <c r="S2183" s="98">
        <f>'Activity data'!O605*'Emission factors'!$B$38*'Emission factors'!$C$38</f>
        <v>79231.073088127741</v>
      </c>
      <c r="T2183" s="98">
        <f>'Activity data'!P605*'Emission factors'!$B$38*'Emission factors'!$C$38</f>
        <v>119288.05301927967</v>
      </c>
      <c r="U2183" s="98">
        <f>'Activity data'!Q605*'Emission factors'!$B$38*'Emission factors'!$C$38</f>
        <v>180757.07070759506</v>
      </c>
    </row>
    <row r="2184" spans="1:21" x14ac:dyDescent="0.25">
      <c r="A2184" s="92" t="s">
        <v>11</v>
      </c>
      <c r="B2184" s="92" t="s">
        <v>12</v>
      </c>
      <c r="C2184" s="92" t="s">
        <v>32</v>
      </c>
      <c r="D2184" s="92" t="s">
        <v>32</v>
      </c>
      <c r="E2184" s="92" t="s">
        <v>39</v>
      </c>
      <c r="F2184" s="92" t="s">
        <v>34</v>
      </c>
      <c r="G2184" s="92" t="s">
        <v>97</v>
      </c>
      <c r="H2184" s="92" t="s">
        <v>16</v>
      </c>
      <c r="I2184" s="89" t="s">
        <v>198</v>
      </c>
      <c r="L2184" s="98">
        <f>'Activity data'!H606*'Emission factors'!$B$38*'Emission factors'!$C$38</f>
        <v>67339.288434237402</v>
      </c>
      <c r="M2184" s="98">
        <f>'Activity data'!I606*'Emission factors'!$B$38*'Emission factors'!$C$38</f>
        <v>69431.593510949504</v>
      </c>
      <c r="N2184" s="98">
        <f>'Activity data'!J606*'Emission factors'!$B$38*'Emission factors'!$C$38</f>
        <v>63816.299463368625</v>
      </c>
      <c r="O2184" s="98">
        <f>'Activity data'!K606*'Emission factors'!$B$38*'Emission factors'!$C$38</f>
        <v>55361.444699345084</v>
      </c>
      <c r="P2184" s="98">
        <f>'Activity data'!L606*'Emission factors'!$B$38*'Emission factors'!$C$38</f>
        <v>41569.297939531491</v>
      </c>
      <c r="Q2184" s="98">
        <f>'Activity data'!M606*'Emission factors'!$B$38*'Emission factors'!$C$38</f>
        <v>28423.822262657221</v>
      </c>
      <c r="R2184" s="98">
        <f>'Activity data'!N606*'Emission factors'!$B$38*'Emission factors'!$C$38</f>
        <v>15819.771216379282</v>
      </c>
      <c r="S2184" s="98">
        <f>'Activity data'!O606*'Emission factors'!$B$38*'Emission factors'!$C$38</f>
        <v>8840.2066243226764</v>
      </c>
      <c r="T2184" s="98">
        <f>'Activity data'!P606*'Emission factors'!$B$38*'Emission factors'!$C$38</f>
        <v>5357.3060410704647</v>
      </c>
      <c r="U2184" s="98">
        <f>'Activity data'!Q606*'Emission factors'!$B$38*'Emission factors'!$C$38</f>
        <v>3305.8934325594669</v>
      </c>
    </row>
    <row r="2185" spans="1:21" x14ac:dyDescent="0.25">
      <c r="A2185" s="92" t="s">
        <v>11</v>
      </c>
      <c r="B2185" s="92" t="s">
        <v>12</v>
      </c>
      <c r="C2185" s="92" t="s">
        <v>32</v>
      </c>
      <c r="D2185" s="92" t="s">
        <v>32</v>
      </c>
      <c r="E2185" s="92" t="s">
        <v>39</v>
      </c>
      <c r="F2185" s="92" t="s">
        <v>34</v>
      </c>
      <c r="G2185" s="92" t="s">
        <v>97</v>
      </c>
      <c r="H2185" s="92" t="s">
        <v>16</v>
      </c>
      <c r="I2185" s="89" t="s">
        <v>231</v>
      </c>
      <c r="L2185" s="98">
        <f>'Activity data'!H607*'Emission factors'!$B$38*'Emission factors'!$C$38</f>
        <v>4064.3365565396412</v>
      </c>
      <c r="M2185" s="98">
        <f>'Activity data'!I607*'Emission factors'!$B$38*'Emission factors'!$C$38</f>
        <v>4572.5695196719034</v>
      </c>
      <c r="N2185" s="98">
        <f>'Activity data'!J607*'Emission factors'!$B$38*'Emission factors'!$C$38</f>
        <v>4628.3109078636171</v>
      </c>
      <c r="O2185" s="98">
        <f>'Activity data'!K607*'Emission factors'!$B$38*'Emission factors'!$C$38</f>
        <v>4452.1144508471261</v>
      </c>
      <c r="P2185" s="98">
        <f>'Activity data'!L607*'Emission factors'!$B$38*'Emission factors'!$C$38</f>
        <v>4704.8551951240852</v>
      </c>
      <c r="Q2185" s="98">
        <f>'Activity data'!M607*'Emission factors'!$B$38*'Emission factors'!$C$38</f>
        <v>4263.5233974471776</v>
      </c>
      <c r="R2185" s="98">
        <f>'Activity data'!N607*'Emission factors'!$B$38*'Emission factors'!$C$38</f>
        <v>3531.5922650007469</v>
      </c>
      <c r="S2185" s="98">
        <f>'Activity data'!O607*'Emission factors'!$B$38*'Emission factors'!$C$38</f>
        <v>3184.2702436269765</v>
      </c>
      <c r="T2185" s="98">
        <f>'Activity data'!P607*'Emission factors'!$B$38*'Emission factors'!$C$38</f>
        <v>3072.4538755880053</v>
      </c>
      <c r="U2185" s="98">
        <f>'Activity data'!Q607*'Emission factors'!$B$38*'Emission factors'!$C$38</f>
        <v>3053.0437438588287</v>
      </c>
    </row>
    <row r="2186" spans="1:21" x14ac:dyDescent="0.25">
      <c r="A2186" s="92" t="s">
        <v>11</v>
      </c>
      <c r="B2186" s="92" t="s">
        <v>12</v>
      </c>
      <c r="C2186" s="92" t="s">
        <v>32</v>
      </c>
      <c r="D2186" s="92" t="s">
        <v>32</v>
      </c>
      <c r="E2186" s="92" t="s">
        <v>39</v>
      </c>
      <c r="F2186" s="92" t="s">
        <v>34</v>
      </c>
      <c r="G2186" s="92" t="s">
        <v>97</v>
      </c>
      <c r="H2186" s="92" t="s">
        <v>16</v>
      </c>
      <c r="I2186" s="92" t="s">
        <v>230</v>
      </c>
      <c r="L2186" s="98">
        <f>'Activity data'!H608*'Emission factors'!$B$38*'Emission factors'!$C$38</f>
        <v>794.80790313252021</v>
      </c>
      <c r="M2186" s="98">
        <f>'Activity data'!I608*'Emission factors'!$B$38*'Emission factors'!$C$38</f>
        <v>23712.870636701431</v>
      </c>
      <c r="N2186" s="98">
        <f>'Activity data'!J608*'Emission factors'!$B$38*'Emission factors'!$C$38</f>
        <v>38047.978787740452</v>
      </c>
      <c r="O2186" s="98">
        <f>'Activity data'!K608*'Emission factors'!$B$38*'Emission factors'!$C$38</f>
        <v>58846.067217782205</v>
      </c>
      <c r="P2186" s="98">
        <f>'Activity data'!L608*'Emission factors'!$B$38*'Emission factors'!$C$38</f>
        <v>21765.80713165423</v>
      </c>
      <c r="Q2186" s="98">
        <f>'Activity data'!M608*'Emission factors'!$B$38*'Emission factors'!$C$38</f>
        <v>6704.6721369438774</v>
      </c>
      <c r="R2186" s="98">
        <f>'Activity data'!N608*'Emission factors'!$B$38*'Emission factors'!$C$38</f>
        <v>5918.974479941653</v>
      </c>
      <c r="S2186" s="98">
        <f>'Activity data'!O608*'Emission factors'!$B$38*'Emission factors'!$C$38</f>
        <v>5053.4245051952103</v>
      </c>
      <c r="T2186" s="98">
        <f>'Activity data'!P608*'Emission factors'!$B$38*'Emission factors'!$C$38</f>
        <v>4320.2159513003389</v>
      </c>
      <c r="U2186" s="98">
        <f>'Activity data'!Q608*'Emission factors'!$B$38*'Emission factors'!$C$38</f>
        <v>3773.3256535082473</v>
      </c>
    </row>
    <row r="2187" spans="1:21" x14ac:dyDescent="0.25">
      <c r="A2187" s="92" t="s">
        <v>11</v>
      </c>
      <c r="B2187" s="92" t="s">
        <v>12</v>
      </c>
      <c r="C2187" s="92" t="s">
        <v>32</v>
      </c>
      <c r="D2187" s="92" t="s">
        <v>32</v>
      </c>
      <c r="E2187" s="92" t="s">
        <v>39</v>
      </c>
      <c r="F2187" s="92" t="s">
        <v>34</v>
      </c>
      <c r="G2187" s="92" t="s">
        <v>97</v>
      </c>
      <c r="H2187" s="92" t="s">
        <v>16</v>
      </c>
      <c r="I2187" s="89" t="s">
        <v>303</v>
      </c>
      <c r="L2187" s="98">
        <f>'Activity data'!H609*'Emission factors'!$B$38*'Emission factors'!$C$38</f>
        <v>48726.990897244439</v>
      </c>
      <c r="M2187" s="98">
        <f>'Activity data'!I609*'Emission factors'!$B$38*'Emission factors'!$C$38</f>
        <v>115303.47480955551</v>
      </c>
      <c r="N2187" s="98">
        <f>'Activity data'!J609*'Emission factors'!$B$38*'Emission factors'!$C$38</f>
        <v>136541.0646286165</v>
      </c>
      <c r="O2187" s="98">
        <f>'Activity data'!K609*'Emission factors'!$B$38*'Emission factors'!$C$38</f>
        <v>133304.17150564113</v>
      </c>
      <c r="P2187" s="98">
        <f>'Activity data'!L609*'Emission factors'!$B$38*'Emission factors'!$C$38</f>
        <v>69006.55194358337</v>
      </c>
      <c r="Q2187" s="98">
        <f>'Activity data'!M609*'Emission factors'!$B$38*'Emission factors'!$C$38</f>
        <v>45405.217520377897</v>
      </c>
      <c r="R2187" s="98">
        <f>'Activity data'!N609*'Emission factors'!$B$38*'Emission factors'!$C$38</f>
        <v>42350.307030324737</v>
      </c>
      <c r="S2187" s="98">
        <f>'Activity data'!O609*'Emission factors'!$B$38*'Emission factors'!$C$38</f>
        <v>43803.520257000157</v>
      </c>
      <c r="T2187" s="98">
        <f>'Activity data'!P609*'Emission factors'!$B$38*'Emission factors'!$C$38</f>
        <v>50512.482804824998</v>
      </c>
      <c r="U2187" s="98">
        <f>'Activity data'!Q609*'Emission factors'!$B$38*'Emission factors'!$C$38</f>
        <v>63338.947804652853</v>
      </c>
    </row>
    <row r="2188" spans="1:21" x14ac:dyDescent="0.25">
      <c r="A2188" s="92" t="s">
        <v>11</v>
      </c>
      <c r="B2188" s="92" t="s">
        <v>12</v>
      </c>
      <c r="C2188" s="92" t="s">
        <v>32</v>
      </c>
      <c r="D2188" s="92" t="s">
        <v>32</v>
      </c>
      <c r="E2188" s="92" t="s">
        <v>39</v>
      </c>
      <c r="F2188" s="92" t="s">
        <v>34</v>
      </c>
      <c r="G2188" s="92" t="s">
        <v>97</v>
      </c>
      <c r="H2188" s="92" t="s">
        <v>16</v>
      </c>
      <c r="I2188" s="89" t="s">
        <v>225</v>
      </c>
      <c r="L2188" s="98">
        <f>'Activity data'!H610*'Emission factors'!$B$38*'Emission factors'!$C$38</f>
        <v>0</v>
      </c>
      <c r="M2188" s="98">
        <f>'Activity data'!I610*'Emission factors'!$B$38*'Emission factors'!$C$38</f>
        <v>0</v>
      </c>
      <c r="N2188" s="98">
        <f>'Activity data'!J610*'Emission factors'!$B$38*'Emission factors'!$C$38</f>
        <v>0</v>
      </c>
      <c r="O2188" s="98">
        <f>'Activity data'!K610*'Emission factors'!$B$38*'Emission factors'!$C$38</f>
        <v>0</v>
      </c>
      <c r="P2188" s="98">
        <f>'Activity data'!L610*'Emission factors'!$B$38*'Emission factors'!$C$38</f>
        <v>329.53462460569563</v>
      </c>
      <c r="Q2188" s="98">
        <f>'Activity data'!M610*'Emission factors'!$B$38*'Emission factors'!$C$38</f>
        <v>288.96903708896679</v>
      </c>
      <c r="R2188" s="98">
        <f>'Activity data'!N610*'Emission factors'!$B$38*'Emission factors'!$C$38</f>
        <v>83.160302025467217</v>
      </c>
      <c r="S2188" s="98">
        <f>'Activity data'!O610*'Emission factors'!$B$38*'Emission factors'!$C$38</f>
        <v>40.368108655946742</v>
      </c>
      <c r="T2188" s="98">
        <f>'Activity data'!P610*'Emission factors'!$B$38*'Emission factors'!$C$38</f>
        <v>55.908960276770848</v>
      </c>
      <c r="U2188" s="98">
        <f>'Activity data'!Q610*'Emission factors'!$B$38*'Emission factors'!$C$38</f>
        <v>77.243216330659351</v>
      </c>
    </row>
    <row r="2189" spans="1:21" x14ac:dyDescent="0.25">
      <c r="A2189" s="92" t="s">
        <v>11</v>
      </c>
      <c r="B2189" s="92" t="s">
        <v>12</v>
      </c>
      <c r="C2189" s="92" t="s">
        <v>32</v>
      </c>
      <c r="D2189" s="92" t="s">
        <v>32</v>
      </c>
      <c r="E2189" s="92" t="s">
        <v>39</v>
      </c>
      <c r="F2189" s="92" t="s">
        <v>34</v>
      </c>
      <c r="G2189" s="92" t="s">
        <v>97</v>
      </c>
      <c r="H2189" s="92" t="s">
        <v>16</v>
      </c>
      <c r="I2189" s="89" t="s">
        <v>205</v>
      </c>
      <c r="L2189" s="98">
        <f>'Activity data'!H611*'Emission factors'!$B$38*'Emission factors'!$C$38</f>
        <v>1914.433481177557</v>
      </c>
      <c r="M2189" s="98">
        <f>'Activity data'!I611*'Emission factors'!$B$38*'Emission factors'!$C$38</f>
        <v>818.30069396753822</v>
      </c>
      <c r="N2189" s="98">
        <f>'Activity data'!J611*'Emission factors'!$B$38*'Emission factors'!$C$38</f>
        <v>1417.3885029717021</v>
      </c>
      <c r="O2189" s="98">
        <f>'Activity data'!K611*'Emission factors'!$B$38*'Emission factors'!$C$38</f>
        <v>2524.9804147241939</v>
      </c>
      <c r="P2189" s="98">
        <f>'Activity data'!L611*'Emission factors'!$B$38*'Emission factors'!$C$38</f>
        <v>5516.8258412725672</v>
      </c>
      <c r="Q2189" s="98">
        <f>'Activity data'!M611*'Emission factors'!$B$38*'Emission factors'!$C$38</f>
        <v>4899.4833591987126</v>
      </c>
      <c r="R2189" s="98">
        <f>'Activity data'!N611*'Emission factors'!$B$38*'Emission factors'!$C$38</f>
        <v>2849.4160192625468</v>
      </c>
      <c r="S2189" s="98">
        <f>'Activity data'!O611*'Emission factors'!$B$38*'Emission factors'!$C$38</f>
        <v>1827.2627980477623</v>
      </c>
      <c r="T2189" s="98">
        <f>'Activity data'!P611*'Emission factors'!$B$38*'Emission factors'!$C$38</f>
        <v>1363.767359742269</v>
      </c>
      <c r="U2189" s="98">
        <f>'Activity data'!Q611*'Emission factors'!$B$38*'Emission factors'!$C$38</f>
        <v>1072.4039171480404</v>
      </c>
    </row>
    <row r="2190" spans="1:21" x14ac:dyDescent="0.25">
      <c r="A2190" s="92" t="s">
        <v>11</v>
      </c>
      <c r="B2190" s="92" t="s">
        <v>12</v>
      </c>
      <c r="C2190" s="92" t="s">
        <v>32</v>
      </c>
      <c r="D2190" s="92" t="s">
        <v>32</v>
      </c>
      <c r="E2190" s="92" t="s">
        <v>39</v>
      </c>
      <c r="F2190" s="92" t="s">
        <v>34</v>
      </c>
      <c r="G2190" s="92" t="s">
        <v>97</v>
      </c>
      <c r="H2190" s="92" t="s">
        <v>16</v>
      </c>
      <c r="I2190" s="89" t="s">
        <v>204</v>
      </c>
      <c r="L2190" s="98">
        <f>'Activity data'!H612*'Emission factors'!$B$38*'Emission factors'!$C$38</f>
        <v>11230.362110972828</v>
      </c>
      <c r="M2190" s="98">
        <f>'Activity data'!I612*'Emission factors'!$B$38*'Emission factors'!$C$38</f>
        <v>19914.031505887076</v>
      </c>
      <c r="N2190" s="98">
        <f>'Activity data'!J612*'Emission factors'!$B$38*'Emission factors'!$C$38</f>
        <v>18190.608563837468</v>
      </c>
      <c r="O2190" s="98">
        <f>'Activity data'!K612*'Emission factors'!$B$38*'Emission factors'!$C$38</f>
        <v>16966.460563015593</v>
      </c>
      <c r="P2190" s="98">
        <f>'Activity data'!L612*'Emission factors'!$B$38*'Emission factors'!$C$38</f>
        <v>13032.445501159786</v>
      </c>
      <c r="Q2190" s="98">
        <f>'Activity data'!M612*'Emission factors'!$B$38*'Emission factors'!$C$38</f>
        <v>10926.156810645671</v>
      </c>
      <c r="R2190" s="98">
        <f>'Activity data'!N612*'Emission factors'!$B$38*'Emission factors'!$C$38</f>
        <v>9803.6127123724546</v>
      </c>
      <c r="S2190" s="98">
        <f>'Activity data'!O612*'Emission factors'!$B$38*'Emission factors'!$C$38</f>
        <v>3752.3907413814186</v>
      </c>
      <c r="T2190" s="98">
        <f>'Activity data'!P612*'Emission factors'!$B$38*'Emission factors'!$C$38</f>
        <v>1200.3469384418063</v>
      </c>
      <c r="U2190" s="98">
        <f>'Activity data'!Q612*'Emission factors'!$B$38*'Emission factors'!$C$38</f>
        <v>649.08509209722683</v>
      </c>
    </row>
    <row r="2191" spans="1:21" x14ac:dyDescent="0.25">
      <c r="A2191" s="92" t="s">
        <v>11</v>
      </c>
      <c r="B2191" s="92" t="s">
        <v>12</v>
      </c>
      <c r="C2191" s="92" t="s">
        <v>32</v>
      </c>
      <c r="D2191" s="92" t="s">
        <v>32</v>
      </c>
      <c r="E2191" s="92" t="s">
        <v>39</v>
      </c>
      <c r="F2191" s="92" t="s">
        <v>34</v>
      </c>
      <c r="G2191" s="92" t="s">
        <v>97</v>
      </c>
      <c r="H2191" s="92" t="s">
        <v>16</v>
      </c>
      <c r="I2191" s="89" t="s">
        <v>228</v>
      </c>
      <c r="L2191" s="98">
        <f>'Activity data'!H613*'Emission factors'!$B$38*'Emission factors'!$C$38</f>
        <v>0</v>
      </c>
      <c r="M2191" s="98">
        <f>'Activity data'!I613*'Emission factors'!$B$38*'Emission factors'!$C$38</f>
        <v>23.547737761880072</v>
      </c>
      <c r="N2191" s="98">
        <f>'Activity data'!J613*'Emission factors'!$B$38*'Emission factors'!$C$38</f>
        <v>7.8492459206266911</v>
      </c>
      <c r="O2191" s="98">
        <f>'Activity data'!K613*'Emission factors'!$B$38*'Emission factors'!$C$38</f>
        <v>0</v>
      </c>
      <c r="P2191" s="98">
        <f>'Activity data'!L613*'Emission factors'!$B$38*'Emission factors'!$C$38</f>
        <v>41.540486901851047</v>
      </c>
      <c r="Q2191" s="98">
        <f>'Activity data'!M613*'Emission factors'!$B$38*'Emission factors'!$C$38</f>
        <v>75.600013112157498</v>
      </c>
      <c r="R2191" s="98">
        <f>'Activity data'!N613*'Emission factors'!$B$38*'Emission factors'!$C$38</f>
        <v>101.93531090695792</v>
      </c>
      <c r="S2191" s="98">
        <f>'Activity data'!O613*'Emission factors'!$B$38*'Emission factors'!$C$38</f>
        <v>140.40406330211869</v>
      </c>
      <c r="T2191" s="98">
        <f>'Activity data'!P613*'Emission factors'!$B$38*'Emission factors'!$C$38</f>
        <v>194.92955363846957</v>
      </c>
      <c r="U2191" s="98">
        <f>'Activity data'!Q613*'Emission factors'!$B$38*'Emission factors'!$C$38</f>
        <v>269.53859313370481</v>
      </c>
    </row>
    <row r="2192" spans="1:21" x14ac:dyDescent="0.25">
      <c r="A2192" s="92" t="s">
        <v>11</v>
      </c>
      <c r="B2192" s="92" t="s">
        <v>12</v>
      </c>
      <c r="C2192" s="92" t="s">
        <v>32</v>
      </c>
      <c r="D2192" s="92" t="s">
        <v>32</v>
      </c>
      <c r="E2192" s="92" t="s">
        <v>39</v>
      </c>
      <c r="F2192" s="92" t="s">
        <v>34</v>
      </c>
      <c r="G2192" s="92" t="s">
        <v>97</v>
      </c>
      <c r="H2192" s="92" t="s">
        <v>16</v>
      </c>
      <c r="I2192" s="89" t="s">
        <v>202</v>
      </c>
      <c r="L2192" s="98">
        <f>'Activity data'!H614*'Emission factors'!$B$38*'Emission factors'!$C$38</f>
        <v>4901.0399782558416</v>
      </c>
      <c r="M2192" s="98">
        <f>'Activity data'!I614*'Emission factors'!$B$38*'Emission factors'!$C$38</f>
        <v>4330.5166504566014</v>
      </c>
      <c r="N2192" s="98">
        <f>'Activity data'!J614*'Emission factors'!$B$38*'Emission factors'!$C$38</f>
        <v>3580.0029858596831</v>
      </c>
      <c r="O2192" s="98">
        <f>'Activity data'!K614*'Emission factors'!$B$38*'Emission factors'!$C$38</f>
        <v>3164.6868676118115</v>
      </c>
      <c r="P2192" s="98">
        <f>'Activity data'!L614*'Emission factors'!$B$38*'Emission factors'!$C$38</f>
        <v>2859.4090731789452</v>
      </c>
      <c r="Q2192" s="98">
        <f>'Activity data'!M614*'Emission factors'!$B$38*'Emission factors'!$C$38</f>
        <v>2303.8902334624131</v>
      </c>
      <c r="R2192" s="98">
        <f>'Activity data'!N614*'Emission factors'!$B$38*'Emission factors'!$C$38</f>
        <v>1641.9884728891398</v>
      </c>
      <c r="S2192" s="98">
        <f>'Activity data'!O614*'Emission factors'!$B$38*'Emission factors'!$C$38</f>
        <v>1476.7666655318812</v>
      </c>
      <c r="T2192" s="98">
        <f>'Activity data'!P614*'Emission factors'!$B$38*'Emission factors'!$C$38</f>
        <v>1478.7964597171231</v>
      </c>
      <c r="U2192" s="98">
        <f>'Activity data'!Q614*'Emission factors'!$B$38*'Emission factors'!$C$38</f>
        <v>1479.7557091644846</v>
      </c>
    </row>
    <row r="2193" spans="1:21" x14ac:dyDescent="0.25">
      <c r="A2193" s="92" t="s">
        <v>11</v>
      </c>
      <c r="B2193" s="92" t="s">
        <v>12</v>
      </c>
      <c r="C2193" s="92" t="s">
        <v>32</v>
      </c>
      <c r="D2193" s="92" t="s">
        <v>32</v>
      </c>
      <c r="E2193" s="92" t="s">
        <v>39</v>
      </c>
      <c r="F2193" s="92" t="s">
        <v>34</v>
      </c>
      <c r="G2193" s="92" t="s">
        <v>97</v>
      </c>
      <c r="H2193" s="92" t="s">
        <v>16</v>
      </c>
      <c r="I2193" s="89" t="s">
        <v>190</v>
      </c>
      <c r="L2193" s="98">
        <f>'Activity data'!H615*'Emission factors'!$B$38*'Emission factors'!$C$38</f>
        <v>0</v>
      </c>
      <c r="M2193" s="98">
        <f>'Activity data'!I615*'Emission factors'!$B$38*'Emission factors'!$C$38</f>
        <v>0</v>
      </c>
      <c r="N2193" s="98">
        <f>'Activity data'!J615*'Emission factors'!$B$38*'Emission factors'!$C$38</f>
        <v>0</v>
      </c>
      <c r="O2193" s="98">
        <f>'Activity data'!K615*'Emission factors'!$B$38*'Emission factors'!$C$38</f>
        <v>0</v>
      </c>
      <c r="P2193" s="98">
        <f>'Activity data'!L615*'Emission factors'!$B$38*'Emission factors'!$C$38</f>
        <v>0</v>
      </c>
      <c r="Q2193" s="98">
        <f>'Activity data'!M615*'Emission factors'!$B$38*'Emission factors'!$C$38</f>
        <v>0</v>
      </c>
      <c r="R2193" s="98">
        <f>'Activity data'!N615*'Emission factors'!$B$38*'Emission factors'!$C$38</f>
        <v>0</v>
      </c>
      <c r="S2193" s="98">
        <f>'Activity data'!O615*'Emission factors'!$B$38*'Emission factors'!$C$38</f>
        <v>0</v>
      </c>
      <c r="T2193" s="98">
        <f>'Activity data'!P615*'Emission factors'!$B$38*'Emission factors'!$C$38</f>
        <v>0</v>
      </c>
      <c r="U2193" s="98">
        <f>'Activity data'!Q615*'Emission factors'!$B$38*'Emission factors'!$C$38</f>
        <v>0</v>
      </c>
    </row>
    <row r="2194" spans="1:21" x14ac:dyDescent="0.25">
      <c r="A2194" s="92" t="s">
        <v>11</v>
      </c>
      <c r="B2194" s="92" t="s">
        <v>12</v>
      </c>
      <c r="C2194" s="92" t="s">
        <v>32</v>
      </c>
      <c r="D2194" s="92" t="s">
        <v>32</v>
      </c>
      <c r="E2194" s="92" t="s">
        <v>39</v>
      </c>
      <c r="F2194" s="92" t="s">
        <v>34</v>
      </c>
      <c r="G2194" s="92" t="s">
        <v>97</v>
      </c>
      <c r="H2194" s="92" t="s">
        <v>16</v>
      </c>
      <c r="I2194" s="89" t="s">
        <v>210</v>
      </c>
      <c r="L2194" s="98">
        <f>'Activity data'!H616*'Emission factors'!$B$38*'Emission factors'!$C$38</f>
        <v>460.93337234390833</v>
      </c>
      <c r="M2194" s="98">
        <f>'Activity data'!I616*'Emission factors'!$B$38*'Emission factors'!$C$38</f>
        <v>771.47506038398626</v>
      </c>
      <c r="N2194" s="98">
        <f>'Activity data'!J616*'Emission factors'!$B$38*'Emission factors'!$C$38</f>
        <v>992.92453248014044</v>
      </c>
      <c r="O2194" s="98">
        <f>'Activity data'!K616*'Emission factors'!$B$38*'Emission factors'!$C$38</f>
        <v>1216.1245966031074</v>
      </c>
      <c r="P2194" s="98">
        <f>'Activity data'!L616*'Emission factors'!$B$38*'Emission factors'!$C$38</f>
        <v>1267.3099158322691</v>
      </c>
      <c r="Q2194" s="98">
        <f>'Activity data'!M616*'Emission factors'!$B$38*'Emission factors'!$C$38</f>
        <v>990.89288415190447</v>
      </c>
      <c r="R2194" s="98">
        <f>'Activity data'!N616*'Emission factors'!$B$38*'Emission factors'!$C$38</f>
        <v>591.29402092300552</v>
      </c>
      <c r="S2194" s="98">
        <f>'Activity data'!O616*'Emission factors'!$B$38*'Emission factors'!$C$38</f>
        <v>366.43459068506542</v>
      </c>
      <c r="T2194" s="98">
        <f>'Activity data'!P616*'Emission factors'!$B$38*'Emission factors'!$C$38</f>
        <v>255.50309027164616</v>
      </c>
      <c r="U2194" s="98">
        <f>'Activity data'!Q616*'Emission factors'!$B$38*'Emission factors'!$C$38</f>
        <v>191.49509900654616</v>
      </c>
    </row>
    <row r="2195" spans="1:21" x14ac:dyDescent="0.25">
      <c r="A2195" s="92" t="s">
        <v>11</v>
      </c>
      <c r="B2195" s="92" t="s">
        <v>12</v>
      </c>
      <c r="C2195" s="92" t="s">
        <v>32</v>
      </c>
      <c r="D2195" s="92" t="s">
        <v>32</v>
      </c>
      <c r="E2195" s="92" t="s">
        <v>39</v>
      </c>
      <c r="F2195" s="92" t="s">
        <v>34</v>
      </c>
      <c r="G2195" s="92" t="s">
        <v>97</v>
      </c>
      <c r="H2195" s="92" t="s">
        <v>16</v>
      </c>
      <c r="I2195" s="89" t="s">
        <v>199</v>
      </c>
      <c r="L2195" s="98">
        <f>'Activity data'!H617*'Emission factors'!$B$38*'Emission factors'!$C$38</f>
        <v>86908.999210010952</v>
      </c>
      <c r="M2195" s="98">
        <f>'Activity data'!I617*'Emission factors'!$B$38*'Emission factors'!$C$38</f>
        <v>11603.348264430459</v>
      </c>
      <c r="N2195" s="98">
        <f>'Activity data'!J617*'Emission factors'!$B$38*'Emission factors'!$C$38</f>
        <v>4073.2292511523792</v>
      </c>
      <c r="O2195" s="98">
        <f>'Activity data'!K617*'Emission factors'!$B$38*'Emission factors'!$C$38</f>
        <v>5900.9322502861378</v>
      </c>
      <c r="P2195" s="98">
        <f>'Activity data'!L617*'Emission factors'!$B$38*'Emission factors'!$C$38</f>
        <v>21474.515016322974</v>
      </c>
      <c r="Q2195" s="98">
        <f>'Activity data'!M617*'Emission factors'!$B$38*'Emission factors'!$C$38</f>
        <v>25788.625181839416</v>
      </c>
      <c r="R2195" s="98">
        <f>'Activity data'!N617*'Emission factors'!$B$38*'Emission factors'!$C$38</f>
        <v>24871.517924634394</v>
      </c>
      <c r="S2195" s="98">
        <f>'Activity data'!O617*'Emission factors'!$B$38*'Emission factors'!$C$38</f>
        <v>24994.605827495114</v>
      </c>
      <c r="T2195" s="98">
        <f>'Activity data'!P617*'Emission factors'!$B$38*'Emission factors'!$C$38</f>
        <v>26169.455018295153</v>
      </c>
      <c r="U2195" s="98">
        <f>'Activity data'!Q617*'Emission factors'!$B$38*'Emission factors'!$C$38</f>
        <v>28326.058783638982</v>
      </c>
    </row>
    <row r="2196" spans="1:21" x14ac:dyDescent="0.25">
      <c r="A2196" s="92" t="s">
        <v>11</v>
      </c>
      <c r="B2196" s="92" t="s">
        <v>12</v>
      </c>
      <c r="C2196" s="92" t="s">
        <v>32</v>
      </c>
      <c r="D2196" s="92" t="s">
        <v>32</v>
      </c>
      <c r="E2196" s="92" t="s">
        <v>39</v>
      </c>
      <c r="F2196" s="92" t="s">
        <v>34</v>
      </c>
      <c r="G2196" s="92" t="s">
        <v>97</v>
      </c>
      <c r="H2196" s="92" t="s">
        <v>16</v>
      </c>
      <c r="I2196" s="89" t="s">
        <v>233</v>
      </c>
      <c r="L2196" s="98">
        <f>'Activity data'!H618*'Emission factors'!$B$38*'Emission factors'!$C$38</f>
        <v>2582.1615520341998</v>
      </c>
      <c r="M2196" s="98">
        <f>'Activity data'!I618*'Emission factors'!$B$38*'Emission factors'!$C$38</f>
        <v>639.00036720772107</v>
      </c>
      <c r="N2196" s="98">
        <f>'Activity data'!J618*'Emission factors'!$B$38*'Emission factors'!$C$38</f>
        <v>100.89724240451054</v>
      </c>
      <c r="O2196" s="98">
        <f>'Activity data'!K618*'Emission factors'!$B$38*'Emission factors'!$C$38</f>
        <v>143.80664117212012</v>
      </c>
      <c r="P2196" s="98">
        <f>'Activity data'!L618*'Emission factors'!$B$38*'Emission factors'!$C$38</f>
        <v>1626.6303954727468</v>
      </c>
      <c r="Q2196" s="98">
        <f>'Activity data'!M618*'Emission factors'!$B$38*'Emission factors'!$C$38</f>
        <v>1613.3004192455503</v>
      </c>
      <c r="R2196" s="98">
        <f>'Activity data'!N618*'Emission factors'!$B$38*'Emission factors'!$C$38</f>
        <v>912.86073490716853</v>
      </c>
      <c r="S2196" s="98">
        <f>'Activity data'!O618*'Emission factors'!$B$38*'Emission factors'!$C$38</f>
        <v>533.58759826480923</v>
      </c>
      <c r="T2196" s="98">
        <f>'Activity data'!P618*'Emission factors'!$B$38*'Emission factors'!$C$38</f>
        <v>338.38133882493639</v>
      </c>
      <c r="U2196" s="98">
        <f>'Activity data'!Q618*'Emission factors'!$B$38*'Emission factors'!$C$38</f>
        <v>214.58882636953183</v>
      </c>
    </row>
    <row r="2197" spans="1:21" x14ac:dyDescent="0.25">
      <c r="A2197" s="92" t="s">
        <v>11</v>
      </c>
      <c r="B2197" s="92" t="s">
        <v>12</v>
      </c>
      <c r="C2197" s="92" t="s">
        <v>32</v>
      </c>
      <c r="D2197" s="92" t="s">
        <v>32</v>
      </c>
      <c r="E2197" s="92" t="s">
        <v>39</v>
      </c>
      <c r="F2197" s="92" t="s">
        <v>34</v>
      </c>
      <c r="G2197" s="92" t="s">
        <v>97</v>
      </c>
      <c r="H2197" s="92" t="s">
        <v>16</v>
      </c>
      <c r="I2197" s="89" t="s">
        <v>200</v>
      </c>
      <c r="L2197" s="98">
        <f>'Activity data'!H619*'Emission factors'!$B$38*'Emission factors'!$C$38</f>
        <v>9416.647937972908</v>
      </c>
      <c r="M2197" s="98">
        <f>'Activity data'!I619*'Emission factors'!$B$38*'Emission factors'!$C$38</f>
        <v>51060.329819205013</v>
      </c>
      <c r="N2197" s="98">
        <f>'Activity data'!J619*'Emission factors'!$B$38*'Emission factors'!$C$38</f>
        <v>60071.563428888578</v>
      </c>
      <c r="O2197" s="98">
        <f>'Activity data'!K619*'Emission factors'!$B$38*'Emission factors'!$C$38</f>
        <v>53987.539759271327</v>
      </c>
      <c r="P2197" s="98">
        <f>'Activity data'!L619*'Emission factors'!$B$38*'Emission factors'!$C$38</f>
        <v>53484.925028032711</v>
      </c>
      <c r="Q2197" s="98">
        <f>'Activity data'!M619*'Emission factors'!$B$38*'Emission factors'!$C$38</f>
        <v>41832.639049319216</v>
      </c>
      <c r="R2197" s="98">
        <f>'Activity data'!N619*'Emission factors'!$B$38*'Emission factors'!$C$38</f>
        <v>25650.055265651168</v>
      </c>
      <c r="S2197" s="98">
        <f>'Activity data'!O619*'Emission factors'!$B$38*'Emission factors'!$C$38</f>
        <v>15699.999769003671</v>
      </c>
      <c r="T2197" s="98">
        <f>'Activity data'!P619*'Emission factors'!$B$38*'Emission factors'!$C$38</f>
        <v>10025.431178804161</v>
      </c>
      <c r="U2197" s="98">
        <f>'Activity data'!Q619*'Emission factors'!$B$38*'Emission factors'!$C$38</f>
        <v>6427.1158244374965</v>
      </c>
    </row>
    <row r="2198" spans="1:21" x14ac:dyDescent="0.25">
      <c r="A2198" s="92" t="s">
        <v>11</v>
      </c>
      <c r="B2198" s="92" t="s">
        <v>12</v>
      </c>
      <c r="C2198" s="92" t="s">
        <v>32</v>
      </c>
      <c r="D2198" s="92" t="s">
        <v>32</v>
      </c>
      <c r="E2198" s="92" t="s">
        <v>40</v>
      </c>
      <c r="F2198" s="92" t="s">
        <v>34</v>
      </c>
      <c r="G2198" s="92" t="s">
        <v>97</v>
      </c>
      <c r="H2198" s="92" t="s">
        <v>16</v>
      </c>
      <c r="I2198" s="89" t="s">
        <v>227</v>
      </c>
      <c r="J2198" s="92" t="s">
        <v>98</v>
      </c>
      <c r="L2198" s="98">
        <f>'Activity data'!H620*'Emission factors'!$B$41*'Emission factors'!$C$41*'Emission factors'!$N$22</f>
        <v>0</v>
      </c>
      <c r="M2198" s="98">
        <f>'Activity data'!I620*'Emission factors'!$B$41*'Emission factors'!$C$41*'Emission factors'!$N$22</f>
        <v>0</v>
      </c>
      <c r="N2198" s="98">
        <f>'Activity data'!J620*'Emission factors'!$B$41*'Emission factors'!$C$41*'Emission factors'!$N$22</f>
        <v>0</v>
      </c>
      <c r="O2198" s="98">
        <f>'Activity data'!K620*'Emission factors'!$B$41*'Emission factors'!$C$41*'Emission factors'!$N$22</f>
        <v>0</v>
      </c>
      <c r="P2198" s="98">
        <f>'Activity data'!L620*'Emission factors'!$B$41*'Emission factors'!$C$41*'Emission factors'!$N$22</f>
        <v>0</v>
      </c>
      <c r="Q2198" s="98">
        <f>'Activity data'!M620*'Emission factors'!$B$41*'Emission factors'!$C$41*'Emission factors'!$N$22</f>
        <v>0</v>
      </c>
      <c r="R2198" s="98">
        <f>'Activity data'!N620*'Emission factors'!$B$41*'Emission factors'!$C$41*'Emission factors'!$N$22</f>
        <v>0</v>
      </c>
      <c r="S2198" s="98">
        <f>'Activity data'!O620*'Emission factors'!$B$41*'Emission factors'!$C$41*'Emission factors'!$N$22</f>
        <v>0</v>
      </c>
      <c r="T2198" s="98">
        <f>'Activity data'!P620*'Emission factors'!$B$41*'Emission factors'!$C$41*'Emission factors'!$N$22</f>
        <v>0</v>
      </c>
      <c r="U2198" s="98">
        <f>'Activity data'!Q620*'Emission factors'!$B$41*'Emission factors'!$C$41*'Emission factors'!$N$22</f>
        <v>0</v>
      </c>
    </row>
    <row r="2199" spans="1:21" x14ac:dyDescent="0.25">
      <c r="A2199" s="92" t="s">
        <v>11</v>
      </c>
      <c r="B2199" s="92" t="s">
        <v>12</v>
      </c>
      <c r="C2199" s="92" t="s">
        <v>32</v>
      </c>
      <c r="D2199" s="92" t="s">
        <v>32</v>
      </c>
      <c r="E2199" s="92" t="s">
        <v>40</v>
      </c>
      <c r="F2199" s="92" t="s">
        <v>34</v>
      </c>
      <c r="G2199" s="92" t="s">
        <v>97</v>
      </c>
      <c r="H2199" s="92" t="s">
        <v>16</v>
      </c>
      <c r="I2199" s="89" t="s">
        <v>203</v>
      </c>
      <c r="L2199" s="98">
        <f>'Activity data'!H621*'Emission factors'!$B$41*'Emission factors'!$C$41*'Emission factors'!$N$22</f>
        <v>0</v>
      </c>
      <c r="M2199" s="98">
        <f>'Activity data'!I621*'Emission factors'!$B$41*'Emission factors'!$C$41*'Emission factors'!$N$22</f>
        <v>0</v>
      </c>
      <c r="N2199" s="98">
        <f>'Activity data'!J621*'Emission factors'!$B$41*'Emission factors'!$C$41*'Emission factors'!$N$22</f>
        <v>0</v>
      </c>
      <c r="O2199" s="98">
        <f>'Activity data'!K621*'Emission factors'!$B$41*'Emission factors'!$C$41*'Emission factors'!$N$22</f>
        <v>0</v>
      </c>
      <c r="P2199" s="98">
        <f>'Activity data'!L621*'Emission factors'!$B$41*'Emission factors'!$C$41*'Emission factors'!$N$22</f>
        <v>0</v>
      </c>
      <c r="Q2199" s="98">
        <f>'Activity data'!M621*'Emission factors'!$B$41*'Emission factors'!$C$41*'Emission factors'!$N$22</f>
        <v>0</v>
      </c>
      <c r="R2199" s="98">
        <f>'Activity data'!N621*'Emission factors'!$B$41*'Emission factors'!$C$41*'Emission factors'!$N$22</f>
        <v>3.5462124379128157E-2</v>
      </c>
      <c r="S2199" s="98">
        <f>'Activity data'!O621*'Emission factors'!$B$41*'Emission factors'!$C$41*'Emission factors'!$N$22</f>
        <v>0.53062629338777378</v>
      </c>
      <c r="T2199" s="98">
        <f>'Activity data'!P621*'Emission factors'!$B$41*'Emission factors'!$C$41*'Emission factors'!$N$22</f>
        <v>0.59168070651200866</v>
      </c>
      <c r="U2199" s="98">
        <f>'Activity data'!Q621*'Emission factors'!$B$41*'Emission factors'!$C$41*'Emission factors'!$N$22</f>
        <v>0.62129229700852229</v>
      </c>
    </row>
    <row r="2200" spans="1:21" x14ac:dyDescent="0.25">
      <c r="A2200" s="92" t="s">
        <v>11</v>
      </c>
      <c r="B2200" s="92" t="s">
        <v>12</v>
      </c>
      <c r="C2200" s="92" t="s">
        <v>32</v>
      </c>
      <c r="D2200" s="92" t="s">
        <v>32</v>
      </c>
      <c r="E2200" s="92" t="s">
        <v>40</v>
      </c>
      <c r="F2200" s="92" t="s">
        <v>34</v>
      </c>
      <c r="G2200" s="92" t="s">
        <v>97</v>
      </c>
      <c r="H2200" s="92" t="s">
        <v>16</v>
      </c>
      <c r="I2200" s="89" t="s">
        <v>191</v>
      </c>
      <c r="L2200" s="98">
        <f>'Activity data'!H622*'Emission factors'!$B$41*'Emission factors'!$C$41*'Emission factors'!$N$22</f>
        <v>0</v>
      </c>
      <c r="M2200" s="98">
        <f>'Activity data'!I622*'Emission factors'!$B$41*'Emission factors'!$C$41*'Emission factors'!$N$22</f>
        <v>0</v>
      </c>
      <c r="N2200" s="98">
        <f>'Activity data'!J622*'Emission factors'!$B$41*'Emission factors'!$C$41*'Emission factors'!$N$22</f>
        <v>0</v>
      </c>
      <c r="O2200" s="98">
        <f>'Activity data'!K622*'Emission factors'!$B$41*'Emission factors'!$C$41*'Emission factors'!$N$22</f>
        <v>0</v>
      </c>
      <c r="P2200" s="98">
        <f>'Activity data'!L622*'Emission factors'!$B$41*'Emission factors'!$C$41*'Emission factors'!$N$22</f>
        <v>0.50255564831999999</v>
      </c>
      <c r="Q2200" s="98">
        <f>'Activity data'!M622*'Emission factors'!$B$41*'Emission factors'!$C$41*'Emission factors'!$N$22</f>
        <v>6.1863062342400008</v>
      </c>
      <c r="R2200" s="98">
        <f>'Activity data'!N622*'Emission factors'!$B$41*'Emission factors'!$C$41*'Emission factors'!$N$22</f>
        <v>8.2460752704000004</v>
      </c>
      <c r="S2200" s="98">
        <f>'Activity data'!O622*'Emission factors'!$B$41*'Emission factors'!$C$41*'Emission factors'!$N$22</f>
        <v>8.6090167785600009</v>
      </c>
      <c r="T2200" s="98">
        <f>'Activity data'!P622*'Emission factors'!$B$41*'Emission factors'!$C$41*'Emission factors'!$N$22</f>
        <v>9.3715531113600008</v>
      </c>
      <c r="U2200" s="98">
        <f>'Activity data'!Q622*'Emission factors'!$B$41*'Emission factors'!$C$41*'Emission factors'!$N$22</f>
        <v>10.148087695679999</v>
      </c>
    </row>
    <row r="2201" spans="1:21" x14ac:dyDescent="0.25">
      <c r="A2201" s="92" t="s">
        <v>11</v>
      </c>
      <c r="B2201" s="92" t="s">
        <v>12</v>
      </c>
      <c r="C2201" s="92" t="s">
        <v>32</v>
      </c>
      <c r="D2201" s="92" t="s">
        <v>32</v>
      </c>
      <c r="E2201" s="92" t="s">
        <v>40</v>
      </c>
      <c r="F2201" s="92" t="s">
        <v>34</v>
      </c>
      <c r="G2201" s="92" t="s">
        <v>97</v>
      </c>
      <c r="H2201" s="92" t="s">
        <v>16</v>
      </c>
      <c r="I2201" s="89" t="s">
        <v>192</v>
      </c>
      <c r="L2201" s="98">
        <f>'Activity data'!H623*'Emission factors'!$B$41*'Emission factors'!$C$41*'Emission factors'!$N$22</f>
        <v>0</v>
      </c>
      <c r="M2201" s="98">
        <f>'Activity data'!I623*'Emission factors'!$B$41*'Emission factors'!$C$41*'Emission factors'!$N$22</f>
        <v>0</v>
      </c>
      <c r="N2201" s="98">
        <f>'Activity data'!J623*'Emission factors'!$B$41*'Emission factors'!$C$41*'Emission factors'!$N$22</f>
        <v>0</v>
      </c>
      <c r="O2201" s="98">
        <f>'Activity data'!K623*'Emission factors'!$B$41*'Emission factors'!$C$41*'Emission factors'!$N$22</f>
        <v>0</v>
      </c>
      <c r="P2201" s="98">
        <f>'Activity data'!L623*'Emission factors'!$B$41*'Emission factors'!$C$41*'Emission factors'!$N$22</f>
        <v>0.40291094543721667</v>
      </c>
      <c r="Q2201" s="98">
        <f>'Activity data'!M623*'Emission factors'!$B$41*'Emission factors'!$C$41*'Emission factors'!$N$22</f>
        <v>5.5632684860483677</v>
      </c>
      <c r="R2201" s="98">
        <f>'Activity data'!N623*'Emission factors'!$B$41*'Emission factors'!$C$41*'Emission factors'!$N$22</f>
        <v>9.3276253142316001</v>
      </c>
      <c r="S2201" s="98">
        <f>'Activity data'!O623*'Emission factors'!$B$41*'Emission factors'!$C$41*'Emission factors'!$N$22</f>
        <v>9.3097712498157801</v>
      </c>
      <c r="T2201" s="98">
        <f>'Activity data'!P623*'Emission factors'!$B$41*'Emission factors'!$C$41*'Emission factors'!$N$22</f>
        <v>8.8413986240399947</v>
      </c>
      <c r="U2201" s="98">
        <f>'Activity data'!Q623*'Emission factors'!$B$41*'Emission factors'!$C$41*'Emission factors'!$N$22</f>
        <v>7.9679756630173122</v>
      </c>
    </row>
    <row r="2202" spans="1:21" x14ac:dyDescent="0.25">
      <c r="A2202" s="92" t="s">
        <v>11</v>
      </c>
      <c r="B2202" s="92" t="s">
        <v>12</v>
      </c>
      <c r="C2202" s="92" t="s">
        <v>32</v>
      </c>
      <c r="D2202" s="92" t="s">
        <v>32</v>
      </c>
      <c r="E2202" s="92" t="s">
        <v>40</v>
      </c>
      <c r="F2202" s="92" t="s">
        <v>34</v>
      </c>
      <c r="G2202" s="92" t="s">
        <v>97</v>
      </c>
      <c r="H2202" s="92" t="s">
        <v>16</v>
      </c>
      <c r="I2202" s="89" t="s">
        <v>206</v>
      </c>
      <c r="L2202" s="98">
        <f>'Activity data'!H624*'Emission factors'!$B$41*'Emission factors'!$C$41*'Emission factors'!$N$22</f>
        <v>0</v>
      </c>
      <c r="M2202" s="98">
        <f>'Activity data'!I624*'Emission factors'!$B$41*'Emission factors'!$C$41*'Emission factors'!$N$22</f>
        <v>0</v>
      </c>
      <c r="N2202" s="98">
        <f>'Activity data'!J624*'Emission factors'!$B$41*'Emission factors'!$C$41*'Emission factors'!$N$22</f>
        <v>0</v>
      </c>
      <c r="O2202" s="98">
        <f>'Activity data'!K624*'Emission factors'!$B$41*'Emission factors'!$C$41*'Emission factors'!$N$22</f>
        <v>0</v>
      </c>
      <c r="P2202" s="98">
        <f>'Activity data'!L624*'Emission factors'!$B$41*'Emission factors'!$C$41*'Emission factors'!$N$22</f>
        <v>0</v>
      </c>
      <c r="Q2202" s="98">
        <f>'Activity data'!M624*'Emission factors'!$B$41*'Emission factors'!$C$41*'Emission factors'!$N$22</f>
        <v>0</v>
      </c>
      <c r="R2202" s="98">
        <f>'Activity data'!N624*'Emission factors'!$B$41*'Emission factors'!$C$41*'Emission factors'!$N$22</f>
        <v>0</v>
      </c>
      <c r="S2202" s="98">
        <f>'Activity data'!O624*'Emission factors'!$B$41*'Emission factors'!$C$41*'Emission factors'!$N$22</f>
        <v>0</v>
      </c>
      <c r="T2202" s="98">
        <f>'Activity data'!P624*'Emission factors'!$B$41*'Emission factors'!$C$41*'Emission factors'!$N$22</f>
        <v>0</v>
      </c>
      <c r="U2202" s="98">
        <f>'Activity data'!Q624*'Emission factors'!$B$41*'Emission factors'!$C$41*'Emission factors'!$N$22</f>
        <v>0</v>
      </c>
    </row>
    <row r="2203" spans="1:21" x14ac:dyDescent="0.25">
      <c r="A2203" s="92" t="s">
        <v>11</v>
      </c>
      <c r="B2203" s="92" t="s">
        <v>12</v>
      </c>
      <c r="C2203" s="92" t="s">
        <v>32</v>
      </c>
      <c r="D2203" s="92" t="s">
        <v>32</v>
      </c>
      <c r="E2203" s="92" t="s">
        <v>40</v>
      </c>
      <c r="F2203" s="92" t="s">
        <v>34</v>
      </c>
      <c r="G2203" s="92" t="s">
        <v>97</v>
      </c>
      <c r="H2203" s="92" t="s">
        <v>16</v>
      </c>
      <c r="I2203" s="89" t="s">
        <v>220</v>
      </c>
      <c r="L2203" s="98">
        <f>'Activity data'!H625*'Emission factors'!$B$41*'Emission factors'!$C$41*'Emission factors'!$N$22</f>
        <v>0</v>
      </c>
      <c r="M2203" s="98">
        <f>'Activity data'!I625*'Emission factors'!$B$41*'Emission factors'!$C$41*'Emission factors'!$N$22</f>
        <v>0</v>
      </c>
      <c r="N2203" s="98">
        <f>'Activity data'!J625*'Emission factors'!$B$41*'Emission factors'!$C$41*'Emission factors'!$N$22</f>
        <v>0</v>
      </c>
      <c r="O2203" s="98">
        <f>'Activity data'!K625*'Emission factors'!$B$41*'Emission factors'!$C$41*'Emission factors'!$N$22</f>
        <v>0</v>
      </c>
      <c r="P2203" s="98">
        <f>'Activity data'!L625*'Emission factors'!$B$41*'Emission factors'!$C$41*'Emission factors'!$N$22</f>
        <v>0</v>
      </c>
      <c r="Q2203" s="98">
        <f>'Activity data'!M625*'Emission factors'!$B$41*'Emission factors'!$C$41*'Emission factors'!$N$22</f>
        <v>0</v>
      </c>
      <c r="R2203" s="98">
        <f>'Activity data'!N625*'Emission factors'!$B$41*'Emission factors'!$C$41*'Emission factors'!$N$22</f>
        <v>0</v>
      </c>
      <c r="S2203" s="98">
        <f>'Activity data'!O625*'Emission factors'!$B$41*'Emission factors'!$C$41*'Emission factors'!$N$22</f>
        <v>0</v>
      </c>
      <c r="T2203" s="98">
        <f>'Activity data'!P625*'Emission factors'!$B$41*'Emission factors'!$C$41*'Emission factors'!$N$22</f>
        <v>0</v>
      </c>
      <c r="U2203" s="98">
        <f>'Activity data'!Q625*'Emission factors'!$B$41*'Emission factors'!$C$41*'Emission factors'!$N$22</f>
        <v>0</v>
      </c>
    </row>
    <row r="2204" spans="1:21" x14ac:dyDescent="0.25">
      <c r="A2204" s="92" t="s">
        <v>11</v>
      </c>
      <c r="B2204" s="92" t="s">
        <v>12</v>
      </c>
      <c r="C2204" s="92" t="s">
        <v>32</v>
      </c>
      <c r="D2204" s="92" t="s">
        <v>32</v>
      </c>
      <c r="E2204" s="92" t="s">
        <v>40</v>
      </c>
      <c r="F2204" s="92" t="s">
        <v>34</v>
      </c>
      <c r="G2204" s="92" t="s">
        <v>97</v>
      </c>
      <c r="H2204" s="92" t="s">
        <v>16</v>
      </c>
      <c r="I2204" s="89" t="s">
        <v>193</v>
      </c>
      <c r="L2204" s="98">
        <f>'Activity data'!H626*'Emission factors'!$B$41*'Emission factors'!$C$41*'Emission factors'!$N$22</f>
        <v>0</v>
      </c>
      <c r="M2204" s="98">
        <f>'Activity data'!I626*'Emission factors'!$B$41*'Emission factors'!$C$41*'Emission factors'!$N$22</f>
        <v>0</v>
      </c>
      <c r="N2204" s="98">
        <f>'Activity data'!J626*'Emission factors'!$B$41*'Emission factors'!$C$41*'Emission factors'!$N$22</f>
        <v>0</v>
      </c>
      <c r="O2204" s="98">
        <f>'Activity data'!K626*'Emission factors'!$B$41*'Emission factors'!$C$41*'Emission factors'!$N$22</f>
        <v>0</v>
      </c>
      <c r="P2204" s="98">
        <f>'Activity data'!L626*'Emission factors'!$B$41*'Emission factors'!$C$41*'Emission factors'!$N$22</f>
        <v>0</v>
      </c>
      <c r="Q2204" s="98">
        <f>'Activity data'!M626*'Emission factors'!$B$41*'Emission factors'!$C$41*'Emission factors'!$N$22</f>
        <v>0</v>
      </c>
      <c r="R2204" s="98">
        <f>'Activity data'!N626*'Emission factors'!$B$41*'Emission factors'!$C$41*'Emission factors'!$N$22</f>
        <v>0</v>
      </c>
      <c r="S2204" s="98">
        <f>'Activity data'!O626*'Emission factors'!$B$41*'Emission factors'!$C$41*'Emission factors'!$N$22</f>
        <v>0</v>
      </c>
      <c r="T2204" s="98">
        <f>'Activity data'!P626*'Emission factors'!$B$41*'Emission factors'!$C$41*'Emission factors'!$N$22</f>
        <v>0</v>
      </c>
      <c r="U2204" s="98">
        <f>'Activity data'!Q626*'Emission factors'!$B$41*'Emission factors'!$C$41*'Emission factors'!$N$22</f>
        <v>0</v>
      </c>
    </row>
    <row r="2205" spans="1:21" x14ac:dyDescent="0.25">
      <c r="A2205" s="92" t="s">
        <v>11</v>
      </c>
      <c r="B2205" s="92" t="s">
        <v>12</v>
      </c>
      <c r="C2205" s="92" t="s">
        <v>32</v>
      </c>
      <c r="D2205" s="92" t="s">
        <v>32</v>
      </c>
      <c r="E2205" s="92" t="s">
        <v>40</v>
      </c>
      <c r="F2205" s="92" t="s">
        <v>34</v>
      </c>
      <c r="G2205" s="92" t="s">
        <v>97</v>
      </c>
      <c r="H2205" s="92" t="s">
        <v>16</v>
      </c>
      <c r="I2205" s="89" t="s">
        <v>259</v>
      </c>
      <c r="L2205" s="98">
        <f>'Activity data'!H627*'Emission factors'!$B$41*'Emission factors'!$C$41*'Emission factors'!$N$22</f>
        <v>0</v>
      </c>
      <c r="M2205" s="98">
        <f>'Activity data'!I627*'Emission factors'!$B$41*'Emission factors'!$C$41*'Emission factors'!$N$22</f>
        <v>0</v>
      </c>
      <c r="N2205" s="98">
        <f>'Activity data'!J627*'Emission factors'!$B$41*'Emission factors'!$C$41*'Emission factors'!$N$22</f>
        <v>0</v>
      </c>
      <c r="O2205" s="98">
        <f>'Activity data'!K627*'Emission factors'!$B$41*'Emission factors'!$C$41*'Emission factors'!$N$22</f>
        <v>0</v>
      </c>
      <c r="P2205" s="98">
        <f>'Activity data'!L627*'Emission factors'!$B$41*'Emission factors'!$C$41*'Emission factors'!$N$22</f>
        <v>0</v>
      </c>
      <c r="Q2205" s="98">
        <f>'Activity data'!M627*'Emission factors'!$B$41*'Emission factors'!$C$41*'Emission factors'!$N$22</f>
        <v>0</v>
      </c>
      <c r="R2205" s="98">
        <f>'Activity data'!N627*'Emission factors'!$B$41*'Emission factors'!$C$41*'Emission factors'!$N$22</f>
        <v>0</v>
      </c>
      <c r="S2205" s="98">
        <f>'Activity data'!O627*'Emission factors'!$B$41*'Emission factors'!$C$41*'Emission factors'!$N$22</f>
        <v>0</v>
      </c>
      <c r="T2205" s="98">
        <f>'Activity data'!P627*'Emission factors'!$B$41*'Emission factors'!$C$41*'Emission factors'!$N$22</f>
        <v>0</v>
      </c>
      <c r="U2205" s="98">
        <f>'Activity data'!Q627*'Emission factors'!$B$41*'Emission factors'!$C$41*'Emission factors'!$N$22</f>
        <v>0</v>
      </c>
    </row>
    <row r="2206" spans="1:21" x14ac:dyDescent="0.25">
      <c r="A2206" s="92" t="s">
        <v>11</v>
      </c>
      <c r="B2206" s="92" t="s">
        <v>12</v>
      </c>
      <c r="C2206" s="92" t="s">
        <v>32</v>
      </c>
      <c r="D2206" s="92" t="s">
        <v>32</v>
      </c>
      <c r="E2206" s="92" t="s">
        <v>40</v>
      </c>
      <c r="F2206" s="92" t="s">
        <v>34</v>
      </c>
      <c r="G2206" s="92" t="s">
        <v>97</v>
      </c>
      <c r="H2206" s="92" t="s">
        <v>16</v>
      </c>
      <c r="I2206" s="89" t="s">
        <v>223</v>
      </c>
      <c r="L2206" s="98">
        <f>'Activity data'!H628*'Emission factors'!$B$41*'Emission factors'!$C$41*'Emission factors'!$N$22</f>
        <v>0</v>
      </c>
      <c r="M2206" s="98">
        <f>'Activity data'!I628*'Emission factors'!$B$41*'Emission factors'!$C$41*'Emission factors'!$N$22</f>
        <v>0</v>
      </c>
      <c r="N2206" s="98">
        <f>'Activity data'!J628*'Emission factors'!$B$41*'Emission factors'!$C$41*'Emission factors'!$N$22</f>
        <v>0</v>
      </c>
      <c r="O2206" s="98">
        <f>'Activity data'!K628*'Emission factors'!$B$41*'Emission factors'!$C$41*'Emission factors'!$N$22</f>
        <v>0</v>
      </c>
      <c r="P2206" s="98">
        <f>'Activity data'!L628*'Emission factors'!$B$41*'Emission factors'!$C$41*'Emission factors'!$N$22</f>
        <v>0</v>
      </c>
      <c r="Q2206" s="98">
        <f>'Activity data'!M628*'Emission factors'!$B$41*'Emission factors'!$C$41*'Emission factors'!$N$22</f>
        <v>0</v>
      </c>
      <c r="R2206" s="98">
        <f>'Activity data'!N628*'Emission factors'!$B$41*'Emission factors'!$C$41*'Emission factors'!$N$22</f>
        <v>0</v>
      </c>
      <c r="S2206" s="98">
        <f>'Activity data'!O628*'Emission factors'!$B$41*'Emission factors'!$C$41*'Emission factors'!$N$22</f>
        <v>0</v>
      </c>
      <c r="T2206" s="98">
        <f>'Activity data'!P628*'Emission factors'!$B$41*'Emission factors'!$C$41*'Emission factors'!$N$22</f>
        <v>0</v>
      </c>
      <c r="U2206" s="98">
        <f>'Activity data'!Q628*'Emission factors'!$B$41*'Emission factors'!$C$41*'Emission factors'!$N$22</f>
        <v>0</v>
      </c>
    </row>
    <row r="2207" spans="1:21" x14ac:dyDescent="0.25">
      <c r="A2207" s="92" t="s">
        <v>11</v>
      </c>
      <c r="B2207" s="92" t="s">
        <v>12</v>
      </c>
      <c r="C2207" s="92" t="s">
        <v>32</v>
      </c>
      <c r="D2207" s="92" t="s">
        <v>32</v>
      </c>
      <c r="E2207" s="92" t="s">
        <v>40</v>
      </c>
      <c r="F2207" s="92" t="s">
        <v>34</v>
      </c>
      <c r="G2207" s="92" t="s">
        <v>97</v>
      </c>
      <c r="H2207" s="92" t="s">
        <v>16</v>
      </c>
      <c r="I2207" s="92" t="s">
        <v>221</v>
      </c>
      <c r="L2207" s="98">
        <f>'Activity data'!H629*'Emission factors'!$B$41*'Emission factors'!$C$41*'Emission factors'!$N$22</f>
        <v>23.074154096577583</v>
      </c>
      <c r="M2207" s="98">
        <f>'Activity data'!I629*'Emission factors'!$B$41*'Emission factors'!$C$41*'Emission factors'!$N$22</f>
        <v>72.160916997249245</v>
      </c>
      <c r="N2207" s="98">
        <f>'Activity data'!J629*'Emission factors'!$B$41*'Emission factors'!$C$41*'Emission factors'!$N$22</f>
        <v>28.986833648442719</v>
      </c>
      <c r="O2207" s="98">
        <f>'Activity data'!K629*'Emission factors'!$B$41*'Emission factors'!$C$41*'Emission factors'!$N$22</f>
        <v>86.761547455393639</v>
      </c>
      <c r="P2207" s="98">
        <f>'Activity data'!L629*'Emission factors'!$B$41*'Emission factors'!$C$41*'Emission factors'!$N$22</f>
        <v>68.580861854269244</v>
      </c>
      <c r="Q2207" s="98">
        <f>'Activity data'!M629*'Emission factors'!$B$41*'Emission factors'!$C$41*'Emission factors'!$N$22</f>
        <v>69.39577908838514</v>
      </c>
      <c r="R2207" s="98">
        <f>'Activity data'!N629*'Emission factors'!$B$41*'Emission factors'!$C$41*'Emission factors'!$N$22</f>
        <v>125.95575953060704</v>
      </c>
      <c r="S2207" s="98">
        <f>'Activity data'!O629*'Emission factors'!$B$41*'Emission factors'!$C$41*'Emission factors'!$N$22</f>
        <v>146.96430610789875</v>
      </c>
      <c r="T2207" s="98">
        <f>'Activity data'!P629*'Emission factors'!$B$41*'Emission factors'!$C$41*'Emission factors'!$N$22</f>
        <v>146.61303184891227</v>
      </c>
      <c r="U2207" s="98">
        <f>'Activity data'!Q629*'Emission factors'!$B$41*'Emission factors'!$C$41*'Emission factors'!$N$22</f>
        <v>152.00113146482033</v>
      </c>
    </row>
    <row r="2208" spans="1:21" x14ac:dyDescent="0.25">
      <c r="A2208" s="92" t="s">
        <v>11</v>
      </c>
      <c r="B2208" s="92" t="s">
        <v>12</v>
      </c>
      <c r="C2208" s="92" t="s">
        <v>32</v>
      </c>
      <c r="D2208" s="92" t="s">
        <v>32</v>
      </c>
      <c r="E2208" s="92" t="s">
        <v>40</v>
      </c>
      <c r="F2208" s="92" t="s">
        <v>34</v>
      </c>
      <c r="G2208" s="92" t="s">
        <v>97</v>
      </c>
      <c r="H2208" s="92" t="s">
        <v>16</v>
      </c>
      <c r="I2208" s="89" t="s">
        <v>222</v>
      </c>
      <c r="L2208" s="98">
        <f>'Activity data'!H630*'Emission factors'!$B$41*'Emission factors'!$C$41*'Emission factors'!$N$22</f>
        <v>0</v>
      </c>
      <c r="M2208" s="98">
        <f>'Activity data'!I630*'Emission factors'!$B$41*'Emission factors'!$C$41*'Emission factors'!$N$22</f>
        <v>0</v>
      </c>
      <c r="N2208" s="98">
        <f>'Activity data'!J630*'Emission factors'!$B$41*'Emission factors'!$C$41*'Emission factors'!$N$22</f>
        <v>0</v>
      </c>
      <c r="O2208" s="98">
        <f>'Activity data'!K630*'Emission factors'!$B$41*'Emission factors'!$C$41*'Emission factors'!$N$22</f>
        <v>0</v>
      </c>
      <c r="P2208" s="98">
        <f>'Activity data'!L630*'Emission factors'!$B$41*'Emission factors'!$C$41*'Emission factors'!$N$22</f>
        <v>0</v>
      </c>
      <c r="Q2208" s="98">
        <f>'Activity data'!M630*'Emission factors'!$B$41*'Emission factors'!$C$41*'Emission factors'!$N$22</f>
        <v>0</v>
      </c>
      <c r="R2208" s="98">
        <f>'Activity data'!N630*'Emission factors'!$B$41*'Emission factors'!$C$41*'Emission factors'!$N$22</f>
        <v>0</v>
      </c>
      <c r="S2208" s="98">
        <f>'Activity data'!O630*'Emission factors'!$B$41*'Emission factors'!$C$41*'Emission factors'!$N$22</f>
        <v>0</v>
      </c>
      <c r="T2208" s="98">
        <f>'Activity data'!P630*'Emission factors'!$B$41*'Emission factors'!$C$41*'Emission factors'!$N$22</f>
        <v>0</v>
      </c>
      <c r="U2208" s="98">
        <f>'Activity data'!Q630*'Emission factors'!$B$41*'Emission factors'!$C$41*'Emission factors'!$N$22</f>
        <v>0</v>
      </c>
    </row>
    <row r="2209" spans="1:21" x14ac:dyDescent="0.25">
      <c r="A2209" s="92" t="s">
        <v>11</v>
      </c>
      <c r="B2209" s="92" t="s">
        <v>12</v>
      </c>
      <c r="C2209" s="92" t="s">
        <v>32</v>
      </c>
      <c r="D2209" s="92" t="s">
        <v>32</v>
      </c>
      <c r="E2209" s="92" t="s">
        <v>40</v>
      </c>
      <c r="F2209" s="92" t="s">
        <v>34</v>
      </c>
      <c r="G2209" s="92" t="s">
        <v>97</v>
      </c>
      <c r="H2209" s="92" t="s">
        <v>16</v>
      </c>
      <c r="I2209" s="89" t="s">
        <v>201</v>
      </c>
      <c r="L2209" s="98">
        <f>'Activity data'!H631*'Emission factors'!$B$41*'Emission factors'!$C$41*'Emission factors'!$N$22</f>
        <v>217.98306869854082</v>
      </c>
      <c r="M2209" s="98">
        <f>'Activity data'!I631*'Emission factors'!$B$41*'Emission factors'!$C$41*'Emission factors'!$N$22</f>
        <v>371.10857683964679</v>
      </c>
      <c r="N2209" s="98">
        <f>'Activity data'!J631*'Emission factors'!$B$41*'Emission factors'!$C$41*'Emission factors'!$N$22</f>
        <v>146.63893380018104</v>
      </c>
      <c r="O2209" s="98">
        <f>'Activity data'!K631*'Emission factors'!$B$41*'Emission factors'!$C$41*'Emission factors'!$N$22</f>
        <v>333.05808745028577</v>
      </c>
      <c r="P2209" s="98">
        <f>'Activity data'!L631*'Emission factors'!$B$41*'Emission factors'!$C$41*'Emission factors'!$N$22</f>
        <v>244.7714220727143</v>
      </c>
      <c r="Q2209" s="98">
        <f>'Activity data'!M631*'Emission factors'!$B$41*'Emission factors'!$C$41*'Emission factors'!$N$22</f>
        <v>227.01704398316221</v>
      </c>
      <c r="R2209" s="98">
        <f>'Activity data'!N631*'Emission factors'!$B$41*'Emission factors'!$C$41*'Emission factors'!$N$22</f>
        <v>372.85503920391938</v>
      </c>
      <c r="S2209" s="98">
        <f>'Activity data'!O631*'Emission factors'!$B$41*'Emission factors'!$C$41*'Emission factors'!$N$22</f>
        <v>433.6221316922792</v>
      </c>
      <c r="T2209" s="98">
        <f>'Activity data'!P631*'Emission factors'!$B$41*'Emission factors'!$C$41*'Emission factors'!$N$22</f>
        <v>437.21946769593484</v>
      </c>
      <c r="U2209" s="98">
        <f>'Activity data'!Q631*'Emission factors'!$B$41*'Emission factors'!$C$41*'Emission factors'!$N$22</f>
        <v>395.94406522860589</v>
      </c>
    </row>
    <row r="2210" spans="1:21" x14ac:dyDescent="0.25">
      <c r="A2210" s="92" t="s">
        <v>11</v>
      </c>
      <c r="B2210" s="92" t="s">
        <v>12</v>
      </c>
      <c r="C2210" s="92" t="s">
        <v>32</v>
      </c>
      <c r="D2210" s="92" t="s">
        <v>32</v>
      </c>
      <c r="E2210" s="92" t="s">
        <v>40</v>
      </c>
      <c r="F2210" s="92" t="s">
        <v>34</v>
      </c>
      <c r="G2210" s="92" t="s">
        <v>97</v>
      </c>
      <c r="H2210" s="92" t="s">
        <v>16</v>
      </c>
      <c r="I2210" s="89" t="s">
        <v>207</v>
      </c>
      <c r="L2210" s="98">
        <f>'Activity data'!H632*'Emission factors'!$B$41*'Emission factors'!$C$41*'Emission factors'!$N$22</f>
        <v>0</v>
      </c>
      <c r="M2210" s="98">
        <f>'Activity data'!I632*'Emission factors'!$B$41*'Emission factors'!$C$41*'Emission factors'!$N$22</f>
        <v>0</v>
      </c>
      <c r="N2210" s="98">
        <f>'Activity data'!J632*'Emission factors'!$B$41*'Emission factors'!$C$41*'Emission factors'!$N$22</f>
        <v>0</v>
      </c>
      <c r="O2210" s="98">
        <f>'Activity data'!K632*'Emission factors'!$B$41*'Emission factors'!$C$41*'Emission factors'!$N$22</f>
        <v>0</v>
      </c>
      <c r="P2210" s="98">
        <f>'Activity data'!L632*'Emission factors'!$B$41*'Emission factors'!$C$41*'Emission factors'!$N$22</f>
        <v>1.484059007382821E-2</v>
      </c>
      <c r="Q2210" s="98">
        <f>'Activity data'!M632*'Emission factors'!$B$41*'Emission factors'!$C$41*'Emission factors'!$N$22</f>
        <v>0.42485991138659834</v>
      </c>
      <c r="R2210" s="98">
        <f>'Activity data'!N632*'Emission factors'!$B$41*'Emission factors'!$C$41*'Emission factors'!$N$22</f>
        <v>2.8402505960057107</v>
      </c>
      <c r="S2210" s="98">
        <f>'Activity data'!O632*'Emission factors'!$B$41*'Emission factors'!$C$41*'Emission factors'!$N$22</f>
        <v>4.2133088843354729</v>
      </c>
      <c r="T2210" s="98">
        <f>'Activity data'!P632*'Emission factors'!$B$41*'Emission factors'!$C$41*'Emission factors'!$N$22</f>
        <v>5.4266464224017303</v>
      </c>
      <c r="U2210" s="98">
        <f>'Activity data'!Q632*'Emission factors'!$B$41*'Emission factors'!$C$41*'Emission factors'!$N$22</f>
        <v>6.2261357965864264</v>
      </c>
    </row>
    <row r="2211" spans="1:21" x14ac:dyDescent="0.25">
      <c r="A2211" s="92" t="s">
        <v>11</v>
      </c>
      <c r="B2211" s="92" t="s">
        <v>12</v>
      </c>
      <c r="C2211" s="92" t="s">
        <v>32</v>
      </c>
      <c r="D2211" s="92" t="s">
        <v>32</v>
      </c>
      <c r="E2211" s="92" t="s">
        <v>40</v>
      </c>
      <c r="F2211" s="92" t="s">
        <v>34</v>
      </c>
      <c r="G2211" s="92" t="s">
        <v>97</v>
      </c>
      <c r="H2211" s="92" t="s">
        <v>16</v>
      </c>
      <c r="I2211" s="89" t="s">
        <v>218</v>
      </c>
      <c r="L2211" s="98">
        <f>'Activity data'!H633*'Emission factors'!$B$41*'Emission factors'!$C$41*'Emission factors'!$N$22</f>
        <v>0</v>
      </c>
      <c r="M2211" s="98">
        <f>'Activity data'!I633*'Emission factors'!$B$41*'Emission factors'!$C$41*'Emission factors'!$N$22</f>
        <v>0</v>
      </c>
      <c r="N2211" s="98">
        <f>'Activity data'!J633*'Emission factors'!$B$41*'Emission factors'!$C$41*'Emission factors'!$N$22</f>
        <v>0</v>
      </c>
      <c r="O2211" s="98">
        <f>'Activity data'!K633*'Emission factors'!$B$41*'Emission factors'!$C$41*'Emission factors'!$N$22</f>
        <v>0</v>
      </c>
      <c r="P2211" s="98">
        <f>'Activity data'!L633*'Emission factors'!$B$41*'Emission factors'!$C$41*'Emission factors'!$N$22</f>
        <v>0</v>
      </c>
      <c r="Q2211" s="98">
        <f>'Activity data'!M633*'Emission factors'!$B$41*'Emission factors'!$C$41*'Emission factors'!$N$22</f>
        <v>0</v>
      </c>
      <c r="R2211" s="98">
        <f>'Activity data'!N633*'Emission factors'!$B$41*'Emission factors'!$C$41*'Emission factors'!$N$22</f>
        <v>0</v>
      </c>
      <c r="S2211" s="98">
        <f>'Activity data'!O633*'Emission factors'!$B$41*'Emission factors'!$C$41*'Emission factors'!$N$22</f>
        <v>0</v>
      </c>
      <c r="T2211" s="98">
        <f>'Activity data'!P633*'Emission factors'!$B$41*'Emission factors'!$C$41*'Emission factors'!$N$22</f>
        <v>0</v>
      </c>
      <c r="U2211" s="98">
        <f>'Activity data'!Q633*'Emission factors'!$B$41*'Emission factors'!$C$41*'Emission factors'!$N$22</f>
        <v>0</v>
      </c>
    </row>
    <row r="2212" spans="1:21" x14ac:dyDescent="0.25">
      <c r="A2212" s="92" t="s">
        <v>11</v>
      </c>
      <c r="B2212" s="92" t="s">
        <v>12</v>
      </c>
      <c r="C2212" s="92" t="s">
        <v>32</v>
      </c>
      <c r="D2212" s="92" t="s">
        <v>32</v>
      </c>
      <c r="E2212" s="92" t="s">
        <v>40</v>
      </c>
      <c r="F2212" s="92" t="s">
        <v>34</v>
      </c>
      <c r="G2212" s="92" t="s">
        <v>97</v>
      </c>
      <c r="H2212" s="92" t="s">
        <v>16</v>
      </c>
      <c r="I2212" s="89" t="s">
        <v>194</v>
      </c>
      <c r="L2212" s="98">
        <f>'Activity data'!H634*'Emission factors'!$B$41*'Emission factors'!$C$41*'Emission factors'!$N$22</f>
        <v>0</v>
      </c>
      <c r="M2212" s="98">
        <f>'Activity data'!I634*'Emission factors'!$B$41*'Emission factors'!$C$41*'Emission factors'!$N$22</f>
        <v>0</v>
      </c>
      <c r="N2212" s="98">
        <f>'Activity data'!J634*'Emission factors'!$B$41*'Emission factors'!$C$41*'Emission factors'!$N$22</f>
        <v>0</v>
      </c>
      <c r="O2212" s="98">
        <f>'Activity data'!K634*'Emission factors'!$B$41*'Emission factors'!$C$41*'Emission factors'!$N$22</f>
        <v>0</v>
      </c>
      <c r="P2212" s="98">
        <f>'Activity data'!L634*'Emission factors'!$B$41*'Emission factors'!$C$41*'Emission factors'!$N$22</f>
        <v>0</v>
      </c>
      <c r="Q2212" s="98">
        <f>'Activity data'!M634*'Emission factors'!$B$41*'Emission factors'!$C$41*'Emission factors'!$N$22</f>
        <v>0</v>
      </c>
      <c r="R2212" s="98">
        <f>'Activity data'!N634*'Emission factors'!$B$41*'Emission factors'!$C$41*'Emission factors'!$N$22</f>
        <v>0</v>
      </c>
      <c r="S2212" s="98">
        <f>'Activity data'!O634*'Emission factors'!$B$41*'Emission factors'!$C$41*'Emission factors'!$N$22</f>
        <v>0</v>
      </c>
      <c r="T2212" s="98">
        <f>'Activity data'!P634*'Emission factors'!$B$41*'Emission factors'!$C$41*'Emission factors'!$N$22</f>
        <v>0</v>
      </c>
      <c r="U2212" s="98">
        <f>'Activity data'!Q634*'Emission factors'!$B$41*'Emission factors'!$C$41*'Emission factors'!$N$22</f>
        <v>0</v>
      </c>
    </row>
    <row r="2213" spans="1:21" x14ac:dyDescent="0.25">
      <c r="A2213" s="92" t="s">
        <v>11</v>
      </c>
      <c r="B2213" s="92" t="s">
        <v>12</v>
      </c>
      <c r="C2213" s="92" t="s">
        <v>32</v>
      </c>
      <c r="D2213" s="92" t="s">
        <v>32</v>
      </c>
      <c r="E2213" s="92" t="s">
        <v>40</v>
      </c>
      <c r="F2213" s="92" t="s">
        <v>34</v>
      </c>
      <c r="G2213" s="92" t="s">
        <v>97</v>
      </c>
      <c r="H2213" s="92" t="s">
        <v>16</v>
      </c>
      <c r="I2213" s="89" t="s">
        <v>195</v>
      </c>
      <c r="L2213" s="98">
        <f>'Activity data'!H635*'Emission factors'!$B$41*'Emission factors'!$C$41*'Emission factors'!$N$22</f>
        <v>0</v>
      </c>
      <c r="M2213" s="98">
        <f>'Activity data'!I635*'Emission factors'!$B$41*'Emission factors'!$C$41*'Emission factors'!$N$22</f>
        <v>0</v>
      </c>
      <c r="N2213" s="98">
        <f>'Activity data'!J635*'Emission factors'!$B$41*'Emission factors'!$C$41*'Emission factors'!$N$22</f>
        <v>0</v>
      </c>
      <c r="O2213" s="98">
        <f>'Activity data'!K635*'Emission factors'!$B$41*'Emission factors'!$C$41*'Emission factors'!$N$22</f>
        <v>0</v>
      </c>
      <c r="P2213" s="98">
        <f>'Activity data'!L635*'Emission factors'!$B$41*'Emission factors'!$C$41*'Emission factors'!$N$22</f>
        <v>0</v>
      </c>
      <c r="Q2213" s="98">
        <f>'Activity data'!M635*'Emission factors'!$B$41*'Emission factors'!$C$41*'Emission factors'!$N$22</f>
        <v>0</v>
      </c>
      <c r="R2213" s="98">
        <f>'Activity data'!N635*'Emission factors'!$B$41*'Emission factors'!$C$41*'Emission factors'!$N$22</f>
        <v>0</v>
      </c>
      <c r="S2213" s="98">
        <f>'Activity data'!O635*'Emission factors'!$B$41*'Emission factors'!$C$41*'Emission factors'!$N$22</f>
        <v>0</v>
      </c>
      <c r="T2213" s="98">
        <f>'Activity data'!P635*'Emission factors'!$B$41*'Emission factors'!$C$41*'Emission factors'!$N$22</f>
        <v>0</v>
      </c>
      <c r="U2213" s="98">
        <f>'Activity data'!Q635*'Emission factors'!$B$41*'Emission factors'!$C$41*'Emission factors'!$N$22</f>
        <v>0</v>
      </c>
    </row>
    <row r="2214" spans="1:21" x14ac:dyDescent="0.25">
      <c r="A2214" s="92" t="s">
        <v>11</v>
      </c>
      <c r="B2214" s="92" t="s">
        <v>12</v>
      </c>
      <c r="C2214" s="92" t="s">
        <v>32</v>
      </c>
      <c r="D2214" s="92" t="s">
        <v>32</v>
      </c>
      <c r="E2214" s="92" t="s">
        <v>40</v>
      </c>
      <c r="F2214" s="92" t="s">
        <v>34</v>
      </c>
      <c r="G2214" s="92" t="s">
        <v>97</v>
      </c>
      <c r="H2214" s="92" t="s">
        <v>16</v>
      </c>
      <c r="I2214" s="89" t="s">
        <v>209</v>
      </c>
      <c r="L2214" s="98">
        <f>'Activity data'!H636*'Emission factors'!$B$41*'Emission factors'!$C$41*'Emission factors'!$N$22</f>
        <v>0</v>
      </c>
      <c r="M2214" s="98">
        <f>'Activity data'!I636*'Emission factors'!$B$41*'Emission factors'!$C$41*'Emission factors'!$N$22</f>
        <v>0</v>
      </c>
      <c r="N2214" s="98">
        <f>'Activity data'!J636*'Emission factors'!$B$41*'Emission factors'!$C$41*'Emission factors'!$N$22</f>
        <v>0</v>
      </c>
      <c r="O2214" s="98">
        <f>'Activity data'!K636*'Emission factors'!$B$41*'Emission factors'!$C$41*'Emission factors'!$N$22</f>
        <v>0</v>
      </c>
      <c r="P2214" s="98">
        <f>'Activity data'!L636*'Emission factors'!$B$41*'Emission factors'!$C$41*'Emission factors'!$N$22</f>
        <v>0</v>
      </c>
      <c r="Q2214" s="98">
        <f>'Activity data'!M636*'Emission factors'!$B$41*'Emission factors'!$C$41*'Emission factors'!$N$22</f>
        <v>0</v>
      </c>
      <c r="R2214" s="98">
        <f>'Activity data'!N636*'Emission factors'!$B$41*'Emission factors'!$C$41*'Emission factors'!$N$22</f>
        <v>0</v>
      </c>
      <c r="S2214" s="98">
        <f>'Activity data'!O636*'Emission factors'!$B$41*'Emission factors'!$C$41*'Emission factors'!$N$22</f>
        <v>0</v>
      </c>
      <c r="T2214" s="98">
        <f>'Activity data'!P636*'Emission factors'!$B$41*'Emission factors'!$C$41*'Emission factors'!$N$22</f>
        <v>0</v>
      </c>
      <c r="U2214" s="98">
        <f>'Activity data'!Q636*'Emission factors'!$B$41*'Emission factors'!$C$41*'Emission factors'!$N$22</f>
        <v>0</v>
      </c>
    </row>
    <row r="2215" spans="1:21" x14ac:dyDescent="0.25">
      <c r="A2215" s="92" t="s">
        <v>11</v>
      </c>
      <c r="B2215" s="92" t="s">
        <v>12</v>
      </c>
      <c r="C2215" s="92" t="s">
        <v>32</v>
      </c>
      <c r="D2215" s="92" t="s">
        <v>32</v>
      </c>
      <c r="E2215" s="92" t="s">
        <v>40</v>
      </c>
      <c r="F2215" s="92" t="s">
        <v>34</v>
      </c>
      <c r="G2215" s="92" t="s">
        <v>97</v>
      </c>
      <c r="H2215" s="92" t="s">
        <v>16</v>
      </c>
      <c r="I2215" s="89" t="s">
        <v>208</v>
      </c>
      <c r="L2215" s="98">
        <f>'Activity data'!H637*'Emission factors'!$B$41*'Emission factors'!$C$41*'Emission factors'!$N$22</f>
        <v>0</v>
      </c>
      <c r="M2215" s="98">
        <f>'Activity data'!I637*'Emission factors'!$B$41*'Emission factors'!$C$41*'Emission factors'!$N$22</f>
        <v>0</v>
      </c>
      <c r="N2215" s="98">
        <f>'Activity data'!J637*'Emission factors'!$B$41*'Emission factors'!$C$41*'Emission factors'!$N$22</f>
        <v>0</v>
      </c>
      <c r="O2215" s="98">
        <f>'Activity data'!K637*'Emission factors'!$B$41*'Emission factors'!$C$41*'Emission factors'!$N$22</f>
        <v>0</v>
      </c>
      <c r="P2215" s="98">
        <f>'Activity data'!L637*'Emission factors'!$B$41*'Emission factors'!$C$41*'Emission factors'!$N$22</f>
        <v>0</v>
      </c>
      <c r="Q2215" s="98">
        <f>'Activity data'!M637*'Emission factors'!$B$41*'Emission factors'!$C$41*'Emission factors'!$N$22</f>
        <v>0</v>
      </c>
      <c r="R2215" s="98">
        <f>'Activity data'!N637*'Emission factors'!$B$41*'Emission factors'!$C$41*'Emission factors'!$N$22</f>
        <v>0</v>
      </c>
      <c r="S2215" s="98">
        <f>'Activity data'!O637*'Emission factors'!$B$41*'Emission factors'!$C$41*'Emission factors'!$N$22</f>
        <v>0</v>
      </c>
      <c r="T2215" s="98">
        <f>'Activity data'!P637*'Emission factors'!$B$41*'Emission factors'!$C$41*'Emission factors'!$N$22</f>
        <v>0</v>
      </c>
      <c r="U2215" s="98">
        <f>'Activity data'!Q637*'Emission factors'!$B$41*'Emission factors'!$C$41*'Emission factors'!$N$22</f>
        <v>0</v>
      </c>
    </row>
    <row r="2216" spans="1:21" x14ac:dyDescent="0.25">
      <c r="A2216" s="92" t="s">
        <v>11</v>
      </c>
      <c r="B2216" s="92" t="s">
        <v>12</v>
      </c>
      <c r="C2216" s="92" t="s">
        <v>32</v>
      </c>
      <c r="D2216" s="92" t="s">
        <v>32</v>
      </c>
      <c r="E2216" s="92" t="s">
        <v>40</v>
      </c>
      <c r="F2216" s="92" t="s">
        <v>34</v>
      </c>
      <c r="G2216" s="92" t="s">
        <v>97</v>
      </c>
      <c r="H2216" s="92" t="s">
        <v>16</v>
      </c>
      <c r="I2216" s="89" t="s">
        <v>226</v>
      </c>
      <c r="L2216" s="98">
        <f>'Activity data'!H638*'Emission factors'!$B$41*'Emission factors'!$C$41*'Emission factors'!$N$22</f>
        <v>0</v>
      </c>
      <c r="M2216" s="98">
        <f>'Activity data'!I638*'Emission factors'!$B$41*'Emission factors'!$C$41*'Emission factors'!$N$22</f>
        <v>0</v>
      </c>
      <c r="N2216" s="98">
        <f>'Activity data'!J638*'Emission factors'!$B$41*'Emission factors'!$C$41*'Emission factors'!$N$22</f>
        <v>0</v>
      </c>
      <c r="O2216" s="98">
        <f>'Activity data'!K638*'Emission factors'!$B$41*'Emission factors'!$C$41*'Emission factors'!$N$22</f>
        <v>0</v>
      </c>
      <c r="P2216" s="98">
        <f>'Activity data'!L638*'Emission factors'!$B$41*'Emission factors'!$C$41*'Emission factors'!$N$22</f>
        <v>0</v>
      </c>
      <c r="Q2216" s="98">
        <f>'Activity data'!M638*'Emission factors'!$B$41*'Emission factors'!$C$41*'Emission factors'!$N$22</f>
        <v>0</v>
      </c>
      <c r="R2216" s="98">
        <f>'Activity data'!N638*'Emission factors'!$B$41*'Emission factors'!$C$41*'Emission factors'!$N$22</f>
        <v>0</v>
      </c>
      <c r="S2216" s="98">
        <f>'Activity data'!O638*'Emission factors'!$B$41*'Emission factors'!$C$41*'Emission factors'!$N$22</f>
        <v>0</v>
      </c>
      <c r="T2216" s="98">
        <f>'Activity data'!P638*'Emission factors'!$B$41*'Emission factors'!$C$41*'Emission factors'!$N$22</f>
        <v>0</v>
      </c>
      <c r="U2216" s="98">
        <f>'Activity data'!Q638*'Emission factors'!$B$41*'Emission factors'!$C$41*'Emission factors'!$N$22</f>
        <v>0</v>
      </c>
    </row>
    <row r="2217" spans="1:21" x14ac:dyDescent="0.25">
      <c r="A2217" s="92" t="s">
        <v>11</v>
      </c>
      <c r="B2217" s="92" t="s">
        <v>12</v>
      </c>
      <c r="C2217" s="92" t="s">
        <v>32</v>
      </c>
      <c r="D2217" s="92" t="s">
        <v>32</v>
      </c>
      <c r="E2217" s="92" t="s">
        <v>40</v>
      </c>
      <c r="F2217" s="92" t="s">
        <v>34</v>
      </c>
      <c r="G2217" s="92" t="s">
        <v>97</v>
      </c>
      <c r="H2217" s="92" t="s">
        <v>16</v>
      </c>
      <c r="I2217" s="89" t="s">
        <v>196</v>
      </c>
      <c r="L2217" s="98">
        <f>'Activity data'!H639*'Emission factors'!$B$41*'Emission factors'!$C$41*'Emission factors'!$N$22</f>
        <v>0</v>
      </c>
      <c r="M2217" s="98">
        <f>'Activity data'!I639*'Emission factors'!$B$41*'Emission factors'!$C$41*'Emission factors'!$N$22</f>
        <v>0</v>
      </c>
      <c r="N2217" s="98">
        <f>'Activity data'!J639*'Emission factors'!$B$41*'Emission factors'!$C$41*'Emission factors'!$N$22</f>
        <v>0</v>
      </c>
      <c r="O2217" s="98">
        <f>'Activity data'!K639*'Emission factors'!$B$41*'Emission factors'!$C$41*'Emission factors'!$N$22</f>
        <v>0</v>
      </c>
      <c r="P2217" s="98">
        <f>'Activity data'!L639*'Emission factors'!$B$41*'Emission factors'!$C$41*'Emission factors'!$N$22</f>
        <v>0</v>
      </c>
      <c r="Q2217" s="98">
        <f>'Activity data'!M639*'Emission factors'!$B$41*'Emission factors'!$C$41*'Emission factors'!$N$22</f>
        <v>9.9682622677425663E-4</v>
      </c>
      <c r="R2217" s="98">
        <f>'Activity data'!N639*'Emission factors'!$B$41*'Emission factors'!$C$41*'Emission factors'!$N$22</f>
        <v>0.29853650314250241</v>
      </c>
      <c r="S2217" s="98">
        <f>'Activity data'!O639*'Emission factors'!$B$41*'Emission factors'!$C$41*'Emission factors'!$N$22</f>
        <v>0.61043354788990933</v>
      </c>
      <c r="T2217" s="98">
        <f>'Activity data'!P639*'Emission factors'!$B$41*'Emission factors'!$C$41*'Emission factors'!$N$22</f>
        <v>0.82231490577537769</v>
      </c>
      <c r="U2217" s="98">
        <f>'Activity data'!Q639*'Emission factors'!$B$41*'Emission factors'!$C$41*'Emission factors'!$N$22</f>
        <v>0.89241848408757141</v>
      </c>
    </row>
    <row r="2218" spans="1:21" x14ac:dyDescent="0.25">
      <c r="A2218" s="92" t="s">
        <v>11</v>
      </c>
      <c r="B2218" s="92" t="s">
        <v>12</v>
      </c>
      <c r="C2218" s="92" t="s">
        <v>32</v>
      </c>
      <c r="D2218" s="92" t="s">
        <v>32</v>
      </c>
      <c r="E2218" s="92" t="s">
        <v>40</v>
      </c>
      <c r="F2218" s="92" t="s">
        <v>34</v>
      </c>
      <c r="G2218" s="92" t="s">
        <v>97</v>
      </c>
      <c r="H2218" s="92" t="s">
        <v>16</v>
      </c>
      <c r="I2218" s="89" t="s">
        <v>197</v>
      </c>
      <c r="L2218" s="98">
        <f>'Activity data'!H640*'Emission factors'!$B$41*'Emission factors'!$C$41*'Emission factors'!$N$22</f>
        <v>46.16208290330929</v>
      </c>
      <c r="M2218" s="98">
        <f>'Activity data'!I640*'Emission factors'!$B$41*'Emission factors'!$C$41*'Emission factors'!$N$22</f>
        <v>269.47399370887791</v>
      </c>
      <c r="N2218" s="98">
        <f>'Activity data'!J640*'Emission factors'!$B$41*'Emission factors'!$C$41*'Emission factors'!$N$22</f>
        <v>107.15590203425967</v>
      </c>
      <c r="O2218" s="98">
        <f>'Activity data'!K640*'Emission factors'!$B$41*'Emission factors'!$C$41*'Emission factors'!$N$22</f>
        <v>250.20817345900656</v>
      </c>
      <c r="P2218" s="98">
        <f>'Activity data'!L640*'Emission factors'!$B$41*'Emission factors'!$C$41*'Emission factors'!$N$22</f>
        <v>180.58273415011701</v>
      </c>
      <c r="Q2218" s="98">
        <f>'Activity data'!M640*'Emission factors'!$B$41*'Emission factors'!$C$41*'Emission factors'!$N$22</f>
        <v>160.40527580081789</v>
      </c>
      <c r="R2218" s="98">
        <f>'Activity data'!N640*'Emission factors'!$B$41*'Emission factors'!$C$41*'Emission factors'!$N$22</f>
        <v>217.79966386414611</v>
      </c>
      <c r="S2218" s="98">
        <f>'Activity data'!O640*'Emission factors'!$B$41*'Emission factors'!$C$41*'Emission factors'!$N$22</f>
        <v>232.93945932048109</v>
      </c>
      <c r="T2218" s="98">
        <f>'Activity data'!P640*'Emission factors'!$B$41*'Emission factors'!$C$41*'Emission factors'!$N$22</f>
        <v>239.52494225420895</v>
      </c>
      <c r="U2218" s="98">
        <f>'Activity data'!Q640*'Emission factors'!$B$41*'Emission factors'!$C$41*'Emission factors'!$N$22</f>
        <v>228.81124650010361</v>
      </c>
    </row>
    <row r="2219" spans="1:21" x14ac:dyDescent="0.25">
      <c r="A2219" s="92" t="s">
        <v>11</v>
      </c>
      <c r="B2219" s="92" t="s">
        <v>12</v>
      </c>
      <c r="C2219" s="92" t="s">
        <v>32</v>
      </c>
      <c r="D2219" s="92" t="s">
        <v>32</v>
      </c>
      <c r="E2219" s="92" t="s">
        <v>40</v>
      </c>
      <c r="F2219" s="92" t="s">
        <v>34</v>
      </c>
      <c r="G2219" s="92" t="s">
        <v>97</v>
      </c>
      <c r="H2219" s="92" t="s">
        <v>16</v>
      </c>
      <c r="I2219" s="89" t="s">
        <v>229</v>
      </c>
      <c r="L2219" s="98">
        <f>'Activity data'!H641*'Emission factors'!$B$41*'Emission factors'!$C$41*'Emission factors'!$N$22</f>
        <v>0</v>
      </c>
      <c r="M2219" s="98">
        <f>'Activity data'!I641*'Emission factors'!$B$41*'Emission factors'!$C$41*'Emission factors'!$N$22</f>
        <v>0</v>
      </c>
      <c r="N2219" s="98">
        <f>'Activity data'!J641*'Emission factors'!$B$41*'Emission factors'!$C$41*'Emission factors'!$N$22</f>
        <v>0</v>
      </c>
      <c r="O2219" s="98">
        <f>'Activity data'!K641*'Emission factors'!$B$41*'Emission factors'!$C$41*'Emission factors'!$N$22</f>
        <v>0</v>
      </c>
      <c r="P2219" s="98">
        <f>'Activity data'!L641*'Emission factors'!$B$41*'Emission factors'!$C$41*'Emission factors'!$N$22</f>
        <v>0</v>
      </c>
      <c r="Q2219" s="98">
        <f>'Activity data'!M641*'Emission factors'!$B$41*'Emission factors'!$C$41*'Emission factors'!$N$22</f>
        <v>0</v>
      </c>
      <c r="R2219" s="98">
        <f>'Activity data'!N641*'Emission factors'!$B$41*'Emission factors'!$C$41*'Emission factors'!$N$22</f>
        <v>0</v>
      </c>
      <c r="S2219" s="98">
        <f>'Activity data'!O641*'Emission factors'!$B$41*'Emission factors'!$C$41*'Emission factors'!$N$22</f>
        <v>0</v>
      </c>
      <c r="T2219" s="98">
        <f>'Activity data'!P641*'Emission factors'!$B$41*'Emission factors'!$C$41*'Emission factors'!$N$22</f>
        <v>0</v>
      </c>
      <c r="U2219" s="98">
        <f>'Activity data'!Q641*'Emission factors'!$B$41*'Emission factors'!$C$41*'Emission factors'!$N$22</f>
        <v>0</v>
      </c>
    </row>
    <row r="2220" spans="1:21" x14ac:dyDescent="0.25">
      <c r="A2220" s="92" t="s">
        <v>11</v>
      </c>
      <c r="B2220" s="92" t="s">
        <v>12</v>
      </c>
      <c r="C2220" s="92" t="s">
        <v>32</v>
      </c>
      <c r="D2220" s="92" t="s">
        <v>32</v>
      </c>
      <c r="E2220" s="92" t="s">
        <v>40</v>
      </c>
      <c r="F2220" s="92" t="s">
        <v>34</v>
      </c>
      <c r="G2220" s="92" t="s">
        <v>97</v>
      </c>
      <c r="H2220" s="92" t="s">
        <v>16</v>
      </c>
      <c r="I2220" s="89" t="s">
        <v>198</v>
      </c>
      <c r="L2220" s="98">
        <f>'Activity data'!H642*'Emission factors'!$B$41*'Emission factors'!$C$41*'Emission factors'!$N$22</f>
        <v>0</v>
      </c>
      <c r="M2220" s="98">
        <f>'Activity data'!I642*'Emission factors'!$B$41*'Emission factors'!$C$41*'Emission factors'!$N$22</f>
        <v>0</v>
      </c>
      <c r="N2220" s="98">
        <f>'Activity data'!J642*'Emission factors'!$B$41*'Emission factors'!$C$41*'Emission factors'!$N$22</f>
        <v>0</v>
      </c>
      <c r="O2220" s="98">
        <f>'Activity data'!K642*'Emission factors'!$B$41*'Emission factors'!$C$41*'Emission factors'!$N$22</f>
        <v>0</v>
      </c>
      <c r="P2220" s="98">
        <f>'Activity data'!L642*'Emission factors'!$B$41*'Emission factors'!$C$41*'Emission factors'!$N$22</f>
        <v>0</v>
      </c>
      <c r="Q2220" s="98">
        <f>'Activity data'!M642*'Emission factors'!$B$41*'Emission factors'!$C$41*'Emission factors'!$N$22</f>
        <v>0</v>
      </c>
      <c r="R2220" s="98">
        <f>'Activity data'!N642*'Emission factors'!$B$41*'Emission factors'!$C$41*'Emission factors'!$N$22</f>
        <v>0</v>
      </c>
      <c r="S2220" s="98">
        <f>'Activity data'!O642*'Emission factors'!$B$41*'Emission factors'!$C$41*'Emission factors'!$N$22</f>
        <v>0</v>
      </c>
      <c r="T2220" s="98">
        <f>'Activity data'!P642*'Emission factors'!$B$41*'Emission factors'!$C$41*'Emission factors'!$N$22</f>
        <v>0</v>
      </c>
      <c r="U2220" s="98">
        <f>'Activity data'!Q642*'Emission factors'!$B$41*'Emission factors'!$C$41*'Emission factors'!$N$22</f>
        <v>0</v>
      </c>
    </row>
    <row r="2221" spans="1:21" x14ac:dyDescent="0.25">
      <c r="A2221" s="92" t="s">
        <v>11</v>
      </c>
      <c r="B2221" s="92" t="s">
        <v>12</v>
      </c>
      <c r="C2221" s="92" t="s">
        <v>32</v>
      </c>
      <c r="D2221" s="92" t="s">
        <v>32</v>
      </c>
      <c r="E2221" s="92" t="s">
        <v>40</v>
      </c>
      <c r="F2221" s="92" t="s">
        <v>34</v>
      </c>
      <c r="G2221" s="92" t="s">
        <v>97</v>
      </c>
      <c r="H2221" s="92" t="s">
        <v>16</v>
      </c>
      <c r="I2221" s="89" t="s">
        <v>231</v>
      </c>
      <c r="L2221" s="98">
        <f>'Activity data'!H643*'Emission factors'!$B$41*'Emission factors'!$C$41*'Emission factors'!$N$22</f>
        <v>0</v>
      </c>
      <c r="M2221" s="98">
        <f>'Activity data'!I643*'Emission factors'!$B$41*'Emission factors'!$C$41*'Emission factors'!$N$22</f>
        <v>0</v>
      </c>
      <c r="N2221" s="98">
        <f>'Activity data'!J643*'Emission factors'!$B$41*'Emission factors'!$C$41*'Emission factors'!$N$22</f>
        <v>0</v>
      </c>
      <c r="O2221" s="98">
        <f>'Activity data'!K643*'Emission factors'!$B$41*'Emission factors'!$C$41*'Emission factors'!$N$22</f>
        <v>0</v>
      </c>
      <c r="P2221" s="98">
        <f>'Activity data'!L643*'Emission factors'!$B$41*'Emission factors'!$C$41*'Emission factors'!$N$22</f>
        <v>0</v>
      </c>
      <c r="Q2221" s="98">
        <f>'Activity data'!M643*'Emission factors'!$B$41*'Emission factors'!$C$41*'Emission factors'!$N$22</f>
        <v>0</v>
      </c>
      <c r="R2221" s="98">
        <f>'Activity data'!N643*'Emission factors'!$B$41*'Emission factors'!$C$41*'Emission factors'!$N$22</f>
        <v>0</v>
      </c>
      <c r="S2221" s="98">
        <f>'Activity data'!O643*'Emission factors'!$B$41*'Emission factors'!$C$41*'Emission factors'!$N$22</f>
        <v>0</v>
      </c>
      <c r="T2221" s="98">
        <f>'Activity data'!P643*'Emission factors'!$B$41*'Emission factors'!$C$41*'Emission factors'!$N$22</f>
        <v>0</v>
      </c>
      <c r="U2221" s="98">
        <f>'Activity data'!Q643*'Emission factors'!$B$41*'Emission factors'!$C$41*'Emission factors'!$N$22</f>
        <v>0</v>
      </c>
    </row>
    <row r="2222" spans="1:21" x14ac:dyDescent="0.25">
      <c r="A2222" s="92" t="s">
        <v>11</v>
      </c>
      <c r="B2222" s="92" t="s">
        <v>12</v>
      </c>
      <c r="C2222" s="92" t="s">
        <v>32</v>
      </c>
      <c r="D2222" s="92" t="s">
        <v>32</v>
      </c>
      <c r="E2222" s="92" t="s">
        <v>40</v>
      </c>
      <c r="F2222" s="92" t="s">
        <v>34</v>
      </c>
      <c r="G2222" s="92" t="s">
        <v>97</v>
      </c>
      <c r="H2222" s="92" t="s">
        <v>16</v>
      </c>
      <c r="I2222" s="89" t="s">
        <v>230</v>
      </c>
      <c r="L2222" s="98">
        <f>'Activity data'!H644*'Emission factors'!$B$41*'Emission factors'!$C$41*'Emission factors'!$N$22</f>
        <v>0</v>
      </c>
      <c r="M2222" s="98">
        <f>'Activity data'!I644*'Emission factors'!$B$41*'Emission factors'!$C$41*'Emission factors'!$N$22</f>
        <v>0</v>
      </c>
      <c r="N2222" s="98">
        <f>'Activity data'!J644*'Emission factors'!$B$41*'Emission factors'!$C$41*'Emission factors'!$N$22</f>
        <v>0</v>
      </c>
      <c r="O2222" s="98">
        <f>'Activity data'!K644*'Emission factors'!$B$41*'Emission factors'!$C$41*'Emission factors'!$N$22</f>
        <v>0</v>
      </c>
      <c r="P2222" s="98">
        <f>'Activity data'!L644*'Emission factors'!$B$41*'Emission factors'!$C$41*'Emission factors'!$N$22</f>
        <v>0</v>
      </c>
      <c r="Q2222" s="98">
        <f>'Activity data'!M644*'Emission factors'!$B$41*'Emission factors'!$C$41*'Emission factors'!$N$22</f>
        <v>0</v>
      </c>
      <c r="R2222" s="98">
        <f>'Activity data'!N644*'Emission factors'!$B$41*'Emission factors'!$C$41*'Emission factors'!$N$22</f>
        <v>0</v>
      </c>
      <c r="S2222" s="98">
        <f>'Activity data'!O644*'Emission factors'!$B$41*'Emission factors'!$C$41*'Emission factors'!$N$22</f>
        <v>0</v>
      </c>
      <c r="T2222" s="98">
        <f>'Activity data'!P644*'Emission factors'!$B$41*'Emission factors'!$C$41*'Emission factors'!$N$22</f>
        <v>0</v>
      </c>
      <c r="U2222" s="98">
        <f>'Activity data'!Q644*'Emission factors'!$B$41*'Emission factors'!$C$41*'Emission factors'!$N$22</f>
        <v>0</v>
      </c>
    </row>
    <row r="2223" spans="1:21" x14ac:dyDescent="0.25">
      <c r="A2223" s="92" t="s">
        <v>11</v>
      </c>
      <c r="B2223" s="92" t="s">
        <v>12</v>
      </c>
      <c r="C2223" s="92" t="s">
        <v>32</v>
      </c>
      <c r="D2223" s="92" t="s">
        <v>32</v>
      </c>
      <c r="E2223" s="92" t="s">
        <v>40</v>
      </c>
      <c r="F2223" s="92" t="s">
        <v>34</v>
      </c>
      <c r="G2223" s="92" t="s">
        <v>97</v>
      </c>
      <c r="H2223" s="92" t="s">
        <v>16</v>
      </c>
      <c r="I2223" s="89" t="s">
        <v>303</v>
      </c>
      <c r="L2223" s="98">
        <f>'Activity data'!H645*'Emission factors'!$B$41*'Emission factors'!$C$41*'Emission factors'!$N$22</f>
        <v>0</v>
      </c>
      <c r="M2223" s="98">
        <f>'Activity data'!I645*'Emission factors'!$B$41*'Emission factors'!$C$41*'Emission factors'!$N$22</f>
        <v>0</v>
      </c>
      <c r="N2223" s="98">
        <f>'Activity data'!J645*'Emission factors'!$B$41*'Emission factors'!$C$41*'Emission factors'!$N$22</f>
        <v>0</v>
      </c>
      <c r="O2223" s="98">
        <f>'Activity data'!K645*'Emission factors'!$B$41*'Emission factors'!$C$41*'Emission factors'!$N$22</f>
        <v>0</v>
      </c>
      <c r="P2223" s="98">
        <f>'Activity data'!L645*'Emission factors'!$B$41*'Emission factors'!$C$41*'Emission factors'!$N$22</f>
        <v>0</v>
      </c>
      <c r="Q2223" s="98">
        <f>'Activity data'!M645*'Emission factors'!$B$41*'Emission factors'!$C$41*'Emission factors'!$N$22</f>
        <v>0</v>
      </c>
      <c r="R2223" s="98">
        <f>'Activity data'!N645*'Emission factors'!$B$41*'Emission factors'!$C$41*'Emission factors'!$N$22</f>
        <v>0</v>
      </c>
      <c r="S2223" s="98">
        <f>'Activity data'!O645*'Emission factors'!$B$41*'Emission factors'!$C$41*'Emission factors'!$N$22</f>
        <v>0</v>
      </c>
      <c r="T2223" s="98">
        <f>'Activity data'!P645*'Emission factors'!$B$41*'Emission factors'!$C$41*'Emission factors'!$N$22</f>
        <v>0</v>
      </c>
      <c r="U2223" s="98">
        <f>'Activity data'!Q645*'Emission factors'!$B$41*'Emission factors'!$C$41*'Emission factors'!$N$22</f>
        <v>0</v>
      </c>
    </row>
    <row r="2224" spans="1:21" x14ac:dyDescent="0.25">
      <c r="A2224" s="92" t="s">
        <v>11</v>
      </c>
      <c r="B2224" s="92" t="s">
        <v>12</v>
      </c>
      <c r="C2224" s="92" t="s">
        <v>32</v>
      </c>
      <c r="D2224" s="92" t="s">
        <v>32</v>
      </c>
      <c r="E2224" s="92" t="s">
        <v>40</v>
      </c>
      <c r="F2224" s="92" t="s">
        <v>34</v>
      </c>
      <c r="G2224" s="92" t="s">
        <v>97</v>
      </c>
      <c r="H2224" s="92" t="s">
        <v>16</v>
      </c>
      <c r="I2224" s="89" t="s">
        <v>225</v>
      </c>
      <c r="L2224" s="98">
        <f>'Activity data'!H646*'Emission factors'!$B$41*'Emission factors'!$C$41*'Emission factors'!$N$22</f>
        <v>0</v>
      </c>
      <c r="M2224" s="98">
        <f>'Activity data'!I646*'Emission factors'!$B$41*'Emission factors'!$C$41*'Emission factors'!$N$22</f>
        <v>0</v>
      </c>
      <c r="N2224" s="98">
        <f>'Activity data'!J646*'Emission factors'!$B$41*'Emission factors'!$C$41*'Emission factors'!$N$22</f>
        <v>0</v>
      </c>
      <c r="O2224" s="98">
        <f>'Activity data'!K646*'Emission factors'!$B$41*'Emission factors'!$C$41*'Emission factors'!$N$22</f>
        <v>0</v>
      </c>
      <c r="P2224" s="98">
        <f>'Activity data'!L646*'Emission factors'!$B$41*'Emission factors'!$C$41*'Emission factors'!$N$22</f>
        <v>0</v>
      </c>
      <c r="Q2224" s="98">
        <f>'Activity data'!M646*'Emission factors'!$B$41*'Emission factors'!$C$41*'Emission factors'!$N$22</f>
        <v>0</v>
      </c>
      <c r="R2224" s="98">
        <f>'Activity data'!N646*'Emission factors'!$B$41*'Emission factors'!$C$41*'Emission factors'!$N$22</f>
        <v>0</v>
      </c>
      <c r="S2224" s="98">
        <f>'Activity data'!O646*'Emission factors'!$B$41*'Emission factors'!$C$41*'Emission factors'!$N$22</f>
        <v>0</v>
      </c>
      <c r="T2224" s="98">
        <f>'Activity data'!P646*'Emission factors'!$B$41*'Emission factors'!$C$41*'Emission factors'!$N$22</f>
        <v>0</v>
      </c>
      <c r="U2224" s="98">
        <f>'Activity data'!Q646*'Emission factors'!$B$41*'Emission factors'!$C$41*'Emission factors'!$N$22</f>
        <v>0</v>
      </c>
    </row>
    <row r="2225" spans="1:21" x14ac:dyDescent="0.25">
      <c r="A2225" s="92" t="s">
        <v>11</v>
      </c>
      <c r="B2225" s="92" t="s">
        <v>12</v>
      </c>
      <c r="C2225" s="92" t="s">
        <v>32</v>
      </c>
      <c r="D2225" s="92" t="s">
        <v>32</v>
      </c>
      <c r="E2225" s="92" t="s">
        <v>40</v>
      </c>
      <c r="F2225" s="92" t="s">
        <v>34</v>
      </c>
      <c r="G2225" s="92" t="s">
        <v>97</v>
      </c>
      <c r="H2225" s="92" t="s">
        <v>16</v>
      </c>
      <c r="I2225" s="89" t="s">
        <v>205</v>
      </c>
      <c r="L2225" s="98">
        <f>'Activity data'!H647*'Emission factors'!$B$41*'Emission factors'!$C$41*'Emission factors'!$N$22</f>
        <v>0</v>
      </c>
      <c r="M2225" s="98">
        <f>'Activity data'!I647*'Emission factors'!$B$41*'Emission factors'!$C$41*'Emission factors'!$N$22</f>
        <v>0</v>
      </c>
      <c r="N2225" s="98">
        <f>'Activity data'!J647*'Emission factors'!$B$41*'Emission factors'!$C$41*'Emission factors'!$N$22</f>
        <v>0</v>
      </c>
      <c r="O2225" s="98">
        <f>'Activity data'!K647*'Emission factors'!$B$41*'Emission factors'!$C$41*'Emission factors'!$N$22</f>
        <v>0</v>
      </c>
      <c r="P2225" s="98">
        <f>'Activity data'!L647*'Emission factors'!$B$41*'Emission factors'!$C$41*'Emission factors'!$N$22</f>
        <v>0</v>
      </c>
      <c r="Q2225" s="98">
        <f>'Activity data'!M647*'Emission factors'!$B$41*'Emission factors'!$C$41*'Emission factors'!$N$22</f>
        <v>0</v>
      </c>
      <c r="R2225" s="98">
        <f>'Activity data'!N647*'Emission factors'!$B$41*'Emission factors'!$C$41*'Emission factors'!$N$22</f>
        <v>0</v>
      </c>
      <c r="S2225" s="98">
        <f>'Activity data'!O647*'Emission factors'!$B$41*'Emission factors'!$C$41*'Emission factors'!$N$22</f>
        <v>0</v>
      </c>
      <c r="T2225" s="98">
        <f>'Activity data'!P647*'Emission factors'!$B$41*'Emission factors'!$C$41*'Emission factors'!$N$22</f>
        <v>0</v>
      </c>
      <c r="U2225" s="98">
        <f>'Activity data'!Q647*'Emission factors'!$B$41*'Emission factors'!$C$41*'Emission factors'!$N$22</f>
        <v>0</v>
      </c>
    </row>
    <row r="2226" spans="1:21" x14ac:dyDescent="0.25">
      <c r="A2226" s="92" t="s">
        <v>11</v>
      </c>
      <c r="B2226" s="92" t="s">
        <v>12</v>
      </c>
      <c r="C2226" s="92" t="s">
        <v>32</v>
      </c>
      <c r="D2226" s="92" t="s">
        <v>32</v>
      </c>
      <c r="E2226" s="92" t="s">
        <v>40</v>
      </c>
      <c r="F2226" s="92" t="s">
        <v>34</v>
      </c>
      <c r="G2226" s="92" t="s">
        <v>97</v>
      </c>
      <c r="H2226" s="92" t="s">
        <v>16</v>
      </c>
      <c r="I2226" s="89" t="s">
        <v>204</v>
      </c>
      <c r="L2226" s="98">
        <f>'Activity data'!H648*'Emission factors'!$B$41*'Emission factors'!$C$41*'Emission factors'!$N$22</f>
        <v>0</v>
      </c>
      <c r="M2226" s="98">
        <f>'Activity data'!I648*'Emission factors'!$B$41*'Emission factors'!$C$41*'Emission factors'!$N$22</f>
        <v>0</v>
      </c>
      <c r="N2226" s="98">
        <f>'Activity data'!J648*'Emission factors'!$B$41*'Emission factors'!$C$41*'Emission factors'!$N$22</f>
        <v>0</v>
      </c>
      <c r="O2226" s="98">
        <f>'Activity data'!K648*'Emission factors'!$B$41*'Emission factors'!$C$41*'Emission factors'!$N$22</f>
        <v>0</v>
      </c>
      <c r="P2226" s="98">
        <f>'Activity data'!L648*'Emission factors'!$B$41*'Emission factors'!$C$41*'Emission factors'!$N$22</f>
        <v>5.5375336096373925E-3</v>
      </c>
      <c r="Q2226" s="98">
        <f>'Activity data'!M648*'Emission factors'!$B$41*'Emission factors'!$C$41*'Emission factors'!$N$22</f>
        <v>1.8458445365457975E-3</v>
      </c>
      <c r="R2226" s="98">
        <f>'Activity data'!N648*'Emission factors'!$B$41*'Emission factors'!$C$41*'Emission factors'!$N$22</f>
        <v>0.68377423461937104</v>
      </c>
      <c r="S2226" s="98">
        <f>'Activity data'!O648*'Emission factors'!$B$41*'Emission factors'!$C$41*'Emission factors'!$N$22</f>
        <v>0.27888400602255059</v>
      </c>
      <c r="T2226" s="98">
        <f>'Activity data'!P648*'Emission factors'!$B$41*'Emission factors'!$C$41*'Emission factors'!$N$22</f>
        <v>6.4691605229014279E-2</v>
      </c>
      <c r="U2226" s="98">
        <f>'Activity data'!Q648*'Emission factors'!$B$41*'Emission factors'!$C$41*'Emission factors'!$N$22</f>
        <v>5.4825745774408595E-2</v>
      </c>
    </row>
    <row r="2227" spans="1:21" x14ac:dyDescent="0.25">
      <c r="A2227" s="92" t="s">
        <v>11</v>
      </c>
      <c r="B2227" s="92" t="s">
        <v>12</v>
      </c>
      <c r="C2227" s="92" t="s">
        <v>32</v>
      </c>
      <c r="D2227" s="92" t="s">
        <v>32</v>
      </c>
      <c r="E2227" s="92" t="s">
        <v>40</v>
      </c>
      <c r="F2227" s="92" t="s">
        <v>34</v>
      </c>
      <c r="G2227" s="92" t="s">
        <v>97</v>
      </c>
      <c r="H2227" s="92" t="s">
        <v>16</v>
      </c>
      <c r="I2227" s="89" t="s">
        <v>228</v>
      </c>
      <c r="L2227" s="98">
        <f>'Activity data'!H649*'Emission factors'!$B$41*'Emission factors'!$C$41*'Emission factors'!$N$22</f>
        <v>0</v>
      </c>
      <c r="M2227" s="98">
        <f>'Activity data'!I649*'Emission factors'!$B$41*'Emission factors'!$C$41*'Emission factors'!$N$22</f>
        <v>0</v>
      </c>
      <c r="N2227" s="98">
        <f>'Activity data'!J649*'Emission factors'!$B$41*'Emission factors'!$C$41*'Emission factors'!$N$22</f>
        <v>0</v>
      </c>
      <c r="O2227" s="98">
        <f>'Activity data'!K649*'Emission factors'!$B$41*'Emission factors'!$C$41*'Emission factors'!$N$22</f>
        <v>0</v>
      </c>
      <c r="P2227" s="98">
        <f>'Activity data'!L649*'Emission factors'!$B$41*'Emission factors'!$C$41*'Emission factors'!$N$22</f>
        <v>0</v>
      </c>
      <c r="Q2227" s="98">
        <f>'Activity data'!M649*'Emission factors'!$B$41*'Emission factors'!$C$41*'Emission factors'!$N$22</f>
        <v>0</v>
      </c>
      <c r="R2227" s="98">
        <f>'Activity data'!N649*'Emission factors'!$B$41*'Emission factors'!$C$41*'Emission factors'!$N$22</f>
        <v>0</v>
      </c>
      <c r="S2227" s="98">
        <f>'Activity data'!O649*'Emission factors'!$B$41*'Emission factors'!$C$41*'Emission factors'!$N$22</f>
        <v>0</v>
      </c>
      <c r="T2227" s="98">
        <f>'Activity data'!P649*'Emission factors'!$B$41*'Emission factors'!$C$41*'Emission factors'!$N$22</f>
        <v>0</v>
      </c>
      <c r="U2227" s="98">
        <f>'Activity data'!Q649*'Emission factors'!$B$41*'Emission factors'!$C$41*'Emission factors'!$N$22</f>
        <v>0</v>
      </c>
    </row>
    <row r="2228" spans="1:21" x14ac:dyDescent="0.25">
      <c r="A2228" s="92" t="s">
        <v>11</v>
      </c>
      <c r="B2228" s="92" t="s">
        <v>12</v>
      </c>
      <c r="C2228" s="92" t="s">
        <v>32</v>
      </c>
      <c r="D2228" s="92" t="s">
        <v>32</v>
      </c>
      <c r="E2228" s="92" t="s">
        <v>40</v>
      </c>
      <c r="F2228" s="92" t="s">
        <v>34</v>
      </c>
      <c r="G2228" s="92" t="s">
        <v>97</v>
      </c>
      <c r="H2228" s="92" t="s">
        <v>16</v>
      </c>
      <c r="I2228" s="92" t="s">
        <v>202</v>
      </c>
      <c r="L2228" s="98">
        <f>'Activity data'!H650*'Emission factors'!$B$41*'Emission factors'!$C$41*'Emission factors'!$N$22</f>
        <v>0</v>
      </c>
      <c r="M2228" s="98">
        <f>'Activity data'!I650*'Emission factors'!$B$41*'Emission factors'!$C$41*'Emission factors'!$N$22</f>
        <v>0</v>
      </c>
      <c r="N2228" s="98">
        <f>'Activity data'!J650*'Emission factors'!$B$41*'Emission factors'!$C$41*'Emission factors'!$N$22</f>
        <v>0</v>
      </c>
      <c r="O2228" s="98">
        <f>'Activity data'!K650*'Emission factors'!$B$41*'Emission factors'!$C$41*'Emission factors'!$N$22</f>
        <v>0</v>
      </c>
      <c r="P2228" s="98">
        <f>'Activity data'!L650*'Emission factors'!$B$41*'Emission factors'!$C$41*'Emission factors'!$N$22</f>
        <v>0</v>
      </c>
      <c r="Q2228" s="98">
        <f>'Activity data'!M650*'Emission factors'!$B$41*'Emission factors'!$C$41*'Emission factors'!$N$22</f>
        <v>0</v>
      </c>
      <c r="R2228" s="98">
        <f>'Activity data'!N650*'Emission factors'!$B$41*'Emission factors'!$C$41*'Emission factors'!$N$22</f>
        <v>0</v>
      </c>
      <c r="S2228" s="98">
        <f>'Activity data'!O650*'Emission factors'!$B$41*'Emission factors'!$C$41*'Emission factors'!$N$22</f>
        <v>0</v>
      </c>
      <c r="T2228" s="98">
        <f>'Activity data'!P650*'Emission factors'!$B$41*'Emission factors'!$C$41*'Emission factors'!$N$22</f>
        <v>0</v>
      </c>
      <c r="U2228" s="98">
        <f>'Activity data'!Q650*'Emission factors'!$B$41*'Emission factors'!$C$41*'Emission factors'!$N$22</f>
        <v>0</v>
      </c>
    </row>
    <row r="2229" spans="1:21" x14ac:dyDescent="0.25">
      <c r="A2229" s="92" t="s">
        <v>11</v>
      </c>
      <c r="B2229" s="92" t="s">
        <v>12</v>
      </c>
      <c r="C2229" s="92" t="s">
        <v>32</v>
      </c>
      <c r="D2229" s="92" t="s">
        <v>32</v>
      </c>
      <c r="E2229" s="92" t="s">
        <v>40</v>
      </c>
      <c r="F2229" s="92" t="s">
        <v>34</v>
      </c>
      <c r="G2229" s="92" t="s">
        <v>97</v>
      </c>
      <c r="H2229" s="92" t="s">
        <v>16</v>
      </c>
      <c r="I2229" s="89" t="s">
        <v>190</v>
      </c>
      <c r="L2229" s="98">
        <f>'Activity data'!H651*'Emission factors'!$B$41*'Emission factors'!$C$41*'Emission factors'!$N$22</f>
        <v>0</v>
      </c>
      <c r="M2229" s="98">
        <f>'Activity data'!I651*'Emission factors'!$B$41*'Emission factors'!$C$41*'Emission factors'!$N$22</f>
        <v>0</v>
      </c>
      <c r="N2229" s="98">
        <f>'Activity data'!J651*'Emission factors'!$B$41*'Emission factors'!$C$41*'Emission factors'!$N$22</f>
        <v>0</v>
      </c>
      <c r="O2229" s="98">
        <f>'Activity data'!K651*'Emission factors'!$B$41*'Emission factors'!$C$41*'Emission factors'!$N$22</f>
        <v>0</v>
      </c>
      <c r="P2229" s="98">
        <f>'Activity data'!L651*'Emission factors'!$B$41*'Emission factors'!$C$41*'Emission factors'!$N$22</f>
        <v>0</v>
      </c>
      <c r="Q2229" s="98">
        <f>'Activity data'!M651*'Emission factors'!$B$41*'Emission factors'!$C$41*'Emission factors'!$N$22</f>
        <v>0</v>
      </c>
      <c r="R2229" s="98">
        <f>'Activity data'!N651*'Emission factors'!$B$41*'Emission factors'!$C$41*'Emission factors'!$N$22</f>
        <v>0</v>
      </c>
      <c r="S2229" s="98">
        <f>'Activity data'!O651*'Emission factors'!$B$41*'Emission factors'!$C$41*'Emission factors'!$N$22</f>
        <v>0</v>
      </c>
      <c r="T2229" s="98">
        <f>'Activity data'!P651*'Emission factors'!$B$41*'Emission factors'!$C$41*'Emission factors'!$N$22</f>
        <v>0</v>
      </c>
      <c r="U2229" s="98">
        <f>'Activity data'!Q651*'Emission factors'!$B$41*'Emission factors'!$C$41*'Emission factors'!$N$22</f>
        <v>0</v>
      </c>
    </row>
    <row r="2230" spans="1:21" x14ac:dyDescent="0.25">
      <c r="A2230" s="92" t="s">
        <v>11</v>
      </c>
      <c r="B2230" s="92" t="s">
        <v>12</v>
      </c>
      <c r="C2230" s="92" t="s">
        <v>32</v>
      </c>
      <c r="D2230" s="92" t="s">
        <v>32</v>
      </c>
      <c r="E2230" s="92" t="s">
        <v>40</v>
      </c>
      <c r="F2230" s="92" t="s">
        <v>34</v>
      </c>
      <c r="G2230" s="92" t="s">
        <v>97</v>
      </c>
      <c r="H2230" s="92" t="s">
        <v>16</v>
      </c>
      <c r="I2230" s="89" t="s">
        <v>210</v>
      </c>
      <c r="L2230" s="98">
        <f>'Activity data'!H652*'Emission factors'!$B$41*'Emission factors'!$C$41*'Emission factors'!$N$22</f>
        <v>3.3876703015723471</v>
      </c>
      <c r="M2230" s="98">
        <f>'Activity data'!I652*'Emission factors'!$B$41*'Emission factors'!$C$41*'Emission factors'!$N$22</f>
        <v>5.5878404542260487</v>
      </c>
      <c r="N2230" s="98">
        <f>'Activity data'!J652*'Emission factors'!$B$41*'Emission factors'!$C$41*'Emission factors'!$N$22</f>
        <v>2.1973545171166053</v>
      </c>
      <c r="O2230" s="98">
        <f>'Activity data'!K652*'Emission factors'!$B$41*'Emission factors'!$C$41*'Emission factors'!$N$22</f>
        <v>4.4774476308737476</v>
      </c>
      <c r="P2230" s="98">
        <f>'Activity data'!L652*'Emission factors'!$B$41*'Emission factors'!$C$41*'Emission factors'!$N$22</f>
        <v>3.1052987175629649</v>
      </c>
      <c r="Q2230" s="98">
        <f>'Activity data'!M652*'Emission factors'!$B$41*'Emission factors'!$C$41*'Emission factors'!$N$22</f>
        <v>2.6657789289416955</v>
      </c>
      <c r="R2230" s="98">
        <f>'Activity data'!N652*'Emission factors'!$B$41*'Emission factors'!$C$41*'Emission factors'!$N$22</f>
        <v>3.8465975085478754</v>
      </c>
      <c r="S2230" s="98">
        <f>'Activity data'!O652*'Emission factors'!$B$41*'Emission factors'!$C$41*'Emission factors'!$N$22</f>
        <v>4.2144893944131159</v>
      </c>
      <c r="T2230" s="98">
        <f>'Activity data'!P652*'Emission factors'!$B$41*'Emission factors'!$C$41*'Emission factors'!$N$22</f>
        <v>4.7534360906687336</v>
      </c>
      <c r="U2230" s="98">
        <f>'Activity data'!Q652*'Emission factors'!$B$41*'Emission factors'!$C$41*'Emission factors'!$N$22</f>
        <v>4.9396435671682397</v>
      </c>
    </row>
    <row r="2231" spans="1:21" x14ac:dyDescent="0.25">
      <c r="A2231" s="92" t="s">
        <v>11</v>
      </c>
      <c r="B2231" s="92" t="s">
        <v>12</v>
      </c>
      <c r="C2231" s="92" t="s">
        <v>32</v>
      </c>
      <c r="D2231" s="92" t="s">
        <v>32</v>
      </c>
      <c r="E2231" s="92" t="s">
        <v>40</v>
      </c>
      <c r="F2231" s="92" t="s">
        <v>34</v>
      </c>
      <c r="G2231" s="92" t="s">
        <v>97</v>
      </c>
      <c r="H2231" s="92" t="s">
        <v>16</v>
      </c>
      <c r="I2231" s="89" t="s">
        <v>199</v>
      </c>
      <c r="L2231" s="98">
        <f>'Activity data'!H653*'Emission factors'!$B$41*'Emission factors'!$C$41*'Emission factors'!$N$22</f>
        <v>0</v>
      </c>
      <c r="M2231" s="98">
        <f>'Activity data'!I653*'Emission factors'!$B$41*'Emission factors'!$C$41*'Emission factors'!$N$22</f>
        <v>0</v>
      </c>
      <c r="N2231" s="98">
        <f>'Activity data'!J653*'Emission factors'!$B$41*'Emission factors'!$C$41*'Emission factors'!$N$22</f>
        <v>0</v>
      </c>
      <c r="O2231" s="98">
        <f>'Activity data'!K653*'Emission factors'!$B$41*'Emission factors'!$C$41*'Emission factors'!$N$22</f>
        <v>0.33735200444033586</v>
      </c>
      <c r="P2231" s="98">
        <f>'Activity data'!L653*'Emission factors'!$B$41*'Emission factors'!$C$41*'Emission factors'!$N$22</f>
        <v>0.35433013621573989</v>
      </c>
      <c r="Q2231" s="98">
        <f>'Activity data'!M653*'Emission factors'!$B$41*'Emission factors'!$C$41*'Emission factors'!$N$22</f>
        <v>0.62190313049474188</v>
      </c>
      <c r="R2231" s="98">
        <f>'Activity data'!N653*'Emission factors'!$B$41*'Emission factors'!$C$41*'Emission factors'!$N$22</f>
        <v>1.5724751204013714</v>
      </c>
      <c r="S2231" s="98">
        <f>'Activity data'!O653*'Emission factors'!$B$41*'Emission factors'!$C$41*'Emission factors'!$N$22</f>
        <v>1.7883815034763992</v>
      </c>
      <c r="T2231" s="98">
        <f>'Activity data'!P653*'Emission factors'!$B$41*'Emission factors'!$C$41*'Emission factors'!$N$22</f>
        <v>3.2931649315725648</v>
      </c>
      <c r="U2231" s="98">
        <f>'Activity data'!Q653*'Emission factors'!$B$41*'Emission factors'!$C$41*'Emission factors'!$N$22</f>
        <v>5.5965324695331304</v>
      </c>
    </row>
    <row r="2232" spans="1:21" x14ac:dyDescent="0.25">
      <c r="A2232" s="92" t="s">
        <v>11</v>
      </c>
      <c r="B2232" s="92" t="s">
        <v>12</v>
      </c>
      <c r="C2232" s="92" t="s">
        <v>32</v>
      </c>
      <c r="D2232" s="92" t="s">
        <v>32</v>
      </c>
      <c r="E2232" s="92" t="s">
        <v>40</v>
      </c>
      <c r="F2232" s="92" t="s">
        <v>34</v>
      </c>
      <c r="G2232" s="92" t="s">
        <v>97</v>
      </c>
      <c r="H2232" s="92" t="s">
        <v>16</v>
      </c>
      <c r="I2232" s="89" t="s">
        <v>233</v>
      </c>
      <c r="L2232" s="98">
        <f>'Activity data'!H654*'Emission factors'!$B$41*'Emission factors'!$C$41*'Emission factors'!$N$22</f>
        <v>0</v>
      </c>
      <c r="M2232" s="98">
        <f>'Activity data'!I654*'Emission factors'!$B$41*'Emission factors'!$C$41*'Emission factors'!$N$22</f>
        <v>0</v>
      </c>
      <c r="N2232" s="98">
        <f>'Activity data'!J654*'Emission factors'!$B$41*'Emission factors'!$C$41*'Emission factors'!$N$22</f>
        <v>0</v>
      </c>
      <c r="O2232" s="98">
        <f>'Activity data'!K654*'Emission factors'!$B$41*'Emission factors'!$C$41*'Emission factors'!$N$22</f>
        <v>0</v>
      </c>
      <c r="P2232" s="98">
        <f>'Activity data'!L654*'Emission factors'!$B$41*'Emission factors'!$C$41*'Emission factors'!$N$22</f>
        <v>0</v>
      </c>
      <c r="Q2232" s="98">
        <f>'Activity data'!M654*'Emission factors'!$B$41*'Emission factors'!$C$41*'Emission factors'!$N$22</f>
        <v>0</v>
      </c>
      <c r="R2232" s="98">
        <f>'Activity data'!N654*'Emission factors'!$B$41*'Emission factors'!$C$41*'Emission factors'!$N$22</f>
        <v>0</v>
      </c>
      <c r="S2232" s="98">
        <f>'Activity data'!O654*'Emission factors'!$B$41*'Emission factors'!$C$41*'Emission factors'!$N$22</f>
        <v>0</v>
      </c>
      <c r="T2232" s="98">
        <f>'Activity data'!P654*'Emission factors'!$B$41*'Emission factors'!$C$41*'Emission factors'!$N$22</f>
        <v>0</v>
      </c>
      <c r="U2232" s="98">
        <f>'Activity data'!Q654*'Emission factors'!$B$41*'Emission factors'!$C$41*'Emission factors'!$N$22</f>
        <v>0</v>
      </c>
    </row>
    <row r="2233" spans="1:21" x14ac:dyDescent="0.25">
      <c r="A2233" s="92" t="s">
        <v>11</v>
      </c>
      <c r="B2233" s="92" t="s">
        <v>12</v>
      </c>
      <c r="C2233" s="92" t="s">
        <v>32</v>
      </c>
      <c r="D2233" s="92" t="s">
        <v>32</v>
      </c>
      <c r="E2233" s="92" t="s">
        <v>40</v>
      </c>
      <c r="F2233" s="92" t="s">
        <v>34</v>
      </c>
      <c r="G2233" s="92" t="s">
        <v>97</v>
      </c>
      <c r="H2233" s="92" t="s">
        <v>16</v>
      </c>
      <c r="I2233" s="89" t="s">
        <v>200</v>
      </c>
      <c r="L2233" s="98">
        <f>'Activity data'!H655*'Emission factors'!$B$41*'Emission factors'!$C$41*'Emission factors'!$N$22</f>
        <v>0</v>
      </c>
      <c r="M2233" s="98">
        <f>'Activity data'!I655*'Emission factors'!$B$41*'Emission factors'!$C$41*'Emission factors'!$N$22</f>
        <v>0</v>
      </c>
      <c r="N2233" s="98">
        <f>'Activity data'!J655*'Emission factors'!$B$41*'Emission factors'!$C$41*'Emission factors'!$N$22</f>
        <v>0</v>
      </c>
      <c r="O2233" s="98">
        <f>'Activity data'!K655*'Emission factors'!$B$41*'Emission factors'!$C$41*'Emission factors'!$N$22</f>
        <v>0</v>
      </c>
      <c r="P2233" s="98">
        <f>'Activity data'!L655*'Emission factors'!$B$41*'Emission factors'!$C$41*'Emission factors'!$N$22</f>
        <v>0</v>
      </c>
      <c r="Q2233" s="98">
        <f>'Activity data'!M655*'Emission factors'!$B$41*'Emission factors'!$C$41*'Emission factors'!$N$22</f>
        <v>0</v>
      </c>
      <c r="R2233" s="98">
        <f>'Activity data'!N655*'Emission factors'!$B$41*'Emission factors'!$C$41*'Emission factors'!$N$22</f>
        <v>0</v>
      </c>
      <c r="S2233" s="98">
        <f>'Activity data'!O655*'Emission factors'!$B$41*'Emission factors'!$C$41*'Emission factors'!$N$22</f>
        <v>0</v>
      </c>
      <c r="T2233" s="98">
        <f>'Activity data'!P655*'Emission factors'!$B$41*'Emission factors'!$C$41*'Emission factors'!$N$22</f>
        <v>0</v>
      </c>
      <c r="U2233" s="98">
        <f>'Activity data'!Q655*'Emission factors'!$B$41*'Emission factors'!$C$41*'Emission factors'!$N$22</f>
        <v>0</v>
      </c>
    </row>
    <row r="2234" spans="1:21" x14ac:dyDescent="0.25">
      <c r="A2234" s="92" t="s">
        <v>11</v>
      </c>
      <c r="B2234" s="92" t="s">
        <v>12</v>
      </c>
      <c r="C2234" s="92" t="s">
        <v>32</v>
      </c>
      <c r="D2234" s="92" t="s">
        <v>32</v>
      </c>
      <c r="E2234" s="92" t="s">
        <v>41</v>
      </c>
      <c r="F2234" s="92" t="s">
        <v>34</v>
      </c>
      <c r="G2234" s="92" t="s">
        <v>97</v>
      </c>
      <c r="H2234" s="92" t="s">
        <v>16</v>
      </c>
      <c r="I2234" s="89" t="s">
        <v>227</v>
      </c>
      <c r="J2234" s="92" t="s">
        <v>98</v>
      </c>
      <c r="L2234" s="98">
        <f>'Activity data'!H656*'Emission factors'!$B$37*'Emission factors'!$C$37</f>
        <v>0</v>
      </c>
      <c r="M2234" s="98">
        <f>'Activity data'!I656*'Emission factors'!$B$37*'Emission factors'!$C$37</f>
        <v>0</v>
      </c>
      <c r="N2234" s="98">
        <f>'Activity data'!J656*'Emission factors'!$B$37*'Emission factors'!$C$37</f>
        <v>0</v>
      </c>
      <c r="O2234" s="98">
        <f>'Activity data'!K656*'Emission factors'!$B$37*'Emission factors'!$C$37</f>
        <v>0</v>
      </c>
      <c r="P2234" s="98">
        <f>'Activity data'!L656*'Emission factors'!$B$37*'Emission factors'!$C$37</f>
        <v>0</v>
      </c>
      <c r="Q2234" s="98">
        <f>'Activity data'!M656*'Emission factors'!$B$37*'Emission factors'!$C$37</f>
        <v>0</v>
      </c>
      <c r="R2234" s="98">
        <f>'Activity data'!N656*'Emission factors'!$B$37*'Emission factors'!$C$37</f>
        <v>0</v>
      </c>
      <c r="S2234" s="98">
        <f>'Activity data'!O656*'Emission factors'!$B$37*'Emission factors'!$C$37</f>
        <v>0</v>
      </c>
      <c r="T2234" s="98">
        <f>'Activity data'!P656*'Emission factors'!$B$37*'Emission factors'!$C$37</f>
        <v>0</v>
      </c>
      <c r="U2234" s="98">
        <f>'Activity data'!Q656*'Emission factors'!$B$37*'Emission factors'!$C$37</f>
        <v>0</v>
      </c>
    </row>
    <row r="2235" spans="1:21" x14ac:dyDescent="0.25">
      <c r="A2235" s="92" t="s">
        <v>11</v>
      </c>
      <c r="B2235" s="92" t="s">
        <v>12</v>
      </c>
      <c r="C2235" s="92" t="s">
        <v>32</v>
      </c>
      <c r="D2235" s="92" t="s">
        <v>32</v>
      </c>
      <c r="E2235" s="92" t="s">
        <v>41</v>
      </c>
      <c r="F2235" s="92" t="s">
        <v>34</v>
      </c>
      <c r="G2235" s="92" t="s">
        <v>97</v>
      </c>
      <c r="H2235" s="92" t="s">
        <v>16</v>
      </c>
      <c r="I2235" s="89" t="s">
        <v>203</v>
      </c>
      <c r="L2235" s="98">
        <f>'Activity data'!H657*'Emission factors'!$B$37*'Emission factors'!$C$37</f>
        <v>94794.519481964046</v>
      </c>
      <c r="M2235" s="98">
        <f>'Activity data'!I657*'Emission factors'!$B$37*'Emission factors'!$C$37</f>
        <v>105953.4508830136</v>
      </c>
      <c r="N2235" s="98">
        <f>'Activity data'!J657*'Emission factors'!$B$37*'Emission factors'!$C$37</f>
        <v>128796.79470101344</v>
      </c>
      <c r="O2235" s="98">
        <f>'Activity data'!K657*'Emission factors'!$B$37*'Emission factors'!$C$37</f>
        <v>145405.49128944584</v>
      </c>
      <c r="P2235" s="98">
        <f>'Activity data'!L657*'Emission factors'!$B$37*'Emission factors'!$C$37</f>
        <v>154054.5997839827</v>
      </c>
      <c r="Q2235" s="98">
        <f>'Activity data'!M657*'Emission factors'!$B$37*'Emission factors'!$C$37</f>
        <v>157574.72781158658</v>
      </c>
      <c r="R2235" s="98">
        <f>'Activity data'!N657*'Emission factors'!$B$37*'Emission factors'!$C$37</f>
        <v>169533.25312064451</v>
      </c>
      <c r="S2235" s="98">
        <f>'Activity data'!O657*'Emission factors'!$B$37*'Emission factors'!$C$37</f>
        <v>183616.13018299217</v>
      </c>
      <c r="T2235" s="98">
        <f>'Activity data'!P657*'Emission factors'!$B$37*'Emission factors'!$C$37</f>
        <v>190496.61269180378</v>
      </c>
      <c r="U2235" s="98">
        <f>'Activity data'!Q657*'Emission factors'!$B$37*'Emission factors'!$C$37</f>
        <v>128537.77347339326</v>
      </c>
    </row>
    <row r="2236" spans="1:21" x14ac:dyDescent="0.25">
      <c r="A2236" s="92" t="s">
        <v>11</v>
      </c>
      <c r="B2236" s="92" t="s">
        <v>12</v>
      </c>
      <c r="C2236" s="92" t="s">
        <v>32</v>
      </c>
      <c r="D2236" s="92" t="s">
        <v>32</v>
      </c>
      <c r="E2236" s="92" t="s">
        <v>41</v>
      </c>
      <c r="F2236" s="92" t="s">
        <v>34</v>
      </c>
      <c r="G2236" s="92" t="s">
        <v>97</v>
      </c>
      <c r="H2236" s="92" t="s">
        <v>16</v>
      </c>
      <c r="I2236" s="89" t="s">
        <v>191</v>
      </c>
      <c r="L2236" s="98">
        <f>'Activity data'!H658*'Emission factors'!$B$37*'Emission factors'!$C$37</f>
        <v>0</v>
      </c>
      <c r="M2236" s="98">
        <f>'Activity data'!I658*'Emission factors'!$B$37*'Emission factors'!$C$37</f>
        <v>0</v>
      </c>
      <c r="N2236" s="98">
        <f>'Activity data'!J658*'Emission factors'!$B$37*'Emission factors'!$C$37</f>
        <v>0</v>
      </c>
      <c r="O2236" s="98">
        <f>'Activity data'!K658*'Emission factors'!$B$37*'Emission factors'!$C$37</f>
        <v>0</v>
      </c>
      <c r="P2236" s="98">
        <f>'Activity data'!L658*'Emission factors'!$B$37*'Emission factors'!$C$37</f>
        <v>0</v>
      </c>
      <c r="Q2236" s="98">
        <f>'Activity data'!M658*'Emission factors'!$B$37*'Emission factors'!$C$37</f>
        <v>0</v>
      </c>
      <c r="R2236" s="98">
        <f>'Activity data'!N658*'Emission factors'!$B$37*'Emission factors'!$C$37</f>
        <v>0</v>
      </c>
      <c r="S2236" s="98">
        <f>'Activity data'!O658*'Emission factors'!$B$37*'Emission factors'!$C$37</f>
        <v>0</v>
      </c>
      <c r="T2236" s="98">
        <f>'Activity data'!P658*'Emission factors'!$B$37*'Emission factors'!$C$37</f>
        <v>0</v>
      </c>
      <c r="U2236" s="98">
        <f>'Activity data'!Q658*'Emission factors'!$B$37*'Emission factors'!$C$37</f>
        <v>0</v>
      </c>
    </row>
    <row r="2237" spans="1:21" x14ac:dyDescent="0.25">
      <c r="A2237" s="92" t="s">
        <v>11</v>
      </c>
      <c r="B2237" s="92" t="s">
        <v>12</v>
      </c>
      <c r="C2237" s="92" t="s">
        <v>32</v>
      </c>
      <c r="D2237" s="92" t="s">
        <v>32</v>
      </c>
      <c r="E2237" s="92" t="s">
        <v>41</v>
      </c>
      <c r="F2237" s="92" t="s">
        <v>34</v>
      </c>
      <c r="G2237" s="92" t="s">
        <v>97</v>
      </c>
      <c r="H2237" s="92" t="s">
        <v>16</v>
      </c>
      <c r="I2237" s="89" t="s">
        <v>192</v>
      </c>
      <c r="L2237" s="98">
        <f>'Activity data'!H659*'Emission factors'!$B$37*'Emission factors'!$C$37</f>
        <v>9497.1563860182723</v>
      </c>
      <c r="M2237" s="98">
        <f>'Activity data'!I659*'Emission factors'!$B$37*'Emission factors'!$C$37</f>
        <v>10127.987905286305</v>
      </c>
      <c r="N2237" s="98">
        <f>'Activity data'!J659*'Emission factors'!$B$37*'Emission factors'!$C$37</f>
        <v>10719.322689763279</v>
      </c>
      <c r="O2237" s="98">
        <f>'Activity data'!K659*'Emission factors'!$B$37*'Emission factors'!$C$37</f>
        <v>11792.833450662716</v>
      </c>
      <c r="P2237" s="98">
        <f>'Activity data'!L659*'Emission factors'!$B$37*'Emission factors'!$C$37</f>
        <v>13403.926752053752</v>
      </c>
      <c r="Q2237" s="98">
        <f>'Activity data'!M659*'Emission factors'!$B$37*'Emission factors'!$C$37</f>
        <v>14278.194627612605</v>
      </c>
      <c r="R2237" s="98">
        <f>'Activity data'!N659*'Emission factors'!$B$37*'Emission factors'!$C$37</f>
        <v>15470.246551081607</v>
      </c>
      <c r="S2237" s="98">
        <f>'Activity data'!O659*'Emission factors'!$B$37*'Emission factors'!$C$37</f>
        <v>15648.258599849742</v>
      </c>
      <c r="T2237" s="98">
        <f>'Activity data'!P659*'Emission factors'!$B$37*'Emission factors'!$C$37</f>
        <v>16960.415183044835</v>
      </c>
      <c r="U2237" s="98">
        <f>'Activity data'!Q659*'Emission factors'!$B$37*'Emission factors'!$C$37</f>
        <v>17244.279119145387</v>
      </c>
    </row>
    <row r="2238" spans="1:21" x14ac:dyDescent="0.25">
      <c r="A2238" s="92" t="s">
        <v>11</v>
      </c>
      <c r="B2238" s="92" t="s">
        <v>12</v>
      </c>
      <c r="C2238" s="92" t="s">
        <v>32</v>
      </c>
      <c r="D2238" s="92" t="s">
        <v>32</v>
      </c>
      <c r="E2238" s="92" t="s">
        <v>41</v>
      </c>
      <c r="F2238" s="92" t="s">
        <v>34</v>
      </c>
      <c r="G2238" s="92" t="s">
        <v>97</v>
      </c>
      <c r="H2238" s="92" t="s">
        <v>16</v>
      </c>
      <c r="I2238" s="89" t="s">
        <v>206</v>
      </c>
      <c r="L2238" s="98">
        <f>'Activity data'!H660*'Emission factors'!$B$37*'Emission factors'!$C$37</f>
        <v>99440.668305701023</v>
      </c>
      <c r="M2238" s="98">
        <f>'Activity data'!I660*'Emission factors'!$B$37*'Emission factors'!$C$37</f>
        <v>102726.64904880541</v>
      </c>
      <c r="N2238" s="98">
        <f>'Activity data'!J660*'Emission factors'!$B$37*'Emission factors'!$C$37</f>
        <v>118117.24227439953</v>
      </c>
      <c r="O2238" s="98">
        <f>'Activity data'!K660*'Emission factors'!$B$37*'Emission factors'!$C$37</f>
        <v>141207.02039713817</v>
      </c>
      <c r="P2238" s="98">
        <f>'Activity data'!L660*'Emission factors'!$B$37*'Emission factors'!$C$37</f>
        <v>166402.73691722995</v>
      </c>
      <c r="Q2238" s="98">
        <f>'Activity data'!M660*'Emission factors'!$B$37*'Emission factors'!$C$37</f>
        <v>183096.55841090865</v>
      </c>
      <c r="R2238" s="98">
        <f>'Activity data'!N660*'Emission factors'!$B$37*'Emission factors'!$C$37</f>
        <v>195514.67035048039</v>
      </c>
      <c r="S2238" s="98">
        <f>'Activity data'!O660*'Emission factors'!$B$37*'Emission factors'!$C$37</f>
        <v>207896.47254568624</v>
      </c>
      <c r="T2238" s="98">
        <f>'Activity data'!P660*'Emission factors'!$B$37*'Emission factors'!$C$37</f>
        <v>221735.20475403999</v>
      </c>
      <c r="U2238" s="98">
        <f>'Activity data'!Q660*'Emission factors'!$B$37*'Emission factors'!$C$37</f>
        <v>216380.97361987547</v>
      </c>
    </row>
    <row r="2239" spans="1:21" x14ac:dyDescent="0.25">
      <c r="A2239" s="92" t="s">
        <v>11</v>
      </c>
      <c r="B2239" s="92" t="s">
        <v>12</v>
      </c>
      <c r="C2239" s="92" t="s">
        <v>32</v>
      </c>
      <c r="D2239" s="92" t="s">
        <v>32</v>
      </c>
      <c r="E2239" s="92" t="s">
        <v>41</v>
      </c>
      <c r="F2239" s="92" t="s">
        <v>34</v>
      </c>
      <c r="G2239" s="92" t="s">
        <v>97</v>
      </c>
      <c r="H2239" s="92" t="s">
        <v>16</v>
      </c>
      <c r="I2239" s="89" t="s">
        <v>220</v>
      </c>
      <c r="L2239" s="98">
        <f>'Activity data'!H661*'Emission factors'!$B$37*'Emission factors'!$C$37</f>
        <v>0</v>
      </c>
      <c r="M2239" s="98">
        <f>'Activity data'!I661*'Emission factors'!$B$37*'Emission factors'!$C$37</f>
        <v>0</v>
      </c>
      <c r="N2239" s="98">
        <f>'Activity data'!J661*'Emission factors'!$B$37*'Emission factors'!$C$37</f>
        <v>0</v>
      </c>
      <c r="O2239" s="98">
        <f>'Activity data'!K661*'Emission factors'!$B$37*'Emission factors'!$C$37</f>
        <v>0</v>
      </c>
      <c r="P2239" s="98">
        <f>'Activity data'!L661*'Emission factors'!$B$37*'Emission factors'!$C$37</f>
        <v>0</v>
      </c>
      <c r="Q2239" s="98">
        <f>'Activity data'!M661*'Emission factors'!$B$37*'Emission factors'!$C$37</f>
        <v>0</v>
      </c>
      <c r="R2239" s="98">
        <f>'Activity data'!N661*'Emission factors'!$B$37*'Emission factors'!$C$37</f>
        <v>0</v>
      </c>
      <c r="S2239" s="98">
        <f>'Activity data'!O661*'Emission factors'!$B$37*'Emission factors'!$C$37</f>
        <v>0</v>
      </c>
      <c r="T2239" s="98">
        <f>'Activity data'!P661*'Emission factors'!$B$37*'Emission factors'!$C$37</f>
        <v>0</v>
      </c>
      <c r="U2239" s="98">
        <f>'Activity data'!Q661*'Emission factors'!$B$37*'Emission factors'!$C$37</f>
        <v>0</v>
      </c>
    </row>
    <row r="2240" spans="1:21" x14ac:dyDescent="0.25">
      <c r="A2240" s="92" t="s">
        <v>11</v>
      </c>
      <c r="B2240" s="92" t="s">
        <v>12</v>
      </c>
      <c r="C2240" s="92" t="s">
        <v>32</v>
      </c>
      <c r="D2240" s="92" t="s">
        <v>32</v>
      </c>
      <c r="E2240" s="92" t="s">
        <v>41</v>
      </c>
      <c r="F2240" s="92" t="s">
        <v>34</v>
      </c>
      <c r="G2240" s="92" t="s">
        <v>97</v>
      </c>
      <c r="H2240" s="92" t="s">
        <v>16</v>
      </c>
      <c r="I2240" s="89" t="s">
        <v>193</v>
      </c>
      <c r="L2240" s="98">
        <f>'Activity data'!H662*'Emission factors'!$B$37*'Emission factors'!$C$37</f>
        <v>0</v>
      </c>
      <c r="M2240" s="98">
        <f>'Activity data'!I662*'Emission factors'!$B$37*'Emission factors'!$C$37</f>
        <v>0</v>
      </c>
      <c r="N2240" s="98">
        <f>'Activity data'!J662*'Emission factors'!$B$37*'Emission factors'!$C$37</f>
        <v>0</v>
      </c>
      <c r="O2240" s="98">
        <f>'Activity data'!K662*'Emission factors'!$B$37*'Emission factors'!$C$37</f>
        <v>0</v>
      </c>
      <c r="P2240" s="98">
        <f>'Activity data'!L662*'Emission factors'!$B$37*'Emission factors'!$C$37</f>
        <v>0</v>
      </c>
      <c r="Q2240" s="98">
        <f>'Activity data'!M662*'Emission factors'!$B$37*'Emission factors'!$C$37</f>
        <v>0</v>
      </c>
      <c r="R2240" s="98">
        <f>'Activity data'!N662*'Emission factors'!$B$37*'Emission factors'!$C$37</f>
        <v>0</v>
      </c>
      <c r="S2240" s="98">
        <f>'Activity data'!O662*'Emission factors'!$B$37*'Emission factors'!$C$37</f>
        <v>0</v>
      </c>
      <c r="T2240" s="98">
        <f>'Activity data'!P662*'Emission factors'!$B$37*'Emission factors'!$C$37</f>
        <v>0</v>
      </c>
      <c r="U2240" s="98">
        <f>'Activity data'!Q662*'Emission factors'!$B$37*'Emission factors'!$C$37</f>
        <v>0</v>
      </c>
    </row>
    <row r="2241" spans="1:21" x14ac:dyDescent="0.25">
      <c r="A2241" s="92" t="s">
        <v>11</v>
      </c>
      <c r="B2241" s="92" t="s">
        <v>12</v>
      </c>
      <c r="C2241" s="92" t="s">
        <v>32</v>
      </c>
      <c r="D2241" s="92" t="s">
        <v>32</v>
      </c>
      <c r="E2241" s="92" t="s">
        <v>41</v>
      </c>
      <c r="F2241" s="92" t="s">
        <v>34</v>
      </c>
      <c r="G2241" s="92" t="s">
        <v>97</v>
      </c>
      <c r="H2241" s="92" t="s">
        <v>16</v>
      </c>
      <c r="I2241" s="89" t="s">
        <v>259</v>
      </c>
      <c r="L2241" s="98">
        <f>'Activity data'!H663*'Emission factors'!$B$37*'Emission factors'!$C$37</f>
        <v>0</v>
      </c>
      <c r="M2241" s="98">
        <f>'Activity data'!I663*'Emission factors'!$B$37*'Emission factors'!$C$37</f>
        <v>0</v>
      </c>
      <c r="N2241" s="98">
        <f>'Activity data'!J663*'Emission factors'!$B$37*'Emission factors'!$C$37</f>
        <v>0</v>
      </c>
      <c r="O2241" s="98">
        <f>'Activity data'!K663*'Emission factors'!$B$37*'Emission factors'!$C$37</f>
        <v>0</v>
      </c>
      <c r="P2241" s="98">
        <f>'Activity data'!L663*'Emission factors'!$B$37*'Emission factors'!$C$37</f>
        <v>0</v>
      </c>
      <c r="Q2241" s="98">
        <f>'Activity data'!M663*'Emission factors'!$B$37*'Emission factors'!$C$37</f>
        <v>0</v>
      </c>
      <c r="R2241" s="98">
        <f>'Activity data'!N663*'Emission factors'!$B$37*'Emission factors'!$C$37</f>
        <v>0</v>
      </c>
      <c r="S2241" s="98">
        <f>'Activity data'!O663*'Emission factors'!$B$37*'Emission factors'!$C$37</f>
        <v>0</v>
      </c>
      <c r="T2241" s="98">
        <f>'Activity data'!P663*'Emission factors'!$B$37*'Emission factors'!$C$37</f>
        <v>0</v>
      </c>
      <c r="U2241" s="98">
        <f>'Activity data'!Q663*'Emission factors'!$B$37*'Emission factors'!$C$37</f>
        <v>0</v>
      </c>
    </row>
    <row r="2242" spans="1:21" x14ac:dyDescent="0.25">
      <c r="A2242" s="92" t="s">
        <v>11</v>
      </c>
      <c r="B2242" s="92" t="s">
        <v>12</v>
      </c>
      <c r="C2242" s="92" t="s">
        <v>32</v>
      </c>
      <c r="D2242" s="92" t="s">
        <v>32</v>
      </c>
      <c r="E2242" s="92" t="s">
        <v>41</v>
      </c>
      <c r="F2242" s="92" t="s">
        <v>34</v>
      </c>
      <c r="G2242" s="92" t="s">
        <v>97</v>
      </c>
      <c r="H2242" s="92" t="s">
        <v>16</v>
      </c>
      <c r="I2242" s="89" t="s">
        <v>223</v>
      </c>
      <c r="L2242" s="98">
        <f>'Activity data'!H664*'Emission factors'!$B$37*'Emission factors'!$C$37</f>
        <v>0</v>
      </c>
      <c r="M2242" s="98">
        <f>'Activity data'!I664*'Emission factors'!$B$37*'Emission factors'!$C$37</f>
        <v>0</v>
      </c>
      <c r="N2242" s="98">
        <f>'Activity data'!J664*'Emission factors'!$B$37*'Emission factors'!$C$37</f>
        <v>0</v>
      </c>
      <c r="O2242" s="98">
        <f>'Activity data'!K664*'Emission factors'!$B$37*'Emission factors'!$C$37</f>
        <v>0</v>
      </c>
      <c r="P2242" s="98">
        <f>'Activity data'!L664*'Emission factors'!$B$37*'Emission factors'!$C$37</f>
        <v>0</v>
      </c>
      <c r="Q2242" s="98">
        <f>'Activity data'!M664*'Emission factors'!$B$37*'Emission factors'!$C$37</f>
        <v>0</v>
      </c>
      <c r="R2242" s="98">
        <f>'Activity data'!N664*'Emission factors'!$B$37*'Emission factors'!$C$37</f>
        <v>0</v>
      </c>
      <c r="S2242" s="98">
        <f>'Activity data'!O664*'Emission factors'!$B$37*'Emission factors'!$C$37</f>
        <v>0</v>
      </c>
      <c r="T2242" s="98">
        <f>'Activity data'!P664*'Emission factors'!$B$37*'Emission factors'!$C$37</f>
        <v>0</v>
      </c>
      <c r="U2242" s="98">
        <f>'Activity data'!Q664*'Emission factors'!$B$37*'Emission factors'!$C$37</f>
        <v>0</v>
      </c>
    </row>
    <row r="2243" spans="1:21" x14ac:dyDescent="0.25">
      <c r="A2243" s="92" t="s">
        <v>11</v>
      </c>
      <c r="B2243" s="92" t="s">
        <v>12</v>
      </c>
      <c r="C2243" s="92" t="s">
        <v>32</v>
      </c>
      <c r="D2243" s="92" t="s">
        <v>32</v>
      </c>
      <c r="E2243" s="92" t="s">
        <v>41</v>
      </c>
      <c r="F2243" s="92" t="s">
        <v>34</v>
      </c>
      <c r="G2243" s="92" t="s">
        <v>97</v>
      </c>
      <c r="H2243" s="92" t="s">
        <v>16</v>
      </c>
      <c r="I2243" s="89" t="s">
        <v>221</v>
      </c>
      <c r="L2243" s="98">
        <f>'Activity data'!H665*'Emission factors'!$B$37*'Emission factors'!$C$37</f>
        <v>61328.432997288983</v>
      </c>
      <c r="M2243" s="98">
        <f>'Activity data'!I665*'Emission factors'!$B$37*'Emission factors'!$C$37</f>
        <v>67020.335709646402</v>
      </c>
      <c r="N2243" s="98">
        <f>'Activity data'!J665*'Emission factors'!$B$37*'Emission factors'!$C$37</f>
        <v>70684.554119390217</v>
      </c>
      <c r="O2243" s="98">
        <f>'Activity data'!K665*'Emission factors'!$B$37*'Emission factors'!$C$37</f>
        <v>64799.132289822381</v>
      </c>
      <c r="P2243" s="98">
        <f>'Activity data'!L665*'Emission factors'!$B$37*'Emission factors'!$C$37</f>
        <v>57893.94979413534</v>
      </c>
      <c r="Q2243" s="98">
        <f>'Activity data'!M665*'Emission factors'!$B$37*'Emission factors'!$C$37</f>
        <v>44192.43308119844</v>
      </c>
      <c r="R2243" s="98">
        <f>'Activity data'!N665*'Emission factors'!$B$37*'Emission factors'!$C$37</f>
        <v>45244.372494289935</v>
      </c>
      <c r="S2243" s="98">
        <f>'Activity data'!O665*'Emission factors'!$B$37*'Emission factors'!$C$37</f>
        <v>51521.896869249227</v>
      </c>
      <c r="T2243" s="98">
        <f>'Activity data'!P665*'Emission factors'!$B$37*'Emission factors'!$C$37</f>
        <v>60030.319853833113</v>
      </c>
      <c r="U2243" s="98">
        <f>'Activity data'!Q665*'Emission factors'!$B$37*'Emission factors'!$C$37</f>
        <v>66453.487174528156</v>
      </c>
    </row>
    <row r="2244" spans="1:21" x14ac:dyDescent="0.25">
      <c r="A2244" s="92" t="s">
        <v>11</v>
      </c>
      <c r="B2244" s="92" t="s">
        <v>12</v>
      </c>
      <c r="C2244" s="92" t="s">
        <v>32</v>
      </c>
      <c r="D2244" s="92" t="s">
        <v>32</v>
      </c>
      <c r="E2244" s="92" t="s">
        <v>41</v>
      </c>
      <c r="F2244" s="92" t="s">
        <v>34</v>
      </c>
      <c r="G2244" s="92" t="s">
        <v>97</v>
      </c>
      <c r="H2244" s="92" t="s">
        <v>16</v>
      </c>
      <c r="I2244" s="89" t="s">
        <v>222</v>
      </c>
      <c r="L2244" s="98">
        <f>'Activity data'!H666*'Emission factors'!$B$37*'Emission factors'!$C$37</f>
        <v>0</v>
      </c>
      <c r="M2244" s="98">
        <f>'Activity data'!I666*'Emission factors'!$B$37*'Emission factors'!$C$37</f>
        <v>0</v>
      </c>
      <c r="N2244" s="98">
        <f>'Activity data'!J666*'Emission factors'!$B$37*'Emission factors'!$C$37</f>
        <v>0</v>
      </c>
      <c r="O2244" s="98">
        <f>'Activity data'!K666*'Emission factors'!$B$37*'Emission factors'!$C$37</f>
        <v>0</v>
      </c>
      <c r="P2244" s="98">
        <f>'Activity data'!L666*'Emission factors'!$B$37*'Emission factors'!$C$37</f>
        <v>0</v>
      </c>
      <c r="Q2244" s="98">
        <f>'Activity data'!M666*'Emission factors'!$B$37*'Emission factors'!$C$37</f>
        <v>0</v>
      </c>
      <c r="R2244" s="98">
        <f>'Activity data'!N666*'Emission factors'!$B$37*'Emission factors'!$C$37</f>
        <v>0</v>
      </c>
      <c r="S2244" s="98">
        <f>'Activity data'!O666*'Emission factors'!$B$37*'Emission factors'!$C$37</f>
        <v>0</v>
      </c>
      <c r="T2244" s="98">
        <f>'Activity data'!P666*'Emission factors'!$B$37*'Emission factors'!$C$37</f>
        <v>0</v>
      </c>
      <c r="U2244" s="98">
        <f>'Activity data'!Q666*'Emission factors'!$B$37*'Emission factors'!$C$37</f>
        <v>0</v>
      </c>
    </row>
    <row r="2245" spans="1:21" x14ac:dyDescent="0.25">
      <c r="A2245" s="92" t="s">
        <v>11</v>
      </c>
      <c r="B2245" s="92" t="s">
        <v>12</v>
      </c>
      <c r="C2245" s="92" t="s">
        <v>32</v>
      </c>
      <c r="D2245" s="92" t="s">
        <v>32</v>
      </c>
      <c r="E2245" s="92" t="s">
        <v>41</v>
      </c>
      <c r="F2245" s="92" t="s">
        <v>34</v>
      </c>
      <c r="G2245" s="92" t="s">
        <v>97</v>
      </c>
      <c r="H2245" s="92" t="s">
        <v>16</v>
      </c>
      <c r="I2245" s="89" t="s">
        <v>201</v>
      </c>
      <c r="L2245" s="98">
        <f>'Activity data'!H667*'Emission factors'!$B$37*'Emission factors'!$C$37</f>
        <v>80164.274290313828</v>
      </c>
      <c r="M2245" s="98">
        <f>'Activity data'!I667*'Emission factors'!$B$37*'Emission factors'!$C$37</f>
        <v>91885.156397245562</v>
      </c>
      <c r="N2245" s="98">
        <f>'Activity data'!J667*'Emission factors'!$B$37*'Emission factors'!$C$37</f>
        <v>105798.11139761856</v>
      </c>
      <c r="O2245" s="98">
        <f>'Activity data'!K667*'Emission factors'!$B$37*'Emission factors'!$C$37</f>
        <v>114930.78847849602</v>
      </c>
      <c r="P2245" s="98">
        <f>'Activity data'!L667*'Emission factors'!$B$37*'Emission factors'!$C$37</f>
        <v>122140.67189626618</v>
      </c>
      <c r="Q2245" s="98">
        <f>'Activity data'!M667*'Emission factors'!$B$37*'Emission factors'!$C$37</f>
        <v>128484.79526376547</v>
      </c>
      <c r="R2245" s="98">
        <f>'Activity data'!N667*'Emission factors'!$B$37*'Emission factors'!$C$37</f>
        <v>145721.41993029148</v>
      </c>
      <c r="S2245" s="98">
        <f>'Activity data'!O667*'Emission factors'!$B$37*'Emission factors'!$C$37</f>
        <v>162298.36959127453</v>
      </c>
      <c r="T2245" s="98">
        <f>'Activity data'!P667*'Emission factors'!$B$37*'Emission factors'!$C$37</f>
        <v>173786.77939008709</v>
      </c>
      <c r="U2245" s="98">
        <f>'Activity data'!Q667*'Emission factors'!$B$37*'Emission factors'!$C$37</f>
        <v>180192.60532593017</v>
      </c>
    </row>
    <row r="2246" spans="1:21" x14ac:dyDescent="0.25">
      <c r="A2246" s="92" t="s">
        <v>11</v>
      </c>
      <c r="B2246" s="92" t="s">
        <v>12</v>
      </c>
      <c r="C2246" s="92" t="s">
        <v>32</v>
      </c>
      <c r="D2246" s="92" t="s">
        <v>32</v>
      </c>
      <c r="E2246" s="92" t="s">
        <v>41</v>
      </c>
      <c r="F2246" s="92" t="s">
        <v>34</v>
      </c>
      <c r="G2246" s="92" t="s">
        <v>97</v>
      </c>
      <c r="H2246" s="92" t="s">
        <v>16</v>
      </c>
      <c r="I2246" s="89" t="s">
        <v>207</v>
      </c>
      <c r="L2246" s="98">
        <f>'Activity data'!H668*'Emission factors'!$B$37*'Emission factors'!$C$37</f>
        <v>56973.108791224062</v>
      </c>
      <c r="M2246" s="98">
        <f>'Activity data'!I668*'Emission factors'!$B$37*'Emission factors'!$C$37</f>
        <v>63381.918618792522</v>
      </c>
      <c r="N2246" s="98">
        <f>'Activity data'!J668*'Emission factors'!$B$37*'Emission factors'!$C$37</f>
        <v>75163.909723919816</v>
      </c>
      <c r="O2246" s="98">
        <f>'Activity data'!K668*'Emission factors'!$B$37*'Emission factors'!$C$37</f>
        <v>85583.603378714863</v>
      </c>
      <c r="P2246" s="98">
        <f>'Activity data'!L668*'Emission factors'!$B$37*'Emission factors'!$C$37</f>
        <v>101733.49399823343</v>
      </c>
      <c r="Q2246" s="98">
        <f>'Activity data'!M668*'Emission factors'!$B$37*'Emission factors'!$C$37</f>
        <v>108052.8014910521</v>
      </c>
      <c r="R2246" s="98">
        <f>'Activity data'!N668*'Emission factors'!$B$37*'Emission factors'!$C$37</f>
        <v>114482.02190214275</v>
      </c>
      <c r="S2246" s="98">
        <f>'Activity data'!O668*'Emission factors'!$B$37*'Emission factors'!$C$37</f>
        <v>122132.97850355174</v>
      </c>
      <c r="T2246" s="98">
        <f>'Activity data'!P668*'Emission factors'!$B$37*'Emission factors'!$C$37</f>
        <v>130259.68910769568</v>
      </c>
      <c r="U2246" s="98">
        <f>'Activity data'!Q668*'Emission factors'!$B$37*'Emission factors'!$C$37</f>
        <v>129617.76656340348</v>
      </c>
    </row>
    <row r="2247" spans="1:21" x14ac:dyDescent="0.25">
      <c r="A2247" s="92" t="s">
        <v>11</v>
      </c>
      <c r="B2247" s="92" t="s">
        <v>12</v>
      </c>
      <c r="C2247" s="92" t="s">
        <v>32</v>
      </c>
      <c r="D2247" s="92" t="s">
        <v>32</v>
      </c>
      <c r="E2247" s="92" t="s">
        <v>41</v>
      </c>
      <c r="F2247" s="92" t="s">
        <v>34</v>
      </c>
      <c r="G2247" s="92" t="s">
        <v>97</v>
      </c>
      <c r="H2247" s="92" t="s">
        <v>16</v>
      </c>
      <c r="I2247" s="89" t="s">
        <v>218</v>
      </c>
      <c r="L2247" s="98">
        <f>'Activity data'!H669*'Emission factors'!$B$37*'Emission factors'!$C$37</f>
        <v>0</v>
      </c>
      <c r="M2247" s="98">
        <f>'Activity data'!I669*'Emission factors'!$B$37*'Emission factors'!$C$37</f>
        <v>0</v>
      </c>
      <c r="N2247" s="98">
        <f>'Activity data'!J669*'Emission factors'!$B$37*'Emission factors'!$C$37</f>
        <v>0</v>
      </c>
      <c r="O2247" s="98">
        <f>'Activity data'!K669*'Emission factors'!$B$37*'Emission factors'!$C$37</f>
        <v>0</v>
      </c>
      <c r="P2247" s="98">
        <f>'Activity data'!L669*'Emission factors'!$B$37*'Emission factors'!$C$37</f>
        <v>0</v>
      </c>
      <c r="Q2247" s="98">
        <f>'Activity data'!M669*'Emission factors'!$B$37*'Emission factors'!$C$37</f>
        <v>0</v>
      </c>
      <c r="R2247" s="98">
        <f>'Activity data'!N669*'Emission factors'!$B$37*'Emission factors'!$C$37</f>
        <v>0</v>
      </c>
      <c r="S2247" s="98">
        <f>'Activity data'!O669*'Emission factors'!$B$37*'Emission factors'!$C$37</f>
        <v>0</v>
      </c>
      <c r="T2247" s="98">
        <f>'Activity data'!P669*'Emission factors'!$B$37*'Emission factors'!$C$37</f>
        <v>0</v>
      </c>
      <c r="U2247" s="98">
        <f>'Activity data'!Q669*'Emission factors'!$B$37*'Emission factors'!$C$37</f>
        <v>0</v>
      </c>
    </row>
    <row r="2248" spans="1:21" x14ac:dyDescent="0.25">
      <c r="A2248" s="92" t="s">
        <v>11</v>
      </c>
      <c r="B2248" s="92" t="s">
        <v>12</v>
      </c>
      <c r="C2248" s="92" t="s">
        <v>32</v>
      </c>
      <c r="D2248" s="92" t="s">
        <v>32</v>
      </c>
      <c r="E2248" s="92" t="s">
        <v>41</v>
      </c>
      <c r="F2248" s="92" t="s">
        <v>34</v>
      </c>
      <c r="G2248" s="92" t="s">
        <v>97</v>
      </c>
      <c r="H2248" s="92" t="s">
        <v>16</v>
      </c>
      <c r="I2248" s="89" t="s">
        <v>194</v>
      </c>
      <c r="L2248" s="98">
        <f>'Activity data'!H670*'Emission factors'!$B$37*'Emission factors'!$C$37</f>
        <v>0</v>
      </c>
      <c r="M2248" s="98">
        <f>'Activity data'!I670*'Emission factors'!$B$37*'Emission factors'!$C$37</f>
        <v>0</v>
      </c>
      <c r="N2248" s="98">
        <f>'Activity data'!J670*'Emission factors'!$B$37*'Emission factors'!$C$37</f>
        <v>0</v>
      </c>
      <c r="O2248" s="98">
        <f>'Activity data'!K670*'Emission factors'!$B$37*'Emission factors'!$C$37</f>
        <v>0</v>
      </c>
      <c r="P2248" s="98">
        <f>'Activity data'!L670*'Emission factors'!$B$37*'Emission factors'!$C$37</f>
        <v>0</v>
      </c>
      <c r="Q2248" s="98">
        <f>'Activity data'!M670*'Emission factors'!$B$37*'Emission factors'!$C$37</f>
        <v>0</v>
      </c>
      <c r="R2248" s="98">
        <f>'Activity data'!N670*'Emission factors'!$B$37*'Emission factors'!$C$37</f>
        <v>0</v>
      </c>
      <c r="S2248" s="98">
        <f>'Activity data'!O670*'Emission factors'!$B$37*'Emission factors'!$C$37</f>
        <v>0</v>
      </c>
      <c r="T2248" s="98">
        <f>'Activity data'!P670*'Emission factors'!$B$37*'Emission factors'!$C$37</f>
        <v>0</v>
      </c>
      <c r="U2248" s="98">
        <f>'Activity data'!Q670*'Emission factors'!$B$37*'Emission factors'!$C$37</f>
        <v>0</v>
      </c>
    </row>
    <row r="2249" spans="1:21" x14ac:dyDescent="0.25">
      <c r="A2249" s="92" t="s">
        <v>11</v>
      </c>
      <c r="B2249" s="92" t="s">
        <v>12</v>
      </c>
      <c r="C2249" s="92" t="s">
        <v>32</v>
      </c>
      <c r="D2249" s="92" t="s">
        <v>32</v>
      </c>
      <c r="E2249" s="92" t="s">
        <v>41</v>
      </c>
      <c r="F2249" s="92" t="s">
        <v>34</v>
      </c>
      <c r="G2249" s="92" t="s">
        <v>97</v>
      </c>
      <c r="H2249" s="92" t="s">
        <v>16</v>
      </c>
      <c r="I2249" s="92" t="s">
        <v>195</v>
      </c>
      <c r="L2249" s="98">
        <f>'Activity data'!H671*'Emission factors'!$B$37*'Emission factors'!$C$37</f>
        <v>0</v>
      </c>
      <c r="M2249" s="98">
        <f>'Activity data'!I671*'Emission factors'!$B$37*'Emission factors'!$C$37</f>
        <v>0</v>
      </c>
      <c r="N2249" s="98">
        <f>'Activity data'!J671*'Emission factors'!$B$37*'Emission factors'!$C$37</f>
        <v>0</v>
      </c>
      <c r="O2249" s="98">
        <f>'Activity data'!K671*'Emission factors'!$B$37*'Emission factors'!$C$37</f>
        <v>0</v>
      </c>
      <c r="P2249" s="98">
        <f>'Activity data'!L671*'Emission factors'!$B$37*'Emission factors'!$C$37</f>
        <v>0</v>
      </c>
      <c r="Q2249" s="98">
        <f>'Activity data'!M671*'Emission factors'!$B$37*'Emission factors'!$C$37</f>
        <v>0</v>
      </c>
      <c r="R2249" s="98">
        <f>'Activity data'!N671*'Emission factors'!$B$37*'Emission factors'!$C$37</f>
        <v>0</v>
      </c>
      <c r="S2249" s="98">
        <f>'Activity data'!O671*'Emission factors'!$B$37*'Emission factors'!$C$37</f>
        <v>0</v>
      </c>
      <c r="T2249" s="98">
        <f>'Activity data'!P671*'Emission factors'!$B$37*'Emission factors'!$C$37</f>
        <v>0</v>
      </c>
      <c r="U2249" s="98">
        <f>'Activity data'!Q671*'Emission factors'!$B$37*'Emission factors'!$C$37</f>
        <v>0</v>
      </c>
    </row>
    <row r="2250" spans="1:21" x14ac:dyDescent="0.25">
      <c r="A2250" s="92" t="s">
        <v>11</v>
      </c>
      <c r="B2250" s="92" t="s">
        <v>12</v>
      </c>
      <c r="C2250" s="92" t="s">
        <v>32</v>
      </c>
      <c r="D2250" s="92" t="s">
        <v>32</v>
      </c>
      <c r="E2250" s="92" t="s">
        <v>41</v>
      </c>
      <c r="F2250" s="92" t="s">
        <v>34</v>
      </c>
      <c r="G2250" s="92" t="s">
        <v>97</v>
      </c>
      <c r="H2250" s="92" t="s">
        <v>16</v>
      </c>
      <c r="I2250" s="89" t="s">
        <v>209</v>
      </c>
      <c r="L2250" s="98">
        <f>'Activity data'!H672*'Emission factors'!$B$37*'Emission factors'!$C$37</f>
        <v>54848.385281071962</v>
      </c>
      <c r="M2250" s="98">
        <f>'Activity data'!I672*'Emission factors'!$B$37*'Emission factors'!$C$37</f>
        <v>59298.203897617364</v>
      </c>
      <c r="N2250" s="98">
        <f>'Activity data'!J672*'Emission factors'!$B$37*'Emission factors'!$C$37</f>
        <v>64784.884179245128</v>
      </c>
      <c r="O2250" s="98">
        <f>'Activity data'!K672*'Emission factors'!$B$37*'Emission factors'!$C$37</f>
        <v>70495.867276410674</v>
      </c>
      <c r="P2250" s="98">
        <f>'Activity data'!L672*'Emission factors'!$B$37*'Emission factors'!$C$37</f>
        <v>76194.59767900352</v>
      </c>
      <c r="Q2250" s="98">
        <f>'Activity data'!M672*'Emission factors'!$B$37*'Emission factors'!$C$37</f>
        <v>79973.681630453881</v>
      </c>
      <c r="R2250" s="98">
        <f>'Activity data'!N672*'Emission factors'!$B$37*'Emission factors'!$C$37</f>
        <v>85638.171555920781</v>
      </c>
      <c r="S2250" s="98">
        <f>'Activity data'!O672*'Emission factors'!$B$37*'Emission factors'!$C$37</f>
        <v>96003.092617367744</v>
      </c>
      <c r="T2250" s="98">
        <f>'Activity data'!P672*'Emission factors'!$B$37*'Emission factors'!$C$37</f>
        <v>110669.17415441795</v>
      </c>
      <c r="U2250" s="98">
        <f>'Activity data'!Q672*'Emission factors'!$B$37*'Emission factors'!$C$37</f>
        <v>117507.44952719081</v>
      </c>
    </row>
    <row r="2251" spans="1:21" x14ac:dyDescent="0.25">
      <c r="A2251" s="92" t="s">
        <v>11</v>
      </c>
      <c r="B2251" s="92" t="s">
        <v>12</v>
      </c>
      <c r="C2251" s="92" t="s">
        <v>32</v>
      </c>
      <c r="D2251" s="92" t="s">
        <v>32</v>
      </c>
      <c r="E2251" s="92" t="s">
        <v>41</v>
      </c>
      <c r="F2251" s="92" t="s">
        <v>34</v>
      </c>
      <c r="G2251" s="92" t="s">
        <v>97</v>
      </c>
      <c r="H2251" s="92" t="s">
        <v>16</v>
      </c>
      <c r="I2251" s="89" t="s">
        <v>208</v>
      </c>
      <c r="L2251" s="98">
        <f>'Activity data'!H673*'Emission factors'!$B$37*'Emission factors'!$C$37</f>
        <v>151968.84340352126</v>
      </c>
      <c r="M2251" s="98">
        <f>'Activity data'!I673*'Emission factors'!$B$37*'Emission factors'!$C$37</f>
        <v>155568.16091033097</v>
      </c>
      <c r="N2251" s="98">
        <f>'Activity data'!J673*'Emission factors'!$B$37*'Emission factors'!$C$37</f>
        <v>163743.45239102311</v>
      </c>
      <c r="O2251" s="98">
        <f>'Activity data'!K673*'Emission factors'!$B$37*'Emission factors'!$C$37</f>
        <v>180618.48390378803</v>
      </c>
      <c r="P2251" s="98">
        <f>'Activity data'!L673*'Emission factors'!$B$37*'Emission factors'!$C$37</f>
        <v>194338.63402795731</v>
      </c>
      <c r="Q2251" s="98">
        <f>'Activity data'!M673*'Emission factors'!$B$37*'Emission factors'!$C$37</f>
        <v>205425.80460039509</v>
      </c>
      <c r="R2251" s="98">
        <f>'Activity data'!N673*'Emission factors'!$B$37*'Emission factors'!$C$37</f>
        <v>225965.35742923341</v>
      </c>
      <c r="S2251" s="98">
        <f>'Activity data'!O673*'Emission factors'!$B$37*'Emission factors'!$C$37</f>
        <v>255476.90996516639</v>
      </c>
      <c r="T2251" s="98">
        <f>'Activity data'!P673*'Emission factors'!$B$37*'Emission factors'!$C$37</f>
        <v>288787.36857836775</v>
      </c>
      <c r="U2251" s="98">
        <f>'Activity data'!Q673*'Emission factors'!$B$37*'Emission factors'!$C$37</f>
        <v>292950.95614843362</v>
      </c>
    </row>
    <row r="2252" spans="1:21" x14ac:dyDescent="0.25">
      <c r="A2252" s="92" t="s">
        <v>11</v>
      </c>
      <c r="B2252" s="92" t="s">
        <v>12</v>
      </c>
      <c r="C2252" s="92" t="s">
        <v>32</v>
      </c>
      <c r="D2252" s="92" t="s">
        <v>32</v>
      </c>
      <c r="E2252" s="92" t="s">
        <v>41</v>
      </c>
      <c r="F2252" s="92" t="s">
        <v>34</v>
      </c>
      <c r="G2252" s="92" t="s">
        <v>97</v>
      </c>
      <c r="H2252" s="92" t="s">
        <v>16</v>
      </c>
      <c r="I2252" s="89" t="s">
        <v>226</v>
      </c>
      <c r="L2252" s="98">
        <f>'Activity data'!H674*'Emission factors'!$B$37*'Emission factors'!$C$37</f>
        <v>0</v>
      </c>
      <c r="M2252" s="98">
        <f>'Activity data'!I674*'Emission factors'!$B$37*'Emission factors'!$C$37</f>
        <v>0</v>
      </c>
      <c r="N2252" s="98">
        <f>'Activity data'!J674*'Emission factors'!$B$37*'Emission factors'!$C$37</f>
        <v>0</v>
      </c>
      <c r="O2252" s="98">
        <f>'Activity data'!K674*'Emission factors'!$B$37*'Emission factors'!$C$37</f>
        <v>0</v>
      </c>
      <c r="P2252" s="98">
        <f>'Activity data'!L674*'Emission factors'!$B$37*'Emission factors'!$C$37</f>
        <v>0</v>
      </c>
      <c r="Q2252" s="98">
        <f>'Activity data'!M674*'Emission factors'!$B$37*'Emission factors'!$C$37</f>
        <v>0</v>
      </c>
      <c r="R2252" s="98">
        <f>'Activity data'!N674*'Emission factors'!$B$37*'Emission factors'!$C$37</f>
        <v>0</v>
      </c>
      <c r="S2252" s="98">
        <f>'Activity data'!O674*'Emission factors'!$B$37*'Emission factors'!$C$37</f>
        <v>0</v>
      </c>
      <c r="T2252" s="98">
        <f>'Activity data'!P674*'Emission factors'!$B$37*'Emission factors'!$C$37</f>
        <v>0</v>
      </c>
      <c r="U2252" s="98">
        <f>'Activity data'!Q674*'Emission factors'!$B$37*'Emission factors'!$C$37</f>
        <v>0</v>
      </c>
    </row>
    <row r="2253" spans="1:21" x14ac:dyDescent="0.25">
      <c r="A2253" s="92" t="s">
        <v>11</v>
      </c>
      <c r="B2253" s="92" t="s">
        <v>12</v>
      </c>
      <c r="C2253" s="92" t="s">
        <v>32</v>
      </c>
      <c r="D2253" s="92" t="s">
        <v>32</v>
      </c>
      <c r="E2253" s="92" t="s">
        <v>41</v>
      </c>
      <c r="F2253" s="92" t="s">
        <v>34</v>
      </c>
      <c r="G2253" s="92" t="s">
        <v>97</v>
      </c>
      <c r="H2253" s="92" t="s">
        <v>16</v>
      </c>
      <c r="I2253" s="89" t="s">
        <v>196</v>
      </c>
      <c r="L2253" s="98">
        <f>'Activity data'!H675*'Emission factors'!$B$37*'Emission factors'!$C$37</f>
        <v>86520.360827036857</v>
      </c>
      <c r="M2253" s="98">
        <f>'Activity data'!I675*'Emission factors'!$B$37*'Emission factors'!$C$37</f>
        <v>89691.496756233828</v>
      </c>
      <c r="N2253" s="98">
        <f>'Activity data'!J675*'Emission factors'!$B$37*'Emission factors'!$C$37</f>
        <v>104756.10330648217</v>
      </c>
      <c r="O2253" s="98">
        <f>'Activity data'!K675*'Emission factors'!$B$37*'Emission factors'!$C$37</f>
        <v>120341.83350555217</v>
      </c>
      <c r="P2253" s="98">
        <f>'Activity data'!L675*'Emission factors'!$B$37*'Emission factors'!$C$37</f>
        <v>131253.43690391182</v>
      </c>
      <c r="Q2253" s="98">
        <f>'Activity data'!M675*'Emission factors'!$B$37*'Emission factors'!$C$37</f>
        <v>143204.9274242846</v>
      </c>
      <c r="R2253" s="98">
        <f>'Activity data'!N675*'Emission factors'!$B$37*'Emission factors'!$C$37</f>
        <v>153208.96806286229</v>
      </c>
      <c r="S2253" s="98">
        <f>'Activity data'!O675*'Emission factors'!$B$37*'Emission factors'!$C$37</f>
        <v>166994.0580758359</v>
      </c>
      <c r="T2253" s="98">
        <f>'Activity data'!P675*'Emission factors'!$B$37*'Emission factors'!$C$37</f>
        <v>183603.29049061812</v>
      </c>
      <c r="U2253" s="98">
        <f>'Activity data'!Q675*'Emission factors'!$B$37*'Emission factors'!$C$37</f>
        <v>185737.04575091111</v>
      </c>
    </row>
    <row r="2254" spans="1:21" x14ac:dyDescent="0.25">
      <c r="A2254" s="92" t="s">
        <v>11</v>
      </c>
      <c r="B2254" s="92" t="s">
        <v>12</v>
      </c>
      <c r="C2254" s="92" t="s">
        <v>32</v>
      </c>
      <c r="D2254" s="92" t="s">
        <v>32</v>
      </c>
      <c r="E2254" s="92" t="s">
        <v>41</v>
      </c>
      <c r="F2254" s="92" t="s">
        <v>34</v>
      </c>
      <c r="G2254" s="92" t="s">
        <v>97</v>
      </c>
      <c r="H2254" s="92" t="s">
        <v>16</v>
      </c>
      <c r="I2254" s="89" t="s">
        <v>197</v>
      </c>
      <c r="L2254" s="98">
        <f>'Activity data'!H676*'Emission factors'!$B$37*'Emission factors'!$C$37</f>
        <v>79369.161580088024</v>
      </c>
      <c r="M2254" s="98">
        <f>'Activity data'!I676*'Emission factors'!$B$37*'Emission factors'!$C$37</f>
        <v>90517.269348455462</v>
      </c>
      <c r="N2254" s="98">
        <f>'Activity data'!J676*'Emission factors'!$B$37*'Emission factors'!$C$37</f>
        <v>112825.11866946475</v>
      </c>
      <c r="O2254" s="98">
        <f>'Activity data'!K676*'Emission factors'!$B$37*'Emission factors'!$C$37</f>
        <v>126524.8603656254</v>
      </c>
      <c r="P2254" s="98">
        <f>'Activity data'!L676*'Emission factors'!$B$37*'Emission factors'!$C$37</f>
        <v>136698.72855087346</v>
      </c>
      <c r="Q2254" s="98">
        <f>'Activity data'!M676*'Emission factors'!$B$37*'Emission factors'!$C$37</f>
        <v>147561.34546829227</v>
      </c>
      <c r="R2254" s="98">
        <f>'Activity data'!N676*'Emission factors'!$B$37*'Emission factors'!$C$37</f>
        <v>165744.94237810725</v>
      </c>
      <c r="S2254" s="98">
        <f>'Activity data'!O676*'Emission factors'!$B$37*'Emission factors'!$C$37</f>
        <v>178179.9933781095</v>
      </c>
      <c r="T2254" s="98">
        <f>'Activity data'!P676*'Emission factors'!$B$37*'Emission factors'!$C$37</f>
        <v>182826.33943864898</v>
      </c>
      <c r="U2254" s="98">
        <f>'Activity data'!Q676*'Emission factors'!$B$37*'Emission factors'!$C$37</f>
        <v>178329.76610043389</v>
      </c>
    </row>
    <row r="2255" spans="1:21" x14ac:dyDescent="0.25">
      <c r="A2255" s="92" t="s">
        <v>11</v>
      </c>
      <c r="B2255" s="92" t="s">
        <v>12</v>
      </c>
      <c r="C2255" s="92" t="s">
        <v>32</v>
      </c>
      <c r="D2255" s="92" t="s">
        <v>32</v>
      </c>
      <c r="E2255" s="92" t="s">
        <v>41</v>
      </c>
      <c r="F2255" s="92" t="s">
        <v>34</v>
      </c>
      <c r="G2255" s="92" t="s">
        <v>97</v>
      </c>
      <c r="H2255" s="92" t="s">
        <v>16</v>
      </c>
      <c r="I2255" s="89" t="s">
        <v>229</v>
      </c>
      <c r="L2255" s="98">
        <f>'Activity data'!H677*'Emission factors'!$B$37*'Emission factors'!$C$37</f>
        <v>0</v>
      </c>
      <c r="M2255" s="98">
        <f>'Activity data'!I677*'Emission factors'!$B$37*'Emission factors'!$C$37</f>
        <v>0</v>
      </c>
      <c r="N2255" s="98">
        <f>'Activity data'!J677*'Emission factors'!$B$37*'Emission factors'!$C$37</f>
        <v>0</v>
      </c>
      <c r="O2255" s="98">
        <f>'Activity data'!K677*'Emission factors'!$B$37*'Emission factors'!$C$37</f>
        <v>0</v>
      </c>
      <c r="P2255" s="98">
        <f>'Activity data'!L677*'Emission factors'!$B$37*'Emission factors'!$C$37</f>
        <v>0</v>
      </c>
      <c r="Q2255" s="98">
        <f>'Activity data'!M677*'Emission factors'!$B$37*'Emission factors'!$C$37</f>
        <v>0</v>
      </c>
      <c r="R2255" s="98">
        <f>'Activity data'!N677*'Emission factors'!$B$37*'Emission factors'!$C$37</f>
        <v>0</v>
      </c>
      <c r="S2255" s="98">
        <f>'Activity data'!O677*'Emission factors'!$B$37*'Emission factors'!$C$37</f>
        <v>0</v>
      </c>
      <c r="T2255" s="98">
        <f>'Activity data'!P677*'Emission factors'!$B$37*'Emission factors'!$C$37</f>
        <v>0</v>
      </c>
      <c r="U2255" s="98">
        <f>'Activity data'!Q677*'Emission factors'!$B$37*'Emission factors'!$C$37</f>
        <v>0</v>
      </c>
    </row>
    <row r="2256" spans="1:21" x14ac:dyDescent="0.25">
      <c r="A2256" s="92" t="s">
        <v>11</v>
      </c>
      <c r="B2256" s="92" t="s">
        <v>12</v>
      </c>
      <c r="C2256" s="92" t="s">
        <v>32</v>
      </c>
      <c r="D2256" s="92" t="s">
        <v>32</v>
      </c>
      <c r="E2256" s="92" t="s">
        <v>41</v>
      </c>
      <c r="F2256" s="92" t="s">
        <v>34</v>
      </c>
      <c r="G2256" s="92" t="s">
        <v>97</v>
      </c>
      <c r="H2256" s="92" t="s">
        <v>16</v>
      </c>
      <c r="I2256" s="89" t="s">
        <v>198</v>
      </c>
      <c r="L2256" s="98">
        <f>'Activity data'!H678*'Emission factors'!$B$37*'Emission factors'!$C$37</f>
        <v>0</v>
      </c>
      <c r="M2256" s="98">
        <f>'Activity data'!I678*'Emission factors'!$B$37*'Emission factors'!$C$37</f>
        <v>0</v>
      </c>
      <c r="N2256" s="98">
        <f>'Activity data'!J678*'Emission factors'!$B$37*'Emission factors'!$C$37</f>
        <v>0</v>
      </c>
      <c r="O2256" s="98">
        <f>'Activity data'!K678*'Emission factors'!$B$37*'Emission factors'!$C$37</f>
        <v>0</v>
      </c>
      <c r="P2256" s="98">
        <f>'Activity data'!L678*'Emission factors'!$B$37*'Emission factors'!$C$37</f>
        <v>0</v>
      </c>
      <c r="Q2256" s="98">
        <f>'Activity data'!M678*'Emission factors'!$B$37*'Emission factors'!$C$37</f>
        <v>0</v>
      </c>
      <c r="R2256" s="98">
        <f>'Activity data'!N678*'Emission factors'!$B$37*'Emission factors'!$C$37</f>
        <v>0</v>
      </c>
      <c r="S2256" s="98">
        <f>'Activity data'!O678*'Emission factors'!$B$37*'Emission factors'!$C$37</f>
        <v>0</v>
      </c>
      <c r="T2256" s="98">
        <f>'Activity data'!P678*'Emission factors'!$B$37*'Emission factors'!$C$37</f>
        <v>0</v>
      </c>
      <c r="U2256" s="98">
        <f>'Activity data'!Q678*'Emission factors'!$B$37*'Emission factors'!$C$37</f>
        <v>0</v>
      </c>
    </row>
    <row r="2257" spans="1:21" x14ac:dyDescent="0.25">
      <c r="A2257" s="92" t="s">
        <v>11</v>
      </c>
      <c r="B2257" s="92" t="s">
        <v>12</v>
      </c>
      <c r="C2257" s="92" t="s">
        <v>32</v>
      </c>
      <c r="D2257" s="92" t="s">
        <v>32</v>
      </c>
      <c r="E2257" s="92" t="s">
        <v>41</v>
      </c>
      <c r="F2257" s="92" t="s">
        <v>34</v>
      </c>
      <c r="G2257" s="92" t="s">
        <v>97</v>
      </c>
      <c r="H2257" s="92" t="s">
        <v>16</v>
      </c>
      <c r="I2257" s="89" t="s">
        <v>231</v>
      </c>
      <c r="L2257" s="98">
        <f>'Activity data'!H679*'Emission factors'!$B$37*'Emission factors'!$C$37</f>
        <v>0</v>
      </c>
      <c r="M2257" s="98">
        <f>'Activity data'!I679*'Emission factors'!$B$37*'Emission factors'!$C$37</f>
        <v>0</v>
      </c>
      <c r="N2257" s="98">
        <f>'Activity data'!J679*'Emission factors'!$B$37*'Emission factors'!$C$37</f>
        <v>0</v>
      </c>
      <c r="O2257" s="98">
        <f>'Activity data'!K679*'Emission factors'!$B$37*'Emission factors'!$C$37</f>
        <v>0</v>
      </c>
      <c r="P2257" s="98">
        <f>'Activity data'!L679*'Emission factors'!$B$37*'Emission factors'!$C$37</f>
        <v>0</v>
      </c>
      <c r="Q2257" s="98">
        <f>'Activity data'!M679*'Emission factors'!$B$37*'Emission factors'!$C$37</f>
        <v>0</v>
      </c>
      <c r="R2257" s="98">
        <f>'Activity data'!N679*'Emission factors'!$B$37*'Emission factors'!$C$37</f>
        <v>0</v>
      </c>
      <c r="S2257" s="98">
        <f>'Activity data'!O679*'Emission factors'!$B$37*'Emission factors'!$C$37</f>
        <v>0</v>
      </c>
      <c r="T2257" s="98">
        <f>'Activity data'!P679*'Emission factors'!$B$37*'Emission factors'!$C$37</f>
        <v>0</v>
      </c>
      <c r="U2257" s="98">
        <f>'Activity data'!Q679*'Emission factors'!$B$37*'Emission factors'!$C$37</f>
        <v>0</v>
      </c>
    </row>
    <row r="2258" spans="1:21" x14ac:dyDescent="0.25">
      <c r="A2258" s="92" t="s">
        <v>11</v>
      </c>
      <c r="B2258" s="92" t="s">
        <v>12</v>
      </c>
      <c r="C2258" s="92" t="s">
        <v>32</v>
      </c>
      <c r="D2258" s="92" t="s">
        <v>32</v>
      </c>
      <c r="E2258" s="92" t="s">
        <v>41</v>
      </c>
      <c r="F2258" s="92" t="s">
        <v>34</v>
      </c>
      <c r="G2258" s="92" t="s">
        <v>97</v>
      </c>
      <c r="H2258" s="92" t="s">
        <v>16</v>
      </c>
      <c r="I2258" s="89" t="s">
        <v>230</v>
      </c>
      <c r="L2258" s="98">
        <f>'Activity data'!H680*'Emission factors'!$B$37*'Emission factors'!$C$37</f>
        <v>0</v>
      </c>
      <c r="M2258" s="98">
        <f>'Activity data'!I680*'Emission factors'!$B$37*'Emission factors'!$C$37</f>
        <v>0</v>
      </c>
      <c r="N2258" s="98">
        <f>'Activity data'!J680*'Emission factors'!$B$37*'Emission factors'!$C$37</f>
        <v>0</v>
      </c>
      <c r="O2258" s="98">
        <f>'Activity data'!K680*'Emission factors'!$B$37*'Emission factors'!$C$37</f>
        <v>0</v>
      </c>
      <c r="P2258" s="98">
        <f>'Activity data'!L680*'Emission factors'!$B$37*'Emission factors'!$C$37</f>
        <v>0</v>
      </c>
      <c r="Q2258" s="98">
        <f>'Activity data'!M680*'Emission factors'!$B$37*'Emission factors'!$C$37</f>
        <v>0</v>
      </c>
      <c r="R2258" s="98">
        <f>'Activity data'!N680*'Emission factors'!$B$37*'Emission factors'!$C$37</f>
        <v>0</v>
      </c>
      <c r="S2258" s="98">
        <f>'Activity data'!O680*'Emission factors'!$B$37*'Emission factors'!$C$37</f>
        <v>0</v>
      </c>
      <c r="T2258" s="98">
        <f>'Activity data'!P680*'Emission factors'!$B$37*'Emission factors'!$C$37</f>
        <v>0</v>
      </c>
      <c r="U2258" s="98">
        <f>'Activity data'!Q680*'Emission factors'!$B$37*'Emission factors'!$C$37</f>
        <v>0</v>
      </c>
    </row>
    <row r="2259" spans="1:21" x14ac:dyDescent="0.25">
      <c r="A2259" s="92" t="s">
        <v>11</v>
      </c>
      <c r="B2259" s="92" t="s">
        <v>12</v>
      </c>
      <c r="C2259" s="92" t="s">
        <v>32</v>
      </c>
      <c r="D2259" s="92" t="s">
        <v>32</v>
      </c>
      <c r="E2259" s="92" t="s">
        <v>41</v>
      </c>
      <c r="F2259" s="92" t="s">
        <v>34</v>
      </c>
      <c r="G2259" s="92" t="s">
        <v>97</v>
      </c>
      <c r="H2259" s="92" t="s">
        <v>16</v>
      </c>
      <c r="I2259" s="88" t="s">
        <v>232</v>
      </c>
      <c r="L2259" s="98">
        <f>'Activity data'!H681*'Emission factors'!$B$37*'Emission factors'!$C$37</f>
        <v>98147.090757319675</v>
      </c>
      <c r="M2259" s="98">
        <f>'Activity data'!I681*'Emission factors'!$B$37*'Emission factors'!$C$37</f>
        <v>107091.61456262515</v>
      </c>
      <c r="N2259" s="98">
        <f>'Activity data'!J681*'Emission factors'!$B$37*'Emission factors'!$C$37</f>
        <v>124112.44745665694</v>
      </c>
      <c r="O2259" s="98">
        <f>'Activity data'!K681*'Emission factors'!$B$37*'Emission factors'!$C$37</f>
        <v>137316.6504760783</v>
      </c>
      <c r="P2259" s="98">
        <f>'Activity data'!L681*'Emission factors'!$B$37*'Emission factors'!$C$37</f>
        <v>156045.66594124091</v>
      </c>
      <c r="Q2259" s="98">
        <f>'Activity data'!M681*'Emission factors'!$B$37*'Emission factors'!$C$37</f>
        <v>168980.13216744311</v>
      </c>
      <c r="R2259" s="98">
        <f>'Activity data'!N681*'Emission factors'!$B$37*'Emission factors'!$C$37</f>
        <v>175167.01877445041</v>
      </c>
      <c r="S2259" s="98">
        <f>'Activity data'!O681*'Emission factors'!$B$37*'Emission factors'!$C$37</f>
        <v>181310.00609938893</v>
      </c>
      <c r="T2259" s="98">
        <f>'Activity data'!P681*'Emission factors'!$B$37*'Emission factors'!$C$37</f>
        <v>205191.29985701226</v>
      </c>
      <c r="U2259" s="98">
        <f>'Activity data'!Q681*'Emission factors'!$B$37*'Emission factors'!$C$37</f>
        <v>203822.04979197704</v>
      </c>
    </row>
    <row r="2260" spans="1:21" x14ac:dyDescent="0.25">
      <c r="A2260" s="92" t="s">
        <v>11</v>
      </c>
      <c r="B2260" s="92" t="s">
        <v>12</v>
      </c>
      <c r="C2260" s="92" t="s">
        <v>32</v>
      </c>
      <c r="D2260" s="92" t="s">
        <v>32</v>
      </c>
      <c r="E2260" s="92" t="s">
        <v>41</v>
      </c>
      <c r="F2260" s="92" t="s">
        <v>34</v>
      </c>
      <c r="G2260" s="92" t="s">
        <v>97</v>
      </c>
      <c r="H2260" s="92" t="s">
        <v>16</v>
      </c>
      <c r="I2260" s="89" t="s">
        <v>225</v>
      </c>
      <c r="L2260" s="98">
        <f>'Activity data'!H682*'Emission factors'!$B$37*'Emission factors'!$C$37</f>
        <v>0</v>
      </c>
      <c r="M2260" s="98">
        <f>'Activity data'!I682*'Emission factors'!$B$37*'Emission factors'!$C$37</f>
        <v>0</v>
      </c>
      <c r="N2260" s="98">
        <f>'Activity data'!J682*'Emission factors'!$B$37*'Emission factors'!$C$37</f>
        <v>0</v>
      </c>
      <c r="O2260" s="98">
        <f>'Activity data'!K682*'Emission factors'!$B$37*'Emission factors'!$C$37</f>
        <v>0</v>
      </c>
      <c r="P2260" s="98">
        <f>'Activity data'!L682*'Emission factors'!$B$37*'Emission factors'!$C$37</f>
        <v>0</v>
      </c>
      <c r="Q2260" s="98">
        <f>'Activity data'!M682*'Emission factors'!$B$37*'Emission factors'!$C$37</f>
        <v>0</v>
      </c>
      <c r="R2260" s="98">
        <f>'Activity data'!N682*'Emission factors'!$B$37*'Emission factors'!$C$37</f>
        <v>0</v>
      </c>
      <c r="S2260" s="98">
        <f>'Activity data'!O682*'Emission factors'!$B$37*'Emission factors'!$C$37</f>
        <v>0</v>
      </c>
      <c r="T2260" s="98">
        <f>'Activity data'!P682*'Emission factors'!$B$37*'Emission factors'!$C$37</f>
        <v>0</v>
      </c>
      <c r="U2260" s="98">
        <f>'Activity data'!Q682*'Emission factors'!$B$37*'Emission factors'!$C$37</f>
        <v>0</v>
      </c>
    </row>
    <row r="2261" spans="1:21" x14ac:dyDescent="0.25">
      <c r="A2261" s="92" t="s">
        <v>11</v>
      </c>
      <c r="B2261" s="92" t="s">
        <v>12</v>
      </c>
      <c r="C2261" s="92" t="s">
        <v>32</v>
      </c>
      <c r="D2261" s="92" t="s">
        <v>32</v>
      </c>
      <c r="E2261" s="92" t="s">
        <v>41</v>
      </c>
      <c r="F2261" s="92" t="s">
        <v>34</v>
      </c>
      <c r="G2261" s="92" t="s">
        <v>97</v>
      </c>
      <c r="H2261" s="92" t="s">
        <v>16</v>
      </c>
      <c r="I2261" s="89" t="s">
        <v>205</v>
      </c>
      <c r="L2261" s="98">
        <f>'Activity data'!H683*'Emission factors'!$B$37*'Emission factors'!$C$37</f>
        <v>54787.458936790114</v>
      </c>
      <c r="M2261" s="98">
        <f>'Activity data'!I683*'Emission factors'!$B$37*'Emission factors'!$C$37</f>
        <v>58366.478144183471</v>
      </c>
      <c r="N2261" s="98">
        <f>'Activity data'!J683*'Emission factors'!$B$37*'Emission factors'!$C$37</f>
        <v>63422.974853849839</v>
      </c>
      <c r="O2261" s="98">
        <f>'Activity data'!K683*'Emission factors'!$B$37*'Emission factors'!$C$37</f>
        <v>65526.207113492361</v>
      </c>
      <c r="P2261" s="98">
        <f>'Activity data'!L683*'Emission factors'!$B$37*'Emission factors'!$C$37</f>
        <v>71807.579739128138</v>
      </c>
      <c r="Q2261" s="98">
        <f>'Activity data'!M683*'Emission factors'!$B$37*'Emission factors'!$C$37</f>
        <v>72046.978211075257</v>
      </c>
      <c r="R2261" s="98">
        <f>'Activity data'!N683*'Emission factors'!$B$37*'Emission factors'!$C$37</f>
        <v>75262.567501744343</v>
      </c>
      <c r="S2261" s="98">
        <f>'Activity data'!O683*'Emission factors'!$B$37*'Emission factors'!$C$37</f>
        <v>80517.453326288654</v>
      </c>
      <c r="T2261" s="98">
        <f>'Activity data'!P683*'Emission factors'!$B$37*'Emission factors'!$C$37</f>
        <v>85361.777243110773</v>
      </c>
      <c r="U2261" s="98">
        <f>'Activity data'!Q683*'Emission factors'!$B$37*'Emission factors'!$C$37</f>
        <v>84512.745838741699</v>
      </c>
    </row>
    <row r="2262" spans="1:21" x14ac:dyDescent="0.25">
      <c r="A2262" s="92" t="s">
        <v>11</v>
      </c>
      <c r="B2262" s="92" t="s">
        <v>12</v>
      </c>
      <c r="C2262" s="92" t="s">
        <v>32</v>
      </c>
      <c r="D2262" s="92" t="s">
        <v>32</v>
      </c>
      <c r="E2262" s="92" t="s">
        <v>41</v>
      </c>
      <c r="F2262" s="92" t="s">
        <v>34</v>
      </c>
      <c r="G2262" s="92" t="s">
        <v>97</v>
      </c>
      <c r="H2262" s="92" t="s">
        <v>16</v>
      </c>
      <c r="I2262" s="89" t="s">
        <v>204</v>
      </c>
      <c r="L2262" s="98">
        <f>'Activity data'!H684*'Emission factors'!$B$37*'Emission factors'!$C$37</f>
        <v>29342.273480997446</v>
      </c>
      <c r="M2262" s="98">
        <f>'Activity data'!I684*'Emission factors'!$B$37*'Emission factors'!$C$37</f>
        <v>31869.230312427877</v>
      </c>
      <c r="N2262" s="98">
        <f>'Activity data'!J684*'Emission factors'!$B$37*'Emission factors'!$C$37</f>
        <v>36031.911892769356</v>
      </c>
      <c r="O2262" s="98">
        <f>'Activity data'!K684*'Emission factors'!$B$37*'Emission factors'!$C$37</f>
        <v>38088.84674629262</v>
      </c>
      <c r="P2262" s="98">
        <f>'Activity data'!L684*'Emission factors'!$B$37*'Emission factors'!$C$37</f>
        <v>40846.387800283941</v>
      </c>
      <c r="Q2262" s="98">
        <f>'Activity data'!M684*'Emission factors'!$B$37*'Emission factors'!$C$37</f>
        <v>43096.083484049108</v>
      </c>
      <c r="R2262" s="98">
        <f>'Activity data'!N684*'Emission factors'!$B$37*'Emission factors'!$C$37</f>
        <v>47846.119039065161</v>
      </c>
      <c r="S2262" s="98">
        <f>'Activity data'!O684*'Emission factors'!$B$37*'Emission factors'!$C$37</f>
        <v>53425.289191424185</v>
      </c>
      <c r="T2262" s="98">
        <f>'Activity data'!P684*'Emission factors'!$B$37*'Emission factors'!$C$37</f>
        <v>59453.585120634416</v>
      </c>
      <c r="U2262" s="98">
        <f>'Activity data'!Q684*'Emission factors'!$B$37*'Emission factors'!$C$37</f>
        <v>61122.895860554621</v>
      </c>
    </row>
    <row r="2263" spans="1:21" x14ac:dyDescent="0.25">
      <c r="A2263" s="92" t="s">
        <v>11</v>
      </c>
      <c r="B2263" s="92" t="s">
        <v>12</v>
      </c>
      <c r="C2263" s="92" t="s">
        <v>32</v>
      </c>
      <c r="D2263" s="92" t="s">
        <v>32</v>
      </c>
      <c r="E2263" s="92" t="s">
        <v>41</v>
      </c>
      <c r="F2263" s="92" t="s">
        <v>34</v>
      </c>
      <c r="G2263" s="92" t="s">
        <v>97</v>
      </c>
      <c r="H2263" s="92" t="s">
        <v>16</v>
      </c>
      <c r="I2263" s="89" t="s">
        <v>228</v>
      </c>
      <c r="L2263" s="98">
        <f>'Activity data'!H685*'Emission factors'!$B$37*'Emission factors'!$C$37</f>
        <v>0</v>
      </c>
      <c r="M2263" s="98">
        <f>'Activity data'!I685*'Emission factors'!$B$37*'Emission factors'!$C$37</f>
        <v>0</v>
      </c>
      <c r="N2263" s="98">
        <f>'Activity data'!J685*'Emission factors'!$B$37*'Emission factors'!$C$37</f>
        <v>0</v>
      </c>
      <c r="O2263" s="98">
        <f>'Activity data'!K685*'Emission factors'!$B$37*'Emission factors'!$C$37</f>
        <v>0</v>
      </c>
      <c r="P2263" s="98">
        <f>'Activity data'!L685*'Emission factors'!$B$37*'Emission factors'!$C$37</f>
        <v>0</v>
      </c>
      <c r="Q2263" s="98">
        <f>'Activity data'!M685*'Emission factors'!$B$37*'Emission factors'!$C$37</f>
        <v>0</v>
      </c>
      <c r="R2263" s="98">
        <f>'Activity data'!N685*'Emission factors'!$B$37*'Emission factors'!$C$37</f>
        <v>0</v>
      </c>
      <c r="S2263" s="98">
        <f>'Activity data'!O685*'Emission factors'!$B$37*'Emission factors'!$C$37</f>
        <v>0</v>
      </c>
      <c r="T2263" s="98">
        <f>'Activity data'!P685*'Emission factors'!$B$37*'Emission factors'!$C$37</f>
        <v>0</v>
      </c>
      <c r="U2263" s="98">
        <f>'Activity data'!Q685*'Emission factors'!$B$37*'Emission factors'!$C$37</f>
        <v>0</v>
      </c>
    </row>
    <row r="2264" spans="1:21" x14ac:dyDescent="0.25">
      <c r="A2264" s="92" t="s">
        <v>11</v>
      </c>
      <c r="B2264" s="92" t="s">
        <v>12</v>
      </c>
      <c r="C2264" s="92" t="s">
        <v>32</v>
      </c>
      <c r="D2264" s="92" t="s">
        <v>32</v>
      </c>
      <c r="E2264" s="92" t="s">
        <v>41</v>
      </c>
      <c r="F2264" s="92" t="s">
        <v>34</v>
      </c>
      <c r="G2264" s="92" t="s">
        <v>97</v>
      </c>
      <c r="H2264" s="92" t="s">
        <v>16</v>
      </c>
      <c r="I2264" s="89" t="s">
        <v>202</v>
      </c>
      <c r="L2264" s="98">
        <f>'Activity data'!H686*'Emission factors'!$B$37*'Emission factors'!$C$37</f>
        <v>82606.264170607843</v>
      </c>
      <c r="M2264" s="98">
        <f>'Activity data'!I686*'Emission factors'!$B$37*'Emission factors'!$C$37</f>
        <v>87461.289709563935</v>
      </c>
      <c r="N2264" s="98">
        <f>'Activity data'!J686*'Emission factors'!$B$37*'Emission factors'!$C$37</f>
        <v>101852.43704027208</v>
      </c>
      <c r="O2264" s="98">
        <f>'Activity data'!K686*'Emission factors'!$B$37*'Emission factors'!$C$37</f>
        <v>119046.77366746735</v>
      </c>
      <c r="P2264" s="98">
        <f>'Activity data'!L686*'Emission factors'!$B$37*'Emission factors'!$C$37</f>
        <v>131501.98295246274</v>
      </c>
      <c r="Q2264" s="98">
        <f>'Activity data'!M686*'Emission factors'!$B$37*'Emission factors'!$C$37</f>
        <v>140847.93591312415</v>
      </c>
      <c r="R2264" s="98">
        <f>'Activity data'!N686*'Emission factors'!$B$37*'Emission factors'!$C$37</f>
        <v>154292.13090104479</v>
      </c>
      <c r="S2264" s="98">
        <f>'Activity data'!O686*'Emission factors'!$B$37*'Emission factors'!$C$37</f>
        <v>180331.10418454613</v>
      </c>
      <c r="T2264" s="98">
        <f>'Activity data'!P686*'Emission factors'!$B$37*'Emission factors'!$C$37</f>
        <v>181109.38144067678</v>
      </c>
      <c r="U2264" s="98">
        <f>'Activity data'!Q686*'Emission factors'!$B$37*'Emission factors'!$C$37</f>
        <v>169695.75561990176</v>
      </c>
    </row>
    <row r="2265" spans="1:21" x14ac:dyDescent="0.25">
      <c r="A2265" s="92" t="s">
        <v>11</v>
      </c>
      <c r="B2265" s="92" t="s">
        <v>12</v>
      </c>
      <c r="C2265" s="92" t="s">
        <v>32</v>
      </c>
      <c r="D2265" s="92" t="s">
        <v>32</v>
      </c>
      <c r="E2265" s="92" t="s">
        <v>41</v>
      </c>
      <c r="F2265" s="92" t="s">
        <v>34</v>
      </c>
      <c r="G2265" s="92" t="s">
        <v>97</v>
      </c>
      <c r="H2265" s="92" t="s">
        <v>16</v>
      </c>
      <c r="I2265" s="89" t="s">
        <v>190</v>
      </c>
      <c r="L2265" s="98">
        <f>'Activity data'!H687*'Emission factors'!$B$37*'Emission factors'!$C$37</f>
        <v>0</v>
      </c>
      <c r="M2265" s="98">
        <f>'Activity data'!I687*'Emission factors'!$B$37*'Emission factors'!$C$37</f>
        <v>0</v>
      </c>
      <c r="N2265" s="98">
        <f>'Activity data'!J687*'Emission factors'!$B$37*'Emission factors'!$C$37</f>
        <v>0</v>
      </c>
      <c r="O2265" s="98">
        <f>'Activity data'!K687*'Emission factors'!$B$37*'Emission factors'!$C$37</f>
        <v>0</v>
      </c>
      <c r="P2265" s="98">
        <f>'Activity data'!L687*'Emission factors'!$B$37*'Emission factors'!$C$37</f>
        <v>0</v>
      </c>
      <c r="Q2265" s="98">
        <f>'Activity data'!M687*'Emission factors'!$B$37*'Emission factors'!$C$37</f>
        <v>0</v>
      </c>
      <c r="R2265" s="98">
        <f>'Activity data'!N687*'Emission factors'!$B$37*'Emission factors'!$C$37</f>
        <v>0</v>
      </c>
      <c r="S2265" s="98">
        <f>'Activity data'!O687*'Emission factors'!$B$37*'Emission factors'!$C$37</f>
        <v>0</v>
      </c>
      <c r="T2265" s="98">
        <f>'Activity data'!P687*'Emission factors'!$B$37*'Emission factors'!$C$37</f>
        <v>0</v>
      </c>
      <c r="U2265" s="98">
        <f>'Activity data'!Q687*'Emission factors'!$B$37*'Emission factors'!$C$37</f>
        <v>0</v>
      </c>
    </row>
    <row r="2266" spans="1:21" x14ac:dyDescent="0.25">
      <c r="A2266" s="92" t="s">
        <v>11</v>
      </c>
      <c r="B2266" s="92" t="s">
        <v>12</v>
      </c>
      <c r="C2266" s="92" t="s">
        <v>32</v>
      </c>
      <c r="D2266" s="92" t="s">
        <v>32</v>
      </c>
      <c r="E2266" s="92" t="s">
        <v>41</v>
      </c>
      <c r="F2266" s="92" t="s">
        <v>34</v>
      </c>
      <c r="G2266" s="92" t="s">
        <v>97</v>
      </c>
      <c r="H2266" s="92" t="s">
        <v>16</v>
      </c>
      <c r="I2266" s="89" t="s">
        <v>210</v>
      </c>
      <c r="L2266" s="98">
        <f>'Activity data'!H688*'Emission factors'!$B$37*'Emission factors'!$C$37</f>
        <v>0</v>
      </c>
      <c r="M2266" s="98">
        <f>'Activity data'!I688*'Emission factors'!$B$37*'Emission factors'!$C$37</f>
        <v>0</v>
      </c>
      <c r="N2266" s="98">
        <f>'Activity data'!J688*'Emission factors'!$B$37*'Emission factors'!$C$37</f>
        <v>0</v>
      </c>
      <c r="O2266" s="98">
        <f>'Activity data'!K688*'Emission factors'!$B$37*'Emission factors'!$C$37</f>
        <v>0</v>
      </c>
      <c r="P2266" s="98">
        <f>'Activity data'!L688*'Emission factors'!$B$37*'Emission factors'!$C$37</f>
        <v>0</v>
      </c>
      <c r="Q2266" s="98">
        <f>'Activity data'!M688*'Emission factors'!$B$37*'Emission factors'!$C$37</f>
        <v>0</v>
      </c>
      <c r="R2266" s="98">
        <f>'Activity data'!N688*'Emission factors'!$B$37*'Emission factors'!$C$37</f>
        <v>0</v>
      </c>
      <c r="S2266" s="98">
        <f>'Activity data'!O688*'Emission factors'!$B$37*'Emission factors'!$C$37</f>
        <v>0</v>
      </c>
      <c r="T2266" s="98">
        <f>'Activity data'!P688*'Emission factors'!$B$37*'Emission factors'!$C$37</f>
        <v>0</v>
      </c>
      <c r="U2266" s="98">
        <f>'Activity data'!Q688*'Emission factors'!$B$37*'Emission factors'!$C$37</f>
        <v>0</v>
      </c>
    </row>
    <row r="2267" spans="1:21" x14ac:dyDescent="0.25">
      <c r="A2267" s="92" t="s">
        <v>11</v>
      </c>
      <c r="B2267" s="92" t="s">
        <v>12</v>
      </c>
      <c r="C2267" s="92" t="s">
        <v>32</v>
      </c>
      <c r="D2267" s="92" t="s">
        <v>32</v>
      </c>
      <c r="E2267" s="92" t="s">
        <v>41</v>
      </c>
      <c r="F2267" s="92" t="s">
        <v>34</v>
      </c>
      <c r="G2267" s="92" t="s">
        <v>97</v>
      </c>
      <c r="H2267" s="92" t="s">
        <v>16</v>
      </c>
      <c r="I2267" s="89" t="s">
        <v>199</v>
      </c>
      <c r="L2267" s="98">
        <f>'Activity data'!H689*'Emission factors'!$B$37*'Emission factors'!$C$37</f>
        <v>241439.92688208798</v>
      </c>
      <c r="M2267" s="98">
        <f>'Activity data'!I689*'Emission factors'!$B$37*'Emission factors'!$C$37</f>
        <v>244881.75163896577</v>
      </c>
      <c r="N2267" s="98">
        <f>'Activity data'!J689*'Emission factors'!$B$37*'Emission factors'!$C$37</f>
        <v>265700.81788501993</v>
      </c>
      <c r="O2267" s="98">
        <f>'Activity data'!K689*'Emission factors'!$B$37*'Emission factors'!$C$37</f>
        <v>297459.22197259992</v>
      </c>
      <c r="P2267" s="98">
        <f>'Activity data'!L689*'Emission factors'!$B$37*'Emission factors'!$C$37</f>
        <v>329996.5127396782</v>
      </c>
      <c r="Q2267" s="98">
        <f>'Activity data'!M689*'Emission factors'!$B$37*'Emission factors'!$C$37</f>
        <v>338994.91511581483</v>
      </c>
      <c r="R2267" s="98">
        <f>'Activity data'!N689*'Emission factors'!$B$37*'Emission factors'!$C$37</f>
        <v>353149.47769585141</v>
      </c>
      <c r="S2267" s="98">
        <f>'Activity data'!O689*'Emission factors'!$B$37*'Emission factors'!$C$37</f>
        <v>373702.91019135166</v>
      </c>
      <c r="T2267" s="98">
        <f>'Activity data'!P689*'Emission factors'!$B$37*'Emission factors'!$C$37</f>
        <v>388525.75466601149</v>
      </c>
      <c r="U2267" s="98">
        <f>'Activity data'!Q689*'Emission factors'!$B$37*'Emission factors'!$C$37</f>
        <v>389736.15585334913</v>
      </c>
    </row>
    <row r="2268" spans="1:21" x14ac:dyDescent="0.25">
      <c r="A2268" s="92" t="s">
        <v>11</v>
      </c>
      <c r="B2268" s="92" t="s">
        <v>12</v>
      </c>
      <c r="C2268" s="92" t="s">
        <v>32</v>
      </c>
      <c r="D2268" s="92" t="s">
        <v>32</v>
      </c>
      <c r="E2268" s="92" t="s">
        <v>41</v>
      </c>
      <c r="F2268" s="92" t="s">
        <v>34</v>
      </c>
      <c r="G2268" s="92" t="s">
        <v>97</v>
      </c>
      <c r="H2268" s="92" t="s">
        <v>16</v>
      </c>
      <c r="I2268" s="89" t="s">
        <v>233</v>
      </c>
      <c r="L2268" s="98">
        <f>'Activity data'!H690*'Emission factors'!$B$37*'Emission factors'!$C$37</f>
        <v>0</v>
      </c>
      <c r="M2268" s="98">
        <f>'Activity data'!I690*'Emission factors'!$B$37*'Emission factors'!$C$37</f>
        <v>0</v>
      </c>
      <c r="N2268" s="98">
        <f>'Activity data'!J690*'Emission factors'!$B$37*'Emission factors'!$C$37</f>
        <v>0</v>
      </c>
      <c r="O2268" s="98">
        <f>'Activity data'!K690*'Emission factors'!$B$37*'Emission factors'!$C$37</f>
        <v>0</v>
      </c>
      <c r="P2268" s="98">
        <f>'Activity data'!L690*'Emission factors'!$B$37*'Emission factors'!$C$37</f>
        <v>0</v>
      </c>
      <c r="Q2268" s="98">
        <f>'Activity data'!M690*'Emission factors'!$B$37*'Emission factors'!$C$37</f>
        <v>0</v>
      </c>
      <c r="R2268" s="98">
        <f>'Activity data'!N690*'Emission factors'!$B$37*'Emission factors'!$C$37</f>
        <v>0</v>
      </c>
      <c r="S2268" s="98">
        <f>'Activity data'!O690*'Emission factors'!$B$37*'Emission factors'!$C$37</f>
        <v>0</v>
      </c>
      <c r="T2268" s="98">
        <f>'Activity data'!P690*'Emission factors'!$B$37*'Emission factors'!$C$37</f>
        <v>0</v>
      </c>
      <c r="U2268" s="98">
        <f>'Activity data'!Q690*'Emission factors'!$B$37*'Emission factors'!$C$37</f>
        <v>0</v>
      </c>
    </row>
    <row r="2269" spans="1:21" x14ac:dyDescent="0.25">
      <c r="A2269" s="92" t="s">
        <v>11</v>
      </c>
      <c r="B2269" s="92" t="s">
        <v>12</v>
      </c>
      <c r="C2269" s="92" t="s">
        <v>32</v>
      </c>
      <c r="D2269" s="92" t="s">
        <v>32</v>
      </c>
      <c r="E2269" s="92" t="s">
        <v>41</v>
      </c>
      <c r="F2269" s="92" t="s">
        <v>34</v>
      </c>
      <c r="G2269" s="92" t="s">
        <v>97</v>
      </c>
      <c r="H2269" s="92" t="s">
        <v>16</v>
      </c>
      <c r="I2269" s="89" t="s">
        <v>200</v>
      </c>
      <c r="L2269" s="98">
        <f>'Activity data'!H691*'Emission factors'!$B$37*'Emission factors'!$C$37</f>
        <v>24965.629323749301</v>
      </c>
      <c r="M2269" s="98">
        <f>'Activity data'!I691*'Emission factors'!$B$37*'Emission factors'!$C$37</f>
        <v>25552.903037838929</v>
      </c>
      <c r="N2269" s="98">
        <f>'Activity data'!J691*'Emission factors'!$B$37*'Emission factors'!$C$37</f>
        <v>28124.395272353766</v>
      </c>
      <c r="O2269" s="98">
        <f>'Activity data'!K691*'Emission factors'!$B$37*'Emission factors'!$C$37</f>
        <v>31270.895917740356</v>
      </c>
      <c r="P2269" s="98">
        <f>'Activity data'!L691*'Emission factors'!$B$37*'Emission factors'!$C$37</f>
        <v>33487.523391150222</v>
      </c>
      <c r="Q2269" s="98">
        <f>'Activity data'!M691*'Emission factors'!$B$37*'Emission factors'!$C$37</f>
        <v>35439.771951112052</v>
      </c>
      <c r="R2269" s="98">
        <f>'Activity data'!N691*'Emission factors'!$B$37*'Emission factors'!$C$37</f>
        <v>37310.475300442078</v>
      </c>
      <c r="S2269" s="98">
        <f>'Activity data'!O691*'Emission factors'!$B$37*'Emission factors'!$C$37</f>
        <v>40327.396476154106</v>
      </c>
      <c r="T2269" s="98">
        <f>'Activity data'!P691*'Emission factors'!$B$37*'Emission factors'!$C$37</f>
        <v>42214.620128428789</v>
      </c>
      <c r="U2269" s="98">
        <f>'Activity data'!Q691*'Emission factors'!$B$37*'Emission factors'!$C$37</f>
        <v>41570.947623825392</v>
      </c>
    </row>
    <row r="2270" spans="1:21" x14ac:dyDescent="0.25">
      <c r="A2270" s="92" t="s">
        <v>11</v>
      </c>
      <c r="B2270" s="92" t="s">
        <v>12</v>
      </c>
      <c r="C2270" s="92" t="s">
        <v>32</v>
      </c>
      <c r="D2270" s="92" t="s">
        <v>32</v>
      </c>
      <c r="E2270" s="92" t="s">
        <v>33</v>
      </c>
      <c r="F2270" s="92" t="s">
        <v>34</v>
      </c>
      <c r="G2270" s="92" t="s">
        <v>97</v>
      </c>
      <c r="H2270" s="92" t="s">
        <v>31</v>
      </c>
      <c r="I2270" s="89" t="s">
        <v>227</v>
      </c>
      <c r="L2270" s="98">
        <f>'Activity data'!H404*'Emission factors'!$B$44*'Emission factors'!$D$44/1000</f>
        <v>280.99524140441224</v>
      </c>
      <c r="M2270" s="98">
        <f>'Activity data'!I404*'Emission factors'!$B$44*'Emission factors'!$D$44/1000</f>
        <v>382.30102586693801</v>
      </c>
      <c r="N2270" s="98">
        <f>'Activity data'!J404*'Emission factors'!$B$44*'Emission factors'!$D$44/1000</f>
        <v>449.61312803661656</v>
      </c>
      <c r="O2270" s="98">
        <f>'Activity data'!K404*'Emission factors'!$B$44*'Emission factors'!$D$44/1000</f>
        <v>502.00515061311171</v>
      </c>
      <c r="P2270" s="98">
        <f>'Activity data'!L404*'Emission factors'!$B$44*'Emission factors'!$D$44/1000</f>
        <v>463.99167056128812</v>
      </c>
      <c r="Q2270" s="98">
        <f>'Activity data'!M404*'Emission factors'!$B$44*'Emission factors'!$D$44/1000</f>
        <v>413.15135871197248</v>
      </c>
      <c r="R2270" s="98">
        <f>'Activity data'!N404*'Emission factors'!$B$44*'Emission factors'!$D$44/1000</f>
        <v>367.34760611698186</v>
      </c>
      <c r="S2270" s="98">
        <f>'Activity data'!O404*'Emission factors'!$B$44*'Emission factors'!$D$44/1000</f>
        <v>328.03510965508769</v>
      </c>
      <c r="T2270" s="98">
        <f>'Activity data'!P404*'Emission factors'!$B$44*'Emission factors'!$D$44/1000</f>
        <v>293.9766448659164</v>
      </c>
      <c r="U2270" s="98">
        <f>'Activity data'!Q404*'Emission factors'!$B$44*'Emission factors'!$D$44/1000</f>
        <v>263.5809811838277</v>
      </c>
    </row>
    <row r="2271" spans="1:21" x14ac:dyDescent="0.25">
      <c r="A2271" s="92" t="s">
        <v>11</v>
      </c>
      <c r="B2271" s="92" t="s">
        <v>12</v>
      </c>
      <c r="C2271" s="92" t="s">
        <v>32</v>
      </c>
      <c r="D2271" s="92" t="s">
        <v>32</v>
      </c>
      <c r="E2271" s="92" t="s">
        <v>33</v>
      </c>
      <c r="F2271" s="92" t="s">
        <v>34</v>
      </c>
      <c r="G2271" s="92" t="s">
        <v>97</v>
      </c>
      <c r="H2271" s="92" t="s">
        <v>31</v>
      </c>
      <c r="I2271" s="89" t="s">
        <v>203</v>
      </c>
      <c r="L2271" s="98">
        <f>'Activity data'!H405*'Emission factors'!$B$44*'Emission factors'!$D$44/1000</f>
        <v>61527.29326108344</v>
      </c>
      <c r="M2271" s="98">
        <f>'Activity data'!I405*'Emission factors'!$B$44*'Emission factors'!$D$44/1000</f>
        <v>80283.605912155632</v>
      </c>
      <c r="N2271" s="98">
        <f>'Activity data'!J405*'Emission factors'!$B$44*'Emission factors'!$D$44/1000</f>
        <v>82962.672570114155</v>
      </c>
      <c r="O2271" s="98">
        <f>'Activity data'!K405*'Emission factors'!$B$44*'Emission factors'!$D$44/1000</f>
        <v>82654.433927404767</v>
      </c>
      <c r="P2271" s="98">
        <f>'Activity data'!L405*'Emission factors'!$B$44*'Emission factors'!$D$44/1000</f>
        <v>73367.588972862301</v>
      </c>
      <c r="Q2271" s="98">
        <f>'Activity data'!M405*'Emission factors'!$B$44*'Emission factors'!$D$44/1000</f>
        <v>68209.087549761782</v>
      </c>
      <c r="R2271" s="98">
        <f>'Activity data'!N405*'Emission factors'!$B$44*'Emission factors'!$D$44/1000</f>
        <v>65324.338421279324</v>
      </c>
      <c r="S2271" s="98">
        <f>'Activity data'!O405*'Emission factors'!$B$44*'Emission factors'!$D$44/1000</f>
        <v>62635.638418520692</v>
      </c>
      <c r="T2271" s="98">
        <f>'Activity data'!P405*'Emission factors'!$B$44*'Emission factors'!$D$44/1000</f>
        <v>60112.450693447521</v>
      </c>
      <c r="U2271" s="98">
        <f>'Activity data'!Q405*'Emission factors'!$B$44*'Emission factors'!$D$44/1000</f>
        <v>57706.870889039623</v>
      </c>
    </row>
    <row r="2272" spans="1:21" x14ac:dyDescent="0.25">
      <c r="A2272" s="92" t="s">
        <v>11</v>
      </c>
      <c r="B2272" s="92" t="s">
        <v>12</v>
      </c>
      <c r="C2272" s="92" t="s">
        <v>32</v>
      </c>
      <c r="D2272" s="92" t="s">
        <v>32</v>
      </c>
      <c r="E2272" s="92" t="s">
        <v>33</v>
      </c>
      <c r="F2272" s="92" t="s">
        <v>34</v>
      </c>
      <c r="G2272" s="92" t="s">
        <v>97</v>
      </c>
      <c r="H2272" s="92" t="s">
        <v>31</v>
      </c>
      <c r="I2272" s="89" t="s">
        <v>191</v>
      </c>
      <c r="L2272" s="98">
        <f>'Activity data'!H406*'Emission factors'!$B$44*'Emission factors'!$D$44/1000</f>
        <v>4637.7277862007304</v>
      </c>
      <c r="M2272" s="98">
        <f>'Activity data'!I406*'Emission factors'!$B$44*'Emission factors'!$D$44/1000</f>
        <v>4219.2273724074366</v>
      </c>
      <c r="N2272" s="98">
        <f>'Activity data'!J406*'Emission factors'!$B$44*'Emission factors'!$D$44/1000</f>
        <v>4047.4726634811468</v>
      </c>
      <c r="O2272" s="98">
        <f>'Activity data'!K406*'Emission factors'!$B$44*'Emission factors'!$D$44/1000</f>
        <v>4000.2162593377539</v>
      </c>
      <c r="P2272" s="98">
        <f>'Activity data'!L406*'Emission factors'!$B$44*'Emission factors'!$D$44/1000</f>
        <v>3972.2492507473448</v>
      </c>
      <c r="Q2272" s="98">
        <f>'Activity data'!M406*'Emission factors'!$B$44*'Emission factors'!$D$44/1000</f>
        <v>3658.4211659062935</v>
      </c>
      <c r="R2272" s="98">
        <f>'Activity data'!N406*'Emission factors'!$B$44*'Emission factors'!$D$44/1000</f>
        <v>3238.7872901160981</v>
      </c>
      <c r="S2272" s="98">
        <f>'Activity data'!O406*'Emission factors'!$B$44*'Emission factors'!$D$44/1000</f>
        <v>2868.4475421127663</v>
      </c>
      <c r="T2272" s="98">
        <f>'Activity data'!P406*'Emission factors'!$B$44*'Emission factors'!$D$44/1000</f>
        <v>2546.6536937199085</v>
      </c>
      <c r="U2272" s="98">
        <f>'Activity data'!Q406*'Emission factors'!$B$44*'Emission factors'!$D$44/1000</f>
        <v>2263.0482653785516</v>
      </c>
    </row>
    <row r="2273" spans="1:21" x14ac:dyDescent="0.25">
      <c r="A2273" s="92" t="s">
        <v>11</v>
      </c>
      <c r="B2273" s="92" t="s">
        <v>12</v>
      </c>
      <c r="C2273" s="92" t="s">
        <v>32</v>
      </c>
      <c r="D2273" s="92" t="s">
        <v>32</v>
      </c>
      <c r="E2273" s="92" t="s">
        <v>33</v>
      </c>
      <c r="F2273" s="92" t="s">
        <v>34</v>
      </c>
      <c r="G2273" s="92" t="s">
        <v>97</v>
      </c>
      <c r="H2273" s="92" t="s">
        <v>31</v>
      </c>
      <c r="I2273" s="89" t="s">
        <v>192</v>
      </c>
      <c r="L2273" s="98">
        <f>'Activity data'!H407*'Emission factors'!$B$44*'Emission factors'!$D$44/1000</f>
        <v>39525.58759342986</v>
      </c>
      <c r="M2273" s="98">
        <f>'Activity data'!I407*'Emission factors'!$B$44*'Emission factors'!$D$44/1000</f>
        <v>47425.798745913788</v>
      </c>
      <c r="N2273" s="98">
        <f>'Activity data'!J407*'Emission factors'!$B$44*'Emission factors'!$D$44/1000</f>
        <v>48516.475797132756</v>
      </c>
      <c r="O2273" s="98">
        <f>'Activity data'!K407*'Emission factors'!$B$44*'Emission factors'!$D$44/1000</f>
        <v>50120.075707093893</v>
      </c>
      <c r="P2273" s="98">
        <f>'Activity data'!L407*'Emission factors'!$B$44*'Emission factors'!$D$44/1000</f>
        <v>53311.252343157728</v>
      </c>
      <c r="Q2273" s="98">
        <f>'Activity data'!M407*'Emission factors'!$B$44*'Emission factors'!$D$44/1000</f>
        <v>51382.063145271648</v>
      </c>
      <c r="R2273" s="98">
        <f>'Activity data'!N407*'Emission factors'!$B$44*'Emission factors'!$D$44/1000</f>
        <v>47473.073644149772</v>
      </c>
      <c r="S2273" s="98">
        <f>'Activity data'!O407*'Emission factors'!$B$44*'Emission factors'!$D$44/1000</f>
        <v>43857.548553274159</v>
      </c>
      <c r="T2273" s="98">
        <f>'Activity data'!P407*'Emission factors'!$B$44*'Emission factors'!$D$44/1000</f>
        <v>40540.692383872512</v>
      </c>
      <c r="U2273" s="98">
        <f>'Activity data'!Q407*'Emission factors'!$B$44*'Emission factors'!$D$44/1000</f>
        <v>37468.895373533604</v>
      </c>
    </row>
    <row r="2274" spans="1:21" x14ac:dyDescent="0.25">
      <c r="A2274" s="92" t="s">
        <v>11</v>
      </c>
      <c r="B2274" s="92" t="s">
        <v>12</v>
      </c>
      <c r="C2274" s="92" t="s">
        <v>32</v>
      </c>
      <c r="D2274" s="92" t="s">
        <v>32</v>
      </c>
      <c r="E2274" s="92" t="s">
        <v>33</v>
      </c>
      <c r="F2274" s="92" t="s">
        <v>34</v>
      </c>
      <c r="G2274" s="92" t="s">
        <v>97</v>
      </c>
      <c r="H2274" s="92" t="s">
        <v>31</v>
      </c>
      <c r="I2274" s="89" t="s">
        <v>206</v>
      </c>
      <c r="L2274" s="98">
        <f>'Activity data'!H408*'Emission factors'!$B$44*'Emission factors'!$D$44/1000</f>
        <v>35106.589361985862</v>
      </c>
      <c r="M2274" s="98">
        <f>'Activity data'!I408*'Emission factors'!$B$44*'Emission factors'!$D$44/1000</f>
        <v>40814.668680641786</v>
      </c>
      <c r="N2274" s="98">
        <f>'Activity data'!J408*'Emission factors'!$B$44*'Emission factors'!$D$44/1000</f>
        <v>44296.093415071882</v>
      </c>
      <c r="O2274" s="98">
        <f>'Activity data'!K408*'Emission factors'!$B$44*'Emission factors'!$D$44/1000</f>
        <v>49396.923676798309</v>
      </c>
      <c r="P2274" s="98">
        <f>'Activity data'!L408*'Emission factors'!$B$44*'Emission factors'!$D$44/1000</f>
        <v>60137.50946658184</v>
      </c>
      <c r="Q2274" s="98">
        <f>'Activity data'!M408*'Emission factors'!$B$44*'Emission factors'!$D$44/1000</f>
        <v>59939.756059532425</v>
      </c>
      <c r="R2274" s="98">
        <f>'Activity data'!N408*'Emission factors'!$B$44*'Emission factors'!$D$44/1000</f>
        <v>55363.860142344296</v>
      </c>
      <c r="S2274" s="98">
        <f>'Activity data'!O408*'Emission factors'!$B$44*'Emission factors'!$D$44/1000</f>
        <v>51116.684961218285</v>
      </c>
      <c r="T2274" s="98">
        <f>'Activity data'!P408*'Emission factors'!$B$44*'Emission factors'!$D$44/1000</f>
        <v>47214.182633852281</v>
      </c>
      <c r="U2274" s="98">
        <f>'Activity data'!Q408*'Emission factors'!$B$44*'Emission factors'!$D$44/1000</f>
        <v>43597.557037483057</v>
      </c>
    </row>
    <row r="2275" spans="1:21" x14ac:dyDescent="0.25">
      <c r="A2275" s="92" t="s">
        <v>11</v>
      </c>
      <c r="B2275" s="92" t="s">
        <v>12</v>
      </c>
      <c r="C2275" s="92" t="s">
        <v>32</v>
      </c>
      <c r="D2275" s="92" t="s">
        <v>32</v>
      </c>
      <c r="E2275" s="92" t="s">
        <v>33</v>
      </c>
      <c r="F2275" s="92" t="s">
        <v>34</v>
      </c>
      <c r="G2275" s="92" t="s">
        <v>97</v>
      </c>
      <c r="H2275" s="92" t="s">
        <v>31</v>
      </c>
      <c r="I2275" s="89" t="s">
        <v>220</v>
      </c>
      <c r="L2275" s="98">
        <f>'Activity data'!H409*'Emission factors'!$B$44*'Emission factors'!$D$44/1000</f>
        <v>63.240744275261612</v>
      </c>
      <c r="M2275" s="98">
        <f>'Activity data'!I409*'Emission factors'!$B$44*'Emission factors'!$D$44/1000</f>
        <v>56.397411327008143</v>
      </c>
      <c r="N2275" s="98">
        <f>'Activity data'!J409*'Emission factors'!$B$44*'Emission factors'!$D$44/1000</f>
        <v>55.644720039231174</v>
      </c>
      <c r="O2275" s="98">
        <f>'Activity data'!K409*'Emission factors'!$B$44*'Emission factors'!$D$44/1000</f>
        <v>58.391199203327218</v>
      </c>
      <c r="P2275" s="98">
        <f>'Activity data'!L409*'Emission factors'!$B$44*'Emission factors'!$D$44/1000</f>
        <v>75.33557176539378</v>
      </c>
      <c r="Q2275" s="98">
        <f>'Activity data'!M409*'Emission factors'!$B$44*'Emission factors'!$D$44/1000</f>
        <v>65.790695720516183</v>
      </c>
      <c r="R2275" s="98">
        <f>'Activity data'!N409*'Emission factors'!$B$44*'Emission factors'!$D$44/1000</f>
        <v>45.876933018389941</v>
      </c>
      <c r="S2275" s="98">
        <f>'Activity data'!O409*'Emission factors'!$B$44*'Emission factors'!$D$44/1000</f>
        <v>32.792109405122154</v>
      </c>
      <c r="T2275" s="98">
        <f>'Activity data'!P409*'Emission factors'!$B$44*'Emission factors'!$D$44/1000</f>
        <v>24.140779791225402</v>
      </c>
      <c r="U2275" s="98">
        <f>'Activity data'!Q409*'Emission factors'!$B$44*'Emission factors'!$D$44/1000</f>
        <v>17.704650075307569</v>
      </c>
    </row>
    <row r="2276" spans="1:21" x14ac:dyDescent="0.25">
      <c r="A2276" s="92" t="s">
        <v>11</v>
      </c>
      <c r="B2276" s="92" t="s">
        <v>12</v>
      </c>
      <c r="C2276" s="92" t="s">
        <v>32</v>
      </c>
      <c r="D2276" s="92" t="s">
        <v>32</v>
      </c>
      <c r="E2276" s="92" t="s">
        <v>33</v>
      </c>
      <c r="F2276" s="92" t="s">
        <v>34</v>
      </c>
      <c r="G2276" s="92" t="s">
        <v>97</v>
      </c>
      <c r="H2276" s="92" t="s">
        <v>31</v>
      </c>
      <c r="I2276" s="89" t="s">
        <v>193</v>
      </c>
      <c r="L2276" s="98">
        <f>'Activity data'!H410*'Emission factors'!$B$44*'Emission factors'!$D$44/1000</f>
        <v>26889.294752577956</v>
      </c>
      <c r="M2276" s="98">
        <f>'Activity data'!I410*'Emission factors'!$B$44*'Emission factors'!$D$44/1000</f>
        <v>25910.889844377776</v>
      </c>
      <c r="N2276" s="98">
        <f>'Activity data'!J410*'Emission factors'!$B$44*'Emission factors'!$D$44/1000</f>
        <v>23725.793289297617</v>
      </c>
      <c r="O2276" s="98">
        <f>'Activity data'!K410*'Emission factors'!$B$44*'Emission factors'!$D$44/1000</f>
        <v>21380.171130172279</v>
      </c>
      <c r="P2276" s="98">
        <f>'Activity data'!L410*'Emission factors'!$B$44*'Emission factors'!$D$44/1000</f>
        <v>18408.046196817577</v>
      </c>
      <c r="Q2276" s="98">
        <f>'Activity data'!M410*'Emission factors'!$B$44*'Emission factors'!$D$44/1000</f>
        <v>21911.80440516373</v>
      </c>
      <c r="R2276" s="98">
        <f>'Activity data'!N410*'Emission factors'!$B$44*'Emission factors'!$D$44/1000</f>
        <v>27734.639507334148</v>
      </c>
      <c r="S2276" s="98">
        <f>'Activity data'!O410*'Emission factors'!$B$44*'Emission factors'!$D$44/1000</f>
        <v>35422.381705193904</v>
      </c>
      <c r="T2276" s="98">
        <f>'Activity data'!P410*'Emission factors'!$B$44*'Emission factors'!$D$44/1000</f>
        <v>45470.386850131064</v>
      </c>
      <c r="U2276" s="98">
        <f>'Activity data'!Q410*'Emission factors'!$B$44*'Emission factors'!$D$44/1000</f>
        <v>58341.191765414784</v>
      </c>
    </row>
    <row r="2277" spans="1:21" x14ac:dyDescent="0.25">
      <c r="A2277" s="92" t="s">
        <v>11</v>
      </c>
      <c r="B2277" s="92" t="s">
        <v>12</v>
      </c>
      <c r="C2277" s="92" t="s">
        <v>32</v>
      </c>
      <c r="D2277" s="92" t="s">
        <v>32</v>
      </c>
      <c r="E2277" s="92" t="s">
        <v>33</v>
      </c>
      <c r="F2277" s="92" t="s">
        <v>34</v>
      </c>
      <c r="G2277" s="92" t="s">
        <v>97</v>
      </c>
      <c r="H2277" s="92" t="s">
        <v>31</v>
      </c>
      <c r="I2277" s="89" t="s">
        <v>259</v>
      </c>
      <c r="L2277" s="98">
        <f>'Activity data'!H411*'Emission factors'!$B$44*'Emission factors'!$D$44/1000</f>
        <v>91.211016455947259</v>
      </c>
      <c r="M2277" s="98">
        <f>'Activity data'!I411*'Emission factors'!$B$44*'Emission factors'!$D$44/1000</f>
        <v>135.66931184901279</v>
      </c>
      <c r="N2277" s="98">
        <f>'Activity data'!J411*'Emission factors'!$B$44*'Emission factors'!$D$44/1000</f>
        <v>170.09823012134274</v>
      </c>
      <c r="O2277" s="98">
        <f>'Activity data'!K411*'Emission factors'!$B$44*'Emission factors'!$D$44/1000</f>
        <v>201.19110852581164</v>
      </c>
      <c r="P2277" s="98">
        <f>'Activity data'!L411*'Emission factors'!$B$44*'Emission factors'!$D$44/1000</f>
        <v>189.7437446067139</v>
      </c>
      <c r="Q2277" s="98">
        <f>'Activity data'!M411*'Emission factors'!$B$44*'Emission factors'!$D$44/1000</f>
        <v>240.79525444752278</v>
      </c>
      <c r="R2277" s="98">
        <f>'Activity data'!N411*'Emission factors'!$B$44*'Emission factors'!$D$44/1000</f>
        <v>313.10429485233072</v>
      </c>
      <c r="S2277" s="98">
        <f>'Activity data'!O411*'Emission factors'!$B$44*'Emission factors'!$D$44/1000</f>
        <v>386.57891467395535</v>
      </c>
      <c r="T2277" s="98">
        <f>'Activity data'!P411*'Emission factors'!$B$44*'Emission factors'!$D$44/1000</f>
        <v>466.68581989361894</v>
      </c>
      <c r="U2277" s="98">
        <f>'Activity data'!Q411*'Emission factors'!$B$44*'Emission factors'!$D$44/1000</f>
        <v>548.14740810971011</v>
      </c>
    </row>
    <row r="2278" spans="1:21" x14ac:dyDescent="0.25">
      <c r="A2278" s="92" t="s">
        <v>11</v>
      </c>
      <c r="B2278" s="92" t="s">
        <v>12</v>
      </c>
      <c r="C2278" s="92" t="s">
        <v>32</v>
      </c>
      <c r="D2278" s="92" t="s">
        <v>32</v>
      </c>
      <c r="E2278" s="92" t="s">
        <v>33</v>
      </c>
      <c r="F2278" s="92" t="s">
        <v>34</v>
      </c>
      <c r="G2278" s="92" t="s">
        <v>97</v>
      </c>
      <c r="H2278" s="92" t="s">
        <v>31</v>
      </c>
      <c r="I2278" s="89" t="s">
        <v>223</v>
      </c>
      <c r="L2278" s="98">
        <f>'Activity data'!H412*'Emission factors'!$B$44*'Emission factors'!$D$44/1000</f>
        <v>58.940269029100001</v>
      </c>
      <c r="M2278" s="98">
        <f>'Activity data'!I412*'Emission factors'!$B$44*'Emission factors'!$D$44/1000</f>
        <v>28.34073879427763</v>
      </c>
      <c r="N2278" s="98">
        <f>'Activity data'!J412*'Emission factors'!$B$44*'Emission factors'!$D$44/1000</f>
        <v>16.887385472800755</v>
      </c>
      <c r="O2278" s="98">
        <f>'Activity data'!K412*'Emission factors'!$B$44*'Emission factors'!$D$44/1000</f>
        <v>14.521376655759964</v>
      </c>
      <c r="P2278" s="98">
        <f>'Activity data'!L412*'Emission factors'!$B$44*'Emission factors'!$D$44/1000</f>
        <v>27.869070026133556</v>
      </c>
      <c r="Q2278" s="98">
        <f>'Activity data'!M412*'Emission factors'!$B$44*'Emission factors'!$D$44/1000</f>
        <v>42.232544550156376</v>
      </c>
      <c r="R2278" s="98">
        <f>'Activity data'!N412*'Emission factors'!$B$44*'Emission factors'!$D$44/1000</f>
        <v>52.812565598928352</v>
      </c>
      <c r="S2278" s="98">
        <f>'Activity data'!O412*'Emission factors'!$B$44*'Emission factors'!$D$44/1000</f>
        <v>62.175596603567882</v>
      </c>
      <c r="T2278" s="98">
        <f>'Activity data'!P412*'Emission factors'!$B$44*'Emission factors'!$D$44/1000</f>
        <v>65.218892688231406</v>
      </c>
      <c r="U2278" s="98">
        <f>'Activity data'!Q412*'Emission factors'!$B$44*'Emission factors'!$D$44/1000</f>
        <v>57.824681949435885</v>
      </c>
    </row>
    <row r="2279" spans="1:21" x14ac:dyDescent="0.25">
      <c r="A2279" s="92" t="s">
        <v>11</v>
      </c>
      <c r="B2279" s="92" t="s">
        <v>12</v>
      </c>
      <c r="C2279" s="92" t="s">
        <v>32</v>
      </c>
      <c r="D2279" s="92" t="s">
        <v>32</v>
      </c>
      <c r="E2279" s="92" t="s">
        <v>33</v>
      </c>
      <c r="F2279" s="92" t="s">
        <v>34</v>
      </c>
      <c r="G2279" s="92" t="s">
        <v>97</v>
      </c>
      <c r="H2279" s="92" t="s">
        <v>31</v>
      </c>
      <c r="I2279" s="89" t="s">
        <v>221</v>
      </c>
      <c r="L2279" s="98">
        <f>'Activity data'!H413*'Emission factors'!$B$44*'Emission factors'!$D$44/1000</f>
        <v>632.62000197724444</v>
      </c>
      <c r="M2279" s="98">
        <f>'Activity data'!I413*'Emission factors'!$B$44*'Emission factors'!$D$44/1000</f>
        <v>367.11655149610027</v>
      </c>
      <c r="N2279" s="98">
        <f>'Activity data'!J413*'Emission factors'!$B$44*'Emission factors'!$D$44/1000</f>
        <v>276.15042848764227</v>
      </c>
      <c r="O2279" s="98">
        <f>'Activity data'!K413*'Emission factors'!$B$44*'Emission factors'!$D$44/1000</f>
        <v>269.37690718370743</v>
      </c>
      <c r="P2279" s="98">
        <f>'Activity data'!L413*'Emission factors'!$B$44*'Emission factors'!$D$44/1000</f>
        <v>448.96581200606329</v>
      </c>
      <c r="Q2279" s="98">
        <f>'Activity data'!M413*'Emission factors'!$B$44*'Emission factors'!$D$44/1000</f>
        <v>385.48339146122669</v>
      </c>
      <c r="R2279" s="98">
        <f>'Activity data'!N413*'Emission factors'!$B$44*'Emission factors'!$D$44/1000</f>
        <v>216.1388327120454</v>
      </c>
      <c r="S2279" s="98">
        <f>'Activity data'!O413*'Emission factors'!$B$44*'Emission factors'!$D$44/1000</f>
        <v>117.59085888627473</v>
      </c>
      <c r="T2279" s="98">
        <f>'Activity data'!P413*'Emission factors'!$B$44*'Emission factors'!$D$44/1000</f>
        <v>65.599388617167975</v>
      </c>
      <c r="U2279" s="98">
        <f>'Activity data'!Q413*'Emission factors'!$B$44*'Emission factors'!$D$44/1000</f>
        <v>36.385856941763357</v>
      </c>
    </row>
    <row r="2280" spans="1:21" x14ac:dyDescent="0.25">
      <c r="A2280" s="92" t="s">
        <v>11</v>
      </c>
      <c r="B2280" s="92" t="s">
        <v>12</v>
      </c>
      <c r="C2280" s="92" t="s">
        <v>32</v>
      </c>
      <c r="D2280" s="92" t="s">
        <v>32</v>
      </c>
      <c r="E2280" s="92" t="s">
        <v>33</v>
      </c>
      <c r="F2280" s="92" t="s">
        <v>34</v>
      </c>
      <c r="G2280" s="92" t="s">
        <v>97</v>
      </c>
      <c r="H2280" s="92" t="s">
        <v>31</v>
      </c>
      <c r="I2280" s="89" t="s">
        <v>222</v>
      </c>
      <c r="L2280" s="98">
        <f>'Activity data'!H414*'Emission factors'!$B$44*'Emission factors'!$D$44/1000</f>
        <v>967.77651514992976</v>
      </c>
      <c r="M2280" s="98">
        <f>'Activity data'!I414*'Emission factors'!$B$44*'Emission factors'!$D$44/1000</f>
        <v>617.12812754978472</v>
      </c>
      <c r="N2280" s="98">
        <f>'Activity data'!J414*'Emission factors'!$B$44*'Emission factors'!$D$44/1000</f>
        <v>455.62096162855539</v>
      </c>
      <c r="O2280" s="98">
        <f>'Activity data'!K414*'Emission factors'!$B$44*'Emission factors'!$D$44/1000</f>
        <v>390.3064714572684</v>
      </c>
      <c r="P2280" s="98">
        <f>'Activity data'!L414*'Emission factors'!$B$44*'Emission factors'!$D$44/1000</f>
        <v>501.91676115716092</v>
      </c>
      <c r="Q2280" s="98">
        <f>'Activity data'!M414*'Emission factors'!$B$44*'Emission factors'!$D$44/1000</f>
        <v>458.12270261327097</v>
      </c>
      <c r="R2280" s="98">
        <f>'Activity data'!N414*'Emission factors'!$B$44*'Emission factors'!$D$44/1000</f>
        <v>346.35900574445373</v>
      </c>
      <c r="S2280" s="98">
        <f>'Activity data'!O414*'Emission factors'!$B$44*'Emission factors'!$D$44/1000</f>
        <v>271.47397243036806</v>
      </c>
      <c r="T2280" s="98">
        <f>'Activity data'!P414*'Emission factors'!$B$44*'Emission factors'!$D$44/1000</f>
        <v>223.43016168003143</v>
      </c>
      <c r="U2280" s="98">
        <f>'Activity data'!Q414*'Emission factors'!$B$44*'Emission factors'!$D$44/1000</f>
        <v>191.08261200061455</v>
      </c>
    </row>
    <row r="2281" spans="1:21" x14ac:dyDescent="0.25">
      <c r="A2281" s="92" t="s">
        <v>11</v>
      </c>
      <c r="B2281" s="92" t="s">
        <v>12</v>
      </c>
      <c r="C2281" s="92" t="s">
        <v>32</v>
      </c>
      <c r="D2281" s="92" t="s">
        <v>32</v>
      </c>
      <c r="E2281" s="92" t="s">
        <v>33</v>
      </c>
      <c r="F2281" s="92" t="s">
        <v>34</v>
      </c>
      <c r="G2281" s="92" t="s">
        <v>97</v>
      </c>
      <c r="H2281" s="92" t="s">
        <v>31</v>
      </c>
      <c r="I2281" s="89" t="s">
        <v>201</v>
      </c>
      <c r="L2281" s="98">
        <f>'Activity data'!H415*'Emission factors'!$B$44*'Emission factors'!$D$44/1000</f>
        <v>36692.851047130425</v>
      </c>
      <c r="M2281" s="98">
        <f>'Activity data'!I415*'Emission factors'!$B$44*'Emission factors'!$D$44/1000</f>
        <v>39443.716472577937</v>
      </c>
      <c r="N2281" s="98">
        <f>'Activity data'!J415*'Emission factors'!$B$44*'Emission factors'!$D$44/1000</f>
        <v>41948.970277231398</v>
      </c>
      <c r="O2281" s="98">
        <f>'Activity data'!K415*'Emission factors'!$B$44*'Emission factors'!$D$44/1000</f>
        <v>44824.720944951208</v>
      </c>
      <c r="P2281" s="98">
        <f>'Activity data'!L415*'Emission factors'!$B$44*'Emission factors'!$D$44/1000</f>
        <v>46611.689084968981</v>
      </c>
      <c r="Q2281" s="98">
        <f>'Activity data'!M415*'Emission factors'!$B$44*'Emission factors'!$D$44/1000</f>
        <v>46395.812368459359</v>
      </c>
      <c r="R2281" s="98">
        <f>'Activity data'!N415*'Emission factors'!$B$44*'Emission factors'!$D$44/1000</f>
        <v>45615.458538050792</v>
      </c>
      <c r="S2281" s="98">
        <f>'Activity data'!O415*'Emission factors'!$B$44*'Emission factors'!$D$44/1000</f>
        <v>44733.134688080761</v>
      </c>
      <c r="T2281" s="98">
        <f>'Activity data'!P415*'Emission factors'!$B$44*'Emission factors'!$D$44/1000</f>
        <v>43816.958173662795</v>
      </c>
      <c r="U2281" s="98">
        <f>'Activity data'!Q415*'Emission factors'!$B$44*'Emission factors'!$D$44/1000</f>
        <v>42905.307722915641</v>
      </c>
    </row>
    <row r="2282" spans="1:21" x14ac:dyDescent="0.25">
      <c r="A2282" s="92" t="s">
        <v>11</v>
      </c>
      <c r="B2282" s="92" t="s">
        <v>12</v>
      </c>
      <c r="C2282" s="92" t="s">
        <v>32</v>
      </c>
      <c r="D2282" s="92" t="s">
        <v>32</v>
      </c>
      <c r="E2282" s="92" t="s">
        <v>33</v>
      </c>
      <c r="F2282" s="92" t="s">
        <v>34</v>
      </c>
      <c r="G2282" s="92" t="s">
        <v>97</v>
      </c>
      <c r="H2282" s="92" t="s">
        <v>31</v>
      </c>
      <c r="I2282" s="89" t="s">
        <v>207</v>
      </c>
      <c r="L2282" s="98">
        <f>'Activity data'!H416*'Emission factors'!$B$44*'Emission factors'!$D$44/1000</f>
        <v>18477.949578772823</v>
      </c>
      <c r="M2282" s="98">
        <f>'Activity data'!I416*'Emission factors'!$B$44*'Emission factors'!$D$44/1000</f>
        <v>23862.465225638</v>
      </c>
      <c r="N2282" s="98">
        <f>'Activity data'!J416*'Emission factors'!$B$44*'Emission factors'!$D$44/1000</f>
        <v>24265.554909801358</v>
      </c>
      <c r="O2282" s="98">
        <f>'Activity data'!K416*'Emission factors'!$B$44*'Emission factors'!$D$44/1000</f>
        <v>22704.787089067799</v>
      </c>
      <c r="P2282" s="98">
        <f>'Activity data'!L416*'Emission factors'!$B$44*'Emission factors'!$D$44/1000</f>
        <v>16179.889197148335</v>
      </c>
      <c r="Q2282" s="98">
        <f>'Activity data'!M416*'Emission factors'!$B$44*'Emission factors'!$D$44/1000</f>
        <v>13207.143847112358</v>
      </c>
      <c r="R2282" s="98">
        <f>'Activity data'!N416*'Emission factors'!$B$44*'Emission factors'!$D$44/1000</f>
        <v>11945.884125919441</v>
      </c>
      <c r="S2282" s="98">
        <f>'Activity data'!O416*'Emission factors'!$B$44*'Emission factors'!$D$44/1000</f>
        <v>10812.658681229828</v>
      </c>
      <c r="T2282" s="98">
        <f>'Activity data'!P416*'Emission factors'!$B$44*'Emission factors'!$D$44/1000</f>
        <v>9806.0037833811639</v>
      </c>
      <c r="U2282" s="98">
        <f>'Activity data'!Q416*'Emission factors'!$B$44*'Emission factors'!$D$44/1000</f>
        <v>8898.2311343878919</v>
      </c>
    </row>
    <row r="2283" spans="1:21" x14ac:dyDescent="0.25">
      <c r="A2283" s="92" t="s">
        <v>11</v>
      </c>
      <c r="B2283" s="92" t="s">
        <v>12</v>
      </c>
      <c r="C2283" s="92" t="s">
        <v>32</v>
      </c>
      <c r="D2283" s="92" t="s">
        <v>32</v>
      </c>
      <c r="E2283" s="92" t="s">
        <v>33</v>
      </c>
      <c r="F2283" s="92" t="s">
        <v>34</v>
      </c>
      <c r="G2283" s="92" t="s">
        <v>97</v>
      </c>
      <c r="H2283" s="92" t="s">
        <v>31</v>
      </c>
      <c r="I2283" s="89" t="s">
        <v>218</v>
      </c>
      <c r="L2283" s="98">
        <f>'Activity data'!H417*'Emission factors'!$B$44*'Emission factors'!$D$44/1000</f>
        <v>11875.752698190405</v>
      </c>
      <c r="M2283" s="98">
        <f>'Activity data'!I417*'Emission factors'!$B$44*'Emission factors'!$D$44/1000</f>
        <v>13495.035967726952</v>
      </c>
      <c r="N2283" s="98">
        <f>'Activity data'!J417*'Emission factors'!$B$44*'Emission factors'!$D$44/1000</f>
        <v>14341.411463018163</v>
      </c>
      <c r="O2283" s="98">
        <f>'Activity data'!K417*'Emission factors'!$B$44*'Emission factors'!$D$44/1000</f>
        <v>14803.764225641284</v>
      </c>
      <c r="P2283" s="98">
        <f>'Activity data'!L417*'Emission factors'!$B$44*'Emission factors'!$D$44/1000</f>
        <v>13921.18448052217</v>
      </c>
      <c r="Q2283" s="98">
        <f>'Activity data'!M417*'Emission factors'!$B$44*'Emission factors'!$D$44/1000</f>
        <v>13219.635292353567</v>
      </c>
      <c r="R2283" s="98">
        <f>'Activity data'!N417*'Emission factors'!$B$44*'Emission factors'!$D$44/1000</f>
        <v>12711.278185518804</v>
      </c>
      <c r="S2283" s="98">
        <f>'Activity data'!O417*'Emission factors'!$B$44*'Emission factors'!$D$44/1000</f>
        <v>12218.743119761562</v>
      </c>
      <c r="T2283" s="98">
        <f>'Activity data'!P417*'Emission factors'!$B$44*'Emission factors'!$D$44/1000</f>
        <v>11744.704323993454</v>
      </c>
      <c r="U2283" s="98">
        <f>'Activity data'!Q417*'Emission factors'!$B$44*'Emission factors'!$D$44/1000</f>
        <v>11286.866033126067</v>
      </c>
    </row>
    <row r="2284" spans="1:21" x14ac:dyDescent="0.25">
      <c r="A2284" s="92" t="s">
        <v>11</v>
      </c>
      <c r="B2284" s="92" t="s">
        <v>12</v>
      </c>
      <c r="C2284" s="92" t="s">
        <v>32</v>
      </c>
      <c r="D2284" s="92" t="s">
        <v>32</v>
      </c>
      <c r="E2284" s="92" t="s">
        <v>33</v>
      </c>
      <c r="F2284" s="92" t="s">
        <v>34</v>
      </c>
      <c r="G2284" s="92" t="s">
        <v>97</v>
      </c>
      <c r="H2284" s="92" t="s">
        <v>31</v>
      </c>
      <c r="I2284" s="89" t="s">
        <v>194</v>
      </c>
      <c r="L2284" s="98">
        <f>'Activity data'!H418*'Emission factors'!$B$44*'Emission factors'!$D$44/1000</f>
        <v>12069.022945718842</v>
      </c>
      <c r="M2284" s="98">
        <f>'Activity data'!I418*'Emission factors'!$B$44*'Emission factors'!$D$44/1000</f>
        <v>15991.11137341989</v>
      </c>
      <c r="N2284" s="98">
        <f>'Activity data'!J418*'Emission factors'!$B$44*'Emission factors'!$D$44/1000</f>
        <v>17653.364852199189</v>
      </c>
      <c r="O2284" s="98">
        <f>'Activity data'!K418*'Emission factors'!$B$44*'Emission factors'!$D$44/1000</f>
        <v>18178.653295905551</v>
      </c>
      <c r="P2284" s="98">
        <f>'Activity data'!L418*'Emission factors'!$B$44*'Emission factors'!$D$44/1000</f>
        <v>14823.541336217117</v>
      </c>
      <c r="Q2284" s="98">
        <f>'Activity data'!M418*'Emission factors'!$B$44*'Emission factors'!$D$44/1000</f>
        <v>14560.300138299108</v>
      </c>
      <c r="R2284" s="98">
        <f>'Activity data'!N418*'Emission factors'!$B$44*'Emission factors'!$D$44/1000</f>
        <v>15772.249282784576</v>
      </c>
      <c r="S2284" s="98">
        <f>'Activity data'!O418*'Emission factors'!$B$44*'Emission factors'!$D$44/1000</f>
        <v>17049.807059551844</v>
      </c>
      <c r="T2284" s="98">
        <f>'Activity data'!P418*'Emission factors'!$B$44*'Emission factors'!$D$44/1000</f>
        <v>18418.684222990061</v>
      </c>
      <c r="U2284" s="98">
        <f>'Activity data'!Q418*'Emission factors'!$B$44*'Emission factors'!$D$44/1000</f>
        <v>19889.420763215512</v>
      </c>
    </row>
    <row r="2285" spans="1:21" x14ac:dyDescent="0.25">
      <c r="A2285" s="92" t="s">
        <v>11</v>
      </c>
      <c r="B2285" s="92" t="s">
        <v>12</v>
      </c>
      <c r="C2285" s="92" t="s">
        <v>32</v>
      </c>
      <c r="D2285" s="92" t="s">
        <v>32</v>
      </c>
      <c r="E2285" s="92" t="s">
        <v>33</v>
      </c>
      <c r="F2285" s="92" t="s">
        <v>34</v>
      </c>
      <c r="G2285" s="92" t="s">
        <v>97</v>
      </c>
      <c r="H2285" s="92" t="s">
        <v>31</v>
      </c>
      <c r="I2285" s="92" t="s">
        <v>195</v>
      </c>
      <c r="L2285" s="98">
        <f>'Activity data'!H419*'Emission factors'!$B$44*'Emission factors'!$D$44/1000</f>
        <v>36422.320482341471</v>
      </c>
      <c r="M2285" s="98">
        <f>'Activity data'!I419*'Emission factors'!$B$44*'Emission factors'!$D$44/1000</f>
        <v>34843.699078471269</v>
      </c>
      <c r="N2285" s="98">
        <f>'Activity data'!J419*'Emission factors'!$B$44*'Emission factors'!$D$44/1000</f>
        <v>33377.865592504306</v>
      </c>
      <c r="O2285" s="98">
        <f>'Activity data'!K419*'Emission factors'!$B$44*'Emission factors'!$D$44/1000</f>
        <v>32748.741044049435</v>
      </c>
      <c r="P2285" s="98">
        <f>'Activity data'!L419*'Emission factors'!$B$44*'Emission factors'!$D$44/1000</f>
        <v>34433.260824158206</v>
      </c>
      <c r="Q2285" s="98">
        <f>'Activity data'!M419*'Emission factors'!$B$44*'Emission factors'!$D$44/1000</f>
        <v>33193.605978578962</v>
      </c>
      <c r="R2285" s="98">
        <f>'Activity data'!N419*'Emission factors'!$B$44*'Emission factors'!$D$44/1000</f>
        <v>30660.440503262482</v>
      </c>
      <c r="S2285" s="98">
        <f>'Activity data'!O419*'Emission factors'!$B$44*'Emission factors'!$D$44/1000</f>
        <v>28285.761171981878</v>
      </c>
      <c r="T2285" s="98">
        <f>'Activity data'!P419*'Emission factors'!$B$44*'Emission factors'!$D$44/1000</f>
        <v>26097.002005294031</v>
      </c>
      <c r="U2285" s="98">
        <f>'Activity data'!Q419*'Emission factors'!$B$44*'Emission factors'!$D$44/1000</f>
        <v>24070.991328639189</v>
      </c>
    </row>
    <row r="2286" spans="1:21" x14ac:dyDescent="0.25">
      <c r="A2286" s="92" t="s">
        <v>11</v>
      </c>
      <c r="B2286" s="92" t="s">
        <v>12</v>
      </c>
      <c r="C2286" s="92" t="s">
        <v>32</v>
      </c>
      <c r="D2286" s="92" t="s">
        <v>32</v>
      </c>
      <c r="E2286" s="92" t="s">
        <v>33</v>
      </c>
      <c r="F2286" s="92" t="s">
        <v>34</v>
      </c>
      <c r="G2286" s="92" t="s">
        <v>97</v>
      </c>
      <c r="H2286" s="92" t="s">
        <v>31</v>
      </c>
      <c r="I2286" s="89" t="s">
        <v>209</v>
      </c>
      <c r="L2286" s="98">
        <f>'Activity data'!H420*'Emission factors'!$B$44*'Emission factors'!$D$44/1000</f>
        <v>80516.220421987207</v>
      </c>
      <c r="M2286" s="98">
        <f>'Activity data'!I420*'Emission factors'!$B$44*'Emission factors'!$D$44/1000</f>
        <v>88520.024859401077</v>
      </c>
      <c r="N2286" s="98">
        <f>'Activity data'!J420*'Emission factors'!$B$44*'Emission factors'!$D$44/1000</f>
        <v>92770.607531174377</v>
      </c>
      <c r="O2286" s="98">
        <f>'Activity data'!K420*'Emission factors'!$B$44*'Emission factors'!$D$44/1000</f>
        <v>95195.538614680205</v>
      </c>
      <c r="P2286" s="98">
        <f>'Activity data'!L420*'Emission factors'!$B$44*'Emission factors'!$D$44/1000</f>
        <v>91580.144131638765</v>
      </c>
      <c r="Q2286" s="98">
        <f>'Activity data'!M420*'Emission factors'!$B$44*'Emission factors'!$D$44/1000</f>
        <v>81969.969007524691</v>
      </c>
      <c r="R2286" s="98">
        <f>'Activity data'!N420*'Emission factors'!$B$44*'Emission factors'!$D$44/1000</f>
        <v>70847.559665177658</v>
      </c>
      <c r="S2286" s="98">
        <f>'Activity data'!O420*'Emission factors'!$B$44*'Emission factors'!$D$44/1000</f>
        <v>61259.599842281466</v>
      </c>
      <c r="T2286" s="98">
        <f>'Activity data'!P420*'Emission factors'!$B$44*'Emission factors'!$D$44/1000</f>
        <v>53081.273011018246</v>
      </c>
      <c r="U2286" s="98">
        <f>'Activity data'!Q420*'Emission factors'!$B$44*'Emission factors'!$D$44/1000</f>
        <v>45969.568090083027</v>
      </c>
    </row>
    <row r="2287" spans="1:21" x14ac:dyDescent="0.25">
      <c r="A2287" s="92" t="s">
        <v>11</v>
      </c>
      <c r="B2287" s="92" t="s">
        <v>12</v>
      </c>
      <c r="C2287" s="92" t="s">
        <v>32</v>
      </c>
      <c r="D2287" s="92" t="s">
        <v>32</v>
      </c>
      <c r="E2287" s="92" t="s">
        <v>33</v>
      </c>
      <c r="F2287" s="92" t="s">
        <v>34</v>
      </c>
      <c r="G2287" s="92" t="s">
        <v>97</v>
      </c>
      <c r="H2287" s="92" t="s">
        <v>31</v>
      </c>
      <c r="I2287" s="89" t="s">
        <v>208</v>
      </c>
      <c r="L2287" s="98">
        <f>'Activity data'!H421*'Emission factors'!$B$44*'Emission factors'!$D$44/1000</f>
        <v>46715.155700971562</v>
      </c>
      <c r="M2287" s="98">
        <f>'Activity data'!I421*'Emission factors'!$B$44*'Emission factors'!$D$44/1000</f>
        <v>51526.639134959885</v>
      </c>
      <c r="N2287" s="98">
        <f>'Activity data'!J421*'Emission factors'!$B$44*'Emission factors'!$D$44/1000</f>
        <v>54548.733882072091</v>
      </c>
      <c r="O2287" s="98">
        <f>'Activity data'!K421*'Emission factors'!$B$44*'Emission factors'!$D$44/1000</f>
        <v>56255.152030029931</v>
      </c>
      <c r="P2287" s="98">
        <f>'Activity data'!L421*'Emission factors'!$B$44*'Emission factors'!$D$44/1000</f>
        <v>53739.117386896782</v>
      </c>
      <c r="Q2287" s="98">
        <f>'Activity data'!M421*'Emission factors'!$B$44*'Emission factors'!$D$44/1000</f>
        <v>51815.371592411604</v>
      </c>
      <c r="R2287" s="98">
        <f>'Activity data'!N421*'Emission factors'!$B$44*'Emission factors'!$D$44/1000</f>
        <v>50691.634303102212</v>
      </c>
      <c r="S2287" s="98">
        <f>'Activity data'!O421*'Emission factors'!$B$44*'Emission factors'!$D$44/1000</f>
        <v>49978.72472466233</v>
      </c>
      <c r="T2287" s="98">
        <f>'Activity data'!P421*'Emission factors'!$B$44*'Emission factors'!$D$44/1000</f>
        <v>49660.197400661847</v>
      </c>
      <c r="U2287" s="98">
        <f>'Activity data'!Q421*'Emission factors'!$B$44*'Emission factors'!$D$44/1000</f>
        <v>49734.797687949722</v>
      </c>
    </row>
    <row r="2288" spans="1:21" x14ac:dyDescent="0.25">
      <c r="A2288" s="92" t="s">
        <v>11</v>
      </c>
      <c r="B2288" s="92" t="s">
        <v>12</v>
      </c>
      <c r="C2288" s="92" t="s">
        <v>32</v>
      </c>
      <c r="D2288" s="92" t="s">
        <v>32</v>
      </c>
      <c r="E2288" s="92" t="s">
        <v>33</v>
      </c>
      <c r="F2288" s="92" t="s">
        <v>34</v>
      </c>
      <c r="G2288" s="92" t="s">
        <v>97</v>
      </c>
      <c r="H2288" s="92" t="s">
        <v>31</v>
      </c>
      <c r="I2288" s="89" t="s">
        <v>226</v>
      </c>
      <c r="L2288" s="98">
        <f>'Activity data'!H422*'Emission factors'!$B$44*'Emission factors'!$D$44/1000</f>
        <v>63.193902134677593</v>
      </c>
      <c r="M2288" s="98">
        <f>'Activity data'!I422*'Emission factors'!$B$44*'Emission factors'!$D$44/1000</f>
        <v>67.827783133811195</v>
      </c>
      <c r="N2288" s="98">
        <f>'Activity data'!J422*'Emission factors'!$B$44*'Emission factors'!$D$44/1000</f>
        <v>68.93797127819559</v>
      </c>
      <c r="O2288" s="98">
        <f>'Activity data'!K422*'Emission factors'!$B$44*'Emission factors'!$D$44/1000</f>
        <v>68.268614108684716</v>
      </c>
      <c r="P2288" s="98">
        <f>'Activity data'!L422*'Emission factors'!$B$44*'Emission factors'!$D$44/1000</f>
        <v>61.483725265438181</v>
      </c>
      <c r="Q2288" s="98">
        <f>'Activity data'!M422*'Emission factors'!$B$44*'Emission factors'!$D$44/1000</f>
        <v>64.327158998887555</v>
      </c>
      <c r="R2288" s="98">
        <f>'Activity data'!N422*'Emission factors'!$B$44*'Emission factors'!$D$44/1000</f>
        <v>72.220996297964277</v>
      </c>
      <c r="S2288" s="98">
        <f>'Activity data'!O422*'Emission factors'!$B$44*'Emission factors'!$D$44/1000</f>
        <v>84.210529505105512</v>
      </c>
      <c r="T2288" s="98">
        <f>'Activity data'!P422*'Emission factors'!$B$44*'Emission factors'!$D$44/1000</f>
        <v>101.26097932026785</v>
      </c>
      <c r="U2288" s="98">
        <f>'Activity data'!Q422*'Emission factors'!$B$44*'Emission factors'!$D$44/1000</f>
        <v>124.48015285999878</v>
      </c>
    </row>
    <row r="2289" spans="1:21" x14ac:dyDescent="0.25">
      <c r="A2289" s="92" t="s">
        <v>11</v>
      </c>
      <c r="B2289" s="92" t="s">
        <v>12</v>
      </c>
      <c r="C2289" s="92" t="s">
        <v>32</v>
      </c>
      <c r="D2289" s="92" t="s">
        <v>32</v>
      </c>
      <c r="E2289" s="92" t="s">
        <v>33</v>
      </c>
      <c r="F2289" s="92" t="s">
        <v>34</v>
      </c>
      <c r="G2289" s="92" t="s">
        <v>97</v>
      </c>
      <c r="H2289" s="92" t="s">
        <v>31</v>
      </c>
      <c r="I2289" s="89" t="s">
        <v>196</v>
      </c>
      <c r="L2289" s="98">
        <f>'Activity data'!H423*'Emission factors'!$B$44*'Emission factors'!$D$44/1000</f>
        <v>59981.993883167765</v>
      </c>
      <c r="M2289" s="98">
        <f>'Activity data'!I423*'Emission factors'!$B$44*'Emission factors'!$D$44/1000</f>
        <v>60521.630989727251</v>
      </c>
      <c r="N2289" s="98">
        <f>'Activity data'!J423*'Emission factors'!$B$44*'Emission factors'!$D$44/1000</f>
        <v>61033.748374869414</v>
      </c>
      <c r="O2289" s="98">
        <f>'Activity data'!K423*'Emission factors'!$B$44*'Emission factors'!$D$44/1000</f>
        <v>61746.565609136567</v>
      </c>
      <c r="P2289" s="98">
        <f>'Activity data'!L423*'Emission factors'!$B$44*'Emission factors'!$D$44/1000</f>
        <v>62445.677547972293</v>
      </c>
      <c r="Q2289" s="98">
        <f>'Activity data'!M423*'Emission factors'!$B$44*'Emission factors'!$D$44/1000</f>
        <v>59391.547093019457</v>
      </c>
      <c r="R2289" s="98">
        <f>'Activity data'!N423*'Emission factors'!$B$44*'Emission factors'!$D$44/1000</f>
        <v>54973.38467659436</v>
      </c>
      <c r="S2289" s="98">
        <f>'Activity data'!O423*'Emission factors'!$B$44*'Emission factors'!$D$44/1000</f>
        <v>50839.949445247592</v>
      </c>
      <c r="T2289" s="98">
        <f>'Activity data'!P423*'Emission factors'!$B$44*'Emission factors'!$D$44/1000</f>
        <v>47024.046198573895</v>
      </c>
      <c r="U2289" s="98">
        <f>'Activity data'!Q423*'Emission factors'!$B$44*'Emission factors'!$D$44/1000</f>
        <v>43480.220903496891</v>
      </c>
    </row>
    <row r="2290" spans="1:21" x14ac:dyDescent="0.25">
      <c r="A2290" s="92" t="s">
        <v>11</v>
      </c>
      <c r="B2290" s="92" t="s">
        <v>12</v>
      </c>
      <c r="C2290" s="92" t="s">
        <v>32</v>
      </c>
      <c r="D2290" s="92" t="s">
        <v>32</v>
      </c>
      <c r="E2290" s="92" t="s">
        <v>33</v>
      </c>
      <c r="F2290" s="92" t="s">
        <v>34</v>
      </c>
      <c r="G2290" s="92" t="s">
        <v>97</v>
      </c>
      <c r="H2290" s="92" t="s">
        <v>31</v>
      </c>
      <c r="I2290" s="89" t="s">
        <v>197</v>
      </c>
      <c r="L2290" s="98">
        <f>'Activity data'!H424*'Emission factors'!$B$44*'Emission factors'!$D$44/1000</f>
        <v>75984.357955353713</v>
      </c>
      <c r="M2290" s="98">
        <f>'Activity data'!I424*'Emission factors'!$B$44*'Emission factors'!$D$44/1000</f>
        <v>82372.10059613573</v>
      </c>
      <c r="N2290" s="98">
        <f>'Activity data'!J424*'Emission factors'!$B$44*'Emission factors'!$D$44/1000</f>
        <v>85151.586349083387</v>
      </c>
      <c r="O2290" s="98">
        <f>'Activity data'!K424*'Emission factors'!$B$44*'Emission factors'!$D$44/1000</f>
        <v>85413.767416181669</v>
      </c>
      <c r="P2290" s="98">
        <f>'Activity data'!L424*'Emission factors'!$B$44*'Emission factors'!$D$44/1000</f>
        <v>77256.441015420394</v>
      </c>
      <c r="Q2290" s="98">
        <f>'Activity data'!M424*'Emission factors'!$B$44*'Emission factors'!$D$44/1000</f>
        <v>70598.40472978841</v>
      </c>
      <c r="R2290" s="98">
        <f>'Activity data'!N424*'Emission factors'!$B$44*'Emission factors'!$D$44/1000</f>
        <v>65268.08700703839</v>
      </c>
      <c r="S2290" s="98">
        <f>'Activity data'!O424*'Emission factors'!$B$44*'Emission factors'!$D$44/1000</f>
        <v>60275.428687631553</v>
      </c>
      <c r="T2290" s="98">
        <f>'Activity data'!P424*'Emission factors'!$B$44*'Emission factors'!$D$44/1000</f>
        <v>55657.71841642588</v>
      </c>
      <c r="U2290" s="98">
        <f>'Activity data'!Q424*'Emission factors'!$B$44*'Emission factors'!$D$44/1000</f>
        <v>51367.658144556546</v>
      </c>
    </row>
    <row r="2291" spans="1:21" x14ac:dyDescent="0.25">
      <c r="A2291" s="92" t="s">
        <v>11</v>
      </c>
      <c r="B2291" s="92" t="s">
        <v>12</v>
      </c>
      <c r="C2291" s="92" t="s">
        <v>32</v>
      </c>
      <c r="D2291" s="92" t="s">
        <v>32</v>
      </c>
      <c r="E2291" s="92" t="s">
        <v>33</v>
      </c>
      <c r="F2291" s="92" t="s">
        <v>34</v>
      </c>
      <c r="G2291" s="92" t="s">
        <v>97</v>
      </c>
      <c r="H2291" s="92" t="s">
        <v>31</v>
      </c>
      <c r="I2291" s="89" t="s">
        <v>229</v>
      </c>
      <c r="L2291" s="98">
        <f>'Activity data'!H425*'Emission factors'!$B$44*'Emission factors'!$D$44/1000</f>
        <v>2931.7066278028269</v>
      </c>
      <c r="M2291" s="98">
        <f>'Activity data'!I425*'Emission factors'!$B$44*'Emission factors'!$D$44/1000</f>
        <v>2649.6951009422587</v>
      </c>
      <c r="N2291" s="98">
        <f>'Activity data'!J425*'Emission factors'!$B$44*'Emission factors'!$D$44/1000</f>
        <v>2451.9390739571386</v>
      </c>
      <c r="O2291" s="98">
        <f>'Activity data'!K425*'Emission factors'!$B$44*'Emission factors'!$D$44/1000</f>
        <v>2300.1767924438727</v>
      </c>
      <c r="P2291" s="98">
        <f>'Activity data'!L425*'Emission factors'!$B$44*'Emission factors'!$D$44/1000</f>
        <v>2243.1338910571708</v>
      </c>
      <c r="Q2291" s="98">
        <f>'Activity data'!M425*'Emission factors'!$B$44*'Emission factors'!$D$44/1000</f>
        <v>2274.8917352932745</v>
      </c>
      <c r="R2291" s="98">
        <f>'Activity data'!N425*'Emission factors'!$B$44*'Emission factors'!$D$44/1000</f>
        <v>2325.5992225193299</v>
      </c>
      <c r="S2291" s="98">
        <f>'Activity data'!O425*'Emission factors'!$B$44*'Emission factors'!$D$44/1000</f>
        <v>2370.740065280107</v>
      </c>
      <c r="T2291" s="98">
        <f>'Activity data'!P425*'Emission factors'!$B$44*'Emission factors'!$D$44/1000</f>
        <v>2413.4194573852865</v>
      </c>
      <c r="U2291" s="98">
        <f>'Activity data'!Q425*'Emission factors'!$B$44*'Emission factors'!$D$44/1000</f>
        <v>2455.4902668843674</v>
      </c>
    </row>
    <row r="2292" spans="1:21" x14ac:dyDescent="0.25">
      <c r="A2292" s="92" t="s">
        <v>11</v>
      </c>
      <c r="B2292" s="92" t="s">
        <v>12</v>
      </c>
      <c r="C2292" s="92" t="s">
        <v>32</v>
      </c>
      <c r="D2292" s="92" t="s">
        <v>32</v>
      </c>
      <c r="E2292" s="92" t="s">
        <v>33</v>
      </c>
      <c r="F2292" s="92" t="s">
        <v>34</v>
      </c>
      <c r="G2292" s="92" t="s">
        <v>97</v>
      </c>
      <c r="H2292" s="92" t="s">
        <v>31</v>
      </c>
      <c r="I2292" s="89" t="s">
        <v>198</v>
      </c>
      <c r="L2292" s="98">
        <f>'Activity data'!H426*'Emission factors'!$B$44*'Emission factors'!$D$44/1000</f>
        <v>6434.9815457678151</v>
      </c>
      <c r="M2292" s="98">
        <f>'Activity data'!I426*'Emission factors'!$B$44*'Emission factors'!$D$44/1000</f>
        <v>6162.8755464136038</v>
      </c>
      <c r="N2292" s="98">
        <f>'Activity data'!J426*'Emission factors'!$B$44*'Emission factors'!$D$44/1000</f>
        <v>5818.0467778964403</v>
      </c>
      <c r="O2292" s="98">
        <f>'Activity data'!K426*'Emission factors'!$B$44*'Emission factors'!$D$44/1000</f>
        <v>5453.9283551918188</v>
      </c>
      <c r="P2292" s="98">
        <f>'Activity data'!L426*'Emission factors'!$B$44*'Emission factors'!$D$44/1000</f>
        <v>4966.1331066431903</v>
      </c>
      <c r="Q2292" s="98">
        <f>'Activity data'!M426*'Emission factors'!$B$44*'Emission factors'!$D$44/1000</f>
        <v>4653.9962738315771</v>
      </c>
      <c r="R2292" s="98">
        <f>'Activity data'!N426*'Emission factors'!$B$44*'Emission factors'!$D$44/1000</f>
        <v>4407.789260458947</v>
      </c>
      <c r="S2292" s="98">
        <f>'Activity data'!O426*'Emission factors'!$B$44*'Emission factors'!$D$44/1000</f>
        <v>4167.2111206688551</v>
      </c>
      <c r="T2292" s="98">
        <f>'Activity data'!P426*'Emission factors'!$B$44*'Emission factors'!$D$44/1000</f>
        <v>3937.9162855654167</v>
      </c>
      <c r="U2292" s="98">
        <f>'Activity data'!Q426*'Emission factors'!$B$44*'Emission factors'!$D$44/1000</f>
        <v>3720.2042751524573</v>
      </c>
    </row>
    <row r="2293" spans="1:21" x14ac:dyDescent="0.25">
      <c r="A2293" s="92" t="s">
        <v>11</v>
      </c>
      <c r="B2293" s="92" t="s">
        <v>12</v>
      </c>
      <c r="C2293" s="92" t="s">
        <v>32</v>
      </c>
      <c r="D2293" s="92" t="s">
        <v>32</v>
      </c>
      <c r="E2293" s="92" t="s">
        <v>33</v>
      </c>
      <c r="F2293" s="92" t="s">
        <v>34</v>
      </c>
      <c r="G2293" s="92" t="s">
        <v>97</v>
      </c>
      <c r="H2293" s="92" t="s">
        <v>31</v>
      </c>
      <c r="I2293" s="89" t="s">
        <v>231</v>
      </c>
      <c r="L2293" s="98">
        <f>'Activity data'!H427*'Emission factors'!$B$44*'Emission factors'!$D$44/1000</f>
        <v>1828.2574417859282</v>
      </c>
      <c r="M2293" s="98">
        <f>'Activity data'!I427*'Emission factors'!$B$44*'Emission factors'!$D$44/1000</f>
        <v>1995.5989270345801</v>
      </c>
      <c r="N2293" s="98">
        <f>'Activity data'!J427*'Emission factors'!$B$44*'Emission factors'!$D$44/1000</f>
        <v>2105.0173354549052</v>
      </c>
      <c r="O2293" s="98">
        <f>'Activity data'!K427*'Emission factors'!$B$44*'Emission factors'!$D$44/1000</f>
        <v>2188.5627876452063</v>
      </c>
      <c r="P2293" s="98">
        <f>'Activity data'!L427*'Emission factors'!$B$44*'Emission factors'!$D$44/1000</f>
        <v>2202.2381722262139</v>
      </c>
      <c r="Q2293" s="98">
        <f>'Activity data'!M427*'Emission factors'!$B$44*'Emission factors'!$D$44/1000</f>
        <v>1994.2008671791696</v>
      </c>
      <c r="R2293" s="98">
        <f>'Activity data'!N427*'Emission factors'!$B$44*'Emission factors'!$D$44/1000</f>
        <v>1714.2848175053032</v>
      </c>
      <c r="S2293" s="98">
        <f>'Activity data'!O427*'Emission factors'!$B$44*'Emission factors'!$D$44/1000</f>
        <v>1472.5250267844444</v>
      </c>
      <c r="T2293" s="98">
        <f>'Activity data'!P427*'Emission factors'!$B$44*'Emission factors'!$D$44/1000</f>
        <v>1268.7892227691295</v>
      </c>
      <c r="U2293" s="98">
        <f>'Activity data'!Q427*'Emission factors'!$B$44*'Emission factors'!$D$44/1000</f>
        <v>1094.2691956098422</v>
      </c>
    </row>
    <row r="2294" spans="1:21" x14ac:dyDescent="0.25">
      <c r="A2294" s="92" t="s">
        <v>11</v>
      </c>
      <c r="B2294" s="92" t="s">
        <v>12</v>
      </c>
      <c r="C2294" s="92" t="s">
        <v>32</v>
      </c>
      <c r="D2294" s="92" t="s">
        <v>32</v>
      </c>
      <c r="E2294" s="92" t="s">
        <v>33</v>
      </c>
      <c r="F2294" s="92" t="s">
        <v>34</v>
      </c>
      <c r="G2294" s="92" t="s">
        <v>97</v>
      </c>
      <c r="H2294" s="92" t="s">
        <v>31</v>
      </c>
      <c r="I2294" s="89" t="s">
        <v>230</v>
      </c>
      <c r="L2294" s="98">
        <f>'Activity data'!H428*'Emission factors'!$B$44*'Emission factors'!$D$44/1000</f>
        <v>7211.5122120576962</v>
      </c>
      <c r="M2294" s="98">
        <f>'Activity data'!I428*'Emission factors'!$B$44*'Emission factors'!$D$44/1000</f>
        <v>5794.4228562008702</v>
      </c>
      <c r="N2294" s="98">
        <f>'Activity data'!J428*'Emission factors'!$B$44*'Emission factors'!$D$44/1000</f>
        <v>4971.5181110714311</v>
      </c>
      <c r="O2294" s="98">
        <f>'Activity data'!K428*'Emission factors'!$B$44*'Emission factors'!$D$44/1000</f>
        <v>4458.6903214566864</v>
      </c>
      <c r="P2294" s="98">
        <f>'Activity data'!L428*'Emission factors'!$B$44*'Emission factors'!$D$44/1000</f>
        <v>4503.2579438831626</v>
      </c>
      <c r="Q2294" s="98">
        <f>'Activity data'!M428*'Emission factors'!$B$44*'Emission factors'!$D$44/1000</f>
        <v>4235.3386863670512</v>
      </c>
      <c r="R2294" s="98">
        <f>'Activity data'!N428*'Emission factors'!$B$44*'Emission factors'!$D$44/1000</f>
        <v>3801.8245019986484</v>
      </c>
      <c r="S2294" s="98">
        <f>'Activity data'!O428*'Emission factors'!$B$44*'Emission factors'!$D$44/1000</f>
        <v>3428.6746614312879</v>
      </c>
      <c r="T2294" s="98">
        <f>'Activity data'!P428*'Emission factors'!$B$44*'Emission factors'!$D$44/1000</f>
        <v>3106.6237588015529</v>
      </c>
      <c r="U2294" s="98">
        <f>'Activity data'!Q428*'Emission factors'!$B$44*'Emission factors'!$D$44/1000</f>
        <v>2822.8537048011713</v>
      </c>
    </row>
    <row r="2295" spans="1:21" x14ac:dyDescent="0.25">
      <c r="A2295" s="92" t="s">
        <v>11</v>
      </c>
      <c r="B2295" s="92" t="s">
        <v>12</v>
      </c>
      <c r="C2295" s="92" t="s">
        <v>32</v>
      </c>
      <c r="D2295" s="92" t="s">
        <v>32</v>
      </c>
      <c r="E2295" s="92" t="s">
        <v>33</v>
      </c>
      <c r="F2295" s="92" t="s">
        <v>34</v>
      </c>
      <c r="G2295" s="92" t="s">
        <v>97</v>
      </c>
      <c r="H2295" s="92" t="s">
        <v>31</v>
      </c>
      <c r="I2295" s="89" t="s">
        <v>303</v>
      </c>
      <c r="L2295" s="98">
        <f>'Activity data'!H429*'Emission factors'!$B$44*'Emission factors'!$D$44/1000</f>
        <v>57647.312770678036</v>
      </c>
      <c r="M2295" s="98">
        <f>'Activity data'!I429*'Emission factors'!$B$44*'Emission factors'!$D$44/1000</f>
        <v>67372.114744597537</v>
      </c>
      <c r="N2295" s="98">
        <f>'Activity data'!J429*'Emission factors'!$B$44*'Emission factors'!$D$44/1000</f>
        <v>71696.72162347658</v>
      </c>
      <c r="O2295" s="98">
        <f>'Activity data'!K429*'Emission factors'!$B$44*'Emission factors'!$D$44/1000</f>
        <v>74111.767905665096</v>
      </c>
      <c r="P2295" s="98">
        <f>'Activity data'!L429*'Emission factors'!$B$44*'Emission factors'!$D$44/1000</f>
        <v>69844.413845818402</v>
      </c>
      <c r="Q2295" s="98">
        <f>'Activity data'!M429*'Emission factors'!$B$44*'Emission factors'!$D$44/1000</f>
        <v>67139.337828397271</v>
      </c>
      <c r="R2295" s="98">
        <f>'Activity data'!N429*'Emission factors'!$B$44*'Emission factors'!$D$44/1000</f>
        <v>65645.152239883086</v>
      </c>
      <c r="S2295" s="98">
        <f>'Activity data'!O429*'Emission factors'!$B$44*'Emission factors'!$D$44/1000</f>
        <v>64184.897027233397</v>
      </c>
      <c r="T2295" s="98">
        <f>'Activity data'!P429*'Emission factors'!$B$44*'Emission factors'!$D$44/1000</f>
        <v>62778.768755913021</v>
      </c>
      <c r="U2295" s="98">
        <f>'Activity data'!Q429*'Emission factors'!$B$44*'Emission factors'!$D$44/1000</f>
        <v>61430.016924592885</v>
      </c>
    </row>
    <row r="2296" spans="1:21" x14ac:dyDescent="0.25">
      <c r="A2296" s="92" t="s">
        <v>11</v>
      </c>
      <c r="B2296" s="92" t="s">
        <v>12</v>
      </c>
      <c r="C2296" s="92" t="s">
        <v>32</v>
      </c>
      <c r="D2296" s="92" t="s">
        <v>32</v>
      </c>
      <c r="E2296" s="92" t="s">
        <v>33</v>
      </c>
      <c r="F2296" s="92" t="s">
        <v>34</v>
      </c>
      <c r="G2296" s="92" t="s">
        <v>97</v>
      </c>
      <c r="H2296" s="92" t="s">
        <v>31</v>
      </c>
      <c r="I2296" s="89" t="s">
        <v>225</v>
      </c>
      <c r="L2296" s="98">
        <f>'Activity data'!H430*'Emission factors'!$B$44*'Emission factors'!$D$44/1000</f>
        <v>792.99734861594675</v>
      </c>
      <c r="M2296" s="98">
        <f>'Activity data'!I430*'Emission factors'!$B$44*'Emission factors'!$D$44/1000</f>
        <v>667.3470894224414</v>
      </c>
      <c r="N2296" s="98">
        <f>'Activity data'!J430*'Emission factors'!$B$44*'Emission factors'!$D$44/1000</f>
        <v>602.99219705502753</v>
      </c>
      <c r="O2296" s="98">
        <f>'Activity data'!K430*'Emission factors'!$B$44*'Emission factors'!$D$44/1000</f>
        <v>576.24146592089301</v>
      </c>
      <c r="P2296" s="98">
        <f>'Activity data'!L430*'Emission factors'!$B$44*'Emission factors'!$D$44/1000</f>
        <v>645.39252217874957</v>
      </c>
      <c r="Q2296" s="98">
        <f>'Activity data'!M430*'Emission factors'!$B$44*'Emission factors'!$D$44/1000</f>
        <v>528.08546322476775</v>
      </c>
      <c r="R2296" s="98">
        <f>'Activity data'!N430*'Emission factors'!$B$44*'Emission factors'!$D$44/1000</f>
        <v>335.47093341777673</v>
      </c>
      <c r="S2296" s="98">
        <f>'Activity data'!O430*'Emission factors'!$B$44*'Emission factors'!$D$44/1000</f>
        <v>225.58996951658838</v>
      </c>
      <c r="T2296" s="98">
        <f>'Activity data'!P430*'Emission factors'!$B$44*'Emission factors'!$D$44/1000</f>
        <v>168.23678319148982</v>
      </c>
      <c r="U2296" s="98">
        <f>'Activity data'!Q430*'Emission factors'!$B$44*'Emission factors'!$D$44/1000</f>
        <v>132.50198802057477</v>
      </c>
    </row>
    <row r="2297" spans="1:21" x14ac:dyDescent="0.25">
      <c r="A2297" s="92" t="s">
        <v>11</v>
      </c>
      <c r="B2297" s="92" t="s">
        <v>12</v>
      </c>
      <c r="C2297" s="92" t="s">
        <v>32</v>
      </c>
      <c r="D2297" s="92" t="s">
        <v>32</v>
      </c>
      <c r="E2297" s="92" t="s">
        <v>33</v>
      </c>
      <c r="F2297" s="92" t="s">
        <v>34</v>
      </c>
      <c r="G2297" s="92" t="s">
        <v>97</v>
      </c>
      <c r="H2297" s="92" t="s">
        <v>31</v>
      </c>
      <c r="I2297" s="89" t="s">
        <v>205</v>
      </c>
      <c r="L2297" s="98">
        <f>'Activity data'!H431*'Emission factors'!$B$44*'Emission factors'!$D$44/1000</f>
        <v>13851.245840864427</v>
      </c>
      <c r="M2297" s="98">
        <f>'Activity data'!I431*'Emission factors'!$B$44*'Emission factors'!$D$44/1000</f>
        <v>22567.6430775513</v>
      </c>
      <c r="N2297" s="98">
        <f>'Activity data'!J431*'Emission factors'!$B$44*'Emission factors'!$D$44/1000</f>
        <v>29326.401991706789</v>
      </c>
      <c r="O2297" s="98">
        <f>'Activity data'!K431*'Emission factors'!$B$44*'Emission factors'!$D$44/1000</f>
        <v>34694.966855905062</v>
      </c>
      <c r="P2297" s="98">
        <f>'Activity data'!L431*'Emission factors'!$B$44*'Emission factors'!$D$44/1000</f>
        <v>28210.094434684892</v>
      </c>
      <c r="Q2297" s="98">
        <f>'Activity data'!M431*'Emission factors'!$B$44*'Emission factors'!$D$44/1000</f>
        <v>20975.109296287315</v>
      </c>
      <c r="R2297" s="98">
        <f>'Activity data'!N431*'Emission factors'!$B$44*'Emission factors'!$D$44/1000</f>
        <v>14727.322125229193</v>
      </c>
      <c r="S2297" s="98">
        <f>'Activity data'!O431*'Emission factors'!$B$44*'Emission factors'!$D$44/1000</f>
        <v>10374.934610648223</v>
      </c>
      <c r="T2297" s="98">
        <f>'Activity data'!P431*'Emission factors'!$B$44*'Emission factors'!$D$44/1000</f>
        <v>7454.471171761269</v>
      </c>
      <c r="U2297" s="98">
        <f>'Activity data'!Q431*'Emission factors'!$B$44*'Emission factors'!$D$44/1000</f>
        <v>5360.7344572128895</v>
      </c>
    </row>
    <row r="2298" spans="1:21" x14ac:dyDescent="0.25">
      <c r="A2298" s="92" t="s">
        <v>11</v>
      </c>
      <c r="B2298" s="92" t="s">
        <v>12</v>
      </c>
      <c r="C2298" s="92" t="s">
        <v>32</v>
      </c>
      <c r="D2298" s="92" t="s">
        <v>32</v>
      </c>
      <c r="E2298" s="92" t="s">
        <v>33</v>
      </c>
      <c r="F2298" s="92" t="s">
        <v>34</v>
      </c>
      <c r="G2298" s="92" t="s">
        <v>97</v>
      </c>
      <c r="H2298" s="92" t="s">
        <v>31</v>
      </c>
      <c r="I2298" s="89" t="s">
        <v>204</v>
      </c>
      <c r="L2298" s="98">
        <f>'Activity data'!H432*'Emission factors'!$B$44*'Emission factors'!$D$44/1000</f>
        <v>92978.401484261805</v>
      </c>
      <c r="M2298" s="98">
        <f>'Activity data'!I432*'Emission factors'!$B$44*'Emission factors'!$D$44/1000</f>
        <v>91463.522797906582</v>
      </c>
      <c r="N2298" s="98">
        <f>'Activity data'!J432*'Emission factors'!$B$44*'Emission factors'!$D$44/1000</f>
        <v>89156.391597307244</v>
      </c>
      <c r="O2298" s="98">
        <f>'Activity data'!K432*'Emission factors'!$B$44*'Emission factors'!$D$44/1000</f>
        <v>87100.373327256937</v>
      </c>
      <c r="P2298" s="98">
        <f>'Activity data'!L432*'Emission factors'!$B$44*'Emission factors'!$D$44/1000</f>
        <v>85509.192879843293</v>
      </c>
      <c r="Q2298" s="98">
        <f>'Activity data'!M432*'Emission factors'!$B$44*'Emission factors'!$D$44/1000</f>
        <v>86267.907145216232</v>
      </c>
      <c r="R2298" s="98">
        <f>'Activity data'!N432*'Emission factors'!$B$44*'Emission factors'!$D$44/1000</f>
        <v>87726.780738550937</v>
      </c>
      <c r="S2298" s="98">
        <f>'Activity data'!O432*'Emission factors'!$B$44*'Emission factors'!$D$44/1000</f>
        <v>89348.52352482015</v>
      </c>
      <c r="T2298" s="98">
        <f>'Activity data'!P432*'Emission factors'!$B$44*'Emission factors'!$D$44/1000</f>
        <v>91172.615910265828</v>
      </c>
      <c r="U2298" s="98">
        <f>'Activity data'!Q432*'Emission factors'!$B$44*'Emission factors'!$D$44/1000</f>
        <v>93179.593420233548</v>
      </c>
    </row>
    <row r="2299" spans="1:21" x14ac:dyDescent="0.25">
      <c r="A2299" s="92" t="s">
        <v>11</v>
      </c>
      <c r="B2299" s="92" t="s">
        <v>12</v>
      </c>
      <c r="C2299" s="92" t="s">
        <v>32</v>
      </c>
      <c r="D2299" s="92" t="s">
        <v>32</v>
      </c>
      <c r="E2299" s="92" t="s">
        <v>33</v>
      </c>
      <c r="F2299" s="92" t="s">
        <v>34</v>
      </c>
      <c r="G2299" s="92" t="s">
        <v>97</v>
      </c>
      <c r="H2299" s="92" t="s">
        <v>31</v>
      </c>
      <c r="I2299" s="89" t="s">
        <v>228</v>
      </c>
      <c r="L2299" s="98">
        <f>'Activity data'!H433*'Emission factors'!$B$44*'Emission factors'!$D$44/1000</f>
        <v>839.2246054495962</v>
      </c>
      <c r="M2299" s="98">
        <f>'Activity data'!I433*'Emission factors'!$B$44*'Emission factors'!$D$44/1000</f>
        <v>738.9555610805885</v>
      </c>
      <c r="N2299" s="98">
        <f>'Activity data'!J433*'Emission factors'!$B$44*'Emission factors'!$D$44/1000</f>
        <v>656.34411579583104</v>
      </c>
      <c r="O2299" s="98">
        <f>'Activity data'!K433*'Emission factors'!$B$44*'Emission factors'!$D$44/1000</f>
        <v>589.87962811154637</v>
      </c>
      <c r="P2299" s="98">
        <f>'Activity data'!L433*'Emission factors'!$B$44*'Emission factors'!$D$44/1000</f>
        <v>546.09579884617915</v>
      </c>
      <c r="Q2299" s="98">
        <f>'Activity data'!M433*'Emission factors'!$B$44*'Emission factors'!$D$44/1000</f>
        <v>467.65918101035953</v>
      </c>
      <c r="R2299" s="98">
        <f>'Activity data'!N433*'Emission factors'!$B$44*'Emission factors'!$D$44/1000</f>
        <v>375.96913364515825</v>
      </c>
      <c r="S2299" s="98">
        <f>'Activity data'!O433*'Emission factors'!$B$44*'Emission factors'!$D$44/1000</f>
        <v>300.7066193793994</v>
      </c>
      <c r="T2299" s="98">
        <f>'Activity data'!P433*'Emission factors'!$B$44*'Emission factors'!$D$44/1000</f>
        <v>241.2706629559695</v>
      </c>
      <c r="U2299" s="98">
        <f>'Activity data'!Q433*'Emission factors'!$B$44*'Emission factors'!$D$44/1000</f>
        <v>193.0366254798534</v>
      </c>
    </row>
    <row r="2300" spans="1:21" x14ac:dyDescent="0.25">
      <c r="A2300" s="92" t="s">
        <v>11</v>
      </c>
      <c r="B2300" s="92" t="s">
        <v>12</v>
      </c>
      <c r="C2300" s="92" t="s">
        <v>32</v>
      </c>
      <c r="D2300" s="92" t="s">
        <v>32</v>
      </c>
      <c r="E2300" s="92" t="s">
        <v>33</v>
      </c>
      <c r="F2300" s="92" t="s">
        <v>34</v>
      </c>
      <c r="G2300" s="92" t="s">
        <v>97</v>
      </c>
      <c r="H2300" s="92" t="s">
        <v>31</v>
      </c>
      <c r="I2300" s="89" t="s">
        <v>202</v>
      </c>
      <c r="L2300" s="98">
        <f>'Activity data'!H434*'Emission factors'!$B$44*'Emission factors'!$D$44/1000</f>
        <v>62623.06909952459</v>
      </c>
      <c r="M2300" s="98">
        <f>'Activity data'!I434*'Emission factors'!$B$44*'Emission factors'!$D$44/1000</f>
        <v>72511.740628495827</v>
      </c>
      <c r="N2300" s="98">
        <f>'Activity data'!J434*'Emission factors'!$B$44*'Emission factors'!$D$44/1000</f>
        <v>72082.515161434683</v>
      </c>
      <c r="O2300" s="98">
        <f>'Activity data'!K434*'Emission factors'!$B$44*'Emission factors'!$D$44/1000</f>
        <v>67427.435666061676</v>
      </c>
      <c r="P2300" s="98">
        <f>'Activity data'!L434*'Emission factors'!$B$44*'Emission factors'!$D$44/1000</f>
        <v>52419.929282091551</v>
      </c>
      <c r="Q2300" s="98">
        <f>'Activity data'!M434*'Emission factors'!$B$44*'Emission factors'!$D$44/1000</f>
        <v>47786.529597796267</v>
      </c>
      <c r="R2300" s="98">
        <f>'Activity data'!N434*'Emission factors'!$B$44*'Emission factors'!$D$44/1000</f>
        <v>47717.798312713378</v>
      </c>
      <c r="S2300" s="98">
        <f>'Activity data'!O434*'Emission factors'!$B$44*'Emission factors'!$D$44/1000</f>
        <v>47699.498703037629</v>
      </c>
      <c r="T2300" s="98">
        <f>'Activity data'!P434*'Emission factors'!$B$44*'Emission factors'!$D$44/1000</f>
        <v>47747.738124771728</v>
      </c>
      <c r="U2300" s="98">
        <f>'Activity data'!Q434*'Emission factors'!$B$44*'Emission factors'!$D$44/1000</f>
        <v>47855.058269965186</v>
      </c>
    </row>
    <row r="2301" spans="1:21" x14ac:dyDescent="0.25">
      <c r="A2301" s="92" t="s">
        <v>11</v>
      </c>
      <c r="B2301" s="92" t="s">
        <v>12</v>
      </c>
      <c r="C2301" s="92" t="s">
        <v>32</v>
      </c>
      <c r="D2301" s="92" t="s">
        <v>32</v>
      </c>
      <c r="E2301" s="92" t="s">
        <v>33</v>
      </c>
      <c r="F2301" s="92" t="s">
        <v>34</v>
      </c>
      <c r="G2301" s="92" t="s">
        <v>97</v>
      </c>
      <c r="H2301" s="92" t="s">
        <v>31</v>
      </c>
      <c r="I2301" s="89" t="s">
        <v>190</v>
      </c>
      <c r="L2301" s="98">
        <f>'Activity data'!H435*'Emission factors'!$B$44*'Emission factors'!$D$44/1000</f>
        <v>0</v>
      </c>
      <c r="M2301" s="98">
        <f>'Activity data'!I435*'Emission factors'!$B$44*'Emission factors'!$D$44/1000</f>
        <v>0</v>
      </c>
      <c r="N2301" s="98">
        <f>'Activity data'!J435*'Emission factors'!$B$44*'Emission factors'!$D$44/1000</f>
        <v>0</v>
      </c>
      <c r="O2301" s="98">
        <f>'Activity data'!K435*'Emission factors'!$B$44*'Emission factors'!$D$44/1000</f>
        <v>0</v>
      </c>
      <c r="P2301" s="98">
        <f>'Activity data'!L435*'Emission factors'!$B$44*'Emission factors'!$D$44/1000</f>
        <v>0</v>
      </c>
      <c r="Q2301" s="98">
        <f>'Activity data'!M435*'Emission factors'!$B$44*'Emission factors'!$D$44/1000</f>
        <v>0</v>
      </c>
      <c r="R2301" s="98">
        <f>'Activity data'!N435*'Emission factors'!$B$44*'Emission factors'!$D$44/1000</f>
        <v>0</v>
      </c>
      <c r="S2301" s="98">
        <f>'Activity data'!O435*'Emission factors'!$B$44*'Emission factors'!$D$44/1000</f>
        <v>0</v>
      </c>
      <c r="T2301" s="98">
        <f>'Activity data'!P435*'Emission factors'!$B$44*'Emission factors'!$D$44/1000</f>
        <v>0</v>
      </c>
      <c r="U2301" s="98">
        <f>'Activity data'!Q435*'Emission factors'!$B$44*'Emission factors'!$D$44/1000</f>
        <v>0</v>
      </c>
    </row>
    <row r="2302" spans="1:21" x14ac:dyDescent="0.25">
      <c r="A2302" s="92" t="s">
        <v>11</v>
      </c>
      <c r="B2302" s="92" t="s">
        <v>12</v>
      </c>
      <c r="C2302" s="92" t="s">
        <v>32</v>
      </c>
      <c r="D2302" s="92" t="s">
        <v>32</v>
      </c>
      <c r="E2302" s="92" t="s">
        <v>33</v>
      </c>
      <c r="F2302" s="92" t="s">
        <v>34</v>
      </c>
      <c r="G2302" s="92" t="s">
        <v>97</v>
      </c>
      <c r="H2302" s="92" t="s">
        <v>31</v>
      </c>
      <c r="I2302" s="89" t="s">
        <v>210</v>
      </c>
      <c r="L2302" s="98">
        <f>'Activity data'!H436*'Emission factors'!$B$44*'Emission factors'!$D$44/1000</f>
        <v>5792.1726261793328</v>
      </c>
      <c r="M2302" s="98">
        <f>'Activity data'!I436*'Emission factors'!$B$44*'Emission factors'!$D$44/1000</f>
        <v>6351.4030812822812</v>
      </c>
      <c r="N2302" s="98">
        <f>'Activity data'!J436*'Emission factors'!$B$44*'Emission factors'!$D$44/1000</f>
        <v>7127.5136336227315</v>
      </c>
      <c r="O2302" s="98">
        <f>'Activity data'!K436*'Emission factors'!$B$44*'Emission factors'!$D$44/1000</f>
        <v>8079.6217237547544</v>
      </c>
      <c r="P2302" s="98">
        <f>'Activity data'!L436*'Emission factors'!$B$44*'Emission factors'!$D$44/1000</f>
        <v>9384.2697310040567</v>
      </c>
      <c r="Q2302" s="98">
        <f>'Activity data'!M436*'Emission factors'!$B$44*'Emission factors'!$D$44/1000</f>
        <v>9763.5366706019013</v>
      </c>
      <c r="R2302" s="98">
        <f>'Activity data'!N436*'Emission factors'!$B$44*'Emission factors'!$D$44/1000</f>
        <v>9788.1041038212388</v>
      </c>
      <c r="S2302" s="98">
        <f>'Activity data'!O436*'Emission factors'!$B$44*'Emission factors'!$D$44/1000</f>
        <v>9796.5753610767406</v>
      </c>
      <c r="T2302" s="98">
        <f>'Activity data'!P436*'Emission factors'!$B$44*'Emission factors'!$D$44/1000</f>
        <v>9791.3334752255687</v>
      </c>
      <c r="U2302" s="98">
        <f>'Activity data'!Q436*'Emission factors'!$B$44*'Emission factors'!$D$44/1000</f>
        <v>9774.1766061919952</v>
      </c>
    </row>
    <row r="2303" spans="1:21" x14ac:dyDescent="0.25">
      <c r="A2303" s="92" t="s">
        <v>11</v>
      </c>
      <c r="B2303" s="92" t="s">
        <v>12</v>
      </c>
      <c r="C2303" s="92" t="s">
        <v>32</v>
      </c>
      <c r="D2303" s="92" t="s">
        <v>32</v>
      </c>
      <c r="E2303" s="92" t="s">
        <v>33</v>
      </c>
      <c r="F2303" s="92" t="s">
        <v>34</v>
      </c>
      <c r="G2303" s="92" t="s">
        <v>97</v>
      </c>
      <c r="H2303" s="92" t="s">
        <v>31</v>
      </c>
      <c r="I2303" s="89" t="s">
        <v>199</v>
      </c>
      <c r="L2303" s="98">
        <f>'Activity data'!H437*'Emission factors'!$B$44*'Emission factors'!$D$44/1000</f>
        <v>144015.63669263379</v>
      </c>
      <c r="M2303" s="98">
        <f>'Activity data'!I437*'Emission factors'!$B$44*'Emission factors'!$D$44/1000</f>
        <v>152626.06630936934</v>
      </c>
      <c r="N2303" s="98">
        <f>'Activity data'!J437*'Emission factors'!$B$44*'Emission factors'!$D$44/1000</f>
        <v>151061.17130966301</v>
      </c>
      <c r="O2303" s="98">
        <f>'Activity data'!K437*'Emission factors'!$B$44*'Emission factors'!$D$44/1000</f>
        <v>145724.22075251275</v>
      </c>
      <c r="P2303" s="98">
        <f>'Activity data'!L437*'Emission factors'!$B$44*'Emission factors'!$D$44/1000</f>
        <v>130238.08495793777</v>
      </c>
      <c r="Q2303" s="98">
        <f>'Activity data'!M437*'Emission factors'!$B$44*'Emission factors'!$D$44/1000</f>
        <v>121420.49343185656</v>
      </c>
      <c r="R2303" s="98">
        <f>'Activity data'!N437*'Emission factors'!$B$44*'Emission factors'!$D$44/1000</f>
        <v>115791.0401578298</v>
      </c>
      <c r="S2303" s="98">
        <f>'Activity data'!O437*'Emission factors'!$B$44*'Emission factors'!$D$44/1000</f>
        <v>110304.82756441523</v>
      </c>
      <c r="T2303" s="98">
        <f>'Activity data'!P437*'Emission factors'!$B$44*'Emission factors'!$D$44/1000</f>
        <v>105042.00820571522</v>
      </c>
      <c r="U2303" s="98">
        <f>'Activity data'!Q437*'Emission factors'!$B$44*'Emission factors'!$D$44/1000</f>
        <v>99997.051496203014</v>
      </c>
    </row>
    <row r="2304" spans="1:21" x14ac:dyDescent="0.25">
      <c r="A2304" s="92" t="s">
        <v>11</v>
      </c>
      <c r="B2304" s="92" t="s">
        <v>12</v>
      </c>
      <c r="C2304" s="92" t="s">
        <v>32</v>
      </c>
      <c r="D2304" s="92" t="s">
        <v>32</v>
      </c>
      <c r="E2304" s="92" t="s">
        <v>33</v>
      </c>
      <c r="F2304" s="92" t="s">
        <v>34</v>
      </c>
      <c r="G2304" s="92" t="s">
        <v>97</v>
      </c>
      <c r="H2304" s="92" t="s">
        <v>31</v>
      </c>
      <c r="I2304" s="89" t="s">
        <v>233</v>
      </c>
      <c r="L2304" s="98">
        <f>'Activity data'!H438*'Emission factors'!$B$44*'Emission factors'!$D$44/1000</f>
        <v>12354.507225662361</v>
      </c>
      <c r="M2304" s="98">
        <f>'Activity data'!I438*'Emission factors'!$B$44*'Emission factors'!$D$44/1000</f>
        <v>17358.286595253692</v>
      </c>
      <c r="N2304" s="98">
        <f>'Activity data'!J438*'Emission factors'!$B$44*'Emission factors'!$D$44/1000</f>
        <v>19329.6975452593</v>
      </c>
      <c r="O2304" s="98">
        <f>'Activity data'!K438*'Emission factors'!$B$44*'Emission factors'!$D$44/1000</f>
        <v>19773.400683453128</v>
      </c>
      <c r="P2304" s="98">
        <f>'Activity data'!L438*'Emission factors'!$B$44*'Emission factors'!$D$44/1000</f>
        <v>15155.960258340692</v>
      </c>
      <c r="Q2304" s="98">
        <f>'Activity data'!M438*'Emission factors'!$B$44*'Emission factors'!$D$44/1000</f>
        <v>14398.041696275148</v>
      </c>
      <c r="R2304" s="98">
        <f>'Activity data'!N438*'Emission factors'!$B$44*'Emission factors'!$D$44/1000</f>
        <v>15497.293836402632</v>
      </c>
      <c r="S2304" s="98">
        <f>'Activity data'!O438*'Emission factors'!$B$44*'Emission factors'!$D$44/1000</f>
        <v>16666.831361801669</v>
      </c>
      <c r="T2304" s="98">
        <f>'Activity data'!P438*'Emission factors'!$B$44*'Emission factors'!$D$44/1000</f>
        <v>17927.46191756157</v>
      </c>
      <c r="U2304" s="98">
        <f>'Activity data'!Q438*'Emission factors'!$B$44*'Emission factors'!$D$44/1000</f>
        <v>19288.827274439031</v>
      </c>
    </row>
    <row r="2305" spans="1:21" x14ac:dyDescent="0.25">
      <c r="A2305" s="92" t="s">
        <v>11</v>
      </c>
      <c r="B2305" s="92" t="s">
        <v>12</v>
      </c>
      <c r="C2305" s="92" t="s">
        <v>32</v>
      </c>
      <c r="D2305" s="92" t="s">
        <v>32</v>
      </c>
      <c r="E2305" s="92" t="s">
        <v>33</v>
      </c>
      <c r="F2305" s="92" t="s">
        <v>34</v>
      </c>
      <c r="G2305" s="92" t="s">
        <v>97</v>
      </c>
      <c r="H2305" s="92" t="s">
        <v>31</v>
      </c>
      <c r="I2305" s="89" t="s">
        <v>200</v>
      </c>
      <c r="L2305" s="98">
        <f>'Activity data'!H439*'Emission factors'!$B$44*'Emission factors'!$D$44/1000</f>
        <v>79851.012962232489</v>
      </c>
      <c r="M2305" s="98">
        <f>'Activity data'!I439*'Emission factors'!$B$44*'Emission factors'!$D$44/1000</f>
        <v>88932.055368742731</v>
      </c>
      <c r="N2305" s="98">
        <f>'Activity data'!J439*'Emission factors'!$B$44*'Emission factors'!$D$44/1000</f>
        <v>89508.873214903884</v>
      </c>
      <c r="O2305" s="98">
        <f>'Activity data'!K439*'Emission factors'!$B$44*'Emission factors'!$D$44/1000</f>
        <v>87374.526543935266</v>
      </c>
      <c r="P2305" s="98">
        <f>'Activity data'!L439*'Emission factors'!$B$44*'Emission factors'!$D$44/1000</f>
        <v>77753.140513765786</v>
      </c>
      <c r="Q2305" s="98">
        <f>'Activity data'!M439*'Emission factors'!$B$44*'Emission factors'!$D$44/1000</f>
        <v>72553.917290270139</v>
      </c>
      <c r="R2305" s="98">
        <f>'Activity data'!N439*'Emission factors'!$B$44*'Emission factors'!$D$44/1000</f>
        <v>69588.120634174746</v>
      </c>
      <c r="S2305" s="98">
        <f>'Activity data'!O439*'Emission factors'!$B$44*'Emission factors'!$D$44/1000</f>
        <v>66708.489308752236</v>
      </c>
      <c r="T2305" s="98">
        <f>'Activity data'!P439*'Emission factors'!$B$44*'Emission factors'!$D$44/1000</f>
        <v>63931.884418460155</v>
      </c>
      <c r="U2305" s="98">
        <f>'Activity data'!Q439*'Emission factors'!$B$44*'Emission factors'!$D$44/1000</f>
        <v>61251.603221316022</v>
      </c>
    </row>
    <row r="2306" spans="1:21" x14ac:dyDescent="0.25">
      <c r="A2306" s="92" t="s">
        <v>11</v>
      </c>
      <c r="B2306" s="92" t="s">
        <v>12</v>
      </c>
      <c r="C2306" s="92" t="s">
        <v>32</v>
      </c>
      <c r="D2306" s="92" t="s">
        <v>32</v>
      </c>
      <c r="E2306" s="92" t="s">
        <v>35</v>
      </c>
      <c r="F2306" s="92" t="s">
        <v>34</v>
      </c>
      <c r="G2306" s="92" t="s">
        <v>97</v>
      </c>
      <c r="H2306" s="92" t="s">
        <v>31</v>
      </c>
      <c r="I2306" s="89" t="s">
        <v>227</v>
      </c>
      <c r="J2306" s="92" t="s">
        <v>98</v>
      </c>
      <c r="L2306" s="98">
        <f>'Activity data'!H440*'Emission factors'!$B$42*'Emission factors'!$D$42/1000</f>
        <v>1.4575979824999998</v>
      </c>
      <c r="M2306" s="98">
        <f>'Activity data'!I440*'Emission factors'!$B$42*'Emission factors'!$D$42/1000</f>
        <v>1.188920975</v>
      </c>
      <c r="N2306" s="98">
        <f>'Activity data'!J440*'Emission factors'!$B$42*'Emission factors'!$D$42/1000</f>
        <v>1.1531604012499999</v>
      </c>
      <c r="O2306" s="98">
        <f>'Activity data'!K440*'Emission factors'!$B$42*'Emission factors'!$D$42/1000</f>
        <v>1.2766938112499999</v>
      </c>
      <c r="P2306" s="98">
        <f>'Activity data'!L440*'Emission factors'!$B$42*'Emission factors'!$D$42/1000</f>
        <v>1.37548104375</v>
      </c>
      <c r="Q2306" s="98">
        <f>'Activity data'!M440*'Emission factors'!$B$42*'Emission factors'!$D$42/1000</f>
        <v>1.4497479562500002</v>
      </c>
      <c r="R2306" s="98">
        <f>'Activity data'!N440*'Emission factors'!$B$42*'Emission factors'!$D$42/1000</f>
        <v>1.5365688800000001</v>
      </c>
      <c r="S2306" s="98">
        <f>'Activity data'!O440*'Emission factors'!$B$42*'Emission factors'!$D$42/1000</f>
        <v>1.5225544812499998</v>
      </c>
      <c r="T2306" s="98">
        <f>'Activity data'!P440*'Emission factors'!$B$42*'Emission factors'!$D$42/1000</f>
        <v>1.5772953624999995</v>
      </c>
      <c r="U2306" s="98">
        <f>'Activity data'!Q440*'Emission factors'!$B$42*'Emission factors'!$D$42/1000</f>
        <v>1.7090950387500001</v>
      </c>
    </row>
    <row r="2307" spans="1:21" x14ac:dyDescent="0.25">
      <c r="A2307" s="92" t="s">
        <v>11</v>
      </c>
      <c r="B2307" s="92" t="s">
        <v>12</v>
      </c>
      <c r="C2307" s="92" t="s">
        <v>32</v>
      </c>
      <c r="D2307" s="92" t="s">
        <v>32</v>
      </c>
      <c r="E2307" s="92" t="s">
        <v>35</v>
      </c>
      <c r="F2307" s="92" t="s">
        <v>34</v>
      </c>
      <c r="G2307" s="92" t="s">
        <v>97</v>
      </c>
      <c r="H2307" s="92" t="s">
        <v>31</v>
      </c>
      <c r="I2307" s="89" t="s">
        <v>203</v>
      </c>
      <c r="L2307" s="98">
        <f>'Activity data'!H441*'Emission factors'!$B$42*'Emission factors'!$D$42/1000</f>
        <v>183.08087763624997</v>
      </c>
      <c r="M2307" s="98">
        <f>'Activity data'!I441*'Emission factors'!$B$42*'Emission factors'!$D$42/1000</f>
        <v>184.85479082124999</v>
      </c>
      <c r="N2307" s="98">
        <f>'Activity data'!J441*'Emission factors'!$B$42*'Emission factors'!$D$42/1000</f>
        <v>192.99126941874997</v>
      </c>
      <c r="O2307" s="98">
        <f>'Activity data'!K441*'Emission factors'!$B$42*'Emission factors'!$D$42/1000</f>
        <v>203.154656485</v>
      </c>
      <c r="P2307" s="98">
        <f>'Activity data'!L441*'Emission factors'!$B$42*'Emission factors'!$D$42/1000</f>
        <v>220.91280589125003</v>
      </c>
      <c r="Q2307" s="98">
        <f>'Activity data'!M441*'Emission factors'!$B$42*'Emission factors'!$D$42/1000</f>
        <v>248.94614419125006</v>
      </c>
      <c r="R2307" s="98">
        <f>'Activity data'!N441*'Emission factors'!$B$42*'Emission factors'!$D$42/1000</f>
        <v>274.98564618249998</v>
      </c>
      <c r="S2307" s="98">
        <f>'Activity data'!O441*'Emission factors'!$B$42*'Emission factors'!$D$42/1000</f>
        <v>295.21142299000002</v>
      </c>
      <c r="T2307" s="98">
        <f>'Activity data'!P441*'Emission factors'!$B$42*'Emission factors'!$D$42/1000</f>
        <v>300.40126826875007</v>
      </c>
      <c r="U2307" s="98">
        <f>'Activity data'!Q441*'Emission factors'!$B$42*'Emission factors'!$D$42/1000</f>
        <v>221.31006735749997</v>
      </c>
    </row>
    <row r="2308" spans="1:21" x14ac:dyDescent="0.25">
      <c r="A2308" s="92" t="s">
        <v>11</v>
      </c>
      <c r="B2308" s="92" t="s">
        <v>12</v>
      </c>
      <c r="C2308" s="92" t="s">
        <v>32</v>
      </c>
      <c r="D2308" s="92" t="s">
        <v>32</v>
      </c>
      <c r="E2308" s="92" t="s">
        <v>35</v>
      </c>
      <c r="F2308" s="92" t="s">
        <v>34</v>
      </c>
      <c r="G2308" s="92" t="s">
        <v>97</v>
      </c>
      <c r="H2308" s="92" t="s">
        <v>31</v>
      </c>
      <c r="I2308" s="89" t="s">
        <v>191</v>
      </c>
      <c r="L2308" s="98">
        <f>'Activity data'!H442*'Emission factors'!$B$42*'Emission factors'!$D$42/1000</f>
        <v>2.2594819775000001</v>
      </c>
      <c r="M2308" s="98">
        <f>'Activity data'!I442*'Emission factors'!$B$42*'Emission factors'!$D$42/1000</f>
        <v>2.3522467375000002</v>
      </c>
      <c r="N2308" s="98">
        <f>'Activity data'!J442*'Emission factors'!$B$42*'Emission factors'!$D$42/1000</f>
        <v>2.5259938274999998</v>
      </c>
      <c r="O2308" s="98">
        <f>'Activity data'!K442*'Emission factors'!$B$42*'Emission factors'!$D$42/1000</f>
        <v>2.5975403987500001</v>
      </c>
      <c r="P2308" s="98">
        <f>'Activity data'!L442*'Emission factors'!$B$42*'Emission factors'!$D$42/1000</f>
        <v>2.7533282699999999</v>
      </c>
      <c r="Q2308" s="98">
        <f>'Activity data'!M442*'Emission factors'!$B$42*'Emission factors'!$D$42/1000</f>
        <v>3.0153460287499998</v>
      </c>
      <c r="R2308" s="98">
        <f>'Activity data'!N442*'Emission factors'!$B$42*'Emission factors'!$D$42/1000</f>
        <v>3.23103462</v>
      </c>
      <c r="S2308" s="98">
        <f>'Activity data'!O442*'Emission factors'!$B$42*'Emission factors'!$D$42/1000</f>
        <v>3.0927412449999996</v>
      </c>
      <c r="T2308" s="98">
        <f>'Activity data'!P442*'Emission factors'!$B$42*'Emission factors'!$D$42/1000</f>
        <v>3.2651751687499995</v>
      </c>
      <c r="U2308" s="98">
        <f>'Activity data'!Q442*'Emission factors'!$B$42*'Emission factors'!$D$42/1000</f>
        <v>3.5362709799999998</v>
      </c>
    </row>
    <row r="2309" spans="1:21" x14ac:dyDescent="0.25">
      <c r="A2309" s="92" t="s">
        <v>11</v>
      </c>
      <c r="B2309" s="92" t="s">
        <v>12</v>
      </c>
      <c r="C2309" s="92" t="s">
        <v>32</v>
      </c>
      <c r="D2309" s="92" t="s">
        <v>32</v>
      </c>
      <c r="E2309" s="92" t="s">
        <v>35</v>
      </c>
      <c r="F2309" s="92" t="s">
        <v>34</v>
      </c>
      <c r="G2309" s="92" t="s">
        <v>97</v>
      </c>
      <c r="H2309" s="92" t="s">
        <v>31</v>
      </c>
      <c r="I2309" s="89" t="s">
        <v>192</v>
      </c>
      <c r="L2309" s="98">
        <f>'Activity data'!H443*'Emission factors'!$B$42*'Emission factors'!$D$42/1000</f>
        <v>37.666204427500006</v>
      </c>
      <c r="M2309" s="98">
        <f>'Activity data'!I443*'Emission factors'!$B$42*'Emission factors'!$D$42/1000</f>
        <v>38.812194739999988</v>
      </c>
      <c r="N2309" s="98">
        <f>'Activity data'!J443*'Emission factors'!$B$42*'Emission factors'!$D$42/1000</f>
        <v>40.659718550000008</v>
      </c>
      <c r="O2309" s="98">
        <f>'Activity data'!K443*'Emission factors'!$B$42*'Emission factors'!$D$42/1000</f>
        <v>41.491353653750011</v>
      </c>
      <c r="P2309" s="98">
        <f>'Activity data'!L443*'Emission factors'!$B$42*'Emission factors'!$D$42/1000</f>
        <v>42.464699557499991</v>
      </c>
      <c r="Q2309" s="98">
        <f>'Activity data'!M443*'Emission factors'!$B$42*'Emission factors'!$D$42/1000</f>
        <v>45.907888276249984</v>
      </c>
      <c r="R2309" s="98">
        <f>'Activity data'!N443*'Emission factors'!$B$42*'Emission factors'!$D$42/1000</f>
        <v>48.869489679999987</v>
      </c>
      <c r="S2309" s="98">
        <f>'Activity data'!O443*'Emission factors'!$B$42*'Emission factors'!$D$42/1000</f>
        <v>48.412979642499998</v>
      </c>
      <c r="T2309" s="98">
        <f>'Activity data'!P443*'Emission factors'!$B$42*'Emission factors'!$D$42/1000</f>
        <v>53.05942241875001</v>
      </c>
      <c r="U2309" s="98">
        <f>'Activity data'!Q443*'Emission factors'!$B$42*'Emission factors'!$D$42/1000</f>
        <v>59.944811286250008</v>
      </c>
    </row>
    <row r="2310" spans="1:21" x14ac:dyDescent="0.25">
      <c r="A2310" s="92" t="s">
        <v>11</v>
      </c>
      <c r="B2310" s="92" t="s">
        <v>12</v>
      </c>
      <c r="C2310" s="92" t="s">
        <v>32</v>
      </c>
      <c r="D2310" s="92" t="s">
        <v>32</v>
      </c>
      <c r="E2310" s="92" t="s">
        <v>35</v>
      </c>
      <c r="F2310" s="92" t="s">
        <v>34</v>
      </c>
      <c r="G2310" s="92" t="s">
        <v>97</v>
      </c>
      <c r="H2310" s="92" t="s">
        <v>31</v>
      </c>
      <c r="I2310" s="89" t="s">
        <v>206</v>
      </c>
      <c r="L2310" s="98">
        <f>'Activity data'!H444*'Emission factors'!$B$42*'Emission factors'!$D$42/1000</f>
        <v>57.50248051625001</v>
      </c>
      <c r="M2310" s="98">
        <f>'Activity data'!I444*'Emission factors'!$B$42*'Emission factors'!$D$42/1000</f>
        <v>58.826181658750009</v>
      </c>
      <c r="N2310" s="98">
        <f>'Activity data'!J444*'Emission factors'!$B$42*'Emission factors'!$D$42/1000</f>
        <v>61.688512187500002</v>
      </c>
      <c r="O2310" s="98">
        <f>'Activity data'!K444*'Emission factors'!$B$42*'Emission factors'!$D$42/1000</f>
        <v>65.22211071750003</v>
      </c>
      <c r="P2310" s="98">
        <f>'Activity data'!L444*'Emission factors'!$B$42*'Emission factors'!$D$42/1000</f>
        <v>72.867401282500012</v>
      </c>
      <c r="Q2310" s="98">
        <f>'Activity data'!M444*'Emission factors'!$B$42*'Emission factors'!$D$42/1000</f>
        <v>83.127707822500014</v>
      </c>
      <c r="R2310" s="98">
        <f>'Activity data'!N444*'Emission factors'!$B$42*'Emission factors'!$D$42/1000</f>
        <v>97.949718006249981</v>
      </c>
      <c r="S2310" s="98">
        <f>'Activity data'!O444*'Emission factors'!$B$42*'Emission factors'!$D$42/1000</f>
        <v>107.47682015124998</v>
      </c>
      <c r="T2310" s="98">
        <f>'Activity data'!P444*'Emission factors'!$B$42*'Emission factors'!$D$42/1000</f>
        <v>123.38843431749996</v>
      </c>
      <c r="U2310" s="98">
        <f>'Activity data'!Q444*'Emission factors'!$B$42*'Emission factors'!$D$42/1000</f>
        <v>147.83323868499991</v>
      </c>
    </row>
    <row r="2311" spans="1:21" x14ac:dyDescent="0.25">
      <c r="A2311" s="92" t="s">
        <v>11</v>
      </c>
      <c r="B2311" s="92" t="s">
        <v>12</v>
      </c>
      <c r="C2311" s="92" t="s">
        <v>32</v>
      </c>
      <c r="D2311" s="92" t="s">
        <v>32</v>
      </c>
      <c r="E2311" s="92" t="s">
        <v>35</v>
      </c>
      <c r="F2311" s="92" t="s">
        <v>34</v>
      </c>
      <c r="G2311" s="92" t="s">
        <v>97</v>
      </c>
      <c r="H2311" s="92" t="s">
        <v>31</v>
      </c>
      <c r="I2311" s="89" t="s">
        <v>220</v>
      </c>
      <c r="L2311" s="98">
        <f>'Activity data'!H445*'Emission factors'!$B$42*'Emission factors'!$D$42/1000</f>
        <v>6.9710107362499993</v>
      </c>
      <c r="M2311" s="98">
        <f>'Activity data'!I445*'Emission factors'!$B$42*'Emission factors'!$D$42/1000</f>
        <v>7.1534403324999998</v>
      </c>
      <c r="N2311" s="98">
        <f>'Activity data'!J445*'Emission factors'!$B$42*'Emission factors'!$D$42/1000</f>
        <v>7.4972717187499995</v>
      </c>
      <c r="O2311" s="98">
        <f>'Activity data'!K445*'Emission factors'!$B$42*'Emission factors'!$D$42/1000</f>
        <v>7.6487736187500008</v>
      </c>
      <c r="P2311" s="98">
        <f>'Activity data'!L445*'Emission factors'!$B$42*'Emission factors'!$D$42/1000</f>
        <v>7.9190209862499987</v>
      </c>
      <c r="Q2311" s="98">
        <f>'Activity data'!M445*'Emission factors'!$B$42*'Emission factors'!$D$42/1000</f>
        <v>8.1720198175000025</v>
      </c>
      <c r="R2311" s="98">
        <f>'Activity data'!N445*'Emission factors'!$B$42*'Emission factors'!$D$42/1000</f>
        <v>8.3589222200000002</v>
      </c>
      <c r="S2311" s="98">
        <f>'Activity data'!O445*'Emission factors'!$B$42*'Emission factors'!$D$42/1000</f>
        <v>7.9394906525</v>
      </c>
      <c r="T2311" s="98">
        <f>'Activity data'!P445*'Emission factors'!$B$42*'Emission factors'!$D$42/1000</f>
        <v>7.7098172249999992</v>
      </c>
      <c r="U2311" s="98">
        <f>'Activity data'!Q445*'Emission factors'!$B$42*'Emission factors'!$D$42/1000</f>
        <v>8.0543705274999997</v>
      </c>
    </row>
    <row r="2312" spans="1:21" x14ac:dyDescent="0.25">
      <c r="A2312" s="92" t="s">
        <v>11</v>
      </c>
      <c r="B2312" s="92" t="s">
        <v>12</v>
      </c>
      <c r="C2312" s="92" t="s">
        <v>32</v>
      </c>
      <c r="D2312" s="92" t="s">
        <v>32</v>
      </c>
      <c r="E2312" s="92" t="s">
        <v>35</v>
      </c>
      <c r="F2312" s="92" t="s">
        <v>34</v>
      </c>
      <c r="G2312" s="92" t="s">
        <v>97</v>
      </c>
      <c r="H2312" s="92" t="s">
        <v>31</v>
      </c>
      <c r="I2312" s="89" t="s">
        <v>193</v>
      </c>
      <c r="L2312" s="98">
        <f>'Activity data'!H446*'Emission factors'!$B$42*'Emission factors'!$D$42/1000</f>
        <v>22.42785787</v>
      </c>
      <c r="M2312" s="98">
        <f>'Activity data'!I446*'Emission factors'!$B$42*'Emission factors'!$D$42/1000</f>
        <v>23.948914123749994</v>
      </c>
      <c r="N2312" s="98">
        <f>'Activity data'!J446*'Emission factors'!$B$42*'Emission factors'!$D$42/1000</f>
        <v>25.312353178749994</v>
      </c>
      <c r="O2312" s="98">
        <f>'Activity data'!K446*'Emission factors'!$B$42*'Emission factors'!$D$42/1000</f>
        <v>25.978271549999999</v>
      </c>
      <c r="P2312" s="98">
        <f>'Activity data'!L446*'Emission factors'!$B$42*'Emission factors'!$D$42/1000</f>
        <v>27.084686543749999</v>
      </c>
      <c r="Q2312" s="98">
        <f>'Activity data'!M446*'Emission factors'!$B$42*'Emission factors'!$D$42/1000</f>
        <v>29.259440031250001</v>
      </c>
      <c r="R2312" s="98">
        <f>'Activity data'!N446*'Emission factors'!$B$42*'Emission factors'!$D$42/1000</f>
        <v>31.699214236250015</v>
      </c>
      <c r="S2312" s="98">
        <f>'Activity data'!O446*'Emission factors'!$B$42*'Emission factors'!$D$42/1000</f>
        <v>32.241573182499998</v>
      </c>
      <c r="T2312" s="98">
        <f>'Activity data'!P446*'Emission factors'!$B$42*'Emission factors'!$D$42/1000</f>
        <v>33.549380933750008</v>
      </c>
      <c r="U2312" s="98">
        <f>'Activity data'!Q446*'Emission factors'!$B$42*'Emission factors'!$D$42/1000</f>
        <v>37.852160238749988</v>
      </c>
    </row>
    <row r="2313" spans="1:21" x14ac:dyDescent="0.25">
      <c r="A2313" s="92" t="s">
        <v>11</v>
      </c>
      <c r="B2313" s="92" t="s">
        <v>12</v>
      </c>
      <c r="C2313" s="92" t="s">
        <v>32</v>
      </c>
      <c r="D2313" s="92" t="s">
        <v>32</v>
      </c>
      <c r="E2313" s="92" t="s">
        <v>35</v>
      </c>
      <c r="F2313" s="92" t="s">
        <v>34</v>
      </c>
      <c r="G2313" s="92" t="s">
        <v>97</v>
      </c>
      <c r="H2313" s="92" t="s">
        <v>31</v>
      </c>
      <c r="I2313" s="89" t="s">
        <v>259</v>
      </c>
      <c r="L2313" s="98">
        <f>'Activity data'!H447*'Emission factors'!$B$42*'Emission factors'!$D$42/1000</f>
        <v>1.1458643762499998</v>
      </c>
      <c r="M2313" s="98">
        <f>'Activity data'!I447*'Emission factors'!$B$42*'Emission factors'!$D$42/1000</f>
        <v>0.80381560874999991</v>
      </c>
      <c r="N2313" s="98">
        <f>'Activity data'!J447*'Emission factors'!$B$42*'Emission factors'!$D$42/1000</f>
        <v>0.75567662499999999</v>
      </c>
      <c r="O2313" s="98">
        <f>'Activity data'!K447*'Emission factors'!$B$42*'Emission factors'!$D$42/1000</f>
        <v>0.84608525374999999</v>
      </c>
      <c r="P2313" s="98">
        <f>'Activity data'!L447*'Emission factors'!$B$42*'Emission factors'!$D$42/1000</f>
        <v>0.94767442000000002</v>
      </c>
      <c r="Q2313" s="98">
        <f>'Activity data'!M447*'Emission factors'!$B$42*'Emission factors'!$D$42/1000</f>
        <v>1.1200438975</v>
      </c>
      <c r="R2313" s="98">
        <f>'Activity data'!N447*'Emission factors'!$B$42*'Emission factors'!$D$42/1000</f>
        <v>1.2386451000000003</v>
      </c>
      <c r="S2313" s="98">
        <f>'Activity data'!O447*'Emission factors'!$B$42*'Emission factors'!$D$42/1000</f>
        <v>1.3206999574999998</v>
      </c>
      <c r="T2313" s="98">
        <f>'Activity data'!P447*'Emission factors'!$B$42*'Emission factors'!$D$42/1000</f>
        <v>1.3833742312499997</v>
      </c>
      <c r="U2313" s="98">
        <f>'Activity data'!Q447*'Emission factors'!$B$42*'Emission factors'!$D$42/1000</f>
        <v>1.53739367375</v>
      </c>
    </row>
    <row r="2314" spans="1:21" x14ac:dyDescent="0.25">
      <c r="A2314" s="92" t="s">
        <v>11</v>
      </c>
      <c r="B2314" s="92" t="s">
        <v>12</v>
      </c>
      <c r="C2314" s="92" t="s">
        <v>32</v>
      </c>
      <c r="D2314" s="92" t="s">
        <v>32</v>
      </c>
      <c r="E2314" s="92" t="s">
        <v>35</v>
      </c>
      <c r="F2314" s="92" t="s">
        <v>34</v>
      </c>
      <c r="G2314" s="92" t="s">
        <v>97</v>
      </c>
      <c r="H2314" s="92" t="s">
        <v>31</v>
      </c>
      <c r="I2314" s="89" t="s">
        <v>223</v>
      </c>
      <c r="L2314" s="98">
        <f>'Activity data'!H448*'Emission factors'!$B$42*'Emission factors'!$D$42/1000</f>
        <v>0.93408572124999989</v>
      </c>
      <c r="M2314" s="98">
        <f>'Activity data'!I448*'Emission factors'!$B$42*'Emission factors'!$D$42/1000</f>
        <v>0.96688708874999985</v>
      </c>
      <c r="N2314" s="98">
        <f>'Activity data'!J448*'Emission factors'!$B$42*'Emission factors'!$D$42/1000</f>
        <v>1.0207310437500001</v>
      </c>
      <c r="O2314" s="98">
        <f>'Activity data'!K448*'Emission factors'!$B$42*'Emission factors'!$D$42/1000</f>
        <v>1.0421821849999997</v>
      </c>
      <c r="P2314" s="98">
        <f>'Activity data'!L448*'Emission factors'!$B$42*'Emission factors'!$D$42/1000</f>
        <v>1.0658564262499997</v>
      </c>
      <c r="Q2314" s="98">
        <f>'Activity data'!M448*'Emission factors'!$B$42*'Emission factors'!$D$42/1000</f>
        <v>1.1511158587499997</v>
      </c>
      <c r="R2314" s="98">
        <f>'Activity data'!N448*'Emission factors'!$B$42*'Emission factors'!$D$42/1000</f>
        <v>1.2478254387500001</v>
      </c>
      <c r="S2314" s="98">
        <f>'Activity data'!O448*'Emission factors'!$B$42*'Emission factors'!$D$42/1000</f>
        <v>1.2810383162500001</v>
      </c>
      <c r="T2314" s="98">
        <f>'Activity data'!P448*'Emission factors'!$B$42*'Emission factors'!$D$42/1000</f>
        <v>1.2474990687499998</v>
      </c>
      <c r="U2314" s="98">
        <f>'Activity data'!Q448*'Emission factors'!$B$42*'Emission factors'!$D$42/1000</f>
        <v>1.3068936787499998</v>
      </c>
    </row>
    <row r="2315" spans="1:21" x14ac:dyDescent="0.25">
      <c r="A2315" s="92" t="s">
        <v>11</v>
      </c>
      <c r="B2315" s="92" t="s">
        <v>12</v>
      </c>
      <c r="C2315" s="92" t="s">
        <v>32</v>
      </c>
      <c r="D2315" s="92" t="s">
        <v>32</v>
      </c>
      <c r="E2315" s="92" t="s">
        <v>35</v>
      </c>
      <c r="F2315" s="92" t="s">
        <v>34</v>
      </c>
      <c r="G2315" s="92" t="s">
        <v>97</v>
      </c>
      <c r="H2315" s="92" t="s">
        <v>31</v>
      </c>
      <c r="I2315" s="89" t="s">
        <v>221</v>
      </c>
      <c r="L2315" s="98">
        <f>'Activity data'!H449*'Emission factors'!$B$42*'Emission factors'!$D$42/1000</f>
        <v>131.96876842875002</v>
      </c>
      <c r="M2315" s="98">
        <f>'Activity data'!I449*'Emission factors'!$B$42*'Emission factors'!$D$42/1000</f>
        <v>132.99903337875</v>
      </c>
      <c r="N2315" s="98">
        <f>'Activity data'!J449*'Emission factors'!$B$42*'Emission factors'!$D$42/1000</f>
        <v>138.15792258125001</v>
      </c>
      <c r="O2315" s="98">
        <f>'Activity data'!K449*'Emission factors'!$B$42*'Emission factors'!$D$42/1000</f>
        <v>142.5291550375</v>
      </c>
      <c r="P2315" s="98">
        <f>'Activity data'!L449*'Emission factors'!$B$42*'Emission factors'!$D$42/1000</f>
        <v>148.82517526250001</v>
      </c>
      <c r="Q2315" s="98">
        <f>'Activity data'!M449*'Emission factors'!$B$42*'Emission factors'!$D$42/1000</f>
        <v>155.47208166875001</v>
      </c>
      <c r="R2315" s="98">
        <f>'Activity data'!N449*'Emission factors'!$B$42*'Emission factors'!$D$42/1000</f>
        <v>160.53099286125001</v>
      </c>
      <c r="S2315" s="98">
        <f>'Activity data'!O449*'Emission factors'!$B$42*'Emission factors'!$D$42/1000</f>
        <v>157.24112827499999</v>
      </c>
      <c r="T2315" s="98">
        <f>'Activity data'!P449*'Emission factors'!$B$42*'Emission factors'!$D$42/1000</f>
        <v>155.73724369500002</v>
      </c>
      <c r="U2315" s="98">
        <f>'Activity data'!Q449*'Emission factors'!$B$42*'Emission factors'!$D$42/1000</f>
        <v>162.10163015750001</v>
      </c>
    </row>
    <row r="2316" spans="1:21" x14ac:dyDescent="0.25">
      <c r="A2316" s="92" t="s">
        <v>11</v>
      </c>
      <c r="B2316" s="92" t="s">
        <v>12</v>
      </c>
      <c r="C2316" s="92" t="s">
        <v>32</v>
      </c>
      <c r="D2316" s="92" t="s">
        <v>32</v>
      </c>
      <c r="E2316" s="92" t="s">
        <v>35</v>
      </c>
      <c r="F2316" s="92" t="s">
        <v>34</v>
      </c>
      <c r="G2316" s="92" t="s">
        <v>97</v>
      </c>
      <c r="H2316" s="92" t="s">
        <v>31</v>
      </c>
      <c r="I2316" s="89" t="s">
        <v>222</v>
      </c>
      <c r="L2316" s="98">
        <f>'Activity data'!H450*'Emission factors'!$B$42*'Emission factors'!$D$42/1000</f>
        <v>9.2328831374999965</v>
      </c>
      <c r="M2316" s="98">
        <f>'Activity data'!I450*'Emission factors'!$B$42*'Emission factors'!$D$42/1000</f>
        <v>9.3292048574999971</v>
      </c>
      <c r="N2316" s="98">
        <f>'Activity data'!J450*'Emission factors'!$B$42*'Emission factors'!$D$42/1000</f>
        <v>9.7017461612499982</v>
      </c>
      <c r="O2316" s="98">
        <f>'Activity data'!K450*'Emission factors'!$B$42*'Emission factors'!$D$42/1000</f>
        <v>9.9841383949999987</v>
      </c>
      <c r="P2316" s="98">
        <f>'Activity data'!L450*'Emission factors'!$B$42*'Emission factors'!$D$42/1000</f>
        <v>10.306631568749999</v>
      </c>
      <c r="Q2316" s="98">
        <f>'Activity data'!M450*'Emission factors'!$B$42*'Emission factors'!$D$42/1000</f>
        <v>10.858422135</v>
      </c>
      <c r="R2316" s="98">
        <f>'Activity data'!N450*'Emission factors'!$B$42*'Emission factors'!$D$42/1000</f>
        <v>11.396644696249998</v>
      </c>
      <c r="S2316" s="98">
        <f>'Activity data'!O450*'Emission factors'!$B$42*'Emission factors'!$D$42/1000</f>
        <v>11.086960953749996</v>
      </c>
      <c r="T2316" s="98">
        <f>'Activity data'!P450*'Emission factors'!$B$42*'Emission factors'!$D$42/1000</f>
        <v>10.042210378750003</v>
      </c>
      <c r="U2316" s="98">
        <f>'Activity data'!Q450*'Emission factors'!$B$42*'Emission factors'!$D$42/1000</f>
        <v>10.07281702625</v>
      </c>
    </row>
    <row r="2317" spans="1:21" x14ac:dyDescent="0.25">
      <c r="A2317" s="92" t="s">
        <v>11</v>
      </c>
      <c r="B2317" s="92" t="s">
        <v>12</v>
      </c>
      <c r="C2317" s="92" t="s">
        <v>32</v>
      </c>
      <c r="D2317" s="92" t="s">
        <v>32</v>
      </c>
      <c r="E2317" s="92" t="s">
        <v>35</v>
      </c>
      <c r="F2317" s="92" t="s">
        <v>34</v>
      </c>
      <c r="G2317" s="92" t="s">
        <v>97</v>
      </c>
      <c r="H2317" s="92" t="s">
        <v>31</v>
      </c>
      <c r="I2317" s="89" t="s">
        <v>201</v>
      </c>
      <c r="L2317" s="98">
        <f>'Activity data'!H451*'Emission factors'!$B$42*'Emission factors'!$D$42/1000</f>
        <v>131.15827169499997</v>
      </c>
      <c r="M2317" s="98">
        <f>'Activity data'!I451*'Emission factors'!$B$42*'Emission factors'!$D$42/1000</f>
        <v>132.20510110499998</v>
      </c>
      <c r="N2317" s="98">
        <f>'Activity data'!J451*'Emission factors'!$B$42*'Emission factors'!$D$42/1000</f>
        <v>137.47096398749997</v>
      </c>
      <c r="O2317" s="98">
        <f>'Activity data'!K451*'Emission factors'!$B$42*'Emission factors'!$D$42/1000</f>
        <v>140.04639518374998</v>
      </c>
      <c r="P2317" s="98">
        <f>'Activity data'!L451*'Emission factors'!$B$42*'Emission factors'!$D$42/1000</f>
        <v>143.78793397375006</v>
      </c>
      <c r="Q2317" s="98">
        <f>'Activity data'!M451*'Emission factors'!$B$42*'Emission factors'!$D$42/1000</f>
        <v>151.17898644750002</v>
      </c>
      <c r="R2317" s="98">
        <f>'Activity data'!N451*'Emission factors'!$B$42*'Emission factors'!$D$42/1000</f>
        <v>159.48467842999995</v>
      </c>
      <c r="S2317" s="98">
        <f>'Activity data'!O451*'Emission factors'!$B$42*'Emission factors'!$D$42/1000</f>
        <v>160.74530029249996</v>
      </c>
      <c r="T2317" s="98">
        <f>'Activity data'!P451*'Emission factors'!$B$42*'Emission factors'!$D$42/1000</f>
        <v>163.95394131875</v>
      </c>
      <c r="U2317" s="98">
        <f>'Activity data'!Q451*'Emission factors'!$B$42*'Emission factors'!$D$42/1000</f>
        <v>175.14772163624994</v>
      </c>
    </row>
    <row r="2318" spans="1:21" x14ac:dyDescent="0.25">
      <c r="A2318" s="92" t="s">
        <v>11</v>
      </c>
      <c r="B2318" s="92" t="s">
        <v>12</v>
      </c>
      <c r="C2318" s="92" t="s">
        <v>32</v>
      </c>
      <c r="D2318" s="92" t="s">
        <v>32</v>
      </c>
      <c r="E2318" s="92" t="s">
        <v>35</v>
      </c>
      <c r="F2318" s="92" t="s">
        <v>34</v>
      </c>
      <c r="G2318" s="92" t="s">
        <v>97</v>
      </c>
      <c r="H2318" s="92" t="s">
        <v>31</v>
      </c>
      <c r="I2318" s="89" t="s">
        <v>207</v>
      </c>
      <c r="L2318" s="98">
        <f>'Activity data'!H452*'Emission factors'!$B$42*'Emission factors'!$D$42/1000</f>
        <v>84.440483256249991</v>
      </c>
      <c r="M2318" s="98">
        <f>'Activity data'!I452*'Emission factors'!$B$42*'Emission factors'!$D$42/1000</f>
        <v>86.519299336249986</v>
      </c>
      <c r="N2318" s="98">
        <f>'Activity data'!J452*'Emission factors'!$B$42*'Emission factors'!$D$42/1000</f>
        <v>89.71956767124999</v>
      </c>
      <c r="O2318" s="98">
        <f>'Activity data'!K452*'Emission factors'!$B$42*'Emission factors'!$D$42/1000</f>
        <v>92.32003830500004</v>
      </c>
      <c r="P2318" s="98">
        <f>'Activity data'!L452*'Emission factors'!$B$42*'Emission factors'!$D$42/1000</f>
        <v>95.799898713749997</v>
      </c>
      <c r="Q2318" s="98">
        <f>'Activity data'!M452*'Emission factors'!$B$42*'Emission factors'!$D$42/1000</f>
        <v>101.57519323874999</v>
      </c>
      <c r="R2318" s="98">
        <f>'Activity data'!N452*'Emission factors'!$B$42*'Emission factors'!$D$42/1000</f>
        <v>108.01607503500001</v>
      </c>
      <c r="S2318" s="98">
        <f>'Activity data'!O452*'Emission factors'!$B$42*'Emission factors'!$D$42/1000</f>
        <v>109.37147841125005</v>
      </c>
      <c r="T2318" s="98">
        <f>'Activity data'!P452*'Emission factors'!$B$42*'Emission factors'!$D$42/1000</f>
        <v>114.75340130375001</v>
      </c>
      <c r="U2318" s="98">
        <f>'Activity data'!Q452*'Emission factors'!$B$42*'Emission factors'!$D$42/1000</f>
        <v>126.98398283999998</v>
      </c>
    </row>
    <row r="2319" spans="1:21" x14ac:dyDescent="0.25">
      <c r="A2319" s="92" t="s">
        <v>11</v>
      </c>
      <c r="B2319" s="92" t="s">
        <v>12</v>
      </c>
      <c r="C2319" s="92" t="s">
        <v>32</v>
      </c>
      <c r="D2319" s="92" t="s">
        <v>32</v>
      </c>
      <c r="E2319" s="92" t="s">
        <v>35</v>
      </c>
      <c r="F2319" s="92" t="s">
        <v>34</v>
      </c>
      <c r="G2319" s="92" t="s">
        <v>97</v>
      </c>
      <c r="H2319" s="92" t="s">
        <v>31</v>
      </c>
      <c r="I2319" s="89" t="s">
        <v>218</v>
      </c>
      <c r="L2319" s="98">
        <f>'Activity data'!H453*'Emission factors'!$B$42*'Emission factors'!$D$42/1000</f>
        <v>18.106401568749998</v>
      </c>
      <c r="M2319" s="98">
        <f>'Activity data'!I453*'Emission factors'!$B$42*'Emission factors'!$D$42/1000</f>
        <v>18.590207253749998</v>
      </c>
      <c r="N2319" s="98">
        <f>'Activity data'!J453*'Emission factors'!$B$42*'Emission factors'!$D$42/1000</f>
        <v>19.707870187499999</v>
      </c>
      <c r="O2319" s="98">
        <f>'Activity data'!K453*'Emission factors'!$B$42*'Emission factors'!$D$42/1000</f>
        <v>20.390394997499996</v>
      </c>
      <c r="P2319" s="98">
        <f>'Activity data'!L453*'Emission factors'!$B$42*'Emission factors'!$D$42/1000</f>
        <v>21.402635100000001</v>
      </c>
      <c r="Q2319" s="98">
        <f>'Activity data'!M453*'Emission factors'!$B$42*'Emission factors'!$D$42/1000</f>
        <v>22.552746425000002</v>
      </c>
      <c r="R2319" s="98">
        <f>'Activity data'!N453*'Emission factors'!$B$42*'Emission factors'!$D$42/1000</f>
        <v>23.582242158750006</v>
      </c>
      <c r="S2319" s="98">
        <f>'Activity data'!O453*'Emission factors'!$B$42*'Emission factors'!$D$42/1000</f>
        <v>23.554750807499993</v>
      </c>
      <c r="T2319" s="98">
        <f>'Activity data'!P453*'Emission factors'!$B$42*'Emission factors'!$D$42/1000</f>
        <v>22.654272327499999</v>
      </c>
      <c r="U2319" s="98">
        <f>'Activity data'!Q453*'Emission factors'!$B$42*'Emission factors'!$D$42/1000</f>
        <v>24.491179061250001</v>
      </c>
    </row>
    <row r="2320" spans="1:21" x14ac:dyDescent="0.25">
      <c r="A2320" s="92" t="s">
        <v>11</v>
      </c>
      <c r="B2320" s="92" t="s">
        <v>12</v>
      </c>
      <c r="C2320" s="92" t="s">
        <v>32</v>
      </c>
      <c r="D2320" s="92" t="s">
        <v>32</v>
      </c>
      <c r="E2320" s="92" t="s">
        <v>35</v>
      </c>
      <c r="F2320" s="92" t="s">
        <v>34</v>
      </c>
      <c r="G2320" s="92" t="s">
        <v>97</v>
      </c>
      <c r="H2320" s="92" t="s">
        <v>31</v>
      </c>
      <c r="I2320" s="89" t="s">
        <v>194</v>
      </c>
      <c r="L2320" s="98">
        <f>'Activity data'!H454*'Emission factors'!$B$42*'Emission factors'!$D$42/1000</f>
        <v>24.67625391</v>
      </c>
      <c r="M2320" s="98">
        <f>'Activity data'!I454*'Emission factors'!$B$42*'Emission factors'!$D$42/1000</f>
        <v>25.585796843749996</v>
      </c>
      <c r="N2320" s="98">
        <f>'Activity data'!J454*'Emission factors'!$B$42*'Emission factors'!$D$42/1000</f>
        <v>27.979473651250004</v>
      </c>
      <c r="O2320" s="98">
        <f>'Activity data'!K454*'Emission factors'!$B$42*'Emission factors'!$D$42/1000</f>
        <v>28.525122903749995</v>
      </c>
      <c r="P2320" s="98">
        <f>'Activity data'!L454*'Emission factors'!$B$42*'Emission factors'!$D$42/1000</f>
        <v>30.514063662500007</v>
      </c>
      <c r="Q2320" s="98">
        <f>'Activity data'!M454*'Emission factors'!$B$42*'Emission factors'!$D$42/1000</f>
        <v>32.22080552624999</v>
      </c>
      <c r="R2320" s="98">
        <f>'Activity data'!N454*'Emission factors'!$B$42*'Emission factors'!$D$42/1000</f>
        <v>34.379559788750001</v>
      </c>
      <c r="S2320" s="98">
        <f>'Activity data'!O454*'Emission factors'!$B$42*'Emission factors'!$D$42/1000</f>
        <v>32.632822227500007</v>
      </c>
      <c r="T2320" s="98">
        <f>'Activity data'!P454*'Emission factors'!$B$42*'Emission factors'!$D$42/1000</f>
        <v>33.501844433750001</v>
      </c>
      <c r="U2320" s="98">
        <f>'Activity data'!Q454*'Emission factors'!$B$42*'Emission factors'!$D$42/1000</f>
        <v>36.534583263750001</v>
      </c>
    </row>
    <row r="2321" spans="1:21" x14ac:dyDescent="0.25">
      <c r="A2321" s="92" t="s">
        <v>11</v>
      </c>
      <c r="B2321" s="92" t="s">
        <v>12</v>
      </c>
      <c r="C2321" s="92" t="s">
        <v>32</v>
      </c>
      <c r="D2321" s="92" t="s">
        <v>32</v>
      </c>
      <c r="E2321" s="92" t="s">
        <v>35</v>
      </c>
      <c r="F2321" s="92" t="s">
        <v>34</v>
      </c>
      <c r="G2321" s="92" t="s">
        <v>97</v>
      </c>
      <c r="H2321" s="92" t="s">
        <v>31</v>
      </c>
      <c r="I2321" s="89" t="s">
        <v>195</v>
      </c>
      <c r="L2321" s="98">
        <f>'Activity data'!H455*'Emission factors'!$B$42*'Emission factors'!$D$42/1000</f>
        <v>21.083055014999996</v>
      </c>
      <c r="M2321" s="98">
        <f>'Activity data'!I455*'Emission factors'!$B$42*'Emission factors'!$D$42/1000</f>
        <v>21.494484013750007</v>
      </c>
      <c r="N2321" s="98">
        <f>'Activity data'!J455*'Emission factors'!$B$42*'Emission factors'!$D$42/1000</f>
        <v>22.915041957500002</v>
      </c>
      <c r="O2321" s="98">
        <f>'Activity data'!K455*'Emission factors'!$B$42*'Emission factors'!$D$42/1000</f>
        <v>24.249562974999993</v>
      </c>
      <c r="P2321" s="98">
        <f>'Activity data'!L455*'Emission factors'!$B$42*'Emission factors'!$D$42/1000</f>
        <v>26.079861898749989</v>
      </c>
      <c r="Q2321" s="98">
        <f>'Activity data'!M455*'Emission factors'!$B$42*'Emission factors'!$D$42/1000</f>
        <v>28.478493381249987</v>
      </c>
      <c r="R2321" s="98">
        <f>'Activity data'!N455*'Emission factors'!$B$42*'Emission factors'!$D$42/1000</f>
        <v>31.237832298749993</v>
      </c>
      <c r="S2321" s="98">
        <f>'Activity data'!O455*'Emission factors'!$B$42*'Emission factors'!$D$42/1000</f>
        <v>32.315387197500009</v>
      </c>
      <c r="T2321" s="98">
        <f>'Activity data'!P455*'Emission factors'!$B$42*'Emission factors'!$D$42/1000</f>
        <v>34.702797937500009</v>
      </c>
      <c r="U2321" s="98">
        <f>'Activity data'!Q455*'Emission factors'!$B$42*'Emission factors'!$D$42/1000</f>
        <v>39.911875987500004</v>
      </c>
    </row>
    <row r="2322" spans="1:21" x14ac:dyDescent="0.25">
      <c r="A2322" s="92" t="s">
        <v>11</v>
      </c>
      <c r="B2322" s="92" t="s">
        <v>12</v>
      </c>
      <c r="C2322" s="92" t="s">
        <v>32</v>
      </c>
      <c r="D2322" s="92" t="s">
        <v>32</v>
      </c>
      <c r="E2322" s="92" t="s">
        <v>35</v>
      </c>
      <c r="F2322" s="92" t="s">
        <v>34</v>
      </c>
      <c r="G2322" s="92" t="s">
        <v>97</v>
      </c>
      <c r="H2322" s="92" t="s">
        <v>31</v>
      </c>
      <c r="I2322" s="89" t="s">
        <v>209</v>
      </c>
      <c r="L2322" s="98">
        <f>'Activity data'!H456*'Emission factors'!$B$42*'Emission factors'!$D$42/1000</f>
        <v>137.86838686500005</v>
      </c>
      <c r="M2322" s="98">
        <f>'Activity data'!I456*'Emission factors'!$B$42*'Emission factors'!$D$42/1000</f>
        <v>138.50121120000003</v>
      </c>
      <c r="N2322" s="98">
        <f>'Activity data'!J456*'Emission factors'!$B$42*'Emission factors'!$D$42/1000</f>
        <v>145.16420433625001</v>
      </c>
      <c r="O2322" s="98">
        <f>'Activity data'!K456*'Emission factors'!$B$42*'Emission factors'!$D$42/1000</f>
        <v>151.47910376499999</v>
      </c>
      <c r="P2322" s="98">
        <f>'Activity data'!L456*'Emission factors'!$B$42*'Emission factors'!$D$42/1000</f>
        <v>162.15578392749995</v>
      </c>
      <c r="Q2322" s="98">
        <f>'Activity data'!M456*'Emission factors'!$B$42*'Emission factors'!$D$42/1000</f>
        <v>179.55157453749999</v>
      </c>
      <c r="R2322" s="98">
        <f>'Activity data'!N456*'Emission factors'!$B$42*'Emission factors'!$D$42/1000</f>
        <v>190.85122230624998</v>
      </c>
      <c r="S2322" s="98">
        <f>'Activity data'!O456*'Emission factors'!$B$42*'Emission factors'!$D$42/1000</f>
        <v>198.67285377499996</v>
      </c>
      <c r="T2322" s="98">
        <f>'Activity data'!P456*'Emission factors'!$B$42*'Emission factors'!$D$42/1000</f>
        <v>210.55490348749998</v>
      </c>
      <c r="U2322" s="98">
        <f>'Activity data'!Q456*'Emission factors'!$B$42*'Emission factors'!$D$42/1000</f>
        <v>233.17045130500011</v>
      </c>
    </row>
    <row r="2323" spans="1:21" x14ac:dyDescent="0.25">
      <c r="A2323" s="92" t="s">
        <v>11</v>
      </c>
      <c r="B2323" s="92" t="s">
        <v>12</v>
      </c>
      <c r="C2323" s="92" t="s">
        <v>32</v>
      </c>
      <c r="D2323" s="92" t="s">
        <v>32</v>
      </c>
      <c r="E2323" s="92" t="s">
        <v>35</v>
      </c>
      <c r="F2323" s="92" t="s">
        <v>34</v>
      </c>
      <c r="G2323" s="92" t="s">
        <v>97</v>
      </c>
      <c r="H2323" s="92" t="s">
        <v>31</v>
      </c>
      <c r="I2323" s="89" t="s">
        <v>208</v>
      </c>
      <c r="L2323" s="98">
        <f>'Activity data'!H457*'Emission factors'!$B$42*'Emission factors'!$D$42/1000</f>
        <v>99.529198628749995</v>
      </c>
      <c r="M2323" s="98">
        <f>'Activity data'!I457*'Emission factors'!$B$42*'Emission factors'!$D$42/1000</f>
        <v>98.561050403750002</v>
      </c>
      <c r="N2323" s="98">
        <f>'Activity data'!J457*'Emission factors'!$B$42*'Emission factors'!$D$42/1000</f>
        <v>102.47444664875</v>
      </c>
      <c r="O2323" s="98">
        <f>'Activity data'!K457*'Emission factors'!$B$42*'Emission factors'!$D$42/1000</f>
        <v>104.46226403250002</v>
      </c>
      <c r="P2323" s="98">
        <f>'Activity data'!L457*'Emission factors'!$B$42*'Emission factors'!$D$42/1000</f>
        <v>111.074450465</v>
      </c>
      <c r="Q2323" s="98">
        <f>'Activity data'!M457*'Emission factors'!$B$42*'Emission factors'!$D$42/1000</f>
        <v>122.36020208500003</v>
      </c>
      <c r="R2323" s="98">
        <f>'Activity data'!N457*'Emission factors'!$B$42*'Emission factors'!$D$42/1000</f>
        <v>129.7589473125</v>
      </c>
      <c r="S2323" s="98">
        <f>'Activity data'!O457*'Emission factors'!$B$42*'Emission factors'!$D$42/1000</f>
        <v>133.55170136000004</v>
      </c>
      <c r="T2323" s="98">
        <f>'Activity data'!P457*'Emission factors'!$B$42*'Emission factors'!$D$42/1000</f>
        <v>136.14394297625</v>
      </c>
      <c r="U2323" s="98">
        <f>'Activity data'!Q457*'Emission factors'!$B$42*'Emission factors'!$D$42/1000</f>
        <v>145.21933780749995</v>
      </c>
    </row>
    <row r="2324" spans="1:21" x14ac:dyDescent="0.25">
      <c r="A2324" s="92" t="s">
        <v>11</v>
      </c>
      <c r="B2324" s="92" t="s">
        <v>12</v>
      </c>
      <c r="C2324" s="92" t="s">
        <v>32</v>
      </c>
      <c r="D2324" s="92" t="s">
        <v>32</v>
      </c>
      <c r="E2324" s="92" t="s">
        <v>35</v>
      </c>
      <c r="F2324" s="92" t="s">
        <v>34</v>
      </c>
      <c r="G2324" s="92" t="s">
        <v>97</v>
      </c>
      <c r="H2324" s="92" t="s">
        <v>31</v>
      </c>
      <c r="I2324" s="89" t="s">
        <v>226</v>
      </c>
      <c r="L2324" s="98">
        <f>'Activity data'!H458*'Emission factors'!$B$42*'Emission factors'!$D$42/1000</f>
        <v>4.7269254999999996E-2</v>
      </c>
      <c r="M2324" s="98">
        <f>'Activity data'!I458*'Emission factors'!$B$42*'Emission factors'!$D$42/1000</f>
        <v>5.3415298749999993E-2</v>
      </c>
      <c r="N2324" s="98">
        <f>'Activity data'!J458*'Emission factors'!$B$42*'Emission factors'!$D$42/1000</f>
        <v>5.1371347499999977E-2</v>
      </c>
      <c r="O2324" s="98">
        <f>'Activity data'!K458*'Emission factors'!$B$42*'Emission factors'!$D$42/1000</f>
        <v>5.7030792499999983E-2</v>
      </c>
      <c r="P2324" s="98">
        <f>'Activity data'!L458*'Emission factors'!$B$42*'Emission factors'!$D$42/1000</f>
        <v>4.5727866249999992E-2</v>
      </c>
      <c r="Q2324" s="98">
        <f>'Activity data'!M458*'Emission factors'!$B$42*'Emission factors'!$D$42/1000</f>
        <v>3.6197507500000003E-2</v>
      </c>
      <c r="R2324" s="98">
        <f>'Activity data'!N458*'Emission factors'!$B$42*'Emission factors'!$D$42/1000</f>
        <v>3.012241375E-2</v>
      </c>
      <c r="S2324" s="98">
        <f>'Activity data'!O458*'Emission factors'!$B$42*'Emission factors'!$D$42/1000</f>
        <v>4.1812608749999987E-2</v>
      </c>
      <c r="T2324" s="98">
        <f>'Activity data'!P458*'Emission factors'!$B$42*'Emission factors'!$D$42/1000</f>
        <v>5.369318624999999E-2</v>
      </c>
      <c r="U2324" s="98">
        <f>'Activity data'!Q458*'Emission factors'!$B$42*'Emission factors'!$D$42/1000</f>
        <v>5.7383768749999987E-2</v>
      </c>
    </row>
    <row r="2325" spans="1:21" x14ac:dyDescent="0.25">
      <c r="A2325" s="92" t="s">
        <v>11</v>
      </c>
      <c r="B2325" s="92" t="s">
        <v>12</v>
      </c>
      <c r="C2325" s="92" t="s">
        <v>32</v>
      </c>
      <c r="D2325" s="92" t="s">
        <v>32</v>
      </c>
      <c r="E2325" s="92" t="s">
        <v>35</v>
      </c>
      <c r="F2325" s="92" t="s">
        <v>34</v>
      </c>
      <c r="G2325" s="92" t="s">
        <v>97</v>
      </c>
      <c r="H2325" s="92" t="s">
        <v>31</v>
      </c>
      <c r="I2325" s="89" t="s">
        <v>196</v>
      </c>
      <c r="L2325" s="98">
        <f>'Activity data'!H459*'Emission factors'!$B$42*'Emission factors'!$D$42/1000</f>
        <v>90.520290451249977</v>
      </c>
      <c r="M2325" s="98">
        <f>'Activity data'!I459*'Emission factors'!$B$42*'Emission factors'!$D$42/1000</f>
        <v>93.130802875000001</v>
      </c>
      <c r="N2325" s="98">
        <f>'Activity data'!J459*'Emission factors'!$B$42*'Emission factors'!$D$42/1000</f>
        <v>99.989464286249998</v>
      </c>
      <c r="O2325" s="98">
        <f>'Activity data'!K459*'Emission factors'!$B$42*'Emission factors'!$D$42/1000</f>
        <v>105.10416523750004</v>
      </c>
      <c r="P2325" s="98">
        <f>'Activity data'!L459*'Emission factors'!$B$42*'Emission factors'!$D$42/1000</f>
        <v>112.1123248025</v>
      </c>
      <c r="Q2325" s="98">
        <f>'Activity data'!M459*'Emission factors'!$B$42*'Emission factors'!$D$42/1000</f>
        <v>120.73998078999998</v>
      </c>
      <c r="R2325" s="98">
        <f>'Activity data'!N459*'Emission factors'!$B$42*'Emission factors'!$D$42/1000</f>
        <v>132.10553756125</v>
      </c>
      <c r="S2325" s="98">
        <f>'Activity data'!O459*'Emission factors'!$B$42*'Emission factors'!$D$42/1000</f>
        <v>135.68503837625002</v>
      </c>
      <c r="T2325" s="98">
        <f>'Activity data'!P459*'Emission factors'!$B$42*'Emission factors'!$D$42/1000</f>
        <v>142.28860438374997</v>
      </c>
      <c r="U2325" s="98">
        <f>'Activity data'!Q459*'Emission factors'!$B$42*'Emission factors'!$D$42/1000</f>
        <v>157.07392691375011</v>
      </c>
    </row>
    <row r="2326" spans="1:21" x14ac:dyDescent="0.25">
      <c r="A2326" s="92" t="s">
        <v>11</v>
      </c>
      <c r="B2326" s="92" t="s">
        <v>12</v>
      </c>
      <c r="C2326" s="92" t="s">
        <v>32</v>
      </c>
      <c r="D2326" s="92" t="s">
        <v>32</v>
      </c>
      <c r="E2326" s="92" t="s">
        <v>35</v>
      </c>
      <c r="F2326" s="92" t="s">
        <v>34</v>
      </c>
      <c r="G2326" s="92" t="s">
        <v>97</v>
      </c>
      <c r="H2326" s="92" t="s">
        <v>31</v>
      </c>
      <c r="I2326" s="89" t="s">
        <v>197</v>
      </c>
      <c r="L2326" s="98">
        <f>'Activity data'!H460*'Emission factors'!$B$42*'Emission factors'!$D$42/1000</f>
        <v>320.55595199374994</v>
      </c>
      <c r="M2326" s="98">
        <f>'Activity data'!I460*'Emission factors'!$B$42*'Emission factors'!$D$42/1000</f>
        <v>323.79904042749996</v>
      </c>
      <c r="N2326" s="98">
        <f>'Activity data'!J460*'Emission factors'!$B$42*'Emission factors'!$D$42/1000</f>
        <v>338.40500549624994</v>
      </c>
      <c r="O2326" s="98">
        <f>'Activity data'!K460*'Emission factors'!$B$42*'Emission factors'!$D$42/1000</f>
        <v>351.71686148499987</v>
      </c>
      <c r="P2326" s="98">
        <f>'Activity data'!L460*'Emission factors'!$B$42*'Emission factors'!$D$42/1000</f>
        <v>367.8287444424999</v>
      </c>
      <c r="Q2326" s="98">
        <f>'Activity data'!M460*'Emission factors'!$B$42*'Emission factors'!$D$42/1000</f>
        <v>393.3312371175</v>
      </c>
      <c r="R2326" s="98">
        <f>'Activity data'!N460*'Emission factors'!$B$42*'Emission factors'!$D$42/1000</f>
        <v>420.04778066624999</v>
      </c>
      <c r="S2326" s="98">
        <f>'Activity data'!O460*'Emission factors'!$B$42*'Emission factors'!$D$42/1000</f>
        <v>428.65619205749994</v>
      </c>
      <c r="T2326" s="98">
        <f>'Activity data'!P460*'Emission factors'!$B$42*'Emission factors'!$D$42/1000</f>
        <v>434.40624434624982</v>
      </c>
      <c r="U2326" s="98">
        <f>'Activity data'!Q460*'Emission factors'!$B$42*'Emission factors'!$D$42/1000</f>
        <v>461.28695791750005</v>
      </c>
    </row>
    <row r="2327" spans="1:21" x14ac:dyDescent="0.25">
      <c r="A2327" s="92" t="s">
        <v>11</v>
      </c>
      <c r="B2327" s="92" t="s">
        <v>12</v>
      </c>
      <c r="C2327" s="92" t="s">
        <v>32</v>
      </c>
      <c r="D2327" s="92" t="s">
        <v>32</v>
      </c>
      <c r="E2327" s="92" t="s">
        <v>35</v>
      </c>
      <c r="F2327" s="92" t="s">
        <v>34</v>
      </c>
      <c r="G2327" s="92" t="s">
        <v>97</v>
      </c>
      <c r="H2327" s="92" t="s">
        <v>31</v>
      </c>
      <c r="I2327" s="89" t="s">
        <v>229</v>
      </c>
      <c r="L2327" s="98">
        <f>'Activity data'!H461*'Emission factors'!$B$42*'Emission factors'!$D$42/1000</f>
        <v>3.8313413875000006</v>
      </c>
      <c r="M2327" s="98">
        <f>'Activity data'!I461*'Emission factors'!$B$42*'Emission factors'!$D$42/1000</f>
        <v>3.6372215962499994</v>
      </c>
      <c r="N2327" s="98">
        <f>'Activity data'!J461*'Emission factors'!$B$42*'Emission factors'!$D$42/1000</f>
        <v>3.9947918587499998</v>
      </c>
      <c r="O2327" s="98">
        <f>'Activity data'!K461*'Emission factors'!$B$42*'Emission factors'!$D$42/1000</f>
        <v>3.9929193699999987</v>
      </c>
      <c r="P2327" s="98">
        <f>'Activity data'!L461*'Emission factors'!$B$42*'Emission factors'!$D$42/1000</f>
        <v>4.5378088662499998</v>
      </c>
      <c r="Q2327" s="98">
        <f>'Activity data'!M461*'Emission factors'!$B$42*'Emission factors'!$D$42/1000</f>
        <v>3.5562380837499998</v>
      </c>
      <c r="R2327" s="98">
        <f>'Activity data'!N461*'Emission factors'!$B$42*'Emission factors'!$D$42/1000</f>
        <v>3.5899215962499995</v>
      </c>
      <c r="S2327" s="98">
        <f>'Activity data'!O461*'Emission factors'!$B$42*'Emission factors'!$D$42/1000</f>
        <v>4.30609326125</v>
      </c>
      <c r="T2327" s="98">
        <f>'Activity data'!P461*'Emission factors'!$B$42*'Emission factors'!$D$42/1000</f>
        <v>5.1736207875</v>
      </c>
      <c r="U2327" s="98">
        <f>'Activity data'!Q461*'Emission factors'!$B$42*'Emission factors'!$D$42/1000</f>
        <v>5.2822180400000001</v>
      </c>
    </row>
    <row r="2328" spans="1:21" x14ac:dyDescent="0.25">
      <c r="A2328" s="92" t="s">
        <v>11</v>
      </c>
      <c r="B2328" s="92" t="s">
        <v>12</v>
      </c>
      <c r="C2328" s="92" t="s">
        <v>32</v>
      </c>
      <c r="D2328" s="92" t="s">
        <v>32</v>
      </c>
      <c r="E2328" s="92" t="s">
        <v>35</v>
      </c>
      <c r="F2328" s="92" t="s">
        <v>34</v>
      </c>
      <c r="G2328" s="92" t="s">
        <v>97</v>
      </c>
      <c r="H2328" s="92" t="s">
        <v>31</v>
      </c>
      <c r="I2328" s="89" t="s">
        <v>198</v>
      </c>
      <c r="L2328" s="98">
        <f>'Activity data'!H462*'Emission factors'!$B$42*'Emission factors'!$D$42/1000</f>
        <v>2.8402071362500001</v>
      </c>
      <c r="M2328" s="98">
        <f>'Activity data'!I462*'Emission factors'!$B$42*'Emission factors'!$D$42/1000</f>
        <v>2.9526859450000003</v>
      </c>
      <c r="N2328" s="98">
        <f>'Activity data'!J462*'Emission factors'!$B$42*'Emission factors'!$D$42/1000</f>
        <v>3.0397303612499997</v>
      </c>
      <c r="O2328" s="98">
        <f>'Activity data'!K462*'Emission factors'!$B$42*'Emission factors'!$D$42/1000</f>
        <v>3.0946527562499999</v>
      </c>
      <c r="P2328" s="98">
        <f>'Activity data'!L462*'Emission factors'!$B$42*'Emission factors'!$D$42/1000</f>
        <v>2.9491443574999994</v>
      </c>
      <c r="Q2328" s="98">
        <f>'Activity data'!M462*'Emission factors'!$B$42*'Emission factors'!$D$42/1000</f>
        <v>3.0232528149999998</v>
      </c>
      <c r="R2328" s="98">
        <f>'Activity data'!N462*'Emission factors'!$B$42*'Emission factors'!$D$42/1000</f>
        <v>2.9402750162500002</v>
      </c>
      <c r="S2328" s="98">
        <f>'Activity data'!O462*'Emission factors'!$B$42*'Emission factors'!$D$42/1000</f>
        <v>2.7584473125</v>
      </c>
      <c r="T2328" s="98">
        <f>'Activity data'!P462*'Emission factors'!$B$42*'Emission factors'!$D$42/1000</f>
        <v>2.9624912350000003</v>
      </c>
      <c r="U2328" s="98">
        <f>'Activity data'!Q462*'Emission factors'!$B$42*'Emission factors'!$D$42/1000</f>
        <v>3.2103662937500008</v>
      </c>
    </row>
    <row r="2329" spans="1:21" x14ac:dyDescent="0.25">
      <c r="A2329" s="92" t="s">
        <v>11</v>
      </c>
      <c r="B2329" s="92" t="s">
        <v>12</v>
      </c>
      <c r="C2329" s="92" t="s">
        <v>32</v>
      </c>
      <c r="D2329" s="92" t="s">
        <v>32</v>
      </c>
      <c r="E2329" s="92" t="s">
        <v>35</v>
      </c>
      <c r="F2329" s="92" t="s">
        <v>34</v>
      </c>
      <c r="G2329" s="92" t="s">
        <v>97</v>
      </c>
      <c r="H2329" s="92" t="s">
        <v>31</v>
      </c>
      <c r="I2329" s="89" t="s">
        <v>231</v>
      </c>
      <c r="L2329" s="98">
        <f>'Activity data'!H463*'Emission factors'!$B$42*'Emission factors'!$D$42/1000</f>
        <v>4.0050352650000001</v>
      </c>
      <c r="M2329" s="98">
        <f>'Activity data'!I463*'Emission factors'!$B$42*'Emission factors'!$D$42/1000</f>
        <v>4.1735852675000009</v>
      </c>
      <c r="N2329" s="98">
        <f>'Activity data'!J463*'Emission factors'!$B$42*'Emission factors'!$D$42/1000</f>
        <v>4.138063558749999</v>
      </c>
      <c r="O2329" s="98">
        <f>'Activity data'!K463*'Emission factors'!$B$42*'Emission factors'!$D$42/1000</f>
        <v>4.1387168899999995</v>
      </c>
      <c r="P2329" s="98">
        <f>'Activity data'!L463*'Emission factors'!$B$42*'Emission factors'!$D$42/1000</f>
        <v>4.2161848300000013</v>
      </c>
      <c r="Q2329" s="98">
        <f>'Activity data'!M463*'Emission factors'!$B$42*'Emission factors'!$D$42/1000</f>
        <v>4.3638311887499999</v>
      </c>
      <c r="R2329" s="98">
        <f>'Activity data'!N463*'Emission factors'!$B$42*'Emission factors'!$D$42/1000</f>
        <v>4.6172515812500006</v>
      </c>
      <c r="S2329" s="98">
        <f>'Activity data'!O463*'Emission factors'!$B$42*'Emission factors'!$D$42/1000</f>
        <v>4.6018353287499991</v>
      </c>
      <c r="T2329" s="98">
        <f>'Activity data'!P463*'Emission factors'!$B$42*'Emission factors'!$D$42/1000</f>
        <v>4.397213755000001</v>
      </c>
      <c r="U2329" s="98">
        <f>'Activity data'!Q463*'Emission factors'!$B$42*'Emission factors'!$D$42/1000</f>
        <v>4.7749326349999999</v>
      </c>
    </row>
    <row r="2330" spans="1:21" x14ac:dyDescent="0.25">
      <c r="A2330" s="92" t="s">
        <v>11</v>
      </c>
      <c r="B2330" s="92" t="s">
        <v>12</v>
      </c>
      <c r="C2330" s="92" t="s">
        <v>32</v>
      </c>
      <c r="D2330" s="92" t="s">
        <v>32</v>
      </c>
      <c r="E2330" s="92" t="s">
        <v>35</v>
      </c>
      <c r="F2330" s="92" t="s">
        <v>34</v>
      </c>
      <c r="G2330" s="92" t="s">
        <v>97</v>
      </c>
      <c r="H2330" s="92" t="s">
        <v>31</v>
      </c>
      <c r="I2330" s="89" t="s">
        <v>230</v>
      </c>
      <c r="L2330" s="98">
        <f>'Activity data'!H464*'Emission factors'!$B$42*'Emission factors'!$D$42/1000</f>
        <v>3.0426014712499994</v>
      </c>
      <c r="M2330" s="98">
        <f>'Activity data'!I464*'Emission factors'!$B$42*'Emission factors'!$D$42/1000</f>
        <v>3.1661177349999989</v>
      </c>
      <c r="N2330" s="98">
        <f>'Activity data'!J464*'Emission factors'!$B$42*'Emission factors'!$D$42/1000</f>
        <v>3.3088472587499997</v>
      </c>
      <c r="O2330" s="98">
        <f>'Activity data'!K464*'Emission factors'!$B$42*'Emission factors'!$D$42/1000</f>
        <v>3.3171679199999997</v>
      </c>
      <c r="P2330" s="98">
        <f>'Activity data'!L464*'Emission factors'!$B$42*'Emission factors'!$D$42/1000</f>
        <v>3.3677724162499998</v>
      </c>
      <c r="Q2330" s="98">
        <f>'Activity data'!M464*'Emission factors'!$B$42*'Emission factors'!$D$42/1000</f>
        <v>3.4923162725000001</v>
      </c>
      <c r="R2330" s="98">
        <f>'Activity data'!N464*'Emission factors'!$B$42*'Emission factors'!$D$42/1000</f>
        <v>3.8184621887499999</v>
      </c>
      <c r="S2330" s="98">
        <f>'Activity data'!O464*'Emission factors'!$B$42*'Emission factors'!$D$42/1000</f>
        <v>3.6173195299999996</v>
      </c>
      <c r="T2330" s="98">
        <f>'Activity data'!P464*'Emission factors'!$B$42*'Emission factors'!$D$42/1000</f>
        <v>3.6061608687499991</v>
      </c>
      <c r="U2330" s="98">
        <f>'Activity data'!Q464*'Emission factors'!$B$42*'Emission factors'!$D$42/1000</f>
        <v>3.8576153550000001</v>
      </c>
    </row>
    <row r="2331" spans="1:21" x14ac:dyDescent="0.25">
      <c r="A2331" s="92" t="s">
        <v>11</v>
      </c>
      <c r="B2331" s="92" t="s">
        <v>12</v>
      </c>
      <c r="C2331" s="92" t="s">
        <v>32</v>
      </c>
      <c r="D2331" s="92" t="s">
        <v>32</v>
      </c>
      <c r="E2331" s="92" t="s">
        <v>35</v>
      </c>
      <c r="F2331" s="92" t="s">
        <v>34</v>
      </c>
      <c r="G2331" s="92" t="s">
        <v>97</v>
      </c>
      <c r="H2331" s="92" t="s">
        <v>31</v>
      </c>
      <c r="I2331" s="89" t="s">
        <v>303</v>
      </c>
      <c r="L2331" s="98">
        <f>'Activity data'!H465*'Emission factors'!$B$42*'Emission factors'!$D$42/1000</f>
        <v>30.168731683750003</v>
      </c>
      <c r="M2331" s="98">
        <f>'Activity data'!I465*'Emission factors'!$B$42*'Emission factors'!$D$42/1000</f>
        <v>30.628680431249997</v>
      </c>
      <c r="N2331" s="98">
        <f>'Activity data'!J465*'Emission factors'!$B$42*'Emission factors'!$D$42/1000</f>
        <v>32.186463952499992</v>
      </c>
      <c r="O2331" s="98">
        <f>'Activity data'!K465*'Emission factors'!$B$42*'Emission factors'!$D$42/1000</f>
        <v>32.905457653749998</v>
      </c>
      <c r="P2331" s="98">
        <f>'Activity data'!L465*'Emission factors'!$B$42*'Emission factors'!$D$42/1000</f>
        <v>34.632367055000003</v>
      </c>
      <c r="Q2331" s="98">
        <f>'Activity data'!M465*'Emission factors'!$B$42*'Emission factors'!$D$42/1000</f>
        <v>37.185904855000004</v>
      </c>
      <c r="R2331" s="98">
        <f>'Activity data'!N465*'Emission factors'!$B$42*'Emission factors'!$D$42/1000</f>
        <v>41.240806145000008</v>
      </c>
      <c r="S2331" s="98">
        <f>'Activity data'!O465*'Emission factors'!$B$42*'Emission factors'!$D$42/1000</f>
        <v>43.838093488750005</v>
      </c>
      <c r="T2331" s="98">
        <f>'Activity data'!P465*'Emission factors'!$B$42*'Emission factors'!$D$42/1000</f>
        <v>47.744758352499993</v>
      </c>
      <c r="U2331" s="98">
        <f>'Activity data'!Q465*'Emission factors'!$B$42*'Emission factors'!$D$42/1000</f>
        <v>56.318835856250004</v>
      </c>
    </row>
    <row r="2332" spans="1:21" x14ac:dyDescent="0.25">
      <c r="A2332" s="92" t="s">
        <v>11</v>
      </c>
      <c r="B2332" s="92" t="s">
        <v>12</v>
      </c>
      <c r="C2332" s="92" t="s">
        <v>32</v>
      </c>
      <c r="D2332" s="92" t="s">
        <v>32</v>
      </c>
      <c r="E2332" s="92" t="s">
        <v>35</v>
      </c>
      <c r="F2332" s="92" t="s">
        <v>34</v>
      </c>
      <c r="G2332" s="92" t="s">
        <v>97</v>
      </c>
      <c r="H2332" s="92" t="s">
        <v>31</v>
      </c>
      <c r="I2332" s="89" t="s">
        <v>225</v>
      </c>
      <c r="L2332" s="98">
        <f>'Activity data'!H466*'Emission factors'!$B$42*'Emission factors'!$D$42/1000</f>
        <v>5.2265412099999997</v>
      </c>
      <c r="M2332" s="98">
        <f>'Activity data'!I466*'Emission factors'!$B$42*'Emission factors'!$D$42/1000</f>
        <v>5.3350740162499992</v>
      </c>
      <c r="N2332" s="98">
        <f>'Activity data'!J466*'Emission factors'!$B$42*'Emission factors'!$D$42/1000</f>
        <v>6.0693574425000003</v>
      </c>
      <c r="O2332" s="98">
        <f>'Activity data'!K466*'Emission factors'!$B$42*'Emission factors'!$D$42/1000</f>
        <v>6.2506205024999968</v>
      </c>
      <c r="P2332" s="98">
        <f>'Activity data'!L466*'Emission factors'!$B$42*'Emission factors'!$D$42/1000</f>
        <v>6.3527258299999989</v>
      </c>
      <c r="Q2332" s="98">
        <f>'Activity data'!M466*'Emission factors'!$B$42*'Emission factors'!$D$42/1000</f>
        <v>6.7162375637499991</v>
      </c>
      <c r="R2332" s="98">
        <f>'Activity data'!N466*'Emission factors'!$B$42*'Emission factors'!$D$42/1000</f>
        <v>6.9997271575000006</v>
      </c>
      <c r="S2332" s="98">
        <f>'Activity data'!O466*'Emission factors'!$B$42*'Emission factors'!$D$42/1000</f>
        <v>6.9925623899999989</v>
      </c>
      <c r="T2332" s="98">
        <f>'Activity data'!P466*'Emission factors'!$B$42*'Emission factors'!$D$42/1000</f>
        <v>6.7287058437499994</v>
      </c>
      <c r="U2332" s="98">
        <f>'Activity data'!Q466*'Emission factors'!$B$42*'Emission factors'!$D$42/1000</f>
        <v>7.0925735099999985</v>
      </c>
    </row>
    <row r="2333" spans="1:21" x14ac:dyDescent="0.25">
      <c r="A2333" s="92" t="s">
        <v>11</v>
      </c>
      <c r="B2333" s="92" t="s">
        <v>12</v>
      </c>
      <c r="C2333" s="92" t="s">
        <v>32</v>
      </c>
      <c r="D2333" s="92" t="s">
        <v>32</v>
      </c>
      <c r="E2333" s="92" t="s">
        <v>35</v>
      </c>
      <c r="F2333" s="92" t="s">
        <v>34</v>
      </c>
      <c r="G2333" s="92" t="s">
        <v>97</v>
      </c>
      <c r="H2333" s="92" t="s">
        <v>31</v>
      </c>
      <c r="I2333" s="92" t="s">
        <v>205</v>
      </c>
      <c r="L2333" s="98">
        <f>'Activity data'!H467*'Emission factors'!$B$42*'Emission factors'!$D$42/1000</f>
        <v>116.78082238625001</v>
      </c>
      <c r="M2333" s="98">
        <f>'Activity data'!I467*'Emission factors'!$B$42*'Emission factors'!$D$42/1000</f>
        <v>119.98892596624998</v>
      </c>
      <c r="N2333" s="98">
        <f>'Activity data'!J467*'Emission factors'!$B$42*'Emission factors'!$D$42/1000</f>
        <v>125.36357825750002</v>
      </c>
      <c r="O2333" s="98">
        <f>'Activity data'!K467*'Emission factors'!$B$42*'Emission factors'!$D$42/1000</f>
        <v>128.8800116175</v>
      </c>
      <c r="P2333" s="98">
        <f>'Activity data'!L467*'Emission factors'!$B$42*'Emission factors'!$D$42/1000</f>
        <v>132.22192512374997</v>
      </c>
      <c r="Q2333" s="98">
        <f>'Activity data'!M467*'Emission factors'!$B$42*'Emission factors'!$D$42/1000</f>
        <v>136.6554765125</v>
      </c>
      <c r="R2333" s="98">
        <f>'Activity data'!N467*'Emission factors'!$B$42*'Emission factors'!$D$42/1000</f>
        <v>143.15942280749996</v>
      </c>
      <c r="S2333" s="98">
        <f>'Activity data'!O467*'Emission factors'!$B$42*'Emission factors'!$D$42/1000</f>
        <v>144.81334949124999</v>
      </c>
      <c r="T2333" s="98">
        <f>'Activity data'!P467*'Emission factors'!$B$42*'Emission factors'!$D$42/1000</f>
        <v>147.73065621874997</v>
      </c>
      <c r="U2333" s="98">
        <f>'Activity data'!Q467*'Emission factors'!$B$42*'Emission factors'!$D$42/1000</f>
        <v>161.38064216999996</v>
      </c>
    </row>
    <row r="2334" spans="1:21" x14ac:dyDescent="0.25">
      <c r="A2334" s="92" t="s">
        <v>11</v>
      </c>
      <c r="B2334" s="92" t="s">
        <v>12</v>
      </c>
      <c r="C2334" s="92" t="s">
        <v>32</v>
      </c>
      <c r="D2334" s="92" t="s">
        <v>32</v>
      </c>
      <c r="E2334" s="92" t="s">
        <v>35</v>
      </c>
      <c r="F2334" s="92" t="s">
        <v>34</v>
      </c>
      <c r="G2334" s="92" t="s">
        <v>97</v>
      </c>
      <c r="H2334" s="92" t="s">
        <v>31</v>
      </c>
      <c r="I2334" s="89" t="s">
        <v>204</v>
      </c>
      <c r="L2334" s="98">
        <f>'Activity data'!H468*'Emission factors'!$B$42*'Emission factors'!$D$42/1000</f>
        <v>97.228442080000022</v>
      </c>
      <c r="M2334" s="98">
        <f>'Activity data'!I468*'Emission factors'!$B$42*'Emission factors'!$D$42/1000</f>
        <v>99.025087053749999</v>
      </c>
      <c r="N2334" s="98">
        <f>'Activity data'!J468*'Emission factors'!$B$42*'Emission factors'!$D$42/1000</f>
        <v>104.07235062125</v>
      </c>
      <c r="O2334" s="98">
        <f>'Activity data'!K468*'Emission factors'!$B$42*'Emission factors'!$D$42/1000</f>
        <v>108.74680150124995</v>
      </c>
      <c r="P2334" s="98">
        <f>'Activity data'!L468*'Emission factors'!$B$42*'Emission factors'!$D$42/1000</f>
        <v>117.9853907925</v>
      </c>
      <c r="Q2334" s="98">
        <f>'Activity data'!M468*'Emission factors'!$B$42*'Emission factors'!$D$42/1000</f>
        <v>134.15100595875003</v>
      </c>
      <c r="R2334" s="98">
        <f>'Activity data'!N468*'Emission factors'!$B$42*'Emission factors'!$D$42/1000</f>
        <v>151.50475869375001</v>
      </c>
      <c r="S2334" s="98">
        <f>'Activity data'!O468*'Emission factors'!$B$42*'Emission factors'!$D$42/1000</f>
        <v>160.98176067875002</v>
      </c>
      <c r="T2334" s="98">
        <f>'Activity data'!P468*'Emission factors'!$B$42*'Emission factors'!$D$42/1000</f>
        <v>176.37764047750005</v>
      </c>
      <c r="U2334" s="98">
        <f>'Activity data'!Q468*'Emission factors'!$B$42*'Emission factors'!$D$42/1000</f>
        <v>199.37042707999996</v>
      </c>
    </row>
    <row r="2335" spans="1:21" x14ac:dyDescent="0.25">
      <c r="A2335" s="92" t="s">
        <v>11</v>
      </c>
      <c r="B2335" s="92" t="s">
        <v>12</v>
      </c>
      <c r="C2335" s="92" t="s">
        <v>32</v>
      </c>
      <c r="D2335" s="92" t="s">
        <v>32</v>
      </c>
      <c r="E2335" s="92" t="s">
        <v>35</v>
      </c>
      <c r="F2335" s="92" t="s">
        <v>34</v>
      </c>
      <c r="G2335" s="92" t="s">
        <v>97</v>
      </c>
      <c r="H2335" s="92" t="s">
        <v>31</v>
      </c>
      <c r="I2335" s="89" t="s">
        <v>228</v>
      </c>
      <c r="L2335" s="98">
        <f>'Activity data'!H469*'Emission factors'!$B$42*'Emission factors'!$D$42/1000</f>
        <v>1.5757492437499996</v>
      </c>
      <c r="M2335" s="98">
        <f>'Activity data'!I469*'Emission factors'!$B$42*'Emission factors'!$D$42/1000</f>
        <v>1.440017755</v>
      </c>
      <c r="N2335" s="98">
        <f>'Activity data'!J469*'Emission factors'!$B$42*'Emission factors'!$D$42/1000</f>
        <v>1.7563175849999997</v>
      </c>
      <c r="O2335" s="98">
        <f>'Activity data'!K469*'Emission factors'!$B$42*'Emission factors'!$D$42/1000</f>
        <v>1.9723112612499996</v>
      </c>
      <c r="P2335" s="98">
        <f>'Activity data'!L469*'Emission factors'!$B$42*'Emission factors'!$D$42/1000</f>
        <v>2.0908267324999996</v>
      </c>
      <c r="Q2335" s="98">
        <f>'Activity data'!M469*'Emission factors'!$B$42*'Emission factors'!$D$42/1000</f>
        <v>2.2866132574999996</v>
      </c>
      <c r="R2335" s="98">
        <f>'Activity data'!N469*'Emission factors'!$B$42*'Emission factors'!$D$42/1000</f>
        <v>2.3946742462500001</v>
      </c>
      <c r="S2335" s="98">
        <f>'Activity data'!O469*'Emission factors'!$B$42*'Emission factors'!$D$42/1000</f>
        <v>2.2752447025000002</v>
      </c>
      <c r="T2335" s="98">
        <f>'Activity data'!P469*'Emission factors'!$B$42*'Emission factors'!$D$42/1000</f>
        <v>2.2903073875</v>
      </c>
      <c r="U2335" s="98">
        <f>'Activity data'!Q469*'Emission factors'!$B$42*'Emission factors'!$D$42/1000</f>
        <v>2.4422923387500002</v>
      </c>
    </row>
    <row r="2336" spans="1:21" x14ac:dyDescent="0.25">
      <c r="A2336" s="92" t="s">
        <v>11</v>
      </c>
      <c r="B2336" s="92" t="s">
        <v>12</v>
      </c>
      <c r="C2336" s="92" t="s">
        <v>32</v>
      </c>
      <c r="D2336" s="92" t="s">
        <v>32</v>
      </c>
      <c r="E2336" s="92" t="s">
        <v>35</v>
      </c>
      <c r="F2336" s="92" t="s">
        <v>34</v>
      </c>
      <c r="G2336" s="92" t="s">
        <v>97</v>
      </c>
      <c r="H2336" s="92" t="s">
        <v>31</v>
      </c>
      <c r="I2336" s="89" t="s">
        <v>202</v>
      </c>
      <c r="L2336" s="98">
        <f>'Activity data'!H470*'Emission factors'!$B$42*'Emission factors'!$D$42/1000</f>
        <v>208.74373564000004</v>
      </c>
      <c r="M2336" s="98">
        <f>'Activity data'!I470*'Emission factors'!$B$42*'Emission factors'!$D$42/1000</f>
        <v>210.16246366499993</v>
      </c>
      <c r="N2336" s="98">
        <f>'Activity data'!J470*'Emission factors'!$B$42*'Emission factors'!$D$42/1000</f>
        <v>220.15734507249994</v>
      </c>
      <c r="O2336" s="98">
        <f>'Activity data'!K470*'Emission factors'!$B$42*'Emission factors'!$D$42/1000</f>
        <v>230.00323739249993</v>
      </c>
      <c r="P2336" s="98">
        <f>'Activity data'!L470*'Emission factors'!$B$42*'Emission factors'!$D$42/1000</f>
        <v>244.20584757250001</v>
      </c>
      <c r="Q2336" s="98">
        <f>'Activity data'!M470*'Emission factors'!$B$42*'Emission factors'!$D$42/1000</f>
        <v>265.70109311624992</v>
      </c>
      <c r="R2336" s="98">
        <f>'Activity data'!N470*'Emission factors'!$B$42*'Emission factors'!$D$42/1000</f>
        <v>276.6120968875</v>
      </c>
      <c r="S2336" s="98">
        <f>'Activity data'!O470*'Emission factors'!$B$42*'Emission factors'!$D$42/1000</f>
        <v>293.55936229125001</v>
      </c>
      <c r="T2336" s="98">
        <f>'Activity data'!P470*'Emission factors'!$B$42*'Emission factors'!$D$42/1000</f>
        <v>318.33762633749996</v>
      </c>
      <c r="U2336" s="98">
        <f>'Activity data'!Q470*'Emission factors'!$B$42*'Emission factors'!$D$42/1000</f>
        <v>341.43626383625002</v>
      </c>
    </row>
    <row r="2337" spans="1:21" x14ac:dyDescent="0.25">
      <c r="A2337" s="92" t="s">
        <v>11</v>
      </c>
      <c r="B2337" s="92" t="s">
        <v>12</v>
      </c>
      <c r="C2337" s="92" t="s">
        <v>32</v>
      </c>
      <c r="D2337" s="92" t="s">
        <v>32</v>
      </c>
      <c r="E2337" s="92" t="s">
        <v>35</v>
      </c>
      <c r="F2337" s="92" t="s">
        <v>34</v>
      </c>
      <c r="G2337" s="92" t="s">
        <v>97</v>
      </c>
      <c r="H2337" s="92" t="s">
        <v>31</v>
      </c>
      <c r="I2337" s="89" t="s">
        <v>190</v>
      </c>
      <c r="L2337" s="98">
        <f>'Activity data'!H471*'Emission factors'!$B$42*'Emission factors'!$D$42/1000</f>
        <v>0</v>
      </c>
      <c r="M2337" s="98">
        <f>'Activity data'!I471*'Emission factors'!$B$42*'Emission factors'!$D$42/1000</f>
        <v>0</v>
      </c>
      <c r="N2337" s="98">
        <f>'Activity data'!J471*'Emission factors'!$B$42*'Emission factors'!$D$42/1000</f>
        <v>0</v>
      </c>
      <c r="O2337" s="98">
        <f>'Activity data'!K471*'Emission factors'!$B$42*'Emission factors'!$D$42/1000</f>
        <v>0</v>
      </c>
      <c r="P2337" s="98">
        <f>'Activity data'!L471*'Emission factors'!$B$42*'Emission factors'!$D$42/1000</f>
        <v>0</v>
      </c>
      <c r="Q2337" s="98">
        <f>'Activity data'!M471*'Emission factors'!$B$42*'Emission factors'!$D$42/1000</f>
        <v>0</v>
      </c>
      <c r="R2337" s="98">
        <f>'Activity data'!N471*'Emission factors'!$B$42*'Emission factors'!$D$42/1000</f>
        <v>0</v>
      </c>
      <c r="S2337" s="98">
        <f>'Activity data'!O471*'Emission factors'!$B$42*'Emission factors'!$D$42/1000</f>
        <v>0</v>
      </c>
      <c r="T2337" s="98">
        <f>'Activity data'!P471*'Emission factors'!$B$42*'Emission factors'!$D$42/1000</f>
        <v>0</v>
      </c>
      <c r="U2337" s="98">
        <f>'Activity data'!Q471*'Emission factors'!$B$42*'Emission factors'!$D$42/1000</f>
        <v>103.16881892624997</v>
      </c>
    </row>
    <row r="2338" spans="1:21" x14ac:dyDescent="0.25">
      <c r="A2338" s="92" t="s">
        <v>11</v>
      </c>
      <c r="B2338" s="92" t="s">
        <v>12</v>
      </c>
      <c r="C2338" s="92" t="s">
        <v>32</v>
      </c>
      <c r="D2338" s="92" t="s">
        <v>32</v>
      </c>
      <c r="E2338" s="92" t="s">
        <v>35</v>
      </c>
      <c r="F2338" s="92" t="s">
        <v>34</v>
      </c>
      <c r="G2338" s="92" t="s">
        <v>97</v>
      </c>
      <c r="H2338" s="92" t="s">
        <v>31</v>
      </c>
      <c r="I2338" s="89" t="s">
        <v>210</v>
      </c>
      <c r="L2338" s="98">
        <f>'Activity data'!H472*'Emission factors'!$B$42*'Emission factors'!$D$42/1000</f>
        <v>4.2293129450000002</v>
      </c>
      <c r="M2338" s="98">
        <f>'Activity data'!I472*'Emission factors'!$B$42*'Emission factors'!$D$42/1000</f>
        <v>4.412742344999999</v>
      </c>
      <c r="N2338" s="98">
        <f>'Activity data'!J472*'Emission factors'!$B$42*'Emission factors'!$D$42/1000</f>
        <v>4.6650299025000006</v>
      </c>
      <c r="O2338" s="98">
        <f>'Activity data'!K472*'Emission factors'!$B$42*'Emission factors'!$D$42/1000</f>
        <v>4.6234390124999987</v>
      </c>
      <c r="P2338" s="98">
        <f>'Activity data'!L472*'Emission factors'!$B$42*'Emission factors'!$D$42/1000</f>
        <v>5.1216918912500002</v>
      </c>
      <c r="Q2338" s="98">
        <f>'Activity data'!M472*'Emission factors'!$B$42*'Emission factors'!$D$42/1000</f>
        <v>5.6911596500000003</v>
      </c>
      <c r="R2338" s="98">
        <f>'Activity data'!N472*'Emission factors'!$B$42*'Emission factors'!$D$42/1000</f>
        <v>6.2099821162499991</v>
      </c>
      <c r="S2338" s="98">
        <f>'Activity data'!O472*'Emission factors'!$B$42*'Emission factors'!$D$42/1000</f>
        <v>6.0074269612500011</v>
      </c>
      <c r="T2338" s="98">
        <f>'Activity data'!P472*'Emission factors'!$B$42*'Emission factors'!$D$42/1000</f>
        <v>6.6144077587499996</v>
      </c>
      <c r="U2338" s="98">
        <f>'Activity data'!Q472*'Emission factors'!$B$42*'Emission factors'!$D$42/1000</f>
        <v>7.2729154024999989</v>
      </c>
    </row>
    <row r="2339" spans="1:21" x14ac:dyDescent="0.25">
      <c r="A2339" s="92" t="s">
        <v>11</v>
      </c>
      <c r="B2339" s="92" t="s">
        <v>12</v>
      </c>
      <c r="C2339" s="92" t="s">
        <v>32</v>
      </c>
      <c r="D2339" s="92" t="s">
        <v>32</v>
      </c>
      <c r="E2339" s="92" t="s">
        <v>35</v>
      </c>
      <c r="F2339" s="92" t="s">
        <v>34</v>
      </c>
      <c r="G2339" s="92" t="s">
        <v>97</v>
      </c>
      <c r="H2339" s="92" t="s">
        <v>31</v>
      </c>
      <c r="I2339" s="89" t="s">
        <v>199</v>
      </c>
      <c r="L2339" s="98">
        <f>'Activity data'!H473*'Emission factors'!$B$42*'Emission factors'!$D$42/1000</f>
        <v>246.83329753500001</v>
      </c>
      <c r="M2339" s="98">
        <f>'Activity data'!I473*'Emission factors'!$B$42*'Emission factors'!$D$42/1000</f>
        <v>255.50746302124992</v>
      </c>
      <c r="N2339" s="98">
        <f>'Activity data'!J473*'Emission factors'!$B$42*'Emission factors'!$D$42/1000</f>
        <v>270.10355953625003</v>
      </c>
      <c r="O2339" s="98">
        <f>'Activity data'!K473*'Emission factors'!$B$42*'Emission factors'!$D$42/1000</f>
        <v>280.72237228749998</v>
      </c>
      <c r="P2339" s="98">
        <f>'Activity data'!L473*'Emission factors'!$B$42*'Emission factors'!$D$42/1000</f>
        <v>301.21823564249996</v>
      </c>
      <c r="Q2339" s="98">
        <f>'Activity data'!M473*'Emission factors'!$B$42*'Emission factors'!$D$42/1000</f>
        <v>328.42655610874988</v>
      </c>
      <c r="R2339" s="98">
        <f>'Activity data'!N473*'Emission factors'!$B$42*'Emission factors'!$D$42/1000</f>
        <v>361.58294913125002</v>
      </c>
      <c r="S2339" s="98">
        <f>'Activity data'!O473*'Emission factors'!$B$42*'Emission factors'!$D$42/1000</f>
        <v>372.17400446875007</v>
      </c>
      <c r="T2339" s="98">
        <f>'Activity data'!P473*'Emission factors'!$B$42*'Emission factors'!$D$42/1000</f>
        <v>409.09706854500007</v>
      </c>
      <c r="U2339" s="98">
        <f>'Activity data'!Q473*'Emission factors'!$B$42*'Emission factors'!$D$42/1000</f>
        <v>473.13319620875006</v>
      </c>
    </row>
    <row r="2340" spans="1:21" x14ac:dyDescent="0.25">
      <c r="A2340" s="92" t="s">
        <v>11</v>
      </c>
      <c r="B2340" s="92" t="s">
        <v>12</v>
      </c>
      <c r="C2340" s="92" t="s">
        <v>32</v>
      </c>
      <c r="D2340" s="92" t="s">
        <v>32</v>
      </c>
      <c r="E2340" s="92" t="s">
        <v>35</v>
      </c>
      <c r="F2340" s="92" t="s">
        <v>34</v>
      </c>
      <c r="G2340" s="92" t="s">
        <v>97</v>
      </c>
      <c r="H2340" s="92" t="s">
        <v>31</v>
      </c>
      <c r="I2340" s="89" t="s">
        <v>233</v>
      </c>
      <c r="L2340" s="98">
        <f>'Activity data'!H474*'Emission factors'!$B$42*'Emission factors'!$D$42/1000</f>
        <v>29.398483111249991</v>
      </c>
      <c r="M2340" s="98">
        <f>'Activity data'!I474*'Emission factors'!$B$42*'Emission factors'!$D$42/1000</f>
        <v>30.467237845</v>
      </c>
      <c r="N2340" s="98">
        <f>'Activity data'!J474*'Emission factors'!$B$42*'Emission factors'!$D$42/1000</f>
        <v>31.938111754999998</v>
      </c>
      <c r="O2340" s="98">
        <f>'Activity data'!K474*'Emission factors'!$B$42*'Emission factors'!$D$42/1000</f>
        <v>32.813285917499996</v>
      </c>
      <c r="P2340" s="98">
        <f>'Activity data'!L474*'Emission factors'!$B$42*'Emission factors'!$D$42/1000</f>
        <v>35.099276588749994</v>
      </c>
      <c r="Q2340" s="98">
        <f>'Activity data'!M474*'Emission factors'!$B$42*'Emission factors'!$D$42/1000</f>
        <v>37.816775699999994</v>
      </c>
      <c r="R2340" s="98">
        <f>'Activity data'!N474*'Emission factors'!$B$42*'Emission factors'!$D$42/1000</f>
        <v>40.920461573749989</v>
      </c>
      <c r="S2340" s="98">
        <f>'Activity data'!O474*'Emission factors'!$B$42*'Emission factors'!$D$42/1000</f>
        <v>41.579689951250003</v>
      </c>
      <c r="T2340" s="98">
        <f>'Activity data'!P474*'Emission factors'!$B$42*'Emission factors'!$D$42/1000</f>
        <v>42.775017120000001</v>
      </c>
      <c r="U2340" s="98">
        <f>'Activity data'!Q474*'Emission factors'!$B$42*'Emission factors'!$D$42/1000</f>
        <v>45.632425492500005</v>
      </c>
    </row>
    <row r="2341" spans="1:21" x14ac:dyDescent="0.25">
      <c r="A2341" s="92" t="s">
        <v>11</v>
      </c>
      <c r="B2341" s="92" t="s">
        <v>12</v>
      </c>
      <c r="C2341" s="92" t="s">
        <v>32</v>
      </c>
      <c r="D2341" s="92" t="s">
        <v>32</v>
      </c>
      <c r="E2341" s="92" t="s">
        <v>35</v>
      </c>
      <c r="F2341" s="92" t="s">
        <v>34</v>
      </c>
      <c r="G2341" s="92" t="s">
        <v>97</v>
      </c>
      <c r="H2341" s="92" t="s">
        <v>31</v>
      </c>
      <c r="I2341" s="89" t="s">
        <v>200</v>
      </c>
      <c r="L2341" s="98">
        <f>'Activity data'!H475*'Emission factors'!$B$42*'Emission factors'!$D$42/1000</f>
        <v>114.96041270999997</v>
      </c>
      <c r="M2341" s="98">
        <f>'Activity data'!I475*'Emission factors'!$B$42*'Emission factors'!$D$42/1000</f>
        <v>120.84952522499998</v>
      </c>
      <c r="N2341" s="98">
        <f>'Activity data'!J475*'Emission factors'!$B$42*'Emission factors'!$D$42/1000</f>
        <v>127.28974659499995</v>
      </c>
      <c r="O2341" s="98">
        <f>'Activity data'!K475*'Emission factors'!$B$42*'Emission factors'!$D$42/1000</f>
        <v>134.19100047375005</v>
      </c>
      <c r="P2341" s="98">
        <f>'Activity data'!L475*'Emission factors'!$B$42*'Emission factors'!$D$42/1000</f>
        <v>143.36413720749999</v>
      </c>
      <c r="Q2341" s="98">
        <f>'Activity data'!M475*'Emission factors'!$B$42*'Emission factors'!$D$42/1000</f>
        <v>156.16566935749998</v>
      </c>
      <c r="R2341" s="98">
        <f>'Activity data'!N475*'Emission factors'!$B$42*'Emission factors'!$D$42/1000</f>
        <v>173.50663099000002</v>
      </c>
      <c r="S2341" s="98">
        <f>'Activity data'!O475*'Emission factors'!$B$42*'Emission factors'!$D$42/1000</f>
        <v>183.39498156374995</v>
      </c>
      <c r="T2341" s="98">
        <f>'Activity data'!P475*'Emission factors'!$B$42*'Emission factors'!$D$42/1000</f>
        <v>200.32197359624999</v>
      </c>
      <c r="U2341" s="98">
        <f>'Activity data'!Q475*'Emission factors'!$B$42*'Emission factors'!$D$42/1000</f>
        <v>227.73901122500001</v>
      </c>
    </row>
    <row r="2342" spans="1:21" x14ac:dyDescent="0.25">
      <c r="A2342" s="92" t="s">
        <v>11</v>
      </c>
      <c r="B2342" s="92" t="s">
        <v>12</v>
      </c>
      <c r="C2342" s="92" t="s">
        <v>32</v>
      </c>
      <c r="D2342" s="92" t="s">
        <v>32</v>
      </c>
      <c r="E2342" s="92" t="s">
        <v>36</v>
      </c>
      <c r="F2342" s="92" t="s">
        <v>34</v>
      </c>
      <c r="G2342" s="92" t="s">
        <v>97</v>
      </c>
      <c r="H2342" s="92" t="s">
        <v>31</v>
      </c>
      <c r="I2342" s="89" t="s">
        <v>227</v>
      </c>
      <c r="J2342" s="92" t="s">
        <v>98</v>
      </c>
      <c r="L2342" s="98">
        <f>'Activity data'!H476*'Emission factors'!$B$39*'Emission factors'!$D$39/1000</f>
        <v>2.8172817000000006</v>
      </c>
      <c r="M2342" s="98">
        <f>'Activity data'!I476*'Emission factors'!$B$39*'Emission factors'!$D$39/1000</f>
        <v>2.8236447449999997</v>
      </c>
      <c r="N2342" s="98">
        <f>'Activity data'!J476*'Emission factors'!$B$39*'Emission factors'!$D$39/1000</f>
        <v>2.6143650599999999</v>
      </c>
      <c r="O2342" s="98">
        <f>'Activity data'!K476*'Emission factors'!$B$39*'Emission factors'!$D$39/1000</f>
        <v>2.6401610699999996</v>
      </c>
      <c r="P2342" s="98">
        <f>'Activity data'!L476*'Emission factors'!$B$39*'Emission factors'!$D$39/1000</f>
        <v>2.5160811450000002</v>
      </c>
      <c r="Q2342" s="98">
        <f>'Activity data'!M476*'Emission factors'!$B$39*'Emission factors'!$D$39/1000</f>
        <v>2.4688647449999999</v>
      </c>
      <c r="R2342" s="98">
        <f>'Activity data'!N476*'Emission factors'!$B$39*'Emission factors'!$D$39/1000</f>
        <v>2.4673383150000001</v>
      </c>
      <c r="S2342" s="98">
        <f>'Activity data'!O476*'Emission factors'!$B$39*'Emission factors'!$D$39/1000</f>
        <v>2.2802958899999997</v>
      </c>
      <c r="T2342" s="98">
        <f>'Activity data'!P476*'Emission factors'!$B$39*'Emission factors'!$D$39/1000</f>
        <v>2.0193792899999998</v>
      </c>
      <c r="U2342" s="98">
        <f>'Activity data'!Q476*'Emission factors'!$B$39*'Emission factors'!$D$39/1000</f>
        <v>1.926000975</v>
      </c>
    </row>
    <row r="2343" spans="1:21" x14ac:dyDescent="0.25">
      <c r="A2343" s="92" t="s">
        <v>11</v>
      </c>
      <c r="B2343" s="92" t="s">
        <v>12</v>
      </c>
      <c r="C2343" s="92" t="s">
        <v>32</v>
      </c>
      <c r="D2343" s="92" t="s">
        <v>32</v>
      </c>
      <c r="E2343" s="92" t="s">
        <v>36</v>
      </c>
      <c r="F2343" s="92" t="s">
        <v>34</v>
      </c>
      <c r="G2343" s="92" t="s">
        <v>97</v>
      </c>
      <c r="H2343" s="92" t="s">
        <v>31</v>
      </c>
      <c r="I2343" s="89" t="s">
        <v>203</v>
      </c>
      <c r="L2343" s="98">
        <f>'Activity data'!H477*'Emission factors'!$B$39*'Emission factors'!$D$39/1000</f>
        <v>226.805833425</v>
      </c>
      <c r="M2343" s="98">
        <f>'Activity data'!I477*'Emission factors'!$B$39*'Emission factors'!$D$39/1000</f>
        <v>230.05283692500001</v>
      </c>
      <c r="N2343" s="98">
        <f>'Activity data'!J477*'Emission factors'!$B$39*'Emission factors'!$D$39/1000</f>
        <v>227.65878695999996</v>
      </c>
      <c r="O2343" s="98">
        <f>'Activity data'!K477*'Emission factors'!$B$39*'Emission factors'!$D$39/1000</f>
        <v>226.50858363</v>
      </c>
      <c r="P2343" s="98">
        <f>'Activity data'!L477*'Emission factors'!$B$39*'Emission factors'!$D$39/1000</f>
        <v>226.89432913499996</v>
      </c>
      <c r="Q2343" s="98">
        <f>'Activity data'!M477*'Emission factors'!$B$39*'Emission factors'!$D$39/1000</f>
        <v>209.03141236499997</v>
      </c>
      <c r="R2343" s="98">
        <f>'Activity data'!N477*'Emission factors'!$B$39*'Emission factors'!$D$39/1000</f>
        <v>186.45393914999997</v>
      </c>
      <c r="S2343" s="98">
        <f>'Activity data'!O477*'Emission factors'!$B$39*'Emission factors'!$D$39/1000</f>
        <v>164.35772390999995</v>
      </c>
      <c r="T2343" s="98">
        <f>'Activity data'!P477*'Emission factors'!$B$39*'Emission factors'!$D$39/1000</f>
        <v>158.85994462499997</v>
      </c>
      <c r="U2343" s="98">
        <f>'Activity data'!Q477*'Emission factors'!$B$39*'Emission factors'!$D$39/1000</f>
        <v>112.54442630999998</v>
      </c>
    </row>
    <row r="2344" spans="1:21" x14ac:dyDescent="0.25">
      <c r="A2344" s="92" t="s">
        <v>11</v>
      </c>
      <c r="B2344" s="92" t="s">
        <v>12</v>
      </c>
      <c r="C2344" s="92" t="s">
        <v>32</v>
      </c>
      <c r="D2344" s="92" t="s">
        <v>32</v>
      </c>
      <c r="E2344" s="92" t="s">
        <v>36</v>
      </c>
      <c r="F2344" s="92" t="s">
        <v>34</v>
      </c>
      <c r="G2344" s="92" t="s">
        <v>97</v>
      </c>
      <c r="H2344" s="92" t="s">
        <v>31</v>
      </c>
      <c r="I2344" s="89" t="s">
        <v>191</v>
      </c>
      <c r="L2344" s="98">
        <f>'Activity data'!H478*'Emission factors'!$B$39*'Emission factors'!$D$39/1000</f>
        <v>5.0532541799999988</v>
      </c>
      <c r="M2344" s="98">
        <f>'Activity data'!I478*'Emission factors'!$B$39*'Emission factors'!$D$39/1000</f>
        <v>4.2352377149999993</v>
      </c>
      <c r="N2344" s="98">
        <f>'Activity data'!J478*'Emission factors'!$B$39*'Emission factors'!$D$39/1000</f>
        <v>3.9839593050000004</v>
      </c>
      <c r="O2344" s="98">
        <f>'Activity data'!K478*'Emission factors'!$B$39*'Emission factors'!$D$39/1000</f>
        <v>4.0233278399999994</v>
      </c>
      <c r="P2344" s="98">
        <f>'Activity data'!L478*'Emission factors'!$B$39*'Emission factors'!$D$39/1000</f>
        <v>3.9801859350000002</v>
      </c>
      <c r="Q2344" s="98">
        <f>'Activity data'!M478*'Emission factors'!$B$39*'Emission factors'!$D$39/1000</f>
        <v>3.96020328</v>
      </c>
      <c r="R2344" s="98">
        <f>'Activity data'!N478*'Emission factors'!$B$39*'Emission factors'!$D$39/1000</f>
        <v>3.9345233400000006</v>
      </c>
      <c r="S2344" s="98">
        <f>'Activity data'!O478*'Emission factors'!$B$39*'Emission factors'!$D$39/1000</f>
        <v>3.9127229849999998</v>
      </c>
      <c r="T2344" s="98">
        <f>'Activity data'!P478*'Emission factors'!$B$39*'Emission factors'!$D$39/1000</f>
        <v>3.9035425050000003</v>
      </c>
      <c r="U2344" s="98">
        <f>'Activity data'!Q478*'Emission factors'!$B$39*'Emission factors'!$D$39/1000</f>
        <v>3.8948963849999996</v>
      </c>
    </row>
    <row r="2345" spans="1:21" x14ac:dyDescent="0.25">
      <c r="A2345" s="92" t="s">
        <v>11</v>
      </c>
      <c r="B2345" s="92" t="s">
        <v>12</v>
      </c>
      <c r="C2345" s="92" t="s">
        <v>32</v>
      </c>
      <c r="D2345" s="92" t="s">
        <v>32</v>
      </c>
      <c r="E2345" s="92" t="s">
        <v>36</v>
      </c>
      <c r="F2345" s="92" t="s">
        <v>34</v>
      </c>
      <c r="G2345" s="92" t="s">
        <v>97</v>
      </c>
      <c r="H2345" s="92" t="s">
        <v>31</v>
      </c>
      <c r="I2345" s="89" t="s">
        <v>192</v>
      </c>
      <c r="L2345" s="98">
        <f>'Activity data'!H479*'Emission factors'!$B$39*'Emission factors'!$D$39/1000</f>
        <v>115.33679894999997</v>
      </c>
      <c r="M2345" s="98">
        <f>'Activity data'!I479*'Emission factors'!$B$39*'Emission factors'!$D$39/1000</f>
        <v>113.532437145</v>
      </c>
      <c r="N2345" s="98">
        <f>'Activity data'!J479*'Emission factors'!$B$39*'Emission factors'!$D$39/1000</f>
        <v>114.67486816499996</v>
      </c>
      <c r="O2345" s="98">
        <f>'Activity data'!K479*'Emission factors'!$B$39*'Emission factors'!$D$39/1000</f>
        <v>113.52568756499998</v>
      </c>
      <c r="P2345" s="98">
        <f>'Activity data'!L479*'Emission factors'!$B$39*'Emission factors'!$D$39/1000</f>
        <v>112.86445538999999</v>
      </c>
      <c r="Q2345" s="98">
        <f>'Activity data'!M479*'Emission factors'!$B$39*'Emission factors'!$D$39/1000</f>
        <v>112.85335756499998</v>
      </c>
      <c r="R2345" s="98">
        <f>'Activity data'!N479*'Emission factors'!$B$39*'Emission factors'!$D$39/1000</f>
        <v>111.842473275</v>
      </c>
      <c r="S2345" s="98">
        <f>'Activity data'!O479*'Emission factors'!$B$39*'Emission factors'!$D$39/1000</f>
        <v>111.70849892999999</v>
      </c>
      <c r="T2345" s="98">
        <f>'Activity data'!P479*'Emission factors'!$B$39*'Emission factors'!$D$39/1000</f>
        <v>111.76563821999999</v>
      </c>
      <c r="U2345" s="98">
        <f>'Activity data'!Q479*'Emission factors'!$B$39*'Emission factors'!$D$39/1000</f>
        <v>111.74975852999999</v>
      </c>
    </row>
    <row r="2346" spans="1:21" x14ac:dyDescent="0.25">
      <c r="A2346" s="92" t="s">
        <v>11</v>
      </c>
      <c r="B2346" s="92" t="s">
        <v>12</v>
      </c>
      <c r="C2346" s="92" t="s">
        <v>32</v>
      </c>
      <c r="D2346" s="92" t="s">
        <v>32</v>
      </c>
      <c r="E2346" s="92" t="s">
        <v>36</v>
      </c>
      <c r="F2346" s="92" t="s">
        <v>34</v>
      </c>
      <c r="G2346" s="92" t="s">
        <v>97</v>
      </c>
      <c r="H2346" s="92" t="s">
        <v>31</v>
      </c>
      <c r="I2346" s="89" t="s">
        <v>206</v>
      </c>
      <c r="L2346" s="98">
        <f>'Activity data'!H480*'Emission factors'!$B$39*'Emission factors'!$D$39/1000</f>
        <v>283.52074850999992</v>
      </c>
      <c r="M2346" s="98">
        <f>'Activity data'!I480*'Emission factors'!$B$39*'Emission factors'!$D$39/1000</f>
        <v>283.20717554999993</v>
      </c>
      <c r="N2346" s="98">
        <f>'Activity data'!J480*'Emission factors'!$B$39*'Emission factors'!$D$39/1000</f>
        <v>288.41850612000002</v>
      </c>
      <c r="O2346" s="98">
        <f>'Activity data'!K480*'Emission factors'!$B$39*'Emission factors'!$D$39/1000</f>
        <v>286.92960286500005</v>
      </c>
      <c r="P2346" s="98">
        <f>'Activity data'!L480*'Emission factors'!$B$39*'Emission factors'!$D$39/1000</f>
        <v>281.86316488500006</v>
      </c>
      <c r="Q2346" s="98">
        <f>'Activity data'!M480*'Emission factors'!$B$39*'Emission factors'!$D$39/1000</f>
        <v>279.60071311500002</v>
      </c>
      <c r="R2346" s="98">
        <f>'Activity data'!N480*'Emission factors'!$B$39*'Emission factors'!$D$39/1000</f>
        <v>278.32072490999991</v>
      </c>
      <c r="S2346" s="98">
        <f>'Activity data'!O480*'Emission factors'!$B$39*'Emission factors'!$D$39/1000</f>
        <v>277.55196373499996</v>
      </c>
      <c r="T2346" s="98">
        <f>'Activity data'!P480*'Emission factors'!$B$39*'Emission factors'!$D$39/1000</f>
        <v>275.19359762999994</v>
      </c>
      <c r="U2346" s="98">
        <f>'Activity data'!Q480*'Emission factors'!$B$39*'Emission factors'!$D$39/1000</f>
        <v>274.21852531500008</v>
      </c>
    </row>
    <row r="2347" spans="1:21" x14ac:dyDescent="0.25">
      <c r="A2347" s="92" t="s">
        <v>11</v>
      </c>
      <c r="B2347" s="92" t="s">
        <v>12</v>
      </c>
      <c r="C2347" s="92" t="s">
        <v>32</v>
      </c>
      <c r="D2347" s="92" t="s">
        <v>32</v>
      </c>
      <c r="E2347" s="92" t="s">
        <v>36</v>
      </c>
      <c r="F2347" s="92" t="s">
        <v>34</v>
      </c>
      <c r="G2347" s="92" t="s">
        <v>97</v>
      </c>
      <c r="H2347" s="92" t="s">
        <v>31</v>
      </c>
      <c r="I2347" s="89" t="s">
        <v>220</v>
      </c>
      <c r="L2347" s="98">
        <f>'Activity data'!H481*'Emission factors'!$B$39*'Emission factors'!$D$39/1000</f>
        <v>5.0821523249999991</v>
      </c>
      <c r="M2347" s="98">
        <f>'Activity data'!I481*'Emission factors'!$B$39*'Emission factors'!$D$39/1000</f>
        <v>4.720624935</v>
      </c>
      <c r="N2347" s="98">
        <f>'Activity data'!J481*'Emission factors'!$B$39*'Emission factors'!$D$39/1000</f>
        <v>4.0145776949999989</v>
      </c>
      <c r="O2347" s="98">
        <f>'Activity data'!K481*'Emission factors'!$B$39*'Emission factors'!$D$39/1000</f>
        <v>3.7169205600000006</v>
      </c>
      <c r="P2347" s="98">
        <f>'Activity data'!L481*'Emission factors'!$B$39*'Emission factors'!$D$39/1000</f>
        <v>3.1306783649999983</v>
      </c>
      <c r="Q2347" s="98">
        <f>'Activity data'!M481*'Emission factors'!$B$39*'Emission factors'!$D$39/1000</f>
        <v>2.9323136399999985</v>
      </c>
      <c r="R2347" s="98">
        <f>'Activity data'!N481*'Emission factors'!$B$39*'Emission factors'!$D$39/1000</f>
        <v>2.5335014999999999</v>
      </c>
      <c r="S2347" s="98">
        <f>'Activity data'!O481*'Emission factors'!$B$39*'Emission factors'!$D$39/1000</f>
        <v>1.5106203900000006</v>
      </c>
      <c r="T2347" s="98">
        <f>'Activity data'!P481*'Emission factors'!$B$39*'Emission factors'!$D$39/1000</f>
        <v>1.1883399900000002</v>
      </c>
      <c r="U2347" s="98">
        <f>'Activity data'!Q481*'Emission factors'!$B$39*'Emission factors'!$D$39/1000</f>
        <v>0.89906508000000018</v>
      </c>
    </row>
    <row r="2348" spans="1:21" x14ac:dyDescent="0.25">
      <c r="A2348" s="92" t="s">
        <v>11</v>
      </c>
      <c r="B2348" s="92" t="s">
        <v>12</v>
      </c>
      <c r="C2348" s="92" t="s">
        <v>32</v>
      </c>
      <c r="D2348" s="92" t="s">
        <v>32</v>
      </c>
      <c r="E2348" s="92" t="s">
        <v>36</v>
      </c>
      <c r="F2348" s="92" t="s">
        <v>34</v>
      </c>
      <c r="G2348" s="92" t="s">
        <v>97</v>
      </c>
      <c r="H2348" s="92" t="s">
        <v>31</v>
      </c>
      <c r="I2348" s="89" t="s">
        <v>193</v>
      </c>
      <c r="L2348" s="98">
        <f>'Activity data'!H482*'Emission factors'!$B$39*'Emission factors'!$D$39/1000</f>
        <v>64.20417415499999</v>
      </c>
      <c r="M2348" s="98">
        <f>'Activity data'!I482*'Emission factors'!$B$39*'Emission factors'!$D$39/1000</f>
        <v>64.14032032499999</v>
      </c>
      <c r="N2348" s="98">
        <f>'Activity data'!J482*'Emission factors'!$B$39*'Emission factors'!$D$39/1000</f>
        <v>64.124411069999979</v>
      </c>
      <c r="O2348" s="98">
        <f>'Activity data'!K482*'Emission factors'!$B$39*'Emission factors'!$D$39/1000</f>
        <v>63.985390965000008</v>
      </c>
      <c r="P2348" s="98">
        <f>'Activity data'!L482*'Emission factors'!$B$39*'Emission factors'!$D$39/1000</f>
        <v>63.501674714999979</v>
      </c>
      <c r="Q2348" s="98">
        <f>'Activity data'!M482*'Emission factors'!$B$39*'Emission factors'!$D$39/1000</f>
        <v>63.496155914999989</v>
      </c>
      <c r="R2348" s="98">
        <f>'Activity data'!N482*'Emission factors'!$B$39*'Emission factors'!$D$39/1000</f>
        <v>63.327007980000012</v>
      </c>
      <c r="S2348" s="98">
        <f>'Activity data'!O482*'Emission factors'!$B$39*'Emission factors'!$D$39/1000</f>
        <v>60.450286395000013</v>
      </c>
      <c r="T2348" s="98">
        <f>'Activity data'!P482*'Emission factors'!$B$39*'Emission factors'!$D$39/1000</f>
        <v>59.411664660000007</v>
      </c>
      <c r="U2348" s="98">
        <f>'Activity data'!Q482*'Emission factors'!$B$39*'Emission factors'!$D$39/1000</f>
        <v>57.657780164999998</v>
      </c>
    </row>
    <row r="2349" spans="1:21" x14ac:dyDescent="0.25">
      <c r="A2349" s="92" t="s">
        <v>11</v>
      </c>
      <c r="B2349" s="92" t="s">
        <v>12</v>
      </c>
      <c r="C2349" s="92" t="s">
        <v>32</v>
      </c>
      <c r="D2349" s="92" t="s">
        <v>32</v>
      </c>
      <c r="E2349" s="92" t="s">
        <v>36</v>
      </c>
      <c r="F2349" s="92" t="s">
        <v>34</v>
      </c>
      <c r="G2349" s="92" t="s">
        <v>97</v>
      </c>
      <c r="H2349" s="92" t="s">
        <v>31</v>
      </c>
      <c r="I2349" s="89" t="s">
        <v>259</v>
      </c>
      <c r="L2349" s="98">
        <f>'Activity data'!H483*'Emission factors'!$B$39*'Emission factors'!$D$39/1000</f>
        <v>1.4348452950000001</v>
      </c>
      <c r="M2349" s="98">
        <f>'Activity data'!I483*'Emission factors'!$B$39*'Emission factors'!$D$39/1000</f>
        <v>1.177833465</v>
      </c>
      <c r="N2349" s="98">
        <f>'Activity data'!J483*'Emission factors'!$B$39*'Emission factors'!$D$39/1000</f>
        <v>1.1646638999999999</v>
      </c>
      <c r="O2349" s="98">
        <f>'Activity data'!K483*'Emission factors'!$B$39*'Emission factors'!$D$39/1000</f>
        <v>1.2016212449999997</v>
      </c>
      <c r="P2349" s="98">
        <f>'Activity data'!L483*'Emission factors'!$B$39*'Emission factors'!$D$39/1000</f>
        <v>1.2036842249999995</v>
      </c>
      <c r="Q2349" s="98">
        <f>'Activity data'!M483*'Emission factors'!$B$39*'Emission factors'!$D$39/1000</f>
        <v>1.0731711749999997</v>
      </c>
      <c r="R2349" s="98">
        <f>'Activity data'!N483*'Emission factors'!$B$39*'Emission factors'!$D$39/1000</f>
        <v>0.88841620499999963</v>
      </c>
      <c r="S2349" s="98">
        <f>'Activity data'!O483*'Emission factors'!$B$39*'Emission factors'!$D$39/1000</f>
        <v>0.79110136499999995</v>
      </c>
      <c r="T2349" s="98">
        <f>'Activity data'!P483*'Emission factors'!$B$39*'Emission factors'!$D$39/1000</f>
        <v>0.77644150500000009</v>
      </c>
      <c r="U2349" s="98">
        <f>'Activity data'!Q483*'Emission factors'!$B$39*'Emission factors'!$D$39/1000</f>
        <v>0.71580040500000008</v>
      </c>
    </row>
    <row r="2350" spans="1:21" x14ac:dyDescent="0.25">
      <c r="A2350" s="92" t="s">
        <v>11</v>
      </c>
      <c r="B2350" s="92" t="s">
        <v>12</v>
      </c>
      <c r="C2350" s="92" t="s">
        <v>32</v>
      </c>
      <c r="D2350" s="92" t="s">
        <v>32</v>
      </c>
      <c r="E2350" s="92" t="s">
        <v>36</v>
      </c>
      <c r="F2350" s="92" t="s">
        <v>34</v>
      </c>
      <c r="G2350" s="92" t="s">
        <v>97</v>
      </c>
      <c r="H2350" s="92" t="s">
        <v>31</v>
      </c>
      <c r="I2350" s="89" t="s">
        <v>223</v>
      </c>
      <c r="L2350" s="98">
        <f>'Activity data'!H484*'Emission factors'!$B$39*'Emission factors'!$D$39/1000</f>
        <v>1.6114917900000001</v>
      </c>
      <c r="M2350" s="98">
        <f>'Activity data'!I484*'Emission factors'!$B$39*'Emission factors'!$D$39/1000</f>
        <v>1.0625639100000002</v>
      </c>
      <c r="N2350" s="98">
        <f>'Activity data'!J484*'Emission factors'!$B$39*'Emission factors'!$D$39/1000</f>
        <v>0.90992857500000002</v>
      </c>
      <c r="O2350" s="98">
        <f>'Activity data'!K484*'Emission factors'!$B$39*'Emission factors'!$D$39/1000</f>
        <v>0.90580480499999994</v>
      </c>
      <c r="P2350" s="98">
        <f>'Activity data'!L484*'Emission factors'!$B$39*'Emission factors'!$D$39/1000</f>
        <v>0.86626106999999997</v>
      </c>
      <c r="Q2350" s="98">
        <f>'Activity data'!M484*'Emission factors'!$B$39*'Emission factors'!$D$39/1000</f>
        <v>0.77348500499999973</v>
      </c>
      <c r="R2350" s="98">
        <f>'Activity data'!N484*'Emission factors'!$B$39*'Emission factors'!$D$39/1000</f>
        <v>0.66825331499999974</v>
      </c>
      <c r="S2350" s="98">
        <f>'Activity data'!O484*'Emission factors'!$B$39*'Emission factors'!$D$39/1000</f>
        <v>0.39372367499999994</v>
      </c>
      <c r="T2350" s="98">
        <f>'Activity data'!P484*'Emission factors'!$B$39*'Emission factors'!$D$39/1000</f>
        <v>0.29249639999999999</v>
      </c>
      <c r="U2350" s="98">
        <f>'Activity data'!Q484*'Emission factors'!$B$39*'Emission factors'!$D$39/1000</f>
        <v>0.29249968499999995</v>
      </c>
    </row>
    <row r="2351" spans="1:21" x14ac:dyDescent="0.25">
      <c r="A2351" s="92" t="s">
        <v>11</v>
      </c>
      <c r="B2351" s="92" t="s">
        <v>12</v>
      </c>
      <c r="C2351" s="92" t="s">
        <v>32</v>
      </c>
      <c r="D2351" s="92" t="s">
        <v>32</v>
      </c>
      <c r="E2351" s="92" t="s">
        <v>36</v>
      </c>
      <c r="F2351" s="92" t="s">
        <v>34</v>
      </c>
      <c r="G2351" s="92" t="s">
        <v>97</v>
      </c>
      <c r="H2351" s="92" t="s">
        <v>31</v>
      </c>
      <c r="I2351" s="89" t="s">
        <v>221</v>
      </c>
      <c r="L2351" s="98">
        <f>'Activity data'!H485*'Emission factors'!$B$39*'Emission factors'!$D$39/1000</f>
        <v>70.488817155000007</v>
      </c>
      <c r="M2351" s="98">
        <f>'Activity data'!I485*'Emission factors'!$B$39*'Emission factors'!$D$39/1000</f>
        <v>70.151911934999987</v>
      </c>
      <c r="N2351" s="98">
        <f>'Activity data'!J485*'Emission factors'!$B$39*'Emission factors'!$D$39/1000</f>
        <v>71.746553864999996</v>
      </c>
      <c r="O2351" s="98">
        <f>'Activity data'!K485*'Emission factors'!$B$39*'Emission factors'!$D$39/1000</f>
        <v>64.210763865000004</v>
      </c>
      <c r="P2351" s="98">
        <f>'Activity data'!L485*'Emission factors'!$B$39*'Emission factors'!$D$39/1000</f>
        <v>58.331037630000019</v>
      </c>
      <c r="Q2351" s="98">
        <f>'Activity data'!M485*'Emission factors'!$B$39*'Emission factors'!$D$39/1000</f>
        <v>48.975994919999984</v>
      </c>
      <c r="R2351" s="98">
        <f>'Activity data'!N485*'Emission factors'!$B$39*'Emission factors'!$D$39/1000</f>
        <v>26.925471839999997</v>
      </c>
      <c r="S2351" s="98">
        <f>'Activity data'!O485*'Emission factors'!$B$39*'Emission factors'!$D$39/1000</f>
        <v>18.483136815000002</v>
      </c>
      <c r="T2351" s="98">
        <f>'Activity data'!P485*'Emission factors'!$B$39*'Emission factors'!$D$39/1000</f>
        <v>7.1801569950000008</v>
      </c>
      <c r="U2351" s="98">
        <f>'Activity data'!Q485*'Emission factors'!$B$39*'Emission factors'!$D$39/1000</f>
        <v>0.90901534500000014</v>
      </c>
    </row>
    <row r="2352" spans="1:21" x14ac:dyDescent="0.25">
      <c r="A2352" s="92" t="s">
        <v>11</v>
      </c>
      <c r="B2352" s="92" t="s">
        <v>12</v>
      </c>
      <c r="C2352" s="92" t="s">
        <v>32</v>
      </c>
      <c r="D2352" s="92" t="s">
        <v>32</v>
      </c>
      <c r="E2352" s="92" t="s">
        <v>36</v>
      </c>
      <c r="F2352" s="92" t="s">
        <v>34</v>
      </c>
      <c r="G2352" s="92" t="s">
        <v>97</v>
      </c>
      <c r="H2352" s="92" t="s">
        <v>31</v>
      </c>
      <c r="I2352" s="89" t="s">
        <v>222</v>
      </c>
      <c r="L2352" s="98">
        <f>'Activity data'!H486*'Emission factors'!$B$39*'Emission factors'!$D$39/1000</f>
        <v>8.5606026899999978</v>
      </c>
      <c r="M2352" s="98">
        <f>'Activity data'!I486*'Emission factors'!$B$39*'Emission factors'!$D$39/1000</f>
        <v>8.5335967049999972</v>
      </c>
      <c r="N2352" s="98">
        <f>'Activity data'!J486*'Emission factors'!$B$39*'Emission factors'!$D$39/1000</f>
        <v>8.4071723849999973</v>
      </c>
      <c r="O2352" s="98">
        <f>'Activity data'!K486*'Emission factors'!$B$39*'Emission factors'!$D$39/1000</f>
        <v>8.3950923449999966</v>
      </c>
      <c r="P2352" s="98">
        <f>'Activity data'!L486*'Emission factors'!$B$39*'Emission factors'!$D$39/1000</f>
        <v>8.4037844550000003</v>
      </c>
      <c r="Q2352" s="98">
        <f>'Activity data'!M486*'Emission factors'!$B$39*'Emission factors'!$D$39/1000</f>
        <v>7.8955916699999991</v>
      </c>
      <c r="R2352" s="98">
        <f>'Activity data'!N486*'Emission factors'!$B$39*'Emission factors'!$D$39/1000</f>
        <v>6.9870351299999989</v>
      </c>
      <c r="S2352" s="98">
        <f>'Activity data'!O486*'Emission factors'!$B$39*'Emission factors'!$D$39/1000</f>
        <v>3.0809478450000003</v>
      </c>
      <c r="T2352" s="98">
        <f>'Activity data'!P486*'Emission factors'!$B$39*'Emission factors'!$D$39/1000</f>
        <v>1.8058159650000003</v>
      </c>
      <c r="U2352" s="98">
        <f>'Activity data'!Q486*'Emission factors'!$B$39*'Emission factors'!$D$39/1000</f>
        <v>1.7874550050000004</v>
      </c>
    </row>
    <row r="2353" spans="1:21" x14ac:dyDescent="0.25">
      <c r="A2353" s="92" t="s">
        <v>11</v>
      </c>
      <c r="B2353" s="92" t="s">
        <v>12</v>
      </c>
      <c r="C2353" s="92" t="s">
        <v>32</v>
      </c>
      <c r="D2353" s="92" t="s">
        <v>32</v>
      </c>
      <c r="E2353" s="92" t="s">
        <v>36</v>
      </c>
      <c r="F2353" s="92" t="s">
        <v>34</v>
      </c>
      <c r="G2353" s="92" t="s">
        <v>97</v>
      </c>
      <c r="H2353" s="92" t="s">
        <v>31</v>
      </c>
      <c r="I2353" s="89" t="s">
        <v>201</v>
      </c>
      <c r="L2353" s="98">
        <f>'Activity data'!H487*'Emission factors'!$B$39*'Emission factors'!$D$39/1000</f>
        <v>328.8770216399999</v>
      </c>
      <c r="M2353" s="98">
        <f>'Activity data'!I487*'Emission factors'!$B$39*'Emission factors'!$D$39/1000</f>
        <v>328.20232753499994</v>
      </c>
      <c r="N2353" s="98">
        <f>'Activity data'!J487*'Emission factors'!$B$39*'Emission factors'!$D$39/1000</f>
        <v>326.35511837999991</v>
      </c>
      <c r="O2353" s="98">
        <f>'Activity data'!K487*'Emission factors'!$B$39*'Emission factors'!$D$39/1000</f>
        <v>325.74665425499995</v>
      </c>
      <c r="P2353" s="98">
        <f>'Activity data'!L487*'Emission factors'!$B$39*'Emission factors'!$D$39/1000</f>
        <v>325.41934342499997</v>
      </c>
      <c r="Q2353" s="98">
        <f>'Activity data'!M487*'Emission factors'!$B$39*'Emission factors'!$D$39/1000</f>
        <v>316.58935102499987</v>
      </c>
      <c r="R2353" s="98">
        <f>'Activity data'!N487*'Emission factors'!$B$39*'Emission factors'!$D$39/1000</f>
        <v>250.53020635499993</v>
      </c>
      <c r="S2353" s="98">
        <f>'Activity data'!O487*'Emission factors'!$B$39*'Emission factors'!$D$39/1000</f>
        <v>229.48405341000006</v>
      </c>
      <c r="T2353" s="98">
        <f>'Activity data'!P487*'Emission factors'!$B$39*'Emission factors'!$D$39/1000</f>
        <v>229.45035478500006</v>
      </c>
      <c r="U2353" s="98">
        <f>'Activity data'!Q487*'Emission factors'!$B$39*'Emission factors'!$D$39/1000</f>
        <v>228.75965178000001</v>
      </c>
    </row>
    <row r="2354" spans="1:21" x14ac:dyDescent="0.25">
      <c r="A2354" s="92" t="s">
        <v>11</v>
      </c>
      <c r="B2354" s="92" t="s">
        <v>12</v>
      </c>
      <c r="C2354" s="92" t="s">
        <v>32</v>
      </c>
      <c r="D2354" s="92" t="s">
        <v>32</v>
      </c>
      <c r="E2354" s="92" t="s">
        <v>36</v>
      </c>
      <c r="F2354" s="92" t="s">
        <v>34</v>
      </c>
      <c r="G2354" s="92" t="s">
        <v>97</v>
      </c>
      <c r="H2354" s="92" t="s">
        <v>31</v>
      </c>
      <c r="I2354" s="92" t="s">
        <v>207</v>
      </c>
      <c r="L2354" s="98">
        <f>'Activity data'!H488*'Emission factors'!$B$39*'Emission factors'!$D$39/1000</f>
        <v>64.061012759999997</v>
      </c>
      <c r="M2354" s="98">
        <f>'Activity data'!I488*'Emission factors'!$B$39*'Emission factors'!$D$39/1000</f>
        <v>63.958358699999984</v>
      </c>
      <c r="N2354" s="98">
        <f>'Activity data'!J488*'Emission factors'!$B$39*'Emission factors'!$D$39/1000</f>
        <v>63.684546284999975</v>
      </c>
      <c r="O2354" s="98">
        <f>'Activity data'!K488*'Emission factors'!$B$39*'Emission factors'!$D$39/1000</f>
        <v>63.171029610000012</v>
      </c>
      <c r="P2354" s="98">
        <f>'Activity data'!L488*'Emission factors'!$B$39*'Emission factors'!$D$39/1000</f>
        <v>63.292842884999999</v>
      </c>
      <c r="Q2354" s="98">
        <f>'Activity data'!M488*'Emission factors'!$B$39*'Emission factors'!$D$39/1000</f>
        <v>59.803987830000004</v>
      </c>
      <c r="R2354" s="98">
        <f>'Activity data'!N488*'Emission factors'!$B$39*'Emission factors'!$D$39/1000</f>
        <v>54.832463355000002</v>
      </c>
      <c r="S2354" s="98">
        <f>'Activity data'!O488*'Emission factors'!$B$39*'Emission factors'!$D$39/1000</f>
        <v>37.664039384999988</v>
      </c>
      <c r="T2354" s="98">
        <f>'Activity data'!P488*'Emission factors'!$B$39*'Emission factors'!$D$39/1000</f>
        <v>30.809020739999998</v>
      </c>
      <c r="U2354" s="98">
        <f>'Activity data'!Q488*'Emission factors'!$B$39*'Emission factors'!$D$39/1000</f>
        <v>30.368968709999994</v>
      </c>
    </row>
    <row r="2355" spans="1:21" x14ac:dyDescent="0.25">
      <c r="A2355" s="92" t="s">
        <v>11</v>
      </c>
      <c r="B2355" s="92" t="s">
        <v>12</v>
      </c>
      <c r="C2355" s="92" t="s">
        <v>32</v>
      </c>
      <c r="D2355" s="92" t="s">
        <v>32</v>
      </c>
      <c r="E2355" s="92" t="s">
        <v>36</v>
      </c>
      <c r="F2355" s="92" t="s">
        <v>34</v>
      </c>
      <c r="G2355" s="92" t="s">
        <v>97</v>
      </c>
      <c r="H2355" s="92" t="s">
        <v>31</v>
      </c>
      <c r="I2355" s="89" t="s">
        <v>218</v>
      </c>
      <c r="L2355" s="98">
        <f>'Activity data'!H489*'Emission factors'!$B$39*'Emission factors'!$D$39/1000</f>
        <v>21.718372349999999</v>
      </c>
      <c r="M2355" s="98">
        <f>'Activity data'!I489*'Emission factors'!$B$39*'Emission factors'!$D$39/1000</f>
        <v>21.529217669999991</v>
      </c>
      <c r="N2355" s="98">
        <f>'Activity data'!J489*'Emission factors'!$B$39*'Emission factors'!$D$39/1000</f>
        <v>20.995794989999993</v>
      </c>
      <c r="O2355" s="98">
        <f>'Activity data'!K489*'Emission factors'!$B$39*'Emission factors'!$D$39/1000</f>
        <v>20.307188910000001</v>
      </c>
      <c r="P2355" s="98">
        <f>'Activity data'!L489*'Emission factors'!$B$39*'Emission factors'!$D$39/1000</f>
        <v>19.712693699999996</v>
      </c>
      <c r="Q2355" s="98">
        <f>'Activity data'!M489*'Emission factors'!$B$39*'Emission factors'!$D$39/1000</f>
        <v>15.137093850000001</v>
      </c>
      <c r="R2355" s="98">
        <f>'Activity data'!N489*'Emission factors'!$B$39*'Emission factors'!$D$39/1000</f>
        <v>11.696082630000001</v>
      </c>
      <c r="S2355" s="98">
        <f>'Activity data'!O489*'Emission factors'!$B$39*'Emission factors'!$D$39/1000</f>
        <v>9.177733739999999</v>
      </c>
      <c r="T2355" s="98">
        <f>'Activity data'!P489*'Emission factors'!$B$39*'Emission factors'!$D$39/1000</f>
        <v>8.4261115050000015</v>
      </c>
      <c r="U2355" s="98">
        <f>'Activity data'!Q489*'Emission factors'!$B$39*'Emission factors'!$D$39/1000</f>
        <v>8.376918630000004</v>
      </c>
    </row>
    <row r="2356" spans="1:21" x14ac:dyDescent="0.25">
      <c r="A2356" s="92" t="s">
        <v>11</v>
      </c>
      <c r="B2356" s="92" t="s">
        <v>12</v>
      </c>
      <c r="C2356" s="92" t="s">
        <v>32</v>
      </c>
      <c r="D2356" s="92" t="s">
        <v>32</v>
      </c>
      <c r="E2356" s="92" t="s">
        <v>36</v>
      </c>
      <c r="F2356" s="92" t="s">
        <v>34</v>
      </c>
      <c r="G2356" s="92" t="s">
        <v>97</v>
      </c>
      <c r="H2356" s="92" t="s">
        <v>31</v>
      </c>
      <c r="I2356" s="89" t="s">
        <v>194</v>
      </c>
      <c r="L2356" s="98">
        <f>'Activity data'!H490*'Emission factors'!$B$39*'Emission factors'!$D$39/1000</f>
        <v>59.571150314999983</v>
      </c>
      <c r="M2356" s="98">
        <f>'Activity data'!I490*'Emission factors'!$B$39*'Emission factors'!$D$39/1000</f>
        <v>39.375941579999989</v>
      </c>
      <c r="N2356" s="98">
        <f>'Activity data'!J490*'Emission factors'!$B$39*'Emission factors'!$D$39/1000</f>
        <v>31.727943644999996</v>
      </c>
      <c r="O2356" s="98">
        <f>'Activity data'!K490*'Emission factors'!$B$39*'Emission factors'!$D$39/1000</f>
        <v>31.31953163999999</v>
      </c>
      <c r="P2356" s="98">
        <f>'Activity data'!L490*'Emission factors'!$B$39*'Emission factors'!$D$39/1000</f>
        <v>31.128715844999999</v>
      </c>
      <c r="Q2356" s="98">
        <f>'Activity data'!M490*'Emission factors'!$B$39*'Emission factors'!$D$39/1000</f>
        <v>30.855095055000003</v>
      </c>
      <c r="R2356" s="98">
        <f>'Activity data'!N490*'Emission factors'!$B$39*'Emission factors'!$D$39/1000</f>
        <v>31.25018309999999</v>
      </c>
      <c r="S2356" s="98">
        <f>'Activity data'!O490*'Emission factors'!$B$39*'Emission factors'!$D$39/1000</f>
        <v>31.683991439999993</v>
      </c>
      <c r="T2356" s="98">
        <f>'Activity data'!P490*'Emission factors'!$B$39*'Emission factors'!$D$39/1000</f>
        <v>31.979506754999989</v>
      </c>
      <c r="U2356" s="98">
        <f>'Activity data'!Q490*'Emission factors'!$B$39*'Emission factors'!$D$39/1000</f>
        <v>30.090278069999993</v>
      </c>
    </row>
    <row r="2357" spans="1:21" x14ac:dyDescent="0.25">
      <c r="A2357" s="92" t="s">
        <v>11</v>
      </c>
      <c r="B2357" s="92" t="s">
        <v>12</v>
      </c>
      <c r="C2357" s="92" t="s">
        <v>32</v>
      </c>
      <c r="D2357" s="92" t="s">
        <v>32</v>
      </c>
      <c r="E2357" s="92" t="s">
        <v>36</v>
      </c>
      <c r="F2357" s="92" t="s">
        <v>34</v>
      </c>
      <c r="G2357" s="92" t="s">
        <v>97</v>
      </c>
      <c r="H2357" s="92" t="s">
        <v>31</v>
      </c>
      <c r="I2357" s="89" t="s">
        <v>195</v>
      </c>
      <c r="L2357" s="98">
        <f>'Activity data'!H491*'Emission factors'!$B$39*'Emission factors'!$D$39/1000</f>
        <v>92.594879729999988</v>
      </c>
      <c r="M2357" s="98">
        <f>'Activity data'!I491*'Emission factors'!$B$39*'Emission factors'!$D$39/1000</f>
        <v>92.30653556999998</v>
      </c>
      <c r="N2357" s="98">
        <f>'Activity data'!J491*'Emission factors'!$B$39*'Emission factors'!$D$39/1000</f>
        <v>92.361034814999968</v>
      </c>
      <c r="O2357" s="98">
        <f>'Activity data'!K491*'Emission factors'!$B$39*'Emission factors'!$D$39/1000</f>
        <v>92.366766044999977</v>
      </c>
      <c r="P2357" s="98">
        <f>'Activity data'!L491*'Emission factors'!$B$39*'Emission factors'!$D$39/1000</f>
        <v>92.245244039999974</v>
      </c>
      <c r="Q2357" s="98">
        <f>'Activity data'!M491*'Emission factors'!$B$39*'Emission factors'!$D$39/1000</f>
        <v>91.732663589999987</v>
      </c>
      <c r="R2357" s="98">
        <f>'Activity data'!N491*'Emission factors'!$B$39*'Emission factors'!$D$39/1000</f>
        <v>91.712014080000017</v>
      </c>
      <c r="S2357" s="98">
        <f>'Activity data'!O491*'Emission factors'!$B$39*'Emission factors'!$D$39/1000</f>
        <v>91.579848674999965</v>
      </c>
      <c r="T2357" s="98">
        <f>'Activity data'!P491*'Emission factors'!$B$39*'Emission factors'!$D$39/1000</f>
        <v>91.087316580000007</v>
      </c>
      <c r="U2357" s="98">
        <f>'Activity data'!Q491*'Emission factors'!$B$39*'Emission factors'!$D$39/1000</f>
        <v>91.070766750000004</v>
      </c>
    </row>
    <row r="2358" spans="1:21" x14ac:dyDescent="0.25">
      <c r="A2358" s="92" t="s">
        <v>11</v>
      </c>
      <c r="B2358" s="92" t="s">
        <v>12</v>
      </c>
      <c r="C2358" s="92" t="s">
        <v>32</v>
      </c>
      <c r="D2358" s="92" t="s">
        <v>32</v>
      </c>
      <c r="E2358" s="92" t="s">
        <v>36</v>
      </c>
      <c r="F2358" s="92" t="s">
        <v>34</v>
      </c>
      <c r="G2358" s="92" t="s">
        <v>97</v>
      </c>
      <c r="H2358" s="92" t="s">
        <v>31</v>
      </c>
      <c r="I2358" s="89" t="s">
        <v>209</v>
      </c>
      <c r="L2358" s="98">
        <f>'Activity data'!H492*'Emission factors'!$B$39*'Emission factors'!$D$39/1000</f>
        <v>203.675095035</v>
      </c>
      <c r="M2358" s="98">
        <f>'Activity data'!I492*'Emission factors'!$B$39*'Emission factors'!$D$39/1000</f>
        <v>203.04228468000002</v>
      </c>
      <c r="N2358" s="98">
        <f>'Activity data'!J492*'Emission factors'!$B$39*'Emission factors'!$D$39/1000</f>
        <v>202.43457500999995</v>
      </c>
      <c r="O2358" s="98">
        <f>'Activity data'!K492*'Emission factors'!$B$39*'Emission factors'!$D$39/1000</f>
        <v>202.09861477500002</v>
      </c>
      <c r="P2358" s="98">
        <f>'Activity data'!L492*'Emission factors'!$B$39*'Emission factors'!$D$39/1000</f>
        <v>203.28470344500002</v>
      </c>
      <c r="Q2358" s="98">
        <f>'Activity data'!M492*'Emission factors'!$B$39*'Emission factors'!$D$39/1000</f>
        <v>194.79065376</v>
      </c>
      <c r="R2358" s="98">
        <f>'Activity data'!N492*'Emission factors'!$B$39*'Emission factors'!$D$39/1000</f>
        <v>185.87924373000004</v>
      </c>
      <c r="S2358" s="98">
        <f>'Activity data'!O492*'Emission factors'!$B$39*'Emission factors'!$D$39/1000</f>
        <v>179.64367534499996</v>
      </c>
      <c r="T2358" s="98">
        <f>'Activity data'!P492*'Emission factors'!$B$39*'Emission factors'!$D$39/1000</f>
        <v>178.11398990999999</v>
      </c>
      <c r="U2358" s="98">
        <f>'Activity data'!Q492*'Emission factors'!$B$39*'Emission factors'!$D$39/1000</f>
        <v>173.44947605999999</v>
      </c>
    </row>
    <row r="2359" spans="1:21" x14ac:dyDescent="0.25">
      <c r="A2359" s="92" t="s">
        <v>11</v>
      </c>
      <c r="B2359" s="92" t="s">
        <v>12</v>
      </c>
      <c r="C2359" s="92" t="s">
        <v>32</v>
      </c>
      <c r="D2359" s="92" t="s">
        <v>32</v>
      </c>
      <c r="E2359" s="92" t="s">
        <v>36</v>
      </c>
      <c r="F2359" s="92" t="s">
        <v>34</v>
      </c>
      <c r="G2359" s="92" t="s">
        <v>97</v>
      </c>
      <c r="H2359" s="92" t="s">
        <v>31</v>
      </c>
      <c r="I2359" s="89" t="s">
        <v>208</v>
      </c>
      <c r="L2359" s="98">
        <f>'Activity data'!H493*'Emission factors'!$B$39*'Emission factors'!$D$39/1000</f>
        <v>95.661162240000039</v>
      </c>
      <c r="M2359" s="98">
        <f>'Activity data'!I493*'Emission factors'!$B$39*'Emission factors'!$D$39/1000</f>
        <v>94.815437895000017</v>
      </c>
      <c r="N2359" s="98">
        <f>'Activity data'!J493*'Emission factors'!$B$39*'Emission factors'!$D$39/1000</f>
        <v>94.780036544999987</v>
      </c>
      <c r="O2359" s="98">
        <f>'Activity data'!K493*'Emission factors'!$B$39*'Emission factors'!$D$39/1000</f>
        <v>94.752830175</v>
      </c>
      <c r="P2359" s="98">
        <f>'Activity data'!L493*'Emission factors'!$B$39*'Emission factors'!$D$39/1000</f>
        <v>94.738449540000005</v>
      </c>
      <c r="Q2359" s="98">
        <f>'Activity data'!M493*'Emission factors'!$B$39*'Emission factors'!$D$39/1000</f>
        <v>81.226395914999983</v>
      </c>
      <c r="R2359" s="98">
        <f>'Activity data'!N493*'Emission factors'!$B$39*'Emission factors'!$D$39/1000</f>
        <v>69.572502539999988</v>
      </c>
      <c r="S2359" s="98">
        <f>'Activity data'!O493*'Emission factors'!$B$39*'Emission factors'!$D$39/1000</f>
        <v>48.801702674999994</v>
      </c>
      <c r="T2359" s="98">
        <f>'Activity data'!P493*'Emission factors'!$B$39*'Emission factors'!$D$39/1000</f>
        <v>41.393457180000006</v>
      </c>
      <c r="U2359" s="98">
        <f>'Activity data'!Q493*'Emission factors'!$B$39*'Emission factors'!$D$39/1000</f>
        <v>40.964694599999987</v>
      </c>
    </row>
    <row r="2360" spans="1:21" x14ac:dyDescent="0.25">
      <c r="A2360" s="92" t="s">
        <v>11</v>
      </c>
      <c r="B2360" s="92" t="s">
        <v>12</v>
      </c>
      <c r="C2360" s="92" t="s">
        <v>32</v>
      </c>
      <c r="D2360" s="92" t="s">
        <v>32</v>
      </c>
      <c r="E2360" s="92" t="s">
        <v>36</v>
      </c>
      <c r="F2360" s="92" t="s">
        <v>34</v>
      </c>
      <c r="G2360" s="92" t="s">
        <v>97</v>
      </c>
      <c r="H2360" s="92" t="s">
        <v>31</v>
      </c>
      <c r="I2360" s="89" t="s">
        <v>226</v>
      </c>
      <c r="L2360" s="98">
        <f>'Activity data'!H494*'Emission factors'!$B$39*'Emission factors'!$D$39/1000</f>
        <v>0.20962460999999996</v>
      </c>
      <c r="M2360" s="98">
        <f>'Activity data'!I494*'Emission factors'!$B$39*'Emission factors'!$D$39/1000</f>
        <v>0.34051652999999998</v>
      </c>
      <c r="N2360" s="98">
        <f>'Activity data'!J494*'Emission factors'!$B$39*'Emission factors'!$D$39/1000</f>
        <v>0.25359652499999996</v>
      </c>
      <c r="O2360" s="98">
        <f>'Activity data'!K494*'Emission factors'!$B$39*'Emission factors'!$D$39/1000</f>
        <v>0.28631950499999997</v>
      </c>
      <c r="P2360" s="98">
        <f>'Activity data'!L494*'Emission factors'!$B$39*'Emission factors'!$D$39/1000</f>
        <v>0.33846888000000003</v>
      </c>
      <c r="Q2360" s="98">
        <f>'Activity data'!M494*'Emission factors'!$B$39*'Emission factors'!$D$39/1000</f>
        <v>0.34767454499999989</v>
      </c>
      <c r="R2360" s="98">
        <f>'Activity data'!N494*'Emission factors'!$B$39*'Emission factors'!$D$39/1000</f>
        <v>0.3415392599999999</v>
      </c>
      <c r="S2360" s="98">
        <f>'Activity data'!O494*'Emission factors'!$B$39*'Emission factors'!$D$39/1000</f>
        <v>0.3394937999999999</v>
      </c>
      <c r="T2360" s="98">
        <f>'Activity data'!P494*'Emission factors'!$B$39*'Emission factors'!$D$39/1000</f>
        <v>0.34255542</v>
      </c>
      <c r="U2360" s="98">
        <f>'Activity data'!Q494*'Emission factors'!$B$39*'Emission factors'!$D$39/1000</f>
        <v>0.34357924500000003</v>
      </c>
    </row>
    <row r="2361" spans="1:21" x14ac:dyDescent="0.25">
      <c r="A2361" s="92" t="s">
        <v>11</v>
      </c>
      <c r="B2361" s="92" t="s">
        <v>12</v>
      </c>
      <c r="C2361" s="92" t="s">
        <v>32</v>
      </c>
      <c r="D2361" s="92" t="s">
        <v>32</v>
      </c>
      <c r="E2361" s="92" t="s">
        <v>36</v>
      </c>
      <c r="F2361" s="92" t="s">
        <v>34</v>
      </c>
      <c r="G2361" s="92" t="s">
        <v>97</v>
      </c>
      <c r="H2361" s="92" t="s">
        <v>31</v>
      </c>
      <c r="I2361" s="89" t="s">
        <v>196</v>
      </c>
      <c r="L2361" s="98">
        <f>'Activity data'!H495*'Emission factors'!$B$39*'Emission factors'!$D$39/1000</f>
        <v>215.04066724499995</v>
      </c>
      <c r="M2361" s="98">
        <f>'Activity data'!I495*'Emission factors'!$B$39*'Emission factors'!$D$39/1000</f>
        <v>214.53491740499999</v>
      </c>
      <c r="N2361" s="98">
        <f>'Activity data'!J495*'Emission factors'!$B$39*'Emission factors'!$D$39/1000</f>
        <v>213.01710833999999</v>
      </c>
      <c r="O2361" s="98">
        <f>'Activity data'!K495*'Emission factors'!$B$39*'Emission factors'!$D$39/1000</f>
        <v>213.28656374999997</v>
      </c>
      <c r="P2361" s="98">
        <f>'Activity data'!L495*'Emission factors'!$B$39*'Emission factors'!$D$39/1000</f>
        <v>217.57713072000001</v>
      </c>
      <c r="Q2361" s="98">
        <f>'Activity data'!M495*'Emission factors'!$B$39*'Emission factors'!$D$39/1000</f>
        <v>210.69699058499998</v>
      </c>
      <c r="R2361" s="98">
        <f>'Activity data'!N495*'Emission factors'!$B$39*'Emission factors'!$D$39/1000</f>
        <v>211.88171050499997</v>
      </c>
      <c r="S2361" s="98">
        <f>'Activity data'!O495*'Emission factors'!$B$39*'Emission factors'!$D$39/1000</f>
        <v>213.24070624499996</v>
      </c>
      <c r="T2361" s="98">
        <f>'Activity data'!P495*'Emission factors'!$B$39*'Emission factors'!$D$39/1000</f>
        <v>211.28706528000004</v>
      </c>
      <c r="U2361" s="98">
        <f>'Activity data'!Q495*'Emission factors'!$B$39*'Emission factors'!$D$39/1000</f>
        <v>202.76565811500001</v>
      </c>
    </row>
    <row r="2362" spans="1:21" x14ac:dyDescent="0.25">
      <c r="A2362" s="92" t="s">
        <v>11</v>
      </c>
      <c r="B2362" s="92" t="s">
        <v>12</v>
      </c>
      <c r="C2362" s="92" t="s">
        <v>32</v>
      </c>
      <c r="D2362" s="92" t="s">
        <v>32</v>
      </c>
      <c r="E2362" s="92" t="s">
        <v>36</v>
      </c>
      <c r="F2362" s="92" t="s">
        <v>34</v>
      </c>
      <c r="G2362" s="92" t="s">
        <v>97</v>
      </c>
      <c r="H2362" s="92" t="s">
        <v>31</v>
      </c>
      <c r="I2362" s="89" t="s">
        <v>197</v>
      </c>
      <c r="L2362" s="98">
        <f>'Activity data'!H496*'Emission factors'!$B$39*'Emission factors'!$D$39/1000</f>
        <v>561.53498620500022</v>
      </c>
      <c r="M2362" s="98">
        <f>'Activity data'!I496*'Emission factors'!$B$39*'Emission factors'!$D$39/1000</f>
        <v>561.41740401000004</v>
      </c>
      <c r="N2362" s="98">
        <f>'Activity data'!J496*'Emission factors'!$B$39*'Emission factors'!$D$39/1000</f>
        <v>559.16277053999988</v>
      </c>
      <c r="O2362" s="98">
        <f>'Activity data'!K496*'Emission factors'!$B$39*'Emission factors'!$D$39/1000</f>
        <v>558.89087984999981</v>
      </c>
      <c r="P2362" s="98">
        <f>'Activity data'!L496*'Emission factors'!$B$39*'Emission factors'!$D$39/1000</f>
        <v>559.04357759999994</v>
      </c>
      <c r="Q2362" s="98">
        <f>'Activity data'!M496*'Emission factors'!$B$39*'Emission factors'!$D$39/1000</f>
        <v>539.26234456499992</v>
      </c>
      <c r="R2362" s="98">
        <f>'Activity data'!N496*'Emission factors'!$B$39*'Emission factors'!$D$39/1000</f>
        <v>454.53329440499982</v>
      </c>
      <c r="S2362" s="98">
        <f>'Activity data'!O496*'Emission factors'!$B$39*'Emission factors'!$D$39/1000</f>
        <v>348.71606191499984</v>
      </c>
      <c r="T2362" s="98">
        <f>'Activity data'!P496*'Emission factors'!$B$39*'Emission factors'!$D$39/1000</f>
        <v>267.17876921999988</v>
      </c>
      <c r="U2362" s="98">
        <f>'Activity data'!Q496*'Emission factors'!$B$39*'Emission factors'!$D$39/1000</f>
        <v>240.02888041499997</v>
      </c>
    </row>
    <row r="2363" spans="1:21" x14ac:dyDescent="0.25">
      <c r="A2363" s="92" t="s">
        <v>11</v>
      </c>
      <c r="B2363" s="92" t="s">
        <v>12</v>
      </c>
      <c r="C2363" s="92" t="s">
        <v>32</v>
      </c>
      <c r="D2363" s="92" t="s">
        <v>32</v>
      </c>
      <c r="E2363" s="92" t="s">
        <v>36</v>
      </c>
      <c r="F2363" s="92" t="s">
        <v>34</v>
      </c>
      <c r="G2363" s="92" t="s">
        <v>97</v>
      </c>
      <c r="H2363" s="92" t="s">
        <v>31</v>
      </c>
      <c r="I2363" s="89" t="s">
        <v>229</v>
      </c>
      <c r="L2363" s="98">
        <f>'Activity data'!H497*'Emission factors'!$B$39*'Emission factors'!$D$39/1000</f>
        <v>9.2750409149999982</v>
      </c>
      <c r="M2363" s="98">
        <f>'Activity data'!I497*'Emission factors'!$B$39*'Emission factors'!$D$39/1000</f>
        <v>8.5836513449999998</v>
      </c>
      <c r="N2363" s="98">
        <f>'Activity data'!J497*'Emission factors'!$B$39*'Emission factors'!$D$39/1000</f>
        <v>8.4626155200000017</v>
      </c>
      <c r="O2363" s="98">
        <f>'Activity data'!K497*'Emission factors'!$B$39*'Emission factors'!$D$39/1000</f>
        <v>8.5645216949999998</v>
      </c>
      <c r="P2363" s="98">
        <f>'Activity data'!L497*'Emission factors'!$B$39*'Emission factors'!$D$39/1000</f>
        <v>8.6281609049999997</v>
      </c>
      <c r="Q2363" s="98">
        <f>'Activity data'!M497*'Emission factors'!$B$39*'Emission factors'!$D$39/1000</f>
        <v>5.6444851949999997</v>
      </c>
      <c r="R2363" s="98">
        <f>'Activity data'!N497*'Emission factors'!$B$39*'Emission factors'!$D$39/1000</f>
        <v>6.7653140550000002</v>
      </c>
      <c r="S2363" s="98">
        <f>'Activity data'!O497*'Emission factors'!$B$39*'Emission factors'!$D$39/1000</f>
        <v>8.2453510949999984</v>
      </c>
      <c r="T2363" s="98">
        <f>'Activity data'!P497*'Emission factors'!$B$39*'Emission factors'!$D$39/1000</f>
        <v>8.5075050450000003</v>
      </c>
      <c r="U2363" s="98">
        <f>'Activity data'!Q497*'Emission factors'!$B$39*'Emission factors'!$D$39/1000</f>
        <v>8.4772928999999984</v>
      </c>
    </row>
    <row r="2364" spans="1:21" x14ac:dyDescent="0.25">
      <c r="A2364" s="92" t="s">
        <v>11</v>
      </c>
      <c r="B2364" s="92" t="s">
        <v>12</v>
      </c>
      <c r="C2364" s="92" t="s">
        <v>32</v>
      </c>
      <c r="D2364" s="92" t="s">
        <v>32</v>
      </c>
      <c r="E2364" s="92" t="s">
        <v>36</v>
      </c>
      <c r="F2364" s="92" t="s">
        <v>34</v>
      </c>
      <c r="G2364" s="92" t="s">
        <v>97</v>
      </c>
      <c r="H2364" s="92" t="s">
        <v>31</v>
      </c>
      <c r="I2364" s="89" t="s">
        <v>198</v>
      </c>
      <c r="L2364" s="98">
        <f>'Activity data'!H498*'Emission factors'!$B$39*'Emission factors'!$D$39/1000</f>
        <v>8.9632035300000013</v>
      </c>
      <c r="M2364" s="98">
        <f>'Activity data'!I498*'Emission factors'!$B$39*'Emission factors'!$D$39/1000</f>
        <v>8.936817314999999</v>
      </c>
      <c r="N2364" s="98">
        <f>'Activity data'!J498*'Emission factors'!$B$39*'Emission factors'!$D$39/1000</f>
        <v>9.0950798549999998</v>
      </c>
      <c r="O2364" s="98">
        <f>'Activity data'!K498*'Emission factors'!$B$39*'Emission factors'!$D$39/1000</f>
        <v>8.9617384199999996</v>
      </c>
      <c r="P2364" s="98">
        <f>'Activity data'!L498*'Emission factors'!$B$39*'Emission factors'!$D$39/1000</f>
        <v>8.8982207550000005</v>
      </c>
      <c r="Q2364" s="98">
        <f>'Activity data'!M498*'Emission factors'!$B$39*'Emission factors'!$D$39/1000</f>
        <v>8.8740650549999991</v>
      </c>
      <c r="R2364" s="98">
        <f>'Activity data'!N498*'Emission factors'!$B$39*'Emission factors'!$D$39/1000</f>
        <v>8.8363401149999987</v>
      </c>
      <c r="S2364" s="98">
        <f>'Activity data'!O498*'Emission factors'!$B$39*'Emission factors'!$D$39/1000</f>
        <v>8.8386253799999999</v>
      </c>
      <c r="T2364" s="98">
        <f>'Activity data'!P498*'Emission factors'!$B$39*'Emission factors'!$D$39/1000</f>
        <v>8.8427228699999993</v>
      </c>
      <c r="U2364" s="98">
        <f>'Activity data'!Q498*'Emission factors'!$B$39*'Emission factors'!$D$39/1000</f>
        <v>8.839929524999997</v>
      </c>
    </row>
    <row r="2365" spans="1:21" x14ac:dyDescent="0.25">
      <c r="A2365" s="92" t="s">
        <v>11</v>
      </c>
      <c r="B2365" s="92" t="s">
        <v>12</v>
      </c>
      <c r="C2365" s="92" t="s">
        <v>32</v>
      </c>
      <c r="D2365" s="92" t="s">
        <v>32</v>
      </c>
      <c r="E2365" s="92" t="s">
        <v>36</v>
      </c>
      <c r="F2365" s="92" t="s">
        <v>34</v>
      </c>
      <c r="G2365" s="92" t="s">
        <v>97</v>
      </c>
      <c r="H2365" s="92" t="s">
        <v>31</v>
      </c>
      <c r="I2365" s="89" t="s">
        <v>231</v>
      </c>
      <c r="L2365" s="98">
        <f>'Activity data'!H499*'Emission factors'!$B$39*'Emission factors'!$D$39/1000</f>
        <v>2.8906587449999996</v>
      </c>
      <c r="M2365" s="98">
        <f>'Activity data'!I499*'Emission factors'!$B$39*'Emission factors'!$D$39/1000</f>
        <v>2.7508732349999989</v>
      </c>
      <c r="N2365" s="98">
        <f>'Activity data'!J499*'Emission factors'!$B$39*'Emission factors'!$D$39/1000</f>
        <v>2.718897044999999</v>
      </c>
      <c r="O2365" s="98">
        <f>'Activity data'!K499*'Emission factors'!$B$39*'Emission factors'!$D$39/1000</f>
        <v>2.7144743399999993</v>
      </c>
      <c r="P2365" s="98">
        <f>'Activity data'!L499*'Emission factors'!$B$39*'Emission factors'!$D$39/1000</f>
        <v>2.6943986099999995</v>
      </c>
      <c r="Q2365" s="98">
        <f>'Activity data'!M499*'Emission factors'!$B$39*'Emission factors'!$D$39/1000</f>
        <v>2.6745944400000004</v>
      </c>
      <c r="R2365" s="98">
        <f>'Activity data'!N499*'Emission factors'!$B$39*'Emission factors'!$D$39/1000</f>
        <v>2.6644525499999991</v>
      </c>
      <c r="S2365" s="98">
        <f>'Activity data'!O499*'Emission factors'!$B$39*'Emission factors'!$D$39/1000</f>
        <v>2.6564568599999991</v>
      </c>
      <c r="T2365" s="98">
        <f>'Activity data'!P499*'Emission factors'!$B$39*'Emission factors'!$D$39/1000</f>
        <v>2.6544190649999995</v>
      </c>
      <c r="U2365" s="98">
        <f>'Activity data'!Q499*'Emission factors'!$B$39*'Emission factors'!$D$39/1000</f>
        <v>2.5593621149999999</v>
      </c>
    </row>
    <row r="2366" spans="1:21" x14ac:dyDescent="0.25">
      <c r="A2366" s="92" t="s">
        <v>11</v>
      </c>
      <c r="B2366" s="92" t="s">
        <v>12</v>
      </c>
      <c r="C2366" s="92" t="s">
        <v>32</v>
      </c>
      <c r="D2366" s="92" t="s">
        <v>32</v>
      </c>
      <c r="E2366" s="92" t="s">
        <v>36</v>
      </c>
      <c r="F2366" s="92" t="s">
        <v>34</v>
      </c>
      <c r="G2366" s="92" t="s">
        <v>97</v>
      </c>
      <c r="H2366" s="92" t="s">
        <v>31</v>
      </c>
      <c r="I2366" s="89" t="s">
        <v>230</v>
      </c>
      <c r="L2366" s="98">
        <f>'Activity data'!H500*'Emission factors'!$B$39*'Emission factors'!$D$39/1000</f>
        <v>5.9586001800000012</v>
      </c>
      <c r="M2366" s="98">
        <f>'Activity data'!I500*'Emission factors'!$B$39*'Emission factors'!$D$39/1000</f>
        <v>5.9560466400000003</v>
      </c>
      <c r="N2366" s="98">
        <f>'Activity data'!J500*'Emission factors'!$B$39*'Emission factors'!$D$39/1000</f>
        <v>5.8537451700000007</v>
      </c>
      <c r="O2366" s="98">
        <f>'Activity data'!K500*'Emission factors'!$B$39*'Emission factors'!$D$39/1000</f>
        <v>5.8263942600000007</v>
      </c>
      <c r="P2366" s="98">
        <f>'Activity data'!L500*'Emission factors'!$B$39*'Emission factors'!$D$39/1000</f>
        <v>5.8294504049999993</v>
      </c>
      <c r="Q2366" s="98">
        <f>'Activity data'!M500*'Emission factors'!$B$39*'Emission factors'!$D$39/1000</f>
        <v>5.8258248600000018</v>
      </c>
      <c r="R2366" s="98">
        <f>'Activity data'!N500*'Emission factors'!$B$39*'Emission factors'!$D$39/1000</f>
        <v>5.8276469399999984</v>
      </c>
      <c r="S2366" s="98">
        <f>'Activity data'!O500*'Emission factors'!$B$39*'Emission factors'!$D$39/1000</f>
        <v>5.8256003849999995</v>
      </c>
      <c r="T2366" s="98">
        <f>'Activity data'!P500*'Emission factors'!$B$39*'Emission factors'!$D$39/1000</f>
        <v>5.8215401250000003</v>
      </c>
      <c r="U2366" s="98">
        <f>'Activity data'!Q500*'Emission factors'!$B$39*'Emission factors'!$D$39/1000</f>
        <v>5.8235286449999988</v>
      </c>
    </row>
    <row r="2367" spans="1:21" x14ac:dyDescent="0.25">
      <c r="A2367" s="92" t="s">
        <v>11</v>
      </c>
      <c r="B2367" s="92" t="s">
        <v>12</v>
      </c>
      <c r="C2367" s="92" t="s">
        <v>32</v>
      </c>
      <c r="D2367" s="92" t="s">
        <v>32</v>
      </c>
      <c r="E2367" s="92" t="s">
        <v>36</v>
      </c>
      <c r="F2367" s="92" t="s">
        <v>34</v>
      </c>
      <c r="G2367" s="92" t="s">
        <v>97</v>
      </c>
      <c r="H2367" s="92" t="s">
        <v>31</v>
      </c>
      <c r="I2367" s="88" t="s">
        <v>232</v>
      </c>
      <c r="L2367" s="98">
        <f>'Activity data'!H501*'Emission factors'!$B$39*'Emission factors'!$D$39/1000</f>
        <v>137.02092845999999</v>
      </c>
      <c r="M2367" s="98">
        <f>'Activity data'!I501*'Emission factors'!$B$39*'Emission factors'!$D$39/1000</f>
        <v>137.90682945</v>
      </c>
      <c r="N2367" s="98">
        <f>'Activity data'!J501*'Emission factors'!$B$39*'Emission factors'!$D$39/1000</f>
        <v>136.90591184999997</v>
      </c>
      <c r="O2367" s="98">
        <f>'Activity data'!K501*'Emission factors'!$B$39*'Emission factors'!$D$39/1000</f>
        <v>140.47421134499999</v>
      </c>
      <c r="P2367" s="98">
        <f>'Activity data'!L501*'Emission factors'!$B$39*'Emission factors'!$D$39/1000</f>
        <v>137.98702724999998</v>
      </c>
      <c r="Q2367" s="98">
        <f>'Activity data'!M501*'Emission factors'!$B$39*'Emission factors'!$D$39/1000</f>
        <v>136.55142202499994</v>
      </c>
      <c r="R2367" s="98">
        <f>'Activity data'!N501*'Emission factors'!$B$39*'Emission factors'!$D$39/1000</f>
        <v>136.17066643499999</v>
      </c>
      <c r="S2367" s="98">
        <f>'Activity data'!O501*'Emission factors'!$B$39*'Emission factors'!$D$39/1000</f>
        <v>135.62142319499998</v>
      </c>
      <c r="T2367" s="98">
        <f>'Activity data'!P501*'Emission factors'!$B$39*'Emission factors'!$D$39/1000</f>
        <v>135.49409330999998</v>
      </c>
      <c r="U2367" s="98">
        <f>'Activity data'!Q501*'Emission factors'!$B$39*'Emission factors'!$D$39/1000</f>
        <v>135.13893881999999</v>
      </c>
    </row>
    <row r="2368" spans="1:21" x14ac:dyDescent="0.25">
      <c r="A2368" s="92" t="s">
        <v>11</v>
      </c>
      <c r="B2368" s="92" t="s">
        <v>12</v>
      </c>
      <c r="C2368" s="92" t="s">
        <v>32</v>
      </c>
      <c r="D2368" s="92" t="s">
        <v>32</v>
      </c>
      <c r="E2368" s="92" t="s">
        <v>36</v>
      </c>
      <c r="F2368" s="92" t="s">
        <v>34</v>
      </c>
      <c r="G2368" s="92" t="s">
        <v>97</v>
      </c>
      <c r="H2368" s="92" t="s">
        <v>31</v>
      </c>
      <c r="I2368" s="89" t="s">
        <v>225</v>
      </c>
      <c r="L2368" s="98">
        <f>'Activity data'!H502*'Emission factors'!$B$39*'Emission factors'!$D$39/1000</f>
        <v>5.9200616549999987</v>
      </c>
      <c r="M2368" s="98">
        <f>'Activity data'!I502*'Emission factors'!$B$39*'Emission factors'!$D$39/1000</f>
        <v>5.5188722699999984</v>
      </c>
      <c r="N2368" s="98">
        <f>'Activity data'!J502*'Emission factors'!$B$39*'Emission factors'!$D$39/1000</f>
        <v>5.374475715</v>
      </c>
      <c r="O2368" s="98">
        <f>'Activity data'!K502*'Emission factors'!$B$39*'Emission factors'!$D$39/1000</f>
        <v>5.411216249999999</v>
      </c>
      <c r="P2368" s="98">
        <f>'Activity data'!L502*'Emission factors'!$B$39*'Emission factors'!$D$39/1000</f>
        <v>5.3805715799999998</v>
      </c>
      <c r="Q2368" s="98">
        <f>'Activity data'!M502*'Emission factors'!$B$39*'Emission factors'!$D$39/1000</f>
        <v>5.354003595</v>
      </c>
      <c r="R2368" s="98">
        <f>'Activity data'!N502*'Emission factors'!$B$39*'Emission factors'!$D$39/1000</f>
        <v>3.9510644100000007</v>
      </c>
      <c r="S2368" s="98">
        <f>'Activity data'!O502*'Emission factors'!$B$39*'Emission factors'!$D$39/1000</f>
        <v>2.0123417249999997</v>
      </c>
      <c r="T2368" s="98">
        <f>'Activity data'!P502*'Emission factors'!$B$39*'Emission factors'!$D$39/1000</f>
        <v>1.5092822999999997</v>
      </c>
      <c r="U2368" s="98">
        <f>'Activity data'!Q502*'Emission factors'!$B$39*'Emission factors'!$D$39/1000</f>
        <v>1.4622848999999998</v>
      </c>
    </row>
    <row r="2369" spans="1:21" x14ac:dyDescent="0.25">
      <c r="A2369" s="92" t="s">
        <v>11</v>
      </c>
      <c r="B2369" s="92" t="s">
        <v>12</v>
      </c>
      <c r="C2369" s="92" t="s">
        <v>32</v>
      </c>
      <c r="D2369" s="92" t="s">
        <v>32</v>
      </c>
      <c r="E2369" s="92" t="s">
        <v>36</v>
      </c>
      <c r="F2369" s="92" t="s">
        <v>34</v>
      </c>
      <c r="G2369" s="92" t="s">
        <v>97</v>
      </c>
      <c r="H2369" s="92" t="s">
        <v>31</v>
      </c>
      <c r="I2369" s="89" t="s">
        <v>205</v>
      </c>
      <c r="L2369" s="98">
        <f>'Activity data'!H503*'Emission factors'!$B$39*'Emission factors'!$D$39/1000</f>
        <v>104.29030754999999</v>
      </c>
      <c r="M2369" s="98">
        <f>'Activity data'!I503*'Emission factors'!$B$39*'Emission factors'!$D$39/1000</f>
        <v>103.56863903999999</v>
      </c>
      <c r="N2369" s="98">
        <f>'Activity data'!J503*'Emission factors'!$B$39*'Emission factors'!$D$39/1000</f>
        <v>103.03676359500001</v>
      </c>
      <c r="O2369" s="98">
        <f>'Activity data'!K503*'Emission factors'!$B$39*'Emission factors'!$D$39/1000</f>
        <v>102.546096285</v>
      </c>
      <c r="P2369" s="98">
        <f>'Activity data'!L503*'Emission factors'!$B$39*'Emission factors'!$D$39/1000</f>
        <v>101.372236575</v>
      </c>
      <c r="Q2369" s="98">
        <f>'Activity data'!M503*'Emission factors'!$B$39*'Emission factors'!$D$39/1000</f>
        <v>97.891414439999991</v>
      </c>
      <c r="R2369" s="98">
        <f>'Activity data'!N503*'Emission factors'!$B$39*'Emission factors'!$D$39/1000</f>
        <v>93.612239850000009</v>
      </c>
      <c r="S2369" s="98">
        <f>'Activity data'!O503*'Emission factors'!$B$39*'Emission factors'!$D$39/1000</f>
        <v>47.092068225000006</v>
      </c>
      <c r="T2369" s="98">
        <f>'Activity data'!P503*'Emission factors'!$B$39*'Emission factors'!$D$39/1000</f>
        <v>29.987190390000009</v>
      </c>
      <c r="U2369" s="98">
        <f>'Activity data'!Q503*'Emission factors'!$B$39*'Emission factors'!$D$39/1000</f>
        <v>30.01434858</v>
      </c>
    </row>
    <row r="2370" spans="1:21" x14ac:dyDescent="0.25">
      <c r="A2370" s="92" t="s">
        <v>11</v>
      </c>
      <c r="B2370" s="92" t="s">
        <v>12</v>
      </c>
      <c r="C2370" s="92" t="s">
        <v>32</v>
      </c>
      <c r="D2370" s="92" t="s">
        <v>32</v>
      </c>
      <c r="E2370" s="92" t="s">
        <v>36</v>
      </c>
      <c r="F2370" s="92" t="s">
        <v>34</v>
      </c>
      <c r="G2370" s="92" t="s">
        <v>97</v>
      </c>
      <c r="H2370" s="92" t="s">
        <v>31</v>
      </c>
      <c r="I2370" s="89" t="s">
        <v>204</v>
      </c>
      <c r="L2370" s="98">
        <f>'Activity data'!H504*'Emission factors'!$B$39*'Emission factors'!$D$39/1000</f>
        <v>173.65429690499997</v>
      </c>
      <c r="M2370" s="98">
        <f>'Activity data'!I504*'Emission factors'!$B$39*'Emission factors'!$D$39/1000</f>
        <v>174.62466400500006</v>
      </c>
      <c r="N2370" s="98">
        <f>'Activity data'!J504*'Emission factors'!$B$39*'Emission factors'!$D$39/1000</f>
        <v>175.30428451500003</v>
      </c>
      <c r="O2370" s="98">
        <f>'Activity data'!K504*'Emission factors'!$B$39*'Emission factors'!$D$39/1000</f>
        <v>174.67247061</v>
      </c>
      <c r="P2370" s="98">
        <f>'Activity data'!L504*'Emission factors'!$B$39*'Emission factors'!$D$39/1000</f>
        <v>174.36004411499999</v>
      </c>
      <c r="Q2370" s="98">
        <f>'Activity data'!M504*'Emission factors'!$B$39*'Emission factors'!$D$39/1000</f>
        <v>174.19276862999996</v>
      </c>
      <c r="R2370" s="98">
        <f>'Activity data'!N504*'Emission factors'!$B$39*'Emission factors'!$D$39/1000</f>
        <v>173.92617773999999</v>
      </c>
      <c r="S2370" s="98">
        <f>'Activity data'!O504*'Emission factors'!$B$39*'Emission factors'!$D$39/1000</f>
        <v>173.22188359499998</v>
      </c>
      <c r="T2370" s="98">
        <f>'Activity data'!P504*'Emission factors'!$B$39*'Emission factors'!$D$39/1000</f>
        <v>171.13392992999999</v>
      </c>
      <c r="U2370" s="98">
        <f>'Activity data'!Q504*'Emission factors'!$B$39*'Emission factors'!$D$39/1000</f>
        <v>169.71384742499998</v>
      </c>
    </row>
    <row r="2371" spans="1:21" x14ac:dyDescent="0.25">
      <c r="A2371" s="92" t="s">
        <v>11</v>
      </c>
      <c r="B2371" s="92" t="s">
        <v>12</v>
      </c>
      <c r="C2371" s="92" t="s">
        <v>32</v>
      </c>
      <c r="D2371" s="92" t="s">
        <v>32</v>
      </c>
      <c r="E2371" s="92" t="s">
        <v>36</v>
      </c>
      <c r="F2371" s="92" t="s">
        <v>34</v>
      </c>
      <c r="G2371" s="92" t="s">
        <v>97</v>
      </c>
      <c r="H2371" s="92" t="s">
        <v>31</v>
      </c>
      <c r="I2371" s="89" t="s">
        <v>228</v>
      </c>
      <c r="L2371" s="98">
        <f>'Activity data'!H505*'Emission factors'!$B$39*'Emission factors'!$D$39/1000</f>
        <v>4.80147864</v>
      </c>
      <c r="M2371" s="98">
        <f>'Activity data'!I505*'Emission factors'!$B$39*'Emission factors'!$D$39/1000</f>
        <v>2.8333858650000003</v>
      </c>
      <c r="N2371" s="98">
        <f>'Activity data'!J505*'Emission factors'!$B$39*'Emission factors'!$D$39/1000</f>
        <v>2.3840569950000003</v>
      </c>
      <c r="O2371" s="98">
        <f>'Activity data'!K505*'Emission factors'!$B$39*'Emission factors'!$D$39/1000</f>
        <v>2.4336199800000005</v>
      </c>
      <c r="P2371" s="98">
        <f>'Activity data'!L505*'Emission factors'!$B$39*'Emission factors'!$D$39/1000</f>
        <v>2.433119565000001</v>
      </c>
      <c r="Q2371" s="98">
        <f>'Activity data'!M505*'Emission factors'!$B$39*'Emission factors'!$D$39/1000</f>
        <v>2.2923036600000004</v>
      </c>
      <c r="R2371" s="98">
        <f>'Activity data'!N505*'Emission factors'!$B$39*'Emission factors'!$D$39/1000</f>
        <v>2.3168382300000001</v>
      </c>
      <c r="S2371" s="98">
        <f>'Activity data'!O505*'Emission factors'!$B$39*'Emission factors'!$D$39/1000</f>
        <v>2.2071696000000003</v>
      </c>
      <c r="T2371" s="98">
        <f>'Activity data'!P505*'Emission factors'!$B$39*'Emission factors'!$D$39/1000</f>
        <v>2.1626939850000002</v>
      </c>
      <c r="U2371" s="98">
        <f>'Activity data'!Q505*'Emission factors'!$B$39*'Emission factors'!$D$39/1000</f>
        <v>2.1634539149999998</v>
      </c>
    </row>
    <row r="2372" spans="1:21" x14ac:dyDescent="0.25">
      <c r="A2372" s="92" t="s">
        <v>11</v>
      </c>
      <c r="B2372" s="92" t="s">
        <v>12</v>
      </c>
      <c r="C2372" s="92" t="s">
        <v>32</v>
      </c>
      <c r="D2372" s="92" t="s">
        <v>32</v>
      </c>
      <c r="E2372" s="92" t="s">
        <v>36</v>
      </c>
      <c r="F2372" s="92" t="s">
        <v>34</v>
      </c>
      <c r="G2372" s="92" t="s">
        <v>97</v>
      </c>
      <c r="H2372" s="92" t="s">
        <v>31</v>
      </c>
      <c r="I2372" s="89" t="s">
        <v>202</v>
      </c>
      <c r="L2372" s="98">
        <f>'Activity data'!H506*'Emission factors'!$B$39*'Emission factors'!$D$39/1000</f>
        <v>250.48661987999992</v>
      </c>
      <c r="M2372" s="98">
        <f>'Activity data'!I506*'Emission factors'!$B$39*'Emission factors'!$D$39/1000</f>
        <v>252.00680618999993</v>
      </c>
      <c r="N2372" s="98">
        <f>'Activity data'!J506*'Emission factors'!$B$39*'Emission factors'!$D$39/1000</f>
        <v>248.26937189999995</v>
      </c>
      <c r="O2372" s="98">
        <f>'Activity data'!K506*'Emission factors'!$B$39*'Emission factors'!$D$39/1000</f>
        <v>246.91769842499997</v>
      </c>
      <c r="P2372" s="98">
        <f>'Activity data'!L506*'Emission factors'!$B$39*'Emission factors'!$D$39/1000</f>
        <v>245.11159885499998</v>
      </c>
      <c r="Q2372" s="98">
        <f>'Activity data'!M506*'Emission factors'!$B$39*'Emission factors'!$D$39/1000</f>
        <v>224.24854523999994</v>
      </c>
      <c r="R2372" s="98">
        <f>'Activity data'!N506*'Emission factors'!$B$39*'Emission factors'!$D$39/1000</f>
        <v>195.45640280999996</v>
      </c>
      <c r="S2372" s="98">
        <f>'Activity data'!O506*'Emission factors'!$B$39*'Emission factors'!$D$39/1000</f>
        <v>170.30590954500002</v>
      </c>
      <c r="T2372" s="98">
        <f>'Activity data'!P506*'Emission factors'!$B$39*'Emission factors'!$D$39/1000</f>
        <v>130.23469004999998</v>
      </c>
      <c r="U2372" s="98">
        <f>'Activity data'!Q506*'Emission factors'!$B$39*'Emission factors'!$D$39/1000</f>
        <v>118.85202160499996</v>
      </c>
    </row>
    <row r="2373" spans="1:21" x14ac:dyDescent="0.25">
      <c r="A2373" s="92" t="s">
        <v>11</v>
      </c>
      <c r="B2373" s="92" t="s">
        <v>12</v>
      </c>
      <c r="C2373" s="92" t="s">
        <v>32</v>
      </c>
      <c r="D2373" s="92" t="s">
        <v>32</v>
      </c>
      <c r="E2373" s="92" t="s">
        <v>36</v>
      </c>
      <c r="F2373" s="92" t="s">
        <v>34</v>
      </c>
      <c r="G2373" s="92" t="s">
        <v>97</v>
      </c>
      <c r="H2373" s="92" t="s">
        <v>31</v>
      </c>
      <c r="I2373" s="89" t="s">
        <v>190</v>
      </c>
      <c r="L2373" s="98">
        <f>'Activity data'!H507*'Emission factors'!$B$39*'Emission factors'!$D$39/1000</f>
        <v>0</v>
      </c>
      <c r="M2373" s="98">
        <f>'Activity data'!I507*'Emission factors'!$B$39*'Emission factors'!$D$39/1000</f>
        <v>0</v>
      </c>
      <c r="N2373" s="98">
        <f>'Activity data'!J507*'Emission factors'!$B$39*'Emission factors'!$D$39/1000</f>
        <v>0</v>
      </c>
      <c r="O2373" s="98">
        <f>'Activity data'!K507*'Emission factors'!$B$39*'Emission factors'!$D$39/1000</f>
        <v>0</v>
      </c>
      <c r="P2373" s="98">
        <f>'Activity data'!L507*'Emission factors'!$B$39*'Emission factors'!$D$39/1000</f>
        <v>0</v>
      </c>
      <c r="Q2373" s="98">
        <f>'Activity data'!M507*'Emission factors'!$B$39*'Emission factors'!$D$39/1000</f>
        <v>0</v>
      </c>
      <c r="R2373" s="98">
        <f>'Activity data'!N507*'Emission factors'!$B$39*'Emission factors'!$D$39/1000</f>
        <v>0</v>
      </c>
      <c r="S2373" s="98">
        <f>'Activity data'!O507*'Emission factors'!$B$39*'Emission factors'!$D$39/1000</f>
        <v>0</v>
      </c>
      <c r="T2373" s="98">
        <f>'Activity data'!P507*'Emission factors'!$B$39*'Emission factors'!$D$39/1000</f>
        <v>0</v>
      </c>
      <c r="U2373" s="98">
        <f>'Activity data'!Q507*'Emission factors'!$B$39*'Emission factors'!$D$39/1000</f>
        <v>46.634605694999991</v>
      </c>
    </row>
    <row r="2374" spans="1:21" x14ac:dyDescent="0.25">
      <c r="A2374" s="92" t="s">
        <v>11</v>
      </c>
      <c r="B2374" s="92" t="s">
        <v>12</v>
      </c>
      <c r="C2374" s="92" t="s">
        <v>32</v>
      </c>
      <c r="D2374" s="92" t="s">
        <v>32</v>
      </c>
      <c r="E2374" s="92" t="s">
        <v>36</v>
      </c>
      <c r="F2374" s="92" t="s">
        <v>34</v>
      </c>
      <c r="G2374" s="92" t="s">
        <v>97</v>
      </c>
      <c r="H2374" s="92" t="s">
        <v>31</v>
      </c>
      <c r="I2374" s="89" t="s">
        <v>210</v>
      </c>
      <c r="L2374" s="98">
        <f>'Activity data'!H508*'Emission factors'!$B$39*'Emission factors'!$D$39/1000</f>
        <v>13.434623984999998</v>
      </c>
      <c r="M2374" s="98">
        <f>'Activity data'!I508*'Emission factors'!$B$39*'Emission factors'!$D$39/1000</f>
        <v>13.43604639</v>
      </c>
      <c r="N2374" s="98">
        <f>'Activity data'!J508*'Emission factors'!$B$39*'Emission factors'!$D$39/1000</f>
        <v>13.435272225000004</v>
      </c>
      <c r="O2374" s="98">
        <f>'Activity data'!K508*'Emission factors'!$B$39*'Emission factors'!$D$39/1000</f>
        <v>13.443004019999998</v>
      </c>
      <c r="P2374" s="98">
        <f>'Activity data'!L508*'Emission factors'!$B$39*'Emission factors'!$D$39/1000</f>
        <v>13.366981454999998</v>
      </c>
      <c r="Q2374" s="98">
        <f>'Activity data'!M508*'Emission factors'!$B$39*'Emission factors'!$D$39/1000</f>
        <v>13.364306369999998</v>
      </c>
      <c r="R2374" s="98">
        <f>'Activity data'!N508*'Emission factors'!$B$39*'Emission factors'!$D$39/1000</f>
        <v>13.340242649999999</v>
      </c>
      <c r="S2374" s="98">
        <f>'Activity data'!O508*'Emission factors'!$B$39*'Emission factors'!$D$39/1000</f>
        <v>13.348066424999999</v>
      </c>
      <c r="T2374" s="98">
        <f>'Activity data'!P508*'Emission factors'!$B$39*'Emission factors'!$D$39/1000</f>
        <v>13.354232369999998</v>
      </c>
      <c r="U2374" s="98">
        <f>'Activity data'!Q508*'Emission factors'!$B$39*'Emission factors'!$D$39/1000</f>
        <v>13.354617810000001</v>
      </c>
    </row>
    <row r="2375" spans="1:21" x14ac:dyDescent="0.25">
      <c r="A2375" s="92" t="s">
        <v>11</v>
      </c>
      <c r="B2375" s="92" t="s">
        <v>12</v>
      </c>
      <c r="C2375" s="92" t="s">
        <v>32</v>
      </c>
      <c r="D2375" s="92" t="s">
        <v>32</v>
      </c>
      <c r="E2375" s="92" t="s">
        <v>36</v>
      </c>
      <c r="F2375" s="92" t="s">
        <v>34</v>
      </c>
      <c r="G2375" s="92" t="s">
        <v>97</v>
      </c>
      <c r="H2375" s="92" t="s">
        <v>31</v>
      </c>
      <c r="I2375" s="92" t="s">
        <v>199</v>
      </c>
      <c r="L2375" s="98">
        <f>'Activity data'!H509*'Emission factors'!$B$39*'Emission factors'!$D$39/1000</f>
        <v>546.02673991500001</v>
      </c>
      <c r="M2375" s="98">
        <f>'Activity data'!I509*'Emission factors'!$B$39*'Emission factors'!$D$39/1000</f>
        <v>544.01822850000008</v>
      </c>
      <c r="N2375" s="98">
        <f>'Activity data'!J509*'Emission factors'!$B$39*'Emission factors'!$D$39/1000</f>
        <v>543.70362076499998</v>
      </c>
      <c r="O2375" s="98">
        <f>'Activity data'!K509*'Emission factors'!$B$39*'Emission factors'!$D$39/1000</f>
        <v>543.88281641999981</v>
      </c>
      <c r="P2375" s="98">
        <f>'Activity data'!L509*'Emission factors'!$B$39*'Emission factors'!$D$39/1000</f>
        <v>543.42298759500011</v>
      </c>
      <c r="Q2375" s="98">
        <f>'Activity data'!M509*'Emission factors'!$B$39*'Emission factors'!$D$39/1000</f>
        <v>542.81656345500005</v>
      </c>
      <c r="R2375" s="98">
        <f>'Activity data'!N509*'Emission factors'!$B$39*'Emission factors'!$D$39/1000</f>
        <v>542.37844847999975</v>
      </c>
      <c r="S2375" s="98">
        <f>'Activity data'!O509*'Emission factors'!$B$39*'Emission factors'!$D$39/1000</f>
        <v>541.91830976999995</v>
      </c>
      <c r="T2375" s="98">
        <f>'Activity data'!P509*'Emission factors'!$B$39*'Emission factors'!$D$39/1000</f>
        <v>541.48851131999993</v>
      </c>
      <c r="U2375" s="98">
        <f>'Activity data'!Q509*'Emission factors'!$B$39*'Emission factors'!$D$39/1000</f>
        <v>540.66333574499993</v>
      </c>
    </row>
    <row r="2376" spans="1:21" x14ac:dyDescent="0.25">
      <c r="A2376" s="92" t="s">
        <v>11</v>
      </c>
      <c r="B2376" s="92" t="s">
        <v>12</v>
      </c>
      <c r="C2376" s="92" t="s">
        <v>32</v>
      </c>
      <c r="D2376" s="92" t="s">
        <v>32</v>
      </c>
      <c r="E2376" s="92" t="s">
        <v>36</v>
      </c>
      <c r="F2376" s="92" t="s">
        <v>34</v>
      </c>
      <c r="G2376" s="92" t="s">
        <v>97</v>
      </c>
      <c r="H2376" s="92" t="s">
        <v>31</v>
      </c>
      <c r="I2376" s="89" t="s">
        <v>233</v>
      </c>
      <c r="L2376" s="98">
        <f>'Activity data'!H510*'Emission factors'!$B$39*'Emission factors'!$D$39/1000</f>
        <v>39.116578785000009</v>
      </c>
      <c r="M2376" s="98">
        <f>'Activity data'!I510*'Emission factors'!$B$39*'Emission factors'!$D$39/1000</f>
        <v>40.553541809999999</v>
      </c>
      <c r="N2376" s="98">
        <f>'Activity data'!J510*'Emission factors'!$B$39*'Emission factors'!$D$39/1000</f>
        <v>39.587094809999996</v>
      </c>
      <c r="O2376" s="98">
        <f>'Activity data'!K510*'Emission factors'!$B$39*'Emission factors'!$D$39/1000</f>
        <v>38.955925859999994</v>
      </c>
      <c r="P2376" s="98">
        <f>'Activity data'!L510*'Emission factors'!$B$39*'Emission factors'!$D$39/1000</f>
        <v>39.395907809999997</v>
      </c>
      <c r="Q2376" s="98">
        <f>'Activity data'!M510*'Emission factors'!$B$39*'Emission factors'!$D$39/1000</f>
        <v>38.378633100000002</v>
      </c>
      <c r="R2376" s="98">
        <f>'Activity data'!N510*'Emission factors'!$B$39*'Emission factors'!$D$39/1000</f>
        <v>36.850336124999998</v>
      </c>
      <c r="S2376" s="98">
        <f>'Activity data'!O510*'Emission factors'!$B$39*'Emission factors'!$D$39/1000</f>
        <v>18.676528049999998</v>
      </c>
      <c r="T2376" s="98">
        <f>'Activity data'!P510*'Emission factors'!$B$39*'Emission factors'!$D$39/1000</f>
        <v>12.333678134999998</v>
      </c>
      <c r="U2376" s="98">
        <f>'Activity data'!Q510*'Emission factors'!$B$39*'Emission factors'!$D$39/1000</f>
        <v>12.176815004999996</v>
      </c>
    </row>
    <row r="2377" spans="1:21" x14ac:dyDescent="0.25">
      <c r="A2377" s="92" t="s">
        <v>11</v>
      </c>
      <c r="B2377" s="92" t="s">
        <v>12</v>
      </c>
      <c r="C2377" s="92" t="s">
        <v>32</v>
      </c>
      <c r="D2377" s="92" t="s">
        <v>32</v>
      </c>
      <c r="E2377" s="92" t="s">
        <v>36</v>
      </c>
      <c r="F2377" s="92" t="s">
        <v>34</v>
      </c>
      <c r="G2377" s="92" t="s">
        <v>97</v>
      </c>
      <c r="H2377" s="92" t="s">
        <v>31</v>
      </c>
      <c r="I2377" s="89" t="s">
        <v>200</v>
      </c>
      <c r="L2377" s="98">
        <f>'Activity data'!H511*'Emission factors'!$B$39*'Emission factors'!$D$39/1000</f>
        <v>330.2715129</v>
      </c>
      <c r="M2377" s="98">
        <f>'Activity data'!I511*'Emission factors'!$B$39*'Emission factors'!$D$39/1000</f>
        <v>332.76984190500002</v>
      </c>
      <c r="N2377" s="98">
        <f>'Activity data'!J511*'Emission factors'!$B$39*'Emission factors'!$D$39/1000</f>
        <v>330.68819872499989</v>
      </c>
      <c r="O2377" s="98">
        <f>'Activity data'!K511*'Emission factors'!$B$39*'Emission factors'!$D$39/1000</f>
        <v>329.34571777500003</v>
      </c>
      <c r="P2377" s="98">
        <f>'Activity data'!L511*'Emission factors'!$B$39*'Emission factors'!$D$39/1000</f>
        <v>330.01233954000003</v>
      </c>
      <c r="Q2377" s="98">
        <f>'Activity data'!M511*'Emission factors'!$B$39*'Emission factors'!$D$39/1000</f>
        <v>329.22875973000004</v>
      </c>
      <c r="R2377" s="98">
        <f>'Activity data'!N511*'Emission factors'!$B$39*'Emission factors'!$D$39/1000</f>
        <v>328.79785533000012</v>
      </c>
      <c r="S2377" s="98">
        <f>'Activity data'!O511*'Emission factors'!$B$39*'Emission factors'!$D$39/1000</f>
        <v>328.2665328600001</v>
      </c>
      <c r="T2377" s="98">
        <f>'Activity data'!P511*'Emission factors'!$B$39*'Emission factors'!$D$39/1000</f>
        <v>327.89359995000001</v>
      </c>
      <c r="U2377" s="98">
        <f>'Activity data'!Q511*'Emission factors'!$B$39*'Emission factors'!$D$39/1000</f>
        <v>327.59791272000001</v>
      </c>
    </row>
    <row r="2378" spans="1:21" x14ac:dyDescent="0.25">
      <c r="A2378" s="92" t="s">
        <v>11</v>
      </c>
      <c r="B2378" s="92" t="s">
        <v>12</v>
      </c>
      <c r="C2378" s="92" t="s">
        <v>32</v>
      </c>
      <c r="D2378" s="92" t="s">
        <v>32</v>
      </c>
      <c r="E2378" s="92" t="s">
        <v>37</v>
      </c>
      <c r="F2378" s="92" t="s">
        <v>34</v>
      </c>
      <c r="G2378" s="92" t="s">
        <v>97</v>
      </c>
      <c r="H2378" s="92" t="s">
        <v>31</v>
      </c>
      <c r="I2378" s="89" t="s">
        <v>227</v>
      </c>
      <c r="J2378" s="92" t="s">
        <v>98</v>
      </c>
      <c r="L2378" s="98">
        <f>'Activity data'!H512*'Emission factors'!$B$36*'Emission factors'!$D$36/1000</f>
        <v>0</v>
      </c>
      <c r="M2378" s="98">
        <f>'Activity data'!I512*'Emission factors'!$B$36*'Emission factors'!$D$36/1000</f>
        <v>0</v>
      </c>
      <c r="N2378" s="98">
        <f>'Activity data'!J512*'Emission factors'!$B$36*'Emission factors'!$D$36/1000</f>
        <v>0</v>
      </c>
      <c r="O2378" s="98">
        <f>'Activity data'!K512*'Emission factors'!$B$36*'Emission factors'!$D$36/1000</f>
        <v>0</v>
      </c>
      <c r="P2378" s="98">
        <f>'Activity data'!L512*'Emission factors'!$B$36*'Emission factors'!$D$36/1000</f>
        <v>0</v>
      </c>
      <c r="Q2378" s="98">
        <f>'Activity data'!M512*'Emission factors'!$B$36*'Emission factors'!$D$36/1000</f>
        <v>4.0574519854160442</v>
      </c>
      <c r="R2378" s="98">
        <f>'Activity data'!N512*'Emission factors'!$B$36*'Emission factors'!$D$36/1000</f>
        <v>9.5382282832366823</v>
      </c>
      <c r="S2378" s="98">
        <f>'Activity data'!O512*'Emission factors'!$B$36*'Emission factors'!$D$36/1000</f>
        <v>2.7285814293660007</v>
      </c>
      <c r="T2378" s="98">
        <f>'Activity data'!P512*'Emission factors'!$B$36*'Emission factors'!$D$36/1000</f>
        <v>0</v>
      </c>
      <c r="U2378" s="98">
        <f>'Activity data'!Q512*'Emission factors'!$B$36*'Emission factors'!$D$36/1000</f>
        <v>0</v>
      </c>
    </row>
    <row r="2379" spans="1:21" x14ac:dyDescent="0.25">
      <c r="A2379" s="92" t="s">
        <v>11</v>
      </c>
      <c r="B2379" s="92" t="s">
        <v>12</v>
      </c>
      <c r="C2379" s="92" t="s">
        <v>32</v>
      </c>
      <c r="D2379" s="92" t="s">
        <v>32</v>
      </c>
      <c r="E2379" s="92" t="s">
        <v>37</v>
      </c>
      <c r="F2379" s="92" t="s">
        <v>34</v>
      </c>
      <c r="G2379" s="92" t="s">
        <v>97</v>
      </c>
      <c r="H2379" s="92" t="s">
        <v>31</v>
      </c>
      <c r="I2379" s="89" t="s">
        <v>203</v>
      </c>
      <c r="L2379" s="98">
        <f>'Activity data'!H513*'Emission factors'!$B$36*'Emission factors'!$D$36/1000</f>
        <v>112.11831698713992</v>
      </c>
      <c r="M2379" s="98">
        <f>'Activity data'!I513*'Emission factors'!$B$36*'Emission factors'!$D$36/1000</f>
        <v>21.959410716696709</v>
      </c>
      <c r="N2379" s="98">
        <f>'Activity data'!J513*'Emission factors'!$B$36*'Emission factors'!$D$36/1000</f>
        <v>13.030888113611283</v>
      </c>
      <c r="O2379" s="98">
        <f>'Activity data'!K513*'Emission factors'!$B$36*'Emission factors'!$D$36/1000</f>
        <v>12.738552819112586</v>
      </c>
      <c r="P2379" s="98">
        <f>'Activity data'!L513*'Emission factors'!$B$36*'Emission factors'!$D$36/1000</f>
        <v>124.33537070237247</v>
      </c>
      <c r="Q2379" s="98">
        <f>'Activity data'!M513*'Emission factors'!$B$36*'Emission factors'!$D$36/1000</f>
        <v>243.80260595106685</v>
      </c>
      <c r="R2379" s="98">
        <f>'Activity data'!N513*'Emission factors'!$B$36*'Emission factors'!$D$36/1000</f>
        <v>352.83975180816003</v>
      </c>
      <c r="S2379" s="98">
        <f>'Activity data'!O513*'Emission factors'!$B$36*'Emission factors'!$D$36/1000</f>
        <v>632.31395604643137</v>
      </c>
      <c r="T2379" s="98">
        <f>'Activity data'!P513*'Emission factors'!$B$36*'Emission factors'!$D$36/1000</f>
        <v>1221.9531466360033</v>
      </c>
      <c r="U2379" s="98">
        <f>'Activity data'!Q513*'Emission factors'!$B$36*'Emission factors'!$D$36/1000</f>
        <v>2388.6377160034576</v>
      </c>
    </row>
    <row r="2380" spans="1:21" x14ac:dyDescent="0.25">
      <c r="A2380" s="92" t="s">
        <v>11</v>
      </c>
      <c r="B2380" s="92" t="s">
        <v>12</v>
      </c>
      <c r="C2380" s="92" t="s">
        <v>32</v>
      </c>
      <c r="D2380" s="92" t="s">
        <v>32</v>
      </c>
      <c r="E2380" s="92" t="s">
        <v>37</v>
      </c>
      <c r="F2380" s="92" t="s">
        <v>34</v>
      </c>
      <c r="G2380" s="92" t="s">
        <v>97</v>
      </c>
      <c r="H2380" s="92" t="s">
        <v>31</v>
      </c>
      <c r="I2380" s="89" t="s">
        <v>191</v>
      </c>
      <c r="L2380" s="98">
        <f>'Activity data'!H514*'Emission factors'!$B$36*'Emission factors'!$D$36/1000</f>
        <v>4.6194946818852092</v>
      </c>
      <c r="M2380" s="98">
        <f>'Activity data'!I514*'Emission factors'!$B$36*'Emission factors'!$D$36/1000</f>
        <v>39.676499730995594</v>
      </c>
      <c r="N2380" s="98">
        <f>'Activity data'!J514*'Emission factors'!$B$36*'Emission factors'!$D$36/1000</f>
        <v>56.134902942708024</v>
      </c>
      <c r="O2380" s="98">
        <f>'Activity data'!K514*'Emission factors'!$B$36*'Emission factors'!$D$36/1000</f>
        <v>66.411840452995406</v>
      </c>
      <c r="P2380" s="98">
        <f>'Activity data'!L514*'Emission factors'!$B$36*'Emission factors'!$D$36/1000</f>
        <v>81.622412518100461</v>
      </c>
      <c r="Q2380" s="98">
        <f>'Activity data'!M514*'Emission factors'!$B$36*'Emission factors'!$D$36/1000</f>
        <v>64.299232673033018</v>
      </c>
      <c r="R2380" s="98">
        <f>'Activity data'!N514*'Emission factors'!$B$36*'Emission factors'!$D$36/1000</f>
        <v>35.207979576867288</v>
      </c>
      <c r="S2380" s="98">
        <f>'Activity data'!O514*'Emission factors'!$B$36*'Emission factors'!$D$36/1000</f>
        <v>19.34141988555329</v>
      </c>
      <c r="T2380" s="98">
        <f>'Activity data'!P514*'Emission factors'!$B$36*'Emission factors'!$D$36/1000</f>
        <v>11.829999684120956</v>
      </c>
      <c r="U2380" s="98">
        <f>'Activity data'!Q514*'Emission factors'!$B$36*'Emission factors'!$D$36/1000</f>
        <v>7.7745179578419705</v>
      </c>
    </row>
    <row r="2381" spans="1:21" x14ac:dyDescent="0.25">
      <c r="A2381" s="92" t="s">
        <v>11</v>
      </c>
      <c r="B2381" s="92" t="s">
        <v>12</v>
      </c>
      <c r="C2381" s="92" t="s">
        <v>32</v>
      </c>
      <c r="D2381" s="92" t="s">
        <v>32</v>
      </c>
      <c r="E2381" s="92" t="s">
        <v>37</v>
      </c>
      <c r="F2381" s="92" t="s">
        <v>34</v>
      </c>
      <c r="G2381" s="92" t="s">
        <v>97</v>
      </c>
      <c r="H2381" s="92" t="s">
        <v>31</v>
      </c>
      <c r="I2381" s="89" t="s">
        <v>192</v>
      </c>
      <c r="L2381" s="98">
        <f>'Activity data'!H515*'Emission factors'!$B$36*'Emission factors'!$D$36/1000</f>
        <v>58.392923192017562</v>
      </c>
      <c r="M2381" s="98">
        <f>'Activity data'!I515*'Emission factors'!$B$36*'Emission factors'!$D$36/1000</f>
        <v>17.427566118224128</v>
      </c>
      <c r="N2381" s="98">
        <f>'Activity data'!J515*'Emission factors'!$B$36*'Emission factors'!$D$36/1000</f>
        <v>0</v>
      </c>
      <c r="O2381" s="98">
        <f>'Activity data'!K515*'Emission factors'!$B$36*'Emission factors'!$D$36/1000</f>
        <v>0</v>
      </c>
      <c r="P2381" s="98">
        <f>'Activity data'!L515*'Emission factors'!$B$36*'Emission factors'!$D$36/1000</f>
        <v>133.02445948847995</v>
      </c>
      <c r="Q2381" s="98">
        <f>'Activity data'!M515*'Emission factors'!$B$36*'Emission factors'!$D$36/1000</f>
        <v>168.16602641321163</v>
      </c>
      <c r="R2381" s="98">
        <f>'Activity data'!N515*'Emission factors'!$B$36*'Emission factors'!$D$36/1000</f>
        <v>155.66296221498521</v>
      </c>
      <c r="S2381" s="98">
        <f>'Activity data'!O515*'Emission factors'!$B$36*'Emission factors'!$D$36/1000</f>
        <v>133.47473258732421</v>
      </c>
      <c r="T2381" s="98">
        <f>'Activity data'!P515*'Emission factors'!$B$36*'Emission factors'!$D$36/1000</f>
        <v>116.98256774741252</v>
      </c>
      <c r="U2381" s="98">
        <f>'Activity data'!Q515*'Emission factors'!$B$36*'Emission factors'!$D$36/1000</f>
        <v>104.51607750530992</v>
      </c>
    </row>
    <row r="2382" spans="1:21" x14ac:dyDescent="0.25">
      <c r="A2382" s="92" t="s">
        <v>11</v>
      </c>
      <c r="B2382" s="92" t="s">
        <v>12</v>
      </c>
      <c r="C2382" s="92" t="s">
        <v>32</v>
      </c>
      <c r="D2382" s="92" t="s">
        <v>32</v>
      </c>
      <c r="E2382" s="92" t="s">
        <v>37</v>
      </c>
      <c r="F2382" s="92" t="s">
        <v>34</v>
      </c>
      <c r="G2382" s="92" t="s">
        <v>97</v>
      </c>
      <c r="H2382" s="92" t="s">
        <v>31</v>
      </c>
      <c r="I2382" s="89" t="s">
        <v>206</v>
      </c>
      <c r="L2382" s="98">
        <f>'Activity data'!H516*'Emission factors'!$B$36*'Emission factors'!$D$36/1000</f>
        <v>1254.1777380002952</v>
      </c>
      <c r="M2382" s="98">
        <f>'Activity data'!I516*'Emission factors'!$B$36*'Emission factors'!$D$36/1000</f>
        <v>1235.0685164156416</v>
      </c>
      <c r="N2382" s="98">
        <f>'Activity data'!J516*'Emission factors'!$B$36*'Emission factors'!$D$36/1000</f>
        <v>1687.4329511043964</v>
      </c>
      <c r="O2382" s="98">
        <f>'Activity data'!K516*'Emission factors'!$B$36*'Emission factors'!$D$36/1000</f>
        <v>2105.5909803365571</v>
      </c>
      <c r="P2382" s="98">
        <f>'Activity data'!L516*'Emission factors'!$B$36*'Emission factors'!$D$36/1000</f>
        <v>1723.0943634163368</v>
      </c>
      <c r="Q2382" s="98">
        <f>'Activity data'!M516*'Emission factors'!$B$36*'Emission factors'!$D$36/1000</f>
        <v>1468.4508191168768</v>
      </c>
      <c r="R2382" s="98">
        <f>'Activity data'!N516*'Emission factors'!$B$36*'Emission factors'!$D$36/1000</f>
        <v>1344.1948989447833</v>
      </c>
      <c r="S2382" s="98">
        <f>'Activity data'!O516*'Emission factors'!$B$36*'Emission factors'!$D$36/1000</f>
        <v>1232.1681674465908</v>
      </c>
      <c r="T2382" s="98">
        <f>'Activity data'!P516*'Emission factors'!$B$36*'Emission factors'!$D$36/1000</f>
        <v>1131.0847535157884</v>
      </c>
      <c r="U2382" s="98">
        <f>'Activity data'!Q516*'Emission factors'!$B$36*'Emission factors'!$D$36/1000</f>
        <v>1038.2012818815879</v>
      </c>
    </row>
    <row r="2383" spans="1:21" x14ac:dyDescent="0.25">
      <c r="A2383" s="92" t="s">
        <v>11</v>
      </c>
      <c r="B2383" s="92" t="s">
        <v>12</v>
      </c>
      <c r="C2383" s="92" t="s">
        <v>32</v>
      </c>
      <c r="D2383" s="92" t="s">
        <v>32</v>
      </c>
      <c r="E2383" s="92" t="s">
        <v>37</v>
      </c>
      <c r="F2383" s="92" t="s">
        <v>34</v>
      </c>
      <c r="G2383" s="92" t="s">
        <v>97</v>
      </c>
      <c r="H2383" s="92" t="s">
        <v>31</v>
      </c>
      <c r="I2383" s="89" t="s">
        <v>220</v>
      </c>
      <c r="L2383" s="98">
        <f>'Activity data'!H517*'Emission factors'!$B$36*'Emission factors'!$D$36/1000</f>
        <v>0</v>
      </c>
      <c r="M2383" s="98">
        <f>'Activity data'!I517*'Emission factors'!$B$36*'Emission factors'!$D$36/1000</f>
        <v>0</v>
      </c>
      <c r="N2383" s="98">
        <f>'Activity data'!J517*'Emission factors'!$B$36*'Emission factors'!$D$36/1000</f>
        <v>0</v>
      </c>
      <c r="O2383" s="98">
        <f>'Activity data'!K517*'Emission factors'!$B$36*'Emission factors'!$D$36/1000</f>
        <v>0</v>
      </c>
      <c r="P2383" s="98">
        <f>'Activity data'!L517*'Emission factors'!$B$36*'Emission factors'!$D$36/1000</f>
        <v>0.5127901456268853</v>
      </c>
      <c r="Q2383" s="98">
        <f>'Activity data'!M517*'Emission factors'!$B$36*'Emission factors'!$D$36/1000</f>
        <v>0.43305496821372791</v>
      </c>
      <c r="R2383" s="98">
        <f>'Activity data'!N517*'Emission factors'!$B$36*'Emission factors'!$D$36/1000</f>
        <v>8.7374973223810923E-2</v>
      </c>
      <c r="S2383" s="98">
        <f>'Activity data'!O517*'Emission factors'!$B$36*'Emission factors'!$D$36/1000</f>
        <v>0</v>
      </c>
      <c r="T2383" s="98">
        <f>'Activity data'!P517*'Emission factors'!$B$36*'Emission factors'!$D$36/1000</f>
        <v>0</v>
      </c>
      <c r="U2383" s="98">
        <f>'Activity data'!Q517*'Emission factors'!$B$36*'Emission factors'!$D$36/1000</f>
        <v>0</v>
      </c>
    </row>
    <row r="2384" spans="1:21" x14ac:dyDescent="0.25">
      <c r="A2384" s="92" t="s">
        <v>11</v>
      </c>
      <c r="B2384" s="92" t="s">
        <v>12</v>
      </c>
      <c r="C2384" s="92" t="s">
        <v>32</v>
      </c>
      <c r="D2384" s="92" t="s">
        <v>32</v>
      </c>
      <c r="E2384" s="92" t="s">
        <v>37</v>
      </c>
      <c r="F2384" s="92" t="s">
        <v>34</v>
      </c>
      <c r="G2384" s="92" t="s">
        <v>97</v>
      </c>
      <c r="H2384" s="92" t="s">
        <v>31</v>
      </c>
      <c r="I2384" s="89" t="s">
        <v>193</v>
      </c>
      <c r="L2384" s="98">
        <f>'Activity data'!H518*'Emission factors'!$B$36*'Emission factors'!$D$36/1000</f>
        <v>116.93215752318284</v>
      </c>
      <c r="M2384" s="98">
        <f>'Activity data'!I518*'Emission factors'!$B$36*'Emission factors'!$D$36/1000</f>
        <v>67.348635163997173</v>
      </c>
      <c r="N2384" s="98">
        <f>'Activity data'!J518*'Emission factors'!$B$36*'Emission factors'!$D$36/1000</f>
        <v>52.892181821202541</v>
      </c>
      <c r="O2384" s="98">
        <f>'Activity data'!K518*'Emission factors'!$B$36*'Emission factors'!$D$36/1000</f>
        <v>54.273798168197132</v>
      </c>
      <c r="P2384" s="98">
        <f>'Activity data'!L518*'Emission factors'!$B$36*'Emission factors'!$D$36/1000</f>
        <v>109.75599340921357</v>
      </c>
      <c r="Q2384" s="98">
        <f>'Activity data'!M518*'Emission factors'!$B$36*'Emission factors'!$D$36/1000</f>
        <v>357.35077513637401</v>
      </c>
      <c r="R2384" s="98">
        <f>'Activity data'!N518*'Emission factors'!$B$36*'Emission factors'!$D$36/1000</f>
        <v>671.88223897788998</v>
      </c>
      <c r="S2384" s="98">
        <f>'Activity data'!O518*'Emission factors'!$B$36*'Emission factors'!$D$36/1000</f>
        <v>1109.1503437686615</v>
      </c>
      <c r="T2384" s="98">
        <f>'Activity data'!P518*'Emission factors'!$B$36*'Emission factors'!$D$36/1000</f>
        <v>1892.4783664919753</v>
      </c>
      <c r="U2384" s="98">
        <f>'Activity data'!Q518*'Emission factors'!$B$36*'Emission factors'!$D$36/1000</f>
        <v>3364.4668402284101</v>
      </c>
    </row>
    <row r="2385" spans="1:21" x14ac:dyDescent="0.25">
      <c r="A2385" s="92" t="s">
        <v>11</v>
      </c>
      <c r="B2385" s="92" t="s">
        <v>12</v>
      </c>
      <c r="C2385" s="92" t="s">
        <v>32</v>
      </c>
      <c r="D2385" s="92" t="s">
        <v>32</v>
      </c>
      <c r="E2385" s="92" t="s">
        <v>37</v>
      </c>
      <c r="F2385" s="92" t="s">
        <v>34</v>
      </c>
      <c r="G2385" s="92" t="s">
        <v>97</v>
      </c>
      <c r="H2385" s="92" t="s">
        <v>31</v>
      </c>
      <c r="I2385" s="89" t="s">
        <v>259</v>
      </c>
      <c r="L2385" s="98">
        <f>'Activity data'!H519*'Emission factors'!$B$36*'Emission factors'!$D$36/1000</f>
        <v>0</v>
      </c>
      <c r="M2385" s="98">
        <f>'Activity data'!I519*'Emission factors'!$B$36*'Emission factors'!$D$36/1000</f>
        <v>0</v>
      </c>
      <c r="N2385" s="98">
        <f>'Activity data'!J519*'Emission factors'!$B$36*'Emission factors'!$D$36/1000</f>
        <v>0</v>
      </c>
      <c r="O2385" s="98">
        <f>'Activity data'!K519*'Emission factors'!$B$36*'Emission factors'!$D$36/1000</f>
        <v>0</v>
      </c>
      <c r="P2385" s="98">
        <f>'Activity data'!L519*'Emission factors'!$B$36*'Emission factors'!$D$36/1000</f>
        <v>0</v>
      </c>
      <c r="Q2385" s="98">
        <f>'Activity data'!M519*'Emission factors'!$B$36*'Emission factors'!$D$36/1000</f>
        <v>0</v>
      </c>
      <c r="R2385" s="98">
        <f>'Activity data'!N519*'Emission factors'!$B$36*'Emission factors'!$D$36/1000</f>
        <v>0</v>
      </c>
      <c r="S2385" s="98">
        <f>'Activity data'!O519*'Emission factors'!$B$36*'Emission factors'!$D$36/1000</f>
        <v>0</v>
      </c>
      <c r="T2385" s="98">
        <f>'Activity data'!P519*'Emission factors'!$B$36*'Emission factors'!$D$36/1000</f>
        <v>0</v>
      </c>
      <c r="U2385" s="98">
        <f>'Activity data'!Q519*'Emission factors'!$B$36*'Emission factors'!$D$36/1000</f>
        <v>0</v>
      </c>
    </row>
    <row r="2386" spans="1:21" x14ac:dyDescent="0.25">
      <c r="A2386" s="92" t="s">
        <v>11</v>
      </c>
      <c r="B2386" s="92" t="s">
        <v>12</v>
      </c>
      <c r="C2386" s="92" t="s">
        <v>32</v>
      </c>
      <c r="D2386" s="92" t="s">
        <v>32</v>
      </c>
      <c r="E2386" s="92" t="s">
        <v>37</v>
      </c>
      <c r="F2386" s="92" t="s">
        <v>34</v>
      </c>
      <c r="G2386" s="92" t="s">
        <v>97</v>
      </c>
      <c r="H2386" s="92" t="s">
        <v>31</v>
      </c>
      <c r="I2386" s="89" t="s">
        <v>223</v>
      </c>
      <c r="L2386" s="98">
        <f>'Activity data'!H520*'Emission factors'!$B$36*'Emission factors'!$D$36/1000</f>
        <v>0</v>
      </c>
      <c r="M2386" s="98">
        <f>'Activity data'!I520*'Emission factors'!$B$36*'Emission factors'!$D$36/1000</f>
        <v>0</v>
      </c>
      <c r="N2386" s="98">
        <f>'Activity data'!J520*'Emission factors'!$B$36*'Emission factors'!$D$36/1000</f>
        <v>0</v>
      </c>
      <c r="O2386" s="98">
        <f>'Activity data'!K520*'Emission factors'!$B$36*'Emission factors'!$D$36/1000</f>
        <v>0</v>
      </c>
      <c r="P2386" s="98">
        <f>'Activity data'!L520*'Emission factors'!$B$36*'Emission factors'!$D$36/1000</f>
        <v>0</v>
      </c>
      <c r="Q2386" s="98">
        <f>'Activity data'!M520*'Emission factors'!$B$36*'Emission factors'!$D$36/1000</f>
        <v>0</v>
      </c>
      <c r="R2386" s="98">
        <f>'Activity data'!N520*'Emission factors'!$B$36*'Emission factors'!$D$36/1000</f>
        <v>0</v>
      </c>
      <c r="S2386" s="98">
        <f>'Activity data'!O520*'Emission factors'!$B$36*'Emission factors'!$D$36/1000</f>
        <v>0</v>
      </c>
      <c r="T2386" s="98">
        <f>'Activity data'!P520*'Emission factors'!$B$36*'Emission factors'!$D$36/1000</f>
        <v>0</v>
      </c>
      <c r="U2386" s="98">
        <f>'Activity data'!Q520*'Emission factors'!$B$36*'Emission factors'!$D$36/1000</f>
        <v>0</v>
      </c>
    </row>
    <row r="2387" spans="1:21" x14ac:dyDescent="0.25">
      <c r="A2387" s="92" t="s">
        <v>11</v>
      </c>
      <c r="B2387" s="92" t="s">
        <v>12</v>
      </c>
      <c r="C2387" s="92" t="s">
        <v>32</v>
      </c>
      <c r="D2387" s="92" t="s">
        <v>32</v>
      </c>
      <c r="E2387" s="92" t="s">
        <v>37</v>
      </c>
      <c r="F2387" s="92" t="s">
        <v>34</v>
      </c>
      <c r="G2387" s="92" t="s">
        <v>97</v>
      </c>
      <c r="H2387" s="92" t="s">
        <v>31</v>
      </c>
      <c r="I2387" s="89" t="s">
        <v>221</v>
      </c>
      <c r="L2387" s="98">
        <f>'Activity data'!H521*'Emission factors'!$B$36*'Emission factors'!$D$36/1000</f>
        <v>5.8706283260571493E-2</v>
      </c>
      <c r="M2387" s="98">
        <f>'Activity data'!I521*'Emission factors'!$B$36*'Emission factors'!$D$36/1000</f>
        <v>0.19240028823212166</v>
      </c>
      <c r="N2387" s="98">
        <f>'Activity data'!J521*'Emission factors'!$B$36*'Emission factors'!$D$36/1000</f>
        <v>5.7610509048421493E-2</v>
      </c>
      <c r="O2387" s="98">
        <f>'Activity data'!K521*'Emission factors'!$B$36*'Emission factors'!$D$36/1000</f>
        <v>0</v>
      </c>
      <c r="P2387" s="98">
        <f>'Activity data'!L521*'Emission factors'!$B$36*'Emission factors'!$D$36/1000</f>
        <v>0</v>
      </c>
      <c r="Q2387" s="98">
        <f>'Activity data'!M521*'Emission factors'!$B$36*'Emission factors'!$D$36/1000</f>
        <v>0</v>
      </c>
      <c r="R2387" s="98">
        <f>'Activity data'!N521*'Emission factors'!$B$36*'Emission factors'!$D$36/1000</f>
        <v>0</v>
      </c>
      <c r="S2387" s="98">
        <f>'Activity data'!O521*'Emission factors'!$B$36*'Emission factors'!$D$36/1000</f>
        <v>0</v>
      </c>
      <c r="T2387" s="98">
        <f>'Activity data'!P521*'Emission factors'!$B$36*'Emission factors'!$D$36/1000</f>
        <v>0</v>
      </c>
      <c r="U2387" s="98">
        <f>'Activity data'!Q521*'Emission factors'!$B$36*'Emission factors'!$D$36/1000</f>
        <v>0</v>
      </c>
    </row>
    <row r="2388" spans="1:21" x14ac:dyDescent="0.25">
      <c r="A2388" s="92" t="s">
        <v>11</v>
      </c>
      <c r="B2388" s="92" t="s">
        <v>12</v>
      </c>
      <c r="C2388" s="92" t="s">
        <v>32</v>
      </c>
      <c r="D2388" s="92" t="s">
        <v>32</v>
      </c>
      <c r="E2388" s="92" t="s">
        <v>37</v>
      </c>
      <c r="F2388" s="92" t="s">
        <v>34</v>
      </c>
      <c r="G2388" s="92" t="s">
        <v>97</v>
      </c>
      <c r="H2388" s="92" t="s">
        <v>31</v>
      </c>
      <c r="I2388" s="89" t="s">
        <v>222</v>
      </c>
      <c r="L2388" s="98">
        <f>'Activity data'!H522*'Emission factors'!$B$36*'Emission factors'!$D$36/1000</f>
        <v>0</v>
      </c>
      <c r="M2388" s="98">
        <f>'Activity data'!I522*'Emission factors'!$B$36*'Emission factors'!$D$36/1000</f>
        <v>0</v>
      </c>
      <c r="N2388" s="98">
        <f>'Activity data'!J522*'Emission factors'!$B$36*'Emission factors'!$D$36/1000</f>
        <v>0</v>
      </c>
      <c r="O2388" s="98">
        <f>'Activity data'!K522*'Emission factors'!$B$36*'Emission factors'!$D$36/1000</f>
        <v>0</v>
      </c>
      <c r="P2388" s="98">
        <f>'Activity data'!L522*'Emission factors'!$B$36*'Emission factors'!$D$36/1000</f>
        <v>4.3902442589852679</v>
      </c>
      <c r="Q2388" s="98">
        <f>'Activity data'!M522*'Emission factors'!$B$36*'Emission factors'!$D$36/1000</f>
        <v>3.6161473645634752</v>
      </c>
      <c r="R2388" s="98">
        <f>'Activity data'!N522*'Emission factors'!$B$36*'Emission factors'!$D$36/1000</f>
        <v>0.71757753718946204</v>
      </c>
      <c r="S2388" s="98">
        <f>'Activity data'!O522*'Emission factors'!$B$36*'Emission factors'!$D$36/1000</f>
        <v>0</v>
      </c>
      <c r="T2388" s="98">
        <f>'Activity data'!P522*'Emission factors'!$B$36*'Emission factors'!$D$36/1000</f>
        <v>0</v>
      </c>
      <c r="U2388" s="98">
        <f>'Activity data'!Q522*'Emission factors'!$B$36*'Emission factors'!$D$36/1000</f>
        <v>0</v>
      </c>
    </row>
    <row r="2389" spans="1:21" x14ac:dyDescent="0.25">
      <c r="A2389" s="92" t="s">
        <v>11</v>
      </c>
      <c r="B2389" s="92" t="s">
        <v>12</v>
      </c>
      <c r="C2389" s="92" t="s">
        <v>32</v>
      </c>
      <c r="D2389" s="92" t="s">
        <v>32</v>
      </c>
      <c r="E2389" s="92" t="s">
        <v>37</v>
      </c>
      <c r="F2389" s="92" t="s">
        <v>34</v>
      </c>
      <c r="G2389" s="92" t="s">
        <v>97</v>
      </c>
      <c r="H2389" s="92" t="s">
        <v>31</v>
      </c>
      <c r="I2389" s="89" t="s">
        <v>201</v>
      </c>
      <c r="L2389" s="98">
        <f>'Activity data'!H523*'Emission factors'!$B$36*'Emission factors'!$D$36/1000</f>
        <v>58.795557974460245</v>
      </c>
      <c r="M2389" s="98">
        <f>'Activity data'!I523*'Emission factors'!$B$36*'Emission factors'!$D$36/1000</f>
        <v>79.812539792622587</v>
      </c>
      <c r="N2389" s="98">
        <f>'Activity data'!J523*'Emission factors'!$B$36*'Emission factors'!$D$36/1000</f>
        <v>202.18570503749865</v>
      </c>
      <c r="O2389" s="98">
        <f>'Activity data'!K523*'Emission factors'!$B$36*'Emission factors'!$D$36/1000</f>
        <v>491.6394520947814</v>
      </c>
      <c r="P2389" s="98">
        <f>'Activity data'!L523*'Emission factors'!$B$36*'Emission factors'!$D$36/1000</f>
        <v>557.57287868632147</v>
      </c>
      <c r="Q2389" s="98">
        <f>'Activity data'!M523*'Emission factors'!$B$36*'Emission factors'!$D$36/1000</f>
        <v>403.95363483211935</v>
      </c>
      <c r="R2389" s="98">
        <f>'Activity data'!N523*'Emission factors'!$B$36*'Emission factors'!$D$36/1000</f>
        <v>198.4334537618503</v>
      </c>
      <c r="S2389" s="98">
        <f>'Activity data'!O523*'Emission factors'!$B$36*'Emission factors'!$D$36/1000</f>
        <v>134.39693510472085</v>
      </c>
      <c r="T2389" s="98">
        <f>'Activity data'!P523*'Emission factors'!$B$36*'Emission factors'!$D$36/1000</f>
        <v>148.9928365190967</v>
      </c>
      <c r="U2389" s="98">
        <f>'Activity data'!Q523*'Emission factors'!$B$36*'Emission factors'!$D$36/1000</f>
        <v>194.72456134391047</v>
      </c>
    </row>
    <row r="2390" spans="1:21" x14ac:dyDescent="0.25">
      <c r="A2390" s="92" t="s">
        <v>11</v>
      </c>
      <c r="B2390" s="92" t="s">
        <v>12</v>
      </c>
      <c r="C2390" s="92" t="s">
        <v>32</v>
      </c>
      <c r="D2390" s="92" t="s">
        <v>32</v>
      </c>
      <c r="E2390" s="92" t="s">
        <v>37</v>
      </c>
      <c r="F2390" s="92" t="s">
        <v>34</v>
      </c>
      <c r="G2390" s="92" t="s">
        <v>97</v>
      </c>
      <c r="H2390" s="92" t="s">
        <v>31</v>
      </c>
      <c r="I2390" s="89" t="s">
        <v>207</v>
      </c>
      <c r="L2390" s="98">
        <f>'Activity data'!H524*'Emission factors'!$B$36*'Emission factors'!$D$36/1000</f>
        <v>0.30386329824221625</v>
      </c>
      <c r="M2390" s="98">
        <f>'Activity data'!I524*'Emission factors'!$B$36*'Emission factors'!$D$36/1000</f>
        <v>6.5372760548352796E-2</v>
      </c>
      <c r="N2390" s="98">
        <f>'Activity data'!J524*'Emission factors'!$B$36*'Emission factors'!$D$36/1000</f>
        <v>2.1790920182784269E-2</v>
      </c>
      <c r="O2390" s="98">
        <f>'Activity data'!K524*'Emission factors'!$B$36*'Emission factors'!$D$36/1000</f>
        <v>0</v>
      </c>
      <c r="P2390" s="98">
        <f>'Activity data'!L524*'Emission factors'!$B$36*'Emission factors'!$D$36/1000</f>
        <v>0</v>
      </c>
      <c r="Q2390" s="98">
        <f>'Activity data'!M524*'Emission factors'!$B$36*'Emission factors'!$D$36/1000</f>
        <v>17.265848775977204</v>
      </c>
      <c r="R2390" s="98">
        <f>'Activity data'!N524*'Emission factors'!$B$36*'Emission factors'!$D$36/1000</f>
        <v>40.949973112839729</v>
      </c>
      <c r="S2390" s="98">
        <f>'Activity data'!O524*'Emission factors'!$B$36*'Emission factors'!$D$36/1000</f>
        <v>11.731563395837998</v>
      </c>
      <c r="T2390" s="98">
        <f>'Activity data'!P524*'Emission factors'!$B$36*'Emission factors'!$D$36/1000</f>
        <v>0</v>
      </c>
      <c r="U2390" s="98">
        <f>'Activity data'!Q524*'Emission factors'!$B$36*'Emission factors'!$D$36/1000</f>
        <v>0</v>
      </c>
    </row>
    <row r="2391" spans="1:21" x14ac:dyDescent="0.25">
      <c r="A2391" s="92" t="s">
        <v>11</v>
      </c>
      <c r="B2391" s="92" t="s">
        <v>12</v>
      </c>
      <c r="C2391" s="92" t="s">
        <v>32</v>
      </c>
      <c r="D2391" s="92" t="s">
        <v>32</v>
      </c>
      <c r="E2391" s="92" t="s">
        <v>37</v>
      </c>
      <c r="F2391" s="92" t="s">
        <v>34</v>
      </c>
      <c r="G2391" s="92" t="s">
        <v>97</v>
      </c>
      <c r="H2391" s="92" t="s">
        <v>31</v>
      </c>
      <c r="I2391" s="89" t="s">
        <v>218</v>
      </c>
      <c r="L2391" s="98">
        <f>'Activity data'!H525*'Emission factors'!$B$36*'Emission factors'!$D$36/1000</f>
        <v>106.87932135795594</v>
      </c>
      <c r="M2391" s="98">
        <f>'Activity data'!I525*'Emission factors'!$B$36*'Emission factors'!$D$36/1000</f>
        <v>28.157372854006937</v>
      </c>
      <c r="N2391" s="98">
        <f>'Activity data'!J525*'Emission factors'!$B$36*'Emission factors'!$D$36/1000</f>
        <v>2.541628630485286</v>
      </c>
      <c r="O2391" s="98">
        <f>'Activity data'!K525*'Emission factors'!$B$36*'Emission factors'!$D$36/1000</f>
        <v>2.1322223547733845</v>
      </c>
      <c r="P2391" s="98">
        <f>'Activity data'!L525*'Emission factors'!$B$36*'Emission factors'!$D$36/1000</f>
        <v>36.56191379470539</v>
      </c>
      <c r="Q2391" s="98">
        <f>'Activity data'!M525*'Emission factors'!$B$36*'Emission factors'!$D$36/1000</f>
        <v>36.652766910093995</v>
      </c>
      <c r="R2391" s="98">
        <f>'Activity data'!N525*'Emission factors'!$B$36*'Emission factors'!$D$36/1000</f>
        <v>21.097151775715886</v>
      </c>
      <c r="S2391" s="98">
        <f>'Activity data'!O525*'Emission factors'!$B$36*'Emission factors'!$D$36/1000</f>
        <v>11.990743108375188</v>
      </c>
      <c r="T2391" s="98">
        <f>'Activity data'!P525*'Emission factors'!$B$36*'Emission factors'!$D$36/1000</f>
        <v>7.1594499866730823</v>
      </c>
      <c r="U2391" s="98">
        <f>'Activity data'!Q525*'Emission factors'!$B$36*'Emission factors'!$D$36/1000</f>
        <v>4.2735812674327631</v>
      </c>
    </row>
    <row r="2392" spans="1:21" x14ac:dyDescent="0.25">
      <c r="A2392" s="92" t="s">
        <v>11</v>
      </c>
      <c r="B2392" s="92" t="s">
        <v>12</v>
      </c>
      <c r="C2392" s="92" t="s">
        <v>32</v>
      </c>
      <c r="D2392" s="92" t="s">
        <v>32</v>
      </c>
      <c r="E2392" s="92" t="s">
        <v>37</v>
      </c>
      <c r="F2392" s="92" t="s">
        <v>34</v>
      </c>
      <c r="G2392" s="92" t="s">
        <v>97</v>
      </c>
      <c r="H2392" s="92" t="s">
        <v>31</v>
      </c>
      <c r="I2392" s="89" t="s">
        <v>194</v>
      </c>
      <c r="L2392" s="98">
        <f>'Activity data'!H526*'Emission factors'!$B$36*'Emission factors'!$D$36/1000</f>
        <v>0</v>
      </c>
      <c r="M2392" s="98">
        <f>'Activity data'!I526*'Emission factors'!$B$36*'Emission factors'!$D$36/1000</f>
        <v>0</v>
      </c>
      <c r="N2392" s="98">
        <f>'Activity data'!J526*'Emission factors'!$B$36*'Emission factors'!$D$36/1000</f>
        <v>0</v>
      </c>
      <c r="O2392" s="98">
        <f>'Activity data'!K526*'Emission factors'!$B$36*'Emission factors'!$D$36/1000</f>
        <v>0</v>
      </c>
      <c r="P2392" s="98">
        <f>'Activity data'!L526*'Emission factors'!$B$36*'Emission factors'!$D$36/1000</f>
        <v>21.347259489515874</v>
      </c>
      <c r="Q2392" s="98">
        <f>'Activity data'!M526*'Emission factors'!$B$36*'Emission factors'!$D$36/1000</f>
        <v>23.964906242801757</v>
      </c>
      <c r="R2392" s="98">
        <f>'Activity data'!N526*'Emission factors'!$B$36*'Emission factors'!$D$36/1000</f>
        <v>17.959783273748602</v>
      </c>
      <c r="S2392" s="98">
        <f>'Activity data'!O526*'Emission factors'!$B$36*'Emission factors'!$D$36/1000</f>
        <v>14.916353064755393</v>
      </c>
      <c r="T2392" s="98">
        <f>'Activity data'!P526*'Emission factors'!$B$36*'Emission factors'!$D$36/1000</f>
        <v>13.994533701193408</v>
      </c>
      <c r="U2392" s="98">
        <f>'Activity data'!Q526*'Emission factors'!$B$36*'Emission factors'!$D$36/1000</f>
        <v>13.89406785544096</v>
      </c>
    </row>
    <row r="2393" spans="1:21" x14ac:dyDescent="0.25">
      <c r="A2393" s="92" t="s">
        <v>11</v>
      </c>
      <c r="B2393" s="92" t="s">
        <v>12</v>
      </c>
      <c r="C2393" s="92" t="s">
        <v>32</v>
      </c>
      <c r="D2393" s="92" t="s">
        <v>32</v>
      </c>
      <c r="E2393" s="92" t="s">
        <v>37</v>
      </c>
      <c r="F2393" s="92" t="s">
        <v>34</v>
      </c>
      <c r="G2393" s="92" t="s">
        <v>97</v>
      </c>
      <c r="H2393" s="92" t="s">
        <v>31</v>
      </c>
      <c r="I2393" s="89" t="s">
        <v>195</v>
      </c>
      <c r="L2393" s="98">
        <f>'Activity data'!H527*'Emission factors'!$B$36*'Emission factors'!$D$36/1000</f>
        <v>461.13281684802757</v>
      </c>
      <c r="M2393" s="98">
        <f>'Activity data'!I527*'Emission factors'!$B$36*'Emission factors'!$D$36/1000</f>
        <v>746.64091707924501</v>
      </c>
      <c r="N2393" s="98">
        <f>'Activity data'!J527*'Emission factors'!$B$36*'Emission factors'!$D$36/1000</f>
        <v>1000.3127275340648</v>
      </c>
      <c r="O2393" s="98">
        <f>'Activity data'!K527*'Emission factors'!$B$36*'Emission factors'!$D$36/1000</f>
        <v>1263.1137290447518</v>
      </c>
      <c r="P2393" s="98">
        <f>'Activity data'!L527*'Emission factors'!$B$36*'Emission factors'!$D$36/1000</f>
        <v>1247.805202655155</v>
      </c>
      <c r="Q2393" s="98">
        <f>'Activity data'!M527*'Emission factors'!$B$36*'Emission factors'!$D$36/1000</f>
        <v>947.10146489658348</v>
      </c>
      <c r="R2393" s="98">
        <f>'Activity data'!N527*'Emission factors'!$B$36*'Emission factors'!$D$36/1000</f>
        <v>572.06456836144082</v>
      </c>
      <c r="S2393" s="98">
        <f>'Activity data'!O527*'Emission factors'!$B$36*'Emission factors'!$D$36/1000</f>
        <v>432.4324270822753</v>
      </c>
      <c r="T2393" s="98">
        <f>'Activity data'!P527*'Emission factors'!$B$36*'Emission factors'!$D$36/1000</f>
        <v>383.4486991155274</v>
      </c>
      <c r="U2393" s="98">
        <f>'Activity data'!Q527*'Emission factors'!$B$36*'Emission factors'!$D$36/1000</f>
        <v>342.4882922446526</v>
      </c>
    </row>
    <row r="2394" spans="1:21" x14ac:dyDescent="0.25">
      <c r="A2394" s="92" t="s">
        <v>11</v>
      </c>
      <c r="B2394" s="92" t="s">
        <v>12</v>
      </c>
      <c r="C2394" s="92" t="s">
        <v>32</v>
      </c>
      <c r="D2394" s="92" t="s">
        <v>32</v>
      </c>
      <c r="E2394" s="92" t="s">
        <v>37</v>
      </c>
      <c r="F2394" s="92" t="s">
        <v>34</v>
      </c>
      <c r="G2394" s="92" t="s">
        <v>97</v>
      </c>
      <c r="H2394" s="92" t="s">
        <v>31</v>
      </c>
      <c r="I2394" s="89" t="s">
        <v>209</v>
      </c>
      <c r="L2394" s="98">
        <f>'Activity data'!H528*'Emission factors'!$B$36*'Emission factors'!$D$36/1000</f>
        <v>218.53159312593982</v>
      </c>
      <c r="M2394" s="98">
        <f>'Activity data'!I528*'Emission factors'!$B$36*'Emission factors'!$D$36/1000</f>
        <v>72.702861443364981</v>
      </c>
      <c r="N2394" s="98">
        <f>'Activity data'!J528*'Emission factors'!$B$36*'Emission factors'!$D$36/1000</f>
        <v>0</v>
      </c>
      <c r="O2394" s="98">
        <f>'Activity data'!K528*'Emission factors'!$B$36*'Emission factors'!$D$36/1000</f>
        <v>0</v>
      </c>
      <c r="P2394" s="98">
        <f>'Activity data'!L528*'Emission factors'!$B$36*'Emission factors'!$D$36/1000</f>
        <v>0</v>
      </c>
      <c r="Q2394" s="98">
        <f>'Activity data'!M528*'Emission factors'!$B$36*'Emission factors'!$D$36/1000</f>
        <v>11.245696402712923</v>
      </c>
      <c r="R2394" s="98">
        <f>'Activity data'!N528*'Emission factors'!$B$36*'Emission factors'!$D$36/1000</f>
        <v>26.838436463320978</v>
      </c>
      <c r="S2394" s="98">
        <f>'Activity data'!O528*'Emission factors'!$B$36*'Emission factors'!$D$36/1000</f>
        <v>7.6966236652500006</v>
      </c>
      <c r="T2394" s="98">
        <f>'Activity data'!P528*'Emission factors'!$B$36*'Emission factors'!$D$36/1000</f>
        <v>0</v>
      </c>
      <c r="U2394" s="98">
        <f>'Activity data'!Q528*'Emission factors'!$B$36*'Emission factors'!$D$36/1000</f>
        <v>0</v>
      </c>
    </row>
    <row r="2395" spans="1:21" x14ac:dyDescent="0.25">
      <c r="A2395" s="92" t="s">
        <v>11</v>
      </c>
      <c r="B2395" s="92" t="s">
        <v>12</v>
      </c>
      <c r="C2395" s="92" t="s">
        <v>32</v>
      </c>
      <c r="D2395" s="92" t="s">
        <v>32</v>
      </c>
      <c r="E2395" s="92" t="s">
        <v>37</v>
      </c>
      <c r="F2395" s="92" t="s">
        <v>34</v>
      </c>
      <c r="G2395" s="92" t="s">
        <v>97</v>
      </c>
      <c r="H2395" s="92" t="s">
        <v>31</v>
      </c>
      <c r="I2395" s="89" t="s">
        <v>208</v>
      </c>
      <c r="L2395" s="98">
        <f>'Activity data'!H529*'Emission factors'!$B$36*'Emission factors'!$D$36/1000</f>
        <v>24.726165912593874</v>
      </c>
      <c r="M2395" s="98">
        <f>'Activity data'!I529*'Emission factors'!$B$36*'Emission factors'!$D$36/1000</f>
        <v>6.1013517556449202</v>
      </c>
      <c r="N2395" s="98">
        <f>'Activity data'!J529*'Emission factors'!$B$36*'Emission factors'!$D$36/1000</f>
        <v>19.897669785851178</v>
      </c>
      <c r="O2395" s="98">
        <f>'Activity data'!K529*'Emission factors'!$B$36*'Emission factors'!$D$36/1000</f>
        <v>42.379713478217404</v>
      </c>
      <c r="P2395" s="98">
        <f>'Activity data'!L529*'Emission factors'!$B$36*'Emission factors'!$D$36/1000</f>
        <v>106.72919409548642</v>
      </c>
      <c r="Q2395" s="98">
        <f>'Activity data'!M529*'Emission factors'!$B$36*'Emission factors'!$D$36/1000</f>
        <v>121.38451107435563</v>
      </c>
      <c r="R2395" s="98">
        <f>'Activity data'!N529*'Emission factors'!$B$36*'Emission factors'!$D$36/1000</f>
        <v>116.38356464550849</v>
      </c>
      <c r="S2395" s="98">
        <f>'Activity data'!O529*'Emission factors'!$B$36*'Emission factors'!$D$36/1000</f>
        <v>117.19532078452714</v>
      </c>
      <c r="T2395" s="98">
        <f>'Activity data'!P529*'Emission factors'!$B$36*'Emission factors'!$D$36/1000</f>
        <v>123.10764272059241</v>
      </c>
      <c r="U2395" s="98">
        <f>'Activity data'!Q529*'Emission factors'!$B$36*'Emission factors'!$D$36/1000</f>
        <v>133.12864325755319</v>
      </c>
    </row>
    <row r="2396" spans="1:21" x14ac:dyDescent="0.25">
      <c r="A2396" s="92" t="s">
        <v>11</v>
      </c>
      <c r="B2396" s="92" t="s">
        <v>12</v>
      </c>
      <c r="C2396" s="92" t="s">
        <v>32</v>
      </c>
      <c r="D2396" s="92" t="s">
        <v>32</v>
      </c>
      <c r="E2396" s="92" t="s">
        <v>37</v>
      </c>
      <c r="F2396" s="92" t="s">
        <v>34</v>
      </c>
      <c r="G2396" s="92" t="s">
        <v>97</v>
      </c>
      <c r="H2396" s="92" t="s">
        <v>31</v>
      </c>
      <c r="I2396" s="89" t="s">
        <v>226</v>
      </c>
      <c r="L2396" s="98">
        <f>'Activity data'!H530*'Emission factors'!$B$36*'Emission factors'!$D$36/1000</f>
        <v>0</v>
      </c>
      <c r="M2396" s="98">
        <f>'Activity data'!I530*'Emission factors'!$B$36*'Emission factors'!$D$36/1000</f>
        <v>0</v>
      </c>
      <c r="N2396" s="98">
        <f>'Activity data'!J530*'Emission factors'!$B$36*'Emission factors'!$D$36/1000</f>
        <v>0</v>
      </c>
      <c r="O2396" s="98">
        <f>'Activity data'!K530*'Emission factors'!$B$36*'Emission factors'!$D$36/1000</f>
        <v>0</v>
      </c>
      <c r="P2396" s="98">
        <f>'Activity data'!L530*'Emission factors'!$B$36*'Emission factors'!$D$36/1000</f>
        <v>3.9961458408710127E-2</v>
      </c>
      <c r="Q2396" s="98">
        <f>'Activity data'!M530*'Emission factors'!$B$36*'Emission factors'!$D$36/1000</f>
        <v>3.475878511436107E-2</v>
      </c>
      <c r="R2396" s="98">
        <f>'Activity data'!N530*'Emission factors'!$B$36*'Emission factors'!$D$36/1000</f>
        <v>7.1460996593747852E-3</v>
      </c>
      <c r="S2396" s="98">
        <f>'Activity data'!O530*'Emission factors'!$B$36*'Emission factors'!$D$36/1000</f>
        <v>0</v>
      </c>
      <c r="T2396" s="98">
        <f>'Activity data'!P530*'Emission factors'!$B$36*'Emission factors'!$D$36/1000</f>
        <v>0</v>
      </c>
      <c r="U2396" s="98">
        <f>'Activity data'!Q530*'Emission factors'!$B$36*'Emission factors'!$D$36/1000</f>
        <v>0</v>
      </c>
    </row>
    <row r="2397" spans="1:21" x14ac:dyDescent="0.25">
      <c r="A2397" s="92" t="s">
        <v>11</v>
      </c>
      <c r="B2397" s="92" t="s">
        <v>12</v>
      </c>
      <c r="C2397" s="92" t="s">
        <v>32</v>
      </c>
      <c r="D2397" s="92" t="s">
        <v>32</v>
      </c>
      <c r="E2397" s="92" t="s">
        <v>37</v>
      </c>
      <c r="F2397" s="92" t="s">
        <v>34</v>
      </c>
      <c r="G2397" s="92" t="s">
        <v>97</v>
      </c>
      <c r="H2397" s="92" t="s">
        <v>31</v>
      </c>
      <c r="I2397" s="89" t="s">
        <v>196</v>
      </c>
      <c r="L2397" s="98">
        <f>'Activity data'!H531*'Emission factors'!$B$36*'Emission factors'!$D$36/1000</f>
        <v>151.35227738376008</v>
      </c>
      <c r="M2397" s="98">
        <f>'Activity data'!I531*'Emission factors'!$B$36*'Emission factors'!$D$36/1000</f>
        <v>270.03829289125969</v>
      </c>
      <c r="N2397" s="98">
        <f>'Activity data'!J531*'Emission factors'!$B$36*'Emission factors'!$D$36/1000</f>
        <v>278.95696529629703</v>
      </c>
      <c r="O2397" s="98">
        <f>'Activity data'!K531*'Emission factors'!$B$36*'Emission factors'!$D$36/1000</f>
        <v>242.84220621294318</v>
      </c>
      <c r="P2397" s="98">
        <f>'Activity data'!L531*'Emission factors'!$B$36*'Emission factors'!$D$36/1000</f>
        <v>118.97574754552321</v>
      </c>
      <c r="Q2397" s="98">
        <f>'Activity data'!M531*'Emission factors'!$B$36*'Emission factors'!$D$36/1000</f>
        <v>199.76669423367144</v>
      </c>
      <c r="R2397" s="98">
        <f>'Activity data'!N531*'Emission factors'!$B$36*'Emission factors'!$D$36/1000</f>
        <v>362.21015551899347</v>
      </c>
      <c r="S2397" s="98">
        <f>'Activity data'!O531*'Emission factors'!$B$36*'Emission factors'!$D$36/1000</f>
        <v>377.81279643679591</v>
      </c>
      <c r="T2397" s="98">
        <f>'Activity data'!P531*'Emission factors'!$B$36*'Emission factors'!$D$36/1000</f>
        <v>349.44398477709427</v>
      </c>
      <c r="U2397" s="98">
        <f>'Activity data'!Q531*'Emission factors'!$B$36*'Emission factors'!$D$36/1000</f>
        <v>327.28630721354352</v>
      </c>
    </row>
    <row r="2398" spans="1:21" x14ac:dyDescent="0.25">
      <c r="A2398" s="92" t="s">
        <v>11</v>
      </c>
      <c r="B2398" s="92" t="s">
        <v>12</v>
      </c>
      <c r="C2398" s="92" t="s">
        <v>32</v>
      </c>
      <c r="D2398" s="92" t="s">
        <v>32</v>
      </c>
      <c r="E2398" s="92" t="s">
        <v>37</v>
      </c>
      <c r="F2398" s="92" t="s">
        <v>34</v>
      </c>
      <c r="G2398" s="92" t="s">
        <v>97</v>
      </c>
      <c r="H2398" s="92" t="s">
        <v>31</v>
      </c>
      <c r="I2398" s="89" t="s">
        <v>197</v>
      </c>
      <c r="L2398" s="98">
        <f>'Activity data'!H532*'Emission factors'!$B$36*'Emission factors'!$D$36/1000</f>
        <v>1235.8179470118405</v>
      </c>
      <c r="M2398" s="98">
        <f>'Activity data'!I532*'Emission factors'!$B$36*'Emission factors'!$D$36/1000</f>
        <v>399.36307119698796</v>
      </c>
      <c r="N2398" s="98">
        <f>'Activity data'!J532*'Emission factors'!$B$36*'Emission factors'!$D$36/1000</f>
        <v>35.670343241722541</v>
      </c>
      <c r="O2398" s="98">
        <f>'Activity data'!K532*'Emission factors'!$B$36*'Emission factors'!$D$36/1000</f>
        <v>39.718080721882494</v>
      </c>
      <c r="P2398" s="98">
        <f>'Activity data'!L532*'Emission factors'!$B$36*'Emission factors'!$D$36/1000</f>
        <v>125.39735193356071</v>
      </c>
      <c r="Q2398" s="98">
        <f>'Activity data'!M532*'Emission factors'!$B$36*'Emission factors'!$D$36/1000</f>
        <v>122.89116813025493</v>
      </c>
      <c r="R2398" s="98">
        <f>'Activity data'!N532*'Emission factors'!$B$36*'Emission factors'!$D$36/1000</f>
        <v>80.397531398968852</v>
      </c>
      <c r="S2398" s="98">
        <f>'Activity data'!O532*'Emission factors'!$B$36*'Emission factors'!$D$36/1000</f>
        <v>80.549804037826675</v>
      </c>
      <c r="T2398" s="98">
        <f>'Activity data'!P532*'Emission factors'!$B$36*'Emission factors'!$D$36/1000</f>
        <v>97.306531579834655</v>
      </c>
      <c r="U2398" s="98">
        <f>'Activity data'!Q532*'Emission factors'!$B$36*'Emission factors'!$D$36/1000</f>
        <v>117.48479672235456</v>
      </c>
    </row>
    <row r="2399" spans="1:21" x14ac:dyDescent="0.25">
      <c r="A2399" s="92" t="s">
        <v>11</v>
      </c>
      <c r="B2399" s="92" t="s">
        <v>12</v>
      </c>
      <c r="C2399" s="92" t="s">
        <v>32</v>
      </c>
      <c r="D2399" s="92" t="s">
        <v>32</v>
      </c>
      <c r="E2399" s="92" t="s">
        <v>37</v>
      </c>
      <c r="F2399" s="92" t="s">
        <v>34</v>
      </c>
      <c r="G2399" s="92" t="s">
        <v>97</v>
      </c>
      <c r="H2399" s="92" t="s">
        <v>31</v>
      </c>
      <c r="I2399" s="89" t="s">
        <v>229</v>
      </c>
      <c r="L2399" s="98">
        <f>'Activity data'!H533*'Emission factors'!$B$36*'Emission factors'!$D$36/1000</f>
        <v>58.526719103317006</v>
      </c>
      <c r="M2399" s="98">
        <f>'Activity data'!I533*'Emission factors'!$B$36*'Emission factors'!$D$36/1000</f>
        <v>22.879964903632082</v>
      </c>
      <c r="N2399" s="98">
        <f>'Activity data'!J533*'Emission factors'!$B$36*'Emission factors'!$D$36/1000</f>
        <v>10.071408022950044</v>
      </c>
      <c r="O2399" s="98">
        <f>'Activity data'!K533*'Emission factors'!$B$36*'Emission factors'!$D$36/1000</f>
        <v>7.3668945284410565</v>
      </c>
      <c r="P2399" s="98">
        <f>'Activity data'!L533*'Emission factors'!$B$36*'Emission factors'!$D$36/1000</f>
        <v>13.44566849545577</v>
      </c>
      <c r="Q2399" s="98">
        <f>'Activity data'!M533*'Emission factors'!$B$36*'Emission factors'!$D$36/1000</f>
        <v>19.021101577268421</v>
      </c>
      <c r="R2399" s="98">
        <f>'Activity data'!N533*'Emission factors'!$B$36*'Emission factors'!$D$36/1000</f>
        <v>23.551272696792676</v>
      </c>
      <c r="S2399" s="98">
        <f>'Activity data'!O533*'Emission factors'!$B$36*'Emission factors'!$D$36/1000</f>
        <v>29.84520736090397</v>
      </c>
      <c r="T2399" s="98">
        <f>'Activity data'!P533*'Emission factors'!$B$36*'Emission factors'!$D$36/1000</f>
        <v>38.840274166134336</v>
      </c>
      <c r="U2399" s="98">
        <f>'Activity data'!Q533*'Emission factors'!$B$36*'Emission factors'!$D$36/1000</f>
        <v>51.977013214259863</v>
      </c>
    </row>
    <row r="2400" spans="1:21" x14ac:dyDescent="0.25">
      <c r="A2400" s="92" t="s">
        <v>11</v>
      </c>
      <c r="B2400" s="92" t="s">
        <v>12</v>
      </c>
      <c r="C2400" s="92" t="s">
        <v>32</v>
      </c>
      <c r="D2400" s="92" t="s">
        <v>32</v>
      </c>
      <c r="E2400" s="92" t="s">
        <v>37</v>
      </c>
      <c r="F2400" s="92" t="s">
        <v>34</v>
      </c>
      <c r="G2400" s="92" t="s">
        <v>97</v>
      </c>
      <c r="H2400" s="92" t="s">
        <v>31</v>
      </c>
      <c r="I2400" s="89" t="s">
        <v>198</v>
      </c>
      <c r="L2400" s="98">
        <f>'Activity data'!H534*'Emission factors'!$B$36*'Emission factors'!$D$36/1000</f>
        <v>0</v>
      </c>
      <c r="M2400" s="98">
        <f>'Activity data'!I534*'Emission factors'!$B$36*'Emission factors'!$D$36/1000</f>
        <v>0</v>
      </c>
      <c r="N2400" s="98">
        <f>'Activity data'!J534*'Emission factors'!$B$36*'Emission factors'!$D$36/1000</f>
        <v>0</v>
      </c>
      <c r="O2400" s="98">
        <f>'Activity data'!K534*'Emission factors'!$B$36*'Emission factors'!$D$36/1000</f>
        <v>0</v>
      </c>
      <c r="P2400" s="98">
        <f>'Activity data'!L534*'Emission factors'!$B$36*'Emission factors'!$D$36/1000</f>
        <v>20.237722539701451</v>
      </c>
      <c r="Q2400" s="98">
        <f>'Activity data'!M534*'Emission factors'!$B$36*'Emission factors'!$D$36/1000</f>
        <v>37.175808348114607</v>
      </c>
      <c r="R2400" s="98">
        <f>'Activity data'!N534*'Emission factors'!$B$36*'Emission factors'!$D$36/1000</f>
        <v>50.973709424677601</v>
      </c>
      <c r="S2400" s="98">
        <f>'Activity data'!O534*'Emission factors'!$B$36*'Emission factors'!$D$36/1000</f>
        <v>54.816029427687184</v>
      </c>
      <c r="T2400" s="98">
        <f>'Activity data'!P534*'Emission factors'!$B$36*'Emission factors'!$D$36/1000</f>
        <v>55.29929591579014</v>
      </c>
      <c r="U2400" s="98">
        <f>'Activity data'!Q534*'Emission factors'!$B$36*'Emission factors'!$D$36/1000</f>
        <v>55.766474873474841</v>
      </c>
    </row>
    <row r="2401" spans="1:21" x14ac:dyDescent="0.25">
      <c r="A2401" s="92" t="s">
        <v>11</v>
      </c>
      <c r="B2401" s="92" t="s">
        <v>12</v>
      </c>
      <c r="C2401" s="92" t="s">
        <v>32</v>
      </c>
      <c r="D2401" s="92" t="s">
        <v>32</v>
      </c>
      <c r="E2401" s="92" t="s">
        <v>37</v>
      </c>
      <c r="F2401" s="92" t="s">
        <v>34</v>
      </c>
      <c r="G2401" s="92" t="s">
        <v>97</v>
      </c>
      <c r="H2401" s="92" t="s">
        <v>31</v>
      </c>
      <c r="I2401" s="89" t="s">
        <v>231</v>
      </c>
      <c r="L2401" s="98">
        <f>'Activity data'!H535*'Emission factors'!$B$36*'Emission factors'!$D$36/1000</f>
        <v>31.252251962945465</v>
      </c>
      <c r="M2401" s="98">
        <f>'Activity data'!I535*'Emission factors'!$B$36*'Emission factors'!$D$36/1000</f>
        <v>6.2252699928230477</v>
      </c>
      <c r="N2401" s="98">
        <f>'Activity data'!J535*'Emission factors'!$B$36*'Emission factors'!$D$36/1000</f>
        <v>0</v>
      </c>
      <c r="O2401" s="98">
        <f>'Activity data'!K535*'Emission factors'!$B$36*'Emission factors'!$D$36/1000</f>
        <v>0</v>
      </c>
      <c r="P2401" s="98">
        <f>'Activity data'!L535*'Emission factors'!$B$36*'Emission factors'!$D$36/1000</f>
        <v>4.6241692382910795</v>
      </c>
      <c r="Q2401" s="98">
        <f>'Activity data'!M535*'Emission factors'!$B$36*'Emission factors'!$D$36/1000</f>
        <v>4.4893269357561056</v>
      </c>
      <c r="R2401" s="98">
        <f>'Activity data'!N535*'Emission factors'!$B$36*'Emission factors'!$D$36/1000</f>
        <v>2.1915005652563599</v>
      </c>
      <c r="S2401" s="98">
        <f>'Activity data'!O535*'Emission factors'!$B$36*'Emission factors'!$D$36/1000</f>
        <v>1.6484420808044622</v>
      </c>
      <c r="T2401" s="98">
        <f>'Activity data'!P535*'Emission factors'!$B$36*'Emission factors'!$D$36/1000</f>
        <v>1.6970797690466861</v>
      </c>
      <c r="U2401" s="98">
        <f>'Activity data'!Q535*'Emission factors'!$B$36*'Emission factors'!$D$36/1000</f>
        <v>1.7457190794342934</v>
      </c>
    </row>
    <row r="2402" spans="1:21" x14ac:dyDescent="0.25">
      <c r="A2402" s="92" t="s">
        <v>11</v>
      </c>
      <c r="B2402" s="92" t="s">
        <v>12</v>
      </c>
      <c r="C2402" s="92" t="s">
        <v>32</v>
      </c>
      <c r="D2402" s="92" t="s">
        <v>32</v>
      </c>
      <c r="E2402" s="92" t="s">
        <v>37</v>
      </c>
      <c r="F2402" s="92" t="s">
        <v>34</v>
      </c>
      <c r="G2402" s="92" t="s">
        <v>97</v>
      </c>
      <c r="H2402" s="92" t="s">
        <v>31</v>
      </c>
      <c r="I2402" s="89" t="s">
        <v>230</v>
      </c>
      <c r="L2402" s="98">
        <f>'Activity data'!H536*'Emission factors'!$B$36*'Emission factors'!$D$36/1000</f>
        <v>0</v>
      </c>
      <c r="M2402" s="98">
        <f>'Activity data'!I536*'Emission factors'!$B$36*'Emission factors'!$D$36/1000</f>
        <v>0.88446527580741974</v>
      </c>
      <c r="N2402" s="98">
        <f>'Activity data'!J536*'Emission factors'!$B$36*'Emission factors'!$D$36/1000</f>
        <v>0.29482175860247323</v>
      </c>
      <c r="O2402" s="98">
        <f>'Activity data'!K536*'Emission factors'!$B$36*'Emission factors'!$D$36/1000</f>
        <v>0</v>
      </c>
      <c r="P2402" s="98">
        <f>'Activity data'!L536*'Emission factors'!$B$36*'Emission factors'!$D$36/1000</f>
        <v>0</v>
      </c>
      <c r="Q2402" s="98">
        <f>'Activity data'!M536*'Emission factors'!$B$36*'Emission factors'!$D$36/1000</f>
        <v>0</v>
      </c>
      <c r="R2402" s="98">
        <f>'Activity data'!N536*'Emission factors'!$B$36*'Emission factors'!$D$36/1000</f>
        <v>0</v>
      </c>
      <c r="S2402" s="98">
        <f>'Activity data'!O536*'Emission factors'!$B$36*'Emission factors'!$D$36/1000</f>
        <v>0</v>
      </c>
      <c r="T2402" s="98">
        <f>'Activity data'!P536*'Emission factors'!$B$36*'Emission factors'!$D$36/1000</f>
        <v>0</v>
      </c>
      <c r="U2402" s="98">
        <f>'Activity data'!Q536*'Emission factors'!$B$36*'Emission factors'!$D$36/1000</f>
        <v>0</v>
      </c>
    </row>
    <row r="2403" spans="1:21" x14ac:dyDescent="0.25">
      <c r="A2403" s="92" t="s">
        <v>11</v>
      </c>
      <c r="B2403" s="92" t="s">
        <v>12</v>
      </c>
      <c r="C2403" s="92" t="s">
        <v>32</v>
      </c>
      <c r="D2403" s="92" t="s">
        <v>32</v>
      </c>
      <c r="E2403" s="92" t="s">
        <v>37</v>
      </c>
      <c r="F2403" s="92" t="s">
        <v>34</v>
      </c>
      <c r="G2403" s="92" t="s">
        <v>97</v>
      </c>
      <c r="H2403" s="92" t="s">
        <v>31</v>
      </c>
      <c r="I2403" s="89" t="s">
        <v>303</v>
      </c>
      <c r="L2403" s="98">
        <f>'Activity data'!H537*'Emission factors'!$B$36*'Emission factors'!$D$36/1000</f>
        <v>190.25451266630077</v>
      </c>
      <c r="M2403" s="98">
        <f>'Activity data'!I537*'Emission factors'!$B$36*'Emission factors'!$D$36/1000</f>
        <v>242.342689285066</v>
      </c>
      <c r="N2403" s="98">
        <f>'Activity data'!J537*'Emission factors'!$B$36*'Emission factors'!$D$36/1000</f>
        <v>307.55901972287774</v>
      </c>
      <c r="O2403" s="98">
        <f>'Activity data'!K537*'Emission factors'!$B$36*'Emission factors'!$D$36/1000</f>
        <v>370.04737079698322</v>
      </c>
      <c r="P2403" s="98">
        <f>'Activity data'!L537*'Emission factors'!$B$36*'Emission factors'!$D$36/1000</f>
        <v>438.3328724431276</v>
      </c>
      <c r="Q2403" s="98">
        <f>'Activity data'!M537*'Emission factors'!$B$36*'Emission factors'!$D$36/1000</f>
        <v>378.63173219192214</v>
      </c>
      <c r="R2403" s="98">
        <f>'Activity data'!N537*'Emission factors'!$B$36*'Emission factors'!$D$36/1000</f>
        <v>275.01753094324988</v>
      </c>
      <c r="S2403" s="98">
        <f>'Activity data'!O537*'Emission factors'!$B$36*'Emission factors'!$D$36/1000</f>
        <v>303.17063965694655</v>
      </c>
      <c r="T2403" s="98">
        <f>'Activity data'!P537*'Emission factors'!$B$36*'Emission factors'!$D$36/1000</f>
        <v>434.43739261963083</v>
      </c>
      <c r="U2403" s="98">
        <f>'Activity data'!Q537*'Emission factors'!$B$36*'Emission factors'!$D$36/1000</f>
        <v>658.48039356803326</v>
      </c>
    </row>
    <row r="2404" spans="1:21" x14ac:dyDescent="0.25">
      <c r="A2404" s="92" t="s">
        <v>11</v>
      </c>
      <c r="B2404" s="92" t="s">
        <v>12</v>
      </c>
      <c r="C2404" s="92" t="s">
        <v>32</v>
      </c>
      <c r="D2404" s="92" t="s">
        <v>32</v>
      </c>
      <c r="E2404" s="92" t="s">
        <v>37</v>
      </c>
      <c r="F2404" s="92" t="s">
        <v>34</v>
      </c>
      <c r="G2404" s="92" t="s">
        <v>97</v>
      </c>
      <c r="H2404" s="92" t="s">
        <v>31</v>
      </c>
      <c r="I2404" s="89" t="s">
        <v>225</v>
      </c>
      <c r="L2404" s="98">
        <f>'Activity data'!H538*'Emission factors'!$B$36*'Emission factors'!$D$36/1000</f>
        <v>0</v>
      </c>
      <c r="M2404" s="98">
        <f>'Activity data'!I538*'Emission factors'!$B$36*'Emission factors'!$D$36/1000</f>
        <v>0</v>
      </c>
      <c r="N2404" s="98">
        <f>'Activity data'!J538*'Emission factors'!$B$36*'Emission factors'!$D$36/1000</f>
        <v>0</v>
      </c>
      <c r="O2404" s="98">
        <f>'Activity data'!K538*'Emission factors'!$B$36*'Emission factors'!$D$36/1000</f>
        <v>0</v>
      </c>
      <c r="P2404" s="98">
        <f>'Activity data'!L538*'Emission factors'!$B$36*'Emission factors'!$D$36/1000</f>
        <v>0.27851670146067725</v>
      </c>
      <c r="Q2404" s="98">
        <f>'Activity data'!M538*'Emission factors'!$B$36*'Emission factors'!$D$36/1000</f>
        <v>0.23329958363289133</v>
      </c>
      <c r="R2404" s="98">
        <f>'Activity data'!N538*'Emission factors'!$B$36*'Emission factors'!$D$36/1000</f>
        <v>4.6820227715332965E-2</v>
      </c>
      <c r="S2404" s="98">
        <f>'Activity data'!O538*'Emission factors'!$B$36*'Emission factors'!$D$36/1000</f>
        <v>0</v>
      </c>
      <c r="T2404" s="98">
        <f>'Activity data'!P538*'Emission factors'!$B$36*'Emission factors'!$D$36/1000</f>
        <v>0</v>
      </c>
      <c r="U2404" s="98">
        <f>'Activity data'!Q538*'Emission factors'!$B$36*'Emission factors'!$D$36/1000</f>
        <v>0</v>
      </c>
    </row>
    <row r="2405" spans="1:21" x14ac:dyDescent="0.25">
      <c r="A2405" s="92" t="s">
        <v>11</v>
      </c>
      <c r="B2405" s="92" t="s">
        <v>12</v>
      </c>
      <c r="C2405" s="92" t="s">
        <v>32</v>
      </c>
      <c r="D2405" s="92" t="s">
        <v>32</v>
      </c>
      <c r="E2405" s="92" t="s">
        <v>37</v>
      </c>
      <c r="F2405" s="92" t="s">
        <v>34</v>
      </c>
      <c r="G2405" s="92" t="s">
        <v>97</v>
      </c>
      <c r="H2405" s="92" t="s">
        <v>31</v>
      </c>
      <c r="I2405" s="89" t="s">
        <v>205</v>
      </c>
      <c r="L2405" s="98">
        <f>'Activity data'!H539*'Emission factors'!$B$36*'Emission factors'!$D$36/1000</f>
        <v>12.964434927003618</v>
      </c>
      <c r="M2405" s="98">
        <f>'Activity data'!I539*'Emission factors'!$B$36*'Emission factors'!$D$36/1000</f>
        <v>28.3248802336838</v>
      </c>
      <c r="N2405" s="98">
        <f>'Activity data'!J539*'Emission factors'!$B$36*'Emission factors'!$D$36/1000</f>
        <v>20.253681541986623</v>
      </c>
      <c r="O2405" s="98">
        <f>'Activity data'!K539*'Emission factors'!$B$36*'Emission factors'!$D$36/1000</f>
        <v>18.067247440645314</v>
      </c>
      <c r="P2405" s="98">
        <f>'Activity data'!L539*'Emission factors'!$B$36*'Emission factors'!$D$36/1000</f>
        <v>24.706017319022504</v>
      </c>
      <c r="Q2405" s="98">
        <f>'Activity data'!M539*'Emission factors'!$B$36*'Emission factors'!$D$36/1000</f>
        <v>19.091943054663339</v>
      </c>
      <c r="R2405" s="98">
        <f>'Activity data'!N539*'Emission factors'!$B$36*'Emission factors'!$D$36/1000</f>
        <v>8.8855886739916468</v>
      </c>
      <c r="S2405" s="98">
        <f>'Activity data'!O539*'Emission factors'!$B$36*'Emission factors'!$D$36/1000</f>
        <v>1.5823596756240002</v>
      </c>
      <c r="T2405" s="98">
        <f>'Activity data'!P539*'Emission factors'!$B$36*'Emission factors'!$D$36/1000</f>
        <v>0</v>
      </c>
      <c r="U2405" s="98">
        <f>'Activity data'!Q539*'Emission factors'!$B$36*'Emission factors'!$D$36/1000</f>
        <v>0</v>
      </c>
    </row>
    <row r="2406" spans="1:21" x14ac:dyDescent="0.25">
      <c r="A2406" s="92" t="s">
        <v>11</v>
      </c>
      <c r="B2406" s="92" t="s">
        <v>12</v>
      </c>
      <c r="C2406" s="92" t="s">
        <v>32</v>
      </c>
      <c r="D2406" s="92" t="s">
        <v>32</v>
      </c>
      <c r="E2406" s="92" t="s">
        <v>37</v>
      </c>
      <c r="F2406" s="92" t="s">
        <v>34</v>
      </c>
      <c r="G2406" s="92" t="s">
        <v>97</v>
      </c>
      <c r="H2406" s="92" t="s">
        <v>31</v>
      </c>
      <c r="I2406" s="89" t="s">
        <v>204</v>
      </c>
      <c r="L2406" s="98">
        <f>'Activity data'!H540*'Emission factors'!$B$36*'Emission factors'!$D$36/1000</f>
        <v>21.797922440385467</v>
      </c>
      <c r="M2406" s="98">
        <f>'Activity data'!I540*'Emission factors'!$B$36*'Emission factors'!$D$36/1000</f>
        <v>28.463396877916733</v>
      </c>
      <c r="N2406" s="98">
        <f>'Activity data'!J540*'Emission factors'!$B$36*'Emission factors'!$D$36/1000</f>
        <v>44.483420761985208</v>
      </c>
      <c r="O2406" s="98">
        <f>'Activity data'!K540*'Emission factors'!$B$36*'Emission factors'!$D$36/1000</f>
        <v>89.628272507193884</v>
      </c>
      <c r="P2406" s="98">
        <f>'Activity data'!L540*'Emission factors'!$B$36*'Emission factors'!$D$36/1000</f>
        <v>273.21562365403418</v>
      </c>
      <c r="Q2406" s="98">
        <f>'Activity data'!M540*'Emission factors'!$B$36*'Emission factors'!$D$36/1000</f>
        <v>261.61714510700239</v>
      </c>
      <c r="R2406" s="98">
        <f>'Activity data'!N540*'Emission factors'!$B$36*'Emission factors'!$D$36/1000</f>
        <v>169.33851543937092</v>
      </c>
      <c r="S2406" s="98">
        <f>'Activity data'!O540*'Emission factors'!$B$36*'Emission factors'!$D$36/1000</f>
        <v>119.79601660178596</v>
      </c>
      <c r="T2406" s="98">
        <f>'Activity data'!P540*'Emission factors'!$B$36*'Emission factors'!$D$36/1000</f>
        <v>99.674731536720088</v>
      </c>
      <c r="U2406" s="98">
        <f>'Activity data'!Q540*'Emission factors'!$B$36*'Emission factors'!$D$36/1000</f>
        <v>92.01449153586249</v>
      </c>
    </row>
    <row r="2407" spans="1:21" x14ac:dyDescent="0.25">
      <c r="A2407" s="92" t="s">
        <v>11</v>
      </c>
      <c r="B2407" s="92" t="s">
        <v>12</v>
      </c>
      <c r="C2407" s="92" t="s">
        <v>32</v>
      </c>
      <c r="D2407" s="92" t="s">
        <v>32</v>
      </c>
      <c r="E2407" s="92" t="s">
        <v>37</v>
      </c>
      <c r="F2407" s="92" t="s">
        <v>34</v>
      </c>
      <c r="G2407" s="92" t="s">
        <v>97</v>
      </c>
      <c r="H2407" s="92" t="s">
        <v>31</v>
      </c>
      <c r="I2407" s="89" t="s">
        <v>228</v>
      </c>
      <c r="L2407" s="98">
        <f>'Activity data'!H541*'Emission factors'!$B$36*'Emission factors'!$D$36/1000</f>
        <v>0</v>
      </c>
      <c r="M2407" s="98">
        <f>'Activity data'!I541*'Emission factors'!$B$36*'Emission factors'!$D$36/1000</f>
        <v>0</v>
      </c>
      <c r="N2407" s="98">
        <f>'Activity data'!J541*'Emission factors'!$B$36*'Emission factors'!$D$36/1000</f>
        <v>0</v>
      </c>
      <c r="O2407" s="98">
        <f>'Activity data'!K541*'Emission factors'!$B$36*'Emission factors'!$D$36/1000</f>
        <v>0</v>
      </c>
      <c r="P2407" s="98">
        <f>'Activity data'!L541*'Emission factors'!$B$36*'Emission factors'!$D$36/1000</f>
        <v>0</v>
      </c>
      <c r="Q2407" s="98">
        <f>'Activity data'!M541*'Emission factors'!$B$36*'Emission factors'!$D$36/1000</f>
        <v>0.30128974830973537</v>
      </c>
      <c r="R2407" s="98">
        <f>'Activity data'!N541*'Emission factors'!$B$36*'Emission factors'!$D$36/1000</f>
        <v>0.69578861874324527</v>
      </c>
      <c r="S2407" s="98">
        <f>'Activity data'!O541*'Emission factors'!$B$36*'Emission factors'!$D$36/1000</f>
        <v>0.19845290088</v>
      </c>
      <c r="T2407" s="98">
        <f>'Activity data'!P541*'Emission factors'!$B$36*'Emission factors'!$D$36/1000</f>
        <v>0</v>
      </c>
      <c r="U2407" s="98">
        <f>'Activity data'!Q541*'Emission factors'!$B$36*'Emission factors'!$D$36/1000</f>
        <v>0</v>
      </c>
    </row>
    <row r="2408" spans="1:21" x14ac:dyDescent="0.25">
      <c r="A2408" s="92" t="s">
        <v>11</v>
      </c>
      <c r="B2408" s="92" t="s">
        <v>12</v>
      </c>
      <c r="C2408" s="92" t="s">
        <v>32</v>
      </c>
      <c r="D2408" s="92" t="s">
        <v>32</v>
      </c>
      <c r="E2408" s="92" t="s">
        <v>37</v>
      </c>
      <c r="F2408" s="92" t="s">
        <v>34</v>
      </c>
      <c r="G2408" s="92" t="s">
        <v>97</v>
      </c>
      <c r="H2408" s="92" t="s">
        <v>31</v>
      </c>
      <c r="I2408" s="89" t="s">
        <v>202</v>
      </c>
      <c r="L2408" s="98">
        <f>'Activity data'!H542*'Emission factors'!$B$36*'Emission factors'!$D$36/1000</f>
        <v>1.2817114963319485</v>
      </c>
      <c r="M2408" s="98">
        <f>'Activity data'!I542*'Emission factors'!$B$36*'Emission factors'!$D$36/1000</f>
        <v>0.80001670617980536</v>
      </c>
      <c r="N2408" s="98">
        <f>'Activity data'!J542*'Emission factors'!$B$36*'Emission factors'!$D$36/1000</f>
        <v>0.2666722353932684</v>
      </c>
      <c r="O2408" s="98">
        <f>'Activity data'!K542*'Emission factors'!$B$36*'Emission factors'!$D$36/1000</f>
        <v>0</v>
      </c>
      <c r="P2408" s="98">
        <f>'Activity data'!L542*'Emission factors'!$B$36*'Emission factors'!$D$36/1000</f>
        <v>17.645633820576954</v>
      </c>
      <c r="Q2408" s="98">
        <f>'Activity data'!M542*'Emission factors'!$B$36*'Emission factors'!$D$36/1000</f>
        <v>19.445997007624761</v>
      </c>
      <c r="R2408" s="98">
        <f>'Activity data'!N542*'Emission factors'!$B$36*'Emission factors'!$D$36/1000</f>
        <v>13.794493049453482</v>
      </c>
      <c r="S2408" s="98">
        <f>'Activity data'!O542*'Emission factors'!$B$36*'Emission factors'!$D$36/1000</f>
        <v>10.114215619331405</v>
      </c>
      <c r="T2408" s="98">
        <f>'Activity data'!P542*'Emission factors'!$B$36*'Emission factors'!$D$36/1000</f>
        <v>7.8548887233336231</v>
      </c>
      <c r="U2408" s="98">
        <f>'Activity data'!Q542*'Emission factors'!$B$36*'Emission factors'!$D$36/1000</f>
        <v>6.3389560097986664</v>
      </c>
    </row>
    <row r="2409" spans="1:21" x14ac:dyDescent="0.25">
      <c r="A2409" s="92" t="s">
        <v>11</v>
      </c>
      <c r="B2409" s="92" t="s">
        <v>12</v>
      </c>
      <c r="C2409" s="92" t="s">
        <v>32</v>
      </c>
      <c r="D2409" s="92" t="s">
        <v>32</v>
      </c>
      <c r="E2409" s="92" t="s">
        <v>37</v>
      </c>
      <c r="F2409" s="92" t="s">
        <v>34</v>
      </c>
      <c r="G2409" s="92" t="s">
        <v>97</v>
      </c>
      <c r="H2409" s="92" t="s">
        <v>31</v>
      </c>
      <c r="I2409" s="89" t="s">
        <v>190</v>
      </c>
      <c r="L2409" s="98">
        <f>'Activity data'!H543*'Emission factors'!$B$36*'Emission factors'!$D$36/1000</f>
        <v>0</v>
      </c>
      <c r="M2409" s="98">
        <f>'Activity data'!I543*'Emission factors'!$B$36*'Emission factors'!$D$36/1000</f>
        <v>0</v>
      </c>
      <c r="N2409" s="98">
        <f>'Activity data'!J543*'Emission factors'!$B$36*'Emission factors'!$D$36/1000</f>
        <v>0</v>
      </c>
      <c r="O2409" s="98">
        <f>'Activity data'!K543*'Emission factors'!$B$36*'Emission factors'!$D$36/1000</f>
        <v>0</v>
      </c>
      <c r="P2409" s="98">
        <f>'Activity data'!L543*'Emission factors'!$B$36*'Emission factors'!$D$36/1000</f>
        <v>0</v>
      </c>
      <c r="Q2409" s="98">
        <f>'Activity data'!M543*'Emission factors'!$B$36*'Emission factors'!$D$36/1000</f>
        <v>0</v>
      </c>
      <c r="R2409" s="98">
        <f>'Activity data'!N543*'Emission factors'!$B$36*'Emission factors'!$D$36/1000</f>
        <v>0</v>
      </c>
      <c r="S2409" s="98">
        <f>'Activity data'!O543*'Emission factors'!$B$36*'Emission factors'!$D$36/1000</f>
        <v>0</v>
      </c>
      <c r="T2409" s="98">
        <f>'Activity data'!P543*'Emission factors'!$B$36*'Emission factors'!$D$36/1000</f>
        <v>0</v>
      </c>
      <c r="U2409" s="98">
        <f>'Activity data'!Q543*'Emission factors'!$B$36*'Emission factors'!$D$36/1000</f>
        <v>0</v>
      </c>
    </row>
    <row r="2410" spans="1:21" x14ac:dyDescent="0.25">
      <c r="A2410" s="92" t="s">
        <v>11</v>
      </c>
      <c r="B2410" s="92" t="s">
        <v>12</v>
      </c>
      <c r="C2410" s="92" t="s">
        <v>32</v>
      </c>
      <c r="D2410" s="92" t="s">
        <v>32</v>
      </c>
      <c r="E2410" s="92" t="s">
        <v>37</v>
      </c>
      <c r="F2410" s="92" t="s">
        <v>34</v>
      </c>
      <c r="G2410" s="92" t="s">
        <v>97</v>
      </c>
      <c r="H2410" s="92" t="s">
        <v>31</v>
      </c>
      <c r="I2410" s="89" t="s">
        <v>210</v>
      </c>
      <c r="L2410" s="98">
        <f>'Activity data'!H544*'Emission factors'!$B$36*'Emission factors'!$D$36/1000</f>
        <v>8.1076002331983048</v>
      </c>
      <c r="M2410" s="98">
        <f>'Activity data'!I544*'Emission factors'!$B$36*'Emission factors'!$D$36/1000</f>
        <v>1.9259436533996759</v>
      </c>
      <c r="N2410" s="98">
        <f>'Activity data'!J544*'Emission factors'!$B$36*'Emission factors'!$D$36/1000</f>
        <v>0</v>
      </c>
      <c r="O2410" s="98">
        <f>'Activity data'!K544*'Emission factors'!$B$36*'Emission factors'!$D$36/1000</f>
        <v>0</v>
      </c>
      <c r="P2410" s="98">
        <f>'Activity data'!L544*'Emission factors'!$B$36*'Emission factors'!$D$36/1000</f>
        <v>48.558240473039497</v>
      </c>
      <c r="Q2410" s="98">
        <f>'Activity data'!M544*'Emission factors'!$B$36*'Emission factors'!$D$36/1000</f>
        <v>47.278732902324833</v>
      </c>
      <c r="R2410" s="98">
        <f>'Activity data'!N544*'Emission factors'!$B$36*'Emission factors'!$D$36/1000</f>
        <v>23.810775190084328</v>
      </c>
      <c r="S2410" s="98">
        <f>'Activity data'!O544*'Emission factors'!$B$36*'Emission factors'!$D$36/1000</f>
        <v>11.742592348505966</v>
      </c>
      <c r="T2410" s="98">
        <f>'Activity data'!P544*'Emission factors'!$B$36*'Emission factors'!$D$36/1000</f>
        <v>6.3345628248235339</v>
      </c>
      <c r="U2410" s="98">
        <f>'Activity data'!Q544*'Emission factors'!$B$36*'Emission factors'!$D$36/1000</f>
        <v>3.4123612210406584</v>
      </c>
    </row>
    <row r="2411" spans="1:21" x14ac:dyDescent="0.25">
      <c r="A2411" s="92" t="s">
        <v>11</v>
      </c>
      <c r="B2411" s="92" t="s">
        <v>12</v>
      </c>
      <c r="C2411" s="92" t="s">
        <v>32</v>
      </c>
      <c r="D2411" s="92" t="s">
        <v>32</v>
      </c>
      <c r="E2411" s="92" t="s">
        <v>37</v>
      </c>
      <c r="F2411" s="92" t="s">
        <v>34</v>
      </c>
      <c r="G2411" s="92" t="s">
        <v>97</v>
      </c>
      <c r="H2411" s="92" t="s">
        <v>31</v>
      </c>
      <c r="I2411" s="89" t="s">
        <v>199</v>
      </c>
      <c r="L2411" s="98">
        <f>'Activity data'!H545*'Emission factors'!$B$36*'Emission factors'!$D$36/1000</f>
        <v>507.44599949540492</v>
      </c>
      <c r="M2411" s="98">
        <f>'Activity data'!I545*'Emission factors'!$B$36*'Emission factors'!$D$36/1000</f>
        <v>312.55647545399211</v>
      </c>
      <c r="N2411" s="98">
        <f>'Activity data'!J545*'Emission factors'!$B$36*'Emission factors'!$D$36/1000</f>
        <v>294.89998646401182</v>
      </c>
      <c r="O2411" s="98">
        <f>'Activity data'!K545*'Emission factors'!$B$36*'Emission factors'!$D$36/1000</f>
        <v>407.06137479417652</v>
      </c>
      <c r="P2411" s="98">
        <f>'Activity data'!L545*'Emission factors'!$B$36*'Emission factors'!$D$36/1000</f>
        <v>638.45201521221725</v>
      </c>
      <c r="Q2411" s="98">
        <f>'Activity data'!M545*'Emission factors'!$B$36*'Emission factors'!$D$36/1000</f>
        <v>613.93342030851454</v>
      </c>
      <c r="R2411" s="98">
        <f>'Activity data'!N545*'Emission factors'!$B$36*'Emission factors'!$D$36/1000</f>
        <v>488.86092151617504</v>
      </c>
      <c r="S2411" s="98">
        <f>'Activity data'!O545*'Emission factors'!$B$36*'Emission factors'!$D$36/1000</f>
        <v>420.26535494148231</v>
      </c>
      <c r="T2411" s="98">
        <f>'Activity data'!P545*'Emission factors'!$B$36*'Emission factors'!$D$36/1000</f>
        <v>382.0863251151448</v>
      </c>
      <c r="U2411" s="98">
        <f>'Activity data'!Q545*'Emission factors'!$B$36*'Emission factors'!$D$36/1000</f>
        <v>352.88705827726938</v>
      </c>
    </row>
    <row r="2412" spans="1:21" x14ac:dyDescent="0.25">
      <c r="A2412" s="92" t="s">
        <v>11</v>
      </c>
      <c r="B2412" s="92" t="s">
        <v>12</v>
      </c>
      <c r="C2412" s="92" t="s">
        <v>32</v>
      </c>
      <c r="D2412" s="92" t="s">
        <v>32</v>
      </c>
      <c r="E2412" s="92" t="s">
        <v>37</v>
      </c>
      <c r="F2412" s="92" t="s">
        <v>34</v>
      </c>
      <c r="G2412" s="92" t="s">
        <v>97</v>
      </c>
      <c r="H2412" s="92" t="s">
        <v>31</v>
      </c>
      <c r="I2412" s="89" t="s">
        <v>233</v>
      </c>
      <c r="L2412" s="98">
        <f>'Activity data'!H546*'Emission factors'!$B$36*'Emission factors'!$D$36/1000</f>
        <v>18.561232351377154</v>
      </c>
      <c r="M2412" s="98">
        <f>'Activity data'!I546*'Emission factors'!$B$36*'Emission factors'!$D$36/1000</f>
        <v>10.135096617750522</v>
      </c>
      <c r="N2412" s="98">
        <f>'Activity data'!J546*'Emission factors'!$B$36*'Emission factors'!$D$36/1000</f>
        <v>1.8187518758451953</v>
      </c>
      <c r="O2412" s="98">
        <f>'Activity data'!K546*'Emission factors'!$B$36*'Emission factors'!$D$36/1000</f>
        <v>0</v>
      </c>
      <c r="P2412" s="98">
        <f>'Activity data'!L546*'Emission factors'!$B$36*'Emission factors'!$D$36/1000</f>
        <v>19.473063586430587</v>
      </c>
      <c r="Q2412" s="98">
        <f>'Activity data'!M546*'Emission factors'!$B$36*'Emission factors'!$D$36/1000</f>
        <v>17.204968803781764</v>
      </c>
      <c r="R2412" s="98">
        <f>'Activity data'!N546*'Emission factors'!$B$36*'Emission factors'!$D$36/1000</f>
        <v>5.4060047163869678</v>
      </c>
      <c r="S2412" s="98">
        <f>'Activity data'!O546*'Emission factors'!$B$36*'Emission factors'!$D$36/1000</f>
        <v>1.1727312636331866</v>
      </c>
      <c r="T2412" s="98">
        <f>'Activity data'!P546*'Emission factors'!$B$36*'Emission factors'!$D$36/1000</f>
        <v>0.3585552160653751</v>
      </c>
      <c r="U2412" s="98">
        <f>'Activity data'!Q546*'Emission factors'!$B$36*'Emission factors'!$D$36/1000</f>
        <v>0.10954459978927074</v>
      </c>
    </row>
    <row r="2413" spans="1:21" x14ac:dyDescent="0.25">
      <c r="A2413" s="92" t="s">
        <v>11</v>
      </c>
      <c r="B2413" s="92" t="s">
        <v>12</v>
      </c>
      <c r="C2413" s="92" t="s">
        <v>32</v>
      </c>
      <c r="D2413" s="92" t="s">
        <v>32</v>
      </c>
      <c r="E2413" s="92" t="s">
        <v>37</v>
      </c>
      <c r="F2413" s="92" t="s">
        <v>34</v>
      </c>
      <c r="G2413" s="92" t="s">
        <v>97</v>
      </c>
      <c r="H2413" s="92" t="s">
        <v>31</v>
      </c>
      <c r="I2413" s="89" t="s">
        <v>200</v>
      </c>
      <c r="L2413" s="98">
        <f>'Activity data'!H547*'Emission factors'!$B$36*'Emission factors'!$D$36/1000</f>
        <v>3504.3723108034305</v>
      </c>
      <c r="M2413" s="98">
        <f>'Activity data'!I547*'Emission factors'!$B$36*'Emission factors'!$D$36/1000</f>
        <v>2741.9774586760041</v>
      </c>
      <c r="N2413" s="98">
        <f>'Activity data'!J547*'Emission factors'!$B$36*'Emission factors'!$D$36/1000</f>
        <v>2970.6428370646731</v>
      </c>
      <c r="O2413" s="98">
        <f>'Activity data'!K547*'Emission factors'!$B$36*'Emission factors'!$D$36/1000</f>
        <v>3701.0426385366836</v>
      </c>
      <c r="P2413" s="98">
        <f>'Activity data'!L547*'Emission factors'!$B$36*'Emission factors'!$D$36/1000</f>
        <v>4143.3540898516321</v>
      </c>
      <c r="Q2413" s="98">
        <f>'Activity data'!M547*'Emission factors'!$B$36*'Emission factors'!$D$36/1000</f>
        <v>4293.4080940661306</v>
      </c>
      <c r="R2413" s="98">
        <f>'Activity data'!N547*'Emission factors'!$B$36*'Emission factors'!$D$36/1000</f>
        <v>4383.0117894086761</v>
      </c>
      <c r="S2413" s="98">
        <f>'Activity data'!O547*'Emission factors'!$B$36*'Emission factors'!$D$36/1000</f>
        <v>4479.995508848413</v>
      </c>
      <c r="T2413" s="98">
        <f>'Activity data'!P547*'Emission factors'!$B$36*'Emission factors'!$D$36/1000</f>
        <v>4586.0198257149177</v>
      </c>
      <c r="U2413" s="98">
        <f>'Activity data'!Q547*'Emission factors'!$B$36*'Emission factors'!$D$36/1000</f>
        <v>4700.9692747306872</v>
      </c>
    </row>
    <row r="2414" spans="1:21" x14ac:dyDescent="0.25">
      <c r="A2414" s="92" t="s">
        <v>11</v>
      </c>
      <c r="B2414" s="92" t="s">
        <v>12</v>
      </c>
      <c r="C2414" s="92" t="s">
        <v>32</v>
      </c>
      <c r="D2414" s="92" t="s">
        <v>32</v>
      </c>
      <c r="E2414" s="92" t="s">
        <v>38</v>
      </c>
      <c r="F2414" s="92" t="s">
        <v>34</v>
      </c>
      <c r="G2414" s="92" t="s">
        <v>97</v>
      </c>
      <c r="H2414" s="92" t="s">
        <v>31</v>
      </c>
      <c r="I2414" s="89" t="s">
        <v>227</v>
      </c>
      <c r="J2414" s="92" t="s">
        <v>98</v>
      </c>
      <c r="L2414" s="98">
        <f>'Activity data'!H548*'Emission factors'!$B$36*'Emission factors'!$D$36/1000</f>
        <v>0</v>
      </c>
      <c r="M2414" s="98">
        <f>'Activity data'!I548*'Emission factors'!$B$36*'Emission factors'!$D$36/1000</f>
        <v>0</v>
      </c>
      <c r="N2414" s="98">
        <f>'Activity data'!J548*'Emission factors'!$B$36*'Emission factors'!$D$36/1000</f>
        <v>0</v>
      </c>
      <c r="O2414" s="98">
        <f>'Activity data'!K548*'Emission factors'!$B$36*'Emission factors'!$D$36/1000</f>
        <v>0</v>
      </c>
      <c r="P2414" s="98">
        <f>'Activity data'!L548*'Emission factors'!$B$36*'Emission factors'!$D$36/1000</f>
        <v>8.4543382662293255E-3</v>
      </c>
      <c r="Q2414" s="98">
        <f>'Activity data'!M548*'Emission factors'!$B$36*'Emission factors'!$D$36/1000</f>
        <v>7.1437435708979306E-3</v>
      </c>
      <c r="R2414" s="98">
        <f>'Activity data'!N548*'Emission factors'!$B$36*'Emission factors'!$D$36/1000</f>
        <v>1.4418769384960516E-3</v>
      </c>
      <c r="S2414" s="98">
        <f>'Activity data'!O548*'Emission factors'!$B$36*'Emission factors'!$D$36/1000</f>
        <v>0</v>
      </c>
      <c r="T2414" s="98">
        <f>'Activity data'!P548*'Emission factors'!$B$36*'Emission factors'!$D$36/1000</f>
        <v>0</v>
      </c>
      <c r="U2414" s="98">
        <f>'Activity data'!Q548*'Emission factors'!$B$36*'Emission factors'!$D$36/1000</f>
        <v>0</v>
      </c>
    </row>
    <row r="2415" spans="1:21" x14ac:dyDescent="0.25">
      <c r="A2415" s="92" t="s">
        <v>11</v>
      </c>
      <c r="B2415" s="92" t="s">
        <v>12</v>
      </c>
      <c r="C2415" s="92" t="s">
        <v>32</v>
      </c>
      <c r="D2415" s="92" t="s">
        <v>32</v>
      </c>
      <c r="E2415" s="92" t="s">
        <v>38</v>
      </c>
      <c r="F2415" s="92" t="s">
        <v>34</v>
      </c>
      <c r="G2415" s="92" t="s">
        <v>97</v>
      </c>
      <c r="H2415" s="92" t="s">
        <v>31</v>
      </c>
      <c r="I2415" s="89" t="s">
        <v>203</v>
      </c>
      <c r="L2415" s="98">
        <f>'Activity data'!H549*'Emission factors'!$B$36*'Emission factors'!$D$36/1000</f>
        <v>137.32180495282304</v>
      </c>
      <c r="M2415" s="98">
        <f>'Activity data'!I549*'Emission factors'!$B$36*'Emission factors'!$D$36/1000</f>
        <v>309.95996062997096</v>
      </c>
      <c r="N2415" s="98">
        <f>'Activity data'!J549*'Emission factors'!$B$36*'Emission factors'!$D$36/1000</f>
        <v>446.82684016588269</v>
      </c>
      <c r="O2415" s="98">
        <f>'Activity data'!K549*'Emission factors'!$B$36*'Emission factors'!$D$36/1000</f>
        <v>584.41921128969477</v>
      </c>
      <c r="P2415" s="98">
        <f>'Activity data'!L549*'Emission factors'!$B$36*'Emission factors'!$D$36/1000</f>
        <v>285.1860287391296</v>
      </c>
      <c r="Q2415" s="98">
        <f>'Activity data'!M549*'Emission factors'!$B$36*'Emission factors'!$D$36/1000</f>
        <v>158.9884117479084</v>
      </c>
      <c r="R2415" s="98">
        <f>'Activity data'!N549*'Emission factors'!$B$36*'Emission factors'!$D$36/1000</f>
        <v>142.17958354653857</v>
      </c>
      <c r="S2415" s="98">
        <f>'Activity data'!O549*'Emission factors'!$B$36*'Emission factors'!$D$36/1000</f>
        <v>197.3228515847866</v>
      </c>
      <c r="T2415" s="98">
        <f>'Activity data'!P549*'Emission factors'!$B$36*'Emission factors'!$D$36/1000</f>
        <v>329.0060335327392</v>
      </c>
      <c r="U2415" s="98">
        <f>'Activity data'!Q549*'Emission factors'!$B$36*'Emission factors'!$D$36/1000</f>
        <v>562.1622357653863</v>
      </c>
    </row>
    <row r="2416" spans="1:21" x14ac:dyDescent="0.25">
      <c r="A2416" s="92" t="s">
        <v>11</v>
      </c>
      <c r="B2416" s="92" t="s">
        <v>12</v>
      </c>
      <c r="C2416" s="92" t="s">
        <v>32</v>
      </c>
      <c r="D2416" s="92" t="s">
        <v>32</v>
      </c>
      <c r="E2416" s="92" t="s">
        <v>38</v>
      </c>
      <c r="F2416" s="92" t="s">
        <v>34</v>
      </c>
      <c r="G2416" s="92" t="s">
        <v>97</v>
      </c>
      <c r="H2416" s="92" t="s">
        <v>31</v>
      </c>
      <c r="I2416" s="89" t="s">
        <v>191</v>
      </c>
      <c r="L2416" s="98">
        <f>'Activity data'!H550*'Emission factors'!$B$36*'Emission factors'!$D$36/1000</f>
        <v>2.1676171603265981</v>
      </c>
      <c r="M2416" s="98">
        <f>'Activity data'!I550*'Emission factors'!$B$36*'Emission factors'!$D$36/1000</f>
        <v>0.53128951305280259</v>
      </c>
      <c r="N2416" s="98">
        <f>'Activity data'!J550*'Emission factors'!$B$36*'Emission factors'!$D$36/1000</f>
        <v>0</v>
      </c>
      <c r="O2416" s="98">
        <f>'Activity data'!K550*'Emission factors'!$B$36*'Emission factors'!$D$36/1000</f>
        <v>0</v>
      </c>
      <c r="P2416" s="98">
        <f>'Activity data'!L550*'Emission factors'!$B$36*'Emission factors'!$D$36/1000</f>
        <v>1.3756453712626338</v>
      </c>
      <c r="Q2416" s="98">
        <f>'Activity data'!M550*'Emission factors'!$B$36*'Emission factors'!$D$36/1000</f>
        <v>1.3545021267667308</v>
      </c>
      <c r="R2416" s="98">
        <f>'Activity data'!N550*'Emission factors'!$B$36*'Emission factors'!$D$36/1000</f>
        <v>0.70063906132239528</v>
      </c>
      <c r="S2416" s="98">
        <f>'Activity data'!O550*'Emission factors'!$B$36*'Emission factors'!$D$36/1000</f>
        <v>0.35238841621431732</v>
      </c>
      <c r="T2416" s="98">
        <f>'Activity data'!P550*'Emission factors'!$B$36*'Emission factors'!$D$36/1000</f>
        <v>0.19189342267240339</v>
      </c>
      <c r="U2416" s="98">
        <f>'Activity data'!Q550*'Emission factors'!$B$36*'Emission factors'!$D$36/1000</f>
        <v>0.10491220661247629</v>
      </c>
    </row>
    <row r="2417" spans="1:21" x14ac:dyDescent="0.25">
      <c r="A2417" s="92" t="s">
        <v>11</v>
      </c>
      <c r="B2417" s="92" t="s">
        <v>12</v>
      </c>
      <c r="C2417" s="92" t="s">
        <v>32</v>
      </c>
      <c r="D2417" s="92" t="s">
        <v>32</v>
      </c>
      <c r="E2417" s="92" t="s">
        <v>38</v>
      </c>
      <c r="F2417" s="92" t="s">
        <v>34</v>
      </c>
      <c r="G2417" s="92" t="s">
        <v>97</v>
      </c>
      <c r="H2417" s="92" t="s">
        <v>31</v>
      </c>
      <c r="I2417" s="92" t="s">
        <v>192</v>
      </c>
      <c r="L2417" s="98">
        <f>'Activity data'!H551*'Emission factors'!$B$36*'Emission factors'!$D$36/1000</f>
        <v>12.663996875263589</v>
      </c>
      <c r="M2417" s="98">
        <f>'Activity data'!I551*'Emission factors'!$B$36*'Emission factors'!$D$36/1000</f>
        <v>11.142867380141164</v>
      </c>
      <c r="N2417" s="98">
        <f>'Activity data'!J551*'Emission factors'!$B$36*'Emission factors'!$D$36/1000</f>
        <v>12.133267760479715</v>
      </c>
      <c r="O2417" s="98">
        <f>'Activity data'!K551*'Emission factors'!$B$36*'Emission factors'!$D$36/1000</f>
        <v>12.771304400829802</v>
      </c>
      <c r="P2417" s="98">
        <f>'Activity data'!L551*'Emission factors'!$B$36*'Emission factors'!$D$36/1000</f>
        <v>11.76041408474031</v>
      </c>
      <c r="Q2417" s="98">
        <f>'Activity data'!M551*'Emission factors'!$B$36*'Emission factors'!$D$36/1000</f>
        <v>10.405713856028896</v>
      </c>
      <c r="R2417" s="98">
        <f>'Activity data'!N551*'Emission factors'!$B$36*'Emission factors'!$D$36/1000</f>
        <v>9.1404099044166074</v>
      </c>
      <c r="S2417" s="98">
        <f>'Activity data'!O551*'Emission factors'!$B$36*'Emission factors'!$D$36/1000</f>
        <v>2.9968721564459093</v>
      </c>
      <c r="T2417" s="98">
        <f>'Activity data'!P551*'Emission factors'!$B$36*'Emission factors'!$D$36/1000</f>
        <v>0.62067648621812899</v>
      </c>
      <c r="U2417" s="98">
        <f>'Activity data'!Q551*'Emission factors'!$B$36*'Emission factors'!$D$36/1000</f>
        <v>0.280441218916823</v>
      </c>
    </row>
    <row r="2418" spans="1:21" x14ac:dyDescent="0.25">
      <c r="A2418" s="92" t="s">
        <v>11</v>
      </c>
      <c r="B2418" s="92" t="s">
        <v>12</v>
      </c>
      <c r="C2418" s="92" t="s">
        <v>32</v>
      </c>
      <c r="D2418" s="92" t="s">
        <v>32</v>
      </c>
      <c r="E2418" s="92" t="s">
        <v>38</v>
      </c>
      <c r="F2418" s="92" t="s">
        <v>34</v>
      </c>
      <c r="G2418" s="92" t="s">
        <v>97</v>
      </c>
      <c r="H2418" s="92" t="s">
        <v>31</v>
      </c>
      <c r="I2418" s="89" t="s">
        <v>206</v>
      </c>
      <c r="L2418" s="98">
        <f>'Activity data'!H552*'Emission factors'!$B$36*'Emission factors'!$D$36/1000</f>
        <v>3045.5756452246555</v>
      </c>
      <c r="M2418" s="98">
        <f>'Activity data'!I552*'Emission factors'!$B$36*'Emission factors'!$D$36/1000</f>
        <v>1003.628071107124</v>
      </c>
      <c r="N2418" s="98">
        <f>'Activity data'!J552*'Emission factors'!$B$36*'Emission factors'!$D$36/1000</f>
        <v>611.11219739458113</v>
      </c>
      <c r="O2418" s="98">
        <f>'Activity data'!K552*'Emission factors'!$B$36*'Emission factors'!$D$36/1000</f>
        <v>511.37380993180841</v>
      </c>
      <c r="P2418" s="98">
        <f>'Activity data'!L552*'Emission factors'!$B$36*'Emission factors'!$D$36/1000</f>
        <v>787.92787444316696</v>
      </c>
      <c r="Q2418" s="98">
        <f>'Activity data'!M552*'Emission factors'!$B$36*'Emission factors'!$D$36/1000</f>
        <v>776.14772035166493</v>
      </c>
      <c r="R2418" s="98">
        <f>'Activity data'!N552*'Emission factors'!$B$36*'Emission factors'!$D$36/1000</f>
        <v>623.03791597709017</v>
      </c>
      <c r="S2418" s="98">
        <f>'Activity data'!O552*'Emission factors'!$B$36*'Emission factors'!$D$36/1000</f>
        <v>503.34288627611085</v>
      </c>
      <c r="T2418" s="98">
        <f>'Activity data'!P552*'Emission factors'!$B$36*'Emission factors'!$D$36/1000</f>
        <v>410.76975968399029</v>
      </c>
      <c r="U2418" s="98">
        <f>'Activity data'!Q552*'Emission factors'!$B$36*'Emission factors'!$D$36/1000</f>
        <v>335.8858972444815</v>
      </c>
    </row>
    <row r="2419" spans="1:21" x14ac:dyDescent="0.25">
      <c r="A2419" s="92" t="s">
        <v>11</v>
      </c>
      <c r="B2419" s="92" t="s">
        <v>12</v>
      </c>
      <c r="C2419" s="92" t="s">
        <v>32</v>
      </c>
      <c r="D2419" s="92" t="s">
        <v>32</v>
      </c>
      <c r="E2419" s="92" t="s">
        <v>38</v>
      </c>
      <c r="F2419" s="92" t="s">
        <v>34</v>
      </c>
      <c r="G2419" s="92" t="s">
        <v>97</v>
      </c>
      <c r="H2419" s="92" t="s">
        <v>31</v>
      </c>
      <c r="I2419" s="89" t="s">
        <v>220</v>
      </c>
      <c r="L2419" s="98">
        <f>'Activity data'!H553*'Emission factors'!$B$36*'Emission factors'!$D$36/1000</f>
        <v>0</v>
      </c>
      <c r="M2419" s="98">
        <f>'Activity data'!I553*'Emission factors'!$B$36*'Emission factors'!$D$36/1000</f>
        <v>0</v>
      </c>
      <c r="N2419" s="98">
        <f>'Activity data'!J553*'Emission factors'!$B$36*'Emission factors'!$D$36/1000</f>
        <v>0</v>
      </c>
      <c r="O2419" s="98">
        <f>'Activity data'!K553*'Emission factors'!$B$36*'Emission factors'!$D$36/1000</f>
        <v>0</v>
      </c>
      <c r="P2419" s="98">
        <f>'Activity data'!L553*'Emission factors'!$B$36*'Emission factors'!$D$36/1000</f>
        <v>0.64098768203360679</v>
      </c>
      <c r="Q2419" s="98">
        <f>'Activity data'!M553*'Emission factors'!$B$36*'Emission factors'!$D$36/1000</f>
        <v>0.8362092448975218</v>
      </c>
      <c r="R2419" s="98">
        <f>'Activity data'!N553*'Emission factors'!$B$36*'Emission factors'!$D$36/1000</f>
        <v>0.81017963687455086</v>
      </c>
      <c r="S2419" s="98">
        <f>'Activity data'!O553*'Emission factors'!$B$36*'Emission factors'!$D$36/1000</f>
        <v>0.78639089529151263</v>
      </c>
      <c r="T2419" s="98">
        <f>'Activity data'!P553*'Emission factors'!$B$36*'Emission factors'!$D$36/1000</f>
        <v>0.76399818905070405</v>
      </c>
      <c r="U2419" s="98">
        <f>'Activity data'!Q553*'Emission factors'!$B$36*'Emission factors'!$D$36/1000</f>
        <v>0.73889667753226196</v>
      </c>
    </row>
    <row r="2420" spans="1:21" x14ac:dyDescent="0.25">
      <c r="A2420" s="92" t="s">
        <v>11</v>
      </c>
      <c r="B2420" s="92" t="s">
        <v>12</v>
      </c>
      <c r="C2420" s="92" t="s">
        <v>32</v>
      </c>
      <c r="D2420" s="92" t="s">
        <v>32</v>
      </c>
      <c r="E2420" s="92" t="s">
        <v>38</v>
      </c>
      <c r="F2420" s="92" t="s">
        <v>34</v>
      </c>
      <c r="G2420" s="92" t="s">
        <v>97</v>
      </c>
      <c r="H2420" s="92" t="s">
        <v>31</v>
      </c>
      <c r="I2420" s="89" t="s">
        <v>193</v>
      </c>
      <c r="L2420" s="98">
        <f>'Activity data'!H554*'Emission factors'!$B$36*'Emission factors'!$D$36/1000</f>
        <v>547.13022326165424</v>
      </c>
      <c r="M2420" s="98">
        <f>'Activity data'!I554*'Emission factors'!$B$36*'Emission factors'!$D$36/1000</f>
        <v>452.64814128037972</v>
      </c>
      <c r="N2420" s="98">
        <f>'Activity data'!J554*'Emission factors'!$B$36*'Emission factors'!$D$36/1000</f>
        <v>326.03155169841318</v>
      </c>
      <c r="O2420" s="98">
        <f>'Activity data'!K554*'Emission factors'!$B$36*'Emission factors'!$D$36/1000</f>
        <v>249.94319530640607</v>
      </c>
      <c r="P2420" s="98">
        <f>'Activity data'!L554*'Emission factors'!$B$36*'Emission factors'!$D$36/1000</f>
        <v>220.72184692925987</v>
      </c>
      <c r="Q2420" s="98">
        <f>'Activity data'!M554*'Emission factors'!$B$36*'Emission factors'!$D$36/1000</f>
        <v>444.05362114838294</v>
      </c>
      <c r="R2420" s="98">
        <f>'Activity data'!N554*'Emission factors'!$B$36*'Emission factors'!$D$36/1000</f>
        <v>759.12789713413599</v>
      </c>
      <c r="S2420" s="98">
        <f>'Activity data'!O554*'Emission factors'!$B$36*'Emission factors'!$D$36/1000</f>
        <v>1339.602789822706</v>
      </c>
      <c r="T2420" s="98">
        <f>'Activity data'!P554*'Emission factors'!$B$36*'Emission factors'!$D$36/1000</f>
        <v>2542.2390802382993</v>
      </c>
      <c r="U2420" s="98">
        <f>'Activity data'!Q554*'Emission factors'!$B$36*'Emission factors'!$D$36/1000</f>
        <v>4872.6536619017379</v>
      </c>
    </row>
    <row r="2421" spans="1:21" x14ac:dyDescent="0.25">
      <c r="A2421" s="92" t="s">
        <v>11</v>
      </c>
      <c r="B2421" s="92" t="s">
        <v>12</v>
      </c>
      <c r="C2421" s="92" t="s">
        <v>32</v>
      </c>
      <c r="D2421" s="92" t="s">
        <v>32</v>
      </c>
      <c r="E2421" s="92" t="s">
        <v>38</v>
      </c>
      <c r="F2421" s="92" t="s">
        <v>34</v>
      </c>
      <c r="G2421" s="92" t="s">
        <v>97</v>
      </c>
      <c r="H2421" s="92" t="s">
        <v>31</v>
      </c>
      <c r="I2421" s="89" t="s">
        <v>259</v>
      </c>
      <c r="L2421" s="98">
        <f>'Activity data'!H555*'Emission factors'!$B$36*'Emission factors'!$D$36/1000</f>
        <v>1.7556870402248648</v>
      </c>
      <c r="M2421" s="98">
        <f>'Activity data'!I555*'Emission factors'!$B$36*'Emission factors'!$D$36/1000</f>
        <v>0.43742659758783381</v>
      </c>
      <c r="N2421" s="98">
        <f>'Activity data'!J555*'Emission factors'!$B$36*'Emission factors'!$D$36/1000</f>
        <v>0</v>
      </c>
      <c r="O2421" s="98">
        <f>'Activity data'!K555*'Emission factors'!$B$36*'Emission factors'!$D$36/1000</f>
        <v>0</v>
      </c>
      <c r="P2421" s="98">
        <f>'Activity data'!L555*'Emission factors'!$B$36*'Emission factors'!$D$36/1000</f>
        <v>0</v>
      </c>
      <c r="Q2421" s="98">
        <f>'Activity data'!M555*'Emission factors'!$B$36*'Emission factors'!$D$36/1000</f>
        <v>5.2726936604826649E-2</v>
      </c>
      <c r="R2421" s="98">
        <f>'Activity data'!N555*'Emission factors'!$B$36*'Emission factors'!$D$36/1000</f>
        <v>0.13235620256894221</v>
      </c>
      <c r="S2421" s="98">
        <f>'Activity data'!O555*'Emission factors'!$B$36*'Emission factors'!$D$36/1000</f>
        <v>3.8260185677999999E-2</v>
      </c>
      <c r="T2421" s="98">
        <f>'Activity data'!P555*'Emission factors'!$B$36*'Emission factors'!$D$36/1000</f>
        <v>0</v>
      </c>
      <c r="U2421" s="98">
        <f>'Activity data'!Q555*'Emission factors'!$B$36*'Emission factors'!$D$36/1000</f>
        <v>0</v>
      </c>
    </row>
    <row r="2422" spans="1:21" x14ac:dyDescent="0.25">
      <c r="A2422" s="92" t="s">
        <v>11</v>
      </c>
      <c r="B2422" s="92" t="s">
        <v>12</v>
      </c>
      <c r="C2422" s="92" t="s">
        <v>32</v>
      </c>
      <c r="D2422" s="92" t="s">
        <v>32</v>
      </c>
      <c r="E2422" s="92" t="s">
        <v>38</v>
      </c>
      <c r="F2422" s="92" t="s">
        <v>34</v>
      </c>
      <c r="G2422" s="92" t="s">
        <v>97</v>
      </c>
      <c r="H2422" s="92" t="s">
        <v>31</v>
      </c>
      <c r="I2422" s="89" t="s">
        <v>223</v>
      </c>
      <c r="L2422" s="98">
        <f>'Activity data'!H556*'Emission factors'!$B$36*'Emission factors'!$D$36/1000</f>
        <v>0</v>
      </c>
      <c r="M2422" s="98">
        <f>'Activity data'!I556*'Emission factors'!$B$36*'Emission factors'!$D$36/1000</f>
        <v>0</v>
      </c>
      <c r="N2422" s="98">
        <f>'Activity data'!J556*'Emission factors'!$B$36*'Emission factors'!$D$36/1000</f>
        <v>0</v>
      </c>
      <c r="O2422" s="98">
        <f>'Activity data'!K556*'Emission factors'!$B$36*'Emission factors'!$D$36/1000</f>
        <v>0</v>
      </c>
      <c r="P2422" s="98">
        <f>'Activity data'!L556*'Emission factors'!$B$36*'Emission factors'!$D$36/1000</f>
        <v>0</v>
      </c>
      <c r="Q2422" s="98">
        <f>'Activity data'!M556*'Emission factors'!$B$36*'Emission factors'!$D$36/1000</f>
        <v>0</v>
      </c>
      <c r="R2422" s="98">
        <f>'Activity data'!N556*'Emission factors'!$B$36*'Emission factors'!$D$36/1000</f>
        <v>0</v>
      </c>
      <c r="S2422" s="98">
        <f>'Activity data'!O556*'Emission factors'!$B$36*'Emission factors'!$D$36/1000</f>
        <v>0</v>
      </c>
      <c r="T2422" s="98">
        <f>'Activity data'!P556*'Emission factors'!$B$36*'Emission factors'!$D$36/1000</f>
        <v>0</v>
      </c>
      <c r="U2422" s="98">
        <f>'Activity data'!Q556*'Emission factors'!$B$36*'Emission factors'!$D$36/1000</f>
        <v>0</v>
      </c>
    </row>
    <row r="2423" spans="1:21" x14ac:dyDescent="0.25">
      <c r="A2423" s="92" t="s">
        <v>11</v>
      </c>
      <c r="B2423" s="92" t="s">
        <v>12</v>
      </c>
      <c r="C2423" s="92" t="s">
        <v>32</v>
      </c>
      <c r="D2423" s="92" t="s">
        <v>32</v>
      </c>
      <c r="E2423" s="92" t="s">
        <v>38</v>
      </c>
      <c r="F2423" s="92" t="s">
        <v>34</v>
      </c>
      <c r="G2423" s="92" t="s">
        <v>97</v>
      </c>
      <c r="H2423" s="92" t="s">
        <v>31</v>
      </c>
      <c r="I2423" s="89" t="s">
        <v>221</v>
      </c>
      <c r="L2423" s="98">
        <f>'Activity data'!H557*'Emission factors'!$B$36*'Emission factors'!$D$36/1000</f>
        <v>0</v>
      </c>
      <c r="M2423" s="98">
        <f>'Activity data'!I557*'Emission factors'!$B$36*'Emission factors'!$D$36/1000</f>
        <v>2.7334008251441411</v>
      </c>
      <c r="N2423" s="98">
        <f>'Activity data'!J557*'Emission factors'!$B$36*'Emission factors'!$D$36/1000</f>
        <v>0.91113360838138024</v>
      </c>
      <c r="O2423" s="98">
        <f>'Activity data'!K557*'Emission factors'!$B$36*'Emission factors'!$D$36/1000</f>
        <v>0</v>
      </c>
      <c r="P2423" s="98">
        <f>'Activity data'!L557*'Emission factors'!$B$36*'Emission factors'!$D$36/1000</f>
        <v>0</v>
      </c>
      <c r="Q2423" s="98">
        <f>'Activity data'!M557*'Emission factors'!$B$36*'Emission factors'!$D$36/1000</f>
        <v>3.6652337020186065</v>
      </c>
      <c r="R2423" s="98">
        <f>'Activity data'!N557*'Emission factors'!$B$36*'Emission factors'!$D$36/1000</f>
        <v>8.6863768471715339</v>
      </c>
      <c r="S2423" s="98">
        <f>'Activity data'!O557*'Emission factors'!$B$36*'Emission factors'!$D$36/1000</f>
        <v>2.4882107599440002</v>
      </c>
      <c r="T2423" s="98">
        <f>'Activity data'!P557*'Emission factors'!$B$36*'Emission factors'!$D$36/1000</f>
        <v>0</v>
      </c>
      <c r="U2423" s="98">
        <f>'Activity data'!Q557*'Emission factors'!$B$36*'Emission factors'!$D$36/1000</f>
        <v>0</v>
      </c>
    </row>
    <row r="2424" spans="1:21" x14ac:dyDescent="0.25">
      <c r="A2424" s="92" t="s">
        <v>11</v>
      </c>
      <c r="B2424" s="92" t="s">
        <v>12</v>
      </c>
      <c r="C2424" s="92" t="s">
        <v>32</v>
      </c>
      <c r="D2424" s="92" t="s">
        <v>32</v>
      </c>
      <c r="E2424" s="92" t="s">
        <v>38</v>
      </c>
      <c r="F2424" s="92" t="s">
        <v>34</v>
      </c>
      <c r="G2424" s="92" t="s">
        <v>97</v>
      </c>
      <c r="H2424" s="92" t="s">
        <v>31</v>
      </c>
      <c r="I2424" s="89" t="s">
        <v>222</v>
      </c>
      <c r="L2424" s="98">
        <f>'Activity data'!H558*'Emission factors'!$B$36*'Emission factors'!$D$36/1000</f>
        <v>0</v>
      </c>
      <c r="M2424" s="98">
        <f>'Activity data'!I558*'Emission factors'!$B$36*'Emission factors'!$D$36/1000</f>
        <v>0</v>
      </c>
      <c r="N2424" s="98">
        <f>'Activity data'!J558*'Emission factors'!$B$36*'Emission factors'!$D$36/1000</f>
        <v>0</v>
      </c>
      <c r="O2424" s="98">
        <f>'Activity data'!K558*'Emission factors'!$B$36*'Emission factors'!$D$36/1000</f>
        <v>0</v>
      </c>
      <c r="P2424" s="98">
        <f>'Activity data'!L558*'Emission factors'!$B$36*'Emission factors'!$D$36/1000</f>
        <v>1.1559405145326951</v>
      </c>
      <c r="Q2424" s="98">
        <f>'Activity data'!M558*'Emission factors'!$B$36*'Emission factors'!$D$36/1000</f>
        <v>0.98469406194687148</v>
      </c>
      <c r="R2424" s="98">
        <f>'Activity data'!N558*'Emission factors'!$B$36*'Emission factors'!$D$36/1000</f>
        <v>0.19979351903421327</v>
      </c>
      <c r="S2424" s="98">
        <f>'Activity data'!O558*'Emission factors'!$B$36*'Emission factors'!$D$36/1000</f>
        <v>0</v>
      </c>
      <c r="T2424" s="98">
        <f>'Activity data'!P558*'Emission factors'!$B$36*'Emission factors'!$D$36/1000</f>
        <v>0</v>
      </c>
      <c r="U2424" s="98">
        <f>'Activity data'!Q558*'Emission factors'!$B$36*'Emission factors'!$D$36/1000</f>
        <v>0</v>
      </c>
    </row>
    <row r="2425" spans="1:21" x14ac:dyDescent="0.25">
      <c r="A2425" s="92" t="s">
        <v>11</v>
      </c>
      <c r="B2425" s="92" t="s">
        <v>12</v>
      </c>
      <c r="C2425" s="92" t="s">
        <v>32</v>
      </c>
      <c r="D2425" s="92" t="s">
        <v>32</v>
      </c>
      <c r="E2425" s="92" t="s">
        <v>38</v>
      </c>
      <c r="F2425" s="92" t="s">
        <v>34</v>
      </c>
      <c r="G2425" s="92" t="s">
        <v>97</v>
      </c>
      <c r="H2425" s="92" t="s">
        <v>31</v>
      </c>
      <c r="I2425" s="89" t="s">
        <v>201</v>
      </c>
      <c r="L2425" s="98">
        <f>'Activity data'!H559*'Emission factors'!$B$36*'Emission factors'!$D$36/1000</f>
        <v>146.35125721679168</v>
      </c>
      <c r="M2425" s="98">
        <f>'Activity data'!I559*'Emission factors'!$B$36*'Emission factors'!$D$36/1000</f>
        <v>62.908269301337448</v>
      </c>
      <c r="N2425" s="98">
        <f>'Activity data'!J559*'Emission factors'!$B$36*'Emission factors'!$D$36/1000</f>
        <v>31.244405128319489</v>
      </c>
      <c r="O2425" s="98">
        <f>'Activity data'!K559*'Emission factors'!$B$36*'Emission factors'!$D$36/1000</f>
        <v>35.244966825256</v>
      </c>
      <c r="P2425" s="98">
        <f>'Activity data'!L559*'Emission factors'!$B$36*'Emission factors'!$D$36/1000</f>
        <v>201.90411242170603</v>
      </c>
      <c r="Q2425" s="98">
        <f>'Activity data'!M559*'Emission factors'!$B$36*'Emission factors'!$D$36/1000</f>
        <v>493.10149642912938</v>
      </c>
      <c r="R2425" s="98">
        <f>'Activity data'!N559*'Emission factors'!$B$36*'Emission factors'!$D$36/1000</f>
        <v>819.39752797930498</v>
      </c>
      <c r="S2425" s="98">
        <f>'Activity data'!O559*'Emission factors'!$B$36*'Emission factors'!$D$36/1000</f>
        <v>1438.1072658729784</v>
      </c>
      <c r="T2425" s="98">
        <f>'Activity data'!P559*'Emission factors'!$B$36*'Emission factors'!$D$36/1000</f>
        <v>2607.2914661270174</v>
      </c>
      <c r="U2425" s="98">
        <f>'Activity data'!Q559*'Emission factors'!$B$36*'Emission factors'!$D$36/1000</f>
        <v>4767.6815480732539</v>
      </c>
    </row>
    <row r="2426" spans="1:21" x14ac:dyDescent="0.25">
      <c r="A2426" s="92" t="s">
        <v>11</v>
      </c>
      <c r="B2426" s="92" t="s">
        <v>12</v>
      </c>
      <c r="C2426" s="92" t="s">
        <v>32</v>
      </c>
      <c r="D2426" s="92" t="s">
        <v>32</v>
      </c>
      <c r="E2426" s="92" t="s">
        <v>38</v>
      </c>
      <c r="F2426" s="92" t="s">
        <v>34</v>
      </c>
      <c r="G2426" s="92" t="s">
        <v>97</v>
      </c>
      <c r="H2426" s="92" t="s">
        <v>31</v>
      </c>
      <c r="I2426" s="89" t="s">
        <v>207</v>
      </c>
      <c r="L2426" s="98">
        <f>'Activity data'!H560*'Emission factors'!$B$36*'Emission factors'!$D$36/1000</f>
        <v>21.67180599865393</v>
      </c>
      <c r="M2426" s="98">
        <f>'Activity data'!I560*'Emission factors'!$B$36*'Emission factors'!$D$36/1000</f>
        <v>29.220068030059917</v>
      </c>
      <c r="N2426" s="98">
        <f>'Activity data'!J560*'Emission factors'!$B$36*'Emission factors'!$D$36/1000</f>
        <v>36.099676119302814</v>
      </c>
      <c r="O2426" s="98">
        <f>'Activity data'!K560*'Emission factors'!$B$36*'Emission factors'!$D$36/1000</f>
        <v>35.463546515064301</v>
      </c>
      <c r="P2426" s="98">
        <f>'Activity data'!L560*'Emission factors'!$B$36*'Emission factors'!$D$36/1000</f>
        <v>14.755089142923708</v>
      </c>
      <c r="Q2426" s="98">
        <f>'Activity data'!M560*'Emission factors'!$B$36*'Emission factors'!$D$36/1000</f>
        <v>6.6564472723540691</v>
      </c>
      <c r="R2426" s="98">
        <f>'Activity data'!N560*'Emission factors'!$B$36*'Emission factors'!$D$36/1000</f>
        <v>4.8704645698366074</v>
      </c>
      <c r="S2426" s="98">
        <f>'Activity data'!O560*'Emission factors'!$B$36*'Emission factors'!$D$36/1000</f>
        <v>4.7187365761717945</v>
      </c>
      <c r="T2426" s="98">
        <f>'Activity data'!P560*'Emission factors'!$B$36*'Emission factors'!$D$36/1000</f>
        <v>5.7913615973911599</v>
      </c>
      <c r="U2426" s="98">
        <f>'Activity data'!Q560*'Emission factors'!$B$36*'Emission factors'!$D$36/1000</f>
        <v>7.7471678516107074</v>
      </c>
    </row>
    <row r="2427" spans="1:21" x14ac:dyDescent="0.25">
      <c r="A2427" s="92" t="s">
        <v>11</v>
      </c>
      <c r="B2427" s="92" t="s">
        <v>12</v>
      </c>
      <c r="C2427" s="92" t="s">
        <v>32</v>
      </c>
      <c r="D2427" s="92" t="s">
        <v>32</v>
      </c>
      <c r="E2427" s="92" t="s">
        <v>38</v>
      </c>
      <c r="F2427" s="92" t="s">
        <v>34</v>
      </c>
      <c r="G2427" s="92" t="s">
        <v>97</v>
      </c>
      <c r="H2427" s="92" t="s">
        <v>31</v>
      </c>
      <c r="I2427" s="89" t="s">
        <v>218</v>
      </c>
      <c r="L2427" s="98">
        <f>'Activity data'!H561*'Emission factors'!$B$36*'Emission factors'!$D$36/1000</f>
        <v>19.973054637801269</v>
      </c>
      <c r="M2427" s="98">
        <f>'Activity data'!I561*'Emission factors'!$B$36*'Emission factors'!$D$36/1000</f>
        <v>4.0288641522078601</v>
      </c>
      <c r="N2427" s="98">
        <f>'Activity data'!J561*'Emission factors'!$B$36*'Emission factors'!$D$36/1000</f>
        <v>0</v>
      </c>
      <c r="O2427" s="98">
        <f>'Activity data'!K561*'Emission factors'!$B$36*'Emission factors'!$D$36/1000</f>
        <v>0</v>
      </c>
      <c r="P2427" s="98">
        <f>'Activity data'!L561*'Emission factors'!$B$36*'Emission factors'!$D$36/1000</f>
        <v>15.405889955642232</v>
      </c>
      <c r="Q2427" s="98">
        <f>'Activity data'!M561*'Emission factors'!$B$36*'Emission factors'!$D$36/1000</f>
        <v>13.893291711180105</v>
      </c>
      <c r="R2427" s="98">
        <f>'Activity data'!N561*'Emission factors'!$B$36*'Emission factors'!$D$36/1000</f>
        <v>4.7997933314171197</v>
      </c>
      <c r="S2427" s="98">
        <f>'Activity data'!O561*'Emission factors'!$B$36*'Emission factors'!$D$36/1000</f>
        <v>2.9700682573231103</v>
      </c>
      <c r="T2427" s="98">
        <f>'Activity data'!P561*'Emission factors'!$B$36*'Emission factors'!$D$36/1000</f>
        <v>4.0881634266646625</v>
      </c>
      <c r="U2427" s="98">
        <f>'Activity data'!Q561*'Emission factors'!$B$36*'Emission factors'!$D$36/1000</f>
        <v>5.8291554018799756</v>
      </c>
    </row>
    <row r="2428" spans="1:21" x14ac:dyDescent="0.25">
      <c r="A2428" s="92" t="s">
        <v>11</v>
      </c>
      <c r="B2428" s="92" t="s">
        <v>12</v>
      </c>
      <c r="C2428" s="92" t="s">
        <v>32</v>
      </c>
      <c r="D2428" s="92" t="s">
        <v>32</v>
      </c>
      <c r="E2428" s="92" t="s">
        <v>38</v>
      </c>
      <c r="F2428" s="92" t="s">
        <v>34</v>
      </c>
      <c r="G2428" s="92" t="s">
        <v>97</v>
      </c>
      <c r="H2428" s="92" t="s">
        <v>31</v>
      </c>
      <c r="I2428" s="89" t="s">
        <v>194</v>
      </c>
      <c r="L2428" s="98">
        <f>'Activity data'!H562*'Emission factors'!$B$36*'Emission factors'!$D$36/1000</f>
        <v>83.728347771162035</v>
      </c>
      <c r="M2428" s="98">
        <f>'Activity data'!I562*'Emission factors'!$B$36*'Emission factors'!$D$36/1000</f>
        <v>17.305067914592076</v>
      </c>
      <c r="N2428" s="98">
        <f>'Activity data'!J562*'Emission factors'!$B$36*'Emission factors'!$D$36/1000</f>
        <v>5.2654377578632103E-2</v>
      </c>
      <c r="O2428" s="98">
        <f>'Activity data'!K562*'Emission factors'!$B$36*'Emission factors'!$D$36/1000</f>
        <v>4.2391539660931628E-2</v>
      </c>
      <c r="P2428" s="98">
        <f>'Activity data'!L562*'Emission factors'!$B$36*'Emission factors'!$D$36/1000</f>
        <v>6.3356472340184649</v>
      </c>
      <c r="Q2428" s="98">
        <f>'Activity data'!M562*'Emission factors'!$B$36*'Emission factors'!$D$36/1000</f>
        <v>10.566518418397678</v>
      </c>
      <c r="R2428" s="98">
        <f>'Activity data'!N562*'Emission factors'!$B$36*'Emission factors'!$D$36/1000</f>
        <v>13.463840738610394</v>
      </c>
      <c r="S2428" s="98">
        <f>'Activity data'!O562*'Emission factors'!$B$36*'Emission factors'!$D$36/1000</f>
        <v>17.562019008852126</v>
      </c>
      <c r="T2428" s="98">
        <f>'Activity data'!P562*'Emission factors'!$B$36*'Emission factors'!$D$36/1000</f>
        <v>23.266319469464264</v>
      </c>
      <c r="U2428" s="98">
        <f>'Activity data'!Q562*'Emission factors'!$B$36*'Emission factors'!$D$36/1000</f>
        <v>31.058414442249219</v>
      </c>
    </row>
    <row r="2429" spans="1:21" x14ac:dyDescent="0.25">
      <c r="A2429" s="92" t="s">
        <v>11</v>
      </c>
      <c r="B2429" s="92" t="s">
        <v>12</v>
      </c>
      <c r="C2429" s="92" t="s">
        <v>32</v>
      </c>
      <c r="D2429" s="92" t="s">
        <v>32</v>
      </c>
      <c r="E2429" s="92" t="s">
        <v>38</v>
      </c>
      <c r="F2429" s="92" t="s">
        <v>34</v>
      </c>
      <c r="G2429" s="92" t="s">
        <v>97</v>
      </c>
      <c r="H2429" s="92" t="s">
        <v>31</v>
      </c>
      <c r="I2429" s="89" t="s">
        <v>195</v>
      </c>
      <c r="L2429" s="98">
        <f>'Activity data'!H563*'Emission factors'!$B$36*'Emission factors'!$D$36/1000</f>
        <v>9847.2610546561682</v>
      </c>
      <c r="M2429" s="98">
        <f>'Activity data'!I563*'Emission factors'!$B$36*'Emission factors'!$D$36/1000</f>
        <v>9613.9542077053266</v>
      </c>
      <c r="N2429" s="98">
        <f>'Activity data'!J563*'Emission factors'!$B$36*'Emission factors'!$D$36/1000</f>
        <v>9909.412730338272</v>
      </c>
      <c r="O2429" s="98">
        <f>'Activity data'!K563*'Emission factors'!$B$36*'Emission factors'!$D$36/1000</f>
        <v>10407.178164148012</v>
      </c>
      <c r="P2429" s="98">
        <f>'Activity data'!L563*'Emission factors'!$B$36*'Emission factors'!$D$36/1000</f>
        <v>11541.798195752765</v>
      </c>
      <c r="Q2429" s="98">
        <f>'Activity data'!M563*'Emission factors'!$B$36*'Emission factors'!$D$36/1000</f>
        <v>11514.333516721905</v>
      </c>
      <c r="R2429" s="98">
        <f>'Activity data'!N563*'Emission factors'!$B$36*'Emission factors'!$D$36/1000</f>
        <v>11011.262853135888</v>
      </c>
      <c r="S2429" s="98">
        <f>'Activity data'!O563*'Emission factors'!$B$36*'Emission factors'!$D$36/1000</f>
        <v>10540.40568362713</v>
      </c>
      <c r="T2429" s="98">
        <f>'Activity data'!P563*'Emission factors'!$B$36*'Emission factors'!$D$36/1000</f>
        <v>10094.642874291101</v>
      </c>
      <c r="U2429" s="98">
        <f>'Activity data'!Q563*'Emission factors'!$B$36*'Emission factors'!$D$36/1000</f>
        <v>9665.7624152445642</v>
      </c>
    </row>
    <row r="2430" spans="1:21" x14ac:dyDescent="0.25">
      <c r="A2430" s="92" t="s">
        <v>11</v>
      </c>
      <c r="B2430" s="92" t="s">
        <v>12</v>
      </c>
      <c r="C2430" s="92" t="s">
        <v>32</v>
      </c>
      <c r="D2430" s="92" t="s">
        <v>32</v>
      </c>
      <c r="E2430" s="92" t="s">
        <v>38</v>
      </c>
      <c r="F2430" s="92" t="s">
        <v>34</v>
      </c>
      <c r="G2430" s="92" t="s">
        <v>97</v>
      </c>
      <c r="H2430" s="92" t="s">
        <v>31</v>
      </c>
      <c r="I2430" s="89" t="s">
        <v>209</v>
      </c>
      <c r="L2430" s="98">
        <f>'Activity data'!H564*'Emission factors'!$B$36*'Emission factors'!$D$36/1000</f>
        <v>4.4449634869617141</v>
      </c>
      <c r="M2430" s="98">
        <f>'Activity data'!I564*'Emission factors'!$B$36*'Emission factors'!$D$36/1000</f>
        <v>15.536802496173648</v>
      </c>
      <c r="N2430" s="98">
        <f>'Activity data'!J564*'Emission factors'!$B$36*'Emission factors'!$D$36/1000</f>
        <v>22.820103841841721</v>
      </c>
      <c r="O2430" s="98">
        <f>'Activity data'!K564*'Emission factors'!$B$36*'Emission factors'!$D$36/1000</f>
        <v>34.324800252480784</v>
      </c>
      <c r="P2430" s="98">
        <f>'Activity data'!L564*'Emission factors'!$B$36*'Emission factors'!$D$36/1000</f>
        <v>26.964711844866464</v>
      </c>
      <c r="Q2430" s="98">
        <f>'Activity data'!M564*'Emission factors'!$B$36*'Emission factors'!$D$36/1000</f>
        <v>16.804444900412737</v>
      </c>
      <c r="R2430" s="98">
        <f>'Activity data'!N564*'Emission factors'!$B$36*'Emission factors'!$D$36/1000</f>
        <v>7.6460051271438987</v>
      </c>
      <c r="S2430" s="98">
        <f>'Activity data'!O564*'Emission factors'!$B$36*'Emission factors'!$D$36/1000</f>
        <v>1.786947827267509</v>
      </c>
      <c r="T2430" s="98">
        <f>'Activity data'!P564*'Emission factors'!$B$36*'Emission factors'!$D$36/1000</f>
        <v>0.28765819478033638</v>
      </c>
      <c r="U2430" s="98">
        <f>'Activity data'!Q564*'Emission factors'!$B$36*'Emission factors'!$D$36/1000</f>
        <v>8.5330209420707889E-2</v>
      </c>
    </row>
    <row r="2431" spans="1:21" x14ac:dyDescent="0.25">
      <c r="A2431" s="92" t="s">
        <v>11</v>
      </c>
      <c r="B2431" s="92" t="s">
        <v>12</v>
      </c>
      <c r="C2431" s="92" t="s">
        <v>32</v>
      </c>
      <c r="D2431" s="92" t="s">
        <v>32</v>
      </c>
      <c r="E2431" s="92" t="s">
        <v>38</v>
      </c>
      <c r="F2431" s="92" t="s">
        <v>34</v>
      </c>
      <c r="G2431" s="92" t="s">
        <v>97</v>
      </c>
      <c r="H2431" s="92" t="s">
        <v>31</v>
      </c>
      <c r="I2431" s="89" t="s">
        <v>208</v>
      </c>
      <c r="L2431" s="98">
        <f>'Activity data'!H565*'Emission factors'!$B$36*'Emission factors'!$D$36/1000</f>
        <v>9.7000609201301522</v>
      </c>
      <c r="M2431" s="98">
        <f>'Activity data'!I565*'Emission factors'!$B$36*'Emission factors'!$D$36/1000</f>
        <v>4.47117845951243</v>
      </c>
      <c r="N2431" s="98">
        <f>'Activity data'!J565*'Emission factors'!$B$36*'Emission factors'!$D$36/1000</f>
        <v>3.4932405341673638</v>
      </c>
      <c r="O2431" s="98">
        <f>'Activity data'!K565*'Emission factors'!$B$36*'Emission factors'!$D$36/1000</f>
        <v>2.1901067836912969</v>
      </c>
      <c r="P2431" s="98">
        <f>'Activity data'!L565*'Emission factors'!$B$36*'Emission factors'!$D$36/1000</f>
        <v>3.8212257861076688</v>
      </c>
      <c r="Q2431" s="98">
        <f>'Activity data'!M565*'Emission factors'!$B$36*'Emission factors'!$D$36/1000</f>
        <v>4.4499448129191546</v>
      </c>
      <c r="R2431" s="98">
        <f>'Activity data'!N565*'Emission factors'!$B$36*'Emission factors'!$D$36/1000</f>
        <v>4.4310409275398461</v>
      </c>
      <c r="S2431" s="98">
        <f>'Activity data'!O565*'Emission factors'!$B$36*'Emission factors'!$D$36/1000</f>
        <v>4.4112867510799854</v>
      </c>
      <c r="T2431" s="98">
        <f>'Activity data'!P565*'Emission factors'!$B$36*'Emission factors'!$D$36/1000</f>
        <v>4.386331187320847</v>
      </c>
      <c r="U2431" s="98">
        <f>'Activity data'!Q565*'Emission factors'!$B$36*'Emission factors'!$D$36/1000</f>
        <v>4.354195255237725</v>
      </c>
    </row>
    <row r="2432" spans="1:21" x14ac:dyDescent="0.25">
      <c r="A2432" s="92" t="s">
        <v>11</v>
      </c>
      <c r="B2432" s="92" t="s">
        <v>12</v>
      </c>
      <c r="C2432" s="92" t="s">
        <v>32</v>
      </c>
      <c r="D2432" s="92" t="s">
        <v>32</v>
      </c>
      <c r="E2432" s="92" t="s">
        <v>38</v>
      </c>
      <c r="F2432" s="92" t="s">
        <v>34</v>
      </c>
      <c r="G2432" s="92" t="s">
        <v>97</v>
      </c>
      <c r="H2432" s="92" t="s">
        <v>31</v>
      </c>
      <c r="I2432" s="89" t="s">
        <v>226</v>
      </c>
      <c r="L2432" s="98">
        <f>'Activity data'!H566*'Emission factors'!$B$36*'Emission factors'!$D$36/1000</f>
        <v>0</v>
      </c>
      <c r="M2432" s="98">
        <f>'Activity data'!I566*'Emission factors'!$B$36*'Emission factors'!$D$36/1000</f>
        <v>0</v>
      </c>
      <c r="N2432" s="98">
        <f>'Activity data'!J566*'Emission factors'!$B$36*'Emission factors'!$D$36/1000</f>
        <v>0</v>
      </c>
      <c r="O2432" s="98">
        <f>'Activity data'!K566*'Emission factors'!$B$36*'Emission factors'!$D$36/1000</f>
        <v>0</v>
      </c>
      <c r="P2432" s="98">
        <f>'Activity data'!L566*'Emission factors'!$B$36*'Emission factors'!$D$36/1000</f>
        <v>3.7109302326212767E-3</v>
      </c>
      <c r="Q2432" s="98">
        <f>'Activity data'!M566*'Emission factors'!$B$36*'Emission factors'!$D$36/1000</f>
        <v>2.8672515896548878E-3</v>
      </c>
      <c r="R2432" s="98">
        <f>'Activity data'!N566*'Emission factors'!$B$36*'Emission factors'!$D$36/1000</f>
        <v>5.4342494848259849E-4</v>
      </c>
      <c r="S2432" s="98">
        <f>'Activity data'!O566*'Emission factors'!$B$36*'Emission factors'!$D$36/1000</f>
        <v>0</v>
      </c>
      <c r="T2432" s="98">
        <f>'Activity data'!P566*'Emission factors'!$B$36*'Emission factors'!$D$36/1000</f>
        <v>0</v>
      </c>
      <c r="U2432" s="98">
        <f>'Activity data'!Q566*'Emission factors'!$B$36*'Emission factors'!$D$36/1000</f>
        <v>0</v>
      </c>
    </row>
    <row r="2433" spans="1:21" x14ac:dyDescent="0.25">
      <c r="A2433" s="92" t="s">
        <v>11</v>
      </c>
      <c r="B2433" s="92" t="s">
        <v>12</v>
      </c>
      <c r="C2433" s="92" t="s">
        <v>32</v>
      </c>
      <c r="D2433" s="92" t="s">
        <v>32</v>
      </c>
      <c r="E2433" s="92" t="s">
        <v>38</v>
      </c>
      <c r="F2433" s="92" t="s">
        <v>34</v>
      </c>
      <c r="G2433" s="92" t="s">
        <v>97</v>
      </c>
      <c r="H2433" s="92" t="s">
        <v>31</v>
      </c>
      <c r="I2433" s="89" t="s">
        <v>196</v>
      </c>
      <c r="L2433" s="98">
        <f>'Activity data'!H567*'Emission factors'!$B$36*'Emission factors'!$D$36/1000</f>
        <v>295.84147445315466</v>
      </c>
      <c r="M2433" s="98">
        <f>'Activity data'!I567*'Emission factors'!$B$36*'Emission factors'!$D$36/1000</f>
        <v>237.49532945451429</v>
      </c>
      <c r="N2433" s="98">
        <f>'Activity data'!J567*'Emission factors'!$B$36*'Emission factors'!$D$36/1000</f>
        <v>241.70271853208743</v>
      </c>
      <c r="O2433" s="98">
        <f>'Activity data'!K567*'Emission factors'!$B$36*'Emission factors'!$D$36/1000</f>
        <v>241.47928525875963</v>
      </c>
      <c r="P2433" s="98">
        <f>'Activity data'!L567*'Emission factors'!$B$36*'Emission factors'!$D$36/1000</f>
        <v>221.43849223918221</v>
      </c>
      <c r="Q2433" s="98">
        <f>'Activity data'!M567*'Emission factors'!$B$36*'Emission factors'!$D$36/1000</f>
        <v>182.72270056548643</v>
      </c>
      <c r="R2433" s="98">
        <f>'Activity data'!N567*'Emission factors'!$B$36*'Emission factors'!$D$36/1000</f>
        <v>138.73679343493581</v>
      </c>
      <c r="S2433" s="98">
        <f>'Activity data'!O567*'Emission factors'!$B$36*'Emission factors'!$D$36/1000</f>
        <v>106.17697920367331</v>
      </c>
      <c r="T2433" s="98">
        <f>'Activity data'!P567*'Emission factors'!$B$36*'Emission factors'!$D$36/1000</f>
        <v>82.492375557597654</v>
      </c>
      <c r="U2433" s="98">
        <f>'Activity data'!Q567*'Emission factors'!$B$36*'Emission factors'!$D$36/1000</f>
        <v>64.228485207963075</v>
      </c>
    </row>
    <row r="2434" spans="1:21" x14ac:dyDescent="0.25">
      <c r="A2434" s="92" t="s">
        <v>11</v>
      </c>
      <c r="B2434" s="92" t="s">
        <v>12</v>
      </c>
      <c r="C2434" s="92" t="s">
        <v>32</v>
      </c>
      <c r="D2434" s="92" t="s">
        <v>32</v>
      </c>
      <c r="E2434" s="92" t="s">
        <v>38</v>
      </c>
      <c r="F2434" s="92" t="s">
        <v>34</v>
      </c>
      <c r="G2434" s="92" t="s">
        <v>97</v>
      </c>
      <c r="H2434" s="92" t="s">
        <v>31</v>
      </c>
      <c r="I2434" s="89" t="s">
        <v>197</v>
      </c>
      <c r="L2434" s="98">
        <f>'Activity data'!H568*'Emission factors'!$B$36*'Emission factors'!$D$36/1000</f>
        <v>528.45904503639258</v>
      </c>
      <c r="M2434" s="98">
        <f>'Activity data'!I568*'Emission factors'!$B$36*'Emission factors'!$D$36/1000</f>
        <v>367.71100311572496</v>
      </c>
      <c r="N2434" s="98">
        <f>'Activity data'!J568*'Emission factors'!$B$36*'Emission factors'!$D$36/1000</f>
        <v>198.10840350967928</v>
      </c>
      <c r="O2434" s="98">
        <f>'Activity data'!K568*'Emission factors'!$B$36*'Emission factors'!$D$36/1000</f>
        <v>118.0927311413067</v>
      </c>
      <c r="P2434" s="98">
        <f>'Activity data'!L568*'Emission factors'!$B$36*'Emission factors'!$D$36/1000</f>
        <v>76.096244596658252</v>
      </c>
      <c r="Q2434" s="98">
        <f>'Activity data'!M568*'Emission factors'!$B$36*'Emission factors'!$D$36/1000</f>
        <v>121.44025879285014</v>
      </c>
      <c r="R2434" s="98">
        <f>'Activity data'!N568*'Emission factors'!$B$36*'Emission factors'!$D$36/1000</f>
        <v>194.98983882850885</v>
      </c>
      <c r="S2434" s="98">
        <f>'Activity data'!O568*'Emission factors'!$B$36*'Emission factors'!$D$36/1000</f>
        <v>351.38396560607237</v>
      </c>
      <c r="T2434" s="98">
        <f>'Activity data'!P568*'Emission factors'!$B$36*'Emission factors'!$D$36/1000</f>
        <v>664.99028994888079</v>
      </c>
      <c r="U2434" s="98">
        <f>'Activity data'!Q568*'Emission factors'!$B$36*'Emission factors'!$D$36/1000</f>
        <v>1276.9498422404447</v>
      </c>
    </row>
    <row r="2435" spans="1:21" x14ac:dyDescent="0.25">
      <c r="A2435" s="92" t="s">
        <v>11</v>
      </c>
      <c r="B2435" s="92" t="s">
        <v>12</v>
      </c>
      <c r="C2435" s="92" t="s">
        <v>32</v>
      </c>
      <c r="D2435" s="92" t="s">
        <v>32</v>
      </c>
      <c r="E2435" s="92" t="s">
        <v>38</v>
      </c>
      <c r="F2435" s="92" t="s">
        <v>34</v>
      </c>
      <c r="G2435" s="92" t="s">
        <v>97</v>
      </c>
      <c r="H2435" s="92" t="s">
        <v>31</v>
      </c>
      <c r="I2435" s="89" t="s">
        <v>229</v>
      </c>
      <c r="L2435" s="98">
        <f>'Activity data'!H569*'Emission factors'!$B$36*'Emission factors'!$D$36/1000</f>
        <v>1.8872883397861129</v>
      </c>
      <c r="M2435" s="98">
        <f>'Activity data'!I569*'Emission factors'!$B$36*'Emission factors'!$D$36/1000</f>
        <v>0.88140633430926341</v>
      </c>
      <c r="N2435" s="98">
        <f>'Activity data'!J569*'Emission factors'!$B$36*'Emission factors'!$D$36/1000</f>
        <v>0.50982594165514272</v>
      </c>
      <c r="O2435" s="98">
        <f>'Activity data'!K569*'Emission factors'!$B$36*'Emission factors'!$D$36/1000</f>
        <v>0.43674940334683099</v>
      </c>
      <c r="P2435" s="98">
        <f>'Activity data'!L569*'Emission factors'!$B$36*'Emission factors'!$D$36/1000</f>
        <v>1.7524950353646251</v>
      </c>
      <c r="Q2435" s="98">
        <f>'Activity data'!M569*'Emission factors'!$B$36*'Emission factors'!$D$36/1000</f>
        <v>1.5194487526275746</v>
      </c>
      <c r="R2435" s="98">
        <f>'Activity data'!N569*'Emission factors'!$B$36*'Emission factors'!$D$36/1000</f>
        <v>0.59177453865022955</v>
      </c>
      <c r="S2435" s="98">
        <f>'Activity data'!O569*'Emission factors'!$B$36*'Emission factors'!$D$36/1000</f>
        <v>0.23602263327885975</v>
      </c>
      <c r="T2435" s="98">
        <f>'Activity data'!P569*'Emission factors'!$B$36*'Emission factors'!$D$36/1000</f>
        <v>0.12890110657795326</v>
      </c>
      <c r="U2435" s="98">
        <f>'Activity data'!Q569*'Emission factors'!$B$36*'Emission factors'!$D$36/1000</f>
        <v>7.0397898719955956E-2</v>
      </c>
    </row>
    <row r="2436" spans="1:21" x14ac:dyDescent="0.25">
      <c r="A2436" s="92" t="s">
        <v>11</v>
      </c>
      <c r="B2436" s="92" t="s">
        <v>12</v>
      </c>
      <c r="C2436" s="92" t="s">
        <v>32</v>
      </c>
      <c r="D2436" s="92" t="s">
        <v>32</v>
      </c>
      <c r="E2436" s="92" t="s">
        <v>38</v>
      </c>
      <c r="F2436" s="92" t="s">
        <v>34</v>
      </c>
      <c r="G2436" s="92" t="s">
        <v>97</v>
      </c>
      <c r="H2436" s="92" t="s">
        <v>31</v>
      </c>
      <c r="I2436" s="89" t="s">
        <v>198</v>
      </c>
      <c r="L2436" s="98">
        <f>'Activity data'!H570*'Emission factors'!$B$36*'Emission factors'!$D$36/1000</f>
        <v>11.581014856359308</v>
      </c>
      <c r="M2436" s="98">
        <f>'Activity data'!I570*'Emission factors'!$B$36*'Emission factors'!$D$36/1000</f>
        <v>2.4049052708503473</v>
      </c>
      <c r="N2436" s="98">
        <f>'Activity data'!J570*'Emission factors'!$B$36*'Emission factors'!$D$36/1000</f>
        <v>3.2748641079217142E-2</v>
      </c>
      <c r="O2436" s="98">
        <f>'Activity data'!K570*'Emission factors'!$B$36*'Emission factors'!$D$36/1000</f>
        <v>0</v>
      </c>
      <c r="P2436" s="98">
        <f>'Activity data'!L570*'Emission factors'!$B$36*'Emission factors'!$D$36/1000</f>
        <v>0.41358907030015174</v>
      </c>
      <c r="Q2436" s="98">
        <f>'Activity data'!M570*'Emission factors'!$B$36*'Emission factors'!$D$36/1000</f>
        <v>0.4627975351727916</v>
      </c>
      <c r="R2436" s="98">
        <f>'Activity data'!N570*'Emission factors'!$B$36*'Emission factors'!$D$36/1000</f>
        <v>0.34139662568913587</v>
      </c>
      <c r="S2436" s="98">
        <f>'Activity data'!O570*'Emission factors'!$B$36*'Emission factors'!$D$36/1000</f>
        <v>0.25455600363570979</v>
      </c>
      <c r="T2436" s="98">
        <f>'Activity data'!P570*'Emission factors'!$B$36*'Emission factors'!$D$36/1000</f>
        <v>0.19315277832535782</v>
      </c>
      <c r="U2436" s="98">
        <f>'Activity data'!Q570*'Emission factors'!$B$36*'Emission factors'!$D$36/1000</f>
        <v>0.14656101120670803</v>
      </c>
    </row>
    <row r="2437" spans="1:21" x14ac:dyDescent="0.25">
      <c r="A2437" s="92" t="s">
        <v>11</v>
      </c>
      <c r="B2437" s="92" t="s">
        <v>12</v>
      </c>
      <c r="C2437" s="92" t="s">
        <v>32</v>
      </c>
      <c r="D2437" s="92" t="s">
        <v>32</v>
      </c>
      <c r="E2437" s="92" t="s">
        <v>38</v>
      </c>
      <c r="F2437" s="92" t="s">
        <v>34</v>
      </c>
      <c r="G2437" s="92" t="s">
        <v>97</v>
      </c>
      <c r="H2437" s="92" t="s">
        <v>31</v>
      </c>
      <c r="I2437" s="89" t="s">
        <v>231</v>
      </c>
      <c r="L2437" s="98">
        <f>'Activity data'!H571*'Emission factors'!$B$36*'Emission factors'!$D$36/1000</f>
        <v>0.46188304869147562</v>
      </c>
      <c r="M2437" s="98">
        <f>'Activity data'!I571*'Emission factors'!$B$36*'Emission factors'!$D$36/1000</f>
        <v>0.11078026675966472</v>
      </c>
      <c r="N2437" s="98">
        <f>'Activity data'!J571*'Emission factors'!$B$36*'Emission factors'!$D$36/1000</f>
        <v>0</v>
      </c>
      <c r="O2437" s="98">
        <f>'Activity data'!K571*'Emission factors'!$B$36*'Emission factors'!$D$36/1000</f>
        <v>0</v>
      </c>
      <c r="P2437" s="98">
        <f>'Activity data'!L571*'Emission factors'!$B$36*'Emission factors'!$D$36/1000</f>
        <v>0.17711208161369776</v>
      </c>
      <c r="Q2437" s="98">
        <f>'Activity data'!M571*'Emission factors'!$B$36*'Emission factors'!$D$36/1000</f>
        <v>0.20234746005167195</v>
      </c>
      <c r="R2437" s="98">
        <f>'Activity data'!N571*'Emission factors'!$B$36*'Emission factors'!$D$36/1000</f>
        <v>0.15568720359725757</v>
      </c>
      <c r="S2437" s="98">
        <f>'Activity data'!O571*'Emission factors'!$B$36*'Emission factors'!$D$36/1000</f>
        <v>8.3519712819539335E-2</v>
      </c>
      <c r="T2437" s="98">
        <f>'Activity data'!P571*'Emission factors'!$B$36*'Emission factors'!$D$36/1000</f>
        <v>4.6658511077579776E-2</v>
      </c>
      <c r="U2437" s="98">
        <f>'Activity data'!Q571*'Emission factors'!$B$36*'Emission factors'!$D$36/1000</f>
        <v>3.0233485328368424E-2</v>
      </c>
    </row>
    <row r="2438" spans="1:21" x14ac:dyDescent="0.25">
      <c r="A2438" s="92" t="s">
        <v>11</v>
      </c>
      <c r="B2438" s="92" t="s">
        <v>12</v>
      </c>
      <c r="C2438" s="92" t="s">
        <v>32</v>
      </c>
      <c r="D2438" s="92" t="s">
        <v>32</v>
      </c>
      <c r="E2438" s="92" t="s">
        <v>38</v>
      </c>
      <c r="F2438" s="92" t="s">
        <v>34</v>
      </c>
      <c r="G2438" s="92" t="s">
        <v>97</v>
      </c>
      <c r="H2438" s="92" t="s">
        <v>31</v>
      </c>
      <c r="I2438" s="92" t="s">
        <v>230</v>
      </c>
      <c r="L2438" s="98">
        <f>'Activity data'!H572*'Emission factors'!$B$36*'Emission factors'!$D$36/1000</f>
        <v>2.1873143122986756</v>
      </c>
      <c r="M2438" s="98">
        <f>'Activity data'!I572*'Emission factors'!$B$36*'Emission factors'!$D$36/1000</f>
        <v>0.64955238024179629</v>
      </c>
      <c r="N2438" s="98">
        <f>'Activity data'!J572*'Emission factors'!$B$36*'Emission factors'!$D$36/1000</f>
        <v>0.34322734641661562</v>
      </c>
      <c r="O2438" s="98">
        <f>'Activity data'!K572*'Emission factors'!$B$36*'Emission factors'!$D$36/1000</f>
        <v>0.61740062495244652</v>
      </c>
      <c r="P2438" s="98">
        <f>'Activity data'!L572*'Emission factors'!$B$36*'Emission factors'!$D$36/1000</f>
        <v>0.71512279527652556</v>
      </c>
      <c r="Q2438" s="98">
        <f>'Activity data'!M572*'Emission factors'!$B$36*'Emission factors'!$D$36/1000</f>
        <v>0.67001008487696767</v>
      </c>
      <c r="R2438" s="98">
        <f>'Activity data'!N572*'Emission factors'!$B$36*'Emission factors'!$D$36/1000</f>
        <v>0.61265744033264258</v>
      </c>
      <c r="S2438" s="98">
        <f>'Activity data'!O572*'Emission factors'!$B$36*'Emission factors'!$D$36/1000</f>
        <v>0.72943391824048298</v>
      </c>
      <c r="T2438" s="98">
        <f>'Activity data'!P572*'Emission factors'!$B$36*'Emission factors'!$D$36/1000</f>
        <v>0.94059106025349393</v>
      </c>
      <c r="U2438" s="98">
        <f>'Activity data'!Q572*'Emission factors'!$B$36*'Emission factors'!$D$36/1000</f>
        <v>1.2128739124454755</v>
      </c>
    </row>
    <row r="2439" spans="1:21" x14ac:dyDescent="0.25">
      <c r="A2439" s="92" t="s">
        <v>11</v>
      </c>
      <c r="B2439" s="92" t="s">
        <v>12</v>
      </c>
      <c r="C2439" s="92" t="s">
        <v>32</v>
      </c>
      <c r="D2439" s="92" t="s">
        <v>32</v>
      </c>
      <c r="E2439" s="92" t="s">
        <v>38</v>
      </c>
      <c r="F2439" s="92" t="s">
        <v>34</v>
      </c>
      <c r="G2439" s="92" t="s">
        <v>97</v>
      </c>
      <c r="H2439" s="92" t="s">
        <v>31</v>
      </c>
      <c r="I2439" s="89" t="s">
        <v>303</v>
      </c>
      <c r="L2439" s="98">
        <f>'Activity data'!H573*'Emission factors'!$B$36*'Emission factors'!$D$36/1000</f>
        <v>1465.2977078492531</v>
      </c>
      <c r="M2439" s="98">
        <f>'Activity data'!I573*'Emission factors'!$B$36*'Emission factors'!$D$36/1000</f>
        <v>1499.5444850350705</v>
      </c>
      <c r="N2439" s="98">
        <f>'Activity data'!J573*'Emission factors'!$B$36*'Emission factors'!$D$36/1000</f>
        <v>1393.0623817130993</v>
      </c>
      <c r="O2439" s="98">
        <f>'Activity data'!K573*'Emission factors'!$B$36*'Emission factors'!$D$36/1000</f>
        <v>1353.9831944478681</v>
      </c>
      <c r="P2439" s="98">
        <f>'Activity data'!L573*'Emission factors'!$B$36*'Emission factors'!$D$36/1000</f>
        <v>1325.883710132498</v>
      </c>
      <c r="Q2439" s="98">
        <f>'Activity data'!M573*'Emission factors'!$B$36*'Emission factors'!$D$36/1000</f>
        <v>1255.3612636669704</v>
      </c>
      <c r="R2439" s="98">
        <f>'Activity data'!N573*'Emission factors'!$B$36*'Emission factors'!$D$36/1000</f>
        <v>1163.0953739500201</v>
      </c>
      <c r="S2439" s="98">
        <f>'Activity data'!O573*'Emission factors'!$B$36*'Emission factors'!$D$36/1000</f>
        <v>1190.5175968882147</v>
      </c>
      <c r="T2439" s="98">
        <f>'Activity data'!P573*'Emission factors'!$B$36*'Emission factors'!$D$36/1000</f>
        <v>1331.5751958805454</v>
      </c>
      <c r="U2439" s="98">
        <f>'Activity data'!Q573*'Emission factors'!$B$36*'Emission factors'!$D$36/1000</f>
        <v>1573.5988455944819</v>
      </c>
    </row>
    <row r="2440" spans="1:21" x14ac:dyDescent="0.25">
      <c r="A2440" s="92" t="s">
        <v>11</v>
      </c>
      <c r="B2440" s="92" t="s">
        <v>12</v>
      </c>
      <c r="C2440" s="92" t="s">
        <v>32</v>
      </c>
      <c r="D2440" s="92" t="s">
        <v>32</v>
      </c>
      <c r="E2440" s="92" t="s">
        <v>38</v>
      </c>
      <c r="F2440" s="92" t="s">
        <v>34</v>
      </c>
      <c r="G2440" s="92" t="s">
        <v>97</v>
      </c>
      <c r="H2440" s="92" t="s">
        <v>31</v>
      </c>
      <c r="I2440" s="89" t="s">
        <v>225</v>
      </c>
      <c r="L2440" s="98">
        <f>'Activity data'!H574*'Emission factors'!$B$36*'Emission factors'!$D$36/1000</f>
        <v>0</v>
      </c>
      <c r="M2440" s="98">
        <f>'Activity data'!I574*'Emission factors'!$B$36*'Emission factors'!$D$36/1000</f>
        <v>0</v>
      </c>
      <c r="N2440" s="98">
        <f>'Activity data'!J574*'Emission factors'!$B$36*'Emission factors'!$D$36/1000</f>
        <v>0</v>
      </c>
      <c r="O2440" s="98">
        <f>'Activity data'!K574*'Emission factors'!$B$36*'Emission factors'!$D$36/1000</f>
        <v>0</v>
      </c>
      <c r="P2440" s="98">
        <f>'Activity data'!L574*'Emission factors'!$B$36*'Emission factors'!$D$36/1000</f>
        <v>0</v>
      </c>
      <c r="Q2440" s="98">
        <f>'Activity data'!M574*'Emission factors'!$B$36*'Emission factors'!$D$36/1000</f>
        <v>3.8307459039817894E-2</v>
      </c>
      <c r="R2440" s="98">
        <f>'Activity data'!N574*'Emission factors'!$B$36*'Emission factors'!$D$36/1000</f>
        <v>9.0003992591272661E-2</v>
      </c>
      <c r="S2440" s="98">
        <f>'Activity data'!O574*'Emission factors'!$B$36*'Emission factors'!$D$36/1000</f>
        <v>2.5744946526000005E-2</v>
      </c>
      <c r="T2440" s="98">
        <f>'Activity data'!P574*'Emission factors'!$B$36*'Emission factors'!$D$36/1000</f>
        <v>0</v>
      </c>
      <c r="U2440" s="98">
        <f>'Activity data'!Q574*'Emission factors'!$B$36*'Emission factors'!$D$36/1000</f>
        <v>0</v>
      </c>
    </row>
    <row r="2441" spans="1:21" x14ac:dyDescent="0.25">
      <c r="A2441" s="92" t="s">
        <v>11</v>
      </c>
      <c r="B2441" s="92" t="s">
        <v>12</v>
      </c>
      <c r="C2441" s="92" t="s">
        <v>32</v>
      </c>
      <c r="D2441" s="92" t="s">
        <v>32</v>
      </c>
      <c r="E2441" s="92" t="s">
        <v>38</v>
      </c>
      <c r="F2441" s="92" t="s">
        <v>34</v>
      </c>
      <c r="G2441" s="92" t="s">
        <v>97</v>
      </c>
      <c r="H2441" s="92" t="s">
        <v>31</v>
      </c>
      <c r="I2441" s="89" t="s">
        <v>205</v>
      </c>
      <c r="L2441" s="98">
        <f>'Activity data'!H575*'Emission factors'!$B$36*'Emission factors'!$D$36/1000</f>
        <v>12.679352012502161</v>
      </c>
      <c r="M2441" s="98">
        <f>'Activity data'!I575*'Emission factors'!$B$36*'Emission factors'!$D$36/1000</f>
        <v>12.207877487109858</v>
      </c>
      <c r="N2441" s="98">
        <f>'Activity data'!J575*'Emission factors'!$B$36*'Emission factors'!$D$36/1000</f>
        <v>11.156480326915451</v>
      </c>
      <c r="O2441" s="98">
        <f>'Activity data'!K575*'Emission factors'!$B$36*'Emission factors'!$D$36/1000</f>
        <v>7.82966463942107</v>
      </c>
      <c r="P2441" s="98">
        <f>'Activity data'!L575*'Emission factors'!$B$36*'Emission factors'!$D$36/1000</f>
        <v>5.7542003385561733</v>
      </c>
      <c r="Q2441" s="98">
        <f>'Activity data'!M575*'Emission factors'!$B$36*'Emission factors'!$D$36/1000</f>
        <v>11.21589992941507</v>
      </c>
      <c r="R2441" s="98">
        <f>'Activity data'!N575*'Emission factors'!$B$36*'Emission factors'!$D$36/1000</f>
        <v>19.346682871416942</v>
      </c>
      <c r="S2441" s="98">
        <f>'Activity data'!O575*'Emission factors'!$B$36*'Emission factors'!$D$36/1000</f>
        <v>22.131678137843078</v>
      </c>
      <c r="T2441" s="98">
        <f>'Activity data'!P575*'Emission factors'!$B$36*'Emission factors'!$D$36/1000</f>
        <v>23.221068465240304</v>
      </c>
      <c r="U2441" s="98">
        <f>'Activity data'!Q575*'Emission factors'!$B$36*'Emission factors'!$D$36/1000</f>
        <v>24.483144149679131</v>
      </c>
    </row>
    <row r="2442" spans="1:21" x14ac:dyDescent="0.25">
      <c r="A2442" s="92" t="s">
        <v>11</v>
      </c>
      <c r="B2442" s="92" t="s">
        <v>12</v>
      </c>
      <c r="C2442" s="92" t="s">
        <v>32</v>
      </c>
      <c r="D2442" s="92" t="s">
        <v>32</v>
      </c>
      <c r="E2442" s="92" t="s">
        <v>38</v>
      </c>
      <c r="F2442" s="92" t="s">
        <v>34</v>
      </c>
      <c r="G2442" s="92" t="s">
        <v>97</v>
      </c>
      <c r="H2442" s="92" t="s">
        <v>31</v>
      </c>
      <c r="I2442" s="89" t="s">
        <v>204</v>
      </c>
      <c r="L2442" s="98">
        <f>'Activity data'!H576*'Emission factors'!$B$36*'Emission factors'!$D$36/1000</f>
        <v>47.479952961964202</v>
      </c>
      <c r="M2442" s="98">
        <f>'Activity data'!I576*'Emission factors'!$B$36*'Emission factors'!$D$36/1000</f>
        <v>31.782384926886337</v>
      </c>
      <c r="N2442" s="98">
        <f>'Activity data'!J576*'Emission factors'!$B$36*'Emission factors'!$D$36/1000</f>
        <v>23.446351700245661</v>
      </c>
      <c r="O2442" s="98">
        <f>'Activity data'!K576*'Emission factors'!$B$36*'Emission factors'!$D$36/1000</f>
        <v>20.478698004929058</v>
      </c>
      <c r="P2442" s="98">
        <f>'Activity data'!L576*'Emission factors'!$B$36*'Emission factors'!$D$36/1000</f>
        <v>25.584885026863272</v>
      </c>
      <c r="Q2442" s="98">
        <f>'Activity data'!M576*'Emission factors'!$B$36*'Emission factors'!$D$36/1000</f>
        <v>44.713791892694786</v>
      </c>
      <c r="R2442" s="98">
        <f>'Activity data'!N576*'Emission factors'!$B$36*'Emission factors'!$D$36/1000</f>
        <v>68.387058185983022</v>
      </c>
      <c r="S2442" s="98">
        <f>'Activity data'!O576*'Emission factors'!$B$36*'Emission factors'!$D$36/1000</f>
        <v>79.842688884140813</v>
      </c>
      <c r="T2442" s="98">
        <f>'Activity data'!P576*'Emission factors'!$B$36*'Emission factors'!$D$36/1000</f>
        <v>88.941766998177897</v>
      </c>
      <c r="U2442" s="98">
        <f>'Activity data'!Q576*'Emission factors'!$B$36*'Emission factors'!$D$36/1000</f>
        <v>100.16414283516929</v>
      </c>
    </row>
    <row r="2443" spans="1:21" x14ac:dyDescent="0.25">
      <c r="A2443" s="92" t="s">
        <v>11</v>
      </c>
      <c r="B2443" s="92" t="s">
        <v>12</v>
      </c>
      <c r="C2443" s="92" t="s">
        <v>32</v>
      </c>
      <c r="D2443" s="92" t="s">
        <v>32</v>
      </c>
      <c r="E2443" s="92" t="s">
        <v>38</v>
      </c>
      <c r="F2443" s="92" t="s">
        <v>34</v>
      </c>
      <c r="G2443" s="92" t="s">
        <v>97</v>
      </c>
      <c r="H2443" s="92" t="s">
        <v>31</v>
      </c>
      <c r="I2443" s="89" t="s">
        <v>228</v>
      </c>
      <c r="L2443" s="98">
        <f>'Activity data'!H577*'Emission factors'!$B$36*'Emission factors'!$D$36/1000</f>
        <v>0</v>
      </c>
      <c r="M2443" s="98">
        <f>'Activity data'!I577*'Emission factors'!$B$36*'Emission factors'!$D$36/1000</f>
        <v>0</v>
      </c>
      <c r="N2443" s="98">
        <f>'Activity data'!J577*'Emission factors'!$B$36*'Emission factors'!$D$36/1000</f>
        <v>0</v>
      </c>
      <c r="O2443" s="98">
        <f>'Activity data'!K577*'Emission factors'!$B$36*'Emission factors'!$D$36/1000</f>
        <v>0</v>
      </c>
      <c r="P2443" s="98">
        <f>'Activity data'!L577*'Emission factors'!$B$36*'Emission factors'!$D$36/1000</f>
        <v>0</v>
      </c>
      <c r="Q2443" s="98">
        <f>'Activity data'!M577*'Emission factors'!$B$36*'Emission factors'!$D$36/1000</f>
        <v>0</v>
      </c>
      <c r="R2443" s="98">
        <f>'Activity data'!N577*'Emission factors'!$B$36*'Emission factors'!$D$36/1000</f>
        <v>0</v>
      </c>
      <c r="S2443" s="98">
        <f>'Activity data'!O577*'Emission factors'!$B$36*'Emission factors'!$D$36/1000</f>
        <v>0</v>
      </c>
      <c r="T2443" s="98">
        <f>'Activity data'!P577*'Emission factors'!$B$36*'Emission factors'!$D$36/1000</f>
        <v>0</v>
      </c>
      <c r="U2443" s="98">
        <f>'Activity data'!Q577*'Emission factors'!$B$36*'Emission factors'!$D$36/1000</f>
        <v>0</v>
      </c>
    </row>
    <row r="2444" spans="1:21" x14ac:dyDescent="0.25">
      <c r="A2444" s="92" t="s">
        <v>11</v>
      </c>
      <c r="B2444" s="92" t="s">
        <v>12</v>
      </c>
      <c r="C2444" s="92" t="s">
        <v>32</v>
      </c>
      <c r="D2444" s="92" t="s">
        <v>32</v>
      </c>
      <c r="E2444" s="92" t="s">
        <v>38</v>
      </c>
      <c r="F2444" s="92" t="s">
        <v>34</v>
      </c>
      <c r="G2444" s="92" t="s">
        <v>97</v>
      </c>
      <c r="H2444" s="92" t="s">
        <v>31</v>
      </c>
      <c r="I2444" s="89" t="s">
        <v>202</v>
      </c>
      <c r="L2444" s="98">
        <f>'Activity data'!H578*'Emission factors'!$B$36*'Emission factors'!$D$36/1000</f>
        <v>8.1198407470304446</v>
      </c>
      <c r="M2444" s="98">
        <f>'Activity data'!I578*'Emission factors'!$B$36*'Emission factors'!$D$36/1000</f>
        <v>7.7828768857414703</v>
      </c>
      <c r="N2444" s="98">
        <f>'Activity data'!J578*'Emission factors'!$B$36*'Emission factors'!$D$36/1000</f>
        <v>11.498209134218561</v>
      </c>
      <c r="O2444" s="98">
        <f>'Activity data'!K578*'Emission factors'!$B$36*'Emission factors'!$D$36/1000</f>
        <v>15.197771199569278</v>
      </c>
      <c r="P2444" s="98">
        <f>'Activity data'!L578*'Emission factors'!$B$36*'Emission factors'!$D$36/1000</f>
        <v>10.583166310335411</v>
      </c>
      <c r="Q2444" s="98">
        <f>'Activity data'!M578*'Emission factors'!$B$36*'Emission factors'!$D$36/1000</f>
        <v>6.7299781537162309</v>
      </c>
      <c r="R2444" s="98">
        <f>'Activity data'!N578*'Emission factors'!$B$36*'Emission factors'!$D$36/1000</f>
        <v>3.9454470622234621</v>
      </c>
      <c r="S2444" s="98">
        <f>'Activity data'!O578*'Emission factors'!$B$36*'Emission factors'!$D$36/1000</f>
        <v>0.80931200149799998</v>
      </c>
      <c r="T2444" s="98">
        <f>'Activity data'!P578*'Emission factors'!$B$36*'Emission factors'!$D$36/1000</f>
        <v>0</v>
      </c>
      <c r="U2444" s="98">
        <f>'Activity data'!Q578*'Emission factors'!$B$36*'Emission factors'!$D$36/1000</f>
        <v>0</v>
      </c>
    </row>
    <row r="2445" spans="1:21" x14ac:dyDescent="0.25">
      <c r="A2445" s="92" t="s">
        <v>11</v>
      </c>
      <c r="B2445" s="92" t="s">
        <v>12</v>
      </c>
      <c r="C2445" s="92" t="s">
        <v>32</v>
      </c>
      <c r="D2445" s="92" t="s">
        <v>32</v>
      </c>
      <c r="E2445" s="92" t="s">
        <v>38</v>
      </c>
      <c r="F2445" s="92" t="s">
        <v>34</v>
      </c>
      <c r="G2445" s="92" t="s">
        <v>97</v>
      </c>
      <c r="H2445" s="92" t="s">
        <v>31</v>
      </c>
      <c r="I2445" s="89" t="s">
        <v>190</v>
      </c>
      <c r="L2445" s="98">
        <f>'Activity data'!H579*'Emission factors'!$B$36*'Emission factors'!$D$36/1000</f>
        <v>0</v>
      </c>
      <c r="M2445" s="98">
        <f>'Activity data'!I579*'Emission factors'!$B$36*'Emission factors'!$D$36/1000</f>
        <v>0</v>
      </c>
      <c r="N2445" s="98">
        <f>'Activity data'!J579*'Emission factors'!$B$36*'Emission factors'!$D$36/1000</f>
        <v>0</v>
      </c>
      <c r="O2445" s="98">
        <f>'Activity data'!K579*'Emission factors'!$B$36*'Emission factors'!$D$36/1000</f>
        <v>0</v>
      </c>
      <c r="P2445" s="98">
        <f>'Activity data'!L579*'Emission factors'!$B$36*'Emission factors'!$D$36/1000</f>
        <v>0</v>
      </c>
      <c r="Q2445" s="98">
        <f>'Activity data'!M579*'Emission factors'!$B$36*'Emission factors'!$D$36/1000</f>
        <v>0</v>
      </c>
      <c r="R2445" s="98">
        <f>'Activity data'!N579*'Emission factors'!$B$36*'Emission factors'!$D$36/1000</f>
        <v>0</v>
      </c>
      <c r="S2445" s="98">
        <f>'Activity data'!O579*'Emission factors'!$B$36*'Emission factors'!$D$36/1000</f>
        <v>0</v>
      </c>
      <c r="T2445" s="98">
        <f>'Activity data'!P579*'Emission factors'!$B$36*'Emission factors'!$D$36/1000</f>
        <v>0</v>
      </c>
      <c r="U2445" s="98">
        <f>'Activity data'!Q579*'Emission factors'!$B$36*'Emission factors'!$D$36/1000</f>
        <v>0</v>
      </c>
    </row>
    <row r="2446" spans="1:21" x14ac:dyDescent="0.25">
      <c r="A2446" s="92" t="s">
        <v>11</v>
      </c>
      <c r="B2446" s="92" t="s">
        <v>12</v>
      </c>
      <c r="C2446" s="92" t="s">
        <v>32</v>
      </c>
      <c r="D2446" s="92" t="s">
        <v>32</v>
      </c>
      <c r="E2446" s="92" t="s">
        <v>38</v>
      </c>
      <c r="F2446" s="92" t="s">
        <v>34</v>
      </c>
      <c r="G2446" s="92" t="s">
        <v>97</v>
      </c>
      <c r="H2446" s="92" t="s">
        <v>31</v>
      </c>
      <c r="I2446" s="89" t="s">
        <v>210</v>
      </c>
      <c r="L2446" s="98">
        <f>'Activity data'!H580*'Emission factors'!$B$36*'Emission factors'!$D$36/1000</f>
        <v>43.746148834677399</v>
      </c>
      <c r="M2446" s="98">
        <f>'Activity data'!I580*'Emission factors'!$B$36*'Emission factors'!$D$36/1000</f>
        <v>8.6191110618863434</v>
      </c>
      <c r="N2446" s="98">
        <f>'Activity data'!J580*'Emission factors'!$B$36*'Emission factors'!$D$36/1000</f>
        <v>1.395963853419607</v>
      </c>
      <c r="O2446" s="98">
        <f>'Activity data'!K580*'Emission factors'!$B$36*'Emission factors'!$D$36/1000</f>
        <v>1.3554369469249543</v>
      </c>
      <c r="P2446" s="98">
        <f>'Activity data'!L580*'Emission factors'!$B$36*'Emission factors'!$D$36/1000</f>
        <v>1.6999351573729298</v>
      </c>
      <c r="Q2446" s="98">
        <f>'Activity data'!M580*'Emission factors'!$B$36*'Emission factors'!$D$36/1000</f>
        <v>1.2535246918245735</v>
      </c>
      <c r="R2446" s="98">
        <f>'Activity data'!N580*'Emission factors'!$B$36*'Emission factors'!$D$36/1000</f>
        <v>0.44338322595106966</v>
      </c>
      <c r="S2446" s="98">
        <f>'Activity data'!O580*'Emission factors'!$B$36*'Emission factors'!$D$36/1000</f>
        <v>0.18367870775537856</v>
      </c>
      <c r="T2446" s="98">
        <f>'Activity data'!P580*'Emission factors'!$B$36*'Emission factors'!$D$36/1000</f>
        <v>0.1293303963715593</v>
      </c>
      <c r="U2446" s="98">
        <f>'Activity data'!Q580*'Emission factors'!$B$36*'Emission factors'!$D$36/1000</f>
        <v>9.0934947493340731E-2</v>
      </c>
    </row>
    <row r="2447" spans="1:21" x14ac:dyDescent="0.25">
      <c r="A2447" s="92" t="s">
        <v>11</v>
      </c>
      <c r="B2447" s="92" t="s">
        <v>12</v>
      </c>
      <c r="C2447" s="92" t="s">
        <v>32</v>
      </c>
      <c r="D2447" s="92" t="s">
        <v>32</v>
      </c>
      <c r="E2447" s="92" t="s">
        <v>38</v>
      </c>
      <c r="F2447" s="92" t="s">
        <v>34</v>
      </c>
      <c r="G2447" s="92" t="s">
        <v>97</v>
      </c>
      <c r="H2447" s="92" t="s">
        <v>31</v>
      </c>
      <c r="I2447" s="89" t="s">
        <v>199</v>
      </c>
      <c r="L2447" s="98">
        <f>'Activity data'!H581*'Emission factors'!$B$36*'Emission factors'!$D$36/1000</f>
        <v>261.79273327919543</v>
      </c>
      <c r="M2447" s="98">
        <f>'Activity data'!I581*'Emission factors'!$B$36*'Emission factors'!$D$36/1000</f>
        <v>599.85093581740034</v>
      </c>
      <c r="N2447" s="98">
        <f>'Activity data'!J581*'Emission factors'!$B$36*'Emission factors'!$D$36/1000</f>
        <v>1529.8680040867825</v>
      </c>
      <c r="O2447" s="98">
        <f>'Activity data'!K581*'Emission factors'!$B$36*'Emission factors'!$D$36/1000</f>
        <v>4390.5535484704806</v>
      </c>
      <c r="P2447" s="98">
        <f>'Activity data'!L581*'Emission factors'!$B$36*'Emission factors'!$D$36/1000</f>
        <v>1456.3109496765601</v>
      </c>
      <c r="Q2447" s="98">
        <f>'Activity data'!M581*'Emission factors'!$B$36*'Emission factors'!$D$36/1000</f>
        <v>219.08608704775693</v>
      </c>
      <c r="R2447" s="98">
        <f>'Activity data'!N581*'Emission factors'!$B$36*'Emission factors'!$D$36/1000</f>
        <v>258.85898494455051</v>
      </c>
      <c r="S2447" s="98">
        <f>'Activity data'!O581*'Emission factors'!$B$36*'Emission factors'!$D$36/1000</f>
        <v>315.61858830355061</v>
      </c>
      <c r="T2447" s="98">
        <f>'Activity data'!P581*'Emission factors'!$B$36*'Emission factors'!$D$36/1000</f>
        <v>393.29807302132627</v>
      </c>
      <c r="U2447" s="98">
        <f>'Activity data'!Q581*'Emission factors'!$B$36*'Emission factors'!$D$36/1000</f>
        <v>495.84243368070759</v>
      </c>
    </row>
    <row r="2448" spans="1:21" x14ac:dyDescent="0.25">
      <c r="A2448" s="92" t="s">
        <v>11</v>
      </c>
      <c r="B2448" s="92" t="s">
        <v>12</v>
      </c>
      <c r="C2448" s="92" t="s">
        <v>32</v>
      </c>
      <c r="D2448" s="92" t="s">
        <v>32</v>
      </c>
      <c r="E2448" s="92" t="s">
        <v>38</v>
      </c>
      <c r="F2448" s="92" t="s">
        <v>34</v>
      </c>
      <c r="G2448" s="92" t="s">
        <v>97</v>
      </c>
      <c r="H2448" s="92" t="s">
        <v>31</v>
      </c>
      <c r="I2448" s="89" t="s">
        <v>233</v>
      </c>
      <c r="L2448" s="98">
        <f>'Activity data'!H582*'Emission factors'!$B$36*'Emission factors'!$D$36/1000</f>
        <v>3.3671934793532836</v>
      </c>
      <c r="M2448" s="98">
        <f>'Activity data'!I582*'Emission factors'!$B$36*'Emission factors'!$D$36/1000</f>
        <v>1.1223978264510943</v>
      </c>
      <c r="N2448" s="98">
        <f>'Activity data'!J582*'Emission factors'!$B$36*'Emission factors'!$D$36/1000</f>
        <v>0</v>
      </c>
      <c r="O2448" s="98">
        <f>'Activity data'!K582*'Emission factors'!$B$36*'Emission factors'!$D$36/1000</f>
        <v>0</v>
      </c>
      <c r="P2448" s="98">
        <f>'Activity data'!L582*'Emission factors'!$B$36*'Emission factors'!$D$36/1000</f>
        <v>0</v>
      </c>
      <c r="Q2448" s="98">
        <f>'Activity data'!M582*'Emission factors'!$B$36*'Emission factors'!$D$36/1000</f>
        <v>2.7695540665145093</v>
      </c>
      <c r="R2448" s="98">
        <f>'Activity data'!N582*'Emission factors'!$B$36*'Emission factors'!$D$36/1000</f>
        <v>6.555610883012168</v>
      </c>
      <c r="S2448" s="98">
        <f>'Activity data'!O582*'Emission factors'!$B$36*'Emission factors'!$D$36/1000</f>
        <v>1.8774753980579999</v>
      </c>
      <c r="T2448" s="98">
        <f>'Activity data'!P582*'Emission factors'!$B$36*'Emission factors'!$D$36/1000</f>
        <v>0</v>
      </c>
      <c r="U2448" s="98">
        <f>'Activity data'!Q582*'Emission factors'!$B$36*'Emission factors'!$D$36/1000</f>
        <v>0</v>
      </c>
    </row>
    <row r="2449" spans="1:21" x14ac:dyDescent="0.25">
      <c r="A2449" s="92" t="s">
        <v>11</v>
      </c>
      <c r="B2449" s="92" t="s">
        <v>12</v>
      </c>
      <c r="C2449" s="92" t="s">
        <v>32</v>
      </c>
      <c r="D2449" s="92" t="s">
        <v>32</v>
      </c>
      <c r="E2449" s="92" t="s">
        <v>38</v>
      </c>
      <c r="F2449" s="92" t="s">
        <v>34</v>
      </c>
      <c r="G2449" s="92" t="s">
        <v>97</v>
      </c>
      <c r="H2449" s="92" t="s">
        <v>31</v>
      </c>
      <c r="I2449" s="89" t="s">
        <v>200</v>
      </c>
      <c r="L2449" s="98">
        <f>'Activity data'!H583*'Emission factors'!$B$36*'Emission factors'!$D$36/1000</f>
        <v>5450.4003792576614</v>
      </c>
      <c r="M2449" s="98">
        <f>'Activity data'!I583*'Emission factors'!$B$36*'Emission factors'!$D$36/1000</f>
        <v>5297.0106140976313</v>
      </c>
      <c r="N2449" s="98">
        <f>'Activity data'!J583*'Emission factors'!$B$36*'Emission factors'!$D$36/1000</f>
        <v>5077.7041494586983</v>
      </c>
      <c r="O2449" s="98">
        <f>'Activity data'!K583*'Emission factors'!$B$36*'Emission factors'!$D$36/1000</f>
        <v>4994.1721348355086</v>
      </c>
      <c r="P2449" s="98">
        <f>'Activity data'!L583*'Emission factors'!$B$36*'Emission factors'!$D$36/1000</f>
        <v>5387.4127624485682</v>
      </c>
      <c r="Q2449" s="98">
        <f>'Activity data'!M583*'Emission factors'!$B$36*'Emission factors'!$D$36/1000</f>
        <v>6624.0932880962118</v>
      </c>
      <c r="R2449" s="98">
        <f>'Activity data'!N583*'Emission factors'!$B$36*'Emission factors'!$D$36/1000</f>
        <v>8104.4186243307213</v>
      </c>
      <c r="S2449" s="98">
        <f>'Activity data'!O583*'Emission factors'!$B$36*'Emission factors'!$D$36/1000</f>
        <v>10402.850536444421</v>
      </c>
      <c r="T2449" s="98">
        <f>'Activity data'!P583*'Emission factors'!$B$36*'Emission factors'!$D$36/1000</f>
        <v>13893.908406176857</v>
      </c>
      <c r="U2449" s="98">
        <f>'Activity data'!Q583*'Emission factors'!$B$36*'Emission factors'!$D$36/1000</f>
        <v>19071.176411232689</v>
      </c>
    </row>
    <row r="2450" spans="1:21" x14ac:dyDescent="0.25">
      <c r="A2450" s="92" t="s">
        <v>11</v>
      </c>
      <c r="B2450" s="92" t="s">
        <v>12</v>
      </c>
      <c r="C2450" s="92" t="s">
        <v>32</v>
      </c>
      <c r="D2450" s="92" t="s">
        <v>32</v>
      </c>
      <c r="E2450" s="92" t="s">
        <v>39</v>
      </c>
      <c r="F2450" s="92" t="s">
        <v>34</v>
      </c>
      <c r="G2450" s="92" t="s">
        <v>97</v>
      </c>
      <c r="H2450" s="92" t="s">
        <v>31</v>
      </c>
      <c r="I2450" s="89" t="s">
        <v>227</v>
      </c>
      <c r="J2450" s="92" t="s">
        <v>98</v>
      </c>
      <c r="L2450" s="98">
        <f>'Activity data'!H584*'Emission factors'!$B$38*'Emission factors'!$D$38/1000</f>
        <v>0</v>
      </c>
      <c r="M2450" s="98">
        <f>'Activity data'!I584*'Emission factors'!$B$38*'Emission factors'!$D$38/1000</f>
        <v>1.7215933775748659E-2</v>
      </c>
      <c r="N2450" s="98">
        <f>'Activity data'!J584*'Emission factors'!$B$38*'Emission factors'!$D$38/1000</f>
        <v>5.7386445919162202E-3</v>
      </c>
      <c r="O2450" s="98">
        <f>'Activity data'!K584*'Emission factors'!$B$38*'Emission factors'!$D$38/1000</f>
        <v>0</v>
      </c>
      <c r="P2450" s="98">
        <f>'Activity data'!L584*'Emission factors'!$B$38*'Emission factors'!$D$38/1000</f>
        <v>3.4381441805040679E-2</v>
      </c>
      <c r="Q2450" s="98">
        <f>'Activity data'!M584*'Emission factors'!$B$38*'Emission factors'!$D$38/1000</f>
        <v>0.29773353195101759</v>
      </c>
      <c r="R2450" s="98">
        <f>'Activity data'!N584*'Emission factors'!$B$38*'Emission factors'!$D$38/1000</f>
        <v>0.64015006324977897</v>
      </c>
      <c r="S2450" s="98">
        <f>'Activity data'!O584*'Emission factors'!$B$38*'Emission factors'!$D$38/1000</f>
        <v>0.37890253709999994</v>
      </c>
      <c r="T2450" s="98">
        <f>'Activity data'!P584*'Emission factors'!$B$38*'Emission factors'!$D$38/1000</f>
        <v>0.26616401549999996</v>
      </c>
      <c r="U2450" s="98">
        <f>'Activity data'!Q584*'Emission factors'!$B$38*'Emission factors'!$D$38/1000</f>
        <v>0.27029255778742323</v>
      </c>
    </row>
    <row r="2451" spans="1:21" x14ac:dyDescent="0.25">
      <c r="A2451" s="92" t="s">
        <v>11</v>
      </c>
      <c r="B2451" s="92" t="s">
        <v>12</v>
      </c>
      <c r="C2451" s="92" t="s">
        <v>32</v>
      </c>
      <c r="D2451" s="92" t="s">
        <v>32</v>
      </c>
      <c r="E2451" s="92" t="s">
        <v>39</v>
      </c>
      <c r="F2451" s="92" t="s">
        <v>34</v>
      </c>
      <c r="G2451" s="92" t="s">
        <v>97</v>
      </c>
      <c r="H2451" s="92" t="s">
        <v>31</v>
      </c>
      <c r="I2451" s="89" t="s">
        <v>203</v>
      </c>
      <c r="L2451" s="98">
        <f>'Activity data'!H585*'Emission factors'!$B$38*'Emission factors'!$D$38/1000</f>
        <v>83.290445887510828</v>
      </c>
      <c r="M2451" s="98">
        <f>'Activity data'!I585*'Emission factors'!$B$38*'Emission factors'!$D$38/1000</f>
        <v>67.0049782669265</v>
      </c>
      <c r="N2451" s="98">
        <f>'Activity data'!J585*'Emission factors'!$B$38*'Emission factors'!$D$38/1000</f>
        <v>86.215802218000064</v>
      </c>
      <c r="O2451" s="98">
        <f>'Activity data'!K585*'Emission factors'!$B$38*'Emission factors'!$D$38/1000</f>
        <v>149.96752200878987</v>
      </c>
      <c r="P2451" s="98">
        <f>'Activity data'!L585*'Emission factors'!$B$38*'Emission factors'!$D$38/1000</f>
        <v>67.695646166361655</v>
      </c>
      <c r="Q2451" s="98">
        <f>'Activity data'!M585*'Emission factors'!$B$38*'Emission factors'!$D$38/1000</f>
        <v>55.001972920305022</v>
      </c>
      <c r="R2451" s="98">
        <f>'Activity data'!N585*'Emission factors'!$B$38*'Emission factors'!$D$38/1000</f>
        <v>82.90285830237427</v>
      </c>
      <c r="S2451" s="98">
        <f>'Activity data'!O585*'Emission factors'!$B$38*'Emission factors'!$D$38/1000</f>
        <v>91.380279931300251</v>
      </c>
      <c r="T2451" s="98">
        <f>'Activity data'!P585*'Emission factors'!$B$38*'Emission factors'!$D$38/1000</f>
        <v>93.386398861279815</v>
      </c>
      <c r="U2451" s="98">
        <f>'Activity data'!Q585*'Emission factors'!$B$38*'Emission factors'!$D$38/1000</f>
        <v>95.42080783527237</v>
      </c>
    </row>
    <row r="2452" spans="1:21" x14ac:dyDescent="0.25">
      <c r="A2452" s="92" t="s">
        <v>11</v>
      </c>
      <c r="B2452" s="92" t="s">
        <v>12</v>
      </c>
      <c r="C2452" s="92" t="s">
        <v>32</v>
      </c>
      <c r="D2452" s="92" t="s">
        <v>32</v>
      </c>
      <c r="E2452" s="92" t="s">
        <v>39</v>
      </c>
      <c r="F2452" s="92" t="s">
        <v>34</v>
      </c>
      <c r="G2452" s="92" t="s">
        <v>97</v>
      </c>
      <c r="H2452" s="92" t="s">
        <v>31</v>
      </c>
      <c r="I2452" s="89" t="s">
        <v>191</v>
      </c>
      <c r="L2452" s="98">
        <f>'Activity data'!H586*'Emission factors'!$B$38*'Emission factors'!$D$38/1000</f>
        <v>5.1383324072239488E-3</v>
      </c>
      <c r="M2452" s="98">
        <f>'Activity data'!I586*'Emission factors'!$B$38*'Emission factors'!$D$38/1000</f>
        <v>0.22684167652403142</v>
      </c>
      <c r="N2452" s="98">
        <f>'Activity data'!J586*'Emission factors'!$B$38*'Emission factors'!$D$38/1000</f>
        <v>0.5912964964231453</v>
      </c>
      <c r="O2452" s="98">
        <f>'Activity data'!K586*'Emission factors'!$B$38*'Emission factors'!$D$38/1000</f>
        <v>1.3538491811824946</v>
      </c>
      <c r="P2452" s="98">
        <f>'Activity data'!L586*'Emission factors'!$B$38*'Emission factors'!$D$38/1000</f>
        <v>0.85487393007241574</v>
      </c>
      <c r="Q2452" s="98">
        <f>'Activity data'!M586*'Emission factors'!$B$38*'Emission factors'!$D$38/1000</f>
        <v>0.78592406533284354</v>
      </c>
      <c r="R2452" s="98">
        <f>'Activity data'!N586*'Emission factors'!$B$38*'Emission factors'!$D$38/1000</f>
        <v>1.020389539309295</v>
      </c>
      <c r="S2452" s="98">
        <f>'Activity data'!O586*'Emission factors'!$B$38*'Emission factors'!$D$38/1000</f>
        <v>1.3518846767267596</v>
      </c>
      <c r="T2452" s="98">
        <f>'Activity data'!P586*'Emission factors'!$B$38*'Emission factors'!$D$38/1000</f>
        <v>1.8088519874458264</v>
      </c>
      <c r="U2452" s="98">
        <f>'Activity data'!Q586*'Emission factors'!$B$38*'Emission factors'!$D$38/1000</f>
        <v>2.4240691599302959</v>
      </c>
    </row>
    <row r="2453" spans="1:21" x14ac:dyDescent="0.25">
      <c r="A2453" s="92" t="s">
        <v>11</v>
      </c>
      <c r="B2453" s="92" t="s">
        <v>12</v>
      </c>
      <c r="C2453" s="92" t="s">
        <v>32</v>
      </c>
      <c r="D2453" s="92" t="s">
        <v>32</v>
      </c>
      <c r="E2453" s="92" t="s">
        <v>39</v>
      </c>
      <c r="F2453" s="92" t="s">
        <v>34</v>
      </c>
      <c r="G2453" s="92" t="s">
        <v>97</v>
      </c>
      <c r="H2453" s="92" t="s">
        <v>31</v>
      </c>
      <c r="I2453" s="89" t="s">
        <v>192</v>
      </c>
      <c r="L2453" s="98">
        <f>'Activity data'!H587*'Emission factors'!$B$38*'Emission factors'!$D$38/1000</f>
        <v>18.670048948636513</v>
      </c>
      <c r="M2453" s="98">
        <f>'Activity data'!I587*'Emission factors'!$B$38*'Emission factors'!$D$38/1000</f>
        <v>3.8504552766574687</v>
      </c>
      <c r="N2453" s="98">
        <f>'Activity data'!J587*'Emission factors'!$B$38*'Emission factors'!$D$38/1000</f>
        <v>2.129063914220203</v>
      </c>
      <c r="O2453" s="98">
        <f>'Activity data'!K587*'Emission factors'!$B$38*'Emission factors'!$D$38/1000</f>
        <v>1.4998602386263868</v>
      </c>
      <c r="P2453" s="98">
        <f>'Activity data'!L587*'Emission factors'!$B$38*'Emission factors'!$D$38/1000</f>
        <v>1.7773580963362612</v>
      </c>
      <c r="Q2453" s="98">
        <f>'Activity data'!M587*'Emission factors'!$B$38*'Emission factors'!$D$38/1000</f>
        <v>3.2345596768396057</v>
      </c>
      <c r="R2453" s="98">
        <f>'Activity data'!N587*'Emission factors'!$B$38*'Emission factors'!$D$38/1000</f>
        <v>5.1426237858813932</v>
      </c>
      <c r="S2453" s="98">
        <f>'Activity data'!O587*'Emission factors'!$B$38*'Emission factors'!$D$38/1000</f>
        <v>2.8437488783101204</v>
      </c>
      <c r="T2453" s="98">
        <f>'Activity data'!P587*'Emission factors'!$B$38*'Emission factors'!$D$38/1000</f>
        <v>1.9318104967352863</v>
      </c>
      <c r="U2453" s="98">
        <f>'Activity data'!Q587*'Emission factors'!$B$38*'Emission factors'!$D$38/1000</f>
        <v>1.9516691415517156</v>
      </c>
    </row>
    <row r="2454" spans="1:21" x14ac:dyDescent="0.25">
      <c r="A2454" s="92" t="s">
        <v>11</v>
      </c>
      <c r="B2454" s="92" t="s">
        <v>12</v>
      </c>
      <c r="C2454" s="92" t="s">
        <v>32</v>
      </c>
      <c r="D2454" s="92" t="s">
        <v>32</v>
      </c>
      <c r="E2454" s="92" t="s">
        <v>39</v>
      </c>
      <c r="F2454" s="92" t="s">
        <v>34</v>
      </c>
      <c r="G2454" s="92" t="s">
        <v>97</v>
      </c>
      <c r="H2454" s="92" t="s">
        <v>31</v>
      </c>
      <c r="I2454" s="89" t="s">
        <v>206</v>
      </c>
      <c r="L2454" s="98">
        <f>'Activity data'!H588*'Emission factors'!$B$38*'Emission factors'!$D$38/1000</f>
        <v>13.240724028751735</v>
      </c>
      <c r="M2454" s="98">
        <f>'Activity data'!I588*'Emission factors'!$B$38*'Emission factors'!$D$38/1000</f>
        <v>240.60396321087251</v>
      </c>
      <c r="N2454" s="98">
        <f>'Activity data'!J588*'Emission factors'!$B$38*'Emission factors'!$D$38/1000</f>
        <v>80.201321070290831</v>
      </c>
      <c r="O2454" s="98">
        <f>'Activity data'!K588*'Emission factors'!$B$38*'Emission factors'!$D$38/1000</f>
        <v>0</v>
      </c>
      <c r="P2454" s="98">
        <f>'Activity data'!L588*'Emission factors'!$B$38*'Emission factors'!$D$38/1000</f>
        <v>0</v>
      </c>
      <c r="Q2454" s="98">
        <f>'Activity data'!M588*'Emission factors'!$B$38*'Emission factors'!$D$38/1000</f>
        <v>15.422928764727708</v>
      </c>
      <c r="R2454" s="98">
        <f>'Activity data'!N588*'Emission factors'!$B$38*'Emission factors'!$D$38/1000</f>
        <v>36.438160805809233</v>
      </c>
      <c r="S2454" s="98">
        <f>'Activity data'!O588*'Emission factors'!$B$38*'Emission factors'!$D$38/1000</f>
        <v>10.4323948503</v>
      </c>
      <c r="T2454" s="98">
        <f>'Activity data'!P588*'Emission factors'!$B$38*'Emission factors'!$D$38/1000</f>
        <v>0</v>
      </c>
      <c r="U2454" s="98">
        <f>'Activity data'!Q588*'Emission factors'!$B$38*'Emission factors'!$D$38/1000</f>
        <v>0</v>
      </c>
    </row>
    <row r="2455" spans="1:21" x14ac:dyDescent="0.25">
      <c r="A2455" s="92" t="s">
        <v>11</v>
      </c>
      <c r="B2455" s="92" t="s">
        <v>12</v>
      </c>
      <c r="C2455" s="92" t="s">
        <v>32</v>
      </c>
      <c r="D2455" s="92" t="s">
        <v>32</v>
      </c>
      <c r="E2455" s="92" t="s">
        <v>39</v>
      </c>
      <c r="F2455" s="92" t="s">
        <v>34</v>
      </c>
      <c r="G2455" s="92" t="s">
        <v>97</v>
      </c>
      <c r="H2455" s="92" t="s">
        <v>31</v>
      </c>
      <c r="I2455" s="89" t="s">
        <v>220</v>
      </c>
      <c r="L2455" s="98">
        <f>'Activity data'!H589*'Emission factors'!$B$38*'Emission factors'!$D$38/1000</f>
        <v>0</v>
      </c>
      <c r="M2455" s="98">
        <f>'Activity data'!I589*'Emission factors'!$B$38*'Emission factors'!$D$38/1000</f>
        <v>0</v>
      </c>
      <c r="N2455" s="98">
        <f>'Activity data'!J589*'Emission factors'!$B$38*'Emission factors'!$D$38/1000</f>
        <v>0</v>
      </c>
      <c r="O2455" s="98">
        <f>'Activity data'!K589*'Emission factors'!$B$38*'Emission factors'!$D$38/1000</f>
        <v>0</v>
      </c>
      <c r="P2455" s="98">
        <f>'Activity data'!L589*'Emission factors'!$B$38*'Emission factors'!$D$38/1000</f>
        <v>0.20853748684854034</v>
      </c>
      <c r="Q2455" s="98">
        <f>'Activity data'!M589*'Emission factors'!$B$38*'Emission factors'!$D$38/1000</f>
        <v>0.71202720272346842</v>
      </c>
      <c r="R2455" s="98">
        <f>'Activity data'!N589*'Emission factors'!$B$38*'Emission factors'!$D$38/1000</f>
        <v>1.3080661902357629</v>
      </c>
      <c r="S2455" s="98">
        <f>'Activity data'!O589*'Emission factors'!$B$38*'Emission factors'!$D$38/1000</f>
        <v>1.4801319144000002</v>
      </c>
      <c r="T2455" s="98">
        <f>'Activity data'!P589*'Emission factors'!$B$38*'Emission factors'!$D$38/1000</f>
        <v>1.5141918120000002</v>
      </c>
      <c r="U2455" s="98">
        <f>'Activity data'!Q589*'Emission factors'!$B$38*'Emission factors'!$D$38/1000</f>
        <v>1.5435649021070157</v>
      </c>
    </row>
    <row r="2456" spans="1:21" x14ac:dyDescent="0.25">
      <c r="A2456" s="92" t="s">
        <v>11</v>
      </c>
      <c r="B2456" s="92" t="s">
        <v>12</v>
      </c>
      <c r="C2456" s="92" t="s">
        <v>32</v>
      </c>
      <c r="D2456" s="92" t="s">
        <v>32</v>
      </c>
      <c r="E2456" s="92" t="s">
        <v>39</v>
      </c>
      <c r="F2456" s="92" t="s">
        <v>34</v>
      </c>
      <c r="G2456" s="92" t="s">
        <v>97</v>
      </c>
      <c r="H2456" s="92" t="s">
        <v>31</v>
      </c>
      <c r="I2456" s="89" t="s">
        <v>193</v>
      </c>
      <c r="L2456" s="98">
        <f>'Activity data'!H590*'Emission factors'!$B$38*'Emission factors'!$D$38/1000</f>
        <v>42.78549193128012</v>
      </c>
      <c r="M2456" s="98">
        <f>'Activity data'!I590*'Emission factors'!$B$38*'Emission factors'!$D$38/1000</f>
        <v>31.454580546193704</v>
      </c>
      <c r="N2456" s="98">
        <f>'Activity data'!J590*'Emission factors'!$B$38*'Emission factors'!$D$38/1000</f>
        <v>25.779836844171033</v>
      </c>
      <c r="O2456" s="98">
        <f>'Activity data'!K590*'Emission factors'!$B$38*'Emission factors'!$D$38/1000</f>
        <v>15.8541465261259</v>
      </c>
      <c r="P2456" s="98">
        <f>'Activity data'!L590*'Emission factors'!$B$38*'Emission factors'!$D$38/1000</f>
        <v>11.044967793974886</v>
      </c>
      <c r="Q2456" s="98">
        <f>'Activity data'!M590*'Emission factors'!$B$38*'Emission factors'!$D$38/1000</f>
        <v>7.3747098965837372</v>
      </c>
      <c r="R2456" s="98">
        <f>'Activity data'!N590*'Emission factors'!$B$38*'Emission factors'!$D$38/1000</f>
        <v>3.5985548117803803</v>
      </c>
      <c r="S2456" s="98">
        <f>'Activity data'!O590*'Emission factors'!$B$38*'Emission factors'!$D$38/1000</f>
        <v>1.8482994643735331</v>
      </c>
      <c r="T2456" s="98">
        <f>'Activity data'!P590*'Emission factors'!$B$38*'Emission factors'!$D$38/1000</f>
        <v>1.1793053805866995</v>
      </c>
      <c r="U2456" s="98">
        <f>'Activity data'!Q590*'Emission factors'!$B$38*'Emission factors'!$D$38/1000</f>
        <v>0.82138457783854901</v>
      </c>
    </row>
    <row r="2457" spans="1:21" x14ac:dyDescent="0.25">
      <c r="A2457" s="92" t="s">
        <v>11</v>
      </c>
      <c r="B2457" s="92" t="s">
        <v>12</v>
      </c>
      <c r="C2457" s="92" t="s">
        <v>32</v>
      </c>
      <c r="D2457" s="92" t="s">
        <v>32</v>
      </c>
      <c r="E2457" s="92" t="s">
        <v>39</v>
      </c>
      <c r="F2457" s="92" t="s">
        <v>34</v>
      </c>
      <c r="G2457" s="92" t="s">
        <v>97</v>
      </c>
      <c r="H2457" s="92" t="s">
        <v>31</v>
      </c>
      <c r="I2457" s="89" t="s">
        <v>259</v>
      </c>
      <c r="L2457" s="98">
        <f>'Activity data'!H591*'Emission factors'!$B$38*'Emission factors'!$D$38/1000</f>
        <v>0</v>
      </c>
      <c r="M2457" s="98">
        <f>'Activity data'!I591*'Emission factors'!$B$38*'Emission factors'!$D$38/1000</f>
        <v>0</v>
      </c>
      <c r="N2457" s="98">
        <f>'Activity data'!J591*'Emission factors'!$B$38*'Emission factors'!$D$38/1000</f>
        <v>0</v>
      </c>
      <c r="O2457" s="98">
        <f>'Activity data'!K591*'Emission factors'!$B$38*'Emission factors'!$D$38/1000</f>
        <v>0</v>
      </c>
      <c r="P2457" s="98">
        <f>'Activity data'!L591*'Emission factors'!$B$38*'Emission factors'!$D$38/1000</f>
        <v>0</v>
      </c>
      <c r="Q2457" s="98">
        <f>'Activity data'!M591*'Emission factors'!$B$38*'Emission factors'!$D$38/1000</f>
        <v>0</v>
      </c>
      <c r="R2457" s="98">
        <f>'Activity data'!N591*'Emission factors'!$B$38*'Emission factors'!$D$38/1000</f>
        <v>0</v>
      </c>
      <c r="S2457" s="98">
        <f>'Activity data'!O591*'Emission factors'!$B$38*'Emission factors'!$D$38/1000</f>
        <v>0</v>
      </c>
      <c r="T2457" s="98">
        <f>'Activity data'!P591*'Emission factors'!$B$38*'Emission factors'!$D$38/1000</f>
        <v>0</v>
      </c>
      <c r="U2457" s="98">
        <f>'Activity data'!Q591*'Emission factors'!$B$38*'Emission factors'!$D$38/1000</f>
        <v>0</v>
      </c>
    </row>
    <row r="2458" spans="1:21" x14ac:dyDescent="0.25">
      <c r="A2458" s="92" t="s">
        <v>11</v>
      </c>
      <c r="B2458" s="92" t="s">
        <v>12</v>
      </c>
      <c r="C2458" s="92" t="s">
        <v>32</v>
      </c>
      <c r="D2458" s="92" t="s">
        <v>32</v>
      </c>
      <c r="E2458" s="92" t="s">
        <v>39</v>
      </c>
      <c r="F2458" s="92" t="s">
        <v>34</v>
      </c>
      <c r="G2458" s="92" t="s">
        <v>97</v>
      </c>
      <c r="H2458" s="92" t="s">
        <v>31</v>
      </c>
      <c r="I2458" s="89" t="s">
        <v>223</v>
      </c>
      <c r="L2458" s="98">
        <f>'Activity data'!H592*'Emission factors'!$B$38*'Emission factors'!$D$38/1000</f>
        <v>0</v>
      </c>
      <c r="M2458" s="98">
        <f>'Activity data'!I592*'Emission factors'!$B$38*'Emission factors'!$D$38/1000</f>
        <v>0</v>
      </c>
      <c r="N2458" s="98">
        <f>'Activity data'!J592*'Emission factors'!$B$38*'Emission factors'!$D$38/1000</f>
        <v>0</v>
      </c>
      <c r="O2458" s="98">
        <f>'Activity data'!K592*'Emission factors'!$B$38*'Emission factors'!$D$38/1000</f>
        <v>0</v>
      </c>
      <c r="P2458" s="98">
        <f>'Activity data'!L592*'Emission factors'!$B$38*'Emission factors'!$D$38/1000</f>
        <v>0</v>
      </c>
      <c r="Q2458" s="98">
        <f>'Activity data'!M592*'Emission factors'!$B$38*'Emission factors'!$D$38/1000</f>
        <v>0</v>
      </c>
      <c r="R2458" s="98">
        <f>'Activity data'!N592*'Emission factors'!$B$38*'Emission factors'!$D$38/1000</f>
        <v>0</v>
      </c>
      <c r="S2458" s="98">
        <f>'Activity data'!O592*'Emission factors'!$B$38*'Emission factors'!$D$38/1000</f>
        <v>0</v>
      </c>
      <c r="T2458" s="98">
        <f>'Activity data'!P592*'Emission factors'!$B$38*'Emission factors'!$D$38/1000</f>
        <v>0</v>
      </c>
      <c r="U2458" s="98">
        <f>'Activity data'!Q592*'Emission factors'!$B$38*'Emission factors'!$D$38/1000</f>
        <v>0</v>
      </c>
    </row>
    <row r="2459" spans="1:21" x14ac:dyDescent="0.25">
      <c r="A2459" s="92" t="s">
        <v>11</v>
      </c>
      <c r="B2459" s="92" t="s">
        <v>12</v>
      </c>
      <c r="C2459" s="92" t="s">
        <v>32</v>
      </c>
      <c r="D2459" s="92" t="s">
        <v>32</v>
      </c>
      <c r="E2459" s="92" t="s">
        <v>39</v>
      </c>
      <c r="F2459" s="92" t="s">
        <v>34</v>
      </c>
      <c r="G2459" s="92" t="s">
        <v>97</v>
      </c>
      <c r="H2459" s="92" t="s">
        <v>31</v>
      </c>
      <c r="I2459" s="92" t="s">
        <v>221</v>
      </c>
      <c r="L2459" s="98">
        <f>'Activity data'!H593*'Emission factors'!$B$38*'Emission factors'!$D$38/1000</f>
        <v>3.1567531231827338E-2</v>
      </c>
      <c r="M2459" s="98">
        <f>'Activity data'!I593*'Emission factors'!$B$38*'Emission factors'!$D$38/1000</f>
        <v>0.65670588326388091</v>
      </c>
      <c r="N2459" s="98">
        <f>'Activity data'!J593*'Emission factors'!$B$38*'Emission factors'!$D$38/1000</f>
        <v>1.7959044371452293</v>
      </c>
      <c r="O2459" s="98">
        <f>'Activity data'!K593*'Emission factors'!$B$38*'Emission factors'!$D$38/1000</f>
        <v>4.3727032822255207</v>
      </c>
      <c r="P2459" s="98">
        <f>'Activity data'!L593*'Emission factors'!$B$38*'Emission factors'!$D$38/1000</f>
        <v>2.1180724535055351</v>
      </c>
      <c r="Q2459" s="98">
        <f>'Activity data'!M593*'Emission factors'!$B$38*'Emission factors'!$D$38/1000</f>
        <v>3.2597708258324283</v>
      </c>
      <c r="R2459" s="98">
        <f>'Activity data'!N593*'Emission factors'!$B$38*'Emission factors'!$D$38/1000</f>
        <v>6.1976846929216505</v>
      </c>
      <c r="S2459" s="98">
        <f>'Activity data'!O593*'Emission factors'!$B$38*'Emission factors'!$D$38/1000</f>
        <v>7.0626921965999996</v>
      </c>
      <c r="T2459" s="98">
        <f>'Activity data'!P593*'Emission factors'!$B$38*'Emission factors'!$D$38/1000</f>
        <v>7.2310420296000002</v>
      </c>
      <c r="U2459" s="98">
        <f>'Activity data'!Q593*'Emission factors'!$B$38*'Emission factors'!$D$38/1000</f>
        <v>7.3594167364909637</v>
      </c>
    </row>
    <row r="2460" spans="1:21" x14ac:dyDescent="0.25">
      <c r="A2460" s="92" t="s">
        <v>11</v>
      </c>
      <c r="B2460" s="92" t="s">
        <v>12</v>
      </c>
      <c r="C2460" s="92" t="s">
        <v>32</v>
      </c>
      <c r="D2460" s="92" t="s">
        <v>32</v>
      </c>
      <c r="E2460" s="92" t="s">
        <v>39</v>
      </c>
      <c r="F2460" s="92" t="s">
        <v>34</v>
      </c>
      <c r="G2460" s="92" t="s">
        <v>97</v>
      </c>
      <c r="H2460" s="92" t="s">
        <v>31</v>
      </c>
      <c r="I2460" s="89" t="s">
        <v>222</v>
      </c>
      <c r="L2460" s="98">
        <f>'Activity data'!H594*'Emission factors'!$B$38*'Emission factors'!$D$38/1000</f>
        <v>0</v>
      </c>
      <c r="M2460" s="98">
        <f>'Activity data'!I594*'Emission factors'!$B$38*'Emission factors'!$D$38/1000</f>
        <v>2.7173774974298029E-2</v>
      </c>
      <c r="N2460" s="98">
        <f>'Activity data'!J594*'Emission factors'!$B$38*'Emission factors'!$D$38/1000</f>
        <v>9.0579249914326809E-3</v>
      </c>
      <c r="O2460" s="98">
        <f>'Activity data'!K594*'Emission factors'!$B$38*'Emission factors'!$D$38/1000</f>
        <v>0</v>
      </c>
      <c r="P2460" s="98">
        <f>'Activity data'!L594*'Emission factors'!$B$38*'Emission factors'!$D$38/1000</f>
        <v>0</v>
      </c>
      <c r="Q2460" s="98">
        <f>'Activity data'!M594*'Emission factors'!$B$38*'Emission factors'!$D$38/1000</f>
        <v>2.3214418888137744E-2</v>
      </c>
      <c r="R2460" s="98">
        <f>'Activity data'!N594*'Emission factors'!$B$38*'Emission factors'!$D$38/1000</f>
        <v>5.5863147529379244E-2</v>
      </c>
      <c r="S2460" s="98">
        <f>'Activity data'!O594*'Emission factors'!$B$38*'Emission factors'!$D$38/1000</f>
        <v>6.5638449899999993E-2</v>
      </c>
      <c r="T2460" s="98">
        <f>'Activity data'!P594*'Emission factors'!$B$38*'Emission factors'!$D$38/1000</f>
        <v>6.7645842299999995E-2</v>
      </c>
      <c r="U2460" s="98">
        <f>'Activity data'!Q594*'Emission factors'!$B$38*'Emission factors'!$D$38/1000</f>
        <v>6.9714623966806652E-2</v>
      </c>
    </row>
    <row r="2461" spans="1:21" x14ac:dyDescent="0.25">
      <c r="A2461" s="92" t="s">
        <v>11</v>
      </c>
      <c r="B2461" s="92" t="s">
        <v>12</v>
      </c>
      <c r="C2461" s="92" t="s">
        <v>32</v>
      </c>
      <c r="D2461" s="92" t="s">
        <v>32</v>
      </c>
      <c r="E2461" s="92" t="s">
        <v>39</v>
      </c>
      <c r="F2461" s="92" t="s">
        <v>34</v>
      </c>
      <c r="G2461" s="92" t="s">
        <v>97</v>
      </c>
      <c r="H2461" s="92" t="s">
        <v>31</v>
      </c>
      <c r="I2461" s="89" t="s">
        <v>201</v>
      </c>
      <c r="L2461" s="98">
        <f>'Activity data'!H595*'Emission factors'!$B$38*'Emission factors'!$D$38/1000</f>
        <v>22.219176053344583</v>
      </c>
      <c r="M2461" s="98">
        <f>'Activity data'!I595*'Emission factors'!$B$38*'Emission factors'!$D$38/1000</f>
        <v>50.051030250409212</v>
      </c>
      <c r="N2461" s="98">
        <f>'Activity data'!J595*'Emission factors'!$B$38*'Emission factors'!$D$38/1000</f>
        <v>66.322804986082943</v>
      </c>
      <c r="O2461" s="98">
        <f>'Activity data'!K595*'Emission factors'!$B$38*'Emission factors'!$D$38/1000</f>
        <v>75.280561378235475</v>
      </c>
      <c r="P2461" s="98">
        <f>'Activity data'!L595*'Emission factors'!$B$38*'Emission factors'!$D$38/1000</f>
        <v>34.941413839934711</v>
      </c>
      <c r="Q2461" s="98">
        <f>'Activity data'!M595*'Emission factors'!$B$38*'Emission factors'!$D$38/1000</f>
        <v>13.815940122958212</v>
      </c>
      <c r="R2461" s="98">
        <f>'Activity data'!N595*'Emission factors'!$B$38*'Emission factors'!$D$38/1000</f>
        <v>4.2456877165078106</v>
      </c>
      <c r="S2461" s="98">
        <f>'Activity data'!O595*'Emission factors'!$B$38*'Emission factors'!$D$38/1000</f>
        <v>0.86151589231421699</v>
      </c>
      <c r="T2461" s="98">
        <f>'Activity data'!P595*'Emission factors'!$B$38*'Emission factors'!$D$38/1000</f>
        <v>0.25643186522973899</v>
      </c>
      <c r="U2461" s="98">
        <f>'Activity data'!Q595*'Emission factors'!$B$38*'Emission factors'!$D$38/1000</f>
        <v>7.6327438630112238E-2</v>
      </c>
    </row>
    <row r="2462" spans="1:21" x14ac:dyDescent="0.25">
      <c r="A2462" s="92" t="s">
        <v>11</v>
      </c>
      <c r="B2462" s="92" t="s">
        <v>12</v>
      </c>
      <c r="C2462" s="92" t="s">
        <v>32</v>
      </c>
      <c r="D2462" s="92" t="s">
        <v>32</v>
      </c>
      <c r="E2462" s="92" t="s">
        <v>39</v>
      </c>
      <c r="F2462" s="92" t="s">
        <v>34</v>
      </c>
      <c r="G2462" s="92" t="s">
        <v>97</v>
      </c>
      <c r="H2462" s="92" t="s">
        <v>31</v>
      </c>
      <c r="I2462" s="89" t="s">
        <v>207</v>
      </c>
      <c r="L2462" s="98">
        <f>'Activity data'!H596*'Emission factors'!$B$38*'Emission factors'!$D$38/1000</f>
        <v>2.6258806721644623</v>
      </c>
      <c r="M2462" s="98">
        <f>'Activity data'!I596*'Emission factors'!$B$38*'Emission factors'!$D$38/1000</f>
        <v>0.61964880713503423</v>
      </c>
      <c r="N2462" s="98">
        <f>'Activity data'!J596*'Emission factors'!$B$38*'Emission factors'!$D$38/1000</f>
        <v>0.58482256164599589</v>
      </c>
      <c r="O2462" s="98">
        <f>'Activity data'!K596*'Emission factors'!$B$38*'Emission factors'!$D$38/1000</f>
        <v>0.82387404177478041</v>
      </c>
      <c r="P2462" s="98">
        <f>'Activity data'!L596*'Emission factors'!$B$38*'Emission factors'!$D$38/1000</f>
        <v>3.7269641993205331</v>
      </c>
      <c r="Q2462" s="98">
        <f>'Activity data'!M596*'Emission factors'!$B$38*'Emission factors'!$D$38/1000</f>
        <v>3.8736595131174227</v>
      </c>
      <c r="R2462" s="98">
        <f>'Activity data'!N596*'Emission factors'!$B$38*'Emission factors'!$D$38/1000</f>
        <v>2.7754933040255589</v>
      </c>
      <c r="S2462" s="98">
        <f>'Activity data'!O596*'Emission factors'!$B$38*'Emission factors'!$D$38/1000</f>
        <v>2.211537695755315</v>
      </c>
      <c r="T2462" s="98">
        <f>'Activity data'!P596*'Emission factors'!$B$38*'Emission factors'!$D$38/1000</f>
        <v>1.8731026919184384</v>
      </c>
      <c r="U2462" s="98">
        <f>'Activity data'!Q596*'Emission factors'!$B$38*'Emission factors'!$D$38/1000</f>
        <v>1.5864589211564617</v>
      </c>
    </row>
    <row r="2463" spans="1:21" x14ac:dyDescent="0.25">
      <c r="A2463" s="92" t="s">
        <v>11</v>
      </c>
      <c r="B2463" s="92" t="s">
        <v>12</v>
      </c>
      <c r="C2463" s="92" t="s">
        <v>32</v>
      </c>
      <c r="D2463" s="92" t="s">
        <v>32</v>
      </c>
      <c r="E2463" s="92" t="s">
        <v>39</v>
      </c>
      <c r="F2463" s="92" t="s">
        <v>34</v>
      </c>
      <c r="G2463" s="92" t="s">
        <v>97</v>
      </c>
      <c r="H2463" s="92" t="s">
        <v>31</v>
      </c>
      <c r="I2463" s="89" t="s">
        <v>218</v>
      </c>
      <c r="L2463" s="98">
        <f>'Activity data'!H597*'Emission factors'!$B$38*'Emission factors'!$D$38/1000</f>
        <v>0</v>
      </c>
      <c r="M2463" s="98">
        <f>'Activity data'!I597*'Emission factors'!$B$38*'Emission factors'!$D$38/1000</f>
        <v>3.1138721171187176</v>
      </c>
      <c r="N2463" s="98">
        <f>'Activity data'!J597*'Emission factors'!$B$38*'Emission factors'!$D$38/1000</f>
        <v>2.1209313162985755</v>
      </c>
      <c r="O2463" s="98">
        <f>'Activity data'!K597*'Emission factors'!$B$38*'Emission factors'!$D$38/1000</f>
        <v>1.5841569403983387</v>
      </c>
      <c r="P2463" s="98">
        <f>'Activity data'!L597*'Emission factors'!$B$38*'Emission factors'!$D$38/1000</f>
        <v>1.7881386451274857</v>
      </c>
      <c r="Q2463" s="98">
        <f>'Activity data'!M597*'Emission factors'!$B$38*'Emission factors'!$D$38/1000</f>
        <v>2.706836899849665</v>
      </c>
      <c r="R2463" s="98">
        <f>'Activity data'!N597*'Emission factors'!$B$38*'Emission factors'!$D$38/1000</f>
        <v>3.8825866392192947</v>
      </c>
      <c r="S2463" s="98">
        <f>'Activity data'!O597*'Emission factors'!$B$38*'Emission factors'!$D$38/1000</f>
        <v>1.699946206015686</v>
      </c>
      <c r="T2463" s="98">
        <f>'Activity data'!P597*'Emission factors'!$B$38*'Emission factors'!$D$38/1000</f>
        <v>0.72912699499240829</v>
      </c>
      <c r="U2463" s="98">
        <f>'Activity data'!Q597*'Emission factors'!$B$38*'Emission factors'!$D$38/1000</f>
        <v>0.56812518752241237</v>
      </c>
    </row>
    <row r="2464" spans="1:21" x14ac:dyDescent="0.25">
      <c r="A2464" s="92" t="s">
        <v>11</v>
      </c>
      <c r="B2464" s="92" t="s">
        <v>12</v>
      </c>
      <c r="C2464" s="92" t="s">
        <v>32</v>
      </c>
      <c r="D2464" s="92" t="s">
        <v>32</v>
      </c>
      <c r="E2464" s="92" t="s">
        <v>39</v>
      </c>
      <c r="F2464" s="92" t="s">
        <v>34</v>
      </c>
      <c r="G2464" s="92" t="s">
        <v>97</v>
      </c>
      <c r="H2464" s="92" t="s">
        <v>31</v>
      </c>
      <c r="I2464" s="89" t="s">
        <v>194</v>
      </c>
      <c r="L2464" s="98">
        <f>'Activity data'!H598*'Emission factors'!$B$38*'Emission factors'!$D$38/1000</f>
        <v>182.77833855646102</v>
      </c>
      <c r="M2464" s="98">
        <f>'Activity data'!I598*'Emission factors'!$B$38*'Emission factors'!$D$38/1000</f>
        <v>206.86878157400085</v>
      </c>
      <c r="N2464" s="98">
        <f>'Activity data'!J598*'Emission factors'!$B$38*'Emission factors'!$D$38/1000</f>
        <v>213.5504543960763</v>
      </c>
      <c r="O2464" s="98">
        <f>'Activity data'!K598*'Emission factors'!$B$38*'Emission factors'!$D$38/1000</f>
        <v>221.0755851119311</v>
      </c>
      <c r="P2464" s="98">
        <f>'Activity data'!L598*'Emission factors'!$B$38*'Emission factors'!$D$38/1000</f>
        <v>183.19989210193947</v>
      </c>
      <c r="Q2464" s="98">
        <f>'Activity data'!M598*'Emission factors'!$B$38*'Emission factors'!$D$38/1000</f>
        <v>266.62478765168549</v>
      </c>
      <c r="R2464" s="98">
        <f>'Activity data'!N598*'Emission factors'!$B$38*'Emission factors'!$D$38/1000</f>
        <v>398.56738657598351</v>
      </c>
      <c r="S2464" s="98">
        <f>'Activity data'!O598*'Emission factors'!$B$38*'Emission factors'!$D$38/1000</f>
        <v>647.90391946763577</v>
      </c>
      <c r="T2464" s="98">
        <f>'Activity data'!P598*'Emission factors'!$B$38*'Emission factors'!$D$38/1000</f>
        <v>1102.7128008966263</v>
      </c>
      <c r="U2464" s="98">
        <f>'Activity data'!Q598*'Emission factors'!$B$38*'Emission factors'!$D$38/1000</f>
        <v>1918.2794063832791</v>
      </c>
    </row>
    <row r="2465" spans="1:21" x14ac:dyDescent="0.25">
      <c r="A2465" s="92" t="s">
        <v>11</v>
      </c>
      <c r="B2465" s="92" t="s">
        <v>12</v>
      </c>
      <c r="C2465" s="92" t="s">
        <v>32</v>
      </c>
      <c r="D2465" s="92" t="s">
        <v>32</v>
      </c>
      <c r="E2465" s="92" t="s">
        <v>39</v>
      </c>
      <c r="F2465" s="92" t="s">
        <v>34</v>
      </c>
      <c r="G2465" s="92" t="s">
        <v>97</v>
      </c>
      <c r="H2465" s="92" t="s">
        <v>31</v>
      </c>
      <c r="I2465" s="89" t="s">
        <v>195</v>
      </c>
      <c r="L2465" s="98">
        <f>'Activity data'!H599*'Emission factors'!$B$38*'Emission factors'!$D$38/1000</f>
        <v>1.00437108081241</v>
      </c>
      <c r="M2465" s="98">
        <f>'Activity data'!I599*'Emission factors'!$B$38*'Emission factors'!$D$38/1000</f>
        <v>12.631803756412403</v>
      </c>
      <c r="N2465" s="98">
        <f>'Activity data'!J599*'Emission factors'!$B$38*'Emission factors'!$D$38/1000</f>
        <v>21.047516644768478</v>
      </c>
      <c r="O2465" s="98">
        <f>'Activity data'!K599*'Emission factors'!$B$38*'Emission factors'!$D$38/1000</f>
        <v>28.053664624166149</v>
      </c>
      <c r="P2465" s="98">
        <f>'Activity data'!L599*'Emission factors'!$B$38*'Emission factors'!$D$38/1000</f>
        <v>37.368646294601341</v>
      </c>
      <c r="Q2465" s="98">
        <f>'Activity data'!M599*'Emission factors'!$B$38*'Emission factors'!$D$38/1000</f>
        <v>30.145113596619865</v>
      </c>
      <c r="R2465" s="98">
        <f>'Activity data'!N599*'Emission factors'!$B$38*'Emission factors'!$D$38/1000</f>
        <v>17.031527426876441</v>
      </c>
      <c r="S2465" s="98">
        <f>'Activity data'!O599*'Emission factors'!$B$38*'Emission factors'!$D$38/1000</f>
        <v>4.8865493383659553</v>
      </c>
      <c r="T2465" s="98">
        <f>'Activity data'!P599*'Emission factors'!$B$38*'Emission factors'!$D$38/1000</f>
        <v>1.0121676641305233</v>
      </c>
      <c r="U2465" s="98">
        <f>'Activity data'!Q599*'Emission factors'!$B$38*'Emission factors'!$D$38/1000</f>
        <v>0.36817448996911323</v>
      </c>
    </row>
    <row r="2466" spans="1:21" x14ac:dyDescent="0.25">
      <c r="A2466" s="92" t="s">
        <v>11</v>
      </c>
      <c r="B2466" s="92" t="s">
        <v>12</v>
      </c>
      <c r="C2466" s="92" t="s">
        <v>32</v>
      </c>
      <c r="D2466" s="92" t="s">
        <v>32</v>
      </c>
      <c r="E2466" s="92" t="s">
        <v>39</v>
      </c>
      <c r="F2466" s="92" t="s">
        <v>34</v>
      </c>
      <c r="G2466" s="92" t="s">
        <v>97</v>
      </c>
      <c r="H2466" s="92" t="s">
        <v>31</v>
      </c>
      <c r="I2466" s="89" t="s">
        <v>209</v>
      </c>
      <c r="L2466" s="98">
        <f>'Activity data'!H600*'Emission factors'!$B$38*'Emission factors'!$D$38/1000</f>
        <v>10.273041569208711</v>
      </c>
      <c r="M2466" s="98">
        <f>'Activity data'!I600*'Emission factors'!$B$38*'Emission factors'!$D$38/1000</f>
        <v>26.601809429430514</v>
      </c>
      <c r="N2466" s="98">
        <f>'Activity data'!J600*'Emission factors'!$B$38*'Emission factors'!$D$38/1000</f>
        <v>7.910575066507465</v>
      </c>
      <c r="O2466" s="98">
        <f>'Activity data'!K600*'Emission factors'!$B$38*'Emission factors'!$D$38/1000</f>
        <v>0</v>
      </c>
      <c r="P2466" s="98">
        <f>'Activity data'!L600*'Emission factors'!$B$38*'Emission factors'!$D$38/1000</f>
        <v>0</v>
      </c>
      <c r="Q2466" s="98">
        <f>'Activity data'!M600*'Emission factors'!$B$38*'Emission factors'!$D$38/1000</f>
        <v>0.60977491752602009</v>
      </c>
      <c r="R2466" s="98">
        <f>'Activity data'!N600*'Emission factors'!$B$38*'Emission factors'!$D$38/1000</f>
        <v>1.4552593983420066</v>
      </c>
      <c r="S2466" s="98">
        <f>'Activity data'!O600*'Emission factors'!$B$38*'Emission factors'!$D$38/1000</f>
        <v>0.41733369749999999</v>
      </c>
      <c r="T2466" s="98">
        <f>'Activity data'!P600*'Emission factors'!$B$38*'Emission factors'!$D$38/1000</f>
        <v>0</v>
      </c>
      <c r="U2466" s="98">
        <f>'Activity data'!Q600*'Emission factors'!$B$38*'Emission factors'!$D$38/1000</f>
        <v>0</v>
      </c>
    </row>
    <row r="2467" spans="1:21" x14ac:dyDescent="0.25">
      <c r="A2467" s="92" t="s">
        <v>11</v>
      </c>
      <c r="B2467" s="92" t="s">
        <v>12</v>
      </c>
      <c r="C2467" s="92" t="s">
        <v>32</v>
      </c>
      <c r="D2467" s="92" t="s">
        <v>32</v>
      </c>
      <c r="E2467" s="92" t="s">
        <v>39</v>
      </c>
      <c r="F2467" s="92" t="s">
        <v>34</v>
      </c>
      <c r="G2467" s="92" t="s">
        <v>97</v>
      </c>
      <c r="H2467" s="92" t="s">
        <v>31</v>
      </c>
      <c r="I2467" s="89" t="s">
        <v>208</v>
      </c>
      <c r="L2467" s="98">
        <f>'Activity data'!H601*'Emission factors'!$B$38*'Emission factors'!$D$38/1000</f>
        <v>7.683480295829253</v>
      </c>
      <c r="M2467" s="98">
        <f>'Activity data'!I601*'Emission factors'!$B$38*'Emission factors'!$D$38/1000</f>
        <v>3.8375805672304915</v>
      </c>
      <c r="N2467" s="98">
        <f>'Activity data'!J601*'Emission factors'!$B$38*'Emission factors'!$D$38/1000</f>
        <v>4.7135653731655394</v>
      </c>
      <c r="O2467" s="98">
        <f>'Activity data'!K601*'Emission factors'!$B$38*'Emission factors'!$D$38/1000</f>
        <v>4.7743624560205973</v>
      </c>
      <c r="P2467" s="98">
        <f>'Activity data'!L601*'Emission factors'!$B$38*'Emission factors'!$D$38/1000</f>
        <v>4.648977917024812</v>
      </c>
      <c r="Q2467" s="98">
        <f>'Activity data'!M601*'Emission factors'!$B$38*'Emission factors'!$D$38/1000</f>
        <v>3.3803719565277084</v>
      </c>
      <c r="R2467" s="98">
        <f>'Activity data'!N601*'Emission factors'!$B$38*'Emission factors'!$D$38/1000</f>
        <v>1.6704694993105522</v>
      </c>
      <c r="S2467" s="98">
        <f>'Activity data'!O601*'Emission factors'!$B$38*'Emission factors'!$D$38/1000</f>
        <v>0.93991640992144621</v>
      </c>
      <c r="T2467" s="98">
        <f>'Activity data'!P601*'Emission factors'!$B$38*'Emission factors'!$D$38/1000</f>
        <v>0.63706517504974935</v>
      </c>
      <c r="U2467" s="98">
        <f>'Activity data'!Q601*'Emission factors'!$B$38*'Emission factors'!$D$38/1000</f>
        <v>0.42878587271653984</v>
      </c>
    </row>
    <row r="2468" spans="1:21" x14ac:dyDescent="0.25">
      <c r="A2468" s="92" t="s">
        <v>11</v>
      </c>
      <c r="B2468" s="92" t="s">
        <v>12</v>
      </c>
      <c r="C2468" s="92" t="s">
        <v>32</v>
      </c>
      <c r="D2468" s="92" t="s">
        <v>32</v>
      </c>
      <c r="E2468" s="92" t="s">
        <v>39</v>
      </c>
      <c r="F2468" s="92" t="s">
        <v>34</v>
      </c>
      <c r="G2468" s="92" t="s">
        <v>97</v>
      </c>
      <c r="H2468" s="92" t="s">
        <v>31</v>
      </c>
      <c r="I2468" s="89" t="s">
        <v>226</v>
      </c>
      <c r="L2468" s="98">
        <f>'Activity data'!H602*'Emission factors'!$B$38*'Emission factors'!$D$38/1000</f>
        <v>0</v>
      </c>
      <c r="M2468" s="98">
        <f>'Activity data'!I602*'Emission factors'!$B$38*'Emission factors'!$D$38/1000</f>
        <v>0</v>
      </c>
      <c r="N2468" s="98">
        <f>'Activity data'!J602*'Emission factors'!$B$38*'Emission factors'!$D$38/1000</f>
        <v>0</v>
      </c>
      <c r="O2468" s="98">
        <f>'Activity data'!K602*'Emission factors'!$B$38*'Emission factors'!$D$38/1000</f>
        <v>0</v>
      </c>
      <c r="P2468" s="98">
        <f>'Activity data'!L602*'Emission factors'!$B$38*'Emission factors'!$D$38/1000</f>
        <v>0</v>
      </c>
      <c r="Q2468" s="98">
        <f>'Activity data'!M602*'Emission factors'!$B$38*'Emission factors'!$D$38/1000</f>
        <v>0</v>
      </c>
      <c r="R2468" s="98">
        <f>'Activity data'!N602*'Emission factors'!$B$38*'Emission factors'!$D$38/1000</f>
        <v>0</v>
      </c>
      <c r="S2468" s="98">
        <f>'Activity data'!O602*'Emission factors'!$B$38*'Emission factors'!$D$38/1000</f>
        <v>0</v>
      </c>
      <c r="T2468" s="98">
        <f>'Activity data'!P602*'Emission factors'!$B$38*'Emission factors'!$D$38/1000</f>
        <v>0</v>
      </c>
      <c r="U2468" s="98">
        <f>'Activity data'!Q602*'Emission factors'!$B$38*'Emission factors'!$D$38/1000</f>
        <v>0</v>
      </c>
    </row>
    <row r="2469" spans="1:21" x14ac:dyDescent="0.25">
      <c r="A2469" s="92" t="s">
        <v>11</v>
      </c>
      <c r="B2469" s="92" t="s">
        <v>12</v>
      </c>
      <c r="C2469" s="92" t="s">
        <v>32</v>
      </c>
      <c r="D2469" s="92" t="s">
        <v>32</v>
      </c>
      <c r="E2469" s="92" t="s">
        <v>39</v>
      </c>
      <c r="F2469" s="92" t="s">
        <v>34</v>
      </c>
      <c r="G2469" s="92" t="s">
        <v>97</v>
      </c>
      <c r="H2469" s="92" t="s">
        <v>31</v>
      </c>
      <c r="I2469" s="89" t="s">
        <v>196</v>
      </c>
      <c r="L2469" s="98">
        <f>'Activity data'!H603*'Emission factors'!$B$38*'Emission factors'!$D$38/1000</f>
        <v>11.263479105746415</v>
      </c>
      <c r="M2469" s="98">
        <f>'Activity data'!I603*'Emission factors'!$B$38*'Emission factors'!$D$38/1000</f>
        <v>37.612975304972927</v>
      </c>
      <c r="N2469" s="98">
        <f>'Activity data'!J603*'Emission factors'!$B$38*'Emission factors'!$D$38/1000</f>
        <v>120.08214052700524</v>
      </c>
      <c r="O2469" s="98">
        <f>'Activity data'!K603*'Emission factors'!$B$38*'Emission factors'!$D$38/1000</f>
        <v>432.8533349679264</v>
      </c>
      <c r="P2469" s="98">
        <f>'Activity data'!L603*'Emission factors'!$B$38*'Emission factors'!$D$38/1000</f>
        <v>196.98352476994094</v>
      </c>
      <c r="Q2469" s="98">
        <f>'Activity data'!M603*'Emission factors'!$B$38*'Emission factors'!$D$38/1000</f>
        <v>62.358472114153912</v>
      </c>
      <c r="R2469" s="98">
        <f>'Activity data'!N603*'Emission factors'!$B$38*'Emission factors'!$D$38/1000</f>
        <v>29.826182886893903</v>
      </c>
      <c r="S2469" s="98">
        <f>'Activity data'!O603*'Emission factors'!$B$38*'Emission factors'!$D$38/1000</f>
        <v>18.08810851252046</v>
      </c>
      <c r="T2469" s="98">
        <f>'Activity data'!P603*'Emission factors'!$B$38*'Emission factors'!$D$38/1000</f>
        <v>15.942616278378878</v>
      </c>
      <c r="U2469" s="98">
        <f>'Activity data'!Q603*'Emission factors'!$B$38*'Emission factors'!$D$38/1000</f>
        <v>15.492895218850819</v>
      </c>
    </row>
    <row r="2470" spans="1:21" x14ac:dyDescent="0.25">
      <c r="A2470" s="92" t="s">
        <v>11</v>
      </c>
      <c r="B2470" s="92" t="s">
        <v>12</v>
      </c>
      <c r="C2470" s="92" t="s">
        <v>32</v>
      </c>
      <c r="D2470" s="92" t="s">
        <v>32</v>
      </c>
      <c r="E2470" s="92" t="s">
        <v>39</v>
      </c>
      <c r="F2470" s="92" t="s">
        <v>34</v>
      </c>
      <c r="G2470" s="92" t="s">
        <v>97</v>
      </c>
      <c r="H2470" s="92" t="s">
        <v>31</v>
      </c>
      <c r="I2470" s="89" t="s">
        <v>197</v>
      </c>
      <c r="L2470" s="98">
        <f>'Activity data'!H604*'Emission factors'!$B$38*'Emission factors'!$D$38/1000</f>
        <v>41.425034530736525</v>
      </c>
      <c r="M2470" s="98">
        <f>'Activity data'!I604*'Emission factors'!$B$38*'Emission factors'!$D$38/1000</f>
        <v>15.313509894647602</v>
      </c>
      <c r="N2470" s="98">
        <f>'Activity data'!J604*'Emission factors'!$B$38*'Emission factors'!$D$38/1000</f>
        <v>7.6265351425244239</v>
      </c>
      <c r="O2470" s="98">
        <f>'Activity data'!K604*'Emission factors'!$B$38*'Emission factors'!$D$38/1000</f>
        <v>9.8875971928362212</v>
      </c>
      <c r="P2470" s="98">
        <f>'Activity data'!L604*'Emission factors'!$B$38*'Emission factors'!$D$38/1000</f>
        <v>23.983194279040184</v>
      </c>
      <c r="Q2470" s="98">
        <f>'Activity data'!M604*'Emission factors'!$B$38*'Emission factors'!$D$38/1000</f>
        <v>26.827338127715191</v>
      </c>
      <c r="R2470" s="98">
        <f>'Activity data'!N604*'Emission factors'!$B$38*'Emission factors'!$D$38/1000</f>
        <v>24.470725259432861</v>
      </c>
      <c r="S2470" s="98">
        <f>'Activity data'!O604*'Emission factors'!$B$38*'Emission factors'!$D$38/1000</f>
        <v>28.460120349913208</v>
      </c>
      <c r="T2470" s="98">
        <f>'Activity data'!P604*'Emission factors'!$B$38*'Emission factors'!$D$38/1000</f>
        <v>40.846805297769059</v>
      </c>
      <c r="U2470" s="98">
        <f>'Activity data'!Q604*'Emission factors'!$B$38*'Emission factors'!$D$38/1000</f>
        <v>65.259593606609116</v>
      </c>
    </row>
    <row r="2471" spans="1:21" x14ac:dyDescent="0.25">
      <c r="A2471" s="92" t="s">
        <v>11</v>
      </c>
      <c r="B2471" s="92" t="s">
        <v>12</v>
      </c>
      <c r="C2471" s="92" t="s">
        <v>32</v>
      </c>
      <c r="D2471" s="92" t="s">
        <v>32</v>
      </c>
      <c r="E2471" s="92" t="s">
        <v>39</v>
      </c>
      <c r="F2471" s="92" t="s">
        <v>34</v>
      </c>
      <c r="G2471" s="92" t="s">
        <v>97</v>
      </c>
      <c r="H2471" s="92" t="s">
        <v>31</v>
      </c>
      <c r="I2471" s="89" t="s">
        <v>229</v>
      </c>
      <c r="L2471" s="98">
        <f>'Activity data'!H605*'Emission factors'!$B$38*'Emission factors'!$D$38/1000</f>
        <v>56.067296396208988</v>
      </c>
      <c r="M2471" s="98">
        <f>'Activity data'!I605*'Emission factors'!$B$38*'Emission factors'!$D$38/1000</f>
        <v>64.046305478632036</v>
      </c>
      <c r="N2471" s="98">
        <f>'Activity data'!J605*'Emission factors'!$B$38*'Emission factors'!$D$38/1000</f>
        <v>64.87226384549281</v>
      </c>
      <c r="O2471" s="98">
        <f>'Activity data'!K605*'Emission factors'!$B$38*'Emission factors'!$D$38/1000</f>
        <v>62.329871799673661</v>
      </c>
      <c r="P2471" s="98">
        <f>'Activity data'!L605*'Emission factors'!$B$38*'Emission factors'!$D$38/1000</f>
        <v>50.846978861427274</v>
      </c>
      <c r="Q2471" s="98">
        <f>'Activity data'!M605*'Emission factors'!$B$38*'Emission factors'!$D$38/1000</f>
        <v>67.953749862052192</v>
      </c>
      <c r="R2471" s="98">
        <f>'Activity data'!N605*'Emission factors'!$B$38*'Emission factors'!$D$38/1000</f>
        <v>96.025174447772201</v>
      </c>
      <c r="S2471" s="98">
        <f>'Activity data'!O605*'Emission factors'!$B$38*'Emission factors'!$D$38/1000</f>
        <v>141.48405908594239</v>
      </c>
      <c r="T2471" s="98">
        <f>'Activity data'!P605*'Emission factors'!$B$38*'Emission factors'!$D$38/1000</f>
        <v>213.01438039157082</v>
      </c>
      <c r="U2471" s="98">
        <f>'Activity data'!Q605*'Emission factors'!$B$38*'Emission factors'!$D$38/1000</f>
        <v>322.78048340641976</v>
      </c>
    </row>
    <row r="2472" spans="1:21" x14ac:dyDescent="0.25">
      <c r="A2472" s="92" t="s">
        <v>11</v>
      </c>
      <c r="B2472" s="92" t="s">
        <v>12</v>
      </c>
      <c r="C2472" s="92" t="s">
        <v>32</v>
      </c>
      <c r="D2472" s="92" t="s">
        <v>32</v>
      </c>
      <c r="E2472" s="92" t="s">
        <v>39</v>
      </c>
      <c r="F2472" s="92" t="s">
        <v>34</v>
      </c>
      <c r="G2472" s="92" t="s">
        <v>97</v>
      </c>
      <c r="H2472" s="92" t="s">
        <v>31</v>
      </c>
      <c r="I2472" s="89" t="s">
        <v>198</v>
      </c>
      <c r="L2472" s="98">
        <f>'Activity data'!H606*'Emission factors'!$B$38*'Emission factors'!$D$38/1000</f>
        <v>120.2487293468525</v>
      </c>
      <c r="M2472" s="98">
        <f>'Activity data'!I606*'Emission factors'!$B$38*'Emission factors'!$D$38/1000</f>
        <v>123.98498841240983</v>
      </c>
      <c r="N2472" s="98">
        <f>'Activity data'!J606*'Emission factors'!$B$38*'Emission factors'!$D$38/1000</f>
        <v>113.95767761315825</v>
      </c>
      <c r="O2472" s="98">
        <f>'Activity data'!K606*'Emission factors'!$B$38*'Emission factors'!$D$38/1000</f>
        <v>98.859722677401933</v>
      </c>
      <c r="P2472" s="98">
        <f>'Activity data'!L606*'Emission factors'!$B$38*'Emission factors'!$D$38/1000</f>
        <v>74.230889177734809</v>
      </c>
      <c r="Q2472" s="98">
        <f>'Activity data'!M606*'Emission factors'!$B$38*'Emission factors'!$D$38/1000</f>
        <v>50.756825469030751</v>
      </c>
      <c r="R2472" s="98">
        <f>'Activity data'!N606*'Emission factors'!$B$38*'Emission factors'!$D$38/1000</f>
        <v>28.249591457820145</v>
      </c>
      <c r="S2472" s="98">
        <f>'Activity data'!O606*'Emission factors'!$B$38*'Emission factors'!$D$38/1000</f>
        <v>15.786083257719065</v>
      </c>
      <c r="T2472" s="98">
        <f>'Activity data'!P606*'Emission factors'!$B$38*'Emission factors'!$D$38/1000</f>
        <v>9.5666179304829733</v>
      </c>
      <c r="U2472" s="98">
        <f>'Activity data'!Q606*'Emission factors'!$B$38*'Emission factors'!$D$38/1000</f>
        <v>5.9033811295704766</v>
      </c>
    </row>
    <row r="2473" spans="1:21" x14ac:dyDescent="0.25">
      <c r="A2473" s="92" t="s">
        <v>11</v>
      </c>
      <c r="B2473" s="92" t="s">
        <v>12</v>
      </c>
      <c r="C2473" s="92" t="s">
        <v>32</v>
      </c>
      <c r="D2473" s="92" t="s">
        <v>32</v>
      </c>
      <c r="E2473" s="92" t="s">
        <v>39</v>
      </c>
      <c r="F2473" s="92" t="s">
        <v>34</v>
      </c>
      <c r="G2473" s="92" t="s">
        <v>97</v>
      </c>
      <c r="H2473" s="92" t="s">
        <v>31</v>
      </c>
      <c r="I2473" s="89" t="s">
        <v>231</v>
      </c>
      <c r="L2473" s="98">
        <f>'Activity data'!H607*'Emission factors'!$B$38*'Emission factors'!$D$38/1000</f>
        <v>7.2577438509636449</v>
      </c>
      <c r="M2473" s="98">
        <f>'Activity data'!I607*'Emission factors'!$B$38*'Emission factors'!$D$38/1000</f>
        <v>8.1653027136998286</v>
      </c>
      <c r="N2473" s="98">
        <f>'Activity data'!J607*'Emission factors'!$B$38*'Emission factors'!$D$38/1000</f>
        <v>8.2648409068993161</v>
      </c>
      <c r="O2473" s="98">
        <f>'Activity data'!K607*'Emission factors'!$B$38*'Emission factors'!$D$38/1000</f>
        <v>7.9502043765127253</v>
      </c>
      <c r="P2473" s="98">
        <f>'Activity data'!L607*'Emission factors'!$B$38*'Emission factors'!$D$38/1000</f>
        <v>8.4015271341501521</v>
      </c>
      <c r="Q2473" s="98">
        <f>'Activity data'!M607*'Emission factors'!$B$38*'Emission factors'!$D$38/1000</f>
        <v>7.6134346382985312</v>
      </c>
      <c r="R2473" s="98">
        <f>'Activity data'!N607*'Emission factors'!$B$38*'Emission factors'!$D$38/1000</f>
        <v>6.3064147589299058</v>
      </c>
      <c r="S2473" s="98">
        <f>'Activity data'!O607*'Emission factors'!$B$38*'Emission factors'!$D$38/1000</f>
        <v>5.6861968636196005</v>
      </c>
      <c r="T2473" s="98">
        <f>'Activity data'!P607*'Emission factors'!$B$38*'Emission factors'!$D$38/1000</f>
        <v>5.4865247778357231</v>
      </c>
      <c r="U2473" s="98">
        <f>'Activity data'!Q607*'Emission factors'!$B$38*'Emission factors'!$D$38/1000</f>
        <v>5.451863828319337</v>
      </c>
    </row>
    <row r="2474" spans="1:21" x14ac:dyDescent="0.25">
      <c r="A2474" s="92" t="s">
        <v>11</v>
      </c>
      <c r="B2474" s="92" t="s">
        <v>12</v>
      </c>
      <c r="C2474" s="92" t="s">
        <v>32</v>
      </c>
      <c r="D2474" s="92" t="s">
        <v>32</v>
      </c>
      <c r="E2474" s="92" t="s">
        <v>39</v>
      </c>
      <c r="F2474" s="92" t="s">
        <v>34</v>
      </c>
      <c r="G2474" s="92" t="s">
        <v>97</v>
      </c>
      <c r="H2474" s="92" t="s">
        <v>31</v>
      </c>
      <c r="I2474" s="89" t="s">
        <v>230</v>
      </c>
      <c r="L2474" s="98">
        <f>'Activity data'!H608*'Emission factors'!$B$38*'Emission factors'!$D$38/1000</f>
        <v>1.4192998270223576</v>
      </c>
      <c r="M2474" s="98">
        <f>'Activity data'!I608*'Emission factors'!$B$38*'Emission factors'!$D$38/1000</f>
        <v>42.344411851252552</v>
      </c>
      <c r="N2474" s="98">
        <f>'Activity data'!J608*'Emission factors'!$B$38*'Emission factors'!$D$38/1000</f>
        <v>67.942819263822244</v>
      </c>
      <c r="O2474" s="98">
        <f>'Activity data'!K608*'Emission factors'!$B$38*'Emission factors'!$D$38/1000</f>
        <v>105.08226288889681</v>
      </c>
      <c r="P2474" s="98">
        <f>'Activity data'!L608*'Emission factors'!$B$38*'Emission factors'!$D$38/1000</f>
        <v>38.867512735096838</v>
      </c>
      <c r="Q2474" s="98">
        <f>'Activity data'!M608*'Emission factors'!$B$38*'Emission factors'!$D$38/1000</f>
        <v>11.972628815971209</v>
      </c>
      <c r="R2474" s="98">
        <f>'Activity data'!N608*'Emission factors'!$B$38*'Emission factors'!$D$38/1000</f>
        <v>10.569597285610094</v>
      </c>
      <c r="S2474" s="98">
        <f>'Activity data'!O608*'Emission factors'!$B$38*'Emission factors'!$D$38/1000</f>
        <v>9.0239723307057336</v>
      </c>
      <c r="T2474" s="98">
        <f>'Activity data'!P608*'Emission factors'!$B$38*'Emission factors'!$D$38/1000</f>
        <v>7.7146713416077475</v>
      </c>
      <c r="U2474" s="98">
        <f>'Activity data'!Q608*'Emission factors'!$B$38*'Emission factors'!$D$38/1000</f>
        <v>6.7380815241218697</v>
      </c>
    </row>
    <row r="2475" spans="1:21" x14ac:dyDescent="0.25">
      <c r="A2475" s="92" t="s">
        <v>11</v>
      </c>
      <c r="B2475" s="92" t="s">
        <v>12</v>
      </c>
      <c r="C2475" s="92" t="s">
        <v>32</v>
      </c>
      <c r="D2475" s="92" t="s">
        <v>32</v>
      </c>
      <c r="E2475" s="92" t="s">
        <v>39</v>
      </c>
      <c r="F2475" s="92" t="s">
        <v>34</v>
      </c>
      <c r="G2475" s="92" t="s">
        <v>97</v>
      </c>
      <c r="H2475" s="92" t="s">
        <v>31</v>
      </c>
      <c r="I2475" s="89" t="s">
        <v>303</v>
      </c>
      <c r="L2475" s="98">
        <f>'Activity data'!H609*'Emission factors'!$B$38*'Emission factors'!$D$38/1000</f>
        <v>87.012483745079351</v>
      </c>
      <c r="M2475" s="98">
        <f>'Activity data'!I609*'Emission factors'!$B$38*'Emission factors'!$D$38/1000</f>
        <v>205.89906215992056</v>
      </c>
      <c r="N2475" s="98">
        <f>'Activity data'!J609*'Emission factors'!$B$38*'Emission factors'!$D$38/1000</f>
        <v>243.82332969395802</v>
      </c>
      <c r="O2475" s="98">
        <f>'Activity data'!K609*'Emission factors'!$B$38*'Emission factors'!$D$38/1000</f>
        <v>238.04316340293062</v>
      </c>
      <c r="P2475" s="98">
        <f>'Activity data'!L609*'Emission factors'!$B$38*'Emission factors'!$D$38/1000</f>
        <v>123.22598561354174</v>
      </c>
      <c r="Q2475" s="98">
        <f>'Activity data'!M609*'Emission factors'!$B$38*'Emission factors'!$D$38/1000</f>
        <v>81.080745572103396</v>
      </c>
      <c r="R2475" s="98">
        <f>'Activity data'!N609*'Emission factors'!$B$38*'Emission factors'!$D$38/1000</f>
        <v>75.625548268437029</v>
      </c>
      <c r="S2475" s="98">
        <f>'Activity data'!O609*'Emission factors'!$B$38*'Emission factors'!$D$38/1000</f>
        <v>78.220571887500284</v>
      </c>
      <c r="T2475" s="98">
        <f>'Activity data'!P609*'Emission factors'!$B$38*'Emission factors'!$D$38/1000</f>
        <v>90.200862151473203</v>
      </c>
      <c r="U2475" s="98">
        <f>'Activity data'!Q609*'Emission factors'!$B$38*'Emission factors'!$D$38/1000</f>
        <v>113.10526393688011</v>
      </c>
    </row>
    <row r="2476" spans="1:21" x14ac:dyDescent="0.25">
      <c r="A2476" s="92" t="s">
        <v>11</v>
      </c>
      <c r="B2476" s="92" t="s">
        <v>12</v>
      </c>
      <c r="C2476" s="92" t="s">
        <v>32</v>
      </c>
      <c r="D2476" s="92" t="s">
        <v>32</v>
      </c>
      <c r="E2476" s="92" t="s">
        <v>39</v>
      </c>
      <c r="F2476" s="92" t="s">
        <v>34</v>
      </c>
      <c r="G2476" s="92" t="s">
        <v>97</v>
      </c>
      <c r="H2476" s="92" t="s">
        <v>31</v>
      </c>
      <c r="I2476" s="89" t="s">
        <v>225</v>
      </c>
      <c r="L2476" s="98">
        <f>'Activity data'!H610*'Emission factors'!$B$38*'Emission factors'!$D$38/1000</f>
        <v>0</v>
      </c>
      <c r="M2476" s="98">
        <f>'Activity data'!I610*'Emission factors'!$B$38*'Emission factors'!$D$38/1000</f>
        <v>0</v>
      </c>
      <c r="N2476" s="98">
        <f>'Activity data'!J610*'Emission factors'!$B$38*'Emission factors'!$D$38/1000</f>
        <v>0</v>
      </c>
      <c r="O2476" s="98">
        <f>'Activity data'!K610*'Emission factors'!$B$38*'Emission factors'!$D$38/1000</f>
        <v>0</v>
      </c>
      <c r="P2476" s="98">
        <f>'Activity data'!L610*'Emission factors'!$B$38*'Emission factors'!$D$38/1000</f>
        <v>0.58845468679588508</v>
      </c>
      <c r="Q2476" s="98">
        <f>'Activity data'!M610*'Emission factors'!$B$38*'Emission factors'!$D$38/1000</f>
        <v>0.51601613765886922</v>
      </c>
      <c r="R2476" s="98">
        <f>'Activity data'!N610*'Emission factors'!$B$38*'Emission factors'!$D$38/1000</f>
        <v>0.14850053933119145</v>
      </c>
      <c r="S2476" s="98">
        <f>'Activity data'!O610*'Emission factors'!$B$38*'Emission factors'!$D$38/1000</f>
        <v>7.2085908314190622E-2</v>
      </c>
      <c r="T2476" s="98">
        <f>'Activity data'!P610*'Emission factors'!$B$38*'Emission factors'!$D$38/1000</f>
        <v>9.9837429065662231E-2</v>
      </c>
      <c r="U2476" s="98">
        <f>'Activity data'!Q610*'Emission factors'!$B$38*'Emission factors'!$D$38/1000</f>
        <v>0.13793431487617741</v>
      </c>
    </row>
    <row r="2477" spans="1:21" x14ac:dyDescent="0.25">
      <c r="A2477" s="92" t="s">
        <v>11</v>
      </c>
      <c r="B2477" s="92" t="s">
        <v>12</v>
      </c>
      <c r="C2477" s="92" t="s">
        <v>32</v>
      </c>
      <c r="D2477" s="92" t="s">
        <v>32</v>
      </c>
      <c r="E2477" s="92" t="s">
        <v>39</v>
      </c>
      <c r="F2477" s="92" t="s">
        <v>34</v>
      </c>
      <c r="G2477" s="92" t="s">
        <v>97</v>
      </c>
      <c r="H2477" s="92" t="s">
        <v>31</v>
      </c>
      <c r="I2477" s="89" t="s">
        <v>205</v>
      </c>
      <c r="L2477" s="98">
        <f>'Activity data'!H611*'Emission factors'!$B$38*'Emission factors'!$D$38/1000</f>
        <v>3.4186312163884951</v>
      </c>
      <c r="M2477" s="98">
        <f>'Activity data'!I611*'Emission factors'!$B$38*'Emission factors'!$D$38/1000</f>
        <v>1.4612512392277468</v>
      </c>
      <c r="N2477" s="98">
        <f>'Activity data'!J611*'Emission factors'!$B$38*'Emission factors'!$D$38/1000</f>
        <v>2.5310508981637536</v>
      </c>
      <c r="O2477" s="98">
        <f>'Activity data'!K611*'Emission factors'!$B$38*'Emission factors'!$D$38/1000</f>
        <v>4.5088935977217748</v>
      </c>
      <c r="P2477" s="98">
        <f>'Activity data'!L611*'Emission factors'!$B$38*'Emission factors'!$D$38/1000</f>
        <v>9.8514747165581564</v>
      </c>
      <c r="Q2477" s="98">
        <f>'Activity data'!M611*'Emission factors'!$B$38*'Emission factors'!$D$38/1000</f>
        <v>8.7490774271405591</v>
      </c>
      <c r="R2477" s="98">
        <f>'Activity data'!N611*'Emission factors'!$B$38*'Emission factors'!$D$38/1000</f>
        <v>5.0882428915402622</v>
      </c>
      <c r="S2477" s="98">
        <f>'Activity data'!O611*'Emission factors'!$B$38*'Emission factors'!$D$38/1000</f>
        <v>3.2629692822281466</v>
      </c>
      <c r="T2477" s="98">
        <f>'Activity data'!P611*'Emission factors'!$B$38*'Emission factors'!$D$38/1000</f>
        <v>2.4352988566826235</v>
      </c>
      <c r="U2477" s="98">
        <f>'Activity data'!Q611*'Emission factors'!$B$38*'Emission factors'!$D$38/1000</f>
        <v>1.915006994907215</v>
      </c>
    </row>
    <row r="2478" spans="1:21" x14ac:dyDescent="0.25">
      <c r="A2478" s="92" t="s">
        <v>11</v>
      </c>
      <c r="B2478" s="92" t="s">
        <v>12</v>
      </c>
      <c r="C2478" s="92" t="s">
        <v>32</v>
      </c>
      <c r="D2478" s="92" t="s">
        <v>32</v>
      </c>
      <c r="E2478" s="92" t="s">
        <v>39</v>
      </c>
      <c r="F2478" s="92" t="s">
        <v>34</v>
      </c>
      <c r="G2478" s="92" t="s">
        <v>97</v>
      </c>
      <c r="H2478" s="92" t="s">
        <v>31</v>
      </c>
      <c r="I2478" s="89" t="s">
        <v>204</v>
      </c>
      <c r="L2478" s="98">
        <f>'Activity data'!H612*'Emission factors'!$B$38*'Emission factors'!$D$38/1000</f>
        <v>20.05421805530862</v>
      </c>
      <c r="M2478" s="98">
        <f>'Activity data'!I612*'Emission factors'!$B$38*'Emission factors'!$D$38/1000</f>
        <v>35.560770546226919</v>
      </c>
      <c r="N2478" s="98">
        <f>'Activity data'!J612*'Emission factors'!$B$38*'Emission factors'!$D$38/1000</f>
        <v>32.48322957828119</v>
      </c>
      <c r="O2478" s="98">
        <f>'Activity data'!K612*'Emission factors'!$B$38*'Emission factors'!$D$38/1000</f>
        <v>30.297251005384986</v>
      </c>
      <c r="P2478" s="98">
        <f>'Activity data'!L612*'Emission factors'!$B$38*'Emission factors'!$D$38/1000</f>
        <v>23.272224109213901</v>
      </c>
      <c r="Q2478" s="98">
        <f>'Activity data'!M612*'Emission factors'!$B$38*'Emission factors'!$D$38/1000</f>
        <v>19.510994304724413</v>
      </c>
      <c r="R2478" s="98">
        <f>'Activity data'!N612*'Emission factors'!$B$38*'Emission factors'!$D$38/1000</f>
        <v>17.50645127209367</v>
      </c>
      <c r="S2478" s="98">
        <f>'Activity data'!O612*'Emission factors'!$B$38*'Emission factors'!$D$38/1000</f>
        <v>6.7006977524668194</v>
      </c>
      <c r="T2478" s="98">
        <f>'Activity data'!P612*'Emission factors'!$B$38*'Emission factors'!$D$38/1000</f>
        <v>2.1434766757889396</v>
      </c>
      <c r="U2478" s="98">
        <f>'Activity data'!Q612*'Emission factors'!$B$38*'Emission factors'!$D$38/1000</f>
        <v>1.1590805216021909</v>
      </c>
    </row>
    <row r="2479" spans="1:21" x14ac:dyDescent="0.25">
      <c r="A2479" s="92" t="s">
        <v>11</v>
      </c>
      <c r="B2479" s="92" t="s">
        <v>12</v>
      </c>
      <c r="C2479" s="92" t="s">
        <v>32</v>
      </c>
      <c r="D2479" s="92" t="s">
        <v>32</v>
      </c>
      <c r="E2479" s="92" t="s">
        <v>39</v>
      </c>
      <c r="F2479" s="92" t="s">
        <v>34</v>
      </c>
      <c r="G2479" s="92" t="s">
        <v>97</v>
      </c>
      <c r="H2479" s="92" t="s">
        <v>31</v>
      </c>
      <c r="I2479" s="89" t="s">
        <v>228</v>
      </c>
      <c r="L2479" s="98">
        <f>'Activity data'!H613*'Emission factors'!$B$38*'Emission factors'!$D$38/1000</f>
        <v>0</v>
      </c>
      <c r="M2479" s="98">
        <f>'Activity data'!I613*'Emission factors'!$B$38*'Emission factors'!$D$38/1000</f>
        <v>4.2049531717642988E-2</v>
      </c>
      <c r="N2479" s="98">
        <f>'Activity data'!J613*'Emission factors'!$B$38*'Emission factors'!$D$38/1000</f>
        <v>1.4016510572547663E-2</v>
      </c>
      <c r="O2479" s="98">
        <f>'Activity data'!K613*'Emission factors'!$B$38*'Emission factors'!$D$38/1000</f>
        <v>0</v>
      </c>
      <c r="P2479" s="98">
        <f>'Activity data'!L613*'Emission factors'!$B$38*'Emission factors'!$D$38/1000</f>
        <v>7.4179440896162588E-2</v>
      </c>
      <c r="Q2479" s="98">
        <f>'Activity data'!M613*'Emission factors'!$B$38*'Emission factors'!$D$38/1000</f>
        <v>0.13500002341456696</v>
      </c>
      <c r="R2479" s="98">
        <f>'Activity data'!N613*'Emission factors'!$B$38*'Emission factors'!$D$38/1000</f>
        <v>0.18202734090528203</v>
      </c>
      <c r="S2479" s="98">
        <f>'Activity data'!O613*'Emission factors'!$B$38*'Emission factors'!$D$38/1000</f>
        <v>0.25072154161092619</v>
      </c>
      <c r="T2479" s="98">
        <f>'Activity data'!P613*'Emission factors'!$B$38*'Emission factors'!$D$38/1000</f>
        <v>0.34808848864012426</v>
      </c>
      <c r="U2479" s="98">
        <f>'Activity data'!Q613*'Emission factors'!$B$38*'Emission factors'!$D$38/1000</f>
        <v>0.48131891631018719</v>
      </c>
    </row>
    <row r="2480" spans="1:21" x14ac:dyDescent="0.25">
      <c r="A2480" s="92" t="s">
        <v>11</v>
      </c>
      <c r="B2480" s="92" t="s">
        <v>12</v>
      </c>
      <c r="C2480" s="92" t="s">
        <v>32</v>
      </c>
      <c r="D2480" s="92" t="s">
        <v>32</v>
      </c>
      <c r="E2480" s="92" t="s">
        <v>39</v>
      </c>
      <c r="F2480" s="92" t="s">
        <v>34</v>
      </c>
      <c r="G2480" s="92" t="s">
        <v>97</v>
      </c>
      <c r="H2480" s="92" t="s">
        <v>31</v>
      </c>
      <c r="I2480" s="92" t="s">
        <v>202</v>
      </c>
      <c r="L2480" s="98">
        <f>'Activity data'!H614*'Emission factors'!$B$38*'Emission factors'!$D$38/1000</f>
        <v>8.7518571040282875</v>
      </c>
      <c r="M2480" s="98">
        <f>'Activity data'!I614*'Emission factors'!$B$38*'Emission factors'!$D$38/1000</f>
        <v>7.7330654472439306</v>
      </c>
      <c r="N2480" s="98">
        <f>'Activity data'!J614*'Emission factors'!$B$38*'Emission factors'!$D$38/1000</f>
        <v>6.3928624747494345</v>
      </c>
      <c r="O2480" s="98">
        <f>'Activity data'!K614*'Emission factors'!$B$38*'Emission factors'!$D$38/1000</f>
        <v>5.6512265493068066</v>
      </c>
      <c r="P2480" s="98">
        <f>'Activity data'!L614*'Emission factors'!$B$38*'Emission factors'!$D$38/1000</f>
        <v>5.1060876306766874</v>
      </c>
      <c r="Q2480" s="98">
        <f>'Activity data'!M614*'Emission factors'!$B$38*'Emission factors'!$D$38/1000</f>
        <v>4.1140897026114525</v>
      </c>
      <c r="R2480" s="98">
        <f>'Activity data'!N614*'Emission factors'!$B$38*'Emission factors'!$D$38/1000</f>
        <v>2.9321222730163208</v>
      </c>
      <c r="S2480" s="98">
        <f>'Activity data'!O614*'Emission factors'!$B$38*'Emission factors'!$D$38/1000</f>
        <v>2.6370833313069308</v>
      </c>
      <c r="T2480" s="98">
        <f>'Activity data'!P614*'Emission factors'!$B$38*'Emission factors'!$D$38/1000</f>
        <v>2.640707963780577</v>
      </c>
      <c r="U2480" s="98">
        <f>'Activity data'!Q614*'Emission factors'!$B$38*'Emission factors'!$D$38/1000</f>
        <v>2.6424209092222939</v>
      </c>
    </row>
    <row r="2481" spans="1:21" x14ac:dyDescent="0.25">
      <c r="A2481" s="92" t="s">
        <v>11</v>
      </c>
      <c r="B2481" s="92" t="s">
        <v>12</v>
      </c>
      <c r="C2481" s="92" t="s">
        <v>32</v>
      </c>
      <c r="D2481" s="92" t="s">
        <v>32</v>
      </c>
      <c r="E2481" s="92" t="s">
        <v>39</v>
      </c>
      <c r="F2481" s="92" t="s">
        <v>34</v>
      </c>
      <c r="G2481" s="92" t="s">
        <v>97</v>
      </c>
      <c r="H2481" s="92" t="s">
        <v>31</v>
      </c>
      <c r="I2481" s="89" t="s">
        <v>190</v>
      </c>
      <c r="L2481" s="98">
        <f>'Activity data'!H615*'Emission factors'!$B$38*'Emission factors'!$D$38/1000</f>
        <v>0</v>
      </c>
      <c r="M2481" s="98">
        <f>'Activity data'!I615*'Emission factors'!$B$38*'Emission factors'!$D$38/1000</f>
        <v>0</v>
      </c>
      <c r="N2481" s="98">
        <f>'Activity data'!J615*'Emission factors'!$B$38*'Emission factors'!$D$38/1000</f>
        <v>0</v>
      </c>
      <c r="O2481" s="98">
        <f>'Activity data'!K615*'Emission factors'!$B$38*'Emission factors'!$D$38/1000</f>
        <v>0</v>
      </c>
      <c r="P2481" s="98">
        <f>'Activity data'!L615*'Emission factors'!$B$38*'Emission factors'!$D$38/1000</f>
        <v>0</v>
      </c>
      <c r="Q2481" s="98">
        <f>'Activity data'!M615*'Emission factors'!$B$38*'Emission factors'!$D$38/1000</f>
        <v>0</v>
      </c>
      <c r="R2481" s="98">
        <f>'Activity data'!N615*'Emission factors'!$B$38*'Emission factors'!$D$38/1000</f>
        <v>0</v>
      </c>
      <c r="S2481" s="98">
        <f>'Activity data'!O615*'Emission factors'!$B$38*'Emission factors'!$D$38/1000</f>
        <v>0</v>
      </c>
      <c r="T2481" s="98">
        <f>'Activity data'!P615*'Emission factors'!$B$38*'Emission factors'!$D$38/1000</f>
        <v>0</v>
      </c>
      <c r="U2481" s="98">
        <f>'Activity data'!Q615*'Emission factors'!$B$38*'Emission factors'!$D$38/1000</f>
        <v>0</v>
      </c>
    </row>
    <row r="2482" spans="1:21" x14ac:dyDescent="0.25">
      <c r="A2482" s="92" t="s">
        <v>11</v>
      </c>
      <c r="B2482" s="92" t="s">
        <v>12</v>
      </c>
      <c r="C2482" s="92" t="s">
        <v>32</v>
      </c>
      <c r="D2482" s="92" t="s">
        <v>32</v>
      </c>
      <c r="E2482" s="92" t="s">
        <v>39</v>
      </c>
      <c r="F2482" s="92" t="s">
        <v>34</v>
      </c>
      <c r="G2482" s="92" t="s">
        <v>97</v>
      </c>
      <c r="H2482" s="92" t="s">
        <v>31</v>
      </c>
      <c r="I2482" s="89" t="s">
        <v>210</v>
      </c>
      <c r="L2482" s="98">
        <f>'Activity data'!H616*'Emission factors'!$B$38*'Emission factors'!$D$38/1000</f>
        <v>0.82309530775697914</v>
      </c>
      <c r="M2482" s="98">
        <f>'Activity data'!I616*'Emission factors'!$B$38*'Emission factors'!$D$38/1000</f>
        <v>1.3776340363999755</v>
      </c>
      <c r="N2482" s="98">
        <f>'Activity data'!J616*'Emission factors'!$B$38*'Emission factors'!$D$38/1000</f>
        <v>1.7730795222859652</v>
      </c>
      <c r="O2482" s="98">
        <f>'Activity data'!K616*'Emission factors'!$B$38*'Emission factors'!$D$38/1000</f>
        <v>2.1716510653626919</v>
      </c>
      <c r="P2482" s="98">
        <f>'Activity data'!L616*'Emission factors'!$B$38*'Emission factors'!$D$38/1000</f>
        <v>2.2630534211290518</v>
      </c>
      <c r="Q2482" s="98">
        <f>'Activity data'!M616*'Emission factors'!$B$38*'Emission factors'!$D$38/1000</f>
        <v>1.7694515788426866</v>
      </c>
      <c r="R2482" s="98">
        <f>'Activity data'!N616*'Emission factors'!$B$38*'Emission factors'!$D$38/1000</f>
        <v>1.0558821802196527</v>
      </c>
      <c r="S2482" s="98">
        <f>'Activity data'!O616*'Emission factors'!$B$38*'Emission factors'!$D$38/1000</f>
        <v>0.65434748336618831</v>
      </c>
      <c r="T2482" s="98">
        <f>'Activity data'!P616*'Emission factors'!$B$38*'Emission factors'!$D$38/1000</f>
        <v>0.45625551834222527</v>
      </c>
      <c r="U2482" s="98">
        <f>'Activity data'!Q616*'Emission factors'!$B$38*'Emission factors'!$D$38/1000</f>
        <v>0.34195553394026096</v>
      </c>
    </row>
    <row r="2483" spans="1:21" x14ac:dyDescent="0.25">
      <c r="A2483" s="92" t="s">
        <v>11</v>
      </c>
      <c r="B2483" s="92" t="s">
        <v>12</v>
      </c>
      <c r="C2483" s="92" t="s">
        <v>32</v>
      </c>
      <c r="D2483" s="92" t="s">
        <v>32</v>
      </c>
      <c r="E2483" s="92" t="s">
        <v>39</v>
      </c>
      <c r="F2483" s="92" t="s">
        <v>34</v>
      </c>
      <c r="G2483" s="92" t="s">
        <v>97</v>
      </c>
      <c r="H2483" s="92" t="s">
        <v>31</v>
      </c>
      <c r="I2483" s="89" t="s">
        <v>199</v>
      </c>
      <c r="L2483" s="98">
        <f>'Activity data'!H617*'Emission factors'!$B$38*'Emission factors'!$D$38/1000</f>
        <v>155.19464144644814</v>
      </c>
      <c r="M2483" s="98">
        <f>'Activity data'!I617*'Emission factors'!$B$38*'Emission factors'!$D$38/1000</f>
        <v>20.720264757911533</v>
      </c>
      <c r="N2483" s="98">
        <f>'Activity data'!J617*'Emission factors'!$B$38*'Emission factors'!$D$38/1000</f>
        <v>7.2736236627721054</v>
      </c>
      <c r="O2483" s="98">
        <f>'Activity data'!K617*'Emission factors'!$B$38*'Emission factors'!$D$38/1000</f>
        <v>10.537379018368103</v>
      </c>
      <c r="P2483" s="98">
        <f>'Activity data'!L617*'Emission factors'!$B$38*'Emission factors'!$D$38/1000</f>
        <v>38.347348243433878</v>
      </c>
      <c r="Q2483" s="98">
        <f>'Activity data'!M617*'Emission factors'!$B$38*'Emission factors'!$D$38/1000</f>
        <v>46.051116396141815</v>
      </c>
      <c r="R2483" s="98">
        <f>'Activity data'!N617*'Emission factors'!$B$38*'Emission factors'!$D$38/1000</f>
        <v>44.413424865418563</v>
      </c>
      <c r="S2483" s="98">
        <f>'Activity data'!O617*'Emission factors'!$B$38*'Emission factors'!$D$38/1000</f>
        <v>44.633224691955562</v>
      </c>
      <c r="T2483" s="98">
        <f>'Activity data'!P617*'Emission factors'!$B$38*'Emission factors'!$D$38/1000</f>
        <v>46.731169675527063</v>
      </c>
      <c r="U2483" s="98">
        <f>'Activity data'!Q617*'Emission factors'!$B$38*'Emission factors'!$D$38/1000</f>
        <v>50.58224782792675</v>
      </c>
    </row>
    <row r="2484" spans="1:21" x14ac:dyDescent="0.25">
      <c r="A2484" s="92" t="s">
        <v>11</v>
      </c>
      <c r="B2484" s="92" t="s">
        <v>12</v>
      </c>
      <c r="C2484" s="92" t="s">
        <v>32</v>
      </c>
      <c r="D2484" s="92" t="s">
        <v>32</v>
      </c>
      <c r="E2484" s="92" t="s">
        <v>39</v>
      </c>
      <c r="F2484" s="92" t="s">
        <v>34</v>
      </c>
      <c r="G2484" s="92" t="s">
        <v>97</v>
      </c>
      <c r="H2484" s="92" t="s">
        <v>31</v>
      </c>
      <c r="I2484" s="89" t="s">
        <v>233</v>
      </c>
      <c r="L2484" s="98">
        <f>'Activity data'!H618*'Emission factors'!$B$38*'Emission factors'!$D$38/1000</f>
        <v>4.611002771489642</v>
      </c>
      <c r="M2484" s="98">
        <f>'Activity data'!I618*'Emission factors'!$B$38*'Emission factors'!$D$38/1000</f>
        <v>1.1410720842995019</v>
      </c>
      <c r="N2484" s="98">
        <f>'Activity data'!J618*'Emission factors'!$B$38*'Emission factors'!$D$38/1000</f>
        <v>0.18017364715091166</v>
      </c>
      <c r="O2484" s="98">
        <f>'Activity data'!K618*'Emission factors'!$B$38*'Emission factors'!$D$38/1000</f>
        <v>0.25679757352164306</v>
      </c>
      <c r="P2484" s="98">
        <f>'Activity data'!L618*'Emission factors'!$B$38*'Emission factors'!$D$38/1000</f>
        <v>2.9046971347727624</v>
      </c>
      <c r="Q2484" s="98">
        <f>'Activity data'!M618*'Emission factors'!$B$38*'Emission factors'!$D$38/1000</f>
        <v>2.8808936057956256</v>
      </c>
      <c r="R2484" s="98">
        <f>'Activity data'!N618*'Emission factors'!$B$38*'Emission factors'!$D$38/1000</f>
        <v>1.6301084551913725</v>
      </c>
      <c r="S2484" s="98">
        <f>'Activity data'!O618*'Emission factors'!$B$38*'Emission factors'!$D$38/1000</f>
        <v>0.95283499690144491</v>
      </c>
      <c r="T2484" s="98">
        <f>'Activity data'!P618*'Emission factors'!$B$38*'Emission factors'!$D$38/1000</f>
        <v>0.60425239075881498</v>
      </c>
      <c r="U2484" s="98">
        <f>'Activity data'!Q618*'Emission factors'!$B$38*'Emission factors'!$D$38/1000</f>
        <v>0.3831943328027354</v>
      </c>
    </row>
    <row r="2485" spans="1:21" x14ac:dyDescent="0.25">
      <c r="A2485" s="92" t="s">
        <v>11</v>
      </c>
      <c r="B2485" s="92" t="s">
        <v>12</v>
      </c>
      <c r="C2485" s="92" t="s">
        <v>32</v>
      </c>
      <c r="D2485" s="92" t="s">
        <v>32</v>
      </c>
      <c r="E2485" s="92" t="s">
        <v>39</v>
      </c>
      <c r="F2485" s="92" t="s">
        <v>34</v>
      </c>
      <c r="G2485" s="92" t="s">
        <v>97</v>
      </c>
      <c r="H2485" s="92" t="s">
        <v>31</v>
      </c>
      <c r="I2485" s="89" t="s">
        <v>200</v>
      </c>
      <c r="L2485" s="98">
        <f>'Activity data'!H619*'Emission factors'!$B$38*'Emission factors'!$D$38/1000</f>
        <v>16.815442746380196</v>
      </c>
      <c r="M2485" s="98">
        <f>'Activity data'!I619*'Emission factors'!$B$38*'Emission factors'!$D$38/1000</f>
        <v>91.17916039143752</v>
      </c>
      <c r="N2485" s="98">
        <f>'Activity data'!J619*'Emission factors'!$B$38*'Emission factors'!$D$38/1000</f>
        <v>107.27064898015817</v>
      </c>
      <c r="O2485" s="98">
        <f>'Activity data'!K619*'Emission factors'!$B$38*'Emission factors'!$D$38/1000</f>
        <v>96.406320998698789</v>
      </c>
      <c r="P2485" s="98">
        <f>'Activity data'!L619*'Emission factors'!$B$38*'Emission factors'!$D$38/1000</f>
        <v>95.508794692915558</v>
      </c>
      <c r="Q2485" s="98">
        <f>'Activity data'!M619*'Emission factors'!$B$38*'Emission factors'!$D$38/1000</f>
        <v>74.701141159498604</v>
      </c>
      <c r="R2485" s="98">
        <f>'Activity data'!N619*'Emission factors'!$B$38*'Emission factors'!$D$38/1000</f>
        <v>45.803670117234226</v>
      </c>
      <c r="S2485" s="98">
        <f>'Activity data'!O619*'Emission factors'!$B$38*'Emission factors'!$D$38/1000</f>
        <v>28.035713873220839</v>
      </c>
      <c r="T2485" s="98">
        <f>'Activity data'!P619*'Emission factors'!$B$38*'Emission factors'!$D$38/1000</f>
        <v>17.902555676436005</v>
      </c>
      <c r="U2485" s="98">
        <f>'Activity data'!Q619*'Emission factors'!$B$38*'Emission factors'!$D$38/1000</f>
        <v>11.476992543638385</v>
      </c>
    </row>
    <row r="2486" spans="1:21" x14ac:dyDescent="0.25">
      <c r="A2486" s="92" t="s">
        <v>11</v>
      </c>
      <c r="B2486" s="92" t="s">
        <v>12</v>
      </c>
      <c r="C2486" s="92" t="s">
        <v>32</v>
      </c>
      <c r="D2486" s="92" t="s">
        <v>32</v>
      </c>
      <c r="E2486" s="92" t="s">
        <v>40</v>
      </c>
      <c r="F2486" s="92" t="s">
        <v>34</v>
      </c>
      <c r="G2486" s="92" t="s">
        <v>97</v>
      </c>
      <c r="H2486" s="92" t="s">
        <v>31</v>
      </c>
      <c r="I2486" s="89" t="s">
        <v>227</v>
      </c>
      <c r="J2486" s="92" t="s">
        <v>98</v>
      </c>
      <c r="L2486" s="98">
        <f>'Activity data'!H620*'Emission factors'!$B$41*'Emission factors'!$D$41*'Emission factors'!$N$22/1000</f>
        <v>0</v>
      </c>
      <c r="M2486" s="98">
        <f>'Activity data'!I620*'Emission factors'!$B$41*'Emission factors'!$D$41*'Emission factors'!$N$22/1000</f>
        <v>0</v>
      </c>
      <c r="N2486" s="98">
        <f>'Activity data'!J620*'Emission factors'!$B$41*'Emission factors'!$D$41*'Emission factors'!$N$22/1000</f>
        <v>0</v>
      </c>
      <c r="O2486" s="98">
        <f>'Activity data'!K620*'Emission factors'!$B$41*'Emission factors'!$D$41*'Emission factors'!$N$22/1000</f>
        <v>0</v>
      </c>
      <c r="P2486" s="98">
        <f>'Activity data'!L620*'Emission factors'!$B$41*'Emission factors'!$D$41*'Emission factors'!$N$22/1000</f>
        <v>0</v>
      </c>
      <c r="Q2486" s="98">
        <f>'Activity data'!M620*'Emission factors'!$B$41*'Emission factors'!$D$41*'Emission factors'!$N$22/1000</f>
        <v>0</v>
      </c>
      <c r="R2486" s="98">
        <f>'Activity data'!N620*'Emission factors'!$B$41*'Emission factors'!$D$41*'Emission factors'!$N$22/1000</f>
        <v>0</v>
      </c>
      <c r="S2486" s="98">
        <f>'Activity data'!O620*'Emission factors'!$B$41*'Emission factors'!$D$41*'Emission factors'!$N$22/1000</f>
        <v>0</v>
      </c>
      <c r="T2486" s="98">
        <f>'Activity data'!P620*'Emission factors'!$B$41*'Emission factors'!$D$41*'Emission factors'!$N$22/1000</f>
        <v>0</v>
      </c>
      <c r="U2486" s="98">
        <f>'Activity data'!Q620*'Emission factors'!$B$41*'Emission factors'!$D$41*'Emission factors'!$N$22/1000</f>
        <v>0</v>
      </c>
    </row>
    <row r="2487" spans="1:21" x14ac:dyDescent="0.25">
      <c r="A2487" s="92" t="s">
        <v>11</v>
      </c>
      <c r="B2487" s="92" t="s">
        <v>12</v>
      </c>
      <c r="C2487" s="92" t="s">
        <v>32</v>
      </c>
      <c r="D2487" s="92" t="s">
        <v>32</v>
      </c>
      <c r="E2487" s="92" t="s">
        <v>40</v>
      </c>
      <c r="F2487" s="92" t="s">
        <v>34</v>
      </c>
      <c r="G2487" s="92" t="s">
        <v>97</v>
      </c>
      <c r="H2487" s="92" t="s">
        <v>31</v>
      </c>
      <c r="I2487" s="89" t="s">
        <v>203</v>
      </c>
      <c r="L2487" s="98">
        <f>'Activity data'!H621*'Emission factors'!$B$41*'Emission factors'!$D$41*'Emission factors'!$N$22/1000</f>
        <v>0</v>
      </c>
      <c r="M2487" s="98">
        <f>'Activity data'!I621*'Emission factors'!$B$41*'Emission factors'!$D$41*'Emission factors'!$N$22/1000</f>
        <v>0</v>
      </c>
      <c r="N2487" s="98">
        <f>'Activity data'!J621*'Emission factors'!$B$41*'Emission factors'!$D$41*'Emission factors'!$N$22/1000</f>
        <v>0</v>
      </c>
      <c r="O2487" s="98">
        <f>'Activity data'!K621*'Emission factors'!$B$41*'Emission factors'!$D$41*'Emission factors'!$N$22/1000</f>
        <v>0</v>
      </c>
      <c r="P2487" s="98">
        <f>'Activity data'!L621*'Emission factors'!$B$41*'Emission factors'!$D$41*'Emission factors'!$N$22/1000</f>
        <v>0</v>
      </c>
      <c r="Q2487" s="98">
        <f>'Activity data'!M621*'Emission factors'!$B$41*'Emission factors'!$D$41*'Emission factors'!$N$22/1000</f>
        <v>0</v>
      </c>
      <c r="R2487" s="98">
        <f>'Activity data'!N621*'Emission factors'!$B$41*'Emission factors'!$D$41*'Emission factors'!$N$22/1000</f>
        <v>3.1606171460898533E-6</v>
      </c>
      <c r="S2487" s="98">
        <f>'Activity data'!O621*'Emission factors'!$B$41*'Emission factors'!$D$41*'Emission factors'!$N$22/1000</f>
        <v>4.7292896023865755E-5</v>
      </c>
      <c r="T2487" s="98">
        <f>'Activity data'!P621*'Emission factors'!$B$41*'Emission factors'!$D$41*'Emission factors'!$N$22/1000</f>
        <v>5.2734465821034639E-5</v>
      </c>
      <c r="U2487" s="98">
        <f>'Activity data'!Q621*'Emission factors'!$B$41*'Emission factors'!$D$41*'Emission factors'!$N$22/1000</f>
        <v>5.5373645009672206E-5</v>
      </c>
    </row>
    <row r="2488" spans="1:21" x14ac:dyDescent="0.25">
      <c r="A2488" s="92" t="s">
        <v>11</v>
      </c>
      <c r="B2488" s="92" t="s">
        <v>12</v>
      </c>
      <c r="C2488" s="92" t="s">
        <v>32</v>
      </c>
      <c r="D2488" s="92" t="s">
        <v>32</v>
      </c>
      <c r="E2488" s="92" t="s">
        <v>40</v>
      </c>
      <c r="F2488" s="92" t="s">
        <v>34</v>
      </c>
      <c r="G2488" s="92" t="s">
        <v>97</v>
      </c>
      <c r="H2488" s="92" t="s">
        <v>31</v>
      </c>
      <c r="I2488" s="89" t="s">
        <v>191</v>
      </c>
      <c r="L2488" s="98">
        <f>'Activity data'!H622*'Emission factors'!$B$41*'Emission factors'!$D$41*'Emission factors'!$N$22/1000</f>
        <v>0</v>
      </c>
      <c r="M2488" s="98">
        <f>'Activity data'!I622*'Emission factors'!$B$41*'Emission factors'!$D$41*'Emission factors'!$N$22/1000</f>
        <v>0</v>
      </c>
      <c r="N2488" s="98">
        <f>'Activity data'!J622*'Emission factors'!$B$41*'Emission factors'!$D$41*'Emission factors'!$N$22/1000</f>
        <v>0</v>
      </c>
      <c r="O2488" s="98">
        <f>'Activity data'!K622*'Emission factors'!$B$41*'Emission factors'!$D$41*'Emission factors'!$N$22/1000</f>
        <v>0</v>
      </c>
      <c r="P2488" s="98">
        <f>'Activity data'!L622*'Emission factors'!$B$41*'Emission factors'!$D$41*'Emission factors'!$N$22/1000</f>
        <v>4.4791055999999998E-5</v>
      </c>
      <c r="Q2488" s="98">
        <f>'Activity data'!M622*'Emission factors'!$B$41*'Emission factors'!$D$41*'Emission factors'!$N$22/1000</f>
        <v>5.5136419199999993E-4</v>
      </c>
      <c r="R2488" s="98">
        <f>'Activity data'!N622*'Emission factors'!$B$41*'Emission factors'!$D$41*'Emission factors'!$N$22/1000</f>
        <v>7.3494431999999988E-4</v>
      </c>
      <c r="S2488" s="98">
        <f>'Activity data'!O622*'Emission factors'!$B$41*'Emission factors'!$D$41*'Emission factors'!$N$22/1000</f>
        <v>7.6729204800000006E-4</v>
      </c>
      <c r="T2488" s="98">
        <f>'Activity data'!P622*'Emission factors'!$B$41*'Emission factors'!$D$41*'Emission factors'!$N$22/1000</f>
        <v>8.3525428800000005E-4</v>
      </c>
      <c r="U2488" s="98">
        <f>'Activity data'!Q622*'Emission factors'!$B$41*'Emission factors'!$D$41*'Emission factors'!$N$22/1000</f>
        <v>9.0446414399999997E-4</v>
      </c>
    </row>
    <row r="2489" spans="1:21" x14ac:dyDescent="0.25">
      <c r="A2489" s="92" t="s">
        <v>11</v>
      </c>
      <c r="B2489" s="92" t="s">
        <v>12</v>
      </c>
      <c r="C2489" s="92" t="s">
        <v>32</v>
      </c>
      <c r="D2489" s="92" t="s">
        <v>32</v>
      </c>
      <c r="E2489" s="92" t="s">
        <v>40</v>
      </c>
      <c r="F2489" s="92" t="s">
        <v>34</v>
      </c>
      <c r="G2489" s="92" t="s">
        <v>97</v>
      </c>
      <c r="H2489" s="92" t="s">
        <v>31</v>
      </c>
      <c r="I2489" s="89" t="s">
        <v>192</v>
      </c>
      <c r="L2489" s="98">
        <f>'Activity data'!H623*'Emission factors'!$B$41*'Emission factors'!$D$41*'Emission factors'!$N$22/1000</f>
        <v>0</v>
      </c>
      <c r="M2489" s="98">
        <f>'Activity data'!I623*'Emission factors'!$B$41*'Emission factors'!$D$41*'Emission factors'!$N$22/1000</f>
        <v>0</v>
      </c>
      <c r="N2489" s="98">
        <f>'Activity data'!J623*'Emission factors'!$B$41*'Emission factors'!$D$41*'Emission factors'!$N$22/1000</f>
        <v>0</v>
      </c>
      <c r="O2489" s="98">
        <f>'Activity data'!K623*'Emission factors'!$B$41*'Emission factors'!$D$41*'Emission factors'!$N$22/1000</f>
        <v>0</v>
      </c>
      <c r="P2489" s="98">
        <f>'Activity data'!L623*'Emission factors'!$B$41*'Emission factors'!$D$41*'Emission factors'!$N$22/1000</f>
        <v>3.5910066438254604E-5</v>
      </c>
      <c r="Q2489" s="98">
        <f>'Activity data'!M623*'Emission factors'!$B$41*'Emission factors'!$D$41*'Emission factors'!$N$22/1000</f>
        <v>4.958349809312271E-4</v>
      </c>
      <c r="R2489" s="98">
        <f>'Activity data'!N623*'Emission factors'!$B$41*'Emission factors'!$D$41*'Emission factors'!$N$22/1000</f>
        <v>8.313391545660962E-4</v>
      </c>
      <c r="S2489" s="98">
        <f>'Activity data'!O623*'Emission factors'!$B$41*'Emission factors'!$D$41*'Emission factors'!$N$22/1000</f>
        <v>8.2974788322778782E-4</v>
      </c>
      <c r="T2489" s="98">
        <f>'Activity data'!P623*'Emission factors'!$B$41*'Emission factors'!$D$41*'Emission factors'!$N$22/1000</f>
        <v>7.8800344242780697E-4</v>
      </c>
      <c r="U2489" s="98">
        <f>'Activity data'!Q623*'Emission factors'!$B$41*'Emission factors'!$D$41*'Emission factors'!$N$22/1000</f>
        <v>7.1015825873594588E-4</v>
      </c>
    </row>
    <row r="2490" spans="1:21" x14ac:dyDescent="0.25">
      <c r="A2490" s="92" t="s">
        <v>11</v>
      </c>
      <c r="B2490" s="92" t="s">
        <v>12</v>
      </c>
      <c r="C2490" s="92" t="s">
        <v>32</v>
      </c>
      <c r="D2490" s="92" t="s">
        <v>32</v>
      </c>
      <c r="E2490" s="92" t="s">
        <v>40</v>
      </c>
      <c r="F2490" s="92" t="s">
        <v>34</v>
      </c>
      <c r="G2490" s="92" t="s">
        <v>97</v>
      </c>
      <c r="H2490" s="92" t="s">
        <v>31</v>
      </c>
      <c r="I2490" s="89" t="s">
        <v>206</v>
      </c>
      <c r="L2490" s="98">
        <f>'Activity data'!H624*'Emission factors'!$B$41*'Emission factors'!$D$41*'Emission factors'!$N$22/1000</f>
        <v>0</v>
      </c>
      <c r="M2490" s="98">
        <f>'Activity data'!I624*'Emission factors'!$B$41*'Emission factors'!$D$41*'Emission factors'!$N$22/1000</f>
        <v>0</v>
      </c>
      <c r="N2490" s="98">
        <f>'Activity data'!J624*'Emission factors'!$B$41*'Emission factors'!$D$41*'Emission factors'!$N$22/1000</f>
        <v>0</v>
      </c>
      <c r="O2490" s="98">
        <f>'Activity data'!K624*'Emission factors'!$B$41*'Emission factors'!$D$41*'Emission factors'!$N$22/1000</f>
        <v>0</v>
      </c>
      <c r="P2490" s="98">
        <f>'Activity data'!L624*'Emission factors'!$B$41*'Emission factors'!$D$41*'Emission factors'!$N$22/1000</f>
        <v>0</v>
      </c>
      <c r="Q2490" s="98">
        <f>'Activity data'!M624*'Emission factors'!$B$41*'Emission factors'!$D$41*'Emission factors'!$N$22/1000</f>
        <v>0</v>
      </c>
      <c r="R2490" s="98">
        <f>'Activity data'!N624*'Emission factors'!$B$41*'Emission factors'!$D$41*'Emission factors'!$N$22/1000</f>
        <v>0</v>
      </c>
      <c r="S2490" s="98">
        <f>'Activity data'!O624*'Emission factors'!$B$41*'Emission factors'!$D$41*'Emission factors'!$N$22/1000</f>
        <v>0</v>
      </c>
      <c r="T2490" s="98">
        <f>'Activity data'!P624*'Emission factors'!$B$41*'Emission factors'!$D$41*'Emission factors'!$N$22/1000</f>
        <v>0</v>
      </c>
      <c r="U2490" s="98">
        <f>'Activity data'!Q624*'Emission factors'!$B$41*'Emission factors'!$D$41*'Emission factors'!$N$22/1000</f>
        <v>0</v>
      </c>
    </row>
    <row r="2491" spans="1:21" x14ac:dyDescent="0.25">
      <c r="A2491" s="92" t="s">
        <v>11</v>
      </c>
      <c r="B2491" s="92" t="s">
        <v>12</v>
      </c>
      <c r="C2491" s="92" t="s">
        <v>32</v>
      </c>
      <c r="D2491" s="92" t="s">
        <v>32</v>
      </c>
      <c r="E2491" s="92" t="s">
        <v>40</v>
      </c>
      <c r="F2491" s="92" t="s">
        <v>34</v>
      </c>
      <c r="G2491" s="92" t="s">
        <v>97</v>
      </c>
      <c r="H2491" s="92" t="s">
        <v>31</v>
      </c>
      <c r="I2491" s="89" t="s">
        <v>220</v>
      </c>
      <c r="L2491" s="98">
        <f>'Activity data'!H625*'Emission factors'!$B$41*'Emission factors'!$D$41*'Emission factors'!$N$22/1000</f>
        <v>0</v>
      </c>
      <c r="M2491" s="98">
        <f>'Activity data'!I625*'Emission factors'!$B$41*'Emission factors'!$D$41*'Emission factors'!$N$22/1000</f>
        <v>0</v>
      </c>
      <c r="N2491" s="98">
        <f>'Activity data'!J625*'Emission factors'!$B$41*'Emission factors'!$D$41*'Emission factors'!$N$22/1000</f>
        <v>0</v>
      </c>
      <c r="O2491" s="98">
        <f>'Activity data'!K625*'Emission factors'!$B$41*'Emission factors'!$D$41*'Emission factors'!$N$22/1000</f>
        <v>0</v>
      </c>
      <c r="P2491" s="98">
        <f>'Activity data'!L625*'Emission factors'!$B$41*'Emission factors'!$D$41*'Emission factors'!$N$22/1000</f>
        <v>0</v>
      </c>
      <c r="Q2491" s="98">
        <f>'Activity data'!M625*'Emission factors'!$B$41*'Emission factors'!$D$41*'Emission factors'!$N$22/1000</f>
        <v>0</v>
      </c>
      <c r="R2491" s="98">
        <f>'Activity data'!N625*'Emission factors'!$B$41*'Emission factors'!$D$41*'Emission factors'!$N$22/1000</f>
        <v>0</v>
      </c>
      <c r="S2491" s="98">
        <f>'Activity data'!O625*'Emission factors'!$B$41*'Emission factors'!$D$41*'Emission factors'!$N$22/1000</f>
        <v>0</v>
      </c>
      <c r="T2491" s="98">
        <f>'Activity data'!P625*'Emission factors'!$B$41*'Emission factors'!$D$41*'Emission factors'!$N$22/1000</f>
        <v>0</v>
      </c>
      <c r="U2491" s="98">
        <f>'Activity data'!Q625*'Emission factors'!$B$41*'Emission factors'!$D$41*'Emission factors'!$N$22/1000</f>
        <v>0</v>
      </c>
    </row>
    <row r="2492" spans="1:21" x14ac:dyDescent="0.25">
      <c r="A2492" s="92" t="s">
        <v>11</v>
      </c>
      <c r="B2492" s="92" t="s">
        <v>12</v>
      </c>
      <c r="C2492" s="92" t="s">
        <v>32</v>
      </c>
      <c r="D2492" s="92" t="s">
        <v>32</v>
      </c>
      <c r="E2492" s="92" t="s">
        <v>40</v>
      </c>
      <c r="F2492" s="92" t="s">
        <v>34</v>
      </c>
      <c r="G2492" s="92" t="s">
        <v>97</v>
      </c>
      <c r="H2492" s="92" t="s">
        <v>31</v>
      </c>
      <c r="I2492" s="89" t="s">
        <v>193</v>
      </c>
      <c r="L2492" s="98">
        <f>'Activity data'!H626*'Emission factors'!$B$41*'Emission factors'!$D$41*'Emission factors'!$N$22/1000</f>
        <v>0</v>
      </c>
      <c r="M2492" s="98">
        <f>'Activity data'!I626*'Emission factors'!$B$41*'Emission factors'!$D$41*'Emission factors'!$N$22/1000</f>
        <v>0</v>
      </c>
      <c r="N2492" s="98">
        <f>'Activity data'!J626*'Emission factors'!$B$41*'Emission factors'!$D$41*'Emission factors'!$N$22/1000</f>
        <v>0</v>
      </c>
      <c r="O2492" s="98">
        <f>'Activity data'!K626*'Emission factors'!$B$41*'Emission factors'!$D$41*'Emission factors'!$N$22/1000</f>
        <v>0</v>
      </c>
      <c r="P2492" s="98">
        <f>'Activity data'!L626*'Emission factors'!$B$41*'Emission factors'!$D$41*'Emission factors'!$N$22/1000</f>
        <v>0</v>
      </c>
      <c r="Q2492" s="98">
        <f>'Activity data'!M626*'Emission factors'!$B$41*'Emission factors'!$D$41*'Emission factors'!$N$22/1000</f>
        <v>0</v>
      </c>
      <c r="R2492" s="98">
        <f>'Activity data'!N626*'Emission factors'!$B$41*'Emission factors'!$D$41*'Emission factors'!$N$22/1000</f>
        <v>0</v>
      </c>
      <c r="S2492" s="98">
        <f>'Activity data'!O626*'Emission factors'!$B$41*'Emission factors'!$D$41*'Emission factors'!$N$22/1000</f>
        <v>0</v>
      </c>
      <c r="T2492" s="98">
        <f>'Activity data'!P626*'Emission factors'!$B$41*'Emission factors'!$D$41*'Emission factors'!$N$22/1000</f>
        <v>0</v>
      </c>
      <c r="U2492" s="98">
        <f>'Activity data'!Q626*'Emission factors'!$B$41*'Emission factors'!$D$41*'Emission factors'!$N$22/1000</f>
        <v>0</v>
      </c>
    </row>
    <row r="2493" spans="1:21" x14ac:dyDescent="0.25">
      <c r="A2493" s="92" t="s">
        <v>11</v>
      </c>
      <c r="B2493" s="92" t="s">
        <v>12</v>
      </c>
      <c r="C2493" s="92" t="s">
        <v>32</v>
      </c>
      <c r="D2493" s="92" t="s">
        <v>32</v>
      </c>
      <c r="E2493" s="92" t="s">
        <v>40</v>
      </c>
      <c r="F2493" s="92" t="s">
        <v>34</v>
      </c>
      <c r="G2493" s="92" t="s">
        <v>97</v>
      </c>
      <c r="H2493" s="92" t="s">
        <v>31</v>
      </c>
      <c r="I2493" s="89" t="s">
        <v>259</v>
      </c>
      <c r="L2493" s="98">
        <f>'Activity data'!H627*'Emission factors'!$B$41*'Emission factors'!$D$41*'Emission factors'!$N$22/1000</f>
        <v>0</v>
      </c>
      <c r="M2493" s="98">
        <f>'Activity data'!I627*'Emission factors'!$B$41*'Emission factors'!$D$41*'Emission factors'!$N$22/1000</f>
        <v>0</v>
      </c>
      <c r="N2493" s="98">
        <f>'Activity data'!J627*'Emission factors'!$B$41*'Emission factors'!$D$41*'Emission factors'!$N$22/1000</f>
        <v>0</v>
      </c>
      <c r="O2493" s="98">
        <f>'Activity data'!K627*'Emission factors'!$B$41*'Emission factors'!$D$41*'Emission factors'!$N$22/1000</f>
        <v>0</v>
      </c>
      <c r="P2493" s="98">
        <f>'Activity data'!L627*'Emission factors'!$B$41*'Emission factors'!$D$41*'Emission factors'!$N$22/1000</f>
        <v>0</v>
      </c>
      <c r="Q2493" s="98">
        <f>'Activity data'!M627*'Emission factors'!$B$41*'Emission factors'!$D$41*'Emission factors'!$N$22/1000</f>
        <v>0</v>
      </c>
      <c r="R2493" s="98">
        <f>'Activity data'!N627*'Emission factors'!$B$41*'Emission factors'!$D$41*'Emission factors'!$N$22/1000</f>
        <v>0</v>
      </c>
      <c r="S2493" s="98">
        <f>'Activity data'!O627*'Emission factors'!$B$41*'Emission factors'!$D$41*'Emission factors'!$N$22/1000</f>
        <v>0</v>
      </c>
      <c r="T2493" s="98">
        <f>'Activity data'!P627*'Emission factors'!$B$41*'Emission factors'!$D$41*'Emission factors'!$N$22/1000</f>
        <v>0</v>
      </c>
      <c r="U2493" s="98">
        <f>'Activity data'!Q627*'Emission factors'!$B$41*'Emission factors'!$D$41*'Emission factors'!$N$22/1000</f>
        <v>0</v>
      </c>
    </row>
    <row r="2494" spans="1:21" x14ac:dyDescent="0.25">
      <c r="A2494" s="92" t="s">
        <v>11</v>
      </c>
      <c r="B2494" s="92" t="s">
        <v>12</v>
      </c>
      <c r="C2494" s="92" t="s">
        <v>32</v>
      </c>
      <c r="D2494" s="92" t="s">
        <v>32</v>
      </c>
      <c r="E2494" s="92" t="s">
        <v>40</v>
      </c>
      <c r="F2494" s="92" t="s">
        <v>34</v>
      </c>
      <c r="G2494" s="92" t="s">
        <v>97</v>
      </c>
      <c r="H2494" s="92" t="s">
        <v>31</v>
      </c>
      <c r="I2494" s="89" t="s">
        <v>223</v>
      </c>
      <c r="L2494" s="98">
        <f>'Activity data'!H628*'Emission factors'!$B$41*'Emission factors'!$D$41*'Emission factors'!$N$22/1000</f>
        <v>0</v>
      </c>
      <c r="M2494" s="98">
        <f>'Activity data'!I628*'Emission factors'!$B$41*'Emission factors'!$D$41*'Emission factors'!$N$22/1000</f>
        <v>0</v>
      </c>
      <c r="N2494" s="98">
        <f>'Activity data'!J628*'Emission factors'!$B$41*'Emission factors'!$D$41*'Emission factors'!$N$22/1000</f>
        <v>0</v>
      </c>
      <c r="O2494" s="98">
        <f>'Activity data'!K628*'Emission factors'!$B$41*'Emission factors'!$D$41*'Emission factors'!$N$22/1000</f>
        <v>0</v>
      </c>
      <c r="P2494" s="98">
        <f>'Activity data'!L628*'Emission factors'!$B$41*'Emission factors'!$D$41*'Emission factors'!$N$22/1000</f>
        <v>0</v>
      </c>
      <c r="Q2494" s="98">
        <f>'Activity data'!M628*'Emission factors'!$B$41*'Emission factors'!$D$41*'Emission factors'!$N$22/1000</f>
        <v>0</v>
      </c>
      <c r="R2494" s="98">
        <f>'Activity data'!N628*'Emission factors'!$B$41*'Emission factors'!$D$41*'Emission factors'!$N$22/1000</f>
        <v>0</v>
      </c>
      <c r="S2494" s="98">
        <f>'Activity data'!O628*'Emission factors'!$B$41*'Emission factors'!$D$41*'Emission factors'!$N$22/1000</f>
        <v>0</v>
      </c>
      <c r="T2494" s="98">
        <f>'Activity data'!P628*'Emission factors'!$B$41*'Emission factors'!$D$41*'Emission factors'!$N$22/1000</f>
        <v>0</v>
      </c>
      <c r="U2494" s="98">
        <f>'Activity data'!Q628*'Emission factors'!$B$41*'Emission factors'!$D$41*'Emission factors'!$N$22/1000</f>
        <v>0</v>
      </c>
    </row>
    <row r="2495" spans="1:21" x14ac:dyDescent="0.25">
      <c r="A2495" s="92" t="s">
        <v>11</v>
      </c>
      <c r="B2495" s="92" t="s">
        <v>12</v>
      </c>
      <c r="C2495" s="92" t="s">
        <v>32</v>
      </c>
      <c r="D2495" s="92" t="s">
        <v>32</v>
      </c>
      <c r="E2495" s="92" t="s">
        <v>40</v>
      </c>
      <c r="F2495" s="92" t="s">
        <v>34</v>
      </c>
      <c r="G2495" s="92" t="s">
        <v>97</v>
      </c>
      <c r="H2495" s="92" t="s">
        <v>31</v>
      </c>
      <c r="I2495" s="89" t="s">
        <v>221</v>
      </c>
      <c r="L2495" s="98">
        <f>'Activity data'!H629*'Emission factors'!$B$41*'Emission factors'!$D$41*'Emission factors'!$N$22/1000</f>
        <v>2.0565199729570037E-3</v>
      </c>
      <c r="M2495" s="98">
        <f>'Activity data'!I629*'Emission factors'!$B$41*'Emission factors'!$D$41*'Emission factors'!$N$22/1000</f>
        <v>6.4314542778297007E-3</v>
      </c>
      <c r="N2495" s="98">
        <f>'Activity data'!J629*'Emission factors'!$B$41*'Emission factors'!$D$41*'Emission factors'!$N$22/1000</f>
        <v>2.5834967601107584E-3</v>
      </c>
      <c r="O2495" s="98">
        <f>'Activity data'!K629*'Emission factors'!$B$41*'Emission factors'!$D$41*'Emission factors'!$N$22/1000</f>
        <v>7.7327582402311624E-3</v>
      </c>
      <c r="P2495" s="98">
        <f>'Activity data'!L629*'Emission factors'!$B$41*'Emission factors'!$D$41*'Emission factors'!$N$22/1000</f>
        <v>6.1123762793466362E-3</v>
      </c>
      <c r="Q2495" s="98">
        <f>'Activity data'!M629*'Emission factors'!$B$41*'Emission factors'!$D$41*'Emission factors'!$N$22/1000</f>
        <v>6.1850070488756806E-3</v>
      </c>
      <c r="R2495" s="98">
        <f>'Activity data'!N629*'Emission factors'!$B$41*'Emission factors'!$D$41*'Emission factors'!$N$22/1000</f>
        <v>1.1226003523227007E-2</v>
      </c>
      <c r="S2495" s="98">
        <f>'Activity data'!O629*'Emission factors'!$B$41*'Emission factors'!$D$41*'Emission factors'!$N$22/1000</f>
        <v>1.3098423004269052E-2</v>
      </c>
      <c r="T2495" s="98">
        <f>'Activity data'!P629*'Emission factors'!$B$41*'Emission factors'!$D$41*'Emission factors'!$N$22/1000</f>
        <v>1.3067115138049222E-2</v>
      </c>
      <c r="U2495" s="98">
        <f>'Activity data'!Q629*'Emission factors'!$B$41*'Emission factors'!$D$41*'Emission factors'!$N$22/1000</f>
        <v>1.3547337920215716E-2</v>
      </c>
    </row>
    <row r="2496" spans="1:21" x14ac:dyDescent="0.25">
      <c r="A2496" s="92" t="s">
        <v>11</v>
      </c>
      <c r="B2496" s="92" t="s">
        <v>12</v>
      </c>
      <c r="C2496" s="92" t="s">
        <v>32</v>
      </c>
      <c r="D2496" s="92" t="s">
        <v>32</v>
      </c>
      <c r="E2496" s="92" t="s">
        <v>40</v>
      </c>
      <c r="F2496" s="92" t="s">
        <v>34</v>
      </c>
      <c r="G2496" s="92" t="s">
        <v>97</v>
      </c>
      <c r="H2496" s="92" t="s">
        <v>31</v>
      </c>
      <c r="I2496" s="89" t="s">
        <v>222</v>
      </c>
      <c r="L2496" s="98">
        <f>'Activity data'!H630*'Emission factors'!$B$41*'Emission factors'!$D$41*'Emission factors'!$N$22/1000</f>
        <v>0</v>
      </c>
      <c r="M2496" s="98">
        <f>'Activity data'!I630*'Emission factors'!$B$41*'Emission factors'!$D$41*'Emission factors'!$N$22/1000</f>
        <v>0</v>
      </c>
      <c r="N2496" s="98">
        <f>'Activity data'!J630*'Emission factors'!$B$41*'Emission factors'!$D$41*'Emission factors'!$N$22/1000</f>
        <v>0</v>
      </c>
      <c r="O2496" s="98">
        <f>'Activity data'!K630*'Emission factors'!$B$41*'Emission factors'!$D$41*'Emission factors'!$N$22/1000</f>
        <v>0</v>
      </c>
      <c r="P2496" s="98">
        <f>'Activity data'!L630*'Emission factors'!$B$41*'Emission factors'!$D$41*'Emission factors'!$N$22/1000</f>
        <v>0</v>
      </c>
      <c r="Q2496" s="98">
        <f>'Activity data'!M630*'Emission factors'!$B$41*'Emission factors'!$D$41*'Emission factors'!$N$22/1000</f>
        <v>0</v>
      </c>
      <c r="R2496" s="98">
        <f>'Activity data'!N630*'Emission factors'!$B$41*'Emission factors'!$D$41*'Emission factors'!$N$22/1000</f>
        <v>0</v>
      </c>
      <c r="S2496" s="98">
        <f>'Activity data'!O630*'Emission factors'!$B$41*'Emission factors'!$D$41*'Emission factors'!$N$22/1000</f>
        <v>0</v>
      </c>
      <c r="T2496" s="98">
        <f>'Activity data'!P630*'Emission factors'!$B$41*'Emission factors'!$D$41*'Emission factors'!$N$22/1000</f>
        <v>0</v>
      </c>
      <c r="U2496" s="98">
        <f>'Activity data'!Q630*'Emission factors'!$B$41*'Emission factors'!$D$41*'Emission factors'!$N$22/1000</f>
        <v>0</v>
      </c>
    </row>
    <row r="2497" spans="1:21" x14ac:dyDescent="0.25">
      <c r="A2497" s="92" t="s">
        <v>11</v>
      </c>
      <c r="B2497" s="92" t="s">
        <v>12</v>
      </c>
      <c r="C2497" s="92" t="s">
        <v>32</v>
      </c>
      <c r="D2497" s="92" t="s">
        <v>32</v>
      </c>
      <c r="E2497" s="92" t="s">
        <v>40</v>
      </c>
      <c r="F2497" s="92" t="s">
        <v>34</v>
      </c>
      <c r="G2497" s="92" t="s">
        <v>97</v>
      </c>
      <c r="H2497" s="92" t="s">
        <v>31</v>
      </c>
      <c r="I2497" s="89" t="s">
        <v>201</v>
      </c>
      <c r="L2497" s="98">
        <f>'Activity data'!H631*'Emission factors'!$B$41*'Emission factors'!$D$41*'Emission factors'!$N$22/1000</f>
        <v>1.9428080989174763E-2</v>
      </c>
      <c r="M2497" s="98">
        <f>'Activity data'!I631*'Emission factors'!$B$41*'Emission factors'!$D$41*'Emission factors'!$N$22/1000</f>
        <v>3.3075630734371371E-2</v>
      </c>
      <c r="N2497" s="98">
        <f>'Activity data'!J631*'Emission factors'!$B$41*'Emission factors'!$D$41*'Emission factors'!$N$22/1000</f>
        <v>1.3069423689855706E-2</v>
      </c>
      <c r="O2497" s="98">
        <f>'Activity data'!K631*'Emission factors'!$B$41*'Emission factors'!$D$41*'Emission factors'!$N$22/1000</f>
        <v>2.9684321519633315E-2</v>
      </c>
      <c r="P2497" s="98">
        <f>'Activity data'!L631*'Emission factors'!$B$41*'Emission factors'!$D$41*'Emission factors'!$N$22/1000</f>
        <v>2.1815634765839063E-2</v>
      </c>
      <c r="Q2497" s="98">
        <f>'Activity data'!M631*'Emission factors'!$B$41*'Emission factors'!$D$41*'Emission factors'!$N$22/1000</f>
        <v>2.0233248126841553E-2</v>
      </c>
      <c r="R2497" s="98">
        <f>'Activity data'!N631*'Emission factors'!$B$41*'Emission factors'!$D$41*'Emission factors'!$N$22/1000</f>
        <v>3.3231286916570353E-2</v>
      </c>
      <c r="S2497" s="98">
        <f>'Activity data'!O631*'Emission factors'!$B$41*'Emission factors'!$D$41*'Emission factors'!$N$22/1000</f>
        <v>3.8647248813928621E-2</v>
      </c>
      <c r="T2497" s="98">
        <f>'Activity data'!P631*'Emission factors'!$B$41*'Emission factors'!$D$41*'Emission factors'!$N$22/1000</f>
        <v>3.8967866996072624E-2</v>
      </c>
      <c r="U2497" s="98">
        <f>'Activity data'!Q631*'Emission factors'!$B$41*'Emission factors'!$D$41*'Emission factors'!$N$22/1000</f>
        <v>3.5289132373316032E-2</v>
      </c>
    </row>
    <row r="2498" spans="1:21" x14ac:dyDescent="0.25">
      <c r="A2498" s="92" t="s">
        <v>11</v>
      </c>
      <c r="B2498" s="92" t="s">
        <v>12</v>
      </c>
      <c r="C2498" s="92" t="s">
        <v>32</v>
      </c>
      <c r="D2498" s="92" t="s">
        <v>32</v>
      </c>
      <c r="E2498" s="92" t="s">
        <v>40</v>
      </c>
      <c r="F2498" s="92" t="s">
        <v>34</v>
      </c>
      <c r="G2498" s="92" t="s">
        <v>97</v>
      </c>
      <c r="H2498" s="92" t="s">
        <v>31</v>
      </c>
      <c r="I2498" s="89" t="s">
        <v>207</v>
      </c>
      <c r="L2498" s="98">
        <f>'Activity data'!H632*'Emission factors'!$B$41*'Emission factors'!$D$41*'Emission factors'!$N$22/1000</f>
        <v>0</v>
      </c>
      <c r="M2498" s="98">
        <f>'Activity data'!I632*'Emission factors'!$B$41*'Emission factors'!$D$41*'Emission factors'!$N$22/1000</f>
        <v>0</v>
      </c>
      <c r="N2498" s="98">
        <f>'Activity data'!J632*'Emission factors'!$B$41*'Emission factors'!$D$41*'Emission factors'!$N$22/1000</f>
        <v>0</v>
      </c>
      <c r="O2498" s="98">
        <f>'Activity data'!K632*'Emission factors'!$B$41*'Emission factors'!$D$41*'Emission factors'!$N$22/1000</f>
        <v>0</v>
      </c>
      <c r="P2498" s="98">
        <f>'Activity data'!L632*'Emission factors'!$B$41*'Emission factors'!$D$41*'Emission factors'!$N$22/1000</f>
        <v>1.3226907374178441E-6</v>
      </c>
      <c r="Q2498" s="98">
        <f>'Activity data'!M632*'Emission factors'!$B$41*'Emission factors'!$D$41*'Emission factors'!$N$22/1000</f>
        <v>3.7866302262620172E-5</v>
      </c>
      <c r="R2498" s="98">
        <f>'Activity data'!N632*'Emission factors'!$B$41*'Emission factors'!$D$41*'Emission factors'!$N$22/1000</f>
        <v>2.5314176434988511E-4</v>
      </c>
      <c r="S2498" s="98">
        <f>'Activity data'!O632*'Emission factors'!$B$41*'Emission factors'!$D$41*'Emission factors'!$N$22/1000</f>
        <v>3.755177258766019E-4</v>
      </c>
      <c r="T2498" s="98">
        <f>'Activity data'!P632*'Emission factors'!$B$41*'Emission factors'!$D$41*'Emission factors'!$N$22/1000</f>
        <v>4.8365832641726646E-4</v>
      </c>
      <c r="U2498" s="98">
        <f>'Activity data'!Q632*'Emission factors'!$B$41*'Emission factors'!$D$41*'Emission factors'!$N$22/1000</f>
        <v>5.5491406386688291E-4</v>
      </c>
    </row>
    <row r="2499" spans="1:21" x14ac:dyDescent="0.25">
      <c r="A2499" s="92" t="s">
        <v>11</v>
      </c>
      <c r="B2499" s="92" t="s">
        <v>12</v>
      </c>
      <c r="C2499" s="92" t="s">
        <v>32</v>
      </c>
      <c r="D2499" s="92" t="s">
        <v>32</v>
      </c>
      <c r="E2499" s="92" t="s">
        <v>40</v>
      </c>
      <c r="F2499" s="92" t="s">
        <v>34</v>
      </c>
      <c r="G2499" s="92" t="s">
        <v>97</v>
      </c>
      <c r="H2499" s="92" t="s">
        <v>31</v>
      </c>
      <c r="I2499" s="89" t="s">
        <v>218</v>
      </c>
      <c r="L2499" s="98">
        <f>'Activity data'!H633*'Emission factors'!$B$41*'Emission factors'!$D$41*'Emission factors'!$N$22/1000</f>
        <v>0</v>
      </c>
      <c r="M2499" s="98">
        <f>'Activity data'!I633*'Emission factors'!$B$41*'Emission factors'!$D$41*'Emission factors'!$N$22/1000</f>
        <v>0</v>
      </c>
      <c r="N2499" s="98">
        <f>'Activity data'!J633*'Emission factors'!$B$41*'Emission factors'!$D$41*'Emission factors'!$N$22/1000</f>
        <v>0</v>
      </c>
      <c r="O2499" s="98">
        <f>'Activity data'!K633*'Emission factors'!$B$41*'Emission factors'!$D$41*'Emission factors'!$N$22/1000</f>
        <v>0</v>
      </c>
      <c r="P2499" s="98">
        <f>'Activity data'!L633*'Emission factors'!$B$41*'Emission factors'!$D$41*'Emission factors'!$N$22/1000</f>
        <v>0</v>
      </c>
      <c r="Q2499" s="98">
        <f>'Activity data'!M633*'Emission factors'!$B$41*'Emission factors'!$D$41*'Emission factors'!$N$22/1000</f>
        <v>0</v>
      </c>
      <c r="R2499" s="98">
        <f>'Activity data'!N633*'Emission factors'!$B$41*'Emission factors'!$D$41*'Emission factors'!$N$22/1000</f>
        <v>0</v>
      </c>
      <c r="S2499" s="98">
        <f>'Activity data'!O633*'Emission factors'!$B$41*'Emission factors'!$D$41*'Emission factors'!$N$22/1000</f>
        <v>0</v>
      </c>
      <c r="T2499" s="98">
        <f>'Activity data'!P633*'Emission factors'!$B$41*'Emission factors'!$D$41*'Emission factors'!$N$22/1000</f>
        <v>0</v>
      </c>
      <c r="U2499" s="98">
        <f>'Activity data'!Q633*'Emission factors'!$B$41*'Emission factors'!$D$41*'Emission factors'!$N$22/1000</f>
        <v>0</v>
      </c>
    </row>
    <row r="2500" spans="1:21" x14ac:dyDescent="0.25">
      <c r="A2500" s="92" t="s">
        <v>11</v>
      </c>
      <c r="B2500" s="92" t="s">
        <v>12</v>
      </c>
      <c r="C2500" s="92" t="s">
        <v>32</v>
      </c>
      <c r="D2500" s="92" t="s">
        <v>32</v>
      </c>
      <c r="E2500" s="92" t="s">
        <v>40</v>
      </c>
      <c r="F2500" s="92" t="s">
        <v>34</v>
      </c>
      <c r="G2500" s="92" t="s">
        <v>97</v>
      </c>
      <c r="H2500" s="92" t="s">
        <v>31</v>
      </c>
      <c r="I2500" s="89" t="s">
        <v>194</v>
      </c>
      <c r="L2500" s="98">
        <f>'Activity data'!H634*'Emission factors'!$B$41*'Emission factors'!$D$41*'Emission factors'!$N$22/1000</f>
        <v>0</v>
      </c>
      <c r="M2500" s="98">
        <f>'Activity data'!I634*'Emission factors'!$B$41*'Emission factors'!$D$41*'Emission factors'!$N$22/1000</f>
        <v>0</v>
      </c>
      <c r="N2500" s="98">
        <f>'Activity data'!J634*'Emission factors'!$B$41*'Emission factors'!$D$41*'Emission factors'!$N$22/1000</f>
        <v>0</v>
      </c>
      <c r="O2500" s="98">
        <f>'Activity data'!K634*'Emission factors'!$B$41*'Emission factors'!$D$41*'Emission factors'!$N$22/1000</f>
        <v>0</v>
      </c>
      <c r="P2500" s="98">
        <f>'Activity data'!L634*'Emission factors'!$B$41*'Emission factors'!$D$41*'Emission factors'!$N$22/1000</f>
        <v>0</v>
      </c>
      <c r="Q2500" s="98">
        <f>'Activity data'!M634*'Emission factors'!$B$41*'Emission factors'!$D$41*'Emission factors'!$N$22/1000</f>
        <v>0</v>
      </c>
      <c r="R2500" s="98">
        <f>'Activity data'!N634*'Emission factors'!$B$41*'Emission factors'!$D$41*'Emission factors'!$N$22/1000</f>
        <v>0</v>
      </c>
      <c r="S2500" s="98">
        <f>'Activity data'!O634*'Emission factors'!$B$41*'Emission factors'!$D$41*'Emission factors'!$N$22/1000</f>
        <v>0</v>
      </c>
      <c r="T2500" s="98">
        <f>'Activity data'!P634*'Emission factors'!$B$41*'Emission factors'!$D$41*'Emission factors'!$N$22/1000</f>
        <v>0</v>
      </c>
      <c r="U2500" s="98">
        <f>'Activity data'!Q634*'Emission factors'!$B$41*'Emission factors'!$D$41*'Emission factors'!$N$22/1000</f>
        <v>0</v>
      </c>
    </row>
    <row r="2501" spans="1:21" x14ac:dyDescent="0.25">
      <c r="A2501" s="92" t="s">
        <v>11</v>
      </c>
      <c r="B2501" s="92" t="s">
        <v>12</v>
      </c>
      <c r="C2501" s="92" t="s">
        <v>32</v>
      </c>
      <c r="D2501" s="92" t="s">
        <v>32</v>
      </c>
      <c r="E2501" s="92" t="s">
        <v>40</v>
      </c>
      <c r="F2501" s="92" t="s">
        <v>34</v>
      </c>
      <c r="G2501" s="92" t="s">
        <v>97</v>
      </c>
      <c r="H2501" s="92" t="s">
        <v>31</v>
      </c>
      <c r="I2501" s="92" t="s">
        <v>195</v>
      </c>
      <c r="L2501" s="98">
        <f>'Activity data'!H635*'Emission factors'!$B$41*'Emission factors'!$D$41*'Emission factors'!$N$22/1000</f>
        <v>0</v>
      </c>
      <c r="M2501" s="98">
        <f>'Activity data'!I635*'Emission factors'!$B$41*'Emission factors'!$D$41*'Emission factors'!$N$22/1000</f>
        <v>0</v>
      </c>
      <c r="N2501" s="98">
        <f>'Activity data'!J635*'Emission factors'!$B$41*'Emission factors'!$D$41*'Emission factors'!$N$22/1000</f>
        <v>0</v>
      </c>
      <c r="O2501" s="98">
        <f>'Activity data'!K635*'Emission factors'!$B$41*'Emission factors'!$D$41*'Emission factors'!$N$22/1000</f>
        <v>0</v>
      </c>
      <c r="P2501" s="98">
        <f>'Activity data'!L635*'Emission factors'!$B$41*'Emission factors'!$D$41*'Emission factors'!$N$22/1000</f>
        <v>0</v>
      </c>
      <c r="Q2501" s="98">
        <f>'Activity data'!M635*'Emission factors'!$B$41*'Emission factors'!$D$41*'Emission factors'!$N$22/1000</f>
        <v>0</v>
      </c>
      <c r="R2501" s="98">
        <f>'Activity data'!N635*'Emission factors'!$B$41*'Emission factors'!$D$41*'Emission factors'!$N$22/1000</f>
        <v>0</v>
      </c>
      <c r="S2501" s="98">
        <f>'Activity data'!O635*'Emission factors'!$B$41*'Emission factors'!$D$41*'Emission factors'!$N$22/1000</f>
        <v>0</v>
      </c>
      <c r="T2501" s="98">
        <f>'Activity data'!P635*'Emission factors'!$B$41*'Emission factors'!$D$41*'Emission factors'!$N$22/1000</f>
        <v>0</v>
      </c>
      <c r="U2501" s="98">
        <f>'Activity data'!Q635*'Emission factors'!$B$41*'Emission factors'!$D$41*'Emission factors'!$N$22/1000</f>
        <v>0</v>
      </c>
    </row>
    <row r="2502" spans="1:21" x14ac:dyDescent="0.25">
      <c r="A2502" s="92" t="s">
        <v>11</v>
      </c>
      <c r="B2502" s="92" t="s">
        <v>12</v>
      </c>
      <c r="C2502" s="92" t="s">
        <v>32</v>
      </c>
      <c r="D2502" s="92" t="s">
        <v>32</v>
      </c>
      <c r="E2502" s="92" t="s">
        <v>40</v>
      </c>
      <c r="F2502" s="92" t="s">
        <v>34</v>
      </c>
      <c r="G2502" s="92" t="s">
        <v>97</v>
      </c>
      <c r="H2502" s="92" t="s">
        <v>31</v>
      </c>
      <c r="I2502" s="89" t="s">
        <v>209</v>
      </c>
      <c r="L2502" s="98">
        <f>'Activity data'!H636*'Emission factors'!$B$41*'Emission factors'!$D$41*'Emission factors'!$N$22/1000</f>
        <v>0</v>
      </c>
      <c r="M2502" s="98">
        <f>'Activity data'!I636*'Emission factors'!$B$41*'Emission factors'!$D$41*'Emission factors'!$N$22/1000</f>
        <v>0</v>
      </c>
      <c r="N2502" s="98">
        <f>'Activity data'!J636*'Emission factors'!$B$41*'Emission factors'!$D$41*'Emission factors'!$N$22/1000</f>
        <v>0</v>
      </c>
      <c r="O2502" s="98">
        <f>'Activity data'!K636*'Emission factors'!$B$41*'Emission factors'!$D$41*'Emission factors'!$N$22/1000</f>
        <v>0</v>
      </c>
      <c r="P2502" s="98">
        <f>'Activity data'!L636*'Emission factors'!$B$41*'Emission factors'!$D$41*'Emission factors'!$N$22/1000</f>
        <v>0</v>
      </c>
      <c r="Q2502" s="98">
        <f>'Activity data'!M636*'Emission factors'!$B$41*'Emission factors'!$D$41*'Emission factors'!$N$22/1000</f>
        <v>0</v>
      </c>
      <c r="R2502" s="98">
        <f>'Activity data'!N636*'Emission factors'!$B$41*'Emission factors'!$D$41*'Emission factors'!$N$22/1000</f>
        <v>0</v>
      </c>
      <c r="S2502" s="98">
        <f>'Activity data'!O636*'Emission factors'!$B$41*'Emission factors'!$D$41*'Emission factors'!$N$22/1000</f>
        <v>0</v>
      </c>
      <c r="T2502" s="98">
        <f>'Activity data'!P636*'Emission factors'!$B$41*'Emission factors'!$D$41*'Emission factors'!$N$22/1000</f>
        <v>0</v>
      </c>
      <c r="U2502" s="98">
        <f>'Activity data'!Q636*'Emission factors'!$B$41*'Emission factors'!$D$41*'Emission factors'!$N$22/1000</f>
        <v>0</v>
      </c>
    </row>
    <row r="2503" spans="1:21" x14ac:dyDescent="0.25">
      <c r="A2503" s="92" t="s">
        <v>11</v>
      </c>
      <c r="B2503" s="92" t="s">
        <v>12</v>
      </c>
      <c r="C2503" s="92" t="s">
        <v>32</v>
      </c>
      <c r="D2503" s="92" t="s">
        <v>32</v>
      </c>
      <c r="E2503" s="92" t="s">
        <v>40</v>
      </c>
      <c r="F2503" s="92" t="s">
        <v>34</v>
      </c>
      <c r="G2503" s="92" t="s">
        <v>97</v>
      </c>
      <c r="H2503" s="92" t="s">
        <v>31</v>
      </c>
      <c r="I2503" s="89" t="s">
        <v>208</v>
      </c>
      <c r="L2503" s="98">
        <f>'Activity data'!H637*'Emission factors'!$B$41*'Emission factors'!$D$41*'Emission factors'!$N$22/1000</f>
        <v>0</v>
      </c>
      <c r="M2503" s="98">
        <f>'Activity data'!I637*'Emission factors'!$B$41*'Emission factors'!$D$41*'Emission factors'!$N$22/1000</f>
        <v>0</v>
      </c>
      <c r="N2503" s="98">
        <f>'Activity data'!J637*'Emission factors'!$B$41*'Emission factors'!$D$41*'Emission factors'!$N$22/1000</f>
        <v>0</v>
      </c>
      <c r="O2503" s="98">
        <f>'Activity data'!K637*'Emission factors'!$B$41*'Emission factors'!$D$41*'Emission factors'!$N$22/1000</f>
        <v>0</v>
      </c>
      <c r="P2503" s="98">
        <f>'Activity data'!L637*'Emission factors'!$B$41*'Emission factors'!$D$41*'Emission factors'!$N$22/1000</f>
        <v>0</v>
      </c>
      <c r="Q2503" s="98">
        <f>'Activity data'!M637*'Emission factors'!$B$41*'Emission factors'!$D$41*'Emission factors'!$N$22/1000</f>
        <v>0</v>
      </c>
      <c r="R2503" s="98">
        <f>'Activity data'!N637*'Emission factors'!$B$41*'Emission factors'!$D$41*'Emission factors'!$N$22/1000</f>
        <v>0</v>
      </c>
      <c r="S2503" s="98">
        <f>'Activity data'!O637*'Emission factors'!$B$41*'Emission factors'!$D$41*'Emission factors'!$N$22/1000</f>
        <v>0</v>
      </c>
      <c r="T2503" s="98">
        <f>'Activity data'!P637*'Emission factors'!$B$41*'Emission factors'!$D$41*'Emission factors'!$N$22/1000</f>
        <v>0</v>
      </c>
      <c r="U2503" s="98">
        <f>'Activity data'!Q637*'Emission factors'!$B$41*'Emission factors'!$D$41*'Emission factors'!$N$22/1000</f>
        <v>0</v>
      </c>
    </row>
    <row r="2504" spans="1:21" x14ac:dyDescent="0.25">
      <c r="A2504" s="92" t="s">
        <v>11</v>
      </c>
      <c r="B2504" s="92" t="s">
        <v>12</v>
      </c>
      <c r="C2504" s="92" t="s">
        <v>32</v>
      </c>
      <c r="D2504" s="92" t="s">
        <v>32</v>
      </c>
      <c r="E2504" s="92" t="s">
        <v>40</v>
      </c>
      <c r="F2504" s="92" t="s">
        <v>34</v>
      </c>
      <c r="G2504" s="92" t="s">
        <v>97</v>
      </c>
      <c r="H2504" s="92" t="s">
        <v>31</v>
      </c>
      <c r="I2504" s="89" t="s">
        <v>226</v>
      </c>
      <c r="L2504" s="98">
        <f>'Activity data'!H638*'Emission factors'!$B$41*'Emission factors'!$D$41*'Emission factors'!$N$22/1000</f>
        <v>0</v>
      </c>
      <c r="M2504" s="98">
        <f>'Activity data'!I638*'Emission factors'!$B$41*'Emission factors'!$D$41*'Emission factors'!$N$22/1000</f>
        <v>0</v>
      </c>
      <c r="N2504" s="98">
        <f>'Activity data'!J638*'Emission factors'!$B$41*'Emission factors'!$D$41*'Emission factors'!$N$22/1000</f>
        <v>0</v>
      </c>
      <c r="O2504" s="98">
        <f>'Activity data'!K638*'Emission factors'!$B$41*'Emission factors'!$D$41*'Emission factors'!$N$22/1000</f>
        <v>0</v>
      </c>
      <c r="P2504" s="98">
        <f>'Activity data'!L638*'Emission factors'!$B$41*'Emission factors'!$D$41*'Emission factors'!$N$22/1000</f>
        <v>0</v>
      </c>
      <c r="Q2504" s="98">
        <f>'Activity data'!M638*'Emission factors'!$B$41*'Emission factors'!$D$41*'Emission factors'!$N$22/1000</f>
        <v>0</v>
      </c>
      <c r="R2504" s="98">
        <f>'Activity data'!N638*'Emission factors'!$B$41*'Emission factors'!$D$41*'Emission factors'!$N$22/1000</f>
        <v>0</v>
      </c>
      <c r="S2504" s="98">
        <f>'Activity data'!O638*'Emission factors'!$B$41*'Emission factors'!$D$41*'Emission factors'!$N$22/1000</f>
        <v>0</v>
      </c>
      <c r="T2504" s="98">
        <f>'Activity data'!P638*'Emission factors'!$B$41*'Emission factors'!$D$41*'Emission factors'!$N$22/1000</f>
        <v>0</v>
      </c>
      <c r="U2504" s="98">
        <f>'Activity data'!Q638*'Emission factors'!$B$41*'Emission factors'!$D$41*'Emission factors'!$N$22/1000</f>
        <v>0</v>
      </c>
    </row>
    <row r="2505" spans="1:21" x14ac:dyDescent="0.25">
      <c r="A2505" s="92" t="s">
        <v>11</v>
      </c>
      <c r="B2505" s="92" t="s">
        <v>12</v>
      </c>
      <c r="C2505" s="92" t="s">
        <v>32</v>
      </c>
      <c r="D2505" s="92" t="s">
        <v>32</v>
      </c>
      <c r="E2505" s="92" t="s">
        <v>40</v>
      </c>
      <c r="F2505" s="92" t="s">
        <v>34</v>
      </c>
      <c r="G2505" s="92" t="s">
        <v>97</v>
      </c>
      <c r="H2505" s="92" t="s">
        <v>31</v>
      </c>
      <c r="I2505" s="89" t="s">
        <v>196</v>
      </c>
      <c r="L2505" s="98">
        <f>'Activity data'!H639*'Emission factors'!$B$41*'Emission factors'!$D$41*'Emission factors'!$N$22/1000</f>
        <v>0</v>
      </c>
      <c r="M2505" s="98">
        <f>'Activity data'!I639*'Emission factors'!$B$41*'Emission factors'!$D$41*'Emission factors'!$N$22/1000</f>
        <v>0</v>
      </c>
      <c r="N2505" s="98">
        <f>'Activity data'!J639*'Emission factors'!$B$41*'Emission factors'!$D$41*'Emission factors'!$N$22/1000</f>
        <v>0</v>
      </c>
      <c r="O2505" s="98">
        <f>'Activity data'!K639*'Emission factors'!$B$41*'Emission factors'!$D$41*'Emission factors'!$N$22/1000</f>
        <v>0</v>
      </c>
      <c r="P2505" s="98">
        <f>'Activity data'!L639*'Emission factors'!$B$41*'Emission factors'!$D$41*'Emission factors'!$N$22/1000</f>
        <v>0</v>
      </c>
      <c r="Q2505" s="98">
        <f>'Activity data'!M639*'Emission factors'!$B$41*'Emission factors'!$D$41*'Emission factors'!$N$22/1000</f>
        <v>8.884369222586956E-8</v>
      </c>
      <c r="R2505" s="98">
        <f>'Activity data'!N639*'Emission factors'!$B$41*'Emission factors'!$D$41*'Emission factors'!$N$22/1000</f>
        <v>2.660753147437633E-5</v>
      </c>
      <c r="S2505" s="98">
        <f>'Activity data'!O639*'Emission factors'!$B$41*'Emission factors'!$D$41*'Emission factors'!$N$22/1000</f>
        <v>5.4405842057924174E-5</v>
      </c>
      <c r="T2505" s="98">
        <f>'Activity data'!P639*'Emission factors'!$B$41*'Emission factors'!$D$41*'Emission factors'!$N$22/1000</f>
        <v>7.3290098553955224E-5</v>
      </c>
      <c r="U2505" s="98">
        <f>'Activity data'!Q639*'Emission factors'!$B$41*'Emission factors'!$D$41*'Emission factors'!$N$22/1000</f>
        <v>7.9538189312617757E-5</v>
      </c>
    </row>
    <row r="2506" spans="1:21" x14ac:dyDescent="0.25">
      <c r="A2506" s="92" t="s">
        <v>11</v>
      </c>
      <c r="B2506" s="92" t="s">
        <v>12</v>
      </c>
      <c r="C2506" s="92" t="s">
        <v>32</v>
      </c>
      <c r="D2506" s="92" t="s">
        <v>32</v>
      </c>
      <c r="E2506" s="92" t="s">
        <v>40</v>
      </c>
      <c r="F2506" s="92" t="s">
        <v>34</v>
      </c>
      <c r="G2506" s="92" t="s">
        <v>97</v>
      </c>
      <c r="H2506" s="92" t="s">
        <v>31</v>
      </c>
      <c r="I2506" s="89" t="s">
        <v>197</v>
      </c>
      <c r="L2506" s="98">
        <f>'Activity data'!H640*'Emission factors'!$B$41*'Emission factors'!$D$41*'Emission factors'!$N$22/1000</f>
        <v>4.1142676384411129E-3</v>
      </c>
      <c r="M2506" s="98">
        <f>'Activity data'!I640*'Emission factors'!$B$41*'Emission factors'!$D$41*'Emission factors'!$N$22/1000</f>
        <v>2.4017289991878601E-2</v>
      </c>
      <c r="N2506" s="98">
        <f>'Activity data'!J640*'Emission factors'!$B$41*'Emission factors'!$D$41*'Emission factors'!$N$22/1000</f>
        <v>9.5504369014491695E-3</v>
      </c>
      <c r="O2506" s="98">
        <f>'Activity data'!K640*'Emission factors'!$B$41*'Emission factors'!$D$41*'Emission factors'!$N$22/1000</f>
        <v>2.2300193712923931E-2</v>
      </c>
      <c r="P2506" s="98">
        <f>'Activity data'!L640*'Emission factors'!$B$41*'Emission factors'!$D$41*'Emission factors'!$N$22/1000</f>
        <v>1.6094717838691354E-2</v>
      </c>
      <c r="Q2506" s="98">
        <f>'Activity data'!M640*'Emission factors'!$B$41*'Emission factors'!$D$41*'Emission factors'!$N$22/1000</f>
        <v>1.4296370392229758E-2</v>
      </c>
      <c r="R2506" s="98">
        <f>'Activity data'!N640*'Emission factors'!$B$41*'Emission factors'!$D$41*'Emission factors'!$N$22/1000</f>
        <v>1.9411734747250102E-2</v>
      </c>
      <c r="S2506" s="98">
        <f>'Activity data'!O640*'Emission factors'!$B$41*'Emission factors'!$D$41*'Emission factors'!$N$22/1000</f>
        <v>2.0761092631058919E-2</v>
      </c>
      <c r="T2506" s="98">
        <f>'Activity data'!P640*'Emission factors'!$B$41*'Emission factors'!$D$41*'Emission factors'!$N$22/1000</f>
        <v>2.134803406900258E-2</v>
      </c>
      <c r="U2506" s="98">
        <f>'Activity data'!Q640*'Emission factors'!$B$41*'Emission factors'!$D$41*'Emission factors'!$N$22/1000</f>
        <v>2.0393159224608163E-2</v>
      </c>
    </row>
    <row r="2507" spans="1:21" x14ac:dyDescent="0.25">
      <c r="A2507" s="92" t="s">
        <v>11</v>
      </c>
      <c r="B2507" s="92" t="s">
        <v>12</v>
      </c>
      <c r="C2507" s="92" t="s">
        <v>32</v>
      </c>
      <c r="D2507" s="92" t="s">
        <v>32</v>
      </c>
      <c r="E2507" s="92" t="s">
        <v>40</v>
      </c>
      <c r="F2507" s="92" t="s">
        <v>34</v>
      </c>
      <c r="G2507" s="92" t="s">
        <v>97</v>
      </c>
      <c r="H2507" s="92" t="s">
        <v>31</v>
      </c>
      <c r="I2507" s="89" t="s">
        <v>229</v>
      </c>
      <c r="L2507" s="98">
        <f>'Activity data'!H641*'Emission factors'!$B$41*'Emission factors'!$D$41*'Emission factors'!$N$22/1000</f>
        <v>0</v>
      </c>
      <c r="M2507" s="98">
        <f>'Activity data'!I641*'Emission factors'!$B$41*'Emission factors'!$D$41*'Emission factors'!$N$22/1000</f>
        <v>0</v>
      </c>
      <c r="N2507" s="98">
        <f>'Activity data'!J641*'Emission factors'!$B$41*'Emission factors'!$D$41*'Emission factors'!$N$22/1000</f>
        <v>0</v>
      </c>
      <c r="O2507" s="98">
        <f>'Activity data'!K641*'Emission factors'!$B$41*'Emission factors'!$D$41*'Emission factors'!$N$22/1000</f>
        <v>0</v>
      </c>
      <c r="P2507" s="98">
        <f>'Activity data'!L641*'Emission factors'!$B$41*'Emission factors'!$D$41*'Emission factors'!$N$22/1000</f>
        <v>0</v>
      </c>
      <c r="Q2507" s="98">
        <f>'Activity data'!M641*'Emission factors'!$B$41*'Emission factors'!$D$41*'Emission factors'!$N$22/1000</f>
        <v>0</v>
      </c>
      <c r="R2507" s="98">
        <f>'Activity data'!N641*'Emission factors'!$B$41*'Emission factors'!$D$41*'Emission factors'!$N$22/1000</f>
        <v>0</v>
      </c>
      <c r="S2507" s="98">
        <f>'Activity data'!O641*'Emission factors'!$B$41*'Emission factors'!$D$41*'Emission factors'!$N$22/1000</f>
        <v>0</v>
      </c>
      <c r="T2507" s="98">
        <f>'Activity data'!P641*'Emission factors'!$B$41*'Emission factors'!$D$41*'Emission factors'!$N$22/1000</f>
        <v>0</v>
      </c>
      <c r="U2507" s="98">
        <f>'Activity data'!Q641*'Emission factors'!$B$41*'Emission factors'!$D$41*'Emission factors'!$N$22/1000</f>
        <v>0</v>
      </c>
    </row>
    <row r="2508" spans="1:21" x14ac:dyDescent="0.25">
      <c r="A2508" s="92" t="s">
        <v>11</v>
      </c>
      <c r="B2508" s="92" t="s">
        <v>12</v>
      </c>
      <c r="C2508" s="92" t="s">
        <v>32</v>
      </c>
      <c r="D2508" s="92" t="s">
        <v>32</v>
      </c>
      <c r="E2508" s="92" t="s">
        <v>40</v>
      </c>
      <c r="F2508" s="92" t="s">
        <v>34</v>
      </c>
      <c r="G2508" s="92" t="s">
        <v>97</v>
      </c>
      <c r="H2508" s="92" t="s">
        <v>31</v>
      </c>
      <c r="I2508" s="89" t="s">
        <v>198</v>
      </c>
      <c r="L2508" s="98">
        <f>'Activity data'!H642*'Emission factors'!$B$41*'Emission factors'!$D$41*'Emission factors'!$N$22/1000</f>
        <v>0</v>
      </c>
      <c r="M2508" s="98">
        <f>'Activity data'!I642*'Emission factors'!$B$41*'Emission factors'!$D$41*'Emission factors'!$N$22/1000</f>
        <v>0</v>
      </c>
      <c r="N2508" s="98">
        <f>'Activity data'!J642*'Emission factors'!$B$41*'Emission factors'!$D$41*'Emission factors'!$N$22/1000</f>
        <v>0</v>
      </c>
      <c r="O2508" s="98">
        <f>'Activity data'!K642*'Emission factors'!$B$41*'Emission factors'!$D$41*'Emission factors'!$N$22/1000</f>
        <v>0</v>
      </c>
      <c r="P2508" s="98">
        <f>'Activity data'!L642*'Emission factors'!$B$41*'Emission factors'!$D$41*'Emission factors'!$N$22/1000</f>
        <v>0</v>
      </c>
      <c r="Q2508" s="98">
        <f>'Activity data'!M642*'Emission factors'!$B$41*'Emission factors'!$D$41*'Emission factors'!$N$22/1000</f>
        <v>0</v>
      </c>
      <c r="R2508" s="98">
        <f>'Activity data'!N642*'Emission factors'!$B$41*'Emission factors'!$D$41*'Emission factors'!$N$22/1000</f>
        <v>0</v>
      </c>
      <c r="S2508" s="98">
        <f>'Activity data'!O642*'Emission factors'!$B$41*'Emission factors'!$D$41*'Emission factors'!$N$22/1000</f>
        <v>0</v>
      </c>
      <c r="T2508" s="98">
        <f>'Activity data'!P642*'Emission factors'!$B$41*'Emission factors'!$D$41*'Emission factors'!$N$22/1000</f>
        <v>0</v>
      </c>
      <c r="U2508" s="98">
        <f>'Activity data'!Q642*'Emission factors'!$B$41*'Emission factors'!$D$41*'Emission factors'!$N$22/1000</f>
        <v>0</v>
      </c>
    </row>
    <row r="2509" spans="1:21" x14ac:dyDescent="0.25">
      <c r="A2509" s="92" t="s">
        <v>11</v>
      </c>
      <c r="B2509" s="92" t="s">
        <v>12</v>
      </c>
      <c r="C2509" s="92" t="s">
        <v>32</v>
      </c>
      <c r="D2509" s="92" t="s">
        <v>32</v>
      </c>
      <c r="E2509" s="92" t="s">
        <v>40</v>
      </c>
      <c r="F2509" s="92" t="s">
        <v>34</v>
      </c>
      <c r="G2509" s="92" t="s">
        <v>97</v>
      </c>
      <c r="H2509" s="92" t="s">
        <v>31</v>
      </c>
      <c r="I2509" s="89" t="s">
        <v>231</v>
      </c>
      <c r="L2509" s="98">
        <f>'Activity data'!H643*'Emission factors'!$B$41*'Emission factors'!$D$41*'Emission factors'!$N$22/1000</f>
        <v>0</v>
      </c>
      <c r="M2509" s="98">
        <f>'Activity data'!I643*'Emission factors'!$B$41*'Emission factors'!$D$41*'Emission factors'!$N$22/1000</f>
        <v>0</v>
      </c>
      <c r="N2509" s="98">
        <f>'Activity data'!J643*'Emission factors'!$B$41*'Emission factors'!$D$41*'Emission factors'!$N$22/1000</f>
        <v>0</v>
      </c>
      <c r="O2509" s="98">
        <f>'Activity data'!K643*'Emission factors'!$B$41*'Emission factors'!$D$41*'Emission factors'!$N$22/1000</f>
        <v>0</v>
      </c>
      <c r="P2509" s="98">
        <f>'Activity data'!L643*'Emission factors'!$B$41*'Emission factors'!$D$41*'Emission factors'!$N$22/1000</f>
        <v>0</v>
      </c>
      <c r="Q2509" s="98">
        <f>'Activity data'!M643*'Emission factors'!$B$41*'Emission factors'!$D$41*'Emission factors'!$N$22/1000</f>
        <v>0</v>
      </c>
      <c r="R2509" s="98">
        <f>'Activity data'!N643*'Emission factors'!$B$41*'Emission factors'!$D$41*'Emission factors'!$N$22/1000</f>
        <v>0</v>
      </c>
      <c r="S2509" s="98">
        <f>'Activity data'!O643*'Emission factors'!$B$41*'Emission factors'!$D$41*'Emission factors'!$N$22/1000</f>
        <v>0</v>
      </c>
      <c r="T2509" s="98">
        <f>'Activity data'!P643*'Emission factors'!$B$41*'Emission factors'!$D$41*'Emission factors'!$N$22/1000</f>
        <v>0</v>
      </c>
      <c r="U2509" s="98">
        <f>'Activity data'!Q643*'Emission factors'!$B$41*'Emission factors'!$D$41*'Emission factors'!$N$22/1000</f>
        <v>0</v>
      </c>
    </row>
    <row r="2510" spans="1:21" x14ac:dyDescent="0.25">
      <c r="A2510" s="92" t="s">
        <v>11</v>
      </c>
      <c r="B2510" s="92" t="s">
        <v>12</v>
      </c>
      <c r="C2510" s="92" t="s">
        <v>32</v>
      </c>
      <c r="D2510" s="92" t="s">
        <v>32</v>
      </c>
      <c r="E2510" s="92" t="s">
        <v>40</v>
      </c>
      <c r="F2510" s="92" t="s">
        <v>34</v>
      </c>
      <c r="G2510" s="92" t="s">
        <v>97</v>
      </c>
      <c r="H2510" s="92" t="s">
        <v>31</v>
      </c>
      <c r="I2510" s="89" t="s">
        <v>230</v>
      </c>
      <c r="L2510" s="98">
        <f>'Activity data'!H644*'Emission factors'!$B$41*'Emission factors'!$D$41*'Emission factors'!$N$22/1000</f>
        <v>0</v>
      </c>
      <c r="M2510" s="98">
        <f>'Activity data'!I644*'Emission factors'!$B$41*'Emission factors'!$D$41*'Emission factors'!$N$22/1000</f>
        <v>0</v>
      </c>
      <c r="N2510" s="98">
        <f>'Activity data'!J644*'Emission factors'!$B$41*'Emission factors'!$D$41*'Emission factors'!$N$22/1000</f>
        <v>0</v>
      </c>
      <c r="O2510" s="98">
        <f>'Activity data'!K644*'Emission factors'!$B$41*'Emission factors'!$D$41*'Emission factors'!$N$22/1000</f>
        <v>0</v>
      </c>
      <c r="P2510" s="98">
        <f>'Activity data'!L644*'Emission factors'!$B$41*'Emission factors'!$D$41*'Emission factors'!$N$22/1000</f>
        <v>0</v>
      </c>
      <c r="Q2510" s="98">
        <f>'Activity data'!M644*'Emission factors'!$B$41*'Emission factors'!$D$41*'Emission factors'!$N$22/1000</f>
        <v>0</v>
      </c>
      <c r="R2510" s="98">
        <f>'Activity data'!N644*'Emission factors'!$B$41*'Emission factors'!$D$41*'Emission factors'!$N$22/1000</f>
        <v>0</v>
      </c>
      <c r="S2510" s="98">
        <f>'Activity data'!O644*'Emission factors'!$B$41*'Emission factors'!$D$41*'Emission factors'!$N$22/1000</f>
        <v>0</v>
      </c>
      <c r="T2510" s="98">
        <f>'Activity data'!P644*'Emission factors'!$B$41*'Emission factors'!$D$41*'Emission factors'!$N$22/1000</f>
        <v>0</v>
      </c>
      <c r="U2510" s="98">
        <f>'Activity data'!Q644*'Emission factors'!$B$41*'Emission factors'!$D$41*'Emission factors'!$N$22/1000</f>
        <v>0</v>
      </c>
    </row>
    <row r="2511" spans="1:21" x14ac:dyDescent="0.25">
      <c r="A2511" s="92" t="s">
        <v>11</v>
      </c>
      <c r="B2511" s="92" t="s">
        <v>12</v>
      </c>
      <c r="C2511" s="92" t="s">
        <v>32</v>
      </c>
      <c r="D2511" s="92" t="s">
        <v>32</v>
      </c>
      <c r="E2511" s="92" t="s">
        <v>40</v>
      </c>
      <c r="F2511" s="92" t="s">
        <v>34</v>
      </c>
      <c r="G2511" s="92" t="s">
        <v>97</v>
      </c>
      <c r="H2511" s="92" t="s">
        <v>31</v>
      </c>
      <c r="I2511" s="89" t="s">
        <v>303</v>
      </c>
      <c r="L2511" s="98">
        <f>'Activity data'!H645*'Emission factors'!$B$41*'Emission factors'!$D$41*'Emission factors'!$N$22/1000</f>
        <v>0</v>
      </c>
      <c r="M2511" s="98">
        <f>'Activity data'!I645*'Emission factors'!$B$41*'Emission factors'!$D$41*'Emission factors'!$N$22/1000</f>
        <v>0</v>
      </c>
      <c r="N2511" s="98">
        <f>'Activity data'!J645*'Emission factors'!$B$41*'Emission factors'!$D$41*'Emission factors'!$N$22/1000</f>
        <v>0</v>
      </c>
      <c r="O2511" s="98">
        <f>'Activity data'!K645*'Emission factors'!$B$41*'Emission factors'!$D$41*'Emission factors'!$N$22/1000</f>
        <v>0</v>
      </c>
      <c r="P2511" s="98">
        <f>'Activity data'!L645*'Emission factors'!$B$41*'Emission factors'!$D$41*'Emission factors'!$N$22/1000</f>
        <v>0</v>
      </c>
      <c r="Q2511" s="98">
        <f>'Activity data'!M645*'Emission factors'!$B$41*'Emission factors'!$D$41*'Emission factors'!$N$22/1000</f>
        <v>0</v>
      </c>
      <c r="R2511" s="98">
        <f>'Activity data'!N645*'Emission factors'!$B$41*'Emission factors'!$D$41*'Emission factors'!$N$22/1000</f>
        <v>0</v>
      </c>
      <c r="S2511" s="98">
        <f>'Activity data'!O645*'Emission factors'!$B$41*'Emission factors'!$D$41*'Emission factors'!$N$22/1000</f>
        <v>0</v>
      </c>
      <c r="T2511" s="98">
        <f>'Activity data'!P645*'Emission factors'!$B$41*'Emission factors'!$D$41*'Emission factors'!$N$22/1000</f>
        <v>0</v>
      </c>
      <c r="U2511" s="98">
        <f>'Activity data'!Q645*'Emission factors'!$B$41*'Emission factors'!$D$41*'Emission factors'!$N$22/1000</f>
        <v>0</v>
      </c>
    </row>
    <row r="2512" spans="1:21" x14ac:dyDescent="0.25">
      <c r="A2512" s="92" t="s">
        <v>11</v>
      </c>
      <c r="B2512" s="92" t="s">
        <v>12</v>
      </c>
      <c r="C2512" s="92" t="s">
        <v>32</v>
      </c>
      <c r="D2512" s="92" t="s">
        <v>32</v>
      </c>
      <c r="E2512" s="92" t="s">
        <v>40</v>
      </c>
      <c r="F2512" s="92" t="s">
        <v>34</v>
      </c>
      <c r="G2512" s="92" t="s">
        <v>97</v>
      </c>
      <c r="H2512" s="92" t="s">
        <v>31</v>
      </c>
      <c r="I2512" s="89" t="s">
        <v>225</v>
      </c>
      <c r="L2512" s="98">
        <f>'Activity data'!H646*'Emission factors'!$B$41*'Emission factors'!$D$41*'Emission factors'!$N$22/1000</f>
        <v>0</v>
      </c>
      <c r="M2512" s="98">
        <f>'Activity data'!I646*'Emission factors'!$B$41*'Emission factors'!$D$41*'Emission factors'!$N$22/1000</f>
        <v>0</v>
      </c>
      <c r="N2512" s="98">
        <f>'Activity data'!J646*'Emission factors'!$B$41*'Emission factors'!$D$41*'Emission factors'!$N$22/1000</f>
        <v>0</v>
      </c>
      <c r="O2512" s="98">
        <f>'Activity data'!K646*'Emission factors'!$B$41*'Emission factors'!$D$41*'Emission factors'!$N$22/1000</f>
        <v>0</v>
      </c>
      <c r="P2512" s="98">
        <f>'Activity data'!L646*'Emission factors'!$B$41*'Emission factors'!$D$41*'Emission factors'!$N$22/1000</f>
        <v>0</v>
      </c>
      <c r="Q2512" s="98">
        <f>'Activity data'!M646*'Emission factors'!$B$41*'Emission factors'!$D$41*'Emission factors'!$N$22/1000</f>
        <v>0</v>
      </c>
      <c r="R2512" s="98">
        <f>'Activity data'!N646*'Emission factors'!$B$41*'Emission factors'!$D$41*'Emission factors'!$N$22/1000</f>
        <v>0</v>
      </c>
      <c r="S2512" s="98">
        <f>'Activity data'!O646*'Emission factors'!$B$41*'Emission factors'!$D$41*'Emission factors'!$N$22/1000</f>
        <v>0</v>
      </c>
      <c r="T2512" s="98">
        <f>'Activity data'!P646*'Emission factors'!$B$41*'Emission factors'!$D$41*'Emission factors'!$N$22/1000</f>
        <v>0</v>
      </c>
      <c r="U2512" s="98">
        <f>'Activity data'!Q646*'Emission factors'!$B$41*'Emission factors'!$D$41*'Emission factors'!$N$22/1000</f>
        <v>0</v>
      </c>
    </row>
    <row r="2513" spans="1:21" x14ac:dyDescent="0.25">
      <c r="A2513" s="92" t="s">
        <v>11</v>
      </c>
      <c r="B2513" s="92" t="s">
        <v>12</v>
      </c>
      <c r="C2513" s="92" t="s">
        <v>32</v>
      </c>
      <c r="D2513" s="92" t="s">
        <v>32</v>
      </c>
      <c r="E2513" s="92" t="s">
        <v>40</v>
      </c>
      <c r="F2513" s="92" t="s">
        <v>34</v>
      </c>
      <c r="G2513" s="92" t="s">
        <v>97</v>
      </c>
      <c r="H2513" s="92" t="s">
        <v>31</v>
      </c>
      <c r="I2513" s="89" t="s">
        <v>205</v>
      </c>
      <c r="L2513" s="98">
        <f>'Activity data'!H647*'Emission factors'!$B$41*'Emission factors'!$D$41*'Emission factors'!$N$22/1000</f>
        <v>0</v>
      </c>
      <c r="M2513" s="98">
        <f>'Activity data'!I647*'Emission factors'!$B$41*'Emission factors'!$D$41*'Emission factors'!$N$22/1000</f>
        <v>0</v>
      </c>
      <c r="N2513" s="98">
        <f>'Activity data'!J647*'Emission factors'!$B$41*'Emission factors'!$D$41*'Emission factors'!$N$22/1000</f>
        <v>0</v>
      </c>
      <c r="O2513" s="98">
        <f>'Activity data'!K647*'Emission factors'!$B$41*'Emission factors'!$D$41*'Emission factors'!$N$22/1000</f>
        <v>0</v>
      </c>
      <c r="P2513" s="98">
        <f>'Activity data'!L647*'Emission factors'!$B$41*'Emission factors'!$D$41*'Emission factors'!$N$22/1000</f>
        <v>0</v>
      </c>
      <c r="Q2513" s="98">
        <f>'Activity data'!M647*'Emission factors'!$B$41*'Emission factors'!$D$41*'Emission factors'!$N$22/1000</f>
        <v>0</v>
      </c>
      <c r="R2513" s="98">
        <f>'Activity data'!N647*'Emission factors'!$B$41*'Emission factors'!$D$41*'Emission factors'!$N$22/1000</f>
        <v>0</v>
      </c>
      <c r="S2513" s="98">
        <f>'Activity data'!O647*'Emission factors'!$B$41*'Emission factors'!$D$41*'Emission factors'!$N$22/1000</f>
        <v>0</v>
      </c>
      <c r="T2513" s="98">
        <f>'Activity data'!P647*'Emission factors'!$B$41*'Emission factors'!$D$41*'Emission factors'!$N$22/1000</f>
        <v>0</v>
      </c>
      <c r="U2513" s="98">
        <f>'Activity data'!Q647*'Emission factors'!$B$41*'Emission factors'!$D$41*'Emission factors'!$N$22/1000</f>
        <v>0</v>
      </c>
    </row>
    <row r="2514" spans="1:21" x14ac:dyDescent="0.25">
      <c r="A2514" s="92" t="s">
        <v>11</v>
      </c>
      <c r="B2514" s="92" t="s">
        <v>12</v>
      </c>
      <c r="C2514" s="92" t="s">
        <v>32</v>
      </c>
      <c r="D2514" s="92" t="s">
        <v>32</v>
      </c>
      <c r="E2514" s="92" t="s">
        <v>40</v>
      </c>
      <c r="F2514" s="92" t="s">
        <v>34</v>
      </c>
      <c r="G2514" s="92" t="s">
        <v>97</v>
      </c>
      <c r="H2514" s="92" t="s">
        <v>31</v>
      </c>
      <c r="I2514" s="89" t="s">
        <v>204</v>
      </c>
      <c r="L2514" s="98">
        <f>'Activity data'!H648*'Emission factors'!$B$41*'Emission factors'!$D$41*'Emission factors'!$N$22/1000</f>
        <v>0</v>
      </c>
      <c r="M2514" s="98">
        <f>'Activity data'!I648*'Emission factors'!$B$41*'Emission factors'!$D$41*'Emission factors'!$N$22/1000</f>
        <v>0</v>
      </c>
      <c r="N2514" s="98">
        <f>'Activity data'!J648*'Emission factors'!$B$41*'Emission factors'!$D$41*'Emission factors'!$N$22/1000</f>
        <v>0</v>
      </c>
      <c r="O2514" s="98">
        <f>'Activity data'!K648*'Emission factors'!$B$41*'Emission factors'!$D$41*'Emission factors'!$N$22/1000</f>
        <v>0</v>
      </c>
      <c r="P2514" s="98">
        <f>'Activity data'!L648*'Emission factors'!$B$41*'Emission factors'!$D$41*'Emission factors'!$N$22/1000</f>
        <v>4.9354131993203141E-7</v>
      </c>
      <c r="Q2514" s="98">
        <f>'Activity data'!M648*'Emission factors'!$B$41*'Emission factors'!$D$41*'Emission factors'!$N$22/1000</f>
        <v>1.6451377331067711E-7</v>
      </c>
      <c r="R2514" s="98">
        <f>'Activity data'!N648*'Emission factors'!$B$41*'Emission factors'!$D$41*'Emission factors'!$N$22/1000</f>
        <v>6.094244515324162E-5</v>
      </c>
      <c r="S2514" s="98">
        <f>'Activity data'!O648*'Emission factors'!$B$41*'Emission factors'!$D$41*'Emission factors'!$N$22/1000</f>
        <v>2.4855972016270108E-5</v>
      </c>
      <c r="T2514" s="98">
        <f>'Activity data'!P648*'Emission factors'!$B$41*'Emission factors'!$D$41*'Emission factors'!$N$22/1000</f>
        <v>5.7657402164896866E-6</v>
      </c>
      <c r="U2514" s="98">
        <f>'Activity data'!Q648*'Emission factors'!$B$41*'Emission factors'!$D$41*'Emission factors'!$N$22/1000</f>
        <v>4.8864301046709969E-6</v>
      </c>
    </row>
    <row r="2515" spans="1:21" x14ac:dyDescent="0.25">
      <c r="A2515" s="92" t="s">
        <v>11</v>
      </c>
      <c r="B2515" s="92" t="s">
        <v>12</v>
      </c>
      <c r="C2515" s="92" t="s">
        <v>32</v>
      </c>
      <c r="D2515" s="92" t="s">
        <v>32</v>
      </c>
      <c r="E2515" s="92" t="s">
        <v>40</v>
      </c>
      <c r="F2515" s="92" t="s">
        <v>34</v>
      </c>
      <c r="G2515" s="92" t="s">
        <v>97</v>
      </c>
      <c r="H2515" s="92" t="s">
        <v>31</v>
      </c>
      <c r="I2515" s="89" t="s">
        <v>228</v>
      </c>
      <c r="L2515" s="98">
        <f>'Activity data'!H649*'Emission factors'!$B$41*'Emission factors'!$D$41*'Emission factors'!$N$22/1000</f>
        <v>0</v>
      </c>
      <c r="M2515" s="98">
        <f>'Activity data'!I649*'Emission factors'!$B$41*'Emission factors'!$D$41*'Emission factors'!$N$22/1000</f>
        <v>0</v>
      </c>
      <c r="N2515" s="98">
        <f>'Activity data'!J649*'Emission factors'!$B$41*'Emission factors'!$D$41*'Emission factors'!$N$22/1000</f>
        <v>0</v>
      </c>
      <c r="O2515" s="98">
        <f>'Activity data'!K649*'Emission factors'!$B$41*'Emission factors'!$D$41*'Emission factors'!$N$22/1000</f>
        <v>0</v>
      </c>
      <c r="P2515" s="98">
        <f>'Activity data'!L649*'Emission factors'!$B$41*'Emission factors'!$D$41*'Emission factors'!$N$22/1000</f>
        <v>0</v>
      </c>
      <c r="Q2515" s="98">
        <f>'Activity data'!M649*'Emission factors'!$B$41*'Emission factors'!$D$41*'Emission factors'!$N$22/1000</f>
        <v>0</v>
      </c>
      <c r="R2515" s="98">
        <f>'Activity data'!N649*'Emission factors'!$B$41*'Emission factors'!$D$41*'Emission factors'!$N$22/1000</f>
        <v>0</v>
      </c>
      <c r="S2515" s="98">
        <f>'Activity data'!O649*'Emission factors'!$B$41*'Emission factors'!$D$41*'Emission factors'!$N$22/1000</f>
        <v>0</v>
      </c>
      <c r="T2515" s="98">
        <f>'Activity data'!P649*'Emission factors'!$B$41*'Emission factors'!$D$41*'Emission factors'!$N$22/1000</f>
        <v>0</v>
      </c>
      <c r="U2515" s="98">
        <f>'Activity data'!Q649*'Emission factors'!$B$41*'Emission factors'!$D$41*'Emission factors'!$N$22/1000</f>
        <v>0</v>
      </c>
    </row>
    <row r="2516" spans="1:21" x14ac:dyDescent="0.25">
      <c r="A2516" s="92" t="s">
        <v>11</v>
      </c>
      <c r="B2516" s="92" t="s">
        <v>12</v>
      </c>
      <c r="C2516" s="92" t="s">
        <v>32</v>
      </c>
      <c r="D2516" s="92" t="s">
        <v>32</v>
      </c>
      <c r="E2516" s="92" t="s">
        <v>40</v>
      </c>
      <c r="F2516" s="92" t="s">
        <v>34</v>
      </c>
      <c r="G2516" s="92" t="s">
        <v>97</v>
      </c>
      <c r="H2516" s="92" t="s">
        <v>31</v>
      </c>
      <c r="I2516" s="89" t="s">
        <v>202</v>
      </c>
      <c r="L2516" s="98">
        <f>'Activity data'!H650*'Emission factors'!$B$41*'Emission factors'!$D$41*'Emission factors'!$N$22/1000</f>
        <v>0</v>
      </c>
      <c r="M2516" s="98">
        <f>'Activity data'!I650*'Emission factors'!$B$41*'Emission factors'!$D$41*'Emission factors'!$N$22/1000</f>
        <v>0</v>
      </c>
      <c r="N2516" s="98">
        <f>'Activity data'!J650*'Emission factors'!$B$41*'Emission factors'!$D$41*'Emission factors'!$N$22/1000</f>
        <v>0</v>
      </c>
      <c r="O2516" s="98">
        <f>'Activity data'!K650*'Emission factors'!$B$41*'Emission factors'!$D$41*'Emission factors'!$N$22/1000</f>
        <v>0</v>
      </c>
      <c r="P2516" s="98">
        <f>'Activity data'!L650*'Emission factors'!$B$41*'Emission factors'!$D$41*'Emission factors'!$N$22/1000</f>
        <v>0</v>
      </c>
      <c r="Q2516" s="98">
        <f>'Activity data'!M650*'Emission factors'!$B$41*'Emission factors'!$D$41*'Emission factors'!$N$22/1000</f>
        <v>0</v>
      </c>
      <c r="R2516" s="98">
        <f>'Activity data'!N650*'Emission factors'!$B$41*'Emission factors'!$D$41*'Emission factors'!$N$22/1000</f>
        <v>0</v>
      </c>
      <c r="S2516" s="98">
        <f>'Activity data'!O650*'Emission factors'!$B$41*'Emission factors'!$D$41*'Emission factors'!$N$22/1000</f>
        <v>0</v>
      </c>
      <c r="T2516" s="98">
        <f>'Activity data'!P650*'Emission factors'!$B$41*'Emission factors'!$D$41*'Emission factors'!$N$22/1000</f>
        <v>0</v>
      </c>
      <c r="U2516" s="98">
        <f>'Activity data'!Q650*'Emission factors'!$B$41*'Emission factors'!$D$41*'Emission factors'!$N$22/1000</f>
        <v>0</v>
      </c>
    </row>
    <row r="2517" spans="1:21" x14ac:dyDescent="0.25">
      <c r="A2517" s="92" t="s">
        <v>11</v>
      </c>
      <c r="B2517" s="92" t="s">
        <v>12</v>
      </c>
      <c r="C2517" s="92" t="s">
        <v>32</v>
      </c>
      <c r="D2517" s="92" t="s">
        <v>32</v>
      </c>
      <c r="E2517" s="92" t="s">
        <v>40</v>
      </c>
      <c r="F2517" s="92" t="s">
        <v>34</v>
      </c>
      <c r="G2517" s="92" t="s">
        <v>97</v>
      </c>
      <c r="H2517" s="92" t="s">
        <v>31</v>
      </c>
      <c r="I2517" s="89" t="s">
        <v>190</v>
      </c>
      <c r="L2517" s="98">
        <f>'Activity data'!H651*'Emission factors'!$B$41*'Emission factors'!$D$41*'Emission factors'!$N$22/1000</f>
        <v>0</v>
      </c>
      <c r="M2517" s="98">
        <f>'Activity data'!I651*'Emission factors'!$B$41*'Emission factors'!$D$41*'Emission factors'!$N$22/1000</f>
        <v>0</v>
      </c>
      <c r="N2517" s="98">
        <f>'Activity data'!J651*'Emission factors'!$B$41*'Emission factors'!$D$41*'Emission factors'!$N$22/1000</f>
        <v>0</v>
      </c>
      <c r="O2517" s="98">
        <f>'Activity data'!K651*'Emission factors'!$B$41*'Emission factors'!$D$41*'Emission factors'!$N$22/1000</f>
        <v>0</v>
      </c>
      <c r="P2517" s="98">
        <f>'Activity data'!L651*'Emission factors'!$B$41*'Emission factors'!$D$41*'Emission factors'!$N$22/1000</f>
        <v>0</v>
      </c>
      <c r="Q2517" s="98">
        <f>'Activity data'!M651*'Emission factors'!$B$41*'Emission factors'!$D$41*'Emission factors'!$N$22/1000</f>
        <v>0</v>
      </c>
      <c r="R2517" s="98">
        <f>'Activity data'!N651*'Emission factors'!$B$41*'Emission factors'!$D$41*'Emission factors'!$N$22/1000</f>
        <v>0</v>
      </c>
      <c r="S2517" s="98">
        <f>'Activity data'!O651*'Emission factors'!$B$41*'Emission factors'!$D$41*'Emission factors'!$N$22/1000</f>
        <v>0</v>
      </c>
      <c r="T2517" s="98">
        <f>'Activity data'!P651*'Emission factors'!$B$41*'Emission factors'!$D$41*'Emission factors'!$N$22/1000</f>
        <v>0</v>
      </c>
      <c r="U2517" s="98">
        <f>'Activity data'!Q651*'Emission factors'!$B$41*'Emission factors'!$D$41*'Emission factors'!$N$22/1000</f>
        <v>0</v>
      </c>
    </row>
    <row r="2518" spans="1:21" x14ac:dyDescent="0.25">
      <c r="A2518" s="92" t="s">
        <v>11</v>
      </c>
      <c r="B2518" s="92" t="s">
        <v>12</v>
      </c>
      <c r="C2518" s="92" t="s">
        <v>32</v>
      </c>
      <c r="D2518" s="92" t="s">
        <v>32</v>
      </c>
      <c r="E2518" s="92" t="s">
        <v>40</v>
      </c>
      <c r="F2518" s="92" t="s">
        <v>34</v>
      </c>
      <c r="G2518" s="92" t="s">
        <v>97</v>
      </c>
      <c r="H2518" s="92" t="s">
        <v>31</v>
      </c>
      <c r="I2518" s="89" t="s">
        <v>210</v>
      </c>
      <c r="L2518" s="98">
        <f>'Activity data'!H652*'Emission factors'!$B$41*'Emission factors'!$D$41*'Emission factors'!$N$22/1000</f>
        <v>3.0193139942712546E-4</v>
      </c>
      <c r="M2518" s="98">
        <f>'Activity data'!I652*'Emission factors'!$B$41*'Emission factors'!$D$41*'Emission factors'!$N$22/1000</f>
        <v>4.9802499592032528E-4</v>
      </c>
      <c r="N2518" s="98">
        <f>'Activity data'!J652*'Emission factors'!$B$41*'Emission factors'!$D$41*'Emission factors'!$N$22/1000</f>
        <v>1.9584264858436766E-4</v>
      </c>
      <c r="O2518" s="98">
        <f>'Activity data'!K652*'Emission factors'!$B$41*'Emission factors'!$D$41*'Emission factors'!$N$22/1000</f>
        <v>3.9905950364293644E-4</v>
      </c>
      <c r="P2518" s="98">
        <f>'Activity data'!L652*'Emission factors'!$B$41*'Emission factors'!$D$41*'Emission factors'!$N$22/1000</f>
        <v>2.7676459158315197E-4</v>
      </c>
      <c r="Q2518" s="98">
        <f>'Activity data'!M652*'Emission factors'!$B$41*'Emission factors'!$D$41*'Emission factors'!$N$22/1000</f>
        <v>2.375917048967643E-4</v>
      </c>
      <c r="R2518" s="98">
        <f>'Activity data'!N652*'Emission factors'!$B$41*'Emission factors'!$D$41*'Emission factors'!$N$22/1000</f>
        <v>3.4283400254437398E-4</v>
      </c>
      <c r="S2518" s="98">
        <f>'Activity data'!O652*'Emission factors'!$B$41*'Emission factors'!$D$41*'Emission factors'!$N$22/1000</f>
        <v>3.7562294067853077E-4</v>
      </c>
      <c r="T2518" s="98">
        <f>'Activity data'!P652*'Emission factors'!$B$41*'Emission factors'!$D$41*'Emission factors'!$N$22/1000</f>
        <v>4.2365740558544866E-4</v>
      </c>
      <c r="U2518" s="98">
        <f>'Activity data'!Q652*'Emission factors'!$B$41*'Emission factors'!$D$41*'Emission factors'!$N$22/1000</f>
        <v>4.4025343735902317E-4</v>
      </c>
    </row>
    <row r="2519" spans="1:21" x14ac:dyDescent="0.25">
      <c r="A2519" s="92" t="s">
        <v>11</v>
      </c>
      <c r="B2519" s="92" t="s">
        <v>12</v>
      </c>
      <c r="C2519" s="92" t="s">
        <v>32</v>
      </c>
      <c r="D2519" s="92" t="s">
        <v>32</v>
      </c>
      <c r="E2519" s="92" t="s">
        <v>40</v>
      </c>
      <c r="F2519" s="92" t="s">
        <v>34</v>
      </c>
      <c r="G2519" s="92" t="s">
        <v>97</v>
      </c>
      <c r="H2519" s="92" t="s">
        <v>31</v>
      </c>
      <c r="I2519" s="89" t="s">
        <v>199</v>
      </c>
      <c r="L2519" s="98">
        <f>'Activity data'!H653*'Emission factors'!$B$41*'Emission factors'!$D$41*'Emission factors'!$N$22/1000</f>
        <v>0</v>
      </c>
      <c r="M2519" s="98">
        <f>'Activity data'!I653*'Emission factors'!$B$41*'Emission factors'!$D$41*'Emission factors'!$N$22/1000</f>
        <v>0</v>
      </c>
      <c r="N2519" s="98">
        <f>'Activity data'!J653*'Emission factors'!$B$41*'Emission factors'!$D$41*'Emission factors'!$N$22/1000</f>
        <v>0</v>
      </c>
      <c r="O2519" s="98">
        <f>'Activity data'!K653*'Emission factors'!$B$41*'Emission factors'!$D$41*'Emission factors'!$N$22/1000</f>
        <v>3.006702356865738E-5</v>
      </c>
      <c r="P2519" s="98">
        <f>'Activity data'!L653*'Emission factors'!$B$41*'Emission factors'!$D$41*'Emission factors'!$N$22/1000</f>
        <v>3.1580226044183587E-5</v>
      </c>
      <c r="Q2519" s="98">
        <f>'Activity data'!M653*'Emission factors'!$B$41*'Emission factors'!$D$41*'Emission factors'!$N$22/1000</f>
        <v>5.5428086496857567E-5</v>
      </c>
      <c r="R2519" s="98">
        <f>'Activity data'!N653*'Emission factors'!$B$41*'Emission factors'!$D$41*'Emission factors'!$N$22/1000</f>
        <v>1.4014929771848228E-4</v>
      </c>
      <c r="S2519" s="98">
        <f>'Activity data'!O653*'Emission factors'!$B$41*'Emission factors'!$D$41*'Emission factors'!$N$22/1000</f>
        <v>1.5939229086242416E-4</v>
      </c>
      <c r="T2519" s="98">
        <f>'Activity data'!P653*'Emission factors'!$B$41*'Emission factors'!$D$41*'Emission factors'!$N$22/1000</f>
        <v>2.93508460924471E-4</v>
      </c>
      <c r="U2519" s="98">
        <f>'Activity data'!Q653*'Emission factors'!$B$41*'Emission factors'!$D$41*'Emission factors'!$N$22/1000</f>
        <v>4.9879968534163378E-4</v>
      </c>
    </row>
    <row r="2520" spans="1:21" x14ac:dyDescent="0.25">
      <c r="A2520" s="92" t="s">
        <v>11</v>
      </c>
      <c r="B2520" s="92" t="s">
        <v>12</v>
      </c>
      <c r="C2520" s="92" t="s">
        <v>32</v>
      </c>
      <c r="D2520" s="92" t="s">
        <v>32</v>
      </c>
      <c r="E2520" s="92" t="s">
        <v>40</v>
      </c>
      <c r="F2520" s="92" t="s">
        <v>34</v>
      </c>
      <c r="G2520" s="92" t="s">
        <v>97</v>
      </c>
      <c r="H2520" s="92" t="s">
        <v>31</v>
      </c>
      <c r="I2520" s="89" t="s">
        <v>233</v>
      </c>
      <c r="L2520" s="98">
        <f>'Activity data'!H654*'Emission factors'!$B$41*'Emission factors'!$D$41*'Emission factors'!$N$22/1000</f>
        <v>0</v>
      </c>
      <c r="M2520" s="98">
        <f>'Activity data'!I654*'Emission factors'!$B$41*'Emission factors'!$D$41*'Emission factors'!$N$22/1000</f>
        <v>0</v>
      </c>
      <c r="N2520" s="98">
        <f>'Activity data'!J654*'Emission factors'!$B$41*'Emission factors'!$D$41*'Emission factors'!$N$22/1000</f>
        <v>0</v>
      </c>
      <c r="O2520" s="98">
        <f>'Activity data'!K654*'Emission factors'!$B$41*'Emission factors'!$D$41*'Emission factors'!$N$22/1000</f>
        <v>0</v>
      </c>
      <c r="P2520" s="98">
        <f>'Activity data'!L654*'Emission factors'!$B$41*'Emission factors'!$D$41*'Emission factors'!$N$22/1000</f>
        <v>0</v>
      </c>
      <c r="Q2520" s="98">
        <f>'Activity data'!M654*'Emission factors'!$B$41*'Emission factors'!$D$41*'Emission factors'!$N$22/1000</f>
        <v>0</v>
      </c>
      <c r="R2520" s="98">
        <f>'Activity data'!N654*'Emission factors'!$B$41*'Emission factors'!$D$41*'Emission factors'!$N$22/1000</f>
        <v>0</v>
      </c>
      <c r="S2520" s="98">
        <f>'Activity data'!O654*'Emission factors'!$B$41*'Emission factors'!$D$41*'Emission factors'!$N$22/1000</f>
        <v>0</v>
      </c>
      <c r="T2520" s="98">
        <f>'Activity data'!P654*'Emission factors'!$B$41*'Emission factors'!$D$41*'Emission factors'!$N$22/1000</f>
        <v>0</v>
      </c>
      <c r="U2520" s="98">
        <f>'Activity data'!Q654*'Emission factors'!$B$41*'Emission factors'!$D$41*'Emission factors'!$N$22/1000</f>
        <v>0</v>
      </c>
    </row>
    <row r="2521" spans="1:21" x14ac:dyDescent="0.25">
      <c r="A2521" s="92" t="s">
        <v>11</v>
      </c>
      <c r="B2521" s="92" t="s">
        <v>12</v>
      </c>
      <c r="C2521" s="92" t="s">
        <v>32</v>
      </c>
      <c r="D2521" s="92" t="s">
        <v>32</v>
      </c>
      <c r="E2521" s="92" t="s">
        <v>40</v>
      </c>
      <c r="F2521" s="92" t="s">
        <v>34</v>
      </c>
      <c r="G2521" s="92" t="s">
        <v>97</v>
      </c>
      <c r="H2521" s="92" t="s">
        <v>31</v>
      </c>
      <c r="I2521" s="89" t="s">
        <v>200</v>
      </c>
      <c r="L2521" s="98">
        <f>'Activity data'!H655*'Emission factors'!$B$41*'Emission factors'!$D$41*'Emission factors'!$N$22/1000</f>
        <v>0</v>
      </c>
      <c r="M2521" s="98">
        <f>'Activity data'!I655*'Emission factors'!$B$41*'Emission factors'!$D$41*'Emission factors'!$N$22/1000</f>
        <v>0</v>
      </c>
      <c r="N2521" s="98">
        <f>'Activity data'!J655*'Emission factors'!$B$41*'Emission factors'!$D$41*'Emission factors'!$N$22/1000</f>
        <v>0</v>
      </c>
      <c r="O2521" s="98">
        <f>'Activity data'!K655*'Emission factors'!$B$41*'Emission factors'!$D$41*'Emission factors'!$N$22/1000</f>
        <v>0</v>
      </c>
      <c r="P2521" s="98">
        <f>'Activity data'!L655*'Emission factors'!$B$41*'Emission factors'!$D$41*'Emission factors'!$N$22/1000</f>
        <v>0</v>
      </c>
      <c r="Q2521" s="98">
        <f>'Activity data'!M655*'Emission factors'!$B$41*'Emission factors'!$D$41*'Emission factors'!$N$22/1000</f>
        <v>0</v>
      </c>
      <c r="R2521" s="98">
        <f>'Activity data'!N655*'Emission factors'!$B$41*'Emission factors'!$D$41*'Emission factors'!$N$22/1000</f>
        <v>0</v>
      </c>
      <c r="S2521" s="98">
        <f>'Activity data'!O655*'Emission factors'!$B$41*'Emission factors'!$D$41*'Emission factors'!$N$22/1000</f>
        <v>0</v>
      </c>
      <c r="T2521" s="98">
        <f>'Activity data'!P655*'Emission factors'!$B$41*'Emission factors'!$D$41*'Emission factors'!$N$22/1000</f>
        <v>0</v>
      </c>
      <c r="U2521" s="98">
        <f>'Activity data'!Q655*'Emission factors'!$B$41*'Emission factors'!$D$41*'Emission factors'!$N$22/1000</f>
        <v>0</v>
      </c>
    </row>
    <row r="2522" spans="1:21" x14ac:dyDescent="0.25">
      <c r="A2522" s="92" t="s">
        <v>11</v>
      </c>
      <c r="B2522" s="92" t="s">
        <v>12</v>
      </c>
      <c r="C2522" s="92" t="s">
        <v>32</v>
      </c>
      <c r="D2522" s="92" t="s">
        <v>32</v>
      </c>
      <c r="E2522" s="92" t="s">
        <v>41</v>
      </c>
      <c r="F2522" s="92" t="s">
        <v>34</v>
      </c>
      <c r="G2522" s="92" t="s">
        <v>97</v>
      </c>
      <c r="H2522" s="92" t="s">
        <v>31</v>
      </c>
      <c r="I2522" s="89" t="s">
        <v>227</v>
      </c>
      <c r="J2522" s="92" t="s">
        <v>98</v>
      </c>
      <c r="L2522" s="98">
        <f>'Activity data'!H656*'Emission factors'!$B$37*'Emission factors'!$D$37/1000</f>
        <v>0</v>
      </c>
      <c r="M2522" s="98">
        <f>'Activity data'!I656*'Emission factors'!$B$37*'Emission factors'!$D$37/1000</f>
        <v>0</v>
      </c>
      <c r="N2522" s="98">
        <f>'Activity data'!J656*'Emission factors'!$B$37*'Emission factors'!$D$37/1000</f>
        <v>0</v>
      </c>
      <c r="O2522" s="98">
        <f>'Activity data'!K656*'Emission factors'!$B$37*'Emission factors'!$D$37/1000</f>
        <v>0</v>
      </c>
      <c r="P2522" s="98">
        <f>'Activity data'!L656*'Emission factors'!$B$37*'Emission factors'!$D$37/1000</f>
        <v>0</v>
      </c>
      <c r="Q2522" s="98">
        <f>'Activity data'!M656*'Emission factors'!$B$37*'Emission factors'!$D$37/1000</f>
        <v>0</v>
      </c>
      <c r="R2522" s="98">
        <f>'Activity data'!N656*'Emission factors'!$B$37*'Emission factors'!$D$37/1000</f>
        <v>0</v>
      </c>
      <c r="S2522" s="98">
        <f>'Activity data'!O656*'Emission factors'!$B$37*'Emission factors'!$D$37/1000</f>
        <v>0</v>
      </c>
      <c r="T2522" s="98">
        <f>'Activity data'!P656*'Emission factors'!$B$37*'Emission factors'!$D$37/1000</f>
        <v>0</v>
      </c>
      <c r="U2522" s="98">
        <f>'Activity data'!Q656*'Emission factors'!$B$37*'Emission factors'!$D$37/1000</f>
        <v>0</v>
      </c>
    </row>
    <row r="2523" spans="1:21" x14ac:dyDescent="0.25">
      <c r="A2523" s="92" t="s">
        <v>11</v>
      </c>
      <c r="B2523" s="92" t="s">
        <v>12</v>
      </c>
      <c r="C2523" s="92" t="s">
        <v>32</v>
      </c>
      <c r="D2523" s="92" t="s">
        <v>32</v>
      </c>
      <c r="E2523" s="92" t="s">
        <v>41</v>
      </c>
      <c r="F2523" s="92" t="s">
        <v>34</v>
      </c>
      <c r="G2523" s="92" t="s">
        <v>97</v>
      </c>
      <c r="H2523" s="92" t="s">
        <v>31</v>
      </c>
      <c r="I2523" s="89" t="s">
        <v>203</v>
      </c>
      <c r="L2523" s="98">
        <f>'Activity data'!H657*'Emission factors'!$B$37*'Emission factors'!$D$37/1000</f>
        <v>12.792782656135499</v>
      </c>
      <c r="M2523" s="98">
        <f>'Activity data'!I657*'Emission factors'!$B$37*'Emission factors'!$D$37/1000</f>
        <v>14.298711320244751</v>
      </c>
      <c r="N2523" s="98">
        <f>'Activity data'!J657*'Emission factors'!$B$37*'Emission factors'!$D$37/1000</f>
        <v>17.381483765318954</v>
      </c>
      <c r="O2523" s="98">
        <f>'Activity data'!K657*'Emission factors'!$B$37*'Emission factors'!$D$37/1000</f>
        <v>19.622873318413745</v>
      </c>
      <c r="P2523" s="98">
        <f>'Activity data'!L657*'Emission factors'!$B$37*'Emission factors'!$D$37/1000</f>
        <v>20.790094437784443</v>
      </c>
      <c r="Q2523" s="98">
        <f>'Activity data'!M657*'Emission factors'!$B$37*'Emission factors'!$D$37/1000</f>
        <v>21.265145453655407</v>
      </c>
      <c r="R2523" s="98">
        <f>'Activity data'!N657*'Emission factors'!$B$37*'Emission factors'!$D$37/1000</f>
        <v>22.878981527752298</v>
      </c>
      <c r="S2523" s="98">
        <f>'Activity data'!O657*'Emission factors'!$B$37*'Emission factors'!$D$37/1000</f>
        <v>24.779504748042132</v>
      </c>
      <c r="T2523" s="98">
        <f>'Activity data'!P657*'Emission factors'!$B$37*'Emission factors'!$D$37/1000</f>
        <v>25.708044897679322</v>
      </c>
      <c r="U2523" s="98">
        <f>'Activity data'!Q657*'Emission factors'!$B$37*'Emission factors'!$D$37/1000</f>
        <v>17.34652813406117</v>
      </c>
    </row>
    <row r="2524" spans="1:21" x14ac:dyDescent="0.25">
      <c r="A2524" s="92" t="s">
        <v>11</v>
      </c>
      <c r="B2524" s="92" t="s">
        <v>12</v>
      </c>
      <c r="C2524" s="92" t="s">
        <v>32</v>
      </c>
      <c r="D2524" s="92" t="s">
        <v>32</v>
      </c>
      <c r="E2524" s="92" t="s">
        <v>41</v>
      </c>
      <c r="F2524" s="92" t="s">
        <v>34</v>
      </c>
      <c r="G2524" s="92" t="s">
        <v>97</v>
      </c>
      <c r="H2524" s="92" t="s">
        <v>31</v>
      </c>
      <c r="I2524" s="89" t="s">
        <v>191</v>
      </c>
      <c r="L2524" s="98">
        <f>'Activity data'!H658*'Emission factors'!$B$37*'Emission factors'!$D$37/1000</f>
        <v>0</v>
      </c>
      <c r="M2524" s="98">
        <f>'Activity data'!I658*'Emission factors'!$B$37*'Emission factors'!$D$37/1000</f>
        <v>0</v>
      </c>
      <c r="N2524" s="98">
        <f>'Activity data'!J658*'Emission factors'!$B$37*'Emission factors'!$D$37/1000</f>
        <v>0</v>
      </c>
      <c r="O2524" s="98">
        <f>'Activity data'!K658*'Emission factors'!$B$37*'Emission factors'!$D$37/1000</f>
        <v>0</v>
      </c>
      <c r="P2524" s="98">
        <f>'Activity data'!L658*'Emission factors'!$B$37*'Emission factors'!$D$37/1000</f>
        <v>0</v>
      </c>
      <c r="Q2524" s="98">
        <f>'Activity data'!M658*'Emission factors'!$B$37*'Emission factors'!$D$37/1000</f>
        <v>0</v>
      </c>
      <c r="R2524" s="98">
        <f>'Activity data'!N658*'Emission factors'!$B$37*'Emission factors'!$D$37/1000</f>
        <v>0</v>
      </c>
      <c r="S2524" s="98">
        <f>'Activity data'!O658*'Emission factors'!$B$37*'Emission factors'!$D$37/1000</f>
        <v>0</v>
      </c>
      <c r="T2524" s="98">
        <f>'Activity data'!P658*'Emission factors'!$B$37*'Emission factors'!$D$37/1000</f>
        <v>0</v>
      </c>
      <c r="U2524" s="98">
        <f>'Activity data'!Q658*'Emission factors'!$B$37*'Emission factors'!$D$37/1000</f>
        <v>0</v>
      </c>
    </row>
    <row r="2525" spans="1:21" x14ac:dyDescent="0.25">
      <c r="A2525" s="92" t="s">
        <v>11</v>
      </c>
      <c r="B2525" s="92" t="s">
        <v>12</v>
      </c>
      <c r="C2525" s="92" t="s">
        <v>32</v>
      </c>
      <c r="D2525" s="92" t="s">
        <v>32</v>
      </c>
      <c r="E2525" s="92" t="s">
        <v>41</v>
      </c>
      <c r="F2525" s="92" t="s">
        <v>34</v>
      </c>
      <c r="G2525" s="92" t="s">
        <v>97</v>
      </c>
      <c r="H2525" s="92" t="s">
        <v>31</v>
      </c>
      <c r="I2525" s="89" t="s">
        <v>192</v>
      </c>
      <c r="L2525" s="98">
        <f>'Activity data'!H659*'Emission factors'!$B$37*'Emission factors'!$D$37/1000</f>
        <v>1.2816675284774997</v>
      </c>
      <c r="M2525" s="98">
        <f>'Activity data'!I659*'Emission factors'!$B$37*'Emission factors'!$D$37/1000</f>
        <v>1.3667999872181249</v>
      </c>
      <c r="N2525" s="98">
        <f>'Activity data'!J659*'Emission factors'!$B$37*'Emission factors'!$D$37/1000</f>
        <v>1.4466022523297275</v>
      </c>
      <c r="O2525" s="98">
        <f>'Activity data'!K659*'Emission factors'!$B$37*'Emission factors'!$D$37/1000</f>
        <v>1.5914754994146716</v>
      </c>
      <c r="P2525" s="98">
        <f>'Activity data'!L659*'Emission factors'!$B$37*'Emission factors'!$D$37/1000</f>
        <v>1.8088969975781042</v>
      </c>
      <c r="Q2525" s="98">
        <f>'Activity data'!M659*'Emission factors'!$B$37*'Emission factors'!$D$37/1000</f>
        <v>1.9268818660745755</v>
      </c>
      <c r="R2525" s="98">
        <f>'Activity data'!N659*'Emission factors'!$B$37*'Emission factors'!$D$37/1000</f>
        <v>2.0877525709961682</v>
      </c>
      <c r="S2525" s="98">
        <f>'Activity data'!O659*'Emission factors'!$B$37*'Emission factors'!$D$37/1000</f>
        <v>2.1117757894534064</v>
      </c>
      <c r="T2525" s="98">
        <f>'Activity data'!P659*'Emission factors'!$B$37*'Emission factors'!$D$37/1000</f>
        <v>2.2888549504783855</v>
      </c>
      <c r="U2525" s="98">
        <f>'Activity data'!Q659*'Emission factors'!$B$37*'Emission factors'!$D$37/1000</f>
        <v>2.3271631739737368</v>
      </c>
    </row>
    <row r="2526" spans="1:21" x14ac:dyDescent="0.25">
      <c r="A2526" s="92" t="s">
        <v>11</v>
      </c>
      <c r="B2526" s="92" t="s">
        <v>12</v>
      </c>
      <c r="C2526" s="92" t="s">
        <v>32</v>
      </c>
      <c r="D2526" s="92" t="s">
        <v>32</v>
      </c>
      <c r="E2526" s="92" t="s">
        <v>41</v>
      </c>
      <c r="F2526" s="92" t="s">
        <v>34</v>
      </c>
      <c r="G2526" s="92" t="s">
        <v>97</v>
      </c>
      <c r="H2526" s="92" t="s">
        <v>31</v>
      </c>
      <c r="I2526" s="89" t="s">
        <v>206</v>
      </c>
      <c r="L2526" s="98">
        <f>'Activity data'!H660*'Emission factors'!$B$37*'Emission factors'!$D$37/1000</f>
        <v>13.419793293616875</v>
      </c>
      <c r="M2526" s="98">
        <f>'Activity data'!I660*'Emission factors'!$B$37*'Emission factors'!$D$37/1000</f>
        <v>13.863245485668747</v>
      </c>
      <c r="N2526" s="98">
        <f>'Activity data'!J660*'Emission factors'!$B$37*'Emission factors'!$D$37/1000</f>
        <v>15.940248620026926</v>
      </c>
      <c r="O2526" s="98">
        <f>'Activity data'!K660*'Emission factors'!$B$37*'Emission factors'!$D$37/1000</f>
        <v>19.056278056293952</v>
      </c>
      <c r="P2526" s="98">
        <f>'Activity data'!L660*'Emission factors'!$B$37*'Emission factors'!$D$37/1000</f>
        <v>22.456509705429145</v>
      </c>
      <c r="Q2526" s="98">
        <f>'Activity data'!M660*'Emission factors'!$B$37*'Emission factors'!$D$37/1000</f>
        <v>24.709387099987673</v>
      </c>
      <c r="R2526" s="98">
        <f>'Activity data'!N660*'Emission factors'!$B$37*'Emission factors'!$D$37/1000</f>
        <v>26.385245661333389</v>
      </c>
      <c r="S2526" s="98">
        <f>'Activity data'!O660*'Emission factors'!$B$37*'Emission factors'!$D$37/1000</f>
        <v>28.056204122224866</v>
      </c>
      <c r="T2526" s="98">
        <f>'Activity data'!P660*'Emission factors'!$B$37*'Emission factors'!$D$37/1000</f>
        <v>29.923779319033741</v>
      </c>
      <c r="U2526" s="98">
        <f>'Activity data'!Q660*'Emission factors'!$B$37*'Emission factors'!$D$37/1000</f>
        <v>29.201211014828001</v>
      </c>
    </row>
    <row r="2527" spans="1:21" x14ac:dyDescent="0.25">
      <c r="A2527" s="92" t="s">
        <v>11</v>
      </c>
      <c r="B2527" s="92" t="s">
        <v>12</v>
      </c>
      <c r="C2527" s="92" t="s">
        <v>32</v>
      </c>
      <c r="D2527" s="92" t="s">
        <v>32</v>
      </c>
      <c r="E2527" s="92" t="s">
        <v>41</v>
      </c>
      <c r="F2527" s="92" t="s">
        <v>34</v>
      </c>
      <c r="G2527" s="92" t="s">
        <v>97</v>
      </c>
      <c r="H2527" s="92" t="s">
        <v>31</v>
      </c>
      <c r="I2527" s="89" t="s">
        <v>220</v>
      </c>
      <c r="L2527" s="98">
        <f>'Activity data'!H661*'Emission factors'!$B$37*'Emission factors'!$D$37/1000</f>
        <v>0</v>
      </c>
      <c r="M2527" s="98">
        <f>'Activity data'!I661*'Emission factors'!$B$37*'Emission factors'!$D$37/1000</f>
        <v>0</v>
      </c>
      <c r="N2527" s="98">
        <f>'Activity data'!J661*'Emission factors'!$B$37*'Emission factors'!$D$37/1000</f>
        <v>0</v>
      </c>
      <c r="O2527" s="98">
        <f>'Activity data'!K661*'Emission factors'!$B$37*'Emission factors'!$D$37/1000</f>
        <v>0</v>
      </c>
      <c r="P2527" s="98">
        <f>'Activity data'!L661*'Emission factors'!$B$37*'Emission factors'!$D$37/1000</f>
        <v>0</v>
      </c>
      <c r="Q2527" s="98">
        <f>'Activity data'!M661*'Emission factors'!$B$37*'Emission factors'!$D$37/1000</f>
        <v>0</v>
      </c>
      <c r="R2527" s="98">
        <f>'Activity data'!N661*'Emission factors'!$B$37*'Emission factors'!$D$37/1000</f>
        <v>0</v>
      </c>
      <c r="S2527" s="98">
        <f>'Activity data'!O661*'Emission factors'!$B$37*'Emission factors'!$D$37/1000</f>
        <v>0</v>
      </c>
      <c r="T2527" s="98">
        <f>'Activity data'!P661*'Emission factors'!$B$37*'Emission factors'!$D$37/1000</f>
        <v>0</v>
      </c>
      <c r="U2527" s="98">
        <f>'Activity data'!Q661*'Emission factors'!$B$37*'Emission factors'!$D$37/1000</f>
        <v>0</v>
      </c>
    </row>
    <row r="2528" spans="1:21" x14ac:dyDescent="0.25">
      <c r="A2528" s="92" t="s">
        <v>11</v>
      </c>
      <c r="B2528" s="92" t="s">
        <v>12</v>
      </c>
      <c r="C2528" s="92" t="s">
        <v>32</v>
      </c>
      <c r="D2528" s="92" t="s">
        <v>32</v>
      </c>
      <c r="E2528" s="92" t="s">
        <v>41</v>
      </c>
      <c r="F2528" s="92" t="s">
        <v>34</v>
      </c>
      <c r="G2528" s="92" t="s">
        <v>97</v>
      </c>
      <c r="H2528" s="92" t="s">
        <v>31</v>
      </c>
      <c r="I2528" s="89" t="s">
        <v>193</v>
      </c>
      <c r="L2528" s="98">
        <f>'Activity data'!H662*'Emission factors'!$B$37*'Emission factors'!$D$37/1000</f>
        <v>0</v>
      </c>
      <c r="M2528" s="98">
        <f>'Activity data'!I662*'Emission factors'!$B$37*'Emission factors'!$D$37/1000</f>
        <v>0</v>
      </c>
      <c r="N2528" s="98">
        <f>'Activity data'!J662*'Emission factors'!$B$37*'Emission factors'!$D$37/1000</f>
        <v>0</v>
      </c>
      <c r="O2528" s="98">
        <f>'Activity data'!K662*'Emission factors'!$B$37*'Emission factors'!$D$37/1000</f>
        <v>0</v>
      </c>
      <c r="P2528" s="98">
        <f>'Activity data'!L662*'Emission factors'!$B$37*'Emission factors'!$D$37/1000</f>
        <v>0</v>
      </c>
      <c r="Q2528" s="98">
        <f>'Activity data'!M662*'Emission factors'!$B$37*'Emission factors'!$D$37/1000</f>
        <v>0</v>
      </c>
      <c r="R2528" s="98">
        <f>'Activity data'!N662*'Emission factors'!$B$37*'Emission factors'!$D$37/1000</f>
        <v>0</v>
      </c>
      <c r="S2528" s="98">
        <f>'Activity data'!O662*'Emission factors'!$B$37*'Emission factors'!$D$37/1000</f>
        <v>0</v>
      </c>
      <c r="T2528" s="98">
        <f>'Activity data'!P662*'Emission factors'!$B$37*'Emission factors'!$D$37/1000</f>
        <v>0</v>
      </c>
      <c r="U2528" s="98">
        <f>'Activity data'!Q662*'Emission factors'!$B$37*'Emission factors'!$D$37/1000</f>
        <v>0</v>
      </c>
    </row>
    <row r="2529" spans="1:21" x14ac:dyDescent="0.25">
      <c r="A2529" s="92" t="s">
        <v>11</v>
      </c>
      <c r="B2529" s="92" t="s">
        <v>12</v>
      </c>
      <c r="C2529" s="92" t="s">
        <v>32</v>
      </c>
      <c r="D2529" s="92" t="s">
        <v>32</v>
      </c>
      <c r="E2529" s="92" t="s">
        <v>41</v>
      </c>
      <c r="F2529" s="92" t="s">
        <v>34</v>
      </c>
      <c r="G2529" s="92" t="s">
        <v>97</v>
      </c>
      <c r="H2529" s="92" t="s">
        <v>31</v>
      </c>
      <c r="I2529" s="89" t="s">
        <v>259</v>
      </c>
      <c r="L2529" s="98">
        <f>'Activity data'!H663*'Emission factors'!$B$37*'Emission factors'!$D$37/1000</f>
        <v>0</v>
      </c>
      <c r="M2529" s="98">
        <f>'Activity data'!I663*'Emission factors'!$B$37*'Emission factors'!$D$37/1000</f>
        <v>0</v>
      </c>
      <c r="N2529" s="98">
        <f>'Activity data'!J663*'Emission factors'!$B$37*'Emission factors'!$D$37/1000</f>
        <v>0</v>
      </c>
      <c r="O2529" s="98">
        <f>'Activity data'!K663*'Emission factors'!$B$37*'Emission factors'!$D$37/1000</f>
        <v>0</v>
      </c>
      <c r="P2529" s="98">
        <f>'Activity data'!L663*'Emission factors'!$B$37*'Emission factors'!$D$37/1000</f>
        <v>0</v>
      </c>
      <c r="Q2529" s="98">
        <f>'Activity data'!M663*'Emission factors'!$B$37*'Emission factors'!$D$37/1000</f>
        <v>0</v>
      </c>
      <c r="R2529" s="98">
        <f>'Activity data'!N663*'Emission factors'!$B$37*'Emission factors'!$D$37/1000</f>
        <v>0</v>
      </c>
      <c r="S2529" s="98">
        <f>'Activity data'!O663*'Emission factors'!$B$37*'Emission factors'!$D$37/1000</f>
        <v>0</v>
      </c>
      <c r="T2529" s="98">
        <f>'Activity data'!P663*'Emission factors'!$B$37*'Emission factors'!$D$37/1000</f>
        <v>0</v>
      </c>
      <c r="U2529" s="98">
        <f>'Activity data'!Q663*'Emission factors'!$B$37*'Emission factors'!$D$37/1000</f>
        <v>0</v>
      </c>
    </row>
    <row r="2530" spans="1:21" x14ac:dyDescent="0.25">
      <c r="A2530" s="92" t="s">
        <v>11</v>
      </c>
      <c r="B2530" s="92" t="s">
        <v>12</v>
      </c>
      <c r="C2530" s="92" t="s">
        <v>32</v>
      </c>
      <c r="D2530" s="92" t="s">
        <v>32</v>
      </c>
      <c r="E2530" s="92" t="s">
        <v>41</v>
      </c>
      <c r="F2530" s="92" t="s">
        <v>34</v>
      </c>
      <c r="G2530" s="92" t="s">
        <v>97</v>
      </c>
      <c r="H2530" s="92" t="s">
        <v>31</v>
      </c>
      <c r="I2530" s="89" t="s">
        <v>223</v>
      </c>
      <c r="L2530" s="98">
        <f>'Activity data'!H664*'Emission factors'!$B$37*'Emission factors'!$D$37/1000</f>
        <v>0</v>
      </c>
      <c r="M2530" s="98">
        <f>'Activity data'!I664*'Emission factors'!$B$37*'Emission factors'!$D$37/1000</f>
        <v>0</v>
      </c>
      <c r="N2530" s="98">
        <f>'Activity data'!J664*'Emission factors'!$B$37*'Emission factors'!$D$37/1000</f>
        <v>0</v>
      </c>
      <c r="O2530" s="98">
        <f>'Activity data'!K664*'Emission factors'!$B$37*'Emission factors'!$D$37/1000</f>
        <v>0</v>
      </c>
      <c r="P2530" s="98">
        <f>'Activity data'!L664*'Emission factors'!$B$37*'Emission factors'!$D$37/1000</f>
        <v>0</v>
      </c>
      <c r="Q2530" s="98">
        <f>'Activity data'!M664*'Emission factors'!$B$37*'Emission factors'!$D$37/1000</f>
        <v>0</v>
      </c>
      <c r="R2530" s="98">
        <f>'Activity data'!N664*'Emission factors'!$B$37*'Emission factors'!$D$37/1000</f>
        <v>0</v>
      </c>
      <c r="S2530" s="98">
        <f>'Activity data'!O664*'Emission factors'!$B$37*'Emission factors'!$D$37/1000</f>
        <v>0</v>
      </c>
      <c r="T2530" s="98">
        <f>'Activity data'!P664*'Emission factors'!$B$37*'Emission factors'!$D$37/1000</f>
        <v>0</v>
      </c>
      <c r="U2530" s="98">
        <f>'Activity data'!Q664*'Emission factors'!$B$37*'Emission factors'!$D$37/1000</f>
        <v>0</v>
      </c>
    </row>
    <row r="2531" spans="1:21" x14ac:dyDescent="0.25">
      <c r="A2531" s="92" t="s">
        <v>11</v>
      </c>
      <c r="B2531" s="92" t="s">
        <v>12</v>
      </c>
      <c r="C2531" s="92" t="s">
        <v>32</v>
      </c>
      <c r="D2531" s="92" t="s">
        <v>32</v>
      </c>
      <c r="E2531" s="92" t="s">
        <v>41</v>
      </c>
      <c r="F2531" s="92" t="s">
        <v>34</v>
      </c>
      <c r="G2531" s="92" t="s">
        <v>97</v>
      </c>
      <c r="H2531" s="92" t="s">
        <v>31</v>
      </c>
      <c r="I2531" s="89" t="s">
        <v>221</v>
      </c>
      <c r="L2531" s="98">
        <f>'Activity data'!H665*'Emission factors'!$B$37*'Emission factors'!$D$37/1000</f>
        <v>8.2764417000389994</v>
      </c>
      <c r="M2531" s="98">
        <f>'Activity data'!I665*'Emission factors'!$B$37*'Emission factors'!$D$37/1000</f>
        <v>9.0445797179009997</v>
      </c>
      <c r="N2531" s="98">
        <f>'Activity data'!J665*'Emission factors'!$B$37*'Emission factors'!$D$37/1000</f>
        <v>9.5390761294723632</v>
      </c>
      <c r="O2531" s="98">
        <f>'Activity data'!K665*'Emission factors'!$B$37*'Emission factors'!$D$37/1000</f>
        <v>8.7448221713660441</v>
      </c>
      <c r="P2531" s="98">
        <f>'Activity data'!L665*'Emission factors'!$B$37*'Emission factors'!$D$37/1000</f>
        <v>7.8129486901667136</v>
      </c>
      <c r="Q2531" s="98">
        <f>'Activity data'!M665*'Emission factors'!$B$37*'Emission factors'!$D$37/1000</f>
        <v>5.9638911040753637</v>
      </c>
      <c r="R2531" s="98">
        <f>'Activity data'!N665*'Emission factors'!$B$37*'Emission factors'!$D$37/1000</f>
        <v>6.1058532380958077</v>
      </c>
      <c r="S2531" s="98">
        <f>'Activity data'!O665*'Emission factors'!$B$37*'Emission factors'!$D$37/1000</f>
        <v>6.9530225194668329</v>
      </c>
      <c r="T2531" s="98">
        <f>'Activity data'!P665*'Emission factors'!$B$37*'Emission factors'!$D$37/1000</f>
        <v>8.1012577400584505</v>
      </c>
      <c r="U2531" s="98">
        <f>'Activity data'!Q665*'Emission factors'!$B$37*'Emission factors'!$D$37/1000</f>
        <v>8.9680819398823424</v>
      </c>
    </row>
    <row r="2532" spans="1:21" x14ac:dyDescent="0.25">
      <c r="A2532" s="92" t="s">
        <v>11</v>
      </c>
      <c r="B2532" s="92" t="s">
        <v>12</v>
      </c>
      <c r="C2532" s="92" t="s">
        <v>32</v>
      </c>
      <c r="D2532" s="92" t="s">
        <v>32</v>
      </c>
      <c r="E2532" s="92" t="s">
        <v>41</v>
      </c>
      <c r="F2532" s="92" t="s">
        <v>34</v>
      </c>
      <c r="G2532" s="92" t="s">
        <v>97</v>
      </c>
      <c r="H2532" s="92" t="s">
        <v>31</v>
      </c>
      <c r="I2532" s="89" t="s">
        <v>222</v>
      </c>
      <c r="L2532" s="98">
        <f>'Activity data'!H666*'Emission factors'!$B$37*'Emission factors'!$D$37/1000</f>
        <v>0</v>
      </c>
      <c r="M2532" s="98">
        <f>'Activity data'!I666*'Emission factors'!$B$37*'Emission factors'!$D$37/1000</f>
        <v>0</v>
      </c>
      <c r="N2532" s="98">
        <f>'Activity data'!J666*'Emission factors'!$B$37*'Emission factors'!$D$37/1000</f>
        <v>0</v>
      </c>
      <c r="O2532" s="98">
        <f>'Activity data'!K666*'Emission factors'!$B$37*'Emission factors'!$D$37/1000</f>
        <v>0</v>
      </c>
      <c r="P2532" s="98">
        <f>'Activity data'!L666*'Emission factors'!$B$37*'Emission factors'!$D$37/1000</f>
        <v>0</v>
      </c>
      <c r="Q2532" s="98">
        <f>'Activity data'!M666*'Emission factors'!$B$37*'Emission factors'!$D$37/1000</f>
        <v>0</v>
      </c>
      <c r="R2532" s="98">
        <f>'Activity data'!N666*'Emission factors'!$B$37*'Emission factors'!$D$37/1000</f>
        <v>0</v>
      </c>
      <c r="S2532" s="98">
        <f>'Activity data'!O666*'Emission factors'!$B$37*'Emission factors'!$D$37/1000</f>
        <v>0</v>
      </c>
      <c r="T2532" s="98">
        <f>'Activity data'!P666*'Emission factors'!$B$37*'Emission factors'!$D$37/1000</f>
        <v>0</v>
      </c>
      <c r="U2532" s="98">
        <f>'Activity data'!Q666*'Emission factors'!$B$37*'Emission factors'!$D$37/1000</f>
        <v>0</v>
      </c>
    </row>
    <row r="2533" spans="1:21" x14ac:dyDescent="0.25">
      <c r="A2533" s="92" t="s">
        <v>11</v>
      </c>
      <c r="B2533" s="92" t="s">
        <v>12</v>
      </c>
      <c r="C2533" s="92" t="s">
        <v>32</v>
      </c>
      <c r="D2533" s="92" t="s">
        <v>32</v>
      </c>
      <c r="E2533" s="92" t="s">
        <v>41</v>
      </c>
      <c r="F2533" s="92" t="s">
        <v>34</v>
      </c>
      <c r="G2533" s="92" t="s">
        <v>97</v>
      </c>
      <c r="H2533" s="92" t="s">
        <v>31</v>
      </c>
      <c r="I2533" s="89" t="s">
        <v>201</v>
      </c>
      <c r="L2533" s="98">
        <f>'Activity data'!H667*'Emission factors'!$B$37*'Emission factors'!$D$37/1000</f>
        <v>10.818390592484997</v>
      </c>
      <c r="M2533" s="98">
        <f>'Activity data'!I667*'Emission factors'!$B$37*'Emission factors'!$D$37/1000</f>
        <v>12.400156059007498</v>
      </c>
      <c r="N2533" s="98">
        <f>'Activity data'!J667*'Emission factors'!$B$37*'Emission factors'!$D$37/1000</f>
        <v>14.277747826939077</v>
      </c>
      <c r="O2533" s="98">
        <f>'Activity data'!K667*'Emission factors'!$B$37*'Emission factors'!$D$37/1000</f>
        <v>15.51022786484427</v>
      </c>
      <c r="P2533" s="98">
        <f>'Activity data'!L667*'Emission factors'!$B$37*'Emission factors'!$D$37/1000</f>
        <v>16.48322157844348</v>
      </c>
      <c r="Q2533" s="98">
        <f>'Activity data'!M667*'Emission factors'!$B$37*'Emission factors'!$D$37/1000</f>
        <v>17.339378578106004</v>
      </c>
      <c r="R2533" s="98">
        <f>'Activity data'!N667*'Emission factors'!$B$37*'Emission factors'!$D$37/1000</f>
        <v>19.665508762522471</v>
      </c>
      <c r="S2533" s="98">
        <f>'Activity data'!O667*'Emission factors'!$B$37*'Emission factors'!$D$37/1000</f>
        <v>21.902613979929086</v>
      </c>
      <c r="T2533" s="98">
        <f>'Activity data'!P667*'Emission factors'!$B$37*'Emission factors'!$D$37/1000</f>
        <v>23.453006665328896</v>
      </c>
      <c r="U2533" s="98">
        <f>'Activity data'!Q667*'Emission factors'!$B$37*'Emission factors'!$D$37/1000</f>
        <v>24.317490597291521</v>
      </c>
    </row>
    <row r="2534" spans="1:21" x14ac:dyDescent="0.25">
      <c r="A2534" s="92" t="s">
        <v>11</v>
      </c>
      <c r="B2534" s="92" t="s">
        <v>12</v>
      </c>
      <c r="C2534" s="92" t="s">
        <v>32</v>
      </c>
      <c r="D2534" s="92" t="s">
        <v>32</v>
      </c>
      <c r="E2534" s="92" t="s">
        <v>41</v>
      </c>
      <c r="F2534" s="92" t="s">
        <v>34</v>
      </c>
      <c r="G2534" s="92" t="s">
        <v>97</v>
      </c>
      <c r="H2534" s="92" t="s">
        <v>31</v>
      </c>
      <c r="I2534" s="89" t="s">
        <v>207</v>
      </c>
      <c r="L2534" s="98">
        <f>'Activity data'!H668*'Emission factors'!$B$37*'Emission factors'!$D$37/1000</f>
        <v>7.6886786492879979</v>
      </c>
      <c r="M2534" s="98">
        <f>'Activity data'!I668*'Emission factors'!$B$37*'Emission factors'!$D$37/1000</f>
        <v>8.5535652656939991</v>
      </c>
      <c r="N2534" s="98">
        <f>'Activity data'!J668*'Emission factors'!$B$37*'Emission factors'!$D$37/1000</f>
        <v>10.143577560582971</v>
      </c>
      <c r="O2534" s="98">
        <f>'Activity data'!K668*'Emission factors'!$B$37*'Emission factors'!$D$37/1000</f>
        <v>11.549744045710508</v>
      </c>
      <c r="P2534" s="98">
        <f>'Activity data'!L668*'Emission factors'!$B$37*'Emission factors'!$D$37/1000</f>
        <v>13.729216463999114</v>
      </c>
      <c r="Q2534" s="98">
        <f>'Activity data'!M668*'Emission factors'!$B$37*'Emission factors'!$D$37/1000</f>
        <v>14.582024492719583</v>
      </c>
      <c r="R2534" s="98">
        <f>'Activity data'!N668*'Emission factors'!$B$37*'Emission factors'!$D$37/1000</f>
        <v>15.449665573838429</v>
      </c>
      <c r="S2534" s="98">
        <f>'Activity data'!O668*'Emission factors'!$B$37*'Emission factors'!$D$37/1000</f>
        <v>16.482183333812653</v>
      </c>
      <c r="T2534" s="98">
        <f>'Activity data'!P668*'Emission factors'!$B$37*'Emission factors'!$D$37/1000</f>
        <v>17.578905412644495</v>
      </c>
      <c r="U2534" s="98">
        <f>'Activity data'!Q668*'Emission factors'!$B$37*'Emission factors'!$D$37/1000</f>
        <v>17.492276189393181</v>
      </c>
    </row>
    <row r="2535" spans="1:21" x14ac:dyDescent="0.25">
      <c r="A2535" s="92" t="s">
        <v>11</v>
      </c>
      <c r="B2535" s="92" t="s">
        <v>12</v>
      </c>
      <c r="C2535" s="92" t="s">
        <v>32</v>
      </c>
      <c r="D2535" s="92" t="s">
        <v>32</v>
      </c>
      <c r="E2535" s="92" t="s">
        <v>41</v>
      </c>
      <c r="F2535" s="92" t="s">
        <v>34</v>
      </c>
      <c r="G2535" s="92" t="s">
        <v>97</v>
      </c>
      <c r="H2535" s="92" t="s">
        <v>31</v>
      </c>
      <c r="I2535" s="89" t="s">
        <v>218</v>
      </c>
      <c r="L2535" s="98">
        <f>'Activity data'!H669*'Emission factors'!$B$37*'Emission factors'!$D$37/1000</f>
        <v>0</v>
      </c>
      <c r="M2535" s="98">
        <f>'Activity data'!I669*'Emission factors'!$B$37*'Emission factors'!$D$37/1000</f>
        <v>0</v>
      </c>
      <c r="N2535" s="98">
        <f>'Activity data'!J669*'Emission factors'!$B$37*'Emission factors'!$D$37/1000</f>
        <v>0</v>
      </c>
      <c r="O2535" s="98">
        <f>'Activity data'!K669*'Emission factors'!$B$37*'Emission factors'!$D$37/1000</f>
        <v>0</v>
      </c>
      <c r="P2535" s="98">
        <f>'Activity data'!L669*'Emission factors'!$B$37*'Emission factors'!$D$37/1000</f>
        <v>0</v>
      </c>
      <c r="Q2535" s="98">
        <f>'Activity data'!M669*'Emission factors'!$B$37*'Emission factors'!$D$37/1000</f>
        <v>0</v>
      </c>
      <c r="R2535" s="98">
        <f>'Activity data'!N669*'Emission factors'!$B$37*'Emission factors'!$D$37/1000</f>
        <v>0</v>
      </c>
      <c r="S2535" s="98">
        <f>'Activity data'!O669*'Emission factors'!$B$37*'Emission factors'!$D$37/1000</f>
        <v>0</v>
      </c>
      <c r="T2535" s="98">
        <f>'Activity data'!P669*'Emission factors'!$B$37*'Emission factors'!$D$37/1000</f>
        <v>0</v>
      </c>
      <c r="U2535" s="98">
        <f>'Activity data'!Q669*'Emission factors'!$B$37*'Emission factors'!$D$37/1000</f>
        <v>0</v>
      </c>
    </row>
    <row r="2536" spans="1:21" x14ac:dyDescent="0.25">
      <c r="A2536" s="92" t="s">
        <v>11</v>
      </c>
      <c r="B2536" s="92" t="s">
        <v>12</v>
      </c>
      <c r="C2536" s="92" t="s">
        <v>32</v>
      </c>
      <c r="D2536" s="92" t="s">
        <v>32</v>
      </c>
      <c r="E2536" s="92" t="s">
        <v>41</v>
      </c>
      <c r="F2536" s="92" t="s">
        <v>34</v>
      </c>
      <c r="G2536" s="92" t="s">
        <v>97</v>
      </c>
      <c r="H2536" s="92" t="s">
        <v>31</v>
      </c>
      <c r="I2536" s="89" t="s">
        <v>194</v>
      </c>
      <c r="L2536" s="98">
        <f>'Activity data'!H670*'Emission factors'!$B$37*'Emission factors'!$D$37/1000</f>
        <v>0</v>
      </c>
      <c r="M2536" s="98">
        <f>'Activity data'!I670*'Emission factors'!$B$37*'Emission factors'!$D$37/1000</f>
        <v>0</v>
      </c>
      <c r="N2536" s="98">
        <f>'Activity data'!J670*'Emission factors'!$B$37*'Emission factors'!$D$37/1000</f>
        <v>0</v>
      </c>
      <c r="O2536" s="98">
        <f>'Activity data'!K670*'Emission factors'!$B$37*'Emission factors'!$D$37/1000</f>
        <v>0</v>
      </c>
      <c r="P2536" s="98">
        <f>'Activity data'!L670*'Emission factors'!$B$37*'Emission factors'!$D$37/1000</f>
        <v>0</v>
      </c>
      <c r="Q2536" s="98">
        <f>'Activity data'!M670*'Emission factors'!$B$37*'Emission factors'!$D$37/1000</f>
        <v>0</v>
      </c>
      <c r="R2536" s="98">
        <f>'Activity data'!N670*'Emission factors'!$B$37*'Emission factors'!$D$37/1000</f>
        <v>0</v>
      </c>
      <c r="S2536" s="98">
        <f>'Activity data'!O670*'Emission factors'!$B$37*'Emission factors'!$D$37/1000</f>
        <v>0</v>
      </c>
      <c r="T2536" s="98">
        <f>'Activity data'!P670*'Emission factors'!$B$37*'Emission factors'!$D$37/1000</f>
        <v>0</v>
      </c>
      <c r="U2536" s="98">
        <f>'Activity data'!Q670*'Emission factors'!$B$37*'Emission factors'!$D$37/1000</f>
        <v>0</v>
      </c>
    </row>
    <row r="2537" spans="1:21" x14ac:dyDescent="0.25">
      <c r="A2537" s="92" t="s">
        <v>11</v>
      </c>
      <c r="B2537" s="92" t="s">
        <v>12</v>
      </c>
      <c r="C2537" s="92" t="s">
        <v>32</v>
      </c>
      <c r="D2537" s="92" t="s">
        <v>32</v>
      </c>
      <c r="E2537" s="92" t="s">
        <v>41</v>
      </c>
      <c r="F2537" s="92" t="s">
        <v>34</v>
      </c>
      <c r="G2537" s="92" t="s">
        <v>97</v>
      </c>
      <c r="H2537" s="92" t="s">
        <v>31</v>
      </c>
      <c r="I2537" s="89" t="s">
        <v>195</v>
      </c>
      <c r="L2537" s="98">
        <f>'Activity data'!H671*'Emission factors'!$B$37*'Emission factors'!$D$37/1000</f>
        <v>0</v>
      </c>
      <c r="M2537" s="98">
        <f>'Activity data'!I671*'Emission factors'!$B$37*'Emission factors'!$D$37/1000</f>
        <v>0</v>
      </c>
      <c r="N2537" s="98">
        <f>'Activity data'!J671*'Emission factors'!$B$37*'Emission factors'!$D$37/1000</f>
        <v>0</v>
      </c>
      <c r="O2537" s="98">
        <f>'Activity data'!K671*'Emission factors'!$B$37*'Emission factors'!$D$37/1000</f>
        <v>0</v>
      </c>
      <c r="P2537" s="98">
        <f>'Activity data'!L671*'Emission factors'!$B$37*'Emission factors'!$D$37/1000</f>
        <v>0</v>
      </c>
      <c r="Q2537" s="98">
        <f>'Activity data'!M671*'Emission factors'!$B$37*'Emission factors'!$D$37/1000</f>
        <v>0</v>
      </c>
      <c r="R2537" s="98">
        <f>'Activity data'!N671*'Emission factors'!$B$37*'Emission factors'!$D$37/1000</f>
        <v>0</v>
      </c>
      <c r="S2537" s="98">
        <f>'Activity data'!O671*'Emission factors'!$B$37*'Emission factors'!$D$37/1000</f>
        <v>0</v>
      </c>
      <c r="T2537" s="98">
        <f>'Activity data'!P671*'Emission factors'!$B$37*'Emission factors'!$D$37/1000</f>
        <v>0</v>
      </c>
      <c r="U2537" s="98">
        <f>'Activity data'!Q671*'Emission factors'!$B$37*'Emission factors'!$D$37/1000</f>
        <v>0</v>
      </c>
    </row>
    <row r="2538" spans="1:21" x14ac:dyDescent="0.25">
      <c r="A2538" s="92" t="s">
        <v>11</v>
      </c>
      <c r="B2538" s="92" t="s">
        <v>12</v>
      </c>
      <c r="C2538" s="92" t="s">
        <v>32</v>
      </c>
      <c r="D2538" s="92" t="s">
        <v>32</v>
      </c>
      <c r="E2538" s="92" t="s">
        <v>41</v>
      </c>
      <c r="F2538" s="92" t="s">
        <v>34</v>
      </c>
      <c r="G2538" s="92" t="s">
        <v>97</v>
      </c>
      <c r="H2538" s="92" t="s">
        <v>31</v>
      </c>
      <c r="I2538" s="89" t="s">
        <v>209</v>
      </c>
      <c r="L2538" s="98">
        <f>'Activity data'!H672*'Emission factors'!$B$37*'Emission factors'!$D$37/1000</f>
        <v>7.401941333477998</v>
      </c>
      <c r="M2538" s="98">
        <f>'Activity data'!I672*'Emission factors'!$B$37*'Emission factors'!$D$37/1000</f>
        <v>8.0024566663451235</v>
      </c>
      <c r="N2538" s="98">
        <f>'Activity data'!J672*'Emission factors'!$B$37*'Emission factors'!$D$37/1000</f>
        <v>8.7428993494257945</v>
      </c>
      <c r="O2538" s="98">
        <f>'Activity data'!K672*'Emission factors'!$B$37*'Emission factors'!$D$37/1000</f>
        <v>9.5136123180041388</v>
      </c>
      <c r="P2538" s="98">
        <f>'Activity data'!L672*'Emission factors'!$B$37*'Emission factors'!$D$37/1000</f>
        <v>10.282671751552432</v>
      </c>
      <c r="Q2538" s="98">
        <f>'Activity data'!M672*'Emission factors'!$B$37*'Emission factors'!$D$37/1000</f>
        <v>10.79266958575626</v>
      </c>
      <c r="R2538" s="98">
        <f>'Activity data'!N672*'Emission factors'!$B$37*'Emission factors'!$D$37/1000</f>
        <v>11.557108172189039</v>
      </c>
      <c r="S2538" s="98">
        <f>'Activity data'!O672*'Emission factors'!$B$37*'Emission factors'!$D$37/1000</f>
        <v>12.955882944314137</v>
      </c>
      <c r="T2538" s="98">
        <f>'Activity data'!P672*'Emission factors'!$B$37*'Emission factors'!$D$37/1000</f>
        <v>14.935111221918753</v>
      </c>
      <c r="U2538" s="98">
        <f>'Activity data'!Q672*'Emission factors'!$B$37*'Emission factors'!$D$37/1000</f>
        <v>15.857955401780137</v>
      </c>
    </row>
    <row r="2539" spans="1:21" x14ac:dyDescent="0.25">
      <c r="A2539" s="92" t="s">
        <v>11</v>
      </c>
      <c r="B2539" s="92" t="s">
        <v>12</v>
      </c>
      <c r="C2539" s="92" t="s">
        <v>32</v>
      </c>
      <c r="D2539" s="92" t="s">
        <v>32</v>
      </c>
      <c r="E2539" s="92" t="s">
        <v>41</v>
      </c>
      <c r="F2539" s="92" t="s">
        <v>34</v>
      </c>
      <c r="G2539" s="92" t="s">
        <v>97</v>
      </c>
      <c r="H2539" s="92" t="s">
        <v>31</v>
      </c>
      <c r="I2539" s="89" t="s">
        <v>208</v>
      </c>
      <c r="L2539" s="98">
        <f>'Activity data'!H673*'Emission factors'!$B$37*'Emission factors'!$D$37/1000</f>
        <v>20.508615843929999</v>
      </c>
      <c r="M2539" s="98">
        <f>'Activity data'!I673*'Emission factors'!$B$37*'Emission factors'!$D$37/1000</f>
        <v>20.994353699099996</v>
      </c>
      <c r="N2539" s="98">
        <f>'Activity data'!J673*'Emission factors'!$B$37*'Emission factors'!$D$37/1000</f>
        <v>22.097631901622552</v>
      </c>
      <c r="O2539" s="98">
        <f>'Activity data'!K673*'Emission factors'!$B$37*'Emission factors'!$D$37/1000</f>
        <v>24.374964089580033</v>
      </c>
      <c r="P2539" s="98">
        <f>'Activity data'!L673*'Emission factors'!$B$37*'Emission factors'!$D$37/1000</f>
        <v>26.226536306067114</v>
      </c>
      <c r="Q2539" s="98">
        <f>'Activity data'!M673*'Emission factors'!$B$37*'Emission factors'!$D$37/1000</f>
        <v>27.7227806478266</v>
      </c>
      <c r="R2539" s="98">
        <f>'Activity data'!N673*'Emission factors'!$B$37*'Emission factors'!$D$37/1000</f>
        <v>30.494650125402622</v>
      </c>
      <c r="S2539" s="98">
        <f>'Activity data'!O673*'Emission factors'!$B$37*'Emission factors'!$D$37/1000</f>
        <v>34.477315784772792</v>
      </c>
      <c r="T2539" s="98">
        <f>'Activity data'!P673*'Emission factors'!$B$37*'Emission factors'!$D$37/1000</f>
        <v>38.972654329064476</v>
      </c>
      <c r="U2539" s="98">
        <f>'Activity data'!Q673*'Emission factors'!$B$37*'Emission factors'!$D$37/1000</f>
        <v>39.534541990341921</v>
      </c>
    </row>
    <row r="2540" spans="1:21" x14ac:dyDescent="0.25">
      <c r="A2540" s="92" t="s">
        <v>11</v>
      </c>
      <c r="B2540" s="92" t="s">
        <v>12</v>
      </c>
      <c r="C2540" s="92" t="s">
        <v>32</v>
      </c>
      <c r="D2540" s="92" t="s">
        <v>32</v>
      </c>
      <c r="E2540" s="92" t="s">
        <v>41</v>
      </c>
      <c r="F2540" s="92" t="s">
        <v>34</v>
      </c>
      <c r="G2540" s="92" t="s">
        <v>97</v>
      </c>
      <c r="H2540" s="92" t="s">
        <v>31</v>
      </c>
      <c r="I2540" s="89" t="s">
        <v>226</v>
      </c>
      <c r="L2540" s="98">
        <f>'Activity data'!H674*'Emission factors'!$B$37*'Emission factors'!$D$37/1000</f>
        <v>0</v>
      </c>
      <c r="M2540" s="98">
        <f>'Activity data'!I674*'Emission factors'!$B$37*'Emission factors'!$D$37/1000</f>
        <v>0</v>
      </c>
      <c r="N2540" s="98">
        <f>'Activity data'!J674*'Emission factors'!$B$37*'Emission factors'!$D$37/1000</f>
        <v>0</v>
      </c>
      <c r="O2540" s="98">
        <f>'Activity data'!K674*'Emission factors'!$B$37*'Emission factors'!$D$37/1000</f>
        <v>0</v>
      </c>
      <c r="P2540" s="98">
        <f>'Activity data'!L674*'Emission factors'!$B$37*'Emission factors'!$D$37/1000</f>
        <v>0</v>
      </c>
      <c r="Q2540" s="98">
        <f>'Activity data'!M674*'Emission factors'!$B$37*'Emission factors'!$D$37/1000</f>
        <v>0</v>
      </c>
      <c r="R2540" s="98">
        <f>'Activity data'!N674*'Emission factors'!$B$37*'Emission factors'!$D$37/1000</f>
        <v>0</v>
      </c>
      <c r="S2540" s="98">
        <f>'Activity data'!O674*'Emission factors'!$B$37*'Emission factors'!$D$37/1000</f>
        <v>0</v>
      </c>
      <c r="T2540" s="98">
        <f>'Activity data'!P674*'Emission factors'!$B$37*'Emission factors'!$D$37/1000</f>
        <v>0</v>
      </c>
      <c r="U2540" s="98">
        <f>'Activity data'!Q674*'Emission factors'!$B$37*'Emission factors'!$D$37/1000</f>
        <v>0</v>
      </c>
    </row>
    <row r="2541" spans="1:21" x14ac:dyDescent="0.25">
      <c r="A2541" s="92" t="s">
        <v>11</v>
      </c>
      <c r="B2541" s="92" t="s">
        <v>12</v>
      </c>
      <c r="C2541" s="92" t="s">
        <v>32</v>
      </c>
      <c r="D2541" s="92" t="s">
        <v>32</v>
      </c>
      <c r="E2541" s="92" t="s">
        <v>41</v>
      </c>
      <c r="F2541" s="92" t="s">
        <v>34</v>
      </c>
      <c r="G2541" s="92" t="s">
        <v>97</v>
      </c>
      <c r="H2541" s="92" t="s">
        <v>31</v>
      </c>
      <c r="I2541" s="89" t="s">
        <v>196</v>
      </c>
      <c r="L2541" s="98">
        <f>'Activity data'!H675*'Emission factors'!$B$37*'Emission factors'!$D$37/1000</f>
        <v>11.676162054930751</v>
      </c>
      <c r="M2541" s="98">
        <f>'Activity data'!I675*'Emission factors'!$B$37*'Emission factors'!$D$37/1000</f>
        <v>12.104115621623999</v>
      </c>
      <c r="N2541" s="98">
        <f>'Activity data'!J675*'Emission factors'!$B$37*'Emission factors'!$D$37/1000</f>
        <v>14.137125952291791</v>
      </c>
      <c r="O2541" s="98">
        <f>'Activity data'!K675*'Emission factors'!$B$37*'Emission factors'!$D$37/1000</f>
        <v>16.240463361073168</v>
      </c>
      <c r="P2541" s="98">
        <f>'Activity data'!L675*'Emission factors'!$B$37*'Emission factors'!$D$37/1000</f>
        <v>17.713014426978653</v>
      </c>
      <c r="Q2541" s="98">
        <f>'Activity data'!M675*'Emission factors'!$B$37*'Emission factors'!$D$37/1000</f>
        <v>19.325901136880514</v>
      </c>
      <c r="R2541" s="98">
        <f>'Activity data'!N675*'Emission factors'!$B$37*'Emission factors'!$D$37/1000</f>
        <v>20.675974097552267</v>
      </c>
      <c r="S2541" s="98">
        <f>'Activity data'!O675*'Emission factors'!$B$37*'Emission factors'!$D$37/1000</f>
        <v>22.536310131691756</v>
      </c>
      <c r="T2541" s="98">
        <f>'Activity data'!P675*'Emission factors'!$B$37*'Emission factors'!$D$37/1000</f>
        <v>24.777771996034833</v>
      </c>
      <c r="U2541" s="98">
        <f>'Activity data'!Q675*'Emission factors'!$B$37*'Emission factors'!$D$37/1000</f>
        <v>25.065728171512973</v>
      </c>
    </row>
    <row r="2542" spans="1:21" x14ac:dyDescent="0.25">
      <c r="A2542" s="92" t="s">
        <v>11</v>
      </c>
      <c r="B2542" s="92" t="s">
        <v>12</v>
      </c>
      <c r="C2542" s="92" t="s">
        <v>32</v>
      </c>
      <c r="D2542" s="92" t="s">
        <v>32</v>
      </c>
      <c r="E2542" s="92" t="s">
        <v>41</v>
      </c>
      <c r="F2542" s="92" t="s">
        <v>34</v>
      </c>
      <c r="G2542" s="92" t="s">
        <v>97</v>
      </c>
      <c r="H2542" s="92" t="s">
        <v>31</v>
      </c>
      <c r="I2542" s="89" t="s">
        <v>197</v>
      </c>
      <c r="L2542" s="98">
        <f>'Activity data'!H676*'Emission factors'!$B$37*'Emission factors'!$D$37/1000</f>
        <v>10.711087932535499</v>
      </c>
      <c r="M2542" s="98">
        <f>'Activity data'!I676*'Emission factors'!$B$37*'Emission factors'!$D$37/1000</f>
        <v>12.215555917470374</v>
      </c>
      <c r="N2542" s="98">
        <f>'Activity data'!J676*'Emission factors'!$B$37*'Emission factors'!$D$37/1000</f>
        <v>15.226061898713192</v>
      </c>
      <c r="O2542" s="98">
        <f>'Activity data'!K676*'Emission factors'!$B$37*'Emission factors'!$D$37/1000</f>
        <v>17.074879941379947</v>
      </c>
      <c r="P2542" s="98">
        <f>'Activity data'!L676*'Emission factors'!$B$37*'Emission factors'!$D$37/1000</f>
        <v>18.447871599308161</v>
      </c>
      <c r="Q2542" s="98">
        <f>'Activity data'!M676*'Emission factors'!$B$37*'Emission factors'!$D$37/1000</f>
        <v>19.913811804088031</v>
      </c>
      <c r="R2542" s="98">
        <f>'Activity data'!N676*'Emission factors'!$B$37*'Emission factors'!$D$37/1000</f>
        <v>22.367738512565083</v>
      </c>
      <c r="S2542" s="98">
        <f>'Activity data'!O676*'Emission factors'!$B$37*'Emission factors'!$D$37/1000</f>
        <v>24.045883046978343</v>
      </c>
      <c r="T2542" s="98">
        <f>'Activity data'!P676*'Emission factors'!$B$37*'Emission factors'!$D$37/1000</f>
        <v>24.672920302111873</v>
      </c>
      <c r="U2542" s="98">
        <f>'Activity data'!Q676*'Emission factors'!$B$37*'Emission factors'!$D$37/1000</f>
        <v>24.066095290207006</v>
      </c>
    </row>
    <row r="2543" spans="1:21" x14ac:dyDescent="0.25">
      <c r="A2543" s="92" t="s">
        <v>11</v>
      </c>
      <c r="B2543" s="92" t="s">
        <v>12</v>
      </c>
      <c r="C2543" s="92" t="s">
        <v>32</v>
      </c>
      <c r="D2543" s="92" t="s">
        <v>32</v>
      </c>
      <c r="E2543" s="92" t="s">
        <v>41</v>
      </c>
      <c r="F2543" s="92" t="s">
        <v>34</v>
      </c>
      <c r="G2543" s="92" t="s">
        <v>97</v>
      </c>
      <c r="H2543" s="92" t="s">
        <v>31</v>
      </c>
      <c r="I2543" s="92" t="s">
        <v>229</v>
      </c>
      <c r="L2543" s="98">
        <f>'Activity data'!H677*'Emission factors'!$B$37*'Emission factors'!$D$37/1000</f>
        <v>0</v>
      </c>
      <c r="M2543" s="98">
        <f>'Activity data'!I677*'Emission factors'!$B$37*'Emission factors'!$D$37/1000</f>
        <v>0</v>
      </c>
      <c r="N2543" s="98">
        <f>'Activity data'!J677*'Emission factors'!$B$37*'Emission factors'!$D$37/1000</f>
        <v>0</v>
      </c>
      <c r="O2543" s="98">
        <f>'Activity data'!K677*'Emission factors'!$B$37*'Emission factors'!$D$37/1000</f>
        <v>0</v>
      </c>
      <c r="P2543" s="98">
        <f>'Activity data'!L677*'Emission factors'!$B$37*'Emission factors'!$D$37/1000</f>
        <v>0</v>
      </c>
      <c r="Q2543" s="98">
        <f>'Activity data'!M677*'Emission factors'!$B$37*'Emission factors'!$D$37/1000</f>
        <v>0</v>
      </c>
      <c r="R2543" s="98">
        <f>'Activity data'!N677*'Emission factors'!$B$37*'Emission factors'!$D$37/1000</f>
        <v>0</v>
      </c>
      <c r="S2543" s="98">
        <f>'Activity data'!O677*'Emission factors'!$B$37*'Emission factors'!$D$37/1000</f>
        <v>0</v>
      </c>
      <c r="T2543" s="98">
        <f>'Activity data'!P677*'Emission factors'!$B$37*'Emission factors'!$D$37/1000</f>
        <v>0</v>
      </c>
      <c r="U2543" s="98">
        <f>'Activity data'!Q677*'Emission factors'!$B$37*'Emission factors'!$D$37/1000</f>
        <v>0</v>
      </c>
    </row>
    <row r="2544" spans="1:21" x14ac:dyDescent="0.25">
      <c r="A2544" s="92" t="s">
        <v>11</v>
      </c>
      <c r="B2544" s="92" t="s">
        <v>12</v>
      </c>
      <c r="C2544" s="92" t="s">
        <v>32</v>
      </c>
      <c r="D2544" s="92" t="s">
        <v>32</v>
      </c>
      <c r="E2544" s="92" t="s">
        <v>41</v>
      </c>
      <c r="F2544" s="92" t="s">
        <v>34</v>
      </c>
      <c r="G2544" s="92" t="s">
        <v>97</v>
      </c>
      <c r="H2544" s="92" t="s">
        <v>31</v>
      </c>
      <c r="I2544" s="89" t="s">
        <v>198</v>
      </c>
      <c r="L2544" s="98">
        <f>'Activity data'!H678*'Emission factors'!$B$37*'Emission factors'!$D$37/1000</f>
        <v>0</v>
      </c>
      <c r="M2544" s="98">
        <f>'Activity data'!I678*'Emission factors'!$B$37*'Emission factors'!$D$37/1000</f>
        <v>0</v>
      </c>
      <c r="N2544" s="98">
        <f>'Activity data'!J678*'Emission factors'!$B$37*'Emission factors'!$D$37/1000</f>
        <v>0</v>
      </c>
      <c r="O2544" s="98">
        <f>'Activity data'!K678*'Emission factors'!$B$37*'Emission factors'!$D$37/1000</f>
        <v>0</v>
      </c>
      <c r="P2544" s="98">
        <f>'Activity data'!L678*'Emission factors'!$B$37*'Emission factors'!$D$37/1000</f>
        <v>0</v>
      </c>
      <c r="Q2544" s="98">
        <f>'Activity data'!M678*'Emission factors'!$B$37*'Emission factors'!$D$37/1000</f>
        <v>0</v>
      </c>
      <c r="R2544" s="98">
        <f>'Activity data'!N678*'Emission factors'!$B$37*'Emission factors'!$D$37/1000</f>
        <v>0</v>
      </c>
      <c r="S2544" s="98">
        <f>'Activity data'!O678*'Emission factors'!$B$37*'Emission factors'!$D$37/1000</f>
        <v>0</v>
      </c>
      <c r="T2544" s="98">
        <f>'Activity data'!P678*'Emission factors'!$B$37*'Emission factors'!$D$37/1000</f>
        <v>0</v>
      </c>
      <c r="U2544" s="98">
        <f>'Activity data'!Q678*'Emission factors'!$B$37*'Emission factors'!$D$37/1000</f>
        <v>0</v>
      </c>
    </row>
    <row r="2545" spans="1:21" x14ac:dyDescent="0.25">
      <c r="A2545" s="92" t="s">
        <v>11</v>
      </c>
      <c r="B2545" s="92" t="s">
        <v>12</v>
      </c>
      <c r="C2545" s="92" t="s">
        <v>32</v>
      </c>
      <c r="D2545" s="92" t="s">
        <v>32</v>
      </c>
      <c r="E2545" s="92" t="s">
        <v>41</v>
      </c>
      <c r="F2545" s="92" t="s">
        <v>34</v>
      </c>
      <c r="G2545" s="92" t="s">
        <v>97</v>
      </c>
      <c r="H2545" s="92" t="s">
        <v>31</v>
      </c>
      <c r="I2545" s="89" t="s">
        <v>231</v>
      </c>
      <c r="L2545" s="98">
        <f>'Activity data'!H679*'Emission factors'!$B$37*'Emission factors'!$D$37/1000</f>
        <v>0</v>
      </c>
      <c r="M2545" s="98">
        <f>'Activity data'!I679*'Emission factors'!$B$37*'Emission factors'!$D$37/1000</f>
        <v>0</v>
      </c>
      <c r="N2545" s="98">
        <f>'Activity data'!J679*'Emission factors'!$B$37*'Emission factors'!$D$37/1000</f>
        <v>0</v>
      </c>
      <c r="O2545" s="98">
        <f>'Activity data'!K679*'Emission factors'!$B$37*'Emission factors'!$D$37/1000</f>
        <v>0</v>
      </c>
      <c r="P2545" s="98">
        <f>'Activity data'!L679*'Emission factors'!$B$37*'Emission factors'!$D$37/1000</f>
        <v>0</v>
      </c>
      <c r="Q2545" s="98">
        <f>'Activity data'!M679*'Emission factors'!$B$37*'Emission factors'!$D$37/1000</f>
        <v>0</v>
      </c>
      <c r="R2545" s="98">
        <f>'Activity data'!N679*'Emission factors'!$B$37*'Emission factors'!$D$37/1000</f>
        <v>0</v>
      </c>
      <c r="S2545" s="98">
        <f>'Activity data'!O679*'Emission factors'!$B$37*'Emission factors'!$D$37/1000</f>
        <v>0</v>
      </c>
      <c r="T2545" s="98">
        <f>'Activity data'!P679*'Emission factors'!$B$37*'Emission factors'!$D$37/1000</f>
        <v>0</v>
      </c>
      <c r="U2545" s="98">
        <f>'Activity data'!Q679*'Emission factors'!$B$37*'Emission factors'!$D$37/1000</f>
        <v>0</v>
      </c>
    </row>
    <row r="2546" spans="1:21" x14ac:dyDescent="0.25">
      <c r="A2546" s="92" t="s">
        <v>11</v>
      </c>
      <c r="B2546" s="92" t="s">
        <v>12</v>
      </c>
      <c r="C2546" s="92" t="s">
        <v>32</v>
      </c>
      <c r="D2546" s="92" t="s">
        <v>32</v>
      </c>
      <c r="E2546" s="92" t="s">
        <v>41</v>
      </c>
      <c r="F2546" s="92" t="s">
        <v>34</v>
      </c>
      <c r="G2546" s="92" t="s">
        <v>97</v>
      </c>
      <c r="H2546" s="92" t="s">
        <v>31</v>
      </c>
      <c r="I2546" s="89" t="s">
        <v>230</v>
      </c>
      <c r="L2546" s="98">
        <f>'Activity data'!H680*'Emission factors'!$B$37*'Emission factors'!$D$37/1000</f>
        <v>0</v>
      </c>
      <c r="M2546" s="98">
        <f>'Activity data'!I680*'Emission factors'!$B$37*'Emission factors'!$D$37/1000</f>
        <v>0</v>
      </c>
      <c r="N2546" s="98">
        <f>'Activity data'!J680*'Emission factors'!$B$37*'Emission factors'!$D$37/1000</f>
        <v>0</v>
      </c>
      <c r="O2546" s="98">
        <f>'Activity data'!K680*'Emission factors'!$B$37*'Emission factors'!$D$37/1000</f>
        <v>0</v>
      </c>
      <c r="P2546" s="98">
        <f>'Activity data'!L680*'Emission factors'!$B$37*'Emission factors'!$D$37/1000</f>
        <v>0</v>
      </c>
      <c r="Q2546" s="98">
        <f>'Activity data'!M680*'Emission factors'!$B$37*'Emission factors'!$D$37/1000</f>
        <v>0</v>
      </c>
      <c r="R2546" s="98">
        <f>'Activity data'!N680*'Emission factors'!$B$37*'Emission factors'!$D$37/1000</f>
        <v>0</v>
      </c>
      <c r="S2546" s="98">
        <f>'Activity data'!O680*'Emission factors'!$B$37*'Emission factors'!$D$37/1000</f>
        <v>0</v>
      </c>
      <c r="T2546" s="98">
        <f>'Activity data'!P680*'Emission factors'!$B$37*'Emission factors'!$D$37/1000</f>
        <v>0</v>
      </c>
      <c r="U2546" s="98">
        <f>'Activity data'!Q680*'Emission factors'!$B$37*'Emission factors'!$D$37/1000</f>
        <v>0</v>
      </c>
    </row>
    <row r="2547" spans="1:21" x14ac:dyDescent="0.25">
      <c r="A2547" s="92" t="s">
        <v>11</v>
      </c>
      <c r="B2547" s="92" t="s">
        <v>12</v>
      </c>
      <c r="C2547" s="92" t="s">
        <v>32</v>
      </c>
      <c r="D2547" s="92" t="s">
        <v>32</v>
      </c>
      <c r="E2547" s="92" t="s">
        <v>41</v>
      </c>
      <c r="F2547" s="92" t="s">
        <v>34</v>
      </c>
      <c r="G2547" s="92" t="s">
        <v>97</v>
      </c>
      <c r="H2547" s="92" t="s">
        <v>31</v>
      </c>
      <c r="I2547" s="88" t="s">
        <v>232</v>
      </c>
      <c r="L2547" s="98">
        <f>'Activity data'!H681*'Emission factors'!$B$37*'Emission factors'!$D$37/1000</f>
        <v>13.245221424739499</v>
      </c>
      <c r="M2547" s="98">
        <f>'Activity data'!I681*'Emission factors'!$B$37*'Emission factors'!$D$37/1000</f>
        <v>14.452309657574245</v>
      </c>
      <c r="N2547" s="98">
        <f>'Activity data'!J681*'Emission factors'!$B$37*'Emission factors'!$D$37/1000</f>
        <v>16.749318145297835</v>
      </c>
      <c r="O2547" s="98">
        <f>'Activity data'!K681*'Emission factors'!$B$37*'Emission factors'!$D$37/1000</f>
        <v>18.531261872615154</v>
      </c>
      <c r="P2547" s="98">
        <f>'Activity data'!L681*'Emission factors'!$B$37*'Emission factors'!$D$37/1000</f>
        <v>21.058794324054105</v>
      </c>
      <c r="Q2547" s="98">
        <f>'Activity data'!M681*'Emission factors'!$B$37*'Emission factors'!$D$37/1000</f>
        <v>22.804336324891111</v>
      </c>
      <c r="R2547" s="98">
        <f>'Activity data'!N681*'Emission factors'!$B$37*'Emission factors'!$D$37/1000</f>
        <v>23.639273788724754</v>
      </c>
      <c r="S2547" s="98">
        <f>'Activity data'!O681*'Emission factors'!$B$37*'Emission factors'!$D$37/1000</f>
        <v>24.468286922994462</v>
      </c>
      <c r="T2547" s="98">
        <f>'Activity data'!P681*'Emission factors'!$B$37*'Emission factors'!$D$37/1000</f>
        <v>27.691133583942278</v>
      </c>
      <c r="U2547" s="98">
        <f>'Activity data'!Q681*'Emission factors'!$B$37*'Emission factors'!$D$37/1000</f>
        <v>27.506349499592048</v>
      </c>
    </row>
    <row r="2548" spans="1:21" x14ac:dyDescent="0.25">
      <c r="A2548" s="92" t="s">
        <v>11</v>
      </c>
      <c r="B2548" s="92" t="s">
        <v>12</v>
      </c>
      <c r="C2548" s="92" t="s">
        <v>32</v>
      </c>
      <c r="D2548" s="92" t="s">
        <v>32</v>
      </c>
      <c r="E2548" s="92" t="s">
        <v>41</v>
      </c>
      <c r="F2548" s="92" t="s">
        <v>34</v>
      </c>
      <c r="G2548" s="92" t="s">
        <v>97</v>
      </c>
      <c r="H2548" s="92" t="s">
        <v>31</v>
      </c>
      <c r="I2548" s="89" t="s">
        <v>225</v>
      </c>
      <c r="L2548" s="98">
        <f>'Activity data'!H682*'Emission factors'!$B$37*'Emission factors'!$D$37/1000</f>
        <v>0</v>
      </c>
      <c r="M2548" s="98">
        <f>'Activity data'!I682*'Emission factors'!$B$37*'Emission factors'!$D$37/1000</f>
        <v>0</v>
      </c>
      <c r="N2548" s="98">
        <f>'Activity data'!J682*'Emission factors'!$B$37*'Emission factors'!$D$37/1000</f>
        <v>0</v>
      </c>
      <c r="O2548" s="98">
        <f>'Activity data'!K682*'Emission factors'!$B$37*'Emission factors'!$D$37/1000</f>
        <v>0</v>
      </c>
      <c r="P2548" s="98">
        <f>'Activity data'!L682*'Emission factors'!$B$37*'Emission factors'!$D$37/1000</f>
        <v>0</v>
      </c>
      <c r="Q2548" s="98">
        <f>'Activity data'!M682*'Emission factors'!$B$37*'Emission factors'!$D$37/1000</f>
        <v>0</v>
      </c>
      <c r="R2548" s="98">
        <f>'Activity data'!N682*'Emission factors'!$B$37*'Emission factors'!$D$37/1000</f>
        <v>0</v>
      </c>
      <c r="S2548" s="98">
        <f>'Activity data'!O682*'Emission factors'!$B$37*'Emission factors'!$D$37/1000</f>
        <v>0</v>
      </c>
      <c r="T2548" s="98">
        <f>'Activity data'!P682*'Emission factors'!$B$37*'Emission factors'!$D$37/1000</f>
        <v>0</v>
      </c>
      <c r="U2548" s="98">
        <f>'Activity data'!Q682*'Emission factors'!$B$37*'Emission factors'!$D$37/1000</f>
        <v>0</v>
      </c>
    </row>
    <row r="2549" spans="1:21" x14ac:dyDescent="0.25">
      <c r="A2549" s="92" t="s">
        <v>11</v>
      </c>
      <c r="B2549" s="92" t="s">
        <v>12</v>
      </c>
      <c r="C2549" s="92" t="s">
        <v>32</v>
      </c>
      <c r="D2549" s="92" t="s">
        <v>32</v>
      </c>
      <c r="E2549" s="92" t="s">
        <v>41</v>
      </c>
      <c r="F2549" s="92" t="s">
        <v>34</v>
      </c>
      <c r="G2549" s="92" t="s">
        <v>97</v>
      </c>
      <c r="H2549" s="92" t="s">
        <v>31</v>
      </c>
      <c r="I2549" s="89" t="s">
        <v>205</v>
      </c>
      <c r="L2549" s="98">
        <f>'Activity data'!H683*'Emission factors'!$B$37*'Emission factors'!$D$37/1000</f>
        <v>7.3937191547624987</v>
      </c>
      <c r="M2549" s="98">
        <f>'Activity data'!I683*'Emission factors'!$B$37*'Emission factors'!$D$37/1000</f>
        <v>7.876717698270375</v>
      </c>
      <c r="N2549" s="98">
        <f>'Activity data'!J683*'Emission factors'!$B$37*'Emission factors'!$D$37/1000</f>
        <v>8.5591059181983606</v>
      </c>
      <c r="O2549" s="98">
        <f>'Activity data'!K683*'Emission factors'!$B$37*'Emission factors'!$D$37/1000</f>
        <v>8.842942930295866</v>
      </c>
      <c r="P2549" s="98">
        <f>'Activity data'!L683*'Emission factors'!$B$37*'Emission factors'!$D$37/1000</f>
        <v>9.6906315437419899</v>
      </c>
      <c r="Q2549" s="98">
        <f>'Activity data'!M683*'Emission factors'!$B$37*'Emission factors'!$D$37/1000</f>
        <v>9.722939029834718</v>
      </c>
      <c r="R2549" s="98">
        <f>'Activity data'!N683*'Emission factors'!$B$37*'Emission factors'!$D$37/1000</f>
        <v>10.156891700640264</v>
      </c>
      <c r="S2549" s="98">
        <f>'Activity data'!O683*'Emission factors'!$B$37*'Emission factors'!$D$37/1000</f>
        <v>10.866053080470802</v>
      </c>
      <c r="T2549" s="98">
        <f>'Activity data'!P683*'Emission factors'!$B$37*'Emission factors'!$D$37/1000</f>
        <v>11.519807995021695</v>
      </c>
      <c r="U2549" s="98">
        <f>'Activity data'!Q683*'Emission factors'!$B$37*'Emission factors'!$D$37/1000</f>
        <v>11.405228858129785</v>
      </c>
    </row>
    <row r="2550" spans="1:21" x14ac:dyDescent="0.25">
      <c r="A2550" s="92" t="s">
        <v>11</v>
      </c>
      <c r="B2550" s="92" t="s">
        <v>12</v>
      </c>
      <c r="C2550" s="92" t="s">
        <v>32</v>
      </c>
      <c r="D2550" s="92" t="s">
        <v>32</v>
      </c>
      <c r="E2550" s="92" t="s">
        <v>41</v>
      </c>
      <c r="F2550" s="92" t="s">
        <v>34</v>
      </c>
      <c r="G2550" s="92" t="s">
        <v>97</v>
      </c>
      <c r="H2550" s="92" t="s">
        <v>31</v>
      </c>
      <c r="I2550" s="89" t="s">
        <v>204</v>
      </c>
      <c r="L2550" s="98">
        <f>'Activity data'!H684*'Emission factors'!$B$37*'Emission factors'!$D$37/1000</f>
        <v>3.9598209825907489</v>
      </c>
      <c r="M2550" s="98">
        <f>'Activity data'!I684*'Emission factors'!$B$37*'Emission factors'!$D$37/1000</f>
        <v>4.3008407978984984</v>
      </c>
      <c r="N2550" s="98">
        <f>'Activity data'!J684*'Emission factors'!$B$37*'Emission factors'!$D$37/1000</f>
        <v>4.8626061933561884</v>
      </c>
      <c r="O2550" s="98">
        <f>'Activity data'!K684*'Emission factors'!$B$37*'Emission factors'!$D$37/1000</f>
        <v>5.1401952424146584</v>
      </c>
      <c r="P2550" s="98">
        <f>'Activity data'!L684*'Emission factors'!$B$37*'Emission factors'!$D$37/1000</f>
        <v>5.5123330364755656</v>
      </c>
      <c r="Q2550" s="98">
        <f>'Activity data'!M684*'Emission factors'!$B$37*'Emission factors'!$D$37/1000</f>
        <v>5.815935692854131</v>
      </c>
      <c r="R2550" s="98">
        <f>'Activity data'!N684*'Emission factors'!$B$37*'Emission factors'!$D$37/1000</f>
        <v>6.4569661321275529</v>
      </c>
      <c r="S2550" s="98">
        <f>'Activity data'!O684*'Emission factors'!$B$37*'Emission factors'!$D$37/1000</f>
        <v>7.2098905791395662</v>
      </c>
      <c r="T2550" s="98">
        <f>'Activity data'!P684*'Emission factors'!$B$37*'Emission factors'!$D$37/1000</f>
        <v>8.0234257922583563</v>
      </c>
      <c r="U2550" s="98">
        <f>'Activity data'!Q684*'Emission factors'!$B$37*'Emission factors'!$D$37/1000</f>
        <v>8.2487038948116904</v>
      </c>
    </row>
    <row r="2551" spans="1:21" x14ac:dyDescent="0.25">
      <c r="A2551" s="92" t="s">
        <v>11</v>
      </c>
      <c r="B2551" s="92" t="s">
        <v>12</v>
      </c>
      <c r="C2551" s="92" t="s">
        <v>32</v>
      </c>
      <c r="D2551" s="92" t="s">
        <v>32</v>
      </c>
      <c r="E2551" s="92" t="s">
        <v>41</v>
      </c>
      <c r="F2551" s="92" t="s">
        <v>34</v>
      </c>
      <c r="G2551" s="92" t="s">
        <v>97</v>
      </c>
      <c r="H2551" s="92" t="s">
        <v>31</v>
      </c>
      <c r="I2551" s="89" t="s">
        <v>228</v>
      </c>
      <c r="L2551" s="98">
        <f>'Activity data'!H685*'Emission factors'!$B$37*'Emission factors'!$D$37/1000</f>
        <v>0</v>
      </c>
      <c r="M2551" s="98">
        <f>'Activity data'!I685*'Emission factors'!$B$37*'Emission factors'!$D$37/1000</f>
        <v>0</v>
      </c>
      <c r="N2551" s="98">
        <f>'Activity data'!J685*'Emission factors'!$B$37*'Emission factors'!$D$37/1000</f>
        <v>0</v>
      </c>
      <c r="O2551" s="98">
        <f>'Activity data'!K685*'Emission factors'!$B$37*'Emission factors'!$D$37/1000</f>
        <v>0</v>
      </c>
      <c r="P2551" s="98">
        <f>'Activity data'!L685*'Emission factors'!$B$37*'Emission factors'!$D$37/1000</f>
        <v>0</v>
      </c>
      <c r="Q2551" s="98">
        <f>'Activity data'!M685*'Emission factors'!$B$37*'Emission factors'!$D$37/1000</f>
        <v>0</v>
      </c>
      <c r="R2551" s="98">
        <f>'Activity data'!N685*'Emission factors'!$B$37*'Emission factors'!$D$37/1000</f>
        <v>0</v>
      </c>
      <c r="S2551" s="98">
        <f>'Activity data'!O685*'Emission factors'!$B$37*'Emission factors'!$D$37/1000</f>
        <v>0</v>
      </c>
      <c r="T2551" s="98">
        <f>'Activity data'!P685*'Emission factors'!$B$37*'Emission factors'!$D$37/1000</f>
        <v>0</v>
      </c>
      <c r="U2551" s="98">
        <f>'Activity data'!Q685*'Emission factors'!$B$37*'Emission factors'!$D$37/1000</f>
        <v>0</v>
      </c>
    </row>
    <row r="2552" spans="1:21" x14ac:dyDescent="0.25">
      <c r="A2552" s="92" t="s">
        <v>11</v>
      </c>
      <c r="B2552" s="92" t="s">
        <v>12</v>
      </c>
      <c r="C2552" s="92" t="s">
        <v>32</v>
      </c>
      <c r="D2552" s="92" t="s">
        <v>32</v>
      </c>
      <c r="E2552" s="92" t="s">
        <v>41</v>
      </c>
      <c r="F2552" s="92" t="s">
        <v>34</v>
      </c>
      <c r="G2552" s="92" t="s">
        <v>97</v>
      </c>
      <c r="H2552" s="92" t="s">
        <v>31</v>
      </c>
      <c r="I2552" s="89" t="s">
        <v>202</v>
      </c>
      <c r="L2552" s="98">
        <f>'Activity data'!H686*'Emission factors'!$B$37*'Emission factors'!$D$37/1000</f>
        <v>11.147943882673124</v>
      </c>
      <c r="M2552" s="98">
        <f>'Activity data'!I686*'Emission factors'!$B$37*'Emission factors'!$D$37/1000</f>
        <v>11.803143010737374</v>
      </c>
      <c r="N2552" s="98">
        <f>'Activity data'!J686*'Emission factors'!$B$37*'Emission factors'!$D$37/1000</f>
        <v>13.745268156581929</v>
      </c>
      <c r="O2552" s="98">
        <f>'Activity data'!K686*'Emission factors'!$B$37*'Emission factors'!$D$37/1000</f>
        <v>16.065691453099507</v>
      </c>
      <c r="P2552" s="98">
        <f>'Activity data'!L686*'Emission factors'!$B$37*'Emission factors'!$D$37/1000</f>
        <v>17.746556403841126</v>
      </c>
      <c r="Q2552" s="98">
        <f>'Activity data'!M686*'Emission factors'!$B$37*'Emission factors'!$D$37/1000</f>
        <v>19.007818611757649</v>
      </c>
      <c r="R2552" s="98">
        <f>'Activity data'!N686*'Emission factors'!$B$37*'Emission factors'!$D$37/1000</f>
        <v>20.822149919169338</v>
      </c>
      <c r="S2552" s="98">
        <f>'Activity data'!O686*'Emission factors'!$B$37*'Emission factors'!$D$37/1000</f>
        <v>24.336181401423232</v>
      </c>
      <c r="T2552" s="98">
        <f>'Activity data'!P686*'Emission factors'!$B$37*'Emission factors'!$D$37/1000</f>
        <v>24.441212070266776</v>
      </c>
      <c r="U2552" s="98">
        <f>'Activity data'!Q686*'Emission factors'!$B$37*'Emission factors'!$D$37/1000</f>
        <v>22.900911689595382</v>
      </c>
    </row>
    <row r="2553" spans="1:21" x14ac:dyDescent="0.25">
      <c r="A2553" s="92" t="s">
        <v>11</v>
      </c>
      <c r="B2553" s="92" t="s">
        <v>12</v>
      </c>
      <c r="C2553" s="92" t="s">
        <v>32</v>
      </c>
      <c r="D2553" s="92" t="s">
        <v>32</v>
      </c>
      <c r="E2553" s="92" t="s">
        <v>41</v>
      </c>
      <c r="F2553" s="92" t="s">
        <v>34</v>
      </c>
      <c r="G2553" s="92" t="s">
        <v>97</v>
      </c>
      <c r="H2553" s="92" t="s">
        <v>31</v>
      </c>
      <c r="I2553" s="89" t="s">
        <v>190</v>
      </c>
      <c r="L2553" s="98">
        <f>'Activity data'!H687*'Emission factors'!$B$37*'Emission factors'!$D$37/1000</f>
        <v>0</v>
      </c>
      <c r="M2553" s="98">
        <f>'Activity data'!I687*'Emission factors'!$B$37*'Emission factors'!$D$37/1000</f>
        <v>0</v>
      </c>
      <c r="N2553" s="98">
        <f>'Activity data'!J687*'Emission factors'!$B$37*'Emission factors'!$D$37/1000</f>
        <v>0</v>
      </c>
      <c r="O2553" s="98">
        <f>'Activity data'!K687*'Emission factors'!$B$37*'Emission factors'!$D$37/1000</f>
        <v>0</v>
      </c>
      <c r="P2553" s="98">
        <f>'Activity data'!L687*'Emission factors'!$B$37*'Emission factors'!$D$37/1000</f>
        <v>0</v>
      </c>
      <c r="Q2553" s="98">
        <f>'Activity data'!M687*'Emission factors'!$B$37*'Emission factors'!$D$37/1000</f>
        <v>0</v>
      </c>
      <c r="R2553" s="98">
        <f>'Activity data'!N687*'Emission factors'!$B$37*'Emission factors'!$D$37/1000</f>
        <v>0</v>
      </c>
      <c r="S2553" s="98">
        <f>'Activity data'!O687*'Emission factors'!$B$37*'Emission factors'!$D$37/1000</f>
        <v>0</v>
      </c>
      <c r="T2553" s="98">
        <f>'Activity data'!P687*'Emission factors'!$B$37*'Emission factors'!$D$37/1000</f>
        <v>0</v>
      </c>
      <c r="U2553" s="98">
        <f>'Activity data'!Q687*'Emission factors'!$B$37*'Emission factors'!$D$37/1000</f>
        <v>0</v>
      </c>
    </row>
    <row r="2554" spans="1:21" x14ac:dyDescent="0.25">
      <c r="A2554" s="92" t="s">
        <v>11</v>
      </c>
      <c r="B2554" s="92" t="s">
        <v>12</v>
      </c>
      <c r="C2554" s="92" t="s">
        <v>32</v>
      </c>
      <c r="D2554" s="92" t="s">
        <v>32</v>
      </c>
      <c r="E2554" s="92" t="s">
        <v>41</v>
      </c>
      <c r="F2554" s="92" t="s">
        <v>34</v>
      </c>
      <c r="G2554" s="92" t="s">
        <v>97</v>
      </c>
      <c r="H2554" s="92" t="s">
        <v>31</v>
      </c>
      <c r="I2554" s="89" t="s">
        <v>210</v>
      </c>
      <c r="L2554" s="98">
        <f>'Activity data'!H688*'Emission factors'!$B$37*'Emission factors'!$D$37/1000</f>
        <v>0</v>
      </c>
      <c r="M2554" s="98">
        <f>'Activity data'!I688*'Emission factors'!$B$37*'Emission factors'!$D$37/1000</f>
        <v>0</v>
      </c>
      <c r="N2554" s="98">
        <f>'Activity data'!J688*'Emission factors'!$B$37*'Emission factors'!$D$37/1000</f>
        <v>0</v>
      </c>
      <c r="O2554" s="98">
        <f>'Activity data'!K688*'Emission factors'!$B$37*'Emission factors'!$D$37/1000</f>
        <v>0</v>
      </c>
      <c r="P2554" s="98">
        <f>'Activity data'!L688*'Emission factors'!$B$37*'Emission factors'!$D$37/1000</f>
        <v>0</v>
      </c>
      <c r="Q2554" s="98">
        <f>'Activity data'!M688*'Emission factors'!$B$37*'Emission factors'!$D$37/1000</f>
        <v>0</v>
      </c>
      <c r="R2554" s="98">
        <f>'Activity data'!N688*'Emission factors'!$B$37*'Emission factors'!$D$37/1000</f>
        <v>0</v>
      </c>
      <c r="S2554" s="98">
        <f>'Activity data'!O688*'Emission factors'!$B$37*'Emission factors'!$D$37/1000</f>
        <v>0</v>
      </c>
      <c r="T2554" s="98">
        <f>'Activity data'!P688*'Emission factors'!$B$37*'Emission factors'!$D$37/1000</f>
        <v>0</v>
      </c>
      <c r="U2554" s="98">
        <f>'Activity data'!Q688*'Emission factors'!$B$37*'Emission factors'!$D$37/1000</f>
        <v>0</v>
      </c>
    </row>
    <row r="2555" spans="1:21" x14ac:dyDescent="0.25">
      <c r="A2555" s="92" t="s">
        <v>11</v>
      </c>
      <c r="B2555" s="92" t="s">
        <v>12</v>
      </c>
      <c r="C2555" s="92" t="s">
        <v>32</v>
      </c>
      <c r="D2555" s="92" t="s">
        <v>32</v>
      </c>
      <c r="E2555" s="92" t="s">
        <v>41</v>
      </c>
      <c r="F2555" s="92" t="s">
        <v>34</v>
      </c>
      <c r="G2555" s="92" t="s">
        <v>97</v>
      </c>
      <c r="H2555" s="92" t="s">
        <v>31</v>
      </c>
      <c r="I2555" s="89" t="s">
        <v>199</v>
      </c>
      <c r="L2555" s="98">
        <f>'Activity data'!H689*'Emission factors'!$B$37*'Emission factors'!$D$37/1000</f>
        <v>32.582986083952498</v>
      </c>
      <c r="M2555" s="98">
        <f>'Activity data'!I689*'Emission factors'!$B$37*'Emission factors'!$D$37/1000</f>
        <v>33.047469856810501</v>
      </c>
      <c r="N2555" s="98">
        <f>'Activity data'!J689*'Emission factors'!$B$37*'Emission factors'!$D$37/1000</f>
        <v>35.857060443322538</v>
      </c>
      <c r="O2555" s="98">
        <f>'Activity data'!K689*'Emission factors'!$B$37*'Emission factors'!$D$37/1000</f>
        <v>40.142944935573539</v>
      </c>
      <c r="P2555" s="98">
        <f>'Activity data'!L689*'Emission factors'!$B$37*'Emission factors'!$D$37/1000</f>
        <v>44.533942340037548</v>
      </c>
      <c r="Q2555" s="98">
        <f>'Activity data'!M689*'Emission factors'!$B$37*'Emission factors'!$D$37/1000</f>
        <v>45.748301635062738</v>
      </c>
      <c r="R2555" s="98">
        <f>'Activity data'!N689*'Emission factors'!$B$37*'Emission factors'!$D$37/1000</f>
        <v>47.658499014284942</v>
      </c>
      <c r="S2555" s="98">
        <f>'Activity data'!O689*'Emission factors'!$B$37*'Emission factors'!$D$37/1000</f>
        <v>50.432241591275535</v>
      </c>
      <c r="T2555" s="98">
        <f>'Activity data'!P689*'Emission factors'!$B$37*'Emission factors'!$D$37/1000</f>
        <v>52.432625461000207</v>
      </c>
      <c r="U2555" s="98">
        <f>'Activity data'!Q689*'Emission factors'!$B$37*'Emission factors'!$D$37/1000</f>
        <v>52.595972449844695</v>
      </c>
    </row>
    <row r="2556" spans="1:21" x14ac:dyDescent="0.25">
      <c r="A2556" s="92" t="s">
        <v>11</v>
      </c>
      <c r="B2556" s="92" t="s">
        <v>12</v>
      </c>
      <c r="C2556" s="92" t="s">
        <v>32</v>
      </c>
      <c r="D2556" s="92" t="s">
        <v>32</v>
      </c>
      <c r="E2556" s="92" t="s">
        <v>41</v>
      </c>
      <c r="F2556" s="92" t="s">
        <v>34</v>
      </c>
      <c r="G2556" s="92" t="s">
        <v>97</v>
      </c>
      <c r="H2556" s="92" t="s">
        <v>31</v>
      </c>
      <c r="I2556" s="89" t="s">
        <v>233</v>
      </c>
      <c r="L2556" s="98">
        <f>'Activity data'!H690*'Emission factors'!$B$37*'Emission factors'!$D$37/1000</f>
        <v>0</v>
      </c>
      <c r="M2556" s="98">
        <f>'Activity data'!I690*'Emission factors'!$B$37*'Emission factors'!$D$37/1000</f>
        <v>0</v>
      </c>
      <c r="N2556" s="98">
        <f>'Activity data'!J690*'Emission factors'!$B$37*'Emission factors'!$D$37/1000</f>
        <v>0</v>
      </c>
      <c r="O2556" s="98">
        <f>'Activity data'!K690*'Emission factors'!$B$37*'Emission factors'!$D$37/1000</f>
        <v>0</v>
      </c>
      <c r="P2556" s="98">
        <f>'Activity data'!L690*'Emission factors'!$B$37*'Emission factors'!$D$37/1000</f>
        <v>0</v>
      </c>
      <c r="Q2556" s="98">
        <f>'Activity data'!M690*'Emission factors'!$B$37*'Emission factors'!$D$37/1000</f>
        <v>0</v>
      </c>
      <c r="R2556" s="98">
        <f>'Activity data'!N690*'Emission factors'!$B$37*'Emission factors'!$D$37/1000</f>
        <v>0</v>
      </c>
      <c r="S2556" s="98">
        <f>'Activity data'!O690*'Emission factors'!$B$37*'Emission factors'!$D$37/1000</f>
        <v>0</v>
      </c>
      <c r="T2556" s="98">
        <f>'Activity data'!P690*'Emission factors'!$B$37*'Emission factors'!$D$37/1000</f>
        <v>0</v>
      </c>
      <c r="U2556" s="98">
        <f>'Activity data'!Q690*'Emission factors'!$B$37*'Emission factors'!$D$37/1000</f>
        <v>0</v>
      </c>
    </row>
    <row r="2557" spans="1:21" x14ac:dyDescent="0.25">
      <c r="A2557" s="92" t="s">
        <v>11</v>
      </c>
      <c r="B2557" s="92" t="s">
        <v>12</v>
      </c>
      <c r="C2557" s="92" t="s">
        <v>32</v>
      </c>
      <c r="D2557" s="92" t="s">
        <v>32</v>
      </c>
      <c r="E2557" s="92" t="s">
        <v>41</v>
      </c>
      <c r="F2557" s="92" t="s">
        <v>34</v>
      </c>
      <c r="G2557" s="92" t="s">
        <v>97</v>
      </c>
      <c r="H2557" s="92" t="s">
        <v>31</v>
      </c>
      <c r="I2557" s="89" t="s">
        <v>200</v>
      </c>
      <c r="L2557" s="98">
        <f>'Activity data'!H691*'Emission factors'!$B$37*'Emission factors'!$D$37/1000</f>
        <v>3.36918074544525</v>
      </c>
      <c r="M2557" s="98">
        <f>'Activity data'!I691*'Emission factors'!$B$37*'Emission factors'!$D$37/1000</f>
        <v>3.4484349578730003</v>
      </c>
      <c r="N2557" s="98">
        <f>'Activity data'!J691*'Emission factors'!$B$37*'Emission factors'!$D$37/1000</f>
        <v>3.7954649490355958</v>
      </c>
      <c r="O2557" s="98">
        <f>'Activity data'!K691*'Emission factors'!$B$37*'Emission factors'!$D$37/1000</f>
        <v>4.2200939160243394</v>
      </c>
      <c r="P2557" s="98">
        <f>'Activity data'!L691*'Emission factors'!$B$37*'Emission factors'!$D$37/1000</f>
        <v>4.5192339259312044</v>
      </c>
      <c r="Q2557" s="98">
        <f>'Activity data'!M691*'Emission factors'!$B$37*'Emission factors'!$D$37/1000</f>
        <v>4.7826952700556076</v>
      </c>
      <c r="R2557" s="98">
        <f>'Activity data'!N691*'Emission factors'!$B$37*'Emission factors'!$D$37/1000</f>
        <v>5.0351518624078393</v>
      </c>
      <c r="S2557" s="98">
        <f>'Activity data'!O691*'Emission factors'!$B$37*'Emission factors'!$D$37/1000</f>
        <v>5.4422937214782872</v>
      </c>
      <c r="T2557" s="98">
        <f>'Activity data'!P691*'Emission factors'!$B$37*'Emission factors'!$D$37/1000</f>
        <v>5.6969797744168407</v>
      </c>
      <c r="U2557" s="98">
        <f>'Activity data'!Q691*'Emission factors'!$B$37*'Emission factors'!$D$37/1000</f>
        <v>5.6101143891802154</v>
      </c>
    </row>
    <row r="2558" spans="1:21" x14ac:dyDescent="0.25">
      <c r="A2558" s="92" t="s">
        <v>11</v>
      </c>
      <c r="B2558" s="92" t="s">
        <v>12</v>
      </c>
      <c r="C2558" s="92" t="s">
        <v>32</v>
      </c>
      <c r="D2558" s="92" t="s">
        <v>32</v>
      </c>
      <c r="E2558" s="92" t="s">
        <v>33</v>
      </c>
      <c r="F2558" s="92" t="s">
        <v>34</v>
      </c>
      <c r="G2558" s="92" t="s">
        <v>97</v>
      </c>
      <c r="H2558" s="92" t="s">
        <v>74</v>
      </c>
      <c r="I2558" s="89" t="s">
        <v>227</v>
      </c>
      <c r="J2558" s="92" t="s">
        <v>98</v>
      </c>
      <c r="L2558" s="98">
        <f>'Activity data'!H404*'Emission factors'!$B$44*'Emission factors'!$E$44/1000</f>
        <v>3.7466032187254963</v>
      </c>
      <c r="M2558" s="98">
        <f>'Activity data'!I404*'Emission factors'!$B$44*'Emission factors'!$E$44/1000</f>
        <v>5.0973470115591732</v>
      </c>
      <c r="N2558" s="98">
        <f>'Activity data'!J404*'Emission factors'!$B$44*'Emission factors'!$E$44/1000</f>
        <v>5.9948417071548876</v>
      </c>
      <c r="O2558" s="98">
        <f>'Activity data'!K404*'Emission factors'!$B$44*'Emission factors'!$E$44/1000</f>
        <v>6.6934020081748233</v>
      </c>
      <c r="P2558" s="98">
        <f>'Activity data'!L404*'Emission factors'!$B$44*'Emission factors'!$E$44/1000</f>
        <v>6.1865556074838413</v>
      </c>
      <c r="Q2558" s="98">
        <f>'Activity data'!M404*'Emission factors'!$B$44*'Emission factors'!$E$44/1000</f>
        <v>5.5086847828262995</v>
      </c>
      <c r="R2558" s="98">
        <f>'Activity data'!N404*'Emission factors'!$B$44*'Emission factors'!$E$44/1000</f>
        <v>4.8979680815597586</v>
      </c>
      <c r="S2558" s="98">
        <f>'Activity data'!O404*'Emission factors'!$B$44*'Emission factors'!$E$44/1000</f>
        <v>4.3738014620678358</v>
      </c>
      <c r="T2558" s="98">
        <f>'Activity data'!P404*'Emission factors'!$B$44*'Emission factors'!$E$44/1000</f>
        <v>3.9196885982122192</v>
      </c>
      <c r="U2558" s="98">
        <f>'Activity data'!Q404*'Emission factors'!$B$44*'Emission factors'!$E$44/1000</f>
        <v>3.5144130824510356</v>
      </c>
    </row>
    <row r="2559" spans="1:21" x14ac:dyDescent="0.25">
      <c r="A2559" s="92" t="s">
        <v>11</v>
      </c>
      <c r="B2559" s="92" t="s">
        <v>12</v>
      </c>
      <c r="C2559" s="92" t="s">
        <v>32</v>
      </c>
      <c r="D2559" s="92" t="s">
        <v>32</v>
      </c>
      <c r="E2559" s="92" t="s">
        <v>33</v>
      </c>
      <c r="F2559" s="92" t="s">
        <v>34</v>
      </c>
      <c r="G2559" s="92" t="s">
        <v>97</v>
      </c>
      <c r="H2559" s="92" t="s">
        <v>74</v>
      </c>
      <c r="I2559" s="89" t="s">
        <v>203</v>
      </c>
      <c r="L2559" s="98">
        <f>'Activity data'!H405*'Emission factors'!$B$44*'Emission factors'!$E$44/1000</f>
        <v>820.36391014777917</v>
      </c>
      <c r="M2559" s="98">
        <f>'Activity data'!I405*'Emission factors'!$B$44*'Emission factors'!$E$44/1000</f>
        <v>1070.4480788287417</v>
      </c>
      <c r="N2559" s="98">
        <f>'Activity data'!J405*'Emission factors'!$B$44*'Emission factors'!$E$44/1000</f>
        <v>1106.1689676015221</v>
      </c>
      <c r="O2559" s="98">
        <f>'Activity data'!K405*'Emission factors'!$B$44*'Emission factors'!$E$44/1000</f>
        <v>1102.0591190320636</v>
      </c>
      <c r="P2559" s="98">
        <f>'Activity data'!L405*'Emission factors'!$B$44*'Emission factors'!$E$44/1000</f>
        <v>978.2345196381641</v>
      </c>
      <c r="Q2559" s="98">
        <f>'Activity data'!M405*'Emission factors'!$B$44*'Emission factors'!$E$44/1000</f>
        <v>909.45450066349053</v>
      </c>
      <c r="R2559" s="98">
        <f>'Activity data'!N405*'Emission factors'!$B$44*'Emission factors'!$E$44/1000</f>
        <v>870.99117895039103</v>
      </c>
      <c r="S2559" s="98">
        <f>'Activity data'!O405*'Emission factors'!$B$44*'Emission factors'!$E$44/1000</f>
        <v>835.14184558027591</v>
      </c>
      <c r="T2559" s="98">
        <f>'Activity data'!P405*'Emission factors'!$B$44*'Emission factors'!$E$44/1000</f>
        <v>801.49934257930033</v>
      </c>
      <c r="U2559" s="98">
        <f>'Activity data'!Q405*'Emission factors'!$B$44*'Emission factors'!$E$44/1000</f>
        <v>769.42494518719502</v>
      </c>
    </row>
    <row r="2560" spans="1:21" x14ac:dyDescent="0.25">
      <c r="A2560" s="92" t="s">
        <v>11</v>
      </c>
      <c r="B2560" s="92" t="s">
        <v>12</v>
      </c>
      <c r="C2560" s="92" t="s">
        <v>32</v>
      </c>
      <c r="D2560" s="92" t="s">
        <v>32</v>
      </c>
      <c r="E2560" s="92" t="s">
        <v>33</v>
      </c>
      <c r="F2560" s="92" t="s">
        <v>34</v>
      </c>
      <c r="G2560" s="92" t="s">
        <v>97</v>
      </c>
      <c r="H2560" s="92" t="s">
        <v>74</v>
      </c>
      <c r="I2560" s="89" t="s">
        <v>191</v>
      </c>
      <c r="L2560" s="98">
        <f>'Activity data'!H406*'Emission factors'!$B$44*'Emission factors'!$E$44/1000</f>
        <v>61.836370482676408</v>
      </c>
      <c r="M2560" s="98">
        <f>'Activity data'!I406*'Emission factors'!$B$44*'Emission factors'!$E$44/1000</f>
        <v>56.256364965432489</v>
      </c>
      <c r="N2560" s="98">
        <f>'Activity data'!J406*'Emission factors'!$B$44*'Emission factors'!$E$44/1000</f>
        <v>53.966302179748631</v>
      </c>
      <c r="O2560" s="98">
        <f>'Activity data'!K406*'Emission factors'!$B$44*'Emission factors'!$E$44/1000</f>
        <v>53.336216791170052</v>
      </c>
      <c r="P2560" s="98">
        <f>'Activity data'!L406*'Emission factors'!$B$44*'Emission factors'!$E$44/1000</f>
        <v>52.96332334329793</v>
      </c>
      <c r="Q2560" s="98">
        <f>'Activity data'!M406*'Emission factors'!$B$44*'Emission factors'!$E$44/1000</f>
        <v>48.778948878750576</v>
      </c>
      <c r="R2560" s="98">
        <f>'Activity data'!N406*'Emission factors'!$B$44*'Emission factors'!$E$44/1000</f>
        <v>43.183830534881309</v>
      </c>
      <c r="S2560" s="98">
        <f>'Activity data'!O406*'Emission factors'!$B$44*'Emission factors'!$E$44/1000</f>
        <v>38.245967228170215</v>
      </c>
      <c r="T2560" s="98">
        <f>'Activity data'!P406*'Emission factors'!$B$44*'Emission factors'!$E$44/1000</f>
        <v>33.955382582932117</v>
      </c>
      <c r="U2560" s="98">
        <f>'Activity data'!Q406*'Emission factors'!$B$44*'Emission factors'!$E$44/1000</f>
        <v>30.173976871714022</v>
      </c>
    </row>
    <row r="2561" spans="1:21" x14ac:dyDescent="0.25">
      <c r="A2561" s="92" t="s">
        <v>11</v>
      </c>
      <c r="B2561" s="92" t="s">
        <v>12</v>
      </c>
      <c r="C2561" s="92" t="s">
        <v>32</v>
      </c>
      <c r="D2561" s="92" t="s">
        <v>32</v>
      </c>
      <c r="E2561" s="92" t="s">
        <v>33</v>
      </c>
      <c r="F2561" s="92" t="s">
        <v>34</v>
      </c>
      <c r="G2561" s="92" t="s">
        <v>97</v>
      </c>
      <c r="H2561" s="92" t="s">
        <v>74</v>
      </c>
      <c r="I2561" s="89" t="s">
        <v>192</v>
      </c>
      <c r="L2561" s="98">
        <f>'Activity data'!H407*'Emission factors'!$B$44*'Emission factors'!$E$44/1000</f>
        <v>527.00783457906482</v>
      </c>
      <c r="M2561" s="98">
        <f>'Activity data'!I407*'Emission factors'!$B$44*'Emission factors'!$E$44/1000</f>
        <v>632.3439832788506</v>
      </c>
      <c r="N2561" s="98">
        <f>'Activity data'!J407*'Emission factors'!$B$44*'Emission factors'!$E$44/1000</f>
        <v>646.88634396177008</v>
      </c>
      <c r="O2561" s="98">
        <f>'Activity data'!K407*'Emission factors'!$B$44*'Emission factors'!$E$44/1000</f>
        <v>668.26767609458523</v>
      </c>
      <c r="P2561" s="98">
        <f>'Activity data'!L407*'Emission factors'!$B$44*'Emission factors'!$E$44/1000</f>
        <v>710.8166979087697</v>
      </c>
      <c r="Q2561" s="98">
        <f>'Activity data'!M407*'Emission factors'!$B$44*'Emission factors'!$E$44/1000</f>
        <v>685.0941752702887</v>
      </c>
      <c r="R2561" s="98">
        <f>'Activity data'!N407*'Emission factors'!$B$44*'Emission factors'!$E$44/1000</f>
        <v>632.97431525533034</v>
      </c>
      <c r="S2561" s="98">
        <f>'Activity data'!O407*'Emission factors'!$B$44*'Emission factors'!$E$44/1000</f>
        <v>584.76731404365557</v>
      </c>
      <c r="T2561" s="98">
        <f>'Activity data'!P407*'Emission factors'!$B$44*'Emission factors'!$E$44/1000</f>
        <v>540.5425651183001</v>
      </c>
      <c r="U2561" s="98">
        <f>'Activity data'!Q407*'Emission factors'!$B$44*'Emission factors'!$E$44/1000</f>
        <v>499.58527164711478</v>
      </c>
    </row>
    <row r="2562" spans="1:21" x14ac:dyDescent="0.25">
      <c r="A2562" s="92" t="s">
        <v>11</v>
      </c>
      <c r="B2562" s="92" t="s">
        <v>12</v>
      </c>
      <c r="C2562" s="92" t="s">
        <v>32</v>
      </c>
      <c r="D2562" s="92" t="s">
        <v>32</v>
      </c>
      <c r="E2562" s="92" t="s">
        <v>33</v>
      </c>
      <c r="F2562" s="92" t="s">
        <v>34</v>
      </c>
      <c r="G2562" s="92" t="s">
        <v>97</v>
      </c>
      <c r="H2562" s="92" t="s">
        <v>74</v>
      </c>
      <c r="I2562" s="89" t="s">
        <v>206</v>
      </c>
      <c r="L2562" s="98">
        <f>'Activity data'!H408*'Emission factors'!$B$44*'Emission factors'!$E$44/1000</f>
        <v>468.08785815981145</v>
      </c>
      <c r="M2562" s="98">
        <f>'Activity data'!I408*'Emission factors'!$B$44*'Emission factors'!$E$44/1000</f>
        <v>544.19558240855713</v>
      </c>
      <c r="N2562" s="98">
        <f>'Activity data'!J408*'Emission factors'!$B$44*'Emission factors'!$E$44/1000</f>
        <v>590.61457886762514</v>
      </c>
      <c r="O2562" s="98">
        <f>'Activity data'!K408*'Emission factors'!$B$44*'Emission factors'!$E$44/1000</f>
        <v>658.62564902397742</v>
      </c>
      <c r="P2562" s="98">
        <f>'Activity data'!L408*'Emission factors'!$B$44*'Emission factors'!$E$44/1000</f>
        <v>801.83345955442451</v>
      </c>
      <c r="Q2562" s="98">
        <f>'Activity data'!M408*'Emission factors'!$B$44*'Emission factors'!$E$44/1000</f>
        <v>799.19674746043233</v>
      </c>
      <c r="R2562" s="98">
        <f>'Activity data'!N408*'Emission factors'!$B$44*'Emission factors'!$E$44/1000</f>
        <v>738.18480189792388</v>
      </c>
      <c r="S2562" s="98">
        <f>'Activity data'!O408*'Emission factors'!$B$44*'Emission factors'!$E$44/1000</f>
        <v>681.5557994829104</v>
      </c>
      <c r="T2562" s="98">
        <f>'Activity data'!P408*'Emission factors'!$B$44*'Emission factors'!$E$44/1000</f>
        <v>629.52243511803044</v>
      </c>
      <c r="U2562" s="98">
        <f>'Activity data'!Q408*'Emission factors'!$B$44*'Emission factors'!$E$44/1000</f>
        <v>581.30076049977413</v>
      </c>
    </row>
    <row r="2563" spans="1:21" x14ac:dyDescent="0.25">
      <c r="A2563" s="92" t="s">
        <v>11</v>
      </c>
      <c r="B2563" s="92" t="s">
        <v>12</v>
      </c>
      <c r="C2563" s="92" t="s">
        <v>32</v>
      </c>
      <c r="D2563" s="92" t="s">
        <v>32</v>
      </c>
      <c r="E2563" s="92" t="s">
        <v>33</v>
      </c>
      <c r="F2563" s="92" t="s">
        <v>34</v>
      </c>
      <c r="G2563" s="92" t="s">
        <v>97</v>
      </c>
      <c r="H2563" s="92" t="s">
        <v>74</v>
      </c>
      <c r="I2563" s="89" t="s">
        <v>220</v>
      </c>
      <c r="L2563" s="98">
        <f>'Activity data'!H409*'Emission factors'!$B$44*'Emission factors'!$E$44/1000</f>
        <v>0.84320992367015479</v>
      </c>
      <c r="M2563" s="98">
        <f>'Activity data'!I409*'Emission factors'!$B$44*'Emission factors'!$E$44/1000</f>
        <v>0.75196548436010857</v>
      </c>
      <c r="N2563" s="98">
        <f>'Activity data'!J409*'Emission factors'!$B$44*'Emission factors'!$E$44/1000</f>
        <v>0.74192960052308232</v>
      </c>
      <c r="O2563" s="98">
        <f>'Activity data'!K409*'Emission factors'!$B$44*'Emission factors'!$E$44/1000</f>
        <v>0.77854932271102961</v>
      </c>
      <c r="P2563" s="98">
        <f>'Activity data'!L409*'Emission factors'!$B$44*'Emission factors'!$E$44/1000</f>
        <v>1.0044742902052504</v>
      </c>
      <c r="Q2563" s="98">
        <f>'Activity data'!M409*'Emission factors'!$B$44*'Emission factors'!$E$44/1000</f>
        <v>0.87720927627354928</v>
      </c>
      <c r="R2563" s="98">
        <f>'Activity data'!N409*'Emission factors'!$B$44*'Emission factors'!$E$44/1000</f>
        <v>0.6116924402451992</v>
      </c>
      <c r="S2563" s="98">
        <f>'Activity data'!O409*'Emission factors'!$B$44*'Emission factors'!$E$44/1000</f>
        <v>0.4372281254016287</v>
      </c>
      <c r="T2563" s="98">
        <f>'Activity data'!P409*'Emission factors'!$B$44*'Emission factors'!$E$44/1000</f>
        <v>0.32187706388300535</v>
      </c>
      <c r="U2563" s="98">
        <f>'Activity data'!Q409*'Emission factors'!$B$44*'Emission factors'!$E$44/1000</f>
        <v>0.23606200100410091</v>
      </c>
    </row>
    <row r="2564" spans="1:21" x14ac:dyDescent="0.25">
      <c r="A2564" s="92" t="s">
        <v>11</v>
      </c>
      <c r="B2564" s="92" t="s">
        <v>12</v>
      </c>
      <c r="C2564" s="92" t="s">
        <v>32</v>
      </c>
      <c r="D2564" s="92" t="s">
        <v>32</v>
      </c>
      <c r="E2564" s="92" t="s">
        <v>33</v>
      </c>
      <c r="F2564" s="92" t="s">
        <v>34</v>
      </c>
      <c r="G2564" s="92" t="s">
        <v>97</v>
      </c>
      <c r="H2564" s="92" t="s">
        <v>74</v>
      </c>
      <c r="I2564" s="89" t="s">
        <v>193</v>
      </c>
      <c r="L2564" s="98">
        <f>'Activity data'!H410*'Emission factors'!$B$44*'Emission factors'!$E$44/1000</f>
        <v>358.52393003437277</v>
      </c>
      <c r="M2564" s="98">
        <f>'Activity data'!I410*'Emission factors'!$B$44*'Emission factors'!$E$44/1000</f>
        <v>345.47853125837031</v>
      </c>
      <c r="N2564" s="98">
        <f>'Activity data'!J410*'Emission factors'!$B$44*'Emission factors'!$E$44/1000</f>
        <v>316.34391052396825</v>
      </c>
      <c r="O2564" s="98">
        <f>'Activity data'!K410*'Emission factors'!$B$44*'Emission factors'!$E$44/1000</f>
        <v>285.06894840229705</v>
      </c>
      <c r="P2564" s="98">
        <f>'Activity data'!L410*'Emission factors'!$B$44*'Emission factors'!$E$44/1000</f>
        <v>245.44061595756767</v>
      </c>
      <c r="Q2564" s="98">
        <f>'Activity data'!M410*'Emission factors'!$B$44*'Emission factors'!$E$44/1000</f>
        <v>292.15739206884979</v>
      </c>
      <c r="R2564" s="98">
        <f>'Activity data'!N410*'Emission factors'!$B$44*'Emission factors'!$E$44/1000</f>
        <v>369.79519343112196</v>
      </c>
      <c r="S2564" s="98">
        <f>'Activity data'!O410*'Emission factors'!$B$44*'Emission factors'!$E$44/1000</f>
        <v>472.29842273591879</v>
      </c>
      <c r="T2564" s="98">
        <f>'Activity data'!P410*'Emission factors'!$B$44*'Emission factors'!$E$44/1000</f>
        <v>606.27182466841418</v>
      </c>
      <c r="U2564" s="98">
        <f>'Activity data'!Q410*'Emission factors'!$B$44*'Emission factors'!$E$44/1000</f>
        <v>777.88255687219703</v>
      </c>
    </row>
    <row r="2565" spans="1:21" x14ac:dyDescent="0.25">
      <c r="A2565" s="92" t="s">
        <v>11</v>
      </c>
      <c r="B2565" s="92" t="s">
        <v>12</v>
      </c>
      <c r="C2565" s="92" t="s">
        <v>32</v>
      </c>
      <c r="D2565" s="92" t="s">
        <v>32</v>
      </c>
      <c r="E2565" s="92" t="s">
        <v>33</v>
      </c>
      <c r="F2565" s="92" t="s">
        <v>34</v>
      </c>
      <c r="G2565" s="92" t="s">
        <v>97</v>
      </c>
      <c r="H2565" s="92" t="s">
        <v>74</v>
      </c>
      <c r="I2565" s="89" t="s">
        <v>259</v>
      </c>
      <c r="L2565" s="98">
        <f>'Activity data'!H411*'Emission factors'!$B$44*'Emission factors'!$E$44/1000</f>
        <v>1.2161468860792968</v>
      </c>
      <c r="M2565" s="98">
        <f>'Activity data'!I411*'Emission factors'!$B$44*'Emission factors'!$E$44/1000</f>
        <v>1.8089241579868374</v>
      </c>
      <c r="N2565" s="98">
        <f>'Activity data'!J411*'Emission factors'!$B$44*'Emission factors'!$E$44/1000</f>
        <v>2.2679764016179029</v>
      </c>
      <c r="O2565" s="98">
        <f>'Activity data'!K411*'Emission factors'!$B$44*'Emission factors'!$E$44/1000</f>
        <v>2.6825481136774885</v>
      </c>
      <c r="P2565" s="98">
        <f>'Activity data'!L411*'Emission factors'!$B$44*'Emission factors'!$E$44/1000</f>
        <v>2.5299165947561857</v>
      </c>
      <c r="Q2565" s="98">
        <f>'Activity data'!M411*'Emission factors'!$B$44*'Emission factors'!$E$44/1000</f>
        <v>3.210603392633637</v>
      </c>
      <c r="R2565" s="98">
        <f>'Activity data'!N411*'Emission factors'!$B$44*'Emission factors'!$E$44/1000</f>
        <v>4.1747239313644098</v>
      </c>
      <c r="S2565" s="98">
        <f>'Activity data'!O411*'Emission factors'!$B$44*'Emission factors'!$E$44/1000</f>
        <v>5.1543855289860714</v>
      </c>
      <c r="T2565" s="98">
        <f>'Activity data'!P411*'Emission factors'!$B$44*'Emission factors'!$E$44/1000</f>
        <v>6.2224775985815857</v>
      </c>
      <c r="U2565" s="98">
        <f>'Activity data'!Q411*'Emission factors'!$B$44*'Emission factors'!$E$44/1000</f>
        <v>7.3086321081294674</v>
      </c>
    </row>
    <row r="2566" spans="1:21" x14ac:dyDescent="0.25">
      <c r="A2566" s="92" t="s">
        <v>11</v>
      </c>
      <c r="B2566" s="92" t="s">
        <v>12</v>
      </c>
      <c r="C2566" s="92" t="s">
        <v>32</v>
      </c>
      <c r="D2566" s="92" t="s">
        <v>32</v>
      </c>
      <c r="E2566" s="92" t="s">
        <v>33</v>
      </c>
      <c r="F2566" s="92" t="s">
        <v>34</v>
      </c>
      <c r="G2566" s="92" t="s">
        <v>97</v>
      </c>
      <c r="H2566" s="92" t="s">
        <v>74</v>
      </c>
      <c r="I2566" s="89" t="s">
        <v>223</v>
      </c>
      <c r="L2566" s="98">
        <f>'Activity data'!H412*'Emission factors'!$B$44*'Emission factors'!$E$44/1000</f>
        <v>0.78587025372133334</v>
      </c>
      <c r="M2566" s="98">
        <f>'Activity data'!I412*'Emission factors'!$B$44*'Emission factors'!$E$44/1000</f>
        <v>0.37787651725703508</v>
      </c>
      <c r="N2566" s="98">
        <f>'Activity data'!J412*'Emission factors'!$B$44*'Emission factors'!$E$44/1000</f>
        <v>0.22516513963734341</v>
      </c>
      <c r="O2566" s="98">
        <f>'Activity data'!K412*'Emission factors'!$B$44*'Emission factors'!$E$44/1000</f>
        <v>0.19361835541013284</v>
      </c>
      <c r="P2566" s="98">
        <f>'Activity data'!L412*'Emission factors'!$B$44*'Emission factors'!$E$44/1000</f>
        <v>0.3715876003484474</v>
      </c>
      <c r="Q2566" s="98">
        <f>'Activity data'!M412*'Emission factors'!$B$44*'Emission factors'!$E$44/1000</f>
        <v>0.56310059400208501</v>
      </c>
      <c r="R2566" s="98">
        <f>'Activity data'!N412*'Emission factors'!$B$44*'Emission factors'!$E$44/1000</f>
        <v>0.7041675413190448</v>
      </c>
      <c r="S2566" s="98">
        <f>'Activity data'!O412*'Emission factors'!$B$44*'Emission factors'!$E$44/1000</f>
        <v>0.82900795471423838</v>
      </c>
      <c r="T2566" s="98">
        <f>'Activity data'!P412*'Emission factors'!$B$44*'Emission factors'!$E$44/1000</f>
        <v>0.86958523584308545</v>
      </c>
      <c r="U2566" s="98">
        <f>'Activity data'!Q412*'Emission factors'!$B$44*'Emission factors'!$E$44/1000</f>
        <v>0.77099575932581188</v>
      </c>
    </row>
    <row r="2567" spans="1:21" x14ac:dyDescent="0.25">
      <c r="A2567" s="92" t="s">
        <v>11</v>
      </c>
      <c r="B2567" s="92" t="s">
        <v>12</v>
      </c>
      <c r="C2567" s="92" t="s">
        <v>32</v>
      </c>
      <c r="D2567" s="92" t="s">
        <v>32</v>
      </c>
      <c r="E2567" s="92" t="s">
        <v>33</v>
      </c>
      <c r="F2567" s="92" t="s">
        <v>34</v>
      </c>
      <c r="G2567" s="92" t="s">
        <v>97</v>
      </c>
      <c r="H2567" s="92" t="s">
        <v>74</v>
      </c>
      <c r="I2567" s="89" t="s">
        <v>221</v>
      </c>
      <c r="L2567" s="98">
        <f>'Activity data'!H413*'Emission factors'!$B$44*'Emission factors'!$E$44/1000</f>
        <v>8.4349333596965916</v>
      </c>
      <c r="M2567" s="98">
        <f>'Activity data'!I413*'Emission factors'!$B$44*'Emission factors'!$E$44/1000</f>
        <v>4.8948873532813364</v>
      </c>
      <c r="N2567" s="98">
        <f>'Activity data'!J413*'Emission factors'!$B$44*'Emission factors'!$E$44/1000</f>
        <v>3.6820057131685635</v>
      </c>
      <c r="O2567" s="98">
        <f>'Activity data'!K413*'Emission factors'!$B$44*'Emission factors'!$E$44/1000</f>
        <v>3.5916920957827658</v>
      </c>
      <c r="P2567" s="98">
        <f>'Activity data'!L413*'Emission factors'!$B$44*'Emission factors'!$E$44/1000</f>
        <v>5.9862108267475103</v>
      </c>
      <c r="Q2567" s="98">
        <f>'Activity data'!M413*'Emission factors'!$B$44*'Emission factors'!$E$44/1000</f>
        <v>5.139778552816356</v>
      </c>
      <c r="R2567" s="98">
        <f>'Activity data'!N413*'Emission factors'!$B$44*'Emission factors'!$E$44/1000</f>
        <v>2.8818511028272717</v>
      </c>
      <c r="S2567" s="98">
        <f>'Activity data'!O413*'Emission factors'!$B$44*'Emission factors'!$E$44/1000</f>
        <v>1.567878118483663</v>
      </c>
      <c r="T2567" s="98">
        <f>'Activity data'!P413*'Emission factors'!$B$44*'Emission factors'!$E$44/1000</f>
        <v>0.874658514895573</v>
      </c>
      <c r="U2567" s="98">
        <f>'Activity data'!Q413*'Emission factors'!$B$44*'Emission factors'!$E$44/1000</f>
        <v>0.48514475922351136</v>
      </c>
    </row>
    <row r="2568" spans="1:21" x14ac:dyDescent="0.25">
      <c r="A2568" s="92" t="s">
        <v>11</v>
      </c>
      <c r="B2568" s="92" t="s">
        <v>12</v>
      </c>
      <c r="C2568" s="92" t="s">
        <v>32</v>
      </c>
      <c r="D2568" s="92" t="s">
        <v>32</v>
      </c>
      <c r="E2568" s="92" t="s">
        <v>33</v>
      </c>
      <c r="F2568" s="92" t="s">
        <v>34</v>
      </c>
      <c r="G2568" s="92" t="s">
        <v>97</v>
      </c>
      <c r="H2568" s="92" t="s">
        <v>74</v>
      </c>
      <c r="I2568" s="89" t="s">
        <v>222</v>
      </c>
      <c r="L2568" s="98">
        <f>'Activity data'!H414*'Emission factors'!$B$44*'Emission factors'!$E$44/1000</f>
        <v>12.90368686866573</v>
      </c>
      <c r="M2568" s="98">
        <f>'Activity data'!I414*'Emission factors'!$B$44*'Emission factors'!$E$44/1000</f>
        <v>8.2283750339971302</v>
      </c>
      <c r="N2568" s="98">
        <f>'Activity data'!J414*'Emission factors'!$B$44*'Emission factors'!$E$44/1000</f>
        <v>6.0749461550474049</v>
      </c>
      <c r="O2568" s="98">
        <f>'Activity data'!K414*'Emission factors'!$B$44*'Emission factors'!$E$44/1000</f>
        <v>5.2040862860969117</v>
      </c>
      <c r="P2568" s="98">
        <f>'Activity data'!L414*'Emission factors'!$B$44*'Emission factors'!$E$44/1000</f>
        <v>6.6922234820954793</v>
      </c>
      <c r="Q2568" s="98">
        <f>'Activity data'!M414*'Emission factors'!$B$44*'Emission factors'!$E$44/1000</f>
        <v>6.1083027015102802</v>
      </c>
      <c r="R2568" s="98">
        <f>'Activity data'!N414*'Emission factors'!$B$44*'Emission factors'!$E$44/1000</f>
        <v>4.6181200765927173</v>
      </c>
      <c r="S2568" s="98">
        <f>'Activity data'!O414*'Emission factors'!$B$44*'Emission factors'!$E$44/1000</f>
        <v>3.6196529657382408</v>
      </c>
      <c r="T2568" s="98">
        <f>'Activity data'!P414*'Emission factors'!$B$44*'Emission factors'!$E$44/1000</f>
        <v>2.9790688224004187</v>
      </c>
      <c r="U2568" s="98">
        <f>'Activity data'!Q414*'Emission factors'!$B$44*'Emission factors'!$E$44/1000</f>
        <v>2.5477681600081943</v>
      </c>
    </row>
    <row r="2569" spans="1:21" x14ac:dyDescent="0.25">
      <c r="A2569" s="92" t="s">
        <v>11</v>
      </c>
      <c r="B2569" s="92" t="s">
        <v>12</v>
      </c>
      <c r="C2569" s="92" t="s">
        <v>32</v>
      </c>
      <c r="D2569" s="92" t="s">
        <v>32</v>
      </c>
      <c r="E2569" s="92" t="s">
        <v>33</v>
      </c>
      <c r="F2569" s="92" t="s">
        <v>34</v>
      </c>
      <c r="G2569" s="92" t="s">
        <v>97</v>
      </c>
      <c r="H2569" s="92" t="s">
        <v>74</v>
      </c>
      <c r="I2569" s="89" t="s">
        <v>201</v>
      </c>
      <c r="L2569" s="98">
        <f>'Activity data'!H415*'Emission factors'!$B$44*'Emission factors'!$E$44/1000</f>
        <v>489.23801396173906</v>
      </c>
      <c r="M2569" s="98">
        <f>'Activity data'!I415*'Emission factors'!$B$44*'Emission factors'!$E$44/1000</f>
        <v>525.91621963437251</v>
      </c>
      <c r="N2569" s="98">
        <f>'Activity data'!J415*'Emission factors'!$B$44*'Emission factors'!$E$44/1000</f>
        <v>559.31960369641854</v>
      </c>
      <c r="O2569" s="98">
        <f>'Activity data'!K415*'Emission factors'!$B$44*'Emission factors'!$E$44/1000</f>
        <v>597.66294593268276</v>
      </c>
      <c r="P2569" s="98">
        <f>'Activity data'!L415*'Emission factors'!$B$44*'Emission factors'!$E$44/1000</f>
        <v>621.48918779958649</v>
      </c>
      <c r="Q2569" s="98">
        <f>'Activity data'!M415*'Emission factors'!$B$44*'Emission factors'!$E$44/1000</f>
        <v>618.61083157945814</v>
      </c>
      <c r="R2569" s="98">
        <f>'Activity data'!N415*'Emission factors'!$B$44*'Emission factors'!$E$44/1000</f>
        <v>608.20611384067718</v>
      </c>
      <c r="S2569" s="98">
        <f>'Activity data'!O415*'Emission factors'!$B$44*'Emission factors'!$E$44/1000</f>
        <v>596.44179584107678</v>
      </c>
      <c r="T2569" s="98">
        <f>'Activity data'!P415*'Emission factors'!$B$44*'Emission factors'!$E$44/1000</f>
        <v>584.22610898217056</v>
      </c>
      <c r="U2569" s="98">
        <f>'Activity data'!Q415*'Emission factors'!$B$44*'Emission factors'!$E$44/1000</f>
        <v>572.07076963887528</v>
      </c>
    </row>
    <row r="2570" spans="1:21" x14ac:dyDescent="0.25">
      <c r="A2570" s="92" t="s">
        <v>11</v>
      </c>
      <c r="B2570" s="92" t="s">
        <v>12</v>
      </c>
      <c r="C2570" s="92" t="s">
        <v>32</v>
      </c>
      <c r="D2570" s="92" t="s">
        <v>32</v>
      </c>
      <c r="E2570" s="92" t="s">
        <v>33</v>
      </c>
      <c r="F2570" s="92" t="s">
        <v>34</v>
      </c>
      <c r="G2570" s="92" t="s">
        <v>97</v>
      </c>
      <c r="H2570" s="92" t="s">
        <v>74</v>
      </c>
      <c r="I2570" s="89" t="s">
        <v>207</v>
      </c>
      <c r="L2570" s="98">
        <f>'Activity data'!H416*'Emission factors'!$B$44*'Emission factors'!$E$44/1000</f>
        <v>246.37266105030432</v>
      </c>
      <c r="M2570" s="98">
        <f>'Activity data'!I416*'Emission factors'!$B$44*'Emission factors'!$E$44/1000</f>
        <v>318.16620300850661</v>
      </c>
      <c r="N2570" s="98">
        <f>'Activity data'!J416*'Emission factors'!$B$44*'Emission factors'!$E$44/1000</f>
        <v>323.54073213068477</v>
      </c>
      <c r="O2570" s="98">
        <f>'Activity data'!K416*'Emission factors'!$B$44*'Emission factors'!$E$44/1000</f>
        <v>302.73049452090396</v>
      </c>
      <c r="P2570" s="98">
        <f>'Activity data'!L416*'Emission factors'!$B$44*'Emission factors'!$E$44/1000</f>
        <v>215.73185596197783</v>
      </c>
      <c r="Q2570" s="98">
        <f>'Activity data'!M416*'Emission factors'!$B$44*'Emission factors'!$E$44/1000</f>
        <v>176.09525129483143</v>
      </c>
      <c r="R2570" s="98">
        <f>'Activity data'!N416*'Emission factors'!$B$44*'Emission factors'!$E$44/1000</f>
        <v>159.27845501225923</v>
      </c>
      <c r="S2570" s="98">
        <f>'Activity data'!O416*'Emission factors'!$B$44*'Emission factors'!$E$44/1000</f>
        <v>144.1687824163977</v>
      </c>
      <c r="T2570" s="98">
        <f>'Activity data'!P416*'Emission factors'!$B$44*'Emission factors'!$E$44/1000</f>
        <v>130.74671711174884</v>
      </c>
      <c r="U2570" s="98">
        <f>'Activity data'!Q416*'Emission factors'!$B$44*'Emission factors'!$E$44/1000</f>
        <v>118.64308179183855</v>
      </c>
    </row>
    <row r="2571" spans="1:21" x14ac:dyDescent="0.25">
      <c r="A2571" s="92" t="s">
        <v>11</v>
      </c>
      <c r="B2571" s="92" t="s">
        <v>12</v>
      </c>
      <c r="C2571" s="92" t="s">
        <v>32</v>
      </c>
      <c r="D2571" s="92" t="s">
        <v>32</v>
      </c>
      <c r="E2571" s="92" t="s">
        <v>33</v>
      </c>
      <c r="F2571" s="92" t="s">
        <v>34</v>
      </c>
      <c r="G2571" s="92" t="s">
        <v>97</v>
      </c>
      <c r="H2571" s="92" t="s">
        <v>74</v>
      </c>
      <c r="I2571" s="89" t="s">
        <v>218</v>
      </c>
      <c r="L2571" s="98">
        <f>'Activity data'!H417*'Emission factors'!$B$44*'Emission factors'!$E$44/1000</f>
        <v>158.3433693092054</v>
      </c>
      <c r="M2571" s="98">
        <f>'Activity data'!I417*'Emission factors'!$B$44*'Emission factors'!$E$44/1000</f>
        <v>179.93381290302602</v>
      </c>
      <c r="N2571" s="98">
        <f>'Activity data'!J417*'Emission factors'!$B$44*'Emission factors'!$E$44/1000</f>
        <v>191.21881950690883</v>
      </c>
      <c r="O2571" s="98">
        <f>'Activity data'!K417*'Emission factors'!$B$44*'Emission factors'!$E$44/1000</f>
        <v>197.38352300855047</v>
      </c>
      <c r="P2571" s="98">
        <f>'Activity data'!L417*'Emission factors'!$B$44*'Emission factors'!$E$44/1000</f>
        <v>185.61579307362894</v>
      </c>
      <c r="Q2571" s="98">
        <f>'Activity data'!M417*'Emission factors'!$B$44*'Emission factors'!$E$44/1000</f>
        <v>176.26180389804756</v>
      </c>
      <c r="R2571" s="98">
        <f>'Activity data'!N417*'Emission factors'!$B$44*'Emission factors'!$E$44/1000</f>
        <v>169.48370914025071</v>
      </c>
      <c r="S2571" s="98">
        <f>'Activity data'!O417*'Emission factors'!$B$44*'Emission factors'!$E$44/1000</f>
        <v>162.91657493015416</v>
      </c>
      <c r="T2571" s="98">
        <f>'Activity data'!P417*'Emission factors'!$B$44*'Emission factors'!$E$44/1000</f>
        <v>156.59605765324605</v>
      </c>
      <c r="U2571" s="98">
        <f>'Activity data'!Q417*'Emission factors'!$B$44*'Emission factors'!$E$44/1000</f>
        <v>150.49154710834756</v>
      </c>
    </row>
    <row r="2572" spans="1:21" x14ac:dyDescent="0.25">
      <c r="A2572" s="92" t="s">
        <v>11</v>
      </c>
      <c r="B2572" s="92" t="s">
        <v>12</v>
      </c>
      <c r="C2572" s="92" t="s">
        <v>32</v>
      </c>
      <c r="D2572" s="92" t="s">
        <v>32</v>
      </c>
      <c r="E2572" s="92" t="s">
        <v>33</v>
      </c>
      <c r="F2572" s="92" t="s">
        <v>34</v>
      </c>
      <c r="G2572" s="92" t="s">
        <v>97</v>
      </c>
      <c r="H2572" s="92" t="s">
        <v>74</v>
      </c>
      <c r="I2572" s="89" t="s">
        <v>194</v>
      </c>
      <c r="L2572" s="98">
        <f>'Activity data'!H418*'Emission factors'!$B$44*'Emission factors'!$E$44/1000</f>
        <v>160.92030594291788</v>
      </c>
      <c r="M2572" s="98">
        <f>'Activity data'!I418*'Emission factors'!$B$44*'Emission factors'!$E$44/1000</f>
        <v>213.21481831226521</v>
      </c>
      <c r="N2572" s="98">
        <f>'Activity data'!J418*'Emission factors'!$B$44*'Emission factors'!$E$44/1000</f>
        <v>235.37819802932256</v>
      </c>
      <c r="O2572" s="98">
        <f>'Activity data'!K418*'Emission factors'!$B$44*'Emission factors'!$E$44/1000</f>
        <v>242.38204394540736</v>
      </c>
      <c r="P2572" s="98">
        <f>'Activity data'!L418*'Emission factors'!$B$44*'Emission factors'!$E$44/1000</f>
        <v>197.64721781622822</v>
      </c>
      <c r="Q2572" s="98">
        <f>'Activity data'!M418*'Emission factors'!$B$44*'Emission factors'!$E$44/1000</f>
        <v>194.13733517732143</v>
      </c>
      <c r="R2572" s="98">
        <f>'Activity data'!N418*'Emission factors'!$B$44*'Emission factors'!$E$44/1000</f>
        <v>210.29665710379433</v>
      </c>
      <c r="S2572" s="98">
        <f>'Activity data'!O418*'Emission factors'!$B$44*'Emission factors'!$E$44/1000</f>
        <v>227.33076079402457</v>
      </c>
      <c r="T2572" s="98">
        <f>'Activity data'!P418*'Emission factors'!$B$44*'Emission factors'!$E$44/1000</f>
        <v>245.58245630653417</v>
      </c>
      <c r="U2572" s="98">
        <f>'Activity data'!Q418*'Emission factors'!$B$44*'Emission factors'!$E$44/1000</f>
        <v>265.19227684287347</v>
      </c>
    </row>
    <row r="2573" spans="1:21" x14ac:dyDescent="0.25">
      <c r="A2573" s="92" t="s">
        <v>11</v>
      </c>
      <c r="B2573" s="92" t="s">
        <v>12</v>
      </c>
      <c r="C2573" s="92" t="s">
        <v>32</v>
      </c>
      <c r="D2573" s="92" t="s">
        <v>32</v>
      </c>
      <c r="E2573" s="92" t="s">
        <v>33</v>
      </c>
      <c r="F2573" s="92" t="s">
        <v>34</v>
      </c>
      <c r="G2573" s="92" t="s">
        <v>97</v>
      </c>
      <c r="H2573" s="92" t="s">
        <v>74</v>
      </c>
      <c r="I2573" s="89" t="s">
        <v>195</v>
      </c>
      <c r="L2573" s="98">
        <f>'Activity data'!H419*'Emission factors'!$B$44*'Emission factors'!$E$44/1000</f>
        <v>485.63093976455286</v>
      </c>
      <c r="M2573" s="98">
        <f>'Activity data'!I419*'Emission factors'!$B$44*'Emission factors'!$E$44/1000</f>
        <v>464.58265437961688</v>
      </c>
      <c r="N2573" s="98">
        <f>'Activity data'!J419*'Emission factors'!$B$44*'Emission factors'!$E$44/1000</f>
        <v>445.03820790005739</v>
      </c>
      <c r="O2573" s="98">
        <f>'Activity data'!K419*'Emission factors'!$B$44*'Emission factors'!$E$44/1000</f>
        <v>436.64988058732575</v>
      </c>
      <c r="P2573" s="98">
        <f>'Activity data'!L419*'Emission factors'!$B$44*'Emission factors'!$E$44/1000</f>
        <v>459.11014432210942</v>
      </c>
      <c r="Q2573" s="98">
        <f>'Activity data'!M419*'Emission factors'!$B$44*'Emission factors'!$E$44/1000</f>
        <v>442.58141304771948</v>
      </c>
      <c r="R2573" s="98">
        <f>'Activity data'!N419*'Emission factors'!$B$44*'Emission factors'!$E$44/1000</f>
        <v>408.80587337683312</v>
      </c>
      <c r="S2573" s="98">
        <f>'Activity data'!O419*'Emission factors'!$B$44*'Emission factors'!$E$44/1000</f>
        <v>377.14348229309172</v>
      </c>
      <c r="T2573" s="98">
        <f>'Activity data'!P419*'Emission factors'!$B$44*'Emission factors'!$E$44/1000</f>
        <v>347.96002673725377</v>
      </c>
      <c r="U2573" s="98">
        <f>'Activity data'!Q419*'Emission factors'!$B$44*'Emission factors'!$E$44/1000</f>
        <v>320.94655104852251</v>
      </c>
    </row>
    <row r="2574" spans="1:21" x14ac:dyDescent="0.25">
      <c r="A2574" s="92" t="s">
        <v>11</v>
      </c>
      <c r="B2574" s="92" t="s">
        <v>12</v>
      </c>
      <c r="C2574" s="92" t="s">
        <v>32</v>
      </c>
      <c r="D2574" s="92" t="s">
        <v>32</v>
      </c>
      <c r="E2574" s="92" t="s">
        <v>33</v>
      </c>
      <c r="F2574" s="92" t="s">
        <v>34</v>
      </c>
      <c r="G2574" s="92" t="s">
        <v>97</v>
      </c>
      <c r="H2574" s="92" t="s">
        <v>74</v>
      </c>
      <c r="I2574" s="89" t="s">
        <v>209</v>
      </c>
      <c r="L2574" s="98">
        <f>'Activity data'!H420*'Emission factors'!$B$44*'Emission factors'!$E$44/1000</f>
        <v>1073.549605626496</v>
      </c>
      <c r="M2574" s="98">
        <f>'Activity data'!I420*'Emission factors'!$B$44*'Emission factors'!$E$44/1000</f>
        <v>1180.2669981253478</v>
      </c>
      <c r="N2574" s="98">
        <f>'Activity data'!J420*'Emission factors'!$B$44*'Emission factors'!$E$44/1000</f>
        <v>1236.9414337489916</v>
      </c>
      <c r="O2574" s="98">
        <f>'Activity data'!K420*'Emission factors'!$B$44*'Emission factors'!$E$44/1000</f>
        <v>1269.273848195736</v>
      </c>
      <c r="P2574" s="98">
        <f>'Activity data'!L420*'Emission factors'!$B$44*'Emission factors'!$E$44/1000</f>
        <v>1221.0685884218503</v>
      </c>
      <c r="Q2574" s="98">
        <f>'Activity data'!M420*'Emission factors'!$B$44*'Emission factors'!$E$44/1000</f>
        <v>1092.9329201003293</v>
      </c>
      <c r="R2574" s="98">
        <f>'Activity data'!N420*'Emission factors'!$B$44*'Emission factors'!$E$44/1000</f>
        <v>944.63412886903541</v>
      </c>
      <c r="S2574" s="98">
        <f>'Activity data'!O420*'Emission factors'!$B$44*'Emission factors'!$E$44/1000</f>
        <v>816.79466456375292</v>
      </c>
      <c r="T2574" s="98">
        <f>'Activity data'!P420*'Emission factors'!$B$44*'Emission factors'!$E$44/1000</f>
        <v>707.75030681357657</v>
      </c>
      <c r="U2574" s="98">
        <f>'Activity data'!Q420*'Emission factors'!$B$44*'Emission factors'!$E$44/1000</f>
        <v>612.92757453444028</v>
      </c>
    </row>
    <row r="2575" spans="1:21" x14ac:dyDescent="0.25">
      <c r="A2575" s="92" t="s">
        <v>11</v>
      </c>
      <c r="B2575" s="92" t="s">
        <v>12</v>
      </c>
      <c r="C2575" s="92" t="s">
        <v>32</v>
      </c>
      <c r="D2575" s="92" t="s">
        <v>32</v>
      </c>
      <c r="E2575" s="92" t="s">
        <v>33</v>
      </c>
      <c r="F2575" s="92" t="s">
        <v>34</v>
      </c>
      <c r="G2575" s="92" t="s">
        <v>97</v>
      </c>
      <c r="H2575" s="92" t="s">
        <v>74</v>
      </c>
      <c r="I2575" s="89" t="s">
        <v>208</v>
      </c>
      <c r="L2575" s="98">
        <f>'Activity data'!H421*'Emission factors'!$B$44*'Emission factors'!$E$44/1000</f>
        <v>622.86874267962071</v>
      </c>
      <c r="M2575" s="98">
        <f>'Activity data'!I421*'Emission factors'!$B$44*'Emission factors'!$E$44/1000</f>
        <v>687.02185513279846</v>
      </c>
      <c r="N2575" s="98">
        <f>'Activity data'!J421*'Emission factors'!$B$44*'Emission factors'!$E$44/1000</f>
        <v>727.31645176096117</v>
      </c>
      <c r="O2575" s="98">
        <f>'Activity data'!K421*'Emission factors'!$B$44*'Emission factors'!$E$44/1000</f>
        <v>750.0686937337324</v>
      </c>
      <c r="P2575" s="98">
        <f>'Activity data'!L421*'Emission factors'!$B$44*'Emission factors'!$E$44/1000</f>
        <v>716.52156515862373</v>
      </c>
      <c r="Q2575" s="98">
        <f>'Activity data'!M421*'Emission factors'!$B$44*'Emission factors'!$E$44/1000</f>
        <v>690.87162123215478</v>
      </c>
      <c r="R2575" s="98">
        <f>'Activity data'!N421*'Emission factors'!$B$44*'Emission factors'!$E$44/1000</f>
        <v>675.88845737469615</v>
      </c>
      <c r="S2575" s="98">
        <f>'Activity data'!O421*'Emission factors'!$B$44*'Emission factors'!$E$44/1000</f>
        <v>666.38299632883104</v>
      </c>
      <c r="T2575" s="98">
        <f>'Activity data'!P421*'Emission factors'!$B$44*'Emission factors'!$E$44/1000</f>
        <v>662.13596534215799</v>
      </c>
      <c r="U2575" s="98">
        <f>'Activity data'!Q421*'Emission factors'!$B$44*'Emission factors'!$E$44/1000</f>
        <v>663.13063583932967</v>
      </c>
    </row>
    <row r="2576" spans="1:21" x14ac:dyDescent="0.25">
      <c r="A2576" s="92" t="s">
        <v>11</v>
      </c>
      <c r="B2576" s="92" t="s">
        <v>12</v>
      </c>
      <c r="C2576" s="92" t="s">
        <v>32</v>
      </c>
      <c r="D2576" s="92" t="s">
        <v>32</v>
      </c>
      <c r="E2576" s="92" t="s">
        <v>33</v>
      </c>
      <c r="F2576" s="92" t="s">
        <v>34</v>
      </c>
      <c r="G2576" s="92" t="s">
        <v>97</v>
      </c>
      <c r="H2576" s="92" t="s">
        <v>74</v>
      </c>
      <c r="I2576" s="89" t="s">
        <v>226</v>
      </c>
      <c r="L2576" s="98">
        <f>'Activity data'!H422*'Emission factors'!$B$44*'Emission factors'!$E$44/1000</f>
        <v>0.84258536179570132</v>
      </c>
      <c r="M2576" s="98">
        <f>'Activity data'!I422*'Emission factors'!$B$44*'Emission factors'!$E$44/1000</f>
        <v>0.90437044178414938</v>
      </c>
      <c r="N2576" s="98">
        <f>'Activity data'!J422*'Emission factors'!$B$44*'Emission factors'!$E$44/1000</f>
        <v>0.91917295037594116</v>
      </c>
      <c r="O2576" s="98">
        <f>'Activity data'!K422*'Emission factors'!$B$44*'Emission factors'!$E$44/1000</f>
        <v>0.91024818811579633</v>
      </c>
      <c r="P2576" s="98">
        <f>'Activity data'!L422*'Emission factors'!$B$44*'Emission factors'!$E$44/1000</f>
        <v>0.81978300353917577</v>
      </c>
      <c r="Q2576" s="98">
        <f>'Activity data'!M422*'Emission factors'!$B$44*'Emission factors'!$E$44/1000</f>
        <v>0.85769545331850061</v>
      </c>
      <c r="R2576" s="98">
        <f>'Activity data'!N422*'Emission factors'!$B$44*'Emission factors'!$E$44/1000</f>
        <v>0.96294661730619036</v>
      </c>
      <c r="S2576" s="98">
        <f>'Activity data'!O422*'Emission factors'!$B$44*'Emission factors'!$E$44/1000</f>
        <v>1.1228070600680735</v>
      </c>
      <c r="T2576" s="98">
        <f>'Activity data'!P422*'Emission factors'!$B$44*'Emission factors'!$E$44/1000</f>
        <v>1.3501463909369047</v>
      </c>
      <c r="U2576" s="98">
        <f>'Activity data'!Q422*'Emission factors'!$B$44*'Emission factors'!$E$44/1000</f>
        <v>1.6597353714666503</v>
      </c>
    </row>
    <row r="2577" spans="1:21" x14ac:dyDescent="0.25">
      <c r="A2577" s="92" t="s">
        <v>11</v>
      </c>
      <c r="B2577" s="92" t="s">
        <v>12</v>
      </c>
      <c r="C2577" s="92" t="s">
        <v>32</v>
      </c>
      <c r="D2577" s="92" t="s">
        <v>32</v>
      </c>
      <c r="E2577" s="92" t="s">
        <v>33</v>
      </c>
      <c r="F2577" s="92" t="s">
        <v>34</v>
      </c>
      <c r="G2577" s="92" t="s">
        <v>97</v>
      </c>
      <c r="H2577" s="92" t="s">
        <v>74</v>
      </c>
      <c r="I2577" s="89" t="s">
        <v>196</v>
      </c>
      <c r="L2577" s="98">
        <f>'Activity data'!H423*'Emission factors'!$B$44*'Emission factors'!$E$44/1000</f>
        <v>799.75991844223688</v>
      </c>
      <c r="M2577" s="98">
        <f>'Activity data'!I423*'Emission factors'!$B$44*'Emission factors'!$E$44/1000</f>
        <v>806.95507986303005</v>
      </c>
      <c r="N2577" s="98">
        <f>'Activity data'!J423*'Emission factors'!$B$44*'Emission factors'!$E$44/1000</f>
        <v>813.78331166492558</v>
      </c>
      <c r="O2577" s="98">
        <f>'Activity data'!K423*'Emission factors'!$B$44*'Emission factors'!$E$44/1000</f>
        <v>823.28754145515416</v>
      </c>
      <c r="P2577" s="98">
        <f>'Activity data'!L423*'Emission factors'!$B$44*'Emission factors'!$E$44/1000</f>
        <v>832.60903397296397</v>
      </c>
      <c r="Q2577" s="98">
        <f>'Activity data'!M423*'Emission factors'!$B$44*'Emission factors'!$E$44/1000</f>
        <v>791.88729457359273</v>
      </c>
      <c r="R2577" s="98">
        <f>'Activity data'!N423*'Emission factors'!$B$44*'Emission factors'!$E$44/1000</f>
        <v>732.97846235459144</v>
      </c>
      <c r="S2577" s="98">
        <f>'Activity data'!O423*'Emission factors'!$B$44*'Emission factors'!$E$44/1000</f>
        <v>677.86599260330115</v>
      </c>
      <c r="T2577" s="98">
        <f>'Activity data'!P423*'Emission factors'!$B$44*'Emission factors'!$E$44/1000</f>
        <v>626.98728264765202</v>
      </c>
      <c r="U2577" s="98">
        <f>'Activity data'!Q423*'Emission factors'!$B$44*'Emission factors'!$E$44/1000</f>
        <v>579.73627871329188</v>
      </c>
    </row>
    <row r="2578" spans="1:21" x14ac:dyDescent="0.25">
      <c r="A2578" s="92" t="s">
        <v>11</v>
      </c>
      <c r="B2578" s="92" t="s">
        <v>12</v>
      </c>
      <c r="C2578" s="92" t="s">
        <v>32</v>
      </c>
      <c r="D2578" s="92" t="s">
        <v>32</v>
      </c>
      <c r="E2578" s="92" t="s">
        <v>33</v>
      </c>
      <c r="F2578" s="92" t="s">
        <v>34</v>
      </c>
      <c r="G2578" s="92" t="s">
        <v>97</v>
      </c>
      <c r="H2578" s="92" t="s">
        <v>74</v>
      </c>
      <c r="I2578" s="89" t="s">
        <v>197</v>
      </c>
      <c r="L2578" s="98">
        <f>'Activity data'!H424*'Emission factors'!$B$44*'Emission factors'!$E$44/1000</f>
        <v>1013.1247727380494</v>
      </c>
      <c r="M2578" s="98">
        <f>'Activity data'!I424*'Emission factors'!$B$44*'Emission factors'!$E$44/1000</f>
        <v>1098.2946746151431</v>
      </c>
      <c r="N2578" s="98">
        <f>'Activity data'!J424*'Emission factors'!$B$44*'Emission factors'!$E$44/1000</f>
        <v>1135.3544846544453</v>
      </c>
      <c r="O2578" s="98">
        <f>'Activity data'!K424*'Emission factors'!$B$44*'Emission factors'!$E$44/1000</f>
        <v>1138.8502322157556</v>
      </c>
      <c r="P2578" s="98">
        <f>'Activity data'!L424*'Emission factors'!$B$44*'Emission factors'!$E$44/1000</f>
        <v>1030.0858802056052</v>
      </c>
      <c r="Q2578" s="98">
        <f>'Activity data'!M424*'Emission factors'!$B$44*'Emission factors'!$E$44/1000</f>
        <v>941.31206306384536</v>
      </c>
      <c r="R2578" s="98">
        <f>'Activity data'!N424*'Emission factors'!$B$44*'Emission factors'!$E$44/1000</f>
        <v>870.24116009384522</v>
      </c>
      <c r="S2578" s="98">
        <f>'Activity data'!O424*'Emission factors'!$B$44*'Emission factors'!$E$44/1000</f>
        <v>803.6723825017541</v>
      </c>
      <c r="T2578" s="98">
        <f>'Activity data'!P424*'Emission factors'!$B$44*'Emission factors'!$E$44/1000</f>
        <v>742.10291221901173</v>
      </c>
      <c r="U2578" s="98">
        <f>'Activity data'!Q424*'Emission factors'!$B$44*'Emission factors'!$E$44/1000</f>
        <v>684.90210859408728</v>
      </c>
    </row>
    <row r="2579" spans="1:21" x14ac:dyDescent="0.25">
      <c r="A2579" s="92" t="s">
        <v>11</v>
      </c>
      <c r="B2579" s="92" t="s">
        <v>12</v>
      </c>
      <c r="C2579" s="92" t="s">
        <v>32</v>
      </c>
      <c r="D2579" s="92" t="s">
        <v>32</v>
      </c>
      <c r="E2579" s="92" t="s">
        <v>33</v>
      </c>
      <c r="F2579" s="92" t="s">
        <v>34</v>
      </c>
      <c r="G2579" s="92" t="s">
        <v>97</v>
      </c>
      <c r="H2579" s="92" t="s">
        <v>74</v>
      </c>
      <c r="I2579" s="89" t="s">
        <v>229</v>
      </c>
      <c r="L2579" s="98">
        <f>'Activity data'!H425*'Emission factors'!$B$44*'Emission factors'!$E$44/1000</f>
        <v>39.08942170403769</v>
      </c>
      <c r="M2579" s="98">
        <f>'Activity data'!I425*'Emission factors'!$B$44*'Emission factors'!$E$44/1000</f>
        <v>35.329268012563453</v>
      </c>
      <c r="N2579" s="98">
        <f>'Activity data'!J425*'Emission factors'!$B$44*'Emission factors'!$E$44/1000</f>
        <v>32.692520986095182</v>
      </c>
      <c r="O2579" s="98">
        <f>'Activity data'!K425*'Emission factors'!$B$44*'Emission factors'!$E$44/1000</f>
        <v>30.669023899251638</v>
      </c>
      <c r="P2579" s="98">
        <f>'Activity data'!L425*'Emission factors'!$B$44*'Emission factors'!$E$44/1000</f>
        <v>29.908451880762282</v>
      </c>
      <c r="Q2579" s="98">
        <f>'Activity data'!M425*'Emission factors'!$B$44*'Emission factors'!$E$44/1000</f>
        <v>30.331889803910322</v>
      </c>
      <c r="R2579" s="98">
        <f>'Activity data'!N425*'Emission factors'!$B$44*'Emission factors'!$E$44/1000</f>
        <v>31.007989633591063</v>
      </c>
      <c r="S2579" s="98">
        <f>'Activity data'!O425*'Emission factors'!$B$44*'Emission factors'!$E$44/1000</f>
        <v>31.609867537068094</v>
      </c>
      <c r="T2579" s="98">
        <f>'Activity data'!P425*'Emission factors'!$B$44*'Emission factors'!$E$44/1000</f>
        <v>32.178926098470491</v>
      </c>
      <c r="U2579" s="98">
        <f>'Activity data'!Q425*'Emission factors'!$B$44*'Emission factors'!$E$44/1000</f>
        <v>32.739870225124896</v>
      </c>
    </row>
    <row r="2580" spans="1:21" x14ac:dyDescent="0.25">
      <c r="A2580" s="92" t="s">
        <v>11</v>
      </c>
      <c r="B2580" s="92" t="s">
        <v>12</v>
      </c>
      <c r="C2580" s="92" t="s">
        <v>32</v>
      </c>
      <c r="D2580" s="92" t="s">
        <v>32</v>
      </c>
      <c r="E2580" s="92" t="s">
        <v>33</v>
      </c>
      <c r="F2580" s="92" t="s">
        <v>34</v>
      </c>
      <c r="G2580" s="92" t="s">
        <v>97</v>
      </c>
      <c r="H2580" s="92" t="s">
        <v>74</v>
      </c>
      <c r="I2580" s="89" t="s">
        <v>198</v>
      </c>
      <c r="L2580" s="98">
        <f>'Activity data'!H426*'Emission factors'!$B$44*'Emission factors'!$E$44/1000</f>
        <v>85.799753943570863</v>
      </c>
      <c r="M2580" s="98">
        <f>'Activity data'!I426*'Emission factors'!$B$44*'Emission factors'!$E$44/1000</f>
        <v>82.171673952181393</v>
      </c>
      <c r="N2580" s="98">
        <f>'Activity data'!J426*'Emission factors'!$B$44*'Emission factors'!$E$44/1000</f>
        <v>77.573957038619213</v>
      </c>
      <c r="O2580" s="98">
        <f>'Activity data'!K426*'Emission factors'!$B$44*'Emission factors'!$E$44/1000</f>
        <v>72.719044735890918</v>
      </c>
      <c r="P2580" s="98">
        <f>'Activity data'!L426*'Emission factors'!$B$44*'Emission factors'!$E$44/1000</f>
        <v>66.215108088575874</v>
      </c>
      <c r="Q2580" s="98">
        <f>'Activity data'!M426*'Emission factors'!$B$44*'Emission factors'!$E$44/1000</f>
        <v>62.053283651087696</v>
      </c>
      <c r="R2580" s="98">
        <f>'Activity data'!N426*'Emission factors'!$B$44*'Emission factors'!$E$44/1000</f>
        <v>58.770523472785968</v>
      </c>
      <c r="S2580" s="98">
        <f>'Activity data'!O426*'Emission factors'!$B$44*'Emission factors'!$E$44/1000</f>
        <v>55.5628149422514</v>
      </c>
      <c r="T2580" s="98">
        <f>'Activity data'!P426*'Emission factors'!$B$44*'Emission factors'!$E$44/1000</f>
        <v>52.505550474205556</v>
      </c>
      <c r="U2580" s="98">
        <f>'Activity data'!Q426*'Emission factors'!$B$44*'Emission factors'!$E$44/1000</f>
        <v>49.602723668699426</v>
      </c>
    </row>
    <row r="2581" spans="1:21" x14ac:dyDescent="0.25">
      <c r="A2581" s="92" t="s">
        <v>11</v>
      </c>
      <c r="B2581" s="92" t="s">
        <v>12</v>
      </c>
      <c r="C2581" s="92" t="s">
        <v>32</v>
      </c>
      <c r="D2581" s="92" t="s">
        <v>32</v>
      </c>
      <c r="E2581" s="92" t="s">
        <v>33</v>
      </c>
      <c r="F2581" s="92" t="s">
        <v>34</v>
      </c>
      <c r="G2581" s="92" t="s">
        <v>97</v>
      </c>
      <c r="H2581" s="92" t="s">
        <v>74</v>
      </c>
      <c r="I2581" s="89" t="s">
        <v>231</v>
      </c>
      <c r="L2581" s="98">
        <f>'Activity data'!H427*'Emission factors'!$B$44*'Emission factors'!$E$44/1000</f>
        <v>24.376765890479046</v>
      </c>
      <c r="M2581" s="98">
        <f>'Activity data'!I427*'Emission factors'!$B$44*'Emission factors'!$E$44/1000</f>
        <v>26.607985693794401</v>
      </c>
      <c r="N2581" s="98">
        <f>'Activity data'!J427*'Emission factors'!$B$44*'Emission factors'!$E$44/1000</f>
        <v>28.066897806065402</v>
      </c>
      <c r="O2581" s="98">
        <f>'Activity data'!K427*'Emission factors'!$B$44*'Emission factors'!$E$44/1000</f>
        <v>29.180837168602753</v>
      </c>
      <c r="P2581" s="98">
        <f>'Activity data'!L427*'Emission factors'!$B$44*'Emission factors'!$E$44/1000</f>
        <v>29.363175629682853</v>
      </c>
      <c r="Q2581" s="98">
        <f>'Activity data'!M427*'Emission factors'!$B$44*'Emission factors'!$E$44/1000</f>
        <v>26.58934489572226</v>
      </c>
      <c r="R2581" s="98">
        <f>'Activity data'!N427*'Emission factors'!$B$44*'Emission factors'!$E$44/1000</f>
        <v>22.857130900070707</v>
      </c>
      <c r="S2581" s="98">
        <f>'Activity data'!O427*'Emission factors'!$B$44*'Emission factors'!$E$44/1000</f>
        <v>19.633667023792594</v>
      </c>
      <c r="T2581" s="98">
        <f>'Activity data'!P427*'Emission factors'!$B$44*'Emission factors'!$E$44/1000</f>
        <v>16.91718963692173</v>
      </c>
      <c r="U2581" s="98">
        <f>'Activity data'!Q427*'Emission factors'!$B$44*'Emission factors'!$E$44/1000</f>
        <v>14.590255941464564</v>
      </c>
    </row>
    <row r="2582" spans="1:21" x14ac:dyDescent="0.25">
      <c r="A2582" s="92" t="s">
        <v>11</v>
      </c>
      <c r="B2582" s="92" t="s">
        <v>12</v>
      </c>
      <c r="C2582" s="92" t="s">
        <v>32</v>
      </c>
      <c r="D2582" s="92" t="s">
        <v>32</v>
      </c>
      <c r="E2582" s="92" t="s">
        <v>33</v>
      </c>
      <c r="F2582" s="92" t="s">
        <v>34</v>
      </c>
      <c r="G2582" s="92" t="s">
        <v>97</v>
      </c>
      <c r="H2582" s="92" t="s">
        <v>74</v>
      </c>
      <c r="I2582" s="89" t="s">
        <v>230</v>
      </c>
      <c r="L2582" s="98">
        <f>'Activity data'!H428*'Emission factors'!$B$44*'Emission factors'!$E$44/1000</f>
        <v>96.153496160769279</v>
      </c>
      <c r="M2582" s="98">
        <f>'Activity data'!I428*'Emission factors'!$B$44*'Emission factors'!$E$44/1000</f>
        <v>77.258971416011605</v>
      </c>
      <c r="N2582" s="98">
        <f>'Activity data'!J428*'Emission factors'!$B$44*'Emission factors'!$E$44/1000</f>
        <v>66.286908147619073</v>
      </c>
      <c r="O2582" s="98">
        <f>'Activity data'!K428*'Emission factors'!$B$44*'Emission factors'!$E$44/1000</f>
        <v>59.449204286089163</v>
      </c>
      <c r="P2582" s="98">
        <f>'Activity data'!L428*'Emission factors'!$B$44*'Emission factors'!$E$44/1000</f>
        <v>60.043439251775503</v>
      </c>
      <c r="Q2582" s="98">
        <f>'Activity data'!M428*'Emission factors'!$B$44*'Emission factors'!$E$44/1000</f>
        <v>56.471182484894015</v>
      </c>
      <c r="R2582" s="98">
        <f>'Activity data'!N428*'Emission factors'!$B$44*'Emission factors'!$E$44/1000</f>
        <v>50.690993359981981</v>
      </c>
      <c r="S2582" s="98">
        <f>'Activity data'!O428*'Emission factors'!$B$44*'Emission factors'!$E$44/1000</f>
        <v>45.715662152417174</v>
      </c>
      <c r="T2582" s="98">
        <f>'Activity data'!P428*'Emission factors'!$B$44*'Emission factors'!$E$44/1000</f>
        <v>41.421650117354041</v>
      </c>
      <c r="U2582" s="98">
        <f>'Activity data'!Q428*'Emission factors'!$B$44*'Emission factors'!$E$44/1000</f>
        <v>37.638049397348951</v>
      </c>
    </row>
    <row r="2583" spans="1:21" x14ac:dyDescent="0.25">
      <c r="A2583" s="92" t="s">
        <v>11</v>
      </c>
      <c r="B2583" s="92" t="s">
        <v>12</v>
      </c>
      <c r="C2583" s="92" t="s">
        <v>32</v>
      </c>
      <c r="D2583" s="92" t="s">
        <v>32</v>
      </c>
      <c r="E2583" s="92" t="s">
        <v>33</v>
      </c>
      <c r="F2583" s="92" t="s">
        <v>34</v>
      </c>
      <c r="G2583" s="92" t="s">
        <v>97</v>
      </c>
      <c r="H2583" s="92" t="s">
        <v>74</v>
      </c>
      <c r="I2583" s="89" t="s">
        <v>303</v>
      </c>
      <c r="L2583" s="98">
        <f>'Activity data'!H429*'Emission factors'!$B$44*'Emission factors'!$E$44/1000</f>
        <v>768.63083694237378</v>
      </c>
      <c r="M2583" s="98">
        <f>'Activity data'!I429*'Emission factors'!$B$44*'Emission factors'!$E$44/1000</f>
        <v>898.29486326130052</v>
      </c>
      <c r="N2583" s="98">
        <f>'Activity data'!J429*'Emission factors'!$B$44*'Emission factors'!$E$44/1000</f>
        <v>955.9562883130211</v>
      </c>
      <c r="O2583" s="98">
        <f>'Activity data'!K429*'Emission factors'!$B$44*'Emission factors'!$E$44/1000</f>
        <v>988.15690540886794</v>
      </c>
      <c r="P2583" s="98">
        <f>'Activity data'!L429*'Emission factors'!$B$44*'Emission factors'!$E$44/1000</f>
        <v>931.25885127757863</v>
      </c>
      <c r="Q2583" s="98">
        <f>'Activity data'!M429*'Emission factors'!$B$44*'Emission factors'!$E$44/1000</f>
        <v>895.19117104529698</v>
      </c>
      <c r="R2583" s="98">
        <f>'Activity data'!N429*'Emission factors'!$B$44*'Emission factors'!$E$44/1000</f>
        <v>875.26869653177448</v>
      </c>
      <c r="S2583" s="98">
        <f>'Activity data'!O429*'Emission factors'!$B$44*'Emission factors'!$E$44/1000</f>
        <v>855.79862702977869</v>
      </c>
      <c r="T2583" s="98">
        <f>'Activity data'!P429*'Emission factors'!$B$44*'Emission factors'!$E$44/1000</f>
        <v>837.05025007884035</v>
      </c>
      <c r="U2583" s="98">
        <f>'Activity data'!Q429*'Emission factors'!$B$44*'Emission factors'!$E$44/1000</f>
        <v>819.06689232790507</v>
      </c>
    </row>
    <row r="2584" spans="1:21" x14ac:dyDescent="0.25">
      <c r="A2584" s="92" t="s">
        <v>11</v>
      </c>
      <c r="B2584" s="92" t="s">
        <v>12</v>
      </c>
      <c r="C2584" s="92" t="s">
        <v>32</v>
      </c>
      <c r="D2584" s="92" t="s">
        <v>32</v>
      </c>
      <c r="E2584" s="92" t="s">
        <v>33</v>
      </c>
      <c r="F2584" s="92" t="s">
        <v>34</v>
      </c>
      <c r="G2584" s="92" t="s">
        <v>97</v>
      </c>
      <c r="H2584" s="92" t="s">
        <v>74</v>
      </c>
      <c r="I2584" s="89" t="s">
        <v>225</v>
      </c>
      <c r="L2584" s="98">
        <f>'Activity data'!H430*'Emission factors'!$B$44*'Emission factors'!$E$44/1000</f>
        <v>10.573297981545956</v>
      </c>
      <c r="M2584" s="98">
        <f>'Activity data'!I430*'Emission factors'!$B$44*'Emission factors'!$E$44/1000</f>
        <v>8.8979611922992188</v>
      </c>
      <c r="N2584" s="98">
        <f>'Activity data'!J430*'Emission factors'!$B$44*'Emission factors'!$E$44/1000</f>
        <v>8.0398959607337002</v>
      </c>
      <c r="O2584" s="98">
        <f>'Activity data'!K430*'Emission factors'!$B$44*'Emission factors'!$E$44/1000</f>
        <v>7.683219545611907</v>
      </c>
      <c r="P2584" s="98">
        <f>'Activity data'!L430*'Emission factors'!$B$44*'Emission factors'!$E$44/1000</f>
        <v>8.6052336290499927</v>
      </c>
      <c r="Q2584" s="98">
        <f>'Activity data'!M430*'Emission factors'!$B$44*'Emission factors'!$E$44/1000</f>
        <v>7.0411395096635685</v>
      </c>
      <c r="R2584" s="98">
        <f>'Activity data'!N430*'Emission factors'!$B$44*'Emission factors'!$E$44/1000</f>
        <v>4.4729457789036893</v>
      </c>
      <c r="S2584" s="98">
        <f>'Activity data'!O430*'Emission factors'!$B$44*'Emission factors'!$E$44/1000</f>
        <v>3.0078662602211783</v>
      </c>
      <c r="T2584" s="98">
        <f>'Activity data'!P430*'Emission factors'!$B$44*'Emission factors'!$E$44/1000</f>
        <v>2.2431571092198643</v>
      </c>
      <c r="U2584" s="98">
        <f>'Activity data'!Q430*'Emission factors'!$B$44*'Emission factors'!$E$44/1000</f>
        <v>1.7666931736076636</v>
      </c>
    </row>
    <row r="2585" spans="1:21" x14ac:dyDescent="0.25">
      <c r="A2585" s="92" t="s">
        <v>11</v>
      </c>
      <c r="B2585" s="92" t="s">
        <v>12</v>
      </c>
      <c r="C2585" s="92" t="s">
        <v>32</v>
      </c>
      <c r="D2585" s="92" t="s">
        <v>32</v>
      </c>
      <c r="E2585" s="92" t="s">
        <v>33</v>
      </c>
      <c r="F2585" s="92" t="s">
        <v>34</v>
      </c>
      <c r="G2585" s="92" t="s">
        <v>97</v>
      </c>
      <c r="H2585" s="92" t="s">
        <v>74</v>
      </c>
      <c r="I2585" s="92" t="s">
        <v>205</v>
      </c>
      <c r="L2585" s="98">
        <f>'Activity data'!H431*'Emission factors'!$B$44*'Emission factors'!$E$44/1000</f>
        <v>184.68327787819237</v>
      </c>
      <c r="M2585" s="98">
        <f>'Activity data'!I431*'Emission factors'!$B$44*'Emission factors'!$E$44/1000</f>
        <v>300.90190770068403</v>
      </c>
      <c r="N2585" s="98">
        <f>'Activity data'!J431*'Emission factors'!$B$44*'Emission factors'!$E$44/1000</f>
        <v>391.01869322275718</v>
      </c>
      <c r="O2585" s="98">
        <f>'Activity data'!K431*'Emission factors'!$B$44*'Emission factors'!$E$44/1000</f>
        <v>462.59955807873416</v>
      </c>
      <c r="P2585" s="98">
        <f>'Activity data'!L431*'Emission factors'!$B$44*'Emission factors'!$E$44/1000</f>
        <v>376.13459246246521</v>
      </c>
      <c r="Q2585" s="98">
        <f>'Activity data'!M431*'Emission factors'!$B$44*'Emission factors'!$E$44/1000</f>
        <v>279.66812395049755</v>
      </c>
      <c r="R2585" s="98">
        <f>'Activity data'!N431*'Emission factors'!$B$44*'Emission factors'!$E$44/1000</f>
        <v>196.36429500305593</v>
      </c>
      <c r="S2585" s="98">
        <f>'Activity data'!O431*'Emission factors'!$B$44*'Emission factors'!$E$44/1000</f>
        <v>138.33246147530963</v>
      </c>
      <c r="T2585" s="98">
        <f>'Activity data'!P431*'Emission factors'!$B$44*'Emission factors'!$E$44/1000</f>
        <v>99.392948956816923</v>
      </c>
      <c r="U2585" s="98">
        <f>'Activity data'!Q431*'Emission factors'!$B$44*'Emission factors'!$E$44/1000</f>
        <v>71.476459429505198</v>
      </c>
    </row>
    <row r="2586" spans="1:21" x14ac:dyDescent="0.25">
      <c r="A2586" s="92" t="s">
        <v>11</v>
      </c>
      <c r="B2586" s="92" t="s">
        <v>12</v>
      </c>
      <c r="C2586" s="92" t="s">
        <v>32</v>
      </c>
      <c r="D2586" s="92" t="s">
        <v>32</v>
      </c>
      <c r="E2586" s="92" t="s">
        <v>33</v>
      </c>
      <c r="F2586" s="92" t="s">
        <v>34</v>
      </c>
      <c r="G2586" s="92" t="s">
        <v>97</v>
      </c>
      <c r="H2586" s="92" t="s">
        <v>74</v>
      </c>
      <c r="I2586" s="89" t="s">
        <v>204</v>
      </c>
      <c r="L2586" s="98">
        <f>'Activity data'!H432*'Emission factors'!$B$44*'Emission factors'!$E$44/1000</f>
        <v>1239.7120197901575</v>
      </c>
      <c r="M2586" s="98">
        <f>'Activity data'!I432*'Emission factors'!$B$44*'Emission factors'!$E$44/1000</f>
        <v>1219.5136373054211</v>
      </c>
      <c r="N2586" s="98">
        <f>'Activity data'!J432*'Emission factors'!$B$44*'Emission factors'!$E$44/1000</f>
        <v>1188.7518879640966</v>
      </c>
      <c r="O2586" s="98">
        <f>'Activity data'!K432*'Emission factors'!$B$44*'Emission factors'!$E$44/1000</f>
        <v>1161.3383110300924</v>
      </c>
      <c r="P2586" s="98">
        <f>'Activity data'!L432*'Emission factors'!$B$44*'Emission factors'!$E$44/1000</f>
        <v>1140.1225717312441</v>
      </c>
      <c r="Q2586" s="98">
        <f>'Activity data'!M432*'Emission factors'!$B$44*'Emission factors'!$E$44/1000</f>
        <v>1150.2387619362164</v>
      </c>
      <c r="R2586" s="98">
        <f>'Activity data'!N432*'Emission factors'!$B$44*'Emission factors'!$E$44/1000</f>
        <v>1169.6904098473456</v>
      </c>
      <c r="S2586" s="98">
        <f>'Activity data'!O432*'Emission factors'!$B$44*'Emission factors'!$E$44/1000</f>
        <v>1191.3136469976021</v>
      </c>
      <c r="T2586" s="98">
        <f>'Activity data'!P432*'Emission factors'!$B$44*'Emission factors'!$E$44/1000</f>
        <v>1215.6348788035446</v>
      </c>
      <c r="U2586" s="98">
        <f>'Activity data'!Q432*'Emission factors'!$B$44*'Emission factors'!$E$44/1000</f>
        <v>1242.3945789364475</v>
      </c>
    </row>
    <row r="2587" spans="1:21" x14ac:dyDescent="0.25">
      <c r="A2587" s="92" t="s">
        <v>11</v>
      </c>
      <c r="B2587" s="92" t="s">
        <v>12</v>
      </c>
      <c r="C2587" s="92" t="s">
        <v>32</v>
      </c>
      <c r="D2587" s="92" t="s">
        <v>32</v>
      </c>
      <c r="E2587" s="92" t="s">
        <v>33</v>
      </c>
      <c r="F2587" s="92" t="s">
        <v>34</v>
      </c>
      <c r="G2587" s="92" t="s">
        <v>97</v>
      </c>
      <c r="H2587" s="92" t="s">
        <v>74</v>
      </c>
      <c r="I2587" s="89" t="s">
        <v>228</v>
      </c>
      <c r="L2587" s="98">
        <f>'Activity data'!H433*'Emission factors'!$B$44*'Emission factors'!$E$44/1000</f>
        <v>11.189661405994615</v>
      </c>
      <c r="M2587" s="98">
        <f>'Activity data'!I433*'Emission factors'!$B$44*'Emission factors'!$E$44/1000</f>
        <v>9.8527408144078468</v>
      </c>
      <c r="N2587" s="98">
        <f>'Activity data'!J433*'Emission factors'!$B$44*'Emission factors'!$E$44/1000</f>
        <v>8.7512548772777485</v>
      </c>
      <c r="O2587" s="98">
        <f>'Activity data'!K433*'Emission factors'!$B$44*'Emission factors'!$E$44/1000</f>
        <v>7.8650617081539513</v>
      </c>
      <c r="P2587" s="98">
        <f>'Activity data'!L433*'Emission factors'!$B$44*'Emission factors'!$E$44/1000</f>
        <v>7.2812773179490549</v>
      </c>
      <c r="Q2587" s="98">
        <f>'Activity data'!M433*'Emission factors'!$B$44*'Emission factors'!$E$44/1000</f>
        <v>6.235455746804794</v>
      </c>
      <c r="R2587" s="98">
        <f>'Activity data'!N433*'Emission factors'!$B$44*'Emission factors'!$E$44/1000</f>
        <v>5.0129217819354439</v>
      </c>
      <c r="S2587" s="98">
        <f>'Activity data'!O433*'Emission factors'!$B$44*'Emission factors'!$E$44/1000</f>
        <v>4.0094215917253253</v>
      </c>
      <c r="T2587" s="98">
        <f>'Activity data'!P433*'Emission factors'!$B$44*'Emission factors'!$E$44/1000</f>
        <v>3.2169421727462599</v>
      </c>
      <c r="U2587" s="98">
        <f>'Activity data'!Q433*'Emission factors'!$B$44*'Emission factors'!$E$44/1000</f>
        <v>2.5738216730647117</v>
      </c>
    </row>
    <row r="2588" spans="1:21" x14ac:dyDescent="0.25">
      <c r="A2588" s="92" t="s">
        <v>11</v>
      </c>
      <c r="B2588" s="92" t="s">
        <v>12</v>
      </c>
      <c r="C2588" s="92" t="s">
        <v>32</v>
      </c>
      <c r="D2588" s="92" t="s">
        <v>32</v>
      </c>
      <c r="E2588" s="92" t="s">
        <v>33</v>
      </c>
      <c r="F2588" s="92" t="s">
        <v>34</v>
      </c>
      <c r="G2588" s="92" t="s">
        <v>97</v>
      </c>
      <c r="H2588" s="92" t="s">
        <v>74</v>
      </c>
      <c r="I2588" s="89" t="s">
        <v>202</v>
      </c>
      <c r="L2588" s="98">
        <f>'Activity data'!H434*'Emission factors'!$B$44*'Emission factors'!$E$44/1000</f>
        <v>834.9742546603278</v>
      </c>
      <c r="M2588" s="98">
        <f>'Activity data'!I434*'Emission factors'!$B$44*'Emission factors'!$E$44/1000</f>
        <v>966.82320837994428</v>
      </c>
      <c r="N2588" s="98">
        <f>'Activity data'!J434*'Emission factors'!$B$44*'Emission factors'!$E$44/1000</f>
        <v>961.10020215246243</v>
      </c>
      <c r="O2588" s="98">
        <f>'Activity data'!K434*'Emission factors'!$B$44*'Emission factors'!$E$44/1000</f>
        <v>899.03247554748884</v>
      </c>
      <c r="P2588" s="98">
        <f>'Activity data'!L434*'Emission factors'!$B$44*'Emission factors'!$E$44/1000</f>
        <v>698.9323904278873</v>
      </c>
      <c r="Q2588" s="98">
        <f>'Activity data'!M434*'Emission factors'!$B$44*'Emission factors'!$E$44/1000</f>
        <v>637.15372797061684</v>
      </c>
      <c r="R2588" s="98">
        <f>'Activity data'!N434*'Emission factors'!$B$44*'Emission factors'!$E$44/1000</f>
        <v>636.23731083617838</v>
      </c>
      <c r="S2588" s="98">
        <f>'Activity data'!O434*'Emission factors'!$B$44*'Emission factors'!$E$44/1000</f>
        <v>635.99331604050167</v>
      </c>
      <c r="T2588" s="98">
        <f>'Activity data'!P434*'Emission factors'!$B$44*'Emission factors'!$E$44/1000</f>
        <v>636.63650833028976</v>
      </c>
      <c r="U2588" s="98">
        <f>'Activity data'!Q434*'Emission factors'!$B$44*'Emission factors'!$E$44/1000</f>
        <v>638.06744359953586</v>
      </c>
    </row>
    <row r="2589" spans="1:21" x14ac:dyDescent="0.25">
      <c r="A2589" s="92" t="s">
        <v>11</v>
      </c>
      <c r="B2589" s="92" t="s">
        <v>12</v>
      </c>
      <c r="C2589" s="92" t="s">
        <v>32</v>
      </c>
      <c r="D2589" s="92" t="s">
        <v>32</v>
      </c>
      <c r="E2589" s="92" t="s">
        <v>33</v>
      </c>
      <c r="F2589" s="92" t="s">
        <v>34</v>
      </c>
      <c r="G2589" s="92" t="s">
        <v>97</v>
      </c>
      <c r="H2589" s="92" t="s">
        <v>74</v>
      </c>
      <c r="I2589" s="89" t="s">
        <v>190</v>
      </c>
      <c r="L2589" s="98">
        <f>'Activity data'!H435*'Emission factors'!$B$44*'Emission factors'!$E$44/1000</f>
        <v>0</v>
      </c>
      <c r="M2589" s="98">
        <f>'Activity data'!I435*'Emission factors'!$B$44*'Emission factors'!$E$44/1000</f>
        <v>0</v>
      </c>
      <c r="N2589" s="98">
        <f>'Activity data'!J435*'Emission factors'!$B$44*'Emission factors'!$E$44/1000</f>
        <v>0</v>
      </c>
      <c r="O2589" s="98">
        <f>'Activity data'!K435*'Emission factors'!$B$44*'Emission factors'!$E$44/1000</f>
        <v>0</v>
      </c>
      <c r="P2589" s="98">
        <f>'Activity data'!L435*'Emission factors'!$B$44*'Emission factors'!$E$44/1000</f>
        <v>0</v>
      </c>
      <c r="Q2589" s="98">
        <f>'Activity data'!M435*'Emission factors'!$B$44*'Emission factors'!$E$44/1000</f>
        <v>0</v>
      </c>
      <c r="R2589" s="98">
        <f>'Activity data'!N435*'Emission factors'!$B$44*'Emission factors'!$E$44/1000</f>
        <v>0</v>
      </c>
      <c r="S2589" s="98">
        <f>'Activity data'!O435*'Emission factors'!$B$44*'Emission factors'!$E$44/1000</f>
        <v>0</v>
      </c>
      <c r="T2589" s="98">
        <f>'Activity data'!P435*'Emission factors'!$B$44*'Emission factors'!$E$44/1000</f>
        <v>0</v>
      </c>
      <c r="U2589" s="98">
        <f>'Activity data'!Q435*'Emission factors'!$B$44*'Emission factors'!$E$44/1000</f>
        <v>0</v>
      </c>
    </row>
    <row r="2590" spans="1:21" x14ac:dyDescent="0.25">
      <c r="A2590" s="92" t="s">
        <v>11</v>
      </c>
      <c r="B2590" s="92" t="s">
        <v>12</v>
      </c>
      <c r="C2590" s="92" t="s">
        <v>32</v>
      </c>
      <c r="D2590" s="92" t="s">
        <v>32</v>
      </c>
      <c r="E2590" s="92" t="s">
        <v>33</v>
      </c>
      <c r="F2590" s="92" t="s">
        <v>34</v>
      </c>
      <c r="G2590" s="92" t="s">
        <v>97</v>
      </c>
      <c r="H2590" s="92" t="s">
        <v>74</v>
      </c>
      <c r="I2590" s="89" t="s">
        <v>210</v>
      </c>
      <c r="L2590" s="98">
        <f>'Activity data'!H436*'Emission factors'!$B$44*'Emission factors'!$E$44/1000</f>
        <v>77.22896834905778</v>
      </c>
      <c r="M2590" s="98">
        <f>'Activity data'!I436*'Emission factors'!$B$44*'Emission factors'!$E$44/1000</f>
        <v>84.685374417097094</v>
      </c>
      <c r="N2590" s="98">
        <f>'Activity data'!J436*'Emission factors'!$B$44*'Emission factors'!$E$44/1000</f>
        <v>95.033515114969745</v>
      </c>
      <c r="O2590" s="98">
        <f>'Activity data'!K436*'Emission factors'!$B$44*'Emission factors'!$E$44/1000</f>
        <v>107.72828965006339</v>
      </c>
      <c r="P2590" s="98">
        <f>'Activity data'!L436*'Emission factors'!$B$44*'Emission factors'!$E$44/1000</f>
        <v>125.12359641338742</v>
      </c>
      <c r="Q2590" s="98">
        <f>'Activity data'!M436*'Emission factors'!$B$44*'Emission factors'!$E$44/1000</f>
        <v>130.18048894135867</v>
      </c>
      <c r="R2590" s="98">
        <f>'Activity data'!N436*'Emission factors'!$B$44*'Emission factors'!$E$44/1000</f>
        <v>130.50805471761652</v>
      </c>
      <c r="S2590" s="98">
        <f>'Activity data'!O436*'Emission factors'!$B$44*'Emission factors'!$E$44/1000</f>
        <v>130.62100481435655</v>
      </c>
      <c r="T2590" s="98">
        <f>'Activity data'!P436*'Emission factors'!$B$44*'Emission factors'!$E$44/1000</f>
        <v>130.55111300300757</v>
      </c>
      <c r="U2590" s="98">
        <f>'Activity data'!Q436*'Emission factors'!$B$44*'Emission factors'!$E$44/1000</f>
        <v>130.32235474922661</v>
      </c>
    </row>
    <row r="2591" spans="1:21" x14ac:dyDescent="0.25">
      <c r="A2591" s="92" t="s">
        <v>11</v>
      </c>
      <c r="B2591" s="92" t="s">
        <v>12</v>
      </c>
      <c r="C2591" s="92" t="s">
        <v>32</v>
      </c>
      <c r="D2591" s="92" t="s">
        <v>32</v>
      </c>
      <c r="E2591" s="92" t="s">
        <v>33</v>
      </c>
      <c r="F2591" s="92" t="s">
        <v>34</v>
      </c>
      <c r="G2591" s="92" t="s">
        <v>97</v>
      </c>
      <c r="H2591" s="92" t="s">
        <v>74</v>
      </c>
      <c r="I2591" s="89" t="s">
        <v>199</v>
      </c>
      <c r="L2591" s="98">
        <f>'Activity data'!H437*'Emission factors'!$B$44*'Emission factors'!$E$44/1000</f>
        <v>1920.2084892351174</v>
      </c>
      <c r="M2591" s="98">
        <f>'Activity data'!I437*'Emission factors'!$B$44*'Emission factors'!$E$44/1000</f>
        <v>2035.0142174582581</v>
      </c>
      <c r="N2591" s="98">
        <f>'Activity data'!J437*'Emission factors'!$B$44*'Emission factors'!$E$44/1000</f>
        <v>2014.1489507955066</v>
      </c>
      <c r="O2591" s="98">
        <f>'Activity data'!K437*'Emission factors'!$B$44*'Emission factors'!$E$44/1000</f>
        <v>1942.9896100335034</v>
      </c>
      <c r="P2591" s="98">
        <f>'Activity data'!L437*'Emission factors'!$B$44*'Emission factors'!$E$44/1000</f>
        <v>1736.5077994391702</v>
      </c>
      <c r="Q2591" s="98">
        <f>'Activity data'!M437*'Emission factors'!$B$44*'Emission factors'!$E$44/1000</f>
        <v>1618.9399124247541</v>
      </c>
      <c r="R2591" s="98">
        <f>'Activity data'!N437*'Emission factors'!$B$44*'Emission factors'!$E$44/1000</f>
        <v>1543.8805354377309</v>
      </c>
      <c r="S2591" s="98">
        <f>'Activity data'!O437*'Emission factors'!$B$44*'Emission factors'!$E$44/1000</f>
        <v>1470.731034192203</v>
      </c>
      <c r="T2591" s="98">
        <f>'Activity data'!P437*'Emission factors'!$B$44*'Emission factors'!$E$44/1000</f>
        <v>1400.5601094095362</v>
      </c>
      <c r="U2591" s="98">
        <f>'Activity data'!Q437*'Emission factors'!$B$44*'Emission factors'!$E$44/1000</f>
        <v>1333.2940199493735</v>
      </c>
    </row>
    <row r="2592" spans="1:21" x14ac:dyDescent="0.25">
      <c r="A2592" s="92" t="s">
        <v>11</v>
      </c>
      <c r="B2592" s="92" t="s">
        <v>12</v>
      </c>
      <c r="C2592" s="92" t="s">
        <v>32</v>
      </c>
      <c r="D2592" s="92" t="s">
        <v>32</v>
      </c>
      <c r="E2592" s="92" t="s">
        <v>33</v>
      </c>
      <c r="F2592" s="92" t="s">
        <v>34</v>
      </c>
      <c r="G2592" s="92" t="s">
        <v>97</v>
      </c>
      <c r="H2592" s="92" t="s">
        <v>74</v>
      </c>
      <c r="I2592" s="89" t="s">
        <v>233</v>
      </c>
      <c r="L2592" s="98">
        <f>'Activity data'!H438*'Emission factors'!$B$44*'Emission factors'!$E$44/1000</f>
        <v>164.72676300883148</v>
      </c>
      <c r="M2592" s="98">
        <f>'Activity data'!I438*'Emission factors'!$B$44*'Emission factors'!$E$44/1000</f>
        <v>231.4438212700492</v>
      </c>
      <c r="N2592" s="98">
        <f>'Activity data'!J438*'Emission factors'!$B$44*'Emission factors'!$E$44/1000</f>
        <v>257.72930060345732</v>
      </c>
      <c r="O2592" s="98">
        <f>'Activity data'!K438*'Emission factors'!$B$44*'Emission factors'!$E$44/1000</f>
        <v>263.6453424460417</v>
      </c>
      <c r="P2592" s="98">
        <f>'Activity data'!L438*'Emission factors'!$B$44*'Emission factors'!$E$44/1000</f>
        <v>202.07947011120922</v>
      </c>
      <c r="Q2592" s="98">
        <f>'Activity data'!M438*'Emission factors'!$B$44*'Emission factors'!$E$44/1000</f>
        <v>191.97388928366865</v>
      </c>
      <c r="R2592" s="98">
        <f>'Activity data'!N438*'Emission factors'!$B$44*'Emission factors'!$E$44/1000</f>
        <v>206.63058448536842</v>
      </c>
      <c r="S2592" s="98">
        <f>'Activity data'!O438*'Emission factors'!$B$44*'Emission factors'!$E$44/1000</f>
        <v>222.22441815735559</v>
      </c>
      <c r="T2592" s="98">
        <f>'Activity data'!P438*'Emission factors'!$B$44*'Emission factors'!$E$44/1000</f>
        <v>239.03282556748761</v>
      </c>
      <c r="U2592" s="98">
        <f>'Activity data'!Q438*'Emission factors'!$B$44*'Emission factors'!$E$44/1000</f>
        <v>257.18436365918706</v>
      </c>
    </row>
    <row r="2593" spans="1:21" x14ac:dyDescent="0.25">
      <c r="A2593" s="92" t="s">
        <v>11</v>
      </c>
      <c r="B2593" s="92" t="s">
        <v>12</v>
      </c>
      <c r="C2593" s="92" t="s">
        <v>32</v>
      </c>
      <c r="D2593" s="92" t="s">
        <v>32</v>
      </c>
      <c r="E2593" s="92" t="s">
        <v>33</v>
      </c>
      <c r="F2593" s="92" t="s">
        <v>34</v>
      </c>
      <c r="G2593" s="92" t="s">
        <v>97</v>
      </c>
      <c r="H2593" s="92" t="s">
        <v>74</v>
      </c>
      <c r="I2593" s="89" t="s">
        <v>200</v>
      </c>
      <c r="L2593" s="98">
        <f>'Activity data'!H439*'Emission factors'!$B$44*'Emission factors'!$E$44/1000</f>
        <v>1064.6801728297664</v>
      </c>
      <c r="M2593" s="98">
        <f>'Activity data'!I439*'Emission factors'!$B$44*'Emission factors'!$E$44/1000</f>
        <v>1185.7607382499032</v>
      </c>
      <c r="N2593" s="98">
        <f>'Activity data'!J439*'Emission factors'!$B$44*'Emission factors'!$E$44/1000</f>
        <v>1193.4516428653851</v>
      </c>
      <c r="O2593" s="98">
        <f>'Activity data'!K439*'Emission factors'!$B$44*'Emission factors'!$E$44/1000</f>
        <v>1164.9936872524702</v>
      </c>
      <c r="P2593" s="98">
        <f>'Activity data'!L439*'Emission factors'!$B$44*'Emission factors'!$E$44/1000</f>
        <v>1036.7085401835436</v>
      </c>
      <c r="Q2593" s="98">
        <f>'Activity data'!M439*'Emission factors'!$B$44*'Emission factors'!$E$44/1000</f>
        <v>967.38556387026836</v>
      </c>
      <c r="R2593" s="98">
        <f>'Activity data'!N439*'Emission factors'!$B$44*'Emission factors'!$E$44/1000</f>
        <v>927.84160845566328</v>
      </c>
      <c r="S2593" s="98">
        <f>'Activity data'!O439*'Emission factors'!$B$44*'Emission factors'!$E$44/1000</f>
        <v>889.44652411669642</v>
      </c>
      <c r="T2593" s="98">
        <f>'Activity data'!P439*'Emission factors'!$B$44*'Emission factors'!$E$44/1000</f>
        <v>852.42512557946873</v>
      </c>
      <c r="U2593" s="98">
        <f>'Activity data'!Q439*'Emission factors'!$B$44*'Emission factors'!$E$44/1000</f>
        <v>816.68804295088034</v>
      </c>
    </row>
    <row r="2594" spans="1:21" x14ac:dyDescent="0.25">
      <c r="A2594" s="92" t="s">
        <v>11</v>
      </c>
      <c r="B2594" s="92" t="s">
        <v>12</v>
      </c>
      <c r="C2594" s="92" t="s">
        <v>32</v>
      </c>
      <c r="D2594" s="92" t="s">
        <v>32</v>
      </c>
      <c r="E2594" s="92" t="s">
        <v>35</v>
      </c>
      <c r="F2594" s="92" t="s">
        <v>34</v>
      </c>
      <c r="G2594" s="92" t="s">
        <v>97</v>
      </c>
      <c r="H2594" s="92" t="s">
        <v>74</v>
      </c>
      <c r="I2594" s="89" t="s">
        <v>227</v>
      </c>
      <c r="J2594" s="92" t="s">
        <v>98</v>
      </c>
      <c r="L2594" s="98">
        <f>'Activity data'!H440*'Emission factors'!$B$42*'Emission factors'!$E$42/1000</f>
        <v>2.915195965E-2</v>
      </c>
      <c r="M2594" s="98">
        <f>'Activity data'!I440*'Emission factors'!$B$42*'Emission factors'!$E$42/1000</f>
        <v>2.3778419499999998E-2</v>
      </c>
      <c r="N2594" s="98">
        <f>'Activity data'!J440*'Emission factors'!$B$42*'Emission factors'!$E$42/1000</f>
        <v>2.3063208024999997E-2</v>
      </c>
      <c r="O2594" s="98">
        <f>'Activity data'!K440*'Emission factors'!$B$42*'Emission factors'!$E$42/1000</f>
        <v>2.5533876225000002E-2</v>
      </c>
      <c r="P2594" s="98">
        <f>'Activity data'!L440*'Emission factors'!$B$42*'Emission factors'!$E$42/1000</f>
        <v>2.7509620875000002E-2</v>
      </c>
      <c r="Q2594" s="98">
        <f>'Activity data'!M440*'Emission factors'!$B$42*'Emission factors'!$E$42/1000</f>
        <v>2.8994959125000004E-2</v>
      </c>
      <c r="R2594" s="98">
        <f>'Activity data'!N440*'Emission factors'!$B$42*'Emission factors'!$E$42/1000</f>
        <v>3.0731377600000002E-2</v>
      </c>
      <c r="S2594" s="98">
        <f>'Activity data'!O440*'Emission factors'!$B$42*'Emission factors'!$E$42/1000</f>
        <v>3.0451089624999997E-2</v>
      </c>
      <c r="T2594" s="98">
        <f>'Activity data'!P440*'Emission factors'!$B$42*'Emission factors'!$E$42/1000</f>
        <v>3.1545907249999998E-2</v>
      </c>
      <c r="U2594" s="98">
        <f>'Activity data'!Q440*'Emission factors'!$B$42*'Emission factors'!$E$42/1000</f>
        <v>3.4181900775000003E-2</v>
      </c>
    </row>
    <row r="2595" spans="1:21" x14ac:dyDescent="0.25">
      <c r="A2595" s="92" t="s">
        <v>11</v>
      </c>
      <c r="B2595" s="92" t="s">
        <v>12</v>
      </c>
      <c r="C2595" s="92" t="s">
        <v>32</v>
      </c>
      <c r="D2595" s="92" t="s">
        <v>32</v>
      </c>
      <c r="E2595" s="92" t="s">
        <v>35</v>
      </c>
      <c r="F2595" s="92" t="s">
        <v>34</v>
      </c>
      <c r="G2595" s="92" t="s">
        <v>97</v>
      </c>
      <c r="H2595" s="92" t="s">
        <v>74</v>
      </c>
      <c r="I2595" s="89" t="s">
        <v>203</v>
      </c>
      <c r="L2595" s="98">
        <f>'Activity data'!H441*'Emission factors'!$B$42*'Emission factors'!$E$42/1000</f>
        <v>3.6616175527249997</v>
      </c>
      <c r="M2595" s="98">
        <f>'Activity data'!I441*'Emission factors'!$B$42*'Emission factors'!$E$42/1000</f>
        <v>3.6970958164250001</v>
      </c>
      <c r="N2595" s="98">
        <f>'Activity data'!J441*'Emission factors'!$B$42*'Emission factors'!$E$42/1000</f>
        <v>3.8598253883749991</v>
      </c>
      <c r="O2595" s="98">
        <f>'Activity data'!K441*'Emission factors'!$B$42*'Emission factors'!$E$42/1000</f>
        <v>4.0630931297000004</v>
      </c>
      <c r="P2595" s="98">
        <f>'Activity data'!L441*'Emission factors'!$B$42*'Emission factors'!$E$42/1000</f>
        <v>4.4182561178250008</v>
      </c>
      <c r="Q2595" s="98">
        <f>'Activity data'!M441*'Emission factors'!$B$42*'Emission factors'!$E$42/1000</f>
        <v>4.9789228838250015</v>
      </c>
      <c r="R2595" s="98">
        <f>'Activity data'!N441*'Emission factors'!$B$42*'Emission factors'!$E$42/1000</f>
        <v>5.4997129236500006</v>
      </c>
      <c r="S2595" s="98">
        <f>'Activity data'!O441*'Emission factors'!$B$42*'Emission factors'!$E$42/1000</f>
        <v>5.9042284598000006</v>
      </c>
      <c r="T2595" s="98">
        <f>'Activity data'!P441*'Emission factors'!$B$42*'Emission factors'!$E$42/1000</f>
        <v>6.0080253653750004</v>
      </c>
      <c r="U2595" s="98">
        <f>'Activity data'!Q441*'Emission factors'!$B$42*'Emission factors'!$E$42/1000</f>
        <v>4.4262013471499992</v>
      </c>
    </row>
    <row r="2596" spans="1:21" x14ac:dyDescent="0.25">
      <c r="A2596" s="92" t="s">
        <v>11</v>
      </c>
      <c r="B2596" s="92" t="s">
        <v>12</v>
      </c>
      <c r="C2596" s="92" t="s">
        <v>32</v>
      </c>
      <c r="D2596" s="92" t="s">
        <v>32</v>
      </c>
      <c r="E2596" s="92" t="s">
        <v>35</v>
      </c>
      <c r="F2596" s="92" t="s">
        <v>34</v>
      </c>
      <c r="G2596" s="92" t="s">
        <v>97</v>
      </c>
      <c r="H2596" s="92" t="s">
        <v>74</v>
      </c>
      <c r="I2596" s="89" t="s">
        <v>191</v>
      </c>
      <c r="L2596" s="98">
        <f>'Activity data'!H442*'Emission factors'!$B$42*'Emission factors'!$E$42/1000</f>
        <v>4.5189639550000008E-2</v>
      </c>
      <c r="M2596" s="98">
        <f>'Activity data'!I442*'Emission factors'!$B$42*'Emission factors'!$E$42/1000</f>
        <v>4.7044934750000003E-2</v>
      </c>
      <c r="N2596" s="98">
        <f>'Activity data'!J442*'Emission factors'!$B$42*'Emission factors'!$E$42/1000</f>
        <v>5.0519876550000002E-2</v>
      </c>
      <c r="O2596" s="98">
        <f>'Activity data'!K442*'Emission factors'!$B$42*'Emission factors'!$E$42/1000</f>
        <v>5.1950807975000006E-2</v>
      </c>
      <c r="P2596" s="98">
        <f>'Activity data'!L442*'Emission factors'!$B$42*'Emission factors'!$E$42/1000</f>
        <v>5.5066565400000003E-2</v>
      </c>
      <c r="Q2596" s="98">
        <f>'Activity data'!M442*'Emission factors'!$B$42*'Emission factors'!$E$42/1000</f>
        <v>6.0306920574999992E-2</v>
      </c>
      <c r="R2596" s="98">
        <f>'Activity data'!N442*'Emission factors'!$B$42*'Emission factors'!$E$42/1000</f>
        <v>6.4620692399999999E-2</v>
      </c>
      <c r="S2596" s="98">
        <f>'Activity data'!O442*'Emission factors'!$B$42*'Emission factors'!$E$42/1000</f>
        <v>6.1854824899999994E-2</v>
      </c>
      <c r="T2596" s="98">
        <f>'Activity data'!P442*'Emission factors'!$B$42*'Emission factors'!$E$42/1000</f>
        <v>6.5303503374999988E-2</v>
      </c>
      <c r="U2596" s="98">
        <f>'Activity data'!Q442*'Emission factors'!$B$42*'Emission factors'!$E$42/1000</f>
        <v>7.0725419599999992E-2</v>
      </c>
    </row>
    <row r="2597" spans="1:21" x14ac:dyDescent="0.25">
      <c r="A2597" s="92" t="s">
        <v>11</v>
      </c>
      <c r="B2597" s="92" t="s">
        <v>12</v>
      </c>
      <c r="C2597" s="92" t="s">
        <v>32</v>
      </c>
      <c r="D2597" s="92" t="s">
        <v>32</v>
      </c>
      <c r="E2597" s="92" t="s">
        <v>35</v>
      </c>
      <c r="F2597" s="92" t="s">
        <v>34</v>
      </c>
      <c r="G2597" s="92" t="s">
        <v>97</v>
      </c>
      <c r="H2597" s="92" t="s">
        <v>74</v>
      </c>
      <c r="I2597" s="89" t="s">
        <v>192</v>
      </c>
      <c r="L2597" s="98">
        <f>'Activity data'!H443*'Emission factors'!$B$42*'Emission factors'!$E$42/1000</f>
        <v>0.75332408855000021</v>
      </c>
      <c r="M2597" s="98">
        <f>'Activity data'!I443*'Emission factors'!$B$42*'Emission factors'!$E$42/1000</f>
        <v>0.77624389479999989</v>
      </c>
      <c r="N2597" s="98">
        <f>'Activity data'!J443*'Emission factors'!$B$42*'Emission factors'!$E$42/1000</f>
        <v>0.81319437100000003</v>
      </c>
      <c r="O2597" s="98">
        <f>'Activity data'!K443*'Emission factors'!$B$42*'Emission factors'!$E$42/1000</f>
        <v>0.82982707307500025</v>
      </c>
      <c r="P2597" s="98">
        <f>'Activity data'!L443*'Emission factors'!$B$42*'Emission factors'!$E$42/1000</f>
        <v>0.84929399114999982</v>
      </c>
      <c r="Q2597" s="98">
        <f>'Activity data'!M443*'Emission factors'!$B$42*'Emission factors'!$E$42/1000</f>
        <v>0.91815776552499984</v>
      </c>
      <c r="R2597" s="98">
        <f>'Activity data'!N443*'Emission factors'!$B$42*'Emission factors'!$E$42/1000</f>
        <v>0.97738979359999989</v>
      </c>
      <c r="S2597" s="98">
        <f>'Activity data'!O443*'Emission factors'!$B$42*'Emission factors'!$E$42/1000</f>
        <v>0.96825959284999996</v>
      </c>
      <c r="T2597" s="98">
        <f>'Activity data'!P443*'Emission factors'!$B$42*'Emission factors'!$E$42/1000</f>
        <v>1.0611884483750003</v>
      </c>
      <c r="U2597" s="98">
        <f>'Activity data'!Q443*'Emission factors'!$B$42*'Emission factors'!$E$42/1000</f>
        <v>1.1988962257250002</v>
      </c>
    </row>
    <row r="2598" spans="1:21" x14ac:dyDescent="0.25">
      <c r="A2598" s="92" t="s">
        <v>11</v>
      </c>
      <c r="B2598" s="92" t="s">
        <v>12</v>
      </c>
      <c r="C2598" s="92" t="s">
        <v>32</v>
      </c>
      <c r="D2598" s="92" t="s">
        <v>32</v>
      </c>
      <c r="E2598" s="92" t="s">
        <v>35</v>
      </c>
      <c r="F2598" s="92" t="s">
        <v>34</v>
      </c>
      <c r="G2598" s="92" t="s">
        <v>97</v>
      </c>
      <c r="H2598" s="92" t="s">
        <v>74</v>
      </c>
      <c r="I2598" s="89" t="s">
        <v>206</v>
      </c>
      <c r="L2598" s="98">
        <f>'Activity data'!H444*'Emission factors'!$B$42*'Emission factors'!$E$42/1000</f>
        <v>1.1500496103250004</v>
      </c>
      <c r="M2598" s="98">
        <f>'Activity data'!I444*'Emission factors'!$B$42*'Emission factors'!$E$42/1000</f>
        <v>1.1765236331750002</v>
      </c>
      <c r="N2598" s="98">
        <f>'Activity data'!J444*'Emission factors'!$B$42*'Emission factors'!$E$42/1000</f>
        <v>1.2337702437500002</v>
      </c>
      <c r="O2598" s="98">
        <f>'Activity data'!K444*'Emission factors'!$B$42*'Emission factors'!$E$42/1000</f>
        <v>1.3044422143500005</v>
      </c>
      <c r="P2598" s="98">
        <f>'Activity data'!L444*'Emission factors'!$B$42*'Emission factors'!$E$42/1000</f>
        <v>1.4573480256500002</v>
      </c>
      <c r="Q2598" s="98">
        <f>'Activity data'!M444*'Emission factors'!$B$42*'Emission factors'!$E$42/1000</f>
        <v>1.6625541564500004</v>
      </c>
      <c r="R2598" s="98">
        <f>'Activity data'!N444*'Emission factors'!$B$42*'Emission factors'!$E$42/1000</f>
        <v>1.9589943601249997</v>
      </c>
      <c r="S2598" s="98">
        <f>'Activity data'!O444*'Emission factors'!$B$42*'Emission factors'!$E$42/1000</f>
        <v>2.1495364030249999</v>
      </c>
      <c r="T2598" s="98">
        <f>'Activity data'!P444*'Emission factors'!$B$42*'Emission factors'!$E$42/1000</f>
        <v>2.4677686863499995</v>
      </c>
      <c r="U2598" s="98">
        <f>'Activity data'!Q444*'Emission factors'!$B$42*'Emission factors'!$E$42/1000</f>
        <v>2.9566647736999987</v>
      </c>
    </row>
    <row r="2599" spans="1:21" x14ac:dyDescent="0.25">
      <c r="A2599" s="92" t="s">
        <v>11</v>
      </c>
      <c r="B2599" s="92" t="s">
        <v>12</v>
      </c>
      <c r="C2599" s="92" t="s">
        <v>32</v>
      </c>
      <c r="D2599" s="92" t="s">
        <v>32</v>
      </c>
      <c r="E2599" s="92" t="s">
        <v>35</v>
      </c>
      <c r="F2599" s="92" t="s">
        <v>34</v>
      </c>
      <c r="G2599" s="92" t="s">
        <v>97</v>
      </c>
      <c r="H2599" s="92" t="s">
        <v>74</v>
      </c>
      <c r="I2599" s="89" t="s">
        <v>220</v>
      </c>
      <c r="L2599" s="98">
        <f>'Activity data'!H445*'Emission factors'!$B$42*'Emission factors'!$E$42/1000</f>
        <v>0.13942021472499999</v>
      </c>
      <c r="M2599" s="98">
        <f>'Activity data'!I445*'Emission factors'!$B$42*'Emission factors'!$E$42/1000</f>
        <v>0.14306880664999999</v>
      </c>
      <c r="N2599" s="98">
        <f>'Activity data'!J445*'Emission factors'!$B$42*'Emission factors'!$E$42/1000</f>
        <v>0.14994543437499999</v>
      </c>
      <c r="O2599" s="98">
        <f>'Activity data'!K445*'Emission factors'!$B$42*'Emission factors'!$E$42/1000</f>
        <v>0.152975472375</v>
      </c>
      <c r="P2599" s="98">
        <f>'Activity data'!L445*'Emission factors'!$B$42*'Emission factors'!$E$42/1000</f>
        <v>0.158380419725</v>
      </c>
      <c r="Q2599" s="98">
        <f>'Activity data'!M445*'Emission factors'!$B$42*'Emission factors'!$E$42/1000</f>
        <v>0.16344039635000004</v>
      </c>
      <c r="R2599" s="98">
        <f>'Activity data'!N445*'Emission factors'!$B$42*'Emission factors'!$E$42/1000</f>
        <v>0.16717844439999999</v>
      </c>
      <c r="S2599" s="98">
        <f>'Activity data'!O445*'Emission factors'!$B$42*'Emission factors'!$E$42/1000</f>
        <v>0.15878981305000003</v>
      </c>
      <c r="T2599" s="98">
        <f>'Activity data'!P445*'Emission factors'!$B$42*'Emission factors'!$E$42/1000</f>
        <v>0.1541963445</v>
      </c>
      <c r="U2599" s="98">
        <f>'Activity data'!Q445*'Emission factors'!$B$42*'Emission factors'!$E$42/1000</f>
        <v>0.16108741054999998</v>
      </c>
    </row>
    <row r="2600" spans="1:21" x14ac:dyDescent="0.25">
      <c r="A2600" s="92" t="s">
        <v>11</v>
      </c>
      <c r="B2600" s="92" t="s">
        <v>12</v>
      </c>
      <c r="C2600" s="92" t="s">
        <v>32</v>
      </c>
      <c r="D2600" s="92" t="s">
        <v>32</v>
      </c>
      <c r="E2600" s="92" t="s">
        <v>35</v>
      </c>
      <c r="F2600" s="92" t="s">
        <v>34</v>
      </c>
      <c r="G2600" s="92" t="s">
        <v>97</v>
      </c>
      <c r="H2600" s="92" t="s">
        <v>74</v>
      </c>
      <c r="I2600" s="89" t="s">
        <v>193</v>
      </c>
      <c r="L2600" s="98">
        <f>'Activity data'!H446*'Emission factors'!$B$42*'Emission factors'!$E$42/1000</f>
        <v>0.44855715740000002</v>
      </c>
      <c r="M2600" s="98">
        <f>'Activity data'!I446*'Emission factors'!$B$42*'Emission factors'!$E$42/1000</f>
        <v>0.47897828247499985</v>
      </c>
      <c r="N2600" s="98">
        <f>'Activity data'!J446*'Emission factors'!$B$42*'Emission factors'!$E$42/1000</f>
        <v>0.50624706357499993</v>
      </c>
      <c r="O2600" s="98">
        <f>'Activity data'!K446*'Emission factors'!$B$42*'Emission factors'!$E$42/1000</f>
        <v>0.51956543099999997</v>
      </c>
      <c r="P2600" s="98">
        <f>'Activity data'!L446*'Emission factors'!$B$42*'Emission factors'!$E$42/1000</f>
        <v>0.54169373087500006</v>
      </c>
      <c r="Q2600" s="98">
        <f>'Activity data'!M446*'Emission factors'!$B$42*'Emission factors'!$E$42/1000</f>
        <v>0.58518880062500001</v>
      </c>
      <c r="R2600" s="98">
        <f>'Activity data'!N446*'Emission factors'!$B$42*'Emission factors'!$E$42/1000</f>
        <v>0.63398428472500046</v>
      </c>
      <c r="S2600" s="98">
        <f>'Activity data'!O446*'Emission factors'!$B$42*'Emission factors'!$E$42/1000</f>
        <v>0.64483146364999988</v>
      </c>
      <c r="T2600" s="98">
        <f>'Activity data'!P446*'Emission factors'!$B$42*'Emission factors'!$E$42/1000</f>
        <v>0.67098761867500012</v>
      </c>
      <c r="U2600" s="98">
        <f>'Activity data'!Q446*'Emission factors'!$B$42*'Emission factors'!$E$42/1000</f>
        <v>0.75704320477499987</v>
      </c>
    </row>
    <row r="2601" spans="1:21" x14ac:dyDescent="0.25">
      <c r="A2601" s="92" t="s">
        <v>11</v>
      </c>
      <c r="B2601" s="92" t="s">
        <v>12</v>
      </c>
      <c r="C2601" s="92" t="s">
        <v>32</v>
      </c>
      <c r="D2601" s="92" t="s">
        <v>32</v>
      </c>
      <c r="E2601" s="92" t="s">
        <v>35</v>
      </c>
      <c r="F2601" s="92" t="s">
        <v>34</v>
      </c>
      <c r="G2601" s="92" t="s">
        <v>97</v>
      </c>
      <c r="H2601" s="92" t="s">
        <v>74</v>
      </c>
      <c r="I2601" s="89" t="s">
        <v>259</v>
      </c>
      <c r="L2601" s="98">
        <f>'Activity data'!H447*'Emission factors'!$B$42*'Emission factors'!$E$42/1000</f>
        <v>2.2917287525E-2</v>
      </c>
      <c r="M2601" s="98">
        <f>'Activity data'!I447*'Emission factors'!$B$42*'Emission factors'!$E$42/1000</f>
        <v>1.6076312174999999E-2</v>
      </c>
      <c r="N2601" s="98">
        <f>'Activity data'!J447*'Emission factors'!$B$42*'Emission factors'!$E$42/1000</f>
        <v>1.51135325E-2</v>
      </c>
      <c r="O2601" s="98">
        <f>'Activity data'!K447*'Emission factors'!$B$42*'Emission factors'!$E$42/1000</f>
        <v>1.6921705075000001E-2</v>
      </c>
      <c r="P2601" s="98">
        <f>'Activity data'!L447*'Emission factors'!$B$42*'Emission factors'!$E$42/1000</f>
        <v>1.8953488400000003E-2</v>
      </c>
      <c r="Q2601" s="98">
        <f>'Activity data'!M447*'Emission factors'!$B$42*'Emission factors'!$E$42/1000</f>
        <v>2.2400877950000002E-2</v>
      </c>
      <c r="R2601" s="98">
        <f>'Activity data'!N447*'Emission factors'!$B$42*'Emission factors'!$E$42/1000</f>
        <v>2.4772902000000003E-2</v>
      </c>
      <c r="S2601" s="98">
        <f>'Activity data'!O447*'Emission factors'!$B$42*'Emission factors'!$E$42/1000</f>
        <v>2.6413999149999996E-2</v>
      </c>
      <c r="T2601" s="98">
        <f>'Activity data'!P447*'Emission factors'!$B$42*'Emission factors'!$E$42/1000</f>
        <v>2.7667484624999992E-2</v>
      </c>
      <c r="U2601" s="98">
        <f>'Activity data'!Q447*'Emission factors'!$B$42*'Emission factors'!$E$42/1000</f>
        <v>3.0747873475000003E-2</v>
      </c>
    </row>
    <row r="2602" spans="1:21" x14ac:dyDescent="0.25">
      <c r="A2602" s="92" t="s">
        <v>11</v>
      </c>
      <c r="B2602" s="92" t="s">
        <v>12</v>
      </c>
      <c r="C2602" s="92" t="s">
        <v>32</v>
      </c>
      <c r="D2602" s="92" t="s">
        <v>32</v>
      </c>
      <c r="E2602" s="92" t="s">
        <v>35</v>
      </c>
      <c r="F2602" s="92" t="s">
        <v>34</v>
      </c>
      <c r="G2602" s="92" t="s">
        <v>97</v>
      </c>
      <c r="H2602" s="92" t="s">
        <v>74</v>
      </c>
      <c r="I2602" s="89" t="s">
        <v>223</v>
      </c>
      <c r="L2602" s="98">
        <f>'Activity data'!H448*'Emission factors'!$B$42*'Emission factors'!$E$42/1000</f>
        <v>1.8681714424999999E-2</v>
      </c>
      <c r="M2602" s="98">
        <f>'Activity data'!I448*'Emission factors'!$B$42*'Emission factors'!$E$42/1000</f>
        <v>1.9337741774999997E-2</v>
      </c>
      <c r="N2602" s="98">
        <f>'Activity data'!J448*'Emission factors'!$B$42*'Emission factors'!$E$42/1000</f>
        <v>2.0414620875000001E-2</v>
      </c>
      <c r="O2602" s="98">
        <f>'Activity data'!K448*'Emission factors'!$B$42*'Emission factors'!$E$42/1000</f>
        <v>2.0843643699999997E-2</v>
      </c>
      <c r="P2602" s="98">
        <f>'Activity data'!L448*'Emission factors'!$B$42*'Emission factors'!$E$42/1000</f>
        <v>2.1317128524999996E-2</v>
      </c>
      <c r="Q2602" s="98">
        <f>'Activity data'!M448*'Emission factors'!$B$42*'Emission factors'!$E$42/1000</f>
        <v>2.3022317174999998E-2</v>
      </c>
      <c r="R2602" s="98">
        <f>'Activity data'!N448*'Emission factors'!$B$42*'Emission factors'!$E$42/1000</f>
        <v>2.4956508775000004E-2</v>
      </c>
      <c r="S2602" s="98">
        <f>'Activity data'!O448*'Emission factors'!$B$42*'Emission factors'!$E$42/1000</f>
        <v>2.5620766325000002E-2</v>
      </c>
      <c r="T2602" s="98">
        <f>'Activity data'!P448*'Emission factors'!$B$42*'Emission factors'!$E$42/1000</f>
        <v>2.4949981374999996E-2</v>
      </c>
      <c r="U2602" s="98">
        <f>'Activity data'!Q448*'Emission factors'!$B$42*'Emission factors'!$E$42/1000</f>
        <v>2.6137873575000001E-2</v>
      </c>
    </row>
    <row r="2603" spans="1:21" x14ac:dyDescent="0.25">
      <c r="A2603" s="92" t="s">
        <v>11</v>
      </c>
      <c r="B2603" s="92" t="s">
        <v>12</v>
      </c>
      <c r="C2603" s="92" t="s">
        <v>32</v>
      </c>
      <c r="D2603" s="92" t="s">
        <v>32</v>
      </c>
      <c r="E2603" s="92" t="s">
        <v>35</v>
      </c>
      <c r="F2603" s="92" t="s">
        <v>34</v>
      </c>
      <c r="G2603" s="92" t="s">
        <v>97</v>
      </c>
      <c r="H2603" s="92" t="s">
        <v>74</v>
      </c>
      <c r="I2603" s="89" t="s">
        <v>221</v>
      </c>
      <c r="L2603" s="98">
        <f>'Activity data'!H449*'Emission factors'!$B$42*'Emission factors'!$E$42/1000</f>
        <v>2.6393753685750005</v>
      </c>
      <c r="M2603" s="98">
        <f>'Activity data'!I449*'Emission factors'!$B$42*'Emission factors'!$E$42/1000</f>
        <v>2.6599806675750006</v>
      </c>
      <c r="N2603" s="98">
        <f>'Activity data'!J449*'Emission factors'!$B$42*'Emission factors'!$E$42/1000</f>
        <v>2.7631584516249998</v>
      </c>
      <c r="O2603" s="98">
        <f>'Activity data'!K449*'Emission factors'!$B$42*'Emission factors'!$E$42/1000</f>
        <v>2.8505831007500002</v>
      </c>
      <c r="P2603" s="98">
        <f>'Activity data'!L449*'Emission factors'!$B$42*'Emission factors'!$E$42/1000</f>
        <v>2.9765035052500002</v>
      </c>
      <c r="Q2603" s="98">
        <f>'Activity data'!M449*'Emission factors'!$B$42*'Emission factors'!$E$42/1000</f>
        <v>3.1094416333750003</v>
      </c>
      <c r="R2603" s="98">
        <f>'Activity data'!N449*'Emission factors'!$B$42*'Emission factors'!$E$42/1000</f>
        <v>3.2106198572250002</v>
      </c>
      <c r="S2603" s="98">
        <f>'Activity data'!O449*'Emission factors'!$B$42*'Emission factors'!$E$42/1000</f>
        <v>3.1448225655000002</v>
      </c>
      <c r="T2603" s="98">
        <f>'Activity data'!P449*'Emission factors'!$B$42*'Emission factors'!$E$42/1000</f>
        <v>3.1147448739000008</v>
      </c>
      <c r="U2603" s="98">
        <f>'Activity data'!Q449*'Emission factors'!$B$42*'Emission factors'!$E$42/1000</f>
        <v>3.2420326031500002</v>
      </c>
    </row>
    <row r="2604" spans="1:21" x14ac:dyDescent="0.25">
      <c r="A2604" s="92" t="s">
        <v>11</v>
      </c>
      <c r="B2604" s="92" t="s">
        <v>12</v>
      </c>
      <c r="C2604" s="92" t="s">
        <v>32</v>
      </c>
      <c r="D2604" s="92" t="s">
        <v>32</v>
      </c>
      <c r="E2604" s="92" t="s">
        <v>35</v>
      </c>
      <c r="F2604" s="92" t="s">
        <v>34</v>
      </c>
      <c r="G2604" s="92" t="s">
        <v>97</v>
      </c>
      <c r="H2604" s="92" t="s">
        <v>74</v>
      </c>
      <c r="I2604" s="89" t="s">
        <v>222</v>
      </c>
      <c r="L2604" s="98">
        <f>'Activity data'!H450*'Emission factors'!$B$42*'Emission factors'!$E$42/1000</f>
        <v>0.18465766274999998</v>
      </c>
      <c r="M2604" s="98">
        <f>'Activity data'!I450*'Emission factors'!$B$42*'Emission factors'!$E$42/1000</f>
        <v>0.18658409714999996</v>
      </c>
      <c r="N2604" s="98">
        <f>'Activity data'!J450*'Emission factors'!$B$42*'Emission factors'!$E$42/1000</f>
        <v>0.19403492322499993</v>
      </c>
      <c r="O2604" s="98">
        <f>'Activity data'!K450*'Emission factors'!$B$42*'Emission factors'!$E$42/1000</f>
        <v>0.19968276789999997</v>
      </c>
      <c r="P2604" s="98">
        <f>'Activity data'!L450*'Emission factors'!$B$42*'Emission factors'!$E$42/1000</f>
        <v>0.20613263137499999</v>
      </c>
      <c r="Q2604" s="98">
        <f>'Activity data'!M450*'Emission factors'!$B$42*'Emission factors'!$E$42/1000</f>
        <v>0.21716844269999999</v>
      </c>
      <c r="R2604" s="98">
        <f>'Activity data'!N450*'Emission factors'!$B$42*'Emission factors'!$E$42/1000</f>
        <v>0.22793289392499996</v>
      </c>
      <c r="S2604" s="98">
        <f>'Activity data'!O450*'Emission factors'!$B$42*'Emission factors'!$E$42/1000</f>
        <v>0.22173921907499994</v>
      </c>
      <c r="T2604" s="98">
        <f>'Activity data'!P450*'Emission factors'!$B$42*'Emission factors'!$E$42/1000</f>
        <v>0.20084420757500007</v>
      </c>
      <c r="U2604" s="98">
        <f>'Activity data'!Q450*'Emission factors'!$B$42*'Emission factors'!$E$42/1000</f>
        <v>0.20145634052500003</v>
      </c>
    </row>
    <row r="2605" spans="1:21" x14ac:dyDescent="0.25">
      <c r="A2605" s="92" t="s">
        <v>11</v>
      </c>
      <c r="B2605" s="92" t="s">
        <v>12</v>
      </c>
      <c r="C2605" s="92" t="s">
        <v>32</v>
      </c>
      <c r="D2605" s="92" t="s">
        <v>32</v>
      </c>
      <c r="E2605" s="92" t="s">
        <v>35</v>
      </c>
      <c r="F2605" s="92" t="s">
        <v>34</v>
      </c>
      <c r="G2605" s="92" t="s">
        <v>97</v>
      </c>
      <c r="H2605" s="92" t="s">
        <v>74</v>
      </c>
      <c r="I2605" s="89" t="s">
        <v>201</v>
      </c>
      <c r="L2605" s="98">
        <f>'Activity data'!H451*'Emission factors'!$B$42*'Emission factors'!$E$42/1000</f>
        <v>2.6231654338999997</v>
      </c>
      <c r="M2605" s="98">
        <f>'Activity data'!I451*'Emission factors'!$B$42*'Emission factors'!$E$42/1000</f>
        <v>2.6441020220999998</v>
      </c>
      <c r="N2605" s="98">
        <f>'Activity data'!J451*'Emission factors'!$B$42*'Emission factors'!$E$42/1000</f>
        <v>2.7494192797500001</v>
      </c>
      <c r="O2605" s="98">
        <f>'Activity data'!K451*'Emission factors'!$B$42*'Emission factors'!$E$42/1000</f>
        <v>2.8009279036749999</v>
      </c>
      <c r="P2605" s="98">
        <f>'Activity data'!L451*'Emission factors'!$B$42*'Emission factors'!$E$42/1000</f>
        <v>2.8757586794750014</v>
      </c>
      <c r="Q2605" s="98">
        <f>'Activity data'!M451*'Emission factors'!$B$42*'Emission factors'!$E$42/1000</f>
        <v>3.0235797289500006</v>
      </c>
      <c r="R2605" s="98">
        <f>'Activity data'!N451*'Emission factors'!$B$42*'Emission factors'!$E$42/1000</f>
        <v>3.1896935685999992</v>
      </c>
      <c r="S2605" s="98">
        <f>'Activity data'!O451*'Emission factors'!$B$42*'Emission factors'!$E$42/1000</f>
        <v>3.2149060058500001</v>
      </c>
      <c r="T2605" s="98">
        <f>'Activity data'!P451*'Emission factors'!$B$42*'Emission factors'!$E$42/1000</f>
        <v>3.2790788263750001</v>
      </c>
      <c r="U2605" s="98">
        <f>'Activity data'!Q451*'Emission factors'!$B$42*'Emission factors'!$E$42/1000</f>
        <v>3.5029544327249993</v>
      </c>
    </row>
    <row r="2606" spans="1:21" x14ac:dyDescent="0.25">
      <c r="A2606" s="92" t="s">
        <v>11</v>
      </c>
      <c r="B2606" s="92" t="s">
        <v>12</v>
      </c>
      <c r="C2606" s="92" t="s">
        <v>32</v>
      </c>
      <c r="D2606" s="92" t="s">
        <v>32</v>
      </c>
      <c r="E2606" s="92" t="s">
        <v>35</v>
      </c>
      <c r="F2606" s="92" t="s">
        <v>34</v>
      </c>
      <c r="G2606" s="92" t="s">
        <v>97</v>
      </c>
      <c r="H2606" s="92" t="s">
        <v>74</v>
      </c>
      <c r="I2606" s="92" t="s">
        <v>207</v>
      </c>
      <c r="L2606" s="98">
        <f>'Activity data'!H452*'Emission factors'!$B$42*'Emission factors'!$E$42/1000</f>
        <v>1.6888096651249997</v>
      </c>
      <c r="M2606" s="98">
        <f>'Activity data'!I452*'Emission factors'!$B$42*'Emission factors'!$E$42/1000</f>
        <v>1.7303859867249998</v>
      </c>
      <c r="N2606" s="98">
        <f>'Activity data'!J452*'Emission factors'!$B$42*'Emission factors'!$E$42/1000</f>
        <v>1.7943913534249998</v>
      </c>
      <c r="O2606" s="98">
        <f>'Activity data'!K452*'Emission factors'!$B$42*'Emission factors'!$E$42/1000</f>
        <v>1.8464007661000008</v>
      </c>
      <c r="P2606" s="98">
        <f>'Activity data'!L452*'Emission factors'!$B$42*'Emission factors'!$E$42/1000</f>
        <v>1.915997974275</v>
      </c>
      <c r="Q2606" s="98">
        <f>'Activity data'!M452*'Emission factors'!$B$42*'Emission factors'!$E$42/1000</f>
        <v>2.0315038647749999</v>
      </c>
      <c r="R2606" s="98">
        <f>'Activity data'!N452*'Emission factors'!$B$42*'Emission factors'!$E$42/1000</f>
        <v>2.1603215007000003</v>
      </c>
      <c r="S2606" s="98">
        <f>'Activity data'!O452*'Emission factors'!$B$42*'Emission factors'!$E$42/1000</f>
        <v>2.1874295682250007</v>
      </c>
      <c r="T2606" s="98">
        <f>'Activity data'!P452*'Emission factors'!$B$42*'Emission factors'!$E$42/1000</f>
        <v>2.2950680260750005</v>
      </c>
      <c r="U2606" s="98">
        <f>'Activity data'!Q452*'Emission factors'!$B$42*'Emission factors'!$E$42/1000</f>
        <v>2.5396796568000002</v>
      </c>
    </row>
    <row r="2607" spans="1:21" x14ac:dyDescent="0.25">
      <c r="A2607" s="92" t="s">
        <v>11</v>
      </c>
      <c r="B2607" s="92" t="s">
        <v>12</v>
      </c>
      <c r="C2607" s="92" t="s">
        <v>32</v>
      </c>
      <c r="D2607" s="92" t="s">
        <v>32</v>
      </c>
      <c r="E2607" s="92" t="s">
        <v>35</v>
      </c>
      <c r="F2607" s="92" t="s">
        <v>34</v>
      </c>
      <c r="G2607" s="92" t="s">
        <v>97</v>
      </c>
      <c r="H2607" s="92" t="s">
        <v>74</v>
      </c>
      <c r="I2607" s="89" t="s">
        <v>218</v>
      </c>
      <c r="L2607" s="98">
        <f>'Activity data'!H453*'Emission factors'!$B$42*'Emission factors'!$E$42/1000</f>
        <v>0.36212803137500005</v>
      </c>
      <c r="M2607" s="98">
        <f>'Activity data'!I453*'Emission factors'!$B$42*'Emission factors'!$E$42/1000</f>
        <v>0.37180414507499998</v>
      </c>
      <c r="N2607" s="98">
        <f>'Activity data'!J453*'Emission factors'!$B$42*'Emission factors'!$E$42/1000</f>
        <v>0.39415740375000002</v>
      </c>
      <c r="O2607" s="98">
        <f>'Activity data'!K453*'Emission factors'!$B$42*'Emission factors'!$E$42/1000</f>
        <v>0.40780789994999994</v>
      </c>
      <c r="P2607" s="98">
        <f>'Activity data'!L453*'Emission factors'!$B$42*'Emission factors'!$E$42/1000</f>
        <v>0.42805270199999995</v>
      </c>
      <c r="Q2607" s="98">
        <f>'Activity data'!M453*'Emission factors'!$B$42*'Emission factors'!$E$42/1000</f>
        <v>0.45105492850000001</v>
      </c>
      <c r="R2607" s="98">
        <f>'Activity data'!N453*'Emission factors'!$B$42*'Emission factors'!$E$42/1000</f>
        <v>0.47164484317500011</v>
      </c>
      <c r="S2607" s="98">
        <f>'Activity data'!O453*'Emission factors'!$B$42*'Emission factors'!$E$42/1000</f>
        <v>0.47109501614999993</v>
      </c>
      <c r="T2607" s="98">
        <f>'Activity data'!P453*'Emission factors'!$B$42*'Emission factors'!$E$42/1000</f>
        <v>0.45308544654999999</v>
      </c>
      <c r="U2607" s="98">
        <f>'Activity data'!Q453*'Emission factors'!$B$42*'Emission factors'!$E$42/1000</f>
        <v>0.48982358122499997</v>
      </c>
    </row>
    <row r="2608" spans="1:21" x14ac:dyDescent="0.25">
      <c r="A2608" s="92" t="s">
        <v>11</v>
      </c>
      <c r="B2608" s="92" t="s">
        <v>12</v>
      </c>
      <c r="C2608" s="92" t="s">
        <v>32</v>
      </c>
      <c r="D2608" s="92" t="s">
        <v>32</v>
      </c>
      <c r="E2608" s="92" t="s">
        <v>35</v>
      </c>
      <c r="F2608" s="92" t="s">
        <v>34</v>
      </c>
      <c r="G2608" s="92" t="s">
        <v>97</v>
      </c>
      <c r="H2608" s="92" t="s">
        <v>74</v>
      </c>
      <c r="I2608" s="89" t="s">
        <v>194</v>
      </c>
      <c r="L2608" s="98">
        <f>'Activity data'!H454*'Emission factors'!$B$42*'Emission factors'!$E$42/1000</f>
        <v>0.49352507820000008</v>
      </c>
      <c r="M2608" s="98">
        <f>'Activity data'!I454*'Emission factors'!$B$42*'Emission factors'!$E$42/1000</f>
        <v>0.51171593687499994</v>
      </c>
      <c r="N2608" s="98">
        <f>'Activity data'!J454*'Emission factors'!$B$42*'Emission factors'!$E$42/1000</f>
        <v>0.55958947302500006</v>
      </c>
      <c r="O2608" s="98">
        <f>'Activity data'!K454*'Emission factors'!$B$42*'Emission factors'!$E$42/1000</f>
        <v>0.57050245807499989</v>
      </c>
      <c r="P2608" s="98">
        <f>'Activity data'!L454*'Emission factors'!$B$42*'Emission factors'!$E$42/1000</f>
        <v>0.61028127325000014</v>
      </c>
      <c r="Q2608" s="98">
        <f>'Activity data'!M454*'Emission factors'!$B$42*'Emission factors'!$E$42/1000</f>
        <v>0.64441611052499992</v>
      </c>
      <c r="R2608" s="98">
        <f>'Activity data'!N454*'Emission factors'!$B$42*'Emission factors'!$E$42/1000</f>
        <v>0.68759119577500005</v>
      </c>
      <c r="S2608" s="98">
        <f>'Activity data'!O454*'Emission factors'!$B$42*'Emission factors'!$E$42/1000</f>
        <v>0.65265644455000016</v>
      </c>
      <c r="T2608" s="98">
        <f>'Activity data'!P454*'Emission factors'!$B$42*'Emission factors'!$E$42/1000</f>
        <v>0.67003688867500011</v>
      </c>
      <c r="U2608" s="98">
        <f>'Activity data'!Q454*'Emission factors'!$B$42*'Emission factors'!$E$42/1000</f>
        <v>0.73069166527499996</v>
      </c>
    </row>
    <row r="2609" spans="1:21" x14ac:dyDescent="0.25">
      <c r="A2609" s="92" t="s">
        <v>11</v>
      </c>
      <c r="B2609" s="92" t="s">
        <v>12</v>
      </c>
      <c r="C2609" s="92" t="s">
        <v>32</v>
      </c>
      <c r="D2609" s="92" t="s">
        <v>32</v>
      </c>
      <c r="E2609" s="92" t="s">
        <v>35</v>
      </c>
      <c r="F2609" s="92" t="s">
        <v>34</v>
      </c>
      <c r="G2609" s="92" t="s">
        <v>97</v>
      </c>
      <c r="H2609" s="92" t="s">
        <v>74</v>
      </c>
      <c r="I2609" s="89" t="s">
        <v>195</v>
      </c>
      <c r="L2609" s="98">
        <f>'Activity data'!H455*'Emission factors'!$B$42*'Emission factors'!$E$42/1000</f>
        <v>0.42166110029999992</v>
      </c>
      <c r="M2609" s="98">
        <f>'Activity data'!I455*'Emission factors'!$B$42*'Emission factors'!$E$42/1000</f>
        <v>0.42988968027500019</v>
      </c>
      <c r="N2609" s="98">
        <f>'Activity data'!J455*'Emission factors'!$B$42*'Emission factors'!$E$42/1000</f>
        <v>0.45830083915000008</v>
      </c>
      <c r="O2609" s="98">
        <f>'Activity data'!K455*'Emission factors'!$B$42*'Emission factors'!$E$42/1000</f>
        <v>0.48499125949999988</v>
      </c>
      <c r="P2609" s="98">
        <f>'Activity data'!L455*'Emission factors'!$B$42*'Emission factors'!$E$42/1000</f>
        <v>0.52159723797499991</v>
      </c>
      <c r="Q2609" s="98">
        <f>'Activity data'!M455*'Emission factors'!$B$42*'Emission factors'!$E$42/1000</f>
        <v>0.56956986762499984</v>
      </c>
      <c r="R2609" s="98">
        <f>'Activity data'!N455*'Emission factors'!$B$42*'Emission factors'!$E$42/1000</f>
        <v>0.6247566459749998</v>
      </c>
      <c r="S2609" s="98">
        <f>'Activity data'!O455*'Emission factors'!$B$42*'Emission factors'!$E$42/1000</f>
        <v>0.64630774395000024</v>
      </c>
      <c r="T2609" s="98">
        <f>'Activity data'!P455*'Emission factors'!$B$42*'Emission factors'!$E$42/1000</f>
        <v>0.69405595875000015</v>
      </c>
      <c r="U2609" s="98">
        <f>'Activity data'!Q455*'Emission factors'!$B$42*'Emission factors'!$E$42/1000</f>
        <v>0.79823751975000001</v>
      </c>
    </row>
    <row r="2610" spans="1:21" x14ac:dyDescent="0.25">
      <c r="A2610" s="92" t="s">
        <v>11</v>
      </c>
      <c r="B2610" s="92" t="s">
        <v>12</v>
      </c>
      <c r="C2610" s="92" t="s">
        <v>32</v>
      </c>
      <c r="D2610" s="92" t="s">
        <v>32</v>
      </c>
      <c r="E2610" s="92" t="s">
        <v>35</v>
      </c>
      <c r="F2610" s="92" t="s">
        <v>34</v>
      </c>
      <c r="G2610" s="92" t="s">
        <v>97</v>
      </c>
      <c r="H2610" s="92" t="s">
        <v>74</v>
      </c>
      <c r="I2610" s="89" t="s">
        <v>209</v>
      </c>
      <c r="L2610" s="98">
        <f>'Activity data'!H456*'Emission factors'!$B$42*'Emission factors'!$E$42/1000</f>
        <v>2.757367737300001</v>
      </c>
      <c r="M2610" s="98">
        <f>'Activity data'!I456*'Emission factors'!$B$42*'Emission factors'!$E$42/1000</f>
        <v>2.7700242240000006</v>
      </c>
      <c r="N2610" s="98">
        <f>'Activity data'!J456*'Emission factors'!$B$42*'Emission factors'!$E$42/1000</f>
        <v>2.9032840867250003</v>
      </c>
      <c r="O2610" s="98">
        <f>'Activity data'!K456*'Emission factors'!$B$42*'Emission factors'!$E$42/1000</f>
        <v>3.0295820753</v>
      </c>
      <c r="P2610" s="98">
        <f>'Activity data'!L456*'Emission factors'!$B$42*'Emission factors'!$E$42/1000</f>
        <v>3.2431156785499993</v>
      </c>
      <c r="Q2610" s="98">
        <f>'Activity data'!M456*'Emission factors'!$B$42*'Emission factors'!$E$42/1000</f>
        <v>3.5910314907499998</v>
      </c>
      <c r="R2610" s="98">
        <f>'Activity data'!N456*'Emission factors'!$B$42*'Emission factors'!$E$42/1000</f>
        <v>3.817024446125</v>
      </c>
      <c r="S2610" s="98">
        <f>'Activity data'!O456*'Emission factors'!$B$42*'Emission factors'!$E$42/1000</f>
        <v>3.9734570754999994</v>
      </c>
      <c r="T2610" s="98">
        <f>'Activity data'!P456*'Emission factors'!$B$42*'Emission factors'!$E$42/1000</f>
        <v>4.2110980697500002</v>
      </c>
      <c r="U2610" s="98">
        <f>'Activity data'!Q456*'Emission factors'!$B$42*'Emission factors'!$E$42/1000</f>
        <v>4.6634090261000019</v>
      </c>
    </row>
    <row r="2611" spans="1:21" x14ac:dyDescent="0.25">
      <c r="A2611" s="92" t="s">
        <v>11</v>
      </c>
      <c r="B2611" s="92" t="s">
        <v>12</v>
      </c>
      <c r="C2611" s="92" t="s">
        <v>32</v>
      </c>
      <c r="D2611" s="92" t="s">
        <v>32</v>
      </c>
      <c r="E2611" s="92" t="s">
        <v>35</v>
      </c>
      <c r="F2611" s="92" t="s">
        <v>34</v>
      </c>
      <c r="G2611" s="92" t="s">
        <v>97</v>
      </c>
      <c r="H2611" s="92" t="s">
        <v>74</v>
      </c>
      <c r="I2611" s="89" t="s">
        <v>208</v>
      </c>
      <c r="L2611" s="98">
        <f>'Activity data'!H457*'Emission factors'!$B$42*'Emission factors'!$E$42/1000</f>
        <v>1.9905839725749996</v>
      </c>
      <c r="M2611" s="98">
        <f>'Activity data'!I457*'Emission factors'!$B$42*'Emission factors'!$E$42/1000</f>
        <v>1.9712210080750003</v>
      </c>
      <c r="N2611" s="98">
        <f>'Activity data'!J457*'Emission factors'!$B$42*'Emission factors'!$E$42/1000</f>
        <v>2.0494889329749997</v>
      </c>
      <c r="O2611" s="98">
        <f>'Activity data'!K457*'Emission factors'!$B$42*'Emission factors'!$E$42/1000</f>
        <v>2.0892452806500001</v>
      </c>
      <c r="P2611" s="98">
        <f>'Activity data'!L457*'Emission factors'!$B$42*'Emission factors'!$E$42/1000</f>
        <v>2.2214890093000004</v>
      </c>
      <c r="Q2611" s="98">
        <f>'Activity data'!M457*'Emission factors'!$B$42*'Emission factors'!$E$42/1000</f>
        <v>2.4472040417000005</v>
      </c>
      <c r="R2611" s="98">
        <f>'Activity data'!N457*'Emission factors'!$B$42*'Emission factors'!$E$42/1000</f>
        <v>2.5951789462499999</v>
      </c>
      <c r="S2611" s="98">
        <f>'Activity data'!O457*'Emission factors'!$B$42*'Emission factors'!$E$42/1000</f>
        <v>2.6710340272000006</v>
      </c>
      <c r="T2611" s="98">
        <f>'Activity data'!P457*'Emission factors'!$B$42*'Emission factors'!$E$42/1000</f>
        <v>2.7228788595250002</v>
      </c>
      <c r="U2611" s="98">
        <f>'Activity data'!Q457*'Emission factors'!$B$42*'Emission factors'!$E$42/1000</f>
        <v>2.9043867561499992</v>
      </c>
    </row>
    <row r="2612" spans="1:21" x14ac:dyDescent="0.25">
      <c r="A2612" s="92" t="s">
        <v>11</v>
      </c>
      <c r="B2612" s="92" t="s">
        <v>12</v>
      </c>
      <c r="C2612" s="92" t="s">
        <v>32</v>
      </c>
      <c r="D2612" s="92" t="s">
        <v>32</v>
      </c>
      <c r="E2612" s="92" t="s">
        <v>35</v>
      </c>
      <c r="F2612" s="92" t="s">
        <v>34</v>
      </c>
      <c r="G2612" s="92" t="s">
        <v>97</v>
      </c>
      <c r="H2612" s="92" t="s">
        <v>74</v>
      </c>
      <c r="I2612" s="89" t="s">
        <v>226</v>
      </c>
      <c r="L2612" s="98">
        <f>'Activity data'!H458*'Emission factors'!$B$42*'Emission factors'!$E$42/1000</f>
        <v>9.453850999999999E-4</v>
      </c>
      <c r="M2612" s="98">
        <f>'Activity data'!I458*'Emission factors'!$B$42*'Emission factors'!$E$42/1000</f>
        <v>1.0683059749999999E-3</v>
      </c>
      <c r="N2612" s="98">
        <f>'Activity data'!J458*'Emission factors'!$B$42*'Emission factors'!$E$42/1000</f>
        <v>1.0274269499999996E-3</v>
      </c>
      <c r="O2612" s="98">
        <f>'Activity data'!K458*'Emission factors'!$B$42*'Emission factors'!$E$42/1000</f>
        <v>1.1406158499999996E-3</v>
      </c>
      <c r="P2612" s="98">
        <f>'Activity data'!L458*'Emission factors'!$B$42*'Emission factors'!$E$42/1000</f>
        <v>9.1455732499999987E-4</v>
      </c>
      <c r="Q2612" s="98">
        <f>'Activity data'!M458*'Emission factors'!$B$42*'Emission factors'!$E$42/1000</f>
        <v>7.2395014999999995E-4</v>
      </c>
      <c r="R2612" s="98">
        <f>'Activity data'!N458*'Emission factors'!$B$42*'Emission factors'!$E$42/1000</f>
        <v>6.0244827499999999E-4</v>
      </c>
      <c r="S2612" s="98">
        <f>'Activity data'!O458*'Emission factors'!$B$42*'Emission factors'!$E$42/1000</f>
        <v>8.3625217499999985E-4</v>
      </c>
      <c r="T2612" s="98">
        <f>'Activity data'!P458*'Emission factors'!$B$42*'Emission factors'!$E$42/1000</f>
        <v>1.0738637249999999E-3</v>
      </c>
      <c r="U2612" s="98">
        <f>'Activity data'!Q458*'Emission factors'!$B$42*'Emission factors'!$E$42/1000</f>
        <v>1.1476753749999997E-3</v>
      </c>
    </row>
    <row r="2613" spans="1:21" x14ac:dyDescent="0.25">
      <c r="A2613" s="92" t="s">
        <v>11</v>
      </c>
      <c r="B2613" s="92" t="s">
        <v>12</v>
      </c>
      <c r="C2613" s="92" t="s">
        <v>32</v>
      </c>
      <c r="D2613" s="92" t="s">
        <v>32</v>
      </c>
      <c r="E2613" s="92" t="s">
        <v>35</v>
      </c>
      <c r="F2613" s="92" t="s">
        <v>34</v>
      </c>
      <c r="G2613" s="92" t="s">
        <v>97</v>
      </c>
      <c r="H2613" s="92" t="s">
        <v>74</v>
      </c>
      <c r="I2613" s="89" t="s">
        <v>196</v>
      </c>
      <c r="L2613" s="98">
        <f>'Activity data'!H459*'Emission factors'!$B$42*'Emission factors'!$E$42/1000</f>
        <v>1.8104058090249999</v>
      </c>
      <c r="M2613" s="98">
        <f>'Activity data'!I459*'Emission factors'!$B$42*'Emission factors'!$E$42/1000</f>
        <v>1.8626160574999999</v>
      </c>
      <c r="N2613" s="98">
        <f>'Activity data'!J459*'Emission factors'!$B$42*'Emission factors'!$E$42/1000</f>
        <v>1.9997892857250001</v>
      </c>
      <c r="O2613" s="98">
        <f>'Activity data'!K459*'Emission factors'!$B$42*'Emission factors'!$E$42/1000</f>
        <v>2.1020833047500007</v>
      </c>
      <c r="P2613" s="98">
        <f>'Activity data'!L459*'Emission factors'!$B$42*'Emission factors'!$E$42/1000</f>
        <v>2.2422464960499995</v>
      </c>
      <c r="Q2613" s="98">
        <f>'Activity data'!M459*'Emission factors'!$B$42*'Emission factors'!$E$42/1000</f>
        <v>2.4147996157999998</v>
      </c>
      <c r="R2613" s="98">
        <f>'Activity data'!N459*'Emission factors'!$B$42*'Emission factors'!$E$42/1000</f>
        <v>2.6421107512250002</v>
      </c>
      <c r="S2613" s="98">
        <f>'Activity data'!O459*'Emission factors'!$B$42*'Emission factors'!$E$42/1000</f>
        <v>2.7137007675250007</v>
      </c>
      <c r="T2613" s="98">
        <f>'Activity data'!P459*'Emission factors'!$B$42*'Emission factors'!$E$42/1000</f>
        <v>2.8457720876749995</v>
      </c>
      <c r="U2613" s="98">
        <f>'Activity data'!Q459*'Emission factors'!$B$42*'Emission factors'!$E$42/1000</f>
        <v>3.141478538275003</v>
      </c>
    </row>
    <row r="2614" spans="1:21" x14ac:dyDescent="0.25">
      <c r="A2614" s="92" t="s">
        <v>11</v>
      </c>
      <c r="B2614" s="92" t="s">
        <v>12</v>
      </c>
      <c r="C2614" s="92" t="s">
        <v>32</v>
      </c>
      <c r="D2614" s="92" t="s">
        <v>32</v>
      </c>
      <c r="E2614" s="92" t="s">
        <v>35</v>
      </c>
      <c r="F2614" s="92" t="s">
        <v>34</v>
      </c>
      <c r="G2614" s="92" t="s">
        <v>97</v>
      </c>
      <c r="H2614" s="92" t="s">
        <v>74</v>
      </c>
      <c r="I2614" s="89" t="s">
        <v>197</v>
      </c>
      <c r="L2614" s="98">
        <f>'Activity data'!H460*'Emission factors'!$B$42*'Emission factors'!$E$42/1000</f>
        <v>6.4111190398749986</v>
      </c>
      <c r="M2614" s="98">
        <f>'Activity data'!I460*'Emission factors'!$B$42*'Emission factors'!$E$42/1000</f>
        <v>6.4759808085500001</v>
      </c>
      <c r="N2614" s="98">
        <f>'Activity data'!J460*'Emission factors'!$B$42*'Emission factors'!$E$42/1000</f>
        <v>6.7681001099249984</v>
      </c>
      <c r="O2614" s="98">
        <f>'Activity data'!K460*'Emission factors'!$B$42*'Emission factors'!$E$42/1000</f>
        <v>7.0343372296999984</v>
      </c>
      <c r="P2614" s="98">
        <f>'Activity data'!L460*'Emission factors'!$B$42*'Emission factors'!$E$42/1000</f>
        <v>7.3565748888499982</v>
      </c>
      <c r="Q2614" s="98">
        <f>'Activity data'!M460*'Emission factors'!$B$42*'Emission factors'!$E$42/1000</f>
        <v>7.86662474235</v>
      </c>
      <c r="R2614" s="98">
        <f>'Activity data'!N460*'Emission factors'!$B$42*'Emission factors'!$E$42/1000</f>
        <v>8.4009556133249994</v>
      </c>
      <c r="S2614" s="98">
        <f>'Activity data'!O460*'Emission factors'!$B$42*'Emission factors'!$E$42/1000</f>
        <v>8.5731238411500001</v>
      </c>
      <c r="T2614" s="98">
        <f>'Activity data'!P460*'Emission factors'!$B$42*'Emission factors'!$E$42/1000</f>
        <v>8.6881248869249976</v>
      </c>
      <c r="U2614" s="98">
        <f>'Activity data'!Q460*'Emission factors'!$B$42*'Emission factors'!$E$42/1000</f>
        <v>9.2257391583500006</v>
      </c>
    </row>
    <row r="2615" spans="1:21" x14ac:dyDescent="0.25">
      <c r="A2615" s="92" t="s">
        <v>11</v>
      </c>
      <c r="B2615" s="92" t="s">
        <v>12</v>
      </c>
      <c r="C2615" s="92" t="s">
        <v>32</v>
      </c>
      <c r="D2615" s="92" t="s">
        <v>32</v>
      </c>
      <c r="E2615" s="92" t="s">
        <v>35</v>
      </c>
      <c r="F2615" s="92" t="s">
        <v>34</v>
      </c>
      <c r="G2615" s="92" t="s">
        <v>97</v>
      </c>
      <c r="H2615" s="92" t="s">
        <v>74</v>
      </c>
      <c r="I2615" s="89" t="s">
        <v>229</v>
      </c>
      <c r="L2615" s="98">
        <f>'Activity data'!H461*'Emission factors'!$B$42*'Emission factors'!$E$42/1000</f>
        <v>7.6626827750000001E-2</v>
      </c>
      <c r="M2615" s="98">
        <f>'Activity data'!I461*'Emission factors'!$B$42*'Emission factors'!$E$42/1000</f>
        <v>7.2744431925000005E-2</v>
      </c>
      <c r="N2615" s="98">
        <f>'Activity data'!J461*'Emission factors'!$B$42*'Emission factors'!$E$42/1000</f>
        <v>7.9895837174999998E-2</v>
      </c>
      <c r="O2615" s="98">
        <f>'Activity data'!K461*'Emission factors'!$B$42*'Emission factors'!$E$42/1000</f>
        <v>7.9858387399999967E-2</v>
      </c>
      <c r="P2615" s="98">
        <f>'Activity data'!L461*'Emission factors'!$B$42*'Emission factors'!$E$42/1000</f>
        <v>9.0756177324999993E-2</v>
      </c>
      <c r="Q2615" s="98">
        <f>'Activity data'!M461*'Emission factors'!$B$42*'Emission factors'!$E$42/1000</f>
        <v>7.1124761675000009E-2</v>
      </c>
      <c r="R2615" s="98">
        <f>'Activity data'!N461*'Emission factors'!$B$42*'Emission factors'!$E$42/1000</f>
        <v>7.1798431924999989E-2</v>
      </c>
      <c r="S2615" s="98">
        <f>'Activity data'!O461*'Emission factors'!$B$42*'Emission factors'!$E$42/1000</f>
        <v>8.6121865225000011E-2</v>
      </c>
      <c r="T2615" s="98">
        <f>'Activity data'!P461*'Emission factors'!$B$42*'Emission factors'!$E$42/1000</f>
        <v>0.10347241575</v>
      </c>
      <c r="U2615" s="98">
        <f>'Activity data'!Q461*'Emission factors'!$B$42*'Emission factors'!$E$42/1000</f>
        <v>0.10564436080000002</v>
      </c>
    </row>
    <row r="2616" spans="1:21" x14ac:dyDescent="0.25">
      <c r="A2616" s="92" t="s">
        <v>11</v>
      </c>
      <c r="B2616" s="92" t="s">
        <v>12</v>
      </c>
      <c r="C2616" s="92" t="s">
        <v>32</v>
      </c>
      <c r="D2616" s="92" t="s">
        <v>32</v>
      </c>
      <c r="E2616" s="92" t="s">
        <v>35</v>
      </c>
      <c r="F2616" s="92" t="s">
        <v>34</v>
      </c>
      <c r="G2616" s="92" t="s">
        <v>97</v>
      </c>
      <c r="H2616" s="92" t="s">
        <v>74</v>
      </c>
      <c r="I2616" s="89" t="s">
        <v>198</v>
      </c>
      <c r="L2616" s="98">
        <f>'Activity data'!H462*'Emission factors'!$B$42*'Emission factors'!$E$42/1000</f>
        <v>5.6804142724999999E-2</v>
      </c>
      <c r="M2616" s="98">
        <f>'Activity data'!I462*'Emission factors'!$B$42*'Emission factors'!$E$42/1000</f>
        <v>5.905371890000001E-2</v>
      </c>
      <c r="N2616" s="98">
        <f>'Activity data'!J462*'Emission factors'!$B$42*'Emission factors'!$E$42/1000</f>
        <v>6.0794607224999991E-2</v>
      </c>
      <c r="O2616" s="98">
        <f>'Activity data'!K462*'Emission factors'!$B$42*'Emission factors'!$E$42/1000</f>
        <v>6.1893055125000006E-2</v>
      </c>
      <c r="P2616" s="98">
        <f>'Activity data'!L462*'Emission factors'!$B$42*'Emission factors'!$E$42/1000</f>
        <v>5.8982887149999989E-2</v>
      </c>
      <c r="Q2616" s="98">
        <f>'Activity data'!M462*'Emission factors'!$B$42*'Emission factors'!$E$42/1000</f>
        <v>6.0465056299999993E-2</v>
      </c>
      <c r="R2616" s="98">
        <f>'Activity data'!N462*'Emission factors'!$B$42*'Emission factors'!$E$42/1000</f>
        <v>5.8805500325000003E-2</v>
      </c>
      <c r="S2616" s="98">
        <f>'Activity data'!O462*'Emission factors'!$B$42*'Emission factors'!$E$42/1000</f>
        <v>5.5168946250000003E-2</v>
      </c>
      <c r="T2616" s="98">
        <f>'Activity data'!P462*'Emission factors'!$B$42*'Emission factors'!$E$42/1000</f>
        <v>5.9249824700000009E-2</v>
      </c>
      <c r="U2616" s="98">
        <f>'Activity data'!Q462*'Emission factors'!$B$42*'Emission factors'!$E$42/1000</f>
        <v>6.4207325875000026E-2</v>
      </c>
    </row>
    <row r="2617" spans="1:21" x14ac:dyDescent="0.25">
      <c r="A2617" s="92" t="s">
        <v>11</v>
      </c>
      <c r="B2617" s="92" t="s">
        <v>12</v>
      </c>
      <c r="C2617" s="92" t="s">
        <v>32</v>
      </c>
      <c r="D2617" s="92" t="s">
        <v>32</v>
      </c>
      <c r="E2617" s="92" t="s">
        <v>35</v>
      </c>
      <c r="F2617" s="92" t="s">
        <v>34</v>
      </c>
      <c r="G2617" s="92" t="s">
        <v>97</v>
      </c>
      <c r="H2617" s="92" t="s">
        <v>74</v>
      </c>
      <c r="I2617" s="89" t="s">
        <v>231</v>
      </c>
      <c r="L2617" s="98">
        <f>'Activity data'!H463*'Emission factors'!$B$42*'Emission factors'!$E$42/1000</f>
        <v>8.0100705300000019E-2</v>
      </c>
      <c r="M2617" s="98">
        <f>'Activity data'!I463*'Emission factors'!$B$42*'Emission factors'!$E$42/1000</f>
        <v>8.3471705350000022E-2</v>
      </c>
      <c r="N2617" s="98">
        <f>'Activity data'!J463*'Emission factors'!$B$42*'Emission factors'!$E$42/1000</f>
        <v>8.2761271174999984E-2</v>
      </c>
      <c r="O2617" s="98">
        <f>'Activity data'!K463*'Emission factors'!$B$42*'Emission factors'!$E$42/1000</f>
        <v>8.2774337800000014E-2</v>
      </c>
      <c r="P2617" s="98">
        <f>'Activity data'!L463*'Emission factors'!$B$42*'Emission factors'!$E$42/1000</f>
        <v>8.4323696600000025E-2</v>
      </c>
      <c r="Q2617" s="98">
        <f>'Activity data'!M463*'Emission factors'!$B$42*'Emission factors'!$E$42/1000</f>
        <v>8.7276623775000006E-2</v>
      </c>
      <c r="R2617" s="98">
        <f>'Activity data'!N463*'Emission factors'!$B$42*'Emission factors'!$E$42/1000</f>
        <v>9.2345031625000004E-2</v>
      </c>
      <c r="S2617" s="98">
        <f>'Activity data'!O463*'Emission factors'!$B$42*'Emission factors'!$E$42/1000</f>
        <v>9.2036706574999988E-2</v>
      </c>
      <c r="T2617" s="98">
        <f>'Activity data'!P463*'Emission factors'!$B$42*'Emission factors'!$E$42/1000</f>
        <v>8.7944275100000011E-2</v>
      </c>
      <c r="U2617" s="98">
        <f>'Activity data'!Q463*'Emission factors'!$B$42*'Emission factors'!$E$42/1000</f>
        <v>9.5498652700000006E-2</v>
      </c>
    </row>
    <row r="2618" spans="1:21" x14ac:dyDescent="0.25">
      <c r="A2618" s="92" t="s">
        <v>11</v>
      </c>
      <c r="B2618" s="92" t="s">
        <v>12</v>
      </c>
      <c r="C2618" s="92" t="s">
        <v>32</v>
      </c>
      <c r="D2618" s="92" t="s">
        <v>32</v>
      </c>
      <c r="E2618" s="92" t="s">
        <v>35</v>
      </c>
      <c r="F2618" s="92" t="s">
        <v>34</v>
      </c>
      <c r="G2618" s="92" t="s">
        <v>97</v>
      </c>
      <c r="H2618" s="92" t="s">
        <v>74</v>
      </c>
      <c r="I2618" s="89" t="s">
        <v>230</v>
      </c>
      <c r="L2618" s="98">
        <f>'Activity data'!H464*'Emission factors'!$B$42*'Emission factors'!$E$42/1000</f>
        <v>6.0852029424999989E-2</v>
      </c>
      <c r="M2618" s="98">
        <f>'Activity data'!I464*'Emission factors'!$B$42*'Emission factors'!$E$42/1000</f>
        <v>6.3322354699999986E-2</v>
      </c>
      <c r="N2618" s="98">
        <f>'Activity data'!J464*'Emission factors'!$B$42*'Emission factors'!$E$42/1000</f>
        <v>6.6176945175000002E-2</v>
      </c>
      <c r="O2618" s="98">
        <f>'Activity data'!K464*'Emission factors'!$B$42*'Emission factors'!$E$42/1000</f>
        <v>6.6343358399999997E-2</v>
      </c>
      <c r="P2618" s="98">
        <f>'Activity data'!L464*'Emission factors'!$B$42*'Emission factors'!$E$42/1000</f>
        <v>6.7355448324999997E-2</v>
      </c>
      <c r="Q2618" s="98">
        <f>'Activity data'!M464*'Emission factors'!$B$42*'Emission factors'!$E$42/1000</f>
        <v>6.984632545000001E-2</v>
      </c>
      <c r="R2618" s="98">
        <f>'Activity data'!N464*'Emission factors'!$B$42*'Emission factors'!$E$42/1000</f>
        <v>7.6369243774999998E-2</v>
      </c>
      <c r="S2618" s="98">
        <f>'Activity data'!O464*'Emission factors'!$B$42*'Emission factors'!$E$42/1000</f>
        <v>7.2346390599999991E-2</v>
      </c>
      <c r="T2618" s="98">
        <f>'Activity data'!P464*'Emission factors'!$B$42*'Emission factors'!$E$42/1000</f>
        <v>7.2123217374999993E-2</v>
      </c>
      <c r="U2618" s="98">
        <f>'Activity data'!Q464*'Emission factors'!$B$42*'Emission factors'!$E$42/1000</f>
        <v>7.7152307099999998E-2</v>
      </c>
    </row>
    <row r="2619" spans="1:21" x14ac:dyDescent="0.25">
      <c r="A2619" s="92" t="s">
        <v>11</v>
      </c>
      <c r="B2619" s="92" t="s">
        <v>12</v>
      </c>
      <c r="C2619" s="92" t="s">
        <v>32</v>
      </c>
      <c r="D2619" s="92" t="s">
        <v>32</v>
      </c>
      <c r="E2619" s="92" t="s">
        <v>35</v>
      </c>
      <c r="F2619" s="92" t="s">
        <v>34</v>
      </c>
      <c r="G2619" s="92" t="s">
        <v>97</v>
      </c>
      <c r="H2619" s="92" t="s">
        <v>74</v>
      </c>
      <c r="I2619" s="89" t="s">
        <v>303</v>
      </c>
      <c r="L2619" s="98">
        <f>'Activity data'!H465*'Emission factors'!$B$42*'Emission factors'!$E$42/1000</f>
        <v>0.60337463367499999</v>
      </c>
      <c r="M2619" s="98">
        <f>'Activity data'!I465*'Emission factors'!$B$42*'Emission factors'!$E$42/1000</f>
        <v>0.61257360862499988</v>
      </c>
      <c r="N2619" s="98">
        <f>'Activity data'!J465*'Emission factors'!$B$42*'Emission factors'!$E$42/1000</f>
        <v>0.64372927904999999</v>
      </c>
      <c r="O2619" s="98">
        <f>'Activity data'!K465*'Emission factors'!$B$42*'Emission factors'!$E$42/1000</f>
        <v>0.65810915307499995</v>
      </c>
      <c r="P2619" s="98">
        <f>'Activity data'!L465*'Emission factors'!$B$42*'Emission factors'!$E$42/1000</f>
        <v>0.69264734110000004</v>
      </c>
      <c r="Q2619" s="98">
        <f>'Activity data'!M465*'Emission factors'!$B$42*'Emission factors'!$E$42/1000</f>
        <v>0.74371809710000003</v>
      </c>
      <c r="R2619" s="98">
        <f>'Activity data'!N465*'Emission factors'!$B$42*'Emission factors'!$E$42/1000</f>
        <v>0.82481612290000017</v>
      </c>
      <c r="S2619" s="98">
        <f>'Activity data'!O465*'Emission factors'!$B$42*'Emission factors'!$E$42/1000</f>
        <v>0.87676186977500004</v>
      </c>
      <c r="T2619" s="98">
        <f>'Activity data'!P465*'Emission factors'!$B$42*'Emission factors'!$E$42/1000</f>
        <v>0.95489516704999999</v>
      </c>
      <c r="U2619" s="98">
        <f>'Activity data'!Q465*'Emission factors'!$B$42*'Emission factors'!$E$42/1000</f>
        <v>1.1263767171250001</v>
      </c>
    </row>
    <row r="2620" spans="1:21" x14ac:dyDescent="0.25">
      <c r="A2620" s="92" t="s">
        <v>11</v>
      </c>
      <c r="B2620" s="92" t="s">
        <v>12</v>
      </c>
      <c r="C2620" s="92" t="s">
        <v>32</v>
      </c>
      <c r="D2620" s="92" t="s">
        <v>32</v>
      </c>
      <c r="E2620" s="92" t="s">
        <v>35</v>
      </c>
      <c r="F2620" s="92" t="s">
        <v>34</v>
      </c>
      <c r="G2620" s="92" t="s">
        <v>97</v>
      </c>
      <c r="H2620" s="92" t="s">
        <v>74</v>
      </c>
      <c r="I2620" s="89" t="s">
        <v>225</v>
      </c>
      <c r="L2620" s="98">
        <f>'Activity data'!H466*'Emission factors'!$B$42*'Emission factors'!$E$42/1000</f>
        <v>0.10453082419999998</v>
      </c>
      <c r="M2620" s="98">
        <f>'Activity data'!I466*'Emission factors'!$B$42*'Emission factors'!$E$42/1000</f>
        <v>0.10670148032499999</v>
      </c>
      <c r="N2620" s="98">
        <f>'Activity data'!J466*'Emission factors'!$B$42*'Emission factors'!$E$42/1000</f>
        <v>0.12138714885000002</v>
      </c>
      <c r="O2620" s="98">
        <f>'Activity data'!K466*'Emission factors'!$B$42*'Emission factors'!$E$42/1000</f>
        <v>0.12501241004999997</v>
      </c>
      <c r="P2620" s="98">
        <f>'Activity data'!L466*'Emission factors'!$B$42*'Emission factors'!$E$42/1000</f>
        <v>0.12705451659999997</v>
      </c>
      <c r="Q2620" s="98">
        <f>'Activity data'!M466*'Emission factors'!$B$42*'Emission factors'!$E$42/1000</f>
        <v>0.13432475127499999</v>
      </c>
      <c r="R2620" s="98">
        <f>'Activity data'!N466*'Emission factors'!$B$42*'Emission factors'!$E$42/1000</f>
        <v>0.13999454315000001</v>
      </c>
      <c r="S2620" s="98">
        <f>'Activity data'!O466*'Emission factors'!$B$42*'Emission factors'!$E$42/1000</f>
        <v>0.13985124779999999</v>
      </c>
      <c r="T2620" s="98">
        <f>'Activity data'!P466*'Emission factors'!$B$42*'Emission factors'!$E$42/1000</f>
        <v>0.13457411687499998</v>
      </c>
      <c r="U2620" s="98">
        <f>'Activity data'!Q466*'Emission factors'!$B$42*'Emission factors'!$E$42/1000</f>
        <v>0.14185147019999997</v>
      </c>
    </row>
    <row r="2621" spans="1:21" x14ac:dyDescent="0.25">
      <c r="A2621" s="92" t="s">
        <v>11</v>
      </c>
      <c r="B2621" s="92" t="s">
        <v>12</v>
      </c>
      <c r="C2621" s="92" t="s">
        <v>32</v>
      </c>
      <c r="D2621" s="92" t="s">
        <v>32</v>
      </c>
      <c r="E2621" s="92" t="s">
        <v>35</v>
      </c>
      <c r="F2621" s="92" t="s">
        <v>34</v>
      </c>
      <c r="G2621" s="92" t="s">
        <v>97</v>
      </c>
      <c r="H2621" s="92" t="s">
        <v>74</v>
      </c>
      <c r="I2621" s="89" t="s">
        <v>205</v>
      </c>
      <c r="L2621" s="98">
        <f>'Activity data'!H467*'Emission factors'!$B$42*'Emission factors'!$E$42/1000</f>
        <v>2.3356164477250001</v>
      </c>
      <c r="M2621" s="98">
        <f>'Activity data'!I467*'Emission factors'!$B$42*'Emission factors'!$E$42/1000</f>
        <v>2.3997785193249999</v>
      </c>
      <c r="N2621" s="98">
        <f>'Activity data'!J467*'Emission factors'!$B$42*'Emission factors'!$E$42/1000</f>
        <v>2.5072715651500004</v>
      </c>
      <c r="O2621" s="98">
        <f>'Activity data'!K467*'Emission factors'!$B$42*'Emission factors'!$E$42/1000</f>
        <v>2.57760023235</v>
      </c>
      <c r="P2621" s="98">
        <f>'Activity data'!L467*'Emission factors'!$B$42*'Emission factors'!$E$42/1000</f>
        <v>2.6444385024749995</v>
      </c>
      <c r="Q2621" s="98">
        <f>'Activity data'!M467*'Emission factors'!$B$42*'Emission factors'!$E$42/1000</f>
        <v>2.7331095302499997</v>
      </c>
      <c r="R2621" s="98">
        <f>'Activity data'!N467*'Emission factors'!$B$42*'Emission factors'!$E$42/1000</f>
        <v>2.8631884561499992</v>
      </c>
      <c r="S2621" s="98">
        <f>'Activity data'!O467*'Emission factors'!$B$42*'Emission factors'!$E$42/1000</f>
        <v>2.896266989825</v>
      </c>
      <c r="T2621" s="98">
        <f>'Activity data'!P467*'Emission factors'!$B$42*'Emission factors'!$E$42/1000</f>
        <v>2.9546131243749993</v>
      </c>
      <c r="U2621" s="98">
        <f>'Activity data'!Q467*'Emission factors'!$B$42*'Emission factors'!$E$42/1000</f>
        <v>3.2276128433999989</v>
      </c>
    </row>
    <row r="2622" spans="1:21" x14ac:dyDescent="0.25">
      <c r="A2622" s="92" t="s">
        <v>11</v>
      </c>
      <c r="B2622" s="92" t="s">
        <v>12</v>
      </c>
      <c r="C2622" s="92" t="s">
        <v>32</v>
      </c>
      <c r="D2622" s="92" t="s">
        <v>32</v>
      </c>
      <c r="E2622" s="92" t="s">
        <v>35</v>
      </c>
      <c r="F2622" s="92" t="s">
        <v>34</v>
      </c>
      <c r="G2622" s="92" t="s">
        <v>97</v>
      </c>
      <c r="H2622" s="92" t="s">
        <v>74</v>
      </c>
      <c r="I2622" s="89" t="s">
        <v>204</v>
      </c>
      <c r="L2622" s="98">
        <f>'Activity data'!H468*'Emission factors'!$B$42*'Emission factors'!$E$42/1000</f>
        <v>1.9445688416000004</v>
      </c>
      <c r="M2622" s="98">
        <f>'Activity data'!I468*'Emission factors'!$B$42*'Emission factors'!$E$42/1000</f>
        <v>1.9805017410749999</v>
      </c>
      <c r="N2622" s="98">
        <f>'Activity data'!J468*'Emission factors'!$B$42*'Emission factors'!$E$42/1000</f>
        <v>2.0814470124249995</v>
      </c>
      <c r="O2622" s="98">
        <f>'Activity data'!K468*'Emission factors'!$B$42*'Emission factors'!$E$42/1000</f>
        <v>2.1749360300249991</v>
      </c>
      <c r="P2622" s="98">
        <f>'Activity data'!L468*'Emission factors'!$B$42*'Emission factors'!$E$42/1000</f>
        <v>2.3597078158500002</v>
      </c>
      <c r="Q2622" s="98">
        <f>'Activity data'!M468*'Emission factors'!$B$42*'Emission factors'!$E$42/1000</f>
        <v>2.6830201191750005</v>
      </c>
      <c r="R2622" s="98">
        <f>'Activity data'!N468*'Emission factors'!$B$42*'Emission factors'!$E$42/1000</f>
        <v>3.0300951738750008</v>
      </c>
      <c r="S2622" s="98">
        <f>'Activity data'!O468*'Emission factors'!$B$42*'Emission factors'!$E$42/1000</f>
        <v>3.2196352135750002</v>
      </c>
      <c r="T2622" s="98">
        <f>'Activity data'!P468*'Emission factors'!$B$42*'Emission factors'!$E$42/1000</f>
        <v>3.5275528095500008</v>
      </c>
      <c r="U2622" s="98">
        <f>'Activity data'!Q468*'Emission factors'!$B$42*'Emission factors'!$E$42/1000</f>
        <v>3.9874085415999998</v>
      </c>
    </row>
    <row r="2623" spans="1:21" x14ac:dyDescent="0.25">
      <c r="A2623" s="92" t="s">
        <v>11</v>
      </c>
      <c r="B2623" s="92" t="s">
        <v>12</v>
      </c>
      <c r="C2623" s="92" t="s">
        <v>32</v>
      </c>
      <c r="D2623" s="92" t="s">
        <v>32</v>
      </c>
      <c r="E2623" s="92" t="s">
        <v>35</v>
      </c>
      <c r="F2623" s="92" t="s">
        <v>34</v>
      </c>
      <c r="G2623" s="92" t="s">
        <v>97</v>
      </c>
      <c r="H2623" s="92" t="s">
        <v>74</v>
      </c>
      <c r="I2623" s="89" t="s">
        <v>228</v>
      </c>
      <c r="L2623" s="98">
        <f>'Activity data'!H469*'Emission factors'!$B$42*'Emission factors'!$E$42/1000</f>
        <v>3.1514984874999999E-2</v>
      </c>
      <c r="M2623" s="98">
        <f>'Activity data'!I469*'Emission factors'!$B$42*'Emission factors'!$E$42/1000</f>
        <v>2.8800355099999998E-2</v>
      </c>
      <c r="N2623" s="98">
        <f>'Activity data'!J469*'Emission factors'!$B$42*'Emission factors'!$E$42/1000</f>
        <v>3.5126351700000003E-2</v>
      </c>
      <c r="O2623" s="98">
        <f>'Activity data'!K469*'Emission factors'!$B$42*'Emission factors'!$E$42/1000</f>
        <v>3.9446225224999992E-2</v>
      </c>
      <c r="P2623" s="98">
        <f>'Activity data'!L469*'Emission factors'!$B$42*'Emission factors'!$E$42/1000</f>
        <v>4.1816534649999994E-2</v>
      </c>
      <c r="Q2623" s="98">
        <f>'Activity data'!M469*'Emission factors'!$B$42*'Emission factors'!$E$42/1000</f>
        <v>4.573226515E-2</v>
      </c>
      <c r="R2623" s="98">
        <f>'Activity data'!N469*'Emission factors'!$B$42*'Emission factors'!$E$42/1000</f>
        <v>4.7893484925E-2</v>
      </c>
      <c r="S2623" s="98">
        <f>'Activity data'!O469*'Emission factors'!$B$42*'Emission factors'!$E$42/1000</f>
        <v>4.5504894050000001E-2</v>
      </c>
      <c r="T2623" s="98">
        <f>'Activity data'!P469*'Emission factors'!$B$42*'Emission factors'!$E$42/1000</f>
        <v>4.5806147749999998E-2</v>
      </c>
      <c r="U2623" s="98">
        <f>'Activity data'!Q469*'Emission factors'!$B$42*'Emission factors'!$E$42/1000</f>
        <v>4.8845846775000007E-2</v>
      </c>
    </row>
    <row r="2624" spans="1:21" x14ac:dyDescent="0.25">
      <c r="A2624" s="92" t="s">
        <v>11</v>
      </c>
      <c r="B2624" s="92" t="s">
        <v>12</v>
      </c>
      <c r="C2624" s="92" t="s">
        <v>32</v>
      </c>
      <c r="D2624" s="92" t="s">
        <v>32</v>
      </c>
      <c r="E2624" s="92" t="s">
        <v>35</v>
      </c>
      <c r="F2624" s="92" t="s">
        <v>34</v>
      </c>
      <c r="G2624" s="92" t="s">
        <v>97</v>
      </c>
      <c r="H2624" s="92" t="s">
        <v>74</v>
      </c>
      <c r="I2624" s="89" t="s">
        <v>202</v>
      </c>
      <c r="L2624" s="98">
        <f>'Activity data'!H470*'Emission factors'!$B$42*'Emission factors'!$E$42/1000</f>
        <v>4.1748747128000003</v>
      </c>
      <c r="M2624" s="98">
        <f>'Activity data'!I470*'Emission factors'!$B$42*'Emission factors'!$E$42/1000</f>
        <v>4.2032492732999991</v>
      </c>
      <c r="N2624" s="98">
        <f>'Activity data'!J470*'Emission factors'!$B$42*'Emission factors'!$E$42/1000</f>
        <v>4.4031469014499987</v>
      </c>
      <c r="O2624" s="98">
        <f>'Activity data'!K470*'Emission factors'!$B$42*'Emission factors'!$E$42/1000</f>
        <v>4.6000647478499985</v>
      </c>
      <c r="P2624" s="98">
        <f>'Activity data'!L470*'Emission factors'!$B$42*'Emission factors'!$E$42/1000</f>
        <v>4.8841169514499994</v>
      </c>
      <c r="Q2624" s="98">
        <f>'Activity data'!M470*'Emission factors'!$B$42*'Emission factors'!$E$42/1000</f>
        <v>5.3140218623249993</v>
      </c>
      <c r="R2624" s="98">
        <f>'Activity data'!N470*'Emission factors'!$B$42*'Emission factors'!$E$42/1000</f>
        <v>5.5322419377500012</v>
      </c>
      <c r="S2624" s="98">
        <f>'Activity data'!O470*'Emission factors'!$B$42*'Emission factors'!$E$42/1000</f>
        <v>5.8711872458250003</v>
      </c>
      <c r="T2624" s="98">
        <f>'Activity data'!P470*'Emission factors'!$B$42*'Emission factors'!$E$42/1000</f>
        <v>6.3667525267499991</v>
      </c>
      <c r="U2624" s="98">
        <f>'Activity data'!Q470*'Emission factors'!$B$42*'Emission factors'!$E$42/1000</f>
        <v>6.8287252767250006</v>
      </c>
    </row>
    <row r="2625" spans="1:21" x14ac:dyDescent="0.25">
      <c r="A2625" s="92" t="s">
        <v>11</v>
      </c>
      <c r="B2625" s="92" t="s">
        <v>12</v>
      </c>
      <c r="C2625" s="92" t="s">
        <v>32</v>
      </c>
      <c r="D2625" s="92" t="s">
        <v>32</v>
      </c>
      <c r="E2625" s="92" t="s">
        <v>35</v>
      </c>
      <c r="F2625" s="92" t="s">
        <v>34</v>
      </c>
      <c r="G2625" s="92" t="s">
        <v>97</v>
      </c>
      <c r="H2625" s="92" t="s">
        <v>74</v>
      </c>
      <c r="I2625" s="89" t="s">
        <v>190</v>
      </c>
      <c r="L2625" s="98">
        <f>'Activity data'!H471*'Emission factors'!$B$42*'Emission factors'!$E$42/1000</f>
        <v>0</v>
      </c>
      <c r="M2625" s="98">
        <f>'Activity data'!I471*'Emission factors'!$B$42*'Emission factors'!$E$42/1000</f>
        <v>0</v>
      </c>
      <c r="N2625" s="98">
        <f>'Activity data'!J471*'Emission factors'!$B$42*'Emission factors'!$E$42/1000</f>
        <v>0</v>
      </c>
      <c r="O2625" s="98">
        <f>'Activity data'!K471*'Emission factors'!$B$42*'Emission factors'!$E$42/1000</f>
        <v>0</v>
      </c>
      <c r="P2625" s="98">
        <f>'Activity data'!L471*'Emission factors'!$B$42*'Emission factors'!$E$42/1000</f>
        <v>0</v>
      </c>
      <c r="Q2625" s="98">
        <f>'Activity data'!M471*'Emission factors'!$B$42*'Emission factors'!$E$42/1000</f>
        <v>0</v>
      </c>
      <c r="R2625" s="98">
        <f>'Activity data'!N471*'Emission factors'!$B$42*'Emission factors'!$E$42/1000</f>
        <v>0</v>
      </c>
      <c r="S2625" s="98">
        <f>'Activity data'!O471*'Emission factors'!$B$42*'Emission factors'!$E$42/1000</f>
        <v>0</v>
      </c>
      <c r="T2625" s="98">
        <f>'Activity data'!P471*'Emission factors'!$B$42*'Emission factors'!$E$42/1000</f>
        <v>0</v>
      </c>
      <c r="U2625" s="98">
        <f>'Activity data'!Q471*'Emission factors'!$B$42*'Emission factors'!$E$42/1000</f>
        <v>2.0633763785249992</v>
      </c>
    </row>
    <row r="2626" spans="1:21" x14ac:dyDescent="0.25">
      <c r="A2626" s="92" t="s">
        <v>11</v>
      </c>
      <c r="B2626" s="92" t="s">
        <v>12</v>
      </c>
      <c r="C2626" s="92" t="s">
        <v>32</v>
      </c>
      <c r="D2626" s="92" t="s">
        <v>32</v>
      </c>
      <c r="E2626" s="92" t="s">
        <v>35</v>
      </c>
      <c r="F2626" s="92" t="s">
        <v>34</v>
      </c>
      <c r="G2626" s="92" t="s">
        <v>97</v>
      </c>
      <c r="H2626" s="92" t="s">
        <v>74</v>
      </c>
      <c r="I2626" s="89" t="s">
        <v>210</v>
      </c>
      <c r="L2626" s="98">
        <f>'Activity data'!H472*'Emission factors'!$B$42*'Emission factors'!$E$42/1000</f>
        <v>8.4586258900000016E-2</v>
      </c>
      <c r="M2626" s="98">
        <f>'Activity data'!I472*'Emission factors'!$B$42*'Emission factors'!$E$42/1000</f>
        <v>8.8254846899999989E-2</v>
      </c>
      <c r="N2626" s="98">
        <f>'Activity data'!J472*'Emission factors'!$B$42*'Emission factors'!$E$42/1000</f>
        <v>9.3300598050000016E-2</v>
      </c>
      <c r="O2626" s="98">
        <f>'Activity data'!K472*'Emission factors'!$B$42*'Emission factors'!$E$42/1000</f>
        <v>9.2468780249999993E-2</v>
      </c>
      <c r="P2626" s="98">
        <f>'Activity data'!L472*'Emission factors'!$B$42*'Emission factors'!$E$42/1000</f>
        <v>0.10243383782500001</v>
      </c>
      <c r="Q2626" s="98">
        <f>'Activity data'!M472*'Emission factors'!$B$42*'Emission factors'!$E$42/1000</f>
        <v>0.11382319300000002</v>
      </c>
      <c r="R2626" s="98">
        <f>'Activity data'!N472*'Emission factors'!$B$42*'Emission factors'!$E$42/1000</f>
        <v>0.124199642325</v>
      </c>
      <c r="S2626" s="98">
        <f>'Activity data'!O472*'Emission factors'!$B$42*'Emission factors'!$E$42/1000</f>
        <v>0.12014853922500002</v>
      </c>
      <c r="T2626" s="98">
        <f>'Activity data'!P472*'Emission factors'!$B$42*'Emission factors'!$E$42/1000</f>
        <v>0.13228815517500001</v>
      </c>
      <c r="U2626" s="98">
        <f>'Activity data'!Q472*'Emission factors'!$B$42*'Emission factors'!$E$42/1000</f>
        <v>0.14545830805000001</v>
      </c>
    </row>
    <row r="2627" spans="1:21" x14ac:dyDescent="0.25">
      <c r="A2627" s="92" t="s">
        <v>11</v>
      </c>
      <c r="B2627" s="92" t="s">
        <v>12</v>
      </c>
      <c r="C2627" s="92" t="s">
        <v>32</v>
      </c>
      <c r="D2627" s="92" t="s">
        <v>32</v>
      </c>
      <c r="E2627" s="92" t="s">
        <v>35</v>
      </c>
      <c r="F2627" s="92" t="s">
        <v>34</v>
      </c>
      <c r="G2627" s="92" t="s">
        <v>97</v>
      </c>
      <c r="H2627" s="92" t="s">
        <v>74</v>
      </c>
      <c r="I2627" s="92" t="s">
        <v>199</v>
      </c>
      <c r="L2627" s="98">
        <f>'Activity data'!H473*'Emission factors'!$B$42*'Emission factors'!$E$42/1000</f>
        <v>4.9366659507000001</v>
      </c>
      <c r="M2627" s="98">
        <f>'Activity data'!I473*'Emission factors'!$B$42*'Emission factors'!$E$42/1000</f>
        <v>5.1101492604249987</v>
      </c>
      <c r="N2627" s="98">
        <f>'Activity data'!J473*'Emission factors'!$B$42*'Emission factors'!$E$42/1000</f>
        <v>5.4020711907250005</v>
      </c>
      <c r="O2627" s="98">
        <f>'Activity data'!K473*'Emission factors'!$B$42*'Emission factors'!$E$42/1000</f>
        <v>5.6144474457499998</v>
      </c>
      <c r="P2627" s="98">
        <f>'Activity data'!L473*'Emission factors'!$B$42*'Emission factors'!$E$42/1000</f>
        <v>6.0243647128499997</v>
      </c>
      <c r="Q2627" s="98">
        <f>'Activity data'!M473*'Emission factors'!$B$42*'Emission factors'!$E$42/1000</f>
        <v>6.5685311221749982</v>
      </c>
      <c r="R2627" s="98">
        <f>'Activity data'!N473*'Emission factors'!$B$42*'Emission factors'!$E$42/1000</f>
        <v>7.2316589826250022</v>
      </c>
      <c r="S2627" s="98">
        <f>'Activity data'!O473*'Emission factors'!$B$42*'Emission factors'!$E$42/1000</f>
        <v>7.4434800893750017</v>
      </c>
      <c r="T2627" s="98">
        <f>'Activity data'!P473*'Emission factors'!$B$42*'Emission factors'!$E$42/1000</f>
        <v>8.1819413709000024</v>
      </c>
      <c r="U2627" s="98">
        <f>'Activity data'!Q473*'Emission factors'!$B$42*'Emission factors'!$E$42/1000</f>
        <v>9.4626639241750024</v>
      </c>
    </row>
    <row r="2628" spans="1:21" x14ac:dyDescent="0.25">
      <c r="A2628" s="92" t="s">
        <v>11</v>
      </c>
      <c r="B2628" s="92" t="s">
        <v>12</v>
      </c>
      <c r="C2628" s="92" t="s">
        <v>32</v>
      </c>
      <c r="D2628" s="92" t="s">
        <v>32</v>
      </c>
      <c r="E2628" s="92" t="s">
        <v>35</v>
      </c>
      <c r="F2628" s="92" t="s">
        <v>34</v>
      </c>
      <c r="G2628" s="92" t="s">
        <v>97</v>
      </c>
      <c r="H2628" s="92" t="s">
        <v>74</v>
      </c>
      <c r="I2628" s="89" t="s">
        <v>233</v>
      </c>
      <c r="L2628" s="98">
        <f>'Activity data'!H474*'Emission factors'!$B$42*'Emission factors'!$E$42/1000</f>
        <v>0.58796966222499991</v>
      </c>
      <c r="M2628" s="98">
        <f>'Activity data'!I474*'Emission factors'!$B$42*'Emission factors'!$E$42/1000</f>
        <v>0.60934475690000001</v>
      </c>
      <c r="N2628" s="98">
        <f>'Activity data'!J474*'Emission factors'!$B$42*'Emission factors'!$E$42/1000</f>
        <v>0.63876223509999996</v>
      </c>
      <c r="O2628" s="98">
        <f>'Activity data'!K474*'Emission factors'!$B$42*'Emission factors'!$E$42/1000</f>
        <v>0.65626571835000003</v>
      </c>
      <c r="P2628" s="98">
        <f>'Activity data'!L474*'Emission factors'!$B$42*'Emission factors'!$E$42/1000</f>
        <v>0.70198553177499978</v>
      </c>
      <c r="Q2628" s="98">
        <f>'Activity data'!M474*'Emission factors'!$B$42*'Emission factors'!$E$42/1000</f>
        <v>0.75633551399999988</v>
      </c>
      <c r="R2628" s="98">
        <f>'Activity data'!N474*'Emission factors'!$B$42*'Emission factors'!$E$42/1000</f>
        <v>0.81840923147499989</v>
      </c>
      <c r="S2628" s="98">
        <f>'Activity data'!O474*'Emission factors'!$B$42*'Emission factors'!$E$42/1000</f>
        <v>0.83159379902500008</v>
      </c>
      <c r="T2628" s="98">
        <f>'Activity data'!P474*'Emission factors'!$B$42*'Emission factors'!$E$42/1000</f>
        <v>0.85550034240000017</v>
      </c>
      <c r="U2628" s="98">
        <f>'Activity data'!Q474*'Emission factors'!$B$42*'Emission factors'!$E$42/1000</f>
        <v>0.91264850985000023</v>
      </c>
    </row>
    <row r="2629" spans="1:21" x14ac:dyDescent="0.25">
      <c r="A2629" s="92" t="s">
        <v>11</v>
      </c>
      <c r="B2629" s="92" t="s">
        <v>12</v>
      </c>
      <c r="C2629" s="92" t="s">
        <v>32</v>
      </c>
      <c r="D2629" s="92" t="s">
        <v>32</v>
      </c>
      <c r="E2629" s="92" t="s">
        <v>35</v>
      </c>
      <c r="F2629" s="92" t="s">
        <v>34</v>
      </c>
      <c r="G2629" s="92" t="s">
        <v>97</v>
      </c>
      <c r="H2629" s="92" t="s">
        <v>74</v>
      </c>
      <c r="I2629" s="89" t="s">
        <v>200</v>
      </c>
      <c r="L2629" s="98">
        <f>'Activity data'!H475*'Emission factors'!$B$42*'Emission factors'!$E$42/1000</f>
        <v>2.2992082541999999</v>
      </c>
      <c r="M2629" s="98">
        <f>'Activity data'!I475*'Emission factors'!$B$42*'Emission factors'!$E$42/1000</f>
        <v>2.4169905044999997</v>
      </c>
      <c r="N2629" s="98">
        <f>'Activity data'!J475*'Emission factors'!$B$42*'Emission factors'!$E$42/1000</f>
        <v>2.5457949318999993</v>
      </c>
      <c r="O2629" s="98">
        <f>'Activity data'!K475*'Emission factors'!$B$42*'Emission factors'!$E$42/1000</f>
        <v>2.6838200094750011</v>
      </c>
      <c r="P2629" s="98">
        <f>'Activity data'!L475*'Emission factors'!$B$42*'Emission factors'!$E$42/1000</f>
        <v>2.8672827441500002</v>
      </c>
      <c r="Q2629" s="98">
        <f>'Activity data'!M475*'Emission factors'!$B$42*'Emission factors'!$E$42/1000</f>
        <v>3.1233133871499996</v>
      </c>
      <c r="R2629" s="98">
        <f>'Activity data'!N475*'Emission factors'!$B$42*'Emission factors'!$E$42/1000</f>
        <v>3.4701326198000007</v>
      </c>
      <c r="S2629" s="98">
        <f>'Activity data'!O475*'Emission factors'!$B$42*'Emission factors'!$E$42/1000</f>
        <v>3.6678996312749996</v>
      </c>
      <c r="T2629" s="98">
        <f>'Activity data'!P475*'Emission factors'!$B$42*'Emission factors'!$E$42/1000</f>
        <v>4.0064394719249998</v>
      </c>
      <c r="U2629" s="98">
        <f>'Activity data'!Q475*'Emission factors'!$B$42*'Emission factors'!$E$42/1000</f>
        <v>4.5547802245000009</v>
      </c>
    </row>
    <row r="2630" spans="1:21" x14ac:dyDescent="0.25">
      <c r="A2630" s="92" t="s">
        <v>11</v>
      </c>
      <c r="B2630" s="92" t="s">
        <v>12</v>
      </c>
      <c r="C2630" s="92" t="s">
        <v>32</v>
      </c>
      <c r="D2630" s="92" t="s">
        <v>32</v>
      </c>
      <c r="E2630" s="92" t="s">
        <v>36</v>
      </c>
      <c r="F2630" s="92" t="s">
        <v>34</v>
      </c>
      <c r="G2630" s="92" t="s">
        <v>97</v>
      </c>
      <c r="H2630" s="92" t="s">
        <v>74</v>
      </c>
      <c r="I2630" s="89" t="s">
        <v>227</v>
      </c>
      <c r="J2630" s="92" t="s">
        <v>98</v>
      </c>
      <c r="L2630" s="98">
        <f>'Activity data'!H476*'Emission factors'!$B$39*'Emission factors'!$E$39/1000</f>
        <v>0.16903690200000002</v>
      </c>
      <c r="M2630" s="98">
        <f>'Activity data'!I476*'Emission factors'!$B$39*'Emission factors'!$E$39/1000</f>
        <v>0.16941868469999996</v>
      </c>
      <c r="N2630" s="98">
        <f>'Activity data'!J476*'Emission factors'!$B$39*'Emission factors'!$E$39/1000</f>
        <v>0.15686190360000002</v>
      </c>
      <c r="O2630" s="98">
        <f>'Activity data'!K476*'Emission factors'!$B$39*'Emission factors'!$E$39/1000</f>
        <v>0.15840966419999997</v>
      </c>
      <c r="P2630" s="98">
        <f>'Activity data'!L476*'Emission factors'!$B$39*'Emission factors'!$E$39/1000</f>
        <v>0.15096486869999998</v>
      </c>
      <c r="Q2630" s="98">
        <f>'Activity data'!M476*'Emission factors'!$B$39*'Emission factors'!$E$39/1000</f>
        <v>0.14813188469999999</v>
      </c>
      <c r="R2630" s="98">
        <f>'Activity data'!N476*'Emission factors'!$B$39*'Emission factors'!$E$39/1000</f>
        <v>0.14804029889999998</v>
      </c>
      <c r="S2630" s="98">
        <f>'Activity data'!O476*'Emission factors'!$B$39*'Emission factors'!$E$39/1000</f>
        <v>0.13681775339999999</v>
      </c>
      <c r="T2630" s="98">
        <f>'Activity data'!P476*'Emission factors'!$B$39*'Emission factors'!$E$39/1000</f>
        <v>0.12116275739999999</v>
      </c>
      <c r="U2630" s="98">
        <f>'Activity data'!Q476*'Emission factors'!$B$39*'Emission factors'!$E$39/1000</f>
        <v>0.11556005849999999</v>
      </c>
    </row>
    <row r="2631" spans="1:21" x14ac:dyDescent="0.25">
      <c r="A2631" s="92" t="s">
        <v>11</v>
      </c>
      <c r="B2631" s="92" t="s">
        <v>12</v>
      </c>
      <c r="C2631" s="92" t="s">
        <v>32</v>
      </c>
      <c r="D2631" s="92" t="s">
        <v>32</v>
      </c>
      <c r="E2631" s="92" t="s">
        <v>36</v>
      </c>
      <c r="F2631" s="92" t="s">
        <v>34</v>
      </c>
      <c r="G2631" s="92" t="s">
        <v>97</v>
      </c>
      <c r="H2631" s="92" t="s">
        <v>74</v>
      </c>
      <c r="I2631" s="89" t="s">
        <v>203</v>
      </c>
      <c r="L2631" s="98">
        <f>'Activity data'!H477*'Emission factors'!$B$39*'Emission factors'!$E$39/1000</f>
        <v>13.608350005499998</v>
      </c>
      <c r="M2631" s="98">
        <f>'Activity data'!I477*'Emission factors'!$B$39*'Emission factors'!$E$39/1000</f>
        <v>13.8031702155</v>
      </c>
      <c r="N2631" s="98">
        <f>'Activity data'!J477*'Emission factors'!$B$39*'Emission factors'!$E$39/1000</f>
        <v>13.659527217599997</v>
      </c>
      <c r="O2631" s="98">
        <f>'Activity data'!K477*'Emission factors'!$B$39*'Emission factors'!$E$39/1000</f>
        <v>13.590515017799998</v>
      </c>
      <c r="P2631" s="98">
        <f>'Activity data'!L477*'Emission factors'!$B$39*'Emission factors'!$E$39/1000</f>
        <v>13.613659748099996</v>
      </c>
      <c r="Q2631" s="98">
        <f>'Activity data'!M477*'Emission factors'!$B$39*'Emission factors'!$E$39/1000</f>
        <v>12.541884741899997</v>
      </c>
      <c r="R2631" s="98">
        <f>'Activity data'!N477*'Emission factors'!$B$39*'Emission factors'!$E$39/1000</f>
        <v>11.187236348999997</v>
      </c>
      <c r="S2631" s="98">
        <f>'Activity data'!O477*'Emission factors'!$B$39*'Emission factors'!$E$39/1000</f>
        <v>9.8614634345999974</v>
      </c>
      <c r="T2631" s="98">
        <f>'Activity data'!P477*'Emission factors'!$B$39*'Emission factors'!$E$39/1000</f>
        <v>9.5315966774999978</v>
      </c>
      <c r="U2631" s="98">
        <f>'Activity data'!Q477*'Emission factors'!$B$39*'Emission factors'!$E$39/1000</f>
        <v>6.7526655785999985</v>
      </c>
    </row>
    <row r="2632" spans="1:21" x14ac:dyDescent="0.25">
      <c r="A2632" s="92" t="s">
        <v>11</v>
      </c>
      <c r="B2632" s="92" t="s">
        <v>12</v>
      </c>
      <c r="C2632" s="92" t="s">
        <v>32</v>
      </c>
      <c r="D2632" s="92" t="s">
        <v>32</v>
      </c>
      <c r="E2632" s="92" t="s">
        <v>36</v>
      </c>
      <c r="F2632" s="92" t="s">
        <v>34</v>
      </c>
      <c r="G2632" s="92" t="s">
        <v>97</v>
      </c>
      <c r="H2632" s="92" t="s">
        <v>74</v>
      </c>
      <c r="I2632" s="89" t="s">
        <v>191</v>
      </c>
      <c r="L2632" s="98">
        <f>'Activity data'!H478*'Emission factors'!$B$39*'Emission factors'!$E$39/1000</f>
        <v>0.30319525079999993</v>
      </c>
      <c r="M2632" s="98">
        <f>'Activity data'!I478*'Emission factors'!$B$39*'Emission factors'!$E$39/1000</f>
        <v>0.25411426289999989</v>
      </c>
      <c r="N2632" s="98">
        <f>'Activity data'!J478*'Emission factors'!$B$39*'Emission factors'!$E$39/1000</f>
        <v>0.23903755830000001</v>
      </c>
      <c r="O2632" s="98">
        <f>'Activity data'!K478*'Emission factors'!$B$39*'Emission factors'!$E$39/1000</f>
        <v>0.24139967039999993</v>
      </c>
      <c r="P2632" s="98">
        <f>'Activity data'!L478*'Emission factors'!$B$39*'Emission factors'!$E$39/1000</f>
        <v>0.2388111561</v>
      </c>
      <c r="Q2632" s="98">
        <f>'Activity data'!M478*'Emission factors'!$B$39*'Emission factors'!$E$39/1000</f>
        <v>0.23761219679999998</v>
      </c>
      <c r="R2632" s="98">
        <f>'Activity data'!N478*'Emission factors'!$B$39*'Emission factors'!$E$39/1000</f>
        <v>0.23607140040000002</v>
      </c>
      <c r="S2632" s="98">
        <f>'Activity data'!O478*'Emission factors'!$B$39*'Emission factors'!$E$39/1000</f>
        <v>0.23476337909999997</v>
      </c>
      <c r="T2632" s="98">
        <f>'Activity data'!P478*'Emission factors'!$B$39*'Emission factors'!$E$39/1000</f>
        <v>0.23421255030000002</v>
      </c>
      <c r="U2632" s="98">
        <f>'Activity data'!Q478*'Emission factors'!$B$39*'Emission factors'!$E$39/1000</f>
        <v>0.23369378309999997</v>
      </c>
    </row>
    <row r="2633" spans="1:21" x14ac:dyDescent="0.25">
      <c r="A2633" s="92" t="s">
        <v>11</v>
      </c>
      <c r="B2633" s="92" t="s">
        <v>12</v>
      </c>
      <c r="C2633" s="92" t="s">
        <v>32</v>
      </c>
      <c r="D2633" s="92" t="s">
        <v>32</v>
      </c>
      <c r="E2633" s="92" t="s">
        <v>36</v>
      </c>
      <c r="F2633" s="92" t="s">
        <v>34</v>
      </c>
      <c r="G2633" s="92" t="s">
        <v>97</v>
      </c>
      <c r="H2633" s="92" t="s">
        <v>74</v>
      </c>
      <c r="I2633" s="89" t="s">
        <v>192</v>
      </c>
      <c r="L2633" s="98">
        <f>'Activity data'!H479*'Emission factors'!$B$39*'Emission factors'!$E$39/1000</f>
        <v>6.920207936999998</v>
      </c>
      <c r="M2633" s="98">
        <f>'Activity data'!I479*'Emission factors'!$B$39*'Emission factors'!$E$39/1000</f>
        <v>6.8119462287000001</v>
      </c>
      <c r="N2633" s="98">
        <f>'Activity data'!J479*'Emission factors'!$B$39*'Emission factors'!$E$39/1000</f>
        <v>6.8804920898999979</v>
      </c>
      <c r="O2633" s="98">
        <f>'Activity data'!K479*'Emission factors'!$B$39*'Emission factors'!$E$39/1000</f>
        <v>6.8115412538999989</v>
      </c>
      <c r="P2633" s="98">
        <f>'Activity data'!L479*'Emission factors'!$B$39*'Emission factors'!$E$39/1000</f>
        <v>6.7718673233999986</v>
      </c>
      <c r="Q2633" s="98">
        <f>'Activity data'!M479*'Emission factors'!$B$39*'Emission factors'!$E$39/1000</f>
        <v>6.7712014538999989</v>
      </c>
      <c r="R2633" s="98">
        <f>'Activity data'!N479*'Emission factors'!$B$39*'Emission factors'!$E$39/1000</f>
        <v>6.7105483964999992</v>
      </c>
      <c r="S2633" s="98">
        <f>'Activity data'!O479*'Emission factors'!$B$39*'Emission factors'!$E$39/1000</f>
        <v>6.7025099357999984</v>
      </c>
      <c r="T2633" s="98">
        <f>'Activity data'!P479*'Emission factors'!$B$39*'Emission factors'!$E$39/1000</f>
        <v>6.7059382931999991</v>
      </c>
      <c r="U2633" s="98">
        <f>'Activity data'!Q479*'Emission factors'!$B$39*'Emission factors'!$E$39/1000</f>
        <v>6.7049855117999995</v>
      </c>
    </row>
    <row r="2634" spans="1:21" x14ac:dyDescent="0.25">
      <c r="A2634" s="92" t="s">
        <v>11</v>
      </c>
      <c r="B2634" s="92" t="s">
        <v>12</v>
      </c>
      <c r="C2634" s="92" t="s">
        <v>32</v>
      </c>
      <c r="D2634" s="92" t="s">
        <v>32</v>
      </c>
      <c r="E2634" s="92" t="s">
        <v>36</v>
      </c>
      <c r="F2634" s="92" t="s">
        <v>34</v>
      </c>
      <c r="G2634" s="92" t="s">
        <v>97</v>
      </c>
      <c r="H2634" s="92" t="s">
        <v>74</v>
      </c>
      <c r="I2634" s="89" t="s">
        <v>206</v>
      </c>
      <c r="L2634" s="98">
        <f>'Activity data'!H480*'Emission factors'!$B$39*'Emission factors'!$E$39/1000</f>
        <v>17.011244910599999</v>
      </c>
      <c r="M2634" s="98">
        <f>'Activity data'!I480*'Emission factors'!$B$39*'Emission factors'!$E$39/1000</f>
        <v>16.992430532999997</v>
      </c>
      <c r="N2634" s="98">
        <f>'Activity data'!J480*'Emission factors'!$B$39*'Emission factors'!$E$39/1000</f>
        <v>17.305110367199998</v>
      </c>
      <c r="O2634" s="98">
        <f>'Activity data'!K480*'Emission factors'!$B$39*'Emission factors'!$E$39/1000</f>
        <v>17.2157761719</v>
      </c>
      <c r="P2634" s="98">
        <f>'Activity data'!L480*'Emission factors'!$B$39*'Emission factors'!$E$39/1000</f>
        <v>16.911789893100003</v>
      </c>
      <c r="Q2634" s="98">
        <f>'Activity data'!M480*'Emission factors'!$B$39*'Emission factors'!$E$39/1000</f>
        <v>16.776042786899996</v>
      </c>
      <c r="R2634" s="98">
        <f>'Activity data'!N480*'Emission factors'!$B$39*'Emission factors'!$E$39/1000</f>
        <v>16.699243494599997</v>
      </c>
      <c r="S2634" s="98">
        <f>'Activity data'!O480*'Emission factors'!$B$39*'Emission factors'!$E$39/1000</f>
        <v>16.653117824099997</v>
      </c>
      <c r="T2634" s="98">
        <f>'Activity data'!P480*'Emission factors'!$B$39*'Emission factors'!$E$39/1000</f>
        <v>16.511615857799995</v>
      </c>
      <c r="U2634" s="98">
        <f>'Activity data'!Q480*'Emission factors'!$B$39*'Emission factors'!$E$39/1000</f>
        <v>16.453111518900005</v>
      </c>
    </row>
    <row r="2635" spans="1:21" x14ac:dyDescent="0.25">
      <c r="A2635" s="92" t="s">
        <v>11</v>
      </c>
      <c r="B2635" s="92" t="s">
        <v>12</v>
      </c>
      <c r="C2635" s="92" t="s">
        <v>32</v>
      </c>
      <c r="D2635" s="92" t="s">
        <v>32</v>
      </c>
      <c r="E2635" s="92" t="s">
        <v>36</v>
      </c>
      <c r="F2635" s="92" t="s">
        <v>34</v>
      </c>
      <c r="G2635" s="92" t="s">
        <v>97</v>
      </c>
      <c r="H2635" s="92" t="s">
        <v>74</v>
      </c>
      <c r="I2635" s="89" t="s">
        <v>220</v>
      </c>
      <c r="L2635" s="98">
        <f>'Activity data'!H481*'Emission factors'!$B$39*'Emission factors'!$E$39/1000</f>
        <v>0.30492913949999995</v>
      </c>
      <c r="M2635" s="98">
        <f>'Activity data'!I481*'Emission factors'!$B$39*'Emission factors'!$E$39/1000</f>
        <v>0.28323749609999999</v>
      </c>
      <c r="N2635" s="98">
        <f>'Activity data'!J481*'Emission factors'!$B$39*'Emission factors'!$E$39/1000</f>
        <v>0.24087466169999994</v>
      </c>
      <c r="O2635" s="98">
        <f>'Activity data'!K481*'Emission factors'!$B$39*'Emission factors'!$E$39/1000</f>
        <v>0.22301523360000003</v>
      </c>
      <c r="P2635" s="98">
        <f>'Activity data'!L481*'Emission factors'!$B$39*'Emission factors'!$E$39/1000</f>
        <v>0.18784070189999988</v>
      </c>
      <c r="Q2635" s="98">
        <f>'Activity data'!M481*'Emission factors'!$B$39*'Emission factors'!$E$39/1000</f>
        <v>0.17593881839999992</v>
      </c>
      <c r="R2635" s="98">
        <f>'Activity data'!N481*'Emission factors'!$B$39*'Emission factors'!$E$39/1000</f>
        <v>0.15201008999999999</v>
      </c>
      <c r="S2635" s="98">
        <f>'Activity data'!O481*'Emission factors'!$B$39*'Emission factors'!$E$39/1000</f>
        <v>9.0637223400000022E-2</v>
      </c>
      <c r="T2635" s="98">
        <f>'Activity data'!P481*'Emission factors'!$B$39*'Emission factors'!$E$39/1000</f>
        <v>7.1300399400000006E-2</v>
      </c>
      <c r="U2635" s="98">
        <f>'Activity data'!Q481*'Emission factors'!$B$39*'Emission factors'!$E$39/1000</f>
        <v>5.3943904800000005E-2</v>
      </c>
    </row>
    <row r="2636" spans="1:21" x14ac:dyDescent="0.25">
      <c r="A2636" s="92" t="s">
        <v>11</v>
      </c>
      <c r="B2636" s="92" t="s">
        <v>12</v>
      </c>
      <c r="C2636" s="92" t="s">
        <v>32</v>
      </c>
      <c r="D2636" s="92" t="s">
        <v>32</v>
      </c>
      <c r="E2636" s="92" t="s">
        <v>36</v>
      </c>
      <c r="F2636" s="92" t="s">
        <v>34</v>
      </c>
      <c r="G2636" s="92" t="s">
        <v>97</v>
      </c>
      <c r="H2636" s="92" t="s">
        <v>74</v>
      </c>
      <c r="I2636" s="89" t="s">
        <v>193</v>
      </c>
      <c r="L2636" s="98">
        <f>'Activity data'!H482*'Emission factors'!$B$39*'Emission factors'!$E$39/1000</f>
        <v>3.8522504492999992</v>
      </c>
      <c r="M2636" s="98">
        <f>'Activity data'!I482*'Emission factors'!$B$39*'Emission factors'!$E$39/1000</f>
        <v>3.8484192194999998</v>
      </c>
      <c r="N2636" s="98">
        <f>'Activity data'!J482*'Emission factors'!$B$39*'Emission factors'!$E$39/1000</f>
        <v>3.8474646641999986</v>
      </c>
      <c r="O2636" s="98">
        <f>'Activity data'!K482*'Emission factors'!$B$39*'Emission factors'!$E$39/1000</f>
        <v>3.8391234579</v>
      </c>
      <c r="P2636" s="98">
        <f>'Activity data'!L482*'Emission factors'!$B$39*'Emission factors'!$E$39/1000</f>
        <v>3.8101004828999985</v>
      </c>
      <c r="Q2636" s="98">
        <f>'Activity data'!M482*'Emission factors'!$B$39*'Emission factors'!$E$39/1000</f>
        <v>3.8097693548999993</v>
      </c>
      <c r="R2636" s="98">
        <f>'Activity data'!N482*'Emission factors'!$B$39*'Emission factors'!$E$39/1000</f>
        <v>3.7996204788000005</v>
      </c>
      <c r="S2636" s="98">
        <f>'Activity data'!O482*'Emission factors'!$B$39*'Emission factors'!$E$39/1000</f>
        <v>3.6270171837000009</v>
      </c>
      <c r="T2636" s="98">
        <f>'Activity data'!P482*'Emission factors'!$B$39*'Emission factors'!$E$39/1000</f>
        <v>3.5646998796000005</v>
      </c>
      <c r="U2636" s="98">
        <f>'Activity data'!Q482*'Emission factors'!$B$39*'Emission factors'!$E$39/1000</f>
        <v>3.4594668098999994</v>
      </c>
    </row>
    <row r="2637" spans="1:21" x14ac:dyDescent="0.25">
      <c r="A2637" s="92" t="s">
        <v>11</v>
      </c>
      <c r="B2637" s="92" t="s">
        <v>12</v>
      </c>
      <c r="C2637" s="92" t="s">
        <v>32</v>
      </c>
      <c r="D2637" s="92" t="s">
        <v>32</v>
      </c>
      <c r="E2637" s="92" t="s">
        <v>36</v>
      </c>
      <c r="F2637" s="92" t="s">
        <v>34</v>
      </c>
      <c r="G2637" s="92" t="s">
        <v>97</v>
      </c>
      <c r="H2637" s="92" t="s">
        <v>74</v>
      </c>
      <c r="I2637" s="89" t="s">
        <v>259</v>
      </c>
      <c r="L2637" s="98">
        <f>'Activity data'!H483*'Emission factors'!$B$39*'Emission factors'!$E$39/1000</f>
        <v>8.60907177E-2</v>
      </c>
      <c r="M2637" s="98">
        <f>'Activity data'!I483*'Emission factors'!$B$39*'Emission factors'!$E$39/1000</f>
        <v>7.0670007899999984E-2</v>
      </c>
      <c r="N2637" s="98">
        <f>'Activity data'!J483*'Emission factors'!$B$39*'Emission factors'!$E$39/1000</f>
        <v>6.9879833999999988E-2</v>
      </c>
      <c r="O2637" s="98">
        <f>'Activity data'!K483*'Emission factors'!$B$39*'Emission factors'!$E$39/1000</f>
        <v>7.2097274699999978E-2</v>
      </c>
      <c r="P2637" s="98">
        <f>'Activity data'!L483*'Emission factors'!$B$39*'Emission factors'!$E$39/1000</f>
        <v>7.2221053499999965E-2</v>
      </c>
      <c r="Q2637" s="98">
        <f>'Activity data'!M483*'Emission factors'!$B$39*'Emission factors'!$E$39/1000</f>
        <v>6.4390270499999985E-2</v>
      </c>
      <c r="R2637" s="98">
        <f>'Activity data'!N483*'Emission factors'!$B$39*'Emission factors'!$E$39/1000</f>
        <v>5.3304972299999975E-2</v>
      </c>
      <c r="S2637" s="98">
        <f>'Activity data'!O483*'Emission factors'!$B$39*'Emission factors'!$E$39/1000</f>
        <v>4.7466081899999998E-2</v>
      </c>
      <c r="T2637" s="98">
        <f>'Activity data'!P483*'Emission factors'!$B$39*'Emission factors'!$E$39/1000</f>
        <v>4.6586490299999998E-2</v>
      </c>
      <c r="U2637" s="98">
        <f>'Activity data'!Q483*'Emission factors'!$B$39*'Emission factors'!$E$39/1000</f>
        <v>4.2948024300000005E-2</v>
      </c>
    </row>
    <row r="2638" spans="1:21" x14ac:dyDescent="0.25">
      <c r="A2638" s="92" t="s">
        <v>11</v>
      </c>
      <c r="B2638" s="92" t="s">
        <v>12</v>
      </c>
      <c r="C2638" s="92" t="s">
        <v>32</v>
      </c>
      <c r="D2638" s="92" t="s">
        <v>32</v>
      </c>
      <c r="E2638" s="92" t="s">
        <v>36</v>
      </c>
      <c r="F2638" s="92" t="s">
        <v>34</v>
      </c>
      <c r="G2638" s="92" t="s">
        <v>97</v>
      </c>
      <c r="H2638" s="92" t="s">
        <v>74</v>
      </c>
      <c r="I2638" s="89" t="s">
        <v>223</v>
      </c>
      <c r="L2638" s="98">
        <f>'Activity data'!H484*'Emission factors'!$B$39*'Emission factors'!$E$39/1000</f>
        <v>9.6689507399999999E-2</v>
      </c>
      <c r="M2638" s="98">
        <f>'Activity data'!I484*'Emission factors'!$B$39*'Emission factors'!$E$39/1000</f>
        <v>6.3753834600000003E-2</v>
      </c>
      <c r="N2638" s="98">
        <f>'Activity data'!J484*'Emission factors'!$B$39*'Emission factors'!$E$39/1000</f>
        <v>5.4595714499999996E-2</v>
      </c>
      <c r="O2638" s="98">
        <f>'Activity data'!K484*'Emission factors'!$B$39*'Emission factors'!$E$39/1000</f>
        <v>5.4348288299999992E-2</v>
      </c>
      <c r="P2638" s="98">
        <f>'Activity data'!L484*'Emission factors'!$B$39*'Emission factors'!$E$39/1000</f>
        <v>5.1975664200000007E-2</v>
      </c>
      <c r="Q2638" s="98">
        <f>'Activity data'!M484*'Emission factors'!$B$39*'Emission factors'!$E$39/1000</f>
        <v>4.6409100299999985E-2</v>
      </c>
      <c r="R2638" s="98">
        <f>'Activity data'!N484*'Emission factors'!$B$39*'Emission factors'!$E$39/1000</f>
        <v>4.0095198899999983E-2</v>
      </c>
      <c r="S2638" s="98">
        <f>'Activity data'!O484*'Emission factors'!$B$39*'Emission factors'!$E$39/1000</f>
        <v>2.3623420499999999E-2</v>
      </c>
      <c r="T2638" s="98">
        <f>'Activity data'!P484*'Emission factors'!$B$39*'Emission factors'!$E$39/1000</f>
        <v>1.7549783999999999E-2</v>
      </c>
      <c r="U2638" s="98">
        <f>'Activity data'!Q484*'Emission factors'!$B$39*'Emission factors'!$E$39/1000</f>
        <v>1.7549981099999997E-2</v>
      </c>
    </row>
    <row r="2639" spans="1:21" x14ac:dyDescent="0.25">
      <c r="A2639" s="92" t="s">
        <v>11</v>
      </c>
      <c r="B2639" s="92" t="s">
        <v>12</v>
      </c>
      <c r="C2639" s="92" t="s">
        <v>32</v>
      </c>
      <c r="D2639" s="92" t="s">
        <v>32</v>
      </c>
      <c r="E2639" s="92" t="s">
        <v>36</v>
      </c>
      <c r="F2639" s="92" t="s">
        <v>34</v>
      </c>
      <c r="G2639" s="92" t="s">
        <v>97</v>
      </c>
      <c r="H2639" s="92" t="s">
        <v>74</v>
      </c>
      <c r="I2639" s="89" t="s">
        <v>221</v>
      </c>
      <c r="L2639" s="98">
        <f>'Activity data'!H485*'Emission factors'!$B$39*'Emission factors'!$E$39/1000</f>
        <v>4.2293290292999997</v>
      </c>
      <c r="M2639" s="98">
        <f>'Activity data'!I485*'Emission factors'!$B$39*'Emission factors'!$E$39/1000</f>
        <v>4.2091147160999993</v>
      </c>
      <c r="N2639" s="98">
        <f>'Activity data'!J485*'Emission factors'!$B$39*'Emission factors'!$E$39/1000</f>
        <v>4.3047932318999989</v>
      </c>
      <c r="O2639" s="98">
        <f>'Activity data'!K485*'Emission factors'!$B$39*'Emission factors'!$E$39/1000</f>
        <v>3.8526458318999999</v>
      </c>
      <c r="P2639" s="98">
        <f>'Activity data'!L485*'Emission factors'!$B$39*'Emission factors'!$E$39/1000</f>
        <v>3.4998622578000007</v>
      </c>
      <c r="Q2639" s="98">
        <f>'Activity data'!M485*'Emission factors'!$B$39*'Emission factors'!$E$39/1000</f>
        <v>2.938559695199999</v>
      </c>
      <c r="R2639" s="98">
        <f>'Activity data'!N485*'Emission factors'!$B$39*'Emission factors'!$E$39/1000</f>
        <v>1.6155283104</v>
      </c>
      <c r="S2639" s="98">
        <f>'Activity data'!O485*'Emission factors'!$B$39*'Emission factors'!$E$39/1000</f>
        <v>1.1089882089</v>
      </c>
      <c r="T2639" s="98">
        <f>'Activity data'!P485*'Emission factors'!$B$39*'Emission factors'!$E$39/1000</f>
        <v>0.43080941970000003</v>
      </c>
      <c r="U2639" s="98">
        <f>'Activity data'!Q485*'Emission factors'!$B$39*'Emission factors'!$E$39/1000</f>
        <v>5.4540920700000009E-2</v>
      </c>
    </row>
    <row r="2640" spans="1:21" x14ac:dyDescent="0.25">
      <c r="A2640" s="92" t="s">
        <v>11</v>
      </c>
      <c r="B2640" s="92" t="s">
        <v>12</v>
      </c>
      <c r="C2640" s="92" t="s">
        <v>32</v>
      </c>
      <c r="D2640" s="92" t="s">
        <v>32</v>
      </c>
      <c r="E2640" s="92" t="s">
        <v>36</v>
      </c>
      <c r="F2640" s="92" t="s">
        <v>34</v>
      </c>
      <c r="G2640" s="92" t="s">
        <v>97</v>
      </c>
      <c r="H2640" s="92" t="s">
        <v>74</v>
      </c>
      <c r="I2640" s="89" t="s">
        <v>222</v>
      </c>
      <c r="L2640" s="98">
        <f>'Activity data'!H486*'Emission factors'!$B$39*'Emission factors'!$E$39/1000</f>
        <v>0.5136361613999999</v>
      </c>
      <c r="M2640" s="98">
        <f>'Activity data'!I486*'Emission factors'!$B$39*'Emission factors'!$E$39/1000</f>
        <v>0.51201580229999988</v>
      </c>
      <c r="N2640" s="98">
        <f>'Activity data'!J486*'Emission factors'!$B$39*'Emission factors'!$E$39/1000</f>
        <v>0.5044303430999999</v>
      </c>
      <c r="O2640" s="98">
        <f>'Activity data'!K486*'Emission factors'!$B$39*'Emission factors'!$E$39/1000</f>
        <v>0.50370554069999984</v>
      </c>
      <c r="P2640" s="98">
        <f>'Activity data'!L486*'Emission factors'!$B$39*'Emission factors'!$E$39/1000</f>
        <v>0.5042270673</v>
      </c>
      <c r="Q2640" s="98">
        <f>'Activity data'!M486*'Emission factors'!$B$39*'Emission factors'!$E$39/1000</f>
        <v>0.47373550019999994</v>
      </c>
      <c r="R2640" s="98">
        <f>'Activity data'!N486*'Emission factors'!$B$39*'Emission factors'!$E$39/1000</f>
        <v>0.41922210779999997</v>
      </c>
      <c r="S2640" s="98">
        <f>'Activity data'!O486*'Emission factors'!$B$39*'Emission factors'!$E$39/1000</f>
        <v>0.18485687070000001</v>
      </c>
      <c r="T2640" s="98">
        <f>'Activity data'!P486*'Emission factors'!$B$39*'Emission factors'!$E$39/1000</f>
        <v>0.1083489579</v>
      </c>
      <c r="U2640" s="98">
        <f>'Activity data'!Q486*'Emission factors'!$B$39*'Emission factors'!$E$39/1000</f>
        <v>0.10724730030000001</v>
      </c>
    </row>
    <row r="2641" spans="1:21" x14ac:dyDescent="0.25">
      <c r="A2641" s="92" t="s">
        <v>11</v>
      </c>
      <c r="B2641" s="92" t="s">
        <v>12</v>
      </c>
      <c r="C2641" s="92" t="s">
        <v>32</v>
      </c>
      <c r="D2641" s="92" t="s">
        <v>32</v>
      </c>
      <c r="E2641" s="92" t="s">
        <v>36</v>
      </c>
      <c r="F2641" s="92" t="s">
        <v>34</v>
      </c>
      <c r="G2641" s="92" t="s">
        <v>97</v>
      </c>
      <c r="H2641" s="92" t="s">
        <v>74</v>
      </c>
      <c r="I2641" s="89" t="s">
        <v>201</v>
      </c>
      <c r="L2641" s="98">
        <f>'Activity data'!H487*'Emission factors'!$B$39*'Emission factors'!$E$39/1000</f>
        <v>19.732621298399991</v>
      </c>
      <c r="M2641" s="98">
        <f>'Activity data'!I487*'Emission factors'!$B$39*'Emission factors'!$E$39/1000</f>
        <v>19.692139652099996</v>
      </c>
      <c r="N2641" s="98">
        <f>'Activity data'!J487*'Emission factors'!$B$39*'Emission factors'!$E$39/1000</f>
        <v>19.581307102799993</v>
      </c>
      <c r="O2641" s="98">
        <f>'Activity data'!K487*'Emission factors'!$B$39*'Emission factors'!$E$39/1000</f>
        <v>19.544799255299996</v>
      </c>
      <c r="P2641" s="98">
        <f>'Activity data'!L487*'Emission factors'!$B$39*'Emission factors'!$E$39/1000</f>
        <v>19.525160605499998</v>
      </c>
      <c r="Q2641" s="98">
        <f>'Activity data'!M487*'Emission factors'!$B$39*'Emission factors'!$E$39/1000</f>
        <v>18.995361061499992</v>
      </c>
      <c r="R2641" s="98">
        <f>'Activity data'!N487*'Emission factors'!$B$39*'Emission factors'!$E$39/1000</f>
        <v>15.031812381299995</v>
      </c>
      <c r="S2641" s="98">
        <f>'Activity data'!O487*'Emission factors'!$B$39*'Emission factors'!$E$39/1000</f>
        <v>13.769043204600003</v>
      </c>
      <c r="T2641" s="98">
        <f>'Activity data'!P487*'Emission factors'!$B$39*'Emission factors'!$E$39/1000</f>
        <v>13.767021287100002</v>
      </c>
      <c r="U2641" s="98">
        <f>'Activity data'!Q487*'Emission factors'!$B$39*'Emission factors'!$E$39/1000</f>
        <v>13.725579106800001</v>
      </c>
    </row>
    <row r="2642" spans="1:21" x14ac:dyDescent="0.25">
      <c r="A2642" s="92" t="s">
        <v>11</v>
      </c>
      <c r="B2642" s="92" t="s">
        <v>12</v>
      </c>
      <c r="C2642" s="92" t="s">
        <v>32</v>
      </c>
      <c r="D2642" s="92" t="s">
        <v>32</v>
      </c>
      <c r="E2642" s="92" t="s">
        <v>36</v>
      </c>
      <c r="F2642" s="92" t="s">
        <v>34</v>
      </c>
      <c r="G2642" s="92" t="s">
        <v>97</v>
      </c>
      <c r="H2642" s="92" t="s">
        <v>74</v>
      </c>
      <c r="I2642" s="89" t="s">
        <v>207</v>
      </c>
      <c r="L2642" s="98">
        <f>'Activity data'!H488*'Emission factors'!$B$39*'Emission factors'!$E$39/1000</f>
        <v>3.8436607655999997</v>
      </c>
      <c r="M2642" s="98">
        <f>'Activity data'!I488*'Emission factors'!$B$39*'Emission factors'!$E$39/1000</f>
        <v>3.8375015219999988</v>
      </c>
      <c r="N2642" s="98">
        <f>'Activity data'!J488*'Emission factors'!$B$39*'Emission factors'!$E$39/1000</f>
        <v>3.8210727770999982</v>
      </c>
      <c r="O2642" s="98">
        <f>'Activity data'!K488*'Emission factors'!$B$39*'Emission factors'!$E$39/1000</f>
        <v>3.7902617766000009</v>
      </c>
      <c r="P2642" s="98">
        <f>'Activity data'!L488*'Emission factors'!$B$39*'Emission factors'!$E$39/1000</f>
        <v>3.7975705730999998</v>
      </c>
      <c r="Q2642" s="98">
        <f>'Activity data'!M488*'Emission factors'!$B$39*'Emission factors'!$E$39/1000</f>
        <v>3.5882392698000003</v>
      </c>
      <c r="R2642" s="98">
        <f>'Activity data'!N488*'Emission factors'!$B$39*'Emission factors'!$E$39/1000</f>
        <v>3.2899478012999999</v>
      </c>
      <c r="S2642" s="98">
        <f>'Activity data'!O488*'Emission factors'!$B$39*'Emission factors'!$E$39/1000</f>
        <v>2.2598423630999993</v>
      </c>
      <c r="T2642" s="98">
        <f>'Activity data'!P488*'Emission factors'!$B$39*'Emission factors'!$E$39/1000</f>
        <v>1.8485412443999996</v>
      </c>
      <c r="U2642" s="98">
        <f>'Activity data'!Q488*'Emission factors'!$B$39*'Emission factors'!$E$39/1000</f>
        <v>1.8221381225999997</v>
      </c>
    </row>
    <row r="2643" spans="1:21" x14ac:dyDescent="0.25">
      <c r="A2643" s="92" t="s">
        <v>11</v>
      </c>
      <c r="B2643" s="92" t="s">
        <v>12</v>
      </c>
      <c r="C2643" s="92" t="s">
        <v>32</v>
      </c>
      <c r="D2643" s="92" t="s">
        <v>32</v>
      </c>
      <c r="E2643" s="92" t="s">
        <v>36</v>
      </c>
      <c r="F2643" s="92" t="s">
        <v>34</v>
      </c>
      <c r="G2643" s="92" t="s">
        <v>97</v>
      </c>
      <c r="H2643" s="92" t="s">
        <v>74</v>
      </c>
      <c r="I2643" s="89" t="s">
        <v>218</v>
      </c>
      <c r="L2643" s="98">
        <f>'Activity data'!H489*'Emission factors'!$B$39*'Emission factors'!$E$39/1000</f>
        <v>1.303102341</v>
      </c>
      <c r="M2643" s="98">
        <f>'Activity data'!I489*'Emission factors'!$B$39*'Emission factors'!$E$39/1000</f>
        <v>1.2917530601999994</v>
      </c>
      <c r="N2643" s="98">
        <f>'Activity data'!J489*'Emission factors'!$B$39*'Emission factors'!$E$39/1000</f>
        <v>1.2597476993999996</v>
      </c>
      <c r="O2643" s="98">
        <f>'Activity data'!K489*'Emission factors'!$B$39*'Emission factors'!$E$39/1000</f>
        <v>1.2184313346000002</v>
      </c>
      <c r="P2643" s="98">
        <f>'Activity data'!L489*'Emission factors'!$B$39*'Emission factors'!$E$39/1000</f>
        <v>1.1827616219999997</v>
      </c>
      <c r="Q2643" s="98">
        <f>'Activity data'!M489*'Emission factors'!$B$39*'Emission factors'!$E$39/1000</f>
        <v>0.90822563099999998</v>
      </c>
      <c r="R2643" s="98">
        <f>'Activity data'!N489*'Emission factors'!$B$39*'Emission factors'!$E$39/1000</f>
        <v>0.70176495780000003</v>
      </c>
      <c r="S2643" s="98">
        <f>'Activity data'!O489*'Emission factors'!$B$39*'Emission factors'!$E$39/1000</f>
        <v>0.55066402440000006</v>
      </c>
      <c r="T2643" s="98">
        <f>'Activity data'!P489*'Emission factors'!$B$39*'Emission factors'!$E$39/1000</f>
        <v>0.50556669030000001</v>
      </c>
      <c r="U2643" s="98">
        <f>'Activity data'!Q489*'Emission factors'!$B$39*'Emission factors'!$E$39/1000</f>
        <v>0.50261511780000023</v>
      </c>
    </row>
    <row r="2644" spans="1:21" x14ac:dyDescent="0.25">
      <c r="A2644" s="92" t="s">
        <v>11</v>
      </c>
      <c r="B2644" s="92" t="s">
        <v>12</v>
      </c>
      <c r="C2644" s="92" t="s">
        <v>32</v>
      </c>
      <c r="D2644" s="92" t="s">
        <v>32</v>
      </c>
      <c r="E2644" s="92" t="s">
        <v>36</v>
      </c>
      <c r="F2644" s="92" t="s">
        <v>34</v>
      </c>
      <c r="G2644" s="92" t="s">
        <v>97</v>
      </c>
      <c r="H2644" s="92" t="s">
        <v>74</v>
      </c>
      <c r="I2644" s="89" t="s">
        <v>194</v>
      </c>
      <c r="L2644" s="98">
        <f>'Activity data'!H490*'Emission factors'!$B$39*'Emission factors'!$E$39/1000</f>
        <v>3.574269018899999</v>
      </c>
      <c r="M2644" s="98">
        <f>'Activity data'!I490*'Emission factors'!$B$39*'Emission factors'!$E$39/1000</f>
        <v>2.3625564947999997</v>
      </c>
      <c r="N2644" s="98">
        <f>'Activity data'!J490*'Emission factors'!$B$39*'Emission factors'!$E$39/1000</f>
        <v>1.9036766186999996</v>
      </c>
      <c r="O2644" s="98">
        <f>'Activity data'!K490*'Emission factors'!$B$39*'Emission factors'!$E$39/1000</f>
        <v>1.8791718983999994</v>
      </c>
      <c r="P2644" s="98">
        <f>'Activity data'!L490*'Emission factors'!$B$39*'Emission factors'!$E$39/1000</f>
        <v>1.8677229506999997</v>
      </c>
      <c r="Q2644" s="98">
        <f>'Activity data'!M490*'Emission factors'!$B$39*'Emission factors'!$E$39/1000</f>
        <v>1.8513057033</v>
      </c>
      <c r="R2644" s="98">
        <f>'Activity data'!N490*'Emission factors'!$B$39*'Emission factors'!$E$39/1000</f>
        <v>1.8750109859999993</v>
      </c>
      <c r="S2644" s="98">
        <f>'Activity data'!O490*'Emission factors'!$B$39*'Emission factors'!$E$39/1000</f>
        <v>1.9010394863999995</v>
      </c>
      <c r="T2644" s="98">
        <f>'Activity data'!P490*'Emission factors'!$B$39*'Emission factors'!$E$39/1000</f>
        <v>1.9187704052999992</v>
      </c>
      <c r="U2644" s="98">
        <f>'Activity data'!Q490*'Emission factors'!$B$39*'Emission factors'!$E$39/1000</f>
        <v>1.8054166841999997</v>
      </c>
    </row>
    <row r="2645" spans="1:21" x14ac:dyDescent="0.25">
      <c r="A2645" s="92" t="s">
        <v>11</v>
      </c>
      <c r="B2645" s="92" t="s">
        <v>12</v>
      </c>
      <c r="C2645" s="92" t="s">
        <v>32</v>
      </c>
      <c r="D2645" s="92" t="s">
        <v>32</v>
      </c>
      <c r="E2645" s="92" t="s">
        <v>36</v>
      </c>
      <c r="F2645" s="92" t="s">
        <v>34</v>
      </c>
      <c r="G2645" s="92" t="s">
        <v>97</v>
      </c>
      <c r="H2645" s="92" t="s">
        <v>74</v>
      </c>
      <c r="I2645" s="89" t="s">
        <v>195</v>
      </c>
      <c r="L2645" s="98">
        <f>'Activity data'!H491*'Emission factors'!$B$39*'Emission factors'!$E$39/1000</f>
        <v>5.5556927837999996</v>
      </c>
      <c r="M2645" s="98">
        <f>'Activity data'!I491*'Emission factors'!$B$39*'Emission factors'!$E$39/1000</f>
        <v>5.5383921341999987</v>
      </c>
      <c r="N2645" s="98">
        <f>'Activity data'!J491*'Emission factors'!$B$39*'Emission factors'!$E$39/1000</f>
        <v>5.5416620888999981</v>
      </c>
      <c r="O2645" s="98">
        <f>'Activity data'!K491*'Emission factors'!$B$39*'Emission factors'!$E$39/1000</f>
        <v>5.5420059626999993</v>
      </c>
      <c r="P2645" s="98">
        <f>'Activity data'!L491*'Emission factors'!$B$39*'Emission factors'!$E$39/1000</f>
        <v>5.5347146423999982</v>
      </c>
      <c r="Q2645" s="98">
        <f>'Activity data'!M491*'Emission factors'!$B$39*'Emission factors'!$E$39/1000</f>
        <v>5.5039598153999982</v>
      </c>
      <c r="R2645" s="98">
        <f>'Activity data'!N491*'Emission factors'!$B$39*'Emission factors'!$E$39/1000</f>
        <v>5.5027208448000007</v>
      </c>
      <c r="S2645" s="98">
        <f>'Activity data'!O491*'Emission factors'!$B$39*'Emission factors'!$E$39/1000</f>
        <v>5.494790920499999</v>
      </c>
      <c r="T2645" s="98">
        <f>'Activity data'!P491*'Emission factors'!$B$39*'Emission factors'!$E$39/1000</f>
        <v>5.4652389948</v>
      </c>
      <c r="U2645" s="98">
        <f>'Activity data'!Q491*'Emission factors'!$B$39*'Emission factors'!$E$39/1000</f>
        <v>5.4642460049999997</v>
      </c>
    </row>
    <row r="2646" spans="1:21" x14ac:dyDescent="0.25">
      <c r="A2646" s="92" t="s">
        <v>11</v>
      </c>
      <c r="B2646" s="92" t="s">
        <v>12</v>
      </c>
      <c r="C2646" s="92" t="s">
        <v>32</v>
      </c>
      <c r="D2646" s="92" t="s">
        <v>32</v>
      </c>
      <c r="E2646" s="92" t="s">
        <v>36</v>
      </c>
      <c r="F2646" s="92" t="s">
        <v>34</v>
      </c>
      <c r="G2646" s="92" t="s">
        <v>97</v>
      </c>
      <c r="H2646" s="92" t="s">
        <v>74</v>
      </c>
      <c r="I2646" s="89" t="s">
        <v>209</v>
      </c>
      <c r="L2646" s="98">
        <f>'Activity data'!H492*'Emission factors'!$B$39*'Emission factors'!$E$39/1000</f>
        <v>12.220505702100001</v>
      </c>
      <c r="M2646" s="98">
        <f>'Activity data'!I492*'Emission factors'!$B$39*'Emission factors'!$E$39/1000</f>
        <v>12.182537080800001</v>
      </c>
      <c r="N2646" s="98">
        <f>'Activity data'!J492*'Emission factors'!$B$39*'Emission factors'!$E$39/1000</f>
        <v>12.146074500599996</v>
      </c>
      <c r="O2646" s="98">
        <f>'Activity data'!K492*'Emission factors'!$B$39*'Emission factors'!$E$39/1000</f>
        <v>12.125916886500001</v>
      </c>
      <c r="P2646" s="98">
        <f>'Activity data'!L492*'Emission factors'!$B$39*'Emission factors'!$E$39/1000</f>
        <v>12.197082206700001</v>
      </c>
      <c r="Q2646" s="98">
        <f>'Activity data'!M492*'Emission factors'!$B$39*'Emission factors'!$E$39/1000</f>
        <v>11.687439225599999</v>
      </c>
      <c r="R2646" s="98">
        <f>'Activity data'!N492*'Emission factors'!$B$39*'Emission factors'!$E$39/1000</f>
        <v>11.152754623800003</v>
      </c>
      <c r="S2646" s="98">
        <f>'Activity data'!O492*'Emission factors'!$B$39*'Emission factors'!$E$39/1000</f>
        <v>10.778620520699999</v>
      </c>
      <c r="T2646" s="98">
        <f>'Activity data'!P492*'Emission factors'!$B$39*'Emission factors'!$E$39/1000</f>
        <v>10.686839394599998</v>
      </c>
      <c r="U2646" s="98">
        <f>'Activity data'!Q492*'Emission factors'!$B$39*'Emission factors'!$E$39/1000</f>
        <v>10.406968563599998</v>
      </c>
    </row>
    <row r="2647" spans="1:21" x14ac:dyDescent="0.25">
      <c r="A2647" s="92" t="s">
        <v>11</v>
      </c>
      <c r="B2647" s="92" t="s">
        <v>12</v>
      </c>
      <c r="C2647" s="92" t="s">
        <v>32</v>
      </c>
      <c r="D2647" s="92" t="s">
        <v>32</v>
      </c>
      <c r="E2647" s="92" t="s">
        <v>36</v>
      </c>
      <c r="F2647" s="92" t="s">
        <v>34</v>
      </c>
      <c r="G2647" s="92" t="s">
        <v>97</v>
      </c>
      <c r="H2647" s="92" t="s">
        <v>74</v>
      </c>
      <c r="I2647" s="89" t="s">
        <v>208</v>
      </c>
      <c r="L2647" s="98">
        <f>'Activity data'!H493*'Emission factors'!$B$39*'Emission factors'!$E$39/1000</f>
        <v>5.7396697344000014</v>
      </c>
      <c r="M2647" s="98">
        <f>'Activity data'!I493*'Emission factors'!$B$39*'Emission factors'!$E$39/1000</f>
        <v>5.6889262737000008</v>
      </c>
      <c r="N2647" s="98">
        <f>'Activity data'!J493*'Emission factors'!$B$39*'Emission factors'!$E$39/1000</f>
        <v>5.6868021926999992</v>
      </c>
      <c r="O2647" s="98">
        <f>'Activity data'!K493*'Emission factors'!$B$39*'Emission factors'!$E$39/1000</f>
        <v>5.6851698104999997</v>
      </c>
      <c r="P2647" s="98">
        <f>'Activity data'!L493*'Emission factors'!$B$39*'Emission factors'!$E$39/1000</f>
        <v>5.6843069723999999</v>
      </c>
      <c r="Q2647" s="98">
        <f>'Activity data'!M493*'Emission factors'!$B$39*'Emission factors'!$E$39/1000</f>
        <v>4.8735837548999985</v>
      </c>
      <c r="R2647" s="98">
        <f>'Activity data'!N493*'Emission factors'!$B$39*'Emission factors'!$E$39/1000</f>
        <v>4.1743501523999997</v>
      </c>
      <c r="S2647" s="98">
        <f>'Activity data'!O493*'Emission factors'!$B$39*'Emission factors'!$E$39/1000</f>
        <v>2.9281021604999995</v>
      </c>
      <c r="T2647" s="98">
        <f>'Activity data'!P493*'Emission factors'!$B$39*'Emission factors'!$E$39/1000</f>
        <v>2.4836074308000002</v>
      </c>
      <c r="U2647" s="98">
        <f>'Activity data'!Q493*'Emission factors'!$B$39*'Emission factors'!$E$39/1000</f>
        <v>2.4578816759999991</v>
      </c>
    </row>
    <row r="2648" spans="1:21" x14ac:dyDescent="0.25">
      <c r="A2648" s="92" t="s">
        <v>11</v>
      </c>
      <c r="B2648" s="92" t="s">
        <v>12</v>
      </c>
      <c r="C2648" s="92" t="s">
        <v>32</v>
      </c>
      <c r="D2648" s="92" t="s">
        <v>32</v>
      </c>
      <c r="E2648" s="92" t="s">
        <v>36</v>
      </c>
      <c r="F2648" s="92" t="s">
        <v>34</v>
      </c>
      <c r="G2648" s="92" t="s">
        <v>97</v>
      </c>
      <c r="H2648" s="92" t="s">
        <v>74</v>
      </c>
      <c r="I2648" s="89" t="s">
        <v>226</v>
      </c>
      <c r="L2648" s="98">
        <f>'Activity data'!H494*'Emission factors'!$B$39*'Emission factors'!$E$39/1000</f>
        <v>1.2577476599999998E-2</v>
      </c>
      <c r="M2648" s="98">
        <f>'Activity data'!I494*'Emission factors'!$B$39*'Emission factors'!$E$39/1000</f>
        <v>2.0430991799999999E-2</v>
      </c>
      <c r="N2648" s="98">
        <f>'Activity data'!J494*'Emission factors'!$B$39*'Emission factors'!$E$39/1000</f>
        <v>1.5215791499999997E-2</v>
      </c>
      <c r="O2648" s="98">
        <f>'Activity data'!K494*'Emission factors'!$B$39*'Emission factors'!$E$39/1000</f>
        <v>1.7179170299999998E-2</v>
      </c>
      <c r="P2648" s="98">
        <f>'Activity data'!L494*'Emission factors'!$B$39*'Emission factors'!$E$39/1000</f>
        <v>2.03081328E-2</v>
      </c>
      <c r="Q2648" s="98">
        <f>'Activity data'!M494*'Emission factors'!$B$39*'Emission factors'!$E$39/1000</f>
        <v>2.0860472699999997E-2</v>
      </c>
      <c r="R2648" s="98">
        <f>'Activity data'!N494*'Emission factors'!$B$39*'Emission factors'!$E$39/1000</f>
        <v>2.0492355599999991E-2</v>
      </c>
      <c r="S2648" s="98">
        <f>'Activity data'!O494*'Emission factors'!$B$39*'Emission factors'!$E$39/1000</f>
        <v>2.0369627999999994E-2</v>
      </c>
      <c r="T2648" s="98">
        <f>'Activity data'!P494*'Emission factors'!$B$39*'Emission factors'!$E$39/1000</f>
        <v>2.0553325200000003E-2</v>
      </c>
      <c r="U2648" s="98">
        <f>'Activity data'!Q494*'Emission factors'!$B$39*'Emission factors'!$E$39/1000</f>
        <v>2.0614754700000001E-2</v>
      </c>
    </row>
    <row r="2649" spans="1:21" x14ac:dyDescent="0.25">
      <c r="A2649" s="92" t="s">
        <v>11</v>
      </c>
      <c r="B2649" s="92" t="s">
        <v>12</v>
      </c>
      <c r="C2649" s="92" t="s">
        <v>32</v>
      </c>
      <c r="D2649" s="92" t="s">
        <v>32</v>
      </c>
      <c r="E2649" s="92" t="s">
        <v>36</v>
      </c>
      <c r="F2649" s="92" t="s">
        <v>34</v>
      </c>
      <c r="G2649" s="92" t="s">
        <v>97</v>
      </c>
      <c r="H2649" s="92" t="s">
        <v>74</v>
      </c>
      <c r="I2649" s="89" t="s">
        <v>196</v>
      </c>
      <c r="L2649" s="98">
        <f>'Activity data'!H495*'Emission factors'!$B$39*'Emission factors'!$E$39/1000</f>
        <v>12.902440034699998</v>
      </c>
      <c r="M2649" s="98">
        <f>'Activity data'!I495*'Emission factors'!$B$39*'Emission factors'!$E$39/1000</f>
        <v>12.872095044299998</v>
      </c>
      <c r="N2649" s="98">
        <f>'Activity data'!J495*'Emission factors'!$B$39*'Emission factors'!$E$39/1000</f>
        <v>12.781026500400001</v>
      </c>
      <c r="O2649" s="98">
        <f>'Activity data'!K495*'Emission factors'!$B$39*'Emission factors'!$E$39/1000</f>
        <v>12.797193824999999</v>
      </c>
      <c r="P2649" s="98">
        <f>'Activity data'!L495*'Emission factors'!$B$39*'Emission factors'!$E$39/1000</f>
        <v>13.054627843200002</v>
      </c>
      <c r="Q2649" s="98">
        <f>'Activity data'!M495*'Emission factors'!$B$39*'Emission factors'!$E$39/1000</f>
        <v>12.641819435099999</v>
      </c>
      <c r="R2649" s="98">
        <f>'Activity data'!N495*'Emission factors'!$B$39*'Emission factors'!$E$39/1000</f>
        <v>12.712902630299997</v>
      </c>
      <c r="S2649" s="98">
        <f>'Activity data'!O495*'Emission factors'!$B$39*'Emission factors'!$E$39/1000</f>
        <v>12.794442374699999</v>
      </c>
      <c r="T2649" s="98">
        <f>'Activity data'!P495*'Emission factors'!$B$39*'Emission factors'!$E$39/1000</f>
        <v>12.677223916800001</v>
      </c>
      <c r="U2649" s="98">
        <f>'Activity data'!Q495*'Emission factors'!$B$39*'Emission factors'!$E$39/1000</f>
        <v>12.165939486900001</v>
      </c>
    </row>
    <row r="2650" spans="1:21" x14ac:dyDescent="0.25">
      <c r="A2650" s="92" t="s">
        <v>11</v>
      </c>
      <c r="B2650" s="92" t="s">
        <v>12</v>
      </c>
      <c r="C2650" s="92" t="s">
        <v>32</v>
      </c>
      <c r="D2650" s="92" t="s">
        <v>32</v>
      </c>
      <c r="E2650" s="92" t="s">
        <v>36</v>
      </c>
      <c r="F2650" s="92" t="s">
        <v>34</v>
      </c>
      <c r="G2650" s="92" t="s">
        <v>97</v>
      </c>
      <c r="H2650" s="92" t="s">
        <v>74</v>
      </c>
      <c r="I2650" s="89" t="s">
        <v>197</v>
      </c>
      <c r="L2650" s="98">
        <f>'Activity data'!H496*'Emission factors'!$B$39*'Emission factors'!$E$39/1000</f>
        <v>33.692099172300011</v>
      </c>
      <c r="M2650" s="98">
        <f>'Activity data'!I496*'Emission factors'!$B$39*'Emission factors'!$E$39/1000</f>
        <v>33.685044240600007</v>
      </c>
      <c r="N2650" s="98">
        <f>'Activity data'!J496*'Emission factors'!$B$39*'Emission factors'!$E$39/1000</f>
        <v>33.549766232399989</v>
      </c>
      <c r="O2650" s="98">
        <f>'Activity data'!K496*'Emission factors'!$B$39*'Emission factors'!$E$39/1000</f>
        <v>33.533452790999988</v>
      </c>
      <c r="P2650" s="98">
        <f>'Activity data'!L496*'Emission factors'!$B$39*'Emission factors'!$E$39/1000</f>
        <v>33.542614655999991</v>
      </c>
      <c r="Q2650" s="98">
        <f>'Activity data'!M496*'Emission factors'!$B$39*'Emission factors'!$E$39/1000</f>
        <v>32.355740673899994</v>
      </c>
      <c r="R2650" s="98">
        <f>'Activity data'!N496*'Emission factors'!$B$39*'Emission factors'!$E$39/1000</f>
        <v>27.271997664299992</v>
      </c>
      <c r="S2650" s="98">
        <f>'Activity data'!O496*'Emission factors'!$B$39*'Emission factors'!$E$39/1000</f>
        <v>20.922963714899993</v>
      </c>
      <c r="T2650" s="98">
        <f>'Activity data'!P496*'Emission factors'!$B$39*'Emission factors'!$E$39/1000</f>
        <v>16.030726153199993</v>
      </c>
      <c r="U2650" s="98">
        <f>'Activity data'!Q496*'Emission factors'!$B$39*'Emission factors'!$E$39/1000</f>
        <v>14.401732824899996</v>
      </c>
    </row>
    <row r="2651" spans="1:21" x14ac:dyDescent="0.25">
      <c r="A2651" s="92" t="s">
        <v>11</v>
      </c>
      <c r="B2651" s="92" t="s">
        <v>12</v>
      </c>
      <c r="C2651" s="92" t="s">
        <v>32</v>
      </c>
      <c r="D2651" s="92" t="s">
        <v>32</v>
      </c>
      <c r="E2651" s="92" t="s">
        <v>36</v>
      </c>
      <c r="F2651" s="92" t="s">
        <v>34</v>
      </c>
      <c r="G2651" s="92" t="s">
        <v>97</v>
      </c>
      <c r="H2651" s="92" t="s">
        <v>74</v>
      </c>
      <c r="I2651" s="89" t="s">
        <v>229</v>
      </c>
      <c r="L2651" s="98">
        <f>'Activity data'!H497*'Emission factors'!$B$39*'Emission factors'!$E$39/1000</f>
        <v>0.55650245489999983</v>
      </c>
      <c r="M2651" s="98">
        <f>'Activity data'!I497*'Emission factors'!$B$39*'Emission factors'!$E$39/1000</f>
        <v>0.51501908069999991</v>
      </c>
      <c r="N2651" s="98">
        <f>'Activity data'!J497*'Emission factors'!$B$39*'Emission factors'!$E$39/1000</f>
        <v>0.50775693119999998</v>
      </c>
      <c r="O2651" s="98">
        <f>'Activity data'!K497*'Emission factors'!$B$39*'Emission factors'!$E$39/1000</f>
        <v>0.51387130169999995</v>
      </c>
      <c r="P2651" s="98">
        <f>'Activity data'!L497*'Emission factors'!$B$39*'Emission factors'!$E$39/1000</f>
        <v>0.51768965429999991</v>
      </c>
      <c r="Q2651" s="98">
        <f>'Activity data'!M497*'Emission factors'!$B$39*'Emission factors'!$E$39/1000</f>
        <v>0.33866911169999997</v>
      </c>
      <c r="R2651" s="98">
        <f>'Activity data'!N497*'Emission factors'!$B$39*'Emission factors'!$E$39/1000</f>
        <v>0.4059188433</v>
      </c>
      <c r="S2651" s="98">
        <f>'Activity data'!O497*'Emission factors'!$B$39*'Emission factors'!$E$39/1000</f>
        <v>0.49472106569999985</v>
      </c>
      <c r="T2651" s="98">
        <f>'Activity data'!P497*'Emission factors'!$B$39*'Emission factors'!$E$39/1000</f>
        <v>0.51045030269999991</v>
      </c>
      <c r="U2651" s="98">
        <f>'Activity data'!Q497*'Emission factors'!$B$39*'Emission factors'!$E$39/1000</f>
        <v>0.50863757399999987</v>
      </c>
    </row>
    <row r="2652" spans="1:21" x14ac:dyDescent="0.25">
      <c r="A2652" s="92" t="s">
        <v>11</v>
      </c>
      <c r="B2652" s="92" t="s">
        <v>12</v>
      </c>
      <c r="C2652" s="92" t="s">
        <v>32</v>
      </c>
      <c r="D2652" s="92" t="s">
        <v>32</v>
      </c>
      <c r="E2652" s="92" t="s">
        <v>36</v>
      </c>
      <c r="F2652" s="92" t="s">
        <v>34</v>
      </c>
      <c r="G2652" s="92" t="s">
        <v>97</v>
      </c>
      <c r="H2652" s="92" t="s">
        <v>74</v>
      </c>
      <c r="I2652" s="89" t="s">
        <v>198</v>
      </c>
      <c r="L2652" s="98">
        <f>'Activity data'!H498*'Emission factors'!$B$39*'Emission factors'!$E$39/1000</f>
        <v>0.53779221180000003</v>
      </c>
      <c r="M2652" s="98">
        <f>'Activity data'!I498*'Emission factors'!$B$39*'Emission factors'!$E$39/1000</f>
        <v>0.53620903889999993</v>
      </c>
      <c r="N2652" s="98">
        <f>'Activity data'!J498*'Emission factors'!$B$39*'Emission factors'!$E$39/1000</f>
        <v>0.54570479130000005</v>
      </c>
      <c r="O2652" s="98">
        <f>'Activity data'!K498*'Emission factors'!$B$39*'Emission factors'!$E$39/1000</f>
        <v>0.5377043051999999</v>
      </c>
      <c r="P2652" s="98">
        <f>'Activity data'!L498*'Emission factors'!$B$39*'Emission factors'!$E$39/1000</f>
        <v>0.53389324530000004</v>
      </c>
      <c r="Q2652" s="98">
        <f>'Activity data'!M498*'Emission factors'!$B$39*'Emission factors'!$E$39/1000</f>
        <v>0.53244390330000002</v>
      </c>
      <c r="R2652" s="98">
        <f>'Activity data'!N498*'Emission factors'!$B$39*'Emission factors'!$E$39/1000</f>
        <v>0.53018040690000001</v>
      </c>
      <c r="S2652" s="98">
        <f>'Activity data'!O498*'Emission factors'!$B$39*'Emission factors'!$E$39/1000</f>
        <v>0.5303175228</v>
      </c>
      <c r="T2652" s="98">
        <f>'Activity data'!P498*'Emission factors'!$B$39*'Emission factors'!$E$39/1000</f>
        <v>0.53056337219999994</v>
      </c>
      <c r="U2652" s="98">
        <f>'Activity data'!Q498*'Emission factors'!$B$39*'Emission factors'!$E$39/1000</f>
        <v>0.53039577149999984</v>
      </c>
    </row>
    <row r="2653" spans="1:21" x14ac:dyDescent="0.25">
      <c r="A2653" s="92" t="s">
        <v>11</v>
      </c>
      <c r="B2653" s="92" t="s">
        <v>12</v>
      </c>
      <c r="C2653" s="92" t="s">
        <v>32</v>
      </c>
      <c r="D2653" s="92" t="s">
        <v>32</v>
      </c>
      <c r="E2653" s="92" t="s">
        <v>36</v>
      </c>
      <c r="F2653" s="92" t="s">
        <v>34</v>
      </c>
      <c r="G2653" s="92" t="s">
        <v>97</v>
      </c>
      <c r="H2653" s="92" t="s">
        <v>74</v>
      </c>
      <c r="I2653" s="89" t="s">
        <v>231</v>
      </c>
      <c r="L2653" s="98">
        <f>'Activity data'!H499*'Emission factors'!$B$39*'Emission factors'!$E$39/1000</f>
        <v>0.17343952469999996</v>
      </c>
      <c r="M2653" s="98">
        <f>'Activity data'!I499*'Emission factors'!$B$39*'Emission factors'!$E$39/1000</f>
        <v>0.16505239409999992</v>
      </c>
      <c r="N2653" s="98">
        <f>'Activity data'!J499*'Emission factors'!$B$39*'Emission factors'!$E$39/1000</f>
        <v>0.1631338226999999</v>
      </c>
      <c r="O2653" s="98">
        <f>'Activity data'!K499*'Emission factors'!$B$39*'Emission factors'!$E$39/1000</f>
        <v>0.16286846039999994</v>
      </c>
      <c r="P2653" s="98">
        <f>'Activity data'!L499*'Emission factors'!$B$39*'Emission factors'!$E$39/1000</f>
        <v>0.16166391659999996</v>
      </c>
      <c r="Q2653" s="98">
        <f>'Activity data'!M499*'Emission factors'!$B$39*'Emission factors'!$E$39/1000</f>
        <v>0.16047566639999999</v>
      </c>
      <c r="R2653" s="98">
        <f>'Activity data'!N499*'Emission factors'!$B$39*'Emission factors'!$E$39/1000</f>
        <v>0.15986715299999996</v>
      </c>
      <c r="S2653" s="98">
        <f>'Activity data'!O499*'Emission factors'!$B$39*'Emission factors'!$E$39/1000</f>
        <v>0.15938741159999997</v>
      </c>
      <c r="T2653" s="98">
        <f>'Activity data'!P499*'Emission factors'!$B$39*'Emission factors'!$E$39/1000</f>
        <v>0.15926514389999996</v>
      </c>
      <c r="U2653" s="98">
        <f>'Activity data'!Q499*'Emission factors'!$B$39*'Emission factors'!$E$39/1000</f>
        <v>0.1535617269</v>
      </c>
    </row>
    <row r="2654" spans="1:21" x14ac:dyDescent="0.25">
      <c r="A2654" s="92" t="s">
        <v>11</v>
      </c>
      <c r="B2654" s="92" t="s">
        <v>12</v>
      </c>
      <c r="C2654" s="92" t="s">
        <v>32</v>
      </c>
      <c r="D2654" s="92" t="s">
        <v>32</v>
      </c>
      <c r="E2654" s="92" t="s">
        <v>36</v>
      </c>
      <c r="F2654" s="92" t="s">
        <v>34</v>
      </c>
      <c r="G2654" s="92" t="s">
        <v>97</v>
      </c>
      <c r="H2654" s="92" t="s">
        <v>74</v>
      </c>
      <c r="I2654" s="89" t="s">
        <v>230</v>
      </c>
      <c r="L2654" s="98">
        <f>'Activity data'!H500*'Emission factors'!$B$39*'Emission factors'!$E$39/1000</f>
        <v>0.35751601080000006</v>
      </c>
      <c r="M2654" s="98">
        <f>'Activity data'!I500*'Emission factors'!$B$39*'Emission factors'!$E$39/1000</f>
        <v>0.35736279840000001</v>
      </c>
      <c r="N2654" s="98">
        <f>'Activity data'!J500*'Emission factors'!$B$39*'Emission factors'!$E$39/1000</f>
        <v>0.35122471020000007</v>
      </c>
      <c r="O2654" s="98">
        <f>'Activity data'!K500*'Emission factors'!$B$39*'Emission factors'!$E$39/1000</f>
        <v>0.34958365560000004</v>
      </c>
      <c r="P2654" s="98">
        <f>'Activity data'!L500*'Emission factors'!$B$39*'Emission factors'!$E$39/1000</f>
        <v>0.34976702430000001</v>
      </c>
      <c r="Q2654" s="98">
        <f>'Activity data'!M500*'Emission factors'!$B$39*'Emission factors'!$E$39/1000</f>
        <v>0.34954949160000004</v>
      </c>
      <c r="R2654" s="98">
        <f>'Activity data'!N500*'Emission factors'!$B$39*'Emission factors'!$E$39/1000</f>
        <v>0.34965881639999991</v>
      </c>
      <c r="S2654" s="98">
        <f>'Activity data'!O500*'Emission factors'!$B$39*'Emission factors'!$E$39/1000</f>
        <v>0.34953602310000004</v>
      </c>
      <c r="T2654" s="98">
        <f>'Activity data'!P500*'Emission factors'!$B$39*'Emission factors'!$E$39/1000</f>
        <v>0.34929240750000001</v>
      </c>
      <c r="U2654" s="98">
        <f>'Activity data'!Q500*'Emission factors'!$B$39*'Emission factors'!$E$39/1000</f>
        <v>0.34941171869999993</v>
      </c>
    </row>
    <row r="2655" spans="1:21" x14ac:dyDescent="0.25">
      <c r="A2655" s="92" t="s">
        <v>11</v>
      </c>
      <c r="B2655" s="92" t="s">
        <v>12</v>
      </c>
      <c r="C2655" s="92" t="s">
        <v>32</v>
      </c>
      <c r="D2655" s="92" t="s">
        <v>32</v>
      </c>
      <c r="E2655" s="92" t="s">
        <v>36</v>
      </c>
      <c r="F2655" s="92" t="s">
        <v>34</v>
      </c>
      <c r="G2655" s="92" t="s">
        <v>97</v>
      </c>
      <c r="H2655" s="92" t="s">
        <v>74</v>
      </c>
      <c r="I2655" s="88" t="s">
        <v>232</v>
      </c>
      <c r="L2655" s="98">
        <f>'Activity data'!H501*'Emission factors'!$B$39*'Emission factors'!$E$39/1000</f>
        <v>8.2212557075999992</v>
      </c>
      <c r="M2655" s="98">
        <f>'Activity data'!I501*'Emission factors'!$B$39*'Emission factors'!$E$39/1000</f>
        <v>8.2744097669999999</v>
      </c>
      <c r="N2655" s="98">
        <f>'Activity data'!J501*'Emission factors'!$B$39*'Emission factors'!$E$39/1000</f>
        <v>8.2143547109999986</v>
      </c>
      <c r="O2655" s="98">
        <f>'Activity data'!K501*'Emission factors'!$B$39*'Emission factors'!$E$39/1000</f>
        <v>8.4284526806999978</v>
      </c>
      <c r="P2655" s="98">
        <f>'Activity data'!L501*'Emission factors'!$B$39*'Emission factors'!$E$39/1000</f>
        <v>8.2792216349999972</v>
      </c>
      <c r="Q2655" s="98">
        <f>'Activity data'!M501*'Emission factors'!$B$39*'Emission factors'!$E$39/1000</f>
        <v>8.1930853214999964</v>
      </c>
      <c r="R2655" s="98">
        <f>'Activity data'!N501*'Emission factors'!$B$39*'Emission factors'!$E$39/1000</f>
        <v>8.1702399860999986</v>
      </c>
      <c r="S2655" s="98">
        <f>'Activity data'!O501*'Emission factors'!$B$39*'Emission factors'!$E$39/1000</f>
        <v>8.137285391699999</v>
      </c>
      <c r="T2655" s="98">
        <f>'Activity data'!P501*'Emission factors'!$B$39*'Emission factors'!$E$39/1000</f>
        <v>8.1296455985999998</v>
      </c>
      <c r="U2655" s="98">
        <f>'Activity data'!Q501*'Emission factors'!$B$39*'Emission factors'!$E$39/1000</f>
        <v>8.1083363291999984</v>
      </c>
    </row>
    <row r="2656" spans="1:21" x14ac:dyDescent="0.25">
      <c r="A2656" s="92" t="s">
        <v>11</v>
      </c>
      <c r="B2656" s="92" t="s">
        <v>12</v>
      </c>
      <c r="C2656" s="92" t="s">
        <v>32</v>
      </c>
      <c r="D2656" s="92" t="s">
        <v>32</v>
      </c>
      <c r="E2656" s="92" t="s">
        <v>36</v>
      </c>
      <c r="F2656" s="92" t="s">
        <v>34</v>
      </c>
      <c r="G2656" s="92" t="s">
        <v>97</v>
      </c>
      <c r="H2656" s="92" t="s">
        <v>74</v>
      </c>
      <c r="I2656" s="89" t="s">
        <v>225</v>
      </c>
      <c r="L2656" s="98">
        <f>'Activity data'!H502*'Emission factors'!$B$39*'Emission factors'!$E$39/1000</f>
        <v>0.35520369929999984</v>
      </c>
      <c r="M2656" s="98">
        <f>'Activity data'!I502*'Emission factors'!$B$39*'Emission factors'!$E$39/1000</f>
        <v>0.33113233619999988</v>
      </c>
      <c r="N2656" s="98">
        <f>'Activity data'!J502*'Emission factors'!$B$39*'Emission factors'!$E$39/1000</f>
        <v>0.32246854289999999</v>
      </c>
      <c r="O2656" s="98">
        <f>'Activity data'!K502*'Emission factors'!$B$39*'Emission factors'!$E$39/1000</f>
        <v>0.32467297499999992</v>
      </c>
      <c r="P2656" s="98">
        <f>'Activity data'!L502*'Emission factors'!$B$39*'Emission factors'!$E$39/1000</f>
        <v>0.32283429479999998</v>
      </c>
      <c r="Q2656" s="98">
        <f>'Activity data'!M502*'Emission factors'!$B$39*'Emission factors'!$E$39/1000</f>
        <v>0.3212402157</v>
      </c>
      <c r="R2656" s="98">
        <f>'Activity data'!N502*'Emission factors'!$B$39*'Emission factors'!$E$39/1000</f>
        <v>0.23706386460000003</v>
      </c>
      <c r="S2656" s="98">
        <f>'Activity data'!O502*'Emission factors'!$B$39*'Emission factors'!$E$39/1000</f>
        <v>0.12074050349999997</v>
      </c>
      <c r="T2656" s="98">
        <f>'Activity data'!P502*'Emission factors'!$B$39*'Emission factors'!$E$39/1000</f>
        <v>9.055693799999999E-2</v>
      </c>
      <c r="U2656" s="98">
        <f>'Activity data'!Q502*'Emission factors'!$B$39*'Emission factors'!$E$39/1000</f>
        <v>8.7737094000000002E-2</v>
      </c>
    </row>
    <row r="2657" spans="1:21" x14ac:dyDescent="0.25">
      <c r="A2657" s="92" t="s">
        <v>11</v>
      </c>
      <c r="B2657" s="92" t="s">
        <v>12</v>
      </c>
      <c r="C2657" s="92" t="s">
        <v>32</v>
      </c>
      <c r="D2657" s="92" t="s">
        <v>32</v>
      </c>
      <c r="E2657" s="92" t="s">
        <v>36</v>
      </c>
      <c r="F2657" s="92" t="s">
        <v>34</v>
      </c>
      <c r="G2657" s="92" t="s">
        <v>97</v>
      </c>
      <c r="H2657" s="92" t="s">
        <v>74</v>
      </c>
      <c r="I2657" s="89" t="s">
        <v>205</v>
      </c>
      <c r="L2657" s="98">
        <f>'Activity data'!H503*'Emission factors'!$B$39*'Emission factors'!$E$39/1000</f>
        <v>6.2574184529999997</v>
      </c>
      <c r="M2657" s="98">
        <f>'Activity data'!I503*'Emission factors'!$B$39*'Emission factors'!$E$39/1000</f>
        <v>6.2141183423999999</v>
      </c>
      <c r="N2657" s="98">
        <f>'Activity data'!J503*'Emission factors'!$B$39*'Emission factors'!$E$39/1000</f>
        <v>6.1822058156999997</v>
      </c>
      <c r="O2657" s="98">
        <f>'Activity data'!K503*'Emission factors'!$B$39*'Emission factors'!$E$39/1000</f>
        <v>6.1527657770999999</v>
      </c>
      <c r="P2657" s="98">
        <f>'Activity data'!L503*'Emission factors'!$B$39*'Emission factors'!$E$39/1000</f>
        <v>6.0823341945000005</v>
      </c>
      <c r="Q2657" s="98">
        <f>'Activity data'!M503*'Emission factors'!$B$39*'Emission factors'!$E$39/1000</f>
        <v>5.8734848663999992</v>
      </c>
      <c r="R2657" s="98">
        <f>'Activity data'!N503*'Emission factors'!$B$39*'Emission factors'!$E$39/1000</f>
        <v>5.6167343909999996</v>
      </c>
      <c r="S2657" s="98">
        <f>'Activity data'!O503*'Emission factors'!$B$39*'Emission factors'!$E$39/1000</f>
        <v>2.8255240935000003</v>
      </c>
      <c r="T2657" s="98">
        <f>'Activity data'!P503*'Emission factors'!$B$39*'Emission factors'!$E$39/1000</f>
        <v>1.7992314234000004</v>
      </c>
      <c r="U2657" s="98">
        <f>'Activity data'!Q503*'Emission factors'!$B$39*'Emission factors'!$E$39/1000</f>
        <v>1.8008609148000001</v>
      </c>
    </row>
    <row r="2658" spans="1:21" x14ac:dyDescent="0.25">
      <c r="A2658" s="92" t="s">
        <v>11</v>
      </c>
      <c r="B2658" s="92" t="s">
        <v>12</v>
      </c>
      <c r="C2658" s="92" t="s">
        <v>32</v>
      </c>
      <c r="D2658" s="92" t="s">
        <v>32</v>
      </c>
      <c r="E2658" s="92" t="s">
        <v>36</v>
      </c>
      <c r="F2658" s="92" t="s">
        <v>34</v>
      </c>
      <c r="G2658" s="92" t="s">
        <v>97</v>
      </c>
      <c r="H2658" s="92" t="s">
        <v>74</v>
      </c>
      <c r="I2658" s="89" t="s">
        <v>204</v>
      </c>
      <c r="L2658" s="98">
        <f>'Activity data'!H504*'Emission factors'!$B$39*'Emission factors'!$E$39/1000</f>
        <v>10.419257814299998</v>
      </c>
      <c r="M2658" s="98">
        <f>'Activity data'!I504*'Emission factors'!$B$39*'Emission factors'!$E$39/1000</f>
        <v>10.477479840300003</v>
      </c>
      <c r="N2658" s="98">
        <f>'Activity data'!J504*'Emission factors'!$B$39*'Emission factors'!$E$39/1000</f>
        <v>10.518257070900001</v>
      </c>
      <c r="O2658" s="98">
        <f>'Activity data'!K504*'Emission factors'!$B$39*'Emission factors'!$E$39/1000</f>
        <v>10.480348236600001</v>
      </c>
      <c r="P2658" s="98">
        <f>'Activity data'!L504*'Emission factors'!$B$39*'Emission factors'!$E$39/1000</f>
        <v>10.461602646899999</v>
      </c>
      <c r="Q2658" s="98">
        <f>'Activity data'!M504*'Emission factors'!$B$39*'Emission factors'!$E$39/1000</f>
        <v>10.451566117799997</v>
      </c>
      <c r="R2658" s="98">
        <f>'Activity data'!N504*'Emission factors'!$B$39*'Emission factors'!$E$39/1000</f>
        <v>10.435570664399998</v>
      </c>
      <c r="S2658" s="98">
        <f>'Activity data'!O504*'Emission factors'!$B$39*'Emission factors'!$E$39/1000</f>
        <v>10.3933130157</v>
      </c>
      <c r="T2658" s="98">
        <f>'Activity data'!P504*'Emission factors'!$B$39*'Emission factors'!$E$39/1000</f>
        <v>10.268035795799999</v>
      </c>
      <c r="U2658" s="98">
        <f>'Activity data'!Q504*'Emission factors'!$B$39*'Emission factors'!$E$39/1000</f>
        <v>10.182830845499998</v>
      </c>
    </row>
    <row r="2659" spans="1:21" x14ac:dyDescent="0.25">
      <c r="A2659" s="92" t="s">
        <v>11</v>
      </c>
      <c r="B2659" s="92" t="s">
        <v>12</v>
      </c>
      <c r="C2659" s="92" t="s">
        <v>32</v>
      </c>
      <c r="D2659" s="92" t="s">
        <v>32</v>
      </c>
      <c r="E2659" s="92" t="s">
        <v>36</v>
      </c>
      <c r="F2659" s="92" t="s">
        <v>34</v>
      </c>
      <c r="G2659" s="92" t="s">
        <v>97</v>
      </c>
      <c r="H2659" s="92" t="s">
        <v>74</v>
      </c>
      <c r="I2659" s="89" t="s">
        <v>228</v>
      </c>
      <c r="L2659" s="98">
        <f>'Activity data'!H505*'Emission factors'!$B$39*'Emission factors'!$E$39/1000</f>
        <v>0.2880887184</v>
      </c>
      <c r="M2659" s="98">
        <f>'Activity data'!I505*'Emission factors'!$B$39*'Emission factors'!$E$39/1000</f>
        <v>0.17000315190000001</v>
      </c>
      <c r="N2659" s="98">
        <f>'Activity data'!J505*'Emission factors'!$B$39*'Emission factors'!$E$39/1000</f>
        <v>0.14304341970000001</v>
      </c>
      <c r="O2659" s="98">
        <f>'Activity data'!K505*'Emission factors'!$B$39*'Emission factors'!$E$39/1000</f>
        <v>0.14601719880000003</v>
      </c>
      <c r="P2659" s="98">
        <f>'Activity data'!L505*'Emission factors'!$B$39*'Emission factors'!$E$39/1000</f>
        <v>0.14598717390000004</v>
      </c>
      <c r="Q2659" s="98">
        <f>'Activity data'!M505*'Emission factors'!$B$39*'Emission factors'!$E$39/1000</f>
        <v>0.13753821960000001</v>
      </c>
      <c r="R2659" s="98">
        <f>'Activity data'!N505*'Emission factors'!$B$39*'Emission factors'!$E$39/1000</f>
        <v>0.13901029379999999</v>
      </c>
      <c r="S2659" s="98">
        <f>'Activity data'!O505*'Emission factors'!$B$39*'Emission factors'!$E$39/1000</f>
        <v>0.13243017600000001</v>
      </c>
      <c r="T2659" s="98">
        <f>'Activity data'!P505*'Emission factors'!$B$39*'Emission factors'!$E$39/1000</f>
        <v>0.12976163909999999</v>
      </c>
      <c r="U2659" s="98">
        <f>'Activity data'!Q505*'Emission factors'!$B$39*'Emission factors'!$E$39/1000</f>
        <v>0.12980723489999998</v>
      </c>
    </row>
    <row r="2660" spans="1:21" x14ac:dyDescent="0.25">
      <c r="A2660" s="92" t="s">
        <v>11</v>
      </c>
      <c r="B2660" s="92" t="s">
        <v>12</v>
      </c>
      <c r="C2660" s="92" t="s">
        <v>32</v>
      </c>
      <c r="D2660" s="92" t="s">
        <v>32</v>
      </c>
      <c r="E2660" s="92" t="s">
        <v>36</v>
      </c>
      <c r="F2660" s="92" t="s">
        <v>34</v>
      </c>
      <c r="G2660" s="92" t="s">
        <v>97</v>
      </c>
      <c r="H2660" s="92" t="s">
        <v>74</v>
      </c>
      <c r="I2660" s="89" t="s">
        <v>202</v>
      </c>
      <c r="L2660" s="98">
        <f>'Activity data'!H506*'Emission factors'!$B$39*'Emission factors'!$E$39/1000</f>
        <v>15.029197192799995</v>
      </c>
      <c r="M2660" s="98">
        <f>'Activity data'!I506*'Emission factors'!$B$39*'Emission factors'!$E$39/1000</f>
        <v>15.120408371399996</v>
      </c>
      <c r="N2660" s="98">
        <f>'Activity data'!J506*'Emission factors'!$B$39*'Emission factors'!$E$39/1000</f>
        <v>14.896162313999996</v>
      </c>
      <c r="O2660" s="98">
        <f>'Activity data'!K506*'Emission factors'!$B$39*'Emission factors'!$E$39/1000</f>
        <v>14.815061905499999</v>
      </c>
      <c r="P2660" s="98">
        <f>'Activity data'!L506*'Emission factors'!$B$39*'Emission factors'!$E$39/1000</f>
        <v>14.706695931299999</v>
      </c>
      <c r="Q2660" s="98">
        <f>'Activity data'!M506*'Emission factors'!$B$39*'Emission factors'!$E$39/1000</f>
        <v>13.454912714399995</v>
      </c>
      <c r="R2660" s="98">
        <f>'Activity data'!N506*'Emission factors'!$B$39*'Emission factors'!$E$39/1000</f>
        <v>11.727384168599999</v>
      </c>
      <c r="S2660" s="98">
        <f>'Activity data'!O506*'Emission factors'!$B$39*'Emission factors'!$E$39/1000</f>
        <v>10.218354572700003</v>
      </c>
      <c r="T2660" s="98">
        <f>'Activity data'!P506*'Emission factors'!$B$39*'Emission factors'!$E$39/1000</f>
        <v>7.8140814029999994</v>
      </c>
      <c r="U2660" s="98">
        <f>'Activity data'!Q506*'Emission factors'!$B$39*'Emission factors'!$E$39/1000</f>
        <v>7.1311212962999972</v>
      </c>
    </row>
    <row r="2661" spans="1:21" x14ac:dyDescent="0.25">
      <c r="A2661" s="92" t="s">
        <v>11</v>
      </c>
      <c r="B2661" s="92" t="s">
        <v>12</v>
      </c>
      <c r="C2661" s="92" t="s">
        <v>32</v>
      </c>
      <c r="D2661" s="92" t="s">
        <v>32</v>
      </c>
      <c r="E2661" s="92" t="s">
        <v>36</v>
      </c>
      <c r="F2661" s="92" t="s">
        <v>34</v>
      </c>
      <c r="G2661" s="92" t="s">
        <v>97</v>
      </c>
      <c r="H2661" s="92" t="s">
        <v>74</v>
      </c>
      <c r="I2661" s="89" t="s">
        <v>190</v>
      </c>
      <c r="L2661" s="98">
        <f>'Activity data'!H507*'Emission factors'!$B$39*'Emission factors'!$E$39/1000</f>
        <v>0</v>
      </c>
      <c r="M2661" s="98">
        <f>'Activity data'!I507*'Emission factors'!$B$39*'Emission factors'!$E$39/1000</f>
        <v>0</v>
      </c>
      <c r="N2661" s="98">
        <f>'Activity data'!J507*'Emission factors'!$B$39*'Emission factors'!$E$39/1000</f>
        <v>0</v>
      </c>
      <c r="O2661" s="98">
        <f>'Activity data'!K507*'Emission factors'!$B$39*'Emission factors'!$E$39/1000</f>
        <v>0</v>
      </c>
      <c r="P2661" s="98">
        <f>'Activity data'!L507*'Emission factors'!$B$39*'Emission factors'!$E$39/1000</f>
        <v>0</v>
      </c>
      <c r="Q2661" s="98">
        <f>'Activity data'!M507*'Emission factors'!$B$39*'Emission factors'!$E$39/1000</f>
        <v>0</v>
      </c>
      <c r="R2661" s="98">
        <f>'Activity data'!N507*'Emission factors'!$B$39*'Emission factors'!$E$39/1000</f>
        <v>0</v>
      </c>
      <c r="S2661" s="98">
        <f>'Activity data'!O507*'Emission factors'!$B$39*'Emission factors'!$E$39/1000</f>
        <v>0</v>
      </c>
      <c r="T2661" s="98">
        <f>'Activity data'!P507*'Emission factors'!$B$39*'Emission factors'!$E$39/1000</f>
        <v>0</v>
      </c>
      <c r="U2661" s="98">
        <f>'Activity data'!Q507*'Emission factors'!$B$39*'Emission factors'!$E$39/1000</f>
        <v>2.7980763416999994</v>
      </c>
    </row>
    <row r="2662" spans="1:21" x14ac:dyDescent="0.25">
      <c r="A2662" s="92" t="s">
        <v>11</v>
      </c>
      <c r="B2662" s="92" t="s">
        <v>12</v>
      </c>
      <c r="C2662" s="92" t="s">
        <v>32</v>
      </c>
      <c r="D2662" s="92" t="s">
        <v>32</v>
      </c>
      <c r="E2662" s="92" t="s">
        <v>36</v>
      </c>
      <c r="F2662" s="92" t="s">
        <v>34</v>
      </c>
      <c r="G2662" s="92" t="s">
        <v>97</v>
      </c>
      <c r="H2662" s="92" t="s">
        <v>74</v>
      </c>
      <c r="I2662" s="89" t="s">
        <v>210</v>
      </c>
      <c r="L2662" s="98">
        <f>'Activity data'!H508*'Emission factors'!$B$39*'Emission factors'!$E$39/1000</f>
        <v>0.80607743909999985</v>
      </c>
      <c r="M2662" s="98">
        <f>'Activity data'!I508*'Emission factors'!$B$39*'Emission factors'!$E$39/1000</f>
        <v>0.80616278339999992</v>
      </c>
      <c r="N2662" s="98">
        <f>'Activity data'!J508*'Emission factors'!$B$39*'Emission factors'!$E$39/1000</f>
        <v>0.80611633350000023</v>
      </c>
      <c r="O2662" s="98">
        <f>'Activity data'!K508*'Emission factors'!$B$39*'Emission factors'!$E$39/1000</f>
        <v>0.80658024119999994</v>
      </c>
      <c r="P2662" s="98">
        <f>'Activity data'!L508*'Emission factors'!$B$39*'Emission factors'!$E$39/1000</f>
        <v>0.80201888729999982</v>
      </c>
      <c r="Q2662" s="98">
        <f>'Activity data'!M508*'Emission factors'!$B$39*'Emission factors'!$E$39/1000</f>
        <v>0.80185838219999994</v>
      </c>
      <c r="R2662" s="98">
        <f>'Activity data'!N508*'Emission factors'!$B$39*'Emission factors'!$E$39/1000</f>
        <v>0.8004145589999998</v>
      </c>
      <c r="S2662" s="98">
        <f>'Activity data'!O508*'Emission factors'!$B$39*'Emission factors'!$E$39/1000</f>
        <v>0.80088398549999995</v>
      </c>
      <c r="T2662" s="98">
        <f>'Activity data'!P508*'Emission factors'!$B$39*'Emission factors'!$E$39/1000</f>
        <v>0.8012539421999999</v>
      </c>
      <c r="U2662" s="98">
        <f>'Activity data'!Q508*'Emission factors'!$B$39*'Emission factors'!$E$39/1000</f>
        <v>0.80127706860000003</v>
      </c>
    </row>
    <row r="2663" spans="1:21" x14ac:dyDescent="0.25">
      <c r="A2663" s="92" t="s">
        <v>11</v>
      </c>
      <c r="B2663" s="92" t="s">
        <v>12</v>
      </c>
      <c r="C2663" s="92" t="s">
        <v>32</v>
      </c>
      <c r="D2663" s="92" t="s">
        <v>32</v>
      </c>
      <c r="E2663" s="92" t="s">
        <v>36</v>
      </c>
      <c r="F2663" s="92" t="s">
        <v>34</v>
      </c>
      <c r="G2663" s="92" t="s">
        <v>97</v>
      </c>
      <c r="H2663" s="92" t="s">
        <v>74</v>
      </c>
      <c r="I2663" s="89" t="s">
        <v>199</v>
      </c>
      <c r="L2663" s="98">
        <f>'Activity data'!H509*'Emission factors'!$B$39*'Emission factors'!$E$39/1000</f>
        <v>32.761604394899997</v>
      </c>
      <c r="M2663" s="98">
        <f>'Activity data'!I509*'Emission factors'!$B$39*'Emission factors'!$E$39/1000</f>
        <v>32.641093710000007</v>
      </c>
      <c r="N2663" s="98">
        <f>'Activity data'!J509*'Emission factors'!$B$39*'Emission factors'!$E$39/1000</f>
        <v>32.622217245899996</v>
      </c>
      <c r="O2663" s="98">
        <f>'Activity data'!K509*'Emission factors'!$B$39*'Emission factors'!$E$39/1000</f>
        <v>32.632968985199987</v>
      </c>
      <c r="P2663" s="98">
        <f>'Activity data'!L509*'Emission factors'!$B$39*'Emission factors'!$E$39/1000</f>
        <v>32.605379255700001</v>
      </c>
      <c r="Q2663" s="98">
        <f>'Activity data'!M509*'Emission factors'!$B$39*'Emission factors'!$E$39/1000</f>
        <v>32.568993807299996</v>
      </c>
      <c r="R2663" s="98">
        <f>'Activity data'!N509*'Emission factors'!$B$39*'Emission factors'!$E$39/1000</f>
        <v>32.542706908799985</v>
      </c>
      <c r="S2663" s="98">
        <f>'Activity data'!O509*'Emission factors'!$B$39*'Emission factors'!$E$39/1000</f>
        <v>32.515098586199997</v>
      </c>
      <c r="T2663" s="98">
        <f>'Activity data'!P509*'Emission factors'!$B$39*'Emission factors'!$E$39/1000</f>
        <v>32.489310679199995</v>
      </c>
      <c r="U2663" s="98">
        <f>'Activity data'!Q509*'Emission factors'!$B$39*'Emission factors'!$E$39/1000</f>
        <v>32.439800144699994</v>
      </c>
    </row>
    <row r="2664" spans="1:21" x14ac:dyDescent="0.25">
      <c r="A2664" s="92" t="s">
        <v>11</v>
      </c>
      <c r="B2664" s="92" t="s">
        <v>12</v>
      </c>
      <c r="C2664" s="92" t="s">
        <v>32</v>
      </c>
      <c r="D2664" s="92" t="s">
        <v>32</v>
      </c>
      <c r="E2664" s="92" t="s">
        <v>36</v>
      </c>
      <c r="F2664" s="92" t="s">
        <v>34</v>
      </c>
      <c r="G2664" s="92" t="s">
        <v>97</v>
      </c>
      <c r="H2664" s="92" t="s">
        <v>74</v>
      </c>
      <c r="I2664" s="89" t="s">
        <v>233</v>
      </c>
      <c r="L2664" s="98">
        <f>'Activity data'!H510*'Emission factors'!$B$39*'Emission factors'!$E$39/1000</f>
        <v>2.3469947271000002</v>
      </c>
      <c r="M2664" s="98">
        <f>'Activity data'!I510*'Emission factors'!$B$39*'Emission factors'!$E$39/1000</f>
        <v>2.4332125085999996</v>
      </c>
      <c r="N2664" s="98">
        <f>'Activity data'!J510*'Emission factors'!$B$39*'Emission factors'!$E$39/1000</f>
        <v>2.3752256886000001</v>
      </c>
      <c r="O2664" s="98">
        <f>'Activity data'!K510*'Emission factors'!$B$39*'Emission factors'!$E$39/1000</f>
        <v>2.3373555515999995</v>
      </c>
      <c r="P2664" s="98">
        <f>'Activity data'!L510*'Emission factors'!$B$39*'Emission factors'!$E$39/1000</f>
        <v>2.3637544685999998</v>
      </c>
      <c r="Q2664" s="98">
        <f>'Activity data'!M510*'Emission factors'!$B$39*'Emission factors'!$E$39/1000</f>
        <v>2.3027179860000002</v>
      </c>
      <c r="R2664" s="98">
        <f>'Activity data'!N510*'Emission factors'!$B$39*'Emission factors'!$E$39/1000</f>
        <v>2.2110201674999996</v>
      </c>
      <c r="S2664" s="98">
        <f>'Activity data'!O510*'Emission factors'!$B$39*'Emission factors'!$E$39/1000</f>
        <v>1.1205916829999998</v>
      </c>
      <c r="T2664" s="98">
        <f>'Activity data'!P510*'Emission factors'!$B$39*'Emission factors'!$E$39/1000</f>
        <v>0.74002068809999977</v>
      </c>
      <c r="U2664" s="98">
        <f>'Activity data'!Q510*'Emission factors'!$B$39*'Emission factors'!$E$39/1000</f>
        <v>0.7306089002999997</v>
      </c>
    </row>
    <row r="2665" spans="1:21" x14ac:dyDescent="0.25">
      <c r="A2665" s="92" t="s">
        <v>11</v>
      </c>
      <c r="B2665" s="92" t="s">
        <v>12</v>
      </c>
      <c r="C2665" s="92" t="s">
        <v>32</v>
      </c>
      <c r="D2665" s="92" t="s">
        <v>32</v>
      </c>
      <c r="E2665" s="92" t="s">
        <v>36</v>
      </c>
      <c r="F2665" s="92" t="s">
        <v>34</v>
      </c>
      <c r="G2665" s="92" t="s">
        <v>97</v>
      </c>
      <c r="H2665" s="92" t="s">
        <v>74</v>
      </c>
      <c r="I2665" s="89" t="s">
        <v>200</v>
      </c>
      <c r="L2665" s="98">
        <f>'Activity data'!H511*'Emission factors'!$B$39*'Emission factors'!$E$39/1000</f>
        <v>19.816290774000002</v>
      </c>
      <c r="M2665" s="98">
        <f>'Activity data'!I511*'Emission factors'!$B$39*'Emission factors'!$E$39/1000</f>
        <v>19.966190514300003</v>
      </c>
      <c r="N2665" s="98">
        <f>'Activity data'!J511*'Emission factors'!$B$39*'Emission factors'!$E$39/1000</f>
        <v>19.841291923499995</v>
      </c>
      <c r="O2665" s="98">
        <f>'Activity data'!K511*'Emission factors'!$B$39*'Emission factors'!$E$39/1000</f>
        <v>19.760743066499998</v>
      </c>
      <c r="P2665" s="98">
        <f>'Activity data'!L511*'Emission factors'!$B$39*'Emission factors'!$E$39/1000</f>
        <v>19.8007403724</v>
      </c>
      <c r="Q2665" s="98">
        <f>'Activity data'!M511*'Emission factors'!$B$39*'Emission factors'!$E$39/1000</f>
        <v>19.753725583800001</v>
      </c>
      <c r="R2665" s="98">
        <f>'Activity data'!N511*'Emission factors'!$B$39*'Emission factors'!$E$39/1000</f>
        <v>19.727871319800006</v>
      </c>
      <c r="S2665" s="98">
        <f>'Activity data'!O511*'Emission factors'!$B$39*'Emission factors'!$E$39/1000</f>
        <v>19.695991971600005</v>
      </c>
      <c r="T2665" s="98">
        <f>'Activity data'!P511*'Emission factors'!$B$39*'Emission factors'!$E$39/1000</f>
        <v>19.673615996999999</v>
      </c>
      <c r="U2665" s="98">
        <f>'Activity data'!Q511*'Emission factors'!$B$39*'Emission factors'!$E$39/1000</f>
        <v>19.6558747632</v>
      </c>
    </row>
    <row r="2666" spans="1:21" x14ac:dyDescent="0.25">
      <c r="A2666" s="92" t="s">
        <v>11</v>
      </c>
      <c r="B2666" s="92" t="s">
        <v>12</v>
      </c>
      <c r="C2666" s="92" t="s">
        <v>32</v>
      </c>
      <c r="D2666" s="92" t="s">
        <v>32</v>
      </c>
      <c r="E2666" s="92" t="s">
        <v>37</v>
      </c>
      <c r="F2666" s="92" t="s">
        <v>34</v>
      </c>
      <c r="G2666" s="92" t="s">
        <v>97</v>
      </c>
      <c r="H2666" s="92" t="s">
        <v>74</v>
      </c>
      <c r="I2666" s="89" t="s">
        <v>227</v>
      </c>
      <c r="J2666" s="92" t="s">
        <v>98</v>
      </c>
      <c r="L2666" s="98">
        <f>'Activity data'!H512*'Emission factors'!$B$36*'Emission factors'!$E$36/1000</f>
        <v>0</v>
      </c>
      <c r="M2666" s="98">
        <f>'Activity data'!I512*'Emission factors'!$B$36*'Emission factors'!$E$36/1000</f>
        <v>0</v>
      </c>
      <c r="N2666" s="98">
        <f>'Activity data'!J512*'Emission factors'!$B$36*'Emission factors'!$E$36/1000</f>
        <v>0</v>
      </c>
      <c r="O2666" s="98">
        <f>'Activity data'!K512*'Emission factors'!$B$36*'Emission factors'!$E$36/1000</f>
        <v>0</v>
      </c>
      <c r="P2666" s="98">
        <f>'Activity data'!L512*'Emission factors'!$B$36*'Emission factors'!$E$36/1000</f>
        <v>0</v>
      </c>
      <c r="Q2666" s="98">
        <f>'Activity data'!M512*'Emission factors'!$B$36*'Emission factors'!$E$36/1000</f>
        <v>1.8934775931941539E-2</v>
      </c>
      <c r="R2666" s="98">
        <f>'Activity data'!N512*'Emission factors'!$B$36*'Emission factors'!$E$36/1000</f>
        <v>4.4511731988437844E-2</v>
      </c>
      <c r="S2666" s="98">
        <f>'Activity data'!O512*'Emission factors'!$B$36*'Emission factors'!$E$36/1000</f>
        <v>1.2733380003708003E-2</v>
      </c>
      <c r="T2666" s="98">
        <f>'Activity data'!P512*'Emission factors'!$B$36*'Emission factors'!$E$36/1000</f>
        <v>0</v>
      </c>
      <c r="U2666" s="98">
        <f>'Activity data'!Q512*'Emission factors'!$B$36*'Emission factors'!$E$36/1000</f>
        <v>0</v>
      </c>
    </row>
    <row r="2667" spans="1:21" x14ac:dyDescent="0.25">
      <c r="A2667" s="92" t="s">
        <v>11</v>
      </c>
      <c r="B2667" s="92" t="s">
        <v>12</v>
      </c>
      <c r="C2667" s="92" t="s">
        <v>32</v>
      </c>
      <c r="D2667" s="92" t="s">
        <v>32</v>
      </c>
      <c r="E2667" s="92" t="s">
        <v>37</v>
      </c>
      <c r="F2667" s="92" t="s">
        <v>34</v>
      </c>
      <c r="G2667" s="92" t="s">
        <v>97</v>
      </c>
      <c r="H2667" s="92" t="s">
        <v>74</v>
      </c>
      <c r="I2667" s="89" t="s">
        <v>203</v>
      </c>
      <c r="L2667" s="98">
        <f>'Activity data'!H513*'Emission factors'!$B$36*'Emission factors'!$E$36/1000</f>
        <v>0.52321881260665293</v>
      </c>
      <c r="M2667" s="98">
        <f>'Activity data'!I513*'Emission factors'!$B$36*'Emission factors'!$E$36/1000</f>
        <v>0.1024772500112513</v>
      </c>
      <c r="N2667" s="98">
        <f>'Activity data'!J513*'Emission factors'!$B$36*'Emission factors'!$E$36/1000</f>
        <v>6.0810811196852645E-2</v>
      </c>
      <c r="O2667" s="98">
        <f>'Activity data'!K513*'Emission factors'!$B$36*'Emission factors'!$E$36/1000</f>
        <v>5.9446579822525401E-2</v>
      </c>
      <c r="P2667" s="98">
        <f>'Activity data'!L513*'Emission factors'!$B$36*'Emission factors'!$E$36/1000</f>
        <v>0.58023172994440486</v>
      </c>
      <c r="Q2667" s="98">
        <f>'Activity data'!M513*'Emission factors'!$B$36*'Emission factors'!$E$36/1000</f>
        <v>1.1377454944383119</v>
      </c>
      <c r="R2667" s="98">
        <f>'Activity data'!N513*'Emission factors'!$B$36*'Emission factors'!$E$36/1000</f>
        <v>1.64658550843808</v>
      </c>
      <c r="S2667" s="98">
        <f>'Activity data'!O513*'Emission factors'!$B$36*'Emission factors'!$E$36/1000</f>
        <v>2.9507984615500127</v>
      </c>
      <c r="T2667" s="98">
        <f>'Activity data'!P513*'Emission factors'!$B$36*'Emission factors'!$E$36/1000</f>
        <v>5.7024480176346817</v>
      </c>
      <c r="U2667" s="98">
        <f>'Activity data'!Q513*'Emission factors'!$B$36*'Emission factors'!$E$36/1000</f>
        <v>11.146976008016134</v>
      </c>
    </row>
    <row r="2668" spans="1:21" x14ac:dyDescent="0.25">
      <c r="A2668" s="92" t="s">
        <v>11</v>
      </c>
      <c r="B2668" s="92" t="s">
        <v>12</v>
      </c>
      <c r="C2668" s="92" t="s">
        <v>32</v>
      </c>
      <c r="D2668" s="92" t="s">
        <v>32</v>
      </c>
      <c r="E2668" s="92" t="s">
        <v>37</v>
      </c>
      <c r="F2668" s="92" t="s">
        <v>34</v>
      </c>
      <c r="G2668" s="92" t="s">
        <v>97</v>
      </c>
      <c r="H2668" s="92" t="s">
        <v>74</v>
      </c>
      <c r="I2668" s="89" t="s">
        <v>191</v>
      </c>
      <c r="L2668" s="98">
        <f>'Activity data'!H514*'Emission factors'!$B$36*'Emission factors'!$E$36/1000</f>
        <v>2.1557641848797646E-2</v>
      </c>
      <c r="M2668" s="98">
        <f>'Activity data'!I514*'Emission factors'!$B$36*'Emission factors'!$E$36/1000</f>
        <v>0.18515699874464611</v>
      </c>
      <c r="N2668" s="98">
        <f>'Activity data'!J514*'Emission factors'!$B$36*'Emission factors'!$E$36/1000</f>
        <v>0.2619628803993041</v>
      </c>
      <c r="O2668" s="98">
        <f>'Activity data'!K514*'Emission factors'!$B$36*'Emission factors'!$E$36/1000</f>
        <v>0.30992192211397857</v>
      </c>
      <c r="P2668" s="98">
        <f>'Activity data'!L514*'Emission factors'!$B$36*'Emission factors'!$E$36/1000</f>
        <v>0.3809045917511355</v>
      </c>
      <c r="Q2668" s="98">
        <f>'Activity data'!M514*'Emission factors'!$B$36*'Emission factors'!$E$36/1000</f>
        <v>0.30006308580748736</v>
      </c>
      <c r="R2668" s="98">
        <f>'Activity data'!N514*'Emission factors'!$B$36*'Emission factors'!$E$36/1000</f>
        <v>0.16430390469204734</v>
      </c>
      <c r="S2668" s="98">
        <f>'Activity data'!O514*'Emission factors'!$B$36*'Emission factors'!$E$36/1000</f>
        <v>9.0259959465915335E-2</v>
      </c>
      <c r="T2668" s="98">
        <f>'Activity data'!P514*'Emission factors'!$B$36*'Emission factors'!$E$36/1000</f>
        <v>5.5206665192564459E-2</v>
      </c>
      <c r="U2668" s="98">
        <f>'Activity data'!Q514*'Emission factors'!$B$36*'Emission factors'!$E$36/1000</f>
        <v>3.6281083803262525E-2</v>
      </c>
    </row>
    <row r="2669" spans="1:21" x14ac:dyDescent="0.25">
      <c r="A2669" s="92" t="s">
        <v>11</v>
      </c>
      <c r="B2669" s="92" t="s">
        <v>12</v>
      </c>
      <c r="C2669" s="92" t="s">
        <v>32</v>
      </c>
      <c r="D2669" s="92" t="s">
        <v>32</v>
      </c>
      <c r="E2669" s="92" t="s">
        <v>37</v>
      </c>
      <c r="F2669" s="92" t="s">
        <v>34</v>
      </c>
      <c r="G2669" s="92" t="s">
        <v>97</v>
      </c>
      <c r="H2669" s="92" t="s">
        <v>74</v>
      </c>
      <c r="I2669" s="92" t="s">
        <v>192</v>
      </c>
      <c r="L2669" s="98">
        <f>'Activity data'!H515*'Emission factors'!$B$36*'Emission factors'!$E$36/1000</f>
        <v>0.27250030822941523</v>
      </c>
      <c r="M2669" s="98">
        <f>'Activity data'!I515*'Emission factors'!$B$36*'Emission factors'!$E$36/1000</f>
        <v>8.1328641885045933E-2</v>
      </c>
      <c r="N2669" s="98">
        <f>'Activity data'!J515*'Emission factors'!$B$36*'Emission factors'!$E$36/1000</f>
        <v>0</v>
      </c>
      <c r="O2669" s="98">
        <f>'Activity data'!K515*'Emission factors'!$B$36*'Emission factors'!$E$36/1000</f>
        <v>0</v>
      </c>
      <c r="P2669" s="98">
        <f>'Activity data'!L515*'Emission factors'!$B$36*'Emission factors'!$E$36/1000</f>
        <v>0.62078081094623971</v>
      </c>
      <c r="Q2669" s="98">
        <f>'Activity data'!M515*'Emission factors'!$B$36*'Emission factors'!$E$36/1000</f>
        <v>0.78477478992832084</v>
      </c>
      <c r="R2669" s="98">
        <f>'Activity data'!N515*'Emission factors'!$B$36*'Emission factors'!$E$36/1000</f>
        <v>0.72642715700326432</v>
      </c>
      <c r="S2669" s="98">
        <f>'Activity data'!O515*'Emission factors'!$B$36*'Emission factors'!$E$36/1000</f>
        <v>0.62288208540751289</v>
      </c>
      <c r="T2669" s="98">
        <f>'Activity data'!P515*'Emission factors'!$B$36*'Emission factors'!$E$36/1000</f>
        <v>0.54591864948792501</v>
      </c>
      <c r="U2669" s="98">
        <f>'Activity data'!Q515*'Emission factors'!$B$36*'Emission factors'!$E$36/1000</f>
        <v>0.48774169502477965</v>
      </c>
    </row>
    <row r="2670" spans="1:21" x14ac:dyDescent="0.25">
      <c r="A2670" s="92" t="s">
        <v>11</v>
      </c>
      <c r="B2670" s="92" t="s">
        <v>12</v>
      </c>
      <c r="C2670" s="92" t="s">
        <v>32</v>
      </c>
      <c r="D2670" s="92" t="s">
        <v>32</v>
      </c>
      <c r="E2670" s="92" t="s">
        <v>37</v>
      </c>
      <c r="F2670" s="92" t="s">
        <v>34</v>
      </c>
      <c r="G2670" s="92" t="s">
        <v>97</v>
      </c>
      <c r="H2670" s="92" t="s">
        <v>74</v>
      </c>
      <c r="I2670" s="89" t="s">
        <v>206</v>
      </c>
      <c r="L2670" s="98">
        <f>'Activity data'!H516*'Emission factors'!$B$36*'Emission factors'!$E$36/1000</f>
        <v>5.8528294440013768</v>
      </c>
      <c r="M2670" s="98">
        <f>'Activity data'!I516*'Emission factors'!$B$36*'Emission factors'!$E$36/1000</f>
        <v>5.7636530766063272</v>
      </c>
      <c r="N2670" s="98">
        <f>'Activity data'!J516*'Emission factors'!$B$36*'Emission factors'!$E$36/1000</f>
        <v>7.8746871051538481</v>
      </c>
      <c r="O2670" s="98">
        <f>'Activity data'!K516*'Emission factors'!$B$36*'Emission factors'!$E$36/1000</f>
        <v>9.8260912415705981</v>
      </c>
      <c r="P2670" s="98">
        <f>'Activity data'!L516*'Emission factors'!$B$36*'Emission factors'!$E$36/1000</f>
        <v>8.0411070292762385</v>
      </c>
      <c r="Q2670" s="98">
        <f>'Activity data'!M516*'Emission factors'!$B$36*'Emission factors'!$E$36/1000</f>
        <v>6.8527704892120909</v>
      </c>
      <c r="R2670" s="98">
        <f>'Activity data'!N516*'Emission factors'!$B$36*'Emission factors'!$E$36/1000</f>
        <v>6.272909528408988</v>
      </c>
      <c r="S2670" s="98">
        <f>'Activity data'!O516*'Emission factors'!$B$36*'Emission factors'!$E$36/1000</f>
        <v>5.7501181147507561</v>
      </c>
      <c r="T2670" s="98">
        <f>'Activity data'!P516*'Emission factors'!$B$36*'Emission factors'!$E$36/1000</f>
        <v>5.2783955164070111</v>
      </c>
      <c r="U2670" s="98">
        <f>'Activity data'!Q516*'Emission factors'!$B$36*'Emission factors'!$E$36/1000</f>
        <v>4.8449393154474105</v>
      </c>
    </row>
    <row r="2671" spans="1:21" x14ac:dyDescent="0.25">
      <c r="A2671" s="92" t="s">
        <v>11</v>
      </c>
      <c r="B2671" s="92" t="s">
        <v>12</v>
      </c>
      <c r="C2671" s="92" t="s">
        <v>32</v>
      </c>
      <c r="D2671" s="92" t="s">
        <v>32</v>
      </c>
      <c r="E2671" s="92" t="s">
        <v>37</v>
      </c>
      <c r="F2671" s="92" t="s">
        <v>34</v>
      </c>
      <c r="G2671" s="92" t="s">
        <v>97</v>
      </c>
      <c r="H2671" s="92" t="s">
        <v>74</v>
      </c>
      <c r="I2671" s="89" t="s">
        <v>220</v>
      </c>
      <c r="L2671" s="98">
        <f>'Activity data'!H517*'Emission factors'!$B$36*'Emission factors'!$E$36/1000</f>
        <v>0</v>
      </c>
      <c r="M2671" s="98">
        <f>'Activity data'!I517*'Emission factors'!$B$36*'Emission factors'!$E$36/1000</f>
        <v>0</v>
      </c>
      <c r="N2671" s="98">
        <f>'Activity data'!J517*'Emission factors'!$B$36*'Emission factors'!$E$36/1000</f>
        <v>0</v>
      </c>
      <c r="O2671" s="98">
        <f>'Activity data'!K517*'Emission factors'!$B$36*'Emission factors'!$E$36/1000</f>
        <v>0</v>
      </c>
      <c r="P2671" s="98">
        <f>'Activity data'!L517*'Emission factors'!$B$36*'Emission factors'!$E$36/1000</f>
        <v>2.3930206795921313E-3</v>
      </c>
      <c r="Q2671" s="98">
        <f>'Activity data'!M517*'Emission factors'!$B$36*'Emission factors'!$E$36/1000</f>
        <v>2.0209231849973972E-3</v>
      </c>
      <c r="R2671" s="98">
        <f>'Activity data'!N517*'Emission factors'!$B$36*'Emission factors'!$E$36/1000</f>
        <v>4.0774987504445091E-4</v>
      </c>
      <c r="S2671" s="98">
        <f>'Activity data'!O517*'Emission factors'!$B$36*'Emission factors'!$E$36/1000</f>
        <v>0</v>
      </c>
      <c r="T2671" s="98">
        <f>'Activity data'!P517*'Emission factors'!$B$36*'Emission factors'!$E$36/1000</f>
        <v>0</v>
      </c>
      <c r="U2671" s="98">
        <f>'Activity data'!Q517*'Emission factors'!$B$36*'Emission factors'!$E$36/1000</f>
        <v>0</v>
      </c>
    </row>
    <row r="2672" spans="1:21" x14ac:dyDescent="0.25">
      <c r="A2672" s="92" t="s">
        <v>11</v>
      </c>
      <c r="B2672" s="92" t="s">
        <v>12</v>
      </c>
      <c r="C2672" s="92" t="s">
        <v>32</v>
      </c>
      <c r="D2672" s="92" t="s">
        <v>32</v>
      </c>
      <c r="E2672" s="92" t="s">
        <v>37</v>
      </c>
      <c r="F2672" s="92" t="s">
        <v>34</v>
      </c>
      <c r="G2672" s="92" t="s">
        <v>97</v>
      </c>
      <c r="H2672" s="92" t="s">
        <v>74</v>
      </c>
      <c r="I2672" s="89" t="s">
        <v>193</v>
      </c>
      <c r="L2672" s="98">
        <f>'Activity data'!H518*'Emission factors'!$B$36*'Emission factors'!$E$36/1000</f>
        <v>0.54568340177485308</v>
      </c>
      <c r="M2672" s="98">
        <f>'Activity data'!I518*'Emission factors'!$B$36*'Emission factors'!$E$36/1000</f>
        <v>0.31429363076532013</v>
      </c>
      <c r="N2672" s="98">
        <f>'Activity data'!J518*'Emission factors'!$B$36*'Emission factors'!$E$36/1000</f>
        <v>0.24683018183227851</v>
      </c>
      <c r="O2672" s="98">
        <f>'Activity data'!K518*'Emission factors'!$B$36*'Emission factors'!$E$36/1000</f>
        <v>0.25327772478491989</v>
      </c>
      <c r="P2672" s="98">
        <f>'Activity data'!L518*'Emission factors'!$B$36*'Emission factors'!$E$36/1000</f>
        <v>0.5121946359096633</v>
      </c>
      <c r="Q2672" s="98">
        <f>'Activity data'!M518*'Emission factors'!$B$36*'Emission factors'!$E$36/1000</f>
        <v>1.6676369506364117</v>
      </c>
      <c r="R2672" s="98">
        <f>'Activity data'!N518*'Emission factors'!$B$36*'Emission factors'!$E$36/1000</f>
        <v>3.1354504485634864</v>
      </c>
      <c r="S2672" s="98">
        <f>'Activity data'!O518*'Emission factors'!$B$36*'Emission factors'!$E$36/1000</f>
        <v>5.1760349375870875</v>
      </c>
      <c r="T2672" s="98">
        <f>'Activity data'!P518*'Emission factors'!$B$36*'Emission factors'!$E$36/1000</f>
        <v>8.8315657102958838</v>
      </c>
      <c r="U2672" s="98">
        <f>'Activity data'!Q518*'Emission factors'!$B$36*'Emission factors'!$E$36/1000</f>
        <v>15.700845254399244</v>
      </c>
    </row>
    <row r="2673" spans="1:21" x14ac:dyDescent="0.25">
      <c r="A2673" s="92" t="s">
        <v>11</v>
      </c>
      <c r="B2673" s="92" t="s">
        <v>12</v>
      </c>
      <c r="C2673" s="92" t="s">
        <v>32</v>
      </c>
      <c r="D2673" s="92" t="s">
        <v>32</v>
      </c>
      <c r="E2673" s="92" t="s">
        <v>37</v>
      </c>
      <c r="F2673" s="92" t="s">
        <v>34</v>
      </c>
      <c r="G2673" s="92" t="s">
        <v>97</v>
      </c>
      <c r="H2673" s="92" t="s">
        <v>74</v>
      </c>
      <c r="I2673" s="89" t="s">
        <v>259</v>
      </c>
      <c r="L2673" s="98">
        <f>'Activity data'!H519*'Emission factors'!$B$36*'Emission factors'!$E$36/1000</f>
        <v>0</v>
      </c>
      <c r="M2673" s="98">
        <f>'Activity data'!I519*'Emission factors'!$B$36*'Emission factors'!$E$36/1000</f>
        <v>0</v>
      </c>
      <c r="N2673" s="98">
        <f>'Activity data'!J519*'Emission factors'!$B$36*'Emission factors'!$E$36/1000</f>
        <v>0</v>
      </c>
      <c r="O2673" s="98">
        <f>'Activity data'!K519*'Emission factors'!$B$36*'Emission factors'!$E$36/1000</f>
        <v>0</v>
      </c>
      <c r="P2673" s="98">
        <f>'Activity data'!L519*'Emission factors'!$B$36*'Emission factors'!$E$36/1000</f>
        <v>0</v>
      </c>
      <c r="Q2673" s="98">
        <f>'Activity data'!M519*'Emission factors'!$B$36*'Emission factors'!$E$36/1000</f>
        <v>0</v>
      </c>
      <c r="R2673" s="98">
        <f>'Activity data'!N519*'Emission factors'!$B$36*'Emission factors'!$E$36/1000</f>
        <v>0</v>
      </c>
      <c r="S2673" s="98">
        <f>'Activity data'!O519*'Emission factors'!$B$36*'Emission factors'!$E$36/1000</f>
        <v>0</v>
      </c>
      <c r="T2673" s="98">
        <f>'Activity data'!P519*'Emission factors'!$B$36*'Emission factors'!$E$36/1000</f>
        <v>0</v>
      </c>
      <c r="U2673" s="98">
        <f>'Activity data'!Q519*'Emission factors'!$B$36*'Emission factors'!$E$36/1000</f>
        <v>0</v>
      </c>
    </row>
    <row r="2674" spans="1:21" x14ac:dyDescent="0.25">
      <c r="A2674" s="92" t="s">
        <v>11</v>
      </c>
      <c r="B2674" s="92" t="s">
        <v>12</v>
      </c>
      <c r="C2674" s="92" t="s">
        <v>32</v>
      </c>
      <c r="D2674" s="92" t="s">
        <v>32</v>
      </c>
      <c r="E2674" s="92" t="s">
        <v>37</v>
      </c>
      <c r="F2674" s="92" t="s">
        <v>34</v>
      </c>
      <c r="G2674" s="92" t="s">
        <v>97</v>
      </c>
      <c r="H2674" s="92" t="s">
        <v>74</v>
      </c>
      <c r="I2674" s="89" t="s">
        <v>223</v>
      </c>
      <c r="L2674" s="98">
        <f>'Activity data'!H520*'Emission factors'!$B$36*'Emission factors'!$E$36/1000</f>
        <v>0</v>
      </c>
      <c r="M2674" s="98">
        <f>'Activity data'!I520*'Emission factors'!$B$36*'Emission factors'!$E$36/1000</f>
        <v>0</v>
      </c>
      <c r="N2674" s="98">
        <f>'Activity data'!J520*'Emission factors'!$B$36*'Emission factors'!$E$36/1000</f>
        <v>0</v>
      </c>
      <c r="O2674" s="98">
        <f>'Activity data'!K520*'Emission factors'!$B$36*'Emission factors'!$E$36/1000</f>
        <v>0</v>
      </c>
      <c r="P2674" s="98">
        <f>'Activity data'!L520*'Emission factors'!$B$36*'Emission factors'!$E$36/1000</f>
        <v>0</v>
      </c>
      <c r="Q2674" s="98">
        <f>'Activity data'!M520*'Emission factors'!$B$36*'Emission factors'!$E$36/1000</f>
        <v>0</v>
      </c>
      <c r="R2674" s="98">
        <f>'Activity data'!N520*'Emission factors'!$B$36*'Emission factors'!$E$36/1000</f>
        <v>0</v>
      </c>
      <c r="S2674" s="98">
        <f>'Activity data'!O520*'Emission factors'!$B$36*'Emission factors'!$E$36/1000</f>
        <v>0</v>
      </c>
      <c r="T2674" s="98">
        <f>'Activity data'!P520*'Emission factors'!$B$36*'Emission factors'!$E$36/1000</f>
        <v>0</v>
      </c>
      <c r="U2674" s="98">
        <f>'Activity data'!Q520*'Emission factors'!$B$36*'Emission factors'!$E$36/1000</f>
        <v>0</v>
      </c>
    </row>
    <row r="2675" spans="1:21" x14ac:dyDescent="0.25">
      <c r="A2675" s="92" t="s">
        <v>11</v>
      </c>
      <c r="B2675" s="92" t="s">
        <v>12</v>
      </c>
      <c r="C2675" s="92" t="s">
        <v>32</v>
      </c>
      <c r="D2675" s="92" t="s">
        <v>32</v>
      </c>
      <c r="E2675" s="92" t="s">
        <v>37</v>
      </c>
      <c r="F2675" s="92" t="s">
        <v>34</v>
      </c>
      <c r="G2675" s="92" t="s">
        <v>97</v>
      </c>
      <c r="H2675" s="92" t="s">
        <v>74</v>
      </c>
      <c r="I2675" s="89" t="s">
        <v>221</v>
      </c>
      <c r="L2675" s="98">
        <f>'Activity data'!H521*'Emission factors'!$B$36*'Emission factors'!$E$36/1000</f>
        <v>2.7396265521600026E-4</v>
      </c>
      <c r="M2675" s="98">
        <f>'Activity data'!I521*'Emission factors'!$B$36*'Emission factors'!$E$36/1000</f>
        <v>8.9786801174990109E-4</v>
      </c>
      <c r="N2675" s="98">
        <f>'Activity data'!J521*'Emission factors'!$B$36*'Emission factors'!$E$36/1000</f>
        <v>2.6884904222596696E-4</v>
      </c>
      <c r="O2675" s="98">
        <f>'Activity data'!K521*'Emission factors'!$B$36*'Emission factors'!$E$36/1000</f>
        <v>0</v>
      </c>
      <c r="P2675" s="98">
        <f>'Activity data'!L521*'Emission factors'!$B$36*'Emission factors'!$E$36/1000</f>
        <v>0</v>
      </c>
      <c r="Q2675" s="98">
        <f>'Activity data'!M521*'Emission factors'!$B$36*'Emission factors'!$E$36/1000</f>
        <v>0</v>
      </c>
      <c r="R2675" s="98">
        <f>'Activity data'!N521*'Emission factors'!$B$36*'Emission factors'!$E$36/1000</f>
        <v>0</v>
      </c>
      <c r="S2675" s="98">
        <f>'Activity data'!O521*'Emission factors'!$B$36*'Emission factors'!$E$36/1000</f>
        <v>0</v>
      </c>
      <c r="T2675" s="98">
        <f>'Activity data'!P521*'Emission factors'!$B$36*'Emission factors'!$E$36/1000</f>
        <v>0</v>
      </c>
      <c r="U2675" s="98">
        <f>'Activity data'!Q521*'Emission factors'!$B$36*'Emission factors'!$E$36/1000</f>
        <v>0</v>
      </c>
    </row>
    <row r="2676" spans="1:21" x14ac:dyDescent="0.25">
      <c r="A2676" s="92" t="s">
        <v>11</v>
      </c>
      <c r="B2676" s="92" t="s">
        <v>12</v>
      </c>
      <c r="C2676" s="92" t="s">
        <v>32</v>
      </c>
      <c r="D2676" s="92" t="s">
        <v>32</v>
      </c>
      <c r="E2676" s="92" t="s">
        <v>37</v>
      </c>
      <c r="F2676" s="92" t="s">
        <v>34</v>
      </c>
      <c r="G2676" s="92" t="s">
        <v>97</v>
      </c>
      <c r="H2676" s="92" t="s">
        <v>74</v>
      </c>
      <c r="I2676" s="89" t="s">
        <v>222</v>
      </c>
      <c r="L2676" s="98">
        <f>'Activity data'!H522*'Emission factors'!$B$36*'Emission factors'!$E$36/1000</f>
        <v>0</v>
      </c>
      <c r="M2676" s="98">
        <f>'Activity data'!I522*'Emission factors'!$B$36*'Emission factors'!$E$36/1000</f>
        <v>0</v>
      </c>
      <c r="N2676" s="98">
        <f>'Activity data'!J522*'Emission factors'!$B$36*'Emission factors'!$E$36/1000</f>
        <v>0</v>
      </c>
      <c r="O2676" s="98">
        <f>'Activity data'!K522*'Emission factors'!$B$36*'Emission factors'!$E$36/1000</f>
        <v>0</v>
      </c>
      <c r="P2676" s="98">
        <f>'Activity data'!L522*'Emission factors'!$B$36*'Emission factors'!$E$36/1000</f>
        <v>2.0487806541931251E-2</v>
      </c>
      <c r="Q2676" s="98">
        <f>'Activity data'!M522*'Emission factors'!$B$36*'Emission factors'!$E$36/1000</f>
        <v>1.6875354367962881E-2</v>
      </c>
      <c r="R2676" s="98">
        <f>'Activity data'!N522*'Emission factors'!$B$36*'Emission factors'!$E$36/1000</f>
        <v>3.3486951735508226E-3</v>
      </c>
      <c r="S2676" s="98">
        <f>'Activity data'!O522*'Emission factors'!$B$36*'Emission factors'!$E$36/1000</f>
        <v>0</v>
      </c>
      <c r="T2676" s="98">
        <f>'Activity data'!P522*'Emission factors'!$B$36*'Emission factors'!$E$36/1000</f>
        <v>0</v>
      </c>
      <c r="U2676" s="98">
        <f>'Activity data'!Q522*'Emission factors'!$B$36*'Emission factors'!$E$36/1000</f>
        <v>0</v>
      </c>
    </row>
    <row r="2677" spans="1:21" x14ac:dyDescent="0.25">
      <c r="A2677" s="92" t="s">
        <v>11</v>
      </c>
      <c r="B2677" s="92" t="s">
        <v>12</v>
      </c>
      <c r="C2677" s="92" t="s">
        <v>32</v>
      </c>
      <c r="D2677" s="92" t="s">
        <v>32</v>
      </c>
      <c r="E2677" s="92" t="s">
        <v>37</v>
      </c>
      <c r="F2677" s="92" t="s">
        <v>34</v>
      </c>
      <c r="G2677" s="92" t="s">
        <v>97</v>
      </c>
      <c r="H2677" s="92" t="s">
        <v>74</v>
      </c>
      <c r="I2677" s="89" t="s">
        <v>201</v>
      </c>
      <c r="L2677" s="98">
        <f>'Activity data'!H523*'Emission factors'!$B$36*'Emission factors'!$E$36/1000</f>
        <v>0.27437927054748112</v>
      </c>
      <c r="M2677" s="98">
        <f>'Activity data'!I523*'Emission factors'!$B$36*'Emission factors'!$E$36/1000</f>
        <v>0.37245851903223864</v>
      </c>
      <c r="N2677" s="98">
        <f>'Activity data'!J523*'Emission factors'!$B$36*'Emission factors'!$E$36/1000</f>
        <v>0.94353329017499366</v>
      </c>
      <c r="O2677" s="98">
        <f>'Activity data'!K523*'Emission factors'!$B$36*'Emission factors'!$E$36/1000</f>
        <v>2.2943174431089797</v>
      </c>
      <c r="P2677" s="98">
        <f>'Activity data'!L523*'Emission factors'!$B$36*'Emission factors'!$E$36/1000</f>
        <v>2.6020067672028335</v>
      </c>
      <c r="Q2677" s="98">
        <f>'Activity data'!M523*'Emission factors'!$B$36*'Emission factors'!$E$36/1000</f>
        <v>1.88511696254989</v>
      </c>
      <c r="R2677" s="98">
        <f>'Activity data'!N523*'Emission factors'!$B$36*'Emission factors'!$E$36/1000</f>
        <v>0.92602278422196793</v>
      </c>
      <c r="S2677" s="98">
        <f>'Activity data'!O523*'Emission factors'!$B$36*'Emission factors'!$E$36/1000</f>
        <v>0.62718569715536399</v>
      </c>
      <c r="T2677" s="98">
        <f>'Activity data'!P523*'Emission factors'!$B$36*'Emission factors'!$E$36/1000</f>
        <v>0.69529990375578454</v>
      </c>
      <c r="U2677" s="98">
        <f>'Activity data'!Q523*'Emission factors'!$B$36*'Emission factors'!$E$36/1000</f>
        <v>0.90871461960491551</v>
      </c>
    </row>
    <row r="2678" spans="1:21" x14ac:dyDescent="0.25">
      <c r="A2678" s="92" t="s">
        <v>11</v>
      </c>
      <c r="B2678" s="92" t="s">
        <v>12</v>
      </c>
      <c r="C2678" s="92" t="s">
        <v>32</v>
      </c>
      <c r="D2678" s="92" t="s">
        <v>32</v>
      </c>
      <c r="E2678" s="92" t="s">
        <v>37</v>
      </c>
      <c r="F2678" s="92" t="s">
        <v>34</v>
      </c>
      <c r="G2678" s="92" t="s">
        <v>97</v>
      </c>
      <c r="H2678" s="92" t="s">
        <v>74</v>
      </c>
      <c r="I2678" s="89" t="s">
        <v>207</v>
      </c>
      <c r="L2678" s="98">
        <f>'Activity data'!H524*'Emission factors'!$B$36*'Emission factors'!$E$36/1000</f>
        <v>1.4180287251303425E-3</v>
      </c>
      <c r="M2678" s="98">
        <f>'Activity data'!I524*'Emission factors'!$B$36*'Emission factors'!$E$36/1000</f>
        <v>3.0507288255897971E-4</v>
      </c>
      <c r="N2678" s="98">
        <f>'Activity data'!J524*'Emission factors'!$B$36*'Emission factors'!$E$36/1000</f>
        <v>1.0169096085299324E-4</v>
      </c>
      <c r="O2678" s="98">
        <f>'Activity data'!K524*'Emission factors'!$B$36*'Emission factors'!$E$36/1000</f>
        <v>0</v>
      </c>
      <c r="P2678" s="98">
        <f>'Activity data'!L524*'Emission factors'!$B$36*'Emission factors'!$E$36/1000</f>
        <v>0</v>
      </c>
      <c r="Q2678" s="98">
        <f>'Activity data'!M524*'Emission factors'!$B$36*'Emission factors'!$E$36/1000</f>
        <v>8.0573960954560278E-2</v>
      </c>
      <c r="R2678" s="98">
        <f>'Activity data'!N524*'Emission factors'!$B$36*'Emission factors'!$E$36/1000</f>
        <v>0.19109987452658539</v>
      </c>
      <c r="S2678" s="98">
        <f>'Activity data'!O524*'Emission factors'!$B$36*'Emission factors'!$E$36/1000</f>
        <v>5.4747295847243992E-2</v>
      </c>
      <c r="T2678" s="98">
        <f>'Activity data'!P524*'Emission factors'!$B$36*'Emission factors'!$E$36/1000</f>
        <v>0</v>
      </c>
      <c r="U2678" s="98">
        <f>'Activity data'!Q524*'Emission factors'!$B$36*'Emission factors'!$E$36/1000</f>
        <v>0</v>
      </c>
    </row>
    <row r="2679" spans="1:21" x14ac:dyDescent="0.25">
      <c r="A2679" s="92" t="s">
        <v>11</v>
      </c>
      <c r="B2679" s="92" t="s">
        <v>12</v>
      </c>
      <c r="C2679" s="92" t="s">
        <v>32</v>
      </c>
      <c r="D2679" s="92" t="s">
        <v>32</v>
      </c>
      <c r="E2679" s="92" t="s">
        <v>37</v>
      </c>
      <c r="F2679" s="92" t="s">
        <v>34</v>
      </c>
      <c r="G2679" s="92" t="s">
        <v>97</v>
      </c>
      <c r="H2679" s="92" t="s">
        <v>74</v>
      </c>
      <c r="I2679" s="89" t="s">
        <v>218</v>
      </c>
      <c r="L2679" s="98">
        <f>'Activity data'!H525*'Emission factors'!$B$36*'Emission factors'!$E$36/1000</f>
        <v>0.49877016633712773</v>
      </c>
      <c r="M2679" s="98">
        <f>'Activity data'!I525*'Emission factors'!$B$36*'Emission factors'!$E$36/1000</f>
        <v>0.13140107331869902</v>
      </c>
      <c r="N2679" s="98">
        <f>'Activity data'!J525*'Emission factors'!$B$36*'Emission factors'!$E$36/1000</f>
        <v>1.1860933608931333E-2</v>
      </c>
      <c r="O2679" s="98">
        <f>'Activity data'!K525*'Emission factors'!$B$36*'Emission factors'!$E$36/1000</f>
        <v>9.950370988942461E-3</v>
      </c>
      <c r="P2679" s="98">
        <f>'Activity data'!L525*'Emission factors'!$B$36*'Emission factors'!$E$36/1000</f>
        <v>0.17062226437529182</v>
      </c>
      <c r="Q2679" s="98">
        <f>'Activity data'!M525*'Emission factors'!$B$36*'Emission factors'!$E$36/1000</f>
        <v>0.17104624558043863</v>
      </c>
      <c r="R2679" s="98">
        <f>'Activity data'!N525*'Emission factors'!$B$36*'Emission factors'!$E$36/1000</f>
        <v>9.8453374953340805E-2</v>
      </c>
      <c r="S2679" s="98">
        <f>'Activity data'!O525*'Emission factors'!$B$36*'Emission factors'!$E$36/1000</f>
        <v>5.5956801172417539E-2</v>
      </c>
      <c r="T2679" s="98">
        <f>'Activity data'!P525*'Emission factors'!$B$36*'Emission factors'!$E$36/1000</f>
        <v>3.3410766604474382E-2</v>
      </c>
      <c r="U2679" s="98">
        <f>'Activity data'!Q525*'Emission factors'!$B$36*'Emission factors'!$E$36/1000</f>
        <v>1.994337924801956E-2</v>
      </c>
    </row>
    <row r="2680" spans="1:21" x14ac:dyDescent="0.25">
      <c r="A2680" s="92" t="s">
        <v>11</v>
      </c>
      <c r="B2680" s="92" t="s">
        <v>12</v>
      </c>
      <c r="C2680" s="92" t="s">
        <v>32</v>
      </c>
      <c r="D2680" s="92" t="s">
        <v>32</v>
      </c>
      <c r="E2680" s="92" t="s">
        <v>37</v>
      </c>
      <c r="F2680" s="92" t="s">
        <v>34</v>
      </c>
      <c r="G2680" s="92" t="s">
        <v>97</v>
      </c>
      <c r="H2680" s="92" t="s">
        <v>74</v>
      </c>
      <c r="I2680" s="89" t="s">
        <v>194</v>
      </c>
      <c r="L2680" s="98">
        <f>'Activity data'!H526*'Emission factors'!$B$36*'Emission factors'!$E$36/1000</f>
        <v>0</v>
      </c>
      <c r="M2680" s="98">
        <f>'Activity data'!I526*'Emission factors'!$B$36*'Emission factors'!$E$36/1000</f>
        <v>0</v>
      </c>
      <c r="N2680" s="98">
        <f>'Activity data'!J526*'Emission factors'!$B$36*'Emission factors'!$E$36/1000</f>
        <v>0</v>
      </c>
      <c r="O2680" s="98">
        <f>'Activity data'!K526*'Emission factors'!$B$36*'Emission factors'!$E$36/1000</f>
        <v>0</v>
      </c>
      <c r="P2680" s="98">
        <f>'Activity data'!L526*'Emission factors'!$B$36*'Emission factors'!$E$36/1000</f>
        <v>9.9620544284407406E-2</v>
      </c>
      <c r="Q2680" s="98">
        <f>'Activity data'!M526*'Emission factors'!$B$36*'Emission factors'!$E$36/1000</f>
        <v>0.11183622913307485</v>
      </c>
      <c r="R2680" s="98">
        <f>'Activity data'!N526*'Emission factors'!$B$36*'Emission factors'!$E$36/1000</f>
        <v>8.3812321944160134E-2</v>
      </c>
      <c r="S2680" s="98">
        <f>'Activity data'!O526*'Emission factors'!$B$36*'Emission factors'!$E$36/1000</f>
        <v>6.9609647635525157E-2</v>
      </c>
      <c r="T2680" s="98">
        <f>'Activity data'!P526*'Emission factors'!$B$36*'Emission factors'!$E$36/1000</f>
        <v>6.5307823938902554E-2</v>
      </c>
      <c r="U2680" s="98">
        <f>'Activity data'!Q526*'Emission factors'!$B$36*'Emission factors'!$E$36/1000</f>
        <v>6.4838983325391147E-2</v>
      </c>
    </row>
    <row r="2681" spans="1:21" x14ac:dyDescent="0.25">
      <c r="A2681" s="92" t="s">
        <v>11</v>
      </c>
      <c r="B2681" s="92" t="s">
        <v>12</v>
      </c>
      <c r="C2681" s="92" t="s">
        <v>32</v>
      </c>
      <c r="D2681" s="92" t="s">
        <v>32</v>
      </c>
      <c r="E2681" s="92" t="s">
        <v>37</v>
      </c>
      <c r="F2681" s="92" t="s">
        <v>34</v>
      </c>
      <c r="G2681" s="92" t="s">
        <v>97</v>
      </c>
      <c r="H2681" s="92" t="s">
        <v>74</v>
      </c>
      <c r="I2681" s="89" t="s">
        <v>195</v>
      </c>
      <c r="L2681" s="98">
        <f>'Activity data'!H527*'Emission factors'!$B$36*'Emission factors'!$E$36/1000</f>
        <v>2.1519531452907952</v>
      </c>
      <c r="M2681" s="98">
        <f>'Activity data'!I527*'Emission factors'!$B$36*'Emission factors'!$E$36/1000</f>
        <v>3.4843242797031428</v>
      </c>
      <c r="N2681" s="98">
        <f>'Activity data'!J527*'Emission factors'!$B$36*'Emission factors'!$E$36/1000</f>
        <v>4.6681260618256353</v>
      </c>
      <c r="O2681" s="98">
        <f>'Activity data'!K527*'Emission factors'!$B$36*'Emission factors'!$E$36/1000</f>
        <v>5.8945307355421743</v>
      </c>
      <c r="P2681" s="98">
        <f>'Activity data'!L527*'Emission factors'!$B$36*'Emission factors'!$E$36/1000</f>
        <v>5.8230909457240561</v>
      </c>
      <c r="Q2681" s="98">
        <f>'Activity data'!M527*'Emission factors'!$B$36*'Emission factors'!$E$36/1000</f>
        <v>4.4198068361840557</v>
      </c>
      <c r="R2681" s="98">
        <f>'Activity data'!N527*'Emission factors'!$B$36*'Emission factors'!$E$36/1000</f>
        <v>2.6696346523533898</v>
      </c>
      <c r="S2681" s="98">
        <f>'Activity data'!O527*'Emission factors'!$B$36*'Emission factors'!$E$36/1000</f>
        <v>2.0180179930506177</v>
      </c>
      <c r="T2681" s="98">
        <f>'Activity data'!P527*'Emission factors'!$B$36*'Emission factors'!$E$36/1000</f>
        <v>1.7894272625391276</v>
      </c>
      <c r="U2681" s="98">
        <f>'Activity data'!Q527*'Emission factors'!$B$36*'Emission factors'!$E$36/1000</f>
        <v>1.598278697141712</v>
      </c>
    </row>
    <row r="2682" spans="1:21" x14ac:dyDescent="0.25">
      <c r="A2682" s="92" t="s">
        <v>11</v>
      </c>
      <c r="B2682" s="92" t="s">
        <v>12</v>
      </c>
      <c r="C2682" s="92" t="s">
        <v>32</v>
      </c>
      <c r="D2682" s="92" t="s">
        <v>32</v>
      </c>
      <c r="E2682" s="92" t="s">
        <v>37</v>
      </c>
      <c r="F2682" s="92" t="s">
        <v>34</v>
      </c>
      <c r="G2682" s="92" t="s">
        <v>97</v>
      </c>
      <c r="H2682" s="92" t="s">
        <v>74</v>
      </c>
      <c r="I2682" s="89" t="s">
        <v>209</v>
      </c>
      <c r="L2682" s="98">
        <f>'Activity data'!H528*'Emission factors'!$B$36*'Emission factors'!$E$36/1000</f>
        <v>1.0198141012543858</v>
      </c>
      <c r="M2682" s="98">
        <f>'Activity data'!I528*'Emission factors'!$B$36*'Emission factors'!$E$36/1000</f>
        <v>0.33928002006903651</v>
      </c>
      <c r="N2682" s="98">
        <f>'Activity data'!J528*'Emission factors'!$B$36*'Emission factors'!$E$36/1000</f>
        <v>0</v>
      </c>
      <c r="O2682" s="98">
        <f>'Activity data'!K528*'Emission factors'!$B$36*'Emission factors'!$E$36/1000</f>
        <v>0</v>
      </c>
      <c r="P2682" s="98">
        <f>'Activity data'!L528*'Emission factors'!$B$36*'Emission factors'!$E$36/1000</f>
        <v>0</v>
      </c>
      <c r="Q2682" s="98">
        <f>'Activity data'!M528*'Emission factors'!$B$36*'Emission factors'!$E$36/1000</f>
        <v>5.2479916545993641E-2</v>
      </c>
      <c r="R2682" s="98">
        <f>'Activity data'!N528*'Emission factors'!$B$36*'Emission factors'!$E$36/1000</f>
        <v>0.1252460368288312</v>
      </c>
      <c r="S2682" s="98">
        <f>'Activity data'!O528*'Emission factors'!$B$36*'Emission factors'!$E$36/1000</f>
        <v>3.5917577104500005E-2</v>
      </c>
      <c r="T2682" s="98">
        <f>'Activity data'!P528*'Emission factors'!$B$36*'Emission factors'!$E$36/1000</f>
        <v>0</v>
      </c>
      <c r="U2682" s="98">
        <f>'Activity data'!Q528*'Emission factors'!$B$36*'Emission factors'!$E$36/1000</f>
        <v>0</v>
      </c>
    </row>
    <row r="2683" spans="1:21" x14ac:dyDescent="0.25">
      <c r="A2683" s="92" t="s">
        <v>11</v>
      </c>
      <c r="B2683" s="92" t="s">
        <v>12</v>
      </c>
      <c r="C2683" s="92" t="s">
        <v>32</v>
      </c>
      <c r="D2683" s="92" t="s">
        <v>32</v>
      </c>
      <c r="E2683" s="92" t="s">
        <v>37</v>
      </c>
      <c r="F2683" s="92" t="s">
        <v>34</v>
      </c>
      <c r="G2683" s="92" t="s">
        <v>97</v>
      </c>
      <c r="H2683" s="92" t="s">
        <v>74</v>
      </c>
      <c r="I2683" s="89" t="s">
        <v>208</v>
      </c>
      <c r="L2683" s="98">
        <f>'Activity data'!H529*'Emission factors'!$B$36*'Emission factors'!$E$36/1000</f>
        <v>0.11538877425877142</v>
      </c>
      <c r="M2683" s="98">
        <f>'Activity data'!I529*'Emission factors'!$B$36*'Emission factors'!$E$36/1000</f>
        <v>2.8472974859676294E-2</v>
      </c>
      <c r="N2683" s="98">
        <f>'Activity data'!J529*'Emission factors'!$B$36*'Emission factors'!$E$36/1000</f>
        <v>9.2855792333972162E-2</v>
      </c>
      <c r="O2683" s="98">
        <f>'Activity data'!K529*'Emission factors'!$B$36*'Emission factors'!$E$36/1000</f>
        <v>0.19777199623168121</v>
      </c>
      <c r="P2683" s="98">
        <f>'Activity data'!L529*'Emission factors'!$B$36*'Emission factors'!$E$36/1000</f>
        <v>0.49806957244560329</v>
      </c>
      <c r="Q2683" s="98">
        <f>'Activity data'!M529*'Emission factors'!$B$36*'Emission factors'!$E$36/1000</f>
        <v>0.56646105168032623</v>
      </c>
      <c r="R2683" s="98">
        <f>'Activity data'!N529*'Emission factors'!$B$36*'Emission factors'!$E$36/1000</f>
        <v>0.54312330167903955</v>
      </c>
      <c r="S2683" s="98">
        <f>'Activity data'!O529*'Emission factors'!$B$36*'Emission factors'!$E$36/1000</f>
        <v>0.54691149699445996</v>
      </c>
      <c r="T2683" s="98">
        <f>'Activity data'!P529*'Emission factors'!$B$36*'Emission factors'!$E$36/1000</f>
        <v>0.57450233269609796</v>
      </c>
      <c r="U2683" s="98">
        <f>'Activity data'!Q529*'Emission factors'!$B$36*'Emission factors'!$E$36/1000</f>
        <v>0.62126700186858164</v>
      </c>
    </row>
    <row r="2684" spans="1:21" x14ac:dyDescent="0.25">
      <c r="A2684" s="92" t="s">
        <v>11</v>
      </c>
      <c r="B2684" s="92" t="s">
        <v>12</v>
      </c>
      <c r="C2684" s="92" t="s">
        <v>32</v>
      </c>
      <c r="D2684" s="92" t="s">
        <v>32</v>
      </c>
      <c r="E2684" s="92" t="s">
        <v>37</v>
      </c>
      <c r="F2684" s="92" t="s">
        <v>34</v>
      </c>
      <c r="G2684" s="92" t="s">
        <v>97</v>
      </c>
      <c r="H2684" s="92" t="s">
        <v>74</v>
      </c>
      <c r="I2684" s="89" t="s">
        <v>226</v>
      </c>
      <c r="L2684" s="98">
        <f>'Activity data'!H530*'Emission factors'!$B$36*'Emission factors'!$E$36/1000</f>
        <v>0</v>
      </c>
      <c r="M2684" s="98">
        <f>'Activity data'!I530*'Emission factors'!$B$36*'Emission factors'!$E$36/1000</f>
        <v>0</v>
      </c>
      <c r="N2684" s="98">
        <f>'Activity data'!J530*'Emission factors'!$B$36*'Emission factors'!$E$36/1000</f>
        <v>0</v>
      </c>
      <c r="O2684" s="98">
        <f>'Activity data'!K530*'Emission factors'!$B$36*'Emission factors'!$E$36/1000</f>
        <v>0</v>
      </c>
      <c r="P2684" s="98">
        <f>'Activity data'!L530*'Emission factors'!$B$36*'Emission factors'!$E$36/1000</f>
        <v>1.8648680590731392E-4</v>
      </c>
      <c r="Q2684" s="98">
        <f>'Activity data'!M530*'Emission factors'!$B$36*'Emission factors'!$E$36/1000</f>
        <v>1.6220766386701828E-4</v>
      </c>
      <c r="R2684" s="98">
        <f>'Activity data'!N530*'Emission factors'!$B$36*'Emission factors'!$E$36/1000</f>
        <v>3.3348465077082328E-5</v>
      </c>
      <c r="S2684" s="98">
        <f>'Activity data'!O530*'Emission factors'!$B$36*'Emission factors'!$E$36/1000</f>
        <v>0</v>
      </c>
      <c r="T2684" s="98">
        <f>'Activity data'!P530*'Emission factors'!$B$36*'Emission factors'!$E$36/1000</f>
        <v>0</v>
      </c>
      <c r="U2684" s="98">
        <f>'Activity data'!Q530*'Emission factors'!$B$36*'Emission factors'!$E$36/1000</f>
        <v>0</v>
      </c>
    </row>
    <row r="2685" spans="1:21" x14ac:dyDescent="0.25">
      <c r="A2685" s="92" t="s">
        <v>11</v>
      </c>
      <c r="B2685" s="92" t="s">
        <v>12</v>
      </c>
      <c r="C2685" s="92" t="s">
        <v>32</v>
      </c>
      <c r="D2685" s="92" t="s">
        <v>32</v>
      </c>
      <c r="E2685" s="92" t="s">
        <v>37</v>
      </c>
      <c r="F2685" s="92" t="s">
        <v>34</v>
      </c>
      <c r="G2685" s="92" t="s">
        <v>97</v>
      </c>
      <c r="H2685" s="92" t="s">
        <v>74</v>
      </c>
      <c r="I2685" s="89" t="s">
        <v>196</v>
      </c>
      <c r="L2685" s="98">
        <f>'Activity data'!H531*'Emission factors'!$B$36*'Emission factors'!$E$36/1000</f>
        <v>0.70631062779088039</v>
      </c>
      <c r="M2685" s="98">
        <f>'Activity data'!I531*'Emission factors'!$B$36*'Emission factors'!$E$36/1000</f>
        <v>1.260178700159212</v>
      </c>
      <c r="N2685" s="98">
        <f>'Activity data'!J531*'Emission factors'!$B$36*'Emission factors'!$E$36/1000</f>
        <v>1.3017991713827193</v>
      </c>
      <c r="O2685" s="98">
        <f>'Activity data'!K531*'Emission factors'!$B$36*'Emission factors'!$E$36/1000</f>
        <v>1.1332636289937348</v>
      </c>
      <c r="P2685" s="98">
        <f>'Activity data'!L531*'Emission factors'!$B$36*'Emission factors'!$E$36/1000</f>
        <v>0.55522015521244161</v>
      </c>
      <c r="Q2685" s="98">
        <f>'Activity data'!M531*'Emission factors'!$B$36*'Emission factors'!$E$36/1000</f>
        <v>0.93224457309046671</v>
      </c>
      <c r="R2685" s="98">
        <f>'Activity data'!N531*'Emission factors'!$B$36*'Emission factors'!$E$36/1000</f>
        <v>1.6903140590886363</v>
      </c>
      <c r="S2685" s="98">
        <f>'Activity data'!O531*'Emission factors'!$B$36*'Emission factors'!$E$36/1000</f>
        <v>1.7631263833717141</v>
      </c>
      <c r="T2685" s="98">
        <f>'Activity data'!P531*'Emission factors'!$B$36*'Emission factors'!$E$36/1000</f>
        <v>1.6307385956264397</v>
      </c>
      <c r="U2685" s="98">
        <f>'Activity data'!Q531*'Emission factors'!$B$36*'Emission factors'!$E$36/1000</f>
        <v>1.5273361003298696</v>
      </c>
    </row>
    <row r="2686" spans="1:21" x14ac:dyDescent="0.25">
      <c r="A2686" s="92" t="s">
        <v>11</v>
      </c>
      <c r="B2686" s="92" t="s">
        <v>12</v>
      </c>
      <c r="C2686" s="92" t="s">
        <v>32</v>
      </c>
      <c r="D2686" s="92" t="s">
        <v>32</v>
      </c>
      <c r="E2686" s="92" t="s">
        <v>37</v>
      </c>
      <c r="F2686" s="92" t="s">
        <v>34</v>
      </c>
      <c r="G2686" s="92" t="s">
        <v>97</v>
      </c>
      <c r="H2686" s="92" t="s">
        <v>74</v>
      </c>
      <c r="I2686" s="89" t="s">
        <v>197</v>
      </c>
      <c r="L2686" s="98">
        <f>'Activity data'!H532*'Emission factors'!$B$36*'Emission factors'!$E$36/1000</f>
        <v>5.7671504193885896</v>
      </c>
      <c r="M2686" s="98">
        <f>'Activity data'!I532*'Emission factors'!$B$36*'Emission factors'!$E$36/1000</f>
        <v>1.8636943322526101</v>
      </c>
      <c r="N2686" s="98">
        <f>'Activity data'!J532*'Emission factors'!$B$36*'Emission factors'!$E$36/1000</f>
        <v>0.16646160179470515</v>
      </c>
      <c r="O2686" s="98">
        <f>'Activity data'!K532*'Emission factors'!$B$36*'Emission factors'!$E$36/1000</f>
        <v>0.18535104336878494</v>
      </c>
      <c r="P2686" s="98">
        <f>'Activity data'!L532*'Emission factors'!$B$36*'Emission factors'!$E$36/1000</f>
        <v>0.58518764235661658</v>
      </c>
      <c r="Q2686" s="98">
        <f>'Activity data'!M532*'Emission factors'!$B$36*'Emission factors'!$E$36/1000</f>
        <v>0.57349211794118971</v>
      </c>
      <c r="R2686" s="98">
        <f>'Activity data'!N532*'Emission factors'!$B$36*'Emission factors'!$E$36/1000</f>
        <v>0.37518847986185466</v>
      </c>
      <c r="S2686" s="98">
        <f>'Activity data'!O532*'Emission factors'!$B$36*'Emission factors'!$E$36/1000</f>
        <v>0.37589908550985779</v>
      </c>
      <c r="T2686" s="98">
        <f>'Activity data'!P532*'Emission factors'!$B$36*'Emission factors'!$E$36/1000</f>
        <v>0.45409714737256168</v>
      </c>
      <c r="U2686" s="98">
        <f>'Activity data'!Q532*'Emission factors'!$B$36*'Emission factors'!$E$36/1000</f>
        <v>0.5482623847043212</v>
      </c>
    </row>
    <row r="2687" spans="1:21" x14ac:dyDescent="0.25">
      <c r="A2687" s="92" t="s">
        <v>11</v>
      </c>
      <c r="B2687" s="92" t="s">
        <v>12</v>
      </c>
      <c r="C2687" s="92" t="s">
        <v>32</v>
      </c>
      <c r="D2687" s="92" t="s">
        <v>32</v>
      </c>
      <c r="E2687" s="92" t="s">
        <v>37</v>
      </c>
      <c r="F2687" s="92" t="s">
        <v>34</v>
      </c>
      <c r="G2687" s="92" t="s">
        <v>97</v>
      </c>
      <c r="H2687" s="92" t="s">
        <v>74</v>
      </c>
      <c r="I2687" s="89" t="s">
        <v>229</v>
      </c>
      <c r="L2687" s="98">
        <f>'Activity data'!H533*'Emission factors'!$B$36*'Emission factors'!$E$36/1000</f>
        <v>0.27312468914881272</v>
      </c>
      <c r="M2687" s="98">
        <f>'Activity data'!I533*'Emission factors'!$B$36*'Emission factors'!$E$36/1000</f>
        <v>0.10677316955028303</v>
      </c>
      <c r="N2687" s="98">
        <f>'Activity data'!J533*'Emission factors'!$B$36*'Emission factors'!$E$36/1000</f>
        <v>4.6999904107100192E-2</v>
      </c>
      <c r="O2687" s="98">
        <f>'Activity data'!K533*'Emission factors'!$B$36*'Emission factors'!$E$36/1000</f>
        <v>3.4378841132724929E-2</v>
      </c>
      <c r="P2687" s="98">
        <f>'Activity data'!L533*'Emission factors'!$B$36*'Emission factors'!$E$36/1000</f>
        <v>6.2746452978793582E-2</v>
      </c>
      <c r="Q2687" s="98">
        <f>'Activity data'!M533*'Emission factors'!$B$36*'Emission factors'!$E$36/1000</f>
        <v>8.8765140693919303E-2</v>
      </c>
      <c r="R2687" s="98">
        <f>'Activity data'!N533*'Emission factors'!$B$36*'Emission factors'!$E$36/1000</f>
        <v>0.10990593925169916</v>
      </c>
      <c r="S2687" s="98">
        <f>'Activity data'!O533*'Emission factors'!$B$36*'Emission factors'!$E$36/1000</f>
        <v>0.13927763435088519</v>
      </c>
      <c r="T2687" s="98">
        <f>'Activity data'!P533*'Emission factors'!$B$36*'Emission factors'!$E$36/1000</f>
        <v>0.18125461277529356</v>
      </c>
      <c r="U2687" s="98">
        <f>'Activity data'!Q533*'Emission factors'!$B$36*'Emission factors'!$E$36/1000</f>
        <v>0.24255939499987933</v>
      </c>
    </row>
    <row r="2688" spans="1:21" x14ac:dyDescent="0.25">
      <c r="A2688" s="92" t="s">
        <v>11</v>
      </c>
      <c r="B2688" s="92" t="s">
        <v>12</v>
      </c>
      <c r="C2688" s="92" t="s">
        <v>32</v>
      </c>
      <c r="D2688" s="92" t="s">
        <v>32</v>
      </c>
      <c r="E2688" s="92" t="s">
        <v>37</v>
      </c>
      <c r="F2688" s="92" t="s">
        <v>34</v>
      </c>
      <c r="G2688" s="92" t="s">
        <v>97</v>
      </c>
      <c r="H2688" s="92" t="s">
        <v>74</v>
      </c>
      <c r="I2688" s="89" t="s">
        <v>198</v>
      </c>
      <c r="L2688" s="98">
        <f>'Activity data'!H534*'Emission factors'!$B$36*'Emission factors'!$E$36/1000</f>
        <v>0</v>
      </c>
      <c r="M2688" s="98">
        <f>'Activity data'!I534*'Emission factors'!$B$36*'Emission factors'!$E$36/1000</f>
        <v>0</v>
      </c>
      <c r="N2688" s="98">
        <f>'Activity data'!J534*'Emission factors'!$B$36*'Emission factors'!$E$36/1000</f>
        <v>0</v>
      </c>
      <c r="O2688" s="98">
        <f>'Activity data'!K534*'Emission factors'!$B$36*'Emission factors'!$E$36/1000</f>
        <v>0</v>
      </c>
      <c r="P2688" s="98">
        <f>'Activity data'!L534*'Emission factors'!$B$36*'Emission factors'!$E$36/1000</f>
        <v>9.4442705185273437E-2</v>
      </c>
      <c r="Q2688" s="98">
        <f>'Activity data'!M534*'Emission factors'!$B$36*'Emission factors'!$E$36/1000</f>
        <v>0.17348710562453484</v>
      </c>
      <c r="R2688" s="98">
        <f>'Activity data'!N534*'Emission factors'!$B$36*'Emission factors'!$E$36/1000</f>
        <v>0.23787731064849546</v>
      </c>
      <c r="S2688" s="98">
        <f>'Activity data'!O534*'Emission factors'!$B$36*'Emission factors'!$E$36/1000</f>
        <v>0.25580813732920682</v>
      </c>
      <c r="T2688" s="98">
        <f>'Activity data'!P534*'Emission factors'!$B$36*'Emission factors'!$E$36/1000</f>
        <v>0.25806338094035403</v>
      </c>
      <c r="U2688" s="98">
        <f>'Activity data'!Q534*'Emission factors'!$B$36*'Emission factors'!$E$36/1000</f>
        <v>0.26024354940954925</v>
      </c>
    </row>
    <row r="2689" spans="1:21" x14ac:dyDescent="0.25">
      <c r="A2689" s="92" t="s">
        <v>11</v>
      </c>
      <c r="B2689" s="92" t="s">
        <v>12</v>
      </c>
      <c r="C2689" s="92" t="s">
        <v>32</v>
      </c>
      <c r="D2689" s="92" t="s">
        <v>32</v>
      </c>
      <c r="E2689" s="92" t="s">
        <v>37</v>
      </c>
      <c r="F2689" s="92" t="s">
        <v>34</v>
      </c>
      <c r="G2689" s="92" t="s">
        <v>97</v>
      </c>
      <c r="H2689" s="92" t="s">
        <v>74</v>
      </c>
      <c r="I2689" s="89" t="s">
        <v>231</v>
      </c>
      <c r="L2689" s="98">
        <f>'Activity data'!H535*'Emission factors'!$B$36*'Emission factors'!$E$36/1000</f>
        <v>0.14584384249374552</v>
      </c>
      <c r="M2689" s="98">
        <f>'Activity data'!I535*'Emission factors'!$B$36*'Emission factors'!$E$36/1000</f>
        <v>2.9051259966507554E-2</v>
      </c>
      <c r="N2689" s="98">
        <f>'Activity data'!J535*'Emission factors'!$B$36*'Emission factors'!$E$36/1000</f>
        <v>0</v>
      </c>
      <c r="O2689" s="98">
        <f>'Activity data'!K535*'Emission factors'!$B$36*'Emission factors'!$E$36/1000</f>
        <v>0</v>
      </c>
      <c r="P2689" s="98">
        <f>'Activity data'!L535*'Emission factors'!$B$36*'Emission factors'!$E$36/1000</f>
        <v>2.1579456445358372E-2</v>
      </c>
      <c r="Q2689" s="98">
        <f>'Activity data'!M535*'Emission factors'!$B$36*'Emission factors'!$E$36/1000</f>
        <v>2.0950192366861825E-2</v>
      </c>
      <c r="R2689" s="98">
        <f>'Activity data'!N535*'Emission factors'!$B$36*'Emission factors'!$E$36/1000</f>
        <v>1.0227002637863013E-2</v>
      </c>
      <c r="S2689" s="98">
        <f>'Activity data'!O535*'Emission factors'!$B$36*'Emission factors'!$E$36/1000</f>
        <v>7.6927297104208234E-3</v>
      </c>
      <c r="T2689" s="98">
        <f>'Activity data'!P535*'Emission factors'!$B$36*'Emission factors'!$E$36/1000</f>
        <v>7.919705588884534E-3</v>
      </c>
      <c r="U2689" s="98">
        <f>'Activity data'!Q535*'Emission factors'!$B$36*'Emission factors'!$E$36/1000</f>
        <v>8.1466890373600356E-3</v>
      </c>
    </row>
    <row r="2690" spans="1:21" x14ac:dyDescent="0.25">
      <c r="A2690" s="92" t="s">
        <v>11</v>
      </c>
      <c r="B2690" s="92" t="s">
        <v>12</v>
      </c>
      <c r="C2690" s="92" t="s">
        <v>32</v>
      </c>
      <c r="D2690" s="92" t="s">
        <v>32</v>
      </c>
      <c r="E2690" s="92" t="s">
        <v>37</v>
      </c>
      <c r="F2690" s="92" t="s">
        <v>34</v>
      </c>
      <c r="G2690" s="92" t="s">
        <v>97</v>
      </c>
      <c r="H2690" s="92" t="s">
        <v>74</v>
      </c>
      <c r="I2690" s="92" t="s">
        <v>230</v>
      </c>
      <c r="L2690" s="98">
        <f>'Activity data'!H536*'Emission factors'!$B$36*'Emission factors'!$E$36/1000</f>
        <v>0</v>
      </c>
      <c r="M2690" s="98">
        <f>'Activity data'!I536*'Emission factors'!$B$36*'Emission factors'!$E$36/1000</f>
        <v>4.1275046204346253E-3</v>
      </c>
      <c r="N2690" s="98">
        <f>'Activity data'!J536*'Emission factors'!$B$36*'Emission factors'!$E$36/1000</f>
        <v>1.3758348734782082E-3</v>
      </c>
      <c r="O2690" s="98">
        <f>'Activity data'!K536*'Emission factors'!$B$36*'Emission factors'!$E$36/1000</f>
        <v>0</v>
      </c>
      <c r="P2690" s="98">
        <f>'Activity data'!L536*'Emission factors'!$B$36*'Emission factors'!$E$36/1000</f>
        <v>0</v>
      </c>
      <c r="Q2690" s="98">
        <f>'Activity data'!M536*'Emission factors'!$B$36*'Emission factors'!$E$36/1000</f>
        <v>0</v>
      </c>
      <c r="R2690" s="98">
        <f>'Activity data'!N536*'Emission factors'!$B$36*'Emission factors'!$E$36/1000</f>
        <v>0</v>
      </c>
      <c r="S2690" s="98">
        <f>'Activity data'!O536*'Emission factors'!$B$36*'Emission factors'!$E$36/1000</f>
        <v>0</v>
      </c>
      <c r="T2690" s="98">
        <f>'Activity data'!P536*'Emission factors'!$B$36*'Emission factors'!$E$36/1000</f>
        <v>0</v>
      </c>
      <c r="U2690" s="98">
        <f>'Activity data'!Q536*'Emission factors'!$B$36*'Emission factors'!$E$36/1000</f>
        <v>0</v>
      </c>
    </row>
    <row r="2691" spans="1:21" x14ac:dyDescent="0.25">
      <c r="A2691" s="92" t="s">
        <v>11</v>
      </c>
      <c r="B2691" s="92" t="s">
        <v>12</v>
      </c>
      <c r="C2691" s="92" t="s">
        <v>32</v>
      </c>
      <c r="D2691" s="92" t="s">
        <v>32</v>
      </c>
      <c r="E2691" s="92" t="s">
        <v>37</v>
      </c>
      <c r="F2691" s="92" t="s">
        <v>34</v>
      </c>
      <c r="G2691" s="92" t="s">
        <v>97</v>
      </c>
      <c r="H2691" s="92" t="s">
        <v>74</v>
      </c>
      <c r="I2691" s="89" t="s">
        <v>303</v>
      </c>
      <c r="L2691" s="98">
        <f>'Activity data'!H537*'Emission factors'!$B$36*'Emission factors'!$E$36/1000</f>
        <v>0.88785439244273701</v>
      </c>
      <c r="M2691" s="98">
        <f>'Activity data'!I537*'Emission factors'!$B$36*'Emission factors'!$E$36/1000</f>
        <v>1.1309325499969745</v>
      </c>
      <c r="N2691" s="98">
        <f>'Activity data'!J537*'Emission factors'!$B$36*'Emission factors'!$E$36/1000</f>
        <v>1.4352754253734292</v>
      </c>
      <c r="O2691" s="98">
        <f>'Activity data'!K537*'Emission factors'!$B$36*'Emission factors'!$E$36/1000</f>
        <v>1.7268877303859216</v>
      </c>
      <c r="P2691" s="98">
        <f>'Activity data'!L537*'Emission factors'!$B$36*'Emission factors'!$E$36/1000</f>
        <v>2.0455534047345951</v>
      </c>
      <c r="Q2691" s="98">
        <f>'Activity data'!M537*'Emission factors'!$B$36*'Emission factors'!$E$36/1000</f>
        <v>1.7669480835623033</v>
      </c>
      <c r="R2691" s="98">
        <f>'Activity data'!N537*'Emission factors'!$B$36*'Emission factors'!$E$36/1000</f>
        <v>1.2834151444018327</v>
      </c>
      <c r="S2691" s="98">
        <f>'Activity data'!O537*'Emission factors'!$B$36*'Emission factors'!$E$36/1000</f>
        <v>1.4147963183990837</v>
      </c>
      <c r="T2691" s="98">
        <f>'Activity data'!P537*'Emission factors'!$B$36*'Emission factors'!$E$36/1000</f>
        <v>2.0273744988916103</v>
      </c>
      <c r="U2691" s="98">
        <f>'Activity data'!Q537*'Emission factors'!$B$36*'Emission factors'!$E$36/1000</f>
        <v>3.0729085033174881</v>
      </c>
    </row>
    <row r="2692" spans="1:21" x14ac:dyDescent="0.25">
      <c r="A2692" s="92" t="s">
        <v>11</v>
      </c>
      <c r="B2692" s="92" t="s">
        <v>12</v>
      </c>
      <c r="C2692" s="92" t="s">
        <v>32</v>
      </c>
      <c r="D2692" s="92" t="s">
        <v>32</v>
      </c>
      <c r="E2692" s="92" t="s">
        <v>37</v>
      </c>
      <c r="F2692" s="92" t="s">
        <v>34</v>
      </c>
      <c r="G2692" s="92" t="s">
        <v>97</v>
      </c>
      <c r="H2692" s="92" t="s">
        <v>74</v>
      </c>
      <c r="I2692" s="89" t="s">
        <v>225</v>
      </c>
      <c r="L2692" s="98">
        <f>'Activity data'!H538*'Emission factors'!$B$36*'Emission factors'!$E$36/1000</f>
        <v>0</v>
      </c>
      <c r="M2692" s="98">
        <f>'Activity data'!I538*'Emission factors'!$B$36*'Emission factors'!$E$36/1000</f>
        <v>0</v>
      </c>
      <c r="N2692" s="98">
        <f>'Activity data'!J538*'Emission factors'!$B$36*'Emission factors'!$E$36/1000</f>
        <v>0</v>
      </c>
      <c r="O2692" s="98">
        <f>'Activity data'!K538*'Emission factors'!$B$36*'Emission factors'!$E$36/1000</f>
        <v>0</v>
      </c>
      <c r="P2692" s="98">
        <f>'Activity data'!L538*'Emission factors'!$B$36*'Emission factors'!$E$36/1000</f>
        <v>1.2997446068164938E-3</v>
      </c>
      <c r="Q2692" s="98">
        <f>'Activity data'!M538*'Emission factors'!$B$36*'Emission factors'!$E$36/1000</f>
        <v>1.088731390286826E-3</v>
      </c>
      <c r="R2692" s="98">
        <f>'Activity data'!N538*'Emission factors'!$B$36*'Emission factors'!$E$36/1000</f>
        <v>2.1849439600488718E-4</v>
      </c>
      <c r="S2692" s="98">
        <f>'Activity data'!O538*'Emission factors'!$B$36*'Emission factors'!$E$36/1000</f>
        <v>0</v>
      </c>
      <c r="T2692" s="98">
        <f>'Activity data'!P538*'Emission factors'!$B$36*'Emission factors'!$E$36/1000</f>
        <v>0</v>
      </c>
      <c r="U2692" s="98">
        <f>'Activity data'!Q538*'Emission factors'!$B$36*'Emission factors'!$E$36/1000</f>
        <v>0</v>
      </c>
    </row>
    <row r="2693" spans="1:21" x14ac:dyDescent="0.25">
      <c r="A2693" s="92" t="s">
        <v>11</v>
      </c>
      <c r="B2693" s="92" t="s">
        <v>12</v>
      </c>
      <c r="C2693" s="92" t="s">
        <v>32</v>
      </c>
      <c r="D2693" s="92" t="s">
        <v>32</v>
      </c>
      <c r="E2693" s="92" t="s">
        <v>37</v>
      </c>
      <c r="F2693" s="92" t="s">
        <v>34</v>
      </c>
      <c r="G2693" s="92" t="s">
        <v>97</v>
      </c>
      <c r="H2693" s="92" t="s">
        <v>74</v>
      </c>
      <c r="I2693" s="89" t="s">
        <v>205</v>
      </c>
      <c r="L2693" s="98">
        <f>'Activity data'!H539*'Emission factors'!$B$36*'Emission factors'!$E$36/1000</f>
        <v>6.0500696326016887E-2</v>
      </c>
      <c r="M2693" s="98">
        <f>'Activity data'!I539*'Emission factors'!$B$36*'Emission factors'!$E$36/1000</f>
        <v>0.13218277442385773</v>
      </c>
      <c r="N2693" s="98">
        <f>'Activity data'!J539*'Emission factors'!$B$36*'Emission factors'!$E$36/1000</f>
        <v>9.4517180529270883E-2</v>
      </c>
      <c r="O2693" s="98">
        <f>'Activity data'!K539*'Emission factors'!$B$36*'Emission factors'!$E$36/1000</f>
        <v>8.431382138967812E-2</v>
      </c>
      <c r="P2693" s="98">
        <f>'Activity data'!L539*'Emission factors'!$B$36*'Emission factors'!$E$36/1000</f>
        <v>0.11529474748877167</v>
      </c>
      <c r="Q2693" s="98">
        <f>'Activity data'!M539*'Emission factors'!$B$36*'Emission factors'!$E$36/1000</f>
        <v>8.9095734255095579E-2</v>
      </c>
      <c r="R2693" s="98">
        <f>'Activity data'!N539*'Emission factors'!$B$36*'Emission factors'!$E$36/1000</f>
        <v>4.1466080478627675E-2</v>
      </c>
      <c r="S2693" s="98">
        <f>'Activity data'!O539*'Emission factors'!$B$36*'Emission factors'!$E$36/1000</f>
        <v>7.3843451529120004E-3</v>
      </c>
      <c r="T2693" s="98">
        <f>'Activity data'!P539*'Emission factors'!$B$36*'Emission factors'!$E$36/1000</f>
        <v>0</v>
      </c>
      <c r="U2693" s="98">
        <f>'Activity data'!Q539*'Emission factors'!$B$36*'Emission factors'!$E$36/1000</f>
        <v>0</v>
      </c>
    </row>
    <row r="2694" spans="1:21" x14ac:dyDescent="0.25">
      <c r="A2694" s="92" t="s">
        <v>11</v>
      </c>
      <c r="B2694" s="92" t="s">
        <v>12</v>
      </c>
      <c r="C2694" s="92" t="s">
        <v>32</v>
      </c>
      <c r="D2694" s="92" t="s">
        <v>32</v>
      </c>
      <c r="E2694" s="92" t="s">
        <v>37</v>
      </c>
      <c r="F2694" s="92" t="s">
        <v>34</v>
      </c>
      <c r="G2694" s="92" t="s">
        <v>97</v>
      </c>
      <c r="H2694" s="92" t="s">
        <v>74</v>
      </c>
      <c r="I2694" s="89" t="s">
        <v>204</v>
      </c>
      <c r="L2694" s="98">
        <f>'Activity data'!H540*'Emission factors'!$B$36*'Emission factors'!$E$36/1000</f>
        <v>0.10172363805513218</v>
      </c>
      <c r="M2694" s="98">
        <f>'Activity data'!I540*'Emission factors'!$B$36*'Emission factors'!$E$36/1000</f>
        <v>0.13282918543027808</v>
      </c>
      <c r="N2694" s="98">
        <f>'Activity data'!J540*'Emission factors'!$B$36*'Emission factors'!$E$36/1000</f>
        <v>0.20758929688926431</v>
      </c>
      <c r="O2694" s="98">
        <f>'Activity data'!K540*'Emission factors'!$B$36*'Emission factors'!$E$36/1000</f>
        <v>0.41826527170023814</v>
      </c>
      <c r="P2694" s="98">
        <f>'Activity data'!L540*'Emission factors'!$B$36*'Emission factors'!$E$36/1000</f>
        <v>1.2750062437188261</v>
      </c>
      <c r="Q2694" s="98">
        <f>'Activity data'!M540*'Emission factors'!$B$36*'Emission factors'!$E$36/1000</f>
        <v>1.2208800104993442</v>
      </c>
      <c r="R2694" s="98">
        <f>'Activity data'!N540*'Emission factors'!$B$36*'Emission factors'!$E$36/1000</f>
        <v>0.79024640538373081</v>
      </c>
      <c r="S2694" s="98">
        <f>'Activity data'!O540*'Emission factors'!$B$36*'Emission factors'!$E$36/1000</f>
        <v>0.55904807747500107</v>
      </c>
      <c r="T2694" s="98">
        <f>'Activity data'!P540*'Emission factors'!$B$36*'Emission factors'!$E$36/1000</f>
        <v>0.46514874717136034</v>
      </c>
      <c r="U2694" s="98">
        <f>'Activity data'!Q540*'Emission factors'!$B$36*'Emission factors'!$E$36/1000</f>
        <v>0.4294009605006916</v>
      </c>
    </row>
    <row r="2695" spans="1:21" x14ac:dyDescent="0.25">
      <c r="A2695" s="92" t="s">
        <v>11</v>
      </c>
      <c r="B2695" s="92" t="s">
        <v>12</v>
      </c>
      <c r="C2695" s="92" t="s">
        <v>32</v>
      </c>
      <c r="D2695" s="92" t="s">
        <v>32</v>
      </c>
      <c r="E2695" s="92" t="s">
        <v>37</v>
      </c>
      <c r="F2695" s="92" t="s">
        <v>34</v>
      </c>
      <c r="G2695" s="92" t="s">
        <v>97</v>
      </c>
      <c r="H2695" s="92" t="s">
        <v>74</v>
      </c>
      <c r="I2695" s="89" t="s">
        <v>228</v>
      </c>
      <c r="L2695" s="98">
        <f>'Activity data'!H541*'Emission factors'!$B$36*'Emission factors'!$E$36/1000</f>
        <v>0</v>
      </c>
      <c r="M2695" s="98">
        <f>'Activity data'!I541*'Emission factors'!$B$36*'Emission factors'!$E$36/1000</f>
        <v>0</v>
      </c>
      <c r="N2695" s="98">
        <f>'Activity data'!J541*'Emission factors'!$B$36*'Emission factors'!$E$36/1000</f>
        <v>0</v>
      </c>
      <c r="O2695" s="98">
        <f>'Activity data'!K541*'Emission factors'!$B$36*'Emission factors'!$E$36/1000</f>
        <v>0</v>
      </c>
      <c r="P2695" s="98">
        <f>'Activity data'!L541*'Emission factors'!$B$36*'Emission factors'!$E$36/1000</f>
        <v>0</v>
      </c>
      <c r="Q2695" s="98">
        <f>'Activity data'!M541*'Emission factors'!$B$36*'Emission factors'!$E$36/1000</f>
        <v>1.4060188254454316E-3</v>
      </c>
      <c r="R2695" s="98">
        <f>'Activity data'!N541*'Emission factors'!$B$36*'Emission factors'!$E$36/1000</f>
        <v>3.247013554135144E-3</v>
      </c>
      <c r="S2695" s="98">
        <f>'Activity data'!O541*'Emission factors'!$B$36*'Emission factors'!$E$36/1000</f>
        <v>9.2611353743999995E-4</v>
      </c>
      <c r="T2695" s="98">
        <f>'Activity data'!P541*'Emission factors'!$B$36*'Emission factors'!$E$36/1000</f>
        <v>0</v>
      </c>
      <c r="U2695" s="98">
        <f>'Activity data'!Q541*'Emission factors'!$B$36*'Emission factors'!$E$36/1000</f>
        <v>0</v>
      </c>
    </row>
    <row r="2696" spans="1:21" x14ac:dyDescent="0.25">
      <c r="A2696" s="92" t="s">
        <v>11</v>
      </c>
      <c r="B2696" s="92" t="s">
        <v>12</v>
      </c>
      <c r="C2696" s="92" t="s">
        <v>32</v>
      </c>
      <c r="D2696" s="92" t="s">
        <v>32</v>
      </c>
      <c r="E2696" s="92" t="s">
        <v>37</v>
      </c>
      <c r="F2696" s="92" t="s">
        <v>34</v>
      </c>
      <c r="G2696" s="92" t="s">
        <v>97</v>
      </c>
      <c r="H2696" s="92" t="s">
        <v>74</v>
      </c>
      <c r="I2696" s="89" t="s">
        <v>202</v>
      </c>
      <c r="L2696" s="98">
        <f>'Activity data'!H542*'Emission factors'!$B$36*'Emission factors'!$E$36/1000</f>
        <v>5.9813203162157593E-3</v>
      </c>
      <c r="M2696" s="98">
        <f>'Activity data'!I542*'Emission factors'!$B$36*'Emission factors'!$E$36/1000</f>
        <v>3.7334112955057577E-3</v>
      </c>
      <c r="N2696" s="98">
        <f>'Activity data'!J542*'Emission factors'!$B$36*'Emission factors'!$E$36/1000</f>
        <v>1.2444704318352526E-3</v>
      </c>
      <c r="O2696" s="98">
        <f>'Activity data'!K542*'Emission factors'!$B$36*'Emission factors'!$E$36/1000</f>
        <v>0</v>
      </c>
      <c r="P2696" s="98">
        <f>'Activity data'!L542*'Emission factors'!$B$36*'Emission factors'!$E$36/1000</f>
        <v>8.2346291162692459E-2</v>
      </c>
      <c r="Q2696" s="98">
        <f>'Activity data'!M542*'Emission factors'!$B$36*'Emission factors'!$E$36/1000</f>
        <v>9.074798603558222E-2</v>
      </c>
      <c r="R2696" s="98">
        <f>'Activity data'!N542*'Emission factors'!$B$36*'Emission factors'!$E$36/1000</f>
        <v>6.4374300897449568E-2</v>
      </c>
      <c r="S2696" s="98">
        <f>'Activity data'!O542*'Emission factors'!$B$36*'Emission factors'!$E$36/1000</f>
        <v>4.7199672890213228E-2</v>
      </c>
      <c r="T2696" s="98">
        <f>'Activity data'!P542*'Emission factors'!$B$36*'Emission factors'!$E$36/1000</f>
        <v>3.6656147375556905E-2</v>
      </c>
      <c r="U2696" s="98">
        <f>'Activity data'!Q542*'Emission factors'!$B$36*'Emission factors'!$E$36/1000</f>
        <v>2.9581794712393774E-2</v>
      </c>
    </row>
    <row r="2697" spans="1:21" x14ac:dyDescent="0.25">
      <c r="A2697" s="92" t="s">
        <v>11</v>
      </c>
      <c r="B2697" s="92" t="s">
        <v>12</v>
      </c>
      <c r="C2697" s="92" t="s">
        <v>32</v>
      </c>
      <c r="D2697" s="92" t="s">
        <v>32</v>
      </c>
      <c r="E2697" s="92" t="s">
        <v>37</v>
      </c>
      <c r="F2697" s="92" t="s">
        <v>34</v>
      </c>
      <c r="G2697" s="92" t="s">
        <v>97</v>
      </c>
      <c r="H2697" s="92" t="s">
        <v>74</v>
      </c>
      <c r="I2697" s="89" t="s">
        <v>190</v>
      </c>
      <c r="L2697" s="98">
        <f>'Activity data'!H543*'Emission factors'!$B$36*'Emission factors'!$E$36/1000</f>
        <v>0</v>
      </c>
      <c r="M2697" s="98">
        <f>'Activity data'!I543*'Emission factors'!$B$36*'Emission factors'!$E$36/1000</f>
        <v>0</v>
      </c>
      <c r="N2697" s="98">
        <f>'Activity data'!J543*'Emission factors'!$B$36*'Emission factors'!$E$36/1000</f>
        <v>0</v>
      </c>
      <c r="O2697" s="98">
        <f>'Activity data'!K543*'Emission factors'!$B$36*'Emission factors'!$E$36/1000</f>
        <v>0</v>
      </c>
      <c r="P2697" s="98">
        <f>'Activity data'!L543*'Emission factors'!$B$36*'Emission factors'!$E$36/1000</f>
        <v>0</v>
      </c>
      <c r="Q2697" s="98">
        <f>'Activity data'!M543*'Emission factors'!$B$36*'Emission factors'!$E$36/1000</f>
        <v>0</v>
      </c>
      <c r="R2697" s="98">
        <f>'Activity data'!N543*'Emission factors'!$B$36*'Emission factors'!$E$36/1000</f>
        <v>0</v>
      </c>
      <c r="S2697" s="98">
        <f>'Activity data'!O543*'Emission factors'!$B$36*'Emission factors'!$E$36/1000</f>
        <v>0</v>
      </c>
      <c r="T2697" s="98">
        <f>'Activity data'!P543*'Emission factors'!$B$36*'Emission factors'!$E$36/1000</f>
        <v>0</v>
      </c>
      <c r="U2697" s="98">
        <f>'Activity data'!Q543*'Emission factors'!$B$36*'Emission factors'!$E$36/1000</f>
        <v>0</v>
      </c>
    </row>
    <row r="2698" spans="1:21" x14ac:dyDescent="0.25">
      <c r="A2698" s="92" t="s">
        <v>11</v>
      </c>
      <c r="B2698" s="92" t="s">
        <v>12</v>
      </c>
      <c r="C2698" s="92" t="s">
        <v>32</v>
      </c>
      <c r="D2698" s="92" t="s">
        <v>32</v>
      </c>
      <c r="E2698" s="92" t="s">
        <v>37</v>
      </c>
      <c r="F2698" s="92" t="s">
        <v>34</v>
      </c>
      <c r="G2698" s="92" t="s">
        <v>97</v>
      </c>
      <c r="H2698" s="92" t="s">
        <v>74</v>
      </c>
      <c r="I2698" s="89" t="s">
        <v>210</v>
      </c>
      <c r="L2698" s="98">
        <f>'Activity data'!H544*'Emission factors'!$B$36*'Emission factors'!$E$36/1000</f>
        <v>3.7835467754925418E-2</v>
      </c>
      <c r="M2698" s="98">
        <f>'Activity data'!I544*'Emission factors'!$B$36*'Emission factors'!$E$36/1000</f>
        <v>8.9877370491984881E-3</v>
      </c>
      <c r="N2698" s="98">
        <f>'Activity data'!J544*'Emission factors'!$B$36*'Emission factors'!$E$36/1000</f>
        <v>0</v>
      </c>
      <c r="O2698" s="98">
        <f>'Activity data'!K544*'Emission factors'!$B$36*'Emission factors'!$E$36/1000</f>
        <v>0</v>
      </c>
      <c r="P2698" s="98">
        <f>'Activity data'!L544*'Emission factors'!$B$36*'Emission factors'!$E$36/1000</f>
        <v>0.22660512220751766</v>
      </c>
      <c r="Q2698" s="98">
        <f>'Activity data'!M544*'Emission factors'!$B$36*'Emission factors'!$E$36/1000</f>
        <v>0.22063408687751587</v>
      </c>
      <c r="R2698" s="98">
        <f>'Activity data'!N544*'Emission factors'!$B$36*'Emission factors'!$E$36/1000</f>
        <v>0.1111169508870602</v>
      </c>
      <c r="S2698" s="98">
        <f>'Activity data'!O544*'Emission factors'!$B$36*'Emission factors'!$E$36/1000</f>
        <v>5.4798764293027831E-2</v>
      </c>
      <c r="T2698" s="98">
        <f>'Activity data'!P544*'Emission factors'!$B$36*'Emission factors'!$E$36/1000</f>
        <v>2.9561293182509822E-2</v>
      </c>
      <c r="U2698" s="98">
        <f>'Activity data'!Q544*'Emission factors'!$B$36*'Emission factors'!$E$36/1000</f>
        <v>1.5924352364856405E-2</v>
      </c>
    </row>
    <row r="2699" spans="1:21" x14ac:dyDescent="0.25">
      <c r="A2699" s="92" t="s">
        <v>11</v>
      </c>
      <c r="B2699" s="92" t="s">
        <v>12</v>
      </c>
      <c r="C2699" s="92" t="s">
        <v>32</v>
      </c>
      <c r="D2699" s="92" t="s">
        <v>32</v>
      </c>
      <c r="E2699" s="92" t="s">
        <v>37</v>
      </c>
      <c r="F2699" s="92" t="s">
        <v>34</v>
      </c>
      <c r="G2699" s="92" t="s">
        <v>97</v>
      </c>
      <c r="H2699" s="92" t="s">
        <v>74</v>
      </c>
      <c r="I2699" s="89" t="s">
        <v>199</v>
      </c>
      <c r="L2699" s="98">
        <f>'Activity data'!H545*'Emission factors'!$B$36*'Emission factors'!$E$36/1000</f>
        <v>2.3680813309785562</v>
      </c>
      <c r="M2699" s="98">
        <f>'Activity data'!I545*'Emission factors'!$B$36*'Emission factors'!$E$36/1000</f>
        <v>1.4585968854519629</v>
      </c>
      <c r="N2699" s="98">
        <f>'Activity data'!J545*'Emission factors'!$B$36*'Emission factors'!$E$36/1000</f>
        <v>1.376199936832055</v>
      </c>
      <c r="O2699" s="98">
        <f>'Activity data'!K545*'Emission factors'!$B$36*'Emission factors'!$E$36/1000</f>
        <v>1.8996197490394902</v>
      </c>
      <c r="P2699" s="98">
        <f>'Activity data'!L545*'Emission factors'!$B$36*'Emission factors'!$E$36/1000</f>
        <v>2.9794427376570138</v>
      </c>
      <c r="Q2699" s="98">
        <f>'Activity data'!M545*'Emission factors'!$B$36*'Emission factors'!$E$36/1000</f>
        <v>2.8650226281064004</v>
      </c>
      <c r="R2699" s="98">
        <f>'Activity data'!N545*'Emission factors'!$B$36*'Emission factors'!$E$36/1000</f>
        <v>2.2813509670754835</v>
      </c>
      <c r="S2699" s="98">
        <f>'Activity data'!O545*'Emission factors'!$B$36*'Emission factors'!$E$36/1000</f>
        <v>1.9612383230602506</v>
      </c>
      <c r="T2699" s="98">
        <f>'Activity data'!P545*'Emission factors'!$B$36*'Emission factors'!$E$36/1000</f>
        <v>1.783069517204009</v>
      </c>
      <c r="U2699" s="98">
        <f>'Activity data'!Q545*'Emission factors'!$B$36*'Emission factors'!$E$36/1000</f>
        <v>1.6468062719605903</v>
      </c>
    </row>
    <row r="2700" spans="1:21" x14ac:dyDescent="0.25">
      <c r="A2700" s="92" t="s">
        <v>11</v>
      </c>
      <c r="B2700" s="92" t="s">
        <v>12</v>
      </c>
      <c r="C2700" s="92" t="s">
        <v>32</v>
      </c>
      <c r="D2700" s="92" t="s">
        <v>32</v>
      </c>
      <c r="E2700" s="92" t="s">
        <v>37</v>
      </c>
      <c r="F2700" s="92" t="s">
        <v>34</v>
      </c>
      <c r="G2700" s="92" t="s">
        <v>97</v>
      </c>
      <c r="H2700" s="92" t="s">
        <v>74</v>
      </c>
      <c r="I2700" s="89" t="s">
        <v>233</v>
      </c>
      <c r="L2700" s="98">
        <f>'Activity data'!H546*'Emission factors'!$B$36*'Emission factors'!$E$36/1000</f>
        <v>8.6619084306426716E-2</v>
      </c>
      <c r="M2700" s="98">
        <f>'Activity data'!I546*'Emission factors'!$B$36*'Emission factors'!$E$36/1000</f>
        <v>4.7297117549502422E-2</v>
      </c>
      <c r="N2700" s="98">
        <f>'Activity data'!J546*'Emission factors'!$B$36*'Emission factors'!$E$36/1000</f>
        <v>8.4875087539442434E-3</v>
      </c>
      <c r="O2700" s="98">
        <f>'Activity data'!K546*'Emission factors'!$B$36*'Emission factors'!$E$36/1000</f>
        <v>0</v>
      </c>
      <c r="P2700" s="98">
        <f>'Activity data'!L546*'Emission factors'!$B$36*'Emission factors'!$E$36/1000</f>
        <v>9.0874296736676075E-2</v>
      </c>
      <c r="Q2700" s="98">
        <f>'Activity data'!M546*'Emission factors'!$B$36*'Emission factors'!$E$36/1000</f>
        <v>8.0289854417648229E-2</v>
      </c>
      <c r="R2700" s="98">
        <f>'Activity data'!N546*'Emission factors'!$B$36*'Emission factors'!$E$36/1000</f>
        <v>2.5228022009805843E-2</v>
      </c>
      <c r="S2700" s="98">
        <f>'Activity data'!O546*'Emission factors'!$B$36*'Emission factors'!$E$36/1000</f>
        <v>5.4727458969548691E-3</v>
      </c>
      <c r="T2700" s="98">
        <f>'Activity data'!P546*'Emission factors'!$B$36*'Emission factors'!$E$36/1000</f>
        <v>1.6732576749717504E-3</v>
      </c>
      <c r="U2700" s="98">
        <f>'Activity data'!Q546*'Emission factors'!$B$36*'Emission factors'!$E$36/1000</f>
        <v>5.1120813234993014E-4</v>
      </c>
    </row>
    <row r="2701" spans="1:21" x14ac:dyDescent="0.25">
      <c r="A2701" s="92" t="s">
        <v>11</v>
      </c>
      <c r="B2701" s="92" t="s">
        <v>12</v>
      </c>
      <c r="C2701" s="92" t="s">
        <v>32</v>
      </c>
      <c r="D2701" s="92" t="s">
        <v>32</v>
      </c>
      <c r="E2701" s="92" t="s">
        <v>37</v>
      </c>
      <c r="F2701" s="92" t="s">
        <v>34</v>
      </c>
      <c r="G2701" s="92" t="s">
        <v>97</v>
      </c>
      <c r="H2701" s="92" t="s">
        <v>74</v>
      </c>
      <c r="I2701" s="89" t="s">
        <v>200</v>
      </c>
      <c r="L2701" s="98">
        <f>'Activity data'!H547*'Emission factors'!$B$36*'Emission factors'!$E$36/1000</f>
        <v>16.353737450416009</v>
      </c>
      <c r="M2701" s="98">
        <f>'Activity data'!I547*'Emission factors'!$B$36*'Emission factors'!$E$36/1000</f>
        <v>12.795894807154685</v>
      </c>
      <c r="N2701" s="98">
        <f>'Activity data'!J547*'Emission factors'!$B$36*'Emission factors'!$E$36/1000</f>
        <v>13.862999906301807</v>
      </c>
      <c r="O2701" s="98">
        <f>'Activity data'!K547*'Emission factors'!$B$36*'Emission factors'!$E$36/1000</f>
        <v>17.271532313171189</v>
      </c>
      <c r="P2701" s="98">
        <f>'Activity data'!L547*'Emission factors'!$B$36*'Emission factors'!$E$36/1000</f>
        <v>19.335652419307614</v>
      </c>
      <c r="Q2701" s="98">
        <f>'Activity data'!M547*'Emission factors'!$B$36*'Emission factors'!$E$36/1000</f>
        <v>20.035904438975276</v>
      </c>
      <c r="R2701" s="98">
        <f>'Activity data'!N547*'Emission factors'!$B$36*'Emission factors'!$E$36/1000</f>
        <v>20.454055017240488</v>
      </c>
      <c r="S2701" s="98">
        <f>'Activity data'!O547*'Emission factors'!$B$36*'Emission factors'!$E$36/1000</f>
        <v>20.90664570795926</v>
      </c>
      <c r="T2701" s="98">
        <f>'Activity data'!P547*'Emission factors'!$B$36*'Emission factors'!$E$36/1000</f>
        <v>21.401425853336281</v>
      </c>
      <c r="U2701" s="98">
        <f>'Activity data'!Q547*'Emission factors'!$B$36*'Emission factors'!$E$36/1000</f>
        <v>21.937856615409871</v>
      </c>
    </row>
    <row r="2702" spans="1:21" x14ac:dyDescent="0.25">
      <c r="A2702" s="92" t="s">
        <v>11</v>
      </c>
      <c r="B2702" s="92" t="s">
        <v>12</v>
      </c>
      <c r="C2702" s="92" t="s">
        <v>32</v>
      </c>
      <c r="D2702" s="92" t="s">
        <v>32</v>
      </c>
      <c r="E2702" s="92" t="s">
        <v>38</v>
      </c>
      <c r="F2702" s="92" t="s">
        <v>34</v>
      </c>
      <c r="G2702" s="92" t="s">
        <v>97</v>
      </c>
      <c r="H2702" s="92" t="s">
        <v>74</v>
      </c>
      <c r="I2702" s="89" t="s">
        <v>227</v>
      </c>
      <c r="J2702" s="92" t="s">
        <v>98</v>
      </c>
      <c r="L2702" s="98">
        <f>'Activity data'!H548*'Emission factors'!$B$36*'Emission factors'!$E$36/1000</f>
        <v>0</v>
      </c>
      <c r="M2702" s="98">
        <f>'Activity data'!I548*'Emission factors'!$B$36*'Emission factors'!$E$36/1000</f>
        <v>0</v>
      </c>
      <c r="N2702" s="98">
        <f>'Activity data'!J548*'Emission factors'!$B$36*'Emission factors'!$E$36/1000</f>
        <v>0</v>
      </c>
      <c r="O2702" s="98">
        <f>'Activity data'!K548*'Emission factors'!$B$36*'Emission factors'!$E$36/1000</f>
        <v>0</v>
      </c>
      <c r="P2702" s="98">
        <f>'Activity data'!L548*'Emission factors'!$B$36*'Emission factors'!$E$36/1000</f>
        <v>3.945357857573685E-5</v>
      </c>
      <c r="Q2702" s="98">
        <f>'Activity data'!M548*'Emission factors'!$B$36*'Emission factors'!$E$36/1000</f>
        <v>3.3337469997523677E-5</v>
      </c>
      <c r="R2702" s="98">
        <f>'Activity data'!N548*'Emission factors'!$B$36*'Emission factors'!$E$36/1000</f>
        <v>6.7287590463149079E-6</v>
      </c>
      <c r="S2702" s="98">
        <f>'Activity data'!O548*'Emission factors'!$B$36*'Emission factors'!$E$36/1000</f>
        <v>0</v>
      </c>
      <c r="T2702" s="98">
        <f>'Activity data'!P548*'Emission factors'!$B$36*'Emission factors'!$E$36/1000</f>
        <v>0</v>
      </c>
      <c r="U2702" s="98">
        <f>'Activity data'!Q548*'Emission factors'!$B$36*'Emission factors'!$E$36/1000</f>
        <v>0</v>
      </c>
    </row>
    <row r="2703" spans="1:21" x14ac:dyDescent="0.25">
      <c r="A2703" s="92" t="s">
        <v>11</v>
      </c>
      <c r="B2703" s="92" t="s">
        <v>12</v>
      </c>
      <c r="C2703" s="92" t="s">
        <v>32</v>
      </c>
      <c r="D2703" s="92" t="s">
        <v>32</v>
      </c>
      <c r="E2703" s="92" t="s">
        <v>38</v>
      </c>
      <c r="F2703" s="92" t="s">
        <v>34</v>
      </c>
      <c r="G2703" s="92" t="s">
        <v>97</v>
      </c>
      <c r="H2703" s="92" t="s">
        <v>74</v>
      </c>
      <c r="I2703" s="89" t="s">
        <v>203</v>
      </c>
      <c r="L2703" s="98">
        <f>'Activity data'!H549*'Emission factors'!$B$36*'Emission factors'!$E$36/1000</f>
        <v>0.64083508977984072</v>
      </c>
      <c r="M2703" s="98">
        <f>'Activity data'!I549*'Emission factors'!$B$36*'Emission factors'!$E$36/1000</f>
        <v>1.4464798162731978</v>
      </c>
      <c r="N2703" s="98">
        <f>'Activity data'!J549*'Emission factors'!$B$36*'Emission factors'!$E$36/1000</f>
        <v>2.0851919207741187</v>
      </c>
      <c r="O2703" s="98">
        <f>'Activity data'!K549*'Emission factors'!$B$36*'Emission factors'!$E$36/1000</f>
        <v>2.7272896526852417</v>
      </c>
      <c r="P2703" s="98">
        <f>'Activity data'!L549*'Emission factors'!$B$36*'Emission factors'!$E$36/1000</f>
        <v>1.3308681341159381</v>
      </c>
      <c r="Q2703" s="98">
        <f>'Activity data'!M549*'Emission factors'!$B$36*'Emission factors'!$E$36/1000</f>
        <v>0.74194592149023908</v>
      </c>
      <c r="R2703" s="98">
        <f>'Activity data'!N549*'Emission factors'!$B$36*'Emission factors'!$E$36/1000</f>
        <v>0.66350472321718013</v>
      </c>
      <c r="S2703" s="98">
        <f>'Activity data'!O549*'Emission factors'!$B$36*'Emission factors'!$E$36/1000</f>
        <v>0.92083997406233753</v>
      </c>
      <c r="T2703" s="98">
        <f>'Activity data'!P549*'Emission factors'!$B$36*'Emission factors'!$E$36/1000</f>
        <v>1.5353614898194494</v>
      </c>
      <c r="U2703" s="98">
        <f>'Activity data'!Q549*'Emission factors'!$B$36*'Emission factors'!$E$36/1000</f>
        <v>2.6234237669051352</v>
      </c>
    </row>
    <row r="2704" spans="1:21" x14ac:dyDescent="0.25">
      <c r="A2704" s="92" t="s">
        <v>11</v>
      </c>
      <c r="B2704" s="92" t="s">
        <v>12</v>
      </c>
      <c r="C2704" s="92" t="s">
        <v>32</v>
      </c>
      <c r="D2704" s="92" t="s">
        <v>32</v>
      </c>
      <c r="E2704" s="92" t="s">
        <v>38</v>
      </c>
      <c r="F2704" s="92" t="s">
        <v>34</v>
      </c>
      <c r="G2704" s="92" t="s">
        <v>97</v>
      </c>
      <c r="H2704" s="92" t="s">
        <v>74</v>
      </c>
      <c r="I2704" s="89" t="s">
        <v>191</v>
      </c>
      <c r="L2704" s="98">
        <f>'Activity data'!H550*'Emission factors'!$B$36*'Emission factors'!$E$36/1000</f>
        <v>1.011554674819079E-2</v>
      </c>
      <c r="M2704" s="98">
        <f>'Activity data'!I550*'Emission factors'!$B$36*'Emission factors'!$E$36/1000</f>
        <v>2.4793510609130783E-3</v>
      </c>
      <c r="N2704" s="98">
        <f>'Activity data'!J550*'Emission factors'!$B$36*'Emission factors'!$E$36/1000</f>
        <v>0</v>
      </c>
      <c r="O2704" s="98">
        <f>'Activity data'!K550*'Emission factors'!$B$36*'Emission factors'!$E$36/1000</f>
        <v>0</v>
      </c>
      <c r="P2704" s="98">
        <f>'Activity data'!L550*'Emission factors'!$B$36*'Emission factors'!$E$36/1000</f>
        <v>6.4196783992256238E-3</v>
      </c>
      <c r="Q2704" s="98">
        <f>'Activity data'!M550*'Emission factors'!$B$36*'Emission factors'!$E$36/1000</f>
        <v>6.3210099249114086E-3</v>
      </c>
      <c r="R2704" s="98">
        <f>'Activity data'!N550*'Emission factors'!$B$36*'Emission factors'!$E$36/1000</f>
        <v>3.2696489528378442E-3</v>
      </c>
      <c r="S2704" s="98">
        <f>'Activity data'!O550*'Emission factors'!$B$36*'Emission factors'!$E$36/1000</f>
        <v>1.6444792756668139E-3</v>
      </c>
      <c r="T2704" s="98">
        <f>'Activity data'!P550*'Emission factors'!$B$36*'Emission factors'!$E$36/1000</f>
        <v>8.9550263913788254E-4</v>
      </c>
      <c r="U2704" s="98">
        <f>'Activity data'!Q550*'Emission factors'!$B$36*'Emission factors'!$E$36/1000</f>
        <v>4.895902975248892E-4</v>
      </c>
    </row>
    <row r="2705" spans="1:21" x14ac:dyDescent="0.25">
      <c r="A2705" s="92" t="s">
        <v>11</v>
      </c>
      <c r="B2705" s="92" t="s">
        <v>12</v>
      </c>
      <c r="C2705" s="92" t="s">
        <v>32</v>
      </c>
      <c r="D2705" s="92" t="s">
        <v>32</v>
      </c>
      <c r="E2705" s="92" t="s">
        <v>38</v>
      </c>
      <c r="F2705" s="92" t="s">
        <v>34</v>
      </c>
      <c r="G2705" s="92" t="s">
        <v>97</v>
      </c>
      <c r="H2705" s="92" t="s">
        <v>74</v>
      </c>
      <c r="I2705" s="89" t="s">
        <v>192</v>
      </c>
      <c r="L2705" s="98">
        <f>'Activity data'!H551*'Emission factors'!$B$36*'Emission factors'!$E$36/1000</f>
        <v>5.9098652084563413E-2</v>
      </c>
      <c r="M2705" s="98">
        <f>'Activity data'!I551*'Emission factors'!$B$36*'Emission factors'!$E$36/1000</f>
        <v>5.20000477739921E-2</v>
      </c>
      <c r="N2705" s="98">
        <f>'Activity data'!J551*'Emission factors'!$B$36*'Emission factors'!$E$36/1000</f>
        <v>5.6621916215571999E-2</v>
      </c>
      <c r="O2705" s="98">
        <f>'Activity data'!K551*'Emission factors'!$B$36*'Emission factors'!$E$36/1000</f>
        <v>5.9599420537205738E-2</v>
      </c>
      <c r="P2705" s="98">
        <f>'Activity data'!L551*'Emission factors'!$B$36*'Emission factors'!$E$36/1000</f>
        <v>5.4881932395454781E-2</v>
      </c>
      <c r="Q2705" s="98">
        <f>'Activity data'!M551*'Emission factors'!$B$36*'Emission factors'!$E$36/1000</f>
        <v>4.8559997994801513E-2</v>
      </c>
      <c r="R2705" s="98">
        <f>'Activity data'!N551*'Emission factors'!$B$36*'Emission factors'!$E$36/1000</f>
        <v>4.2655246220610829E-2</v>
      </c>
      <c r="S2705" s="98">
        <f>'Activity data'!O551*'Emission factors'!$B$36*'Emission factors'!$E$36/1000</f>
        <v>1.3985403396747576E-2</v>
      </c>
      <c r="T2705" s="98">
        <f>'Activity data'!P551*'Emission factors'!$B$36*'Emission factors'!$E$36/1000</f>
        <v>2.8964902690179345E-3</v>
      </c>
      <c r="U2705" s="98">
        <f>'Activity data'!Q551*'Emission factors'!$B$36*'Emission factors'!$E$36/1000</f>
        <v>1.3087256882785073E-3</v>
      </c>
    </row>
    <row r="2706" spans="1:21" x14ac:dyDescent="0.25">
      <c r="A2706" s="92" t="s">
        <v>11</v>
      </c>
      <c r="B2706" s="92" t="s">
        <v>12</v>
      </c>
      <c r="C2706" s="92" t="s">
        <v>32</v>
      </c>
      <c r="D2706" s="92" t="s">
        <v>32</v>
      </c>
      <c r="E2706" s="92" t="s">
        <v>38</v>
      </c>
      <c r="F2706" s="92" t="s">
        <v>34</v>
      </c>
      <c r="G2706" s="92" t="s">
        <v>97</v>
      </c>
      <c r="H2706" s="92" t="s">
        <v>74</v>
      </c>
      <c r="I2706" s="89" t="s">
        <v>206</v>
      </c>
      <c r="L2706" s="98">
        <f>'Activity data'!H552*'Emission factors'!$B$36*'Emission factors'!$E$36/1000</f>
        <v>14.212686344381726</v>
      </c>
      <c r="M2706" s="98">
        <f>'Activity data'!I552*'Emission factors'!$B$36*'Emission factors'!$E$36/1000</f>
        <v>4.6835976651665785</v>
      </c>
      <c r="N2706" s="98">
        <f>'Activity data'!J552*'Emission factors'!$B$36*'Emission factors'!$E$36/1000</f>
        <v>2.8518569211747122</v>
      </c>
      <c r="O2706" s="98">
        <f>'Activity data'!K552*'Emission factors'!$B$36*'Emission factors'!$E$36/1000</f>
        <v>2.386411113015106</v>
      </c>
      <c r="P2706" s="98">
        <f>'Activity data'!L552*'Emission factors'!$B$36*'Emission factors'!$E$36/1000</f>
        <v>3.6769967474014456</v>
      </c>
      <c r="Q2706" s="98">
        <f>'Activity data'!M552*'Emission factors'!$B$36*'Emission factors'!$E$36/1000</f>
        <v>3.6220226949744361</v>
      </c>
      <c r="R2706" s="98">
        <f>'Activity data'!N552*'Emission factors'!$B$36*'Emission factors'!$E$36/1000</f>
        <v>2.9075102745597539</v>
      </c>
      <c r="S2706" s="98">
        <f>'Activity data'!O552*'Emission factors'!$B$36*'Emission factors'!$E$36/1000</f>
        <v>2.3489334692885171</v>
      </c>
      <c r="T2706" s="98">
        <f>'Activity data'!P552*'Emission factors'!$B$36*'Emission factors'!$E$36/1000</f>
        <v>1.9169255451919545</v>
      </c>
      <c r="U2706" s="98">
        <f>'Activity data'!Q552*'Emission factors'!$B$36*'Emission factors'!$E$36/1000</f>
        <v>1.5674675204742468</v>
      </c>
    </row>
    <row r="2707" spans="1:21" x14ac:dyDescent="0.25">
      <c r="A2707" s="92" t="s">
        <v>11</v>
      </c>
      <c r="B2707" s="92" t="s">
        <v>12</v>
      </c>
      <c r="C2707" s="92" t="s">
        <v>32</v>
      </c>
      <c r="D2707" s="92" t="s">
        <v>32</v>
      </c>
      <c r="E2707" s="92" t="s">
        <v>38</v>
      </c>
      <c r="F2707" s="92" t="s">
        <v>34</v>
      </c>
      <c r="G2707" s="92" t="s">
        <v>97</v>
      </c>
      <c r="H2707" s="92" t="s">
        <v>74</v>
      </c>
      <c r="I2707" s="89" t="s">
        <v>220</v>
      </c>
      <c r="L2707" s="98">
        <f>'Activity data'!H553*'Emission factors'!$B$36*'Emission factors'!$E$36/1000</f>
        <v>0</v>
      </c>
      <c r="M2707" s="98">
        <f>'Activity data'!I553*'Emission factors'!$B$36*'Emission factors'!$E$36/1000</f>
        <v>0</v>
      </c>
      <c r="N2707" s="98">
        <f>'Activity data'!J553*'Emission factors'!$B$36*'Emission factors'!$E$36/1000</f>
        <v>0</v>
      </c>
      <c r="O2707" s="98">
        <f>'Activity data'!K553*'Emission factors'!$B$36*'Emission factors'!$E$36/1000</f>
        <v>0</v>
      </c>
      <c r="P2707" s="98">
        <f>'Activity data'!L553*'Emission factors'!$B$36*'Emission factors'!$E$36/1000</f>
        <v>2.9912758494901651E-3</v>
      </c>
      <c r="Q2707" s="98">
        <f>'Activity data'!M553*'Emission factors'!$B$36*'Emission factors'!$E$36/1000</f>
        <v>3.9023098095217683E-3</v>
      </c>
      <c r="R2707" s="98">
        <f>'Activity data'!N553*'Emission factors'!$B$36*'Emission factors'!$E$36/1000</f>
        <v>3.7808383054145703E-3</v>
      </c>
      <c r="S2707" s="98">
        <f>'Activity data'!O553*'Emission factors'!$B$36*'Emission factors'!$E$36/1000</f>
        <v>3.6698241780270587E-3</v>
      </c>
      <c r="T2707" s="98">
        <f>'Activity data'!P553*'Emission factors'!$B$36*'Emission factors'!$E$36/1000</f>
        <v>3.5653248822366188E-3</v>
      </c>
      <c r="U2707" s="98">
        <f>'Activity data'!Q553*'Emission factors'!$B$36*'Emission factors'!$E$36/1000</f>
        <v>3.4481844951505551E-3</v>
      </c>
    </row>
    <row r="2708" spans="1:21" x14ac:dyDescent="0.25">
      <c r="A2708" s="92" t="s">
        <v>11</v>
      </c>
      <c r="B2708" s="92" t="s">
        <v>12</v>
      </c>
      <c r="C2708" s="92" t="s">
        <v>32</v>
      </c>
      <c r="D2708" s="92" t="s">
        <v>32</v>
      </c>
      <c r="E2708" s="92" t="s">
        <v>38</v>
      </c>
      <c r="F2708" s="92" t="s">
        <v>34</v>
      </c>
      <c r="G2708" s="92" t="s">
        <v>97</v>
      </c>
      <c r="H2708" s="92" t="s">
        <v>74</v>
      </c>
      <c r="I2708" s="89" t="s">
        <v>193</v>
      </c>
      <c r="L2708" s="98">
        <f>'Activity data'!H554*'Emission factors'!$B$36*'Emission factors'!$E$36/1000</f>
        <v>2.5532743752210529</v>
      </c>
      <c r="M2708" s="98">
        <f>'Activity data'!I554*'Emission factors'!$B$36*'Emission factors'!$E$36/1000</f>
        <v>2.1123579926417722</v>
      </c>
      <c r="N2708" s="98">
        <f>'Activity data'!J554*'Emission factors'!$B$36*'Emission factors'!$E$36/1000</f>
        <v>1.5214805745925948</v>
      </c>
      <c r="O2708" s="98">
        <f>'Activity data'!K554*'Emission factors'!$B$36*'Emission factors'!$E$36/1000</f>
        <v>1.1664015780965615</v>
      </c>
      <c r="P2708" s="98">
        <f>'Activity data'!L554*'Emission factors'!$B$36*'Emission factors'!$E$36/1000</f>
        <v>1.0300352856698793</v>
      </c>
      <c r="Q2708" s="98">
        <f>'Activity data'!M554*'Emission factors'!$B$36*'Emission factors'!$E$36/1000</f>
        <v>2.0722502320257874</v>
      </c>
      <c r="R2708" s="98">
        <f>'Activity data'!N554*'Emission factors'!$B$36*'Emission factors'!$E$36/1000</f>
        <v>3.542596853292634</v>
      </c>
      <c r="S2708" s="98">
        <f>'Activity data'!O554*'Emission factors'!$B$36*'Emission factors'!$E$36/1000</f>
        <v>6.2514796858392936</v>
      </c>
      <c r="T2708" s="98">
        <f>'Activity data'!P554*'Emission factors'!$B$36*'Emission factors'!$E$36/1000</f>
        <v>11.863782374445396</v>
      </c>
      <c r="U2708" s="98">
        <f>'Activity data'!Q554*'Emission factors'!$B$36*'Emission factors'!$E$36/1000</f>
        <v>22.739050422208106</v>
      </c>
    </row>
    <row r="2709" spans="1:21" x14ac:dyDescent="0.25">
      <c r="A2709" s="92" t="s">
        <v>11</v>
      </c>
      <c r="B2709" s="92" t="s">
        <v>12</v>
      </c>
      <c r="C2709" s="92" t="s">
        <v>32</v>
      </c>
      <c r="D2709" s="92" t="s">
        <v>32</v>
      </c>
      <c r="E2709" s="92" t="s">
        <v>38</v>
      </c>
      <c r="F2709" s="92" t="s">
        <v>34</v>
      </c>
      <c r="G2709" s="92" t="s">
        <v>97</v>
      </c>
      <c r="H2709" s="92" t="s">
        <v>74</v>
      </c>
      <c r="I2709" s="89" t="s">
        <v>259</v>
      </c>
      <c r="L2709" s="98">
        <f>'Activity data'!H555*'Emission factors'!$B$36*'Emission factors'!$E$36/1000</f>
        <v>8.1932061877160352E-3</v>
      </c>
      <c r="M2709" s="98">
        <f>'Activity data'!I555*'Emission factors'!$B$36*'Emission factors'!$E$36/1000</f>
        <v>2.0413241220765578E-3</v>
      </c>
      <c r="N2709" s="98">
        <f>'Activity data'!J555*'Emission factors'!$B$36*'Emission factors'!$E$36/1000</f>
        <v>0</v>
      </c>
      <c r="O2709" s="98">
        <f>'Activity data'!K555*'Emission factors'!$B$36*'Emission factors'!$E$36/1000</f>
        <v>0</v>
      </c>
      <c r="P2709" s="98">
        <f>'Activity data'!L555*'Emission factors'!$B$36*'Emission factors'!$E$36/1000</f>
        <v>0</v>
      </c>
      <c r="Q2709" s="98">
        <f>'Activity data'!M555*'Emission factors'!$B$36*'Emission factors'!$E$36/1000</f>
        <v>2.4605903748919097E-4</v>
      </c>
      <c r="R2709" s="98">
        <f>'Activity data'!N555*'Emission factors'!$B$36*'Emission factors'!$E$36/1000</f>
        <v>6.1766227865506359E-4</v>
      </c>
      <c r="S2709" s="98">
        <f>'Activity data'!O555*'Emission factors'!$B$36*'Emission factors'!$E$36/1000</f>
        <v>1.7854753316399999E-4</v>
      </c>
      <c r="T2709" s="98">
        <f>'Activity data'!P555*'Emission factors'!$B$36*'Emission factors'!$E$36/1000</f>
        <v>0</v>
      </c>
      <c r="U2709" s="98">
        <f>'Activity data'!Q555*'Emission factors'!$B$36*'Emission factors'!$E$36/1000</f>
        <v>0</v>
      </c>
    </row>
    <row r="2710" spans="1:21" x14ac:dyDescent="0.25">
      <c r="A2710" s="92" t="s">
        <v>11</v>
      </c>
      <c r="B2710" s="92" t="s">
        <v>12</v>
      </c>
      <c r="C2710" s="92" t="s">
        <v>32</v>
      </c>
      <c r="D2710" s="92" t="s">
        <v>32</v>
      </c>
      <c r="E2710" s="92" t="s">
        <v>38</v>
      </c>
      <c r="F2710" s="92" t="s">
        <v>34</v>
      </c>
      <c r="G2710" s="92" t="s">
        <v>97</v>
      </c>
      <c r="H2710" s="92" t="s">
        <v>74</v>
      </c>
      <c r="I2710" s="89" t="s">
        <v>223</v>
      </c>
      <c r="L2710" s="98">
        <f>'Activity data'!H556*'Emission factors'!$B$36*'Emission factors'!$E$36/1000</f>
        <v>0</v>
      </c>
      <c r="M2710" s="98">
        <f>'Activity data'!I556*'Emission factors'!$B$36*'Emission factors'!$E$36/1000</f>
        <v>0</v>
      </c>
      <c r="N2710" s="98">
        <f>'Activity data'!J556*'Emission factors'!$B$36*'Emission factors'!$E$36/1000</f>
        <v>0</v>
      </c>
      <c r="O2710" s="98">
        <f>'Activity data'!K556*'Emission factors'!$B$36*'Emission factors'!$E$36/1000</f>
        <v>0</v>
      </c>
      <c r="P2710" s="98">
        <f>'Activity data'!L556*'Emission factors'!$B$36*'Emission factors'!$E$36/1000</f>
        <v>0</v>
      </c>
      <c r="Q2710" s="98">
        <f>'Activity data'!M556*'Emission factors'!$B$36*'Emission factors'!$E$36/1000</f>
        <v>0</v>
      </c>
      <c r="R2710" s="98">
        <f>'Activity data'!N556*'Emission factors'!$B$36*'Emission factors'!$E$36/1000</f>
        <v>0</v>
      </c>
      <c r="S2710" s="98">
        <f>'Activity data'!O556*'Emission factors'!$B$36*'Emission factors'!$E$36/1000</f>
        <v>0</v>
      </c>
      <c r="T2710" s="98">
        <f>'Activity data'!P556*'Emission factors'!$B$36*'Emission factors'!$E$36/1000</f>
        <v>0</v>
      </c>
      <c r="U2710" s="98">
        <f>'Activity data'!Q556*'Emission factors'!$B$36*'Emission factors'!$E$36/1000</f>
        <v>0</v>
      </c>
    </row>
    <row r="2711" spans="1:21" x14ac:dyDescent="0.25">
      <c r="A2711" s="92" t="s">
        <v>11</v>
      </c>
      <c r="B2711" s="92" t="s">
        <v>12</v>
      </c>
      <c r="C2711" s="92" t="s">
        <v>32</v>
      </c>
      <c r="D2711" s="92" t="s">
        <v>32</v>
      </c>
      <c r="E2711" s="92" t="s">
        <v>38</v>
      </c>
      <c r="F2711" s="92" t="s">
        <v>34</v>
      </c>
      <c r="G2711" s="92" t="s">
        <v>97</v>
      </c>
      <c r="H2711" s="92" t="s">
        <v>74</v>
      </c>
      <c r="I2711" s="92" t="s">
        <v>221</v>
      </c>
      <c r="L2711" s="98">
        <f>'Activity data'!H557*'Emission factors'!$B$36*'Emission factors'!$E$36/1000</f>
        <v>0</v>
      </c>
      <c r="M2711" s="98">
        <f>'Activity data'!I557*'Emission factors'!$B$36*'Emission factors'!$E$36/1000</f>
        <v>1.2755870517339325E-2</v>
      </c>
      <c r="N2711" s="98">
        <f>'Activity data'!J557*'Emission factors'!$B$36*'Emission factors'!$E$36/1000</f>
        <v>4.2519568391131074E-3</v>
      </c>
      <c r="O2711" s="98">
        <f>'Activity data'!K557*'Emission factors'!$B$36*'Emission factors'!$E$36/1000</f>
        <v>0</v>
      </c>
      <c r="P2711" s="98">
        <f>'Activity data'!L557*'Emission factors'!$B$36*'Emission factors'!$E$36/1000</f>
        <v>0</v>
      </c>
      <c r="Q2711" s="98">
        <f>'Activity data'!M557*'Emission factors'!$B$36*'Emission factors'!$E$36/1000</f>
        <v>1.7104423942753494E-2</v>
      </c>
      <c r="R2711" s="98">
        <f>'Activity data'!N557*'Emission factors'!$B$36*'Emission factors'!$E$36/1000</f>
        <v>4.0536425286800494E-2</v>
      </c>
      <c r="S2711" s="98">
        <f>'Activity data'!O557*'Emission factors'!$B$36*'Emission factors'!$E$36/1000</f>
        <v>1.1611650213071999E-2</v>
      </c>
      <c r="T2711" s="98">
        <f>'Activity data'!P557*'Emission factors'!$B$36*'Emission factors'!$E$36/1000</f>
        <v>0</v>
      </c>
      <c r="U2711" s="98">
        <f>'Activity data'!Q557*'Emission factors'!$B$36*'Emission factors'!$E$36/1000</f>
        <v>0</v>
      </c>
    </row>
    <row r="2712" spans="1:21" x14ac:dyDescent="0.25">
      <c r="A2712" s="92" t="s">
        <v>11</v>
      </c>
      <c r="B2712" s="92" t="s">
        <v>12</v>
      </c>
      <c r="C2712" s="92" t="s">
        <v>32</v>
      </c>
      <c r="D2712" s="92" t="s">
        <v>32</v>
      </c>
      <c r="E2712" s="92" t="s">
        <v>38</v>
      </c>
      <c r="F2712" s="92" t="s">
        <v>34</v>
      </c>
      <c r="G2712" s="92" t="s">
        <v>97</v>
      </c>
      <c r="H2712" s="92" t="s">
        <v>74</v>
      </c>
      <c r="I2712" s="89" t="s">
        <v>222</v>
      </c>
      <c r="L2712" s="98">
        <f>'Activity data'!H558*'Emission factors'!$B$36*'Emission factors'!$E$36/1000</f>
        <v>0</v>
      </c>
      <c r="M2712" s="98">
        <f>'Activity data'!I558*'Emission factors'!$B$36*'Emission factors'!$E$36/1000</f>
        <v>0</v>
      </c>
      <c r="N2712" s="98">
        <f>'Activity data'!J558*'Emission factors'!$B$36*'Emission factors'!$E$36/1000</f>
        <v>0</v>
      </c>
      <c r="O2712" s="98">
        <f>'Activity data'!K558*'Emission factors'!$B$36*'Emission factors'!$E$36/1000</f>
        <v>0</v>
      </c>
      <c r="P2712" s="98">
        <f>'Activity data'!L558*'Emission factors'!$B$36*'Emission factors'!$E$36/1000</f>
        <v>5.3943890678192427E-3</v>
      </c>
      <c r="Q2712" s="98">
        <f>'Activity data'!M558*'Emission factors'!$B$36*'Emission factors'!$E$36/1000</f>
        <v>4.5952389557520658E-3</v>
      </c>
      <c r="R2712" s="98">
        <f>'Activity data'!N558*'Emission factors'!$B$36*'Emission factors'!$E$36/1000</f>
        <v>9.3236975549299515E-4</v>
      </c>
      <c r="S2712" s="98">
        <f>'Activity data'!O558*'Emission factors'!$B$36*'Emission factors'!$E$36/1000</f>
        <v>0</v>
      </c>
      <c r="T2712" s="98">
        <f>'Activity data'!P558*'Emission factors'!$B$36*'Emission factors'!$E$36/1000</f>
        <v>0</v>
      </c>
      <c r="U2712" s="98">
        <f>'Activity data'!Q558*'Emission factors'!$B$36*'Emission factors'!$E$36/1000</f>
        <v>0</v>
      </c>
    </row>
    <row r="2713" spans="1:21" x14ac:dyDescent="0.25">
      <c r="A2713" s="92" t="s">
        <v>11</v>
      </c>
      <c r="B2713" s="92" t="s">
        <v>12</v>
      </c>
      <c r="C2713" s="92" t="s">
        <v>32</v>
      </c>
      <c r="D2713" s="92" t="s">
        <v>32</v>
      </c>
      <c r="E2713" s="92" t="s">
        <v>38</v>
      </c>
      <c r="F2713" s="92" t="s">
        <v>34</v>
      </c>
      <c r="G2713" s="92" t="s">
        <v>97</v>
      </c>
      <c r="H2713" s="92" t="s">
        <v>74</v>
      </c>
      <c r="I2713" s="89" t="s">
        <v>201</v>
      </c>
      <c r="L2713" s="98">
        <f>'Activity data'!H559*'Emission factors'!$B$36*'Emission factors'!$E$36/1000</f>
        <v>0.68297253367836119</v>
      </c>
      <c r="M2713" s="98">
        <f>'Activity data'!I559*'Emission factors'!$B$36*'Emission factors'!$E$36/1000</f>
        <v>0.29357192340624139</v>
      </c>
      <c r="N2713" s="98">
        <f>'Activity data'!J559*'Emission factors'!$B$36*'Emission factors'!$E$36/1000</f>
        <v>0.14580722393215759</v>
      </c>
      <c r="O2713" s="98">
        <f>'Activity data'!K559*'Emission factors'!$B$36*'Emission factors'!$E$36/1000</f>
        <v>0.16447651185119466</v>
      </c>
      <c r="P2713" s="98">
        <f>'Activity data'!L559*'Emission factors'!$B$36*'Emission factors'!$E$36/1000</f>
        <v>0.94221919130129472</v>
      </c>
      <c r="Q2713" s="98">
        <f>'Activity data'!M559*'Emission factors'!$B$36*'Emission factors'!$E$36/1000</f>
        <v>2.3011403166692701</v>
      </c>
      <c r="R2713" s="98">
        <f>'Activity data'!N559*'Emission factors'!$B$36*'Emission factors'!$E$36/1000</f>
        <v>3.8238551305700899</v>
      </c>
      <c r="S2713" s="98">
        <f>'Activity data'!O559*'Emission factors'!$B$36*'Emission factors'!$E$36/1000</f>
        <v>6.7111672407405649</v>
      </c>
      <c r="T2713" s="98">
        <f>'Activity data'!P559*'Emission factors'!$B$36*'Emission factors'!$E$36/1000</f>
        <v>12.167360175259413</v>
      </c>
      <c r="U2713" s="98">
        <f>'Activity data'!Q559*'Emission factors'!$B$36*'Emission factors'!$E$36/1000</f>
        <v>22.249180557675178</v>
      </c>
    </row>
    <row r="2714" spans="1:21" x14ac:dyDescent="0.25">
      <c r="A2714" s="92" t="s">
        <v>11</v>
      </c>
      <c r="B2714" s="92" t="s">
        <v>12</v>
      </c>
      <c r="C2714" s="92" t="s">
        <v>32</v>
      </c>
      <c r="D2714" s="92" t="s">
        <v>32</v>
      </c>
      <c r="E2714" s="92" t="s">
        <v>38</v>
      </c>
      <c r="F2714" s="92" t="s">
        <v>34</v>
      </c>
      <c r="G2714" s="92" t="s">
        <v>97</v>
      </c>
      <c r="H2714" s="92" t="s">
        <v>74</v>
      </c>
      <c r="I2714" s="89" t="s">
        <v>207</v>
      </c>
      <c r="L2714" s="98">
        <f>'Activity data'!H560*'Emission factors'!$B$36*'Emission factors'!$E$36/1000</f>
        <v>0.10113509466038501</v>
      </c>
      <c r="M2714" s="98">
        <f>'Activity data'!I560*'Emission factors'!$B$36*'Emission factors'!$E$36/1000</f>
        <v>0.13636031747361294</v>
      </c>
      <c r="N2714" s="98">
        <f>'Activity data'!J560*'Emission factors'!$B$36*'Emission factors'!$E$36/1000</f>
        <v>0.16846515522341313</v>
      </c>
      <c r="O2714" s="98">
        <f>'Activity data'!K560*'Emission factors'!$B$36*'Emission factors'!$E$36/1000</f>
        <v>0.16549655040363337</v>
      </c>
      <c r="P2714" s="98">
        <f>'Activity data'!L560*'Emission factors'!$B$36*'Emission factors'!$E$36/1000</f>
        <v>6.8857082666977307E-2</v>
      </c>
      <c r="Q2714" s="98">
        <f>'Activity data'!M560*'Emission factors'!$B$36*'Emission factors'!$E$36/1000</f>
        <v>3.1063420604318989E-2</v>
      </c>
      <c r="R2714" s="98">
        <f>'Activity data'!N560*'Emission factors'!$B$36*'Emission factors'!$E$36/1000</f>
        <v>2.2728834659237501E-2</v>
      </c>
      <c r="S2714" s="98">
        <f>'Activity data'!O560*'Emission factors'!$B$36*'Emission factors'!$E$36/1000</f>
        <v>2.2020770688801709E-2</v>
      </c>
      <c r="T2714" s="98">
        <f>'Activity data'!P560*'Emission factors'!$B$36*'Emission factors'!$E$36/1000</f>
        <v>2.7026354121158742E-2</v>
      </c>
      <c r="U2714" s="98">
        <f>'Activity data'!Q560*'Emission factors'!$B$36*'Emission factors'!$E$36/1000</f>
        <v>3.6153449974183301E-2</v>
      </c>
    </row>
    <row r="2715" spans="1:21" x14ac:dyDescent="0.25">
      <c r="A2715" s="92" t="s">
        <v>11</v>
      </c>
      <c r="B2715" s="92" t="s">
        <v>12</v>
      </c>
      <c r="C2715" s="92" t="s">
        <v>32</v>
      </c>
      <c r="D2715" s="92" t="s">
        <v>32</v>
      </c>
      <c r="E2715" s="92" t="s">
        <v>38</v>
      </c>
      <c r="F2715" s="92" t="s">
        <v>34</v>
      </c>
      <c r="G2715" s="92" t="s">
        <v>97</v>
      </c>
      <c r="H2715" s="92" t="s">
        <v>74</v>
      </c>
      <c r="I2715" s="89" t="s">
        <v>218</v>
      </c>
      <c r="L2715" s="98">
        <f>'Activity data'!H561*'Emission factors'!$B$36*'Emission factors'!$E$36/1000</f>
        <v>9.3207588309739256E-2</v>
      </c>
      <c r="M2715" s="98">
        <f>'Activity data'!I561*'Emission factors'!$B$36*'Emission factors'!$E$36/1000</f>
        <v>1.8801366043636678E-2</v>
      </c>
      <c r="N2715" s="98">
        <f>'Activity data'!J561*'Emission factors'!$B$36*'Emission factors'!$E$36/1000</f>
        <v>0</v>
      </c>
      <c r="O2715" s="98">
        <f>'Activity data'!K561*'Emission factors'!$B$36*'Emission factors'!$E$36/1000</f>
        <v>0</v>
      </c>
      <c r="P2715" s="98">
        <f>'Activity data'!L561*'Emission factors'!$B$36*'Emission factors'!$E$36/1000</f>
        <v>7.1894153126330407E-2</v>
      </c>
      <c r="Q2715" s="98">
        <f>'Activity data'!M561*'Emission factors'!$B$36*'Emission factors'!$E$36/1000</f>
        <v>6.4835361318840504E-2</v>
      </c>
      <c r="R2715" s="98">
        <f>'Activity data'!N561*'Emission factors'!$B$36*'Emission factors'!$E$36/1000</f>
        <v>2.2399035546613225E-2</v>
      </c>
      <c r="S2715" s="98">
        <f>'Activity data'!O561*'Emission factors'!$B$36*'Emission factors'!$E$36/1000</f>
        <v>1.3860318534174512E-2</v>
      </c>
      <c r="T2715" s="98">
        <f>'Activity data'!P561*'Emission factors'!$B$36*'Emission factors'!$E$36/1000</f>
        <v>1.9078095991101759E-2</v>
      </c>
      <c r="U2715" s="98">
        <f>'Activity data'!Q561*'Emission factors'!$B$36*'Emission factors'!$E$36/1000</f>
        <v>2.7202725208773218E-2</v>
      </c>
    </row>
    <row r="2716" spans="1:21" x14ac:dyDescent="0.25">
      <c r="A2716" s="92" t="s">
        <v>11</v>
      </c>
      <c r="B2716" s="92" t="s">
        <v>12</v>
      </c>
      <c r="C2716" s="92" t="s">
        <v>32</v>
      </c>
      <c r="D2716" s="92" t="s">
        <v>32</v>
      </c>
      <c r="E2716" s="92" t="s">
        <v>38</v>
      </c>
      <c r="F2716" s="92" t="s">
        <v>34</v>
      </c>
      <c r="G2716" s="92" t="s">
        <v>97</v>
      </c>
      <c r="H2716" s="92" t="s">
        <v>74</v>
      </c>
      <c r="I2716" s="89" t="s">
        <v>194</v>
      </c>
      <c r="L2716" s="98">
        <f>'Activity data'!H562*'Emission factors'!$B$36*'Emission factors'!$E$36/1000</f>
        <v>0.39073228959875617</v>
      </c>
      <c r="M2716" s="98">
        <f>'Activity data'!I562*'Emission factors'!$B$36*'Emission factors'!$E$36/1000</f>
        <v>8.0756983601429674E-2</v>
      </c>
      <c r="N2716" s="98">
        <f>'Activity data'!J562*'Emission factors'!$B$36*'Emission factors'!$E$36/1000</f>
        <v>2.4572042870028312E-4</v>
      </c>
      <c r="O2716" s="98">
        <f>'Activity data'!K562*'Emission factors'!$B$36*'Emission factors'!$E$36/1000</f>
        <v>1.9782718508434756E-4</v>
      </c>
      <c r="P2716" s="98">
        <f>'Activity data'!L562*'Emission factors'!$B$36*'Emission factors'!$E$36/1000</f>
        <v>2.9566353758752831E-2</v>
      </c>
      <c r="Q2716" s="98">
        <f>'Activity data'!M562*'Emission factors'!$B$36*'Emission factors'!$E$36/1000</f>
        <v>4.9310419285855826E-2</v>
      </c>
      <c r="R2716" s="98">
        <f>'Activity data'!N562*'Emission factors'!$B$36*'Emission factors'!$E$36/1000</f>
        <v>6.2831256780181838E-2</v>
      </c>
      <c r="S2716" s="98">
        <f>'Activity data'!O562*'Emission factors'!$B$36*'Emission factors'!$E$36/1000</f>
        <v>8.195608870797659E-2</v>
      </c>
      <c r="T2716" s="98">
        <f>'Activity data'!P562*'Emission factors'!$B$36*'Emission factors'!$E$36/1000</f>
        <v>0.10857615752416655</v>
      </c>
      <c r="U2716" s="98">
        <f>'Activity data'!Q562*'Emission factors'!$B$36*'Emission factors'!$E$36/1000</f>
        <v>0.14493926739716301</v>
      </c>
    </row>
    <row r="2717" spans="1:21" x14ac:dyDescent="0.25">
      <c r="A2717" s="92" t="s">
        <v>11</v>
      </c>
      <c r="B2717" s="92" t="s">
        <v>12</v>
      </c>
      <c r="C2717" s="92" t="s">
        <v>32</v>
      </c>
      <c r="D2717" s="92" t="s">
        <v>32</v>
      </c>
      <c r="E2717" s="92" t="s">
        <v>38</v>
      </c>
      <c r="F2717" s="92" t="s">
        <v>34</v>
      </c>
      <c r="G2717" s="92" t="s">
        <v>97</v>
      </c>
      <c r="H2717" s="92" t="s">
        <v>74</v>
      </c>
      <c r="I2717" s="89" t="s">
        <v>195</v>
      </c>
      <c r="L2717" s="98">
        <f>'Activity data'!H563*'Emission factors'!$B$36*'Emission factors'!$E$36/1000</f>
        <v>45.953884921728779</v>
      </c>
      <c r="M2717" s="98">
        <f>'Activity data'!I563*'Emission factors'!$B$36*'Emission factors'!$E$36/1000</f>
        <v>44.865119635958187</v>
      </c>
      <c r="N2717" s="98">
        <f>'Activity data'!J563*'Emission factors'!$B$36*'Emission factors'!$E$36/1000</f>
        <v>46.243926074911933</v>
      </c>
      <c r="O2717" s="98">
        <f>'Activity data'!K563*'Emission factors'!$B$36*'Emission factors'!$E$36/1000</f>
        <v>48.566831432690719</v>
      </c>
      <c r="P2717" s="98">
        <f>'Activity data'!L563*'Emission factors'!$B$36*'Emission factors'!$E$36/1000</f>
        <v>53.861724913512894</v>
      </c>
      <c r="Q2717" s="98">
        <f>'Activity data'!M563*'Emission factors'!$B$36*'Emission factors'!$E$36/1000</f>
        <v>53.733556411368887</v>
      </c>
      <c r="R2717" s="98">
        <f>'Activity data'!N563*'Emission factors'!$B$36*'Emission factors'!$E$36/1000</f>
        <v>51.385893314634139</v>
      </c>
      <c r="S2717" s="98">
        <f>'Activity data'!O563*'Emission factors'!$B$36*'Emission factors'!$E$36/1000</f>
        <v>49.188559856926609</v>
      </c>
      <c r="T2717" s="98">
        <f>'Activity data'!P563*'Emission factors'!$B$36*'Emission factors'!$E$36/1000</f>
        <v>47.108333413358473</v>
      </c>
      <c r="U2717" s="98">
        <f>'Activity data'!Q563*'Emission factors'!$B$36*'Emission factors'!$E$36/1000</f>
        <v>45.106891271141301</v>
      </c>
    </row>
    <row r="2718" spans="1:21" x14ac:dyDescent="0.25">
      <c r="A2718" s="92" t="s">
        <v>11</v>
      </c>
      <c r="B2718" s="92" t="s">
        <v>12</v>
      </c>
      <c r="C2718" s="92" t="s">
        <v>32</v>
      </c>
      <c r="D2718" s="92" t="s">
        <v>32</v>
      </c>
      <c r="E2718" s="92" t="s">
        <v>38</v>
      </c>
      <c r="F2718" s="92" t="s">
        <v>34</v>
      </c>
      <c r="G2718" s="92" t="s">
        <v>97</v>
      </c>
      <c r="H2718" s="92" t="s">
        <v>74</v>
      </c>
      <c r="I2718" s="89" t="s">
        <v>209</v>
      </c>
      <c r="L2718" s="98">
        <f>'Activity data'!H564*'Emission factors'!$B$36*'Emission factors'!$E$36/1000</f>
        <v>2.0743162939154666E-2</v>
      </c>
      <c r="M2718" s="98">
        <f>'Activity data'!I564*'Emission factors'!$B$36*'Emission factors'!$E$36/1000</f>
        <v>7.250507831547702E-2</v>
      </c>
      <c r="N2718" s="98">
        <f>'Activity data'!J564*'Emission factors'!$B$36*'Emission factors'!$E$36/1000</f>
        <v>0.10649381792859469</v>
      </c>
      <c r="O2718" s="98">
        <f>'Activity data'!K564*'Emission factors'!$B$36*'Emission factors'!$E$36/1000</f>
        <v>0.16018240117824362</v>
      </c>
      <c r="P2718" s="98">
        <f>'Activity data'!L564*'Emission factors'!$B$36*'Emission factors'!$E$36/1000</f>
        <v>0.12583532194271016</v>
      </c>
      <c r="Q2718" s="98">
        <f>'Activity data'!M564*'Emission factors'!$B$36*'Emission factors'!$E$36/1000</f>
        <v>7.8420742868592769E-2</v>
      </c>
      <c r="R2718" s="98">
        <f>'Activity data'!N564*'Emission factors'!$B$36*'Emission factors'!$E$36/1000</f>
        <v>3.5681357260004862E-2</v>
      </c>
      <c r="S2718" s="98">
        <f>'Activity data'!O564*'Emission factors'!$B$36*'Emission factors'!$E$36/1000</f>
        <v>8.3390898605817092E-3</v>
      </c>
      <c r="T2718" s="98">
        <f>'Activity data'!P564*'Emission factors'!$B$36*'Emission factors'!$E$36/1000</f>
        <v>1.3424049089749031E-3</v>
      </c>
      <c r="U2718" s="98">
        <f>'Activity data'!Q564*'Emission factors'!$B$36*'Emission factors'!$E$36/1000</f>
        <v>3.9820764396330345E-4</v>
      </c>
    </row>
    <row r="2719" spans="1:21" x14ac:dyDescent="0.25">
      <c r="A2719" s="92" t="s">
        <v>11</v>
      </c>
      <c r="B2719" s="92" t="s">
        <v>12</v>
      </c>
      <c r="C2719" s="92" t="s">
        <v>32</v>
      </c>
      <c r="D2719" s="92" t="s">
        <v>32</v>
      </c>
      <c r="E2719" s="92" t="s">
        <v>38</v>
      </c>
      <c r="F2719" s="92" t="s">
        <v>34</v>
      </c>
      <c r="G2719" s="92" t="s">
        <v>97</v>
      </c>
      <c r="H2719" s="92" t="s">
        <v>74</v>
      </c>
      <c r="I2719" s="89" t="s">
        <v>208</v>
      </c>
      <c r="L2719" s="98">
        <f>'Activity data'!H565*'Emission factors'!$B$36*'Emission factors'!$E$36/1000</f>
        <v>4.5266950960607372E-2</v>
      </c>
      <c r="M2719" s="98">
        <f>'Activity data'!I565*'Emission factors'!$B$36*'Emission factors'!$E$36/1000</f>
        <v>2.0865499477724671E-2</v>
      </c>
      <c r="N2719" s="98">
        <f>'Activity data'!J565*'Emission factors'!$B$36*'Emission factors'!$E$36/1000</f>
        <v>1.6301789159447699E-2</v>
      </c>
      <c r="O2719" s="98">
        <f>'Activity data'!K565*'Emission factors'!$B$36*'Emission factors'!$E$36/1000</f>
        <v>1.0220498323892718E-2</v>
      </c>
      <c r="P2719" s="98">
        <f>'Activity data'!L565*'Emission factors'!$B$36*'Emission factors'!$E$36/1000</f>
        <v>1.7832387001835783E-2</v>
      </c>
      <c r="Q2719" s="98">
        <f>'Activity data'!M565*'Emission factors'!$B$36*'Emission factors'!$E$36/1000</f>
        <v>2.0766409126956053E-2</v>
      </c>
      <c r="R2719" s="98">
        <f>'Activity data'!N565*'Emission factors'!$B$36*'Emission factors'!$E$36/1000</f>
        <v>2.0678190995185947E-2</v>
      </c>
      <c r="S2719" s="98">
        <f>'Activity data'!O565*'Emission factors'!$B$36*'Emission factors'!$E$36/1000</f>
        <v>2.0586004838373265E-2</v>
      </c>
      <c r="T2719" s="98">
        <f>'Activity data'!P565*'Emission factors'!$B$36*'Emission factors'!$E$36/1000</f>
        <v>2.0469545540830619E-2</v>
      </c>
      <c r="U2719" s="98">
        <f>'Activity data'!Q565*'Emission factors'!$B$36*'Emission factors'!$E$36/1000</f>
        <v>2.031957785777605E-2</v>
      </c>
    </row>
    <row r="2720" spans="1:21" x14ac:dyDescent="0.25">
      <c r="A2720" s="92" t="s">
        <v>11</v>
      </c>
      <c r="B2720" s="92" t="s">
        <v>12</v>
      </c>
      <c r="C2720" s="92" t="s">
        <v>32</v>
      </c>
      <c r="D2720" s="92" t="s">
        <v>32</v>
      </c>
      <c r="E2720" s="92" t="s">
        <v>38</v>
      </c>
      <c r="F2720" s="92" t="s">
        <v>34</v>
      </c>
      <c r="G2720" s="92" t="s">
        <v>97</v>
      </c>
      <c r="H2720" s="92" t="s">
        <v>74</v>
      </c>
      <c r="I2720" s="89" t="s">
        <v>226</v>
      </c>
      <c r="L2720" s="98">
        <f>'Activity data'!H566*'Emission factors'!$B$36*'Emission factors'!$E$36/1000</f>
        <v>0</v>
      </c>
      <c r="M2720" s="98">
        <f>'Activity data'!I566*'Emission factors'!$B$36*'Emission factors'!$E$36/1000</f>
        <v>0</v>
      </c>
      <c r="N2720" s="98">
        <f>'Activity data'!J566*'Emission factors'!$B$36*'Emission factors'!$E$36/1000</f>
        <v>0</v>
      </c>
      <c r="O2720" s="98">
        <f>'Activity data'!K566*'Emission factors'!$B$36*'Emission factors'!$E$36/1000</f>
        <v>0</v>
      </c>
      <c r="P2720" s="98">
        <f>'Activity data'!L566*'Emission factors'!$B$36*'Emission factors'!$E$36/1000</f>
        <v>1.7317674418899288E-5</v>
      </c>
      <c r="Q2720" s="98">
        <f>'Activity data'!M566*'Emission factors'!$B$36*'Emission factors'!$E$36/1000</f>
        <v>1.3380507418389474E-5</v>
      </c>
      <c r="R2720" s="98">
        <f>'Activity data'!N566*'Emission factors'!$B$36*'Emission factors'!$E$36/1000</f>
        <v>2.5359830929187928E-6</v>
      </c>
      <c r="S2720" s="98">
        <f>'Activity data'!O566*'Emission factors'!$B$36*'Emission factors'!$E$36/1000</f>
        <v>0</v>
      </c>
      <c r="T2720" s="98">
        <f>'Activity data'!P566*'Emission factors'!$B$36*'Emission factors'!$E$36/1000</f>
        <v>0</v>
      </c>
      <c r="U2720" s="98">
        <f>'Activity data'!Q566*'Emission factors'!$B$36*'Emission factors'!$E$36/1000</f>
        <v>0</v>
      </c>
    </row>
    <row r="2721" spans="1:21" x14ac:dyDescent="0.25">
      <c r="A2721" s="92" t="s">
        <v>11</v>
      </c>
      <c r="B2721" s="92" t="s">
        <v>12</v>
      </c>
      <c r="C2721" s="92" t="s">
        <v>32</v>
      </c>
      <c r="D2721" s="92" t="s">
        <v>32</v>
      </c>
      <c r="E2721" s="92" t="s">
        <v>38</v>
      </c>
      <c r="F2721" s="92" t="s">
        <v>34</v>
      </c>
      <c r="G2721" s="92" t="s">
        <v>97</v>
      </c>
      <c r="H2721" s="92" t="s">
        <v>74</v>
      </c>
      <c r="I2721" s="89" t="s">
        <v>196</v>
      </c>
      <c r="L2721" s="98">
        <f>'Activity data'!H567*'Emission factors'!$B$36*'Emission factors'!$E$36/1000</f>
        <v>1.3805935474480551</v>
      </c>
      <c r="M2721" s="98">
        <f>'Activity data'!I567*'Emission factors'!$B$36*'Emission factors'!$E$36/1000</f>
        <v>1.1083115374543999</v>
      </c>
      <c r="N2721" s="98">
        <f>'Activity data'!J567*'Emission factors'!$B$36*'Emission factors'!$E$36/1000</f>
        <v>1.127946019816408</v>
      </c>
      <c r="O2721" s="98">
        <f>'Activity data'!K567*'Emission factors'!$B$36*'Emission factors'!$E$36/1000</f>
        <v>1.1269033312075449</v>
      </c>
      <c r="P2721" s="98">
        <f>'Activity data'!L567*'Emission factors'!$B$36*'Emission factors'!$E$36/1000</f>
        <v>1.0333796304495171</v>
      </c>
      <c r="Q2721" s="98">
        <f>'Activity data'!M567*'Emission factors'!$B$36*'Emission factors'!$E$36/1000</f>
        <v>0.85270593597227007</v>
      </c>
      <c r="R2721" s="98">
        <f>'Activity data'!N567*'Emission factors'!$B$36*'Emission factors'!$E$36/1000</f>
        <v>0.64743836936303378</v>
      </c>
      <c r="S2721" s="98">
        <f>'Activity data'!O567*'Emission factors'!$B$36*'Emission factors'!$E$36/1000</f>
        <v>0.49549256961714205</v>
      </c>
      <c r="T2721" s="98">
        <f>'Activity data'!P567*'Emission factors'!$B$36*'Emission factors'!$E$36/1000</f>
        <v>0.38496441926878899</v>
      </c>
      <c r="U2721" s="98">
        <f>'Activity data'!Q567*'Emission factors'!$B$36*'Emission factors'!$E$36/1000</f>
        <v>0.29973293097049436</v>
      </c>
    </row>
    <row r="2722" spans="1:21" x14ac:dyDescent="0.25">
      <c r="A2722" s="92" t="s">
        <v>11</v>
      </c>
      <c r="B2722" s="92" t="s">
        <v>12</v>
      </c>
      <c r="C2722" s="92" t="s">
        <v>32</v>
      </c>
      <c r="D2722" s="92" t="s">
        <v>32</v>
      </c>
      <c r="E2722" s="92" t="s">
        <v>38</v>
      </c>
      <c r="F2722" s="92" t="s">
        <v>34</v>
      </c>
      <c r="G2722" s="92" t="s">
        <v>97</v>
      </c>
      <c r="H2722" s="92" t="s">
        <v>74</v>
      </c>
      <c r="I2722" s="89" t="s">
        <v>197</v>
      </c>
      <c r="L2722" s="98">
        <f>'Activity data'!H568*'Emission factors'!$B$36*'Emission factors'!$E$36/1000</f>
        <v>2.4661422101698323</v>
      </c>
      <c r="M2722" s="98">
        <f>'Activity data'!I568*'Emission factors'!$B$36*'Emission factors'!$E$36/1000</f>
        <v>1.7159846812067165</v>
      </c>
      <c r="N2722" s="98">
        <f>'Activity data'!J568*'Emission factors'!$B$36*'Emission factors'!$E$36/1000</f>
        <v>0.9245058830451699</v>
      </c>
      <c r="O2722" s="98">
        <f>'Activity data'!K568*'Emission factors'!$B$36*'Emission factors'!$E$36/1000</f>
        <v>0.55109941199276458</v>
      </c>
      <c r="P2722" s="98">
        <f>'Activity data'!L568*'Emission factors'!$B$36*'Emission factors'!$E$36/1000</f>
        <v>0.35511580811773846</v>
      </c>
      <c r="Q2722" s="98">
        <f>'Activity data'!M568*'Emission factors'!$B$36*'Emission factors'!$E$36/1000</f>
        <v>0.56672120769996726</v>
      </c>
      <c r="R2722" s="98">
        <f>'Activity data'!N568*'Emission factors'!$B$36*'Emission factors'!$E$36/1000</f>
        <v>0.9099525811997079</v>
      </c>
      <c r="S2722" s="98">
        <f>'Activity data'!O568*'Emission factors'!$B$36*'Emission factors'!$E$36/1000</f>
        <v>1.6397918394950044</v>
      </c>
      <c r="T2722" s="98">
        <f>'Activity data'!P568*'Emission factors'!$B$36*'Emission factors'!$E$36/1000</f>
        <v>3.1032880197614436</v>
      </c>
      <c r="U2722" s="98">
        <f>'Activity data'!Q568*'Emission factors'!$B$36*'Emission factors'!$E$36/1000</f>
        <v>5.9590992637887412</v>
      </c>
    </row>
    <row r="2723" spans="1:21" x14ac:dyDescent="0.25">
      <c r="A2723" s="92" t="s">
        <v>11</v>
      </c>
      <c r="B2723" s="92" t="s">
        <v>12</v>
      </c>
      <c r="C2723" s="92" t="s">
        <v>32</v>
      </c>
      <c r="D2723" s="92" t="s">
        <v>32</v>
      </c>
      <c r="E2723" s="92" t="s">
        <v>38</v>
      </c>
      <c r="F2723" s="92" t="s">
        <v>34</v>
      </c>
      <c r="G2723" s="92" t="s">
        <v>97</v>
      </c>
      <c r="H2723" s="92" t="s">
        <v>74</v>
      </c>
      <c r="I2723" s="89" t="s">
        <v>229</v>
      </c>
      <c r="L2723" s="98">
        <f>'Activity data'!H569*'Emission factors'!$B$36*'Emission factors'!$E$36/1000</f>
        <v>8.807345585668527E-3</v>
      </c>
      <c r="M2723" s="98">
        <f>'Activity data'!I569*'Emission factors'!$B$36*'Emission factors'!$E$36/1000</f>
        <v>4.1132295601098955E-3</v>
      </c>
      <c r="N2723" s="98">
        <f>'Activity data'!J569*'Emission factors'!$B$36*'Emission factors'!$E$36/1000</f>
        <v>2.3791877277239992E-3</v>
      </c>
      <c r="O2723" s="98">
        <f>'Activity data'!K569*'Emission factors'!$B$36*'Emission factors'!$E$36/1000</f>
        <v>2.038163882285211E-3</v>
      </c>
      <c r="P2723" s="98">
        <f>'Activity data'!L569*'Emission factors'!$B$36*'Emission factors'!$E$36/1000</f>
        <v>8.1783101650349174E-3</v>
      </c>
      <c r="Q2723" s="98">
        <f>'Activity data'!M569*'Emission factors'!$B$36*'Emission factors'!$E$36/1000</f>
        <v>7.090760845595347E-3</v>
      </c>
      <c r="R2723" s="98">
        <f>'Activity data'!N569*'Emission factors'!$B$36*'Emission factors'!$E$36/1000</f>
        <v>2.7616145137010712E-3</v>
      </c>
      <c r="S2723" s="98">
        <f>'Activity data'!O569*'Emission factors'!$B$36*'Emission factors'!$E$36/1000</f>
        <v>1.1014389553013456E-3</v>
      </c>
      <c r="T2723" s="98">
        <f>'Activity data'!P569*'Emission factors'!$B$36*'Emission factors'!$E$36/1000</f>
        <v>6.0153849736378176E-4</v>
      </c>
      <c r="U2723" s="98">
        <f>'Activity data'!Q569*'Emission factors'!$B$36*'Emission factors'!$E$36/1000</f>
        <v>3.2852352735979445E-4</v>
      </c>
    </row>
    <row r="2724" spans="1:21" x14ac:dyDescent="0.25">
      <c r="A2724" s="92" t="s">
        <v>11</v>
      </c>
      <c r="B2724" s="92" t="s">
        <v>12</v>
      </c>
      <c r="C2724" s="92" t="s">
        <v>32</v>
      </c>
      <c r="D2724" s="92" t="s">
        <v>32</v>
      </c>
      <c r="E2724" s="92" t="s">
        <v>38</v>
      </c>
      <c r="F2724" s="92" t="s">
        <v>34</v>
      </c>
      <c r="G2724" s="92" t="s">
        <v>97</v>
      </c>
      <c r="H2724" s="92" t="s">
        <v>74</v>
      </c>
      <c r="I2724" s="89" t="s">
        <v>198</v>
      </c>
      <c r="L2724" s="98">
        <f>'Activity data'!H570*'Emission factors'!$B$36*'Emission factors'!$E$36/1000</f>
        <v>5.4044735996343435E-2</v>
      </c>
      <c r="M2724" s="98">
        <f>'Activity data'!I570*'Emission factors'!$B$36*'Emission factors'!$E$36/1000</f>
        <v>1.1222891263968287E-2</v>
      </c>
      <c r="N2724" s="98">
        <f>'Activity data'!J570*'Emission factors'!$B$36*'Emission factors'!$E$36/1000</f>
        <v>1.5282699170301333E-4</v>
      </c>
      <c r="O2724" s="98">
        <f>'Activity data'!K570*'Emission factors'!$B$36*'Emission factors'!$E$36/1000</f>
        <v>0</v>
      </c>
      <c r="P2724" s="98">
        <f>'Activity data'!L570*'Emission factors'!$B$36*'Emission factors'!$E$36/1000</f>
        <v>1.9300823280673745E-3</v>
      </c>
      <c r="Q2724" s="98">
        <f>'Activity data'!M570*'Emission factors'!$B$36*'Emission factors'!$E$36/1000</f>
        <v>2.1597218308063602E-3</v>
      </c>
      <c r="R2724" s="98">
        <f>'Activity data'!N570*'Emission factors'!$B$36*'Emission factors'!$E$36/1000</f>
        <v>1.5931842532159672E-3</v>
      </c>
      <c r="S2724" s="98">
        <f>'Activity data'!O570*'Emission factors'!$B$36*'Emission factors'!$E$36/1000</f>
        <v>1.1879280169666455E-3</v>
      </c>
      <c r="T2724" s="98">
        <f>'Activity data'!P570*'Emission factors'!$B$36*'Emission factors'!$E$36/1000</f>
        <v>9.0137963218500303E-4</v>
      </c>
      <c r="U2724" s="98">
        <f>'Activity data'!Q570*'Emission factors'!$B$36*'Emission factors'!$E$36/1000</f>
        <v>6.8395138563130404E-4</v>
      </c>
    </row>
    <row r="2725" spans="1:21" x14ac:dyDescent="0.25">
      <c r="A2725" s="92" t="s">
        <v>11</v>
      </c>
      <c r="B2725" s="92" t="s">
        <v>12</v>
      </c>
      <c r="C2725" s="92" t="s">
        <v>32</v>
      </c>
      <c r="D2725" s="92" t="s">
        <v>32</v>
      </c>
      <c r="E2725" s="92" t="s">
        <v>38</v>
      </c>
      <c r="F2725" s="92" t="s">
        <v>34</v>
      </c>
      <c r="G2725" s="92" t="s">
        <v>97</v>
      </c>
      <c r="H2725" s="92" t="s">
        <v>74</v>
      </c>
      <c r="I2725" s="89" t="s">
        <v>231</v>
      </c>
      <c r="L2725" s="98">
        <f>'Activity data'!H571*'Emission factors'!$B$36*'Emission factors'!$E$36/1000</f>
        <v>2.155454227226886E-3</v>
      </c>
      <c r="M2725" s="98">
        <f>'Activity data'!I571*'Emission factors'!$B$36*'Emission factors'!$E$36/1000</f>
        <v>5.1697457821176874E-4</v>
      </c>
      <c r="N2725" s="98">
        <f>'Activity data'!J571*'Emission factors'!$B$36*'Emission factors'!$E$36/1000</f>
        <v>0</v>
      </c>
      <c r="O2725" s="98">
        <f>'Activity data'!K571*'Emission factors'!$B$36*'Emission factors'!$E$36/1000</f>
        <v>0</v>
      </c>
      <c r="P2725" s="98">
        <f>'Activity data'!L571*'Emission factors'!$B$36*'Emission factors'!$E$36/1000</f>
        <v>8.265230475305895E-4</v>
      </c>
      <c r="Q2725" s="98">
        <f>'Activity data'!M571*'Emission factors'!$B$36*'Emission factors'!$E$36/1000</f>
        <v>9.4428814690780249E-4</v>
      </c>
      <c r="R2725" s="98">
        <f>'Activity data'!N571*'Emission factors'!$B$36*'Emission factors'!$E$36/1000</f>
        <v>7.2654028345386869E-4</v>
      </c>
      <c r="S2725" s="98">
        <f>'Activity data'!O571*'Emission factors'!$B$36*'Emission factors'!$E$36/1000</f>
        <v>3.8975865982451683E-4</v>
      </c>
      <c r="T2725" s="98">
        <f>'Activity data'!P571*'Emission factors'!$B$36*'Emission factors'!$E$36/1000</f>
        <v>2.1773971836203896E-4</v>
      </c>
      <c r="U2725" s="98">
        <f>'Activity data'!Q571*'Emission factors'!$B$36*'Emission factors'!$E$36/1000</f>
        <v>1.4108959819905261E-4</v>
      </c>
    </row>
    <row r="2726" spans="1:21" x14ac:dyDescent="0.25">
      <c r="A2726" s="92" t="s">
        <v>11</v>
      </c>
      <c r="B2726" s="92" t="s">
        <v>12</v>
      </c>
      <c r="C2726" s="92" t="s">
        <v>32</v>
      </c>
      <c r="D2726" s="92" t="s">
        <v>32</v>
      </c>
      <c r="E2726" s="92" t="s">
        <v>38</v>
      </c>
      <c r="F2726" s="92" t="s">
        <v>34</v>
      </c>
      <c r="G2726" s="92" t="s">
        <v>97</v>
      </c>
      <c r="H2726" s="92" t="s">
        <v>74</v>
      </c>
      <c r="I2726" s="89" t="s">
        <v>230</v>
      </c>
      <c r="L2726" s="98">
        <f>'Activity data'!H572*'Emission factors'!$B$36*'Emission factors'!$E$36/1000</f>
        <v>1.0207466790727154E-2</v>
      </c>
      <c r="M2726" s="98">
        <f>'Activity data'!I572*'Emission factors'!$B$36*'Emission factors'!$E$36/1000</f>
        <v>3.0312444411283823E-3</v>
      </c>
      <c r="N2726" s="98">
        <f>'Activity data'!J572*'Emission factors'!$B$36*'Emission factors'!$E$36/1000</f>
        <v>1.6017276166108727E-3</v>
      </c>
      <c r="O2726" s="98">
        <f>'Activity data'!K572*'Emission factors'!$B$36*'Emission factors'!$E$36/1000</f>
        <v>2.8812029164447502E-3</v>
      </c>
      <c r="P2726" s="98">
        <f>'Activity data'!L572*'Emission factors'!$B$36*'Emission factors'!$E$36/1000</f>
        <v>3.3372397112904524E-3</v>
      </c>
      <c r="Q2726" s="98">
        <f>'Activity data'!M572*'Emission factors'!$B$36*'Emission factors'!$E$36/1000</f>
        <v>3.1267137294258493E-3</v>
      </c>
      <c r="R2726" s="98">
        <f>'Activity data'!N572*'Emission factors'!$B$36*'Emission factors'!$E$36/1000</f>
        <v>2.8590680548856652E-3</v>
      </c>
      <c r="S2726" s="98">
        <f>'Activity data'!O572*'Emission factors'!$B$36*'Emission factors'!$E$36/1000</f>
        <v>3.4040249517889201E-3</v>
      </c>
      <c r="T2726" s="98">
        <f>'Activity data'!P572*'Emission factors'!$B$36*'Emission factors'!$E$36/1000</f>
        <v>4.3894249478496376E-3</v>
      </c>
      <c r="U2726" s="98">
        <f>'Activity data'!Q572*'Emission factors'!$B$36*'Emission factors'!$E$36/1000</f>
        <v>5.6600782580788845E-3</v>
      </c>
    </row>
    <row r="2727" spans="1:21" x14ac:dyDescent="0.25">
      <c r="A2727" s="92" t="s">
        <v>11</v>
      </c>
      <c r="B2727" s="92" t="s">
        <v>12</v>
      </c>
      <c r="C2727" s="92" t="s">
        <v>32</v>
      </c>
      <c r="D2727" s="92" t="s">
        <v>32</v>
      </c>
      <c r="E2727" s="92" t="s">
        <v>38</v>
      </c>
      <c r="F2727" s="92" t="s">
        <v>34</v>
      </c>
      <c r="G2727" s="92" t="s">
        <v>97</v>
      </c>
      <c r="H2727" s="92" t="s">
        <v>74</v>
      </c>
      <c r="I2727" s="89" t="s">
        <v>303</v>
      </c>
      <c r="L2727" s="98">
        <f>'Activity data'!H573*'Emission factors'!$B$36*'Emission factors'!$E$36/1000</f>
        <v>6.8380559699631815</v>
      </c>
      <c r="M2727" s="98">
        <f>'Activity data'!I573*'Emission factors'!$B$36*'Emission factors'!$E$36/1000</f>
        <v>6.9978742634969953</v>
      </c>
      <c r="N2727" s="98">
        <f>'Activity data'!J573*'Emission factors'!$B$36*'Emission factors'!$E$36/1000</f>
        <v>6.5009577813277968</v>
      </c>
      <c r="O2727" s="98">
        <f>'Activity data'!K573*'Emission factors'!$B$36*'Emission factors'!$E$36/1000</f>
        <v>6.3185882407567169</v>
      </c>
      <c r="P2727" s="98">
        <f>'Activity data'!L573*'Emission factors'!$B$36*'Emission factors'!$E$36/1000</f>
        <v>6.1874573139516569</v>
      </c>
      <c r="Q2727" s="98">
        <f>'Activity data'!M573*'Emission factors'!$B$36*'Emission factors'!$E$36/1000</f>
        <v>5.8583525637791958</v>
      </c>
      <c r="R2727" s="98">
        <f>'Activity data'!N573*'Emission factors'!$B$36*'Emission factors'!$E$36/1000</f>
        <v>5.4277784117667602</v>
      </c>
      <c r="S2727" s="98">
        <f>'Activity data'!O573*'Emission factors'!$B$36*'Emission factors'!$E$36/1000</f>
        <v>5.5557487854783352</v>
      </c>
      <c r="T2727" s="98">
        <f>'Activity data'!P573*'Emission factors'!$B$36*'Emission factors'!$E$36/1000</f>
        <v>6.2140175807758782</v>
      </c>
      <c r="U2727" s="98">
        <f>'Activity data'!Q573*'Emission factors'!$B$36*'Emission factors'!$E$36/1000</f>
        <v>7.3434612794409144</v>
      </c>
    </row>
    <row r="2728" spans="1:21" x14ac:dyDescent="0.25">
      <c r="A2728" s="92" t="s">
        <v>11</v>
      </c>
      <c r="B2728" s="92" t="s">
        <v>12</v>
      </c>
      <c r="C2728" s="92" t="s">
        <v>32</v>
      </c>
      <c r="D2728" s="92" t="s">
        <v>32</v>
      </c>
      <c r="E2728" s="92" t="s">
        <v>38</v>
      </c>
      <c r="F2728" s="92" t="s">
        <v>34</v>
      </c>
      <c r="G2728" s="92" t="s">
        <v>97</v>
      </c>
      <c r="H2728" s="92" t="s">
        <v>74</v>
      </c>
      <c r="I2728" s="89" t="s">
        <v>225</v>
      </c>
      <c r="L2728" s="98">
        <f>'Activity data'!H574*'Emission factors'!$B$36*'Emission factors'!$E$36/1000</f>
        <v>0</v>
      </c>
      <c r="M2728" s="98">
        <f>'Activity data'!I574*'Emission factors'!$B$36*'Emission factors'!$E$36/1000</f>
        <v>0</v>
      </c>
      <c r="N2728" s="98">
        <f>'Activity data'!J574*'Emission factors'!$B$36*'Emission factors'!$E$36/1000</f>
        <v>0</v>
      </c>
      <c r="O2728" s="98">
        <f>'Activity data'!K574*'Emission factors'!$B$36*'Emission factors'!$E$36/1000</f>
        <v>0</v>
      </c>
      <c r="P2728" s="98">
        <f>'Activity data'!L574*'Emission factors'!$B$36*'Emission factors'!$E$36/1000</f>
        <v>0</v>
      </c>
      <c r="Q2728" s="98">
        <f>'Activity data'!M574*'Emission factors'!$B$36*'Emission factors'!$E$36/1000</f>
        <v>1.787681421858168E-4</v>
      </c>
      <c r="R2728" s="98">
        <f>'Activity data'!N574*'Emission factors'!$B$36*'Emission factors'!$E$36/1000</f>
        <v>4.2001863209260572E-4</v>
      </c>
      <c r="S2728" s="98">
        <f>'Activity data'!O574*'Emission factors'!$B$36*'Emission factors'!$E$36/1000</f>
        <v>1.2014308378800001E-4</v>
      </c>
      <c r="T2728" s="98">
        <f>'Activity data'!P574*'Emission factors'!$B$36*'Emission factors'!$E$36/1000</f>
        <v>0</v>
      </c>
      <c r="U2728" s="98">
        <f>'Activity data'!Q574*'Emission factors'!$B$36*'Emission factors'!$E$36/1000</f>
        <v>0</v>
      </c>
    </row>
    <row r="2729" spans="1:21" x14ac:dyDescent="0.25">
      <c r="A2729" s="92" t="s">
        <v>11</v>
      </c>
      <c r="B2729" s="92" t="s">
        <v>12</v>
      </c>
      <c r="C2729" s="92" t="s">
        <v>32</v>
      </c>
      <c r="D2729" s="92" t="s">
        <v>32</v>
      </c>
      <c r="E2729" s="92" t="s">
        <v>38</v>
      </c>
      <c r="F2729" s="92" t="s">
        <v>34</v>
      </c>
      <c r="G2729" s="92" t="s">
        <v>97</v>
      </c>
      <c r="H2729" s="92" t="s">
        <v>74</v>
      </c>
      <c r="I2729" s="89" t="s">
        <v>205</v>
      </c>
      <c r="L2729" s="98">
        <f>'Activity data'!H575*'Emission factors'!$B$36*'Emission factors'!$E$36/1000</f>
        <v>5.9170309391676744E-2</v>
      </c>
      <c r="M2729" s="98">
        <f>'Activity data'!I575*'Emission factors'!$B$36*'Emission factors'!$E$36/1000</f>
        <v>5.6970094939845999E-2</v>
      </c>
      <c r="N2729" s="98">
        <f>'Activity data'!J575*'Emission factors'!$B$36*'Emission factors'!$E$36/1000</f>
        <v>5.2063574858938769E-2</v>
      </c>
      <c r="O2729" s="98">
        <f>'Activity data'!K575*'Emission factors'!$B$36*'Emission factors'!$E$36/1000</f>
        <v>3.6538434983964987E-2</v>
      </c>
      <c r="P2729" s="98">
        <f>'Activity data'!L575*'Emission factors'!$B$36*'Emission factors'!$E$36/1000</f>
        <v>2.6852934913262138E-2</v>
      </c>
      <c r="Q2729" s="98">
        <f>'Activity data'!M575*'Emission factors'!$B$36*'Emission factors'!$E$36/1000</f>
        <v>5.2340866337270323E-2</v>
      </c>
      <c r="R2729" s="98">
        <f>'Activity data'!N575*'Emission factors'!$B$36*'Emission factors'!$E$36/1000</f>
        <v>9.0284520066612403E-2</v>
      </c>
      <c r="S2729" s="98">
        <f>'Activity data'!O575*'Emission factors'!$B$36*'Emission factors'!$E$36/1000</f>
        <v>0.10328116464326768</v>
      </c>
      <c r="T2729" s="98">
        <f>'Activity data'!P575*'Emission factors'!$B$36*'Emission factors'!$E$36/1000</f>
        <v>0.10836498617112142</v>
      </c>
      <c r="U2729" s="98">
        <f>'Activity data'!Q575*'Emission factors'!$B$36*'Emission factors'!$E$36/1000</f>
        <v>0.11425467269850259</v>
      </c>
    </row>
    <row r="2730" spans="1:21" x14ac:dyDescent="0.25">
      <c r="A2730" s="92" t="s">
        <v>11</v>
      </c>
      <c r="B2730" s="92" t="s">
        <v>12</v>
      </c>
      <c r="C2730" s="92" t="s">
        <v>32</v>
      </c>
      <c r="D2730" s="92" t="s">
        <v>32</v>
      </c>
      <c r="E2730" s="92" t="s">
        <v>38</v>
      </c>
      <c r="F2730" s="92" t="s">
        <v>34</v>
      </c>
      <c r="G2730" s="92" t="s">
        <v>97</v>
      </c>
      <c r="H2730" s="92" t="s">
        <v>74</v>
      </c>
      <c r="I2730" s="89" t="s">
        <v>204</v>
      </c>
      <c r="L2730" s="98">
        <f>'Activity data'!H576*'Emission factors'!$B$36*'Emission factors'!$E$36/1000</f>
        <v>0.22157311382249961</v>
      </c>
      <c r="M2730" s="98">
        <f>'Activity data'!I576*'Emission factors'!$B$36*'Emission factors'!$E$36/1000</f>
        <v>0.14831779632546957</v>
      </c>
      <c r="N2730" s="98">
        <f>'Activity data'!J576*'Emission factors'!$B$36*'Emission factors'!$E$36/1000</f>
        <v>0.10941630793447975</v>
      </c>
      <c r="O2730" s="98">
        <f>'Activity data'!K576*'Emission factors'!$B$36*'Emission factors'!$E$36/1000</f>
        <v>9.5567257356335603E-2</v>
      </c>
      <c r="P2730" s="98">
        <f>'Activity data'!L576*'Emission factors'!$B$36*'Emission factors'!$E$36/1000</f>
        <v>0.11939613012536193</v>
      </c>
      <c r="Q2730" s="98">
        <f>'Activity data'!M576*'Emission factors'!$B$36*'Emission factors'!$E$36/1000</f>
        <v>0.208664362165909</v>
      </c>
      <c r="R2730" s="98">
        <f>'Activity data'!N576*'Emission factors'!$B$36*'Emission factors'!$E$36/1000</f>
        <v>0.31913960486792076</v>
      </c>
      <c r="S2730" s="98">
        <f>'Activity data'!O576*'Emission factors'!$B$36*'Emission factors'!$E$36/1000</f>
        <v>0.37259921479265706</v>
      </c>
      <c r="T2730" s="98">
        <f>'Activity data'!P576*'Emission factors'!$B$36*'Emission factors'!$E$36/1000</f>
        <v>0.41506157932483018</v>
      </c>
      <c r="U2730" s="98">
        <f>'Activity data'!Q576*'Emission factors'!$B$36*'Emission factors'!$E$36/1000</f>
        <v>0.4674326665641233</v>
      </c>
    </row>
    <row r="2731" spans="1:21" x14ac:dyDescent="0.25">
      <c r="A2731" s="92" t="s">
        <v>11</v>
      </c>
      <c r="B2731" s="92" t="s">
        <v>12</v>
      </c>
      <c r="C2731" s="92" t="s">
        <v>32</v>
      </c>
      <c r="D2731" s="92" t="s">
        <v>32</v>
      </c>
      <c r="E2731" s="92" t="s">
        <v>38</v>
      </c>
      <c r="F2731" s="92" t="s">
        <v>34</v>
      </c>
      <c r="G2731" s="92" t="s">
        <v>97</v>
      </c>
      <c r="H2731" s="92" t="s">
        <v>74</v>
      </c>
      <c r="I2731" s="89" t="s">
        <v>228</v>
      </c>
      <c r="L2731" s="98">
        <f>'Activity data'!H577*'Emission factors'!$B$36*'Emission factors'!$E$36/1000</f>
        <v>0</v>
      </c>
      <c r="M2731" s="98">
        <f>'Activity data'!I577*'Emission factors'!$B$36*'Emission factors'!$E$36/1000</f>
        <v>0</v>
      </c>
      <c r="N2731" s="98">
        <f>'Activity data'!J577*'Emission factors'!$B$36*'Emission factors'!$E$36/1000</f>
        <v>0</v>
      </c>
      <c r="O2731" s="98">
        <f>'Activity data'!K577*'Emission factors'!$B$36*'Emission factors'!$E$36/1000</f>
        <v>0</v>
      </c>
      <c r="P2731" s="98">
        <f>'Activity data'!L577*'Emission factors'!$B$36*'Emission factors'!$E$36/1000</f>
        <v>0</v>
      </c>
      <c r="Q2731" s="98">
        <f>'Activity data'!M577*'Emission factors'!$B$36*'Emission factors'!$E$36/1000</f>
        <v>0</v>
      </c>
      <c r="R2731" s="98">
        <f>'Activity data'!N577*'Emission factors'!$B$36*'Emission factors'!$E$36/1000</f>
        <v>0</v>
      </c>
      <c r="S2731" s="98">
        <f>'Activity data'!O577*'Emission factors'!$B$36*'Emission factors'!$E$36/1000</f>
        <v>0</v>
      </c>
      <c r="T2731" s="98">
        <f>'Activity data'!P577*'Emission factors'!$B$36*'Emission factors'!$E$36/1000</f>
        <v>0</v>
      </c>
      <c r="U2731" s="98">
        <f>'Activity data'!Q577*'Emission factors'!$B$36*'Emission factors'!$E$36/1000</f>
        <v>0</v>
      </c>
    </row>
    <row r="2732" spans="1:21" x14ac:dyDescent="0.25">
      <c r="A2732" s="92" t="s">
        <v>11</v>
      </c>
      <c r="B2732" s="92" t="s">
        <v>12</v>
      </c>
      <c r="C2732" s="92" t="s">
        <v>32</v>
      </c>
      <c r="D2732" s="92" t="s">
        <v>32</v>
      </c>
      <c r="E2732" s="92" t="s">
        <v>38</v>
      </c>
      <c r="F2732" s="92" t="s">
        <v>34</v>
      </c>
      <c r="G2732" s="92" t="s">
        <v>97</v>
      </c>
      <c r="H2732" s="92" t="s">
        <v>74</v>
      </c>
      <c r="I2732" s="92" t="s">
        <v>202</v>
      </c>
      <c r="L2732" s="98">
        <f>'Activity data'!H578*'Emission factors'!$B$36*'Emission factors'!$E$36/1000</f>
        <v>3.7892590152808742E-2</v>
      </c>
      <c r="M2732" s="98">
        <f>'Activity data'!I578*'Emission factors'!$B$36*'Emission factors'!$E$36/1000</f>
        <v>3.6320092133460193E-2</v>
      </c>
      <c r="N2732" s="98">
        <f>'Activity data'!J578*'Emission factors'!$B$36*'Emission factors'!$E$36/1000</f>
        <v>5.3658309293019957E-2</v>
      </c>
      <c r="O2732" s="98">
        <f>'Activity data'!K578*'Emission factors'!$B$36*'Emission factors'!$E$36/1000</f>
        <v>7.0922932264656624E-2</v>
      </c>
      <c r="P2732" s="98">
        <f>'Activity data'!L578*'Emission factors'!$B$36*'Emission factors'!$E$36/1000</f>
        <v>4.9388109448231916E-2</v>
      </c>
      <c r="Q2732" s="98">
        <f>'Activity data'!M578*'Emission factors'!$B$36*'Emission factors'!$E$36/1000</f>
        <v>3.1406564717342406E-2</v>
      </c>
      <c r="R2732" s="98">
        <f>'Activity data'!N578*'Emission factors'!$B$36*'Emission factors'!$E$36/1000</f>
        <v>1.8412086290376155E-2</v>
      </c>
      <c r="S2732" s="98">
        <f>'Activity data'!O578*'Emission factors'!$B$36*'Emission factors'!$E$36/1000</f>
        <v>3.7767893403239995E-3</v>
      </c>
      <c r="T2732" s="98">
        <f>'Activity data'!P578*'Emission factors'!$B$36*'Emission factors'!$E$36/1000</f>
        <v>0</v>
      </c>
      <c r="U2732" s="98">
        <f>'Activity data'!Q578*'Emission factors'!$B$36*'Emission factors'!$E$36/1000</f>
        <v>0</v>
      </c>
    </row>
    <row r="2733" spans="1:21" x14ac:dyDescent="0.25">
      <c r="A2733" s="92" t="s">
        <v>11</v>
      </c>
      <c r="B2733" s="92" t="s">
        <v>12</v>
      </c>
      <c r="C2733" s="92" t="s">
        <v>32</v>
      </c>
      <c r="D2733" s="92" t="s">
        <v>32</v>
      </c>
      <c r="E2733" s="92" t="s">
        <v>38</v>
      </c>
      <c r="F2733" s="92" t="s">
        <v>34</v>
      </c>
      <c r="G2733" s="92" t="s">
        <v>97</v>
      </c>
      <c r="H2733" s="92" t="s">
        <v>74</v>
      </c>
      <c r="I2733" s="89" t="s">
        <v>190</v>
      </c>
      <c r="L2733" s="98">
        <f>'Activity data'!H579*'Emission factors'!$B$36*'Emission factors'!$E$36/1000</f>
        <v>0</v>
      </c>
      <c r="M2733" s="98">
        <f>'Activity data'!I579*'Emission factors'!$B$36*'Emission factors'!$E$36/1000</f>
        <v>0</v>
      </c>
      <c r="N2733" s="98">
        <f>'Activity data'!J579*'Emission factors'!$B$36*'Emission factors'!$E$36/1000</f>
        <v>0</v>
      </c>
      <c r="O2733" s="98">
        <f>'Activity data'!K579*'Emission factors'!$B$36*'Emission factors'!$E$36/1000</f>
        <v>0</v>
      </c>
      <c r="P2733" s="98">
        <f>'Activity data'!L579*'Emission factors'!$B$36*'Emission factors'!$E$36/1000</f>
        <v>0</v>
      </c>
      <c r="Q2733" s="98">
        <f>'Activity data'!M579*'Emission factors'!$B$36*'Emission factors'!$E$36/1000</f>
        <v>0</v>
      </c>
      <c r="R2733" s="98">
        <f>'Activity data'!N579*'Emission factors'!$B$36*'Emission factors'!$E$36/1000</f>
        <v>0</v>
      </c>
      <c r="S2733" s="98">
        <f>'Activity data'!O579*'Emission factors'!$B$36*'Emission factors'!$E$36/1000</f>
        <v>0</v>
      </c>
      <c r="T2733" s="98">
        <f>'Activity data'!P579*'Emission factors'!$B$36*'Emission factors'!$E$36/1000</f>
        <v>0</v>
      </c>
      <c r="U2733" s="98">
        <f>'Activity data'!Q579*'Emission factors'!$B$36*'Emission factors'!$E$36/1000</f>
        <v>0</v>
      </c>
    </row>
    <row r="2734" spans="1:21" x14ac:dyDescent="0.25">
      <c r="A2734" s="92" t="s">
        <v>11</v>
      </c>
      <c r="B2734" s="92" t="s">
        <v>12</v>
      </c>
      <c r="C2734" s="92" t="s">
        <v>32</v>
      </c>
      <c r="D2734" s="92" t="s">
        <v>32</v>
      </c>
      <c r="E2734" s="92" t="s">
        <v>38</v>
      </c>
      <c r="F2734" s="92" t="s">
        <v>34</v>
      </c>
      <c r="G2734" s="92" t="s">
        <v>97</v>
      </c>
      <c r="H2734" s="92" t="s">
        <v>74</v>
      </c>
      <c r="I2734" s="89" t="s">
        <v>210</v>
      </c>
      <c r="L2734" s="98">
        <f>'Activity data'!H580*'Emission factors'!$B$36*'Emission factors'!$E$36/1000</f>
        <v>0.20414869456182785</v>
      </c>
      <c r="M2734" s="98">
        <f>'Activity data'!I580*'Emission factors'!$B$36*'Emission factors'!$E$36/1000</f>
        <v>4.0222518288802939E-2</v>
      </c>
      <c r="N2734" s="98">
        <f>'Activity data'!J580*'Emission factors'!$B$36*'Emission factors'!$E$36/1000</f>
        <v>6.5144979826248315E-3</v>
      </c>
      <c r="O2734" s="98">
        <f>'Activity data'!K580*'Emission factors'!$B$36*'Emission factors'!$E$36/1000</f>
        <v>6.32537241898312E-3</v>
      </c>
      <c r="P2734" s="98">
        <f>'Activity data'!L580*'Emission factors'!$B$36*'Emission factors'!$E$36/1000</f>
        <v>7.9330307344070046E-3</v>
      </c>
      <c r="Q2734" s="98">
        <f>'Activity data'!M580*'Emission factors'!$B$36*'Emission factors'!$E$36/1000</f>
        <v>5.8497818951813415E-3</v>
      </c>
      <c r="R2734" s="98">
        <f>'Activity data'!N580*'Emission factors'!$B$36*'Emission factors'!$E$36/1000</f>
        <v>2.0691217211049918E-3</v>
      </c>
      <c r="S2734" s="98">
        <f>'Activity data'!O580*'Emission factors'!$B$36*'Emission factors'!$E$36/1000</f>
        <v>8.5716730285843314E-4</v>
      </c>
      <c r="T2734" s="98">
        <f>'Activity data'!P580*'Emission factors'!$B$36*'Emission factors'!$E$36/1000</f>
        <v>6.0354184973394334E-4</v>
      </c>
      <c r="U2734" s="98">
        <f>'Activity data'!Q580*'Emission factors'!$B$36*'Emission factors'!$E$36/1000</f>
        <v>4.2436308830225665E-4</v>
      </c>
    </row>
    <row r="2735" spans="1:21" x14ac:dyDescent="0.25">
      <c r="A2735" s="92" t="s">
        <v>11</v>
      </c>
      <c r="B2735" s="92" t="s">
        <v>12</v>
      </c>
      <c r="C2735" s="92" t="s">
        <v>32</v>
      </c>
      <c r="D2735" s="92" t="s">
        <v>32</v>
      </c>
      <c r="E2735" s="92" t="s">
        <v>38</v>
      </c>
      <c r="F2735" s="92" t="s">
        <v>34</v>
      </c>
      <c r="G2735" s="92" t="s">
        <v>97</v>
      </c>
      <c r="H2735" s="92" t="s">
        <v>74</v>
      </c>
      <c r="I2735" s="89" t="s">
        <v>199</v>
      </c>
      <c r="L2735" s="98">
        <f>'Activity data'!H581*'Emission factors'!$B$36*'Emission factors'!$E$36/1000</f>
        <v>1.2216994219695785</v>
      </c>
      <c r="M2735" s="98">
        <f>'Activity data'!I581*'Emission factors'!$B$36*'Emission factors'!$E$36/1000</f>
        <v>2.7993043671478679</v>
      </c>
      <c r="N2735" s="98">
        <f>'Activity data'!J581*'Emission factors'!$B$36*'Emission factors'!$E$36/1000</f>
        <v>7.1393840190716515</v>
      </c>
      <c r="O2735" s="98">
        <f>'Activity data'!K581*'Emission factors'!$B$36*'Emission factors'!$E$36/1000</f>
        <v>20.489249892862237</v>
      </c>
      <c r="P2735" s="98">
        <f>'Activity data'!L581*'Emission factors'!$B$36*'Emission factors'!$E$36/1000</f>
        <v>6.7961177651572795</v>
      </c>
      <c r="Q2735" s="98">
        <f>'Activity data'!M581*'Emission factors'!$B$36*'Emission factors'!$E$36/1000</f>
        <v>1.0224017395561991</v>
      </c>
      <c r="R2735" s="98">
        <f>'Activity data'!N581*'Emission factors'!$B$36*'Emission factors'!$E$36/1000</f>
        <v>1.2080085964079021</v>
      </c>
      <c r="S2735" s="98">
        <f>'Activity data'!O581*'Emission factors'!$B$36*'Emission factors'!$E$36/1000</f>
        <v>1.4728867454165695</v>
      </c>
      <c r="T2735" s="98">
        <f>'Activity data'!P581*'Emission factors'!$B$36*'Emission factors'!$E$36/1000</f>
        <v>1.8353910074328557</v>
      </c>
      <c r="U2735" s="98">
        <f>'Activity data'!Q581*'Emission factors'!$B$36*'Emission factors'!$E$36/1000</f>
        <v>2.3139313571766351</v>
      </c>
    </row>
    <row r="2736" spans="1:21" x14ac:dyDescent="0.25">
      <c r="A2736" s="92" t="s">
        <v>11</v>
      </c>
      <c r="B2736" s="92" t="s">
        <v>12</v>
      </c>
      <c r="C2736" s="92" t="s">
        <v>32</v>
      </c>
      <c r="D2736" s="92" t="s">
        <v>32</v>
      </c>
      <c r="E2736" s="92" t="s">
        <v>38</v>
      </c>
      <c r="F2736" s="92" t="s">
        <v>34</v>
      </c>
      <c r="G2736" s="92" t="s">
        <v>97</v>
      </c>
      <c r="H2736" s="92" t="s">
        <v>74</v>
      </c>
      <c r="I2736" s="89" t="s">
        <v>233</v>
      </c>
      <c r="L2736" s="98">
        <f>'Activity data'!H582*'Emission factors'!$B$36*'Emission factors'!$E$36/1000</f>
        <v>1.5713569570315323E-2</v>
      </c>
      <c r="M2736" s="98">
        <f>'Activity data'!I582*'Emission factors'!$B$36*'Emission factors'!$E$36/1000</f>
        <v>5.2378565234384401E-3</v>
      </c>
      <c r="N2736" s="98">
        <f>'Activity data'!J582*'Emission factors'!$B$36*'Emission factors'!$E$36/1000</f>
        <v>0</v>
      </c>
      <c r="O2736" s="98">
        <f>'Activity data'!K582*'Emission factors'!$B$36*'Emission factors'!$E$36/1000</f>
        <v>0</v>
      </c>
      <c r="P2736" s="98">
        <f>'Activity data'!L582*'Emission factors'!$B$36*'Emission factors'!$E$36/1000</f>
        <v>0</v>
      </c>
      <c r="Q2736" s="98">
        <f>'Activity data'!M582*'Emission factors'!$B$36*'Emission factors'!$E$36/1000</f>
        <v>1.2924585643734377E-2</v>
      </c>
      <c r="R2736" s="98">
        <f>'Activity data'!N582*'Emission factors'!$B$36*'Emission factors'!$E$36/1000</f>
        <v>3.0592850787390116E-2</v>
      </c>
      <c r="S2736" s="98">
        <f>'Activity data'!O582*'Emission factors'!$B$36*'Emission factors'!$E$36/1000</f>
        <v>8.7615518576039993E-3</v>
      </c>
      <c r="T2736" s="98">
        <f>'Activity data'!P582*'Emission factors'!$B$36*'Emission factors'!$E$36/1000</f>
        <v>0</v>
      </c>
      <c r="U2736" s="98">
        <f>'Activity data'!Q582*'Emission factors'!$B$36*'Emission factors'!$E$36/1000</f>
        <v>0</v>
      </c>
    </row>
    <row r="2737" spans="1:21" x14ac:dyDescent="0.25">
      <c r="A2737" s="92" t="s">
        <v>11</v>
      </c>
      <c r="B2737" s="92" t="s">
        <v>12</v>
      </c>
      <c r="C2737" s="92" t="s">
        <v>32</v>
      </c>
      <c r="D2737" s="92" t="s">
        <v>32</v>
      </c>
      <c r="E2737" s="92" t="s">
        <v>38</v>
      </c>
      <c r="F2737" s="92" t="s">
        <v>34</v>
      </c>
      <c r="G2737" s="92" t="s">
        <v>97</v>
      </c>
      <c r="H2737" s="92" t="s">
        <v>74</v>
      </c>
      <c r="I2737" s="89" t="s">
        <v>200</v>
      </c>
      <c r="L2737" s="98">
        <f>'Activity data'!H583*'Emission factors'!$B$36*'Emission factors'!$E$36/1000</f>
        <v>25.435201769869085</v>
      </c>
      <c r="M2737" s="98">
        <f>'Activity data'!I583*'Emission factors'!$B$36*'Emission factors'!$E$36/1000</f>
        <v>24.719382865788948</v>
      </c>
      <c r="N2737" s="98">
        <f>'Activity data'!J583*'Emission factors'!$B$36*'Emission factors'!$E$36/1000</f>
        <v>23.695952697473921</v>
      </c>
      <c r="O2737" s="98">
        <f>'Activity data'!K583*'Emission factors'!$B$36*'Emission factors'!$E$36/1000</f>
        <v>23.306136629232373</v>
      </c>
      <c r="P2737" s="98">
        <f>'Activity data'!L583*'Emission factors'!$B$36*'Emission factors'!$E$36/1000</f>
        <v>25.141259558093317</v>
      </c>
      <c r="Q2737" s="98">
        <f>'Activity data'!M583*'Emission factors'!$B$36*'Emission factors'!$E$36/1000</f>
        <v>30.912435344448987</v>
      </c>
      <c r="R2737" s="98">
        <f>'Activity data'!N583*'Emission factors'!$B$36*'Emission factors'!$E$36/1000</f>
        <v>37.820620246876693</v>
      </c>
      <c r="S2737" s="98">
        <f>'Activity data'!O583*'Emission factors'!$B$36*'Emission factors'!$E$36/1000</f>
        <v>48.54663583674062</v>
      </c>
      <c r="T2737" s="98">
        <f>'Activity data'!P583*'Emission factors'!$B$36*'Emission factors'!$E$36/1000</f>
        <v>64.83823922882533</v>
      </c>
      <c r="U2737" s="98">
        <f>'Activity data'!Q583*'Emission factors'!$B$36*'Emission factors'!$E$36/1000</f>
        <v>88.9988232524192</v>
      </c>
    </row>
    <row r="2738" spans="1:21" x14ac:dyDescent="0.25">
      <c r="A2738" s="92" t="s">
        <v>11</v>
      </c>
      <c r="B2738" s="92" t="s">
        <v>12</v>
      </c>
      <c r="C2738" s="92" t="s">
        <v>32</v>
      </c>
      <c r="D2738" s="92" t="s">
        <v>32</v>
      </c>
      <c r="E2738" s="92" t="s">
        <v>39</v>
      </c>
      <c r="F2738" s="92" t="s">
        <v>34</v>
      </c>
      <c r="G2738" s="92" t="s">
        <v>97</v>
      </c>
      <c r="H2738" s="92" t="s">
        <v>74</v>
      </c>
      <c r="I2738" s="89" t="s">
        <v>227</v>
      </c>
      <c r="J2738" s="92" t="s">
        <v>98</v>
      </c>
      <c r="L2738" s="98">
        <f>'Activity data'!H584*'Emission factors'!$B$38*'Emission factors'!$E$38/1000</f>
        <v>0</v>
      </c>
      <c r="M2738" s="98">
        <f>'Activity data'!I584*'Emission factors'!$B$38*'Emission factors'!$E$38/1000</f>
        <v>8.60796688787433E-5</v>
      </c>
      <c r="N2738" s="98">
        <f>'Activity data'!J584*'Emission factors'!$B$38*'Emission factors'!$E$38/1000</f>
        <v>2.86932229595811E-5</v>
      </c>
      <c r="O2738" s="98">
        <f>'Activity data'!K584*'Emission factors'!$B$38*'Emission factors'!$E$38/1000</f>
        <v>0</v>
      </c>
      <c r="P2738" s="98">
        <f>'Activity data'!L584*'Emission factors'!$B$38*'Emission factors'!$E$38/1000</f>
        <v>1.719072090252034E-4</v>
      </c>
      <c r="Q2738" s="98">
        <f>'Activity data'!M584*'Emission factors'!$B$38*'Emission factors'!$E$38/1000</f>
        <v>1.4886676597550882E-3</v>
      </c>
      <c r="R2738" s="98">
        <f>'Activity data'!N584*'Emission factors'!$B$38*'Emission factors'!$E$38/1000</f>
        <v>3.2007503162488952E-3</v>
      </c>
      <c r="S2738" s="98">
        <f>'Activity data'!O584*'Emission factors'!$B$38*'Emission factors'!$E$38/1000</f>
        <v>1.8945126854999998E-3</v>
      </c>
      <c r="T2738" s="98">
        <f>'Activity data'!P584*'Emission factors'!$B$38*'Emission factors'!$E$38/1000</f>
        <v>1.3308200774999998E-3</v>
      </c>
      <c r="U2738" s="98">
        <f>'Activity data'!Q584*'Emission factors'!$B$38*'Emission factors'!$E$38/1000</f>
        <v>1.351462788937116E-3</v>
      </c>
    </row>
    <row r="2739" spans="1:21" x14ac:dyDescent="0.25">
      <c r="A2739" s="92" t="s">
        <v>11</v>
      </c>
      <c r="B2739" s="92" t="s">
        <v>12</v>
      </c>
      <c r="C2739" s="92" t="s">
        <v>32</v>
      </c>
      <c r="D2739" s="92" t="s">
        <v>32</v>
      </c>
      <c r="E2739" s="92" t="s">
        <v>39</v>
      </c>
      <c r="F2739" s="92" t="s">
        <v>34</v>
      </c>
      <c r="G2739" s="92" t="s">
        <v>97</v>
      </c>
      <c r="H2739" s="92" t="s">
        <v>74</v>
      </c>
      <c r="I2739" s="89" t="s">
        <v>203</v>
      </c>
      <c r="L2739" s="98">
        <f>'Activity data'!H585*'Emission factors'!$B$38*'Emission factors'!$E$38/1000</f>
        <v>0.41645222943755411</v>
      </c>
      <c r="M2739" s="98">
        <f>'Activity data'!I585*'Emission factors'!$B$38*'Emission factors'!$E$38/1000</f>
        <v>0.33502489133463248</v>
      </c>
      <c r="N2739" s="98">
        <f>'Activity data'!J585*'Emission factors'!$B$38*'Emission factors'!$E$38/1000</f>
        <v>0.43107901109000035</v>
      </c>
      <c r="O2739" s="98">
        <f>'Activity data'!K585*'Emission factors'!$B$38*'Emission factors'!$E$38/1000</f>
        <v>0.74983761004394933</v>
      </c>
      <c r="P2739" s="98">
        <f>'Activity data'!L585*'Emission factors'!$B$38*'Emission factors'!$E$38/1000</f>
        <v>0.33847823083180828</v>
      </c>
      <c r="Q2739" s="98">
        <f>'Activity data'!M585*'Emission factors'!$B$38*'Emission factors'!$E$38/1000</f>
        <v>0.2750098646015251</v>
      </c>
      <c r="R2739" s="98">
        <f>'Activity data'!N585*'Emission factors'!$B$38*'Emission factors'!$E$38/1000</f>
        <v>0.41451429151187136</v>
      </c>
      <c r="S2739" s="98">
        <f>'Activity data'!O585*'Emission factors'!$B$38*'Emission factors'!$E$38/1000</f>
        <v>0.45690139965650123</v>
      </c>
      <c r="T2739" s="98">
        <f>'Activity data'!P585*'Emission factors'!$B$38*'Emission factors'!$E$38/1000</f>
        <v>0.46693199430639909</v>
      </c>
      <c r="U2739" s="98">
        <f>'Activity data'!Q585*'Emission factors'!$B$38*'Emission factors'!$E$38/1000</f>
        <v>0.47710403917636185</v>
      </c>
    </row>
    <row r="2740" spans="1:21" x14ac:dyDescent="0.25">
      <c r="A2740" s="92" t="s">
        <v>11</v>
      </c>
      <c r="B2740" s="92" t="s">
        <v>12</v>
      </c>
      <c r="C2740" s="92" t="s">
        <v>32</v>
      </c>
      <c r="D2740" s="92" t="s">
        <v>32</v>
      </c>
      <c r="E2740" s="92" t="s">
        <v>39</v>
      </c>
      <c r="F2740" s="92" t="s">
        <v>34</v>
      </c>
      <c r="G2740" s="92" t="s">
        <v>97</v>
      </c>
      <c r="H2740" s="92" t="s">
        <v>74</v>
      </c>
      <c r="I2740" s="89" t="s">
        <v>191</v>
      </c>
      <c r="L2740" s="98">
        <f>'Activity data'!H586*'Emission factors'!$B$38*'Emission factors'!$E$38/1000</f>
        <v>2.5691662036119748E-5</v>
      </c>
      <c r="M2740" s="98">
        <f>'Activity data'!I586*'Emission factors'!$B$38*'Emission factors'!$E$38/1000</f>
        <v>1.134208382620157E-3</v>
      </c>
      <c r="N2740" s="98">
        <f>'Activity data'!J586*'Emission factors'!$B$38*'Emission factors'!$E$38/1000</f>
        <v>2.9564824821157261E-3</v>
      </c>
      <c r="O2740" s="98">
        <f>'Activity data'!K586*'Emission factors'!$B$38*'Emission factors'!$E$38/1000</f>
        <v>6.7692459059124736E-3</v>
      </c>
      <c r="P2740" s="98">
        <f>'Activity data'!L586*'Emission factors'!$B$38*'Emission factors'!$E$38/1000</f>
        <v>4.2743696503620785E-3</v>
      </c>
      <c r="Q2740" s="98">
        <f>'Activity data'!M586*'Emission factors'!$B$38*'Emission factors'!$E$38/1000</f>
        <v>3.9296203266642174E-3</v>
      </c>
      <c r="R2740" s="98">
        <f>'Activity data'!N586*'Emission factors'!$B$38*'Emission factors'!$E$38/1000</f>
        <v>5.1019476965464749E-3</v>
      </c>
      <c r="S2740" s="98">
        <f>'Activity data'!O586*'Emission factors'!$B$38*'Emission factors'!$E$38/1000</f>
        <v>6.759423383633798E-3</v>
      </c>
      <c r="T2740" s="98">
        <f>'Activity data'!P586*'Emission factors'!$B$38*'Emission factors'!$E$38/1000</f>
        <v>9.0442599372291318E-3</v>
      </c>
      <c r="U2740" s="98">
        <f>'Activity data'!Q586*'Emission factors'!$B$38*'Emission factors'!$E$38/1000</f>
        <v>1.212034579965148E-2</v>
      </c>
    </row>
    <row r="2741" spans="1:21" x14ac:dyDescent="0.25">
      <c r="A2741" s="92" t="s">
        <v>11</v>
      </c>
      <c r="B2741" s="92" t="s">
        <v>12</v>
      </c>
      <c r="C2741" s="92" t="s">
        <v>32</v>
      </c>
      <c r="D2741" s="92" t="s">
        <v>32</v>
      </c>
      <c r="E2741" s="92" t="s">
        <v>39</v>
      </c>
      <c r="F2741" s="92" t="s">
        <v>34</v>
      </c>
      <c r="G2741" s="92" t="s">
        <v>97</v>
      </c>
      <c r="H2741" s="92" t="s">
        <v>74</v>
      </c>
      <c r="I2741" s="89" t="s">
        <v>192</v>
      </c>
      <c r="L2741" s="98">
        <f>'Activity data'!H587*'Emission factors'!$B$38*'Emission factors'!$E$38/1000</f>
        <v>9.3350244743182556E-2</v>
      </c>
      <c r="M2741" s="98">
        <f>'Activity data'!I587*'Emission factors'!$B$38*'Emission factors'!$E$38/1000</f>
        <v>1.9252276383287345E-2</v>
      </c>
      <c r="N2741" s="98">
        <f>'Activity data'!J587*'Emission factors'!$B$38*'Emission factors'!$E$38/1000</f>
        <v>1.0645319571101016E-2</v>
      </c>
      <c r="O2741" s="98">
        <f>'Activity data'!K587*'Emission factors'!$B$38*'Emission factors'!$E$38/1000</f>
        <v>7.4993011931319348E-3</v>
      </c>
      <c r="P2741" s="98">
        <f>'Activity data'!L587*'Emission factors'!$B$38*'Emission factors'!$E$38/1000</f>
        <v>8.8867904816813063E-3</v>
      </c>
      <c r="Q2741" s="98">
        <f>'Activity data'!M587*'Emission factors'!$B$38*'Emission factors'!$E$38/1000</f>
        <v>1.617279838419803E-2</v>
      </c>
      <c r="R2741" s="98">
        <f>'Activity data'!N587*'Emission factors'!$B$38*'Emission factors'!$E$38/1000</f>
        <v>2.5713118929406965E-2</v>
      </c>
      <c r="S2741" s="98">
        <f>'Activity data'!O587*'Emission factors'!$B$38*'Emission factors'!$E$38/1000</f>
        <v>1.4218744391550601E-2</v>
      </c>
      <c r="T2741" s="98">
        <f>'Activity data'!P587*'Emission factors'!$B$38*'Emission factors'!$E$38/1000</f>
        <v>9.6590524836764318E-3</v>
      </c>
      <c r="U2741" s="98">
        <f>'Activity data'!Q587*'Emission factors'!$B$38*'Emission factors'!$E$38/1000</f>
        <v>9.7583457077585773E-3</v>
      </c>
    </row>
    <row r="2742" spans="1:21" x14ac:dyDescent="0.25">
      <c r="A2742" s="92" t="s">
        <v>11</v>
      </c>
      <c r="B2742" s="92" t="s">
        <v>12</v>
      </c>
      <c r="C2742" s="92" t="s">
        <v>32</v>
      </c>
      <c r="D2742" s="92" t="s">
        <v>32</v>
      </c>
      <c r="E2742" s="92" t="s">
        <v>39</v>
      </c>
      <c r="F2742" s="92" t="s">
        <v>34</v>
      </c>
      <c r="G2742" s="92" t="s">
        <v>97</v>
      </c>
      <c r="H2742" s="92" t="s">
        <v>74</v>
      </c>
      <c r="I2742" s="89" t="s">
        <v>206</v>
      </c>
      <c r="L2742" s="98">
        <f>'Activity data'!H588*'Emission factors'!$B$38*'Emission factors'!$E$38/1000</f>
        <v>6.620362014375869E-2</v>
      </c>
      <c r="M2742" s="98">
        <f>'Activity data'!I588*'Emission factors'!$B$38*'Emission factors'!$E$38/1000</f>
        <v>1.2030198160543626</v>
      </c>
      <c r="N2742" s="98">
        <f>'Activity data'!J588*'Emission factors'!$B$38*'Emission factors'!$E$38/1000</f>
        <v>0.40100660535145416</v>
      </c>
      <c r="O2742" s="98">
        <f>'Activity data'!K588*'Emission factors'!$B$38*'Emission factors'!$E$38/1000</f>
        <v>0</v>
      </c>
      <c r="P2742" s="98">
        <f>'Activity data'!L588*'Emission factors'!$B$38*'Emission factors'!$E$38/1000</f>
        <v>0</v>
      </c>
      <c r="Q2742" s="98">
        <f>'Activity data'!M588*'Emission factors'!$B$38*'Emission factors'!$E$38/1000</f>
        <v>7.7114643823638529E-2</v>
      </c>
      <c r="R2742" s="98">
        <f>'Activity data'!N588*'Emission factors'!$B$38*'Emission factors'!$E$38/1000</f>
        <v>0.18219080402904614</v>
      </c>
      <c r="S2742" s="98">
        <f>'Activity data'!O588*'Emission factors'!$B$38*'Emission factors'!$E$38/1000</f>
        <v>5.2161974251500001E-2</v>
      </c>
      <c r="T2742" s="98">
        <f>'Activity data'!P588*'Emission factors'!$B$38*'Emission factors'!$E$38/1000</f>
        <v>0</v>
      </c>
      <c r="U2742" s="98">
        <f>'Activity data'!Q588*'Emission factors'!$B$38*'Emission factors'!$E$38/1000</f>
        <v>0</v>
      </c>
    </row>
    <row r="2743" spans="1:21" x14ac:dyDescent="0.25">
      <c r="A2743" s="92" t="s">
        <v>11</v>
      </c>
      <c r="B2743" s="92" t="s">
        <v>12</v>
      </c>
      <c r="C2743" s="92" t="s">
        <v>32</v>
      </c>
      <c r="D2743" s="92" t="s">
        <v>32</v>
      </c>
      <c r="E2743" s="92" t="s">
        <v>39</v>
      </c>
      <c r="F2743" s="92" t="s">
        <v>34</v>
      </c>
      <c r="G2743" s="92" t="s">
        <v>97</v>
      </c>
      <c r="H2743" s="92" t="s">
        <v>74</v>
      </c>
      <c r="I2743" s="89" t="s">
        <v>220</v>
      </c>
      <c r="L2743" s="98">
        <f>'Activity data'!H589*'Emission factors'!$B$38*'Emission factors'!$E$38/1000</f>
        <v>0</v>
      </c>
      <c r="M2743" s="98">
        <f>'Activity data'!I589*'Emission factors'!$B$38*'Emission factors'!$E$38/1000</f>
        <v>0</v>
      </c>
      <c r="N2743" s="98">
        <f>'Activity data'!J589*'Emission factors'!$B$38*'Emission factors'!$E$38/1000</f>
        <v>0</v>
      </c>
      <c r="O2743" s="98">
        <f>'Activity data'!K589*'Emission factors'!$B$38*'Emission factors'!$E$38/1000</f>
        <v>0</v>
      </c>
      <c r="P2743" s="98">
        <f>'Activity data'!L589*'Emission factors'!$B$38*'Emission factors'!$E$38/1000</f>
        <v>1.0426874342427017E-3</v>
      </c>
      <c r="Q2743" s="98">
        <f>'Activity data'!M589*'Emission factors'!$B$38*'Emission factors'!$E$38/1000</f>
        <v>3.5601360136173423E-3</v>
      </c>
      <c r="R2743" s="98">
        <f>'Activity data'!N589*'Emission factors'!$B$38*'Emission factors'!$E$38/1000</f>
        <v>6.5403309511788141E-3</v>
      </c>
      <c r="S2743" s="98">
        <f>'Activity data'!O589*'Emission factors'!$B$38*'Emission factors'!$E$38/1000</f>
        <v>7.4006595720000007E-3</v>
      </c>
      <c r="T2743" s="98">
        <f>'Activity data'!P589*'Emission factors'!$B$38*'Emission factors'!$E$38/1000</f>
        <v>7.570959060000001E-3</v>
      </c>
      <c r="U2743" s="98">
        <f>'Activity data'!Q589*'Emission factors'!$B$38*'Emission factors'!$E$38/1000</f>
        <v>7.7178245105350794E-3</v>
      </c>
    </row>
    <row r="2744" spans="1:21" x14ac:dyDescent="0.25">
      <c r="A2744" s="92" t="s">
        <v>11</v>
      </c>
      <c r="B2744" s="92" t="s">
        <v>12</v>
      </c>
      <c r="C2744" s="92" t="s">
        <v>32</v>
      </c>
      <c r="D2744" s="92" t="s">
        <v>32</v>
      </c>
      <c r="E2744" s="92" t="s">
        <v>39</v>
      </c>
      <c r="F2744" s="92" t="s">
        <v>34</v>
      </c>
      <c r="G2744" s="92" t="s">
        <v>97</v>
      </c>
      <c r="H2744" s="92" t="s">
        <v>74</v>
      </c>
      <c r="I2744" s="89" t="s">
        <v>193</v>
      </c>
      <c r="L2744" s="98">
        <f>'Activity data'!H590*'Emission factors'!$B$38*'Emission factors'!$E$38/1000</f>
        <v>0.21392745965640059</v>
      </c>
      <c r="M2744" s="98">
        <f>'Activity data'!I590*'Emission factors'!$B$38*'Emission factors'!$E$38/1000</f>
        <v>0.15727290273096853</v>
      </c>
      <c r="N2744" s="98">
        <f>'Activity data'!J590*'Emission factors'!$B$38*'Emission factors'!$E$38/1000</f>
        <v>0.12889918422085517</v>
      </c>
      <c r="O2744" s="98">
        <f>'Activity data'!K590*'Emission factors'!$B$38*'Emission factors'!$E$38/1000</f>
        <v>7.927073263062949E-2</v>
      </c>
      <c r="P2744" s="98">
        <f>'Activity data'!L590*'Emission factors'!$B$38*'Emission factors'!$E$38/1000</f>
        <v>5.5224838969874429E-2</v>
      </c>
      <c r="Q2744" s="98">
        <f>'Activity data'!M590*'Emission factors'!$B$38*'Emission factors'!$E$38/1000</f>
        <v>3.687354948291869E-2</v>
      </c>
      <c r="R2744" s="98">
        <f>'Activity data'!N590*'Emission factors'!$B$38*'Emission factors'!$E$38/1000</f>
        <v>1.79927740589019E-2</v>
      </c>
      <c r="S2744" s="98">
        <f>'Activity data'!O590*'Emission factors'!$B$38*'Emission factors'!$E$38/1000</f>
        <v>9.2414973218676658E-3</v>
      </c>
      <c r="T2744" s="98">
        <f>'Activity data'!P590*'Emission factors'!$B$38*'Emission factors'!$E$38/1000</f>
        <v>5.8965269029334971E-3</v>
      </c>
      <c r="U2744" s="98">
        <f>'Activity data'!Q590*'Emission factors'!$B$38*'Emission factors'!$E$38/1000</f>
        <v>4.1069228891927453E-3</v>
      </c>
    </row>
    <row r="2745" spans="1:21" x14ac:dyDescent="0.25">
      <c r="A2745" s="92" t="s">
        <v>11</v>
      </c>
      <c r="B2745" s="92" t="s">
        <v>12</v>
      </c>
      <c r="C2745" s="92" t="s">
        <v>32</v>
      </c>
      <c r="D2745" s="92" t="s">
        <v>32</v>
      </c>
      <c r="E2745" s="92" t="s">
        <v>39</v>
      </c>
      <c r="F2745" s="92" t="s">
        <v>34</v>
      </c>
      <c r="G2745" s="92" t="s">
        <v>97</v>
      </c>
      <c r="H2745" s="92" t="s">
        <v>74</v>
      </c>
      <c r="I2745" s="89" t="s">
        <v>259</v>
      </c>
      <c r="L2745" s="98">
        <f>'Activity data'!H591*'Emission factors'!$B$38*'Emission factors'!$E$38/1000</f>
        <v>0</v>
      </c>
      <c r="M2745" s="98">
        <f>'Activity data'!I591*'Emission factors'!$B$38*'Emission factors'!$E$38/1000</f>
        <v>0</v>
      </c>
      <c r="N2745" s="98">
        <f>'Activity data'!J591*'Emission factors'!$B$38*'Emission factors'!$E$38/1000</f>
        <v>0</v>
      </c>
      <c r="O2745" s="98">
        <f>'Activity data'!K591*'Emission factors'!$B$38*'Emission factors'!$E$38/1000</f>
        <v>0</v>
      </c>
      <c r="P2745" s="98">
        <f>'Activity data'!L591*'Emission factors'!$B$38*'Emission factors'!$E$38/1000</f>
        <v>0</v>
      </c>
      <c r="Q2745" s="98">
        <f>'Activity data'!M591*'Emission factors'!$B$38*'Emission factors'!$E$38/1000</f>
        <v>0</v>
      </c>
      <c r="R2745" s="98">
        <f>'Activity data'!N591*'Emission factors'!$B$38*'Emission factors'!$E$38/1000</f>
        <v>0</v>
      </c>
      <c r="S2745" s="98">
        <f>'Activity data'!O591*'Emission factors'!$B$38*'Emission factors'!$E$38/1000</f>
        <v>0</v>
      </c>
      <c r="T2745" s="98">
        <f>'Activity data'!P591*'Emission factors'!$B$38*'Emission factors'!$E$38/1000</f>
        <v>0</v>
      </c>
      <c r="U2745" s="98">
        <f>'Activity data'!Q591*'Emission factors'!$B$38*'Emission factors'!$E$38/1000</f>
        <v>0</v>
      </c>
    </row>
    <row r="2746" spans="1:21" x14ac:dyDescent="0.25">
      <c r="A2746" s="92" t="s">
        <v>11</v>
      </c>
      <c r="B2746" s="92" t="s">
        <v>12</v>
      </c>
      <c r="C2746" s="92" t="s">
        <v>32</v>
      </c>
      <c r="D2746" s="92" t="s">
        <v>32</v>
      </c>
      <c r="E2746" s="92" t="s">
        <v>39</v>
      </c>
      <c r="F2746" s="92" t="s">
        <v>34</v>
      </c>
      <c r="G2746" s="92" t="s">
        <v>97</v>
      </c>
      <c r="H2746" s="92" t="s">
        <v>74</v>
      </c>
      <c r="I2746" s="89" t="s">
        <v>223</v>
      </c>
      <c r="L2746" s="98">
        <f>'Activity data'!H592*'Emission factors'!$B$38*'Emission factors'!$E$38/1000</f>
        <v>0</v>
      </c>
      <c r="M2746" s="98">
        <f>'Activity data'!I592*'Emission factors'!$B$38*'Emission factors'!$E$38/1000</f>
        <v>0</v>
      </c>
      <c r="N2746" s="98">
        <f>'Activity data'!J592*'Emission factors'!$B$38*'Emission factors'!$E$38/1000</f>
        <v>0</v>
      </c>
      <c r="O2746" s="98">
        <f>'Activity data'!K592*'Emission factors'!$B$38*'Emission factors'!$E$38/1000</f>
        <v>0</v>
      </c>
      <c r="P2746" s="98">
        <f>'Activity data'!L592*'Emission factors'!$B$38*'Emission factors'!$E$38/1000</f>
        <v>0</v>
      </c>
      <c r="Q2746" s="98">
        <f>'Activity data'!M592*'Emission factors'!$B$38*'Emission factors'!$E$38/1000</f>
        <v>0</v>
      </c>
      <c r="R2746" s="98">
        <f>'Activity data'!N592*'Emission factors'!$B$38*'Emission factors'!$E$38/1000</f>
        <v>0</v>
      </c>
      <c r="S2746" s="98">
        <f>'Activity data'!O592*'Emission factors'!$B$38*'Emission factors'!$E$38/1000</f>
        <v>0</v>
      </c>
      <c r="T2746" s="98">
        <f>'Activity data'!P592*'Emission factors'!$B$38*'Emission factors'!$E$38/1000</f>
        <v>0</v>
      </c>
      <c r="U2746" s="98">
        <f>'Activity data'!Q592*'Emission factors'!$B$38*'Emission factors'!$E$38/1000</f>
        <v>0</v>
      </c>
    </row>
    <row r="2747" spans="1:21" x14ac:dyDescent="0.25">
      <c r="A2747" s="92" t="s">
        <v>11</v>
      </c>
      <c r="B2747" s="92" t="s">
        <v>12</v>
      </c>
      <c r="C2747" s="92" t="s">
        <v>32</v>
      </c>
      <c r="D2747" s="92" t="s">
        <v>32</v>
      </c>
      <c r="E2747" s="92" t="s">
        <v>39</v>
      </c>
      <c r="F2747" s="92" t="s">
        <v>34</v>
      </c>
      <c r="G2747" s="92" t="s">
        <v>97</v>
      </c>
      <c r="H2747" s="92" t="s">
        <v>74</v>
      </c>
      <c r="I2747" s="89" t="s">
        <v>221</v>
      </c>
      <c r="L2747" s="98">
        <f>'Activity data'!H593*'Emission factors'!$B$38*'Emission factors'!$E$38/1000</f>
        <v>1.5783765615913668E-4</v>
      </c>
      <c r="M2747" s="98">
        <f>'Activity data'!I593*'Emission factors'!$B$38*'Emission factors'!$E$38/1000</f>
        <v>3.2835294163194046E-3</v>
      </c>
      <c r="N2747" s="98">
        <f>'Activity data'!J593*'Emission factors'!$B$38*'Emission factors'!$E$38/1000</f>
        <v>8.9795221857261465E-3</v>
      </c>
      <c r="O2747" s="98">
        <f>'Activity data'!K593*'Emission factors'!$B$38*'Emission factors'!$E$38/1000</f>
        <v>2.18635164111276E-2</v>
      </c>
      <c r="P2747" s="98">
        <f>'Activity data'!L593*'Emission factors'!$B$38*'Emission factors'!$E$38/1000</f>
        <v>1.0590362267527676E-2</v>
      </c>
      <c r="Q2747" s="98">
        <f>'Activity data'!M593*'Emission factors'!$B$38*'Emission factors'!$E$38/1000</f>
        <v>1.6298854129162141E-2</v>
      </c>
      <c r="R2747" s="98">
        <f>'Activity data'!N593*'Emission factors'!$B$38*'Emission factors'!$E$38/1000</f>
        <v>3.0988423464608252E-2</v>
      </c>
      <c r="S2747" s="98">
        <f>'Activity data'!O593*'Emission factors'!$B$38*'Emission factors'!$E$38/1000</f>
        <v>3.5313460982999999E-2</v>
      </c>
      <c r="T2747" s="98">
        <f>'Activity data'!P593*'Emission factors'!$B$38*'Emission factors'!$E$38/1000</f>
        <v>3.6155210148000001E-2</v>
      </c>
      <c r="U2747" s="98">
        <f>'Activity data'!Q593*'Emission factors'!$B$38*'Emission factors'!$E$38/1000</f>
        <v>3.6797083682454816E-2</v>
      </c>
    </row>
    <row r="2748" spans="1:21" x14ac:dyDescent="0.25">
      <c r="A2748" s="92" t="s">
        <v>11</v>
      </c>
      <c r="B2748" s="92" t="s">
        <v>12</v>
      </c>
      <c r="C2748" s="92" t="s">
        <v>32</v>
      </c>
      <c r="D2748" s="92" t="s">
        <v>32</v>
      </c>
      <c r="E2748" s="92" t="s">
        <v>39</v>
      </c>
      <c r="F2748" s="92" t="s">
        <v>34</v>
      </c>
      <c r="G2748" s="92" t="s">
        <v>97</v>
      </c>
      <c r="H2748" s="92" t="s">
        <v>74</v>
      </c>
      <c r="I2748" s="89" t="s">
        <v>222</v>
      </c>
      <c r="L2748" s="98">
        <f>'Activity data'!H594*'Emission factors'!$B$38*'Emission factors'!$E$38/1000</f>
        <v>0</v>
      </c>
      <c r="M2748" s="98">
        <f>'Activity data'!I594*'Emission factors'!$B$38*'Emission factors'!$E$38/1000</f>
        <v>1.3586887487149015E-4</v>
      </c>
      <c r="N2748" s="98">
        <f>'Activity data'!J594*'Emission factors'!$B$38*'Emission factors'!$E$38/1000</f>
        <v>4.5289624957163405E-5</v>
      </c>
      <c r="O2748" s="98">
        <f>'Activity data'!K594*'Emission factors'!$B$38*'Emission factors'!$E$38/1000</f>
        <v>0</v>
      </c>
      <c r="P2748" s="98">
        <f>'Activity data'!L594*'Emission factors'!$B$38*'Emission factors'!$E$38/1000</f>
        <v>0</v>
      </c>
      <c r="Q2748" s="98">
        <f>'Activity data'!M594*'Emission factors'!$B$38*'Emission factors'!$E$38/1000</f>
        <v>1.160720944406887E-4</v>
      </c>
      <c r="R2748" s="98">
        <f>'Activity data'!N594*'Emission factors'!$B$38*'Emission factors'!$E$38/1000</f>
        <v>2.7931573764689623E-4</v>
      </c>
      <c r="S2748" s="98">
        <f>'Activity data'!O594*'Emission factors'!$B$38*'Emission factors'!$E$38/1000</f>
        <v>3.2819224949999997E-4</v>
      </c>
      <c r="T2748" s="98">
        <f>'Activity data'!P594*'Emission factors'!$B$38*'Emission factors'!$E$38/1000</f>
        <v>3.3822921150000003E-4</v>
      </c>
      <c r="U2748" s="98">
        <f>'Activity data'!Q594*'Emission factors'!$B$38*'Emission factors'!$E$38/1000</f>
        <v>3.4857311983403329E-4</v>
      </c>
    </row>
    <row r="2749" spans="1:21" x14ac:dyDescent="0.25">
      <c r="A2749" s="92" t="s">
        <v>11</v>
      </c>
      <c r="B2749" s="92" t="s">
        <v>12</v>
      </c>
      <c r="C2749" s="92" t="s">
        <v>32</v>
      </c>
      <c r="D2749" s="92" t="s">
        <v>32</v>
      </c>
      <c r="E2749" s="92" t="s">
        <v>39</v>
      </c>
      <c r="F2749" s="92" t="s">
        <v>34</v>
      </c>
      <c r="G2749" s="92" t="s">
        <v>97</v>
      </c>
      <c r="H2749" s="92" t="s">
        <v>74</v>
      </c>
      <c r="I2749" s="89" t="s">
        <v>201</v>
      </c>
      <c r="L2749" s="98">
        <f>'Activity data'!H595*'Emission factors'!$B$38*'Emission factors'!$E$38/1000</f>
        <v>0.11109588026672292</v>
      </c>
      <c r="M2749" s="98">
        <f>'Activity data'!I595*'Emission factors'!$B$38*'Emission factors'!$E$38/1000</f>
        <v>0.25025515125204606</v>
      </c>
      <c r="N2749" s="98">
        <f>'Activity data'!J595*'Emission factors'!$B$38*'Emission factors'!$E$38/1000</f>
        <v>0.33161402493041475</v>
      </c>
      <c r="O2749" s="98">
        <f>'Activity data'!K595*'Emission factors'!$B$38*'Emission factors'!$E$38/1000</f>
        <v>0.37640280689117739</v>
      </c>
      <c r="P2749" s="98">
        <f>'Activity data'!L595*'Emission factors'!$B$38*'Emission factors'!$E$38/1000</f>
        <v>0.17470706919967355</v>
      </c>
      <c r="Q2749" s="98">
        <f>'Activity data'!M595*'Emission factors'!$B$38*'Emission factors'!$E$38/1000</f>
        <v>6.9079700614791059E-2</v>
      </c>
      <c r="R2749" s="98">
        <f>'Activity data'!N595*'Emission factors'!$B$38*'Emission factors'!$E$38/1000</f>
        <v>2.1228438582539054E-2</v>
      </c>
      <c r="S2749" s="98">
        <f>'Activity data'!O595*'Emission factors'!$B$38*'Emission factors'!$E$38/1000</f>
        <v>4.3075794615710849E-3</v>
      </c>
      <c r="T2749" s="98">
        <f>'Activity data'!P595*'Emission factors'!$B$38*'Emission factors'!$E$38/1000</f>
        <v>1.282159326148695E-3</v>
      </c>
      <c r="U2749" s="98">
        <f>'Activity data'!Q595*'Emission factors'!$B$38*'Emission factors'!$E$38/1000</f>
        <v>3.8163719315056124E-4</v>
      </c>
    </row>
    <row r="2750" spans="1:21" x14ac:dyDescent="0.25">
      <c r="A2750" s="92" t="s">
        <v>11</v>
      </c>
      <c r="B2750" s="92" t="s">
        <v>12</v>
      </c>
      <c r="C2750" s="92" t="s">
        <v>32</v>
      </c>
      <c r="D2750" s="92" t="s">
        <v>32</v>
      </c>
      <c r="E2750" s="92" t="s">
        <v>39</v>
      </c>
      <c r="F2750" s="92" t="s">
        <v>34</v>
      </c>
      <c r="G2750" s="92" t="s">
        <v>97</v>
      </c>
      <c r="H2750" s="92" t="s">
        <v>74</v>
      </c>
      <c r="I2750" s="89" t="s">
        <v>207</v>
      </c>
      <c r="L2750" s="98">
        <f>'Activity data'!H596*'Emission factors'!$B$38*'Emission factors'!$E$38/1000</f>
        <v>1.3129403360822313E-2</v>
      </c>
      <c r="M2750" s="98">
        <f>'Activity data'!I596*'Emission factors'!$B$38*'Emission factors'!$E$38/1000</f>
        <v>3.0982440356751711E-3</v>
      </c>
      <c r="N2750" s="98">
        <f>'Activity data'!J596*'Emission factors'!$B$38*'Emission factors'!$E$38/1000</f>
        <v>2.924112808229979E-3</v>
      </c>
      <c r="O2750" s="98">
        <f>'Activity data'!K596*'Emission factors'!$B$38*'Emission factors'!$E$38/1000</f>
        <v>4.1193702088739024E-3</v>
      </c>
      <c r="P2750" s="98">
        <f>'Activity data'!L596*'Emission factors'!$B$38*'Emission factors'!$E$38/1000</f>
        <v>1.8634820996602665E-2</v>
      </c>
      <c r="Q2750" s="98">
        <f>'Activity data'!M596*'Emission factors'!$B$38*'Emission factors'!$E$38/1000</f>
        <v>1.9368297565587115E-2</v>
      </c>
      <c r="R2750" s="98">
        <f>'Activity data'!N596*'Emission factors'!$B$38*'Emission factors'!$E$38/1000</f>
        <v>1.3877466520127795E-2</v>
      </c>
      <c r="S2750" s="98">
        <f>'Activity data'!O596*'Emission factors'!$B$38*'Emission factors'!$E$38/1000</f>
        <v>1.1057688478776575E-2</v>
      </c>
      <c r="T2750" s="98">
        <f>'Activity data'!P596*'Emission factors'!$B$38*'Emission factors'!$E$38/1000</f>
        <v>9.3655134595921914E-3</v>
      </c>
      <c r="U2750" s="98">
        <f>'Activity data'!Q596*'Emission factors'!$B$38*'Emission factors'!$E$38/1000</f>
        <v>7.9322946057823092E-3</v>
      </c>
    </row>
    <row r="2751" spans="1:21" x14ac:dyDescent="0.25">
      <c r="A2751" s="92" t="s">
        <v>11</v>
      </c>
      <c r="B2751" s="92" t="s">
        <v>12</v>
      </c>
      <c r="C2751" s="92" t="s">
        <v>32</v>
      </c>
      <c r="D2751" s="92" t="s">
        <v>32</v>
      </c>
      <c r="E2751" s="92" t="s">
        <v>39</v>
      </c>
      <c r="F2751" s="92" t="s">
        <v>34</v>
      </c>
      <c r="G2751" s="92" t="s">
        <v>97</v>
      </c>
      <c r="H2751" s="92" t="s">
        <v>74</v>
      </c>
      <c r="I2751" s="89" t="s">
        <v>218</v>
      </c>
      <c r="L2751" s="98">
        <f>'Activity data'!H597*'Emission factors'!$B$38*'Emission factors'!$E$38/1000</f>
        <v>0</v>
      </c>
      <c r="M2751" s="98">
        <f>'Activity data'!I597*'Emission factors'!$B$38*'Emission factors'!$E$38/1000</f>
        <v>1.5569360585593588E-2</v>
      </c>
      <c r="N2751" s="98">
        <f>'Activity data'!J597*'Emission factors'!$B$38*'Emission factors'!$E$38/1000</f>
        <v>1.0604656581492877E-2</v>
      </c>
      <c r="O2751" s="98">
        <f>'Activity data'!K597*'Emission factors'!$B$38*'Emission factors'!$E$38/1000</f>
        <v>7.9207847019916941E-3</v>
      </c>
      <c r="P2751" s="98">
        <f>'Activity data'!L597*'Emission factors'!$B$38*'Emission factors'!$E$38/1000</f>
        <v>8.9406932256374284E-3</v>
      </c>
      <c r="Q2751" s="98">
        <f>'Activity data'!M597*'Emission factors'!$B$38*'Emission factors'!$E$38/1000</f>
        <v>1.3534184499248324E-2</v>
      </c>
      <c r="R2751" s="98">
        <f>'Activity data'!N597*'Emission factors'!$B$38*'Emission factors'!$E$38/1000</f>
        <v>1.9412933196096476E-2</v>
      </c>
      <c r="S2751" s="98">
        <f>'Activity data'!O597*'Emission factors'!$B$38*'Emission factors'!$E$38/1000</f>
        <v>8.499731030078431E-3</v>
      </c>
      <c r="T2751" s="98">
        <f>'Activity data'!P597*'Emission factors'!$B$38*'Emission factors'!$E$38/1000</f>
        <v>3.6456349749620417E-3</v>
      </c>
      <c r="U2751" s="98">
        <f>'Activity data'!Q597*'Emission factors'!$B$38*'Emission factors'!$E$38/1000</f>
        <v>2.840625937612062E-3</v>
      </c>
    </row>
    <row r="2752" spans="1:21" x14ac:dyDescent="0.25">
      <c r="A2752" s="92" t="s">
        <v>11</v>
      </c>
      <c r="B2752" s="92" t="s">
        <v>12</v>
      </c>
      <c r="C2752" s="92" t="s">
        <v>32</v>
      </c>
      <c r="D2752" s="92" t="s">
        <v>32</v>
      </c>
      <c r="E2752" s="92" t="s">
        <v>39</v>
      </c>
      <c r="F2752" s="92" t="s">
        <v>34</v>
      </c>
      <c r="G2752" s="92" t="s">
        <v>97</v>
      </c>
      <c r="H2752" s="92" t="s">
        <v>74</v>
      </c>
      <c r="I2752" s="89" t="s">
        <v>194</v>
      </c>
      <c r="L2752" s="98">
        <f>'Activity data'!H598*'Emission factors'!$B$38*'Emission factors'!$E$38/1000</f>
        <v>0.9138916927823052</v>
      </c>
      <c r="M2752" s="98">
        <f>'Activity data'!I598*'Emission factors'!$B$38*'Emission factors'!$E$38/1000</f>
        <v>1.0343439078700041</v>
      </c>
      <c r="N2752" s="98">
        <f>'Activity data'!J598*'Emission factors'!$B$38*'Emission factors'!$E$38/1000</f>
        <v>1.0677522719803814</v>
      </c>
      <c r="O2752" s="98">
        <f>'Activity data'!K598*'Emission factors'!$B$38*'Emission factors'!$E$38/1000</f>
        <v>1.1053779255596554</v>
      </c>
      <c r="P2752" s="98">
        <f>'Activity data'!L598*'Emission factors'!$B$38*'Emission factors'!$E$38/1000</f>
        <v>0.91599946050969738</v>
      </c>
      <c r="Q2752" s="98">
        <f>'Activity data'!M598*'Emission factors'!$B$38*'Emission factors'!$E$38/1000</f>
        <v>1.3331239382584275</v>
      </c>
      <c r="R2752" s="98">
        <f>'Activity data'!N598*'Emission factors'!$B$38*'Emission factors'!$E$38/1000</f>
        <v>1.9928369328799174</v>
      </c>
      <c r="S2752" s="98">
        <f>'Activity data'!O598*'Emission factors'!$B$38*'Emission factors'!$E$38/1000</f>
        <v>3.2395195973381794</v>
      </c>
      <c r="T2752" s="98">
        <f>'Activity data'!P598*'Emission factors'!$B$38*'Emission factors'!$E$38/1000</f>
        <v>5.5135640044831309</v>
      </c>
      <c r="U2752" s="98">
        <f>'Activity data'!Q598*'Emission factors'!$B$38*'Emission factors'!$E$38/1000</f>
        <v>9.5913970319163973</v>
      </c>
    </row>
    <row r="2753" spans="1:21" x14ac:dyDescent="0.25">
      <c r="A2753" s="92" t="s">
        <v>11</v>
      </c>
      <c r="B2753" s="92" t="s">
        <v>12</v>
      </c>
      <c r="C2753" s="92" t="s">
        <v>32</v>
      </c>
      <c r="D2753" s="92" t="s">
        <v>32</v>
      </c>
      <c r="E2753" s="92" t="s">
        <v>39</v>
      </c>
      <c r="F2753" s="92" t="s">
        <v>34</v>
      </c>
      <c r="G2753" s="92" t="s">
        <v>97</v>
      </c>
      <c r="H2753" s="92" t="s">
        <v>74</v>
      </c>
      <c r="I2753" s="92" t="s">
        <v>195</v>
      </c>
      <c r="L2753" s="98">
        <f>'Activity data'!H599*'Emission factors'!$B$38*'Emission factors'!$E$38/1000</f>
        <v>5.0218554040620499E-3</v>
      </c>
      <c r="M2753" s="98">
        <f>'Activity data'!I599*'Emission factors'!$B$38*'Emission factors'!$E$38/1000</f>
        <v>6.315901878206201E-2</v>
      </c>
      <c r="N2753" s="98">
        <f>'Activity data'!J599*'Emission factors'!$B$38*'Emission factors'!$E$38/1000</f>
        <v>0.1052375832238424</v>
      </c>
      <c r="O2753" s="98">
        <f>'Activity data'!K599*'Emission factors'!$B$38*'Emission factors'!$E$38/1000</f>
        <v>0.14026832312083076</v>
      </c>
      <c r="P2753" s="98">
        <f>'Activity data'!L599*'Emission factors'!$B$38*'Emission factors'!$E$38/1000</f>
        <v>0.18684323147300672</v>
      </c>
      <c r="Q2753" s="98">
        <f>'Activity data'!M599*'Emission factors'!$B$38*'Emission factors'!$E$38/1000</f>
        <v>0.15072556798309933</v>
      </c>
      <c r="R2753" s="98">
        <f>'Activity data'!N599*'Emission factors'!$B$38*'Emission factors'!$E$38/1000</f>
        <v>8.5157637134382194E-2</v>
      </c>
      <c r="S2753" s="98">
        <f>'Activity data'!O599*'Emission factors'!$B$38*'Emission factors'!$E$38/1000</f>
        <v>2.4432746691829772E-2</v>
      </c>
      <c r="T2753" s="98">
        <f>'Activity data'!P599*'Emission factors'!$B$38*'Emission factors'!$E$38/1000</f>
        <v>5.0608383206526162E-3</v>
      </c>
      <c r="U2753" s="98">
        <f>'Activity data'!Q599*'Emission factors'!$B$38*'Emission factors'!$E$38/1000</f>
        <v>1.8408724498455661E-3</v>
      </c>
    </row>
    <row r="2754" spans="1:21" x14ac:dyDescent="0.25">
      <c r="A2754" s="92" t="s">
        <v>11</v>
      </c>
      <c r="B2754" s="92" t="s">
        <v>12</v>
      </c>
      <c r="C2754" s="92" t="s">
        <v>32</v>
      </c>
      <c r="D2754" s="92" t="s">
        <v>32</v>
      </c>
      <c r="E2754" s="92" t="s">
        <v>39</v>
      </c>
      <c r="F2754" s="92" t="s">
        <v>34</v>
      </c>
      <c r="G2754" s="92" t="s">
        <v>97</v>
      </c>
      <c r="H2754" s="92" t="s">
        <v>74</v>
      </c>
      <c r="I2754" s="89" t="s">
        <v>209</v>
      </c>
      <c r="L2754" s="98">
        <f>'Activity data'!H600*'Emission factors'!$B$38*'Emission factors'!$E$38/1000</f>
        <v>5.1365207846043558E-2</v>
      </c>
      <c r="M2754" s="98">
        <f>'Activity data'!I600*'Emission factors'!$B$38*'Emission factors'!$E$38/1000</f>
        <v>0.13300904714715256</v>
      </c>
      <c r="N2754" s="98">
        <f>'Activity data'!J600*'Emission factors'!$B$38*'Emission factors'!$E$38/1000</f>
        <v>3.9552875332537325E-2</v>
      </c>
      <c r="O2754" s="98">
        <f>'Activity data'!K600*'Emission factors'!$B$38*'Emission factors'!$E$38/1000</f>
        <v>0</v>
      </c>
      <c r="P2754" s="98">
        <f>'Activity data'!L600*'Emission factors'!$B$38*'Emission factors'!$E$38/1000</f>
        <v>0</v>
      </c>
      <c r="Q2754" s="98">
        <f>'Activity data'!M600*'Emission factors'!$B$38*'Emission factors'!$E$38/1000</f>
        <v>3.0488745876301009E-3</v>
      </c>
      <c r="R2754" s="98">
        <f>'Activity data'!N600*'Emission factors'!$B$38*'Emission factors'!$E$38/1000</f>
        <v>7.2762969917100325E-3</v>
      </c>
      <c r="S2754" s="98">
        <f>'Activity data'!O600*'Emission factors'!$B$38*'Emission factors'!$E$38/1000</f>
        <v>2.0866684874999999E-3</v>
      </c>
      <c r="T2754" s="98">
        <f>'Activity data'!P600*'Emission factors'!$B$38*'Emission factors'!$E$38/1000</f>
        <v>0</v>
      </c>
      <c r="U2754" s="98">
        <f>'Activity data'!Q600*'Emission factors'!$B$38*'Emission factors'!$E$38/1000</f>
        <v>0</v>
      </c>
    </row>
    <row r="2755" spans="1:21" x14ac:dyDescent="0.25">
      <c r="A2755" s="92" t="s">
        <v>11</v>
      </c>
      <c r="B2755" s="92" t="s">
        <v>12</v>
      </c>
      <c r="C2755" s="92" t="s">
        <v>32</v>
      </c>
      <c r="D2755" s="92" t="s">
        <v>32</v>
      </c>
      <c r="E2755" s="92" t="s">
        <v>39</v>
      </c>
      <c r="F2755" s="92" t="s">
        <v>34</v>
      </c>
      <c r="G2755" s="92" t="s">
        <v>97</v>
      </c>
      <c r="H2755" s="92" t="s">
        <v>74</v>
      </c>
      <c r="I2755" s="89" t="s">
        <v>208</v>
      </c>
      <c r="L2755" s="98">
        <f>'Activity data'!H601*'Emission factors'!$B$38*'Emission factors'!$E$38/1000</f>
        <v>3.8417401479146261E-2</v>
      </c>
      <c r="M2755" s="98">
        <f>'Activity data'!I601*'Emission factors'!$B$38*'Emission factors'!$E$38/1000</f>
        <v>1.9187902836152456E-2</v>
      </c>
      <c r="N2755" s="98">
        <f>'Activity data'!J601*'Emission factors'!$B$38*'Emission factors'!$E$38/1000</f>
        <v>2.3567826865827698E-2</v>
      </c>
      <c r="O2755" s="98">
        <f>'Activity data'!K601*'Emission factors'!$B$38*'Emission factors'!$E$38/1000</f>
        <v>2.3871812280102985E-2</v>
      </c>
      <c r="P2755" s="98">
        <f>'Activity data'!L601*'Emission factors'!$B$38*'Emission factors'!$E$38/1000</f>
        <v>2.3244889585124062E-2</v>
      </c>
      <c r="Q2755" s="98">
        <f>'Activity data'!M601*'Emission factors'!$B$38*'Emission factors'!$E$38/1000</f>
        <v>1.6901859782638542E-2</v>
      </c>
      <c r="R2755" s="98">
        <f>'Activity data'!N601*'Emission factors'!$B$38*'Emission factors'!$E$38/1000</f>
        <v>8.352347496552762E-3</v>
      </c>
      <c r="S2755" s="98">
        <f>'Activity data'!O601*'Emission factors'!$B$38*'Emission factors'!$E$38/1000</f>
        <v>4.6995820496072305E-3</v>
      </c>
      <c r="T2755" s="98">
        <f>'Activity data'!P601*'Emission factors'!$B$38*'Emission factors'!$E$38/1000</f>
        <v>3.1853258752487464E-3</v>
      </c>
      <c r="U2755" s="98">
        <f>'Activity data'!Q601*'Emission factors'!$B$38*'Emission factors'!$E$38/1000</f>
        <v>2.1439293635826988E-3</v>
      </c>
    </row>
    <row r="2756" spans="1:21" x14ac:dyDescent="0.25">
      <c r="A2756" s="92" t="s">
        <v>11</v>
      </c>
      <c r="B2756" s="92" t="s">
        <v>12</v>
      </c>
      <c r="C2756" s="92" t="s">
        <v>32</v>
      </c>
      <c r="D2756" s="92" t="s">
        <v>32</v>
      </c>
      <c r="E2756" s="92" t="s">
        <v>39</v>
      </c>
      <c r="F2756" s="92" t="s">
        <v>34</v>
      </c>
      <c r="G2756" s="92" t="s">
        <v>97</v>
      </c>
      <c r="H2756" s="92" t="s">
        <v>74</v>
      </c>
      <c r="I2756" s="89" t="s">
        <v>226</v>
      </c>
      <c r="L2756" s="98">
        <f>'Activity data'!H602*'Emission factors'!$B$38*'Emission factors'!$E$38/1000</f>
        <v>0</v>
      </c>
      <c r="M2756" s="98">
        <f>'Activity data'!I602*'Emission factors'!$B$38*'Emission factors'!$E$38/1000</f>
        <v>0</v>
      </c>
      <c r="N2756" s="98">
        <f>'Activity data'!J602*'Emission factors'!$B$38*'Emission factors'!$E$38/1000</f>
        <v>0</v>
      </c>
      <c r="O2756" s="98">
        <f>'Activity data'!K602*'Emission factors'!$B$38*'Emission factors'!$E$38/1000</f>
        <v>0</v>
      </c>
      <c r="P2756" s="98">
        <f>'Activity data'!L602*'Emission factors'!$B$38*'Emission factors'!$E$38/1000</f>
        <v>0</v>
      </c>
      <c r="Q2756" s="98">
        <f>'Activity data'!M602*'Emission factors'!$B$38*'Emission factors'!$E$38/1000</f>
        <v>0</v>
      </c>
      <c r="R2756" s="98">
        <f>'Activity data'!N602*'Emission factors'!$B$38*'Emission factors'!$E$38/1000</f>
        <v>0</v>
      </c>
      <c r="S2756" s="98">
        <f>'Activity data'!O602*'Emission factors'!$B$38*'Emission factors'!$E$38/1000</f>
        <v>0</v>
      </c>
      <c r="T2756" s="98">
        <f>'Activity data'!P602*'Emission factors'!$B$38*'Emission factors'!$E$38/1000</f>
        <v>0</v>
      </c>
      <c r="U2756" s="98">
        <f>'Activity data'!Q602*'Emission factors'!$B$38*'Emission factors'!$E$38/1000</f>
        <v>0</v>
      </c>
    </row>
    <row r="2757" spans="1:21" x14ac:dyDescent="0.25">
      <c r="A2757" s="92" t="s">
        <v>11</v>
      </c>
      <c r="B2757" s="92" t="s">
        <v>12</v>
      </c>
      <c r="C2757" s="92" t="s">
        <v>32</v>
      </c>
      <c r="D2757" s="92" t="s">
        <v>32</v>
      </c>
      <c r="E2757" s="92" t="s">
        <v>39</v>
      </c>
      <c r="F2757" s="92" t="s">
        <v>34</v>
      </c>
      <c r="G2757" s="92" t="s">
        <v>97</v>
      </c>
      <c r="H2757" s="92" t="s">
        <v>74</v>
      </c>
      <c r="I2757" s="89" t="s">
        <v>196</v>
      </c>
      <c r="L2757" s="98">
        <f>'Activity data'!H603*'Emission factors'!$B$38*'Emission factors'!$E$38/1000</f>
        <v>5.6317395528732078E-2</v>
      </c>
      <c r="M2757" s="98">
        <f>'Activity data'!I603*'Emission factors'!$B$38*'Emission factors'!$E$38/1000</f>
        <v>0.18806487652486462</v>
      </c>
      <c r="N2757" s="98">
        <f>'Activity data'!J603*'Emission factors'!$B$38*'Emission factors'!$E$38/1000</f>
        <v>0.60041070263502616</v>
      </c>
      <c r="O2757" s="98">
        <f>'Activity data'!K603*'Emission factors'!$B$38*'Emission factors'!$E$38/1000</f>
        <v>2.1642666748396318</v>
      </c>
      <c r="P2757" s="98">
        <f>'Activity data'!L603*'Emission factors'!$B$38*'Emission factors'!$E$38/1000</f>
        <v>0.98491762384970472</v>
      </c>
      <c r="Q2757" s="98">
        <f>'Activity data'!M603*'Emission factors'!$B$38*'Emission factors'!$E$38/1000</f>
        <v>0.31179236057076959</v>
      </c>
      <c r="R2757" s="98">
        <f>'Activity data'!N603*'Emission factors'!$B$38*'Emission factors'!$E$38/1000</f>
        <v>0.14913091443446952</v>
      </c>
      <c r="S2757" s="98">
        <f>'Activity data'!O603*'Emission factors'!$B$38*'Emission factors'!$E$38/1000</f>
        <v>9.0440542562602283E-2</v>
      </c>
      <c r="T2757" s="98">
        <f>'Activity data'!P603*'Emission factors'!$B$38*'Emission factors'!$E$38/1000</f>
        <v>7.9713081391894397E-2</v>
      </c>
      <c r="U2757" s="98">
        <f>'Activity data'!Q603*'Emission factors'!$B$38*'Emission factors'!$E$38/1000</f>
        <v>7.7464476094254095E-2</v>
      </c>
    </row>
    <row r="2758" spans="1:21" x14ac:dyDescent="0.25">
      <c r="A2758" s="92" t="s">
        <v>11</v>
      </c>
      <c r="B2758" s="92" t="s">
        <v>12</v>
      </c>
      <c r="C2758" s="92" t="s">
        <v>32</v>
      </c>
      <c r="D2758" s="92" t="s">
        <v>32</v>
      </c>
      <c r="E2758" s="92" t="s">
        <v>39</v>
      </c>
      <c r="F2758" s="92" t="s">
        <v>34</v>
      </c>
      <c r="G2758" s="92" t="s">
        <v>97</v>
      </c>
      <c r="H2758" s="92" t="s">
        <v>74</v>
      </c>
      <c r="I2758" s="89" t="s">
        <v>197</v>
      </c>
      <c r="L2758" s="98">
        <f>'Activity data'!H604*'Emission factors'!$B$38*'Emission factors'!$E$38/1000</f>
        <v>0.20712517265368266</v>
      </c>
      <c r="M2758" s="98">
        <f>'Activity data'!I604*'Emission factors'!$B$38*'Emission factors'!$E$38/1000</f>
        <v>7.6567549473238017E-2</v>
      </c>
      <c r="N2758" s="98">
        <f>'Activity data'!J604*'Emission factors'!$B$38*'Emission factors'!$E$38/1000</f>
        <v>3.8132675712622119E-2</v>
      </c>
      <c r="O2758" s="98">
        <f>'Activity data'!K604*'Emission factors'!$B$38*'Emission factors'!$E$38/1000</f>
        <v>4.9437985964181107E-2</v>
      </c>
      <c r="P2758" s="98">
        <f>'Activity data'!L604*'Emission factors'!$B$38*'Emission factors'!$E$38/1000</f>
        <v>0.11991597139520092</v>
      </c>
      <c r="Q2758" s="98">
        <f>'Activity data'!M604*'Emission factors'!$B$38*'Emission factors'!$E$38/1000</f>
        <v>0.13413669063857594</v>
      </c>
      <c r="R2758" s="98">
        <f>'Activity data'!N604*'Emission factors'!$B$38*'Emission factors'!$E$38/1000</f>
        <v>0.1223536262971643</v>
      </c>
      <c r="S2758" s="98">
        <f>'Activity data'!O604*'Emission factors'!$B$38*'Emission factors'!$E$38/1000</f>
        <v>0.14230060174956602</v>
      </c>
      <c r="T2758" s="98">
        <f>'Activity data'!P604*'Emission factors'!$B$38*'Emission factors'!$E$38/1000</f>
        <v>0.20423402648884531</v>
      </c>
      <c r="U2758" s="98">
        <f>'Activity data'!Q604*'Emission factors'!$B$38*'Emission factors'!$E$38/1000</f>
        <v>0.32629796803304556</v>
      </c>
    </row>
    <row r="2759" spans="1:21" x14ac:dyDescent="0.25">
      <c r="A2759" s="92" t="s">
        <v>11</v>
      </c>
      <c r="B2759" s="92" t="s">
        <v>12</v>
      </c>
      <c r="C2759" s="92" t="s">
        <v>32</v>
      </c>
      <c r="D2759" s="92" t="s">
        <v>32</v>
      </c>
      <c r="E2759" s="92" t="s">
        <v>39</v>
      </c>
      <c r="F2759" s="92" t="s">
        <v>34</v>
      </c>
      <c r="G2759" s="92" t="s">
        <v>97</v>
      </c>
      <c r="H2759" s="92" t="s">
        <v>74</v>
      </c>
      <c r="I2759" s="89" t="s">
        <v>229</v>
      </c>
      <c r="L2759" s="98">
        <f>'Activity data'!H605*'Emission factors'!$B$38*'Emission factors'!$E$38/1000</f>
        <v>0.28033648198104494</v>
      </c>
      <c r="M2759" s="98">
        <f>'Activity data'!I605*'Emission factors'!$B$38*'Emission factors'!$E$38/1000</f>
        <v>0.32023152739316019</v>
      </c>
      <c r="N2759" s="98">
        <f>'Activity data'!J605*'Emission factors'!$B$38*'Emission factors'!$E$38/1000</f>
        <v>0.32436131922746403</v>
      </c>
      <c r="O2759" s="98">
        <f>'Activity data'!K605*'Emission factors'!$B$38*'Emission factors'!$E$38/1000</f>
        <v>0.31164935899836832</v>
      </c>
      <c r="P2759" s="98">
        <f>'Activity data'!L605*'Emission factors'!$B$38*'Emission factors'!$E$38/1000</f>
        <v>0.25423489430713636</v>
      </c>
      <c r="Q2759" s="98">
        <f>'Activity data'!M605*'Emission factors'!$B$38*'Emission factors'!$E$38/1000</f>
        <v>0.33976874931026096</v>
      </c>
      <c r="R2759" s="98">
        <f>'Activity data'!N605*'Emission factors'!$B$38*'Emission factors'!$E$38/1000</f>
        <v>0.480125872238861</v>
      </c>
      <c r="S2759" s="98">
        <f>'Activity data'!O605*'Emission factors'!$B$38*'Emission factors'!$E$38/1000</f>
        <v>0.70742029542971196</v>
      </c>
      <c r="T2759" s="98">
        <f>'Activity data'!P605*'Emission factors'!$B$38*'Emission factors'!$E$38/1000</f>
        <v>1.0650719019578541</v>
      </c>
      <c r="U2759" s="98">
        <f>'Activity data'!Q605*'Emission factors'!$B$38*'Emission factors'!$E$38/1000</f>
        <v>1.6139024170320988</v>
      </c>
    </row>
    <row r="2760" spans="1:21" x14ac:dyDescent="0.25">
      <c r="A2760" s="92" t="s">
        <v>11</v>
      </c>
      <c r="B2760" s="92" t="s">
        <v>12</v>
      </c>
      <c r="C2760" s="92" t="s">
        <v>32</v>
      </c>
      <c r="D2760" s="92" t="s">
        <v>32</v>
      </c>
      <c r="E2760" s="92" t="s">
        <v>39</v>
      </c>
      <c r="F2760" s="92" t="s">
        <v>34</v>
      </c>
      <c r="G2760" s="92" t="s">
        <v>97</v>
      </c>
      <c r="H2760" s="92" t="s">
        <v>74</v>
      </c>
      <c r="I2760" s="89" t="s">
        <v>198</v>
      </c>
      <c r="L2760" s="98">
        <f>'Activity data'!H606*'Emission factors'!$B$38*'Emission factors'!$E$38/1000</f>
        <v>0.60124364673426245</v>
      </c>
      <c r="M2760" s="98">
        <f>'Activity data'!I606*'Emission factors'!$B$38*'Emission factors'!$E$38/1000</f>
        <v>0.61992494206204918</v>
      </c>
      <c r="N2760" s="98">
        <f>'Activity data'!J606*'Emission factors'!$B$38*'Emission factors'!$E$38/1000</f>
        <v>0.56978838806579135</v>
      </c>
      <c r="O2760" s="98">
        <f>'Activity data'!K606*'Emission factors'!$B$38*'Emission factors'!$E$38/1000</f>
        <v>0.49429861338700964</v>
      </c>
      <c r="P2760" s="98">
        <f>'Activity data'!L606*'Emission factors'!$B$38*'Emission factors'!$E$38/1000</f>
        <v>0.37115444588867397</v>
      </c>
      <c r="Q2760" s="98">
        <f>'Activity data'!M606*'Emission factors'!$B$38*'Emission factors'!$E$38/1000</f>
        <v>0.25378412734515376</v>
      </c>
      <c r="R2760" s="98">
        <f>'Activity data'!N606*'Emission factors'!$B$38*'Emission factors'!$E$38/1000</f>
        <v>0.14124795728910072</v>
      </c>
      <c r="S2760" s="98">
        <f>'Activity data'!O606*'Emission factors'!$B$38*'Emission factors'!$E$38/1000</f>
        <v>7.8930416288595331E-2</v>
      </c>
      <c r="T2760" s="98">
        <f>'Activity data'!P606*'Emission factors'!$B$38*'Emission factors'!$E$38/1000</f>
        <v>4.783308965241486E-2</v>
      </c>
      <c r="U2760" s="98">
        <f>'Activity data'!Q606*'Emission factors'!$B$38*'Emission factors'!$E$38/1000</f>
        <v>2.9516905647852382E-2</v>
      </c>
    </row>
    <row r="2761" spans="1:21" x14ac:dyDescent="0.25">
      <c r="A2761" s="92" t="s">
        <v>11</v>
      </c>
      <c r="B2761" s="92" t="s">
        <v>12</v>
      </c>
      <c r="C2761" s="92" t="s">
        <v>32</v>
      </c>
      <c r="D2761" s="92" t="s">
        <v>32</v>
      </c>
      <c r="E2761" s="92" t="s">
        <v>39</v>
      </c>
      <c r="F2761" s="92" t="s">
        <v>34</v>
      </c>
      <c r="G2761" s="92" t="s">
        <v>97</v>
      </c>
      <c r="H2761" s="92" t="s">
        <v>74</v>
      </c>
      <c r="I2761" s="89" t="s">
        <v>231</v>
      </c>
      <c r="L2761" s="98">
        <f>'Activity data'!H607*'Emission factors'!$B$38*'Emission factors'!$E$38/1000</f>
        <v>3.6288719254818226E-2</v>
      </c>
      <c r="M2761" s="98">
        <f>'Activity data'!I607*'Emission factors'!$B$38*'Emission factors'!$E$38/1000</f>
        <v>4.0826513568499138E-2</v>
      </c>
      <c r="N2761" s="98">
        <f>'Activity data'!J607*'Emission factors'!$B$38*'Emission factors'!$E$38/1000</f>
        <v>4.1324204534496582E-2</v>
      </c>
      <c r="O2761" s="98">
        <f>'Activity data'!K607*'Emission factors'!$B$38*'Emission factors'!$E$38/1000</f>
        <v>3.9751021882563624E-2</v>
      </c>
      <c r="P2761" s="98">
        <f>'Activity data'!L607*'Emission factors'!$B$38*'Emission factors'!$E$38/1000</f>
        <v>4.2007635670750762E-2</v>
      </c>
      <c r="Q2761" s="98">
        <f>'Activity data'!M607*'Emission factors'!$B$38*'Emission factors'!$E$38/1000</f>
        <v>3.8067173191492658E-2</v>
      </c>
      <c r="R2761" s="98">
        <f>'Activity data'!N607*'Emission factors'!$B$38*'Emission factors'!$E$38/1000</f>
        <v>3.1532073794649527E-2</v>
      </c>
      <c r="S2761" s="98">
        <f>'Activity data'!O607*'Emission factors'!$B$38*'Emission factors'!$E$38/1000</f>
        <v>2.8430984318098006E-2</v>
      </c>
      <c r="T2761" s="98">
        <f>'Activity data'!P607*'Emission factors'!$B$38*'Emission factors'!$E$38/1000</f>
        <v>2.7432623889178619E-2</v>
      </c>
      <c r="U2761" s="98">
        <f>'Activity data'!Q607*'Emission factors'!$B$38*'Emission factors'!$E$38/1000</f>
        <v>2.7259319141596683E-2</v>
      </c>
    </row>
    <row r="2762" spans="1:21" x14ac:dyDescent="0.25">
      <c r="A2762" s="92" t="s">
        <v>11</v>
      </c>
      <c r="B2762" s="92" t="s">
        <v>12</v>
      </c>
      <c r="C2762" s="92" t="s">
        <v>32</v>
      </c>
      <c r="D2762" s="92" t="s">
        <v>32</v>
      </c>
      <c r="E2762" s="92" t="s">
        <v>39</v>
      </c>
      <c r="F2762" s="92" t="s">
        <v>34</v>
      </c>
      <c r="G2762" s="92" t="s">
        <v>97</v>
      </c>
      <c r="H2762" s="92" t="s">
        <v>74</v>
      </c>
      <c r="I2762" s="89" t="s">
        <v>230</v>
      </c>
      <c r="L2762" s="98">
        <f>'Activity data'!H608*'Emission factors'!$B$38*'Emission factors'!$E$38/1000</f>
        <v>7.0964991351117872E-3</v>
      </c>
      <c r="M2762" s="98">
        <f>'Activity data'!I608*'Emission factors'!$B$38*'Emission factors'!$E$38/1000</f>
        <v>0.21172205925626278</v>
      </c>
      <c r="N2762" s="98">
        <f>'Activity data'!J608*'Emission factors'!$B$38*'Emission factors'!$E$38/1000</f>
        <v>0.3397140963191112</v>
      </c>
      <c r="O2762" s="98">
        <f>'Activity data'!K608*'Emission factors'!$B$38*'Emission factors'!$E$38/1000</f>
        <v>0.52541131444448397</v>
      </c>
      <c r="P2762" s="98">
        <f>'Activity data'!L608*'Emission factors'!$B$38*'Emission factors'!$E$38/1000</f>
        <v>0.19433756367548422</v>
      </c>
      <c r="Q2762" s="98">
        <f>'Activity data'!M608*'Emission factors'!$B$38*'Emission factors'!$E$38/1000</f>
        <v>5.9863144079856052E-2</v>
      </c>
      <c r="R2762" s="98">
        <f>'Activity data'!N608*'Emission factors'!$B$38*'Emission factors'!$E$38/1000</f>
        <v>5.2847986428050477E-2</v>
      </c>
      <c r="S2762" s="98">
        <f>'Activity data'!O608*'Emission factors'!$B$38*'Emission factors'!$E$38/1000</f>
        <v>4.5119861653528666E-2</v>
      </c>
      <c r="T2762" s="98">
        <f>'Activity data'!P608*'Emission factors'!$B$38*'Emission factors'!$E$38/1000</f>
        <v>3.8573356708038735E-2</v>
      </c>
      <c r="U2762" s="98">
        <f>'Activity data'!Q608*'Emission factors'!$B$38*'Emission factors'!$E$38/1000</f>
        <v>3.3690407620609347E-2</v>
      </c>
    </row>
    <row r="2763" spans="1:21" x14ac:dyDescent="0.25">
      <c r="A2763" s="92" t="s">
        <v>11</v>
      </c>
      <c r="B2763" s="92" t="s">
        <v>12</v>
      </c>
      <c r="C2763" s="92" t="s">
        <v>32</v>
      </c>
      <c r="D2763" s="92" t="s">
        <v>32</v>
      </c>
      <c r="E2763" s="92" t="s">
        <v>39</v>
      </c>
      <c r="F2763" s="92" t="s">
        <v>34</v>
      </c>
      <c r="G2763" s="92" t="s">
        <v>97</v>
      </c>
      <c r="H2763" s="92" t="s">
        <v>74</v>
      </c>
      <c r="I2763" s="89" t="s">
        <v>303</v>
      </c>
      <c r="L2763" s="98">
        <f>'Activity data'!H609*'Emission factors'!$B$38*'Emission factors'!$E$38/1000</f>
        <v>0.43506241872539675</v>
      </c>
      <c r="M2763" s="98">
        <f>'Activity data'!I609*'Emission factors'!$B$38*'Emission factors'!$E$38/1000</f>
        <v>1.0294953107996028</v>
      </c>
      <c r="N2763" s="98">
        <f>'Activity data'!J609*'Emission factors'!$B$38*'Emission factors'!$E$38/1000</f>
        <v>1.2191166484697902</v>
      </c>
      <c r="O2763" s="98">
        <f>'Activity data'!K609*'Emission factors'!$B$38*'Emission factors'!$E$38/1000</f>
        <v>1.1902158170146531</v>
      </c>
      <c r="P2763" s="98">
        <f>'Activity data'!L609*'Emission factors'!$B$38*'Emission factors'!$E$38/1000</f>
        <v>0.61612992806770861</v>
      </c>
      <c r="Q2763" s="98">
        <f>'Activity data'!M609*'Emission factors'!$B$38*'Emission factors'!$E$38/1000</f>
        <v>0.40540372786051693</v>
      </c>
      <c r="R2763" s="98">
        <f>'Activity data'!N609*'Emission factors'!$B$38*'Emission factors'!$E$38/1000</f>
        <v>0.37812774134218519</v>
      </c>
      <c r="S2763" s="98">
        <f>'Activity data'!O609*'Emission factors'!$B$38*'Emission factors'!$E$38/1000</f>
        <v>0.39110285943750134</v>
      </c>
      <c r="T2763" s="98">
        <f>'Activity data'!P609*'Emission factors'!$B$38*'Emission factors'!$E$38/1000</f>
        <v>0.45100431075736608</v>
      </c>
      <c r="U2763" s="98">
        <f>'Activity data'!Q609*'Emission factors'!$B$38*'Emission factors'!$E$38/1000</f>
        <v>0.56552631968440048</v>
      </c>
    </row>
    <row r="2764" spans="1:21" x14ac:dyDescent="0.25">
      <c r="A2764" s="92" t="s">
        <v>11</v>
      </c>
      <c r="B2764" s="92" t="s">
        <v>12</v>
      </c>
      <c r="C2764" s="92" t="s">
        <v>32</v>
      </c>
      <c r="D2764" s="92" t="s">
        <v>32</v>
      </c>
      <c r="E2764" s="92" t="s">
        <v>39</v>
      </c>
      <c r="F2764" s="92" t="s">
        <v>34</v>
      </c>
      <c r="G2764" s="92" t="s">
        <v>97</v>
      </c>
      <c r="H2764" s="92" t="s">
        <v>74</v>
      </c>
      <c r="I2764" s="89" t="s">
        <v>225</v>
      </c>
      <c r="L2764" s="98">
        <f>'Activity data'!H610*'Emission factors'!$B$38*'Emission factors'!$E$38/1000</f>
        <v>0</v>
      </c>
      <c r="M2764" s="98">
        <f>'Activity data'!I610*'Emission factors'!$B$38*'Emission factors'!$E$38/1000</f>
        <v>0</v>
      </c>
      <c r="N2764" s="98">
        <f>'Activity data'!J610*'Emission factors'!$B$38*'Emission factors'!$E$38/1000</f>
        <v>0</v>
      </c>
      <c r="O2764" s="98">
        <f>'Activity data'!K610*'Emission factors'!$B$38*'Emission factors'!$E$38/1000</f>
        <v>0</v>
      </c>
      <c r="P2764" s="98">
        <f>'Activity data'!L610*'Emission factors'!$B$38*'Emission factors'!$E$38/1000</f>
        <v>2.9422734339794253E-3</v>
      </c>
      <c r="Q2764" s="98">
        <f>'Activity data'!M610*'Emission factors'!$B$38*'Emission factors'!$E$38/1000</f>
        <v>2.5800806882943462E-3</v>
      </c>
      <c r="R2764" s="98">
        <f>'Activity data'!N610*'Emission factors'!$B$38*'Emission factors'!$E$38/1000</f>
        <v>7.4250269665595723E-4</v>
      </c>
      <c r="S2764" s="98">
        <f>'Activity data'!O610*'Emission factors'!$B$38*'Emission factors'!$E$38/1000</f>
        <v>3.6042954157095307E-4</v>
      </c>
      <c r="T2764" s="98">
        <f>'Activity data'!P610*'Emission factors'!$B$38*'Emission factors'!$E$38/1000</f>
        <v>4.9918714532831113E-4</v>
      </c>
      <c r="U2764" s="98">
        <f>'Activity data'!Q610*'Emission factors'!$B$38*'Emission factors'!$E$38/1000</f>
        <v>6.8967157438088714E-4</v>
      </c>
    </row>
    <row r="2765" spans="1:21" x14ac:dyDescent="0.25">
      <c r="A2765" s="92" t="s">
        <v>11</v>
      </c>
      <c r="B2765" s="92" t="s">
        <v>12</v>
      </c>
      <c r="C2765" s="92" t="s">
        <v>32</v>
      </c>
      <c r="D2765" s="92" t="s">
        <v>32</v>
      </c>
      <c r="E2765" s="92" t="s">
        <v>39</v>
      </c>
      <c r="F2765" s="92" t="s">
        <v>34</v>
      </c>
      <c r="G2765" s="92" t="s">
        <v>97</v>
      </c>
      <c r="H2765" s="92" t="s">
        <v>74</v>
      </c>
      <c r="I2765" s="89" t="s">
        <v>205</v>
      </c>
      <c r="L2765" s="98">
        <f>'Activity data'!H611*'Emission factors'!$B$38*'Emission factors'!$E$38/1000</f>
        <v>1.7093156081942475E-2</v>
      </c>
      <c r="M2765" s="98">
        <f>'Activity data'!I611*'Emission factors'!$B$38*'Emission factors'!$E$38/1000</f>
        <v>7.3062561961387343E-3</v>
      </c>
      <c r="N2765" s="98">
        <f>'Activity data'!J611*'Emission factors'!$B$38*'Emission factors'!$E$38/1000</f>
        <v>1.2655254490818769E-2</v>
      </c>
      <c r="O2765" s="98">
        <f>'Activity data'!K611*'Emission factors'!$B$38*'Emission factors'!$E$38/1000</f>
        <v>2.2544467988608877E-2</v>
      </c>
      <c r="P2765" s="98">
        <f>'Activity data'!L611*'Emission factors'!$B$38*'Emission factors'!$E$38/1000</f>
        <v>4.9257373582790774E-2</v>
      </c>
      <c r="Q2765" s="98">
        <f>'Activity data'!M611*'Emission factors'!$B$38*'Emission factors'!$E$38/1000</f>
        <v>4.3745387135702793E-2</v>
      </c>
      <c r="R2765" s="98">
        <f>'Activity data'!N611*'Emission factors'!$B$38*'Emission factors'!$E$38/1000</f>
        <v>2.5441214457701311E-2</v>
      </c>
      <c r="S2765" s="98">
        <f>'Activity data'!O611*'Emission factors'!$B$38*'Emission factors'!$E$38/1000</f>
        <v>1.6314846411140733E-2</v>
      </c>
      <c r="T2765" s="98">
        <f>'Activity data'!P611*'Emission factors'!$B$38*'Emission factors'!$E$38/1000</f>
        <v>1.2176494283413117E-2</v>
      </c>
      <c r="U2765" s="98">
        <f>'Activity data'!Q611*'Emission factors'!$B$38*'Emission factors'!$E$38/1000</f>
        <v>9.5750349745360747E-3</v>
      </c>
    </row>
    <row r="2766" spans="1:21" x14ac:dyDescent="0.25">
      <c r="A2766" s="92" t="s">
        <v>11</v>
      </c>
      <c r="B2766" s="92" t="s">
        <v>12</v>
      </c>
      <c r="C2766" s="92" t="s">
        <v>32</v>
      </c>
      <c r="D2766" s="92" t="s">
        <v>32</v>
      </c>
      <c r="E2766" s="92" t="s">
        <v>39</v>
      </c>
      <c r="F2766" s="92" t="s">
        <v>34</v>
      </c>
      <c r="G2766" s="92" t="s">
        <v>97</v>
      </c>
      <c r="H2766" s="92" t="s">
        <v>74</v>
      </c>
      <c r="I2766" s="89" t="s">
        <v>204</v>
      </c>
      <c r="L2766" s="98">
        <f>'Activity data'!H612*'Emission factors'!$B$38*'Emission factors'!$E$38/1000</f>
        <v>0.1002710902765431</v>
      </c>
      <c r="M2766" s="98">
        <f>'Activity data'!I612*'Emission factors'!$B$38*'Emission factors'!$E$38/1000</f>
        <v>0.17780385273113461</v>
      </c>
      <c r="N2766" s="98">
        <f>'Activity data'!J612*'Emission factors'!$B$38*'Emission factors'!$E$38/1000</f>
        <v>0.16241614789140596</v>
      </c>
      <c r="O2766" s="98">
        <f>'Activity data'!K612*'Emission factors'!$B$38*'Emission factors'!$E$38/1000</f>
        <v>0.15148625502692495</v>
      </c>
      <c r="P2766" s="98">
        <f>'Activity data'!L612*'Emission factors'!$B$38*'Emission factors'!$E$38/1000</f>
        <v>0.11636112054606952</v>
      </c>
      <c r="Q2766" s="98">
        <f>'Activity data'!M612*'Emission factors'!$B$38*'Emission factors'!$E$38/1000</f>
        <v>9.7554971523622053E-2</v>
      </c>
      <c r="R2766" s="98">
        <f>'Activity data'!N612*'Emission factors'!$B$38*'Emission factors'!$E$38/1000</f>
        <v>8.7532256360468338E-2</v>
      </c>
      <c r="S2766" s="98">
        <f>'Activity data'!O612*'Emission factors'!$B$38*'Emission factors'!$E$38/1000</f>
        <v>3.3503488762334097E-2</v>
      </c>
      <c r="T2766" s="98">
        <f>'Activity data'!P612*'Emission factors'!$B$38*'Emission factors'!$E$38/1000</f>
        <v>1.0717383378944699E-2</v>
      </c>
      <c r="U2766" s="98">
        <f>'Activity data'!Q612*'Emission factors'!$B$38*'Emission factors'!$E$38/1000</f>
        <v>5.7954026080109539E-3</v>
      </c>
    </row>
    <row r="2767" spans="1:21" x14ac:dyDescent="0.25">
      <c r="A2767" s="92" t="s">
        <v>11</v>
      </c>
      <c r="B2767" s="92" t="s">
        <v>12</v>
      </c>
      <c r="C2767" s="92" t="s">
        <v>32</v>
      </c>
      <c r="D2767" s="92" t="s">
        <v>32</v>
      </c>
      <c r="E2767" s="92" t="s">
        <v>39</v>
      </c>
      <c r="F2767" s="92" t="s">
        <v>34</v>
      </c>
      <c r="G2767" s="92" t="s">
        <v>97</v>
      </c>
      <c r="H2767" s="92" t="s">
        <v>74</v>
      </c>
      <c r="I2767" s="89" t="s">
        <v>228</v>
      </c>
      <c r="L2767" s="98">
        <f>'Activity data'!H613*'Emission factors'!$B$38*'Emission factors'!$E$38/1000</f>
        <v>0</v>
      </c>
      <c r="M2767" s="98">
        <f>'Activity data'!I613*'Emission factors'!$B$38*'Emission factors'!$E$38/1000</f>
        <v>2.1024765858821494E-4</v>
      </c>
      <c r="N2767" s="98">
        <f>'Activity data'!J613*'Emission factors'!$B$38*'Emission factors'!$E$38/1000</f>
        <v>7.0082552862738321E-5</v>
      </c>
      <c r="O2767" s="98">
        <f>'Activity data'!K613*'Emission factors'!$B$38*'Emission factors'!$E$38/1000</f>
        <v>0</v>
      </c>
      <c r="P2767" s="98">
        <f>'Activity data'!L613*'Emission factors'!$B$38*'Emission factors'!$E$38/1000</f>
        <v>3.7089720448081295E-4</v>
      </c>
      <c r="Q2767" s="98">
        <f>'Activity data'!M613*'Emission factors'!$B$38*'Emission factors'!$E$38/1000</f>
        <v>6.7500011707283475E-4</v>
      </c>
      <c r="R2767" s="98">
        <f>'Activity data'!N613*'Emission factors'!$B$38*'Emission factors'!$E$38/1000</f>
        <v>9.1013670452641006E-4</v>
      </c>
      <c r="S2767" s="98">
        <f>'Activity data'!O613*'Emission factors'!$B$38*'Emission factors'!$E$38/1000</f>
        <v>1.2536077080546311E-3</v>
      </c>
      <c r="T2767" s="98">
        <f>'Activity data'!P613*'Emission factors'!$B$38*'Emission factors'!$E$38/1000</f>
        <v>1.7404424432006212E-3</v>
      </c>
      <c r="U2767" s="98">
        <f>'Activity data'!Q613*'Emission factors'!$B$38*'Emission factors'!$E$38/1000</f>
        <v>2.4065945815509361E-3</v>
      </c>
    </row>
    <row r="2768" spans="1:21" x14ac:dyDescent="0.25">
      <c r="A2768" s="92" t="s">
        <v>11</v>
      </c>
      <c r="B2768" s="92" t="s">
        <v>12</v>
      </c>
      <c r="C2768" s="92" t="s">
        <v>32</v>
      </c>
      <c r="D2768" s="92" t="s">
        <v>32</v>
      </c>
      <c r="E2768" s="92" t="s">
        <v>39</v>
      </c>
      <c r="F2768" s="92" t="s">
        <v>34</v>
      </c>
      <c r="G2768" s="92" t="s">
        <v>97</v>
      </c>
      <c r="H2768" s="92" t="s">
        <v>74</v>
      </c>
      <c r="I2768" s="89" t="s">
        <v>202</v>
      </c>
      <c r="L2768" s="98">
        <f>'Activity data'!H614*'Emission factors'!$B$38*'Emission factors'!$E$38/1000</f>
        <v>4.3759285520141439E-2</v>
      </c>
      <c r="M2768" s="98">
        <f>'Activity data'!I614*'Emission factors'!$B$38*'Emission factors'!$E$38/1000</f>
        <v>3.8665327236219654E-2</v>
      </c>
      <c r="N2768" s="98">
        <f>'Activity data'!J614*'Emission factors'!$B$38*'Emission factors'!$E$38/1000</f>
        <v>3.1964312373747167E-2</v>
      </c>
      <c r="O2768" s="98">
        <f>'Activity data'!K614*'Emission factors'!$B$38*'Emission factors'!$E$38/1000</f>
        <v>2.8256132746534032E-2</v>
      </c>
      <c r="P2768" s="98">
        <f>'Activity data'!L614*'Emission factors'!$B$38*'Emission factors'!$E$38/1000</f>
        <v>2.553043815338344E-2</v>
      </c>
      <c r="Q2768" s="98">
        <f>'Activity data'!M614*'Emission factors'!$B$38*'Emission factors'!$E$38/1000</f>
        <v>2.0570448513057261E-2</v>
      </c>
      <c r="R2768" s="98">
        <f>'Activity data'!N614*'Emission factors'!$B$38*'Emission factors'!$E$38/1000</f>
        <v>1.4660611365081606E-2</v>
      </c>
      <c r="S2768" s="98">
        <f>'Activity data'!O614*'Emission factors'!$B$38*'Emission factors'!$E$38/1000</f>
        <v>1.3185416656534655E-2</v>
      </c>
      <c r="T2768" s="98">
        <f>'Activity data'!P614*'Emission factors'!$B$38*'Emission factors'!$E$38/1000</f>
        <v>1.3203539818902885E-2</v>
      </c>
      <c r="U2768" s="98">
        <f>'Activity data'!Q614*'Emission factors'!$B$38*'Emission factors'!$E$38/1000</f>
        <v>1.3212104546111471E-2</v>
      </c>
    </row>
    <row r="2769" spans="1:21" x14ac:dyDescent="0.25">
      <c r="A2769" s="92" t="s">
        <v>11</v>
      </c>
      <c r="B2769" s="92" t="s">
        <v>12</v>
      </c>
      <c r="C2769" s="92" t="s">
        <v>32</v>
      </c>
      <c r="D2769" s="92" t="s">
        <v>32</v>
      </c>
      <c r="E2769" s="92" t="s">
        <v>39</v>
      </c>
      <c r="F2769" s="92" t="s">
        <v>34</v>
      </c>
      <c r="G2769" s="92" t="s">
        <v>97</v>
      </c>
      <c r="H2769" s="92" t="s">
        <v>74</v>
      </c>
      <c r="I2769" s="89" t="s">
        <v>190</v>
      </c>
      <c r="L2769" s="98">
        <f>'Activity data'!H615*'Emission factors'!$B$38*'Emission factors'!$E$38/1000</f>
        <v>0</v>
      </c>
      <c r="M2769" s="98">
        <f>'Activity data'!I615*'Emission factors'!$B$38*'Emission factors'!$E$38/1000</f>
        <v>0</v>
      </c>
      <c r="N2769" s="98">
        <f>'Activity data'!J615*'Emission factors'!$B$38*'Emission factors'!$E$38/1000</f>
        <v>0</v>
      </c>
      <c r="O2769" s="98">
        <f>'Activity data'!K615*'Emission factors'!$B$38*'Emission factors'!$E$38/1000</f>
        <v>0</v>
      </c>
      <c r="P2769" s="98">
        <f>'Activity data'!L615*'Emission factors'!$B$38*'Emission factors'!$E$38/1000</f>
        <v>0</v>
      </c>
      <c r="Q2769" s="98">
        <f>'Activity data'!M615*'Emission factors'!$B$38*'Emission factors'!$E$38/1000</f>
        <v>0</v>
      </c>
      <c r="R2769" s="98">
        <f>'Activity data'!N615*'Emission factors'!$B$38*'Emission factors'!$E$38/1000</f>
        <v>0</v>
      </c>
      <c r="S2769" s="98">
        <f>'Activity data'!O615*'Emission factors'!$B$38*'Emission factors'!$E$38/1000</f>
        <v>0</v>
      </c>
      <c r="T2769" s="98">
        <f>'Activity data'!P615*'Emission factors'!$B$38*'Emission factors'!$E$38/1000</f>
        <v>0</v>
      </c>
      <c r="U2769" s="98">
        <f>'Activity data'!Q615*'Emission factors'!$B$38*'Emission factors'!$E$38/1000</f>
        <v>0</v>
      </c>
    </row>
    <row r="2770" spans="1:21" x14ac:dyDescent="0.25">
      <c r="A2770" s="92" t="s">
        <v>11</v>
      </c>
      <c r="B2770" s="92" t="s">
        <v>12</v>
      </c>
      <c r="C2770" s="92" t="s">
        <v>32</v>
      </c>
      <c r="D2770" s="92" t="s">
        <v>32</v>
      </c>
      <c r="E2770" s="92" t="s">
        <v>39</v>
      </c>
      <c r="F2770" s="92" t="s">
        <v>34</v>
      </c>
      <c r="G2770" s="92" t="s">
        <v>97</v>
      </c>
      <c r="H2770" s="92" t="s">
        <v>74</v>
      </c>
      <c r="I2770" s="89" t="s">
        <v>210</v>
      </c>
      <c r="L2770" s="98">
        <f>'Activity data'!H616*'Emission factors'!$B$38*'Emission factors'!$E$38/1000</f>
        <v>4.1154765387848959E-3</v>
      </c>
      <c r="M2770" s="98">
        <f>'Activity data'!I616*'Emission factors'!$B$38*'Emission factors'!$E$38/1000</f>
        <v>6.8881701819998769E-3</v>
      </c>
      <c r="N2770" s="98">
        <f>'Activity data'!J616*'Emission factors'!$B$38*'Emission factors'!$E$38/1000</f>
        <v>8.8653976114298257E-3</v>
      </c>
      <c r="O2770" s="98">
        <f>'Activity data'!K616*'Emission factors'!$B$38*'Emission factors'!$E$38/1000</f>
        <v>1.0858255326813459E-2</v>
      </c>
      <c r="P2770" s="98">
        <f>'Activity data'!L616*'Emission factors'!$B$38*'Emission factors'!$E$38/1000</f>
        <v>1.131526710564526E-2</v>
      </c>
      <c r="Q2770" s="98">
        <f>'Activity data'!M616*'Emission factors'!$B$38*'Emission factors'!$E$38/1000</f>
        <v>8.8472578942134332E-3</v>
      </c>
      <c r="R2770" s="98">
        <f>'Activity data'!N616*'Emission factors'!$B$38*'Emission factors'!$E$38/1000</f>
        <v>5.2794109010982637E-3</v>
      </c>
      <c r="S2770" s="98">
        <f>'Activity data'!O616*'Emission factors'!$B$38*'Emission factors'!$E$38/1000</f>
        <v>3.2717374168309411E-3</v>
      </c>
      <c r="T2770" s="98">
        <f>'Activity data'!P616*'Emission factors'!$B$38*'Emission factors'!$E$38/1000</f>
        <v>2.2812775917111267E-3</v>
      </c>
      <c r="U2770" s="98">
        <f>'Activity data'!Q616*'Emission factors'!$B$38*'Emission factors'!$E$38/1000</f>
        <v>1.709777669701305E-3</v>
      </c>
    </row>
    <row r="2771" spans="1:21" x14ac:dyDescent="0.25">
      <c r="A2771" s="92" t="s">
        <v>11</v>
      </c>
      <c r="B2771" s="92" t="s">
        <v>12</v>
      </c>
      <c r="C2771" s="92" t="s">
        <v>32</v>
      </c>
      <c r="D2771" s="92" t="s">
        <v>32</v>
      </c>
      <c r="E2771" s="92" t="s">
        <v>39</v>
      </c>
      <c r="F2771" s="92" t="s">
        <v>34</v>
      </c>
      <c r="G2771" s="92" t="s">
        <v>97</v>
      </c>
      <c r="H2771" s="92" t="s">
        <v>74</v>
      </c>
      <c r="I2771" s="89" t="s">
        <v>199</v>
      </c>
      <c r="L2771" s="98">
        <f>'Activity data'!H617*'Emission factors'!$B$38*'Emission factors'!$E$38/1000</f>
        <v>0.77597320723224061</v>
      </c>
      <c r="M2771" s="98">
        <f>'Activity data'!I617*'Emission factors'!$B$38*'Emission factors'!$E$38/1000</f>
        <v>0.10360132378955766</v>
      </c>
      <c r="N2771" s="98">
        <f>'Activity data'!J617*'Emission factors'!$B$38*'Emission factors'!$E$38/1000</f>
        <v>3.6368118313860526E-2</v>
      </c>
      <c r="O2771" s="98">
        <f>'Activity data'!K617*'Emission factors'!$B$38*'Emission factors'!$E$38/1000</f>
        <v>5.2686895091840519E-2</v>
      </c>
      <c r="P2771" s="98">
        <f>'Activity data'!L617*'Emission factors'!$B$38*'Emission factors'!$E$38/1000</f>
        <v>0.19173674121716938</v>
      </c>
      <c r="Q2771" s="98">
        <f>'Activity data'!M617*'Emission factors'!$B$38*'Emission factors'!$E$38/1000</f>
        <v>0.23025558198070906</v>
      </c>
      <c r="R2771" s="98">
        <f>'Activity data'!N617*'Emission factors'!$B$38*'Emission factors'!$E$38/1000</f>
        <v>0.2220671243270928</v>
      </c>
      <c r="S2771" s="98">
        <f>'Activity data'!O617*'Emission factors'!$B$38*'Emission factors'!$E$38/1000</f>
        <v>0.22316612345977779</v>
      </c>
      <c r="T2771" s="98">
        <f>'Activity data'!P617*'Emission factors'!$B$38*'Emission factors'!$E$38/1000</f>
        <v>0.23365584837763528</v>
      </c>
      <c r="U2771" s="98">
        <f>'Activity data'!Q617*'Emission factors'!$B$38*'Emission factors'!$E$38/1000</f>
        <v>0.25291123913963376</v>
      </c>
    </row>
    <row r="2772" spans="1:21" x14ac:dyDescent="0.25">
      <c r="A2772" s="92" t="s">
        <v>11</v>
      </c>
      <c r="B2772" s="92" t="s">
        <v>12</v>
      </c>
      <c r="C2772" s="92" t="s">
        <v>32</v>
      </c>
      <c r="D2772" s="92" t="s">
        <v>32</v>
      </c>
      <c r="E2772" s="92" t="s">
        <v>39</v>
      </c>
      <c r="F2772" s="92" t="s">
        <v>34</v>
      </c>
      <c r="G2772" s="92" t="s">
        <v>97</v>
      </c>
      <c r="H2772" s="92" t="s">
        <v>74</v>
      </c>
      <c r="I2772" s="89" t="s">
        <v>233</v>
      </c>
      <c r="L2772" s="98">
        <f>'Activity data'!H618*'Emission factors'!$B$38*'Emission factors'!$E$38/1000</f>
        <v>2.3055013857448212E-2</v>
      </c>
      <c r="M2772" s="98">
        <f>'Activity data'!I618*'Emission factors'!$B$38*'Emission factors'!$E$38/1000</f>
        <v>5.7053604214975092E-3</v>
      </c>
      <c r="N2772" s="98">
        <f>'Activity data'!J618*'Emission factors'!$B$38*'Emission factors'!$E$38/1000</f>
        <v>9.0086823575455833E-4</v>
      </c>
      <c r="O2772" s="98">
        <f>'Activity data'!K618*'Emission factors'!$B$38*'Emission factors'!$E$38/1000</f>
        <v>1.2839878676082152E-3</v>
      </c>
      <c r="P2772" s="98">
        <f>'Activity data'!L618*'Emission factors'!$B$38*'Emission factors'!$E$38/1000</f>
        <v>1.4523485673863811E-2</v>
      </c>
      <c r="Q2772" s="98">
        <f>'Activity data'!M618*'Emission factors'!$B$38*'Emission factors'!$E$38/1000</f>
        <v>1.4404468028978127E-2</v>
      </c>
      <c r="R2772" s="98">
        <f>'Activity data'!N618*'Emission factors'!$B$38*'Emission factors'!$E$38/1000</f>
        <v>8.1505422759568617E-3</v>
      </c>
      <c r="S2772" s="98">
        <f>'Activity data'!O618*'Emission factors'!$B$38*'Emission factors'!$E$38/1000</f>
        <v>4.7641749845072244E-3</v>
      </c>
      <c r="T2772" s="98">
        <f>'Activity data'!P618*'Emission factors'!$B$38*'Emission factors'!$E$38/1000</f>
        <v>3.0212619537940749E-3</v>
      </c>
      <c r="U2772" s="98">
        <f>'Activity data'!Q618*'Emission factors'!$B$38*'Emission factors'!$E$38/1000</f>
        <v>1.915971664013677E-3</v>
      </c>
    </row>
    <row r="2773" spans="1:21" x14ac:dyDescent="0.25">
      <c r="A2773" s="92" t="s">
        <v>11</v>
      </c>
      <c r="B2773" s="92" t="s">
        <v>12</v>
      </c>
      <c r="C2773" s="92" t="s">
        <v>32</v>
      </c>
      <c r="D2773" s="92" t="s">
        <v>32</v>
      </c>
      <c r="E2773" s="92" t="s">
        <v>39</v>
      </c>
      <c r="F2773" s="92" t="s">
        <v>34</v>
      </c>
      <c r="G2773" s="92" t="s">
        <v>97</v>
      </c>
      <c r="H2773" s="92" t="s">
        <v>74</v>
      </c>
      <c r="I2773" s="89" t="s">
        <v>200</v>
      </c>
      <c r="L2773" s="98">
        <f>'Activity data'!H619*'Emission factors'!$B$38*'Emission factors'!$E$38/1000</f>
        <v>8.4077213731900968E-2</v>
      </c>
      <c r="M2773" s="98">
        <f>'Activity data'!I619*'Emission factors'!$B$38*'Emission factors'!$E$38/1000</f>
        <v>0.4558958019571876</v>
      </c>
      <c r="N2773" s="98">
        <f>'Activity data'!J619*'Emission factors'!$B$38*'Emission factors'!$E$38/1000</f>
        <v>0.53635324490079084</v>
      </c>
      <c r="O2773" s="98">
        <f>'Activity data'!K619*'Emission factors'!$B$38*'Emission factors'!$E$38/1000</f>
        <v>0.48203160499349401</v>
      </c>
      <c r="P2773" s="98">
        <f>'Activity data'!L619*'Emission factors'!$B$38*'Emission factors'!$E$38/1000</f>
        <v>0.47754397346457778</v>
      </c>
      <c r="Q2773" s="98">
        <f>'Activity data'!M619*'Emission factors'!$B$38*'Emission factors'!$E$38/1000</f>
        <v>0.37350570579749298</v>
      </c>
      <c r="R2773" s="98">
        <f>'Activity data'!N619*'Emission factors'!$B$38*'Emission factors'!$E$38/1000</f>
        <v>0.22901835058617115</v>
      </c>
      <c r="S2773" s="98">
        <f>'Activity data'!O619*'Emission factors'!$B$38*'Emission factors'!$E$38/1000</f>
        <v>0.14017856936610421</v>
      </c>
      <c r="T2773" s="98">
        <f>'Activity data'!P619*'Emission factors'!$B$38*'Emission factors'!$E$38/1000</f>
        <v>8.9512778382180011E-2</v>
      </c>
      <c r="U2773" s="98">
        <f>'Activity data'!Q619*'Emission factors'!$B$38*'Emission factors'!$E$38/1000</f>
        <v>5.7384962718191927E-2</v>
      </c>
    </row>
    <row r="2774" spans="1:21" x14ac:dyDescent="0.25">
      <c r="A2774" s="92" t="s">
        <v>11</v>
      </c>
      <c r="B2774" s="92" t="s">
        <v>12</v>
      </c>
      <c r="C2774" s="92" t="s">
        <v>32</v>
      </c>
      <c r="D2774" s="92" t="s">
        <v>32</v>
      </c>
      <c r="E2774" s="92" t="s">
        <v>71</v>
      </c>
      <c r="F2774" s="92" t="s">
        <v>34</v>
      </c>
      <c r="G2774" s="92" t="s">
        <v>97</v>
      </c>
      <c r="H2774" s="92" t="s">
        <v>74</v>
      </c>
      <c r="I2774" s="89" t="s">
        <v>227</v>
      </c>
      <c r="L2774" s="98">
        <f>'Activity data'!H620*'Emission factors'!$B$41*'Emission factors'!$D$41*'Emission factors'!$N$22/1000</f>
        <v>0</v>
      </c>
      <c r="M2774" s="98">
        <f>'Activity data'!I620*'Emission factors'!$B$41*'Emission factors'!$D$41*'Emission factors'!$N$22/1000</f>
        <v>0</v>
      </c>
      <c r="N2774" s="98">
        <f>'Activity data'!J620*'Emission factors'!$B$41*'Emission factors'!$D$41*'Emission factors'!$N$22/1000</f>
        <v>0</v>
      </c>
      <c r="O2774" s="98">
        <f>'Activity data'!K620*'Emission factors'!$B$41*'Emission factors'!$D$41*'Emission factors'!$N$22/1000</f>
        <v>0</v>
      </c>
      <c r="P2774" s="98">
        <f>'Activity data'!L620*'Emission factors'!$B$41*'Emission factors'!$D$41*'Emission factors'!$N$22/1000</f>
        <v>0</v>
      </c>
      <c r="Q2774" s="98">
        <f>'Activity data'!M620*'Emission factors'!$B$41*'Emission factors'!$D$41*'Emission factors'!$N$22/1000</f>
        <v>0</v>
      </c>
      <c r="R2774" s="98">
        <f>'Activity data'!N620*'Emission factors'!$B$41*'Emission factors'!$D$41*'Emission factors'!$N$22/1000</f>
        <v>0</v>
      </c>
      <c r="S2774" s="98">
        <f>'Activity data'!O620*'Emission factors'!$B$41*'Emission factors'!$D$41*'Emission factors'!$N$22/1000</f>
        <v>0</v>
      </c>
      <c r="T2774" s="98">
        <f>'Activity data'!P620*'Emission factors'!$B$41*'Emission factors'!$D$41*'Emission factors'!$N$22/1000</f>
        <v>0</v>
      </c>
      <c r="U2774" s="98">
        <f>'Activity data'!Q620*'Emission factors'!$B$41*'Emission factors'!$D$41*'Emission factors'!$N$22/1000</f>
        <v>0</v>
      </c>
    </row>
    <row r="2775" spans="1:21" x14ac:dyDescent="0.25">
      <c r="A2775" s="92" t="s">
        <v>11</v>
      </c>
      <c r="B2775" s="92" t="s">
        <v>12</v>
      </c>
      <c r="C2775" s="92" t="s">
        <v>32</v>
      </c>
      <c r="D2775" s="92" t="s">
        <v>32</v>
      </c>
      <c r="E2775" s="92" t="s">
        <v>71</v>
      </c>
      <c r="F2775" s="92" t="s">
        <v>34</v>
      </c>
      <c r="G2775" s="92" t="s">
        <v>97</v>
      </c>
      <c r="H2775" s="92" t="s">
        <v>74</v>
      </c>
      <c r="I2775" s="89" t="s">
        <v>203</v>
      </c>
      <c r="L2775" s="98">
        <f>'Activity data'!H621*'Emission factors'!$B$41*'Emission factors'!$D$41*'Emission factors'!$N$22/1000</f>
        <v>0</v>
      </c>
      <c r="M2775" s="98">
        <f>'Activity data'!I621*'Emission factors'!$B$41*'Emission factors'!$D$41*'Emission factors'!$N$22/1000</f>
        <v>0</v>
      </c>
      <c r="N2775" s="98">
        <f>'Activity data'!J621*'Emission factors'!$B$41*'Emission factors'!$D$41*'Emission factors'!$N$22/1000</f>
        <v>0</v>
      </c>
      <c r="O2775" s="98">
        <f>'Activity data'!K621*'Emission factors'!$B$41*'Emission factors'!$D$41*'Emission factors'!$N$22/1000</f>
        <v>0</v>
      </c>
      <c r="P2775" s="98">
        <f>'Activity data'!L621*'Emission factors'!$B$41*'Emission factors'!$D$41*'Emission factors'!$N$22/1000</f>
        <v>0</v>
      </c>
      <c r="Q2775" s="98">
        <f>'Activity data'!M621*'Emission factors'!$B$41*'Emission factors'!$D$41*'Emission factors'!$N$22/1000</f>
        <v>0</v>
      </c>
      <c r="R2775" s="98">
        <f>'Activity data'!N621*'Emission factors'!$B$41*'Emission factors'!$D$41*'Emission factors'!$N$22/1000</f>
        <v>3.1606171460898533E-6</v>
      </c>
      <c r="S2775" s="98">
        <f>'Activity data'!O621*'Emission factors'!$B$41*'Emission factors'!$D$41*'Emission factors'!$N$22/1000</f>
        <v>4.7292896023865755E-5</v>
      </c>
      <c r="T2775" s="98">
        <f>'Activity data'!P621*'Emission factors'!$B$41*'Emission factors'!$D$41*'Emission factors'!$N$22/1000</f>
        <v>5.2734465821034639E-5</v>
      </c>
      <c r="U2775" s="98">
        <f>'Activity data'!Q621*'Emission factors'!$B$41*'Emission factors'!$D$41*'Emission factors'!$N$22/1000</f>
        <v>5.5373645009672206E-5</v>
      </c>
    </row>
    <row r="2776" spans="1:21" x14ac:dyDescent="0.25">
      <c r="A2776" s="92" t="s">
        <v>11</v>
      </c>
      <c r="B2776" s="92" t="s">
        <v>12</v>
      </c>
      <c r="C2776" s="92" t="s">
        <v>32</v>
      </c>
      <c r="D2776" s="92" t="s">
        <v>32</v>
      </c>
      <c r="E2776" s="92" t="s">
        <v>71</v>
      </c>
      <c r="F2776" s="92" t="s">
        <v>34</v>
      </c>
      <c r="G2776" s="92" t="s">
        <v>97</v>
      </c>
      <c r="H2776" s="92" t="s">
        <v>74</v>
      </c>
      <c r="I2776" s="89" t="s">
        <v>191</v>
      </c>
      <c r="L2776" s="98">
        <f>'Activity data'!H622*'Emission factors'!$B$41*'Emission factors'!$D$41*'Emission factors'!$N$22/1000</f>
        <v>0</v>
      </c>
      <c r="M2776" s="98">
        <f>'Activity data'!I622*'Emission factors'!$B$41*'Emission factors'!$D$41*'Emission factors'!$N$22/1000</f>
        <v>0</v>
      </c>
      <c r="N2776" s="98">
        <f>'Activity data'!J622*'Emission factors'!$B$41*'Emission factors'!$D$41*'Emission factors'!$N$22/1000</f>
        <v>0</v>
      </c>
      <c r="O2776" s="98">
        <f>'Activity data'!K622*'Emission factors'!$B$41*'Emission factors'!$D$41*'Emission factors'!$N$22/1000</f>
        <v>0</v>
      </c>
      <c r="P2776" s="98">
        <f>'Activity data'!L622*'Emission factors'!$B$41*'Emission factors'!$D$41*'Emission factors'!$N$22/1000</f>
        <v>4.4791055999999998E-5</v>
      </c>
      <c r="Q2776" s="98">
        <f>'Activity data'!M622*'Emission factors'!$B$41*'Emission factors'!$D$41*'Emission factors'!$N$22/1000</f>
        <v>5.5136419199999993E-4</v>
      </c>
      <c r="R2776" s="98">
        <f>'Activity data'!N622*'Emission factors'!$B$41*'Emission factors'!$D$41*'Emission factors'!$N$22/1000</f>
        <v>7.3494431999999988E-4</v>
      </c>
      <c r="S2776" s="98">
        <f>'Activity data'!O622*'Emission factors'!$B$41*'Emission factors'!$D$41*'Emission factors'!$N$22/1000</f>
        <v>7.6729204800000006E-4</v>
      </c>
      <c r="T2776" s="98">
        <f>'Activity data'!P622*'Emission factors'!$B$41*'Emission factors'!$D$41*'Emission factors'!$N$22/1000</f>
        <v>8.3525428800000005E-4</v>
      </c>
      <c r="U2776" s="98">
        <f>'Activity data'!Q622*'Emission factors'!$B$41*'Emission factors'!$D$41*'Emission factors'!$N$22/1000</f>
        <v>9.0446414399999997E-4</v>
      </c>
    </row>
    <row r="2777" spans="1:21" x14ac:dyDescent="0.25">
      <c r="A2777" s="92" t="s">
        <v>11</v>
      </c>
      <c r="B2777" s="92" t="s">
        <v>12</v>
      </c>
      <c r="C2777" s="92" t="s">
        <v>32</v>
      </c>
      <c r="D2777" s="92" t="s">
        <v>32</v>
      </c>
      <c r="E2777" s="92" t="s">
        <v>71</v>
      </c>
      <c r="F2777" s="92" t="s">
        <v>34</v>
      </c>
      <c r="G2777" s="92" t="s">
        <v>97</v>
      </c>
      <c r="H2777" s="92" t="s">
        <v>74</v>
      </c>
      <c r="I2777" s="89" t="s">
        <v>192</v>
      </c>
      <c r="L2777" s="98">
        <f>'Activity data'!H623*'Emission factors'!$B$41*'Emission factors'!$D$41*'Emission factors'!$N$22/1000</f>
        <v>0</v>
      </c>
      <c r="M2777" s="98">
        <f>'Activity data'!I623*'Emission factors'!$B$41*'Emission factors'!$D$41*'Emission factors'!$N$22/1000</f>
        <v>0</v>
      </c>
      <c r="N2777" s="98">
        <f>'Activity data'!J623*'Emission factors'!$B$41*'Emission factors'!$D$41*'Emission factors'!$N$22/1000</f>
        <v>0</v>
      </c>
      <c r="O2777" s="98">
        <f>'Activity data'!K623*'Emission factors'!$B$41*'Emission factors'!$D$41*'Emission factors'!$N$22/1000</f>
        <v>0</v>
      </c>
      <c r="P2777" s="98">
        <f>'Activity data'!L623*'Emission factors'!$B$41*'Emission factors'!$D$41*'Emission factors'!$N$22/1000</f>
        <v>3.5910066438254604E-5</v>
      </c>
      <c r="Q2777" s="98">
        <f>'Activity data'!M623*'Emission factors'!$B$41*'Emission factors'!$D$41*'Emission factors'!$N$22/1000</f>
        <v>4.958349809312271E-4</v>
      </c>
      <c r="R2777" s="98">
        <f>'Activity data'!N623*'Emission factors'!$B$41*'Emission factors'!$D$41*'Emission factors'!$N$22/1000</f>
        <v>8.313391545660962E-4</v>
      </c>
      <c r="S2777" s="98">
        <f>'Activity data'!O623*'Emission factors'!$B$41*'Emission factors'!$D$41*'Emission factors'!$N$22/1000</f>
        <v>8.2974788322778782E-4</v>
      </c>
      <c r="T2777" s="98">
        <f>'Activity data'!P623*'Emission factors'!$B$41*'Emission factors'!$D$41*'Emission factors'!$N$22/1000</f>
        <v>7.8800344242780697E-4</v>
      </c>
      <c r="U2777" s="98">
        <f>'Activity data'!Q623*'Emission factors'!$B$41*'Emission factors'!$D$41*'Emission factors'!$N$22/1000</f>
        <v>7.1015825873594588E-4</v>
      </c>
    </row>
    <row r="2778" spans="1:21" x14ac:dyDescent="0.25">
      <c r="A2778" s="92" t="s">
        <v>11</v>
      </c>
      <c r="B2778" s="92" t="s">
        <v>12</v>
      </c>
      <c r="C2778" s="92" t="s">
        <v>32</v>
      </c>
      <c r="D2778" s="92" t="s">
        <v>32</v>
      </c>
      <c r="E2778" s="92" t="s">
        <v>71</v>
      </c>
      <c r="F2778" s="92" t="s">
        <v>34</v>
      </c>
      <c r="G2778" s="92" t="s">
        <v>97</v>
      </c>
      <c r="H2778" s="92" t="s">
        <v>74</v>
      </c>
      <c r="I2778" s="89" t="s">
        <v>206</v>
      </c>
      <c r="L2778" s="98">
        <f>'Activity data'!H624*'Emission factors'!$B$41*'Emission factors'!$D$41*'Emission factors'!$N$22/1000</f>
        <v>0</v>
      </c>
      <c r="M2778" s="98">
        <f>'Activity data'!I624*'Emission factors'!$B$41*'Emission factors'!$D$41*'Emission factors'!$N$22/1000</f>
        <v>0</v>
      </c>
      <c r="N2778" s="98">
        <f>'Activity data'!J624*'Emission factors'!$B$41*'Emission factors'!$D$41*'Emission factors'!$N$22/1000</f>
        <v>0</v>
      </c>
      <c r="O2778" s="98">
        <f>'Activity data'!K624*'Emission factors'!$B$41*'Emission factors'!$D$41*'Emission factors'!$N$22/1000</f>
        <v>0</v>
      </c>
      <c r="P2778" s="98">
        <f>'Activity data'!L624*'Emission factors'!$B$41*'Emission factors'!$D$41*'Emission factors'!$N$22/1000</f>
        <v>0</v>
      </c>
      <c r="Q2778" s="98">
        <f>'Activity data'!M624*'Emission factors'!$B$41*'Emission factors'!$D$41*'Emission factors'!$N$22/1000</f>
        <v>0</v>
      </c>
      <c r="R2778" s="98">
        <f>'Activity data'!N624*'Emission factors'!$B$41*'Emission factors'!$D$41*'Emission factors'!$N$22/1000</f>
        <v>0</v>
      </c>
      <c r="S2778" s="98">
        <f>'Activity data'!O624*'Emission factors'!$B$41*'Emission factors'!$D$41*'Emission factors'!$N$22/1000</f>
        <v>0</v>
      </c>
      <c r="T2778" s="98">
        <f>'Activity data'!P624*'Emission factors'!$B$41*'Emission factors'!$D$41*'Emission factors'!$N$22/1000</f>
        <v>0</v>
      </c>
      <c r="U2778" s="98">
        <f>'Activity data'!Q624*'Emission factors'!$B$41*'Emission factors'!$D$41*'Emission factors'!$N$22/1000</f>
        <v>0</v>
      </c>
    </row>
    <row r="2779" spans="1:21" x14ac:dyDescent="0.25">
      <c r="A2779" s="92" t="s">
        <v>11</v>
      </c>
      <c r="B2779" s="92" t="s">
        <v>12</v>
      </c>
      <c r="C2779" s="92" t="s">
        <v>32</v>
      </c>
      <c r="D2779" s="92" t="s">
        <v>32</v>
      </c>
      <c r="E2779" s="92" t="s">
        <v>71</v>
      </c>
      <c r="F2779" s="92" t="s">
        <v>34</v>
      </c>
      <c r="G2779" s="92" t="s">
        <v>97</v>
      </c>
      <c r="H2779" s="92" t="s">
        <v>74</v>
      </c>
      <c r="I2779" s="89" t="s">
        <v>220</v>
      </c>
      <c r="L2779" s="98">
        <f>'Activity data'!H625*'Emission factors'!$B$41*'Emission factors'!$D$41*'Emission factors'!$N$22/1000</f>
        <v>0</v>
      </c>
      <c r="M2779" s="98">
        <f>'Activity data'!I625*'Emission factors'!$B$41*'Emission factors'!$D$41*'Emission factors'!$N$22/1000</f>
        <v>0</v>
      </c>
      <c r="N2779" s="98">
        <f>'Activity data'!J625*'Emission factors'!$B$41*'Emission factors'!$D$41*'Emission factors'!$N$22/1000</f>
        <v>0</v>
      </c>
      <c r="O2779" s="98">
        <f>'Activity data'!K625*'Emission factors'!$B$41*'Emission factors'!$D$41*'Emission factors'!$N$22/1000</f>
        <v>0</v>
      </c>
      <c r="P2779" s="98">
        <f>'Activity data'!L625*'Emission factors'!$B$41*'Emission factors'!$D$41*'Emission factors'!$N$22/1000</f>
        <v>0</v>
      </c>
      <c r="Q2779" s="98">
        <f>'Activity data'!M625*'Emission factors'!$B$41*'Emission factors'!$D$41*'Emission factors'!$N$22/1000</f>
        <v>0</v>
      </c>
      <c r="R2779" s="98">
        <f>'Activity data'!N625*'Emission factors'!$B$41*'Emission factors'!$D$41*'Emission factors'!$N$22/1000</f>
        <v>0</v>
      </c>
      <c r="S2779" s="98">
        <f>'Activity data'!O625*'Emission factors'!$B$41*'Emission factors'!$D$41*'Emission factors'!$N$22/1000</f>
        <v>0</v>
      </c>
      <c r="T2779" s="98">
        <f>'Activity data'!P625*'Emission factors'!$B$41*'Emission factors'!$D$41*'Emission factors'!$N$22/1000</f>
        <v>0</v>
      </c>
      <c r="U2779" s="98">
        <f>'Activity data'!Q625*'Emission factors'!$B$41*'Emission factors'!$D$41*'Emission factors'!$N$22/1000</f>
        <v>0</v>
      </c>
    </row>
    <row r="2780" spans="1:21" x14ac:dyDescent="0.25">
      <c r="A2780" s="92" t="s">
        <v>11</v>
      </c>
      <c r="B2780" s="92" t="s">
        <v>12</v>
      </c>
      <c r="C2780" s="92" t="s">
        <v>32</v>
      </c>
      <c r="D2780" s="92" t="s">
        <v>32</v>
      </c>
      <c r="E2780" s="92" t="s">
        <v>71</v>
      </c>
      <c r="F2780" s="92" t="s">
        <v>34</v>
      </c>
      <c r="G2780" s="92" t="s">
        <v>97</v>
      </c>
      <c r="H2780" s="92" t="s">
        <v>74</v>
      </c>
      <c r="I2780" s="89" t="s">
        <v>193</v>
      </c>
      <c r="L2780" s="98">
        <f>'Activity data'!H626*'Emission factors'!$B$41*'Emission factors'!$D$41*'Emission factors'!$N$22/1000</f>
        <v>0</v>
      </c>
      <c r="M2780" s="98">
        <f>'Activity data'!I626*'Emission factors'!$B$41*'Emission factors'!$D$41*'Emission factors'!$N$22/1000</f>
        <v>0</v>
      </c>
      <c r="N2780" s="98">
        <f>'Activity data'!J626*'Emission factors'!$B$41*'Emission factors'!$D$41*'Emission factors'!$N$22/1000</f>
        <v>0</v>
      </c>
      <c r="O2780" s="98">
        <f>'Activity data'!K626*'Emission factors'!$B$41*'Emission factors'!$D$41*'Emission factors'!$N$22/1000</f>
        <v>0</v>
      </c>
      <c r="P2780" s="98">
        <f>'Activity data'!L626*'Emission factors'!$B$41*'Emission factors'!$D$41*'Emission factors'!$N$22/1000</f>
        <v>0</v>
      </c>
      <c r="Q2780" s="98">
        <f>'Activity data'!M626*'Emission factors'!$B$41*'Emission factors'!$D$41*'Emission factors'!$N$22/1000</f>
        <v>0</v>
      </c>
      <c r="R2780" s="98">
        <f>'Activity data'!N626*'Emission factors'!$B$41*'Emission factors'!$D$41*'Emission factors'!$N$22/1000</f>
        <v>0</v>
      </c>
      <c r="S2780" s="98">
        <f>'Activity data'!O626*'Emission factors'!$B$41*'Emission factors'!$D$41*'Emission factors'!$N$22/1000</f>
        <v>0</v>
      </c>
      <c r="T2780" s="98">
        <f>'Activity data'!P626*'Emission factors'!$B$41*'Emission factors'!$D$41*'Emission factors'!$N$22/1000</f>
        <v>0</v>
      </c>
      <c r="U2780" s="98">
        <f>'Activity data'!Q626*'Emission factors'!$B$41*'Emission factors'!$D$41*'Emission factors'!$N$22/1000</f>
        <v>0</v>
      </c>
    </row>
    <row r="2781" spans="1:21" x14ac:dyDescent="0.25">
      <c r="A2781" s="92" t="s">
        <v>11</v>
      </c>
      <c r="B2781" s="92" t="s">
        <v>12</v>
      </c>
      <c r="C2781" s="92" t="s">
        <v>32</v>
      </c>
      <c r="D2781" s="92" t="s">
        <v>32</v>
      </c>
      <c r="E2781" s="92" t="s">
        <v>71</v>
      </c>
      <c r="F2781" s="92" t="s">
        <v>34</v>
      </c>
      <c r="G2781" s="92" t="s">
        <v>97</v>
      </c>
      <c r="H2781" s="92" t="s">
        <v>74</v>
      </c>
      <c r="I2781" s="89" t="s">
        <v>259</v>
      </c>
      <c r="L2781" s="98">
        <f>'Activity data'!H627*'Emission factors'!$B$41*'Emission factors'!$D$41*'Emission factors'!$N$22/1000</f>
        <v>0</v>
      </c>
      <c r="M2781" s="98">
        <f>'Activity data'!I627*'Emission factors'!$B$41*'Emission factors'!$D$41*'Emission factors'!$N$22/1000</f>
        <v>0</v>
      </c>
      <c r="N2781" s="98">
        <f>'Activity data'!J627*'Emission factors'!$B$41*'Emission factors'!$D$41*'Emission factors'!$N$22/1000</f>
        <v>0</v>
      </c>
      <c r="O2781" s="98">
        <f>'Activity data'!K627*'Emission factors'!$B$41*'Emission factors'!$D$41*'Emission factors'!$N$22/1000</f>
        <v>0</v>
      </c>
      <c r="P2781" s="98">
        <f>'Activity data'!L627*'Emission factors'!$B$41*'Emission factors'!$D$41*'Emission factors'!$N$22/1000</f>
        <v>0</v>
      </c>
      <c r="Q2781" s="98">
        <f>'Activity data'!M627*'Emission factors'!$B$41*'Emission factors'!$D$41*'Emission factors'!$N$22/1000</f>
        <v>0</v>
      </c>
      <c r="R2781" s="98">
        <f>'Activity data'!N627*'Emission factors'!$B$41*'Emission factors'!$D$41*'Emission factors'!$N$22/1000</f>
        <v>0</v>
      </c>
      <c r="S2781" s="98">
        <f>'Activity data'!O627*'Emission factors'!$B$41*'Emission factors'!$D$41*'Emission factors'!$N$22/1000</f>
        <v>0</v>
      </c>
      <c r="T2781" s="98">
        <f>'Activity data'!P627*'Emission factors'!$B$41*'Emission factors'!$D$41*'Emission factors'!$N$22/1000</f>
        <v>0</v>
      </c>
      <c r="U2781" s="98">
        <f>'Activity data'!Q627*'Emission factors'!$B$41*'Emission factors'!$D$41*'Emission factors'!$N$22/1000</f>
        <v>0</v>
      </c>
    </row>
    <row r="2782" spans="1:21" x14ac:dyDescent="0.25">
      <c r="A2782" s="92" t="s">
        <v>11</v>
      </c>
      <c r="B2782" s="92" t="s">
        <v>12</v>
      </c>
      <c r="C2782" s="92" t="s">
        <v>32</v>
      </c>
      <c r="D2782" s="92" t="s">
        <v>32</v>
      </c>
      <c r="E2782" s="92" t="s">
        <v>71</v>
      </c>
      <c r="F2782" s="92" t="s">
        <v>34</v>
      </c>
      <c r="G2782" s="92" t="s">
        <v>97</v>
      </c>
      <c r="H2782" s="92" t="s">
        <v>74</v>
      </c>
      <c r="I2782" s="89" t="s">
        <v>223</v>
      </c>
      <c r="L2782" s="98">
        <f>'Activity data'!H628*'Emission factors'!$B$41*'Emission factors'!$D$41*'Emission factors'!$N$22/1000</f>
        <v>0</v>
      </c>
      <c r="M2782" s="98">
        <f>'Activity data'!I628*'Emission factors'!$B$41*'Emission factors'!$D$41*'Emission factors'!$N$22/1000</f>
        <v>0</v>
      </c>
      <c r="N2782" s="98">
        <f>'Activity data'!J628*'Emission factors'!$B$41*'Emission factors'!$D$41*'Emission factors'!$N$22/1000</f>
        <v>0</v>
      </c>
      <c r="O2782" s="98">
        <f>'Activity data'!K628*'Emission factors'!$B$41*'Emission factors'!$D$41*'Emission factors'!$N$22/1000</f>
        <v>0</v>
      </c>
      <c r="P2782" s="98">
        <f>'Activity data'!L628*'Emission factors'!$B$41*'Emission factors'!$D$41*'Emission factors'!$N$22/1000</f>
        <v>0</v>
      </c>
      <c r="Q2782" s="98">
        <f>'Activity data'!M628*'Emission factors'!$B$41*'Emission factors'!$D$41*'Emission factors'!$N$22/1000</f>
        <v>0</v>
      </c>
      <c r="R2782" s="98">
        <f>'Activity data'!N628*'Emission factors'!$B$41*'Emission factors'!$D$41*'Emission factors'!$N$22/1000</f>
        <v>0</v>
      </c>
      <c r="S2782" s="98">
        <f>'Activity data'!O628*'Emission factors'!$B$41*'Emission factors'!$D$41*'Emission factors'!$N$22/1000</f>
        <v>0</v>
      </c>
      <c r="T2782" s="98">
        <f>'Activity data'!P628*'Emission factors'!$B$41*'Emission factors'!$D$41*'Emission factors'!$N$22/1000</f>
        <v>0</v>
      </c>
      <c r="U2782" s="98">
        <f>'Activity data'!Q628*'Emission factors'!$B$41*'Emission factors'!$D$41*'Emission factors'!$N$22/1000</f>
        <v>0</v>
      </c>
    </row>
    <row r="2783" spans="1:21" x14ac:dyDescent="0.25">
      <c r="A2783" s="92" t="s">
        <v>11</v>
      </c>
      <c r="B2783" s="92" t="s">
        <v>12</v>
      </c>
      <c r="C2783" s="92" t="s">
        <v>32</v>
      </c>
      <c r="D2783" s="92" t="s">
        <v>32</v>
      </c>
      <c r="E2783" s="92" t="s">
        <v>71</v>
      </c>
      <c r="F2783" s="92" t="s">
        <v>34</v>
      </c>
      <c r="G2783" s="92" t="s">
        <v>97</v>
      </c>
      <c r="H2783" s="92" t="s">
        <v>74</v>
      </c>
      <c r="I2783" s="89" t="s">
        <v>221</v>
      </c>
      <c r="L2783" s="98">
        <f>'Activity data'!H629*'Emission factors'!$B$41*'Emission factors'!$D$41*'Emission factors'!$N$22/1000</f>
        <v>2.0565199729570037E-3</v>
      </c>
      <c r="M2783" s="98">
        <f>'Activity data'!I629*'Emission factors'!$B$41*'Emission factors'!$D$41*'Emission factors'!$N$22/1000</f>
        <v>6.4314542778297007E-3</v>
      </c>
      <c r="N2783" s="98">
        <f>'Activity data'!J629*'Emission factors'!$B$41*'Emission factors'!$D$41*'Emission factors'!$N$22/1000</f>
        <v>2.5834967601107584E-3</v>
      </c>
      <c r="O2783" s="98">
        <f>'Activity data'!K629*'Emission factors'!$B$41*'Emission factors'!$D$41*'Emission factors'!$N$22/1000</f>
        <v>7.7327582402311624E-3</v>
      </c>
      <c r="P2783" s="98">
        <f>'Activity data'!L629*'Emission factors'!$B$41*'Emission factors'!$D$41*'Emission factors'!$N$22/1000</f>
        <v>6.1123762793466362E-3</v>
      </c>
      <c r="Q2783" s="98">
        <f>'Activity data'!M629*'Emission factors'!$B$41*'Emission factors'!$D$41*'Emission factors'!$N$22/1000</f>
        <v>6.1850070488756806E-3</v>
      </c>
      <c r="R2783" s="98">
        <f>'Activity data'!N629*'Emission factors'!$B$41*'Emission factors'!$D$41*'Emission factors'!$N$22/1000</f>
        <v>1.1226003523227007E-2</v>
      </c>
      <c r="S2783" s="98">
        <f>'Activity data'!O629*'Emission factors'!$B$41*'Emission factors'!$D$41*'Emission factors'!$N$22/1000</f>
        <v>1.3098423004269052E-2</v>
      </c>
      <c r="T2783" s="98">
        <f>'Activity data'!P629*'Emission factors'!$B$41*'Emission factors'!$D$41*'Emission factors'!$N$22/1000</f>
        <v>1.3067115138049222E-2</v>
      </c>
      <c r="U2783" s="98">
        <f>'Activity data'!Q629*'Emission factors'!$B$41*'Emission factors'!$D$41*'Emission factors'!$N$22/1000</f>
        <v>1.3547337920215716E-2</v>
      </c>
    </row>
    <row r="2784" spans="1:21" x14ac:dyDescent="0.25">
      <c r="A2784" s="92" t="s">
        <v>11</v>
      </c>
      <c r="B2784" s="92" t="s">
        <v>12</v>
      </c>
      <c r="C2784" s="92" t="s">
        <v>32</v>
      </c>
      <c r="D2784" s="92" t="s">
        <v>32</v>
      </c>
      <c r="E2784" s="92" t="s">
        <v>71</v>
      </c>
      <c r="F2784" s="92" t="s">
        <v>34</v>
      </c>
      <c r="G2784" s="92" t="s">
        <v>97</v>
      </c>
      <c r="H2784" s="92" t="s">
        <v>74</v>
      </c>
      <c r="I2784" s="89" t="s">
        <v>222</v>
      </c>
      <c r="L2784" s="98">
        <f>'Activity data'!H630*'Emission factors'!$B$41*'Emission factors'!$D$41*'Emission factors'!$N$22/1000</f>
        <v>0</v>
      </c>
      <c r="M2784" s="98">
        <f>'Activity data'!I630*'Emission factors'!$B$41*'Emission factors'!$D$41*'Emission factors'!$N$22/1000</f>
        <v>0</v>
      </c>
      <c r="N2784" s="98">
        <f>'Activity data'!J630*'Emission factors'!$B$41*'Emission factors'!$D$41*'Emission factors'!$N$22/1000</f>
        <v>0</v>
      </c>
      <c r="O2784" s="98">
        <f>'Activity data'!K630*'Emission factors'!$B$41*'Emission factors'!$D$41*'Emission factors'!$N$22/1000</f>
        <v>0</v>
      </c>
      <c r="P2784" s="98">
        <f>'Activity data'!L630*'Emission factors'!$B$41*'Emission factors'!$D$41*'Emission factors'!$N$22/1000</f>
        <v>0</v>
      </c>
      <c r="Q2784" s="98">
        <f>'Activity data'!M630*'Emission factors'!$B$41*'Emission factors'!$D$41*'Emission factors'!$N$22/1000</f>
        <v>0</v>
      </c>
      <c r="R2784" s="98">
        <f>'Activity data'!N630*'Emission factors'!$B$41*'Emission factors'!$D$41*'Emission factors'!$N$22/1000</f>
        <v>0</v>
      </c>
      <c r="S2784" s="98">
        <f>'Activity data'!O630*'Emission factors'!$B$41*'Emission factors'!$D$41*'Emission factors'!$N$22/1000</f>
        <v>0</v>
      </c>
      <c r="T2784" s="98">
        <f>'Activity data'!P630*'Emission factors'!$B$41*'Emission factors'!$D$41*'Emission factors'!$N$22/1000</f>
        <v>0</v>
      </c>
      <c r="U2784" s="98">
        <f>'Activity data'!Q630*'Emission factors'!$B$41*'Emission factors'!$D$41*'Emission factors'!$N$22/1000</f>
        <v>0</v>
      </c>
    </row>
    <row r="2785" spans="1:21" x14ac:dyDescent="0.25">
      <c r="A2785" s="92" t="s">
        <v>11</v>
      </c>
      <c r="B2785" s="92" t="s">
        <v>12</v>
      </c>
      <c r="C2785" s="92" t="s">
        <v>32</v>
      </c>
      <c r="D2785" s="92" t="s">
        <v>32</v>
      </c>
      <c r="E2785" s="92" t="s">
        <v>71</v>
      </c>
      <c r="F2785" s="92" t="s">
        <v>34</v>
      </c>
      <c r="G2785" s="92" t="s">
        <v>97</v>
      </c>
      <c r="H2785" s="92" t="s">
        <v>74</v>
      </c>
      <c r="I2785" s="89" t="s">
        <v>201</v>
      </c>
      <c r="L2785" s="98">
        <f>'Activity data'!H631*'Emission factors'!$B$41*'Emission factors'!$D$41*'Emission factors'!$N$22/1000</f>
        <v>1.9428080989174763E-2</v>
      </c>
      <c r="M2785" s="98">
        <f>'Activity data'!I631*'Emission factors'!$B$41*'Emission factors'!$D$41*'Emission factors'!$N$22/1000</f>
        <v>3.3075630734371371E-2</v>
      </c>
      <c r="N2785" s="98">
        <f>'Activity data'!J631*'Emission factors'!$B$41*'Emission factors'!$D$41*'Emission factors'!$N$22/1000</f>
        <v>1.3069423689855706E-2</v>
      </c>
      <c r="O2785" s="98">
        <f>'Activity data'!K631*'Emission factors'!$B$41*'Emission factors'!$D$41*'Emission factors'!$N$22/1000</f>
        <v>2.9684321519633315E-2</v>
      </c>
      <c r="P2785" s="98">
        <f>'Activity data'!L631*'Emission factors'!$B$41*'Emission factors'!$D$41*'Emission factors'!$N$22/1000</f>
        <v>2.1815634765839063E-2</v>
      </c>
      <c r="Q2785" s="98">
        <f>'Activity data'!M631*'Emission factors'!$B$41*'Emission factors'!$D$41*'Emission factors'!$N$22/1000</f>
        <v>2.0233248126841553E-2</v>
      </c>
      <c r="R2785" s="98">
        <f>'Activity data'!N631*'Emission factors'!$B$41*'Emission factors'!$D$41*'Emission factors'!$N$22/1000</f>
        <v>3.3231286916570353E-2</v>
      </c>
      <c r="S2785" s="98">
        <f>'Activity data'!O631*'Emission factors'!$B$41*'Emission factors'!$D$41*'Emission factors'!$N$22/1000</f>
        <v>3.8647248813928621E-2</v>
      </c>
      <c r="T2785" s="98">
        <f>'Activity data'!P631*'Emission factors'!$B$41*'Emission factors'!$D$41*'Emission factors'!$N$22/1000</f>
        <v>3.8967866996072624E-2</v>
      </c>
      <c r="U2785" s="98">
        <f>'Activity data'!Q631*'Emission factors'!$B$41*'Emission factors'!$D$41*'Emission factors'!$N$22/1000</f>
        <v>3.5289132373316032E-2</v>
      </c>
    </row>
    <row r="2786" spans="1:21" x14ac:dyDescent="0.25">
      <c r="A2786" s="92" t="s">
        <v>11</v>
      </c>
      <c r="B2786" s="92" t="s">
        <v>12</v>
      </c>
      <c r="C2786" s="92" t="s">
        <v>32</v>
      </c>
      <c r="D2786" s="92" t="s">
        <v>32</v>
      </c>
      <c r="E2786" s="92" t="s">
        <v>71</v>
      </c>
      <c r="F2786" s="92" t="s">
        <v>34</v>
      </c>
      <c r="G2786" s="92" t="s">
        <v>97</v>
      </c>
      <c r="H2786" s="92" t="s">
        <v>74</v>
      </c>
      <c r="I2786" s="89" t="s">
        <v>207</v>
      </c>
      <c r="L2786" s="98">
        <f>'Activity data'!H632*'Emission factors'!$B$41*'Emission factors'!$D$41*'Emission factors'!$N$22/1000</f>
        <v>0</v>
      </c>
      <c r="M2786" s="98">
        <f>'Activity data'!I632*'Emission factors'!$B$41*'Emission factors'!$D$41*'Emission factors'!$N$22/1000</f>
        <v>0</v>
      </c>
      <c r="N2786" s="98">
        <f>'Activity data'!J632*'Emission factors'!$B$41*'Emission factors'!$D$41*'Emission factors'!$N$22/1000</f>
        <v>0</v>
      </c>
      <c r="O2786" s="98">
        <f>'Activity data'!K632*'Emission factors'!$B$41*'Emission factors'!$D$41*'Emission factors'!$N$22/1000</f>
        <v>0</v>
      </c>
      <c r="P2786" s="98">
        <f>'Activity data'!L632*'Emission factors'!$B$41*'Emission factors'!$D$41*'Emission factors'!$N$22/1000</f>
        <v>1.3226907374178441E-6</v>
      </c>
      <c r="Q2786" s="98">
        <f>'Activity data'!M632*'Emission factors'!$B$41*'Emission factors'!$D$41*'Emission factors'!$N$22/1000</f>
        <v>3.7866302262620172E-5</v>
      </c>
      <c r="R2786" s="98">
        <f>'Activity data'!N632*'Emission factors'!$B$41*'Emission factors'!$D$41*'Emission factors'!$N$22/1000</f>
        <v>2.5314176434988511E-4</v>
      </c>
      <c r="S2786" s="98">
        <f>'Activity data'!O632*'Emission factors'!$B$41*'Emission factors'!$D$41*'Emission factors'!$N$22/1000</f>
        <v>3.755177258766019E-4</v>
      </c>
      <c r="T2786" s="98">
        <f>'Activity data'!P632*'Emission factors'!$B$41*'Emission factors'!$D$41*'Emission factors'!$N$22/1000</f>
        <v>4.8365832641726646E-4</v>
      </c>
      <c r="U2786" s="98">
        <f>'Activity data'!Q632*'Emission factors'!$B$41*'Emission factors'!$D$41*'Emission factors'!$N$22/1000</f>
        <v>5.5491406386688291E-4</v>
      </c>
    </row>
    <row r="2787" spans="1:21" x14ac:dyDescent="0.25">
      <c r="A2787" s="92" t="s">
        <v>11</v>
      </c>
      <c r="B2787" s="92" t="s">
        <v>12</v>
      </c>
      <c r="C2787" s="92" t="s">
        <v>32</v>
      </c>
      <c r="D2787" s="92" t="s">
        <v>32</v>
      </c>
      <c r="E2787" s="92" t="s">
        <v>71</v>
      </c>
      <c r="F2787" s="92" t="s">
        <v>34</v>
      </c>
      <c r="G2787" s="92" t="s">
        <v>97</v>
      </c>
      <c r="H2787" s="92" t="s">
        <v>74</v>
      </c>
      <c r="I2787" s="89" t="s">
        <v>218</v>
      </c>
      <c r="L2787" s="98">
        <f>'Activity data'!H633*'Emission factors'!$B$41*'Emission factors'!$D$41*'Emission factors'!$N$22/1000</f>
        <v>0</v>
      </c>
      <c r="M2787" s="98">
        <f>'Activity data'!I633*'Emission factors'!$B$41*'Emission factors'!$D$41*'Emission factors'!$N$22/1000</f>
        <v>0</v>
      </c>
      <c r="N2787" s="98">
        <f>'Activity data'!J633*'Emission factors'!$B$41*'Emission factors'!$D$41*'Emission factors'!$N$22/1000</f>
        <v>0</v>
      </c>
      <c r="O2787" s="98">
        <f>'Activity data'!K633*'Emission factors'!$B$41*'Emission factors'!$D$41*'Emission factors'!$N$22/1000</f>
        <v>0</v>
      </c>
      <c r="P2787" s="98">
        <f>'Activity data'!L633*'Emission factors'!$B$41*'Emission factors'!$D$41*'Emission factors'!$N$22/1000</f>
        <v>0</v>
      </c>
      <c r="Q2787" s="98">
        <f>'Activity data'!M633*'Emission factors'!$B$41*'Emission factors'!$D$41*'Emission factors'!$N$22/1000</f>
        <v>0</v>
      </c>
      <c r="R2787" s="98">
        <f>'Activity data'!N633*'Emission factors'!$B$41*'Emission factors'!$D$41*'Emission factors'!$N$22/1000</f>
        <v>0</v>
      </c>
      <c r="S2787" s="98">
        <f>'Activity data'!O633*'Emission factors'!$B$41*'Emission factors'!$D$41*'Emission factors'!$N$22/1000</f>
        <v>0</v>
      </c>
      <c r="T2787" s="98">
        <f>'Activity data'!P633*'Emission factors'!$B$41*'Emission factors'!$D$41*'Emission factors'!$N$22/1000</f>
        <v>0</v>
      </c>
      <c r="U2787" s="98">
        <f>'Activity data'!Q633*'Emission factors'!$B$41*'Emission factors'!$D$41*'Emission factors'!$N$22/1000</f>
        <v>0</v>
      </c>
    </row>
    <row r="2788" spans="1:21" x14ac:dyDescent="0.25">
      <c r="A2788" s="92" t="s">
        <v>11</v>
      </c>
      <c r="B2788" s="92" t="s">
        <v>12</v>
      </c>
      <c r="C2788" s="92" t="s">
        <v>32</v>
      </c>
      <c r="D2788" s="92" t="s">
        <v>32</v>
      </c>
      <c r="E2788" s="92" t="s">
        <v>71</v>
      </c>
      <c r="F2788" s="92" t="s">
        <v>34</v>
      </c>
      <c r="G2788" s="92" t="s">
        <v>97</v>
      </c>
      <c r="H2788" s="92" t="s">
        <v>74</v>
      </c>
      <c r="I2788" s="89" t="s">
        <v>194</v>
      </c>
      <c r="L2788" s="98">
        <f>'Activity data'!H634*'Emission factors'!$B$41*'Emission factors'!$D$41*'Emission factors'!$N$22/1000</f>
        <v>0</v>
      </c>
      <c r="M2788" s="98">
        <f>'Activity data'!I634*'Emission factors'!$B$41*'Emission factors'!$D$41*'Emission factors'!$N$22/1000</f>
        <v>0</v>
      </c>
      <c r="N2788" s="98">
        <f>'Activity data'!J634*'Emission factors'!$B$41*'Emission factors'!$D$41*'Emission factors'!$N$22/1000</f>
        <v>0</v>
      </c>
      <c r="O2788" s="98">
        <f>'Activity data'!K634*'Emission factors'!$B$41*'Emission factors'!$D$41*'Emission factors'!$N$22/1000</f>
        <v>0</v>
      </c>
      <c r="P2788" s="98">
        <f>'Activity data'!L634*'Emission factors'!$B$41*'Emission factors'!$D$41*'Emission factors'!$N$22/1000</f>
        <v>0</v>
      </c>
      <c r="Q2788" s="98">
        <f>'Activity data'!M634*'Emission factors'!$B$41*'Emission factors'!$D$41*'Emission factors'!$N$22/1000</f>
        <v>0</v>
      </c>
      <c r="R2788" s="98">
        <f>'Activity data'!N634*'Emission factors'!$B$41*'Emission factors'!$D$41*'Emission factors'!$N$22/1000</f>
        <v>0</v>
      </c>
      <c r="S2788" s="98">
        <f>'Activity data'!O634*'Emission factors'!$B$41*'Emission factors'!$D$41*'Emission factors'!$N$22/1000</f>
        <v>0</v>
      </c>
      <c r="T2788" s="98">
        <f>'Activity data'!P634*'Emission factors'!$B$41*'Emission factors'!$D$41*'Emission factors'!$N$22/1000</f>
        <v>0</v>
      </c>
      <c r="U2788" s="98">
        <f>'Activity data'!Q634*'Emission factors'!$B$41*'Emission factors'!$D$41*'Emission factors'!$N$22/1000</f>
        <v>0</v>
      </c>
    </row>
    <row r="2789" spans="1:21" x14ac:dyDescent="0.25">
      <c r="A2789" s="92" t="s">
        <v>11</v>
      </c>
      <c r="B2789" s="92" t="s">
        <v>12</v>
      </c>
      <c r="C2789" s="92" t="s">
        <v>32</v>
      </c>
      <c r="D2789" s="92" t="s">
        <v>32</v>
      </c>
      <c r="E2789" s="92" t="s">
        <v>71</v>
      </c>
      <c r="F2789" s="92" t="s">
        <v>34</v>
      </c>
      <c r="G2789" s="92" t="s">
        <v>97</v>
      </c>
      <c r="H2789" s="92" t="s">
        <v>74</v>
      </c>
      <c r="I2789" s="89" t="s">
        <v>195</v>
      </c>
      <c r="L2789" s="98">
        <f>'Activity data'!H635*'Emission factors'!$B$41*'Emission factors'!$D$41*'Emission factors'!$N$22/1000</f>
        <v>0</v>
      </c>
      <c r="M2789" s="98">
        <f>'Activity data'!I635*'Emission factors'!$B$41*'Emission factors'!$D$41*'Emission factors'!$N$22/1000</f>
        <v>0</v>
      </c>
      <c r="N2789" s="98">
        <f>'Activity data'!J635*'Emission factors'!$B$41*'Emission factors'!$D$41*'Emission factors'!$N$22/1000</f>
        <v>0</v>
      </c>
      <c r="O2789" s="98">
        <f>'Activity data'!K635*'Emission factors'!$B$41*'Emission factors'!$D$41*'Emission factors'!$N$22/1000</f>
        <v>0</v>
      </c>
      <c r="P2789" s="98">
        <f>'Activity data'!L635*'Emission factors'!$B$41*'Emission factors'!$D$41*'Emission factors'!$N$22/1000</f>
        <v>0</v>
      </c>
      <c r="Q2789" s="98">
        <f>'Activity data'!M635*'Emission factors'!$B$41*'Emission factors'!$D$41*'Emission factors'!$N$22/1000</f>
        <v>0</v>
      </c>
      <c r="R2789" s="98">
        <f>'Activity data'!N635*'Emission factors'!$B$41*'Emission factors'!$D$41*'Emission factors'!$N$22/1000</f>
        <v>0</v>
      </c>
      <c r="S2789" s="98">
        <f>'Activity data'!O635*'Emission factors'!$B$41*'Emission factors'!$D$41*'Emission factors'!$N$22/1000</f>
        <v>0</v>
      </c>
      <c r="T2789" s="98">
        <f>'Activity data'!P635*'Emission factors'!$B$41*'Emission factors'!$D$41*'Emission factors'!$N$22/1000</f>
        <v>0</v>
      </c>
      <c r="U2789" s="98">
        <f>'Activity data'!Q635*'Emission factors'!$B$41*'Emission factors'!$D$41*'Emission factors'!$N$22/1000</f>
        <v>0</v>
      </c>
    </row>
    <row r="2790" spans="1:21" x14ac:dyDescent="0.25">
      <c r="A2790" s="92" t="s">
        <v>11</v>
      </c>
      <c r="B2790" s="92" t="s">
        <v>12</v>
      </c>
      <c r="C2790" s="92" t="s">
        <v>32</v>
      </c>
      <c r="D2790" s="92" t="s">
        <v>32</v>
      </c>
      <c r="E2790" s="92" t="s">
        <v>71</v>
      </c>
      <c r="F2790" s="92" t="s">
        <v>34</v>
      </c>
      <c r="G2790" s="92" t="s">
        <v>97</v>
      </c>
      <c r="H2790" s="92" t="s">
        <v>74</v>
      </c>
      <c r="I2790" s="89" t="s">
        <v>209</v>
      </c>
      <c r="L2790" s="98">
        <f>'Activity data'!H636*'Emission factors'!$B$41*'Emission factors'!$D$41*'Emission factors'!$N$22/1000</f>
        <v>0</v>
      </c>
      <c r="M2790" s="98">
        <f>'Activity data'!I636*'Emission factors'!$B$41*'Emission factors'!$D$41*'Emission factors'!$N$22/1000</f>
        <v>0</v>
      </c>
      <c r="N2790" s="98">
        <f>'Activity data'!J636*'Emission factors'!$B$41*'Emission factors'!$D$41*'Emission factors'!$N$22/1000</f>
        <v>0</v>
      </c>
      <c r="O2790" s="98">
        <f>'Activity data'!K636*'Emission factors'!$B$41*'Emission factors'!$D$41*'Emission factors'!$N$22/1000</f>
        <v>0</v>
      </c>
      <c r="P2790" s="98">
        <f>'Activity data'!L636*'Emission factors'!$B$41*'Emission factors'!$D$41*'Emission factors'!$N$22/1000</f>
        <v>0</v>
      </c>
      <c r="Q2790" s="98">
        <f>'Activity data'!M636*'Emission factors'!$B$41*'Emission factors'!$D$41*'Emission factors'!$N$22/1000</f>
        <v>0</v>
      </c>
      <c r="R2790" s="98">
        <f>'Activity data'!N636*'Emission factors'!$B$41*'Emission factors'!$D$41*'Emission factors'!$N$22/1000</f>
        <v>0</v>
      </c>
      <c r="S2790" s="98">
        <f>'Activity data'!O636*'Emission factors'!$B$41*'Emission factors'!$D$41*'Emission factors'!$N$22/1000</f>
        <v>0</v>
      </c>
      <c r="T2790" s="98">
        <f>'Activity data'!P636*'Emission factors'!$B$41*'Emission factors'!$D$41*'Emission factors'!$N$22/1000</f>
        <v>0</v>
      </c>
      <c r="U2790" s="98">
        <f>'Activity data'!Q636*'Emission factors'!$B$41*'Emission factors'!$D$41*'Emission factors'!$N$22/1000</f>
        <v>0</v>
      </c>
    </row>
    <row r="2791" spans="1:21" x14ac:dyDescent="0.25">
      <c r="A2791" s="92" t="s">
        <v>11</v>
      </c>
      <c r="B2791" s="92" t="s">
        <v>12</v>
      </c>
      <c r="C2791" s="92" t="s">
        <v>32</v>
      </c>
      <c r="D2791" s="92" t="s">
        <v>32</v>
      </c>
      <c r="E2791" s="92" t="s">
        <v>71</v>
      </c>
      <c r="F2791" s="92" t="s">
        <v>34</v>
      </c>
      <c r="G2791" s="92" t="s">
        <v>97</v>
      </c>
      <c r="H2791" s="92" t="s">
        <v>74</v>
      </c>
      <c r="I2791" s="89" t="s">
        <v>208</v>
      </c>
      <c r="L2791" s="98">
        <f>'Activity data'!H637*'Emission factors'!$B$41*'Emission factors'!$D$41*'Emission factors'!$N$22/1000</f>
        <v>0</v>
      </c>
      <c r="M2791" s="98">
        <f>'Activity data'!I637*'Emission factors'!$B$41*'Emission factors'!$D$41*'Emission factors'!$N$22/1000</f>
        <v>0</v>
      </c>
      <c r="N2791" s="98">
        <f>'Activity data'!J637*'Emission factors'!$B$41*'Emission factors'!$D$41*'Emission factors'!$N$22/1000</f>
        <v>0</v>
      </c>
      <c r="O2791" s="98">
        <f>'Activity data'!K637*'Emission factors'!$B$41*'Emission factors'!$D$41*'Emission factors'!$N$22/1000</f>
        <v>0</v>
      </c>
      <c r="P2791" s="98">
        <f>'Activity data'!L637*'Emission factors'!$B$41*'Emission factors'!$D$41*'Emission factors'!$N$22/1000</f>
        <v>0</v>
      </c>
      <c r="Q2791" s="98">
        <f>'Activity data'!M637*'Emission factors'!$B$41*'Emission factors'!$D$41*'Emission factors'!$N$22/1000</f>
        <v>0</v>
      </c>
      <c r="R2791" s="98">
        <f>'Activity data'!N637*'Emission factors'!$B$41*'Emission factors'!$D$41*'Emission factors'!$N$22/1000</f>
        <v>0</v>
      </c>
      <c r="S2791" s="98">
        <f>'Activity data'!O637*'Emission factors'!$B$41*'Emission factors'!$D$41*'Emission factors'!$N$22/1000</f>
        <v>0</v>
      </c>
      <c r="T2791" s="98">
        <f>'Activity data'!P637*'Emission factors'!$B$41*'Emission factors'!$D$41*'Emission factors'!$N$22/1000</f>
        <v>0</v>
      </c>
      <c r="U2791" s="98">
        <f>'Activity data'!Q637*'Emission factors'!$B$41*'Emission factors'!$D$41*'Emission factors'!$N$22/1000</f>
        <v>0</v>
      </c>
    </row>
    <row r="2792" spans="1:21" x14ac:dyDescent="0.25">
      <c r="A2792" s="92" t="s">
        <v>11</v>
      </c>
      <c r="B2792" s="92" t="s">
        <v>12</v>
      </c>
      <c r="C2792" s="92" t="s">
        <v>32</v>
      </c>
      <c r="D2792" s="92" t="s">
        <v>32</v>
      </c>
      <c r="E2792" s="92" t="s">
        <v>71</v>
      </c>
      <c r="F2792" s="92" t="s">
        <v>34</v>
      </c>
      <c r="G2792" s="92" t="s">
        <v>97</v>
      </c>
      <c r="H2792" s="92" t="s">
        <v>74</v>
      </c>
      <c r="I2792" s="89" t="s">
        <v>226</v>
      </c>
      <c r="L2792" s="98">
        <f>'Activity data'!H638*'Emission factors'!$B$41*'Emission factors'!$D$41*'Emission factors'!$N$22/1000</f>
        <v>0</v>
      </c>
      <c r="M2792" s="98">
        <f>'Activity data'!I638*'Emission factors'!$B$41*'Emission factors'!$D$41*'Emission factors'!$N$22/1000</f>
        <v>0</v>
      </c>
      <c r="N2792" s="98">
        <f>'Activity data'!J638*'Emission factors'!$B$41*'Emission factors'!$D$41*'Emission factors'!$N$22/1000</f>
        <v>0</v>
      </c>
      <c r="O2792" s="98">
        <f>'Activity data'!K638*'Emission factors'!$B$41*'Emission factors'!$D$41*'Emission factors'!$N$22/1000</f>
        <v>0</v>
      </c>
      <c r="P2792" s="98">
        <f>'Activity data'!L638*'Emission factors'!$B$41*'Emission factors'!$D$41*'Emission factors'!$N$22/1000</f>
        <v>0</v>
      </c>
      <c r="Q2792" s="98">
        <f>'Activity data'!M638*'Emission factors'!$B$41*'Emission factors'!$D$41*'Emission factors'!$N$22/1000</f>
        <v>0</v>
      </c>
      <c r="R2792" s="98">
        <f>'Activity data'!N638*'Emission factors'!$B$41*'Emission factors'!$D$41*'Emission factors'!$N$22/1000</f>
        <v>0</v>
      </c>
      <c r="S2792" s="98">
        <f>'Activity data'!O638*'Emission factors'!$B$41*'Emission factors'!$D$41*'Emission factors'!$N$22/1000</f>
        <v>0</v>
      </c>
      <c r="T2792" s="98">
        <f>'Activity data'!P638*'Emission factors'!$B$41*'Emission factors'!$D$41*'Emission factors'!$N$22/1000</f>
        <v>0</v>
      </c>
      <c r="U2792" s="98">
        <f>'Activity data'!Q638*'Emission factors'!$B$41*'Emission factors'!$D$41*'Emission factors'!$N$22/1000</f>
        <v>0</v>
      </c>
    </row>
    <row r="2793" spans="1:21" x14ac:dyDescent="0.25">
      <c r="A2793" s="92" t="s">
        <v>11</v>
      </c>
      <c r="B2793" s="92" t="s">
        <v>12</v>
      </c>
      <c r="C2793" s="92" t="s">
        <v>32</v>
      </c>
      <c r="D2793" s="92" t="s">
        <v>32</v>
      </c>
      <c r="E2793" s="92" t="s">
        <v>71</v>
      </c>
      <c r="F2793" s="92" t="s">
        <v>34</v>
      </c>
      <c r="G2793" s="92" t="s">
        <v>97</v>
      </c>
      <c r="H2793" s="92" t="s">
        <v>74</v>
      </c>
      <c r="I2793" s="89" t="s">
        <v>196</v>
      </c>
      <c r="L2793" s="98">
        <f>'Activity data'!H639*'Emission factors'!$B$41*'Emission factors'!$D$41*'Emission factors'!$N$22/1000</f>
        <v>0</v>
      </c>
      <c r="M2793" s="98">
        <f>'Activity data'!I639*'Emission factors'!$B$41*'Emission factors'!$D$41*'Emission factors'!$N$22/1000</f>
        <v>0</v>
      </c>
      <c r="N2793" s="98">
        <f>'Activity data'!J639*'Emission factors'!$B$41*'Emission factors'!$D$41*'Emission factors'!$N$22/1000</f>
        <v>0</v>
      </c>
      <c r="O2793" s="98">
        <f>'Activity data'!K639*'Emission factors'!$B$41*'Emission factors'!$D$41*'Emission factors'!$N$22/1000</f>
        <v>0</v>
      </c>
      <c r="P2793" s="98">
        <f>'Activity data'!L639*'Emission factors'!$B$41*'Emission factors'!$D$41*'Emission factors'!$N$22/1000</f>
        <v>0</v>
      </c>
      <c r="Q2793" s="98">
        <f>'Activity data'!M639*'Emission factors'!$B$41*'Emission factors'!$D$41*'Emission factors'!$N$22/1000</f>
        <v>8.884369222586956E-8</v>
      </c>
      <c r="R2793" s="98">
        <f>'Activity data'!N639*'Emission factors'!$B$41*'Emission factors'!$D$41*'Emission factors'!$N$22/1000</f>
        <v>2.660753147437633E-5</v>
      </c>
      <c r="S2793" s="98">
        <f>'Activity data'!O639*'Emission factors'!$B$41*'Emission factors'!$D$41*'Emission factors'!$N$22/1000</f>
        <v>5.4405842057924174E-5</v>
      </c>
      <c r="T2793" s="98">
        <f>'Activity data'!P639*'Emission factors'!$B$41*'Emission factors'!$D$41*'Emission factors'!$N$22/1000</f>
        <v>7.3290098553955224E-5</v>
      </c>
      <c r="U2793" s="98">
        <f>'Activity data'!Q639*'Emission factors'!$B$41*'Emission factors'!$D$41*'Emission factors'!$N$22/1000</f>
        <v>7.9538189312617757E-5</v>
      </c>
    </row>
    <row r="2794" spans="1:21" x14ac:dyDescent="0.25">
      <c r="A2794" s="92" t="s">
        <v>11</v>
      </c>
      <c r="B2794" s="92" t="s">
        <v>12</v>
      </c>
      <c r="C2794" s="92" t="s">
        <v>32</v>
      </c>
      <c r="D2794" s="92" t="s">
        <v>32</v>
      </c>
      <c r="E2794" s="92" t="s">
        <v>71</v>
      </c>
      <c r="F2794" s="92" t="s">
        <v>34</v>
      </c>
      <c r="G2794" s="92" t="s">
        <v>97</v>
      </c>
      <c r="H2794" s="92" t="s">
        <v>74</v>
      </c>
      <c r="I2794" s="89" t="s">
        <v>197</v>
      </c>
      <c r="L2794" s="98">
        <f>'Activity data'!H640*'Emission factors'!$B$41*'Emission factors'!$D$41*'Emission factors'!$N$22/1000</f>
        <v>4.1142676384411129E-3</v>
      </c>
      <c r="M2794" s="98">
        <f>'Activity data'!I640*'Emission factors'!$B$41*'Emission factors'!$D$41*'Emission factors'!$N$22/1000</f>
        <v>2.4017289991878601E-2</v>
      </c>
      <c r="N2794" s="98">
        <f>'Activity data'!J640*'Emission factors'!$B$41*'Emission factors'!$D$41*'Emission factors'!$N$22/1000</f>
        <v>9.5504369014491695E-3</v>
      </c>
      <c r="O2794" s="98">
        <f>'Activity data'!K640*'Emission factors'!$B$41*'Emission factors'!$D$41*'Emission factors'!$N$22/1000</f>
        <v>2.2300193712923931E-2</v>
      </c>
      <c r="P2794" s="98">
        <f>'Activity data'!L640*'Emission factors'!$B$41*'Emission factors'!$D$41*'Emission factors'!$N$22/1000</f>
        <v>1.6094717838691354E-2</v>
      </c>
      <c r="Q2794" s="98">
        <f>'Activity data'!M640*'Emission factors'!$B$41*'Emission factors'!$D$41*'Emission factors'!$N$22/1000</f>
        <v>1.4296370392229758E-2</v>
      </c>
      <c r="R2794" s="98">
        <f>'Activity data'!N640*'Emission factors'!$B$41*'Emission factors'!$D$41*'Emission factors'!$N$22/1000</f>
        <v>1.9411734747250102E-2</v>
      </c>
      <c r="S2794" s="98">
        <f>'Activity data'!O640*'Emission factors'!$B$41*'Emission factors'!$D$41*'Emission factors'!$N$22/1000</f>
        <v>2.0761092631058919E-2</v>
      </c>
      <c r="T2794" s="98">
        <f>'Activity data'!P640*'Emission factors'!$B$41*'Emission factors'!$D$41*'Emission factors'!$N$22/1000</f>
        <v>2.134803406900258E-2</v>
      </c>
      <c r="U2794" s="98">
        <f>'Activity data'!Q640*'Emission factors'!$B$41*'Emission factors'!$D$41*'Emission factors'!$N$22/1000</f>
        <v>2.0393159224608163E-2</v>
      </c>
    </row>
    <row r="2795" spans="1:21" x14ac:dyDescent="0.25">
      <c r="A2795" s="92" t="s">
        <v>11</v>
      </c>
      <c r="B2795" s="92" t="s">
        <v>12</v>
      </c>
      <c r="C2795" s="92" t="s">
        <v>32</v>
      </c>
      <c r="D2795" s="92" t="s">
        <v>32</v>
      </c>
      <c r="E2795" s="92" t="s">
        <v>71</v>
      </c>
      <c r="F2795" s="92" t="s">
        <v>34</v>
      </c>
      <c r="G2795" s="92" t="s">
        <v>97</v>
      </c>
      <c r="H2795" s="92" t="s">
        <v>74</v>
      </c>
      <c r="I2795" s="89" t="s">
        <v>229</v>
      </c>
      <c r="L2795" s="98">
        <f>'Activity data'!H641*'Emission factors'!$B$41*'Emission factors'!$D$41*'Emission factors'!$N$22/1000</f>
        <v>0</v>
      </c>
      <c r="M2795" s="98">
        <f>'Activity data'!I641*'Emission factors'!$B$41*'Emission factors'!$D$41*'Emission factors'!$N$22/1000</f>
        <v>0</v>
      </c>
      <c r="N2795" s="98">
        <f>'Activity data'!J641*'Emission factors'!$B$41*'Emission factors'!$D$41*'Emission factors'!$N$22/1000</f>
        <v>0</v>
      </c>
      <c r="O2795" s="98">
        <f>'Activity data'!K641*'Emission factors'!$B$41*'Emission factors'!$D$41*'Emission factors'!$N$22/1000</f>
        <v>0</v>
      </c>
      <c r="P2795" s="98">
        <f>'Activity data'!L641*'Emission factors'!$B$41*'Emission factors'!$D$41*'Emission factors'!$N$22/1000</f>
        <v>0</v>
      </c>
      <c r="Q2795" s="98">
        <f>'Activity data'!M641*'Emission factors'!$B$41*'Emission factors'!$D$41*'Emission factors'!$N$22/1000</f>
        <v>0</v>
      </c>
      <c r="R2795" s="98">
        <f>'Activity data'!N641*'Emission factors'!$B$41*'Emission factors'!$D$41*'Emission factors'!$N$22/1000</f>
        <v>0</v>
      </c>
      <c r="S2795" s="98">
        <f>'Activity data'!O641*'Emission factors'!$B$41*'Emission factors'!$D$41*'Emission factors'!$N$22/1000</f>
        <v>0</v>
      </c>
      <c r="T2795" s="98">
        <f>'Activity data'!P641*'Emission factors'!$B$41*'Emission factors'!$D$41*'Emission factors'!$N$22/1000</f>
        <v>0</v>
      </c>
      <c r="U2795" s="98">
        <f>'Activity data'!Q641*'Emission factors'!$B$41*'Emission factors'!$D$41*'Emission factors'!$N$22/1000</f>
        <v>0</v>
      </c>
    </row>
    <row r="2796" spans="1:21" x14ac:dyDescent="0.25">
      <c r="A2796" s="92" t="s">
        <v>11</v>
      </c>
      <c r="B2796" s="92" t="s">
        <v>12</v>
      </c>
      <c r="C2796" s="92" t="s">
        <v>32</v>
      </c>
      <c r="D2796" s="92" t="s">
        <v>32</v>
      </c>
      <c r="E2796" s="92" t="s">
        <v>71</v>
      </c>
      <c r="F2796" s="92" t="s">
        <v>34</v>
      </c>
      <c r="G2796" s="92" t="s">
        <v>97</v>
      </c>
      <c r="H2796" s="92" t="s">
        <v>74</v>
      </c>
      <c r="I2796" s="89" t="s">
        <v>198</v>
      </c>
      <c r="L2796" s="98">
        <f>'Activity data'!H642*'Emission factors'!$B$41*'Emission factors'!$D$41*'Emission factors'!$N$22/1000</f>
        <v>0</v>
      </c>
      <c r="M2796" s="98">
        <f>'Activity data'!I642*'Emission factors'!$B$41*'Emission factors'!$D$41*'Emission factors'!$N$22/1000</f>
        <v>0</v>
      </c>
      <c r="N2796" s="98">
        <f>'Activity data'!J642*'Emission factors'!$B$41*'Emission factors'!$D$41*'Emission factors'!$N$22/1000</f>
        <v>0</v>
      </c>
      <c r="O2796" s="98">
        <f>'Activity data'!K642*'Emission factors'!$B$41*'Emission factors'!$D$41*'Emission factors'!$N$22/1000</f>
        <v>0</v>
      </c>
      <c r="P2796" s="98">
        <f>'Activity data'!L642*'Emission factors'!$B$41*'Emission factors'!$D$41*'Emission factors'!$N$22/1000</f>
        <v>0</v>
      </c>
      <c r="Q2796" s="98">
        <f>'Activity data'!M642*'Emission factors'!$B$41*'Emission factors'!$D$41*'Emission factors'!$N$22/1000</f>
        <v>0</v>
      </c>
      <c r="R2796" s="98">
        <f>'Activity data'!N642*'Emission factors'!$B$41*'Emission factors'!$D$41*'Emission factors'!$N$22/1000</f>
        <v>0</v>
      </c>
      <c r="S2796" s="98">
        <f>'Activity data'!O642*'Emission factors'!$B$41*'Emission factors'!$D$41*'Emission factors'!$N$22/1000</f>
        <v>0</v>
      </c>
      <c r="T2796" s="98">
        <f>'Activity data'!P642*'Emission factors'!$B$41*'Emission factors'!$D$41*'Emission factors'!$N$22/1000</f>
        <v>0</v>
      </c>
      <c r="U2796" s="98">
        <f>'Activity data'!Q642*'Emission factors'!$B$41*'Emission factors'!$D$41*'Emission factors'!$N$22/1000</f>
        <v>0</v>
      </c>
    </row>
    <row r="2797" spans="1:21" x14ac:dyDescent="0.25">
      <c r="A2797" s="92" t="s">
        <v>11</v>
      </c>
      <c r="B2797" s="92" t="s">
        <v>12</v>
      </c>
      <c r="C2797" s="92" t="s">
        <v>32</v>
      </c>
      <c r="D2797" s="92" t="s">
        <v>32</v>
      </c>
      <c r="E2797" s="92" t="s">
        <v>71</v>
      </c>
      <c r="F2797" s="92" t="s">
        <v>34</v>
      </c>
      <c r="G2797" s="92" t="s">
        <v>97</v>
      </c>
      <c r="H2797" s="92" t="s">
        <v>74</v>
      </c>
      <c r="I2797" s="89" t="s">
        <v>231</v>
      </c>
      <c r="L2797" s="98">
        <f>'Activity data'!H643*'Emission factors'!$B$41*'Emission factors'!$D$41*'Emission factors'!$N$22/1000</f>
        <v>0</v>
      </c>
      <c r="M2797" s="98">
        <f>'Activity data'!I643*'Emission factors'!$B$41*'Emission factors'!$D$41*'Emission factors'!$N$22/1000</f>
        <v>0</v>
      </c>
      <c r="N2797" s="98">
        <f>'Activity data'!J643*'Emission factors'!$B$41*'Emission factors'!$D$41*'Emission factors'!$N$22/1000</f>
        <v>0</v>
      </c>
      <c r="O2797" s="98">
        <f>'Activity data'!K643*'Emission factors'!$B$41*'Emission factors'!$D$41*'Emission factors'!$N$22/1000</f>
        <v>0</v>
      </c>
      <c r="P2797" s="98">
        <f>'Activity data'!L643*'Emission factors'!$B$41*'Emission factors'!$D$41*'Emission factors'!$N$22/1000</f>
        <v>0</v>
      </c>
      <c r="Q2797" s="98">
        <f>'Activity data'!M643*'Emission factors'!$B$41*'Emission factors'!$D$41*'Emission factors'!$N$22/1000</f>
        <v>0</v>
      </c>
      <c r="R2797" s="98">
        <f>'Activity data'!N643*'Emission factors'!$B$41*'Emission factors'!$D$41*'Emission factors'!$N$22/1000</f>
        <v>0</v>
      </c>
      <c r="S2797" s="98">
        <f>'Activity data'!O643*'Emission factors'!$B$41*'Emission factors'!$D$41*'Emission factors'!$N$22/1000</f>
        <v>0</v>
      </c>
      <c r="T2797" s="98">
        <f>'Activity data'!P643*'Emission factors'!$B$41*'Emission factors'!$D$41*'Emission factors'!$N$22/1000</f>
        <v>0</v>
      </c>
      <c r="U2797" s="98">
        <f>'Activity data'!Q643*'Emission factors'!$B$41*'Emission factors'!$D$41*'Emission factors'!$N$22/1000</f>
        <v>0</v>
      </c>
    </row>
    <row r="2798" spans="1:21" x14ac:dyDescent="0.25">
      <c r="A2798" s="92" t="s">
        <v>11</v>
      </c>
      <c r="B2798" s="92" t="s">
        <v>12</v>
      </c>
      <c r="C2798" s="92" t="s">
        <v>32</v>
      </c>
      <c r="D2798" s="92" t="s">
        <v>32</v>
      </c>
      <c r="E2798" s="92" t="s">
        <v>71</v>
      </c>
      <c r="F2798" s="92" t="s">
        <v>34</v>
      </c>
      <c r="G2798" s="92" t="s">
        <v>97</v>
      </c>
      <c r="H2798" s="92" t="s">
        <v>74</v>
      </c>
      <c r="I2798" s="89" t="s">
        <v>230</v>
      </c>
      <c r="L2798" s="98">
        <f>'Activity data'!H644*'Emission factors'!$B$41*'Emission factors'!$D$41*'Emission factors'!$N$22/1000</f>
        <v>0</v>
      </c>
      <c r="M2798" s="98">
        <f>'Activity data'!I644*'Emission factors'!$B$41*'Emission factors'!$D$41*'Emission factors'!$N$22/1000</f>
        <v>0</v>
      </c>
      <c r="N2798" s="98">
        <f>'Activity data'!J644*'Emission factors'!$B$41*'Emission factors'!$D$41*'Emission factors'!$N$22/1000</f>
        <v>0</v>
      </c>
      <c r="O2798" s="98">
        <f>'Activity data'!K644*'Emission factors'!$B$41*'Emission factors'!$D$41*'Emission factors'!$N$22/1000</f>
        <v>0</v>
      </c>
      <c r="P2798" s="98">
        <f>'Activity data'!L644*'Emission factors'!$B$41*'Emission factors'!$D$41*'Emission factors'!$N$22/1000</f>
        <v>0</v>
      </c>
      <c r="Q2798" s="98">
        <f>'Activity data'!M644*'Emission factors'!$B$41*'Emission factors'!$D$41*'Emission factors'!$N$22/1000</f>
        <v>0</v>
      </c>
      <c r="R2798" s="98">
        <f>'Activity data'!N644*'Emission factors'!$B$41*'Emission factors'!$D$41*'Emission factors'!$N$22/1000</f>
        <v>0</v>
      </c>
      <c r="S2798" s="98">
        <f>'Activity data'!O644*'Emission factors'!$B$41*'Emission factors'!$D$41*'Emission factors'!$N$22/1000</f>
        <v>0</v>
      </c>
      <c r="T2798" s="98">
        <f>'Activity data'!P644*'Emission factors'!$B$41*'Emission factors'!$D$41*'Emission factors'!$N$22/1000</f>
        <v>0</v>
      </c>
      <c r="U2798" s="98">
        <f>'Activity data'!Q644*'Emission factors'!$B$41*'Emission factors'!$D$41*'Emission factors'!$N$22/1000</f>
        <v>0</v>
      </c>
    </row>
    <row r="2799" spans="1:21" x14ac:dyDescent="0.25">
      <c r="A2799" s="92" t="s">
        <v>11</v>
      </c>
      <c r="B2799" s="92" t="s">
        <v>12</v>
      </c>
      <c r="C2799" s="92" t="s">
        <v>32</v>
      </c>
      <c r="D2799" s="92" t="s">
        <v>32</v>
      </c>
      <c r="E2799" s="92" t="s">
        <v>71</v>
      </c>
      <c r="F2799" s="92" t="s">
        <v>34</v>
      </c>
      <c r="G2799" s="92" t="s">
        <v>97</v>
      </c>
      <c r="H2799" s="92" t="s">
        <v>74</v>
      </c>
      <c r="I2799" s="89" t="s">
        <v>303</v>
      </c>
      <c r="L2799" s="98">
        <f>'Activity data'!H645*'Emission factors'!$B$41*'Emission factors'!$D$41*'Emission factors'!$N$22/1000</f>
        <v>0</v>
      </c>
      <c r="M2799" s="98">
        <f>'Activity data'!I645*'Emission factors'!$B$41*'Emission factors'!$D$41*'Emission factors'!$N$22/1000</f>
        <v>0</v>
      </c>
      <c r="N2799" s="98">
        <f>'Activity data'!J645*'Emission factors'!$B$41*'Emission factors'!$D$41*'Emission factors'!$N$22/1000</f>
        <v>0</v>
      </c>
      <c r="O2799" s="98">
        <f>'Activity data'!K645*'Emission factors'!$B$41*'Emission factors'!$D$41*'Emission factors'!$N$22/1000</f>
        <v>0</v>
      </c>
      <c r="P2799" s="98">
        <f>'Activity data'!L645*'Emission factors'!$B$41*'Emission factors'!$D$41*'Emission factors'!$N$22/1000</f>
        <v>0</v>
      </c>
      <c r="Q2799" s="98">
        <f>'Activity data'!M645*'Emission factors'!$B$41*'Emission factors'!$D$41*'Emission factors'!$N$22/1000</f>
        <v>0</v>
      </c>
      <c r="R2799" s="98">
        <f>'Activity data'!N645*'Emission factors'!$B$41*'Emission factors'!$D$41*'Emission factors'!$N$22/1000</f>
        <v>0</v>
      </c>
      <c r="S2799" s="98">
        <f>'Activity data'!O645*'Emission factors'!$B$41*'Emission factors'!$D$41*'Emission factors'!$N$22/1000</f>
        <v>0</v>
      </c>
      <c r="T2799" s="98">
        <f>'Activity data'!P645*'Emission factors'!$B$41*'Emission factors'!$D$41*'Emission factors'!$N$22/1000</f>
        <v>0</v>
      </c>
      <c r="U2799" s="98">
        <f>'Activity data'!Q645*'Emission factors'!$B$41*'Emission factors'!$D$41*'Emission factors'!$N$22/1000</f>
        <v>0</v>
      </c>
    </row>
    <row r="2800" spans="1:21" x14ac:dyDescent="0.25">
      <c r="A2800" s="92" t="s">
        <v>11</v>
      </c>
      <c r="B2800" s="92" t="s">
        <v>12</v>
      </c>
      <c r="C2800" s="92" t="s">
        <v>32</v>
      </c>
      <c r="D2800" s="92" t="s">
        <v>32</v>
      </c>
      <c r="E2800" s="92" t="s">
        <v>71</v>
      </c>
      <c r="F2800" s="92" t="s">
        <v>34</v>
      </c>
      <c r="G2800" s="92" t="s">
        <v>97</v>
      </c>
      <c r="H2800" s="92" t="s">
        <v>74</v>
      </c>
      <c r="I2800" s="89" t="s">
        <v>225</v>
      </c>
      <c r="L2800" s="98">
        <f>'Activity data'!H646*'Emission factors'!$B$41*'Emission factors'!$D$41*'Emission factors'!$N$22/1000</f>
        <v>0</v>
      </c>
      <c r="M2800" s="98">
        <f>'Activity data'!I646*'Emission factors'!$B$41*'Emission factors'!$D$41*'Emission factors'!$N$22/1000</f>
        <v>0</v>
      </c>
      <c r="N2800" s="98">
        <f>'Activity data'!J646*'Emission factors'!$B$41*'Emission factors'!$D$41*'Emission factors'!$N$22/1000</f>
        <v>0</v>
      </c>
      <c r="O2800" s="98">
        <f>'Activity data'!K646*'Emission factors'!$B$41*'Emission factors'!$D$41*'Emission factors'!$N$22/1000</f>
        <v>0</v>
      </c>
      <c r="P2800" s="98">
        <f>'Activity data'!L646*'Emission factors'!$B$41*'Emission factors'!$D$41*'Emission factors'!$N$22/1000</f>
        <v>0</v>
      </c>
      <c r="Q2800" s="98">
        <f>'Activity data'!M646*'Emission factors'!$B$41*'Emission factors'!$D$41*'Emission factors'!$N$22/1000</f>
        <v>0</v>
      </c>
      <c r="R2800" s="98">
        <f>'Activity data'!N646*'Emission factors'!$B$41*'Emission factors'!$D$41*'Emission factors'!$N$22/1000</f>
        <v>0</v>
      </c>
      <c r="S2800" s="98">
        <f>'Activity data'!O646*'Emission factors'!$B$41*'Emission factors'!$D$41*'Emission factors'!$N$22/1000</f>
        <v>0</v>
      </c>
      <c r="T2800" s="98">
        <f>'Activity data'!P646*'Emission factors'!$B$41*'Emission factors'!$D$41*'Emission factors'!$N$22/1000</f>
        <v>0</v>
      </c>
      <c r="U2800" s="98">
        <f>'Activity data'!Q646*'Emission factors'!$B$41*'Emission factors'!$D$41*'Emission factors'!$N$22/1000</f>
        <v>0</v>
      </c>
    </row>
    <row r="2801" spans="1:21" x14ac:dyDescent="0.25">
      <c r="A2801" s="92" t="s">
        <v>11</v>
      </c>
      <c r="B2801" s="92" t="s">
        <v>12</v>
      </c>
      <c r="C2801" s="92" t="s">
        <v>32</v>
      </c>
      <c r="D2801" s="92" t="s">
        <v>32</v>
      </c>
      <c r="E2801" s="92" t="s">
        <v>71</v>
      </c>
      <c r="F2801" s="92" t="s">
        <v>34</v>
      </c>
      <c r="G2801" s="92" t="s">
        <v>97</v>
      </c>
      <c r="H2801" s="92" t="s">
        <v>74</v>
      </c>
      <c r="I2801" s="92" t="s">
        <v>205</v>
      </c>
      <c r="L2801" s="98">
        <f>'Activity data'!H647*'Emission factors'!$B$41*'Emission factors'!$D$41*'Emission factors'!$N$22/1000</f>
        <v>0</v>
      </c>
      <c r="M2801" s="98">
        <f>'Activity data'!I647*'Emission factors'!$B$41*'Emission factors'!$D$41*'Emission factors'!$N$22/1000</f>
        <v>0</v>
      </c>
      <c r="N2801" s="98">
        <f>'Activity data'!J647*'Emission factors'!$B$41*'Emission factors'!$D$41*'Emission factors'!$N$22/1000</f>
        <v>0</v>
      </c>
      <c r="O2801" s="98">
        <f>'Activity data'!K647*'Emission factors'!$B$41*'Emission factors'!$D$41*'Emission factors'!$N$22/1000</f>
        <v>0</v>
      </c>
      <c r="P2801" s="98">
        <f>'Activity data'!L647*'Emission factors'!$B$41*'Emission factors'!$D$41*'Emission factors'!$N$22/1000</f>
        <v>0</v>
      </c>
      <c r="Q2801" s="98">
        <f>'Activity data'!M647*'Emission factors'!$B$41*'Emission factors'!$D$41*'Emission factors'!$N$22/1000</f>
        <v>0</v>
      </c>
      <c r="R2801" s="98">
        <f>'Activity data'!N647*'Emission factors'!$B$41*'Emission factors'!$D$41*'Emission factors'!$N$22/1000</f>
        <v>0</v>
      </c>
      <c r="S2801" s="98">
        <f>'Activity data'!O647*'Emission factors'!$B$41*'Emission factors'!$D$41*'Emission factors'!$N$22/1000</f>
        <v>0</v>
      </c>
      <c r="T2801" s="98">
        <f>'Activity data'!P647*'Emission factors'!$B$41*'Emission factors'!$D$41*'Emission factors'!$N$22/1000</f>
        <v>0</v>
      </c>
      <c r="U2801" s="98">
        <f>'Activity data'!Q647*'Emission factors'!$B$41*'Emission factors'!$D$41*'Emission factors'!$N$22/1000</f>
        <v>0</v>
      </c>
    </row>
    <row r="2802" spans="1:21" x14ac:dyDescent="0.25">
      <c r="A2802" s="92" t="s">
        <v>11</v>
      </c>
      <c r="B2802" s="92" t="s">
        <v>12</v>
      </c>
      <c r="C2802" s="92" t="s">
        <v>32</v>
      </c>
      <c r="D2802" s="92" t="s">
        <v>32</v>
      </c>
      <c r="E2802" s="92" t="s">
        <v>71</v>
      </c>
      <c r="F2802" s="92" t="s">
        <v>34</v>
      </c>
      <c r="G2802" s="92" t="s">
        <v>97</v>
      </c>
      <c r="H2802" s="92" t="s">
        <v>74</v>
      </c>
      <c r="I2802" s="89" t="s">
        <v>204</v>
      </c>
      <c r="L2802" s="98">
        <f>'Activity data'!H648*'Emission factors'!$B$41*'Emission factors'!$D$41*'Emission factors'!$N$22/1000</f>
        <v>0</v>
      </c>
      <c r="M2802" s="98">
        <f>'Activity data'!I648*'Emission factors'!$B$41*'Emission factors'!$D$41*'Emission factors'!$N$22/1000</f>
        <v>0</v>
      </c>
      <c r="N2802" s="98">
        <f>'Activity data'!J648*'Emission factors'!$B$41*'Emission factors'!$D$41*'Emission factors'!$N$22/1000</f>
        <v>0</v>
      </c>
      <c r="O2802" s="98">
        <f>'Activity data'!K648*'Emission factors'!$B$41*'Emission factors'!$D$41*'Emission factors'!$N$22/1000</f>
        <v>0</v>
      </c>
      <c r="P2802" s="98">
        <f>'Activity data'!L648*'Emission factors'!$B$41*'Emission factors'!$D$41*'Emission factors'!$N$22/1000</f>
        <v>4.9354131993203141E-7</v>
      </c>
      <c r="Q2802" s="98">
        <f>'Activity data'!M648*'Emission factors'!$B$41*'Emission factors'!$D$41*'Emission factors'!$N$22/1000</f>
        <v>1.6451377331067711E-7</v>
      </c>
      <c r="R2802" s="98">
        <f>'Activity data'!N648*'Emission factors'!$B$41*'Emission factors'!$D$41*'Emission factors'!$N$22/1000</f>
        <v>6.094244515324162E-5</v>
      </c>
      <c r="S2802" s="98">
        <f>'Activity data'!O648*'Emission factors'!$B$41*'Emission factors'!$D$41*'Emission factors'!$N$22/1000</f>
        <v>2.4855972016270108E-5</v>
      </c>
      <c r="T2802" s="98">
        <f>'Activity data'!P648*'Emission factors'!$B$41*'Emission factors'!$D$41*'Emission factors'!$N$22/1000</f>
        <v>5.7657402164896866E-6</v>
      </c>
      <c r="U2802" s="98">
        <f>'Activity data'!Q648*'Emission factors'!$B$41*'Emission factors'!$D$41*'Emission factors'!$N$22/1000</f>
        <v>4.8864301046709969E-6</v>
      </c>
    </row>
    <row r="2803" spans="1:21" x14ac:dyDescent="0.25">
      <c r="A2803" s="92" t="s">
        <v>11</v>
      </c>
      <c r="B2803" s="92" t="s">
        <v>12</v>
      </c>
      <c r="C2803" s="92" t="s">
        <v>32</v>
      </c>
      <c r="D2803" s="92" t="s">
        <v>32</v>
      </c>
      <c r="E2803" s="92" t="s">
        <v>71</v>
      </c>
      <c r="F2803" s="92" t="s">
        <v>34</v>
      </c>
      <c r="G2803" s="92" t="s">
        <v>97</v>
      </c>
      <c r="H2803" s="92" t="s">
        <v>74</v>
      </c>
      <c r="I2803" s="89" t="s">
        <v>228</v>
      </c>
      <c r="L2803" s="98">
        <f>'Activity data'!H649*'Emission factors'!$B$41*'Emission factors'!$D$41*'Emission factors'!$N$22/1000</f>
        <v>0</v>
      </c>
      <c r="M2803" s="98">
        <f>'Activity data'!I649*'Emission factors'!$B$41*'Emission factors'!$D$41*'Emission factors'!$N$22/1000</f>
        <v>0</v>
      </c>
      <c r="N2803" s="98">
        <f>'Activity data'!J649*'Emission factors'!$B$41*'Emission factors'!$D$41*'Emission factors'!$N$22/1000</f>
        <v>0</v>
      </c>
      <c r="O2803" s="98">
        <f>'Activity data'!K649*'Emission factors'!$B$41*'Emission factors'!$D$41*'Emission factors'!$N$22/1000</f>
        <v>0</v>
      </c>
      <c r="P2803" s="98">
        <f>'Activity data'!L649*'Emission factors'!$B$41*'Emission factors'!$D$41*'Emission factors'!$N$22/1000</f>
        <v>0</v>
      </c>
      <c r="Q2803" s="98">
        <f>'Activity data'!M649*'Emission factors'!$B$41*'Emission factors'!$D$41*'Emission factors'!$N$22/1000</f>
        <v>0</v>
      </c>
      <c r="R2803" s="98">
        <f>'Activity data'!N649*'Emission factors'!$B$41*'Emission factors'!$D$41*'Emission factors'!$N$22/1000</f>
        <v>0</v>
      </c>
      <c r="S2803" s="98">
        <f>'Activity data'!O649*'Emission factors'!$B$41*'Emission factors'!$D$41*'Emission factors'!$N$22/1000</f>
        <v>0</v>
      </c>
      <c r="T2803" s="98">
        <f>'Activity data'!P649*'Emission factors'!$B$41*'Emission factors'!$D$41*'Emission factors'!$N$22/1000</f>
        <v>0</v>
      </c>
      <c r="U2803" s="98">
        <f>'Activity data'!Q649*'Emission factors'!$B$41*'Emission factors'!$D$41*'Emission factors'!$N$22/1000</f>
        <v>0</v>
      </c>
    </row>
    <row r="2804" spans="1:21" x14ac:dyDescent="0.25">
      <c r="A2804" s="92" t="s">
        <v>11</v>
      </c>
      <c r="B2804" s="92" t="s">
        <v>12</v>
      </c>
      <c r="C2804" s="92" t="s">
        <v>32</v>
      </c>
      <c r="D2804" s="92" t="s">
        <v>32</v>
      </c>
      <c r="E2804" s="92" t="s">
        <v>71</v>
      </c>
      <c r="F2804" s="92" t="s">
        <v>34</v>
      </c>
      <c r="G2804" s="92" t="s">
        <v>97</v>
      </c>
      <c r="H2804" s="92" t="s">
        <v>74</v>
      </c>
      <c r="I2804" s="89" t="s">
        <v>202</v>
      </c>
      <c r="L2804" s="98">
        <f>'Activity data'!H650*'Emission factors'!$B$41*'Emission factors'!$D$41*'Emission factors'!$N$22/1000</f>
        <v>0</v>
      </c>
      <c r="M2804" s="98">
        <f>'Activity data'!I650*'Emission factors'!$B$41*'Emission factors'!$D$41*'Emission factors'!$N$22/1000</f>
        <v>0</v>
      </c>
      <c r="N2804" s="98">
        <f>'Activity data'!J650*'Emission factors'!$B$41*'Emission factors'!$D$41*'Emission factors'!$N$22/1000</f>
        <v>0</v>
      </c>
      <c r="O2804" s="98">
        <f>'Activity data'!K650*'Emission factors'!$B$41*'Emission factors'!$D$41*'Emission factors'!$N$22/1000</f>
        <v>0</v>
      </c>
      <c r="P2804" s="98">
        <f>'Activity data'!L650*'Emission factors'!$B$41*'Emission factors'!$D$41*'Emission factors'!$N$22/1000</f>
        <v>0</v>
      </c>
      <c r="Q2804" s="98">
        <f>'Activity data'!M650*'Emission factors'!$B$41*'Emission factors'!$D$41*'Emission factors'!$N$22/1000</f>
        <v>0</v>
      </c>
      <c r="R2804" s="98">
        <f>'Activity data'!N650*'Emission factors'!$B$41*'Emission factors'!$D$41*'Emission factors'!$N$22/1000</f>
        <v>0</v>
      </c>
      <c r="S2804" s="98">
        <f>'Activity data'!O650*'Emission factors'!$B$41*'Emission factors'!$D$41*'Emission factors'!$N$22/1000</f>
        <v>0</v>
      </c>
      <c r="T2804" s="98">
        <f>'Activity data'!P650*'Emission factors'!$B$41*'Emission factors'!$D$41*'Emission factors'!$N$22/1000</f>
        <v>0</v>
      </c>
      <c r="U2804" s="98">
        <f>'Activity data'!Q650*'Emission factors'!$B$41*'Emission factors'!$D$41*'Emission factors'!$N$22/1000</f>
        <v>0</v>
      </c>
    </row>
    <row r="2805" spans="1:21" x14ac:dyDescent="0.25">
      <c r="A2805" s="92" t="s">
        <v>11</v>
      </c>
      <c r="B2805" s="92" t="s">
        <v>12</v>
      </c>
      <c r="C2805" s="92" t="s">
        <v>32</v>
      </c>
      <c r="D2805" s="92" t="s">
        <v>32</v>
      </c>
      <c r="E2805" s="92" t="s">
        <v>71</v>
      </c>
      <c r="F2805" s="92" t="s">
        <v>34</v>
      </c>
      <c r="G2805" s="92" t="s">
        <v>97</v>
      </c>
      <c r="H2805" s="92" t="s">
        <v>74</v>
      </c>
      <c r="I2805" s="89" t="s">
        <v>190</v>
      </c>
      <c r="L2805" s="98">
        <f>'Activity data'!H651*'Emission factors'!$B$41*'Emission factors'!$D$41*'Emission factors'!$N$22/1000</f>
        <v>0</v>
      </c>
      <c r="M2805" s="98">
        <f>'Activity data'!I651*'Emission factors'!$B$41*'Emission factors'!$D$41*'Emission factors'!$N$22/1000</f>
        <v>0</v>
      </c>
      <c r="N2805" s="98">
        <f>'Activity data'!J651*'Emission factors'!$B$41*'Emission factors'!$D$41*'Emission factors'!$N$22/1000</f>
        <v>0</v>
      </c>
      <c r="O2805" s="98">
        <f>'Activity data'!K651*'Emission factors'!$B$41*'Emission factors'!$D$41*'Emission factors'!$N$22/1000</f>
        <v>0</v>
      </c>
      <c r="P2805" s="98">
        <f>'Activity data'!L651*'Emission factors'!$B$41*'Emission factors'!$D$41*'Emission factors'!$N$22/1000</f>
        <v>0</v>
      </c>
      <c r="Q2805" s="98">
        <f>'Activity data'!M651*'Emission factors'!$B$41*'Emission factors'!$D$41*'Emission factors'!$N$22/1000</f>
        <v>0</v>
      </c>
      <c r="R2805" s="98">
        <f>'Activity data'!N651*'Emission factors'!$B$41*'Emission factors'!$D$41*'Emission factors'!$N$22/1000</f>
        <v>0</v>
      </c>
      <c r="S2805" s="98">
        <f>'Activity data'!O651*'Emission factors'!$B$41*'Emission factors'!$D$41*'Emission factors'!$N$22/1000</f>
        <v>0</v>
      </c>
      <c r="T2805" s="98">
        <f>'Activity data'!P651*'Emission factors'!$B$41*'Emission factors'!$D$41*'Emission factors'!$N$22/1000</f>
        <v>0</v>
      </c>
      <c r="U2805" s="98">
        <f>'Activity data'!Q651*'Emission factors'!$B$41*'Emission factors'!$D$41*'Emission factors'!$N$22/1000</f>
        <v>0</v>
      </c>
    </row>
    <row r="2806" spans="1:21" x14ac:dyDescent="0.25">
      <c r="A2806" s="92" t="s">
        <v>11</v>
      </c>
      <c r="B2806" s="92" t="s">
        <v>12</v>
      </c>
      <c r="C2806" s="92" t="s">
        <v>32</v>
      </c>
      <c r="D2806" s="92" t="s">
        <v>32</v>
      </c>
      <c r="E2806" s="92" t="s">
        <v>71</v>
      </c>
      <c r="F2806" s="92" t="s">
        <v>34</v>
      </c>
      <c r="G2806" s="92" t="s">
        <v>97</v>
      </c>
      <c r="H2806" s="92" t="s">
        <v>74</v>
      </c>
      <c r="I2806" s="89" t="s">
        <v>210</v>
      </c>
      <c r="L2806" s="98">
        <f>'Activity data'!H652*'Emission factors'!$B$41*'Emission factors'!$D$41*'Emission factors'!$N$22/1000</f>
        <v>3.0193139942712546E-4</v>
      </c>
      <c r="M2806" s="98">
        <f>'Activity data'!I652*'Emission factors'!$B$41*'Emission factors'!$D$41*'Emission factors'!$N$22/1000</f>
        <v>4.9802499592032528E-4</v>
      </c>
      <c r="N2806" s="98">
        <f>'Activity data'!J652*'Emission factors'!$B$41*'Emission factors'!$D$41*'Emission factors'!$N$22/1000</f>
        <v>1.9584264858436766E-4</v>
      </c>
      <c r="O2806" s="98">
        <f>'Activity data'!K652*'Emission factors'!$B$41*'Emission factors'!$D$41*'Emission factors'!$N$22/1000</f>
        <v>3.9905950364293644E-4</v>
      </c>
      <c r="P2806" s="98">
        <f>'Activity data'!L652*'Emission factors'!$B$41*'Emission factors'!$D$41*'Emission factors'!$N$22/1000</f>
        <v>2.7676459158315197E-4</v>
      </c>
      <c r="Q2806" s="98">
        <f>'Activity data'!M652*'Emission factors'!$B$41*'Emission factors'!$D$41*'Emission factors'!$N$22/1000</f>
        <v>2.375917048967643E-4</v>
      </c>
      <c r="R2806" s="98">
        <f>'Activity data'!N652*'Emission factors'!$B$41*'Emission factors'!$D$41*'Emission factors'!$N$22/1000</f>
        <v>3.4283400254437398E-4</v>
      </c>
      <c r="S2806" s="98">
        <f>'Activity data'!O652*'Emission factors'!$B$41*'Emission factors'!$D$41*'Emission factors'!$N$22/1000</f>
        <v>3.7562294067853077E-4</v>
      </c>
      <c r="T2806" s="98">
        <f>'Activity data'!P652*'Emission factors'!$B$41*'Emission factors'!$D$41*'Emission factors'!$N$22/1000</f>
        <v>4.2365740558544866E-4</v>
      </c>
      <c r="U2806" s="98">
        <f>'Activity data'!Q652*'Emission factors'!$B$41*'Emission factors'!$D$41*'Emission factors'!$N$22/1000</f>
        <v>4.4025343735902317E-4</v>
      </c>
    </row>
    <row r="2807" spans="1:21" x14ac:dyDescent="0.25">
      <c r="A2807" s="92" t="s">
        <v>11</v>
      </c>
      <c r="B2807" s="92" t="s">
        <v>12</v>
      </c>
      <c r="C2807" s="92" t="s">
        <v>32</v>
      </c>
      <c r="D2807" s="92" t="s">
        <v>32</v>
      </c>
      <c r="E2807" s="92" t="s">
        <v>71</v>
      </c>
      <c r="F2807" s="92" t="s">
        <v>34</v>
      </c>
      <c r="G2807" s="92" t="s">
        <v>97</v>
      </c>
      <c r="H2807" s="92" t="s">
        <v>74</v>
      </c>
      <c r="I2807" s="89" t="s">
        <v>199</v>
      </c>
      <c r="L2807" s="98">
        <f>'Activity data'!H653*'Emission factors'!$B$41*'Emission factors'!$D$41*'Emission factors'!$N$22/1000</f>
        <v>0</v>
      </c>
      <c r="M2807" s="98">
        <f>'Activity data'!I653*'Emission factors'!$B$41*'Emission factors'!$D$41*'Emission factors'!$N$22/1000</f>
        <v>0</v>
      </c>
      <c r="N2807" s="98">
        <f>'Activity data'!J653*'Emission factors'!$B$41*'Emission factors'!$D$41*'Emission factors'!$N$22/1000</f>
        <v>0</v>
      </c>
      <c r="O2807" s="98">
        <f>'Activity data'!K653*'Emission factors'!$B$41*'Emission factors'!$D$41*'Emission factors'!$N$22/1000</f>
        <v>3.006702356865738E-5</v>
      </c>
      <c r="P2807" s="98">
        <f>'Activity data'!L653*'Emission factors'!$B$41*'Emission factors'!$D$41*'Emission factors'!$N$22/1000</f>
        <v>3.1580226044183587E-5</v>
      </c>
      <c r="Q2807" s="98">
        <f>'Activity data'!M653*'Emission factors'!$B$41*'Emission factors'!$D$41*'Emission factors'!$N$22/1000</f>
        <v>5.5428086496857567E-5</v>
      </c>
      <c r="R2807" s="98">
        <f>'Activity data'!N653*'Emission factors'!$B$41*'Emission factors'!$D$41*'Emission factors'!$N$22/1000</f>
        <v>1.4014929771848228E-4</v>
      </c>
      <c r="S2807" s="98">
        <f>'Activity data'!O653*'Emission factors'!$B$41*'Emission factors'!$D$41*'Emission factors'!$N$22/1000</f>
        <v>1.5939229086242416E-4</v>
      </c>
      <c r="T2807" s="98">
        <f>'Activity data'!P653*'Emission factors'!$B$41*'Emission factors'!$D$41*'Emission factors'!$N$22/1000</f>
        <v>2.93508460924471E-4</v>
      </c>
      <c r="U2807" s="98">
        <f>'Activity data'!Q653*'Emission factors'!$B$41*'Emission factors'!$D$41*'Emission factors'!$N$22/1000</f>
        <v>4.9879968534163378E-4</v>
      </c>
    </row>
    <row r="2808" spans="1:21" x14ac:dyDescent="0.25">
      <c r="A2808" s="92" t="s">
        <v>11</v>
      </c>
      <c r="B2808" s="92" t="s">
        <v>12</v>
      </c>
      <c r="C2808" s="92" t="s">
        <v>32</v>
      </c>
      <c r="D2808" s="92" t="s">
        <v>32</v>
      </c>
      <c r="E2808" s="92" t="s">
        <v>71</v>
      </c>
      <c r="F2808" s="92" t="s">
        <v>34</v>
      </c>
      <c r="G2808" s="92" t="s">
        <v>97</v>
      </c>
      <c r="H2808" s="92" t="s">
        <v>74</v>
      </c>
      <c r="I2808" s="89" t="s">
        <v>233</v>
      </c>
      <c r="L2808" s="98">
        <f>'Activity data'!H654*'Emission factors'!$B$41*'Emission factors'!$D$41*'Emission factors'!$N$22/1000</f>
        <v>0</v>
      </c>
      <c r="M2808" s="98">
        <f>'Activity data'!I654*'Emission factors'!$B$41*'Emission factors'!$D$41*'Emission factors'!$N$22/1000</f>
        <v>0</v>
      </c>
      <c r="N2808" s="98">
        <f>'Activity data'!J654*'Emission factors'!$B$41*'Emission factors'!$D$41*'Emission factors'!$N$22/1000</f>
        <v>0</v>
      </c>
      <c r="O2808" s="98">
        <f>'Activity data'!K654*'Emission factors'!$B$41*'Emission factors'!$D$41*'Emission factors'!$N$22/1000</f>
        <v>0</v>
      </c>
      <c r="P2808" s="98">
        <f>'Activity data'!L654*'Emission factors'!$B$41*'Emission factors'!$D$41*'Emission factors'!$N$22/1000</f>
        <v>0</v>
      </c>
      <c r="Q2808" s="98">
        <f>'Activity data'!M654*'Emission factors'!$B$41*'Emission factors'!$D$41*'Emission factors'!$N$22/1000</f>
        <v>0</v>
      </c>
      <c r="R2808" s="98">
        <f>'Activity data'!N654*'Emission factors'!$B$41*'Emission factors'!$D$41*'Emission factors'!$N$22/1000</f>
        <v>0</v>
      </c>
      <c r="S2808" s="98">
        <f>'Activity data'!O654*'Emission factors'!$B$41*'Emission factors'!$D$41*'Emission factors'!$N$22/1000</f>
        <v>0</v>
      </c>
      <c r="T2808" s="98">
        <f>'Activity data'!P654*'Emission factors'!$B$41*'Emission factors'!$D$41*'Emission factors'!$N$22/1000</f>
        <v>0</v>
      </c>
      <c r="U2808" s="98">
        <f>'Activity data'!Q654*'Emission factors'!$B$41*'Emission factors'!$D$41*'Emission factors'!$N$22/1000</f>
        <v>0</v>
      </c>
    </row>
    <row r="2809" spans="1:21" x14ac:dyDescent="0.25">
      <c r="A2809" s="92" t="s">
        <v>11</v>
      </c>
      <c r="B2809" s="92" t="s">
        <v>12</v>
      </c>
      <c r="C2809" s="92" t="s">
        <v>32</v>
      </c>
      <c r="D2809" s="92" t="s">
        <v>32</v>
      </c>
      <c r="E2809" s="92" t="s">
        <v>71</v>
      </c>
      <c r="F2809" s="92" t="s">
        <v>34</v>
      </c>
      <c r="G2809" s="92" t="s">
        <v>97</v>
      </c>
      <c r="H2809" s="92" t="s">
        <v>74</v>
      </c>
      <c r="I2809" s="89" t="s">
        <v>200</v>
      </c>
      <c r="L2809" s="98">
        <f>'Activity data'!H655*'Emission factors'!$B$41*'Emission factors'!$D$41*'Emission factors'!$N$22/1000</f>
        <v>0</v>
      </c>
      <c r="M2809" s="98">
        <f>'Activity data'!I655*'Emission factors'!$B$41*'Emission factors'!$D$41*'Emission factors'!$N$22/1000</f>
        <v>0</v>
      </c>
      <c r="N2809" s="98">
        <f>'Activity data'!J655*'Emission factors'!$B$41*'Emission factors'!$D$41*'Emission factors'!$N$22/1000</f>
        <v>0</v>
      </c>
      <c r="O2809" s="98">
        <f>'Activity data'!K655*'Emission factors'!$B$41*'Emission factors'!$D$41*'Emission factors'!$N$22/1000</f>
        <v>0</v>
      </c>
      <c r="P2809" s="98">
        <f>'Activity data'!L655*'Emission factors'!$B$41*'Emission factors'!$D$41*'Emission factors'!$N$22/1000</f>
        <v>0</v>
      </c>
      <c r="Q2809" s="98">
        <f>'Activity data'!M655*'Emission factors'!$B$41*'Emission factors'!$D$41*'Emission factors'!$N$22/1000</f>
        <v>0</v>
      </c>
      <c r="R2809" s="98">
        <f>'Activity data'!N655*'Emission factors'!$B$41*'Emission factors'!$D$41*'Emission factors'!$N$22/1000</f>
        <v>0</v>
      </c>
      <c r="S2809" s="98">
        <f>'Activity data'!O655*'Emission factors'!$B$41*'Emission factors'!$D$41*'Emission factors'!$N$22/1000</f>
        <v>0</v>
      </c>
      <c r="T2809" s="98">
        <f>'Activity data'!P655*'Emission factors'!$B$41*'Emission factors'!$D$41*'Emission factors'!$N$22/1000</f>
        <v>0</v>
      </c>
      <c r="U2809" s="98">
        <f>'Activity data'!Q655*'Emission factors'!$B$41*'Emission factors'!$D$41*'Emission factors'!$N$22/1000</f>
        <v>0</v>
      </c>
    </row>
    <row r="2810" spans="1:21" x14ac:dyDescent="0.25">
      <c r="A2810" s="92" t="s">
        <v>11</v>
      </c>
      <c r="B2810" s="92" t="s">
        <v>12</v>
      </c>
      <c r="C2810" s="92" t="s">
        <v>32</v>
      </c>
      <c r="D2810" s="92" t="s">
        <v>32</v>
      </c>
      <c r="E2810" s="92" t="s">
        <v>41</v>
      </c>
      <c r="F2810" s="92" t="s">
        <v>34</v>
      </c>
      <c r="G2810" s="92" t="s">
        <v>97</v>
      </c>
      <c r="H2810" s="92" t="s">
        <v>74</v>
      </c>
      <c r="I2810" s="89" t="s">
        <v>227</v>
      </c>
      <c r="J2810" s="92" t="s">
        <v>98</v>
      </c>
      <c r="L2810" s="98">
        <f>'Activity data'!H656*'Emission factors'!$B$37*'Emission factors'!$E$37/1000</f>
        <v>0</v>
      </c>
      <c r="M2810" s="98">
        <f>'Activity data'!I656*'Emission factors'!$B$37*'Emission factors'!$E$37/1000</f>
        <v>0</v>
      </c>
      <c r="N2810" s="98">
        <f>'Activity data'!J656*'Emission factors'!$B$37*'Emission factors'!$E$37/1000</f>
        <v>0</v>
      </c>
      <c r="O2810" s="98">
        <f>'Activity data'!K656*'Emission factors'!$B$37*'Emission factors'!$E$37/1000</f>
        <v>0</v>
      </c>
      <c r="P2810" s="98">
        <f>'Activity data'!L656*'Emission factors'!$B$37*'Emission factors'!$E$37/1000</f>
        <v>0</v>
      </c>
      <c r="Q2810" s="98">
        <f>'Activity data'!M656*'Emission factors'!$B$37*'Emission factors'!$E$37/1000</f>
        <v>0</v>
      </c>
      <c r="R2810" s="98">
        <f>'Activity data'!N656*'Emission factors'!$B$37*'Emission factors'!$E$37/1000</f>
        <v>0</v>
      </c>
      <c r="S2810" s="98">
        <f>'Activity data'!O656*'Emission factors'!$B$37*'Emission factors'!$E$37/1000</f>
        <v>0</v>
      </c>
      <c r="T2810" s="98">
        <f>'Activity data'!P656*'Emission factors'!$B$37*'Emission factors'!$E$37/1000</f>
        <v>0</v>
      </c>
      <c r="U2810" s="98">
        <f>'Activity data'!Q656*'Emission factors'!$B$37*'Emission factors'!$E$37/1000</f>
        <v>0</v>
      </c>
    </row>
    <row r="2811" spans="1:21" x14ac:dyDescent="0.25">
      <c r="A2811" s="92" t="s">
        <v>11</v>
      </c>
      <c r="B2811" s="92" t="s">
        <v>12</v>
      </c>
      <c r="C2811" s="92" t="s">
        <v>32</v>
      </c>
      <c r="D2811" s="92" t="s">
        <v>32</v>
      </c>
      <c r="E2811" s="92" t="s">
        <v>41</v>
      </c>
      <c r="F2811" s="92" t="s">
        <v>34</v>
      </c>
      <c r="G2811" s="92" t="s">
        <v>97</v>
      </c>
      <c r="H2811" s="92" t="s">
        <v>74</v>
      </c>
      <c r="I2811" s="89" t="s">
        <v>203</v>
      </c>
      <c r="L2811" s="98">
        <f>'Activity data'!H657*'Emission factors'!$B$37*'Emission factors'!$E$37/1000</f>
        <v>0.76756695936813002</v>
      </c>
      <c r="M2811" s="98">
        <f>'Activity data'!I657*'Emission factors'!$B$37*'Emission factors'!$E$37/1000</f>
        <v>0.85792267921468512</v>
      </c>
      <c r="N2811" s="98">
        <f>'Activity data'!J657*'Emission factors'!$B$37*'Emission factors'!$E$37/1000</f>
        <v>1.042889025919137</v>
      </c>
      <c r="O2811" s="98">
        <f>'Activity data'!K657*'Emission factors'!$B$37*'Emission factors'!$E$37/1000</f>
        <v>1.1773723991048246</v>
      </c>
      <c r="P2811" s="98">
        <f>'Activity data'!L657*'Emission factors'!$B$37*'Emission factors'!$E$37/1000</f>
        <v>1.2474056662670665</v>
      </c>
      <c r="Q2811" s="98">
        <f>'Activity data'!M657*'Emission factors'!$B$37*'Emission factors'!$E$37/1000</f>
        <v>1.2759087272193244</v>
      </c>
      <c r="R2811" s="98">
        <f>'Activity data'!N657*'Emission factors'!$B$37*'Emission factors'!$E$37/1000</f>
        <v>1.3727388916651377</v>
      </c>
      <c r="S2811" s="98">
        <f>'Activity data'!O657*'Emission factors'!$B$37*'Emission factors'!$E$37/1000</f>
        <v>1.4867702848825279</v>
      </c>
      <c r="T2811" s="98">
        <f>'Activity data'!P657*'Emission factors'!$B$37*'Emission factors'!$E$37/1000</f>
        <v>1.5424826938607594</v>
      </c>
      <c r="U2811" s="98">
        <f>'Activity data'!Q657*'Emission factors'!$B$37*'Emission factors'!$E$37/1000</f>
        <v>1.0407916880436701</v>
      </c>
    </row>
    <row r="2812" spans="1:21" x14ac:dyDescent="0.25">
      <c r="A2812" s="92" t="s">
        <v>11</v>
      </c>
      <c r="B2812" s="92" t="s">
        <v>12</v>
      </c>
      <c r="C2812" s="92" t="s">
        <v>32</v>
      </c>
      <c r="D2812" s="92" t="s">
        <v>32</v>
      </c>
      <c r="E2812" s="92" t="s">
        <v>41</v>
      </c>
      <c r="F2812" s="92" t="s">
        <v>34</v>
      </c>
      <c r="G2812" s="92" t="s">
        <v>97</v>
      </c>
      <c r="H2812" s="92" t="s">
        <v>74</v>
      </c>
      <c r="I2812" s="89" t="s">
        <v>191</v>
      </c>
      <c r="L2812" s="98">
        <f>'Activity data'!H658*'Emission factors'!$B$37*'Emission factors'!$E$37/1000</f>
        <v>0</v>
      </c>
      <c r="M2812" s="98">
        <f>'Activity data'!I658*'Emission factors'!$B$37*'Emission factors'!$E$37/1000</f>
        <v>0</v>
      </c>
      <c r="N2812" s="98">
        <f>'Activity data'!J658*'Emission factors'!$B$37*'Emission factors'!$E$37/1000</f>
        <v>0</v>
      </c>
      <c r="O2812" s="98">
        <f>'Activity data'!K658*'Emission factors'!$B$37*'Emission factors'!$E$37/1000</f>
        <v>0</v>
      </c>
      <c r="P2812" s="98">
        <f>'Activity data'!L658*'Emission factors'!$B$37*'Emission factors'!$E$37/1000</f>
        <v>0</v>
      </c>
      <c r="Q2812" s="98">
        <f>'Activity data'!M658*'Emission factors'!$B$37*'Emission factors'!$E$37/1000</f>
        <v>0</v>
      </c>
      <c r="R2812" s="98">
        <f>'Activity data'!N658*'Emission factors'!$B$37*'Emission factors'!$E$37/1000</f>
        <v>0</v>
      </c>
      <c r="S2812" s="98">
        <f>'Activity data'!O658*'Emission factors'!$B$37*'Emission factors'!$E$37/1000</f>
        <v>0</v>
      </c>
      <c r="T2812" s="98">
        <f>'Activity data'!P658*'Emission factors'!$B$37*'Emission factors'!$E$37/1000</f>
        <v>0</v>
      </c>
      <c r="U2812" s="98">
        <f>'Activity data'!Q658*'Emission factors'!$B$37*'Emission factors'!$E$37/1000</f>
        <v>0</v>
      </c>
    </row>
    <row r="2813" spans="1:21" x14ac:dyDescent="0.25">
      <c r="A2813" s="92" t="s">
        <v>11</v>
      </c>
      <c r="B2813" s="92" t="s">
        <v>12</v>
      </c>
      <c r="C2813" s="92" t="s">
        <v>32</v>
      </c>
      <c r="D2813" s="92" t="s">
        <v>32</v>
      </c>
      <c r="E2813" s="92" t="s">
        <v>41</v>
      </c>
      <c r="F2813" s="92" t="s">
        <v>34</v>
      </c>
      <c r="G2813" s="92" t="s">
        <v>97</v>
      </c>
      <c r="H2813" s="92" t="s">
        <v>74</v>
      </c>
      <c r="I2813" s="89" t="s">
        <v>192</v>
      </c>
      <c r="L2813" s="98">
        <f>'Activity data'!H659*'Emission factors'!$B$37*'Emission factors'!$E$37/1000</f>
        <v>7.6900051708649969E-2</v>
      </c>
      <c r="M2813" s="98">
        <f>'Activity data'!I659*'Emission factors'!$B$37*'Emission factors'!$E$37/1000</f>
        <v>8.2007999233087492E-2</v>
      </c>
      <c r="N2813" s="98">
        <f>'Activity data'!J659*'Emission factors'!$B$37*'Emission factors'!$E$37/1000</f>
        <v>8.6796135139783639E-2</v>
      </c>
      <c r="O2813" s="98">
        <f>'Activity data'!K659*'Emission factors'!$B$37*'Emission factors'!$E$37/1000</f>
        <v>9.5488529964880303E-2</v>
      </c>
      <c r="P2813" s="98">
        <f>'Activity data'!L659*'Emission factors'!$B$37*'Emission factors'!$E$37/1000</f>
        <v>0.10853381985468626</v>
      </c>
      <c r="Q2813" s="98">
        <f>'Activity data'!M659*'Emission factors'!$B$37*'Emission factors'!$E$37/1000</f>
        <v>0.11561291196447454</v>
      </c>
      <c r="R2813" s="98">
        <f>'Activity data'!N659*'Emission factors'!$B$37*'Emission factors'!$E$37/1000</f>
        <v>0.12526515425977011</v>
      </c>
      <c r="S2813" s="98">
        <f>'Activity data'!O659*'Emission factors'!$B$37*'Emission factors'!$E$37/1000</f>
        <v>0.12670654736720438</v>
      </c>
      <c r="T2813" s="98">
        <f>'Activity data'!P659*'Emission factors'!$B$37*'Emission factors'!$E$37/1000</f>
        <v>0.13733129702870311</v>
      </c>
      <c r="U2813" s="98">
        <f>'Activity data'!Q659*'Emission factors'!$B$37*'Emission factors'!$E$37/1000</f>
        <v>0.13962979043842422</v>
      </c>
    </row>
    <row r="2814" spans="1:21" x14ac:dyDescent="0.25">
      <c r="A2814" s="92" t="s">
        <v>11</v>
      </c>
      <c r="B2814" s="92" t="s">
        <v>12</v>
      </c>
      <c r="C2814" s="92" t="s">
        <v>32</v>
      </c>
      <c r="D2814" s="92" t="s">
        <v>32</v>
      </c>
      <c r="E2814" s="92" t="s">
        <v>41</v>
      </c>
      <c r="F2814" s="92" t="s">
        <v>34</v>
      </c>
      <c r="G2814" s="92" t="s">
        <v>97</v>
      </c>
      <c r="H2814" s="92" t="s">
        <v>74</v>
      </c>
      <c r="I2814" s="89" t="s">
        <v>206</v>
      </c>
      <c r="L2814" s="98">
        <f>'Activity data'!H660*'Emission factors'!$B$37*'Emission factors'!$E$37/1000</f>
        <v>0.80518759761701242</v>
      </c>
      <c r="M2814" s="98">
        <f>'Activity data'!I660*'Emission factors'!$B$37*'Emission factors'!$E$37/1000</f>
        <v>0.83179472914012476</v>
      </c>
      <c r="N2814" s="98">
        <f>'Activity data'!J660*'Emission factors'!$B$37*'Emission factors'!$E$37/1000</f>
        <v>0.95641491720161564</v>
      </c>
      <c r="O2814" s="98">
        <f>'Activity data'!K660*'Emission factors'!$B$37*'Emission factors'!$E$37/1000</f>
        <v>1.1433766833776371</v>
      </c>
      <c r="P2814" s="98">
        <f>'Activity data'!L660*'Emission factors'!$B$37*'Emission factors'!$E$37/1000</f>
        <v>1.3473905823257484</v>
      </c>
      <c r="Q2814" s="98">
        <f>'Activity data'!M660*'Emission factors'!$B$37*'Emission factors'!$E$37/1000</f>
        <v>1.4825632259992605</v>
      </c>
      <c r="R2814" s="98">
        <f>'Activity data'!N660*'Emission factors'!$B$37*'Emission factors'!$E$37/1000</f>
        <v>1.5831147396800032</v>
      </c>
      <c r="S2814" s="98">
        <f>'Activity data'!O660*'Emission factors'!$B$37*'Emission factors'!$E$37/1000</f>
        <v>1.683372247333492</v>
      </c>
      <c r="T2814" s="98">
        <f>'Activity data'!P660*'Emission factors'!$B$37*'Emission factors'!$E$37/1000</f>
        <v>1.7954267591420241</v>
      </c>
      <c r="U2814" s="98">
        <f>'Activity data'!Q660*'Emission factors'!$B$37*'Emission factors'!$E$37/1000</f>
        <v>1.7520726608896799</v>
      </c>
    </row>
    <row r="2815" spans="1:21" x14ac:dyDescent="0.25">
      <c r="A2815" s="92" t="s">
        <v>11</v>
      </c>
      <c r="B2815" s="92" t="s">
        <v>12</v>
      </c>
      <c r="C2815" s="92" t="s">
        <v>32</v>
      </c>
      <c r="D2815" s="92" t="s">
        <v>32</v>
      </c>
      <c r="E2815" s="92" t="s">
        <v>41</v>
      </c>
      <c r="F2815" s="92" t="s">
        <v>34</v>
      </c>
      <c r="G2815" s="92" t="s">
        <v>97</v>
      </c>
      <c r="H2815" s="92" t="s">
        <v>74</v>
      </c>
      <c r="I2815" s="89" t="s">
        <v>220</v>
      </c>
      <c r="L2815" s="98">
        <f>'Activity data'!H661*'Emission factors'!$B$37*'Emission factors'!$E$37/1000</f>
        <v>0</v>
      </c>
      <c r="M2815" s="98">
        <f>'Activity data'!I661*'Emission factors'!$B$37*'Emission factors'!$E$37/1000</f>
        <v>0</v>
      </c>
      <c r="N2815" s="98">
        <f>'Activity data'!J661*'Emission factors'!$B$37*'Emission factors'!$E$37/1000</f>
        <v>0</v>
      </c>
      <c r="O2815" s="98">
        <f>'Activity data'!K661*'Emission factors'!$B$37*'Emission factors'!$E$37/1000</f>
        <v>0</v>
      </c>
      <c r="P2815" s="98">
        <f>'Activity data'!L661*'Emission factors'!$B$37*'Emission factors'!$E$37/1000</f>
        <v>0</v>
      </c>
      <c r="Q2815" s="98">
        <f>'Activity data'!M661*'Emission factors'!$B$37*'Emission factors'!$E$37/1000</f>
        <v>0</v>
      </c>
      <c r="R2815" s="98">
        <f>'Activity data'!N661*'Emission factors'!$B$37*'Emission factors'!$E$37/1000</f>
        <v>0</v>
      </c>
      <c r="S2815" s="98">
        <f>'Activity data'!O661*'Emission factors'!$B$37*'Emission factors'!$E$37/1000</f>
        <v>0</v>
      </c>
      <c r="T2815" s="98">
        <f>'Activity data'!P661*'Emission factors'!$B$37*'Emission factors'!$E$37/1000</f>
        <v>0</v>
      </c>
      <c r="U2815" s="98">
        <f>'Activity data'!Q661*'Emission factors'!$B$37*'Emission factors'!$E$37/1000</f>
        <v>0</v>
      </c>
    </row>
    <row r="2816" spans="1:21" x14ac:dyDescent="0.25">
      <c r="A2816" s="92" t="s">
        <v>11</v>
      </c>
      <c r="B2816" s="92" t="s">
        <v>12</v>
      </c>
      <c r="C2816" s="92" t="s">
        <v>32</v>
      </c>
      <c r="D2816" s="92" t="s">
        <v>32</v>
      </c>
      <c r="E2816" s="92" t="s">
        <v>41</v>
      </c>
      <c r="F2816" s="92" t="s">
        <v>34</v>
      </c>
      <c r="G2816" s="92" t="s">
        <v>97</v>
      </c>
      <c r="H2816" s="92" t="s">
        <v>74</v>
      </c>
      <c r="I2816" s="89" t="s">
        <v>193</v>
      </c>
      <c r="L2816" s="98">
        <f>'Activity data'!H662*'Emission factors'!$B$37*'Emission factors'!$E$37/1000</f>
        <v>0</v>
      </c>
      <c r="M2816" s="98">
        <f>'Activity data'!I662*'Emission factors'!$B$37*'Emission factors'!$E$37/1000</f>
        <v>0</v>
      </c>
      <c r="N2816" s="98">
        <f>'Activity data'!J662*'Emission factors'!$B$37*'Emission factors'!$E$37/1000</f>
        <v>0</v>
      </c>
      <c r="O2816" s="98">
        <f>'Activity data'!K662*'Emission factors'!$B$37*'Emission factors'!$E$37/1000</f>
        <v>0</v>
      </c>
      <c r="P2816" s="98">
        <f>'Activity data'!L662*'Emission factors'!$B$37*'Emission factors'!$E$37/1000</f>
        <v>0</v>
      </c>
      <c r="Q2816" s="98">
        <f>'Activity data'!M662*'Emission factors'!$B$37*'Emission factors'!$E$37/1000</f>
        <v>0</v>
      </c>
      <c r="R2816" s="98">
        <f>'Activity data'!N662*'Emission factors'!$B$37*'Emission factors'!$E$37/1000</f>
        <v>0</v>
      </c>
      <c r="S2816" s="98">
        <f>'Activity data'!O662*'Emission factors'!$B$37*'Emission factors'!$E$37/1000</f>
        <v>0</v>
      </c>
      <c r="T2816" s="98">
        <f>'Activity data'!P662*'Emission factors'!$B$37*'Emission factors'!$E$37/1000</f>
        <v>0</v>
      </c>
      <c r="U2816" s="98">
        <f>'Activity data'!Q662*'Emission factors'!$B$37*'Emission factors'!$E$37/1000</f>
        <v>0</v>
      </c>
    </row>
    <row r="2817" spans="1:21" x14ac:dyDescent="0.25">
      <c r="A2817" s="92" t="s">
        <v>11</v>
      </c>
      <c r="B2817" s="92" t="s">
        <v>12</v>
      </c>
      <c r="C2817" s="92" t="s">
        <v>32</v>
      </c>
      <c r="D2817" s="92" t="s">
        <v>32</v>
      </c>
      <c r="E2817" s="92" t="s">
        <v>41</v>
      </c>
      <c r="F2817" s="92" t="s">
        <v>34</v>
      </c>
      <c r="G2817" s="92" t="s">
        <v>97</v>
      </c>
      <c r="H2817" s="92" t="s">
        <v>74</v>
      </c>
      <c r="I2817" s="89" t="s">
        <v>259</v>
      </c>
      <c r="L2817" s="98">
        <f>'Activity data'!H663*'Emission factors'!$B$37*'Emission factors'!$E$37/1000</f>
        <v>0</v>
      </c>
      <c r="M2817" s="98">
        <f>'Activity data'!I663*'Emission factors'!$B$37*'Emission factors'!$E$37/1000</f>
        <v>0</v>
      </c>
      <c r="N2817" s="98">
        <f>'Activity data'!J663*'Emission factors'!$B$37*'Emission factors'!$E$37/1000</f>
        <v>0</v>
      </c>
      <c r="O2817" s="98">
        <f>'Activity data'!K663*'Emission factors'!$B$37*'Emission factors'!$E$37/1000</f>
        <v>0</v>
      </c>
      <c r="P2817" s="98">
        <f>'Activity data'!L663*'Emission factors'!$B$37*'Emission factors'!$E$37/1000</f>
        <v>0</v>
      </c>
      <c r="Q2817" s="98">
        <f>'Activity data'!M663*'Emission factors'!$B$37*'Emission factors'!$E$37/1000</f>
        <v>0</v>
      </c>
      <c r="R2817" s="98">
        <f>'Activity data'!N663*'Emission factors'!$B$37*'Emission factors'!$E$37/1000</f>
        <v>0</v>
      </c>
      <c r="S2817" s="98">
        <f>'Activity data'!O663*'Emission factors'!$B$37*'Emission factors'!$E$37/1000</f>
        <v>0</v>
      </c>
      <c r="T2817" s="98">
        <f>'Activity data'!P663*'Emission factors'!$B$37*'Emission factors'!$E$37/1000</f>
        <v>0</v>
      </c>
      <c r="U2817" s="98">
        <f>'Activity data'!Q663*'Emission factors'!$B$37*'Emission factors'!$E$37/1000</f>
        <v>0</v>
      </c>
    </row>
    <row r="2818" spans="1:21" x14ac:dyDescent="0.25">
      <c r="A2818" s="92" t="s">
        <v>11</v>
      </c>
      <c r="B2818" s="92" t="s">
        <v>12</v>
      </c>
      <c r="C2818" s="92" t="s">
        <v>32</v>
      </c>
      <c r="D2818" s="92" t="s">
        <v>32</v>
      </c>
      <c r="E2818" s="92" t="s">
        <v>41</v>
      </c>
      <c r="F2818" s="92" t="s">
        <v>34</v>
      </c>
      <c r="G2818" s="92" t="s">
        <v>97</v>
      </c>
      <c r="H2818" s="92" t="s">
        <v>74</v>
      </c>
      <c r="I2818" s="89" t="s">
        <v>223</v>
      </c>
      <c r="L2818" s="98">
        <f>'Activity data'!H664*'Emission factors'!$B$37*'Emission factors'!$E$37/1000</f>
        <v>0</v>
      </c>
      <c r="M2818" s="98">
        <f>'Activity data'!I664*'Emission factors'!$B$37*'Emission factors'!$E$37/1000</f>
        <v>0</v>
      </c>
      <c r="N2818" s="98">
        <f>'Activity data'!J664*'Emission factors'!$B$37*'Emission factors'!$E$37/1000</f>
        <v>0</v>
      </c>
      <c r="O2818" s="98">
        <f>'Activity data'!K664*'Emission factors'!$B$37*'Emission factors'!$E$37/1000</f>
        <v>0</v>
      </c>
      <c r="P2818" s="98">
        <f>'Activity data'!L664*'Emission factors'!$B$37*'Emission factors'!$E$37/1000</f>
        <v>0</v>
      </c>
      <c r="Q2818" s="98">
        <f>'Activity data'!M664*'Emission factors'!$B$37*'Emission factors'!$E$37/1000</f>
        <v>0</v>
      </c>
      <c r="R2818" s="98">
        <f>'Activity data'!N664*'Emission factors'!$B$37*'Emission factors'!$E$37/1000</f>
        <v>0</v>
      </c>
      <c r="S2818" s="98">
        <f>'Activity data'!O664*'Emission factors'!$B$37*'Emission factors'!$E$37/1000</f>
        <v>0</v>
      </c>
      <c r="T2818" s="98">
        <f>'Activity data'!P664*'Emission factors'!$B$37*'Emission factors'!$E$37/1000</f>
        <v>0</v>
      </c>
      <c r="U2818" s="98">
        <f>'Activity data'!Q664*'Emission factors'!$B$37*'Emission factors'!$E$37/1000</f>
        <v>0</v>
      </c>
    </row>
    <row r="2819" spans="1:21" x14ac:dyDescent="0.25">
      <c r="A2819" s="92" t="s">
        <v>11</v>
      </c>
      <c r="B2819" s="92" t="s">
        <v>12</v>
      </c>
      <c r="C2819" s="92" t="s">
        <v>32</v>
      </c>
      <c r="D2819" s="92" t="s">
        <v>32</v>
      </c>
      <c r="E2819" s="92" t="s">
        <v>41</v>
      </c>
      <c r="F2819" s="92" t="s">
        <v>34</v>
      </c>
      <c r="G2819" s="92" t="s">
        <v>97</v>
      </c>
      <c r="H2819" s="92" t="s">
        <v>74</v>
      </c>
      <c r="I2819" s="89" t="s">
        <v>221</v>
      </c>
      <c r="L2819" s="98">
        <f>'Activity data'!H665*'Emission factors'!$B$37*'Emission factors'!$E$37/1000</f>
        <v>0.49658650200233995</v>
      </c>
      <c r="M2819" s="98">
        <f>'Activity data'!I665*'Emission factors'!$B$37*'Emission factors'!$E$37/1000</f>
        <v>0.54267478307405992</v>
      </c>
      <c r="N2819" s="98">
        <f>'Activity data'!J665*'Emission factors'!$B$37*'Emission factors'!$E$37/1000</f>
        <v>0.57234456776834175</v>
      </c>
      <c r="O2819" s="98">
        <f>'Activity data'!K665*'Emission factors'!$B$37*'Emission factors'!$E$37/1000</f>
        <v>0.52468933028196263</v>
      </c>
      <c r="P2819" s="98">
        <f>'Activity data'!L665*'Emission factors'!$B$37*'Emission factors'!$E$37/1000</f>
        <v>0.46877692141000277</v>
      </c>
      <c r="Q2819" s="98">
        <f>'Activity data'!M665*'Emission factors'!$B$37*'Emission factors'!$E$37/1000</f>
        <v>0.35783346624452178</v>
      </c>
      <c r="R2819" s="98">
        <f>'Activity data'!N665*'Emission factors'!$B$37*'Emission factors'!$E$37/1000</f>
        <v>0.36635119428574847</v>
      </c>
      <c r="S2819" s="98">
        <f>'Activity data'!O665*'Emission factors'!$B$37*'Emission factors'!$E$37/1000</f>
        <v>0.41718135116800997</v>
      </c>
      <c r="T2819" s="98">
        <f>'Activity data'!P665*'Emission factors'!$B$37*'Emission factors'!$E$37/1000</f>
        <v>0.48607546440350702</v>
      </c>
      <c r="U2819" s="98">
        <f>'Activity data'!Q665*'Emission factors'!$B$37*'Emission factors'!$E$37/1000</f>
        <v>0.53808491639294054</v>
      </c>
    </row>
    <row r="2820" spans="1:21" x14ac:dyDescent="0.25">
      <c r="A2820" s="92" t="s">
        <v>11</v>
      </c>
      <c r="B2820" s="92" t="s">
        <v>12</v>
      </c>
      <c r="C2820" s="92" t="s">
        <v>32</v>
      </c>
      <c r="D2820" s="92" t="s">
        <v>32</v>
      </c>
      <c r="E2820" s="92" t="s">
        <v>41</v>
      </c>
      <c r="F2820" s="92" t="s">
        <v>34</v>
      </c>
      <c r="G2820" s="92" t="s">
        <v>97</v>
      </c>
      <c r="H2820" s="92" t="s">
        <v>74</v>
      </c>
      <c r="I2820" s="89" t="s">
        <v>222</v>
      </c>
      <c r="L2820" s="98">
        <f>'Activity data'!H666*'Emission factors'!$B$37*'Emission factors'!$E$37/1000</f>
        <v>0</v>
      </c>
      <c r="M2820" s="98">
        <f>'Activity data'!I666*'Emission factors'!$B$37*'Emission factors'!$E$37/1000</f>
        <v>0</v>
      </c>
      <c r="N2820" s="98">
        <f>'Activity data'!J666*'Emission factors'!$B$37*'Emission factors'!$E$37/1000</f>
        <v>0</v>
      </c>
      <c r="O2820" s="98">
        <f>'Activity data'!K666*'Emission factors'!$B$37*'Emission factors'!$E$37/1000</f>
        <v>0</v>
      </c>
      <c r="P2820" s="98">
        <f>'Activity data'!L666*'Emission factors'!$B$37*'Emission factors'!$E$37/1000</f>
        <v>0</v>
      </c>
      <c r="Q2820" s="98">
        <f>'Activity data'!M666*'Emission factors'!$B$37*'Emission factors'!$E$37/1000</f>
        <v>0</v>
      </c>
      <c r="R2820" s="98">
        <f>'Activity data'!N666*'Emission factors'!$B$37*'Emission factors'!$E$37/1000</f>
        <v>0</v>
      </c>
      <c r="S2820" s="98">
        <f>'Activity data'!O666*'Emission factors'!$B$37*'Emission factors'!$E$37/1000</f>
        <v>0</v>
      </c>
      <c r="T2820" s="98">
        <f>'Activity data'!P666*'Emission factors'!$B$37*'Emission factors'!$E$37/1000</f>
        <v>0</v>
      </c>
      <c r="U2820" s="98">
        <f>'Activity data'!Q666*'Emission factors'!$B$37*'Emission factors'!$E$37/1000</f>
        <v>0</v>
      </c>
    </row>
    <row r="2821" spans="1:21" x14ac:dyDescent="0.25">
      <c r="A2821" s="92" t="s">
        <v>11</v>
      </c>
      <c r="B2821" s="92" t="s">
        <v>12</v>
      </c>
      <c r="C2821" s="92" t="s">
        <v>32</v>
      </c>
      <c r="D2821" s="92" t="s">
        <v>32</v>
      </c>
      <c r="E2821" s="92" t="s">
        <v>41</v>
      </c>
      <c r="F2821" s="92" t="s">
        <v>34</v>
      </c>
      <c r="G2821" s="92" t="s">
        <v>97</v>
      </c>
      <c r="H2821" s="92" t="s">
        <v>74</v>
      </c>
      <c r="I2821" s="89" t="s">
        <v>201</v>
      </c>
      <c r="L2821" s="98">
        <f>'Activity data'!H667*'Emission factors'!$B$37*'Emission factors'!$E$37/1000</f>
        <v>0.64910343554909977</v>
      </c>
      <c r="M2821" s="98">
        <f>'Activity data'!I667*'Emission factors'!$B$37*'Emission factors'!$E$37/1000</f>
        <v>0.74400936354045</v>
      </c>
      <c r="N2821" s="98">
        <f>'Activity data'!J667*'Emission factors'!$B$37*'Emission factors'!$E$37/1000</f>
        <v>0.85666486961634458</v>
      </c>
      <c r="O2821" s="98">
        <f>'Activity data'!K667*'Emission factors'!$B$37*'Emission factors'!$E$37/1000</f>
        <v>0.93061367189065602</v>
      </c>
      <c r="P2821" s="98">
        <f>'Activity data'!L667*'Emission factors'!$B$37*'Emission factors'!$E$37/1000</f>
        <v>0.98899329470660879</v>
      </c>
      <c r="Q2821" s="98">
        <f>'Activity data'!M667*'Emission factors'!$B$37*'Emission factors'!$E$37/1000</f>
        <v>1.0403627146863601</v>
      </c>
      <c r="R2821" s="98">
        <f>'Activity data'!N667*'Emission factors'!$B$37*'Emission factors'!$E$37/1000</f>
        <v>1.1799305257513482</v>
      </c>
      <c r="S2821" s="98">
        <f>'Activity data'!O667*'Emission factors'!$B$37*'Emission factors'!$E$37/1000</f>
        <v>1.3141568387957452</v>
      </c>
      <c r="T2821" s="98">
        <f>'Activity data'!P667*'Emission factors'!$B$37*'Emission factors'!$E$37/1000</f>
        <v>1.4071803999197336</v>
      </c>
      <c r="U2821" s="98">
        <f>'Activity data'!Q667*'Emission factors'!$B$37*'Emission factors'!$E$37/1000</f>
        <v>1.4590494358374912</v>
      </c>
    </row>
    <row r="2822" spans="1:21" x14ac:dyDescent="0.25">
      <c r="A2822" s="92" t="s">
        <v>11</v>
      </c>
      <c r="B2822" s="92" t="s">
        <v>12</v>
      </c>
      <c r="C2822" s="92" t="s">
        <v>32</v>
      </c>
      <c r="D2822" s="92" t="s">
        <v>32</v>
      </c>
      <c r="E2822" s="92" t="s">
        <v>41</v>
      </c>
      <c r="F2822" s="92" t="s">
        <v>34</v>
      </c>
      <c r="G2822" s="92" t="s">
        <v>97</v>
      </c>
      <c r="H2822" s="92" t="s">
        <v>74</v>
      </c>
      <c r="I2822" s="89" t="s">
        <v>207</v>
      </c>
      <c r="L2822" s="98">
        <f>'Activity data'!H668*'Emission factors'!$B$37*'Emission factors'!$E$37/1000</f>
        <v>0.46132071895727983</v>
      </c>
      <c r="M2822" s="98">
        <f>'Activity data'!I668*'Emission factors'!$B$37*'Emission factors'!$E$37/1000</f>
        <v>0.5132139159416399</v>
      </c>
      <c r="N2822" s="98">
        <f>'Activity data'!J668*'Emission factors'!$B$37*'Emission factors'!$E$37/1000</f>
        <v>0.60861465363497824</v>
      </c>
      <c r="O2822" s="98">
        <f>'Activity data'!K668*'Emission factors'!$B$37*'Emission factors'!$E$37/1000</f>
        <v>0.6929846427426305</v>
      </c>
      <c r="P2822" s="98">
        <f>'Activity data'!L668*'Emission factors'!$B$37*'Emission factors'!$E$37/1000</f>
        <v>0.82375298783994688</v>
      </c>
      <c r="Q2822" s="98">
        <f>'Activity data'!M668*'Emission factors'!$B$37*'Emission factors'!$E$37/1000</f>
        <v>0.87492146956317507</v>
      </c>
      <c r="R2822" s="98">
        <f>'Activity data'!N668*'Emission factors'!$B$37*'Emission factors'!$E$37/1000</f>
        <v>0.92697993443030569</v>
      </c>
      <c r="S2822" s="98">
        <f>'Activity data'!O668*'Emission factors'!$B$37*'Emission factors'!$E$37/1000</f>
        <v>0.98893100002875911</v>
      </c>
      <c r="T2822" s="98">
        <f>'Activity data'!P668*'Emission factors'!$B$37*'Emission factors'!$E$37/1000</f>
        <v>1.0547343247586696</v>
      </c>
      <c r="U2822" s="98">
        <f>'Activity data'!Q668*'Emission factors'!$B$37*'Emission factors'!$E$37/1000</f>
        <v>1.0495365713635909</v>
      </c>
    </row>
    <row r="2823" spans="1:21" x14ac:dyDescent="0.25">
      <c r="A2823" s="92" t="s">
        <v>11</v>
      </c>
      <c r="B2823" s="92" t="s">
        <v>12</v>
      </c>
      <c r="C2823" s="92" t="s">
        <v>32</v>
      </c>
      <c r="D2823" s="92" t="s">
        <v>32</v>
      </c>
      <c r="E2823" s="92" t="s">
        <v>41</v>
      </c>
      <c r="F2823" s="92" t="s">
        <v>34</v>
      </c>
      <c r="G2823" s="92" t="s">
        <v>97</v>
      </c>
      <c r="H2823" s="92" t="s">
        <v>74</v>
      </c>
      <c r="I2823" s="89" t="s">
        <v>218</v>
      </c>
      <c r="L2823" s="98">
        <f>'Activity data'!H669*'Emission factors'!$B$37*'Emission factors'!$E$37/1000</f>
        <v>0</v>
      </c>
      <c r="M2823" s="98">
        <f>'Activity data'!I669*'Emission factors'!$B$37*'Emission factors'!$E$37/1000</f>
        <v>0</v>
      </c>
      <c r="N2823" s="98">
        <f>'Activity data'!J669*'Emission factors'!$B$37*'Emission factors'!$E$37/1000</f>
        <v>0</v>
      </c>
      <c r="O2823" s="98">
        <f>'Activity data'!K669*'Emission factors'!$B$37*'Emission factors'!$E$37/1000</f>
        <v>0</v>
      </c>
      <c r="P2823" s="98">
        <f>'Activity data'!L669*'Emission factors'!$B$37*'Emission factors'!$E$37/1000</f>
        <v>0</v>
      </c>
      <c r="Q2823" s="98">
        <f>'Activity data'!M669*'Emission factors'!$B$37*'Emission factors'!$E$37/1000</f>
        <v>0</v>
      </c>
      <c r="R2823" s="98">
        <f>'Activity data'!N669*'Emission factors'!$B$37*'Emission factors'!$E$37/1000</f>
        <v>0</v>
      </c>
      <c r="S2823" s="98">
        <f>'Activity data'!O669*'Emission factors'!$B$37*'Emission factors'!$E$37/1000</f>
        <v>0</v>
      </c>
      <c r="T2823" s="98">
        <f>'Activity data'!P669*'Emission factors'!$B$37*'Emission factors'!$E$37/1000</f>
        <v>0</v>
      </c>
      <c r="U2823" s="98">
        <f>'Activity data'!Q669*'Emission factors'!$B$37*'Emission factors'!$E$37/1000</f>
        <v>0</v>
      </c>
    </row>
    <row r="2824" spans="1:21" x14ac:dyDescent="0.25">
      <c r="A2824" s="92" t="s">
        <v>11</v>
      </c>
      <c r="B2824" s="92" t="s">
        <v>12</v>
      </c>
      <c r="C2824" s="92" t="s">
        <v>32</v>
      </c>
      <c r="D2824" s="92" t="s">
        <v>32</v>
      </c>
      <c r="E2824" s="92" t="s">
        <v>41</v>
      </c>
      <c r="F2824" s="92" t="s">
        <v>34</v>
      </c>
      <c r="G2824" s="92" t="s">
        <v>97</v>
      </c>
      <c r="H2824" s="92" t="s">
        <v>74</v>
      </c>
      <c r="I2824" s="89" t="s">
        <v>194</v>
      </c>
      <c r="L2824" s="98">
        <f>'Activity data'!H670*'Emission factors'!$B$37*'Emission factors'!$E$37/1000</f>
        <v>0</v>
      </c>
      <c r="M2824" s="98">
        <f>'Activity data'!I670*'Emission factors'!$B$37*'Emission factors'!$E$37/1000</f>
        <v>0</v>
      </c>
      <c r="N2824" s="98">
        <f>'Activity data'!J670*'Emission factors'!$B$37*'Emission factors'!$E$37/1000</f>
        <v>0</v>
      </c>
      <c r="O2824" s="98">
        <f>'Activity data'!K670*'Emission factors'!$B$37*'Emission factors'!$E$37/1000</f>
        <v>0</v>
      </c>
      <c r="P2824" s="98">
        <f>'Activity data'!L670*'Emission factors'!$B$37*'Emission factors'!$E$37/1000</f>
        <v>0</v>
      </c>
      <c r="Q2824" s="98">
        <f>'Activity data'!M670*'Emission factors'!$B$37*'Emission factors'!$E$37/1000</f>
        <v>0</v>
      </c>
      <c r="R2824" s="98">
        <f>'Activity data'!N670*'Emission factors'!$B$37*'Emission factors'!$E$37/1000</f>
        <v>0</v>
      </c>
      <c r="S2824" s="98">
        <f>'Activity data'!O670*'Emission factors'!$B$37*'Emission factors'!$E$37/1000</f>
        <v>0</v>
      </c>
      <c r="T2824" s="98">
        <f>'Activity data'!P670*'Emission factors'!$B$37*'Emission factors'!$E$37/1000</f>
        <v>0</v>
      </c>
      <c r="U2824" s="98">
        <f>'Activity data'!Q670*'Emission factors'!$B$37*'Emission factors'!$E$37/1000</f>
        <v>0</v>
      </c>
    </row>
    <row r="2825" spans="1:21" x14ac:dyDescent="0.25">
      <c r="A2825" s="92" t="s">
        <v>11</v>
      </c>
      <c r="B2825" s="92" t="s">
        <v>12</v>
      </c>
      <c r="C2825" s="92" t="s">
        <v>32</v>
      </c>
      <c r="D2825" s="92" t="s">
        <v>32</v>
      </c>
      <c r="E2825" s="92" t="s">
        <v>41</v>
      </c>
      <c r="F2825" s="92" t="s">
        <v>34</v>
      </c>
      <c r="G2825" s="92" t="s">
        <v>97</v>
      </c>
      <c r="H2825" s="92" t="s">
        <v>74</v>
      </c>
      <c r="I2825" s="89" t="s">
        <v>195</v>
      </c>
      <c r="L2825" s="98">
        <f>'Activity data'!H671*'Emission factors'!$B$37*'Emission factors'!$E$37/1000</f>
        <v>0</v>
      </c>
      <c r="M2825" s="98">
        <f>'Activity data'!I671*'Emission factors'!$B$37*'Emission factors'!$E$37/1000</f>
        <v>0</v>
      </c>
      <c r="N2825" s="98">
        <f>'Activity data'!J671*'Emission factors'!$B$37*'Emission factors'!$E$37/1000</f>
        <v>0</v>
      </c>
      <c r="O2825" s="98">
        <f>'Activity data'!K671*'Emission factors'!$B$37*'Emission factors'!$E$37/1000</f>
        <v>0</v>
      </c>
      <c r="P2825" s="98">
        <f>'Activity data'!L671*'Emission factors'!$B$37*'Emission factors'!$E$37/1000</f>
        <v>0</v>
      </c>
      <c r="Q2825" s="98">
        <f>'Activity data'!M671*'Emission factors'!$B$37*'Emission factors'!$E$37/1000</f>
        <v>0</v>
      </c>
      <c r="R2825" s="98">
        <f>'Activity data'!N671*'Emission factors'!$B$37*'Emission factors'!$E$37/1000</f>
        <v>0</v>
      </c>
      <c r="S2825" s="98">
        <f>'Activity data'!O671*'Emission factors'!$B$37*'Emission factors'!$E$37/1000</f>
        <v>0</v>
      </c>
      <c r="T2825" s="98">
        <f>'Activity data'!P671*'Emission factors'!$B$37*'Emission factors'!$E$37/1000</f>
        <v>0</v>
      </c>
      <c r="U2825" s="98">
        <f>'Activity data'!Q671*'Emission factors'!$B$37*'Emission factors'!$E$37/1000</f>
        <v>0</v>
      </c>
    </row>
    <row r="2826" spans="1:21" x14ac:dyDescent="0.25">
      <c r="A2826" s="92" t="s">
        <v>11</v>
      </c>
      <c r="B2826" s="92" t="s">
        <v>12</v>
      </c>
      <c r="C2826" s="92" t="s">
        <v>32</v>
      </c>
      <c r="D2826" s="92" t="s">
        <v>32</v>
      </c>
      <c r="E2826" s="92" t="s">
        <v>41</v>
      </c>
      <c r="F2826" s="92" t="s">
        <v>34</v>
      </c>
      <c r="G2826" s="92" t="s">
        <v>97</v>
      </c>
      <c r="H2826" s="92" t="s">
        <v>74</v>
      </c>
      <c r="I2826" s="89" t="s">
        <v>209</v>
      </c>
      <c r="L2826" s="98">
        <f>'Activity data'!H672*'Emission factors'!$B$37*'Emission factors'!$E$37/1000</f>
        <v>0.44411648000867993</v>
      </c>
      <c r="M2826" s="98">
        <f>'Activity data'!I672*'Emission factors'!$B$37*'Emission factors'!$E$37/1000</f>
        <v>0.48014739998070738</v>
      </c>
      <c r="N2826" s="98">
        <f>'Activity data'!J672*'Emission factors'!$B$37*'Emission factors'!$E$37/1000</f>
        <v>0.52457396096554765</v>
      </c>
      <c r="O2826" s="98">
        <f>'Activity data'!K672*'Emission factors'!$B$37*'Emission factors'!$E$37/1000</f>
        <v>0.57081673908024833</v>
      </c>
      <c r="P2826" s="98">
        <f>'Activity data'!L672*'Emission factors'!$B$37*'Emission factors'!$E$37/1000</f>
        <v>0.61696030509314581</v>
      </c>
      <c r="Q2826" s="98">
        <f>'Activity data'!M672*'Emission factors'!$B$37*'Emission factors'!$E$37/1000</f>
        <v>0.64756017514537556</v>
      </c>
      <c r="R2826" s="98">
        <f>'Activity data'!N672*'Emission factors'!$B$37*'Emission factors'!$E$37/1000</f>
        <v>0.69342649033134229</v>
      </c>
      <c r="S2826" s="98">
        <f>'Activity data'!O672*'Emission factors'!$B$37*'Emission factors'!$E$37/1000</f>
        <v>0.77735297665884817</v>
      </c>
      <c r="T2826" s="98">
        <f>'Activity data'!P672*'Emission factors'!$B$37*'Emission factors'!$E$37/1000</f>
        <v>0.89610667331512517</v>
      </c>
      <c r="U2826" s="98">
        <f>'Activity data'!Q672*'Emission factors'!$B$37*'Emission factors'!$E$37/1000</f>
        <v>0.95147732410680819</v>
      </c>
    </row>
    <row r="2827" spans="1:21" x14ac:dyDescent="0.25">
      <c r="A2827" s="92" t="s">
        <v>11</v>
      </c>
      <c r="B2827" s="92" t="s">
        <v>12</v>
      </c>
      <c r="C2827" s="92" t="s">
        <v>32</v>
      </c>
      <c r="D2827" s="92" t="s">
        <v>32</v>
      </c>
      <c r="E2827" s="92" t="s">
        <v>41</v>
      </c>
      <c r="F2827" s="92" t="s">
        <v>34</v>
      </c>
      <c r="G2827" s="92" t="s">
        <v>97</v>
      </c>
      <c r="H2827" s="92" t="s">
        <v>74</v>
      </c>
      <c r="I2827" s="89" t="s">
        <v>208</v>
      </c>
      <c r="L2827" s="98">
        <f>'Activity data'!H673*'Emission factors'!$B$37*'Emission factors'!$E$37/1000</f>
        <v>1.2305169506357998</v>
      </c>
      <c r="M2827" s="98">
        <f>'Activity data'!I673*'Emission factors'!$B$37*'Emission factors'!$E$37/1000</f>
        <v>1.2596612219459999</v>
      </c>
      <c r="N2827" s="98">
        <f>'Activity data'!J673*'Emission factors'!$B$37*'Emission factors'!$E$37/1000</f>
        <v>1.3258579140973532</v>
      </c>
      <c r="O2827" s="98">
        <f>'Activity data'!K673*'Emission factors'!$B$37*'Emission factors'!$E$37/1000</f>
        <v>1.4624978453748019</v>
      </c>
      <c r="P2827" s="98">
        <f>'Activity data'!L673*'Emission factors'!$B$37*'Emission factors'!$E$37/1000</f>
        <v>1.5735921783640268</v>
      </c>
      <c r="Q2827" s="98">
        <f>'Activity data'!M673*'Emission factors'!$B$37*'Emission factors'!$E$37/1000</f>
        <v>1.6633668388695957</v>
      </c>
      <c r="R2827" s="98">
        <f>'Activity data'!N673*'Emission factors'!$B$37*'Emission factors'!$E$37/1000</f>
        <v>1.8296790075241571</v>
      </c>
      <c r="S2827" s="98">
        <f>'Activity data'!O673*'Emission factors'!$B$37*'Emission factors'!$E$37/1000</f>
        <v>2.068638947086368</v>
      </c>
      <c r="T2827" s="98">
        <f>'Activity data'!P673*'Emission factors'!$B$37*'Emission factors'!$E$37/1000</f>
        <v>2.3383592597438683</v>
      </c>
      <c r="U2827" s="98">
        <f>'Activity data'!Q673*'Emission factors'!$B$37*'Emission factors'!$E$37/1000</f>
        <v>2.3720725194205152</v>
      </c>
    </row>
    <row r="2828" spans="1:21" x14ac:dyDescent="0.25">
      <c r="A2828" s="92" t="s">
        <v>11</v>
      </c>
      <c r="B2828" s="92" t="s">
        <v>12</v>
      </c>
      <c r="C2828" s="92" t="s">
        <v>32</v>
      </c>
      <c r="D2828" s="92" t="s">
        <v>32</v>
      </c>
      <c r="E2828" s="92" t="s">
        <v>41</v>
      </c>
      <c r="F2828" s="92" t="s">
        <v>34</v>
      </c>
      <c r="G2828" s="92" t="s">
        <v>97</v>
      </c>
      <c r="H2828" s="92" t="s">
        <v>74</v>
      </c>
      <c r="I2828" s="89" t="s">
        <v>226</v>
      </c>
      <c r="L2828" s="98">
        <f>'Activity data'!H674*'Emission factors'!$B$37*'Emission factors'!$E$37/1000</f>
        <v>0</v>
      </c>
      <c r="M2828" s="98">
        <f>'Activity data'!I674*'Emission factors'!$B$37*'Emission factors'!$E$37/1000</f>
        <v>0</v>
      </c>
      <c r="N2828" s="98">
        <f>'Activity data'!J674*'Emission factors'!$B$37*'Emission factors'!$E$37/1000</f>
        <v>0</v>
      </c>
      <c r="O2828" s="98">
        <f>'Activity data'!K674*'Emission factors'!$B$37*'Emission factors'!$E$37/1000</f>
        <v>0</v>
      </c>
      <c r="P2828" s="98">
        <f>'Activity data'!L674*'Emission factors'!$B$37*'Emission factors'!$E$37/1000</f>
        <v>0</v>
      </c>
      <c r="Q2828" s="98">
        <f>'Activity data'!M674*'Emission factors'!$B$37*'Emission factors'!$E$37/1000</f>
        <v>0</v>
      </c>
      <c r="R2828" s="98">
        <f>'Activity data'!N674*'Emission factors'!$B$37*'Emission factors'!$E$37/1000</f>
        <v>0</v>
      </c>
      <c r="S2828" s="98">
        <f>'Activity data'!O674*'Emission factors'!$B$37*'Emission factors'!$E$37/1000</f>
        <v>0</v>
      </c>
      <c r="T2828" s="98">
        <f>'Activity data'!P674*'Emission factors'!$B$37*'Emission factors'!$E$37/1000</f>
        <v>0</v>
      </c>
      <c r="U2828" s="98">
        <f>'Activity data'!Q674*'Emission factors'!$B$37*'Emission factors'!$E$37/1000</f>
        <v>0</v>
      </c>
    </row>
    <row r="2829" spans="1:21" x14ac:dyDescent="0.25">
      <c r="A2829" s="92" t="s">
        <v>11</v>
      </c>
      <c r="B2829" s="92" t="s">
        <v>12</v>
      </c>
      <c r="C2829" s="92" t="s">
        <v>32</v>
      </c>
      <c r="D2829" s="92" t="s">
        <v>32</v>
      </c>
      <c r="E2829" s="92" t="s">
        <v>41</v>
      </c>
      <c r="F2829" s="92" t="s">
        <v>34</v>
      </c>
      <c r="G2829" s="92" t="s">
        <v>97</v>
      </c>
      <c r="H2829" s="92" t="s">
        <v>74</v>
      </c>
      <c r="I2829" s="89" t="s">
        <v>196</v>
      </c>
      <c r="L2829" s="98">
        <f>'Activity data'!H675*'Emission factors'!$B$37*'Emission factors'!$E$37/1000</f>
        <v>0.7005697232958451</v>
      </c>
      <c r="M2829" s="98">
        <f>'Activity data'!I675*'Emission factors'!$B$37*'Emission factors'!$E$37/1000</f>
        <v>0.72624693729743994</v>
      </c>
      <c r="N2829" s="98">
        <f>'Activity data'!J675*'Emission factors'!$B$37*'Emission factors'!$E$37/1000</f>
        <v>0.84822755713750742</v>
      </c>
      <c r="O2829" s="98">
        <f>'Activity data'!K675*'Emission factors'!$B$37*'Emission factors'!$E$37/1000</f>
        <v>0.97442780166439003</v>
      </c>
      <c r="P2829" s="98">
        <f>'Activity data'!L675*'Emission factors'!$B$37*'Emission factors'!$E$37/1000</f>
        <v>1.0627808656187192</v>
      </c>
      <c r="Q2829" s="98">
        <f>'Activity data'!M675*'Emission factors'!$B$37*'Emission factors'!$E$37/1000</f>
        <v>1.1595540682128307</v>
      </c>
      <c r="R2829" s="98">
        <f>'Activity data'!N675*'Emission factors'!$B$37*'Emission factors'!$E$37/1000</f>
        <v>1.240558445853136</v>
      </c>
      <c r="S2829" s="98">
        <f>'Activity data'!O675*'Emission factors'!$B$37*'Emission factors'!$E$37/1000</f>
        <v>1.3521786079015052</v>
      </c>
      <c r="T2829" s="98">
        <f>'Activity data'!P675*'Emission factors'!$B$37*'Emission factors'!$E$37/1000</f>
        <v>1.4866663197620902</v>
      </c>
      <c r="U2829" s="98">
        <f>'Activity data'!Q675*'Emission factors'!$B$37*'Emission factors'!$E$37/1000</f>
        <v>1.5039436902907786</v>
      </c>
    </row>
    <row r="2830" spans="1:21" x14ac:dyDescent="0.25">
      <c r="A2830" s="92" t="s">
        <v>11</v>
      </c>
      <c r="B2830" s="92" t="s">
        <v>12</v>
      </c>
      <c r="C2830" s="92" t="s">
        <v>32</v>
      </c>
      <c r="D2830" s="92" t="s">
        <v>32</v>
      </c>
      <c r="E2830" s="92" t="s">
        <v>41</v>
      </c>
      <c r="F2830" s="92" t="s">
        <v>34</v>
      </c>
      <c r="G2830" s="92" t="s">
        <v>97</v>
      </c>
      <c r="H2830" s="92" t="s">
        <v>74</v>
      </c>
      <c r="I2830" s="89" t="s">
        <v>197</v>
      </c>
      <c r="L2830" s="98">
        <f>'Activity data'!H676*'Emission factors'!$B$37*'Emission factors'!$E$37/1000</f>
        <v>0.64266527595212986</v>
      </c>
      <c r="M2830" s="98">
        <f>'Activity data'!I676*'Emission factors'!$B$37*'Emission factors'!$E$37/1000</f>
        <v>0.73293335504822243</v>
      </c>
      <c r="N2830" s="98">
        <f>'Activity data'!J676*'Emission factors'!$B$37*'Emission factors'!$E$37/1000</f>
        <v>0.91356371392279156</v>
      </c>
      <c r="O2830" s="98">
        <f>'Activity data'!K676*'Emission factors'!$B$37*'Emission factors'!$E$37/1000</f>
        <v>1.0244927964827968</v>
      </c>
      <c r="P2830" s="98">
        <f>'Activity data'!L676*'Emission factors'!$B$37*'Emission factors'!$E$37/1000</f>
        <v>1.1068722959584896</v>
      </c>
      <c r="Q2830" s="98">
        <f>'Activity data'!M676*'Emission factors'!$B$37*'Emission factors'!$E$37/1000</f>
        <v>1.1948287082452815</v>
      </c>
      <c r="R2830" s="98">
        <f>'Activity data'!N676*'Emission factors'!$B$37*'Emission factors'!$E$37/1000</f>
        <v>1.342064310753905</v>
      </c>
      <c r="S2830" s="98">
        <f>'Activity data'!O676*'Emission factors'!$B$37*'Emission factors'!$E$37/1000</f>
        <v>1.4427529828187005</v>
      </c>
      <c r="T2830" s="98">
        <f>'Activity data'!P676*'Emission factors'!$B$37*'Emission factors'!$E$37/1000</f>
        <v>1.4803752181267125</v>
      </c>
      <c r="U2830" s="98">
        <f>'Activity data'!Q676*'Emission factors'!$B$37*'Emission factors'!$E$37/1000</f>
        <v>1.4439657174124201</v>
      </c>
    </row>
    <row r="2831" spans="1:21" x14ac:dyDescent="0.25">
      <c r="A2831" s="92" t="s">
        <v>11</v>
      </c>
      <c r="B2831" s="92" t="s">
        <v>12</v>
      </c>
      <c r="C2831" s="92" t="s">
        <v>32</v>
      </c>
      <c r="D2831" s="92" t="s">
        <v>32</v>
      </c>
      <c r="E2831" s="92" t="s">
        <v>41</v>
      </c>
      <c r="F2831" s="92" t="s">
        <v>34</v>
      </c>
      <c r="G2831" s="92" t="s">
        <v>97</v>
      </c>
      <c r="H2831" s="92" t="s">
        <v>74</v>
      </c>
      <c r="I2831" s="89" t="s">
        <v>229</v>
      </c>
      <c r="L2831" s="98">
        <f>'Activity data'!H677*'Emission factors'!$B$37*'Emission factors'!$E$37/1000</f>
        <v>0</v>
      </c>
      <c r="M2831" s="98">
        <f>'Activity data'!I677*'Emission factors'!$B$37*'Emission factors'!$E$37/1000</f>
        <v>0</v>
      </c>
      <c r="N2831" s="98">
        <f>'Activity data'!J677*'Emission factors'!$B$37*'Emission factors'!$E$37/1000</f>
        <v>0</v>
      </c>
      <c r="O2831" s="98">
        <f>'Activity data'!K677*'Emission factors'!$B$37*'Emission factors'!$E$37/1000</f>
        <v>0</v>
      </c>
      <c r="P2831" s="98">
        <f>'Activity data'!L677*'Emission factors'!$B$37*'Emission factors'!$E$37/1000</f>
        <v>0</v>
      </c>
      <c r="Q2831" s="98">
        <f>'Activity data'!M677*'Emission factors'!$B$37*'Emission factors'!$E$37/1000</f>
        <v>0</v>
      </c>
      <c r="R2831" s="98">
        <f>'Activity data'!N677*'Emission factors'!$B$37*'Emission factors'!$E$37/1000</f>
        <v>0</v>
      </c>
      <c r="S2831" s="98">
        <f>'Activity data'!O677*'Emission factors'!$B$37*'Emission factors'!$E$37/1000</f>
        <v>0</v>
      </c>
      <c r="T2831" s="98">
        <f>'Activity data'!P677*'Emission factors'!$B$37*'Emission factors'!$E$37/1000</f>
        <v>0</v>
      </c>
      <c r="U2831" s="98">
        <f>'Activity data'!Q677*'Emission factors'!$B$37*'Emission factors'!$E$37/1000</f>
        <v>0</v>
      </c>
    </row>
    <row r="2832" spans="1:21" x14ac:dyDescent="0.25">
      <c r="A2832" s="92" t="s">
        <v>11</v>
      </c>
      <c r="B2832" s="92" t="s">
        <v>12</v>
      </c>
      <c r="C2832" s="92" t="s">
        <v>32</v>
      </c>
      <c r="D2832" s="92" t="s">
        <v>32</v>
      </c>
      <c r="E2832" s="92" t="s">
        <v>41</v>
      </c>
      <c r="F2832" s="92" t="s">
        <v>34</v>
      </c>
      <c r="G2832" s="92" t="s">
        <v>97</v>
      </c>
      <c r="H2832" s="92" t="s">
        <v>74</v>
      </c>
      <c r="I2832" s="89" t="s">
        <v>198</v>
      </c>
      <c r="L2832" s="98">
        <f>'Activity data'!H678*'Emission factors'!$B$37*'Emission factors'!$E$37/1000</f>
        <v>0</v>
      </c>
      <c r="M2832" s="98">
        <f>'Activity data'!I678*'Emission factors'!$B$37*'Emission factors'!$E$37/1000</f>
        <v>0</v>
      </c>
      <c r="N2832" s="98">
        <f>'Activity data'!J678*'Emission factors'!$B$37*'Emission factors'!$E$37/1000</f>
        <v>0</v>
      </c>
      <c r="O2832" s="98">
        <f>'Activity data'!K678*'Emission factors'!$B$37*'Emission factors'!$E$37/1000</f>
        <v>0</v>
      </c>
      <c r="P2832" s="98">
        <f>'Activity data'!L678*'Emission factors'!$B$37*'Emission factors'!$E$37/1000</f>
        <v>0</v>
      </c>
      <c r="Q2832" s="98">
        <f>'Activity data'!M678*'Emission factors'!$B$37*'Emission factors'!$E$37/1000</f>
        <v>0</v>
      </c>
      <c r="R2832" s="98">
        <f>'Activity data'!N678*'Emission factors'!$B$37*'Emission factors'!$E$37/1000</f>
        <v>0</v>
      </c>
      <c r="S2832" s="98">
        <f>'Activity data'!O678*'Emission factors'!$B$37*'Emission factors'!$E$37/1000</f>
        <v>0</v>
      </c>
      <c r="T2832" s="98">
        <f>'Activity data'!P678*'Emission factors'!$B$37*'Emission factors'!$E$37/1000</f>
        <v>0</v>
      </c>
      <c r="U2832" s="98">
        <f>'Activity data'!Q678*'Emission factors'!$B$37*'Emission factors'!$E$37/1000</f>
        <v>0</v>
      </c>
    </row>
    <row r="2833" spans="1:21" x14ac:dyDescent="0.25">
      <c r="A2833" s="92" t="s">
        <v>11</v>
      </c>
      <c r="B2833" s="92" t="s">
        <v>12</v>
      </c>
      <c r="C2833" s="92" t="s">
        <v>32</v>
      </c>
      <c r="D2833" s="92" t="s">
        <v>32</v>
      </c>
      <c r="E2833" s="92" t="s">
        <v>41</v>
      </c>
      <c r="F2833" s="92" t="s">
        <v>34</v>
      </c>
      <c r="G2833" s="92" t="s">
        <v>97</v>
      </c>
      <c r="H2833" s="92" t="s">
        <v>74</v>
      </c>
      <c r="I2833" s="89" t="s">
        <v>231</v>
      </c>
      <c r="L2833" s="98">
        <f>'Activity data'!H679*'Emission factors'!$B$37*'Emission factors'!$E$37/1000</f>
        <v>0</v>
      </c>
      <c r="M2833" s="98">
        <f>'Activity data'!I679*'Emission factors'!$B$37*'Emission factors'!$E$37/1000</f>
        <v>0</v>
      </c>
      <c r="N2833" s="98">
        <f>'Activity data'!J679*'Emission factors'!$B$37*'Emission factors'!$E$37/1000</f>
        <v>0</v>
      </c>
      <c r="O2833" s="98">
        <f>'Activity data'!K679*'Emission factors'!$B$37*'Emission factors'!$E$37/1000</f>
        <v>0</v>
      </c>
      <c r="P2833" s="98">
        <f>'Activity data'!L679*'Emission factors'!$B$37*'Emission factors'!$E$37/1000</f>
        <v>0</v>
      </c>
      <c r="Q2833" s="98">
        <f>'Activity data'!M679*'Emission factors'!$B$37*'Emission factors'!$E$37/1000</f>
        <v>0</v>
      </c>
      <c r="R2833" s="98">
        <f>'Activity data'!N679*'Emission factors'!$B$37*'Emission factors'!$E$37/1000</f>
        <v>0</v>
      </c>
      <c r="S2833" s="98">
        <f>'Activity data'!O679*'Emission factors'!$B$37*'Emission factors'!$E$37/1000</f>
        <v>0</v>
      </c>
      <c r="T2833" s="98">
        <f>'Activity data'!P679*'Emission factors'!$B$37*'Emission factors'!$E$37/1000</f>
        <v>0</v>
      </c>
      <c r="U2833" s="98">
        <f>'Activity data'!Q679*'Emission factors'!$B$37*'Emission factors'!$E$37/1000</f>
        <v>0</v>
      </c>
    </row>
    <row r="2834" spans="1:21" x14ac:dyDescent="0.25">
      <c r="A2834" s="92" t="s">
        <v>11</v>
      </c>
      <c r="B2834" s="92" t="s">
        <v>12</v>
      </c>
      <c r="C2834" s="92" t="s">
        <v>32</v>
      </c>
      <c r="D2834" s="92" t="s">
        <v>32</v>
      </c>
      <c r="E2834" s="92" t="s">
        <v>41</v>
      </c>
      <c r="F2834" s="92" t="s">
        <v>34</v>
      </c>
      <c r="G2834" s="92" t="s">
        <v>97</v>
      </c>
      <c r="H2834" s="92" t="s">
        <v>74</v>
      </c>
      <c r="I2834" s="89" t="s">
        <v>230</v>
      </c>
      <c r="L2834" s="98">
        <f>'Activity data'!H680*'Emission factors'!$B$37*'Emission factors'!$E$37/1000</f>
        <v>0</v>
      </c>
      <c r="M2834" s="98">
        <f>'Activity data'!I680*'Emission factors'!$B$37*'Emission factors'!$E$37/1000</f>
        <v>0</v>
      </c>
      <c r="N2834" s="98">
        <f>'Activity data'!J680*'Emission factors'!$B$37*'Emission factors'!$E$37/1000</f>
        <v>0</v>
      </c>
      <c r="O2834" s="98">
        <f>'Activity data'!K680*'Emission factors'!$B$37*'Emission factors'!$E$37/1000</f>
        <v>0</v>
      </c>
      <c r="P2834" s="98">
        <f>'Activity data'!L680*'Emission factors'!$B$37*'Emission factors'!$E$37/1000</f>
        <v>0</v>
      </c>
      <c r="Q2834" s="98">
        <f>'Activity data'!M680*'Emission factors'!$B$37*'Emission factors'!$E$37/1000</f>
        <v>0</v>
      </c>
      <c r="R2834" s="98">
        <f>'Activity data'!N680*'Emission factors'!$B$37*'Emission factors'!$E$37/1000</f>
        <v>0</v>
      </c>
      <c r="S2834" s="98">
        <f>'Activity data'!O680*'Emission factors'!$B$37*'Emission factors'!$E$37/1000</f>
        <v>0</v>
      </c>
      <c r="T2834" s="98">
        <f>'Activity data'!P680*'Emission factors'!$B$37*'Emission factors'!$E$37/1000</f>
        <v>0</v>
      </c>
      <c r="U2834" s="98">
        <f>'Activity data'!Q680*'Emission factors'!$B$37*'Emission factors'!$E$37/1000</f>
        <v>0</v>
      </c>
    </row>
    <row r="2835" spans="1:21" x14ac:dyDescent="0.25">
      <c r="A2835" s="92" t="s">
        <v>11</v>
      </c>
      <c r="B2835" s="92" t="s">
        <v>12</v>
      </c>
      <c r="C2835" s="92" t="s">
        <v>32</v>
      </c>
      <c r="D2835" s="92" t="s">
        <v>32</v>
      </c>
      <c r="E2835" s="92" t="s">
        <v>41</v>
      </c>
      <c r="F2835" s="92" t="s">
        <v>34</v>
      </c>
      <c r="G2835" s="92" t="s">
        <v>97</v>
      </c>
      <c r="H2835" s="92" t="s">
        <v>74</v>
      </c>
      <c r="I2835" s="88" t="s">
        <v>232</v>
      </c>
      <c r="L2835" s="98">
        <f>'Activity data'!H681*'Emission factors'!$B$37*'Emission factors'!$E$37/1000</f>
        <v>0.79471328548436981</v>
      </c>
      <c r="M2835" s="98">
        <f>'Activity data'!I681*'Emission factors'!$B$37*'Emission factors'!$E$37/1000</f>
        <v>0.86713857945445472</v>
      </c>
      <c r="N2835" s="98">
        <f>'Activity data'!J681*'Emission factors'!$B$37*'Emission factors'!$E$37/1000</f>
        <v>1.0049590887178701</v>
      </c>
      <c r="O2835" s="98">
        <f>'Activity data'!K681*'Emission factors'!$B$37*'Emission factors'!$E$37/1000</f>
        <v>1.1118757123569092</v>
      </c>
      <c r="P2835" s="98">
        <f>'Activity data'!L681*'Emission factors'!$B$37*'Emission factors'!$E$37/1000</f>
        <v>1.2635276594432465</v>
      </c>
      <c r="Q2835" s="98">
        <f>'Activity data'!M681*'Emission factors'!$B$37*'Emission factors'!$E$37/1000</f>
        <v>1.3682601794934666</v>
      </c>
      <c r="R2835" s="98">
        <f>'Activity data'!N681*'Emission factors'!$B$37*'Emission factors'!$E$37/1000</f>
        <v>1.4183564273234852</v>
      </c>
      <c r="S2835" s="98">
        <f>'Activity data'!O681*'Emission factors'!$B$37*'Emission factors'!$E$37/1000</f>
        <v>1.4680972153796676</v>
      </c>
      <c r="T2835" s="98">
        <f>'Activity data'!P681*'Emission factors'!$B$37*'Emission factors'!$E$37/1000</f>
        <v>1.6614680150365366</v>
      </c>
      <c r="U2835" s="98">
        <f>'Activity data'!Q681*'Emission factors'!$B$37*'Emission factors'!$E$37/1000</f>
        <v>1.6503809699755227</v>
      </c>
    </row>
    <row r="2836" spans="1:21" x14ac:dyDescent="0.25">
      <c r="A2836" s="92" t="s">
        <v>11</v>
      </c>
      <c r="B2836" s="92" t="s">
        <v>12</v>
      </c>
      <c r="C2836" s="92" t="s">
        <v>32</v>
      </c>
      <c r="D2836" s="92" t="s">
        <v>32</v>
      </c>
      <c r="E2836" s="92" t="s">
        <v>41</v>
      </c>
      <c r="F2836" s="92" t="s">
        <v>34</v>
      </c>
      <c r="G2836" s="92" t="s">
        <v>97</v>
      </c>
      <c r="H2836" s="92" t="s">
        <v>74</v>
      </c>
      <c r="I2836" s="89" t="s">
        <v>225</v>
      </c>
      <c r="L2836" s="98">
        <f>'Activity data'!H682*'Emission factors'!$B$37*'Emission factors'!$E$37/1000</f>
        <v>0</v>
      </c>
      <c r="M2836" s="98">
        <f>'Activity data'!I682*'Emission factors'!$B$37*'Emission factors'!$E$37/1000</f>
        <v>0</v>
      </c>
      <c r="N2836" s="98">
        <f>'Activity data'!J682*'Emission factors'!$B$37*'Emission factors'!$E$37/1000</f>
        <v>0</v>
      </c>
      <c r="O2836" s="98">
        <f>'Activity data'!K682*'Emission factors'!$B$37*'Emission factors'!$E$37/1000</f>
        <v>0</v>
      </c>
      <c r="P2836" s="98">
        <f>'Activity data'!L682*'Emission factors'!$B$37*'Emission factors'!$E$37/1000</f>
        <v>0</v>
      </c>
      <c r="Q2836" s="98">
        <f>'Activity data'!M682*'Emission factors'!$B$37*'Emission factors'!$E$37/1000</f>
        <v>0</v>
      </c>
      <c r="R2836" s="98">
        <f>'Activity data'!N682*'Emission factors'!$B$37*'Emission factors'!$E$37/1000</f>
        <v>0</v>
      </c>
      <c r="S2836" s="98">
        <f>'Activity data'!O682*'Emission factors'!$B$37*'Emission factors'!$E$37/1000</f>
        <v>0</v>
      </c>
      <c r="T2836" s="98">
        <f>'Activity data'!P682*'Emission factors'!$B$37*'Emission factors'!$E$37/1000</f>
        <v>0</v>
      </c>
      <c r="U2836" s="98">
        <f>'Activity data'!Q682*'Emission factors'!$B$37*'Emission factors'!$E$37/1000</f>
        <v>0</v>
      </c>
    </row>
    <row r="2837" spans="1:21" x14ac:dyDescent="0.25">
      <c r="A2837" s="92" t="s">
        <v>11</v>
      </c>
      <c r="B2837" s="92" t="s">
        <v>12</v>
      </c>
      <c r="C2837" s="92" t="s">
        <v>32</v>
      </c>
      <c r="D2837" s="92" t="s">
        <v>32</v>
      </c>
      <c r="E2837" s="92" t="s">
        <v>41</v>
      </c>
      <c r="F2837" s="92" t="s">
        <v>34</v>
      </c>
      <c r="G2837" s="92" t="s">
        <v>97</v>
      </c>
      <c r="H2837" s="92" t="s">
        <v>74</v>
      </c>
      <c r="I2837" s="92" t="s">
        <v>205</v>
      </c>
      <c r="L2837" s="98">
        <f>'Activity data'!H683*'Emission factors'!$B$37*'Emission factors'!$E$37/1000</f>
        <v>0.44362314928574997</v>
      </c>
      <c r="M2837" s="98">
        <f>'Activity data'!I683*'Emission factors'!$B$37*'Emission factors'!$E$37/1000</f>
        <v>0.47260306189622248</v>
      </c>
      <c r="N2837" s="98">
        <f>'Activity data'!J683*'Emission factors'!$B$37*'Emission factors'!$E$37/1000</f>
        <v>0.5135463550919015</v>
      </c>
      <c r="O2837" s="98">
        <f>'Activity data'!K683*'Emission factors'!$B$37*'Emission factors'!$E$37/1000</f>
        <v>0.53057657581775197</v>
      </c>
      <c r="P2837" s="98">
        <f>'Activity data'!L683*'Emission factors'!$B$37*'Emission factors'!$E$37/1000</f>
        <v>0.58143789262451939</v>
      </c>
      <c r="Q2837" s="98">
        <f>'Activity data'!M683*'Emission factors'!$B$37*'Emission factors'!$E$37/1000</f>
        <v>0.58337634179008302</v>
      </c>
      <c r="R2837" s="98">
        <f>'Activity data'!N683*'Emission factors'!$B$37*'Emission factors'!$E$37/1000</f>
        <v>0.60941350203841582</v>
      </c>
      <c r="S2837" s="98">
        <f>'Activity data'!O683*'Emission factors'!$B$37*'Emission factors'!$E$37/1000</f>
        <v>0.65196318482824822</v>
      </c>
      <c r="T2837" s="98">
        <f>'Activity data'!P683*'Emission factors'!$B$37*'Emission factors'!$E$37/1000</f>
        <v>0.69118847970130182</v>
      </c>
      <c r="U2837" s="98">
        <f>'Activity data'!Q683*'Emission factors'!$B$37*'Emission factors'!$E$37/1000</f>
        <v>0.68431373148778707</v>
      </c>
    </row>
    <row r="2838" spans="1:21" x14ac:dyDescent="0.25">
      <c r="A2838" s="92" t="s">
        <v>11</v>
      </c>
      <c r="B2838" s="92" t="s">
        <v>12</v>
      </c>
      <c r="C2838" s="92" t="s">
        <v>32</v>
      </c>
      <c r="D2838" s="92" t="s">
        <v>32</v>
      </c>
      <c r="E2838" s="92" t="s">
        <v>41</v>
      </c>
      <c r="F2838" s="92" t="s">
        <v>34</v>
      </c>
      <c r="G2838" s="92" t="s">
        <v>97</v>
      </c>
      <c r="H2838" s="92" t="s">
        <v>74</v>
      </c>
      <c r="I2838" s="89" t="s">
        <v>204</v>
      </c>
      <c r="L2838" s="98">
        <f>'Activity data'!H684*'Emission factors'!$B$37*'Emission factors'!$E$37/1000</f>
        <v>0.23758925895544492</v>
      </c>
      <c r="M2838" s="98">
        <f>'Activity data'!I684*'Emission factors'!$B$37*'Emission factors'!$E$37/1000</f>
        <v>0.25805044787390996</v>
      </c>
      <c r="N2838" s="98">
        <f>'Activity data'!J684*'Emission factors'!$B$37*'Emission factors'!$E$37/1000</f>
        <v>0.2917563716013713</v>
      </c>
      <c r="O2838" s="98">
        <f>'Activity data'!K684*'Emission factors'!$B$37*'Emission factors'!$E$37/1000</f>
        <v>0.30841171454487953</v>
      </c>
      <c r="P2838" s="98">
        <f>'Activity data'!L684*'Emission factors'!$B$37*'Emission factors'!$E$37/1000</f>
        <v>0.33073998218853395</v>
      </c>
      <c r="Q2838" s="98">
        <f>'Activity data'!M684*'Emission factors'!$B$37*'Emission factors'!$E$37/1000</f>
        <v>0.34895614157124782</v>
      </c>
      <c r="R2838" s="98">
        <f>'Activity data'!N684*'Emission factors'!$B$37*'Emission factors'!$E$37/1000</f>
        <v>0.38741796792765315</v>
      </c>
      <c r="S2838" s="98">
        <f>'Activity data'!O684*'Emission factors'!$B$37*'Emission factors'!$E$37/1000</f>
        <v>0.43259343474837403</v>
      </c>
      <c r="T2838" s="98">
        <f>'Activity data'!P684*'Emission factors'!$B$37*'Emission factors'!$E$37/1000</f>
        <v>0.48140554753550135</v>
      </c>
      <c r="U2838" s="98">
        <f>'Activity data'!Q684*'Emission factors'!$B$37*'Emission factors'!$E$37/1000</f>
        <v>0.49492223368870142</v>
      </c>
    </row>
    <row r="2839" spans="1:21" x14ac:dyDescent="0.25">
      <c r="A2839" s="92" t="s">
        <v>11</v>
      </c>
      <c r="B2839" s="92" t="s">
        <v>12</v>
      </c>
      <c r="C2839" s="92" t="s">
        <v>32</v>
      </c>
      <c r="D2839" s="92" t="s">
        <v>32</v>
      </c>
      <c r="E2839" s="92" t="s">
        <v>41</v>
      </c>
      <c r="F2839" s="92" t="s">
        <v>34</v>
      </c>
      <c r="G2839" s="92" t="s">
        <v>97</v>
      </c>
      <c r="H2839" s="92" t="s">
        <v>74</v>
      </c>
      <c r="I2839" s="89" t="s">
        <v>228</v>
      </c>
      <c r="L2839" s="98">
        <f>'Activity data'!H685*'Emission factors'!$B$37*'Emission factors'!$E$37/1000</f>
        <v>0</v>
      </c>
      <c r="M2839" s="98">
        <f>'Activity data'!I685*'Emission factors'!$B$37*'Emission factors'!$E$37/1000</f>
        <v>0</v>
      </c>
      <c r="N2839" s="98">
        <f>'Activity data'!J685*'Emission factors'!$B$37*'Emission factors'!$E$37/1000</f>
        <v>0</v>
      </c>
      <c r="O2839" s="98">
        <f>'Activity data'!K685*'Emission factors'!$B$37*'Emission factors'!$E$37/1000</f>
        <v>0</v>
      </c>
      <c r="P2839" s="98">
        <f>'Activity data'!L685*'Emission factors'!$B$37*'Emission factors'!$E$37/1000</f>
        <v>0</v>
      </c>
      <c r="Q2839" s="98">
        <f>'Activity data'!M685*'Emission factors'!$B$37*'Emission factors'!$E$37/1000</f>
        <v>0</v>
      </c>
      <c r="R2839" s="98">
        <f>'Activity data'!N685*'Emission factors'!$B$37*'Emission factors'!$E$37/1000</f>
        <v>0</v>
      </c>
      <c r="S2839" s="98">
        <f>'Activity data'!O685*'Emission factors'!$B$37*'Emission factors'!$E$37/1000</f>
        <v>0</v>
      </c>
      <c r="T2839" s="98">
        <f>'Activity data'!P685*'Emission factors'!$B$37*'Emission factors'!$E$37/1000</f>
        <v>0</v>
      </c>
      <c r="U2839" s="98">
        <f>'Activity data'!Q685*'Emission factors'!$B$37*'Emission factors'!$E$37/1000</f>
        <v>0</v>
      </c>
    </row>
    <row r="2840" spans="1:21" x14ac:dyDescent="0.25">
      <c r="A2840" s="92" t="s">
        <v>11</v>
      </c>
      <c r="B2840" s="92" t="s">
        <v>12</v>
      </c>
      <c r="C2840" s="92" t="s">
        <v>32</v>
      </c>
      <c r="D2840" s="92" t="s">
        <v>32</v>
      </c>
      <c r="E2840" s="92" t="s">
        <v>41</v>
      </c>
      <c r="F2840" s="92" t="s">
        <v>34</v>
      </c>
      <c r="G2840" s="92" t="s">
        <v>97</v>
      </c>
      <c r="H2840" s="92" t="s">
        <v>74</v>
      </c>
      <c r="I2840" s="89" t="s">
        <v>202</v>
      </c>
      <c r="L2840" s="98">
        <f>'Activity data'!H686*'Emission factors'!$B$37*'Emission factors'!$E$37/1000</f>
        <v>0.66887663296038735</v>
      </c>
      <c r="M2840" s="98">
        <f>'Activity data'!I686*'Emission factors'!$B$37*'Emission factors'!$E$37/1000</f>
        <v>0.70818858064424239</v>
      </c>
      <c r="N2840" s="98">
        <f>'Activity data'!J686*'Emission factors'!$B$37*'Emission factors'!$E$37/1000</f>
        <v>0.8247160893949157</v>
      </c>
      <c r="O2840" s="98">
        <f>'Activity data'!K686*'Emission factors'!$B$37*'Emission factors'!$E$37/1000</f>
        <v>0.96394148718597061</v>
      </c>
      <c r="P2840" s="98">
        <f>'Activity data'!L686*'Emission factors'!$B$37*'Emission factors'!$E$37/1000</f>
        <v>1.0647933842304673</v>
      </c>
      <c r="Q2840" s="98">
        <f>'Activity data'!M686*'Emission factors'!$B$37*'Emission factors'!$E$37/1000</f>
        <v>1.1404691167054588</v>
      </c>
      <c r="R2840" s="98">
        <f>'Activity data'!N686*'Emission factors'!$B$37*'Emission factors'!$E$37/1000</f>
        <v>1.24932899515016</v>
      </c>
      <c r="S2840" s="98">
        <f>'Activity data'!O686*'Emission factors'!$B$37*'Emission factors'!$E$37/1000</f>
        <v>1.460170884085394</v>
      </c>
      <c r="T2840" s="98">
        <f>'Activity data'!P686*'Emission factors'!$B$37*'Emission factors'!$E$37/1000</f>
        <v>1.4664727242160063</v>
      </c>
      <c r="U2840" s="98">
        <f>'Activity data'!Q686*'Emission factors'!$B$37*'Emission factors'!$E$37/1000</f>
        <v>1.3740547013757229</v>
      </c>
    </row>
    <row r="2841" spans="1:21" x14ac:dyDescent="0.25">
      <c r="A2841" s="92" t="s">
        <v>11</v>
      </c>
      <c r="B2841" s="92" t="s">
        <v>12</v>
      </c>
      <c r="C2841" s="92" t="s">
        <v>32</v>
      </c>
      <c r="D2841" s="92" t="s">
        <v>32</v>
      </c>
      <c r="E2841" s="92" t="s">
        <v>41</v>
      </c>
      <c r="F2841" s="92" t="s">
        <v>34</v>
      </c>
      <c r="G2841" s="92" t="s">
        <v>97</v>
      </c>
      <c r="H2841" s="92" t="s">
        <v>74</v>
      </c>
      <c r="I2841" s="89" t="s">
        <v>190</v>
      </c>
      <c r="L2841" s="98">
        <f>'Activity data'!H687*'Emission factors'!$B$37*'Emission factors'!$E$37/1000</f>
        <v>0</v>
      </c>
      <c r="M2841" s="98">
        <f>'Activity data'!I687*'Emission factors'!$B$37*'Emission factors'!$E$37/1000</f>
        <v>0</v>
      </c>
      <c r="N2841" s="98">
        <f>'Activity data'!J687*'Emission factors'!$B$37*'Emission factors'!$E$37/1000</f>
        <v>0</v>
      </c>
      <c r="O2841" s="98">
        <f>'Activity data'!K687*'Emission factors'!$B$37*'Emission factors'!$E$37/1000</f>
        <v>0</v>
      </c>
      <c r="P2841" s="98">
        <f>'Activity data'!L687*'Emission factors'!$B$37*'Emission factors'!$E$37/1000</f>
        <v>0</v>
      </c>
      <c r="Q2841" s="98">
        <f>'Activity data'!M687*'Emission factors'!$B$37*'Emission factors'!$E$37/1000</f>
        <v>0</v>
      </c>
      <c r="R2841" s="98">
        <f>'Activity data'!N687*'Emission factors'!$B$37*'Emission factors'!$E$37/1000</f>
        <v>0</v>
      </c>
      <c r="S2841" s="98">
        <f>'Activity data'!O687*'Emission factors'!$B$37*'Emission factors'!$E$37/1000</f>
        <v>0</v>
      </c>
      <c r="T2841" s="98">
        <f>'Activity data'!P687*'Emission factors'!$B$37*'Emission factors'!$E$37/1000</f>
        <v>0</v>
      </c>
      <c r="U2841" s="98">
        <f>'Activity data'!Q687*'Emission factors'!$B$37*'Emission factors'!$E$37/1000</f>
        <v>0</v>
      </c>
    </row>
    <row r="2842" spans="1:21" x14ac:dyDescent="0.25">
      <c r="A2842" s="92" t="s">
        <v>11</v>
      </c>
      <c r="B2842" s="92" t="s">
        <v>12</v>
      </c>
      <c r="C2842" s="92" t="s">
        <v>32</v>
      </c>
      <c r="D2842" s="92" t="s">
        <v>32</v>
      </c>
      <c r="E2842" s="92" t="s">
        <v>41</v>
      </c>
      <c r="F2842" s="92" t="s">
        <v>34</v>
      </c>
      <c r="G2842" s="92" t="s">
        <v>97</v>
      </c>
      <c r="H2842" s="92" t="s">
        <v>74</v>
      </c>
      <c r="I2842" s="89" t="s">
        <v>210</v>
      </c>
      <c r="L2842" s="98">
        <f>'Activity data'!H688*'Emission factors'!$B$37*'Emission factors'!$E$37/1000</f>
        <v>0</v>
      </c>
      <c r="M2842" s="98">
        <f>'Activity data'!I688*'Emission factors'!$B$37*'Emission factors'!$E$37/1000</f>
        <v>0</v>
      </c>
      <c r="N2842" s="98">
        <f>'Activity data'!J688*'Emission factors'!$B$37*'Emission factors'!$E$37/1000</f>
        <v>0</v>
      </c>
      <c r="O2842" s="98">
        <f>'Activity data'!K688*'Emission factors'!$B$37*'Emission factors'!$E$37/1000</f>
        <v>0</v>
      </c>
      <c r="P2842" s="98">
        <f>'Activity data'!L688*'Emission factors'!$B$37*'Emission factors'!$E$37/1000</f>
        <v>0</v>
      </c>
      <c r="Q2842" s="98">
        <f>'Activity data'!M688*'Emission factors'!$B$37*'Emission factors'!$E$37/1000</f>
        <v>0</v>
      </c>
      <c r="R2842" s="98">
        <f>'Activity data'!N688*'Emission factors'!$B$37*'Emission factors'!$E$37/1000</f>
        <v>0</v>
      </c>
      <c r="S2842" s="98">
        <f>'Activity data'!O688*'Emission factors'!$B$37*'Emission factors'!$E$37/1000</f>
        <v>0</v>
      </c>
      <c r="T2842" s="98">
        <f>'Activity data'!P688*'Emission factors'!$B$37*'Emission factors'!$E$37/1000</f>
        <v>0</v>
      </c>
      <c r="U2842" s="98">
        <f>'Activity data'!Q688*'Emission factors'!$B$37*'Emission factors'!$E$37/1000</f>
        <v>0</v>
      </c>
    </row>
    <row r="2843" spans="1:21" x14ac:dyDescent="0.25">
      <c r="A2843" s="92" t="s">
        <v>11</v>
      </c>
      <c r="B2843" s="92" t="s">
        <v>12</v>
      </c>
      <c r="C2843" s="92" t="s">
        <v>32</v>
      </c>
      <c r="D2843" s="92" t="s">
        <v>32</v>
      </c>
      <c r="E2843" s="92" t="s">
        <v>41</v>
      </c>
      <c r="F2843" s="92" t="s">
        <v>34</v>
      </c>
      <c r="G2843" s="92" t="s">
        <v>97</v>
      </c>
      <c r="H2843" s="92" t="s">
        <v>74</v>
      </c>
      <c r="I2843" s="89" t="s">
        <v>199</v>
      </c>
      <c r="L2843" s="98">
        <f>'Activity data'!H689*'Emission factors'!$B$37*'Emission factors'!$E$37/1000</f>
        <v>1.9549791650371497</v>
      </c>
      <c r="M2843" s="98">
        <f>'Activity data'!I689*'Emission factors'!$B$37*'Emission factors'!$E$37/1000</f>
        <v>1.9828481914086298</v>
      </c>
      <c r="N2843" s="98">
        <f>'Activity data'!J689*'Emission factors'!$B$37*'Emission factors'!$E$37/1000</f>
        <v>2.1514236265993518</v>
      </c>
      <c r="O2843" s="98">
        <f>'Activity data'!K689*'Emission factors'!$B$37*'Emission factors'!$E$37/1000</f>
        <v>2.4085766961344124</v>
      </c>
      <c r="P2843" s="98">
        <f>'Activity data'!L689*'Emission factors'!$B$37*'Emission factors'!$E$37/1000</f>
        <v>2.6720365404022526</v>
      </c>
      <c r="Q2843" s="98">
        <f>'Activity data'!M689*'Emission factors'!$B$37*'Emission factors'!$E$37/1000</f>
        <v>2.7448980981037638</v>
      </c>
      <c r="R2843" s="98">
        <f>'Activity data'!N689*'Emission factors'!$B$37*'Emission factors'!$E$37/1000</f>
        <v>2.8595099408570963</v>
      </c>
      <c r="S2843" s="98">
        <f>'Activity data'!O689*'Emission factors'!$B$37*'Emission factors'!$E$37/1000</f>
        <v>3.0259344954765321</v>
      </c>
      <c r="T2843" s="98">
        <f>'Activity data'!P689*'Emission factors'!$B$37*'Emission factors'!$E$37/1000</f>
        <v>3.1459575276600122</v>
      </c>
      <c r="U2843" s="98">
        <f>'Activity data'!Q689*'Emission factors'!$B$37*'Emission factors'!$E$37/1000</f>
        <v>3.1557583469906816</v>
      </c>
    </row>
    <row r="2844" spans="1:21" x14ac:dyDescent="0.25">
      <c r="A2844" s="92" t="s">
        <v>11</v>
      </c>
      <c r="B2844" s="92" t="s">
        <v>12</v>
      </c>
      <c r="C2844" s="92" t="s">
        <v>32</v>
      </c>
      <c r="D2844" s="92" t="s">
        <v>32</v>
      </c>
      <c r="E2844" s="92" t="s">
        <v>41</v>
      </c>
      <c r="F2844" s="92" t="s">
        <v>34</v>
      </c>
      <c r="G2844" s="92" t="s">
        <v>97</v>
      </c>
      <c r="H2844" s="92" t="s">
        <v>74</v>
      </c>
      <c r="I2844" s="89" t="s">
        <v>233</v>
      </c>
      <c r="L2844" s="98">
        <f>'Activity data'!H690*'Emission factors'!$B$37*'Emission factors'!$E$37/1000</f>
        <v>0</v>
      </c>
      <c r="M2844" s="98">
        <f>'Activity data'!I690*'Emission factors'!$B$37*'Emission factors'!$E$37/1000</f>
        <v>0</v>
      </c>
      <c r="N2844" s="98">
        <f>'Activity data'!J690*'Emission factors'!$B$37*'Emission factors'!$E$37/1000</f>
        <v>0</v>
      </c>
      <c r="O2844" s="98">
        <f>'Activity data'!K690*'Emission factors'!$B$37*'Emission factors'!$E$37/1000</f>
        <v>0</v>
      </c>
      <c r="P2844" s="98">
        <f>'Activity data'!L690*'Emission factors'!$B$37*'Emission factors'!$E$37/1000</f>
        <v>0</v>
      </c>
      <c r="Q2844" s="98">
        <f>'Activity data'!M690*'Emission factors'!$B$37*'Emission factors'!$E$37/1000</f>
        <v>0</v>
      </c>
      <c r="R2844" s="98">
        <f>'Activity data'!N690*'Emission factors'!$B$37*'Emission factors'!$E$37/1000</f>
        <v>0</v>
      </c>
      <c r="S2844" s="98">
        <f>'Activity data'!O690*'Emission factors'!$B$37*'Emission factors'!$E$37/1000</f>
        <v>0</v>
      </c>
      <c r="T2844" s="98">
        <f>'Activity data'!P690*'Emission factors'!$B$37*'Emission factors'!$E$37/1000</f>
        <v>0</v>
      </c>
      <c r="U2844" s="98">
        <f>'Activity data'!Q690*'Emission factors'!$B$37*'Emission factors'!$E$37/1000</f>
        <v>0</v>
      </c>
    </row>
    <row r="2845" spans="1:21" x14ac:dyDescent="0.25">
      <c r="A2845" s="92" t="s">
        <v>11</v>
      </c>
      <c r="B2845" s="92" t="s">
        <v>12</v>
      </c>
      <c r="C2845" s="92" t="s">
        <v>32</v>
      </c>
      <c r="D2845" s="92" t="s">
        <v>32</v>
      </c>
      <c r="E2845" s="92" t="s">
        <v>41</v>
      </c>
      <c r="F2845" s="92" t="s">
        <v>34</v>
      </c>
      <c r="G2845" s="92" t="s">
        <v>97</v>
      </c>
      <c r="H2845" s="92" t="s">
        <v>74</v>
      </c>
      <c r="I2845" s="89" t="s">
        <v>200</v>
      </c>
      <c r="L2845" s="98">
        <f>'Activity data'!H691*'Emission factors'!$B$37*'Emission factors'!$E$37/1000</f>
        <v>0.20215084472671499</v>
      </c>
      <c r="M2845" s="98">
        <f>'Activity data'!I691*'Emission factors'!$B$37*'Emission factors'!$E$37/1000</f>
        <v>0.20690609747238001</v>
      </c>
      <c r="N2845" s="98">
        <f>'Activity data'!J691*'Emission factors'!$B$37*'Emission factors'!$E$37/1000</f>
        <v>0.22772789694213577</v>
      </c>
      <c r="O2845" s="98">
        <f>'Activity data'!K691*'Emission factors'!$B$37*'Emission factors'!$E$37/1000</f>
        <v>0.25320563496146037</v>
      </c>
      <c r="P2845" s="98">
        <f>'Activity data'!L691*'Emission factors'!$B$37*'Emission factors'!$E$37/1000</f>
        <v>0.27115403555587225</v>
      </c>
      <c r="Q2845" s="98">
        <f>'Activity data'!M691*'Emission factors'!$B$37*'Emission factors'!$E$37/1000</f>
        <v>0.28696171620333644</v>
      </c>
      <c r="R2845" s="98">
        <f>'Activity data'!N691*'Emission factors'!$B$37*'Emission factors'!$E$37/1000</f>
        <v>0.3021091117444703</v>
      </c>
      <c r="S2845" s="98">
        <f>'Activity data'!O691*'Emission factors'!$B$37*'Emission factors'!$E$37/1000</f>
        <v>0.32653762328869723</v>
      </c>
      <c r="T2845" s="98">
        <f>'Activity data'!P691*'Emission factors'!$B$37*'Emission factors'!$E$37/1000</f>
        <v>0.3418187864650104</v>
      </c>
      <c r="U2845" s="98">
        <f>'Activity data'!Q691*'Emission factors'!$B$37*'Emission factors'!$E$37/1000</f>
        <v>0.33660686335081297</v>
      </c>
    </row>
    <row r="2846" spans="1:21" x14ac:dyDescent="0.25">
      <c r="A2846" s="92" t="s">
        <v>11</v>
      </c>
      <c r="B2846" s="92" t="s">
        <v>12</v>
      </c>
      <c r="C2846" s="92" t="s">
        <v>32</v>
      </c>
      <c r="D2846" s="92" t="s">
        <v>32</v>
      </c>
      <c r="E2846" s="92" t="s">
        <v>33</v>
      </c>
      <c r="F2846" s="92" t="s">
        <v>34</v>
      </c>
      <c r="G2846" s="92" t="s">
        <v>97</v>
      </c>
      <c r="H2846" s="92" t="s">
        <v>94</v>
      </c>
      <c r="I2846" s="89" t="s">
        <v>227</v>
      </c>
      <c r="J2846" s="92" t="s">
        <v>98</v>
      </c>
      <c r="L2846" s="98">
        <f>L1982+(L2270*'Emission factors'!$H$16)+('Emission factors'!$H$17*'GHG Estimation'!L2558)</f>
        <v>7062.3470672975609</v>
      </c>
      <c r="M2846" s="98">
        <f>M1982+(M2270*'Emission factors'!$H$16)+('Emission factors'!$H$17*'GHG Estimation'!M2558)</f>
        <v>9608.4991167890421</v>
      </c>
      <c r="N2846" s="98">
        <f>N1982+(N2270*'Emission factors'!$H$16)+('Emission factors'!$H$17*'GHG Estimation'!N2558)</f>
        <v>11300.276617986961</v>
      </c>
      <c r="O2846" s="98">
        <f>O1982+(O2270*'Emission factors'!$H$16)+('Emission factors'!$H$17*'GHG Estimation'!O2558)</f>
        <v>12617.06278540954</v>
      </c>
      <c r="P2846" s="98">
        <f>P1982+(P2270*'Emission factors'!$H$16)+('Emission factors'!$H$17*'GHG Estimation'!P2558)</f>
        <v>11661.657320107041</v>
      </c>
      <c r="Q2846" s="98">
        <f>Q1982+(Q2270*'Emission factors'!$H$16)+('Emission factors'!$H$17*'GHG Estimation'!Q2558)</f>
        <v>10383.870815627575</v>
      </c>
      <c r="R2846" s="98">
        <f>R1982+(R2270*'Emission factors'!$H$16)+('Emission factors'!$H$17*'GHG Estimation'!R2558)</f>
        <v>9232.6698337401449</v>
      </c>
      <c r="S2846" s="98">
        <f>S1982+(S2270*'Emission factors'!$H$16)+('Emission factors'!$H$17*'GHG Estimation'!S2558)</f>
        <v>8244.615755997871</v>
      </c>
      <c r="T2846" s="98">
        <f>T1982+(T2270*'Emission factors'!$H$16)+('Emission factors'!$H$17*'GHG Estimation'!T2558)</f>
        <v>7388.6130076300324</v>
      </c>
      <c r="U2846" s="98">
        <f>U1982+(U2270*'Emission factors'!$H$16)+('Emission factors'!$H$17*'GHG Estimation'!U2558)</f>
        <v>6624.6686604202023</v>
      </c>
    </row>
    <row r="2847" spans="1:21" x14ac:dyDescent="0.25">
      <c r="A2847" s="92" t="s">
        <v>11</v>
      </c>
      <c r="B2847" s="92" t="s">
        <v>12</v>
      </c>
      <c r="C2847" s="92" t="s">
        <v>32</v>
      </c>
      <c r="D2847" s="92" t="s">
        <v>32</v>
      </c>
      <c r="E2847" s="92" t="s">
        <v>33</v>
      </c>
      <c r="F2847" s="92" t="s">
        <v>34</v>
      </c>
      <c r="G2847" s="92" t="s">
        <v>97</v>
      </c>
      <c r="H2847" s="92" t="s">
        <v>94</v>
      </c>
      <c r="I2847" s="89" t="s">
        <v>203</v>
      </c>
      <c r="L2847" s="98">
        <f>L1983+(L2271*'Emission factors'!$H$16)+('Emission factors'!$H$17*'GHG Estimation'!L2559)</f>
        <v>1546385.9706285638</v>
      </c>
      <c r="M2847" s="98">
        <f>M1983+(M2271*'Emission factors'!$H$16)+('Emission factors'!$H$17*'GHG Estimation'!M2559)</f>
        <v>2017794.6285921782</v>
      </c>
      <c r="N2847" s="98">
        <f>N1983+(N2271*'Emission factors'!$H$16)+('Emission factors'!$H$17*'GHG Estimation'!N2559)</f>
        <v>2085128.503928869</v>
      </c>
      <c r="O2847" s="98">
        <f>O1983+(O2271*'Emission factors'!$H$16)+('Emission factors'!$H$17*'GHG Estimation'!O2559)</f>
        <v>2077381.4393754399</v>
      </c>
      <c r="P2847" s="98">
        <f>P1983+(P2271*'Emission factors'!$H$16)+('Emission factors'!$H$17*'GHG Estimation'!P2559)</f>
        <v>1843972.0695179391</v>
      </c>
      <c r="Q2847" s="98">
        <f>Q1983+(Q2271*'Emission factors'!$H$16)+('Emission factors'!$H$17*'GHG Estimation'!Q2559)</f>
        <v>1714321.7337506795</v>
      </c>
      <c r="R2847" s="98">
        <f>R1983+(R2271*'Emission factors'!$H$16)+('Emission factors'!$H$17*'GHG Estimation'!R2559)</f>
        <v>1641818.3723214869</v>
      </c>
      <c r="S2847" s="98">
        <f>S1983+(S2271*'Emission factors'!$H$16)+('Emission factors'!$H$17*'GHG Estimation'!S2559)</f>
        <v>1574242.3789188201</v>
      </c>
      <c r="T2847" s="98">
        <f>T1983+(T2271*'Emission factors'!$H$16)+('Emission factors'!$H$17*'GHG Estimation'!T2559)</f>
        <v>1510826.2607619809</v>
      </c>
      <c r="U2847" s="98">
        <f>U1983+(U2271*'Emission factors'!$H$16)+('Emission factors'!$H$17*'GHG Estimation'!U2559)</f>
        <v>1450366.0216778624</v>
      </c>
    </row>
    <row r="2848" spans="1:21" x14ac:dyDescent="0.25">
      <c r="A2848" s="92" t="s">
        <v>11</v>
      </c>
      <c r="B2848" s="92" t="s">
        <v>12</v>
      </c>
      <c r="C2848" s="92" t="s">
        <v>32</v>
      </c>
      <c r="D2848" s="92" t="s">
        <v>32</v>
      </c>
      <c r="E2848" s="92" t="s">
        <v>33</v>
      </c>
      <c r="F2848" s="92" t="s">
        <v>34</v>
      </c>
      <c r="G2848" s="92" t="s">
        <v>97</v>
      </c>
      <c r="H2848" s="92" t="s">
        <v>94</v>
      </c>
      <c r="I2848" s="89" t="s">
        <v>191</v>
      </c>
      <c r="L2848" s="98">
        <f>L1984+(L2272*'Emission factors'!$H$16)+('Emission factors'!$H$17*'GHG Estimation'!L2560)</f>
        <v>116561.55835984502</v>
      </c>
      <c r="M2848" s="98">
        <f>M1984+(M2272*'Emission factors'!$H$16)+('Emission factors'!$H$17*'GHG Estimation'!M2560)</f>
        <v>106043.24795984024</v>
      </c>
      <c r="N2848" s="98">
        <f>N1984+(N2272*'Emission factors'!$H$16)+('Emission factors'!$H$17*'GHG Estimation'!N2560)</f>
        <v>101726.47960882616</v>
      </c>
      <c r="O2848" s="98">
        <f>O1984+(O2272*'Emission factors'!$H$16)+('Emission factors'!$H$17*'GHG Estimation'!O2560)</f>
        <v>100538.76865135555</v>
      </c>
      <c r="P2848" s="98">
        <f>P1984+(P2272*'Emission factors'!$H$16)+('Emission factors'!$H$17*'GHG Estimation'!P2560)</f>
        <v>99835.864502116601</v>
      </c>
      <c r="Q2848" s="98">
        <f>Q1984+(Q2272*'Emission factors'!$H$16)+('Emission factors'!$H$17*'GHG Estimation'!Q2560)</f>
        <v>91948.318636444834</v>
      </c>
      <c r="R2848" s="98">
        <f>R1984+(R2272*'Emission factors'!$H$16)+('Emission factors'!$H$17*'GHG Estimation'!R2560)</f>
        <v>81401.520558251257</v>
      </c>
      <c r="S2848" s="98">
        <f>S1984+(S2272*'Emission factors'!$H$16)+('Emission factors'!$H$17*'GHG Estimation'!S2560)</f>
        <v>72093.648225100857</v>
      </c>
      <c r="T2848" s="98">
        <f>T1984+(T2272*'Emission factors'!$H$16)+('Emission factors'!$H$17*'GHG Estimation'!T2560)</f>
        <v>64005.896168827036</v>
      </c>
      <c r="U2848" s="98">
        <f>U1984+(U2272*'Emission factors'!$H$16)+('Emission factors'!$H$17*'GHG Estimation'!U2560)</f>
        <v>56877.946403180926</v>
      </c>
    </row>
    <row r="2849" spans="1:21" x14ac:dyDescent="0.25">
      <c r="A2849" s="92" t="s">
        <v>11</v>
      </c>
      <c r="B2849" s="92" t="s">
        <v>12</v>
      </c>
      <c r="C2849" s="92" t="s">
        <v>32</v>
      </c>
      <c r="D2849" s="92" t="s">
        <v>32</v>
      </c>
      <c r="E2849" s="92" t="s">
        <v>33</v>
      </c>
      <c r="F2849" s="92" t="s">
        <v>34</v>
      </c>
      <c r="G2849" s="92" t="s">
        <v>97</v>
      </c>
      <c r="H2849" s="92" t="s">
        <v>94</v>
      </c>
      <c r="I2849" s="89" t="s">
        <v>192</v>
      </c>
      <c r="L2849" s="98">
        <f>L1985+(L2273*'Emission factors'!$H$16)+('Emission factors'!$H$17*'GHG Estimation'!L2561)</f>
        <v>993409.76818153716</v>
      </c>
      <c r="M2849" s="98">
        <f>M1985+(M2273*'Emission factors'!$H$16)+('Emission factors'!$H$17*'GHG Estimation'!M2561)</f>
        <v>1191968.4084806333</v>
      </c>
      <c r="N2849" s="98">
        <f>N1985+(N2273*'Emission factors'!$H$16)+('Emission factors'!$H$17*'GHG Estimation'!N2561)</f>
        <v>1219380.7583679366</v>
      </c>
      <c r="O2849" s="98">
        <f>O1985+(O2273*'Emission factors'!$H$16)+('Emission factors'!$H$17*'GHG Estimation'!O2561)</f>
        <v>1259684.5694382931</v>
      </c>
      <c r="P2849" s="98">
        <f>P1985+(P2273*'Emission factors'!$H$16)+('Emission factors'!$H$17*'GHG Estimation'!P2561)</f>
        <v>1339889.4755580309</v>
      </c>
      <c r="Q2849" s="98">
        <f>Q1985+(Q2273*'Emission factors'!$H$16)+('Emission factors'!$H$17*'GHG Estimation'!Q2561)</f>
        <v>1291402.520384494</v>
      </c>
      <c r="R2849" s="98">
        <f>R1985+(R2273*'Emission factors'!$H$16)+('Emission factors'!$H$17*'GHG Estimation'!R2561)</f>
        <v>1193156.5842562977</v>
      </c>
      <c r="S2849" s="98">
        <f>S1985+(S2273*'Emission factors'!$H$16)+('Emission factors'!$H$17*'GHG Estimation'!S2561)</f>
        <v>1102286.3869722905</v>
      </c>
      <c r="T2849" s="98">
        <f>T1985+(T2273*'Emission factors'!$H$16)+('Emission factors'!$H$17*'GHG Estimation'!T2561)</f>
        <v>1018922.7352479957</v>
      </c>
      <c r="U2849" s="98">
        <f>U1985+(U2273*'Emission factors'!$H$16)+('Emission factors'!$H$17*'GHG Estimation'!U2561)</f>
        <v>941718.23705481121</v>
      </c>
    </row>
    <row r="2850" spans="1:21" x14ac:dyDescent="0.25">
      <c r="A2850" s="92" t="s">
        <v>11</v>
      </c>
      <c r="B2850" s="92" t="s">
        <v>12</v>
      </c>
      <c r="C2850" s="92" t="s">
        <v>32</v>
      </c>
      <c r="D2850" s="92" t="s">
        <v>32</v>
      </c>
      <c r="E2850" s="92" t="s">
        <v>33</v>
      </c>
      <c r="F2850" s="92" t="s">
        <v>34</v>
      </c>
      <c r="G2850" s="92" t="s">
        <v>97</v>
      </c>
      <c r="H2850" s="92" t="s">
        <v>94</v>
      </c>
      <c r="I2850" s="89" t="s">
        <v>206</v>
      </c>
      <c r="L2850" s="98">
        <f>L1986+(L2274*'Emission factors'!$H$16)+('Emission factors'!$H$17*'GHG Estimation'!L2562)</f>
        <v>882345.6126312447</v>
      </c>
      <c r="M2850" s="98">
        <f>M1986+(M2274*'Emission factors'!$H$16)+('Emission factors'!$H$17*'GHG Estimation'!M2562)</f>
        <v>1025808.6728401302</v>
      </c>
      <c r="N2850" s="98">
        <f>N1986+(N2274*'Emission factors'!$H$16)+('Emission factors'!$H$17*'GHG Estimation'!N2562)</f>
        <v>1113308.4811654733</v>
      </c>
      <c r="O2850" s="98">
        <f>O1986+(O2274*'Emission factors'!$H$16)+('Emission factors'!$H$17*'GHG Estimation'!O2562)</f>
        <v>1241509.3484101975</v>
      </c>
      <c r="P2850" s="98">
        <f>P1986+(P2274*'Emission factors'!$H$16)+('Emission factors'!$H$17*'GHG Estimation'!P2562)</f>
        <v>1511456.0712600905</v>
      </c>
      <c r="Q2850" s="98">
        <f>Q1986+(Q2274*'Emission factors'!$H$16)+('Emission factors'!$H$17*'GHG Estimation'!Q2562)</f>
        <v>1506485.8689629149</v>
      </c>
      <c r="R2850" s="98">
        <f>R1986+(R2274*'Emission factors'!$H$16)+('Emission factors'!$H$17*'GHG Estimation'!R2562)</f>
        <v>1391478.3515775867</v>
      </c>
      <c r="S2850" s="98">
        <f>S1986+(S2274*'Emission factors'!$H$16)+('Emission factors'!$H$17*'GHG Estimation'!S2562)</f>
        <v>1284732.6820252864</v>
      </c>
      <c r="T2850" s="98">
        <f>T1986+(T2274*'Emission factors'!$H$16)+('Emission factors'!$H$17*'GHG Estimation'!T2562)</f>
        <v>1186649.7901974875</v>
      </c>
      <c r="U2850" s="98">
        <f>U1986+(U2274*'Emission factors'!$H$16)+('Emission factors'!$H$17*'GHG Estimation'!U2562)</f>
        <v>1095751.9335420742</v>
      </c>
    </row>
    <row r="2851" spans="1:21" x14ac:dyDescent="0.25">
      <c r="A2851" s="92" t="s">
        <v>11</v>
      </c>
      <c r="B2851" s="92" t="s">
        <v>12</v>
      </c>
      <c r="C2851" s="92" t="s">
        <v>32</v>
      </c>
      <c r="D2851" s="92" t="s">
        <v>32</v>
      </c>
      <c r="E2851" s="92" t="s">
        <v>33</v>
      </c>
      <c r="F2851" s="92" t="s">
        <v>34</v>
      </c>
      <c r="G2851" s="92" t="s">
        <v>97</v>
      </c>
      <c r="H2851" s="92" t="s">
        <v>94</v>
      </c>
      <c r="I2851" s="89" t="s">
        <v>220</v>
      </c>
      <c r="L2851" s="98">
        <f>L1987+(L2275*'Emission factors'!$H$16)+('Emission factors'!$H$17*'GHG Estimation'!L2563)</f>
        <v>1589.4507061182417</v>
      </c>
      <c r="M2851" s="98">
        <f>M1987+(M2275*'Emission factors'!$H$16)+('Emission factors'!$H$17*'GHG Estimation'!M2563)</f>
        <v>1417.4549380188046</v>
      </c>
      <c r="N2851" s="98">
        <f>N1987+(N2275*'Emission factors'!$H$16)+('Emission factors'!$H$17*'GHG Estimation'!N2563)</f>
        <v>1398.5372969860102</v>
      </c>
      <c r="O2851" s="98">
        <f>O1987+(O2275*'Emission factors'!$H$16)+('Emission factors'!$H$17*'GHG Estimation'!O2563)</f>
        <v>1467.5654733102908</v>
      </c>
      <c r="P2851" s="98">
        <f>P1987+(P2275*'Emission factors'!$H$16)+('Emission factors'!$H$17*'GHG Estimation'!P2563)</f>
        <v>1893.4340370368971</v>
      </c>
      <c r="Q2851" s="98">
        <f>Q1987+(Q2275*'Emission factors'!$H$16)+('Emission factors'!$H$17*'GHG Estimation'!Q2563)</f>
        <v>1653.5394857756401</v>
      </c>
      <c r="R2851" s="98">
        <f>R1987+(R2275*'Emission factors'!$H$16)+('Emission factors'!$H$17*'GHG Estimation'!R2563)</f>
        <v>1153.0402498622007</v>
      </c>
      <c r="S2851" s="98">
        <f>S1987+(S2275*'Emission factors'!$H$16)+('Emission factors'!$H$17*'GHG Estimation'!S2563)</f>
        <v>824.17501638207023</v>
      </c>
      <c r="T2851" s="98">
        <f>T1987+(T2275*'Emission factors'!$H$16)+('Emission factors'!$H$17*'GHG Estimation'!T2563)</f>
        <v>606.73826541946516</v>
      </c>
      <c r="U2851" s="98">
        <f>U1987+(U2275*'Emission factors'!$H$16)+('Emission factors'!$H$17*'GHG Estimation'!U2563)</f>
        <v>444.97687189273017</v>
      </c>
    </row>
    <row r="2852" spans="1:21" x14ac:dyDescent="0.25">
      <c r="A2852" s="92" t="s">
        <v>11</v>
      </c>
      <c r="B2852" s="92" t="s">
        <v>12</v>
      </c>
      <c r="C2852" s="92" t="s">
        <v>32</v>
      </c>
      <c r="D2852" s="92" t="s">
        <v>32</v>
      </c>
      <c r="E2852" s="92" t="s">
        <v>33</v>
      </c>
      <c r="F2852" s="92" t="s">
        <v>34</v>
      </c>
      <c r="G2852" s="92" t="s">
        <v>97</v>
      </c>
      <c r="H2852" s="92" t="s">
        <v>94</v>
      </c>
      <c r="I2852" s="89" t="s">
        <v>193</v>
      </c>
      <c r="L2852" s="98">
        <f>L1988+(L2276*'Emission factors'!$H$16)+('Emission factors'!$H$17*'GHG Estimation'!L2564)</f>
        <v>675817.60811479262</v>
      </c>
      <c r="M2852" s="98">
        <f>M1988+(M2276*'Emission factors'!$H$16)+('Emission factors'!$H$17*'GHG Estimation'!M2564)</f>
        <v>651227.03142202809</v>
      </c>
      <c r="N2852" s="98">
        <f>N1988+(N2276*'Emission factors'!$H$16)+('Emission factors'!$H$17*'GHG Estimation'!N2564)</f>
        <v>596308.27133768017</v>
      </c>
      <c r="O2852" s="98">
        <f>O1988+(O2276*'Emission factors'!$H$16)+('Emission factors'!$H$17*'GHG Estimation'!O2564)</f>
        <v>537354.9677383299</v>
      </c>
      <c r="P2852" s="98">
        <f>P1988+(P2276*'Emission factors'!$H$16)+('Emission factors'!$H$17*'GHG Estimation'!P2564)</f>
        <v>462655.56108001503</v>
      </c>
      <c r="Q2852" s="98">
        <f>Q1988+(Q2276*'Emission factors'!$H$16)+('Emission factors'!$H$17*'GHG Estimation'!Q2564)</f>
        <v>550716.68404978176</v>
      </c>
      <c r="R2852" s="98">
        <f>R1988+(R2276*'Emission factors'!$H$16)+('Emission factors'!$H$17*'GHG Estimation'!R2564)</f>
        <v>697063.9396176649</v>
      </c>
      <c r="S2852" s="98">
        <f>S1988+(S2276*'Emission factors'!$H$16)+('Emission factors'!$H$17*'GHG Estimation'!S2564)</f>
        <v>890282.52685720683</v>
      </c>
      <c r="T2852" s="98">
        <f>T1988+(T2276*'Emission factors'!$H$16)+('Emission factors'!$H$17*'GHG Estimation'!T2564)</f>
        <v>1142822.3894999607</v>
      </c>
      <c r="U2852" s="98">
        <f>U1988+(U2276*'Emission factors'!$H$16)+('Emission factors'!$H$17*'GHG Estimation'!U2564)</f>
        <v>1466308.6197040915</v>
      </c>
    </row>
    <row r="2853" spans="1:21" x14ac:dyDescent="0.25">
      <c r="A2853" s="92" t="s">
        <v>11</v>
      </c>
      <c r="B2853" s="92" t="s">
        <v>12</v>
      </c>
      <c r="C2853" s="92" t="s">
        <v>32</v>
      </c>
      <c r="D2853" s="92" t="s">
        <v>32</v>
      </c>
      <c r="E2853" s="92" t="s">
        <v>33</v>
      </c>
      <c r="F2853" s="92" t="s">
        <v>34</v>
      </c>
      <c r="G2853" s="92" t="s">
        <v>97</v>
      </c>
      <c r="H2853" s="92" t="s">
        <v>94</v>
      </c>
      <c r="I2853" s="89" t="s">
        <v>259</v>
      </c>
      <c r="L2853" s="98">
        <f>L1989+(L2277*'Emission factors'!$H$16)+('Emission factors'!$H$17*'GHG Estimation'!L2565)</f>
        <v>2292.4368802594745</v>
      </c>
      <c r="M2853" s="98">
        <f>M1989+(M2277*'Emission factors'!$H$16)+('Emission factors'!$H$17*'GHG Estimation'!M2565)</f>
        <v>3409.8220378051883</v>
      </c>
      <c r="N2853" s="98">
        <f>N1989+(N2277*'Emission factors'!$H$16)+('Emission factors'!$H$17*'GHG Estimation'!N2565)</f>
        <v>4275.1355170497472</v>
      </c>
      <c r="O2853" s="98">
        <f>O1989+(O2277*'Emission factors'!$H$16)+('Emission factors'!$H$17*'GHG Estimation'!O2565)</f>
        <v>5056.6031942820664</v>
      </c>
      <c r="P2853" s="98">
        <f>P1989+(P2277*'Emission factors'!$H$16)+('Emission factors'!$H$17*'GHG Estimation'!P2565)</f>
        <v>4768.8927811154099</v>
      </c>
      <c r="Q2853" s="98">
        <f>Q1989+(Q2277*'Emission factors'!$H$16)+('Emission factors'!$H$17*'GHG Estimation'!Q2565)</f>
        <v>6051.9873951144054</v>
      </c>
      <c r="R2853" s="98">
        <f>R1989+(R2277*'Emission factors'!$H$16)+('Emission factors'!$H$17*'GHG Estimation'!R2565)</f>
        <v>7869.3546106219119</v>
      </c>
      <c r="S2853" s="98">
        <f>S1989+(S2277*'Emission factors'!$H$16)+('Emission factors'!$H$17*'GHG Estimation'!S2565)</f>
        <v>9716.0167221387437</v>
      </c>
      <c r="T2853" s="98">
        <f>T1989+(T2277*'Emission factors'!$H$16)+('Emission factors'!$H$17*'GHG Estimation'!T2565)</f>
        <v>11729.370273326289</v>
      </c>
      <c r="U2853" s="98">
        <f>U1989+(U2277*'Emission factors'!$H$16)+('Emission factors'!$H$17*'GHG Estimation'!U2565)</f>
        <v>13776.771523824047</v>
      </c>
    </row>
    <row r="2854" spans="1:21" x14ac:dyDescent="0.25">
      <c r="A2854" s="92" t="s">
        <v>11</v>
      </c>
      <c r="B2854" s="92" t="s">
        <v>12</v>
      </c>
      <c r="C2854" s="92" t="s">
        <v>32</v>
      </c>
      <c r="D2854" s="92" t="s">
        <v>32</v>
      </c>
      <c r="E2854" s="92" t="s">
        <v>33</v>
      </c>
      <c r="F2854" s="92" t="s">
        <v>34</v>
      </c>
      <c r="G2854" s="92" t="s">
        <v>97</v>
      </c>
      <c r="H2854" s="92" t="s">
        <v>94</v>
      </c>
      <c r="I2854" s="89" t="s">
        <v>223</v>
      </c>
      <c r="L2854" s="98">
        <f>L1990+(L2278*'Emission factors'!$H$16)+('Emission factors'!$H$17*'GHG Estimation'!L2566)</f>
        <v>1481.3654282647135</v>
      </c>
      <c r="M2854" s="98">
        <f>M1990+(M2278*'Emission factors'!$H$16)+('Emission factors'!$H$17*'GHG Estimation'!M2566)</f>
        <v>712.29723502951117</v>
      </c>
      <c r="N2854" s="98">
        <f>N1990+(N2278*'Emission factors'!$H$16)+('Emission factors'!$H$17*'GHG Estimation'!N2566)</f>
        <v>424.43628821639231</v>
      </c>
      <c r="O2854" s="98">
        <f>O1990+(O2278*'Emission factors'!$H$16)+('Emission factors'!$H$17*'GHG Estimation'!O2566)</f>
        <v>364.97059994810041</v>
      </c>
      <c r="P2854" s="98">
        <f>P1990+(P2278*'Emission factors'!$H$16)+('Emission factors'!$H$17*'GHG Estimation'!P2566)</f>
        <v>700.44262665682345</v>
      </c>
      <c r="Q2854" s="98">
        <f>Q1990+(Q2278*'Emission factors'!$H$16)+('Emission factors'!$H$17*'GHG Estimation'!Q2566)</f>
        <v>1061.4446196939302</v>
      </c>
      <c r="R2854" s="98">
        <f>R1990+(R2278*'Emission factors'!$H$16)+('Emission factors'!$H$17*'GHG Estimation'!R2566)</f>
        <v>1327.3558153863992</v>
      </c>
      <c r="S2854" s="98">
        <f>S1990+(S2278*'Emission factors'!$H$16)+('Emission factors'!$H$17*'GHG Estimation'!S2566)</f>
        <v>1562.6799946363394</v>
      </c>
      <c r="T2854" s="98">
        <f>T1990+(T2278*'Emission factors'!$H$16)+('Emission factors'!$H$17*'GHG Estimation'!T2566)</f>
        <v>1639.168169564216</v>
      </c>
      <c r="U2854" s="98">
        <f>U1990+(U2278*'Emission factors'!$H$16)+('Emission factors'!$H$17*'GHG Estimation'!U2566)</f>
        <v>1453.3270063291552</v>
      </c>
    </row>
    <row r="2855" spans="1:21" x14ac:dyDescent="0.25">
      <c r="A2855" s="92" t="s">
        <v>11</v>
      </c>
      <c r="B2855" s="92" t="s">
        <v>12</v>
      </c>
      <c r="C2855" s="92" t="s">
        <v>32</v>
      </c>
      <c r="D2855" s="92" t="s">
        <v>32</v>
      </c>
      <c r="E2855" s="92" t="s">
        <v>33</v>
      </c>
      <c r="F2855" s="92" t="s">
        <v>34</v>
      </c>
      <c r="G2855" s="92" t="s">
        <v>97</v>
      </c>
      <c r="H2855" s="92" t="s">
        <v>94</v>
      </c>
      <c r="I2855" s="89" t="s">
        <v>221</v>
      </c>
      <c r="L2855" s="98">
        <f>L1991+(L2279*'Emission factors'!$H$16)+('Emission factors'!$H$17*'GHG Estimation'!L2567)</f>
        <v>15899.849383028077</v>
      </c>
      <c r="M2855" s="98">
        <f>M1991+(M2279*'Emission factors'!$H$16)+('Emission factors'!$H$17*'GHG Estimation'!M2567)</f>
        <v>9226.8626609353196</v>
      </c>
      <c r="N2855" s="98">
        <f>N1991+(N2279*'Emission factors'!$H$16)+('Emission factors'!$H$17*'GHG Estimation'!N2567)</f>
        <v>6940.5807693227425</v>
      </c>
      <c r="O2855" s="98">
        <f>O1991+(O2279*'Emission factors'!$H$16)+('Emission factors'!$H$17*'GHG Estimation'!O2567)</f>
        <v>6770.3396005505128</v>
      </c>
      <c r="P2855" s="98">
        <f>P1991+(P2279*'Emission factors'!$H$16)+('Emission factors'!$H$17*'GHG Estimation'!P2567)</f>
        <v>11284.007408419058</v>
      </c>
      <c r="Q2855" s="98">
        <f>Q1991+(Q2279*'Emission factors'!$H$16)+('Emission factors'!$H$17*'GHG Estimation'!Q2567)</f>
        <v>9688.4825720588306</v>
      </c>
      <c r="R2855" s="98">
        <f>R1991+(R2279*'Emission factors'!$H$16)+('Emission factors'!$H$17*'GHG Estimation'!R2567)</f>
        <v>5432.2893288294072</v>
      </c>
      <c r="S2855" s="98">
        <f>S1991+(S2279*'Emission factors'!$H$16)+('Emission factors'!$H$17*'GHG Estimation'!S2567)</f>
        <v>2955.4502533417049</v>
      </c>
      <c r="T2855" s="98">
        <f>T1991+(T2279*'Emission factors'!$H$16)+('Emission factors'!$H$17*'GHG Estimation'!T2567)</f>
        <v>1648.731300578155</v>
      </c>
      <c r="U2855" s="98">
        <f>U1991+(U2279*'Emission factors'!$H$16)+('Emission factors'!$H$17*'GHG Estimation'!U2567)</f>
        <v>914.49787113631908</v>
      </c>
    </row>
    <row r="2856" spans="1:21" x14ac:dyDescent="0.25">
      <c r="A2856" s="92" t="s">
        <v>11</v>
      </c>
      <c r="B2856" s="92" t="s">
        <v>12</v>
      </c>
      <c r="C2856" s="92" t="s">
        <v>32</v>
      </c>
      <c r="D2856" s="92" t="s">
        <v>32</v>
      </c>
      <c r="E2856" s="92" t="s">
        <v>33</v>
      </c>
      <c r="F2856" s="92" t="s">
        <v>34</v>
      </c>
      <c r="G2856" s="92" t="s">
        <v>97</v>
      </c>
      <c r="H2856" s="92" t="s">
        <v>94</v>
      </c>
      <c r="I2856" s="89" t="s">
        <v>222</v>
      </c>
      <c r="L2856" s="98">
        <f>L1992+(L2280*'Emission factors'!$H$16)+('Emission factors'!$H$17*'GHG Estimation'!L2568)</f>
        <v>24323.449747434901</v>
      </c>
      <c r="M2856" s="98">
        <f>M1992+(M2280*'Emission factors'!$H$16)+('Emission factors'!$H$17*'GHG Estimation'!M2568)</f>
        <v>15510.486939084589</v>
      </c>
      <c r="N2856" s="98">
        <f>N1992+(N2280*'Emission factors'!$H$16)+('Emission factors'!$H$17*'GHG Estimation'!N2568)</f>
        <v>11451.273502264357</v>
      </c>
      <c r="O2856" s="98">
        <f>O1992+(O2280*'Emission factors'!$H$16)+('Emission factors'!$H$17*'GHG Estimation'!O2568)</f>
        <v>9809.7026492926798</v>
      </c>
      <c r="P2856" s="98">
        <f>P1992+(P2280*'Emission factors'!$H$16)+('Emission factors'!$H$17*'GHG Estimation'!P2568)</f>
        <v>12614.841263749979</v>
      </c>
      <c r="Q2856" s="98">
        <f>Q1992+(Q2280*'Emission factors'!$H$16)+('Emission factors'!$H$17*'GHG Estimation'!Q2568)</f>
        <v>11514.150592346876</v>
      </c>
      <c r="R2856" s="98">
        <f>R1992+(R2280*'Emission factors'!$H$16)+('Emission factors'!$H$17*'GHG Estimation'!R2568)</f>
        <v>8705.1563443772702</v>
      </c>
      <c r="S2856" s="98">
        <f>S1992+(S2280*'Emission factors'!$H$16)+('Emission factors'!$H$17*'GHG Estimation'!S2568)</f>
        <v>6823.0458404165838</v>
      </c>
      <c r="T2856" s="98">
        <f>T1992+(T2280*'Emission factors'!$H$16)+('Emission factors'!$H$17*'GHG Estimation'!T2568)</f>
        <v>5615.5447302247903</v>
      </c>
      <c r="U2856" s="98">
        <f>U1992+(U2280*'Emission factors'!$H$16)+('Emission factors'!$H$17*'GHG Estimation'!U2568)</f>
        <v>4802.5429816154456</v>
      </c>
    </row>
    <row r="2857" spans="1:21" x14ac:dyDescent="0.25">
      <c r="A2857" s="92" t="s">
        <v>11</v>
      </c>
      <c r="B2857" s="92" t="s">
        <v>12</v>
      </c>
      <c r="C2857" s="92" t="s">
        <v>32</v>
      </c>
      <c r="D2857" s="92" t="s">
        <v>32</v>
      </c>
      <c r="E2857" s="92" t="s">
        <v>33</v>
      </c>
      <c r="F2857" s="92" t="s">
        <v>34</v>
      </c>
      <c r="G2857" s="92" t="s">
        <v>97</v>
      </c>
      <c r="H2857" s="92" t="s">
        <v>94</v>
      </c>
      <c r="I2857" s="89" t="s">
        <v>201</v>
      </c>
      <c r="L2857" s="98">
        <f>L1993+(L2281*'Emission factors'!$H$16)+('Emission factors'!$H$17*'GHG Estimation'!L2569)</f>
        <v>922213.65631787805</v>
      </c>
      <c r="M2857" s="98">
        <f>M1993+(M2281*'Emission factors'!$H$16)+('Emission factors'!$H$17*'GHG Estimation'!M2569)</f>
        <v>991352.07401079219</v>
      </c>
      <c r="N2857" s="98">
        <f>N1993+(N2281*'Emission factors'!$H$16)+('Emission factors'!$H$17*'GHG Estimation'!N2569)</f>
        <v>1054317.452967749</v>
      </c>
      <c r="O2857" s="98">
        <f>O1993+(O2281*'Emission factors'!$H$16)+('Emission factors'!$H$17*'GHG Estimation'!O2569)</f>
        <v>1126594.653083107</v>
      </c>
      <c r="P2857" s="98">
        <f>P1993+(P2281*'Emission factors'!$H$16)+('Emission factors'!$H$17*'GHG Estimation'!P2569)</f>
        <v>1171507.1190022205</v>
      </c>
      <c r="Q2857" s="98">
        <f>Q1993+(Q2281*'Emission factors'!$H$16)+('Emission factors'!$H$17*'GHG Estimation'!Q2569)</f>
        <v>1166081.4175272784</v>
      </c>
      <c r="R2857" s="98">
        <f>R1993+(R2281*'Emission factors'!$H$16)+('Emission factors'!$H$17*'GHG Estimation'!R2569)</f>
        <v>1146468.5245896764</v>
      </c>
      <c r="S2857" s="98">
        <f>S1993+(S2281*'Emission factors'!$H$16)+('Emission factors'!$H$17*'GHG Estimation'!S2569)</f>
        <v>1124292.7851604298</v>
      </c>
      <c r="T2857" s="98">
        <f>T1993+(T2281*'Emission factors'!$H$16)+('Emission factors'!$H$17*'GHG Estimation'!T2569)</f>
        <v>1101266.2154313915</v>
      </c>
      <c r="U2857" s="98">
        <f>U1993+(U2281*'Emission factors'!$H$16)+('Emission factors'!$H$17*'GHG Estimation'!U2569)</f>
        <v>1078353.4007692798</v>
      </c>
    </row>
    <row r="2858" spans="1:21" x14ac:dyDescent="0.25">
      <c r="A2858" s="92" t="s">
        <v>11</v>
      </c>
      <c r="B2858" s="92" t="s">
        <v>12</v>
      </c>
      <c r="C2858" s="92" t="s">
        <v>32</v>
      </c>
      <c r="D2858" s="92" t="s">
        <v>32</v>
      </c>
      <c r="E2858" s="92" t="s">
        <v>33</v>
      </c>
      <c r="F2858" s="92" t="s">
        <v>34</v>
      </c>
      <c r="G2858" s="92" t="s">
        <v>97</v>
      </c>
      <c r="H2858" s="92" t="s">
        <v>94</v>
      </c>
      <c r="I2858" s="92" t="s">
        <v>207</v>
      </c>
      <c r="L2858" s="98">
        <f>L1994+(L2282*'Emission factors'!$H$16)+('Emission factors'!$H$17*'GHG Estimation'!L2570)</f>
        <v>464412.46607982361</v>
      </c>
      <c r="M2858" s="98">
        <f>M1994+(M2282*'Emission factors'!$H$16)+('Emission factors'!$H$17*'GHG Estimation'!M2570)</f>
        <v>599743.29267103504</v>
      </c>
      <c r="N2858" s="98">
        <f>N1994+(N2282*'Emission factors'!$H$16)+('Emission factors'!$H$17*'GHG Estimation'!N2570)</f>
        <v>609874.28006634081</v>
      </c>
      <c r="O2858" s="98">
        <f>O1994+(O2282*'Emission factors'!$H$16)+('Emission factors'!$H$17*'GHG Estimation'!O2570)</f>
        <v>570646.98217190406</v>
      </c>
      <c r="P2858" s="98">
        <f>P1994+(P2282*'Emission factors'!$H$16)+('Emission factors'!$H$17*'GHG Estimation'!P2570)</f>
        <v>406654.54848832818</v>
      </c>
      <c r="Q2858" s="98">
        <f>Q1994+(Q2282*'Emission factors'!$H$16)+('Emission factors'!$H$17*'GHG Estimation'!Q2570)</f>
        <v>331939.54869075725</v>
      </c>
      <c r="R2858" s="98">
        <f>R1994+(R2282*'Emission factors'!$H$16)+('Emission factors'!$H$17*'GHG Estimation'!R2570)</f>
        <v>300239.88769810862</v>
      </c>
      <c r="S2858" s="98">
        <f>S1994+(S2282*'Emission factors'!$H$16)+('Emission factors'!$H$17*'GHG Estimation'!S2570)</f>
        <v>271758.15485490969</v>
      </c>
      <c r="T2858" s="98">
        <f>T1994+(T2282*'Emission factors'!$H$16)+('Emission factors'!$H$17*'GHG Estimation'!T2570)</f>
        <v>246457.5617556466</v>
      </c>
      <c r="U2858" s="98">
        <f>U1994+(U2282*'Emission factors'!$H$16)+('Emission factors'!$H$17*'GHG Estimation'!U2570)</f>
        <v>223642.20917761567</v>
      </c>
    </row>
    <row r="2859" spans="1:21" x14ac:dyDescent="0.25">
      <c r="A2859" s="92" t="s">
        <v>11</v>
      </c>
      <c r="B2859" s="92" t="s">
        <v>12</v>
      </c>
      <c r="C2859" s="92" t="s">
        <v>32</v>
      </c>
      <c r="D2859" s="92" t="s">
        <v>32</v>
      </c>
      <c r="E2859" s="92" t="s">
        <v>33</v>
      </c>
      <c r="F2859" s="92" t="s">
        <v>34</v>
      </c>
      <c r="G2859" s="92" t="s">
        <v>97</v>
      </c>
      <c r="H2859" s="92" t="s">
        <v>94</v>
      </c>
      <c r="I2859" s="89" t="s">
        <v>218</v>
      </c>
      <c r="L2859" s="98">
        <f>L1995+(L2283*'Emission factors'!$H$16)+('Emission factors'!$H$17*'GHG Estimation'!L2571)</f>
        <v>298477.25114785216</v>
      </c>
      <c r="M2859" s="98">
        <f>M1995+(M2283*'Emission factors'!$H$16)+('Emission factors'!$H$17*'GHG Estimation'!M2571)</f>
        <v>339175.23732220405</v>
      </c>
      <c r="N2859" s="98">
        <f>N1995+(N2283*'Emission factors'!$H$16)+('Emission factors'!$H$17*'GHG Estimation'!N2571)</f>
        <v>360447.47477052314</v>
      </c>
      <c r="O2859" s="98">
        <f>O1995+(O2283*'Emission factors'!$H$16)+('Emission factors'!$H$17*'GHG Estimation'!O2571)</f>
        <v>372067.94087111764</v>
      </c>
      <c r="P2859" s="98">
        <f>P1995+(P2283*'Emission factors'!$H$16)+('Emission factors'!$H$17*'GHG Estimation'!P2571)</f>
        <v>349885.76994379051</v>
      </c>
      <c r="Q2859" s="98">
        <f>Q1995+(Q2283*'Emission factors'!$H$16)+('Emission factors'!$H$17*'GHG Estimation'!Q2571)</f>
        <v>332253.50034781964</v>
      </c>
      <c r="R2859" s="98">
        <f>R1995+(R2283*'Emission factors'!$H$16)+('Emission factors'!$H$17*'GHG Estimation'!R2571)</f>
        <v>319476.79172937264</v>
      </c>
      <c r="S2859" s="98">
        <f>S1995+(S2283*'Emission factors'!$H$16)+('Emission factors'!$H$17*'GHG Estimation'!S2571)</f>
        <v>307097.7437433406</v>
      </c>
      <c r="T2859" s="98">
        <f>T1995+(T2283*'Emission factors'!$H$16)+('Emission factors'!$H$17*'GHG Estimation'!T2571)</f>
        <v>295183.5686763688</v>
      </c>
      <c r="U2859" s="98">
        <f>U1995+(U2283*'Emission factors'!$H$16)+('Emission factors'!$H$17*'GHG Estimation'!U2571)</f>
        <v>283676.56629923516</v>
      </c>
    </row>
    <row r="2860" spans="1:21" x14ac:dyDescent="0.25">
      <c r="A2860" s="92" t="s">
        <v>11</v>
      </c>
      <c r="B2860" s="92" t="s">
        <v>12</v>
      </c>
      <c r="C2860" s="92" t="s">
        <v>32</v>
      </c>
      <c r="D2860" s="92" t="s">
        <v>32</v>
      </c>
      <c r="E2860" s="92" t="s">
        <v>33</v>
      </c>
      <c r="F2860" s="92" t="s">
        <v>34</v>
      </c>
      <c r="G2860" s="92" t="s">
        <v>97</v>
      </c>
      <c r="H2860" s="92" t="s">
        <v>94</v>
      </c>
      <c r="I2860" s="89" t="s">
        <v>194</v>
      </c>
      <c r="L2860" s="98">
        <f>L1996+(L2284*'Emission factors'!$H$16)+('Emission factors'!$H$17*'GHG Estimation'!L2572)</f>
        <v>303334.77670240018</v>
      </c>
      <c r="M2860" s="98">
        <f>M1996+(M2284*'Emission factors'!$H$16)+('Emission factors'!$H$17*'GHG Estimation'!M2572)</f>
        <v>401909.93251861993</v>
      </c>
      <c r="N2860" s="98">
        <f>N1996+(N2284*'Emission factors'!$H$16)+('Emission factors'!$H$17*'GHG Estimation'!N2572)</f>
        <v>443687.903285273</v>
      </c>
      <c r="O2860" s="98">
        <f>O1996+(O2284*'Emission factors'!$H$16)+('Emission factors'!$H$17*'GHG Estimation'!O2572)</f>
        <v>456890.15283709287</v>
      </c>
      <c r="P2860" s="98">
        <f>P1996+(P2284*'Emission factors'!$H$16)+('Emission factors'!$H$17*'GHG Estimation'!P2572)</f>
        <v>372565.00558359019</v>
      </c>
      <c r="Q2860" s="98">
        <f>Q1996+(Q2284*'Emission factors'!$H$16)+('Emission factors'!$H$17*'GHG Estimation'!Q2572)</f>
        <v>365948.87680925091</v>
      </c>
      <c r="R2860" s="98">
        <f>R1996+(R2284*'Emission factors'!$H$16)+('Emission factors'!$H$17*'GHG Estimation'!R2572)</f>
        <v>396409.19864065235</v>
      </c>
      <c r="S2860" s="98">
        <f>S1996+(S2284*'Emission factors'!$H$16)+('Emission factors'!$H$17*'GHG Estimation'!S2572)</f>
        <v>428518.48409673636</v>
      </c>
      <c r="T2860" s="98">
        <f>T1996+(T2284*'Emission factors'!$H$16)+('Emission factors'!$H$17*'GHG Estimation'!T2572)</f>
        <v>462922.93013781693</v>
      </c>
      <c r="U2860" s="98">
        <f>U1996+(U2284*'Emission factors'!$H$16)+('Emission factors'!$H$17*'GHG Estimation'!U2572)</f>
        <v>499887.44184881658</v>
      </c>
    </row>
    <row r="2861" spans="1:21" x14ac:dyDescent="0.25">
      <c r="A2861" s="92" t="s">
        <v>11</v>
      </c>
      <c r="B2861" s="92" t="s">
        <v>12</v>
      </c>
      <c r="C2861" s="92" t="s">
        <v>32</v>
      </c>
      <c r="D2861" s="92" t="s">
        <v>32</v>
      </c>
      <c r="E2861" s="92" t="s">
        <v>33</v>
      </c>
      <c r="F2861" s="92" t="s">
        <v>34</v>
      </c>
      <c r="G2861" s="92" t="s">
        <v>97</v>
      </c>
      <c r="H2861" s="92" t="s">
        <v>94</v>
      </c>
      <c r="I2861" s="89" t="s">
        <v>195</v>
      </c>
      <c r="L2861" s="98">
        <f>L1997+(L2285*'Emission factors'!$H$16)+('Emission factors'!$H$17*'GHG Estimation'!L2573)</f>
        <v>915414.32145618228</v>
      </c>
      <c r="M2861" s="98">
        <f>M1997+(M2285*'Emission factors'!$H$16)+('Emission factors'!$H$17*'GHG Estimation'!M2573)</f>
        <v>875738.30350557785</v>
      </c>
      <c r="N2861" s="98">
        <f>N1997+(N2285*'Emission factors'!$H$16)+('Emission factors'!$H$17*'GHG Estimation'!N2573)</f>
        <v>838897.02189160825</v>
      </c>
      <c r="O2861" s="98">
        <f>O1997+(O2285*'Emission factors'!$H$16)+('Emission factors'!$H$17*'GHG Estimation'!O2573)</f>
        <v>823085.02490710909</v>
      </c>
      <c r="P2861" s="98">
        <f>P1997+(P2285*'Emission factors'!$H$16)+('Emission factors'!$H$17*'GHG Estimation'!P2573)</f>
        <v>865422.62204717624</v>
      </c>
      <c r="Q2861" s="98">
        <f>Q1997+(Q2285*'Emission factors'!$H$16)+('Emission factors'!$H$17*'GHG Estimation'!Q2573)</f>
        <v>834265.9635949512</v>
      </c>
      <c r="R2861" s="98">
        <f>R1997+(R2285*'Emission factors'!$H$16)+('Emission factors'!$H$17*'GHG Estimation'!R2573)</f>
        <v>770599.07131533045</v>
      </c>
      <c r="S2861" s="98">
        <f>S1997+(S2285*'Emission factors'!$H$16)+('Emission factors'!$H$17*'GHG Estimation'!S2573)</f>
        <v>710915.4641224778</v>
      </c>
      <c r="T2861" s="98">
        <f>T1997+(T2285*'Emission factors'!$H$16)+('Emission factors'!$H$17*'GHG Estimation'!T2573)</f>
        <v>655904.65039972332</v>
      </c>
      <c r="U2861" s="98">
        <f>U1997+(U2285*'Emission factors'!$H$16)+('Emission factors'!$H$17*'GHG Estimation'!U2573)</f>
        <v>604984.24872646492</v>
      </c>
    </row>
    <row r="2862" spans="1:21" x14ac:dyDescent="0.25">
      <c r="A2862" s="92" t="s">
        <v>11</v>
      </c>
      <c r="B2862" s="92" t="s">
        <v>12</v>
      </c>
      <c r="C2862" s="92" t="s">
        <v>32</v>
      </c>
      <c r="D2862" s="92" t="s">
        <v>32</v>
      </c>
      <c r="E2862" s="92" t="s">
        <v>33</v>
      </c>
      <c r="F2862" s="92" t="s">
        <v>34</v>
      </c>
      <c r="G2862" s="92" t="s">
        <v>97</v>
      </c>
      <c r="H2862" s="92" t="s">
        <v>94</v>
      </c>
      <c r="I2862" s="89" t="s">
        <v>209</v>
      </c>
      <c r="L2862" s="98">
        <f>L1998+(L2286*'Emission factors'!$H$16)+('Emission factors'!$H$17*'GHG Estimation'!L2574)</f>
        <v>2023641.0066059451</v>
      </c>
      <c r="M2862" s="98">
        <f>M1998+(M2286*'Emission factors'!$H$16)+('Emission factors'!$H$17*'GHG Estimation'!M2574)</f>
        <v>2224803.2914662804</v>
      </c>
      <c r="N2862" s="98">
        <f>N1998+(N2286*'Emission factors'!$H$16)+('Emission factors'!$H$17*'GHG Estimation'!N2574)</f>
        <v>2331634.6026168494</v>
      </c>
      <c r="O2862" s="98">
        <f>O1998+(O2286*'Emission factors'!$H$16)+('Emission factors'!$H$17*'GHG Estimation'!O2574)</f>
        <v>2392581.2038489627</v>
      </c>
      <c r="P2862" s="98">
        <f>P1998+(P2286*'Emission factors'!$H$16)+('Emission factors'!$H$17*'GHG Estimation'!P2574)</f>
        <v>2301714.2891751877</v>
      </c>
      <c r="Q2862" s="98">
        <f>Q1998+(Q2286*'Emission factors'!$H$16)+('Emission factors'!$H$17*'GHG Estimation'!Q2574)</f>
        <v>2060178.5543891205</v>
      </c>
      <c r="R2862" s="98">
        <f>R1998+(R2286*'Emission factors'!$H$16)+('Emission factors'!$H$17*'GHG Estimation'!R2574)</f>
        <v>1780635.3329181317</v>
      </c>
      <c r="S2862" s="98">
        <f>S1998+(S2286*'Emission factors'!$H$16)+('Emission factors'!$H$17*'GHG Estimation'!S2574)</f>
        <v>1539657.9427026743</v>
      </c>
      <c r="T2862" s="98">
        <f>T1998+(T2286*'Emission factors'!$H$16)+('Emission factors'!$H$17*'GHG Estimation'!T2574)</f>
        <v>1334109.3283435919</v>
      </c>
      <c r="U2862" s="98">
        <f>U1998+(U2286*'Emission factors'!$H$16)+('Emission factors'!$H$17*'GHG Estimation'!U2574)</f>
        <v>1155368.4779974201</v>
      </c>
    </row>
    <row r="2863" spans="1:21" x14ac:dyDescent="0.25">
      <c r="A2863" s="92" t="s">
        <v>11</v>
      </c>
      <c r="B2863" s="92" t="s">
        <v>12</v>
      </c>
      <c r="C2863" s="92" t="s">
        <v>32</v>
      </c>
      <c r="D2863" s="92" t="s">
        <v>32</v>
      </c>
      <c r="E2863" s="92" t="s">
        <v>33</v>
      </c>
      <c r="F2863" s="92" t="s">
        <v>34</v>
      </c>
      <c r="G2863" s="92" t="s">
        <v>97</v>
      </c>
      <c r="H2863" s="92" t="s">
        <v>94</v>
      </c>
      <c r="I2863" s="89" t="s">
        <v>208</v>
      </c>
      <c r="L2863" s="98">
        <f>L1999+(L2287*'Emission factors'!$H$16)+('Emission factors'!$H$17*'GHG Estimation'!L2575)</f>
        <v>1174107.5799510852</v>
      </c>
      <c r="M2863" s="98">
        <f>M1999+(M2287*'Emission factors'!$H$16)+('Emission factors'!$H$17*'GHG Estimation'!M2575)</f>
        <v>1295036.1969253251</v>
      </c>
      <c r="N2863" s="98">
        <f>N1999+(N2287*'Emission factors'!$H$16)+('Emission factors'!$H$17*'GHG Estimation'!N2575)</f>
        <v>1370991.511569412</v>
      </c>
      <c r="O2863" s="98">
        <f>O1999+(O2287*'Emission factors'!$H$16)+('Emission factors'!$H$17*'GHG Estimation'!O2575)</f>
        <v>1413879.4876880855</v>
      </c>
      <c r="P2863" s="98">
        <f>P1999+(P2287*'Emission factors'!$H$16)+('Emission factors'!$H$17*'GHG Estimation'!P2575)</f>
        <v>1350643.1503240059</v>
      </c>
      <c r="Q2863" s="98">
        <f>Q1999+(Q2287*'Emission factors'!$H$16)+('Emission factors'!$H$17*'GHG Estimation'!Q2575)</f>
        <v>1302293.0060226116</v>
      </c>
      <c r="R2863" s="98">
        <f>R1999+(R2287*'Emission factors'!$H$16)+('Emission factors'!$H$17*'GHG Estimation'!R2575)</f>
        <v>1274049.7421513023</v>
      </c>
      <c r="S2863" s="98">
        <f>S1999+(S2287*'Emission factors'!$H$16)+('Emission factors'!$H$17*'GHG Estimation'!S2575)</f>
        <v>1256131.9480798466</v>
      </c>
      <c r="T2863" s="98">
        <f>T1999+(T2287*'Emission factors'!$H$16)+('Emission factors'!$H$17*'GHG Estimation'!T2575)</f>
        <v>1248126.2946699676</v>
      </c>
      <c r="U2863" s="98">
        <f>U1999+(U2287*'Emission factors'!$H$16)+('Emission factors'!$H$17*'GHG Estimation'!U2575)</f>
        <v>1250001.2485571364</v>
      </c>
    </row>
    <row r="2864" spans="1:21" x14ac:dyDescent="0.25">
      <c r="A2864" s="92" t="s">
        <v>11</v>
      </c>
      <c r="B2864" s="92" t="s">
        <v>12</v>
      </c>
      <c r="C2864" s="92" t="s">
        <v>32</v>
      </c>
      <c r="D2864" s="92" t="s">
        <v>32</v>
      </c>
      <c r="E2864" s="92" t="s">
        <v>33</v>
      </c>
      <c r="F2864" s="92" t="s">
        <v>34</v>
      </c>
      <c r="G2864" s="92" t="s">
        <v>97</v>
      </c>
      <c r="H2864" s="92" t="s">
        <v>94</v>
      </c>
      <c r="I2864" s="89" t="s">
        <v>226</v>
      </c>
      <c r="L2864" s="98">
        <f>L2000+(L2288*'Emission factors'!$H$16)+('Emission factors'!$H$17*'GHG Estimation'!L2576)</f>
        <v>1588.2734069848971</v>
      </c>
      <c r="M2864" s="98">
        <f>M2000+(M2288*'Emission factors'!$H$16)+('Emission factors'!$H$17*'GHG Estimation'!M2576)</f>
        <v>1704.7382827631213</v>
      </c>
      <c r="N2864" s="98">
        <f>N2000+(N2288*'Emission factors'!$H$16)+('Emission factors'!$H$17*'GHG Estimation'!N2576)</f>
        <v>1732.641011458649</v>
      </c>
      <c r="O2864" s="98">
        <f>O2000+(O2288*'Emission factors'!$H$16)+('Emission factors'!$H$17*'GHG Estimation'!O2576)</f>
        <v>1715.817834598276</v>
      </c>
      <c r="P2864" s="98">
        <f>P2000+(P2288*'Emission factors'!$H$16)+('Emission factors'!$H$17*'GHG Estimation'!P2576)</f>
        <v>1545.2909616713462</v>
      </c>
      <c r="Q2864" s="98">
        <f>Q2000+(Q2288*'Emission factors'!$H$16)+('Emission factors'!$H$17*'GHG Estimation'!Q2576)</f>
        <v>1616.7559295053738</v>
      </c>
      <c r="R2864" s="98">
        <f>R2000+(R2288*'Emission factors'!$H$16)+('Emission factors'!$H$17*'GHG Estimation'!R2576)</f>
        <v>1815.1543736221688</v>
      </c>
      <c r="S2864" s="98">
        <f>S2000+(S2288*'Emission factors'!$H$16)+('Emission factors'!$H$17*'GHG Estimation'!S2576)</f>
        <v>2116.4913082283188</v>
      </c>
      <c r="T2864" s="98">
        <f>T2000+(T2288*'Emission factors'!$H$16)+('Emission factors'!$H$17*'GHG Estimation'!T2576)</f>
        <v>2545.0259469160651</v>
      </c>
      <c r="U2864" s="98">
        <f>U2000+(U2288*'Emission factors'!$H$16)+('Emission factors'!$H$17*'GHG Estimation'!U2576)</f>
        <v>3128.601175214636</v>
      </c>
    </row>
    <row r="2865" spans="1:21" x14ac:dyDescent="0.25">
      <c r="A2865" s="92" t="s">
        <v>11</v>
      </c>
      <c r="B2865" s="92" t="s">
        <v>12</v>
      </c>
      <c r="C2865" s="92" t="s">
        <v>32</v>
      </c>
      <c r="D2865" s="92" t="s">
        <v>32</v>
      </c>
      <c r="E2865" s="92" t="s">
        <v>33</v>
      </c>
      <c r="F2865" s="92" t="s">
        <v>34</v>
      </c>
      <c r="G2865" s="92" t="s">
        <v>97</v>
      </c>
      <c r="H2865" s="92" t="s">
        <v>94</v>
      </c>
      <c r="I2865" s="89" t="s">
        <v>196</v>
      </c>
      <c r="L2865" s="98">
        <f>L2001+(L2289*'Emission factors'!$H$16)+('Emission factors'!$H$17*'GHG Estimation'!L2577)</f>
        <v>1507547.4462636164</v>
      </c>
      <c r="M2865" s="98">
        <f>M2001+(M2289*'Emission factors'!$H$16)+('Emission factors'!$H$17*'GHG Estimation'!M2577)</f>
        <v>1521110.3255418115</v>
      </c>
      <c r="N2865" s="98">
        <f>N2001+(N2289*'Emission factors'!$H$16)+('Emission factors'!$H$17*'GHG Estimation'!N2577)</f>
        <v>1533981.5424883845</v>
      </c>
      <c r="O2865" s="98">
        <f>O2001+(O2289*'Emission factors'!$H$16)+('Emission factors'!$H$17*'GHG Estimation'!O2577)</f>
        <v>1551897.0156429657</v>
      </c>
      <c r="P2865" s="98">
        <f>P2001+(P2289*'Emission factors'!$H$16)+('Emission factors'!$H$17*'GHG Estimation'!P2577)</f>
        <v>1569468.0290390369</v>
      </c>
      <c r="Q2865" s="98">
        <f>Q2001+(Q2289*'Emission factors'!$H$16)+('Emission factors'!$H$17*'GHG Estimation'!Q2577)</f>
        <v>1492707.5502712224</v>
      </c>
      <c r="R2865" s="98">
        <f>R2001+(R2289*'Emission factors'!$H$16)+('Emission factors'!$H$17*'GHG Estimation'!R2577)</f>
        <v>1381664.4015384051</v>
      </c>
      <c r="S2865" s="98">
        <f>S2001+(S2289*'Emission factors'!$H$16)+('Emission factors'!$H$17*'GHG Estimation'!S2577)</f>
        <v>1277777.396057223</v>
      </c>
      <c r="T2865" s="98">
        <f>T2001+(T2289*'Emission factors'!$H$16)+('Emission factors'!$H$17*'GHG Estimation'!T2577)</f>
        <v>1181871.027790824</v>
      </c>
      <c r="U2865" s="98">
        <f>U2001+(U2289*'Emission factors'!$H$16)+('Emission factors'!$H$17*'GHG Estimation'!U2577)</f>
        <v>1092802.8853745551</v>
      </c>
    </row>
    <row r="2866" spans="1:21" x14ac:dyDescent="0.25">
      <c r="A2866" s="92" t="s">
        <v>11</v>
      </c>
      <c r="B2866" s="92" t="s">
        <v>12</v>
      </c>
      <c r="C2866" s="92" t="s">
        <v>32</v>
      </c>
      <c r="D2866" s="92" t="s">
        <v>32</v>
      </c>
      <c r="E2866" s="92" t="s">
        <v>33</v>
      </c>
      <c r="F2866" s="92" t="s">
        <v>34</v>
      </c>
      <c r="G2866" s="92" t="s">
        <v>97</v>
      </c>
      <c r="H2866" s="92" t="s">
        <v>94</v>
      </c>
      <c r="I2866" s="89" t="s">
        <v>197</v>
      </c>
      <c r="L2866" s="98">
        <f>L2002+(L2290*'Emission factors'!$H$16)+('Emission factors'!$H$17*'GHG Estimation'!L2578)</f>
        <v>1909740.1966112233</v>
      </c>
      <c r="M2866" s="98">
        <f>M2002+(M2290*'Emission factors'!$H$16)+('Emission factors'!$H$17*'GHG Estimation'!M2578)</f>
        <v>2070285.4616495445</v>
      </c>
      <c r="N2866" s="98">
        <f>N2002+(N2290*'Emission factors'!$H$16)+('Emission factors'!$H$17*'GHG Estimation'!N2578)</f>
        <v>2140143.2035736293</v>
      </c>
      <c r="O2866" s="98">
        <f>O2002+(O2290*'Emission factors'!$H$16)+('Emission factors'!$H$17*'GHG Estimation'!O2578)</f>
        <v>2146732.6877266993</v>
      </c>
      <c r="P2866" s="98">
        <f>P2002+(P2290*'Emission factors'!$H$16)+('Emission factors'!$H$17*'GHG Estimation'!P2578)</f>
        <v>1941711.8841875659</v>
      </c>
      <c r="Q2866" s="98">
        <f>Q2002+(Q2290*'Emission factors'!$H$16)+('Emission factors'!$H$17*'GHG Estimation'!Q2578)</f>
        <v>1774373.2388753488</v>
      </c>
      <c r="R2866" s="98">
        <f>R2002+(R2290*'Emission factors'!$H$16)+('Emission factors'!$H$17*'GHG Estimation'!R2578)</f>
        <v>1640404.5867768982</v>
      </c>
      <c r="S2866" s="98">
        <f>S2002+(S2290*'Emission factors'!$H$16)+('Emission factors'!$H$17*'GHG Estimation'!S2578)</f>
        <v>1514922.4410158063</v>
      </c>
      <c r="T2866" s="98">
        <f>T2002+(T2290*'Emission factors'!$H$16)+('Emission factors'!$H$17*'GHG Estimation'!T2578)</f>
        <v>1398863.9895328369</v>
      </c>
      <c r="U2866" s="98">
        <f>U2002+(U2290*'Emission factors'!$H$16)+('Emission factors'!$H$17*'GHG Estimation'!U2578)</f>
        <v>1291040.4746998546</v>
      </c>
    </row>
    <row r="2867" spans="1:21" x14ac:dyDescent="0.25">
      <c r="A2867" s="92" t="s">
        <v>11</v>
      </c>
      <c r="B2867" s="92" t="s">
        <v>12</v>
      </c>
      <c r="C2867" s="92" t="s">
        <v>32</v>
      </c>
      <c r="D2867" s="92" t="s">
        <v>32</v>
      </c>
      <c r="E2867" s="92" t="s">
        <v>33</v>
      </c>
      <c r="F2867" s="92" t="s">
        <v>34</v>
      </c>
      <c r="G2867" s="92" t="s">
        <v>97</v>
      </c>
      <c r="H2867" s="92" t="s">
        <v>94</v>
      </c>
      <c r="I2867" s="89" t="s">
        <v>229</v>
      </c>
      <c r="L2867" s="98">
        <f>L2003+(L2291*'Emission factors'!$H$16)+('Emission factors'!$H$17*'GHG Estimation'!L2579)</f>
        <v>73683.559912111057</v>
      </c>
      <c r="M2867" s="98">
        <f>M2003+(M2291*'Emission factors'!$H$16)+('Emission factors'!$H$17*'GHG Estimation'!M2579)</f>
        <v>66595.670203682108</v>
      </c>
      <c r="N2867" s="98">
        <f>N2003+(N2291*'Emission factors'!$H$16)+('Emission factors'!$H$17*'GHG Estimation'!N2579)</f>
        <v>61625.402058789419</v>
      </c>
      <c r="O2867" s="98">
        <f>O2003+(O2291*'Emission factors'!$H$16)+('Emission factors'!$H$17*'GHG Estimation'!O2579)</f>
        <v>57811.110050089337</v>
      </c>
      <c r="P2867" s="98">
        <f>P2003+(P2291*'Emission factors'!$H$16)+('Emission factors'!$H$17*'GHG Estimation'!P2579)</f>
        <v>56377.431795236895</v>
      </c>
      <c r="Q2867" s="98">
        <f>Q2003+(Q2291*'Emission factors'!$H$16)+('Emission factors'!$H$17*'GHG Estimation'!Q2579)</f>
        <v>57175.612280370959</v>
      </c>
      <c r="R2867" s="98">
        <f>R2003+(R2291*'Emission factors'!$H$16)+('Emission factors'!$H$17*'GHG Estimation'!R2579)</f>
        <v>58450.06045931916</v>
      </c>
      <c r="S2867" s="98">
        <f>S2003+(S2291*'Emission factors'!$H$16)+('Emission factors'!$H$17*'GHG Estimation'!S2579)</f>
        <v>59584.600307373352</v>
      </c>
      <c r="T2867" s="98">
        <f>T2003+(T2291*'Emission factors'!$H$16)+('Emission factors'!$H$17*'GHG Estimation'!T2579)</f>
        <v>60657.275695616867</v>
      </c>
      <c r="U2867" s="98">
        <f>U2003+(U2291*'Emission factors'!$H$16)+('Emission factors'!$H$17*'GHG Estimation'!U2579)</f>
        <v>61714.655374360431</v>
      </c>
    </row>
    <row r="2868" spans="1:21" x14ac:dyDescent="0.25">
      <c r="A2868" s="92" t="s">
        <v>11</v>
      </c>
      <c r="B2868" s="92" t="s">
        <v>12</v>
      </c>
      <c r="C2868" s="92" t="s">
        <v>32</v>
      </c>
      <c r="D2868" s="92" t="s">
        <v>32</v>
      </c>
      <c r="E2868" s="92" t="s">
        <v>33</v>
      </c>
      <c r="F2868" s="92" t="s">
        <v>34</v>
      </c>
      <c r="G2868" s="92" t="s">
        <v>97</v>
      </c>
      <c r="H2868" s="92" t="s">
        <v>94</v>
      </c>
      <c r="I2868" s="89" t="s">
        <v>198</v>
      </c>
      <c r="L2868" s="98">
        <f>L2004+(L2292*'Emission factors'!$H$16)+('Emission factors'!$H$17*'GHG Estimation'!L2580)</f>
        <v>161732.53618363108</v>
      </c>
      <c r="M2868" s="98">
        <f>M2004+(M2292*'Emission factors'!$H$16)+('Emission factors'!$H$17*'GHG Estimation'!M2580)</f>
        <v>154893.60539986193</v>
      </c>
      <c r="N2868" s="98">
        <f>N2004+(N2292*'Emission factors'!$H$16)+('Emission factors'!$H$17*'GHG Estimation'!N2580)</f>
        <v>146226.90901779721</v>
      </c>
      <c r="O2868" s="98">
        <f>O2004+(O2292*'Emission factors'!$H$16)+('Emission factors'!$H$17*'GHG Estimation'!O2580)</f>
        <v>137075.39932715439</v>
      </c>
      <c r="P2868" s="98">
        <f>P2004+(P2292*'Emission factors'!$H$16)+('Emission factors'!$H$17*'GHG Estimation'!P2580)</f>
        <v>124815.47874696553</v>
      </c>
      <c r="Q2868" s="98">
        <f>Q2004+(Q2292*'Emission factors'!$H$16)+('Emission factors'!$H$17*'GHG Estimation'!Q2580)</f>
        <v>116970.4396823003</v>
      </c>
      <c r="R2868" s="98">
        <f>R2004+(R2292*'Emission factors'!$H$16)+('Emission factors'!$H$17*'GHG Estimation'!R2580)</f>
        <v>110782.43674620154</v>
      </c>
      <c r="S2868" s="98">
        <f>S2004+(S2292*'Emission factors'!$H$16)+('Emission factors'!$H$17*'GHG Estimation'!S2580)</f>
        <v>104735.90616614389</v>
      </c>
      <c r="T2868" s="98">
        <f>T2004+(T2292*'Emission factors'!$H$16)+('Emission factors'!$H$17*'GHG Estimation'!T2580)</f>
        <v>98972.962643877472</v>
      </c>
      <c r="U2868" s="98">
        <f>U2004+(U2292*'Emission factors'!$H$16)+('Emission factors'!$H$17*'GHG Estimation'!U2580)</f>
        <v>93501.134115498426</v>
      </c>
    </row>
    <row r="2869" spans="1:21" x14ac:dyDescent="0.25">
      <c r="A2869" s="92" t="s">
        <v>11</v>
      </c>
      <c r="B2869" s="92" t="s">
        <v>12</v>
      </c>
      <c r="C2869" s="92" t="s">
        <v>32</v>
      </c>
      <c r="D2869" s="92" t="s">
        <v>32</v>
      </c>
      <c r="E2869" s="92" t="s">
        <v>33</v>
      </c>
      <c r="F2869" s="92" t="s">
        <v>34</v>
      </c>
      <c r="G2869" s="92" t="s">
        <v>97</v>
      </c>
      <c r="H2869" s="92" t="s">
        <v>94</v>
      </c>
      <c r="I2869" s="89" t="s">
        <v>231</v>
      </c>
      <c r="L2869" s="98">
        <f>L2005+(L2293*'Emission factors'!$H$16)+('Emission factors'!$H$17*'GHG Estimation'!L2581)</f>
        <v>45950.203703553001</v>
      </c>
      <c r="M2869" s="98">
        <f>M2005+(M2293*'Emission factors'!$H$16)+('Emission factors'!$H$17*'GHG Estimation'!M2581)</f>
        <v>50156.053032802447</v>
      </c>
      <c r="N2869" s="98">
        <f>N2005+(N2293*'Emission factors'!$H$16)+('Emission factors'!$H$17*'GHG Estimation'!N2581)</f>
        <v>52906.102364433289</v>
      </c>
      <c r="O2869" s="98">
        <f>O2005+(O2293*'Emission factors'!$H$16)+('Emission factors'!$H$17*'GHG Estimation'!O2581)</f>
        <v>55005.878062816191</v>
      </c>
      <c r="P2869" s="98">
        <f>P2005+(P2293*'Emission factors'!$H$16)+('Emission factors'!$H$17*'GHG Estimation'!P2581)</f>
        <v>55349.586061952177</v>
      </c>
      <c r="Q2869" s="98">
        <f>Q2005+(Q2293*'Emission factors'!$H$16)+('Emission factors'!$H$17*'GHG Estimation'!Q2581)</f>
        <v>50120.915128436463</v>
      </c>
      <c r="R2869" s="98">
        <f>R2005+(R2293*'Emission factors'!$H$16)+('Emission factors'!$H$17*'GHG Estimation'!R2581)</f>
        <v>43085.691746633289</v>
      </c>
      <c r="S2869" s="98">
        <f>S2005+(S2293*'Emission factors'!$H$16)+('Emission factors'!$H$17*'GHG Estimation'!S2581)</f>
        <v>37009.462339849037</v>
      </c>
      <c r="T2869" s="98">
        <f>T2005+(T2293*'Emission factors'!$H$16)+('Emission factors'!$H$17*'GHG Estimation'!T2581)</f>
        <v>31888.902465597457</v>
      </c>
      <c r="U2869" s="98">
        <f>U2005+(U2293*'Emission factors'!$H$16)+('Emission factors'!$H$17*'GHG Estimation'!U2581)</f>
        <v>27502.632449660701</v>
      </c>
    </row>
    <row r="2870" spans="1:21" x14ac:dyDescent="0.25">
      <c r="A2870" s="92" t="s">
        <v>11</v>
      </c>
      <c r="B2870" s="92" t="s">
        <v>12</v>
      </c>
      <c r="C2870" s="92" t="s">
        <v>32</v>
      </c>
      <c r="D2870" s="92" t="s">
        <v>32</v>
      </c>
      <c r="E2870" s="92" t="s">
        <v>33</v>
      </c>
      <c r="F2870" s="92" t="s">
        <v>34</v>
      </c>
      <c r="G2870" s="92" t="s">
        <v>97</v>
      </c>
      <c r="H2870" s="92" t="s">
        <v>94</v>
      </c>
      <c r="I2870" s="89" t="s">
        <v>230</v>
      </c>
      <c r="L2870" s="98">
        <f>L2006+(L2294*'Emission factors'!$H$16)+('Emission factors'!$H$17*'GHG Estimation'!L2582)</f>
        <v>181249.34026305011</v>
      </c>
      <c r="M2870" s="98">
        <f>M2006+(M2294*'Emission factors'!$H$16)+('Emission factors'!$H$17*'GHG Estimation'!M2582)</f>
        <v>145633.16111918187</v>
      </c>
      <c r="N2870" s="98">
        <f>N2006+(N2294*'Emission factors'!$H$16)+('Emission factors'!$H$17*'GHG Estimation'!N2582)</f>
        <v>124950.82185826196</v>
      </c>
      <c r="O2870" s="98">
        <f>O2006+(O2294*'Emission factors'!$H$16)+('Emission factors'!$H$17*'GHG Estimation'!O2582)</f>
        <v>112061.75007927806</v>
      </c>
      <c r="P2870" s="98">
        <f>P2006+(P2294*'Emission factors'!$H$16)+('Emission factors'!$H$17*'GHG Estimation'!P2582)</f>
        <v>113181.88298959682</v>
      </c>
      <c r="Q2870" s="98">
        <f>Q2006+(Q2294*'Emission factors'!$H$16)+('Emission factors'!$H$17*'GHG Estimation'!Q2582)</f>
        <v>106448.17898402522</v>
      </c>
      <c r="R2870" s="98">
        <f>R2006+(R2294*'Emission factors'!$H$16)+('Emission factors'!$H$17*'GHG Estimation'!R2582)</f>
        <v>95552.522483566034</v>
      </c>
      <c r="S2870" s="98">
        <f>S2006+(S2294*'Emission factors'!$H$16)+('Emission factors'!$H$17*'GHG Estimation'!S2582)</f>
        <v>86174.023157306365</v>
      </c>
      <c r="T2870" s="98">
        <f>T2006+(T2294*'Emission factors'!$H$16)+('Emission factors'!$H$17*'GHG Estimation'!T2582)</f>
        <v>78079.81047121236</v>
      </c>
      <c r="U2870" s="98">
        <f>U2006+(U2294*'Emission factors'!$H$16)+('Emission factors'!$H$17*'GHG Estimation'!U2582)</f>
        <v>70947.723114002772</v>
      </c>
    </row>
    <row r="2871" spans="1:21" x14ac:dyDescent="0.25">
      <c r="A2871" s="92" t="s">
        <v>11</v>
      </c>
      <c r="B2871" s="92" t="s">
        <v>12</v>
      </c>
      <c r="C2871" s="92" t="s">
        <v>32</v>
      </c>
      <c r="D2871" s="92" t="s">
        <v>32</v>
      </c>
      <c r="E2871" s="92" t="s">
        <v>33</v>
      </c>
      <c r="F2871" s="92" t="s">
        <v>34</v>
      </c>
      <c r="G2871" s="92" t="s">
        <v>97</v>
      </c>
      <c r="H2871" s="92" t="s">
        <v>94</v>
      </c>
      <c r="I2871" s="89" t="s">
        <v>303</v>
      </c>
      <c r="L2871" s="98">
        <f>L2007+(L2295*'Emission factors'!$H$16)+('Emission factors'!$H$17*'GHG Estimation'!L2583)</f>
        <v>1448869.1276363747</v>
      </c>
      <c r="M2871" s="98">
        <f>M2007+(M2295*'Emission factors'!$H$16)+('Emission factors'!$H$17*'GHG Estimation'!M2583)</f>
        <v>1693285.8172475514</v>
      </c>
      <c r="N2871" s="98">
        <f>N2007+(N2295*'Emission factors'!$H$16)+('Emission factors'!$H$17*'GHG Estimation'!N2583)</f>
        <v>1801977.6034700447</v>
      </c>
      <c r="O2871" s="98">
        <f>O2007+(O2295*'Emission factors'!$H$16)+('Emission factors'!$H$17*'GHG Estimation'!O2583)</f>
        <v>1862675.766695716</v>
      </c>
      <c r="P2871" s="98">
        <f>P2007+(P2295*'Emission factors'!$H$16)+('Emission factors'!$H$17*'GHG Estimation'!P2583)</f>
        <v>1755422.9346582359</v>
      </c>
      <c r="Q2871" s="98">
        <f>Q2007+(Q2295*'Emission factors'!$H$16)+('Emission factors'!$H$17*'GHG Estimation'!Q2583)</f>
        <v>1687435.3574203849</v>
      </c>
      <c r="R2871" s="98">
        <f>R2007+(R2295*'Emission factors'!$H$16)+('Emission factors'!$H$17*'GHG Estimation'!R2583)</f>
        <v>1649881.4929623948</v>
      </c>
      <c r="S2871" s="98">
        <f>S2007+(S2295*'Emission factors'!$H$16)+('Emission factors'!$H$17*'GHG Estimation'!S2583)</f>
        <v>1613180.4119511326</v>
      </c>
      <c r="T2871" s="98">
        <f>T2007+(T2295*'Emission factors'!$H$16)+('Emission factors'!$H$17*'GHG Estimation'!T2583)</f>
        <v>1577839.7213986141</v>
      </c>
      <c r="U2871" s="98">
        <f>U2007+(U2295*'Emission factors'!$H$16)+('Emission factors'!$H$17*'GHG Estimation'!U2583)</f>
        <v>1543941.0920381013</v>
      </c>
    </row>
    <row r="2872" spans="1:21" x14ac:dyDescent="0.25">
      <c r="A2872" s="92" t="s">
        <v>11</v>
      </c>
      <c r="B2872" s="92" t="s">
        <v>12</v>
      </c>
      <c r="C2872" s="92" t="s">
        <v>32</v>
      </c>
      <c r="D2872" s="92" t="s">
        <v>32</v>
      </c>
      <c r="E2872" s="92" t="s">
        <v>33</v>
      </c>
      <c r="F2872" s="92" t="s">
        <v>34</v>
      </c>
      <c r="G2872" s="92" t="s">
        <v>97</v>
      </c>
      <c r="H2872" s="92" t="s">
        <v>94</v>
      </c>
      <c r="I2872" s="89" t="s">
        <v>225</v>
      </c>
      <c r="L2872" s="98">
        <f>L2008+(L2296*'Emission factors'!$H$16)+('Emission factors'!$H$17*'GHG Estimation'!L2584)</f>
        <v>19930.666695214128</v>
      </c>
      <c r="M2872" s="98">
        <f>M2008+(M2296*'Emission factors'!$H$16)+('Emission factors'!$H$17*'GHG Estimation'!M2584)</f>
        <v>16772.656847484028</v>
      </c>
      <c r="N2872" s="98">
        <f>N2008+(N2296*'Emission factors'!$H$16)+('Emission factors'!$H$17*'GHG Estimation'!N2584)</f>
        <v>15155.203885983026</v>
      </c>
      <c r="O2872" s="98">
        <f>O2008+(O2296*'Emission factors'!$H$16)+('Emission factors'!$H$17*'GHG Estimation'!O2584)</f>
        <v>14482.868843478445</v>
      </c>
      <c r="P2872" s="98">
        <f>P2008+(P2296*'Emission factors'!$H$16)+('Emission factors'!$H$17*'GHG Estimation'!P2584)</f>
        <v>16220.86539075924</v>
      </c>
      <c r="Q2872" s="98">
        <f>Q2008+(Q2296*'Emission factors'!$H$16)+('Emission factors'!$H$17*'GHG Estimation'!Q2584)</f>
        <v>13272.547975715828</v>
      </c>
      <c r="R2872" s="98">
        <f>R2008+(R2296*'Emission factors'!$H$16)+('Emission factors'!$H$17*'GHG Estimation'!R2584)</f>
        <v>8431.502793233456</v>
      </c>
      <c r="S2872" s="98">
        <f>S2008+(S2296*'Emission factors'!$H$16)+('Emission factors'!$H$17*'GHG Estimation'!S2584)</f>
        <v>5669.8279005169215</v>
      </c>
      <c r="T2872" s="98">
        <f>T2008+(T2296*'Emission factors'!$H$16)+('Emission factors'!$H$17*'GHG Estimation'!T2584)</f>
        <v>4228.3511508794445</v>
      </c>
      <c r="U2872" s="98">
        <f>U2008+(U2296*'Emission factors'!$H$16)+('Emission factors'!$H$17*'GHG Estimation'!U2584)</f>
        <v>3330.2166322504459</v>
      </c>
    </row>
    <row r="2873" spans="1:21" x14ac:dyDescent="0.25">
      <c r="A2873" s="92" t="s">
        <v>11</v>
      </c>
      <c r="B2873" s="92" t="s">
        <v>12</v>
      </c>
      <c r="C2873" s="92" t="s">
        <v>32</v>
      </c>
      <c r="D2873" s="92" t="s">
        <v>32</v>
      </c>
      <c r="E2873" s="92" t="s">
        <v>33</v>
      </c>
      <c r="F2873" s="92" t="s">
        <v>34</v>
      </c>
      <c r="G2873" s="92" t="s">
        <v>97</v>
      </c>
      <c r="H2873" s="92" t="s">
        <v>94</v>
      </c>
      <c r="I2873" s="89" t="s">
        <v>205</v>
      </c>
      <c r="L2873" s="98">
        <f>L2009+(L2297*'Emission factors'!$H$16)+('Emission factors'!$H$17*'GHG Estimation'!L2585)</f>
        <v>348127.97880039259</v>
      </c>
      <c r="M2873" s="98">
        <f>M2009+(M2297*'Emission factors'!$H$16)+('Emission factors'!$H$17*'GHG Estimation'!M2585)</f>
        <v>567200.09601578931</v>
      </c>
      <c r="N2873" s="98">
        <f>N2009+(N2297*'Emission factors'!$H$16)+('Emission factors'!$H$17*'GHG Estimation'!N2585)</f>
        <v>737070.23672489729</v>
      </c>
      <c r="O2873" s="98">
        <f>O2009+(O2297*'Emission factors'!$H$16)+('Emission factors'!$H$17*'GHG Estimation'!O2585)</f>
        <v>872000.16697841394</v>
      </c>
      <c r="P2873" s="98">
        <f>P2009+(P2297*'Emission factors'!$H$16)+('Emission factors'!$H$17*'GHG Estimation'!P2585)</f>
        <v>709013.7067917469</v>
      </c>
      <c r="Q2873" s="98">
        <f>Q2009+(Q2297*'Emission factors'!$H$16)+('Emission factors'!$H$17*'GHG Estimation'!Q2585)</f>
        <v>527174.41364668787</v>
      </c>
      <c r="R2873" s="98">
        <f>R2009+(R2297*'Emission factors'!$H$16)+('Emission factors'!$H$17*'GHG Estimation'!R2585)</f>
        <v>370146.69608076045</v>
      </c>
      <c r="S2873" s="98">
        <f>S2009+(S2297*'Emission factors'!$H$16)+('Emission factors'!$H$17*'GHG Estimation'!S2585)</f>
        <v>260756.68988095864</v>
      </c>
      <c r="T2873" s="98">
        <f>T2009+(T2297*'Emission factors'!$H$16)+('Emission factors'!$H$17*'GHG Estimation'!T2585)</f>
        <v>187355.7087835999</v>
      </c>
      <c r="U2873" s="98">
        <f>U2009+(U2297*'Emission factors'!$H$16)+('Emission factors'!$H$17*'GHG Estimation'!U2585)</f>
        <v>134733.12602461729</v>
      </c>
    </row>
    <row r="2874" spans="1:21" x14ac:dyDescent="0.25">
      <c r="A2874" s="92" t="s">
        <v>11</v>
      </c>
      <c r="B2874" s="92" t="s">
        <v>12</v>
      </c>
      <c r="C2874" s="92" t="s">
        <v>32</v>
      </c>
      <c r="D2874" s="92" t="s">
        <v>32</v>
      </c>
      <c r="E2874" s="92" t="s">
        <v>33</v>
      </c>
      <c r="F2874" s="92" t="s">
        <v>34</v>
      </c>
      <c r="G2874" s="92" t="s">
        <v>97</v>
      </c>
      <c r="H2874" s="92" t="s">
        <v>94</v>
      </c>
      <c r="I2874" s="89" t="s">
        <v>204</v>
      </c>
      <c r="L2874" s="98">
        <f>L2010+(L2298*'Emission factors'!$H$16)+('Emission factors'!$H$17*'GHG Estimation'!L2586)</f>
        <v>2336857.1573044467</v>
      </c>
      <c r="M2874" s="98">
        <f>M2010+(M2298*'Emission factors'!$H$16)+('Emission factors'!$H$17*'GHG Estimation'!M2586)</f>
        <v>2298783.2063207189</v>
      </c>
      <c r="N2874" s="98">
        <f>N2010+(N2298*'Emission factors'!$H$16)+('Emission factors'!$H$17*'GHG Estimation'!N2586)</f>
        <v>2240797.3088123221</v>
      </c>
      <c r="O2874" s="98">
        <f>O2010+(O2298*'Emission factors'!$H$16)+('Emission factors'!$H$17*'GHG Estimation'!O2586)</f>
        <v>2189122.7162917242</v>
      </c>
      <c r="P2874" s="98">
        <f>P2010+(P2298*'Emission factors'!$H$16)+('Emission factors'!$H$17*'GHG Estimation'!P2586)</f>
        <v>2149131.0477133947</v>
      </c>
      <c r="Q2874" s="98">
        <f>Q2010+(Q2298*'Emission factors'!$H$16)+('Emission factors'!$H$17*'GHG Estimation'!Q2586)</f>
        <v>2168200.0662497678</v>
      </c>
      <c r="R2874" s="98">
        <f>R2010+(R2298*'Emission factors'!$H$16)+('Emission factors'!$H$17*'GHG Estimation'!R2586)</f>
        <v>2204866.4225622467</v>
      </c>
      <c r="S2874" s="98">
        <f>S2010+(S2298*'Emission factors'!$H$16)+('Emission factors'!$H$17*'GHG Estimation'!S2586)</f>
        <v>2245626.2245904799</v>
      </c>
      <c r="T2874" s="98">
        <f>T2010+(T2298*'Emission factors'!$H$16)+('Emission factors'!$H$17*'GHG Estimation'!T2586)</f>
        <v>2291471.746544681</v>
      </c>
      <c r="U2874" s="98">
        <f>U2010+(U2298*'Emission factors'!$H$16)+('Emission factors'!$H$17*'GHG Estimation'!U2586)</f>
        <v>2341913.7812952031</v>
      </c>
    </row>
    <row r="2875" spans="1:21" x14ac:dyDescent="0.25">
      <c r="A2875" s="92" t="s">
        <v>11</v>
      </c>
      <c r="B2875" s="92" t="s">
        <v>12</v>
      </c>
      <c r="C2875" s="92" t="s">
        <v>32</v>
      </c>
      <c r="D2875" s="92" t="s">
        <v>32</v>
      </c>
      <c r="E2875" s="92" t="s">
        <v>33</v>
      </c>
      <c r="F2875" s="92" t="s">
        <v>34</v>
      </c>
      <c r="G2875" s="92" t="s">
        <v>97</v>
      </c>
      <c r="H2875" s="92" t="s">
        <v>94</v>
      </c>
      <c r="I2875" s="89" t="s">
        <v>228</v>
      </c>
      <c r="L2875" s="98">
        <f>L2011+(L2299*'Emission factors'!$H$16)+('Emission factors'!$H$17*'GHG Estimation'!L2587)</f>
        <v>21092.511750299851</v>
      </c>
      <c r="M2875" s="98">
        <f>M2011+(M2299*'Emission factors'!$H$16)+('Emission factors'!$H$17*'GHG Estimation'!M2587)</f>
        <v>18572.41643515879</v>
      </c>
      <c r="N2875" s="98">
        <f>N2011+(N2299*'Emission factors'!$H$16)+('Emission factors'!$H$17*'GHG Estimation'!N2587)</f>
        <v>16496.115443668554</v>
      </c>
      <c r="O2875" s="98">
        <f>O2011+(O2299*'Emission factors'!$H$16)+('Emission factors'!$H$17*'GHG Estimation'!O2587)</f>
        <v>14825.641319870199</v>
      </c>
      <c r="P2875" s="98">
        <f>P2011+(P2299*'Emission factors'!$H$16)+('Emission factors'!$H$17*'GHG Estimation'!P2587)</f>
        <v>13725.207744333969</v>
      </c>
      <c r="Q2875" s="98">
        <f>Q2011+(Q2299*'Emission factors'!$H$16)+('Emission factors'!$H$17*'GHG Estimation'!Q2587)</f>
        <v>11753.834082727037</v>
      </c>
      <c r="R2875" s="98">
        <f>R2011+(R2299*'Emission factors'!$H$16)+('Emission factors'!$H$17*'GHG Estimation'!R2587)</f>
        <v>9449.3575589483116</v>
      </c>
      <c r="S2875" s="98">
        <f>S2011+(S2299*'Emission factors'!$H$16)+('Emission factors'!$H$17*'GHG Estimation'!S2587)</f>
        <v>7557.7597004022391</v>
      </c>
      <c r="T2875" s="98">
        <f>T2011+(T2299*'Emission factors'!$H$16)+('Emission factors'!$H$17*'GHG Estimation'!T2587)</f>
        <v>6063.9359956266999</v>
      </c>
      <c r="U2875" s="98">
        <f>U2011+(U2299*'Emission factors'!$H$16)+('Emission factors'!$H$17*'GHG Estimation'!U2587)</f>
        <v>4851.6538537269817</v>
      </c>
    </row>
    <row r="2876" spans="1:21" x14ac:dyDescent="0.25">
      <c r="A2876" s="92" t="s">
        <v>11</v>
      </c>
      <c r="B2876" s="92" t="s">
        <v>12</v>
      </c>
      <c r="C2876" s="92" t="s">
        <v>32</v>
      </c>
      <c r="D2876" s="92" t="s">
        <v>32</v>
      </c>
      <c r="E2876" s="92" t="s">
        <v>33</v>
      </c>
      <c r="F2876" s="92" t="s">
        <v>34</v>
      </c>
      <c r="G2876" s="92" t="s">
        <v>97</v>
      </c>
      <c r="H2876" s="92" t="s">
        <v>94</v>
      </c>
      <c r="I2876" s="89" t="s">
        <v>202</v>
      </c>
      <c r="L2876" s="98">
        <f>L2012+(L2300*'Emission factors'!$H$16)+('Emission factors'!$H$17*'GHG Estimation'!L2588)</f>
        <v>1573926.470034718</v>
      </c>
      <c r="M2876" s="98">
        <f>M2012+(M2300*'Emission factors'!$H$16)+('Emission factors'!$H$17*'GHG Estimation'!M2588)</f>
        <v>1822461.7477961951</v>
      </c>
      <c r="N2876" s="98">
        <f>N2012+(N2300*'Emission factors'!$H$16)+('Emission factors'!$H$17*'GHG Estimation'!N2588)</f>
        <v>1811673.8810573919</v>
      </c>
      <c r="O2876" s="98">
        <f>O2012+(O2300*'Emission factors'!$H$16)+('Emission factors'!$H$17*'GHG Estimation'!O2588)</f>
        <v>1694676.2164070166</v>
      </c>
      <c r="P2876" s="98">
        <f>P2012+(P2300*'Emission factors'!$H$16)+('Emission factors'!$H$17*'GHG Estimation'!P2588)</f>
        <v>1317487.5559565676</v>
      </c>
      <c r="Q2876" s="98">
        <f>Q2012+(Q2300*'Emission factors'!$H$16)+('Emission factors'!$H$17*'GHG Estimation'!Q2588)</f>
        <v>1201034.7772246129</v>
      </c>
      <c r="R2876" s="98">
        <f>R2012+(R2300*'Emission factors'!$H$16)+('Emission factors'!$H$17*'GHG Estimation'!R2588)</f>
        <v>1199307.3309261962</v>
      </c>
      <c r="S2876" s="98">
        <f>S2012+(S2300*'Emission factors'!$H$16)+('Emission factors'!$H$17*'GHG Estimation'!S2588)</f>
        <v>1198847.4007363457</v>
      </c>
      <c r="T2876" s="98">
        <f>T2012+(T2300*'Emission factors'!$H$16)+('Emission factors'!$H$17*'GHG Estimation'!T2588)</f>
        <v>1200059.8182025962</v>
      </c>
      <c r="U2876" s="98">
        <f>U2012+(U2300*'Emission factors'!$H$16)+('Emission factors'!$H$17*'GHG Estimation'!U2588)</f>
        <v>1202757.1311851251</v>
      </c>
    </row>
    <row r="2877" spans="1:21" x14ac:dyDescent="0.25">
      <c r="A2877" s="92" t="s">
        <v>11</v>
      </c>
      <c r="B2877" s="92" t="s">
        <v>12</v>
      </c>
      <c r="C2877" s="92" t="s">
        <v>32</v>
      </c>
      <c r="D2877" s="92" t="s">
        <v>32</v>
      </c>
      <c r="E2877" s="92" t="s">
        <v>33</v>
      </c>
      <c r="F2877" s="92" t="s">
        <v>34</v>
      </c>
      <c r="G2877" s="92" t="s">
        <v>97</v>
      </c>
      <c r="H2877" s="92" t="s">
        <v>94</v>
      </c>
      <c r="I2877" s="89" t="s">
        <v>190</v>
      </c>
      <c r="L2877" s="98">
        <f>L2013+(L2301*'Emission factors'!$H$16)+('Emission factors'!$H$17*'GHG Estimation'!L2589)</f>
        <v>0</v>
      </c>
      <c r="M2877" s="98">
        <f>M2013+(M2301*'Emission factors'!$H$16)+('Emission factors'!$H$17*'GHG Estimation'!M2589)</f>
        <v>0</v>
      </c>
      <c r="N2877" s="98">
        <f>N2013+(N2301*'Emission factors'!$H$16)+('Emission factors'!$H$17*'GHG Estimation'!N2589)</f>
        <v>0</v>
      </c>
      <c r="O2877" s="98">
        <f>O2013+(O2301*'Emission factors'!$H$16)+('Emission factors'!$H$17*'GHG Estimation'!O2589)</f>
        <v>0</v>
      </c>
      <c r="P2877" s="98">
        <f>P2013+(P2301*'Emission factors'!$H$16)+('Emission factors'!$H$17*'GHG Estimation'!P2589)</f>
        <v>0</v>
      </c>
      <c r="Q2877" s="98">
        <f>Q2013+(Q2301*'Emission factors'!$H$16)+('Emission factors'!$H$17*'GHG Estimation'!Q2589)</f>
        <v>0</v>
      </c>
      <c r="R2877" s="98">
        <f>R2013+(R2301*'Emission factors'!$H$16)+('Emission factors'!$H$17*'GHG Estimation'!R2589)</f>
        <v>0</v>
      </c>
      <c r="S2877" s="98">
        <f>S2013+(S2301*'Emission factors'!$H$16)+('Emission factors'!$H$17*'GHG Estimation'!S2589)</f>
        <v>0</v>
      </c>
      <c r="T2877" s="98">
        <f>T2013+(T2301*'Emission factors'!$H$16)+('Emission factors'!$H$17*'GHG Estimation'!T2589)</f>
        <v>0</v>
      </c>
      <c r="U2877" s="98">
        <f>U2013+(U2301*'Emission factors'!$H$16)+('Emission factors'!$H$17*'GHG Estimation'!U2589)</f>
        <v>0</v>
      </c>
    </row>
    <row r="2878" spans="1:21" x14ac:dyDescent="0.25">
      <c r="A2878" s="92" t="s">
        <v>11</v>
      </c>
      <c r="B2878" s="92" t="s">
        <v>12</v>
      </c>
      <c r="C2878" s="92" t="s">
        <v>32</v>
      </c>
      <c r="D2878" s="92" t="s">
        <v>32</v>
      </c>
      <c r="E2878" s="92" t="s">
        <v>33</v>
      </c>
      <c r="F2878" s="92" t="s">
        <v>34</v>
      </c>
      <c r="G2878" s="92" t="s">
        <v>97</v>
      </c>
      <c r="H2878" s="92" t="s">
        <v>94</v>
      </c>
      <c r="I2878" s="89" t="s">
        <v>210</v>
      </c>
      <c r="L2878" s="98">
        <f>L2014+(L2302*'Emission factors'!$H$16)+('Emission factors'!$H$17*'GHG Estimation'!L2590)</f>
        <v>145576.60533797389</v>
      </c>
      <c r="M2878" s="98">
        <f>M2014+(M2302*'Emission factors'!$H$16)+('Emission factors'!$H$17*'GHG Estimation'!M2590)</f>
        <v>159631.93077622802</v>
      </c>
      <c r="N2878" s="98">
        <f>N2014+(N2302*'Emission factors'!$H$16)+('Emission factors'!$H$17*'GHG Estimation'!N2590)</f>
        <v>179138.17599171796</v>
      </c>
      <c r="O2878" s="98">
        <f>O2014+(O2302*'Emission factors'!$H$16)+('Emission factors'!$H$17*'GHG Estimation'!O2590)</f>
        <v>203067.82599036949</v>
      </c>
      <c r="P2878" s="98">
        <f>P2014+(P2302*'Emission factors'!$H$16)+('Emission factors'!$H$17*'GHG Estimation'!P2590)</f>
        <v>235857.97923923528</v>
      </c>
      <c r="Q2878" s="98">
        <f>Q2014+(Q2302*'Emission factors'!$H$16)+('Emission factors'!$H$17*'GHG Estimation'!Q2590)</f>
        <v>245390.22165446111</v>
      </c>
      <c r="R2878" s="98">
        <f>R2014+(R2302*'Emission factors'!$H$16)+('Emission factors'!$H$17*'GHG Estimation'!R2590)</f>
        <v>246007.68314270713</v>
      </c>
      <c r="S2878" s="98">
        <f>S2014+(S2302*'Emission factors'!$H$16)+('Emission factors'!$H$17*'GHG Estimation'!S2590)</f>
        <v>246220.59407506208</v>
      </c>
      <c r="T2878" s="98">
        <f>T2014+(T2302*'Emission factors'!$H$16)+('Emission factors'!$H$17*'GHG Estimation'!T2590)</f>
        <v>246088.84801066929</v>
      </c>
      <c r="U2878" s="98">
        <f>U2014+(U2302*'Emission factors'!$H$16)+('Emission factors'!$H$17*'GHG Estimation'!U2590)</f>
        <v>245657.63870229217</v>
      </c>
    </row>
    <row r="2879" spans="1:21" x14ac:dyDescent="0.25">
      <c r="A2879" s="92" t="s">
        <v>11</v>
      </c>
      <c r="B2879" s="92" t="s">
        <v>12</v>
      </c>
      <c r="C2879" s="92" t="s">
        <v>32</v>
      </c>
      <c r="D2879" s="92" t="s">
        <v>32</v>
      </c>
      <c r="E2879" s="92" t="s">
        <v>33</v>
      </c>
      <c r="F2879" s="92" t="s">
        <v>34</v>
      </c>
      <c r="G2879" s="92" t="s">
        <v>97</v>
      </c>
      <c r="H2879" s="92" t="s">
        <v>94</v>
      </c>
      <c r="I2879" s="92" t="s">
        <v>199</v>
      </c>
      <c r="L2879" s="98">
        <f>L2015+(L2303*'Emission factors'!$H$16)+('Emission factors'!$H$17*'GHG Estimation'!L2591)</f>
        <v>3619593.0022081956</v>
      </c>
      <c r="M2879" s="98">
        <f>M2015+(M2303*'Emission factors'!$H$16)+('Emission factors'!$H$17*'GHG Estimation'!M2591)</f>
        <v>3836001.7999088163</v>
      </c>
      <c r="N2879" s="98">
        <f>N2015+(N2303*'Emission factors'!$H$16)+('Emission factors'!$H$17*'GHG Estimation'!N2591)</f>
        <v>3796670.7722495301</v>
      </c>
      <c r="O2879" s="98">
        <f>O2015+(O2303*'Emission factors'!$H$16)+('Emission factors'!$H$17*'GHG Estimation'!O2591)</f>
        <v>3662535.4149131537</v>
      </c>
      <c r="P2879" s="98">
        <f>P2015+(P2303*'Emission factors'!$H$16)+('Emission factors'!$H$17*'GHG Estimation'!P2591)</f>
        <v>3273317.2019428359</v>
      </c>
      <c r="Q2879" s="98">
        <f>Q2015+(Q2303*'Emission factors'!$H$16)+('Emission factors'!$H$17*'GHG Estimation'!Q2591)</f>
        <v>3051701.7349206619</v>
      </c>
      <c r="R2879" s="98">
        <f>R2015+(R2303*'Emission factors'!$H$16)+('Emission factors'!$H$17*'GHG Estimation'!R2591)</f>
        <v>2910214.8093001228</v>
      </c>
      <c r="S2879" s="98">
        <f>S2015+(S2303*'Emission factors'!$H$16)+('Emission factors'!$H$17*'GHG Estimation'!S2591)</f>
        <v>2772327.9994523027</v>
      </c>
      <c r="T2879" s="98">
        <f>T2015+(T2303*'Emission factors'!$H$16)+('Emission factors'!$H$17*'GHG Estimation'!T2591)</f>
        <v>2640055.8062369758</v>
      </c>
      <c r="U2879" s="98">
        <f>U2015+(U2303*'Emission factors'!$H$16)+('Emission factors'!$H$17*'GHG Estimation'!U2591)</f>
        <v>2513259.2276045689</v>
      </c>
    </row>
    <row r="2880" spans="1:21" x14ac:dyDescent="0.25">
      <c r="A2880" s="92" t="s">
        <v>11</v>
      </c>
      <c r="B2880" s="92" t="s">
        <v>12</v>
      </c>
      <c r="C2880" s="92" t="s">
        <v>32</v>
      </c>
      <c r="D2880" s="92" t="s">
        <v>32</v>
      </c>
      <c r="E2880" s="92" t="s">
        <v>33</v>
      </c>
      <c r="F2880" s="92" t="s">
        <v>34</v>
      </c>
      <c r="G2880" s="92" t="s">
        <v>97</v>
      </c>
      <c r="H2880" s="92" t="s">
        <v>94</v>
      </c>
      <c r="I2880" s="89" t="s">
        <v>233</v>
      </c>
      <c r="L2880" s="98">
        <f>L2016+(L2304*'Emission factors'!$H$16)+('Emission factors'!$H$17*'GHG Estimation'!L2592)</f>
        <v>310509.94827164733</v>
      </c>
      <c r="M2880" s="98">
        <f>M2016+(M2304*'Emission factors'!$H$16)+('Emission factors'!$H$17*'GHG Estimation'!M2592)</f>
        <v>436271.6030940428</v>
      </c>
      <c r="N2880" s="98">
        <f>N2016+(N2304*'Emission factors'!$H$16)+('Emission factors'!$H$17*'GHG Estimation'!N2592)</f>
        <v>485819.73163751705</v>
      </c>
      <c r="O2880" s="98">
        <f>O2016+(O2304*'Emission factors'!$H$16)+('Emission factors'!$H$17*'GHG Estimation'!O2592)</f>
        <v>496971.47051078861</v>
      </c>
      <c r="P2880" s="98">
        <f>P2016+(P2304*'Emission factors'!$H$16)+('Emission factors'!$H$17*'GHG Estimation'!P2592)</f>
        <v>380919.80115962942</v>
      </c>
      <c r="Q2880" s="98">
        <f>Q2016+(Q2304*'Emission factors'!$H$16)+('Emission factors'!$H$17*'GHG Estimation'!Q2592)</f>
        <v>361870.78129971534</v>
      </c>
      <c r="R2880" s="98">
        <f>R2016+(R2304*'Emission factors'!$H$16)+('Emission factors'!$H$17*'GHG Estimation'!R2592)</f>
        <v>389498.6517549195</v>
      </c>
      <c r="S2880" s="98">
        <f>S2016+(S2304*'Emission factors'!$H$16)+('Emission factors'!$H$17*'GHG Estimation'!S2592)</f>
        <v>418893.02822661528</v>
      </c>
      <c r="T2880" s="98">
        <f>T2016+(T2304*'Emission factors'!$H$16)+('Emission factors'!$H$17*'GHG Estimation'!T2592)</f>
        <v>450576.8761947141</v>
      </c>
      <c r="U2880" s="98">
        <f>U2016+(U2304*'Emission factors'!$H$16)+('Emission factors'!$H$17*'GHG Estimation'!U2592)</f>
        <v>484792.52549756761</v>
      </c>
    </row>
    <row r="2881" spans="1:21" x14ac:dyDescent="0.25">
      <c r="A2881" s="92" t="s">
        <v>11</v>
      </c>
      <c r="B2881" s="92" t="s">
        <v>12</v>
      </c>
      <c r="C2881" s="92" t="s">
        <v>32</v>
      </c>
      <c r="D2881" s="92" t="s">
        <v>32</v>
      </c>
      <c r="E2881" s="92" t="s">
        <v>33</v>
      </c>
      <c r="F2881" s="92" t="s">
        <v>34</v>
      </c>
      <c r="G2881" s="92" t="s">
        <v>97</v>
      </c>
      <c r="H2881" s="92" t="s">
        <v>94</v>
      </c>
      <c r="I2881" s="89" t="s">
        <v>200</v>
      </c>
      <c r="L2881" s="98">
        <f>L2017+(L2305*'Emission factors'!$H$16)+('Emission factors'!$H$17*'GHG Estimation'!L2593)</f>
        <v>2006922.1257841098</v>
      </c>
      <c r="M2881" s="98">
        <f>M2017+(M2305*'Emission factors'!$H$16)+('Emission factors'!$H$17*'GHG Estimation'!M2593)</f>
        <v>2235158.9916010671</v>
      </c>
      <c r="N2881" s="98">
        <f>N2017+(N2305*'Emission factors'!$H$16)+('Emission factors'!$H$17*'GHG Estimation'!N2593)</f>
        <v>2249656.3468012512</v>
      </c>
      <c r="O2881" s="98">
        <f>O2017+(O2305*'Emission factors'!$H$16)+('Emission factors'!$H$17*'GHG Estimation'!O2593)</f>
        <v>2196013.1004709061</v>
      </c>
      <c r="P2881" s="98">
        <f>P2017+(P2305*'Emission factors'!$H$16)+('Emission factors'!$H$17*'GHG Estimation'!P2593)</f>
        <v>1954195.59824598</v>
      </c>
      <c r="Q2881" s="98">
        <f>Q2017+(Q2305*'Emission factors'!$H$16)+('Emission factors'!$H$17*'GHG Estimation'!Q2593)</f>
        <v>1823521.7878954562</v>
      </c>
      <c r="R2881" s="98">
        <f>R2017+(R2305*'Emission factors'!$H$16)+('Emission factors'!$H$17*'GHG Estimation'!R2593)</f>
        <v>1748981.4319389253</v>
      </c>
      <c r="S2881" s="98">
        <f>S2017+(S2305*'Emission factors'!$H$16)+('Emission factors'!$H$17*'GHG Estimation'!S2593)</f>
        <v>1676606.6979599728</v>
      </c>
      <c r="T2881" s="98">
        <f>T2017+(T2305*'Emission factors'!$H$16)+('Emission factors'!$H$17*'GHG Estimation'!T2593)</f>
        <v>1606821.3617172986</v>
      </c>
      <c r="U2881" s="98">
        <f>U2017+(U2305*'Emission factors'!$H$16)+('Emission factors'!$H$17*'GHG Estimation'!U2593)</f>
        <v>1539456.9609624094</v>
      </c>
    </row>
    <row r="2882" spans="1:21" x14ac:dyDescent="0.25">
      <c r="A2882" s="92" t="s">
        <v>11</v>
      </c>
      <c r="B2882" s="92" t="s">
        <v>12</v>
      </c>
      <c r="C2882" s="92" t="s">
        <v>32</v>
      </c>
      <c r="D2882" s="92" t="s">
        <v>32</v>
      </c>
      <c r="E2882" s="92" t="s">
        <v>35</v>
      </c>
      <c r="F2882" s="92" t="s">
        <v>34</v>
      </c>
      <c r="G2882" s="92" t="s">
        <v>97</v>
      </c>
      <c r="H2882" s="92" t="s">
        <v>94</v>
      </c>
      <c r="I2882" s="89" t="s">
        <v>227</v>
      </c>
      <c r="J2882" s="92" t="s">
        <v>98</v>
      </c>
      <c r="L2882" s="98">
        <f>L2018+(L2306*'Emission factors'!$H$16)+('Emission factors'!$H$17*'GHG Estimation'!L2594)</f>
        <v>18434.533204273997</v>
      </c>
      <c r="M2882" s="98">
        <f>M2018+(M2306*'Emission factors'!$H$16)+('Emission factors'!$H$17*'GHG Estimation'!M2594)</f>
        <v>15036.521355019999</v>
      </c>
      <c r="N2882" s="98">
        <f>N2018+(N2306*'Emission factors'!$H$16)+('Emission factors'!$H$17*'GHG Estimation'!N2594)</f>
        <v>14584.250226688999</v>
      </c>
      <c r="O2882" s="98">
        <f>O2018+(O2306*'Emission factors'!$H$16)+('Emission factors'!$H$17*'GHG Estimation'!O2594)</f>
        <v>16146.601969641</v>
      </c>
      <c r="P2882" s="98">
        <f>P2018+(P2306*'Emission factors'!$H$16)+('Emission factors'!$H$17*'GHG Estimation'!P2594)</f>
        <v>17395.983856514998</v>
      </c>
      <c r="Q2882" s="98">
        <f>Q2018+(Q2306*'Emission factors'!$H$16)+('Emission factors'!$H$17*'GHG Estimation'!Q2594)</f>
        <v>18335.252352285002</v>
      </c>
      <c r="R2882" s="98">
        <f>R2018+(R2306*'Emission factors'!$H$16)+('Emission factors'!$H$17*'GHG Estimation'!R2594)</f>
        <v>19433.293939136001</v>
      </c>
      <c r="S2882" s="98">
        <f>S2018+(S2306*'Emission factors'!$H$16)+('Emission factors'!$H$17*'GHG Estimation'!S2594)</f>
        <v>19256.051035264998</v>
      </c>
      <c r="T2882" s="98">
        <f>T2018+(T2306*'Emission factors'!$H$16)+('Emission factors'!$H$17*'GHG Estimation'!T2594)</f>
        <v>19948.369908609995</v>
      </c>
      <c r="U2882" s="98">
        <f>U2018+(U2306*'Emission factors'!$H$16)+('Emission factors'!$H$17*'GHG Estimation'!U2594)</f>
        <v>21615.266774079002</v>
      </c>
    </row>
    <row r="2883" spans="1:21" x14ac:dyDescent="0.25">
      <c r="A2883" s="92" t="s">
        <v>11</v>
      </c>
      <c r="B2883" s="92" t="s">
        <v>12</v>
      </c>
      <c r="C2883" s="92" t="s">
        <v>32</v>
      </c>
      <c r="D2883" s="92" t="s">
        <v>32</v>
      </c>
      <c r="E2883" s="92" t="s">
        <v>35</v>
      </c>
      <c r="F2883" s="92" t="s">
        <v>34</v>
      </c>
      <c r="G2883" s="92" t="s">
        <v>97</v>
      </c>
      <c r="H2883" s="92" t="s">
        <v>94</v>
      </c>
      <c r="I2883" s="89" t="s">
        <v>203</v>
      </c>
      <c r="L2883" s="98">
        <f>L2019+(L2307*'Emission factors'!$H$16)+('Emission factors'!$H$17*'GHG Estimation'!L2595)</f>
        <v>2315460.4756411808</v>
      </c>
      <c r="M2883" s="98">
        <f>M2019+(M2307*'Emission factors'!$H$16)+('Emission factors'!$H$17*'GHG Estimation'!M2595)</f>
        <v>2337895.5104745128</v>
      </c>
      <c r="N2883" s="98">
        <f>N2019+(N2307*'Emission factors'!$H$16)+('Emission factors'!$H$17*'GHG Estimation'!N2595)</f>
        <v>2440799.1825928143</v>
      </c>
      <c r="O2883" s="98">
        <f>O2019+(O2307*'Emission factors'!$H$16)+('Emission factors'!$H$17*'GHG Estimation'!O2595)</f>
        <v>2569337.571497092</v>
      </c>
      <c r="P2883" s="98">
        <f>P2019+(P2307*'Emission factors'!$H$16)+('Emission factors'!$H$17*'GHG Estimation'!P2595)</f>
        <v>2793928.4386678175</v>
      </c>
      <c r="Q2883" s="98">
        <f>Q2019+(Q2307*'Emission factors'!$H$16)+('Emission factors'!$H$17*'GHG Estimation'!Q2595)</f>
        <v>3148471.6748155779</v>
      </c>
      <c r="R2883" s="98">
        <f>R2019+(R2307*'Emission factors'!$H$16)+('Emission factors'!$H$17*'GHG Estimation'!R2595)</f>
        <v>3477798.464399314</v>
      </c>
      <c r="S2883" s="98">
        <f>S2019+(S2307*'Emission factors'!$H$16)+('Emission factors'!$H$17*'GHG Estimation'!S2595)</f>
        <v>3733597.9088391284</v>
      </c>
      <c r="T2883" s="98">
        <f>T2019+(T2307*'Emission factors'!$H$16)+('Emission factors'!$H$17*'GHG Estimation'!T2595)</f>
        <v>3799234.9200485358</v>
      </c>
      <c r="U2883" s="98">
        <f>U2019+(U2307*'Emission factors'!$H$16)+('Emission factors'!$H$17*'GHG Estimation'!U2595)</f>
        <v>2798952.6838837736</v>
      </c>
    </row>
    <row r="2884" spans="1:21" x14ac:dyDescent="0.25">
      <c r="A2884" s="92" t="s">
        <v>11</v>
      </c>
      <c r="B2884" s="92" t="s">
        <v>12</v>
      </c>
      <c r="C2884" s="92" t="s">
        <v>32</v>
      </c>
      <c r="D2884" s="92" t="s">
        <v>32</v>
      </c>
      <c r="E2884" s="92" t="s">
        <v>35</v>
      </c>
      <c r="F2884" s="92" t="s">
        <v>34</v>
      </c>
      <c r="G2884" s="92" t="s">
        <v>97</v>
      </c>
      <c r="H2884" s="92" t="s">
        <v>94</v>
      </c>
      <c r="I2884" s="89" t="s">
        <v>191</v>
      </c>
      <c r="L2884" s="98">
        <f>L2020+(L2308*'Emission factors'!$H$16)+('Emission factors'!$H$17*'GHG Estimation'!L2596)</f>
        <v>28576.120465838005</v>
      </c>
      <c r="M2884" s="98">
        <f>M2020+(M2308*'Emission factors'!$H$16)+('Emission factors'!$H$17*'GHG Estimation'!M2596)</f>
        <v>29749.334938510001</v>
      </c>
      <c r="N2884" s="98">
        <f>N2020+(N2308*'Emission factors'!$H$16)+('Emission factors'!$H$17*'GHG Estimation'!N2596)</f>
        <v>31946.749135157999</v>
      </c>
      <c r="O2884" s="98">
        <f>O2020+(O2308*'Emission factors'!$H$16)+('Emission factors'!$H$17*'GHG Estimation'!O2596)</f>
        <v>32851.612931071002</v>
      </c>
      <c r="P2884" s="98">
        <f>P2020+(P2308*'Emission factors'!$H$16)+('Emission factors'!$H$17*'GHG Estimation'!P2596)</f>
        <v>34821.893296344002</v>
      </c>
      <c r="Q2884" s="98">
        <f>Q2020+(Q2308*'Emission factors'!$H$16)+('Emission factors'!$H$17*'GHG Estimation'!Q2596)</f>
        <v>38135.684294806997</v>
      </c>
      <c r="R2884" s="98">
        <f>R2020+(R2308*'Emission factors'!$H$16)+('Emission factors'!$H$17*'GHG Estimation'!R2596)</f>
        <v>40863.541046064005</v>
      </c>
      <c r="S2884" s="98">
        <f>S2020+(S2308*'Emission factors'!$H$16)+('Emission factors'!$H$17*'GHG Estimation'!S2596)</f>
        <v>39114.517073763993</v>
      </c>
      <c r="T2884" s="98">
        <f>T2020+(T2308*'Emission factors'!$H$16)+('Emission factors'!$H$17*'GHG Estimation'!T2596)</f>
        <v>41295.323394214996</v>
      </c>
      <c r="U2884" s="98">
        <f>U2020+(U2308*'Emission factors'!$H$16)+('Emission factors'!$H$17*'GHG Estimation'!U2596)</f>
        <v>44723.926338256002</v>
      </c>
    </row>
    <row r="2885" spans="1:21" x14ac:dyDescent="0.25">
      <c r="A2885" s="92" t="s">
        <v>11</v>
      </c>
      <c r="B2885" s="92" t="s">
        <v>12</v>
      </c>
      <c r="C2885" s="92" t="s">
        <v>32</v>
      </c>
      <c r="D2885" s="92" t="s">
        <v>32</v>
      </c>
      <c r="E2885" s="92" t="s">
        <v>35</v>
      </c>
      <c r="F2885" s="92" t="s">
        <v>34</v>
      </c>
      <c r="G2885" s="92" t="s">
        <v>97</v>
      </c>
      <c r="H2885" s="92" t="s">
        <v>94</v>
      </c>
      <c r="I2885" s="89" t="s">
        <v>192</v>
      </c>
      <c r="L2885" s="98">
        <f>L2021+(L2309*'Emission factors'!$H$16)+('Emission factors'!$H$17*'GHG Estimation'!L2597)</f>
        <v>476372.02063547808</v>
      </c>
      <c r="M2885" s="98">
        <f>M2021+(M2309*'Emission factors'!$H$16)+('Emission factors'!$H$17*'GHG Estimation'!M2597)</f>
        <v>490865.58931572788</v>
      </c>
      <c r="N2885" s="98">
        <f>N2021+(N2309*'Emission factors'!$H$16)+('Emission factors'!$H$17*'GHG Estimation'!N2597)</f>
        <v>514231.59244556003</v>
      </c>
      <c r="O2885" s="98">
        <f>O2021+(O2309*'Emission factors'!$H$16)+('Emission factors'!$H$17*'GHG Estimation'!O2597)</f>
        <v>524749.44792970712</v>
      </c>
      <c r="P2885" s="98">
        <f>P2021+(P2309*'Emission factors'!$H$16)+('Emission factors'!$H$17*'GHG Estimation'!P2597)</f>
        <v>537059.54824361391</v>
      </c>
      <c r="Q2885" s="98">
        <f>Q2021+(Q2309*'Emission factors'!$H$16)+('Emission factors'!$H$17*'GHG Estimation'!Q2597)</f>
        <v>580606.24460738886</v>
      </c>
      <c r="R2885" s="98">
        <f>R2021+(R2309*'Emission factors'!$H$16)+('Emission factors'!$H$17*'GHG Estimation'!R2597)</f>
        <v>618062.20988089591</v>
      </c>
      <c r="S2885" s="98">
        <f>S2021+(S2309*'Emission factors'!$H$16)+('Emission factors'!$H$17*'GHG Estimation'!S2597)</f>
        <v>612288.63613462599</v>
      </c>
      <c r="T2885" s="98">
        <f>T2021+(T2309*'Emission factors'!$H$16)+('Emission factors'!$H$17*'GHG Estimation'!T2597)</f>
        <v>671053.12721441512</v>
      </c>
      <c r="U2885" s="98">
        <f>U2021+(U2309*'Emission factors'!$H$16)+('Emission factors'!$H$17*'GHG Estimation'!U2597)</f>
        <v>758134.01729946106</v>
      </c>
    </row>
    <row r="2886" spans="1:21" x14ac:dyDescent="0.25">
      <c r="A2886" s="92" t="s">
        <v>11</v>
      </c>
      <c r="B2886" s="92" t="s">
        <v>12</v>
      </c>
      <c r="C2886" s="92" t="s">
        <v>32</v>
      </c>
      <c r="D2886" s="92" t="s">
        <v>32</v>
      </c>
      <c r="E2886" s="92" t="s">
        <v>35</v>
      </c>
      <c r="F2886" s="92" t="s">
        <v>34</v>
      </c>
      <c r="G2886" s="92" t="s">
        <v>97</v>
      </c>
      <c r="H2886" s="92" t="s">
        <v>94</v>
      </c>
      <c r="I2886" s="89" t="s">
        <v>206</v>
      </c>
      <c r="L2886" s="98">
        <f>L2022+(L2310*'Emission factors'!$H$16)+('Emission factors'!$H$17*'GHG Estimation'!L2598)</f>
        <v>727245.3715851173</v>
      </c>
      <c r="M2886" s="98">
        <f>M2022+(M2310*'Emission factors'!$H$16)+('Emission factors'!$H$17*'GHG Estimation'!M2598)</f>
        <v>743986.48467454314</v>
      </c>
      <c r="N2886" s="98">
        <f>N2022+(N2310*'Emission factors'!$H$16)+('Emission factors'!$H$17*'GHG Estimation'!N2598)</f>
        <v>780186.95133775007</v>
      </c>
      <c r="O2886" s="98">
        <f>O2022+(O2310*'Emission factors'!$H$16)+('Emission factors'!$H$17*'GHG Estimation'!O2598)</f>
        <v>824877.0786663664</v>
      </c>
      <c r="P2886" s="98">
        <f>P2022+(P2310*'Emission factors'!$H$16)+('Emission factors'!$H$17*'GHG Estimation'!P2598)</f>
        <v>921568.59750003414</v>
      </c>
      <c r="Q2886" s="98">
        <f>Q2022+(Q2310*'Emission factors'!$H$16)+('Emission factors'!$H$17*'GHG Estimation'!Q2598)</f>
        <v>1051332.7463727223</v>
      </c>
      <c r="R2886" s="98">
        <f>R2022+(R2310*'Emission factors'!$H$16)+('Emission factors'!$H$17*'GHG Estimation'!R2598)</f>
        <v>1238789.6735686448</v>
      </c>
      <c r="S2886" s="98">
        <f>S2022+(S2310*'Emission factors'!$H$16)+('Emission factors'!$H$17*'GHG Estimation'!S2598)</f>
        <v>1359280.8398168888</v>
      </c>
      <c r="T2886" s="98">
        <f>T2022+(T2310*'Emission factors'!$H$16)+('Emission factors'!$H$17*'GHG Estimation'!T2598)</f>
        <v>1560518.2065002853</v>
      </c>
      <c r="U2886" s="98">
        <f>U2022+(U2310*'Emission factors'!$H$16)+('Emission factors'!$H$17*'GHG Estimation'!U2598)</f>
        <v>1869676.5362969311</v>
      </c>
    </row>
    <row r="2887" spans="1:21" x14ac:dyDescent="0.25">
      <c r="A2887" s="92" t="s">
        <v>11</v>
      </c>
      <c r="B2887" s="92" t="s">
        <v>12</v>
      </c>
      <c r="C2887" s="92" t="s">
        <v>32</v>
      </c>
      <c r="D2887" s="92" t="s">
        <v>32</v>
      </c>
      <c r="E2887" s="92" t="s">
        <v>35</v>
      </c>
      <c r="F2887" s="92" t="s">
        <v>34</v>
      </c>
      <c r="G2887" s="92" t="s">
        <v>97</v>
      </c>
      <c r="H2887" s="92" t="s">
        <v>94</v>
      </c>
      <c r="I2887" s="89" t="s">
        <v>220</v>
      </c>
      <c r="L2887" s="98">
        <f>L2023+(L2311*'Emission factors'!$H$16)+('Emission factors'!$H$17*'GHG Estimation'!L2599)</f>
        <v>88163.766983500987</v>
      </c>
      <c r="M2887" s="98">
        <f>M2023+(M2311*'Emission factors'!$H$16)+('Emission factors'!$H$17*'GHG Estimation'!M2599)</f>
        <v>90470.990573194009</v>
      </c>
      <c r="N2887" s="98">
        <f>N2023+(N2311*'Emission factors'!$H$16)+('Emission factors'!$H$17*'GHG Estimation'!N2599)</f>
        <v>94819.494881374994</v>
      </c>
      <c r="O2887" s="98">
        <f>O2023+(O2311*'Emission factors'!$H$16)+('Emission factors'!$H$17*'GHG Estimation'!O2599)</f>
        <v>96735.569711054995</v>
      </c>
      <c r="P2887" s="98">
        <f>P2023+(P2311*'Emission factors'!$H$16)+('Emission factors'!$H$17*'GHG Estimation'!P2599)</f>
        <v>100153.442217301</v>
      </c>
      <c r="Q2887" s="98">
        <f>Q2023+(Q2311*'Emission factors'!$H$16)+('Emission factors'!$H$17*'GHG Estimation'!Q2599)</f>
        <v>103353.16903588602</v>
      </c>
      <c r="R2887" s="98">
        <f>R2023+(R2311*'Emission factors'!$H$16)+('Emission factors'!$H$17*'GHG Estimation'!R2599)</f>
        <v>105716.961100784</v>
      </c>
      <c r="S2887" s="98">
        <f>S2023+(S2311*'Emission factors'!$H$16)+('Emission factors'!$H$17*'GHG Estimation'!S2599)</f>
        <v>100412.326180298</v>
      </c>
      <c r="T2887" s="98">
        <f>T2023+(T2311*'Emission factors'!$H$16)+('Emission factors'!$H$17*'GHG Estimation'!T2599)</f>
        <v>97507.600408019993</v>
      </c>
      <c r="U2887" s="98">
        <f>U2023+(U2311*'Emission factors'!$H$16)+('Emission factors'!$H$17*'GHG Estimation'!U2599)</f>
        <v>101865.23493539798</v>
      </c>
    </row>
    <row r="2888" spans="1:21" x14ac:dyDescent="0.25">
      <c r="A2888" s="92" t="s">
        <v>11</v>
      </c>
      <c r="B2888" s="92" t="s">
        <v>12</v>
      </c>
      <c r="C2888" s="92" t="s">
        <v>32</v>
      </c>
      <c r="D2888" s="92" t="s">
        <v>32</v>
      </c>
      <c r="E2888" s="92" t="s">
        <v>35</v>
      </c>
      <c r="F2888" s="92" t="s">
        <v>34</v>
      </c>
      <c r="G2888" s="92" t="s">
        <v>97</v>
      </c>
      <c r="H2888" s="92" t="s">
        <v>94</v>
      </c>
      <c r="I2888" s="89" t="s">
        <v>193</v>
      </c>
      <c r="L2888" s="98">
        <f>L2024+(L2312*'Emission factors'!$H$16)+('Emission factors'!$H$17*'GHG Estimation'!L2600)</f>
        <v>283649.60405346396</v>
      </c>
      <c r="M2888" s="98">
        <f>M2024+(M2312*'Emission factors'!$H$16)+('Emission factors'!$H$17*'GHG Estimation'!M2600)</f>
        <v>302886.70670589089</v>
      </c>
      <c r="N2888" s="98">
        <f>N2024+(N2312*'Emission factors'!$H$16)+('Emission factors'!$H$17*'GHG Estimation'!N2600)</f>
        <v>320130.39312228694</v>
      </c>
      <c r="O2888" s="98">
        <f>O2024+(O2312*'Emission factors'!$H$16)+('Emission factors'!$H$17*'GHG Estimation'!O2600)</f>
        <v>328552.39594716002</v>
      </c>
      <c r="P2888" s="98">
        <f>P2024+(P2312*'Emission factors'!$H$16)+('Emission factors'!$H$17*'GHG Estimation'!P2600)</f>
        <v>342545.44765611505</v>
      </c>
      <c r="Q2888" s="98">
        <f>Q2024+(Q2312*'Emission factors'!$H$16)+('Emission factors'!$H$17*'GHG Estimation'!Q2600)</f>
        <v>370049.98996322503</v>
      </c>
      <c r="R2888" s="98">
        <f>R2024+(R2312*'Emission factors'!$H$16)+('Emission factors'!$H$17*'GHG Estimation'!R2600)</f>
        <v>400906.30228870123</v>
      </c>
      <c r="S2888" s="98">
        <f>S2024+(S2312*'Emission factors'!$H$16)+('Emission factors'!$H$17*'GHG Estimation'!S2600)</f>
        <v>407765.624353714</v>
      </c>
      <c r="T2888" s="98">
        <f>T2024+(T2312*'Emission factors'!$H$16)+('Emission factors'!$H$17*'GHG Estimation'!T2600)</f>
        <v>424305.73054532305</v>
      </c>
      <c r="U2888" s="98">
        <f>U2024+(U2312*'Emission factors'!$H$16)+('Emission factors'!$H$17*'GHG Estimation'!U2600)</f>
        <v>478723.84097151889</v>
      </c>
    </row>
    <row r="2889" spans="1:21" x14ac:dyDescent="0.25">
      <c r="A2889" s="92" t="s">
        <v>11</v>
      </c>
      <c r="B2889" s="92" t="s">
        <v>12</v>
      </c>
      <c r="C2889" s="92" t="s">
        <v>32</v>
      </c>
      <c r="D2889" s="92" t="s">
        <v>32</v>
      </c>
      <c r="E2889" s="92" t="s">
        <v>35</v>
      </c>
      <c r="F2889" s="92" t="s">
        <v>34</v>
      </c>
      <c r="G2889" s="92" t="s">
        <v>97</v>
      </c>
      <c r="H2889" s="92" t="s">
        <v>94</v>
      </c>
      <c r="I2889" s="89" t="s">
        <v>259</v>
      </c>
      <c r="L2889" s="98">
        <f>L2025+(L2313*'Emission factors'!$H$16)+('Emission factors'!$H$17*'GHG Estimation'!L2601)</f>
        <v>14491.975939308999</v>
      </c>
      <c r="M2889" s="98">
        <f>M2025+(M2313*'Emission factors'!$H$16)+('Emission factors'!$H$17*'GHG Estimation'!M2601)</f>
        <v>10166.016766982999</v>
      </c>
      <c r="N2889" s="98">
        <f>N2025+(N2313*'Emission factors'!$H$16)+('Emission factors'!$H$17*'GHG Estimation'!N2601)</f>
        <v>9557.1934117000001</v>
      </c>
      <c r="O2889" s="98">
        <f>O2025+(O2313*'Emission factors'!$H$16)+('Emission factors'!$H$17*'GHG Estimation'!O2601)</f>
        <v>10700.609421227</v>
      </c>
      <c r="P2889" s="98">
        <f>P2025+(P2313*'Emission factors'!$H$16)+('Emission factors'!$H$17*'GHG Estimation'!P2601)</f>
        <v>11985.427924624</v>
      </c>
      <c r="Q2889" s="98">
        <f>Q2025+(Q2313*'Emission factors'!$H$16)+('Emission factors'!$H$17*'GHG Estimation'!Q2601)</f>
        <v>14165.419180461999</v>
      </c>
      <c r="R2889" s="98">
        <f>R2025+(R2313*'Emission factors'!$H$16)+('Emission factors'!$H$17*'GHG Estimation'!R2601)</f>
        <v>15665.392308720002</v>
      </c>
      <c r="S2889" s="98">
        <f>S2025+(S2313*'Emission factors'!$H$16)+('Emission factors'!$H$17*'GHG Estimation'!S2601)</f>
        <v>16703.156502493999</v>
      </c>
      <c r="T2889" s="98">
        <f>T2025+(T2313*'Emission factors'!$H$16)+('Emission factors'!$H$17*'GHG Estimation'!T2601)</f>
        <v>17495.810577464996</v>
      </c>
      <c r="U2889" s="98">
        <f>U2025+(U2313*'Emission factors'!$H$16)+('Emission factors'!$H$17*'GHG Estimation'!U2601)</f>
        <v>19443.725270651001</v>
      </c>
    </row>
    <row r="2890" spans="1:21" x14ac:dyDescent="0.25">
      <c r="A2890" s="92" t="s">
        <v>11</v>
      </c>
      <c r="B2890" s="92" t="s">
        <v>12</v>
      </c>
      <c r="C2890" s="92" t="s">
        <v>32</v>
      </c>
      <c r="D2890" s="92" t="s">
        <v>32</v>
      </c>
      <c r="E2890" s="92" t="s">
        <v>35</v>
      </c>
      <c r="F2890" s="92" t="s">
        <v>34</v>
      </c>
      <c r="G2890" s="92" t="s">
        <v>97</v>
      </c>
      <c r="H2890" s="92" t="s">
        <v>94</v>
      </c>
      <c r="I2890" s="89" t="s">
        <v>223</v>
      </c>
      <c r="L2890" s="98">
        <f>L2026+(L2314*'Emission factors'!$H$16)+('Emission factors'!$H$17*'GHG Estimation'!L2602)</f>
        <v>11813.568933793</v>
      </c>
      <c r="M2890" s="98">
        <f>M2026+(M2314*'Emission factors'!$H$16)+('Emission factors'!$H$17*'GHG Estimation'!M2602)</f>
        <v>12228.414388838999</v>
      </c>
      <c r="N2890" s="98">
        <f>N2026+(N2314*'Emission factors'!$H$16)+('Emission factors'!$H$17*'GHG Estimation'!N2602)</f>
        <v>12909.389656515001</v>
      </c>
      <c r="O2890" s="98">
        <f>O2026+(O2314*'Emission factors'!$H$16)+('Emission factors'!$H$17*'GHG Estimation'!O2602)</f>
        <v>13180.686530131996</v>
      </c>
      <c r="P2890" s="98">
        <f>P2026+(P2314*'Emission factors'!$H$16)+('Emission factors'!$H$17*'GHG Estimation'!P2602)</f>
        <v>13480.099394068997</v>
      </c>
      <c r="Q2890" s="98">
        <f>Q2026+(Q2314*'Emission factors'!$H$16)+('Emission factors'!$H$17*'GHG Estimation'!Q2602)</f>
        <v>14558.392488782996</v>
      </c>
      <c r="R2890" s="98">
        <f>R2026+(R2314*'Emission factors'!$H$16)+('Emission factors'!$H$17*'GHG Estimation'!R2602)</f>
        <v>15781.497888959</v>
      </c>
      <c r="S2890" s="98">
        <f>S2026+(S2314*'Emission factors'!$H$16)+('Emission factors'!$H$17*'GHG Estimation'!S2602)</f>
        <v>16201.547793276999</v>
      </c>
      <c r="T2890" s="98">
        <f>T2026+(T2314*'Emission factors'!$H$16)+('Emission factors'!$H$17*'GHG Estimation'!T2602)</f>
        <v>15777.370222294998</v>
      </c>
      <c r="U2890" s="98">
        <f>U2026+(U2314*'Emission factors'!$H$16)+('Emission factors'!$H$17*'GHG Estimation'!U2602)</f>
        <v>16528.545733886996</v>
      </c>
    </row>
    <row r="2891" spans="1:21" x14ac:dyDescent="0.25">
      <c r="A2891" s="92" t="s">
        <v>11</v>
      </c>
      <c r="B2891" s="92" t="s">
        <v>12</v>
      </c>
      <c r="C2891" s="92" t="s">
        <v>32</v>
      </c>
      <c r="D2891" s="92" t="s">
        <v>32</v>
      </c>
      <c r="E2891" s="92" t="s">
        <v>35</v>
      </c>
      <c r="F2891" s="92" t="s">
        <v>34</v>
      </c>
      <c r="G2891" s="92" t="s">
        <v>97</v>
      </c>
      <c r="H2891" s="92" t="s">
        <v>94</v>
      </c>
      <c r="I2891" s="89" t="s">
        <v>221</v>
      </c>
      <c r="L2891" s="98">
        <f>L2027+(L2315*'Emission factors'!$H$16)+('Emission factors'!$H$17*'GHG Estimation'!L2603)</f>
        <v>1669035.4080720872</v>
      </c>
      <c r="M2891" s="98">
        <f>M2027+(M2315*'Emission factors'!$H$16)+('Emission factors'!$H$17*'GHG Estimation'!M2603)</f>
        <v>1682065.374947727</v>
      </c>
      <c r="N2891" s="98">
        <f>N2027+(N2315*'Emission factors'!$H$16)+('Emission factors'!$H$17*'GHG Estimation'!N2603)</f>
        <v>1747310.878469585</v>
      </c>
      <c r="O2891" s="98">
        <f>O2027+(O2315*'Emission factors'!$H$16)+('Emission factors'!$H$17*'GHG Estimation'!O2603)</f>
        <v>1802594.7295902697</v>
      </c>
      <c r="P2891" s="98">
        <f>P2027+(P2315*'Emission factors'!$H$16)+('Emission factors'!$H$17*'GHG Estimation'!P2603)</f>
        <v>1882221.7565798899</v>
      </c>
      <c r="Q2891" s="98">
        <f>Q2027+(Q2315*'Emission factors'!$H$16)+('Emission factors'!$H$17*'GHG Estimation'!Q2603)</f>
        <v>1966286.5112810154</v>
      </c>
      <c r="R2891" s="98">
        <f>R2027+(R2315*'Emission factors'!$H$16)+('Emission factors'!$H$17*'GHG Estimation'!R2603)</f>
        <v>2030267.5729148011</v>
      </c>
      <c r="S2891" s="98">
        <f>S2027+(S2315*'Emission factors'!$H$16)+('Emission factors'!$H$17*'GHG Estimation'!S2603)</f>
        <v>1988659.9975195799</v>
      </c>
      <c r="T2891" s="98">
        <f>T2027+(T2315*'Emission factors'!$H$16)+('Emission factors'!$H$17*'GHG Estimation'!T2603)</f>
        <v>1969640.0684594042</v>
      </c>
      <c r="U2891" s="98">
        <f>U2027+(U2315*'Emission factors'!$H$16)+('Emission factors'!$H$17*'GHG Estimation'!U2603)</f>
        <v>2050131.736927934</v>
      </c>
    </row>
    <row r="2892" spans="1:21" x14ac:dyDescent="0.25">
      <c r="A2892" s="92" t="s">
        <v>11</v>
      </c>
      <c r="B2892" s="92" t="s">
        <v>12</v>
      </c>
      <c r="C2892" s="92" t="s">
        <v>32</v>
      </c>
      <c r="D2892" s="92" t="s">
        <v>32</v>
      </c>
      <c r="E2892" s="92" t="s">
        <v>35</v>
      </c>
      <c r="F2892" s="92" t="s">
        <v>34</v>
      </c>
      <c r="G2892" s="92" t="s">
        <v>97</v>
      </c>
      <c r="H2892" s="92" t="s">
        <v>94</v>
      </c>
      <c r="I2892" s="89" t="s">
        <v>222</v>
      </c>
      <c r="L2892" s="98">
        <f>L2028+(L2316*'Emission factors'!$H$16)+('Emission factors'!$H$17*'GHG Estimation'!L2604)</f>
        <v>116770.11961658997</v>
      </c>
      <c r="M2892" s="98">
        <f>M2028+(M2316*'Emission factors'!$H$16)+('Emission factors'!$H$17*'GHG Estimation'!M2604)</f>
        <v>117988.31967377396</v>
      </c>
      <c r="N2892" s="98">
        <f>N2028+(N2316*'Emission factors'!$H$16)+('Emission factors'!$H$17*'GHG Estimation'!N2604)</f>
        <v>122699.92405056098</v>
      </c>
      <c r="O2892" s="98">
        <f>O2028+(O2316*'Emission factors'!$H$16)+('Emission factors'!$H$17*'GHG Estimation'!O2604)</f>
        <v>126271.39510924398</v>
      </c>
      <c r="P2892" s="98">
        <f>P2028+(P2316*'Emission factors'!$H$16)+('Emission factors'!$H$17*'GHG Estimation'!P2604)</f>
        <v>130350.03077629498</v>
      </c>
      <c r="Q2892" s="98">
        <f>Q2028+(Q2316*'Emission factors'!$H$16)+('Emission factors'!$H$17*'GHG Estimation'!Q2604)</f>
        <v>137328.63642577198</v>
      </c>
      <c r="R2892" s="98">
        <f>R2028+(R2316*'Emission factors'!$H$16)+('Emission factors'!$H$17*'GHG Estimation'!R2604)</f>
        <v>144135.64480241295</v>
      </c>
      <c r="S2892" s="98">
        <f>S2028+(S2316*'Emission factors'!$H$16)+('Emission factors'!$H$17*'GHG Estimation'!S2604)</f>
        <v>140219.01257426696</v>
      </c>
      <c r="T2892" s="98">
        <f>T2028+(T2316*'Emission factors'!$H$16)+('Emission factors'!$H$17*'GHG Estimation'!T2604)</f>
        <v>127005.84310212704</v>
      </c>
      <c r="U2892" s="98">
        <f>U2028+(U2316*'Emission factors'!$H$16)+('Emission factors'!$H$17*'GHG Estimation'!U2604)</f>
        <v>127392.93149438902</v>
      </c>
    </row>
    <row r="2893" spans="1:21" x14ac:dyDescent="0.25">
      <c r="A2893" s="92" t="s">
        <v>11</v>
      </c>
      <c r="B2893" s="92" t="s">
        <v>12</v>
      </c>
      <c r="C2893" s="92" t="s">
        <v>32</v>
      </c>
      <c r="D2893" s="92" t="s">
        <v>32</v>
      </c>
      <c r="E2893" s="92" t="s">
        <v>35</v>
      </c>
      <c r="F2893" s="92" t="s">
        <v>34</v>
      </c>
      <c r="G2893" s="92" t="s">
        <v>97</v>
      </c>
      <c r="H2893" s="92" t="s">
        <v>94</v>
      </c>
      <c r="I2893" s="89" t="s">
        <v>201</v>
      </c>
      <c r="L2893" s="98">
        <f>L2029+(L2317*'Emission factors'!$H$16)+('Emission factors'!$H$17*'GHG Estimation'!L2605)</f>
        <v>1658784.8937810038</v>
      </c>
      <c r="M2893" s="98">
        <f>M2029+(M2317*'Emission factors'!$H$16)+('Emission factors'!$H$17*'GHG Estimation'!M2605)</f>
        <v>1672024.3546951555</v>
      </c>
      <c r="N2893" s="98">
        <f>N2029+(N2317*'Emission factors'!$H$16)+('Emission factors'!$H$17*'GHG Estimation'!N2605)</f>
        <v>1738622.7757427099</v>
      </c>
      <c r="O2893" s="98">
        <f>O2029+(O2317*'Emission factors'!$H$16)+('Emission factors'!$H$17*'GHG Estimation'!O2605)</f>
        <v>1771194.7691679231</v>
      </c>
      <c r="P2893" s="98">
        <f>P2029+(P2317*'Emission factors'!$H$16)+('Emission factors'!$H$17*'GHG Estimation'!P2605)</f>
        <v>1818514.7585528118</v>
      </c>
      <c r="Q2893" s="98">
        <f>Q2029+(Q2317*'Emission factors'!$H$16)+('Emission factors'!$H$17*'GHG Estimation'!Q2605)</f>
        <v>1911990.8773988225</v>
      </c>
      <c r="R2893" s="98">
        <f>R2029+(R2317*'Emission factors'!$H$16)+('Emission factors'!$H$17*'GHG Estimation'!R2605)</f>
        <v>2017034.6250398953</v>
      </c>
      <c r="S2893" s="98">
        <f>S2029+(S2317*'Emission factors'!$H$16)+('Emission factors'!$H$17*'GHG Estimation'!S2605)</f>
        <v>2032977.9618593059</v>
      </c>
      <c r="T2893" s="98">
        <f>T2029+(T2317*'Emission factors'!$H$16)+('Emission factors'!$H$17*'GHG Estimation'!T2605)</f>
        <v>2073558.2866464951</v>
      </c>
      <c r="U2893" s="98">
        <f>U2029+(U2317*'Emission factors'!$H$16)+('Emission factors'!$H$17*'GHG Estimation'!U2605)</f>
        <v>2215128.2650779802</v>
      </c>
    </row>
    <row r="2894" spans="1:21" x14ac:dyDescent="0.25">
      <c r="A2894" s="92" t="s">
        <v>11</v>
      </c>
      <c r="B2894" s="92" t="s">
        <v>12</v>
      </c>
      <c r="C2894" s="92" t="s">
        <v>32</v>
      </c>
      <c r="D2894" s="92" t="s">
        <v>32</v>
      </c>
      <c r="E2894" s="92" t="s">
        <v>35</v>
      </c>
      <c r="F2894" s="92" t="s">
        <v>34</v>
      </c>
      <c r="G2894" s="92" t="s">
        <v>97</v>
      </c>
      <c r="H2894" s="92" t="s">
        <v>94</v>
      </c>
      <c r="I2894" s="89" t="s">
        <v>207</v>
      </c>
      <c r="L2894" s="98">
        <f>L2030+(L2318*'Emission factors'!$H$16)+('Emission factors'!$H$17*'GHG Estimation'!L2606)</f>
        <v>1067935.679838445</v>
      </c>
      <c r="M2894" s="98">
        <f>M2030+(M2318*'Emission factors'!$H$16)+('Emission factors'!$H$17*'GHG Estimation'!M2606)</f>
        <v>1094226.8825654211</v>
      </c>
      <c r="N2894" s="98">
        <f>N2030+(N2318*'Emission factors'!$H$16)+('Emission factors'!$H$17*'GHG Estimation'!N2606)</f>
        <v>1134701.316251833</v>
      </c>
      <c r="O2894" s="98">
        <f>O2030+(O2318*'Emission factors'!$H$16)+('Emission factors'!$H$17*'GHG Estimation'!O2606)</f>
        <v>1167589.9884509963</v>
      </c>
      <c r="P2894" s="98">
        <f>P2030+(P2318*'Emission factors'!$H$16)+('Emission factors'!$H$17*'GHG Estimation'!P2606)</f>
        <v>1211600.4790125389</v>
      </c>
      <c r="Q2894" s="98">
        <f>Q2030+(Q2318*'Emission factors'!$H$16)+('Emission factors'!$H$17*'GHG Estimation'!Q2606)</f>
        <v>1284641.7839291189</v>
      </c>
      <c r="R2894" s="98">
        <f>R2030+(R2318*'Emission factors'!$H$16)+('Emission factors'!$H$17*'GHG Estimation'!R2606)</f>
        <v>1366100.9041826522</v>
      </c>
      <c r="S2894" s="98">
        <f>S2030+(S2318*'Emission factors'!$H$16)+('Emission factors'!$H$17*'GHG Estimation'!S2606)</f>
        <v>1383242.9617627615</v>
      </c>
      <c r="T2894" s="98">
        <f>T2030+(T2318*'Emission factors'!$H$16)+('Emission factors'!$H$17*'GHG Estimation'!T2606)</f>
        <v>1451309.2169687874</v>
      </c>
      <c r="U2894" s="98">
        <f>U2030+(U2318*'Emission factors'!$H$16)+('Emission factors'!$H$17*'GHG Estimation'!U2606)</f>
        <v>1605991.8277740479</v>
      </c>
    </row>
    <row r="2895" spans="1:21" x14ac:dyDescent="0.25">
      <c r="A2895" s="92" t="s">
        <v>11</v>
      </c>
      <c r="B2895" s="92" t="s">
        <v>12</v>
      </c>
      <c r="C2895" s="92" t="s">
        <v>32</v>
      </c>
      <c r="D2895" s="92" t="s">
        <v>32</v>
      </c>
      <c r="E2895" s="92" t="s">
        <v>35</v>
      </c>
      <c r="F2895" s="92" t="s">
        <v>34</v>
      </c>
      <c r="G2895" s="92" t="s">
        <v>97</v>
      </c>
      <c r="H2895" s="92" t="s">
        <v>94</v>
      </c>
      <c r="I2895" s="89" t="s">
        <v>218</v>
      </c>
      <c r="L2895" s="98">
        <f>L2031+(L2319*'Emission factors'!$H$16)+('Emission factors'!$H$17*'GHG Estimation'!L2607)</f>
        <v>228995.281920295</v>
      </c>
      <c r="M2895" s="98">
        <f>M2031+(M2319*'Emission factors'!$H$16)+('Emission factors'!$H$17*'GHG Estimation'!M2607)</f>
        <v>235114.06917962703</v>
      </c>
      <c r="N2895" s="98">
        <f>N2031+(N2319*'Emission factors'!$H$16)+('Emission factors'!$H$17*'GHG Estimation'!N2607)</f>
        <v>249249.37583535002</v>
      </c>
      <c r="O2895" s="98">
        <f>O2031+(O2319*'Emission factors'!$H$16)+('Emission factors'!$H$17*'GHG Estimation'!O2607)</f>
        <v>257881.40361238198</v>
      </c>
      <c r="P2895" s="98">
        <f>P2031+(P2319*'Emission factors'!$H$16)+('Emission factors'!$H$17*'GHG Estimation'!P2607)</f>
        <v>270683.40663671994</v>
      </c>
      <c r="Q2895" s="98">
        <f>Q2031+(Q2319*'Emission factors'!$H$16)+('Emission factors'!$H$17*'GHG Estimation'!Q2607)</f>
        <v>285229.09458626003</v>
      </c>
      <c r="R2895" s="98">
        <f>R2031+(R2319*'Emission factors'!$H$16)+('Emission factors'!$H$17*'GHG Estimation'!R2607)</f>
        <v>298249.33303014305</v>
      </c>
      <c r="S2895" s="98">
        <f>S2031+(S2319*'Emission factors'!$H$16)+('Emission factors'!$H$17*'GHG Estimation'!S2607)</f>
        <v>297901.64441261394</v>
      </c>
      <c r="T2895" s="98">
        <f>T2031+(T2319*'Emission factors'!$H$16)+('Emission factors'!$H$17*'GHG Estimation'!T2607)</f>
        <v>286513.11298035795</v>
      </c>
      <c r="U2895" s="98">
        <f>U2031+(U2319*'Emission factors'!$H$16)+('Emission factors'!$H$17*'GHG Estimation'!U2607)</f>
        <v>309744.839823441</v>
      </c>
    </row>
    <row r="2896" spans="1:21" x14ac:dyDescent="0.25">
      <c r="A2896" s="92" t="s">
        <v>11</v>
      </c>
      <c r="B2896" s="92" t="s">
        <v>12</v>
      </c>
      <c r="C2896" s="92" t="s">
        <v>32</v>
      </c>
      <c r="D2896" s="92" t="s">
        <v>32</v>
      </c>
      <c r="E2896" s="92" t="s">
        <v>35</v>
      </c>
      <c r="F2896" s="92" t="s">
        <v>34</v>
      </c>
      <c r="G2896" s="92" t="s">
        <v>97</v>
      </c>
      <c r="H2896" s="92" t="s">
        <v>94</v>
      </c>
      <c r="I2896" s="89" t="s">
        <v>194</v>
      </c>
      <c r="L2896" s="98">
        <f>L2032+(L2320*'Emission factors'!$H$16)+('Emission factors'!$H$17*'GHG Estimation'!L2608)</f>
        <v>312085.51845055202</v>
      </c>
      <c r="M2896" s="98">
        <f>M2032+(M2320*'Emission factors'!$H$16)+('Emission factors'!$H$17*'GHG Estimation'!M2608)</f>
        <v>323588.68984227499</v>
      </c>
      <c r="N2896" s="98">
        <f>N2032+(N2320*'Emission factors'!$H$16)+('Emission factors'!$H$17*'GHG Estimation'!N2608)</f>
        <v>353861.99916208902</v>
      </c>
      <c r="O2896" s="98">
        <f>O2032+(O2320*'Emission factors'!$H$16)+('Emission factors'!$H$17*'GHG Estimation'!O2608)</f>
        <v>360762.93438830692</v>
      </c>
      <c r="P2896" s="98">
        <f>P2032+(P2320*'Emission factors'!$H$16)+('Emission factors'!$H$17*'GHG Estimation'!P2608)</f>
        <v>385917.46595237014</v>
      </c>
      <c r="Q2896" s="98">
        <f>Q2032+(Q2320*'Emission factors'!$H$16)+('Emission factors'!$H$17*'GHG Estimation'!Q2608)</f>
        <v>407502.97165158892</v>
      </c>
      <c r="R2896" s="98">
        <f>R2032+(R2320*'Emission factors'!$H$16)+('Emission factors'!$H$17*'GHG Estimation'!R2608)</f>
        <v>434805.16856027901</v>
      </c>
      <c r="S2896" s="98">
        <f>S2032+(S2320*'Emission factors'!$H$16)+('Emission factors'!$H$17*'GHG Estimation'!S2608)</f>
        <v>412713.8292756381</v>
      </c>
      <c r="T2896" s="98">
        <f>T2032+(T2320*'Emission factors'!$H$16)+('Emission factors'!$H$17*'GHG Estimation'!T2608)</f>
        <v>423704.52692252299</v>
      </c>
      <c r="U2896" s="98">
        <f>U2032+(U2320*'Emission factors'!$H$16)+('Emission factors'!$H$17*'GHG Estimation'!U2608)</f>
        <v>462060.18145329901</v>
      </c>
    </row>
    <row r="2897" spans="1:21" x14ac:dyDescent="0.25">
      <c r="A2897" s="92" t="s">
        <v>11</v>
      </c>
      <c r="B2897" s="92" t="s">
        <v>12</v>
      </c>
      <c r="C2897" s="92" t="s">
        <v>32</v>
      </c>
      <c r="D2897" s="92" t="s">
        <v>32</v>
      </c>
      <c r="E2897" s="92" t="s">
        <v>35</v>
      </c>
      <c r="F2897" s="92" t="s">
        <v>34</v>
      </c>
      <c r="G2897" s="92" t="s">
        <v>97</v>
      </c>
      <c r="H2897" s="92" t="s">
        <v>94</v>
      </c>
      <c r="I2897" s="89" t="s">
        <v>195</v>
      </c>
      <c r="L2897" s="98">
        <f>L2033+(L2321*'Emission factors'!$H$16)+('Emission factors'!$H$17*'GHG Estimation'!L2609)</f>
        <v>266641.61338570795</v>
      </c>
      <c r="M2897" s="98">
        <f>M2033+(M2321*'Emission factors'!$H$16)+('Emission factors'!$H$17*'GHG Estimation'!M2609)</f>
        <v>271845.0382186991</v>
      </c>
      <c r="N2897" s="98">
        <f>N2033+(N2321*'Emission factors'!$H$16)+('Emission factors'!$H$17*'GHG Estimation'!N2609)</f>
        <v>289811.11864489398</v>
      </c>
      <c r="O2897" s="98">
        <f>O2033+(O2321*'Emission factors'!$H$16)+('Emission factors'!$H$17*'GHG Estimation'!O2609)</f>
        <v>306689.07285741996</v>
      </c>
      <c r="P2897" s="98">
        <f>P2033+(P2321*'Emission factors'!$H$16)+('Emission factors'!$H$17*'GHG Estimation'!P2609)</f>
        <v>329837.22940587089</v>
      </c>
      <c r="Q2897" s="98">
        <f>Q2033+(Q2321*'Emission factors'!$H$16)+('Emission factors'!$H$17*'GHG Estimation'!Q2609)</f>
        <v>360173.20149134484</v>
      </c>
      <c r="R2897" s="98">
        <f>R2033+(R2321*'Emission factors'!$H$16)+('Emission factors'!$H$17*'GHG Estimation'!R2609)</f>
        <v>395071.11264875083</v>
      </c>
      <c r="S2897" s="98">
        <f>S2033+(S2321*'Emission factors'!$H$16)+('Emission factors'!$H$17*'GHG Estimation'!S2609)</f>
        <v>408699.16496422217</v>
      </c>
      <c r="T2897" s="98">
        <f>T2033+(T2321*'Emission factors'!$H$16)+('Emission factors'!$H$17*'GHG Estimation'!T2609)</f>
        <v>438893.22607515007</v>
      </c>
      <c r="U2897" s="98">
        <f>U2033+(U2321*'Emission factors'!$H$16)+('Emission factors'!$H$17*'GHG Estimation'!U2609)</f>
        <v>504773.47798911005</v>
      </c>
    </row>
    <row r="2898" spans="1:21" x14ac:dyDescent="0.25">
      <c r="A2898" s="92" t="s">
        <v>11</v>
      </c>
      <c r="B2898" s="92" t="s">
        <v>12</v>
      </c>
      <c r="C2898" s="92" t="s">
        <v>32</v>
      </c>
      <c r="D2898" s="92" t="s">
        <v>32</v>
      </c>
      <c r="E2898" s="92" t="s">
        <v>35</v>
      </c>
      <c r="F2898" s="92" t="s">
        <v>34</v>
      </c>
      <c r="G2898" s="92" t="s">
        <v>97</v>
      </c>
      <c r="H2898" s="92" t="s">
        <v>94</v>
      </c>
      <c r="I2898" s="89" t="s">
        <v>209</v>
      </c>
      <c r="L2898" s="98">
        <f>L2034+(L2322*'Emission factors'!$H$16)+('Emission factors'!$H$17*'GHG Estimation'!L2610)</f>
        <v>1743649.0623590283</v>
      </c>
      <c r="M2898" s="98">
        <f>M2034+(M2322*'Emission factors'!$H$16)+('Emission factors'!$H$17*'GHG Estimation'!M2610)</f>
        <v>1751652.5182886401</v>
      </c>
      <c r="N2898" s="98">
        <f>N2034+(N2322*'Emission factors'!$H$16)+('Emission factors'!$H$17*'GHG Estimation'!N2610)</f>
        <v>1835920.725081421</v>
      </c>
      <c r="O2898" s="98">
        <f>O2034+(O2322*'Emission factors'!$H$16)+('Emission factors'!$H$17*'GHG Estimation'!O2610)</f>
        <v>1915786.5211367076</v>
      </c>
      <c r="P2898" s="98">
        <f>P2034+(P2322*'Emission factors'!$H$16)+('Emission factors'!$H$17*'GHG Estimation'!P2610)</f>
        <v>2050816.6304878774</v>
      </c>
      <c r="Q2898" s="98">
        <f>Q2034+(Q2322*'Emission factors'!$H$16)+('Emission factors'!$H$17*'GHG Estimation'!Q2610)</f>
        <v>2270824.67349067</v>
      </c>
      <c r="R2898" s="98">
        <f>R2034+(R2322*'Emission factors'!$H$16)+('Emission factors'!$H$17*'GHG Estimation'!R2610)</f>
        <v>2413733.578751605</v>
      </c>
      <c r="S2898" s="98">
        <f>S2034+(S2322*'Emission factors'!$H$16)+('Emission factors'!$H$17*'GHG Estimation'!S2610)</f>
        <v>2512655.3162631798</v>
      </c>
      <c r="T2898" s="98">
        <f>T2034+(T2322*'Emission factors'!$H$16)+('Emission factors'!$H$17*'GHG Estimation'!T2610)</f>
        <v>2662929.9753871099</v>
      </c>
      <c r="U2898" s="98">
        <f>U2034+(U2322*'Emission factors'!$H$16)+('Emission factors'!$H$17*'GHG Estimation'!U2610)</f>
        <v>2948953.3317445973</v>
      </c>
    </row>
    <row r="2899" spans="1:21" x14ac:dyDescent="0.25">
      <c r="A2899" s="92" t="s">
        <v>11</v>
      </c>
      <c r="B2899" s="92" t="s">
        <v>12</v>
      </c>
      <c r="C2899" s="92" t="s">
        <v>32</v>
      </c>
      <c r="D2899" s="92" t="s">
        <v>32</v>
      </c>
      <c r="E2899" s="92" t="s">
        <v>35</v>
      </c>
      <c r="F2899" s="92" t="s">
        <v>34</v>
      </c>
      <c r="G2899" s="92" t="s">
        <v>97</v>
      </c>
      <c r="H2899" s="92" t="s">
        <v>94</v>
      </c>
      <c r="I2899" s="89" t="s">
        <v>208</v>
      </c>
      <c r="L2899" s="98">
        <f>L2035+(L2323*'Emission factors'!$H$16)+('Emission factors'!$H$17*'GHG Estimation'!L2611)</f>
        <v>1258765.6808975269</v>
      </c>
      <c r="M2899" s="98">
        <f>M2035+(M2323*'Emission factors'!$H$16)+('Emission factors'!$H$17*'GHG Estimation'!M2611)</f>
        <v>1246521.3166663074</v>
      </c>
      <c r="N2899" s="98">
        <f>N2035+(N2323*'Emission factors'!$H$16)+('Emission factors'!$H$17*'GHG Estimation'!N2611)</f>
        <v>1296014.8216560711</v>
      </c>
      <c r="O2899" s="98">
        <f>O2035+(O2323*'Emission factors'!$H$16)+('Emission factors'!$H$17*'GHG Estimation'!O2611)</f>
        <v>1321155.145671834</v>
      </c>
      <c r="P2899" s="98">
        <f>P2035+(P2323*'Emission factors'!$H$16)+('Emission factors'!$H$17*'GHG Estimation'!P2611)</f>
        <v>1404780.7899209482</v>
      </c>
      <c r="Q2899" s="98">
        <f>Q2035+(Q2323*'Emission factors'!$H$16)+('Emission factors'!$H$17*'GHG Estimation'!Q2611)</f>
        <v>1547513.9478094124</v>
      </c>
      <c r="R2899" s="98">
        <f>R2035+(R2323*'Emission factors'!$H$16)+('Emission factors'!$H$17*'GHG Estimation'!R2611)</f>
        <v>1641087.3584506502</v>
      </c>
      <c r="S2899" s="98">
        <f>S2035+(S2323*'Emission factors'!$H$16)+('Emission factors'!$H$17*'GHG Estimation'!S2611)</f>
        <v>1689055.0774401925</v>
      </c>
      <c r="T2899" s="98">
        <f>T2035+(T2323*'Emission factors'!$H$16)+('Emission factors'!$H$17*'GHG Estimation'!T2611)</f>
        <v>1721839.6756092289</v>
      </c>
      <c r="U2899" s="98">
        <f>U2035+(U2323*'Emission factors'!$H$16)+('Emission factors'!$H$17*'GHG Estimation'!U2611)</f>
        <v>1836618.0091190136</v>
      </c>
    </row>
    <row r="2900" spans="1:21" x14ac:dyDescent="0.25">
      <c r="A2900" s="92" t="s">
        <v>11</v>
      </c>
      <c r="B2900" s="92" t="s">
        <v>12</v>
      </c>
      <c r="C2900" s="92" t="s">
        <v>32</v>
      </c>
      <c r="D2900" s="92" t="s">
        <v>32</v>
      </c>
      <c r="E2900" s="92" t="s">
        <v>35</v>
      </c>
      <c r="F2900" s="92" t="s">
        <v>34</v>
      </c>
      <c r="G2900" s="92" t="s">
        <v>97</v>
      </c>
      <c r="H2900" s="92" t="s">
        <v>94</v>
      </c>
      <c r="I2900" s="89" t="s">
        <v>226</v>
      </c>
      <c r="L2900" s="98">
        <f>L2036+(L2324*'Emission factors'!$H$16)+('Emission factors'!$H$17*'GHG Estimation'!L2612)</f>
        <v>597.82372183599989</v>
      </c>
      <c r="M2900" s="98">
        <f>M2036+(M2324*'Emission factors'!$H$16)+('Emission factors'!$H$17*'GHG Estimation'!M2612)</f>
        <v>675.55396635099999</v>
      </c>
      <c r="N2900" s="98">
        <f>N2036+(N2324*'Emission factors'!$H$16)+('Emission factors'!$H$17*'GHG Estimation'!N2612)</f>
        <v>649.70370610199973</v>
      </c>
      <c r="O2900" s="98">
        <f>O2036+(O2324*'Emission factors'!$H$16)+('Emission factors'!$H$17*'GHG Estimation'!O2612)</f>
        <v>721.2798389059999</v>
      </c>
      <c r="P2900" s="98">
        <f>P2036+(P2324*'Emission factors'!$H$16)+('Emission factors'!$H$17*'GHG Estimation'!P2612)</f>
        <v>578.32947003699996</v>
      </c>
      <c r="Q2900" s="98">
        <f>Q2036+(Q2324*'Emission factors'!$H$16)+('Emission factors'!$H$17*'GHG Estimation'!Q2612)</f>
        <v>457.79711685399997</v>
      </c>
      <c r="R2900" s="98">
        <f>R2036+(R2324*'Emission factors'!$H$16)+('Emission factors'!$H$17*'GHG Estimation'!R2612)</f>
        <v>380.96419117900001</v>
      </c>
      <c r="S2900" s="98">
        <f>S2036+(S2324*'Emission factors'!$H$16)+('Emission factors'!$H$17*'GHG Estimation'!S2612)</f>
        <v>528.81242538299978</v>
      </c>
      <c r="T2900" s="98">
        <f>T2036+(T2324*'Emission factors'!$H$16)+('Emission factors'!$H$17*'GHG Estimation'!T2612)</f>
        <v>679.06846514099993</v>
      </c>
      <c r="U2900" s="98">
        <f>U2036+(U2324*'Emission factors'!$H$16)+('Emission factors'!$H$17*'GHG Estimation'!U2612)</f>
        <v>725.74400013499974</v>
      </c>
    </row>
    <row r="2901" spans="1:21" x14ac:dyDescent="0.25">
      <c r="A2901" s="92" t="s">
        <v>11</v>
      </c>
      <c r="B2901" s="92" t="s">
        <v>12</v>
      </c>
      <c r="C2901" s="92" t="s">
        <v>32</v>
      </c>
      <c r="D2901" s="92" t="s">
        <v>32</v>
      </c>
      <c r="E2901" s="92" t="s">
        <v>35</v>
      </c>
      <c r="F2901" s="92" t="s">
        <v>34</v>
      </c>
      <c r="G2901" s="92" t="s">
        <v>97</v>
      </c>
      <c r="H2901" s="92" t="s">
        <v>94</v>
      </c>
      <c r="I2901" s="89" t="s">
        <v>196</v>
      </c>
      <c r="L2901" s="98">
        <f>L2037+(L2325*'Emission factors'!$H$16)+('Emission factors'!$H$17*'GHG Estimation'!L2613)</f>
        <v>1144828.2173950488</v>
      </c>
      <c r="M2901" s="98">
        <f>M2037+(M2325*'Emission factors'!$H$16)+('Emission factors'!$H$17*'GHG Estimation'!M2613)</f>
        <v>1177843.8901207</v>
      </c>
      <c r="N2901" s="98">
        <f>N2037+(N2325*'Emission factors'!$H$16)+('Emission factors'!$H$17*'GHG Estimation'!N2613)</f>
        <v>1264586.752721061</v>
      </c>
      <c r="O2901" s="98">
        <f>O2037+(O2325*'Emission factors'!$H$16)+('Emission factors'!$H$17*'GHG Estimation'!O2613)</f>
        <v>1329273.3985917103</v>
      </c>
      <c r="P2901" s="98">
        <f>P2037+(P2325*'Emission factors'!$H$16)+('Emission factors'!$H$17*'GHG Estimation'!P2613)</f>
        <v>1417906.994242178</v>
      </c>
      <c r="Q2901" s="98">
        <f>Q2037+(Q2325*'Emission factors'!$H$16)+('Emission factors'!$H$17*'GHG Estimation'!Q2613)</f>
        <v>1527022.6850472877</v>
      </c>
      <c r="R2901" s="98">
        <f>R2037+(R2325*'Emission factors'!$H$16)+('Emission factors'!$H$17*'GHG Estimation'!R2613)</f>
        <v>1670765.1546446411</v>
      </c>
      <c r="S2901" s="98">
        <f>S2037+(S2325*'Emission factors'!$H$16)+('Emission factors'!$H$17*'GHG Estimation'!S2613)</f>
        <v>1716035.8173521089</v>
      </c>
      <c r="T2901" s="98">
        <f>T2037+(T2325*'Emission factors'!$H$16)+('Emission factors'!$H$17*'GHG Estimation'!T2613)</f>
        <v>1799552.4373621624</v>
      </c>
      <c r="U2901" s="98">
        <f>U2037+(U2325*'Emission factors'!$H$16)+('Emission factors'!$H$17*'GHG Estimation'!U2613)</f>
        <v>1986545.3684635807</v>
      </c>
    </row>
    <row r="2902" spans="1:21" x14ac:dyDescent="0.25">
      <c r="A2902" s="92" t="s">
        <v>11</v>
      </c>
      <c r="B2902" s="92" t="s">
        <v>12</v>
      </c>
      <c r="C2902" s="92" t="s">
        <v>32</v>
      </c>
      <c r="D2902" s="92" t="s">
        <v>32</v>
      </c>
      <c r="E2902" s="92" t="s">
        <v>35</v>
      </c>
      <c r="F2902" s="92" t="s">
        <v>34</v>
      </c>
      <c r="G2902" s="92" t="s">
        <v>97</v>
      </c>
      <c r="H2902" s="92" t="s">
        <v>94</v>
      </c>
      <c r="I2902" s="89" t="s">
        <v>197</v>
      </c>
      <c r="L2902" s="98">
        <f>L2038+(L2326*'Emission factors'!$H$16)+('Emission factors'!$H$17*'GHG Estimation'!L2614)</f>
        <v>4054135.2360553541</v>
      </c>
      <c r="M2902" s="98">
        <f>M2038+(M2326*'Emission factors'!$H$16)+('Emission factors'!$H$17*'GHG Estimation'!M2614)</f>
        <v>4095151.2240946777</v>
      </c>
      <c r="N2902" s="98">
        <f>N2038+(N2326*'Emission factors'!$H$16)+('Emission factors'!$H$17*'GHG Estimation'!N2614)</f>
        <v>4279875.7855121726</v>
      </c>
      <c r="O2902" s="98">
        <f>O2038+(O2326*'Emission factors'!$H$16)+('Emission factors'!$H$17*'GHG Estimation'!O2614)</f>
        <v>4448233.4905730905</v>
      </c>
      <c r="P2902" s="98">
        <f>P2038+(P2326*'Emission factors'!$H$16)+('Emission factors'!$H$17*'GHG Estimation'!P2614)</f>
        <v>4652003.6967131849</v>
      </c>
      <c r="Q2902" s="98">
        <f>Q2038+(Q2326*'Emission factors'!$H$16)+('Emission factors'!$H$17*'GHG Estimation'!Q2614)</f>
        <v>4974538.8220724454</v>
      </c>
      <c r="R2902" s="98">
        <f>R2038+(R2326*'Emission factors'!$H$16)+('Emission factors'!$H$17*'GHG Estimation'!R2614)</f>
        <v>5312428.2916421965</v>
      </c>
      <c r="S2902" s="98">
        <f>S2038+(S2326*'Emission factors'!$H$16)+('Emission factors'!$H$17*'GHG Estimation'!S2614)</f>
        <v>5421300.5921896137</v>
      </c>
      <c r="T2902" s="98">
        <f>T2038+(T2326*'Emission factors'!$H$16)+('Emission factors'!$H$17*'GHG Estimation'!T2614)</f>
        <v>5494022.653495891</v>
      </c>
      <c r="U2902" s="98">
        <f>U2038+(U2326*'Emission factors'!$H$16)+('Emission factors'!$H$17*'GHG Estimation'!U2614)</f>
        <v>5833988.4141742075</v>
      </c>
    </row>
    <row r="2903" spans="1:21" x14ac:dyDescent="0.25">
      <c r="A2903" s="92" t="s">
        <v>11</v>
      </c>
      <c r="B2903" s="92" t="s">
        <v>12</v>
      </c>
      <c r="C2903" s="92" t="s">
        <v>32</v>
      </c>
      <c r="D2903" s="92" t="s">
        <v>32</v>
      </c>
      <c r="E2903" s="92" t="s">
        <v>35</v>
      </c>
      <c r="F2903" s="92" t="s">
        <v>34</v>
      </c>
      <c r="G2903" s="92" t="s">
        <v>97</v>
      </c>
      <c r="H2903" s="92" t="s">
        <v>94</v>
      </c>
      <c r="I2903" s="89" t="s">
        <v>229</v>
      </c>
      <c r="L2903" s="98">
        <f>L2039+(L2327*'Emission factors'!$H$16)+('Emission factors'!$H$17*'GHG Estimation'!L2615)</f>
        <v>48455.740795990001</v>
      </c>
      <c r="M2903" s="98">
        <f>M2039+(M2327*'Emission factors'!$H$16)+('Emission factors'!$H$17*'GHG Estimation'!M2615)</f>
        <v>46000.668972093001</v>
      </c>
      <c r="N2903" s="98">
        <f>N2039+(N2327*'Emission factors'!$H$16)+('Emission factors'!$H$17*'GHG Estimation'!N2615)</f>
        <v>50522.931595982991</v>
      </c>
      <c r="O2903" s="98">
        <f>O2039+(O2327*'Emission factors'!$H$16)+('Emission factors'!$H$17*'GHG Estimation'!O2615)</f>
        <v>50499.249856263974</v>
      </c>
      <c r="P2903" s="98">
        <f>P2039+(P2327*'Emission factors'!$H$16)+('Emission factors'!$H$17*'GHG Estimation'!P2615)</f>
        <v>57390.576293236998</v>
      </c>
      <c r="Q2903" s="98">
        <f>Q2039+(Q2327*'Emission factors'!$H$16)+('Emission factors'!$H$17*'GHG Estimation'!Q2615)</f>
        <v>44976.454292802999</v>
      </c>
      <c r="R2903" s="98">
        <f>R2039+(R2327*'Emission factors'!$H$16)+('Emission factors'!$H$17*'GHG Estimation'!R2615)</f>
        <v>45402.456412092994</v>
      </c>
      <c r="S2903" s="98">
        <f>S2039+(S2327*'Emission factors'!$H$16)+('Emission factors'!$H$17*'GHG Estimation'!S2615)</f>
        <v>54460.022693681007</v>
      </c>
      <c r="T2903" s="98">
        <f>T2039+(T2327*'Emission factors'!$H$16)+('Emission factors'!$H$17*'GHG Estimation'!T2615)</f>
        <v>65431.816823670008</v>
      </c>
      <c r="U2903" s="98">
        <f>U2039+(U2327*'Emission factors'!$H$16)+('Emission factors'!$H$17*'GHG Estimation'!U2615)</f>
        <v>66805.267995487986</v>
      </c>
    </row>
    <row r="2904" spans="1:21" x14ac:dyDescent="0.25">
      <c r="A2904" s="92" t="s">
        <v>11</v>
      </c>
      <c r="B2904" s="92" t="s">
        <v>12</v>
      </c>
      <c r="C2904" s="92" t="s">
        <v>32</v>
      </c>
      <c r="D2904" s="92" t="s">
        <v>32</v>
      </c>
      <c r="E2904" s="92" t="s">
        <v>35</v>
      </c>
      <c r="F2904" s="92" t="s">
        <v>34</v>
      </c>
      <c r="G2904" s="92" t="s">
        <v>97</v>
      </c>
      <c r="H2904" s="92" t="s">
        <v>94</v>
      </c>
      <c r="I2904" s="89" t="s">
        <v>198</v>
      </c>
      <c r="L2904" s="98">
        <f>L2040+(L2328*'Emission factors'!$H$16)+('Emission factors'!$H$17*'GHG Estimation'!L2616)</f>
        <v>35920.667693580996</v>
      </c>
      <c r="M2904" s="98">
        <f>M2040+(M2328*'Emission factors'!$H$16)+('Emission factors'!$H$17*'GHG Estimation'!M2616)</f>
        <v>37343.209683604</v>
      </c>
      <c r="N2904" s="98">
        <f>N2040+(N2328*'Emission factors'!$H$16)+('Emission factors'!$H$17*'GHG Estimation'!N2616)</f>
        <v>38444.077824801003</v>
      </c>
      <c r="O2904" s="98">
        <f>O2040+(O2328*'Emission factors'!$H$16)+('Emission factors'!$H$17*'GHG Estimation'!O2616)</f>
        <v>39138.692338845001</v>
      </c>
      <c r="P2904" s="98">
        <f>P2040+(P2328*'Emission factors'!$H$16)+('Emission factors'!$H$17*'GHG Estimation'!P2616)</f>
        <v>37298.418518173989</v>
      </c>
      <c r="Q2904" s="98">
        <f>Q2040+(Q2328*'Emission factors'!$H$16)+('Emission factors'!$H$17*'GHG Estimation'!Q2616)</f>
        <v>38235.68300186799</v>
      </c>
      <c r="R2904" s="98">
        <f>R2040+(R2328*'Emission factors'!$H$16)+('Emission factors'!$H$17*'GHG Estimation'!R2616)</f>
        <v>37186.246185517004</v>
      </c>
      <c r="S2904" s="98">
        <f>S2040+(S2328*'Emission factors'!$H$16)+('Emission factors'!$H$17*'GHG Estimation'!S2616)</f>
        <v>34886.63485065</v>
      </c>
      <c r="T2904" s="98">
        <f>T2040+(T2328*'Emission factors'!$H$16)+('Emission factors'!$H$17*'GHG Estimation'!T2616)</f>
        <v>37467.219147292009</v>
      </c>
      <c r="U2904" s="98">
        <f>U2040+(U2328*'Emission factors'!$H$16)+('Emission factors'!$H$17*'GHG Estimation'!U2616)</f>
        <v>40602.144590315009</v>
      </c>
    </row>
    <row r="2905" spans="1:21" x14ac:dyDescent="0.25">
      <c r="A2905" s="92" t="s">
        <v>11</v>
      </c>
      <c r="B2905" s="92" t="s">
        <v>12</v>
      </c>
      <c r="C2905" s="92" t="s">
        <v>32</v>
      </c>
      <c r="D2905" s="92" t="s">
        <v>32</v>
      </c>
      <c r="E2905" s="92" t="s">
        <v>35</v>
      </c>
      <c r="F2905" s="92" t="s">
        <v>34</v>
      </c>
      <c r="G2905" s="92" t="s">
        <v>97</v>
      </c>
      <c r="H2905" s="92" t="s">
        <v>94</v>
      </c>
      <c r="I2905" s="89" t="s">
        <v>231</v>
      </c>
      <c r="L2905" s="98">
        <f>L2041+(L2329*'Emission factors'!$H$16)+('Emission factors'!$H$17*'GHG Estimation'!L2617)</f>
        <v>50652.482003507997</v>
      </c>
      <c r="M2905" s="98">
        <f>M2041+(M2329*'Emission factors'!$H$16)+('Emission factors'!$H$17*'GHG Estimation'!M2617)</f>
        <v>52784.167595126011</v>
      </c>
      <c r="N2905" s="98">
        <f>N2041+(N2329*'Emission factors'!$H$16)+('Emission factors'!$H$17*'GHG Estimation'!N2617)</f>
        <v>52334.917440222998</v>
      </c>
      <c r="O2905" s="98">
        <f>O2041+(O2329*'Emission factors'!$H$16)+('Emission factors'!$H$17*'GHG Estimation'!O2617)</f>
        <v>52343.180251208003</v>
      </c>
      <c r="P2905" s="98">
        <f>P2041+(P2329*'Emission factors'!$H$16)+('Emission factors'!$H$17*'GHG Estimation'!P2617)</f>
        <v>53322.932781976007</v>
      </c>
      <c r="Q2905" s="98">
        <f>Q2041+(Q2329*'Emission factors'!$H$16)+('Emission factors'!$H$17*'GHG Estimation'!Q2617)</f>
        <v>55190.245810359003</v>
      </c>
      <c r="R2905" s="98">
        <f>R2041+(R2329*'Emission factors'!$H$16)+('Emission factors'!$H$17*'GHG Estimation'!R2617)</f>
        <v>58395.304198384998</v>
      </c>
      <c r="S2905" s="98">
        <f>S2041+(S2329*'Emission factors'!$H$16)+('Emission factors'!$H$17*'GHG Estimation'!S2617)</f>
        <v>58200.331769766985</v>
      </c>
      <c r="T2905" s="98">
        <f>T2041+(T2329*'Emission factors'!$H$16)+('Emission factors'!$H$17*'GHG Estimation'!T2617)</f>
        <v>55612.441802236004</v>
      </c>
      <c r="U2905" s="98">
        <f>U2041+(U2329*'Emission factors'!$H$16)+('Emission factors'!$H$17*'GHG Estimation'!U2617)</f>
        <v>60389.528021372003</v>
      </c>
    </row>
    <row r="2906" spans="1:21" x14ac:dyDescent="0.25">
      <c r="A2906" s="92" t="s">
        <v>11</v>
      </c>
      <c r="B2906" s="92" t="s">
        <v>12</v>
      </c>
      <c r="C2906" s="92" t="s">
        <v>32</v>
      </c>
      <c r="D2906" s="92" t="s">
        <v>32</v>
      </c>
      <c r="E2906" s="92" t="s">
        <v>35</v>
      </c>
      <c r="F2906" s="92" t="s">
        <v>34</v>
      </c>
      <c r="G2906" s="92" t="s">
        <v>97</v>
      </c>
      <c r="H2906" s="92" t="s">
        <v>94</v>
      </c>
      <c r="I2906" s="89" t="s">
        <v>230</v>
      </c>
      <c r="L2906" s="98">
        <f>L2042+(L2330*'Emission factors'!$H$16)+('Emission factors'!$H$17*'GHG Estimation'!L2618)</f>
        <v>38480.389327192992</v>
      </c>
      <c r="M2906" s="98">
        <f>M2042+(M2330*'Emission factors'!$H$16)+('Emission factors'!$H$17*'GHG Estimation'!M2618)</f>
        <v>40042.524218091989</v>
      </c>
      <c r="N2906" s="98">
        <f>N2042+(N2330*'Emission factors'!$H$16)+('Emission factors'!$H$17*'GHG Estimation'!N2618)</f>
        <v>41847.653050862995</v>
      </c>
      <c r="O2906" s="98">
        <f>O2042+(O2330*'Emission factors'!$H$16)+('Emission factors'!$H$17*'GHG Estimation'!O2618)</f>
        <v>41952.886117824004</v>
      </c>
      <c r="P2906" s="98">
        <f>P2042+(P2330*'Emission factors'!$H$16)+('Emission factors'!$H$17*'GHG Estimation'!P2618)</f>
        <v>42592.891302797005</v>
      </c>
      <c r="Q2906" s="98">
        <f>Q2042+(Q2330*'Emission factors'!$H$16)+('Emission factors'!$H$17*'GHG Estimation'!Q2618)</f>
        <v>44168.022361562005</v>
      </c>
      <c r="R2906" s="98">
        <f>R2042+(R2330*'Emission factors'!$H$16)+('Emission factors'!$H$17*'GHG Estimation'!R2618)</f>
        <v>48292.854993558998</v>
      </c>
      <c r="S2906" s="98">
        <f>S2042+(S2330*'Emission factors'!$H$16)+('Emission factors'!$H$17*'GHG Estimation'!S2618)</f>
        <v>45748.963559816002</v>
      </c>
      <c r="T2906" s="98">
        <f>T2042+(T2330*'Emission factors'!$H$16)+('Emission factors'!$H$17*'GHG Estimation'!T2618)</f>
        <v>45607.837739254996</v>
      </c>
      <c r="U2906" s="98">
        <f>U2042+(U2330*'Emission factors'!$H$16)+('Emission factors'!$H$17*'GHG Estimation'!U2618)</f>
        <v>48788.032917755998</v>
      </c>
    </row>
    <row r="2907" spans="1:21" x14ac:dyDescent="0.25">
      <c r="A2907" s="92" t="s">
        <v>11</v>
      </c>
      <c r="B2907" s="92" t="s">
        <v>12</v>
      </c>
      <c r="C2907" s="92" t="s">
        <v>32</v>
      </c>
      <c r="D2907" s="92" t="s">
        <v>32</v>
      </c>
      <c r="E2907" s="92" t="s">
        <v>35</v>
      </c>
      <c r="F2907" s="92" t="s">
        <v>34</v>
      </c>
      <c r="G2907" s="92" t="s">
        <v>97</v>
      </c>
      <c r="H2907" s="92" t="s">
        <v>94</v>
      </c>
      <c r="I2907" s="89" t="s">
        <v>303</v>
      </c>
      <c r="L2907" s="98">
        <f>L2043+(L2331*'Emission factors'!$H$16)+('Emission factors'!$H$17*'GHG Estimation'!L2619)</f>
        <v>381549.98335072299</v>
      </c>
      <c r="M2907" s="98">
        <f>M2043+(M2331*'Emission factors'!$H$16)+('Emission factors'!$H$17*'GHG Estimation'!M2619)</f>
        <v>387367.04715010495</v>
      </c>
      <c r="N2907" s="98">
        <f>N2043+(N2331*'Emission factors'!$H$16)+('Emission factors'!$H$17*'GHG Estimation'!N2619)</f>
        <v>407068.64690005791</v>
      </c>
      <c r="O2907" s="98">
        <f>O2043+(O2331*'Emission factors'!$H$16)+('Emission factors'!$H$17*'GHG Estimation'!O2619)</f>
        <v>416161.90403850703</v>
      </c>
      <c r="P2907" s="98">
        <f>P2043+(P2331*'Emission factors'!$H$16)+('Emission factors'!$H$17*'GHG Estimation'!P2619)</f>
        <v>438002.47261799598</v>
      </c>
      <c r="Q2907" s="98">
        <f>Q2043+(Q2331*'Emission factors'!$H$16)+('Emission factors'!$H$17*'GHG Estimation'!Q2619)</f>
        <v>470297.57588215597</v>
      </c>
      <c r="R2907" s="98">
        <f>R2043+(R2331*'Emission factors'!$H$16)+('Emission factors'!$H$17*'GHG Estimation'!R2619)</f>
        <v>521580.72347704414</v>
      </c>
      <c r="S2907" s="98">
        <f>S2043+(S2331*'Emission factors'!$H$16)+('Emission factors'!$H$17*'GHG Estimation'!S2619)</f>
        <v>554429.13597091893</v>
      </c>
      <c r="T2907" s="98">
        <f>T2043+(T2331*'Emission factors'!$H$16)+('Emission factors'!$H$17*'GHG Estimation'!T2619)</f>
        <v>603837.5078357379</v>
      </c>
      <c r="U2907" s="98">
        <f>U2043+(U2331*'Emission factors'!$H$16)+('Emission factors'!$H$17*'GHG Estimation'!U2619)</f>
        <v>712275.58084116504</v>
      </c>
    </row>
    <row r="2908" spans="1:21" x14ac:dyDescent="0.25">
      <c r="A2908" s="92" t="s">
        <v>11</v>
      </c>
      <c r="B2908" s="92" t="s">
        <v>12</v>
      </c>
      <c r="C2908" s="92" t="s">
        <v>32</v>
      </c>
      <c r="D2908" s="92" t="s">
        <v>32</v>
      </c>
      <c r="E2908" s="92" t="s">
        <v>35</v>
      </c>
      <c r="F2908" s="92" t="s">
        <v>34</v>
      </c>
      <c r="G2908" s="92" t="s">
        <v>97</v>
      </c>
      <c r="H2908" s="92" t="s">
        <v>94</v>
      </c>
      <c r="I2908" s="89" t="s">
        <v>225</v>
      </c>
      <c r="L2908" s="98">
        <f>L2044+(L2332*'Emission factors'!$H$16)+('Emission factors'!$H$17*'GHG Estimation'!L2620)</f>
        <v>66101.111991111989</v>
      </c>
      <c r="M2908" s="98">
        <f>M2044+(M2332*'Emission factors'!$H$16)+('Emission factors'!$H$17*'GHG Estimation'!M2620)</f>
        <v>67473.748098316995</v>
      </c>
      <c r="N2908" s="98">
        <f>N2044+(N2332*'Emission factors'!$H$16)+('Emission factors'!$H$17*'GHG Estimation'!N2620)</f>
        <v>76760.37744678602</v>
      </c>
      <c r="O2908" s="98">
        <f>O2044+(O2332*'Emission factors'!$H$16)+('Emission factors'!$H$17*'GHG Estimation'!O2620)</f>
        <v>79052.847619217966</v>
      </c>
      <c r="P2908" s="98">
        <f>P2044+(P2332*'Emission factors'!$H$16)+('Emission factors'!$H$17*'GHG Estimation'!P2620)</f>
        <v>80344.194117175968</v>
      </c>
      <c r="Q2908" s="98">
        <f>Q2044+(Q2332*'Emission factors'!$H$16)+('Emission factors'!$H$17*'GHG Estimation'!Q2620)</f>
        <v>84941.599716258992</v>
      </c>
      <c r="R2908" s="98">
        <f>R2044+(R2332*'Emission factors'!$H$16)+('Emission factors'!$H$17*'GHG Estimation'!R2620)</f>
        <v>88526.94930633402</v>
      </c>
      <c r="S2908" s="98">
        <f>S2044+(S2332*'Emission factors'!$H$16)+('Emission factors'!$H$17*'GHG Estimation'!S2620)</f>
        <v>88436.335058807992</v>
      </c>
      <c r="T2908" s="98">
        <f>T2044+(T2332*'Emission factors'!$H$16)+('Emission factors'!$H$17*'GHG Estimation'!T2620)</f>
        <v>85099.288547074975</v>
      </c>
      <c r="U2908" s="98">
        <f>U2044+(U2332*'Emission factors'!$H$16)+('Emission factors'!$H$17*'GHG Estimation'!U2620)</f>
        <v>89701.195695671981</v>
      </c>
    </row>
    <row r="2909" spans="1:21" x14ac:dyDescent="0.25">
      <c r="A2909" s="92" t="s">
        <v>11</v>
      </c>
      <c r="B2909" s="92" t="s">
        <v>12</v>
      </c>
      <c r="C2909" s="92" t="s">
        <v>32</v>
      </c>
      <c r="D2909" s="92" t="s">
        <v>32</v>
      </c>
      <c r="E2909" s="92" t="s">
        <v>35</v>
      </c>
      <c r="F2909" s="92" t="s">
        <v>34</v>
      </c>
      <c r="G2909" s="92" t="s">
        <v>97</v>
      </c>
      <c r="H2909" s="92" t="s">
        <v>94</v>
      </c>
      <c r="I2909" s="89" t="s">
        <v>205</v>
      </c>
      <c r="L2909" s="98">
        <f>L2045+(L2333*'Emission factors'!$H$16)+('Emission factors'!$H$17*'GHG Estimation'!L2621)</f>
        <v>1476950.4168833809</v>
      </c>
      <c r="M2909" s="98">
        <f>M2045+(M2333*'Emission factors'!$H$16)+('Emission factors'!$H$17*'GHG Estimation'!M2621)</f>
        <v>1517523.944480357</v>
      </c>
      <c r="N2909" s="98">
        <f>N2045+(N2333*'Emission factors'!$H$16)+('Emission factors'!$H$17*'GHG Estimation'!N2621)</f>
        <v>1585498.246938254</v>
      </c>
      <c r="O2909" s="98">
        <f>O2045+(O2333*'Emission factors'!$H$16)+('Emission factors'!$H$17*'GHG Estimation'!O2621)</f>
        <v>1629971.2829288463</v>
      </c>
      <c r="P2909" s="98">
        <f>P2045+(P2333*'Emission factors'!$H$16)+('Emission factors'!$H$17*'GHG Estimation'!P2621)</f>
        <v>1672237.1314250906</v>
      </c>
      <c r="Q2909" s="98">
        <f>Q2045+(Q2333*'Emission factors'!$H$16)+('Emission factors'!$H$17*'GHG Estimation'!Q2621)</f>
        <v>1728309.1425488899</v>
      </c>
      <c r="R2909" s="98">
        <f>R2045+(R2333*'Emission factors'!$H$16)+('Emission factors'!$H$17*'GHG Estimation'!R2621)</f>
        <v>1810565.8521310133</v>
      </c>
      <c r="S2909" s="98">
        <f>S2045+(S2333*'Emission factors'!$H$16)+('Emission factors'!$H$17*'GHG Estimation'!S2621)</f>
        <v>1831483.3936857372</v>
      </c>
      <c r="T2909" s="98">
        <f>T2045+(T2333*'Emission factors'!$H$16)+('Emission factors'!$H$17*'GHG Estimation'!T2621)</f>
        <v>1868379.1553297744</v>
      </c>
      <c r="U2909" s="98">
        <f>U2045+(U2333*'Emission factors'!$H$16)+('Emission factors'!$H$17*'GHG Estimation'!U2621)</f>
        <v>2041013.2576524231</v>
      </c>
    </row>
    <row r="2910" spans="1:21" x14ac:dyDescent="0.25">
      <c r="A2910" s="92" t="s">
        <v>11</v>
      </c>
      <c r="B2910" s="92" t="s">
        <v>12</v>
      </c>
      <c r="C2910" s="92" t="s">
        <v>32</v>
      </c>
      <c r="D2910" s="92" t="s">
        <v>32</v>
      </c>
      <c r="E2910" s="92" t="s">
        <v>35</v>
      </c>
      <c r="F2910" s="92" t="s">
        <v>34</v>
      </c>
      <c r="G2910" s="92" t="s">
        <v>97</v>
      </c>
      <c r="H2910" s="92" t="s">
        <v>94</v>
      </c>
      <c r="I2910" s="89" t="s">
        <v>204</v>
      </c>
      <c r="L2910" s="98">
        <f>L2046+(L2334*'Emission factors'!$H$16)+('Emission factors'!$H$17*'GHG Estimation'!L2622)</f>
        <v>1229667.5526741764</v>
      </c>
      <c r="M2910" s="98">
        <f>M2046+(M2334*'Emission factors'!$H$16)+('Emission factors'!$H$17*'GHG Estimation'!M2622)</f>
        <v>1252390.0809861869</v>
      </c>
      <c r="N2910" s="98">
        <f>N2046+(N2334*'Emission factors'!$H$16)+('Emission factors'!$H$17*'GHG Estimation'!N2622)</f>
        <v>1316223.8327770729</v>
      </c>
      <c r="O2910" s="98">
        <f>O2046+(O2334*'Emission factors'!$H$16)+('Emission factors'!$H$17*'GHG Estimation'!O2622)</f>
        <v>1375342.5479466084</v>
      </c>
      <c r="P2910" s="98">
        <f>P2046+(P2334*'Emission factors'!$H$16)+('Emission factors'!$H$17*'GHG Estimation'!P2622)</f>
        <v>1492184.834430906</v>
      </c>
      <c r="Q2910" s="98">
        <f>Q2046+(Q2334*'Emission factors'!$H$16)+('Emission factors'!$H$17*'GHG Estimation'!Q2622)</f>
        <v>1696634.6025615034</v>
      </c>
      <c r="R2910" s="98">
        <f>R2046+(R2334*'Emission factors'!$H$16)+('Emission factors'!$H$17*'GHG Estimation'!R2622)</f>
        <v>1916110.9841515955</v>
      </c>
      <c r="S2910" s="98">
        <f>S2046+(S2334*'Emission factors'!$H$16)+('Emission factors'!$H$17*'GHG Estimation'!S2622)</f>
        <v>2035968.5236562872</v>
      </c>
      <c r="T2910" s="98">
        <f>T2046+(T2334*'Emission factors'!$H$16)+('Emission factors'!$H$17*'GHG Estimation'!T2622)</f>
        <v>2230683.294647038</v>
      </c>
      <c r="U2910" s="98">
        <f>U2046+(U2334*'Emission factors'!$H$16)+('Emission factors'!$H$17*'GHG Estimation'!U2622)</f>
        <v>2521477.6653661756</v>
      </c>
    </row>
    <row r="2911" spans="1:21" x14ac:dyDescent="0.25">
      <c r="A2911" s="92" t="s">
        <v>11</v>
      </c>
      <c r="B2911" s="92" t="s">
        <v>12</v>
      </c>
      <c r="C2911" s="92" t="s">
        <v>32</v>
      </c>
      <c r="D2911" s="92" t="s">
        <v>32</v>
      </c>
      <c r="E2911" s="92" t="s">
        <v>35</v>
      </c>
      <c r="F2911" s="92" t="s">
        <v>34</v>
      </c>
      <c r="G2911" s="92" t="s">
        <v>97</v>
      </c>
      <c r="H2911" s="92" t="s">
        <v>94</v>
      </c>
      <c r="I2911" s="89" t="s">
        <v>228</v>
      </c>
      <c r="L2911" s="98">
        <f>L2047+(L2335*'Emission factors'!$H$16)+('Emission factors'!$H$17*'GHG Estimation'!L2623)</f>
        <v>19928.815835554997</v>
      </c>
      <c r="M2911" s="98">
        <f>M2047+(M2335*'Emission factors'!$H$16)+('Emission factors'!$H$17*'GHG Estimation'!M2623)</f>
        <v>18212.192551036002</v>
      </c>
      <c r="N2911" s="98">
        <f>N2047+(N2335*'Emission factors'!$H$16)+('Emission factors'!$H$17*'GHG Estimation'!N2623)</f>
        <v>22212.499761012001</v>
      </c>
      <c r="O2911" s="98">
        <f>O2047+(O2335*'Emission factors'!$H$16)+('Emission factors'!$H$17*'GHG Estimation'!O2623)</f>
        <v>24944.214983280996</v>
      </c>
      <c r="P2911" s="98">
        <f>P2047+(P2335*'Emission factors'!$H$16)+('Emission factors'!$H$17*'GHG Estimation'!P2623)</f>
        <v>26443.103851273994</v>
      </c>
      <c r="Q2911" s="98">
        <f>Q2047+(Q2335*'Emission factors'!$H$16)+('Emission factors'!$H$17*'GHG Estimation'!Q2623)</f>
        <v>28919.255190253996</v>
      </c>
      <c r="R2911" s="98">
        <f>R2047+(R2335*'Emission factors'!$H$16)+('Emission factors'!$H$17*'GHG Estimation'!R2623)</f>
        <v>30285.924127173002</v>
      </c>
      <c r="S2911" s="98">
        <f>S2047+(S2335*'Emission factors'!$H$16)+('Emission factors'!$H$17*'GHG Estimation'!S2623)</f>
        <v>28775.474801458</v>
      </c>
      <c r="T2911" s="98">
        <f>T2047+(T2335*'Emission factors'!$H$16)+('Emission factors'!$H$17*'GHG Estimation'!T2623)</f>
        <v>28965.975591189999</v>
      </c>
      <c r="U2911" s="98">
        <f>U2047+(U2335*'Emission factors'!$H$16)+('Emission factors'!$H$17*'GHG Estimation'!U2623)</f>
        <v>30888.159666639</v>
      </c>
    </row>
    <row r="2912" spans="1:21" x14ac:dyDescent="0.25">
      <c r="A2912" s="92" t="s">
        <v>11</v>
      </c>
      <c r="B2912" s="92" t="s">
        <v>12</v>
      </c>
      <c r="C2912" s="92" t="s">
        <v>32</v>
      </c>
      <c r="D2912" s="92" t="s">
        <v>32</v>
      </c>
      <c r="E2912" s="92" t="s">
        <v>35</v>
      </c>
      <c r="F2912" s="92" t="s">
        <v>34</v>
      </c>
      <c r="G2912" s="92" t="s">
        <v>97</v>
      </c>
      <c r="H2912" s="92" t="s">
        <v>94</v>
      </c>
      <c r="I2912" s="89" t="s">
        <v>202</v>
      </c>
      <c r="L2912" s="98">
        <f>L2048+(L2336*'Emission factors'!$H$16)+('Emission factors'!$H$17*'GHG Estimation'!L2624)</f>
        <v>2640023.7733862083</v>
      </c>
      <c r="M2912" s="98">
        <f>M2048+(M2336*'Emission factors'!$H$16)+('Emission factors'!$H$17*'GHG Estimation'!M2624)</f>
        <v>2657966.7104639872</v>
      </c>
      <c r="N2912" s="98">
        <f>N2048+(N2336*'Emission factors'!$H$16)+('Emission factors'!$H$17*'GHG Estimation'!N2624)</f>
        <v>2784373.9746009214</v>
      </c>
      <c r="O2912" s="98">
        <f>O2048+(O2336*'Emission factors'!$H$16)+('Emission factors'!$H$17*'GHG Estimation'!O2624)</f>
        <v>2908896.9439504254</v>
      </c>
      <c r="P2912" s="98">
        <f>P2048+(P2336*'Emission factors'!$H$16)+('Emission factors'!$H$17*'GHG Estimation'!P2624)</f>
        <v>3088520.1954189218</v>
      </c>
      <c r="Q2912" s="98">
        <f>Q2048+(Q2336*'Emission factors'!$H$16)+('Emission factors'!$H$17*'GHG Estimation'!Q2624)</f>
        <v>3360374.8648598362</v>
      </c>
      <c r="R2912" s="98">
        <f>R2048+(R2336*'Emission factors'!$H$16)+('Emission factors'!$H$17*'GHG Estimation'!R2624)</f>
        <v>3498368.5117555908</v>
      </c>
      <c r="S2912" s="98">
        <f>S2048+(S2336*'Emission factors'!$H$16)+('Emission factors'!$H$17*'GHG Estimation'!S2624)</f>
        <v>3712703.9667698969</v>
      </c>
      <c r="T2912" s="98">
        <f>T2048+(T2336*'Emission factors'!$H$16)+('Emission factors'!$H$17*'GHG Estimation'!T2624)</f>
        <v>4026079.6278156294</v>
      </c>
      <c r="U2912" s="98">
        <f>U2048+(U2336*'Emission factors'!$H$16)+('Emission factors'!$H$17*'GHG Estimation'!U2624)</f>
        <v>4318212.7159898216</v>
      </c>
    </row>
    <row r="2913" spans="1:21" x14ac:dyDescent="0.25">
      <c r="A2913" s="92" t="s">
        <v>11</v>
      </c>
      <c r="B2913" s="92" t="s">
        <v>12</v>
      </c>
      <c r="C2913" s="92" t="s">
        <v>32</v>
      </c>
      <c r="D2913" s="92" t="s">
        <v>32</v>
      </c>
      <c r="E2913" s="92" t="s">
        <v>35</v>
      </c>
      <c r="F2913" s="92" t="s">
        <v>34</v>
      </c>
      <c r="G2913" s="92" t="s">
        <v>97</v>
      </c>
      <c r="H2913" s="92" t="s">
        <v>94</v>
      </c>
      <c r="I2913" s="89" t="s">
        <v>190</v>
      </c>
      <c r="L2913" s="98">
        <f>L2049+(L2337*'Emission factors'!$H$16)+('Emission factors'!$H$17*'GHG Estimation'!L2625)</f>
        <v>0</v>
      </c>
      <c r="M2913" s="98">
        <f>M2049+(M2337*'Emission factors'!$H$16)+('Emission factors'!$H$17*'GHG Estimation'!M2625)</f>
        <v>0</v>
      </c>
      <c r="N2913" s="98">
        <f>N2049+(N2337*'Emission factors'!$H$16)+('Emission factors'!$H$17*'GHG Estimation'!N2625)</f>
        <v>0</v>
      </c>
      <c r="O2913" s="98">
        <f>O2049+(O2337*'Emission factors'!$H$16)+('Emission factors'!$H$17*'GHG Estimation'!O2625)</f>
        <v>0</v>
      </c>
      <c r="P2913" s="98">
        <f>P2049+(P2337*'Emission factors'!$H$16)+('Emission factors'!$H$17*'GHG Estimation'!P2625)</f>
        <v>0</v>
      </c>
      <c r="Q2913" s="98">
        <f>Q2049+(Q2337*'Emission factors'!$H$16)+('Emission factors'!$H$17*'GHG Estimation'!Q2625)</f>
        <v>0</v>
      </c>
      <c r="R2913" s="98">
        <f>R2049+(R2337*'Emission factors'!$H$16)+('Emission factors'!$H$17*'GHG Estimation'!R2625)</f>
        <v>0</v>
      </c>
      <c r="S2913" s="98">
        <f>S2049+(S2337*'Emission factors'!$H$16)+('Emission factors'!$H$17*'GHG Estimation'!S2625)</f>
        <v>0</v>
      </c>
      <c r="T2913" s="98">
        <f>T2049+(T2337*'Emission factors'!$H$16)+('Emission factors'!$H$17*'GHG Estimation'!T2625)</f>
        <v>0</v>
      </c>
      <c r="U2913" s="98">
        <f>U2049+(U2337*'Emission factors'!$H$16)+('Emission factors'!$H$17*'GHG Estimation'!U2625)</f>
        <v>1304796.6867240686</v>
      </c>
    </row>
    <row r="2914" spans="1:21" x14ac:dyDescent="0.25">
      <c r="A2914" s="92" t="s">
        <v>11</v>
      </c>
      <c r="B2914" s="92" t="s">
        <v>12</v>
      </c>
      <c r="C2914" s="92" t="s">
        <v>32</v>
      </c>
      <c r="D2914" s="92" t="s">
        <v>32</v>
      </c>
      <c r="E2914" s="92" t="s">
        <v>35</v>
      </c>
      <c r="F2914" s="92" t="s">
        <v>34</v>
      </c>
      <c r="G2914" s="92" t="s">
        <v>97</v>
      </c>
      <c r="H2914" s="92" t="s">
        <v>94</v>
      </c>
      <c r="I2914" s="89" t="s">
        <v>210</v>
      </c>
      <c r="L2914" s="98">
        <f>L2050+(L2338*'Emission factors'!$H$16)+('Emission factors'!$H$17*'GHG Estimation'!L2626)</f>
        <v>53488.966678004006</v>
      </c>
      <c r="M2914" s="98">
        <f>M2050+(M2338*'Emission factors'!$H$16)+('Emission factors'!$H$17*'GHG Estimation'!M2626)</f>
        <v>55808.834985683992</v>
      </c>
      <c r="N2914" s="98">
        <f>N2050+(N2338*'Emission factors'!$H$16)+('Emission factors'!$H$17*'GHG Estimation'!N2626)</f>
        <v>58999.566182898008</v>
      </c>
      <c r="O2914" s="98">
        <f>O2050+(O2338*'Emission factors'!$H$16)+('Emission factors'!$H$17*'GHG Estimation'!O2626)</f>
        <v>58473.557878889995</v>
      </c>
      <c r="P2914" s="98">
        <f>P2050+(P2338*'Emission factors'!$H$16)+('Emission factors'!$H$17*'GHG Estimation'!P2626)</f>
        <v>64775.061687016998</v>
      </c>
      <c r="Q2914" s="98">
        <f>Q2050+(Q2338*'Emission factors'!$H$16)+('Emission factors'!$H$17*'GHG Estimation'!Q2626)</f>
        <v>71977.234325480007</v>
      </c>
      <c r="R2914" s="98">
        <f>R2050+(R2338*'Emission factors'!$H$16)+('Emission factors'!$H$17*'GHG Estimation'!R2626)</f>
        <v>78538.885820636991</v>
      </c>
      <c r="S2914" s="98">
        <f>S2050+(S2338*'Emission factors'!$H$16)+('Emission factors'!$H$17*'GHG Estimation'!S2626)</f>
        <v>75977.130264321007</v>
      </c>
      <c r="T2914" s="98">
        <f>T2050+(T2338*'Emission factors'!$H$16)+('Emission factors'!$H$17*'GHG Estimation'!T2626)</f>
        <v>83653.737806463003</v>
      </c>
      <c r="U2914" s="98">
        <f>U2050+(U2338*'Emission factors'!$H$16)+('Emission factors'!$H$17*'GHG Estimation'!U2626)</f>
        <v>91982.015678497992</v>
      </c>
    </row>
    <row r="2915" spans="1:21" x14ac:dyDescent="0.25">
      <c r="A2915" s="92" t="s">
        <v>11</v>
      </c>
      <c r="B2915" s="92" t="s">
        <v>12</v>
      </c>
      <c r="C2915" s="92" t="s">
        <v>32</v>
      </c>
      <c r="D2915" s="92" t="s">
        <v>32</v>
      </c>
      <c r="E2915" s="92" t="s">
        <v>35</v>
      </c>
      <c r="F2915" s="92" t="s">
        <v>34</v>
      </c>
      <c r="G2915" s="92" t="s">
        <v>97</v>
      </c>
      <c r="H2915" s="92" t="s">
        <v>94</v>
      </c>
      <c r="I2915" s="89" t="s">
        <v>199</v>
      </c>
      <c r="L2915" s="98">
        <f>L2051+(L2339*'Emission factors'!$H$16)+('Emission factors'!$H$17*'GHG Estimation'!L2627)</f>
        <v>3121750.0805846527</v>
      </c>
      <c r="M2915" s="98">
        <f>M2051+(M2339*'Emission factors'!$H$16)+('Emission factors'!$H$17*'GHG Estimation'!M2627)</f>
        <v>3231453.9863223522</v>
      </c>
      <c r="N2915" s="98">
        <f>N2051+(N2339*'Emission factors'!$H$16)+('Emission factors'!$H$17*'GHG Estimation'!N2627)</f>
        <v>3416053.7381668612</v>
      </c>
      <c r="O2915" s="98">
        <f>O2051+(O2339*'Emission factors'!$H$16)+('Emission factors'!$H$17*'GHG Estimation'!O2627)</f>
        <v>3550351.9867944699</v>
      </c>
      <c r="P2915" s="98">
        <f>P2051+(P2339*'Emission factors'!$H$16)+('Emission factors'!$H$17*'GHG Estimation'!P2627)</f>
        <v>3809567.2698178254</v>
      </c>
      <c r="Q2915" s="98">
        <f>Q2051+(Q2339*'Emission factors'!$H$16)+('Emission factors'!$H$17*'GHG Estimation'!Q2627)</f>
        <v>4153676.3404185809</v>
      </c>
      <c r="R2915" s="98">
        <f>R2051+(R2339*'Emission factors'!$H$16)+('Emission factors'!$H$17*'GHG Estimation'!R2627)</f>
        <v>4573011.874252745</v>
      </c>
      <c r="S2915" s="98">
        <f>S2051+(S2339*'Emission factors'!$H$16)+('Emission factors'!$H$17*'GHG Estimation'!S2627)</f>
        <v>4706959.069317176</v>
      </c>
      <c r="T2915" s="98">
        <f>T2051+(T2339*'Emission factors'!$H$16)+('Emission factors'!$H$17*'GHG Estimation'!T2627)</f>
        <v>5173932.4453023253</v>
      </c>
      <c r="U2915" s="98">
        <f>U2051+(U2339*'Emission factors'!$H$16)+('Emission factors'!$H$17*'GHG Estimation'!U2627)</f>
        <v>5983810.1590913041</v>
      </c>
    </row>
    <row r="2916" spans="1:21" x14ac:dyDescent="0.25">
      <c r="A2916" s="92" t="s">
        <v>11</v>
      </c>
      <c r="B2916" s="92" t="s">
        <v>12</v>
      </c>
      <c r="C2916" s="92" t="s">
        <v>32</v>
      </c>
      <c r="D2916" s="92" t="s">
        <v>32</v>
      </c>
      <c r="E2916" s="92" t="s">
        <v>35</v>
      </c>
      <c r="F2916" s="92" t="s">
        <v>34</v>
      </c>
      <c r="G2916" s="92" t="s">
        <v>97</v>
      </c>
      <c r="H2916" s="92" t="s">
        <v>94</v>
      </c>
      <c r="I2916" s="89" t="s">
        <v>233</v>
      </c>
      <c r="L2916" s="98">
        <f>L2052+(L2340*'Emission factors'!$H$16)+('Emission factors'!$H$17*'GHG Estimation'!L2628)</f>
        <v>371808.49560460093</v>
      </c>
      <c r="M2916" s="98">
        <f>M2052+(M2340*'Emission factors'!$H$16)+('Emission factors'!$H$17*'GHG Estimation'!M2628)</f>
        <v>385325.25047328399</v>
      </c>
      <c r="N2916" s="98">
        <f>N2052+(N2340*'Emission factors'!$H$16)+('Emission factors'!$H$17*'GHG Estimation'!N2628)</f>
        <v>403927.68698783597</v>
      </c>
      <c r="O2916" s="98">
        <f>O2052+(O2340*'Emission factors'!$H$16)+('Emission factors'!$H$17*'GHG Estimation'!O2628)</f>
        <v>414996.189655806</v>
      </c>
      <c r="P2916" s="98">
        <f>P2052+(P2340*'Emission factors'!$H$16)+('Emission factors'!$H$17*'GHG Estimation'!P2628)</f>
        <v>443907.5708732389</v>
      </c>
      <c r="Q2916" s="98">
        <f>Q2052+(Q2340*'Emission factors'!$H$16)+('Emission factors'!$H$17*'GHG Estimation'!Q2628)</f>
        <v>478276.32563303993</v>
      </c>
      <c r="R2916" s="98">
        <f>R2052+(R2340*'Emission factors'!$H$16)+('Emission factors'!$H$17*'GHG Estimation'!R2628)</f>
        <v>517529.26161553088</v>
      </c>
      <c r="S2916" s="98">
        <f>S2052+(S2340*'Emission factors'!$H$16)+('Emission factors'!$H$17*'GHG Estimation'!S2628)</f>
        <v>525866.65475144901</v>
      </c>
      <c r="T2916" s="98">
        <f>T2052+(T2340*'Emission factors'!$H$16)+('Emission factors'!$H$17*'GHG Estimation'!T2628)</f>
        <v>540984.19652006403</v>
      </c>
      <c r="U2916" s="98">
        <f>U2052+(U2340*'Emission factors'!$H$16)+('Emission factors'!$H$17*'GHG Estimation'!U2628)</f>
        <v>577122.41168874607</v>
      </c>
    </row>
    <row r="2917" spans="1:21" x14ac:dyDescent="0.25">
      <c r="A2917" s="92" t="s">
        <v>11</v>
      </c>
      <c r="B2917" s="92" t="s">
        <v>12</v>
      </c>
      <c r="C2917" s="92" t="s">
        <v>32</v>
      </c>
      <c r="D2917" s="92" t="s">
        <v>32</v>
      </c>
      <c r="E2917" s="92" t="s">
        <v>35</v>
      </c>
      <c r="F2917" s="92" t="s">
        <v>34</v>
      </c>
      <c r="G2917" s="92" t="s">
        <v>97</v>
      </c>
      <c r="H2917" s="92" t="s">
        <v>94</v>
      </c>
      <c r="I2917" s="89" t="s">
        <v>200</v>
      </c>
      <c r="L2917" s="98">
        <f>L2053+(L2341*'Emission factors'!$H$16)+('Emission factors'!$H$17*'GHG Estimation'!L2629)</f>
        <v>1453927.3316259116</v>
      </c>
      <c r="M2917" s="98">
        <f>M2053+(M2341*'Emission factors'!$H$16)+('Emission factors'!$H$17*'GHG Estimation'!M2629)</f>
        <v>1528408.11542562</v>
      </c>
      <c r="N2917" s="98">
        <f>N2053+(N2341*'Emission factors'!$H$16)+('Emission factors'!$H$17*'GHG Estimation'!N2629)</f>
        <v>1609858.8831362836</v>
      </c>
      <c r="O2917" s="98">
        <f>O2053+(O2341*'Emission factors'!$H$16)+('Emission factors'!$H$17*'GHG Estimation'!O2629)</f>
        <v>1697140.4211916116</v>
      </c>
      <c r="P2917" s="98">
        <f>P2053+(P2341*'Emission factors'!$H$16)+('Emission factors'!$H$17*'GHG Estimation'!P2629)</f>
        <v>1813154.9160906943</v>
      </c>
      <c r="Q2917" s="98">
        <f>Q2053+(Q2341*'Emission factors'!$H$16)+('Emission factors'!$H$17*'GHG Estimation'!Q2629)</f>
        <v>1975058.4534981737</v>
      </c>
      <c r="R2917" s="98">
        <f>R2053+(R2341*'Emission factors'!$H$16)+('Emission factors'!$H$17*'GHG Estimation'!R2629)</f>
        <v>2194373.0634567281</v>
      </c>
      <c r="S2917" s="98">
        <f>S2053+(S2341*'Emission factors'!$H$16)+('Emission factors'!$H$17*'GHG Estimation'!S2629)</f>
        <v>2319433.0108330585</v>
      </c>
      <c r="T2917" s="98">
        <f>T2053+(T2341*'Emission factors'!$H$16)+('Emission factors'!$H$17*'GHG Estimation'!T2629)</f>
        <v>2533512.0644664932</v>
      </c>
      <c r="U2917" s="98">
        <f>U2053+(U2341*'Emission factors'!$H$16)+('Emission factors'!$H$17*'GHG Estimation'!U2629)</f>
        <v>2880260.8227648204</v>
      </c>
    </row>
    <row r="2918" spans="1:21" x14ac:dyDescent="0.25">
      <c r="A2918" s="92" t="s">
        <v>11</v>
      </c>
      <c r="B2918" s="92" t="s">
        <v>12</v>
      </c>
      <c r="C2918" s="92" t="s">
        <v>32</v>
      </c>
      <c r="D2918" s="92" t="s">
        <v>32</v>
      </c>
      <c r="E2918" s="92" t="s">
        <v>36</v>
      </c>
      <c r="F2918" s="92" t="s">
        <v>34</v>
      </c>
      <c r="G2918" s="92" t="s">
        <v>97</v>
      </c>
      <c r="H2918" s="92" t="s">
        <v>94</v>
      </c>
      <c r="I2918" s="89" t="s">
        <v>227</v>
      </c>
      <c r="J2918" s="92" t="s">
        <v>98</v>
      </c>
      <c r="L2918" s="98">
        <f>L2054+(L2342*'Emission factors'!$H$16)+('Emission factors'!$H$17*'GHG Estimation'!L2630)</f>
        <v>20367.819778320001</v>
      </c>
      <c r="M2918" s="98">
        <f>M2054+(M2342*'Emission factors'!$H$16)+('Emission factors'!$H$17*'GHG Estimation'!M2630)</f>
        <v>20413.822048452002</v>
      </c>
      <c r="N2918" s="98">
        <f>N2054+(N2342*'Emission factors'!$H$16)+('Emission factors'!$H$17*'GHG Estimation'!N2630)</f>
        <v>18900.813637776002</v>
      </c>
      <c r="O2918" s="98">
        <f>O2054+(O2342*'Emission factors'!$H$16)+('Emission factors'!$H$17*'GHG Estimation'!O2630)</f>
        <v>19087.308471671997</v>
      </c>
      <c r="P2918" s="98">
        <f>P2054+(P2342*'Emission factors'!$H$16)+('Emission factors'!$H$17*'GHG Estimation'!P2630)</f>
        <v>18190.260245892001</v>
      </c>
      <c r="Q2918" s="98">
        <f>Q2054+(Q2342*'Emission factors'!$H$16)+('Emission factors'!$H$17*'GHG Estimation'!Q2630)</f>
        <v>17848.904560452</v>
      </c>
      <c r="R2918" s="98">
        <f>R2054+(R2342*'Emission factors'!$H$16)+('Emission factors'!$H$17*'GHG Estimation'!R2630)</f>
        <v>17837.869082124002</v>
      </c>
      <c r="S2918" s="98">
        <f>S2054+(S2342*'Emission factors'!$H$16)+('Emission factors'!$H$17*'GHG Estimation'!S2630)</f>
        <v>16485.627166343998</v>
      </c>
      <c r="T2918" s="98">
        <f>T2054+(T2342*'Emission factors'!$H$16)+('Emission factors'!$H$17*'GHG Estimation'!T2630)</f>
        <v>14599.304514984002</v>
      </c>
      <c r="U2918" s="98">
        <f>U2054+(U2342*'Emission factors'!$H$16)+('Emission factors'!$H$17*'GHG Estimation'!U2630)</f>
        <v>13924.216648860001</v>
      </c>
    </row>
    <row r="2919" spans="1:21" x14ac:dyDescent="0.25">
      <c r="A2919" s="92" t="s">
        <v>11</v>
      </c>
      <c r="B2919" s="92" t="s">
        <v>12</v>
      </c>
      <c r="C2919" s="92" t="s">
        <v>32</v>
      </c>
      <c r="D2919" s="92" t="s">
        <v>32</v>
      </c>
      <c r="E2919" s="92" t="s">
        <v>36</v>
      </c>
      <c r="F2919" s="92" t="s">
        <v>34</v>
      </c>
      <c r="G2919" s="92" t="s">
        <v>97</v>
      </c>
      <c r="H2919" s="92" t="s">
        <v>94</v>
      </c>
      <c r="I2919" s="89" t="s">
        <v>203</v>
      </c>
      <c r="L2919" s="98">
        <f>L2055+(L2343*'Emission factors'!$H$16)+('Emission factors'!$H$17*'GHG Estimation'!L2631)</f>
        <v>1639715.4533293799</v>
      </c>
      <c r="M2919" s="98">
        <f>M2055+(M2343*'Emission factors'!$H$16)+('Emission factors'!$H$17*'GHG Estimation'!M2631)</f>
        <v>1663189.9898329803</v>
      </c>
      <c r="N2919" s="98">
        <f>N2055+(N2343*'Emission factors'!$H$16)+('Emission factors'!$H$17*'GHG Estimation'!N2631)</f>
        <v>1645881.9662060158</v>
      </c>
      <c r="O2919" s="98">
        <f>O2055+(O2343*'Emission factors'!$H$16)+('Emission factors'!$H$17*'GHG Estimation'!O2631)</f>
        <v>1637566.4562114482</v>
      </c>
      <c r="P2919" s="98">
        <f>P2055+(P2343*'Emission factors'!$H$16)+('Emission factors'!$H$17*'GHG Estimation'!P2631)</f>
        <v>1640355.2419143959</v>
      </c>
      <c r="Q2919" s="98">
        <f>Q2055+(Q2343*'Emission factors'!$H$16)+('Emission factors'!$H$17*'GHG Estimation'!Q2631)</f>
        <v>1511213.4988340039</v>
      </c>
      <c r="R2919" s="98">
        <f>R2055+(R2343*'Emission factors'!$H$16)+('Emission factors'!$H$17*'GHG Estimation'!R2631)</f>
        <v>1347987.3984788398</v>
      </c>
      <c r="S2919" s="98">
        <f>S2055+(S2343*'Emission factors'!$H$16)+('Emission factors'!$H$17*'GHG Estimation'!S2631)</f>
        <v>1188240.6007797357</v>
      </c>
      <c r="T2919" s="98">
        <f>T2055+(T2343*'Emission factors'!$H$16)+('Emission factors'!$H$17*'GHG Estimation'!T2631)</f>
        <v>1148493.8556609</v>
      </c>
      <c r="U2919" s="98">
        <f>U2055+(U2343*'Emission factors'!$H$16)+('Emission factors'!$H$17*'GHG Estimation'!U2631)</f>
        <v>813651.18445077585</v>
      </c>
    </row>
    <row r="2920" spans="1:21" x14ac:dyDescent="0.25">
      <c r="A2920" s="92" t="s">
        <v>11</v>
      </c>
      <c r="B2920" s="92" t="s">
        <v>12</v>
      </c>
      <c r="C2920" s="92" t="s">
        <v>32</v>
      </c>
      <c r="D2920" s="92" t="s">
        <v>32</v>
      </c>
      <c r="E2920" s="92" t="s">
        <v>36</v>
      </c>
      <c r="F2920" s="92" t="s">
        <v>34</v>
      </c>
      <c r="G2920" s="92" t="s">
        <v>97</v>
      </c>
      <c r="H2920" s="92" t="s">
        <v>94</v>
      </c>
      <c r="I2920" s="89" t="s">
        <v>191</v>
      </c>
      <c r="L2920" s="98">
        <f>L2056+(L2344*'Emission factors'!$H$16)+('Emission factors'!$H$17*'GHG Estimation'!L2632)</f>
        <v>36533.006419727993</v>
      </c>
      <c r="M2920" s="98">
        <f>M2056+(M2344*'Emission factors'!$H$16)+('Emission factors'!$H$17*'GHG Estimation'!M2632)</f>
        <v>30619.074584363992</v>
      </c>
      <c r="N2920" s="98">
        <f>N2056+(N2344*'Emission factors'!$H$16)+('Emission factors'!$H$17*'GHG Estimation'!N2632)</f>
        <v>28802.432191428004</v>
      </c>
      <c r="O2920" s="98">
        <f>O2056+(O2344*'Emission factors'!$H$16)+('Emission factors'!$H$17*'GHG Estimation'!O2632)</f>
        <v>29087.050952063993</v>
      </c>
      <c r="P2920" s="98">
        <f>P2056+(P2344*'Emission factors'!$H$16)+('Emission factors'!$H$17*'GHG Estimation'!P2632)</f>
        <v>28775.152235676003</v>
      </c>
      <c r="Q2920" s="98">
        <f>Q2056+(Q2344*'Emission factors'!$H$16)+('Emission factors'!$H$17*'GHG Estimation'!Q2632)</f>
        <v>28630.685633088</v>
      </c>
      <c r="R2920" s="98">
        <f>R2056+(R2344*'Emission factors'!$H$16)+('Emission factors'!$H$17*'GHG Estimation'!R2632)</f>
        <v>28445.029938864005</v>
      </c>
      <c r="S2920" s="98">
        <f>S2056+(S2344*'Emission factors'!$H$16)+('Emission factors'!$H$17*'GHG Estimation'!S2632)</f>
        <v>28287.422092356002</v>
      </c>
      <c r="T2920" s="98">
        <f>T2056+(T2344*'Emission factors'!$H$16)+('Emission factors'!$H$17*'GHG Estimation'!T2632)</f>
        <v>28221.050894148004</v>
      </c>
      <c r="U2920" s="98">
        <f>U2056+(U2344*'Emission factors'!$H$16)+('Emission factors'!$H$17*'GHG Estimation'!U2632)</f>
        <v>28158.542904996</v>
      </c>
    </row>
    <row r="2921" spans="1:21" x14ac:dyDescent="0.25">
      <c r="A2921" s="92" t="s">
        <v>11</v>
      </c>
      <c r="B2921" s="92" t="s">
        <v>12</v>
      </c>
      <c r="C2921" s="92" t="s">
        <v>32</v>
      </c>
      <c r="D2921" s="92" t="s">
        <v>32</v>
      </c>
      <c r="E2921" s="92" t="s">
        <v>36</v>
      </c>
      <c r="F2921" s="92" t="s">
        <v>34</v>
      </c>
      <c r="G2921" s="92" t="s">
        <v>97</v>
      </c>
      <c r="H2921" s="92" t="s">
        <v>94</v>
      </c>
      <c r="I2921" s="92" t="s">
        <v>192</v>
      </c>
      <c r="L2921" s="98">
        <f>L2057+(L2345*'Emission factors'!$H$16)+('Emission factors'!$H$17*'GHG Estimation'!L2633)</f>
        <v>833838.92168891977</v>
      </c>
      <c r="M2921" s="98">
        <f>M2057+(M2345*'Emission factors'!$H$16)+('Emission factors'!$H$17*'GHG Estimation'!M2633)</f>
        <v>820794.10758349218</v>
      </c>
      <c r="N2921" s="98">
        <f>N2057+(N2345*'Emission factors'!$H$16)+('Emission factors'!$H$17*'GHG Estimation'!N2633)</f>
        <v>829053.42688568379</v>
      </c>
      <c r="O2921" s="98">
        <f>O2057+(O2345*'Emission factors'!$H$16)+('Emission factors'!$H$17*'GHG Estimation'!O2633)</f>
        <v>820745.31081992399</v>
      </c>
      <c r="P2921" s="98">
        <f>P2057+(P2345*'Emission factors'!$H$16)+('Emission factors'!$H$17*'GHG Estimation'!P2633)</f>
        <v>815964.86668754404</v>
      </c>
      <c r="Q2921" s="98">
        <f>Q2057+(Q2345*'Emission factors'!$H$16)+('Emission factors'!$H$17*'GHG Estimation'!Q2633)</f>
        <v>815884.63385192398</v>
      </c>
      <c r="R2921" s="98">
        <f>R2057+(R2345*'Emission factors'!$H$16)+('Emission factors'!$H$17*'GHG Estimation'!R2633)</f>
        <v>808576.34478893992</v>
      </c>
      <c r="S2921" s="98">
        <f>S2057+(S2345*'Emission factors'!$H$16)+('Emission factors'!$H$17*'GHG Estimation'!S2633)</f>
        <v>807607.76386432792</v>
      </c>
      <c r="T2921" s="98">
        <f>T2057+(T2345*'Emission factors'!$H$16)+('Emission factors'!$H$17*'GHG Estimation'!T2633)</f>
        <v>808020.85807531199</v>
      </c>
      <c r="U2921" s="98">
        <f>U2057+(U2345*'Emission factors'!$H$16)+('Emission factors'!$H$17*'GHG Estimation'!U2633)</f>
        <v>807906.05426848808</v>
      </c>
    </row>
    <row r="2922" spans="1:21" x14ac:dyDescent="0.25">
      <c r="A2922" s="92" t="s">
        <v>11</v>
      </c>
      <c r="B2922" s="92" t="s">
        <v>12</v>
      </c>
      <c r="C2922" s="92" t="s">
        <v>32</v>
      </c>
      <c r="D2922" s="92" t="s">
        <v>32</v>
      </c>
      <c r="E2922" s="92" t="s">
        <v>36</v>
      </c>
      <c r="F2922" s="92" t="s">
        <v>34</v>
      </c>
      <c r="G2922" s="92" t="s">
        <v>97</v>
      </c>
      <c r="H2922" s="92" t="s">
        <v>94</v>
      </c>
      <c r="I2922" s="89" t="s">
        <v>206</v>
      </c>
      <c r="L2922" s="98">
        <f>L2058+(L2346*'Emission factors'!$H$16)+('Emission factors'!$H$17*'GHG Estimation'!L2634)</f>
        <v>2049741.603427896</v>
      </c>
      <c r="M2922" s="98">
        <f>M2058+(M2346*'Emission factors'!$H$16)+('Emission factors'!$H$17*'GHG Estimation'!M2634)</f>
        <v>2047474.5963562794</v>
      </c>
      <c r="N2922" s="98">
        <f>N2058+(N2346*'Emission factors'!$H$16)+('Emission factors'!$H$17*'GHG Estimation'!N2634)</f>
        <v>2085150.4318451523</v>
      </c>
      <c r="O2922" s="98">
        <f>O2058+(O2346*'Emission factors'!$H$16)+('Emission factors'!$H$17*'GHG Estimation'!O2634)</f>
        <v>2074386.2568728044</v>
      </c>
      <c r="P2922" s="98">
        <f>P2058+(P2346*'Emission factors'!$H$16)+('Emission factors'!$H$17*'GHG Estimation'!P2634)</f>
        <v>2037757.9368525965</v>
      </c>
      <c r="Q2922" s="98">
        <f>Q2058+(Q2346*'Emission factors'!$H$16)+('Emission factors'!$H$17*'GHG Estimation'!Q2634)</f>
        <v>2021401.315536204</v>
      </c>
      <c r="R2922" s="98">
        <f>R2058+(R2346*'Emission factors'!$H$16)+('Emission factors'!$H$17*'GHG Estimation'!R2634)</f>
        <v>2012147.512809336</v>
      </c>
      <c r="S2922" s="98">
        <f>S2058+(S2346*'Emission factors'!$H$16)+('Emission factors'!$H$17*'GHG Estimation'!S2634)</f>
        <v>2006589.6770185558</v>
      </c>
      <c r="T2922" s="98">
        <f>T2058+(T2346*'Emission factors'!$H$16)+('Emission factors'!$H$17*'GHG Estimation'!T2634)</f>
        <v>1989539.6334258476</v>
      </c>
      <c r="U2922" s="98">
        <f>U2058+(U2346*'Emission factors'!$H$16)+('Emission factors'!$H$17*'GHG Estimation'!U2634)</f>
        <v>1982490.2506173248</v>
      </c>
    </row>
    <row r="2923" spans="1:21" x14ac:dyDescent="0.25">
      <c r="A2923" s="92" t="s">
        <v>11</v>
      </c>
      <c r="B2923" s="92" t="s">
        <v>12</v>
      </c>
      <c r="C2923" s="92" t="s">
        <v>32</v>
      </c>
      <c r="D2923" s="92" t="s">
        <v>32</v>
      </c>
      <c r="E2923" s="92" t="s">
        <v>36</v>
      </c>
      <c r="F2923" s="92" t="s">
        <v>34</v>
      </c>
      <c r="G2923" s="92" t="s">
        <v>97</v>
      </c>
      <c r="H2923" s="92" t="s">
        <v>94</v>
      </c>
      <c r="I2923" s="89" t="s">
        <v>220</v>
      </c>
      <c r="L2923" s="98">
        <f>L2059+(L2347*'Emission factors'!$H$16)+('Emission factors'!$H$17*'GHG Estimation'!L2635)</f>
        <v>36741.928448819999</v>
      </c>
      <c r="M2923" s="98">
        <f>M2059+(M2347*'Emission factors'!$H$16)+('Emission factors'!$H$17*'GHG Estimation'!M2635)</f>
        <v>34128.230030075996</v>
      </c>
      <c r="N2923" s="98">
        <f>N2059+(N2347*'Emission factors'!$H$16)+('Emission factors'!$H$17*'GHG Estimation'!N2635)</f>
        <v>29023.790903771995</v>
      </c>
      <c r="O2923" s="98">
        <f>O2059+(O2347*'Emission factors'!$H$16)+('Emission factors'!$H$17*'GHG Estimation'!O2635)</f>
        <v>26871.848880576006</v>
      </c>
      <c r="P2923" s="98">
        <f>P2059+(P2347*'Emission factors'!$H$16)+('Emission factors'!$H$17*'GHG Estimation'!P2635)</f>
        <v>22633.55230760399</v>
      </c>
      <c r="Q2923" s="98">
        <f>Q2059+(Q2347*'Emission factors'!$H$16)+('Emission factors'!$H$17*'GHG Estimation'!Q2635)</f>
        <v>21199.454691743991</v>
      </c>
      <c r="R2923" s="98">
        <f>R2059+(R2347*'Emission factors'!$H$16)+('Emission factors'!$H$17*'GHG Estimation'!R2635)</f>
        <v>18316.202444399998</v>
      </c>
      <c r="S2923" s="98">
        <f>S2059+(S2347*'Emission factors'!$H$16)+('Emission factors'!$H$17*'GHG Estimation'!S2635)</f>
        <v>10921.181171544005</v>
      </c>
      <c r="T2923" s="98">
        <f>T2059+(T2347*'Emission factors'!$H$16)+('Emission factors'!$H$17*'GHG Estimation'!T2635)</f>
        <v>8591.2227917040018</v>
      </c>
      <c r="U2923" s="98">
        <f>U2059+(U2347*'Emission factors'!$H$16)+('Emission factors'!$H$17*'GHG Estimation'!U2635)</f>
        <v>6499.8809023680024</v>
      </c>
    </row>
    <row r="2924" spans="1:21" x14ac:dyDescent="0.25">
      <c r="A2924" s="92" t="s">
        <v>11</v>
      </c>
      <c r="B2924" s="92" t="s">
        <v>12</v>
      </c>
      <c r="C2924" s="92" t="s">
        <v>32</v>
      </c>
      <c r="D2924" s="92" t="s">
        <v>32</v>
      </c>
      <c r="E2924" s="92" t="s">
        <v>36</v>
      </c>
      <c r="F2924" s="92" t="s">
        <v>34</v>
      </c>
      <c r="G2924" s="92" t="s">
        <v>97</v>
      </c>
      <c r="H2924" s="92" t="s">
        <v>94</v>
      </c>
      <c r="I2924" s="89" t="s">
        <v>193</v>
      </c>
      <c r="L2924" s="98">
        <f>L2060+(L2348*'Emission factors'!$H$16)+('Emission factors'!$H$17*'GHG Estimation'!L2636)</f>
        <v>464170.49747098802</v>
      </c>
      <c r="M2924" s="98">
        <f>M2060+(M2348*'Emission factors'!$H$16)+('Emission factors'!$H$17*'GHG Estimation'!M2636)</f>
        <v>463708.85982161993</v>
      </c>
      <c r="N2924" s="98">
        <f>N2060+(N2348*'Emission factors'!$H$16)+('Emission factors'!$H$17*'GHG Estimation'!N2636)</f>
        <v>463593.84227167186</v>
      </c>
      <c r="O2924" s="98">
        <f>O2060+(O2348*'Emission factors'!$H$16)+('Emission factors'!$H$17*'GHG Estimation'!O2636)</f>
        <v>462588.7825205641</v>
      </c>
      <c r="P2924" s="98">
        <f>P2060+(P2348*'Emission factors'!$H$16)+('Emission factors'!$H$17*'GHG Estimation'!P2636)</f>
        <v>459091.7075195639</v>
      </c>
      <c r="Q2924" s="98">
        <f>Q2060+(Q2348*'Emission factors'!$H$16)+('Emission factors'!$H$17*'GHG Estimation'!Q2636)</f>
        <v>459051.80880308396</v>
      </c>
      <c r="R2924" s="98">
        <f>R2060+(R2348*'Emission factors'!$H$16)+('Emission factors'!$H$17*'GHG Estimation'!R2636)</f>
        <v>457828.93689220812</v>
      </c>
      <c r="S2924" s="98">
        <f>S2060+(S2348*'Emission factors'!$H$16)+('Emission factors'!$H$17*'GHG Estimation'!S2636)</f>
        <v>437031.39052129211</v>
      </c>
      <c r="T2924" s="98">
        <f>T2060+(T2348*'Emission factors'!$H$16)+('Emission factors'!$H$17*'GHG Estimation'!T2636)</f>
        <v>429522.5708259361</v>
      </c>
      <c r="U2924" s="98">
        <f>U2060+(U2348*'Emission factors'!$H$16)+('Emission factors'!$H$17*'GHG Estimation'!U2636)</f>
        <v>416842.68748088396</v>
      </c>
    </row>
    <row r="2925" spans="1:21" x14ac:dyDescent="0.25">
      <c r="A2925" s="92" t="s">
        <v>11</v>
      </c>
      <c r="B2925" s="92" t="s">
        <v>12</v>
      </c>
      <c r="C2925" s="92" t="s">
        <v>32</v>
      </c>
      <c r="D2925" s="92" t="s">
        <v>32</v>
      </c>
      <c r="E2925" s="92" t="s">
        <v>36</v>
      </c>
      <c r="F2925" s="92" t="s">
        <v>34</v>
      </c>
      <c r="G2925" s="92" t="s">
        <v>97</v>
      </c>
      <c r="H2925" s="92" t="s">
        <v>94</v>
      </c>
      <c r="I2925" s="89" t="s">
        <v>259</v>
      </c>
      <c r="L2925" s="98">
        <f>L2061+(L2349*'Emission factors'!$H$16)+('Emission factors'!$H$17*'GHG Estimation'!L2637)</f>
        <v>10373.357544732002</v>
      </c>
      <c r="M2925" s="98">
        <f>M2061+(M2349*'Emission factors'!$H$16)+('Emission factors'!$H$17*'GHG Estimation'!M2637)</f>
        <v>8515.264818564001</v>
      </c>
      <c r="N2925" s="98">
        <f>N2061+(N2349*'Emission factors'!$H$16)+('Emission factors'!$H$17*'GHG Estimation'!N2637)</f>
        <v>8420.0541314399998</v>
      </c>
      <c r="O2925" s="98">
        <f>O2061+(O2349*'Emission factors'!$H$16)+('Emission factors'!$H$17*'GHG Estimation'!O2637)</f>
        <v>8687.2409528519984</v>
      </c>
      <c r="P2925" s="98">
        <f>P2061+(P2349*'Emission factors'!$H$16)+('Emission factors'!$H$17*'GHG Estimation'!P2637)</f>
        <v>8702.1554730599964</v>
      </c>
      <c r="Q2925" s="98">
        <f>Q2061+(Q2349*'Emission factors'!$H$16)+('Emission factors'!$H$17*'GHG Estimation'!Q2637)</f>
        <v>7758.5983267799984</v>
      </c>
      <c r="R2925" s="98">
        <f>R2061+(R2349*'Emission factors'!$H$16)+('Emission factors'!$H$17*'GHG Estimation'!R2637)</f>
        <v>6422.8937956679983</v>
      </c>
      <c r="S2925" s="98">
        <f>S2061+(S2349*'Emission factors'!$H$16)+('Emission factors'!$H$17*'GHG Estimation'!S2637)</f>
        <v>5719.3464284040001</v>
      </c>
      <c r="T2925" s="98">
        <f>T2061+(T2349*'Emission factors'!$H$16)+('Emission factors'!$H$17*'GHG Estimation'!T2637)</f>
        <v>5613.3615045480001</v>
      </c>
      <c r="U2925" s="98">
        <f>U2061+(U2349*'Emission factors'!$H$16)+('Emission factors'!$H$17*'GHG Estimation'!U2637)</f>
        <v>5174.9506079880011</v>
      </c>
    </row>
    <row r="2926" spans="1:21" x14ac:dyDescent="0.25">
      <c r="A2926" s="92" t="s">
        <v>11</v>
      </c>
      <c r="B2926" s="92" t="s">
        <v>12</v>
      </c>
      <c r="C2926" s="92" t="s">
        <v>32</v>
      </c>
      <c r="D2926" s="92" t="s">
        <v>32</v>
      </c>
      <c r="E2926" s="92" t="s">
        <v>36</v>
      </c>
      <c r="F2926" s="92" t="s">
        <v>34</v>
      </c>
      <c r="G2926" s="92" t="s">
        <v>97</v>
      </c>
      <c r="H2926" s="92" t="s">
        <v>94</v>
      </c>
      <c r="I2926" s="89" t="s">
        <v>223</v>
      </c>
      <c r="L2926" s="98">
        <f>L2062+(L2350*'Emission factors'!$H$16)+('Emission factors'!$H$17*'GHG Estimation'!L2638)</f>
        <v>11650.441044984002</v>
      </c>
      <c r="M2926" s="98">
        <f>M2062+(M2350*'Emission factors'!$H$16)+('Emission factors'!$H$17*'GHG Estimation'!M2638)</f>
        <v>7681.9120437360007</v>
      </c>
      <c r="N2926" s="98">
        <f>N2062+(N2350*'Emission factors'!$H$16)+('Emission factors'!$H$17*'GHG Estimation'!N2638)</f>
        <v>6578.4196258200009</v>
      </c>
      <c r="O2926" s="98">
        <f>O2062+(O2350*'Emission factors'!$H$16)+('Emission factors'!$H$17*'GHG Estimation'!O2638)</f>
        <v>6548.6064182279997</v>
      </c>
      <c r="P2926" s="98">
        <f>P2062+(P2350*'Emission factors'!$H$16)+('Emission factors'!$H$17*'GHG Estimation'!P2638)</f>
        <v>6262.7210316720002</v>
      </c>
      <c r="Q2926" s="98">
        <f>Q2062+(Q2350*'Emission factors'!$H$16)+('Emission factors'!$H$17*'GHG Estimation'!Q2638)</f>
        <v>5591.987192147998</v>
      </c>
      <c r="R2926" s="98">
        <f>R2062+(R2350*'Emission factors'!$H$16)+('Emission factors'!$H$17*'GHG Estimation'!R2638)</f>
        <v>4831.2041661239991</v>
      </c>
      <c r="S2926" s="98">
        <f>S2062+(S2350*'Emission factors'!$H$16)+('Emission factors'!$H$17*'GHG Estimation'!S2638)</f>
        <v>2846.46468078</v>
      </c>
      <c r="T2926" s="98">
        <f>T2062+(T2350*'Emission factors'!$H$16)+('Emission factors'!$H$17*'GHG Estimation'!T2638)</f>
        <v>2114.6319734399999</v>
      </c>
      <c r="U2926" s="98">
        <f>U2062+(U2350*'Emission factors'!$H$16)+('Emission factors'!$H$17*'GHG Estimation'!U2638)</f>
        <v>2114.6557226759996</v>
      </c>
    </row>
    <row r="2927" spans="1:21" x14ac:dyDescent="0.25">
      <c r="A2927" s="92" t="s">
        <v>11</v>
      </c>
      <c r="B2927" s="92" t="s">
        <v>12</v>
      </c>
      <c r="C2927" s="92" t="s">
        <v>32</v>
      </c>
      <c r="D2927" s="92" t="s">
        <v>32</v>
      </c>
      <c r="E2927" s="92" t="s">
        <v>36</v>
      </c>
      <c r="F2927" s="92" t="s">
        <v>34</v>
      </c>
      <c r="G2927" s="92" t="s">
        <v>97</v>
      </c>
      <c r="H2927" s="92" t="s">
        <v>94</v>
      </c>
      <c r="I2927" s="89" t="s">
        <v>221</v>
      </c>
      <c r="L2927" s="98">
        <f>L2063+(L2351*'Emission factors'!$H$16)+('Emission factors'!$H$17*'GHG Estimation'!L2639)</f>
        <v>509605.95250378811</v>
      </c>
      <c r="M2927" s="98">
        <f>M2063+(M2351*'Emission factors'!$H$16)+('Emission factors'!$H$17*'GHG Estimation'!M2639)</f>
        <v>507170.26252527599</v>
      </c>
      <c r="N2927" s="98">
        <f>N2063+(N2351*'Emission factors'!$H$16)+('Emission factors'!$H$17*'GHG Estimation'!N2639)</f>
        <v>518698.88582240394</v>
      </c>
      <c r="O2927" s="98">
        <f>O2063+(O2351*'Emission factors'!$H$16)+('Emission factors'!$H$17*'GHG Estimation'!O2639)</f>
        <v>464218.13843840407</v>
      </c>
      <c r="P2927" s="98">
        <f>P2063+(P2351*'Emission factors'!$H$16)+('Emission factors'!$H$17*'GHG Estimation'!P2639)</f>
        <v>421710.06964984816</v>
      </c>
      <c r="Q2927" s="98">
        <f>Q2063+(Q2351*'Emission factors'!$H$16)+('Emission factors'!$H$17*'GHG Estimation'!Q2639)</f>
        <v>354076.85287363193</v>
      </c>
      <c r="R2927" s="98">
        <f>R2063+(R2351*'Emission factors'!$H$16)+('Emission factors'!$H$17*'GHG Estimation'!R2639)</f>
        <v>194660.39121446401</v>
      </c>
      <c r="S2927" s="98">
        <f>S2063+(S2351*'Emission factors'!$H$16)+('Emission factors'!$H$17*'GHG Estimation'!S2639)</f>
        <v>133625.68591772401</v>
      </c>
      <c r="T2927" s="98">
        <f>T2063+(T2351*'Emission factors'!$H$16)+('Emission factors'!$H$17*'GHG Estimation'!T2639)</f>
        <v>51909.663011052013</v>
      </c>
      <c r="U2927" s="98">
        <f>U2063+(U2351*'Emission factors'!$H$16)+('Emission factors'!$H$17*'GHG Estimation'!U2639)</f>
        <v>6571.8173382120012</v>
      </c>
    </row>
    <row r="2928" spans="1:21" x14ac:dyDescent="0.25">
      <c r="A2928" s="92" t="s">
        <v>11</v>
      </c>
      <c r="B2928" s="92" t="s">
        <v>12</v>
      </c>
      <c r="C2928" s="92" t="s">
        <v>32</v>
      </c>
      <c r="D2928" s="92" t="s">
        <v>32</v>
      </c>
      <c r="E2928" s="92" t="s">
        <v>36</v>
      </c>
      <c r="F2928" s="92" t="s">
        <v>34</v>
      </c>
      <c r="G2928" s="92" t="s">
        <v>97</v>
      </c>
      <c r="H2928" s="92" t="s">
        <v>94</v>
      </c>
      <c r="I2928" s="89" t="s">
        <v>222</v>
      </c>
      <c r="L2928" s="98">
        <f>L2064+(L2352*'Emission factors'!$H$16)+('Emission factors'!$H$17*'GHG Estimation'!L2640)</f>
        <v>61889.733207623991</v>
      </c>
      <c r="M2928" s="98">
        <f>M2064+(M2352*'Emission factors'!$H$16)+('Emission factors'!$H$17*'GHG Estimation'!M2640)</f>
        <v>61694.49073846799</v>
      </c>
      <c r="N2928" s="98">
        <f>N2064+(N2352*'Emission factors'!$H$16)+('Emission factors'!$H$17*'GHG Estimation'!N2640)</f>
        <v>60780.493474595998</v>
      </c>
      <c r="O2928" s="98">
        <f>O2064+(O2352*'Emission factors'!$H$16)+('Emission factors'!$H$17*'GHG Estimation'!O2640)</f>
        <v>60693.159617411991</v>
      </c>
      <c r="P2928" s="98">
        <f>P2064+(P2352*'Emission factors'!$H$16)+('Emission factors'!$H$17*'GHG Estimation'!P2640)</f>
        <v>60756.00009586801</v>
      </c>
      <c r="Q2928" s="98">
        <f>Q2064+(Q2352*'Emission factors'!$H$16)+('Emission factors'!$H$17*'GHG Estimation'!Q2640)</f>
        <v>57081.969537432</v>
      </c>
      <c r="R2928" s="98">
        <f>R2064+(R2352*'Emission factors'!$H$16)+('Emission factors'!$H$17*'GHG Estimation'!R2640)</f>
        <v>50513.469175847997</v>
      </c>
      <c r="S2928" s="98">
        <f>S2064+(S2352*'Emission factors'!$H$16)+('Emission factors'!$H$17*'GHG Estimation'!S2640)</f>
        <v>22274.020540212001</v>
      </c>
      <c r="T2928" s="98">
        <f>T2064+(T2352*'Emission factors'!$H$16)+('Emission factors'!$H$17*'GHG Estimation'!T2640)</f>
        <v>13055.327100564004</v>
      </c>
      <c r="U2928" s="98">
        <f>U2064+(U2352*'Emission factors'!$H$16)+('Emission factors'!$H$17*'GHG Estimation'!U2640)</f>
        <v>12922.584704148005</v>
      </c>
    </row>
    <row r="2929" spans="1:21" x14ac:dyDescent="0.25">
      <c r="A2929" s="92" t="s">
        <v>11</v>
      </c>
      <c r="B2929" s="92" t="s">
        <v>12</v>
      </c>
      <c r="C2929" s="92" t="s">
        <v>32</v>
      </c>
      <c r="D2929" s="92" t="s">
        <v>32</v>
      </c>
      <c r="E2929" s="92" t="s">
        <v>36</v>
      </c>
      <c r="F2929" s="92" t="s">
        <v>34</v>
      </c>
      <c r="G2929" s="92" t="s">
        <v>97</v>
      </c>
      <c r="H2929" s="92" t="s">
        <v>94</v>
      </c>
      <c r="I2929" s="89" t="s">
        <v>201</v>
      </c>
      <c r="L2929" s="98">
        <f>L2065+(L2353*'Emission factors'!$H$16)+('Emission factors'!$H$17*'GHG Estimation'!L2641)</f>
        <v>2377649.3156485432</v>
      </c>
      <c r="M2929" s="98">
        <f>M2065+(M2353*'Emission factors'!$H$16)+('Emission factors'!$H$17*'GHG Estimation'!M2641)</f>
        <v>2372771.5471470356</v>
      </c>
      <c r="N2929" s="98">
        <f>N2065+(N2353*'Emission factors'!$H$16)+('Emission factors'!$H$17*'GHG Estimation'!N2641)</f>
        <v>2359416.9638400474</v>
      </c>
      <c r="O2929" s="98">
        <f>O2065+(O2353*'Emission factors'!$H$16)+('Emission factors'!$H$17*'GHG Estimation'!O2641)</f>
        <v>2355018.0116019482</v>
      </c>
      <c r="P2929" s="98">
        <f>P2065+(P2353*'Emission factors'!$H$16)+('Emission factors'!$H$17*'GHG Estimation'!P2641)</f>
        <v>2352651.6852253801</v>
      </c>
      <c r="Q2929" s="98">
        <f>Q2065+(Q2353*'Emission factors'!$H$16)+('Emission factors'!$H$17*'GHG Estimation'!Q2641)</f>
        <v>2288814.3721703393</v>
      </c>
      <c r="R2929" s="98">
        <f>R2065+(R2353*'Emission factors'!$H$16)+('Emission factors'!$H$17*'GHG Estimation'!R2641)</f>
        <v>1811233.1798641076</v>
      </c>
      <c r="S2929" s="98">
        <f>S2065+(S2353*'Emission factors'!$H$16)+('Emission factors'!$H$17*'GHG Estimation'!S2641)</f>
        <v>1659077.9125329365</v>
      </c>
      <c r="T2929" s="98">
        <f>T2065+(T2353*'Emission factors'!$H$16)+('Emission factors'!$H$17*'GHG Estimation'!T2641)</f>
        <v>1658834.2849536366</v>
      </c>
      <c r="U2929" s="98">
        <f>U2065+(U2353*'Emission factors'!$H$16)+('Emission factors'!$H$17*'GHG Estimation'!U2641)</f>
        <v>1653840.7785086883</v>
      </c>
    </row>
    <row r="2930" spans="1:21" x14ac:dyDescent="0.25">
      <c r="A2930" s="92" t="s">
        <v>11</v>
      </c>
      <c r="B2930" s="92" t="s">
        <v>12</v>
      </c>
      <c r="C2930" s="92" t="s">
        <v>32</v>
      </c>
      <c r="D2930" s="92" t="s">
        <v>32</v>
      </c>
      <c r="E2930" s="92" t="s">
        <v>36</v>
      </c>
      <c r="F2930" s="92" t="s">
        <v>34</v>
      </c>
      <c r="G2930" s="92" t="s">
        <v>97</v>
      </c>
      <c r="H2930" s="92" t="s">
        <v>94</v>
      </c>
      <c r="I2930" s="89" t="s">
        <v>207</v>
      </c>
      <c r="L2930" s="98">
        <f>L2066+(L2354*'Emission factors'!$H$16)+('Emission factors'!$H$17*'GHG Estimation'!L2642)</f>
        <v>463135.49784969597</v>
      </c>
      <c r="M2930" s="98">
        <f>M2066+(M2354*'Emission factors'!$H$16)+('Emission factors'!$H$17*'GHG Estimation'!M2642)</f>
        <v>462393.35005751991</v>
      </c>
      <c r="N2930" s="98">
        <f>N2066+(N2354*'Emission factors'!$H$16)+('Emission factors'!$H$17*'GHG Estimation'!N2642)</f>
        <v>460413.79582203593</v>
      </c>
      <c r="O2930" s="98">
        <f>O2066+(O2354*'Emission factors'!$H$16)+('Emission factors'!$H$17*'GHG Estimation'!O2642)</f>
        <v>456701.2756684561</v>
      </c>
      <c r="P2930" s="98">
        <f>P2066+(P2354*'Emission factors'!$H$16)+('Emission factors'!$H$17*'GHG Estimation'!P2642)</f>
        <v>457581.936921396</v>
      </c>
      <c r="Q2930" s="98">
        <f>Q2066+(Q2354*'Emission factors'!$H$16)+('Emission factors'!$H$17*'GHG Estimation'!Q2642)</f>
        <v>432358.91041576804</v>
      </c>
      <c r="R2930" s="98">
        <f>R2066+(R2354*'Emission factors'!$H$16)+('Emission factors'!$H$17*'GHG Estimation'!R2642)</f>
        <v>396416.77707130805</v>
      </c>
      <c r="S2930" s="98">
        <f>S2066+(S2354*'Emission factors'!$H$16)+('Emission factors'!$H$17*'GHG Estimation'!S2642)</f>
        <v>272295.93913779594</v>
      </c>
      <c r="T2930" s="98">
        <f>T2066+(T2354*'Emission factors'!$H$16)+('Emission factors'!$H$17*'GHG Estimation'!T2642)</f>
        <v>222736.89634190398</v>
      </c>
      <c r="U2930" s="98">
        <f>U2066+(U2354*'Emission factors'!$H$16)+('Emission factors'!$H$17*'GHG Estimation'!U2642)</f>
        <v>219555.49618581595</v>
      </c>
    </row>
    <row r="2931" spans="1:21" x14ac:dyDescent="0.25">
      <c r="A2931" s="92" t="s">
        <v>11</v>
      </c>
      <c r="B2931" s="92" t="s">
        <v>12</v>
      </c>
      <c r="C2931" s="92" t="s">
        <v>32</v>
      </c>
      <c r="D2931" s="92" t="s">
        <v>32</v>
      </c>
      <c r="E2931" s="92" t="s">
        <v>36</v>
      </c>
      <c r="F2931" s="92" t="s">
        <v>34</v>
      </c>
      <c r="G2931" s="92" t="s">
        <v>97</v>
      </c>
      <c r="H2931" s="92" t="s">
        <v>94</v>
      </c>
      <c r="I2931" s="89" t="s">
        <v>218</v>
      </c>
      <c r="L2931" s="98">
        <f>L2067+(L2355*'Emission factors'!$H$16)+('Emission factors'!$H$17*'GHG Estimation'!L2643)</f>
        <v>157015.14474156001</v>
      </c>
      <c r="M2931" s="98">
        <f>M2067+(M2355*'Emission factors'!$H$16)+('Emission factors'!$H$17*'GHG Estimation'!M2643)</f>
        <v>155647.63206703193</v>
      </c>
      <c r="N2931" s="98">
        <f>N2067+(N2355*'Emission factors'!$H$16)+('Emission factors'!$H$17*'GHG Estimation'!N2643)</f>
        <v>151791.19945970399</v>
      </c>
      <c r="O2931" s="98">
        <f>O2067+(O2355*'Emission factors'!$H$16)+('Emission factors'!$H$17*'GHG Estimation'!O2643)</f>
        <v>146812.85294373601</v>
      </c>
      <c r="P2931" s="98">
        <f>P2067+(P2355*'Emission factors'!$H$16)+('Emission factors'!$H$17*'GHG Estimation'!P2643)</f>
        <v>142514.89037352</v>
      </c>
      <c r="Q2931" s="98">
        <f>Q2067+(Q2355*'Emission factors'!$H$16)+('Emission factors'!$H$17*'GHG Estimation'!Q2643)</f>
        <v>109435.13369796</v>
      </c>
      <c r="R2931" s="98">
        <f>R2067+(R2355*'Emission factors'!$H$16)+('Emission factors'!$H$17*'GHG Estimation'!R2643)</f>
        <v>84557.99898184801</v>
      </c>
      <c r="S2931" s="98">
        <f>S2067+(S2355*'Emission factors'!$H$16)+('Emission factors'!$H$17*'GHG Estimation'!S2643)</f>
        <v>66351.343846703996</v>
      </c>
      <c r="T2931" s="98">
        <f>T2067+(T2355*'Emission factors'!$H$16)+('Emission factors'!$H$17*'GHG Estimation'!T2643)</f>
        <v>60917.415736548013</v>
      </c>
      <c r="U2931" s="98">
        <f>U2067+(U2355*'Emission factors'!$H$16)+('Emission factors'!$H$17*'GHG Estimation'!U2643)</f>
        <v>60561.770927448029</v>
      </c>
    </row>
    <row r="2932" spans="1:21" x14ac:dyDescent="0.25">
      <c r="A2932" s="92" t="s">
        <v>11</v>
      </c>
      <c r="B2932" s="92" t="s">
        <v>12</v>
      </c>
      <c r="C2932" s="92" t="s">
        <v>32</v>
      </c>
      <c r="D2932" s="92" t="s">
        <v>32</v>
      </c>
      <c r="E2932" s="92" t="s">
        <v>36</v>
      </c>
      <c r="F2932" s="92" t="s">
        <v>34</v>
      </c>
      <c r="G2932" s="92" t="s">
        <v>97</v>
      </c>
      <c r="H2932" s="92" t="s">
        <v>94</v>
      </c>
      <c r="I2932" s="89" t="s">
        <v>194</v>
      </c>
      <c r="L2932" s="98">
        <f>L2068+(L2356*'Emission factors'!$H$16)+('Emission factors'!$H$17*'GHG Estimation'!L2644)</f>
        <v>430675.58831732394</v>
      </c>
      <c r="M2932" s="98">
        <f>M2068+(M2356*'Emission factors'!$H$16)+('Emission factors'!$H$17*'GHG Estimation'!M2644)</f>
        <v>284672.30724676803</v>
      </c>
      <c r="N2932" s="98">
        <f>N2068+(N2356*'Emission factors'!$H$16)+('Emission factors'!$H$17*'GHG Estimation'!N2644)</f>
        <v>229380.34137589199</v>
      </c>
      <c r="O2932" s="98">
        <f>O2068+(O2356*'Emission factors'!$H$16)+('Emission factors'!$H$17*'GHG Estimation'!O2644)</f>
        <v>226427.68594454398</v>
      </c>
      <c r="P2932" s="98">
        <f>P2068+(P2356*'Emission factors'!$H$16)+('Emission factors'!$H$17*'GHG Estimation'!P2644)</f>
        <v>225048.16407301198</v>
      </c>
      <c r="Q2932" s="98">
        <f>Q2068+(Q2356*'Emission factors'!$H$16)+('Emission factors'!$H$17*'GHG Estimation'!Q2644)</f>
        <v>223069.99520962802</v>
      </c>
      <c r="R2932" s="98">
        <f>R2068+(R2356*'Emission factors'!$H$16)+('Emission factors'!$H$17*'GHG Estimation'!R2644)</f>
        <v>225926.32373975997</v>
      </c>
      <c r="S2932" s="98">
        <f>S2068+(S2356*'Emission factors'!$H$16)+('Emission factors'!$H$17*'GHG Estimation'!S2644)</f>
        <v>229062.58451462397</v>
      </c>
      <c r="T2932" s="98">
        <f>T2068+(T2356*'Emission factors'!$H$16)+('Emission factors'!$H$17*'GHG Estimation'!T2644)</f>
        <v>231199.0420359479</v>
      </c>
      <c r="U2932" s="98">
        <f>U2068+(U2356*'Emission factors'!$H$16)+('Emission factors'!$H$17*'GHG Estimation'!U2644)</f>
        <v>217540.67433487199</v>
      </c>
    </row>
    <row r="2933" spans="1:21" x14ac:dyDescent="0.25">
      <c r="A2933" s="92" t="s">
        <v>11</v>
      </c>
      <c r="B2933" s="92" t="s">
        <v>12</v>
      </c>
      <c r="C2933" s="92" t="s">
        <v>32</v>
      </c>
      <c r="D2933" s="92" t="s">
        <v>32</v>
      </c>
      <c r="E2933" s="92" t="s">
        <v>36</v>
      </c>
      <c r="F2933" s="92" t="s">
        <v>34</v>
      </c>
      <c r="G2933" s="92" t="s">
        <v>97</v>
      </c>
      <c r="H2933" s="92" t="s">
        <v>94</v>
      </c>
      <c r="I2933" s="89" t="s">
        <v>195</v>
      </c>
      <c r="L2933" s="98">
        <f>L2069+(L2357*'Emission factors'!$H$16)+('Emission factors'!$H$17*'GHG Estimation'!L2645)</f>
        <v>669423.94249600801</v>
      </c>
      <c r="M2933" s="98">
        <f>M2069+(M2357*'Emission factors'!$H$16)+('Emission factors'!$H$17*'GHG Estimation'!M2645)</f>
        <v>667339.3295568719</v>
      </c>
      <c r="N2933" s="98">
        <f>N2069+(N2357*'Emission factors'!$H$16)+('Emission factors'!$H$17*'GHG Estimation'!N2645)</f>
        <v>667733.33729852375</v>
      </c>
      <c r="O2933" s="98">
        <f>O2069+(O2357*'Emission factors'!$H$16)+('Emission factors'!$H$17*'GHG Estimation'!O2645)</f>
        <v>667774.77179893188</v>
      </c>
      <c r="P2933" s="98">
        <f>P2069+(P2357*'Emission factors'!$H$16)+('Emission factors'!$H$17*'GHG Estimation'!P2645)</f>
        <v>666896.21631158388</v>
      </c>
      <c r="Q2933" s="98">
        <f>Q2069+(Q2357*'Emission factors'!$H$16)+('Emission factors'!$H$17*'GHG Estimation'!Q2645)</f>
        <v>663190.46469026397</v>
      </c>
      <c r="R2933" s="98">
        <f>R2069+(R2357*'Emission factors'!$H$16)+('Emission factors'!$H$17*'GHG Estimation'!R2645)</f>
        <v>663041.17699276819</v>
      </c>
      <c r="S2933" s="98">
        <f>S2069+(S2357*'Emission factors'!$H$16)+('Emission factors'!$H$17*'GHG Estimation'!S2645)</f>
        <v>662085.67398077983</v>
      </c>
      <c r="T2933" s="98">
        <f>T2069+(T2357*'Emission factors'!$H$16)+('Emission factors'!$H$17*'GHG Estimation'!T2645)</f>
        <v>658524.86394676811</v>
      </c>
      <c r="U2933" s="98">
        <f>U2069+(U2357*'Emission factors'!$H$16)+('Emission factors'!$H$17*'GHG Estimation'!U2645)</f>
        <v>658405.21529580012</v>
      </c>
    </row>
    <row r="2934" spans="1:21" x14ac:dyDescent="0.25">
      <c r="A2934" s="92" t="s">
        <v>11</v>
      </c>
      <c r="B2934" s="92" t="s">
        <v>12</v>
      </c>
      <c r="C2934" s="92" t="s">
        <v>32</v>
      </c>
      <c r="D2934" s="92" t="s">
        <v>32</v>
      </c>
      <c r="E2934" s="92" t="s">
        <v>36</v>
      </c>
      <c r="F2934" s="92" t="s">
        <v>34</v>
      </c>
      <c r="G2934" s="92" t="s">
        <v>97</v>
      </c>
      <c r="H2934" s="92" t="s">
        <v>94</v>
      </c>
      <c r="I2934" s="89" t="s">
        <v>209</v>
      </c>
      <c r="L2934" s="98">
        <f>L2070+(L2358*'Emission factors'!$H$16)+('Emission factors'!$H$17*'GHG Estimation'!L2646)</f>
        <v>1472489.4670650361</v>
      </c>
      <c r="M2934" s="98">
        <f>M2070+(M2358*'Emission factors'!$H$16)+('Emission factors'!$H$17*'GHG Estimation'!M2646)</f>
        <v>1467914.5013225281</v>
      </c>
      <c r="N2934" s="98">
        <f>N2070+(N2358*'Emission factors'!$H$16)+('Emission factors'!$H$17*'GHG Estimation'!N2646)</f>
        <v>1463521.0034922957</v>
      </c>
      <c r="O2934" s="98">
        <f>O2070+(O2358*'Emission factors'!$H$16)+('Emission factors'!$H$17*'GHG Estimation'!O2646)</f>
        <v>1461092.1453773403</v>
      </c>
      <c r="P2934" s="98">
        <f>P2070+(P2358*'Emission factors'!$H$16)+('Emission factors'!$H$17*'GHG Estimation'!P2646)</f>
        <v>1469667.0920259722</v>
      </c>
      <c r="Q2934" s="98">
        <f>Q2070+(Q2358*'Emission factors'!$H$16)+('Emission factors'!$H$17*'GHG Estimation'!Q2646)</f>
        <v>1408258.5104232959</v>
      </c>
      <c r="R2934" s="98">
        <f>R2070+(R2358*'Emission factors'!$H$16)+('Emission factors'!$H$17*'GHG Estimation'!R2646)</f>
        <v>1343832.5804704083</v>
      </c>
      <c r="S2934" s="98">
        <f>S2070+(S2358*'Emission factors'!$H$16)+('Emission factors'!$H$17*'GHG Estimation'!S2646)</f>
        <v>1298751.9152742117</v>
      </c>
      <c r="T2934" s="98">
        <f>T2070+(T2358*'Emission factors'!$H$16)+('Emission factors'!$H$17*'GHG Estimation'!T2646)</f>
        <v>1287692.901453336</v>
      </c>
      <c r="U2934" s="98">
        <f>U2070+(U2358*'Emission factors'!$H$16)+('Emission factors'!$H$17*'GHG Estimation'!U2646)</f>
        <v>1253970.332123376</v>
      </c>
    </row>
    <row r="2935" spans="1:21" x14ac:dyDescent="0.25">
      <c r="A2935" s="92" t="s">
        <v>11</v>
      </c>
      <c r="B2935" s="92" t="s">
        <v>12</v>
      </c>
      <c r="C2935" s="92" t="s">
        <v>32</v>
      </c>
      <c r="D2935" s="92" t="s">
        <v>32</v>
      </c>
      <c r="E2935" s="92" t="s">
        <v>36</v>
      </c>
      <c r="F2935" s="92" t="s">
        <v>34</v>
      </c>
      <c r="G2935" s="92" t="s">
        <v>97</v>
      </c>
      <c r="H2935" s="92" t="s">
        <v>94</v>
      </c>
      <c r="I2935" s="89" t="s">
        <v>208</v>
      </c>
      <c r="L2935" s="98">
        <f>L2071+(L2359*'Emission factors'!$H$16)+('Emission factors'!$H$17*'GHG Estimation'!L2647)</f>
        <v>691591.93853030424</v>
      </c>
      <c r="M2935" s="98">
        <f>M2071+(M2359*'Emission factors'!$H$16)+('Emission factors'!$H$17*'GHG Estimation'!M2647)</f>
        <v>685477.68980569218</v>
      </c>
      <c r="N2935" s="98">
        <f>N2071+(N2359*'Emission factors'!$H$16)+('Emission factors'!$H$17*'GHG Estimation'!N2647)</f>
        <v>685221.75220573193</v>
      </c>
      <c r="O2935" s="98">
        <f>O2071+(O2359*'Emission factors'!$H$16)+('Emission factors'!$H$17*'GHG Estimation'!O2647)</f>
        <v>685025.06103317998</v>
      </c>
      <c r="P2935" s="98">
        <f>P2071+(P2359*'Emission factors'!$H$16)+('Emission factors'!$H$17*'GHG Estimation'!P2647)</f>
        <v>684921.09479438409</v>
      </c>
      <c r="Q2935" s="98">
        <f>Q2071+(Q2359*'Emission factors'!$H$16)+('Emission factors'!$H$17*'GHG Estimation'!Q2647)</f>
        <v>587234.351907084</v>
      </c>
      <c r="R2935" s="98">
        <f>R2071+(R2359*'Emission factors'!$H$16)+('Emission factors'!$H$17*'GHG Estimation'!R2647)</f>
        <v>502981.36436318397</v>
      </c>
      <c r="S2935" s="98">
        <f>S2071+(S2359*'Emission factors'!$H$16)+('Emission factors'!$H$17*'GHG Estimation'!S2647)</f>
        <v>352816.78965917998</v>
      </c>
      <c r="T2935" s="98">
        <f>T2071+(T2359*'Emission factors'!$H$16)+('Emission factors'!$H$17*'GHG Estimation'!T2647)</f>
        <v>299258.13802852808</v>
      </c>
      <c r="U2935" s="98">
        <f>U2071+(U2359*'Emission factors'!$H$16)+('Emission factors'!$H$17*'GHG Estimation'!U2647)</f>
        <v>296158.35608015995</v>
      </c>
    </row>
    <row r="2936" spans="1:21" x14ac:dyDescent="0.25">
      <c r="A2936" s="92" t="s">
        <v>11</v>
      </c>
      <c r="B2936" s="92" t="s">
        <v>12</v>
      </c>
      <c r="C2936" s="92" t="s">
        <v>32</v>
      </c>
      <c r="D2936" s="92" t="s">
        <v>32</v>
      </c>
      <c r="E2936" s="92" t="s">
        <v>36</v>
      </c>
      <c r="F2936" s="92" t="s">
        <v>34</v>
      </c>
      <c r="G2936" s="92" t="s">
        <v>97</v>
      </c>
      <c r="H2936" s="92" t="s">
        <v>94</v>
      </c>
      <c r="I2936" s="89" t="s">
        <v>226</v>
      </c>
      <c r="L2936" s="98">
        <f>L2072+(L2360*'Emission factors'!$H$16)+('Emission factors'!$H$17*'GHG Estimation'!L2648)</f>
        <v>1515.5020804559999</v>
      </c>
      <c r="M2936" s="98">
        <f>M2072+(M2360*'Emission factors'!$H$16)+('Emission factors'!$H$17*'GHG Estimation'!M2648)</f>
        <v>2461.7983052880004</v>
      </c>
      <c r="N2936" s="98">
        <f>N2072+(N2360*'Emission factors'!$H$16)+('Emission factors'!$H$17*'GHG Estimation'!N2648)</f>
        <v>1833.4014371400001</v>
      </c>
      <c r="O2936" s="98">
        <f>O2072+(O2360*'Emission factors'!$H$16)+('Emission factors'!$H$17*'GHG Estimation'!O2648)</f>
        <v>2069.9754933479999</v>
      </c>
      <c r="P2936" s="98">
        <f>P2072+(P2360*'Emission factors'!$H$16)+('Emission factors'!$H$17*'GHG Estimation'!P2648)</f>
        <v>2446.9946148479999</v>
      </c>
      <c r="Q2936" s="98">
        <f>Q2072+(Q2360*'Emission factors'!$H$16)+('Emission factors'!$H$17*'GHG Estimation'!Q2648)</f>
        <v>2513.5478905319997</v>
      </c>
      <c r="R2936" s="98">
        <f>R2072+(R2360*'Emission factors'!$H$16)+('Emission factors'!$H$17*'GHG Estimation'!R2648)</f>
        <v>2469.1922340959995</v>
      </c>
      <c r="S2936" s="98">
        <f>S2072+(S2360*'Emission factors'!$H$16)+('Emission factors'!$H$17*'GHG Estimation'!S2648)</f>
        <v>2454.4043764799994</v>
      </c>
      <c r="T2936" s="98">
        <f>T2072+(T2360*'Emission factors'!$H$16)+('Emission factors'!$H$17*'GHG Estimation'!T2648)</f>
        <v>2476.5386644320006</v>
      </c>
      <c r="U2936" s="98">
        <f>U2072+(U2360*'Emission factors'!$H$16)+('Emission factors'!$H$17*'GHG Estimation'!U2648)</f>
        <v>2483.9405096520004</v>
      </c>
    </row>
    <row r="2937" spans="1:21" x14ac:dyDescent="0.25">
      <c r="A2937" s="92" t="s">
        <v>11</v>
      </c>
      <c r="B2937" s="92" t="s">
        <v>12</v>
      </c>
      <c r="C2937" s="92" t="s">
        <v>32</v>
      </c>
      <c r="D2937" s="92" t="s">
        <v>32</v>
      </c>
      <c r="E2937" s="92" t="s">
        <v>36</v>
      </c>
      <c r="F2937" s="92" t="s">
        <v>34</v>
      </c>
      <c r="G2937" s="92" t="s">
        <v>97</v>
      </c>
      <c r="H2937" s="92" t="s">
        <v>94</v>
      </c>
      <c r="I2937" s="89" t="s">
        <v>196</v>
      </c>
      <c r="L2937" s="98">
        <f>L2073+(L2361*'Emission factors'!$H$16)+('Emission factors'!$H$17*'GHG Estimation'!L2649)</f>
        <v>1554658.0079144519</v>
      </c>
      <c r="M2937" s="98">
        <f>M2073+(M2361*'Emission factors'!$H$16)+('Emission factors'!$H$17*'GHG Estimation'!M2649)</f>
        <v>1551001.6388711878</v>
      </c>
      <c r="N2937" s="98">
        <f>N2073+(N2361*'Emission factors'!$H$16)+('Emission factors'!$H$17*'GHG Estimation'!N2649)</f>
        <v>1540028.4864548643</v>
      </c>
      <c r="O2937" s="98">
        <f>O2073+(O2361*'Emission factors'!$H$16)+('Emission factors'!$H$17*'GHG Estimation'!O2649)</f>
        <v>1541976.5412870001</v>
      </c>
      <c r="P2937" s="98">
        <f>P2073+(P2361*'Emission factors'!$H$16)+('Emission factors'!$H$17*'GHG Estimation'!P2649)</f>
        <v>1572995.6242533121</v>
      </c>
      <c r="Q2937" s="98">
        <f>Q2073+(Q2361*'Emission factors'!$H$16)+('Emission factors'!$H$17*'GHG Estimation'!Q2649)</f>
        <v>1523254.9631333158</v>
      </c>
      <c r="R2937" s="98">
        <f>R2073+(R2361*'Emission factors'!$H$16)+('Emission factors'!$H$17*'GHG Estimation'!R2649)</f>
        <v>1531820.014266948</v>
      </c>
      <c r="S2937" s="98">
        <f>S2073+(S2361*'Emission factors'!$H$16)+('Emission factors'!$H$17*'GHG Estimation'!S2649)</f>
        <v>1541645.0098688521</v>
      </c>
      <c r="T2937" s="98">
        <f>T2073+(T2361*'Emission factors'!$H$16)+('Emission factors'!$H$17*'GHG Estimation'!T2649)</f>
        <v>1527520.9671482884</v>
      </c>
      <c r="U2937" s="98">
        <f>U2073+(U2361*'Emission factors'!$H$16)+('Emission factors'!$H$17*'GHG Estimation'!U2649)</f>
        <v>1465914.6019082044</v>
      </c>
    </row>
    <row r="2938" spans="1:21" x14ac:dyDescent="0.25">
      <c r="A2938" s="92" t="s">
        <v>11</v>
      </c>
      <c r="B2938" s="92" t="s">
        <v>12</v>
      </c>
      <c r="C2938" s="92" t="s">
        <v>32</v>
      </c>
      <c r="D2938" s="92" t="s">
        <v>32</v>
      </c>
      <c r="E2938" s="92" t="s">
        <v>36</v>
      </c>
      <c r="F2938" s="92" t="s">
        <v>34</v>
      </c>
      <c r="G2938" s="92" t="s">
        <v>97</v>
      </c>
      <c r="H2938" s="92" t="s">
        <v>94</v>
      </c>
      <c r="I2938" s="89" t="s">
        <v>197</v>
      </c>
      <c r="L2938" s="98">
        <f>L2074+(L2362*'Emission factors'!$H$16)+('Emission factors'!$H$17*'GHG Estimation'!L2650)</f>
        <v>4059673.3362676697</v>
      </c>
      <c r="M2938" s="98">
        <f>M2074+(M2362*'Emission factors'!$H$16)+('Emission factors'!$H$17*'GHG Estimation'!M2650)</f>
        <v>4058823.2640306973</v>
      </c>
      <c r="N2938" s="98">
        <f>N2074+(N2362*'Emission factors'!$H$16)+('Emission factors'!$H$17*'GHG Estimation'!N2650)</f>
        <v>4042523.1658959836</v>
      </c>
      <c r="O2938" s="98">
        <f>O2074+(O2362*'Emission factors'!$H$16)+('Emission factors'!$H$17*'GHG Estimation'!O2650)</f>
        <v>4040557.5049635586</v>
      </c>
      <c r="P2938" s="98">
        <f>P2074+(P2362*'Emission factors'!$H$16)+('Emission factors'!$H$17*'GHG Estimation'!P2650)</f>
        <v>4041661.4486169601</v>
      </c>
      <c r="Q2938" s="98">
        <f>Q2074+(Q2362*'Emission factors'!$H$16)+('Emission factors'!$H$17*'GHG Estimation'!Q2650)</f>
        <v>3898651.0462671239</v>
      </c>
      <c r="R2938" s="98">
        <f>R2074+(R2362*'Emission factors'!$H$16)+('Emission factors'!$H$17*'GHG Estimation'!R2650)</f>
        <v>3286093.9052303866</v>
      </c>
      <c r="S2938" s="98">
        <f>S2074+(S2362*'Emission factors'!$H$16)+('Emission factors'!$H$17*'GHG Estimation'!S2650)</f>
        <v>2521077.6412206832</v>
      </c>
      <c r="T2938" s="98">
        <f>T2074+(T2362*'Emission factors'!$H$16)+('Emission factors'!$H$17*'GHG Estimation'!T2650)</f>
        <v>1931595.6299529113</v>
      </c>
      <c r="U2938" s="98">
        <f>U2074+(U2362*'Emission factors'!$H$16)+('Emission factors'!$H$17*'GHG Estimation'!U2650)</f>
        <v>1735312.7938482836</v>
      </c>
    </row>
    <row r="2939" spans="1:21" x14ac:dyDescent="0.25">
      <c r="A2939" s="92" t="s">
        <v>11</v>
      </c>
      <c r="B2939" s="92" t="s">
        <v>12</v>
      </c>
      <c r="C2939" s="92" t="s">
        <v>32</v>
      </c>
      <c r="D2939" s="92" t="s">
        <v>32</v>
      </c>
      <c r="E2939" s="92" t="s">
        <v>36</v>
      </c>
      <c r="F2939" s="92" t="s">
        <v>34</v>
      </c>
      <c r="G2939" s="92" t="s">
        <v>97</v>
      </c>
      <c r="H2939" s="92" t="s">
        <v>94</v>
      </c>
      <c r="I2939" s="89" t="s">
        <v>229</v>
      </c>
      <c r="L2939" s="98">
        <f>L2075+(L2363*'Emission factors'!$H$16)+('Emission factors'!$H$17*'GHG Estimation'!L2651)</f>
        <v>67054.835799084001</v>
      </c>
      <c r="M2939" s="98">
        <f>M2075+(M2363*'Emission factors'!$H$16)+('Emission factors'!$H$17*'GHG Estimation'!M2651)</f>
        <v>62056.365763812006</v>
      </c>
      <c r="N2939" s="98">
        <f>N2075+(N2363*'Emission factors'!$H$16)+('Emission factors'!$H$17*'GHG Estimation'!N2651)</f>
        <v>61181.325163392015</v>
      </c>
      <c r="O2939" s="98">
        <f>O2075+(O2363*'Emission factors'!$H$16)+('Emission factors'!$H$17*'GHG Estimation'!O2651)</f>
        <v>61918.066046172004</v>
      </c>
      <c r="P2939" s="98">
        <f>P2075+(P2363*'Emission factors'!$H$16)+('Emission factors'!$H$17*'GHG Estimation'!P2651)</f>
        <v>62378.152078788</v>
      </c>
      <c r="Q2939" s="98">
        <f>Q2075+(Q2363*'Emission factors'!$H$16)+('Emission factors'!$H$17*'GHG Estimation'!Q2651)</f>
        <v>40807.370165772001</v>
      </c>
      <c r="R2939" s="98">
        <f>R2075+(R2363*'Emission factors'!$H$16)+('Emission factors'!$H$17*'GHG Estimation'!R2651)</f>
        <v>48910.514492028007</v>
      </c>
      <c r="S2939" s="98">
        <f>S2075+(S2363*'Emission factors'!$H$16)+('Emission factors'!$H$17*'GHG Estimation'!S2651)</f>
        <v>59610.590276411989</v>
      </c>
      <c r="T2939" s="98">
        <f>T2075+(T2363*'Emission factors'!$H$16)+('Emission factors'!$H$17*'GHG Estimation'!T2651)</f>
        <v>61505.858473332002</v>
      </c>
      <c r="U2939" s="98">
        <f>U2075+(U2363*'Emission factors'!$H$16)+('Emission factors'!$H$17*'GHG Estimation'!U2651)</f>
        <v>61287.436749839995</v>
      </c>
    </row>
    <row r="2940" spans="1:21" x14ac:dyDescent="0.25">
      <c r="A2940" s="92" t="s">
        <v>11</v>
      </c>
      <c r="B2940" s="92" t="s">
        <v>12</v>
      </c>
      <c r="C2940" s="92" t="s">
        <v>32</v>
      </c>
      <c r="D2940" s="92" t="s">
        <v>32</v>
      </c>
      <c r="E2940" s="92" t="s">
        <v>36</v>
      </c>
      <c r="F2940" s="92" t="s">
        <v>34</v>
      </c>
      <c r="G2940" s="92" t="s">
        <v>97</v>
      </c>
      <c r="H2940" s="92" t="s">
        <v>94</v>
      </c>
      <c r="I2940" s="89" t="s">
        <v>198</v>
      </c>
      <c r="L2940" s="98">
        <f>L2076+(L2364*'Emission factors'!$H$16)+('Emission factors'!$H$17*'GHG Estimation'!L2652)</f>
        <v>64800.376240488004</v>
      </c>
      <c r="M2940" s="98">
        <f>M2076+(M2364*'Emission factors'!$H$16)+('Emission factors'!$H$17*'GHG Estimation'!M2652)</f>
        <v>64609.61446052399</v>
      </c>
      <c r="N2940" s="98">
        <f>N2076+(N2364*'Emission factors'!$H$16)+('Emission factors'!$H$17*'GHG Estimation'!N2652)</f>
        <v>65753.789319708012</v>
      </c>
      <c r="O2940" s="98">
        <f>O2076+(O2364*'Emission factors'!$H$16)+('Emission factors'!$H$17*'GHG Estimation'!O2652)</f>
        <v>64789.784081231999</v>
      </c>
      <c r="P2940" s="98">
        <f>P2076+(P2364*'Emission factors'!$H$16)+('Emission factors'!$H$17*'GHG Estimation'!P2652)</f>
        <v>64330.576770348009</v>
      </c>
      <c r="Q2940" s="98">
        <f>Q2076+(Q2364*'Emission factors'!$H$16)+('Emission factors'!$H$17*'GHG Estimation'!Q2652)</f>
        <v>64155.940721628009</v>
      </c>
      <c r="R2940" s="98">
        <f>R2076+(R2364*'Emission factors'!$H$16)+('Emission factors'!$H$17*'GHG Estimation'!R2652)</f>
        <v>63883.204495403996</v>
      </c>
      <c r="S2940" s="98">
        <f>S2076+(S2364*'Emission factors'!$H$16)+('Emission factors'!$H$17*'GHG Estimation'!S2652)</f>
        <v>63899.726047248005</v>
      </c>
      <c r="T2940" s="98">
        <f>T2076+(T2364*'Emission factors'!$H$16)+('Emission factors'!$H$17*'GHG Estimation'!T2652)</f>
        <v>63929.349260951996</v>
      </c>
      <c r="U2940" s="98">
        <f>U2076+(U2364*'Emission factors'!$H$16)+('Emission factors'!$H$17*'GHG Estimation'!U2652)</f>
        <v>63909.15449393999</v>
      </c>
    </row>
    <row r="2941" spans="1:21" x14ac:dyDescent="0.25">
      <c r="A2941" s="92" t="s">
        <v>11</v>
      </c>
      <c r="B2941" s="92" t="s">
        <v>12</v>
      </c>
      <c r="C2941" s="92" t="s">
        <v>32</v>
      </c>
      <c r="D2941" s="92" t="s">
        <v>32</v>
      </c>
      <c r="E2941" s="92" t="s">
        <v>36</v>
      </c>
      <c r="F2941" s="92" t="s">
        <v>34</v>
      </c>
      <c r="G2941" s="92" t="s">
        <v>97</v>
      </c>
      <c r="H2941" s="92" t="s">
        <v>94</v>
      </c>
      <c r="I2941" s="89" t="s">
        <v>231</v>
      </c>
      <c r="L2941" s="98">
        <f>L2077+(L2365*'Emission factors'!$H$16)+('Emission factors'!$H$17*'GHG Estimation'!L2653)</f>
        <v>20898.306462851997</v>
      </c>
      <c r="M2941" s="98">
        <f>M2077+(M2365*'Emission factors'!$H$16)+('Emission factors'!$H$17*'GHG Estimation'!M2653)</f>
        <v>19887.713139755993</v>
      </c>
      <c r="N2941" s="98">
        <f>N2077+(N2365*'Emission factors'!$H$16)+('Emission factors'!$H$17*'GHG Estimation'!N2653)</f>
        <v>19656.53807653199</v>
      </c>
      <c r="O2941" s="98">
        <f>O2077+(O2365*'Emission factors'!$H$16)+('Emission factors'!$H$17*'GHG Estimation'!O2653)</f>
        <v>19624.563688463997</v>
      </c>
      <c r="P2941" s="98">
        <f>P2077+(P2365*'Emission factors'!$H$16)+('Emission factors'!$H$17*'GHG Estimation'!P2653)</f>
        <v>19479.424190855996</v>
      </c>
      <c r="Q2941" s="98">
        <f>Q2077+(Q2365*'Emission factors'!$H$16)+('Emission factors'!$H$17*'GHG Estimation'!Q2653)</f>
        <v>19336.247963424001</v>
      </c>
      <c r="R2941" s="98">
        <f>R2077+(R2365*'Emission factors'!$H$16)+('Emission factors'!$H$17*'GHG Estimation'!R2653)</f>
        <v>19262.926155479996</v>
      </c>
      <c r="S2941" s="98">
        <f>S2077+(S2365*'Emission factors'!$H$16)+('Emission factors'!$H$17*'GHG Estimation'!S2653)</f>
        <v>19205.120515055994</v>
      </c>
      <c r="T2941" s="98">
        <f>T2077+(T2365*'Emission factors'!$H$16)+('Emission factors'!$H$17*'GHG Estimation'!T2653)</f>
        <v>19190.388072323996</v>
      </c>
      <c r="U2941" s="98">
        <f>U2077+(U2365*'Emission factors'!$H$16)+('Emission factors'!$H$17*'GHG Estimation'!U2653)</f>
        <v>18503.164346604</v>
      </c>
    </row>
    <row r="2942" spans="1:21" x14ac:dyDescent="0.25">
      <c r="A2942" s="92" t="s">
        <v>11</v>
      </c>
      <c r="B2942" s="92" t="s">
        <v>12</v>
      </c>
      <c r="C2942" s="92" t="s">
        <v>32</v>
      </c>
      <c r="D2942" s="92" t="s">
        <v>32</v>
      </c>
      <c r="E2942" s="92" t="s">
        <v>36</v>
      </c>
      <c r="F2942" s="92" t="s">
        <v>34</v>
      </c>
      <c r="G2942" s="92" t="s">
        <v>97</v>
      </c>
      <c r="H2942" s="92" t="s">
        <v>94</v>
      </c>
      <c r="I2942" s="92" t="s">
        <v>230</v>
      </c>
      <c r="L2942" s="98">
        <f>L2078+(L2366*'Emission factors'!$H$16)+('Emission factors'!$H$17*'GHG Estimation'!L2654)</f>
        <v>43078.295861328013</v>
      </c>
      <c r="M2942" s="98">
        <f>M2078+(M2366*'Emission factors'!$H$16)+('Emission factors'!$H$17*'GHG Estimation'!M2654)</f>
        <v>43059.834788544009</v>
      </c>
      <c r="N2942" s="98">
        <f>N2078+(N2366*'Emission factors'!$H$16)+('Emission factors'!$H$17*'GHG Estimation'!N2654)</f>
        <v>42320.23608103201</v>
      </c>
      <c r="O2942" s="98">
        <f>O2078+(O2366*'Emission factors'!$H$16)+('Emission factors'!$H$17*'GHG Estimation'!O2654)</f>
        <v>42122.499942096008</v>
      </c>
      <c r="P2942" s="98">
        <f>P2078+(P2366*'Emission factors'!$H$16)+('Emission factors'!$H$17*'GHG Estimation'!P2654)</f>
        <v>42144.594647988</v>
      </c>
      <c r="Q2942" s="98">
        <f>Q2078+(Q2366*'Emission factors'!$H$16)+('Emission factors'!$H$17*'GHG Estimation'!Q2654)</f>
        <v>42118.383407856018</v>
      </c>
      <c r="R2942" s="98">
        <f>R2078+(R2366*'Emission factors'!$H$16)+('Emission factors'!$H$17*'GHG Estimation'!R2654)</f>
        <v>42131.556317423994</v>
      </c>
      <c r="S2942" s="98">
        <f>S2078+(S2366*'Emission factors'!$H$16)+('Emission factors'!$H$17*'GHG Estimation'!S2654)</f>
        <v>42116.760543396005</v>
      </c>
      <c r="T2942" s="98">
        <f>T2078+(T2366*'Emission factors'!$H$16)+('Emission factors'!$H$17*'GHG Estimation'!T2654)</f>
        <v>42087.406487700006</v>
      </c>
      <c r="U2942" s="98">
        <f>U2078+(U2366*'Emission factors'!$H$16)+('Emission factors'!$H$17*'GHG Estimation'!U2654)</f>
        <v>42101.782691891996</v>
      </c>
    </row>
    <row r="2943" spans="1:21" x14ac:dyDescent="0.25">
      <c r="A2943" s="92" t="s">
        <v>11</v>
      </c>
      <c r="B2943" s="92" t="s">
        <v>12</v>
      </c>
      <c r="C2943" s="92" t="s">
        <v>32</v>
      </c>
      <c r="D2943" s="92" t="s">
        <v>32</v>
      </c>
      <c r="E2943" s="92" t="s">
        <v>36</v>
      </c>
      <c r="F2943" s="92" t="s">
        <v>34</v>
      </c>
      <c r="G2943" s="92" t="s">
        <v>97</v>
      </c>
      <c r="H2943" s="92" t="s">
        <v>94</v>
      </c>
      <c r="I2943" s="88" t="s">
        <v>232</v>
      </c>
      <c r="L2943" s="98">
        <f>L2079+(L2367*'Emission factors'!$H$16)+('Emission factors'!$H$17*'GHG Estimation'!L2655)</f>
        <v>990606.50439441612</v>
      </c>
      <c r="M2943" s="98">
        <f>M2079+(M2367*'Emission factors'!$H$16)+('Emission factors'!$H$17*'GHG Estimation'!M2655)</f>
        <v>997011.21419172001</v>
      </c>
      <c r="N2943" s="98">
        <f>N2079+(N2367*'Emission factors'!$H$16)+('Emission factors'!$H$17*'GHG Estimation'!N2655)</f>
        <v>989774.98031075986</v>
      </c>
      <c r="O2943" s="98">
        <f>O2079+(O2367*'Emission factors'!$H$16)+('Emission factors'!$H$17*'GHG Estimation'!O2655)</f>
        <v>1015572.358339812</v>
      </c>
      <c r="P2943" s="98">
        <f>P2079+(P2367*'Emission factors'!$H$16)+('Emission factors'!$H$17*'GHG Estimation'!P2655)</f>
        <v>997591.01220659993</v>
      </c>
      <c r="Q2943" s="98">
        <f>Q2079+(Q2367*'Emission factors'!$H$16)+('Emission factors'!$H$17*'GHG Estimation'!Q2655)</f>
        <v>987212.16067193984</v>
      </c>
      <c r="R2943" s="98">
        <f>R2079+(R2367*'Emission factors'!$H$16)+('Emission factors'!$H$17*'GHG Estimation'!R2655)</f>
        <v>984459.45005847595</v>
      </c>
      <c r="S2943" s="98">
        <f>S2079+(S2367*'Emission factors'!$H$16)+('Emission factors'!$H$17*'GHG Estimation'!S2655)</f>
        <v>980488.64113057195</v>
      </c>
      <c r="T2943" s="98">
        <f>T2079+(T2367*'Emission factors'!$H$16)+('Emission factors'!$H$17*'GHG Estimation'!T2655)</f>
        <v>979568.09699397616</v>
      </c>
      <c r="U2943" s="98">
        <f>U2079+(U2367*'Emission factors'!$H$16)+('Emission factors'!$H$17*'GHG Estimation'!U2655)</f>
        <v>977000.47209307179</v>
      </c>
    </row>
    <row r="2944" spans="1:21" x14ac:dyDescent="0.25">
      <c r="A2944" s="92" t="s">
        <v>11</v>
      </c>
      <c r="B2944" s="92" t="s">
        <v>12</v>
      </c>
      <c r="C2944" s="92" t="s">
        <v>32</v>
      </c>
      <c r="D2944" s="92" t="s">
        <v>32</v>
      </c>
      <c r="E2944" s="92" t="s">
        <v>36</v>
      </c>
      <c r="F2944" s="92" t="s">
        <v>34</v>
      </c>
      <c r="G2944" s="92" t="s">
        <v>97</v>
      </c>
      <c r="H2944" s="92" t="s">
        <v>94</v>
      </c>
      <c r="I2944" s="89" t="s">
        <v>225</v>
      </c>
      <c r="L2944" s="98">
        <f>L2080+(L2368*'Emission factors'!$H$16)+('Emission factors'!$H$17*'GHG Estimation'!L2656)</f>
        <v>42799.677740987987</v>
      </c>
      <c r="M2944" s="98">
        <f>M2080+(M2368*'Emission factors'!$H$16)+('Emission factors'!$H$17*'GHG Estimation'!M2656)</f>
        <v>39899.238963191994</v>
      </c>
      <c r="N2944" s="98">
        <f>N2080+(N2368*'Emission factors'!$H$16)+('Emission factors'!$H$17*'GHG Estimation'!N2656)</f>
        <v>38855.309629164003</v>
      </c>
      <c r="O2944" s="98">
        <f>O2080+(O2368*'Emission factors'!$H$16)+('Emission factors'!$H$17*'GHG Estimation'!O2656)</f>
        <v>39120.929000999997</v>
      </c>
      <c r="P2944" s="98">
        <f>P2080+(P2368*'Emission factors'!$H$16)+('Emission factors'!$H$17*'GHG Estimation'!P2656)</f>
        <v>38899.380294768001</v>
      </c>
      <c r="Q2944" s="98">
        <f>Q2080+(Q2368*'Emission factors'!$H$16)+('Emission factors'!$H$17*'GHG Estimation'!Q2656)</f>
        <v>38707.304390412013</v>
      </c>
      <c r="R2944" s="98">
        <f>R2080+(R2368*'Emission factors'!$H$16)+('Emission factors'!$H$17*'GHG Estimation'!R2656)</f>
        <v>28564.615258536007</v>
      </c>
      <c r="S2944" s="98">
        <f>S2080+(S2368*'Emission factors'!$H$16)+('Emission factors'!$H$17*'GHG Estimation'!S2656)</f>
        <v>14548.425735059998</v>
      </c>
      <c r="T2944" s="98">
        <f>T2080+(T2368*'Emission factors'!$H$16)+('Emission factors'!$H$17*'GHG Estimation'!T2656)</f>
        <v>10911.507316079998</v>
      </c>
      <c r="U2944" s="98">
        <f>U2080+(U2368*'Emission factors'!$H$16)+('Emission factors'!$H$17*'GHG Estimation'!U2656)</f>
        <v>10571.73491304</v>
      </c>
    </row>
    <row r="2945" spans="1:21" x14ac:dyDescent="0.25">
      <c r="A2945" s="92" t="s">
        <v>11</v>
      </c>
      <c r="B2945" s="92" t="s">
        <v>12</v>
      </c>
      <c r="C2945" s="92" t="s">
        <v>32</v>
      </c>
      <c r="D2945" s="92" t="s">
        <v>32</v>
      </c>
      <c r="E2945" s="92" t="s">
        <v>36</v>
      </c>
      <c r="F2945" s="92" t="s">
        <v>34</v>
      </c>
      <c r="G2945" s="92" t="s">
        <v>97</v>
      </c>
      <c r="H2945" s="92" t="s">
        <v>94</v>
      </c>
      <c r="I2945" s="89" t="s">
        <v>205</v>
      </c>
      <c r="L2945" s="98">
        <f>L2081+(L2369*'Emission factors'!$H$16)+('Emission factors'!$H$17*'GHG Estimation'!L2657)</f>
        <v>753977.20746348007</v>
      </c>
      <c r="M2945" s="98">
        <f>M2081+(M2369*'Emission factors'!$H$16)+('Emission factors'!$H$17*'GHG Estimation'!M2657)</f>
        <v>748759.83280358405</v>
      </c>
      <c r="N2945" s="98">
        <f>N2081+(N2369*'Emission factors'!$H$16)+('Emission factors'!$H$17*'GHG Estimation'!N2657)</f>
        <v>744914.58608641219</v>
      </c>
      <c r="O2945" s="98">
        <f>O2081+(O2369*'Emission factors'!$H$16)+('Emission factors'!$H$17*'GHG Estimation'!O2657)</f>
        <v>741367.25770203606</v>
      </c>
      <c r="P2945" s="98">
        <f>P2081+(P2369*'Emission factors'!$H$16)+('Emission factors'!$H$17*'GHG Estimation'!P2657)</f>
        <v>732880.7215426201</v>
      </c>
      <c r="Q2945" s="98">
        <f>Q2081+(Q2369*'Emission factors'!$H$16)+('Emission factors'!$H$17*'GHG Estimation'!Q2657)</f>
        <v>707715.76983542391</v>
      </c>
      <c r="R2945" s="98">
        <f>R2081+(R2369*'Emission factors'!$H$16)+('Emission factors'!$H$17*'GHG Estimation'!R2657)</f>
        <v>676779.04921955999</v>
      </c>
      <c r="S2945" s="98">
        <f>S2081+(S2369*'Emission factors'!$H$16)+('Emission factors'!$H$17*'GHG Estimation'!S2657)</f>
        <v>340456.81643946009</v>
      </c>
      <c r="T2945" s="98">
        <f>T2081+(T2369*'Emission factors'!$H$16)+('Emission factors'!$H$17*'GHG Estimation'!T2657)</f>
        <v>216795.39164354411</v>
      </c>
      <c r="U2945" s="98">
        <f>U2081+(U2369*'Emission factors'!$H$16)+('Emission factors'!$H$17*'GHG Estimation'!U2657)</f>
        <v>216991.73449396802</v>
      </c>
    </row>
    <row r="2946" spans="1:21" x14ac:dyDescent="0.25">
      <c r="A2946" s="92" t="s">
        <v>11</v>
      </c>
      <c r="B2946" s="92" t="s">
        <v>12</v>
      </c>
      <c r="C2946" s="92" t="s">
        <v>32</v>
      </c>
      <c r="D2946" s="92" t="s">
        <v>32</v>
      </c>
      <c r="E2946" s="92" t="s">
        <v>36</v>
      </c>
      <c r="F2946" s="92" t="s">
        <v>34</v>
      </c>
      <c r="G2946" s="92" t="s">
        <v>97</v>
      </c>
      <c r="H2946" s="92" t="s">
        <v>94</v>
      </c>
      <c r="I2946" s="89" t="s">
        <v>204</v>
      </c>
      <c r="L2946" s="98">
        <f>L2082+(L2370*'Emission factors'!$H$16)+('Emission factors'!$H$17*'GHG Estimation'!L2658)</f>
        <v>1255451.1049043878</v>
      </c>
      <c r="M2946" s="98">
        <f>M2082+(M2370*'Emission factors'!$H$16)+('Emission factors'!$H$17*'GHG Estimation'!M2658)</f>
        <v>1262466.4708905485</v>
      </c>
      <c r="N2946" s="98">
        <f>N2082+(N2370*'Emission factors'!$H$16)+('Emission factors'!$H$17*'GHG Estimation'!N2658)</f>
        <v>1267379.8553296444</v>
      </c>
      <c r="O2946" s="98">
        <f>O2082+(O2370*'Emission factors'!$H$16)+('Emission factors'!$H$17*'GHG Estimation'!O2658)</f>
        <v>1262812.0935220562</v>
      </c>
      <c r="P2946" s="98">
        <f>P2082+(P2370*'Emission factors'!$H$16)+('Emission factors'!$H$17*'GHG Estimation'!P2658)</f>
        <v>1260553.3749338042</v>
      </c>
      <c r="Q2946" s="98">
        <f>Q2082+(Q2370*'Emission factors'!$H$16)+('Emission factors'!$H$17*'GHG Estimation'!Q2658)</f>
        <v>1259344.0400874477</v>
      </c>
      <c r="R2946" s="98">
        <f>R2082+(R2370*'Emission factors'!$H$16)+('Emission factors'!$H$17*'GHG Estimation'!R2658)</f>
        <v>1257416.6945891038</v>
      </c>
      <c r="S2946" s="98">
        <f>S2082+(S2370*'Emission factors'!$H$16)+('Emission factors'!$H$17*'GHG Estimation'!S2658)</f>
        <v>1252324.9296384121</v>
      </c>
      <c r="T2946" s="98">
        <f>T2082+(T2370*'Emission factors'!$H$16)+('Emission factors'!$H$17*'GHG Estimation'!T2658)</f>
        <v>1237229.859821928</v>
      </c>
      <c r="U2946" s="98">
        <f>U2082+(U2370*'Emission factors'!$H$16)+('Emission factors'!$H$17*'GHG Estimation'!U2658)</f>
        <v>1226963.2313437799</v>
      </c>
    </row>
    <row r="2947" spans="1:21" x14ac:dyDescent="0.25">
      <c r="A2947" s="92" t="s">
        <v>11</v>
      </c>
      <c r="B2947" s="92" t="s">
        <v>12</v>
      </c>
      <c r="C2947" s="92" t="s">
        <v>32</v>
      </c>
      <c r="D2947" s="92" t="s">
        <v>32</v>
      </c>
      <c r="E2947" s="92" t="s">
        <v>36</v>
      </c>
      <c r="F2947" s="92" t="s">
        <v>34</v>
      </c>
      <c r="G2947" s="92" t="s">
        <v>97</v>
      </c>
      <c r="H2947" s="92" t="s">
        <v>94</v>
      </c>
      <c r="I2947" s="89" t="s">
        <v>228</v>
      </c>
      <c r="L2947" s="98">
        <f>L2083+(L2371*'Emission factors'!$H$16)+('Emission factors'!$H$17*'GHG Estimation'!L2659)</f>
        <v>34712.769975744006</v>
      </c>
      <c r="M2947" s="98">
        <f>M2083+(M2371*'Emission factors'!$H$16)+('Emission factors'!$H$17*'GHG Estimation'!M2659)</f>
        <v>20484.246449604001</v>
      </c>
      <c r="N2947" s="98">
        <f>N2083+(N2371*'Emission factors'!$H$16)+('Emission factors'!$H$17*'GHG Estimation'!N2659)</f>
        <v>17235.778451052003</v>
      </c>
      <c r="O2947" s="98">
        <f>O2083+(O2371*'Emission factors'!$H$16)+('Emission factors'!$H$17*'GHG Estimation'!O2659)</f>
        <v>17594.099007408004</v>
      </c>
      <c r="P2947" s="98">
        <f>P2083+(P2371*'Emission factors'!$H$16)+('Emission factors'!$H$17*'GHG Estimation'!P2659)</f>
        <v>17590.481207124009</v>
      </c>
      <c r="Q2947" s="98">
        <f>Q2083+(Q2371*'Emission factors'!$H$16)+('Emission factors'!$H$17*'GHG Estimation'!Q2659)</f>
        <v>16572.438540336003</v>
      </c>
      <c r="R2947" s="98">
        <f>R2083+(R2371*'Emission factors'!$H$16)+('Emission factors'!$H$17*'GHG Estimation'!R2659)</f>
        <v>16749.813667607999</v>
      </c>
      <c r="S2947" s="98">
        <f>S2083+(S2371*'Emission factors'!$H$16)+('Emission factors'!$H$17*'GHG Estimation'!S2659)</f>
        <v>15956.953340160002</v>
      </c>
      <c r="T2947" s="98">
        <f>T2083+(T2371*'Emission factors'!$H$16)+('Emission factors'!$H$17*'GHG Estimation'!T2659)</f>
        <v>15635.412433956002</v>
      </c>
      <c r="U2947" s="98">
        <f>U2083+(U2371*'Emission factors'!$H$16)+('Emission factors'!$H$17*'GHG Estimation'!U2659)</f>
        <v>15640.906423884002</v>
      </c>
    </row>
    <row r="2948" spans="1:21" x14ac:dyDescent="0.25">
      <c r="A2948" s="92" t="s">
        <v>11</v>
      </c>
      <c r="B2948" s="92" t="s">
        <v>12</v>
      </c>
      <c r="C2948" s="92" t="s">
        <v>32</v>
      </c>
      <c r="D2948" s="92" t="s">
        <v>32</v>
      </c>
      <c r="E2948" s="92" t="s">
        <v>36</v>
      </c>
      <c r="F2948" s="92" t="s">
        <v>34</v>
      </c>
      <c r="G2948" s="92" t="s">
        <v>97</v>
      </c>
      <c r="H2948" s="92" t="s">
        <v>94</v>
      </c>
      <c r="I2948" s="89" t="s">
        <v>202</v>
      </c>
      <c r="L2948" s="98">
        <f>L2084+(L2372*'Emission factors'!$H$16)+('Emission factors'!$H$17*'GHG Estimation'!L2660)</f>
        <v>1810918.0670844475</v>
      </c>
      <c r="M2948" s="98">
        <f>M2084+(M2372*'Emission factors'!$H$16)+('Emission factors'!$H$17*'GHG Estimation'!M2660)</f>
        <v>1821908.4060312239</v>
      </c>
      <c r="N2948" s="98">
        <f>N2084+(N2372*'Emission factors'!$H$16)+('Emission factors'!$H$17*'GHG Estimation'!N2660)</f>
        <v>1794888.2510882397</v>
      </c>
      <c r="O2948" s="98">
        <f>O2084+(O2372*'Emission factors'!$H$16)+('Emission factors'!$H$17*'GHG Estimation'!O2660)</f>
        <v>1785116.1925333799</v>
      </c>
      <c r="P2948" s="98">
        <f>P2084+(P2372*'Emission factors'!$H$16)+('Emission factors'!$H$17*'GHG Estimation'!P2660)</f>
        <v>1772058.8150821077</v>
      </c>
      <c r="Q2948" s="98">
        <f>Q2084+(Q2372*'Emission factors'!$H$16)+('Emission factors'!$H$17*'GHG Estimation'!Q2660)</f>
        <v>1621227.2826671039</v>
      </c>
      <c r="R2948" s="98">
        <f>R2084+(R2372*'Emission factors'!$H$16)+('Emission factors'!$H$17*'GHG Estimation'!R2660)</f>
        <v>1413071.6097551759</v>
      </c>
      <c r="S2948" s="98">
        <f>S2084+(S2372*'Emission factors'!$H$16)+('Emission factors'!$H$17*'GHG Estimation'!S2660)</f>
        <v>1231243.6036465322</v>
      </c>
      <c r="T2948" s="98">
        <f>T2084+(T2372*'Emission factors'!$H$16)+('Emission factors'!$H$17*'GHG Estimation'!T2660)</f>
        <v>941544.71518547996</v>
      </c>
      <c r="U2948" s="98">
        <f>U2084+(U2372*'Emission factors'!$H$16)+('Emission factors'!$H$17*'GHG Estimation'!U2660)</f>
        <v>859252.57539550774</v>
      </c>
    </row>
    <row r="2949" spans="1:21" x14ac:dyDescent="0.25">
      <c r="A2949" s="92" t="s">
        <v>11</v>
      </c>
      <c r="B2949" s="92" t="s">
        <v>12</v>
      </c>
      <c r="C2949" s="92" t="s">
        <v>32</v>
      </c>
      <c r="D2949" s="92" t="s">
        <v>32</v>
      </c>
      <c r="E2949" s="92" t="s">
        <v>36</v>
      </c>
      <c r="F2949" s="92" t="s">
        <v>34</v>
      </c>
      <c r="G2949" s="92" t="s">
        <v>97</v>
      </c>
      <c r="H2949" s="92" t="s">
        <v>94</v>
      </c>
      <c r="I2949" s="89" t="s">
        <v>190</v>
      </c>
      <c r="L2949" s="98">
        <f>L2085+(L2373*'Emission factors'!$H$16)+('Emission factors'!$H$17*'GHG Estimation'!L2661)</f>
        <v>0</v>
      </c>
      <c r="M2949" s="98">
        <f>M2085+(M2373*'Emission factors'!$H$16)+('Emission factors'!$H$17*'GHG Estimation'!M2661)</f>
        <v>0</v>
      </c>
      <c r="N2949" s="98">
        <f>N2085+(N2373*'Emission factors'!$H$16)+('Emission factors'!$H$17*'GHG Estimation'!N2661)</f>
        <v>0</v>
      </c>
      <c r="O2949" s="98">
        <f>O2085+(O2373*'Emission factors'!$H$16)+('Emission factors'!$H$17*'GHG Estimation'!O2661)</f>
        <v>0</v>
      </c>
      <c r="P2949" s="98">
        <f>P2085+(P2373*'Emission factors'!$H$16)+('Emission factors'!$H$17*'GHG Estimation'!P2661)</f>
        <v>0</v>
      </c>
      <c r="Q2949" s="98">
        <f>Q2085+(Q2373*'Emission factors'!$H$16)+('Emission factors'!$H$17*'GHG Estimation'!Q2661)</f>
        <v>0</v>
      </c>
      <c r="R2949" s="98">
        <f>R2085+(R2373*'Emission factors'!$H$16)+('Emission factors'!$H$17*'GHG Estimation'!R2661)</f>
        <v>0</v>
      </c>
      <c r="S2949" s="98">
        <f>S2085+(S2373*'Emission factors'!$H$16)+('Emission factors'!$H$17*'GHG Estimation'!S2661)</f>
        <v>0</v>
      </c>
      <c r="T2949" s="98">
        <f>T2085+(T2373*'Emission factors'!$H$16)+('Emission factors'!$H$17*'GHG Estimation'!T2661)</f>
        <v>0</v>
      </c>
      <c r="U2949" s="98">
        <f>U2085+(U2373*'Emission factors'!$H$16)+('Emission factors'!$H$17*'GHG Estimation'!U2661)</f>
        <v>337149.54533257196</v>
      </c>
    </row>
    <row r="2950" spans="1:21" x14ac:dyDescent="0.25">
      <c r="A2950" s="92" t="s">
        <v>11</v>
      </c>
      <c r="B2950" s="92" t="s">
        <v>12</v>
      </c>
      <c r="C2950" s="92" t="s">
        <v>32</v>
      </c>
      <c r="D2950" s="92" t="s">
        <v>32</v>
      </c>
      <c r="E2950" s="92" t="s">
        <v>36</v>
      </c>
      <c r="F2950" s="92" t="s">
        <v>34</v>
      </c>
      <c r="G2950" s="92" t="s">
        <v>97</v>
      </c>
      <c r="H2950" s="92" t="s">
        <v>94</v>
      </c>
      <c r="I2950" s="89" t="s">
        <v>210</v>
      </c>
      <c r="L2950" s="98">
        <f>L2086+(L2374*'Emission factors'!$H$16)+('Emission factors'!$H$17*'GHG Estimation'!L2662)</f>
        <v>97126.957561955991</v>
      </c>
      <c r="M2950" s="98">
        <f>M2086+(M2374*'Emission factors'!$H$16)+('Emission factors'!$H$17*'GHG Estimation'!M2662)</f>
        <v>97137.240981144001</v>
      </c>
      <c r="N2950" s="98">
        <f>N2086+(N2374*'Emission factors'!$H$16)+('Emission factors'!$H$17*'GHG Estimation'!N2662)</f>
        <v>97131.644077860023</v>
      </c>
      <c r="O2950" s="98">
        <f>O2086+(O2374*'Emission factors'!$H$16)+('Emission factors'!$H$17*'GHG Estimation'!O2662)</f>
        <v>97187.541862992002</v>
      </c>
      <c r="P2950" s="98">
        <f>P2086+(P2374*'Emission factors'!$H$16)+('Emission factors'!$H$17*'GHG Estimation'!P2662)</f>
        <v>96637.929127067997</v>
      </c>
      <c r="Q2950" s="98">
        <f>Q2086+(Q2374*'Emission factors'!$H$16)+('Emission factors'!$H$17*'GHG Estimation'!Q2662)</f>
        <v>96618.589332552001</v>
      </c>
      <c r="R2950" s="98">
        <f>R2086+(R2374*'Emission factors'!$H$16)+('Emission factors'!$H$17*'GHG Estimation'!R2662)</f>
        <v>96444.618262439995</v>
      </c>
      <c r="S2950" s="98">
        <f>S2086+(S2374*'Emission factors'!$H$16)+('Emission factors'!$H$17*'GHG Estimation'!S2662)</f>
        <v>96501.181026180013</v>
      </c>
      <c r="T2950" s="98">
        <f>T2086+(T2374*'Emission factors'!$H$16)+('Emission factors'!$H$17*'GHG Estimation'!T2662)</f>
        <v>96545.758342151981</v>
      </c>
      <c r="U2950" s="98">
        <f>U2086+(U2374*'Emission factors'!$H$16)+('Emission factors'!$H$17*'GHG Estimation'!U2662)</f>
        <v>96548.544919176013</v>
      </c>
    </row>
    <row r="2951" spans="1:21" x14ac:dyDescent="0.25">
      <c r="A2951" s="92" t="s">
        <v>11</v>
      </c>
      <c r="B2951" s="92" t="s">
        <v>12</v>
      </c>
      <c r="C2951" s="92" t="s">
        <v>32</v>
      </c>
      <c r="D2951" s="92" t="s">
        <v>32</v>
      </c>
      <c r="E2951" s="92" t="s">
        <v>36</v>
      </c>
      <c r="F2951" s="92" t="s">
        <v>34</v>
      </c>
      <c r="G2951" s="92" t="s">
        <v>97</v>
      </c>
      <c r="H2951" s="92" t="s">
        <v>94</v>
      </c>
      <c r="I2951" s="89" t="s">
        <v>199</v>
      </c>
      <c r="L2951" s="98">
        <f>L2087+(L2375*'Emission factors'!$H$16)+('Emission factors'!$H$17*'GHG Estimation'!L2663)</f>
        <v>3947554.9188894844</v>
      </c>
      <c r="M2951" s="98">
        <f>M2087+(M2375*'Emission factors'!$H$16)+('Emission factors'!$H$17*'GHG Estimation'!M2663)</f>
        <v>3933034.184763601</v>
      </c>
      <c r="N2951" s="98">
        <f>N2087+(N2375*'Emission factors'!$H$16)+('Emission factors'!$H$17*'GHG Estimation'!N2663)</f>
        <v>3930759.6966826445</v>
      </c>
      <c r="O2951" s="98">
        <f>O2087+(O2375*'Emission factors'!$H$16)+('Emission factors'!$H$17*'GHG Estimation'!O2663)</f>
        <v>3932055.2095900318</v>
      </c>
      <c r="P2951" s="98">
        <f>P2087+(P2375*'Emission factors'!$H$16)+('Emission factors'!$H$17*'GHG Estimation'!P2663)</f>
        <v>3928730.8311168123</v>
      </c>
      <c r="Q2951" s="98">
        <f>Q2087+(Q2375*'Emission factors'!$H$16)+('Emission factors'!$H$17*'GHG Estimation'!Q2663)</f>
        <v>3924346.6271542683</v>
      </c>
      <c r="R2951" s="98">
        <f>R2087+(R2375*'Emission factors'!$H$16)+('Emission factors'!$H$17*'GHG Estimation'!R2663)</f>
        <v>3921179.231131007</v>
      </c>
      <c r="S2951" s="98">
        <f>S2087+(S2375*'Emission factors'!$H$16)+('Emission factors'!$H$17*'GHG Estimation'!S2663)</f>
        <v>3917852.6123131914</v>
      </c>
      <c r="T2951" s="98">
        <f>T2087+(T2375*'Emission factors'!$H$16)+('Emission factors'!$H$17*'GHG Estimation'!T2663)</f>
        <v>3914745.341439072</v>
      </c>
      <c r="U2951" s="98">
        <f>U2087+(U2375*'Emission factors'!$H$16)+('Emission factors'!$H$17*'GHG Estimation'!U2663)</f>
        <v>3908779.6521020518</v>
      </c>
    </row>
    <row r="2952" spans="1:21" x14ac:dyDescent="0.25">
      <c r="A2952" s="92" t="s">
        <v>11</v>
      </c>
      <c r="B2952" s="92" t="s">
        <v>12</v>
      </c>
      <c r="C2952" s="92" t="s">
        <v>32</v>
      </c>
      <c r="D2952" s="92" t="s">
        <v>32</v>
      </c>
      <c r="E2952" s="92" t="s">
        <v>36</v>
      </c>
      <c r="F2952" s="92" t="s">
        <v>34</v>
      </c>
      <c r="G2952" s="92" t="s">
        <v>97</v>
      </c>
      <c r="H2952" s="92" t="s">
        <v>94</v>
      </c>
      <c r="I2952" s="89" t="s">
        <v>233</v>
      </c>
      <c r="L2952" s="98">
        <f>L2088+(L2376*'Emission factors'!$H$16)+('Emission factors'!$H$17*'GHG Estimation'!L2664)</f>
        <v>282797.21798403608</v>
      </c>
      <c r="M2952" s="98">
        <f>M2088+(M2376*'Emission factors'!$H$16)+('Emission factors'!$H$17*'GHG Estimation'!M2664)</f>
        <v>293185.88586957596</v>
      </c>
      <c r="N2952" s="98">
        <f>N2088+(N2376*'Emission factors'!$H$16)+('Emission factors'!$H$17*'GHG Estimation'!N2664)</f>
        <v>286198.86063837609</v>
      </c>
      <c r="O2952" s="98">
        <f>O2088+(O2376*'Emission factors'!$H$16)+('Emission factors'!$H$17*'GHG Estimation'!O2664)</f>
        <v>281635.76159745594</v>
      </c>
      <c r="P2952" s="98">
        <f>P2088+(P2376*'Emission factors'!$H$16)+('Emission factors'!$H$17*'GHG Estimation'!P2664)</f>
        <v>284816.65510317596</v>
      </c>
      <c r="Q2952" s="98">
        <f>Q2088+(Q2376*'Emission factors'!$H$16)+('Emission factors'!$H$17*'GHG Estimation'!Q2664)</f>
        <v>277462.16585975996</v>
      </c>
      <c r="R2952" s="98">
        <f>R2088+(R2376*'Emission factors'!$H$16)+('Emission factors'!$H$17*'GHG Estimation'!R2664)</f>
        <v>266413.19004930003</v>
      </c>
      <c r="S2952" s="98">
        <f>S2088+(S2376*'Emission factors'!$H$16)+('Emission factors'!$H$17*'GHG Estimation'!S2664)</f>
        <v>135023.82719027999</v>
      </c>
      <c r="T2952" s="98">
        <f>T2088+(T2376*'Emission factors'!$H$16)+('Emission factors'!$H$17*'GHG Estimation'!T2664)</f>
        <v>89167.559444795974</v>
      </c>
      <c r="U2952" s="98">
        <f>U2088+(U2376*'Emission factors'!$H$16)+('Emission factors'!$H$17*'GHG Estimation'!U2664)</f>
        <v>88033.501760147978</v>
      </c>
    </row>
    <row r="2953" spans="1:21" x14ac:dyDescent="0.25">
      <c r="A2953" s="92" t="s">
        <v>11</v>
      </c>
      <c r="B2953" s="92" t="s">
        <v>12</v>
      </c>
      <c r="C2953" s="92" t="s">
        <v>32</v>
      </c>
      <c r="D2953" s="92" t="s">
        <v>32</v>
      </c>
      <c r="E2953" s="92" t="s">
        <v>36</v>
      </c>
      <c r="F2953" s="92" t="s">
        <v>34</v>
      </c>
      <c r="G2953" s="92" t="s">
        <v>97</v>
      </c>
      <c r="H2953" s="92" t="s">
        <v>94</v>
      </c>
      <c r="I2953" s="89" t="s">
        <v>200</v>
      </c>
      <c r="L2953" s="98">
        <f>L2089+(L2377*'Emission factors'!$H$16)+('Emission factors'!$H$17*'GHG Estimation'!L2665)</f>
        <v>2387730.9296618402</v>
      </c>
      <c r="M2953" s="98">
        <f>M2089+(M2377*'Emission factors'!$H$16)+('Emission factors'!$H$17*'GHG Estimation'!M2665)</f>
        <v>2405792.8490363886</v>
      </c>
      <c r="N2953" s="98">
        <f>N2089+(N2377*'Emission factors'!$H$16)+('Emission factors'!$H$17*'GHG Estimation'!N2665)</f>
        <v>2390743.4015022595</v>
      </c>
      <c r="O2953" s="98">
        <f>O2089+(O2377*'Emission factors'!$H$16)+('Emission factors'!$H$17*'GHG Estimation'!O2665)</f>
        <v>2381037.80122614</v>
      </c>
      <c r="P2953" s="98">
        <f>P2089+(P2377*'Emission factors'!$H$16)+('Emission factors'!$H$17*'GHG Estimation'!P2665)</f>
        <v>2385857.2099383846</v>
      </c>
      <c r="Q2953" s="98">
        <f>Q2089+(Q2377*'Emission factors'!$H$16)+('Emission factors'!$H$17*'GHG Estimation'!Q2665)</f>
        <v>2380192.2413440081</v>
      </c>
      <c r="R2953" s="98">
        <f>R2089+(R2377*'Emission factors'!$H$16)+('Emission factors'!$H$17*'GHG Estimation'!R2665)</f>
        <v>2377076.9748937692</v>
      </c>
      <c r="S2953" s="98">
        <f>S2089+(S2377*'Emission factors'!$H$16)+('Emission factors'!$H$17*'GHG Estimation'!S2665)</f>
        <v>2373235.725964657</v>
      </c>
      <c r="T2953" s="98">
        <f>T2089+(T2377*'Emission factors'!$H$16)+('Emission factors'!$H$17*'GHG Estimation'!T2665)</f>
        <v>2370539.5701985201</v>
      </c>
      <c r="U2953" s="98">
        <f>U2089+(U2377*'Emission factors'!$H$16)+('Emission factors'!$H$17*'GHG Estimation'!U2665)</f>
        <v>2368401.8698005122</v>
      </c>
    </row>
    <row r="2954" spans="1:21" x14ac:dyDescent="0.25">
      <c r="A2954" s="92" t="s">
        <v>11</v>
      </c>
      <c r="B2954" s="92" t="s">
        <v>12</v>
      </c>
      <c r="C2954" s="92" t="s">
        <v>32</v>
      </c>
      <c r="D2954" s="92" t="s">
        <v>32</v>
      </c>
      <c r="E2954" s="92" t="s">
        <v>37</v>
      </c>
      <c r="F2954" s="92" t="s">
        <v>34</v>
      </c>
      <c r="G2954" s="92" t="s">
        <v>97</v>
      </c>
      <c r="H2954" s="92" t="s">
        <v>94</v>
      </c>
      <c r="I2954" s="89" t="s">
        <v>227</v>
      </c>
      <c r="J2954" s="92" t="s">
        <v>98</v>
      </c>
      <c r="L2954" s="98">
        <f>L2090+(L2378*'Emission factors'!$H$16)+('Emission factors'!$H$17*'GHG Estimation'!L2666)</f>
        <v>0</v>
      </c>
      <c r="M2954" s="98">
        <f>M2090+(M2378*'Emission factors'!$H$16)+('Emission factors'!$H$17*'GHG Estimation'!M2666)</f>
        <v>0</v>
      </c>
      <c r="N2954" s="98">
        <f>N2090+(N2378*'Emission factors'!$H$16)+('Emission factors'!$H$17*'GHG Estimation'!N2666)</f>
        <v>0</v>
      </c>
      <c r="O2954" s="98">
        <f>O2090+(O2378*'Emission factors'!$H$16)+('Emission factors'!$H$17*'GHG Estimation'!O2666)</f>
        <v>0</v>
      </c>
      <c r="P2954" s="98">
        <f>P2090+(P2378*'Emission factors'!$H$16)+('Emission factors'!$H$17*'GHG Estimation'!P2666)</f>
        <v>0</v>
      </c>
      <c r="Q2954" s="98">
        <f>Q2090+(Q2378*'Emission factors'!$H$16)+('Emission factors'!$H$17*'GHG Estimation'!Q2666)</f>
        <v>1357.1365400819586</v>
      </c>
      <c r="R2954" s="98">
        <f>R2090+(R2378*'Emission factors'!$H$16)+('Emission factors'!$H$17*'GHG Estimation'!R2666)</f>
        <v>3190.3465961770053</v>
      </c>
      <c r="S2954" s="98">
        <f>S2090+(S2378*'Emission factors'!$H$16)+('Emission factors'!$H$17*'GHG Estimation'!S2666)</f>
        <v>912.65591649433986</v>
      </c>
      <c r="T2954" s="98">
        <f>T2090+(T2378*'Emission factors'!$H$16)+('Emission factors'!$H$17*'GHG Estimation'!T2666)</f>
        <v>0</v>
      </c>
      <c r="U2954" s="98">
        <f>U2090+(U2378*'Emission factors'!$H$16)+('Emission factors'!$H$17*'GHG Estimation'!U2666)</f>
        <v>0</v>
      </c>
    </row>
    <row r="2955" spans="1:21" x14ac:dyDescent="0.25">
      <c r="A2955" s="92" t="s">
        <v>11</v>
      </c>
      <c r="B2955" s="92" t="s">
        <v>12</v>
      </c>
      <c r="C2955" s="92" t="s">
        <v>32</v>
      </c>
      <c r="D2955" s="92" t="s">
        <v>32</v>
      </c>
      <c r="E2955" s="92" t="s">
        <v>37</v>
      </c>
      <c r="F2955" s="92" t="s">
        <v>34</v>
      </c>
      <c r="G2955" s="92" t="s">
        <v>97</v>
      </c>
      <c r="H2955" s="92" t="s">
        <v>94</v>
      </c>
      <c r="I2955" s="89" t="s">
        <v>203</v>
      </c>
      <c r="L2955" s="98">
        <f>L2091+(L2379*'Emission factors'!$H$16)+('Emission factors'!$H$17*'GHG Estimation'!L2667)</f>
        <v>37501.334665858558</v>
      </c>
      <c r="M2955" s="98">
        <f>M2091+(M2379*'Emission factors'!$H$16)+('Emission factors'!$H$17*'GHG Estimation'!M2667)</f>
        <v>7344.983696520716</v>
      </c>
      <c r="N2955" s="98">
        <f>N2091+(N2379*'Emission factors'!$H$16)+('Emission factors'!$H$17*'GHG Estimation'!N2667)</f>
        <v>4358.571456240702</v>
      </c>
      <c r="O2955" s="98">
        <f>O2091+(O2379*'Emission factors'!$H$16)+('Emission factors'!$H$17*'GHG Estimation'!O2667)</f>
        <v>4260.7911469367782</v>
      </c>
      <c r="P2955" s="98">
        <f>P2091+(P2379*'Emission factors'!$H$16)+('Emission factors'!$H$17*'GHG Estimation'!P2667)</f>
        <v>41587.694792529539</v>
      </c>
      <c r="Q2955" s="98">
        <f>Q2091+(Q2379*'Emission factors'!$H$16)+('Emission factors'!$H$17*'GHG Estimation'!Q2667)</f>
        <v>81547.095638512837</v>
      </c>
      <c r="R2955" s="98">
        <f>R2091+(R2379*'Emission factors'!$H$16)+('Emission factors'!$H$17*'GHG Estimation'!R2667)</f>
        <v>118017.84018479337</v>
      </c>
      <c r="S2955" s="98">
        <f>S2091+(S2379*'Emission factors'!$H$16)+('Emission factors'!$H$17*'GHG Estimation'!S2667)</f>
        <v>211496.37201841036</v>
      </c>
      <c r="T2955" s="98">
        <f>T2091+(T2379*'Emission factors'!$H$16)+('Emission factors'!$H$17*'GHG Estimation'!T2667)</f>
        <v>408718.88848681038</v>
      </c>
      <c r="U2955" s="98">
        <f>U2091+(U2379*'Emission factors'!$H$16)+('Emission factors'!$H$17*'GHG Estimation'!U2667)</f>
        <v>798951.54324883642</v>
      </c>
    </row>
    <row r="2956" spans="1:21" x14ac:dyDescent="0.25">
      <c r="A2956" s="92" t="s">
        <v>11</v>
      </c>
      <c r="B2956" s="92" t="s">
        <v>12</v>
      </c>
      <c r="C2956" s="92" t="s">
        <v>32</v>
      </c>
      <c r="D2956" s="92" t="s">
        <v>32</v>
      </c>
      <c r="E2956" s="92" t="s">
        <v>37</v>
      </c>
      <c r="F2956" s="92" t="s">
        <v>34</v>
      </c>
      <c r="G2956" s="92" t="s">
        <v>97</v>
      </c>
      <c r="H2956" s="92" t="s">
        <v>94</v>
      </c>
      <c r="I2956" s="89" t="s">
        <v>191</v>
      </c>
      <c r="L2956" s="98">
        <f>L2092+(L2380*'Emission factors'!$H$16)+('Emission factors'!$H$17*'GHG Estimation'!L2668)</f>
        <v>1545.1285811969649</v>
      </c>
      <c r="M2956" s="98">
        <f>M2092+(M2380*'Emission factors'!$H$16)+('Emission factors'!$H$17*'GHG Estimation'!M2668)</f>
        <v>13270.995630023406</v>
      </c>
      <c r="N2956" s="98">
        <f>N2092+(N2380*'Emission factors'!$H$16)+('Emission factors'!$H$17*'GHG Estimation'!N2668)</f>
        <v>18776.002336276979</v>
      </c>
      <c r="O2956" s="98">
        <f>O2092+(O2380*'Emission factors'!$H$16)+('Emission factors'!$H$17*'GHG Estimation'!O2668)</f>
        <v>22213.432394717904</v>
      </c>
      <c r="P2956" s="98">
        <f>P2092+(P2380*'Emission factors'!$H$16)+('Emission factors'!$H$17*'GHG Estimation'!P2668)</f>
        <v>27301.064539054241</v>
      </c>
      <c r="Q2956" s="98">
        <f>Q2092+(Q2380*'Emission factors'!$H$16)+('Emission factors'!$H$17*'GHG Estimation'!Q2668)</f>
        <v>21506.807344476081</v>
      </c>
      <c r="R2956" s="98">
        <f>R2092+(R2380*'Emission factors'!$H$16)+('Emission factors'!$H$17*'GHG Estimation'!R2668)</f>
        <v>11776.365008870569</v>
      </c>
      <c r="S2956" s="98">
        <f>S2092+(S2380*'Emission factors'!$H$16)+('Emission factors'!$H$17*'GHG Estimation'!S2668)</f>
        <v>6469.3181233198638</v>
      </c>
      <c r="T2956" s="98">
        <f>T2092+(T2380*'Emission factors'!$H$16)+('Emission factors'!$H$17*'GHG Estimation'!T2668)</f>
        <v>3956.8982943447772</v>
      </c>
      <c r="U2956" s="98">
        <f>U2092+(U2380*'Emission factors'!$H$16)+('Emission factors'!$H$17*'GHG Estimation'!U2668)</f>
        <v>2600.4207665389827</v>
      </c>
    </row>
    <row r="2957" spans="1:21" x14ac:dyDescent="0.25">
      <c r="A2957" s="92" t="s">
        <v>11</v>
      </c>
      <c r="B2957" s="92" t="s">
        <v>12</v>
      </c>
      <c r="C2957" s="92" t="s">
        <v>32</v>
      </c>
      <c r="D2957" s="92" t="s">
        <v>32</v>
      </c>
      <c r="E2957" s="92" t="s">
        <v>37</v>
      </c>
      <c r="F2957" s="92" t="s">
        <v>34</v>
      </c>
      <c r="G2957" s="92" t="s">
        <v>97</v>
      </c>
      <c r="H2957" s="92" t="s">
        <v>94</v>
      </c>
      <c r="I2957" s="89" t="s">
        <v>192</v>
      </c>
      <c r="L2957" s="98">
        <f>L2093+(L2381*'Emission factors'!$H$16)+('Emission factors'!$H$17*'GHG Estimation'!L2669)</f>
        <v>19531.264949266031</v>
      </c>
      <c r="M2957" s="98">
        <f>M2093+(M2381*'Emission factors'!$H$16)+('Emission factors'!$H$17*'GHG Estimation'!M2669)</f>
        <v>5829.1723152236063</v>
      </c>
      <c r="N2957" s="98">
        <f>N2093+(N2381*'Emission factors'!$H$16)+('Emission factors'!$H$17*'GHG Estimation'!N2669)</f>
        <v>0</v>
      </c>
      <c r="O2957" s="98">
        <f>O2093+(O2381*'Emission factors'!$H$16)+('Emission factors'!$H$17*'GHG Estimation'!O2669)</f>
        <v>0</v>
      </c>
      <c r="P2957" s="98">
        <f>P2093+(P2381*'Emission factors'!$H$16)+('Emission factors'!$H$17*'GHG Estimation'!P2669)</f>
        <v>44494.021209706778</v>
      </c>
      <c r="Q2957" s="98">
        <f>Q2093+(Q2381*'Emission factors'!$H$16)+('Emission factors'!$H$17*'GHG Estimation'!Q2669)</f>
        <v>56248.172514691025</v>
      </c>
      <c r="R2957" s="98">
        <f>R2093+(R2381*'Emission factors'!$H$16)+('Emission factors'!$H$17*'GHG Estimation'!R2669)</f>
        <v>52066.147601668257</v>
      </c>
      <c r="S2957" s="98">
        <f>S2093+(S2381*'Emission factors'!$H$16)+('Emission factors'!$H$17*'GHG Estimation'!S2669)</f>
        <v>44644.628555808202</v>
      </c>
      <c r="T2957" s="98">
        <f>T2093+(T2381*'Emission factors'!$H$16)+('Emission factors'!$H$17*'GHG Estimation'!T2669)</f>
        <v>39128.329260154533</v>
      </c>
      <c r="U2957" s="98">
        <f>U2093+(U2381*'Emission factors'!$H$16)+('Emission factors'!$H$17*'GHG Estimation'!U2669)</f>
        <v>34958.537603976059</v>
      </c>
    </row>
    <row r="2958" spans="1:21" x14ac:dyDescent="0.25">
      <c r="A2958" s="92" t="s">
        <v>11</v>
      </c>
      <c r="B2958" s="92" t="s">
        <v>12</v>
      </c>
      <c r="C2958" s="92" t="s">
        <v>32</v>
      </c>
      <c r="D2958" s="92" t="s">
        <v>32</v>
      </c>
      <c r="E2958" s="92" t="s">
        <v>37</v>
      </c>
      <c r="F2958" s="92" t="s">
        <v>34</v>
      </c>
      <c r="G2958" s="92" t="s">
        <v>97</v>
      </c>
      <c r="H2958" s="92" t="s">
        <v>94</v>
      </c>
      <c r="I2958" s="89" t="s">
        <v>206</v>
      </c>
      <c r="L2958" s="98">
        <f>L2094+(L2382*'Emission factors'!$H$16)+('Emission factors'!$H$17*'GHG Estimation'!L2670)</f>
        <v>419497.36980633874</v>
      </c>
      <c r="M2958" s="98">
        <f>M2094+(M2382*'Emission factors'!$H$16)+('Emission factors'!$H$17*'GHG Estimation'!M2670)</f>
        <v>413105.71737070376</v>
      </c>
      <c r="N2958" s="98">
        <f>N2094+(N2382*'Emission factors'!$H$16)+('Emission factors'!$H$17*'GHG Estimation'!N2670)</f>
        <v>564412.57348539843</v>
      </c>
      <c r="O2958" s="98">
        <f>O2094+(O2382*'Emission factors'!$H$16)+('Emission factors'!$H$17*'GHG Estimation'!O2670)</f>
        <v>704278.07110297168</v>
      </c>
      <c r="P2958" s="98">
        <f>P2094+(P2382*'Emission factors'!$H$16)+('Emission factors'!$H$17*'GHG Estimation'!P2670)</f>
        <v>576340.60267549625</v>
      </c>
      <c r="Q2958" s="98">
        <f>Q2094+(Q2382*'Emission factors'!$H$16)+('Emission factors'!$H$17*'GHG Estimation'!Q2670)</f>
        <v>491167.42997821292</v>
      </c>
      <c r="R2958" s="98">
        <f>R2094+(R2382*'Emission factors'!$H$16)+('Emission factors'!$H$17*'GHG Estimation'!R2670)</f>
        <v>449606.30979905109</v>
      </c>
      <c r="S2958" s="98">
        <f>S2094+(S2382*'Emission factors'!$H$16)+('Emission factors'!$H$17*'GHG Estimation'!S2670)</f>
        <v>412135.60864753567</v>
      </c>
      <c r="T2958" s="98">
        <f>T2094+(T2382*'Emission factors'!$H$16)+('Emission factors'!$H$17*'GHG Estimation'!T2670)</f>
        <v>378325.22835596086</v>
      </c>
      <c r="U2958" s="98">
        <f>U2094+(U2382*'Emission factors'!$H$16)+('Emission factors'!$H$17*'GHG Estimation'!U2670)</f>
        <v>347257.56476375356</v>
      </c>
    </row>
    <row r="2959" spans="1:21" x14ac:dyDescent="0.25">
      <c r="A2959" s="92" t="s">
        <v>11</v>
      </c>
      <c r="B2959" s="92" t="s">
        <v>12</v>
      </c>
      <c r="C2959" s="92" t="s">
        <v>32</v>
      </c>
      <c r="D2959" s="92" t="s">
        <v>32</v>
      </c>
      <c r="E2959" s="92" t="s">
        <v>37</v>
      </c>
      <c r="F2959" s="92" t="s">
        <v>34</v>
      </c>
      <c r="G2959" s="92" t="s">
        <v>97</v>
      </c>
      <c r="H2959" s="92" t="s">
        <v>94</v>
      </c>
      <c r="I2959" s="89" t="s">
        <v>220</v>
      </c>
      <c r="L2959" s="98">
        <f>L2095+(L2383*'Emission factors'!$H$16)+('Emission factors'!$H$17*'GHG Estimation'!L2671)</f>
        <v>0</v>
      </c>
      <c r="M2959" s="98">
        <f>M2095+(M2383*'Emission factors'!$H$16)+('Emission factors'!$H$17*'GHG Estimation'!M2671)</f>
        <v>0</v>
      </c>
      <c r="N2959" s="98">
        <f>N2095+(N2383*'Emission factors'!$H$16)+('Emission factors'!$H$17*'GHG Estimation'!N2671)</f>
        <v>0</v>
      </c>
      <c r="O2959" s="98">
        <f>O2095+(O2383*'Emission factors'!$H$16)+('Emission factors'!$H$17*'GHG Estimation'!O2671)</f>
        <v>0</v>
      </c>
      <c r="P2959" s="98">
        <f>P2095+(P2383*'Emission factors'!$H$16)+('Emission factors'!$H$17*'GHG Estimation'!P2671)</f>
        <v>171.51804790928057</v>
      </c>
      <c r="Q2959" s="98">
        <f>Q2095+(Q2383*'Emission factors'!$H$16)+('Emission factors'!$H$17*'GHG Estimation'!Q2671)</f>
        <v>144.84822576812772</v>
      </c>
      <c r="R2959" s="98">
        <f>R2095+(R2383*'Emission factors'!$H$16)+('Emission factors'!$H$17*'GHG Estimation'!R2671)</f>
        <v>29.225181043900278</v>
      </c>
      <c r="S2959" s="98">
        <f>S2095+(S2383*'Emission factors'!$H$16)+('Emission factors'!$H$17*'GHG Estimation'!S2671)</f>
        <v>0</v>
      </c>
      <c r="T2959" s="98">
        <f>T2095+(T2383*'Emission factors'!$H$16)+('Emission factors'!$H$17*'GHG Estimation'!T2671)</f>
        <v>0</v>
      </c>
      <c r="U2959" s="98">
        <f>U2095+(U2383*'Emission factors'!$H$16)+('Emission factors'!$H$17*'GHG Estimation'!U2671)</f>
        <v>0</v>
      </c>
    </row>
    <row r="2960" spans="1:21" x14ac:dyDescent="0.25">
      <c r="A2960" s="92" t="s">
        <v>11</v>
      </c>
      <c r="B2960" s="92" t="s">
        <v>12</v>
      </c>
      <c r="C2960" s="92" t="s">
        <v>32</v>
      </c>
      <c r="D2960" s="92" t="s">
        <v>32</v>
      </c>
      <c r="E2960" s="92" t="s">
        <v>37</v>
      </c>
      <c r="F2960" s="92" t="s">
        <v>34</v>
      </c>
      <c r="G2960" s="92" t="s">
        <v>97</v>
      </c>
      <c r="H2960" s="92" t="s">
        <v>94</v>
      </c>
      <c r="I2960" s="89" t="s">
        <v>193</v>
      </c>
      <c r="L2960" s="98">
        <f>L2096+(L2384*'Emission factors'!$H$16)+('Emission factors'!$H$17*'GHG Estimation'!L2672)</f>
        <v>39111.468048354189</v>
      </c>
      <c r="M2960" s="98">
        <f>M2096+(M2384*'Emission factors'!$H$16)+('Emission factors'!$H$17*'GHG Estimation'!M2672)</f>
        <v>22526.771489653773</v>
      </c>
      <c r="N2960" s="98">
        <f>N2096+(N2384*'Emission factors'!$H$16)+('Emission factors'!$H$17*'GHG Estimation'!N2672)</f>
        <v>17691.376975555824</v>
      </c>
      <c r="O2960" s="98">
        <f>O2096+(O2384*'Emission factors'!$H$16)+('Emission factors'!$H$17*'GHG Estimation'!O2672)</f>
        <v>18153.500011298576</v>
      </c>
      <c r="P2960" s="98">
        <f>P2096+(P2384*'Emission factors'!$H$16)+('Emission factors'!$H$17*'GHG Estimation'!P2672)</f>
        <v>36711.184675513759</v>
      </c>
      <c r="Q2960" s="98">
        <f>Q2096+(Q2384*'Emission factors'!$H$16)+('Emission factors'!$H$17*'GHG Estimation'!Q2672)</f>
        <v>119526.68726761437</v>
      </c>
      <c r="R2960" s="98">
        <f>R2096+(R2384*'Emission factors'!$H$16)+('Emission factors'!$H$17*'GHG Estimation'!R2672)</f>
        <v>224731.17129332465</v>
      </c>
      <c r="S2960" s="98">
        <f>S2096+(S2384*'Emission factors'!$H$16)+('Emission factors'!$H$17*'GHG Estimation'!S2672)</f>
        <v>370988.60698374192</v>
      </c>
      <c r="T2960" s="98">
        <f>T2096+(T2384*'Emission factors'!$H$16)+('Emission factors'!$H$17*'GHG Estimation'!T2672)</f>
        <v>632996.1640242358</v>
      </c>
      <c r="U2960" s="98">
        <f>U2096+(U2384*'Emission factors'!$H$16)+('Emission factors'!$H$17*'GHG Estimation'!U2672)</f>
        <v>1125346.8687195983</v>
      </c>
    </row>
    <row r="2961" spans="1:21" x14ac:dyDescent="0.25">
      <c r="A2961" s="92" t="s">
        <v>11</v>
      </c>
      <c r="B2961" s="92" t="s">
        <v>12</v>
      </c>
      <c r="C2961" s="92" t="s">
        <v>32</v>
      </c>
      <c r="D2961" s="92" t="s">
        <v>32</v>
      </c>
      <c r="E2961" s="92" t="s">
        <v>37</v>
      </c>
      <c r="F2961" s="92" t="s">
        <v>34</v>
      </c>
      <c r="G2961" s="92" t="s">
        <v>97</v>
      </c>
      <c r="H2961" s="92" t="s">
        <v>94</v>
      </c>
      <c r="I2961" s="89" t="s">
        <v>259</v>
      </c>
      <c r="L2961" s="98">
        <f>L2097+(L2385*'Emission factors'!$H$16)+('Emission factors'!$H$17*'GHG Estimation'!L2673)</f>
        <v>0</v>
      </c>
      <c r="M2961" s="98">
        <f>M2097+(M2385*'Emission factors'!$H$16)+('Emission factors'!$H$17*'GHG Estimation'!M2673)</f>
        <v>0</v>
      </c>
      <c r="N2961" s="98">
        <f>N2097+(N2385*'Emission factors'!$H$16)+('Emission factors'!$H$17*'GHG Estimation'!N2673)</f>
        <v>0</v>
      </c>
      <c r="O2961" s="98">
        <f>O2097+(O2385*'Emission factors'!$H$16)+('Emission factors'!$H$17*'GHG Estimation'!O2673)</f>
        <v>0</v>
      </c>
      <c r="P2961" s="98">
        <f>P2097+(P2385*'Emission factors'!$H$16)+('Emission factors'!$H$17*'GHG Estimation'!P2673)</f>
        <v>0</v>
      </c>
      <c r="Q2961" s="98">
        <f>Q2097+(Q2385*'Emission factors'!$H$16)+('Emission factors'!$H$17*'GHG Estimation'!Q2673)</f>
        <v>0</v>
      </c>
      <c r="R2961" s="98">
        <f>R2097+(R2385*'Emission factors'!$H$16)+('Emission factors'!$H$17*'GHG Estimation'!R2673)</f>
        <v>0</v>
      </c>
      <c r="S2961" s="98">
        <f>S2097+(S2385*'Emission factors'!$H$16)+('Emission factors'!$H$17*'GHG Estimation'!S2673)</f>
        <v>0</v>
      </c>
      <c r="T2961" s="98">
        <f>T2097+(T2385*'Emission factors'!$H$16)+('Emission factors'!$H$17*'GHG Estimation'!T2673)</f>
        <v>0</v>
      </c>
      <c r="U2961" s="98">
        <f>U2097+(U2385*'Emission factors'!$H$16)+('Emission factors'!$H$17*'GHG Estimation'!U2673)</f>
        <v>0</v>
      </c>
    </row>
    <row r="2962" spans="1:21" x14ac:dyDescent="0.25">
      <c r="A2962" s="92" t="s">
        <v>11</v>
      </c>
      <c r="B2962" s="92" t="s">
        <v>12</v>
      </c>
      <c r="C2962" s="92" t="s">
        <v>32</v>
      </c>
      <c r="D2962" s="92" t="s">
        <v>32</v>
      </c>
      <c r="E2962" s="92" t="s">
        <v>37</v>
      </c>
      <c r="F2962" s="92" t="s">
        <v>34</v>
      </c>
      <c r="G2962" s="92" t="s">
        <v>97</v>
      </c>
      <c r="H2962" s="92" t="s">
        <v>94</v>
      </c>
      <c r="I2962" s="89" t="s">
        <v>223</v>
      </c>
      <c r="L2962" s="98">
        <f>L2098+(L2386*'Emission factors'!$H$16)+('Emission factors'!$H$17*'GHG Estimation'!L2674)</f>
        <v>0</v>
      </c>
      <c r="M2962" s="98">
        <f>M2098+(M2386*'Emission factors'!$H$16)+('Emission factors'!$H$17*'GHG Estimation'!M2674)</f>
        <v>0</v>
      </c>
      <c r="N2962" s="98">
        <f>N2098+(N2386*'Emission factors'!$H$16)+('Emission factors'!$H$17*'GHG Estimation'!N2674)</f>
        <v>0</v>
      </c>
      <c r="O2962" s="98">
        <f>O2098+(O2386*'Emission factors'!$H$16)+('Emission factors'!$H$17*'GHG Estimation'!O2674)</f>
        <v>0</v>
      </c>
      <c r="P2962" s="98">
        <f>P2098+(P2386*'Emission factors'!$H$16)+('Emission factors'!$H$17*'GHG Estimation'!P2674)</f>
        <v>0</v>
      </c>
      <c r="Q2962" s="98">
        <f>Q2098+(Q2386*'Emission factors'!$H$16)+('Emission factors'!$H$17*'GHG Estimation'!Q2674)</f>
        <v>0</v>
      </c>
      <c r="R2962" s="98">
        <f>R2098+(R2386*'Emission factors'!$H$16)+('Emission factors'!$H$17*'GHG Estimation'!R2674)</f>
        <v>0</v>
      </c>
      <c r="S2962" s="98">
        <f>S2098+(S2386*'Emission factors'!$H$16)+('Emission factors'!$H$17*'GHG Estimation'!S2674)</f>
        <v>0</v>
      </c>
      <c r="T2962" s="98">
        <f>T2098+(T2386*'Emission factors'!$H$16)+('Emission factors'!$H$17*'GHG Estimation'!T2674)</f>
        <v>0</v>
      </c>
      <c r="U2962" s="98">
        <f>U2098+(U2386*'Emission factors'!$H$16)+('Emission factors'!$H$17*'GHG Estimation'!U2674)</f>
        <v>0</v>
      </c>
    </row>
    <row r="2963" spans="1:21" x14ac:dyDescent="0.25">
      <c r="A2963" s="92" t="s">
        <v>11</v>
      </c>
      <c r="B2963" s="92" t="s">
        <v>12</v>
      </c>
      <c r="C2963" s="92" t="s">
        <v>32</v>
      </c>
      <c r="D2963" s="92" t="s">
        <v>32</v>
      </c>
      <c r="E2963" s="92" t="s">
        <v>37</v>
      </c>
      <c r="F2963" s="92" t="s">
        <v>34</v>
      </c>
      <c r="G2963" s="92" t="s">
        <v>97</v>
      </c>
      <c r="H2963" s="92" t="s">
        <v>94</v>
      </c>
      <c r="I2963" s="92" t="s">
        <v>221</v>
      </c>
      <c r="L2963" s="98">
        <f>L2099+(L2387*'Emission factors'!$H$16)+('Emission factors'!$H$17*'GHG Estimation'!L2675)</f>
        <v>19.636077624995952</v>
      </c>
      <c r="M2963" s="98">
        <f>M2099+(M2387*'Emission factors'!$H$16)+('Emission factors'!$H$17*'GHG Estimation'!M2675)</f>
        <v>64.354048407880043</v>
      </c>
      <c r="N2963" s="98">
        <f>N2099+(N2387*'Emission factors'!$H$16)+('Emission factors'!$H$17*'GHG Estimation'!N2675)</f>
        <v>19.269563066516021</v>
      </c>
      <c r="O2963" s="98">
        <f>O2099+(O2387*'Emission factors'!$H$16)+('Emission factors'!$H$17*'GHG Estimation'!O2675)</f>
        <v>0</v>
      </c>
      <c r="P2963" s="98">
        <f>P2099+(P2387*'Emission factors'!$H$16)+('Emission factors'!$H$17*'GHG Estimation'!P2675)</f>
        <v>0</v>
      </c>
      <c r="Q2963" s="98">
        <f>Q2099+(Q2387*'Emission factors'!$H$16)+('Emission factors'!$H$17*'GHG Estimation'!Q2675)</f>
        <v>0</v>
      </c>
      <c r="R2963" s="98">
        <f>R2099+(R2387*'Emission factors'!$H$16)+('Emission factors'!$H$17*'GHG Estimation'!R2675)</f>
        <v>0</v>
      </c>
      <c r="S2963" s="98">
        <f>S2099+(S2387*'Emission factors'!$H$16)+('Emission factors'!$H$17*'GHG Estimation'!S2675)</f>
        <v>0</v>
      </c>
      <c r="T2963" s="98">
        <f>T2099+(T2387*'Emission factors'!$H$16)+('Emission factors'!$H$17*'GHG Estimation'!T2675)</f>
        <v>0</v>
      </c>
      <c r="U2963" s="98">
        <f>U2099+(U2387*'Emission factors'!$H$16)+('Emission factors'!$H$17*'GHG Estimation'!U2675)</f>
        <v>0</v>
      </c>
    </row>
    <row r="2964" spans="1:21" x14ac:dyDescent="0.25">
      <c r="A2964" s="92" t="s">
        <v>11</v>
      </c>
      <c r="B2964" s="92" t="s">
        <v>12</v>
      </c>
      <c r="C2964" s="92" t="s">
        <v>32</v>
      </c>
      <c r="D2964" s="92" t="s">
        <v>32</v>
      </c>
      <c r="E2964" s="92" t="s">
        <v>37</v>
      </c>
      <c r="F2964" s="92" t="s">
        <v>34</v>
      </c>
      <c r="G2964" s="92" t="s">
        <v>97</v>
      </c>
      <c r="H2964" s="92" t="s">
        <v>94</v>
      </c>
      <c r="I2964" s="89" t="s">
        <v>222</v>
      </c>
      <c r="L2964" s="98">
        <f>L2100+(L2388*'Emission factors'!$H$16)+('Emission factors'!$H$17*'GHG Estimation'!L2676)</f>
        <v>0</v>
      </c>
      <c r="M2964" s="98">
        <f>M2100+(M2388*'Emission factors'!$H$16)+('Emission factors'!$H$17*'GHG Estimation'!M2676)</f>
        <v>0</v>
      </c>
      <c r="N2964" s="98">
        <f>N2100+(N2388*'Emission factors'!$H$16)+('Emission factors'!$H$17*'GHG Estimation'!N2676)</f>
        <v>0</v>
      </c>
      <c r="O2964" s="98">
        <f>O2100+(O2388*'Emission factors'!$H$16)+('Emission factors'!$H$17*'GHG Estimation'!O2676)</f>
        <v>0</v>
      </c>
      <c r="P2964" s="98">
        <f>P2100+(P2388*'Emission factors'!$H$16)+('Emission factors'!$H$17*'GHG Estimation'!P2676)</f>
        <v>1468.4488997453923</v>
      </c>
      <c r="Q2964" s="98">
        <f>Q2100+(Q2388*'Emission factors'!$H$16)+('Emission factors'!$H$17*'GHG Estimation'!Q2676)</f>
        <v>1209.528970499191</v>
      </c>
      <c r="R2964" s="98">
        <f>R2100+(R2388*'Emission factors'!$H$16)+('Emission factors'!$H$17*'GHG Estimation'!R2676)</f>
        <v>240.01533463913125</v>
      </c>
      <c r="S2964" s="98">
        <f>S2100+(S2388*'Emission factors'!$H$16)+('Emission factors'!$H$17*'GHG Estimation'!S2676)</f>
        <v>0</v>
      </c>
      <c r="T2964" s="98">
        <f>T2100+(T2388*'Emission factors'!$H$16)+('Emission factors'!$H$17*'GHG Estimation'!T2676)</f>
        <v>0</v>
      </c>
      <c r="U2964" s="98">
        <f>U2100+(U2388*'Emission factors'!$H$16)+('Emission factors'!$H$17*'GHG Estimation'!U2676)</f>
        <v>0</v>
      </c>
    </row>
    <row r="2965" spans="1:21" x14ac:dyDescent="0.25">
      <c r="A2965" s="92" t="s">
        <v>11</v>
      </c>
      <c r="B2965" s="92" t="s">
        <v>12</v>
      </c>
      <c r="C2965" s="92" t="s">
        <v>32</v>
      </c>
      <c r="D2965" s="92" t="s">
        <v>32</v>
      </c>
      <c r="E2965" s="92" t="s">
        <v>37</v>
      </c>
      <c r="F2965" s="92" t="s">
        <v>34</v>
      </c>
      <c r="G2965" s="92" t="s">
        <v>97</v>
      </c>
      <c r="H2965" s="92" t="s">
        <v>94</v>
      </c>
      <c r="I2965" s="89" t="s">
        <v>201</v>
      </c>
      <c r="L2965" s="98">
        <f>L2101+(L2389*'Emission factors'!$H$16)+('Emission factors'!$H$17*'GHG Estimation'!L2677)</f>
        <v>19665.938231297459</v>
      </c>
      <c r="M2965" s="98">
        <f>M2101+(M2389*'Emission factors'!$H$16)+('Emission factors'!$H$17*'GHG Estimation'!M2677)</f>
        <v>26695.698309836403</v>
      </c>
      <c r="N2965" s="98">
        <f>N2101+(N2389*'Emission factors'!$H$16)+('Emission factors'!$H$17*'GHG Estimation'!N2677)</f>
        <v>67627.074620942556</v>
      </c>
      <c r="O2965" s="98">
        <f>O2101+(O2389*'Emission factors'!$H$16)+('Emission factors'!$H$17*'GHG Estimation'!O2677)</f>
        <v>164443.56393666251</v>
      </c>
      <c r="P2965" s="98">
        <f>P2101+(P2389*'Emission factors'!$H$16)+('Emission factors'!$H$17*'GHG Estimation'!P2677)</f>
        <v>186496.97646300081</v>
      </c>
      <c r="Q2965" s="98">
        <f>Q2101+(Q2389*'Emission factors'!$H$16)+('Emission factors'!$H$17*'GHG Estimation'!Q2677)</f>
        <v>135114.41177864728</v>
      </c>
      <c r="R2965" s="98">
        <f>R2101+(R2389*'Emission factors'!$H$16)+('Emission factors'!$H$17*'GHG Estimation'!R2677)</f>
        <v>66372.021614263693</v>
      </c>
      <c r="S2965" s="98">
        <f>S2101+(S2389*'Emission factors'!$H$16)+('Emission factors'!$H$17*'GHG Estimation'!S2677)</f>
        <v>44953.08685382703</v>
      </c>
      <c r="T2965" s="98">
        <f>T2101+(T2389*'Emission factors'!$H$16)+('Emission factors'!$H$17*'GHG Estimation'!T2677)</f>
        <v>49835.123958907461</v>
      </c>
      <c r="U2965" s="98">
        <f>U2101+(U2389*'Emission factors'!$H$16)+('Emission factors'!$H$17*'GHG Estimation'!U2677)</f>
        <v>65131.471278311175</v>
      </c>
    </row>
    <row r="2966" spans="1:21" x14ac:dyDescent="0.25">
      <c r="A2966" s="92" t="s">
        <v>11</v>
      </c>
      <c r="B2966" s="92" t="s">
        <v>12</v>
      </c>
      <c r="C2966" s="92" t="s">
        <v>32</v>
      </c>
      <c r="D2966" s="92" t="s">
        <v>32</v>
      </c>
      <c r="E2966" s="92" t="s">
        <v>37</v>
      </c>
      <c r="F2966" s="92" t="s">
        <v>34</v>
      </c>
      <c r="G2966" s="92" t="s">
        <v>97</v>
      </c>
      <c r="H2966" s="92" t="s">
        <v>94</v>
      </c>
      <c r="I2966" s="89" t="s">
        <v>207</v>
      </c>
      <c r="L2966" s="98">
        <f>L2102+(L2390*'Emission factors'!$H$16)+('Emission factors'!$H$17*'GHG Estimation'!L2678)</f>
        <v>101.63619599605649</v>
      </c>
      <c r="M2966" s="98">
        <f>M2102+(M2390*'Emission factors'!$H$16)+('Emission factors'!$H$17*'GHG Estimation'!M2678)</f>
        <v>21.865880948213043</v>
      </c>
      <c r="N2966" s="98">
        <f>N2102+(N2390*'Emission factors'!$H$16)+('Emission factors'!$H$17*'GHG Estimation'!N2678)</f>
        <v>7.2886269827376822</v>
      </c>
      <c r="O2966" s="98">
        <f>O2102+(O2390*'Emission factors'!$H$16)+('Emission factors'!$H$17*'GHG Estimation'!O2678)</f>
        <v>0</v>
      </c>
      <c r="P2966" s="98">
        <f>P2102+(P2390*'Emission factors'!$H$16)+('Emission factors'!$H$17*'GHG Estimation'!P2678)</f>
        <v>0</v>
      </c>
      <c r="Q2966" s="98">
        <f>Q2102+(Q2390*'Emission factors'!$H$16)+('Emission factors'!$H$17*'GHG Estimation'!Q2678)</f>
        <v>5775.0810985888547</v>
      </c>
      <c r="R2966" s="98">
        <f>R2102+(R2390*'Emission factors'!$H$16)+('Emission factors'!$H$17*'GHG Estimation'!R2678)</f>
        <v>13696.947006782631</v>
      </c>
      <c r="S2966" s="98">
        <f>S2102+(S2390*'Emission factors'!$H$16)+('Emission factors'!$H$17*'GHG Estimation'!S2678)</f>
        <v>3923.9733246398937</v>
      </c>
      <c r="T2966" s="98">
        <f>T2102+(T2390*'Emission factors'!$H$16)+('Emission factors'!$H$17*'GHG Estimation'!T2678)</f>
        <v>0</v>
      </c>
      <c r="U2966" s="98">
        <f>U2102+(U2390*'Emission factors'!$H$16)+('Emission factors'!$H$17*'GHG Estimation'!U2678)</f>
        <v>0</v>
      </c>
    </row>
    <row r="2967" spans="1:21" x14ac:dyDescent="0.25">
      <c r="A2967" s="92" t="s">
        <v>11</v>
      </c>
      <c r="B2967" s="92" t="s">
        <v>12</v>
      </c>
      <c r="C2967" s="92" t="s">
        <v>32</v>
      </c>
      <c r="D2967" s="92" t="s">
        <v>32</v>
      </c>
      <c r="E2967" s="92" t="s">
        <v>37</v>
      </c>
      <c r="F2967" s="92" t="s">
        <v>34</v>
      </c>
      <c r="G2967" s="92" t="s">
        <v>97</v>
      </c>
      <c r="H2967" s="92" t="s">
        <v>94</v>
      </c>
      <c r="I2967" s="89" t="s">
        <v>218</v>
      </c>
      <c r="L2967" s="98">
        <f>L2103+(L2391*'Emission factors'!$H$16)+('Emission factors'!$H$17*'GHG Estimation'!L2679)</f>
        <v>35748.995407809103</v>
      </c>
      <c r="M2967" s="98">
        <f>M2103+(M2391*'Emission factors'!$H$16)+('Emission factors'!$H$17*'GHG Estimation'!M2679)</f>
        <v>9418.07807220824</v>
      </c>
      <c r="N2967" s="98">
        <f>N2103+(N2391*'Emission factors'!$H$16)+('Emission factors'!$H$17*'GHG Estimation'!N2679)</f>
        <v>850.12394432471842</v>
      </c>
      <c r="O2967" s="98">
        <f>O2103+(O2391*'Emission factors'!$H$16)+('Emission factors'!$H$17*'GHG Estimation'!O2679)</f>
        <v>713.18573322460179</v>
      </c>
      <c r="P2967" s="98">
        <f>P2103+(P2391*'Emission factors'!$H$16)+('Emission factors'!$H$17*'GHG Estimation'!P2679)</f>
        <v>12229.228926053058</v>
      </c>
      <c r="Q2967" s="98">
        <f>Q2103+(Q2391*'Emission factors'!$H$16)+('Emission factors'!$H$17*'GHG Estimation'!Q2679)</f>
        <v>12259.617476088239</v>
      </c>
      <c r="R2967" s="98">
        <f>R2103+(R2391*'Emission factors'!$H$16)+('Emission factors'!$H$17*'GHG Estimation'!R2679)</f>
        <v>7056.5753259414496</v>
      </c>
      <c r="S2967" s="98">
        <f>S2103+(S2391*'Emission factors'!$H$16)+('Emission factors'!$H$17*'GHG Estimation'!S2679)</f>
        <v>4010.6637548893332</v>
      </c>
      <c r="T2967" s="98">
        <f>T2103+(T2391*'Emission factors'!$H$16)+('Emission factors'!$H$17*'GHG Estimation'!T2679)</f>
        <v>2394.6928315424125</v>
      </c>
      <c r="U2967" s="98">
        <f>U2103+(U2391*'Emission factors'!$H$16)+('Emission factors'!$H$17*'GHG Estimation'!U2679)</f>
        <v>1429.4274623309109</v>
      </c>
    </row>
    <row r="2968" spans="1:21" x14ac:dyDescent="0.25">
      <c r="A2968" s="92" t="s">
        <v>11</v>
      </c>
      <c r="B2968" s="92" t="s">
        <v>12</v>
      </c>
      <c r="C2968" s="92" t="s">
        <v>32</v>
      </c>
      <c r="D2968" s="92" t="s">
        <v>32</v>
      </c>
      <c r="E2968" s="92" t="s">
        <v>37</v>
      </c>
      <c r="F2968" s="92" t="s">
        <v>34</v>
      </c>
      <c r="G2968" s="92" t="s">
        <v>97</v>
      </c>
      <c r="H2968" s="92" t="s">
        <v>94</v>
      </c>
      <c r="I2968" s="89" t="s">
        <v>194</v>
      </c>
      <c r="L2968" s="98">
        <f>L2104+(L2392*'Emission factors'!$H$16)+('Emission factors'!$H$17*'GHG Estimation'!L2680)</f>
        <v>0</v>
      </c>
      <c r="M2968" s="98">
        <f>M2104+(M2392*'Emission factors'!$H$16)+('Emission factors'!$H$17*'GHG Estimation'!M2680)</f>
        <v>0</v>
      </c>
      <c r="N2968" s="98">
        <f>N2104+(N2392*'Emission factors'!$H$16)+('Emission factors'!$H$17*'GHG Estimation'!N2680)</f>
        <v>0</v>
      </c>
      <c r="O2968" s="98">
        <f>O2104+(O2392*'Emission factors'!$H$16)+('Emission factors'!$H$17*'GHG Estimation'!O2680)</f>
        <v>0</v>
      </c>
      <c r="P2968" s="98">
        <f>P2104+(P2392*'Emission factors'!$H$16)+('Emission factors'!$H$17*'GHG Estimation'!P2680)</f>
        <v>7140.2313540532696</v>
      </c>
      <c r="Q2968" s="98">
        <f>Q2104+(Q2392*'Emission factors'!$H$16)+('Emission factors'!$H$17*'GHG Estimation'!Q2680)</f>
        <v>8015.7818400923306</v>
      </c>
      <c r="R2968" s="98">
        <f>R2104+(R2392*'Emission factors'!$H$16)+('Emission factors'!$H$17*'GHG Estimation'!R2680)</f>
        <v>6007.1883094034329</v>
      </c>
      <c r="S2968" s="98">
        <f>S2104+(S2392*'Emission factors'!$H$16)+('Emission factors'!$H$17*'GHG Estimation'!S2680)</f>
        <v>4989.2217730993834</v>
      </c>
      <c r="T2968" s="98">
        <f>T2104+(T2392*'Emission factors'!$H$16)+('Emission factors'!$H$17*'GHG Estimation'!T2680)</f>
        <v>4680.89163237517</v>
      </c>
      <c r="U2968" s="98">
        <f>U2104+(U2392*'Emission factors'!$H$16)+('Emission factors'!$H$17*'GHG Estimation'!U2680)</f>
        <v>4647.2878162878924</v>
      </c>
    </row>
    <row r="2969" spans="1:21" x14ac:dyDescent="0.25">
      <c r="A2969" s="92" t="s">
        <v>11</v>
      </c>
      <c r="B2969" s="92" t="s">
        <v>12</v>
      </c>
      <c r="C2969" s="92" t="s">
        <v>32</v>
      </c>
      <c r="D2969" s="92" t="s">
        <v>32</v>
      </c>
      <c r="E2969" s="92" t="s">
        <v>37</v>
      </c>
      <c r="F2969" s="92" t="s">
        <v>34</v>
      </c>
      <c r="G2969" s="92" t="s">
        <v>97</v>
      </c>
      <c r="H2969" s="92" t="s">
        <v>94</v>
      </c>
      <c r="I2969" s="89" t="s">
        <v>195</v>
      </c>
      <c r="L2969" s="98">
        <f>L2105+(L2393*'Emission factors'!$H$16)+('Emission factors'!$H$17*'GHG Estimation'!L2681)</f>
        <v>154239.70457932827</v>
      </c>
      <c r="M2969" s="98">
        <f>M2105+(M2393*'Emission factors'!$H$16)+('Emission factors'!$H$17*'GHG Estimation'!M2681)</f>
        <v>249736.45394466587</v>
      </c>
      <c r="N2969" s="98">
        <f>N2105+(N2393*'Emission factors'!$H$16)+('Emission factors'!$H$17*'GHG Estimation'!N2681)</f>
        <v>334584.60110559402</v>
      </c>
      <c r="O2969" s="98">
        <f>O2105+(O2393*'Emission factors'!$H$16)+('Emission factors'!$H$17*'GHG Estimation'!O2681)</f>
        <v>422486.2800908885</v>
      </c>
      <c r="P2969" s="98">
        <f>P2105+(P2393*'Emission factors'!$H$16)+('Emission factors'!$H$17*'GHG Estimation'!P2681)</f>
        <v>417365.88418409624</v>
      </c>
      <c r="Q2969" s="98">
        <f>Q2105+(Q2393*'Emission factors'!$H$16)+('Emission factors'!$H$17*'GHG Estimation'!Q2681)</f>
        <v>316786.49797860923</v>
      </c>
      <c r="R2969" s="98">
        <f>R2105+(R2393*'Emission factors'!$H$16)+('Emission factors'!$H$17*'GHG Estimation'!R2681)</f>
        <v>191344.15682553471</v>
      </c>
      <c r="S2969" s="98">
        <f>S2105+(S2393*'Emission factors'!$H$16)+('Emission factors'!$H$17*'GHG Estimation'!S2681)</f>
        <v>144639.99821047945</v>
      </c>
      <c r="T2969" s="98">
        <f>T2105+(T2393*'Emission factors'!$H$16)+('Emission factors'!$H$17*'GHG Estimation'!T2681)</f>
        <v>128255.9208801616</v>
      </c>
      <c r="U2969" s="98">
        <f>U2105+(U2393*'Emission factors'!$H$16)+('Emission factors'!$H$17*'GHG Estimation'!U2681)</f>
        <v>114555.48398999139</v>
      </c>
    </row>
    <row r="2970" spans="1:21" x14ac:dyDescent="0.25">
      <c r="A2970" s="92" t="s">
        <v>11</v>
      </c>
      <c r="B2970" s="92" t="s">
        <v>12</v>
      </c>
      <c r="C2970" s="92" t="s">
        <v>32</v>
      </c>
      <c r="D2970" s="92" t="s">
        <v>32</v>
      </c>
      <c r="E2970" s="92" t="s">
        <v>37</v>
      </c>
      <c r="F2970" s="92" t="s">
        <v>34</v>
      </c>
      <c r="G2970" s="92" t="s">
        <v>97</v>
      </c>
      <c r="H2970" s="92" t="s">
        <v>94</v>
      </c>
      <c r="I2970" s="89" t="s">
        <v>209</v>
      </c>
      <c r="L2970" s="98">
        <f>L2106+(L2394*'Emission factors'!$H$16)+('Emission factors'!$H$17*'GHG Estimation'!L2682)</f>
        <v>73094.447268764357</v>
      </c>
      <c r="M2970" s="98">
        <f>M2106+(M2394*'Emission factors'!$H$16)+('Emission factors'!$H$17*'GHG Estimation'!M2682)</f>
        <v>24317.653095576716</v>
      </c>
      <c r="N2970" s="98">
        <f>N2106+(N2394*'Emission factors'!$H$16)+('Emission factors'!$H$17*'GHG Estimation'!N2682)</f>
        <v>0</v>
      </c>
      <c r="O2970" s="98">
        <f>O2106+(O2394*'Emission factors'!$H$16)+('Emission factors'!$H$17*'GHG Estimation'!O2682)</f>
        <v>0</v>
      </c>
      <c r="P2970" s="98">
        <f>P2106+(P2394*'Emission factors'!$H$16)+('Emission factors'!$H$17*'GHG Estimation'!P2682)</f>
        <v>0</v>
      </c>
      <c r="Q2970" s="98">
        <f>Q2106+(Q2394*'Emission factors'!$H$16)+('Emission factors'!$H$17*'GHG Estimation'!Q2682)</f>
        <v>3761.4605327794188</v>
      </c>
      <c r="R2970" s="98">
        <f>R2106+(R2394*'Emission factors'!$H$16)+('Emission factors'!$H$17*'GHG Estimation'!R2682)</f>
        <v>8976.9202282515998</v>
      </c>
      <c r="S2970" s="98">
        <f>S2106+(S2394*'Emission factors'!$H$16)+('Emission factors'!$H$17*'GHG Estimation'!S2682)</f>
        <v>2574.3666835528202</v>
      </c>
      <c r="T2970" s="98">
        <f>T2106+(T2394*'Emission factors'!$H$16)+('Emission factors'!$H$17*'GHG Estimation'!T2682)</f>
        <v>0</v>
      </c>
      <c r="U2970" s="98">
        <f>U2106+(U2394*'Emission factors'!$H$16)+('Emission factors'!$H$17*'GHG Estimation'!U2682)</f>
        <v>0</v>
      </c>
    </row>
    <row r="2971" spans="1:21" x14ac:dyDescent="0.25">
      <c r="A2971" s="92" t="s">
        <v>11</v>
      </c>
      <c r="B2971" s="92" t="s">
        <v>12</v>
      </c>
      <c r="C2971" s="92" t="s">
        <v>32</v>
      </c>
      <c r="D2971" s="92" t="s">
        <v>32</v>
      </c>
      <c r="E2971" s="92" t="s">
        <v>37</v>
      </c>
      <c r="F2971" s="92" t="s">
        <v>34</v>
      </c>
      <c r="G2971" s="92" t="s">
        <v>97</v>
      </c>
      <c r="H2971" s="92" t="s">
        <v>94</v>
      </c>
      <c r="I2971" s="89" t="s">
        <v>208</v>
      </c>
      <c r="L2971" s="98">
        <f>L2107+(L2395*'Emission factors'!$H$16)+('Emission factors'!$H$17*'GHG Estimation'!L2683)</f>
        <v>8270.4079744444007</v>
      </c>
      <c r="M2971" s="98">
        <f>M2107+(M2395*'Emission factors'!$H$16)+('Emission factors'!$H$17*'GHG Estimation'!M2683)</f>
        <v>2040.7801352281133</v>
      </c>
      <c r="N2971" s="98">
        <f>N2107+(N2395*'Emission factors'!$H$16)+('Emission factors'!$H$17*'GHG Estimation'!N2683)</f>
        <v>6655.3725899715027</v>
      </c>
      <c r="O2971" s="98">
        <f>O2107+(O2395*'Emission factors'!$H$16)+('Emission factors'!$H$17*'GHG Estimation'!O2683)</f>
        <v>14175.166564194158</v>
      </c>
      <c r="P2971" s="98">
        <f>P2107+(P2395*'Emission factors'!$H$16)+('Emission factors'!$H$17*'GHG Estimation'!P2683)</f>
        <v>35698.780841058302</v>
      </c>
      <c r="Q2971" s="98">
        <f>Q2107+(Q2395*'Emission factors'!$H$16)+('Emission factors'!$H$17*'GHG Estimation'!Q2683)</f>
        <v>40600.691264150475</v>
      </c>
      <c r="R2971" s="98">
        <f>R2107+(R2395*'Emission factors'!$H$16)+('Emission factors'!$H$17*'GHG Estimation'!R2683)</f>
        <v>38927.974702629675</v>
      </c>
      <c r="S2971" s="98">
        <f>S2107+(S2395*'Emission factors'!$H$16)+('Emission factors'!$H$17*'GHG Estimation'!S2683)</f>
        <v>39199.49089600864</v>
      </c>
      <c r="T2971" s="98">
        <f>T2107+(T2395*'Emission factors'!$H$16)+('Emission factors'!$H$17*'GHG Estimation'!T2683)</f>
        <v>41177.044337183754</v>
      </c>
      <c r="U2971" s="98">
        <f>U2107+(U2395*'Emission factors'!$H$16)+('Emission factors'!$H$17*'GHG Estimation'!U2683)</f>
        <v>44528.8685967864</v>
      </c>
    </row>
    <row r="2972" spans="1:21" x14ac:dyDescent="0.25">
      <c r="A2972" s="92" t="s">
        <v>11</v>
      </c>
      <c r="B2972" s="92" t="s">
        <v>12</v>
      </c>
      <c r="C2972" s="92" t="s">
        <v>32</v>
      </c>
      <c r="D2972" s="92" t="s">
        <v>32</v>
      </c>
      <c r="E2972" s="92" t="s">
        <v>37</v>
      </c>
      <c r="F2972" s="92" t="s">
        <v>34</v>
      </c>
      <c r="G2972" s="92" t="s">
        <v>97</v>
      </c>
      <c r="H2972" s="92" t="s">
        <v>94</v>
      </c>
      <c r="I2972" s="89" t="s">
        <v>226</v>
      </c>
      <c r="L2972" s="98">
        <f>L2108+(L2396*'Emission factors'!$H$16)+('Emission factors'!$H$17*'GHG Estimation'!L2684)</f>
        <v>0</v>
      </c>
      <c r="M2972" s="98">
        <f>M2108+(M2396*'Emission factors'!$H$16)+('Emission factors'!$H$17*'GHG Estimation'!M2684)</f>
        <v>0</v>
      </c>
      <c r="N2972" s="98">
        <f>N2108+(N2396*'Emission factors'!$H$16)+('Emission factors'!$H$17*'GHG Estimation'!N2684)</f>
        <v>0</v>
      </c>
      <c r="O2972" s="98">
        <f>O2108+(O2396*'Emission factors'!$H$16)+('Emission factors'!$H$17*'GHG Estimation'!O2684)</f>
        <v>0</v>
      </c>
      <c r="P2972" s="98">
        <f>P2108+(P2396*'Emission factors'!$H$16)+('Emission factors'!$H$17*'GHG Estimation'!P2684)</f>
        <v>13.366308608545364</v>
      </c>
      <c r="Q2972" s="98">
        <f>Q2108+(Q2396*'Emission factors'!$H$16)+('Emission factors'!$H$17*'GHG Estimation'!Q2684)</f>
        <v>11.626118445051491</v>
      </c>
      <c r="R2972" s="98">
        <f>R2108+(R2396*'Emission factors'!$H$16)+('Emission factors'!$H$17*'GHG Estimation'!R2684)</f>
        <v>2.3902274140676782</v>
      </c>
      <c r="S2972" s="98">
        <f>S2108+(S2396*'Emission factors'!$H$16)+('Emission factors'!$H$17*'GHG Estimation'!S2684)</f>
        <v>0</v>
      </c>
      <c r="T2972" s="98">
        <f>T2108+(T2396*'Emission factors'!$H$16)+('Emission factors'!$H$17*'GHG Estimation'!T2684)</f>
        <v>0</v>
      </c>
      <c r="U2972" s="98">
        <f>U2108+(U2396*'Emission factors'!$H$16)+('Emission factors'!$H$17*'GHG Estimation'!U2684)</f>
        <v>0</v>
      </c>
    </row>
    <row r="2973" spans="1:21" x14ac:dyDescent="0.25">
      <c r="A2973" s="92" t="s">
        <v>11</v>
      </c>
      <c r="B2973" s="92" t="s">
        <v>12</v>
      </c>
      <c r="C2973" s="92" t="s">
        <v>32</v>
      </c>
      <c r="D2973" s="92" t="s">
        <v>32</v>
      </c>
      <c r="E2973" s="92" t="s">
        <v>37</v>
      </c>
      <c r="F2973" s="92" t="s">
        <v>34</v>
      </c>
      <c r="G2973" s="92" t="s">
        <v>97</v>
      </c>
      <c r="H2973" s="92" t="s">
        <v>94</v>
      </c>
      <c r="I2973" s="89" t="s">
        <v>196</v>
      </c>
      <c r="L2973" s="98">
        <f>L2109+(L2397*'Emission factors'!$H$16)+('Emission factors'!$H$17*'GHG Estimation'!L2685)</f>
        <v>50624.309739320073</v>
      </c>
      <c r="M2973" s="98">
        <f>M2109+(M2397*'Emission factors'!$H$16)+('Emission factors'!$H$17*'GHG Estimation'!M2685)</f>
        <v>90322.408206268563</v>
      </c>
      <c r="N2973" s="98">
        <f>N2109+(N2397*'Emission factors'!$H$16)+('Emission factors'!$H$17*'GHG Estimation'!N2685)</f>
        <v>93305.525752305432</v>
      </c>
      <c r="O2973" s="98">
        <f>O2109+(O2397*'Emission factors'!$H$16)+('Emission factors'!$H$17*'GHG Estimation'!O2685)</f>
        <v>81225.861134105246</v>
      </c>
      <c r="P2973" s="98">
        <f>P2109+(P2397*'Emission factors'!$H$16)+('Emission factors'!$H$17*'GHG Estimation'!P2685)</f>
        <v>39795.008039026594</v>
      </c>
      <c r="Q2973" s="98">
        <f>Q2109+(Q2397*'Emission factors'!$H$16)+('Emission factors'!$H$17*'GHG Estimation'!Q2685)</f>
        <v>66817.963887278427</v>
      </c>
      <c r="R2973" s="98">
        <f>R2109+(R2397*'Emission factors'!$H$16)+('Emission factors'!$H$17*'GHG Estimation'!R2685)</f>
        <v>121152.05281799294</v>
      </c>
      <c r="S2973" s="98">
        <f>S2109+(S2397*'Emission factors'!$H$16)+('Emission factors'!$H$17*'GHG Estimation'!S2685)</f>
        <v>126370.8241521795</v>
      </c>
      <c r="T2973" s="98">
        <f>T2109+(T2397*'Emission factors'!$H$16)+('Emission factors'!$H$17*'GHG Estimation'!T2685)</f>
        <v>116882.02402824249</v>
      </c>
      <c r="U2973" s="98">
        <f>U2109+(U2397*'Emission factors'!$H$16)+('Emission factors'!$H$17*'GHG Estimation'!U2685)</f>
        <v>109470.72403678604</v>
      </c>
    </row>
    <row r="2974" spans="1:21" x14ac:dyDescent="0.25">
      <c r="A2974" s="92" t="s">
        <v>11</v>
      </c>
      <c r="B2974" s="92" t="s">
        <v>12</v>
      </c>
      <c r="C2974" s="92" t="s">
        <v>32</v>
      </c>
      <c r="D2974" s="92" t="s">
        <v>32</v>
      </c>
      <c r="E2974" s="92" t="s">
        <v>37</v>
      </c>
      <c r="F2974" s="92" t="s">
        <v>34</v>
      </c>
      <c r="G2974" s="92" t="s">
        <v>97</v>
      </c>
      <c r="H2974" s="92" t="s">
        <v>94</v>
      </c>
      <c r="I2974" s="89" t="s">
        <v>197</v>
      </c>
      <c r="L2974" s="98">
        <f>L2110+(L2398*'Emission factors'!$H$16)+('Emission factors'!$H$17*'GHG Estimation'!L2686)</f>
        <v>413356.38691652042</v>
      </c>
      <c r="M2974" s="98">
        <f>M2110+(M2398*'Emission factors'!$H$16)+('Emission factors'!$H$17*'GHG Estimation'!M2686)</f>
        <v>133578.96005396851</v>
      </c>
      <c r="N2974" s="98">
        <f>N2110+(N2398*'Emission factors'!$H$16)+('Emission factors'!$H$17*'GHG Estimation'!N2686)</f>
        <v>11931.016407491354</v>
      </c>
      <c r="O2974" s="98">
        <f>O2110+(O2398*'Emission factors'!$H$16)+('Emission factors'!$H$17*'GHG Estimation'!O2686)</f>
        <v>13284.903639855256</v>
      </c>
      <c r="P2974" s="98">
        <f>P2110+(P2398*'Emission factors'!$H$16)+('Emission factors'!$H$17*'GHG Estimation'!P2686)</f>
        <v>41942.90627473739</v>
      </c>
      <c r="Q2974" s="98">
        <f>Q2110+(Q2398*'Emission factors'!$H$16)+('Emission factors'!$H$17*'GHG Estimation'!Q2686)</f>
        <v>41104.63791620767</v>
      </c>
      <c r="R2974" s="98">
        <f>R2110+(R2398*'Emission factors'!$H$16)+('Emission factors'!$H$17*'GHG Estimation'!R2686)</f>
        <v>26891.366302327107</v>
      </c>
      <c r="S2974" s="98">
        <f>S2110+(S2398*'Emission factors'!$H$16)+('Emission factors'!$H$17*'GHG Estimation'!S2686)</f>
        <v>26942.298454572265</v>
      </c>
      <c r="T2974" s="98">
        <f>T2110+(T2398*'Emission factors'!$H$16)+('Emission factors'!$H$17*'GHG Estimation'!T2686)</f>
        <v>32547.088682823094</v>
      </c>
      <c r="U2974" s="98">
        <f>U2110+(U2398*'Emission factors'!$H$16)+('Emission factors'!$H$17*'GHG Estimation'!U2686)</f>
        <v>39296.314807693154</v>
      </c>
    </row>
    <row r="2975" spans="1:21" x14ac:dyDescent="0.25">
      <c r="A2975" s="92" t="s">
        <v>11</v>
      </c>
      <c r="B2975" s="92" t="s">
        <v>12</v>
      </c>
      <c r="C2975" s="92" t="s">
        <v>32</v>
      </c>
      <c r="D2975" s="92" t="s">
        <v>32</v>
      </c>
      <c r="E2975" s="92" t="s">
        <v>37</v>
      </c>
      <c r="F2975" s="92" t="s">
        <v>34</v>
      </c>
      <c r="G2975" s="92" t="s">
        <v>97</v>
      </c>
      <c r="H2975" s="92" t="s">
        <v>94</v>
      </c>
      <c r="I2975" s="89" t="s">
        <v>229</v>
      </c>
      <c r="L2975" s="98">
        <f>L2111+(L2399*'Emission factors'!$H$16)+('Emission factors'!$H$17*'GHG Estimation'!L2687)</f>
        <v>19576.017005677473</v>
      </c>
      <c r="M2975" s="98">
        <f>M2111+(M2399*'Emission factors'!$H$16)+('Emission factors'!$H$17*'GHG Estimation'!M2687)</f>
        <v>7652.8906609668584</v>
      </c>
      <c r="N2975" s="98">
        <f>N2111+(N2399*'Emission factors'!$H$16)+('Emission factors'!$H$17*'GHG Estimation'!N2687)</f>
        <v>3368.68455551633</v>
      </c>
      <c r="O2975" s="98">
        <f>O2111+(O2399*'Emission factors'!$H$16)+('Emission factors'!$H$17*'GHG Estimation'!O2687)</f>
        <v>2464.0788818729648</v>
      </c>
      <c r="P2975" s="98">
        <f>P2111+(P2399*'Emission factors'!$H$16)+('Emission factors'!$H$17*'GHG Estimation'!P2687)</f>
        <v>4497.3071983600457</v>
      </c>
      <c r="Q2975" s="98">
        <f>Q2111+(Q2399*'Emission factors'!$H$16)+('Emission factors'!$H$17*'GHG Estimation'!Q2687)</f>
        <v>6362.178055564742</v>
      </c>
      <c r="R2975" s="98">
        <f>R2111+(R2399*'Emission factors'!$H$16)+('Emission factors'!$H$17*'GHG Estimation'!R2687)</f>
        <v>7877.4296916232151</v>
      </c>
      <c r="S2975" s="98">
        <f>S2111+(S2399*'Emission factors'!$H$16)+('Emission factors'!$H$17*'GHG Estimation'!S2687)</f>
        <v>9982.624958075161</v>
      </c>
      <c r="T2975" s="98">
        <f>T2111+(T2399*'Emission factors'!$H$16)+('Emission factors'!$H$17*'GHG Estimation'!T2687)</f>
        <v>12991.294903088612</v>
      </c>
      <c r="U2975" s="98">
        <f>U2111+(U2399*'Emission factors'!$H$16)+('Emission factors'!$H$17*'GHG Estimation'!U2687)</f>
        <v>17385.27137990564</v>
      </c>
    </row>
    <row r="2976" spans="1:21" x14ac:dyDescent="0.25">
      <c r="A2976" s="92" t="s">
        <v>11</v>
      </c>
      <c r="B2976" s="92" t="s">
        <v>12</v>
      </c>
      <c r="C2976" s="92" t="s">
        <v>32</v>
      </c>
      <c r="D2976" s="92" t="s">
        <v>32</v>
      </c>
      <c r="E2976" s="92" t="s">
        <v>37</v>
      </c>
      <c r="F2976" s="92" t="s">
        <v>34</v>
      </c>
      <c r="G2976" s="92" t="s">
        <v>97</v>
      </c>
      <c r="H2976" s="92" t="s">
        <v>94</v>
      </c>
      <c r="I2976" s="89" t="s">
        <v>198</v>
      </c>
      <c r="L2976" s="98">
        <f>L2112+(L2400*'Emission factors'!$H$16)+('Emission factors'!$H$17*'GHG Estimation'!L2688)</f>
        <v>0</v>
      </c>
      <c r="M2976" s="98">
        <f>M2112+(M2400*'Emission factors'!$H$16)+('Emission factors'!$H$17*'GHG Estimation'!M2688)</f>
        <v>0</v>
      </c>
      <c r="N2976" s="98">
        <f>N2112+(N2400*'Emission factors'!$H$16)+('Emission factors'!$H$17*'GHG Estimation'!N2688)</f>
        <v>0</v>
      </c>
      <c r="O2976" s="98">
        <f>O2112+(O2400*'Emission factors'!$H$16)+('Emission factors'!$H$17*'GHG Estimation'!O2688)</f>
        <v>0</v>
      </c>
      <c r="P2976" s="98">
        <f>P2112+(P2400*'Emission factors'!$H$16)+('Emission factors'!$H$17*'GHG Estimation'!P2688)</f>
        <v>6769.1134350793418</v>
      </c>
      <c r="Q2976" s="98">
        <f>Q2112+(Q2400*'Emission factors'!$H$16)+('Emission factors'!$H$17*'GHG Estimation'!Q2688)</f>
        <v>12434.564376277376</v>
      </c>
      <c r="R2976" s="98">
        <f>R2112+(R2400*'Emission factors'!$H$16)+('Emission factors'!$H$17*'GHG Estimation'!R2688)</f>
        <v>17049.686328366166</v>
      </c>
      <c r="S2976" s="98">
        <f>S2112+(S2400*'Emission factors'!$H$16)+('Emission factors'!$H$17*'GHG Estimation'!S2688)</f>
        <v>18334.86552297281</v>
      </c>
      <c r="T2976" s="98">
        <f>T2112+(T2400*'Emission factors'!$H$16)+('Emission factors'!$H$17*'GHG Estimation'!T2688)</f>
        <v>18496.508497913488</v>
      </c>
      <c r="U2976" s="98">
        <f>U2112+(U2400*'Emission factors'!$H$16)+('Emission factors'!$H$17*'GHG Estimation'!U2688)</f>
        <v>18652.770515679869</v>
      </c>
    </row>
    <row r="2977" spans="1:21" x14ac:dyDescent="0.25">
      <c r="A2977" s="92" t="s">
        <v>11</v>
      </c>
      <c r="B2977" s="92" t="s">
        <v>12</v>
      </c>
      <c r="C2977" s="92" t="s">
        <v>32</v>
      </c>
      <c r="D2977" s="92" t="s">
        <v>32</v>
      </c>
      <c r="E2977" s="92" t="s">
        <v>37</v>
      </c>
      <c r="F2977" s="92" t="s">
        <v>34</v>
      </c>
      <c r="G2977" s="92" t="s">
        <v>97</v>
      </c>
      <c r="H2977" s="92" t="s">
        <v>94</v>
      </c>
      <c r="I2977" s="89" t="s">
        <v>231</v>
      </c>
      <c r="L2977" s="98">
        <f>L2113+(L2401*'Emission factors'!$H$16)+('Emission factors'!$H$17*'GHG Estimation'!L2689)</f>
        <v>10453.253236566001</v>
      </c>
      <c r="M2977" s="98">
        <f>M2113+(M2401*'Emission factors'!$H$16)+('Emission factors'!$H$17*'GHG Estimation'!M2689)</f>
        <v>2082.228307199453</v>
      </c>
      <c r="N2977" s="98">
        <f>N2113+(N2401*'Emission factors'!$H$16)+('Emission factors'!$H$17*'GHG Estimation'!N2689)</f>
        <v>0</v>
      </c>
      <c r="O2977" s="98">
        <f>O2113+(O2401*'Emission factors'!$H$16)+('Emission factors'!$H$17*'GHG Estimation'!O2689)</f>
        <v>0</v>
      </c>
      <c r="P2977" s="98">
        <f>P2113+(P2401*'Emission factors'!$H$16)+('Emission factors'!$H$17*'GHG Estimation'!P2689)</f>
        <v>1546.6921268236003</v>
      </c>
      <c r="Q2977" s="98">
        <f>Q2113+(Q2401*'Emission factors'!$H$16)+('Emission factors'!$H$17*'GHG Estimation'!Q2689)</f>
        <v>1501.590073471702</v>
      </c>
      <c r="R2977" s="98">
        <f>R2113+(R2401*'Emission factors'!$H$16)+('Emission factors'!$H$17*'GHG Estimation'!R2689)</f>
        <v>733.01310906694721</v>
      </c>
      <c r="S2977" s="98">
        <f>S2113+(S2401*'Emission factors'!$H$16)+('Emission factors'!$H$17*'GHG Estimation'!S2689)</f>
        <v>551.37090718747652</v>
      </c>
      <c r="T2977" s="98">
        <f>T2113+(T2401*'Emission factors'!$H$16)+('Emission factors'!$H$17*'GHG Estimation'!T2689)</f>
        <v>567.63924115073553</v>
      </c>
      <c r="U2977" s="98">
        <f>U2113+(U2401*'Emission factors'!$H$16)+('Emission factors'!$H$17*'GHG Estimation'!U2689)</f>
        <v>583.90811768918263</v>
      </c>
    </row>
    <row r="2978" spans="1:21" x14ac:dyDescent="0.25">
      <c r="A2978" s="92" t="s">
        <v>11</v>
      </c>
      <c r="B2978" s="92" t="s">
        <v>12</v>
      </c>
      <c r="C2978" s="92" t="s">
        <v>32</v>
      </c>
      <c r="D2978" s="92" t="s">
        <v>32</v>
      </c>
      <c r="E2978" s="92" t="s">
        <v>37</v>
      </c>
      <c r="F2978" s="92" t="s">
        <v>34</v>
      </c>
      <c r="G2978" s="92" t="s">
        <v>97</v>
      </c>
      <c r="H2978" s="92" t="s">
        <v>94</v>
      </c>
      <c r="I2978" s="89" t="s">
        <v>230</v>
      </c>
      <c r="L2978" s="98">
        <f>L2114+(L2402*'Emission factors'!$H$16)+('Emission factors'!$H$17*'GHG Estimation'!L2690)</f>
        <v>0</v>
      </c>
      <c r="M2978" s="98">
        <f>M2114+(M2402*'Emission factors'!$H$16)+('Emission factors'!$H$17*'GHG Estimation'!M2690)</f>
        <v>295.83594545206574</v>
      </c>
      <c r="N2978" s="98">
        <f>N2114+(N2402*'Emission factors'!$H$16)+('Emission factors'!$H$17*'GHG Estimation'!N2690)</f>
        <v>98.611981817355229</v>
      </c>
      <c r="O2978" s="98">
        <f>O2114+(O2402*'Emission factors'!$H$16)+('Emission factors'!$H$17*'GHG Estimation'!O2690)</f>
        <v>0</v>
      </c>
      <c r="P2978" s="98">
        <f>P2114+(P2402*'Emission factors'!$H$16)+('Emission factors'!$H$17*'GHG Estimation'!P2690)</f>
        <v>0</v>
      </c>
      <c r="Q2978" s="98">
        <f>Q2114+(Q2402*'Emission factors'!$H$16)+('Emission factors'!$H$17*'GHG Estimation'!Q2690)</f>
        <v>0</v>
      </c>
      <c r="R2978" s="98">
        <f>R2114+(R2402*'Emission factors'!$H$16)+('Emission factors'!$H$17*'GHG Estimation'!R2690)</f>
        <v>0</v>
      </c>
      <c r="S2978" s="98">
        <f>S2114+(S2402*'Emission factors'!$H$16)+('Emission factors'!$H$17*'GHG Estimation'!S2690)</f>
        <v>0</v>
      </c>
      <c r="T2978" s="98">
        <f>T2114+(T2402*'Emission factors'!$H$16)+('Emission factors'!$H$17*'GHG Estimation'!T2690)</f>
        <v>0</v>
      </c>
      <c r="U2978" s="98">
        <f>U2114+(U2402*'Emission factors'!$H$16)+('Emission factors'!$H$17*'GHG Estimation'!U2690)</f>
        <v>0</v>
      </c>
    </row>
    <row r="2979" spans="1:21" x14ac:dyDescent="0.25">
      <c r="A2979" s="92" t="s">
        <v>11</v>
      </c>
      <c r="B2979" s="92" t="s">
        <v>12</v>
      </c>
      <c r="C2979" s="92" t="s">
        <v>32</v>
      </c>
      <c r="D2979" s="92" t="s">
        <v>32</v>
      </c>
      <c r="E2979" s="92" t="s">
        <v>37</v>
      </c>
      <c r="F2979" s="92" t="s">
        <v>34</v>
      </c>
      <c r="G2979" s="92" t="s">
        <v>97</v>
      </c>
      <c r="H2979" s="92" t="s">
        <v>94</v>
      </c>
      <c r="I2979" s="89" t="s">
        <v>303</v>
      </c>
      <c r="L2979" s="98">
        <f>L2115+(L2403*'Emission factors'!$H$16)+('Emission factors'!$H$17*'GHG Estimation'!L2691)</f>
        <v>63636.329396624293</v>
      </c>
      <c r="M2979" s="98">
        <f>M2115+(M2403*'Emission factors'!$H$16)+('Emission factors'!$H$17*'GHG Estimation'!M2691)</f>
        <v>81058.782712068874</v>
      </c>
      <c r="N2979" s="98">
        <f>N2115+(N2403*'Emission factors'!$H$16)+('Emission factors'!$H$17*'GHG Estimation'!N2691)</f>
        <v>102872.34091690814</v>
      </c>
      <c r="O2979" s="98">
        <f>O2115+(O2403*'Emission factors'!$H$16)+('Emission factors'!$H$17*'GHG Estimation'!O2691)</f>
        <v>123773.44458417494</v>
      </c>
      <c r="P2979" s="98">
        <f>P2115+(P2403*'Emission factors'!$H$16)+('Emission factors'!$H$17*'GHG Estimation'!P2691)</f>
        <v>146613.57917477729</v>
      </c>
      <c r="Q2979" s="98">
        <f>Q2115+(Q2403*'Emission factors'!$H$16)+('Emission factors'!$H$17*'GHG Estimation'!Q2691)</f>
        <v>126644.74178355413</v>
      </c>
      <c r="R2979" s="98">
        <f>R2115+(R2403*'Emission factors'!$H$16)+('Emission factors'!$H$17*'GHG Estimation'!R2691)</f>
        <v>91987.863749898213</v>
      </c>
      <c r="S2979" s="98">
        <f>S2115+(S2403*'Emission factors'!$H$16)+('Emission factors'!$H$17*'GHG Estimation'!S2691)</f>
        <v>101404.51555245546</v>
      </c>
      <c r="T2979" s="98">
        <f>T2115+(T2403*'Emission factors'!$H$16)+('Emission factors'!$H$17*'GHG Estimation'!T2691)</f>
        <v>145310.61908341412</v>
      </c>
      <c r="U2979" s="98">
        <f>U2115+(U2403*'Emission factors'!$H$16)+('Emission factors'!$H$17*'GHG Estimation'!U2691)</f>
        <v>220248.52204063573</v>
      </c>
    </row>
    <row r="2980" spans="1:21" x14ac:dyDescent="0.25">
      <c r="A2980" s="92" t="s">
        <v>11</v>
      </c>
      <c r="B2980" s="92" t="s">
        <v>12</v>
      </c>
      <c r="C2980" s="92" t="s">
        <v>32</v>
      </c>
      <c r="D2980" s="92" t="s">
        <v>32</v>
      </c>
      <c r="E2980" s="92" t="s">
        <v>37</v>
      </c>
      <c r="F2980" s="92" t="s">
        <v>34</v>
      </c>
      <c r="G2980" s="92" t="s">
        <v>97</v>
      </c>
      <c r="H2980" s="92" t="s">
        <v>94</v>
      </c>
      <c r="I2980" s="89" t="s">
        <v>225</v>
      </c>
      <c r="L2980" s="98">
        <f>L2116+(L2404*'Emission factors'!$H$16)+('Emission factors'!$H$17*'GHG Estimation'!L2692)</f>
        <v>0</v>
      </c>
      <c r="M2980" s="98">
        <f>M2116+(M2404*'Emission factors'!$H$16)+('Emission factors'!$H$17*'GHG Estimation'!M2692)</f>
        <v>0</v>
      </c>
      <c r="N2980" s="98">
        <f>N2116+(N2404*'Emission factors'!$H$16)+('Emission factors'!$H$17*'GHG Estimation'!N2692)</f>
        <v>0</v>
      </c>
      <c r="O2980" s="98">
        <f>O2116+(O2404*'Emission factors'!$H$16)+('Emission factors'!$H$17*'GHG Estimation'!O2692)</f>
        <v>0</v>
      </c>
      <c r="P2980" s="98">
        <f>P2116+(P2404*'Emission factors'!$H$16)+('Emission factors'!$H$17*'GHG Estimation'!P2692)</f>
        <v>93.15826630456732</v>
      </c>
      <c r="Q2980" s="98">
        <f>Q2116+(Q2404*'Emission factors'!$H$16)+('Emission factors'!$H$17*'GHG Estimation'!Q2692)</f>
        <v>78.034044733529498</v>
      </c>
      <c r="R2980" s="98">
        <f>R2116+(R2404*'Emission factors'!$H$16)+('Emission factors'!$H$17*'GHG Estimation'!R2692)</f>
        <v>15.660429766224571</v>
      </c>
      <c r="S2980" s="98">
        <f>S2116+(S2404*'Emission factors'!$H$16)+('Emission factors'!$H$17*'GHG Estimation'!S2692)</f>
        <v>0</v>
      </c>
      <c r="T2980" s="98">
        <f>T2116+(T2404*'Emission factors'!$H$16)+('Emission factors'!$H$17*'GHG Estimation'!T2692)</f>
        <v>0</v>
      </c>
      <c r="U2980" s="98">
        <f>U2116+(U2404*'Emission factors'!$H$16)+('Emission factors'!$H$17*'GHG Estimation'!U2692)</f>
        <v>0</v>
      </c>
    </row>
    <row r="2981" spans="1:21" x14ac:dyDescent="0.25">
      <c r="A2981" s="92" t="s">
        <v>11</v>
      </c>
      <c r="B2981" s="92" t="s">
        <v>12</v>
      </c>
      <c r="C2981" s="92" t="s">
        <v>32</v>
      </c>
      <c r="D2981" s="92" t="s">
        <v>32</v>
      </c>
      <c r="E2981" s="92" t="s">
        <v>37</v>
      </c>
      <c r="F2981" s="92" t="s">
        <v>34</v>
      </c>
      <c r="G2981" s="92" t="s">
        <v>97</v>
      </c>
      <c r="H2981" s="92" t="s">
        <v>94</v>
      </c>
      <c r="I2981" s="89" t="s">
        <v>205</v>
      </c>
      <c r="L2981" s="98">
        <f>L2117+(L2405*'Emission factors'!$H$16)+('Emission factors'!$H$17*'GHG Estimation'!L2693)</f>
        <v>4336.3441943841699</v>
      </c>
      <c r="M2981" s="98">
        <f>M2117+(M2405*'Emission factors'!$H$16)+('Emission factors'!$H$17*'GHG Estimation'!M2693)</f>
        <v>9474.1059405625565</v>
      </c>
      <c r="N2981" s="98">
        <f>N2117+(N2405*'Emission factors'!$H$16)+('Emission factors'!$H$17*'GHG Estimation'!N2693)</f>
        <v>6774.4514021636842</v>
      </c>
      <c r="O2981" s="98">
        <f>O2117+(O2405*'Emission factors'!$H$16)+('Emission factors'!$H$17*'GHG Estimation'!O2693)</f>
        <v>6043.1329239470451</v>
      </c>
      <c r="P2981" s="98">
        <f>P2117+(P2405*'Emission factors'!$H$16)+('Emission factors'!$H$17*'GHG Estimation'!P2693)</f>
        <v>8263.6686728666464</v>
      </c>
      <c r="Q2981" s="98">
        <f>Q2117+(Q2405*'Emission factors'!$H$16)+('Emission factors'!$H$17*'GHG Estimation'!Q2693)</f>
        <v>6385.873112923794</v>
      </c>
      <c r="R2981" s="98">
        <f>R2117+(R2405*'Emission factors'!$H$16)+('Emission factors'!$H$17*'GHG Estimation'!R2693)</f>
        <v>2972.0516996767255</v>
      </c>
      <c r="S2981" s="98">
        <f>S2117+(S2405*'Emission factors'!$H$16)+('Emission factors'!$H$17*'GHG Estimation'!S2693)</f>
        <v>529.2676643027155</v>
      </c>
      <c r="T2981" s="98">
        <f>T2117+(T2405*'Emission factors'!$H$16)+('Emission factors'!$H$17*'GHG Estimation'!T2693)</f>
        <v>0</v>
      </c>
      <c r="U2981" s="98">
        <f>U2117+(U2405*'Emission factors'!$H$16)+('Emission factors'!$H$17*'GHG Estimation'!U2693)</f>
        <v>0</v>
      </c>
    </row>
    <row r="2982" spans="1:21" x14ac:dyDescent="0.25">
      <c r="A2982" s="92" t="s">
        <v>11</v>
      </c>
      <c r="B2982" s="92" t="s">
        <v>12</v>
      </c>
      <c r="C2982" s="92" t="s">
        <v>32</v>
      </c>
      <c r="D2982" s="92" t="s">
        <v>32</v>
      </c>
      <c r="E2982" s="92" t="s">
        <v>37</v>
      </c>
      <c r="F2982" s="92" t="s">
        <v>34</v>
      </c>
      <c r="G2982" s="92" t="s">
        <v>97</v>
      </c>
      <c r="H2982" s="92" t="s">
        <v>94</v>
      </c>
      <c r="I2982" s="89" t="s">
        <v>204</v>
      </c>
      <c r="L2982" s="98">
        <f>L2118+(L2406*'Emission factors'!$H$16)+('Emission factors'!$H$17*'GHG Estimation'!L2694)</f>
        <v>7290.9690978601311</v>
      </c>
      <c r="M2982" s="98">
        <f>M2118+(M2406*'Emission factors'!$H$16)+('Emission factors'!$H$17*'GHG Estimation'!M2694)</f>
        <v>9520.4369877255886</v>
      </c>
      <c r="N2982" s="98">
        <f>N2118+(N2406*'Emission factors'!$H$16)+('Emission factors'!$H$17*'GHG Estimation'!N2694)</f>
        <v>14878.814576468812</v>
      </c>
      <c r="O2982" s="98">
        <f>O2118+(O2406*'Emission factors'!$H$16)+('Emission factors'!$H$17*'GHG Estimation'!O2694)</f>
        <v>29978.864588206216</v>
      </c>
      <c r="P2982" s="98">
        <f>P2118+(P2406*'Emission factors'!$H$16)+('Emission factors'!$H$17*'GHG Estimation'!P2694)</f>
        <v>91385.161799801339</v>
      </c>
      <c r="Q2982" s="98">
        <f>Q2118+(Q2406*'Emission factors'!$H$16)+('Emission factors'!$H$17*'GHG Estimation'!Q2694)</f>
        <v>87505.702695390151</v>
      </c>
      <c r="R2982" s="98">
        <f>R2118+(R2406*'Emission factors'!$H$16)+('Emission factors'!$H$17*'GHG Estimation'!R2694)</f>
        <v>56640.346644160774</v>
      </c>
      <c r="S2982" s="98">
        <f>S2118+(S2406*'Emission factors'!$H$16)+('Emission factors'!$H$17*'GHG Estimation'!S2694)</f>
        <v>40069.371632965362</v>
      </c>
      <c r="T2982" s="98">
        <f>T2118+(T2406*'Emission factors'!$H$16)+('Emission factors'!$H$17*'GHG Estimation'!T2694)</f>
        <v>33339.204204402136</v>
      </c>
      <c r="U2982" s="98">
        <f>U2118+(U2406*'Emission factors'!$H$16)+('Emission factors'!$H$17*'GHG Estimation'!U2694)</f>
        <v>30777.007128915287</v>
      </c>
    </row>
    <row r="2983" spans="1:21" x14ac:dyDescent="0.25">
      <c r="A2983" s="92" t="s">
        <v>11</v>
      </c>
      <c r="B2983" s="92" t="s">
        <v>12</v>
      </c>
      <c r="C2983" s="92" t="s">
        <v>32</v>
      </c>
      <c r="D2983" s="92" t="s">
        <v>32</v>
      </c>
      <c r="E2983" s="92" t="s">
        <v>37</v>
      </c>
      <c r="F2983" s="92" t="s">
        <v>34</v>
      </c>
      <c r="G2983" s="92" t="s">
        <v>97</v>
      </c>
      <c r="H2983" s="92" t="s">
        <v>94</v>
      </c>
      <c r="I2983" s="89" t="s">
        <v>228</v>
      </c>
      <c r="L2983" s="98">
        <f>L2119+(L2407*'Emission factors'!$H$16)+('Emission factors'!$H$17*'GHG Estimation'!L2695)</f>
        <v>0</v>
      </c>
      <c r="M2983" s="98">
        <f>M2119+(M2407*'Emission factors'!$H$16)+('Emission factors'!$H$17*'GHG Estimation'!M2695)</f>
        <v>0</v>
      </c>
      <c r="N2983" s="98">
        <f>N2119+(N2407*'Emission factors'!$H$16)+('Emission factors'!$H$17*'GHG Estimation'!N2695)</f>
        <v>0</v>
      </c>
      <c r="O2983" s="98">
        <f>O2119+(O2407*'Emission factors'!$H$16)+('Emission factors'!$H$17*'GHG Estimation'!O2695)</f>
        <v>0</v>
      </c>
      <c r="P2983" s="98">
        <f>P2119+(P2407*'Emission factors'!$H$16)+('Emission factors'!$H$17*'GHG Estimation'!P2695)</f>
        <v>0</v>
      </c>
      <c r="Q2983" s="98">
        <f>Q2119+(Q2407*'Emission factors'!$H$16)+('Emission factors'!$H$17*'GHG Estimation'!Q2695)</f>
        <v>100.77539501464027</v>
      </c>
      <c r="R2983" s="98">
        <f>R2119+(R2407*'Emission factors'!$H$16)+('Emission factors'!$H$17*'GHG Estimation'!R2695)</f>
        <v>232.72737719724066</v>
      </c>
      <c r="S2983" s="98">
        <f>S2119+(S2407*'Emission factors'!$H$16)+('Emission factors'!$H$17*'GHG Estimation'!S2695)</f>
        <v>66.378526286342407</v>
      </c>
      <c r="T2983" s="98">
        <f>T2119+(T2407*'Emission factors'!$H$16)+('Emission factors'!$H$17*'GHG Estimation'!T2695)</f>
        <v>0</v>
      </c>
      <c r="U2983" s="98">
        <f>U2119+(U2407*'Emission factors'!$H$16)+('Emission factors'!$H$17*'GHG Estimation'!U2695)</f>
        <v>0</v>
      </c>
    </row>
    <row r="2984" spans="1:21" x14ac:dyDescent="0.25">
      <c r="A2984" s="92" t="s">
        <v>11</v>
      </c>
      <c r="B2984" s="92" t="s">
        <v>12</v>
      </c>
      <c r="C2984" s="92" t="s">
        <v>32</v>
      </c>
      <c r="D2984" s="92" t="s">
        <v>32</v>
      </c>
      <c r="E2984" s="92" t="s">
        <v>37</v>
      </c>
      <c r="F2984" s="92" t="s">
        <v>34</v>
      </c>
      <c r="G2984" s="92" t="s">
        <v>97</v>
      </c>
      <c r="H2984" s="92" t="s">
        <v>94</v>
      </c>
      <c r="I2984" s="92" t="s">
        <v>202</v>
      </c>
      <c r="L2984" s="98">
        <f>L2120+(L2408*'Emission factors'!$H$16)+('Emission factors'!$H$17*'GHG Estimation'!L2696)</f>
        <v>428.70686129311008</v>
      </c>
      <c r="M2984" s="98">
        <f>M2120+(M2408*'Emission factors'!$H$16)+('Emission factors'!$H$17*'GHG Estimation'!M2696)</f>
        <v>267.5895878830213</v>
      </c>
      <c r="N2984" s="98">
        <f>N2120+(N2408*'Emission factors'!$H$16)+('Emission factors'!$H$17*'GHG Estimation'!N2696)</f>
        <v>89.196529294340422</v>
      </c>
      <c r="O2984" s="98">
        <f>O2120+(O2408*'Emission factors'!$H$16)+('Emission factors'!$H$17*'GHG Estimation'!O2696)</f>
        <v>0</v>
      </c>
      <c r="P2984" s="98">
        <f>P2120+(P2408*'Emission factors'!$H$16)+('Emission factors'!$H$17*'GHG Estimation'!P2696)</f>
        <v>5902.1116003065799</v>
      </c>
      <c r="Q2984" s="98">
        <f>Q2120+(Q2408*'Emission factors'!$H$16)+('Emission factors'!$H$17*'GHG Estimation'!Q2696)</f>
        <v>6504.2970791103307</v>
      </c>
      <c r="R2984" s="98">
        <f>R2120+(R2408*'Emission factors'!$H$16)+('Emission factors'!$H$17*'GHG Estimation'!R2696)</f>
        <v>4613.9820351812004</v>
      </c>
      <c r="S2984" s="98">
        <f>S2120+(S2408*'Emission factors'!$H$16)+('Emission factors'!$H$17*'GHG Estimation'!S2696)</f>
        <v>3383.0028403539691</v>
      </c>
      <c r="T2984" s="98">
        <f>T2120+(T2408*'Emission factors'!$H$16)+('Emission factors'!$H$17*'GHG Estimation'!T2696)</f>
        <v>2627.3031801806301</v>
      </c>
      <c r="U2984" s="98">
        <f>U2120+(U2408*'Emission factors'!$H$16)+('Emission factors'!$H$17*'GHG Estimation'!U2696)</f>
        <v>2120.2540061574578</v>
      </c>
    </row>
    <row r="2985" spans="1:21" x14ac:dyDescent="0.25">
      <c r="A2985" s="92" t="s">
        <v>11</v>
      </c>
      <c r="B2985" s="92" t="s">
        <v>12</v>
      </c>
      <c r="C2985" s="92" t="s">
        <v>32</v>
      </c>
      <c r="D2985" s="92" t="s">
        <v>32</v>
      </c>
      <c r="E2985" s="92" t="s">
        <v>37</v>
      </c>
      <c r="F2985" s="92" t="s">
        <v>34</v>
      </c>
      <c r="G2985" s="92" t="s">
        <v>97</v>
      </c>
      <c r="H2985" s="92" t="s">
        <v>94</v>
      </c>
      <c r="I2985" s="89" t="s">
        <v>190</v>
      </c>
      <c r="L2985" s="98">
        <f>L2121+(L2409*'Emission factors'!$H$16)+('Emission factors'!$H$17*'GHG Estimation'!L2697)</f>
        <v>0</v>
      </c>
      <c r="M2985" s="98">
        <f>M2121+(M2409*'Emission factors'!$H$16)+('Emission factors'!$H$17*'GHG Estimation'!M2697)</f>
        <v>0</v>
      </c>
      <c r="N2985" s="98">
        <f>N2121+(N2409*'Emission factors'!$H$16)+('Emission factors'!$H$17*'GHG Estimation'!N2697)</f>
        <v>0</v>
      </c>
      <c r="O2985" s="98">
        <f>O2121+(O2409*'Emission factors'!$H$16)+('Emission factors'!$H$17*'GHG Estimation'!O2697)</f>
        <v>0</v>
      </c>
      <c r="P2985" s="98">
        <f>P2121+(P2409*'Emission factors'!$H$16)+('Emission factors'!$H$17*'GHG Estimation'!P2697)</f>
        <v>0</v>
      </c>
      <c r="Q2985" s="98">
        <f>Q2121+(Q2409*'Emission factors'!$H$16)+('Emission factors'!$H$17*'GHG Estimation'!Q2697)</f>
        <v>0</v>
      </c>
      <c r="R2985" s="98">
        <f>R2121+(R2409*'Emission factors'!$H$16)+('Emission factors'!$H$17*'GHG Estimation'!R2697)</f>
        <v>0</v>
      </c>
      <c r="S2985" s="98">
        <f>S2121+(S2409*'Emission factors'!$H$16)+('Emission factors'!$H$17*'GHG Estimation'!S2697)</f>
        <v>0</v>
      </c>
      <c r="T2985" s="98">
        <f>T2121+(T2409*'Emission factors'!$H$16)+('Emission factors'!$H$17*'GHG Estimation'!T2697)</f>
        <v>0</v>
      </c>
      <c r="U2985" s="98">
        <f>U2121+(U2409*'Emission factors'!$H$16)+('Emission factors'!$H$17*'GHG Estimation'!U2697)</f>
        <v>0</v>
      </c>
    </row>
    <row r="2986" spans="1:21" x14ac:dyDescent="0.25">
      <c r="A2986" s="92" t="s">
        <v>11</v>
      </c>
      <c r="B2986" s="92" t="s">
        <v>12</v>
      </c>
      <c r="C2986" s="92" t="s">
        <v>32</v>
      </c>
      <c r="D2986" s="92" t="s">
        <v>32</v>
      </c>
      <c r="E2986" s="92" t="s">
        <v>37</v>
      </c>
      <c r="F2986" s="92" t="s">
        <v>34</v>
      </c>
      <c r="G2986" s="92" t="s">
        <v>97</v>
      </c>
      <c r="H2986" s="92" t="s">
        <v>94</v>
      </c>
      <c r="I2986" s="89" t="s">
        <v>210</v>
      </c>
      <c r="L2986" s="98">
        <f>L2122+(L2410*'Emission factors'!$H$16)+('Emission factors'!$H$17*'GHG Estimation'!L2698)</f>
        <v>2711.8301260001685</v>
      </c>
      <c r="M2986" s="98">
        <f>M2122+(M2410*'Emission factors'!$H$16)+('Emission factors'!$H$17*'GHG Estimation'!M2698)</f>
        <v>644.18963318912358</v>
      </c>
      <c r="N2986" s="98">
        <f>N2122+(N2410*'Emission factors'!$H$16)+('Emission factors'!$H$17*'GHG Estimation'!N2698)</f>
        <v>0</v>
      </c>
      <c r="O2986" s="98">
        <f>O2122+(O2410*'Emission factors'!$H$16)+('Emission factors'!$H$17*'GHG Estimation'!O2698)</f>
        <v>0</v>
      </c>
      <c r="P2986" s="98">
        <f>P2122+(P2410*'Emission factors'!$H$16)+('Emission factors'!$H$17*'GHG Estimation'!P2698)</f>
        <v>16241.760273422253</v>
      </c>
      <c r="Q2986" s="98">
        <f>Q2122+(Q2410*'Emission factors'!$H$16)+('Emission factors'!$H$17*'GHG Estimation'!Q2698)</f>
        <v>15813.790581169609</v>
      </c>
      <c r="R2986" s="98">
        <f>R2122+(R2410*'Emission factors'!$H$16)+('Emission factors'!$H$17*'GHG Estimation'!R2698)</f>
        <v>7964.2280855794061</v>
      </c>
      <c r="S2986" s="98">
        <f>S2122+(S2410*'Emission factors'!$H$16)+('Emission factors'!$H$17*'GHG Estimation'!S2698)</f>
        <v>3927.6622887282751</v>
      </c>
      <c r="T2986" s="98">
        <f>T2122+(T2410*'Emission factors'!$H$16)+('Emission factors'!$H$17*'GHG Estimation'!T2698)</f>
        <v>2118.7845736469758</v>
      </c>
      <c r="U2986" s="98">
        <f>U2122+(U2410*'Emission factors'!$H$16)+('Emission factors'!$H$17*'GHG Estimation'!U2698)</f>
        <v>1141.3665812136794</v>
      </c>
    </row>
    <row r="2987" spans="1:21" x14ac:dyDescent="0.25">
      <c r="A2987" s="92" t="s">
        <v>11</v>
      </c>
      <c r="B2987" s="92" t="s">
        <v>12</v>
      </c>
      <c r="C2987" s="92" t="s">
        <v>32</v>
      </c>
      <c r="D2987" s="92" t="s">
        <v>32</v>
      </c>
      <c r="E2987" s="92" t="s">
        <v>37</v>
      </c>
      <c r="F2987" s="92" t="s">
        <v>34</v>
      </c>
      <c r="G2987" s="92" t="s">
        <v>97</v>
      </c>
      <c r="H2987" s="92" t="s">
        <v>94</v>
      </c>
      <c r="I2987" s="89" t="s">
        <v>199</v>
      </c>
      <c r="L2987" s="98">
        <f>L2123+(L2411*'Emission factors'!$H$16)+('Emission factors'!$H$17*'GHG Estimation'!L2699)</f>
        <v>169730.53791122304</v>
      </c>
      <c r="M2987" s="98">
        <f>M2123+(M2411*'Emission factors'!$H$16)+('Emission factors'!$H$17*'GHG Estimation'!M2699)</f>
        <v>104543.88990985126</v>
      </c>
      <c r="N2987" s="98">
        <f>N2123+(N2411*'Emission factors'!$H$16)+('Emission factors'!$H$17*'GHG Estimation'!N2699)</f>
        <v>98638.147472482684</v>
      </c>
      <c r="O2987" s="98">
        <f>O2123+(O2411*'Emission factors'!$H$16)+('Emission factors'!$H$17*'GHG Estimation'!O2699)</f>
        <v>136153.88864115617</v>
      </c>
      <c r="P2987" s="98">
        <f>P2123+(P2411*'Emission factors'!$H$16)+('Emission factors'!$H$17*'GHG Estimation'!P2699)</f>
        <v>213549.43004818243</v>
      </c>
      <c r="Q2987" s="98">
        <f>Q2123+(Q2411*'Emission factors'!$H$16)+('Emission factors'!$H$17*'GHG Estimation'!Q2699)</f>
        <v>205348.45042479192</v>
      </c>
      <c r="R2987" s="98">
        <f>R2123+(R2411*'Emission factors'!$H$16)+('Emission factors'!$H$17*'GHG Estimation'!R2699)</f>
        <v>163514.2010287302</v>
      </c>
      <c r="S2987" s="98">
        <f>S2123+(S2411*'Emission factors'!$H$16)+('Emission factors'!$H$17*'GHG Estimation'!S2699)</f>
        <v>140570.35592082702</v>
      </c>
      <c r="T2987" s="98">
        <f>T2123+(T2411*'Emission factors'!$H$16)+('Emission factors'!$H$17*'GHG Estimation'!T2699)</f>
        <v>127800.23402451361</v>
      </c>
      <c r="U2987" s="98">
        <f>U2123+(U2411*'Emission factors'!$H$16)+('Emission factors'!$H$17*'GHG Estimation'!U2699)</f>
        <v>118033.66325258104</v>
      </c>
    </row>
    <row r="2988" spans="1:21" x14ac:dyDescent="0.25">
      <c r="A2988" s="92" t="s">
        <v>11</v>
      </c>
      <c r="B2988" s="92" t="s">
        <v>12</v>
      </c>
      <c r="C2988" s="92" t="s">
        <v>32</v>
      </c>
      <c r="D2988" s="92" t="s">
        <v>32</v>
      </c>
      <c r="E2988" s="92" t="s">
        <v>37</v>
      </c>
      <c r="F2988" s="92" t="s">
        <v>34</v>
      </c>
      <c r="G2988" s="92" t="s">
        <v>97</v>
      </c>
      <c r="H2988" s="92" t="s">
        <v>94</v>
      </c>
      <c r="I2988" s="89" t="s">
        <v>233</v>
      </c>
      <c r="L2988" s="98">
        <f>L2124+(L2412*'Emission factors'!$H$16)+('Emission factors'!$H$17*'GHG Estimation'!L2700)</f>
        <v>6208.3609968886303</v>
      </c>
      <c r="M2988" s="98">
        <f>M2124+(M2412*'Emission factors'!$H$16)+('Emission factors'!$H$17*'GHG Estimation'!M2700)</f>
        <v>3389.9871167051942</v>
      </c>
      <c r="N2988" s="98">
        <f>N2124+(N2412*'Emission factors'!$H$16)+('Emission factors'!$H$17*'GHG Estimation'!N2700)</f>
        <v>608.33612743270078</v>
      </c>
      <c r="O2988" s="98">
        <f>O2124+(O2412*'Emission factors'!$H$16)+('Emission factors'!$H$17*'GHG Estimation'!O2700)</f>
        <v>0</v>
      </c>
      <c r="P2988" s="98">
        <f>P2124+(P2412*'Emission factors'!$H$16)+('Emission factors'!$H$17*'GHG Estimation'!P2700)</f>
        <v>6513.3503083893029</v>
      </c>
      <c r="Q2988" s="98">
        <f>Q2124+(Q2412*'Emission factors'!$H$16)+('Emission factors'!$H$17*'GHG Estimation'!Q2700)</f>
        <v>5754.7179654889242</v>
      </c>
      <c r="R2988" s="98">
        <f>R2124+(R2412*'Emission factors'!$H$16)+('Emission factors'!$H$17*'GHG Estimation'!R2700)</f>
        <v>1808.2004575371127</v>
      </c>
      <c r="S2988" s="98">
        <f>S2124+(S2412*'Emission factors'!$H$16)+('Emission factors'!$H$17*'GHG Estimation'!S2700)</f>
        <v>392.25515306002819</v>
      </c>
      <c r="T2988" s="98">
        <f>T2124+(T2412*'Emission factors'!$H$16)+('Emission factors'!$H$17*'GHG Estimation'!T2700)</f>
        <v>119.92954866954666</v>
      </c>
      <c r="U2988" s="98">
        <f>U2124+(U2412*'Emission factors'!$H$16)+('Emission factors'!$H$17*'GHG Estimation'!U2700)</f>
        <v>36.640477737515283</v>
      </c>
    </row>
    <row r="2989" spans="1:21" x14ac:dyDescent="0.25">
      <c r="A2989" s="92" t="s">
        <v>11</v>
      </c>
      <c r="B2989" s="92" t="s">
        <v>12</v>
      </c>
      <c r="C2989" s="92" t="s">
        <v>32</v>
      </c>
      <c r="D2989" s="92" t="s">
        <v>32</v>
      </c>
      <c r="E2989" s="92" t="s">
        <v>37</v>
      </c>
      <c r="F2989" s="92" t="s">
        <v>34</v>
      </c>
      <c r="G2989" s="92" t="s">
        <v>97</v>
      </c>
      <c r="H2989" s="92" t="s">
        <v>94</v>
      </c>
      <c r="I2989" s="89" t="s">
        <v>200</v>
      </c>
      <c r="L2989" s="98">
        <f>L2125+(L2413*'Emission factors'!$H$16)+('Emission factors'!$H$17*'GHG Estimation'!L2701)</f>
        <v>1172142.4505175313</v>
      </c>
      <c r="M2989" s="98">
        <f>M2125+(M2413*'Emission factors'!$H$16)+('Emission factors'!$H$17*'GHG Estimation'!M2701)</f>
        <v>917136.62037794979</v>
      </c>
      <c r="N2989" s="98">
        <f>N2125+(N2413*'Emission factors'!$H$16)+('Emission factors'!$H$17*'GHG Estimation'!N2701)</f>
        <v>993620.61614139192</v>
      </c>
      <c r="O2989" s="98">
        <f>O2125+(O2413*'Emission factors'!$H$16)+('Emission factors'!$H$17*'GHG Estimation'!O2701)</f>
        <v>1237924.7417377499</v>
      </c>
      <c r="P2989" s="98">
        <f>P2125+(P2413*'Emission factors'!$H$16)+('Emission factors'!$H$17*'GHG Estimation'!P2701)</f>
        <v>1385869.0759735738</v>
      </c>
      <c r="Q2989" s="98">
        <f>Q2125+(Q2413*'Emission factors'!$H$16)+('Emission factors'!$H$17*'GHG Estimation'!Q2701)</f>
        <v>1436059.1393032393</v>
      </c>
      <c r="R2989" s="98">
        <f>R2125+(R2413*'Emission factors'!$H$16)+('Emission factors'!$H$17*'GHG Estimation'!R2701)</f>
        <v>1466029.7833214141</v>
      </c>
      <c r="S2989" s="98">
        <f>S2125+(S2413*'Emission factors'!$H$16)+('Emission factors'!$H$17*'GHG Estimation'!S2701)</f>
        <v>1498468.8977996174</v>
      </c>
      <c r="T2989" s="98">
        <f>T2125+(T2413*'Emission factors'!$H$16)+('Emission factors'!$H$17*'GHG Estimation'!T2701)</f>
        <v>1533931.9113051256</v>
      </c>
      <c r="U2989" s="98">
        <f>U2125+(U2413*'Emission factors'!$H$16)+('Emission factors'!$H$17*'GHG Estimation'!U2701)</f>
        <v>1572380.20301192</v>
      </c>
    </row>
    <row r="2990" spans="1:21" x14ac:dyDescent="0.25">
      <c r="A2990" s="92" t="s">
        <v>11</v>
      </c>
      <c r="B2990" s="92" t="s">
        <v>12</v>
      </c>
      <c r="C2990" s="92" t="s">
        <v>32</v>
      </c>
      <c r="D2990" s="92" t="s">
        <v>32</v>
      </c>
      <c r="E2990" s="92" t="s">
        <v>38</v>
      </c>
      <c r="F2990" s="92" t="s">
        <v>34</v>
      </c>
      <c r="G2990" s="92" t="s">
        <v>97</v>
      </c>
      <c r="H2990" s="92" t="s">
        <v>94</v>
      </c>
      <c r="I2990" s="89" t="s">
        <v>227</v>
      </c>
      <c r="J2990" s="92" t="s">
        <v>98</v>
      </c>
      <c r="L2990" s="98">
        <f>L2126+(L2414*'Emission factors'!$H$16)+('Emission factors'!$H$17*'GHG Estimation'!L2702)</f>
        <v>0</v>
      </c>
      <c r="M2990" s="98">
        <f>M2126+(M2414*'Emission factors'!$H$16)+('Emission factors'!$H$17*'GHG Estimation'!M2702)</f>
        <v>0</v>
      </c>
      <c r="N2990" s="98">
        <f>N2126+(N2414*'Emission factors'!$H$16)+('Emission factors'!$H$17*'GHG Estimation'!N2702)</f>
        <v>0</v>
      </c>
      <c r="O2990" s="98">
        <f>O2126+(O2414*'Emission factors'!$H$16)+('Emission factors'!$H$17*'GHG Estimation'!O2702)</f>
        <v>0</v>
      </c>
      <c r="P2990" s="98">
        <f>P2126+(P2414*'Emission factors'!$H$16)+('Emission factors'!$H$17*'GHG Estimation'!P2702)</f>
        <v>2.8278070632883847</v>
      </c>
      <c r="Q2990" s="98">
        <f>Q2126+(Q2414*'Emission factors'!$H$16)+('Emission factors'!$H$17*'GHG Estimation'!Q2702)</f>
        <v>2.3894393495939399</v>
      </c>
      <c r="R2990" s="98">
        <f>R2126+(R2414*'Emission factors'!$H$16)+('Emission factors'!$H$17*'GHG Estimation'!R2702)</f>
        <v>0.48227899838815935</v>
      </c>
      <c r="S2990" s="98">
        <f>S2126+(S2414*'Emission factors'!$H$16)+('Emission factors'!$H$17*'GHG Estimation'!S2702)</f>
        <v>0</v>
      </c>
      <c r="T2990" s="98">
        <f>T2126+(T2414*'Emission factors'!$H$16)+('Emission factors'!$H$17*'GHG Estimation'!T2702)</f>
        <v>0</v>
      </c>
      <c r="U2990" s="98">
        <f>U2126+(U2414*'Emission factors'!$H$16)+('Emission factors'!$H$17*'GHG Estimation'!U2702)</f>
        <v>0</v>
      </c>
    </row>
    <row r="2991" spans="1:21" x14ac:dyDescent="0.25">
      <c r="A2991" s="92" t="s">
        <v>11</v>
      </c>
      <c r="B2991" s="92" t="s">
        <v>12</v>
      </c>
      <c r="C2991" s="92" t="s">
        <v>32</v>
      </c>
      <c r="D2991" s="92" t="s">
        <v>32</v>
      </c>
      <c r="E2991" s="92" t="s">
        <v>38</v>
      </c>
      <c r="F2991" s="92" t="s">
        <v>34</v>
      </c>
      <c r="G2991" s="92" t="s">
        <v>97</v>
      </c>
      <c r="H2991" s="92" t="s">
        <v>94</v>
      </c>
      <c r="I2991" s="89" t="s">
        <v>203</v>
      </c>
      <c r="L2991" s="98">
        <f>L2127+(L2415*'Emission factors'!$H$16)+('Emission factors'!$H$17*'GHG Estimation'!L2703)</f>
        <v>45931.39732062025</v>
      </c>
      <c r="M2991" s="98">
        <f>M2127+(M2415*'Emission factors'!$H$16)+('Emission factors'!$H$17*'GHG Estimation'!M2703)</f>
        <v>103675.40763151269</v>
      </c>
      <c r="N2991" s="98">
        <f>N2127+(N2415*'Emission factors'!$H$16)+('Emission factors'!$H$17*'GHG Estimation'!N2703)</f>
        <v>149454.64149868442</v>
      </c>
      <c r="O2991" s="98">
        <f>O2127+(O2415*'Emission factors'!$H$16)+('Emission factors'!$H$17*'GHG Estimation'!O2703)</f>
        <v>195476.53779217709</v>
      </c>
      <c r="P2991" s="98">
        <f>P2127+(P2415*'Emission factors'!$H$16)+('Emission factors'!$H$17*'GHG Estimation'!P2703)</f>
        <v>95389.02289266407</v>
      </c>
      <c r="Q2991" s="98">
        <f>Q2127+(Q2415*'Emission factors'!$H$16)+('Emission factors'!$H$17*'GHG Estimation'!Q2703)</f>
        <v>53178.443961440404</v>
      </c>
      <c r="R2991" s="98">
        <f>R2127+(R2415*'Emission factors'!$H$16)+('Emission factors'!$H$17*'GHG Estimation'!R2703)</f>
        <v>47556.227104646219</v>
      </c>
      <c r="S2991" s="98">
        <f>S2127+(S2415*'Emission factors'!$H$16)+('Emission factors'!$H$17*'GHG Estimation'!S2703)</f>
        <v>66000.54739807942</v>
      </c>
      <c r="T2991" s="98">
        <f>T2127+(T2415*'Emission factors'!$H$16)+('Emission factors'!$H$17*'GHG Estimation'!T2703)</f>
        <v>110045.9380960306</v>
      </c>
      <c r="U2991" s="98">
        <f>U2127+(U2415*'Emission factors'!$H$16)+('Emission factors'!$H$17*'GHG Estimation'!U2703)</f>
        <v>188032.0246188064</v>
      </c>
    </row>
    <row r="2992" spans="1:21" x14ac:dyDescent="0.25">
      <c r="A2992" s="92" t="s">
        <v>11</v>
      </c>
      <c r="B2992" s="92" t="s">
        <v>12</v>
      </c>
      <c r="C2992" s="92" t="s">
        <v>32</v>
      </c>
      <c r="D2992" s="92" t="s">
        <v>32</v>
      </c>
      <c r="E2992" s="92" t="s">
        <v>38</v>
      </c>
      <c r="F2992" s="92" t="s">
        <v>34</v>
      </c>
      <c r="G2992" s="92" t="s">
        <v>97</v>
      </c>
      <c r="H2992" s="92" t="s">
        <v>94</v>
      </c>
      <c r="I2992" s="89" t="s">
        <v>191</v>
      </c>
      <c r="L2992" s="98">
        <f>L2128+(L2416*'Emission factors'!$H$16)+('Emission factors'!$H$17*'GHG Estimation'!L2704)</f>
        <v>725.02458778604046</v>
      </c>
      <c r="M2992" s="98">
        <f>M2128+(M2416*'Emission factors'!$H$16)+('Emission factors'!$H$17*'GHG Estimation'!M2704)</f>
        <v>177.70571632590142</v>
      </c>
      <c r="N2992" s="98">
        <f>N2128+(N2416*'Emission factors'!$H$16)+('Emission factors'!$H$17*'GHG Estimation'!N2704)</f>
        <v>0</v>
      </c>
      <c r="O2992" s="98">
        <f>O2128+(O2416*'Emission factors'!$H$16)+('Emission factors'!$H$17*'GHG Estimation'!O2704)</f>
        <v>0</v>
      </c>
      <c r="P2992" s="98">
        <f>P2128+(P2416*'Emission factors'!$H$16)+('Emission factors'!$H$17*'GHG Estimation'!P2704)</f>
        <v>460.12586377992574</v>
      </c>
      <c r="Q2992" s="98">
        <f>Q2128+(Q2416*'Emission factors'!$H$16)+('Emission factors'!$H$17*'GHG Estimation'!Q2704)</f>
        <v>453.05387136093606</v>
      </c>
      <c r="R2992" s="98">
        <f>R2128+(R2416*'Emission factors'!$H$16)+('Emission factors'!$H$17*'GHG Estimation'!R2704)</f>
        <v>234.34975323111476</v>
      </c>
      <c r="S2992" s="98">
        <f>S2128+(S2416*'Emission factors'!$H$16)+('Emission factors'!$H$17*'GHG Estimation'!S2704)</f>
        <v>117.86687745536484</v>
      </c>
      <c r="T2992" s="98">
        <f>T2128+(T2416*'Emission factors'!$H$16)+('Emission factors'!$H$17*'GHG Estimation'!T2704)</f>
        <v>64.184512015465486</v>
      </c>
      <c r="U2992" s="98">
        <f>U2128+(U2416*'Emission factors'!$H$16)+('Emission factors'!$H$17*'GHG Estimation'!U2704)</f>
        <v>35.091034867741065</v>
      </c>
    </row>
    <row r="2993" spans="1:21" x14ac:dyDescent="0.25">
      <c r="A2993" s="92" t="s">
        <v>11</v>
      </c>
      <c r="B2993" s="92" t="s">
        <v>12</v>
      </c>
      <c r="C2993" s="92" t="s">
        <v>32</v>
      </c>
      <c r="D2993" s="92" t="s">
        <v>32</v>
      </c>
      <c r="E2993" s="92" t="s">
        <v>38</v>
      </c>
      <c r="F2993" s="92" t="s">
        <v>34</v>
      </c>
      <c r="G2993" s="92" t="s">
        <v>97</v>
      </c>
      <c r="H2993" s="92" t="s">
        <v>94</v>
      </c>
      <c r="I2993" s="89" t="s">
        <v>192</v>
      </c>
      <c r="L2993" s="98">
        <f>L2129+(L2417*'Emission factors'!$H$16)+('Emission factors'!$H$17*'GHG Estimation'!L2705)</f>
        <v>4235.8536748381648</v>
      </c>
      <c r="M2993" s="98">
        <f>M2129+(M2417*'Emission factors'!$H$16)+('Emission factors'!$H$17*'GHG Estimation'!M2705)</f>
        <v>3727.0662813096164</v>
      </c>
      <c r="N2993" s="98">
        <f>N2129+(N2417*'Emission factors'!$H$16)+('Emission factors'!$H$17*'GHG Estimation'!N2705)</f>
        <v>4058.3354005252554</v>
      </c>
      <c r="O2993" s="98">
        <f>O2129+(O2417*'Emission factors'!$H$16)+('Emission factors'!$H$17*'GHG Estimation'!O2705)</f>
        <v>4271.745895989553</v>
      </c>
      <c r="P2993" s="98">
        <f>P2129+(P2417*'Emission factors'!$H$16)+('Emission factors'!$H$17*'GHG Estimation'!P2705)</f>
        <v>3933.6233030639391</v>
      </c>
      <c r="Q2993" s="98">
        <f>Q2129+(Q2417*'Emission factors'!$H$16)+('Emission factors'!$H$17*'GHG Estimation'!Q2705)</f>
        <v>3480.5031705645456</v>
      </c>
      <c r="R2993" s="98">
        <f>R2129+(R2417*'Emission factors'!$H$16)+('Emission factors'!$H$17*'GHG Estimation'!R2705)</f>
        <v>3057.2843048292666</v>
      </c>
      <c r="S2993" s="98">
        <f>S2129+(S2417*'Emission factors'!$H$16)+('Emission factors'!$H$17*'GHG Estimation'!S2705)</f>
        <v>1002.3937988880277</v>
      </c>
      <c r="T2993" s="98">
        <f>T2129+(T2417*'Emission factors'!$H$16)+('Emission factors'!$H$17*'GHG Estimation'!T2705)</f>
        <v>207.60387111023979</v>
      </c>
      <c r="U2993" s="98">
        <f>U2129+(U2417*'Emission factors'!$H$16)+('Emission factors'!$H$17*'GHG Estimation'!U2705)</f>
        <v>93.801978903298959</v>
      </c>
    </row>
    <row r="2994" spans="1:21" x14ac:dyDescent="0.25">
      <c r="A2994" s="92" t="s">
        <v>11</v>
      </c>
      <c r="B2994" s="92" t="s">
        <v>12</v>
      </c>
      <c r="C2994" s="92" t="s">
        <v>32</v>
      </c>
      <c r="D2994" s="92" t="s">
        <v>32</v>
      </c>
      <c r="E2994" s="92" t="s">
        <v>38</v>
      </c>
      <c r="F2994" s="92" t="s">
        <v>34</v>
      </c>
      <c r="G2994" s="92" t="s">
        <v>97</v>
      </c>
      <c r="H2994" s="92" t="s">
        <v>94</v>
      </c>
      <c r="I2994" s="89" t="s">
        <v>206</v>
      </c>
      <c r="L2994" s="98">
        <f>L2130+(L2418*'Emission factors'!$H$16)+('Emission factors'!$H$17*'GHG Estimation'!L2706)</f>
        <v>1018684.1418147428</v>
      </c>
      <c r="M2994" s="98">
        <f>M2130+(M2418*'Emission factors'!$H$16)+('Emission factors'!$H$17*'GHG Estimation'!M2706)</f>
        <v>335693.51722391078</v>
      </c>
      <c r="N2994" s="98">
        <f>N2130+(N2418*'Emission factors'!$H$16)+('Emission factors'!$H$17*'GHG Estimation'!N2706)</f>
        <v>204404.8077845395</v>
      </c>
      <c r="O2994" s="98">
        <f>O2130+(O2418*'Emission factors'!$H$16)+('Emission factors'!$H$17*'GHG Estimation'!O2706)</f>
        <v>171044.31194599127</v>
      </c>
      <c r="P2994" s="98">
        <f>P2130+(P2418*'Emission factors'!$H$16)+('Emission factors'!$H$17*'GHG Estimation'!P2706)</f>
        <v>263546.11544375052</v>
      </c>
      <c r="Q2994" s="98">
        <f>Q2130+(Q2418*'Emission factors'!$H$16)+('Emission factors'!$H$17*'GHG Estimation'!Q2706)</f>
        <v>259605.8895032249</v>
      </c>
      <c r="R2994" s="98">
        <f>R2130+(R2418*'Emission factors'!$H$16)+('Emission factors'!$H$17*'GHG Estimation'!R2706)</f>
        <v>208393.72213601714</v>
      </c>
      <c r="S2994" s="98">
        <f>S2130+(S2418*'Emission factors'!$H$16)+('Emission factors'!$H$17*'GHG Estimation'!S2706)</f>
        <v>168358.12860163357</v>
      </c>
      <c r="T2994" s="98">
        <f>T2130+(T2418*'Emission factors'!$H$16)+('Emission factors'!$H$17*'GHG Estimation'!T2706)</f>
        <v>137394.26921910106</v>
      </c>
      <c r="U2994" s="98">
        <f>U2130+(U2418*'Emission factors'!$H$16)+('Emission factors'!$H$17*'GHG Estimation'!U2706)</f>
        <v>112347.11491033416</v>
      </c>
    </row>
    <row r="2995" spans="1:21" x14ac:dyDescent="0.25">
      <c r="A2995" s="92" t="s">
        <v>11</v>
      </c>
      <c r="B2995" s="92" t="s">
        <v>12</v>
      </c>
      <c r="C2995" s="92" t="s">
        <v>32</v>
      </c>
      <c r="D2995" s="92" t="s">
        <v>32</v>
      </c>
      <c r="E2995" s="92" t="s">
        <v>38</v>
      </c>
      <c r="F2995" s="92" t="s">
        <v>34</v>
      </c>
      <c r="G2995" s="92" t="s">
        <v>97</v>
      </c>
      <c r="H2995" s="92" t="s">
        <v>94</v>
      </c>
      <c r="I2995" s="89" t="s">
        <v>220</v>
      </c>
      <c r="L2995" s="98">
        <f>L2131+(L2419*'Emission factors'!$H$16)+('Emission factors'!$H$17*'GHG Estimation'!L2707)</f>
        <v>0</v>
      </c>
      <c r="M2995" s="98">
        <f>M2131+(M2419*'Emission factors'!$H$16)+('Emission factors'!$H$17*'GHG Estimation'!M2707)</f>
        <v>0</v>
      </c>
      <c r="N2995" s="98">
        <f>N2131+(N2419*'Emission factors'!$H$16)+('Emission factors'!$H$17*'GHG Estimation'!N2707)</f>
        <v>0</v>
      </c>
      <c r="O2995" s="98">
        <f>O2131+(O2419*'Emission factors'!$H$16)+('Emission factors'!$H$17*'GHG Estimation'!O2707)</f>
        <v>0</v>
      </c>
      <c r="P2995" s="98">
        <f>P2131+(P2419*'Emission factors'!$H$16)+('Emission factors'!$H$17*'GHG Estimation'!P2707)</f>
        <v>214.39755988660082</v>
      </c>
      <c r="Q2995" s="98">
        <f>Q2131+(Q2419*'Emission factors'!$H$16)+('Emission factors'!$H$17*'GHG Estimation'!Q2707)</f>
        <v>279.69526823332308</v>
      </c>
      <c r="R2995" s="98">
        <f>R2131+(R2419*'Emission factors'!$H$16)+('Emission factors'!$H$17*'GHG Estimation'!R2707)</f>
        <v>270.98888494179971</v>
      </c>
      <c r="S2995" s="98">
        <f>S2131+(S2419*'Emission factors'!$H$16)+('Emission factors'!$H$17*'GHG Estimation'!S2707)</f>
        <v>263.03202665710512</v>
      </c>
      <c r="T2995" s="98">
        <f>T2131+(T2419*'Emission factors'!$H$16)+('Emission factors'!$H$17*'GHG Estimation'!T2707)</f>
        <v>255.54211427367952</v>
      </c>
      <c r="U2995" s="98">
        <f>U2131+(U2419*'Emission factors'!$H$16)+('Emission factors'!$H$17*'GHG Estimation'!U2707)</f>
        <v>247.14616070099095</v>
      </c>
    </row>
    <row r="2996" spans="1:21" x14ac:dyDescent="0.25">
      <c r="A2996" s="92" t="s">
        <v>11</v>
      </c>
      <c r="B2996" s="92" t="s">
        <v>12</v>
      </c>
      <c r="C2996" s="92" t="s">
        <v>32</v>
      </c>
      <c r="D2996" s="92" t="s">
        <v>32</v>
      </c>
      <c r="E2996" s="92" t="s">
        <v>38</v>
      </c>
      <c r="F2996" s="92" t="s">
        <v>34</v>
      </c>
      <c r="G2996" s="92" t="s">
        <v>97</v>
      </c>
      <c r="H2996" s="92" t="s">
        <v>94</v>
      </c>
      <c r="I2996" s="89" t="s">
        <v>193</v>
      </c>
      <c r="L2996" s="98">
        <f>L2132+(L2420*'Emission factors'!$H$16)+('Emission factors'!$H$17*'GHG Estimation'!L2708)</f>
        <v>183004.11707655812</v>
      </c>
      <c r="M2996" s="98">
        <f>M2132+(M2420*'Emission factors'!$H$16)+('Emission factors'!$H$17*'GHG Estimation'!M2708)</f>
        <v>151401.75029546142</v>
      </c>
      <c r="N2996" s="98">
        <f>N2132+(N2420*'Emission factors'!$H$16)+('Emission factors'!$H$17*'GHG Estimation'!N2708)</f>
        <v>109051.03341208523</v>
      </c>
      <c r="O2996" s="98">
        <f>O2132+(O2420*'Emission factors'!$H$16)+('Emission factors'!$H$17*'GHG Estimation'!O2708)</f>
        <v>83600.999966086703</v>
      </c>
      <c r="P2996" s="98">
        <f>P2132+(P2420*'Emission factors'!$H$16)+('Emission factors'!$H$17*'GHG Estimation'!P2708)</f>
        <v>73827.043360898853</v>
      </c>
      <c r="Q2996" s="98">
        <f>Q2132+(Q2420*'Emission factors'!$H$16)+('Emission factors'!$H$17*'GHG Estimation'!Q2708)</f>
        <v>148527.05520171113</v>
      </c>
      <c r="R2996" s="98">
        <f>R2132+(R2420*'Emission factors'!$H$16)+('Emission factors'!$H$17*'GHG Estimation'!R2708)</f>
        <v>253913.09903342577</v>
      </c>
      <c r="S2996" s="98">
        <f>S2132+(S2420*'Emission factors'!$H$16)+('Emission factors'!$H$17*'GHG Estimation'!S2708)</f>
        <v>448070.34113989864</v>
      </c>
      <c r="T2996" s="98">
        <f>T2132+(T2420*'Emission factors'!$H$16)+('Emission factors'!$H$17*'GHG Estimation'!T2708)</f>
        <v>850328.12755810644</v>
      </c>
      <c r="U2996" s="98">
        <f>U2132+(U2420*'Emission factors'!$H$16)+('Emission factors'!$H$17*'GHG Estimation'!U2708)</f>
        <v>1629805.1968328932</v>
      </c>
    </row>
    <row r="2997" spans="1:21" x14ac:dyDescent="0.25">
      <c r="A2997" s="92" t="s">
        <v>11</v>
      </c>
      <c r="B2997" s="92" t="s">
        <v>12</v>
      </c>
      <c r="C2997" s="92" t="s">
        <v>32</v>
      </c>
      <c r="D2997" s="92" t="s">
        <v>32</v>
      </c>
      <c r="E2997" s="92" t="s">
        <v>38</v>
      </c>
      <c r="F2997" s="92" t="s">
        <v>34</v>
      </c>
      <c r="G2997" s="92" t="s">
        <v>97</v>
      </c>
      <c r="H2997" s="92" t="s">
        <v>94</v>
      </c>
      <c r="I2997" s="89" t="s">
        <v>259</v>
      </c>
      <c r="L2997" s="98">
        <f>L2133+(L2421*'Emission factors'!$H$16)+('Emission factors'!$H$17*'GHG Estimation'!L2709)</f>
        <v>587.24220121441283</v>
      </c>
      <c r="M2997" s="98">
        <f>M2133+(M2421*'Emission factors'!$H$16)+('Emission factors'!$H$17*'GHG Estimation'!M2709)</f>
        <v>146.31044836117863</v>
      </c>
      <c r="N2997" s="98">
        <f>N2133+(N2421*'Emission factors'!$H$16)+('Emission factors'!$H$17*'GHG Estimation'!N2709)</f>
        <v>0</v>
      </c>
      <c r="O2997" s="98">
        <f>O2133+(O2421*'Emission factors'!$H$16)+('Emission factors'!$H$17*'GHG Estimation'!O2709)</f>
        <v>0</v>
      </c>
      <c r="P2997" s="98">
        <f>P2133+(P2421*'Emission factors'!$H$16)+('Emission factors'!$H$17*'GHG Estimation'!P2709)</f>
        <v>0</v>
      </c>
      <c r="Q2997" s="98">
        <f>Q2133+(Q2421*'Emission factors'!$H$16)+('Emission factors'!$H$17*'GHG Estimation'!Q2709)</f>
        <v>17.636105755582417</v>
      </c>
      <c r="R2997" s="98">
        <f>R2133+(R2421*'Emission factors'!$H$16)+('Emission factors'!$H$17*'GHG Estimation'!R2709)</f>
        <v>44.270502635259788</v>
      </c>
      <c r="S2997" s="98">
        <f>S2133+(S2421*'Emission factors'!$H$16)+('Emission factors'!$H$17*'GHG Estimation'!S2709)</f>
        <v>12.797266905577441</v>
      </c>
      <c r="T2997" s="98">
        <f>T2133+(T2421*'Emission factors'!$H$16)+('Emission factors'!$H$17*'GHG Estimation'!T2709)</f>
        <v>0</v>
      </c>
      <c r="U2997" s="98">
        <f>U2133+(U2421*'Emission factors'!$H$16)+('Emission factors'!$H$17*'GHG Estimation'!U2709)</f>
        <v>0</v>
      </c>
    </row>
    <row r="2998" spans="1:21" x14ac:dyDescent="0.25">
      <c r="A2998" s="92" t="s">
        <v>11</v>
      </c>
      <c r="B2998" s="92" t="s">
        <v>12</v>
      </c>
      <c r="C2998" s="92" t="s">
        <v>32</v>
      </c>
      <c r="D2998" s="92" t="s">
        <v>32</v>
      </c>
      <c r="E2998" s="92" t="s">
        <v>38</v>
      </c>
      <c r="F2998" s="92" t="s">
        <v>34</v>
      </c>
      <c r="G2998" s="92" t="s">
        <v>97</v>
      </c>
      <c r="H2998" s="92" t="s">
        <v>94</v>
      </c>
      <c r="I2998" s="89" t="s">
        <v>223</v>
      </c>
      <c r="L2998" s="98">
        <f>L2134+(L2422*'Emission factors'!$H$16)+('Emission factors'!$H$17*'GHG Estimation'!L2710)</f>
        <v>0</v>
      </c>
      <c r="M2998" s="98">
        <f>M2134+(M2422*'Emission factors'!$H$16)+('Emission factors'!$H$17*'GHG Estimation'!M2710)</f>
        <v>0</v>
      </c>
      <c r="N2998" s="98">
        <f>N2134+(N2422*'Emission factors'!$H$16)+('Emission factors'!$H$17*'GHG Estimation'!N2710)</f>
        <v>0</v>
      </c>
      <c r="O2998" s="98">
        <f>O2134+(O2422*'Emission factors'!$H$16)+('Emission factors'!$H$17*'GHG Estimation'!O2710)</f>
        <v>0</v>
      </c>
      <c r="P2998" s="98">
        <f>P2134+(P2422*'Emission factors'!$H$16)+('Emission factors'!$H$17*'GHG Estimation'!P2710)</f>
        <v>0</v>
      </c>
      <c r="Q2998" s="98">
        <f>Q2134+(Q2422*'Emission factors'!$H$16)+('Emission factors'!$H$17*'GHG Estimation'!Q2710)</f>
        <v>0</v>
      </c>
      <c r="R2998" s="98">
        <f>R2134+(R2422*'Emission factors'!$H$16)+('Emission factors'!$H$17*'GHG Estimation'!R2710)</f>
        <v>0</v>
      </c>
      <c r="S2998" s="98">
        <f>S2134+(S2422*'Emission factors'!$H$16)+('Emission factors'!$H$17*'GHG Estimation'!S2710)</f>
        <v>0</v>
      </c>
      <c r="T2998" s="98">
        <f>T2134+(T2422*'Emission factors'!$H$16)+('Emission factors'!$H$17*'GHG Estimation'!T2710)</f>
        <v>0</v>
      </c>
      <c r="U2998" s="98">
        <f>U2134+(U2422*'Emission factors'!$H$16)+('Emission factors'!$H$17*'GHG Estimation'!U2710)</f>
        <v>0</v>
      </c>
    </row>
    <row r="2999" spans="1:21" x14ac:dyDescent="0.25">
      <c r="A2999" s="92" t="s">
        <v>11</v>
      </c>
      <c r="B2999" s="92" t="s">
        <v>12</v>
      </c>
      <c r="C2999" s="92" t="s">
        <v>32</v>
      </c>
      <c r="D2999" s="92" t="s">
        <v>32</v>
      </c>
      <c r="E2999" s="92" t="s">
        <v>38</v>
      </c>
      <c r="F2999" s="92" t="s">
        <v>34</v>
      </c>
      <c r="G2999" s="92" t="s">
        <v>97</v>
      </c>
      <c r="H2999" s="92" t="s">
        <v>94</v>
      </c>
      <c r="I2999" s="89" t="s">
        <v>221</v>
      </c>
      <c r="L2999" s="98">
        <f>L2135+(L2423*'Emission factors'!$H$16)+('Emission factors'!$H$17*'GHG Estimation'!L2711)</f>
        <v>0</v>
      </c>
      <c r="M2999" s="98">
        <f>M2135+(M2423*'Emission factors'!$H$16)+('Emission factors'!$H$17*'GHG Estimation'!M2711)</f>
        <v>914.26790799421224</v>
      </c>
      <c r="N2999" s="98">
        <f>N2135+(N2423*'Emission factors'!$H$16)+('Emission factors'!$H$17*'GHG Estimation'!N2711)</f>
        <v>304.755969331404</v>
      </c>
      <c r="O2999" s="98">
        <f>O2135+(O2423*'Emission factors'!$H$16)+('Emission factors'!$H$17*'GHG Estimation'!O2711)</f>
        <v>0</v>
      </c>
      <c r="P2999" s="98">
        <f>P2135+(P2423*'Emission factors'!$H$16)+('Emission factors'!$H$17*'GHG Estimation'!P2711)</f>
        <v>0</v>
      </c>
      <c r="Q2999" s="98">
        <f>Q2135+(Q2423*'Emission factors'!$H$16)+('Emission factors'!$H$17*'GHG Estimation'!Q2711)</f>
        <v>1225.9473686511835</v>
      </c>
      <c r="R2999" s="98">
        <f>R2135+(R2423*'Emission factors'!$H$16)+('Emission factors'!$H$17*'GHG Estimation'!R2711)</f>
        <v>2905.4193278419348</v>
      </c>
      <c r="S2999" s="98">
        <f>S2135+(S2423*'Emission factors'!$H$16)+('Emission factors'!$H$17*'GHG Estimation'!S2711)</f>
        <v>832.25673498606909</v>
      </c>
      <c r="T2999" s="98">
        <f>T2135+(T2423*'Emission factors'!$H$16)+('Emission factors'!$H$17*'GHG Estimation'!T2711)</f>
        <v>0</v>
      </c>
      <c r="U2999" s="98">
        <f>U2135+(U2423*'Emission factors'!$H$16)+('Emission factors'!$H$17*'GHG Estimation'!U2711)</f>
        <v>0</v>
      </c>
    </row>
    <row r="3000" spans="1:21" x14ac:dyDescent="0.25">
      <c r="A3000" s="92" t="s">
        <v>11</v>
      </c>
      <c r="B3000" s="92" t="s">
        <v>12</v>
      </c>
      <c r="C3000" s="92" t="s">
        <v>32</v>
      </c>
      <c r="D3000" s="92" t="s">
        <v>32</v>
      </c>
      <c r="E3000" s="92" t="s">
        <v>38</v>
      </c>
      <c r="F3000" s="92" t="s">
        <v>34</v>
      </c>
      <c r="G3000" s="92" t="s">
        <v>97</v>
      </c>
      <c r="H3000" s="92" t="s">
        <v>94</v>
      </c>
      <c r="I3000" s="89" t="s">
        <v>222</v>
      </c>
      <c r="L3000" s="98">
        <f>L2136+(L2424*'Emission factors'!$H$16)+('Emission factors'!$H$17*'GHG Estimation'!L2712)</f>
        <v>0</v>
      </c>
      <c r="M3000" s="98">
        <f>M2136+(M2424*'Emission factors'!$H$16)+('Emission factors'!$H$17*'GHG Estimation'!M2712)</f>
        <v>0</v>
      </c>
      <c r="N3000" s="98">
        <f>N2136+(N2424*'Emission factors'!$H$16)+('Emission factors'!$H$17*'GHG Estimation'!N2712)</f>
        <v>0</v>
      </c>
      <c r="O3000" s="98">
        <f>O2136+(O2424*'Emission factors'!$H$16)+('Emission factors'!$H$17*'GHG Estimation'!O2712)</f>
        <v>0</v>
      </c>
      <c r="P3000" s="98">
        <f>P2136+(P2424*'Emission factors'!$H$16)+('Emission factors'!$H$17*'GHG Estimation'!P2712)</f>
        <v>386.63898330089586</v>
      </c>
      <c r="Q3000" s="98">
        <f>Q2136+(Q2424*'Emission factors'!$H$16)+('Emission factors'!$H$17*'GHG Estimation'!Q2712)</f>
        <v>329.36046983998955</v>
      </c>
      <c r="R3000" s="98">
        <f>R2136+(R2424*'Emission factors'!$H$16)+('Emission factors'!$H$17*'GHG Estimation'!R2712)</f>
        <v>66.826936246563648</v>
      </c>
      <c r="S3000" s="98">
        <f>S2136+(S2424*'Emission factors'!$H$16)+('Emission factors'!$H$17*'GHG Estimation'!S2712)</f>
        <v>0</v>
      </c>
      <c r="T3000" s="98">
        <f>T2136+(T2424*'Emission factors'!$H$16)+('Emission factors'!$H$17*'GHG Estimation'!T2712)</f>
        <v>0</v>
      </c>
      <c r="U3000" s="98">
        <f>U2136+(U2424*'Emission factors'!$H$16)+('Emission factors'!$H$17*'GHG Estimation'!U2712)</f>
        <v>0</v>
      </c>
    </row>
    <row r="3001" spans="1:21" x14ac:dyDescent="0.25">
      <c r="A3001" s="92" t="s">
        <v>11</v>
      </c>
      <c r="B3001" s="92" t="s">
        <v>12</v>
      </c>
      <c r="C3001" s="92" t="s">
        <v>32</v>
      </c>
      <c r="D3001" s="92" t="s">
        <v>32</v>
      </c>
      <c r="E3001" s="92" t="s">
        <v>38</v>
      </c>
      <c r="F3001" s="92" t="s">
        <v>34</v>
      </c>
      <c r="G3001" s="92" t="s">
        <v>97</v>
      </c>
      <c r="H3001" s="92" t="s">
        <v>94</v>
      </c>
      <c r="I3001" s="89" t="s">
        <v>201</v>
      </c>
      <c r="L3001" s="98">
        <f>L2137+(L2425*'Emission factors'!$H$16)+('Emission factors'!$H$17*'GHG Estimation'!L2713)</f>
        <v>48951.56851387248</v>
      </c>
      <c r="M3001" s="98">
        <f>M2137+(M2425*'Emission factors'!$H$16)+('Emission factors'!$H$17*'GHG Estimation'!M2713)</f>
        <v>21041.557915911351</v>
      </c>
      <c r="N3001" s="98">
        <f>N2137+(N2425*'Emission factors'!$H$16)+('Emission factors'!$H$17*'GHG Estimation'!N2713)</f>
        <v>10450.628627320302</v>
      </c>
      <c r="O3001" s="98">
        <f>O2137+(O2425*'Emission factors'!$H$16)+('Emission factors'!$H$17*'GHG Estimation'!O2713)</f>
        <v>11788.736503711629</v>
      </c>
      <c r="P3001" s="98">
        <f>P2137+(P2425*'Emission factors'!$H$16)+('Emission factors'!$H$17*'GHG Estimation'!P2713)</f>
        <v>67532.887522812234</v>
      </c>
      <c r="Q3001" s="98">
        <f>Q2137+(Q2425*'Emission factors'!$H$16)+('Emission factors'!$H$17*'GHG Estimation'!Q2713)</f>
        <v>164932.5885256152</v>
      </c>
      <c r="R3001" s="98">
        <f>R2137+(R2425*'Emission factors'!$H$16)+('Emission factors'!$H$17*'GHG Estimation'!R2713)</f>
        <v>274072.08515851793</v>
      </c>
      <c r="S3001" s="98">
        <f>S2137+(S2425*'Emission factors'!$H$16)+('Emission factors'!$H$17*'GHG Estimation'!S2713)</f>
        <v>481018.11828919372</v>
      </c>
      <c r="T3001" s="98">
        <f>T2137+(T2425*'Emission factors'!$H$16)+('Emission factors'!$H$17*'GHG Estimation'!T2713)</f>
        <v>872086.84959016473</v>
      </c>
      <c r="U3001" s="98">
        <f>U2137+(U2425*'Emission factors'!$H$16)+('Emission factors'!$H$17*'GHG Estimation'!U2713)</f>
        <v>1594694.1241995418</v>
      </c>
    </row>
    <row r="3002" spans="1:21" x14ac:dyDescent="0.25">
      <c r="A3002" s="92" t="s">
        <v>11</v>
      </c>
      <c r="B3002" s="92" t="s">
        <v>12</v>
      </c>
      <c r="C3002" s="92" t="s">
        <v>32</v>
      </c>
      <c r="D3002" s="92" t="s">
        <v>32</v>
      </c>
      <c r="E3002" s="92" t="s">
        <v>38</v>
      </c>
      <c r="F3002" s="92" t="s">
        <v>34</v>
      </c>
      <c r="G3002" s="92" t="s">
        <v>97</v>
      </c>
      <c r="H3002" s="92" t="s">
        <v>94</v>
      </c>
      <c r="I3002" s="89" t="s">
        <v>207</v>
      </c>
      <c r="L3002" s="98">
        <f>L2138+(L2426*'Emission factors'!$H$16)+('Emission factors'!$H$17*'GHG Estimation'!L2714)</f>
        <v>7248.7856704297665</v>
      </c>
      <c r="M3002" s="98">
        <f>M2138+(M2426*'Emission factors'!$H$16)+('Emission factors'!$H$17*'GHG Estimation'!M2714)</f>
        <v>9773.5283546944411</v>
      </c>
      <c r="N3002" s="98">
        <f>N2138+(N2426*'Emission factors'!$H$16)+('Emission factors'!$H$17*'GHG Estimation'!N2714)</f>
        <v>12074.619668384405</v>
      </c>
      <c r="O3002" s="98">
        <f>O2138+(O2426*'Emission factors'!$H$16)+('Emission factors'!$H$17*'GHG Estimation'!O2714)</f>
        <v>11861.847038358706</v>
      </c>
      <c r="P3002" s="98">
        <f>P2138+(P2426*'Emission factors'!$H$16)+('Emission factors'!$H$17*'GHG Estimation'!P2714)</f>
        <v>4935.2822165251218</v>
      </c>
      <c r="Q3002" s="98">
        <f>Q2138+(Q2426*'Emission factors'!$H$16)+('Emission factors'!$H$17*'GHG Estimation'!Q2714)</f>
        <v>2226.4484836569891</v>
      </c>
      <c r="R3002" s="98">
        <f>R2138+(R2426*'Emission factors'!$H$16)+('Emission factors'!$H$17*'GHG Estimation'!R2714)</f>
        <v>1629.0729893189487</v>
      </c>
      <c r="S3002" s="98">
        <f>S2138+(S2426*'Emission factors'!$H$16)+('Emission factors'!$H$17*'GHG Estimation'!S2714)</f>
        <v>1578.3230099979421</v>
      </c>
      <c r="T3002" s="98">
        <f>T2138+(T2426*'Emission factors'!$H$16)+('Emission factors'!$H$17*'GHG Estimation'!T2714)</f>
        <v>1937.094627095395</v>
      </c>
      <c r="U3002" s="98">
        <f>U2138+(U2426*'Emission factors'!$H$16)+('Emission factors'!$H$17*'GHG Estimation'!U2714)</f>
        <v>2591.2727030067495</v>
      </c>
    </row>
    <row r="3003" spans="1:21" x14ac:dyDescent="0.25">
      <c r="A3003" s="92" t="s">
        <v>11</v>
      </c>
      <c r="B3003" s="92" t="s">
        <v>12</v>
      </c>
      <c r="C3003" s="92" t="s">
        <v>32</v>
      </c>
      <c r="D3003" s="92" t="s">
        <v>32</v>
      </c>
      <c r="E3003" s="92" t="s">
        <v>38</v>
      </c>
      <c r="F3003" s="92" t="s">
        <v>34</v>
      </c>
      <c r="G3003" s="92" t="s">
        <v>97</v>
      </c>
      <c r="H3003" s="92" t="s">
        <v>94</v>
      </c>
      <c r="I3003" s="89" t="s">
        <v>218</v>
      </c>
      <c r="L3003" s="98">
        <f>L2139+(L2427*'Emission factors'!$H$16)+('Emission factors'!$H$17*'GHG Estimation'!L2715)</f>
        <v>6680.5873152517688</v>
      </c>
      <c r="M3003" s="98">
        <f>M2139+(M2427*'Emission factors'!$H$16)+('Emission factors'!$H$17*'GHG Estimation'!M2715)</f>
        <v>1347.574481630485</v>
      </c>
      <c r="N3003" s="98">
        <f>N2139+(N2427*'Emission factors'!$H$16)+('Emission factors'!$H$17*'GHG Estimation'!N2715)</f>
        <v>0</v>
      </c>
      <c r="O3003" s="98">
        <f>O2139+(O2427*'Emission factors'!$H$16)+('Emission factors'!$H$17*'GHG Estimation'!O2715)</f>
        <v>0</v>
      </c>
      <c r="P3003" s="98">
        <f>P2139+(P2427*'Emission factors'!$H$16)+('Emission factors'!$H$17*'GHG Estimation'!P2715)</f>
        <v>5152.9620723632142</v>
      </c>
      <c r="Q3003" s="98">
        <f>Q2139+(Q2427*'Emission factors'!$H$16)+('Emission factors'!$H$17*'GHG Estimation'!Q2715)</f>
        <v>4647.028211555521</v>
      </c>
      <c r="R3003" s="98">
        <f>R2139+(R2427*'Emission factors'!$H$16)+('Emission factors'!$H$17*'GHG Estimation'!R2715)</f>
        <v>1605.4348734923983</v>
      </c>
      <c r="S3003" s="98">
        <f>S2139+(S2427*'Emission factors'!$H$16)+('Emission factors'!$H$17*'GHG Estimation'!S2715)</f>
        <v>993.42843070943388</v>
      </c>
      <c r="T3003" s="98">
        <f>T2139+(T2427*'Emission factors'!$H$16)+('Emission factors'!$H$17*'GHG Estimation'!T2715)</f>
        <v>1367.4089029507961</v>
      </c>
      <c r="U3003" s="98">
        <f>U2139+(U2427*'Emission factors'!$H$16)+('Emission factors'!$H$17*'GHG Estimation'!U2715)</f>
        <v>1949.7358988208141</v>
      </c>
    </row>
    <row r="3004" spans="1:21" x14ac:dyDescent="0.25">
      <c r="A3004" s="92" t="s">
        <v>11</v>
      </c>
      <c r="B3004" s="92" t="s">
        <v>12</v>
      </c>
      <c r="C3004" s="92" t="s">
        <v>32</v>
      </c>
      <c r="D3004" s="92" t="s">
        <v>32</v>
      </c>
      <c r="E3004" s="92" t="s">
        <v>38</v>
      </c>
      <c r="F3004" s="92" t="s">
        <v>34</v>
      </c>
      <c r="G3004" s="92" t="s">
        <v>97</v>
      </c>
      <c r="H3004" s="92" t="s">
        <v>94</v>
      </c>
      <c r="I3004" s="89" t="s">
        <v>194</v>
      </c>
      <c r="L3004" s="98">
        <f>L2140+(L2428*'Emission factors'!$H$16)+('Emission factors'!$H$17*'GHG Estimation'!L2716)</f>
        <v>28005.457762498278</v>
      </c>
      <c r="M3004" s="98">
        <f>M2140+(M2428*'Emission factors'!$H$16)+('Emission factors'!$H$17*'GHG Estimation'!M2716)</f>
        <v>5788.1991160727575</v>
      </c>
      <c r="N3004" s="98">
        <f>N2140+(N2428*'Emission factors'!$H$16)+('Emission factors'!$H$17*'GHG Estimation'!N2716)</f>
        <v>17.611836212500865</v>
      </c>
      <c r="O3004" s="98">
        <f>O2140+(O2428*'Emission factors'!$H$16)+('Emission factors'!$H$17*'GHG Estimation'!O2716)</f>
        <v>14.17912218578841</v>
      </c>
      <c r="P3004" s="98">
        <f>P2140+(P2428*'Emission factors'!$H$16)+('Emission factors'!$H$17*'GHG Estimation'!P2716)</f>
        <v>2119.1472868344963</v>
      </c>
      <c r="Q3004" s="98">
        <f>Q2140+(Q2428*'Emission factors'!$H$16)+('Emission factors'!$H$17*'GHG Estimation'!Q2716)</f>
        <v>3534.2890805856555</v>
      </c>
      <c r="R3004" s="98">
        <f>R2140+(R2428*'Emission factors'!$H$16)+('Emission factors'!$H$17*'GHG Estimation'!R2716)</f>
        <v>4503.3854502504046</v>
      </c>
      <c r="S3004" s="98">
        <f>S2140+(S2428*'Emission factors'!$H$16)+('Emission factors'!$H$17*'GHG Estimation'!S2716)</f>
        <v>5874.1441180808588</v>
      </c>
      <c r="T3004" s="98">
        <f>T2140+(T2428*'Emission factors'!$H$16)+('Emission factors'!$H$17*'GHG Estimation'!T2716)</f>
        <v>7782.1185361464068</v>
      </c>
      <c r="U3004" s="98">
        <f>U2140+(U2428*'Emission factors'!$H$16)+('Emission factors'!$H$17*'GHG Estimation'!U2716)</f>
        <v>10388.418462643518</v>
      </c>
    </row>
    <row r="3005" spans="1:21" x14ac:dyDescent="0.25">
      <c r="A3005" s="92" t="s">
        <v>11</v>
      </c>
      <c r="B3005" s="92" t="s">
        <v>12</v>
      </c>
      <c r="C3005" s="92" t="s">
        <v>32</v>
      </c>
      <c r="D3005" s="92" t="s">
        <v>32</v>
      </c>
      <c r="E3005" s="92" t="s">
        <v>38</v>
      </c>
      <c r="F3005" s="92" t="s">
        <v>34</v>
      </c>
      <c r="G3005" s="92" t="s">
        <v>97</v>
      </c>
      <c r="H3005" s="92" t="s">
        <v>94</v>
      </c>
      <c r="I3005" s="92" t="s">
        <v>195</v>
      </c>
      <c r="L3005" s="98">
        <f>L2141+(L2429*'Emission factors'!$H$16)+('Emission factors'!$H$17*'GHG Estimation'!L2717)</f>
        <v>3293711.8775613951</v>
      </c>
      <c r="M3005" s="98">
        <f>M2141+(M2429*'Emission factors'!$H$16)+('Emission factors'!$H$17*'GHG Estimation'!M2717)</f>
        <v>3215675.4033932774</v>
      </c>
      <c r="N3005" s="98">
        <f>N2141+(N2429*'Emission factors'!$H$16)+('Emission factors'!$H$17*'GHG Estimation'!N2717)</f>
        <v>3314500.370043545</v>
      </c>
      <c r="O3005" s="98">
        <f>O2141+(O2429*'Emission factors'!$H$16)+('Emission factors'!$H$17*'GHG Estimation'!O2717)</f>
        <v>3480992.9523442271</v>
      </c>
      <c r="P3005" s="98">
        <f>P2141+(P2429*'Emission factors'!$H$16)+('Emission factors'!$H$17*'GHG Estimation'!P2717)</f>
        <v>3860500.6605153843</v>
      </c>
      <c r="Q3005" s="98">
        <f>Q2141+(Q2429*'Emission factors'!$H$16)+('Emission factors'!$H$17*'GHG Estimation'!Q2717)</f>
        <v>3851314.2746731425</v>
      </c>
      <c r="R3005" s="98">
        <f>R2141+(R2429*'Emission factors'!$H$16)+('Emission factors'!$H$17*'GHG Estimation'!R2717)</f>
        <v>3683047.1991168913</v>
      </c>
      <c r="S3005" s="98">
        <f>S2141+(S2429*'Emission factors'!$H$16)+('Emission factors'!$H$17*'GHG Estimation'!S2717)</f>
        <v>3525554.8930596025</v>
      </c>
      <c r="T3005" s="98">
        <f>T2141+(T2429*'Emission factors'!$H$16)+('Emission factors'!$H$17*'GHG Estimation'!T2717)</f>
        <v>3376456.1485928874</v>
      </c>
      <c r="U3005" s="98">
        <f>U2141+(U2429*'Emission factors'!$H$16)+('Emission factors'!$H$17*'GHG Estimation'!U2717)</f>
        <v>3233004.2126510018</v>
      </c>
    </row>
    <row r="3006" spans="1:21" x14ac:dyDescent="0.25">
      <c r="A3006" s="92" t="s">
        <v>11</v>
      </c>
      <c r="B3006" s="92" t="s">
        <v>12</v>
      </c>
      <c r="C3006" s="92" t="s">
        <v>32</v>
      </c>
      <c r="D3006" s="92" t="s">
        <v>32</v>
      </c>
      <c r="E3006" s="92" t="s">
        <v>38</v>
      </c>
      <c r="F3006" s="92" t="s">
        <v>34</v>
      </c>
      <c r="G3006" s="92" t="s">
        <v>97</v>
      </c>
      <c r="H3006" s="92" t="s">
        <v>94</v>
      </c>
      <c r="I3006" s="89" t="s">
        <v>209</v>
      </c>
      <c r="L3006" s="98">
        <f>L2142+(L2430*'Emission factors'!$H$16)+('Emission factors'!$H$17*'GHG Estimation'!L2718)</f>
        <v>1486.751387118954</v>
      </c>
      <c r="M3006" s="98">
        <f>M2142+(M2430*'Emission factors'!$H$16)+('Emission factors'!$H$17*'GHG Estimation'!M2718)</f>
        <v>5196.7496989201618</v>
      </c>
      <c r="N3006" s="98">
        <f>N2142+(N2430*'Emission factors'!$H$16)+('Emission factors'!$H$17*'GHG Estimation'!N2718)</f>
        <v>7632.8683330192198</v>
      </c>
      <c r="O3006" s="98">
        <f>O2142+(O2430*'Emission factors'!$H$16)+('Emission factors'!$H$17*'GHG Estimation'!O2718)</f>
        <v>11480.959188449773</v>
      </c>
      <c r="P3006" s="98">
        <f>P2142+(P2430*'Emission factors'!$H$16)+('Emission factors'!$H$17*'GHG Estimation'!P2718)</f>
        <v>9019.1568178709349</v>
      </c>
      <c r="Q3006" s="98">
        <f>Q2142+(Q2430*'Emission factors'!$H$16)+('Emission factors'!$H$17*'GHG Estimation'!Q2718)</f>
        <v>5620.7507302900522</v>
      </c>
      <c r="R3006" s="98">
        <f>R2142+(R2430*'Emission factors'!$H$16)+('Emission factors'!$H$17*'GHG Estimation'!R2718)</f>
        <v>2557.4357949270911</v>
      </c>
      <c r="S3006" s="98">
        <f>S2142+(S2430*'Emission factors'!$H$16)+('Emission factors'!$H$17*'GHG Estimation'!S2718)</f>
        <v>597.69830926443649</v>
      </c>
      <c r="T3006" s="98">
        <f>T2142+(T2430*'Emission factors'!$H$16)+('Emission factors'!$H$17*'GHG Estimation'!T2718)</f>
        <v>96.215912990126924</v>
      </c>
      <c r="U3006" s="98">
        <f>U2142+(U2430*'Emission factors'!$H$16)+('Emission factors'!$H$17*'GHG Estimation'!U2718)</f>
        <v>28.541248447038374</v>
      </c>
    </row>
    <row r="3007" spans="1:21" x14ac:dyDescent="0.25">
      <c r="A3007" s="92" t="s">
        <v>11</v>
      </c>
      <c r="B3007" s="92" t="s">
        <v>12</v>
      </c>
      <c r="C3007" s="92" t="s">
        <v>32</v>
      </c>
      <c r="D3007" s="92" t="s">
        <v>32</v>
      </c>
      <c r="E3007" s="92" t="s">
        <v>38</v>
      </c>
      <c r="F3007" s="92" t="s">
        <v>34</v>
      </c>
      <c r="G3007" s="92" t="s">
        <v>97</v>
      </c>
      <c r="H3007" s="92" t="s">
        <v>94</v>
      </c>
      <c r="I3007" s="89" t="s">
        <v>208</v>
      </c>
      <c r="L3007" s="98">
        <f>L2143+(L2431*'Emission factors'!$H$16)+('Emission factors'!$H$17*'GHG Estimation'!L2719)</f>
        <v>3244.4763765651333</v>
      </c>
      <c r="M3007" s="98">
        <f>M2143+(M2431*'Emission factors'!$H$16)+('Emission factors'!$H$17*'GHG Estimation'!M2719)</f>
        <v>1495.5197711377175</v>
      </c>
      <c r="N3007" s="98">
        <f>N2143+(N2431*'Emission factors'!$H$16)+('Emission factors'!$H$17*'GHG Estimation'!N2719)</f>
        <v>1168.4190938682998</v>
      </c>
      <c r="O3007" s="98">
        <f>O2143+(O2431*'Emission factors'!$H$16)+('Emission factors'!$H$17*'GHG Estimation'!O2719)</f>
        <v>732.54691700906494</v>
      </c>
      <c r="P3007" s="98">
        <f>P2143+(P2431*'Emission factors'!$H$16)+('Emission factors'!$H$17*'GHG Estimation'!P2719)</f>
        <v>1278.1236009372931</v>
      </c>
      <c r="Q3007" s="98">
        <f>Q2143+(Q2431*'Emission factors'!$H$16)+('Emission factors'!$H$17*'GHG Estimation'!Q2719)</f>
        <v>1488.4175410251987</v>
      </c>
      <c r="R3007" s="98">
        <f>R2143+(R2431*'Emission factors'!$H$16)+('Emission factors'!$H$17*'GHG Estimation'!R2719)</f>
        <v>1482.0945694435277</v>
      </c>
      <c r="S3007" s="98">
        <f>S2143+(S2431*'Emission factors'!$H$16)+('Emission factors'!$H$17*'GHG Estimation'!S2719)</f>
        <v>1475.4871925012335</v>
      </c>
      <c r="T3007" s="98">
        <f>T2143+(T2431*'Emission factors'!$H$16)+('Emission factors'!$H$17*'GHG Estimation'!T2719)</f>
        <v>1467.140055535077</v>
      </c>
      <c r="U3007" s="98">
        <f>U2143+(U2431*'Emission factors'!$H$16)+('Emission factors'!$H$17*'GHG Estimation'!U2719)</f>
        <v>1456.3912289719142</v>
      </c>
    </row>
    <row r="3008" spans="1:21" x14ac:dyDescent="0.25">
      <c r="A3008" s="92" t="s">
        <v>11</v>
      </c>
      <c r="B3008" s="92" t="s">
        <v>12</v>
      </c>
      <c r="C3008" s="92" t="s">
        <v>32</v>
      </c>
      <c r="D3008" s="92" t="s">
        <v>32</v>
      </c>
      <c r="E3008" s="92" t="s">
        <v>38</v>
      </c>
      <c r="F3008" s="92" t="s">
        <v>34</v>
      </c>
      <c r="G3008" s="92" t="s">
        <v>97</v>
      </c>
      <c r="H3008" s="92" t="s">
        <v>94</v>
      </c>
      <c r="I3008" s="89" t="s">
        <v>226</v>
      </c>
      <c r="L3008" s="98">
        <f>L2144+(L2432*'Emission factors'!$H$16)+('Emission factors'!$H$17*'GHG Estimation'!L2720)</f>
        <v>0</v>
      </c>
      <c r="M3008" s="98">
        <f>M2144+(M2432*'Emission factors'!$H$16)+('Emission factors'!$H$17*'GHG Estimation'!M2720)</f>
        <v>0</v>
      </c>
      <c r="N3008" s="98">
        <f>N2144+(N2432*'Emission factors'!$H$16)+('Emission factors'!$H$17*'GHG Estimation'!N2720)</f>
        <v>0</v>
      </c>
      <c r="O3008" s="98">
        <f>O2144+(O2432*'Emission factors'!$H$16)+('Emission factors'!$H$17*'GHG Estimation'!O2720)</f>
        <v>0</v>
      </c>
      <c r="P3008" s="98">
        <f>P2144+(P2432*'Emission factors'!$H$16)+('Emission factors'!$H$17*'GHG Estimation'!P2720)</f>
        <v>1.2412319442071644</v>
      </c>
      <c r="Q3008" s="98">
        <f>Q2144+(Q2432*'Emission factors'!$H$16)+('Emission factors'!$H$17*'GHG Estimation'!Q2720)</f>
        <v>0.95903831170776677</v>
      </c>
      <c r="R3008" s="98">
        <f>R2144+(R2432*'Emission factors'!$H$16)+('Emission factors'!$H$17*'GHG Estimation'!R2720)</f>
        <v>0.18176477676845954</v>
      </c>
      <c r="S3008" s="98">
        <f>S2144+(S2432*'Emission factors'!$H$16)+('Emission factors'!$H$17*'GHG Estimation'!S2720)</f>
        <v>0</v>
      </c>
      <c r="T3008" s="98">
        <f>T2144+(T2432*'Emission factors'!$H$16)+('Emission factors'!$H$17*'GHG Estimation'!T2720)</f>
        <v>0</v>
      </c>
      <c r="U3008" s="98">
        <f>U2144+(U2432*'Emission factors'!$H$16)+('Emission factors'!$H$17*'GHG Estimation'!U2720)</f>
        <v>0</v>
      </c>
    </row>
    <row r="3009" spans="1:21" x14ac:dyDescent="0.25">
      <c r="A3009" s="92" t="s">
        <v>11</v>
      </c>
      <c r="B3009" s="92" t="s">
        <v>12</v>
      </c>
      <c r="C3009" s="92" t="s">
        <v>32</v>
      </c>
      <c r="D3009" s="92" t="s">
        <v>32</v>
      </c>
      <c r="E3009" s="92" t="s">
        <v>38</v>
      </c>
      <c r="F3009" s="92" t="s">
        <v>34</v>
      </c>
      <c r="G3009" s="92" t="s">
        <v>97</v>
      </c>
      <c r="H3009" s="92" t="s">
        <v>94</v>
      </c>
      <c r="I3009" s="89" t="s">
        <v>196</v>
      </c>
      <c r="L3009" s="98">
        <f>L2145+(L2433*'Emission factors'!$H$16)+('Emission factors'!$H$17*'GHG Estimation'!L2721)</f>
        <v>98953.056375091168</v>
      </c>
      <c r="M3009" s="98">
        <f>M2145+(M2433*'Emission factors'!$H$16)+('Emission factors'!$H$17*'GHG Estimation'!M2721)</f>
        <v>79437.437795945938</v>
      </c>
      <c r="N3009" s="98">
        <f>N2145+(N2433*'Emission factors'!$H$16)+('Emission factors'!$H$17*'GHG Estimation'!N2721)</f>
        <v>80844.72529461261</v>
      </c>
      <c r="O3009" s="98">
        <f>O2145+(O2433*'Emission factors'!$H$16)+('Emission factors'!$H$17*'GHG Estimation'!O2721)</f>
        <v>80769.991333349928</v>
      </c>
      <c r="P3009" s="98">
        <f>P2145+(P2433*'Emission factors'!$H$16)+('Emission factors'!$H$17*'GHG Estimation'!P2721)</f>
        <v>74066.746884161665</v>
      </c>
      <c r="Q3009" s="98">
        <f>Q2145+(Q2433*'Emission factors'!$H$16)+('Emission factors'!$H$17*'GHG Estimation'!Q2721)</f>
        <v>61117.088885143901</v>
      </c>
      <c r="R3009" s="98">
        <f>R2145+(R2433*'Emission factors'!$H$16)+('Emission factors'!$H$17*'GHG Estimation'!R2721)</f>
        <v>46404.682668117326</v>
      </c>
      <c r="S3009" s="98">
        <f>S2145+(S2433*'Emission factors'!$H$16)+('Emission factors'!$H$17*'GHG Estimation'!S2721)</f>
        <v>35514.076004044655</v>
      </c>
      <c r="T3009" s="98">
        <f>T2145+(T2433*'Emission factors'!$H$16)+('Emission factors'!$H$17*'GHG Estimation'!T2721)</f>
        <v>27592.049776505261</v>
      </c>
      <c r="U3009" s="98">
        <f>U2145+(U2433*'Emission factors'!$H$16)+('Emission factors'!$H$17*'GHG Estimation'!U2721)</f>
        <v>21483.143732359491</v>
      </c>
    </row>
    <row r="3010" spans="1:21" x14ac:dyDescent="0.25">
      <c r="A3010" s="92" t="s">
        <v>11</v>
      </c>
      <c r="B3010" s="92" t="s">
        <v>12</v>
      </c>
      <c r="C3010" s="92" t="s">
        <v>32</v>
      </c>
      <c r="D3010" s="92" t="s">
        <v>32</v>
      </c>
      <c r="E3010" s="92" t="s">
        <v>38</v>
      </c>
      <c r="F3010" s="92" t="s">
        <v>34</v>
      </c>
      <c r="G3010" s="92" t="s">
        <v>97</v>
      </c>
      <c r="H3010" s="92" t="s">
        <v>94</v>
      </c>
      <c r="I3010" s="89" t="s">
        <v>197</v>
      </c>
      <c r="L3010" s="98">
        <f>L2146+(L2434*'Emission factors'!$H$16)+('Emission factors'!$H$17*'GHG Estimation'!L2722)</f>
        <v>176758.9813837726</v>
      </c>
      <c r="M3010" s="98">
        <f>M2146+(M2434*'Emission factors'!$H$16)+('Emission factors'!$H$17*'GHG Estimation'!M2722)</f>
        <v>122991.97632214769</v>
      </c>
      <c r="N3010" s="98">
        <f>N2146+(N2434*'Emission factors'!$H$16)+('Emission factors'!$H$17*'GHG Estimation'!N2722)</f>
        <v>66263.298805917511</v>
      </c>
      <c r="O3010" s="98">
        <f>O2146+(O2434*'Emission factors'!$H$16)+('Emission factors'!$H$17*'GHG Estimation'!O2722)</f>
        <v>39499.656712144264</v>
      </c>
      <c r="P3010" s="98">
        <f>P2146+(P2434*'Emission factors'!$H$16)+('Emission factors'!$H$17*'GHG Estimation'!P2722)</f>
        <v>25452.671892690254</v>
      </c>
      <c r="Q3010" s="98">
        <f>Q2146+(Q2434*'Emission factors'!$H$16)+('Emission factors'!$H$17*'GHG Estimation'!Q2722)</f>
        <v>40619.337761032519</v>
      </c>
      <c r="R3010" s="98">
        <f>R2146+(R2434*'Emission factors'!$H$16)+('Emission factors'!$H$17*'GHG Estimation'!R2722)</f>
        <v>65220.201291359634</v>
      </c>
      <c r="S3010" s="98">
        <f>S2146+(S2434*'Emission factors'!$H$16)+('Emission factors'!$H$17*'GHG Estimation'!S2722)</f>
        <v>117530.90881591909</v>
      </c>
      <c r="T3010" s="98">
        <f>T2146+(T2434*'Emission factors'!$H$16)+('Emission factors'!$H$17*'GHG Estimation'!T2722)</f>
        <v>222425.95218210164</v>
      </c>
      <c r="U3010" s="98">
        <f>U2146+(U2434*'Emission factors'!$H$16)+('Emission factors'!$H$17*'GHG Estimation'!U2722)</f>
        <v>427114.18323258392</v>
      </c>
    </row>
    <row r="3011" spans="1:21" x14ac:dyDescent="0.25">
      <c r="A3011" s="92" t="s">
        <v>11</v>
      </c>
      <c r="B3011" s="92" t="s">
        <v>12</v>
      </c>
      <c r="C3011" s="92" t="s">
        <v>32</v>
      </c>
      <c r="D3011" s="92" t="s">
        <v>32</v>
      </c>
      <c r="E3011" s="92" t="s">
        <v>38</v>
      </c>
      <c r="F3011" s="92" t="s">
        <v>34</v>
      </c>
      <c r="G3011" s="92" t="s">
        <v>97</v>
      </c>
      <c r="H3011" s="92" t="s">
        <v>94</v>
      </c>
      <c r="I3011" s="89" t="s">
        <v>229</v>
      </c>
      <c r="L3011" s="98">
        <f>L2147+(L2435*'Emission factors'!$H$16)+('Emission factors'!$H$17*'GHG Estimation'!L2723)</f>
        <v>631.2602038916591</v>
      </c>
      <c r="M3011" s="98">
        <f>M2147+(M2435*'Emission factors'!$H$16)+('Emission factors'!$H$17*'GHG Estimation'!M2723)</f>
        <v>294.81279069976245</v>
      </c>
      <c r="N3011" s="98">
        <f>N2147+(N2435*'Emission factors'!$H$16)+('Emission factors'!$H$17*'GHG Estimation'!N2723)</f>
        <v>170.52658096481215</v>
      </c>
      <c r="O3011" s="98">
        <f>O2147+(O2435*'Emission factors'!$H$16)+('Emission factors'!$H$17*'GHG Estimation'!O2723)</f>
        <v>146.08394043144804</v>
      </c>
      <c r="P3011" s="98">
        <f>P2147+(P2435*'Emission factors'!$H$16)+('Emission factors'!$H$17*'GHG Estimation'!P2723)</f>
        <v>586.17453942875989</v>
      </c>
      <c r="Q3011" s="98">
        <f>Q2147+(Q2435*'Emission factors'!$H$16)+('Emission factors'!$H$17*'GHG Estimation'!Q2723)</f>
        <v>508.22521877887107</v>
      </c>
      <c r="R3011" s="98">
        <f>R2147+(R2435*'Emission factors'!$H$16)+('Emission factors'!$H$17*'GHG Estimation'!R2723)</f>
        <v>197.9367476877288</v>
      </c>
      <c r="S3011" s="98">
        <f>S2147+(S2435*'Emission factors'!$H$16)+('Emission factors'!$H$17*'GHG Estimation'!S2723)</f>
        <v>78.944850379112992</v>
      </c>
      <c r="T3011" s="98">
        <f>T2147+(T2435*'Emission factors'!$H$16)+('Emission factors'!$H$17*'GHG Estimation'!T2723)</f>
        <v>43.1148421281938</v>
      </c>
      <c r="U3011" s="98">
        <f>U2147+(U2435*'Emission factors'!$H$16)+('Emission factors'!$H$17*'GHG Estimation'!U2723)</f>
        <v>23.546689163850868</v>
      </c>
    </row>
    <row r="3012" spans="1:21" x14ac:dyDescent="0.25">
      <c r="A3012" s="92" t="s">
        <v>11</v>
      </c>
      <c r="B3012" s="92" t="s">
        <v>12</v>
      </c>
      <c r="C3012" s="92" t="s">
        <v>32</v>
      </c>
      <c r="D3012" s="92" t="s">
        <v>32</v>
      </c>
      <c r="E3012" s="92" t="s">
        <v>38</v>
      </c>
      <c r="F3012" s="92" t="s">
        <v>34</v>
      </c>
      <c r="G3012" s="92" t="s">
        <v>97</v>
      </c>
      <c r="H3012" s="92" t="s">
        <v>94</v>
      </c>
      <c r="I3012" s="89" t="s">
        <v>198</v>
      </c>
      <c r="L3012" s="98">
        <f>L2148+(L2436*'Emission factors'!$H$16)+('Emission factors'!$H$17*'GHG Estimation'!L2724)</f>
        <v>3873.6178491550618</v>
      </c>
      <c r="M3012" s="98">
        <f>M2148+(M2436*'Emission factors'!$H$16)+('Emission factors'!$H$17*'GHG Estimation'!M2724)</f>
        <v>804.39271499402423</v>
      </c>
      <c r="N3012" s="98">
        <f>N2148+(N2436*'Emission factors'!$H$16)+('Emission factors'!$H$17*'GHG Estimation'!N2724)</f>
        <v>10.953765468176551</v>
      </c>
      <c r="O3012" s="98">
        <f>O2148+(O2436*'Emission factors'!$H$16)+('Emission factors'!$H$17*'GHG Estimation'!O2724)</f>
        <v>0</v>
      </c>
      <c r="P3012" s="98">
        <f>P2148+(P2436*'Emission factors'!$H$16)+('Emission factors'!$H$17*'GHG Estimation'!P2724)</f>
        <v>138.33727223399475</v>
      </c>
      <c r="Q3012" s="98">
        <f>Q2148+(Q2436*'Emission factors'!$H$16)+('Emission factors'!$H$17*'GHG Estimation'!Q2724)</f>
        <v>154.79651956459531</v>
      </c>
      <c r="R3012" s="98">
        <f>R2148+(R2436*'Emission factors'!$H$16)+('Emission factors'!$H$17*'GHG Estimation'!R2724)</f>
        <v>114.19034336050215</v>
      </c>
      <c r="S3012" s="98">
        <f>S2148+(S2436*'Emission factors'!$H$16)+('Emission factors'!$H$17*'GHG Estimation'!S2724)</f>
        <v>85.143892096072207</v>
      </c>
      <c r="T3012" s="98">
        <f>T2148+(T2436*'Emission factors'!$H$16)+('Emission factors'!$H$17*'GHG Estimation'!T2724)</f>
        <v>64.605741294265684</v>
      </c>
      <c r="U3012" s="98">
        <f>U2148+(U2436*'Emission factors'!$H$16)+('Emission factors'!$H$17*'GHG Estimation'!U2724)</f>
        <v>49.021727028419704</v>
      </c>
    </row>
    <row r="3013" spans="1:21" x14ac:dyDescent="0.25">
      <c r="A3013" s="92" t="s">
        <v>11</v>
      </c>
      <c r="B3013" s="92" t="s">
        <v>12</v>
      </c>
      <c r="C3013" s="92" t="s">
        <v>32</v>
      </c>
      <c r="D3013" s="92" t="s">
        <v>32</v>
      </c>
      <c r="E3013" s="92" t="s">
        <v>38</v>
      </c>
      <c r="F3013" s="92" t="s">
        <v>34</v>
      </c>
      <c r="G3013" s="92" t="s">
        <v>97</v>
      </c>
      <c r="H3013" s="92" t="s">
        <v>94</v>
      </c>
      <c r="I3013" s="89" t="s">
        <v>231</v>
      </c>
      <c r="L3013" s="98">
        <f>L2149+(L2437*'Emission factors'!$H$16)+('Emission factors'!$H$17*'GHG Estimation'!L2725)</f>
        <v>154.49064212632479</v>
      </c>
      <c r="M3013" s="98">
        <f>M2149+(M2437*'Emission factors'!$H$16)+('Emission factors'!$H$17*'GHG Estimation'!M2725)</f>
        <v>37.05378362577266</v>
      </c>
      <c r="N3013" s="98">
        <f>N2149+(N2437*'Emission factors'!$H$16)+('Emission factors'!$H$17*'GHG Estimation'!N2725)</f>
        <v>0</v>
      </c>
      <c r="O3013" s="98">
        <f>O2149+(O2437*'Emission factors'!$H$16)+('Emission factors'!$H$17*'GHG Estimation'!O2725)</f>
        <v>0</v>
      </c>
      <c r="P3013" s="98">
        <f>P2149+(P2437*'Emission factors'!$H$16)+('Emission factors'!$H$17*'GHG Estimation'!P2725)</f>
        <v>59.240449058149622</v>
      </c>
      <c r="Q3013" s="98">
        <f>Q2149+(Q2437*'Emission factors'!$H$16)+('Emission factors'!$H$17*'GHG Estimation'!Q2725)</f>
        <v>67.681178438083236</v>
      </c>
      <c r="R3013" s="98">
        <f>R2149+(R2437*'Emission factors'!$H$16)+('Emission factors'!$H$17*'GHG Estimation'!R2725)</f>
        <v>52.074255859210709</v>
      </c>
      <c r="S3013" s="98">
        <f>S2149+(S2437*'Emission factors'!$H$16)+('Emission factors'!$H$17*'GHG Estimation'!S2725)</f>
        <v>27.935673543879517</v>
      </c>
      <c r="T3013" s="98">
        <f>T2149+(T2437*'Emission factors'!$H$16)+('Emission factors'!$H$17*'GHG Estimation'!T2725)</f>
        <v>15.606338785228884</v>
      </c>
      <c r="U3013" s="98">
        <f>U2149+(U2437*'Emission factors'!$H$16)+('Emission factors'!$H$17*'GHG Estimation'!U2725)</f>
        <v>10.112496172632669</v>
      </c>
    </row>
    <row r="3014" spans="1:21" x14ac:dyDescent="0.25">
      <c r="A3014" s="92" t="s">
        <v>11</v>
      </c>
      <c r="B3014" s="92" t="s">
        <v>12</v>
      </c>
      <c r="C3014" s="92" t="s">
        <v>32</v>
      </c>
      <c r="D3014" s="92" t="s">
        <v>32</v>
      </c>
      <c r="E3014" s="92" t="s">
        <v>38</v>
      </c>
      <c r="F3014" s="92" t="s">
        <v>34</v>
      </c>
      <c r="G3014" s="92" t="s">
        <v>97</v>
      </c>
      <c r="H3014" s="92" t="s">
        <v>94</v>
      </c>
      <c r="I3014" s="89" t="s">
        <v>230</v>
      </c>
      <c r="L3014" s="98">
        <f>L2150+(L2438*'Emission factors'!$H$16)+('Emission factors'!$H$17*'GHG Estimation'!L2726)</f>
        <v>731.61289117766114</v>
      </c>
      <c r="M3014" s="98">
        <f>M2150+(M2438*'Emission factors'!$H$16)+('Emission factors'!$H$17*'GHG Estimation'!M2726)</f>
        <v>217.26228014327603</v>
      </c>
      <c r="N3014" s="98">
        <f>N2150+(N2438*'Emission factors'!$H$16)+('Emission factors'!$H$17*'GHG Estimation'!N2726)</f>
        <v>114.80268282942959</v>
      </c>
      <c r="O3014" s="98">
        <f>O2150+(O2438*'Emission factors'!$H$16)+('Emission factors'!$H$17*'GHG Estimation'!O2726)</f>
        <v>206.50816103409431</v>
      </c>
      <c r="P3014" s="98">
        <f>P2150+(P2438*'Emission factors'!$H$16)+('Emission factors'!$H$17*'GHG Estimation'!P2726)</f>
        <v>239.19427256409227</v>
      </c>
      <c r="Q3014" s="98">
        <f>Q2150+(Q2438*'Emission factors'!$H$16)+('Emission factors'!$H$17*'GHG Estimation'!Q2726)</f>
        <v>224.10497318964815</v>
      </c>
      <c r="R3014" s="98">
        <f>R2150+(R2438*'Emission factors'!$H$16)+('Emission factors'!$H$17*'GHG Estimation'!R2726)</f>
        <v>204.92166064246229</v>
      </c>
      <c r="S3014" s="98">
        <f>S2150+(S2438*'Emission factors'!$H$16)+('Emission factors'!$H$17*'GHG Estimation'!S2726)</f>
        <v>243.98105697307673</v>
      </c>
      <c r="T3014" s="98">
        <f>T2150+(T2438*'Emission factors'!$H$16)+('Emission factors'!$H$17*'GHG Estimation'!T2726)</f>
        <v>314.60889783358863</v>
      </c>
      <c r="U3014" s="98">
        <f>U2150+(U2438*'Emission factors'!$H$16)+('Emission factors'!$H$17*'GHG Estimation'!U2726)</f>
        <v>405.6820662347626</v>
      </c>
    </row>
    <row r="3015" spans="1:21" x14ac:dyDescent="0.25">
      <c r="A3015" s="92" t="s">
        <v>11</v>
      </c>
      <c r="B3015" s="92" t="s">
        <v>12</v>
      </c>
      <c r="C3015" s="92" t="s">
        <v>32</v>
      </c>
      <c r="D3015" s="92" t="s">
        <v>32</v>
      </c>
      <c r="E3015" s="92" t="s">
        <v>38</v>
      </c>
      <c r="F3015" s="92" t="s">
        <v>34</v>
      </c>
      <c r="G3015" s="92" t="s">
        <v>97</v>
      </c>
      <c r="H3015" s="92" t="s">
        <v>94</v>
      </c>
      <c r="I3015" s="89" t="s">
        <v>303</v>
      </c>
      <c r="L3015" s="98">
        <f>L2151+(L2439*'Emission factors'!$H$16)+('Emission factors'!$H$17*'GHG Estimation'!L2727)</f>
        <v>490112.77732141822</v>
      </c>
      <c r="M3015" s="98">
        <f>M2151+(M2439*'Emission factors'!$H$16)+('Emission factors'!$H$17*'GHG Estimation'!M2727)</f>
        <v>501567.63935453031</v>
      </c>
      <c r="N3015" s="98">
        <f>N2151+(N2439*'Emission factors'!$H$16)+('Emission factors'!$H$17*'GHG Estimation'!N2727)</f>
        <v>465951.5054353975</v>
      </c>
      <c r="O3015" s="98">
        <f>O2151+(O2439*'Emission factors'!$H$16)+('Emission factors'!$H$17*'GHG Estimation'!O2727)</f>
        <v>452880.29887892288</v>
      </c>
      <c r="P3015" s="98">
        <f>P2151+(P2439*'Emission factors'!$H$16)+('Emission factors'!$H$17*'GHG Estimation'!P2727)</f>
        <v>443481.58336511796</v>
      </c>
      <c r="Q3015" s="98">
        <f>Q2151+(Q2439*'Emission factors'!$H$16)+('Emission factors'!$H$17*'GHG Estimation'!Q2727)</f>
        <v>419893.23547132825</v>
      </c>
      <c r="R3015" s="98">
        <f>R2151+(R2439*'Emission factors'!$H$16)+('Emission factors'!$H$17*'GHG Estimation'!R2727)</f>
        <v>389032.14067880274</v>
      </c>
      <c r="S3015" s="98">
        <f>S2151+(S2439*'Emission factors'!$H$16)+('Emission factors'!$H$17*'GHG Estimation'!S2727)</f>
        <v>398204.32580717001</v>
      </c>
      <c r="T3015" s="98">
        <f>T2151+(T2439*'Emission factors'!$H$16)+('Emission factors'!$H$17*'GHG Estimation'!T2727)</f>
        <v>445385.27151812479</v>
      </c>
      <c r="U3015" s="98">
        <f>U2151+(U2439*'Emission factors'!$H$16)+('Emission factors'!$H$17*'GHG Estimation'!U2727)</f>
        <v>526337.34187444218</v>
      </c>
    </row>
    <row r="3016" spans="1:21" x14ac:dyDescent="0.25">
      <c r="A3016" s="92" t="s">
        <v>11</v>
      </c>
      <c r="B3016" s="92" t="s">
        <v>12</v>
      </c>
      <c r="C3016" s="92" t="s">
        <v>32</v>
      </c>
      <c r="D3016" s="92" t="s">
        <v>32</v>
      </c>
      <c r="E3016" s="92" t="s">
        <v>38</v>
      </c>
      <c r="F3016" s="92" t="s">
        <v>34</v>
      </c>
      <c r="G3016" s="92" t="s">
        <v>97</v>
      </c>
      <c r="H3016" s="92" t="s">
        <v>94</v>
      </c>
      <c r="I3016" s="89" t="s">
        <v>225</v>
      </c>
      <c r="L3016" s="98">
        <f>L2152+(L2440*'Emission factors'!$H$16)+('Emission factors'!$H$17*'GHG Estimation'!L2728)</f>
        <v>0</v>
      </c>
      <c r="M3016" s="98">
        <f>M2152+(M2440*'Emission factors'!$H$16)+('Emission factors'!$H$17*'GHG Estimation'!M2728)</f>
        <v>0</v>
      </c>
      <c r="N3016" s="98">
        <f>N2152+(N2440*'Emission factors'!$H$16)+('Emission factors'!$H$17*'GHG Estimation'!N2728)</f>
        <v>0</v>
      </c>
      <c r="O3016" s="98">
        <f>O2152+(O2440*'Emission factors'!$H$16)+('Emission factors'!$H$17*'GHG Estimation'!O2728)</f>
        <v>0</v>
      </c>
      <c r="P3016" s="98">
        <f>P2152+(P2440*'Emission factors'!$H$16)+('Emission factors'!$H$17*'GHG Estimation'!P2728)</f>
        <v>0</v>
      </c>
      <c r="Q3016" s="98">
        <f>Q2152+(Q2440*'Emission factors'!$H$16)+('Emission factors'!$H$17*'GHG Estimation'!Q2728)</f>
        <v>12.813078899638287</v>
      </c>
      <c r="R3016" s="98">
        <f>R2152+(R2440*'Emission factors'!$H$16)+('Emission factors'!$H$17*'GHG Estimation'!R2728)</f>
        <v>30.104535441928878</v>
      </c>
      <c r="S3016" s="98">
        <f>S2152+(S2440*'Emission factors'!$H$16)+('Emission factors'!$H$17*'GHG Estimation'!S2728)</f>
        <v>8.6111697140164818</v>
      </c>
      <c r="T3016" s="98">
        <f>T2152+(T2440*'Emission factors'!$H$16)+('Emission factors'!$H$17*'GHG Estimation'!T2728)</f>
        <v>0</v>
      </c>
      <c r="U3016" s="98">
        <f>U2152+(U2440*'Emission factors'!$H$16)+('Emission factors'!$H$17*'GHG Estimation'!U2728)</f>
        <v>0</v>
      </c>
    </row>
    <row r="3017" spans="1:21" x14ac:dyDescent="0.25">
      <c r="A3017" s="92" t="s">
        <v>11</v>
      </c>
      <c r="B3017" s="92" t="s">
        <v>12</v>
      </c>
      <c r="C3017" s="92" t="s">
        <v>32</v>
      </c>
      <c r="D3017" s="92" t="s">
        <v>32</v>
      </c>
      <c r="E3017" s="92" t="s">
        <v>38</v>
      </c>
      <c r="F3017" s="92" t="s">
        <v>34</v>
      </c>
      <c r="G3017" s="92" t="s">
        <v>97</v>
      </c>
      <c r="H3017" s="92" t="s">
        <v>94</v>
      </c>
      <c r="I3017" s="89" t="s">
        <v>205</v>
      </c>
      <c r="L3017" s="98">
        <f>L2153+(L2441*'Emission factors'!$H$16)+('Emission factors'!$H$17*'GHG Estimation'!L2729)</f>
        <v>4240.9896611417225</v>
      </c>
      <c r="M3017" s="98">
        <f>M2153+(M2441*'Emission factors'!$H$16)+('Emission factors'!$H$17*'GHG Estimation'!M2729)</f>
        <v>4083.2908618885049</v>
      </c>
      <c r="N3017" s="98">
        <f>N2153+(N2441*'Emission factors'!$H$16)+('Emission factors'!$H$17*'GHG Estimation'!N2729)</f>
        <v>3731.6195397466804</v>
      </c>
      <c r="O3017" s="98">
        <f>O2153+(O2441*'Emission factors'!$H$16)+('Emission factors'!$H$17*'GHG Estimation'!O2729)</f>
        <v>2618.8662285935593</v>
      </c>
      <c r="P3017" s="98">
        <f>P2153+(P2441*'Emission factors'!$H$16)+('Emission factors'!$H$17*'GHG Estimation'!P2729)</f>
        <v>1924.6649292402687</v>
      </c>
      <c r="Q3017" s="98">
        <f>Q2153+(Q2441*'Emission factors'!$H$16)+('Emission factors'!$H$17*'GHG Estimation'!Q2729)</f>
        <v>3751.4942083907522</v>
      </c>
      <c r="R3017" s="98">
        <f>R2153+(R2441*'Emission factors'!$H$16)+('Emission factors'!$H$17*'GHG Estimation'!R2729)</f>
        <v>6471.0784868315395</v>
      </c>
      <c r="S3017" s="98">
        <f>S2153+(S2441*'Emission factors'!$H$16)+('Emission factors'!$H$17*'GHG Estimation'!S2729)</f>
        <v>7402.6037035457521</v>
      </c>
      <c r="T3017" s="98">
        <f>T2153+(T2441*'Emission factors'!$H$16)+('Emission factors'!$H$17*'GHG Estimation'!T2729)</f>
        <v>7766.982980253576</v>
      </c>
      <c r="U3017" s="98">
        <f>U2153+(U2441*'Emission factors'!$H$16)+('Emission factors'!$H$17*'GHG Estimation'!U2729)</f>
        <v>8189.1220551846745</v>
      </c>
    </row>
    <row r="3018" spans="1:21" x14ac:dyDescent="0.25">
      <c r="A3018" s="92" t="s">
        <v>11</v>
      </c>
      <c r="B3018" s="92" t="s">
        <v>12</v>
      </c>
      <c r="C3018" s="92" t="s">
        <v>32</v>
      </c>
      <c r="D3018" s="92" t="s">
        <v>32</v>
      </c>
      <c r="E3018" s="92" t="s">
        <v>38</v>
      </c>
      <c r="F3018" s="92" t="s">
        <v>34</v>
      </c>
      <c r="G3018" s="92" t="s">
        <v>97</v>
      </c>
      <c r="H3018" s="92" t="s">
        <v>94</v>
      </c>
      <c r="I3018" s="89" t="s">
        <v>204</v>
      </c>
      <c r="L3018" s="98">
        <f>L2154+(L2442*'Emission factors'!$H$16)+('Emission factors'!$H$17*'GHG Estimation'!L2730)</f>
        <v>15881.094666717785</v>
      </c>
      <c r="M3018" s="98">
        <f>M2154+(M2442*'Emission factors'!$H$16)+('Emission factors'!$H$17*'GHG Estimation'!M2730)</f>
        <v>10630.572110344941</v>
      </c>
      <c r="N3018" s="98">
        <f>N2154+(N2442*'Emission factors'!$H$16)+('Emission factors'!$H$17*'GHG Estimation'!N2730)</f>
        <v>7842.3357166981687</v>
      </c>
      <c r="O3018" s="98">
        <f>O2154+(O2442*'Emission factors'!$H$16)+('Emission factors'!$H$17*'GHG Estimation'!O2730)</f>
        <v>6849.7149086886711</v>
      </c>
      <c r="P3018" s="98">
        <f>P2154+(P2442*'Emission factors'!$H$16)+('Emission factors'!$H$17*'GHG Estimation'!P2730)</f>
        <v>8557.6323437852279</v>
      </c>
      <c r="Q3018" s="98">
        <f>Q2154+(Q2442*'Emission factors'!$H$16)+('Emission factors'!$H$17*'GHG Estimation'!Q2730)</f>
        <v>14955.869112268554</v>
      </c>
      <c r="R3018" s="98">
        <f>R2154+(R2442*'Emission factors'!$H$16)+('Emission factors'!$H$17*'GHG Estimation'!R2730)</f>
        <v>22874.103222047605</v>
      </c>
      <c r="S3018" s="98">
        <f>S2154+(S2442*'Emission factors'!$H$16)+('Emission factors'!$H$17*'GHG Estimation'!S2730)</f>
        <v>26705.782577967417</v>
      </c>
      <c r="T3018" s="98">
        <f>T2154+(T2442*'Emission factors'!$H$16)+('Emission factors'!$H$17*'GHG Estimation'!T2730)</f>
        <v>29749.242225550544</v>
      </c>
      <c r="U3018" s="98">
        <f>U2154+(U2442*'Emission factors'!$H$16)+('Emission factors'!$H$17*'GHG Estimation'!U2730)</f>
        <v>33502.902495507427</v>
      </c>
    </row>
    <row r="3019" spans="1:21" x14ac:dyDescent="0.25">
      <c r="A3019" s="92" t="s">
        <v>11</v>
      </c>
      <c r="B3019" s="92" t="s">
        <v>12</v>
      </c>
      <c r="C3019" s="92" t="s">
        <v>32</v>
      </c>
      <c r="D3019" s="92" t="s">
        <v>32</v>
      </c>
      <c r="E3019" s="92" t="s">
        <v>38</v>
      </c>
      <c r="F3019" s="92" t="s">
        <v>34</v>
      </c>
      <c r="G3019" s="92" t="s">
        <v>97</v>
      </c>
      <c r="H3019" s="92" t="s">
        <v>94</v>
      </c>
      <c r="I3019" s="89" t="s">
        <v>228</v>
      </c>
      <c r="L3019" s="98">
        <f>L2155+(L2443*'Emission factors'!$H$16)+('Emission factors'!$H$17*'GHG Estimation'!L2731)</f>
        <v>0</v>
      </c>
      <c r="M3019" s="98">
        <f>M2155+(M2443*'Emission factors'!$H$16)+('Emission factors'!$H$17*'GHG Estimation'!M2731)</f>
        <v>0</v>
      </c>
      <c r="N3019" s="98">
        <f>N2155+(N2443*'Emission factors'!$H$16)+('Emission factors'!$H$17*'GHG Estimation'!N2731)</f>
        <v>0</v>
      </c>
      <c r="O3019" s="98">
        <f>O2155+(O2443*'Emission factors'!$H$16)+('Emission factors'!$H$17*'GHG Estimation'!O2731)</f>
        <v>0</v>
      </c>
      <c r="P3019" s="98">
        <f>P2155+(P2443*'Emission factors'!$H$16)+('Emission factors'!$H$17*'GHG Estimation'!P2731)</f>
        <v>0</v>
      </c>
      <c r="Q3019" s="98">
        <f>Q2155+(Q2443*'Emission factors'!$H$16)+('Emission factors'!$H$17*'GHG Estimation'!Q2731)</f>
        <v>0</v>
      </c>
      <c r="R3019" s="98">
        <f>R2155+(R2443*'Emission factors'!$H$16)+('Emission factors'!$H$17*'GHG Estimation'!R2731)</f>
        <v>0</v>
      </c>
      <c r="S3019" s="98">
        <f>S2155+(S2443*'Emission factors'!$H$16)+('Emission factors'!$H$17*'GHG Estimation'!S2731)</f>
        <v>0</v>
      </c>
      <c r="T3019" s="98">
        <f>T2155+(T2443*'Emission factors'!$H$16)+('Emission factors'!$H$17*'GHG Estimation'!T2731)</f>
        <v>0</v>
      </c>
      <c r="U3019" s="98">
        <f>U2155+(U2443*'Emission factors'!$H$16)+('Emission factors'!$H$17*'GHG Estimation'!U2731)</f>
        <v>0</v>
      </c>
    </row>
    <row r="3020" spans="1:21" x14ac:dyDescent="0.25">
      <c r="A3020" s="92" t="s">
        <v>11</v>
      </c>
      <c r="B3020" s="92" t="s">
        <v>12</v>
      </c>
      <c r="C3020" s="92" t="s">
        <v>32</v>
      </c>
      <c r="D3020" s="92" t="s">
        <v>32</v>
      </c>
      <c r="E3020" s="92" t="s">
        <v>38</v>
      </c>
      <c r="F3020" s="92" t="s">
        <v>34</v>
      </c>
      <c r="G3020" s="92" t="s">
        <v>97</v>
      </c>
      <c r="H3020" s="92" t="s">
        <v>94</v>
      </c>
      <c r="I3020" s="89" t="s">
        <v>202</v>
      </c>
      <c r="L3020" s="98">
        <f>L2156+(L2444*'Emission factors'!$H$16)+('Emission factors'!$H$17*'GHG Estimation'!L2732)</f>
        <v>2715.9243330667427</v>
      </c>
      <c r="M3020" s="98">
        <f>M2156+(M2444*'Emission factors'!$H$16)+('Emission factors'!$H$17*'GHG Estimation'!M2732)</f>
        <v>2603.2166607428071</v>
      </c>
      <c r="N3020" s="98">
        <f>N2156+(N2444*'Emission factors'!$H$16)+('Emission factors'!$H$17*'GHG Estimation'!N2732)</f>
        <v>3845.9209912134243</v>
      </c>
      <c r="O3020" s="98">
        <f>O2156+(O2444*'Emission factors'!$H$16)+('Emission factors'!$H$17*'GHG Estimation'!O2732)</f>
        <v>5083.3505108319314</v>
      </c>
      <c r="P3020" s="98">
        <f>P2156+(P2444*'Emission factors'!$H$16)+('Emission factors'!$H$17*'GHG Estimation'!P2732)</f>
        <v>3539.8574674809884</v>
      </c>
      <c r="Q3020" s="98">
        <f>Q2156+(Q2444*'Emission factors'!$H$16)+('Emission factors'!$H$17*'GHG Estimation'!Q2732)</f>
        <v>2251.0430928550049</v>
      </c>
      <c r="R3020" s="98">
        <f>R2156+(R2444*'Emission factors'!$H$16)+('Emission factors'!$H$17*'GHG Estimation'!R2732)</f>
        <v>1319.6731333725038</v>
      </c>
      <c r="S3020" s="98">
        <f>S2156+(S2444*'Emission factors'!$H$16)+('Emission factors'!$H$17*'GHG Estimation'!S2732)</f>
        <v>270.69867826105104</v>
      </c>
      <c r="T3020" s="98">
        <f>T2156+(T2444*'Emission factors'!$H$16)+('Emission factors'!$H$17*'GHG Estimation'!T2732)</f>
        <v>0</v>
      </c>
      <c r="U3020" s="98">
        <f>U2156+(U2444*'Emission factors'!$H$16)+('Emission factors'!$H$17*'GHG Estimation'!U2732)</f>
        <v>0</v>
      </c>
    </row>
    <row r="3021" spans="1:21" x14ac:dyDescent="0.25">
      <c r="A3021" s="92" t="s">
        <v>11</v>
      </c>
      <c r="B3021" s="92" t="s">
        <v>12</v>
      </c>
      <c r="C3021" s="92" t="s">
        <v>32</v>
      </c>
      <c r="D3021" s="92" t="s">
        <v>32</v>
      </c>
      <c r="E3021" s="92" t="s">
        <v>38</v>
      </c>
      <c r="F3021" s="92" t="s">
        <v>34</v>
      </c>
      <c r="G3021" s="92" t="s">
        <v>97</v>
      </c>
      <c r="H3021" s="92" t="s">
        <v>94</v>
      </c>
      <c r="I3021" s="89" t="s">
        <v>190</v>
      </c>
      <c r="L3021" s="98">
        <f>L2157+(L2445*'Emission factors'!$H$16)+('Emission factors'!$H$17*'GHG Estimation'!L2733)</f>
        <v>0</v>
      </c>
      <c r="M3021" s="98">
        <f>M2157+(M2445*'Emission factors'!$H$16)+('Emission factors'!$H$17*'GHG Estimation'!M2733)</f>
        <v>0</v>
      </c>
      <c r="N3021" s="98">
        <f>N2157+(N2445*'Emission factors'!$H$16)+('Emission factors'!$H$17*'GHG Estimation'!N2733)</f>
        <v>0</v>
      </c>
      <c r="O3021" s="98">
        <f>O2157+(O2445*'Emission factors'!$H$16)+('Emission factors'!$H$17*'GHG Estimation'!O2733)</f>
        <v>0</v>
      </c>
      <c r="P3021" s="98">
        <f>P2157+(P2445*'Emission factors'!$H$16)+('Emission factors'!$H$17*'GHG Estimation'!P2733)</f>
        <v>0</v>
      </c>
      <c r="Q3021" s="98">
        <f>Q2157+(Q2445*'Emission factors'!$H$16)+('Emission factors'!$H$17*'GHG Estimation'!Q2733)</f>
        <v>0</v>
      </c>
      <c r="R3021" s="98">
        <f>R2157+(R2445*'Emission factors'!$H$16)+('Emission factors'!$H$17*'GHG Estimation'!R2733)</f>
        <v>0</v>
      </c>
      <c r="S3021" s="98">
        <f>S2157+(S2445*'Emission factors'!$H$16)+('Emission factors'!$H$17*'GHG Estimation'!S2733)</f>
        <v>0</v>
      </c>
      <c r="T3021" s="98">
        <f>T2157+(T2445*'Emission factors'!$H$16)+('Emission factors'!$H$17*'GHG Estimation'!T2733)</f>
        <v>0</v>
      </c>
      <c r="U3021" s="98">
        <f>U2157+(U2445*'Emission factors'!$H$16)+('Emission factors'!$H$17*'GHG Estimation'!U2733)</f>
        <v>0</v>
      </c>
    </row>
    <row r="3022" spans="1:21" x14ac:dyDescent="0.25">
      <c r="A3022" s="92" t="s">
        <v>11</v>
      </c>
      <c r="B3022" s="92" t="s">
        <v>12</v>
      </c>
      <c r="C3022" s="92" t="s">
        <v>32</v>
      </c>
      <c r="D3022" s="92" t="s">
        <v>32</v>
      </c>
      <c r="E3022" s="92" t="s">
        <v>38</v>
      </c>
      <c r="F3022" s="92" t="s">
        <v>34</v>
      </c>
      <c r="G3022" s="92" t="s">
        <v>97</v>
      </c>
      <c r="H3022" s="92" t="s">
        <v>94</v>
      </c>
      <c r="I3022" s="89" t="s">
        <v>210</v>
      </c>
      <c r="L3022" s="98">
        <f>L2158+(L2446*'Emission factors'!$H$16)+('Emission factors'!$H$17*'GHG Estimation'!L2734)</f>
        <v>14632.211862222897</v>
      </c>
      <c r="M3022" s="98">
        <f>M2158+(M2446*'Emission factors'!$H$16)+('Emission factors'!$H$17*'GHG Estimation'!M2734)</f>
        <v>2882.9202679797445</v>
      </c>
      <c r="N3022" s="98">
        <f>N2158+(N2446*'Emission factors'!$H$16)+('Emission factors'!$H$17*'GHG Estimation'!N2734)</f>
        <v>466.92198969179015</v>
      </c>
      <c r="O3022" s="98">
        <f>O2158+(O2446*'Emission factors'!$H$16)+('Emission factors'!$H$17*'GHG Estimation'!O2734)</f>
        <v>453.36655000745867</v>
      </c>
      <c r="P3022" s="98">
        <f>P2158+(P2446*'Emission factors'!$H$16)+('Emission factors'!$H$17*'GHG Estimation'!P2734)</f>
        <v>568.59431143809763</v>
      </c>
      <c r="Q3022" s="98">
        <f>Q2158+(Q2446*'Emission factors'!$H$16)+('Emission factors'!$H$17*'GHG Estimation'!Q2734)</f>
        <v>419.2789389214833</v>
      </c>
      <c r="R3022" s="98">
        <f>R2158+(R2446*'Emission factors'!$H$16)+('Emission factors'!$H$17*'GHG Estimation'!R2734)</f>
        <v>148.30282141611377</v>
      </c>
      <c r="S3022" s="98">
        <f>S2158+(S2446*'Emission factors'!$H$16)+('Emission factors'!$H$17*'GHG Estimation'!S2734)</f>
        <v>61.436854170019018</v>
      </c>
      <c r="T3022" s="98">
        <f>T2158+(T2446*'Emission factors'!$H$16)+('Emission factors'!$H$17*'GHG Estimation'!T2734)</f>
        <v>43.258430978359151</v>
      </c>
      <c r="U3022" s="98">
        <f>U2158+(U2446*'Emission factors'!$H$16)+('Emission factors'!$H$17*'GHG Estimation'!U2734)</f>
        <v>30.415921237572604</v>
      </c>
    </row>
    <row r="3023" spans="1:21" x14ac:dyDescent="0.25">
      <c r="A3023" s="92" t="s">
        <v>11</v>
      </c>
      <c r="B3023" s="92" t="s">
        <v>12</v>
      </c>
      <c r="C3023" s="92" t="s">
        <v>32</v>
      </c>
      <c r="D3023" s="92" t="s">
        <v>32</v>
      </c>
      <c r="E3023" s="92" t="s">
        <v>38</v>
      </c>
      <c r="F3023" s="92" t="s">
        <v>34</v>
      </c>
      <c r="G3023" s="92" t="s">
        <v>97</v>
      </c>
      <c r="H3023" s="92" t="s">
        <v>94</v>
      </c>
      <c r="I3023" s="89" t="s">
        <v>199</v>
      </c>
      <c r="L3023" s="98">
        <f>L2159+(L2447*'Emission factors'!$H$16)+('Emission factors'!$H$17*'GHG Estimation'!L2735)</f>
        <v>87564.433427225274</v>
      </c>
      <c r="M3023" s="98">
        <f>M2159+(M2447*'Emission factors'!$H$16)+('Emission factors'!$H$17*'GHG Estimation'!M2735)</f>
        <v>200638.14101220405</v>
      </c>
      <c r="N3023" s="98">
        <f>N2159+(N2447*'Emission factors'!$H$16)+('Emission factors'!$H$17*'GHG Estimation'!N2735)</f>
        <v>511710.25000694703</v>
      </c>
      <c r="O3023" s="98">
        <f>O2159+(O2447*'Emission factors'!$H$16)+('Emission factors'!$H$17*'GHG Estimation'!O2735)</f>
        <v>1468552.3508924064</v>
      </c>
      <c r="P3023" s="98">
        <f>P2159+(P2447*'Emission factors'!$H$16)+('Emission factors'!$H$17*'GHG Estimation'!P2735)</f>
        <v>487106.88644781581</v>
      </c>
      <c r="Q3023" s="98">
        <f>Q2159+(Q2447*'Emission factors'!$H$16)+('Emission factors'!$H$17*'GHG Estimation'!Q2735)</f>
        <v>73279.914395733736</v>
      </c>
      <c r="R3023" s="98">
        <f>R2159+(R2447*'Emission factors'!$H$16)+('Emission factors'!$H$17*'GHG Estimation'!R2735)</f>
        <v>86583.153284253262</v>
      </c>
      <c r="S3023" s="98">
        <f>S2159+(S2447*'Emission factors'!$H$16)+('Emission factors'!$H$17*'GHG Estimation'!S2735)</f>
        <v>105568.1054157716</v>
      </c>
      <c r="T3023" s="98">
        <f>T2159+(T2447*'Emission factors'!$H$16)+('Emission factors'!$H$17*'GHG Estimation'!T2735)</f>
        <v>131550.33946417322</v>
      </c>
      <c r="U3023" s="98">
        <f>U2159+(U2447*'Emission factors'!$H$16)+('Emission factors'!$H$17*'GHG Estimation'!U2735)</f>
        <v>165849.37721752308</v>
      </c>
    </row>
    <row r="3024" spans="1:21" x14ac:dyDescent="0.25">
      <c r="A3024" s="92" t="s">
        <v>11</v>
      </c>
      <c r="B3024" s="92" t="s">
        <v>12</v>
      </c>
      <c r="C3024" s="92" t="s">
        <v>32</v>
      </c>
      <c r="D3024" s="92" t="s">
        <v>32</v>
      </c>
      <c r="E3024" s="92" t="s">
        <v>38</v>
      </c>
      <c r="F3024" s="92" t="s">
        <v>34</v>
      </c>
      <c r="G3024" s="92" t="s">
        <v>97</v>
      </c>
      <c r="H3024" s="92" t="s">
        <v>94</v>
      </c>
      <c r="I3024" s="89" t="s">
        <v>233</v>
      </c>
      <c r="L3024" s="98">
        <f>L2160+(L2448*'Emission factors'!$H$16)+('Emission factors'!$H$17*'GHG Estimation'!L2736)</f>
        <v>1126.2588749740864</v>
      </c>
      <c r="M3024" s="98">
        <f>M2160+(M2448*'Emission factors'!$H$16)+('Emission factors'!$H$17*'GHG Estimation'!M2736)</f>
        <v>375.41962499136207</v>
      </c>
      <c r="N3024" s="98">
        <f>N2160+(N2448*'Emission factors'!$H$16)+('Emission factors'!$H$17*'GHG Estimation'!N2736)</f>
        <v>0</v>
      </c>
      <c r="O3024" s="98">
        <f>O2160+(O2448*'Emission factors'!$H$16)+('Emission factors'!$H$17*'GHG Estimation'!O2736)</f>
        <v>0</v>
      </c>
      <c r="P3024" s="98">
        <f>P2160+(P2448*'Emission factors'!$H$16)+('Emission factors'!$H$17*'GHG Estimation'!P2736)</f>
        <v>0</v>
      </c>
      <c r="Q3024" s="98">
        <f>Q2160+(Q2448*'Emission factors'!$H$16)+('Emission factors'!$H$17*'GHG Estimation'!Q2736)</f>
        <v>926.36044416777304</v>
      </c>
      <c r="R3024" s="98">
        <f>R2160+(R2448*'Emission factors'!$H$16)+('Emission factors'!$H$17*'GHG Estimation'!R2736)</f>
        <v>2192.72072814991</v>
      </c>
      <c r="S3024" s="98">
        <f>S2160+(S2448*'Emission factors'!$H$16)+('Emission factors'!$H$17*'GHG Estimation'!S2736)</f>
        <v>627.97797114243974</v>
      </c>
      <c r="T3024" s="98">
        <f>T2160+(T2448*'Emission factors'!$H$16)+('Emission factors'!$H$17*'GHG Estimation'!T2736)</f>
        <v>0</v>
      </c>
      <c r="U3024" s="98">
        <f>U2160+(U2448*'Emission factors'!$H$16)+('Emission factors'!$H$17*'GHG Estimation'!U2736)</f>
        <v>0</v>
      </c>
    </row>
    <row r="3025" spans="1:21" x14ac:dyDescent="0.25">
      <c r="A3025" s="92" t="s">
        <v>11</v>
      </c>
      <c r="B3025" s="92" t="s">
        <v>12</v>
      </c>
      <c r="C3025" s="92" t="s">
        <v>32</v>
      </c>
      <c r="D3025" s="92" t="s">
        <v>32</v>
      </c>
      <c r="E3025" s="92" t="s">
        <v>38</v>
      </c>
      <c r="F3025" s="92" t="s">
        <v>34</v>
      </c>
      <c r="G3025" s="92" t="s">
        <v>97</v>
      </c>
      <c r="H3025" s="92" t="s">
        <v>94</v>
      </c>
      <c r="I3025" s="89" t="s">
        <v>200</v>
      </c>
      <c r="L3025" s="98">
        <f>L2161+(L2449*'Emission factors'!$H$16)+('Emission factors'!$H$17*'GHG Estimation'!L2737)</f>
        <v>1823049.9188541025</v>
      </c>
      <c r="M3025" s="98">
        <f>M2161+(M2449*'Emission factors'!$H$16)+('Emission factors'!$H$17*'GHG Estimation'!M2737)</f>
        <v>1771744.1102033758</v>
      </c>
      <c r="N3025" s="98">
        <f>N2161+(N2449*'Emission factors'!$H$16)+('Emission factors'!$H$17*'GHG Estimation'!N2737)</f>
        <v>1698390.4839109452</v>
      </c>
      <c r="O3025" s="98">
        <f>O2161+(O2449*'Emission factors'!$H$16)+('Emission factors'!$H$17*'GHG Estimation'!O2737)</f>
        <v>1670450.6956597809</v>
      </c>
      <c r="P3025" s="98">
        <f>P2161+(P2449*'Emission factors'!$H$16)+('Emission factors'!$H$17*'GHG Estimation'!P2737)</f>
        <v>1801981.820783797</v>
      </c>
      <c r="Q3025" s="98">
        <f>Q2161+(Q2449*'Emission factors'!$H$16)+('Emission factors'!$H$17*'GHG Estimation'!Q2737)</f>
        <v>2215626.7230024207</v>
      </c>
      <c r="R3025" s="98">
        <f>R2161+(R2449*'Emission factors'!$H$16)+('Emission factors'!$H$17*'GHG Estimation'!R2737)</f>
        <v>2710765.9414661392</v>
      </c>
      <c r="S3025" s="98">
        <f>S2161+(S2449*'Emission factors'!$H$16)+('Emission factors'!$H$17*'GHG Estimation'!S2737)</f>
        <v>3479545.4474299294</v>
      </c>
      <c r="T3025" s="98">
        <f>T2161+(T2449*'Emission factors'!$H$16)+('Emission factors'!$H$17*'GHG Estimation'!T2737)</f>
        <v>4647234.4836980356</v>
      </c>
      <c r="U3025" s="98">
        <f>U2161+(U2449*'Emission factors'!$H$16)+('Emission factors'!$H$17*'GHG Estimation'!U2737)</f>
        <v>6378927.0860291095</v>
      </c>
    </row>
    <row r="3026" spans="1:21" x14ac:dyDescent="0.25">
      <c r="A3026" s="92" t="s">
        <v>11</v>
      </c>
      <c r="B3026" s="92" t="s">
        <v>12</v>
      </c>
      <c r="C3026" s="92" t="s">
        <v>32</v>
      </c>
      <c r="D3026" s="92" t="s">
        <v>32</v>
      </c>
      <c r="E3026" s="92" t="s">
        <v>39</v>
      </c>
      <c r="F3026" s="92" t="s">
        <v>34</v>
      </c>
      <c r="G3026" s="92" t="s">
        <v>97</v>
      </c>
      <c r="H3026" s="92" t="s">
        <v>94</v>
      </c>
      <c r="I3026" s="89" t="s">
        <v>227</v>
      </c>
      <c r="J3026" s="92" t="s">
        <v>98</v>
      </c>
      <c r="L3026" s="98">
        <f>L2162+(L2450*'Emission factors'!$H$16)+('Emission factors'!$H$17*'GHG Estimation'!L2738)</f>
        <v>0</v>
      </c>
      <c r="M3026" s="98">
        <f>M2162+(M2450*'Emission factors'!$H$16)+('Emission factors'!$H$17*'GHG Estimation'!M2738)</f>
        <v>10.029142221062381</v>
      </c>
      <c r="N3026" s="98">
        <f>N2162+(N2450*'Emission factors'!$H$16)+('Emission factors'!$H$17*'GHG Estimation'!N2738)</f>
        <v>3.3430474070207938</v>
      </c>
      <c r="O3026" s="98">
        <f>O2162+(O2450*'Emission factors'!$H$16)+('Emission factors'!$H$17*'GHG Estimation'!O2738)</f>
        <v>0</v>
      </c>
      <c r="P3026" s="98">
        <f>P2162+(P2450*'Emission factors'!$H$16)+('Emission factors'!$H$17*'GHG Estimation'!P2738)</f>
        <v>20.028908923526451</v>
      </c>
      <c r="Q3026" s="98">
        <f>Q2162+(Q2450*'Emission factors'!$H$16)+('Emission factors'!$H$17*'GHG Estimation'!Q2738)</f>
        <v>173.44466903806531</v>
      </c>
      <c r="R3026" s="98">
        <f>R2162+(R2450*'Emission factors'!$H$16)+('Emission factors'!$H$17*'GHG Estimation'!R2738)</f>
        <v>372.91941934615875</v>
      </c>
      <c r="S3026" s="98">
        <f>S2162+(S2450*'Emission factors'!$H$16)+('Emission factors'!$H$17*'GHG Estimation'!S2738)</f>
        <v>220.72967298760497</v>
      </c>
      <c r="T3026" s="98">
        <f>T2162+(T2450*'Emission factors'!$H$16)+('Emission factors'!$H$17*'GHG Estimation'!T2738)</f>
        <v>155.05384722952499</v>
      </c>
      <c r="U3026" s="98">
        <f>U2162+(U2450*'Emission factors'!$H$16)+('Emission factors'!$H$17*'GHG Estimation'!U2738)</f>
        <v>157.45892953906338</v>
      </c>
    </row>
    <row r="3027" spans="1:21" x14ac:dyDescent="0.25">
      <c r="A3027" s="92" t="s">
        <v>11</v>
      </c>
      <c r="B3027" s="92" t="s">
        <v>12</v>
      </c>
      <c r="C3027" s="92" t="s">
        <v>32</v>
      </c>
      <c r="D3027" s="92" t="s">
        <v>32</v>
      </c>
      <c r="E3027" s="92" t="s">
        <v>39</v>
      </c>
      <c r="F3027" s="92" t="s">
        <v>34</v>
      </c>
      <c r="G3027" s="92" t="s">
        <v>97</v>
      </c>
      <c r="H3027" s="92" t="s">
        <v>94</v>
      </c>
      <c r="I3027" s="89" t="s">
        <v>203</v>
      </c>
      <c r="L3027" s="98">
        <f>L2163+(L2451*'Emission factors'!$H$16)+('Emission factors'!$H$17*'GHG Estimation'!L2739)</f>
        <v>48520.849251769425</v>
      </c>
      <c r="M3027" s="98">
        <f>M2163+(M2451*'Emission factors'!$H$16)+('Emission factors'!$H$17*'GHG Estimation'!M2739)</f>
        <v>39033.750089398032</v>
      </c>
      <c r="N3027" s="98">
        <f>N2163+(N2451*'Emission factors'!$H$16)+('Emission factors'!$H$17*'GHG Estimation'!N2739)</f>
        <v>50225.015582095941</v>
      </c>
      <c r="O3027" s="98">
        <f>O2163+(O2451*'Emission factors'!$H$16)+('Emission factors'!$H$17*'GHG Estimation'!O2739)</f>
        <v>87363.579946220547</v>
      </c>
      <c r="P3027" s="98">
        <f>P2163+(P2451*'Emission factors'!$H$16)+('Emission factors'!$H$17*'GHG Estimation'!P2739)</f>
        <v>39436.098674213987</v>
      </c>
      <c r="Q3027" s="98">
        <f>Q2163+(Q2451*'Emission factors'!$H$16)+('Emission factors'!$H$17*'GHG Estimation'!Q2739)</f>
        <v>32041.39932472369</v>
      </c>
      <c r="R3027" s="98">
        <f>R2163+(R2451*'Emission factors'!$H$16)+('Emission factors'!$H$17*'GHG Estimation'!R2739)</f>
        <v>48295.060104048134</v>
      </c>
      <c r="S3027" s="98">
        <f>S2163+(S2451*'Emission factors'!$H$16)+('Emission factors'!$H$17*'GHG Estimation'!S2739)</f>
        <v>53233.582073978956</v>
      </c>
      <c r="T3027" s="98">
        <f>T2163+(T2451*'Emission factors'!$H$16)+('Emission factors'!$H$17*'GHG Estimation'!T2739)</f>
        <v>54402.246656638548</v>
      </c>
      <c r="U3027" s="98">
        <f>U2163+(U2451*'Emission factors'!$H$16)+('Emission factors'!$H$17*'GHG Estimation'!U2739)</f>
        <v>55587.391604437922</v>
      </c>
    </row>
    <row r="3028" spans="1:21" x14ac:dyDescent="0.25">
      <c r="A3028" s="92" t="s">
        <v>11</v>
      </c>
      <c r="B3028" s="92" t="s">
        <v>12</v>
      </c>
      <c r="C3028" s="92" t="s">
        <v>32</v>
      </c>
      <c r="D3028" s="92" t="s">
        <v>32</v>
      </c>
      <c r="E3028" s="92" t="s">
        <v>39</v>
      </c>
      <c r="F3028" s="92" t="s">
        <v>34</v>
      </c>
      <c r="G3028" s="92" t="s">
        <v>97</v>
      </c>
      <c r="H3028" s="92" t="s">
        <v>94</v>
      </c>
      <c r="I3028" s="89" t="s">
        <v>191</v>
      </c>
      <c r="L3028" s="98">
        <f>L2164+(L2452*'Emission factors'!$H$16)+('Emission factors'!$H$17*'GHG Estimation'!L2740)</f>
        <v>2.9933355438283118</v>
      </c>
      <c r="M3028" s="98">
        <f>M2164+(M2452*'Emission factors'!$H$16)+('Emission factors'!$H$17*'GHG Estimation'!M2740)</f>
        <v>132.14661865907451</v>
      </c>
      <c r="N3028" s="98">
        <f>N2164+(N2452*'Emission factors'!$H$16)+('Emission factors'!$H$17*'GHG Estimation'!N2740)</f>
        <v>344.45977399130328</v>
      </c>
      <c r="O3028" s="98">
        <f>O2164+(O2452*'Emission factors'!$H$16)+('Emission factors'!$H$17*'GHG Estimation'!O2740)</f>
        <v>788.6848404978623</v>
      </c>
      <c r="P3028" s="98">
        <f>P2164+(P2452*'Emission factors'!$H$16)+('Emission factors'!$H$17*'GHG Estimation'!P2740)</f>
        <v>498.00680796368579</v>
      </c>
      <c r="Q3028" s="98">
        <f>Q2164+(Q2452*'Emission factors'!$H$16)+('Emission factors'!$H$17*'GHG Estimation'!Q2740)</f>
        <v>457.84006425964799</v>
      </c>
      <c r="R3028" s="98">
        <f>R2164+(R2452*'Emission factors'!$H$16)+('Emission factors'!$H$17*'GHG Estimation'!R2740)</f>
        <v>594.42792612462972</v>
      </c>
      <c r="S3028" s="98">
        <f>S2164+(S2452*'Emission factors'!$H$16)+('Emission factors'!$H$17*'GHG Estimation'!S2740)</f>
        <v>787.5404184271739</v>
      </c>
      <c r="T3028" s="98">
        <f>T2164+(T2452*'Emission factors'!$H$16)+('Emission factors'!$H$17*'GHG Estimation'!T2740)</f>
        <v>1053.7467252865663</v>
      </c>
      <c r="U3028" s="98">
        <f>U2164+(U2452*'Emission factors'!$H$16)+('Emission factors'!$H$17*'GHG Estimation'!U2740)</f>
        <v>1412.141489117394</v>
      </c>
    </row>
    <row r="3029" spans="1:21" x14ac:dyDescent="0.25">
      <c r="A3029" s="92" t="s">
        <v>11</v>
      </c>
      <c r="B3029" s="92" t="s">
        <v>12</v>
      </c>
      <c r="C3029" s="92" t="s">
        <v>32</v>
      </c>
      <c r="D3029" s="92" t="s">
        <v>32</v>
      </c>
      <c r="E3029" s="92" t="s">
        <v>39</v>
      </c>
      <c r="F3029" s="92" t="s">
        <v>34</v>
      </c>
      <c r="G3029" s="92" t="s">
        <v>97</v>
      </c>
      <c r="H3029" s="92" t="s">
        <v>94</v>
      </c>
      <c r="I3029" s="89" t="s">
        <v>192</v>
      </c>
      <c r="L3029" s="98">
        <f>L2165+(L2453*'Emission factors'!$H$16)+('Emission factors'!$H$17*'GHG Estimation'!L2741)</f>
        <v>10876.2370150282</v>
      </c>
      <c r="M3029" s="98">
        <f>M2165+(M2453*'Emission factors'!$H$16)+('Emission factors'!$H$17*'GHG Estimation'!M2741)</f>
        <v>2243.0827214168085</v>
      </c>
      <c r="N3029" s="98">
        <f>N2165+(N2453*'Emission factors'!$H$16)+('Emission factors'!$H$17*'GHG Estimation'!N2741)</f>
        <v>1240.2861832289793</v>
      </c>
      <c r="O3029" s="98">
        <f>O2165+(O2453*'Emission factors'!$H$16)+('Emission factors'!$H$17*'GHG Estimation'!O2741)</f>
        <v>873.74358201180178</v>
      </c>
      <c r="P3029" s="98">
        <f>P2165+(P2453*'Emission factors'!$H$16)+('Emission factors'!$H$17*'GHG Estimation'!P2741)</f>
        <v>1035.399959020689</v>
      </c>
      <c r="Q3029" s="98">
        <f>Q2165+(Q2453*'Emission factors'!$H$16)+('Emission factors'!$H$17*'GHG Estimation'!Q2741)</f>
        <v>1884.2927397429121</v>
      </c>
      <c r="R3029" s="98">
        <f>R2165+(R2453*'Emission factors'!$H$16)+('Emission factors'!$H$17*'GHG Estimation'!R2741)</f>
        <v>2995.8354864652051</v>
      </c>
      <c r="S3029" s="98">
        <f>S2165+(S2453*'Emission factors'!$H$16)+('Emission factors'!$H$17*'GHG Estimation'!S2741)</f>
        <v>1656.6259090595606</v>
      </c>
      <c r="T3029" s="98">
        <f>T2165+(T2453*'Emission factors'!$H$16)+('Emission factors'!$H$17*'GHG Estimation'!T2741)</f>
        <v>1125.376204873141</v>
      </c>
      <c r="U3029" s="98">
        <f>U2165+(U2453*'Emission factors'!$H$16)+('Emission factors'!$H$17*'GHG Estimation'!U2741)</f>
        <v>1136.9448584109518</v>
      </c>
    </row>
    <row r="3030" spans="1:21" x14ac:dyDescent="0.25">
      <c r="A3030" s="92" t="s">
        <v>11</v>
      </c>
      <c r="B3030" s="92" t="s">
        <v>12</v>
      </c>
      <c r="C3030" s="92" t="s">
        <v>32</v>
      </c>
      <c r="D3030" s="92" t="s">
        <v>32</v>
      </c>
      <c r="E3030" s="92" t="s">
        <v>39</v>
      </c>
      <c r="F3030" s="92" t="s">
        <v>34</v>
      </c>
      <c r="G3030" s="92" t="s">
        <v>97</v>
      </c>
      <c r="H3030" s="92" t="s">
        <v>94</v>
      </c>
      <c r="I3030" s="89" t="s">
        <v>206</v>
      </c>
      <c r="L3030" s="98">
        <f>L2166+(L2454*'Emission factors'!$H$16)+('Emission factors'!$H$17*'GHG Estimation'!L2742)</f>
        <v>7713.3837829493241</v>
      </c>
      <c r="M3030" s="98">
        <f>M2166+(M2454*'Emission factors'!$H$16)+('Emission factors'!$H$17*'GHG Estimation'!M2742)</f>
        <v>140163.83876849379</v>
      </c>
      <c r="N3030" s="98">
        <f>N2166+(N2454*'Emission factors'!$H$16)+('Emission factors'!$H$17*'GHG Estimation'!N2742)</f>
        <v>46721.279589497921</v>
      </c>
      <c r="O3030" s="98">
        <f>O2166+(O2454*'Emission factors'!$H$16)+('Emission factors'!$H$17*'GHG Estimation'!O2742)</f>
        <v>0</v>
      </c>
      <c r="P3030" s="98">
        <f>P2166+(P2454*'Emission factors'!$H$16)+('Emission factors'!$H$17*'GHG Estimation'!P2742)</f>
        <v>0</v>
      </c>
      <c r="Q3030" s="98">
        <f>Q2166+(Q2454*'Emission factors'!$H$16)+('Emission factors'!$H$17*'GHG Estimation'!Q2742)</f>
        <v>8984.6271518921258</v>
      </c>
      <c r="R3030" s="98">
        <f>R2166+(R2454*'Emission factors'!$H$16)+('Emission factors'!$H$17*'GHG Estimation'!R2742)</f>
        <v>21227.050577424168</v>
      </c>
      <c r="S3030" s="98">
        <f>S2166+(S2454*'Emission factors'!$H$16)+('Emission factors'!$H$17*'GHG Estimation'!S2742)</f>
        <v>6077.3916200422655</v>
      </c>
      <c r="T3030" s="98">
        <f>T2166+(T2454*'Emission factors'!$H$16)+('Emission factors'!$H$17*'GHG Estimation'!T2742)</f>
        <v>0</v>
      </c>
      <c r="U3030" s="98">
        <f>U2166+(U2454*'Emission factors'!$H$16)+('Emission factors'!$H$17*'GHG Estimation'!U2742)</f>
        <v>0</v>
      </c>
    </row>
    <row r="3031" spans="1:21" x14ac:dyDescent="0.25">
      <c r="A3031" s="92" t="s">
        <v>11</v>
      </c>
      <c r="B3031" s="92" t="s">
        <v>12</v>
      </c>
      <c r="C3031" s="92" t="s">
        <v>32</v>
      </c>
      <c r="D3031" s="92" t="s">
        <v>32</v>
      </c>
      <c r="E3031" s="92" t="s">
        <v>39</v>
      </c>
      <c r="F3031" s="92" t="s">
        <v>34</v>
      </c>
      <c r="G3031" s="92" t="s">
        <v>97</v>
      </c>
      <c r="H3031" s="92" t="s">
        <v>94</v>
      </c>
      <c r="I3031" s="89" t="s">
        <v>220</v>
      </c>
      <c r="L3031" s="98">
        <f>L2167+(L2455*'Emission factors'!$H$16)+('Emission factors'!$H$17*'GHG Estimation'!L2743)</f>
        <v>0</v>
      </c>
      <c r="M3031" s="98">
        <f>M2167+(M2455*'Emission factors'!$H$16)+('Emission factors'!$H$17*'GHG Estimation'!M2743)</f>
        <v>0</v>
      </c>
      <c r="N3031" s="98">
        <f>N2167+(N2455*'Emission factors'!$H$16)+('Emission factors'!$H$17*'GHG Estimation'!N2743)</f>
        <v>0</v>
      </c>
      <c r="O3031" s="98">
        <f>O2167+(O2455*'Emission factors'!$H$16)+('Emission factors'!$H$17*'GHG Estimation'!O2743)</f>
        <v>0</v>
      </c>
      <c r="P3031" s="98">
        <f>P2167+(P2455*'Emission factors'!$H$16)+('Emission factors'!$H$17*'GHG Estimation'!P2743)</f>
        <v>121.48351296361719</v>
      </c>
      <c r="Q3031" s="98">
        <f>Q2167+(Q2455*'Emission factors'!$H$16)+('Emission factors'!$H$17*'GHG Estimation'!Q2743)</f>
        <v>414.79144694655656</v>
      </c>
      <c r="R3031" s="98">
        <f>R2167+(R2455*'Emission factors'!$H$16)+('Emission factors'!$H$17*'GHG Estimation'!R2743)</f>
        <v>762.01395912184353</v>
      </c>
      <c r="S3031" s="98">
        <f>S2167+(S2455*'Emission factors'!$H$16)+('Emission factors'!$H$17*'GHG Estimation'!S2743)</f>
        <v>862.25084673371998</v>
      </c>
      <c r="T3031" s="98">
        <f>T2167+(T2455*'Emission factors'!$H$16)+('Emission factors'!$H$17*'GHG Estimation'!T2743)</f>
        <v>882.0924400806</v>
      </c>
      <c r="U3031" s="98">
        <f>U2167+(U2455*'Emission factors'!$H$16)+('Emission factors'!$H$17*'GHG Estimation'!U2743)</f>
        <v>899.20373372244205</v>
      </c>
    </row>
    <row r="3032" spans="1:21" x14ac:dyDescent="0.25">
      <c r="A3032" s="92" t="s">
        <v>11</v>
      </c>
      <c r="B3032" s="92" t="s">
        <v>12</v>
      </c>
      <c r="C3032" s="92" t="s">
        <v>32</v>
      </c>
      <c r="D3032" s="92" t="s">
        <v>32</v>
      </c>
      <c r="E3032" s="92" t="s">
        <v>39</v>
      </c>
      <c r="F3032" s="92" t="s">
        <v>34</v>
      </c>
      <c r="G3032" s="92" t="s">
        <v>97</v>
      </c>
      <c r="H3032" s="92" t="s">
        <v>94</v>
      </c>
      <c r="I3032" s="89" t="s">
        <v>193</v>
      </c>
      <c r="L3032" s="98">
        <f>L2168+(L2456*'Emission factors'!$H$16)+('Emission factors'!$H$17*'GHG Estimation'!L2744)</f>
        <v>24924.688324567236</v>
      </c>
      <c r="M3032" s="98">
        <f>M2168+(M2456*'Emission factors'!$H$16)+('Emission factors'!$H$17*'GHG Estimation'!M2744)</f>
        <v>18323.865897185144</v>
      </c>
      <c r="N3032" s="98">
        <f>N2168+(N2456*'Emission factors'!$H$16)+('Emission factors'!$H$17*'GHG Estimation'!N2744)</f>
        <v>15018.043953571836</v>
      </c>
      <c r="O3032" s="98">
        <f>O2168+(O2456*'Emission factors'!$H$16)+('Emission factors'!$H$17*'GHG Estimation'!O2744)</f>
        <v>9235.8330587946421</v>
      </c>
      <c r="P3032" s="98">
        <f>P2168+(P2456*'Emission factors'!$H$16)+('Emission factors'!$H$17*'GHG Estimation'!P2744)</f>
        <v>6434.2459883800693</v>
      </c>
      <c r="Q3032" s="98">
        <f>Q2168+(Q2456*'Emission factors'!$H$16)+('Emission factors'!$H$17*'GHG Estimation'!Q2744)</f>
        <v>4296.1372502548566</v>
      </c>
      <c r="R3032" s="98">
        <f>R2168+(R2456*'Emission factors'!$H$16)+('Emission factors'!$H$17*'GHG Estimation'!R2744)</f>
        <v>2096.3381056026606</v>
      </c>
      <c r="S3032" s="98">
        <f>S2168+(S2456*'Emission factors'!$H$16)+('Emission factors'!$H$17*'GHG Estimation'!S2744)</f>
        <v>1076.7268529708017</v>
      </c>
      <c r="T3032" s="98">
        <f>T2168+(T2456*'Emission factors'!$H$16)+('Emission factors'!$H$17*'GHG Estimation'!T2744)</f>
        <v>687.00434946078178</v>
      </c>
      <c r="U3032" s="98">
        <f>U2168+(U2456*'Emission factors'!$H$16)+('Emission factors'!$H$17*'GHG Estimation'!U2744)</f>
        <v>478.49758581984673</v>
      </c>
    </row>
    <row r="3033" spans="1:21" x14ac:dyDescent="0.25">
      <c r="A3033" s="92" t="s">
        <v>11</v>
      </c>
      <c r="B3033" s="92" t="s">
        <v>12</v>
      </c>
      <c r="C3033" s="92" t="s">
        <v>32</v>
      </c>
      <c r="D3033" s="92" t="s">
        <v>32</v>
      </c>
      <c r="E3033" s="92" t="s">
        <v>39</v>
      </c>
      <c r="F3033" s="92" t="s">
        <v>34</v>
      </c>
      <c r="G3033" s="92" t="s">
        <v>97</v>
      </c>
      <c r="H3033" s="92" t="s">
        <v>94</v>
      </c>
      <c r="I3033" s="89" t="s">
        <v>259</v>
      </c>
      <c r="L3033" s="98">
        <f>L2169+(L2457*'Emission factors'!$H$16)+('Emission factors'!$H$17*'GHG Estimation'!L2745)</f>
        <v>0</v>
      </c>
      <c r="M3033" s="98">
        <f>M2169+(M2457*'Emission factors'!$H$16)+('Emission factors'!$H$17*'GHG Estimation'!M2745)</f>
        <v>0</v>
      </c>
      <c r="N3033" s="98">
        <f>N2169+(N2457*'Emission factors'!$H$16)+('Emission factors'!$H$17*'GHG Estimation'!N2745)</f>
        <v>0</v>
      </c>
      <c r="O3033" s="98">
        <f>O2169+(O2457*'Emission factors'!$H$16)+('Emission factors'!$H$17*'GHG Estimation'!O2745)</f>
        <v>0</v>
      </c>
      <c r="P3033" s="98">
        <f>P2169+(P2457*'Emission factors'!$H$16)+('Emission factors'!$H$17*'GHG Estimation'!P2745)</f>
        <v>0</v>
      </c>
      <c r="Q3033" s="98">
        <f>Q2169+(Q2457*'Emission factors'!$H$16)+('Emission factors'!$H$17*'GHG Estimation'!Q2745)</f>
        <v>0</v>
      </c>
      <c r="R3033" s="98">
        <f>R2169+(R2457*'Emission factors'!$H$16)+('Emission factors'!$H$17*'GHG Estimation'!R2745)</f>
        <v>0</v>
      </c>
      <c r="S3033" s="98">
        <f>S2169+(S2457*'Emission factors'!$H$16)+('Emission factors'!$H$17*'GHG Estimation'!S2745)</f>
        <v>0</v>
      </c>
      <c r="T3033" s="98">
        <f>T2169+(T2457*'Emission factors'!$H$16)+('Emission factors'!$H$17*'GHG Estimation'!T2745)</f>
        <v>0</v>
      </c>
      <c r="U3033" s="98">
        <f>U2169+(U2457*'Emission factors'!$H$16)+('Emission factors'!$H$17*'GHG Estimation'!U2745)</f>
        <v>0</v>
      </c>
    </row>
    <row r="3034" spans="1:21" x14ac:dyDescent="0.25">
      <c r="A3034" s="92" t="s">
        <v>11</v>
      </c>
      <c r="B3034" s="92" t="s">
        <v>12</v>
      </c>
      <c r="C3034" s="92" t="s">
        <v>32</v>
      </c>
      <c r="D3034" s="92" t="s">
        <v>32</v>
      </c>
      <c r="E3034" s="92" t="s">
        <v>39</v>
      </c>
      <c r="F3034" s="92" t="s">
        <v>34</v>
      </c>
      <c r="G3034" s="92" t="s">
        <v>97</v>
      </c>
      <c r="H3034" s="92" t="s">
        <v>94</v>
      </c>
      <c r="I3034" s="89" t="s">
        <v>223</v>
      </c>
      <c r="L3034" s="98">
        <f>L2170+(L2458*'Emission factors'!$H$16)+('Emission factors'!$H$17*'GHG Estimation'!L2746)</f>
        <v>0</v>
      </c>
      <c r="M3034" s="98">
        <f>M2170+(M2458*'Emission factors'!$H$16)+('Emission factors'!$H$17*'GHG Estimation'!M2746)</f>
        <v>0</v>
      </c>
      <c r="N3034" s="98">
        <f>N2170+(N2458*'Emission factors'!$H$16)+('Emission factors'!$H$17*'GHG Estimation'!N2746)</f>
        <v>0</v>
      </c>
      <c r="O3034" s="98">
        <f>O2170+(O2458*'Emission factors'!$H$16)+('Emission factors'!$H$17*'GHG Estimation'!O2746)</f>
        <v>0</v>
      </c>
      <c r="P3034" s="98">
        <f>P2170+(P2458*'Emission factors'!$H$16)+('Emission factors'!$H$17*'GHG Estimation'!P2746)</f>
        <v>0</v>
      </c>
      <c r="Q3034" s="98">
        <f>Q2170+(Q2458*'Emission factors'!$H$16)+('Emission factors'!$H$17*'GHG Estimation'!Q2746)</f>
        <v>0</v>
      </c>
      <c r="R3034" s="98">
        <f>R2170+(R2458*'Emission factors'!$H$16)+('Emission factors'!$H$17*'GHG Estimation'!R2746)</f>
        <v>0</v>
      </c>
      <c r="S3034" s="98">
        <f>S2170+(S2458*'Emission factors'!$H$16)+('Emission factors'!$H$17*'GHG Estimation'!S2746)</f>
        <v>0</v>
      </c>
      <c r="T3034" s="98">
        <f>T2170+(T2458*'Emission factors'!$H$16)+('Emission factors'!$H$17*'GHG Estimation'!T2746)</f>
        <v>0</v>
      </c>
      <c r="U3034" s="98">
        <f>U2170+(U2458*'Emission factors'!$H$16)+('Emission factors'!$H$17*'GHG Estimation'!U2746)</f>
        <v>0</v>
      </c>
    </row>
    <row r="3035" spans="1:21" x14ac:dyDescent="0.25">
      <c r="A3035" s="92" t="s">
        <v>11</v>
      </c>
      <c r="B3035" s="92" t="s">
        <v>12</v>
      </c>
      <c r="C3035" s="92" t="s">
        <v>32</v>
      </c>
      <c r="D3035" s="92" t="s">
        <v>32</v>
      </c>
      <c r="E3035" s="92" t="s">
        <v>39</v>
      </c>
      <c r="F3035" s="92" t="s">
        <v>34</v>
      </c>
      <c r="G3035" s="92" t="s">
        <v>97</v>
      </c>
      <c r="H3035" s="92" t="s">
        <v>94</v>
      </c>
      <c r="I3035" s="89" t="s">
        <v>221</v>
      </c>
      <c r="L3035" s="98">
        <f>L2171+(L2459*'Emission factors'!$H$16)+('Emission factors'!$H$17*'GHG Estimation'!L2747)</f>
        <v>18.389665319101017</v>
      </c>
      <c r="M3035" s="98">
        <f>M2171+(M2459*'Emission factors'!$H$16)+('Emission factors'!$H$17*'GHG Estimation'!M2747)</f>
        <v>382.5640122953738</v>
      </c>
      <c r="N3035" s="98">
        <f>N2171+(N2459*'Emission factors'!$H$16)+('Emission factors'!$H$17*'GHG Estimation'!N2747)</f>
        <v>1046.2041298589534</v>
      </c>
      <c r="O3035" s="98">
        <f>O2171+(O2459*'Emission factors'!$H$16)+('Emission factors'!$H$17*'GHG Estimation'!O2747)</f>
        <v>2547.3182970604771</v>
      </c>
      <c r="P3035" s="98">
        <f>P2171+(P2459*'Emission factors'!$H$16)+('Emission factors'!$H$17*'GHG Estimation'!P2747)</f>
        <v>1233.8831077896496</v>
      </c>
      <c r="Q3035" s="98">
        <f>Q2171+(Q2459*'Emission factors'!$H$16)+('Emission factors'!$H$17*'GHG Estimation'!Q2747)</f>
        <v>1898.9794945886811</v>
      </c>
      <c r="R3035" s="98">
        <f>R2171+(R2459*'Emission factors'!$H$16)+('Emission factors'!$H$17*'GHG Estimation'!R2747)</f>
        <v>3610.461217861508</v>
      </c>
      <c r="S3035" s="98">
        <f>S2171+(S2459*'Emission factors'!$H$16)+('Emission factors'!$H$17*'GHG Estimation'!S2747)</f>
        <v>4114.3713391293295</v>
      </c>
      <c r="T3035" s="98">
        <f>T2171+(T2459*'Emission factors'!$H$16)+('Emission factors'!$H$17*'GHG Estimation'!T2747)</f>
        <v>4212.4435343434798</v>
      </c>
      <c r="U3035" s="98">
        <f>U2171+(U2459*'Emission factors'!$H$16)+('Emission factors'!$H$17*'GHG Estimation'!U2747)</f>
        <v>4287.2282198428111</v>
      </c>
    </row>
    <row r="3036" spans="1:21" x14ac:dyDescent="0.25">
      <c r="A3036" s="92" t="s">
        <v>11</v>
      </c>
      <c r="B3036" s="92" t="s">
        <v>12</v>
      </c>
      <c r="C3036" s="92" t="s">
        <v>32</v>
      </c>
      <c r="D3036" s="92" t="s">
        <v>32</v>
      </c>
      <c r="E3036" s="92" t="s">
        <v>39</v>
      </c>
      <c r="F3036" s="92" t="s">
        <v>34</v>
      </c>
      <c r="G3036" s="92" t="s">
        <v>97</v>
      </c>
      <c r="H3036" s="92" t="s">
        <v>94</v>
      </c>
      <c r="I3036" s="89" t="s">
        <v>222</v>
      </c>
      <c r="L3036" s="98">
        <f>L2172+(L2460*'Emission factors'!$H$16)+('Emission factors'!$H$17*'GHG Estimation'!L2748)</f>
        <v>0</v>
      </c>
      <c r="M3036" s="98">
        <f>M2172+(M2460*'Emission factors'!$H$16)+('Emission factors'!$H$17*'GHG Estimation'!M2748)</f>
        <v>15.830082611277319</v>
      </c>
      <c r="N3036" s="98">
        <f>N2172+(N2460*'Emission factors'!$H$16)+('Emission factors'!$H$17*'GHG Estimation'!N2748)</f>
        <v>5.2766942037591082</v>
      </c>
      <c r="O3036" s="98">
        <f>O2172+(O2460*'Emission factors'!$H$16)+('Emission factors'!$H$17*'GHG Estimation'!O2748)</f>
        <v>0</v>
      </c>
      <c r="P3036" s="98">
        <f>P2172+(P2460*'Emission factors'!$H$16)+('Emission factors'!$H$17*'GHG Estimation'!P2748)</f>
        <v>0</v>
      </c>
      <c r="Q3036" s="98">
        <f>Q2172+(Q2460*'Emission factors'!$H$16)+('Emission factors'!$H$17*'GHG Estimation'!Q2748)</f>
        <v>13.523559723284642</v>
      </c>
      <c r="R3036" s="98">
        <f>R2172+(R2460*'Emission factors'!$H$16)+('Emission factors'!$H$17*'GHG Estimation'!R2748)</f>
        <v>32.543076593239874</v>
      </c>
      <c r="S3036" s="98">
        <f>S2172+(S2460*'Emission factors'!$H$16)+('Emission factors'!$H$17*'GHG Estimation'!S2748)</f>
        <v>38.237678989245005</v>
      </c>
      <c r="T3036" s="98">
        <f>T2172+(T2460*'Emission factors'!$H$16)+('Emission factors'!$H$17*'GHG Estimation'!T2748)</f>
        <v>39.407085431865006</v>
      </c>
      <c r="U3036" s="98">
        <f>U2172+(U2460*'Emission factors'!$H$16)+('Emission factors'!$H$17*'GHG Estimation'!U2748)</f>
        <v>40.612254191863215</v>
      </c>
    </row>
    <row r="3037" spans="1:21" x14ac:dyDescent="0.25">
      <c r="A3037" s="92" t="s">
        <v>11</v>
      </c>
      <c r="B3037" s="92" t="s">
        <v>12</v>
      </c>
      <c r="C3037" s="92" t="s">
        <v>32</v>
      </c>
      <c r="D3037" s="92" t="s">
        <v>32</v>
      </c>
      <c r="E3037" s="92" t="s">
        <v>39</v>
      </c>
      <c r="F3037" s="92" t="s">
        <v>34</v>
      </c>
      <c r="G3037" s="92" t="s">
        <v>97</v>
      </c>
      <c r="H3037" s="92" t="s">
        <v>94</v>
      </c>
      <c r="I3037" s="89" t="s">
        <v>201</v>
      </c>
      <c r="L3037" s="98">
        <f>L2173+(L2461*'Emission factors'!$H$16)+('Emission factors'!$H$17*'GHG Estimation'!L2749)</f>
        <v>12943.781009875886</v>
      </c>
      <c r="M3037" s="98">
        <f>M2173+(M2461*'Emission factors'!$H$16)+('Emission factors'!$H$17*'GHG Estimation'!M2749)</f>
        <v>29157.227672375888</v>
      </c>
      <c r="N3037" s="98">
        <f>N2173+(N2461*'Emission factors'!$H$16)+('Emission factors'!$H$17*'GHG Estimation'!N2749)</f>
        <v>38636.350044642619</v>
      </c>
      <c r="O3037" s="98">
        <f>O2173+(O2461*'Emission factors'!$H$16)+('Emission factors'!$H$17*'GHG Estimation'!O2749)</f>
        <v>43854.691030891066</v>
      </c>
      <c r="P3037" s="98">
        <f>P2173+(P2461*'Emission factors'!$H$16)+('Emission factors'!$H$17*'GHG Estimation'!P2749)</f>
        <v>20355.120632453967</v>
      </c>
      <c r="Q3037" s="98">
        <f>Q2173+(Q2461*'Emission factors'!$H$16)+('Emission factors'!$H$17*'GHG Estimation'!Q2749)</f>
        <v>8048.4759186293068</v>
      </c>
      <c r="R3037" s="98">
        <f>R2173+(R2461*'Emission factors'!$H$16)+('Emission factors'!$H$17*'GHG Estimation'!R2749)</f>
        <v>2473.3253792516252</v>
      </c>
      <c r="S3037" s="98">
        <f>S2173+(S2461*'Emission factors'!$H$16)+('Emission factors'!$H$17*'GHG Estimation'!S2749)</f>
        <v>501.87608306764713</v>
      </c>
      <c r="T3037" s="98">
        <f>T2173+(T2461*'Emission factors'!$H$16)+('Emission factors'!$H$17*'GHG Estimation'!T2749)</f>
        <v>149.38438308958445</v>
      </c>
      <c r="U3037" s="98">
        <f>U2173+(U2461*'Emission factors'!$H$16)+('Emission factors'!$H$17*'GHG Estimation'!U2749)</f>
        <v>44.464549373971884</v>
      </c>
    </row>
    <row r="3038" spans="1:21" x14ac:dyDescent="0.25">
      <c r="A3038" s="92" t="s">
        <v>11</v>
      </c>
      <c r="B3038" s="92" t="s">
        <v>12</v>
      </c>
      <c r="C3038" s="92" t="s">
        <v>32</v>
      </c>
      <c r="D3038" s="92" t="s">
        <v>32</v>
      </c>
      <c r="E3038" s="92" t="s">
        <v>39</v>
      </c>
      <c r="F3038" s="92" t="s">
        <v>34</v>
      </c>
      <c r="G3038" s="92" t="s">
        <v>97</v>
      </c>
      <c r="H3038" s="92" t="s">
        <v>94</v>
      </c>
      <c r="I3038" s="89" t="s">
        <v>207</v>
      </c>
      <c r="L3038" s="98">
        <f>L2174+(L2462*'Emission factors'!$H$16)+('Emission factors'!$H$17*'GHG Estimation'!L2750)</f>
        <v>1529.7067855694077</v>
      </c>
      <c r="M3038" s="98">
        <f>M2174+(M2462*'Emission factors'!$H$16)+('Emission factors'!$H$17*'GHG Estimation'!M2750)</f>
        <v>360.97641259651414</v>
      </c>
      <c r="N3038" s="98">
        <f>N2174+(N2462*'Emission factors'!$H$16)+('Emission factors'!$H$17*'GHG Estimation'!N2750)</f>
        <v>340.68838328687485</v>
      </c>
      <c r="O3038" s="98">
        <f>O2174+(O2462*'Emission factors'!$H$16)+('Emission factors'!$H$17*'GHG Estimation'!O2750)</f>
        <v>479.94782303589835</v>
      </c>
      <c r="P3038" s="98">
        <f>P2174+(P2462*'Emission factors'!$H$16)+('Emission factors'!$H$17*'GHG Estimation'!P2750)</f>
        <v>2171.1429943141766</v>
      </c>
      <c r="Q3038" s="98">
        <f>Q2174+(Q2462*'Emission factors'!$H$16)+('Emission factors'!$H$17*'GHG Estimation'!Q2750)</f>
        <v>2256.6003493665544</v>
      </c>
      <c r="R3038" s="98">
        <f>R2174+(R2462*'Emission factors'!$H$16)+('Emission factors'!$H$17*'GHG Estimation'!R2750)</f>
        <v>1616.8636242600894</v>
      </c>
      <c r="S3038" s="98">
        <f>S2174+(S2462*'Emission factors'!$H$16)+('Emission factors'!$H$17*'GHG Estimation'!S2750)</f>
        <v>1288.3312846622587</v>
      </c>
      <c r="T3038" s="98">
        <f>T2174+(T2462*'Emission factors'!$H$16)+('Emission factors'!$H$17*'GHG Estimation'!T2750)</f>
        <v>1091.1759731770862</v>
      </c>
      <c r="U3038" s="98">
        <f>U2174+(U2462*'Emission factors'!$H$16)+('Emission factors'!$H$17*'GHG Estimation'!U2750)</f>
        <v>924.19164451969675</v>
      </c>
    </row>
    <row r="3039" spans="1:21" x14ac:dyDescent="0.25">
      <c r="A3039" s="92" t="s">
        <v>11</v>
      </c>
      <c r="B3039" s="92" t="s">
        <v>12</v>
      </c>
      <c r="C3039" s="92" t="s">
        <v>32</v>
      </c>
      <c r="D3039" s="92" t="s">
        <v>32</v>
      </c>
      <c r="E3039" s="92" t="s">
        <v>39</v>
      </c>
      <c r="F3039" s="92" t="s">
        <v>34</v>
      </c>
      <c r="G3039" s="92" t="s">
        <v>97</v>
      </c>
      <c r="H3039" s="92" t="s">
        <v>94</v>
      </c>
      <c r="I3039" s="89" t="s">
        <v>218</v>
      </c>
      <c r="L3039" s="98">
        <f>L2175+(L2463*'Emission factors'!$H$16)+('Emission factors'!$H$17*'GHG Estimation'!L2751)</f>
        <v>0</v>
      </c>
      <c r="M3039" s="98">
        <f>M2175+(M2463*'Emission factors'!$H$16)+('Emission factors'!$H$17*'GHG Estimation'!M2751)</f>
        <v>1813.9862018275089</v>
      </c>
      <c r="N3039" s="98">
        <f>N2175+(N2463*'Emission factors'!$H$16)+('Emission factors'!$H$17*'GHG Estimation'!N2751)</f>
        <v>1235.548538309735</v>
      </c>
      <c r="O3039" s="98">
        <f>O2175+(O2463*'Emission factors'!$H$16)+('Emission factors'!$H$17*'GHG Estimation'!O2751)</f>
        <v>922.85062562905216</v>
      </c>
      <c r="P3039" s="98">
        <f>P2175+(P2463*'Emission factors'!$H$16)+('Emission factors'!$H$17*'GHG Estimation'!P2751)</f>
        <v>1041.6801677190167</v>
      </c>
      <c r="Q3039" s="98">
        <f>Q2175+(Q2463*'Emission factors'!$H$16)+('Emission factors'!$H$17*'GHG Estimation'!Q2751)</f>
        <v>1576.8678360074223</v>
      </c>
      <c r="R3039" s="98">
        <f>R2175+(R2463*'Emission factors'!$H$16)+('Emission factors'!$H$17*'GHG Estimation'!R2751)</f>
        <v>2261.8008466772003</v>
      </c>
      <c r="S3039" s="98">
        <f>S2175+(S2463*'Emission factors'!$H$16)+('Emission factors'!$H$17*'GHG Estimation'!S2751)</f>
        <v>990.30366231443793</v>
      </c>
      <c r="T3039" s="98">
        <f>T2175+(T2463*'Emission factors'!$H$16)+('Emission factors'!$H$17*'GHG Estimation'!T2751)</f>
        <v>424.75293093282744</v>
      </c>
      <c r="U3039" s="98">
        <f>U2175+(U2463*'Emission factors'!$H$16)+('Emission factors'!$H$17*'GHG Estimation'!U2751)</f>
        <v>330.96132799118135</v>
      </c>
    </row>
    <row r="3040" spans="1:21" x14ac:dyDescent="0.25">
      <c r="A3040" s="92" t="s">
        <v>11</v>
      </c>
      <c r="B3040" s="92" t="s">
        <v>12</v>
      </c>
      <c r="C3040" s="92" t="s">
        <v>32</v>
      </c>
      <c r="D3040" s="92" t="s">
        <v>32</v>
      </c>
      <c r="E3040" s="92" t="s">
        <v>39</v>
      </c>
      <c r="F3040" s="92" t="s">
        <v>34</v>
      </c>
      <c r="G3040" s="92" t="s">
        <v>97</v>
      </c>
      <c r="H3040" s="92" t="s">
        <v>94</v>
      </c>
      <c r="I3040" s="89" t="s">
        <v>194</v>
      </c>
      <c r="L3040" s="98">
        <f>L2176+(L2464*'Emission factors'!$H$16)+('Emission factors'!$H$17*'GHG Estimation'!L2752)</f>
        <v>106477.52112606639</v>
      </c>
      <c r="M3040" s="98">
        <f>M2176+(M2464*'Emission factors'!$H$16)+('Emission factors'!$H$17*'GHG Estimation'!M2752)</f>
        <v>120511.4087059342</v>
      </c>
      <c r="N3040" s="98">
        <f>N2176+(N2464*'Emission factors'!$H$16)+('Emission factors'!$H$17*'GHG Estimation'!N2752)</f>
        <v>124403.81720843424</v>
      </c>
      <c r="O3040" s="98">
        <f>O2176+(O2464*'Emission factors'!$H$16)+('Emission factors'!$H$17*'GHG Estimation'!O2752)</f>
        <v>128787.58210695547</v>
      </c>
      <c r="P3040" s="98">
        <f>P2176+(P2464*'Emission factors'!$H$16)+('Emission factors'!$H$17*'GHG Estimation'!P2752)</f>
        <v>106723.09714398485</v>
      </c>
      <c r="Q3040" s="98">
        <f>Q2176+(Q2464*'Emission factors'!$H$16)+('Emission factors'!$H$17*'GHG Estimation'!Q2752)</f>
        <v>155322.27004648937</v>
      </c>
      <c r="R3040" s="98">
        <f>R2176+(R2464*'Emission factors'!$H$16)+('Emission factors'!$H$17*'GHG Estimation'!R2752)</f>
        <v>232185.43104983916</v>
      </c>
      <c r="S3040" s="98">
        <f>S2176+(S2464*'Emission factors'!$H$16)+('Emission factors'!$H$17*'GHG Estimation'!S2752)</f>
        <v>377436.42828587128</v>
      </c>
      <c r="T3040" s="98">
        <f>T2176+(T2464*'Emission factors'!$H$16)+('Emission factors'!$H$17*'GHG Estimation'!T2752)</f>
        <v>642385.34216232959</v>
      </c>
      <c r="U3040" s="98">
        <f>U2176+(U2464*'Emission factors'!$H$16)+('Emission factors'!$H$17*'GHG Estimation'!U2752)</f>
        <v>1117493.6681885794</v>
      </c>
    </row>
    <row r="3041" spans="1:21" x14ac:dyDescent="0.25">
      <c r="A3041" s="92" t="s">
        <v>11</v>
      </c>
      <c r="B3041" s="92" t="s">
        <v>12</v>
      </c>
      <c r="C3041" s="92" t="s">
        <v>32</v>
      </c>
      <c r="D3041" s="92" t="s">
        <v>32</v>
      </c>
      <c r="E3041" s="92" t="s">
        <v>39</v>
      </c>
      <c r="F3041" s="92" t="s">
        <v>34</v>
      </c>
      <c r="G3041" s="92" t="s">
        <v>97</v>
      </c>
      <c r="H3041" s="92" t="s">
        <v>94</v>
      </c>
      <c r="I3041" s="89" t="s">
        <v>195</v>
      </c>
      <c r="L3041" s="98">
        <f>L2177+(L2465*'Emission factors'!$H$16)+('Emission factors'!$H$17*'GHG Estimation'!L2753)</f>
        <v>585.09637312726932</v>
      </c>
      <c r="M3041" s="98">
        <f>M2177+(M2465*'Emission factors'!$H$16)+('Emission factors'!$H$17*'GHG Estimation'!M2753)</f>
        <v>7358.6572782980456</v>
      </c>
      <c r="N3041" s="98">
        <f>N2177+(N2465*'Emission factors'!$H$16)+('Emission factors'!$H$17*'GHG Estimation'!N2753)</f>
        <v>12261.230821409876</v>
      </c>
      <c r="O3041" s="98">
        <f>O2177+(O2465*'Emission factors'!$H$16)+('Emission factors'!$H$17*'GHG Estimation'!O2753)</f>
        <v>16342.662326807993</v>
      </c>
      <c r="P3041" s="98">
        <f>P2177+(P2465*'Emission factors'!$H$16)+('Emission factors'!$H$17*'GHG Estimation'!P2753)</f>
        <v>21769.104898920014</v>
      </c>
      <c r="Q3041" s="98">
        <f>Q2177+(Q2465*'Emission factors'!$H$16)+('Emission factors'!$H$17*'GHG Estimation'!Q2753)</f>
        <v>17561.035925710901</v>
      </c>
      <c r="R3041" s="98">
        <f>R2177+(R2465*'Emission factors'!$H$16)+('Emission factors'!$H$17*'GHG Estimation'!R2753)</f>
        <v>9921.7163025268692</v>
      </c>
      <c r="S3041" s="98">
        <f>S2177+(S2465*'Emission factors'!$H$16)+('Emission factors'!$H$17*'GHG Estimation'!S2753)</f>
        <v>2846.6593170650867</v>
      </c>
      <c r="T3041" s="98">
        <f>T2177+(T2465*'Emission factors'!$H$16)+('Emission factors'!$H$17*'GHG Estimation'!T2753)</f>
        <v>589.6382727392363</v>
      </c>
      <c r="U3041" s="98">
        <f>U2177+(U2465*'Emission factors'!$H$16)+('Emission factors'!$H$17*'GHG Estimation'!U2753)</f>
        <v>214.48004913150692</v>
      </c>
    </row>
    <row r="3042" spans="1:21" x14ac:dyDescent="0.25">
      <c r="A3042" s="92" t="s">
        <v>11</v>
      </c>
      <c r="B3042" s="92" t="s">
        <v>12</v>
      </c>
      <c r="C3042" s="92" t="s">
        <v>32</v>
      </c>
      <c r="D3042" s="92" t="s">
        <v>32</v>
      </c>
      <c r="E3042" s="92" t="s">
        <v>39</v>
      </c>
      <c r="F3042" s="92" t="s">
        <v>34</v>
      </c>
      <c r="G3042" s="92" t="s">
        <v>97</v>
      </c>
      <c r="H3042" s="92" t="s">
        <v>94</v>
      </c>
      <c r="I3042" s="89" t="s">
        <v>209</v>
      </c>
      <c r="L3042" s="98">
        <f>L2178+(L2466*'Emission factors'!$H$16)+('Emission factors'!$H$17*'GHG Estimation'!L2754)</f>
        <v>5984.5603661425348</v>
      </c>
      <c r="M3042" s="98">
        <f>M2178+(M2466*'Emission factors'!$H$16)+('Emission factors'!$H$17*'GHG Estimation'!M2754)</f>
        <v>15496.884083114744</v>
      </c>
      <c r="N3042" s="98">
        <f>N2178+(N2466*'Emission factors'!$H$16)+('Emission factors'!$H$17*'GHG Estimation'!N2754)</f>
        <v>4608.3055049939239</v>
      </c>
      <c r="O3042" s="98">
        <f>O2178+(O2466*'Emission factors'!$H$16)+('Emission factors'!$H$17*'GHG Estimation'!O2754)</f>
        <v>0</v>
      </c>
      <c r="P3042" s="98">
        <f>P2178+(P2466*'Emission factors'!$H$16)+('Emission factors'!$H$17*'GHG Estimation'!P2754)</f>
        <v>0</v>
      </c>
      <c r="Q3042" s="98">
        <f>Q2178+(Q2466*'Emission factors'!$H$16)+('Emission factors'!$H$17*'GHG Estimation'!Q2754)</f>
        <v>355.22437820478302</v>
      </c>
      <c r="R3042" s="98">
        <f>R2178+(R2466*'Emission factors'!$H$16)+('Emission factors'!$H$17*'GHG Estimation'!R2754)</f>
        <v>847.76136250413583</v>
      </c>
      <c r="S3042" s="98">
        <f>S2178+(S2466*'Emission factors'!$H$16)+('Emission factors'!$H$17*'GHG Estimation'!S2754)</f>
        <v>243.11774547862498</v>
      </c>
      <c r="T3042" s="98">
        <f>T2178+(T2466*'Emission factors'!$H$16)+('Emission factors'!$H$17*'GHG Estimation'!T2754)</f>
        <v>0</v>
      </c>
      <c r="U3042" s="98">
        <f>U2178+(U2466*'Emission factors'!$H$16)+('Emission factors'!$H$17*'GHG Estimation'!U2754)</f>
        <v>0</v>
      </c>
    </row>
    <row r="3043" spans="1:21" x14ac:dyDescent="0.25">
      <c r="A3043" s="92" t="s">
        <v>11</v>
      </c>
      <c r="B3043" s="92" t="s">
        <v>12</v>
      </c>
      <c r="C3043" s="92" t="s">
        <v>32</v>
      </c>
      <c r="D3043" s="92" t="s">
        <v>32</v>
      </c>
      <c r="E3043" s="92" t="s">
        <v>39</v>
      </c>
      <c r="F3043" s="92" t="s">
        <v>34</v>
      </c>
      <c r="G3043" s="92" t="s">
        <v>97</v>
      </c>
      <c r="H3043" s="92" t="s">
        <v>94</v>
      </c>
      <c r="I3043" s="89" t="s">
        <v>208</v>
      </c>
      <c r="L3043" s="98">
        <f>L2179+(L2467*'Emission factors'!$H$16)+('Emission factors'!$H$17*'GHG Estimation'!L2755)</f>
        <v>4476.0114463353311</v>
      </c>
      <c r="M3043" s="98">
        <f>M2179+(M2467*'Emission factors'!$H$16)+('Emission factors'!$H$17*'GHG Estimation'!M2755)</f>
        <v>2235.5825594401226</v>
      </c>
      <c r="N3043" s="98">
        <f>N2179+(N2467*'Emission factors'!$H$16)+('Emission factors'!$H$17*'GHG Estimation'!N2755)</f>
        <v>2745.887508137585</v>
      </c>
      <c r="O3043" s="98">
        <f>O2179+(O2467*'Emission factors'!$H$16)+('Emission factors'!$H$17*'GHG Estimation'!O2755)</f>
        <v>2781.3048487547994</v>
      </c>
      <c r="P3043" s="98">
        <f>P2179+(P2467*'Emission factors'!$H$16)+('Emission factors'!$H$17*'GHG Estimation'!P2755)</f>
        <v>2708.2620855628038</v>
      </c>
      <c r="Q3043" s="98">
        <f>Q2179+(Q2467*'Emission factors'!$H$16)+('Emission factors'!$H$17*'GHG Estimation'!Q2755)</f>
        <v>1969.2356832752166</v>
      </c>
      <c r="R3043" s="98">
        <f>R2179+(R2467*'Emission factors'!$H$16)+('Emission factors'!$H$17*'GHG Estimation'!R2755)</f>
        <v>973.1320068233623</v>
      </c>
      <c r="S3043" s="98">
        <f>S2179+(S2467*'Emission factors'!$H$16)+('Emission factors'!$H$17*'GHG Estimation'!S2755)</f>
        <v>547.54830459973846</v>
      </c>
      <c r="T3043" s="98">
        <f>T2179+(T2467*'Emission factors'!$H$16)+('Emission factors'!$H$17*'GHG Estimation'!T2755)</f>
        <v>371.12231772523143</v>
      </c>
      <c r="U3043" s="98">
        <f>U2179+(U2467*'Emission factors'!$H$16)+('Emission factors'!$H$17*'GHG Estimation'!U2755)</f>
        <v>249.78921015102026</v>
      </c>
    </row>
    <row r="3044" spans="1:21" x14ac:dyDescent="0.25">
      <c r="A3044" s="92" t="s">
        <v>11</v>
      </c>
      <c r="B3044" s="92" t="s">
        <v>12</v>
      </c>
      <c r="C3044" s="92" t="s">
        <v>32</v>
      </c>
      <c r="D3044" s="92" t="s">
        <v>32</v>
      </c>
      <c r="E3044" s="92" t="s">
        <v>39</v>
      </c>
      <c r="F3044" s="92" t="s">
        <v>34</v>
      </c>
      <c r="G3044" s="92" t="s">
        <v>97</v>
      </c>
      <c r="H3044" s="92" t="s">
        <v>94</v>
      </c>
      <c r="I3044" s="89" t="s">
        <v>226</v>
      </c>
      <c r="L3044" s="98">
        <f>L2180+(L2468*'Emission factors'!$H$16)+('Emission factors'!$H$17*'GHG Estimation'!L2756)</f>
        <v>0</v>
      </c>
      <c r="M3044" s="98">
        <f>M2180+(M2468*'Emission factors'!$H$16)+('Emission factors'!$H$17*'GHG Estimation'!M2756)</f>
        <v>0</v>
      </c>
      <c r="N3044" s="98">
        <f>N2180+(N2468*'Emission factors'!$H$16)+('Emission factors'!$H$17*'GHG Estimation'!N2756)</f>
        <v>0</v>
      </c>
      <c r="O3044" s="98">
        <f>O2180+(O2468*'Emission factors'!$H$16)+('Emission factors'!$H$17*'GHG Estimation'!O2756)</f>
        <v>0</v>
      </c>
      <c r="P3044" s="98">
        <f>P2180+(P2468*'Emission factors'!$H$16)+('Emission factors'!$H$17*'GHG Estimation'!P2756)</f>
        <v>0</v>
      </c>
      <c r="Q3044" s="98">
        <f>Q2180+(Q2468*'Emission factors'!$H$16)+('Emission factors'!$H$17*'GHG Estimation'!Q2756)</f>
        <v>0</v>
      </c>
      <c r="R3044" s="98">
        <f>R2180+(R2468*'Emission factors'!$H$16)+('Emission factors'!$H$17*'GHG Estimation'!R2756)</f>
        <v>0</v>
      </c>
      <c r="S3044" s="98">
        <f>S2180+(S2468*'Emission factors'!$H$16)+('Emission factors'!$H$17*'GHG Estimation'!S2756)</f>
        <v>0</v>
      </c>
      <c r="T3044" s="98">
        <f>T2180+(T2468*'Emission factors'!$H$16)+('Emission factors'!$H$17*'GHG Estimation'!T2756)</f>
        <v>0</v>
      </c>
      <c r="U3044" s="98">
        <f>U2180+(U2468*'Emission factors'!$H$16)+('Emission factors'!$H$17*'GHG Estimation'!U2756)</f>
        <v>0</v>
      </c>
    </row>
    <row r="3045" spans="1:21" x14ac:dyDescent="0.25">
      <c r="A3045" s="92" t="s">
        <v>11</v>
      </c>
      <c r="B3045" s="92" t="s">
        <v>12</v>
      </c>
      <c r="C3045" s="92" t="s">
        <v>32</v>
      </c>
      <c r="D3045" s="92" t="s">
        <v>32</v>
      </c>
      <c r="E3045" s="92" t="s">
        <v>39</v>
      </c>
      <c r="F3045" s="92" t="s">
        <v>34</v>
      </c>
      <c r="G3045" s="92" t="s">
        <v>97</v>
      </c>
      <c r="H3045" s="92" t="s">
        <v>94</v>
      </c>
      <c r="I3045" s="89" t="s">
        <v>196</v>
      </c>
      <c r="L3045" s="98">
        <f>L2181+(L2469*'Emission factors'!$H$16)+('Emission factors'!$H$17*'GHG Estimation'!L2757)</f>
        <v>6561.5397530525743</v>
      </c>
      <c r="M3045" s="98">
        <f>M2181+(M2469*'Emission factors'!$H$16)+('Emission factors'!$H$17*'GHG Estimation'!M2757)</f>
        <v>21911.438763911978</v>
      </c>
      <c r="N3045" s="98">
        <f>N2181+(N2469*'Emission factors'!$H$16)+('Emission factors'!$H$17*'GHG Estimation'!N2757)</f>
        <v>69953.850964006895</v>
      </c>
      <c r="O3045" s="98">
        <f>O2181+(O2469*'Emission factors'!$H$16)+('Emission factors'!$H$17*'GHG Estimation'!O2757)</f>
        <v>252158.71028556552</v>
      </c>
      <c r="P3045" s="98">
        <f>P2181+(P2469*'Emission factors'!$H$16)+('Emission factors'!$H$17*'GHG Estimation'!P2757)</f>
        <v>114752.75235472909</v>
      </c>
      <c r="Q3045" s="98">
        <f>Q2181+(Q2469*'Emission factors'!$H$16)+('Emission factors'!$H$17*'GHG Estimation'!Q2757)</f>
        <v>36326.927930100355</v>
      </c>
      <c r="R3045" s="98">
        <f>R2181+(R2469*'Emission factors'!$H$16)+('Emission factors'!$H$17*'GHG Estimation'!R2757)</f>
        <v>17375.242840760042</v>
      </c>
      <c r="S3045" s="98">
        <f>S2181+(S2469*'Emission factors'!$H$16)+('Emission factors'!$H$17*'GHG Estimation'!S2757)</f>
        <v>10537.227613968791</v>
      </c>
      <c r="T3045" s="98">
        <f>T2181+(T2469*'Emission factors'!$H$16)+('Emission factors'!$H$17*'GHG Estimation'!T2757)</f>
        <v>9287.3711129696148</v>
      </c>
      <c r="U3045" s="98">
        <f>U2181+(U2469*'Emission factors'!$H$16)+('Emission factors'!$H$17*'GHG Estimation'!U2757)</f>
        <v>9025.3861097415447</v>
      </c>
    </row>
    <row r="3046" spans="1:21" x14ac:dyDescent="0.25">
      <c r="A3046" s="92" t="s">
        <v>11</v>
      </c>
      <c r="B3046" s="92" t="s">
        <v>12</v>
      </c>
      <c r="C3046" s="92" t="s">
        <v>32</v>
      </c>
      <c r="D3046" s="92" t="s">
        <v>32</v>
      </c>
      <c r="E3046" s="92" t="s">
        <v>39</v>
      </c>
      <c r="F3046" s="92" t="s">
        <v>34</v>
      </c>
      <c r="G3046" s="92" t="s">
        <v>97</v>
      </c>
      <c r="H3046" s="92" t="s">
        <v>94</v>
      </c>
      <c r="I3046" s="89" t="s">
        <v>197</v>
      </c>
      <c r="L3046" s="98">
        <f>L2182+(L2470*'Emission factors'!$H$16)+('Emission factors'!$H$17*'GHG Estimation'!L2758)</f>
        <v>24132.153865880562</v>
      </c>
      <c r="M3046" s="98">
        <f>M2182+(M2470*'Emission factors'!$H$16)+('Emission factors'!$H$17*'GHG Estimation'!M2758)</f>
        <v>8920.8851891269624</v>
      </c>
      <c r="N3046" s="98">
        <f>N2182+(N2470*'Emission factors'!$H$16)+('Emission factors'!$H$17*'GHG Estimation'!N2758)</f>
        <v>4442.8380472776025</v>
      </c>
      <c r="O3046" s="98">
        <f>O2182+(O2470*'Emission factors'!$H$16)+('Emission factors'!$H$17*'GHG Estimation'!O2758)</f>
        <v>5760.0197446867414</v>
      </c>
      <c r="P3046" s="98">
        <f>P2182+(P2470*'Emission factors'!$H$16)+('Emission factors'!$H$17*'GHG Estimation'!P2758)</f>
        <v>13971.40982725486</v>
      </c>
      <c r="Q3046" s="98">
        <f>Q2182+(Q2470*'Emission factors'!$H$16)+('Emission factors'!$H$17*'GHG Estimation'!Q2758)</f>
        <v>15628.265826300481</v>
      </c>
      <c r="R3046" s="98">
        <f>R2182+(R2470*'Emission factors'!$H$16)+('Emission factors'!$H$17*'GHG Estimation'!R2758)</f>
        <v>14255.420999882612</v>
      </c>
      <c r="S3046" s="98">
        <f>S2182+(S2470*'Emission factors'!$H$16)+('Emission factors'!$H$17*'GHG Estimation'!S2758)</f>
        <v>16579.443109841941</v>
      </c>
      <c r="T3046" s="98">
        <f>T2182+(T2470*'Emission factors'!$H$16)+('Emission factors'!$H$17*'GHG Estimation'!T2758)</f>
        <v>23795.306426215368</v>
      </c>
      <c r="U3046" s="98">
        <f>U2182+(U2470*'Emission factors'!$H$16)+('Emission factors'!$H$17*'GHG Estimation'!U2758)</f>
        <v>38016.976255530142</v>
      </c>
    </row>
    <row r="3047" spans="1:21" x14ac:dyDescent="0.25">
      <c r="A3047" s="92" t="s">
        <v>11</v>
      </c>
      <c r="B3047" s="92" t="s">
        <v>12</v>
      </c>
      <c r="C3047" s="92" t="s">
        <v>32</v>
      </c>
      <c r="D3047" s="92" t="s">
        <v>32</v>
      </c>
      <c r="E3047" s="92" t="s">
        <v>39</v>
      </c>
      <c r="F3047" s="92" t="s">
        <v>34</v>
      </c>
      <c r="G3047" s="92" t="s">
        <v>97</v>
      </c>
      <c r="H3047" s="92" t="s">
        <v>94</v>
      </c>
      <c r="I3047" s="92" t="s">
        <v>229</v>
      </c>
      <c r="L3047" s="98">
        <f>L2183+(L2471*'Emission factors'!$H$16)+('Emission factors'!$H$17*'GHG Estimation'!L2759)</f>
        <v>32662.003515611545</v>
      </c>
      <c r="M3047" s="98">
        <f>M2183+(M2471*'Emission factors'!$H$16)+('Emission factors'!$H$17*'GHG Estimation'!M2759)</f>
        <v>37310.175256577088</v>
      </c>
      <c r="N3047" s="98">
        <f>N2183+(N2471*'Emission factors'!$H$16)+('Emission factors'!$H$17*'GHG Estimation'!N2759)</f>
        <v>37791.337303191831</v>
      </c>
      <c r="O3047" s="98">
        <f>O2183+(O2471*'Emission factors'!$H$16)+('Emission factors'!$H$17*'GHG Estimation'!O2759)</f>
        <v>36310.266816899893</v>
      </c>
      <c r="P3047" s="98">
        <f>P2183+(P2471*'Emission factors'!$H$16)+('Emission factors'!$H$17*'GHG Estimation'!P2759)</f>
        <v>29620.907535724462</v>
      </c>
      <c r="Q3047" s="98">
        <f>Q2183+(Q2471*'Emission factors'!$H$16)+('Emission factors'!$H$17*'GHG Estimation'!Q2759)</f>
        <v>39586.456982138508</v>
      </c>
      <c r="R3047" s="98">
        <f>R2183+(R2471*'Emission factors'!$H$16)+('Emission factors'!$H$17*'GHG Estimation'!R2759)</f>
        <v>55939.465374549691</v>
      </c>
      <c r="S3047" s="98">
        <f>S2183+(S2471*'Emission factors'!$H$16)+('Emission factors'!$H$17*'GHG Estimation'!S2759)</f>
        <v>82421.538620515741</v>
      </c>
      <c r="T3047" s="98">
        <f>T2183+(T2471*'Emission factors'!$H$16)+('Emission factors'!$H$17*'GHG Estimation'!T2759)</f>
        <v>124091.5272971096</v>
      </c>
      <c r="U3047" s="98">
        <f>U2183+(U2471*'Emission factors'!$H$16)+('Emission factors'!$H$17*'GHG Estimation'!U2759)</f>
        <v>188035.77060840983</v>
      </c>
    </row>
    <row r="3048" spans="1:21" x14ac:dyDescent="0.25">
      <c r="A3048" s="92" t="s">
        <v>11</v>
      </c>
      <c r="B3048" s="92" t="s">
        <v>12</v>
      </c>
      <c r="C3048" s="92" t="s">
        <v>32</v>
      </c>
      <c r="D3048" s="92" t="s">
        <v>32</v>
      </c>
      <c r="E3048" s="92" t="s">
        <v>39</v>
      </c>
      <c r="F3048" s="92" t="s">
        <v>34</v>
      </c>
      <c r="G3048" s="92" t="s">
        <v>97</v>
      </c>
      <c r="H3048" s="92" t="s">
        <v>94</v>
      </c>
      <c r="I3048" s="89" t="s">
        <v>198</v>
      </c>
      <c r="L3048" s="98">
        <f>L2184+(L2472*'Emission factors'!$H$16)+('Emission factors'!$H$17*'GHG Estimation'!L2760)</f>
        <v>70050.897281008918</v>
      </c>
      <c r="M3048" s="98">
        <f>M2184+(M2472*'Emission factors'!$H$16)+('Emission factors'!$H$17*'GHG Estimation'!M2760)</f>
        <v>72227.454999649344</v>
      </c>
      <c r="N3048" s="98">
        <f>N2184+(N2472*'Emission factors'!$H$16)+('Emission factors'!$H$17*'GHG Estimation'!N2760)</f>
        <v>66386.045093545341</v>
      </c>
      <c r="O3048" s="98">
        <f>O2184+(O2472*'Emission factors'!$H$16)+('Emission factors'!$H$17*'GHG Estimation'!O2760)</f>
        <v>57590.731445720499</v>
      </c>
      <c r="P3048" s="98">
        <f>P2184+(P2472*'Emission factors'!$H$16)+('Emission factors'!$H$17*'GHG Estimation'!P2760)</f>
        <v>43243.204490489414</v>
      </c>
      <c r="Q3048" s="98">
        <f>Q2184+(Q2472*'Emission factors'!$H$16)+('Emission factors'!$H$17*'GHG Estimation'!Q2760)</f>
        <v>29568.388676983865</v>
      </c>
      <c r="R3048" s="98">
        <f>R2184+(R2472*'Emission factors'!$H$16)+('Emission factors'!$H$17*'GHG Estimation'!R2760)</f>
        <v>16456.799503753125</v>
      </c>
      <c r="S3048" s="98">
        <f>S2184+(S2472*'Emission factors'!$H$16)+('Emission factors'!$H$17*'GHG Estimation'!S2760)</f>
        <v>9196.1828017842417</v>
      </c>
      <c r="T3048" s="98">
        <f>T2184+(T2472*'Emission factors'!$H$16)+('Emission factors'!$H$17*'GHG Estimation'!T2760)</f>
        <v>5573.033275402855</v>
      </c>
      <c r="U3048" s="98">
        <f>U2184+(U2472*'Emission factors'!$H$16)+('Emission factors'!$H$17*'GHG Estimation'!U2760)</f>
        <v>3439.0146770312813</v>
      </c>
    </row>
    <row r="3049" spans="1:21" x14ac:dyDescent="0.25">
      <c r="A3049" s="92" t="s">
        <v>11</v>
      </c>
      <c r="B3049" s="92" t="s">
        <v>12</v>
      </c>
      <c r="C3049" s="92" t="s">
        <v>32</v>
      </c>
      <c r="D3049" s="92" t="s">
        <v>32</v>
      </c>
      <c r="E3049" s="92" t="s">
        <v>39</v>
      </c>
      <c r="F3049" s="92" t="s">
        <v>34</v>
      </c>
      <c r="G3049" s="92" t="s">
        <v>97</v>
      </c>
      <c r="H3049" s="92" t="s">
        <v>94</v>
      </c>
      <c r="I3049" s="89" t="s">
        <v>231</v>
      </c>
      <c r="L3049" s="98">
        <f>L2185+(L2473*'Emission factors'!$H$16)+('Emission factors'!$H$17*'GHG Estimation'!L2761)</f>
        <v>4227.9986803788715</v>
      </c>
      <c r="M3049" s="98">
        <f>M2185+(M2473*'Emission factors'!$H$16)+('Emission factors'!$H$17*'GHG Estimation'!M2761)</f>
        <v>4756.6970958658349</v>
      </c>
      <c r="N3049" s="98">
        <f>N2185+(N2473*'Emission factors'!$H$16)+('Emission factors'!$H$17*'GHG Estimation'!N2761)</f>
        <v>4814.6830703141968</v>
      </c>
      <c r="O3049" s="98">
        <f>O2185+(O2473*'Emission factors'!$H$16)+('Emission factors'!$H$17*'GHG Estimation'!O2761)</f>
        <v>4631.3915595374883</v>
      </c>
      <c r="P3049" s="98">
        <f>P2185+(P2473*'Emission factors'!$H$16)+('Emission factors'!$H$17*'GHG Estimation'!P2761)</f>
        <v>4894.309631999171</v>
      </c>
      <c r="Q3049" s="98">
        <f>Q2185+(Q2473*'Emission factors'!$H$16)+('Emission factors'!$H$17*'GHG Estimation'!Q2761)</f>
        <v>4435.2063485408098</v>
      </c>
      <c r="R3049" s="98">
        <f>R2185+(R2473*'Emission factors'!$H$16)+('Emission factors'!$H$17*'GHG Estimation'!R2761)</f>
        <v>3673.8019178146164</v>
      </c>
      <c r="S3049" s="98">
        <f>S2185+(S2473*'Emission factors'!$H$16)+('Emission factors'!$H$17*'GHG Estimation'!S2761)</f>
        <v>3312.4939829015984</v>
      </c>
      <c r="T3049" s="98">
        <f>T2185+(T2473*'Emission factors'!$H$16)+('Emission factors'!$H$17*'GHG Estimation'!T2761)</f>
        <v>3196.1750093282012</v>
      </c>
      <c r="U3049" s="98">
        <f>U2185+(U2473*'Emission factors'!$H$16)+('Emission factors'!$H$17*'GHG Estimation'!U2761)</f>
        <v>3175.9832731874299</v>
      </c>
    </row>
    <row r="3050" spans="1:21" x14ac:dyDescent="0.25">
      <c r="A3050" s="92" t="s">
        <v>11</v>
      </c>
      <c r="B3050" s="92" t="s">
        <v>12</v>
      </c>
      <c r="C3050" s="92" t="s">
        <v>32</v>
      </c>
      <c r="D3050" s="92" t="s">
        <v>32</v>
      </c>
      <c r="E3050" s="92" t="s">
        <v>39</v>
      </c>
      <c r="F3050" s="92" t="s">
        <v>34</v>
      </c>
      <c r="G3050" s="92" t="s">
        <v>97</v>
      </c>
      <c r="H3050" s="92" t="s">
        <v>94</v>
      </c>
      <c r="I3050" s="89" t="s">
        <v>230</v>
      </c>
      <c r="L3050" s="98">
        <f>L2186+(L2474*'Emission factors'!$H$16)+('Emission factors'!$H$17*'GHG Estimation'!L2762)</f>
        <v>826.81311423187435</v>
      </c>
      <c r="M3050" s="98">
        <f>M2186+(M2474*'Emission factors'!$H$16)+('Emission factors'!$H$17*'GHG Estimation'!M2762)</f>
        <v>24667.737123947176</v>
      </c>
      <c r="N3050" s="98">
        <f>N2186+(N2474*'Emission factors'!$H$16)+('Emission factors'!$H$17*'GHG Estimation'!N2762)</f>
        <v>39580.089362139639</v>
      </c>
      <c r="O3050" s="98">
        <f>O2186+(O2474*'Emission factors'!$H$16)+('Emission factors'!$H$17*'GHG Estimation'!O2762)</f>
        <v>61215.672245926828</v>
      </c>
      <c r="P3050" s="98">
        <f>P2186+(P2474*'Emission factors'!$H$16)+('Emission factors'!$H$17*'GHG Estimation'!P2762)</f>
        <v>22642.269543830662</v>
      </c>
      <c r="Q3050" s="98">
        <f>Q2186+(Q2474*'Emission factors'!$H$16)+('Emission factors'!$H$17*'GHG Estimation'!Q2762)</f>
        <v>6974.654916744028</v>
      </c>
      <c r="R3050" s="98">
        <f>R2186+(R2474*'Emission factors'!$H$16)+('Emission factors'!$H$17*'GHG Estimation'!R2762)</f>
        <v>6157.318898732161</v>
      </c>
      <c r="S3050" s="98">
        <f>S2186+(S2474*'Emission factors'!$H$16)+('Emission factors'!$H$17*'GHG Estimation'!S2762)</f>
        <v>5256.915081252625</v>
      </c>
      <c r="T3050" s="98">
        <f>T2186+(T2474*'Emission factors'!$H$16)+('Emission factors'!$H$17*'GHG Estimation'!T2762)</f>
        <v>4494.1817900535934</v>
      </c>
      <c r="U3050" s="98">
        <f>U2186+(U2474*'Emission factors'!$H$16)+('Emission factors'!$H$17*'GHG Estimation'!U2762)</f>
        <v>3925.2693918771952</v>
      </c>
    </row>
    <row r="3051" spans="1:21" x14ac:dyDescent="0.25">
      <c r="A3051" s="92" t="s">
        <v>11</v>
      </c>
      <c r="B3051" s="92" t="s">
        <v>12</v>
      </c>
      <c r="C3051" s="92" t="s">
        <v>32</v>
      </c>
      <c r="D3051" s="92" t="s">
        <v>32</v>
      </c>
      <c r="E3051" s="92" t="s">
        <v>39</v>
      </c>
      <c r="F3051" s="92" t="s">
        <v>34</v>
      </c>
      <c r="G3051" s="92" t="s">
        <v>97</v>
      </c>
      <c r="H3051" s="92" t="s">
        <v>94</v>
      </c>
      <c r="I3051" s="89" t="s">
        <v>303</v>
      </c>
      <c r="L3051" s="98">
        <f>L2187+(L2475*'Emission factors'!$H$16)+('Emission factors'!$H$17*'GHG Estimation'!L2763)</f>
        <v>50689.122405695976</v>
      </c>
      <c r="M3051" s="98">
        <f>M2187+(M2475*'Emission factors'!$H$16)+('Emission factors'!$H$17*'GHG Estimation'!M2763)</f>
        <v>119946.49866126171</v>
      </c>
      <c r="N3051" s="98">
        <f>N2187+(N2475*'Emission factors'!$H$16)+('Emission factors'!$H$17*'GHG Estimation'!N2763)</f>
        <v>142039.28071321524</v>
      </c>
      <c r="O3051" s="98">
        <f>O2187+(O2475*'Emission factors'!$H$16)+('Emission factors'!$H$17*'GHG Estimation'!O2763)</f>
        <v>138672.0448403772</v>
      </c>
      <c r="P3051" s="98">
        <f>P2187+(P2475*'Emission factors'!$H$16)+('Emission factors'!$H$17*'GHG Estimation'!P2763)</f>
        <v>71785.297919168734</v>
      </c>
      <c r="Q3051" s="98">
        <f>Q2187+(Q2475*'Emission factors'!$H$16)+('Emission factors'!$H$17*'GHG Estimation'!Q2763)</f>
        <v>47233.588333028827</v>
      </c>
      <c r="R3051" s="98">
        <f>R2187+(R2475*'Emission factors'!$H$16)+('Emission factors'!$H$17*'GHG Estimation'!R2763)</f>
        <v>44055.663143777987</v>
      </c>
      <c r="S3051" s="98">
        <f>S2187+(S2475*'Emission factors'!$H$16)+('Emission factors'!$H$17*'GHG Estimation'!S2763)</f>
        <v>45567.394153063287</v>
      </c>
      <c r="T3051" s="98">
        <f>T2187+(T2475*'Emission factors'!$H$16)+('Emission factors'!$H$17*'GHG Estimation'!T2763)</f>
        <v>52546.512246340717</v>
      </c>
      <c r="U3051" s="98">
        <f>U2187+(U2475*'Emission factors'!$H$16)+('Emission factors'!$H$17*'GHG Estimation'!U2763)</f>
        <v>65889.471506429501</v>
      </c>
    </row>
    <row r="3052" spans="1:21" x14ac:dyDescent="0.25">
      <c r="A3052" s="92" t="s">
        <v>11</v>
      </c>
      <c r="B3052" s="92" t="s">
        <v>12</v>
      </c>
      <c r="C3052" s="92" t="s">
        <v>32</v>
      </c>
      <c r="D3052" s="92" t="s">
        <v>32</v>
      </c>
      <c r="E3052" s="92" t="s">
        <v>39</v>
      </c>
      <c r="F3052" s="92" t="s">
        <v>34</v>
      </c>
      <c r="G3052" s="92" t="s">
        <v>97</v>
      </c>
      <c r="H3052" s="92" t="s">
        <v>94</v>
      </c>
      <c r="I3052" s="89" t="s">
        <v>225</v>
      </c>
      <c r="L3052" s="98">
        <f>L2188+(L2476*'Emission factors'!$H$16)+('Emission factors'!$H$17*'GHG Estimation'!L2764)</f>
        <v>0</v>
      </c>
      <c r="M3052" s="98">
        <f>M2188+(M2476*'Emission factors'!$H$16)+('Emission factors'!$H$17*'GHG Estimation'!M2764)</f>
        <v>0</v>
      </c>
      <c r="N3052" s="98">
        <f>N2188+(N2476*'Emission factors'!$H$16)+('Emission factors'!$H$17*'GHG Estimation'!N2764)</f>
        <v>0</v>
      </c>
      <c r="O3052" s="98">
        <f>O2188+(O2476*'Emission factors'!$H$16)+('Emission factors'!$H$17*'GHG Estimation'!O2764)</f>
        <v>0</v>
      </c>
      <c r="P3052" s="98">
        <f>P2188+(P2476*'Emission factors'!$H$16)+('Emission factors'!$H$17*'GHG Estimation'!P2764)</f>
        <v>342.80427779294286</v>
      </c>
      <c r="Q3052" s="98">
        <f>Q2188+(Q2476*'Emission factors'!$H$16)+('Emission factors'!$H$17*'GHG Estimation'!Q2764)</f>
        <v>300.60520099317426</v>
      </c>
      <c r="R3052" s="98">
        <f>R2188+(R2476*'Emission factors'!$H$16)+('Emission factors'!$H$17*'GHG Estimation'!R2764)</f>
        <v>86.508989187385595</v>
      </c>
      <c r="S3052" s="98">
        <f>S2188+(S2476*'Emission factors'!$H$16)+('Emission factors'!$H$17*'GHG Estimation'!S2764)</f>
        <v>41.993645888431743</v>
      </c>
      <c r="T3052" s="98">
        <f>T2188+(T2476*'Emission factors'!$H$16)+('Emission factors'!$H$17*'GHG Estimation'!T2764)</f>
        <v>58.160294302201535</v>
      </c>
      <c r="U3052" s="98">
        <f>U2188+(U2476*'Emission factors'!$H$16)+('Emission factors'!$H$17*'GHG Estimation'!U2764)</f>
        <v>80.353635131117159</v>
      </c>
    </row>
    <row r="3053" spans="1:21" x14ac:dyDescent="0.25">
      <c r="A3053" s="92" t="s">
        <v>11</v>
      </c>
      <c r="B3053" s="92" t="s">
        <v>12</v>
      </c>
      <c r="C3053" s="92" t="s">
        <v>32</v>
      </c>
      <c r="D3053" s="92" t="s">
        <v>32</v>
      </c>
      <c r="E3053" s="92" t="s">
        <v>39</v>
      </c>
      <c r="F3053" s="92" t="s">
        <v>34</v>
      </c>
      <c r="G3053" s="92" t="s">
        <v>97</v>
      </c>
      <c r="H3053" s="92" t="s">
        <v>94</v>
      </c>
      <c r="I3053" s="89" t="s">
        <v>205</v>
      </c>
      <c r="L3053" s="98">
        <f>L2189+(L2477*'Emission factors'!$H$16)+('Emission factors'!$H$17*'GHG Estimation'!L2765)</f>
        <v>1991.5236151071176</v>
      </c>
      <c r="M3053" s="98">
        <f>M2189+(M2477*'Emission factors'!$H$16)+('Emission factors'!$H$17*'GHG Estimation'!M2765)</f>
        <v>851.25190941212384</v>
      </c>
      <c r="N3053" s="98">
        <f>N2189+(N2477*'Emission factors'!$H$16)+('Emission factors'!$H$17*'GHG Estimation'!N2765)</f>
        <v>1474.4637007252948</v>
      </c>
      <c r="O3053" s="98">
        <f>O2189+(O2477*'Emission factors'!$H$16)+('Emission factors'!$H$17*'GHG Estimation'!O2765)</f>
        <v>2626.6559653528202</v>
      </c>
      <c r="P3053" s="98">
        <f>P2189+(P2477*'Emission factors'!$H$16)+('Emission factors'!$H$17*'GHG Estimation'!P2765)</f>
        <v>5738.9765961309531</v>
      </c>
      <c r="Q3053" s="98">
        <f>Q2189+(Q2477*'Emission factors'!$H$16)+('Emission factors'!$H$17*'GHG Estimation'!Q2765)</f>
        <v>5096.7750551807321</v>
      </c>
      <c r="R3053" s="98">
        <f>R2189+(R2477*'Emission factors'!$H$16)+('Emission factors'!$H$17*'GHG Estimation'!R2765)</f>
        <v>2964.1558964667797</v>
      </c>
      <c r="S3053" s="98">
        <f>S2189+(S2477*'Emission factors'!$H$16)+('Emission factors'!$H$17*'GHG Estimation'!S2765)</f>
        <v>1900.8427553620072</v>
      </c>
      <c r="T3053" s="98">
        <f>T2189+(T2477*'Emission factors'!$H$16)+('Emission factors'!$H$17*'GHG Estimation'!T2765)</f>
        <v>1418.6833489604621</v>
      </c>
      <c r="U3053" s="98">
        <f>U2189+(U2477*'Emission factors'!$H$16)+('Emission factors'!$H$17*'GHG Estimation'!U2765)</f>
        <v>1115.5873248831981</v>
      </c>
    </row>
    <row r="3054" spans="1:21" x14ac:dyDescent="0.25">
      <c r="A3054" s="92" t="s">
        <v>11</v>
      </c>
      <c r="B3054" s="92" t="s">
        <v>12</v>
      </c>
      <c r="C3054" s="92" t="s">
        <v>32</v>
      </c>
      <c r="D3054" s="92" t="s">
        <v>32</v>
      </c>
      <c r="E3054" s="92" t="s">
        <v>39</v>
      </c>
      <c r="F3054" s="92" t="s">
        <v>34</v>
      </c>
      <c r="G3054" s="92" t="s">
        <v>97</v>
      </c>
      <c r="H3054" s="92" t="s">
        <v>94</v>
      </c>
      <c r="I3054" s="89" t="s">
        <v>204</v>
      </c>
      <c r="L3054" s="98">
        <f>L2190+(L2478*'Emission factors'!$H$16)+('Emission factors'!$H$17*'GHG Estimation'!L2766)</f>
        <v>11682.584728120039</v>
      </c>
      <c r="M3054" s="98">
        <f>M2190+(M2478*'Emission factors'!$H$16)+('Emission factors'!$H$17*'GHG Estimation'!M2766)</f>
        <v>20715.926881704494</v>
      </c>
      <c r="N3054" s="98">
        <f>N2190+(N2478*'Emission factors'!$H$16)+('Emission factors'!$H$17*'GHG Estimation'!N2766)</f>
        <v>18923.10539082771</v>
      </c>
      <c r="O3054" s="98">
        <f>O2190+(O2478*'Emission factors'!$H$16)+('Emission factors'!$H$17*'GHG Estimation'!O2766)</f>
        <v>17649.663573187026</v>
      </c>
      <c r="P3054" s="98">
        <f>P2190+(P2478*'Emission factors'!$H$16)+('Emission factors'!$H$17*'GHG Estimation'!P2766)</f>
        <v>13557.234154822558</v>
      </c>
      <c r="Q3054" s="98">
        <f>Q2190+(Q2478*'Emission factors'!$H$16)+('Emission factors'!$H$17*'GHG Estimation'!Q2766)</f>
        <v>11366.129732217207</v>
      </c>
      <c r="R3054" s="98">
        <f>R2190+(R2478*'Emission factors'!$H$16)+('Emission factors'!$H$17*'GHG Estimation'!R2766)</f>
        <v>10198.383188558168</v>
      </c>
      <c r="S3054" s="98">
        <f>S2190+(S2478*'Emission factors'!$H$16)+('Emission factors'!$H$17*'GHG Estimation'!S2766)</f>
        <v>3903.4914756995454</v>
      </c>
      <c r="T3054" s="98">
        <f>T2190+(T2478*'Emission factors'!$H$16)+('Emission factors'!$H$17*'GHG Estimation'!T2766)</f>
        <v>1248.6823374808469</v>
      </c>
      <c r="U3054" s="98">
        <f>U2190+(U2478*'Emission factors'!$H$16)+('Emission factors'!$H$17*'GHG Estimation'!U2766)</f>
        <v>675.22235785935618</v>
      </c>
    </row>
    <row r="3055" spans="1:21" x14ac:dyDescent="0.25">
      <c r="A3055" s="92" t="s">
        <v>11</v>
      </c>
      <c r="B3055" s="92" t="s">
        <v>12</v>
      </c>
      <c r="C3055" s="92" t="s">
        <v>32</v>
      </c>
      <c r="D3055" s="92" t="s">
        <v>32</v>
      </c>
      <c r="E3055" s="92" t="s">
        <v>39</v>
      </c>
      <c r="F3055" s="92" t="s">
        <v>34</v>
      </c>
      <c r="G3055" s="92" t="s">
        <v>97</v>
      </c>
      <c r="H3055" s="92" t="s">
        <v>94</v>
      </c>
      <c r="I3055" s="89" t="s">
        <v>228</v>
      </c>
      <c r="L3055" s="98">
        <f>L2191+(L2479*'Emission factors'!$H$16)+('Emission factors'!$H$17*'GHG Estimation'!L2767)</f>
        <v>0</v>
      </c>
      <c r="M3055" s="98">
        <f>M2191+(M2479*'Emission factors'!$H$16)+('Emission factors'!$H$17*'GHG Estimation'!M2767)</f>
        <v>24.495954702112922</v>
      </c>
      <c r="N3055" s="98">
        <f>N2191+(N2479*'Emission factors'!$H$16)+('Emission factors'!$H$17*'GHG Estimation'!N2767)</f>
        <v>8.1653182340376418</v>
      </c>
      <c r="O3055" s="98">
        <f>O2191+(O2479*'Emission factors'!$H$16)+('Emission factors'!$H$17*'GHG Estimation'!O2767)</f>
        <v>0</v>
      </c>
      <c r="P3055" s="98">
        <f>P2191+(P2479*'Emission factors'!$H$16)+('Emission factors'!$H$17*'GHG Estimation'!P2767)</f>
        <v>43.213233294059513</v>
      </c>
      <c r="Q3055" s="98">
        <f>Q2191+(Q2479*'Emission factors'!$H$16)+('Emission factors'!$H$17*'GHG Estimation'!Q2767)</f>
        <v>78.644263640155984</v>
      </c>
      <c r="R3055" s="98">
        <f>R2191+(R2479*'Emission factors'!$H$16)+('Emission factors'!$H$17*'GHG Estimation'!R2767)</f>
        <v>106.04002744437204</v>
      </c>
      <c r="S3055" s="98">
        <f>S2191+(S2479*'Emission factors'!$H$16)+('Emission factors'!$H$17*'GHG Estimation'!S2767)</f>
        <v>146.05783406544506</v>
      </c>
      <c r="T3055" s="98">
        <f>T2191+(T2479*'Emission factors'!$H$16)+('Emission factors'!$H$17*'GHG Estimation'!T2767)</f>
        <v>202.77894905730437</v>
      </c>
      <c r="U3055" s="98">
        <f>U2191+(U2479*'Emission factors'!$H$16)+('Emission factors'!$H$17*'GHG Estimation'!U2767)</f>
        <v>280.39233469649957</v>
      </c>
    </row>
    <row r="3056" spans="1:21" x14ac:dyDescent="0.25">
      <c r="A3056" s="92" t="s">
        <v>11</v>
      </c>
      <c r="B3056" s="92" t="s">
        <v>12</v>
      </c>
      <c r="C3056" s="92" t="s">
        <v>32</v>
      </c>
      <c r="D3056" s="92" t="s">
        <v>32</v>
      </c>
      <c r="E3056" s="92" t="s">
        <v>39</v>
      </c>
      <c r="F3056" s="92" t="s">
        <v>34</v>
      </c>
      <c r="G3056" s="92" t="s">
        <v>97</v>
      </c>
      <c r="H3056" s="92" t="s">
        <v>94</v>
      </c>
      <c r="I3056" s="89" t="s">
        <v>202</v>
      </c>
      <c r="L3056" s="98">
        <f>L2192+(L2480*'Emission factors'!$H$16)+('Emission factors'!$H$17*'GHG Estimation'!L2768)</f>
        <v>5098.3943559516792</v>
      </c>
      <c r="M3056" s="98">
        <f>M2192+(M2480*'Emission factors'!$H$16)+('Emission factors'!$H$17*'GHG Estimation'!M2768)</f>
        <v>4504.897276291952</v>
      </c>
      <c r="N3056" s="98">
        <f>N2192+(N2480*'Emission factors'!$H$16)+('Emission factors'!$H$17*'GHG Estimation'!N2768)</f>
        <v>3724.162034665283</v>
      </c>
      <c r="O3056" s="98">
        <f>O2192+(O2480*'Emission factors'!$H$16)+('Emission factors'!$H$17*'GHG Estimation'!O2768)</f>
        <v>3292.1220262986803</v>
      </c>
      <c r="P3056" s="98">
        <f>P2192+(P2480*'Emission factors'!$H$16)+('Emission factors'!$H$17*'GHG Estimation'!P2768)</f>
        <v>2974.5513492507043</v>
      </c>
      <c r="Q3056" s="98">
        <f>Q2192+(Q2480*'Emission factors'!$H$16)+('Emission factors'!$H$17*'GHG Estimation'!Q2768)</f>
        <v>2396.6629562563012</v>
      </c>
      <c r="R3056" s="98">
        <f>R2192+(R2480*'Emission factors'!$H$16)+('Emission factors'!$H$17*'GHG Estimation'!R2768)</f>
        <v>1708.1078301456578</v>
      </c>
      <c r="S3056" s="98">
        <f>S2192+(S2480*'Emission factors'!$H$16)+('Emission factors'!$H$17*'GHG Estimation'!S2768)</f>
        <v>1536.2328946528526</v>
      </c>
      <c r="T3056" s="98">
        <f>T2192+(T2480*'Emission factors'!$H$16)+('Emission factors'!$H$17*'GHG Estimation'!T2768)</f>
        <v>1538.3444243003751</v>
      </c>
      <c r="U3056" s="98">
        <f>U2192+(U2480*'Emission factors'!$H$16)+('Emission factors'!$H$17*'GHG Estimation'!U2768)</f>
        <v>1539.3423006674475</v>
      </c>
    </row>
    <row r="3057" spans="1:21" x14ac:dyDescent="0.25">
      <c r="A3057" s="92" t="s">
        <v>11</v>
      </c>
      <c r="B3057" s="92" t="s">
        <v>12</v>
      </c>
      <c r="C3057" s="92" t="s">
        <v>32</v>
      </c>
      <c r="D3057" s="92" t="s">
        <v>32</v>
      </c>
      <c r="E3057" s="92" t="s">
        <v>39</v>
      </c>
      <c r="F3057" s="92" t="s">
        <v>34</v>
      </c>
      <c r="G3057" s="92" t="s">
        <v>97</v>
      </c>
      <c r="H3057" s="92" t="s">
        <v>94</v>
      </c>
      <c r="I3057" s="89" t="s">
        <v>190</v>
      </c>
      <c r="L3057" s="98">
        <f>L2193+(L2481*'Emission factors'!$H$16)+('Emission factors'!$H$17*'GHG Estimation'!L2769)</f>
        <v>0</v>
      </c>
      <c r="M3057" s="98">
        <f>M2193+(M2481*'Emission factors'!$H$16)+('Emission factors'!$H$17*'GHG Estimation'!M2769)</f>
        <v>0</v>
      </c>
      <c r="N3057" s="98">
        <f>N2193+(N2481*'Emission factors'!$H$16)+('Emission factors'!$H$17*'GHG Estimation'!N2769)</f>
        <v>0</v>
      </c>
      <c r="O3057" s="98">
        <f>O2193+(O2481*'Emission factors'!$H$16)+('Emission factors'!$H$17*'GHG Estimation'!O2769)</f>
        <v>0</v>
      </c>
      <c r="P3057" s="98">
        <f>P2193+(P2481*'Emission factors'!$H$16)+('Emission factors'!$H$17*'GHG Estimation'!P2769)</f>
        <v>0</v>
      </c>
      <c r="Q3057" s="98">
        <f>Q2193+(Q2481*'Emission factors'!$H$16)+('Emission factors'!$H$17*'GHG Estimation'!Q2769)</f>
        <v>0</v>
      </c>
      <c r="R3057" s="98">
        <f>R2193+(R2481*'Emission factors'!$H$16)+('Emission factors'!$H$17*'GHG Estimation'!R2769)</f>
        <v>0</v>
      </c>
      <c r="S3057" s="98">
        <f>S2193+(S2481*'Emission factors'!$H$16)+('Emission factors'!$H$17*'GHG Estimation'!S2769)</f>
        <v>0</v>
      </c>
      <c r="T3057" s="98">
        <f>T2193+(T2481*'Emission factors'!$H$16)+('Emission factors'!$H$17*'GHG Estimation'!T2769)</f>
        <v>0</v>
      </c>
      <c r="U3057" s="98">
        <f>U2193+(U2481*'Emission factors'!$H$16)+('Emission factors'!$H$17*'GHG Estimation'!U2769)</f>
        <v>0</v>
      </c>
    </row>
    <row r="3058" spans="1:21" x14ac:dyDescent="0.25">
      <c r="A3058" s="92" t="s">
        <v>11</v>
      </c>
      <c r="B3058" s="92" t="s">
        <v>12</v>
      </c>
      <c r="C3058" s="92" t="s">
        <v>32</v>
      </c>
      <c r="D3058" s="92" t="s">
        <v>32</v>
      </c>
      <c r="E3058" s="92" t="s">
        <v>39</v>
      </c>
      <c r="F3058" s="92" t="s">
        <v>34</v>
      </c>
      <c r="G3058" s="92" t="s">
        <v>97</v>
      </c>
      <c r="H3058" s="92" t="s">
        <v>94</v>
      </c>
      <c r="I3058" s="89" t="s">
        <v>210</v>
      </c>
      <c r="L3058" s="98">
        <f>L2194+(L2482*'Emission factors'!$H$16)+('Emission factors'!$H$17*'GHG Estimation'!L2770)</f>
        <v>479.49417153382819</v>
      </c>
      <c r="M3058" s="98">
        <f>M2194+(M2482*'Emission factors'!$H$16)+('Emission factors'!$H$17*'GHG Estimation'!M2770)</f>
        <v>802.54070790480569</v>
      </c>
      <c r="N3058" s="98">
        <f>N2194+(N2482*'Emission factors'!$H$16)+('Emission factors'!$H$17*'GHG Estimation'!N2770)</f>
        <v>1032.9074757076889</v>
      </c>
      <c r="O3058" s="98">
        <f>O2194+(O2482*'Emission factors'!$H$16)+('Emission factors'!$H$17*'GHG Estimation'!O2770)</f>
        <v>1265.0953281270361</v>
      </c>
      <c r="P3058" s="98">
        <f>P2194+(P2482*'Emission factors'!$H$16)+('Emission factors'!$H$17*'GHG Estimation'!P2770)</f>
        <v>1318.3417704787294</v>
      </c>
      <c r="Q3058" s="98">
        <f>Q2194+(Q2482*'Emission factors'!$H$16)+('Emission factors'!$H$17*'GHG Estimation'!Q2770)</f>
        <v>1030.7940172548072</v>
      </c>
      <c r="R3058" s="98">
        <f>R2194+(R2482*'Emission factors'!$H$16)+('Emission factors'!$H$17*'GHG Estimation'!R2770)</f>
        <v>615.10416408695869</v>
      </c>
      <c r="S3058" s="98">
        <f>S2194+(S2482*'Emission factors'!$H$16)+('Emission factors'!$H$17*'GHG Estimation'!S2770)</f>
        <v>381.19012643497297</v>
      </c>
      <c r="T3058" s="98">
        <f>T2194+(T2482*'Emission factors'!$H$16)+('Emission factors'!$H$17*'GHG Estimation'!T2770)</f>
        <v>265.79165221026335</v>
      </c>
      <c r="U3058" s="98">
        <f>U2194+(U2482*'Emission factors'!$H$16)+('Emission factors'!$H$17*'GHG Estimation'!U2770)</f>
        <v>199.20619629689907</v>
      </c>
    </row>
    <row r="3059" spans="1:21" x14ac:dyDescent="0.25">
      <c r="A3059" s="92" t="s">
        <v>11</v>
      </c>
      <c r="B3059" s="92" t="s">
        <v>12</v>
      </c>
      <c r="C3059" s="92" t="s">
        <v>32</v>
      </c>
      <c r="D3059" s="92" t="s">
        <v>32</v>
      </c>
      <c r="E3059" s="92" t="s">
        <v>39</v>
      </c>
      <c r="F3059" s="92" t="s">
        <v>34</v>
      </c>
      <c r="G3059" s="92" t="s">
        <v>97</v>
      </c>
      <c r="H3059" s="92" t="s">
        <v>94</v>
      </c>
      <c r="I3059" s="89" t="s">
        <v>199</v>
      </c>
      <c r="L3059" s="98">
        <f>L2195+(L2483*'Emission factors'!$H$16)+('Emission factors'!$H$17*'GHG Estimation'!L2771)</f>
        <v>90408.638374628354</v>
      </c>
      <c r="M3059" s="98">
        <f>M2195+(M2483*'Emission factors'!$H$16)+('Emission factors'!$H$17*'GHG Estimation'!M2771)</f>
        <v>12070.590234721363</v>
      </c>
      <c r="N3059" s="98">
        <f>N2195+(N2483*'Emission factors'!$H$16)+('Emission factors'!$H$17*'GHG Estimation'!N2771)</f>
        <v>4237.2494647478898</v>
      </c>
      <c r="O3059" s="98">
        <f>O2195+(O2483*'Emission factors'!$H$16)+('Emission factors'!$H$17*'GHG Estimation'!O2771)</f>
        <v>6138.5501471503385</v>
      </c>
      <c r="P3059" s="98">
        <f>P2195+(P2483*'Emission factors'!$H$16)+('Emission factors'!$H$17*'GHG Estimation'!P2771)</f>
        <v>22339.247719212406</v>
      </c>
      <c r="Q3059" s="98">
        <f>Q2195+(Q2483*'Emission factors'!$H$16)+('Emission factors'!$H$17*'GHG Estimation'!Q2771)</f>
        <v>26827.077856572414</v>
      </c>
      <c r="R3059" s="98">
        <f>R2195+(R2483*'Emission factors'!$H$16)+('Emission factors'!$H$17*'GHG Estimation'!R2771)</f>
        <v>25873.040655349581</v>
      </c>
      <c r="S3059" s="98">
        <f>S2195+(S2483*'Emission factors'!$H$16)+('Emission factors'!$H$17*'GHG Estimation'!S2771)</f>
        <v>26001.08504429871</v>
      </c>
      <c r="T3059" s="98">
        <f>T2195+(T2483*'Emission factors'!$H$16)+('Emission factors'!$H$17*'GHG Estimation'!T2771)</f>
        <v>27223.242894478288</v>
      </c>
      <c r="U3059" s="98">
        <f>U2195+(U2483*'Emission factors'!$H$16)+('Emission factors'!$H$17*'GHG Estimation'!U2771)</f>
        <v>29466.68847215873</v>
      </c>
    </row>
    <row r="3060" spans="1:21" x14ac:dyDescent="0.25">
      <c r="A3060" s="92" t="s">
        <v>11</v>
      </c>
      <c r="B3060" s="92" t="s">
        <v>12</v>
      </c>
      <c r="C3060" s="92" t="s">
        <v>32</v>
      </c>
      <c r="D3060" s="92" t="s">
        <v>32</v>
      </c>
      <c r="E3060" s="92" t="s">
        <v>39</v>
      </c>
      <c r="F3060" s="92" t="s">
        <v>34</v>
      </c>
      <c r="G3060" s="92" t="s">
        <v>97</v>
      </c>
      <c r="H3060" s="92" t="s">
        <v>94</v>
      </c>
      <c r="I3060" s="89" t="s">
        <v>233</v>
      </c>
      <c r="L3060" s="98">
        <f>L2196+(L2484*'Emission factors'!$H$16)+('Emission factors'!$H$17*'GHG Estimation'!L2772)</f>
        <v>2686.1396645312911</v>
      </c>
      <c r="M3060" s="98">
        <f>M2196+(M2484*'Emission factors'!$H$16)+('Emission factors'!$H$17*'GHG Estimation'!M2772)</f>
        <v>664.73154270867485</v>
      </c>
      <c r="N3060" s="98">
        <f>N2196+(N2484*'Emission factors'!$H$16)+('Emission factors'!$H$17*'GHG Estimation'!N2772)</f>
        <v>104.96015814776359</v>
      </c>
      <c r="O3060" s="98">
        <f>O2196+(O2484*'Emission factors'!$H$16)+('Emission factors'!$H$17*'GHG Estimation'!O2772)</f>
        <v>149.59742645503317</v>
      </c>
      <c r="P3060" s="98">
        <f>P2196+(P2484*'Emission factors'!$H$16)+('Emission factors'!$H$17*'GHG Estimation'!P2772)</f>
        <v>1692.1313158618727</v>
      </c>
      <c r="Q3060" s="98">
        <f>Q2196+(Q2484*'Emission factors'!$H$16)+('Emission factors'!$H$17*'GHG Estimation'!Q2772)</f>
        <v>1678.2645700562416</v>
      </c>
      <c r="R3060" s="98">
        <f>R2196+(R2484*'Emission factors'!$H$16)+('Emission factors'!$H$17*'GHG Estimation'!R2772)</f>
        <v>949.61968057173397</v>
      </c>
      <c r="S3060" s="98">
        <f>S2196+(S2484*'Emission factors'!$H$16)+('Emission factors'!$H$17*'GHG Estimation'!S2772)</f>
        <v>555.07402744493686</v>
      </c>
      <c r="T3060" s="98">
        <f>T2196+(T2484*'Emission factors'!$H$16)+('Emission factors'!$H$17*'GHG Estimation'!T2772)</f>
        <v>352.00723023654768</v>
      </c>
      <c r="U3060" s="98">
        <f>U2196+(U2484*'Emission factors'!$H$16)+('Emission factors'!$H$17*'GHG Estimation'!U2772)</f>
        <v>223.2298585742335</v>
      </c>
    </row>
    <row r="3061" spans="1:21" x14ac:dyDescent="0.25">
      <c r="A3061" s="92" t="s">
        <v>11</v>
      </c>
      <c r="B3061" s="92" t="s">
        <v>12</v>
      </c>
      <c r="C3061" s="92" t="s">
        <v>32</v>
      </c>
      <c r="D3061" s="92" t="s">
        <v>32</v>
      </c>
      <c r="E3061" s="92" t="s">
        <v>39</v>
      </c>
      <c r="F3061" s="92" t="s">
        <v>34</v>
      </c>
      <c r="G3061" s="92" t="s">
        <v>97</v>
      </c>
      <c r="H3061" s="92" t="s">
        <v>94</v>
      </c>
      <c r="I3061" s="89" t="s">
        <v>200</v>
      </c>
      <c r="L3061" s="98">
        <f>L2197+(L2485*'Emission factors'!$H$16)+('Emission factors'!$H$17*'GHG Estimation'!L2773)</f>
        <v>9795.8361719037821</v>
      </c>
      <c r="M3061" s="98">
        <f>M2197+(M2485*'Emission factors'!$H$16)+('Emission factors'!$H$17*'GHG Estimation'!M2773)</f>
        <v>53116.41988603193</v>
      </c>
      <c r="N3061" s="98">
        <f>N2197+(N2485*'Emission factors'!$H$16)+('Emission factors'!$H$17*'GHG Estimation'!N2773)</f>
        <v>62490.516563391146</v>
      </c>
      <c r="O3061" s="98">
        <f>O2197+(O2485*'Emission factors'!$H$16)+('Emission factors'!$H$17*'GHG Estimation'!O2773)</f>
        <v>56161.502297791987</v>
      </c>
      <c r="P3061" s="98">
        <f>P2197+(P2485*'Emission factors'!$H$16)+('Emission factors'!$H$17*'GHG Estimation'!P2773)</f>
        <v>55638.648348357958</v>
      </c>
      <c r="Q3061" s="98">
        <f>Q2197+(Q2485*'Emission factors'!$H$16)+('Emission factors'!$H$17*'GHG Estimation'!Q2773)</f>
        <v>43517.149782465909</v>
      </c>
      <c r="R3061" s="98">
        <f>R2197+(R2485*'Emission factors'!$H$16)+('Emission factors'!$H$17*'GHG Estimation'!R2773)</f>
        <v>26682.928026794798</v>
      </c>
      <c r="S3061" s="98">
        <f>S2197+(S2485*'Emission factors'!$H$16)+('Emission factors'!$H$17*'GHG Estimation'!S2773)</f>
        <v>16332.205116844802</v>
      </c>
      <c r="T3061" s="98">
        <f>T2197+(T2485*'Emission factors'!$H$16)+('Emission factors'!$H$17*'GHG Estimation'!T2773)</f>
        <v>10429.133809307794</v>
      </c>
      <c r="U3061" s="98">
        <f>U2197+(U2485*'Emission factors'!$H$16)+('Emission factors'!$H$17*'GHG Estimation'!U2773)</f>
        <v>6685.9220062965423</v>
      </c>
    </row>
    <row r="3062" spans="1:21" x14ac:dyDescent="0.25">
      <c r="A3062" s="92" t="s">
        <v>11</v>
      </c>
      <c r="B3062" s="92" t="s">
        <v>12</v>
      </c>
      <c r="C3062" s="92" t="s">
        <v>32</v>
      </c>
      <c r="D3062" s="92" t="s">
        <v>32</v>
      </c>
      <c r="E3062" s="92" t="s">
        <v>40</v>
      </c>
      <c r="F3062" s="92" t="s">
        <v>34</v>
      </c>
      <c r="G3062" s="92" t="s">
        <v>97</v>
      </c>
      <c r="H3062" s="92" t="s">
        <v>94</v>
      </c>
      <c r="I3062" s="89" t="s">
        <v>227</v>
      </c>
      <c r="J3062" s="92" t="s">
        <v>98</v>
      </c>
      <c r="L3062" s="98">
        <f>L2198+(L2486*'Emission factors'!$H$16)+('Emission factors'!$H$17*'GHG Estimation'!L2774)</f>
        <v>0</v>
      </c>
      <c r="M3062" s="98">
        <f>M2198+(M2486*'Emission factors'!$H$16)+('Emission factors'!$H$17*'GHG Estimation'!M2774)</f>
        <v>0</v>
      </c>
      <c r="N3062" s="98">
        <f>N2198+(N2486*'Emission factors'!$H$16)+('Emission factors'!$H$17*'GHG Estimation'!N2774)</f>
        <v>0</v>
      </c>
      <c r="O3062" s="98">
        <f>O2198+(O2486*'Emission factors'!$H$16)+('Emission factors'!$H$17*'GHG Estimation'!O2774)</f>
        <v>0</v>
      </c>
      <c r="P3062" s="98">
        <f>P2198+(P2486*'Emission factors'!$H$16)+('Emission factors'!$H$17*'GHG Estimation'!P2774)</f>
        <v>0</v>
      </c>
      <c r="Q3062" s="98">
        <f>Q2198+(Q2486*'Emission factors'!$H$16)+('Emission factors'!$H$17*'GHG Estimation'!Q2774)</f>
        <v>0</v>
      </c>
      <c r="R3062" s="98">
        <f>R2198+(R2486*'Emission factors'!$H$16)+('Emission factors'!$H$17*'GHG Estimation'!R2774)</f>
        <v>0</v>
      </c>
      <c r="S3062" s="98">
        <f>S2198+(S2486*'Emission factors'!$H$16)+('Emission factors'!$H$17*'GHG Estimation'!S2774)</f>
        <v>0</v>
      </c>
      <c r="T3062" s="98">
        <f>T2198+(T2486*'Emission factors'!$H$16)+('Emission factors'!$H$17*'GHG Estimation'!T2774)</f>
        <v>0</v>
      </c>
      <c r="U3062" s="98">
        <f>U2198+(U2486*'Emission factors'!$H$16)+('Emission factors'!$H$17*'GHG Estimation'!U2774)</f>
        <v>0</v>
      </c>
    </row>
    <row r="3063" spans="1:21" x14ac:dyDescent="0.25">
      <c r="A3063" s="92" t="s">
        <v>11</v>
      </c>
      <c r="B3063" s="92" t="s">
        <v>12</v>
      </c>
      <c r="C3063" s="92" t="s">
        <v>32</v>
      </c>
      <c r="D3063" s="92" t="s">
        <v>32</v>
      </c>
      <c r="E3063" s="92" t="s">
        <v>40</v>
      </c>
      <c r="F3063" s="92" t="s">
        <v>34</v>
      </c>
      <c r="G3063" s="92" t="s">
        <v>97</v>
      </c>
      <c r="H3063" s="92" t="s">
        <v>94</v>
      </c>
      <c r="I3063" s="89" t="s">
        <v>203</v>
      </c>
      <c r="L3063" s="98">
        <f>L2199+(L2487*'Emission factors'!$H$16)+('Emission factors'!$H$17*'GHG Estimation'!L2775)</f>
        <v>0</v>
      </c>
      <c r="M3063" s="98">
        <f>M2199+(M2487*'Emission factors'!$H$16)+('Emission factors'!$H$17*'GHG Estimation'!M2775)</f>
        <v>0</v>
      </c>
      <c r="N3063" s="98">
        <f>N2199+(N2487*'Emission factors'!$H$16)+('Emission factors'!$H$17*'GHG Estimation'!N2775)</f>
        <v>0</v>
      </c>
      <c r="O3063" s="98">
        <f>O2199+(O2487*'Emission factors'!$H$16)+('Emission factors'!$H$17*'GHG Estimation'!O2775)</f>
        <v>0</v>
      </c>
      <c r="P3063" s="98">
        <f>P2199+(P2487*'Emission factors'!$H$16)+('Emission factors'!$H$17*'GHG Estimation'!P2775)</f>
        <v>0</v>
      </c>
      <c r="Q3063" s="98">
        <f>Q2199+(Q2487*'Emission factors'!$H$16)+('Emission factors'!$H$17*'GHG Estimation'!Q2775)</f>
        <v>0</v>
      </c>
      <c r="R3063" s="98">
        <f>R2199+(R2487*'Emission factors'!$H$16)+('Emission factors'!$H$17*'GHG Estimation'!R2775)</f>
        <v>3.6508288654483897E-2</v>
      </c>
      <c r="S3063" s="98">
        <f>S2199+(S2487*'Emission factors'!$H$16)+('Emission factors'!$H$17*'GHG Estimation'!S2775)</f>
        <v>0.54628024197167335</v>
      </c>
      <c r="T3063" s="98">
        <f>T2199+(T2487*'Emission factors'!$H$16)+('Emission factors'!$H$17*'GHG Estimation'!T2775)</f>
        <v>0.60913581469877109</v>
      </c>
      <c r="U3063" s="98">
        <f>U2199+(U2487*'Emission factors'!$H$16)+('Emission factors'!$H$17*'GHG Estimation'!U2775)</f>
        <v>0.63962097350672387</v>
      </c>
    </row>
    <row r="3064" spans="1:21" x14ac:dyDescent="0.25">
      <c r="A3064" s="92" t="s">
        <v>11</v>
      </c>
      <c r="B3064" s="92" t="s">
        <v>12</v>
      </c>
      <c r="C3064" s="92" t="s">
        <v>32</v>
      </c>
      <c r="D3064" s="92" t="s">
        <v>32</v>
      </c>
      <c r="E3064" s="92" t="s">
        <v>40</v>
      </c>
      <c r="F3064" s="92" t="s">
        <v>34</v>
      </c>
      <c r="G3064" s="92" t="s">
        <v>97</v>
      </c>
      <c r="H3064" s="92" t="s">
        <v>94</v>
      </c>
      <c r="I3064" s="89" t="s">
        <v>191</v>
      </c>
      <c r="L3064" s="98">
        <f>L2200+(L2488*'Emission factors'!$H$16)+('Emission factors'!$H$17*'GHG Estimation'!L2776)</f>
        <v>0</v>
      </c>
      <c r="M3064" s="98">
        <f>M2200+(M2488*'Emission factors'!$H$16)+('Emission factors'!$H$17*'GHG Estimation'!M2776)</f>
        <v>0</v>
      </c>
      <c r="N3064" s="98">
        <f>N2200+(N2488*'Emission factors'!$H$16)+('Emission factors'!$H$17*'GHG Estimation'!N2776)</f>
        <v>0</v>
      </c>
      <c r="O3064" s="98">
        <f>O2200+(O2488*'Emission factors'!$H$16)+('Emission factors'!$H$17*'GHG Estimation'!O2776)</f>
        <v>0</v>
      </c>
      <c r="P3064" s="98">
        <f>P2200+(P2488*'Emission factors'!$H$16)+('Emission factors'!$H$17*'GHG Estimation'!P2776)</f>
        <v>0.51738148785600002</v>
      </c>
      <c r="Q3064" s="98">
        <f>Q2200+(Q2488*'Emission factors'!$H$16)+('Emission factors'!$H$17*'GHG Estimation'!Q2776)</f>
        <v>6.3688077817920004</v>
      </c>
      <c r="R3064" s="98">
        <f>R2200+(R2488*'Emission factors'!$H$16)+('Emission factors'!$H$17*'GHG Estimation'!R2776)</f>
        <v>8.4893418403199998</v>
      </c>
      <c r="S3064" s="98">
        <f>S2200+(S2488*'Emission factors'!$H$16)+('Emission factors'!$H$17*'GHG Estimation'!S2776)</f>
        <v>8.8629904464480003</v>
      </c>
      <c r="T3064" s="98">
        <f>T2200+(T2488*'Emission factors'!$H$16)+('Emission factors'!$H$17*'GHG Estimation'!T2776)</f>
        <v>9.6480222806880018</v>
      </c>
      <c r="U3064" s="98">
        <f>U2200+(U2488*'Emission factors'!$H$16)+('Emission factors'!$H$17*'GHG Estimation'!U2776)</f>
        <v>10.447465327343998</v>
      </c>
    </row>
    <row r="3065" spans="1:21" x14ac:dyDescent="0.25">
      <c r="A3065" s="92" t="s">
        <v>11</v>
      </c>
      <c r="B3065" s="92" t="s">
        <v>12</v>
      </c>
      <c r="C3065" s="92" t="s">
        <v>32</v>
      </c>
      <c r="D3065" s="92" t="s">
        <v>32</v>
      </c>
      <c r="E3065" s="92" t="s">
        <v>40</v>
      </c>
      <c r="F3065" s="92" t="s">
        <v>34</v>
      </c>
      <c r="G3065" s="92" t="s">
        <v>97</v>
      </c>
      <c r="H3065" s="92" t="s">
        <v>94</v>
      </c>
      <c r="I3065" s="89" t="s">
        <v>192</v>
      </c>
      <c r="L3065" s="98">
        <f>L2201+(L2489*'Emission factors'!$H$16)+('Emission factors'!$H$17*'GHG Estimation'!L2777)</f>
        <v>0</v>
      </c>
      <c r="M3065" s="98">
        <f>M2201+(M2489*'Emission factors'!$H$16)+('Emission factors'!$H$17*'GHG Estimation'!M2777)</f>
        <v>0</v>
      </c>
      <c r="N3065" s="98">
        <f>N2201+(N2489*'Emission factors'!$H$16)+('Emission factors'!$H$17*'GHG Estimation'!N2777)</f>
        <v>0</v>
      </c>
      <c r="O3065" s="98">
        <f>O2201+(O2489*'Emission factors'!$H$16)+('Emission factors'!$H$17*'GHG Estimation'!O2777)</f>
        <v>0</v>
      </c>
      <c r="P3065" s="98">
        <f>P2201+(P2489*'Emission factors'!$H$16)+('Emission factors'!$H$17*'GHG Estimation'!P2777)</f>
        <v>0.41479717742827898</v>
      </c>
      <c r="Q3065" s="98">
        <f>Q2201+(Q2489*'Emission factors'!$H$16)+('Emission factors'!$H$17*'GHG Estimation'!Q2777)</f>
        <v>5.7273898647366037</v>
      </c>
      <c r="R3065" s="98">
        <f>R2201+(R2489*'Emission factors'!$H$16)+('Emission factors'!$H$17*'GHG Estimation'!R2777)</f>
        <v>9.6027985743929776</v>
      </c>
      <c r="S3065" s="98">
        <f>S2201+(S2489*'Emission factors'!$H$16)+('Emission factors'!$H$17*'GHG Estimation'!S2777)</f>
        <v>9.5844177991641786</v>
      </c>
      <c r="T3065" s="98">
        <f>T2201+(T2489*'Emission factors'!$H$16)+('Emission factors'!$H$17*'GHG Estimation'!T2777)</f>
        <v>9.1022277634835991</v>
      </c>
      <c r="U3065" s="98">
        <f>U2201+(U2489*'Emission factors'!$H$16)+('Emission factors'!$H$17*'GHG Estimation'!U2777)</f>
        <v>8.2030380466589108</v>
      </c>
    </row>
    <row r="3066" spans="1:21" x14ac:dyDescent="0.25">
      <c r="A3066" s="92" t="s">
        <v>11</v>
      </c>
      <c r="B3066" s="92" t="s">
        <v>12</v>
      </c>
      <c r="C3066" s="92" t="s">
        <v>32</v>
      </c>
      <c r="D3066" s="92" t="s">
        <v>32</v>
      </c>
      <c r="E3066" s="92" t="s">
        <v>40</v>
      </c>
      <c r="F3066" s="92" t="s">
        <v>34</v>
      </c>
      <c r="G3066" s="92" t="s">
        <v>97</v>
      </c>
      <c r="H3066" s="92" t="s">
        <v>94</v>
      </c>
      <c r="I3066" s="89" t="s">
        <v>206</v>
      </c>
      <c r="L3066" s="98">
        <f>L2202+(L2490*'Emission factors'!$H$16)+('Emission factors'!$H$17*'GHG Estimation'!L2778)</f>
        <v>0</v>
      </c>
      <c r="M3066" s="98">
        <f>M2202+(M2490*'Emission factors'!$H$16)+('Emission factors'!$H$17*'GHG Estimation'!M2778)</f>
        <v>0</v>
      </c>
      <c r="N3066" s="98">
        <f>N2202+(N2490*'Emission factors'!$H$16)+('Emission factors'!$H$17*'GHG Estimation'!N2778)</f>
        <v>0</v>
      </c>
      <c r="O3066" s="98">
        <f>O2202+(O2490*'Emission factors'!$H$16)+('Emission factors'!$H$17*'GHG Estimation'!O2778)</f>
        <v>0</v>
      </c>
      <c r="P3066" s="98">
        <f>P2202+(P2490*'Emission factors'!$H$16)+('Emission factors'!$H$17*'GHG Estimation'!P2778)</f>
        <v>0</v>
      </c>
      <c r="Q3066" s="98">
        <f>Q2202+(Q2490*'Emission factors'!$H$16)+('Emission factors'!$H$17*'GHG Estimation'!Q2778)</f>
        <v>0</v>
      </c>
      <c r="R3066" s="98">
        <f>R2202+(R2490*'Emission factors'!$H$16)+('Emission factors'!$H$17*'GHG Estimation'!R2778)</f>
        <v>0</v>
      </c>
      <c r="S3066" s="98">
        <f>S2202+(S2490*'Emission factors'!$H$16)+('Emission factors'!$H$17*'GHG Estimation'!S2778)</f>
        <v>0</v>
      </c>
      <c r="T3066" s="98">
        <f>T2202+(T2490*'Emission factors'!$H$16)+('Emission factors'!$H$17*'GHG Estimation'!T2778)</f>
        <v>0</v>
      </c>
      <c r="U3066" s="98">
        <f>U2202+(U2490*'Emission factors'!$H$16)+('Emission factors'!$H$17*'GHG Estimation'!U2778)</f>
        <v>0</v>
      </c>
    </row>
    <row r="3067" spans="1:21" x14ac:dyDescent="0.25">
      <c r="A3067" s="92" t="s">
        <v>11</v>
      </c>
      <c r="B3067" s="92" t="s">
        <v>12</v>
      </c>
      <c r="C3067" s="92" t="s">
        <v>32</v>
      </c>
      <c r="D3067" s="92" t="s">
        <v>32</v>
      </c>
      <c r="E3067" s="92" t="s">
        <v>40</v>
      </c>
      <c r="F3067" s="92" t="s">
        <v>34</v>
      </c>
      <c r="G3067" s="92" t="s">
        <v>97</v>
      </c>
      <c r="H3067" s="92" t="s">
        <v>94</v>
      </c>
      <c r="I3067" s="89" t="s">
        <v>220</v>
      </c>
      <c r="L3067" s="98">
        <f>L2203+(L2491*'Emission factors'!$H$16)+('Emission factors'!$H$17*'GHG Estimation'!L2779)</f>
        <v>0</v>
      </c>
      <c r="M3067" s="98">
        <f>M2203+(M2491*'Emission factors'!$H$16)+('Emission factors'!$H$17*'GHG Estimation'!M2779)</f>
        <v>0</v>
      </c>
      <c r="N3067" s="98">
        <f>N2203+(N2491*'Emission factors'!$H$16)+('Emission factors'!$H$17*'GHG Estimation'!N2779)</f>
        <v>0</v>
      </c>
      <c r="O3067" s="98">
        <f>O2203+(O2491*'Emission factors'!$H$16)+('Emission factors'!$H$17*'GHG Estimation'!O2779)</f>
        <v>0</v>
      </c>
      <c r="P3067" s="98">
        <f>P2203+(P2491*'Emission factors'!$H$16)+('Emission factors'!$H$17*'GHG Estimation'!P2779)</f>
        <v>0</v>
      </c>
      <c r="Q3067" s="98">
        <f>Q2203+(Q2491*'Emission factors'!$H$16)+('Emission factors'!$H$17*'GHG Estimation'!Q2779)</f>
        <v>0</v>
      </c>
      <c r="R3067" s="98">
        <f>R2203+(R2491*'Emission factors'!$H$16)+('Emission factors'!$H$17*'GHG Estimation'!R2779)</f>
        <v>0</v>
      </c>
      <c r="S3067" s="98">
        <f>S2203+(S2491*'Emission factors'!$H$16)+('Emission factors'!$H$17*'GHG Estimation'!S2779)</f>
        <v>0</v>
      </c>
      <c r="T3067" s="98">
        <f>T2203+(T2491*'Emission factors'!$H$16)+('Emission factors'!$H$17*'GHG Estimation'!T2779)</f>
        <v>0</v>
      </c>
      <c r="U3067" s="98">
        <f>U2203+(U2491*'Emission factors'!$H$16)+('Emission factors'!$H$17*'GHG Estimation'!U2779)</f>
        <v>0</v>
      </c>
    </row>
    <row r="3068" spans="1:21" x14ac:dyDescent="0.25">
      <c r="A3068" s="92" t="s">
        <v>11</v>
      </c>
      <c r="B3068" s="92" t="s">
        <v>12</v>
      </c>
      <c r="C3068" s="92" t="s">
        <v>32</v>
      </c>
      <c r="D3068" s="92" t="s">
        <v>32</v>
      </c>
      <c r="E3068" s="92" t="s">
        <v>40</v>
      </c>
      <c r="F3068" s="92" t="s">
        <v>34</v>
      </c>
      <c r="G3068" s="92" t="s">
        <v>97</v>
      </c>
      <c r="H3068" s="92" t="s">
        <v>94</v>
      </c>
      <c r="I3068" s="89" t="s">
        <v>193</v>
      </c>
      <c r="L3068" s="98">
        <f>L2204+(L2492*'Emission factors'!$H$16)+('Emission factors'!$H$17*'GHG Estimation'!L2780)</f>
        <v>0</v>
      </c>
      <c r="M3068" s="98">
        <f>M2204+(M2492*'Emission factors'!$H$16)+('Emission factors'!$H$17*'GHG Estimation'!M2780)</f>
        <v>0</v>
      </c>
      <c r="N3068" s="98">
        <f>N2204+(N2492*'Emission factors'!$H$16)+('Emission factors'!$H$17*'GHG Estimation'!N2780)</f>
        <v>0</v>
      </c>
      <c r="O3068" s="98">
        <f>O2204+(O2492*'Emission factors'!$H$16)+('Emission factors'!$H$17*'GHG Estimation'!O2780)</f>
        <v>0</v>
      </c>
      <c r="P3068" s="98">
        <f>P2204+(P2492*'Emission factors'!$H$16)+('Emission factors'!$H$17*'GHG Estimation'!P2780)</f>
        <v>0</v>
      </c>
      <c r="Q3068" s="98">
        <f>Q2204+(Q2492*'Emission factors'!$H$16)+('Emission factors'!$H$17*'GHG Estimation'!Q2780)</f>
        <v>0</v>
      </c>
      <c r="R3068" s="98">
        <f>R2204+(R2492*'Emission factors'!$H$16)+('Emission factors'!$H$17*'GHG Estimation'!R2780)</f>
        <v>0</v>
      </c>
      <c r="S3068" s="98">
        <f>S2204+(S2492*'Emission factors'!$H$16)+('Emission factors'!$H$17*'GHG Estimation'!S2780)</f>
        <v>0</v>
      </c>
      <c r="T3068" s="98">
        <f>T2204+(T2492*'Emission factors'!$H$16)+('Emission factors'!$H$17*'GHG Estimation'!T2780)</f>
        <v>0</v>
      </c>
      <c r="U3068" s="98">
        <f>U2204+(U2492*'Emission factors'!$H$16)+('Emission factors'!$H$17*'GHG Estimation'!U2780)</f>
        <v>0</v>
      </c>
    </row>
    <row r="3069" spans="1:21" x14ac:dyDescent="0.25">
      <c r="A3069" s="92" t="s">
        <v>11</v>
      </c>
      <c r="B3069" s="92" t="s">
        <v>12</v>
      </c>
      <c r="C3069" s="92" t="s">
        <v>32</v>
      </c>
      <c r="D3069" s="92" t="s">
        <v>32</v>
      </c>
      <c r="E3069" s="92" t="s">
        <v>40</v>
      </c>
      <c r="F3069" s="92" t="s">
        <v>34</v>
      </c>
      <c r="G3069" s="92" t="s">
        <v>97</v>
      </c>
      <c r="H3069" s="92" t="s">
        <v>94</v>
      </c>
      <c r="I3069" s="89" t="s">
        <v>259</v>
      </c>
      <c r="L3069" s="98">
        <f>L2205+(L2493*'Emission factors'!$H$16)+('Emission factors'!$H$17*'GHG Estimation'!L2781)</f>
        <v>0</v>
      </c>
      <c r="M3069" s="98">
        <f>M2205+(M2493*'Emission factors'!$H$16)+('Emission factors'!$H$17*'GHG Estimation'!M2781)</f>
        <v>0</v>
      </c>
      <c r="N3069" s="98">
        <f>N2205+(N2493*'Emission factors'!$H$16)+('Emission factors'!$H$17*'GHG Estimation'!N2781)</f>
        <v>0</v>
      </c>
      <c r="O3069" s="98">
        <f>O2205+(O2493*'Emission factors'!$H$16)+('Emission factors'!$H$17*'GHG Estimation'!O2781)</f>
        <v>0</v>
      </c>
      <c r="P3069" s="98">
        <f>P2205+(P2493*'Emission factors'!$H$16)+('Emission factors'!$H$17*'GHG Estimation'!P2781)</f>
        <v>0</v>
      </c>
      <c r="Q3069" s="98">
        <f>Q2205+(Q2493*'Emission factors'!$H$16)+('Emission factors'!$H$17*'GHG Estimation'!Q2781)</f>
        <v>0</v>
      </c>
      <c r="R3069" s="98">
        <f>R2205+(R2493*'Emission factors'!$H$16)+('Emission factors'!$H$17*'GHG Estimation'!R2781)</f>
        <v>0</v>
      </c>
      <c r="S3069" s="98">
        <f>S2205+(S2493*'Emission factors'!$H$16)+('Emission factors'!$H$17*'GHG Estimation'!S2781)</f>
        <v>0</v>
      </c>
      <c r="T3069" s="98">
        <f>T2205+(T2493*'Emission factors'!$H$16)+('Emission factors'!$H$17*'GHG Estimation'!T2781)</f>
        <v>0</v>
      </c>
      <c r="U3069" s="98">
        <f>U2205+(U2493*'Emission factors'!$H$16)+('Emission factors'!$H$17*'GHG Estimation'!U2781)</f>
        <v>0</v>
      </c>
    </row>
    <row r="3070" spans="1:21" x14ac:dyDescent="0.25">
      <c r="A3070" s="92" t="s">
        <v>11</v>
      </c>
      <c r="B3070" s="92" t="s">
        <v>12</v>
      </c>
      <c r="C3070" s="92" t="s">
        <v>32</v>
      </c>
      <c r="D3070" s="92" t="s">
        <v>32</v>
      </c>
      <c r="E3070" s="92" t="s">
        <v>40</v>
      </c>
      <c r="F3070" s="92" t="s">
        <v>34</v>
      </c>
      <c r="G3070" s="92" t="s">
        <v>97</v>
      </c>
      <c r="H3070" s="92" t="s">
        <v>94</v>
      </c>
      <c r="I3070" s="89" t="s">
        <v>223</v>
      </c>
      <c r="L3070" s="98">
        <f>L2206+(L2494*'Emission factors'!$H$16)+('Emission factors'!$H$17*'GHG Estimation'!L2782)</f>
        <v>0</v>
      </c>
      <c r="M3070" s="98">
        <f>M2206+(M2494*'Emission factors'!$H$16)+('Emission factors'!$H$17*'GHG Estimation'!M2782)</f>
        <v>0</v>
      </c>
      <c r="N3070" s="98">
        <f>N2206+(N2494*'Emission factors'!$H$16)+('Emission factors'!$H$17*'GHG Estimation'!N2782)</f>
        <v>0</v>
      </c>
      <c r="O3070" s="98">
        <f>O2206+(O2494*'Emission factors'!$H$16)+('Emission factors'!$H$17*'GHG Estimation'!O2782)</f>
        <v>0</v>
      </c>
      <c r="P3070" s="98">
        <f>P2206+(P2494*'Emission factors'!$H$16)+('Emission factors'!$H$17*'GHG Estimation'!P2782)</f>
        <v>0</v>
      </c>
      <c r="Q3070" s="98">
        <f>Q2206+(Q2494*'Emission factors'!$H$16)+('Emission factors'!$H$17*'GHG Estimation'!Q2782)</f>
        <v>0</v>
      </c>
      <c r="R3070" s="98">
        <f>R2206+(R2494*'Emission factors'!$H$16)+('Emission factors'!$H$17*'GHG Estimation'!R2782)</f>
        <v>0</v>
      </c>
      <c r="S3070" s="98">
        <f>S2206+(S2494*'Emission factors'!$H$16)+('Emission factors'!$H$17*'GHG Estimation'!S2782)</f>
        <v>0</v>
      </c>
      <c r="T3070" s="98">
        <f>T2206+(T2494*'Emission factors'!$H$16)+('Emission factors'!$H$17*'GHG Estimation'!T2782)</f>
        <v>0</v>
      </c>
      <c r="U3070" s="98">
        <f>U2206+(U2494*'Emission factors'!$H$16)+('Emission factors'!$H$17*'GHG Estimation'!U2782)</f>
        <v>0</v>
      </c>
    </row>
    <row r="3071" spans="1:21" x14ac:dyDescent="0.25">
      <c r="A3071" s="92" t="s">
        <v>11</v>
      </c>
      <c r="B3071" s="92" t="s">
        <v>12</v>
      </c>
      <c r="C3071" s="92" t="s">
        <v>32</v>
      </c>
      <c r="D3071" s="92" t="s">
        <v>32</v>
      </c>
      <c r="E3071" s="92" t="s">
        <v>40</v>
      </c>
      <c r="F3071" s="92" t="s">
        <v>34</v>
      </c>
      <c r="G3071" s="92" t="s">
        <v>97</v>
      </c>
      <c r="H3071" s="92" t="s">
        <v>94</v>
      </c>
      <c r="I3071" s="89" t="s">
        <v>221</v>
      </c>
      <c r="L3071" s="98">
        <f>L2207+(L2495*'Emission factors'!$H$16)+('Emission factors'!$H$17*'GHG Estimation'!L2783)</f>
        <v>23.754862207626353</v>
      </c>
      <c r="M3071" s="98">
        <f>M2207+(M2495*'Emission factors'!$H$16)+('Emission factors'!$H$17*'GHG Estimation'!M2783)</f>
        <v>74.289728363210884</v>
      </c>
      <c r="N3071" s="98">
        <f>N2207+(N2495*'Emission factors'!$H$16)+('Emission factors'!$H$17*'GHG Estimation'!N2783)</f>
        <v>29.841971076039382</v>
      </c>
      <c r="O3071" s="98">
        <f>O2207+(O2495*'Emission factors'!$H$16)+('Emission factors'!$H$17*'GHG Estimation'!O2783)</f>
        <v>89.321090432910154</v>
      </c>
      <c r="P3071" s="98">
        <f>P2207+(P2495*'Emission factors'!$H$16)+('Emission factors'!$H$17*'GHG Estimation'!P2783)</f>
        <v>70.604058402732974</v>
      </c>
      <c r="Q3071" s="98">
        <f>Q2207+(Q2495*'Emission factors'!$H$16)+('Emission factors'!$H$17*'GHG Estimation'!Q2783)</f>
        <v>71.443016421562987</v>
      </c>
      <c r="R3071" s="98">
        <f>R2207+(R2495*'Emission factors'!$H$16)+('Emission factors'!$H$17*'GHG Estimation'!R2783)</f>
        <v>129.67156669679517</v>
      </c>
      <c r="S3071" s="98">
        <f>S2207+(S2495*'Emission factors'!$H$16)+('Emission factors'!$H$17*'GHG Estimation'!S2783)</f>
        <v>151.29988412231179</v>
      </c>
      <c r="T3071" s="98">
        <f>T2207+(T2495*'Emission factors'!$H$16)+('Emission factors'!$H$17*'GHG Estimation'!T2783)</f>
        <v>150.93824695960654</v>
      </c>
      <c r="U3071" s="98">
        <f>U2207+(U2495*'Emission factors'!$H$16)+('Emission factors'!$H$17*'GHG Estimation'!U2783)</f>
        <v>156.48530031641172</v>
      </c>
    </row>
    <row r="3072" spans="1:21" x14ac:dyDescent="0.25">
      <c r="A3072" s="92" t="s">
        <v>11</v>
      </c>
      <c r="B3072" s="92" t="s">
        <v>12</v>
      </c>
      <c r="C3072" s="92" t="s">
        <v>32</v>
      </c>
      <c r="D3072" s="92" t="s">
        <v>32</v>
      </c>
      <c r="E3072" s="92" t="s">
        <v>40</v>
      </c>
      <c r="F3072" s="92" t="s">
        <v>34</v>
      </c>
      <c r="G3072" s="92" t="s">
        <v>97</v>
      </c>
      <c r="H3072" s="92" t="s">
        <v>94</v>
      </c>
      <c r="I3072" s="89" t="s">
        <v>222</v>
      </c>
      <c r="L3072" s="98">
        <f>L2208+(L2496*'Emission factors'!$H$16)+('Emission factors'!$H$17*'GHG Estimation'!L2784)</f>
        <v>0</v>
      </c>
      <c r="M3072" s="98">
        <f>M2208+(M2496*'Emission factors'!$H$16)+('Emission factors'!$H$17*'GHG Estimation'!M2784)</f>
        <v>0</v>
      </c>
      <c r="N3072" s="98">
        <f>N2208+(N2496*'Emission factors'!$H$16)+('Emission factors'!$H$17*'GHG Estimation'!N2784)</f>
        <v>0</v>
      </c>
      <c r="O3072" s="98">
        <f>O2208+(O2496*'Emission factors'!$H$16)+('Emission factors'!$H$17*'GHG Estimation'!O2784)</f>
        <v>0</v>
      </c>
      <c r="P3072" s="98">
        <f>P2208+(P2496*'Emission factors'!$H$16)+('Emission factors'!$H$17*'GHG Estimation'!P2784)</f>
        <v>0</v>
      </c>
      <c r="Q3072" s="98">
        <f>Q2208+(Q2496*'Emission factors'!$H$16)+('Emission factors'!$H$17*'GHG Estimation'!Q2784)</f>
        <v>0</v>
      </c>
      <c r="R3072" s="98">
        <f>R2208+(R2496*'Emission factors'!$H$16)+('Emission factors'!$H$17*'GHG Estimation'!R2784)</f>
        <v>0</v>
      </c>
      <c r="S3072" s="98">
        <f>S2208+(S2496*'Emission factors'!$H$16)+('Emission factors'!$H$17*'GHG Estimation'!S2784)</f>
        <v>0</v>
      </c>
      <c r="T3072" s="98">
        <f>T2208+(T2496*'Emission factors'!$H$16)+('Emission factors'!$H$17*'GHG Estimation'!T2784)</f>
        <v>0</v>
      </c>
      <c r="U3072" s="98">
        <f>U2208+(U2496*'Emission factors'!$H$16)+('Emission factors'!$H$17*'GHG Estimation'!U2784)</f>
        <v>0</v>
      </c>
    </row>
    <row r="3073" spans="1:21" x14ac:dyDescent="0.25">
      <c r="A3073" s="92" t="s">
        <v>11</v>
      </c>
      <c r="B3073" s="92" t="s">
        <v>12</v>
      </c>
      <c r="C3073" s="92" t="s">
        <v>32</v>
      </c>
      <c r="D3073" s="92" t="s">
        <v>32</v>
      </c>
      <c r="E3073" s="92" t="s">
        <v>40</v>
      </c>
      <c r="F3073" s="92" t="s">
        <v>34</v>
      </c>
      <c r="G3073" s="92" t="s">
        <v>97</v>
      </c>
      <c r="H3073" s="92" t="s">
        <v>94</v>
      </c>
      <c r="I3073" s="89" t="s">
        <v>201</v>
      </c>
      <c r="L3073" s="98">
        <f>L2209+(L2497*'Emission factors'!$H$16)+('Emission factors'!$H$17*'GHG Estimation'!L2785)</f>
        <v>224.41376350595766</v>
      </c>
      <c r="M3073" s="98">
        <f>M2209+(M2497*'Emission factors'!$H$16)+('Emission factors'!$H$17*'GHG Estimation'!M2785)</f>
        <v>382.05661061272372</v>
      </c>
      <c r="N3073" s="98">
        <f>N2209+(N2497*'Emission factors'!$H$16)+('Emission factors'!$H$17*'GHG Estimation'!N2785)</f>
        <v>150.96491304152326</v>
      </c>
      <c r="O3073" s="98">
        <f>O2209+(O2497*'Emission factors'!$H$16)+('Emission factors'!$H$17*'GHG Estimation'!O2785)</f>
        <v>342.88359787328443</v>
      </c>
      <c r="P3073" s="98">
        <f>P2209+(P2497*'Emission factors'!$H$16)+('Emission factors'!$H$17*'GHG Estimation'!P2785)</f>
        <v>251.99239718020704</v>
      </c>
      <c r="Q3073" s="98">
        <f>Q2209+(Q2497*'Emission factors'!$H$16)+('Emission factors'!$H$17*'GHG Estimation'!Q2785)</f>
        <v>233.71424911314676</v>
      </c>
      <c r="R3073" s="98">
        <f>R2209+(R2497*'Emission factors'!$H$16)+('Emission factors'!$H$17*'GHG Estimation'!R2785)</f>
        <v>383.85459517330418</v>
      </c>
      <c r="S3073" s="98">
        <f>S2209+(S2497*'Emission factors'!$H$16)+('Emission factors'!$H$17*'GHG Estimation'!S2785)</f>
        <v>446.41437104968958</v>
      </c>
      <c r="T3073" s="98">
        <f>T2209+(T2497*'Emission factors'!$H$16)+('Emission factors'!$H$17*'GHG Estimation'!T2785)</f>
        <v>450.11783167163486</v>
      </c>
      <c r="U3073" s="98">
        <f>U2209+(U2497*'Emission factors'!$H$16)+('Emission factors'!$H$17*'GHG Estimation'!U2785)</f>
        <v>407.62476804417349</v>
      </c>
    </row>
    <row r="3074" spans="1:21" x14ac:dyDescent="0.25">
      <c r="A3074" s="92" t="s">
        <v>11</v>
      </c>
      <c r="B3074" s="92" t="s">
        <v>12</v>
      </c>
      <c r="C3074" s="92" t="s">
        <v>32</v>
      </c>
      <c r="D3074" s="92" t="s">
        <v>32</v>
      </c>
      <c r="E3074" s="92" t="s">
        <v>40</v>
      </c>
      <c r="F3074" s="92" t="s">
        <v>34</v>
      </c>
      <c r="G3074" s="92" t="s">
        <v>97</v>
      </c>
      <c r="H3074" s="92" t="s">
        <v>94</v>
      </c>
      <c r="I3074" s="89" t="s">
        <v>207</v>
      </c>
      <c r="L3074" s="98">
        <f>L2210+(L2498*'Emission factors'!$H$16)+('Emission factors'!$H$17*'GHG Estimation'!L2786)</f>
        <v>0</v>
      </c>
      <c r="M3074" s="98">
        <f>M2210+(M2498*'Emission factors'!$H$16)+('Emission factors'!$H$17*'GHG Estimation'!M2786)</f>
        <v>0</v>
      </c>
      <c r="N3074" s="98">
        <f>N2210+(N2498*'Emission factors'!$H$16)+('Emission factors'!$H$17*'GHG Estimation'!N2786)</f>
        <v>0</v>
      </c>
      <c r="O3074" s="98">
        <f>O2210+(O2498*'Emission factors'!$H$16)+('Emission factors'!$H$17*'GHG Estimation'!O2786)</f>
        <v>0</v>
      </c>
      <c r="P3074" s="98">
        <f>P2210+(P2498*'Emission factors'!$H$16)+('Emission factors'!$H$17*'GHG Estimation'!P2786)</f>
        <v>1.5278400707913517E-2</v>
      </c>
      <c r="Q3074" s="98">
        <f>Q2210+(Q2498*'Emission factors'!$H$16)+('Emission factors'!$H$17*'GHG Estimation'!Q2786)</f>
        <v>0.43739365743552561</v>
      </c>
      <c r="R3074" s="98">
        <f>R2210+(R2498*'Emission factors'!$H$16)+('Emission factors'!$H$17*'GHG Estimation'!R2786)</f>
        <v>2.9240405200055228</v>
      </c>
      <c r="S3074" s="98">
        <f>S2210+(S2498*'Emission factors'!$H$16)+('Emission factors'!$H$17*'GHG Estimation'!S2786)</f>
        <v>4.3376052516006283</v>
      </c>
      <c r="T3074" s="98">
        <f>T2210+(T2498*'Emission factors'!$H$16)+('Emission factors'!$H$17*'GHG Estimation'!T2786)</f>
        <v>5.5867373284458459</v>
      </c>
      <c r="U3074" s="98">
        <f>U2210+(U2498*'Emission factors'!$H$16)+('Emission factors'!$H$17*'GHG Estimation'!U2786)</f>
        <v>6.4098123517263641</v>
      </c>
    </row>
    <row r="3075" spans="1:21" x14ac:dyDescent="0.25">
      <c r="A3075" s="92" t="s">
        <v>11</v>
      </c>
      <c r="B3075" s="92" t="s">
        <v>12</v>
      </c>
      <c r="C3075" s="92" t="s">
        <v>32</v>
      </c>
      <c r="D3075" s="92" t="s">
        <v>32</v>
      </c>
      <c r="E3075" s="92" t="s">
        <v>40</v>
      </c>
      <c r="F3075" s="92" t="s">
        <v>34</v>
      </c>
      <c r="G3075" s="92" t="s">
        <v>97</v>
      </c>
      <c r="H3075" s="92" t="s">
        <v>94</v>
      </c>
      <c r="I3075" s="89" t="s">
        <v>218</v>
      </c>
      <c r="L3075" s="98">
        <f>L2211+(L2499*'Emission factors'!$H$16)+('Emission factors'!$H$17*'GHG Estimation'!L2787)</f>
        <v>0</v>
      </c>
      <c r="M3075" s="98">
        <f>M2211+(M2499*'Emission factors'!$H$16)+('Emission factors'!$H$17*'GHG Estimation'!M2787)</f>
        <v>0</v>
      </c>
      <c r="N3075" s="98">
        <f>N2211+(N2499*'Emission factors'!$H$16)+('Emission factors'!$H$17*'GHG Estimation'!N2787)</f>
        <v>0</v>
      </c>
      <c r="O3075" s="98">
        <f>O2211+(O2499*'Emission factors'!$H$16)+('Emission factors'!$H$17*'GHG Estimation'!O2787)</f>
        <v>0</v>
      </c>
      <c r="P3075" s="98">
        <f>P2211+(P2499*'Emission factors'!$H$16)+('Emission factors'!$H$17*'GHG Estimation'!P2787)</f>
        <v>0</v>
      </c>
      <c r="Q3075" s="98">
        <f>Q2211+(Q2499*'Emission factors'!$H$16)+('Emission factors'!$H$17*'GHG Estimation'!Q2787)</f>
        <v>0</v>
      </c>
      <c r="R3075" s="98">
        <f>R2211+(R2499*'Emission factors'!$H$16)+('Emission factors'!$H$17*'GHG Estimation'!R2787)</f>
        <v>0</v>
      </c>
      <c r="S3075" s="98">
        <f>S2211+(S2499*'Emission factors'!$H$16)+('Emission factors'!$H$17*'GHG Estimation'!S2787)</f>
        <v>0</v>
      </c>
      <c r="T3075" s="98">
        <f>T2211+(T2499*'Emission factors'!$H$16)+('Emission factors'!$H$17*'GHG Estimation'!T2787)</f>
        <v>0</v>
      </c>
      <c r="U3075" s="98">
        <f>U2211+(U2499*'Emission factors'!$H$16)+('Emission factors'!$H$17*'GHG Estimation'!U2787)</f>
        <v>0</v>
      </c>
    </row>
    <row r="3076" spans="1:21" x14ac:dyDescent="0.25">
      <c r="A3076" s="92" t="s">
        <v>11</v>
      </c>
      <c r="B3076" s="92" t="s">
        <v>12</v>
      </c>
      <c r="C3076" s="92" t="s">
        <v>32</v>
      </c>
      <c r="D3076" s="92" t="s">
        <v>32</v>
      </c>
      <c r="E3076" s="92" t="s">
        <v>40</v>
      </c>
      <c r="F3076" s="92" t="s">
        <v>34</v>
      </c>
      <c r="G3076" s="92" t="s">
        <v>97</v>
      </c>
      <c r="H3076" s="92" t="s">
        <v>94</v>
      </c>
      <c r="I3076" s="89" t="s">
        <v>194</v>
      </c>
      <c r="L3076" s="98">
        <f>L2212+(L2500*'Emission factors'!$H$16)+('Emission factors'!$H$17*'GHG Estimation'!L2788)</f>
        <v>0</v>
      </c>
      <c r="M3076" s="98">
        <f>M2212+(M2500*'Emission factors'!$H$16)+('Emission factors'!$H$17*'GHG Estimation'!M2788)</f>
        <v>0</v>
      </c>
      <c r="N3076" s="98">
        <f>N2212+(N2500*'Emission factors'!$H$16)+('Emission factors'!$H$17*'GHG Estimation'!N2788)</f>
        <v>0</v>
      </c>
      <c r="O3076" s="98">
        <f>O2212+(O2500*'Emission factors'!$H$16)+('Emission factors'!$H$17*'GHG Estimation'!O2788)</f>
        <v>0</v>
      </c>
      <c r="P3076" s="98">
        <f>P2212+(P2500*'Emission factors'!$H$16)+('Emission factors'!$H$17*'GHG Estimation'!P2788)</f>
        <v>0</v>
      </c>
      <c r="Q3076" s="98">
        <f>Q2212+(Q2500*'Emission factors'!$H$16)+('Emission factors'!$H$17*'GHG Estimation'!Q2788)</f>
        <v>0</v>
      </c>
      <c r="R3076" s="98">
        <f>R2212+(R2500*'Emission factors'!$H$16)+('Emission factors'!$H$17*'GHG Estimation'!R2788)</f>
        <v>0</v>
      </c>
      <c r="S3076" s="98">
        <f>S2212+(S2500*'Emission factors'!$H$16)+('Emission factors'!$H$17*'GHG Estimation'!S2788)</f>
        <v>0</v>
      </c>
      <c r="T3076" s="98">
        <f>T2212+(T2500*'Emission factors'!$H$16)+('Emission factors'!$H$17*'GHG Estimation'!T2788)</f>
        <v>0</v>
      </c>
      <c r="U3076" s="98">
        <f>U2212+(U2500*'Emission factors'!$H$16)+('Emission factors'!$H$17*'GHG Estimation'!U2788)</f>
        <v>0</v>
      </c>
    </row>
    <row r="3077" spans="1:21" x14ac:dyDescent="0.25">
      <c r="A3077" s="92" t="s">
        <v>11</v>
      </c>
      <c r="B3077" s="92" t="s">
        <v>12</v>
      </c>
      <c r="C3077" s="92" t="s">
        <v>32</v>
      </c>
      <c r="D3077" s="92" t="s">
        <v>32</v>
      </c>
      <c r="E3077" s="92" t="s">
        <v>40</v>
      </c>
      <c r="F3077" s="92" t="s">
        <v>34</v>
      </c>
      <c r="G3077" s="92" t="s">
        <v>97</v>
      </c>
      <c r="H3077" s="92" t="s">
        <v>94</v>
      </c>
      <c r="I3077" s="89" t="s">
        <v>195</v>
      </c>
      <c r="L3077" s="98">
        <f>L2213+(L2501*'Emission factors'!$H$16)+('Emission factors'!$H$17*'GHG Estimation'!L2789)</f>
        <v>0</v>
      </c>
      <c r="M3077" s="98">
        <f>M2213+(M2501*'Emission factors'!$H$16)+('Emission factors'!$H$17*'GHG Estimation'!M2789)</f>
        <v>0</v>
      </c>
      <c r="N3077" s="98">
        <f>N2213+(N2501*'Emission factors'!$H$16)+('Emission factors'!$H$17*'GHG Estimation'!N2789)</f>
        <v>0</v>
      </c>
      <c r="O3077" s="98">
        <f>O2213+(O2501*'Emission factors'!$H$16)+('Emission factors'!$H$17*'GHG Estimation'!O2789)</f>
        <v>0</v>
      </c>
      <c r="P3077" s="98">
        <f>P2213+(P2501*'Emission factors'!$H$16)+('Emission factors'!$H$17*'GHG Estimation'!P2789)</f>
        <v>0</v>
      </c>
      <c r="Q3077" s="98">
        <f>Q2213+(Q2501*'Emission factors'!$H$16)+('Emission factors'!$H$17*'GHG Estimation'!Q2789)</f>
        <v>0</v>
      </c>
      <c r="R3077" s="98">
        <f>R2213+(R2501*'Emission factors'!$H$16)+('Emission factors'!$H$17*'GHG Estimation'!R2789)</f>
        <v>0</v>
      </c>
      <c r="S3077" s="98">
        <f>S2213+(S2501*'Emission factors'!$H$16)+('Emission factors'!$H$17*'GHG Estimation'!S2789)</f>
        <v>0</v>
      </c>
      <c r="T3077" s="98">
        <f>T2213+(T2501*'Emission factors'!$H$16)+('Emission factors'!$H$17*'GHG Estimation'!T2789)</f>
        <v>0</v>
      </c>
      <c r="U3077" s="98">
        <f>U2213+(U2501*'Emission factors'!$H$16)+('Emission factors'!$H$17*'GHG Estimation'!U2789)</f>
        <v>0</v>
      </c>
    </row>
    <row r="3078" spans="1:21" x14ac:dyDescent="0.25">
      <c r="A3078" s="92" t="s">
        <v>11</v>
      </c>
      <c r="B3078" s="92" t="s">
        <v>12</v>
      </c>
      <c r="C3078" s="92" t="s">
        <v>32</v>
      </c>
      <c r="D3078" s="92" t="s">
        <v>32</v>
      </c>
      <c r="E3078" s="92" t="s">
        <v>40</v>
      </c>
      <c r="F3078" s="92" t="s">
        <v>34</v>
      </c>
      <c r="G3078" s="92" t="s">
        <v>97</v>
      </c>
      <c r="H3078" s="92" t="s">
        <v>94</v>
      </c>
      <c r="I3078" s="89" t="s">
        <v>209</v>
      </c>
      <c r="L3078" s="98">
        <f>L2214+(L2502*'Emission factors'!$H$16)+('Emission factors'!$H$17*'GHG Estimation'!L2790)</f>
        <v>0</v>
      </c>
      <c r="M3078" s="98">
        <f>M2214+(M2502*'Emission factors'!$H$16)+('Emission factors'!$H$17*'GHG Estimation'!M2790)</f>
        <v>0</v>
      </c>
      <c r="N3078" s="98">
        <f>N2214+(N2502*'Emission factors'!$H$16)+('Emission factors'!$H$17*'GHG Estimation'!N2790)</f>
        <v>0</v>
      </c>
      <c r="O3078" s="98">
        <f>O2214+(O2502*'Emission factors'!$H$16)+('Emission factors'!$H$17*'GHG Estimation'!O2790)</f>
        <v>0</v>
      </c>
      <c r="P3078" s="98">
        <f>P2214+(P2502*'Emission factors'!$H$16)+('Emission factors'!$H$17*'GHG Estimation'!P2790)</f>
        <v>0</v>
      </c>
      <c r="Q3078" s="98">
        <f>Q2214+(Q2502*'Emission factors'!$H$16)+('Emission factors'!$H$17*'GHG Estimation'!Q2790)</f>
        <v>0</v>
      </c>
      <c r="R3078" s="98">
        <f>R2214+(R2502*'Emission factors'!$H$16)+('Emission factors'!$H$17*'GHG Estimation'!R2790)</f>
        <v>0</v>
      </c>
      <c r="S3078" s="98">
        <f>S2214+(S2502*'Emission factors'!$H$16)+('Emission factors'!$H$17*'GHG Estimation'!S2790)</f>
        <v>0</v>
      </c>
      <c r="T3078" s="98">
        <f>T2214+(T2502*'Emission factors'!$H$16)+('Emission factors'!$H$17*'GHG Estimation'!T2790)</f>
        <v>0</v>
      </c>
      <c r="U3078" s="98">
        <f>U2214+(U2502*'Emission factors'!$H$16)+('Emission factors'!$H$17*'GHG Estimation'!U2790)</f>
        <v>0</v>
      </c>
    </row>
    <row r="3079" spans="1:21" x14ac:dyDescent="0.25">
      <c r="A3079" s="92" t="s">
        <v>11</v>
      </c>
      <c r="B3079" s="92" t="s">
        <v>12</v>
      </c>
      <c r="C3079" s="92" t="s">
        <v>32</v>
      </c>
      <c r="D3079" s="92" t="s">
        <v>32</v>
      </c>
      <c r="E3079" s="92" t="s">
        <v>40</v>
      </c>
      <c r="F3079" s="92" t="s">
        <v>34</v>
      </c>
      <c r="G3079" s="92" t="s">
        <v>97</v>
      </c>
      <c r="H3079" s="92" t="s">
        <v>94</v>
      </c>
      <c r="I3079" s="89" t="s">
        <v>208</v>
      </c>
      <c r="L3079" s="98">
        <f>L2215+(L2503*'Emission factors'!$H$16)+('Emission factors'!$H$17*'GHG Estimation'!L2791)</f>
        <v>0</v>
      </c>
      <c r="M3079" s="98">
        <f>M2215+(M2503*'Emission factors'!$H$16)+('Emission factors'!$H$17*'GHG Estimation'!M2791)</f>
        <v>0</v>
      </c>
      <c r="N3079" s="98">
        <f>N2215+(N2503*'Emission factors'!$H$16)+('Emission factors'!$H$17*'GHG Estimation'!N2791)</f>
        <v>0</v>
      </c>
      <c r="O3079" s="98">
        <f>O2215+(O2503*'Emission factors'!$H$16)+('Emission factors'!$H$17*'GHG Estimation'!O2791)</f>
        <v>0</v>
      </c>
      <c r="P3079" s="98">
        <f>P2215+(P2503*'Emission factors'!$H$16)+('Emission factors'!$H$17*'GHG Estimation'!P2791)</f>
        <v>0</v>
      </c>
      <c r="Q3079" s="98">
        <f>Q2215+(Q2503*'Emission factors'!$H$16)+('Emission factors'!$H$17*'GHG Estimation'!Q2791)</f>
        <v>0</v>
      </c>
      <c r="R3079" s="98">
        <f>R2215+(R2503*'Emission factors'!$H$16)+('Emission factors'!$H$17*'GHG Estimation'!R2791)</f>
        <v>0</v>
      </c>
      <c r="S3079" s="98">
        <f>S2215+(S2503*'Emission factors'!$H$16)+('Emission factors'!$H$17*'GHG Estimation'!S2791)</f>
        <v>0</v>
      </c>
      <c r="T3079" s="98">
        <f>T2215+(T2503*'Emission factors'!$H$16)+('Emission factors'!$H$17*'GHG Estimation'!T2791)</f>
        <v>0</v>
      </c>
      <c r="U3079" s="98">
        <f>U2215+(U2503*'Emission factors'!$H$16)+('Emission factors'!$H$17*'GHG Estimation'!U2791)</f>
        <v>0</v>
      </c>
    </row>
    <row r="3080" spans="1:21" x14ac:dyDescent="0.25">
      <c r="A3080" s="92" t="s">
        <v>11</v>
      </c>
      <c r="B3080" s="92" t="s">
        <v>12</v>
      </c>
      <c r="C3080" s="92" t="s">
        <v>32</v>
      </c>
      <c r="D3080" s="92" t="s">
        <v>32</v>
      </c>
      <c r="E3080" s="92" t="s">
        <v>40</v>
      </c>
      <c r="F3080" s="92" t="s">
        <v>34</v>
      </c>
      <c r="G3080" s="92" t="s">
        <v>97</v>
      </c>
      <c r="H3080" s="92" t="s">
        <v>94</v>
      </c>
      <c r="I3080" s="89" t="s">
        <v>226</v>
      </c>
      <c r="L3080" s="98">
        <f>L2216+(L2504*'Emission factors'!$H$16)+('Emission factors'!$H$17*'GHG Estimation'!L2792)</f>
        <v>0</v>
      </c>
      <c r="M3080" s="98">
        <f>M2216+(M2504*'Emission factors'!$H$16)+('Emission factors'!$H$17*'GHG Estimation'!M2792)</f>
        <v>0</v>
      </c>
      <c r="N3080" s="98">
        <f>N2216+(N2504*'Emission factors'!$H$16)+('Emission factors'!$H$17*'GHG Estimation'!N2792)</f>
        <v>0</v>
      </c>
      <c r="O3080" s="98">
        <f>O2216+(O2504*'Emission factors'!$H$16)+('Emission factors'!$H$17*'GHG Estimation'!O2792)</f>
        <v>0</v>
      </c>
      <c r="P3080" s="98">
        <f>P2216+(P2504*'Emission factors'!$H$16)+('Emission factors'!$H$17*'GHG Estimation'!P2792)</f>
        <v>0</v>
      </c>
      <c r="Q3080" s="98">
        <f>Q2216+(Q2504*'Emission factors'!$H$16)+('Emission factors'!$H$17*'GHG Estimation'!Q2792)</f>
        <v>0</v>
      </c>
      <c r="R3080" s="98">
        <f>R2216+(R2504*'Emission factors'!$H$16)+('Emission factors'!$H$17*'GHG Estimation'!R2792)</f>
        <v>0</v>
      </c>
      <c r="S3080" s="98">
        <f>S2216+(S2504*'Emission factors'!$H$16)+('Emission factors'!$H$17*'GHG Estimation'!S2792)</f>
        <v>0</v>
      </c>
      <c r="T3080" s="98">
        <f>T2216+(T2504*'Emission factors'!$H$16)+('Emission factors'!$H$17*'GHG Estimation'!T2792)</f>
        <v>0</v>
      </c>
      <c r="U3080" s="98">
        <f>U2216+(U2504*'Emission factors'!$H$16)+('Emission factors'!$H$17*'GHG Estimation'!U2792)</f>
        <v>0</v>
      </c>
    </row>
    <row r="3081" spans="1:21" x14ac:dyDescent="0.25">
      <c r="A3081" s="92" t="s">
        <v>11</v>
      </c>
      <c r="B3081" s="92" t="s">
        <v>12</v>
      </c>
      <c r="C3081" s="92" t="s">
        <v>32</v>
      </c>
      <c r="D3081" s="92" t="s">
        <v>32</v>
      </c>
      <c r="E3081" s="92" t="s">
        <v>40</v>
      </c>
      <c r="F3081" s="92" t="s">
        <v>34</v>
      </c>
      <c r="G3081" s="92" t="s">
        <v>97</v>
      </c>
      <c r="H3081" s="92" t="s">
        <v>94</v>
      </c>
      <c r="I3081" s="89" t="s">
        <v>196</v>
      </c>
      <c r="L3081" s="98">
        <f>L2217+(L2505*'Emission factors'!$H$16)+('Emission factors'!$H$17*'GHG Estimation'!L2793)</f>
        <v>0</v>
      </c>
      <c r="M3081" s="98">
        <f>M2217+(M2505*'Emission factors'!$H$16)+('Emission factors'!$H$17*'GHG Estimation'!M2793)</f>
        <v>0</v>
      </c>
      <c r="N3081" s="98">
        <f>N2217+(N2505*'Emission factors'!$H$16)+('Emission factors'!$H$17*'GHG Estimation'!N2793)</f>
        <v>0</v>
      </c>
      <c r="O3081" s="98">
        <f>O2217+(O2505*'Emission factors'!$H$16)+('Emission factors'!$H$17*'GHG Estimation'!O2793)</f>
        <v>0</v>
      </c>
      <c r="P3081" s="98">
        <f>P2217+(P2505*'Emission factors'!$H$16)+('Emission factors'!$H$17*'GHG Estimation'!P2793)</f>
        <v>0</v>
      </c>
      <c r="Q3081" s="98">
        <f>Q2217+(Q2505*'Emission factors'!$H$16)+('Emission factors'!$H$17*'GHG Estimation'!Q2793)</f>
        <v>1.0262334889010196E-3</v>
      </c>
      <c r="R3081" s="98">
        <f>R2217+(R2505*'Emission factors'!$H$16)+('Emission factors'!$H$17*'GHG Estimation'!R2793)</f>
        <v>0.30734359606052097</v>
      </c>
      <c r="S3081" s="98">
        <f>S2217+(S2505*'Emission factors'!$H$16)+('Emission factors'!$H$17*'GHG Estimation'!S2793)</f>
        <v>0.62844188161108228</v>
      </c>
      <c r="T3081" s="98">
        <f>T2217+(T2505*'Emission factors'!$H$16)+('Emission factors'!$H$17*'GHG Estimation'!T2793)</f>
        <v>0.84657392839673695</v>
      </c>
      <c r="U3081" s="98">
        <f>U2217+(U2505*'Emission factors'!$H$16)+('Emission factors'!$H$17*'GHG Estimation'!U2793)</f>
        <v>0.91874562475004784</v>
      </c>
    </row>
    <row r="3082" spans="1:21" x14ac:dyDescent="0.25">
      <c r="A3082" s="92" t="s">
        <v>11</v>
      </c>
      <c r="B3082" s="92" t="s">
        <v>12</v>
      </c>
      <c r="C3082" s="92" t="s">
        <v>32</v>
      </c>
      <c r="D3082" s="92" t="s">
        <v>32</v>
      </c>
      <c r="E3082" s="92" t="s">
        <v>40</v>
      </c>
      <c r="F3082" s="92" t="s">
        <v>34</v>
      </c>
      <c r="G3082" s="92" t="s">
        <v>97</v>
      </c>
      <c r="H3082" s="92" t="s">
        <v>94</v>
      </c>
      <c r="I3082" s="89" t="s">
        <v>197</v>
      </c>
      <c r="L3082" s="98">
        <f>L2218+(L2506*'Emission factors'!$H$16)+('Emission factors'!$H$17*'GHG Estimation'!L2794)</f>
        <v>47.5239054916333</v>
      </c>
      <c r="M3082" s="98">
        <f>M2218+(M2506*'Emission factors'!$H$16)+('Emission factors'!$H$17*'GHG Estimation'!M2794)</f>
        <v>277.42371669618973</v>
      </c>
      <c r="N3082" s="98">
        <f>N2218+(N2506*'Emission factors'!$H$16)+('Emission factors'!$H$17*'GHG Estimation'!N2794)</f>
        <v>110.31709664863935</v>
      </c>
      <c r="O3082" s="98">
        <f>O2218+(O2506*'Emission factors'!$H$16)+('Emission factors'!$H$17*'GHG Estimation'!O2794)</f>
        <v>257.5895375779844</v>
      </c>
      <c r="P3082" s="98">
        <f>P2218+(P2506*'Emission factors'!$H$16)+('Emission factors'!$H$17*'GHG Estimation'!P2794)</f>
        <v>185.91008575472384</v>
      </c>
      <c r="Q3082" s="98">
        <f>Q2218+(Q2506*'Emission factors'!$H$16)+('Emission factors'!$H$17*'GHG Estimation'!Q2794)</f>
        <v>165.13737440064594</v>
      </c>
      <c r="R3082" s="98">
        <f>R2218+(R2506*'Emission factors'!$H$16)+('Emission factors'!$H$17*'GHG Estimation'!R2794)</f>
        <v>224.2249480654859</v>
      </c>
      <c r="S3082" s="98">
        <f>S2218+(S2506*'Emission factors'!$H$16)+('Emission factors'!$H$17*'GHG Estimation'!S2794)</f>
        <v>239.81138098136159</v>
      </c>
      <c r="T3082" s="98">
        <f>T2218+(T2506*'Emission factors'!$H$16)+('Emission factors'!$H$17*'GHG Estimation'!T2794)</f>
        <v>246.59114153104881</v>
      </c>
      <c r="U3082" s="98">
        <f>U2218+(U2506*'Emission factors'!$H$16)+('Emission factors'!$H$17*'GHG Estimation'!U2794)</f>
        <v>235.56138220344891</v>
      </c>
    </row>
    <row r="3083" spans="1:21" x14ac:dyDescent="0.25">
      <c r="A3083" s="92" t="s">
        <v>11</v>
      </c>
      <c r="B3083" s="92" t="s">
        <v>12</v>
      </c>
      <c r="C3083" s="92" t="s">
        <v>32</v>
      </c>
      <c r="D3083" s="92" t="s">
        <v>32</v>
      </c>
      <c r="E3083" s="92" t="s">
        <v>40</v>
      </c>
      <c r="F3083" s="92" t="s">
        <v>34</v>
      </c>
      <c r="G3083" s="92" t="s">
        <v>97</v>
      </c>
      <c r="H3083" s="92" t="s">
        <v>94</v>
      </c>
      <c r="I3083" s="89" t="s">
        <v>229</v>
      </c>
      <c r="L3083" s="98">
        <f>L2219+(L2507*'Emission factors'!$H$16)+('Emission factors'!$H$17*'GHG Estimation'!L2795)</f>
        <v>0</v>
      </c>
      <c r="M3083" s="98">
        <f>M2219+(M2507*'Emission factors'!$H$16)+('Emission factors'!$H$17*'GHG Estimation'!M2795)</f>
        <v>0</v>
      </c>
      <c r="N3083" s="98">
        <f>N2219+(N2507*'Emission factors'!$H$16)+('Emission factors'!$H$17*'GHG Estimation'!N2795)</f>
        <v>0</v>
      </c>
      <c r="O3083" s="98">
        <f>O2219+(O2507*'Emission factors'!$H$16)+('Emission factors'!$H$17*'GHG Estimation'!O2795)</f>
        <v>0</v>
      </c>
      <c r="P3083" s="98">
        <f>P2219+(P2507*'Emission factors'!$H$16)+('Emission factors'!$H$17*'GHG Estimation'!P2795)</f>
        <v>0</v>
      </c>
      <c r="Q3083" s="98">
        <f>Q2219+(Q2507*'Emission factors'!$H$16)+('Emission factors'!$H$17*'GHG Estimation'!Q2795)</f>
        <v>0</v>
      </c>
      <c r="R3083" s="98">
        <f>R2219+(R2507*'Emission factors'!$H$16)+('Emission factors'!$H$17*'GHG Estimation'!R2795)</f>
        <v>0</v>
      </c>
      <c r="S3083" s="98">
        <f>S2219+(S2507*'Emission factors'!$H$16)+('Emission factors'!$H$17*'GHG Estimation'!S2795)</f>
        <v>0</v>
      </c>
      <c r="T3083" s="98">
        <f>T2219+(T2507*'Emission factors'!$H$16)+('Emission factors'!$H$17*'GHG Estimation'!T2795)</f>
        <v>0</v>
      </c>
      <c r="U3083" s="98">
        <f>U2219+(U2507*'Emission factors'!$H$16)+('Emission factors'!$H$17*'GHG Estimation'!U2795)</f>
        <v>0</v>
      </c>
    </row>
    <row r="3084" spans="1:21" x14ac:dyDescent="0.25">
      <c r="A3084" s="92" t="s">
        <v>11</v>
      </c>
      <c r="B3084" s="92" t="s">
        <v>12</v>
      </c>
      <c r="C3084" s="92" t="s">
        <v>32</v>
      </c>
      <c r="D3084" s="92" t="s">
        <v>32</v>
      </c>
      <c r="E3084" s="92" t="s">
        <v>40</v>
      </c>
      <c r="F3084" s="92" t="s">
        <v>34</v>
      </c>
      <c r="G3084" s="92" t="s">
        <v>97</v>
      </c>
      <c r="H3084" s="92" t="s">
        <v>94</v>
      </c>
      <c r="I3084" s="89" t="s">
        <v>198</v>
      </c>
      <c r="L3084" s="98">
        <f>L2220+(L2508*'Emission factors'!$H$16)+('Emission factors'!$H$17*'GHG Estimation'!L2796)</f>
        <v>0</v>
      </c>
      <c r="M3084" s="98">
        <f>M2220+(M2508*'Emission factors'!$H$16)+('Emission factors'!$H$17*'GHG Estimation'!M2796)</f>
        <v>0</v>
      </c>
      <c r="N3084" s="98">
        <f>N2220+(N2508*'Emission factors'!$H$16)+('Emission factors'!$H$17*'GHG Estimation'!N2796)</f>
        <v>0</v>
      </c>
      <c r="O3084" s="98">
        <f>O2220+(O2508*'Emission factors'!$H$16)+('Emission factors'!$H$17*'GHG Estimation'!O2796)</f>
        <v>0</v>
      </c>
      <c r="P3084" s="98">
        <f>P2220+(P2508*'Emission factors'!$H$16)+('Emission factors'!$H$17*'GHG Estimation'!P2796)</f>
        <v>0</v>
      </c>
      <c r="Q3084" s="98">
        <f>Q2220+(Q2508*'Emission factors'!$H$16)+('Emission factors'!$H$17*'GHG Estimation'!Q2796)</f>
        <v>0</v>
      </c>
      <c r="R3084" s="98">
        <f>R2220+(R2508*'Emission factors'!$H$16)+('Emission factors'!$H$17*'GHG Estimation'!R2796)</f>
        <v>0</v>
      </c>
      <c r="S3084" s="98">
        <f>S2220+(S2508*'Emission factors'!$H$16)+('Emission factors'!$H$17*'GHG Estimation'!S2796)</f>
        <v>0</v>
      </c>
      <c r="T3084" s="98">
        <f>T2220+(T2508*'Emission factors'!$H$16)+('Emission factors'!$H$17*'GHG Estimation'!T2796)</f>
        <v>0</v>
      </c>
      <c r="U3084" s="98">
        <f>U2220+(U2508*'Emission factors'!$H$16)+('Emission factors'!$H$17*'GHG Estimation'!U2796)</f>
        <v>0</v>
      </c>
    </row>
    <row r="3085" spans="1:21" x14ac:dyDescent="0.25">
      <c r="A3085" s="92" t="s">
        <v>11</v>
      </c>
      <c r="B3085" s="92" t="s">
        <v>12</v>
      </c>
      <c r="C3085" s="92" t="s">
        <v>32</v>
      </c>
      <c r="D3085" s="92" t="s">
        <v>32</v>
      </c>
      <c r="E3085" s="92" t="s">
        <v>40</v>
      </c>
      <c r="F3085" s="92" t="s">
        <v>34</v>
      </c>
      <c r="G3085" s="92" t="s">
        <v>97</v>
      </c>
      <c r="H3085" s="92" t="s">
        <v>94</v>
      </c>
      <c r="I3085" s="89" t="s">
        <v>231</v>
      </c>
      <c r="L3085" s="98">
        <f>L2221+(L2509*'Emission factors'!$H$16)+('Emission factors'!$H$17*'GHG Estimation'!L2797)</f>
        <v>0</v>
      </c>
      <c r="M3085" s="98">
        <f>M2221+(M2509*'Emission factors'!$H$16)+('Emission factors'!$H$17*'GHG Estimation'!M2797)</f>
        <v>0</v>
      </c>
      <c r="N3085" s="98">
        <f>N2221+(N2509*'Emission factors'!$H$16)+('Emission factors'!$H$17*'GHG Estimation'!N2797)</f>
        <v>0</v>
      </c>
      <c r="O3085" s="98">
        <f>O2221+(O2509*'Emission factors'!$H$16)+('Emission factors'!$H$17*'GHG Estimation'!O2797)</f>
        <v>0</v>
      </c>
      <c r="P3085" s="98">
        <f>P2221+(P2509*'Emission factors'!$H$16)+('Emission factors'!$H$17*'GHG Estimation'!P2797)</f>
        <v>0</v>
      </c>
      <c r="Q3085" s="98">
        <f>Q2221+(Q2509*'Emission factors'!$H$16)+('Emission factors'!$H$17*'GHG Estimation'!Q2797)</f>
        <v>0</v>
      </c>
      <c r="R3085" s="98">
        <f>R2221+(R2509*'Emission factors'!$H$16)+('Emission factors'!$H$17*'GHG Estimation'!R2797)</f>
        <v>0</v>
      </c>
      <c r="S3085" s="98">
        <f>S2221+(S2509*'Emission factors'!$H$16)+('Emission factors'!$H$17*'GHG Estimation'!S2797)</f>
        <v>0</v>
      </c>
      <c r="T3085" s="98">
        <f>T2221+(T2509*'Emission factors'!$H$16)+('Emission factors'!$H$17*'GHG Estimation'!T2797)</f>
        <v>0</v>
      </c>
      <c r="U3085" s="98">
        <f>U2221+(U2509*'Emission factors'!$H$16)+('Emission factors'!$H$17*'GHG Estimation'!U2797)</f>
        <v>0</v>
      </c>
    </row>
    <row r="3086" spans="1:21" x14ac:dyDescent="0.25">
      <c r="A3086" s="92" t="s">
        <v>11</v>
      </c>
      <c r="B3086" s="92" t="s">
        <v>12</v>
      </c>
      <c r="C3086" s="92" t="s">
        <v>32</v>
      </c>
      <c r="D3086" s="92" t="s">
        <v>32</v>
      </c>
      <c r="E3086" s="92" t="s">
        <v>40</v>
      </c>
      <c r="F3086" s="92" t="s">
        <v>34</v>
      </c>
      <c r="G3086" s="92" t="s">
        <v>97</v>
      </c>
      <c r="H3086" s="92" t="s">
        <v>94</v>
      </c>
      <c r="I3086" s="89" t="s">
        <v>230</v>
      </c>
      <c r="L3086" s="98">
        <f>L2222+(L2510*'Emission factors'!$H$16)+('Emission factors'!$H$17*'GHG Estimation'!L2798)</f>
        <v>0</v>
      </c>
      <c r="M3086" s="98">
        <f>M2222+(M2510*'Emission factors'!$H$16)+('Emission factors'!$H$17*'GHG Estimation'!M2798)</f>
        <v>0</v>
      </c>
      <c r="N3086" s="98">
        <f>N2222+(N2510*'Emission factors'!$H$16)+('Emission factors'!$H$17*'GHG Estimation'!N2798)</f>
        <v>0</v>
      </c>
      <c r="O3086" s="98">
        <f>O2222+(O2510*'Emission factors'!$H$16)+('Emission factors'!$H$17*'GHG Estimation'!O2798)</f>
        <v>0</v>
      </c>
      <c r="P3086" s="98">
        <f>P2222+(P2510*'Emission factors'!$H$16)+('Emission factors'!$H$17*'GHG Estimation'!P2798)</f>
        <v>0</v>
      </c>
      <c r="Q3086" s="98">
        <f>Q2222+(Q2510*'Emission factors'!$H$16)+('Emission factors'!$H$17*'GHG Estimation'!Q2798)</f>
        <v>0</v>
      </c>
      <c r="R3086" s="98">
        <f>R2222+(R2510*'Emission factors'!$H$16)+('Emission factors'!$H$17*'GHG Estimation'!R2798)</f>
        <v>0</v>
      </c>
      <c r="S3086" s="98">
        <f>S2222+(S2510*'Emission factors'!$H$16)+('Emission factors'!$H$17*'GHG Estimation'!S2798)</f>
        <v>0</v>
      </c>
      <c r="T3086" s="98">
        <f>T2222+(T2510*'Emission factors'!$H$16)+('Emission factors'!$H$17*'GHG Estimation'!T2798)</f>
        <v>0</v>
      </c>
      <c r="U3086" s="98">
        <f>U2222+(U2510*'Emission factors'!$H$16)+('Emission factors'!$H$17*'GHG Estimation'!U2798)</f>
        <v>0</v>
      </c>
    </row>
    <row r="3087" spans="1:21" x14ac:dyDescent="0.25">
      <c r="A3087" s="92" t="s">
        <v>11</v>
      </c>
      <c r="B3087" s="92" t="s">
        <v>12</v>
      </c>
      <c r="C3087" s="92" t="s">
        <v>32</v>
      </c>
      <c r="D3087" s="92" t="s">
        <v>32</v>
      </c>
      <c r="E3087" s="92" t="s">
        <v>40</v>
      </c>
      <c r="F3087" s="92" t="s">
        <v>34</v>
      </c>
      <c r="G3087" s="92" t="s">
        <v>97</v>
      </c>
      <c r="H3087" s="92" t="s">
        <v>94</v>
      </c>
      <c r="I3087" s="89" t="s">
        <v>303</v>
      </c>
      <c r="L3087" s="98">
        <f>L2223+(L2511*'Emission factors'!$H$16)+('Emission factors'!$H$17*'GHG Estimation'!L2799)</f>
        <v>0</v>
      </c>
      <c r="M3087" s="98">
        <f>M2223+(M2511*'Emission factors'!$H$16)+('Emission factors'!$H$17*'GHG Estimation'!M2799)</f>
        <v>0</v>
      </c>
      <c r="N3087" s="98">
        <f>N2223+(N2511*'Emission factors'!$H$16)+('Emission factors'!$H$17*'GHG Estimation'!N2799)</f>
        <v>0</v>
      </c>
      <c r="O3087" s="98">
        <f>O2223+(O2511*'Emission factors'!$H$16)+('Emission factors'!$H$17*'GHG Estimation'!O2799)</f>
        <v>0</v>
      </c>
      <c r="P3087" s="98">
        <f>P2223+(P2511*'Emission factors'!$H$16)+('Emission factors'!$H$17*'GHG Estimation'!P2799)</f>
        <v>0</v>
      </c>
      <c r="Q3087" s="98">
        <f>Q2223+(Q2511*'Emission factors'!$H$16)+('Emission factors'!$H$17*'GHG Estimation'!Q2799)</f>
        <v>0</v>
      </c>
      <c r="R3087" s="98">
        <f>R2223+(R2511*'Emission factors'!$H$16)+('Emission factors'!$H$17*'GHG Estimation'!R2799)</f>
        <v>0</v>
      </c>
      <c r="S3087" s="98">
        <f>S2223+(S2511*'Emission factors'!$H$16)+('Emission factors'!$H$17*'GHG Estimation'!S2799)</f>
        <v>0</v>
      </c>
      <c r="T3087" s="98">
        <f>T2223+(T2511*'Emission factors'!$H$16)+('Emission factors'!$H$17*'GHG Estimation'!T2799)</f>
        <v>0</v>
      </c>
      <c r="U3087" s="98">
        <f>U2223+(U2511*'Emission factors'!$H$16)+('Emission factors'!$H$17*'GHG Estimation'!U2799)</f>
        <v>0</v>
      </c>
    </row>
    <row r="3088" spans="1:21" x14ac:dyDescent="0.25">
      <c r="A3088" s="92" t="s">
        <v>11</v>
      </c>
      <c r="B3088" s="92" t="s">
        <v>12</v>
      </c>
      <c r="C3088" s="92" t="s">
        <v>32</v>
      </c>
      <c r="D3088" s="92" t="s">
        <v>32</v>
      </c>
      <c r="E3088" s="92" t="s">
        <v>40</v>
      </c>
      <c r="F3088" s="92" t="s">
        <v>34</v>
      </c>
      <c r="G3088" s="92" t="s">
        <v>97</v>
      </c>
      <c r="H3088" s="92" t="s">
        <v>94</v>
      </c>
      <c r="I3088" s="89" t="s">
        <v>225</v>
      </c>
      <c r="L3088" s="98">
        <f>L2224+(L2512*'Emission factors'!$H$16)+('Emission factors'!$H$17*'GHG Estimation'!L2800)</f>
        <v>0</v>
      </c>
      <c r="M3088" s="98">
        <f>M2224+(M2512*'Emission factors'!$H$16)+('Emission factors'!$H$17*'GHG Estimation'!M2800)</f>
        <v>0</v>
      </c>
      <c r="N3088" s="98">
        <f>N2224+(N2512*'Emission factors'!$H$16)+('Emission factors'!$H$17*'GHG Estimation'!N2800)</f>
        <v>0</v>
      </c>
      <c r="O3088" s="98">
        <f>O2224+(O2512*'Emission factors'!$H$16)+('Emission factors'!$H$17*'GHG Estimation'!O2800)</f>
        <v>0</v>
      </c>
      <c r="P3088" s="98">
        <f>P2224+(P2512*'Emission factors'!$H$16)+('Emission factors'!$H$17*'GHG Estimation'!P2800)</f>
        <v>0</v>
      </c>
      <c r="Q3088" s="98">
        <f>Q2224+(Q2512*'Emission factors'!$H$16)+('Emission factors'!$H$17*'GHG Estimation'!Q2800)</f>
        <v>0</v>
      </c>
      <c r="R3088" s="98">
        <f>R2224+(R2512*'Emission factors'!$H$16)+('Emission factors'!$H$17*'GHG Estimation'!R2800)</f>
        <v>0</v>
      </c>
      <c r="S3088" s="98">
        <f>S2224+(S2512*'Emission factors'!$H$16)+('Emission factors'!$H$17*'GHG Estimation'!S2800)</f>
        <v>0</v>
      </c>
      <c r="T3088" s="98">
        <f>T2224+(T2512*'Emission factors'!$H$16)+('Emission factors'!$H$17*'GHG Estimation'!T2800)</f>
        <v>0</v>
      </c>
      <c r="U3088" s="98">
        <f>U2224+(U2512*'Emission factors'!$H$16)+('Emission factors'!$H$17*'GHG Estimation'!U2800)</f>
        <v>0</v>
      </c>
    </row>
    <row r="3089" spans="1:21" x14ac:dyDescent="0.25">
      <c r="A3089" s="92" t="s">
        <v>11</v>
      </c>
      <c r="B3089" s="92" t="s">
        <v>12</v>
      </c>
      <c r="C3089" s="92" t="s">
        <v>32</v>
      </c>
      <c r="D3089" s="92" t="s">
        <v>32</v>
      </c>
      <c r="E3089" s="92" t="s">
        <v>40</v>
      </c>
      <c r="F3089" s="92" t="s">
        <v>34</v>
      </c>
      <c r="G3089" s="92" t="s">
        <v>97</v>
      </c>
      <c r="H3089" s="92" t="s">
        <v>94</v>
      </c>
      <c r="I3089" s="92" t="s">
        <v>205</v>
      </c>
      <c r="L3089" s="98">
        <f>L2225+(L2513*'Emission factors'!$H$16)+('Emission factors'!$H$17*'GHG Estimation'!L2801)</f>
        <v>0</v>
      </c>
      <c r="M3089" s="98">
        <f>M2225+(M2513*'Emission factors'!$H$16)+('Emission factors'!$H$17*'GHG Estimation'!M2801)</f>
        <v>0</v>
      </c>
      <c r="N3089" s="98">
        <f>N2225+(N2513*'Emission factors'!$H$16)+('Emission factors'!$H$17*'GHG Estimation'!N2801)</f>
        <v>0</v>
      </c>
      <c r="O3089" s="98">
        <f>O2225+(O2513*'Emission factors'!$H$16)+('Emission factors'!$H$17*'GHG Estimation'!O2801)</f>
        <v>0</v>
      </c>
      <c r="P3089" s="98">
        <f>P2225+(P2513*'Emission factors'!$H$16)+('Emission factors'!$H$17*'GHG Estimation'!P2801)</f>
        <v>0</v>
      </c>
      <c r="Q3089" s="98">
        <f>Q2225+(Q2513*'Emission factors'!$H$16)+('Emission factors'!$H$17*'GHG Estimation'!Q2801)</f>
        <v>0</v>
      </c>
      <c r="R3089" s="98">
        <f>R2225+(R2513*'Emission factors'!$H$16)+('Emission factors'!$H$17*'GHG Estimation'!R2801)</f>
        <v>0</v>
      </c>
      <c r="S3089" s="98">
        <f>S2225+(S2513*'Emission factors'!$H$16)+('Emission factors'!$H$17*'GHG Estimation'!S2801)</f>
        <v>0</v>
      </c>
      <c r="T3089" s="98">
        <f>T2225+(T2513*'Emission factors'!$H$16)+('Emission factors'!$H$17*'GHG Estimation'!T2801)</f>
        <v>0</v>
      </c>
      <c r="U3089" s="98">
        <f>U2225+(U2513*'Emission factors'!$H$16)+('Emission factors'!$H$17*'GHG Estimation'!U2801)</f>
        <v>0</v>
      </c>
    </row>
    <row r="3090" spans="1:21" x14ac:dyDescent="0.25">
      <c r="A3090" s="92" t="s">
        <v>11</v>
      </c>
      <c r="B3090" s="92" t="s">
        <v>12</v>
      </c>
      <c r="C3090" s="92" t="s">
        <v>32</v>
      </c>
      <c r="D3090" s="92" t="s">
        <v>32</v>
      </c>
      <c r="E3090" s="92" t="s">
        <v>40</v>
      </c>
      <c r="F3090" s="92" t="s">
        <v>34</v>
      </c>
      <c r="G3090" s="92" t="s">
        <v>97</v>
      </c>
      <c r="H3090" s="92" t="s">
        <v>94</v>
      </c>
      <c r="I3090" s="89" t="s">
        <v>204</v>
      </c>
      <c r="L3090" s="98">
        <f>L2226+(L2514*'Emission factors'!$H$16)+('Emission factors'!$H$17*'GHG Estimation'!L2802)</f>
        <v>0</v>
      </c>
      <c r="M3090" s="98">
        <f>M2226+(M2514*'Emission factors'!$H$16)+('Emission factors'!$H$17*'GHG Estimation'!M2802)</f>
        <v>0</v>
      </c>
      <c r="N3090" s="98">
        <f>N2226+(N2514*'Emission factors'!$H$16)+('Emission factors'!$H$17*'GHG Estimation'!N2802)</f>
        <v>0</v>
      </c>
      <c r="O3090" s="98">
        <f>O2226+(O2514*'Emission factors'!$H$16)+('Emission factors'!$H$17*'GHG Estimation'!O2802)</f>
        <v>0</v>
      </c>
      <c r="P3090" s="98">
        <f>P2226+(P2514*'Emission factors'!$H$16)+('Emission factors'!$H$17*'GHG Estimation'!P2802)</f>
        <v>5.7008957865348946E-3</v>
      </c>
      <c r="Q3090" s="98">
        <f>Q2226+(Q2514*'Emission factors'!$H$16)+('Emission factors'!$H$17*'GHG Estimation'!Q2802)</f>
        <v>1.9002985955116317E-3</v>
      </c>
      <c r="R3090" s="98">
        <f>R2226+(R2514*'Emission factors'!$H$16)+('Emission factors'!$H$17*'GHG Estimation'!R2802)</f>
        <v>0.70394618396509401</v>
      </c>
      <c r="S3090" s="98">
        <f>S2226+(S2514*'Emission factors'!$H$16)+('Emission factors'!$H$17*'GHG Estimation'!S2802)</f>
        <v>0.287111332759936</v>
      </c>
      <c r="T3090" s="98">
        <f>T2226+(T2514*'Emission factors'!$H$16)+('Emission factors'!$H$17*'GHG Estimation'!T2802)</f>
        <v>6.6600065240672357E-2</v>
      </c>
      <c r="U3090" s="98">
        <f>U2226+(U2514*'Emission factors'!$H$16)+('Emission factors'!$H$17*'GHG Estimation'!U2802)</f>
        <v>5.6443154139054694E-2</v>
      </c>
    </row>
    <row r="3091" spans="1:21" x14ac:dyDescent="0.25">
      <c r="A3091" s="92" t="s">
        <v>11</v>
      </c>
      <c r="B3091" s="92" t="s">
        <v>12</v>
      </c>
      <c r="C3091" s="92" t="s">
        <v>32</v>
      </c>
      <c r="D3091" s="92" t="s">
        <v>32</v>
      </c>
      <c r="E3091" s="92" t="s">
        <v>40</v>
      </c>
      <c r="F3091" s="92" t="s">
        <v>34</v>
      </c>
      <c r="G3091" s="92" t="s">
        <v>97</v>
      </c>
      <c r="H3091" s="92" t="s">
        <v>94</v>
      </c>
      <c r="I3091" s="89" t="s">
        <v>228</v>
      </c>
      <c r="L3091" s="98">
        <f>L2227+(L2515*'Emission factors'!$H$16)+('Emission factors'!$H$17*'GHG Estimation'!L2803)</f>
        <v>0</v>
      </c>
      <c r="M3091" s="98">
        <f>M2227+(M2515*'Emission factors'!$H$16)+('Emission factors'!$H$17*'GHG Estimation'!M2803)</f>
        <v>0</v>
      </c>
      <c r="N3091" s="98">
        <f>N2227+(N2515*'Emission factors'!$H$16)+('Emission factors'!$H$17*'GHG Estimation'!N2803)</f>
        <v>0</v>
      </c>
      <c r="O3091" s="98">
        <f>O2227+(O2515*'Emission factors'!$H$16)+('Emission factors'!$H$17*'GHG Estimation'!O2803)</f>
        <v>0</v>
      </c>
      <c r="P3091" s="98">
        <f>P2227+(P2515*'Emission factors'!$H$16)+('Emission factors'!$H$17*'GHG Estimation'!P2803)</f>
        <v>0</v>
      </c>
      <c r="Q3091" s="98">
        <f>Q2227+(Q2515*'Emission factors'!$H$16)+('Emission factors'!$H$17*'GHG Estimation'!Q2803)</f>
        <v>0</v>
      </c>
      <c r="R3091" s="98">
        <f>R2227+(R2515*'Emission factors'!$H$16)+('Emission factors'!$H$17*'GHG Estimation'!R2803)</f>
        <v>0</v>
      </c>
      <c r="S3091" s="98">
        <f>S2227+(S2515*'Emission factors'!$H$16)+('Emission factors'!$H$17*'GHG Estimation'!S2803)</f>
        <v>0</v>
      </c>
      <c r="T3091" s="98">
        <f>T2227+(T2515*'Emission factors'!$H$16)+('Emission factors'!$H$17*'GHG Estimation'!T2803)</f>
        <v>0</v>
      </c>
      <c r="U3091" s="98">
        <f>U2227+(U2515*'Emission factors'!$H$16)+('Emission factors'!$H$17*'GHG Estimation'!U2803)</f>
        <v>0</v>
      </c>
    </row>
    <row r="3092" spans="1:21" x14ac:dyDescent="0.25">
      <c r="A3092" s="92" t="s">
        <v>11</v>
      </c>
      <c r="B3092" s="92" t="s">
        <v>12</v>
      </c>
      <c r="C3092" s="92" t="s">
        <v>32</v>
      </c>
      <c r="D3092" s="92" t="s">
        <v>32</v>
      </c>
      <c r="E3092" s="92" t="s">
        <v>40</v>
      </c>
      <c r="F3092" s="92" t="s">
        <v>34</v>
      </c>
      <c r="G3092" s="92" t="s">
        <v>97</v>
      </c>
      <c r="H3092" s="92" t="s">
        <v>94</v>
      </c>
      <c r="I3092" s="89" t="s">
        <v>202</v>
      </c>
      <c r="L3092" s="98">
        <f>L2228+(L2516*'Emission factors'!$H$16)+('Emission factors'!$H$17*'GHG Estimation'!L2804)</f>
        <v>0</v>
      </c>
      <c r="M3092" s="98">
        <f>M2228+(M2516*'Emission factors'!$H$16)+('Emission factors'!$H$17*'GHG Estimation'!M2804)</f>
        <v>0</v>
      </c>
      <c r="N3092" s="98">
        <f>N2228+(N2516*'Emission factors'!$H$16)+('Emission factors'!$H$17*'GHG Estimation'!N2804)</f>
        <v>0</v>
      </c>
      <c r="O3092" s="98">
        <f>O2228+(O2516*'Emission factors'!$H$16)+('Emission factors'!$H$17*'GHG Estimation'!O2804)</f>
        <v>0</v>
      </c>
      <c r="P3092" s="98">
        <f>P2228+(P2516*'Emission factors'!$H$16)+('Emission factors'!$H$17*'GHG Estimation'!P2804)</f>
        <v>0</v>
      </c>
      <c r="Q3092" s="98">
        <f>Q2228+(Q2516*'Emission factors'!$H$16)+('Emission factors'!$H$17*'GHG Estimation'!Q2804)</f>
        <v>0</v>
      </c>
      <c r="R3092" s="98">
        <f>R2228+(R2516*'Emission factors'!$H$16)+('Emission factors'!$H$17*'GHG Estimation'!R2804)</f>
        <v>0</v>
      </c>
      <c r="S3092" s="98">
        <f>S2228+(S2516*'Emission factors'!$H$16)+('Emission factors'!$H$17*'GHG Estimation'!S2804)</f>
        <v>0</v>
      </c>
      <c r="T3092" s="98">
        <f>T2228+(T2516*'Emission factors'!$H$16)+('Emission factors'!$H$17*'GHG Estimation'!T2804)</f>
        <v>0</v>
      </c>
      <c r="U3092" s="98">
        <f>U2228+(U2516*'Emission factors'!$H$16)+('Emission factors'!$H$17*'GHG Estimation'!U2804)</f>
        <v>0</v>
      </c>
    </row>
    <row r="3093" spans="1:21" x14ac:dyDescent="0.25">
      <c r="A3093" s="92" t="s">
        <v>11</v>
      </c>
      <c r="B3093" s="92" t="s">
        <v>12</v>
      </c>
      <c r="C3093" s="92" t="s">
        <v>32</v>
      </c>
      <c r="D3093" s="92" t="s">
        <v>32</v>
      </c>
      <c r="E3093" s="92" t="s">
        <v>40</v>
      </c>
      <c r="F3093" s="92" t="s">
        <v>34</v>
      </c>
      <c r="G3093" s="92" t="s">
        <v>97</v>
      </c>
      <c r="H3093" s="92" t="s">
        <v>94</v>
      </c>
      <c r="I3093" s="89" t="s">
        <v>190</v>
      </c>
      <c r="L3093" s="98">
        <f>L2229+(L2517*'Emission factors'!$H$16)+('Emission factors'!$H$17*'GHG Estimation'!L2805)</f>
        <v>0</v>
      </c>
      <c r="M3093" s="98">
        <f>M2229+(M2517*'Emission factors'!$H$16)+('Emission factors'!$H$17*'GHG Estimation'!M2805)</f>
        <v>0</v>
      </c>
      <c r="N3093" s="98">
        <f>N2229+(N2517*'Emission factors'!$H$16)+('Emission factors'!$H$17*'GHG Estimation'!N2805)</f>
        <v>0</v>
      </c>
      <c r="O3093" s="98">
        <f>O2229+(O2517*'Emission factors'!$H$16)+('Emission factors'!$H$17*'GHG Estimation'!O2805)</f>
        <v>0</v>
      </c>
      <c r="P3093" s="98">
        <f>P2229+(P2517*'Emission factors'!$H$16)+('Emission factors'!$H$17*'GHG Estimation'!P2805)</f>
        <v>0</v>
      </c>
      <c r="Q3093" s="98">
        <f>Q2229+(Q2517*'Emission factors'!$H$16)+('Emission factors'!$H$17*'GHG Estimation'!Q2805)</f>
        <v>0</v>
      </c>
      <c r="R3093" s="98">
        <f>R2229+(R2517*'Emission factors'!$H$16)+('Emission factors'!$H$17*'GHG Estimation'!R2805)</f>
        <v>0</v>
      </c>
      <c r="S3093" s="98">
        <f>S2229+(S2517*'Emission factors'!$H$16)+('Emission factors'!$H$17*'GHG Estimation'!S2805)</f>
        <v>0</v>
      </c>
      <c r="T3093" s="98">
        <f>T2229+(T2517*'Emission factors'!$H$16)+('Emission factors'!$H$17*'GHG Estimation'!T2805)</f>
        <v>0</v>
      </c>
      <c r="U3093" s="98">
        <f>U2229+(U2517*'Emission factors'!$H$16)+('Emission factors'!$H$17*'GHG Estimation'!U2805)</f>
        <v>0</v>
      </c>
    </row>
    <row r="3094" spans="1:21" x14ac:dyDescent="0.25">
      <c r="A3094" s="92" t="s">
        <v>11</v>
      </c>
      <c r="B3094" s="92" t="s">
        <v>12</v>
      </c>
      <c r="C3094" s="92" t="s">
        <v>32</v>
      </c>
      <c r="D3094" s="92" t="s">
        <v>32</v>
      </c>
      <c r="E3094" s="92" t="s">
        <v>40</v>
      </c>
      <c r="F3094" s="92" t="s">
        <v>34</v>
      </c>
      <c r="G3094" s="92" t="s">
        <v>97</v>
      </c>
      <c r="H3094" s="92" t="s">
        <v>94</v>
      </c>
      <c r="I3094" s="89" t="s">
        <v>210</v>
      </c>
      <c r="L3094" s="98">
        <f>L2230+(L2518*'Emission factors'!$H$16)+('Emission factors'!$H$17*'GHG Estimation'!L2806)</f>
        <v>3.4876095947827253</v>
      </c>
      <c r="M3094" s="98">
        <f>M2230+(M2518*'Emission factors'!$H$16)+('Emission factors'!$H$17*'GHG Estimation'!M2806)</f>
        <v>5.7526867278756768</v>
      </c>
      <c r="N3094" s="98">
        <f>N2230+(N2518*'Emission factors'!$H$16)+('Emission factors'!$H$17*'GHG Estimation'!N2806)</f>
        <v>2.2621784337980309</v>
      </c>
      <c r="O3094" s="98">
        <f>O2230+(O2518*'Emission factors'!$H$16)+('Emission factors'!$H$17*'GHG Estimation'!O2806)</f>
        <v>4.6095363265795593</v>
      </c>
      <c r="P3094" s="98">
        <f>P2230+(P2518*'Emission factors'!$H$16)+('Emission factors'!$H$17*'GHG Estimation'!P2806)</f>
        <v>3.1969077973769884</v>
      </c>
      <c r="Q3094" s="98">
        <f>Q2230+(Q2518*'Emission factors'!$H$16)+('Emission factors'!$H$17*'GHG Estimation'!Q2806)</f>
        <v>2.7444217832625246</v>
      </c>
      <c r="R3094" s="98">
        <f>R2230+(R2518*'Emission factors'!$H$16)+('Emission factors'!$H$17*'GHG Estimation'!R2806)</f>
        <v>3.9600755633900633</v>
      </c>
      <c r="S3094" s="98">
        <f>S2230+(S2518*'Emission factors'!$H$16)+('Emission factors'!$H$17*'GHG Estimation'!S2806)</f>
        <v>4.3388205877777093</v>
      </c>
      <c r="T3094" s="98">
        <f>T2230+(T2518*'Emission factors'!$H$16)+('Emission factors'!$H$17*'GHG Estimation'!T2806)</f>
        <v>4.8936666919175176</v>
      </c>
      <c r="U3094" s="98">
        <f>U2230+(U2518*'Emission factors'!$H$16)+('Emission factors'!$H$17*'GHG Estimation'!U2806)</f>
        <v>5.0853674549340759</v>
      </c>
    </row>
    <row r="3095" spans="1:21" x14ac:dyDescent="0.25">
      <c r="A3095" s="92" t="s">
        <v>11</v>
      </c>
      <c r="B3095" s="92" t="s">
        <v>12</v>
      </c>
      <c r="C3095" s="92" t="s">
        <v>32</v>
      </c>
      <c r="D3095" s="92" t="s">
        <v>32</v>
      </c>
      <c r="E3095" s="92" t="s">
        <v>40</v>
      </c>
      <c r="F3095" s="92" t="s">
        <v>34</v>
      </c>
      <c r="G3095" s="92" t="s">
        <v>97</v>
      </c>
      <c r="H3095" s="92" t="s">
        <v>94</v>
      </c>
      <c r="I3095" s="89" t="s">
        <v>199</v>
      </c>
      <c r="L3095" s="98">
        <f>L2231+(L2519*'Emission factors'!$H$16)+('Emission factors'!$H$17*'GHG Estimation'!L2807)</f>
        <v>0</v>
      </c>
      <c r="M3095" s="98">
        <f>M2231+(M2519*'Emission factors'!$H$16)+('Emission factors'!$H$17*'GHG Estimation'!M2807)</f>
        <v>0</v>
      </c>
      <c r="N3095" s="98">
        <f>N2231+(N2519*'Emission factors'!$H$16)+('Emission factors'!$H$17*'GHG Estimation'!N2807)</f>
        <v>0</v>
      </c>
      <c r="O3095" s="98">
        <f>O2231+(O2519*'Emission factors'!$H$16)+('Emission factors'!$H$17*'GHG Estimation'!O2807)</f>
        <v>0.34730418924156142</v>
      </c>
      <c r="P3095" s="98">
        <f>P2231+(P2519*'Emission factors'!$H$16)+('Emission factors'!$H$17*'GHG Estimation'!P2807)</f>
        <v>0.36478319103636464</v>
      </c>
      <c r="Q3095" s="98">
        <f>Q2231+(Q2519*'Emission factors'!$H$16)+('Emission factors'!$H$17*'GHG Estimation'!Q2807)</f>
        <v>0.64024982712520184</v>
      </c>
      <c r="R3095" s="98">
        <f>R2231+(R2519*'Emission factors'!$H$16)+('Emission factors'!$H$17*'GHG Estimation'!R2807)</f>
        <v>1.618864537946189</v>
      </c>
      <c r="S3095" s="98">
        <f>S2231+(S2519*'Emission factors'!$H$16)+('Emission factors'!$H$17*'GHG Estimation'!S2807)</f>
        <v>1.8411403517518616</v>
      </c>
      <c r="T3095" s="98">
        <f>T2231+(T2519*'Emission factors'!$H$16)+('Emission factors'!$H$17*'GHG Estimation'!T2807)</f>
        <v>3.3903162321385647</v>
      </c>
      <c r="U3095" s="98">
        <f>U2231+(U2519*'Emission factors'!$H$16)+('Emission factors'!$H$17*'GHG Estimation'!U2807)</f>
        <v>5.761635165381211</v>
      </c>
    </row>
    <row r="3096" spans="1:21" x14ac:dyDescent="0.25">
      <c r="A3096" s="92" t="s">
        <v>11</v>
      </c>
      <c r="B3096" s="92" t="s">
        <v>12</v>
      </c>
      <c r="C3096" s="92" t="s">
        <v>32</v>
      </c>
      <c r="D3096" s="92" t="s">
        <v>32</v>
      </c>
      <c r="E3096" s="92" t="s">
        <v>40</v>
      </c>
      <c r="F3096" s="92" t="s">
        <v>34</v>
      </c>
      <c r="G3096" s="92" t="s">
        <v>97</v>
      </c>
      <c r="H3096" s="92" t="s">
        <v>94</v>
      </c>
      <c r="I3096" s="89" t="s">
        <v>233</v>
      </c>
      <c r="L3096" s="98">
        <f>L2232+(L2520*'Emission factors'!$H$16)+('Emission factors'!$H$17*'GHG Estimation'!L2808)</f>
        <v>0</v>
      </c>
      <c r="M3096" s="98">
        <f>M2232+(M2520*'Emission factors'!$H$16)+('Emission factors'!$H$17*'GHG Estimation'!M2808)</f>
        <v>0</v>
      </c>
      <c r="N3096" s="98">
        <f>N2232+(N2520*'Emission factors'!$H$16)+('Emission factors'!$H$17*'GHG Estimation'!N2808)</f>
        <v>0</v>
      </c>
      <c r="O3096" s="98">
        <f>O2232+(O2520*'Emission factors'!$H$16)+('Emission factors'!$H$17*'GHG Estimation'!O2808)</f>
        <v>0</v>
      </c>
      <c r="P3096" s="98">
        <f>P2232+(P2520*'Emission factors'!$H$16)+('Emission factors'!$H$17*'GHG Estimation'!P2808)</f>
        <v>0</v>
      </c>
      <c r="Q3096" s="98">
        <f>Q2232+(Q2520*'Emission factors'!$H$16)+('Emission factors'!$H$17*'GHG Estimation'!Q2808)</f>
        <v>0</v>
      </c>
      <c r="R3096" s="98">
        <f>R2232+(R2520*'Emission factors'!$H$16)+('Emission factors'!$H$17*'GHG Estimation'!R2808)</f>
        <v>0</v>
      </c>
      <c r="S3096" s="98">
        <f>S2232+(S2520*'Emission factors'!$H$16)+('Emission factors'!$H$17*'GHG Estimation'!S2808)</f>
        <v>0</v>
      </c>
      <c r="T3096" s="98">
        <f>T2232+(T2520*'Emission factors'!$H$16)+('Emission factors'!$H$17*'GHG Estimation'!T2808)</f>
        <v>0</v>
      </c>
      <c r="U3096" s="98">
        <f>U2232+(U2520*'Emission factors'!$H$16)+('Emission factors'!$H$17*'GHG Estimation'!U2808)</f>
        <v>0</v>
      </c>
    </row>
    <row r="3097" spans="1:21" x14ac:dyDescent="0.25">
      <c r="A3097" s="92" t="s">
        <v>11</v>
      </c>
      <c r="B3097" s="92" t="s">
        <v>12</v>
      </c>
      <c r="C3097" s="92" t="s">
        <v>32</v>
      </c>
      <c r="D3097" s="92" t="s">
        <v>32</v>
      </c>
      <c r="E3097" s="92" t="s">
        <v>40</v>
      </c>
      <c r="F3097" s="92" t="s">
        <v>34</v>
      </c>
      <c r="G3097" s="92" t="s">
        <v>97</v>
      </c>
      <c r="H3097" s="92" t="s">
        <v>94</v>
      </c>
      <c r="I3097" s="89" t="s">
        <v>200</v>
      </c>
      <c r="L3097" s="98">
        <f>L2233+(L2521*'Emission factors'!$H$16)+('Emission factors'!$H$17*'GHG Estimation'!L2809)</f>
        <v>0</v>
      </c>
      <c r="M3097" s="98">
        <f>M2233+(M2521*'Emission factors'!$H$16)+('Emission factors'!$H$17*'GHG Estimation'!M2809)</f>
        <v>0</v>
      </c>
      <c r="N3097" s="98">
        <f>N2233+(N2521*'Emission factors'!$H$16)+('Emission factors'!$H$17*'GHG Estimation'!N2809)</f>
        <v>0</v>
      </c>
      <c r="O3097" s="98">
        <f>O2233+(O2521*'Emission factors'!$H$16)+('Emission factors'!$H$17*'GHG Estimation'!O2809)</f>
        <v>0</v>
      </c>
      <c r="P3097" s="98">
        <f>P2233+(P2521*'Emission factors'!$H$16)+('Emission factors'!$H$17*'GHG Estimation'!P2809)</f>
        <v>0</v>
      </c>
      <c r="Q3097" s="98">
        <f>Q2233+(Q2521*'Emission factors'!$H$16)+('Emission factors'!$H$17*'GHG Estimation'!Q2809)</f>
        <v>0</v>
      </c>
      <c r="R3097" s="98">
        <f>R2233+(R2521*'Emission factors'!$H$16)+('Emission factors'!$H$17*'GHG Estimation'!R2809)</f>
        <v>0</v>
      </c>
      <c r="S3097" s="98">
        <f>S2233+(S2521*'Emission factors'!$H$16)+('Emission factors'!$H$17*'GHG Estimation'!S2809)</f>
        <v>0</v>
      </c>
      <c r="T3097" s="98">
        <f>T2233+(T2521*'Emission factors'!$H$16)+('Emission factors'!$H$17*'GHG Estimation'!T2809)</f>
        <v>0</v>
      </c>
      <c r="U3097" s="98">
        <f>U2233+(U2521*'Emission factors'!$H$16)+('Emission factors'!$H$17*'GHG Estimation'!U2809)</f>
        <v>0</v>
      </c>
    </row>
    <row r="3098" spans="1:21" x14ac:dyDescent="0.25">
      <c r="A3098" s="92" t="s">
        <v>11</v>
      </c>
      <c r="B3098" s="92" t="s">
        <v>12</v>
      </c>
      <c r="C3098" s="92" t="s">
        <v>32</v>
      </c>
      <c r="D3098" s="92" t="s">
        <v>32</v>
      </c>
      <c r="E3098" s="92" t="s">
        <v>41</v>
      </c>
      <c r="F3098" s="92" t="s">
        <v>34</v>
      </c>
      <c r="G3098" s="92" t="s">
        <v>97</v>
      </c>
      <c r="H3098" s="92" t="s">
        <v>94</v>
      </c>
      <c r="I3098" s="89" t="s">
        <v>227</v>
      </c>
      <c r="J3098" s="92" t="s">
        <v>98</v>
      </c>
      <c r="L3098" s="98">
        <f>L2234+(L2522*'Emission factors'!$H$16)+('Emission factors'!$H$17*'GHG Estimation'!L2810)</f>
        <v>0</v>
      </c>
      <c r="M3098" s="98">
        <f>M2234+(M2522*'Emission factors'!$H$16)+('Emission factors'!$H$17*'GHG Estimation'!M2810)</f>
        <v>0</v>
      </c>
      <c r="N3098" s="98">
        <f>N2234+(N2522*'Emission factors'!$H$16)+('Emission factors'!$H$17*'GHG Estimation'!N2810)</f>
        <v>0</v>
      </c>
      <c r="O3098" s="98">
        <f>O2234+(O2522*'Emission factors'!$H$16)+('Emission factors'!$H$17*'GHG Estimation'!O2810)</f>
        <v>0</v>
      </c>
      <c r="P3098" s="98">
        <f>P2234+(P2522*'Emission factors'!$H$16)+('Emission factors'!$H$17*'GHG Estimation'!P2810)</f>
        <v>0</v>
      </c>
      <c r="Q3098" s="98">
        <f>Q2234+(Q2522*'Emission factors'!$H$16)+('Emission factors'!$H$17*'GHG Estimation'!Q2810)</f>
        <v>0</v>
      </c>
      <c r="R3098" s="98">
        <f>R2234+(R2522*'Emission factors'!$H$16)+('Emission factors'!$H$17*'GHG Estimation'!R2810)</f>
        <v>0</v>
      </c>
      <c r="S3098" s="98">
        <f>S2234+(S2522*'Emission factors'!$H$16)+('Emission factors'!$H$17*'GHG Estimation'!S2810)</f>
        <v>0</v>
      </c>
      <c r="T3098" s="98">
        <f>T2234+(T2522*'Emission factors'!$H$16)+('Emission factors'!$H$17*'GHG Estimation'!T2810)</f>
        <v>0</v>
      </c>
      <c r="U3098" s="98">
        <f>U2234+(U2522*'Emission factors'!$H$16)+('Emission factors'!$H$17*'GHG Estimation'!U2810)</f>
        <v>0</v>
      </c>
    </row>
    <row r="3099" spans="1:21" x14ac:dyDescent="0.25">
      <c r="A3099" s="92" t="s">
        <v>11</v>
      </c>
      <c r="B3099" s="92" t="s">
        <v>12</v>
      </c>
      <c r="C3099" s="92" t="s">
        <v>32</v>
      </c>
      <c r="D3099" s="92" t="s">
        <v>32</v>
      </c>
      <c r="E3099" s="92" t="s">
        <v>41</v>
      </c>
      <c r="F3099" s="92" t="s">
        <v>34</v>
      </c>
      <c r="G3099" s="92" t="s">
        <v>97</v>
      </c>
      <c r="H3099" s="92" t="s">
        <v>94</v>
      </c>
      <c r="I3099" s="89" t="s">
        <v>203</v>
      </c>
      <c r="L3099" s="98">
        <f>L2235+(L2523*'Emission factors'!$H$16)+('Emission factors'!$H$17*'GHG Estimation'!L2811)</f>
        <v>95301.113675147004</v>
      </c>
      <c r="M3099" s="98">
        <f>M2235+(M2523*'Emission factors'!$H$16)+('Emission factors'!$H$17*'GHG Estimation'!M2811)</f>
        <v>106519.6798512953</v>
      </c>
      <c r="N3099" s="98">
        <f>N2235+(N2523*'Emission factors'!$H$16)+('Emission factors'!$H$17*'GHG Estimation'!N2811)</f>
        <v>129485.10145812007</v>
      </c>
      <c r="O3099" s="98">
        <f>O2235+(O2523*'Emission factors'!$H$16)+('Emission factors'!$H$17*'GHG Estimation'!O2811)</f>
        <v>146182.55707285501</v>
      </c>
      <c r="P3099" s="98">
        <f>P2235+(P2523*'Emission factors'!$H$16)+('Emission factors'!$H$17*'GHG Estimation'!P2811)</f>
        <v>154877.88752371896</v>
      </c>
      <c r="Q3099" s="98">
        <f>Q2235+(Q2523*'Emission factors'!$H$16)+('Emission factors'!$H$17*'GHG Estimation'!Q2811)</f>
        <v>158416.82757155132</v>
      </c>
      <c r="R3099" s="98">
        <f>R2235+(R2523*'Emission factors'!$H$16)+('Emission factors'!$H$17*'GHG Estimation'!R2811)</f>
        <v>170439.2607891435</v>
      </c>
      <c r="S3099" s="98">
        <f>S2235+(S2523*'Emission factors'!$H$16)+('Emission factors'!$H$17*'GHG Estimation'!S2811)</f>
        <v>184597.39857101464</v>
      </c>
      <c r="T3099" s="98">
        <f>T2235+(T2523*'Emission factors'!$H$16)+('Emission factors'!$H$17*'GHG Estimation'!T2811)</f>
        <v>191514.65126975186</v>
      </c>
      <c r="U3099" s="98">
        <f>U2235+(U2523*'Emission factors'!$H$16)+('Emission factors'!$H$17*'GHG Estimation'!U2811)</f>
        <v>129224.69598750208</v>
      </c>
    </row>
    <row r="3100" spans="1:21" x14ac:dyDescent="0.25">
      <c r="A3100" s="92" t="s">
        <v>11</v>
      </c>
      <c r="B3100" s="92" t="s">
        <v>12</v>
      </c>
      <c r="C3100" s="92" t="s">
        <v>32</v>
      </c>
      <c r="D3100" s="92" t="s">
        <v>32</v>
      </c>
      <c r="E3100" s="92" t="s">
        <v>41</v>
      </c>
      <c r="F3100" s="92" t="s">
        <v>34</v>
      </c>
      <c r="G3100" s="92" t="s">
        <v>97</v>
      </c>
      <c r="H3100" s="92" t="s">
        <v>94</v>
      </c>
      <c r="I3100" s="89" t="s">
        <v>191</v>
      </c>
      <c r="L3100" s="98">
        <f>L2236+(L2524*'Emission factors'!$H$16)+('Emission factors'!$H$17*'GHG Estimation'!L2812)</f>
        <v>0</v>
      </c>
      <c r="M3100" s="98">
        <f>M2236+(M2524*'Emission factors'!$H$16)+('Emission factors'!$H$17*'GHG Estimation'!M2812)</f>
        <v>0</v>
      </c>
      <c r="N3100" s="98">
        <f>N2236+(N2524*'Emission factors'!$H$16)+('Emission factors'!$H$17*'GHG Estimation'!N2812)</f>
        <v>0</v>
      </c>
      <c r="O3100" s="98">
        <f>O2236+(O2524*'Emission factors'!$H$16)+('Emission factors'!$H$17*'GHG Estimation'!O2812)</f>
        <v>0</v>
      </c>
      <c r="P3100" s="98">
        <f>P2236+(P2524*'Emission factors'!$H$16)+('Emission factors'!$H$17*'GHG Estimation'!P2812)</f>
        <v>0</v>
      </c>
      <c r="Q3100" s="98">
        <f>Q2236+(Q2524*'Emission factors'!$H$16)+('Emission factors'!$H$17*'GHG Estimation'!Q2812)</f>
        <v>0</v>
      </c>
      <c r="R3100" s="98">
        <f>R2236+(R2524*'Emission factors'!$H$16)+('Emission factors'!$H$17*'GHG Estimation'!R2812)</f>
        <v>0</v>
      </c>
      <c r="S3100" s="98">
        <f>S2236+(S2524*'Emission factors'!$H$16)+('Emission factors'!$H$17*'GHG Estimation'!S2812)</f>
        <v>0</v>
      </c>
      <c r="T3100" s="98">
        <f>T2236+(T2524*'Emission factors'!$H$16)+('Emission factors'!$H$17*'GHG Estimation'!T2812)</f>
        <v>0</v>
      </c>
      <c r="U3100" s="98">
        <f>U2236+(U2524*'Emission factors'!$H$16)+('Emission factors'!$H$17*'GHG Estimation'!U2812)</f>
        <v>0</v>
      </c>
    </row>
    <row r="3101" spans="1:21" x14ac:dyDescent="0.25">
      <c r="A3101" s="92" t="s">
        <v>11</v>
      </c>
      <c r="B3101" s="92" t="s">
        <v>12</v>
      </c>
      <c r="C3101" s="92" t="s">
        <v>32</v>
      </c>
      <c r="D3101" s="92" t="s">
        <v>32</v>
      </c>
      <c r="E3101" s="92" t="s">
        <v>41</v>
      </c>
      <c r="F3101" s="92" t="s">
        <v>34</v>
      </c>
      <c r="G3101" s="92" t="s">
        <v>97</v>
      </c>
      <c r="H3101" s="92" t="s">
        <v>94</v>
      </c>
      <c r="I3101" s="89" t="s">
        <v>192</v>
      </c>
      <c r="L3101" s="98">
        <f>L2237+(L2525*'Emission factors'!$H$16)+('Emission factors'!$H$17*'GHG Estimation'!L2813)</f>
        <v>9547.9104201459813</v>
      </c>
      <c r="M3101" s="98">
        <f>M2237+(M2525*'Emission factors'!$H$16)+('Emission factors'!$H$17*'GHG Estimation'!M2813)</f>
        <v>10182.113184780143</v>
      </c>
      <c r="N3101" s="98">
        <f>N2237+(N2525*'Emission factors'!$H$16)+('Emission factors'!$H$17*'GHG Estimation'!N2813)</f>
        <v>10776.608138955537</v>
      </c>
      <c r="O3101" s="98">
        <f>O2237+(O2525*'Emission factors'!$H$16)+('Emission factors'!$H$17*'GHG Estimation'!O2813)</f>
        <v>11855.855880439538</v>
      </c>
      <c r="P3101" s="98">
        <f>P2237+(P2525*'Emission factors'!$H$16)+('Emission factors'!$H$17*'GHG Estimation'!P2813)</f>
        <v>13475.559073157845</v>
      </c>
      <c r="Q3101" s="98">
        <f>Q2237+(Q2525*'Emission factors'!$H$16)+('Emission factors'!$H$17*'GHG Estimation'!Q2813)</f>
        <v>14354.499149509158</v>
      </c>
      <c r="R3101" s="98">
        <f>R2237+(R2525*'Emission factors'!$H$16)+('Emission factors'!$H$17*'GHG Estimation'!R2813)</f>
        <v>15552.921552893056</v>
      </c>
      <c r="S3101" s="98">
        <f>S2237+(S2525*'Emission factors'!$H$16)+('Emission factors'!$H$17*'GHG Estimation'!S2813)</f>
        <v>15731.884921112098</v>
      </c>
      <c r="T3101" s="98">
        <f>T2237+(T2525*'Emission factors'!$H$16)+('Emission factors'!$H$17*'GHG Estimation'!T2813)</f>
        <v>17051.053839083779</v>
      </c>
      <c r="U3101" s="98">
        <f>U2237+(U2525*'Emission factors'!$H$16)+('Emission factors'!$H$17*'GHG Estimation'!U2813)</f>
        <v>17336.434780834745</v>
      </c>
    </row>
    <row r="3102" spans="1:21" x14ac:dyDescent="0.25">
      <c r="A3102" s="92" t="s">
        <v>11</v>
      </c>
      <c r="B3102" s="92" t="s">
        <v>12</v>
      </c>
      <c r="C3102" s="92" t="s">
        <v>32</v>
      </c>
      <c r="D3102" s="92" t="s">
        <v>32</v>
      </c>
      <c r="E3102" s="92" t="s">
        <v>41</v>
      </c>
      <c r="F3102" s="92" t="s">
        <v>34</v>
      </c>
      <c r="G3102" s="92" t="s">
        <v>97</v>
      </c>
      <c r="H3102" s="92" t="s">
        <v>94</v>
      </c>
      <c r="I3102" s="89" t="s">
        <v>206</v>
      </c>
      <c r="L3102" s="98">
        <f>L2238+(L2526*'Emission factors'!$H$16)+('Emission factors'!$H$17*'GHG Estimation'!L2814)</f>
        <v>99972.092120128247</v>
      </c>
      <c r="M3102" s="98">
        <f>M2238+(M2526*'Emission factors'!$H$16)+('Emission factors'!$H$17*'GHG Estimation'!M2814)</f>
        <v>103275.63357003788</v>
      </c>
      <c r="N3102" s="98">
        <f>N2238+(N2526*'Emission factors'!$H$16)+('Emission factors'!$H$17*'GHG Estimation'!N2814)</f>
        <v>118748.47611975259</v>
      </c>
      <c r="O3102" s="98">
        <f>O2238+(O2526*'Emission factors'!$H$16)+('Emission factors'!$H$17*'GHG Estimation'!O2814)</f>
        <v>141961.64900816741</v>
      </c>
      <c r="P3102" s="98">
        <f>P2238+(P2526*'Emission factors'!$H$16)+('Emission factors'!$H$17*'GHG Estimation'!P2814)</f>
        <v>167292.01470156494</v>
      </c>
      <c r="Q3102" s="98">
        <f>Q2238+(Q2526*'Emission factors'!$H$16)+('Emission factors'!$H$17*'GHG Estimation'!Q2814)</f>
        <v>184075.05014006814</v>
      </c>
      <c r="R3102" s="98">
        <f>R2238+(R2526*'Emission factors'!$H$16)+('Emission factors'!$H$17*'GHG Estimation'!R2814)</f>
        <v>196559.52607866918</v>
      </c>
      <c r="S3102" s="98">
        <f>S2238+(S2526*'Emission factors'!$H$16)+('Emission factors'!$H$17*'GHG Estimation'!S2814)</f>
        <v>209007.49822892636</v>
      </c>
      <c r="T3102" s="98">
        <f>T2238+(T2526*'Emission factors'!$H$16)+('Emission factors'!$H$17*'GHG Estimation'!T2814)</f>
        <v>222920.18641507372</v>
      </c>
      <c r="U3102" s="98">
        <f>U2238+(U2526*'Emission factors'!$H$16)+('Emission factors'!$H$17*'GHG Estimation'!U2814)</f>
        <v>217537.34157606264</v>
      </c>
    </row>
    <row r="3103" spans="1:21" x14ac:dyDescent="0.25">
      <c r="A3103" s="92" t="s">
        <v>11</v>
      </c>
      <c r="B3103" s="92" t="s">
        <v>12</v>
      </c>
      <c r="C3103" s="92" t="s">
        <v>32</v>
      </c>
      <c r="D3103" s="92" t="s">
        <v>32</v>
      </c>
      <c r="E3103" s="92" t="s">
        <v>41</v>
      </c>
      <c r="F3103" s="92" t="s">
        <v>34</v>
      </c>
      <c r="G3103" s="92" t="s">
        <v>97</v>
      </c>
      <c r="H3103" s="92" t="s">
        <v>94</v>
      </c>
      <c r="I3103" s="89" t="s">
        <v>220</v>
      </c>
      <c r="L3103" s="98">
        <f>L2239+(L2527*'Emission factors'!$H$16)+('Emission factors'!$H$17*'GHG Estimation'!L2815)</f>
        <v>0</v>
      </c>
      <c r="M3103" s="98">
        <f>M2239+(M2527*'Emission factors'!$H$16)+('Emission factors'!$H$17*'GHG Estimation'!M2815)</f>
        <v>0</v>
      </c>
      <c r="N3103" s="98">
        <f>N2239+(N2527*'Emission factors'!$H$16)+('Emission factors'!$H$17*'GHG Estimation'!N2815)</f>
        <v>0</v>
      </c>
      <c r="O3103" s="98">
        <f>O2239+(O2527*'Emission factors'!$H$16)+('Emission factors'!$H$17*'GHG Estimation'!O2815)</f>
        <v>0</v>
      </c>
      <c r="P3103" s="98">
        <f>P2239+(P2527*'Emission factors'!$H$16)+('Emission factors'!$H$17*'GHG Estimation'!P2815)</f>
        <v>0</v>
      </c>
      <c r="Q3103" s="98">
        <f>Q2239+(Q2527*'Emission factors'!$H$16)+('Emission factors'!$H$17*'GHG Estimation'!Q2815)</f>
        <v>0</v>
      </c>
      <c r="R3103" s="98">
        <f>R2239+(R2527*'Emission factors'!$H$16)+('Emission factors'!$H$17*'GHG Estimation'!R2815)</f>
        <v>0</v>
      </c>
      <c r="S3103" s="98">
        <f>S2239+(S2527*'Emission factors'!$H$16)+('Emission factors'!$H$17*'GHG Estimation'!S2815)</f>
        <v>0</v>
      </c>
      <c r="T3103" s="98">
        <f>T2239+(T2527*'Emission factors'!$H$16)+('Emission factors'!$H$17*'GHG Estimation'!T2815)</f>
        <v>0</v>
      </c>
      <c r="U3103" s="98">
        <f>U2239+(U2527*'Emission factors'!$H$16)+('Emission factors'!$H$17*'GHG Estimation'!U2815)</f>
        <v>0</v>
      </c>
    </row>
    <row r="3104" spans="1:21" x14ac:dyDescent="0.25">
      <c r="A3104" s="92" t="s">
        <v>11</v>
      </c>
      <c r="B3104" s="92" t="s">
        <v>12</v>
      </c>
      <c r="C3104" s="92" t="s">
        <v>32</v>
      </c>
      <c r="D3104" s="92" t="s">
        <v>32</v>
      </c>
      <c r="E3104" s="92" t="s">
        <v>41</v>
      </c>
      <c r="F3104" s="92" t="s">
        <v>34</v>
      </c>
      <c r="G3104" s="92" t="s">
        <v>97</v>
      </c>
      <c r="H3104" s="92" t="s">
        <v>94</v>
      </c>
      <c r="I3104" s="89" t="s">
        <v>193</v>
      </c>
      <c r="L3104" s="98">
        <f>L2240+(L2528*'Emission factors'!$H$16)+('Emission factors'!$H$17*'GHG Estimation'!L2816)</f>
        <v>0</v>
      </c>
      <c r="M3104" s="98">
        <f>M2240+(M2528*'Emission factors'!$H$16)+('Emission factors'!$H$17*'GHG Estimation'!M2816)</f>
        <v>0</v>
      </c>
      <c r="N3104" s="98">
        <f>N2240+(N2528*'Emission factors'!$H$16)+('Emission factors'!$H$17*'GHG Estimation'!N2816)</f>
        <v>0</v>
      </c>
      <c r="O3104" s="98">
        <f>O2240+(O2528*'Emission factors'!$H$16)+('Emission factors'!$H$17*'GHG Estimation'!O2816)</f>
        <v>0</v>
      </c>
      <c r="P3104" s="98">
        <f>P2240+(P2528*'Emission factors'!$H$16)+('Emission factors'!$H$17*'GHG Estimation'!P2816)</f>
        <v>0</v>
      </c>
      <c r="Q3104" s="98">
        <f>Q2240+(Q2528*'Emission factors'!$H$16)+('Emission factors'!$H$17*'GHG Estimation'!Q2816)</f>
        <v>0</v>
      </c>
      <c r="R3104" s="98">
        <f>R2240+(R2528*'Emission factors'!$H$16)+('Emission factors'!$H$17*'GHG Estimation'!R2816)</f>
        <v>0</v>
      </c>
      <c r="S3104" s="98">
        <f>S2240+(S2528*'Emission factors'!$H$16)+('Emission factors'!$H$17*'GHG Estimation'!S2816)</f>
        <v>0</v>
      </c>
      <c r="T3104" s="98">
        <f>T2240+(T2528*'Emission factors'!$H$16)+('Emission factors'!$H$17*'GHG Estimation'!T2816)</f>
        <v>0</v>
      </c>
      <c r="U3104" s="98">
        <f>U2240+(U2528*'Emission factors'!$H$16)+('Emission factors'!$H$17*'GHG Estimation'!U2816)</f>
        <v>0</v>
      </c>
    </row>
    <row r="3105" spans="1:21" x14ac:dyDescent="0.25">
      <c r="A3105" s="92" t="s">
        <v>11</v>
      </c>
      <c r="B3105" s="92" t="s">
        <v>12</v>
      </c>
      <c r="C3105" s="92" t="s">
        <v>32</v>
      </c>
      <c r="D3105" s="92" t="s">
        <v>32</v>
      </c>
      <c r="E3105" s="92" t="s">
        <v>41</v>
      </c>
      <c r="F3105" s="92" t="s">
        <v>34</v>
      </c>
      <c r="G3105" s="92" t="s">
        <v>97</v>
      </c>
      <c r="H3105" s="92" t="s">
        <v>94</v>
      </c>
      <c r="I3105" s="89" t="s">
        <v>259</v>
      </c>
      <c r="L3105" s="98">
        <f>L2241+(L2529*'Emission factors'!$H$16)+('Emission factors'!$H$17*'GHG Estimation'!L2817)</f>
        <v>0</v>
      </c>
      <c r="M3105" s="98">
        <f>M2241+(M2529*'Emission factors'!$H$16)+('Emission factors'!$H$17*'GHG Estimation'!M2817)</f>
        <v>0</v>
      </c>
      <c r="N3105" s="98">
        <f>N2241+(N2529*'Emission factors'!$H$16)+('Emission factors'!$H$17*'GHG Estimation'!N2817)</f>
        <v>0</v>
      </c>
      <c r="O3105" s="98">
        <f>O2241+(O2529*'Emission factors'!$H$16)+('Emission factors'!$H$17*'GHG Estimation'!O2817)</f>
        <v>0</v>
      </c>
      <c r="P3105" s="98">
        <f>P2241+(P2529*'Emission factors'!$H$16)+('Emission factors'!$H$17*'GHG Estimation'!P2817)</f>
        <v>0</v>
      </c>
      <c r="Q3105" s="98">
        <f>Q2241+(Q2529*'Emission factors'!$H$16)+('Emission factors'!$H$17*'GHG Estimation'!Q2817)</f>
        <v>0</v>
      </c>
      <c r="R3105" s="98">
        <f>R2241+(R2529*'Emission factors'!$H$16)+('Emission factors'!$H$17*'GHG Estimation'!R2817)</f>
        <v>0</v>
      </c>
      <c r="S3105" s="98">
        <f>S2241+(S2529*'Emission factors'!$H$16)+('Emission factors'!$H$17*'GHG Estimation'!S2817)</f>
        <v>0</v>
      </c>
      <c r="T3105" s="98">
        <f>T2241+(T2529*'Emission factors'!$H$16)+('Emission factors'!$H$17*'GHG Estimation'!T2817)</f>
        <v>0</v>
      </c>
      <c r="U3105" s="98">
        <f>U2241+(U2529*'Emission factors'!$H$16)+('Emission factors'!$H$17*'GHG Estimation'!U2817)</f>
        <v>0</v>
      </c>
    </row>
    <row r="3106" spans="1:21" x14ac:dyDescent="0.25">
      <c r="A3106" s="92" t="s">
        <v>11</v>
      </c>
      <c r="B3106" s="92" t="s">
        <v>12</v>
      </c>
      <c r="C3106" s="92" t="s">
        <v>32</v>
      </c>
      <c r="D3106" s="92" t="s">
        <v>32</v>
      </c>
      <c r="E3106" s="92" t="s">
        <v>41</v>
      </c>
      <c r="F3106" s="92" t="s">
        <v>34</v>
      </c>
      <c r="G3106" s="92" t="s">
        <v>97</v>
      </c>
      <c r="H3106" s="92" t="s">
        <v>94</v>
      </c>
      <c r="I3106" s="89" t="s">
        <v>223</v>
      </c>
      <c r="L3106" s="98">
        <f>L2242+(L2530*'Emission factors'!$H$16)+('Emission factors'!$H$17*'GHG Estimation'!L2818)</f>
        <v>0</v>
      </c>
      <c r="M3106" s="98">
        <f>M2242+(M2530*'Emission factors'!$H$16)+('Emission factors'!$H$17*'GHG Estimation'!M2818)</f>
        <v>0</v>
      </c>
      <c r="N3106" s="98">
        <f>N2242+(N2530*'Emission factors'!$H$16)+('Emission factors'!$H$17*'GHG Estimation'!N2818)</f>
        <v>0</v>
      </c>
      <c r="O3106" s="98">
        <f>O2242+(O2530*'Emission factors'!$H$16)+('Emission factors'!$H$17*'GHG Estimation'!O2818)</f>
        <v>0</v>
      </c>
      <c r="P3106" s="98">
        <f>P2242+(P2530*'Emission factors'!$H$16)+('Emission factors'!$H$17*'GHG Estimation'!P2818)</f>
        <v>0</v>
      </c>
      <c r="Q3106" s="98">
        <f>Q2242+(Q2530*'Emission factors'!$H$16)+('Emission factors'!$H$17*'GHG Estimation'!Q2818)</f>
        <v>0</v>
      </c>
      <c r="R3106" s="98">
        <f>R2242+(R2530*'Emission factors'!$H$16)+('Emission factors'!$H$17*'GHG Estimation'!R2818)</f>
        <v>0</v>
      </c>
      <c r="S3106" s="98">
        <f>S2242+(S2530*'Emission factors'!$H$16)+('Emission factors'!$H$17*'GHG Estimation'!S2818)</f>
        <v>0</v>
      </c>
      <c r="T3106" s="98">
        <f>T2242+(T2530*'Emission factors'!$H$16)+('Emission factors'!$H$17*'GHG Estimation'!T2818)</f>
        <v>0</v>
      </c>
      <c r="U3106" s="98">
        <f>U2242+(U2530*'Emission factors'!$H$16)+('Emission factors'!$H$17*'GHG Estimation'!U2818)</f>
        <v>0</v>
      </c>
    </row>
    <row r="3107" spans="1:21" x14ac:dyDescent="0.25">
      <c r="A3107" s="92" t="s">
        <v>11</v>
      </c>
      <c r="B3107" s="92" t="s">
        <v>12</v>
      </c>
      <c r="C3107" s="92" t="s">
        <v>32</v>
      </c>
      <c r="D3107" s="92" t="s">
        <v>32</v>
      </c>
      <c r="E3107" s="92" t="s">
        <v>41</v>
      </c>
      <c r="F3107" s="92" t="s">
        <v>34</v>
      </c>
      <c r="G3107" s="92" t="s">
        <v>97</v>
      </c>
      <c r="H3107" s="92" t="s">
        <v>94</v>
      </c>
      <c r="I3107" s="89" t="s">
        <v>221</v>
      </c>
      <c r="L3107" s="98">
        <f>L2243+(L2531*'Emission factors'!$H$16)+('Emission factors'!$H$17*'GHG Estimation'!L2819)</f>
        <v>61656.180088610527</v>
      </c>
      <c r="M3107" s="98">
        <f>M2243+(M2531*'Emission factors'!$H$16)+('Emission factors'!$H$17*'GHG Estimation'!M2819)</f>
        <v>67378.501066475277</v>
      </c>
      <c r="N3107" s="98">
        <f>N2243+(N2531*'Emission factors'!$H$16)+('Emission factors'!$H$17*'GHG Estimation'!N2819)</f>
        <v>71062.301534117316</v>
      </c>
      <c r="O3107" s="98">
        <f>O2243+(O2531*'Emission factors'!$H$16)+('Emission factors'!$H$17*'GHG Estimation'!O2819)</f>
        <v>65145.427247808475</v>
      </c>
      <c r="P3107" s="98">
        <f>P2243+(P2531*'Emission factors'!$H$16)+('Emission factors'!$H$17*'GHG Estimation'!P2819)</f>
        <v>58203.342562265942</v>
      </c>
      <c r="Q3107" s="98">
        <f>Q2243+(Q2531*'Emission factors'!$H$16)+('Emission factors'!$H$17*'GHG Estimation'!Q2819)</f>
        <v>44428.603168919828</v>
      </c>
      <c r="R3107" s="98">
        <f>R2243+(R2531*'Emission factors'!$H$16)+('Emission factors'!$H$17*'GHG Estimation'!R2819)</f>
        <v>45486.164282518534</v>
      </c>
      <c r="S3107" s="98">
        <f>S2243+(S2531*'Emission factors'!$H$16)+('Emission factors'!$H$17*'GHG Estimation'!S2819)</f>
        <v>51797.236561020116</v>
      </c>
      <c r="T3107" s="98">
        <f>T2243+(T2531*'Emission factors'!$H$16)+('Emission factors'!$H$17*'GHG Estimation'!T2819)</f>
        <v>60351.129660339429</v>
      </c>
      <c r="U3107" s="98">
        <f>U2243+(U2531*'Emission factors'!$H$16)+('Emission factors'!$H$17*'GHG Estimation'!U2819)</f>
        <v>66808.623219347501</v>
      </c>
    </row>
    <row r="3108" spans="1:21" x14ac:dyDescent="0.25">
      <c r="A3108" s="92" t="s">
        <v>11</v>
      </c>
      <c r="B3108" s="92" t="s">
        <v>12</v>
      </c>
      <c r="C3108" s="92" t="s">
        <v>32</v>
      </c>
      <c r="D3108" s="92" t="s">
        <v>32</v>
      </c>
      <c r="E3108" s="92" t="s">
        <v>41</v>
      </c>
      <c r="F3108" s="92" t="s">
        <v>34</v>
      </c>
      <c r="G3108" s="92" t="s">
        <v>97</v>
      </c>
      <c r="H3108" s="92" t="s">
        <v>94</v>
      </c>
      <c r="I3108" s="89" t="s">
        <v>222</v>
      </c>
      <c r="L3108" s="98">
        <f>L2244+(L2532*'Emission factors'!$H$16)+('Emission factors'!$H$17*'GHG Estimation'!L2820)</f>
        <v>0</v>
      </c>
      <c r="M3108" s="98">
        <f>M2244+(M2532*'Emission factors'!$H$16)+('Emission factors'!$H$17*'GHG Estimation'!M2820)</f>
        <v>0</v>
      </c>
      <c r="N3108" s="98">
        <f>N2244+(N2532*'Emission factors'!$H$16)+('Emission factors'!$H$17*'GHG Estimation'!N2820)</f>
        <v>0</v>
      </c>
      <c r="O3108" s="98">
        <f>O2244+(O2532*'Emission factors'!$H$16)+('Emission factors'!$H$17*'GHG Estimation'!O2820)</f>
        <v>0</v>
      </c>
      <c r="P3108" s="98">
        <f>P2244+(P2532*'Emission factors'!$H$16)+('Emission factors'!$H$17*'GHG Estimation'!P2820)</f>
        <v>0</v>
      </c>
      <c r="Q3108" s="98">
        <f>Q2244+(Q2532*'Emission factors'!$H$16)+('Emission factors'!$H$17*'GHG Estimation'!Q2820)</f>
        <v>0</v>
      </c>
      <c r="R3108" s="98">
        <f>R2244+(R2532*'Emission factors'!$H$16)+('Emission factors'!$H$17*'GHG Estimation'!R2820)</f>
        <v>0</v>
      </c>
      <c r="S3108" s="98">
        <f>S2244+(S2532*'Emission factors'!$H$16)+('Emission factors'!$H$17*'GHG Estimation'!S2820)</f>
        <v>0</v>
      </c>
      <c r="T3108" s="98">
        <f>T2244+(T2532*'Emission factors'!$H$16)+('Emission factors'!$H$17*'GHG Estimation'!T2820)</f>
        <v>0</v>
      </c>
      <c r="U3108" s="98">
        <f>U2244+(U2532*'Emission factors'!$H$16)+('Emission factors'!$H$17*'GHG Estimation'!U2820)</f>
        <v>0</v>
      </c>
    </row>
    <row r="3109" spans="1:21" x14ac:dyDescent="0.25">
      <c r="A3109" s="92" t="s">
        <v>11</v>
      </c>
      <c r="B3109" s="92" t="s">
        <v>12</v>
      </c>
      <c r="C3109" s="92" t="s">
        <v>32</v>
      </c>
      <c r="D3109" s="92" t="s">
        <v>32</v>
      </c>
      <c r="E3109" s="92" t="s">
        <v>41</v>
      </c>
      <c r="F3109" s="92" t="s">
        <v>34</v>
      </c>
      <c r="G3109" s="92" t="s">
        <v>97</v>
      </c>
      <c r="H3109" s="92" t="s">
        <v>94</v>
      </c>
      <c r="I3109" s="89" t="s">
        <v>201</v>
      </c>
      <c r="L3109" s="98">
        <f>L2245+(L2533*'Emission factors'!$H$16)+('Emission factors'!$H$17*'GHG Estimation'!L2821)</f>
        <v>80592.682557776236</v>
      </c>
      <c r="M3109" s="98">
        <f>M2245+(M2533*'Emission factors'!$H$16)+('Emission factors'!$H$17*'GHG Estimation'!M2821)</f>
        <v>92376.202577182252</v>
      </c>
      <c r="N3109" s="98">
        <f>N2245+(N2533*'Emission factors'!$H$16)+('Emission factors'!$H$17*'GHG Estimation'!N2821)</f>
        <v>106363.51021156534</v>
      </c>
      <c r="O3109" s="98">
        <f>O2245+(O2533*'Emission factors'!$H$16)+('Emission factors'!$H$17*'GHG Estimation'!O2821)</f>
        <v>115544.99350194386</v>
      </c>
      <c r="P3109" s="98">
        <f>P2245+(P2533*'Emission factors'!$H$16)+('Emission factors'!$H$17*'GHG Estimation'!P2821)</f>
        <v>122793.40747077255</v>
      </c>
      <c r="Q3109" s="98">
        <f>Q2245+(Q2533*'Emission factors'!$H$16)+('Emission factors'!$H$17*'GHG Estimation'!Q2821)</f>
        <v>129171.43465545846</v>
      </c>
      <c r="R3109" s="98">
        <f>R2245+(R2533*'Emission factors'!$H$16)+('Emission factors'!$H$17*'GHG Estimation'!R2821)</f>
        <v>146500.17407728737</v>
      </c>
      <c r="S3109" s="98">
        <f>S2245+(S2533*'Emission factors'!$H$16)+('Emission factors'!$H$17*'GHG Estimation'!S2821)</f>
        <v>163165.71310487972</v>
      </c>
      <c r="T3109" s="98">
        <f>T2245+(T2533*'Emission factors'!$H$16)+('Emission factors'!$H$17*'GHG Estimation'!T2821)</f>
        <v>174715.51845403411</v>
      </c>
      <c r="U3109" s="98">
        <f>U2245+(U2533*'Emission factors'!$H$16)+('Emission factors'!$H$17*'GHG Estimation'!U2821)</f>
        <v>181155.57795358292</v>
      </c>
    </row>
    <row r="3110" spans="1:21" x14ac:dyDescent="0.25">
      <c r="A3110" s="92" t="s">
        <v>11</v>
      </c>
      <c r="B3110" s="92" t="s">
        <v>12</v>
      </c>
      <c r="C3110" s="92" t="s">
        <v>32</v>
      </c>
      <c r="D3110" s="92" t="s">
        <v>32</v>
      </c>
      <c r="E3110" s="92" t="s">
        <v>41</v>
      </c>
      <c r="F3110" s="92" t="s">
        <v>34</v>
      </c>
      <c r="G3110" s="92" t="s">
        <v>97</v>
      </c>
      <c r="H3110" s="92" t="s">
        <v>94</v>
      </c>
      <c r="I3110" s="92" t="s">
        <v>207</v>
      </c>
      <c r="L3110" s="98">
        <f>L2246+(L2534*'Emission factors'!$H$16)+('Emission factors'!$H$17*'GHG Estimation'!L2822)</f>
        <v>57277.580465735868</v>
      </c>
      <c r="M3110" s="98">
        <f>M2246+(M2534*'Emission factors'!$H$16)+('Emission factors'!$H$17*'GHG Estimation'!M2822)</f>
        <v>63720.639803314007</v>
      </c>
      <c r="N3110" s="98">
        <f>N2246+(N2534*'Emission factors'!$H$16)+('Emission factors'!$H$17*'GHG Estimation'!N2822)</f>
        <v>75565.595395318902</v>
      </c>
      <c r="O3110" s="98">
        <f>O2246+(O2534*'Emission factors'!$H$16)+('Emission factors'!$H$17*'GHG Estimation'!O2822)</f>
        <v>86040.973242925</v>
      </c>
      <c r="P3110" s="98">
        <f>P2246+(P2534*'Emission factors'!$H$16)+('Emission factors'!$H$17*'GHG Estimation'!P2822)</f>
        <v>102277.17097020779</v>
      </c>
      <c r="Q3110" s="98">
        <f>Q2246+(Q2534*'Emission factors'!$H$16)+('Emission factors'!$H$17*'GHG Estimation'!Q2822)</f>
        <v>108630.2496609638</v>
      </c>
      <c r="R3110" s="98">
        <f>R2246+(R2534*'Emission factors'!$H$16)+('Emission factors'!$H$17*'GHG Estimation'!R2822)</f>
        <v>115093.82865886675</v>
      </c>
      <c r="S3110" s="98">
        <f>S2246+(S2534*'Emission factors'!$H$16)+('Emission factors'!$H$17*'GHG Estimation'!S2822)</f>
        <v>122785.67296357073</v>
      </c>
      <c r="T3110" s="98">
        <f>T2246+(T2534*'Emission factors'!$H$16)+('Emission factors'!$H$17*'GHG Estimation'!T2822)</f>
        <v>130955.8137620364</v>
      </c>
      <c r="U3110" s="98">
        <f>U2246+(U2534*'Emission factors'!$H$16)+('Emission factors'!$H$17*'GHG Estimation'!U2822)</f>
        <v>130310.46070050345</v>
      </c>
    </row>
    <row r="3111" spans="1:21" x14ac:dyDescent="0.25">
      <c r="A3111" s="92" t="s">
        <v>11</v>
      </c>
      <c r="B3111" s="92" t="s">
        <v>12</v>
      </c>
      <c r="C3111" s="92" t="s">
        <v>32</v>
      </c>
      <c r="D3111" s="92" t="s">
        <v>32</v>
      </c>
      <c r="E3111" s="92" t="s">
        <v>41</v>
      </c>
      <c r="F3111" s="92" t="s">
        <v>34</v>
      </c>
      <c r="G3111" s="92" t="s">
        <v>97</v>
      </c>
      <c r="H3111" s="92" t="s">
        <v>94</v>
      </c>
      <c r="I3111" s="89" t="s">
        <v>218</v>
      </c>
      <c r="L3111" s="98">
        <f>L2247+(L2535*'Emission factors'!$H$16)+('Emission factors'!$H$17*'GHG Estimation'!L2823)</f>
        <v>0</v>
      </c>
      <c r="M3111" s="98">
        <f>M2247+(M2535*'Emission factors'!$H$16)+('Emission factors'!$H$17*'GHG Estimation'!M2823)</f>
        <v>0</v>
      </c>
      <c r="N3111" s="98">
        <f>N2247+(N2535*'Emission factors'!$H$16)+('Emission factors'!$H$17*'GHG Estimation'!N2823)</f>
        <v>0</v>
      </c>
      <c r="O3111" s="98">
        <f>O2247+(O2535*'Emission factors'!$H$16)+('Emission factors'!$H$17*'GHG Estimation'!O2823)</f>
        <v>0</v>
      </c>
      <c r="P3111" s="98">
        <f>P2247+(P2535*'Emission factors'!$H$16)+('Emission factors'!$H$17*'GHG Estimation'!P2823)</f>
        <v>0</v>
      </c>
      <c r="Q3111" s="98">
        <f>Q2247+(Q2535*'Emission factors'!$H$16)+('Emission factors'!$H$17*'GHG Estimation'!Q2823)</f>
        <v>0</v>
      </c>
      <c r="R3111" s="98">
        <f>R2247+(R2535*'Emission factors'!$H$16)+('Emission factors'!$H$17*'GHG Estimation'!R2823)</f>
        <v>0</v>
      </c>
      <c r="S3111" s="98">
        <f>S2247+(S2535*'Emission factors'!$H$16)+('Emission factors'!$H$17*'GHG Estimation'!S2823)</f>
        <v>0</v>
      </c>
      <c r="T3111" s="98">
        <f>T2247+(T2535*'Emission factors'!$H$16)+('Emission factors'!$H$17*'GHG Estimation'!T2823)</f>
        <v>0</v>
      </c>
      <c r="U3111" s="98">
        <f>U2247+(U2535*'Emission factors'!$H$16)+('Emission factors'!$H$17*'GHG Estimation'!U2823)</f>
        <v>0</v>
      </c>
    </row>
    <row r="3112" spans="1:21" x14ac:dyDescent="0.25">
      <c r="A3112" s="92" t="s">
        <v>11</v>
      </c>
      <c r="B3112" s="92" t="s">
        <v>12</v>
      </c>
      <c r="C3112" s="92" t="s">
        <v>32</v>
      </c>
      <c r="D3112" s="92" t="s">
        <v>32</v>
      </c>
      <c r="E3112" s="92" t="s">
        <v>41</v>
      </c>
      <c r="F3112" s="92" t="s">
        <v>34</v>
      </c>
      <c r="G3112" s="92" t="s">
        <v>97</v>
      </c>
      <c r="H3112" s="92" t="s">
        <v>94</v>
      </c>
      <c r="I3112" s="89" t="s">
        <v>194</v>
      </c>
      <c r="L3112" s="98">
        <f>L2248+(L2536*'Emission factors'!$H$16)+('Emission factors'!$H$17*'GHG Estimation'!L2824)</f>
        <v>0</v>
      </c>
      <c r="M3112" s="98">
        <f>M2248+(M2536*'Emission factors'!$H$16)+('Emission factors'!$H$17*'GHG Estimation'!M2824)</f>
        <v>0</v>
      </c>
      <c r="N3112" s="98">
        <f>N2248+(N2536*'Emission factors'!$H$16)+('Emission factors'!$H$17*'GHG Estimation'!N2824)</f>
        <v>0</v>
      </c>
      <c r="O3112" s="98">
        <f>O2248+(O2536*'Emission factors'!$H$16)+('Emission factors'!$H$17*'GHG Estimation'!O2824)</f>
        <v>0</v>
      </c>
      <c r="P3112" s="98">
        <f>P2248+(P2536*'Emission factors'!$H$16)+('Emission factors'!$H$17*'GHG Estimation'!P2824)</f>
        <v>0</v>
      </c>
      <c r="Q3112" s="98">
        <f>Q2248+(Q2536*'Emission factors'!$H$16)+('Emission factors'!$H$17*'GHG Estimation'!Q2824)</f>
        <v>0</v>
      </c>
      <c r="R3112" s="98">
        <f>R2248+(R2536*'Emission factors'!$H$16)+('Emission factors'!$H$17*'GHG Estimation'!R2824)</f>
        <v>0</v>
      </c>
      <c r="S3112" s="98">
        <f>S2248+(S2536*'Emission factors'!$H$16)+('Emission factors'!$H$17*'GHG Estimation'!S2824)</f>
        <v>0</v>
      </c>
      <c r="T3112" s="98">
        <f>T2248+(T2536*'Emission factors'!$H$16)+('Emission factors'!$H$17*'GHG Estimation'!T2824)</f>
        <v>0</v>
      </c>
      <c r="U3112" s="98">
        <f>U2248+(U2536*'Emission factors'!$H$16)+('Emission factors'!$H$17*'GHG Estimation'!U2824)</f>
        <v>0</v>
      </c>
    </row>
    <row r="3113" spans="1:21" x14ac:dyDescent="0.25">
      <c r="A3113" s="92" t="s">
        <v>11</v>
      </c>
      <c r="B3113" s="92" t="s">
        <v>12</v>
      </c>
      <c r="C3113" s="92" t="s">
        <v>32</v>
      </c>
      <c r="D3113" s="92" t="s">
        <v>32</v>
      </c>
      <c r="E3113" s="92" t="s">
        <v>41</v>
      </c>
      <c r="F3113" s="92" t="s">
        <v>34</v>
      </c>
      <c r="G3113" s="92" t="s">
        <v>97</v>
      </c>
      <c r="H3113" s="92" t="s">
        <v>94</v>
      </c>
      <c r="I3113" s="89" t="s">
        <v>195</v>
      </c>
      <c r="L3113" s="98">
        <f>L2249+(L2537*'Emission factors'!$H$16)+('Emission factors'!$H$17*'GHG Estimation'!L2825)</f>
        <v>0</v>
      </c>
      <c r="M3113" s="98">
        <f>M2249+(M2537*'Emission factors'!$H$16)+('Emission factors'!$H$17*'GHG Estimation'!M2825)</f>
        <v>0</v>
      </c>
      <c r="N3113" s="98">
        <f>N2249+(N2537*'Emission factors'!$H$16)+('Emission factors'!$H$17*'GHG Estimation'!N2825)</f>
        <v>0</v>
      </c>
      <c r="O3113" s="98">
        <f>O2249+(O2537*'Emission factors'!$H$16)+('Emission factors'!$H$17*'GHG Estimation'!O2825)</f>
        <v>0</v>
      </c>
      <c r="P3113" s="98">
        <f>P2249+(P2537*'Emission factors'!$H$16)+('Emission factors'!$H$17*'GHG Estimation'!P2825)</f>
        <v>0</v>
      </c>
      <c r="Q3113" s="98">
        <f>Q2249+(Q2537*'Emission factors'!$H$16)+('Emission factors'!$H$17*'GHG Estimation'!Q2825)</f>
        <v>0</v>
      </c>
      <c r="R3113" s="98">
        <f>R2249+(R2537*'Emission factors'!$H$16)+('Emission factors'!$H$17*'GHG Estimation'!R2825)</f>
        <v>0</v>
      </c>
      <c r="S3113" s="98">
        <f>S2249+(S2537*'Emission factors'!$H$16)+('Emission factors'!$H$17*'GHG Estimation'!S2825)</f>
        <v>0</v>
      </c>
      <c r="T3113" s="98">
        <f>T2249+(T2537*'Emission factors'!$H$16)+('Emission factors'!$H$17*'GHG Estimation'!T2825)</f>
        <v>0</v>
      </c>
      <c r="U3113" s="98">
        <f>U2249+(U2537*'Emission factors'!$H$16)+('Emission factors'!$H$17*'GHG Estimation'!U2825)</f>
        <v>0</v>
      </c>
    </row>
    <row r="3114" spans="1:21" x14ac:dyDescent="0.25">
      <c r="A3114" s="92" t="s">
        <v>11</v>
      </c>
      <c r="B3114" s="92" t="s">
        <v>12</v>
      </c>
      <c r="C3114" s="92" t="s">
        <v>32</v>
      </c>
      <c r="D3114" s="92" t="s">
        <v>32</v>
      </c>
      <c r="E3114" s="92" t="s">
        <v>41</v>
      </c>
      <c r="F3114" s="92" t="s">
        <v>34</v>
      </c>
      <c r="G3114" s="92" t="s">
        <v>97</v>
      </c>
      <c r="H3114" s="92" t="s">
        <v>94</v>
      </c>
      <c r="I3114" s="89" t="s">
        <v>209</v>
      </c>
      <c r="L3114" s="98">
        <f>L2250+(L2538*'Emission factors'!$H$16)+('Emission factors'!$H$17*'GHG Estimation'!L2826)</f>
        <v>55141.502157877687</v>
      </c>
      <c r="M3114" s="98">
        <f>M2250+(M2538*'Emission factors'!$H$16)+('Emission factors'!$H$17*'GHG Estimation'!M2826)</f>
        <v>59615.101181604638</v>
      </c>
      <c r="N3114" s="98">
        <f>N2250+(N2538*'Emission factors'!$H$16)+('Emission factors'!$H$17*'GHG Estimation'!N2826)</f>
        <v>65131.102993482389</v>
      </c>
      <c r="O3114" s="98">
        <f>O2250+(O2538*'Emission factors'!$H$16)+('Emission factors'!$H$17*'GHG Estimation'!O2826)</f>
        <v>70872.606324203647</v>
      </c>
      <c r="P3114" s="98">
        <f>P2250+(P2538*'Emission factors'!$H$16)+('Emission factors'!$H$17*'GHG Estimation'!P2826)</f>
        <v>76601.791480364991</v>
      </c>
      <c r="Q3114" s="98">
        <f>Q2250+(Q2538*'Emission factors'!$H$16)+('Emission factors'!$H$17*'GHG Estimation'!Q2826)</f>
        <v>80401.071346049823</v>
      </c>
      <c r="R3114" s="98">
        <f>R2250+(R2538*'Emission factors'!$H$16)+('Emission factors'!$H$17*'GHG Estimation'!R2826)</f>
        <v>86095.833039539473</v>
      </c>
      <c r="S3114" s="98">
        <f>S2250+(S2538*'Emission factors'!$H$16)+('Emission factors'!$H$17*'GHG Estimation'!S2826)</f>
        <v>96516.145581962584</v>
      </c>
      <c r="T3114" s="98">
        <f>T2250+(T2538*'Emission factors'!$H$16)+('Emission factors'!$H$17*'GHG Estimation'!T2826)</f>
        <v>111260.60455880594</v>
      </c>
      <c r="U3114" s="98">
        <f>U2250+(U2538*'Emission factors'!$H$16)+('Emission factors'!$H$17*'GHG Estimation'!U2826)</f>
        <v>118135.4245611013</v>
      </c>
    </row>
    <row r="3115" spans="1:21" x14ac:dyDescent="0.25">
      <c r="A3115" s="92" t="s">
        <v>11</v>
      </c>
      <c r="B3115" s="92" t="s">
        <v>12</v>
      </c>
      <c r="C3115" s="92" t="s">
        <v>32</v>
      </c>
      <c r="D3115" s="92" t="s">
        <v>32</v>
      </c>
      <c r="E3115" s="92" t="s">
        <v>41</v>
      </c>
      <c r="F3115" s="92" t="s">
        <v>34</v>
      </c>
      <c r="G3115" s="92" t="s">
        <v>97</v>
      </c>
      <c r="H3115" s="92" t="s">
        <v>94</v>
      </c>
      <c r="I3115" s="89" t="s">
        <v>208</v>
      </c>
      <c r="L3115" s="98">
        <f>L2251+(L2539*'Emission factors'!$H$16)+('Emission factors'!$H$17*'GHG Estimation'!L2827)</f>
        <v>152780.98459094088</v>
      </c>
      <c r="M3115" s="98">
        <f>M2251+(M2539*'Emission factors'!$H$16)+('Emission factors'!$H$17*'GHG Estimation'!M2827)</f>
        <v>156399.53731681535</v>
      </c>
      <c r="N3115" s="98">
        <f>N2251+(N2539*'Emission factors'!$H$16)+('Emission factors'!$H$17*'GHG Estimation'!N2827)</f>
        <v>164618.51861432736</v>
      </c>
      <c r="O3115" s="98">
        <f>O2251+(O2539*'Emission factors'!$H$16)+('Emission factors'!$H$17*'GHG Estimation'!O2827)</f>
        <v>181583.73248173541</v>
      </c>
      <c r="P3115" s="98">
        <f>P2251+(P2539*'Emission factors'!$H$16)+('Emission factors'!$H$17*'GHG Estimation'!P2827)</f>
        <v>195377.20486567757</v>
      </c>
      <c r="Q3115" s="98">
        <f>Q2251+(Q2539*'Emission factors'!$H$16)+('Emission factors'!$H$17*'GHG Estimation'!Q2827)</f>
        <v>206523.62671404902</v>
      </c>
      <c r="R3115" s="98">
        <f>R2251+(R2539*'Emission factors'!$H$16)+('Emission factors'!$H$17*'GHG Estimation'!R2827)</f>
        <v>227172.94557419934</v>
      </c>
      <c r="S3115" s="98">
        <f>S2251+(S2539*'Emission factors'!$H$16)+('Emission factors'!$H$17*'GHG Estimation'!S2827)</f>
        <v>256842.21167024339</v>
      </c>
      <c r="T3115" s="98">
        <f>T2251+(T2539*'Emission factors'!$H$16)+('Emission factors'!$H$17*'GHG Estimation'!T2827)</f>
        <v>290330.68568979867</v>
      </c>
      <c r="U3115" s="98">
        <f>U2251+(U2539*'Emission factors'!$H$16)+('Emission factors'!$H$17*'GHG Estimation'!U2827)</f>
        <v>294516.52401125117</v>
      </c>
    </row>
    <row r="3116" spans="1:21" x14ac:dyDescent="0.25">
      <c r="A3116" s="92" t="s">
        <v>11</v>
      </c>
      <c r="B3116" s="92" t="s">
        <v>12</v>
      </c>
      <c r="C3116" s="92" t="s">
        <v>32</v>
      </c>
      <c r="D3116" s="92" t="s">
        <v>32</v>
      </c>
      <c r="E3116" s="92" t="s">
        <v>41</v>
      </c>
      <c r="F3116" s="92" t="s">
        <v>34</v>
      </c>
      <c r="G3116" s="92" t="s">
        <v>97</v>
      </c>
      <c r="H3116" s="92" t="s">
        <v>94</v>
      </c>
      <c r="I3116" s="89" t="s">
        <v>226</v>
      </c>
      <c r="L3116" s="98">
        <f>L2252+(L2540*'Emission factors'!$H$16)+('Emission factors'!$H$17*'GHG Estimation'!L2828)</f>
        <v>0</v>
      </c>
      <c r="M3116" s="98">
        <f>M2252+(M2540*'Emission factors'!$H$16)+('Emission factors'!$H$17*'GHG Estimation'!M2828)</f>
        <v>0</v>
      </c>
      <c r="N3116" s="98">
        <f>N2252+(N2540*'Emission factors'!$H$16)+('Emission factors'!$H$17*'GHG Estimation'!N2828)</f>
        <v>0</v>
      </c>
      <c r="O3116" s="98">
        <f>O2252+(O2540*'Emission factors'!$H$16)+('Emission factors'!$H$17*'GHG Estimation'!O2828)</f>
        <v>0</v>
      </c>
      <c r="P3116" s="98">
        <f>P2252+(P2540*'Emission factors'!$H$16)+('Emission factors'!$H$17*'GHG Estimation'!P2828)</f>
        <v>0</v>
      </c>
      <c r="Q3116" s="98">
        <f>Q2252+(Q2540*'Emission factors'!$H$16)+('Emission factors'!$H$17*'GHG Estimation'!Q2828)</f>
        <v>0</v>
      </c>
      <c r="R3116" s="98">
        <f>R2252+(R2540*'Emission factors'!$H$16)+('Emission factors'!$H$17*'GHG Estimation'!R2828)</f>
        <v>0</v>
      </c>
      <c r="S3116" s="98">
        <f>S2252+(S2540*'Emission factors'!$H$16)+('Emission factors'!$H$17*'GHG Estimation'!S2828)</f>
        <v>0</v>
      </c>
      <c r="T3116" s="98">
        <f>T2252+(T2540*'Emission factors'!$H$16)+('Emission factors'!$H$17*'GHG Estimation'!T2828)</f>
        <v>0</v>
      </c>
      <c r="U3116" s="98">
        <f>U2252+(U2540*'Emission factors'!$H$16)+('Emission factors'!$H$17*'GHG Estimation'!U2828)</f>
        <v>0</v>
      </c>
    </row>
    <row r="3117" spans="1:21" x14ac:dyDescent="0.25">
      <c r="A3117" s="92" t="s">
        <v>11</v>
      </c>
      <c r="B3117" s="92" t="s">
        <v>12</v>
      </c>
      <c r="C3117" s="92" t="s">
        <v>32</v>
      </c>
      <c r="D3117" s="92" t="s">
        <v>32</v>
      </c>
      <c r="E3117" s="92" t="s">
        <v>41</v>
      </c>
      <c r="F3117" s="92" t="s">
        <v>34</v>
      </c>
      <c r="G3117" s="92" t="s">
        <v>97</v>
      </c>
      <c r="H3117" s="92" t="s">
        <v>94</v>
      </c>
      <c r="I3117" s="89" t="s">
        <v>196</v>
      </c>
      <c r="L3117" s="98">
        <f>L2253+(L2541*'Emission factors'!$H$16)+('Emission factors'!$H$17*'GHG Estimation'!L2829)</f>
        <v>86982.736844412109</v>
      </c>
      <c r="M3117" s="98">
        <f>M2253+(M2541*'Emission factors'!$H$16)+('Emission factors'!$H$17*'GHG Estimation'!M2829)</f>
        <v>90170.819734850142</v>
      </c>
      <c r="N3117" s="98">
        <f>N2253+(N2541*'Emission factors'!$H$16)+('Emission factors'!$H$17*'GHG Estimation'!N2829)</f>
        <v>105315.93349419293</v>
      </c>
      <c r="O3117" s="98">
        <f>O2253+(O2541*'Emission factors'!$H$16)+('Emission factors'!$H$17*'GHG Estimation'!O2829)</f>
        <v>120984.95585465067</v>
      </c>
      <c r="P3117" s="98">
        <f>P2253+(P2541*'Emission factors'!$H$16)+('Emission factors'!$H$17*'GHG Estimation'!P2829)</f>
        <v>131954.87227522017</v>
      </c>
      <c r="Q3117" s="98">
        <f>Q2253+(Q2541*'Emission factors'!$H$16)+('Emission factors'!$H$17*'GHG Estimation'!Q2829)</f>
        <v>143970.23310930506</v>
      </c>
      <c r="R3117" s="98">
        <f>R2253+(R2541*'Emission factors'!$H$16)+('Emission factors'!$H$17*'GHG Estimation'!R2829)</f>
        <v>154027.73663712534</v>
      </c>
      <c r="S3117" s="98">
        <f>S2253+(S2541*'Emission factors'!$H$16)+('Emission factors'!$H$17*'GHG Estimation'!S2829)</f>
        <v>167886.49595705091</v>
      </c>
      <c r="T3117" s="98">
        <f>T2253+(T2541*'Emission factors'!$H$16)+('Emission factors'!$H$17*'GHG Estimation'!T2829)</f>
        <v>184584.49026166109</v>
      </c>
      <c r="U3117" s="98">
        <f>U2253+(U2541*'Emission factors'!$H$16)+('Emission factors'!$H$17*'GHG Estimation'!U2829)</f>
        <v>186729.64858650303</v>
      </c>
    </row>
    <row r="3118" spans="1:21" x14ac:dyDescent="0.25">
      <c r="A3118" s="92" t="s">
        <v>11</v>
      </c>
      <c r="B3118" s="92" t="s">
        <v>12</v>
      </c>
      <c r="C3118" s="92" t="s">
        <v>32</v>
      </c>
      <c r="D3118" s="92" t="s">
        <v>32</v>
      </c>
      <c r="E3118" s="92" t="s">
        <v>41</v>
      </c>
      <c r="F3118" s="92" t="s">
        <v>34</v>
      </c>
      <c r="G3118" s="92" t="s">
        <v>97</v>
      </c>
      <c r="H3118" s="92" t="s">
        <v>94</v>
      </c>
      <c r="I3118" s="89" t="s">
        <v>197</v>
      </c>
      <c r="L3118" s="98">
        <f>L2254+(L2542*'Emission factors'!$H$16)+('Emission factors'!$H$17*'GHG Estimation'!L2830)</f>
        <v>79793.320662216429</v>
      </c>
      <c r="M3118" s="98">
        <f>M2254+(M2542*'Emission factors'!$H$16)+('Emission factors'!$H$17*'GHG Estimation'!M2830)</f>
        <v>91001.005362787284</v>
      </c>
      <c r="N3118" s="98">
        <f>N2254+(N2542*'Emission factors'!$H$16)+('Emission factors'!$H$17*'GHG Estimation'!N2830)</f>
        <v>113428.07072065379</v>
      </c>
      <c r="O3118" s="98">
        <f>O2254+(O2542*'Emission factors'!$H$16)+('Emission factors'!$H$17*'GHG Estimation'!O2830)</f>
        <v>127201.02561130405</v>
      </c>
      <c r="P3118" s="98">
        <f>P2254+(P2542*'Emission factors'!$H$16)+('Emission factors'!$H$17*'GHG Estimation'!P2830)</f>
        <v>137429.26426620607</v>
      </c>
      <c r="Q3118" s="98">
        <f>Q2254+(Q2542*'Emission factors'!$H$16)+('Emission factors'!$H$17*'GHG Estimation'!Q2830)</f>
        <v>148349.93241573416</v>
      </c>
      <c r="R3118" s="98">
        <f>R2254+(R2542*'Emission factors'!$H$16)+('Emission factors'!$H$17*'GHG Estimation'!R2830)</f>
        <v>166630.70482320484</v>
      </c>
      <c r="S3118" s="98">
        <f>S2254+(S2542*'Emission factors'!$H$16)+('Emission factors'!$H$17*'GHG Estimation'!S2830)</f>
        <v>179132.21034676986</v>
      </c>
      <c r="T3118" s="98">
        <f>T2254+(T2542*'Emission factors'!$H$16)+('Emission factors'!$H$17*'GHG Estimation'!T2830)</f>
        <v>183803.38708261261</v>
      </c>
      <c r="U3118" s="98">
        <f>U2254+(U2542*'Emission factors'!$H$16)+('Emission factors'!$H$17*'GHG Estimation'!U2830)</f>
        <v>179282.78347392607</v>
      </c>
    </row>
    <row r="3119" spans="1:21" x14ac:dyDescent="0.25">
      <c r="A3119" s="92" t="s">
        <v>11</v>
      </c>
      <c r="B3119" s="92" t="s">
        <v>12</v>
      </c>
      <c r="C3119" s="92" t="s">
        <v>32</v>
      </c>
      <c r="D3119" s="92" t="s">
        <v>32</v>
      </c>
      <c r="E3119" s="92" t="s">
        <v>41</v>
      </c>
      <c r="F3119" s="92" t="s">
        <v>34</v>
      </c>
      <c r="G3119" s="92" t="s">
        <v>97</v>
      </c>
      <c r="H3119" s="92" t="s">
        <v>94</v>
      </c>
      <c r="I3119" s="89" t="s">
        <v>229</v>
      </c>
      <c r="L3119" s="98">
        <f>L2255+(L2543*'Emission factors'!$H$16)+('Emission factors'!$H$17*'GHG Estimation'!L2831)</f>
        <v>0</v>
      </c>
      <c r="M3119" s="98">
        <f>M2255+(M2543*'Emission factors'!$H$16)+('Emission factors'!$H$17*'GHG Estimation'!M2831)</f>
        <v>0</v>
      </c>
      <c r="N3119" s="98">
        <f>N2255+(N2543*'Emission factors'!$H$16)+('Emission factors'!$H$17*'GHG Estimation'!N2831)</f>
        <v>0</v>
      </c>
      <c r="O3119" s="98">
        <f>O2255+(O2543*'Emission factors'!$H$16)+('Emission factors'!$H$17*'GHG Estimation'!O2831)</f>
        <v>0</v>
      </c>
      <c r="P3119" s="98">
        <f>P2255+(P2543*'Emission factors'!$H$16)+('Emission factors'!$H$17*'GHG Estimation'!P2831)</f>
        <v>0</v>
      </c>
      <c r="Q3119" s="98">
        <f>Q2255+(Q2543*'Emission factors'!$H$16)+('Emission factors'!$H$17*'GHG Estimation'!Q2831)</f>
        <v>0</v>
      </c>
      <c r="R3119" s="98">
        <f>R2255+(R2543*'Emission factors'!$H$16)+('Emission factors'!$H$17*'GHG Estimation'!R2831)</f>
        <v>0</v>
      </c>
      <c r="S3119" s="98">
        <f>S2255+(S2543*'Emission factors'!$H$16)+('Emission factors'!$H$17*'GHG Estimation'!S2831)</f>
        <v>0</v>
      </c>
      <c r="T3119" s="98">
        <f>T2255+(T2543*'Emission factors'!$H$16)+('Emission factors'!$H$17*'GHG Estimation'!T2831)</f>
        <v>0</v>
      </c>
      <c r="U3119" s="98">
        <f>U2255+(U2543*'Emission factors'!$H$16)+('Emission factors'!$H$17*'GHG Estimation'!U2831)</f>
        <v>0</v>
      </c>
    </row>
    <row r="3120" spans="1:21" x14ac:dyDescent="0.25">
      <c r="A3120" s="92" t="s">
        <v>11</v>
      </c>
      <c r="B3120" s="92" t="s">
        <v>12</v>
      </c>
      <c r="C3120" s="92" t="s">
        <v>32</v>
      </c>
      <c r="D3120" s="92" t="s">
        <v>32</v>
      </c>
      <c r="E3120" s="92" t="s">
        <v>41</v>
      </c>
      <c r="F3120" s="92" t="s">
        <v>34</v>
      </c>
      <c r="G3120" s="92" t="s">
        <v>97</v>
      </c>
      <c r="H3120" s="92" t="s">
        <v>94</v>
      </c>
      <c r="I3120" s="89" t="s">
        <v>198</v>
      </c>
      <c r="L3120" s="98">
        <f>L2256+(L2544*'Emission factors'!$H$16)+('Emission factors'!$H$17*'GHG Estimation'!L2832)</f>
        <v>0</v>
      </c>
      <c r="M3120" s="98">
        <f>M2256+(M2544*'Emission factors'!$H$16)+('Emission factors'!$H$17*'GHG Estimation'!M2832)</f>
        <v>0</v>
      </c>
      <c r="N3120" s="98">
        <f>N2256+(N2544*'Emission factors'!$H$16)+('Emission factors'!$H$17*'GHG Estimation'!N2832)</f>
        <v>0</v>
      </c>
      <c r="O3120" s="98">
        <f>O2256+(O2544*'Emission factors'!$H$16)+('Emission factors'!$H$17*'GHG Estimation'!O2832)</f>
        <v>0</v>
      </c>
      <c r="P3120" s="98">
        <f>P2256+(P2544*'Emission factors'!$H$16)+('Emission factors'!$H$17*'GHG Estimation'!P2832)</f>
        <v>0</v>
      </c>
      <c r="Q3120" s="98">
        <f>Q2256+(Q2544*'Emission factors'!$H$16)+('Emission factors'!$H$17*'GHG Estimation'!Q2832)</f>
        <v>0</v>
      </c>
      <c r="R3120" s="98">
        <f>R2256+(R2544*'Emission factors'!$H$16)+('Emission factors'!$H$17*'GHG Estimation'!R2832)</f>
        <v>0</v>
      </c>
      <c r="S3120" s="98">
        <f>S2256+(S2544*'Emission factors'!$H$16)+('Emission factors'!$H$17*'GHG Estimation'!S2832)</f>
        <v>0</v>
      </c>
      <c r="T3120" s="98">
        <f>T2256+(T2544*'Emission factors'!$H$16)+('Emission factors'!$H$17*'GHG Estimation'!T2832)</f>
        <v>0</v>
      </c>
      <c r="U3120" s="98">
        <f>U2256+(U2544*'Emission factors'!$H$16)+('Emission factors'!$H$17*'GHG Estimation'!U2832)</f>
        <v>0</v>
      </c>
    </row>
    <row r="3121" spans="1:21" x14ac:dyDescent="0.25">
      <c r="A3121" s="92" t="s">
        <v>11</v>
      </c>
      <c r="B3121" s="92" t="s">
        <v>12</v>
      </c>
      <c r="C3121" s="92" t="s">
        <v>32</v>
      </c>
      <c r="D3121" s="92" t="s">
        <v>32</v>
      </c>
      <c r="E3121" s="92" t="s">
        <v>41</v>
      </c>
      <c r="F3121" s="92" t="s">
        <v>34</v>
      </c>
      <c r="G3121" s="92" t="s">
        <v>97</v>
      </c>
      <c r="H3121" s="92" t="s">
        <v>94</v>
      </c>
      <c r="I3121" s="89" t="s">
        <v>231</v>
      </c>
      <c r="L3121" s="98">
        <f>L2257+(L2545*'Emission factors'!$H$16)+('Emission factors'!$H$17*'GHG Estimation'!L2833)</f>
        <v>0</v>
      </c>
      <c r="M3121" s="98">
        <f>M2257+(M2545*'Emission factors'!$H$16)+('Emission factors'!$H$17*'GHG Estimation'!M2833)</f>
        <v>0</v>
      </c>
      <c r="N3121" s="98">
        <f>N2257+(N2545*'Emission factors'!$H$16)+('Emission factors'!$H$17*'GHG Estimation'!N2833)</f>
        <v>0</v>
      </c>
      <c r="O3121" s="98">
        <f>O2257+(O2545*'Emission factors'!$H$16)+('Emission factors'!$H$17*'GHG Estimation'!O2833)</f>
        <v>0</v>
      </c>
      <c r="P3121" s="98">
        <f>P2257+(P2545*'Emission factors'!$H$16)+('Emission factors'!$H$17*'GHG Estimation'!P2833)</f>
        <v>0</v>
      </c>
      <c r="Q3121" s="98">
        <f>Q2257+(Q2545*'Emission factors'!$H$16)+('Emission factors'!$H$17*'GHG Estimation'!Q2833)</f>
        <v>0</v>
      </c>
      <c r="R3121" s="98">
        <f>R2257+(R2545*'Emission factors'!$H$16)+('Emission factors'!$H$17*'GHG Estimation'!R2833)</f>
        <v>0</v>
      </c>
      <c r="S3121" s="98">
        <f>S2257+(S2545*'Emission factors'!$H$16)+('Emission factors'!$H$17*'GHG Estimation'!S2833)</f>
        <v>0</v>
      </c>
      <c r="T3121" s="98">
        <f>T2257+(T2545*'Emission factors'!$H$16)+('Emission factors'!$H$17*'GHG Estimation'!T2833)</f>
        <v>0</v>
      </c>
      <c r="U3121" s="98">
        <f>U2257+(U2545*'Emission factors'!$H$16)+('Emission factors'!$H$17*'GHG Estimation'!U2833)</f>
        <v>0</v>
      </c>
    </row>
    <row r="3122" spans="1:21" x14ac:dyDescent="0.25">
      <c r="A3122" s="92" t="s">
        <v>11</v>
      </c>
      <c r="B3122" s="92" t="s">
        <v>12</v>
      </c>
      <c r="C3122" s="92" t="s">
        <v>32</v>
      </c>
      <c r="D3122" s="92" t="s">
        <v>32</v>
      </c>
      <c r="E3122" s="92" t="s">
        <v>41</v>
      </c>
      <c r="F3122" s="92" t="s">
        <v>34</v>
      </c>
      <c r="G3122" s="92" t="s">
        <v>97</v>
      </c>
      <c r="H3122" s="92" t="s">
        <v>94</v>
      </c>
      <c r="I3122" s="89" t="s">
        <v>230</v>
      </c>
      <c r="L3122" s="98">
        <f>L2258+(L2546*'Emission factors'!$H$16)+('Emission factors'!$H$17*'GHG Estimation'!L2834)</f>
        <v>0</v>
      </c>
      <c r="M3122" s="98">
        <f>M2258+(M2546*'Emission factors'!$H$16)+('Emission factors'!$H$17*'GHG Estimation'!M2834)</f>
        <v>0</v>
      </c>
      <c r="N3122" s="98">
        <f>N2258+(N2546*'Emission factors'!$H$16)+('Emission factors'!$H$17*'GHG Estimation'!N2834)</f>
        <v>0</v>
      </c>
      <c r="O3122" s="98">
        <f>O2258+(O2546*'Emission factors'!$H$16)+('Emission factors'!$H$17*'GHG Estimation'!O2834)</f>
        <v>0</v>
      </c>
      <c r="P3122" s="98">
        <f>P2258+(P2546*'Emission factors'!$H$16)+('Emission factors'!$H$17*'GHG Estimation'!P2834)</f>
        <v>0</v>
      </c>
      <c r="Q3122" s="98">
        <f>Q2258+(Q2546*'Emission factors'!$H$16)+('Emission factors'!$H$17*'GHG Estimation'!Q2834)</f>
        <v>0</v>
      </c>
      <c r="R3122" s="98">
        <f>R2258+(R2546*'Emission factors'!$H$16)+('Emission factors'!$H$17*'GHG Estimation'!R2834)</f>
        <v>0</v>
      </c>
      <c r="S3122" s="98">
        <f>S2258+(S2546*'Emission factors'!$H$16)+('Emission factors'!$H$17*'GHG Estimation'!S2834)</f>
        <v>0</v>
      </c>
      <c r="T3122" s="98">
        <f>T2258+(T2546*'Emission factors'!$H$16)+('Emission factors'!$H$17*'GHG Estimation'!T2834)</f>
        <v>0</v>
      </c>
      <c r="U3122" s="98">
        <f>U2258+(U2546*'Emission factors'!$H$16)+('Emission factors'!$H$17*'GHG Estimation'!U2834)</f>
        <v>0</v>
      </c>
    </row>
    <row r="3123" spans="1:21" x14ac:dyDescent="0.25">
      <c r="A3123" s="92" t="s">
        <v>11</v>
      </c>
      <c r="B3123" s="92" t="s">
        <v>12</v>
      </c>
      <c r="C3123" s="92" t="s">
        <v>32</v>
      </c>
      <c r="D3123" s="92" t="s">
        <v>32</v>
      </c>
      <c r="E3123" s="92" t="s">
        <v>41</v>
      </c>
      <c r="F3123" s="92" t="s">
        <v>34</v>
      </c>
      <c r="G3123" s="92" t="s">
        <v>97</v>
      </c>
      <c r="H3123" s="92" t="s">
        <v>94</v>
      </c>
      <c r="I3123" s="88" t="s">
        <v>232</v>
      </c>
      <c r="L3123" s="98">
        <f>L2259+(L2547*'Emission factors'!$H$16)+('Emission factors'!$H$17*'GHG Estimation'!L2835)</f>
        <v>98671.601525739359</v>
      </c>
      <c r="M3123" s="98">
        <f>M2259+(M2547*'Emission factors'!$H$16)+('Emission factors'!$H$17*'GHG Estimation'!M2835)</f>
        <v>107663.9260250651</v>
      </c>
      <c r="N3123" s="98">
        <f>N2259+(N2547*'Emission factors'!$H$16)+('Emission factors'!$H$17*'GHG Estimation'!N2835)</f>
        <v>124775.72045521074</v>
      </c>
      <c r="O3123" s="98">
        <f>O2259+(O2547*'Emission factors'!$H$16)+('Emission factors'!$H$17*'GHG Estimation'!O2835)</f>
        <v>138050.48844623385</v>
      </c>
      <c r="P3123" s="98">
        <f>P2259+(P2547*'Emission factors'!$H$16)+('Emission factors'!$H$17*'GHG Estimation'!P2835)</f>
        <v>156879.59419647342</v>
      </c>
      <c r="Q3123" s="98">
        <f>Q2259+(Q2547*'Emission factors'!$H$16)+('Emission factors'!$H$17*'GHG Estimation'!Q2835)</f>
        <v>169883.1838859088</v>
      </c>
      <c r="R3123" s="98">
        <f>R2259+(R2547*'Emission factors'!$H$16)+('Emission factors'!$H$17*'GHG Estimation'!R2835)</f>
        <v>176103.13401648391</v>
      </c>
      <c r="S3123" s="98">
        <f>S2259+(S2547*'Emission factors'!$H$16)+('Emission factors'!$H$17*'GHG Estimation'!S2835)</f>
        <v>182278.95026153952</v>
      </c>
      <c r="T3123" s="98">
        <f>T2259+(T2547*'Emission factors'!$H$16)+('Emission factors'!$H$17*'GHG Estimation'!T2835)</f>
        <v>206287.86874693635</v>
      </c>
      <c r="U3123" s="98">
        <f>U2259+(U2547*'Emission factors'!$H$16)+('Emission factors'!$H$17*'GHG Estimation'!U2835)</f>
        <v>204911.30123216088</v>
      </c>
    </row>
    <row r="3124" spans="1:21" x14ac:dyDescent="0.25">
      <c r="A3124" s="92" t="s">
        <v>11</v>
      </c>
      <c r="B3124" s="92" t="s">
        <v>12</v>
      </c>
      <c r="C3124" s="92" t="s">
        <v>32</v>
      </c>
      <c r="D3124" s="92" t="s">
        <v>32</v>
      </c>
      <c r="E3124" s="92" t="s">
        <v>41</v>
      </c>
      <c r="F3124" s="92" t="s">
        <v>34</v>
      </c>
      <c r="G3124" s="92" t="s">
        <v>97</v>
      </c>
      <c r="H3124" s="92" t="s">
        <v>94</v>
      </c>
      <c r="I3124" s="89" t="s">
        <v>225</v>
      </c>
      <c r="L3124" s="98">
        <f>L2260+(L2548*'Emission factors'!$H$16)+('Emission factors'!$H$17*'GHG Estimation'!L2836)</f>
        <v>0</v>
      </c>
      <c r="M3124" s="98">
        <f>M2260+(M2548*'Emission factors'!$H$16)+('Emission factors'!$H$17*'GHG Estimation'!M2836)</f>
        <v>0</v>
      </c>
      <c r="N3124" s="98">
        <f>N2260+(N2548*'Emission factors'!$H$16)+('Emission factors'!$H$17*'GHG Estimation'!N2836)</f>
        <v>0</v>
      </c>
      <c r="O3124" s="98">
        <f>O2260+(O2548*'Emission factors'!$H$16)+('Emission factors'!$H$17*'GHG Estimation'!O2836)</f>
        <v>0</v>
      </c>
      <c r="P3124" s="98">
        <f>P2260+(P2548*'Emission factors'!$H$16)+('Emission factors'!$H$17*'GHG Estimation'!P2836)</f>
        <v>0</v>
      </c>
      <c r="Q3124" s="98">
        <f>Q2260+(Q2548*'Emission factors'!$H$16)+('Emission factors'!$H$17*'GHG Estimation'!Q2836)</f>
        <v>0</v>
      </c>
      <c r="R3124" s="98">
        <f>R2260+(R2548*'Emission factors'!$H$16)+('Emission factors'!$H$17*'GHG Estimation'!R2836)</f>
        <v>0</v>
      </c>
      <c r="S3124" s="98">
        <f>S2260+(S2548*'Emission factors'!$H$16)+('Emission factors'!$H$17*'GHG Estimation'!S2836)</f>
        <v>0</v>
      </c>
      <c r="T3124" s="98">
        <f>T2260+(T2548*'Emission factors'!$H$16)+('Emission factors'!$H$17*'GHG Estimation'!T2836)</f>
        <v>0</v>
      </c>
      <c r="U3124" s="98">
        <f>U2260+(U2548*'Emission factors'!$H$16)+('Emission factors'!$H$17*'GHG Estimation'!U2836)</f>
        <v>0</v>
      </c>
    </row>
    <row r="3125" spans="1:21" x14ac:dyDescent="0.25">
      <c r="A3125" s="92" t="s">
        <v>11</v>
      </c>
      <c r="B3125" s="92" t="s">
        <v>12</v>
      </c>
      <c r="C3125" s="92" t="s">
        <v>32</v>
      </c>
      <c r="D3125" s="92" t="s">
        <v>32</v>
      </c>
      <c r="E3125" s="92" t="s">
        <v>41</v>
      </c>
      <c r="F3125" s="92" t="s">
        <v>34</v>
      </c>
      <c r="G3125" s="92" t="s">
        <v>97</v>
      </c>
      <c r="H3125" s="92" t="s">
        <v>94</v>
      </c>
      <c r="I3125" s="89" t="s">
        <v>205</v>
      </c>
      <c r="L3125" s="98">
        <f>L2261+(L2549*'Emission factors'!$H$16)+('Emission factors'!$H$17*'GHG Estimation'!L2837)</f>
        <v>55080.250215318709</v>
      </c>
      <c r="M3125" s="98">
        <f>M2261+(M2549*'Emission factors'!$H$16)+('Emission factors'!$H$17*'GHG Estimation'!M2837)</f>
        <v>58678.396165034981</v>
      </c>
      <c r="N3125" s="98">
        <f>N2261+(N2549*'Emission factors'!$H$16)+('Emission factors'!$H$17*'GHG Estimation'!N2837)</f>
        <v>63761.915448210493</v>
      </c>
      <c r="O3125" s="98">
        <f>O2261+(O2549*'Emission factors'!$H$16)+('Emission factors'!$H$17*'GHG Estimation'!O2837)</f>
        <v>65876.387653532074</v>
      </c>
      <c r="P3125" s="98">
        <f>P2261+(P2549*'Emission factors'!$H$16)+('Emission factors'!$H$17*'GHG Estimation'!P2837)</f>
        <v>72191.328748260319</v>
      </c>
      <c r="Q3125" s="98">
        <f>Q2261+(Q2549*'Emission factors'!$H$16)+('Emission factors'!$H$17*'GHG Estimation'!Q2837)</f>
        <v>72432.00659665672</v>
      </c>
      <c r="R3125" s="98">
        <f>R2261+(R2549*'Emission factors'!$H$16)+('Emission factors'!$H$17*'GHG Estimation'!R2837)</f>
        <v>75664.780413089698</v>
      </c>
      <c r="S3125" s="98">
        <f>S2261+(S2549*'Emission factors'!$H$16)+('Emission factors'!$H$17*'GHG Estimation'!S2837)</f>
        <v>80947.749028275299</v>
      </c>
      <c r="T3125" s="98">
        <f>T2261+(T2549*'Emission factors'!$H$16)+('Emission factors'!$H$17*'GHG Estimation'!T2837)</f>
        <v>85817.961639713641</v>
      </c>
      <c r="U3125" s="98">
        <f>U2261+(U2549*'Emission factors'!$H$16)+('Emission factors'!$H$17*'GHG Estimation'!U2837)</f>
        <v>84964.392901523635</v>
      </c>
    </row>
    <row r="3126" spans="1:21" x14ac:dyDescent="0.25">
      <c r="A3126" s="92" t="s">
        <v>11</v>
      </c>
      <c r="B3126" s="92" t="s">
        <v>12</v>
      </c>
      <c r="C3126" s="92" t="s">
        <v>32</v>
      </c>
      <c r="D3126" s="92" t="s">
        <v>32</v>
      </c>
      <c r="E3126" s="92" t="s">
        <v>41</v>
      </c>
      <c r="F3126" s="92" t="s">
        <v>34</v>
      </c>
      <c r="G3126" s="92" t="s">
        <v>97</v>
      </c>
      <c r="H3126" s="92" t="s">
        <v>94</v>
      </c>
      <c r="I3126" s="89" t="s">
        <v>204</v>
      </c>
      <c r="L3126" s="98">
        <f>L2262+(L2550*'Emission factors'!$H$16)+('Emission factors'!$H$17*'GHG Estimation'!L2838)</f>
        <v>29499.082391908039</v>
      </c>
      <c r="M3126" s="98">
        <f>M2262+(M2550*'Emission factors'!$H$16)+('Emission factors'!$H$17*'GHG Estimation'!M2838)</f>
        <v>32039.543608024658</v>
      </c>
      <c r="N3126" s="98">
        <f>N2262+(N2550*'Emission factors'!$H$16)+('Emission factors'!$H$17*'GHG Estimation'!N2838)</f>
        <v>36224.471098026261</v>
      </c>
      <c r="O3126" s="98">
        <f>O2262+(O2550*'Emission factors'!$H$16)+('Emission factors'!$H$17*'GHG Estimation'!O2838)</f>
        <v>38292.398477892246</v>
      </c>
      <c r="P3126" s="98">
        <f>P2262+(P2550*'Emission factors'!$H$16)+('Emission factors'!$H$17*'GHG Estimation'!P2838)</f>
        <v>41064.67618852837</v>
      </c>
      <c r="Q3126" s="98">
        <f>Q2262+(Q2550*'Emission factors'!$H$16)+('Emission factors'!$H$17*'GHG Estimation'!Q2838)</f>
        <v>43326.394537486136</v>
      </c>
      <c r="R3126" s="98">
        <f>R2262+(R2550*'Emission factors'!$H$16)+('Emission factors'!$H$17*'GHG Estimation'!R2838)</f>
        <v>48101.814897897413</v>
      </c>
      <c r="S3126" s="98">
        <f>S2262+(S2550*'Emission factors'!$H$16)+('Emission factors'!$H$17*'GHG Estimation'!S2838)</f>
        <v>53710.80085835811</v>
      </c>
      <c r="T3126" s="98">
        <f>T2262+(T2550*'Emission factors'!$H$16)+('Emission factors'!$H$17*'GHG Estimation'!T2838)</f>
        <v>59771.312782007844</v>
      </c>
      <c r="U3126" s="98">
        <f>U2262+(U2550*'Emission factors'!$H$16)+('Emission factors'!$H$17*'GHG Estimation'!U2838)</f>
        <v>61449.544534789165</v>
      </c>
    </row>
    <row r="3127" spans="1:21" x14ac:dyDescent="0.25">
      <c r="A3127" s="92" t="s">
        <v>11</v>
      </c>
      <c r="B3127" s="92" t="s">
        <v>12</v>
      </c>
      <c r="C3127" s="92" t="s">
        <v>32</v>
      </c>
      <c r="D3127" s="92" t="s">
        <v>32</v>
      </c>
      <c r="E3127" s="92" t="s">
        <v>41</v>
      </c>
      <c r="F3127" s="92" t="s">
        <v>34</v>
      </c>
      <c r="G3127" s="92" t="s">
        <v>97</v>
      </c>
      <c r="H3127" s="92" t="s">
        <v>94</v>
      </c>
      <c r="I3127" s="89" t="s">
        <v>228</v>
      </c>
      <c r="L3127" s="98">
        <f>L2263+(L2551*'Emission factors'!$H$16)+('Emission factors'!$H$17*'GHG Estimation'!L2839)</f>
        <v>0</v>
      </c>
      <c r="M3127" s="98">
        <f>M2263+(M2551*'Emission factors'!$H$16)+('Emission factors'!$H$17*'GHG Estimation'!M2839)</f>
        <v>0</v>
      </c>
      <c r="N3127" s="98">
        <f>N2263+(N2551*'Emission factors'!$H$16)+('Emission factors'!$H$17*'GHG Estimation'!N2839)</f>
        <v>0</v>
      </c>
      <c r="O3127" s="98">
        <f>O2263+(O2551*'Emission factors'!$H$16)+('Emission factors'!$H$17*'GHG Estimation'!O2839)</f>
        <v>0</v>
      </c>
      <c r="P3127" s="98">
        <f>P2263+(P2551*'Emission factors'!$H$16)+('Emission factors'!$H$17*'GHG Estimation'!P2839)</f>
        <v>0</v>
      </c>
      <c r="Q3127" s="98">
        <f>Q2263+(Q2551*'Emission factors'!$H$16)+('Emission factors'!$H$17*'GHG Estimation'!Q2839)</f>
        <v>0</v>
      </c>
      <c r="R3127" s="98">
        <f>R2263+(R2551*'Emission factors'!$H$16)+('Emission factors'!$H$17*'GHG Estimation'!R2839)</f>
        <v>0</v>
      </c>
      <c r="S3127" s="98">
        <f>S2263+(S2551*'Emission factors'!$H$16)+('Emission factors'!$H$17*'GHG Estimation'!S2839)</f>
        <v>0</v>
      </c>
      <c r="T3127" s="98">
        <f>T2263+(T2551*'Emission factors'!$H$16)+('Emission factors'!$H$17*'GHG Estimation'!T2839)</f>
        <v>0</v>
      </c>
      <c r="U3127" s="98">
        <f>U2263+(U2551*'Emission factors'!$H$16)+('Emission factors'!$H$17*'GHG Estimation'!U2839)</f>
        <v>0</v>
      </c>
    </row>
    <row r="3128" spans="1:21" x14ac:dyDescent="0.25">
      <c r="A3128" s="92" t="s">
        <v>11</v>
      </c>
      <c r="B3128" s="92" t="s">
        <v>12</v>
      </c>
      <c r="C3128" s="92" t="s">
        <v>32</v>
      </c>
      <c r="D3128" s="92" t="s">
        <v>32</v>
      </c>
      <c r="E3128" s="92" t="s">
        <v>41</v>
      </c>
      <c r="F3128" s="92" t="s">
        <v>34</v>
      </c>
      <c r="G3128" s="92" t="s">
        <v>97</v>
      </c>
      <c r="H3128" s="92" t="s">
        <v>94</v>
      </c>
      <c r="I3128" s="89" t="s">
        <v>202</v>
      </c>
      <c r="L3128" s="98">
        <f>L2264+(L2552*'Emission factors'!$H$16)+('Emission factors'!$H$17*'GHG Estimation'!L2840)</f>
        <v>83047.722748361688</v>
      </c>
      <c r="M3128" s="98">
        <f>M2264+(M2552*'Emission factors'!$H$16)+('Emission factors'!$H$17*'GHG Estimation'!M2840)</f>
        <v>87928.694172789139</v>
      </c>
      <c r="N3128" s="98">
        <f>N2264+(N2552*'Emission factors'!$H$16)+('Emission factors'!$H$17*'GHG Estimation'!N2840)</f>
        <v>102396.74965927273</v>
      </c>
      <c r="O3128" s="98">
        <f>O2264+(O2552*'Emission factors'!$H$16)+('Emission factors'!$H$17*'GHG Estimation'!O2840)</f>
        <v>119682.9750490101</v>
      </c>
      <c r="P3128" s="98">
        <f>P2264+(P2552*'Emission factors'!$H$16)+('Emission factors'!$H$17*'GHG Estimation'!P2840)</f>
        <v>132204.74658605485</v>
      </c>
      <c r="Q3128" s="98">
        <f>Q2264+(Q2552*'Emission factors'!$H$16)+('Emission factors'!$H$17*'GHG Estimation'!Q2840)</f>
        <v>141600.64553014975</v>
      </c>
      <c r="R3128" s="98">
        <f>R2264+(R2552*'Emission factors'!$H$16)+('Emission factors'!$H$17*'GHG Estimation'!R2840)</f>
        <v>155116.68803784391</v>
      </c>
      <c r="S3128" s="98">
        <f>S2264+(S2552*'Emission factors'!$H$16)+('Emission factors'!$H$17*'GHG Estimation'!S2840)</f>
        <v>181294.81696804249</v>
      </c>
      <c r="T3128" s="98">
        <f>T2264+(T2552*'Emission factors'!$H$16)+('Emission factors'!$H$17*'GHG Estimation'!T2840)</f>
        <v>182077.25343865936</v>
      </c>
      <c r="U3128" s="98">
        <f>U2264+(U2552*'Emission factors'!$H$16)+('Emission factors'!$H$17*'GHG Estimation'!U2840)</f>
        <v>170602.63172280975</v>
      </c>
    </row>
    <row r="3129" spans="1:21" x14ac:dyDescent="0.25">
      <c r="A3129" s="92" t="s">
        <v>11</v>
      </c>
      <c r="B3129" s="92" t="s">
        <v>12</v>
      </c>
      <c r="C3129" s="92" t="s">
        <v>32</v>
      </c>
      <c r="D3129" s="92" t="s">
        <v>32</v>
      </c>
      <c r="E3129" s="92" t="s">
        <v>41</v>
      </c>
      <c r="F3129" s="92" t="s">
        <v>34</v>
      </c>
      <c r="G3129" s="92" t="s">
        <v>97</v>
      </c>
      <c r="H3129" s="92" t="s">
        <v>94</v>
      </c>
      <c r="I3129" s="89" t="s">
        <v>190</v>
      </c>
      <c r="L3129" s="98">
        <f>L2265+(L2553*'Emission factors'!$H$16)+('Emission factors'!$H$17*'GHG Estimation'!L2841)</f>
        <v>0</v>
      </c>
      <c r="M3129" s="98">
        <f>M2265+(M2553*'Emission factors'!$H$16)+('Emission factors'!$H$17*'GHG Estimation'!M2841)</f>
        <v>0</v>
      </c>
      <c r="N3129" s="98">
        <f>N2265+(N2553*'Emission factors'!$H$16)+('Emission factors'!$H$17*'GHG Estimation'!N2841)</f>
        <v>0</v>
      </c>
      <c r="O3129" s="98">
        <f>O2265+(O2553*'Emission factors'!$H$16)+('Emission factors'!$H$17*'GHG Estimation'!O2841)</f>
        <v>0</v>
      </c>
      <c r="P3129" s="98">
        <f>P2265+(P2553*'Emission factors'!$H$16)+('Emission factors'!$H$17*'GHG Estimation'!P2841)</f>
        <v>0</v>
      </c>
      <c r="Q3129" s="98">
        <f>Q2265+(Q2553*'Emission factors'!$H$16)+('Emission factors'!$H$17*'GHG Estimation'!Q2841)</f>
        <v>0</v>
      </c>
      <c r="R3129" s="98">
        <f>R2265+(R2553*'Emission factors'!$H$16)+('Emission factors'!$H$17*'GHG Estimation'!R2841)</f>
        <v>0</v>
      </c>
      <c r="S3129" s="98">
        <f>S2265+(S2553*'Emission factors'!$H$16)+('Emission factors'!$H$17*'GHG Estimation'!S2841)</f>
        <v>0</v>
      </c>
      <c r="T3129" s="98">
        <f>T2265+(T2553*'Emission factors'!$H$16)+('Emission factors'!$H$17*'GHG Estimation'!T2841)</f>
        <v>0</v>
      </c>
      <c r="U3129" s="98">
        <f>U2265+(U2553*'Emission factors'!$H$16)+('Emission factors'!$H$17*'GHG Estimation'!U2841)</f>
        <v>0</v>
      </c>
    </row>
    <row r="3130" spans="1:21" x14ac:dyDescent="0.25">
      <c r="A3130" s="92" t="s">
        <v>11</v>
      </c>
      <c r="B3130" s="92" t="s">
        <v>12</v>
      </c>
      <c r="C3130" s="92" t="s">
        <v>32</v>
      </c>
      <c r="D3130" s="92" t="s">
        <v>32</v>
      </c>
      <c r="E3130" s="92" t="s">
        <v>41</v>
      </c>
      <c r="F3130" s="92" t="s">
        <v>34</v>
      </c>
      <c r="G3130" s="92" t="s">
        <v>97</v>
      </c>
      <c r="H3130" s="92" t="s">
        <v>94</v>
      </c>
      <c r="I3130" s="89" t="s">
        <v>210</v>
      </c>
      <c r="L3130" s="98">
        <f>L2266+(L2554*'Emission factors'!$H$16)+('Emission factors'!$H$17*'GHG Estimation'!L2842)</f>
        <v>0</v>
      </c>
      <c r="M3130" s="98">
        <f>M2266+(M2554*'Emission factors'!$H$16)+('Emission factors'!$H$17*'GHG Estimation'!M2842)</f>
        <v>0</v>
      </c>
      <c r="N3130" s="98">
        <f>N2266+(N2554*'Emission factors'!$H$16)+('Emission factors'!$H$17*'GHG Estimation'!N2842)</f>
        <v>0</v>
      </c>
      <c r="O3130" s="98">
        <f>O2266+(O2554*'Emission factors'!$H$16)+('Emission factors'!$H$17*'GHG Estimation'!O2842)</f>
        <v>0</v>
      </c>
      <c r="P3130" s="98">
        <f>P2266+(P2554*'Emission factors'!$H$16)+('Emission factors'!$H$17*'GHG Estimation'!P2842)</f>
        <v>0</v>
      </c>
      <c r="Q3130" s="98">
        <f>Q2266+(Q2554*'Emission factors'!$H$16)+('Emission factors'!$H$17*'GHG Estimation'!Q2842)</f>
        <v>0</v>
      </c>
      <c r="R3130" s="98">
        <f>R2266+(R2554*'Emission factors'!$H$16)+('Emission factors'!$H$17*'GHG Estimation'!R2842)</f>
        <v>0</v>
      </c>
      <c r="S3130" s="98">
        <f>S2266+(S2554*'Emission factors'!$H$16)+('Emission factors'!$H$17*'GHG Estimation'!S2842)</f>
        <v>0</v>
      </c>
      <c r="T3130" s="98">
        <f>T2266+(T2554*'Emission factors'!$H$16)+('Emission factors'!$H$17*'GHG Estimation'!T2842)</f>
        <v>0</v>
      </c>
      <c r="U3130" s="98">
        <f>U2266+(U2554*'Emission factors'!$H$16)+('Emission factors'!$H$17*'GHG Estimation'!U2842)</f>
        <v>0</v>
      </c>
    </row>
    <row r="3131" spans="1:21" x14ac:dyDescent="0.25">
      <c r="A3131" s="92" t="s">
        <v>11</v>
      </c>
      <c r="B3131" s="92" t="s">
        <v>12</v>
      </c>
      <c r="C3131" s="92" t="s">
        <v>32</v>
      </c>
      <c r="D3131" s="92" t="s">
        <v>32</v>
      </c>
      <c r="E3131" s="92" t="s">
        <v>41</v>
      </c>
      <c r="F3131" s="92" t="s">
        <v>34</v>
      </c>
      <c r="G3131" s="92" t="s">
        <v>97</v>
      </c>
      <c r="H3131" s="92" t="s">
        <v>94</v>
      </c>
      <c r="I3131" s="92" t="s">
        <v>199</v>
      </c>
      <c r="L3131" s="98">
        <f>L2267+(L2555*'Emission factors'!$H$16)+('Emission factors'!$H$17*'GHG Estimation'!L2843)</f>
        <v>242730.21313101251</v>
      </c>
      <c r="M3131" s="98">
        <f>M2267+(M2555*'Emission factors'!$H$16)+('Emission factors'!$H$17*'GHG Estimation'!M2843)</f>
        <v>246190.43144529546</v>
      </c>
      <c r="N3131" s="98">
        <f>N2267+(N2555*'Emission factors'!$H$16)+('Emission factors'!$H$17*'GHG Estimation'!N2843)</f>
        <v>267120.75747857551</v>
      </c>
      <c r="O3131" s="98">
        <f>O2267+(O2555*'Emission factors'!$H$16)+('Emission factors'!$H$17*'GHG Estimation'!O2843)</f>
        <v>299048.88259204861</v>
      </c>
      <c r="P3131" s="98">
        <f>P2267+(P2555*'Emission factors'!$H$16)+('Emission factors'!$H$17*'GHG Estimation'!P2843)</f>
        <v>331760.0568563437</v>
      </c>
      <c r="Q3131" s="98">
        <f>Q2267+(Q2555*'Emission factors'!$H$16)+('Emission factors'!$H$17*'GHG Estimation'!Q2843)</f>
        <v>340806.54786056333</v>
      </c>
      <c r="R3131" s="98">
        <f>R2267+(R2555*'Emission factors'!$H$16)+('Emission factors'!$H$17*'GHG Estimation'!R2843)</f>
        <v>355036.75425681705</v>
      </c>
      <c r="S3131" s="98">
        <f>S2267+(S2555*'Emission factors'!$H$16)+('Emission factors'!$H$17*'GHG Estimation'!S2843)</f>
        <v>375700.02695836616</v>
      </c>
      <c r="T3131" s="98">
        <f>T2267+(T2555*'Emission factors'!$H$16)+('Emission factors'!$H$17*'GHG Estimation'!T2843)</f>
        <v>390602.08663426712</v>
      </c>
      <c r="U3131" s="98">
        <f>U2267+(U2555*'Emission factors'!$H$16)+('Emission factors'!$H$17*'GHG Estimation'!U2843)</f>
        <v>391818.95636236301</v>
      </c>
    </row>
    <row r="3132" spans="1:21" x14ac:dyDescent="0.25">
      <c r="A3132" s="92" t="s">
        <v>11</v>
      </c>
      <c r="B3132" s="92" t="s">
        <v>12</v>
      </c>
      <c r="C3132" s="92" t="s">
        <v>32</v>
      </c>
      <c r="D3132" s="92" t="s">
        <v>32</v>
      </c>
      <c r="E3132" s="92" t="s">
        <v>41</v>
      </c>
      <c r="F3132" s="92" t="s">
        <v>34</v>
      </c>
      <c r="G3132" s="92" t="s">
        <v>97</v>
      </c>
      <c r="H3132" s="92" t="s">
        <v>94</v>
      </c>
      <c r="I3132" s="89" t="s">
        <v>233</v>
      </c>
      <c r="L3132" s="98">
        <f>L2268+(L2556*'Emission factors'!$H$16)+('Emission factors'!$H$17*'GHG Estimation'!L2844)</f>
        <v>0</v>
      </c>
      <c r="M3132" s="98">
        <f>M2268+(M2556*'Emission factors'!$H$16)+('Emission factors'!$H$17*'GHG Estimation'!M2844)</f>
        <v>0</v>
      </c>
      <c r="N3132" s="98">
        <f>N2268+(N2556*'Emission factors'!$H$16)+('Emission factors'!$H$17*'GHG Estimation'!N2844)</f>
        <v>0</v>
      </c>
      <c r="O3132" s="98">
        <f>O2268+(O2556*'Emission factors'!$H$16)+('Emission factors'!$H$17*'GHG Estimation'!O2844)</f>
        <v>0</v>
      </c>
      <c r="P3132" s="98">
        <f>P2268+(P2556*'Emission factors'!$H$16)+('Emission factors'!$H$17*'GHG Estimation'!P2844)</f>
        <v>0</v>
      </c>
      <c r="Q3132" s="98">
        <f>Q2268+(Q2556*'Emission factors'!$H$16)+('Emission factors'!$H$17*'GHG Estimation'!Q2844)</f>
        <v>0</v>
      </c>
      <c r="R3132" s="98">
        <f>R2268+(R2556*'Emission factors'!$H$16)+('Emission factors'!$H$17*'GHG Estimation'!R2844)</f>
        <v>0</v>
      </c>
      <c r="S3132" s="98">
        <f>S2268+(S2556*'Emission factors'!$H$16)+('Emission factors'!$H$17*'GHG Estimation'!S2844)</f>
        <v>0</v>
      </c>
      <c r="T3132" s="98">
        <f>T2268+(T2556*'Emission factors'!$H$16)+('Emission factors'!$H$17*'GHG Estimation'!T2844)</f>
        <v>0</v>
      </c>
      <c r="U3132" s="98">
        <f>U2268+(U2556*'Emission factors'!$H$16)+('Emission factors'!$H$17*'GHG Estimation'!U2844)</f>
        <v>0</v>
      </c>
    </row>
    <row r="3133" spans="1:21" x14ac:dyDescent="0.25">
      <c r="A3133" s="92" t="s">
        <v>11</v>
      </c>
      <c r="B3133" s="92" t="s">
        <v>12</v>
      </c>
      <c r="C3133" s="92" t="s">
        <v>32</v>
      </c>
      <c r="D3133" s="92" t="s">
        <v>32</v>
      </c>
      <c r="E3133" s="92" t="s">
        <v>41</v>
      </c>
      <c r="F3133" s="92" t="s">
        <v>34</v>
      </c>
      <c r="G3133" s="92" t="s">
        <v>97</v>
      </c>
      <c r="H3133" s="92" t="s">
        <v>94</v>
      </c>
      <c r="I3133" s="89" t="s">
        <v>200</v>
      </c>
      <c r="L3133" s="98">
        <f>L2269+(L2557*'Emission factors'!$H$16)+('Emission factors'!$H$17*'GHG Estimation'!L2845)</f>
        <v>25099.048881268933</v>
      </c>
      <c r="M3133" s="98">
        <f>M2269+(M2557*'Emission factors'!$H$16)+('Emission factors'!$H$17*'GHG Estimation'!M2845)</f>
        <v>25689.4610621707</v>
      </c>
      <c r="N3133" s="98">
        <f>N2269+(N2557*'Emission factors'!$H$16)+('Emission factors'!$H$17*'GHG Estimation'!N2845)</f>
        <v>28274.695684335577</v>
      </c>
      <c r="O3133" s="98">
        <f>O2269+(O2557*'Emission factors'!$H$16)+('Emission factors'!$H$17*'GHG Estimation'!O2845)</f>
        <v>31438.011636814917</v>
      </c>
      <c r="P3133" s="98">
        <f>P2269+(P2557*'Emission factors'!$H$16)+('Emission factors'!$H$17*'GHG Estimation'!P2845)</f>
        <v>33666.4850546171</v>
      </c>
      <c r="Q3133" s="98">
        <f>Q2269+(Q2557*'Emission factors'!$H$16)+('Emission factors'!$H$17*'GHG Estimation'!Q2845)</f>
        <v>35629.166683806252</v>
      </c>
      <c r="R3133" s="98">
        <f>R2269+(R2557*'Emission factors'!$H$16)+('Emission factors'!$H$17*'GHG Estimation'!R2845)</f>
        <v>37509.867314193427</v>
      </c>
      <c r="S3133" s="98">
        <f>S2269+(S2557*'Emission factors'!$H$16)+('Emission factors'!$H$17*'GHG Estimation'!S2845)</f>
        <v>40542.911307524642</v>
      </c>
      <c r="T3133" s="98">
        <f>T2269+(T2557*'Emission factors'!$H$16)+('Emission factors'!$H$17*'GHG Estimation'!T2845)</f>
        <v>42440.220527495694</v>
      </c>
      <c r="U3133" s="98">
        <f>U2269+(U2557*'Emission factors'!$H$16)+('Emission factors'!$H$17*'GHG Estimation'!U2845)</f>
        <v>41793.108153636931</v>
      </c>
    </row>
    <row r="3134" spans="1:21" x14ac:dyDescent="0.25">
      <c r="A3134" s="92" t="s">
        <v>11</v>
      </c>
      <c r="B3134" s="92" t="s">
        <v>12</v>
      </c>
      <c r="C3134" s="92" t="s">
        <v>32</v>
      </c>
      <c r="D3134" s="92" t="s">
        <v>32</v>
      </c>
      <c r="E3134" s="92" t="s">
        <v>33</v>
      </c>
      <c r="F3134" s="92" t="s">
        <v>34</v>
      </c>
      <c r="G3134" s="92" t="s">
        <v>97</v>
      </c>
      <c r="H3134" s="92" t="s">
        <v>93</v>
      </c>
      <c r="I3134" s="89" t="s">
        <v>227</v>
      </c>
      <c r="J3134" s="92" t="s">
        <v>98</v>
      </c>
      <c r="L3134" s="98">
        <f>L1982+(L2270*'Emission factors'!$I$16)+('Emission factors'!$I$17*'GHG Estimation'!L2558)</f>
        <v>2416.5590760779451</v>
      </c>
      <c r="M3134" s="98">
        <f>M1982+(M2270*'Emission factors'!$I$16)+('Emission factors'!$I$17*'GHG Estimation'!M2558)</f>
        <v>3287.7888224556668</v>
      </c>
      <c r="N3134" s="98">
        <f>N1982+(N2270*'Emission factors'!$I$16)+('Emission factors'!$I$17*'GHG Estimation'!N2558)</f>
        <v>3866.6729011149027</v>
      </c>
      <c r="O3134" s="98">
        <f>O1982+(O2270*'Emission factors'!$I$16)+('Emission factors'!$I$17*'GHG Estimation'!O2558)</f>
        <v>4317.2442952727606</v>
      </c>
      <c r="P3134" s="98">
        <f>P1982+(P2270*'Emission factors'!$I$16)+('Emission factors'!$I$17*'GHG Estimation'!P2558)</f>
        <v>3990.3283668270778</v>
      </c>
      <c r="Q3134" s="98">
        <f>Q1982+(Q2270*'Emission factors'!$I$16)+('Emission factors'!$I$17*'GHG Estimation'!Q2558)</f>
        <v>3553.1016849229632</v>
      </c>
      <c r="R3134" s="98">
        <f>R1982+(R2270*'Emission factors'!$I$16)+('Emission factors'!$I$17*'GHG Estimation'!R2558)</f>
        <v>3159.1894126060442</v>
      </c>
      <c r="S3134" s="98">
        <f>S1982+(S2270*'Emission factors'!$I$16)+('Emission factors'!$I$17*'GHG Estimation'!S2558)</f>
        <v>2821.1019430337537</v>
      </c>
      <c r="T3134" s="98">
        <f>T1982+(T2270*'Emission factors'!$I$16)+('Emission factors'!$I$17*'GHG Estimation'!T2558)</f>
        <v>2528.199145846881</v>
      </c>
      <c r="U3134" s="98">
        <f>U1982+(U2270*'Emission factors'!$I$16)+('Emission factors'!$I$17*'GHG Estimation'!U2558)</f>
        <v>2266.7964381809179</v>
      </c>
    </row>
    <row r="3135" spans="1:21" x14ac:dyDescent="0.25">
      <c r="A3135" s="92" t="s">
        <v>11</v>
      </c>
      <c r="B3135" s="92" t="s">
        <v>12</v>
      </c>
      <c r="C3135" s="92" t="s">
        <v>32</v>
      </c>
      <c r="D3135" s="92" t="s">
        <v>32</v>
      </c>
      <c r="E3135" s="92" t="s">
        <v>33</v>
      </c>
      <c r="F3135" s="92" t="s">
        <v>34</v>
      </c>
      <c r="G3135" s="92" t="s">
        <v>97</v>
      </c>
      <c r="H3135" s="92" t="s">
        <v>93</v>
      </c>
      <c r="I3135" s="89" t="s">
        <v>203</v>
      </c>
      <c r="L3135" s="98">
        <f>L1983+(L2271*'Emission factors'!$I$16)+('Emission factors'!$I$17*'GHG Estimation'!L2559)</f>
        <v>529134.72204531753</v>
      </c>
      <c r="M3135" s="98">
        <f>M1983+(M2271*'Emission factors'!$I$16)+('Emission factors'!$I$17*'GHG Estimation'!M2559)</f>
        <v>690439.01084453845</v>
      </c>
      <c r="N3135" s="98">
        <f>N1983+(N2271*'Emission factors'!$I$16)+('Emission factors'!$I$17*'GHG Estimation'!N2559)</f>
        <v>713478.98410298175</v>
      </c>
      <c r="O3135" s="98">
        <f>O1983+(O2271*'Emission factors'!$I$16)+('Emission factors'!$I$17*'GHG Estimation'!O2559)</f>
        <v>710828.13177568093</v>
      </c>
      <c r="P3135" s="98">
        <f>P1983+(P2271*'Emission factors'!$I$16)+('Emission factors'!$I$17*'GHG Estimation'!P2559)</f>
        <v>630961.26516661583</v>
      </c>
      <c r="Q3135" s="98">
        <f>Q1983+(Q2271*'Emission factors'!$I$16)+('Emission factors'!$I$17*'GHG Estimation'!Q2559)</f>
        <v>586598.15292795131</v>
      </c>
      <c r="R3135" s="98">
        <f>R1983+(R2271*'Emission factors'!$I$16)+('Emission factors'!$I$17*'GHG Estimation'!R2559)</f>
        <v>561789.31042300211</v>
      </c>
      <c r="S3135" s="98">
        <f>S1983+(S2271*'Emission factors'!$I$16)+('Emission factors'!$I$17*'GHG Estimation'!S2559)</f>
        <v>538666.490399278</v>
      </c>
      <c r="T3135" s="98">
        <f>T1983+(T2271*'Emission factors'!$I$16)+('Emission factors'!$I$17*'GHG Estimation'!T2559)</f>
        <v>516967.07596364868</v>
      </c>
      <c r="U3135" s="98">
        <f>U1983+(U2271*'Emission factors'!$I$16)+('Emission factors'!$I$17*'GHG Estimation'!U2559)</f>
        <v>496279.08964574075</v>
      </c>
    </row>
    <row r="3136" spans="1:21" x14ac:dyDescent="0.25">
      <c r="A3136" s="92" t="s">
        <v>11</v>
      </c>
      <c r="B3136" s="92" t="s">
        <v>12</v>
      </c>
      <c r="C3136" s="92" t="s">
        <v>32</v>
      </c>
      <c r="D3136" s="92" t="s">
        <v>32</v>
      </c>
      <c r="E3136" s="92" t="s">
        <v>33</v>
      </c>
      <c r="F3136" s="92" t="s">
        <v>34</v>
      </c>
      <c r="G3136" s="92" t="s">
        <v>97</v>
      </c>
      <c r="H3136" s="92" t="s">
        <v>93</v>
      </c>
      <c r="I3136" s="89" t="s">
        <v>191</v>
      </c>
      <c r="L3136" s="98">
        <f>L1984+(L2272*'Emission factors'!$I$16)+('Emission factors'!$I$17*'GHG Estimation'!L2560)</f>
        <v>39884.45896132628</v>
      </c>
      <c r="M3136" s="98">
        <f>M1984+(M2272*'Emission factors'!$I$16)+('Emission factors'!$I$17*'GHG Estimation'!M2560)</f>
        <v>36285.355402703957</v>
      </c>
      <c r="N3136" s="98">
        <f>N1984+(N2272*'Emission factors'!$I$16)+('Emission factors'!$I$17*'GHG Estimation'!N2560)</f>
        <v>34808.26490593786</v>
      </c>
      <c r="O3136" s="98">
        <f>O1984+(O2272*'Emission factors'!$I$16)+('Emission factors'!$I$17*'GHG Estimation'!O2560)</f>
        <v>34401.859830304682</v>
      </c>
      <c r="P3136" s="98">
        <f>P1984+(P2272*'Emission factors'!$I$16)+('Emission factors'!$I$17*'GHG Estimation'!P2560)</f>
        <v>34161.343556427164</v>
      </c>
      <c r="Q3136" s="98">
        <f>Q1984+(Q2272*'Emission factors'!$I$16)+('Emission factors'!$I$17*'GHG Estimation'!Q2560)</f>
        <v>31462.422026794124</v>
      </c>
      <c r="R3136" s="98">
        <f>R1984+(R2272*'Emission factors'!$I$16)+('Emission factors'!$I$17*'GHG Estimation'!R2560)</f>
        <v>27853.570694998445</v>
      </c>
      <c r="S3136" s="98">
        <f>S1984+(S2272*'Emission factors'!$I$16)+('Emission factors'!$I$17*'GHG Estimation'!S2560)</f>
        <v>24668.64886216979</v>
      </c>
      <c r="T3136" s="98">
        <f>T1984+(T2272*'Emission factors'!$I$16)+('Emission factors'!$I$17*'GHG Estimation'!T2560)</f>
        <v>21901.221765991213</v>
      </c>
      <c r="U3136" s="98">
        <f>U1984+(U2272*'Emission factors'!$I$16)+('Emission factors'!$I$17*'GHG Estimation'!U2560)</f>
        <v>19462.215082255541</v>
      </c>
    </row>
    <row r="3137" spans="1:21" x14ac:dyDescent="0.25">
      <c r="A3137" s="92" t="s">
        <v>11</v>
      </c>
      <c r="B3137" s="92" t="s">
        <v>12</v>
      </c>
      <c r="C3137" s="92" t="s">
        <v>32</v>
      </c>
      <c r="D3137" s="92" t="s">
        <v>32</v>
      </c>
      <c r="E3137" s="92" t="s">
        <v>33</v>
      </c>
      <c r="F3137" s="92" t="s">
        <v>34</v>
      </c>
      <c r="G3137" s="92" t="s">
        <v>97</v>
      </c>
      <c r="H3137" s="92" t="s">
        <v>93</v>
      </c>
      <c r="I3137" s="89" t="s">
        <v>192</v>
      </c>
      <c r="L3137" s="98">
        <f>L1985+(L2273*'Emission factors'!$I$16)+('Emission factors'!$I$17*'GHG Estimation'!L2561)</f>
        <v>339920.0533034968</v>
      </c>
      <c r="M3137" s="98">
        <f>M1985+(M2273*'Emission factors'!$I$16)+('Emission factors'!$I$17*'GHG Estimation'!M2561)</f>
        <v>407861.86921485863</v>
      </c>
      <c r="N3137" s="98">
        <f>N1985+(N2273*'Emission factors'!$I$16)+('Emission factors'!$I$17*'GHG Estimation'!N2561)</f>
        <v>417241.69185534172</v>
      </c>
      <c r="O3137" s="98">
        <f>O1985+(O2273*'Emission factors'!$I$16)+('Emission factors'!$I$17*'GHG Estimation'!O2561)</f>
        <v>431032.65108100744</v>
      </c>
      <c r="P3137" s="98">
        <f>P1985+(P2273*'Emission factors'!$I$16)+('Emission factors'!$I$17*'GHG Estimation'!P2561)</f>
        <v>458476.77015115647</v>
      </c>
      <c r="Q3137" s="98">
        <f>Q1985+(Q2273*'Emission factors'!$I$16)+('Emission factors'!$I$17*'GHG Estimation'!Q2561)</f>
        <v>441885.74304933619</v>
      </c>
      <c r="R3137" s="98">
        <f>R1985+(R2273*'Emission factors'!$I$16)+('Emission factors'!$I$17*'GHG Estimation'!R2561)</f>
        <v>408268.433339688</v>
      </c>
      <c r="S3137" s="98">
        <f>S1985+(S2273*'Emission factors'!$I$16)+('Emission factors'!$I$17*'GHG Estimation'!S2561)</f>
        <v>377174.91755815782</v>
      </c>
      <c r="T3137" s="98">
        <f>T1985+(T2273*'Emission factors'!$I$16)+('Emission factors'!$I$17*'GHG Estimation'!T2561)</f>
        <v>348649.95450130361</v>
      </c>
      <c r="U3137" s="98">
        <f>U1985+(U2273*'Emission factors'!$I$16)+('Emission factors'!$I$17*'GHG Estimation'!U2561)</f>
        <v>322232.50021238904</v>
      </c>
    </row>
    <row r="3138" spans="1:21" x14ac:dyDescent="0.25">
      <c r="A3138" s="92" t="s">
        <v>11</v>
      </c>
      <c r="B3138" s="92" t="s">
        <v>12</v>
      </c>
      <c r="C3138" s="92" t="s">
        <v>32</v>
      </c>
      <c r="D3138" s="92" t="s">
        <v>32</v>
      </c>
      <c r="E3138" s="92" t="s">
        <v>33</v>
      </c>
      <c r="F3138" s="92" t="s">
        <v>34</v>
      </c>
      <c r="G3138" s="92" t="s">
        <v>97</v>
      </c>
      <c r="H3138" s="92" t="s">
        <v>93</v>
      </c>
      <c r="I3138" s="89" t="s">
        <v>206</v>
      </c>
      <c r="L3138" s="98">
        <f>L1986+(L2274*'Emission factors'!$I$16)+('Emission factors'!$I$17*'GHG Estimation'!L2562)</f>
        <v>301916.66851307836</v>
      </c>
      <c r="M3138" s="98">
        <f>M1986+(M2274*'Emission factors'!$I$16)+('Emission factors'!$I$17*'GHG Estimation'!M2562)</f>
        <v>351006.15065351938</v>
      </c>
      <c r="N3138" s="98">
        <f>N1986+(N2274*'Emission factors'!$I$16)+('Emission factors'!$I$17*'GHG Estimation'!N2562)</f>
        <v>380946.40336961823</v>
      </c>
      <c r="O3138" s="98">
        <f>O1986+(O2274*'Emission factors'!$I$16)+('Emission factors'!$I$17*'GHG Estimation'!O2562)</f>
        <v>424813.54362046544</v>
      </c>
      <c r="P3138" s="98">
        <f>P1986+(P2274*'Emission factors'!$I$16)+('Emission factors'!$I$17*'GHG Estimation'!P2562)</f>
        <v>517182.58141260385</v>
      </c>
      <c r="Q3138" s="98">
        <f>Q1986+(Q2274*'Emission factors'!$I$16)+('Emission factors'!$I$17*'GHG Estimation'!Q2562)</f>
        <v>515481.90211197885</v>
      </c>
      <c r="R3138" s="98">
        <f>R1986+(R2274*'Emission factors'!$I$16)+('Emission factors'!$I$17*'GHG Estimation'!R2562)</f>
        <v>476129.19722416089</v>
      </c>
      <c r="S3138" s="98">
        <f>S1986+(S2274*'Emission factors'!$I$16)+('Emission factors'!$I$17*'GHG Estimation'!S2562)</f>
        <v>439603.49066647724</v>
      </c>
      <c r="T3138" s="98">
        <f>T1986+(T2274*'Emission factors'!$I$16)+('Emission factors'!$I$17*'GHG Estimation'!T2562)</f>
        <v>406041.97065112961</v>
      </c>
      <c r="U3138" s="98">
        <f>U1986+(U2274*'Emission factors'!$I$16)+('Emission factors'!$I$17*'GHG Estimation'!U2562)</f>
        <v>374938.99052235426</v>
      </c>
    </row>
    <row r="3139" spans="1:21" x14ac:dyDescent="0.25">
      <c r="A3139" s="92" t="s">
        <v>11</v>
      </c>
      <c r="B3139" s="92" t="s">
        <v>12</v>
      </c>
      <c r="C3139" s="92" t="s">
        <v>32</v>
      </c>
      <c r="D3139" s="92" t="s">
        <v>32</v>
      </c>
      <c r="E3139" s="92" t="s">
        <v>33</v>
      </c>
      <c r="F3139" s="92" t="s">
        <v>34</v>
      </c>
      <c r="G3139" s="92" t="s">
        <v>97</v>
      </c>
      <c r="H3139" s="92" t="s">
        <v>93</v>
      </c>
      <c r="I3139" s="89" t="s">
        <v>220</v>
      </c>
      <c r="L3139" s="98">
        <f>L1987+(L2275*'Emission factors'!$I$16)+('Emission factors'!$I$17*'GHG Estimation'!L2563)</f>
        <v>543.87040076724986</v>
      </c>
      <c r="M3139" s="98">
        <f>M1987+(M2275*'Emission factors'!$I$16)+('Emission factors'!$I$17*'GHG Estimation'!M2563)</f>
        <v>485.01773741227009</v>
      </c>
      <c r="N3139" s="98">
        <f>N1987+(N2275*'Emission factors'!$I$16)+('Emission factors'!$I$17*'GHG Estimation'!N2563)</f>
        <v>478.54459233738811</v>
      </c>
      <c r="O3139" s="98">
        <f>O1987+(O2275*'Emission factors'!$I$16)+('Emission factors'!$I$17*'GHG Estimation'!O2563)</f>
        <v>502.1643131486141</v>
      </c>
      <c r="P3139" s="98">
        <f>P1987+(P2275*'Emission factors'!$I$16)+('Emission factors'!$I$17*'GHG Estimation'!P2563)</f>
        <v>647.88591718238649</v>
      </c>
      <c r="Q3139" s="98">
        <f>Q1987+(Q2275*'Emission factors'!$I$16)+('Emission factors'!$I$17*'GHG Estimation'!Q2563)</f>
        <v>565.79998319643914</v>
      </c>
      <c r="R3139" s="98">
        <f>R1987+(R2275*'Emission factors'!$I$16)+('Emission factors'!$I$17*'GHG Estimation'!R2563)</f>
        <v>394.54162395815348</v>
      </c>
      <c r="S3139" s="98">
        <f>S1987+(S2275*'Emission factors'!$I$16)+('Emission factors'!$I$17*'GHG Estimation'!S2563)</f>
        <v>282.0121408840505</v>
      </c>
      <c r="T3139" s="98">
        <f>T1987+(T2275*'Emission factors'!$I$16)+('Emission factors'!$I$17*'GHG Estimation'!T2563)</f>
        <v>207.61070620453845</v>
      </c>
      <c r="U3139" s="98">
        <f>U1987+(U2275*'Emission factors'!$I$16)+('Emission factors'!$I$17*'GHG Estimation'!U2563)</f>
        <v>152.25999064764508</v>
      </c>
    </row>
    <row r="3140" spans="1:21" x14ac:dyDescent="0.25">
      <c r="A3140" s="92" t="s">
        <v>11</v>
      </c>
      <c r="B3140" s="92" t="s">
        <v>12</v>
      </c>
      <c r="C3140" s="92" t="s">
        <v>32</v>
      </c>
      <c r="D3140" s="92" t="s">
        <v>32</v>
      </c>
      <c r="E3140" s="92" t="s">
        <v>33</v>
      </c>
      <c r="F3140" s="92" t="s">
        <v>34</v>
      </c>
      <c r="G3140" s="92" t="s">
        <v>97</v>
      </c>
      <c r="H3140" s="92" t="s">
        <v>93</v>
      </c>
      <c r="I3140" s="89" t="s">
        <v>193</v>
      </c>
      <c r="L3140" s="98">
        <f>L1988+(L2276*'Emission factors'!$I$16)+('Emission factors'!$I$17*'GHG Estimation'!L2564)</f>
        <v>231247.93487217042</v>
      </c>
      <c r="M3140" s="98">
        <f>M1988+(M2276*'Emission factors'!$I$16)+('Emission factors'!$I$17*'GHG Estimation'!M2564)</f>
        <v>222833.65266164887</v>
      </c>
      <c r="N3140" s="98">
        <f>N1988+(N2276*'Emission factors'!$I$16)+('Emission factors'!$I$17*'GHG Estimation'!N2564)</f>
        <v>204041.82228795951</v>
      </c>
      <c r="O3140" s="98">
        <f>O1988+(O2276*'Emission factors'!$I$16)+('Emission factors'!$I$17*'GHG Estimation'!O2564)</f>
        <v>183869.4717194816</v>
      </c>
      <c r="P3140" s="98">
        <f>P1988+(P2276*'Emission factors'!$I$16)+('Emission factors'!$I$17*'GHG Estimation'!P2564)</f>
        <v>158309.19729263114</v>
      </c>
      <c r="Q3140" s="98">
        <f>Q1988+(Q2276*'Emission factors'!$I$16)+('Emission factors'!$I$17*'GHG Estimation'!Q2564)</f>
        <v>188441.51788440809</v>
      </c>
      <c r="R3140" s="98">
        <f>R1988+(R2276*'Emission factors'!$I$16)+('Emission factors'!$I$17*'GHG Estimation'!R2564)</f>
        <v>238517.89976307366</v>
      </c>
      <c r="S3140" s="98">
        <f>S1988+(S2276*'Emission factors'!$I$16)+('Emission factors'!$I$17*'GHG Estimation'!S2564)</f>
        <v>304632.48266466759</v>
      </c>
      <c r="T3140" s="98">
        <f>T1988+(T2276*'Emission factors'!$I$16)+('Emission factors'!$I$17*'GHG Estimation'!T2564)</f>
        <v>391045.32691112719</v>
      </c>
      <c r="U3140" s="98">
        <f>U1988+(U2276*'Emission factors'!$I$16)+('Emission factors'!$I$17*'GHG Estimation'!U2564)</f>
        <v>501734.24918256712</v>
      </c>
    </row>
    <row r="3141" spans="1:21" x14ac:dyDescent="0.25">
      <c r="A3141" s="92" t="s">
        <v>11</v>
      </c>
      <c r="B3141" s="92" t="s">
        <v>12</v>
      </c>
      <c r="C3141" s="92" t="s">
        <v>32</v>
      </c>
      <c r="D3141" s="92" t="s">
        <v>32</v>
      </c>
      <c r="E3141" s="92" t="s">
        <v>33</v>
      </c>
      <c r="F3141" s="92" t="s">
        <v>34</v>
      </c>
      <c r="G3141" s="92" t="s">
        <v>97</v>
      </c>
      <c r="H3141" s="92" t="s">
        <v>93</v>
      </c>
      <c r="I3141" s="89" t="s">
        <v>259</v>
      </c>
      <c r="L3141" s="98">
        <f>L1989+(L2277*'Emission factors'!$I$16)+('Emission factors'!$I$17*'GHG Estimation'!L2565)</f>
        <v>784.41474152114642</v>
      </c>
      <c r="M3141" s="98">
        <f>M1989+(M2277*'Emission factors'!$I$16)+('Emission factors'!$I$17*'GHG Estimation'!M2565)</f>
        <v>1166.75608190151</v>
      </c>
      <c r="N3141" s="98">
        <f>N1989+(N2277*'Emission factors'!$I$16)+('Emission factors'!$I$17*'GHG Estimation'!N2565)</f>
        <v>1462.8447790435475</v>
      </c>
      <c r="O3141" s="98">
        <f>O1989+(O2277*'Emission factors'!$I$16)+('Emission factors'!$I$17*'GHG Estimation'!O2565)</f>
        <v>1730.2435333219801</v>
      </c>
      <c r="P3141" s="98">
        <f>P1989+(P2277*'Emission factors'!$I$16)+('Emission factors'!$I$17*'GHG Estimation'!P2565)</f>
        <v>1631.7962036177396</v>
      </c>
      <c r="Q3141" s="98">
        <f>Q1989+(Q2277*'Emission factors'!$I$16)+('Emission factors'!$I$17*'GHG Estimation'!Q2565)</f>
        <v>2070.8391882486958</v>
      </c>
      <c r="R3141" s="98">
        <f>R1989+(R2277*'Emission factors'!$I$16)+('Emission factors'!$I$17*'GHG Estimation'!R2565)</f>
        <v>2692.6969357300441</v>
      </c>
      <c r="S3141" s="98">
        <f>S1989+(S2277*'Emission factors'!$I$16)+('Emission factors'!$I$17*'GHG Estimation'!S2565)</f>
        <v>3324.578666196016</v>
      </c>
      <c r="T3141" s="98">
        <f>T1989+(T2277*'Emission factors'!$I$16)+('Emission factors'!$I$17*'GHG Estimation'!T2565)</f>
        <v>4013.4980510851228</v>
      </c>
      <c r="U3141" s="98">
        <f>U1989+(U2277*'Emission factors'!$I$16)+('Emission factors'!$I$17*'GHG Estimation'!U2565)</f>
        <v>4714.0677097435073</v>
      </c>
    </row>
    <row r="3142" spans="1:21" x14ac:dyDescent="0.25">
      <c r="A3142" s="92" t="s">
        <v>11</v>
      </c>
      <c r="B3142" s="92" t="s">
        <v>12</v>
      </c>
      <c r="C3142" s="92" t="s">
        <v>32</v>
      </c>
      <c r="D3142" s="92" t="s">
        <v>32</v>
      </c>
      <c r="E3142" s="92" t="s">
        <v>33</v>
      </c>
      <c r="F3142" s="92" t="s">
        <v>34</v>
      </c>
      <c r="G3142" s="92" t="s">
        <v>97</v>
      </c>
      <c r="H3142" s="92" t="s">
        <v>93</v>
      </c>
      <c r="I3142" s="89" t="s">
        <v>223</v>
      </c>
      <c r="L3142" s="98">
        <f>L1990+(L2278*'Emission factors'!$I$16)+('Emission factors'!$I$17*'GHG Estimation'!L2566)</f>
        <v>506.88631365026004</v>
      </c>
      <c r="M3142" s="98">
        <f>M1990+(M2278*'Emission factors'!$I$16)+('Emission factors'!$I$17*'GHG Estimation'!M2566)</f>
        <v>243.73035363078765</v>
      </c>
      <c r="N3142" s="98">
        <f>N1990+(N2278*'Emission factors'!$I$16)+('Emission factors'!$I$17*'GHG Estimation'!N2566)</f>
        <v>145.2315150660865</v>
      </c>
      <c r="O3142" s="98">
        <f>O1990+(O2278*'Emission factors'!$I$16)+('Emission factors'!$I$17*'GHG Estimation'!O2566)</f>
        <v>124.88383923953569</v>
      </c>
      <c r="P3142" s="98">
        <f>P1990+(P2278*'Emission factors'!$I$16)+('Emission factors'!$I$17*'GHG Estimation'!P2566)</f>
        <v>239.67400222474856</v>
      </c>
      <c r="Q3142" s="98">
        <f>Q1990+(Q2278*'Emission factors'!$I$16)+('Emission factors'!$I$17*'GHG Estimation'!Q2566)</f>
        <v>363.19988313134485</v>
      </c>
      <c r="R3142" s="98">
        <f>R1990+(R2278*'Emission factors'!$I$16)+('Emission factors'!$I$17*'GHG Estimation'!R2566)</f>
        <v>454.18806415078382</v>
      </c>
      <c r="S3142" s="98">
        <f>S1990+(S2278*'Emission factors'!$I$16)+('Emission factors'!$I$17*'GHG Estimation'!S2566)</f>
        <v>534.71013079068382</v>
      </c>
      <c r="T3142" s="98">
        <f>T1990+(T2278*'Emission factors'!$I$16)+('Emission factors'!$I$17*'GHG Estimation'!T2566)</f>
        <v>560.88247711879012</v>
      </c>
      <c r="U3142" s="98">
        <f>U1990+(U2278*'Emission factors'!$I$16)+('Emission factors'!$I$17*'GHG Estimation'!U2566)</f>
        <v>497.29226476514862</v>
      </c>
    </row>
    <row r="3143" spans="1:21" x14ac:dyDescent="0.25">
      <c r="A3143" s="92" t="s">
        <v>11</v>
      </c>
      <c r="B3143" s="92" t="s">
        <v>12</v>
      </c>
      <c r="C3143" s="92" t="s">
        <v>32</v>
      </c>
      <c r="D3143" s="92" t="s">
        <v>32</v>
      </c>
      <c r="E3143" s="92" t="s">
        <v>33</v>
      </c>
      <c r="F3143" s="92" t="s">
        <v>34</v>
      </c>
      <c r="G3143" s="92" t="s">
        <v>97</v>
      </c>
      <c r="H3143" s="92" t="s">
        <v>93</v>
      </c>
      <c r="I3143" s="89" t="s">
        <v>221</v>
      </c>
      <c r="L3143" s="98">
        <f>L1991+(L2279*'Emission factors'!$I$16)+('Emission factors'!$I$17*'GHG Estimation'!L2567)</f>
        <v>5440.5320170043015</v>
      </c>
      <c r="M3143" s="98">
        <f>M1991+(M2279*'Emission factors'!$I$16)+('Emission factors'!$I$17*'GHG Estimation'!M2567)</f>
        <v>3157.2023428664625</v>
      </c>
      <c r="N3143" s="98">
        <f>N1991+(N2279*'Emission factors'!$I$16)+('Emission factors'!$I$17*'GHG Estimation'!N2567)</f>
        <v>2374.8936849937236</v>
      </c>
      <c r="O3143" s="98">
        <f>O1991+(O2279*'Emission factors'!$I$16)+('Emission factors'!$I$17*'GHG Estimation'!O2567)</f>
        <v>2316.6414017798838</v>
      </c>
      <c r="P3143" s="98">
        <f>P1991+(P2279*'Emission factors'!$I$16)+('Emission factors'!$I$17*'GHG Estimation'!P2567)</f>
        <v>3861.1059832521441</v>
      </c>
      <c r="Q3143" s="98">
        <f>Q1991+(Q2279*'Emission factors'!$I$16)+('Emission factors'!$I$17*'GHG Estimation'!Q2567)</f>
        <v>3315.1571665665497</v>
      </c>
      <c r="R3143" s="98">
        <f>R1991+(R2279*'Emission factors'!$I$16)+('Emission factors'!$I$17*'GHG Estimation'!R2567)</f>
        <v>1858.7939613235903</v>
      </c>
      <c r="S3143" s="98">
        <f>S1991+(S2279*'Emission factors'!$I$16)+('Emission factors'!$I$17*'GHG Estimation'!S2567)</f>
        <v>1011.2813864219627</v>
      </c>
      <c r="T3143" s="98">
        <f>T1991+(T2279*'Emission factors'!$I$16)+('Emission factors'!$I$17*'GHG Estimation'!T2567)</f>
        <v>564.15474210764455</v>
      </c>
      <c r="U3143" s="98">
        <f>U1991+(U2279*'Emission factors'!$I$16)+('Emission factors'!$I$17*'GHG Estimation'!U2567)</f>
        <v>312.91836969916483</v>
      </c>
    </row>
    <row r="3144" spans="1:21" x14ac:dyDescent="0.25">
      <c r="A3144" s="92" t="s">
        <v>11</v>
      </c>
      <c r="B3144" s="92" t="s">
        <v>12</v>
      </c>
      <c r="C3144" s="92" t="s">
        <v>32</v>
      </c>
      <c r="D3144" s="92" t="s">
        <v>32</v>
      </c>
      <c r="E3144" s="92" t="s">
        <v>33</v>
      </c>
      <c r="F3144" s="92" t="s">
        <v>34</v>
      </c>
      <c r="G3144" s="92" t="s">
        <v>97</v>
      </c>
      <c r="H3144" s="92" t="s">
        <v>93</v>
      </c>
      <c r="I3144" s="89" t="s">
        <v>222</v>
      </c>
      <c r="L3144" s="98">
        <f>L1992+(L2280*'Emission factors'!$I$16)+('Emission factors'!$I$17*'GHG Estimation'!L2568)</f>
        <v>8322.8780302893956</v>
      </c>
      <c r="M3144" s="98">
        <f>M1992+(M2280*'Emission factors'!$I$16)+('Emission factors'!$I$17*'GHG Estimation'!M2568)</f>
        <v>5307.3018969281493</v>
      </c>
      <c r="N3144" s="98">
        <f>N1992+(N2280*'Emission factors'!$I$16)+('Emission factors'!$I$17*'GHG Estimation'!N2568)</f>
        <v>3918.3402700055767</v>
      </c>
      <c r="O3144" s="98">
        <f>O1992+(O2280*'Emission factors'!$I$16)+('Emission factors'!$I$17*'GHG Estimation'!O2568)</f>
        <v>3356.6356545325079</v>
      </c>
      <c r="P3144" s="98">
        <f>P1992+(P2280*'Emission factors'!$I$16)+('Emission factors'!$I$17*'GHG Estimation'!P2568)</f>
        <v>4316.4841459515837</v>
      </c>
      <c r="Q3144" s="98">
        <f>Q1992+(Q2280*'Emission factors'!$I$16)+('Emission factors'!$I$17*'GHG Estimation'!Q2568)</f>
        <v>3939.8552424741301</v>
      </c>
      <c r="R3144" s="98">
        <f>R1992+(R2280*'Emission factors'!$I$16)+('Emission factors'!$I$17*'GHG Estimation'!R2568)</f>
        <v>2978.6874494023023</v>
      </c>
      <c r="S3144" s="98">
        <f>S1992+(S2280*'Emission factors'!$I$16)+('Emission factors'!$I$17*'GHG Estimation'!S2568)</f>
        <v>2334.6761629011653</v>
      </c>
      <c r="T3144" s="98">
        <f>T1992+(T2280*'Emission factors'!$I$16)+('Emission factors'!$I$17*'GHG Estimation'!T2568)</f>
        <v>1921.4993904482701</v>
      </c>
      <c r="U3144" s="98">
        <f>U1992+(U2280*'Emission factors'!$I$16)+('Emission factors'!$I$17*'GHG Estimation'!U2568)</f>
        <v>1643.310463205285</v>
      </c>
    </row>
    <row r="3145" spans="1:21" x14ac:dyDescent="0.25">
      <c r="A3145" s="92" t="s">
        <v>11</v>
      </c>
      <c r="B3145" s="92" t="s">
        <v>12</v>
      </c>
      <c r="C3145" s="92" t="s">
        <v>32</v>
      </c>
      <c r="D3145" s="92" t="s">
        <v>32</v>
      </c>
      <c r="E3145" s="92" t="s">
        <v>33</v>
      </c>
      <c r="F3145" s="92" t="s">
        <v>34</v>
      </c>
      <c r="G3145" s="92" t="s">
        <v>97</v>
      </c>
      <c r="H3145" s="92" t="s">
        <v>93</v>
      </c>
      <c r="I3145" s="89" t="s">
        <v>201</v>
      </c>
      <c r="L3145" s="98">
        <f>L1993+(L2281*'Emission factors'!$I$16)+('Emission factors'!$I$17*'GHG Estimation'!L2569)</f>
        <v>315558.51900532166</v>
      </c>
      <c r="M3145" s="98">
        <f>M1993+(M2281*'Emission factors'!$I$16)+('Emission factors'!$I$17*'GHG Estimation'!M2569)</f>
        <v>339215.96166417026</v>
      </c>
      <c r="N3145" s="98">
        <f>N1993+(N2281*'Emission factors'!$I$16)+('Emission factors'!$I$17*'GHG Estimation'!N2569)</f>
        <v>360761.14438418997</v>
      </c>
      <c r="O3145" s="98">
        <f>O1993+(O2281*'Emission factors'!$I$16)+('Emission factors'!$I$17*'GHG Estimation'!O2569)</f>
        <v>385492.60012658039</v>
      </c>
      <c r="P3145" s="98">
        <f>P1993+(P2281*'Emission factors'!$I$16)+('Emission factors'!$I$17*'GHG Estimation'!P2569)</f>
        <v>400860.52613073331</v>
      </c>
      <c r="Q3145" s="98">
        <f>Q1993+(Q2281*'Emission factors'!$I$16)+('Emission factors'!$I$17*'GHG Estimation'!Q2569)</f>
        <v>399003.98636875045</v>
      </c>
      <c r="R3145" s="98">
        <f>R1993+(R2281*'Emission factors'!$I$16)+('Emission factors'!$I$17*'GHG Estimation'!R2569)</f>
        <v>392292.94342723681</v>
      </c>
      <c r="S3145" s="98">
        <f>S1993+(S2281*'Emission factors'!$I$16)+('Emission factors'!$I$17*'GHG Estimation'!S2569)</f>
        <v>384704.95831749454</v>
      </c>
      <c r="T3145" s="98">
        <f>T1993+(T2281*'Emission factors'!$I$16)+('Emission factors'!$I$17*'GHG Estimation'!T2569)</f>
        <v>376825.84029349999</v>
      </c>
      <c r="U3145" s="98">
        <f>U1993+(U2281*'Emission factors'!$I$16)+('Emission factors'!$I$17*'GHG Estimation'!U2569)</f>
        <v>368985.64641707449</v>
      </c>
    </row>
    <row r="3146" spans="1:21" x14ac:dyDescent="0.25">
      <c r="A3146" s="92" t="s">
        <v>11</v>
      </c>
      <c r="B3146" s="92" t="s">
        <v>12</v>
      </c>
      <c r="C3146" s="92" t="s">
        <v>32</v>
      </c>
      <c r="D3146" s="92" t="s">
        <v>32</v>
      </c>
      <c r="E3146" s="92" t="s">
        <v>33</v>
      </c>
      <c r="F3146" s="92" t="s">
        <v>34</v>
      </c>
      <c r="G3146" s="92" t="s">
        <v>97</v>
      </c>
      <c r="H3146" s="92" t="s">
        <v>93</v>
      </c>
      <c r="I3146" s="89" t="s">
        <v>207</v>
      </c>
      <c r="L3146" s="98">
        <f>L1994+(L2282*'Emission factors'!$I$16)+('Emission factors'!$I$17*'GHG Estimation'!L2570)</f>
        <v>158910.36637744628</v>
      </c>
      <c r="M3146" s="98">
        <f>M1994+(M2282*'Emission factors'!$I$16)+('Emission factors'!$I$17*'GHG Estimation'!M2570)</f>
        <v>205217.2009404868</v>
      </c>
      <c r="N3146" s="98">
        <f>N1994+(N2282*'Emission factors'!$I$16)+('Emission factors'!$I$17*'GHG Estimation'!N2570)</f>
        <v>208683.77222429169</v>
      </c>
      <c r="O3146" s="98">
        <f>O1994+(O2282*'Emission factors'!$I$16)+('Emission factors'!$I$17*'GHG Estimation'!O2570)</f>
        <v>195261.16896598306</v>
      </c>
      <c r="P3146" s="98">
        <f>P1994+(P2282*'Emission factors'!$I$16)+('Emission factors'!$I$17*'GHG Estimation'!P2570)</f>
        <v>139147.04709547569</v>
      </c>
      <c r="Q3146" s="98">
        <f>Q1994+(Q2282*'Emission factors'!$I$16)+('Emission factors'!$I$17*'GHG Estimation'!Q2570)</f>
        <v>113581.43708516628</v>
      </c>
      <c r="R3146" s="98">
        <f>R1994+(R2282*'Emission factors'!$I$16)+('Emission factors'!$I$17*'GHG Estimation'!R2570)</f>
        <v>102734.6034829072</v>
      </c>
      <c r="S3146" s="98">
        <f>S1994+(S2282*'Emission factors'!$I$16)+('Emission factors'!$I$17*'GHG Estimation'!S2570)</f>
        <v>92988.864658576524</v>
      </c>
      <c r="T3146" s="98">
        <f>T1994+(T2282*'Emission factors'!$I$16)+('Emission factors'!$I$17*'GHG Estimation'!T2570)</f>
        <v>84331.632537078011</v>
      </c>
      <c r="U3146" s="98">
        <f>U1994+(U2282*'Emission factors'!$I$16)+('Emission factors'!$I$17*'GHG Estimation'!U2570)</f>
        <v>76524.787755735859</v>
      </c>
    </row>
    <row r="3147" spans="1:21" x14ac:dyDescent="0.25">
      <c r="A3147" s="92" t="s">
        <v>11</v>
      </c>
      <c r="B3147" s="92" t="s">
        <v>12</v>
      </c>
      <c r="C3147" s="92" t="s">
        <v>32</v>
      </c>
      <c r="D3147" s="92" t="s">
        <v>32</v>
      </c>
      <c r="E3147" s="92" t="s">
        <v>33</v>
      </c>
      <c r="F3147" s="92" t="s">
        <v>34</v>
      </c>
      <c r="G3147" s="92" t="s">
        <v>97</v>
      </c>
      <c r="H3147" s="92" t="s">
        <v>93</v>
      </c>
      <c r="I3147" s="89" t="s">
        <v>218</v>
      </c>
      <c r="L3147" s="98">
        <f>L1995+(L2283*'Emission factors'!$I$16)+('Emission factors'!$I$17*'GHG Estimation'!L2571)</f>
        <v>102131.47320443748</v>
      </c>
      <c r="M3147" s="98">
        <f>M1995+(M2283*'Emission factors'!$I$16)+('Emission factors'!$I$17*'GHG Estimation'!M2571)</f>
        <v>116057.30932245179</v>
      </c>
      <c r="N3147" s="98">
        <f>N1995+(N2283*'Emission factors'!$I$16)+('Emission factors'!$I$17*'GHG Estimation'!N2571)</f>
        <v>123336.1385819562</v>
      </c>
      <c r="O3147" s="98">
        <f>O1995+(O2283*'Emission factors'!$I$16)+('Emission factors'!$I$17*'GHG Estimation'!O2571)</f>
        <v>127312.37234051505</v>
      </c>
      <c r="P3147" s="98">
        <f>P1995+(P2283*'Emission factors'!$I$16)+('Emission factors'!$I$17*'GHG Estimation'!P2571)</f>
        <v>119722.18653249067</v>
      </c>
      <c r="Q3147" s="98">
        <f>Q1995+(Q2283*'Emission factors'!$I$16)+('Emission factors'!$I$17*'GHG Estimation'!Q2571)</f>
        <v>113688.86351424069</v>
      </c>
      <c r="R3147" s="98">
        <f>R1995+(R2283*'Emission factors'!$I$16)+('Emission factors'!$I$17*'GHG Estimation'!R2571)</f>
        <v>109316.99239546171</v>
      </c>
      <c r="S3147" s="98">
        <f>S1995+(S2283*'Emission factors'!$I$16)+('Emission factors'!$I$17*'GHG Estimation'!S2571)</f>
        <v>105081.19082994944</v>
      </c>
      <c r="T3147" s="98">
        <f>T1995+(T2283*'Emission factors'!$I$16)+('Emission factors'!$I$17*'GHG Estimation'!T2571)</f>
        <v>101004.4571863437</v>
      </c>
      <c r="U3147" s="98">
        <f>U1995+(U2283*'Emission factors'!$I$16)+('Emission factors'!$I$17*'GHG Estimation'!U2571)</f>
        <v>97067.047884884174</v>
      </c>
    </row>
    <row r="3148" spans="1:21" x14ac:dyDescent="0.25">
      <c r="A3148" s="92" t="s">
        <v>11</v>
      </c>
      <c r="B3148" s="92" t="s">
        <v>12</v>
      </c>
      <c r="C3148" s="92" t="s">
        <v>32</v>
      </c>
      <c r="D3148" s="92" t="s">
        <v>32</v>
      </c>
      <c r="E3148" s="92" t="s">
        <v>33</v>
      </c>
      <c r="F3148" s="92" t="s">
        <v>34</v>
      </c>
      <c r="G3148" s="92" t="s">
        <v>97</v>
      </c>
      <c r="H3148" s="92" t="s">
        <v>93</v>
      </c>
      <c r="I3148" s="89" t="s">
        <v>194</v>
      </c>
      <c r="L3148" s="98">
        <f>L1996+(L2284*'Emission factors'!$I$16)+('Emission factors'!$I$17*'GHG Estimation'!L2572)</f>
        <v>103793.59733318203</v>
      </c>
      <c r="M3148" s="98">
        <f>M1996+(M2284*'Emission factors'!$I$16)+('Emission factors'!$I$17*'GHG Estimation'!M2572)</f>
        <v>137523.55781141107</v>
      </c>
      <c r="N3148" s="98">
        <f>N1996+(N2284*'Emission factors'!$I$16)+('Emission factors'!$I$17*'GHG Estimation'!N2572)</f>
        <v>151818.93772891304</v>
      </c>
      <c r="O3148" s="98">
        <f>O1996+(O2284*'Emission factors'!$I$16)+('Emission factors'!$I$17*'GHG Estimation'!O2572)</f>
        <v>156336.41834478773</v>
      </c>
      <c r="P3148" s="98">
        <f>P1996+(P2284*'Emission factors'!$I$16)+('Emission factors'!$I$17*'GHG Estimation'!P2572)</f>
        <v>127482.4554914672</v>
      </c>
      <c r="Q3148" s="98">
        <f>Q1996+(Q2284*'Emission factors'!$I$16)+('Emission factors'!$I$17*'GHG Estimation'!Q2572)</f>
        <v>125218.58118937233</v>
      </c>
      <c r="R3148" s="98">
        <f>R1996+(R2284*'Emission factors'!$I$16)+('Emission factors'!$I$17*'GHG Estimation'!R2572)</f>
        <v>135641.34383194736</v>
      </c>
      <c r="S3148" s="98">
        <f>S1996+(S2284*'Emission factors'!$I$16)+('Emission factors'!$I$17*'GHG Estimation'!S2572)</f>
        <v>146628.34071214584</v>
      </c>
      <c r="T3148" s="98">
        <f>T1996+(T2284*'Emission factors'!$I$16)+('Emission factors'!$I$17*'GHG Estimation'!T2572)</f>
        <v>158400.68431771453</v>
      </c>
      <c r="U3148" s="98">
        <f>U1996+(U2284*'Emission factors'!$I$16)+('Emission factors'!$I$17*'GHG Estimation'!U2572)</f>
        <v>171049.0185636534</v>
      </c>
    </row>
    <row r="3149" spans="1:21" x14ac:dyDescent="0.25">
      <c r="A3149" s="92" t="s">
        <v>11</v>
      </c>
      <c r="B3149" s="92" t="s">
        <v>12</v>
      </c>
      <c r="C3149" s="92" t="s">
        <v>32</v>
      </c>
      <c r="D3149" s="92" t="s">
        <v>32</v>
      </c>
      <c r="E3149" s="92" t="s">
        <v>33</v>
      </c>
      <c r="F3149" s="92" t="s">
        <v>34</v>
      </c>
      <c r="G3149" s="92" t="s">
        <v>97</v>
      </c>
      <c r="H3149" s="92" t="s">
        <v>93</v>
      </c>
      <c r="I3149" s="89" t="s">
        <v>195</v>
      </c>
      <c r="L3149" s="98">
        <f>L1997+(L2285*'Emission factors'!$I$16)+('Emission factors'!$I$17*'GHG Estimation'!L2573)</f>
        <v>313231.95614813664</v>
      </c>
      <c r="M3149" s="98">
        <f>M1997+(M2285*'Emission factors'!$I$16)+('Emission factors'!$I$17*'GHG Estimation'!M2573)</f>
        <v>299655.81207485293</v>
      </c>
      <c r="N3149" s="98">
        <f>N1997+(N2285*'Emission factors'!$I$16)+('Emission factors'!$I$17*'GHG Estimation'!N2573)</f>
        <v>287049.64409553702</v>
      </c>
      <c r="O3149" s="98">
        <f>O1997+(O2285*'Emission factors'!$I$16)+('Emission factors'!$I$17*'GHG Estimation'!O2573)</f>
        <v>281639.17297882517</v>
      </c>
      <c r="P3149" s="98">
        <f>P1997+(P2285*'Emission factors'!$I$16)+('Emission factors'!$I$17*'GHG Estimation'!P2573)</f>
        <v>296126.04308776057</v>
      </c>
      <c r="Q3149" s="98">
        <f>Q1997+(Q2285*'Emission factors'!$I$16)+('Emission factors'!$I$17*'GHG Estimation'!Q2573)</f>
        <v>285465.01141577907</v>
      </c>
      <c r="R3149" s="98">
        <f>R1997+(R2285*'Emission factors'!$I$16)+('Emission factors'!$I$17*'GHG Estimation'!R2573)</f>
        <v>263679.78832805739</v>
      </c>
      <c r="S3149" s="98">
        <f>S1997+(S2285*'Emission factors'!$I$16)+('Emission factors'!$I$17*'GHG Estimation'!S2573)</f>
        <v>243257.54607904417</v>
      </c>
      <c r="T3149" s="98">
        <f>T1997+(T2285*'Emission factors'!$I$16)+('Emission factors'!$I$17*'GHG Estimation'!T2573)</f>
        <v>224434.21724552865</v>
      </c>
      <c r="U3149" s="98">
        <f>U1997+(U2285*'Emission factors'!$I$16)+('Emission factors'!$I$17*'GHG Estimation'!U2573)</f>
        <v>207010.52542629701</v>
      </c>
    </row>
    <row r="3150" spans="1:21" x14ac:dyDescent="0.25">
      <c r="A3150" s="92" t="s">
        <v>11</v>
      </c>
      <c r="B3150" s="92" t="s">
        <v>12</v>
      </c>
      <c r="C3150" s="92" t="s">
        <v>32</v>
      </c>
      <c r="D3150" s="92" t="s">
        <v>32</v>
      </c>
      <c r="E3150" s="92" t="s">
        <v>33</v>
      </c>
      <c r="F3150" s="92" t="s">
        <v>34</v>
      </c>
      <c r="G3150" s="92" t="s">
        <v>97</v>
      </c>
      <c r="H3150" s="92" t="s">
        <v>93</v>
      </c>
      <c r="I3150" s="89" t="s">
        <v>209</v>
      </c>
      <c r="L3150" s="98">
        <f>L1998+(L2286*'Emission factors'!$I$16)+('Emission factors'!$I$17*'GHG Estimation'!L2574)</f>
        <v>692439.49562909</v>
      </c>
      <c r="M3150" s="98">
        <f>M1998+(M2286*'Emission factors'!$I$16)+('Emission factors'!$I$17*'GHG Estimation'!M2574)</f>
        <v>761272.21379084932</v>
      </c>
      <c r="N3150" s="98">
        <f>N1998+(N2286*'Emission factors'!$I$16)+('Emission factors'!$I$17*'GHG Estimation'!N2574)</f>
        <v>797827.22476809961</v>
      </c>
      <c r="O3150" s="98">
        <f>O1998+(O2286*'Emission factors'!$I$16)+('Emission factors'!$I$17*'GHG Estimation'!O2574)</f>
        <v>818681.63208624977</v>
      </c>
      <c r="P3150" s="98">
        <f>P1998+(P2286*'Emission factors'!$I$16)+('Emission factors'!$I$17*'GHG Estimation'!P2574)</f>
        <v>787589.2395320934</v>
      </c>
      <c r="Q3150" s="98">
        <f>Q1998+(Q2286*'Emission factors'!$I$16)+('Emission factors'!$I$17*'GHG Estimation'!Q2574)</f>
        <v>704941.73346471228</v>
      </c>
      <c r="R3150" s="98">
        <f>R1998+(R2286*'Emission factors'!$I$16)+('Emission factors'!$I$17*'GHG Estimation'!R2574)</f>
        <v>609289.01312052784</v>
      </c>
      <c r="S3150" s="98">
        <f>S1998+(S2286*'Emission factors'!$I$16)+('Emission factors'!$I$17*'GHG Estimation'!S2574)</f>
        <v>526832.55864362058</v>
      </c>
      <c r="T3150" s="98">
        <f>T1998+(T2286*'Emission factors'!$I$16)+('Emission factors'!$I$17*'GHG Estimation'!T2574)</f>
        <v>456498.94789475692</v>
      </c>
      <c r="U3150" s="98">
        <f>U1998+(U2286*'Emission factors'!$I$16)+('Emission factors'!$I$17*'GHG Estimation'!U2574)</f>
        <v>395338.28557471401</v>
      </c>
    </row>
    <row r="3151" spans="1:21" x14ac:dyDescent="0.25">
      <c r="A3151" s="92" t="s">
        <v>11</v>
      </c>
      <c r="B3151" s="92" t="s">
        <v>12</v>
      </c>
      <c r="C3151" s="92" t="s">
        <v>32</v>
      </c>
      <c r="D3151" s="92" t="s">
        <v>32</v>
      </c>
      <c r="E3151" s="92" t="s">
        <v>33</v>
      </c>
      <c r="F3151" s="92" t="s">
        <v>34</v>
      </c>
      <c r="G3151" s="92" t="s">
        <v>97</v>
      </c>
      <c r="H3151" s="92" t="s">
        <v>93</v>
      </c>
      <c r="I3151" s="89" t="s">
        <v>208</v>
      </c>
      <c r="L3151" s="98">
        <f>L1999+(L2287*'Emission factors'!$I$16)+('Emission factors'!$I$17*'GHG Estimation'!L2575)</f>
        <v>401750.33902835537</v>
      </c>
      <c r="M3151" s="98">
        <f>M1999+(M2287*'Emission factors'!$I$16)+('Emission factors'!$I$17*'GHG Estimation'!M2575)</f>
        <v>443129.09656065505</v>
      </c>
      <c r="N3151" s="98">
        <f>N1999+(N2287*'Emission factors'!$I$16)+('Emission factors'!$I$17*'GHG Estimation'!N2575)</f>
        <v>469119.11138581997</v>
      </c>
      <c r="O3151" s="98">
        <f>O1999+(O2287*'Emission factors'!$I$16)+('Emission factors'!$I$17*'GHG Estimation'!O2575)</f>
        <v>483794.30745825742</v>
      </c>
      <c r="P3151" s="98">
        <f>P1999+(P2287*'Emission factors'!$I$16)+('Emission factors'!$I$17*'GHG Estimation'!P2575)</f>
        <v>462156.40952731227</v>
      </c>
      <c r="Q3151" s="98">
        <f>Q1999+(Q2287*'Emission factors'!$I$16)+('Emission factors'!$I$17*'GHG Estimation'!Q2575)</f>
        <v>445612.19569473981</v>
      </c>
      <c r="R3151" s="98">
        <f>R1999+(R2287*'Emission factors'!$I$16)+('Emission factors'!$I$17*'GHG Estimation'!R2575)</f>
        <v>435948.05500667903</v>
      </c>
      <c r="S3151" s="98">
        <f>S1999+(S2287*'Emission factors'!$I$16)+('Emission factors'!$I$17*'GHG Estimation'!S2575)</f>
        <v>429817.03263209603</v>
      </c>
      <c r="T3151" s="98">
        <f>T1999+(T2287*'Emission factors'!$I$16)+('Emission factors'!$I$17*'GHG Estimation'!T2575)</f>
        <v>427077.69764569192</v>
      </c>
      <c r="U3151" s="98">
        <f>U1999+(U2287*'Emission factors'!$I$16)+('Emission factors'!$I$17*'GHG Estimation'!U2575)</f>
        <v>427719.2601163676</v>
      </c>
    </row>
    <row r="3152" spans="1:21" x14ac:dyDescent="0.25">
      <c r="A3152" s="92" t="s">
        <v>11</v>
      </c>
      <c r="B3152" s="92" t="s">
        <v>12</v>
      </c>
      <c r="C3152" s="92" t="s">
        <v>32</v>
      </c>
      <c r="D3152" s="92" t="s">
        <v>32</v>
      </c>
      <c r="E3152" s="92" t="s">
        <v>33</v>
      </c>
      <c r="F3152" s="92" t="s">
        <v>34</v>
      </c>
      <c r="G3152" s="92" t="s">
        <v>97</v>
      </c>
      <c r="H3152" s="92" t="s">
        <v>93</v>
      </c>
      <c r="I3152" s="89" t="s">
        <v>226</v>
      </c>
      <c r="L3152" s="98">
        <f>L2000+(L2288*'Emission factors'!$I$16)+('Emission factors'!$I$17*'GHG Estimation'!L2576)</f>
        <v>543.46755835822728</v>
      </c>
      <c r="M3152" s="98">
        <f>M2000+(M2288*'Emission factors'!$I$16)+('Emission factors'!$I$17*'GHG Estimation'!M2576)</f>
        <v>583.31893495077634</v>
      </c>
      <c r="N3152" s="98">
        <f>N2000+(N2288*'Emission factors'!$I$16)+('Emission factors'!$I$17*'GHG Estimation'!N2576)</f>
        <v>592.86655299248207</v>
      </c>
      <c r="O3152" s="98">
        <f>O2000+(O2288*'Emission factors'!$I$16)+('Emission factors'!$I$17*'GHG Estimation'!O2576)</f>
        <v>587.11008133468863</v>
      </c>
      <c r="P3152" s="98">
        <f>P2000+(P2288*'Emission factors'!$I$16)+('Emission factors'!$I$17*'GHG Estimation'!P2576)</f>
        <v>528.76003728276839</v>
      </c>
      <c r="Q3152" s="98">
        <f>Q2000+(Q2288*'Emission factors'!$I$16)+('Emission factors'!$I$17*'GHG Estimation'!Q2576)</f>
        <v>553.2135673904329</v>
      </c>
      <c r="R3152" s="98">
        <f>R2000+(R2288*'Emission factors'!$I$16)+('Emission factors'!$I$17*'GHG Estimation'!R2576)</f>
        <v>621.10056816249278</v>
      </c>
      <c r="S3152" s="98">
        <f>S2000+(S2288*'Emission factors'!$I$16)+('Emission factors'!$I$17*'GHG Estimation'!S2576)</f>
        <v>724.21055374390744</v>
      </c>
      <c r="T3152" s="98">
        <f>T2000+(T2288*'Emission factors'!$I$16)+('Emission factors'!$I$17*'GHG Estimation'!T2576)</f>
        <v>870.84442215430352</v>
      </c>
      <c r="U3152" s="98">
        <f>U2000+(U2288*'Emission factors'!$I$16)+('Emission factors'!$I$17*'GHG Estimation'!U2576)</f>
        <v>1070.5293145959895</v>
      </c>
    </row>
    <row r="3153" spans="1:21" x14ac:dyDescent="0.25">
      <c r="A3153" s="92" t="s">
        <v>11</v>
      </c>
      <c r="B3153" s="92" t="s">
        <v>12</v>
      </c>
      <c r="C3153" s="92" t="s">
        <v>32</v>
      </c>
      <c r="D3153" s="92" t="s">
        <v>32</v>
      </c>
      <c r="E3153" s="92" t="s">
        <v>33</v>
      </c>
      <c r="F3153" s="92" t="s">
        <v>34</v>
      </c>
      <c r="G3153" s="92" t="s">
        <v>97</v>
      </c>
      <c r="H3153" s="92" t="s">
        <v>93</v>
      </c>
      <c r="I3153" s="89" t="s">
        <v>196</v>
      </c>
      <c r="L3153" s="98">
        <f>L2001+(L2289*'Emission factors'!$I$16)+('Emission factors'!$I$17*'GHG Estimation'!L2577)</f>
        <v>515845.14739524282</v>
      </c>
      <c r="M3153" s="98">
        <f>M2001+(M2289*'Emission factors'!$I$16)+('Emission factors'!$I$17*'GHG Estimation'!M2577)</f>
        <v>520486.02651165437</v>
      </c>
      <c r="N3153" s="98">
        <f>N2001+(N2289*'Emission factors'!$I$16)+('Emission factors'!$I$17*'GHG Estimation'!N2577)</f>
        <v>524890.23602387705</v>
      </c>
      <c r="O3153" s="98">
        <f>O2001+(O2289*'Emission factors'!$I$16)+('Emission factors'!$I$17*'GHG Estimation'!O2577)</f>
        <v>531020.4642385745</v>
      </c>
      <c r="P3153" s="98">
        <f>P2001+(P2289*'Emission factors'!$I$16)+('Emission factors'!$I$17*'GHG Estimation'!P2577)</f>
        <v>537032.82691256166</v>
      </c>
      <c r="Q3153" s="98">
        <f>Q2001+(Q2289*'Emission factors'!$I$16)+('Emission factors'!$I$17*'GHG Estimation'!Q2577)</f>
        <v>510767.30499996734</v>
      </c>
      <c r="R3153" s="98">
        <f>R2001+(R2289*'Emission factors'!$I$16)+('Emission factors'!$I$17*'GHG Estimation'!R2577)</f>
        <v>472771.10821871145</v>
      </c>
      <c r="S3153" s="98">
        <f>S2001+(S2289*'Emission factors'!$I$16)+('Emission factors'!$I$17*'GHG Estimation'!S2577)</f>
        <v>437223.56522912928</v>
      </c>
      <c r="T3153" s="98">
        <f>T2001+(T2289*'Emission factors'!$I$16)+('Emission factors'!$I$17*'GHG Estimation'!T2577)</f>
        <v>404406.79730773554</v>
      </c>
      <c r="U3153" s="98">
        <f>U2001+(U2289*'Emission factors'!$I$16)+('Emission factors'!$I$17*'GHG Estimation'!U2577)</f>
        <v>373929.89977007324</v>
      </c>
    </row>
    <row r="3154" spans="1:21" x14ac:dyDescent="0.25">
      <c r="A3154" s="92" t="s">
        <v>11</v>
      </c>
      <c r="B3154" s="92" t="s">
        <v>12</v>
      </c>
      <c r="C3154" s="92" t="s">
        <v>32</v>
      </c>
      <c r="D3154" s="92" t="s">
        <v>32</v>
      </c>
      <c r="E3154" s="92" t="s">
        <v>33</v>
      </c>
      <c r="F3154" s="92" t="s">
        <v>34</v>
      </c>
      <c r="G3154" s="92" t="s">
        <v>97</v>
      </c>
      <c r="H3154" s="92" t="s">
        <v>93</v>
      </c>
      <c r="I3154" s="89" t="s">
        <v>197</v>
      </c>
      <c r="L3154" s="98">
        <f>L2002+(L2290*'Emission factors'!$I$16)+('Emission factors'!$I$17*'GHG Estimation'!L2578)</f>
        <v>653465.47841604194</v>
      </c>
      <c r="M3154" s="98">
        <f>M2002+(M2290*'Emission factors'!$I$16)+('Emission factors'!$I$17*'GHG Estimation'!M2578)</f>
        <v>708400.06512676727</v>
      </c>
      <c r="N3154" s="98">
        <f>N2002+(N2290*'Emission factors'!$I$16)+('Emission factors'!$I$17*'GHG Estimation'!N2578)</f>
        <v>732303.64260211715</v>
      </c>
      <c r="O3154" s="98">
        <f>O2002+(O2290*'Emission factors'!$I$16)+('Emission factors'!$I$17*'GHG Estimation'!O2578)</f>
        <v>734558.39977916237</v>
      </c>
      <c r="P3154" s="98">
        <f>P2002+(P2290*'Emission factors'!$I$16)+('Emission factors'!$I$17*'GHG Estimation'!P2578)</f>
        <v>664405.39273261535</v>
      </c>
      <c r="Q3154" s="98">
        <f>Q2002+(Q2290*'Emission factors'!$I$16)+('Emission factors'!$I$17*'GHG Estimation'!Q2578)</f>
        <v>607146.28067618026</v>
      </c>
      <c r="R3154" s="98">
        <f>R2002+(R2290*'Emission factors'!$I$16)+('Emission factors'!$I$17*'GHG Estimation'!R2578)</f>
        <v>561305.54826053022</v>
      </c>
      <c r="S3154" s="98">
        <f>S2002+(S2290*'Emission factors'!$I$16)+('Emission factors'!$I$17*'GHG Estimation'!S2578)</f>
        <v>518368.68671363138</v>
      </c>
      <c r="T3154" s="98">
        <f>T2002+(T2290*'Emission factors'!$I$16)+('Emission factors'!$I$17*'GHG Estimation'!T2578)</f>
        <v>478656.37838126253</v>
      </c>
      <c r="U3154" s="98">
        <f>U2002+(U2290*'Emission factors'!$I$16)+('Emission factors'!$I$17*'GHG Estimation'!U2578)</f>
        <v>441761.86004318629</v>
      </c>
    </row>
    <row r="3155" spans="1:21" x14ac:dyDescent="0.25">
      <c r="A3155" s="92" t="s">
        <v>11</v>
      </c>
      <c r="B3155" s="92" t="s">
        <v>12</v>
      </c>
      <c r="C3155" s="92" t="s">
        <v>32</v>
      </c>
      <c r="D3155" s="92" t="s">
        <v>32</v>
      </c>
      <c r="E3155" s="92" t="s">
        <v>33</v>
      </c>
      <c r="F3155" s="92" t="s">
        <v>34</v>
      </c>
      <c r="G3155" s="92" t="s">
        <v>97</v>
      </c>
      <c r="H3155" s="92" t="s">
        <v>93</v>
      </c>
      <c r="I3155" s="89" t="s">
        <v>229</v>
      </c>
      <c r="L3155" s="98">
        <f>L2003+(L2291*'Emission factors'!$I$16)+('Emission factors'!$I$17*'GHG Estimation'!L2579)</f>
        <v>25212.676999104311</v>
      </c>
      <c r="M3155" s="98">
        <f>M2003+(M2291*'Emission factors'!$I$16)+('Emission factors'!$I$17*'GHG Estimation'!M2579)</f>
        <v>22787.377868103424</v>
      </c>
      <c r="N3155" s="98">
        <f>N2003+(N2291*'Emission factors'!$I$16)+('Emission factors'!$I$17*'GHG Estimation'!N2579)</f>
        <v>21086.676036031393</v>
      </c>
      <c r="O3155" s="98">
        <f>O2003+(O2291*'Emission factors'!$I$16)+('Emission factors'!$I$17*'GHG Estimation'!O2579)</f>
        <v>19781.520415017305</v>
      </c>
      <c r="P3155" s="98">
        <f>P2003+(P2291*'Emission factors'!$I$16)+('Emission factors'!$I$17*'GHG Estimation'!P2579)</f>
        <v>19290.951463091667</v>
      </c>
      <c r="Q3155" s="98">
        <f>Q2003+(Q2291*'Emission factors'!$I$16)+('Emission factors'!$I$17*'GHG Estimation'!Q2579)</f>
        <v>19564.068923522158</v>
      </c>
      <c r="R3155" s="98">
        <f>R2003+(R2291*'Emission factors'!$I$16)+('Emission factors'!$I$17*'GHG Estimation'!R2579)</f>
        <v>20000.153313666236</v>
      </c>
      <c r="S3155" s="98">
        <f>S2003+(S2291*'Emission factors'!$I$16)+('Emission factors'!$I$17*'GHG Estimation'!S2579)</f>
        <v>20388.364561408922</v>
      </c>
      <c r="T3155" s="98">
        <f>T2003+(T2291*'Emission factors'!$I$16)+('Emission factors'!$I$17*'GHG Estimation'!T2579)</f>
        <v>20755.407333513467</v>
      </c>
      <c r="U3155" s="98">
        <f>U2003+(U2291*'Emission factors'!$I$16)+('Emission factors'!$I$17*'GHG Estimation'!U2579)</f>
        <v>21117.216295205559</v>
      </c>
    </row>
    <row r="3156" spans="1:21" x14ac:dyDescent="0.25">
      <c r="A3156" s="92" t="s">
        <v>11</v>
      </c>
      <c r="B3156" s="92" t="s">
        <v>12</v>
      </c>
      <c r="C3156" s="92" t="s">
        <v>32</v>
      </c>
      <c r="D3156" s="92" t="s">
        <v>32</v>
      </c>
      <c r="E3156" s="92" t="s">
        <v>33</v>
      </c>
      <c r="F3156" s="92" t="s">
        <v>34</v>
      </c>
      <c r="G3156" s="92" t="s">
        <v>97</v>
      </c>
      <c r="H3156" s="92" t="s">
        <v>93</v>
      </c>
      <c r="I3156" s="89" t="s">
        <v>198</v>
      </c>
      <c r="L3156" s="98">
        <f>L2004+(L2292*'Emission factors'!$I$16)+('Emission factors'!$I$17*'GHG Estimation'!L2580)</f>
        <v>55340.841293603211</v>
      </c>
      <c r="M3156" s="98">
        <f>M2004+(M2292*'Emission factors'!$I$16)+('Emission factors'!$I$17*'GHG Estimation'!M2580)</f>
        <v>53000.729699156997</v>
      </c>
      <c r="N3156" s="98">
        <f>N2004+(N2292*'Emission factors'!$I$16)+('Emission factors'!$I$17*'GHG Estimation'!N2580)</f>
        <v>50035.202289909386</v>
      </c>
      <c r="O3156" s="98">
        <f>O2004+(O2292*'Emission factors'!$I$16)+('Emission factors'!$I$17*'GHG Estimation'!O2580)</f>
        <v>46903.783854649642</v>
      </c>
      <c r="P3156" s="98">
        <f>P2004+(P2292*'Emission factors'!$I$16)+('Emission factors'!$I$17*'GHG Estimation'!P2580)</f>
        <v>42708.744717131434</v>
      </c>
      <c r="Q3156" s="98">
        <f>Q2004+(Q2292*'Emission factors'!$I$16)+('Emission factors'!$I$17*'GHG Estimation'!Q2580)</f>
        <v>40024.367954951565</v>
      </c>
      <c r="R3156" s="98">
        <f>R2004+(R2292*'Emission factors'!$I$16)+('Emission factors'!$I$17*'GHG Estimation'!R2580)</f>
        <v>37906.98763994695</v>
      </c>
      <c r="S3156" s="98">
        <f>S2004+(S2292*'Emission factors'!$I$16)+('Emission factors'!$I$17*'GHG Estimation'!S2580)</f>
        <v>35838.015637752156</v>
      </c>
      <c r="T3156" s="98">
        <f>T2004+(T2292*'Emission factors'!$I$16)+('Emission factors'!$I$17*'GHG Estimation'!T2580)</f>
        <v>33866.080055862585</v>
      </c>
      <c r="U3156" s="98">
        <f>U2004+(U2292*'Emission factors'!$I$16)+('Emission factors'!$I$17*'GHG Estimation'!U2580)</f>
        <v>31993.756766311133</v>
      </c>
    </row>
    <row r="3157" spans="1:21" x14ac:dyDescent="0.25">
      <c r="A3157" s="92" t="s">
        <v>11</v>
      </c>
      <c r="B3157" s="92" t="s">
        <v>12</v>
      </c>
      <c r="C3157" s="92" t="s">
        <v>32</v>
      </c>
      <c r="D3157" s="92" t="s">
        <v>32</v>
      </c>
      <c r="E3157" s="92" t="s">
        <v>33</v>
      </c>
      <c r="F3157" s="92" t="s">
        <v>34</v>
      </c>
      <c r="G3157" s="92" t="s">
        <v>97</v>
      </c>
      <c r="H3157" s="92" t="s">
        <v>93</v>
      </c>
      <c r="I3157" s="89" t="s">
        <v>231</v>
      </c>
      <c r="L3157" s="98">
        <f>L2005+(L2293*'Emission factors'!$I$16)+('Emission factors'!$I$17*'GHG Estimation'!L2581)</f>
        <v>15723.013999358984</v>
      </c>
      <c r="M3157" s="98">
        <f>M2005+(M2293*'Emission factors'!$I$16)+('Emission factors'!$I$17*'GHG Estimation'!M2581)</f>
        <v>17162.150772497389</v>
      </c>
      <c r="N3157" s="98">
        <f>N2005+(N2293*'Emission factors'!$I$16)+('Emission factors'!$I$17*'GHG Estimation'!N2581)</f>
        <v>18103.149084912184</v>
      </c>
      <c r="O3157" s="98">
        <f>O2005+(O2293*'Emission factors'!$I$16)+('Emission factors'!$I$17*'GHG Estimation'!O2581)</f>
        <v>18821.639973748774</v>
      </c>
      <c r="P3157" s="98">
        <f>P2005+(P2293*'Emission factors'!$I$16)+('Emission factors'!$I$17*'GHG Estimation'!P2581)</f>
        <v>18939.248281145439</v>
      </c>
      <c r="Q3157" s="98">
        <f>Q2005+(Q2293*'Emission factors'!$I$16)+('Emission factors'!$I$17*'GHG Estimation'!Q2581)</f>
        <v>17150.127457740859</v>
      </c>
      <c r="R3157" s="98">
        <f>R2005+(R2293*'Emission factors'!$I$16)+('Emission factors'!$I$17*'GHG Estimation'!R2581)</f>
        <v>14742.849430545608</v>
      </c>
      <c r="S3157" s="98">
        <f>S2005+(S2293*'Emission factors'!$I$16)+('Emission factors'!$I$17*'GHG Estimation'!S2581)</f>
        <v>12663.715230346221</v>
      </c>
      <c r="T3157" s="98">
        <f>T2005+(T2293*'Emission factors'!$I$16)+('Emission factors'!$I$17*'GHG Estimation'!T2581)</f>
        <v>10911.587315814515</v>
      </c>
      <c r="U3157" s="98">
        <f>U2005+(U2293*'Emission factors'!$I$16)+('Emission factors'!$I$17*'GHG Estimation'!U2581)</f>
        <v>9410.7150822446438</v>
      </c>
    </row>
    <row r="3158" spans="1:21" x14ac:dyDescent="0.25">
      <c r="A3158" s="92" t="s">
        <v>11</v>
      </c>
      <c r="B3158" s="92" t="s">
        <v>12</v>
      </c>
      <c r="C3158" s="92" t="s">
        <v>32</v>
      </c>
      <c r="D3158" s="92" t="s">
        <v>32</v>
      </c>
      <c r="E3158" s="92" t="s">
        <v>33</v>
      </c>
      <c r="F3158" s="92" t="s">
        <v>34</v>
      </c>
      <c r="G3158" s="92" t="s">
        <v>97</v>
      </c>
      <c r="H3158" s="92" t="s">
        <v>93</v>
      </c>
      <c r="I3158" s="89" t="s">
        <v>230</v>
      </c>
      <c r="L3158" s="98">
        <f>L2006+(L2294*'Emission factors'!$I$16)+('Emission factors'!$I$17*'GHG Estimation'!L2582)</f>
        <v>62019.005023696191</v>
      </c>
      <c r="M3158" s="98">
        <f>M2006+(M2294*'Emission factors'!$I$16)+('Emission factors'!$I$17*'GHG Estimation'!M2582)</f>
        <v>49832.036563327485</v>
      </c>
      <c r="N3158" s="98">
        <f>N2006+(N2294*'Emission factors'!$I$16)+('Emission factors'!$I$17*'GHG Estimation'!N2582)</f>
        <v>42755.055755214307</v>
      </c>
      <c r="O3158" s="98">
        <f>O2006+(O2294*'Emission factors'!$I$16)+('Emission factors'!$I$17*'GHG Estimation'!O2582)</f>
        <v>38344.736764527508</v>
      </c>
      <c r="P3158" s="98">
        <f>P2006+(P2294*'Emission factors'!$I$16)+('Emission factors'!$I$17*'GHG Estimation'!P2582)</f>
        <v>38728.018317395195</v>
      </c>
      <c r="Q3158" s="98">
        <f>Q2006+(Q2294*'Emission factors'!$I$16)+('Emission factors'!$I$17*'GHG Estimation'!Q2582)</f>
        <v>36423.912702756643</v>
      </c>
      <c r="R3158" s="98">
        <f>R2006+(R2294*'Emission factors'!$I$16)+('Emission factors'!$I$17*'GHG Estimation'!R2582)</f>
        <v>32695.690717188376</v>
      </c>
      <c r="S3158" s="98">
        <f>S2006+(S2294*'Emission factors'!$I$16)+('Emission factors'!$I$17*'GHG Estimation'!S2582)</f>
        <v>29486.602088309075</v>
      </c>
      <c r="T3158" s="98">
        <f>T2006+(T2294*'Emission factors'!$I$16)+('Emission factors'!$I$17*'GHG Estimation'!T2582)</f>
        <v>26716.964325693356</v>
      </c>
      <c r="U3158" s="98">
        <f>U2006+(U2294*'Emission factors'!$I$16)+('Emission factors'!$I$17*'GHG Estimation'!U2582)</f>
        <v>24276.541861290072</v>
      </c>
    </row>
    <row r="3159" spans="1:21" x14ac:dyDescent="0.25">
      <c r="A3159" s="92" t="s">
        <v>11</v>
      </c>
      <c r="B3159" s="92" t="s">
        <v>12</v>
      </c>
      <c r="C3159" s="92" t="s">
        <v>32</v>
      </c>
      <c r="D3159" s="92" t="s">
        <v>32</v>
      </c>
      <c r="E3159" s="92" t="s">
        <v>33</v>
      </c>
      <c r="F3159" s="92" t="s">
        <v>34</v>
      </c>
      <c r="G3159" s="92" t="s">
        <v>97</v>
      </c>
      <c r="H3159" s="92" t="s">
        <v>93</v>
      </c>
      <c r="I3159" s="89" t="s">
        <v>303</v>
      </c>
      <c r="L3159" s="98">
        <f>L2007+(L2295*'Emission factors'!$I$16)+('Emission factors'!$I$17*'GHG Estimation'!L2583)</f>
        <v>495766.88982783107</v>
      </c>
      <c r="M3159" s="98">
        <f>M2007+(M2295*'Emission factors'!$I$16)+('Emission factors'!$I$17*'GHG Estimation'!M2583)</f>
        <v>579400.18680353882</v>
      </c>
      <c r="N3159" s="98">
        <f>N2007+(N2295*'Emission factors'!$I$16)+('Emission factors'!$I$17*'GHG Estimation'!N2583)</f>
        <v>616591.80596189864</v>
      </c>
      <c r="O3159" s="98">
        <f>O2007+(O2295*'Emission factors'!$I$16)+('Emission factors'!$I$17*'GHG Estimation'!O2583)</f>
        <v>637361.20398871985</v>
      </c>
      <c r="P3159" s="98">
        <f>P2007+(P2295*'Emission factors'!$I$16)+('Emission factors'!$I$17*'GHG Estimation'!P2583)</f>
        <v>600661.9590740382</v>
      </c>
      <c r="Q3159" s="98">
        <f>Q2007+(Q2295*'Emission factors'!$I$16)+('Emission factors'!$I$17*'GHG Estimation'!Q2583)</f>
        <v>577398.30532421661</v>
      </c>
      <c r="R3159" s="98">
        <f>R2007+(R2295*'Emission factors'!$I$16)+('Emission factors'!$I$17*'GHG Estimation'!R2583)</f>
        <v>564548.30926299456</v>
      </c>
      <c r="S3159" s="98">
        <f>S2007+(S2295*'Emission factors'!$I$16)+('Emission factors'!$I$17*'GHG Estimation'!S2583)</f>
        <v>551990.11443420721</v>
      </c>
      <c r="T3159" s="98">
        <f>T2007+(T2295*'Emission factors'!$I$16)+('Emission factors'!$I$17*'GHG Estimation'!T2583)</f>
        <v>539897.41130085196</v>
      </c>
      <c r="U3159" s="98">
        <f>U2007+(U2295*'Emission factors'!$I$16)+('Emission factors'!$I$17*'GHG Estimation'!U2583)</f>
        <v>528298.14555149875</v>
      </c>
    </row>
    <row r="3160" spans="1:21" x14ac:dyDescent="0.25">
      <c r="A3160" s="92" t="s">
        <v>11</v>
      </c>
      <c r="B3160" s="92" t="s">
        <v>12</v>
      </c>
      <c r="C3160" s="92" t="s">
        <v>32</v>
      </c>
      <c r="D3160" s="92" t="s">
        <v>32</v>
      </c>
      <c r="E3160" s="92" t="s">
        <v>33</v>
      </c>
      <c r="F3160" s="92" t="s">
        <v>34</v>
      </c>
      <c r="G3160" s="92" t="s">
        <v>97</v>
      </c>
      <c r="H3160" s="92" t="s">
        <v>93</v>
      </c>
      <c r="I3160" s="89" t="s">
        <v>225</v>
      </c>
      <c r="L3160" s="98">
        <f>L2008+(L2296*'Emission factors'!$I$16)+('Emission factors'!$I$17*'GHG Estimation'!L2584)</f>
        <v>6819.777198097142</v>
      </c>
      <c r="M3160" s="98">
        <f>M2008+(M2296*'Emission factors'!$I$16)+('Emission factors'!$I$17*'GHG Estimation'!M2584)</f>
        <v>5739.1849690329964</v>
      </c>
      <c r="N3160" s="98">
        <f>N2008+(N2296*'Emission factors'!$I$16)+('Emission factors'!$I$17*'GHG Estimation'!N2584)</f>
        <v>5185.7328946732368</v>
      </c>
      <c r="O3160" s="98">
        <f>O2008+(O2296*'Emission factors'!$I$16)+('Emission factors'!$I$17*'GHG Estimation'!O2584)</f>
        <v>4955.6766069196801</v>
      </c>
      <c r="P3160" s="98">
        <f>P2008+(P2296*'Emission factors'!$I$16)+('Emission factors'!$I$17*'GHG Estimation'!P2584)</f>
        <v>5550.3756907372463</v>
      </c>
      <c r="Q3160" s="98">
        <f>Q2008+(Q2296*'Emission factors'!$I$16)+('Emission factors'!$I$17*'GHG Estimation'!Q2584)</f>
        <v>4541.5349837330023</v>
      </c>
      <c r="R3160" s="98">
        <f>R2008+(R2296*'Emission factors'!$I$16)+('Emission factors'!$I$17*'GHG Estimation'!R2584)</f>
        <v>2885.0500273928797</v>
      </c>
      <c r="S3160" s="98">
        <f>S2008+(S2296*'Emission factors'!$I$16)+('Emission factors'!$I$17*'GHG Estimation'!S2584)</f>
        <v>1940.07373784266</v>
      </c>
      <c r="T3160" s="98">
        <f>T2008+(T2296*'Emission factors'!$I$16)+('Emission factors'!$I$17*'GHG Estimation'!T2584)</f>
        <v>1446.8363354468124</v>
      </c>
      <c r="U3160" s="98">
        <f>U2008+(U2296*'Emission factors'!$I$16)+('Emission factors'!$I$17*'GHG Estimation'!U2584)</f>
        <v>1139.5170969769431</v>
      </c>
    </row>
    <row r="3161" spans="1:21" x14ac:dyDescent="0.25">
      <c r="A3161" s="92" t="s">
        <v>11</v>
      </c>
      <c r="B3161" s="92" t="s">
        <v>12</v>
      </c>
      <c r="C3161" s="92" t="s">
        <v>32</v>
      </c>
      <c r="D3161" s="92" t="s">
        <v>32</v>
      </c>
      <c r="E3161" s="92" t="s">
        <v>33</v>
      </c>
      <c r="F3161" s="92" t="s">
        <v>34</v>
      </c>
      <c r="G3161" s="92" t="s">
        <v>97</v>
      </c>
      <c r="H3161" s="92" t="s">
        <v>93</v>
      </c>
      <c r="I3161" s="89" t="s">
        <v>205</v>
      </c>
      <c r="L3161" s="98">
        <f>L2009+(L2297*'Emission factors'!$I$16)+('Emission factors'!$I$17*'GHG Estimation'!L2585)</f>
        <v>119120.71423143407</v>
      </c>
      <c r="M3161" s="98">
        <f>M2009+(M2297*'Emission factors'!$I$16)+('Emission factors'!$I$17*'GHG Estimation'!M2585)</f>
        <v>194081.7304669412</v>
      </c>
      <c r="N3161" s="98">
        <f>N2009+(N2297*'Emission factors'!$I$16)+('Emission factors'!$I$17*'GHG Estimation'!N2585)</f>
        <v>252207.05712867837</v>
      </c>
      <c r="O3161" s="98">
        <f>O2009+(O2297*'Emission factors'!$I$16)+('Emission factors'!$I$17*'GHG Estimation'!O2585)</f>
        <v>298376.71496078355</v>
      </c>
      <c r="P3161" s="98">
        <f>P2009+(P2297*'Emission factors'!$I$16)+('Emission factors'!$I$17*'GHG Estimation'!P2585)</f>
        <v>242606.81213829009</v>
      </c>
      <c r="Q3161" s="98">
        <f>Q2009+(Q2297*'Emission factors'!$I$16)+('Emission factors'!$I$17*'GHG Estimation'!Q2585)</f>
        <v>180385.93994807091</v>
      </c>
      <c r="R3161" s="98">
        <f>R2009+(R2297*'Emission factors'!$I$16)+('Emission factors'!$I$17*'GHG Estimation'!R2585)</f>
        <v>126654.97027697106</v>
      </c>
      <c r="S3161" s="98">
        <f>S2009+(S2297*'Emission factors'!$I$16)+('Emission factors'!$I$17*'GHG Estimation'!S2585)</f>
        <v>89224.437651574714</v>
      </c>
      <c r="T3161" s="98">
        <f>T2009+(T2297*'Emission factors'!$I$16)+('Emission factors'!$I$17*'GHG Estimation'!T2585)</f>
        <v>64108.452077146911</v>
      </c>
      <c r="U3161" s="98">
        <f>U2009+(U2297*'Emission factors'!$I$16)+('Emission factors'!$I$17*'GHG Estimation'!U2585)</f>
        <v>46102.316332030852</v>
      </c>
    </row>
    <row r="3162" spans="1:21" x14ac:dyDescent="0.25">
      <c r="A3162" s="92" t="s">
        <v>11</v>
      </c>
      <c r="B3162" s="92" t="s">
        <v>12</v>
      </c>
      <c r="C3162" s="92" t="s">
        <v>32</v>
      </c>
      <c r="D3162" s="92" t="s">
        <v>32</v>
      </c>
      <c r="E3162" s="92" t="s">
        <v>33</v>
      </c>
      <c r="F3162" s="92" t="s">
        <v>34</v>
      </c>
      <c r="G3162" s="92" t="s">
        <v>97</v>
      </c>
      <c r="H3162" s="92" t="s">
        <v>93</v>
      </c>
      <c r="I3162" s="89" t="s">
        <v>204</v>
      </c>
      <c r="L3162" s="98">
        <f>L2010+(L2298*'Emission factors'!$I$16)+('Emission factors'!$I$17*'GHG Estimation'!L2586)</f>
        <v>799614.25276465155</v>
      </c>
      <c r="M3162" s="98">
        <f>M2010+(M2298*'Emission factors'!$I$16)+('Emission factors'!$I$17*'GHG Estimation'!M2586)</f>
        <v>786586.2960619966</v>
      </c>
      <c r="N3162" s="98">
        <f>N2010+(N2298*'Emission factors'!$I$16)+('Emission factors'!$I$17*'GHG Estimation'!N2586)</f>
        <v>766744.96773684234</v>
      </c>
      <c r="O3162" s="98">
        <f>O2010+(O2298*'Emission factors'!$I$16)+('Emission factors'!$I$17*'GHG Estimation'!O2586)</f>
        <v>749063.21061440965</v>
      </c>
      <c r="P3162" s="98">
        <f>P2010+(P2298*'Emission factors'!$I$16)+('Emission factors'!$I$17*'GHG Estimation'!P2586)</f>
        <v>735379.05876665236</v>
      </c>
      <c r="Q3162" s="98">
        <f>Q2010+(Q2298*'Emission factors'!$I$16)+('Emission factors'!$I$17*'GHG Estimation'!Q2586)</f>
        <v>741904.00144885958</v>
      </c>
      <c r="R3162" s="98">
        <f>R2010+(R2298*'Emission factors'!$I$16)+('Emission factors'!$I$17*'GHG Estimation'!R2586)</f>
        <v>754450.31435153796</v>
      </c>
      <c r="S3162" s="98">
        <f>S2010+(S2298*'Emission factors'!$I$16)+('Emission factors'!$I$17*'GHG Estimation'!S2586)</f>
        <v>768397.30231345329</v>
      </c>
      <c r="T3162" s="98">
        <f>T2010+(T2298*'Emission factors'!$I$16)+('Emission factors'!$I$17*'GHG Estimation'!T2586)</f>
        <v>784084.49682828621</v>
      </c>
      <c r="U3162" s="98">
        <f>U2010+(U2298*'Emission factors'!$I$16)+('Emission factors'!$I$17*'GHG Estimation'!U2586)</f>
        <v>801344.50341400853</v>
      </c>
    </row>
    <row r="3163" spans="1:21" x14ac:dyDescent="0.25">
      <c r="A3163" s="92" t="s">
        <v>11</v>
      </c>
      <c r="B3163" s="92" t="s">
        <v>12</v>
      </c>
      <c r="C3163" s="92" t="s">
        <v>32</v>
      </c>
      <c r="D3163" s="92" t="s">
        <v>32</v>
      </c>
      <c r="E3163" s="92" t="s">
        <v>33</v>
      </c>
      <c r="F3163" s="92" t="s">
        <v>34</v>
      </c>
      <c r="G3163" s="92" t="s">
        <v>97</v>
      </c>
      <c r="H3163" s="92" t="s">
        <v>93</v>
      </c>
      <c r="I3163" s="89" t="s">
        <v>228</v>
      </c>
      <c r="L3163" s="98">
        <f>L2011+(L2299*'Emission factors'!$I$16)+('Emission factors'!$I$17*'GHG Estimation'!L2587)</f>
        <v>7217.3316068665263</v>
      </c>
      <c r="M3163" s="98">
        <f>M2011+(M2299*'Emission factors'!$I$16)+('Emission factors'!$I$17*'GHG Estimation'!M2587)</f>
        <v>6355.0178252930609</v>
      </c>
      <c r="N3163" s="98">
        <f>N2011+(N2299*'Emission factors'!$I$16)+('Emission factors'!$I$17*'GHG Estimation'!N2587)</f>
        <v>5644.5593958441477</v>
      </c>
      <c r="O3163" s="98">
        <f>O2011+(O2299*'Emission factors'!$I$16)+('Emission factors'!$I$17*'GHG Estimation'!O2587)</f>
        <v>5072.964801759299</v>
      </c>
      <c r="P3163" s="98">
        <f>P2011+(P2299*'Emission factors'!$I$16)+('Emission factors'!$I$17*'GHG Estimation'!P2587)</f>
        <v>4696.4238700771402</v>
      </c>
      <c r="Q3163" s="98">
        <f>Q2011+(Q2299*'Emission factors'!$I$16)+('Emission factors'!$I$17*'GHG Estimation'!Q2587)</f>
        <v>4021.8689566890916</v>
      </c>
      <c r="R3163" s="98">
        <f>R2011+(R2299*'Emission factors'!$I$16)+('Emission factors'!$I$17*'GHG Estimation'!R2587)</f>
        <v>3233.3345493483612</v>
      </c>
      <c r="S3163" s="98">
        <f>S2011+(S2299*'Emission factors'!$I$16)+('Emission factors'!$I$17*'GHG Estimation'!S2587)</f>
        <v>2586.0769266628349</v>
      </c>
      <c r="T3163" s="98">
        <f>T2011+(T2299*'Emission factors'!$I$16)+('Emission factors'!$I$17*'GHG Estimation'!T2587)</f>
        <v>2074.9277014213376</v>
      </c>
      <c r="U3163" s="98">
        <f>U2011+(U2299*'Emission factors'!$I$16)+('Emission factors'!$I$17*'GHG Estimation'!U2587)</f>
        <v>1660.1149791267392</v>
      </c>
    </row>
    <row r="3164" spans="1:21" x14ac:dyDescent="0.25">
      <c r="A3164" s="92" t="s">
        <v>11</v>
      </c>
      <c r="B3164" s="92" t="s">
        <v>12</v>
      </c>
      <c r="C3164" s="92" t="s">
        <v>32</v>
      </c>
      <c r="D3164" s="92" t="s">
        <v>32</v>
      </c>
      <c r="E3164" s="92" t="s">
        <v>33</v>
      </c>
      <c r="F3164" s="92" t="s">
        <v>34</v>
      </c>
      <c r="G3164" s="92" t="s">
        <v>97</v>
      </c>
      <c r="H3164" s="92" t="s">
        <v>93</v>
      </c>
      <c r="I3164" s="89" t="s">
        <v>202</v>
      </c>
      <c r="L3164" s="98">
        <f>L2012+(L2300*'Emission factors'!$I$16)+('Emission factors'!$I$17*'GHG Estimation'!L2588)</f>
        <v>538558.39425591147</v>
      </c>
      <c r="M3164" s="98">
        <f>M2012+(M2300*'Emission factors'!$I$16)+('Emission factors'!$I$17*'GHG Estimation'!M2588)</f>
        <v>623600.96940506413</v>
      </c>
      <c r="N3164" s="98">
        <f>N2012+(N2300*'Emission factors'!$I$16)+('Emission factors'!$I$17*'GHG Estimation'!N2588)</f>
        <v>619909.63038833824</v>
      </c>
      <c r="O3164" s="98">
        <f>O2012+(O2300*'Emission factors'!$I$16)+('Emission factors'!$I$17*'GHG Estimation'!O2588)</f>
        <v>579875.94672813034</v>
      </c>
      <c r="P3164" s="98">
        <f>P2012+(P2300*'Emission factors'!$I$16)+('Emission factors'!$I$17*'GHG Estimation'!P2588)</f>
        <v>450811.39182598732</v>
      </c>
      <c r="Q3164" s="98">
        <f>Q2012+(Q2300*'Emission factors'!$I$16)+('Emission factors'!$I$17*'GHG Estimation'!Q2588)</f>
        <v>410964.15454104787</v>
      </c>
      <c r="R3164" s="98">
        <f>R2012+(R2300*'Emission factors'!$I$16)+('Emission factors'!$I$17*'GHG Estimation'!R2588)</f>
        <v>410373.0654893351</v>
      </c>
      <c r="S3164" s="98">
        <f>S2012+(S2300*'Emission factors'!$I$16)+('Emission factors'!$I$17*'GHG Estimation'!S2588)</f>
        <v>410215.68884612358</v>
      </c>
      <c r="T3164" s="98">
        <f>T2012+(T2300*'Emission factors'!$I$16)+('Emission factors'!$I$17*'GHG Estimation'!T2588)</f>
        <v>410630.54787303688</v>
      </c>
      <c r="U3164" s="98">
        <f>U2012+(U2300*'Emission factors'!$I$16)+('Emission factors'!$I$17*'GHG Estimation'!U2588)</f>
        <v>411553.50112170062</v>
      </c>
    </row>
    <row r="3165" spans="1:21" x14ac:dyDescent="0.25">
      <c r="A3165" s="92" t="s">
        <v>11</v>
      </c>
      <c r="B3165" s="92" t="s">
        <v>12</v>
      </c>
      <c r="C3165" s="92" t="s">
        <v>32</v>
      </c>
      <c r="D3165" s="92" t="s">
        <v>32</v>
      </c>
      <c r="E3165" s="92" t="s">
        <v>33</v>
      </c>
      <c r="F3165" s="92" t="s">
        <v>34</v>
      </c>
      <c r="G3165" s="92" t="s">
        <v>97</v>
      </c>
      <c r="H3165" s="92" t="s">
        <v>93</v>
      </c>
      <c r="I3165" s="89" t="s">
        <v>190</v>
      </c>
      <c r="L3165" s="98">
        <f>L2013+(L2301*'Emission factors'!$I$16)+('Emission factors'!$I$17*'GHG Estimation'!L2589)</f>
        <v>0</v>
      </c>
      <c r="M3165" s="98">
        <f>M2013+(M2301*'Emission factors'!$I$16)+('Emission factors'!$I$17*'GHG Estimation'!M2589)</f>
        <v>0</v>
      </c>
      <c r="N3165" s="98">
        <f>N2013+(N2301*'Emission factors'!$I$16)+('Emission factors'!$I$17*'GHG Estimation'!N2589)</f>
        <v>0</v>
      </c>
      <c r="O3165" s="98">
        <f>O2013+(O2301*'Emission factors'!$I$16)+('Emission factors'!$I$17*'GHG Estimation'!O2589)</f>
        <v>0</v>
      </c>
      <c r="P3165" s="98">
        <f>P2013+(P2301*'Emission factors'!$I$16)+('Emission factors'!$I$17*'GHG Estimation'!P2589)</f>
        <v>0</v>
      </c>
      <c r="Q3165" s="98">
        <f>Q2013+(Q2301*'Emission factors'!$I$16)+('Emission factors'!$I$17*'GHG Estimation'!Q2589)</f>
        <v>0</v>
      </c>
      <c r="R3165" s="98">
        <f>R2013+(R2301*'Emission factors'!$I$16)+('Emission factors'!$I$17*'GHG Estimation'!R2589)</f>
        <v>0</v>
      </c>
      <c r="S3165" s="98">
        <f>S2013+(S2301*'Emission factors'!$I$16)+('Emission factors'!$I$17*'GHG Estimation'!S2589)</f>
        <v>0</v>
      </c>
      <c r="T3165" s="98">
        <f>T2013+(T2301*'Emission factors'!$I$16)+('Emission factors'!$I$17*'GHG Estimation'!T2589)</f>
        <v>0</v>
      </c>
      <c r="U3165" s="98">
        <f>U2013+(U2301*'Emission factors'!$I$16)+('Emission factors'!$I$17*'GHG Estimation'!U2589)</f>
        <v>0</v>
      </c>
    </row>
    <row r="3166" spans="1:21" x14ac:dyDescent="0.25">
      <c r="A3166" s="92" t="s">
        <v>11</v>
      </c>
      <c r="B3166" s="92" t="s">
        <v>12</v>
      </c>
      <c r="C3166" s="92" t="s">
        <v>32</v>
      </c>
      <c r="D3166" s="92" t="s">
        <v>32</v>
      </c>
      <c r="E3166" s="92" t="s">
        <v>33</v>
      </c>
      <c r="F3166" s="92" t="s">
        <v>34</v>
      </c>
      <c r="G3166" s="92" t="s">
        <v>97</v>
      </c>
      <c r="H3166" s="92" t="s">
        <v>93</v>
      </c>
      <c r="I3166" s="89" t="s">
        <v>210</v>
      </c>
      <c r="L3166" s="98">
        <f>L2014+(L2302*'Emission factors'!$I$16)+('Emission factors'!$I$17*'GHG Estimation'!L2590)</f>
        <v>49812.684585142269</v>
      </c>
      <c r="M3166" s="98">
        <f>M2014+(M2302*'Emission factors'!$I$16)+('Emission factors'!$I$17*'GHG Estimation'!M2590)</f>
        <v>54622.066499027627</v>
      </c>
      <c r="N3166" s="98">
        <f>N2014+(N2302*'Emission factors'!$I$16)+('Emission factors'!$I$17*'GHG Estimation'!N2590)</f>
        <v>61296.61724915549</v>
      </c>
      <c r="O3166" s="98">
        <f>O2014+(O2302*'Emission factors'!$I$16)+('Emission factors'!$I$17*'GHG Estimation'!O2590)</f>
        <v>69484.746824290894</v>
      </c>
      <c r="P3166" s="98">
        <f>P2014+(P2302*'Emission factors'!$I$16)+('Emission factors'!$I$17*'GHG Estimation'!P2590)</f>
        <v>80704.719686634882</v>
      </c>
      <c r="Q3166" s="98">
        <f>Q2014+(Q2302*'Emission factors'!$I$16)+('Emission factors'!$I$17*'GHG Estimation'!Q2590)</f>
        <v>83966.415367176349</v>
      </c>
      <c r="R3166" s="98">
        <f>R2014+(R2302*'Emission factors'!$I$16)+('Emission factors'!$I$17*'GHG Estimation'!R2590)</f>
        <v>84177.695292862656</v>
      </c>
      <c r="S3166" s="98">
        <f>S2014+(S2302*'Emission factors'!$I$16)+('Emission factors'!$I$17*'GHG Estimation'!S2590)</f>
        <v>84250.548105259979</v>
      </c>
      <c r="T3166" s="98">
        <f>T2014+(T2302*'Emission factors'!$I$16)+('Emission factors'!$I$17*'GHG Estimation'!T2590)</f>
        <v>84205.467886939878</v>
      </c>
      <c r="U3166" s="98">
        <f>U2014+(U2302*'Emission factors'!$I$16)+('Emission factors'!$I$17*'GHG Estimation'!U2590)</f>
        <v>84057.918813251163</v>
      </c>
    </row>
    <row r="3167" spans="1:21" x14ac:dyDescent="0.25">
      <c r="A3167" s="92" t="s">
        <v>11</v>
      </c>
      <c r="B3167" s="92" t="s">
        <v>12</v>
      </c>
      <c r="C3167" s="92" t="s">
        <v>32</v>
      </c>
      <c r="D3167" s="92" t="s">
        <v>32</v>
      </c>
      <c r="E3167" s="92" t="s">
        <v>33</v>
      </c>
      <c r="F3167" s="92" t="s">
        <v>34</v>
      </c>
      <c r="G3167" s="92" t="s">
        <v>97</v>
      </c>
      <c r="H3167" s="92" t="s">
        <v>93</v>
      </c>
      <c r="I3167" s="89" t="s">
        <v>199</v>
      </c>
      <c r="L3167" s="98">
        <f>L2015+(L2303*'Emission factors'!$I$16)+('Emission factors'!$I$17*'GHG Estimation'!L2591)</f>
        <v>1238534.4755566507</v>
      </c>
      <c r="M3167" s="98">
        <f>M2015+(M2303*'Emission factors'!$I$16)+('Emission factors'!$I$17*'GHG Estimation'!M2591)</f>
        <v>1312584.1702605765</v>
      </c>
      <c r="N3167" s="98">
        <f>N2015+(N2303*'Emission factors'!$I$16)+('Emission factors'!$I$17*'GHG Estimation'!N2591)</f>
        <v>1299126.0732631017</v>
      </c>
      <c r="O3167" s="98">
        <f>O2015+(O2303*'Emission factors'!$I$16)+('Emission factors'!$I$17*'GHG Estimation'!O2591)</f>
        <v>1253228.2984716096</v>
      </c>
      <c r="P3167" s="98">
        <f>P2015+(P2303*'Emission factors'!$I$16)+('Emission factors'!$I$17*'GHG Estimation'!P2591)</f>
        <v>1120047.5306382647</v>
      </c>
      <c r="Q3167" s="98">
        <f>Q2015+(Q2303*'Emission factors'!$I$16)+('Emission factors'!$I$17*'GHG Estimation'!Q2591)</f>
        <v>1044216.2435139664</v>
      </c>
      <c r="R3167" s="98">
        <f>R2015+(R2303*'Emission factors'!$I$16)+('Emission factors'!$I$17*'GHG Estimation'!R2591)</f>
        <v>995802.94535733643</v>
      </c>
      <c r="S3167" s="98">
        <f>S2015+(S2303*'Emission factors'!$I$16)+('Emission factors'!$I$17*'GHG Estimation'!S2591)</f>
        <v>948621.51705397107</v>
      </c>
      <c r="T3167" s="98">
        <f>T2015+(T2303*'Emission factors'!$I$16)+('Emission factors'!$I$17*'GHG Estimation'!T2591)</f>
        <v>903361.2705691508</v>
      </c>
      <c r="U3167" s="98">
        <f>U2015+(U2303*'Emission factors'!$I$16)+('Emission factors'!$I$17*'GHG Estimation'!U2591)</f>
        <v>859974.64286734583</v>
      </c>
    </row>
    <row r="3168" spans="1:21" x14ac:dyDescent="0.25">
      <c r="A3168" s="92" t="s">
        <v>11</v>
      </c>
      <c r="B3168" s="92" t="s">
        <v>12</v>
      </c>
      <c r="C3168" s="92" t="s">
        <v>32</v>
      </c>
      <c r="D3168" s="92" t="s">
        <v>32</v>
      </c>
      <c r="E3168" s="92" t="s">
        <v>33</v>
      </c>
      <c r="F3168" s="92" t="s">
        <v>34</v>
      </c>
      <c r="G3168" s="92" t="s">
        <v>97</v>
      </c>
      <c r="H3168" s="92" t="s">
        <v>93</v>
      </c>
      <c r="I3168" s="89" t="s">
        <v>233</v>
      </c>
      <c r="L3168" s="98">
        <f>L2016+(L2304*'Emission factors'!$I$16)+('Emission factors'!$I$17*'GHG Estimation'!L2592)</f>
        <v>106248.7621406963</v>
      </c>
      <c r="M3168" s="98">
        <f>M2016+(M2304*'Emission factors'!$I$16)+('Emission factors'!$I$17*'GHG Estimation'!M2592)</f>
        <v>149281.26471918175</v>
      </c>
      <c r="N3168" s="98">
        <f>N2016+(N2304*'Emission factors'!$I$16)+('Emission factors'!$I$17*'GHG Estimation'!N2592)</f>
        <v>166235.39888922998</v>
      </c>
      <c r="O3168" s="98">
        <f>O2016+(O2304*'Emission factors'!$I$16)+('Emission factors'!$I$17*'GHG Estimation'!O2592)</f>
        <v>170051.2458776969</v>
      </c>
      <c r="P3168" s="98">
        <f>P2016+(P2304*'Emission factors'!$I$16)+('Emission factors'!$I$17*'GHG Estimation'!P2592)</f>
        <v>130341.25822172995</v>
      </c>
      <c r="Q3168" s="98">
        <f>Q2016+(Q2304*'Emission factors'!$I$16)+('Emission factors'!$I$17*'GHG Estimation'!Q2592)</f>
        <v>123823.15858796627</v>
      </c>
      <c r="R3168" s="98">
        <f>R2016+(R2304*'Emission factors'!$I$16)+('Emission factors'!$I$17*'GHG Estimation'!R2592)</f>
        <v>133276.72699306262</v>
      </c>
      <c r="S3168" s="98">
        <f>S2016+(S2304*'Emission factors'!$I$16)+('Emission factors'!$I$17*'GHG Estimation'!S2592)</f>
        <v>143334.74971149437</v>
      </c>
      <c r="T3168" s="98">
        <f>T2016+(T2304*'Emission factors'!$I$16)+('Emission factors'!$I$17*'GHG Estimation'!T2592)</f>
        <v>154176.17249102949</v>
      </c>
      <c r="U3168" s="98">
        <f>U2016+(U2304*'Emission factors'!$I$16)+('Emission factors'!$I$17*'GHG Estimation'!U2592)</f>
        <v>165883.91456017568</v>
      </c>
    </row>
    <row r="3169" spans="1:21" x14ac:dyDescent="0.25">
      <c r="A3169" s="92" t="s">
        <v>11</v>
      </c>
      <c r="B3169" s="92" t="s">
        <v>12</v>
      </c>
      <c r="C3169" s="92" t="s">
        <v>32</v>
      </c>
      <c r="D3169" s="92" t="s">
        <v>32</v>
      </c>
      <c r="E3169" s="92" t="s">
        <v>33</v>
      </c>
      <c r="F3169" s="92" t="s">
        <v>34</v>
      </c>
      <c r="G3169" s="92" t="s">
        <v>97</v>
      </c>
      <c r="H3169" s="92" t="s">
        <v>93</v>
      </c>
      <c r="I3169" s="89" t="s">
        <v>200</v>
      </c>
      <c r="L3169" s="98">
        <f>L2017+(L2305*'Emission factors'!$I$16)+('Emission factors'!$I$17*'GHG Estimation'!L2593)</f>
        <v>686718.71147519932</v>
      </c>
      <c r="M3169" s="98">
        <f>M2017+(M2305*'Emission factors'!$I$16)+('Emission factors'!$I$17*'GHG Estimation'!M2593)</f>
        <v>764815.67617118754</v>
      </c>
      <c r="N3169" s="98">
        <f>N2017+(N2305*'Emission factors'!$I$16)+('Emission factors'!$I$17*'GHG Estimation'!N2593)</f>
        <v>769776.3096481734</v>
      </c>
      <c r="O3169" s="98">
        <f>O2017+(O2305*'Emission factors'!$I$16)+('Emission factors'!$I$17*'GHG Estimation'!O2593)</f>
        <v>751420.92827784328</v>
      </c>
      <c r="P3169" s="98">
        <f>P2017+(P2305*'Emission factors'!$I$16)+('Emission factors'!$I$17*'GHG Estimation'!P2593)</f>
        <v>668677.00841838564</v>
      </c>
      <c r="Q3169" s="98">
        <f>Q2017+(Q2305*'Emission factors'!$I$16)+('Emission factors'!$I$17*'GHG Estimation'!Q2593)</f>
        <v>623963.6886963232</v>
      </c>
      <c r="R3169" s="98">
        <f>R2017+(R2305*'Emission factors'!$I$16)+('Emission factors'!$I$17*'GHG Estimation'!R2593)</f>
        <v>598457.83745390282</v>
      </c>
      <c r="S3169" s="98">
        <f>S2017+(S2305*'Emission factors'!$I$16)+('Emission factors'!$I$17*'GHG Estimation'!S2593)</f>
        <v>573693.00805526925</v>
      </c>
      <c r="T3169" s="98">
        <f>T2017+(T2305*'Emission factors'!$I$16)+('Emission factors'!$I$17*'GHG Estimation'!T2593)</f>
        <v>549814.20599875739</v>
      </c>
      <c r="U3169" s="98">
        <f>U2017+(U2305*'Emission factors'!$I$16)+('Emission factors'!$I$17*'GHG Estimation'!U2593)</f>
        <v>526763.78770331782</v>
      </c>
    </row>
    <row r="3170" spans="1:21" x14ac:dyDescent="0.25">
      <c r="A3170" s="92" t="s">
        <v>11</v>
      </c>
      <c r="B3170" s="92" t="s">
        <v>12</v>
      </c>
      <c r="C3170" s="92" t="s">
        <v>32</v>
      </c>
      <c r="D3170" s="92" t="s">
        <v>32</v>
      </c>
      <c r="E3170" s="92" t="s">
        <v>35</v>
      </c>
      <c r="F3170" s="92" t="s">
        <v>34</v>
      </c>
      <c r="G3170" s="92" t="s">
        <v>97</v>
      </c>
      <c r="H3170" s="92" t="s">
        <v>93</v>
      </c>
      <c r="I3170" s="89" t="s">
        <v>227</v>
      </c>
      <c r="J3170" s="92" t="s">
        <v>98</v>
      </c>
      <c r="L3170" s="98">
        <f>L2018+(L2306*'Emission factors'!$I$16)+('Emission factors'!$I$17*'GHG Estimation'!L2594)</f>
        <v>18410.045558168</v>
      </c>
      <c r="M3170" s="98">
        <f>M2018+(M2306*'Emission factors'!$I$16)+('Emission factors'!$I$17*'GHG Estimation'!M2594)</f>
        <v>15016.547482639999</v>
      </c>
      <c r="N3170" s="98">
        <f>N2018+(N2306*'Emission factors'!$I$16)+('Emission factors'!$I$17*'GHG Estimation'!N2594)</f>
        <v>14564.877131947998</v>
      </c>
      <c r="O3170" s="98">
        <f>O2018+(O2306*'Emission factors'!$I$16)+('Emission factors'!$I$17*'GHG Estimation'!O2594)</f>
        <v>16125.153513612</v>
      </c>
      <c r="P3170" s="98">
        <f>P2018+(P2306*'Emission factors'!$I$16)+('Emission factors'!$I$17*'GHG Estimation'!P2594)</f>
        <v>17372.875774980002</v>
      </c>
      <c r="Q3170" s="98">
        <f>Q2018+(Q2306*'Emission factors'!$I$16)+('Emission factors'!$I$17*'GHG Estimation'!Q2594)</f>
        <v>18310.896586620005</v>
      </c>
      <c r="R3170" s="98">
        <f>R2018+(R2306*'Emission factors'!$I$16)+('Emission factors'!$I$17*'GHG Estimation'!R2594)</f>
        <v>19407.479581952</v>
      </c>
      <c r="S3170" s="98">
        <f>S2018+(S2306*'Emission factors'!$I$16)+('Emission factors'!$I$17*'GHG Estimation'!S2594)</f>
        <v>19230.472119980001</v>
      </c>
      <c r="T3170" s="98">
        <f>T2018+(T2306*'Emission factors'!$I$16)+('Emission factors'!$I$17*'GHG Estimation'!T2594)</f>
        <v>19921.871346519994</v>
      </c>
      <c r="U3170" s="98">
        <f>U2018+(U2306*'Emission factors'!$I$16)+('Emission factors'!$I$17*'GHG Estimation'!U2594)</f>
        <v>21586.553977428004</v>
      </c>
    </row>
    <row r="3171" spans="1:21" x14ac:dyDescent="0.25">
      <c r="A3171" s="92" t="s">
        <v>11</v>
      </c>
      <c r="B3171" s="92" t="s">
        <v>12</v>
      </c>
      <c r="C3171" s="92" t="s">
        <v>32</v>
      </c>
      <c r="D3171" s="92" t="s">
        <v>32</v>
      </c>
      <c r="E3171" s="92" t="s">
        <v>35</v>
      </c>
      <c r="F3171" s="92" t="s">
        <v>34</v>
      </c>
      <c r="G3171" s="92" t="s">
        <v>97</v>
      </c>
      <c r="H3171" s="92" t="s">
        <v>93</v>
      </c>
      <c r="I3171" s="89" t="s">
        <v>203</v>
      </c>
      <c r="L3171" s="98">
        <f>L2019+(L2307*'Emission factors'!$I$16)+('Emission factors'!$I$17*'GHG Estimation'!L2595)</f>
        <v>2312384.7168968921</v>
      </c>
      <c r="M3171" s="98">
        <f>M2019+(M2307*'Emission factors'!$I$16)+('Emission factors'!$I$17*'GHG Estimation'!M2595)</f>
        <v>2334789.9499887158</v>
      </c>
      <c r="N3171" s="98">
        <f>N2019+(N2307*'Emission factors'!$I$16)+('Emission factors'!$I$17*'GHG Estimation'!N2595)</f>
        <v>2437556.9292665794</v>
      </c>
      <c r="O3171" s="98">
        <f>O2019+(O2307*'Emission factors'!$I$16)+('Emission factors'!$I$17*'GHG Estimation'!O2595)</f>
        <v>2565924.5732681444</v>
      </c>
      <c r="P3171" s="98">
        <f>P2019+(P2307*'Emission factors'!$I$16)+('Emission factors'!$I$17*'GHG Estimation'!P2595)</f>
        <v>2790217.1035288442</v>
      </c>
      <c r="Q3171" s="98">
        <f>Q2019+(Q2307*'Emission factors'!$I$16)+('Emission factors'!$I$17*'GHG Estimation'!Q2595)</f>
        <v>3144289.3795931647</v>
      </c>
      <c r="R3171" s="98">
        <f>R2019+(R2307*'Emission factors'!$I$16)+('Emission factors'!$I$17*'GHG Estimation'!R2595)</f>
        <v>3473178.7055434482</v>
      </c>
      <c r="S3171" s="98">
        <f>S2019+(S2307*'Emission factors'!$I$16)+('Emission factors'!$I$17*'GHG Estimation'!S2595)</f>
        <v>3728638.3569328962</v>
      </c>
      <c r="T3171" s="98">
        <f>T2019+(T2307*'Emission factors'!$I$16)+('Emission factors'!$I$17*'GHG Estimation'!T2595)</f>
        <v>3794188.1787416204</v>
      </c>
      <c r="U3171" s="98">
        <f>U2019+(U2307*'Emission factors'!$I$16)+('Emission factors'!$I$17*'GHG Estimation'!U2595)</f>
        <v>2795234.6747521674</v>
      </c>
    </row>
    <row r="3172" spans="1:21" x14ac:dyDescent="0.25">
      <c r="A3172" s="92" t="s">
        <v>11</v>
      </c>
      <c r="B3172" s="92" t="s">
        <v>12</v>
      </c>
      <c r="C3172" s="92" t="s">
        <v>32</v>
      </c>
      <c r="D3172" s="92" t="s">
        <v>32</v>
      </c>
      <c r="E3172" s="92" t="s">
        <v>35</v>
      </c>
      <c r="F3172" s="92" t="s">
        <v>34</v>
      </c>
      <c r="G3172" s="92" t="s">
        <v>97</v>
      </c>
      <c r="H3172" s="92" t="s">
        <v>93</v>
      </c>
      <c r="I3172" s="89" t="s">
        <v>191</v>
      </c>
      <c r="L3172" s="98">
        <f>L2020+(L2308*'Emission factors'!$I$16)+('Emission factors'!$I$17*'GHG Estimation'!L2596)</f>
        <v>28538.161168616003</v>
      </c>
      <c r="M3172" s="98">
        <f>M2020+(M2308*'Emission factors'!$I$16)+('Emission factors'!$I$17*'GHG Estimation'!M2596)</f>
        <v>29709.817193319999</v>
      </c>
      <c r="N3172" s="98">
        <f>N2020+(N2308*'Emission factors'!$I$16)+('Emission factors'!$I$17*'GHG Estimation'!N2596)</f>
        <v>31904.312438855999</v>
      </c>
      <c r="O3172" s="98">
        <f>O2020+(O2308*'Emission factors'!$I$16)+('Emission factors'!$I$17*'GHG Estimation'!O2596)</f>
        <v>32807.974252371998</v>
      </c>
      <c r="P3172" s="98">
        <f>P2020+(P2308*'Emission factors'!$I$16)+('Emission factors'!$I$17*'GHG Estimation'!P2596)</f>
        <v>34775.637381408</v>
      </c>
      <c r="Q3172" s="98">
        <f>Q2020+(Q2308*'Emission factors'!$I$16)+('Emission factors'!$I$17*'GHG Estimation'!Q2596)</f>
        <v>38085.026481524001</v>
      </c>
      <c r="R3172" s="98">
        <f>R2020+(R2308*'Emission factors'!$I$16)+('Emission factors'!$I$17*'GHG Estimation'!R2596)</f>
        <v>40809.259664448</v>
      </c>
      <c r="S3172" s="98">
        <f>S2020+(S2308*'Emission factors'!$I$16)+('Emission factors'!$I$17*'GHG Estimation'!S2596)</f>
        <v>39062.559020847992</v>
      </c>
      <c r="T3172" s="98">
        <f>T2020+(T2308*'Emission factors'!$I$16)+('Emission factors'!$I$17*'GHG Estimation'!T2596)</f>
        <v>41240.468451379995</v>
      </c>
      <c r="U3172" s="98">
        <f>U2020+(U2308*'Emission factors'!$I$16)+('Emission factors'!$I$17*'GHG Estimation'!U2596)</f>
        <v>44664.516985791997</v>
      </c>
    </row>
    <row r="3173" spans="1:21" x14ac:dyDescent="0.25">
      <c r="A3173" s="92" t="s">
        <v>11</v>
      </c>
      <c r="B3173" s="92" t="s">
        <v>12</v>
      </c>
      <c r="C3173" s="92" t="s">
        <v>32</v>
      </c>
      <c r="D3173" s="92" t="s">
        <v>32</v>
      </c>
      <c r="E3173" s="92" t="s">
        <v>35</v>
      </c>
      <c r="F3173" s="92" t="s">
        <v>34</v>
      </c>
      <c r="G3173" s="92" t="s">
        <v>97</v>
      </c>
      <c r="H3173" s="92" t="s">
        <v>93</v>
      </c>
      <c r="I3173" s="92" t="s">
        <v>192</v>
      </c>
      <c r="L3173" s="98">
        <f>L2021+(L2309*'Emission factors'!$I$16)+('Emission factors'!$I$17*'GHG Estimation'!L2597)</f>
        <v>475739.22840109607</v>
      </c>
      <c r="M3173" s="98">
        <f>M2021+(M2309*'Emission factors'!$I$16)+('Emission factors'!$I$17*'GHG Estimation'!M2597)</f>
        <v>490213.54444409593</v>
      </c>
      <c r="N3173" s="98">
        <f>N2021+(N2309*'Emission factors'!$I$16)+('Emission factors'!$I$17*'GHG Estimation'!N2597)</f>
        <v>513548.50917392003</v>
      </c>
      <c r="O3173" s="98">
        <f>O2021+(O2309*'Emission factors'!$I$16)+('Emission factors'!$I$17*'GHG Estimation'!O2597)</f>
        <v>524052.39318832417</v>
      </c>
      <c r="P3173" s="98">
        <f>P2021+(P2309*'Emission factors'!$I$16)+('Emission factors'!$I$17*'GHG Estimation'!P2597)</f>
        <v>536346.1412910478</v>
      </c>
      <c r="Q3173" s="98">
        <f>Q2021+(Q2309*'Emission factors'!$I$16)+('Emission factors'!$I$17*'GHG Estimation'!Q2597)</f>
        <v>579834.99208434788</v>
      </c>
      <c r="R3173" s="98">
        <f>R2021+(R2309*'Emission factors'!$I$16)+('Emission factors'!$I$17*'GHG Estimation'!R2597)</f>
        <v>617241.20245427184</v>
      </c>
      <c r="S3173" s="98">
        <f>S2021+(S2309*'Emission factors'!$I$16)+('Emission factors'!$I$17*'GHG Estimation'!S2597)</f>
        <v>611475.29807663208</v>
      </c>
      <c r="T3173" s="98">
        <f>T2021+(T2309*'Emission factors'!$I$16)+('Emission factors'!$I$17*'GHG Estimation'!T2597)</f>
        <v>670161.7289177801</v>
      </c>
      <c r="U3173" s="98">
        <f>U2021+(U2309*'Emission factors'!$I$16)+('Emission factors'!$I$17*'GHG Estimation'!U2597)</f>
        <v>757126.94446985202</v>
      </c>
    </row>
    <row r="3174" spans="1:21" x14ac:dyDescent="0.25">
      <c r="A3174" s="92" t="s">
        <v>11</v>
      </c>
      <c r="B3174" s="92" t="s">
        <v>12</v>
      </c>
      <c r="C3174" s="92" t="s">
        <v>32</v>
      </c>
      <c r="D3174" s="92" t="s">
        <v>32</v>
      </c>
      <c r="E3174" s="92" t="s">
        <v>35</v>
      </c>
      <c r="F3174" s="92" t="s">
        <v>34</v>
      </c>
      <c r="G3174" s="92" t="s">
        <v>97</v>
      </c>
      <c r="H3174" s="92" t="s">
        <v>93</v>
      </c>
      <c r="I3174" s="89" t="s">
        <v>206</v>
      </c>
      <c r="L3174" s="98">
        <f>L2022+(L2310*'Emission factors'!$I$16)+('Emission factors'!$I$17*'GHG Estimation'!L2598)</f>
        <v>726279.32991244434</v>
      </c>
      <c r="M3174" s="98">
        <f>M2022+(M2310*'Emission factors'!$I$16)+('Emission factors'!$I$17*'GHG Estimation'!M2598)</f>
        <v>742998.20482267614</v>
      </c>
      <c r="N3174" s="98">
        <f>N2022+(N2310*'Emission factors'!$I$16)+('Emission factors'!$I$17*'GHG Estimation'!N2598)</f>
        <v>779150.58433300001</v>
      </c>
      <c r="O3174" s="98">
        <f>O2022+(O2310*'Emission factors'!$I$16)+('Emission factors'!$I$17*'GHG Estimation'!O2598)</f>
        <v>823781.34720631246</v>
      </c>
      <c r="P3174" s="98">
        <f>P2022+(P2310*'Emission factors'!$I$16)+('Emission factors'!$I$17*'GHG Estimation'!P2598)</f>
        <v>920344.4251584881</v>
      </c>
      <c r="Q3174" s="98">
        <f>Q2022+(Q2310*'Emission factors'!$I$16)+('Emission factors'!$I$17*'GHG Estimation'!Q2598)</f>
        <v>1049936.2008813042</v>
      </c>
      <c r="R3174" s="98">
        <f>R2022+(R2310*'Emission factors'!$I$16)+('Emission factors'!$I$17*'GHG Estimation'!R2598)</f>
        <v>1237144.1183061397</v>
      </c>
      <c r="S3174" s="98">
        <f>S2022+(S2310*'Emission factors'!$I$16)+('Emission factors'!$I$17*'GHG Estimation'!S2598)</f>
        <v>1357475.2292383476</v>
      </c>
      <c r="T3174" s="98">
        <f>T2022+(T2310*'Emission factors'!$I$16)+('Emission factors'!$I$17*'GHG Estimation'!T2598)</f>
        <v>1558445.2808037517</v>
      </c>
      <c r="U3174" s="98">
        <f>U2022+(U2310*'Emission factors'!$I$16)+('Emission factors'!$I$17*'GHG Estimation'!U2598)</f>
        <v>1867192.937887023</v>
      </c>
    </row>
    <row r="3175" spans="1:21" x14ac:dyDescent="0.25">
      <c r="A3175" s="92" t="s">
        <v>11</v>
      </c>
      <c r="B3175" s="92" t="s">
        <v>12</v>
      </c>
      <c r="C3175" s="92" t="s">
        <v>32</v>
      </c>
      <c r="D3175" s="92" t="s">
        <v>32</v>
      </c>
      <c r="E3175" s="92" t="s">
        <v>35</v>
      </c>
      <c r="F3175" s="92" t="s">
        <v>34</v>
      </c>
      <c r="G3175" s="92" t="s">
        <v>97</v>
      </c>
      <c r="H3175" s="92" t="s">
        <v>93</v>
      </c>
      <c r="I3175" s="89" t="s">
        <v>220</v>
      </c>
      <c r="L3175" s="98">
        <f>L2023+(L2311*'Emission factors'!$I$16)+('Emission factors'!$I$17*'GHG Estimation'!L2599)</f>
        <v>88046.654003131989</v>
      </c>
      <c r="M3175" s="98">
        <f>M2023+(M2311*'Emission factors'!$I$16)+('Emission factors'!$I$17*'GHG Estimation'!M2599)</f>
        <v>90350.812775608007</v>
      </c>
      <c r="N3175" s="98">
        <f>N2023+(N2311*'Emission factors'!$I$16)+('Emission factors'!$I$17*'GHG Estimation'!N2599)</f>
        <v>94693.540716500007</v>
      </c>
      <c r="O3175" s="98">
        <f>O2023+(O2311*'Emission factors'!$I$16)+('Emission factors'!$I$17*'GHG Estimation'!O2599)</f>
        <v>96607.070314259996</v>
      </c>
      <c r="P3175" s="98">
        <f>P2023+(P2311*'Emission factors'!$I$16)+('Emission factors'!$I$17*'GHG Estimation'!P2599)</f>
        <v>100020.402664732</v>
      </c>
      <c r="Q3175" s="98">
        <f>Q2023+(Q2311*'Emission factors'!$I$16)+('Emission factors'!$I$17*'GHG Estimation'!Q2599)</f>
        <v>103215.87910295202</v>
      </c>
      <c r="R3175" s="98">
        <f>R2023+(R2311*'Emission factors'!$I$16)+('Emission factors'!$I$17*'GHG Estimation'!R2599)</f>
        <v>105576.53120748801</v>
      </c>
      <c r="S3175" s="98">
        <f>S2023+(S2311*'Emission factors'!$I$16)+('Emission factors'!$I$17*'GHG Estimation'!S2599)</f>
        <v>100278.94273733601</v>
      </c>
      <c r="T3175" s="98">
        <f>T2023+(T2311*'Emission factors'!$I$16)+('Emission factors'!$I$17*'GHG Estimation'!T2599)</f>
        <v>97378.075478639992</v>
      </c>
      <c r="U3175" s="98">
        <f>U2023+(U2311*'Emission factors'!$I$16)+('Emission factors'!$I$17*'GHG Estimation'!U2599)</f>
        <v>101729.92151053598</v>
      </c>
    </row>
    <row r="3176" spans="1:21" x14ac:dyDescent="0.25">
      <c r="A3176" s="92" t="s">
        <v>11</v>
      </c>
      <c r="B3176" s="92" t="s">
        <v>12</v>
      </c>
      <c r="C3176" s="92" t="s">
        <v>32</v>
      </c>
      <c r="D3176" s="92" t="s">
        <v>32</v>
      </c>
      <c r="E3176" s="92" t="s">
        <v>35</v>
      </c>
      <c r="F3176" s="92" t="s">
        <v>34</v>
      </c>
      <c r="G3176" s="92" t="s">
        <v>97</v>
      </c>
      <c r="H3176" s="92" t="s">
        <v>93</v>
      </c>
      <c r="I3176" s="89" t="s">
        <v>193</v>
      </c>
      <c r="L3176" s="98">
        <f>L2024+(L2312*'Emission factors'!$I$16)+('Emission factors'!$I$17*'GHG Estimation'!L2600)</f>
        <v>283272.81604124798</v>
      </c>
      <c r="M3176" s="98">
        <f>M2024+(M2312*'Emission factors'!$I$16)+('Emission factors'!$I$17*'GHG Estimation'!M2600)</f>
        <v>302484.36494861188</v>
      </c>
      <c r="N3176" s="98">
        <f>N2024+(N2312*'Emission factors'!$I$16)+('Emission factors'!$I$17*'GHG Estimation'!N2600)</f>
        <v>319705.14558888396</v>
      </c>
      <c r="O3176" s="98">
        <f>O2024+(O2312*'Emission factors'!$I$16)+('Emission factors'!$I$17*'GHG Estimation'!O2600)</f>
        <v>328115.96098511998</v>
      </c>
      <c r="P3176" s="98">
        <f>P2024+(P2312*'Emission factors'!$I$16)+('Emission factors'!$I$17*'GHG Estimation'!P2600)</f>
        <v>342090.42492218001</v>
      </c>
      <c r="Q3176" s="98">
        <f>Q2024+(Q2312*'Emission factors'!$I$16)+('Emission factors'!$I$17*'GHG Estimation'!Q2600)</f>
        <v>369558.43137070001</v>
      </c>
      <c r="R3176" s="98">
        <f>R2024+(R2312*'Emission factors'!$I$16)+('Emission factors'!$I$17*'GHG Estimation'!R2600)</f>
        <v>400373.75548953225</v>
      </c>
      <c r="S3176" s="98">
        <f>S2024+(S2312*'Emission factors'!$I$16)+('Emission factors'!$I$17*'GHG Estimation'!S2600)</f>
        <v>407223.96592424798</v>
      </c>
      <c r="T3176" s="98">
        <f>T2024+(T2312*'Emission factors'!$I$16)+('Emission factors'!$I$17*'GHG Estimation'!T2600)</f>
        <v>423742.10094563605</v>
      </c>
      <c r="U3176" s="98">
        <f>U2024+(U2312*'Emission factors'!$I$16)+('Emission factors'!$I$17*'GHG Estimation'!U2600)</f>
        <v>478087.92467950791</v>
      </c>
    </row>
    <row r="3177" spans="1:21" x14ac:dyDescent="0.25">
      <c r="A3177" s="92" t="s">
        <v>11</v>
      </c>
      <c r="B3177" s="92" t="s">
        <v>12</v>
      </c>
      <c r="C3177" s="92" t="s">
        <v>32</v>
      </c>
      <c r="D3177" s="92" t="s">
        <v>32</v>
      </c>
      <c r="E3177" s="92" t="s">
        <v>35</v>
      </c>
      <c r="F3177" s="92" t="s">
        <v>34</v>
      </c>
      <c r="G3177" s="92" t="s">
        <v>97</v>
      </c>
      <c r="H3177" s="92" t="s">
        <v>93</v>
      </c>
      <c r="I3177" s="89" t="s">
        <v>259</v>
      </c>
      <c r="L3177" s="98">
        <f>L2025+(L2313*'Emission factors'!$I$16)+('Emission factors'!$I$17*'GHG Estimation'!L2601)</f>
        <v>14472.725417787999</v>
      </c>
      <c r="M3177" s="98">
        <f>M2025+(M2313*'Emission factors'!$I$16)+('Emission factors'!$I$17*'GHG Estimation'!M2601)</f>
        <v>10152.512664755999</v>
      </c>
      <c r="N3177" s="98">
        <f>N2025+(N2313*'Emission factors'!$I$16)+('Emission factors'!$I$17*'GHG Estimation'!N2601)</f>
        <v>9544.4980443999993</v>
      </c>
      <c r="O3177" s="98">
        <f>O2025+(O2313*'Emission factors'!$I$16)+('Emission factors'!$I$17*'GHG Estimation'!O2601)</f>
        <v>10686.395188963999</v>
      </c>
      <c r="P3177" s="98">
        <f>P2025+(P2313*'Emission factors'!$I$16)+('Emission factors'!$I$17*'GHG Estimation'!P2601)</f>
        <v>11969.506994368001</v>
      </c>
      <c r="Q3177" s="98">
        <f>Q2025+(Q2313*'Emission factors'!$I$16)+('Emission factors'!$I$17*'GHG Estimation'!Q2601)</f>
        <v>14146.602442984</v>
      </c>
      <c r="R3177" s="98">
        <f>R2025+(R2313*'Emission factors'!$I$16)+('Emission factors'!$I$17*'GHG Estimation'!R2601)</f>
        <v>15644.583071040001</v>
      </c>
      <c r="S3177" s="98">
        <f>S2025+(S2313*'Emission factors'!$I$16)+('Emission factors'!$I$17*'GHG Estimation'!S2601)</f>
        <v>16680.968743207999</v>
      </c>
      <c r="T3177" s="98">
        <f>T2025+(T2313*'Emission factors'!$I$16)+('Emission factors'!$I$17*'GHG Estimation'!T2601)</f>
        <v>17472.569890379993</v>
      </c>
      <c r="U3177" s="98">
        <f>U2025+(U2313*'Emission factors'!$I$16)+('Emission factors'!$I$17*'GHG Estimation'!U2601)</f>
        <v>19417.897056932001</v>
      </c>
    </row>
    <row r="3178" spans="1:21" x14ac:dyDescent="0.25">
      <c r="A3178" s="92" t="s">
        <v>11</v>
      </c>
      <c r="B3178" s="92" t="s">
        <v>12</v>
      </c>
      <c r="C3178" s="92" t="s">
        <v>32</v>
      </c>
      <c r="D3178" s="92" t="s">
        <v>32</v>
      </c>
      <c r="E3178" s="92" t="s">
        <v>35</v>
      </c>
      <c r="F3178" s="92" t="s">
        <v>34</v>
      </c>
      <c r="G3178" s="92" t="s">
        <v>97</v>
      </c>
      <c r="H3178" s="92" t="s">
        <v>93</v>
      </c>
      <c r="I3178" s="89" t="s">
        <v>223</v>
      </c>
      <c r="L3178" s="98">
        <f>L2026+(L2314*'Emission factors'!$I$16)+('Emission factors'!$I$17*'GHG Estimation'!L2602)</f>
        <v>11797.876293676001</v>
      </c>
      <c r="M3178" s="98">
        <f>M2026+(M2314*'Emission factors'!$I$16)+('Emission factors'!$I$17*'GHG Estimation'!M2602)</f>
        <v>12212.170685747999</v>
      </c>
      <c r="N3178" s="98">
        <f>N2026+(N2314*'Emission factors'!$I$16)+('Emission factors'!$I$17*'GHG Estimation'!N2602)</f>
        <v>12892.241374980002</v>
      </c>
      <c r="O3178" s="98">
        <f>O2026+(O2314*'Emission factors'!$I$16)+('Emission factors'!$I$17*'GHG Estimation'!O2602)</f>
        <v>13163.177869423997</v>
      </c>
      <c r="P3178" s="98">
        <f>P2026+(P2314*'Emission factors'!$I$16)+('Emission factors'!$I$17*'GHG Estimation'!P2602)</f>
        <v>13462.193006107997</v>
      </c>
      <c r="Q3178" s="98">
        <f>Q2026+(Q2314*'Emission factors'!$I$16)+('Emission factors'!$I$17*'GHG Estimation'!Q2602)</f>
        <v>14539.053742355996</v>
      </c>
      <c r="R3178" s="98">
        <f>R2026+(R2314*'Emission factors'!$I$16)+('Emission factors'!$I$17*'GHG Estimation'!R2602)</f>
        <v>15760.534421588001</v>
      </c>
      <c r="S3178" s="98">
        <f>S2026+(S2314*'Emission factors'!$I$16)+('Emission factors'!$I$17*'GHG Estimation'!S2602)</f>
        <v>16180.026349563999</v>
      </c>
      <c r="T3178" s="98">
        <f>T2026+(T2314*'Emission factors'!$I$16)+('Emission factors'!$I$17*'GHG Estimation'!T2602)</f>
        <v>15756.412237939998</v>
      </c>
      <c r="U3178" s="98">
        <f>U2026+(U2314*'Emission factors'!$I$16)+('Emission factors'!$I$17*'GHG Estimation'!U2602)</f>
        <v>16506.589920083999</v>
      </c>
    </row>
    <row r="3179" spans="1:21" x14ac:dyDescent="0.25">
      <c r="A3179" s="92" t="s">
        <v>11</v>
      </c>
      <c r="B3179" s="92" t="s">
        <v>12</v>
      </c>
      <c r="C3179" s="92" t="s">
        <v>32</v>
      </c>
      <c r="D3179" s="92" t="s">
        <v>32</v>
      </c>
      <c r="E3179" s="92" t="s">
        <v>35</v>
      </c>
      <c r="F3179" s="92" t="s">
        <v>34</v>
      </c>
      <c r="G3179" s="92" t="s">
        <v>97</v>
      </c>
      <c r="H3179" s="92" t="s">
        <v>93</v>
      </c>
      <c r="I3179" s="89" t="s">
        <v>221</v>
      </c>
      <c r="L3179" s="98">
        <f>L2027+(L2315*'Emission factors'!$I$16)+('Emission factors'!$I$17*'GHG Estimation'!L2603)</f>
        <v>1666818.3327624842</v>
      </c>
      <c r="M3179" s="98">
        <f>M2027+(M2315*'Emission factors'!$I$16)+('Emission factors'!$I$17*'GHG Estimation'!M2603)</f>
        <v>1679830.9911869641</v>
      </c>
      <c r="N3179" s="98">
        <f>N2027+(N2315*'Emission factors'!$I$16)+('Emission factors'!$I$17*'GHG Estimation'!N2603)</f>
        <v>1744989.82537022</v>
      </c>
      <c r="O3179" s="98">
        <f>O2027+(O2315*'Emission factors'!$I$16)+('Emission factors'!$I$17*'GHG Estimation'!O2603)</f>
        <v>1800200.2397856398</v>
      </c>
      <c r="P3179" s="98">
        <f>P2027+(P2315*'Emission factors'!$I$16)+('Emission factors'!$I$17*'GHG Estimation'!P2603)</f>
        <v>1879721.4936354801</v>
      </c>
      <c r="Q3179" s="98">
        <f>Q2027+(Q2315*'Emission factors'!$I$16)+('Emission factors'!$I$17*'GHG Estimation'!Q2603)</f>
        <v>1963674.5803089803</v>
      </c>
      <c r="R3179" s="98">
        <f>R2027+(R2315*'Emission factors'!$I$16)+('Emission factors'!$I$17*'GHG Estimation'!R2603)</f>
        <v>2027570.6522347319</v>
      </c>
      <c r="S3179" s="98">
        <f>S2027+(S2315*'Emission factors'!$I$16)+('Emission factors'!$I$17*'GHG Estimation'!S2603)</f>
        <v>1986018.3465645597</v>
      </c>
      <c r="T3179" s="98">
        <f>T2027+(T2315*'Emission factors'!$I$16)+('Emission factors'!$I$17*'GHG Estimation'!T2603)</f>
        <v>1967023.6827653283</v>
      </c>
      <c r="U3179" s="98">
        <f>U2027+(U2315*'Emission factors'!$I$16)+('Emission factors'!$I$17*'GHG Estimation'!U2603)</f>
        <v>2047408.4295412882</v>
      </c>
    </row>
    <row r="3180" spans="1:21" x14ac:dyDescent="0.25">
      <c r="A3180" s="92" t="s">
        <v>11</v>
      </c>
      <c r="B3180" s="92" t="s">
        <v>12</v>
      </c>
      <c r="C3180" s="92" t="s">
        <v>32</v>
      </c>
      <c r="D3180" s="92" t="s">
        <v>32</v>
      </c>
      <c r="E3180" s="92" t="s">
        <v>35</v>
      </c>
      <c r="F3180" s="92" t="s">
        <v>34</v>
      </c>
      <c r="G3180" s="92" t="s">
        <v>97</v>
      </c>
      <c r="H3180" s="92" t="s">
        <v>93</v>
      </c>
      <c r="I3180" s="89" t="s">
        <v>222</v>
      </c>
      <c r="L3180" s="98">
        <f>L2028+(L2316*'Emission factors'!$I$16)+('Emission factors'!$I$17*'GHG Estimation'!L2604)</f>
        <v>116615.00717987998</v>
      </c>
      <c r="M3180" s="98">
        <f>M2028+(M2316*'Emission factors'!$I$16)+('Emission factors'!$I$17*'GHG Estimation'!M2604)</f>
        <v>117831.58903216798</v>
      </c>
      <c r="N3180" s="98">
        <f>N2028+(N2316*'Emission factors'!$I$16)+('Emission factors'!$I$17*'GHG Estimation'!N2604)</f>
        <v>122536.93471505198</v>
      </c>
      <c r="O3180" s="98">
        <f>O2028+(O2316*'Emission factors'!$I$16)+('Emission factors'!$I$17*'GHG Estimation'!O2604)</f>
        <v>126103.66158420799</v>
      </c>
      <c r="P3180" s="98">
        <f>P2028+(P2316*'Emission factors'!$I$16)+('Emission factors'!$I$17*'GHG Estimation'!P2604)</f>
        <v>130176.87936593998</v>
      </c>
      <c r="Q3180" s="98">
        <f>Q2028+(Q2316*'Emission factors'!$I$16)+('Emission factors'!$I$17*'GHG Estimation'!Q2604)</f>
        <v>137146.21493390398</v>
      </c>
      <c r="R3180" s="98">
        <f>R2028+(R2316*'Emission factors'!$I$16)+('Emission factors'!$I$17*'GHG Estimation'!R2604)</f>
        <v>143944.18117151599</v>
      </c>
      <c r="S3180" s="98">
        <f>S2028+(S2316*'Emission factors'!$I$16)+('Emission factors'!$I$17*'GHG Estimation'!S2604)</f>
        <v>140032.75163024393</v>
      </c>
      <c r="T3180" s="98">
        <f>T2028+(T2316*'Emission factors'!$I$16)+('Emission factors'!$I$17*'GHG Estimation'!T2604)</f>
        <v>126837.13396776405</v>
      </c>
      <c r="U3180" s="98">
        <f>U2028+(U2316*'Emission factors'!$I$16)+('Emission factors'!$I$17*'GHG Estimation'!U2604)</f>
        <v>127223.70816834801</v>
      </c>
    </row>
    <row r="3181" spans="1:21" x14ac:dyDescent="0.25">
      <c r="A3181" s="92" t="s">
        <v>11</v>
      </c>
      <c r="B3181" s="92" t="s">
        <v>12</v>
      </c>
      <c r="C3181" s="92" t="s">
        <v>32</v>
      </c>
      <c r="D3181" s="92" t="s">
        <v>32</v>
      </c>
      <c r="E3181" s="92" t="s">
        <v>35</v>
      </c>
      <c r="F3181" s="92" t="s">
        <v>34</v>
      </c>
      <c r="G3181" s="92" t="s">
        <v>97</v>
      </c>
      <c r="H3181" s="92" t="s">
        <v>93</v>
      </c>
      <c r="I3181" s="89" t="s">
        <v>201</v>
      </c>
      <c r="L3181" s="98">
        <f>L2029+(L2317*'Emission factors'!$I$16)+('Emission factors'!$I$17*'GHG Estimation'!L2605)</f>
        <v>1656581.4348165281</v>
      </c>
      <c r="M3181" s="98">
        <f>M2029+(M2317*'Emission factors'!$I$16)+('Emission factors'!$I$17*'GHG Estimation'!M2605)</f>
        <v>1669803.3089965917</v>
      </c>
      <c r="N3181" s="98">
        <f>N2029+(N2317*'Emission factors'!$I$16)+('Emission factors'!$I$17*'GHG Estimation'!N2605)</f>
        <v>1736313.2635477199</v>
      </c>
      <c r="O3181" s="98">
        <f>O2029+(O2317*'Emission factors'!$I$16)+('Emission factors'!$I$17*'GHG Estimation'!O2605)</f>
        <v>1768841.9897288359</v>
      </c>
      <c r="P3181" s="98">
        <f>P2029+(P2317*'Emission factors'!$I$16)+('Emission factors'!$I$17*'GHG Estimation'!P2605)</f>
        <v>1816099.1212620528</v>
      </c>
      <c r="Q3181" s="98">
        <f>Q2029+(Q2317*'Emission factors'!$I$16)+('Emission factors'!$I$17*'GHG Estimation'!Q2605)</f>
        <v>1909451.0704265044</v>
      </c>
      <c r="R3181" s="98">
        <f>R2029+(R2317*'Emission factors'!$I$16)+('Emission factors'!$I$17*'GHG Estimation'!R2605)</f>
        <v>2014355.2824422715</v>
      </c>
      <c r="S3181" s="98">
        <f>S2029+(S2317*'Emission factors'!$I$16)+('Emission factors'!$I$17*'GHG Estimation'!S2605)</f>
        <v>2030277.4408143919</v>
      </c>
      <c r="T3181" s="98">
        <f>T2029+(T2317*'Emission factors'!$I$16)+('Emission factors'!$I$17*'GHG Estimation'!T2605)</f>
        <v>2070803.8604323401</v>
      </c>
      <c r="U3181" s="98">
        <f>U2029+(U2317*'Emission factors'!$I$16)+('Emission factors'!$I$17*'GHG Estimation'!U2605)</f>
        <v>2212185.7833544919</v>
      </c>
    </row>
    <row r="3182" spans="1:21" x14ac:dyDescent="0.25">
      <c r="A3182" s="92" t="s">
        <v>11</v>
      </c>
      <c r="B3182" s="92" t="s">
        <v>12</v>
      </c>
      <c r="C3182" s="92" t="s">
        <v>32</v>
      </c>
      <c r="D3182" s="92" t="s">
        <v>32</v>
      </c>
      <c r="E3182" s="92" t="s">
        <v>35</v>
      </c>
      <c r="F3182" s="92" t="s">
        <v>34</v>
      </c>
      <c r="G3182" s="92" t="s">
        <v>97</v>
      </c>
      <c r="H3182" s="92" t="s">
        <v>93</v>
      </c>
      <c r="I3182" s="89" t="s">
        <v>207</v>
      </c>
      <c r="L3182" s="98">
        <f>L2030+(L2318*'Emission factors'!$I$16)+('Emission factors'!$I$17*'GHG Estimation'!L2606)</f>
        <v>1066517.07971974</v>
      </c>
      <c r="M3182" s="98">
        <f>M2030+(M2318*'Emission factors'!$I$16)+('Emission factors'!$I$17*'GHG Estimation'!M2606)</f>
        <v>1092773.3583365718</v>
      </c>
      <c r="N3182" s="98">
        <f>N2030+(N2318*'Emission factors'!$I$16)+('Emission factors'!$I$17*'GHG Estimation'!N2606)</f>
        <v>1133194.0275149557</v>
      </c>
      <c r="O3182" s="98">
        <f>O2030+(O2318*'Emission factors'!$I$16)+('Emission factors'!$I$17*'GHG Estimation'!O2606)</f>
        <v>1166039.0118074722</v>
      </c>
      <c r="P3182" s="98">
        <f>P2030+(P2318*'Emission factors'!$I$16)+('Emission factors'!$I$17*'GHG Estimation'!P2606)</f>
        <v>1209991.040714148</v>
      </c>
      <c r="Q3182" s="98">
        <f>Q2030+(Q2318*'Emission factors'!$I$16)+('Emission factors'!$I$17*'GHG Estimation'!Q2606)</f>
        <v>1282935.3206827079</v>
      </c>
      <c r="R3182" s="98">
        <f>R2030+(R2318*'Emission factors'!$I$16)+('Emission factors'!$I$17*'GHG Estimation'!R2606)</f>
        <v>1364286.2341220642</v>
      </c>
      <c r="S3182" s="98">
        <f>S2030+(S2318*'Emission factors'!$I$16)+('Emission factors'!$I$17*'GHG Estimation'!S2606)</f>
        <v>1381405.5209254525</v>
      </c>
      <c r="T3182" s="98">
        <f>T2030+(T2318*'Emission factors'!$I$16)+('Emission factors'!$I$17*'GHG Estimation'!T2606)</f>
        <v>1449381.3598268845</v>
      </c>
      <c r="U3182" s="98">
        <f>U2030+(U2318*'Emission factors'!$I$16)+('Emission factors'!$I$17*'GHG Estimation'!U2606)</f>
        <v>1603858.4968623361</v>
      </c>
    </row>
    <row r="3183" spans="1:21" x14ac:dyDescent="0.25">
      <c r="A3183" s="92" t="s">
        <v>11</v>
      </c>
      <c r="B3183" s="92" t="s">
        <v>12</v>
      </c>
      <c r="C3183" s="92" t="s">
        <v>32</v>
      </c>
      <c r="D3183" s="92" t="s">
        <v>32</v>
      </c>
      <c r="E3183" s="92" t="s">
        <v>35</v>
      </c>
      <c r="F3183" s="92" t="s">
        <v>34</v>
      </c>
      <c r="G3183" s="92" t="s">
        <v>97</v>
      </c>
      <c r="H3183" s="92" t="s">
        <v>93</v>
      </c>
      <c r="I3183" s="89" t="s">
        <v>218</v>
      </c>
      <c r="L3183" s="98">
        <f>L2031+(L2319*'Emission factors'!$I$16)+('Emission factors'!$I$17*'GHG Estimation'!L2607)</f>
        <v>228691.09437394</v>
      </c>
      <c r="M3183" s="98">
        <f>M2031+(M2319*'Emission factors'!$I$16)+('Emission factors'!$I$17*'GHG Estimation'!M2607)</f>
        <v>234801.75369776401</v>
      </c>
      <c r="N3183" s="98">
        <f>N2031+(N2319*'Emission factors'!$I$16)+('Emission factors'!$I$17*'GHG Estimation'!N2607)</f>
        <v>248918.2836162</v>
      </c>
      <c r="O3183" s="98">
        <f>O2031+(O2319*'Emission factors'!$I$16)+('Emission factors'!$I$17*'GHG Estimation'!O2607)</f>
        <v>257538.84497642395</v>
      </c>
      <c r="P3183" s="98">
        <f>P2031+(P2319*'Emission factors'!$I$16)+('Emission factors'!$I$17*'GHG Estimation'!P2607)</f>
        <v>270323.84236703994</v>
      </c>
      <c r="Q3183" s="98">
        <f>Q2031+(Q2319*'Emission factors'!$I$16)+('Emission factors'!$I$17*'GHG Estimation'!Q2607)</f>
        <v>284850.20844632003</v>
      </c>
      <c r="R3183" s="98">
        <f>R2031+(R2319*'Emission factors'!$I$16)+('Emission factors'!$I$17*'GHG Estimation'!R2607)</f>
        <v>297853.15136187611</v>
      </c>
      <c r="S3183" s="98">
        <f>S2031+(S2319*'Emission factors'!$I$16)+('Emission factors'!$I$17*'GHG Estimation'!S2607)</f>
        <v>297505.92459904798</v>
      </c>
      <c r="T3183" s="98">
        <f>T2031+(T2319*'Emission factors'!$I$16)+('Emission factors'!$I$17*'GHG Estimation'!T2607)</f>
        <v>286132.52120525599</v>
      </c>
      <c r="U3183" s="98">
        <f>U2031+(U2319*'Emission factors'!$I$16)+('Emission factors'!$I$17*'GHG Estimation'!U2607)</f>
        <v>309333.38801521203</v>
      </c>
    </row>
    <row r="3184" spans="1:21" x14ac:dyDescent="0.25">
      <c r="A3184" s="92" t="s">
        <v>11</v>
      </c>
      <c r="B3184" s="92" t="s">
        <v>12</v>
      </c>
      <c r="C3184" s="92" t="s">
        <v>32</v>
      </c>
      <c r="D3184" s="92" t="s">
        <v>32</v>
      </c>
      <c r="E3184" s="92" t="s">
        <v>35</v>
      </c>
      <c r="F3184" s="92" t="s">
        <v>34</v>
      </c>
      <c r="G3184" s="92" t="s">
        <v>97</v>
      </c>
      <c r="H3184" s="92" t="s">
        <v>93</v>
      </c>
      <c r="I3184" s="89" t="s">
        <v>194</v>
      </c>
      <c r="L3184" s="98">
        <f>L2032+(L2320*'Emission factors'!$I$16)+('Emission factors'!$I$17*'GHG Estimation'!L2608)</f>
        <v>311670.95738486404</v>
      </c>
      <c r="M3184" s="98">
        <f>M2032+(M2320*'Emission factors'!$I$16)+('Emission factors'!$I$17*'GHG Estimation'!M2608)</f>
        <v>323158.84845529997</v>
      </c>
      <c r="N3184" s="98">
        <f>N2032+(N2320*'Emission factors'!$I$16)+('Emission factors'!$I$17*'GHG Estimation'!N2608)</f>
        <v>353391.94400474802</v>
      </c>
      <c r="O3184" s="98">
        <f>O2032+(O2320*'Emission factors'!$I$16)+('Emission factors'!$I$17*'GHG Estimation'!O2608)</f>
        <v>360283.71232352394</v>
      </c>
      <c r="P3184" s="98">
        <f>P2032+(P2320*'Emission factors'!$I$16)+('Emission factors'!$I$17*'GHG Estimation'!P2608)</f>
        <v>385404.82968284015</v>
      </c>
      <c r="Q3184" s="98">
        <f>Q2032+(Q2320*'Emission factors'!$I$16)+('Emission factors'!$I$17*'GHG Estimation'!Q2608)</f>
        <v>406961.66211874789</v>
      </c>
      <c r="R3184" s="98">
        <f>R2032+(R2320*'Emission factors'!$I$16)+('Emission factors'!$I$17*'GHG Estimation'!R2608)</f>
        <v>434227.59195582801</v>
      </c>
      <c r="S3184" s="98">
        <f>S2032+(S2320*'Emission factors'!$I$16)+('Emission factors'!$I$17*'GHG Estimation'!S2608)</f>
        <v>412165.59786221606</v>
      </c>
      <c r="T3184" s="98">
        <f>T2032+(T2320*'Emission factors'!$I$16)+('Emission factors'!$I$17*'GHG Estimation'!T2608)</f>
        <v>423141.69593603606</v>
      </c>
      <c r="U3184" s="98">
        <f>U2032+(U2320*'Emission factors'!$I$16)+('Emission factors'!$I$17*'GHG Estimation'!U2608)</f>
        <v>461446.40045446798</v>
      </c>
    </row>
    <row r="3185" spans="1:21" x14ac:dyDescent="0.25">
      <c r="A3185" s="92" t="s">
        <v>11</v>
      </c>
      <c r="B3185" s="92" t="s">
        <v>12</v>
      </c>
      <c r="C3185" s="92" t="s">
        <v>32</v>
      </c>
      <c r="D3185" s="92" t="s">
        <v>32</v>
      </c>
      <c r="E3185" s="92" t="s">
        <v>35</v>
      </c>
      <c r="F3185" s="92" t="s">
        <v>34</v>
      </c>
      <c r="G3185" s="92" t="s">
        <v>97</v>
      </c>
      <c r="H3185" s="92" t="s">
        <v>93</v>
      </c>
      <c r="I3185" s="89" t="s">
        <v>195</v>
      </c>
      <c r="L3185" s="98">
        <f>L2033+(L2321*'Emission factors'!$I$16)+('Emission factors'!$I$17*'GHG Estimation'!L2609)</f>
        <v>266287.418061456</v>
      </c>
      <c r="M3185" s="98">
        <f>M2033+(M2321*'Emission factors'!$I$16)+('Emission factors'!$I$17*'GHG Estimation'!M2609)</f>
        <v>271483.9308872681</v>
      </c>
      <c r="N3185" s="98">
        <f>N2033+(N2321*'Emission factors'!$I$16)+('Emission factors'!$I$17*'GHG Estimation'!N2609)</f>
        <v>289426.14594000805</v>
      </c>
      <c r="O3185" s="98">
        <f>O2033+(O2321*'Emission factors'!$I$16)+('Emission factors'!$I$17*'GHG Estimation'!O2609)</f>
        <v>306281.68019943993</v>
      </c>
      <c r="P3185" s="98">
        <f>P2033+(P2321*'Emission factors'!$I$16)+('Emission factors'!$I$17*'GHG Estimation'!P2609)</f>
        <v>329399.08772597188</v>
      </c>
      <c r="Q3185" s="98">
        <f>Q2033+(Q2321*'Emission factors'!$I$16)+('Emission factors'!$I$17*'GHG Estimation'!Q2609)</f>
        <v>359694.7628025398</v>
      </c>
      <c r="R3185" s="98">
        <f>R2033+(R2321*'Emission factors'!$I$16)+('Emission factors'!$I$17*'GHG Estimation'!R2609)</f>
        <v>394546.31706613186</v>
      </c>
      <c r="S3185" s="98">
        <f>S2033+(S2321*'Emission factors'!$I$16)+('Emission factors'!$I$17*'GHG Estimation'!S2609)</f>
        <v>408156.26645930414</v>
      </c>
      <c r="T3185" s="98">
        <f>T2033+(T2321*'Emission factors'!$I$16)+('Emission factors'!$I$17*'GHG Estimation'!T2609)</f>
        <v>438310.21906980005</v>
      </c>
      <c r="U3185" s="98">
        <f>U2033+(U2321*'Emission factors'!$I$16)+('Emission factors'!$I$17*'GHG Estimation'!U2609)</f>
        <v>504102.95847252005</v>
      </c>
    </row>
    <row r="3186" spans="1:21" x14ac:dyDescent="0.25">
      <c r="A3186" s="92" t="s">
        <v>11</v>
      </c>
      <c r="B3186" s="92" t="s">
        <v>12</v>
      </c>
      <c r="C3186" s="92" t="s">
        <v>32</v>
      </c>
      <c r="D3186" s="92" t="s">
        <v>32</v>
      </c>
      <c r="E3186" s="92" t="s">
        <v>35</v>
      </c>
      <c r="F3186" s="92" t="s">
        <v>34</v>
      </c>
      <c r="G3186" s="92" t="s">
        <v>97</v>
      </c>
      <c r="H3186" s="92" t="s">
        <v>93</v>
      </c>
      <c r="I3186" s="89" t="s">
        <v>209</v>
      </c>
      <c r="L3186" s="98">
        <f>L2034+(L2322*'Emission factors'!$I$16)+('Emission factors'!$I$17*'GHG Estimation'!L2610)</f>
        <v>1741332.8734596963</v>
      </c>
      <c r="M3186" s="98">
        <f>M2034+(M2322*'Emission factors'!$I$16)+('Emission factors'!$I$17*'GHG Estimation'!M2610)</f>
        <v>1749325.6979404802</v>
      </c>
      <c r="N3186" s="98">
        <f>N2034+(N2322*'Emission factors'!$I$16)+('Emission factors'!$I$17*'GHG Estimation'!N2610)</f>
        <v>1833481.966448572</v>
      </c>
      <c r="O3186" s="98">
        <f>O2034+(O2322*'Emission factors'!$I$16)+('Emission factors'!$I$17*'GHG Estimation'!O2610)</f>
        <v>1913241.6721934557</v>
      </c>
      <c r="P3186" s="98">
        <f>P2034+(P2322*'Emission factors'!$I$16)+('Emission factors'!$I$17*'GHG Estimation'!P2610)</f>
        <v>2048092.4133178955</v>
      </c>
      <c r="Q3186" s="98">
        <f>Q2034+(Q2322*'Emission factors'!$I$16)+('Emission factors'!$I$17*'GHG Estimation'!Q2610)</f>
        <v>2267808.2070384398</v>
      </c>
      <c r="R3186" s="98">
        <f>R2034+(R2322*'Emission factors'!$I$16)+('Emission factors'!$I$17*'GHG Estimation'!R2610)</f>
        <v>2410527.2782168598</v>
      </c>
      <c r="S3186" s="98">
        <f>S2034+(S2322*'Emission factors'!$I$16)+('Emission factors'!$I$17*'GHG Estimation'!S2610)</f>
        <v>2509317.61231976</v>
      </c>
      <c r="T3186" s="98">
        <f>T2034+(T2322*'Emission factors'!$I$16)+('Emission factors'!$I$17*'GHG Estimation'!T2610)</f>
        <v>2659392.6530085197</v>
      </c>
      <c r="U3186" s="98">
        <f>U2034+(U2322*'Emission factors'!$I$16)+('Emission factors'!$I$17*'GHG Estimation'!U2610)</f>
        <v>2945036.0681626732</v>
      </c>
    </row>
    <row r="3187" spans="1:21" x14ac:dyDescent="0.25">
      <c r="A3187" s="92" t="s">
        <v>11</v>
      </c>
      <c r="B3187" s="92" t="s">
        <v>12</v>
      </c>
      <c r="C3187" s="92" t="s">
        <v>32</v>
      </c>
      <c r="D3187" s="92" t="s">
        <v>32</v>
      </c>
      <c r="E3187" s="92" t="s">
        <v>35</v>
      </c>
      <c r="F3187" s="92" t="s">
        <v>34</v>
      </c>
      <c r="G3187" s="92" t="s">
        <v>97</v>
      </c>
      <c r="H3187" s="92" t="s">
        <v>93</v>
      </c>
      <c r="I3187" s="89" t="s">
        <v>208</v>
      </c>
      <c r="L3187" s="98">
        <f>L2035+(L2323*'Emission factors'!$I$16)+('Emission factors'!$I$17*'GHG Estimation'!L2611)</f>
        <v>1257093.5903605639</v>
      </c>
      <c r="M3187" s="98">
        <f>M2035+(M2323*'Emission factors'!$I$16)+('Emission factors'!$I$17*'GHG Estimation'!M2611)</f>
        <v>1244865.4910195244</v>
      </c>
      <c r="N3187" s="98">
        <f>N2035+(N2323*'Emission factors'!$I$16)+('Emission factors'!$I$17*'GHG Estimation'!N2611)</f>
        <v>1294293.2509523719</v>
      </c>
      <c r="O3187" s="98">
        <f>O2035+(O2323*'Emission factors'!$I$16)+('Emission factors'!$I$17*'GHG Estimation'!O2611)</f>
        <v>1319400.1796360882</v>
      </c>
      <c r="P3187" s="98">
        <f>P2035+(P2323*'Emission factors'!$I$16)+('Emission factors'!$I$17*'GHG Estimation'!P2611)</f>
        <v>1402914.7391531363</v>
      </c>
      <c r="Q3187" s="98">
        <f>Q2035+(Q2323*'Emission factors'!$I$16)+('Emission factors'!$I$17*'GHG Estimation'!Q2611)</f>
        <v>1545458.2964143842</v>
      </c>
      <c r="R3187" s="98">
        <f>R2035+(R2323*'Emission factors'!$I$16)+('Emission factors'!$I$17*'GHG Estimation'!R2611)</f>
        <v>1638907.4081358002</v>
      </c>
      <c r="S3187" s="98">
        <f>S2035+(S2323*'Emission factors'!$I$16)+('Emission factors'!$I$17*'GHG Estimation'!S2611)</f>
        <v>1686811.4088573444</v>
      </c>
      <c r="T3187" s="98">
        <f>T2035+(T2323*'Emission factors'!$I$16)+('Emission factors'!$I$17*'GHG Estimation'!T2611)</f>
        <v>1719552.4573672279</v>
      </c>
      <c r="U3187" s="98">
        <f>U2035+(U2323*'Emission factors'!$I$16)+('Emission factors'!$I$17*'GHG Estimation'!U2611)</f>
        <v>1834178.3242438475</v>
      </c>
    </row>
    <row r="3188" spans="1:21" x14ac:dyDescent="0.25">
      <c r="A3188" s="92" t="s">
        <v>11</v>
      </c>
      <c r="B3188" s="92" t="s">
        <v>12</v>
      </c>
      <c r="C3188" s="92" t="s">
        <v>32</v>
      </c>
      <c r="D3188" s="92" t="s">
        <v>32</v>
      </c>
      <c r="E3188" s="92" t="s">
        <v>35</v>
      </c>
      <c r="F3188" s="92" t="s">
        <v>34</v>
      </c>
      <c r="G3188" s="92" t="s">
        <v>97</v>
      </c>
      <c r="H3188" s="92" t="s">
        <v>93</v>
      </c>
      <c r="I3188" s="89" t="s">
        <v>226</v>
      </c>
      <c r="L3188" s="98">
        <f>L2036+(L2324*'Emission factors'!$I$16)+('Emission factors'!$I$17*'GHG Estimation'!L2612)</f>
        <v>597.02959835199988</v>
      </c>
      <c r="M3188" s="98">
        <f>M2036+(M2324*'Emission factors'!$I$16)+('Emission factors'!$I$17*'GHG Estimation'!M2612)</f>
        <v>674.65658933199995</v>
      </c>
      <c r="N3188" s="98">
        <f>N2036+(N2324*'Emission factors'!$I$16)+('Emission factors'!$I$17*'GHG Estimation'!N2612)</f>
        <v>648.84066746399969</v>
      </c>
      <c r="O3188" s="98">
        <f>O2036+(O2324*'Emission factors'!$I$16)+('Emission factors'!$I$17*'GHG Estimation'!O2612)</f>
        <v>720.32172159199979</v>
      </c>
      <c r="P3188" s="98">
        <f>P2036+(P2324*'Emission factors'!$I$16)+('Emission factors'!$I$17*'GHG Estimation'!P2612)</f>
        <v>577.56124188399986</v>
      </c>
      <c r="Q3188" s="98">
        <f>Q2036+(Q2324*'Emission factors'!$I$16)+('Emission factors'!$I$17*'GHG Estimation'!Q2612)</f>
        <v>457.18899872799994</v>
      </c>
      <c r="R3188" s="98">
        <f>R2036+(R2324*'Emission factors'!$I$16)+('Emission factors'!$I$17*'GHG Estimation'!R2612)</f>
        <v>380.45813462799998</v>
      </c>
      <c r="S3188" s="98">
        <f>S2036+(S2324*'Emission factors'!$I$16)+('Emission factors'!$I$17*'GHG Estimation'!S2612)</f>
        <v>528.10997355599977</v>
      </c>
      <c r="T3188" s="98">
        <f>T2036+(T2324*'Emission factors'!$I$16)+('Emission factors'!$I$17*'GHG Estimation'!T2612)</f>
        <v>678.16641961199991</v>
      </c>
      <c r="U3188" s="98">
        <f>U2036+(U2324*'Emission factors'!$I$16)+('Emission factors'!$I$17*'GHG Estimation'!U2612)</f>
        <v>724.77995281999972</v>
      </c>
    </row>
    <row r="3189" spans="1:21" x14ac:dyDescent="0.25">
      <c r="A3189" s="92" t="s">
        <v>11</v>
      </c>
      <c r="B3189" s="92" t="s">
        <v>12</v>
      </c>
      <c r="C3189" s="92" t="s">
        <v>32</v>
      </c>
      <c r="D3189" s="92" t="s">
        <v>32</v>
      </c>
      <c r="E3189" s="92" t="s">
        <v>35</v>
      </c>
      <c r="F3189" s="92" t="s">
        <v>34</v>
      </c>
      <c r="G3189" s="92" t="s">
        <v>97</v>
      </c>
      <c r="H3189" s="92" t="s">
        <v>93</v>
      </c>
      <c r="I3189" s="89" t="s">
        <v>196</v>
      </c>
      <c r="L3189" s="98">
        <f>L2037+(L2325*'Emission factors'!$I$16)+('Emission factors'!$I$17*'GHG Estimation'!L2613)</f>
        <v>1143307.476515468</v>
      </c>
      <c r="M3189" s="98">
        <f>M2037+(M2325*'Emission factors'!$I$16)+('Emission factors'!$I$17*'GHG Estimation'!M2613)</f>
        <v>1176279.2926324001</v>
      </c>
      <c r="N3189" s="98">
        <f>N2037+(N2325*'Emission factors'!$I$16)+('Emission factors'!$I$17*'GHG Estimation'!N2613)</f>
        <v>1262906.9297210521</v>
      </c>
      <c r="O3189" s="98">
        <f>O2037+(O2325*'Emission factors'!$I$16)+('Emission factors'!$I$17*'GHG Estimation'!O2613)</f>
        <v>1327507.6486157204</v>
      </c>
      <c r="P3189" s="98">
        <f>P2037+(P2325*'Emission factors'!$I$16)+('Emission factors'!$I$17*'GHG Estimation'!P2613)</f>
        <v>1416023.5071854957</v>
      </c>
      <c r="Q3189" s="98">
        <f>Q2037+(Q2325*'Emission factors'!$I$16)+('Emission factors'!$I$17*'GHG Estimation'!Q2613)</f>
        <v>1524994.2533700159</v>
      </c>
      <c r="R3189" s="98">
        <f>R2037+(R2325*'Emission factors'!$I$16)+('Emission factors'!$I$17*'GHG Estimation'!R2613)</f>
        <v>1668545.7816136121</v>
      </c>
      <c r="S3189" s="98">
        <f>S2037+(S2325*'Emission factors'!$I$16)+('Emission factors'!$I$17*'GHG Estimation'!S2613)</f>
        <v>1713756.3087073879</v>
      </c>
      <c r="T3189" s="98">
        <f>T2037+(T2325*'Emission factors'!$I$16)+('Emission factors'!$I$17*'GHG Estimation'!T2613)</f>
        <v>1797161.9888085155</v>
      </c>
      <c r="U3189" s="98">
        <f>U2037+(U2325*'Emission factors'!$I$16)+('Emission factors'!$I$17*'GHG Estimation'!U2613)</f>
        <v>1983906.5264914297</v>
      </c>
    </row>
    <row r="3190" spans="1:21" x14ac:dyDescent="0.25">
      <c r="A3190" s="92" t="s">
        <v>11</v>
      </c>
      <c r="B3190" s="92" t="s">
        <v>12</v>
      </c>
      <c r="C3190" s="92" t="s">
        <v>32</v>
      </c>
      <c r="D3190" s="92" t="s">
        <v>32</v>
      </c>
      <c r="E3190" s="92" t="s">
        <v>35</v>
      </c>
      <c r="F3190" s="92" t="s">
        <v>34</v>
      </c>
      <c r="G3190" s="92" t="s">
        <v>97</v>
      </c>
      <c r="H3190" s="92" t="s">
        <v>93</v>
      </c>
      <c r="I3190" s="89" t="s">
        <v>197</v>
      </c>
      <c r="L3190" s="98">
        <f>L2038+(L2326*'Emission factors'!$I$16)+('Emission factors'!$I$17*'GHG Estimation'!L2614)</f>
        <v>4048749.8960618591</v>
      </c>
      <c r="M3190" s="98">
        <f>M2038+(M2326*'Emission factors'!$I$16)+('Emission factors'!$I$17*'GHG Estimation'!M2614)</f>
        <v>4089711.4002154958</v>
      </c>
      <c r="N3190" s="98">
        <f>N2038+(N2326*'Emission factors'!$I$16)+('Emission factors'!$I$17*'GHG Estimation'!N2614)</f>
        <v>4274190.5814198349</v>
      </c>
      <c r="O3190" s="98">
        <f>O2038+(O2326*'Emission factors'!$I$16)+('Emission factors'!$I$17*'GHG Estimation'!O2614)</f>
        <v>4442324.6473001419</v>
      </c>
      <c r="P3190" s="98">
        <f>P2038+(P2326*'Emission factors'!$I$16)+('Emission factors'!$I$17*'GHG Estimation'!P2614)</f>
        <v>4645824.1738065518</v>
      </c>
      <c r="Q3190" s="98">
        <f>Q2038+(Q2326*'Emission factors'!$I$16)+('Emission factors'!$I$17*'GHG Estimation'!Q2614)</f>
        <v>4967930.8572888719</v>
      </c>
      <c r="R3190" s="98">
        <f>R2038+(R2326*'Emission factors'!$I$16)+('Emission factors'!$I$17*'GHG Estimation'!R2614)</f>
        <v>5305371.4889270049</v>
      </c>
      <c r="S3190" s="98">
        <f>S2038+(S2326*'Emission factors'!$I$16)+('Emission factors'!$I$17*'GHG Estimation'!S2614)</f>
        <v>5414099.1681630481</v>
      </c>
      <c r="T3190" s="98">
        <f>T2038+(T2326*'Emission factors'!$I$16)+('Emission factors'!$I$17*'GHG Estimation'!T2614)</f>
        <v>5486724.6285908744</v>
      </c>
      <c r="U3190" s="98">
        <f>U2038+(U2326*'Emission factors'!$I$16)+('Emission factors'!$I$17*'GHG Estimation'!U2614)</f>
        <v>5826238.7932811929</v>
      </c>
    </row>
    <row r="3191" spans="1:21" x14ac:dyDescent="0.25">
      <c r="A3191" s="92" t="s">
        <v>11</v>
      </c>
      <c r="B3191" s="92" t="s">
        <v>12</v>
      </c>
      <c r="C3191" s="92" t="s">
        <v>32</v>
      </c>
      <c r="D3191" s="92" t="s">
        <v>32</v>
      </c>
      <c r="E3191" s="92" t="s">
        <v>35</v>
      </c>
      <c r="F3191" s="92" t="s">
        <v>34</v>
      </c>
      <c r="G3191" s="92" t="s">
        <v>97</v>
      </c>
      <c r="H3191" s="92" t="s">
        <v>93</v>
      </c>
      <c r="I3191" s="89" t="s">
        <v>229</v>
      </c>
      <c r="L3191" s="98">
        <f>L2039+(L2327*'Emission factors'!$I$16)+('Emission factors'!$I$17*'GHG Estimation'!L2615)</f>
        <v>48391.374260680008</v>
      </c>
      <c r="M3191" s="98">
        <f>M2039+(M2327*'Emission factors'!$I$16)+('Emission factors'!$I$17*'GHG Estimation'!M2615)</f>
        <v>45939.563649276002</v>
      </c>
      <c r="N3191" s="98">
        <f>N2039+(N2327*'Emission factors'!$I$16)+('Emission factors'!$I$17*'GHG Estimation'!N2615)</f>
        <v>50455.819092755992</v>
      </c>
      <c r="O3191" s="98">
        <f>O2039+(O2327*'Emission factors'!$I$16)+('Emission factors'!$I$17*'GHG Estimation'!O2615)</f>
        <v>50432.168810847979</v>
      </c>
      <c r="P3191" s="98">
        <f>P2039+(P2327*'Emission factors'!$I$16)+('Emission factors'!$I$17*'GHG Estimation'!P2615)</f>
        <v>57314.341104283994</v>
      </c>
      <c r="Q3191" s="98">
        <f>Q2039+(Q2327*'Emission factors'!$I$16)+('Emission factors'!$I$17*'GHG Estimation'!Q2615)</f>
        <v>44916.709492996</v>
      </c>
      <c r="R3191" s="98">
        <f>R2039+(R2327*'Emission factors'!$I$16)+('Emission factors'!$I$17*'GHG Estimation'!R2615)</f>
        <v>45342.145729275995</v>
      </c>
      <c r="S3191" s="98">
        <f>S2039+(S2327*'Emission factors'!$I$16)+('Emission factors'!$I$17*'GHG Estimation'!S2615)</f>
        <v>54387.680326892005</v>
      </c>
      <c r="T3191" s="98">
        <f>T2039+(T2327*'Emission factors'!$I$16)+('Emission factors'!$I$17*'GHG Estimation'!T2615)</f>
        <v>65344.899994440006</v>
      </c>
      <c r="U3191" s="98">
        <f>U2039+(U2327*'Emission factors'!$I$16)+('Emission factors'!$I$17*'GHG Estimation'!U2615)</f>
        <v>66716.526732415994</v>
      </c>
    </row>
    <row r="3192" spans="1:21" x14ac:dyDescent="0.25">
      <c r="A3192" s="92" t="s">
        <v>11</v>
      </c>
      <c r="B3192" s="92" t="s">
        <v>12</v>
      </c>
      <c r="C3192" s="92" t="s">
        <v>32</v>
      </c>
      <c r="D3192" s="92" t="s">
        <v>32</v>
      </c>
      <c r="E3192" s="92" t="s">
        <v>35</v>
      </c>
      <c r="F3192" s="92" t="s">
        <v>34</v>
      </c>
      <c r="G3192" s="92" t="s">
        <v>97</v>
      </c>
      <c r="H3192" s="92" t="s">
        <v>93</v>
      </c>
      <c r="I3192" s="89" t="s">
        <v>198</v>
      </c>
      <c r="L3192" s="98">
        <f>L2040+(L2328*'Emission factors'!$I$16)+('Emission factors'!$I$17*'GHG Estimation'!L2616)</f>
        <v>35872.952213691999</v>
      </c>
      <c r="M3192" s="98">
        <f>M2040+(M2328*'Emission factors'!$I$16)+('Emission factors'!$I$17*'GHG Estimation'!M2616)</f>
        <v>37293.604559727995</v>
      </c>
      <c r="N3192" s="98">
        <f>N2040+(N2328*'Emission factors'!$I$16)+('Emission factors'!$I$17*'GHG Estimation'!N2616)</f>
        <v>38393.010354731996</v>
      </c>
      <c r="O3192" s="98">
        <f>O2040+(O2328*'Emission factors'!$I$16)+('Emission factors'!$I$17*'GHG Estimation'!O2616)</f>
        <v>39086.702172539997</v>
      </c>
      <c r="P3192" s="98">
        <f>P2040+(P2328*'Emission factors'!$I$16)+('Emission factors'!$I$17*'GHG Estimation'!P2616)</f>
        <v>37248.872892967986</v>
      </c>
      <c r="Q3192" s="98">
        <f>Q2040+(Q2328*'Emission factors'!$I$16)+('Emission factors'!$I$17*'GHG Estimation'!Q2616)</f>
        <v>38184.89235457599</v>
      </c>
      <c r="R3192" s="98">
        <f>R2040+(R2328*'Emission factors'!$I$16)+('Emission factors'!$I$17*'GHG Estimation'!R2616)</f>
        <v>37136.849565244003</v>
      </c>
      <c r="S3192" s="98">
        <f>S2040+(S2328*'Emission factors'!$I$16)+('Emission factors'!$I$17*'GHG Estimation'!S2616)</f>
        <v>34840.292935799996</v>
      </c>
      <c r="T3192" s="98">
        <f>T2040+(T2328*'Emission factors'!$I$16)+('Emission factors'!$I$17*'GHG Estimation'!T2616)</f>
        <v>37417.449294544007</v>
      </c>
      <c r="U3192" s="98">
        <f>U2040+(U2328*'Emission factors'!$I$16)+('Emission factors'!$I$17*'GHG Estimation'!U2616)</f>
        <v>40548.210436580011</v>
      </c>
    </row>
    <row r="3193" spans="1:21" x14ac:dyDescent="0.25">
      <c r="A3193" s="92" t="s">
        <v>11</v>
      </c>
      <c r="B3193" s="92" t="s">
        <v>12</v>
      </c>
      <c r="C3193" s="92" t="s">
        <v>32</v>
      </c>
      <c r="D3193" s="92" t="s">
        <v>32</v>
      </c>
      <c r="E3193" s="92" t="s">
        <v>35</v>
      </c>
      <c r="F3193" s="92" t="s">
        <v>34</v>
      </c>
      <c r="G3193" s="92" t="s">
        <v>97</v>
      </c>
      <c r="H3193" s="92" t="s">
        <v>93</v>
      </c>
      <c r="I3193" s="89" t="s">
        <v>231</v>
      </c>
      <c r="L3193" s="98">
        <f>L2041+(L2329*'Emission factors'!$I$16)+('Emission factors'!$I$17*'GHG Estimation'!L2617)</f>
        <v>50585.197411055997</v>
      </c>
      <c r="M3193" s="98">
        <f>M2041+(M2329*'Emission factors'!$I$16)+('Emission factors'!$I$17*'GHG Estimation'!M2617)</f>
        <v>52714.05136263201</v>
      </c>
      <c r="N3193" s="98">
        <f>N2041+(N2329*'Emission factors'!$I$16)+('Emission factors'!$I$17*'GHG Estimation'!N2617)</f>
        <v>52265.397972435996</v>
      </c>
      <c r="O3193" s="98">
        <f>O2041+(O2329*'Emission factors'!$I$16)+('Emission factors'!$I$17*'GHG Estimation'!O2617)</f>
        <v>52273.649807456</v>
      </c>
      <c r="P3193" s="98">
        <f>P2041+(P2329*'Emission factors'!$I$16)+('Emission factors'!$I$17*'GHG Estimation'!P2617)</f>
        <v>53252.100876832017</v>
      </c>
      <c r="Q3193" s="98">
        <f>Q2041+(Q2329*'Emission factors'!$I$16)+('Emission factors'!$I$17*'GHG Estimation'!Q2617)</f>
        <v>55116.933446387993</v>
      </c>
      <c r="R3193" s="98">
        <f>R2041+(R2329*'Emission factors'!$I$16)+('Emission factors'!$I$17*'GHG Estimation'!R2617)</f>
        <v>58317.734371819999</v>
      </c>
      <c r="S3193" s="98">
        <f>S2041+(S2329*'Emission factors'!$I$16)+('Emission factors'!$I$17*'GHG Estimation'!S2617)</f>
        <v>58123.020936243985</v>
      </c>
      <c r="T3193" s="98">
        <f>T2041+(T2329*'Emission factors'!$I$16)+('Emission factors'!$I$17*'GHG Estimation'!T2617)</f>
        <v>55538.568611151997</v>
      </c>
      <c r="U3193" s="98">
        <f>U2041+(U2329*'Emission factors'!$I$16)+('Emission factors'!$I$17*'GHG Estimation'!U2617)</f>
        <v>60309.309153103997</v>
      </c>
    </row>
    <row r="3194" spans="1:21" x14ac:dyDescent="0.25">
      <c r="A3194" s="92" t="s">
        <v>11</v>
      </c>
      <c r="B3194" s="92" t="s">
        <v>12</v>
      </c>
      <c r="C3194" s="92" t="s">
        <v>32</v>
      </c>
      <c r="D3194" s="92" t="s">
        <v>32</v>
      </c>
      <c r="E3194" s="92" t="s">
        <v>35</v>
      </c>
      <c r="F3194" s="92" t="s">
        <v>34</v>
      </c>
      <c r="G3194" s="92" t="s">
        <v>97</v>
      </c>
      <c r="H3194" s="92" t="s">
        <v>93</v>
      </c>
      <c r="I3194" s="92" t="s">
        <v>230</v>
      </c>
      <c r="L3194" s="98">
        <f>L2042+(L2330*'Emission factors'!$I$16)+('Emission factors'!$I$17*'GHG Estimation'!L2618)</f>
        <v>38429.273622475994</v>
      </c>
      <c r="M3194" s="98">
        <f>M2042+(M2330*'Emission factors'!$I$16)+('Emission factors'!$I$17*'GHG Estimation'!M2618)</f>
        <v>39989.333440143993</v>
      </c>
      <c r="N3194" s="98">
        <f>N2042+(N2330*'Emission factors'!$I$16)+('Emission factors'!$I$17*'GHG Estimation'!N2618)</f>
        <v>41792.064416915993</v>
      </c>
      <c r="O3194" s="98">
        <f>O2042+(O2330*'Emission factors'!$I$16)+('Emission factors'!$I$17*'GHG Estimation'!O2618)</f>
        <v>41897.157696768001</v>
      </c>
      <c r="P3194" s="98">
        <f>P2042+(P2330*'Emission factors'!$I$16)+('Emission factors'!$I$17*'GHG Estimation'!P2618)</f>
        <v>42536.312726204</v>
      </c>
      <c r="Q3194" s="98">
        <f>Q2042+(Q2330*'Emission factors'!$I$16)+('Emission factors'!$I$17*'GHG Estimation'!Q2618)</f>
        <v>44109.351448184003</v>
      </c>
      <c r="R3194" s="98">
        <f>R2042+(R2330*'Emission factors'!$I$16)+('Emission factors'!$I$17*'GHG Estimation'!R2618)</f>
        <v>48228.704828788002</v>
      </c>
      <c r="S3194" s="98">
        <f>S2042+(S2330*'Emission factors'!$I$16)+('Emission factors'!$I$17*'GHG Estimation'!S2618)</f>
        <v>45688.192591711995</v>
      </c>
      <c r="T3194" s="98">
        <f>T2042+(T2330*'Emission factors'!$I$16)+('Emission factors'!$I$17*'GHG Estimation'!T2618)</f>
        <v>45547.254236659988</v>
      </c>
      <c r="U3194" s="98">
        <f>U2042+(U2330*'Emission factors'!$I$16)+('Emission factors'!$I$17*'GHG Estimation'!U2618)</f>
        <v>48723.224979792001</v>
      </c>
    </row>
    <row r="3195" spans="1:21" x14ac:dyDescent="0.25">
      <c r="A3195" s="92" t="s">
        <v>11</v>
      </c>
      <c r="B3195" s="92" t="s">
        <v>12</v>
      </c>
      <c r="C3195" s="92" t="s">
        <v>32</v>
      </c>
      <c r="D3195" s="92" t="s">
        <v>32</v>
      </c>
      <c r="E3195" s="92" t="s">
        <v>35</v>
      </c>
      <c r="F3195" s="92" t="s">
        <v>34</v>
      </c>
      <c r="G3195" s="92" t="s">
        <v>97</v>
      </c>
      <c r="H3195" s="92" t="s">
        <v>93</v>
      </c>
      <c r="I3195" s="89" t="s">
        <v>303</v>
      </c>
      <c r="L3195" s="98">
        <f>L2043+(L2331*'Emission factors'!$I$16)+('Emission factors'!$I$17*'GHG Estimation'!L2619)</f>
        <v>381043.14865843602</v>
      </c>
      <c r="M3195" s="98">
        <f>M2043+(M2331*'Emission factors'!$I$16)+('Emission factors'!$I$17*'GHG Estimation'!M2619)</f>
        <v>386852.48531885992</v>
      </c>
      <c r="N3195" s="98">
        <f>N2043+(N2331*'Emission factors'!$I$16)+('Emission factors'!$I$17*'GHG Estimation'!N2619)</f>
        <v>406527.91430565587</v>
      </c>
      <c r="O3195" s="98">
        <f>O2043+(O2331*'Emission factors'!$I$16)+('Emission factors'!$I$17*'GHG Estimation'!O2619)</f>
        <v>415609.09234992397</v>
      </c>
      <c r="P3195" s="98">
        <f>P2043+(P2331*'Emission factors'!$I$16)+('Emission factors'!$I$17*'GHG Estimation'!P2619)</f>
        <v>437420.64885147201</v>
      </c>
      <c r="Q3195" s="98">
        <f>Q2043+(Q2331*'Emission factors'!$I$16)+('Emission factors'!$I$17*'GHG Estimation'!Q2619)</f>
        <v>469672.85268059198</v>
      </c>
      <c r="R3195" s="98">
        <f>R2043+(R2331*'Emission factors'!$I$16)+('Emission factors'!$I$17*'GHG Estimation'!R2619)</f>
        <v>520887.87793380814</v>
      </c>
      <c r="S3195" s="98">
        <f>S2043+(S2331*'Emission factors'!$I$16)+('Emission factors'!$I$17*'GHG Estimation'!S2619)</f>
        <v>553692.65600030799</v>
      </c>
      <c r="T3195" s="98">
        <f>T2043+(T2331*'Emission factors'!$I$16)+('Emission factors'!$I$17*'GHG Estimation'!T2619)</f>
        <v>603035.39589541592</v>
      </c>
      <c r="U3195" s="98">
        <f>U2043+(U2331*'Emission factors'!$I$16)+('Emission factors'!$I$17*'GHG Estimation'!U2619)</f>
        <v>711329.4243987801</v>
      </c>
    </row>
    <row r="3196" spans="1:21" x14ac:dyDescent="0.25">
      <c r="A3196" s="92" t="s">
        <v>11</v>
      </c>
      <c r="B3196" s="92" t="s">
        <v>12</v>
      </c>
      <c r="C3196" s="92" t="s">
        <v>32</v>
      </c>
      <c r="D3196" s="92" t="s">
        <v>32</v>
      </c>
      <c r="E3196" s="92" t="s">
        <v>35</v>
      </c>
      <c r="F3196" s="92" t="s">
        <v>34</v>
      </c>
      <c r="G3196" s="92" t="s">
        <v>97</v>
      </c>
      <c r="H3196" s="92" t="s">
        <v>93</v>
      </c>
      <c r="I3196" s="89" t="s">
        <v>225</v>
      </c>
      <c r="L3196" s="98">
        <f>L2044+(L2332*'Emission factors'!$I$16)+('Emission factors'!$I$17*'GHG Estimation'!L2620)</f>
        <v>66013.306098784</v>
      </c>
      <c r="M3196" s="98">
        <f>M2044+(M2332*'Emission factors'!$I$16)+('Emission factors'!$I$17*'GHG Estimation'!M2620)</f>
        <v>67384.118854843997</v>
      </c>
      <c r="N3196" s="98">
        <f>N2044+(N2332*'Emission factors'!$I$16)+('Emission factors'!$I$17*'GHG Estimation'!N2620)</f>
        <v>76658.412241752027</v>
      </c>
      <c r="O3196" s="98">
        <f>O2044+(O2332*'Emission factors'!$I$16)+('Emission factors'!$I$17*'GHG Estimation'!O2620)</f>
        <v>78947.837194775973</v>
      </c>
      <c r="P3196" s="98">
        <f>P2044+(P2332*'Emission factors'!$I$16)+('Emission factors'!$I$17*'GHG Estimation'!P2620)</f>
        <v>80237.468323231966</v>
      </c>
      <c r="Q3196" s="98">
        <f>Q2044+(Q2332*'Emission factors'!$I$16)+('Emission factors'!$I$17*'GHG Estimation'!Q2620)</f>
        <v>84828.766925187985</v>
      </c>
      <c r="R3196" s="98">
        <f>R2044+(R2332*'Emission factors'!$I$16)+('Emission factors'!$I$17*'GHG Estimation'!R2620)</f>
        <v>88409.353890088008</v>
      </c>
      <c r="S3196" s="98">
        <f>S2044+(S2332*'Emission factors'!$I$16)+('Emission factors'!$I$17*'GHG Estimation'!S2620)</f>
        <v>88318.86001065599</v>
      </c>
      <c r="T3196" s="98">
        <f>T2044+(T2332*'Emission factors'!$I$16)+('Emission factors'!$I$17*'GHG Estimation'!T2620)</f>
        <v>84986.246288899987</v>
      </c>
      <c r="U3196" s="98">
        <f>U2044+(U2332*'Emission factors'!$I$16)+('Emission factors'!$I$17*'GHG Estimation'!U2620)</f>
        <v>89582.040460703982</v>
      </c>
    </row>
    <row r="3197" spans="1:21" x14ac:dyDescent="0.25">
      <c r="A3197" s="92" t="s">
        <v>11</v>
      </c>
      <c r="B3197" s="92" t="s">
        <v>12</v>
      </c>
      <c r="C3197" s="92" t="s">
        <v>32</v>
      </c>
      <c r="D3197" s="92" t="s">
        <v>32</v>
      </c>
      <c r="E3197" s="92" t="s">
        <v>35</v>
      </c>
      <c r="F3197" s="92" t="s">
        <v>34</v>
      </c>
      <c r="G3197" s="92" t="s">
        <v>97</v>
      </c>
      <c r="H3197" s="92" t="s">
        <v>93</v>
      </c>
      <c r="I3197" s="89" t="s">
        <v>205</v>
      </c>
      <c r="L3197" s="98">
        <f>L2045+(L2333*'Emission factors'!$I$16)+('Emission factors'!$I$17*'GHG Estimation'!L2621)</f>
        <v>1474988.4990672921</v>
      </c>
      <c r="M3197" s="98">
        <f>M2045+(M2333*'Emission factors'!$I$16)+('Emission factors'!$I$17*'GHG Estimation'!M2621)</f>
        <v>1515508.130524124</v>
      </c>
      <c r="N3197" s="98">
        <f>N2045+(N2333*'Emission factors'!$I$16)+('Emission factors'!$I$17*'GHG Estimation'!N2621)</f>
        <v>1583392.1388235281</v>
      </c>
      <c r="O3197" s="98">
        <f>O2045+(O2333*'Emission factors'!$I$16)+('Emission factors'!$I$17*'GHG Estimation'!O2621)</f>
        <v>1627806.0987336719</v>
      </c>
      <c r="P3197" s="98">
        <f>P2045+(P2333*'Emission factors'!$I$16)+('Emission factors'!$I$17*'GHG Estimation'!P2621)</f>
        <v>1670015.8030830116</v>
      </c>
      <c r="Q3197" s="98">
        <f>Q2045+(Q2333*'Emission factors'!$I$16)+('Emission factors'!$I$17*'GHG Estimation'!Q2621)</f>
        <v>1726013.3305434799</v>
      </c>
      <c r="R3197" s="98">
        <f>R2045+(R2333*'Emission factors'!$I$16)+('Emission factors'!$I$17*'GHG Estimation'!R2621)</f>
        <v>1808160.7738278473</v>
      </c>
      <c r="S3197" s="98">
        <f>S2045+(S2333*'Emission factors'!$I$16)+('Emission factors'!$I$17*'GHG Estimation'!S2621)</f>
        <v>1829050.529414284</v>
      </c>
      <c r="T3197" s="98">
        <f>T2045+(T2333*'Emission factors'!$I$16)+('Emission factors'!$I$17*'GHG Estimation'!T2621)</f>
        <v>1865897.2803052994</v>
      </c>
      <c r="U3197" s="98">
        <f>U2045+(U2333*'Emission factors'!$I$16)+('Emission factors'!$I$17*'GHG Estimation'!U2621)</f>
        <v>2038302.0628639671</v>
      </c>
    </row>
    <row r="3198" spans="1:21" x14ac:dyDescent="0.25">
      <c r="A3198" s="92" t="s">
        <v>11</v>
      </c>
      <c r="B3198" s="92" t="s">
        <v>12</v>
      </c>
      <c r="C3198" s="92" t="s">
        <v>32</v>
      </c>
      <c r="D3198" s="92" t="s">
        <v>32</v>
      </c>
      <c r="E3198" s="92" t="s">
        <v>35</v>
      </c>
      <c r="F3198" s="92" t="s">
        <v>34</v>
      </c>
      <c r="G3198" s="92" t="s">
        <v>97</v>
      </c>
      <c r="H3198" s="92" t="s">
        <v>93</v>
      </c>
      <c r="I3198" s="89" t="s">
        <v>204</v>
      </c>
      <c r="L3198" s="98">
        <f>L2046+(L2334*'Emission factors'!$I$16)+('Emission factors'!$I$17*'GHG Estimation'!L2622)</f>
        <v>1228034.1148472324</v>
      </c>
      <c r="M3198" s="98">
        <f>M2046+(M2334*'Emission factors'!$I$16)+('Emission factors'!$I$17*'GHG Estimation'!M2622)</f>
        <v>1250726.4595236839</v>
      </c>
      <c r="N3198" s="98">
        <f>N2046+(N2334*'Emission factors'!$I$16)+('Emission factors'!$I$17*'GHG Estimation'!N2622)</f>
        <v>1314475.4172866361</v>
      </c>
      <c r="O3198" s="98">
        <f>O2046+(O2334*'Emission factors'!$I$16)+('Emission factors'!$I$17*'GHG Estimation'!O2622)</f>
        <v>1373515.6016813873</v>
      </c>
      <c r="P3198" s="98">
        <f>P2046+(P2334*'Emission factors'!$I$16)+('Emission factors'!$I$17*'GHG Estimation'!P2622)</f>
        <v>1490202.6798655922</v>
      </c>
      <c r="Q3198" s="98">
        <f>Q2046+(Q2334*'Emission factors'!$I$16)+('Emission factors'!$I$17*'GHG Estimation'!Q2622)</f>
        <v>1694380.8656613964</v>
      </c>
      <c r="R3198" s="98">
        <f>R2046+(R2334*'Emission factors'!$I$16)+('Emission factors'!$I$17*'GHG Estimation'!R2622)</f>
        <v>1913565.7042055402</v>
      </c>
      <c r="S3198" s="98">
        <f>S2046+(S2334*'Emission factors'!$I$16)+('Emission factors'!$I$17*'GHG Estimation'!S2622)</f>
        <v>2033264.0300768844</v>
      </c>
      <c r="T3198" s="98">
        <f>T2046+(T2334*'Emission factors'!$I$16)+('Emission factors'!$I$17*'GHG Estimation'!T2622)</f>
        <v>2227720.1502870163</v>
      </c>
      <c r="U3198" s="98">
        <f>U2046+(U2334*'Emission factors'!$I$16)+('Emission factors'!$I$17*'GHG Estimation'!U2622)</f>
        <v>2518128.2421912313</v>
      </c>
    </row>
    <row r="3199" spans="1:21" x14ac:dyDescent="0.25">
      <c r="A3199" s="92" t="s">
        <v>11</v>
      </c>
      <c r="B3199" s="92" t="s">
        <v>12</v>
      </c>
      <c r="C3199" s="92" t="s">
        <v>32</v>
      </c>
      <c r="D3199" s="92" t="s">
        <v>32</v>
      </c>
      <c r="E3199" s="92" t="s">
        <v>35</v>
      </c>
      <c r="F3199" s="92" t="s">
        <v>34</v>
      </c>
      <c r="G3199" s="92" t="s">
        <v>97</v>
      </c>
      <c r="H3199" s="92" t="s">
        <v>93</v>
      </c>
      <c r="I3199" s="89" t="s">
        <v>228</v>
      </c>
      <c r="L3199" s="98">
        <f>L2047+(L2335*'Emission factors'!$I$16)+('Emission factors'!$I$17*'GHG Estimation'!L2623)</f>
        <v>19902.343248259996</v>
      </c>
      <c r="M3199" s="98">
        <f>M2047+(M2335*'Emission factors'!$I$16)+('Emission factors'!$I$17*'GHG Estimation'!M2623)</f>
        <v>18188.000252752001</v>
      </c>
      <c r="N3199" s="98">
        <f>N2047+(N2335*'Emission factors'!$I$16)+('Emission factors'!$I$17*'GHG Estimation'!N2623)</f>
        <v>22182.993625584</v>
      </c>
      <c r="O3199" s="98">
        <f>O2047+(O2335*'Emission factors'!$I$16)+('Emission factors'!$I$17*'GHG Estimation'!O2623)</f>
        <v>24911.080154091993</v>
      </c>
      <c r="P3199" s="98">
        <f>P2047+(P2335*'Emission factors'!$I$16)+('Emission factors'!$I$17*'GHG Estimation'!P2623)</f>
        <v>26407.977962167999</v>
      </c>
      <c r="Q3199" s="98">
        <f>Q2047+(Q2335*'Emission factors'!$I$16)+('Emission factors'!$I$17*'GHG Estimation'!Q2623)</f>
        <v>28880.840087527999</v>
      </c>
      <c r="R3199" s="98">
        <f>R2047+(R2335*'Emission factors'!$I$16)+('Emission factors'!$I$17*'GHG Estimation'!R2623)</f>
        <v>30245.693599836002</v>
      </c>
      <c r="S3199" s="98">
        <f>S2047+(S2335*'Emission factors'!$I$16)+('Emission factors'!$I$17*'GHG Estimation'!S2623)</f>
        <v>28737.250690456003</v>
      </c>
      <c r="T3199" s="98">
        <f>T2047+(T2335*'Emission factors'!$I$16)+('Emission factors'!$I$17*'GHG Estimation'!T2623)</f>
        <v>28927.498427080001</v>
      </c>
      <c r="U3199" s="98">
        <f>U2047+(U2335*'Emission factors'!$I$16)+('Emission factors'!$I$17*'GHG Estimation'!U2623)</f>
        <v>30847.129155348</v>
      </c>
    </row>
    <row r="3200" spans="1:21" x14ac:dyDescent="0.25">
      <c r="A3200" s="92" t="s">
        <v>11</v>
      </c>
      <c r="B3200" s="92" t="s">
        <v>12</v>
      </c>
      <c r="C3200" s="92" t="s">
        <v>32</v>
      </c>
      <c r="D3200" s="92" t="s">
        <v>32</v>
      </c>
      <c r="E3200" s="92" t="s">
        <v>35</v>
      </c>
      <c r="F3200" s="92" t="s">
        <v>34</v>
      </c>
      <c r="G3200" s="92" t="s">
        <v>97</v>
      </c>
      <c r="H3200" s="92" t="s">
        <v>93</v>
      </c>
      <c r="I3200" s="89" t="s">
        <v>202</v>
      </c>
      <c r="L3200" s="98">
        <f>L2048+(L2336*'Emission factors'!$I$16)+('Emission factors'!$I$17*'GHG Estimation'!L2624)</f>
        <v>2636516.8786274563</v>
      </c>
      <c r="M3200" s="98">
        <f>M2048+(M2336*'Emission factors'!$I$16)+('Emission factors'!$I$17*'GHG Estimation'!M2624)</f>
        <v>2654435.9810744151</v>
      </c>
      <c r="N3200" s="98">
        <f>N2048+(N2336*'Emission factors'!$I$16)+('Emission factors'!$I$17*'GHG Estimation'!N2624)</f>
        <v>2780675.3312037033</v>
      </c>
      <c r="O3200" s="98">
        <f>O2048+(O2336*'Emission factors'!$I$16)+('Emission factors'!$I$17*'GHG Estimation'!O2624)</f>
        <v>2905032.889562231</v>
      </c>
      <c r="P3200" s="98">
        <f>P2048+(P2336*'Emission factors'!$I$16)+('Emission factors'!$I$17*'GHG Estimation'!P2624)</f>
        <v>3084417.5371797043</v>
      </c>
      <c r="Q3200" s="98">
        <f>Q2048+(Q2336*'Emission factors'!$I$16)+('Emission factors'!$I$17*'GHG Estimation'!Q2624)</f>
        <v>3355911.0864954833</v>
      </c>
      <c r="R3200" s="98">
        <f>R2048+(R2336*'Emission factors'!$I$16)+('Emission factors'!$I$17*'GHG Estimation'!R2624)</f>
        <v>3493721.4285278805</v>
      </c>
      <c r="S3200" s="98">
        <f>S2048+(S2336*'Emission factors'!$I$16)+('Emission factors'!$I$17*'GHG Estimation'!S2624)</f>
        <v>3707772.1694834041</v>
      </c>
      <c r="T3200" s="98">
        <f>T2048+(T2336*'Emission factors'!$I$16)+('Emission factors'!$I$17*'GHG Estimation'!T2624)</f>
        <v>4020731.5556931598</v>
      </c>
      <c r="U3200" s="98">
        <f>U2048+(U2336*'Emission factors'!$I$16)+('Emission factors'!$I$17*'GHG Estimation'!U2624)</f>
        <v>4312476.5867573721</v>
      </c>
    </row>
    <row r="3201" spans="1:21" x14ac:dyDescent="0.25">
      <c r="A3201" s="92" t="s">
        <v>11</v>
      </c>
      <c r="B3201" s="92" t="s">
        <v>12</v>
      </c>
      <c r="C3201" s="92" t="s">
        <v>32</v>
      </c>
      <c r="D3201" s="92" t="s">
        <v>32</v>
      </c>
      <c r="E3201" s="92" t="s">
        <v>35</v>
      </c>
      <c r="F3201" s="92" t="s">
        <v>34</v>
      </c>
      <c r="G3201" s="92" t="s">
        <v>97</v>
      </c>
      <c r="H3201" s="92" t="s">
        <v>93</v>
      </c>
      <c r="I3201" s="89" t="s">
        <v>190</v>
      </c>
      <c r="L3201" s="98">
        <f>L2049+(L2337*'Emission factors'!$I$16)+('Emission factors'!$I$17*'GHG Estimation'!L2625)</f>
        <v>0</v>
      </c>
      <c r="M3201" s="98">
        <f>M2049+(M2337*'Emission factors'!$I$16)+('Emission factors'!$I$17*'GHG Estimation'!M2625)</f>
        <v>0</v>
      </c>
      <c r="N3201" s="98">
        <f>N2049+(N2337*'Emission factors'!$I$16)+('Emission factors'!$I$17*'GHG Estimation'!N2625)</f>
        <v>0</v>
      </c>
      <c r="O3201" s="98">
        <f>O2049+(O2337*'Emission factors'!$I$16)+('Emission factors'!$I$17*'GHG Estimation'!O2625)</f>
        <v>0</v>
      </c>
      <c r="P3201" s="98">
        <f>P2049+(P2337*'Emission factors'!$I$16)+('Emission factors'!$I$17*'GHG Estimation'!P2625)</f>
        <v>0</v>
      </c>
      <c r="Q3201" s="98">
        <f>Q2049+(Q2337*'Emission factors'!$I$16)+('Emission factors'!$I$17*'GHG Estimation'!Q2625)</f>
        <v>0</v>
      </c>
      <c r="R3201" s="98">
        <f>R2049+(R2337*'Emission factors'!$I$16)+('Emission factors'!$I$17*'GHG Estimation'!R2625)</f>
        <v>0</v>
      </c>
      <c r="S3201" s="98">
        <f>S2049+(S2337*'Emission factors'!$I$16)+('Emission factors'!$I$17*'GHG Estimation'!S2625)</f>
        <v>0</v>
      </c>
      <c r="T3201" s="98">
        <f>T2049+(T2337*'Emission factors'!$I$16)+('Emission factors'!$I$17*'GHG Estimation'!T2625)</f>
        <v>0</v>
      </c>
      <c r="U3201" s="98">
        <f>U2049+(U2337*'Emission factors'!$I$16)+('Emission factors'!$I$17*'GHG Estimation'!U2625)</f>
        <v>1303063.4505661076</v>
      </c>
    </row>
    <row r="3202" spans="1:21" x14ac:dyDescent="0.25">
      <c r="A3202" s="92" t="s">
        <v>11</v>
      </c>
      <c r="B3202" s="92" t="s">
        <v>12</v>
      </c>
      <c r="C3202" s="92" t="s">
        <v>32</v>
      </c>
      <c r="D3202" s="92" t="s">
        <v>32</v>
      </c>
      <c r="E3202" s="92" t="s">
        <v>35</v>
      </c>
      <c r="F3202" s="92" t="s">
        <v>34</v>
      </c>
      <c r="G3202" s="92" t="s">
        <v>97</v>
      </c>
      <c r="H3202" s="92" t="s">
        <v>93</v>
      </c>
      <c r="I3202" s="89" t="s">
        <v>210</v>
      </c>
      <c r="L3202" s="98">
        <f>L2050+(L2338*'Emission factors'!$I$16)+('Emission factors'!$I$17*'GHG Estimation'!L2626)</f>
        <v>53417.914220528</v>
      </c>
      <c r="M3202" s="98">
        <f>M2050+(M2338*'Emission factors'!$I$16)+('Emission factors'!$I$17*'GHG Estimation'!M2626)</f>
        <v>55734.700914287991</v>
      </c>
      <c r="N3202" s="98">
        <f>N2050+(N2338*'Emission factors'!$I$16)+('Emission factors'!$I$17*'GHG Estimation'!N2626)</f>
        <v>58921.193680536009</v>
      </c>
      <c r="O3202" s="98">
        <f>O2050+(O2338*'Emission factors'!$I$16)+('Emission factors'!$I$17*'GHG Estimation'!O2626)</f>
        <v>58395.884103479992</v>
      </c>
      <c r="P3202" s="98">
        <f>P2050+(P2338*'Emission factors'!$I$16)+('Emission factors'!$I$17*'GHG Estimation'!P2626)</f>
        <v>64689.017263244001</v>
      </c>
      <c r="Q3202" s="98">
        <f>Q2050+(Q2338*'Emission factors'!$I$16)+('Emission factors'!$I$17*'GHG Estimation'!Q2626)</f>
        <v>71881.622843360004</v>
      </c>
      <c r="R3202" s="98">
        <f>R2050+(R2338*'Emission factors'!$I$16)+('Emission factors'!$I$17*'GHG Estimation'!R2626)</f>
        <v>78434.558121084003</v>
      </c>
      <c r="S3202" s="98">
        <f>S2050+(S2338*'Emission factors'!$I$16)+('Emission factors'!$I$17*'GHG Estimation'!S2626)</f>
        <v>75876.205491372006</v>
      </c>
      <c r="T3202" s="98">
        <f>T2050+(T2338*'Emission factors'!$I$16)+('Emission factors'!$I$17*'GHG Estimation'!T2626)</f>
        <v>83542.615756115993</v>
      </c>
      <c r="U3202" s="98">
        <f>U2050+(U2338*'Emission factors'!$I$16)+('Emission factors'!$I$17*'GHG Estimation'!U2626)</f>
        <v>91859.83069973599</v>
      </c>
    </row>
    <row r="3203" spans="1:21" x14ac:dyDescent="0.25">
      <c r="A3203" s="92" t="s">
        <v>11</v>
      </c>
      <c r="B3203" s="92" t="s">
        <v>12</v>
      </c>
      <c r="C3203" s="92" t="s">
        <v>32</v>
      </c>
      <c r="D3203" s="92" t="s">
        <v>32</v>
      </c>
      <c r="E3203" s="92" t="s">
        <v>35</v>
      </c>
      <c r="F3203" s="92" t="s">
        <v>34</v>
      </c>
      <c r="G3203" s="92" t="s">
        <v>97</v>
      </c>
      <c r="H3203" s="92" t="s">
        <v>93</v>
      </c>
      <c r="I3203" s="89" t="s">
        <v>199</v>
      </c>
      <c r="L3203" s="98">
        <f>L2051+(L2339*'Emission factors'!$I$16)+('Emission factors'!$I$17*'GHG Estimation'!L2627)</f>
        <v>3117603.2811860647</v>
      </c>
      <c r="M3203" s="98">
        <f>M2051+(M2339*'Emission factors'!$I$16)+('Emission factors'!$I$17*'GHG Estimation'!M2627)</f>
        <v>3227161.460943595</v>
      </c>
      <c r="N3203" s="98">
        <f>N2051+(N2339*'Emission factors'!$I$16)+('Emission factors'!$I$17*'GHG Estimation'!N2627)</f>
        <v>3411515.9983666521</v>
      </c>
      <c r="O3203" s="98">
        <f>O2051+(O2339*'Emission factors'!$I$16)+('Emission factors'!$I$17*'GHG Estimation'!O2627)</f>
        <v>3545635.8509400398</v>
      </c>
      <c r="P3203" s="98">
        <f>P2051+(P2339*'Emission factors'!$I$16)+('Emission factors'!$I$17*'GHG Estimation'!P2627)</f>
        <v>3804506.8034590315</v>
      </c>
      <c r="Q3203" s="98">
        <f>Q2051+(Q2339*'Emission factors'!$I$16)+('Emission factors'!$I$17*'GHG Estimation'!Q2627)</f>
        <v>4148158.7742759539</v>
      </c>
      <c r="R3203" s="98">
        <f>R2051+(R2339*'Emission factors'!$I$16)+('Emission factors'!$I$17*'GHG Estimation'!R2627)</f>
        <v>4566937.2807073398</v>
      </c>
      <c r="S3203" s="98">
        <f>S2051+(S2339*'Emission factors'!$I$16)+('Emission factors'!$I$17*'GHG Estimation'!S2627)</f>
        <v>4700706.5460421005</v>
      </c>
      <c r="T3203" s="98">
        <f>T2051+(T2339*'Emission factors'!$I$16)+('Emission factors'!$I$17*'GHG Estimation'!T2627)</f>
        <v>5167059.6145507693</v>
      </c>
      <c r="U3203" s="98">
        <f>U2051+(U2339*'Emission factors'!$I$16)+('Emission factors'!$I$17*'GHG Estimation'!U2627)</f>
        <v>5975861.5213949978</v>
      </c>
    </row>
    <row r="3204" spans="1:21" x14ac:dyDescent="0.25">
      <c r="A3204" s="92" t="s">
        <v>11</v>
      </c>
      <c r="B3204" s="92" t="s">
        <v>12</v>
      </c>
      <c r="C3204" s="92" t="s">
        <v>32</v>
      </c>
      <c r="D3204" s="92" t="s">
        <v>32</v>
      </c>
      <c r="E3204" s="92" t="s">
        <v>35</v>
      </c>
      <c r="F3204" s="92" t="s">
        <v>34</v>
      </c>
      <c r="G3204" s="92" t="s">
        <v>97</v>
      </c>
      <c r="H3204" s="92" t="s">
        <v>93</v>
      </c>
      <c r="I3204" s="89" t="s">
        <v>233</v>
      </c>
      <c r="L3204" s="98">
        <f>L2052+(L2340*'Emission factors'!$I$16)+('Emission factors'!$I$17*'GHG Estimation'!L2628)</f>
        <v>371314.60108833195</v>
      </c>
      <c r="M3204" s="98">
        <f>M2052+(M2340*'Emission factors'!$I$16)+('Emission factors'!$I$17*'GHG Estimation'!M2628)</f>
        <v>384813.40087748808</v>
      </c>
      <c r="N3204" s="98">
        <f>N2052+(N2340*'Emission factors'!$I$16)+('Emission factors'!$I$17*'GHG Estimation'!N2628)</f>
        <v>403391.12671035196</v>
      </c>
      <c r="O3204" s="98">
        <f>O2052+(O2340*'Emission factors'!$I$16)+('Emission factors'!$I$17*'GHG Estimation'!O2628)</f>
        <v>414444.92645239196</v>
      </c>
      <c r="P3204" s="98">
        <f>P2052+(P2340*'Emission factors'!$I$16)+('Emission factors'!$I$17*'GHG Estimation'!P2628)</f>
        <v>443317.90302654792</v>
      </c>
      <c r="Q3204" s="98">
        <f>Q2052+(Q2340*'Emission factors'!$I$16)+('Emission factors'!$I$17*'GHG Estimation'!Q2628)</f>
        <v>477641.00380127993</v>
      </c>
      <c r="R3204" s="98">
        <f>R2052+(R2340*'Emission factors'!$I$16)+('Emission factors'!$I$17*'GHG Estimation'!R2628)</f>
        <v>516841.79786109191</v>
      </c>
      <c r="S3204" s="98">
        <f>S2052+(S2340*'Emission factors'!$I$16)+('Emission factors'!$I$17*'GHG Estimation'!S2628)</f>
        <v>525168.11596026795</v>
      </c>
      <c r="T3204" s="98">
        <f>T2052+(T2340*'Emission factors'!$I$16)+('Emission factors'!$I$17*'GHG Estimation'!T2628)</f>
        <v>540265.57623244799</v>
      </c>
      <c r="U3204" s="98">
        <f>U2052+(U2340*'Emission factors'!$I$16)+('Emission factors'!$I$17*'GHG Estimation'!U2628)</f>
        <v>576355.78694047197</v>
      </c>
    </row>
    <row r="3205" spans="1:21" x14ac:dyDescent="0.25">
      <c r="A3205" s="92" t="s">
        <v>11</v>
      </c>
      <c r="B3205" s="92" t="s">
        <v>12</v>
      </c>
      <c r="C3205" s="92" t="s">
        <v>32</v>
      </c>
      <c r="D3205" s="92" t="s">
        <v>32</v>
      </c>
      <c r="E3205" s="92" t="s">
        <v>35</v>
      </c>
      <c r="F3205" s="92" t="s">
        <v>34</v>
      </c>
      <c r="G3205" s="92" t="s">
        <v>97</v>
      </c>
      <c r="H3205" s="92" t="s">
        <v>93</v>
      </c>
      <c r="I3205" s="89" t="s">
        <v>200</v>
      </c>
      <c r="L3205" s="98">
        <f>L2053+(L2341*'Emission factors'!$I$16)+('Emission factors'!$I$17*'GHG Estimation'!L2629)</f>
        <v>1451995.9966923839</v>
      </c>
      <c r="M3205" s="98">
        <f>M2053+(M2341*'Emission factors'!$I$16)+('Emission factors'!$I$17*'GHG Estimation'!M2629)</f>
        <v>1526377.84340184</v>
      </c>
      <c r="N3205" s="98">
        <f>N2053+(N2341*'Emission factors'!$I$16)+('Emission factors'!$I$17*'GHG Estimation'!N2629)</f>
        <v>1607720.4153934876</v>
      </c>
      <c r="O3205" s="98">
        <f>O2053+(O2341*'Emission factors'!$I$16)+('Emission factors'!$I$17*'GHG Estimation'!O2629)</f>
        <v>1694886.0123836524</v>
      </c>
      <c r="P3205" s="98">
        <f>P2053+(P2341*'Emission factors'!$I$16)+('Emission factors'!$I$17*'GHG Estimation'!P2629)</f>
        <v>1810746.3985856082</v>
      </c>
      <c r="Q3205" s="98">
        <f>Q2053+(Q2341*'Emission factors'!$I$16)+('Emission factors'!$I$17*'GHG Estimation'!Q2629)</f>
        <v>1972434.8702529676</v>
      </c>
      <c r="R3205" s="98">
        <f>R2053+(R2341*'Emission factors'!$I$16)+('Emission factors'!$I$17*'GHG Estimation'!R2629)</f>
        <v>2191458.1520560961</v>
      </c>
      <c r="S3205" s="98">
        <f>S2053+(S2341*'Emission factors'!$I$16)+('Emission factors'!$I$17*'GHG Estimation'!S2629)</f>
        <v>2316351.9751427872</v>
      </c>
      <c r="T3205" s="98">
        <f>T2053+(T2341*'Emission factors'!$I$16)+('Emission factors'!$I$17*'GHG Estimation'!T2629)</f>
        <v>2530146.6553100757</v>
      </c>
      <c r="U3205" s="98">
        <f>U2053+(U2341*'Emission factors'!$I$16)+('Emission factors'!$I$17*'GHG Estimation'!U2629)</f>
        <v>2876434.8073762404</v>
      </c>
    </row>
    <row r="3206" spans="1:21" x14ac:dyDescent="0.25">
      <c r="A3206" s="92" t="s">
        <v>11</v>
      </c>
      <c r="B3206" s="92" t="s">
        <v>12</v>
      </c>
      <c r="C3206" s="92" t="s">
        <v>32</v>
      </c>
      <c r="D3206" s="92" t="s">
        <v>32</v>
      </c>
      <c r="E3206" s="92" t="s">
        <v>36</v>
      </c>
      <c r="F3206" s="92" t="s">
        <v>34</v>
      </c>
      <c r="G3206" s="92" t="s">
        <v>97</v>
      </c>
      <c r="H3206" s="92" t="s">
        <v>93</v>
      </c>
      <c r="I3206" s="89" t="s">
        <v>227</v>
      </c>
      <c r="J3206" s="92" t="s">
        <v>98</v>
      </c>
      <c r="L3206" s="98">
        <f>L2054+(L2342*'Emission factors'!$I$16)+('Emission factors'!$I$17*'GHG Estimation'!L2630)</f>
        <v>20315.981795040003</v>
      </c>
      <c r="M3206" s="98">
        <f>M2054+(M2342*'Emission factors'!$I$16)+('Emission factors'!$I$17*'GHG Estimation'!M2630)</f>
        <v>20361.866985143999</v>
      </c>
      <c r="N3206" s="98">
        <f>N2054+(N2342*'Emission factors'!$I$16)+('Emission factors'!$I$17*'GHG Estimation'!N2630)</f>
        <v>18852.709320672002</v>
      </c>
      <c r="O3206" s="98">
        <f>O2054+(O2342*'Emission factors'!$I$16)+('Emission factors'!$I$17*'GHG Estimation'!O2630)</f>
        <v>19038.729507983997</v>
      </c>
      <c r="P3206" s="98">
        <f>P2054+(P2342*'Emission factors'!$I$16)+('Emission factors'!$I$17*'GHG Estimation'!P2630)</f>
        <v>18143.964352824001</v>
      </c>
      <c r="Q3206" s="98">
        <f>Q2054+(Q2342*'Emission factors'!$I$16)+('Emission factors'!$I$17*'GHG Estimation'!Q2630)</f>
        <v>17803.477449144</v>
      </c>
      <c r="R3206" s="98">
        <f>R2054+(R2342*'Emission factors'!$I$16)+('Emission factors'!$I$17*'GHG Estimation'!R2630)</f>
        <v>17792.470057128001</v>
      </c>
      <c r="S3206" s="98">
        <f>S2054+(S2342*'Emission factors'!$I$16)+('Emission factors'!$I$17*'GHG Estimation'!S2630)</f>
        <v>16443.669721968003</v>
      </c>
      <c r="T3206" s="98">
        <f>T2054+(T2342*'Emission factors'!$I$16)+('Emission factors'!$I$17*'GHG Estimation'!T2630)</f>
        <v>14562.147936048003</v>
      </c>
      <c r="U3206" s="98">
        <f>U2054+(U2342*'Emission factors'!$I$16)+('Emission factors'!$I$17*'GHG Estimation'!U2630)</f>
        <v>13888.778230920001</v>
      </c>
    </row>
    <row r="3207" spans="1:21" x14ac:dyDescent="0.25">
      <c r="A3207" s="92" t="s">
        <v>11</v>
      </c>
      <c r="B3207" s="92" t="s">
        <v>12</v>
      </c>
      <c r="C3207" s="92" t="s">
        <v>32</v>
      </c>
      <c r="D3207" s="92" t="s">
        <v>32</v>
      </c>
      <c r="E3207" s="92" t="s">
        <v>36</v>
      </c>
      <c r="F3207" s="92" t="s">
        <v>34</v>
      </c>
      <c r="G3207" s="92" t="s">
        <v>97</v>
      </c>
      <c r="H3207" s="92" t="s">
        <v>93</v>
      </c>
      <c r="I3207" s="89" t="s">
        <v>203</v>
      </c>
      <c r="L3207" s="98">
        <f>L2055+(L2343*'Emission factors'!$I$16)+('Emission factors'!$I$17*'GHG Estimation'!L2631)</f>
        <v>1635542.2259943599</v>
      </c>
      <c r="M3207" s="98">
        <f>M2055+(M2343*'Emission factors'!$I$16)+('Emission factors'!$I$17*'GHG Estimation'!M2631)</f>
        <v>1658957.0176335601</v>
      </c>
      <c r="N3207" s="98">
        <f>N2055+(N2343*'Emission factors'!$I$16)+('Emission factors'!$I$17*'GHG Estimation'!N2631)</f>
        <v>1641693.0445259518</v>
      </c>
      <c r="O3207" s="98">
        <f>O2055+(O2343*'Emission factors'!$I$16)+('Emission factors'!$I$17*'GHG Estimation'!O2631)</f>
        <v>1633398.6982726562</v>
      </c>
      <c r="P3207" s="98">
        <f>P2055+(P2343*'Emission factors'!$I$16)+('Emission factors'!$I$17*'GHG Estimation'!P2631)</f>
        <v>1636180.3862583118</v>
      </c>
      <c r="Q3207" s="98">
        <f>Q2055+(Q2343*'Emission factors'!$I$16)+('Emission factors'!$I$17*'GHG Estimation'!Q2631)</f>
        <v>1507367.320846488</v>
      </c>
      <c r="R3207" s="98">
        <f>R2055+(R2343*'Emission factors'!$I$16)+('Emission factors'!$I$17*'GHG Estimation'!R2631)</f>
        <v>1344556.6459984798</v>
      </c>
      <c r="S3207" s="98">
        <f>S2055+(S2343*'Emission factors'!$I$16)+('Emission factors'!$I$17*'GHG Estimation'!S2631)</f>
        <v>1185216.4186597918</v>
      </c>
      <c r="T3207" s="98">
        <f>T2055+(T2343*'Emission factors'!$I$16)+('Emission factors'!$I$17*'GHG Estimation'!T2631)</f>
        <v>1145570.8326798</v>
      </c>
      <c r="U3207" s="98">
        <f>U2055+(U2343*'Emission factors'!$I$16)+('Emission factors'!$I$17*'GHG Estimation'!U2631)</f>
        <v>811580.36700667185</v>
      </c>
    </row>
    <row r="3208" spans="1:21" x14ac:dyDescent="0.25">
      <c r="A3208" s="92" t="s">
        <v>11</v>
      </c>
      <c r="B3208" s="92" t="s">
        <v>12</v>
      </c>
      <c r="C3208" s="92" t="s">
        <v>32</v>
      </c>
      <c r="D3208" s="92" t="s">
        <v>32</v>
      </c>
      <c r="E3208" s="92" t="s">
        <v>36</v>
      </c>
      <c r="F3208" s="92" t="s">
        <v>34</v>
      </c>
      <c r="G3208" s="92" t="s">
        <v>97</v>
      </c>
      <c r="H3208" s="92" t="s">
        <v>93</v>
      </c>
      <c r="I3208" s="89" t="s">
        <v>191</v>
      </c>
      <c r="L3208" s="98">
        <f>L2056+(L2344*'Emission factors'!$I$16)+('Emission factors'!$I$17*'GHG Estimation'!L2632)</f>
        <v>36440.026542815998</v>
      </c>
      <c r="M3208" s="98">
        <f>M2056+(M2344*'Emission factors'!$I$16)+('Emission factors'!$I$17*'GHG Estimation'!M2632)</f>
        <v>30541.146210407995</v>
      </c>
      <c r="N3208" s="98">
        <f>N2056+(N2344*'Emission factors'!$I$16)+('Emission factors'!$I$17*'GHG Estimation'!N2632)</f>
        <v>28729.127340216</v>
      </c>
      <c r="O3208" s="98">
        <f>O2056+(O2344*'Emission factors'!$I$16)+('Emission factors'!$I$17*'GHG Estimation'!O2632)</f>
        <v>29013.021719807995</v>
      </c>
      <c r="P3208" s="98">
        <f>P2056+(P2344*'Emission factors'!$I$16)+('Emission factors'!$I$17*'GHG Estimation'!P2632)</f>
        <v>28701.916814472002</v>
      </c>
      <c r="Q3208" s="98">
        <f>Q2056+(Q2344*'Emission factors'!$I$16)+('Emission factors'!$I$17*'GHG Estimation'!Q2632)</f>
        <v>28557.817892736002</v>
      </c>
      <c r="R3208" s="98">
        <f>R2056+(R2344*'Emission factors'!$I$16)+('Emission factors'!$I$17*'GHG Estimation'!R2632)</f>
        <v>28372.634709408008</v>
      </c>
      <c r="S3208" s="98">
        <f>S2056+(S2344*'Emission factors'!$I$16)+('Emission factors'!$I$17*'GHG Estimation'!S2632)</f>
        <v>28215.427989431999</v>
      </c>
      <c r="T3208" s="98">
        <f>T2056+(T2344*'Emission factors'!$I$16)+('Emission factors'!$I$17*'GHG Estimation'!T2632)</f>
        <v>28149.225712056006</v>
      </c>
      <c r="U3208" s="98">
        <f>U2056+(U2344*'Emission factors'!$I$16)+('Emission factors'!$I$17*'GHG Estimation'!U2632)</f>
        <v>28086.876811512</v>
      </c>
    </row>
    <row r="3209" spans="1:21" x14ac:dyDescent="0.25">
      <c r="A3209" s="92" t="s">
        <v>11</v>
      </c>
      <c r="B3209" s="92" t="s">
        <v>12</v>
      </c>
      <c r="C3209" s="92" t="s">
        <v>32</v>
      </c>
      <c r="D3209" s="92" t="s">
        <v>32</v>
      </c>
      <c r="E3209" s="92" t="s">
        <v>36</v>
      </c>
      <c r="F3209" s="92" t="s">
        <v>34</v>
      </c>
      <c r="G3209" s="92" t="s">
        <v>97</v>
      </c>
      <c r="H3209" s="92" t="s">
        <v>93</v>
      </c>
      <c r="I3209" s="89" t="s">
        <v>192</v>
      </c>
      <c r="L3209" s="98">
        <f>L2057+(L2345*'Emission factors'!$I$16)+('Emission factors'!$I$17*'GHG Estimation'!L2633)</f>
        <v>831716.72458823991</v>
      </c>
      <c r="M3209" s="98">
        <f>M2057+(M2345*'Emission factors'!$I$16)+('Emission factors'!$I$17*'GHG Estimation'!M2633)</f>
        <v>818705.11074002425</v>
      </c>
      <c r="N3209" s="98">
        <f>N2057+(N2345*'Emission factors'!$I$16)+('Emission factors'!$I$17*'GHG Estimation'!N2633)</f>
        <v>826943.40931144787</v>
      </c>
      <c r="O3209" s="98">
        <f>O2057+(O2345*'Emission factors'!$I$16)+('Emission factors'!$I$17*'GHG Estimation'!O2633)</f>
        <v>818656.43816872803</v>
      </c>
      <c r="P3209" s="98">
        <f>P2057+(P2345*'Emission factors'!$I$16)+('Emission factors'!$I$17*'GHG Estimation'!P2633)</f>
        <v>813888.16070836794</v>
      </c>
      <c r="Q3209" s="98">
        <f>Q2057+(Q2345*'Emission factors'!$I$16)+('Emission factors'!$I$17*'GHG Estimation'!Q2633)</f>
        <v>813808.13207272801</v>
      </c>
      <c r="R3209" s="98">
        <f>R2057+(R2345*'Emission factors'!$I$16)+('Emission factors'!$I$17*'GHG Estimation'!R2633)</f>
        <v>806518.44328067999</v>
      </c>
      <c r="S3209" s="98">
        <f>S2057+(S2345*'Emission factors'!$I$16)+('Emission factors'!$I$17*'GHG Estimation'!S2633)</f>
        <v>805552.32748401596</v>
      </c>
      <c r="T3209" s="98">
        <f>T2057+(T2345*'Emission factors'!$I$16)+('Emission factors'!$I$17*'GHG Estimation'!T2633)</f>
        <v>805964.37033206399</v>
      </c>
      <c r="U3209" s="98">
        <f>U2057+(U2345*'Emission factors'!$I$16)+('Emission factors'!$I$17*'GHG Estimation'!U2633)</f>
        <v>805849.85871153604</v>
      </c>
    </row>
    <row r="3210" spans="1:21" x14ac:dyDescent="0.25">
      <c r="A3210" s="92" t="s">
        <v>11</v>
      </c>
      <c r="B3210" s="92" t="s">
        <v>12</v>
      </c>
      <c r="C3210" s="92" t="s">
        <v>32</v>
      </c>
      <c r="D3210" s="92" t="s">
        <v>32</v>
      </c>
      <c r="E3210" s="92" t="s">
        <v>36</v>
      </c>
      <c r="F3210" s="92" t="s">
        <v>34</v>
      </c>
      <c r="G3210" s="92" t="s">
        <v>97</v>
      </c>
      <c r="H3210" s="92" t="s">
        <v>93</v>
      </c>
      <c r="I3210" s="89" t="s">
        <v>206</v>
      </c>
      <c r="L3210" s="98">
        <f>L2058+(L2346*'Emission factors'!$I$16)+('Emission factors'!$I$17*'GHG Estimation'!L2634)</f>
        <v>2044524.8216553119</v>
      </c>
      <c r="M3210" s="98">
        <f>M2058+(M2346*'Emission factors'!$I$16)+('Emission factors'!$I$17*'GHG Estimation'!M2634)</f>
        <v>2042263.5843261594</v>
      </c>
      <c r="N3210" s="98">
        <f>N2058+(N2346*'Emission factors'!$I$16)+('Emission factors'!$I$17*'GHG Estimation'!N2634)</f>
        <v>2079843.5313325445</v>
      </c>
      <c r="O3210" s="98">
        <f>O2058+(O2346*'Emission factors'!$I$16)+('Emission factors'!$I$17*'GHG Estimation'!O2634)</f>
        <v>2069106.7521800883</v>
      </c>
      <c r="P3210" s="98">
        <f>P2058+(P2346*'Emission factors'!$I$16)+('Emission factors'!$I$17*'GHG Estimation'!P2634)</f>
        <v>2032571.6546187126</v>
      </c>
      <c r="Q3210" s="98">
        <f>Q2058+(Q2346*'Emission factors'!$I$16)+('Emission factors'!$I$17*'GHG Estimation'!Q2634)</f>
        <v>2016256.6624148882</v>
      </c>
      <c r="R3210" s="98">
        <f>R2058+(R2346*'Emission factors'!$I$16)+('Emission factors'!$I$17*'GHG Estimation'!R2634)</f>
        <v>2007026.4114709918</v>
      </c>
      <c r="S3210" s="98">
        <f>S2058+(S2346*'Emission factors'!$I$16)+('Emission factors'!$I$17*'GHG Estimation'!S2634)</f>
        <v>2001482.7208858319</v>
      </c>
      <c r="T3210" s="98">
        <f>T2058+(T2346*'Emission factors'!$I$16)+('Emission factors'!$I$17*'GHG Estimation'!T2634)</f>
        <v>1984476.0712294558</v>
      </c>
      <c r="U3210" s="98">
        <f>U2058+(U2346*'Emission factors'!$I$16)+('Emission factors'!$I$17*'GHG Estimation'!U2634)</f>
        <v>1977444.6297515286</v>
      </c>
    </row>
    <row r="3211" spans="1:21" x14ac:dyDescent="0.25">
      <c r="A3211" s="92" t="s">
        <v>11</v>
      </c>
      <c r="B3211" s="92" t="s">
        <v>12</v>
      </c>
      <c r="C3211" s="92" t="s">
        <v>32</v>
      </c>
      <c r="D3211" s="92" t="s">
        <v>32</v>
      </c>
      <c r="E3211" s="92" t="s">
        <v>36</v>
      </c>
      <c r="F3211" s="92" t="s">
        <v>34</v>
      </c>
      <c r="G3211" s="92" t="s">
        <v>97</v>
      </c>
      <c r="H3211" s="92" t="s">
        <v>93</v>
      </c>
      <c r="I3211" s="89" t="s">
        <v>220</v>
      </c>
      <c r="L3211" s="98">
        <f>L2059+(L2347*'Emission factors'!$I$16)+('Emission factors'!$I$17*'GHG Estimation'!L2635)</f>
        <v>36648.416846039996</v>
      </c>
      <c r="M3211" s="98">
        <f>M2059+(M2347*'Emission factors'!$I$16)+('Emission factors'!$I$17*'GHG Estimation'!M2635)</f>
        <v>34041.370531271998</v>
      </c>
      <c r="N3211" s="98">
        <f>N2059+(N2347*'Emission factors'!$I$16)+('Emission factors'!$I$17*'GHG Estimation'!N2635)</f>
        <v>28949.922674183996</v>
      </c>
      <c r="O3211" s="98">
        <f>O2059+(O2347*'Emission factors'!$I$16)+('Emission factors'!$I$17*'GHG Estimation'!O2635)</f>
        <v>26803.457542272008</v>
      </c>
      <c r="P3211" s="98">
        <f>P2059+(P2347*'Emission factors'!$I$16)+('Emission factors'!$I$17*'GHG Estimation'!P2635)</f>
        <v>22575.947825687988</v>
      </c>
      <c r="Q3211" s="98">
        <f>Q2059+(Q2347*'Emission factors'!$I$16)+('Emission factors'!$I$17*'GHG Estimation'!Q2635)</f>
        <v>21145.500120767992</v>
      </c>
      <c r="R3211" s="98">
        <f>R2059+(R2347*'Emission factors'!$I$16)+('Emission factors'!$I$17*'GHG Estimation'!R2635)</f>
        <v>18269.5860168</v>
      </c>
      <c r="S3211" s="98">
        <f>S2059+(S2347*'Emission factors'!$I$16)+('Emission factors'!$I$17*'GHG Estimation'!S2635)</f>
        <v>10893.385756368005</v>
      </c>
      <c r="T3211" s="98">
        <f>T2059+(T2347*'Emission factors'!$I$16)+('Emission factors'!$I$17*'GHG Estimation'!T2635)</f>
        <v>8569.3573358880021</v>
      </c>
      <c r="U3211" s="98">
        <f>U2059+(U2347*'Emission factors'!$I$16)+('Emission factors'!$I$17*'GHG Estimation'!U2635)</f>
        <v>6483.3381048960018</v>
      </c>
    </row>
    <row r="3212" spans="1:21" x14ac:dyDescent="0.25">
      <c r="A3212" s="92" t="s">
        <v>11</v>
      </c>
      <c r="B3212" s="92" t="s">
        <v>12</v>
      </c>
      <c r="C3212" s="92" t="s">
        <v>32</v>
      </c>
      <c r="D3212" s="92" t="s">
        <v>32</v>
      </c>
      <c r="E3212" s="92" t="s">
        <v>36</v>
      </c>
      <c r="F3212" s="92" t="s">
        <v>34</v>
      </c>
      <c r="G3212" s="92" t="s">
        <v>97</v>
      </c>
      <c r="H3212" s="92" t="s">
        <v>93</v>
      </c>
      <c r="I3212" s="89" t="s">
        <v>193</v>
      </c>
      <c r="L3212" s="98">
        <f>L2060+(L2348*'Emission factors'!$I$16)+('Emission factors'!$I$17*'GHG Estimation'!L2636)</f>
        <v>462989.14066653594</v>
      </c>
      <c r="M3212" s="98">
        <f>M2060+(M2348*'Emission factors'!$I$16)+('Emission factors'!$I$17*'GHG Estimation'!M2636)</f>
        <v>462528.67792763998</v>
      </c>
      <c r="N3212" s="98">
        <f>N2060+(N2348*'Emission factors'!$I$16)+('Emission factors'!$I$17*'GHG Estimation'!N2636)</f>
        <v>462413.95310798386</v>
      </c>
      <c r="O3212" s="98">
        <f>O2060+(O2348*'Emission factors'!$I$16)+('Emission factors'!$I$17*'GHG Estimation'!O2636)</f>
        <v>461411.45132680808</v>
      </c>
      <c r="P3212" s="98">
        <f>P2060+(P2348*'Emission factors'!$I$16)+('Emission factors'!$I$17*'GHG Estimation'!P2636)</f>
        <v>457923.27670480794</v>
      </c>
      <c r="Q3212" s="98">
        <f>Q2060+(Q2348*'Emission factors'!$I$16)+('Emission factors'!$I$17*'GHG Estimation'!Q2636)</f>
        <v>457883.47953424795</v>
      </c>
      <c r="R3212" s="98">
        <f>R2060+(R2348*'Emission factors'!$I$16)+('Emission factors'!$I$17*'GHG Estimation'!R2636)</f>
        <v>456663.7199453761</v>
      </c>
      <c r="S3212" s="98">
        <f>S2060+(S2348*'Emission factors'!$I$16)+('Emission factors'!$I$17*'GHG Estimation'!S2636)</f>
        <v>435919.10525162407</v>
      </c>
      <c r="T3212" s="98">
        <f>T2060+(T2348*'Emission factors'!$I$16)+('Emission factors'!$I$17*'GHG Estimation'!T2636)</f>
        <v>428429.39619619207</v>
      </c>
      <c r="U3212" s="98">
        <f>U2060+(U2348*'Emission factors'!$I$16)+('Emission factors'!$I$17*'GHG Estimation'!U2636)</f>
        <v>415781.78432584798</v>
      </c>
    </row>
    <row r="3213" spans="1:21" x14ac:dyDescent="0.25">
      <c r="A3213" s="92" t="s">
        <v>11</v>
      </c>
      <c r="B3213" s="92" t="s">
        <v>12</v>
      </c>
      <c r="C3213" s="92" t="s">
        <v>32</v>
      </c>
      <c r="D3213" s="92" t="s">
        <v>32</v>
      </c>
      <c r="E3213" s="92" t="s">
        <v>36</v>
      </c>
      <c r="F3213" s="92" t="s">
        <v>34</v>
      </c>
      <c r="G3213" s="92" t="s">
        <v>97</v>
      </c>
      <c r="H3213" s="92" t="s">
        <v>93</v>
      </c>
      <c r="I3213" s="89" t="s">
        <v>259</v>
      </c>
      <c r="L3213" s="98">
        <f>L2061+(L2349*'Emission factors'!$I$16)+('Emission factors'!$I$17*'GHG Estimation'!L2637)</f>
        <v>10346.956391304002</v>
      </c>
      <c r="M3213" s="98">
        <f>M2061+(M2349*'Emission factors'!$I$16)+('Emission factors'!$I$17*'GHG Estimation'!M2637)</f>
        <v>8493.592682808001</v>
      </c>
      <c r="N3213" s="98">
        <f>N2061+(N2349*'Emission factors'!$I$16)+('Emission factors'!$I$17*'GHG Estimation'!N2637)</f>
        <v>8398.6243156799992</v>
      </c>
      <c r="O3213" s="98">
        <f>O2061+(O2349*'Emission factors'!$I$16)+('Emission factors'!$I$17*'GHG Estimation'!O2637)</f>
        <v>8665.1311219439958</v>
      </c>
      <c r="P3213" s="98">
        <f>P2061+(P2349*'Emission factors'!$I$16)+('Emission factors'!$I$17*'GHG Estimation'!P2637)</f>
        <v>8680.0076833199964</v>
      </c>
      <c r="Q3213" s="98">
        <f>Q2061+(Q2349*'Emission factors'!$I$16)+('Emission factors'!$I$17*'GHG Estimation'!Q2637)</f>
        <v>7738.8519771599995</v>
      </c>
      <c r="R3213" s="98">
        <f>R2061+(R2349*'Emission factors'!$I$16)+('Emission factors'!$I$17*'GHG Estimation'!R2637)</f>
        <v>6406.5469374959976</v>
      </c>
      <c r="S3213" s="98">
        <f>S2061+(S2349*'Emission factors'!$I$16)+('Emission factors'!$I$17*'GHG Estimation'!S2637)</f>
        <v>5704.7901632880003</v>
      </c>
      <c r="T3213" s="98">
        <f>T2061+(T2349*'Emission factors'!$I$16)+('Emission factors'!$I$17*'GHG Estimation'!T2637)</f>
        <v>5599.0749808560004</v>
      </c>
      <c r="U3213" s="98">
        <f>U2061+(U2349*'Emission factors'!$I$16)+('Emission factors'!$I$17*'GHG Estimation'!U2637)</f>
        <v>5161.7798805360007</v>
      </c>
    </row>
    <row r="3214" spans="1:21" x14ac:dyDescent="0.25">
      <c r="A3214" s="92" t="s">
        <v>11</v>
      </c>
      <c r="B3214" s="92" t="s">
        <v>12</v>
      </c>
      <c r="C3214" s="92" t="s">
        <v>32</v>
      </c>
      <c r="D3214" s="92" t="s">
        <v>32</v>
      </c>
      <c r="E3214" s="92" t="s">
        <v>36</v>
      </c>
      <c r="F3214" s="92" t="s">
        <v>34</v>
      </c>
      <c r="G3214" s="92" t="s">
        <v>97</v>
      </c>
      <c r="H3214" s="92" t="s">
        <v>93</v>
      </c>
      <c r="I3214" s="89" t="s">
        <v>223</v>
      </c>
      <c r="L3214" s="98">
        <f>L2062+(L2350*'Emission factors'!$I$16)+('Emission factors'!$I$17*'GHG Estimation'!L2638)</f>
        <v>11620.789596048002</v>
      </c>
      <c r="M3214" s="98">
        <f>M2062+(M2350*'Emission factors'!$I$16)+('Emission factors'!$I$17*'GHG Estimation'!M2638)</f>
        <v>7662.360867792001</v>
      </c>
      <c r="N3214" s="98">
        <f>N2062+(N2350*'Emission factors'!$I$16)+('Emission factors'!$I$17*'GHG Estimation'!N2638)</f>
        <v>6561.6769400400008</v>
      </c>
      <c r="O3214" s="98">
        <f>O2062+(O2350*'Emission factors'!$I$16)+('Emission factors'!$I$17*'GHG Estimation'!O2638)</f>
        <v>6531.9396098160005</v>
      </c>
      <c r="P3214" s="98">
        <f>P2062+(P2350*'Emission factors'!$I$16)+('Emission factors'!$I$17*'GHG Estimation'!P2638)</f>
        <v>6246.7818279840003</v>
      </c>
      <c r="Q3214" s="98">
        <f>Q2062+(Q2350*'Emission factors'!$I$16)+('Emission factors'!$I$17*'GHG Estimation'!Q2638)</f>
        <v>5577.755068055998</v>
      </c>
      <c r="R3214" s="98">
        <f>R2062+(R2350*'Emission factors'!$I$16)+('Emission factors'!$I$17*'GHG Estimation'!R2638)</f>
        <v>4818.9083051279986</v>
      </c>
      <c r="S3214" s="98">
        <f>S2062+(S2350*'Emission factors'!$I$16)+('Emission factors'!$I$17*'GHG Estimation'!S2638)</f>
        <v>2839.2201651600003</v>
      </c>
      <c r="T3214" s="98">
        <f>T2062+(T2350*'Emission factors'!$I$16)+('Emission factors'!$I$17*'GHG Estimation'!T2638)</f>
        <v>2109.2500396800001</v>
      </c>
      <c r="U3214" s="98">
        <f>U2062+(U2350*'Emission factors'!$I$16)+('Emission factors'!$I$17*'GHG Estimation'!U2638)</f>
        <v>2109.2737284719997</v>
      </c>
    </row>
    <row r="3215" spans="1:21" x14ac:dyDescent="0.25">
      <c r="A3215" s="92" t="s">
        <v>11</v>
      </c>
      <c r="B3215" s="92" t="s">
        <v>12</v>
      </c>
      <c r="C3215" s="92" t="s">
        <v>32</v>
      </c>
      <c r="D3215" s="92" t="s">
        <v>32</v>
      </c>
      <c r="E3215" s="92" t="s">
        <v>36</v>
      </c>
      <c r="F3215" s="92" t="s">
        <v>34</v>
      </c>
      <c r="G3215" s="92" t="s">
        <v>97</v>
      </c>
      <c r="H3215" s="92" t="s">
        <v>93</v>
      </c>
      <c r="I3215" s="92" t="s">
        <v>221</v>
      </c>
      <c r="L3215" s="98">
        <f>L2063+(L2351*'Emission factors'!$I$16)+('Emission factors'!$I$17*'GHG Estimation'!L2639)</f>
        <v>508308.95826813608</v>
      </c>
      <c r="M3215" s="98">
        <f>M2063+(M2351*'Emission factors'!$I$16)+('Emission factors'!$I$17*'GHG Estimation'!M2639)</f>
        <v>505879.46734567196</v>
      </c>
      <c r="N3215" s="98">
        <f>N2063+(N2351*'Emission factors'!$I$16)+('Emission factors'!$I$17*'GHG Estimation'!N2639)</f>
        <v>517378.74923128798</v>
      </c>
      <c r="O3215" s="98">
        <f>O2063+(O2351*'Emission factors'!$I$16)+('Emission factors'!$I$17*'GHG Estimation'!O2639)</f>
        <v>463036.66038328805</v>
      </c>
      <c r="P3215" s="98">
        <f>P2063+(P2351*'Emission factors'!$I$16)+('Emission factors'!$I$17*'GHG Estimation'!P2639)</f>
        <v>420636.77855745616</v>
      </c>
      <c r="Q3215" s="98">
        <f>Q2063+(Q2351*'Emission factors'!$I$16)+('Emission factors'!$I$17*'GHG Estimation'!Q2639)</f>
        <v>353175.69456710393</v>
      </c>
      <c r="R3215" s="98">
        <f>R2063+(R2351*'Emission factors'!$I$16)+('Emission factors'!$I$17*'GHG Estimation'!R2639)</f>
        <v>194164.96253260801</v>
      </c>
      <c r="S3215" s="98">
        <f>S2063+(S2351*'Emission factors'!$I$16)+('Emission factors'!$I$17*'GHG Estimation'!S2639)</f>
        <v>133285.59620032803</v>
      </c>
      <c r="T3215" s="98">
        <f>T2063+(T2351*'Emission factors'!$I$16)+('Emission factors'!$I$17*'GHG Estimation'!T2639)</f>
        <v>51777.548122344007</v>
      </c>
      <c r="U3215" s="98">
        <f>U2063+(U2351*'Emission factors'!$I$16)+('Emission factors'!$I$17*'GHG Estimation'!U2639)</f>
        <v>6555.0914558640015</v>
      </c>
    </row>
    <row r="3216" spans="1:21" x14ac:dyDescent="0.25">
      <c r="A3216" s="92" t="s">
        <v>11</v>
      </c>
      <c r="B3216" s="92" t="s">
        <v>12</v>
      </c>
      <c r="C3216" s="92" t="s">
        <v>32</v>
      </c>
      <c r="D3216" s="92" t="s">
        <v>32</v>
      </c>
      <c r="E3216" s="92" t="s">
        <v>36</v>
      </c>
      <c r="F3216" s="92" t="s">
        <v>34</v>
      </c>
      <c r="G3216" s="92" t="s">
        <v>97</v>
      </c>
      <c r="H3216" s="92" t="s">
        <v>93</v>
      </c>
      <c r="I3216" s="89" t="s">
        <v>222</v>
      </c>
      <c r="L3216" s="98">
        <f>L2064+(L2352*'Emission factors'!$I$16)+('Emission factors'!$I$17*'GHG Estimation'!L2640)</f>
        <v>61732.218118127996</v>
      </c>
      <c r="M3216" s="98">
        <f>M2064+(M2352*'Emission factors'!$I$16)+('Emission factors'!$I$17*'GHG Estimation'!M2640)</f>
        <v>61537.472559095993</v>
      </c>
      <c r="N3216" s="98">
        <f>N2064+(N2352*'Emission factors'!$I$16)+('Emission factors'!$I$17*'GHG Estimation'!N2640)</f>
        <v>60625.801502711991</v>
      </c>
      <c r="O3216" s="98">
        <f>O2064+(O2352*'Emission factors'!$I$16)+('Emission factors'!$I$17*'GHG Estimation'!O2640)</f>
        <v>60538.68991826399</v>
      </c>
      <c r="P3216" s="98">
        <f>P2064+(P2352*'Emission factors'!$I$16)+('Emission factors'!$I$17*'GHG Estimation'!P2640)</f>
        <v>60601.370461896004</v>
      </c>
      <c r="Q3216" s="98">
        <f>Q2064+(Q2352*'Emission factors'!$I$16)+('Emission factors'!$I$17*'GHG Estimation'!Q2640)</f>
        <v>56936.690650703997</v>
      </c>
      <c r="R3216" s="98">
        <f>R2064+(R2352*'Emission factors'!$I$16)+('Emission factors'!$I$17*'GHG Estimation'!R2640)</f>
        <v>50384.907729455997</v>
      </c>
      <c r="S3216" s="98">
        <f>S2064+(S2352*'Emission factors'!$I$16)+('Emission factors'!$I$17*'GHG Estimation'!S2640)</f>
        <v>22217.331099864001</v>
      </c>
      <c r="T3216" s="98">
        <f>T2064+(T2352*'Emission factors'!$I$16)+('Emission factors'!$I$17*'GHG Estimation'!T2640)</f>
        <v>13022.100086808003</v>
      </c>
      <c r="U3216" s="98">
        <f>U2064+(U2352*'Emission factors'!$I$16)+('Emission factors'!$I$17*'GHG Estimation'!U2640)</f>
        <v>12889.695532056006</v>
      </c>
    </row>
    <row r="3217" spans="1:21" x14ac:dyDescent="0.25">
      <c r="A3217" s="92" t="s">
        <v>11</v>
      </c>
      <c r="B3217" s="92" t="s">
        <v>12</v>
      </c>
      <c r="C3217" s="92" t="s">
        <v>32</v>
      </c>
      <c r="D3217" s="92" t="s">
        <v>32</v>
      </c>
      <c r="E3217" s="92" t="s">
        <v>36</v>
      </c>
      <c r="F3217" s="92" t="s">
        <v>34</v>
      </c>
      <c r="G3217" s="92" t="s">
        <v>97</v>
      </c>
      <c r="H3217" s="92" t="s">
        <v>93</v>
      </c>
      <c r="I3217" s="89" t="s">
        <v>201</v>
      </c>
      <c r="L3217" s="98">
        <f>L2065+(L2353*'Emission factors'!$I$16)+('Emission factors'!$I$17*'GHG Estimation'!L2641)</f>
        <v>2371597.9784503668</v>
      </c>
      <c r="M3217" s="98">
        <f>M2065+(M2353*'Emission factors'!$I$16)+('Emission factors'!$I$17*'GHG Estimation'!M2641)</f>
        <v>2366732.624320392</v>
      </c>
      <c r="N3217" s="98">
        <f>N2065+(N2353*'Emission factors'!$I$16)+('Emission factors'!$I$17*'GHG Estimation'!N2641)</f>
        <v>2353412.0296618557</v>
      </c>
      <c r="O3217" s="98">
        <f>O2065+(O2353*'Emission factors'!$I$16)+('Emission factors'!$I$17*'GHG Estimation'!O2641)</f>
        <v>2349024.2731636562</v>
      </c>
      <c r="P3217" s="98">
        <f>P2065+(P2353*'Emission factors'!$I$16)+('Emission factors'!$I$17*'GHG Estimation'!P2641)</f>
        <v>2346663.96930636</v>
      </c>
      <c r="Q3217" s="98">
        <f>Q2065+(Q2353*'Emission factors'!$I$16)+('Emission factors'!$I$17*'GHG Estimation'!Q2641)</f>
        <v>2282989.1281114793</v>
      </c>
      <c r="R3217" s="98">
        <f>R2065+(R2353*'Emission factors'!$I$16)+('Emission factors'!$I$17*'GHG Estimation'!R2641)</f>
        <v>1806623.4240671757</v>
      </c>
      <c r="S3217" s="98">
        <f>S2065+(S2353*'Emission factors'!$I$16)+('Emission factors'!$I$17*'GHG Estimation'!S2641)</f>
        <v>1654855.4059501924</v>
      </c>
      <c r="T3217" s="98">
        <f>T2065+(T2353*'Emission factors'!$I$16)+('Emission factors'!$I$17*'GHG Estimation'!T2641)</f>
        <v>1654612.3984255926</v>
      </c>
      <c r="U3217" s="98">
        <f>U2065+(U2353*'Emission factors'!$I$16)+('Emission factors'!$I$17*'GHG Estimation'!U2641)</f>
        <v>1649631.6009159363</v>
      </c>
    </row>
    <row r="3218" spans="1:21" x14ac:dyDescent="0.25">
      <c r="A3218" s="92" t="s">
        <v>11</v>
      </c>
      <c r="B3218" s="92" t="s">
        <v>12</v>
      </c>
      <c r="C3218" s="92" t="s">
        <v>32</v>
      </c>
      <c r="D3218" s="92" t="s">
        <v>32</v>
      </c>
      <c r="E3218" s="92" t="s">
        <v>36</v>
      </c>
      <c r="F3218" s="92" t="s">
        <v>34</v>
      </c>
      <c r="G3218" s="92" t="s">
        <v>97</v>
      </c>
      <c r="H3218" s="92" t="s">
        <v>93</v>
      </c>
      <c r="I3218" s="89" t="s">
        <v>207</v>
      </c>
      <c r="L3218" s="98">
        <f>L2066+(L2354*'Emission factors'!$I$16)+('Emission factors'!$I$17*'GHG Estimation'!L2642)</f>
        <v>461956.77521491202</v>
      </c>
      <c r="M3218" s="98">
        <f>M2066+(M2354*'Emission factors'!$I$16)+('Emission factors'!$I$17*'GHG Estimation'!M2642)</f>
        <v>461216.51625743991</v>
      </c>
      <c r="N3218" s="98">
        <f>N2066+(N2354*'Emission factors'!$I$16)+('Emission factors'!$I$17*'GHG Estimation'!N2642)</f>
        <v>459242.00017039187</v>
      </c>
      <c r="O3218" s="98">
        <f>O2066+(O2354*'Emission factors'!$I$16)+('Emission factors'!$I$17*'GHG Estimation'!O2642)</f>
        <v>455538.92872363213</v>
      </c>
      <c r="P3218" s="98">
        <f>P2066+(P2354*'Emission factors'!$I$16)+('Emission factors'!$I$17*'GHG Estimation'!P2642)</f>
        <v>456417.34861231205</v>
      </c>
      <c r="Q3218" s="98">
        <f>Q2066+(Q2354*'Emission factors'!$I$16)+('Emission factors'!$I$17*'GHG Estimation'!Q2642)</f>
        <v>431258.5170396961</v>
      </c>
      <c r="R3218" s="98">
        <f>R2066+(R2354*'Emission factors'!$I$16)+('Emission factors'!$I$17*'GHG Estimation'!R2642)</f>
        <v>395407.85974557605</v>
      </c>
      <c r="S3218" s="98">
        <f>S2066+(S2354*'Emission factors'!$I$16)+('Emission factors'!$I$17*'GHG Estimation'!S2642)</f>
        <v>271602.92081311194</v>
      </c>
      <c r="T3218" s="98">
        <f>T2066+(T2354*'Emission factors'!$I$16)+('Emission factors'!$I$17*'GHG Estimation'!T2642)</f>
        <v>222170.01036028797</v>
      </c>
      <c r="U3218" s="98">
        <f>U2066+(U2354*'Emission factors'!$I$16)+('Emission factors'!$I$17*'GHG Estimation'!U2642)</f>
        <v>218996.70716155198</v>
      </c>
    </row>
    <row r="3219" spans="1:21" x14ac:dyDescent="0.25">
      <c r="A3219" s="92" t="s">
        <v>11</v>
      </c>
      <c r="B3219" s="92" t="s">
        <v>12</v>
      </c>
      <c r="C3219" s="92" t="s">
        <v>32</v>
      </c>
      <c r="D3219" s="92" t="s">
        <v>32</v>
      </c>
      <c r="E3219" s="92" t="s">
        <v>36</v>
      </c>
      <c r="F3219" s="92" t="s">
        <v>34</v>
      </c>
      <c r="G3219" s="92" t="s">
        <v>97</v>
      </c>
      <c r="H3219" s="92" t="s">
        <v>93</v>
      </c>
      <c r="I3219" s="89" t="s">
        <v>218</v>
      </c>
      <c r="L3219" s="98">
        <f>L2067+(L2355*'Emission factors'!$I$16)+('Emission factors'!$I$17*'GHG Estimation'!L2643)</f>
        <v>156615.52669032002</v>
      </c>
      <c r="M3219" s="98">
        <f>M2067+(M2355*'Emission factors'!$I$16)+('Emission factors'!$I$17*'GHG Estimation'!M2643)</f>
        <v>155251.49446190396</v>
      </c>
      <c r="N3219" s="98">
        <f>N2067+(N2355*'Emission factors'!$I$16)+('Emission factors'!$I$17*'GHG Estimation'!N2643)</f>
        <v>151404.87683188799</v>
      </c>
      <c r="O3219" s="98">
        <f>O2067+(O2355*'Emission factors'!$I$16)+('Emission factors'!$I$17*'GHG Estimation'!O2643)</f>
        <v>146439.20066779203</v>
      </c>
      <c r="P3219" s="98">
        <f>P2067+(P2355*'Emission factors'!$I$16)+('Emission factors'!$I$17*'GHG Estimation'!P2643)</f>
        <v>142152.17680943999</v>
      </c>
      <c r="Q3219" s="98">
        <f>Q2067+(Q2355*'Emission factors'!$I$16)+('Emission factors'!$I$17*'GHG Estimation'!Q2643)</f>
        <v>109156.61117112002</v>
      </c>
      <c r="R3219" s="98">
        <f>R2067+(R2355*'Emission factors'!$I$16)+('Emission factors'!$I$17*'GHG Estimation'!R2643)</f>
        <v>84342.79106145601</v>
      </c>
      <c r="S3219" s="98">
        <f>S2067+(S2355*'Emission factors'!$I$16)+('Emission factors'!$I$17*'GHG Estimation'!S2643)</f>
        <v>66182.473545888002</v>
      </c>
      <c r="T3219" s="98">
        <f>T2067+(T2355*'Emission factors'!$I$16)+('Emission factors'!$I$17*'GHG Estimation'!T2643)</f>
        <v>60762.375284856011</v>
      </c>
      <c r="U3219" s="98">
        <f>U2067+(U2355*'Emission factors'!$I$16)+('Emission factors'!$I$17*'GHG Estimation'!U2643)</f>
        <v>60407.635624656032</v>
      </c>
    </row>
    <row r="3220" spans="1:21" x14ac:dyDescent="0.25">
      <c r="A3220" s="92" t="s">
        <v>11</v>
      </c>
      <c r="B3220" s="92" t="s">
        <v>12</v>
      </c>
      <c r="C3220" s="92" t="s">
        <v>32</v>
      </c>
      <c r="D3220" s="92" t="s">
        <v>32</v>
      </c>
      <c r="E3220" s="92" t="s">
        <v>36</v>
      </c>
      <c r="F3220" s="92" t="s">
        <v>34</v>
      </c>
      <c r="G3220" s="92" t="s">
        <v>97</v>
      </c>
      <c r="H3220" s="92" t="s">
        <v>93</v>
      </c>
      <c r="I3220" s="89" t="s">
        <v>194</v>
      </c>
      <c r="L3220" s="98">
        <f>L2068+(L2356*'Emission factors'!$I$16)+('Emission factors'!$I$17*'GHG Estimation'!L2644)</f>
        <v>429579.47915152798</v>
      </c>
      <c r="M3220" s="98">
        <f>M2068+(M2356*'Emission factors'!$I$16)+('Emission factors'!$I$17*'GHG Estimation'!M2644)</f>
        <v>283947.78992169601</v>
      </c>
      <c r="N3220" s="98">
        <f>N2068+(N2356*'Emission factors'!$I$16)+('Emission factors'!$I$17*'GHG Estimation'!N2644)</f>
        <v>228796.54721282399</v>
      </c>
      <c r="O3220" s="98">
        <f>O2068+(O2356*'Emission factors'!$I$16)+('Emission factors'!$I$17*'GHG Estimation'!O2644)</f>
        <v>225851.40656236795</v>
      </c>
      <c r="P3220" s="98">
        <f>P2068+(P2356*'Emission factors'!$I$16)+('Emission factors'!$I$17*'GHG Estimation'!P2644)</f>
        <v>224475.39570146397</v>
      </c>
      <c r="Q3220" s="98">
        <f>Q2068+(Q2356*'Emission factors'!$I$16)+('Emission factors'!$I$17*'GHG Estimation'!Q2644)</f>
        <v>222502.26146061602</v>
      </c>
      <c r="R3220" s="98">
        <f>R2068+(R2356*'Emission factors'!$I$16)+('Emission factors'!$I$17*'GHG Estimation'!R2644)</f>
        <v>225351.32037071994</v>
      </c>
      <c r="S3220" s="98">
        <f>S2068+(S2356*'Emission factors'!$I$16)+('Emission factors'!$I$17*'GHG Estimation'!S2644)</f>
        <v>228479.59907212798</v>
      </c>
      <c r="T3220" s="98">
        <f>T2068+(T2356*'Emission factors'!$I$16)+('Emission factors'!$I$17*'GHG Estimation'!T2644)</f>
        <v>230610.61911165592</v>
      </c>
      <c r="U3220" s="98">
        <f>U2068+(U2356*'Emission factors'!$I$16)+('Emission factors'!$I$17*'GHG Estimation'!U2644)</f>
        <v>216987.01321838397</v>
      </c>
    </row>
    <row r="3221" spans="1:21" x14ac:dyDescent="0.25">
      <c r="A3221" s="92" t="s">
        <v>11</v>
      </c>
      <c r="B3221" s="92" t="s">
        <v>12</v>
      </c>
      <c r="C3221" s="92" t="s">
        <v>32</v>
      </c>
      <c r="D3221" s="92" t="s">
        <v>32</v>
      </c>
      <c r="E3221" s="92" t="s">
        <v>36</v>
      </c>
      <c r="F3221" s="92" t="s">
        <v>34</v>
      </c>
      <c r="G3221" s="92" t="s">
        <v>97</v>
      </c>
      <c r="H3221" s="92" t="s">
        <v>93</v>
      </c>
      <c r="I3221" s="89" t="s">
        <v>195</v>
      </c>
      <c r="L3221" s="98">
        <f>L2069+(L2357*'Emission factors'!$I$16)+('Emission factors'!$I$17*'GHG Estimation'!L2645)</f>
        <v>667720.19670897606</v>
      </c>
      <c r="M3221" s="98">
        <f>M2069+(M2357*'Emission factors'!$I$16)+('Emission factors'!$I$17*'GHG Estimation'!M2645)</f>
        <v>665640.88930238388</v>
      </c>
      <c r="N3221" s="98">
        <f>N2069+(N2357*'Emission factors'!$I$16)+('Emission factors'!$I$17*'GHG Estimation'!N2645)</f>
        <v>666033.89425792778</v>
      </c>
      <c r="O3221" s="98">
        <f>O2069+(O2357*'Emission factors'!$I$16)+('Emission factors'!$I$17*'GHG Estimation'!O2645)</f>
        <v>666075.22330370394</v>
      </c>
      <c r="P3221" s="98">
        <f>P2069+(P2357*'Emission factors'!$I$16)+('Emission factors'!$I$17*'GHG Estimation'!P2645)</f>
        <v>665198.90382124786</v>
      </c>
      <c r="Q3221" s="98">
        <f>Q2069+(Q2357*'Emission factors'!$I$16)+('Emission factors'!$I$17*'GHG Estimation'!Q2645)</f>
        <v>661502.58368020784</v>
      </c>
      <c r="R3221" s="98">
        <f>R2069+(R2357*'Emission factors'!$I$16)+('Emission factors'!$I$17*'GHG Estimation'!R2645)</f>
        <v>661353.67593369621</v>
      </c>
      <c r="S3221" s="98">
        <f>S2069+(S2357*'Emission factors'!$I$16)+('Emission factors'!$I$17*'GHG Estimation'!S2645)</f>
        <v>660400.60476515989</v>
      </c>
      <c r="T3221" s="98">
        <f>T2069+(T2357*'Emission factors'!$I$16)+('Emission factors'!$I$17*'GHG Estimation'!T2645)</f>
        <v>656848.85732169612</v>
      </c>
      <c r="U3221" s="98">
        <f>U2069+(U2357*'Emission factors'!$I$16)+('Emission factors'!$I$17*'GHG Estimation'!U2645)</f>
        <v>656729.51318760007</v>
      </c>
    </row>
    <row r="3222" spans="1:21" x14ac:dyDescent="0.25">
      <c r="A3222" s="92" t="s">
        <v>11</v>
      </c>
      <c r="B3222" s="92" t="s">
        <v>12</v>
      </c>
      <c r="C3222" s="92" t="s">
        <v>32</v>
      </c>
      <c r="D3222" s="92" t="s">
        <v>32</v>
      </c>
      <c r="E3222" s="92" t="s">
        <v>36</v>
      </c>
      <c r="F3222" s="92" t="s">
        <v>34</v>
      </c>
      <c r="G3222" s="92" t="s">
        <v>97</v>
      </c>
      <c r="H3222" s="92" t="s">
        <v>93</v>
      </c>
      <c r="I3222" s="89" t="s">
        <v>209</v>
      </c>
      <c r="L3222" s="98">
        <f>L2070+(L2358*'Emission factors'!$I$16)+('Emission factors'!$I$17*'GHG Estimation'!L2646)</f>
        <v>1468741.8453163921</v>
      </c>
      <c r="M3222" s="98">
        <f>M2070+(M2358*'Emission factors'!$I$16)+('Emission factors'!$I$17*'GHG Estimation'!M2646)</f>
        <v>1464178.5232844164</v>
      </c>
      <c r="N3222" s="98">
        <f>N2070+(N2358*'Emission factors'!$I$16)+('Emission factors'!$I$17*'GHG Estimation'!N2646)</f>
        <v>1459796.2073121115</v>
      </c>
      <c r="O3222" s="98">
        <f>O2070+(O2358*'Emission factors'!$I$16)+('Emission factors'!$I$17*'GHG Estimation'!O2646)</f>
        <v>1457373.5308654804</v>
      </c>
      <c r="P3222" s="98">
        <f>P2070+(P2358*'Emission factors'!$I$16)+('Emission factors'!$I$17*'GHG Estimation'!P2646)</f>
        <v>1465926.6534825843</v>
      </c>
      <c r="Q3222" s="98">
        <f>Q2070+(Q2358*'Emission factors'!$I$16)+('Emission factors'!$I$17*'GHG Estimation'!Q2646)</f>
        <v>1404674.3623941119</v>
      </c>
      <c r="R3222" s="98">
        <f>R2070+(R2358*'Emission factors'!$I$16)+('Emission factors'!$I$17*'GHG Estimation'!R2646)</f>
        <v>1340412.4023857764</v>
      </c>
      <c r="S3222" s="98">
        <f>S2070+(S2358*'Emission factors'!$I$16)+('Emission factors'!$I$17*'GHG Estimation'!S2646)</f>
        <v>1295446.4716478637</v>
      </c>
      <c r="T3222" s="98">
        <f>T2070+(T2358*'Emission factors'!$I$16)+('Emission factors'!$I$17*'GHG Estimation'!T2646)</f>
        <v>1284415.604038992</v>
      </c>
      <c r="U3222" s="98">
        <f>U2070+(U2358*'Emission factors'!$I$16)+('Emission factors'!$I$17*'GHG Estimation'!U2646)</f>
        <v>1250778.861763872</v>
      </c>
    </row>
    <row r="3223" spans="1:21" x14ac:dyDescent="0.25">
      <c r="A3223" s="92" t="s">
        <v>11</v>
      </c>
      <c r="B3223" s="92" t="s">
        <v>12</v>
      </c>
      <c r="C3223" s="92" t="s">
        <v>32</v>
      </c>
      <c r="D3223" s="92" t="s">
        <v>32</v>
      </c>
      <c r="E3223" s="92" t="s">
        <v>36</v>
      </c>
      <c r="F3223" s="92" t="s">
        <v>34</v>
      </c>
      <c r="G3223" s="92" t="s">
        <v>97</v>
      </c>
      <c r="H3223" s="92" t="s">
        <v>93</v>
      </c>
      <c r="I3223" s="89" t="s">
        <v>208</v>
      </c>
      <c r="L3223" s="98">
        <f>L2071+(L2359*'Emission factors'!$I$16)+('Emission factors'!$I$17*'GHG Estimation'!L2647)</f>
        <v>689831.77314508834</v>
      </c>
      <c r="M3223" s="98">
        <f>M2071+(M2359*'Emission factors'!$I$16)+('Emission factors'!$I$17*'GHG Estimation'!M2647)</f>
        <v>683733.08574842406</v>
      </c>
      <c r="N3223" s="98">
        <f>N2071+(N2359*'Emission factors'!$I$16)+('Emission factors'!$I$17*'GHG Estimation'!N2647)</f>
        <v>683477.79953330394</v>
      </c>
      <c r="O3223" s="98">
        <f>O2071+(O2359*'Emission factors'!$I$16)+('Emission factors'!$I$17*'GHG Estimation'!O2647)</f>
        <v>683281.60895796004</v>
      </c>
      <c r="P3223" s="98">
        <f>P2071+(P2359*'Emission factors'!$I$16)+('Emission factors'!$I$17*'GHG Estimation'!P2647)</f>
        <v>683177.9073228481</v>
      </c>
      <c r="Q3223" s="98">
        <f>Q2071+(Q2359*'Emission factors'!$I$16)+('Emission factors'!$I$17*'GHG Estimation'!Q2647)</f>
        <v>585739.78622224799</v>
      </c>
      <c r="R3223" s="98">
        <f>R2071+(R2359*'Emission factors'!$I$16)+('Emission factors'!$I$17*'GHG Estimation'!R2647)</f>
        <v>501701.23031644797</v>
      </c>
      <c r="S3223" s="98">
        <f>S2071+(S2359*'Emission factors'!$I$16)+('Emission factors'!$I$17*'GHG Estimation'!S2647)</f>
        <v>351918.83832996001</v>
      </c>
      <c r="T3223" s="98">
        <f>T2071+(T2359*'Emission factors'!$I$16)+('Emission factors'!$I$17*'GHG Estimation'!T2647)</f>
        <v>298496.49841641611</v>
      </c>
      <c r="U3223" s="98">
        <f>U2071+(U2359*'Emission factors'!$I$16)+('Emission factors'!$I$17*'GHG Estimation'!U2647)</f>
        <v>295404.60569951992</v>
      </c>
    </row>
    <row r="3224" spans="1:21" x14ac:dyDescent="0.25">
      <c r="A3224" s="92" t="s">
        <v>11</v>
      </c>
      <c r="B3224" s="92" t="s">
        <v>12</v>
      </c>
      <c r="C3224" s="92" t="s">
        <v>32</v>
      </c>
      <c r="D3224" s="92" t="s">
        <v>32</v>
      </c>
      <c r="E3224" s="92" t="s">
        <v>36</v>
      </c>
      <c r="F3224" s="92" t="s">
        <v>34</v>
      </c>
      <c r="G3224" s="92" t="s">
        <v>97</v>
      </c>
      <c r="H3224" s="92" t="s">
        <v>93</v>
      </c>
      <c r="I3224" s="89" t="s">
        <v>226</v>
      </c>
      <c r="L3224" s="98">
        <f>L2072+(L2360*'Emission factors'!$I$16)+('Emission factors'!$I$17*'GHG Estimation'!L2648)</f>
        <v>1511.6449876319998</v>
      </c>
      <c r="M3224" s="98">
        <f>M2072+(M2360*'Emission factors'!$I$16)+('Emission factors'!$I$17*'GHG Estimation'!M2648)</f>
        <v>2455.5328011360002</v>
      </c>
      <c r="N3224" s="98">
        <f>N2072+(N2360*'Emission factors'!$I$16)+('Emission factors'!$I$17*'GHG Estimation'!N2648)</f>
        <v>1828.7352610800001</v>
      </c>
      <c r="O3224" s="98">
        <f>O2072+(O2360*'Emission factors'!$I$16)+('Emission factors'!$I$17*'GHG Estimation'!O2648)</f>
        <v>2064.7072144560002</v>
      </c>
      <c r="P3224" s="98">
        <f>P2072+(P2360*'Emission factors'!$I$16)+('Emission factors'!$I$17*'GHG Estimation'!P2648)</f>
        <v>2440.7667874559997</v>
      </c>
      <c r="Q3224" s="98">
        <f>Q2072+(Q2360*'Emission factors'!$I$16)+('Emission factors'!$I$17*'GHG Estimation'!Q2648)</f>
        <v>2507.1506789039995</v>
      </c>
      <c r="R3224" s="98">
        <f>R2072+(R2360*'Emission factors'!$I$16)+('Emission factors'!$I$17*'GHG Estimation'!R2648)</f>
        <v>2462.9079117119995</v>
      </c>
      <c r="S3224" s="98">
        <f>S2072+(S2360*'Emission factors'!$I$16)+('Emission factors'!$I$17*'GHG Estimation'!S2648)</f>
        <v>2448.15769056</v>
      </c>
      <c r="T3224" s="98">
        <f>T2072+(T2360*'Emission factors'!$I$16)+('Emission factors'!$I$17*'GHG Estimation'!T2648)</f>
        <v>2470.2356447040006</v>
      </c>
      <c r="U3224" s="98">
        <f>U2072+(U2360*'Emission factors'!$I$16)+('Emission factors'!$I$17*'GHG Estimation'!U2648)</f>
        <v>2477.6186515440004</v>
      </c>
    </row>
    <row r="3225" spans="1:21" x14ac:dyDescent="0.25">
      <c r="A3225" s="92" t="s">
        <v>11</v>
      </c>
      <c r="B3225" s="92" t="s">
        <v>12</v>
      </c>
      <c r="C3225" s="92" t="s">
        <v>32</v>
      </c>
      <c r="D3225" s="92" t="s">
        <v>32</v>
      </c>
      <c r="E3225" s="92" t="s">
        <v>36</v>
      </c>
      <c r="F3225" s="92" t="s">
        <v>34</v>
      </c>
      <c r="G3225" s="92" t="s">
        <v>97</v>
      </c>
      <c r="H3225" s="92" t="s">
        <v>93</v>
      </c>
      <c r="I3225" s="89" t="s">
        <v>196</v>
      </c>
      <c r="L3225" s="98">
        <f>L2073+(L2361*'Emission factors'!$I$16)+('Emission factors'!$I$17*'GHG Estimation'!L2649)</f>
        <v>1550701.2596371437</v>
      </c>
      <c r="M3225" s="98">
        <f>M2073+(M2361*'Emission factors'!$I$16)+('Emission factors'!$I$17*'GHG Estimation'!M2649)</f>
        <v>1547054.1963909359</v>
      </c>
      <c r="N3225" s="98">
        <f>N2073+(N2361*'Emission factors'!$I$16)+('Emission factors'!$I$17*'GHG Estimation'!N2649)</f>
        <v>1536108.9716614082</v>
      </c>
      <c r="O3225" s="98">
        <f>O2073+(O2361*'Emission factors'!$I$16)+('Emission factors'!$I$17*'GHG Estimation'!O2649)</f>
        <v>1538052.0685139999</v>
      </c>
      <c r="P3225" s="98">
        <f>P2073+(P2361*'Emission factors'!$I$16)+('Emission factors'!$I$17*'GHG Estimation'!P2649)</f>
        <v>1568992.2050480645</v>
      </c>
      <c r="Q3225" s="98">
        <f>Q2073+(Q2361*'Emission factors'!$I$16)+('Emission factors'!$I$17*'GHG Estimation'!Q2649)</f>
        <v>1519378.138506552</v>
      </c>
      <c r="R3225" s="98">
        <f>R2073+(R2361*'Emission factors'!$I$16)+('Emission factors'!$I$17*'GHG Estimation'!R2649)</f>
        <v>1527921.390793656</v>
      </c>
      <c r="S3225" s="98">
        <f>S2073+(S2361*'Emission factors'!$I$16)+('Emission factors'!$I$17*'GHG Estimation'!S2649)</f>
        <v>1537721.3808739439</v>
      </c>
      <c r="T3225" s="98">
        <f>T2073+(T2361*'Emission factors'!$I$16)+('Emission factors'!$I$17*'GHG Estimation'!T2649)</f>
        <v>1523633.2851471363</v>
      </c>
      <c r="U3225" s="98">
        <f>U2073+(U2361*'Emission factors'!$I$16)+('Emission factors'!$I$17*'GHG Estimation'!U2649)</f>
        <v>1462183.7137988883</v>
      </c>
    </row>
    <row r="3226" spans="1:21" x14ac:dyDescent="0.25">
      <c r="A3226" s="92" t="s">
        <v>11</v>
      </c>
      <c r="B3226" s="92" t="s">
        <v>12</v>
      </c>
      <c r="C3226" s="92" t="s">
        <v>32</v>
      </c>
      <c r="D3226" s="92" t="s">
        <v>32</v>
      </c>
      <c r="E3226" s="92" t="s">
        <v>36</v>
      </c>
      <c r="F3226" s="92" t="s">
        <v>34</v>
      </c>
      <c r="G3226" s="92" t="s">
        <v>97</v>
      </c>
      <c r="H3226" s="92" t="s">
        <v>93</v>
      </c>
      <c r="I3226" s="89" t="s">
        <v>197</v>
      </c>
      <c r="L3226" s="98">
        <f>L2074+(L2362*'Emission factors'!$I$16)+('Emission factors'!$I$17*'GHG Estimation'!L2650)</f>
        <v>4049341.0925214975</v>
      </c>
      <c r="M3226" s="98">
        <f>M2074+(M2362*'Emission factors'!$I$16)+('Emission factors'!$I$17*'GHG Estimation'!M2650)</f>
        <v>4048493.1837969129</v>
      </c>
      <c r="N3226" s="98">
        <f>N2074+(N2362*'Emission factors'!$I$16)+('Emission factors'!$I$17*'GHG Estimation'!N2650)</f>
        <v>4032234.5709180473</v>
      </c>
      <c r="O3226" s="98">
        <f>O2074+(O2362*'Emission factors'!$I$16)+('Emission factors'!$I$17*'GHG Estimation'!O2650)</f>
        <v>4030273.9127743188</v>
      </c>
      <c r="P3226" s="98">
        <f>P2074+(P2362*'Emission factors'!$I$16)+('Emission factors'!$I$17*'GHG Estimation'!P2650)</f>
        <v>4031375.04678912</v>
      </c>
      <c r="Q3226" s="98">
        <f>Q2074+(Q2362*'Emission factors'!$I$16)+('Emission factors'!$I$17*'GHG Estimation'!Q2650)</f>
        <v>3888728.6191271278</v>
      </c>
      <c r="R3226" s="98">
        <f>R2074+(R2362*'Emission factors'!$I$16)+('Emission factors'!$I$17*'GHG Estimation'!R2650)</f>
        <v>3277730.4926133351</v>
      </c>
      <c r="S3226" s="98">
        <f>S2074+(S2362*'Emission factors'!$I$16)+('Emission factors'!$I$17*'GHG Estimation'!S2650)</f>
        <v>2514661.265681447</v>
      </c>
      <c r="T3226" s="98">
        <f>T2074+(T2362*'Emission factors'!$I$16)+('Emission factors'!$I$17*'GHG Estimation'!T2650)</f>
        <v>1926679.5405992633</v>
      </c>
      <c r="U3226" s="98">
        <f>U2074+(U2362*'Emission factors'!$I$16)+('Emission factors'!$I$17*'GHG Estimation'!U2650)</f>
        <v>1730896.2624486478</v>
      </c>
    </row>
    <row r="3227" spans="1:21" x14ac:dyDescent="0.25">
      <c r="A3227" s="92" t="s">
        <v>11</v>
      </c>
      <c r="B3227" s="92" t="s">
        <v>12</v>
      </c>
      <c r="C3227" s="92" t="s">
        <v>32</v>
      </c>
      <c r="D3227" s="92" t="s">
        <v>32</v>
      </c>
      <c r="E3227" s="92" t="s">
        <v>36</v>
      </c>
      <c r="F3227" s="92" t="s">
        <v>34</v>
      </c>
      <c r="G3227" s="92" t="s">
        <v>97</v>
      </c>
      <c r="H3227" s="92" t="s">
        <v>93</v>
      </c>
      <c r="I3227" s="89" t="s">
        <v>229</v>
      </c>
      <c r="L3227" s="98">
        <f>L2075+(L2363*'Emission factors'!$I$16)+('Emission factors'!$I$17*'GHG Estimation'!L2651)</f>
        <v>66884.175046247983</v>
      </c>
      <c r="M3227" s="98">
        <f>M2075+(M2363*'Emission factors'!$I$16)+('Emission factors'!$I$17*'GHG Estimation'!M2651)</f>
        <v>61898.426579064006</v>
      </c>
      <c r="N3227" s="98">
        <f>N2075+(N2363*'Emission factors'!$I$16)+('Emission factors'!$I$17*'GHG Estimation'!N2651)</f>
        <v>61025.613037824012</v>
      </c>
      <c r="O3227" s="98">
        <f>O2075+(O2363*'Emission factors'!$I$16)+('Emission factors'!$I$17*'GHG Estimation'!O2651)</f>
        <v>61760.478846983999</v>
      </c>
      <c r="P3227" s="98">
        <f>P2075+(P2363*'Emission factors'!$I$16)+('Emission factors'!$I$17*'GHG Estimation'!P2651)</f>
        <v>62219.393918135997</v>
      </c>
      <c r="Q3227" s="98">
        <f>Q2075+(Q2363*'Emission factors'!$I$16)+('Emission factors'!$I$17*'GHG Estimation'!Q2651)</f>
        <v>40703.511638184005</v>
      </c>
      <c r="R3227" s="98">
        <f>R2075+(R2363*'Emission factors'!$I$16)+('Emission factors'!$I$17*'GHG Estimation'!R2651)</f>
        <v>48786.032713416011</v>
      </c>
      <c r="S3227" s="98">
        <f>S2075+(S2363*'Emission factors'!$I$16)+('Emission factors'!$I$17*'GHG Estimation'!S2651)</f>
        <v>59458.875816263986</v>
      </c>
      <c r="T3227" s="98">
        <f>T2075+(T2363*'Emission factors'!$I$16)+('Emission factors'!$I$17*'GHG Estimation'!T2651)</f>
        <v>61349.320380503996</v>
      </c>
      <c r="U3227" s="98">
        <f>U2075+(U2363*'Emission factors'!$I$16)+('Emission factors'!$I$17*'GHG Estimation'!U2651)</f>
        <v>61131.454560479993</v>
      </c>
    </row>
    <row r="3228" spans="1:21" x14ac:dyDescent="0.25">
      <c r="A3228" s="92" t="s">
        <v>11</v>
      </c>
      <c r="B3228" s="92" t="s">
        <v>12</v>
      </c>
      <c r="C3228" s="92" t="s">
        <v>32</v>
      </c>
      <c r="D3228" s="92" t="s">
        <v>32</v>
      </c>
      <c r="E3228" s="92" t="s">
        <v>36</v>
      </c>
      <c r="F3228" s="92" t="s">
        <v>34</v>
      </c>
      <c r="G3228" s="92" t="s">
        <v>97</v>
      </c>
      <c r="H3228" s="92" t="s">
        <v>93</v>
      </c>
      <c r="I3228" s="89" t="s">
        <v>198</v>
      </c>
      <c r="L3228" s="98">
        <f>L2076+(L2364*'Emission factors'!$I$16)+('Emission factors'!$I$17*'GHG Estimation'!L2652)</f>
        <v>64635.453295536012</v>
      </c>
      <c r="M3228" s="98">
        <f>M2076+(M2364*'Emission factors'!$I$16)+('Emission factors'!$I$17*'GHG Estimation'!M2652)</f>
        <v>64445.177021927993</v>
      </c>
      <c r="N3228" s="98">
        <f>N2076+(N2364*'Emission factors'!$I$16)+('Emission factors'!$I$17*'GHG Estimation'!N2652)</f>
        <v>65586.439850376002</v>
      </c>
      <c r="O3228" s="98">
        <f>O2076+(O2364*'Emission factors'!$I$16)+('Emission factors'!$I$17*'GHG Estimation'!O2652)</f>
        <v>64624.888094303999</v>
      </c>
      <c r="P3228" s="98">
        <f>P2076+(P2364*'Emission factors'!$I$16)+('Emission factors'!$I$17*'GHG Estimation'!P2652)</f>
        <v>64166.849508455998</v>
      </c>
      <c r="Q3228" s="98">
        <f>Q2076+(Q2364*'Emission factors'!$I$16)+('Emission factors'!$I$17*'GHG Estimation'!Q2652)</f>
        <v>63992.657924616004</v>
      </c>
      <c r="R3228" s="98">
        <f>R2076+(R2364*'Emission factors'!$I$16)+('Emission factors'!$I$17*'GHG Estimation'!R2652)</f>
        <v>63720.615837288002</v>
      </c>
      <c r="S3228" s="98">
        <f>S2076+(S2364*'Emission factors'!$I$16)+('Emission factors'!$I$17*'GHG Estimation'!S2652)</f>
        <v>63737.095340256004</v>
      </c>
      <c r="T3228" s="98">
        <f>T2076+(T2364*'Emission factors'!$I$16)+('Emission factors'!$I$17*'GHG Estimation'!T2652)</f>
        <v>63766.643160144005</v>
      </c>
      <c r="U3228" s="98">
        <f>U2076+(U2364*'Emission factors'!$I$16)+('Emission factors'!$I$17*'GHG Estimation'!U2652)</f>
        <v>63746.499790679984</v>
      </c>
    </row>
    <row r="3229" spans="1:21" x14ac:dyDescent="0.25">
      <c r="A3229" s="92" t="s">
        <v>11</v>
      </c>
      <c r="B3229" s="92" t="s">
        <v>12</v>
      </c>
      <c r="C3229" s="92" t="s">
        <v>32</v>
      </c>
      <c r="D3229" s="92" t="s">
        <v>32</v>
      </c>
      <c r="E3229" s="92" t="s">
        <v>36</v>
      </c>
      <c r="F3229" s="92" t="s">
        <v>34</v>
      </c>
      <c r="G3229" s="92" t="s">
        <v>97</v>
      </c>
      <c r="H3229" s="92" t="s">
        <v>93</v>
      </c>
      <c r="I3229" s="89" t="s">
        <v>231</v>
      </c>
      <c r="L3229" s="98">
        <f>L2077+(L2365*'Emission factors'!$I$16)+('Emission factors'!$I$17*'GHG Estimation'!L2653)</f>
        <v>20845.118341944002</v>
      </c>
      <c r="M3229" s="98">
        <f>M2077+(M2365*'Emission factors'!$I$16)+('Emission factors'!$I$17*'GHG Estimation'!M2653)</f>
        <v>19837.097072231994</v>
      </c>
      <c r="N3229" s="98">
        <f>N2077+(N2365*'Emission factors'!$I$16)+('Emission factors'!$I$17*'GHG Estimation'!N2653)</f>
        <v>19606.51037090399</v>
      </c>
      <c r="O3229" s="98">
        <f>O2077+(O2365*'Emission factors'!$I$16)+('Emission factors'!$I$17*'GHG Estimation'!O2653)</f>
        <v>19574.617360607997</v>
      </c>
      <c r="P3229" s="98">
        <f>P2077+(P2365*'Emission factors'!$I$16)+('Emission factors'!$I$17*'GHG Estimation'!P2653)</f>
        <v>19429.847256431996</v>
      </c>
      <c r="Q3229" s="98">
        <f>Q2077+(Q2365*'Emission factors'!$I$16)+('Emission factors'!$I$17*'GHG Estimation'!Q2653)</f>
        <v>19287.035425728001</v>
      </c>
      <c r="R3229" s="98">
        <f>R2077+(R2365*'Emission factors'!$I$16)+('Emission factors'!$I$17*'GHG Estimation'!R2653)</f>
        <v>19213.900228559996</v>
      </c>
      <c r="S3229" s="98">
        <f>S2077+(S2365*'Emission factors'!$I$16)+('Emission factors'!$I$17*'GHG Estimation'!S2653)</f>
        <v>19156.241708831996</v>
      </c>
      <c r="T3229" s="98">
        <f>T2077+(T2365*'Emission factors'!$I$16)+('Emission factors'!$I$17*'GHG Estimation'!T2653)</f>
        <v>19141.546761527996</v>
      </c>
      <c r="U3229" s="98">
        <f>U2077+(U2365*'Emission factors'!$I$16)+('Emission factors'!$I$17*'GHG Estimation'!U2653)</f>
        <v>18456.072083688003</v>
      </c>
    </row>
    <row r="3230" spans="1:21" x14ac:dyDescent="0.25">
      <c r="A3230" s="92" t="s">
        <v>11</v>
      </c>
      <c r="B3230" s="92" t="s">
        <v>12</v>
      </c>
      <c r="C3230" s="92" t="s">
        <v>32</v>
      </c>
      <c r="D3230" s="92" t="s">
        <v>32</v>
      </c>
      <c r="E3230" s="92" t="s">
        <v>36</v>
      </c>
      <c r="F3230" s="92" t="s">
        <v>34</v>
      </c>
      <c r="G3230" s="92" t="s">
        <v>97</v>
      </c>
      <c r="H3230" s="92" t="s">
        <v>93</v>
      </c>
      <c r="I3230" s="89" t="s">
        <v>230</v>
      </c>
      <c r="L3230" s="98">
        <f>L2078+(L2366*'Emission factors'!$I$16)+('Emission factors'!$I$17*'GHG Estimation'!L2654)</f>
        <v>42968.657618016012</v>
      </c>
      <c r="M3230" s="98">
        <f>M2078+(M2366*'Emission factors'!$I$16)+('Emission factors'!$I$17*'GHG Estimation'!M2654)</f>
        <v>42950.24353036801</v>
      </c>
      <c r="N3230" s="98">
        <f>N2078+(N2366*'Emission factors'!$I$16)+('Emission factors'!$I$17*'GHG Estimation'!N2654)</f>
        <v>42212.527169904017</v>
      </c>
      <c r="O3230" s="98">
        <f>O2078+(O2366*'Emission factors'!$I$16)+('Emission factors'!$I$17*'GHG Estimation'!O2654)</f>
        <v>42015.294287712008</v>
      </c>
      <c r="P3230" s="98">
        <f>P2078+(P2366*'Emission factors'!$I$16)+('Emission factors'!$I$17*'GHG Estimation'!P2654)</f>
        <v>42037.332760536003</v>
      </c>
      <c r="Q3230" s="98">
        <f>Q2078+(Q2366*'Emission factors'!$I$16)+('Emission factors'!$I$17*'GHG Estimation'!Q2654)</f>
        <v>42011.188230432017</v>
      </c>
      <c r="R3230" s="98">
        <f>R2078+(R2366*'Emission factors'!$I$16)+('Emission factors'!$I$17*'GHG Estimation'!R2654)</f>
        <v>42024.327613727997</v>
      </c>
      <c r="S3230" s="98">
        <f>S2078+(S2366*'Emission factors'!$I$16)+('Emission factors'!$I$17*'GHG Estimation'!S2654)</f>
        <v>42009.569496312004</v>
      </c>
      <c r="T3230" s="98">
        <f>T2078+(T2366*'Emission factors'!$I$16)+('Emission factors'!$I$17*'GHG Estimation'!T2654)</f>
        <v>41980.290149400003</v>
      </c>
      <c r="U3230" s="98">
        <f>U2078+(U2366*'Emission factors'!$I$16)+('Emission factors'!$I$17*'GHG Estimation'!U2654)</f>
        <v>41994.629764824</v>
      </c>
    </row>
    <row r="3231" spans="1:21" x14ac:dyDescent="0.25">
      <c r="A3231" s="92" t="s">
        <v>11</v>
      </c>
      <c r="B3231" s="92" t="s">
        <v>12</v>
      </c>
      <c r="C3231" s="92" t="s">
        <v>32</v>
      </c>
      <c r="D3231" s="92" t="s">
        <v>32</v>
      </c>
      <c r="E3231" s="92" t="s">
        <v>36</v>
      </c>
      <c r="F3231" s="92" t="s">
        <v>34</v>
      </c>
      <c r="G3231" s="92" t="s">
        <v>97</v>
      </c>
      <c r="H3231" s="92" t="s">
        <v>93</v>
      </c>
      <c r="I3231" s="88" t="s">
        <v>232</v>
      </c>
      <c r="L3231" s="98">
        <f>L2079+(L2367*'Emission factors'!$I$16)+('Emission factors'!$I$17*'GHG Estimation'!L2655)</f>
        <v>988085.31931075209</v>
      </c>
      <c r="M3231" s="98">
        <f>M2079+(M2367*'Emission factors'!$I$16)+('Emission factors'!$I$17*'GHG Estimation'!M2655)</f>
        <v>994473.72852984001</v>
      </c>
      <c r="N3231" s="98">
        <f>N2079+(N2367*'Emission factors'!$I$16)+('Emission factors'!$I$17*'GHG Estimation'!N2655)</f>
        <v>987255.91153271985</v>
      </c>
      <c r="O3231" s="98">
        <f>O2079+(O2367*'Emission factors'!$I$16)+('Emission factors'!$I$17*'GHG Estimation'!O2655)</f>
        <v>1012987.6328510641</v>
      </c>
      <c r="P3231" s="98">
        <f>P2079+(P2367*'Emission factors'!$I$16)+('Emission factors'!$I$17*'GHG Estimation'!P2655)</f>
        <v>995052.05090519995</v>
      </c>
      <c r="Q3231" s="98">
        <f>Q2079+(Q2367*'Emission factors'!$I$16)+('Emission factors'!$I$17*'GHG Estimation'!Q2655)</f>
        <v>984699.61450667982</v>
      </c>
      <c r="R3231" s="98">
        <f>R2079+(R2367*'Emission factors'!$I$16)+('Emission factors'!$I$17*'GHG Estimation'!R2655)</f>
        <v>981953.90979607182</v>
      </c>
      <c r="S3231" s="98">
        <f>S2079+(S2367*'Emission factors'!$I$16)+('Emission factors'!$I$17*'GHG Estimation'!S2655)</f>
        <v>977993.20694378403</v>
      </c>
      <c r="T3231" s="98">
        <f>T2079+(T2367*'Emission factors'!$I$16)+('Emission factors'!$I$17*'GHG Estimation'!T2655)</f>
        <v>977075.0056770721</v>
      </c>
      <c r="U3231" s="98">
        <f>U2079+(U2367*'Emission factors'!$I$16)+('Emission factors'!$I$17*'GHG Estimation'!U2655)</f>
        <v>974513.91561878379</v>
      </c>
    </row>
    <row r="3232" spans="1:21" x14ac:dyDescent="0.25">
      <c r="A3232" s="92" t="s">
        <v>11</v>
      </c>
      <c r="B3232" s="92" t="s">
        <v>12</v>
      </c>
      <c r="C3232" s="92" t="s">
        <v>32</v>
      </c>
      <c r="D3232" s="92" t="s">
        <v>32</v>
      </c>
      <c r="E3232" s="92" t="s">
        <v>36</v>
      </c>
      <c r="F3232" s="92" t="s">
        <v>34</v>
      </c>
      <c r="G3232" s="92" t="s">
        <v>97</v>
      </c>
      <c r="H3232" s="92" t="s">
        <v>93</v>
      </c>
      <c r="I3232" s="89" t="s">
        <v>225</v>
      </c>
      <c r="L3232" s="98">
        <f>L2080+(L2368*'Emission factors'!$I$16)+('Emission factors'!$I$17*'GHG Estimation'!L2656)</f>
        <v>42690.748606535992</v>
      </c>
      <c r="M3232" s="98">
        <f>M2080+(M2368*'Emission factors'!$I$16)+('Emission factors'!$I$17*'GHG Estimation'!M2656)</f>
        <v>39797.691713423992</v>
      </c>
      <c r="N3232" s="98">
        <f>N2080+(N2368*'Emission factors'!$I$16)+('Emission factors'!$I$17*'GHG Estimation'!N2656)</f>
        <v>38756.419276008004</v>
      </c>
      <c r="O3232" s="98">
        <f>O2080+(O2368*'Emission factors'!$I$16)+('Emission factors'!$I$17*'GHG Estimation'!O2656)</f>
        <v>39021.362621999993</v>
      </c>
      <c r="P3232" s="98">
        <f>P2080+(P2368*'Emission factors'!$I$16)+('Emission factors'!$I$17*'GHG Estimation'!P2656)</f>
        <v>38800.377777695998</v>
      </c>
      <c r="Q3232" s="98">
        <f>Q2080+(Q2368*'Emission factors'!$I$16)+('Emission factors'!$I$17*'GHG Estimation'!Q2656)</f>
        <v>38608.790724264007</v>
      </c>
      <c r="R3232" s="98">
        <f>R2080+(R2368*'Emission factors'!$I$16)+('Emission factors'!$I$17*'GHG Estimation'!R2656)</f>
        <v>28491.91567339201</v>
      </c>
      <c r="S3232" s="98">
        <f>S2080+(S2368*'Emission factors'!$I$16)+('Emission factors'!$I$17*'GHG Estimation'!S2656)</f>
        <v>14511.398647319998</v>
      </c>
      <c r="T3232" s="98">
        <f>T2080+(T2368*'Emission factors'!$I$16)+('Emission factors'!$I$17*'GHG Estimation'!T2656)</f>
        <v>10883.73652176</v>
      </c>
      <c r="U3232" s="98">
        <f>U2080+(U2368*'Emission factors'!$I$16)+('Emission factors'!$I$17*'GHG Estimation'!U2656)</f>
        <v>10544.828870879999</v>
      </c>
    </row>
    <row r="3233" spans="1:21" x14ac:dyDescent="0.25">
      <c r="A3233" s="92" t="s">
        <v>11</v>
      </c>
      <c r="B3233" s="92" t="s">
        <v>12</v>
      </c>
      <c r="C3233" s="92" t="s">
        <v>32</v>
      </c>
      <c r="D3233" s="92" t="s">
        <v>32</v>
      </c>
      <c r="E3233" s="92" t="s">
        <v>36</v>
      </c>
      <c r="F3233" s="92" t="s">
        <v>34</v>
      </c>
      <c r="G3233" s="92" t="s">
        <v>97</v>
      </c>
      <c r="H3233" s="92" t="s">
        <v>93</v>
      </c>
      <c r="I3233" s="89" t="s">
        <v>205</v>
      </c>
      <c r="L3233" s="98">
        <f>L2081+(L2369*'Emission factors'!$I$16)+('Emission factors'!$I$17*'GHG Estimation'!L2657)</f>
        <v>752058.26580456004</v>
      </c>
      <c r="M3233" s="98">
        <f>M2081+(M2369*'Emission factors'!$I$16)+('Emission factors'!$I$17*'GHG Estimation'!M2657)</f>
        <v>746854.16984524799</v>
      </c>
      <c r="N3233" s="98">
        <f>N2081+(N2369*'Emission factors'!$I$16)+('Emission factors'!$I$17*'GHG Estimation'!N2657)</f>
        <v>743018.70963626413</v>
      </c>
      <c r="O3233" s="98">
        <f>O2081+(O2369*'Emission factors'!$I$16)+('Emission factors'!$I$17*'GHG Estimation'!O2657)</f>
        <v>739480.40953039203</v>
      </c>
      <c r="P3233" s="98">
        <f>P2081+(P2369*'Emission factors'!$I$16)+('Emission factors'!$I$17*'GHG Estimation'!P2657)</f>
        <v>731015.47238964017</v>
      </c>
      <c r="Q3233" s="98">
        <f>Q2081+(Q2369*'Emission factors'!$I$16)+('Emission factors'!$I$17*'GHG Estimation'!Q2657)</f>
        <v>705914.56780972797</v>
      </c>
      <c r="R3233" s="98">
        <f>R2081+(R2369*'Emission factors'!$I$16)+('Emission factors'!$I$17*'GHG Estimation'!R2657)</f>
        <v>675056.5840063201</v>
      </c>
      <c r="S3233" s="98">
        <f>S2081+(S2369*'Emission factors'!$I$16)+('Emission factors'!$I$17*'GHG Estimation'!S2657)</f>
        <v>339590.32238412008</v>
      </c>
      <c r="T3233" s="98">
        <f>T2081+(T2369*'Emission factors'!$I$16)+('Emission factors'!$I$17*'GHG Estimation'!T2657)</f>
        <v>216243.62734036808</v>
      </c>
      <c r="U3233" s="98">
        <f>U2081+(U2369*'Emission factors'!$I$16)+('Emission factors'!$I$17*'GHG Estimation'!U2657)</f>
        <v>216439.47048009603</v>
      </c>
    </row>
    <row r="3234" spans="1:21" x14ac:dyDescent="0.25">
      <c r="A3234" s="92" t="s">
        <v>11</v>
      </c>
      <c r="B3234" s="92" t="s">
        <v>12</v>
      </c>
      <c r="C3234" s="92" t="s">
        <v>32</v>
      </c>
      <c r="D3234" s="92" t="s">
        <v>32</v>
      </c>
      <c r="E3234" s="92" t="s">
        <v>36</v>
      </c>
      <c r="F3234" s="92" t="s">
        <v>34</v>
      </c>
      <c r="G3234" s="92" t="s">
        <v>97</v>
      </c>
      <c r="H3234" s="92" t="s">
        <v>93</v>
      </c>
      <c r="I3234" s="89" t="s">
        <v>204</v>
      </c>
      <c r="L3234" s="98">
        <f>L2082+(L2370*'Emission factors'!$I$16)+('Emission factors'!$I$17*'GHG Estimation'!L2658)</f>
        <v>1252255.8658413358</v>
      </c>
      <c r="M3234" s="98">
        <f>M2082+(M2370*'Emission factors'!$I$16)+('Emission factors'!$I$17*'GHG Estimation'!M2658)</f>
        <v>1259253.3770728565</v>
      </c>
      <c r="N3234" s="98">
        <f>N2082+(N2370*'Emission factors'!$I$16)+('Emission factors'!$I$17*'GHG Estimation'!N2658)</f>
        <v>1264154.2564945684</v>
      </c>
      <c r="O3234" s="98">
        <f>O2082+(O2370*'Emission factors'!$I$16)+('Emission factors'!$I$17*'GHG Estimation'!O2658)</f>
        <v>1259598.1200628323</v>
      </c>
      <c r="P3234" s="98">
        <f>P2082+(P2370*'Emission factors'!$I$16)+('Emission factors'!$I$17*'GHG Estimation'!P2658)</f>
        <v>1257345.1501220879</v>
      </c>
      <c r="Q3234" s="98">
        <f>Q2082+(Q2370*'Emission factors'!$I$16)+('Emission factors'!$I$17*'GHG Estimation'!Q2658)</f>
        <v>1256138.893144656</v>
      </c>
      <c r="R3234" s="98">
        <f>R2082+(R2370*'Emission factors'!$I$16)+('Emission factors'!$I$17*'GHG Estimation'!R2658)</f>
        <v>1254216.4529186881</v>
      </c>
      <c r="S3234" s="98">
        <f>S2082+(S2370*'Emission factors'!$I$16)+('Emission factors'!$I$17*'GHG Estimation'!S2658)</f>
        <v>1249137.646980264</v>
      </c>
      <c r="T3234" s="98">
        <f>T2082+(T2370*'Emission factors'!$I$16)+('Emission factors'!$I$17*'GHG Estimation'!T2658)</f>
        <v>1234080.9955112161</v>
      </c>
      <c r="U3234" s="98">
        <f>U2082+(U2370*'Emission factors'!$I$16)+('Emission factors'!$I$17*'GHG Estimation'!U2658)</f>
        <v>1223840.49655116</v>
      </c>
    </row>
    <row r="3235" spans="1:21" x14ac:dyDescent="0.25">
      <c r="A3235" s="92" t="s">
        <v>11</v>
      </c>
      <c r="B3235" s="92" t="s">
        <v>12</v>
      </c>
      <c r="C3235" s="92" t="s">
        <v>32</v>
      </c>
      <c r="D3235" s="92" t="s">
        <v>32</v>
      </c>
      <c r="E3235" s="92" t="s">
        <v>36</v>
      </c>
      <c r="F3235" s="92" t="s">
        <v>34</v>
      </c>
      <c r="G3235" s="92" t="s">
        <v>97</v>
      </c>
      <c r="H3235" s="92" t="s">
        <v>93</v>
      </c>
      <c r="I3235" s="89" t="s">
        <v>228</v>
      </c>
      <c r="L3235" s="98">
        <f>L2083+(L2371*'Emission factors'!$I$16)+('Emission factors'!$I$17*'GHG Estimation'!L2659)</f>
        <v>34624.422768768003</v>
      </c>
      <c r="M3235" s="98">
        <f>M2083+(M2371*'Emission factors'!$I$16)+('Emission factors'!$I$17*'GHG Estimation'!M2659)</f>
        <v>20432.112149688004</v>
      </c>
      <c r="N3235" s="98">
        <f>N2083+(N2371*'Emission factors'!$I$16)+('Emission factors'!$I$17*'GHG Estimation'!N2659)</f>
        <v>17191.911802344002</v>
      </c>
      <c r="O3235" s="98">
        <f>O2083+(O2371*'Emission factors'!$I$16)+('Emission factors'!$I$17*'GHG Estimation'!O2659)</f>
        <v>17549.320399776003</v>
      </c>
      <c r="P3235" s="98">
        <f>P2083+(P2371*'Emission factors'!$I$16)+('Emission factors'!$I$17*'GHG Estimation'!P2659)</f>
        <v>17545.711807128002</v>
      </c>
      <c r="Q3235" s="98">
        <f>Q2083+(Q2371*'Emission factors'!$I$16)+('Emission factors'!$I$17*'GHG Estimation'!Q2659)</f>
        <v>16530.260152992003</v>
      </c>
      <c r="R3235" s="98">
        <f>R2083+(R2371*'Emission factors'!$I$16)+('Emission factors'!$I$17*'GHG Estimation'!R2659)</f>
        <v>16707.183844176001</v>
      </c>
      <c r="S3235" s="98">
        <f>S2083+(S2371*'Emission factors'!$I$16)+('Emission factors'!$I$17*'GHG Estimation'!S2659)</f>
        <v>15916.341419520002</v>
      </c>
      <c r="T3235" s="98">
        <f>T2083+(T2371*'Emission factors'!$I$16)+('Emission factors'!$I$17*'GHG Estimation'!T2659)</f>
        <v>15595.618864632004</v>
      </c>
      <c r="U3235" s="98">
        <f>U2083+(U2371*'Emission factors'!$I$16)+('Emission factors'!$I$17*'GHG Estimation'!U2659)</f>
        <v>15601.098871848002</v>
      </c>
    </row>
    <row r="3236" spans="1:21" x14ac:dyDescent="0.25">
      <c r="A3236" s="92" t="s">
        <v>11</v>
      </c>
      <c r="B3236" s="92" t="s">
        <v>12</v>
      </c>
      <c r="C3236" s="92" t="s">
        <v>32</v>
      </c>
      <c r="D3236" s="92" t="s">
        <v>32</v>
      </c>
      <c r="E3236" s="92" t="s">
        <v>36</v>
      </c>
      <c r="F3236" s="92" t="s">
        <v>34</v>
      </c>
      <c r="G3236" s="92" t="s">
        <v>97</v>
      </c>
      <c r="H3236" s="92" t="s">
        <v>93</v>
      </c>
      <c r="I3236" s="92" t="s">
        <v>202</v>
      </c>
      <c r="L3236" s="98">
        <f>L2084+(L2372*'Emission factors'!$I$16)+('Emission factors'!$I$17*'GHG Estimation'!L2660)</f>
        <v>1806309.1132786556</v>
      </c>
      <c r="M3236" s="98">
        <f>M2084+(M2372*'Emission factors'!$I$16)+('Emission factors'!$I$17*'GHG Estimation'!M2660)</f>
        <v>1817271.4807973276</v>
      </c>
      <c r="N3236" s="98">
        <f>N2084+(N2372*'Emission factors'!$I$16)+('Emission factors'!$I$17*'GHG Estimation'!N2660)</f>
        <v>1790320.0946452797</v>
      </c>
      <c r="O3236" s="98">
        <f>O2084+(O2372*'Emission factors'!$I$16)+('Emission factors'!$I$17*'GHG Estimation'!O2660)</f>
        <v>1780572.9068823599</v>
      </c>
      <c r="P3236" s="98">
        <f>P2084+(P2372*'Emission factors'!$I$16)+('Emission factors'!$I$17*'GHG Estimation'!P2660)</f>
        <v>1767548.7616631757</v>
      </c>
      <c r="Q3236" s="98">
        <f>Q2084+(Q2372*'Emission factors'!$I$16)+('Emission factors'!$I$17*'GHG Estimation'!Q2660)</f>
        <v>1617101.1094346878</v>
      </c>
      <c r="R3236" s="98">
        <f>R2084+(R2372*'Emission factors'!$I$16)+('Emission factors'!$I$17*'GHG Estimation'!R2660)</f>
        <v>1409475.211943472</v>
      </c>
      <c r="S3236" s="98">
        <f>S2084+(S2372*'Emission factors'!$I$16)+('Emission factors'!$I$17*'GHG Estimation'!S2660)</f>
        <v>1228109.9749109044</v>
      </c>
      <c r="T3236" s="98">
        <f>T2084+(T2372*'Emission factors'!$I$16)+('Emission factors'!$I$17*'GHG Estimation'!T2660)</f>
        <v>939148.39688855992</v>
      </c>
      <c r="U3236" s="98">
        <f>U2084+(U2372*'Emission factors'!$I$16)+('Emission factors'!$I$17*'GHG Estimation'!U2660)</f>
        <v>857065.69819797587</v>
      </c>
    </row>
    <row r="3237" spans="1:21" x14ac:dyDescent="0.25">
      <c r="A3237" s="92" t="s">
        <v>11</v>
      </c>
      <c r="B3237" s="92" t="s">
        <v>12</v>
      </c>
      <c r="C3237" s="92" t="s">
        <v>32</v>
      </c>
      <c r="D3237" s="92" t="s">
        <v>32</v>
      </c>
      <c r="E3237" s="92" t="s">
        <v>36</v>
      </c>
      <c r="F3237" s="92" t="s">
        <v>34</v>
      </c>
      <c r="G3237" s="92" t="s">
        <v>97</v>
      </c>
      <c r="H3237" s="92" t="s">
        <v>93</v>
      </c>
      <c r="I3237" s="89" t="s">
        <v>190</v>
      </c>
      <c r="L3237" s="98">
        <f>L2085+(L2373*'Emission factors'!$I$16)+('Emission factors'!$I$17*'GHG Estimation'!L2661)</f>
        <v>0</v>
      </c>
      <c r="M3237" s="98">
        <f>M2085+(M2373*'Emission factors'!$I$16)+('Emission factors'!$I$17*'GHG Estimation'!M2661)</f>
        <v>0</v>
      </c>
      <c r="N3237" s="98">
        <f>N2085+(N2373*'Emission factors'!$I$16)+('Emission factors'!$I$17*'GHG Estimation'!N2661)</f>
        <v>0</v>
      </c>
      <c r="O3237" s="98">
        <f>O2085+(O2373*'Emission factors'!$I$16)+('Emission factors'!$I$17*'GHG Estimation'!O2661)</f>
        <v>0</v>
      </c>
      <c r="P3237" s="98">
        <f>P2085+(P2373*'Emission factors'!$I$16)+('Emission factors'!$I$17*'GHG Estimation'!P2661)</f>
        <v>0</v>
      </c>
      <c r="Q3237" s="98">
        <f>Q2085+(Q2373*'Emission factors'!$I$16)+('Emission factors'!$I$17*'GHG Estimation'!Q2661)</f>
        <v>0</v>
      </c>
      <c r="R3237" s="98">
        <f>R2085+(R2373*'Emission factors'!$I$16)+('Emission factors'!$I$17*'GHG Estimation'!R2661)</f>
        <v>0</v>
      </c>
      <c r="S3237" s="98">
        <f>S2085+(S2373*'Emission factors'!$I$16)+('Emission factors'!$I$17*'GHG Estimation'!S2661)</f>
        <v>0</v>
      </c>
      <c r="T3237" s="98">
        <f>T2085+(T2373*'Emission factors'!$I$16)+('Emission factors'!$I$17*'GHG Estimation'!T2661)</f>
        <v>0</v>
      </c>
      <c r="U3237" s="98">
        <f>U2085+(U2373*'Emission factors'!$I$16)+('Emission factors'!$I$17*'GHG Estimation'!U2661)</f>
        <v>336291.46858778398</v>
      </c>
    </row>
    <row r="3238" spans="1:21" x14ac:dyDescent="0.25">
      <c r="A3238" s="92" t="s">
        <v>11</v>
      </c>
      <c r="B3238" s="92" t="s">
        <v>12</v>
      </c>
      <c r="C3238" s="92" t="s">
        <v>32</v>
      </c>
      <c r="D3238" s="92" t="s">
        <v>32</v>
      </c>
      <c r="E3238" s="92" t="s">
        <v>36</v>
      </c>
      <c r="F3238" s="92" t="s">
        <v>34</v>
      </c>
      <c r="G3238" s="92" t="s">
        <v>97</v>
      </c>
      <c r="H3238" s="92" t="s">
        <v>93</v>
      </c>
      <c r="I3238" s="89" t="s">
        <v>210</v>
      </c>
      <c r="L3238" s="98">
        <f>L2086+(L2374*'Emission factors'!$I$16)+('Emission factors'!$I$17*'GHG Estimation'!L2662)</f>
        <v>96879.760480632001</v>
      </c>
      <c r="M3238" s="98">
        <f>M2086+(M2374*'Emission factors'!$I$16)+('Emission factors'!$I$17*'GHG Estimation'!M2662)</f>
        <v>96890.017727568003</v>
      </c>
      <c r="N3238" s="98">
        <f>N2086+(N2374*'Emission factors'!$I$16)+('Emission factors'!$I$17*'GHG Estimation'!N2662)</f>
        <v>96884.435068920036</v>
      </c>
      <c r="O3238" s="98">
        <f>O2086+(O2374*'Emission factors'!$I$16)+('Emission factors'!$I$17*'GHG Estimation'!O2662)</f>
        <v>96940.190589024001</v>
      </c>
      <c r="P3238" s="98">
        <f>P2086+(P2374*'Emission factors'!$I$16)+('Emission factors'!$I$17*'GHG Estimation'!P2662)</f>
        <v>96391.976668295989</v>
      </c>
      <c r="Q3238" s="98">
        <f>Q2086+(Q2374*'Emission factors'!$I$16)+('Emission factors'!$I$17*'GHG Estimation'!Q2662)</f>
        <v>96372.686095344005</v>
      </c>
      <c r="R3238" s="98">
        <f>R2086+(R2374*'Emission factors'!$I$16)+('Emission factors'!$I$17*'GHG Estimation'!R2662)</f>
        <v>96199.157797679989</v>
      </c>
      <c r="S3238" s="98">
        <f>S2086+(S2374*'Emission factors'!$I$16)+('Emission factors'!$I$17*'GHG Estimation'!S2662)</f>
        <v>96255.576603960013</v>
      </c>
      <c r="T3238" s="98">
        <f>T2086+(T2374*'Emission factors'!$I$16)+('Emission factors'!$I$17*'GHG Estimation'!T2662)</f>
        <v>96300.040466543986</v>
      </c>
      <c r="U3238" s="98">
        <f>U2086+(U2374*'Emission factors'!$I$16)+('Emission factors'!$I$17*'GHG Estimation'!U2662)</f>
        <v>96302.819951472004</v>
      </c>
    </row>
    <row r="3239" spans="1:21" x14ac:dyDescent="0.25">
      <c r="A3239" s="92" t="s">
        <v>11</v>
      </c>
      <c r="B3239" s="92" t="s">
        <v>12</v>
      </c>
      <c r="C3239" s="92" t="s">
        <v>32</v>
      </c>
      <c r="D3239" s="92" t="s">
        <v>32</v>
      </c>
      <c r="E3239" s="92" t="s">
        <v>36</v>
      </c>
      <c r="F3239" s="92" t="s">
        <v>34</v>
      </c>
      <c r="G3239" s="92" t="s">
        <v>97</v>
      </c>
      <c r="H3239" s="92" t="s">
        <v>93</v>
      </c>
      <c r="I3239" s="89" t="s">
        <v>199</v>
      </c>
      <c r="L3239" s="98">
        <f>L2087+(L2375*'Emission factors'!$I$16)+('Emission factors'!$I$17*'GHG Estimation'!L2663)</f>
        <v>3937508.0268750484</v>
      </c>
      <c r="M3239" s="98">
        <f>M2087+(M2375*'Emission factors'!$I$16)+('Emission factors'!$I$17*'GHG Estimation'!M2663)</f>
        <v>3923024.2493592007</v>
      </c>
      <c r="N3239" s="98">
        <f>N2087+(N2375*'Emission factors'!$I$16)+('Emission factors'!$I$17*'GHG Estimation'!N2663)</f>
        <v>3920755.5500605684</v>
      </c>
      <c r="O3239" s="98">
        <f>O2087+(O2375*'Emission factors'!$I$16)+('Emission factors'!$I$17*'GHG Estimation'!O2663)</f>
        <v>3922047.7657679035</v>
      </c>
      <c r="P3239" s="98">
        <f>P2087+(P2375*'Emission factors'!$I$16)+('Emission factors'!$I$17*'GHG Estimation'!P2663)</f>
        <v>3918731.8481450644</v>
      </c>
      <c r="Q3239" s="98">
        <f>Q2087+(Q2375*'Emission factors'!$I$16)+('Emission factors'!$I$17*'GHG Estimation'!Q2663)</f>
        <v>3914358.802386696</v>
      </c>
      <c r="R3239" s="98">
        <f>R2087+(R2375*'Emission factors'!$I$16)+('Emission factors'!$I$17*'GHG Estimation'!R2663)</f>
        <v>3911199.4676789748</v>
      </c>
      <c r="S3239" s="98">
        <f>S2087+(S2375*'Emission factors'!$I$16)+('Emission factors'!$I$17*'GHG Estimation'!S2663)</f>
        <v>3907881.3154134238</v>
      </c>
      <c r="T3239" s="98">
        <f>T2087+(T2375*'Emission factors'!$I$16)+('Emission factors'!$I$17*'GHG Estimation'!T2663)</f>
        <v>3904781.952830784</v>
      </c>
      <c r="U3239" s="98">
        <f>U2087+(U2375*'Emission factors'!$I$16)+('Emission factors'!$I$17*'GHG Estimation'!U2663)</f>
        <v>3898831.4467243436</v>
      </c>
    </row>
    <row r="3240" spans="1:21" x14ac:dyDescent="0.25">
      <c r="A3240" s="92" t="s">
        <v>11</v>
      </c>
      <c r="B3240" s="92" t="s">
        <v>12</v>
      </c>
      <c r="C3240" s="92" t="s">
        <v>32</v>
      </c>
      <c r="D3240" s="92" t="s">
        <v>32</v>
      </c>
      <c r="E3240" s="92" t="s">
        <v>36</v>
      </c>
      <c r="F3240" s="92" t="s">
        <v>34</v>
      </c>
      <c r="G3240" s="92" t="s">
        <v>97</v>
      </c>
      <c r="H3240" s="92" t="s">
        <v>93</v>
      </c>
      <c r="I3240" s="89" t="s">
        <v>233</v>
      </c>
      <c r="L3240" s="98">
        <f>L2088+(L2376*'Emission factors'!$I$16)+('Emission factors'!$I$17*'GHG Estimation'!L2664)</f>
        <v>282077.47293439205</v>
      </c>
      <c r="M3240" s="98">
        <f>M2088+(M2376*'Emission factors'!$I$16)+('Emission factors'!$I$17*'GHG Estimation'!M2664)</f>
        <v>292439.70070027199</v>
      </c>
      <c r="N3240" s="98">
        <f>N2088+(N2376*'Emission factors'!$I$16)+('Emission factors'!$I$17*'GHG Estimation'!N2664)</f>
        <v>285470.45809387206</v>
      </c>
      <c r="O3240" s="98">
        <f>O2088+(O2376*'Emission factors'!$I$16)+('Emission factors'!$I$17*'GHG Estimation'!O2664)</f>
        <v>280918.97256163199</v>
      </c>
      <c r="P3240" s="98">
        <f>P2088+(P2376*'Emission factors'!$I$16)+('Emission factors'!$I$17*'GHG Estimation'!P2664)</f>
        <v>284091.77039947204</v>
      </c>
      <c r="Q3240" s="98">
        <f>Q2088+(Q2376*'Emission factors'!$I$16)+('Emission factors'!$I$17*'GHG Estimation'!Q2664)</f>
        <v>276755.99901072</v>
      </c>
      <c r="R3240" s="98">
        <f>R2088+(R2376*'Emission factors'!$I$16)+('Emission factors'!$I$17*'GHG Estimation'!R2664)</f>
        <v>265735.14386460005</v>
      </c>
      <c r="S3240" s="98">
        <f>S2088+(S2376*'Emission factors'!$I$16)+('Emission factors'!$I$17*'GHG Estimation'!S2664)</f>
        <v>134680.17907416</v>
      </c>
      <c r="T3240" s="98">
        <f>T2088+(T2376*'Emission factors'!$I$16)+('Emission factors'!$I$17*'GHG Estimation'!T2664)</f>
        <v>88940.619767111988</v>
      </c>
      <c r="U3240" s="98">
        <f>U2088+(U2376*'Emission factors'!$I$16)+('Emission factors'!$I$17*'GHG Estimation'!U2664)</f>
        <v>87809.448364055977</v>
      </c>
    </row>
    <row r="3241" spans="1:21" x14ac:dyDescent="0.25">
      <c r="A3241" s="92" t="s">
        <v>11</v>
      </c>
      <c r="B3241" s="92" t="s">
        <v>12</v>
      </c>
      <c r="C3241" s="92" t="s">
        <v>32</v>
      </c>
      <c r="D3241" s="92" t="s">
        <v>32</v>
      </c>
      <c r="E3241" s="92" t="s">
        <v>36</v>
      </c>
      <c r="F3241" s="92" t="s">
        <v>34</v>
      </c>
      <c r="G3241" s="92" t="s">
        <v>97</v>
      </c>
      <c r="H3241" s="92" t="s">
        <v>93</v>
      </c>
      <c r="I3241" s="89" t="s">
        <v>200</v>
      </c>
      <c r="L3241" s="98">
        <f>L2089+(L2377*'Emission factors'!$I$16)+('Emission factors'!$I$17*'GHG Estimation'!L2665)</f>
        <v>2381653.9338244805</v>
      </c>
      <c r="M3241" s="98">
        <f>M2089+(M2377*'Emission factors'!$I$16)+('Emission factors'!$I$17*'GHG Estimation'!M2665)</f>
        <v>2399669.8839453366</v>
      </c>
      <c r="N3241" s="98">
        <f>N2089+(N2377*'Emission factors'!$I$16)+('Emission factors'!$I$17*'GHG Estimation'!N2665)</f>
        <v>2384658.7386457198</v>
      </c>
      <c r="O3241" s="98">
        <f>O2089+(O2377*'Emission factors'!$I$16)+('Emission factors'!$I$17*'GHG Estimation'!O2665)</f>
        <v>2374977.8400190799</v>
      </c>
      <c r="P3241" s="98">
        <f>P2089+(P2377*'Emission factors'!$I$16)+('Emission factors'!$I$17*'GHG Estimation'!P2665)</f>
        <v>2379784.9828908485</v>
      </c>
      <c r="Q3241" s="98">
        <f>Q2089+(Q2377*'Emission factors'!$I$16)+('Emission factors'!$I$17*'GHG Estimation'!Q2665)</f>
        <v>2374134.4321649759</v>
      </c>
      <c r="R3241" s="98">
        <f>R2089+(R2377*'Emission factors'!$I$16)+('Emission factors'!$I$17*'GHG Estimation'!R2665)</f>
        <v>2371027.0943556968</v>
      </c>
      <c r="S3241" s="98">
        <f>S2089+(S2377*'Emission factors'!$I$16)+('Emission factors'!$I$17*'GHG Estimation'!S2665)</f>
        <v>2367195.6217600331</v>
      </c>
      <c r="T3241" s="98">
        <f>T2089+(T2377*'Emission factors'!$I$16)+('Emission factors'!$I$17*'GHG Estimation'!T2665)</f>
        <v>2364506.3279594397</v>
      </c>
      <c r="U3241" s="98">
        <f>U2089+(U2377*'Emission factors'!$I$16)+('Emission factors'!$I$17*'GHG Estimation'!U2665)</f>
        <v>2362374.0682064644</v>
      </c>
    </row>
    <row r="3242" spans="1:21" x14ac:dyDescent="0.25">
      <c r="A3242" s="92" t="s">
        <v>11</v>
      </c>
      <c r="B3242" s="92" t="s">
        <v>12</v>
      </c>
      <c r="C3242" s="92" t="s">
        <v>32</v>
      </c>
      <c r="D3242" s="92" t="s">
        <v>32</v>
      </c>
      <c r="E3242" s="92" t="s">
        <v>37</v>
      </c>
      <c r="F3242" s="92" t="s">
        <v>34</v>
      </c>
      <c r="G3242" s="92" t="s">
        <v>97</v>
      </c>
      <c r="H3242" s="92" t="s">
        <v>93</v>
      </c>
      <c r="I3242" s="89" t="s">
        <v>227</v>
      </c>
      <c r="J3242" s="92" t="s">
        <v>98</v>
      </c>
      <c r="L3242" s="98">
        <f>L2090+(L2378*'Emission factors'!$I$16)+('Emission factors'!$I$17*'GHG Estimation'!L2666)</f>
        <v>0</v>
      </c>
      <c r="M3242" s="98">
        <f>M2090+(M2378*'Emission factors'!$I$16)+('Emission factors'!$I$17*'GHG Estimation'!M2666)</f>
        <v>0</v>
      </c>
      <c r="N3242" s="98">
        <f>N2090+(N2378*'Emission factors'!$I$16)+('Emission factors'!$I$17*'GHG Estimation'!N2666)</f>
        <v>0</v>
      </c>
      <c r="O3242" s="98">
        <f>O2090+(O2378*'Emission factors'!$I$16)+('Emission factors'!$I$17*'GHG Estimation'!O2666)</f>
        <v>0</v>
      </c>
      <c r="P3242" s="98">
        <f>P2090+(P2378*'Emission factors'!$I$16)+('Emission factors'!$I$17*'GHG Estimation'!P2666)</f>
        <v>0</v>
      </c>
      <c r="Q3242" s="98">
        <f>Q2090+(Q2378*'Emission factors'!$I$16)+('Emission factors'!$I$17*'GHG Estimation'!Q2666)</f>
        <v>1291.459917278024</v>
      </c>
      <c r="R3242" s="98">
        <f>R2090+(R2378*'Emission factors'!$I$16)+('Emission factors'!$I$17*'GHG Estimation'!R2666)</f>
        <v>3035.9544743656807</v>
      </c>
      <c r="S3242" s="98">
        <f>S2090+(S2378*'Emission factors'!$I$16)+('Emission factors'!$I$17*'GHG Estimation'!S2666)</f>
        <v>868.48927842433545</v>
      </c>
      <c r="T3242" s="98">
        <f>T2090+(T2378*'Emission factors'!$I$16)+('Emission factors'!$I$17*'GHG Estimation'!T2666)</f>
        <v>0</v>
      </c>
      <c r="U3242" s="98">
        <f>U2090+(U2378*'Emission factors'!$I$16)+('Emission factors'!$I$17*'GHG Estimation'!U2666)</f>
        <v>0</v>
      </c>
    </row>
    <row r="3243" spans="1:21" x14ac:dyDescent="0.25">
      <c r="A3243" s="92" t="s">
        <v>11</v>
      </c>
      <c r="B3243" s="92" t="s">
        <v>12</v>
      </c>
      <c r="C3243" s="92" t="s">
        <v>32</v>
      </c>
      <c r="D3243" s="92" t="s">
        <v>32</v>
      </c>
      <c r="E3243" s="92" t="s">
        <v>37</v>
      </c>
      <c r="F3243" s="92" t="s">
        <v>34</v>
      </c>
      <c r="G3243" s="92" t="s">
        <v>97</v>
      </c>
      <c r="H3243" s="92" t="s">
        <v>93</v>
      </c>
      <c r="I3243" s="89" t="s">
        <v>203</v>
      </c>
      <c r="L3243" s="98">
        <f>L2091+(L2379*'Emission factors'!$I$16)+('Emission factors'!$I$17*'GHG Estimation'!L2667)</f>
        <v>35686.512841560056</v>
      </c>
      <c r="M3243" s="98">
        <f>M2091+(M2379*'Emission factors'!$I$16)+('Emission factors'!$I$17*'GHG Estimation'!M2667)</f>
        <v>6989.5340350531178</v>
      </c>
      <c r="N3243" s="98">
        <f>N2091+(N2379*'Emission factors'!$I$16)+('Emission factors'!$I$17*'GHG Estimation'!N2667)</f>
        <v>4147.6448139750473</v>
      </c>
      <c r="O3243" s="98">
        <f>O2091+(O2379*'Emission factors'!$I$16)+('Emission factors'!$I$17*'GHG Estimation'!O2667)</f>
        <v>4054.5964386380756</v>
      </c>
      <c r="P3243" s="98">
        <f>P2091+(P2379*'Emission factors'!$I$16)+('Emission factors'!$I$17*'GHG Estimation'!P2667)</f>
        <v>39575.119592093804</v>
      </c>
      <c r="Q3243" s="98">
        <f>Q2091+(Q2379*'Emission factors'!$I$16)+('Emission factors'!$I$17*'GHG Estimation'!Q2667)</f>
        <v>77600.744123518234</v>
      </c>
      <c r="R3243" s="98">
        <f>R2091+(R2379*'Emission factors'!$I$16)+('Emission factors'!$I$17*'GHG Estimation'!R2667)</f>
        <v>112306.54073552528</v>
      </c>
      <c r="S3243" s="98">
        <f>S2091+(S2379*'Emission factors'!$I$16)+('Emission factors'!$I$17*'GHG Estimation'!S2667)</f>
        <v>201261.31678320546</v>
      </c>
      <c r="T3243" s="98">
        <f>T2091+(T2379*'Emission factors'!$I$16)+('Emission factors'!$I$17*'GHG Estimation'!T2667)</f>
        <v>388939.54021992895</v>
      </c>
      <c r="U3243" s="98">
        <f>U2091+(U2379*'Emission factors'!$I$16)+('Emission factors'!$I$17*'GHG Estimation'!U2667)</f>
        <v>760287.46075246052</v>
      </c>
    </row>
    <row r="3244" spans="1:21" x14ac:dyDescent="0.25">
      <c r="A3244" s="92" t="s">
        <v>11</v>
      </c>
      <c r="B3244" s="92" t="s">
        <v>12</v>
      </c>
      <c r="C3244" s="92" t="s">
        <v>32</v>
      </c>
      <c r="D3244" s="92" t="s">
        <v>32</v>
      </c>
      <c r="E3244" s="92" t="s">
        <v>37</v>
      </c>
      <c r="F3244" s="92" t="s">
        <v>34</v>
      </c>
      <c r="G3244" s="92" t="s">
        <v>97</v>
      </c>
      <c r="H3244" s="92" t="s">
        <v>93</v>
      </c>
      <c r="I3244" s="89" t="s">
        <v>191</v>
      </c>
      <c r="L3244" s="98">
        <f>L2092+(L2380*'Emission factors'!$I$16)+('Emission factors'!$I$17*'GHG Estimation'!L2668)</f>
        <v>1470.3543606128496</v>
      </c>
      <c r="M3244" s="98">
        <f>M2092+(M2380*'Emission factors'!$I$16)+('Emission factors'!$I$17*'GHG Estimation'!M2668)</f>
        <v>12628.765354377691</v>
      </c>
      <c r="N3244" s="98">
        <f>N2092+(N2380*'Emission factors'!$I$16)+('Emission factors'!$I$17*'GHG Estimation'!N2668)</f>
        <v>17867.365373977678</v>
      </c>
      <c r="O3244" s="98">
        <f>O2092+(O2380*'Emission factors'!$I$16)+('Emission factors'!$I$17*'GHG Estimation'!O2668)</f>
        <v>21138.446070585418</v>
      </c>
      <c r="P3244" s="98">
        <f>P2092+(P2380*'Emission factors'!$I$16)+('Emission factors'!$I$17*'GHG Estimation'!P2668)</f>
        <v>25979.869755094591</v>
      </c>
      <c r="Q3244" s="98">
        <f>Q2092+(Q2380*'Emission factors'!$I$16)+('Emission factors'!$I$17*'GHG Estimation'!Q2668)</f>
        <v>20466.017098275253</v>
      </c>
      <c r="R3244" s="98">
        <f>R2092+(R2380*'Emission factors'!$I$16)+('Emission factors'!$I$17*'GHG Estimation'!R2668)</f>
        <v>11206.465179453011</v>
      </c>
      <c r="S3244" s="98">
        <f>S2092+(S2380*'Emission factors'!$I$16)+('Emission factors'!$I$17*'GHG Estimation'!S2668)</f>
        <v>6156.2450067723739</v>
      </c>
      <c r="T3244" s="98">
        <f>T2092+(T2380*'Emission factors'!$I$16)+('Emission factors'!$I$17*'GHG Estimation'!T2668)</f>
        <v>3765.4100327911392</v>
      </c>
      <c r="U3244" s="98">
        <f>U2092+(U2380*'Emission factors'!$I$16)+('Emission factors'!$I$17*'GHG Estimation'!U2668)</f>
        <v>2474.5772358613804</v>
      </c>
    </row>
    <row r="3245" spans="1:21" x14ac:dyDescent="0.25">
      <c r="A3245" s="92" t="s">
        <v>11</v>
      </c>
      <c r="B3245" s="92" t="s">
        <v>12</v>
      </c>
      <c r="C3245" s="92" t="s">
        <v>32</v>
      </c>
      <c r="D3245" s="92" t="s">
        <v>32</v>
      </c>
      <c r="E3245" s="92" t="s">
        <v>37</v>
      </c>
      <c r="F3245" s="92" t="s">
        <v>34</v>
      </c>
      <c r="G3245" s="92" t="s">
        <v>97</v>
      </c>
      <c r="H3245" s="92" t="s">
        <v>93</v>
      </c>
      <c r="I3245" s="89" t="s">
        <v>192</v>
      </c>
      <c r="L3245" s="98">
        <f>L2093+(L2381*'Emission factors'!$I$16)+('Emission factors'!$I$17*'GHG Estimation'!L2669)</f>
        <v>18586.078165864576</v>
      </c>
      <c r="M3245" s="98">
        <f>M2093+(M2381*'Emission factors'!$I$16)+('Emission factors'!$I$17*'GHG Estimation'!M2669)</f>
        <v>5547.0781116566177</v>
      </c>
      <c r="N3245" s="98">
        <f>N2093+(N2381*'Emission factors'!$I$16)+('Emission factors'!$I$17*'GHG Estimation'!N2669)</f>
        <v>0</v>
      </c>
      <c r="O3245" s="98">
        <f>O2093+(O2381*'Emission factors'!$I$16)+('Emission factors'!$I$17*'GHG Estimation'!O2669)</f>
        <v>0</v>
      </c>
      <c r="P3245" s="98">
        <f>P2093+(P2381*'Emission factors'!$I$16)+('Emission factors'!$I$17*'GHG Estimation'!P2669)</f>
        <v>42340.798625453252</v>
      </c>
      <c r="Q3245" s="98">
        <f>Q2093+(Q2381*'Emission factors'!$I$16)+('Emission factors'!$I$17*'GHG Estimation'!Q2669)</f>
        <v>53526.125100482503</v>
      </c>
      <c r="R3245" s="98">
        <f>R2093+(R2381*'Emission factors'!$I$16)+('Emission factors'!$I$17*'GHG Estimation'!R2669)</f>
        <v>49546.483119948367</v>
      </c>
      <c r="S3245" s="98">
        <f>S2093+(S2381*'Emission factors'!$I$16)+('Emission factors'!$I$17*'GHG Estimation'!S2669)</f>
        <v>42484.117550994713</v>
      </c>
      <c r="T3245" s="98">
        <f>T2093+(T2381*'Emission factors'!$I$16)+('Emission factors'!$I$17*'GHG Estimation'!T2669)</f>
        <v>37234.771430216417</v>
      </c>
      <c r="U3245" s="98">
        <f>U2093+(U2381*'Emission factors'!$I$16)+('Emission factors'!$I$17*'GHG Estimation'!U2669)</f>
        <v>33266.77069609012</v>
      </c>
    </row>
    <row r="3246" spans="1:21" x14ac:dyDescent="0.25">
      <c r="A3246" s="92" t="s">
        <v>11</v>
      </c>
      <c r="B3246" s="92" t="s">
        <v>12</v>
      </c>
      <c r="C3246" s="92" t="s">
        <v>32</v>
      </c>
      <c r="D3246" s="92" t="s">
        <v>32</v>
      </c>
      <c r="E3246" s="92" t="s">
        <v>37</v>
      </c>
      <c r="F3246" s="92" t="s">
        <v>34</v>
      </c>
      <c r="G3246" s="92" t="s">
        <v>97</v>
      </c>
      <c r="H3246" s="92" t="s">
        <v>93</v>
      </c>
      <c r="I3246" s="89" t="s">
        <v>206</v>
      </c>
      <c r="L3246" s="98">
        <f>L2094+(L2382*'Emission factors'!$I$16)+('Emission factors'!$I$17*'GHG Estimation'!L2670)</f>
        <v>399196.41282057395</v>
      </c>
      <c r="M3246" s="98">
        <f>M2094+(M2382*'Emission factors'!$I$16)+('Emission factors'!$I$17*'GHG Estimation'!M2670)</f>
        <v>393114.07498498925</v>
      </c>
      <c r="N3246" s="98">
        <f>N2094+(N2382*'Emission factors'!$I$16)+('Emission factors'!$I$17*'GHG Estimation'!N2670)</f>
        <v>537098.65878352185</v>
      </c>
      <c r="O3246" s="98">
        <f>O2094+(O2382*'Emission factors'!$I$16)+('Emission factors'!$I$17*'GHG Estimation'!O2670)</f>
        <v>670195.57176792389</v>
      </c>
      <c r="P3246" s="98">
        <f>P2094+(P2382*'Emission factors'!$I$16)+('Emission factors'!$I$17*'GHG Estimation'!P2670)</f>
        <v>548449.44857966388</v>
      </c>
      <c r="Q3246" s="98">
        <f>Q2094+(Q2382*'Emission factors'!$I$16)+('Emission factors'!$I$17*'GHG Estimation'!Q2670)</f>
        <v>467398.10605277447</v>
      </c>
      <c r="R3246" s="98">
        <f>R2094+(R2382*'Emission factors'!$I$16)+('Emission factors'!$I$17*'GHG Estimation'!R2670)</f>
        <v>427848.27503479819</v>
      </c>
      <c r="S3246" s="98">
        <f>S2094+(S2382*'Emission factors'!$I$16)+('Emission factors'!$I$17*'GHG Estimation'!S2670)</f>
        <v>392190.91324380017</v>
      </c>
      <c r="T3246" s="98">
        <f>T2094+(T2382*'Emission factors'!$I$16)+('Emission factors'!$I$17*'GHG Estimation'!T2670)</f>
        <v>360016.73647905199</v>
      </c>
      <c r="U3246" s="98">
        <f>U2094+(U2382*'Emission factors'!$I$16)+('Emission factors'!$I$17*'GHG Estimation'!U2670)</f>
        <v>330452.54668103019</v>
      </c>
    </row>
    <row r="3247" spans="1:21" x14ac:dyDescent="0.25">
      <c r="A3247" s="92" t="s">
        <v>11</v>
      </c>
      <c r="B3247" s="92" t="s">
        <v>12</v>
      </c>
      <c r="C3247" s="92" t="s">
        <v>32</v>
      </c>
      <c r="D3247" s="92" t="s">
        <v>32</v>
      </c>
      <c r="E3247" s="92" t="s">
        <v>37</v>
      </c>
      <c r="F3247" s="92" t="s">
        <v>34</v>
      </c>
      <c r="G3247" s="92" t="s">
        <v>97</v>
      </c>
      <c r="H3247" s="92" t="s">
        <v>93</v>
      </c>
      <c r="I3247" s="89" t="s">
        <v>220</v>
      </c>
      <c r="L3247" s="98">
        <f>L2095+(L2383*'Emission factors'!$I$16)+('Emission factors'!$I$17*'GHG Estimation'!L2671)</f>
        <v>0</v>
      </c>
      <c r="M3247" s="98">
        <f>M2095+(M2383*'Emission factors'!$I$16)+('Emission factors'!$I$17*'GHG Estimation'!M2671)</f>
        <v>0</v>
      </c>
      <c r="N3247" s="98">
        <f>N2095+(N2383*'Emission factors'!$I$16)+('Emission factors'!$I$17*'GHG Estimation'!N2671)</f>
        <v>0</v>
      </c>
      <c r="O3247" s="98">
        <f>O2095+(O2383*'Emission factors'!$I$16)+('Emission factors'!$I$17*'GHG Estimation'!O2671)</f>
        <v>0</v>
      </c>
      <c r="P3247" s="98">
        <f>P2095+(P2383*'Emission factors'!$I$16)+('Emission factors'!$I$17*'GHG Estimation'!P2671)</f>
        <v>163.21768475206673</v>
      </c>
      <c r="Q3247" s="98">
        <f>Q2095+(Q2383*'Emission factors'!$I$16)+('Emission factors'!$I$17*'GHG Estimation'!Q2671)</f>
        <v>137.8385093493082</v>
      </c>
      <c r="R3247" s="98">
        <f>R2095+(R2383*'Emission factors'!$I$16)+('Emission factors'!$I$17*'GHG Estimation'!R2671)</f>
        <v>27.810871477317527</v>
      </c>
      <c r="S3247" s="98">
        <f>S2095+(S2383*'Emission factors'!$I$16)+('Emission factors'!$I$17*'GHG Estimation'!S2671)</f>
        <v>0</v>
      </c>
      <c r="T3247" s="98">
        <f>T2095+(T2383*'Emission factors'!$I$16)+('Emission factors'!$I$17*'GHG Estimation'!T2671)</f>
        <v>0</v>
      </c>
      <c r="U3247" s="98">
        <f>U2095+(U2383*'Emission factors'!$I$16)+('Emission factors'!$I$17*'GHG Estimation'!U2671)</f>
        <v>0</v>
      </c>
    </row>
    <row r="3248" spans="1:21" x14ac:dyDescent="0.25">
      <c r="A3248" s="92" t="s">
        <v>11</v>
      </c>
      <c r="B3248" s="92" t="s">
        <v>12</v>
      </c>
      <c r="C3248" s="92" t="s">
        <v>32</v>
      </c>
      <c r="D3248" s="92" t="s">
        <v>32</v>
      </c>
      <c r="E3248" s="92" t="s">
        <v>37</v>
      </c>
      <c r="F3248" s="92" t="s">
        <v>34</v>
      </c>
      <c r="G3248" s="92" t="s">
        <v>97</v>
      </c>
      <c r="H3248" s="92" t="s">
        <v>93</v>
      </c>
      <c r="I3248" s="89" t="s">
        <v>193</v>
      </c>
      <c r="L3248" s="98">
        <f>L2096+(L2384*'Emission factors'!$I$16)+('Emission factors'!$I$17*'GHG Estimation'!L2672)</f>
        <v>37218.726191912268</v>
      </c>
      <c r="M3248" s="98">
        <f>M2096+(M2384*'Emission factors'!$I$16)+('Emission factors'!$I$17*'GHG Estimation'!M2672)</f>
        <v>21436.621581799205</v>
      </c>
      <c r="N3248" s="98">
        <f>N2096+(N2384*'Emission factors'!$I$16)+('Emission factors'!$I$17*'GHG Estimation'!N2672)</f>
        <v>16835.228859143292</v>
      </c>
      <c r="O3248" s="98">
        <f>O2096+(O2384*'Emission factors'!$I$16)+('Emission factors'!$I$17*'GHG Estimation'!O2672)</f>
        <v>17274.988131616028</v>
      </c>
      <c r="P3248" s="98">
        <f>P2096+(P2384*'Emission factors'!$I$16)+('Emission factors'!$I$17*'GHG Estimation'!P2672)</f>
        <v>34934.600995529952</v>
      </c>
      <c r="Q3248" s="98">
        <f>Q2096+(Q2384*'Emission factors'!$I$16)+('Emission factors'!$I$17*'GHG Estimation'!Q2672)</f>
        <v>113742.36938740693</v>
      </c>
      <c r="R3248" s="98">
        <f>R2096+(R2384*'Emission factors'!$I$16)+('Emission factors'!$I$17*'GHG Estimation'!R2672)</f>
        <v>213855.63745173588</v>
      </c>
      <c r="S3248" s="98">
        <f>S2096+(S2384*'Emission factors'!$I$16)+('Emission factors'!$I$17*'GHG Estimation'!S2672)</f>
        <v>353035.1600859398</v>
      </c>
      <c r="T3248" s="98">
        <f>T2096+(T2384*'Emission factors'!$I$16)+('Emission factors'!$I$17*'GHG Estimation'!T2672)</f>
        <v>602363.24753195245</v>
      </c>
      <c r="U3248" s="98">
        <f>U2096+(U2384*'Emission factors'!$I$16)+('Emission factors'!$I$17*'GHG Estimation'!U2672)</f>
        <v>1070887.3654657677</v>
      </c>
    </row>
    <row r="3249" spans="1:21" x14ac:dyDescent="0.25">
      <c r="A3249" s="92" t="s">
        <v>11</v>
      </c>
      <c r="B3249" s="92" t="s">
        <v>12</v>
      </c>
      <c r="C3249" s="92" t="s">
        <v>32</v>
      </c>
      <c r="D3249" s="92" t="s">
        <v>32</v>
      </c>
      <c r="E3249" s="92" t="s">
        <v>37</v>
      </c>
      <c r="F3249" s="92" t="s">
        <v>34</v>
      </c>
      <c r="G3249" s="92" t="s">
        <v>97</v>
      </c>
      <c r="H3249" s="92" t="s">
        <v>93</v>
      </c>
      <c r="I3249" s="89" t="s">
        <v>259</v>
      </c>
      <c r="L3249" s="98">
        <f>L2097+(L2385*'Emission factors'!$I$16)+('Emission factors'!$I$17*'GHG Estimation'!L2673)</f>
        <v>0</v>
      </c>
      <c r="M3249" s="98">
        <f>M2097+(M2385*'Emission factors'!$I$16)+('Emission factors'!$I$17*'GHG Estimation'!M2673)</f>
        <v>0</v>
      </c>
      <c r="N3249" s="98">
        <f>N2097+(N2385*'Emission factors'!$I$16)+('Emission factors'!$I$17*'GHG Estimation'!N2673)</f>
        <v>0</v>
      </c>
      <c r="O3249" s="98">
        <f>O2097+(O2385*'Emission factors'!$I$16)+('Emission factors'!$I$17*'GHG Estimation'!O2673)</f>
        <v>0</v>
      </c>
      <c r="P3249" s="98">
        <f>P2097+(P2385*'Emission factors'!$I$16)+('Emission factors'!$I$17*'GHG Estimation'!P2673)</f>
        <v>0</v>
      </c>
      <c r="Q3249" s="98">
        <f>Q2097+(Q2385*'Emission factors'!$I$16)+('Emission factors'!$I$17*'GHG Estimation'!Q2673)</f>
        <v>0</v>
      </c>
      <c r="R3249" s="98">
        <f>R2097+(R2385*'Emission factors'!$I$16)+('Emission factors'!$I$17*'GHG Estimation'!R2673)</f>
        <v>0</v>
      </c>
      <c r="S3249" s="98">
        <f>S2097+(S2385*'Emission factors'!$I$16)+('Emission factors'!$I$17*'GHG Estimation'!S2673)</f>
        <v>0</v>
      </c>
      <c r="T3249" s="98">
        <f>T2097+(T2385*'Emission factors'!$I$16)+('Emission factors'!$I$17*'GHG Estimation'!T2673)</f>
        <v>0</v>
      </c>
      <c r="U3249" s="98">
        <f>U2097+(U2385*'Emission factors'!$I$16)+('Emission factors'!$I$17*'GHG Estimation'!U2673)</f>
        <v>0</v>
      </c>
    </row>
    <row r="3250" spans="1:21" x14ac:dyDescent="0.25">
      <c r="A3250" s="92" t="s">
        <v>11</v>
      </c>
      <c r="B3250" s="92" t="s">
        <v>12</v>
      </c>
      <c r="C3250" s="92" t="s">
        <v>32</v>
      </c>
      <c r="D3250" s="92" t="s">
        <v>32</v>
      </c>
      <c r="E3250" s="92" t="s">
        <v>37</v>
      </c>
      <c r="F3250" s="92" t="s">
        <v>34</v>
      </c>
      <c r="G3250" s="92" t="s">
        <v>97</v>
      </c>
      <c r="H3250" s="92" t="s">
        <v>93</v>
      </c>
      <c r="I3250" s="89" t="s">
        <v>223</v>
      </c>
      <c r="L3250" s="98">
        <f>L2098+(L2386*'Emission factors'!$I$16)+('Emission factors'!$I$17*'GHG Estimation'!L2674)</f>
        <v>0</v>
      </c>
      <c r="M3250" s="98">
        <f>M2098+(M2386*'Emission factors'!$I$16)+('Emission factors'!$I$17*'GHG Estimation'!M2674)</f>
        <v>0</v>
      </c>
      <c r="N3250" s="98">
        <f>N2098+(N2386*'Emission factors'!$I$16)+('Emission factors'!$I$17*'GHG Estimation'!N2674)</f>
        <v>0</v>
      </c>
      <c r="O3250" s="98">
        <f>O2098+(O2386*'Emission factors'!$I$16)+('Emission factors'!$I$17*'GHG Estimation'!O2674)</f>
        <v>0</v>
      </c>
      <c r="P3250" s="98">
        <f>P2098+(P2386*'Emission factors'!$I$16)+('Emission factors'!$I$17*'GHG Estimation'!P2674)</f>
        <v>0</v>
      </c>
      <c r="Q3250" s="98">
        <f>Q2098+(Q2386*'Emission factors'!$I$16)+('Emission factors'!$I$17*'GHG Estimation'!Q2674)</f>
        <v>0</v>
      </c>
      <c r="R3250" s="98">
        <f>R2098+(R2386*'Emission factors'!$I$16)+('Emission factors'!$I$17*'GHG Estimation'!R2674)</f>
        <v>0</v>
      </c>
      <c r="S3250" s="98">
        <f>S2098+(S2386*'Emission factors'!$I$16)+('Emission factors'!$I$17*'GHG Estimation'!S2674)</f>
        <v>0</v>
      </c>
      <c r="T3250" s="98">
        <f>T2098+(T2386*'Emission factors'!$I$16)+('Emission factors'!$I$17*'GHG Estimation'!T2674)</f>
        <v>0</v>
      </c>
      <c r="U3250" s="98">
        <f>U2098+(U2386*'Emission factors'!$I$16)+('Emission factors'!$I$17*'GHG Estimation'!U2674)</f>
        <v>0</v>
      </c>
    </row>
    <row r="3251" spans="1:21" x14ac:dyDescent="0.25">
      <c r="A3251" s="92" t="s">
        <v>11</v>
      </c>
      <c r="B3251" s="92" t="s">
        <v>12</v>
      </c>
      <c r="C3251" s="92" t="s">
        <v>32</v>
      </c>
      <c r="D3251" s="92" t="s">
        <v>32</v>
      </c>
      <c r="E3251" s="92" t="s">
        <v>37</v>
      </c>
      <c r="F3251" s="92" t="s">
        <v>34</v>
      </c>
      <c r="G3251" s="92" t="s">
        <v>97</v>
      </c>
      <c r="H3251" s="92" t="s">
        <v>93</v>
      </c>
      <c r="I3251" s="89" t="s">
        <v>221</v>
      </c>
      <c r="L3251" s="98">
        <f>L2099+(L2387*'Emission factors'!$I$16)+('Emission factors'!$I$17*'GHG Estimation'!L2675)</f>
        <v>18.685818586618172</v>
      </c>
      <c r="M3251" s="98">
        <f>M2099+(M2387*'Emission factors'!$I$16)+('Emission factors'!$I$17*'GHG Estimation'!M2675)</f>
        <v>61.239729075696111</v>
      </c>
      <c r="N3251" s="98">
        <f>N2099+(N2387*'Emission factors'!$I$16)+('Emission factors'!$I$17*'GHG Estimation'!N2675)</f>
        <v>18.337040960052239</v>
      </c>
      <c r="O3251" s="98">
        <f>O2099+(O2387*'Emission factors'!$I$16)+('Emission factors'!$I$17*'GHG Estimation'!O2675)</f>
        <v>0</v>
      </c>
      <c r="P3251" s="98">
        <f>P2099+(P2387*'Emission factors'!$I$16)+('Emission factors'!$I$17*'GHG Estimation'!P2675)</f>
        <v>0</v>
      </c>
      <c r="Q3251" s="98">
        <f>Q2099+(Q2387*'Emission factors'!$I$16)+('Emission factors'!$I$17*'GHG Estimation'!Q2675)</f>
        <v>0</v>
      </c>
      <c r="R3251" s="98">
        <f>R2099+(R2387*'Emission factors'!$I$16)+('Emission factors'!$I$17*'GHG Estimation'!R2675)</f>
        <v>0</v>
      </c>
      <c r="S3251" s="98">
        <f>S2099+(S2387*'Emission factors'!$I$16)+('Emission factors'!$I$17*'GHG Estimation'!S2675)</f>
        <v>0</v>
      </c>
      <c r="T3251" s="98">
        <f>T2099+(T2387*'Emission factors'!$I$16)+('Emission factors'!$I$17*'GHG Estimation'!T2675)</f>
        <v>0</v>
      </c>
      <c r="U3251" s="98">
        <f>U2099+(U2387*'Emission factors'!$I$16)+('Emission factors'!$I$17*'GHG Estimation'!U2675)</f>
        <v>0</v>
      </c>
    </row>
    <row r="3252" spans="1:21" x14ac:dyDescent="0.25">
      <c r="A3252" s="92" t="s">
        <v>11</v>
      </c>
      <c r="B3252" s="92" t="s">
        <v>12</v>
      </c>
      <c r="C3252" s="92" t="s">
        <v>32</v>
      </c>
      <c r="D3252" s="92" t="s">
        <v>32</v>
      </c>
      <c r="E3252" s="92" t="s">
        <v>37</v>
      </c>
      <c r="F3252" s="92" t="s">
        <v>34</v>
      </c>
      <c r="G3252" s="92" t="s">
        <v>97</v>
      </c>
      <c r="H3252" s="92" t="s">
        <v>93</v>
      </c>
      <c r="I3252" s="89" t="s">
        <v>222</v>
      </c>
      <c r="L3252" s="98">
        <f>L2100+(L2388*'Emission factors'!$I$16)+('Emission factors'!$I$17*'GHG Estimation'!L2676)</f>
        <v>0</v>
      </c>
      <c r="M3252" s="98">
        <f>M2100+(M2388*'Emission factors'!$I$16)+('Emission factors'!$I$17*'GHG Estimation'!M2676)</f>
        <v>0</v>
      </c>
      <c r="N3252" s="98">
        <f>N2100+(N2388*'Emission factors'!$I$16)+('Emission factors'!$I$17*'GHG Estimation'!N2676)</f>
        <v>0</v>
      </c>
      <c r="O3252" s="98">
        <f>O2100+(O2388*'Emission factors'!$I$16)+('Emission factors'!$I$17*'GHG Estimation'!O2676)</f>
        <v>0</v>
      </c>
      <c r="P3252" s="98">
        <f>P2100+(P2388*'Emission factors'!$I$16)+('Emission factors'!$I$17*'GHG Estimation'!P2676)</f>
        <v>1397.385479339951</v>
      </c>
      <c r="Q3252" s="98">
        <f>Q2100+(Q2388*'Emission factors'!$I$16)+('Emission factors'!$I$17*'GHG Estimation'!Q2676)</f>
        <v>1150.995598491457</v>
      </c>
      <c r="R3252" s="98">
        <f>R2100+(R2388*'Emission factors'!$I$16)+('Emission factors'!$I$17*'GHG Estimation'!R2676)</f>
        <v>228.40014623715786</v>
      </c>
      <c r="S3252" s="98">
        <f>S2100+(S2388*'Emission factors'!$I$16)+('Emission factors'!$I$17*'GHG Estimation'!S2676)</f>
        <v>0</v>
      </c>
      <c r="T3252" s="98">
        <f>T2100+(T2388*'Emission factors'!$I$16)+('Emission factors'!$I$17*'GHG Estimation'!T2676)</f>
        <v>0</v>
      </c>
      <c r="U3252" s="98">
        <f>U2100+(U2388*'Emission factors'!$I$16)+('Emission factors'!$I$17*'GHG Estimation'!U2676)</f>
        <v>0</v>
      </c>
    </row>
    <row r="3253" spans="1:21" x14ac:dyDescent="0.25">
      <c r="A3253" s="92" t="s">
        <v>11</v>
      </c>
      <c r="B3253" s="92" t="s">
        <v>12</v>
      </c>
      <c r="C3253" s="92" t="s">
        <v>32</v>
      </c>
      <c r="D3253" s="92" t="s">
        <v>32</v>
      </c>
      <c r="E3253" s="92" t="s">
        <v>37</v>
      </c>
      <c r="F3253" s="92" t="s">
        <v>34</v>
      </c>
      <c r="G3253" s="92" t="s">
        <v>97</v>
      </c>
      <c r="H3253" s="92" t="s">
        <v>93</v>
      </c>
      <c r="I3253" s="89" t="s">
        <v>201</v>
      </c>
      <c r="L3253" s="98">
        <f>L2101+(L2389*'Emission factors'!$I$16)+('Emission factors'!$I$17*'GHG Estimation'!L2677)</f>
        <v>18714.234132884198</v>
      </c>
      <c r="M3253" s="98">
        <f>M2101+(M2389*'Emission factors'!$I$16)+('Emission factors'!$I$17*'GHG Estimation'!M2677)</f>
        <v>25403.799332393151</v>
      </c>
      <c r="N3253" s="98">
        <f>N2101+(N2389*'Emission factors'!$I$16)+('Emission factors'!$I$17*'GHG Estimation'!N2677)</f>
        <v>64354.362008735567</v>
      </c>
      <c r="O3253" s="98">
        <f>O2101+(O2389*'Emission factors'!$I$16)+('Emission factors'!$I$17*'GHG Estimation'!O2677)</f>
        <v>156485.56000542163</v>
      </c>
      <c r="P3253" s="98">
        <f>P2101+(P2389*'Emission factors'!$I$16)+('Emission factors'!$I$17*'GHG Estimation'!P2677)</f>
        <v>177471.73013333156</v>
      </c>
      <c r="Q3253" s="98">
        <f>Q2101+(Q2389*'Emission factors'!$I$16)+('Emission factors'!$I$17*'GHG Estimation'!Q2677)</f>
        <v>128575.74894283136</v>
      </c>
      <c r="R3253" s="98">
        <f>R2101+(R2389*'Emission factors'!$I$16)+('Emission factors'!$I$17*'GHG Estimation'!R2677)</f>
        <v>63160.045442705203</v>
      </c>
      <c r="S3253" s="98">
        <f>S2101+(S2389*'Emission factors'!$I$16)+('Emission factors'!$I$17*'GHG Estimation'!S2677)</f>
        <v>42777.648464265287</v>
      </c>
      <c r="T3253" s="98">
        <f>T2101+(T2389*'Emission factors'!$I$16)+('Emission factors'!$I$17*'GHG Estimation'!T2677)</f>
        <v>47423.426578451683</v>
      </c>
      <c r="U3253" s="98">
        <f>U2101+(U2389*'Emission factors'!$I$16)+('Emission factors'!$I$17*'GHG Estimation'!U2677)</f>
        <v>61979.529712024414</v>
      </c>
    </row>
    <row r="3254" spans="1:21" x14ac:dyDescent="0.25">
      <c r="A3254" s="92" t="s">
        <v>11</v>
      </c>
      <c r="B3254" s="92" t="s">
        <v>12</v>
      </c>
      <c r="C3254" s="92" t="s">
        <v>32</v>
      </c>
      <c r="D3254" s="92" t="s">
        <v>32</v>
      </c>
      <c r="E3254" s="92" t="s">
        <v>37</v>
      </c>
      <c r="F3254" s="92" t="s">
        <v>34</v>
      </c>
      <c r="G3254" s="92" t="s">
        <v>97</v>
      </c>
      <c r="H3254" s="92" t="s">
        <v>93</v>
      </c>
      <c r="I3254" s="89" t="s">
        <v>207</v>
      </c>
      <c r="L3254" s="98">
        <f>L2102+(L2390*'Emission factors'!$I$16)+('Emission factors'!$I$17*'GHG Estimation'!L2678)</f>
        <v>96.717662075175824</v>
      </c>
      <c r="M3254" s="98">
        <f>M2102+(M2390*'Emission factors'!$I$16)+('Emission factors'!$I$17*'GHG Estimation'!M2678)</f>
        <v>20.807713864137035</v>
      </c>
      <c r="N3254" s="98">
        <f>N2102+(N2390*'Emission factors'!$I$16)+('Emission factors'!$I$17*'GHG Estimation'!N2678)</f>
        <v>6.9359046213790139</v>
      </c>
      <c r="O3254" s="98">
        <f>O2102+(O2390*'Emission factors'!$I$16)+('Emission factors'!$I$17*'GHG Estimation'!O2678)</f>
        <v>0</v>
      </c>
      <c r="P3254" s="98">
        <f>P2102+(P2390*'Emission factors'!$I$16)+('Emission factors'!$I$17*'GHG Estimation'!P2678)</f>
        <v>0</v>
      </c>
      <c r="Q3254" s="98">
        <f>Q2102+(Q2390*'Emission factors'!$I$16)+('Emission factors'!$I$17*'GHG Estimation'!Q2678)</f>
        <v>5495.6045597350367</v>
      </c>
      <c r="R3254" s="98">
        <f>R2102+(R2390*'Emission factors'!$I$16)+('Emission factors'!$I$17*'GHG Estimation'!R2678)</f>
        <v>13034.103441996134</v>
      </c>
      <c r="S3254" s="98">
        <f>S2102+(S2390*'Emission factors'!$I$16)+('Emission factors'!$I$17*'GHG Estimation'!S2678)</f>
        <v>3734.0784184725962</v>
      </c>
      <c r="T3254" s="98">
        <f>T2102+(T2390*'Emission factors'!$I$16)+('Emission factors'!$I$17*'GHG Estimation'!T2678)</f>
        <v>0</v>
      </c>
      <c r="U3254" s="98">
        <f>U2102+(U2390*'Emission factors'!$I$16)+('Emission factors'!$I$17*'GHG Estimation'!U2678)</f>
        <v>0</v>
      </c>
    </row>
    <row r="3255" spans="1:21" x14ac:dyDescent="0.25">
      <c r="A3255" s="92" t="s">
        <v>11</v>
      </c>
      <c r="B3255" s="92" t="s">
        <v>12</v>
      </c>
      <c r="C3255" s="92" t="s">
        <v>32</v>
      </c>
      <c r="D3255" s="92" t="s">
        <v>32</v>
      </c>
      <c r="E3255" s="92" t="s">
        <v>37</v>
      </c>
      <c r="F3255" s="92" t="s">
        <v>34</v>
      </c>
      <c r="G3255" s="92" t="s">
        <v>97</v>
      </c>
      <c r="H3255" s="92" t="s">
        <v>93</v>
      </c>
      <c r="I3255" s="89" t="s">
        <v>218</v>
      </c>
      <c r="L3255" s="98">
        <f>L2103+(L2391*'Emission factors'!$I$16)+('Emission factors'!$I$17*'GHG Estimation'!L2679)</f>
        <v>34018.975459428322</v>
      </c>
      <c r="M3255" s="98">
        <f>M2103+(M2391*'Emission factors'!$I$16)+('Emission factors'!$I$17*'GHG Estimation'!M2679)</f>
        <v>8962.3040636113801</v>
      </c>
      <c r="N3255" s="98">
        <f>N2103+(N2391*'Emission factors'!$I$16)+('Emission factors'!$I$17*'GHG Estimation'!N2679)</f>
        <v>808.98344889259647</v>
      </c>
      <c r="O3255" s="98">
        <f>O2103+(O2391*'Emission factors'!$I$16)+('Emission factors'!$I$17*'GHG Estimation'!O2679)</f>
        <v>678.67216070866994</v>
      </c>
      <c r="P3255" s="98">
        <f>P2103+(P2391*'Emission factors'!$I$16)+('Emission factors'!$I$17*'GHG Estimation'!P2679)</f>
        <v>11637.413414762761</v>
      </c>
      <c r="Q3255" s="98">
        <f>Q2103+(Q2391*'Emission factors'!$I$16)+('Emission factors'!$I$17*'GHG Estimation'!Q2679)</f>
        <v>11666.331355703516</v>
      </c>
      <c r="R3255" s="98">
        <f>R2103+(R2391*'Emission factors'!$I$16)+('Emission factors'!$I$17*'GHG Estimation'!R2679)</f>
        <v>6715.0827625318625</v>
      </c>
      <c r="S3255" s="98">
        <f>S2103+(S2391*'Emission factors'!$I$16)+('Emission factors'!$I$17*'GHG Estimation'!S2679)</f>
        <v>3816.5735931084337</v>
      </c>
      <c r="T3255" s="98">
        <f>T2103+(T2391*'Emission factors'!$I$16)+('Emission factors'!$I$17*'GHG Estimation'!T2679)</f>
        <v>2278.8052010914644</v>
      </c>
      <c r="U3255" s="98">
        <f>U2103+(U2391*'Emission factors'!$I$16)+('Emission factors'!$I$17*'GHG Estimation'!U2679)</f>
        <v>1360.2524268820657</v>
      </c>
    </row>
    <row r="3256" spans="1:21" x14ac:dyDescent="0.25">
      <c r="A3256" s="92" t="s">
        <v>11</v>
      </c>
      <c r="B3256" s="92" t="s">
        <v>12</v>
      </c>
      <c r="C3256" s="92" t="s">
        <v>32</v>
      </c>
      <c r="D3256" s="92" t="s">
        <v>32</v>
      </c>
      <c r="E3256" s="92" t="s">
        <v>37</v>
      </c>
      <c r="F3256" s="92" t="s">
        <v>34</v>
      </c>
      <c r="G3256" s="92" t="s">
        <v>97</v>
      </c>
      <c r="H3256" s="92" t="s">
        <v>93</v>
      </c>
      <c r="I3256" s="89" t="s">
        <v>194</v>
      </c>
      <c r="L3256" s="98">
        <f>L2104+(L2392*'Emission factors'!$I$16)+('Emission factors'!$I$17*'GHG Estimation'!L2680)</f>
        <v>0</v>
      </c>
      <c r="M3256" s="98">
        <f>M2104+(M2392*'Emission factors'!$I$16)+('Emission factors'!$I$17*'GHG Estimation'!M2680)</f>
        <v>0</v>
      </c>
      <c r="N3256" s="98">
        <f>N2104+(N2392*'Emission factors'!$I$16)+('Emission factors'!$I$17*'GHG Estimation'!N2680)</f>
        <v>0</v>
      </c>
      <c r="O3256" s="98">
        <f>O2104+(O2392*'Emission factors'!$I$16)+('Emission factors'!$I$17*'GHG Estimation'!O2680)</f>
        <v>0</v>
      </c>
      <c r="P3256" s="98">
        <f>P2104+(P2392*'Emission factors'!$I$16)+('Emission factors'!$I$17*'GHG Estimation'!P2680)</f>
        <v>6794.6903804496396</v>
      </c>
      <c r="Q3256" s="98">
        <f>Q2104+(Q2392*'Emission factors'!$I$16)+('Emission factors'!$I$17*'GHG Estimation'!Q2680)</f>
        <v>7627.8698910421799</v>
      </c>
      <c r="R3256" s="98">
        <f>R2104+(R2392*'Emission factors'!$I$16)+('Emission factors'!$I$17*'GHG Estimation'!R2680)</f>
        <v>5716.4792841456892</v>
      </c>
      <c r="S3256" s="98">
        <f>S2104+(S2392*'Emission factors'!$I$16)+('Emission factors'!$I$17*'GHG Estimation'!S2680)</f>
        <v>4747.7757381578767</v>
      </c>
      <c r="T3256" s="98">
        <f>T2104+(T2392*'Emission factors'!$I$16)+('Emission factors'!$I$17*'GHG Estimation'!T2680)</f>
        <v>4454.3667801985193</v>
      </c>
      <c r="U3256" s="98">
        <f>U2104+(U2392*'Emission factors'!$I$16)+('Emission factors'!$I$17*'GHG Estimation'!U2680)</f>
        <v>4422.3891712678205</v>
      </c>
    </row>
    <row r="3257" spans="1:21" x14ac:dyDescent="0.25">
      <c r="A3257" s="92" t="s">
        <v>11</v>
      </c>
      <c r="B3257" s="92" t="s">
        <v>12</v>
      </c>
      <c r="C3257" s="92" t="s">
        <v>32</v>
      </c>
      <c r="D3257" s="92" t="s">
        <v>32</v>
      </c>
      <c r="E3257" s="92" t="s">
        <v>37</v>
      </c>
      <c r="F3257" s="92" t="s">
        <v>34</v>
      </c>
      <c r="G3257" s="92" t="s">
        <v>97</v>
      </c>
      <c r="H3257" s="92" t="s">
        <v>93</v>
      </c>
      <c r="I3257" s="92" t="s">
        <v>195</v>
      </c>
      <c r="L3257" s="98">
        <f>L2105+(L2393*'Emission factors'!$I$16)+('Emission factors'!$I$17*'GHG Estimation'!L2681)</f>
        <v>146775.50138394817</v>
      </c>
      <c r="M3257" s="98">
        <f>M2105+(M2393*'Emission factors'!$I$16)+('Emission factors'!$I$17*'GHG Estimation'!M2681)</f>
        <v>237650.82630020982</v>
      </c>
      <c r="N3257" s="98">
        <f>N2105+(N2393*'Emission factors'!$I$16)+('Emission factors'!$I$17*'GHG Estimation'!N2681)</f>
        <v>318392.87242257589</v>
      </c>
      <c r="O3257" s="98">
        <f>O2105+(O2393*'Emission factors'!$I$16)+('Emission factors'!$I$17*'GHG Estimation'!O2681)</f>
        <v>402040.6791967508</v>
      </c>
      <c r="P3257" s="98">
        <f>P2105+(P2393*'Emission factors'!$I$16)+('Emission factors'!$I$17*'GHG Estimation'!P2681)</f>
        <v>397168.07730378478</v>
      </c>
      <c r="Q3257" s="98">
        <f>Q2105+(Q2393*'Emission factors'!$I$16)+('Emission factors'!$I$17*'GHG Estimation'!Q2681)</f>
        <v>301456.08226681652</v>
      </c>
      <c r="R3257" s="98">
        <f>R2105+(R2393*'Emission factors'!$I$16)+('Emission factors'!$I$17*'GHG Estimation'!R2681)</f>
        <v>182084.33834565751</v>
      </c>
      <c r="S3257" s="98">
        <f>S2105+(S2393*'Emission factors'!$I$16)+('Emission factors'!$I$17*'GHG Estimation'!S2681)</f>
        <v>137640.35865744101</v>
      </c>
      <c r="T3257" s="98">
        <f>T2105+(T2393*'Emission factors'!$I$16)+('Emission factors'!$I$17*'GHG Estimation'!T2681)</f>
        <v>122049.1646038116</v>
      </c>
      <c r="U3257" s="98">
        <f>U2105+(U2393*'Emission factors'!$I$16)+('Emission factors'!$I$17*'GHG Estimation'!U2681)</f>
        <v>109011.74016619129</v>
      </c>
    </row>
    <row r="3258" spans="1:21" x14ac:dyDescent="0.25">
      <c r="A3258" s="92" t="s">
        <v>11</v>
      </c>
      <c r="B3258" s="92" t="s">
        <v>12</v>
      </c>
      <c r="C3258" s="92" t="s">
        <v>32</v>
      </c>
      <c r="D3258" s="92" t="s">
        <v>32</v>
      </c>
      <c r="E3258" s="92" t="s">
        <v>37</v>
      </c>
      <c r="F3258" s="92" t="s">
        <v>34</v>
      </c>
      <c r="G3258" s="92" t="s">
        <v>97</v>
      </c>
      <c r="H3258" s="92" t="s">
        <v>93</v>
      </c>
      <c r="I3258" s="89" t="s">
        <v>209</v>
      </c>
      <c r="L3258" s="98">
        <f>L2106+(L2394*'Emission factors'!$I$16)+('Emission factors'!$I$17*'GHG Estimation'!L2682)</f>
        <v>69557.149214699137</v>
      </c>
      <c r="M3258" s="98">
        <f>M2106+(M2394*'Emission factors'!$I$16)+('Emission factors'!$I$17*'GHG Estimation'!M2682)</f>
        <v>23140.836111680117</v>
      </c>
      <c r="N3258" s="98">
        <f>N2106+(N2394*'Emission factors'!$I$16)+('Emission factors'!$I$17*'GHG Estimation'!N2682)</f>
        <v>0</v>
      </c>
      <c r="O3258" s="98">
        <f>O2106+(O2394*'Emission factors'!$I$16)+('Emission factors'!$I$17*'GHG Estimation'!O2682)</f>
        <v>0</v>
      </c>
      <c r="P3258" s="98">
        <f>P2106+(P2394*'Emission factors'!$I$16)+('Emission factors'!$I$17*'GHG Estimation'!P2682)</f>
        <v>0</v>
      </c>
      <c r="Q3258" s="98">
        <f>Q2106+(Q2394*'Emission factors'!$I$16)+('Emission factors'!$I$17*'GHG Estimation'!Q2682)</f>
        <v>3579.4301936741722</v>
      </c>
      <c r="R3258" s="98">
        <f>R2106+(R2394*'Emission factors'!$I$16)+('Emission factors'!$I$17*'GHG Estimation'!R2682)</f>
        <v>8542.4954033653121</v>
      </c>
      <c r="S3258" s="98">
        <f>S2106+(S2394*'Emission factors'!$I$16)+('Emission factors'!$I$17*'GHG Estimation'!S2682)</f>
        <v>2449.7840018246402</v>
      </c>
      <c r="T3258" s="98">
        <f>T2106+(T2394*'Emission factors'!$I$16)+('Emission factors'!$I$17*'GHG Estimation'!T2682)</f>
        <v>0</v>
      </c>
      <c r="U3258" s="98">
        <f>U2106+(U2394*'Emission factors'!$I$16)+('Emission factors'!$I$17*'GHG Estimation'!U2682)</f>
        <v>0</v>
      </c>
    </row>
    <row r="3259" spans="1:21" x14ac:dyDescent="0.25">
      <c r="A3259" s="92" t="s">
        <v>11</v>
      </c>
      <c r="B3259" s="92" t="s">
        <v>12</v>
      </c>
      <c r="C3259" s="92" t="s">
        <v>32</v>
      </c>
      <c r="D3259" s="92" t="s">
        <v>32</v>
      </c>
      <c r="E3259" s="92" t="s">
        <v>37</v>
      </c>
      <c r="F3259" s="92" t="s">
        <v>34</v>
      </c>
      <c r="G3259" s="92" t="s">
        <v>97</v>
      </c>
      <c r="H3259" s="92" t="s">
        <v>93</v>
      </c>
      <c r="I3259" s="89" t="s">
        <v>208</v>
      </c>
      <c r="L3259" s="98">
        <f>L2107+(L2395*'Emission factors'!$I$16)+('Emission factors'!$I$17*'GHG Estimation'!L2683)</f>
        <v>7870.173768872547</v>
      </c>
      <c r="M3259" s="98">
        <f>M2107+(M2395*'Emission factors'!$I$16)+('Emission factors'!$I$17*'GHG Estimation'!M2683)</f>
        <v>1942.0195881434074</v>
      </c>
      <c r="N3259" s="98">
        <f>N2107+(N2395*'Emission factors'!$I$16)+('Emission factors'!$I$17*'GHG Estimation'!N2683)</f>
        <v>6333.2956417045252</v>
      </c>
      <c r="O3259" s="98">
        <f>O2107+(O2395*'Emission factors'!$I$16)+('Emission factors'!$I$17*'GHG Estimation'!O2683)</f>
        <v>13489.180268693412</v>
      </c>
      <c r="P3259" s="98">
        <f>P2107+(P2395*'Emission factors'!$I$16)+('Emission factors'!$I$17*'GHG Estimation'!P2683)</f>
        <v>33971.190952632693</v>
      </c>
      <c r="Q3259" s="98">
        <f>Q2107+(Q2395*'Emission factors'!$I$16)+('Emission factors'!$I$17*'GHG Estimation'!Q2683)</f>
        <v>38635.880644893565</v>
      </c>
      <c r="R3259" s="98">
        <f>R2107+(R2395*'Emission factors'!$I$16)+('Emission factors'!$I$17*'GHG Estimation'!R2683)</f>
        <v>37044.112736234383</v>
      </c>
      <c r="S3259" s="98">
        <f>S2107+(S2395*'Emission factors'!$I$16)+('Emission factors'!$I$17*'GHG Estimation'!S2683)</f>
        <v>37302.489303576425</v>
      </c>
      <c r="T3259" s="98">
        <f>T2107+(T2395*'Emission factors'!$I$16)+('Emission factors'!$I$17*'GHG Estimation'!T2683)</f>
        <v>39184.341960346435</v>
      </c>
      <c r="U3259" s="98">
        <f>U2107+(U2395*'Emission factors'!$I$16)+('Emission factors'!$I$17*'GHG Estimation'!U2683)</f>
        <v>42373.959624590803</v>
      </c>
    </row>
    <row r="3260" spans="1:21" x14ac:dyDescent="0.25">
      <c r="A3260" s="92" t="s">
        <v>11</v>
      </c>
      <c r="B3260" s="92" t="s">
        <v>12</v>
      </c>
      <c r="C3260" s="92" t="s">
        <v>32</v>
      </c>
      <c r="D3260" s="92" t="s">
        <v>32</v>
      </c>
      <c r="E3260" s="92" t="s">
        <v>37</v>
      </c>
      <c r="F3260" s="92" t="s">
        <v>34</v>
      </c>
      <c r="G3260" s="92" t="s">
        <v>97</v>
      </c>
      <c r="H3260" s="92" t="s">
        <v>93</v>
      </c>
      <c r="I3260" s="89" t="s">
        <v>226</v>
      </c>
      <c r="L3260" s="98">
        <f>L2108+(L2396*'Emission factors'!$I$16)+('Emission factors'!$I$17*'GHG Estimation'!L2684)</f>
        <v>0</v>
      </c>
      <c r="M3260" s="98">
        <f>M2108+(M2396*'Emission factors'!$I$16)+('Emission factors'!$I$17*'GHG Estimation'!M2684)</f>
        <v>0</v>
      </c>
      <c r="N3260" s="98">
        <f>N2108+(N2396*'Emission factors'!$I$16)+('Emission factors'!$I$17*'GHG Estimation'!N2684)</f>
        <v>0</v>
      </c>
      <c r="O3260" s="98">
        <f>O2108+(O2396*'Emission factors'!$I$16)+('Emission factors'!$I$17*'GHG Estimation'!O2684)</f>
        <v>0</v>
      </c>
      <c r="P3260" s="98">
        <f>P2108+(P2396*'Emission factors'!$I$16)+('Emission factors'!$I$17*'GHG Estimation'!P2684)</f>
        <v>12.719465801769708</v>
      </c>
      <c r="Q3260" s="98">
        <f>Q2108+(Q2396*'Emission factors'!$I$16)+('Emission factors'!$I$17*'GHG Estimation'!Q2684)</f>
        <v>11.063489576667033</v>
      </c>
      <c r="R3260" s="98">
        <f>R2108+(R2396*'Emission factors'!$I$16)+('Emission factors'!$I$17*'GHG Estimation'!R2684)</f>
        <v>2.2745558809145985</v>
      </c>
      <c r="S3260" s="98">
        <f>S2108+(S2396*'Emission factors'!$I$16)+('Emission factors'!$I$17*'GHG Estimation'!S2684)</f>
        <v>0</v>
      </c>
      <c r="T3260" s="98">
        <f>T2108+(T2396*'Emission factors'!$I$16)+('Emission factors'!$I$17*'GHG Estimation'!T2684)</f>
        <v>0</v>
      </c>
      <c r="U3260" s="98">
        <f>U2108+(U2396*'Emission factors'!$I$16)+('Emission factors'!$I$17*'GHG Estimation'!U2684)</f>
        <v>0</v>
      </c>
    </row>
    <row r="3261" spans="1:21" x14ac:dyDescent="0.25">
      <c r="A3261" s="92" t="s">
        <v>11</v>
      </c>
      <c r="B3261" s="92" t="s">
        <v>12</v>
      </c>
      <c r="C3261" s="92" t="s">
        <v>32</v>
      </c>
      <c r="D3261" s="92" t="s">
        <v>32</v>
      </c>
      <c r="E3261" s="92" t="s">
        <v>37</v>
      </c>
      <c r="F3261" s="92" t="s">
        <v>34</v>
      </c>
      <c r="G3261" s="92" t="s">
        <v>97</v>
      </c>
      <c r="H3261" s="92" t="s">
        <v>93</v>
      </c>
      <c r="I3261" s="89" t="s">
        <v>196</v>
      </c>
      <c r="L3261" s="98">
        <f>L2109+(L2397*'Emission factors'!$I$16)+('Emission factors'!$I$17*'GHG Estimation'!L2685)</f>
        <v>48174.420876068274</v>
      </c>
      <c r="M3261" s="98">
        <f>M2109+(M2397*'Emission factors'!$I$16)+('Emission factors'!$I$17*'GHG Estimation'!M2685)</f>
        <v>85951.388372002024</v>
      </c>
      <c r="N3261" s="98">
        <f>N2109+(N2397*'Emission factors'!$I$16)+('Emission factors'!$I$17*'GHG Estimation'!N2685)</f>
        <v>88790.142340709368</v>
      </c>
      <c r="O3261" s="98">
        <f>O2109+(O2397*'Emission factors'!$I$16)+('Emission factors'!$I$17*'GHG Estimation'!O2685)</f>
        <v>77295.055289538388</v>
      </c>
      <c r="P3261" s="98">
        <f>P2109+(P2397*'Emission factors'!$I$16)+('Emission factors'!$I$17*'GHG Estimation'!P2685)</f>
        <v>37869.18727208973</v>
      </c>
      <c r="Q3261" s="98">
        <f>Q2109+(Q2397*'Emission factors'!$I$16)+('Emission factors'!$I$17*'GHG Estimation'!Q2685)</f>
        <v>63584.40699661606</v>
      </c>
      <c r="R3261" s="98">
        <f>R2109+(R2397*'Emission factors'!$I$16)+('Emission factors'!$I$17*'GHG Estimation'!R2685)</f>
        <v>115289.07776732549</v>
      </c>
      <c r="S3261" s="98">
        <f>S2109+(S2397*'Emission factors'!$I$16)+('Emission factors'!$I$17*'GHG Estimation'!S2685)</f>
        <v>120255.29435385589</v>
      </c>
      <c r="T3261" s="98">
        <f>T2109+(T2397*'Emission factors'!$I$16)+('Emission factors'!$I$17*'GHG Estimation'!T2685)</f>
        <v>111225.69072798392</v>
      </c>
      <c r="U3261" s="98">
        <f>U2109+(U2397*'Emission factors'!$I$16)+('Emission factors'!$I$17*'GHG Estimation'!U2685)</f>
        <v>104173.04967735613</v>
      </c>
    </row>
    <row r="3262" spans="1:21" x14ac:dyDescent="0.25">
      <c r="A3262" s="92" t="s">
        <v>11</v>
      </c>
      <c r="B3262" s="92" t="s">
        <v>12</v>
      </c>
      <c r="C3262" s="92" t="s">
        <v>32</v>
      </c>
      <c r="D3262" s="92" t="s">
        <v>32</v>
      </c>
      <c r="E3262" s="92" t="s">
        <v>37</v>
      </c>
      <c r="F3262" s="92" t="s">
        <v>34</v>
      </c>
      <c r="G3262" s="92" t="s">
        <v>97</v>
      </c>
      <c r="H3262" s="92" t="s">
        <v>93</v>
      </c>
      <c r="I3262" s="89" t="s">
        <v>197</v>
      </c>
      <c r="L3262" s="98">
        <f>L2110+(L2398*'Emission factors'!$I$16)+('Emission factors'!$I$17*'GHG Estimation'!L2686)</f>
        <v>393352.61374755547</v>
      </c>
      <c r="M3262" s="98">
        <f>M2110+(M2398*'Emission factors'!$I$16)+('Emission factors'!$I$17*'GHG Estimation'!M2686)</f>
        <v>127114.60314152662</v>
      </c>
      <c r="N3262" s="98">
        <f>N2110+(N2398*'Emission factors'!$I$16)+('Emission factors'!$I$17*'GHG Estimation'!N2686)</f>
        <v>11353.632451552005</v>
      </c>
      <c r="O3262" s="98">
        <f>O2110+(O2398*'Emission factors'!$I$16)+('Emission factors'!$I$17*'GHG Estimation'!O2686)</f>
        <v>12642.000306570384</v>
      </c>
      <c r="P3262" s="98">
        <f>P2110+(P2398*'Emission factors'!$I$16)+('Emission factors'!$I$17*'GHG Estimation'!P2686)</f>
        <v>39913.141138106148</v>
      </c>
      <c r="Q3262" s="98">
        <f>Q2110+(Q2398*'Emission factors'!$I$16)+('Emission factors'!$I$17*'GHG Estimation'!Q2686)</f>
        <v>39115.43954140594</v>
      </c>
      <c r="R3262" s="98">
        <f>R2110+(R2398*'Emission factors'!$I$16)+('Emission factors'!$I$17*'GHG Estimation'!R2686)</f>
        <v>25589.998260749126</v>
      </c>
      <c r="S3262" s="98">
        <f>S2110+(S2398*'Emission factors'!$I$16)+('Emission factors'!$I$17*'GHG Estimation'!S2686)</f>
        <v>25638.465626546647</v>
      </c>
      <c r="T3262" s="98">
        <f>T2110+(T2398*'Emission factors'!$I$16)+('Emission factors'!$I$17*'GHG Estimation'!T2686)</f>
        <v>30972.020291650839</v>
      </c>
      <c r="U3262" s="98">
        <f>U2110+(U2398*'Emission factors'!$I$16)+('Emission factors'!$I$17*'GHG Estimation'!U2686)</f>
        <v>37394.627564747308</v>
      </c>
    </row>
    <row r="3263" spans="1:21" x14ac:dyDescent="0.25">
      <c r="A3263" s="92" t="s">
        <v>11</v>
      </c>
      <c r="B3263" s="92" t="s">
        <v>12</v>
      </c>
      <c r="C3263" s="92" t="s">
        <v>32</v>
      </c>
      <c r="D3263" s="92" t="s">
        <v>32</v>
      </c>
      <c r="E3263" s="92" t="s">
        <v>37</v>
      </c>
      <c r="F3263" s="92" t="s">
        <v>34</v>
      </c>
      <c r="G3263" s="92" t="s">
        <v>97</v>
      </c>
      <c r="H3263" s="92" t="s">
        <v>93</v>
      </c>
      <c r="I3263" s="89" t="s">
        <v>229</v>
      </c>
      <c r="L3263" s="98">
        <f>L2111+(L2399*'Emission factors'!$I$16)+('Emission factors'!$I$17*'GHG Estimation'!L2687)</f>
        <v>18628.66451245845</v>
      </c>
      <c r="M3263" s="98">
        <f>M2111+(M2399*'Emission factors'!$I$16)+('Emission factors'!$I$17*'GHG Estimation'!M2687)</f>
        <v>7282.5402957267333</v>
      </c>
      <c r="N3263" s="98">
        <f>N2111+(N2399*'Emission factors'!$I$16)+('Emission factors'!$I$17*'GHG Estimation'!N2687)</f>
        <v>3205.6620309848454</v>
      </c>
      <c r="O3263" s="98">
        <f>O2111+(O2399*'Emission factors'!$I$16)+('Emission factors'!$I$17*'GHG Estimation'!O2687)</f>
        <v>2344.8334157725985</v>
      </c>
      <c r="P3263" s="98">
        <f>P2111+(P2399*'Emission factors'!$I$16)+('Emission factors'!$I$17*'GHG Estimation'!P2687)</f>
        <v>4279.6666443136019</v>
      </c>
      <c r="Q3263" s="98">
        <f>Q2111+(Q2399*'Emission factors'!$I$16)+('Emission factors'!$I$17*'GHG Estimation'!Q2687)</f>
        <v>6054.2898247006906</v>
      </c>
      <c r="R3263" s="98">
        <f>R2111+(R2399*'Emission factors'!$I$16)+('Emission factors'!$I$17*'GHG Estimation'!R2687)</f>
        <v>7496.2130909044636</v>
      </c>
      <c r="S3263" s="98">
        <f>S2111+(S2399*'Emission factors'!$I$16)+('Emission factors'!$I$17*'GHG Estimation'!S2687)</f>
        <v>9499.53053492666</v>
      </c>
      <c r="T3263" s="98">
        <f>T2111+(T2399*'Emission factors'!$I$16)+('Emission factors'!$I$17*'GHG Estimation'!T2687)</f>
        <v>12362.600331919451</v>
      </c>
      <c r="U3263" s="98">
        <f>U2111+(U2399*'Emission factors'!$I$16)+('Emission factors'!$I$17*'GHG Estimation'!U2687)</f>
        <v>16543.936792677483</v>
      </c>
    </row>
    <row r="3264" spans="1:21" x14ac:dyDescent="0.25">
      <c r="A3264" s="92" t="s">
        <v>11</v>
      </c>
      <c r="B3264" s="92" t="s">
        <v>12</v>
      </c>
      <c r="C3264" s="92" t="s">
        <v>32</v>
      </c>
      <c r="D3264" s="92" t="s">
        <v>32</v>
      </c>
      <c r="E3264" s="92" t="s">
        <v>37</v>
      </c>
      <c r="F3264" s="92" t="s">
        <v>34</v>
      </c>
      <c r="G3264" s="92" t="s">
        <v>97</v>
      </c>
      <c r="H3264" s="92" t="s">
        <v>93</v>
      </c>
      <c r="I3264" s="89" t="s">
        <v>198</v>
      </c>
      <c r="L3264" s="98">
        <f>L2112+(L2400*'Emission factors'!$I$16)+('Emission factors'!$I$17*'GHG Estimation'!L2688)</f>
        <v>0</v>
      </c>
      <c r="M3264" s="98">
        <f>M2112+(M2400*'Emission factors'!$I$16)+('Emission factors'!$I$17*'GHG Estimation'!M2688)</f>
        <v>0</v>
      </c>
      <c r="N3264" s="98">
        <f>N2112+(N2400*'Emission factors'!$I$16)+('Emission factors'!$I$17*'GHG Estimation'!N2688)</f>
        <v>0</v>
      </c>
      <c r="O3264" s="98">
        <f>O2112+(O2400*'Emission factors'!$I$16)+('Emission factors'!$I$17*'GHG Estimation'!O2688)</f>
        <v>0</v>
      </c>
      <c r="P3264" s="98">
        <f>P2112+(P2400*'Emission factors'!$I$16)+('Emission factors'!$I$17*'GHG Estimation'!P2688)</f>
        <v>6441.5321662367078</v>
      </c>
      <c r="Q3264" s="98">
        <f>Q2112+(Q2400*'Emission factors'!$I$16)+('Emission factors'!$I$17*'GHG Estimation'!Q2688)</f>
        <v>11832.81195848256</v>
      </c>
      <c r="R3264" s="98">
        <f>R2112+(R2400*'Emission factors'!$I$16)+('Emission factors'!$I$17*'GHG Estimation'!R2688)</f>
        <v>16224.591885145383</v>
      </c>
      <c r="S3264" s="98">
        <f>S2112+(S2400*'Emission factors'!$I$16)+('Emission factors'!$I$17*'GHG Estimation'!S2688)</f>
        <v>17447.576726636646</v>
      </c>
      <c r="T3264" s="98">
        <f>T2112+(T2400*'Emission factors'!$I$16)+('Emission factors'!$I$17*'GHG Estimation'!T2688)</f>
        <v>17601.39722802323</v>
      </c>
      <c r="U3264" s="98">
        <f>U2112+(U2400*'Emission factors'!$I$16)+('Emission factors'!$I$17*'GHG Estimation'!U2688)</f>
        <v>17750.097175727889</v>
      </c>
    </row>
    <row r="3265" spans="1:21" x14ac:dyDescent="0.25">
      <c r="A3265" s="92" t="s">
        <v>11</v>
      </c>
      <c r="B3265" s="92" t="s">
        <v>12</v>
      </c>
      <c r="C3265" s="92" t="s">
        <v>32</v>
      </c>
      <c r="D3265" s="92" t="s">
        <v>32</v>
      </c>
      <c r="E3265" s="92" t="s">
        <v>37</v>
      </c>
      <c r="F3265" s="92" t="s">
        <v>34</v>
      </c>
      <c r="G3265" s="92" t="s">
        <v>97</v>
      </c>
      <c r="H3265" s="92" t="s">
        <v>93</v>
      </c>
      <c r="I3265" s="89" t="s">
        <v>231</v>
      </c>
      <c r="L3265" s="98">
        <f>L2113+(L2401*'Emission factors'!$I$16)+('Emission factors'!$I$17*'GHG Estimation'!L2689)</f>
        <v>9947.3834514591235</v>
      </c>
      <c r="M3265" s="98">
        <f>M2113+(M2401*'Emission factors'!$I$16)+('Emission factors'!$I$17*'GHG Estimation'!M2689)</f>
        <v>1981.4619369156239</v>
      </c>
      <c r="N3265" s="98">
        <f>N2113+(N2401*'Emission factors'!$I$16)+('Emission factors'!$I$17*'GHG Estimation'!N2689)</f>
        <v>0</v>
      </c>
      <c r="O3265" s="98">
        <f>O2113+(O2401*'Emission factors'!$I$16)+('Emission factors'!$I$17*'GHG Estimation'!O2689)</f>
        <v>0</v>
      </c>
      <c r="P3265" s="98">
        <f>P2113+(P2401*'Emission factors'!$I$16)+('Emission factors'!$I$17*'GHG Estimation'!P2689)</f>
        <v>1471.8422407531289</v>
      </c>
      <c r="Q3265" s="98">
        <f>Q2113+(Q2401*'Emission factors'!$I$16)+('Emission factors'!$I$17*'GHG Estimation'!Q2689)</f>
        <v>1428.9228348049298</v>
      </c>
      <c r="R3265" s="98">
        <f>R2113+(R2401*'Emission factors'!$I$16)+('Emission factors'!$I$17*'GHG Estimation'!R2689)</f>
        <v>697.54001991733105</v>
      </c>
      <c r="S3265" s="98">
        <f>S2113+(S2401*'Emission factors'!$I$16)+('Emission factors'!$I$17*'GHG Estimation'!S2689)</f>
        <v>524.6881247061882</v>
      </c>
      <c r="T3265" s="98">
        <f>T2113+(T2401*'Emission factors'!$I$16)+('Emission factors'!$I$17*'GHG Estimation'!T2689)</f>
        <v>540.16917662243327</v>
      </c>
      <c r="U3265" s="98">
        <f>U2113+(U2401*'Emission factors'!$I$16)+('Emission factors'!$I$17*'GHG Estimation'!U2689)</f>
        <v>555.65074485673949</v>
      </c>
    </row>
    <row r="3266" spans="1:21" x14ac:dyDescent="0.25">
      <c r="A3266" s="92" t="s">
        <v>11</v>
      </c>
      <c r="B3266" s="92" t="s">
        <v>12</v>
      </c>
      <c r="C3266" s="92" t="s">
        <v>32</v>
      </c>
      <c r="D3266" s="92" t="s">
        <v>32</v>
      </c>
      <c r="E3266" s="92" t="s">
        <v>37</v>
      </c>
      <c r="F3266" s="92" t="s">
        <v>34</v>
      </c>
      <c r="G3266" s="92" t="s">
        <v>97</v>
      </c>
      <c r="H3266" s="92" t="s">
        <v>93</v>
      </c>
      <c r="I3266" s="89" t="s">
        <v>230</v>
      </c>
      <c r="L3266" s="98">
        <f>L2114+(L2402*'Emission factors'!$I$16)+('Emission factors'!$I$17*'GHG Estimation'!L2690)</f>
        <v>0</v>
      </c>
      <c r="M3266" s="98">
        <f>M2114+(M2402*'Emission factors'!$I$16)+('Emission factors'!$I$17*'GHG Estimation'!M2690)</f>
        <v>281.51940085432966</v>
      </c>
      <c r="N3266" s="98">
        <f>N2114+(N2402*'Emission factors'!$I$16)+('Emission factors'!$I$17*'GHG Estimation'!N2690)</f>
        <v>93.83980028477653</v>
      </c>
      <c r="O3266" s="98">
        <f>O2114+(O2402*'Emission factors'!$I$16)+('Emission factors'!$I$17*'GHG Estimation'!O2690)</f>
        <v>0</v>
      </c>
      <c r="P3266" s="98">
        <f>P2114+(P2402*'Emission factors'!$I$16)+('Emission factors'!$I$17*'GHG Estimation'!P2690)</f>
        <v>0</v>
      </c>
      <c r="Q3266" s="98">
        <f>Q2114+(Q2402*'Emission factors'!$I$16)+('Emission factors'!$I$17*'GHG Estimation'!Q2690)</f>
        <v>0</v>
      </c>
      <c r="R3266" s="98">
        <f>R2114+(R2402*'Emission factors'!$I$16)+('Emission factors'!$I$17*'GHG Estimation'!R2690)</f>
        <v>0</v>
      </c>
      <c r="S3266" s="98">
        <f>S2114+(S2402*'Emission factors'!$I$16)+('Emission factors'!$I$17*'GHG Estimation'!S2690)</f>
        <v>0</v>
      </c>
      <c r="T3266" s="98">
        <f>T2114+(T2402*'Emission factors'!$I$16)+('Emission factors'!$I$17*'GHG Estimation'!T2690)</f>
        <v>0</v>
      </c>
      <c r="U3266" s="98">
        <f>U2114+(U2402*'Emission factors'!$I$16)+('Emission factors'!$I$17*'GHG Estimation'!U2690)</f>
        <v>0</v>
      </c>
    </row>
    <row r="3267" spans="1:21" x14ac:dyDescent="0.25">
      <c r="A3267" s="92" t="s">
        <v>11</v>
      </c>
      <c r="B3267" s="92" t="s">
        <v>12</v>
      </c>
      <c r="C3267" s="92" t="s">
        <v>32</v>
      </c>
      <c r="D3267" s="92" t="s">
        <v>32</v>
      </c>
      <c r="E3267" s="92" t="s">
        <v>37</v>
      </c>
      <c r="F3267" s="92" t="s">
        <v>34</v>
      </c>
      <c r="G3267" s="92" t="s">
        <v>97</v>
      </c>
      <c r="H3267" s="92" t="s">
        <v>93</v>
      </c>
      <c r="I3267" s="89" t="s">
        <v>303</v>
      </c>
      <c r="L3267" s="98">
        <f>L2115+(L2403*'Emission factors'!$I$16)+('Emission factors'!$I$17*'GHG Estimation'!L2691)</f>
        <v>60556.74301826577</v>
      </c>
      <c r="M3267" s="98">
        <f>M2115+(M2403*'Emission factors'!$I$16)+('Emission factors'!$I$17*'GHG Estimation'!M2691)</f>
        <v>77136.062381507945</v>
      </c>
      <c r="N3267" s="98">
        <f>N2115+(N2403*'Emission factors'!$I$16)+('Emission factors'!$I$17*'GHG Estimation'!N2691)</f>
        <v>97893.985584327165</v>
      </c>
      <c r="O3267" s="98">
        <f>O2115+(O2403*'Emission factors'!$I$16)+('Emission factors'!$I$17*'GHG Estimation'!O2691)</f>
        <v>117783.61114220778</v>
      </c>
      <c r="P3267" s="98">
        <f>P2115+(P2403*'Emission factors'!$I$16)+('Emission factors'!$I$17*'GHG Estimation'!P2691)</f>
        <v>139518.43107949788</v>
      </c>
      <c r="Q3267" s="98">
        <f>Q2115+(Q2403*'Emission factors'!$I$16)+('Emission factors'!$I$17*'GHG Estimation'!Q2691)</f>
        <v>120515.95614514087</v>
      </c>
      <c r="R3267" s="98">
        <f>R2115+(R2403*'Emission factors'!$I$16)+('Emission factors'!$I$17*'GHG Estimation'!R2691)</f>
        <v>87536.246649030145</v>
      </c>
      <c r="S3267" s="98">
        <f>S2115+(S2403*'Emission factors'!$I$16)+('Emission factors'!$I$17*'GHG Estimation'!S2691)</f>
        <v>96497.193465208358</v>
      </c>
      <c r="T3267" s="98">
        <f>T2115+(T2403*'Emission factors'!$I$16)+('Emission factors'!$I$17*'GHG Estimation'!T2691)</f>
        <v>138278.52582154435</v>
      </c>
      <c r="U3267" s="98">
        <f>U2115+(U2403*'Emission factors'!$I$16)+('Emission factors'!$I$17*'GHG Estimation'!U2691)</f>
        <v>209589.9194034145</v>
      </c>
    </row>
    <row r="3268" spans="1:21" x14ac:dyDescent="0.25">
      <c r="A3268" s="92" t="s">
        <v>11</v>
      </c>
      <c r="B3268" s="92" t="s">
        <v>12</v>
      </c>
      <c r="C3268" s="92" t="s">
        <v>32</v>
      </c>
      <c r="D3268" s="92" t="s">
        <v>32</v>
      </c>
      <c r="E3268" s="92" t="s">
        <v>37</v>
      </c>
      <c r="F3268" s="92" t="s">
        <v>34</v>
      </c>
      <c r="G3268" s="92" t="s">
        <v>97</v>
      </c>
      <c r="H3268" s="92" t="s">
        <v>93</v>
      </c>
      <c r="I3268" s="89" t="s">
        <v>225</v>
      </c>
      <c r="L3268" s="98">
        <f>L2116+(L2404*'Emission factors'!$I$16)+('Emission factors'!$I$17*'GHG Estimation'!L2692)</f>
        <v>0</v>
      </c>
      <c r="M3268" s="98">
        <f>M2116+(M2404*'Emission factors'!$I$16)+('Emission factors'!$I$17*'GHG Estimation'!M2692)</f>
        <v>0</v>
      </c>
      <c r="N3268" s="98">
        <f>N2116+(N2404*'Emission factors'!$I$16)+('Emission factors'!$I$17*'GHG Estimation'!N2692)</f>
        <v>0</v>
      </c>
      <c r="O3268" s="98">
        <f>O2116+(O2404*'Emission factors'!$I$16)+('Emission factors'!$I$17*'GHG Estimation'!O2692)</f>
        <v>0</v>
      </c>
      <c r="P3268" s="98">
        <f>P2116+(P2404*'Emission factors'!$I$16)+('Emission factors'!$I$17*'GHG Estimation'!P2692)</f>
        <v>88.650009296923827</v>
      </c>
      <c r="Q3268" s="98">
        <f>Q2116+(Q2404*'Emission factors'!$I$16)+('Emission factors'!$I$17*'GHG Estimation'!Q2692)</f>
        <v>74.257702139791746</v>
      </c>
      <c r="R3268" s="98">
        <f>R2116+(R2404*'Emission factors'!$I$16)+('Emission factors'!$I$17*'GHG Estimation'!R2692)</f>
        <v>14.90256634693905</v>
      </c>
      <c r="S3268" s="98">
        <f>S2116+(S2404*'Emission factors'!$I$16)+('Emission factors'!$I$17*'GHG Estimation'!S2692)</f>
        <v>0</v>
      </c>
      <c r="T3268" s="98">
        <f>T2116+(T2404*'Emission factors'!$I$16)+('Emission factors'!$I$17*'GHG Estimation'!T2692)</f>
        <v>0</v>
      </c>
      <c r="U3268" s="98">
        <f>U2116+(U2404*'Emission factors'!$I$16)+('Emission factors'!$I$17*'GHG Estimation'!U2692)</f>
        <v>0</v>
      </c>
    </row>
    <row r="3269" spans="1:21" x14ac:dyDescent="0.25">
      <c r="A3269" s="92" t="s">
        <v>11</v>
      </c>
      <c r="B3269" s="92" t="s">
        <v>12</v>
      </c>
      <c r="C3269" s="92" t="s">
        <v>32</v>
      </c>
      <c r="D3269" s="92" t="s">
        <v>32</v>
      </c>
      <c r="E3269" s="92" t="s">
        <v>37</v>
      </c>
      <c r="F3269" s="92" t="s">
        <v>34</v>
      </c>
      <c r="G3269" s="92" t="s">
        <v>97</v>
      </c>
      <c r="H3269" s="92" t="s">
        <v>93</v>
      </c>
      <c r="I3269" s="89" t="s">
        <v>205</v>
      </c>
      <c r="L3269" s="98">
        <f>L2117+(L2405*'Emission factors'!$I$16)+('Emission factors'!$I$17*'GHG Estimation'!L2693)</f>
        <v>4126.4932076990717</v>
      </c>
      <c r="M3269" s="98">
        <f>M2117+(M2405*'Emission factors'!$I$16)+('Emission factors'!$I$17*'GHG Estimation'!M2693)</f>
        <v>9015.6205458466629</v>
      </c>
      <c r="N3269" s="98">
        <f>N2117+(N2405*'Emission factors'!$I$16)+('Emission factors'!$I$17*'GHG Estimation'!N2693)</f>
        <v>6446.6118102707278</v>
      </c>
      <c r="O3269" s="98">
        <f>O2117+(O2405*'Emission factors'!$I$16)+('Emission factors'!$I$17*'GHG Estimation'!O2693)</f>
        <v>5750.6844120411324</v>
      </c>
      <c r="P3269" s="98">
        <f>P2117+(P2405*'Emission factors'!$I$16)+('Emission factors'!$I$17*'GHG Estimation'!P2693)</f>
        <v>7863.7606058627352</v>
      </c>
      <c r="Q3269" s="98">
        <f>Q2117+(Q2405*'Emission factors'!$I$16)+('Emission factors'!$I$17*'GHG Estimation'!Q2693)</f>
        <v>6076.8381946789768</v>
      </c>
      <c r="R3269" s="98">
        <f>R2117+(R2405*'Emission factors'!$I$16)+('Emission factors'!$I$17*'GHG Estimation'!R2693)</f>
        <v>2828.2236376737137</v>
      </c>
      <c r="S3269" s="98">
        <f>S2117+(S2405*'Emission factors'!$I$16)+('Emission factors'!$I$17*'GHG Estimation'!S2693)</f>
        <v>503.65453568661508</v>
      </c>
      <c r="T3269" s="98">
        <f>T2117+(T2405*'Emission factors'!$I$16)+('Emission factors'!$I$17*'GHG Estimation'!T2693)</f>
        <v>0</v>
      </c>
      <c r="U3269" s="98">
        <f>U2117+(U2405*'Emission factors'!$I$16)+('Emission factors'!$I$17*'GHG Estimation'!U2693)</f>
        <v>0</v>
      </c>
    </row>
    <row r="3270" spans="1:21" x14ac:dyDescent="0.25">
      <c r="A3270" s="92" t="s">
        <v>11</v>
      </c>
      <c r="B3270" s="92" t="s">
        <v>12</v>
      </c>
      <c r="C3270" s="92" t="s">
        <v>32</v>
      </c>
      <c r="D3270" s="92" t="s">
        <v>32</v>
      </c>
      <c r="E3270" s="92" t="s">
        <v>37</v>
      </c>
      <c r="F3270" s="92" t="s">
        <v>34</v>
      </c>
      <c r="G3270" s="92" t="s">
        <v>97</v>
      </c>
      <c r="H3270" s="92" t="s">
        <v>93</v>
      </c>
      <c r="I3270" s="89" t="s">
        <v>204</v>
      </c>
      <c r="L3270" s="98">
        <f>L2118+(L2406*'Emission factors'!$I$16)+('Emission factors'!$I$17*'GHG Estimation'!L2694)</f>
        <v>6938.1333932917587</v>
      </c>
      <c r="M3270" s="98">
        <f>M2118+(M2406*'Emission factors'!$I$16)+('Emission factors'!$I$17*'GHG Estimation'!M2694)</f>
        <v>9059.7094702617087</v>
      </c>
      <c r="N3270" s="98">
        <f>N2118+(N2406*'Emission factors'!$I$16)+('Emission factors'!$I$17*'GHG Estimation'!N2694)</f>
        <v>14158.776272401481</v>
      </c>
      <c r="O3270" s="98">
        <f>O2118+(O2406*'Emission factors'!$I$16)+('Emission factors'!$I$17*'GHG Estimation'!O2694)</f>
        <v>28528.081617223106</v>
      </c>
      <c r="P3270" s="98">
        <f>P2118+(P2406*'Emission factors'!$I$16)+('Emission factors'!$I$17*'GHG Estimation'!P2694)</f>
        <v>86962.711571588035</v>
      </c>
      <c r="Q3270" s="98">
        <f>Q2118+(Q2406*'Emission factors'!$I$16)+('Emission factors'!$I$17*'GHG Estimation'!Q2694)</f>
        <v>83270.993173258132</v>
      </c>
      <c r="R3270" s="98">
        <f>R2118+(R2406*'Emission factors'!$I$16)+('Emission factors'!$I$17*'GHG Estimation'!R2694)</f>
        <v>53899.320540915491</v>
      </c>
      <c r="S3270" s="98">
        <f>S2118+(S2406*'Emission factors'!$I$16)+('Emission factors'!$I$17*'GHG Estimation'!S2694)</f>
        <v>38130.273444237784</v>
      </c>
      <c r="T3270" s="98">
        <f>T2118+(T2406*'Emission factors'!$I$16)+('Emission factors'!$I$17*'GHG Estimation'!T2694)</f>
        <v>31725.802549927761</v>
      </c>
      <c r="U3270" s="98">
        <f>U2118+(U2406*'Emission factors'!$I$16)+('Emission factors'!$I$17*'GHG Estimation'!U2694)</f>
        <v>29287.599225921458</v>
      </c>
    </row>
    <row r="3271" spans="1:21" x14ac:dyDescent="0.25">
      <c r="A3271" s="92" t="s">
        <v>11</v>
      </c>
      <c r="B3271" s="92" t="s">
        <v>12</v>
      </c>
      <c r="C3271" s="92" t="s">
        <v>32</v>
      </c>
      <c r="D3271" s="92" t="s">
        <v>32</v>
      </c>
      <c r="E3271" s="92" t="s">
        <v>37</v>
      </c>
      <c r="F3271" s="92" t="s">
        <v>34</v>
      </c>
      <c r="G3271" s="92" t="s">
        <v>97</v>
      </c>
      <c r="H3271" s="92" t="s">
        <v>93</v>
      </c>
      <c r="I3271" s="89" t="s">
        <v>228</v>
      </c>
      <c r="L3271" s="98">
        <f>L2119+(L2407*'Emission factors'!$I$16)+('Emission factors'!$I$17*'GHG Estimation'!L2695)</f>
        <v>0</v>
      </c>
      <c r="M3271" s="98">
        <f>M2119+(M2407*'Emission factors'!$I$16)+('Emission factors'!$I$17*'GHG Estimation'!M2695)</f>
        <v>0</v>
      </c>
      <c r="N3271" s="98">
        <f>N2119+(N2407*'Emission factors'!$I$16)+('Emission factors'!$I$17*'GHG Estimation'!N2695)</f>
        <v>0</v>
      </c>
      <c r="O3271" s="98">
        <f>O2119+(O2407*'Emission factors'!$I$16)+('Emission factors'!$I$17*'GHG Estimation'!O2695)</f>
        <v>0</v>
      </c>
      <c r="P3271" s="98">
        <f>P2119+(P2407*'Emission factors'!$I$16)+('Emission factors'!$I$17*'GHG Estimation'!P2695)</f>
        <v>0</v>
      </c>
      <c r="Q3271" s="98">
        <f>Q2119+(Q2407*'Emission factors'!$I$16)+('Emission factors'!$I$17*'GHG Estimation'!Q2695)</f>
        <v>95.898518288666693</v>
      </c>
      <c r="R3271" s="98">
        <f>R2119+(R2407*'Emission factors'!$I$16)+('Emission factors'!$I$17*'GHG Estimation'!R2695)</f>
        <v>221.46487875518332</v>
      </c>
      <c r="S3271" s="98">
        <f>S2119+(S2407*'Emission factors'!$I$16)+('Emission factors'!$I$17*'GHG Estimation'!S2695)</f>
        <v>63.166235330764799</v>
      </c>
      <c r="T3271" s="98">
        <f>T2119+(T2407*'Emission factors'!$I$16)+('Emission factors'!$I$17*'GHG Estimation'!T2695)</f>
        <v>0</v>
      </c>
      <c r="U3271" s="98">
        <f>U2119+(U2407*'Emission factors'!$I$16)+('Emission factors'!$I$17*'GHG Estimation'!U2695)</f>
        <v>0</v>
      </c>
    </row>
    <row r="3272" spans="1:21" x14ac:dyDescent="0.25">
      <c r="A3272" s="92" t="s">
        <v>11</v>
      </c>
      <c r="B3272" s="92" t="s">
        <v>12</v>
      </c>
      <c r="C3272" s="92" t="s">
        <v>32</v>
      </c>
      <c r="D3272" s="92" t="s">
        <v>32</v>
      </c>
      <c r="E3272" s="92" t="s">
        <v>37</v>
      </c>
      <c r="F3272" s="92" t="s">
        <v>34</v>
      </c>
      <c r="G3272" s="92" t="s">
        <v>97</v>
      </c>
      <c r="H3272" s="92" t="s">
        <v>93</v>
      </c>
      <c r="I3272" s="89" t="s">
        <v>202</v>
      </c>
      <c r="L3272" s="98">
        <f>L2120+(L2408*'Emission factors'!$I$16)+('Emission factors'!$I$17*'GHG Estimation'!L2696)</f>
        <v>407.96022453915026</v>
      </c>
      <c r="M3272" s="98">
        <f>M2120+(M2408*'Emission factors'!$I$16)+('Emission factors'!$I$17*'GHG Estimation'!M2696)</f>
        <v>254.63998413232417</v>
      </c>
      <c r="N3272" s="98">
        <f>N2120+(N2408*'Emission factors'!$I$16)+('Emission factors'!$I$17*'GHG Estimation'!N2696)</f>
        <v>84.879994710774724</v>
      </c>
      <c r="O3272" s="98">
        <f>O2120+(O2408*'Emission factors'!$I$16)+('Emission factors'!$I$17*'GHG Estimation'!O2696)</f>
        <v>0</v>
      </c>
      <c r="P3272" s="98">
        <f>P2120+(P2408*'Emission factors'!$I$16)+('Emission factors'!$I$17*'GHG Estimation'!P2696)</f>
        <v>5616.4876075308403</v>
      </c>
      <c r="Q3272" s="98">
        <f>Q2120+(Q2408*'Emission factors'!$I$16)+('Emission factors'!$I$17*'GHG Estimation'!Q2696)</f>
        <v>6189.5312075469119</v>
      </c>
      <c r="R3272" s="98">
        <f>R2120+(R2408*'Emission factors'!$I$16)+('Emission factors'!$I$17*'GHG Estimation'!R2696)</f>
        <v>4390.6951743540467</v>
      </c>
      <c r="S3272" s="98">
        <f>S2120+(S2408*'Emission factors'!$I$16)+('Emission factors'!$I$17*'GHG Estimation'!S2696)</f>
        <v>3219.2874035290579</v>
      </c>
      <c r="T3272" s="98">
        <f>T2120+(T2408*'Emission factors'!$I$16)+('Emission factors'!$I$17*'GHG Estimation'!T2696)</f>
        <v>2500.15871471227</v>
      </c>
      <c r="U3272" s="98">
        <f>U2120+(U2408*'Emission factors'!$I$16)+('Emission factors'!$I$17*'GHG Estimation'!U2696)</f>
        <v>2017.6474382121835</v>
      </c>
    </row>
    <row r="3273" spans="1:21" x14ac:dyDescent="0.25">
      <c r="A3273" s="92" t="s">
        <v>11</v>
      </c>
      <c r="B3273" s="92" t="s">
        <v>12</v>
      </c>
      <c r="C3273" s="92" t="s">
        <v>32</v>
      </c>
      <c r="D3273" s="92" t="s">
        <v>32</v>
      </c>
      <c r="E3273" s="92" t="s">
        <v>37</v>
      </c>
      <c r="F3273" s="92" t="s">
        <v>34</v>
      </c>
      <c r="G3273" s="92" t="s">
        <v>97</v>
      </c>
      <c r="H3273" s="92" t="s">
        <v>93</v>
      </c>
      <c r="I3273" s="89" t="s">
        <v>190</v>
      </c>
      <c r="L3273" s="98">
        <f>L2121+(L2409*'Emission factors'!$I$16)+('Emission factors'!$I$17*'GHG Estimation'!L2697)</f>
        <v>0</v>
      </c>
      <c r="M3273" s="98">
        <f>M2121+(M2409*'Emission factors'!$I$16)+('Emission factors'!$I$17*'GHG Estimation'!M2697)</f>
        <v>0</v>
      </c>
      <c r="N3273" s="98">
        <f>N2121+(N2409*'Emission factors'!$I$16)+('Emission factors'!$I$17*'GHG Estimation'!N2697)</f>
        <v>0</v>
      </c>
      <c r="O3273" s="98">
        <f>O2121+(O2409*'Emission factors'!$I$16)+('Emission factors'!$I$17*'GHG Estimation'!O2697)</f>
        <v>0</v>
      </c>
      <c r="P3273" s="98">
        <f>P2121+(P2409*'Emission factors'!$I$16)+('Emission factors'!$I$17*'GHG Estimation'!P2697)</f>
        <v>0</v>
      </c>
      <c r="Q3273" s="98">
        <f>Q2121+(Q2409*'Emission factors'!$I$16)+('Emission factors'!$I$17*'GHG Estimation'!Q2697)</f>
        <v>0</v>
      </c>
      <c r="R3273" s="98">
        <f>R2121+(R2409*'Emission factors'!$I$16)+('Emission factors'!$I$17*'GHG Estimation'!R2697)</f>
        <v>0</v>
      </c>
      <c r="S3273" s="98">
        <f>S2121+(S2409*'Emission factors'!$I$16)+('Emission factors'!$I$17*'GHG Estimation'!S2697)</f>
        <v>0</v>
      </c>
      <c r="T3273" s="98">
        <f>T2121+(T2409*'Emission factors'!$I$16)+('Emission factors'!$I$17*'GHG Estimation'!T2697)</f>
        <v>0</v>
      </c>
      <c r="U3273" s="98">
        <f>U2121+(U2409*'Emission factors'!$I$16)+('Emission factors'!$I$17*'GHG Estimation'!U2697)</f>
        <v>0</v>
      </c>
    </row>
    <row r="3274" spans="1:21" x14ac:dyDescent="0.25">
      <c r="A3274" s="92" t="s">
        <v>11</v>
      </c>
      <c r="B3274" s="92" t="s">
        <v>12</v>
      </c>
      <c r="C3274" s="92" t="s">
        <v>32</v>
      </c>
      <c r="D3274" s="92" t="s">
        <v>32</v>
      </c>
      <c r="E3274" s="92" t="s">
        <v>37</v>
      </c>
      <c r="F3274" s="92" t="s">
        <v>34</v>
      </c>
      <c r="G3274" s="92" t="s">
        <v>97</v>
      </c>
      <c r="H3274" s="92" t="s">
        <v>93</v>
      </c>
      <c r="I3274" s="89" t="s">
        <v>210</v>
      </c>
      <c r="L3274" s="98">
        <f>L2122+(L2410*'Emission factors'!$I$16)+('Emission factors'!$I$17*'GHG Estimation'!L2698)</f>
        <v>2580.5951035587987</v>
      </c>
      <c r="M3274" s="98">
        <f>M2122+(M2410*'Emission factors'!$I$16)+('Emission factors'!$I$17*'GHG Estimation'!M2698)</f>
        <v>613.01502525276089</v>
      </c>
      <c r="N3274" s="98">
        <f>N2122+(N2410*'Emission factors'!$I$16)+('Emission factors'!$I$17*'GHG Estimation'!N2698)</f>
        <v>0</v>
      </c>
      <c r="O3274" s="98">
        <f>O2122+(O2410*'Emission factors'!$I$16)+('Emission factors'!$I$17*'GHG Estimation'!O2698)</f>
        <v>0</v>
      </c>
      <c r="P3274" s="98">
        <f>P2122+(P2410*'Emission factors'!$I$16)+('Emission factors'!$I$17*'GHG Estimation'!P2698)</f>
        <v>15455.76422096532</v>
      </c>
      <c r="Q3274" s="98">
        <f>Q2122+(Q2410*'Emission factors'!$I$16)+('Emission factors'!$I$17*'GHG Estimation'!Q2698)</f>
        <v>15048.505491257312</v>
      </c>
      <c r="R3274" s="98">
        <f>R2122+(R2410*'Emission factors'!$I$16)+('Emission factors'!$I$17*'GHG Estimation'!R2698)</f>
        <v>7578.8110045025742</v>
      </c>
      <c r="S3274" s="98">
        <f>S2122+(S2410*'Emission factors'!$I$16)+('Emission factors'!$I$17*'GHG Estimation'!S2698)</f>
        <v>3737.5888605804585</v>
      </c>
      <c r="T3274" s="98">
        <f>T2122+(T2410*'Emission factors'!$I$16)+('Emission factors'!$I$17*'GHG Estimation'!T2698)</f>
        <v>2016.2491167224987</v>
      </c>
      <c r="U3274" s="98">
        <f>U2122+(U2410*'Emission factors'!$I$16)+('Emission factors'!$I$17*'GHG Estimation'!U2698)</f>
        <v>1086.1318275824347</v>
      </c>
    </row>
    <row r="3275" spans="1:21" x14ac:dyDescent="0.25">
      <c r="A3275" s="92" t="s">
        <v>11</v>
      </c>
      <c r="B3275" s="92" t="s">
        <v>12</v>
      </c>
      <c r="C3275" s="92" t="s">
        <v>32</v>
      </c>
      <c r="D3275" s="92" t="s">
        <v>32</v>
      </c>
      <c r="E3275" s="92" t="s">
        <v>37</v>
      </c>
      <c r="F3275" s="92" t="s">
        <v>34</v>
      </c>
      <c r="G3275" s="92" t="s">
        <v>97</v>
      </c>
      <c r="H3275" s="92" t="s">
        <v>93</v>
      </c>
      <c r="I3275" s="89" t="s">
        <v>199</v>
      </c>
      <c r="L3275" s="98">
        <f>L2123+(L2411*'Emission factors'!$I$16)+('Emission factors'!$I$17*'GHG Estimation'!L2699)</f>
        <v>161516.67866605741</v>
      </c>
      <c r="M3275" s="98">
        <f>M2123+(M2411*'Emission factors'!$I$16)+('Emission factors'!$I$17*'GHG Estimation'!M2699)</f>
        <v>99484.64242716931</v>
      </c>
      <c r="N3275" s="98">
        <f>N2123+(N2411*'Emission factors'!$I$16)+('Emission factors'!$I$17*'GHG Estimation'!N2699)</f>
        <v>93864.699691585207</v>
      </c>
      <c r="O3275" s="98">
        <f>O2123+(O2411*'Emission factors'!$I$16)+('Emission factors'!$I$17*'GHG Estimation'!O2699)</f>
        <v>129564.92185448775</v>
      </c>
      <c r="P3275" s="98">
        <f>P2123+(P2411*'Emission factors'!$I$16)+('Emission factors'!$I$17*'GHG Estimation'!P2699)</f>
        <v>203215.02009528069</v>
      </c>
      <c r="Q3275" s="98">
        <f>Q2123+(Q2411*'Emission factors'!$I$16)+('Emission factors'!$I$17*'GHG Estimation'!Q2699)</f>
        <v>195410.91479473145</v>
      </c>
      <c r="R3275" s="98">
        <f>R2123+(R2411*'Emission factors'!$I$16)+('Emission factors'!$I$17*'GHG Estimation'!R2699)</f>
        <v>155601.17224578839</v>
      </c>
      <c r="S3275" s="98">
        <f>S2123+(S2411*'Emission factors'!$I$16)+('Emission factors'!$I$17*'GHG Estimation'!S2699)</f>
        <v>133767.66070884088</v>
      </c>
      <c r="T3275" s="98">
        <f>T2123+(T2411*'Emission factors'!$I$16)+('Emission factors'!$I$17*'GHG Estimation'!T2699)</f>
        <v>121615.53004198315</v>
      </c>
      <c r="U3275" s="98">
        <f>U2123+(U2411*'Emission factors'!$I$16)+('Emission factors'!$I$17*'GHG Estimation'!U2699)</f>
        <v>112321.59806926631</v>
      </c>
    </row>
    <row r="3276" spans="1:21" x14ac:dyDescent="0.25">
      <c r="A3276" s="92" t="s">
        <v>11</v>
      </c>
      <c r="B3276" s="92" t="s">
        <v>12</v>
      </c>
      <c r="C3276" s="92" t="s">
        <v>32</v>
      </c>
      <c r="D3276" s="92" t="s">
        <v>32</v>
      </c>
      <c r="E3276" s="92" t="s">
        <v>37</v>
      </c>
      <c r="F3276" s="92" t="s">
        <v>34</v>
      </c>
      <c r="G3276" s="92" t="s">
        <v>97</v>
      </c>
      <c r="H3276" s="92" t="s">
        <v>93</v>
      </c>
      <c r="I3276" s="89" t="s">
        <v>233</v>
      </c>
      <c r="L3276" s="98">
        <f>L2124+(L2412*'Emission factors'!$I$16)+('Emission factors'!$I$17*'GHG Estimation'!L2700)</f>
        <v>5907.9165158943388</v>
      </c>
      <c r="M3276" s="98">
        <f>M2124+(M2412*'Emission factors'!$I$16)+('Emission factors'!$I$17*'GHG Estimation'!M2700)</f>
        <v>3225.933686119206</v>
      </c>
      <c r="N3276" s="98">
        <f>N2124+(N2412*'Emission factors'!$I$16)+('Emission factors'!$I$17*'GHG Estimation'!N2700)</f>
        <v>578.89659706902</v>
      </c>
      <c r="O3276" s="98">
        <f>O2124+(O2412*'Emission factors'!$I$16)+('Emission factors'!$I$17*'GHG Estimation'!O2700)</f>
        <v>0</v>
      </c>
      <c r="P3276" s="98">
        <f>P2124+(P2412*'Emission factors'!$I$16)+('Emission factors'!$I$17*'GHG Estimation'!P2700)</f>
        <v>6198.1463191369457</v>
      </c>
      <c r="Q3276" s="98">
        <f>Q2124+(Q2412*'Emission factors'!$I$16)+('Emission factors'!$I$17*'GHG Estimation'!Q2700)</f>
        <v>5476.226870451711</v>
      </c>
      <c r="R3276" s="98">
        <f>R2124+(R2412*'Emission factors'!$I$16)+('Emission factors'!$I$17*'GHG Estimation'!R2700)</f>
        <v>1720.6952611945289</v>
      </c>
      <c r="S3276" s="98">
        <f>S2124+(S2412*'Emission factors'!$I$16)+('Emission factors'!$I$17*'GHG Estimation'!S2700)</f>
        <v>373.27254300601896</v>
      </c>
      <c r="T3276" s="98">
        <f>T2124+(T2412*'Emission factors'!$I$16)+('Emission factors'!$I$17*'GHG Estimation'!T2700)</f>
        <v>114.12573490550179</v>
      </c>
      <c r="U3276" s="98">
        <f>U2124+(U2412*'Emission factors'!$I$16)+('Emission factors'!$I$17*'GHG Estimation'!U2700)</f>
        <v>34.867315815592953</v>
      </c>
    </row>
    <row r="3277" spans="1:21" x14ac:dyDescent="0.25">
      <c r="A3277" s="92" t="s">
        <v>11</v>
      </c>
      <c r="B3277" s="92" t="s">
        <v>12</v>
      </c>
      <c r="C3277" s="92" t="s">
        <v>32</v>
      </c>
      <c r="D3277" s="92" t="s">
        <v>32</v>
      </c>
      <c r="E3277" s="92" t="s">
        <v>37</v>
      </c>
      <c r="F3277" s="92" t="s">
        <v>34</v>
      </c>
      <c r="G3277" s="92" t="s">
        <v>97</v>
      </c>
      <c r="H3277" s="92" t="s">
        <v>93</v>
      </c>
      <c r="I3277" s="89" t="s">
        <v>200</v>
      </c>
      <c r="L3277" s="98">
        <f>L2125+(L2413*'Emission factors'!$I$16)+('Emission factors'!$I$17*'GHG Estimation'!L2701)</f>
        <v>1115418.3440466598</v>
      </c>
      <c r="M3277" s="98">
        <f>M2125+(M2413*'Emission factors'!$I$16)+('Emission factors'!$I$17*'GHG Estimation'!M2701)</f>
        <v>872753.14524684753</v>
      </c>
      <c r="N3277" s="98">
        <f>N2125+(N2413*'Emission factors'!$I$16)+('Emission factors'!$I$17*'GHG Estimation'!N2701)</f>
        <v>945535.81075210497</v>
      </c>
      <c r="O3277" s="98">
        <f>O2125+(O2413*'Emission factors'!$I$16)+('Emission factors'!$I$17*'GHG Estimation'!O2701)</f>
        <v>1178017.1982286361</v>
      </c>
      <c r="P3277" s="98">
        <f>P2125+(P2413*'Emission factors'!$I$16)+('Emission factors'!$I$17*'GHG Estimation'!P2701)</f>
        <v>1318801.9844391753</v>
      </c>
      <c r="Q3277" s="98">
        <f>Q2125+(Q2413*'Emission factors'!$I$16)+('Emission factors'!$I$17*'GHG Estimation'!Q2701)</f>
        <v>1366563.1736206224</v>
      </c>
      <c r="R3277" s="98">
        <f>R2125+(R2413*'Emission factors'!$I$16)+('Emission factors'!$I$17*'GHG Estimation'!R2701)</f>
        <v>1395083.4324901858</v>
      </c>
      <c r="S3277" s="98">
        <f>S2125+(S2413*'Emission factors'!$I$16)+('Emission factors'!$I$17*'GHG Estimation'!S2701)</f>
        <v>1425952.7038297243</v>
      </c>
      <c r="T3277" s="98">
        <f>T2125+(T2413*'Emission factors'!$I$16)+('Emission factors'!$I$17*'GHG Estimation'!T2701)</f>
        <v>1459699.5370595534</v>
      </c>
      <c r="U3277" s="98">
        <f>U2125+(U2413*'Emission factors'!$I$16)+('Emission factors'!$I$17*'GHG Estimation'!U2701)</f>
        <v>1496287.1803516126</v>
      </c>
    </row>
    <row r="3278" spans="1:21" x14ac:dyDescent="0.25">
      <c r="A3278" s="92" t="s">
        <v>11</v>
      </c>
      <c r="B3278" s="92" t="s">
        <v>12</v>
      </c>
      <c r="C3278" s="92" t="s">
        <v>32</v>
      </c>
      <c r="D3278" s="92" t="s">
        <v>32</v>
      </c>
      <c r="E3278" s="92" t="s">
        <v>38</v>
      </c>
      <c r="F3278" s="92" t="s">
        <v>34</v>
      </c>
      <c r="G3278" s="92" t="s">
        <v>97</v>
      </c>
      <c r="H3278" s="92" t="s">
        <v>93</v>
      </c>
      <c r="I3278" s="89" t="s">
        <v>227</v>
      </c>
      <c r="J3278" s="92" t="s">
        <v>98</v>
      </c>
      <c r="L3278" s="98">
        <f>L2126+(L2414*'Emission factors'!$I$16)+('Emission factors'!$I$17*'GHG Estimation'!L2702)</f>
        <v>0</v>
      </c>
      <c r="M3278" s="98">
        <f>M2126+(M2414*'Emission factors'!$I$16)+('Emission factors'!$I$17*'GHG Estimation'!M2702)</f>
        <v>0</v>
      </c>
      <c r="N3278" s="98">
        <f>N2126+(N2414*'Emission factors'!$I$16)+('Emission factors'!$I$17*'GHG Estimation'!N2702)</f>
        <v>0</v>
      </c>
      <c r="O3278" s="98">
        <f>O2126+(O2414*'Emission factors'!$I$16)+('Emission factors'!$I$17*'GHG Estimation'!O2702)</f>
        <v>0</v>
      </c>
      <c r="P3278" s="98">
        <f>P2126+(P2414*'Emission factors'!$I$16)+('Emission factors'!$I$17*'GHG Estimation'!P2702)</f>
        <v>2.6909595078856858</v>
      </c>
      <c r="Q3278" s="98">
        <f>Q2126+(Q2414*'Emission factors'!$I$16)+('Emission factors'!$I$17*'GHG Estimation'!Q2702)</f>
        <v>2.2738059536596724</v>
      </c>
      <c r="R3278" s="98">
        <f>R2126+(R2414*'Emission factors'!$I$16)+('Emission factors'!$I$17*'GHG Estimation'!R2702)</f>
        <v>0.45893981701036995</v>
      </c>
      <c r="S3278" s="98">
        <f>S2126+(S2414*'Emission factors'!$I$16)+('Emission factors'!$I$17*'GHG Estimation'!S2702)</f>
        <v>0</v>
      </c>
      <c r="T3278" s="98">
        <f>T2126+(T2414*'Emission factors'!$I$16)+('Emission factors'!$I$17*'GHG Estimation'!T2702)</f>
        <v>0</v>
      </c>
      <c r="U3278" s="98">
        <f>U2126+(U2414*'Emission factors'!$I$16)+('Emission factors'!$I$17*'GHG Estimation'!U2702)</f>
        <v>0</v>
      </c>
    </row>
    <row r="3279" spans="1:21" x14ac:dyDescent="0.25">
      <c r="A3279" s="92" t="s">
        <v>11</v>
      </c>
      <c r="B3279" s="92" t="s">
        <v>12</v>
      </c>
      <c r="C3279" s="92" t="s">
        <v>32</v>
      </c>
      <c r="D3279" s="92" t="s">
        <v>32</v>
      </c>
      <c r="E3279" s="92" t="s">
        <v>38</v>
      </c>
      <c r="F3279" s="92" t="s">
        <v>34</v>
      </c>
      <c r="G3279" s="92" t="s">
        <v>97</v>
      </c>
      <c r="H3279" s="92" t="s">
        <v>93</v>
      </c>
      <c r="I3279" s="89" t="s">
        <v>203</v>
      </c>
      <c r="L3279" s="98">
        <f>L2127+(L2415*'Emission factors'!$I$16)+('Emission factors'!$I$17*'GHG Estimation'!L2703)</f>
        <v>43708.615037783893</v>
      </c>
      <c r="M3279" s="98">
        <f>M2127+(M2415*'Emission factors'!$I$16)+('Emission factors'!$I$17*'GHG Estimation'!M2703)</f>
        <v>98658.189068782216</v>
      </c>
      <c r="N3279" s="98">
        <f>N2127+(N2415*'Emission factors'!$I$16)+('Emission factors'!$I$17*'GHG Estimation'!N2703)</f>
        <v>142222.00437919932</v>
      </c>
      <c r="O3279" s="98">
        <f>O2127+(O2415*'Emission factors'!$I$16)+('Emission factors'!$I$17*'GHG Estimation'!O2703)</f>
        <v>186016.73882543456</v>
      </c>
      <c r="P3279" s="98">
        <f>P2127+(P2415*'Emission factors'!$I$16)+('Emission factors'!$I$17*'GHG Estimation'!P2703)</f>
        <v>90772.811707473345</v>
      </c>
      <c r="Q3279" s="98">
        <f>Q2127+(Q2415*'Emission factors'!$I$16)+('Emission factors'!$I$17*'GHG Estimation'!Q2703)</f>
        <v>50604.951536614259</v>
      </c>
      <c r="R3279" s="98">
        <f>R2127+(R2415*'Emission factors'!$I$16)+('Emission factors'!$I$17*'GHG Estimation'!R2703)</f>
        <v>45254.81357897292</v>
      </c>
      <c r="S3279" s="98">
        <f>S2127+(S2415*'Emission factors'!$I$16)+('Emission factors'!$I$17*'GHG Estimation'!S2703)</f>
        <v>62806.548173760348</v>
      </c>
      <c r="T3279" s="98">
        <f>T2127+(T2415*'Emission factors'!$I$16)+('Emission factors'!$I$17*'GHG Estimation'!T2703)</f>
        <v>104720.427099914</v>
      </c>
      <c r="U3279" s="98">
        <f>U2127+(U2415*'Emission factors'!$I$16)+('Emission factors'!$I$17*'GHG Estimation'!U2703)</f>
        <v>178932.49189588398</v>
      </c>
    </row>
    <row r="3280" spans="1:21" x14ac:dyDescent="0.25">
      <c r="A3280" s="92" t="s">
        <v>11</v>
      </c>
      <c r="B3280" s="92" t="s">
        <v>12</v>
      </c>
      <c r="C3280" s="92" t="s">
        <v>32</v>
      </c>
      <c r="D3280" s="92" t="s">
        <v>32</v>
      </c>
      <c r="E3280" s="92" t="s">
        <v>38</v>
      </c>
      <c r="F3280" s="92" t="s">
        <v>34</v>
      </c>
      <c r="G3280" s="92" t="s">
        <v>97</v>
      </c>
      <c r="H3280" s="92" t="s">
        <v>93</v>
      </c>
      <c r="I3280" s="89" t="s">
        <v>191</v>
      </c>
      <c r="L3280" s="98">
        <f>L2128+(L2416*'Emission factors'!$I$16)+('Emission factors'!$I$17*'GHG Estimation'!L2704)</f>
        <v>689.93809135088736</v>
      </c>
      <c r="M3280" s="98">
        <f>M2128+(M2416*'Emission factors'!$I$16)+('Emission factors'!$I$17*'GHG Estimation'!M2704)</f>
        <v>169.10591007462006</v>
      </c>
      <c r="N3280" s="98">
        <f>N2128+(N2416*'Emission factors'!$I$16)+('Emission factors'!$I$17*'GHG Estimation'!N2704)</f>
        <v>0</v>
      </c>
      <c r="O3280" s="98">
        <f>O2128+(O2416*'Emission factors'!$I$16)+('Emission factors'!$I$17*'GHG Estimation'!O2704)</f>
        <v>0</v>
      </c>
      <c r="P3280" s="98">
        <f>P2128+(P2416*'Emission factors'!$I$16)+('Emission factors'!$I$17*'GHG Estimation'!P2704)</f>
        <v>437.85875070375459</v>
      </c>
      <c r="Q3280" s="98">
        <f>Q2128+(Q2416*'Emission factors'!$I$16)+('Emission factors'!$I$17*'GHG Estimation'!Q2704)</f>
        <v>431.12899693567186</v>
      </c>
      <c r="R3280" s="98">
        <f>R2128+(R2416*'Emission factors'!$I$16)+('Emission factors'!$I$17*'GHG Estimation'!R2704)</f>
        <v>223.00874229184294</v>
      </c>
      <c r="S3280" s="98">
        <f>S2128+(S2416*'Emission factors'!$I$16)+('Emission factors'!$I$17*'GHG Estimation'!S2704)</f>
        <v>112.16288362490909</v>
      </c>
      <c r="T3280" s="98">
        <f>T2128+(T2416*'Emission factors'!$I$16)+('Emission factors'!$I$17*'GHG Estimation'!T2704)</f>
        <v>61.078397147141523</v>
      </c>
      <c r="U3280" s="98">
        <f>U2128+(U2416*'Emission factors'!$I$16)+('Emission factors'!$I$17*'GHG Estimation'!U2704)</f>
        <v>33.392855950040449</v>
      </c>
    </row>
    <row r="3281" spans="1:21" x14ac:dyDescent="0.25">
      <c r="A3281" s="92" t="s">
        <v>11</v>
      </c>
      <c r="B3281" s="92" t="s">
        <v>12</v>
      </c>
      <c r="C3281" s="92" t="s">
        <v>32</v>
      </c>
      <c r="D3281" s="92" t="s">
        <v>32</v>
      </c>
      <c r="E3281" s="92" t="s">
        <v>38</v>
      </c>
      <c r="F3281" s="92" t="s">
        <v>34</v>
      </c>
      <c r="G3281" s="92" t="s">
        <v>97</v>
      </c>
      <c r="H3281" s="92" t="s">
        <v>93</v>
      </c>
      <c r="I3281" s="89" t="s">
        <v>192</v>
      </c>
      <c r="L3281" s="98">
        <f>L2129+(L2417*'Emission factors'!$I$16)+('Emission factors'!$I$17*'GHG Estimation'!L2705)</f>
        <v>4030.8657787505654</v>
      </c>
      <c r="M3281" s="98">
        <f>M2129+(M2417*'Emission factors'!$I$16)+('Emission factors'!$I$17*'GHG Estimation'!M2705)</f>
        <v>3546.7004013163983</v>
      </c>
      <c r="N3281" s="98">
        <f>N2129+(N2417*'Emission factors'!$I$16)+('Emission factors'!$I$17*'GHG Estimation'!N2705)</f>
        <v>3861.9382397089566</v>
      </c>
      <c r="O3281" s="98">
        <f>O2129+(O2417*'Emission factors'!$I$16)+('Emission factors'!$I$17*'GHG Estimation'!O2705)</f>
        <v>4065.0210487547874</v>
      </c>
      <c r="P3281" s="98">
        <f>P2129+(P2417*'Emission factors'!$I$16)+('Emission factors'!$I$17*'GHG Estimation'!P2705)</f>
        <v>3743.2614004122756</v>
      </c>
      <c r="Q3281" s="98">
        <f>Q2129+(Q2417*'Emission factors'!$I$16)+('Emission factors'!$I$17*'GHG Estimation'!Q2705)</f>
        <v>3312.069348948291</v>
      </c>
      <c r="R3281" s="98">
        <f>R2129+(R2417*'Emission factors'!$I$16)+('Emission factors'!$I$17*'GHG Estimation'!R2705)</f>
        <v>2909.3315365097765</v>
      </c>
      <c r="S3281" s="98">
        <f>S2129+(S2417*'Emission factors'!$I$16)+('Emission factors'!$I$17*'GHG Estimation'!S2705)</f>
        <v>953.88442824902336</v>
      </c>
      <c r="T3281" s="98">
        <f>T2129+(T2417*'Emission factors'!$I$16)+('Emission factors'!$I$17*'GHG Estimation'!T2705)</f>
        <v>197.55718771998897</v>
      </c>
      <c r="U3281" s="98">
        <f>U2129+(U2417*'Emission factors'!$I$16)+('Emission factors'!$I$17*'GHG Estimation'!U2705)</f>
        <v>89.262570373098654</v>
      </c>
    </row>
    <row r="3282" spans="1:21" x14ac:dyDescent="0.25">
      <c r="A3282" s="92" t="s">
        <v>11</v>
      </c>
      <c r="B3282" s="92" t="s">
        <v>12</v>
      </c>
      <c r="C3282" s="92" t="s">
        <v>32</v>
      </c>
      <c r="D3282" s="92" t="s">
        <v>32</v>
      </c>
      <c r="E3282" s="92" t="s">
        <v>38</v>
      </c>
      <c r="F3282" s="92" t="s">
        <v>34</v>
      </c>
      <c r="G3282" s="92" t="s">
        <v>97</v>
      </c>
      <c r="H3282" s="92" t="s">
        <v>93</v>
      </c>
      <c r="I3282" s="89" t="s">
        <v>206</v>
      </c>
      <c r="L3282" s="98">
        <f>L2130+(L2418*'Emission factors'!$I$16)+('Emission factors'!$I$17*'GHG Estimation'!L2706)</f>
        <v>969386.42403737304</v>
      </c>
      <c r="M3282" s="98">
        <f>M2130+(M2418*'Emission factors'!$I$16)+('Emission factors'!$I$17*'GHG Estimation'!M2706)</f>
        <v>319448.12417959014</v>
      </c>
      <c r="N3282" s="98">
        <f>N2130+(N2418*'Emission factors'!$I$16)+('Emission factors'!$I$17*'GHG Estimation'!N2706)</f>
        <v>194512.93834937923</v>
      </c>
      <c r="O3282" s="98">
        <f>O2130+(O2418*'Emission factors'!$I$16)+('Emission factors'!$I$17*'GHG Estimation'!O2706)</f>
        <v>162766.87454256171</v>
      </c>
      <c r="P3282" s="98">
        <f>P2130+(P2418*'Emission factors'!$I$16)+('Emission factors'!$I$17*'GHG Estimation'!P2706)</f>
        <v>250792.18958276376</v>
      </c>
      <c r="Q3282" s="98">
        <f>Q2130+(Q2418*'Emission factors'!$I$16)+('Emission factors'!$I$17*'GHG Estimation'!Q2706)</f>
        <v>247042.64506979927</v>
      </c>
      <c r="R3282" s="98">
        <f>R2130+(R2418*'Emission factors'!$I$16)+('Emission factors'!$I$17*'GHG Estimation'!R2706)</f>
        <v>198308.81506940129</v>
      </c>
      <c r="S3282" s="98">
        <f>S2130+(S2418*'Emission factors'!$I$16)+('Emission factors'!$I$17*'GHG Estimation'!S2706)</f>
        <v>160210.68508244425</v>
      </c>
      <c r="T3282" s="98">
        <f>T2130+(T2418*'Emission factors'!$I$16)+('Emission factors'!$I$17*'GHG Estimation'!T2706)</f>
        <v>130745.27604234953</v>
      </c>
      <c r="U3282" s="98">
        <f>U2130+(U2418*'Emission factors'!$I$16)+('Emission factors'!$I$17*'GHG Estimation'!U2706)</f>
        <v>106910.2418536035</v>
      </c>
    </row>
    <row r="3283" spans="1:21" x14ac:dyDescent="0.25">
      <c r="A3283" s="92" t="s">
        <v>11</v>
      </c>
      <c r="B3283" s="92" t="s">
        <v>12</v>
      </c>
      <c r="C3283" s="92" t="s">
        <v>32</v>
      </c>
      <c r="D3283" s="92" t="s">
        <v>32</v>
      </c>
      <c r="E3283" s="92" t="s">
        <v>38</v>
      </c>
      <c r="F3283" s="92" t="s">
        <v>34</v>
      </c>
      <c r="G3283" s="92" t="s">
        <v>97</v>
      </c>
      <c r="H3283" s="92" t="s">
        <v>93</v>
      </c>
      <c r="I3283" s="89" t="s">
        <v>220</v>
      </c>
      <c r="L3283" s="98">
        <f>L2131+(L2419*'Emission factors'!$I$16)+('Emission factors'!$I$17*'GHG Estimation'!L2707)</f>
        <v>0</v>
      </c>
      <c r="M3283" s="98">
        <f>M2131+(M2419*'Emission factors'!$I$16)+('Emission factors'!$I$17*'GHG Estimation'!M2707)</f>
        <v>0</v>
      </c>
      <c r="N3283" s="98">
        <f>N2131+(N2419*'Emission factors'!$I$16)+('Emission factors'!$I$17*'GHG Estimation'!N2707)</f>
        <v>0</v>
      </c>
      <c r="O3283" s="98">
        <f>O2131+(O2419*'Emission factors'!$I$16)+('Emission factors'!$I$17*'GHG Estimation'!O2707)</f>
        <v>0</v>
      </c>
      <c r="P3283" s="98">
        <f>P2131+(P2419*'Emission factors'!$I$16)+('Emission factors'!$I$17*'GHG Estimation'!P2707)</f>
        <v>204.02210594008352</v>
      </c>
      <c r="Q3283" s="98">
        <f>Q2131+(Q2419*'Emission factors'!$I$16)+('Emission factors'!$I$17*'GHG Estimation'!Q2707)</f>
        <v>266.15982792258183</v>
      </c>
      <c r="R3283" s="98">
        <f>R2131+(R2419*'Emission factors'!$I$16)+('Emission factors'!$I$17*'GHG Estimation'!R2707)</f>
        <v>257.87477721959033</v>
      </c>
      <c r="S3283" s="98">
        <f>S2131+(S2419*'Emission factors'!$I$16)+('Emission factors'!$I$17*'GHG Estimation'!S2707)</f>
        <v>250.30297936531986</v>
      </c>
      <c r="T3283" s="98">
        <f>T2131+(T2419*'Emission factors'!$I$16)+('Emission factors'!$I$17*'GHG Estimation'!T2707)</f>
        <v>243.17553025357878</v>
      </c>
      <c r="U3283" s="98">
        <f>U2131+(U2419*'Emission factors'!$I$16)+('Emission factors'!$I$17*'GHG Estimation'!U2707)</f>
        <v>235.18588648066873</v>
      </c>
    </row>
    <row r="3284" spans="1:21" x14ac:dyDescent="0.25">
      <c r="A3284" s="92" t="s">
        <v>11</v>
      </c>
      <c r="B3284" s="92" t="s">
        <v>12</v>
      </c>
      <c r="C3284" s="92" t="s">
        <v>32</v>
      </c>
      <c r="D3284" s="92" t="s">
        <v>32</v>
      </c>
      <c r="E3284" s="92" t="s">
        <v>38</v>
      </c>
      <c r="F3284" s="92" t="s">
        <v>34</v>
      </c>
      <c r="G3284" s="92" t="s">
        <v>97</v>
      </c>
      <c r="H3284" s="92" t="s">
        <v>93</v>
      </c>
      <c r="I3284" s="89" t="s">
        <v>193</v>
      </c>
      <c r="L3284" s="98">
        <f>L2132+(L2420*'Emission factors'!$I$16)+('Emission factors'!$I$17*'GHG Estimation'!L2708)</f>
        <v>174147.90252936282</v>
      </c>
      <c r="M3284" s="98">
        <f>M2132+(M2420*'Emission factors'!$I$16)+('Emission factors'!$I$17*'GHG Estimation'!M2708)</f>
        <v>144074.88571526969</v>
      </c>
      <c r="N3284" s="98">
        <f>N2132+(N2420*'Emission factors'!$I$16)+('Emission factors'!$I$17*'GHG Estimation'!N2708)</f>
        <v>103773.66936192692</v>
      </c>
      <c r="O3284" s="98">
        <f>O2132+(O2420*'Emission factors'!$I$16)+('Emission factors'!$I$17*'GHG Estimation'!O2708)</f>
        <v>79555.252778060327</v>
      </c>
      <c r="P3284" s="98">
        <f>P2132+(P2420*'Emission factors'!$I$16)+('Emission factors'!$I$17*'GHG Estimation'!P2708)</f>
        <v>70254.292398603895</v>
      </c>
      <c r="Q3284" s="98">
        <f>Q2132+(Q2420*'Emission factors'!$I$16)+('Emission factors'!$I$17*'GHG Estimation'!Q2708)</f>
        <v>141339.30725405598</v>
      </c>
      <c r="R3284" s="98">
        <f>R2132+(R2420*'Emission factors'!$I$16)+('Emission factors'!$I$17*'GHG Estimation'!R2708)</f>
        <v>241625.34880514789</v>
      </c>
      <c r="S3284" s="98">
        <f>S2132+(S2420*'Emission factors'!$I$16)+('Emission factors'!$I$17*'GHG Estimation'!S2708)</f>
        <v>426386.63731530181</v>
      </c>
      <c r="T3284" s="98">
        <f>T2132+(T2420*'Emission factors'!$I$16)+('Emission factors'!$I$17*'GHG Estimation'!T2708)</f>
        <v>809177.75097931572</v>
      </c>
      <c r="U3284" s="98">
        <f>U2132+(U2420*'Emission factors'!$I$16)+('Emission factors'!$I$17*'GHG Estimation'!U2708)</f>
        <v>1550933.176225577</v>
      </c>
    </row>
    <row r="3285" spans="1:21" x14ac:dyDescent="0.25">
      <c r="A3285" s="92" t="s">
        <v>11</v>
      </c>
      <c r="B3285" s="92" t="s">
        <v>12</v>
      </c>
      <c r="C3285" s="92" t="s">
        <v>32</v>
      </c>
      <c r="D3285" s="92" t="s">
        <v>32</v>
      </c>
      <c r="E3285" s="92" t="s">
        <v>38</v>
      </c>
      <c r="F3285" s="92" t="s">
        <v>34</v>
      </c>
      <c r="G3285" s="92" t="s">
        <v>97</v>
      </c>
      <c r="H3285" s="92" t="s">
        <v>93</v>
      </c>
      <c r="I3285" s="89" t="s">
        <v>259</v>
      </c>
      <c r="L3285" s="98">
        <f>L2133+(L2421*'Emission factors'!$I$16)+('Emission factors'!$I$17*'GHG Estimation'!L2709)</f>
        <v>558.8234803233064</v>
      </c>
      <c r="M3285" s="98">
        <f>M2133+(M2421*'Emission factors'!$I$16)+('Emission factors'!$I$17*'GHG Estimation'!M2709)</f>
        <v>139.22996983489023</v>
      </c>
      <c r="N3285" s="98">
        <f>N2133+(N2421*'Emission factors'!$I$16)+('Emission factors'!$I$17*'GHG Estimation'!N2709)</f>
        <v>0</v>
      </c>
      <c r="O3285" s="98">
        <f>O2133+(O2421*'Emission factors'!$I$16)+('Emission factors'!$I$17*'GHG Estimation'!O2709)</f>
        <v>0</v>
      </c>
      <c r="P3285" s="98">
        <f>P2133+(P2421*'Emission factors'!$I$16)+('Emission factors'!$I$17*'GHG Estimation'!P2709)</f>
        <v>0</v>
      </c>
      <c r="Q3285" s="98">
        <f>Q2133+(Q2421*'Emission factors'!$I$16)+('Emission factors'!$I$17*'GHG Estimation'!Q2709)</f>
        <v>16.782632408405622</v>
      </c>
      <c r="R3285" s="98">
        <f>R2133+(R2421*'Emission factors'!$I$16)+('Emission factors'!$I$17*'GHG Estimation'!R2709)</f>
        <v>42.128096903010508</v>
      </c>
      <c r="S3285" s="98">
        <f>S2133+(S2421*'Emission factors'!$I$16)+('Emission factors'!$I$17*'GHG Estimation'!S2709)</f>
        <v>12.17796203340288</v>
      </c>
      <c r="T3285" s="98">
        <f>T2133+(T2421*'Emission factors'!$I$16)+('Emission factors'!$I$17*'GHG Estimation'!T2709)</f>
        <v>0</v>
      </c>
      <c r="U3285" s="98">
        <f>U2133+(U2421*'Emission factors'!$I$16)+('Emission factors'!$I$17*'GHG Estimation'!U2709)</f>
        <v>0</v>
      </c>
    </row>
    <row r="3286" spans="1:21" x14ac:dyDescent="0.25">
      <c r="A3286" s="92" t="s">
        <v>11</v>
      </c>
      <c r="B3286" s="92" t="s">
        <v>12</v>
      </c>
      <c r="C3286" s="92" t="s">
        <v>32</v>
      </c>
      <c r="D3286" s="92" t="s">
        <v>32</v>
      </c>
      <c r="E3286" s="92" t="s">
        <v>38</v>
      </c>
      <c r="F3286" s="92" t="s">
        <v>34</v>
      </c>
      <c r="G3286" s="92" t="s">
        <v>97</v>
      </c>
      <c r="H3286" s="92" t="s">
        <v>93</v>
      </c>
      <c r="I3286" s="89" t="s">
        <v>223</v>
      </c>
      <c r="L3286" s="98">
        <f>L2134+(L2422*'Emission factors'!$I$16)+('Emission factors'!$I$17*'GHG Estimation'!L2710)</f>
        <v>0</v>
      </c>
      <c r="M3286" s="98">
        <f>M2134+(M2422*'Emission factors'!$I$16)+('Emission factors'!$I$17*'GHG Estimation'!M2710)</f>
        <v>0</v>
      </c>
      <c r="N3286" s="98">
        <f>N2134+(N2422*'Emission factors'!$I$16)+('Emission factors'!$I$17*'GHG Estimation'!N2710)</f>
        <v>0</v>
      </c>
      <c r="O3286" s="98">
        <f>O2134+(O2422*'Emission factors'!$I$16)+('Emission factors'!$I$17*'GHG Estimation'!O2710)</f>
        <v>0</v>
      </c>
      <c r="P3286" s="98">
        <f>P2134+(P2422*'Emission factors'!$I$16)+('Emission factors'!$I$17*'GHG Estimation'!P2710)</f>
        <v>0</v>
      </c>
      <c r="Q3286" s="98">
        <f>Q2134+(Q2422*'Emission factors'!$I$16)+('Emission factors'!$I$17*'GHG Estimation'!Q2710)</f>
        <v>0</v>
      </c>
      <c r="R3286" s="98">
        <f>R2134+(R2422*'Emission factors'!$I$16)+('Emission factors'!$I$17*'GHG Estimation'!R2710)</f>
        <v>0</v>
      </c>
      <c r="S3286" s="98">
        <f>S2134+(S2422*'Emission factors'!$I$16)+('Emission factors'!$I$17*'GHG Estimation'!S2710)</f>
        <v>0</v>
      </c>
      <c r="T3286" s="98">
        <f>T2134+(T2422*'Emission factors'!$I$16)+('Emission factors'!$I$17*'GHG Estimation'!T2710)</f>
        <v>0</v>
      </c>
      <c r="U3286" s="98">
        <f>U2134+(U2422*'Emission factors'!$I$16)+('Emission factors'!$I$17*'GHG Estimation'!U2710)</f>
        <v>0</v>
      </c>
    </row>
    <row r="3287" spans="1:21" x14ac:dyDescent="0.25">
      <c r="A3287" s="92" t="s">
        <v>11</v>
      </c>
      <c r="B3287" s="92" t="s">
        <v>12</v>
      </c>
      <c r="C3287" s="92" t="s">
        <v>32</v>
      </c>
      <c r="D3287" s="92" t="s">
        <v>32</v>
      </c>
      <c r="E3287" s="92" t="s">
        <v>38</v>
      </c>
      <c r="F3287" s="92" t="s">
        <v>34</v>
      </c>
      <c r="G3287" s="92" t="s">
        <v>97</v>
      </c>
      <c r="H3287" s="92" t="s">
        <v>93</v>
      </c>
      <c r="I3287" s="89" t="s">
        <v>221</v>
      </c>
      <c r="L3287" s="98">
        <f>L2135+(L2423*'Emission factors'!$I$16)+('Emission factors'!$I$17*'GHG Estimation'!L2711)</f>
        <v>0</v>
      </c>
      <c r="M3287" s="98">
        <f>M2135+(M2423*'Emission factors'!$I$16)+('Emission factors'!$I$17*'GHG Estimation'!M2711)</f>
        <v>870.02325997121238</v>
      </c>
      <c r="N3287" s="98">
        <f>N2135+(N2423*'Emission factors'!$I$16)+('Emission factors'!$I$17*'GHG Estimation'!N2711)</f>
        <v>290.00775332373746</v>
      </c>
      <c r="O3287" s="98">
        <f>O2135+(O2423*'Emission factors'!$I$16)+('Emission factors'!$I$17*'GHG Estimation'!O2711)</f>
        <v>0</v>
      </c>
      <c r="P3287" s="98">
        <f>P2135+(P2423*'Emission factors'!$I$16)+('Emission factors'!$I$17*'GHG Estimation'!P2711)</f>
        <v>0</v>
      </c>
      <c r="Q3287" s="98">
        <f>Q2135+(Q2423*'Emission factors'!$I$16)+('Emission factors'!$I$17*'GHG Estimation'!Q2711)</f>
        <v>1166.6194524611758</v>
      </c>
      <c r="R3287" s="98">
        <f>R2135+(R2423*'Emission factors'!$I$16)+('Emission factors'!$I$17*'GHG Estimation'!R2711)</f>
        <v>2764.8158412757184</v>
      </c>
      <c r="S3287" s="98">
        <f>S2135+(S2423*'Emission factors'!$I$16)+('Emission factors'!$I$17*'GHG Estimation'!S2711)</f>
        <v>791.98089681844215</v>
      </c>
      <c r="T3287" s="98">
        <f>T2135+(T2423*'Emission factors'!$I$16)+('Emission factors'!$I$17*'GHG Estimation'!T2711)</f>
        <v>0</v>
      </c>
      <c r="U3287" s="98">
        <f>U2135+(U2423*'Emission factors'!$I$16)+('Emission factors'!$I$17*'GHG Estimation'!U2711)</f>
        <v>0</v>
      </c>
    </row>
    <row r="3288" spans="1:21" x14ac:dyDescent="0.25">
      <c r="A3288" s="92" t="s">
        <v>11</v>
      </c>
      <c r="B3288" s="92" t="s">
        <v>12</v>
      </c>
      <c r="C3288" s="92" t="s">
        <v>32</v>
      </c>
      <c r="D3288" s="92" t="s">
        <v>32</v>
      </c>
      <c r="E3288" s="92" t="s">
        <v>38</v>
      </c>
      <c r="F3288" s="92" t="s">
        <v>34</v>
      </c>
      <c r="G3288" s="92" t="s">
        <v>97</v>
      </c>
      <c r="H3288" s="92" t="s">
        <v>93</v>
      </c>
      <c r="I3288" s="89" t="s">
        <v>222</v>
      </c>
      <c r="L3288" s="98">
        <f>L2136+(L2424*'Emission factors'!$I$16)+('Emission factors'!$I$17*'GHG Estimation'!L2712)</f>
        <v>0</v>
      </c>
      <c r="M3288" s="98">
        <f>M2136+(M2424*'Emission factors'!$I$16)+('Emission factors'!$I$17*'GHG Estimation'!M2712)</f>
        <v>0</v>
      </c>
      <c r="N3288" s="98">
        <f>N2136+(N2424*'Emission factors'!$I$16)+('Emission factors'!$I$17*'GHG Estimation'!N2712)</f>
        <v>0</v>
      </c>
      <c r="O3288" s="98">
        <f>O2136+(O2424*'Emission factors'!$I$16)+('Emission factors'!$I$17*'GHG Estimation'!O2712)</f>
        <v>0</v>
      </c>
      <c r="P3288" s="98">
        <f>P2136+(P2424*'Emission factors'!$I$16)+('Emission factors'!$I$17*'GHG Estimation'!P2712)</f>
        <v>367.92815950566001</v>
      </c>
      <c r="Q3288" s="98">
        <f>Q2136+(Q2424*'Emission factors'!$I$16)+('Emission factors'!$I$17*'GHG Estimation'!Q2712)</f>
        <v>313.42155529060949</v>
      </c>
      <c r="R3288" s="98">
        <f>R2136+(R2424*'Emission factors'!$I$16)+('Emission factors'!$I$17*'GHG Estimation'!R2712)</f>
        <v>63.592945151796521</v>
      </c>
      <c r="S3288" s="98">
        <f>S2136+(S2424*'Emission factors'!$I$16)+('Emission factors'!$I$17*'GHG Estimation'!S2712)</f>
        <v>0</v>
      </c>
      <c r="T3288" s="98">
        <f>T2136+(T2424*'Emission factors'!$I$16)+('Emission factors'!$I$17*'GHG Estimation'!T2712)</f>
        <v>0</v>
      </c>
      <c r="U3288" s="98">
        <f>U2136+(U2424*'Emission factors'!$I$16)+('Emission factors'!$I$17*'GHG Estimation'!U2712)</f>
        <v>0</v>
      </c>
    </row>
    <row r="3289" spans="1:21" x14ac:dyDescent="0.25">
      <c r="A3289" s="92" t="s">
        <v>11</v>
      </c>
      <c r="B3289" s="92" t="s">
        <v>12</v>
      </c>
      <c r="C3289" s="92" t="s">
        <v>32</v>
      </c>
      <c r="D3289" s="92" t="s">
        <v>32</v>
      </c>
      <c r="E3289" s="92" t="s">
        <v>38</v>
      </c>
      <c r="F3289" s="92" t="s">
        <v>34</v>
      </c>
      <c r="G3289" s="92" t="s">
        <v>97</v>
      </c>
      <c r="H3289" s="92" t="s">
        <v>93</v>
      </c>
      <c r="I3289" s="89" t="s">
        <v>201</v>
      </c>
      <c r="L3289" s="98">
        <f>L2137+(L2425*'Emission factors'!$I$16)+('Emission factors'!$I$17*'GHG Estimation'!L2713)</f>
        <v>46582.629497056681</v>
      </c>
      <c r="M3289" s="98">
        <f>M2137+(M2425*'Emission factors'!$I$16)+('Emission factors'!$I$17*'GHG Estimation'!M2713)</f>
        <v>20023.282730153704</v>
      </c>
      <c r="N3289" s="98">
        <f>N2137+(N2425*'Emission factors'!$I$16)+('Emission factors'!$I$17*'GHG Estimation'!N2713)</f>
        <v>9944.8858563099038</v>
      </c>
      <c r="O3289" s="98">
        <f>O2137+(O2425*'Emission factors'!$I$16)+('Emission factors'!$I$17*'GHG Estimation'!O2713)</f>
        <v>11218.237974033484</v>
      </c>
      <c r="P3289" s="98">
        <f>P2137+(P2425*'Emission factors'!$I$16)+('Emission factors'!$I$17*'GHG Estimation'!P2713)</f>
        <v>64264.732956412889</v>
      </c>
      <c r="Q3289" s="98">
        <f>Q2137+(Q2425*'Emission factors'!$I$16)+('Emission factors'!$I$17*'GHG Estimation'!Q2713)</f>
        <v>156950.91897008233</v>
      </c>
      <c r="R3289" s="98">
        <f>R2137+(R2425*'Emission factors'!$I$16)+('Emission factors'!$I$17*'GHG Estimation'!R2713)</f>
        <v>260808.77050562625</v>
      </c>
      <c r="S3289" s="98">
        <f>S2137+(S2425*'Emission factors'!$I$16)+('Emission factors'!$I$17*'GHG Estimation'!S2713)</f>
        <v>457739.95534559648</v>
      </c>
      <c r="T3289" s="98">
        <f>T2137+(T2425*'Emission factors'!$I$16)+('Emission factors'!$I$17*'GHG Estimation'!T2713)</f>
        <v>829883.49172512209</v>
      </c>
      <c r="U3289" s="98">
        <f>U2137+(U2425*'Emission factors'!$I$16)+('Emission factors'!$I$17*'GHG Estimation'!U2713)</f>
        <v>1517521.2522080627</v>
      </c>
    </row>
    <row r="3290" spans="1:21" x14ac:dyDescent="0.25">
      <c r="A3290" s="92" t="s">
        <v>11</v>
      </c>
      <c r="B3290" s="92" t="s">
        <v>12</v>
      </c>
      <c r="C3290" s="92" t="s">
        <v>32</v>
      </c>
      <c r="D3290" s="92" t="s">
        <v>32</v>
      </c>
      <c r="E3290" s="92" t="s">
        <v>38</v>
      </c>
      <c r="F3290" s="92" t="s">
        <v>34</v>
      </c>
      <c r="G3290" s="92" t="s">
        <v>97</v>
      </c>
      <c r="H3290" s="92" t="s">
        <v>93</v>
      </c>
      <c r="I3290" s="89" t="s">
        <v>207</v>
      </c>
      <c r="L3290" s="98">
        <f>L2138+(L2426*'Emission factors'!$I$16)+('Emission factors'!$I$17*'GHG Estimation'!L2714)</f>
        <v>6897.9913706648877</v>
      </c>
      <c r="M3290" s="98">
        <f>M2138+(M2426*'Emission factors'!$I$16)+('Emission factors'!$I$17*'GHG Estimation'!M2714)</f>
        <v>9300.5528535145386</v>
      </c>
      <c r="N3290" s="98">
        <f>N2138+(N2426*'Emission factors'!$I$16)+('Emission factors'!$I$17*'GHG Estimation'!N2714)</f>
        <v>11490.286244266623</v>
      </c>
      <c r="O3290" s="98">
        <f>O2138+(O2426*'Emission factors'!$I$16)+('Emission factors'!$I$17*'GHG Estimation'!O2714)</f>
        <v>11287.810432101533</v>
      </c>
      <c r="P3290" s="98">
        <f>P2138+(P2426*'Emission factors'!$I$16)+('Emission factors'!$I$17*'GHG Estimation'!P2714)</f>
        <v>4696.446506931663</v>
      </c>
      <c r="Q3290" s="98">
        <f>Q2138+(Q2426*'Emission factors'!$I$16)+('Emission factors'!$I$17*'GHG Estimation'!Q2714)</f>
        <v>2118.7027904751508</v>
      </c>
      <c r="R3290" s="98">
        <f>R2138+(R2426*'Emission factors'!$I$16)+('Emission factors'!$I$17*'GHG Estimation'!R2714)</f>
        <v>1550.2364028151935</v>
      </c>
      <c r="S3290" s="98">
        <f>S2138+(S2426*'Emission factors'!$I$16)+('Emission factors'!$I$17*'GHG Estimation'!S2714)</f>
        <v>1501.9423939516414</v>
      </c>
      <c r="T3290" s="98">
        <f>T2138+(T2426*'Emission factors'!$I$16)+('Emission factors'!$I$17*'GHG Estimation'!T2714)</f>
        <v>1843.3517873722901</v>
      </c>
      <c r="U3290" s="98">
        <f>U2138+(U2426*'Emission factors'!$I$16)+('Emission factors'!$I$17*'GHG Estimation'!U2714)</f>
        <v>2465.8718793820112</v>
      </c>
    </row>
    <row r="3291" spans="1:21" x14ac:dyDescent="0.25">
      <c r="A3291" s="92" t="s">
        <v>11</v>
      </c>
      <c r="B3291" s="92" t="s">
        <v>12</v>
      </c>
      <c r="C3291" s="92" t="s">
        <v>32</v>
      </c>
      <c r="D3291" s="92" t="s">
        <v>32</v>
      </c>
      <c r="E3291" s="92" t="s">
        <v>38</v>
      </c>
      <c r="F3291" s="92" t="s">
        <v>34</v>
      </c>
      <c r="G3291" s="92" t="s">
        <v>97</v>
      </c>
      <c r="H3291" s="92" t="s">
        <v>93</v>
      </c>
      <c r="I3291" s="89" t="s">
        <v>218</v>
      </c>
      <c r="L3291" s="98">
        <f>L2139+(L2427*'Emission factors'!$I$16)+('Emission factors'!$I$17*'GHG Estimation'!L2715)</f>
        <v>6357.2901375145593</v>
      </c>
      <c r="M3291" s="98">
        <f>M2139+(M2427*'Emission factors'!$I$16)+('Emission factors'!$I$17*'GHG Estimation'!M2715)</f>
        <v>1282.3606005534136</v>
      </c>
      <c r="N3291" s="98">
        <f>N2139+(N2427*'Emission factors'!$I$16)+('Emission factors'!$I$17*'GHG Estimation'!N2715)</f>
        <v>0</v>
      </c>
      <c r="O3291" s="98">
        <f>O2139+(O2427*'Emission factors'!$I$16)+('Emission factors'!$I$17*'GHG Estimation'!O2715)</f>
        <v>0</v>
      </c>
      <c r="P3291" s="98">
        <f>P2139+(P2427*'Emission factors'!$I$16)+('Emission factors'!$I$17*'GHG Estimation'!P2715)</f>
        <v>4903.5920669478846</v>
      </c>
      <c r="Q3291" s="98">
        <f>Q2139+(Q2427*'Emission factors'!$I$16)+('Emission factors'!$I$17*'GHG Estimation'!Q2715)</f>
        <v>4422.1421297238858</v>
      </c>
      <c r="R3291" s="98">
        <f>R2139+(R2427*'Emission factors'!$I$16)+('Emission factors'!$I$17*'GHG Estimation'!R2715)</f>
        <v>1527.7422187678599</v>
      </c>
      <c r="S3291" s="98">
        <f>S2139+(S2427*'Emission factors'!$I$16)+('Emission factors'!$I$17*'GHG Estimation'!S2715)</f>
        <v>945.35292585089712</v>
      </c>
      <c r="T3291" s="98">
        <f>T2139+(T2427*'Emission factors'!$I$16)+('Emission factors'!$I$17*'GHG Estimation'!T2715)</f>
        <v>1301.2351642845176</v>
      </c>
      <c r="U3291" s="98">
        <f>U2139+(U2427*'Emission factors'!$I$16)+('Emission factors'!$I$17*'GHG Estimation'!U2715)</f>
        <v>1855.3813033823835</v>
      </c>
    </row>
    <row r="3292" spans="1:21" x14ac:dyDescent="0.25">
      <c r="A3292" s="92" t="s">
        <v>11</v>
      </c>
      <c r="B3292" s="92" t="s">
        <v>12</v>
      </c>
      <c r="C3292" s="92" t="s">
        <v>32</v>
      </c>
      <c r="D3292" s="92" t="s">
        <v>32</v>
      </c>
      <c r="E3292" s="92" t="s">
        <v>38</v>
      </c>
      <c r="F3292" s="92" t="s">
        <v>34</v>
      </c>
      <c r="G3292" s="92" t="s">
        <v>97</v>
      </c>
      <c r="H3292" s="92" t="s">
        <v>93</v>
      </c>
      <c r="I3292" s="89" t="s">
        <v>194</v>
      </c>
      <c r="L3292" s="98">
        <f>L2140+(L2428*'Emission factors'!$I$16)+('Emission factors'!$I$17*'GHG Estimation'!L2716)</f>
        <v>26650.174906575739</v>
      </c>
      <c r="M3292" s="98">
        <f>M2140+(M2428*'Emission factors'!$I$16)+('Emission factors'!$I$17*'GHG Estimation'!M2716)</f>
        <v>5508.0877500952274</v>
      </c>
      <c r="N3292" s="98">
        <f>N2140+(N2428*'Emission factors'!$I$16)+('Emission factors'!$I$17*'GHG Estimation'!N2716)</f>
        <v>16.759537354094739</v>
      </c>
      <c r="O3292" s="98">
        <f>O2140+(O2428*'Emission factors'!$I$16)+('Emission factors'!$I$17*'GHG Estimation'!O2716)</f>
        <v>13.492944463810131</v>
      </c>
      <c r="P3292" s="98">
        <f>P2140+(P2428*'Emission factors'!$I$16)+('Emission factors'!$I$17*'GHG Estimation'!P2716)</f>
        <v>2016.5942769398505</v>
      </c>
      <c r="Q3292" s="98">
        <f>Q2140+(Q2428*'Emission factors'!$I$16)+('Emission factors'!$I$17*'GHG Estimation'!Q2716)</f>
        <v>3363.2523691198585</v>
      </c>
      <c r="R3292" s="98">
        <f>R2140+(R2428*'Emission factors'!$I$16)+('Emission factors'!$I$17*'GHG Estimation'!R2716)</f>
        <v>4285.450748161431</v>
      </c>
      <c r="S3292" s="98">
        <f>S2140+(S2428*'Emission factors'!$I$16)+('Emission factors'!$I$17*'GHG Estimation'!S2716)</f>
        <v>5589.873570390906</v>
      </c>
      <c r="T3292" s="98">
        <f>T2140+(T2428*'Emission factors'!$I$16)+('Emission factors'!$I$17*'GHG Estimation'!T2716)</f>
        <v>7405.5143783340109</v>
      </c>
      <c r="U3292" s="98">
        <f>U2140+(U2428*'Emission factors'!$I$16)+('Emission factors'!$I$17*'GHG Estimation'!U2716)</f>
        <v>9885.6862608716456</v>
      </c>
    </row>
    <row r="3293" spans="1:21" x14ac:dyDescent="0.25">
      <c r="A3293" s="92" t="s">
        <v>11</v>
      </c>
      <c r="B3293" s="92" t="s">
        <v>12</v>
      </c>
      <c r="C3293" s="92" t="s">
        <v>32</v>
      </c>
      <c r="D3293" s="92" t="s">
        <v>32</v>
      </c>
      <c r="E3293" s="92" t="s">
        <v>38</v>
      </c>
      <c r="F3293" s="92" t="s">
        <v>34</v>
      </c>
      <c r="G3293" s="92" t="s">
        <v>97</v>
      </c>
      <c r="H3293" s="92" t="s">
        <v>93</v>
      </c>
      <c r="I3293" s="89" t="s">
        <v>195</v>
      </c>
      <c r="L3293" s="98">
        <f>L2141+(L2429*'Emission factors'!$I$16)+('Emission factors'!$I$17*'GHG Estimation'!L2717)</f>
        <v>3134317.5452900273</v>
      </c>
      <c r="M3293" s="98">
        <f>M2141+(M2429*'Emission factors'!$I$16)+('Emission factors'!$I$17*'GHG Estimation'!M2717)</f>
        <v>3060057.5312845539</v>
      </c>
      <c r="N3293" s="98">
        <f>N2141+(N2429*'Emission factors'!$I$16)+('Emission factors'!$I$17*'GHG Estimation'!N2717)</f>
        <v>3154100.0093151359</v>
      </c>
      <c r="O3293" s="98">
        <f>O2141+(O2429*'Emission factors'!$I$16)+('Emission factors'!$I$17*'GHG Estimation'!O2717)</f>
        <v>3312535.4284605514</v>
      </c>
      <c r="P3293" s="98">
        <f>P2141+(P2429*'Emission factors'!$I$16)+('Emission factors'!$I$17*'GHG Estimation'!P2717)</f>
        <v>3673677.4203868001</v>
      </c>
      <c r="Q3293" s="98">
        <f>Q2141+(Q2429*'Emission factors'!$I$16)+('Emission factors'!$I$17*'GHG Estimation'!Q2717)</f>
        <v>3664935.5961491372</v>
      </c>
      <c r="R3293" s="98">
        <f>R2141+(R2429*'Emission factors'!$I$16)+('Emission factors'!$I$17*'GHG Estimation'!R2717)</f>
        <v>3504811.5577341318</v>
      </c>
      <c r="S3293" s="98">
        <f>S2141+(S2429*'Emission factors'!$I$16)+('Emission factors'!$I$17*'GHG Estimation'!S2717)</f>
        <v>3354940.8597272914</v>
      </c>
      <c r="T3293" s="98">
        <f>T2141+(T2429*'Emission factors'!$I$16)+('Emission factors'!$I$17*'GHG Estimation'!T2717)</f>
        <v>3213057.5292676953</v>
      </c>
      <c r="U3293" s="98">
        <f>U2141+(U2429*'Emission factors'!$I$16)+('Emission factors'!$I$17*'GHG Estimation'!U2717)</f>
        <v>3076547.7383562429</v>
      </c>
    </row>
    <row r="3294" spans="1:21" x14ac:dyDescent="0.25">
      <c r="A3294" s="92" t="s">
        <v>11</v>
      </c>
      <c r="B3294" s="92" t="s">
        <v>12</v>
      </c>
      <c r="C3294" s="92" t="s">
        <v>32</v>
      </c>
      <c r="D3294" s="92" t="s">
        <v>32</v>
      </c>
      <c r="E3294" s="92" t="s">
        <v>38</v>
      </c>
      <c r="F3294" s="92" t="s">
        <v>34</v>
      </c>
      <c r="G3294" s="92" t="s">
        <v>97</v>
      </c>
      <c r="H3294" s="92" t="s">
        <v>93</v>
      </c>
      <c r="I3294" s="89" t="s">
        <v>209</v>
      </c>
      <c r="L3294" s="98">
        <f>L2142+(L2430*'Emission factors'!$I$16)+('Emission factors'!$I$17*'GHG Estimation'!L2718)</f>
        <v>1414.8022448100005</v>
      </c>
      <c r="M3294" s="98">
        <f>M2142+(M2430*'Emission factors'!$I$16)+('Emission factors'!$I$17*'GHG Estimation'!M2718)</f>
        <v>4945.2606558487651</v>
      </c>
      <c r="N3294" s="98">
        <f>N2142+(N2430*'Emission factors'!$I$16)+('Emission factors'!$I$17*'GHG Estimation'!N2718)</f>
        <v>7263.4869188326084</v>
      </c>
      <c r="O3294" s="98">
        <f>O2142+(O2430*'Emission factors'!$I$16)+('Emission factors'!$I$17*'GHG Estimation'!O2718)</f>
        <v>10925.355088362949</v>
      </c>
      <c r="P3294" s="98">
        <f>P2142+(P2430*'Emission factors'!$I$16)+('Emission factors'!$I$17*'GHG Estimation'!P2718)</f>
        <v>8582.6880154753635</v>
      </c>
      <c r="Q3294" s="98">
        <f>Q2142+(Q2430*'Emission factors'!$I$16)+('Emission factors'!$I$17*'GHG Estimation'!Q2718)</f>
        <v>5348.7427821687052</v>
      </c>
      <c r="R3294" s="98">
        <f>R2142+(R2430*'Emission factors'!$I$16)+('Emission factors'!$I$17*'GHG Estimation'!R2718)</f>
        <v>2433.6724586023888</v>
      </c>
      <c r="S3294" s="98">
        <f>S2142+(S2430*'Emission factors'!$I$16)+('Emission factors'!$I$17*'GHG Estimation'!S2718)</f>
        <v>568.77358043373306</v>
      </c>
      <c r="T3294" s="98">
        <f>T2142+(T2430*'Emission factors'!$I$16)+('Emission factors'!$I$17*'GHG Estimation'!T2718)</f>
        <v>91.559685677282545</v>
      </c>
      <c r="U3294" s="98">
        <f>U2142+(U2430*'Emission factors'!$I$16)+('Emission factors'!$I$17*'GHG Estimation'!U2718)</f>
        <v>27.160036790548517</v>
      </c>
    </row>
    <row r="3295" spans="1:21" x14ac:dyDescent="0.25">
      <c r="A3295" s="92" t="s">
        <v>11</v>
      </c>
      <c r="B3295" s="92" t="s">
        <v>12</v>
      </c>
      <c r="C3295" s="92" t="s">
        <v>32</v>
      </c>
      <c r="D3295" s="92" t="s">
        <v>32</v>
      </c>
      <c r="E3295" s="92" t="s">
        <v>38</v>
      </c>
      <c r="F3295" s="92" t="s">
        <v>34</v>
      </c>
      <c r="G3295" s="92" t="s">
        <v>97</v>
      </c>
      <c r="H3295" s="92" t="s">
        <v>93</v>
      </c>
      <c r="I3295" s="89" t="s">
        <v>208</v>
      </c>
      <c r="L3295" s="98">
        <f>L2143+(L2431*'Emission factors'!$I$16)+('Emission factors'!$I$17*'GHG Estimation'!L2719)</f>
        <v>3087.4647238046268</v>
      </c>
      <c r="M3295" s="98">
        <f>M2143+(M2431*'Emission factors'!$I$16)+('Emission factors'!$I$17*'GHG Estimation'!M2719)</f>
        <v>1423.1462958064096</v>
      </c>
      <c r="N3295" s="98">
        <f>N2143+(N2431*'Emission factors'!$I$16)+('Emission factors'!$I$17*'GHG Estimation'!N2719)</f>
        <v>1111.8751737552441</v>
      </c>
      <c r="O3295" s="98">
        <f>O2143+(O2431*'Emission factors'!$I$16)+('Emission factors'!$I$17*'GHG Estimation'!O2719)</f>
        <v>697.09638853704848</v>
      </c>
      <c r="P3295" s="98">
        <f>P2143+(P2431*'Emission factors'!$I$16)+('Emission factors'!$I$17*'GHG Estimation'!P2719)</f>
        <v>1216.2706928794969</v>
      </c>
      <c r="Q3295" s="98">
        <f>Q2143+(Q2431*'Emission factors'!$I$16)+('Emission factors'!$I$17*'GHG Estimation'!Q2719)</f>
        <v>1416.3877676534139</v>
      </c>
      <c r="R3295" s="98">
        <f>R2143+(R2431*'Emission factors'!$I$16)+('Emission factors'!$I$17*'GHG Estimation'!R2719)</f>
        <v>1410.3707869630825</v>
      </c>
      <c r="S3295" s="98">
        <f>S2143+(S2431*'Emission factors'!$I$16)+('Emission factors'!$I$17*'GHG Estimation'!S2719)</f>
        <v>1404.0831642904188</v>
      </c>
      <c r="T3295" s="98">
        <f>T2143+(T2431*'Emission factors'!$I$16)+('Emission factors'!$I$17*'GHG Estimation'!T2719)</f>
        <v>1396.1399747163102</v>
      </c>
      <c r="U3295" s="98">
        <f>U2143+(U2431*'Emission factors'!$I$16)+('Emission factors'!$I$17*'GHG Estimation'!U2719)</f>
        <v>1385.9113217737995</v>
      </c>
    </row>
    <row r="3296" spans="1:21" x14ac:dyDescent="0.25">
      <c r="A3296" s="92" t="s">
        <v>11</v>
      </c>
      <c r="B3296" s="92" t="s">
        <v>12</v>
      </c>
      <c r="C3296" s="92" t="s">
        <v>32</v>
      </c>
      <c r="D3296" s="92" t="s">
        <v>32</v>
      </c>
      <c r="E3296" s="92" t="s">
        <v>38</v>
      </c>
      <c r="F3296" s="92" t="s">
        <v>34</v>
      </c>
      <c r="G3296" s="92" t="s">
        <v>97</v>
      </c>
      <c r="H3296" s="92" t="s">
        <v>93</v>
      </c>
      <c r="I3296" s="89" t="s">
        <v>226</v>
      </c>
      <c r="L3296" s="98">
        <f>L2144+(L2432*'Emission factors'!$I$16)+('Emission factors'!$I$17*'GHG Estimation'!L2720)</f>
        <v>0</v>
      </c>
      <c r="M3296" s="98">
        <f>M2144+(M2432*'Emission factors'!$I$16)+('Emission factors'!$I$17*'GHG Estimation'!M2720)</f>
        <v>0</v>
      </c>
      <c r="N3296" s="98">
        <f>N2144+(N2432*'Emission factors'!$I$16)+('Emission factors'!$I$17*'GHG Estimation'!N2720)</f>
        <v>0</v>
      </c>
      <c r="O3296" s="98">
        <f>O2144+(O2432*'Emission factors'!$I$16)+('Emission factors'!$I$17*'GHG Estimation'!O2720)</f>
        <v>0</v>
      </c>
      <c r="P3296" s="98">
        <f>P2144+(P2432*'Emission factors'!$I$16)+('Emission factors'!$I$17*'GHG Estimation'!P2720)</f>
        <v>1.1811643535084679</v>
      </c>
      <c r="Q3296" s="98">
        <f>Q2144+(Q2432*'Emission factors'!$I$16)+('Emission factors'!$I$17*'GHG Estimation'!Q2720)</f>
        <v>0.91262706597655296</v>
      </c>
      <c r="R3296" s="98">
        <f>R2144+(R2432*'Emission factors'!$I$16)+('Emission factors'!$I$17*'GHG Estimation'!R2720)</f>
        <v>0.1729685382690212</v>
      </c>
      <c r="S3296" s="98">
        <f>S2144+(S2432*'Emission factors'!$I$16)+('Emission factors'!$I$17*'GHG Estimation'!S2720)</f>
        <v>0</v>
      </c>
      <c r="T3296" s="98">
        <f>T2144+(T2432*'Emission factors'!$I$16)+('Emission factors'!$I$17*'GHG Estimation'!T2720)</f>
        <v>0</v>
      </c>
      <c r="U3296" s="98">
        <f>U2144+(U2432*'Emission factors'!$I$16)+('Emission factors'!$I$17*'GHG Estimation'!U2720)</f>
        <v>0</v>
      </c>
    </row>
    <row r="3297" spans="1:21" x14ac:dyDescent="0.25">
      <c r="A3297" s="92" t="s">
        <v>11</v>
      </c>
      <c r="B3297" s="92" t="s">
        <v>12</v>
      </c>
      <c r="C3297" s="92" t="s">
        <v>32</v>
      </c>
      <c r="D3297" s="92" t="s">
        <v>32</v>
      </c>
      <c r="E3297" s="92" t="s">
        <v>38</v>
      </c>
      <c r="F3297" s="92" t="s">
        <v>34</v>
      </c>
      <c r="G3297" s="92" t="s">
        <v>97</v>
      </c>
      <c r="H3297" s="92" t="s">
        <v>93</v>
      </c>
      <c r="I3297" s="89" t="s">
        <v>196</v>
      </c>
      <c r="L3297" s="98">
        <f>L2145+(L2433*'Emission factors'!$I$16)+('Emission factors'!$I$17*'GHG Estimation'!L2721)</f>
        <v>94164.369041942773</v>
      </c>
      <c r="M3297" s="98">
        <f>M2145+(M2433*'Emission factors'!$I$16)+('Emission factors'!$I$17*'GHG Estimation'!M2721)</f>
        <v>75593.180063175532</v>
      </c>
      <c r="N3297" s="98">
        <f>N2145+(N2433*'Emission factors'!$I$16)+('Emission factors'!$I$17*'GHG Estimation'!N2721)</f>
        <v>76932.363957306545</v>
      </c>
      <c r="O3297" s="98">
        <f>O2145+(O2433*'Emission factors'!$I$16)+('Emission factors'!$I$17*'GHG Estimation'!O2721)</f>
        <v>76861.246635961463</v>
      </c>
      <c r="P3297" s="98">
        <f>P2145+(P2433*'Emission factors'!$I$16)+('Emission factors'!$I$17*'GHG Estimation'!P2721)</f>
        <v>70482.395823116778</v>
      </c>
      <c r="Q3297" s="98">
        <f>Q2145+(Q2433*'Emission factors'!$I$16)+('Emission factors'!$I$17*'GHG Estimation'!Q2721)</f>
        <v>58159.417438657227</v>
      </c>
      <c r="R3297" s="98">
        <f>R2145+(R2433*'Emission factors'!$I$16)+('Emission factors'!$I$17*'GHG Estimation'!R2721)</f>
        <v>44158.996438383831</v>
      </c>
      <c r="S3297" s="98">
        <f>S2145+(S2433*'Emission factors'!$I$16)+('Emission factors'!$I$17*'GHG Estimation'!S2721)</f>
        <v>33795.424634001196</v>
      </c>
      <c r="T3297" s="98">
        <f>T2145+(T2433*'Emission factors'!$I$16)+('Emission factors'!$I$17*'GHG Estimation'!T2721)</f>
        <v>26256.77319081295</v>
      </c>
      <c r="U3297" s="98">
        <f>U2145+(U2433*'Emission factors'!$I$16)+('Emission factors'!$I$17*'GHG Estimation'!U2721)</f>
        <v>20443.498651793259</v>
      </c>
    </row>
    <row r="3298" spans="1:21" x14ac:dyDescent="0.25">
      <c r="A3298" s="92" t="s">
        <v>11</v>
      </c>
      <c r="B3298" s="92" t="s">
        <v>12</v>
      </c>
      <c r="C3298" s="92" t="s">
        <v>32</v>
      </c>
      <c r="D3298" s="92" t="s">
        <v>32</v>
      </c>
      <c r="E3298" s="92" t="s">
        <v>38</v>
      </c>
      <c r="F3298" s="92" t="s">
        <v>34</v>
      </c>
      <c r="G3298" s="92" t="s">
        <v>97</v>
      </c>
      <c r="H3298" s="92" t="s">
        <v>93</v>
      </c>
      <c r="I3298" s="89" t="s">
        <v>197</v>
      </c>
      <c r="L3298" s="98">
        <f>L2146+(L2434*'Emission factors'!$I$16)+('Emission factors'!$I$17*'GHG Estimation'!L2722)</f>
        <v>168204.99097478355</v>
      </c>
      <c r="M3298" s="98">
        <f>M2146+(M2434*'Emission factors'!$I$16)+('Emission factors'!$I$17*'GHG Estimation'!M2722)</f>
        <v>117039.96088504783</v>
      </c>
      <c r="N3298" s="98">
        <f>N2146+(N2434*'Emission factors'!$I$16)+('Emission factors'!$I$17*'GHG Estimation'!N2722)</f>
        <v>63056.584114440848</v>
      </c>
      <c r="O3298" s="98">
        <f>O2146+(O2434*'Emission factors'!$I$16)+('Emission factors'!$I$17*'GHG Estimation'!O2722)</f>
        <v>37588.12903740364</v>
      </c>
      <c r="P3298" s="98">
        <f>P2146+(P2434*'Emission factors'!$I$16)+('Emission factors'!$I$17*'GHG Estimation'!P2722)</f>
        <v>24220.927346819008</v>
      </c>
      <c r="Q3298" s="98">
        <f>Q2146+(Q2434*'Emission factors'!$I$16)+('Emission factors'!$I$17*'GHG Estimation'!Q2722)</f>
        <v>38653.624772038915</v>
      </c>
      <c r="R3298" s="98">
        <f>R2146+(R2434*'Emission factors'!$I$16)+('Emission factors'!$I$17*'GHG Estimation'!R2722)</f>
        <v>62063.965766855508</v>
      </c>
      <c r="S3298" s="98">
        <f>S2146+(S2434*'Emission factors'!$I$16)+('Emission factors'!$I$17*'GHG Estimation'!S2722)</f>
        <v>111843.17369264214</v>
      </c>
      <c r="T3298" s="98">
        <f>T2146+(T2434*'Emission factors'!$I$16)+('Emission factors'!$I$17*'GHG Estimation'!T2722)</f>
        <v>211661.97602212909</v>
      </c>
      <c r="U3298" s="98">
        <f>U2146+(U2434*'Emission factors'!$I$16)+('Emission factors'!$I$17*'GHG Estimation'!U2722)</f>
        <v>406444.62178618525</v>
      </c>
    </row>
    <row r="3299" spans="1:21" x14ac:dyDescent="0.25">
      <c r="A3299" s="92" t="s">
        <v>11</v>
      </c>
      <c r="B3299" s="92" t="s">
        <v>12</v>
      </c>
      <c r="C3299" s="92" t="s">
        <v>32</v>
      </c>
      <c r="D3299" s="92" t="s">
        <v>32</v>
      </c>
      <c r="E3299" s="92" t="s">
        <v>38</v>
      </c>
      <c r="F3299" s="92" t="s">
        <v>34</v>
      </c>
      <c r="G3299" s="92" t="s">
        <v>97</v>
      </c>
      <c r="H3299" s="92" t="s">
        <v>93</v>
      </c>
      <c r="I3299" s="92" t="s">
        <v>229</v>
      </c>
      <c r="L3299" s="98">
        <f>L2147+(L2435*'Emission factors'!$I$16)+('Emission factors'!$I$17*'GHG Estimation'!L2723)</f>
        <v>600.71129663165459</v>
      </c>
      <c r="M3299" s="98">
        <f>M2147+(M2435*'Emission factors'!$I$16)+('Emission factors'!$I$17*'GHG Estimation'!M2723)</f>
        <v>280.5457601684098</v>
      </c>
      <c r="N3299" s="98">
        <f>N2147+(N2435*'Emission factors'!$I$16)+('Emission factors'!$I$17*'GHG Estimation'!N2723)</f>
        <v>162.27419838922089</v>
      </c>
      <c r="O3299" s="98">
        <f>O2147+(O2435*'Emission factors'!$I$16)+('Emission factors'!$I$17*'GHG Estimation'!O2723)</f>
        <v>139.01442342260731</v>
      </c>
      <c r="P3299" s="98">
        <f>P2147+(P2435*'Emission factors'!$I$16)+('Emission factors'!$I$17*'GHG Estimation'!P2723)</f>
        <v>557.80748645632445</v>
      </c>
      <c r="Q3299" s="98">
        <f>Q2147+(Q2435*'Emission factors'!$I$16)+('Emission factors'!$I$17*'GHG Estimation'!Q2723)</f>
        <v>483.63040830300611</v>
      </c>
      <c r="R3299" s="98">
        <f>R2147+(R2435*'Emission factors'!$I$16)+('Emission factors'!$I$17*'GHG Estimation'!R2723)</f>
        <v>188.35789048877709</v>
      </c>
      <c r="S3299" s="98">
        <f>S2147+(S2435*'Emission factors'!$I$16)+('Emission factors'!$I$17*'GHG Estimation'!S2723)</f>
        <v>75.12443068843919</v>
      </c>
      <c r="T3299" s="98">
        <f>T2147+(T2435*'Emission factors'!$I$16)+('Emission factors'!$I$17*'GHG Estimation'!T2723)</f>
        <v>41.028362883052004</v>
      </c>
      <c r="U3299" s="98">
        <f>U2147+(U2435*'Emission factors'!$I$16)+('Emission factors'!$I$17*'GHG Estimation'!U2723)</f>
        <v>22.407181843237183</v>
      </c>
    </row>
    <row r="3300" spans="1:21" x14ac:dyDescent="0.25">
      <c r="A3300" s="92" t="s">
        <v>11</v>
      </c>
      <c r="B3300" s="92" t="s">
        <v>12</v>
      </c>
      <c r="C3300" s="92" t="s">
        <v>32</v>
      </c>
      <c r="D3300" s="92" t="s">
        <v>32</v>
      </c>
      <c r="E3300" s="92" t="s">
        <v>38</v>
      </c>
      <c r="F3300" s="92" t="s">
        <v>34</v>
      </c>
      <c r="G3300" s="92" t="s">
        <v>97</v>
      </c>
      <c r="H3300" s="92" t="s">
        <v>93</v>
      </c>
      <c r="I3300" s="89" t="s">
        <v>198</v>
      </c>
      <c r="L3300" s="98">
        <f>L2148+(L2436*'Emission factors'!$I$16)+('Emission factors'!$I$17*'GHG Estimation'!L2724)</f>
        <v>3686.1598220134588</v>
      </c>
      <c r="M3300" s="98">
        <f>M2148+(M2436*'Emission factors'!$I$16)+('Emission factors'!$I$17*'GHG Estimation'!M2724)</f>
        <v>765.46531500985986</v>
      </c>
      <c r="N3300" s="98">
        <f>N2148+(N2436*'Emission factors'!$I$16)+('Emission factors'!$I$17*'GHG Estimation'!N2724)</f>
        <v>10.423674131240956</v>
      </c>
      <c r="O3300" s="98">
        <f>O2148+(O2436*'Emission factors'!$I$16)+('Emission factors'!$I$17*'GHG Estimation'!O2724)</f>
        <v>0</v>
      </c>
      <c r="P3300" s="98">
        <f>P2148+(P2436*'Emission factors'!$I$16)+('Emission factors'!$I$17*'GHG Estimation'!P2724)</f>
        <v>131.64264381606961</v>
      </c>
      <c r="Q3300" s="98">
        <f>Q2148+(Q2436*'Emission factors'!$I$16)+('Emission factors'!$I$17*'GHG Estimation'!Q2724)</f>
        <v>147.30537012859838</v>
      </c>
      <c r="R3300" s="98">
        <f>R2148+(R2436*'Emission factors'!$I$16)+('Emission factors'!$I$17*'GHG Estimation'!R2724)</f>
        <v>108.66426997934735</v>
      </c>
      <c r="S3300" s="98">
        <f>S2148+(S2436*'Emission factors'!$I$16)+('Emission factors'!$I$17*'GHG Estimation'!S2724)</f>
        <v>81.023478917222192</v>
      </c>
      <c r="T3300" s="98">
        <f>T2148+(T2436*'Emission factors'!$I$16)+('Emission factors'!$I$17*'GHG Estimation'!T2724)</f>
        <v>61.479241655772555</v>
      </c>
      <c r="U3300" s="98">
        <f>U2148+(U2436*'Emission factors'!$I$16)+('Emission factors'!$I$17*'GHG Estimation'!U2724)</f>
        <v>46.64939279368712</v>
      </c>
    </row>
    <row r="3301" spans="1:21" x14ac:dyDescent="0.25">
      <c r="A3301" s="92" t="s">
        <v>11</v>
      </c>
      <c r="B3301" s="92" t="s">
        <v>12</v>
      </c>
      <c r="C3301" s="92" t="s">
        <v>32</v>
      </c>
      <c r="D3301" s="92" t="s">
        <v>32</v>
      </c>
      <c r="E3301" s="92" t="s">
        <v>38</v>
      </c>
      <c r="F3301" s="92" t="s">
        <v>34</v>
      </c>
      <c r="G3301" s="92" t="s">
        <v>97</v>
      </c>
      <c r="H3301" s="92" t="s">
        <v>93</v>
      </c>
      <c r="I3301" s="89" t="s">
        <v>231</v>
      </c>
      <c r="L3301" s="98">
        <f>L2149+(L2437*'Emission factors'!$I$16)+('Emission factors'!$I$17*'GHG Estimation'!L2725)</f>
        <v>147.01429517817209</v>
      </c>
      <c r="M3301" s="98">
        <f>M2149+(M2437*'Emission factors'!$I$16)+('Emission factors'!$I$17*'GHG Estimation'!M2725)</f>
        <v>35.260620374489548</v>
      </c>
      <c r="N3301" s="98">
        <f>N2149+(N2437*'Emission factors'!$I$16)+('Emission factors'!$I$17*'GHG Estimation'!N2725)</f>
        <v>0</v>
      </c>
      <c r="O3301" s="98">
        <f>O2149+(O2437*'Emission factors'!$I$16)+('Emission factors'!$I$17*'GHG Estimation'!O2725)</f>
        <v>0</v>
      </c>
      <c r="P3301" s="98">
        <f>P2149+(P2437*'Emission factors'!$I$16)+('Emission factors'!$I$17*'GHG Estimation'!P2725)</f>
        <v>56.373594830429241</v>
      </c>
      <c r="Q3301" s="98">
        <f>Q2149+(Q2437*'Emission factors'!$I$16)+('Emission factors'!$I$17*'GHG Estimation'!Q2725)</f>
        <v>64.405847551380177</v>
      </c>
      <c r="R3301" s="98">
        <f>R2149+(R2437*'Emission factors'!$I$16)+('Emission factors'!$I$17*'GHG Estimation'!R2725)</f>
        <v>49.554198990316436</v>
      </c>
      <c r="S3301" s="98">
        <f>S2149+(S2437*'Emission factors'!$I$16)+('Emission factors'!$I$17*'GHG Estimation'!S2725)</f>
        <v>26.583767792373905</v>
      </c>
      <c r="T3301" s="98">
        <f>T2149+(T2437*'Emission factors'!$I$16)+('Emission factors'!$I$17*'GHG Estimation'!T2725)</f>
        <v>14.851093019253126</v>
      </c>
      <c r="U3301" s="98">
        <f>U2149+(U2437*'Emission factors'!$I$16)+('Emission factors'!$I$17*'GHG Estimation'!U2725)</f>
        <v>9.6231168234508146</v>
      </c>
    </row>
    <row r="3302" spans="1:21" x14ac:dyDescent="0.25">
      <c r="A3302" s="92" t="s">
        <v>11</v>
      </c>
      <c r="B3302" s="92" t="s">
        <v>12</v>
      </c>
      <c r="C3302" s="92" t="s">
        <v>32</v>
      </c>
      <c r="D3302" s="92" t="s">
        <v>32</v>
      </c>
      <c r="E3302" s="92" t="s">
        <v>38</v>
      </c>
      <c r="F3302" s="92" t="s">
        <v>34</v>
      </c>
      <c r="G3302" s="92" t="s">
        <v>97</v>
      </c>
      <c r="H3302" s="92" t="s">
        <v>93</v>
      </c>
      <c r="I3302" s="89" t="s">
        <v>230</v>
      </c>
      <c r="L3302" s="98">
        <f>L2150+(L2438*'Emission factors'!$I$16)+('Emission factors'!$I$17*'GHG Estimation'!L2726)</f>
        <v>696.20756350925308</v>
      </c>
      <c r="M3302" s="98">
        <f>M2150+(M2438*'Emission factors'!$I$16)+('Emission factors'!$I$17*'GHG Estimation'!M2726)</f>
        <v>206.74819228176213</v>
      </c>
      <c r="N3302" s="98">
        <f>N2150+(N2438*'Emission factors'!$I$16)+('Emission factors'!$I$17*'GHG Estimation'!N2726)</f>
        <v>109.24697618209929</v>
      </c>
      <c r="O3302" s="98">
        <f>O2150+(O2438*'Emission factors'!$I$16)+('Emission factors'!$I$17*'GHG Estimation'!O2726)</f>
        <v>196.51450291819737</v>
      </c>
      <c r="P3302" s="98">
        <f>P2150+(P2438*'Emission factors'!$I$16)+('Emission factors'!$I$17*'GHG Estimation'!P2726)</f>
        <v>227.61881825121625</v>
      </c>
      <c r="Q3302" s="98">
        <f>Q2150+(Q2438*'Emission factors'!$I$16)+('Emission factors'!$I$17*'GHG Estimation'!Q2726)</f>
        <v>213.25974328243964</v>
      </c>
      <c r="R3302" s="98">
        <f>R2150+(R2438*'Emission factors'!$I$16)+('Emission factors'!$I$17*'GHG Estimation'!R2726)</f>
        <v>195.00477887494455</v>
      </c>
      <c r="S3302" s="98">
        <f>S2150+(S2438*'Emission factors'!$I$16)+('Emission factors'!$I$17*'GHG Estimation'!S2726)</f>
        <v>232.17395328315746</v>
      </c>
      <c r="T3302" s="98">
        <f>T2150+(T2438*'Emission factors'!$I$16)+('Emission factors'!$I$17*'GHG Estimation'!T2726)</f>
        <v>299.38386387161876</v>
      </c>
      <c r="U3302" s="98">
        <f>U2150+(U2438*'Emission factors'!$I$16)+('Emission factors'!$I$17*'GHG Estimation'!U2726)</f>
        <v>386.04968050531187</v>
      </c>
    </row>
    <row r="3303" spans="1:21" x14ac:dyDescent="0.25">
      <c r="A3303" s="92" t="s">
        <v>11</v>
      </c>
      <c r="B3303" s="92" t="s">
        <v>12</v>
      </c>
      <c r="C3303" s="92" t="s">
        <v>32</v>
      </c>
      <c r="D3303" s="92" t="s">
        <v>32</v>
      </c>
      <c r="E3303" s="92" t="s">
        <v>38</v>
      </c>
      <c r="F3303" s="92" t="s">
        <v>34</v>
      </c>
      <c r="G3303" s="92" t="s">
        <v>97</v>
      </c>
      <c r="H3303" s="92" t="s">
        <v>93</v>
      </c>
      <c r="I3303" s="89" t="s">
        <v>303</v>
      </c>
      <c r="L3303" s="98">
        <f>L2151+(L2439*'Emission factors'!$I$16)+('Emission factors'!$I$17*'GHG Estimation'!L2727)</f>
        <v>466394.49175703159</v>
      </c>
      <c r="M3303" s="98">
        <f>M2151+(M2439*'Emission factors'!$I$16)+('Emission factors'!$I$17*'GHG Estimation'!M2727)</f>
        <v>477295.01262342936</v>
      </c>
      <c r="N3303" s="98">
        <f>N2151+(N2439*'Emission factors'!$I$16)+('Emission factors'!$I$17*'GHG Estimation'!N2727)</f>
        <v>443402.4690167348</v>
      </c>
      <c r="O3303" s="98">
        <f>O2151+(O2439*'Emission factors'!$I$16)+('Emission factors'!$I$17*'GHG Estimation'!O2727)</f>
        <v>430963.82423812669</v>
      </c>
      <c r="P3303" s="98">
        <f>P2151+(P2439*'Emission factors'!$I$16)+('Emission factors'!$I$17*'GHG Estimation'!P2727)</f>
        <v>422019.94571043988</v>
      </c>
      <c r="Q3303" s="98">
        <f>Q2151+(Q2439*'Emission factors'!$I$16)+('Emission factors'!$I$17*'GHG Estimation'!Q2727)</f>
        <v>399573.12115010555</v>
      </c>
      <c r="R3303" s="98">
        <f>R2151+(R2439*'Emission factors'!$I$16)+('Emission factors'!$I$17*'GHG Estimation'!R2727)</f>
        <v>370205.50355913176</v>
      </c>
      <c r="S3303" s="98">
        <f>S2151+(S2439*'Emission factors'!$I$16)+('Emission factors'!$I$17*'GHG Estimation'!S2727)</f>
        <v>378933.81430553948</v>
      </c>
      <c r="T3303" s="98">
        <f>T2151+(T2439*'Emission factors'!$I$16)+('Emission factors'!$I$17*'GHG Estimation'!T2727)</f>
        <v>423831.50768080505</v>
      </c>
      <c r="U3303" s="98">
        <f>U2151+(U2439*'Emission factors'!$I$16)+('Emission factors'!$I$17*'GHG Estimation'!U2727)</f>
        <v>500866.02189375286</v>
      </c>
    </row>
    <row r="3304" spans="1:21" x14ac:dyDescent="0.25">
      <c r="A3304" s="92" t="s">
        <v>11</v>
      </c>
      <c r="B3304" s="92" t="s">
        <v>12</v>
      </c>
      <c r="C3304" s="92" t="s">
        <v>32</v>
      </c>
      <c r="D3304" s="92" t="s">
        <v>32</v>
      </c>
      <c r="E3304" s="92" t="s">
        <v>38</v>
      </c>
      <c r="F3304" s="92" t="s">
        <v>34</v>
      </c>
      <c r="G3304" s="92" t="s">
        <v>97</v>
      </c>
      <c r="H3304" s="92" t="s">
        <v>93</v>
      </c>
      <c r="I3304" s="89" t="s">
        <v>225</v>
      </c>
      <c r="L3304" s="98">
        <f>L2152+(L2440*'Emission factors'!$I$16)+('Emission factors'!$I$17*'GHG Estimation'!L2728)</f>
        <v>0</v>
      </c>
      <c r="M3304" s="98">
        <f>M2152+(M2440*'Emission factors'!$I$16)+('Emission factors'!$I$17*'GHG Estimation'!M2728)</f>
        <v>0</v>
      </c>
      <c r="N3304" s="98">
        <f>N2152+(N2440*'Emission factors'!$I$16)+('Emission factors'!$I$17*'GHG Estimation'!N2728)</f>
        <v>0</v>
      </c>
      <c r="O3304" s="98">
        <f>O2152+(O2440*'Emission factors'!$I$16)+('Emission factors'!$I$17*'GHG Estimation'!O2728)</f>
        <v>0</v>
      </c>
      <c r="P3304" s="98">
        <f>P2152+(P2440*'Emission factors'!$I$16)+('Emission factors'!$I$17*'GHG Estimation'!P2728)</f>
        <v>0</v>
      </c>
      <c r="Q3304" s="98">
        <f>Q2152+(Q2440*'Emission factors'!$I$16)+('Emission factors'!$I$17*'GHG Estimation'!Q2728)</f>
        <v>12.193008829313769</v>
      </c>
      <c r="R3304" s="98">
        <f>R2152+(R2440*'Emission factors'!$I$16)+('Emission factors'!$I$17*'GHG Estimation'!R2728)</f>
        <v>28.647670815184814</v>
      </c>
      <c r="S3304" s="98">
        <f>S2152+(S2440*'Emission factors'!$I$16)+('Emission factors'!$I$17*'GHG Estimation'!S2728)</f>
        <v>8.1944448462489614</v>
      </c>
      <c r="T3304" s="98">
        <f>T2152+(T2440*'Emission factors'!$I$16)+('Emission factors'!$I$17*'GHG Estimation'!T2728)</f>
        <v>0</v>
      </c>
      <c r="U3304" s="98">
        <f>U2152+(U2440*'Emission factors'!$I$16)+('Emission factors'!$I$17*'GHG Estimation'!U2728)</f>
        <v>0</v>
      </c>
    </row>
    <row r="3305" spans="1:21" x14ac:dyDescent="0.25">
      <c r="A3305" s="92" t="s">
        <v>11</v>
      </c>
      <c r="B3305" s="92" t="s">
        <v>12</v>
      </c>
      <c r="C3305" s="92" t="s">
        <v>32</v>
      </c>
      <c r="D3305" s="92" t="s">
        <v>32</v>
      </c>
      <c r="E3305" s="92" t="s">
        <v>38</v>
      </c>
      <c r="F3305" s="92" t="s">
        <v>34</v>
      </c>
      <c r="G3305" s="92" t="s">
        <v>97</v>
      </c>
      <c r="H3305" s="92" t="s">
        <v>93</v>
      </c>
      <c r="I3305" s="89" t="s">
        <v>205</v>
      </c>
      <c r="L3305" s="98">
        <f>L2153+(L2441*'Emission factors'!$I$16)+('Emission factors'!$I$17*'GHG Estimation'!L2729)</f>
        <v>4035.7532165660209</v>
      </c>
      <c r="M3305" s="98">
        <f>M2153+(M2441*'Emission factors'!$I$16)+('Emission factors'!$I$17*'GHG Estimation'!M2729)</f>
        <v>3885.6860182971532</v>
      </c>
      <c r="N3305" s="98">
        <f>N2153+(N2441*'Emission factors'!$I$16)+('Emission factors'!$I$17*'GHG Estimation'!N2729)</f>
        <v>3551.0333115216754</v>
      </c>
      <c r="O3305" s="98">
        <f>O2153+(O2441*'Emission factors'!$I$16)+('Emission factors'!$I$17*'GHG Estimation'!O2729)</f>
        <v>2492.1300569634636</v>
      </c>
      <c r="P3305" s="98">
        <f>P2153+(P2441*'Emission factors'!$I$16)+('Emission factors'!$I$17*'GHG Estimation'!P2729)</f>
        <v>1831.5236064268395</v>
      </c>
      <c r="Q3305" s="98">
        <f>Q2153+(Q2441*'Emission factors'!$I$16)+('Emission factors'!$I$17*'GHG Estimation'!Q2729)</f>
        <v>3569.9461748666204</v>
      </c>
      <c r="R3305" s="98">
        <f>R2153+(R2441*'Emission factors'!$I$16)+('Emission factors'!$I$17*'GHG Estimation'!R2729)</f>
        <v>6157.9201800862029</v>
      </c>
      <c r="S3305" s="98">
        <f>S2153+(S2441*'Emission factors'!$I$16)+('Emission factors'!$I$17*'GHG Estimation'!S2729)</f>
        <v>7044.3656067545326</v>
      </c>
      <c r="T3305" s="98">
        <f>T2153+(T2441*'Emission factors'!$I$16)+('Emission factors'!$I$17*'GHG Estimation'!T2729)</f>
        <v>7391.1112853628874</v>
      </c>
      <c r="U3305" s="98">
        <f>U2153+(U2441*'Emission factors'!$I$16)+('Emission factors'!$I$17*'GHG Estimation'!U2729)</f>
        <v>7792.8215618818685</v>
      </c>
    </row>
    <row r="3306" spans="1:21" x14ac:dyDescent="0.25">
      <c r="A3306" s="92" t="s">
        <v>11</v>
      </c>
      <c r="B3306" s="92" t="s">
        <v>12</v>
      </c>
      <c r="C3306" s="92" t="s">
        <v>32</v>
      </c>
      <c r="D3306" s="92" t="s">
        <v>32</v>
      </c>
      <c r="E3306" s="92" t="s">
        <v>38</v>
      </c>
      <c r="F3306" s="92" t="s">
        <v>34</v>
      </c>
      <c r="G3306" s="92" t="s">
        <v>97</v>
      </c>
      <c r="H3306" s="92" t="s">
        <v>93</v>
      </c>
      <c r="I3306" s="89" t="s">
        <v>204</v>
      </c>
      <c r="L3306" s="98">
        <f>L2154+(L2442*'Emission factors'!$I$16)+('Emission factors'!$I$17*'GHG Estimation'!L2730)</f>
        <v>15112.552494773458</v>
      </c>
      <c r="M3306" s="98">
        <f>M2154+(M2442*'Emission factors'!$I$16)+('Emission factors'!$I$17*'GHG Estimation'!M2730)</f>
        <v>10116.121239661739</v>
      </c>
      <c r="N3306" s="98">
        <f>N2154+(N2442*'Emission factors'!$I$16)+('Emission factors'!$I$17*'GHG Estimation'!N2730)</f>
        <v>7462.8174371768591</v>
      </c>
      <c r="O3306" s="98">
        <f>O2154+(O2442*'Emission factors'!$I$16)+('Emission factors'!$I$17*'GHG Estimation'!O2730)</f>
        <v>6518.2330503155526</v>
      </c>
      <c r="P3306" s="98">
        <f>P2154+(P2442*'Emission factors'!$I$16)+('Emission factors'!$I$17*'GHG Estimation'!P2730)</f>
        <v>8143.4983381504007</v>
      </c>
      <c r="Q3306" s="98">
        <f>Q2154+(Q2442*'Emission factors'!$I$16)+('Emission factors'!$I$17*'GHG Estimation'!Q2730)</f>
        <v>14232.101867498801</v>
      </c>
      <c r="R3306" s="98">
        <f>R2154+(R2442*'Emission factors'!$I$16)+('Emission factors'!$I$17*'GHG Estimation'!R2730)</f>
        <v>21767.144706877159</v>
      </c>
      <c r="S3306" s="98">
        <f>S2154+(S2442*'Emission factors'!$I$16)+('Emission factors'!$I$17*'GHG Estimation'!S2730)</f>
        <v>25413.395587229457</v>
      </c>
      <c r="T3306" s="98">
        <f>T2154+(T2442*'Emission factors'!$I$16)+('Emission factors'!$I$17*'GHG Estimation'!T2730)</f>
        <v>28309.571490406703</v>
      </c>
      <c r="U3306" s="98">
        <f>U2154+(U2442*'Emission factors'!$I$16)+('Emission factors'!$I$17*'GHG Estimation'!U2730)</f>
        <v>31881.57890348215</v>
      </c>
    </row>
    <row r="3307" spans="1:21" x14ac:dyDescent="0.25">
      <c r="A3307" s="92" t="s">
        <v>11</v>
      </c>
      <c r="B3307" s="92" t="s">
        <v>12</v>
      </c>
      <c r="C3307" s="92" t="s">
        <v>32</v>
      </c>
      <c r="D3307" s="92" t="s">
        <v>32</v>
      </c>
      <c r="E3307" s="92" t="s">
        <v>38</v>
      </c>
      <c r="F3307" s="92" t="s">
        <v>34</v>
      </c>
      <c r="G3307" s="92" t="s">
        <v>97</v>
      </c>
      <c r="H3307" s="92" t="s">
        <v>93</v>
      </c>
      <c r="I3307" s="89" t="s">
        <v>228</v>
      </c>
      <c r="L3307" s="98">
        <f>L2155+(L2443*'Emission factors'!$I$16)+('Emission factors'!$I$17*'GHG Estimation'!L2731)</f>
        <v>0</v>
      </c>
      <c r="M3307" s="98">
        <f>M2155+(M2443*'Emission factors'!$I$16)+('Emission factors'!$I$17*'GHG Estimation'!M2731)</f>
        <v>0</v>
      </c>
      <c r="N3307" s="98">
        <f>N2155+(N2443*'Emission factors'!$I$16)+('Emission factors'!$I$17*'GHG Estimation'!N2731)</f>
        <v>0</v>
      </c>
      <c r="O3307" s="98">
        <f>O2155+(O2443*'Emission factors'!$I$16)+('Emission factors'!$I$17*'GHG Estimation'!O2731)</f>
        <v>0</v>
      </c>
      <c r="P3307" s="98">
        <f>P2155+(P2443*'Emission factors'!$I$16)+('Emission factors'!$I$17*'GHG Estimation'!P2731)</f>
        <v>0</v>
      </c>
      <c r="Q3307" s="98">
        <f>Q2155+(Q2443*'Emission factors'!$I$16)+('Emission factors'!$I$17*'GHG Estimation'!Q2731)</f>
        <v>0</v>
      </c>
      <c r="R3307" s="98">
        <f>R2155+(R2443*'Emission factors'!$I$16)+('Emission factors'!$I$17*'GHG Estimation'!R2731)</f>
        <v>0</v>
      </c>
      <c r="S3307" s="98">
        <f>S2155+(S2443*'Emission factors'!$I$16)+('Emission factors'!$I$17*'GHG Estimation'!S2731)</f>
        <v>0</v>
      </c>
      <c r="T3307" s="98">
        <f>T2155+(T2443*'Emission factors'!$I$16)+('Emission factors'!$I$17*'GHG Estimation'!T2731)</f>
        <v>0</v>
      </c>
      <c r="U3307" s="98">
        <f>U2155+(U2443*'Emission factors'!$I$16)+('Emission factors'!$I$17*'GHG Estimation'!U2731)</f>
        <v>0</v>
      </c>
    </row>
    <row r="3308" spans="1:21" x14ac:dyDescent="0.25">
      <c r="A3308" s="92" t="s">
        <v>11</v>
      </c>
      <c r="B3308" s="92" t="s">
        <v>12</v>
      </c>
      <c r="C3308" s="92" t="s">
        <v>32</v>
      </c>
      <c r="D3308" s="92" t="s">
        <v>32</v>
      </c>
      <c r="E3308" s="92" t="s">
        <v>38</v>
      </c>
      <c r="F3308" s="92" t="s">
        <v>34</v>
      </c>
      <c r="G3308" s="92" t="s">
        <v>97</v>
      </c>
      <c r="H3308" s="92" t="s">
        <v>93</v>
      </c>
      <c r="I3308" s="89" t="s">
        <v>202</v>
      </c>
      <c r="L3308" s="98">
        <f>L2156+(L2444*'Emission factors'!$I$16)+('Emission factors'!$I$17*'GHG Estimation'!L2732)</f>
        <v>2584.4911775081432</v>
      </c>
      <c r="M3308" s="98">
        <f>M2156+(M2444*'Emission factors'!$I$16)+('Emission factors'!$I$17*'GHG Estimation'!M2732)</f>
        <v>2477.237826885605</v>
      </c>
      <c r="N3308" s="98">
        <f>N2156+(N2444*'Emission factors'!$I$16)+('Emission factors'!$I$17*'GHG Estimation'!N2732)</f>
        <v>3659.8033126942064</v>
      </c>
      <c r="O3308" s="98">
        <f>O2156+(O2444*'Emission factors'!$I$16)+('Emission factors'!$I$17*'GHG Estimation'!O2732)</f>
        <v>4837.3492543482371</v>
      </c>
      <c r="P3308" s="98">
        <f>P2156+(P2444*'Emission factors'!$I$16)+('Emission factors'!$I$17*'GHG Estimation'!P2732)</f>
        <v>3368.5512821376929</v>
      </c>
      <c r="Q3308" s="98">
        <f>Q2156+(Q2444*'Emission factors'!$I$16)+('Emission factors'!$I$17*'GHG Estimation'!Q2732)</f>
        <v>2142.1071798068515</v>
      </c>
      <c r="R3308" s="98">
        <f>R2156+(R2444*'Emission factors'!$I$16)+('Emission factors'!$I$17*'GHG Estimation'!R2732)</f>
        <v>1255.8094969253132</v>
      </c>
      <c r="S3308" s="98">
        <f>S2156+(S2444*'Emission factors'!$I$16)+('Emission factors'!$I$17*'GHG Estimation'!S2732)</f>
        <v>257.59861466347007</v>
      </c>
      <c r="T3308" s="98">
        <f>T2156+(T2444*'Emission factors'!$I$16)+('Emission factors'!$I$17*'GHG Estimation'!T2732)</f>
        <v>0</v>
      </c>
      <c r="U3308" s="98">
        <f>U2156+(U2444*'Emission factors'!$I$16)+('Emission factors'!$I$17*'GHG Estimation'!U2732)</f>
        <v>0</v>
      </c>
    </row>
    <row r="3309" spans="1:21" x14ac:dyDescent="0.25">
      <c r="A3309" s="92" t="s">
        <v>11</v>
      </c>
      <c r="B3309" s="92" t="s">
        <v>12</v>
      </c>
      <c r="C3309" s="92" t="s">
        <v>32</v>
      </c>
      <c r="D3309" s="92" t="s">
        <v>32</v>
      </c>
      <c r="E3309" s="92" t="s">
        <v>38</v>
      </c>
      <c r="F3309" s="92" t="s">
        <v>34</v>
      </c>
      <c r="G3309" s="92" t="s">
        <v>97</v>
      </c>
      <c r="H3309" s="92" t="s">
        <v>93</v>
      </c>
      <c r="I3309" s="89" t="s">
        <v>190</v>
      </c>
      <c r="L3309" s="98">
        <f>L2157+(L2445*'Emission factors'!$I$16)+('Emission factors'!$I$17*'GHG Estimation'!L2733)</f>
        <v>0</v>
      </c>
      <c r="M3309" s="98">
        <f>M2157+(M2445*'Emission factors'!$I$16)+('Emission factors'!$I$17*'GHG Estimation'!M2733)</f>
        <v>0</v>
      </c>
      <c r="N3309" s="98">
        <f>N2157+(N2445*'Emission factors'!$I$16)+('Emission factors'!$I$17*'GHG Estimation'!N2733)</f>
        <v>0</v>
      </c>
      <c r="O3309" s="98">
        <f>O2157+(O2445*'Emission factors'!$I$16)+('Emission factors'!$I$17*'GHG Estimation'!O2733)</f>
        <v>0</v>
      </c>
      <c r="P3309" s="98">
        <f>P2157+(P2445*'Emission factors'!$I$16)+('Emission factors'!$I$17*'GHG Estimation'!P2733)</f>
        <v>0</v>
      </c>
      <c r="Q3309" s="98">
        <f>Q2157+(Q2445*'Emission factors'!$I$16)+('Emission factors'!$I$17*'GHG Estimation'!Q2733)</f>
        <v>0</v>
      </c>
      <c r="R3309" s="98">
        <f>R2157+(R2445*'Emission factors'!$I$16)+('Emission factors'!$I$17*'GHG Estimation'!R2733)</f>
        <v>0</v>
      </c>
      <c r="S3309" s="98">
        <f>S2157+(S2445*'Emission factors'!$I$16)+('Emission factors'!$I$17*'GHG Estimation'!S2733)</f>
        <v>0</v>
      </c>
      <c r="T3309" s="98">
        <f>T2157+(T2445*'Emission factors'!$I$16)+('Emission factors'!$I$17*'GHG Estimation'!T2733)</f>
        <v>0</v>
      </c>
      <c r="U3309" s="98">
        <f>U2157+(U2445*'Emission factors'!$I$16)+('Emission factors'!$I$17*'GHG Estimation'!U2733)</f>
        <v>0</v>
      </c>
    </row>
    <row r="3310" spans="1:21" x14ac:dyDescent="0.25">
      <c r="A3310" s="92" t="s">
        <v>11</v>
      </c>
      <c r="B3310" s="92" t="s">
        <v>12</v>
      </c>
      <c r="C3310" s="92" t="s">
        <v>32</v>
      </c>
      <c r="D3310" s="92" t="s">
        <v>32</v>
      </c>
      <c r="E3310" s="92" t="s">
        <v>38</v>
      </c>
      <c r="F3310" s="92" t="s">
        <v>34</v>
      </c>
      <c r="G3310" s="92" t="s">
        <v>97</v>
      </c>
      <c r="H3310" s="92" t="s">
        <v>93</v>
      </c>
      <c r="I3310" s="89" t="s">
        <v>210</v>
      </c>
      <c r="L3310" s="98">
        <f>L2158+(L2446*'Emission factors'!$I$16)+('Emission factors'!$I$17*'GHG Estimation'!L2734)</f>
        <v>13924.107533085586</v>
      </c>
      <c r="M3310" s="98">
        <f>M2158+(M2446*'Emission factors'!$I$16)+('Emission factors'!$I$17*'GHG Estimation'!M2734)</f>
        <v>2743.4055902580112</v>
      </c>
      <c r="N3310" s="98">
        <f>N2158+(N2446*'Emission factors'!$I$16)+('Emission factors'!$I$17*'GHG Estimation'!N2734)</f>
        <v>444.32598811777137</v>
      </c>
      <c r="O3310" s="98">
        <f>O2158+(O2446*'Emission factors'!$I$16)+('Emission factors'!$I$17*'GHG Estimation'!O2734)</f>
        <v>431.42654395990013</v>
      </c>
      <c r="P3310" s="98">
        <f>P2158+(P2446*'Emission factors'!$I$16)+('Emission factors'!$I$17*'GHG Estimation'!P2734)</f>
        <v>541.07802769075431</v>
      </c>
      <c r="Q3310" s="98">
        <f>Q2158+(Q2446*'Emission factors'!$I$16)+('Emission factors'!$I$17*'GHG Estimation'!Q2734)</f>
        <v>398.98855257648285</v>
      </c>
      <c r="R3310" s="98">
        <f>R2158+(R2446*'Emission factors'!$I$16)+('Emission factors'!$I$17*'GHG Estimation'!R2734)</f>
        <v>141.12592493205247</v>
      </c>
      <c r="S3310" s="98">
        <f>S2158+(S2446*'Emission factors'!$I$16)+('Emission factors'!$I$17*'GHG Estimation'!S2734)</f>
        <v>58.463708153818622</v>
      </c>
      <c r="T3310" s="98">
        <f>T2158+(T2446*'Emission factors'!$I$16)+('Emission factors'!$I$17*'GHG Estimation'!T2734)</f>
        <v>41.165002962424843</v>
      </c>
      <c r="U3310" s="98">
        <f>U2158+(U2446*'Emission factors'!$I$16)+('Emission factors'!$I$17*'GHG Estimation'!U2734)</f>
        <v>28.943987554147064</v>
      </c>
    </row>
    <row r="3311" spans="1:21" x14ac:dyDescent="0.25">
      <c r="A3311" s="92" t="s">
        <v>11</v>
      </c>
      <c r="B3311" s="92" t="s">
        <v>12</v>
      </c>
      <c r="C3311" s="92" t="s">
        <v>32</v>
      </c>
      <c r="D3311" s="92" t="s">
        <v>32</v>
      </c>
      <c r="E3311" s="92" t="s">
        <v>38</v>
      </c>
      <c r="F3311" s="92" t="s">
        <v>34</v>
      </c>
      <c r="G3311" s="92" t="s">
        <v>97</v>
      </c>
      <c r="H3311" s="92" t="s">
        <v>93</v>
      </c>
      <c r="I3311" s="89" t="s">
        <v>199</v>
      </c>
      <c r="L3311" s="98">
        <f>L2159+(L2447*'Emission factors'!$I$16)+('Emission factors'!$I$17*'GHG Estimation'!L2735)</f>
        <v>83326.881717879369</v>
      </c>
      <c r="M3311" s="98">
        <f>M2159+(M2447*'Emission factors'!$I$16)+('Emission factors'!$I$17*'GHG Estimation'!M2735)</f>
        <v>190928.55386443972</v>
      </c>
      <c r="N3311" s="98">
        <f>N2159+(N2447*'Emission factors'!$I$16)+('Emission factors'!$I$17*'GHG Estimation'!N2735)</f>
        <v>486946.78658079566</v>
      </c>
      <c r="O3311" s="98">
        <f>O2159+(O2447*'Emission factors'!$I$16)+('Emission factors'!$I$17*'GHG Estimation'!O2735)</f>
        <v>1397483.924121164</v>
      </c>
      <c r="P3311" s="98">
        <f>P2159+(P2447*'Emission factors'!$I$16)+('Emission factors'!$I$17*'GHG Estimation'!P2735)</f>
        <v>463534.06654238456</v>
      </c>
      <c r="Q3311" s="98">
        <f>Q2159+(Q2447*'Emission factors'!$I$16)+('Emission factors'!$I$17*'GHG Estimation'!Q2735)</f>
        <v>69733.640933387374</v>
      </c>
      <c r="R3311" s="98">
        <f>R2159+(R2447*'Emission factors'!$I$16)+('Emission factors'!$I$17*'GHG Estimation'!R2735)</f>
        <v>82393.089181284129</v>
      </c>
      <c r="S3311" s="98">
        <f>S2159+(S2447*'Emission factors'!$I$16)+('Emission factors'!$I$17*'GHG Estimation'!S2735)</f>
        <v>100459.29253309814</v>
      </c>
      <c r="T3311" s="98">
        <f>T2159+(T2447*'Emission factors'!$I$16)+('Emission factors'!$I$17*'GHG Estimation'!T2735)</f>
        <v>125184.15465553466</v>
      </c>
      <c r="U3311" s="98">
        <f>U2159+(U2447*'Emission factors'!$I$16)+('Emission factors'!$I$17*'GHG Estimation'!U2735)</f>
        <v>157823.3410243447</v>
      </c>
    </row>
    <row r="3312" spans="1:21" x14ac:dyDescent="0.25">
      <c r="A3312" s="92" t="s">
        <v>11</v>
      </c>
      <c r="B3312" s="92" t="s">
        <v>12</v>
      </c>
      <c r="C3312" s="92" t="s">
        <v>32</v>
      </c>
      <c r="D3312" s="92" t="s">
        <v>32</v>
      </c>
      <c r="E3312" s="92" t="s">
        <v>38</v>
      </c>
      <c r="F3312" s="92" t="s">
        <v>34</v>
      </c>
      <c r="G3312" s="92" t="s">
        <v>97</v>
      </c>
      <c r="H3312" s="92" t="s">
        <v>93</v>
      </c>
      <c r="I3312" s="89" t="s">
        <v>233</v>
      </c>
      <c r="L3312" s="98">
        <f>L2160+(L2448*'Emission factors'!$I$16)+('Emission factors'!$I$17*'GHG Estimation'!L2736)</f>
        <v>1071.7552365216211</v>
      </c>
      <c r="M3312" s="98">
        <f>M2160+(M2448*'Emission factors'!$I$16)+('Emission factors'!$I$17*'GHG Estimation'!M2736)</f>
        <v>357.25174550720703</v>
      </c>
      <c r="N3312" s="98">
        <f>N2160+(N2448*'Emission factors'!$I$16)+('Emission factors'!$I$17*'GHG Estimation'!N2736)</f>
        <v>0</v>
      </c>
      <c r="O3312" s="98">
        <f>O2160+(O2448*'Emission factors'!$I$16)+('Emission factors'!$I$17*'GHG Estimation'!O2736)</f>
        <v>0</v>
      </c>
      <c r="P3312" s="98">
        <f>P2160+(P2448*'Emission factors'!$I$16)+('Emission factors'!$I$17*'GHG Estimation'!P2736)</f>
        <v>0</v>
      </c>
      <c r="Q3312" s="98">
        <f>Q2160+(Q2448*'Emission factors'!$I$16)+('Emission factors'!$I$17*'GHG Estimation'!Q2736)</f>
        <v>881.53059567779155</v>
      </c>
      <c r="R3312" s="98">
        <f>R2160+(R2448*'Emission factors'!$I$16)+('Emission factors'!$I$17*'GHG Estimation'!R2736)</f>
        <v>2086.60723999022</v>
      </c>
      <c r="S3312" s="98">
        <f>S2160+(S2448*'Emission factors'!$I$16)+('Emission factors'!$I$17*'GHG Estimation'!S2736)</f>
        <v>597.58790269920769</v>
      </c>
      <c r="T3312" s="98">
        <f>T2160+(T2448*'Emission factors'!$I$16)+('Emission factors'!$I$17*'GHG Estimation'!T2736)</f>
        <v>0</v>
      </c>
      <c r="U3312" s="98">
        <f>U2160+(U2448*'Emission factors'!$I$16)+('Emission factors'!$I$17*'GHG Estimation'!U2736)</f>
        <v>0</v>
      </c>
    </row>
    <row r="3313" spans="1:21" x14ac:dyDescent="0.25">
      <c r="A3313" s="92" t="s">
        <v>11</v>
      </c>
      <c r="B3313" s="92" t="s">
        <v>12</v>
      </c>
      <c r="C3313" s="92" t="s">
        <v>32</v>
      </c>
      <c r="D3313" s="92" t="s">
        <v>32</v>
      </c>
      <c r="E3313" s="92" t="s">
        <v>38</v>
      </c>
      <c r="F3313" s="92" t="s">
        <v>34</v>
      </c>
      <c r="G3313" s="92" t="s">
        <v>97</v>
      </c>
      <c r="H3313" s="92" t="s">
        <v>93</v>
      </c>
      <c r="I3313" s="89" t="s">
        <v>200</v>
      </c>
      <c r="L3313" s="98">
        <f>L2161+(L2449*'Emission factors'!$I$16)+('Emission factors'!$I$17*'GHG Estimation'!L2737)</f>
        <v>1734826.104715185</v>
      </c>
      <c r="M3313" s="98">
        <f>M2161+(M2449*'Emission factors'!$I$16)+('Emission factors'!$I$17*'GHG Estimation'!M2737)</f>
        <v>1686003.1650631821</v>
      </c>
      <c r="N3313" s="98">
        <f>N2161+(N2449*'Emission factors'!$I$16)+('Emission factors'!$I$17*'GHG Estimation'!N2737)</f>
        <v>1616199.3794117072</v>
      </c>
      <c r="O3313" s="98">
        <f>O2161+(O2449*'Emission factors'!$I$16)+('Emission factors'!$I$17*'GHG Estimation'!O2737)</f>
        <v>1589611.6960372434</v>
      </c>
      <c r="P3313" s="98">
        <f>P2161+(P2449*'Emission factors'!$I$16)+('Emission factors'!$I$17*'GHG Estimation'!P2737)</f>
        <v>1714777.5662022962</v>
      </c>
      <c r="Q3313" s="98">
        <f>Q2161+(Q2449*'Emission factors'!$I$16)+('Emission factors'!$I$17*'GHG Estimation'!Q2737)</f>
        <v>2108404.7329791035</v>
      </c>
      <c r="R3313" s="98">
        <f>R2161+(R2449*'Emission factors'!$I$16)+('Emission factors'!$I$17*'GHG Estimation'!R2737)</f>
        <v>2579582.4186669728</v>
      </c>
      <c r="S3313" s="98">
        <f>S2161+(S2449*'Emission factors'!$I$16)+('Emission factors'!$I$17*'GHG Estimation'!S2737)</f>
        <v>3311157.9734133491</v>
      </c>
      <c r="T3313" s="98">
        <f>T2161+(T2449*'Emission factors'!$I$16)+('Emission factors'!$I$17*'GHG Estimation'!T2737)</f>
        <v>4422338.4196300525</v>
      </c>
      <c r="U3313" s="98">
        <f>U2161+(U2449*'Emission factors'!$I$16)+('Emission factors'!$I$17*'GHG Estimation'!U2737)</f>
        <v>6070228.3105192902</v>
      </c>
    </row>
    <row r="3314" spans="1:21" x14ac:dyDescent="0.25">
      <c r="A3314" s="92" t="s">
        <v>11</v>
      </c>
      <c r="B3314" s="92" t="s">
        <v>12</v>
      </c>
      <c r="C3314" s="92" t="s">
        <v>32</v>
      </c>
      <c r="D3314" s="92" t="s">
        <v>32</v>
      </c>
      <c r="E3314" s="92" t="s">
        <v>39</v>
      </c>
      <c r="F3314" s="92" t="s">
        <v>34</v>
      </c>
      <c r="G3314" s="92" t="s">
        <v>97</v>
      </c>
      <c r="H3314" s="92" t="s">
        <v>93</v>
      </c>
      <c r="I3314" s="89" t="s">
        <v>227</v>
      </c>
      <c r="J3314" s="92" t="s">
        <v>98</v>
      </c>
      <c r="L3314" s="98">
        <f>L2162+(L2450*'Emission factors'!$I$16)+('Emission factors'!$I$17*'GHG Estimation'!L2738)</f>
        <v>0</v>
      </c>
      <c r="M3314" s="98">
        <f>M2162+(M2450*'Emission factors'!$I$16)+('Emission factors'!$I$17*'GHG Estimation'!M2738)</f>
        <v>9.7502440938952528</v>
      </c>
      <c r="N3314" s="98">
        <f>N2162+(N2450*'Emission factors'!$I$16)+('Emission factors'!$I$17*'GHG Estimation'!N2738)</f>
        <v>3.2500813646317512</v>
      </c>
      <c r="O3314" s="98">
        <f>O2162+(O2450*'Emission factors'!$I$16)+('Emission factors'!$I$17*'GHG Estimation'!O2738)</f>
        <v>0</v>
      </c>
      <c r="P3314" s="98">
        <f>P2162+(P2450*'Emission factors'!$I$16)+('Emission factors'!$I$17*'GHG Estimation'!P2738)</f>
        <v>19.471929566284789</v>
      </c>
      <c r="Q3314" s="98">
        <f>Q2162+(Q2450*'Emission factors'!$I$16)+('Emission factors'!$I$17*'GHG Estimation'!Q2738)</f>
        <v>168.62138582045884</v>
      </c>
      <c r="R3314" s="98">
        <f>R2162+(R2450*'Emission factors'!$I$16)+('Emission factors'!$I$17*'GHG Estimation'!R2738)</f>
        <v>362.54898832151235</v>
      </c>
      <c r="S3314" s="98">
        <f>S2162+(S2450*'Emission factors'!$I$16)+('Emission factors'!$I$17*'GHG Estimation'!S2738)</f>
        <v>214.59145188658496</v>
      </c>
      <c r="T3314" s="98">
        <f>T2162+(T2450*'Emission factors'!$I$16)+('Emission factors'!$I$17*'GHG Estimation'!T2738)</f>
        <v>150.74199017842497</v>
      </c>
      <c r="U3314" s="98">
        <f>U2162+(U2450*'Emission factors'!$I$16)+('Emission factors'!$I$17*'GHG Estimation'!U2738)</f>
        <v>153.08019010290712</v>
      </c>
    </row>
    <row r="3315" spans="1:21" x14ac:dyDescent="0.25">
      <c r="A3315" s="92" t="s">
        <v>11</v>
      </c>
      <c r="B3315" s="92" t="s">
        <v>12</v>
      </c>
      <c r="C3315" s="92" t="s">
        <v>32</v>
      </c>
      <c r="D3315" s="92" t="s">
        <v>32</v>
      </c>
      <c r="E3315" s="92" t="s">
        <v>39</v>
      </c>
      <c r="F3315" s="92" t="s">
        <v>34</v>
      </c>
      <c r="G3315" s="92" t="s">
        <v>97</v>
      </c>
      <c r="H3315" s="92" t="s">
        <v>93</v>
      </c>
      <c r="I3315" s="89" t="s">
        <v>203</v>
      </c>
      <c r="L3315" s="98">
        <f>L2163+(L2451*'Emission factors'!$I$16)+('Emission factors'!$I$17*'GHG Estimation'!L2739)</f>
        <v>47171.544028391756</v>
      </c>
      <c r="M3315" s="98">
        <f>M2163+(M2451*'Emission factors'!$I$16)+('Emission factors'!$I$17*'GHG Estimation'!M2739)</f>
        <v>37948.269441473822</v>
      </c>
      <c r="N3315" s="98">
        <f>N2163+(N2451*'Emission factors'!$I$16)+('Emission factors'!$I$17*'GHG Estimation'!N2739)</f>
        <v>48828.31958616434</v>
      </c>
      <c r="O3315" s="98">
        <f>O2163+(O2451*'Emission factors'!$I$16)+('Emission factors'!$I$17*'GHG Estimation'!O2739)</f>
        <v>84934.106089678142</v>
      </c>
      <c r="P3315" s="98">
        <f>P2163+(P2451*'Emission factors'!$I$16)+('Emission factors'!$I$17*'GHG Estimation'!P2739)</f>
        <v>38339.429206318928</v>
      </c>
      <c r="Q3315" s="98">
        <f>Q2163+(Q2451*'Emission factors'!$I$16)+('Emission factors'!$I$17*'GHG Estimation'!Q2739)</f>
        <v>31150.367363414749</v>
      </c>
      <c r="R3315" s="98">
        <f>R2163+(R2451*'Emission factors'!$I$16)+('Emission factors'!$I$17*'GHG Estimation'!R2739)</f>
        <v>46952.033799549667</v>
      </c>
      <c r="S3315" s="98">
        <f>S2163+(S2451*'Emission factors'!$I$16)+('Emission factors'!$I$17*'GHG Estimation'!S2739)</f>
        <v>51753.221539091894</v>
      </c>
      <c r="T3315" s="98">
        <f>T2163+(T2451*'Emission factors'!$I$16)+('Emission factors'!$I$17*'GHG Estimation'!T2739)</f>
        <v>52889.386995085821</v>
      </c>
      <c r="U3315" s="98">
        <f>U2163+(U2451*'Emission factors'!$I$16)+('Emission factors'!$I$17*'GHG Estimation'!U2739)</f>
        <v>54041.574517506502</v>
      </c>
    </row>
    <row r="3316" spans="1:21" x14ac:dyDescent="0.25">
      <c r="A3316" s="92" t="s">
        <v>11</v>
      </c>
      <c r="B3316" s="92" t="s">
        <v>12</v>
      </c>
      <c r="C3316" s="92" t="s">
        <v>32</v>
      </c>
      <c r="D3316" s="92" t="s">
        <v>32</v>
      </c>
      <c r="E3316" s="92" t="s">
        <v>39</v>
      </c>
      <c r="F3316" s="92" t="s">
        <v>34</v>
      </c>
      <c r="G3316" s="92" t="s">
        <v>97</v>
      </c>
      <c r="H3316" s="92" t="s">
        <v>93</v>
      </c>
      <c r="I3316" s="89" t="s">
        <v>191</v>
      </c>
      <c r="L3316" s="98">
        <f>L2164+(L2452*'Emission factors'!$I$16)+('Emission factors'!$I$17*'GHG Estimation'!L2740)</f>
        <v>2.9100945588312839</v>
      </c>
      <c r="M3316" s="98">
        <f>M2164+(M2452*'Emission factors'!$I$16)+('Emission factors'!$I$17*'GHG Estimation'!M2740)</f>
        <v>128.4717834993852</v>
      </c>
      <c r="N3316" s="98">
        <f>N2164+(N2452*'Emission factors'!$I$16)+('Emission factors'!$I$17*'GHG Estimation'!N2740)</f>
        <v>334.88077074924837</v>
      </c>
      <c r="O3316" s="98">
        <f>O2164+(O2452*'Emission factors'!$I$16)+('Emission factors'!$I$17*'GHG Estimation'!O2740)</f>
        <v>766.75248376270599</v>
      </c>
      <c r="P3316" s="98">
        <f>P2164+(P2452*'Emission factors'!$I$16)+('Emission factors'!$I$17*'GHG Estimation'!P2740)</f>
        <v>484.15785029651266</v>
      </c>
      <c r="Q3316" s="98">
        <f>Q2164+(Q2452*'Emission factors'!$I$16)+('Emission factors'!$I$17*'GHG Estimation'!Q2740)</f>
        <v>445.10809440125593</v>
      </c>
      <c r="R3316" s="98">
        <f>R2164+(R2452*'Emission factors'!$I$16)+('Emission factors'!$I$17*'GHG Estimation'!R2740)</f>
        <v>577.89761558781925</v>
      </c>
      <c r="S3316" s="98">
        <f>S2164+(S2452*'Emission factors'!$I$16)+('Emission factors'!$I$17*'GHG Estimation'!S2740)</f>
        <v>765.63988666420028</v>
      </c>
      <c r="T3316" s="98">
        <f>T2164+(T2452*'Emission factors'!$I$16)+('Emission factors'!$I$17*'GHG Estimation'!T2740)</f>
        <v>1024.443323089944</v>
      </c>
      <c r="U3316" s="98">
        <f>U2164+(U2452*'Emission factors'!$I$16)+('Emission factors'!$I$17*'GHG Estimation'!U2740)</f>
        <v>1372.871568726523</v>
      </c>
    </row>
    <row r="3317" spans="1:21" x14ac:dyDescent="0.25">
      <c r="A3317" s="92" t="s">
        <v>11</v>
      </c>
      <c r="B3317" s="92" t="s">
        <v>12</v>
      </c>
      <c r="C3317" s="92" t="s">
        <v>32</v>
      </c>
      <c r="D3317" s="92" t="s">
        <v>32</v>
      </c>
      <c r="E3317" s="92" t="s">
        <v>39</v>
      </c>
      <c r="F3317" s="92" t="s">
        <v>34</v>
      </c>
      <c r="G3317" s="92" t="s">
        <v>97</v>
      </c>
      <c r="H3317" s="92" t="s">
        <v>93</v>
      </c>
      <c r="I3317" s="89" t="s">
        <v>192</v>
      </c>
      <c r="L3317" s="98">
        <f>L2165+(L2453*'Emission factors'!$I$16)+('Emission factors'!$I$17*'GHG Estimation'!L2741)</f>
        <v>10573.782222060288</v>
      </c>
      <c r="M3317" s="98">
        <f>M2165+(M2453*'Emission factors'!$I$16)+('Emission factors'!$I$17*'GHG Estimation'!M2741)</f>
        <v>2180.7053459349572</v>
      </c>
      <c r="N3317" s="98">
        <f>N2165+(N2453*'Emission factors'!$I$16)+('Emission factors'!$I$17*'GHG Estimation'!N2741)</f>
        <v>1205.7953478186121</v>
      </c>
      <c r="O3317" s="98">
        <f>O2165+(O2453*'Emission factors'!$I$16)+('Emission factors'!$I$17*'GHG Estimation'!O2741)</f>
        <v>849.44584614605424</v>
      </c>
      <c r="P3317" s="98">
        <f>P2165+(P2453*'Emission factors'!$I$16)+('Emission factors'!$I$17*'GHG Estimation'!P2741)</f>
        <v>1006.6067578600415</v>
      </c>
      <c r="Q3317" s="98">
        <f>Q2165+(Q2453*'Emission factors'!$I$16)+('Emission factors'!$I$17*'GHG Estimation'!Q2741)</f>
        <v>1831.8928729781107</v>
      </c>
      <c r="R3317" s="98">
        <f>R2165+(R2453*'Emission factors'!$I$16)+('Emission factors'!$I$17*'GHG Estimation'!R2741)</f>
        <v>2912.5249811339268</v>
      </c>
      <c r="S3317" s="98">
        <f>S2165+(S2453*'Emission factors'!$I$16)+('Emission factors'!$I$17*'GHG Estimation'!S2741)</f>
        <v>1610.5571772309365</v>
      </c>
      <c r="T3317" s="98">
        <f>T2165+(T2453*'Emission factors'!$I$16)+('Emission factors'!$I$17*'GHG Estimation'!T2741)</f>
        <v>1094.0808748260295</v>
      </c>
      <c r="U3317" s="98">
        <f>U2165+(U2453*'Emission factors'!$I$16)+('Emission factors'!$I$17*'GHG Estimation'!U2741)</f>
        <v>1105.327818317814</v>
      </c>
    </row>
    <row r="3318" spans="1:21" x14ac:dyDescent="0.25">
      <c r="A3318" s="92" t="s">
        <v>11</v>
      </c>
      <c r="B3318" s="92" t="s">
        <v>12</v>
      </c>
      <c r="C3318" s="92" t="s">
        <v>32</v>
      </c>
      <c r="D3318" s="92" t="s">
        <v>32</v>
      </c>
      <c r="E3318" s="92" t="s">
        <v>39</v>
      </c>
      <c r="F3318" s="92" t="s">
        <v>34</v>
      </c>
      <c r="G3318" s="92" t="s">
        <v>97</v>
      </c>
      <c r="H3318" s="92" t="s">
        <v>93</v>
      </c>
      <c r="I3318" s="89" t="s">
        <v>206</v>
      </c>
      <c r="L3318" s="98">
        <f>L2166+(L2454*'Emission factors'!$I$16)+('Emission factors'!$I$17*'GHG Estimation'!L2742)</f>
        <v>7498.884053683546</v>
      </c>
      <c r="M3318" s="98">
        <f>M2166+(M2454*'Emission factors'!$I$16)+('Emission factors'!$I$17*'GHG Estimation'!M2742)</f>
        <v>136266.05456447764</v>
      </c>
      <c r="N3318" s="98">
        <f>N2166+(N2454*'Emission factors'!$I$16)+('Emission factors'!$I$17*'GHG Estimation'!N2742)</f>
        <v>45422.018188159207</v>
      </c>
      <c r="O3318" s="98">
        <f>O2166+(O2454*'Emission factors'!$I$16)+('Emission factors'!$I$17*'GHG Estimation'!O2742)</f>
        <v>0</v>
      </c>
      <c r="P3318" s="98">
        <f>P2166+(P2454*'Emission factors'!$I$16)+('Emission factors'!$I$17*'GHG Estimation'!P2742)</f>
        <v>0</v>
      </c>
      <c r="Q3318" s="98">
        <f>Q2166+(Q2454*'Emission factors'!$I$16)+('Emission factors'!$I$17*'GHG Estimation'!Q2742)</f>
        <v>8734.7757059035375</v>
      </c>
      <c r="R3318" s="98">
        <f>R2166+(R2454*'Emission factors'!$I$16)+('Emission factors'!$I$17*'GHG Estimation'!R2742)</f>
        <v>20636.752372370058</v>
      </c>
      <c r="S3318" s="98">
        <f>S2166+(S2454*'Emission factors'!$I$16)+('Emission factors'!$I$17*'GHG Estimation'!S2742)</f>
        <v>5908.3868234674055</v>
      </c>
      <c r="T3318" s="98">
        <f>T2166+(T2454*'Emission factors'!$I$16)+('Emission factors'!$I$17*'GHG Estimation'!T2742)</f>
        <v>0</v>
      </c>
      <c r="U3318" s="98">
        <f>U2166+(U2454*'Emission factors'!$I$16)+('Emission factors'!$I$17*'GHG Estimation'!U2742)</f>
        <v>0</v>
      </c>
    </row>
    <row r="3319" spans="1:21" x14ac:dyDescent="0.25">
      <c r="A3319" s="92" t="s">
        <v>11</v>
      </c>
      <c r="B3319" s="92" t="s">
        <v>12</v>
      </c>
      <c r="C3319" s="92" t="s">
        <v>32</v>
      </c>
      <c r="D3319" s="92" t="s">
        <v>32</v>
      </c>
      <c r="E3319" s="92" t="s">
        <v>39</v>
      </c>
      <c r="F3319" s="92" t="s">
        <v>34</v>
      </c>
      <c r="G3319" s="92" t="s">
        <v>97</v>
      </c>
      <c r="H3319" s="92" t="s">
        <v>93</v>
      </c>
      <c r="I3319" s="89" t="s">
        <v>220</v>
      </c>
      <c r="L3319" s="98">
        <f>L2167+(L2455*'Emission factors'!$I$16)+('Emission factors'!$I$17*'GHG Estimation'!L2743)</f>
        <v>0</v>
      </c>
      <c r="M3319" s="98">
        <f>M2167+(M2455*'Emission factors'!$I$16)+('Emission factors'!$I$17*'GHG Estimation'!M2743)</f>
        <v>0</v>
      </c>
      <c r="N3319" s="98">
        <f>N2167+(N2455*'Emission factors'!$I$16)+('Emission factors'!$I$17*'GHG Estimation'!N2743)</f>
        <v>0</v>
      </c>
      <c r="O3319" s="98">
        <f>O2167+(O2455*'Emission factors'!$I$16)+('Emission factors'!$I$17*'GHG Estimation'!O2743)</f>
        <v>0</v>
      </c>
      <c r="P3319" s="98">
        <f>P2167+(P2455*'Emission factors'!$I$16)+('Emission factors'!$I$17*'GHG Estimation'!P2743)</f>
        <v>118.10520567667083</v>
      </c>
      <c r="Q3319" s="98">
        <f>Q2167+(Q2455*'Emission factors'!$I$16)+('Emission factors'!$I$17*'GHG Estimation'!Q2743)</f>
        <v>403.25660626243638</v>
      </c>
      <c r="R3319" s="98">
        <f>R2167+(R2455*'Emission factors'!$I$16)+('Emission factors'!$I$17*'GHG Estimation'!R2743)</f>
        <v>740.82328684002425</v>
      </c>
      <c r="S3319" s="98">
        <f>S2167+(S2455*'Emission factors'!$I$16)+('Emission factors'!$I$17*'GHG Estimation'!S2743)</f>
        <v>838.27270972044005</v>
      </c>
      <c r="T3319" s="98">
        <f>T2167+(T2455*'Emission factors'!$I$16)+('Emission factors'!$I$17*'GHG Estimation'!T2743)</f>
        <v>857.56253272620006</v>
      </c>
      <c r="U3319" s="98">
        <f>U2167+(U2455*'Emission factors'!$I$16)+('Emission factors'!$I$17*'GHG Estimation'!U2743)</f>
        <v>874.19798230830838</v>
      </c>
    </row>
    <row r="3320" spans="1:21" x14ac:dyDescent="0.25">
      <c r="A3320" s="92" t="s">
        <v>11</v>
      </c>
      <c r="B3320" s="92" t="s">
        <v>12</v>
      </c>
      <c r="C3320" s="92" t="s">
        <v>32</v>
      </c>
      <c r="D3320" s="92" t="s">
        <v>32</v>
      </c>
      <c r="E3320" s="92" t="s">
        <v>39</v>
      </c>
      <c r="F3320" s="92" t="s">
        <v>34</v>
      </c>
      <c r="G3320" s="92" t="s">
        <v>97</v>
      </c>
      <c r="H3320" s="92" t="s">
        <v>93</v>
      </c>
      <c r="I3320" s="89" t="s">
        <v>193</v>
      </c>
      <c r="L3320" s="98">
        <f>L2168+(L2456*'Emission factors'!$I$16)+('Emission factors'!$I$17*'GHG Estimation'!L2744)</f>
        <v>24231.563355280497</v>
      </c>
      <c r="M3320" s="98">
        <f>M2168+(M2456*'Emission factors'!$I$16)+('Emission factors'!$I$17*'GHG Estimation'!M2744)</f>
        <v>17814.301692336805</v>
      </c>
      <c r="N3320" s="98">
        <f>N2168+(N2456*'Emission factors'!$I$16)+('Emission factors'!$I$17*'GHG Estimation'!N2744)</f>
        <v>14600.410596696265</v>
      </c>
      <c r="O3320" s="98">
        <f>O2168+(O2456*'Emission factors'!$I$16)+('Emission factors'!$I$17*'GHG Estimation'!O2744)</f>
        <v>8978.9958850714029</v>
      </c>
      <c r="P3320" s="98">
        <f>P2168+(P2456*'Emission factors'!$I$16)+('Emission factors'!$I$17*'GHG Estimation'!P2744)</f>
        <v>6255.3175101176757</v>
      </c>
      <c r="Q3320" s="98">
        <f>Q2168+(Q2456*'Emission factors'!$I$16)+('Emission factors'!$I$17*'GHG Estimation'!Q2744)</f>
        <v>4176.6669499302006</v>
      </c>
      <c r="R3320" s="98">
        <f>R2168+(R2456*'Emission factors'!$I$16)+('Emission factors'!$I$17*'GHG Estimation'!R2744)</f>
        <v>2038.0415176518184</v>
      </c>
      <c r="S3320" s="98">
        <f>S2168+(S2456*'Emission factors'!$I$16)+('Emission factors'!$I$17*'GHG Estimation'!S2744)</f>
        <v>1046.7844016479505</v>
      </c>
      <c r="T3320" s="98">
        <f>T2168+(T2456*'Emission factors'!$I$16)+('Emission factors'!$I$17*'GHG Estimation'!T2744)</f>
        <v>667.8996022952773</v>
      </c>
      <c r="U3320" s="98">
        <f>U2168+(U2456*'Emission factors'!$I$16)+('Emission factors'!$I$17*'GHG Estimation'!U2744)</f>
        <v>465.19115565886221</v>
      </c>
    </row>
    <row r="3321" spans="1:21" x14ac:dyDescent="0.25">
      <c r="A3321" s="92" t="s">
        <v>11</v>
      </c>
      <c r="B3321" s="92" t="s">
        <v>12</v>
      </c>
      <c r="C3321" s="92" t="s">
        <v>32</v>
      </c>
      <c r="D3321" s="92" t="s">
        <v>32</v>
      </c>
      <c r="E3321" s="92" t="s">
        <v>39</v>
      </c>
      <c r="F3321" s="92" t="s">
        <v>34</v>
      </c>
      <c r="G3321" s="92" t="s">
        <v>97</v>
      </c>
      <c r="H3321" s="92" t="s">
        <v>93</v>
      </c>
      <c r="I3321" s="89" t="s">
        <v>259</v>
      </c>
      <c r="L3321" s="98">
        <f>L2169+(L2457*'Emission factors'!$I$16)+('Emission factors'!$I$17*'GHG Estimation'!L2745)</f>
        <v>0</v>
      </c>
      <c r="M3321" s="98">
        <f>M2169+(M2457*'Emission factors'!$I$16)+('Emission factors'!$I$17*'GHG Estimation'!M2745)</f>
        <v>0</v>
      </c>
      <c r="N3321" s="98">
        <f>N2169+(N2457*'Emission factors'!$I$16)+('Emission factors'!$I$17*'GHG Estimation'!N2745)</f>
        <v>0</v>
      </c>
      <c r="O3321" s="98">
        <f>O2169+(O2457*'Emission factors'!$I$16)+('Emission factors'!$I$17*'GHG Estimation'!O2745)</f>
        <v>0</v>
      </c>
      <c r="P3321" s="98">
        <f>P2169+(P2457*'Emission factors'!$I$16)+('Emission factors'!$I$17*'GHG Estimation'!P2745)</f>
        <v>0</v>
      </c>
      <c r="Q3321" s="98">
        <f>Q2169+(Q2457*'Emission factors'!$I$16)+('Emission factors'!$I$17*'GHG Estimation'!Q2745)</f>
        <v>0</v>
      </c>
      <c r="R3321" s="98">
        <f>R2169+(R2457*'Emission factors'!$I$16)+('Emission factors'!$I$17*'GHG Estimation'!R2745)</f>
        <v>0</v>
      </c>
      <c r="S3321" s="98">
        <f>S2169+(S2457*'Emission factors'!$I$16)+('Emission factors'!$I$17*'GHG Estimation'!S2745)</f>
        <v>0</v>
      </c>
      <c r="T3321" s="98">
        <f>T2169+(T2457*'Emission factors'!$I$16)+('Emission factors'!$I$17*'GHG Estimation'!T2745)</f>
        <v>0</v>
      </c>
      <c r="U3321" s="98">
        <f>U2169+(U2457*'Emission factors'!$I$16)+('Emission factors'!$I$17*'GHG Estimation'!U2745)</f>
        <v>0</v>
      </c>
    </row>
    <row r="3322" spans="1:21" x14ac:dyDescent="0.25">
      <c r="A3322" s="92" t="s">
        <v>11</v>
      </c>
      <c r="B3322" s="92" t="s">
        <v>12</v>
      </c>
      <c r="C3322" s="92" t="s">
        <v>32</v>
      </c>
      <c r="D3322" s="92" t="s">
        <v>32</v>
      </c>
      <c r="E3322" s="92" t="s">
        <v>39</v>
      </c>
      <c r="F3322" s="92" t="s">
        <v>34</v>
      </c>
      <c r="G3322" s="92" t="s">
        <v>97</v>
      </c>
      <c r="H3322" s="92" t="s">
        <v>93</v>
      </c>
      <c r="I3322" s="89" t="s">
        <v>223</v>
      </c>
      <c r="L3322" s="98">
        <f>L2170+(L2458*'Emission factors'!$I$16)+('Emission factors'!$I$17*'GHG Estimation'!L2746)</f>
        <v>0</v>
      </c>
      <c r="M3322" s="98">
        <f>M2170+(M2458*'Emission factors'!$I$16)+('Emission factors'!$I$17*'GHG Estimation'!M2746)</f>
        <v>0</v>
      </c>
      <c r="N3322" s="98">
        <f>N2170+(N2458*'Emission factors'!$I$16)+('Emission factors'!$I$17*'GHG Estimation'!N2746)</f>
        <v>0</v>
      </c>
      <c r="O3322" s="98">
        <f>O2170+(O2458*'Emission factors'!$I$16)+('Emission factors'!$I$17*'GHG Estimation'!O2746)</f>
        <v>0</v>
      </c>
      <c r="P3322" s="98">
        <f>P2170+(P2458*'Emission factors'!$I$16)+('Emission factors'!$I$17*'GHG Estimation'!P2746)</f>
        <v>0</v>
      </c>
      <c r="Q3322" s="98">
        <f>Q2170+(Q2458*'Emission factors'!$I$16)+('Emission factors'!$I$17*'GHG Estimation'!Q2746)</f>
        <v>0</v>
      </c>
      <c r="R3322" s="98">
        <f>R2170+(R2458*'Emission factors'!$I$16)+('Emission factors'!$I$17*'GHG Estimation'!R2746)</f>
        <v>0</v>
      </c>
      <c r="S3322" s="98">
        <f>S2170+(S2458*'Emission factors'!$I$16)+('Emission factors'!$I$17*'GHG Estimation'!S2746)</f>
        <v>0</v>
      </c>
      <c r="T3322" s="98">
        <f>T2170+(T2458*'Emission factors'!$I$16)+('Emission factors'!$I$17*'GHG Estimation'!T2746)</f>
        <v>0</v>
      </c>
      <c r="U3322" s="98">
        <f>U2170+(U2458*'Emission factors'!$I$16)+('Emission factors'!$I$17*'GHG Estimation'!U2746)</f>
        <v>0</v>
      </c>
    </row>
    <row r="3323" spans="1:21" x14ac:dyDescent="0.25">
      <c r="A3323" s="92" t="s">
        <v>11</v>
      </c>
      <c r="B3323" s="92" t="s">
        <v>12</v>
      </c>
      <c r="C3323" s="92" t="s">
        <v>32</v>
      </c>
      <c r="D3323" s="92" t="s">
        <v>32</v>
      </c>
      <c r="E3323" s="92" t="s">
        <v>39</v>
      </c>
      <c r="F3323" s="92" t="s">
        <v>34</v>
      </c>
      <c r="G3323" s="92" t="s">
        <v>97</v>
      </c>
      <c r="H3323" s="92" t="s">
        <v>93</v>
      </c>
      <c r="I3323" s="89" t="s">
        <v>221</v>
      </c>
      <c r="L3323" s="98">
        <f>L2171+(L2459*'Emission factors'!$I$16)+('Emission factors'!$I$17*'GHG Estimation'!L2747)</f>
        <v>17.878271313145415</v>
      </c>
      <c r="M3323" s="98">
        <f>M2171+(M2459*'Emission factors'!$I$16)+('Emission factors'!$I$17*'GHG Estimation'!M2747)</f>
        <v>371.92537698649897</v>
      </c>
      <c r="N3323" s="98">
        <f>N2171+(N2459*'Emission factors'!$I$16)+('Emission factors'!$I$17*'GHG Estimation'!N2747)</f>
        <v>1017.1104779772006</v>
      </c>
      <c r="O3323" s="98">
        <f>O2171+(O2459*'Emission factors'!$I$16)+('Emission factors'!$I$17*'GHG Estimation'!O2747)</f>
        <v>2476.4805038884233</v>
      </c>
      <c r="P3323" s="98">
        <f>P2171+(P2459*'Emission factors'!$I$16)+('Emission factors'!$I$17*'GHG Estimation'!P2747)</f>
        <v>1199.5703340428597</v>
      </c>
      <c r="Q3323" s="98">
        <f>Q2171+(Q2459*'Emission factors'!$I$16)+('Emission factors'!$I$17*'GHG Estimation'!Q2747)</f>
        <v>1846.1712072101959</v>
      </c>
      <c r="R3323" s="98">
        <f>R2171+(R2459*'Emission factors'!$I$16)+('Emission factors'!$I$17*'GHG Estimation'!R2747)</f>
        <v>3510.058725836177</v>
      </c>
      <c r="S3323" s="98">
        <f>S2171+(S2459*'Emission factors'!$I$16)+('Emission factors'!$I$17*'GHG Estimation'!S2747)</f>
        <v>3999.9557255444097</v>
      </c>
      <c r="T3323" s="98">
        <f>T2171+(T2459*'Emission factors'!$I$16)+('Emission factors'!$I$17*'GHG Estimation'!T2747)</f>
        <v>4095.3006534639603</v>
      </c>
      <c r="U3323" s="98">
        <f>U2171+(U2459*'Emission factors'!$I$16)+('Emission factors'!$I$17*'GHG Estimation'!U2747)</f>
        <v>4168.0056687116585</v>
      </c>
    </row>
    <row r="3324" spans="1:21" x14ac:dyDescent="0.25">
      <c r="A3324" s="92" t="s">
        <v>11</v>
      </c>
      <c r="B3324" s="92" t="s">
        <v>12</v>
      </c>
      <c r="C3324" s="92" t="s">
        <v>32</v>
      </c>
      <c r="D3324" s="92" t="s">
        <v>32</v>
      </c>
      <c r="E3324" s="92" t="s">
        <v>39</v>
      </c>
      <c r="F3324" s="92" t="s">
        <v>34</v>
      </c>
      <c r="G3324" s="92" t="s">
        <v>97</v>
      </c>
      <c r="H3324" s="92" t="s">
        <v>93</v>
      </c>
      <c r="I3324" s="89" t="s">
        <v>222</v>
      </c>
      <c r="L3324" s="98">
        <f>L2172+(L2460*'Emission factors'!$I$16)+('Emission factors'!$I$17*'GHG Estimation'!L2748)</f>
        <v>0</v>
      </c>
      <c r="M3324" s="98">
        <f>M2172+(M2460*'Emission factors'!$I$16)+('Emission factors'!$I$17*'GHG Estimation'!M2748)</f>
        <v>15.38986745669369</v>
      </c>
      <c r="N3324" s="98">
        <f>N2172+(N2460*'Emission factors'!$I$16)+('Emission factors'!$I$17*'GHG Estimation'!N2748)</f>
        <v>5.1299558188978995</v>
      </c>
      <c r="O3324" s="98">
        <f>O2172+(O2460*'Emission factors'!$I$16)+('Emission factors'!$I$17*'GHG Estimation'!O2748)</f>
        <v>0</v>
      </c>
      <c r="P3324" s="98">
        <f>P2172+(P2460*'Emission factors'!$I$16)+('Emission factors'!$I$17*'GHG Estimation'!P2748)</f>
        <v>0</v>
      </c>
      <c r="Q3324" s="98">
        <f>Q2172+(Q2460*'Emission factors'!$I$16)+('Emission factors'!$I$17*'GHG Estimation'!Q2748)</f>
        <v>13.147486137296811</v>
      </c>
      <c r="R3324" s="98">
        <f>R2172+(R2460*'Emission factors'!$I$16)+('Emission factors'!$I$17*'GHG Estimation'!R2748)</f>
        <v>31.638093603263936</v>
      </c>
      <c r="S3324" s="98">
        <f>S2172+(S2460*'Emission factors'!$I$16)+('Emission factors'!$I$17*'GHG Estimation'!S2748)</f>
        <v>37.174336100864998</v>
      </c>
      <c r="T3324" s="98">
        <f>T2172+(T2460*'Emission factors'!$I$16)+('Emission factors'!$I$17*'GHG Estimation'!T2748)</f>
        <v>38.311222786605008</v>
      </c>
      <c r="U3324" s="98">
        <f>U2172+(U2460*'Emission factors'!$I$16)+('Emission factors'!$I$17*'GHG Estimation'!U2748)</f>
        <v>39.482877283600949</v>
      </c>
    </row>
    <row r="3325" spans="1:21" x14ac:dyDescent="0.25">
      <c r="A3325" s="92" t="s">
        <v>11</v>
      </c>
      <c r="B3325" s="92" t="s">
        <v>12</v>
      </c>
      <c r="C3325" s="92" t="s">
        <v>32</v>
      </c>
      <c r="D3325" s="92" t="s">
        <v>32</v>
      </c>
      <c r="E3325" s="92" t="s">
        <v>39</v>
      </c>
      <c r="F3325" s="92" t="s">
        <v>34</v>
      </c>
      <c r="G3325" s="92" t="s">
        <v>97</v>
      </c>
      <c r="H3325" s="92" t="s">
        <v>93</v>
      </c>
      <c r="I3325" s="89" t="s">
        <v>201</v>
      </c>
      <c r="L3325" s="98">
        <f>L2173+(L2461*'Emission factors'!$I$16)+('Emission factors'!$I$17*'GHG Estimation'!L2749)</f>
        <v>12583.830357811705</v>
      </c>
      <c r="M3325" s="98">
        <f>M2173+(M2461*'Emission factors'!$I$16)+('Emission factors'!$I$17*'GHG Estimation'!M2749)</f>
        <v>28346.400982319257</v>
      </c>
      <c r="N3325" s="98">
        <f>N2173+(N2461*'Emission factors'!$I$16)+('Emission factors'!$I$17*'GHG Estimation'!N2749)</f>
        <v>37561.920603868079</v>
      </c>
      <c r="O3325" s="98">
        <f>O2173+(O2461*'Emission factors'!$I$16)+('Emission factors'!$I$17*'GHG Estimation'!O2749)</f>
        <v>42635.145936563662</v>
      </c>
      <c r="P3325" s="98">
        <f>P2173+(P2461*'Emission factors'!$I$16)+('Emission factors'!$I$17*'GHG Estimation'!P2749)</f>
        <v>19789.069728247025</v>
      </c>
      <c r="Q3325" s="98">
        <f>Q2173+(Q2461*'Emission factors'!$I$16)+('Emission factors'!$I$17*'GHG Estimation'!Q2749)</f>
        <v>7824.6576886373841</v>
      </c>
      <c r="R3325" s="98">
        <f>R2173+(R2461*'Emission factors'!$I$16)+('Emission factors'!$I$17*'GHG Estimation'!R2749)</f>
        <v>2404.5452382441986</v>
      </c>
      <c r="S3325" s="98">
        <f>S2173+(S2461*'Emission factors'!$I$16)+('Emission factors'!$I$17*'GHG Estimation'!S2749)</f>
        <v>487.9195256121568</v>
      </c>
      <c r="T3325" s="98">
        <f>T2173+(T2461*'Emission factors'!$I$16)+('Emission factors'!$I$17*'GHG Estimation'!T2749)</f>
        <v>145.23018687286267</v>
      </c>
      <c r="U3325" s="98">
        <f>U2173+(U2461*'Emission factors'!$I$16)+('Emission factors'!$I$17*'GHG Estimation'!U2749)</f>
        <v>43.228044868164069</v>
      </c>
    </row>
    <row r="3326" spans="1:21" x14ac:dyDescent="0.25">
      <c r="A3326" s="92" t="s">
        <v>11</v>
      </c>
      <c r="B3326" s="92" t="s">
        <v>12</v>
      </c>
      <c r="C3326" s="92" t="s">
        <v>32</v>
      </c>
      <c r="D3326" s="92" t="s">
        <v>32</v>
      </c>
      <c r="E3326" s="92" t="s">
        <v>39</v>
      </c>
      <c r="F3326" s="92" t="s">
        <v>34</v>
      </c>
      <c r="G3326" s="92" t="s">
        <v>97</v>
      </c>
      <c r="H3326" s="92" t="s">
        <v>93</v>
      </c>
      <c r="I3326" s="89" t="s">
        <v>207</v>
      </c>
      <c r="L3326" s="98">
        <f>L2174+(L2462*'Emission factors'!$I$16)+('Emission factors'!$I$17*'GHG Estimation'!L2750)</f>
        <v>1487.1675186803434</v>
      </c>
      <c r="M3326" s="98">
        <f>M2174+(M2462*'Emission factors'!$I$16)+('Emission factors'!$I$17*'GHG Estimation'!M2750)</f>
        <v>350.93810192092661</v>
      </c>
      <c r="N3326" s="98">
        <f>N2174+(N2462*'Emission factors'!$I$16)+('Emission factors'!$I$17*'GHG Estimation'!N2750)</f>
        <v>331.21425778820975</v>
      </c>
      <c r="O3326" s="98">
        <f>O2174+(O2462*'Emission factors'!$I$16)+('Emission factors'!$I$17*'GHG Estimation'!O2750)</f>
        <v>466.60106355914684</v>
      </c>
      <c r="P3326" s="98">
        <f>P2174+(P2462*'Emission factors'!$I$16)+('Emission factors'!$I$17*'GHG Estimation'!P2750)</f>
        <v>2110.7661742851842</v>
      </c>
      <c r="Q3326" s="98">
        <f>Q2174+(Q2462*'Emission factors'!$I$16)+('Emission factors'!$I$17*'GHG Estimation'!Q2750)</f>
        <v>2193.8470652540523</v>
      </c>
      <c r="R3326" s="98">
        <f>R2174+(R2462*'Emission factors'!$I$16)+('Emission factors'!$I$17*'GHG Estimation'!R2750)</f>
        <v>1571.9006327348754</v>
      </c>
      <c r="S3326" s="98">
        <f>S2174+(S2462*'Emission factors'!$I$16)+('Emission factors'!$I$17*'GHG Estimation'!S2750)</f>
        <v>1252.5043739910227</v>
      </c>
      <c r="T3326" s="98">
        <f>T2174+(T2462*'Emission factors'!$I$16)+('Emission factors'!$I$17*'GHG Estimation'!T2750)</f>
        <v>1060.8317095680075</v>
      </c>
      <c r="U3326" s="98">
        <f>U2174+(U2462*'Emission factors'!$I$16)+('Emission factors'!$I$17*'GHG Estimation'!U2750)</f>
        <v>898.49100999696202</v>
      </c>
    </row>
    <row r="3327" spans="1:21" x14ac:dyDescent="0.25">
      <c r="A3327" s="92" t="s">
        <v>11</v>
      </c>
      <c r="B3327" s="92" t="s">
        <v>12</v>
      </c>
      <c r="C3327" s="92" t="s">
        <v>32</v>
      </c>
      <c r="D3327" s="92" t="s">
        <v>32</v>
      </c>
      <c r="E3327" s="92" t="s">
        <v>39</v>
      </c>
      <c r="F3327" s="92" t="s">
        <v>34</v>
      </c>
      <c r="G3327" s="92" t="s">
        <v>97</v>
      </c>
      <c r="H3327" s="92" t="s">
        <v>93</v>
      </c>
      <c r="I3327" s="89" t="s">
        <v>218</v>
      </c>
      <c r="L3327" s="98">
        <f>L2175+(L2463*'Emission factors'!$I$16)+('Emission factors'!$I$17*'GHG Estimation'!L2751)</f>
        <v>0</v>
      </c>
      <c r="M3327" s="98">
        <f>M2175+(M2463*'Emission factors'!$I$16)+('Emission factors'!$I$17*'GHG Estimation'!M2751)</f>
        <v>1763.5414735301856</v>
      </c>
      <c r="N3327" s="98">
        <f>N2175+(N2463*'Emission factors'!$I$16)+('Emission factors'!$I$17*'GHG Estimation'!N2751)</f>
        <v>1201.1894509856984</v>
      </c>
      <c r="O3327" s="98">
        <f>O2175+(O2463*'Emission factors'!$I$16)+('Emission factors'!$I$17*'GHG Estimation'!O2751)</f>
        <v>897.1872831945991</v>
      </c>
      <c r="P3327" s="98">
        <f>P2175+(P2463*'Emission factors'!$I$16)+('Emission factors'!$I$17*'GHG Estimation'!P2751)</f>
        <v>1012.7123216679515</v>
      </c>
      <c r="Q3327" s="98">
        <f>Q2175+(Q2463*'Emission factors'!$I$16)+('Emission factors'!$I$17*'GHG Estimation'!Q2751)</f>
        <v>1533.0170782298576</v>
      </c>
      <c r="R3327" s="98">
        <f>R2175+(R2463*'Emission factors'!$I$16)+('Emission factors'!$I$17*'GHG Estimation'!R2751)</f>
        <v>2198.9029431218478</v>
      </c>
      <c r="S3327" s="98">
        <f>S2175+(S2463*'Emission factors'!$I$16)+('Emission factors'!$I$17*'GHG Estimation'!S2751)</f>
        <v>962.76453377698397</v>
      </c>
      <c r="T3327" s="98">
        <f>T2175+(T2463*'Emission factors'!$I$16)+('Emission factors'!$I$17*'GHG Estimation'!T2751)</f>
        <v>412.94107361395044</v>
      </c>
      <c r="U3327" s="98">
        <f>U2175+(U2463*'Emission factors'!$I$16)+('Emission factors'!$I$17*'GHG Estimation'!U2751)</f>
        <v>321.75769995331831</v>
      </c>
    </row>
    <row r="3328" spans="1:21" x14ac:dyDescent="0.25">
      <c r="A3328" s="92" t="s">
        <v>11</v>
      </c>
      <c r="B3328" s="92" t="s">
        <v>12</v>
      </c>
      <c r="C3328" s="92" t="s">
        <v>32</v>
      </c>
      <c r="D3328" s="92" t="s">
        <v>32</v>
      </c>
      <c r="E3328" s="92" t="s">
        <v>39</v>
      </c>
      <c r="F3328" s="92" t="s">
        <v>34</v>
      </c>
      <c r="G3328" s="92" t="s">
        <v>97</v>
      </c>
      <c r="H3328" s="92" t="s">
        <v>93</v>
      </c>
      <c r="I3328" s="89" t="s">
        <v>194</v>
      </c>
      <c r="L3328" s="98">
        <f>L2176+(L2464*'Emission factors'!$I$16)+('Emission factors'!$I$17*'GHG Estimation'!L2752)</f>
        <v>103516.51204145172</v>
      </c>
      <c r="M3328" s="98">
        <f>M2176+(M2464*'Emission factors'!$I$16)+('Emission factors'!$I$17*'GHG Estimation'!M2752)</f>
        <v>117160.13444443537</v>
      </c>
      <c r="N3328" s="98">
        <f>N2176+(N2464*'Emission factors'!$I$16)+('Emission factors'!$I$17*'GHG Estimation'!N2752)</f>
        <v>120944.2998472178</v>
      </c>
      <c r="O3328" s="98">
        <f>O2176+(O2464*'Emission factors'!$I$16)+('Emission factors'!$I$17*'GHG Estimation'!O2752)</f>
        <v>125206.15762814219</v>
      </c>
      <c r="P3328" s="98">
        <f>P2176+(P2464*'Emission factors'!$I$16)+('Emission factors'!$I$17*'GHG Estimation'!P2752)</f>
        <v>103755.25889193344</v>
      </c>
      <c r="Q3328" s="98">
        <f>Q2176+(Q2464*'Emission factors'!$I$16)+('Emission factors'!$I$17*'GHG Estimation'!Q2752)</f>
        <v>151002.94848653206</v>
      </c>
      <c r="R3328" s="98">
        <f>R2176+(R2464*'Emission factors'!$I$16)+('Emission factors'!$I$17*'GHG Estimation'!R2752)</f>
        <v>225728.63938730824</v>
      </c>
      <c r="S3328" s="98">
        <f>S2176+(S2464*'Emission factors'!$I$16)+('Emission factors'!$I$17*'GHG Estimation'!S2752)</f>
        <v>366940.38479049556</v>
      </c>
      <c r="T3328" s="98">
        <f>T2176+(T2464*'Emission factors'!$I$16)+('Emission factors'!$I$17*'GHG Estimation'!T2752)</f>
        <v>624521.39478780422</v>
      </c>
      <c r="U3328" s="98">
        <f>U2176+(U2464*'Emission factors'!$I$16)+('Emission factors'!$I$17*'GHG Estimation'!U2752)</f>
        <v>1086417.5418051702</v>
      </c>
    </row>
    <row r="3329" spans="1:21" x14ac:dyDescent="0.25">
      <c r="A3329" s="92" t="s">
        <v>11</v>
      </c>
      <c r="B3329" s="92" t="s">
        <v>12</v>
      </c>
      <c r="C3329" s="92" t="s">
        <v>32</v>
      </c>
      <c r="D3329" s="92" t="s">
        <v>32</v>
      </c>
      <c r="E3329" s="92" t="s">
        <v>39</v>
      </c>
      <c r="F3329" s="92" t="s">
        <v>34</v>
      </c>
      <c r="G3329" s="92" t="s">
        <v>97</v>
      </c>
      <c r="H3329" s="92" t="s">
        <v>93</v>
      </c>
      <c r="I3329" s="89" t="s">
        <v>195</v>
      </c>
      <c r="L3329" s="98">
        <f>L2177+(L2465*'Emission factors'!$I$16)+('Emission factors'!$I$17*'GHG Estimation'!L2753)</f>
        <v>568.8255616181084</v>
      </c>
      <c r="M3329" s="98">
        <f>M2177+(M2465*'Emission factors'!$I$16)+('Emission factors'!$I$17*'GHG Estimation'!M2753)</f>
        <v>7154.0220574441646</v>
      </c>
      <c r="N3329" s="98">
        <f>N2177+(N2465*'Emission factors'!$I$16)+('Emission factors'!$I$17*'GHG Estimation'!N2753)</f>
        <v>11920.261051764628</v>
      </c>
      <c r="O3329" s="98">
        <f>O2177+(O2465*'Emission factors'!$I$16)+('Emission factors'!$I$17*'GHG Estimation'!O2753)</f>
        <v>15888.1929598965</v>
      </c>
      <c r="P3329" s="98">
        <f>P2177+(P2465*'Emission factors'!$I$16)+('Emission factors'!$I$17*'GHG Estimation'!P2753)</f>
        <v>21163.732828947468</v>
      </c>
      <c r="Q3329" s="98">
        <f>Q2177+(Q2465*'Emission factors'!$I$16)+('Emission factors'!$I$17*'GHG Estimation'!Q2753)</f>
        <v>17072.685085445661</v>
      </c>
      <c r="R3329" s="98">
        <f>R2177+(R2465*'Emission factors'!$I$16)+('Emission factors'!$I$17*'GHG Estimation'!R2753)</f>
        <v>9645.8055582114721</v>
      </c>
      <c r="S3329" s="98">
        <f>S2177+(S2465*'Emission factors'!$I$16)+('Emission factors'!$I$17*'GHG Estimation'!S2753)</f>
        <v>2767.4972177835584</v>
      </c>
      <c r="T3329" s="98">
        <f>T2177+(T2465*'Emission factors'!$I$16)+('Emission factors'!$I$17*'GHG Estimation'!T2753)</f>
        <v>573.24115658032179</v>
      </c>
      <c r="U3329" s="98">
        <f>U2177+(U2465*'Emission factors'!$I$16)+('Emission factors'!$I$17*'GHG Estimation'!U2753)</f>
        <v>208.51562239400727</v>
      </c>
    </row>
    <row r="3330" spans="1:21" x14ac:dyDescent="0.25">
      <c r="A3330" s="92" t="s">
        <v>11</v>
      </c>
      <c r="B3330" s="92" t="s">
        <v>12</v>
      </c>
      <c r="C3330" s="92" t="s">
        <v>32</v>
      </c>
      <c r="D3330" s="92" t="s">
        <v>32</v>
      </c>
      <c r="E3330" s="92" t="s">
        <v>39</v>
      </c>
      <c r="F3330" s="92" t="s">
        <v>34</v>
      </c>
      <c r="G3330" s="92" t="s">
        <v>97</v>
      </c>
      <c r="H3330" s="92" t="s">
        <v>93</v>
      </c>
      <c r="I3330" s="89" t="s">
        <v>209</v>
      </c>
      <c r="L3330" s="98">
        <f>L2178+(L2466*'Emission factors'!$I$16)+('Emission factors'!$I$17*'GHG Estimation'!L2754)</f>
        <v>5818.1370927213538</v>
      </c>
      <c r="M3330" s="98">
        <f>M2178+(M2466*'Emission factors'!$I$16)+('Emission factors'!$I$17*'GHG Estimation'!M2754)</f>
        <v>15065.93477035797</v>
      </c>
      <c r="N3330" s="98">
        <f>N2178+(N2466*'Emission factors'!$I$16)+('Emission factors'!$I$17*'GHG Estimation'!N2754)</f>
        <v>4480.1541889165028</v>
      </c>
      <c r="O3330" s="98">
        <f>O2178+(O2466*'Emission factors'!$I$16)+('Emission factors'!$I$17*'GHG Estimation'!O2754)</f>
        <v>0</v>
      </c>
      <c r="P3330" s="98">
        <f>P2178+(P2466*'Emission factors'!$I$16)+('Emission factors'!$I$17*'GHG Estimation'!P2754)</f>
        <v>0</v>
      </c>
      <c r="Q3330" s="98">
        <f>Q2178+(Q2466*'Emission factors'!$I$16)+('Emission factors'!$I$17*'GHG Estimation'!Q2754)</f>
        <v>345.34602454086149</v>
      </c>
      <c r="R3330" s="98">
        <f>R2178+(R2466*'Emission factors'!$I$16)+('Emission factors'!$I$17*'GHG Estimation'!R2754)</f>
        <v>824.18616025099539</v>
      </c>
      <c r="S3330" s="98">
        <f>S2178+(S2466*'Emission factors'!$I$16)+('Emission factors'!$I$17*'GHG Estimation'!S2754)</f>
        <v>236.356939579125</v>
      </c>
      <c r="T3330" s="98">
        <f>T2178+(T2466*'Emission factors'!$I$16)+('Emission factors'!$I$17*'GHG Estimation'!T2754)</f>
        <v>0</v>
      </c>
      <c r="U3330" s="98">
        <f>U2178+(U2466*'Emission factors'!$I$16)+('Emission factors'!$I$17*'GHG Estimation'!U2754)</f>
        <v>0</v>
      </c>
    </row>
    <row r="3331" spans="1:21" x14ac:dyDescent="0.25">
      <c r="A3331" s="92" t="s">
        <v>11</v>
      </c>
      <c r="B3331" s="92" t="s">
        <v>12</v>
      </c>
      <c r="C3331" s="92" t="s">
        <v>32</v>
      </c>
      <c r="D3331" s="92" t="s">
        <v>32</v>
      </c>
      <c r="E3331" s="92" t="s">
        <v>39</v>
      </c>
      <c r="F3331" s="92" t="s">
        <v>34</v>
      </c>
      <c r="G3331" s="92" t="s">
        <v>97</v>
      </c>
      <c r="H3331" s="92" t="s">
        <v>93</v>
      </c>
      <c r="I3331" s="89" t="s">
        <v>208</v>
      </c>
      <c r="L3331" s="98">
        <f>L2179+(L2467*'Emission factors'!$I$16)+('Emission factors'!$I$17*'GHG Estimation'!L2755)</f>
        <v>4351.5390655428964</v>
      </c>
      <c r="M3331" s="98">
        <f>M2179+(M2467*'Emission factors'!$I$16)+('Emission factors'!$I$17*'GHG Estimation'!M2755)</f>
        <v>2173.4137542509884</v>
      </c>
      <c r="N3331" s="98">
        <f>N2179+(N2467*'Emission factors'!$I$16)+('Emission factors'!$I$17*'GHG Estimation'!N2755)</f>
        <v>2669.5277490923031</v>
      </c>
      <c r="O3331" s="98">
        <f>O2179+(O2467*'Emission factors'!$I$16)+('Emission factors'!$I$17*'GHG Estimation'!O2755)</f>
        <v>2703.9601769672654</v>
      </c>
      <c r="P3331" s="98">
        <f>P2179+(P2467*'Emission factors'!$I$16)+('Emission factors'!$I$17*'GHG Estimation'!P2755)</f>
        <v>2632.9486433070019</v>
      </c>
      <c r="Q3331" s="98">
        <f>Q2179+(Q2467*'Emission factors'!$I$16)+('Emission factors'!$I$17*'GHG Estimation'!Q2755)</f>
        <v>1914.4736575794677</v>
      </c>
      <c r="R3331" s="98">
        <f>R2179+(R2467*'Emission factors'!$I$16)+('Emission factors'!$I$17*'GHG Estimation'!R2755)</f>
        <v>946.07040093453134</v>
      </c>
      <c r="S3331" s="98">
        <f>S2179+(S2467*'Emission factors'!$I$16)+('Emission factors'!$I$17*'GHG Estimation'!S2755)</f>
        <v>532.32165875901103</v>
      </c>
      <c r="T3331" s="98">
        <f>T2179+(T2467*'Emission factors'!$I$16)+('Emission factors'!$I$17*'GHG Estimation'!T2755)</f>
        <v>360.80186188942548</v>
      </c>
      <c r="U3331" s="98">
        <f>U2179+(U2467*'Emission factors'!$I$16)+('Emission factors'!$I$17*'GHG Estimation'!U2755)</f>
        <v>242.84287901301229</v>
      </c>
    </row>
    <row r="3332" spans="1:21" x14ac:dyDescent="0.25">
      <c r="A3332" s="92" t="s">
        <v>11</v>
      </c>
      <c r="B3332" s="92" t="s">
        <v>12</v>
      </c>
      <c r="C3332" s="92" t="s">
        <v>32</v>
      </c>
      <c r="D3332" s="92" t="s">
        <v>32</v>
      </c>
      <c r="E3332" s="92" t="s">
        <v>39</v>
      </c>
      <c r="F3332" s="92" t="s">
        <v>34</v>
      </c>
      <c r="G3332" s="92" t="s">
        <v>97</v>
      </c>
      <c r="H3332" s="92" t="s">
        <v>93</v>
      </c>
      <c r="I3332" s="89" t="s">
        <v>226</v>
      </c>
      <c r="L3332" s="98">
        <f>L2180+(L2468*'Emission factors'!$I$16)+('Emission factors'!$I$17*'GHG Estimation'!L2756)</f>
        <v>0</v>
      </c>
      <c r="M3332" s="98">
        <f>M2180+(M2468*'Emission factors'!$I$16)+('Emission factors'!$I$17*'GHG Estimation'!M2756)</f>
        <v>0</v>
      </c>
      <c r="N3332" s="98">
        <f>N2180+(N2468*'Emission factors'!$I$16)+('Emission factors'!$I$17*'GHG Estimation'!N2756)</f>
        <v>0</v>
      </c>
      <c r="O3332" s="98">
        <f>O2180+(O2468*'Emission factors'!$I$16)+('Emission factors'!$I$17*'GHG Estimation'!O2756)</f>
        <v>0</v>
      </c>
      <c r="P3332" s="98">
        <f>P2180+(P2468*'Emission factors'!$I$16)+('Emission factors'!$I$17*'GHG Estimation'!P2756)</f>
        <v>0</v>
      </c>
      <c r="Q3332" s="98">
        <f>Q2180+(Q2468*'Emission factors'!$I$16)+('Emission factors'!$I$17*'GHG Estimation'!Q2756)</f>
        <v>0</v>
      </c>
      <c r="R3332" s="98">
        <f>R2180+(R2468*'Emission factors'!$I$16)+('Emission factors'!$I$17*'GHG Estimation'!R2756)</f>
        <v>0</v>
      </c>
      <c r="S3332" s="98">
        <f>S2180+(S2468*'Emission factors'!$I$16)+('Emission factors'!$I$17*'GHG Estimation'!S2756)</f>
        <v>0</v>
      </c>
      <c r="T3332" s="98">
        <f>T2180+(T2468*'Emission factors'!$I$16)+('Emission factors'!$I$17*'GHG Estimation'!T2756)</f>
        <v>0</v>
      </c>
      <c r="U3332" s="98">
        <f>U2180+(U2468*'Emission factors'!$I$16)+('Emission factors'!$I$17*'GHG Estimation'!U2756)</f>
        <v>0</v>
      </c>
    </row>
    <row r="3333" spans="1:21" x14ac:dyDescent="0.25">
      <c r="A3333" s="92" t="s">
        <v>11</v>
      </c>
      <c r="B3333" s="92" t="s">
        <v>12</v>
      </c>
      <c r="C3333" s="92" t="s">
        <v>32</v>
      </c>
      <c r="D3333" s="92" t="s">
        <v>32</v>
      </c>
      <c r="E3333" s="92" t="s">
        <v>39</v>
      </c>
      <c r="F3333" s="92" t="s">
        <v>34</v>
      </c>
      <c r="G3333" s="92" t="s">
        <v>97</v>
      </c>
      <c r="H3333" s="92" t="s">
        <v>93</v>
      </c>
      <c r="I3333" s="89" t="s">
        <v>196</v>
      </c>
      <c r="L3333" s="98">
        <f>L2181+(L2469*'Emission factors'!$I$16)+('Emission factors'!$I$17*'GHG Estimation'!L2757)</f>
        <v>6379.0713915394826</v>
      </c>
      <c r="M3333" s="98">
        <f>M2181+(M2469*'Emission factors'!$I$16)+('Emission factors'!$I$17*'GHG Estimation'!M2757)</f>
        <v>21302.108563971418</v>
      </c>
      <c r="N3333" s="98">
        <f>N2181+(N2469*'Emission factors'!$I$16)+('Emission factors'!$I$17*'GHG Estimation'!N2757)</f>
        <v>68008.520287469408</v>
      </c>
      <c r="O3333" s="98">
        <f>O2181+(O2469*'Emission factors'!$I$16)+('Emission factors'!$I$17*'GHG Estimation'!O2757)</f>
        <v>245146.4862590851</v>
      </c>
      <c r="P3333" s="98">
        <f>P2181+(P2469*'Emission factors'!$I$16)+('Emission factors'!$I$17*'GHG Estimation'!P2757)</f>
        <v>111561.61925345604</v>
      </c>
      <c r="Q3333" s="98">
        <f>Q2181+(Q2469*'Emission factors'!$I$16)+('Emission factors'!$I$17*'GHG Estimation'!Q2757)</f>
        <v>35316.720681851068</v>
      </c>
      <c r="R3333" s="98">
        <f>R2181+(R2469*'Emission factors'!$I$16)+('Emission factors'!$I$17*'GHG Estimation'!R2757)</f>
        <v>16892.058677992365</v>
      </c>
      <c r="S3333" s="98">
        <f>S2181+(S2469*'Emission factors'!$I$16)+('Emission factors'!$I$17*'GHG Estimation'!S2757)</f>
        <v>10244.20025606596</v>
      </c>
      <c r="T3333" s="98">
        <f>T2181+(T2469*'Emission factors'!$I$16)+('Emission factors'!$I$17*'GHG Estimation'!T2757)</f>
        <v>9029.100729259877</v>
      </c>
      <c r="U3333" s="98">
        <f>U2181+(U2469*'Emission factors'!$I$16)+('Emission factors'!$I$17*'GHG Estimation'!U2757)</f>
        <v>8774.4012071961606</v>
      </c>
    </row>
    <row r="3334" spans="1:21" x14ac:dyDescent="0.25">
      <c r="A3334" s="92" t="s">
        <v>11</v>
      </c>
      <c r="B3334" s="92" t="s">
        <v>12</v>
      </c>
      <c r="C3334" s="92" t="s">
        <v>32</v>
      </c>
      <c r="D3334" s="92" t="s">
        <v>32</v>
      </c>
      <c r="E3334" s="92" t="s">
        <v>39</v>
      </c>
      <c r="F3334" s="92" t="s">
        <v>34</v>
      </c>
      <c r="G3334" s="92" t="s">
        <v>97</v>
      </c>
      <c r="H3334" s="92" t="s">
        <v>93</v>
      </c>
      <c r="I3334" s="89" t="s">
        <v>197</v>
      </c>
      <c r="L3334" s="98">
        <f>L2182+(L2470*'Emission factors'!$I$16)+('Emission factors'!$I$17*'GHG Estimation'!L2758)</f>
        <v>23461.068306482633</v>
      </c>
      <c r="M3334" s="98">
        <f>M2182+(M2470*'Emission factors'!$I$16)+('Emission factors'!$I$17*'GHG Estimation'!M2758)</f>
        <v>8672.8063288336707</v>
      </c>
      <c r="N3334" s="98">
        <f>N2182+(N2470*'Emission factors'!$I$16)+('Emission factors'!$I$17*'GHG Estimation'!N2758)</f>
        <v>4319.2881779687068</v>
      </c>
      <c r="O3334" s="98">
        <f>O2182+(O2470*'Emission factors'!$I$16)+('Emission factors'!$I$17*'GHG Estimation'!O2758)</f>
        <v>5599.8406701627946</v>
      </c>
      <c r="P3334" s="98">
        <f>P2182+(P2470*'Emission factors'!$I$16)+('Emission factors'!$I$17*'GHG Estimation'!P2758)</f>
        <v>13582.882079934408</v>
      </c>
      <c r="Q3334" s="98">
        <f>Q2182+(Q2470*'Emission factors'!$I$16)+('Emission factors'!$I$17*'GHG Estimation'!Q2758)</f>
        <v>15193.662948631496</v>
      </c>
      <c r="R3334" s="98">
        <f>R2182+(R2470*'Emission factors'!$I$16)+('Emission factors'!$I$17*'GHG Estimation'!R2758)</f>
        <v>13858.9952506798</v>
      </c>
      <c r="S3334" s="98">
        <f>S2182+(S2470*'Emission factors'!$I$16)+('Emission factors'!$I$17*'GHG Estimation'!S2758)</f>
        <v>16118.389160173345</v>
      </c>
      <c r="T3334" s="98">
        <f>T2182+(T2470*'Emission factors'!$I$16)+('Emission factors'!$I$17*'GHG Estimation'!T2758)</f>
        <v>23133.588180391507</v>
      </c>
      <c r="U3334" s="98">
        <f>U2182+(U2470*'Emission factors'!$I$16)+('Emission factors'!$I$17*'GHG Estimation'!U2758)</f>
        <v>36959.770839103076</v>
      </c>
    </row>
    <row r="3335" spans="1:21" x14ac:dyDescent="0.25">
      <c r="A3335" s="92" t="s">
        <v>11</v>
      </c>
      <c r="B3335" s="92" t="s">
        <v>12</v>
      </c>
      <c r="C3335" s="92" t="s">
        <v>32</v>
      </c>
      <c r="D3335" s="92" t="s">
        <v>32</v>
      </c>
      <c r="E3335" s="92" t="s">
        <v>39</v>
      </c>
      <c r="F3335" s="92" t="s">
        <v>34</v>
      </c>
      <c r="G3335" s="92" t="s">
        <v>97</v>
      </c>
      <c r="H3335" s="92" t="s">
        <v>93</v>
      </c>
      <c r="I3335" s="89" t="s">
        <v>229</v>
      </c>
      <c r="L3335" s="98">
        <f>L2183+(L2471*'Emission factors'!$I$16)+('Emission factors'!$I$17*'GHG Estimation'!L2759)</f>
        <v>31753.713313992957</v>
      </c>
      <c r="M3335" s="98">
        <f>M2183+(M2471*'Emission factors'!$I$16)+('Emission factors'!$I$17*'GHG Estimation'!M2759)</f>
        <v>36272.625107823253</v>
      </c>
      <c r="N3335" s="98">
        <f>N2183+(N2471*'Emission factors'!$I$16)+('Emission factors'!$I$17*'GHG Estimation'!N2759)</f>
        <v>36740.406628894845</v>
      </c>
      <c r="O3335" s="98">
        <f>O2183+(O2471*'Emission factors'!$I$16)+('Emission factors'!$I$17*'GHG Estimation'!O2759)</f>
        <v>35300.522893745176</v>
      </c>
      <c r="P3335" s="98">
        <f>P2183+(P2471*'Emission factors'!$I$16)+('Emission factors'!$I$17*'GHG Estimation'!P2759)</f>
        <v>28797.18647816934</v>
      </c>
      <c r="Q3335" s="98">
        <f>Q2183+(Q2471*'Emission factors'!$I$16)+('Emission factors'!$I$17*'GHG Estimation'!Q2759)</f>
        <v>38485.606234373263</v>
      </c>
      <c r="R3335" s="98">
        <f>R2183+(R2471*'Emission factors'!$I$16)+('Emission factors'!$I$17*'GHG Estimation'!R2759)</f>
        <v>54383.857548495784</v>
      </c>
      <c r="S3335" s="98">
        <f>S2183+(S2471*'Emission factors'!$I$16)+('Emission factors'!$I$17*'GHG Estimation'!S2759)</f>
        <v>80129.496863323468</v>
      </c>
      <c r="T3335" s="98">
        <f>T2183+(T2471*'Emission factors'!$I$16)+('Emission factors'!$I$17*'GHG Estimation'!T2759)</f>
        <v>120640.69433476614</v>
      </c>
      <c r="U3335" s="98">
        <f>U2183+(U2471*'Emission factors'!$I$16)+('Emission factors'!$I$17*'GHG Estimation'!U2759)</f>
        <v>182806.72677722585</v>
      </c>
    </row>
    <row r="3336" spans="1:21" x14ac:dyDescent="0.25">
      <c r="A3336" s="92" t="s">
        <v>11</v>
      </c>
      <c r="B3336" s="92" t="s">
        <v>12</v>
      </c>
      <c r="C3336" s="92" t="s">
        <v>32</v>
      </c>
      <c r="D3336" s="92" t="s">
        <v>32</v>
      </c>
      <c r="E3336" s="92" t="s">
        <v>39</v>
      </c>
      <c r="F3336" s="92" t="s">
        <v>34</v>
      </c>
      <c r="G3336" s="92" t="s">
        <v>97</v>
      </c>
      <c r="H3336" s="92" t="s">
        <v>93</v>
      </c>
      <c r="I3336" s="89" t="s">
        <v>198</v>
      </c>
      <c r="L3336" s="98">
        <f>L2184+(L2472*'Emission factors'!$I$16)+('Emission factors'!$I$17*'GHG Estimation'!L2760)</f>
        <v>68102.867865589913</v>
      </c>
      <c r="M3336" s="98">
        <f>M2184+(M2472*'Emission factors'!$I$16)+('Emission factors'!$I$17*'GHG Estimation'!M2760)</f>
        <v>70218.898187368308</v>
      </c>
      <c r="N3336" s="98">
        <f>N2184+(N2472*'Emission factors'!$I$16)+('Emission factors'!$I$17*'GHG Estimation'!N2760)</f>
        <v>64539.930716212177</v>
      </c>
      <c r="O3336" s="98">
        <f>O2184+(O2472*'Emission factors'!$I$16)+('Emission factors'!$I$17*'GHG Estimation'!O2760)</f>
        <v>55989.203938346582</v>
      </c>
      <c r="P3336" s="98">
        <f>P2184+(P2472*'Emission factors'!$I$16)+('Emission factors'!$I$17*'GHG Estimation'!P2760)</f>
        <v>42040.664085810102</v>
      </c>
      <c r="Q3336" s="98">
        <f>Q2184+(Q2472*'Emission factors'!$I$16)+('Emission factors'!$I$17*'GHG Estimation'!Q2760)</f>
        <v>28746.128104385563</v>
      </c>
      <c r="R3336" s="98">
        <f>R2184+(R2472*'Emission factors'!$I$16)+('Emission factors'!$I$17*'GHG Estimation'!R2760)</f>
        <v>15999.156122136439</v>
      </c>
      <c r="S3336" s="98">
        <f>S2184+(S2472*'Emission factors'!$I$16)+('Emission factors'!$I$17*'GHG Estimation'!S2760)</f>
        <v>8940.4482530091918</v>
      </c>
      <c r="T3336" s="98">
        <f>T2184+(T2472*'Emission factors'!$I$16)+('Emission factors'!$I$17*'GHG Estimation'!T2760)</f>
        <v>5418.0540649290315</v>
      </c>
      <c r="U3336" s="98">
        <f>U2184+(U2472*'Emission factors'!$I$16)+('Emission factors'!$I$17*'GHG Estimation'!U2760)</f>
        <v>3343.3799027322398</v>
      </c>
    </row>
    <row r="3337" spans="1:21" x14ac:dyDescent="0.25">
      <c r="A3337" s="92" t="s">
        <v>11</v>
      </c>
      <c r="B3337" s="92" t="s">
        <v>12</v>
      </c>
      <c r="C3337" s="92" t="s">
        <v>32</v>
      </c>
      <c r="D3337" s="92" t="s">
        <v>32</v>
      </c>
      <c r="E3337" s="92" t="s">
        <v>39</v>
      </c>
      <c r="F3337" s="92" t="s">
        <v>34</v>
      </c>
      <c r="G3337" s="92" t="s">
        <v>97</v>
      </c>
      <c r="H3337" s="92" t="s">
        <v>93</v>
      </c>
      <c r="I3337" s="89" t="s">
        <v>231</v>
      </c>
      <c r="L3337" s="98">
        <f>L2185+(L2473*'Emission factors'!$I$16)+('Emission factors'!$I$17*'GHG Estimation'!L2761)</f>
        <v>4110.4232299932601</v>
      </c>
      <c r="M3337" s="98">
        <f>M2185+(M2473*'Emission factors'!$I$16)+('Emission factors'!$I$17*'GHG Estimation'!M2761)</f>
        <v>4624.4191919038967</v>
      </c>
      <c r="N3337" s="98">
        <f>N2185+(N2473*'Emission factors'!$I$16)+('Emission factors'!$I$17*'GHG Estimation'!N2761)</f>
        <v>4680.7926476224284</v>
      </c>
      <c r="O3337" s="98">
        <f>O2185+(O2473*'Emission factors'!$I$16)+('Emission factors'!$I$17*'GHG Estimation'!O2761)</f>
        <v>4502.5982486379817</v>
      </c>
      <c r="P3337" s="98">
        <f>P2185+(P2473*'Emission factors'!$I$16)+('Emission factors'!$I$17*'GHG Estimation'!P2761)</f>
        <v>4758.2048924259379</v>
      </c>
      <c r="Q3337" s="98">
        <f>Q2185+(Q2473*'Emission factors'!$I$16)+('Emission factors'!$I$17*'GHG Estimation'!Q2761)</f>
        <v>4311.8687074003728</v>
      </c>
      <c r="R3337" s="98">
        <f>R2185+(R2473*'Emission factors'!$I$16)+('Emission factors'!$I$17*'GHG Estimation'!R2761)</f>
        <v>3571.6379987199516</v>
      </c>
      <c r="S3337" s="98">
        <f>S2185+(S2473*'Emission factors'!$I$16)+('Emission factors'!$I$17*'GHG Estimation'!S2761)</f>
        <v>3220.3775937109613</v>
      </c>
      <c r="T3337" s="98">
        <f>T2185+(T2473*'Emission factors'!$I$16)+('Emission factors'!$I$17*'GHG Estimation'!T2761)</f>
        <v>3107.293307927262</v>
      </c>
      <c r="U3337" s="98">
        <f>U2185+(U2473*'Emission factors'!$I$16)+('Emission factors'!$I$17*'GHG Estimation'!U2761)</f>
        <v>3087.6630791686566</v>
      </c>
    </row>
    <row r="3338" spans="1:21" x14ac:dyDescent="0.25">
      <c r="A3338" s="92" t="s">
        <v>11</v>
      </c>
      <c r="B3338" s="92" t="s">
        <v>12</v>
      </c>
      <c r="C3338" s="92" t="s">
        <v>32</v>
      </c>
      <c r="D3338" s="92" t="s">
        <v>32</v>
      </c>
      <c r="E3338" s="92" t="s">
        <v>39</v>
      </c>
      <c r="F3338" s="92" t="s">
        <v>34</v>
      </c>
      <c r="G3338" s="92" t="s">
        <v>97</v>
      </c>
      <c r="H3338" s="92" t="s">
        <v>93</v>
      </c>
      <c r="I3338" s="89" t="s">
        <v>230</v>
      </c>
      <c r="L3338" s="98">
        <f>L2186+(L2474*'Emission factors'!$I$16)+('Emission factors'!$I$17*'GHG Estimation'!L2762)</f>
        <v>803.82045703411222</v>
      </c>
      <c r="M3338" s="98">
        <f>M2186+(M2474*'Emission factors'!$I$16)+('Emission factors'!$I$17*'GHG Estimation'!M2762)</f>
        <v>23981.757651956883</v>
      </c>
      <c r="N3338" s="98">
        <f>N2186+(N2474*'Emission factors'!$I$16)+('Emission factors'!$I$17*'GHG Estimation'!N2762)</f>
        <v>38479.415690065725</v>
      </c>
      <c r="O3338" s="98">
        <f>O2186+(O2474*'Emission factors'!$I$16)+('Emission factors'!$I$17*'GHG Estimation'!O2762)</f>
        <v>59513.339587126698</v>
      </c>
      <c r="P3338" s="98">
        <f>P2186+(P2474*'Emission factors'!$I$16)+('Emission factors'!$I$17*'GHG Estimation'!P2762)</f>
        <v>22012.615837522095</v>
      </c>
      <c r="Q3338" s="98">
        <f>Q2186+(Q2474*'Emission factors'!$I$16)+('Emission factors'!$I$17*'GHG Estimation'!Q2762)</f>
        <v>6780.6983299252952</v>
      </c>
      <c r="R3338" s="98">
        <f>R2186+(R2474*'Emission factors'!$I$16)+('Emission factors'!$I$17*'GHG Estimation'!R2762)</f>
        <v>5986.0914227052772</v>
      </c>
      <c r="S3338" s="98">
        <f>S2186+(S2474*'Emission factors'!$I$16)+('Emission factors'!$I$17*'GHG Estimation'!S2762)</f>
        <v>5110.7267294951916</v>
      </c>
      <c r="T3338" s="98">
        <f>T2186+(T2474*'Emission factors'!$I$16)+('Emission factors'!$I$17*'GHG Estimation'!T2762)</f>
        <v>4369.2041143195484</v>
      </c>
      <c r="U3338" s="98">
        <f>U2186+(U2474*'Emission factors'!$I$16)+('Emission factors'!$I$17*'GHG Estimation'!U2762)</f>
        <v>3816.1124711864209</v>
      </c>
    </row>
    <row r="3339" spans="1:21" x14ac:dyDescent="0.25">
      <c r="A3339" s="92" t="s">
        <v>11</v>
      </c>
      <c r="B3339" s="92" t="s">
        <v>12</v>
      </c>
      <c r="C3339" s="92" t="s">
        <v>32</v>
      </c>
      <c r="D3339" s="92" t="s">
        <v>32</v>
      </c>
      <c r="E3339" s="92" t="s">
        <v>39</v>
      </c>
      <c r="F3339" s="92" t="s">
        <v>34</v>
      </c>
      <c r="G3339" s="92" t="s">
        <v>97</v>
      </c>
      <c r="H3339" s="92" t="s">
        <v>93</v>
      </c>
      <c r="I3339" s="89" t="s">
        <v>303</v>
      </c>
      <c r="L3339" s="98">
        <f>L2187+(L2475*'Emission factors'!$I$16)+('Emission factors'!$I$17*'GHG Estimation'!L2763)</f>
        <v>49279.520169025694</v>
      </c>
      <c r="M3339" s="98">
        <f>M2187+(M2475*'Emission factors'!$I$16)+('Emission factors'!$I$17*'GHG Estimation'!M2763)</f>
        <v>116610.933854271</v>
      </c>
      <c r="N3339" s="98">
        <f>N2187+(N2475*'Emission factors'!$I$16)+('Emission factors'!$I$17*'GHG Estimation'!N2763)</f>
        <v>138089.34277217314</v>
      </c>
      <c r="O3339" s="98">
        <f>O2187+(O2475*'Emission factors'!$I$16)+('Emission factors'!$I$17*'GHG Estimation'!O2763)</f>
        <v>134815.74559324974</v>
      </c>
      <c r="P3339" s="98">
        <f>P2187+(P2475*'Emission factors'!$I$16)+('Emission factors'!$I$17*'GHG Estimation'!P2763)</f>
        <v>69789.036952229362</v>
      </c>
      <c r="Q3339" s="98">
        <f>Q2187+(Q2475*'Emission factors'!$I$16)+('Emission factors'!$I$17*'GHG Estimation'!Q2763)</f>
        <v>45920.080254760753</v>
      </c>
      <c r="R3339" s="98">
        <f>R2187+(R2475*'Emission factors'!$I$16)+('Emission factors'!$I$17*'GHG Estimation'!R2763)</f>
        <v>42830.52926182931</v>
      </c>
      <c r="S3339" s="98">
        <f>S2187+(S2475*'Emission factors'!$I$16)+('Emission factors'!$I$17*'GHG Estimation'!S2763)</f>
        <v>44300.220888485783</v>
      </c>
      <c r="T3339" s="98">
        <f>T2187+(T2475*'Emission factors'!$I$16)+('Emission factors'!$I$17*'GHG Estimation'!T2763)</f>
        <v>51085.25827948685</v>
      </c>
      <c r="U3339" s="98">
        <f>U2187+(U2475*'Emission factors'!$I$16)+('Emission factors'!$I$17*'GHG Estimation'!U2763)</f>
        <v>64057.166230652045</v>
      </c>
    </row>
    <row r="3340" spans="1:21" x14ac:dyDescent="0.25">
      <c r="A3340" s="92" t="s">
        <v>11</v>
      </c>
      <c r="B3340" s="92" t="s">
        <v>12</v>
      </c>
      <c r="C3340" s="92" t="s">
        <v>32</v>
      </c>
      <c r="D3340" s="92" t="s">
        <v>32</v>
      </c>
      <c r="E3340" s="92" t="s">
        <v>39</v>
      </c>
      <c r="F3340" s="92" t="s">
        <v>34</v>
      </c>
      <c r="G3340" s="92" t="s">
        <v>97</v>
      </c>
      <c r="H3340" s="92" t="s">
        <v>93</v>
      </c>
      <c r="I3340" s="89" t="s">
        <v>225</v>
      </c>
      <c r="L3340" s="98">
        <f>L2188+(L2476*'Emission factors'!$I$16)+('Emission factors'!$I$17*'GHG Estimation'!L2764)</f>
        <v>0</v>
      </c>
      <c r="M3340" s="98">
        <f>M2188+(M2476*'Emission factors'!$I$16)+('Emission factors'!$I$17*'GHG Estimation'!M2764)</f>
        <v>0</v>
      </c>
      <c r="N3340" s="98">
        <f>N2188+(N2476*'Emission factors'!$I$16)+('Emission factors'!$I$17*'GHG Estimation'!N2764)</f>
        <v>0</v>
      </c>
      <c r="O3340" s="98">
        <f>O2188+(O2476*'Emission factors'!$I$16)+('Emission factors'!$I$17*'GHG Estimation'!O2764)</f>
        <v>0</v>
      </c>
      <c r="P3340" s="98">
        <f>P2188+(P2476*'Emission factors'!$I$16)+('Emission factors'!$I$17*'GHG Estimation'!P2764)</f>
        <v>333.27131186684949</v>
      </c>
      <c r="Q3340" s="98">
        <f>Q2188+(Q2476*'Emission factors'!$I$16)+('Emission factors'!$I$17*'GHG Estimation'!Q2764)</f>
        <v>292.24573956310059</v>
      </c>
      <c r="R3340" s="98">
        <f>R2188+(R2476*'Emission factors'!$I$16)+('Emission factors'!$I$17*'GHG Estimation'!R2764)</f>
        <v>84.103280450220282</v>
      </c>
      <c r="S3340" s="98">
        <f>S2188+(S2476*'Emission factors'!$I$16)+('Emission factors'!$I$17*'GHG Estimation'!S2764)</f>
        <v>40.825854173741853</v>
      </c>
      <c r="T3340" s="98">
        <f>T2188+(T2476*'Emission factors'!$I$16)+('Emission factors'!$I$17*'GHG Estimation'!T2764)</f>
        <v>56.542927951337809</v>
      </c>
      <c r="U3340" s="98">
        <f>U2188+(U2476*'Emission factors'!$I$16)+('Emission factors'!$I$17*'GHG Estimation'!U2764)</f>
        <v>78.119099230123069</v>
      </c>
    </row>
    <row r="3341" spans="1:21" x14ac:dyDescent="0.25">
      <c r="A3341" s="92" t="s">
        <v>11</v>
      </c>
      <c r="B3341" s="92" t="s">
        <v>12</v>
      </c>
      <c r="C3341" s="92" t="s">
        <v>32</v>
      </c>
      <c r="D3341" s="92" t="s">
        <v>32</v>
      </c>
      <c r="E3341" s="92" t="s">
        <v>39</v>
      </c>
      <c r="F3341" s="92" t="s">
        <v>34</v>
      </c>
      <c r="G3341" s="92" t="s">
        <v>97</v>
      </c>
      <c r="H3341" s="92" t="s">
        <v>93</v>
      </c>
      <c r="I3341" s="92" t="s">
        <v>205</v>
      </c>
      <c r="L3341" s="98">
        <f>L2189+(L2477*'Emission factors'!$I$16)+('Emission factors'!$I$17*'GHG Estimation'!L2765)</f>
        <v>1936.141789401624</v>
      </c>
      <c r="M3341" s="98">
        <f>M2189+(M2477*'Emission factors'!$I$16)+('Emission factors'!$I$17*'GHG Estimation'!M2765)</f>
        <v>827.57963933663439</v>
      </c>
      <c r="N3341" s="98">
        <f>N2189+(N2477*'Emission factors'!$I$16)+('Emission factors'!$I$17*'GHG Estimation'!N2765)</f>
        <v>1433.460676175042</v>
      </c>
      <c r="O3341" s="98">
        <f>O2189+(O2477*'Emission factors'!$I$16)+('Emission factors'!$I$17*'GHG Estimation'!O2765)</f>
        <v>2553.6118890697276</v>
      </c>
      <c r="P3341" s="98">
        <f>P2189+(P2477*'Emission factors'!$I$16)+('Emission factors'!$I$17*'GHG Estimation'!P2765)</f>
        <v>5579.3827057227118</v>
      </c>
      <c r="Q3341" s="98">
        <f>Q2189+(Q2477*'Emission factors'!$I$16)+('Emission factors'!$I$17*'GHG Estimation'!Q2765)</f>
        <v>4955.040000861055</v>
      </c>
      <c r="R3341" s="98">
        <f>R2189+(R2477*'Emission factors'!$I$16)+('Emission factors'!$I$17*'GHG Estimation'!R2765)</f>
        <v>2881.7263616238274</v>
      </c>
      <c r="S3341" s="98">
        <f>S2189+(S2477*'Emission factors'!$I$16)+('Emission factors'!$I$17*'GHG Estimation'!S2765)</f>
        <v>1847.982652989911</v>
      </c>
      <c r="T3341" s="98">
        <f>T2189+(T2477*'Emission factors'!$I$16)+('Emission factors'!$I$17*'GHG Estimation'!T2765)</f>
        <v>1379.2315074822038</v>
      </c>
      <c r="U3341" s="98">
        <f>U2189+(U2477*'Emission factors'!$I$16)+('Emission factors'!$I$17*'GHG Estimation'!U2765)</f>
        <v>1084.564211565701</v>
      </c>
    </row>
    <row r="3342" spans="1:21" x14ac:dyDescent="0.25">
      <c r="A3342" s="92" t="s">
        <v>11</v>
      </c>
      <c r="B3342" s="92" t="s">
        <v>12</v>
      </c>
      <c r="C3342" s="92" t="s">
        <v>32</v>
      </c>
      <c r="D3342" s="92" t="s">
        <v>32</v>
      </c>
      <c r="E3342" s="92" t="s">
        <v>39</v>
      </c>
      <c r="F3342" s="92" t="s">
        <v>34</v>
      </c>
      <c r="G3342" s="92" t="s">
        <v>97</v>
      </c>
      <c r="H3342" s="92" t="s">
        <v>93</v>
      </c>
      <c r="I3342" s="89" t="s">
        <v>204</v>
      </c>
      <c r="L3342" s="98">
        <f>L2190+(L2478*'Emission factors'!$I$16)+('Emission factors'!$I$17*'GHG Estimation'!L2766)</f>
        <v>11357.706395624038</v>
      </c>
      <c r="M3342" s="98">
        <f>M2190+(M2478*'Emission factors'!$I$16)+('Emission factors'!$I$17*'GHG Estimation'!M2766)</f>
        <v>20139.842398855621</v>
      </c>
      <c r="N3342" s="98">
        <f>N2190+(N2478*'Emission factors'!$I$16)+('Emission factors'!$I$17*'GHG Estimation'!N2766)</f>
        <v>18396.877071659554</v>
      </c>
      <c r="O3342" s="98">
        <f>O2190+(O2478*'Emission factors'!$I$16)+('Emission factors'!$I$17*'GHG Estimation'!O2766)</f>
        <v>17158.848106899786</v>
      </c>
      <c r="P3342" s="98">
        <f>P2190+(P2478*'Emission factors'!$I$16)+('Emission factors'!$I$17*'GHG Estimation'!P2766)</f>
        <v>13180.224124253295</v>
      </c>
      <c r="Q3342" s="98">
        <f>Q2190+(Q2478*'Emission factors'!$I$16)+('Emission factors'!$I$17*'GHG Estimation'!Q2766)</f>
        <v>11050.051624480671</v>
      </c>
      <c r="R3342" s="98">
        <f>R2190+(R2478*'Emission factors'!$I$16)+('Emission factors'!$I$17*'GHG Estimation'!R2766)</f>
        <v>9914.7786779502494</v>
      </c>
      <c r="S3342" s="98">
        <f>S2190+(S2478*'Emission factors'!$I$16)+('Emission factors'!$I$17*'GHG Estimation'!S2766)</f>
        <v>3794.9401721095828</v>
      </c>
      <c r="T3342" s="98">
        <f>T2190+(T2478*'Emission factors'!$I$16)+('Emission factors'!$I$17*'GHG Estimation'!T2766)</f>
        <v>1213.9580153330662</v>
      </c>
      <c r="U3342" s="98">
        <f>U2190+(U2478*'Emission factors'!$I$16)+('Emission factors'!$I$17*'GHG Estimation'!U2766)</f>
        <v>656.44525340940072</v>
      </c>
    </row>
    <row r="3343" spans="1:21" x14ac:dyDescent="0.25">
      <c r="A3343" s="92" t="s">
        <v>11</v>
      </c>
      <c r="B3343" s="92" t="s">
        <v>12</v>
      </c>
      <c r="C3343" s="92" t="s">
        <v>32</v>
      </c>
      <c r="D3343" s="92" t="s">
        <v>32</v>
      </c>
      <c r="E3343" s="92" t="s">
        <v>39</v>
      </c>
      <c r="F3343" s="92" t="s">
        <v>34</v>
      </c>
      <c r="G3343" s="92" t="s">
        <v>97</v>
      </c>
      <c r="H3343" s="92" t="s">
        <v>93</v>
      </c>
      <c r="I3343" s="89" t="s">
        <v>228</v>
      </c>
      <c r="L3343" s="98">
        <f>L2191+(L2479*'Emission factors'!$I$16)+('Emission factors'!$I$17*'GHG Estimation'!L2767)</f>
        <v>0</v>
      </c>
      <c r="M3343" s="98">
        <f>M2191+(M2479*'Emission factors'!$I$16)+('Emission factors'!$I$17*'GHG Estimation'!M2767)</f>
        <v>23.814752288287107</v>
      </c>
      <c r="N3343" s="98">
        <f>N2191+(N2479*'Emission factors'!$I$16)+('Emission factors'!$I$17*'GHG Estimation'!N2767)</f>
        <v>7.9382507627623689</v>
      </c>
      <c r="O3343" s="98">
        <f>O2191+(O2479*'Emission factors'!$I$16)+('Emission factors'!$I$17*'GHG Estimation'!O2767)</f>
        <v>0</v>
      </c>
      <c r="P3343" s="98">
        <f>P2191+(P2479*'Emission factors'!$I$16)+('Emission factors'!$I$17*'GHG Estimation'!P2767)</f>
        <v>42.011526351541676</v>
      </c>
      <c r="Q3343" s="98">
        <f>Q2191+(Q2479*'Emission factors'!$I$16)+('Emission factors'!$I$17*'GHG Estimation'!Q2767)</f>
        <v>76.457263260840008</v>
      </c>
      <c r="R3343" s="98">
        <f>R2191+(R2479*'Emission factors'!$I$16)+('Emission factors'!$I$17*'GHG Estimation'!R2767)</f>
        <v>103.09118452170647</v>
      </c>
      <c r="S3343" s="98">
        <f>S2191+(S2479*'Emission factors'!$I$16)+('Emission factors'!$I$17*'GHG Estimation'!S2767)</f>
        <v>141.99614509134807</v>
      </c>
      <c r="T3343" s="98">
        <f>T2191+(T2479*'Emission factors'!$I$16)+('Emission factors'!$I$17*'GHG Estimation'!T2767)</f>
        <v>197.13991554133437</v>
      </c>
      <c r="U3343" s="98">
        <f>U2191+(U2479*'Emission factors'!$I$16)+('Emission factors'!$I$17*'GHG Estimation'!U2767)</f>
        <v>272.5949682522745</v>
      </c>
    </row>
    <row r="3344" spans="1:21" x14ac:dyDescent="0.25">
      <c r="A3344" s="92" t="s">
        <v>11</v>
      </c>
      <c r="B3344" s="92" t="s">
        <v>12</v>
      </c>
      <c r="C3344" s="92" t="s">
        <v>32</v>
      </c>
      <c r="D3344" s="92" t="s">
        <v>32</v>
      </c>
      <c r="E3344" s="92" t="s">
        <v>39</v>
      </c>
      <c r="F3344" s="92" t="s">
        <v>34</v>
      </c>
      <c r="G3344" s="92" t="s">
        <v>97</v>
      </c>
      <c r="H3344" s="92" t="s">
        <v>93</v>
      </c>
      <c r="I3344" s="89" t="s">
        <v>202</v>
      </c>
      <c r="L3344" s="98">
        <f>L2192+(L2480*'Emission factors'!$I$16)+('Emission factors'!$I$17*'GHG Estimation'!L2768)</f>
        <v>4956.6142708664211</v>
      </c>
      <c r="M3344" s="98">
        <f>M2192+(M2480*'Emission factors'!$I$16)+('Emission factors'!$I$17*'GHG Estimation'!M2768)</f>
        <v>4379.621616046601</v>
      </c>
      <c r="N3344" s="98">
        <f>N2192+(N2480*'Emission factors'!$I$16)+('Emission factors'!$I$17*'GHG Estimation'!N2768)</f>
        <v>3620.5976625743424</v>
      </c>
      <c r="O3344" s="98">
        <f>O2192+(O2480*'Emission factors'!$I$16)+('Emission factors'!$I$17*'GHG Estimation'!O2768)</f>
        <v>3200.5721561999098</v>
      </c>
      <c r="P3344" s="98">
        <f>P2192+(P2480*'Emission factors'!$I$16)+('Emission factors'!$I$17*'GHG Estimation'!P2768)</f>
        <v>2891.832729633742</v>
      </c>
      <c r="Q3344" s="98">
        <f>Q2192+(Q2480*'Emission factors'!$I$16)+('Emission factors'!$I$17*'GHG Estimation'!Q2768)</f>
        <v>2330.0147030739959</v>
      </c>
      <c r="R3344" s="98">
        <f>R2192+(R2480*'Emission factors'!$I$16)+('Emission factors'!$I$17*'GHG Estimation'!R2768)</f>
        <v>1660.6074493227934</v>
      </c>
      <c r="S3344" s="98">
        <f>S2192+(S2480*'Emission factors'!$I$16)+('Emission factors'!$I$17*'GHG Estimation'!S2768)</f>
        <v>1493.5121446856804</v>
      </c>
      <c r="T3344" s="98">
        <f>T2192+(T2480*'Emission factors'!$I$16)+('Emission factors'!$I$17*'GHG Estimation'!T2768)</f>
        <v>1495.5649552871298</v>
      </c>
      <c r="U3344" s="98">
        <f>U2192+(U2480*'Emission factors'!$I$16)+('Emission factors'!$I$17*'GHG Estimation'!U2768)</f>
        <v>1496.5350819380462</v>
      </c>
    </row>
    <row r="3345" spans="1:21" x14ac:dyDescent="0.25">
      <c r="A3345" s="92" t="s">
        <v>11</v>
      </c>
      <c r="B3345" s="92" t="s">
        <v>12</v>
      </c>
      <c r="C3345" s="92" t="s">
        <v>32</v>
      </c>
      <c r="D3345" s="92" t="s">
        <v>32</v>
      </c>
      <c r="E3345" s="92" t="s">
        <v>39</v>
      </c>
      <c r="F3345" s="92" t="s">
        <v>34</v>
      </c>
      <c r="G3345" s="92" t="s">
        <v>97</v>
      </c>
      <c r="H3345" s="92" t="s">
        <v>93</v>
      </c>
      <c r="I3345" s="89" t="s">
        <v>190</v>
      </c>
      <c r="L3345" s="98">
        <f>L2193+(L2481*'Emission factors'!$I$16)+('Emission factors'!$I$17*'GHG Estimation'!L2769)</f>
        <v>0</v>
      </c>
      <c r="M3345" s="98">
        <f>M2193+(M2481*'Emission factors'!$I$16)+('Emission factors'!$I$17*'GHG Estimation'!M2769)</f>
        <v>0</v>
      </c>
      <c r="N3345" s="98">
        <f>N2193+(N2481*'Emission factors'!$I$16)+('Emission factors'!$I$17*'GHG Estimation'!N2769)</f>
        <v>0</v>
      </c>
      <c r="O3345" s="98">
        <f>O2193+(O2481*'Emission factors'!$I$16)+('Emission factors'!$I$17*'GHG Estimation'!O2769)</f>
        <v>0</v>
      </c>
      <c r="P3345" s="98">
        <f>P2193+(P2481*'Emission factors'!$I$16)+('Emission factors'!$I$17*'GHG Estimation'!P2769)</f>
        <v>0</v>
      </c>
      <c r="Q3345" s="98">
        <f>Q2193+(Q2481*'Emission factors'!$I$16)+('Emission factors'!$I$17*'GHG Estimation'!Q2769)</f>
        <v>0</v>
      </c>
      <c r="R3345" s="98">
        <f>R2193+(R2481*'Emission factors'!$I$16)+('Emission factors'!$I$17*'GHG Estimation'!R2769)</f>
        <v>0</v>
      </c>
      <c r="S3345" s="98">
        <f>S2193+(S2481*'Emission factors'!$I$16)+('Emission factors'!$I$17*'GHG Estimation'!S2769)</f>
        <v>0</v>
      </c>
      <c r="T3345" s="98">
        <f>T2193+(T2481*'Emission factors'!$I$16)+('Emission factors'!$I$17*'GHG Estimation'!T2769)</f>
        <v>0</v>
      </c>
      <c r="U3345" s="98">
        <f>U2193+(U2481*'Emission factors'!$I$16)+('Emission factors'!$I$17*'GHG Estimation'!U2769)</f>
        <v>0</v>
      </c>
    </row>
    <row r="3346" spans="1:21" x14ac:dyDescent="0.25">
      <c r="A3346" s="92" t="s">
        <v>11</v>
      </c>
      <c r="B3346" s="92" t="s">
        <v>12</v>
      </c>
      <c r="C3346" s="92" t="s">
        <v>32</v>
      </c>
      <c r="D3346" s="92" t="s">
        <v>32</v>
      </c>
      <c r="E3346" s="92" t="s">
        <v>39</v>
      </c>
      <c r="F3346" s="92" t="s">
        <v>34</v>
      </c>
      <c r="G3346" s="92" t="s">
        <v>97</v>
      </c>
      <c r="H3346" s="92" t="s">
        <v>93</v>
      </c>
      <c r="I3346" s="89" t="s">
        <v>210</v>
      </c>
      <c r="L3346" s="98">
        <f>L2194+(L2482*'Emission factors'!$I$16)+('Emission factors'!$I$17*'GHG Estimation'!L2770)</f>
        <v>466.16002754816515</v>
      </c>
      <c r="M3346" s="98">
        <f>M2194+(M2482*'Emission factors'!$I$16)+('Emission factors'!$I$17*'GHG Estimation'!M2770)</f>
        <v>780.22303651512607</v>
      </c>
      <c r="N3346" s="98">
        <f>N2194+(N2482*'Emission factors'!$I$16)+('Emission factors'!$I$17*'GHG Estimation'!N2770)</f>
        <v>1004.1835874466562</v>
      </c>
      <c r="O3346" s="98">
        <f>O2194+(O2482*'Emission factors'!$I$16)+('Emission factors'!$I$17*'GHG Estimation'!O2770)</f>
        <v>1229.9145808681603</v>
      </c>
      <c r="P3346" s="98">
        <f>P2194+(P2482*'Emission factors'!$I$16)+('Emission factors'!$I$17*'GHG Estimation'!P2770)</f>
        <v>1281.6803050564386</v>
      </c>
      <c r="Q3346" s="98">
        <f>Q2194+(Q2482*'Emission factors'!$I$16)+('Emission factors'!$I$17*'GHG Estimation'!Q2770)</f>
        <v>1002.1289016775555</v>
      </c>
      <c r="R3346" s="98">
        <f>R2194+(R2482*'Emission factors'!$I$16)+('Emission factors'!$I$17*'GHG Estimation'!R2770)</f>
        <v>597.99887276740026</v>
      </c>
      <c r="S3346" s="98">
        <f>S2194+(S2482*'Emission factors'!$I$16)+('Emission factors'!$I$17*'GHG Estimation'!S2770)</f>
        <v>370.58969720444071</v>
      </c>
      <c r="T3346" s="98">
        <f>T2194+(T2482*'Emission factors'!$I$16)+('Emission factors'!$I$17*'GHG Estimation'!T2770)</f>
        <v>258.40031281311929</v>
      </c>
      <c r="U3346" s="98">
        <f>U2194+(U2482*'Emission factors'!$I$16)+('Emission factors'!$I$17*'GHG Estimation'!U2770)</f>
        <v>193.66651664706683</v>
      </c>
    </row>
    <row r="3347" spans="1:21" x14ac:dyDescent="0.25">
      <c r="A3347" s="92" t="s">
        <v>11</v>
      </c>
      <c r="B3347" s="92" t="s">
        <v>12</v>
      </c>
      <c r="C3347" s="92" t="s">
        <v>32</v>
      </c>
      <c r="D3347" s="92" t="s">
        <v>32</v>
      </c>
      <c r="E3347" s="92" t="s">
        <v>39</v>
      </c>
      <c r="F3347" s="92" t="s">
        <v>34</v>
      </c>
      <c r="G3347" s="92" t="s">
        <v>97</v>
      </c>
      <c r="H3347" s="92" t="s">
        <v>93</v>
      </c>
      <c r="I3347" s="89" t="s">
        <v>199</v>
      </c>
      <c r="L3347" s="98">
        <f>L2195+(L2483*'Emission factors'!$I$16)+('Emission factors'!$I$17*'GHG Estimation'!L2771)</f>
        <v>87894.485183195895</v>
      </c>
      <c r="M3347" s="98">
        <f>M2195+(M2483*'Emission factors'!$I$16)+('Emission factors'!$I$17*'GHG Estimation'!M2771)</f>
        <v>11734.921945643197</v>
      </c>
      <c r="N3347" s="98">
        <f>N2195+(N2483*'Emission factors'!$I$16)+('Emission factors'!$I$17*'GHG Estimation'!N2771)</f>
        <v>4119.416761410982</v>
      </c>
      <c r="O3347" s="98">
        <f>O2195+(O2483*'Emission factors'!$I$16)+('Emission factors'!$I$17*'GHG Estimation'!O2771)</f>
        <v>5967.8446070527752</v>
      </c>
      <c r="P3347" s="98">
        <f>P2195+(P2483*'Emission factors'!$I$16)+('Emission factors'!$I$17*'GHG Estimation'!P2771)</f>
        <v>21718.020677668781</v>
      </c>
      <c r="Q3347" s="98">
        <f>Q2195+(Q2483*'Emission factors'!$I$16)+('Emission factors'!$I$17*'GHG Estimation'!Q2771)</f>
        <v>26081.049770954916</v>
      </c>
      <c r="R3347" s="98">
        <f>R2195+(R2483*'Emission factors'!$I$16)+('Emission factors'!$I$17*'GHG Estimation'!R2771)</f>
        <v>25153.5431725298</v>
      </c>
      <c r="S3347" s="98">
        <f>S2195+(S2483*'Emission factors'!$I$16)+('Emission factors'!$I$17*'GHG Estimation'!S2771)</f>
        <v>25278.026804289031</v>
      </c>
      <c r="T3347" s="98">
        <f>T2195+(T2483*'Emission factors'!$I$16)+('Emission factors'!$I$17*'GHG Estimation'!T2771)</f>
        <v>26466.197945734752</v>
      </c>
      <c r="U3347" s="98">
        <f>U2195+(U2483*'Emission factors'!$I$16)+('Emission factors'!$I$17*'GHG Estimation'!U2771)</f>
        <v>28647.256057346316</v>
      </c>
    </row>
    <row r="3348" spans="1:21" x14ac:dyDescent="0.25">
      <c r="A3348" s="92" t="s">
        <v>11</v>
      </c>
      <c r="B3348" s="92" t="s">
        <v>12</v>
      </c>
      <c r="C3348" s="92" t="s">
        <v>32</v>
      </c>
      <c r="D3348" s="92" t="s">
        <v>32</v>
      </c>
      <c r="E3348" s="92" t="s">
        <v>39</v>
      </c>
      <c r="F3348" s="92" t="s">
        <v>34</v>
      </c>
      <c r="G3348" s="92" t="s">
        <v>97</v>
      </c>
      <c r="H3348" s="92" t="s">
        <v>93</v>
      </c>
      <c r="I3348" s="89" t="s">
        <v>233</v>
      </c>
      <c r="L3348" s="98">
        <f>L2196+(L2484*'Emission factors'!$I$16)+('Emission factors'!$I$17*'GHG Estimation'!L2772)</f>
        <v>2611.4414196331591</v>
      </c>
      <c r="M3348" s="98">
        <f>M2196+(M2484*'Emission factors'!$I$16)+('Emission factors'!$I$17*'GHG Estimation'!M2772)</f>
        <v>646.24617494302288</v>
      </c>
      <c r="N3348" s="98">
        <f>N2196+(N2484*'Emission factors'!$I$16)+('Emission factors'!$I$17*'GHG Estimation'!N2772)</f>
        <v>102.04134506391883</v>
      </c>
      <c r="O3348" s="98">
        <f>O2196+(O2484*'Emission factors'!$I$16)+('Emission factors'!$I$17*'GHG Estimation'!O2772)</f>
        <v>145.43730576398255</v>
      </c>
      <c r="P3348" s="98">
        <f>P2196+(P2484*'Emission factors'!$I$16)+('Emission factors'!$I$17*'GHG Estimation'!P2772)</f>
        <v>1645.0752222785541</v>
      </c>
      <c r="Q3348" s="98">
        <f>Q2196+(Q2484*'Emission factors'!$I$16)+('Emission factors'!$I$17*'GHG Estimation'!Q2772)</f>
        <v>1631.5940936423524</v>
      </c>
      <c r="R3348" s="98">
        <f>R2196+(R2484*'Emission factors'!$I$16)+('Emission factors'!$I$17*'GHG Estimation'!R2772)</f>
        <v>923.2119235976337</v>
      </c>
      <c r="S3348" s="98">
        <f>S2196+(S2484*'Emission factors'!$I$16)+('Emission factors'!$I$17*'GHG Estimation'!S2772)</f>
        <v>539.63810049513347</v>
      </c>
      <c r="T3348" s="98">
        <f>T2196+(T2484*'Emission factors'!$I$16)+('Emission factors'!$I$17*'GHG Estimation'!T2772)</f>
        <v>342.21834150625489</v>
      </c>
      <c r="U3348" s="98">
        <f>U2196+(U2484*'Emission factors'!$I$16)+('Emission factors'!$I$17*'GHG Estimation'!U2772)</f>
        <v>217.0221103828292</v>
      </c>
    </row>
    <row r="3349" spans="1:21" x14ac:dyDescent="0.25">
      <c r="A3349" s="92" t="s">
        <v>11</v>
      </c>
      <c r="B3349" s="92" t="s">
        <v>12</v>
      </c>
      <c r="C3349" s="92" t="s">
        <v>32</v>
      </c>
      <c r="D3349" s="92" t="s">
        <v>32</v>
      </c>
      <c r="E3349" s="92" t="s">
        <v>39</v>
      </c>
      <c r="F3349" s="92" t="s">
        <v>34</v>
      </c>
      <c r="G3349" s="92" t="s">
        <v>97</v>
      </c>
      <c r="H3349" s="92" t="s">
        <v>93</v>
      </c>
      <c r="I3349" s="89" t="s">
        <v>200</v>
      </c>
      <c r="L3349" s="98">
        <f>L2197+(L2485*'Emission factors'!$I$16)+('Emission factors'!$I$17*'GHG Estimation'!L2773)</f>
        <v>9523.4259994124222</v>
      </c>
      <c r="M3349" s="98">
        <f>M2197+(M2485*'Emission factors'!$I$16)+('Emission factors'!$I$17*'GHG Estimation'!M2773)</f>
        <v>51639.317487690641</v>
      </c>
      <c r="N3349" s="98">
        <f>N2197+(N2485*'Emission factors'!$I$16)+('Emission factors'!$I$17*'GHG Estimation'!N2773)</f>
        <v>60752.732049912585</v>
      </c>
      <c r="O3349" s="98">
        <f>O2197+(O2485*'Emission factors'!$I$16)+('Emission factors'!$I$17*'GHG Estimation'!O2773)</f>
        <v>54599.71989761306</v>
      </c>
      <c r="P3349" s="98">
        <f>P2197+(P2485*'Emission factors'!$I$16)+('Emission factors'!$I$17*'GHG Estimation'!P2773)</f>
        <v>54091.405874332726</v>
      </c>
      <c r="Q3349" s="98">
        <f>Q2197+(Q2485*'Emission factors'!$I$16)+('Emission factors'!$I$17*'GHG Estimation'!Q2773)</f>
        <v>42306.991295682034</v>
      </c>
      <c r="R3349" s="98">
        <f>R2197+(R2485*'Emission factors'!$I$16)+('Emission factors'!$I$17*'GHG Estimation'!R2773)</f>
        <v>25940.908570895604</v>
      </c>
      <c r="S3349" s="98">
        <f>S2197+(S2485*'Emission factors'!$I$16)+('Emission factors'!$I$17*'GHG Estimation'!S2773)</f>
        <v>15878.026552098623</v>
      </c>
      <c r="T3349" s="98">
        <f>T2197+(T2485*'Emission factors'!$I$16)+('Emission factors'!$I$17*'GHG Estimation'!T2773)</f>
        <v>10139.11240734953</v>
      </c>
      <c r="U3349" s="98">
        <f>U2197+(U2485*'Emission factors'!$I$16)+('Emission factors'!$I$17*'GHG Estimation'!U2773)</f>
        <v>6499.9947270896</v>
      </c>
    </row>
    <row r="3350" spans="1:21" x14ac:dyDescent="0.25">
      <c r="A3350" s="92" t="s">
        <v>11</v>
      </c>
      <c r="B3350" s="92" t="s">
        <v>12</v>
      </c>
      <c r="C3350" s="92" t="s">
        <v>32</v>
      </c>
      <c r="D3350" s="92" t="s">
        <v>32</v>
      </c>
      <c r="E3350" s="92" t="s">
        <v>40</v>
      </c>
      <c r="F3350" s="92" t="s">
        <v>34</v>
      </c>
      <c r="G3350" s="92" t="s">
        <v>97</v>
      </c>
      <c r="H3350" s="92" t="s">
        <v>93</v>
      </c>
      <c r="I3350" s="89" t="s">
        <v>227</v>
      </c>
      <c r="J3350" s="92" t="s">
        <v>98</v>
      </c>
      <c r="L3350" s="98">
        <f>L2198+(L2486*'Emission factors'!$I$16)+('Emission factors'!$I$17*'GHG Estimation'!L2774)</f>
        <v>0</v>
      </c>
      <c r="M3350" s="98">
        <f>M2198+(M2486*'Emission factors'!$I$16)+('Emission factors'!$I$17*'GHG Estimation'!M2774)</f>
        <v>0</v>
      </c>
      <c r="N3350" s="98">
        <f>N2198+(N2486*'Emission factors'!$I$16)+('Emission factors'!$I$17*'GHG Estimation'!N2774)</f>
        <v>0</v>
      </c>
      <c r="O3350" s="98">
        <f>O2198+(O2486*'Emission factors'!$I$16)+('Emission factors'!$I$17*'GHG Estimation'!O2774)</f>
        <v>0</v>
      </c>
      <c r="P3350" s="98">
        <f>P2198+(P2486*'Emission factors'!$I$16)+('Emission factors'!$I$17*'GHG Estimation'!P2774)</f>
        <v>0</v>
      </c>
      <c r="Q3350" s="98">
        <f>Q2198+(Q2486*'Emission factors'!$I$16)+('Emission factors'!$I$17*'GHG Estimation'!Q2774)</f>
        <v>0</v>
      </c>
      <c r="R3350" s="98">
        <f>R2198+(R2486*'Emission factors'!$I$16)+('Emission factors'!$I$17*'GHG Estimation'!R2774)</f>
        <v>0</v>
      </c>
      <c r="S3350" s="98">
        <f>S2198+(S2486*'Emission factors'!$I$16)+('Emission factors'!$I$17*'GHG Estimation'!S2774)</f>
        <v>0</v>
      </c>
      <c r="T3350" s="98">
        <f>T2198+(T2486*'Emission factors'!$I$16)+('Emission factors'!$I$17*'GHG Estimation'!T2774)</f>
        <v>0</v>
      </c>
      <c r="U3350" s="98">
        <f>U2198+(U2486*'Emission factors'!$I$16)+('Emission factors'!$I$17*'GHG Estimation'!U2774)</f>
        <v>0</v>
      </c>
    </row>
    <row r="3351" spans="1:21" x14ac:dyDescent="0.25">
      <c r="A3351" s="92" t="s">
        <v>11</v>
      </c>
      <c r="B3351" s="92" t="s">
        <v>12</v>
      </c>
      <c r="C3351" s="92" t="s">
        <v>32</v>
      </c>
      <c r="D3351" s="92" t="s">
        <v>32</v>
      </c>
      <c r="E3351" s="92" t="s">
        <v>40</v>
      </c>
      <c r="F3351" s="92" t="s">
        <v>34</v>
      </c>
      <c r="G3351" s="92" t="s">
        <v>97</v>
      </c>
      <c r="H3351" s="92" t="s">
        <v>93</v>
      </c>
      <c r="I3351" s="89" t="s">
        <v>203</v>
      </c>
      <c r="L3351" s="98">
        <f>L2199+(L2487*'Emission factors'!$I$16)+('Emission factors'!$I$17*'GHG Estimation'!L2775)</f>
        <v>0</v>
      </c>
      <c r="M3351" s="98">
        <f>M2199+(M2487*'Emission factors'!$I$16)+('Emission factors'!$I$17*'GHG Estimation'!M2775)</f>
        <v>0</v>
      </c>
      <c r="N3351" s="98">
        <f>N2199+(N2487*'Emission factors'!$I$16)+('Emission factors'!$I$17*'GHG Estimation'!N2775)</f>
        <v>0</v>
      </c>
      <c r="O3351" s="98">
        <f>O2199+(O2487*'Emission factors'!$I$16)+('Emission factors'!$I$17*'GHG Estimation'!O2775)</f>
        <v>0</v>
      </c>
      <c r="P3351" s="98">
        <f>P2199+(P2487*'Emission factors'!$I$16)+('Emission factors'!$I$17*'GHG Estimation'!P2775)</f>
        <v>0</v>
      </c>
      <c r="Q3351" s="98">
        <f>Q2199+(Q2487*'Emission factors'!$I$16)+('Emission factors'!$I$17*'GHG Estimation'!Q2775)</f>
        <v>0</v>
      </c>
      <c r="R3351" s="98">
        <f>R2199+(R2487*'Emission factors'!$I$16)+('Emission factors'!$I$17*'GHG Estimation'!R2775)</f>
        <v>3.6331294094302871E-2</v>
      </c>
      <c r="S3351" s="98">
        <f>S2199+(S2487*'Emission factors'!$I$16)+('Emission factors'!$I$17*'GHG Estimation'!S2775)</f>
        <v>0.54363183979433694</v>
      </c>
      <c r="T3351" s="98">
        <f>T2199+(T2487*'Emission factors'!$I$16)+('Emission factors'!$I$17*'GHG Estimation'!T2775)</f>
        <v>0.60618268461279323</v>
      </c>
      <c r="U3351" s="98">
        <f>U2199+(U2487*'Emission factors'!$I$16)+('Emission factors'!$I$17*'GHG Estimation'!U2775)</f>
        <v>0.63652004938618212</v>
      </c>
    </row>
    <row r="3352" spans="1:21" x14ac:dyDescent="0.25">
      <c r="A3352" s="92" t="s">
        <v>11</v>
      </c>
      <c r="B3352" s="92" t="s">
        <v>12</v>
      </c>
      <c r="C3352" s="92" t="s">
        <v>32</v>
      </c>
      <c r="D3352" s="92" t="s">
        <v>32</v>
      </c>
      <c r="E3352" s="92" t="s">
        <v>40</v>
      </c>
      <c r="F3352" s="92" t="s">
        <v>34</v>
      </c>
      <c r="G3352" s="92" t="s">
        <v>97</v>
      </c>
      <c r="H3352" s="92" t="s">
        <v>93</v>
      </c>
      <c r="I3352" s="89" t="s">
        <v>191</v>
      </c>
      <c r="L3352" s="98">
        <f>L2200+(L2488*'Emission factors'!$I$16)+('Emission factors'!$I$17*'GHG Estimation'!L2776)</f>
        <v>0</v>
      </c>
      <c r="M3352" s="98">
        <f>M2200+(M2488*'Emission factors'!$I$16)+('Emission factors'!$I$17*'GHG Estimation'!M2776)</f>
        <v>0</v>
      </c>
      <c r="N3352" s="98">
        <f>N2200+(N2488*'Emission factors'!$I$16)+('Emission factors'!$I$17*'GHG Estimation'!N2776)</f>
        <v>0</v>
      </c>
      <c r="O3352" s="98">
        <f>O2200+(O2488*'Emission factors'!$I$16)+('Emission factors'!$I$17*'GHG Estimation'!O2776)</f>
        <v>0</v>
      </c>
      <c r="P3352" s="98">
        <f>P2200+(P2488*'Emission factors'!$I$16)+('Emission factors'!$I$17*'GHG Estimation'!P2776)</f>
        <v>0.51487318871999999</v>
      </c>
      <c r="Q3352" s="98">
        <f>Q2200+(Q2488*'Emission factors'!$I$16)+('Emission factors'!$I$17*'GHG Estimation'!Q2776)</f>
        <v>6.3379313870400011</v>
      </c>
      <c r="R3352" s="98">
        <f>R2200+(R2488*'Emission factors'!$I$16)+('Emission factors'!$I$17*'GHG Estimation'!R2776)</f>
        <v>8.4481849584000006</v>
      </c>
      <c r="S3352" s="98">
        <f>S2200+(S2488*'Emission factors'!$I$16)+('Emission factors'!$I$17*'GHG Estimation'!S2776)</f>
        <v>8.8200220917600021</v>
      </c>
      <c r="T3352" s="98">
        <f>T2200+(T2488*'Emission factors'!$I$16)+('Emission factors'!$I$17*'GHG Estimation'!T2776)</f>
        <v>9.6012480405600016</v>
      </c>
      <c r="U3352" s="98">
        <f>U2200+(U2488*'Emission factors'!$I$16)+('Emission factors'!$I$17*'GHG Estimation'!U2776)</f>
        <v>10.396815335279999</v>
      </c>
    </row>
    <row r="3353" spans="1:21" x14ac:dyDescent="0.25">
      <c r="A3353" s="92" t="s">
        <v>11</v>
      </c>
      <c r="B3353" s="92" t="s">
        <v>12</v>
      </c>
      <c r="C3353" s="92" t="s">
        <v>32</v>
      </c>
      <c r="D3353" s="92" t="s">
        <v>32</v>
      </c>
      <c r="E3353" s="92" t="s">
        <v>40</v>
      </c>
      <c r="F3353" s="92" t="s">
        <v>34</v>
      </c>
      <c r="G3353" s="92" t="s">
        <v>97</v>
      </c>
      <c r="H3353" s="92" t="s">
        <v>93</v>
      </c>
      <c r="I3353" s="89" t="s">
        <v>192</v>
      </c>
      <c r="L3353" s="98">
        <f>L2201+(L2489*'Emission factors'!$I$16)+('Emission factors'!$I$17*'GHG Estimation'!L2777)</f>
        <v>0</v>
      </c>
      <c r="M3353" s="98">
        <f>M2201+(M2489*'Emission factors'!$I$16)+('Emission factors'!$I$17*'GHG Estimation'!M2777)</f>
        <v>0</v>
      </c>
      <c r="N3353" s="98">
        <f>N2201+(N2489*'Emission factors'!$I$16)+('Emission factors'!$I$17*'GHG Estimation'!N2777)</f>
        <v>0</v>
      </c>
      <c r="O3353" s="98">
        <f>O2201+(O2489*'Emission factors'!$I$16)+('Emission factors'!$I$17*'GHG Estimation'!O2777)</f>
        <v>0</v>
      </c>
      <c r="P3353" s="98">
        <f>P2201+(P2489*'Emission factors'!$I$16)+('Emission factors'!$I$17*'GHG Estimation'!P2777)</f>
        <v>0.41278621370773666</v>
      </c>
      <c r="Q3353" s="98">
        <f>Q2201+(Q2489*'Emission factors'!$I$16)+('Emission factors'!$I$17*'GHG Estimation'!Q2777)</f>
        <v>5.6996231058044549</v>
      </c>
      <c r="R3353" s="98">
        <f>R2201+(R2489*'Emission factors'!$I$16)+('Emission factors'!$I$17*'GHG Estimation'!R2777)</f>
        <v>9.5562435817372755</v>
      </c>
      <c r="S3353" s="98">
        <f>S2201+(S2489*'Emission factors'!$I$16)+('Emission factors'!$I$17*'GHG Estimation'!S2777)</f>
        <v>9.5379519177034222</v>
      </c>
      <c r="T3353" s="98">
        <f>T2201+(T2489*'Emission factors'!$I$16)+('Emission factors'!$I$17*'GHG Estimation'!T2777)</f>
        <v>9.0580995707076415</v>
      </c>
      <c r="U3353" s="98">
        <f>U2201+(U2489*'Emission factors'!$I$16)+('Emission factors'!$I$17*'GHG Estimation'!U2777)</f>
        <v>8.1632691841696978</v>
      </c>
    </row>
    <row r="3354" spans="1:21" x14ac:dyDescent="0.25">
      <c r="A3354" s="92" t="s">
        <v>11</v>
      </c>
      <c r="B3354" s="92" t="s">
        <v>12</v>
      </c>
      <c r="C3354" s="92" t="s">
        <v>32</v>
      </c>
      <c r="D3354" s="92" t="s">
        <v>32</v>
      </c>
      <c r="E3354" s="92" t="s">
        <v>40</v>
      </c>
      <c r="F3354" s="92" t="s">
        <v>34</v>
      </c>
      <c r="G3354" s="92" t="s">
        <v>97</v>
      </c>
      <c r="H3354" s="92" t="s">
        <v>93</v>
      </c>
      <c r="I3354" s="89" t="s">
        <v>206</v>
      </c>
      <c r="L3354" s="98">
        <f>L2202+(L2490*'Emission factors'!$I$16)+('Emission factors'!$I$17*'GHG Estimation'!L2778)</f>
        <v>0</v>
      </c>
      <c r="M3354" s="98">
        <f>M2202+(M2490*'Emission factors'!$I$16)+('Emission factors'!$I$17*'GHG Estimation'!M2778)</f>
        <v>0</v>
      </c>
      <c r="N3354" s="98">
        <f>N2202+(N2490*'Emission factors'!$I$16)+('Emission factors'!$I$17*'GHG Estimation'!N2778)</f>
        <v>0</v>
      </c>
      <c r="O3354" s="98">
        <f>O2202+(O2490*'Emission factors'!$I$16)+('Emission factors'!$I$17*'GHG Estimation'!O2778)</f>
        <v>0</v>
      </c>
      <c r="P3354" s="98">
        <f>P2202+(P2490*'Emission factors'!$I$16)+('Emission factors'!$I$17*'GHG Estimation'!P2778)</f>
        <v>0</v>
      </c>
      <c r="Q3354" s="98">
        <f>Q2202+(Q2490*'Emission factors'!$I$16)+('Emission factors'!$I$17*'GHG Estimation'!Q2778)</f>
        <v>0</v>
      </c>
      <c r="R3354" s="98">
        <f>R2202+(R2490*'Emission factors'!$I$16)+('Emission factors'!$I$17*'GHG Estimation'!R2778)</f>
        <v>0</v>
      </c>
      <c r="S3354" s="98">
        <f>S2202+(S2490*'Emission factors'!$I$16)+('Emission factors'!$I$17*'GHG Estimation'!S2778)</f>
        <v>0</v>
      </c>
      <c r="T3354" s="98">
        <f>T2202+(T2490*'Emission factors'!$I$16)+('Emission factors'!$I$17*'GHG Estimation'!T2778)</f>
        <v>0</v>
      </c>
      <c r="U3354" s="98">
        <f>U2202+(U2490*'Emission factors'!$I$16)+('Emission factors'!$I$17*'GHG Estimation'!U2778)</f>
        <v>0</v>
      </c>
    </row>
    <row r="3355" spans="1:21" x14ac:dyDescent="0.25">
      <c r="A3355" s="92" t="s">
        <v>11</v>
      </c>
      <c r="B3355" s="92" t="s">
        <v>12</v>
      </c>
      <c r="C3355" s="92" t="s">
        <v>32</v>
      </c>
      <c r="D3355" s="92" t="s">
        <v>32</v>
      </c>
      <c r="E3355" s="92" t="s">
        <v>40</v>
      </c>
      <c r="F3355" s="92" t="s">
        <v>34</v>
      </c>
      <c r="G3355" s="92" t="s">
        <v>97</v>
      </c>
      <c r="H3355" s="92" t="s">
        <v>93</v>
      </c>
      <c r="I3355" s="89" t="s">
        <v>220</v>
      </c>
      <c r="L3355" s="98">
        <f>L2203+(L2491*'Emission factors'!$I$16)+('Emission factors'!$I$17*'GHG Estimation'!L2779)</f>
        <v>0</v>
      </c>
      <c r="M3355" s="98">
        <f>M2203+(M2491*'Emission factors'!$I$16)+('Emission factors'!$I$17*'GHG Estimation'!M2779)</f>
        <v>0</v>
      </c>
      <c r="N3355" s="98">
        <f>N2203+(N2491*'Emission factors'!$I$16)+('Emission factors'!$I$17*'GHG Estimation'!N2779)</f>
        <v>0</v>
      </c>
      <c r="O3355" s="98">
        <f>O2203+(O2491*'Emission factors'!$I$16)+('Emission factors'!$I$17*'GHG Estimation'!O2779)</f>
        <v>0</v>
      </c>
      <c r="P3355" s="98">
        <f>P2203+(P2491*'Emission factors'!$I$16)+('Emission factors'!$I$17*'GHG Estimation'!P2779)</f>
        <v>0</v>
      </c>
      <c r="Q3355" s="98">
        <f>Q2203+(Q2491*'Emission factors'!$I$16)+('Emission factors'!$I$17*'GHG Estimation'!Q2779)</f>
        <v>0</v>
      </c>
      <c r="R3355" s="98">
        <f>R2203+(R2491*'Emission factors'!$I$16)+('Emission factors'!$I$17*'GHG Estimation'!R2779)</f>
        <v>0</v>
      </c>
      <c r="S3355" s="98">
        <f>S2203+(S2491*'Emission factors'!$I$16)+('Emission factors'!$I$17*'GHG Estimation'!S2779)</f>
        <v>0</v>
      </c>
      <c r="T3355" s="98">
        <f>T2203+(T2491*'Emission factors'!$I$16)+('Emission factors'!$I$17*'GHG Estimation'!T2779)</f>
        <v>0</v>
      </c>
      <c r="U3355" s="98">
        <f>U2203+(U2491*'Emission factors'!$I$16)+('Emission factors'!$I$17*'GHG Estimation'!U2779)</f>
        <v>0</v>
      </c>
    </row>
    <row r="3356" spans="1:21" x14ac:dyDescent="0.25">
      <c r="A3356" s="92" t="s">
        <v>11</v>
      </c>
      <c r="B3356" s="92" t="s">
        <v>12</v>
      </c>
      <c r="C3356" s="92" t="s">
        <v>32</v>
      </c>
      <c r="D3356" s="92" t="s">
        <v>32</v>
      </c>
      <c r="E3356" s="92" t="s">
        <v>40</v>
      </c>
      <c r="F3356" s="92" t="s">
        <v>34</v>
      </c>
      <c r="G3356" s="92" t="s">
        <v>97</v>
      </c>
      <c r="H3356" s="92" t="s">
        <v>93</v>
      </c>
      <c r="I3356" s="89" t="s">
        <v>193</v>
      </c>
      <c r="L3356" s="98">
        <f>L2204+(L2492*'Emission factors'!$I$16)+('Emission factors'!$I$17*'GHG Estimation'!L2780)</f>
        <v>0</v>
      </c>
      <c r="M3356" s="98">
        <f>M2204+(M2492*'Emission factors'!$I$16)+('Emission factors'!$I$17*'GHG Estimation'!M2780)</f>
        <v>0</v>
      </c>
      <c r="N3356" s="98">
        <f>N2204+(N2492*'Emission factors'!$I$16)+('Emission factors'!$I$17*'GHG Estimation'!N2780)</f>
        <v>0</v>
      </c>
      <c r="O3356" s="98">
        <f>O2204+(O2492*'Emission factors'!$I$16)+('Emission factors'!$I$17*'GHG Estimation'!O2780)</f>
        <v>0</v>
      </c>
      <c r="P3356" s="98">
        <f>P2204+(P2492*'Emission factors'!$I$16)+('Emission factors'!$I$17*'GHG Estimation'!P2780)</f>
        <v>0</v>
      </c>
      <c r="Q3356" s="98">
        <f>Q2204+(Q2492*'Emission factors'!$I$16)+('Emission factors'!$I$17*'GHG Estimation'!Q2780)</f>
        <v>0</v>
      </c>
      <c r="R3356" s="98">
        <f>R2204+(R2492*'Emission factors'!$I$16)+('Emission factors'!$I$17*'GHG Estimation'!R2780)</f>
        <v>0</v>
      </c>
      <c r="S3356" s="98">
        <f>S2204+(S2492*'Emission factors'!$I$16)+('Emission factors'!$I$17*'GHG Estimation'!S2780)</f>
        <v>0</v>
      </c>
      <c r="T3356" s="98">
        <f>T2204+(T2492*'Emission factors'!$I$16)+('Emission factors'!$I$17*'GHG Estimation'!T2780)</f>
        <v>0</v>
      </c>
      <c r="U3356" s="98">
        <f>U2204+(U2492*'Emission factors'!$I$16)+('Emission factors'!$I$17*'GHG Estimation'!U2780)</f>
        <v>0</v>
      </c>
    </row>
    <row r="3357" spans="1:21" x14ac:dyDescent="0.25">
      <c r="A3357" s="92" t="s">
        <v>11</v>
      </c>
      <c r="B3357" s="92" t="s">
        <v>12</v>
      </c>
      <c r="C3357" s="92" t="s">
        <v>32</v>
      </c>
      <c r="D3357" s="92" t="s">
        <v>32</v>
      </c>
      <c r="E3357" s="92" t="s">
        <v>40</v>
      </c>
      <c r="F3357" s="92" t="s">
        <v>34</v>
      </c>
      <c r="G3357" s="92" t="s">
        <v>97</v>
      </c>
      <c r="H3357" s="92" t="s">
        <v>93</v>
      </c>
      <c r="I3357" s="89" t="s">
        <v>259</v>
      </c>
      <c r="L3357" s="98">
        <f>L2205+(L2493*'Emission factors'!$I$16)+('Emission factors'!$I$17*'GHG Estimation'!L2781)</f>
        <v>0</v>
      </c>
      <c r="M3357" s="98">
        <f>M2205+(M2493*'Emission factors'!$I$16)+('Emission factors'!$I$17*'GHG Estimation'!M2781)</f>
        <v>0</v>
      </c>
      <c r="N3357" s="98">
        <f>N2205+(N2493*'Emission factors'!$I$16)+('Emission factors'!$I$17*'GHG Estimation'!N2781)</f>
        <v>0</v>
      </c>
      <c r="O3357" s="98">
        <f>O2205+(O2493*'Emission factors'!$I$16)+('Emission factors'!$I$17*'GHG Estimation'!O2781)</f>
        <v>0</v>
      </c>
      <c r="P3357" s="98">
        <f>P2205+(P2493*'Emission factors'!$I$16)+('Emission factors'!$I$17*'GHG Estimation'!P2781)</f>
        <v>0</v>
      </c>
      <c r="Q3357" s="98">
        <f>Q2205+(Q2493*'Emission factors'!$I$16)+('Emission factors'!$I$17*'GHG Estimation'!Q2781)</f>
        <v>0</v>
      </c>
      <c r="R3357" s="98">
        <f>R2205+(R2493*'Emission factors'!$I$16)+('Emission factors'!$I$17*'GHG Estimation'!R2781)</f>
        <v>0</v>
      </c>
      <c r="S3357" s="98">
        <f>S2205+(S2493*'Emission factors'!$I$16)+('Emission factors'!$I$17*'GHG Estimation'!S2781)</f>
        <v>0</v>
      </c>
      <c r="T3357" s="98">
        <f>T2205+(T2493*'Emission factors'!$I$16)+('Emission factors'!$I$17*'GHG Estimation'!T2781)</f>
        <v>0</v>
      </c>
      <c r="U3357" s="98">
        <f>U2205+(U2493*'Emission factors'!$I$16)+('Emission factors'!$I$17*'GHG Estimation'!U2781)</f>
        <v>0</v>
      </c>
    </row>
    <row r="3358" spans="1:21" x14ac:dyDescent="0.25">
      <c r="A3358" s="92" t="s">
        <v>11</v>
      </c>
      <c r="B3358" s="92" t="s">
        <v>12</v>
      </c>
      <c r="C3358" s="92" t="s">
        <v>32</v>
      </c>
      <c r="D3358" s="92" t="s">
        <v>32</v>
      </c>
      <c r="E3358" s="92" t="s">
        <v>40</v>
      </c>
      <c r="F3358" s="92" t="s">
        <v>34</v>
      </c>
      <c r="G3358" s="92" t="s">
        <v>97</v>
      </c>
      <c r="H3358" s="92" t="s">
        <v>93</v>
      </c>
      <c r="I3358" s="89" t="s">
        <v>223</v>
      </c>
      <c r="L3358" s="98">
        <f>L2206+(L2494*'Emission factors'!$I$16)+('Emission factors'!$I$17*'GHG Estimation'!L2782)</f>
        <v>0</v>
      </c>
      <c r="M3358" s="98">
        <f>M2206+(M2494*'Emission factors'!$I$16)+('Emission factors'!$I$17*'GHG Estimation'!M2782)</f>
        <v>0</v>
      </c>
      <c r="N3358" s="98">
        <f>N2206+(N2494*'Emission factors'!$I$16)+('Emission factors'!$I$17*'GHG Estimation'!N2782)</f>
        <v>0</v>
      </c>
      <c r="O3358" s="98">
        <f>O2206+(O2494*'Emission factors'!$I$16)+('Emission factors'!$I$17*'GHG Estimation'!O2782)</f>
        <v>0</v>
      </c>
      <c r="P3358" s="98">
        <f>P2206+(P2494*'Emission factors'!$I$16)+('Emission factors'!$I$17*'GHG Estimation'!P2782)</f>
        <v>0</v>
      </c>
      <c r="Q3358" s="98">
        <f>Q2206+(Q2494*'Emission factors'!$I$16)+('Emission factors'!$I$17*'GHG Estimation'!Q2782)</f>
        <v>0</v>
      </c>
      <c r="R3358" s="98">
        <f>R2206+(R2494*'Emission factors'!$I$16)+('Emission factors'!$I$17*'GHG Estimation'!R2782)</f>
        <v>0</v>
      </c>
      <c r="S3358" s="98">
        <f>S2206+(S2494*'Emission factors'!$I$16)+('Emission factors'!$I$17*'GHG Estimation'!S2782)</f>
        <v>0</v>
      </c>
      <c r="T3358" s="98">
        <f>T2206+(T2494*'Emission factors'!$I$16)+('Emission factors'!$I$17*'GHG Estimation'!T2782)</f>
        <v>0</v>
      </c>
      <c r="U3358" s="98">
        <f>U2206+(U2494*'Emission factors'!$I$16)+('Emission factors'!$I$17*'GHG Estimation'!U2782)</f>
        <v>0</v>
      </c>
    </row>
    <row r="3359" spans="1:21" x14ac:dyDescent="0.25">
      <c r="A3359" s="92" t="s">
        <v>11</v>
      </c>
      <c r="B3359" s="92" t="s">
        <v>12</v>
      </c>
      <c r="C3359" s="92" t="s">
        <v>32</v>
      </c>
      <c r="D3359" s="92" t="s">
        <v>32</v>
      </c>
      <c r="E3359" s="92" t="s">
        <v>40</v>
      </c>
      <c r="F3359" s="92" t="s">
        <v>34</v>
      </c>
      <c r="G3359" s="92" t="s">
        <v>97</v>
      </c>
      <c r="H3359" s="92" t="s">
        <v>93</v>
      </c>
      <c r="I3359" s="89" t="s">
        <v>221</v>
      </c>
      <c r="L3359" s="98">
        <f>L2207+(L2495*'Emission factors'!$I$16)+('Emission factors'!$I$17*'GHG Estimation'!L2783)</f>
        <v>23.639697089140757</v>
      </c>
      <c r="M3359" s="98">
        <f>M2207+(M2495*'Emission factors'!$I$16)+('Emission factors'!$I$17*'GHG Estimation'!M2783)</f>
        <v>73.929566923652416</v>
      </c>
      <c r="N3359" s="98">
        <f>N2207+(N2495*'Emission factors'!$I$16)+('Emission factors'!$I$17*'GHG Estimation'!N2783)</f>
        <v>29.697295257473176</v>
      </c>
      <c r="O3359" s="98">
        <f>O2207+(O2495*'Emission factors'!$I$16)+('Emission factors'!$I$17*'GHG Estimation'!O2783)</f>
        <v>88.888055971457206</v>
      </c>
      <c r="P3359" s="98">
        <f>P2207+(P2495*'Emission factors'!$I$16)+('Emission factors'!$I$17*'GHG Estimation'!P2783)</f>
        <v>70.261765331089578</v>
      </c>
      <c r="Q3359" s="98">
        <f>Q2207+(Q2495*'Emission factors'!$I$16)+('Emission factors'!$I$17*'GHG Estimation'!Q2783)</f>
        <v>71.096656026825954</v>
      </c>
      <c r="R3359" s="98">
        <f>R2207+(R2495*'Emission factors'!$I$16)+('Emission factors'!$I$17*'GHG Estimation'!R2783)</f>
        <v>129.04291049949447</v>
      </c>
      <c r="S3359" s="98">
        <f>S2207+(S2495*'Emission factors'!$I$16)+('Emission factors'!$I$17*'GHG Estimation'!S2783)</f>
        <v>150.56637243407275</v>
      </c>
      <c r="T3359" s="98">
        <f>T2207+(T2495*'Emission factors'!$I$16)+('Emission factors'!$I$17*'GHG Estimation'!T2783)</f>
        <v>150.20648851187582</v>
      </c>
      <c r="U3359" s="98">
        <f>U2207+(U2495*'Emission factors'!$I$16)+('Emission factors'!$I$17*'GHG Estimation'!U2783)</f>
        <v>155.72664939287966</v>
      </c>
    </row>
    <row r="3360" spans="1:21" x14ac:dyDescent="0.25">
      <c r="A3360" s="92" t="s">
        <v>11</v>
      </c>
      <c r="B3360" s="92" t="s">
        <v>12</v>
      </c>
      <c r="C3360" s="92" t="s">
        <v>32</v>
      </c>
      <c r="D3360" s="92" t="s">
        <v>32</v>
      </c>
      <c r="E3360" s="92" t="s">
        <v>40</v>
      </c>
      <c r="F3360" s="92" t="s">
        <v>34</v>
      </c>
      <c r="G3360" s="92" t="s">
        <v>97</v>
      </c>
      <c r="H3360" s="92" t="s">
        <v>93</v>
      </c>
      <c r="I3360" s="89" t="s">
        <v>222</v>
      </c>
      <c r="L3360" s="98">
        <f>L2208+(L2496*'Emission factors'!$I$16)+('Emission factors'!$I$17*'GHG Estimation'!L2784)</f>
        <v>0</v>
      </c>
      <c r="M3360" s="98">
        <f>M2208+(M2496*'Emission factors'!$I$16)+('Emission factors'!$I$17*'GHG Estimation'!M2784)</f>
        <v>0</v>
      </c>
      <c r="N3360" s="98">
        <f>N2208+(N2496*'Emission factors'!$I$16)+('Emission factors'!$I$17*'GHG Estimation'!N2784)</f>
        <v>0</v>
      </c>
      <c r="O3360" s="98">
        <f>O2208+(O2496*'Emission factors'!$I$16)+('Emission factors'!$I$17*'GHG Estimation'!O2784)</f>
        <v>0</v>
      </c>
      <c r="P3360" s="98">
        <f>P2208+(P2496*'Emission factors'!$I$16)+('Emission factors'!$I$17*'GHG Estimation'!P2784)</f>
        <v>0</v>
      </c>
      <c r="Q3360" s="98">
        <f>Q2208+(Q2496*'Emission factors'!$I$16)+('Emission factors'!$I$17*'GHG Estimation'!Q2784)</f>
        <v>0</v>
      </c>
      <c r="R3360" s="98">
        <f>R2208+(R2496*'Emission factors'!$I$16)+('Emission factors'!$I$17*'GHG Estimation'!R2784)</f>
        <v>0</v>
      </c>
      <c r="S3360" s="98">
        <f>S2208+(S2496*'Emission factors'!$I$16)+('Emission factors'!$I$17*'GHG Estimation'!S2784)</f>
        <v>0</v>
      </c>
      <c r="T3360" s="98">
        <f>T2208+(T2496*'Emission factors'!$I$16)+('Emission factors'!$I$17*'GHG Estimation'!T2784)</f>
        <v>0</v>
      </c>
      <c r="U3360" s="98">
        <f>U2208+(U2496*'Emission factors'!$I$16)+('Emission factors'!$I$17*'GHG Estimation'!U2784)</f>
        <v>0</v>
      </c>
    </row>
    <row r="3361" spans="1:21" x14ac:dyDescent="0.25">
      <c r="A3361" s="92" t="s">
        <v>11</v>
      </c>
      <c r="B3361" s="92" t="s">
        <v>12</v>
      </c>
      <c r="C3361" s="92" t="s">
        <v>32</v>
      </c>
      <c r="D3361" s="92" t="s">
        <v>32</v>
      </c>
      <c r="E3361" s="92" t="s">
        <v>40</v>
      </c>
      <c r="F3361" s="92" t="s">
        <v>34</v>
      </c>
      <c r="G3361" s="92" t="s">
        <v>97</v>
      </c>
      <c r="H3361" s="92" t="s">
        <v>93</v>
      </c>
      <c r="I3361" s="89" t="s">
        <v>201</v>
      </c>
      <c r="L3361" s="98">
        <f>L2209+(L2497*'Emission factors'!$I$16)+('Emission factors'!$I$17*'GHG Estimation'!L2785)</f>
        <v>223.32579097056387</v>
      </c>
      <c r="M3361" s="98">
        <f>M2209+(M2497*'Emission factors'!$I$16)+('Emission factors'!$I$17*'GHG Estimation'!M2785)</f>
        <v>380.20437529159892</v>
      </c>
      <c r="N3361" s="98">
        <f>N2209+(N2497*'Emission factors'!$I$16)+('Emission factors'!$I$17*'GHG Estimation'!N2785)</f>
        <v>150.23302531489134</v>
      </c>
      <c r="O3361" s="98">
        <f>O2209+(O2497*'Emission factors'!$I$16)+('Emission factors'!$I$17*'GHG Estimation'!O2785)</f>
        <v>341.22127586818493</v>
      </c>
      <c r="P3361" s="98">
        <f>P2209+(P2497*'Emission factors'!$I$16)+('Emission factors'!$I$17*'GHG Estimation'!P2785)</f>
        <v>250.77072163332005</v>
      </c>
      <c r="Q3361" s="98">
        <f>Q2209+(Q2497*'Emission factors'!$I$16)+('Emission factors'!$I$17*'GHG Estimation'!Q2785)</f>
        <v>232.58118721804362</v>
      </c>
      <c r="R3361" s="98">
        <f>R2209+(R2497*'Emission factors'!$I$16)+('Emission factors'!$I$17*'GHG Estimation'!R2785)</f>
        <v>381.99364310597622</v>
      </c>
      <c r="S3361" s="98">
        <f>S2209+(S2497*'Emission factors'!$I$16)+('Emission factors'!$I$17*'GHG Estimation'!S2785)</f>
        <v>444.25012511610953</v>
      </c>
      <c r="T3361" s="98">
        <f>T2209+(T2497*'Emission factors'!$I$16)+('Emission factors'!$I$17*'GHG Estimation'!T2785)</f>
        <v>447.9356311198548</v>
      </c>
      <c r="U3361" s="98">
        <f>U2209+(U2497*'Emission factors'!$I$16)+('Emission factors'!$I$17*'GHG Estimation'!U2785)</f>
        <v>405.64857663126782</v>
      </c>
    </row>
    <row r="3362" spans="1:21" x14ac:dyDescent="0.25">
      <c r="A3362" s="92" t="s">
        <v>11</v>
      </c>
      <c r="B3362" s="92" t="s">
        <v>12</v>
      </c>
      <c r="C3362" s="92" t="s">
        <v>32</v>
      </c>
      <c r="D3362" s="92" t="s">
        <v>32</v>
      </c>
      <c r="E3362" s="92" t="s">
        <v>40</v>
      </c>
      <c r="F3362" s="92" t="s">
        <v>34</v>
      </c>
      <c r="G3362" s="92" t="s">
        <v>97</v>
      </c>
      <c r="H3362" s="92" t="s">
        <v>93</v>
      </c>
      <c r="I3362" s="92" t="s">
        <v>207</v>
      </c>
      <c r="L3362" s="98">
        <f>L2210+(L2498*'Emission factors'!$I$16)+('Emission factors'!$I$17*'GHG Estimation'!L2786)</f>
        <v>0</v>
      </c>
      <c r="M3362" s="98">
        <f>M2210+(M2498*'Emission factors'!$I$16)+('Emission factors'!$I$17*'GHG Estimation'!M2786)</f>
        <v>0</v>
      </c>
      <c r="N3362" s="98">
        <f>N2210+(N2498*'Emission factors'!$I$16)+('Emission factors'!$I$17*'GHG Estimation'!N2786)</f>
        <v>0</v>
      </c>
      <c r="O3362" s="98">
        <f>O2210+(O2498*'Emission factors'!$I$16)+('Emission factors'!$I$17*'GHG Estimation'!O2786)</f>
        <v>0</v>
      </c>
      <c r="P3362" s="98">
        <f>P2210+(P2498*'Emission factors'!$I$16)+('Emission factors'!$I$17*'GHG Estimation'!P2786)</f>
        <v>1.5204330026618116E-2</v>
      </c>
      <c r="Q3362" s="98">
        <f>Q2210+(Q2498*'Emission factors'!$I$16)+('Emission factors'!$I$17*'GHG Estimation'!Q2786)</f>
        <v>0.43527314450881893</v>
      </c>
      <c r="R3362" s="98">
        <f>R2210+(R2498*'Emission factors'!$I$16)+('Emission factors'!$I$17*'GHG Estimation'!R2786)</f>
        <v>2.909864581201929</v>
      </c>
      <c r="S3362" s="98">
        <f>S2210+(S2498*'Emission factors'!$I$16)+('Emission factors'!$I$17*'GHG Estimation'!S2786)</f>
        <v>4.316576258951538</v>
      </c>
      <c r="T3362" s="98">
        <f>T2210+(T2498*'Emission factors'!$I$16)+('Emission factors'!$I$17*'GHG Estimation'!T2786)</f>
        <v>5.5596524621664782</v>
      </c>
      <c r="U3362" s="98">
        <f>U2210+(U2498*'Emission factors'!$I$16)+('Emission factors'!$I$17*'GHG Estimation'!U2786)</f>
        <v>6.3787371641498192</v>
      </c>
    </row>
    <row r="3363" spans="1:21" x14ac:dyDescent="0.25">
      <c r="A3363" s="92" t="s">
        <v>11</v>
      </c>
      <c r="B3363" s="92" t="s">
        <v>12</v>
      </c>
      <c r="C3363" s="92" t="s">
        <v>32</v>
      </c>
      <c r="D3363" s="92" t="s">
        <v>32</v>
      </c>
      <c r="E3363" s="92" t="s">
        <v>40</v>
      </c>
      <c r="F3363" s="92" t="s">
        <v>34</v>
      </c>
      <c r="G3363" s="92" t="s">
        <v>97</v>
      </c>
      <c r="H3363" s="92" t="s">
        <v>93</v>
      </c>
      <c r="I3363" s="89" t="s">
        <v>218</v>
      </c>
      <c r="L3363" s="98">
        <f>L2211+(L2499*'Emission factors'!$I$16)+('Emission factors'!$I$17*'GHG Estimation'!L2787)</f>
        <v>0</v>
      </c>
      <c r="M3363" s="98">
        <f>M2211+(M2499*'Emission factors'!$I$16)+('Emission factors'!$I$17*'GHG Estimation'!M2787)</f>
        <v>0</v>
      </c>
      <c r="N3363" s="98">
        <f>N2211+(N2499*'Emission factors'!$I$16)+('Emission factors'!$I$17*'GHG Estimation'!N2787)</f>
        <v>0</v>
      </c>
      <c r="O3363" s="98">
        <f>O2211+(O2499*'Emission factors'!$I$16)+('Emission factors'!$I$17*'GHG Estimation'!O2787)</f>
        <v>0</v>
      </c>
      <c r="P3363" s="98">
        <f>P2211+(P2499*'Emission factors'!$I$16)+('Emission factors'!$I$17*'GHG Estimation'!P2787)</f>
        <v>0</v>
      </c>
      <c r="Q3363" s="98">
        <f>Q2211+(Q2499*'Emission factors'!$I$16)+('Emission factors'!$I$17*'GHG Estimation'!Q2787)</f>
        <v>0</v>
      </c>
      <c r="R3363" s="98">
        <f>R2211+(R2499*'Emission factors'!$I$16)+('Emission factors'!$I$17*'GHG Estimation'!R2787)</f>
        <v>0</v>
      </c>
      <c r="S3363" s="98">
        <f>S2211+(S2499*'Emission factors'!$I$16)+('Emission factors'!$I$17*'GHG Estimation'!S2787)</f>
        <v>0</v>
      </c>
      <c r="T3363" s="98">
        <f>T2211+(T2499*'Emission factors'!$I$16)+('Emission factors'!$I$17*'GHG Estimation'!T2787)</f>
        <v>0</v>
      </c>
      <c r="U3363" s="98">
        <f>U2211+(U2499*'Emission factors'!$I$16)+('Emission factors'!$I$17*'GHG Estimation'!U2787)</f>
        <v>0</v>
      </c>
    </row>
    <row r="3364" spans="1:21" x14ac:dyDescent="0.25">
      <c r="A3364" s="92" t="s">
        <v>11</v>
      </c>
      <c r="B3364" s="92" t="s">
        <v>12</v>
      </c>
      <c r="C3364" s="92" t="s">
        <v>32</v>
      </c>
      <c r="D3364" s="92" t="s">
        <v>32</v>
      </c>
      <c r="E3364" s="92" t="s">
        <v>40</v>
      </c>
      <c r="F3364" s="92" t="s">
        <v>34</v>
      </c>
      <c r="G3364" s="92" t="s">
        <v>97</v>
      </c>
      <c r="H3364" s="92" t="s">
        <v>93</v>
      </c>
      <c r="I3364" s="89" t="s">
        <v>194</v>
      </c>
      <c r="L3364" s="98">
        <f>L2212+(L2500*'Emission factors'!$I$16)+('Emission factors'!$I$17*'GHG Estimation'!L2788)</f>
        <v>0</v>
      </c>
      <c r="M3364" s="98">
        <f>M2212+(M2500*'Emission factors'!$I$16)+('Emission factors'!$I$17*'GHG Estimation'!M2788)</f>
        <v>0</v>
      </c>
      <c r="N3364" s="98">
        <f>N2212+(N2500*'Emission factors'!$I$16)+('Emission factors'!$I$17*'GHG Estimation'!N2788)</f>
        <v>0</v>
      </c>
      <c r="O3364" s="98">
        <f>O2212+(O2500*'Emission factors'!$I$16)+('Emission factors'!$I$17*'GHG Estimation'!O2788)</f>
        <v>0</v>
      </c>
      <c r="P3364" s="98">
        <f>P2212+(P2500*'Emission factors'!$I$16)+('Emission factors'!$I$17*'GHG Estimation'!P2788)</f>
        <v>0</v>
      </c>
      <c r="Q3364" s="98">
        <f>Q2212+(Q2500*'Emission factors'!$I$16)+('Emission factors'!$I$17*'GHG Estimation'!Q2788)</f>
        <v>0</v>
      </c>
      <c r="R3364" s="98">
        <f>R2212+(R2500*'Emission factors'!$I$16)+('Emission factors'!$I$17*'GHG Estimation'!R2788)</f>
        <v>0</v>
      </c>
      <c r="S3364" s="98">
        <f>S2212+(S2500*'Emission factors'!$I$16)+('Emission factors'!$I$17*'GHG Estimation'!S2788)</f>
        <v>0</v>
      </c>
      <c r="T3364" s="98">
        <f>T2212+(T2500*'Emission factors'!$I$16)+('Emission factors'!$I$17*'GHG Estimation'!T2788)</f>
        <v>0</v>
      </c>
      <c r="U3364" s="98">
        <f>U2212+(U2500*'Emission factors'!$I$16)+('Emission factors'!$I$17*'GHG Estimation'!U2788)</f>
        <v>0</v>
      </c>
    </row>
    <row r="3365" spans="1:21" x14ac:dyDescent="0.25">
      <c r="A3365" s="92" t="s">
        <v>11</v>
      </c>
      <c r="B3365" s="92" t="s">
        <v>12</v>
      </c>
      <c r="C3365" s="92" t="s">
        <v>32</v>
      </c>
      <c r="D3365" s="92" t="s">
        <v>32</v>
      </c>
      <c r="E3365" s="92" t="s">
        <v>40</v>
      </c>
      <c r="F3365" s="92" t="s">
        <v>34</v>
      </c>
      <c r="G3365" s="92" t="s">
        <v>97</v>
      </c>
      <c r="H3365" s="92" t="s">
        <v>93</v>
      </c>
      <c r="I3365" s="89" t="s">
        <v>195</v>
      </c>
      <c r="L3365" s="98">
        <f>L2213+(L2501*'Emission factors'!$I$16)+('Emission factors'!$I$17*'GHG Estimation'!L2789)</f>
        <v>0</v>
      </c>
      <c r="M3365" s="98">
        <f>M2213+(M2501*'Emission factors'!$I$16)+('Emission factors'!$I$17*'GHG Estimation'!M2789)</f>
        <v>0</v>
      </c>
      <c r="N3365" s="98">
        <f>N2213+(N2501*'Emission factors'!$I$16)+('Emission factors'!$I$17*'GHG Estimation'!N2789)</f>
        <v>0</v>
      </c>
      <c r="O3365" s="98">
        <f>O2213+(O2501*'Emission factors'!$I$16)+('Emission factors'!$I$17*'GHG Estimation'!O2789)</f>
        <v>0</v>
      </c>
      <c r="P3365" s="98">
        <f>P2213+(P2501*'Emission factors'!$I$16)+('Emission factors'!$I$17*'GHG Estimation'!P2789)</f>
        <v>0</v>
      </c>
      <c r="Q3365" s="98">
        <f>Q2213+(Q2501*'Emission factors'!$I$16)+('Emission factors'!$I$17*'GHG Estimation'!Q2789)</f>
        <v>0</v>
      </c>
      <c r="R3365" s="98">
        <f>R2213+(R2501*'Emission factors'!$I$16)+('Emission factors'!$I$17*'GHG Estimation'!R2789)</f>
        <v>0</v>
      </c>
      <c r="S3365" s="98">
        <f>S2213+(S2501*'Emission factors'!$I$16)+('Emission factors'!$I$17*'GHG Estimation'!S2789)</f>
        <v>0</v>
      </c>
      <c r="T3365" s="98">
        <f>T2213+(T2501*'Emission factors'!$I$16)+('Emission factors'!$I$17*'GHG Estimation'!T2789)</f>
        <v>0</v>
      </c>
      <c r="U3365" s="98">
        <f>U2213+(U2501*'Emission factors'!$I$16)+('Emission factors'!$I$17*'GHG Estimation'!U2789)</f>
        <v>0</v>
      </c>
    </row>
    <row r="3366" spans="1:21" x14ac:dyDescent="0.25">
      <c r="A3366" s="92" t="s">
        <v>11</v>
      </c>
      <c r="B3366" s="92" t="s">
        <v>12</v>
      </c>
      <c r="C3366" s="92" t="s">
        <v>32</v>
      </c>
      <c r="D3366" s="92" t="s">
        <v>32</v>
      </c>
      <c r="E3366" s="92" t="s">
        <v>40</v>
      </c>
      <c r="F3366" s="92" t="s">
        <v>34</v>
      </c>
      <c r="G3366" s="92" t="s">
        <v>97</v>
      </c>
      <c r="H3366" s="92" t="s">
        <v>93</v>
      </c>
      <c r="I3366" s="89" t="s">
        <v>209</v>
      </c>
      <c r="L3366" s="98">
        <f>L2214+(L2502*'Emission factors'!$I$16)+('Emission factors'!$I$17*'GHG Estimation'!L2790)</f>
        <v>0</v>
      </c>
      <c r="M3366" s="98">
        <f>M2214+(M2502*'Emission factors'!$I$16)+('Emission factors'!$I$17*'GHG Estimation'!M2790)</f>
        <v>0</v>
      </c>
      <c r="N3366" s="98">
        <f>N2214+(N2502*'Emission factors'!$I$16)+('Emission factors'!$I$17*'GHG Estimation'!N2790)</f>
        <v>0</v>
      </c>
      <c r="O3366" s="98">
        <f>O2214+(O2502*'Emission factors'!$I$16)+('Emission factors'!$I$17*'GHG Estimation'!O2790)</f>
        <v>0</v>
      </c>
      <c r="P3366" s="98">
        <f>P2214+(P2502*'Emission factors'!$I$16)+('Emission factors'!$I$17*'GHG Estimation'!P2790)</f>
        <v>0</v>
      </c>
      <c r="Q3366" s="98">
        <f>Q2214+(Q2502*'Emission factors'!$I$16)+('Emission factors'!$I$17*'GHG Estimation'!Q2790)</f>
        <v>0</v>
      </c>
      <c r="R3366" s="98">
        <f>R2214+(R2502*'Emission factors'!$I$16)+('Emission factors'!$I$17*'GHG Estimation'!R2790)</f>
        <v>0</v>
      </c>
      <c r="S3366" s="98">
        <f>S2214+(S2502*'Emission factors'!$I$16)+('Emission factors'!$I$17*'GHG Estimation'!S2790)</f>
        <v>0</v>
      </c>
      <c r="T3366" s="98">
        <f>T2214+(T2502*'Emission factors'!$I$16)+('Emission factors'!$I$17*'GHG Estimation'!T2790)</f>
        <v>0</v>
      </c>
      <c r="U3366" s="98">
        <f>U2214+(U2502*'Emission factors'!$I$16)+('Emission factors'!$I$17*'GHG Estimation'!U2790)</f>
        <v>0</v>
      </c>
    </row>
    <row r="3367" spans="1:21" x14ac:dyDescent="0.25">
      <c r="A3367" s="92" t="s">
        <v>11</v>
      </c>
      <c r="B3367" s="92" t="s">
        <v>12</v>
      </c>
      <c r="C3367" s="92" t="s">
        <v>32</v>
      </c>
      <c r="D3367" s="92" t="s">
        <v>32</v>
      </c>
      <c r="E3367" s="92" t="s">
        <v>40</v>
      </c>
      <c r="F3367" s="92" t="s">
        <v>34</v>
      </c>
      <c r="G3367" s="92" t="s">
        <v>97</v>
      </c>
      <c r="H3367" s="92" t="s">
        <v>93</v>
      </c>
      <c r="I3367" s="89" t="s">
        <v>208</v>
      </c>
      <c r="L3367" s="98">
        <f>L2215+(L2503*'Emission factors'!$I$16)+('Emission factors'!$I$17*'GHG Estimation'!L2791)</f>
        <v>0</v>
      </c>
      <c r="M3367" s="98">
        <f>M2215+(M2503*'Emission factors'!$I$16)+('Emission factors'!$I$17*'GHG Estimation'!M2791)</f>
        <v>0</v>
      </c>
      <c r="N3367" s="98">
        <f>N2215+(N2503*'Emission factors'!$I$16)+('Emission factors'!$I$17*'GHG Estimation'!N2791)</f>
        <v>0</v>
      </c>
      <c r="O3367" s="98">
        <f>O2215+(O2503*'Emission factors'!$I$16)+('Emission factors'!$I$17*'GHG Estimation'!O2791)</f>
        <v>0</v>
      </c>
      <c r="P3367" s="98">
        <f>P2215+(P2503*'Emission factors'!$I$16)+('Emission factors'!$I$17*'GHG Estimation'!P2791)</f>
        <v>0</v>
      </c>
      <c r="Q3367" s="98">
        <f>Q2215+(Q2503*'Emission factors'!$I$16)+('Emission factors'!$I$17*'GHG Estimation'!Q2791)</f>
        <v>0</v>
      </c>
      <c r="R3367" s="98">
        <f>R2215+(R2503*'Emission factors'!$I$16)+('Emission factors'!$I$17*'GHG Estimation'!R2791)</f>
        <v>0</v>
      </c>
      <c r="S3367" s="98">
        <f>S2215+(S2503*'Emission factors'!$I$16)+('Emission factors'!$I$17*'GHG Estimation'!S2791)</f>
        <v>0</v>
      </c>
      <c r="T3367" s="98">
        <f>T2215+(T2503*'Emission factors'!$I$16)+('Emission factors'!$I$17*'GHG Estimation'!T2791)</f>
        <v>0</v>
      </c>
      <c r="U3367" s="98">
        <f>U2215+(U2503*'Emission factors'!$I$16)+('Emission factors'!$I$17*'GHG Estimation'!U2791)</f>
        <v>0</v>
      </c>
    </row>
    <row r="3368" spans="1:21" x14ac:dyDescent="0.25">
      <c r="A3368" s="92" t="s">
        <v>11</v>
      </c>
      <c r="B3368" s="92" t="s">
        <v>12</v>
      </c>
      <c r="C3368" s="92" t="s">
        <v>32</v>
      </c>
      <c r="D3368" s="92" t="s">
        <v>32</v>
      </c>
      <c r="E3368" s="92" t="s">
        <v>40</v>
      </c>
      <c r="F3368" s="92" t="s">
        <v>34</v>
      </c>
      <c r="G3368" s="92" t="s">
        <v>97</v>
      </c>
      <c r="H3368" s="92" t="s">
        <v>93</v>
      </c>
      <c r="I3368" s="89" t="s">
        <v>226</v>
      </c>
      <c r="L3368" s="98">
        <f>L2216+(L2504*'Emission factors'!$I$16)+('Emission factors'!$I$17*'GHG Estimation'!L2792)</f>
        <v>0</v>
      </c>
      <c r="M3368" s="98">
        <f>M2216+(M2504*'Emission factors'!$I$16)+('Emission factors'!$I$17*'GHG Estimation'!M2792)</f>
        <v>0</v>
      </c>
      <c r="N3368" s="98">
        <f>N2216+(N2504*'Emission factors'!$I$16)+('Emission factors'!$I$17*'GHG Estimation'!N2792)</f>
        <v>0</v>
      </c>
      <c r="O3368" s="98">
        <f>O2216+(O2504*'Emission factors'!$I$16)+('Emission factors'!$I$17*'GHG Estimation'!O2792)</f>
        <v>0</v>
      </c>
      <c r="P3368" s="98">
        <f>P2216+(P2504*'Emission factors'!$I$16)+('Emission factors'!$I$17*'GHG Estimation'!P2792)</f>
        <v>0</v>
      </c>
      <c r="Q3368" s="98">
        <f>Q2216+(Q2504*'Emission factors'!$I$16)+('Emission factors'!$I$17*'GHG Estimation'!Q2792)</f>
        <v>0</v>
      </c>
      <c r="R3368" s="98">
        <f>R2216+(R2504*'Emission factors'!$I$16)+('Emission factors'!$I$17*'GHG Estimation'!R2792)</f>
        <v>0</v>
      </c>
      <c r="S3368" s="98">
        <f>S2216+(S2504*'Emission factors'!$I$16)+('Emission factors'!$I$17*'GHG Estimation'!S2792)</f>
        <v>0</v>
      </c>
      <c r="T3368" s="98">
        <f>T2216+(T2504*'Emission factors'!$I$16)+('Emission factors'!$I$17*'GHG Estimation'!T2792)</f>
        <v>0</v>
      </c>
      <c r="U3368" s="98">
        <f>U2216+(U2504*'Emission factors'!$I$16)+('Emission factors'!$I$17*'GHG Estimation'!U2792)</f>
        <v>0</v>
      </c>
    </row>
    <row r="3369" spans="1:21" x14ac:dyDescent="0.25">
      <c r="A3369" s="92" t="s">
        <v>11</v>
      </c>
      <c r="B3369" s="92" t="s">
        <v>12</v>
      </c>
      <c r="C3369" s="92" t="s">
        <v>32</v>
      </c>
      <c r="D3369" s="92" t="s">
        <v>32</v>
      </c>
      <c r="E3369" s="92" t="s">
        <v>40</v>
      </c>
      <c r="F3369" s="92" t="s">
        <v>34</v>
      </c>
      <c r="G3369" s="92" t="s">
        <v>97</v>
      </c>
      <c r="H3369" s="92" t="s">
        <v>93</v>
      </c>
      <c r="I3369" s="89" t="s">
        <v>196</v>
      </c>
      <c r="L3369" s="98">
        <f>L2217+(L2505*'Emission factors'!$I$16)+('Emission factors'!$I$17*'GHG Estimation'!L2793)</f>
        <v>0</v>
      </c>
      <c r="M3369" s="98">
        <f>M2217+(M2505*'Emission factors'!$I$16)+('Emission factors'!$I$17*'GHG Estimation'!M2793)</f>
        <v>0</v>
      </c>
      <c r="N3369" s="98">
        <f>N2217+(N2505*'Emission factors'!$I$16)+('Emission factors'!$I$17*'GHG Estimation'!N2793)</f>
        <v>0</v>
      </c>
      <c r="O3369" s="98">
        <f>O2217+(O2505*'Emission factors'!$I$16)+('Emission factors'!$I$17*'GHG Estimation'!O2793)</f>
        <v>0</v>
      </c>
      <c r="P3369" s="98">
        <f>P2217+(P2505*'Emission factors'!$I$16)+('Emission factors'!$I$17*'GHG Estimation'!P2793)</f>
        <v>0</v>
      </c>
      <c r="Q3369" s="98">
        <f>Q2217+(Q2505*'Emission factors'!$I$16)+('Emission factors'!$I$17*'GHG Estimation'!Q2793)</f>
        <v>1.0212582421363708E-3</v>
      </c>
      <c r="R3369" s="98">
        <f>R2217+(R2505*'Emission factors'!$I$16)+('Emission factors'!$I$17*'GHG Estimation'!R2793)</f>
        <v>0.3058535742979559</v>
      </c>
      <c r="S3369" s="98">
        <f>S2217+(S2505*'Emission factors'!$I$16)+('Emission factors'!$I$17*'GHG Estimation'!S2793)</f>
        <v>0.62539515445583849</v>
      </c>
      <c r="T3369" s="98">
        <f>T2217+(T2505*'Emission factors'!$I$16)+('Emission factors'!$I$17*'GHG Estimation'!T2793)</f>
        <v>0.84246968287771529</v>
      </c>
      <c r="U3369" s="98">
        <f>U2217+(U2505*'Emission factors'!$I$16)+('Emission factors'!$I$17*'GHG Estimation'!U2793)</f>
        <v>0.91429148614854128</v>
      </c>
    </row>
    <row r="3370" spans="1:21" x14ac:dyDescent="0.25">
      <c r="A3370" s="92" t="s">
        <v>11</v>
      </c>
      <c r="B3370" s="92" t="s">
        <v>12</v>
      </c>
      <c r="C3370" s="92" t="s">
        <v>32</v>
      </c>
      <c r="D3370" s="92" t="s">
        <v>32</v>
      </c>
      <c r="E3370" s="92" t="s">
        <v>40</v>
      </c>
      <c r="F3370" s="92" t="s">
        <v>34</v>
      </c>
      <c r="G3370" s="92" t="s">
        <v>97</v>
      </c>
      <c r="H3370" s="92" t="s">
        <v>93</v>
      </c>
      <c r="I3370" s="89" t="s">
        <v>197</v>
      </c>
      <c r="L3370" s="98">
        <f>L2218+(L2506*'Emission factors'!$I$16)+('Emission factors'!$I$17*'GHG Estimation'!L2794)</f>
        <v>47.293506503880593</v>
      </c>
      <c r="M3370" s="98">
        <f>M2218+(M2506*'Emission factors'!$I$16)+('Emission factors'!$I$17*'GHG Estimation'!M2794)</f>
        <v>276.07874845664452</v>
      </c>
      <c r="N3370" s="98">
        <f>N2218+(N2506*'Emission factors'!$I$16)+('Emission factors'!$I$17*'GHG Estimation'!N2794)</f>
        <v>109.7822721821582</v>
      </c>
      <c r="O3370" s="98">
        <f>O2218+(O2506*'Emission factors'!$I$16)+('Emission factors'!$I$17*'GHG Estimation'!O2794)</f>
        <v>256.34072673006062</v>
      </c>
      <c r="P3370" s="98">
        <f>P2218+(P2506*'Emission factors'!$I$16)+('Emission factors'!$I$17*'GHG Estimation'!P2794)</f>
        <v>185.00878155575711</v>
      </c>
      <c r="Q3370" s="98">
        <f>Q2218+(Q2506*'Emission factors'!$I$16)+('Emission factors'!$I$17*'GHG Estimation'!Q2794)</f>
        <v>164.33677765868109</v>
      </c>
      <c r="R3370" s="98">
        <f>R2218+(R2506*'Emission factors'!$I$16)+('Emission factors'!$I$17*'GHG Estimation'!R2794)</f>
        <v>223.13789091963989</v>
      </c>
      <c r="S3370" s="98">
        <f>S2218+(S2506*'Emission factors'!$I$16)+('Emission factors'!$I$17*'GHG Estimation'!S2794)</f>
        <v>238.64875979402228</v>
      </c>
      <c r="T3370" s="98">
        <f>T2218+(T2506*'Emission factors'!$I$16)+('Emission factors'!$I$17*'GHG Estimation'!T2794)</f>
        <v>245.39565162318465</v>
      </c>
      <c r="U3370" s="98">
        <f>U2218+(U2506*'Emission factors'!$I$16)+('Emission factors'!$I$17*'GHG Estimation'!U2794)</f>
        <v>234.41936528687086</v>
      </c>
    </row>
    <row r="3371" spans="1:21" x14ac:dyDescent="0.25">
      <c r="A3371" s="92" t="s">
        <v>11</v>
      </c>
      <c r="B3371" s="92" t="s">
        <v>12</v>
      </c>
      <c r="C3371" s="92" t="s">
        <v>32</v>
      </c>
      <c r="D3371" s="92" t="s">
        <v>32</v>
      </c>
      <c r="E3371" s="92" t="s">
        <v>40</v>
      </c>
      <c r="F3371" s="92" t="s">
        <v>34</v>
      </c>
      <c r="G3371" s="92" t="s">
        <v>97</v>
      </c>
      <c r="H3371" s="92" t="s">
        <v>93</v>
      </c>
      <c r="I3371" s="89" t="s">
        <v>229</v>
      </c>
      <c r="L3371" s="98">
        <f>L2219+(L2507*'Emission factors'!$I$16)+('Emission factors'!$I$17*'GHG Estimation'!L2795)</f>
        <v>0</v>
      </c>
      <c r="M3371" s="98">
        <f>M2219+(M2507*'Emission factors'!$I$16)+('Emission factors'!$I$17*'GHG Estimation'!M2795)</f>
        <v>0</v>
      </c>
      <c r="N3371" s="98">
        <f>N2219+(N2507*'Emission factors'!$I$16)+('Emission factors'!$I$17*'GHG Estimation'!N2795)</f>
        <v>0</v>
      </c>
      <c r="O3371" s="98">
        <f>O2219+(O2507*'Emission factors'!$I$16)+('Emission factors'!$I$17*'GHG Estimation'!O2795)</f>
        <v>0</v>
      </c>
      <c r="P3371" s="98">
        <f>P2219+(P2507*'Emission factors'!$I$16)+('Emission factors'!$I$17*'GHG Estimation'!P2795)</f>
        <v>0</v>
      </c>
      <c r="Q3371" s="98">
        <f>Q2219+(Q2507*'Emission factors'!$I$16)+('Emission factors'!$I$17*'GHG Estimation'!Q2795)</f>
        <v>0</v>
      </c>
      <c r="R3371" s="98">
        <f>R2219+(R2507*'Emission factors'!$I$16)+('Emission factors'!$I$17*'GHG Estimation'!R2795)</f>
        <v>0</v>
      </c>
      <c r="S3371" s="98">
        <f>S2219+(S2507*'Emission factors'!$I$16)+('Emission factors'!$I$17*'GHG Estimation'!S2795)</f>
        <v>0</v>
      </c>
      <c r="T3371" s="98">
        <f>T2219+(T2507*'Emission factors'!$I$16)+('Emission factors'!$I$17*'GHG Estimation'!T2795)</f>
        <v>0</v>
      </c>
      <c r="U3371" s="98">
        <f>U2219+(U2507*'Emission factors'!$I$16)+('Emission factors'!$I$17*'GHG Estimation'!U2795)</f>
        <v>0</v>
      </c>
    </row>
    <row r="3372" spans="1:21" x14ac:dyDescent="0.25">
      <c r="A3372" s="92" t="s">
        <v>11</v>
      </c>
      <c r="B3372" s="92" t="s">
        <v>12</v>
      </c>
      <c r="C3372" s="92" t="s">
        <v>32</v>
      </c>
      <c r="D3372" s="92" t="s">
        <v>32</v>
      </c>
      <c r="E3372" s="92" t="s">
        <v>40</v>
      </c>
      <c r="F3372" s="92" t="s">
        <v>34</v>
      </c>
      <c r="G3372" s="92" t="s">
        <v>97</v>
      </c>
      <c r="H3372" s="92" t="s">
        <v>93</v>
      </c>
      <c r="I3372" s="89" t="s">
        <v>198</v>
      </c>
      <c r="L3372" s="98">
        <f>L2220+(L2508*'Emission factors'!$I$16)+('Emission factors'!$I$17*'GHG Estimation'!L2796)</f>
        <v>0</v>
      </c>
      <c r="M3372" s="98">
        <f>M2220+(M2508*'Emission factors'!$I$16)+('Emission factors'!$I$17*'GHG Estimation'!M2796)</f>
        <v>0</v>
      </c>
      <c r="N3372" s="98">
        <f>N2220+(N2508*'Emission factors'!$I$16)+('Emission factors'!$I$17*'GHG Estimation'!N2796)</f>
        <v>0</v>
      </c>
      <c r="O3372" s="98">
        <f>O2220+(O2508*'Emission factors'!$I$16)+('Emission factors'!$I$17*'GHG Estimation'!O2796)</f>
        <v>0</v>
      </c>
      <c r="P3372" s="98">
        <f>P2220+(P2508*'Emission factors'!$I$16)+('Emission factors'!$I$17*'GHG Estimation'!P2796)</f>
        <v>0</v>
      </c>
      <c r="Q3372" s="98">
        <f>Q2220+(Q2508*'Emission factors'!$I$16)+('Emission factors'!$I$17*'GHG Estimation'!Q2796)</f>
        <v>0</v>
      </c>
      <c r="R3372" s="98">
        <f>R2220+(R2508*'Emission factors'!$I$16)+('Emission factors'!$I$17*'GHG Estimation'!R2796)</f>
        <v>0</v>
      </c>
      <c r="S3372" s="98">
        <f>S2220+(S2508*'Emission factors'!$I$16)+('Emission factors'!$I$17*'GHG Estimation'!S2796)</f>
        <v>0</v>
      </c>
      <c r="T3372" s="98">
        <f>T2220+(T2508*'Emission factors'!$I$16)+('Emission factors'!$I$17*'GHG Estimation'!T2796)</f>
        <v>0</v>
      </c>
      <c r="U3372" s="98">
        <f>U2220+(U2508*'Emission factors'!$I$16)+('Emission factors'!$I$17*'GHG Estimation'!U2796)</f>
        <v>0</v>
      </c>
    </row>
    <row r="3373" spans="1:21" x14ac:dyDescent="0.25">
      <c r="A3373" s="92" t="s">
        <v>11</v>
      </c>
      <c r="B3373" s="92" t="s">
        <v>12</v>
      </c>
      <c r="C3373" s="92" t="s">
        <v>32</v>
      </c>
      <c r="D3373" s="92" t="s">
        <v>32</v>
      </c>
      <c r="E3373" s="92" t="s">
        <v>40</v>
      </c>
      <c r="F3373" s="92" t="s">
        <v>34</v>
      </c>
      <c r="G3373" s="92" t="s">
        <v>97</v>
      </c>
      <c r="H3373" s="92" t="s">
        <v>93</v>
      </c>
      <c r="I3373" s="89" t="s">
        <v>231</v>
      </c>
      <c r="L3373" s="98">
        <f>L2221+(L2509*'Emission factors'!$I$16)+('Emission factors'!$I$17*'GHG Estimation'!L2797)</f>
        <v>0</v>
      </c>
      <c r="M3373" s="98">
        <f>M2221+(M2509*'Emission factors'!$I$16)+('Emission factors'!$I$17*'GHG Estimation'!M2797)</f>
        <v>0</v>
      </c>
      <c r="N3373" s="98">
        <f>N2221+(N2509*'Emission factors'!$I$16)+('Emission factors'!$I$17*'GHG Estimation'!N2797)</f>
        <v>0</v>
      </c>
      <c r="O3373" s="98">
        <f>O2221+(O2509*'Emission factors'!$I$16)+('Emission factors'!$I$17*'GHG Estimation'!O2797)</f>
        <v>0</v>
      </c>
      <c r="P3373" s="98">
        <f>P2221+(P2509*'Emission factors'!$I$16)+('Emission factors'!$I$17*'GHG Estimation'!P2797)</f>
        <v>0</v>
      </c>
      <c r="Q3373" s="98">
        <f>Q2221+(Q2509*'Emission factors'!$I$16)+('Emission factors'!$I$17*'GHG Estimation'!Q2797)</f>
        <v>0</v>
      </c>
      <c r="R3373" s="98">
        <f>R2221+(R2509*'Emission factors'!$I$16)+('Emission factors'!$I$17*'GHG Estimation'!R2797)</f>
        <v>0</v>
      </c>
      <c r="S3373" s="98">
        <f>S2221+(S2509*'Emission factors'!$I$16)+('Emission factors'!$I$17*'GHG Estimation'!S2797)</f>
        <v>0</v>
      </c>
      <c r="T3373" s="98">
        <f>T2221+(T2509*'Emission factors'!$I$16)+('Emission factors'!$I$17*'GHG Estimation'!T2797)</f>
        <v>0</v>
      </c>
      <c r="U3373" s="98">
        <f>U2221+(U2509*'Emission factors'!$I$16)+('Emission factors'!$I$17*'GHG Estimation'!U2797)</f>
        <v>0</v>
      </c>
    </row>
    <row r="3374" spans="1:21" x14ac:dyDescent="0.25">
      <c r="A3374" s="92" t="s">
        <v>11</v>
      </c>
      <c r="B3374" s="92" t="s">
        <v>12</v>
      </c>
      <c r="C3374" s="92" t="s">
        <v>32</v>
      </c>
      <c r="D3374" s="92" t="s">
        <v>32</v>
      </c>
      <c r="E3374" s="92" t="s">
        <v>40</v>
      </c>
      <c r="F3374" s="92" t="s">
        <v>34</v>
      </c>
      <c r="G3374" s="92" t="s">
        <v>97</v>
      </c>
      <c r="H3374" s="92" t="s">
        <v>93</v>
      </c>
      <c r="I3374" s="89" t="s">
        <v>230</v>
      </c>
      <c r="L3374" s="98">
        <f>L2222+(L2510*'Emission factors'!$I$16)+('Emission factors'!$I$17*'GHG Estimation'!L2798)</f>
        <v>0</v>
      </c>
      <c r="M3374" s="98">
        <f>M2222+(M2510*'Emission factors'!$I$16)+('Emission factors'!$I$17*'GHG Estimation'!M2798)</f>
        <v>0</v>
      </c>
      <c r="N3374" s="98">
        <f>N2222+(N2510*'Emission factors'!$I$16)+('Emission factors'!$I$17*'GHG Estimation'!N2798)</f>
        <v>0</v>
      </c>
      <c r="O3374" s="98">
        <f>O2222+(O2510*'Emission factors'!$I$16)+('Emission factors'!$I$17*'GHG Estimation'!O2798)</f>
        <v>0</v>
      </c>
      <c r="P3374" s="98">
        <f>P2222+(P2510*'Emission factors'!$I$16)+('Emission factors'!$I$17*'GHG Estimation'!P2798)</f>
        <v>0</v>
      </c>
      <c r="Q3374" s="98">
        <f>Q2222+(Q2510*'Emission factors'!$I$16)+('Emission factors'!$I$17*'GHG Estimation'!Q2798)</f>
        <v>0</v>
      </c>
      <c r="R3374" s="98">
        <f>R2222+(R2510*'Emission factors'!$I$16)+('Emission factors'!$I$17*'GHG Estimation'!R2798)</f>
        <v>0</v>
      </c>
      <c r="S3374" s="98">
        <f>S2222+(S2510*'Emission factors'!$I$16)+('Emission factors'!$I$17*'GHG Estimation'!S2798)</f>
        <v>0</v>
      </c>
      <c r="T3374" s="98">
        <f>T2222+(T2510*'Emission factors'!$I$16)+('Emission factors'!$I$17*'GHG Estimation'!T2798)</f>
        <v>0</v>
      </c>
      <c r="U3374" s="98">
        <f>U2222+(U2510*'Emission factors'!$I$16)+('Emission factors'!$I$17*'GHG Estimation'!U2798)</f>
        <v>0</v>
      </c>
    </row>
    <row r="3375" spans="1:21" x14ac:dyDescent="0.25">
      <c r="A3375" s="92" t="s">
        <v>11</v>
      </c>
      <c r="B3375" s="92" t="s">
        <v>12</v>
      </c>
      <c r="C3375" s="92" t="s">
        <v>32</v>
      </c>
      <c r="D3375" s="92" t="s">
        <v>32</v>
      </c>
      <c r="E3375" s="92" t="s">
        <v>40</v>
      </c>
      <c r="F3375" s="92" t="s">
        <v>34</v>
      </c>
      <c r="G3375" s="92" t="s">
        <v>97</v>
      </c>
      <c r="H3375" s="92" t="s">
        <v>93</v>
      </c>
      <c r="I3375" s="89" t="s">
        <v>303</v>
      </c>
      <c r="L3375" s="98">
        <f>L2223+(L2511*'Emission factors'!$I$16)+('Emission factors'!$I$17*'GHG Estimation'!L2799)</f>
        <v>0</v>
      </c>
      <c r="M3375" s="98">
        <f>M2223+(M2511*'Emission factors'!$I$16)+('Emission factors'!$I$17*'GHG Estimation'!M2799)</f>
        <v>0</v>
      </c>
      <c r="N3375" s="98">
        <f>N2223+(N2511*'Emission factors'!$I$16)+('Emission factors'!$I$17*'GHG Estimation'!N2799)</f>
        <v>0</v>
      </c>
      <c r="O3375" s="98">
        <f>O2223+(O2511*'Emission factors'!$I$16)+('Emission factors'!$I$17*'GHG Estimation'!O2799)</f>
        <v>0</v>
      </c>
      <c r="P3375" s="98">
        <f>P2223+(P2511*'Emission factors'!$I$16)+('Emission factors'!$I$17*'GHG Estimation'!P2799)</f>
        <v>0</v>
      </c>
      <c r="Q3375" s="98">
        <f>Q2223+(Q2511*'Emission factors'!$I$16)+('Emission factors'!$I$17*'GHG Estimation'!Q2799)</f>
        <v>0</v>
      </c>
      <c r="R3375" s="98">
        <f>R2223+(R2511*'Emission factors'!$I$16)+('Emission factors'!$I$17*'GHG Estimation'!R2799)</f>
        <v>0</v>
      </c>
      <c r="S3375" s="98">
        <f>S2223+(S2511*'Emission factors'!$I$16)+('Emission factors'!$I$17*'GHG Estimation'!S2799)</f>
        <v>0</v>
      </c>
      <c r="T3375" s="98">
        <f>T2223+(T2511*'Emission factors'!$I$16)+('Emission factors'!$I$17*'GHG Estimation'!T2799)</f>
        <v>0</v>
      </c>
      <c r="U3375" s="98">
        <f>U2223+(U2511*'Emission factors'!$I$16)+('Emission factors'!$I$17*'GHG Estimation'!U2799)</f>
        <v>0</v>
      </c>
    </row>
    <row r="3376" spans="1:21" x14ac:dyDescent="0.25">
      <c r="A3376" s="92" t="s">
        <v>11</v>
      </c>
      <c r="B3376" s="92" t="s">
        <v>12</v>
      </c>
      <c r="C3376" s="92" t="s">
        <v>32</v>
      </c>
      <c r="D3376" s="92" t="s">
        <v>32</v>
      </c>
      <c r="E3376" s="92" t="s">
        <v>40</v>
      </c>
      <c r="F3376" s="92" t="s">
        <v>34</v>
      </c>
      <c r="G3376" s="92" t="s">
        <v>97</v>
      </c>
      <c r="H3376" s="92" t="s">
        <v>93</v>
      </c>
      <c r="I3376" s="89" t="s">
        <v>225</v>
      </c>
      <c r="L3376" s="98">
        <f>L2224+(L2512*'Emission factors'!$I$16)+('Emission factors'!$I$17*'GHG Estimation'!L2800)</f>
        <v>0</v>
      </c>
      <c r="M3376" s="98">
        <f>M2224+(M2512*'Emission factors'!$I$16)+('Emission factors'!$I$17*'GHG Estimation'!M2800)</f>
        <v>0</v>
      </c>
      <c r="N3376" s="98">
        <f>N2224+(N2512*'Emission factors'!$I$16)+('Emission factors'!$I$17*'GHG Estimation'!N2800)</f>
        <v>0</v>
      </c>
      <c r="O3376" s="98">
        <f>O2224+(O2512*'Emission factors'!$I$16)+('Emission factors'!$I$17*'GHG Estimation'!O2800)</f>
        <v>0</v>
      </c>
      <c r="P3376" s="98">
        <f>P2224+(P2512*'Emission factors'!$I$16)+('Emission factors'!$I$17*'GHG Estimation'!P2800)</f>
        <v>0</v>
      </c>
      <c r="Q3376" s="98">
        <f>Q2224+(Q2512*'Emission factors'!$I$16)+('Emission factors'!$I$17*'GHG Estimation'!Q2800)</f>
        <v>0</v>
      </c>
      <c r="R3376" s="98">
        <f>R2224+(R2512*'Emission factors'!$I$16)+('Emission factors'!$I$17*'GHG Estimation'!R2800)</f>
        <v>0</v>
      </c>
      <c r="S3376" s="98">
        <f>S2224+(S2512*'Emission factors'!$I$16)+('Emission factors'!$I$17*'GHG Estimation'!S2800)</f>
        <v>0</v>
      </c>
      <c r="T3376" s="98">
        <f>T2224+(T2512*'Emission factors'!$I$16)+('Emission factors'!$I$17*'GHG Estimation'!T2800)</f>
        <v>0</v>
      </c>
      <c r="U3376" s="98">
        <f>U2224+(U2512*'Emission factors'!$I$16)+('Emission factors'!$I$17*'GHG Estimation'!U2800)</f>
        <v>0</v>
      </c>
    </row>
    <row r="3377" spans="1:21" x14ac:dyDescent="0.25">
      <c r="A3377" s="92" t="s">
        <v>11</v>
      </c>
      <c r="B3377" s="92" t="s">
        <v>12</v>
      </c>
      <c r="C3377" s="92" t="s">
        <v>32</v>
      </c>
      <c r="D3377" s="92" t="s">
        <v>32</v>
      </c>
      <c r="E3377" s="92" t="s">
        <v>40</v>
      </c>
      <c r="F3377" s="92" t="s">
        <v>34</v>
      </c>
      <c r="G3377" s="92" t="s">
        <v>97</v>
      </c>
      <c r="H3377" s="92" t="s">
        <v>93</v>
      </c>
      <c r="I3377" s="89" t="s">
        <v>205</v>
      </c>
      <c r="L3377" s="98">
        <f>L2225+(L2513*'Emission factors'!$I$16)+('Emission factors'!$I$17*'GHG Estimation'!L2801)</f>
        <v>0</v>
      </c>
      <c r="M3377" s="98">
        <f>M2225+(M2513*'Emission factors'!$I$16)+('Emission factors'!$I$17*'GHG Estimation'!M2801)</f>
        <v>0</v>
      </c>
      <c r="N3377" s="98">
        <f>N2225+(N2513*'Emission factors'!$I$16)+('Emission factors'!$I$17*'GHG Estimation'!N2801)</f>
        <v>0</v>
      </c>
      <c r="O3377" s="98">
        <f>O2225+(O2513*'Emission factors'!$I$16)+('Emission factors'!$I$17*'GHG Estimation'!O2801)</f>
        <v>0</v>
      </c>
      <c r="P3377" s="98">
        <f>P2225+(P2513*'Emission factors'!$I$16)+('Emission factors'!$I$17*'GHG Estimation'!P2801)</f>
        <v>0</v>
      </c>
      <c r="Q3377" s="98">
        <f>Q2225+(Q2513*'Emission factors'!$I$16)+('Emission factors'!$I$17*'GHG Estimation'!Q2801)</f>
        <v>0</v>
      </c>
      <c r="R3377" s="98">
        <f>R2225+(R2513*'Emission factors'!$I$16)+('Emission factors'!$I$17*'GHG Estimation'!R2801)</f>
        <v>0</v>
      </c>
      <c r="S3377" s="98">
        <f>S2225+(S2513*'Emission factors'!$I$16)+('Emission factors'!$I$17*'GHG Estimation'!S2801)</f>
        <v>0</v>
      </c>
      <c r="T3377" s="98">
        <f>T2225+(T2513*'Emission factors'!$I$16)+('Emission factors'!$I$17*'GHG Estimation'!T2801)</f>
        <v>0</v>
      </c>
      <c r="U3377" s="98">
        <f>U2225+(U2513*'Emission factors'!$I$16)+('Emission factors'!$I$17*'GHG Estimation'!U2801)</f>
        <v>0</v>
      </c>
    </row>
    <row r="3378" spans="1:21" x14ac:dyDescent="0.25">
      <c r="A3378" s="92" t="s">
        <v>11</v>
      </c>
      <c r="B3378" s="92" t="s">
        <v>12</v>
      </c>
      <c r="C3378" s="92" t="s">
        <v>32</v>
      </c>
      <c r="D3378" s="92" t="s">
        <v>32</v>
      </c>
      <c r="E3378" s="92" t="s">
        <v>40</v>
      </c>
      <c r="F3378" s="92" t="s">
        <v>34</v>
      </c>
      <c r="G3378" s="92" t="s">
        <v>97</v>
      </c>
      <c r="H3378" s="92" t="s">
        <v>93</v>
      </c>
      <c r="I3378" s="89" t="s">
        <v>204</v>
      </c>
      <c r="L3378" s="98">
        <f>L2226+(L2514*'Emission factors'!$I$16)+('Emission factors'!$I$17*'GHG Estimation'!L2802)</f>
        <v>0</v>
      </c>
      <c r="M3378" s="98">
        <f>M2226+(M2514*'Emission factors'!$I$16)+('Emission factors'!$I$17*'GHG Estimation'!M2802)</f>
        <v>0</v>
      </c>
      <c r="N3378" s="98">
        <f>N2226+(N2514*'Emission factors'!$I$16)+('Emission factors'!$I$17*'GHG Estimation'!N2802)</f>
        <v>0</v>
      </c>
      <c r="O3378" s="98">
        <f>O2226+(O2514*'Emission factors'!$I$16)+('Emission factors'!$I$17*'GHG Estimation'!O2802)</f>
        <v>0</v>
      </c>
      <c r="P3378" s="98">
        <f>P2226+(P2514*'Emission factors'!$I$16)+('Emission factors'!$I$17*'GHG Estimation'!P2802)</f>
        <v>5.6732574726187004E-3</v>
      </c>
      <c r="Q3378" s="98">
        <f>Q2226+(Q2514*'Emission factors'!$I$16)+('Emission factors'!$I$17*'GHG Estimation'!Q2802)</f>
        <v>1.8910858242062337E-3</v>
      </c>
      <c r="R3378" s="98">
        <f>R2226+(R2514*'Emission factors'!$I$16)+('Emission factors'!$I$17*'GHG Estimation'!R2802)</f>
        <v>0.70053340703651246</v>
      </c>
      <c r="S3378" s="98">
        <f>S2226+(S2514*'Emission factors'!$I$16)+('Emission factors'!$I$17*'GHG Estimation'!S2802)</f>
        <v>0.28571939832702486</v>
      </c>
      <c r="T3378" s="98">
        <f>T2226+(T2514*'Emission factors'!$I$16)+('Emission factors'!$I$17*'GHG Estimation'!T2802)</f>
        <v>6.6277183788548952E-2</v>
      </c>
      <c r="U3378" s="98">
        <f>U2226+(U2514*'Emission factors'!$I$16)+('Emission factors'!$I$17*'GHG Estimation'!U2802)</f>
        <v>5.616951405319312E-2</v>
      </c>
    </row>
    <row r="3379" spans="1:21" x14ac:dyDescent="0.25">
      <c r="A3379" s="92" t="s">
        <v>11</v>
      </c>
      <c r="B3379" s="92" t="s">
        <v>12</v>
      </c>
      <c r="C3379" s="92" t="s">
        <v>32</v>
      </c>
      <c r="D3379" s="92" t="s">
        <v>32</v>
      </c>
      <c r="E3379" s="92" t="s">
        <v>40</v>
      </c>
      <c r="F3379" s="92" t="s">
        <v>34</v>
      </c>
      <c r="G3379" s="92" t="s">
        <v>97</v>
      </c>
      <c r="H3379" s="92" t="s">
        <v>93</v>
      </c>
      <c r="I3379" s="89" t="s">
        <v>228</v>
      </c>
      <c r="L3379" s="98">
        <f>L2227+(L2515*'Emission factors'!$I$16)+('Emission factors'!$I$17*'GHG Estimation'!L2803)</f>
        <v>0</v>
      </c>
      <c r="M3379" s="98">
        <f>M2227+(M2515*'Emission factors'!$I$16)+('Emission factors'!$I$17*'GHG Estimation'!M2803)</f>
        <v>0</v>
      </c>
      <c r="N3379" s="98">
        <f>N2227+(N2515*'Emission factors'!$I$16)+('Emission factors'!$I$17*'GHG Estimation'!N2803)</f>
        <v>0</v>
      </c>
      <c r="O3379" s="98">
        <f>O2227+(O2515*'Emission factors'!$I$16)+('Emission factors'!$I$17*'GHG Estimation'!O2803)</f>
        <v>0</v>
      </c>
      <c r="P3379" s="98">
        <f>P2227+(P2515*'Emission factors'!$I$16)+('Emission factors'!$I$17*'GHG Estimation'!P2803)</f>
        <v>0</v>
      </c>
      <c r="Q3379" s="98">
        <f>Q2227+(Q2515*'Emission factors'!$I$16)+('Emission factors'!$I$17*'GHG Estimation'!Q2803)</f>
        <v>0</v>
      </c>
      <c r="R3379" s="98">
        <f>R2227+(R2515*'Emission factors'!$I$16)+('Emission factors'!$I$17*'GHG Estimation'!R2803)</f>
        <v>0</v>
      </c>
      <c r="S3379" s="98">
        <f>S2227+(S2515*'Emission factors'!$I$16)+('Emission factors'!$I$17*'GHG Estimation'!S2803)</f>
        <v>0</v>
      </c>
      <c r="T3379" s="98">
        <f>T2227+(T2515*'Emission factors'!$I$16)+('Emission factors'!$I$17*'GHG Estimation'!T2803)</f>
        <v>0</v>
      </c>
      <c r="U3379" s="98">
        <f>U2227+(U2515*'Emission factors'!$I$16)+('Emission factors'!$I$17*'GHG Estimation'!U2803)</f>
        <v>0</v>
      </c>
    </row>
    <row r="3380" spans="1:21" x14ac:dyDescent="0.25">
      <c r="A3380" s="92" t="s">
        <v>11</v>
      </c>
      <c r="B3380" s="92" t="s">
        <v>12</v>
      </c>
      <c r="C3380" s="92" t="s">
        <v>32</v>
      </c>
      <c r="D3380" s="92" t="s">
        <v>32</v>
      </c>
      <c r="E3380" s="92" t="s">
        <v>40</v>
      </c>
      <c r="F3380" s="92" t="s">
        <v>34</v>
      </c>
      <c r="G3380" s="92" t="s">
        <v>97</v>
      </c>
      <c r="H3380" s="92" t="s">
        <v>93</v>
      </c>
      <c r="I3380" s="89" t="s">
        <v>202</v>
      </c>
      <c r="L3380" s="98">
        <f>L2228+(L2516*'Emission factors'!$I$16)+('Emission factors'!$I$17*'GHG Estimation'!L2804)</f>
        <v>0</v>
      </c>
      <c r="M3380" s="98">
        <f>M2228+(M2516*'Emission factors'!$I$16)+('Emission factors'!$I$17*'GHG Estimation'!M2804)</f>
        <v>0</v>
      </c>
      <c r="N3380" s="98">
        <f>N2228+(N2516*'Emission factors'!$I$16)+('Emission factors'!$I$17*'GHG Estimation'!N2804)</f>
        <v>0</v>
      </c>
      <c r="O3380" s="98">
        <f>O2228+(O2516*'Emission factors'!$I$16)+('Emission factors'!$I$17*'GHG Estimation'!O2804)</f>
        <v>0</v>
      </c>
      <c r="P3380" s="98">
        <f>P2228+(P2516*'Emission factors'!$I$16)+('Emission factors'!$I$17*'GHG Estimation'!P2804)</f>
        <v>0</v>
      </c>
      <c r="Q3380" s="98">
        <f>Q2228+(Q2516*'Emission factors'!$I$16)+('Emission factors'!$I$17*'GHG Estimation'!Q2804)</f>
        <v>0</v>
      </c>
      <c r="R3380" s="98">
        <f>R2228+(R2516*'Emission factors'!$I$16)+('Emission factors'!$I$17*'GHG Estimation'!R2804)</f>
        <v>0</v>
      </c>
      <c r="S3380" s="98">
        <f>S2228+(S2516*'Emission factors'!$I$16)+('Emission factors'!$I$17*'GHG Estimation'!S2804)</f>
        <v>0</v>
      </c>
      <c r="T3380" s="98">
        <f>T2228+(T2516*'Emission factors'!$I$16)+('Emission factors'!$I$17*'GHG Estimation'!T2804)</f>
        <v>0</v>
      </c>
      <c r="U3380" s="98">
        <f>U2228+(U2516*'Emission factors'!$I$16)+('Emission factors'!$I$17*'GHG Estimation'!U2804)</f>
        <v>0</v>
      </c>
    </row>
    <row r="3381" spans="1:21" x14ac:dyDescent="0.25">
      <c r="A3381" s="92" t="s">
        <v>11</v>
      </c>
      <c r="B3381" s="92" t="s">
        <v>12</v>
      </c>
      <c r="C3381" s="92" t="s">
        <v>32</v>
      </c>
      <c r="D3381" s="92" t="s">
        <v>32</v>
      </c>
      <c r="E3381" s="92" t="s">
        <v>40</v>
      </c>
      <c r="F3381" s="92" t="s">
        <v>34</v>
      </c>
      <c r="G3381" s="92" t="s">
        <v>97</v>
      </c>
      <c r="H3381" s="92" t="s">
        <v>93</v>
      </c>
      <c r="I3381" s="89" t="s">
        <v>190</v>
      </c>
      <c r="L3381" s="98">
        <f>L2229+(L2517*'Emission factors'!$I$16)+('Emission factors'!$I$17*'GHG Estimation'!L2805)</f>
        <v>0</v>
      </c>
      <c r="M3381" s="98">
        <f>M2229+(M2517*'Emission factors'!$I$16)+('Emission factors'!$I$17*'GHG Estimation'!M2805)</f>
        <v>0</v>
      </c>
      <c r="N3381" s="98">
        <f>N2229+(N2517*'Emission factors'!$I$16)+('Emission factors'!$I$17*'GHG Estimation'!N2805)</f>
        <v>0</v>
      </c>
      <c r="O3381" s="98">
        <f>O2229+(O2517*'Emission factors'!$I$16)+('Emission factors'!$I$17*'GHG Estimation'!O2805)</f>
        <v>0</v>
      </c>
      <c r="P3381" s="98">
        <f>P2229+(P2517*'Emission factors'!$I$16)+('Emission factors'!$I$17*'GHG Estimation'!P2805)</f>
        <v>0</v>
      </c>
      <c r="Q3381" s="98">
        <f>Q2229+(Q2517*'Emission factors'!$I$16)+('Emission factors'!$I$17*'GHG Estimation'!Q2805)</f>
        <v>0</v>
      </c>
      <c r="R3381" s="98">
        <f>R2229+(R2517*'Emission factors'!$I$16)+('Emission factors'!$I$17*'GHG Estimation'!R2805)</f>
        <v>0</v>
      </c>
      <c r="S3381" s="98">
        <f>S2229+(S2517*'Emission factors'!$I$16)+('Emission factors'!$I$17*'GHG Estimation'!S2805)</f>
        <v>0</v>
      </c>
      <c r="T3381" s="98">
        <f>T2229+(T2517*'Emission factors'!$I$16)+('Emission factors'!$I$17*'GHG Estimation'!T2805)</f>
        <v>0</v>
      </c>
      <c r="U3381" s="98">
        <f>U2229+(U2517*'Emission factors'!$I$16)+('Emission factors'!$I$17*'GHG Estimation'!U2805)</f>
        <v>0</v>
      </c>
    </row>
    <row r="3382" spans="1:21" x14ac:dyDescent="0.25">
      <c r="A3382" s="92" t="s">
        <v>11</v>
      </c>
      <c r="B3382" s="92" t="s">
        <v>12</v>
      </c>
      <c r="C3382" s="92" t="s">
        <v>32</v>
      </c>
      <c r="D3382" s="92" t="s">
        <v>32</v>
      </c>
      <c r="E3382" s="92" t="s">
        <v>40</v>
      </c>
      <c r="F3382" s="92" t="s">
        <v>34</v>
      </c>
      <c r="G3382" s="92" t="s">
        <v>97</v>
      </c>
      <c r="H3382" s="92" t="s">
        <v>93</v>
      </c>
      <c r="I3382" s="89" t="s">
        <v>210</v>
      </c>
      <c r="L3382" s="98">
        <f>L2230+(L2518*'Emission factors'!$I$16)+('Emission factors'!$I$17*'GHG Estimation'!L2806)</f>
        <v>3.4707014364148066</v>
      </c>
      <c r="M3382" s="98">
        <f>M2230+(M2518*'Emission factors'!$I$16)+('Emission factors'!$I$17*'GHG Estimation'!M2806)</f>
        <v>5.7247973281041382</v>
      </c>
      <c r="N3382" s="98">
        <f>N2230+(N2518*'Emission factors'!$I$16)+('Emission factors'!$I$17*'GHG Estimation'!N2806)</f>
        <v>2.2512112454773066</v>
      </c>
      <c r="O3382" s="98">
        <f>O2230+(O2518*'Emission factors'!$I$16)+('Emission factors'!$I$17*'GHG Estimation'!O2806)</f>
        <v>4.5871889943755546</v>
      </c>
      <c r="P3382" s="98">
        <f>P2230+(P2518*'Emission factors'!$I$16)+('Emission factors'!$I$17*'GHG Estimation'!P2806)</f>
        <v>3.1814089802483316</v>
      </c>
      <c r="Q3382" s="98">
        <f>Q2230+(Q2518*'Emission factors'!$I$16)+('Emission factors'!$I$17*'GHG Estimation'!Q2806)</f>
        <v>2.7311166477883053</v>
      </c>
      <c r="R3382" s="98">
        <f>R2230+(R2518*'Emission factors'!$I$16)+('Emission factors'!$I$17*'GHG Estimation'!R2806)</f>
        <v>3.9408768592475782</v>
      </c>
      <c r="S3382" s="98">
        <f>S2230+(S2518*'Emission factors'!$I$16)+('Emission factors'!$I$17*'GHG Estimation'!S2806)</f>
        <v>4.3177857030997124</v>
      </c>
      <c r="T3382" s="98">
        <f>T2230+(T2518*'Emission factors'!$I$16)+('Emission factors'!$I$17*'GHG Estimation'!T2806)</f>
        <v>4.8699418772047318</v>
      </c>
      <c r="U3382" s="98">
        <f>U2230+(U2518*'Emission factors'!$I$16)+('Emission factors'!$I$17*'GHG Estimation'!U2806)</f>
        <v>5.0607132624419711</v>
      </c>
    </row>
    <row r="3383" spans="1:21" x14ac:dyDescent="0.25">
      <c r="A3383" s="92" t="s">
        <v>11</v>
      </c>
      <c r="B3383" s="92" t="s">
        <v>12</v>
      </c>
      <c r="C3383" s="92" t="s">
        <v>32</v>
      </c>
      <c r="D3383" s="92" t="s">
        <v>32</v>
      </c>
      <c r="E3383" s="92" t="s">
        <v>40</v>
      </c>
      <c r="F3383" s="92" t="s">
        <v>34</v>
      </c>
      <c r="G3383" s="92" t="s">
        <v>97</v>
      </c>
      <c r="H3383" s="92" t="s">
        <v>93</v>
      </c>
      <c r="I3383" s="92" t="s">
        <v>199</v>
      </c>
      <c r="L3383" s="98">
        <f>L2231+(L2519*'Emission factors'!$I$16)+('Emission factors'!$I$17*'GHG Estimation'!L2807)</f>
        <v>0</v>
      </c>
      <c r="M3383" s="98">
        <f>M2231+(M2519*'Emission factors'!$I$16)+('Emission factors'!$I$17*'GHG Estimation'!M2807)</f>
        <v>0</v>
      </c>
      <c r="N3383" s="98">
        <f>N2231+(N2519*'Emission factors'!$I$16)+('Emission factors'!$I$17*'GHG Estimation'!N2807)</f>
        <v>0</v>
      </c>
      <c r="O3383" s="98">
        <f>O2231+(O2519*'Emission factors'!$I$16)+('Emission factors'!$I$17*'GHG Estimation'!O2807)</f>
        <v>0.34562043592171665</v>
      </c>
      <c r="P3383" s="98">
        <f>P2231+(P2519*'Emission factors'!$I$16)+('Emission factors'!$I$17*'GHG Estimation'!P2807)</f>
        <v>0.36301469837789035</v>
      </c>
      <c r="Q3383" s="98">
        <f>Q2231+(Q2519*'Emission factors'!$I$16)+('Emission factors'!$I$17*'GHG Estimation'!Q2807)</f>
        <v>0.63714585428137771</v>
      </c>
      <c r="R3383" s="98">
        <f>R2231+(R2519*'Emission factors'!$I$16)+('Emission factors'!$I$17*'GHG Estimation'!R2807)</f>
        <v>1.611016177273954</v>
      </c>
      <c r="S3383" s="98">
        <f>S2231+(S2519*'Emission factors'!$I$16)+('Emission factors'!$I$17*'GHG Estimation'!S2807)</f>
        <v>1.832214383463566</v>
      </c>
      <c r="T3383" s="98">
        <f>T2231+(T2519*'Emission factors'!$I$16)+('Emission factors'!$I$17*'GHG Estimation'!T2807)</f>
        <v>3.3738797583267943</v>
      </c>
      <c r="U3383" s="98">
        <f>U2231+(U2519*'Emission factors'!$I$16)+('Emission factors'!$I$17*'GHG Estimation'!U2807)</f>
        <v>5.733702383002079</v>
      </c>
    </row>
    <row r="3384" spans="1:21" x14ac:dyDescent="0.25">
      <c r="A3384" s="92" t="s">
        <v>11</v>
      </c>
      <c r="B3384" s="92" t="s">
        <v>12</v>
      </c>
      <c r="C3384" s="92" t="s">
        <v>32</v>
      </c>
      <c r="D3384" s="92" t="s">
        <v>32</v>
      </c>
      <c r="E3384" s="92" t="s">
        <v>40</v>
      </c>
      <c r="F3384" s="92" t="s">
        <v>34</v>
      </c>
      <c r="G3384" s="92" t="s">
        <v>97</v>
      </c>
      <c r="H3384" s="92" t="s">
        <v>93</v>
      </c>
      <c r="I3384" s="89" t="s">
        <v>233</v>
      </c>
      <c r="L3384" s="98">
        <f>L2232+(L2520*'Emission factors'!$I$16)+('Emission factors'!$I$17*'GHG Estimation'!L2808)</f>
        <v>0</v>
      </c>
      <c r="M3384" s="98">
        <f>M2232+(M2520*'Emission factors'!$I$16)+('Emission factors'!$I$17*'GHG Estimation'!M2808)</f>
        <v>0</v>
      </c>
      <c r="N3384" s="98">
        <f>N2232+(N2520*'Emission factors'!$I$16)+('Emission factors'!$I$17*'GHG Estimation'!N2808)</f>
        <v>0</v>
      </c>
      <c r="O3384" s="98">
        <f>O2232+(O2520*'Emission factors'!$I$16)+('Emission factors'!$I$17*'GHG Estimation'!O2808)</f>
        <v>0</v>
      </c>
      <c r="P3384" s="98">
        <f>P2232+(P2520*'Emission factors'!$I$16)+('Emission factors'!$I$17*'GHG Estimation'!P2808)</f>
        <v>0</v>
      </c>
      <c r="Q3384" s="98">
        <f>Q2232+(Q2520*'Emission factors'!$I$16)+('Emission factors'!$I$17*'GHG Estimation'!Q2808)</f>
        <v>0</v>
      </c>
      <c r="R3384" s="98">
        <f>R2232+(R2520*'Emission factors'!$I$16)+('Emission factors'!$I$17*'GHG Estimation'!R2808)</f>
        <v>0</v>
      </c>
      <c r="S3384" s="98">
        <f>S2232+(S2520*'Emission factors'!$I$16)+('Emission factors'!$I$17*'GHG Estimation'!S2808)</f>
        <v>0</v>
      </c>
      <c r="T3384" s="98">
        <f>T2232+(T2520*'Emission factors'!$I$16)+('Emission factors'!$I$17*'GHG Estimation'!T2808)</f>
        <v>0</v>
      </c>
      <c r="U3384" s="98">
        <f>U2232+(U2520*'Emission factors'!$I$16)+('Emission factors'!$I$17*'GHG Estimation'!U2808)</f>
        <v>0</v>
      </c>
    </row>
    <row r="3385" spans="1:21" x14ac:dyDescent="0.25">
      <c r="A3385" s="92" t="s">
        <v>11</v>
      </c>
      <c r="B3385" s="92" t="s">
        <v>12</v>
      </c>
      <c r="C3385" s="92" t="s">
        <v>32</v>
      </c>
      <c r="D3385" s="92" t="s">
        <v>32</v>
      </c>
      <c r="E3385" s="92" t="s">
        <v>40</v>
      </c>
      <c r="F3385" s="92" t="s">
        <v>34</v>
      </c>
      <c r="G3385" s="92" t="s">
        <v>97</v>
      </c>
      <c r="H3385" s="92" t="s">
        <v>93</v>
      </c>
      <c r="I3385" s="89" t="s">
        <v>200</v>
      </c>
      <c r="L3385" s="98">
        <f>L2233+(L2521*'Emission factors'!$I$16)+('Emission factors'!$I$17*'GHG Estimation'!L2809)</f>
        <v>0</v>
      </c>
      <c r="M3385" s="98">
        <f>M2233+(M2521*'Emission factors'!$I$16)+('Emission factors'!$I$17*'GHG Estimation'!M2809)</f>
        <v>0</v>
      </c>
      <c r="N3385" s="98">
        <f>N2233+(N2521*'Emission factors'!$I$16)+('Emission factors'!$I$17*'GHG Estimation'!N2809)</f>
        <v>0</v>
      </c>
      <c r="O3385" s="98">
        <f>O2233+(O2521*'Emission factors'!$I$16)+('Emission factors'!$I$17*'GHG Estimation'!O2809)</f>
        <v>0</v>
      </c>
      <c r="P3385" s="98">
        <f>P2233+(P2521*'Emission factors'!$I$16)+('Emission factors'!$I$17*'GHG Estimation'!P2809)</f>
        <v>0</v>
      </c>
      <c r="Q3385" s="98">
        <f>Q2233+(Q2521*'Emission factors'!$I$16)+('Emission factors'!$I$17*'GHG Estimation'!Q2809)</f>
        <v>0</v>
      </c>
      <c r="R3385" s="98">
        <f>R2233+(R2521*'Emission factors'!$I$16)+('Emission factors'!$I$17*'GHG Estimation'!R2809)</f>
        <v>0</v>
      </c>
      <c r="S3385" s="98">
        <f>S2233+(S2521*'Emission factors'!$I$16)+('Emission factors'!$I$17*'GHG Estimation'!S2809)</f>
        <v>0</v>
      </c>
      <c r="T3385" s="98">
        <f>T2233+(T2521*'Emission factors'!$I$16)+('Emission factors'!$I$17*'GHG Estimation'!T2809)</f>
        <v>0</v>
      </c>
      <c r="U3385" s="98">
        <f>U2233+(U2521*'Emission factors'!$I$16)+('Emission factors'!$I$17*'GHG Estimation'!U2809)</f>
        <v>0</v>
      </c>
    </row>
    <row r="3386" spans="1:21" x14ac:dyDescent="0.25">
      <c r="A3386" s="92" t="s">
        <v>11</v>
      </c>
      <c r="B3386" s="92" t="s">
        <v>12</v>
      </c>
      <c r="C3386" s="92" t="s">
        <v>32</v>
      </c>
      <c r="D3386" s="92" t="s">
        <v>32</v>
      </c>
      <c r="E3386" s="92" t="s">
        <v>41</v>
      </c>
      <c r="F3386" s="92" t="s">
        <v>34</v>
      </c>
      <c r="G3386" s="92" t="s">
        <v>97</v>
      </c>
      <c r="H3386" s="92" t="s">
        <v>93</v>
      </c>
      <c r="I3386" s="89" t="s">
        <v>227</v>
      </c>
      <c r="J3386" s="92" t="s">
        <v>98</v>
      </c>
      <c r="L3386" s="98">
        <f>L2234+('Emission factors'!$I$16*'GHG Estimation'!L2522)+('GHG Estimation'!L2810*'Emission factors'!$I$17)</f>
        <v>0</v>
      </c>
      <c r="M3386" s="98">
        <f>M2234+('Emission factors'!$I$16*'GHG Estimation'!M2522)+('GHG Estimation'!M2810*'Emission factors'!$I$17)</f>
        <v>0</v>
      </c>
      <c r="N3386" s="98">
        <f>N2234+('Emission factors'!$I$16*'GHG Estimation'!N2522)+('GHG Estimation'!N2810*'Emission factors'!$I$17)</f>
        <v>0</v>
      </c>
      <c r="O3386" s="98">
        <f>O2234+('Emission factors'!$I$16*'GHG Estimation'!O2522)+('GHG Estimation'!O2810*'Emission factors'!$I$17)</f>
        <v>0</v>
      </c>
      <c r="P3386" s="98">
        <f>P2234+('Emission factors'!$I$16*'GHG Estimation'!P2522)+('GHG Estimation'!P2810*'Emission factors'!$I$17)</f>
        <v>0</v>
      </c>
      <c r="Q3386" s="98">
        <f>Q2234+('Emission factors'!$I$16*'GHG Estimation'!Q2522)+('GHG Estimation'!Q2810*'Emission factors'!$I$17)</f>
        <v>0</v>
      </c>
      <c r="R3386" s="98">
        <f>R2234+('Emission factors'!$I$16*'GHG Estimation'!R2522)+('GHG Estimation'!R2810*'Emission factors'!$I$17)</f>
        <v>0</v>
      </c>
      <c r="S3386" s="98">
        <f>S2234+('Emission factors'!$I$16*'GHG Estimation'!S2522)+('GHG Estimation'!S2810*'Emission factors'!$I$17)</f>
        <v>0</v>
      </c>
      <c r="T3386" s="98">
        <f>T2234+('Emission factors'!$I$16*'GHG Estimation'!T2522)+('GHG Estimation'!T2810*'Emission factors'!$I$17)</f>
        <v>0</v>
      </c>
      <c r="U3386" s="98">
        <f>U2234+('Emission factors'!$I$16*'GHG Estimation'!U2522)+('GHG Estimation'!U2810*'Emission factors'!$I$17)</f>
        <v>0</v>
      </c>
    </row>
    <row r="3387" spans="1:21" x14ac:dyDescent="0.25">
      <c r="A3387" s="92" t="s">
        <v>11</v>
      </c>
      <c r="B3387" s="92" t="s">
        <v>12</v>
      </c>
      <c r="C3387" s="92" t="s">
        <v>32</v>
      </c>
      <c r="D3387" s="92" t="s">
        <v>32</v>
      </c>
      <c r="E3387" s="92" t="s">
        <v>41</v>
      </c>
      <c r="F3387" s="92" t="s">
        <v>34</v>
      </c>
      <c r="G3387" s="92" t="s">
        <v>97</v>
      </c>
      <c r="H3387" s="92" t="s">
        <v>93</v>
      </c>
      <c r="I3387" s="89" t="s">
        <v>203</v>
      </c>
      <c r="L3387" s="98">
        <f>L2235+('Emission factors'!$I$16*'GHG Estimation'!L2523)+('GHG Estimation'!L2811*'Emission factors'!$I$17)</f>
        <v>95065.726474274124</v>
      </c>
      <c r="M3387" s="98">
        <f>M2235+('Emission factors'!$I$16*'GHG Estimation'!M2523)+('GHG Estimation'!M2811*'Emission factors'!$I$17)</f>
        <v>106256.5835630028</v>
      </c>
      <c r="N3387" s="98">
        <f>N2235+('Emission factors'!$I$16*'GHG Estimation'!N2523)+('GHG Estimation'!N2811*'Emission factors'!$I$17)</f>
        <v>129165.28215683821</v>
      </c>
      <c r="O3387" s="98">
        <f>O2235+('Emission factors'!$I$16*'GHG Estimation'!O2523)+('GHG Estimation'!O2811*'Emission factors'!$I$17)</f>
        <v>145821.49620379621</v>
      </c>
      <c r="P3387" s="98">
        <f>P2235+('Emission factors'!$I$16*'GHG Estimation'!P2523)+('GHG Estimation'!P2811*'Emission factors'!$I$17)</f>
        <v>154495.34978606371</v>
      </c>
      <c r="Q3387" s="98">
        <f>Q2235+('Emission factors'!$I$16*'GHG Estimation'!Q2523)+('GHG Estimation'!Q2811*'Emission factors'!$I$17)</f>
        <v>158025.54889520406</v>
      </c>
      <c r="R3387" s="98">
        <f>R2235+('Emission factors'!$I$16*'GHG Estimation'!R2523)+('GHG Estimation'!R2811*'Emission factors'!$I$17)</f>
        <v>170018.28752903285</v>
      </c>
      <c r="S3387" s="98">
        <f>S2235+('Emission factors'!$I$16*'GHG Estimation'!S2523)+('GHG Estimation'!S2811*'Emission factors'!$I$17)</f>
        <v>184141.45568365068</v>
      </c>
      <c r="T3387" s="98">
        <f>T2235+('Emission factors'!$I$16*'GHG Estimation'!T2523)+('GHG Estimation'!T2811*'Emission factors'!$I$17)</f>
        <v>191041.62324363456</v>
      </c>
      <c r="U3387" s="98">
        <f>U2235+('Emission factors'!$I$16*'GHG Estimation'!U2523)+('GHG Estimation'!U2811*'Emission factors'!$I$17)</f>
        <v>128905.51986983536</v>
      </c>
    </row>
    <row r="3388" spans="1:21" x14ac:dyDescent="0.25">
      <c r="A3388" s="92" t="s">
        <v>11</v>
      </c>
      <c r="B3388" s="92" t="s">
        <v>12</v>
      </c>
      <c r="C3388" s="92" t="s">
        <v>32</v>
      </c>
      <c r="D3388" s="92" t="s">
        <v>32</v>
      </c>
      <c r="E3388" s="92" t="s">
        <v>41</v>
      </c>
      <c r="F3388" s="92" t="s">
        <v>34</v>
      </c>
      <c r="G3388" s="92" t="s">
        <v>97</v>
      </c>
      <c r="H3388" s="92" t="s">
        <v>93</v>
      </c>
      <c r="I3388" s="89" t="s">
        <v>191</v>
      </c>
      <c r="L3388" s="98">
        <f>L2236+('Emission factors'!$I$16*'GHG Estimation'!L2524)+('GHG Estimation'!L2812*'Emission factors'!$I$17)</f>
        <v>0</v>
      </c>
      <c r="M3388" s="98">
        <f>M2236+('Emission factors'!$I$16*'GHG Estimation'!M2524)+('GHG Estimation'!M2812*'Emission factors'!$I$17)</f>
        <v>0</v>
      </c>
      <c r="N3388" s="98">
        <f>N2236+('Emission factors'!$I$16*'GHG Estimation'!N2524)+('GHG Estimation'!N2812*'Emission factors'!$I$17)</f>
        <v>0</v>
      </c>
      <c r="O3388" s="98">
        <f>O2236+('Emission factors'!$I$16*'GHG Estimation'!O2524)+('GHG Estimation'!O2812*'Emission factors'!$I$17)</f>
        <v>0</v>
      </c>
      <c r="P3388" s="98">
        <f>P2236+('Emission factors'!$I$16*'GHG Estimation'!P2524)+('GHG Estimation'!P2812*'Emission factors'!$I$17)</f>
        <v>0</v>
      </c>
      <c r="Q3388" s="98">
        <f>Q2236+('Emission factors'!$I$16*'GHG Estimation'!Q2524)+('GHG Estimation'!Q2812*'Emission factors'!$I$17)</f>
        <v>0</v>
      </c>
      <c r="R3388" s="98">
        <f>R2236+('Emission factors'!$I$16*'GHG Estimation'!R2524)+('GHG Estimation'!R2812*'Emission factors'!$I$17)</f>
        <v>0</v>
      </c>
      <c r="S3388" s="98">
        <f>S2236+('Emission factors'!$I$16*'GHG Estimation'!S2524)+('GHG Estimation'!S2812*'Emission factors'!$I$17)</f>
        <v>0</v>
      </c>
      <c r="T3388" s="98">
        <f>T2236+('Emission factors'!$I$16*'GHG Estimation'!T2524)+('GHG Estimation'!T2812*'Emission factors'!$I$17)</f>
        <v>0</v>
      </c>
      <c r="U3388" s="98">
        <f>U2236+('Emission factors'!$I$16*'GHG Estimation'!U2524)+('GHG Estimation'!U2812*'Emission factors'!$I$17)</f>
        <v>0</v>
      </c>
    </row>
    <row r="3389" spans="1:21" x14ac:dyDescent="0.25">
      <c r="A3389" s="92" t="s">
        <v>11</v>
      </c>
      <c r="B3389" s="92" t="s">
        <v>12</v>
      </c>
      <c r="C3389" s="92" t="s">
        <v>32</v>
      </c>
      <c r="D3389" s="92" t="s">
        <v>32</v>
      </c>
      <c r="E3389" s="92" t="s">
        <v>41</v>
      </c>
      <c r="F3389" s="92" t="s">
        <v>34</v>
      </c>
      <c r="G3389" s="92" t="s">
        <v>97</v>
      </c>
      <c r="H3389" s="92" t="s">
        <v>93</v>
      </c>
      <c r="I3389" s="89" t="s">
        <v>192</v>
      </c>
      <c r="L3389" s="98">
        <f>L2237+('Emission factors'!$I$16*'GHG Estimation'!L2525)+('GHG Estimation'!L2813*'Emission factors'!$I$17)</f>
        <v>9524.3277376219958</v>
      </c>
      <c r="M3389" s="98">
        <f>M2237+('Emission factors'!$I$16*'GHG Estimation'!M2525)+('GHG Estimation'!M2813*'Emission factors'!$I$17)</f>
        <v>10156.964065015329</v>
      </c>
      <c r="N3389" s="98">
        <f>N2237+('Emission factors'!$I$16*'GHG Estimation'!N2525)+('GHG Estimation'!N2813*'Emission factors'!$I$17)</f>
        <v>10749.99065751267</v>
      </c>
      <c r="O3389" s="98">
        <f>O2237+('Emission factors'!$I$16*'GHG Estimation'!O2525)+('GHG Estimation'!O2813*'Emission factors'!$I$17)</f>
        <v>11826.572731250308</v>
      </c>
      <c r="P3389" s="98">
        <f>P2237+('Emission factors'!$I$16*'GHG Estimation'!P2525)+('GHG Estimation'!P2813*'Emission factors'!$I$17)</f>
        <v>13442.275368402408</v>
      </c>
      <c r="Q3389" s="98">
        <f>Q2237+('Emission factors'!$I$16*'GHG Estimation'!Q2525)+('GHG Estimation'!Q2813*'Emission factors'!$I$17)</f>
        <v>14319.044523173387</v>
      </c>
      <c r="R3389" s="98">
        <f>R2237+('Emission factors'!$I$16*'GHG Estimation'!R2525)+('GHG Estimation'!R2813*'Emission factors'!$I$17)</f>
        <v>15514.506905586726</v>
      </c>
      <c r="S3389" s="98">
        <f>S2237+('Emission factors'!$I$16*'GHG Estimation'!S2525)+('GHG Estimation'!S2813*'Emission factors'!$I$17)</f>
        <v>15693.028246586155</v>
      </c>
      <c r="T3389" s="98">
        <f>T2237+('Emission factors'!$I$16*'GHG Estimation'!T2525)+('GHG Estimation'!T2813*'Emission factors'!$I$17)</f>
        <v>17008.93890799498</v>
      </c>
      <c r="U3389" s="98">
        <f>U2237+('Emission factors'!$I$16*'GHG Estimation'!U2525)+('GHG Estimation'!U2813*'Emission factors'!$I$17)</f>
        <v>17293.61497843363</v>
      </c>
    </row>
    <row r="3390" spans="1:21" x14ac:dyDescent="0.25">
      <c r="A3390" s="92" t="s">
        <v>11</v>
      </c>
      <c r="B3390" s="92" t="s">
        <v>12</v>
      </c>
      <c r="C3390" s="92" t="s">
        <v>32</v>
      </c>
      <c r="D3390" s="92" t="s">
        <v>32</v>
      </c>
      <c r="E3390" s="92" t="s">
        <v>41</v>
      </c>
      <c r="F3390" s="92" t="s">
        <v>34</v>
      </c>
      <c r="G3390" s="92" t="s">
        <v>97</v>
      </c>
      <c r="H3390" s="92" t="s">
        <v>93</v>
      </c>
      <c r="I3390" s="89" t="s">
        <v>206</v>
      </c>
      <c r="L3390" s="98">
        <f>L2238+('Emission factors'!$I$16*'GHG Estimation'!L2526)+('GHG Estimation'!L2814*'Emission factors'!$I$17)</f>
        <v>99725.167923525703</v>
      </c>
      <c r="M3390" s="98">
        <f>M2238+('Emission factors'!$I$16*'GHG Estimation'!M2526)+('GHG Estimation'!M2814*'Emission factors'!$I$17)</f>
        <v>103020.54985310158</v>
      </c>
      <c r="N3390" s="98">
        <f>N2238+('Emission factors'!$I$16*'GHG Estimation'!N2526)+('GHG Estimation'!N2814*'Emission factors'!$I$17)</f>
        <v>118455.1755451441</v>
      </c>
      <c r="O3390" s="98">
        <f>O2238+('Emission factors'!$I$16*'GHG Estimation'!O2526)+('GHG Estimation'!O2814*'Emission factors'!$I$17)</f>
        <v>141611.0134919316</v>
      </c>
      <c r="P3390" s="98">
        <f>P2238+('Emission factors'!$I$16*'GHG Estimation'!P2526)+('GHG Estimation'!P2814*'Emission factors'!$I$17)</f>
        <v>166878.81492298504</v>
      </c>
      <c r="Q3390" s="98">
        <f>Q2238+('Emission factors'!$I$16*'GHG Estimation'!Q2526)+('GHG Estimation'!Q2814*'Emission factors'!$I$17)</f>
        <v>183620.39741742838</v>
      </c>
      <c r="R3390" s="98">
        <f>R2238+('Emission factors'!$I$16*'GHG Estimation'!R2526)+('GHG Estimation'!R2814*'Emission factors'!$I$17)</f>
        <v>196074.03755850065</v>
      </c>
      <c r="S3390" s="98">
        <f>S2238+('Emission factors'!$I$16*'GHG Estimation'!S2526)+('GHG Estimation'!S2814*'Emission factors'!$I$17)</f>
        <v>208491.26407307739</v>
      </c>
      <c r="T3390" s="98">
        <f>T2238+('Emission factors'!$I$16*'GHG Estimation'!T2526)+('GHG Estimation'!T2814*'Emission factors'!$I$17)</f>
        <v>222369.58887560351</v>
      </c>
      <c r="U3390" s="98">
        <f>U2238+('Emission factors'!$I$16*'GHG Estimation'!U2526)+('GHG Estimation'!U2814*'Emission factors'!$I$17)</f>
        <v>217000.03929338983</v>
      </c>
    </row>
    <row r="3391" spans="1:21" x14ac:dyDescent="0.25">
      <c r="A3391" s="92" t="s">
        <v>11</v>
      </c>
      <c r="B3391" s="92" t="s">
        <v>12</v>
      </c>
      <c r="C3391" s="92" t="s">
        <v>32</v>
      </c>
      <c r="D3391" s="92" t="s">
        <v>32</v>
      </c>
      <c r="E3391" s="92" t="s">
        <v>41</v>
      </c>
      <c r="F3391" s="92" t="s">
        <v>34</v>
      </c>
      <c r="G3391" s="92" t="s">
        <v>97</v>
      </c>
      <c r="H3391" s="92" t="s">
        <v>93</v>
      </c>
      <c r="I3391" s="89" t="s">
        <v>220</v>
      </c>
      <c r="L3391" s="98">
        <f>L2239+('Emission factors'!$I$16*'GHG Estimation'!L2527)+('GHG Estimation'!L2815*'Emission factors'!$I$17)</f>
        <v>0</v>
      </c>
      <c r="M3391" s="98">
        <f>M2239+('Emission factors'!$I$16*'GHG Estimation'!M2527)+('GHG Estimation'!M2815*'Emission factors'!$I$17)</f>
        <v>0</v>
      </c>
      <c r="N3391" s="98">
        <f>N2239+('Emission factors'!$I$16*'GHG Estimation'!N2527)+('GHG Estimation'!N2815*'Emission factors'!$I$17)</f>
        <v>0</v>
      </c>
      <c r="O3391" s="98">
        <f>O2239+('Emission factors'!$I$16*'GHG Estimation'!O2527)+('GHG Estimation'!O2815*'Emission factors'!$I$17)</f>
        <v>0</v>
      </c>
      <c r="P3391" s="98">
        <f>P2239+('Emission factors'!$I$16*'GHG Estimation'!P2527)+('GHG Estimation'!P2815*'Emission factors'!$I$17)</f>
        <v>0</v>
      </c>
      <c r="Q3391" s="98">
        <f>Q2239+('Emission factors'!$I$16*'GHG Estimation'!Q2527)+('GHG Estimation'!Q2815*'Emission factors'!$I$17)</f>
        <v>0</v>
      </c>
      <c r="R3391" s="98">
        <f>R2239+('Emission factors'!$I$16*'GHG Estimation'!R2527)+('GHG Estimation'!R2815*'Emission factors'!$I$17)</f>
        <v>0</v>
      </c>
      <c r="S3391" s="98">
        <f>S2239+('Emission factors'!$I$16*'GHG Estimation'!S2527)+('GHG Estimation'!S2815*'Emission factors'!$I$17)</f>
        <v>0</v>
      </c>
      <c r="T3391" s="98">
        <f>T2239+('Emission factors'!$I$16*'GHG Estimation'!T2527)+('GHG Estimation'!T2815*'Emission factors'!$I$17)</f>
        <v>0</v>
      </c>
      <c r="U3391" s="98">
        <f>U2239+('Emission factors'!$I$16*'GHG Estimation'!U2527)+('GHG Estimation'!U2815*'Emission factors'!$I$17)</f>
        <v>0</v>
      </c>
    </row>
    <row r="3392" spans="1:21" x14ac:dyDescent="0.25">
      <c r="A3392" s="92" t="s">
        <v>11</v>
      </c>
      <c r="B3392" s="92" t="s">
        <v>12</v>
      </c>
      <c r="C3392" s="92" t="s">
        <v>32</v>
      </c>
      <c r="D3392" s="92" t="s">
        <v>32</v>
      </c>
      <c r="E3392" s="92" t="s">
        <v>41</v>
      </c>
      <c r="F3392" s="92" t="s">
        <v>34</v>
      </c>
      <c r="G3392" s="92" t="s">
        <v>97</v>
      </c>
      <c r="H3392" s="92" t="s">
        <v>93</v>
      </c>
      <c r="I3392" s="89" t="s">
        <v>193</v>
      </c>
      <c r="L3392" s="98">
        <f>L2240+('Emission factors'!$I$16*'GHG Estimation'!L2528)+('GHG Estimation'!L2816*'Emission factors'!$I$17)</f>
        <v>0</v>
      </c>
      <c r="M3392" s="98">
        <f>M2240+('Emission factors'!$I$16*'GHG Estimation'!M2528)+('GHG Estimation'!M2816*'Emission factors'!$I$17)</f>
        <v>0</v>
      </c>
      <c r="N3392" s="98">
        <f>N2240+('Emission factors'!$I$16*'GHG Estimation'!N2528)+('GHG Estimation'!N2816*'Emission factors'!$I$17)</f>
        <v>0</v>
      </c>
      <c r="O3392" s="98">
        <f>O2240+('Emission factors'!$I$16*'GHG Estimation'!O2528)+('GHG Estimation'!O2816*'Emission factors'!$I$17)</f>
        <v>0</v>
      </c>
      <c r="P3392" s="98">
        <f>P2240+('Emission factors'!$I$16*'GHG Estimation'!P2528)+('GHG Estimation'!P2816*'Emission factors'!$I$17)</f>
        <v>0</v>
      </c>
      <c r="Q3392" s="98">
        <f>Q2240+('Emission factors'!$I$16*'GHG Estimation'!Q2528)+('GHG Estimation'!Q2816*'Emission factors'!$I$17)</f>
        <v>0</v>
      </c>
      <c r="R3392" s="98">
        <f>R2240+('Emission factors'!$I$16*'GHG Estimation'!R2528)+('GHG Estimation'!R2816*'Emission factors'!$I$17)</f>
        <v>0</v>
      </c>
      <c r="S3392" s="98">
        <f>S2240+('Emission factors'!$I$16*'GHG Estimation'!S2528)+('GHG Estimation'!S2816*'Emission factors'!$I$17)</f>
        <v>0</v>
      </c>
      <c r="T3392" s="98">
        <f>T2240+('Emission factors'!$I$16*'GHG Estimation'!T2528)+('GHG Estimation'!T2816*'Emission factors'!$I$17)</f>
        <v>0</v>
      </c>
      <c r="U3392" s="98">
        <f>U2240+('Emission factors'!$I$16*'GHG Estimation'!U2528)+('GHG Estimation'!U2816*'Emission factors'!$I$17)</f>
        <v>0</v>
      </c>
    </row>
    <row r="3393" spans="1:21" x14ac:dyDescent="0.25">
      <c r="A3393" s="92" t="s">
        <v>11</v>
      </c>
      <c r="B3393" s="92" t="s">
        <v>12</v>
      </c>
      <c r="C3393" s="92" t="s">
        <v>32</v>
      </c>
      <c r="D3393" s="92" t="s">
        <v>32</v>
      </c>
      <c r="E3393" s="92" t="s">
        <v>41</v>
      </c>
      <c r="F3393" s="92" t="s">
        <v>34</v>
      </c>
      <c r="G3393" s="92" t="s">
        <v>97</v>
      </c>
      <c r="H3393" s="92" t="s">
        <v>93</v>
      </c>
      <c r="I3393" s="89" t="s">
        <v>259</v>
      </c>
      <c r="L3393" s="98">
        <f>L2241+('Emission factors'!$I$16*'GHG Estimation'!L2529)+('GHG Estimation'!L2817*'Emission factors'!$I$17)</f>
        <v>0</v>
      </c>
      <c r="M3393" s="98">
        <f>M2241+('Emission factors'!$I$16*'GHG Estimation'!M2529)+('GHG Estimation'!M2817*'Emission factors'!$I$17)</f>
        <v>0</v>
      </c>
      <c r="N3393" s="98">
        <f>N2241+('Emission factors'!$I$16*'GHG Estimation'!N2529)+('GHG Estimation'!N2817*'Emission factors'!$I$17)</f>
        <v>0</v>
      </c>
      <c r="O3393" s="98">
        <f>O2241+('Emission factors'!$I$16*'GHG Estimation'!O2529)+('GHG Estimation'!O2817*'Emission factors'!$I$17)</f>
        <v>0</v>
      </c>
      <c r="P3393" s="98">
        <f>P2241+('Emission factors'!$I$16*'GHG Estimation'!P2529)+('GHG Estimation'!P2817*'Emission factors'!$I$17)</f>
        <v>0</v>
      </c>
      <c r="Q3393" s="98">
        <f>Q2241+('Emission factors'!$I$16*'GHG Estimation'!Q2529)+('GHG Estimation'!Q2817*'Emission factors'!$I$17)</f>
        <v>0</v>
      </c>
      <c r="R3393" s="98">
        <f>R2241+('Emission factors'!$I$16*'GHG Estimation'!R2529)+('GHG Estimation'!R2817*'Emission factors'!$I$17)</f>
        <v>0</v>
      </c>
      <c r="S3393" s="98">
        <f>S2241+('Emission factors'!$I$16*'GHG Estimation'!S2529)+('GHG Estimation'!S2817*'Emission factors'!$I$17)</f>
        <v>0</v>
      </c>
      <c r="T3393" s="98">
        <f>T2241+('Emission factors'!$I$16*'GHG Estimation'!T2529)+('GHG Estimation'!T2817*'Emission factors'!$I$17)</f>
        <v>0</v>
      </c>
      <c r="U3393" s="98">
        <f>U2241+('Emission factors'!$I$16*'GHG Estimation'!U2529)+('GHG Estimation'!U2817*'Emission factors'!$I$17)</f>
        <v>0</v>
      </c>
    </row>
    <row r="3394" spans="1:21" x14ac:dyDescent="0.25">
      <c r="A3394" s="92" t="s">
        <v>11</v>
      </c>
      <c r="B3394" s="92" t="s">
        <v>12</v>
      </c>
      <c r="C3394" s="92" t="s">
        <v>32</v>
      </c>
      <c r="D3394" s="92" t="s">
        <v>32</v>
      </c>
      <c r="E3394" s="92" t="s">
        <v>41</v>
      </c>
      <c r="F3394" s="92" t="s">
        <v>34</v>
      </c>
      <c r="G3394" s="92" t="s">
        <v>97</v>
      </c>
      <c r="H3394" s="92" t="s">
        <v>93</v>
      </c>
      <c r="I3394" s="89" t="s">
        <v>223</v>
      </c>
      <c r="L3394" s="98">
        <f>L2242+('Emission factors'!$I$16*'GHG Estimation'!L2530)+('GHG Estimation'!L2818*'Emission factors'!$I$17)</f>
        <v>0</v>
      </c>
      <c r="M3394" s="98">
        <f>M2242+('Emission factors'!$I$16*'GHG Estimation'!M2530)+('GHG Estimation'!M2818*'Emission factors'!$I$17)</f>
        <v>0</v>
      </c>
      <c r="N3394" s="98">
        <f>N2242+('Emission factors'!$I$16*'GHG Estimation'!N2530)+('GHG Estimation'!N2818*'Emission factors'!$I$17)</f>
        <v>0</v>
      </c>
      <c r="O3394" s="98">
        <f>O2242+('Emission factors'!$I$16*'GHG Estimation'!O2530)+('GHG Estimation'!O2818*'Emission factors'!$I$17)</f>
        <v>0</v>
      </c>
      <c r="P3394" s="98">
        <f>P2242+('Emission factors'!$I$16*'GHG Estimation'!P2530)+('GHG Estimation'!P2818*'Emission factors'!$I$17)</f>
        <v>0</v>
      </c>
      <c r="Q3394" s="98">
        <f>Q2242+('Emission factors'!$I$16*'GHG Estimation'!Q2530)+('GHG Estimation'!Q2818*'Emission factors'!$I$17)</f>
        <v>0</v>
      </c>
      <c r="R3394" s="98">
        <f>R2242+('Emission factors'!$I$16*'GHG Estimation'!R2530)+('GHG Estimation'!R2818*'Emission factors'!$I$17)</f>
        <v>0</v>
      </c>
      <c r="S3394" s="98">
        <f>S2242+('Emission factors'!$I$16*'GHG Estimation'!S2530)+('GHG Estimation'!S2818*'Emission factors'!$I$17)</f>
        <v>0</v>
      </c>
      <c r="T3394" s="98">
        <f>T2242+('Emission factors'!$I$16*'GHG Estimation'!T2530)+('GHG Estimation'!T2818*'Emission factors'!$I$17)</f>
        <v>0</v>
      </c>
      <c r="U3394" s="98">
        <f>U2242+('Emission factors'!$I$16*'GHG Estimation'!U2530)+('GHG Estimation'!U2818*'Emission factors'!$I$17)</f>
        <v>0</v>
      </c>
    </row>
    <row r="3395" spans="1:21" x14ac:dyDescent="0.25">
      <c r="A3395" s="92" t="s">
        <v>11</v>
      </c>
      <c r="B3395" s="92" t="s">
        <v>12</v>
      </c>
      <c r="C3395" s="92" t="s">
        <v>32</v>
      </c>
      <c r="D3395" s="92" t="s">
        <v>32</v>
      </c>
      <c r="E3395" s="92" t="s">
        <v>41</v>
      </c>
      <c r="F3395" s="92" t="s">
        <v>34</v>
      </c>
      <c r="G3395" s="92" t="s">
        <v>97</v>
      </c>
      <c r="H3395" s="92" t="s">
        <v>93</v>
      </c>
      <c r="I3395" s="89" t="s">
        <v>221</v>
      </c>
      <c r="L3395" s="98">
        <f>L2243+('Emission factors'!$I$16*'GHG Estimation'!L2531)+('GHG Estimation'!L2819*'Emission factors'!$I$17)</f>
        <v>61503.893561329809</v>
      </c>
      <c r="M3395" s="98">
        <f>M2243+('Emission factors'!$I$16*'GHG Estimation'!M2531)+('GHG Estimation'!M2819*'Emission factors'!$I$17)</f>
        <v>67212.080799665899</v>
      </c>
      <c r="N3395" s="98">
        <f>N2243+('Emission factors'!$I$16*'GHG Estimation'!N2531)+('GHG Estimation'!N2819*'Emission factors'!$I$17)</f>
        <v>70886.782533335034</v>
      </c>
      <c r="O3395" s="98">
        <f>O2243+('Emission factors'!$I$16*'GHG Estimation'!O2531)+('GHG Estimation'!O2819*'Emission factors'!$I$17)</f>
        <v>64984.522519855338</v>
      </c>
      <c r="P3395" s="98">
        <f>P2243+('Emission factors'!$I$16*'GHG Estimation'!P2531)+('GHG Estimation'!P2819*'Emission factors'!$I$17)</f>
        <v>58059.58430636688</v>
      </c>
      <c r="Q3395" s="98">
        <f>Q2243+('Emission factors'!$I$16*'GHG Estimation'!Q2531)+('GHG Estimation'!Q2819*'Emission factors'!$I$17)</f>
        <v>44318.867572604831</v>
      </c>
      <c r="R3395" s="98">
        <f>R2243+('Emission factors'!$I$16*'GHG Estimation'!R2531)+('GHG Estimation'!R2819*'Emission factors'!$I$17)</f>
        <v>45373.816582937572</v>
      </c>
      <c r="S3395" s="98">
        <f>S2243+('Emission factors'!$I$16*'GHG Estimation'!S2531)+('GHG Estimation'!S2819*'Emission factors'!$I$17)</f>
        <v>51669.300946661926</v>
      </c>
      <c r="T3395" s="98">
        <f>T2243+('Emission factors'!$I$16*'GHG Estimation'!T2531)+('GHG Estimation'!T2819*'Emission factors'!$I$17)</f>
        <v>60202.066517922351</v>
      </c>
      <c r="U3395" s="98">
        <f>U2243+('Emission factors'!$I$16*'GHG Estimation'!U2531)+('GHG Estimation'!U2819*'Emission factors'!$I$17)</f>
        <v>66643.610511653649</v>
      </c>
    </row>
    <row r="3396" spans="1:21" x14ac:dyDescent="0.25">
      <c r="A3396" s="92" t="s">
        <v>11</v>
      </c>
      <c r="B3396" s="92" t="s">
        <v>12</v>
      </c>
      <c r="C3396" s="92" t="s">
        <v>32</v>
      </c>
      <c r="D3396" s="92" t="s">
        <v>32</v>
      </c>
      <c r="E3396" s="92" t="s">
        <v>41</v>
      </c>
      <c r="F3396" s="92" t="s">
        <v>34</v>
      </c>
      <c r="G3396" s="92" t="s">
        <v>97</v>
      </c>
      <c r="H3396" s="92" t="s">
        <v>93</v>
      </c>
      <c r="I3396" s="89" t="s">
        <v>222</v>
      </c>
      <c r="L3396" s="98">
        <f>L2244+('Emission factors'!$I$16*'GHG Estimation'!L2532)+('GHG Estimation'!L2820*'Emission factors'!$I$17)</f>
        <v>0</v>
      </c>
      <c r="M3396" s="98">
        <f>M2244+('Emission factors'!$I$16*'GHG Estimation'!M2532)+('GHG Estimation'!M2820*'Emission factors'!$I$17)</f>
        <v>0</v>
      </c>
      <c r="N3396" s="98">
        <f>N2244+('Emission factors'!$I$16*'GHG Estimation'!N2532)+('GHG Estimation'!N2820*'Emission factors'!$I$17)</f>
        <v>0</v>
      </c>
      <c r="O3396" s="98">
        <f>O2244+('Emission factors'!$I$16*'GHG Estimation'!O2532)+('GHG Estimation'!O2820*'Emission factors'!$I$17)</f>
        <v>0</v>
      </c>
      <c r="P3396" s="98">
        <f>P2244+('Emission factors'!$I$16*'GHG Estimation'!P2532)+('GHG Estimation'!P2820*'Emission factors'!$I$17)</f>
        <v>0</v>
      </c>
      <c r="Q3396" s="98">
        <f>Q2244+('Emission factors'!$I$16*'GHG Estimation'!Q2532)+('GHG Estimation'!Q2820*'Emission factors'!$I$17)</f>
        <v>0</v>
      </c>
      <c r="R3396" s="98">
        <f>R2244+('Emission factors'!$I$16*'GHG Estimation'!R2532)+('GHG Estimation'!R2820*'Emission factors'!$I$17)</f>
        <v>0</v>
      </c>
      <c r="S3396" s="98">
        <f>S2244+('Emission factors'!$I$16*'GHG Estimation'!S2532)+('GHG Estimation'!S2820*'Emission factors'!$I$17)</f>
        <v>0</v>
      </c>
      <c r="T3396" s="98">
        <f>T2244+('Emission factors'!$I$16*'GHG Estimation'!T2532)+('GHG Estimation'!T2820*'Emission factors'!$I$17)</f>
        <v>0</v>
      </c>
      <c r="U3396" s="98">
        <f>U2244+('Emission factors'!$I$16*'GHG Estimation'!U2532)+('GHG Estimation'!U2820*'Emission factors'!$I$17)</f>
        <v>0</v>
      </c>
    </row>
    <row r="3397" spans="1:21" x14ac:dyDescent="0.25">
      <c r="A3397" s="92" t="s">
        <v>11</v>
      </c>
      <c r="B3397" s="92" t="s">
        <v>12</v>
      </c>
      <c r="C3397" s="92" t="s">
        <v>32</v>
      </c>
      <c r="D3397" s="92" t="s">
        <v>32</v>
      </c>
      <c r="E3397" s="92" t="s">
        <v>41</v>
      </c>
      <c r="F3397" s="92" t="s">
        <v>34</v>
      </c>
      <c r="G3397" s="92" t="s">
        <v>97</v>
      </c>
      <c r="H3397" s="92" t="s">
        <v>93</v>
      </c>
      <c r="I3397" s="89" t="s">
        <v>201</v>
      </c>
      <c r="L3397" s="98">
        <f>L2245+('Emission factors'!$I$16*'GHG Estimation'!L2533)+('GHG Estimation'!L2821*'Emission factors'!$I$17)</f>
        <v>80393.624170874507</v>
      </c>
      <c r="M3397" s="98">
        <f>M2245+('Emission factors'!$I$16*'GHG Estimation'!M2533)+('GHG Estimation'!M2821*'Emission factors'!$I$17)</f>
        <v>92148.03970569653</v>
      </c>
      <c r="N3397" s="98">
        <f>N2245+('Emission factors'!$I$16*'GHG Estimation'!N2533)+('GHG Estimation'!N2821*'Emission factors'!$I$17)</f>
        <v>106100.79965154966</v>
      </c>
      <c r="O3397" s="98">
        <f>O2245+('Emission factors'!$I$16*'GHG Estimation'!O2533)+('GHG Estimation'!O2821*'Emission factors'!$I$17)</f>
        <v>115259.60530923071</v>
      </c>
      <c r="P3397" s="98">
        <f>P2245+('Emission factors'!$I$16*'GHG Estimation'!P2533)+('GHG Estimation'!P2821*'Emission factors'!$I$17)</f>
        <v>122490.11619372919</v>
      </c>
      <c r="Q3397" s="98">
        <f>Q2245+('Emission factors'!$I$16*'GHG Estimation'!Q2533)+('GHG Estimation'!Q2821*'Emission factors'!$I$17)</f>
        <v>128852.39008962132</v>
      </c>
      <c r="R3397" s="98">
        <f>R2245+('Emission factors'!$I$16*'GHG Estimation'!R2533)+('GHG Estimation'!R2821*'Emission factors'!$I$17)</f>
        <v>146138.32871605695</v>
      </c>
      <c r="S3397" s="98">
        <f>S2245+('Emission factors'!$I$16*'GHG Estimation'!S2533)+('GHG Estimation'!S2821*'Emission factors'!$I$17)</f>
        <v>162762.70500764903</v>
      </c>
      <c r="T3397" s="98">
        <f>T2245+('Emission factors'!$I$16*'GHG Estimation'!T2533)+('GHG Estimation'!T2821*'Emission factors'!$I$17)</f>
        <v>174283.98313139204</v>
      </c>
      <c r="U3397" s="98">
        <f>U2245+('Emission factors'!$I$16*'GHG Estimation'!U2533)+('GHG Estimation'!U2821*'Emission factors'!$I$17)</f>
        <v>180708.13612659276</v>
      </c>
    </row>
    <row r="3398" spans="1:21" x14ac:dyDescent="0.25">
      <c r="A3398" s="92" t="s">
        <v>11</v>
      </c>
      <c r="B3398" s="92" t="s">
        <v>12</v>
      </c>
      <c r="C3398" s="92" t="s">
        <v>32</v>
      </c>
      <c r="D3398" s="92" t="s">
        <v>32</v>
      </c>
      <c r="E3398" s="92" t="s">
        <v>41</v>
      </c>
      <c r="F3398" s="92" t="s">
        <v>34</v>
      </c>
      <c r="G3398" s="92" t="s">
        <v>97</v>
      </c>
      <c r="H3398" s="92" t="s">
        <v>93</v>
      </c>
      <c r="I3398" s="89" t="s">
        <v>207</v>
      </c>
      <c r="L3398" s="98">
        <f>L2246+('Emission factors'!$I$16*'GHG Estimation'!L2534)+('GHG Estimation'!L2822*'Emission factors'!$I$17)</f>
        <v>57136.108778588969</v>
      </c>
      <c r="M3398" s="98">
        <f>M2246+('Emission factors'!$I$16*'GHG Estimation'!M2534)+('GHG Estimation'!M2822*'Emission factors'!$I$17)</f>
        <v>63563.254202425233</v>
      </c>
      <c r="N3398" s="98">
        <f>N2246+('Emission factors'!$I$16*'GHG Estimation'!N2534)+('GHG Estimation'!N2822*'Emission factors'!$I$17)</f>
        <v>75378.953568204175</v>
      </c>
      <c r="O3398" s="98">
        <f>O2246+('Emission factors'!$I$16*'GHG Estimation'!O2534)+('GHG Estimation'!O2822*'Emission factors'!$I$17)</f>
        <v>85828.457952483936</v>
      </c>
      <c r="P3398" s="98">
        <f>P2246+('Emission factors'!$I$16*'GHG Estimation'!P2534)+('GHG Estimation'!P2822*'Emission factors'!$I$17)</f>
        <v>102024.55338727021</v>
      </c>
      <c r="Q3398" s="98">
        <f>Q2246+('Emission factors'!$I$16*'GHG Estimation'!Q2534)+('GHG Estimation'!Q2822*'Emission factors'!$I$17)</f>
        <v>108361.94041029776</v>
      </c>
      <c r="R3398" s="98">
        <f>R2246+('Emission factors'!$I$16*'GHG Estimation'!R2534)+('GHG Estimation'!R2822*'Emission factors'!$I$17)</f>
        <v>114809.55481230812</v>
      </c>
      <c r="S3398" s="98">
        <f>S2246+('Emission factors'!$I$16*'GHG Estimation'!S2534)+('GHG Estimation'!S2822*'Emission factors'!$I$17)</f>
        <v>122482.40079022857</v>
      </c>
      <c r="T3398" s="98">
        <f>T2246+('Emission factors'!$I$16*'GHG Estimation'!T2534)+('GHG Estimation'!T2822*'Emission factors'!$I$17)</f>
        <v>130632.36190244375</v>
      </c>
      <c r="U3398" s="98">
        <f>U2246+('Emission factors'!$I$16*'GHG Estimation'!U2534)+('GHG Estimation'!U2822*'Emission factors'!$I$17)</f>
        <v>129988.6028186186</v>
      </c>
    </row>
    <row r="3399" spans="1:21" x14ac:dyDescent="0.25">
      <c r="A3399" s="92" t="s">
        <v>11</v>
      </c>
      <c r="B3399" s="92" t="s">
        <v>12</v>
      </c>
      <c r="C3399" s="92" t="s">
        <v>32</v>
      </c>
      <c r="D3399" s="92" t="s">
        <v>32</v>
      </c>
      <c r="E3399" s="92" t="s">
        <v>41</v>
      </c>
      <c r="F3399" s="92" t="s">
        <v>34</v>
      </c>
      <c r="G3399" s="92" t="s">
        <v>97</v>
      </c>
      <c r="H3399" s="92" t="s">
        <v>93</v>
      </c>
      <c r="I3399" s="89" t="s">
        <v>218</v>
      </c>
      <c r="L3399" s="98">
        <f>L2247+('Emission factors'!$I$16*'GHG Estimation'!L2535)+('GHG Estimation'!L2823*'Emission factors'!$I$17)</f>
        <v>0</v>
      </c>
      <c r="M3399" s="98">
        <f>M2247+('Emission factors'!$I$16*'GHG Estimation'!M2535)+('GHG Estimation'!M2823*'Emission factors'!$I$17)</f>
        <v>0</v>
      </c>
      <c r="N3399" s="98">
        <f>N2247+('Emission factors'!$I$16*'GHG Estimation'!N2535)+('GHG Estimation'!N2823*'Emission factors'!$I$17)</f>
        <v>0</v>
      </c>
      <c r="O3399" s="98">
        <f>O2247+('Emission factors'!$I$16*'GHG Estimation'!O2535)+('GHG Estimation'!O2823*'Emission factors'!$I$17)</f>
        <v>0</v>
      </c>
      <c r="P3399" s="98">
        <f>P2247+('Emission factors'!$I$16*'GHG Estimation'!P2535)+('GHG Estimation'!P2823*'Emission factors'!$I$17)</f>
        <v>0</v>
      </c>
      <c r="Q3399" s="98">
        <f>Q2247+('Emission factors'!$I$16*'GHG Estimation'!Q2535)+('GHG Estimation'!Q2823*'Emission factors'!$I$17)</f>
        <v>0</v>
      </c>
      <c r="R3399" s="98">
        <f>R2247+('Emission factors'!$I$16*'GHG Estimation'!R2535)+('GHG Estimation'!R2823*'Emission factors'!$I$17)</f>
        <v>0</v>
      </c>
      <c r="S3399" s="98">
        <f>S2247+('Emission factors'!$I$16*'GHG Estimation'!S2535)+('GHG Estimation'!S2823*'Emission factors'!$I$17)</f>
        <v>0</v>
      </c>
      <c r="T3399" s="98">
        <f>T2247+('Emission factors'!$I$16*'GHG Estimation'!T2535)+('GHG Estimation'!T2823*'Emission factors'!$I$17)</f>
        <v>0</v>
      </c>
      <c r="U3399" s="98">
        <f>U2247+('Emission factors'!$I$16*'GHG Estimation'!U2535)+('GHG Estimation'!U2823*'Emission factors'!$I$17)</f>
        <v>0</v>
      </c>
    </row>
    <row r="3400" spans="1:21" x14ac:dyDescent="0.25">
      <c r="A3400" s="92" t="s">
        <v>11</v>
      </c>
      <c r="B3400" s="92" t="s">
        <v>12</v>
      </c>
      <c r="C3400" s="92" t="s">
        <v>32</v>
      </c>
      <c r="D3400" s="92" t="s">
        <v>32</v>
      </c>
      <c r="E3400" s="92" t="s">
        <v>41</v>
      </c>
      <c r="F3400" s="92" t="s">
        <v>34</v>
      </c>
      <c r="G3400" s="92" t="s">
        <v>97</v>
      </c>
      <c r="H3400" s="92" t="s">
        <v>93</v>
      </c>
      <c r="I3400" s="89" t="s">
        <v>194</v>
      </c>
      <c r="L3400" s="98">
        <f>L2248+('Emission factors'!$I$16*'GHG Estimation'!L2536)+('GHG Estimation'!L2824*'Emission factors'!$I$17)</f>
        <v>0</v>
      </c>
      <c r="M3400" s="98">
        <f>M2248+('Emission factors'!$I$16*'GHG Estimation'!M2536)+('GHG Estimation'!M2824*'Emission factors'!$I$17)</f>
        <v>0</v>
      </c>
      <c r="N3400" s="98">
        <f>N2248+('Emission factors'!$I$16*'GHG Estimation'!N2536)+('GHG Estimation'!N2824*'Emission factors'!$I$17)</f>
        <v>0</v>
      </c>
      <c r="O3400" s="98">
        <f>O2248+('Emission factors'!$I$16*'GHG Estimation'!O2536)+('GHG Estimation'!O2824*'Emission factors'!$I$17)</f>
        <v>0</v>
      </c>
      <c r="P3400" s="98">
        <f>P2248+('Emission factors'!$I$16*'GHG Estimation'!P2536)+('GHG Estimation'!P2824*'Emission factors'!$I$17)</f>
        <v>0</v>
      </c>
      <c r="Q3400" s="98">
        <f>Q2248+('Emission factors'!$I$16*'GHG Estimation'!Q2536)+('GHG Estimation'!Q2824*'Emission factors'!$I$17)</f>
        <v>0</v>
      </c>
      <c r="R3400" s="98">
        <f>R2248+('Emission factors'!$I$16*'GHG Estimation'!R2536)+('GHG Estimation'!R2824*'Emission factors'!$I$17)</f>
        <v>0</v>
      </c>
      <c r="S3400" s="98">
        <f>S2248+('Emission factors'!$I$16*'GHG Estimation'!S2536)+('GHG Estimation'!S2824*'Emission factors'!$I$17)</f>
        <v>0</v>
      </c>
      <c r="T3400" s="98">
        <f>T2248+('Emission factors'!$I$16*'GHG Estimation'!T2536)+('GHG Estimation'!T2824*'Emission factors'!$I$17)</f>
        <v>0</v>
      </c>
      <c r="U3400" s="98">
        <f>U2248+('Emission factors'!$I$16*'GHG Estimation'!U2536)+('GHG Estimation'!U2824*'Emission factors'!$I$17)</f>
        <v>0</v>
      </c>
    </row>
    <row r="3401" spans="1:21" x14ac:dyDescent="0.25">
      <c r="A3401" s="92" t="s">
        <v>11</v>
      </c>
      <c r="B3401" s="92" t="s">
        <v>12</v>
      </c>
      <c r="C3401" s="92" t="s">
        <v>32</v>
      </c>
      <c r="D3401" s="92" t="s">
        <v>32</v>
      </c>
      <c r="E3401" s="92" t="s">
        <v>41</v>
      </c>
      <c r="F3401" s="92" t="s">
        <v>34</v>
      </c>
      <c r="G3401" s="92" t="s">
        <v>97</v>
      </c>
      <c r="H3401" s="92" t="s">
        <v>93</v>
      </c>
      <c r="I3401" s="89" t="s">
        <v>195</v>
      </c>
      <c r="L3401" s="98">
        <f>L2249+('Emission factors'!$I$16*'GHG Estimation'!L2537)+('GHG Estimation'!L2825*'Emission factors'!$I$17)</f>
        <v>0</v>
      </c>
      <c r="M3401" s="98">
        <f>M2249+('Emission factors'!$I$16*'GHG Estimation'!M2537)+('GHG Estimation'!M2825*'Emission factors'!$I$17)</f>
        <v>0</v>
      </c>
      <c r="N3401" s="98">
        <f>N2249+('Emission factors'!$I$16*'GHG Estimation'!N2537)+('GHG Estimation'!N2825*'Emission factors'!$I$17)</f>
        <v>0</v>
      </c>
      <c r="O3401" s="98">
        <f>O2249+('Emission factors'!$I$16*'GHG Estimation'!O2537)+('GHG Estimation'!O2825*'Emission factors'!$I$17)</f>
        <v>0</v>
      </c>
      <c r="P3401" s="98">
        <f>P2249+('Emission factors'!$I$16*'GHG Estimation'!P2537)+('GHG Estimation'!P2825*'Emission factors'!$I$17)</f>
        <v>0</v>
      </c>
      <c r="Q3401" s="98">
        <f>Q2249+('Emission factors'!$I$16*'GHG Estimation'!Q2537)+('GHG Estimation'!Q2825*'Emission factors'!$I$17)</f>
        <v>0</v>
      </c>
      <c r="R3401" s="98">
        <f>R2249+('Emission factors'!$I$16*'GHG Estimation'!R2537)+('GHG Estimation'!R2825*'Emission factors'!$I$17)</f>
        <v>0</v>
      </c>
      <c r="S3401" s="98">
        <f>S2249+('Emission factors'!$I$16*'GHG Estimation'!S2537)+('GHG Estimation'!S2825*'Emission factors'!$I$17)</f>
        <v>0</v>
      </c>
      <c r="T3401" s="98">
        <f>T2249+('Emission factors'!$I$16*'GHG Estimation'!T2537)+('GHG Estimation'!T2825*'Emission factors'!$I$17)</f>
        <v>0</v>
      </c>
      <c r="U3401" s="98">
        <f>U2249+('Emission factors'!$I$16*'GHG Estimation'!U2537)+('GHG Estimation'!U2825*'Emission factors'!$I$17)</f>
        <v>0</v>
      </c>
    </row>
    <row r="3402" spans="1:21" x14ac:dyDescent="0.25">
      <c r="A3402" s="92" t="s">
        <v>11</v>
      </c>
      <c r="B3402" s="92" t="s">
        <v>12</v>
      </c>
      <c r="C3402" s="92" t="s">
        <v>32</v>
      </c>
      <c r="D3402" s="92" t="s">
        <v>32</v>
      </c>
      <c r="E3402" s="92" t="s">
        <v>41</v>
      </c>
      <c r="F3402" s="92" t="s">
        <v>34</v>
      </c>
      <c r="G3402" s="92" t="s">
        <v>97</v>
      </c>
      <c r="H3402" s="92" t="s">
        <v>93</v>
      </c>
      <c r="I3402" s="89" t="s">
        <v>209</v>
      </c>
      <c r="L3402" s="98">
        <f>L2250+('Emission factors'!$I$16*'GHG Estimation'!L2538)+('GHG Estimation'!L2826*'Emission factors'!$I$17)</f>
        <v>55005.3064373417</v>
      </c>
      <c r="M3402" s="98">
        <f>M2250+('Emission factors'!$I$16*'GHG Estimation'!M2538)+('GHG Estimation'!M2826*'Emission factors'!$I$17)</f>
        <v>59467.855978943888</v>
      </c>
      <c r="N3402" s="98">
        <f>N2250+('Emission factors'!$I$16*'GHG Estimation'!N2538)+('GHG Estimation'!N2826*'Emission factors'!$I$17)</f>
        <v>64970.233645452958</v>
      </c>
      <c r="O3402" s="98">
        <f>O2250+('Emission factors'!$I$16*'GHG Estimation'!O2538)+('GHG Estimation'!O2826*'Emission factors'!$I$17)</f>
        <v>70697.555857552361</v>
      </c>
      <c r="P3402" s="98">
        <f>P2250+('Emission factors'!$I$16*'GHG Estimation'!P2538)+('GHG Estimation'!P2826*'Emission factors'!$I$17)</f>
        <v>76412.590320136442</v>
      </c>
      <c r="Q3402" s="98">
        <f>Q2250+('Emission factors'!$I$16*'GHG Estimation'!Q2538)+('GHG Estimation'!Q2826*'Emission factors'!$I$17)</f>
        <v>80202.486225671921</v>
      </c>
      <c r="R3402" s="98">
        <f>R2250+('Emission factors'!$I$16*'GHG Estimation'!R2538)+('GHG Estimation'!R2826*'Emission factors'!$I$17)</f>
        <v>85883.182249171194</v>
      </c>
      <c r="S3402" s="98">
        <f>S2250+('Emission factors'!$I$16*'GHG Estimation'!S2538)+('GHG Estimation'!S2826*'Emission factors'!$I$17)</f>
        <v>96277.757335787202</v>
      </c>
      <c r="T3402" s="98">
        <f>T2250+('Emission factors'!$I$16*'GHG Estimation'!T2538)+('GHG Estimation'!T2826*'Emission factors'!$I$17)</f>
        <v>110985.79851232262</v>
      </c>
      <c r="U3402" s="98">
        <f>U2250+('Emission factors'!$I$16*'GHG Estimation'!U2538)+('GHG Estimation'!U2826*'Emission factors'!$I$17)</f>
        <v>117843.63818170855</v>
      </c>
    </row>
    <row r="3403" spans="1:21" x14ac:dyDescent="0.25">
      <c r="A3403" s="92" t="s">
        <v>11</v>
      </c>
      <c r="B3403" s="92" t="s">
        <v>12</v>
      </c>
      <c r="C3403" s="92" t="s">
        <v>32</v>
      </c>
      <c r="D3403" s="92" t="s">
        <v>32</v>
      </c>
      <c r="E3403" s="92" t="s">
        <v>41</v>
      </c>
      <c r="F3403" s="92" t="s">
        <v>34</v>
      </c>
      <c r="G3403" s="92" t="s">
        <v>97</v>
      </c>
      <c r="H3403" s="92" t="s">
        <v>93</v>
      </c>
      <c r="I3403" s="89" t="s">
        <v>208</v>
      </c>
      <c r="L3403" s="98">
        <f>L2251+('Emission factors'!$I$16*'GHG Estimation'!L2539)+('GHG Estimation'!L2827*'Emission factors'!$I$17)</f>
        <v>152403.62605941258</v>
      </c>
      <c r="M3403" s="98">
        <f>M2251+('Emission factors'!$I$16*'GHG Estimation'!M2539)+('GHG Estimation'!M2827*'Emission factors'!$I$17)</f>
        <v>156013.24120875192</v>
      </c>
      <c r="N3403" s="98">
        <f>N2251+('Emission factors'!$I$16*'GHG Estimation'!N2539)+('GHG Estimation'!N2827*'Emission factors'!$I$17)</f>
        <v>164211.92218733751</v>
      </c>
      <c r="O3403" s="98">
        <f>O2251+('Emission factors'!$I$16*'GHG Estimation'!O2539)+('GHG Estimation'!O2827*'Emission factors'!$I$17)</f>
        <v>181135.23314248712</v>
      </c>
      <c r="P3403" s="98">
        <f>P2251+('Emission factors'!$I$16*'GHG Estimation'!P2539)+('GHG Estimation'!P2827*'Emission factors'!$I$17)</f>
        <v>194894.63659764593</v>
      </c>
      <c r="Q3403" s="98">
        <f>Q2251+('Emission factors'!$I$16*'GHG Estimation'!Q2539)+('GHG Estimation'!Q2827*'Emission factors'!$I$17)</f>
        <v>206013.52755012902</v>
      </c>
      <c r="R3403" s="98">
        <f>R2251+('Emission factors'!$I$16*'GHG Estimation'!R2539)+('GHG Estimation'!R2827*'Emission factors'!$I$17)</f>
        <v>226611.84401189195</v>
      </c>
      <c r="S3403" s="98">
        <f>S2251+('Emission factors'!$I$16*'GHG Estimation'!S2539)+('GHG Estimation'!S2827*'Emission factors'!$I$17)</f>
        <v>256207.82905980357</v>
      </c>
      <c r="T3403" s="98">
        <f>T2251+('Emission factors'!$I$16*'GHG Estimation'!T2539)+('GHG Estimation'!T2827*'Emission factors'!$I$17)</f>
        <v>289613.58885014395</v>
      </c>
      <c r="U3403" s="98">
        <f>U2251+('Emission factors'!$I$16*'GHG Estimation'!U2539)+('GHG Estimation'!U2827*'Emission factors'!$I$17)</f>
        <v>293789.08843862888</v>
      </c>
    </row>
    <row r="3404" spans="1:21" x14ac:dyDescent="0.25">
      <c r="A3404" s="92" t="s">
        <v>11</v>
      </c>
      <c r="B3404" s="92" t="s">
        <v>12</v>
      </c>
      <c r="C3404" s="92" t="s">
        <v>32</v>
      </c>
      <c r="D3404" s="92" t="s">
        <v>32</v>
      </c>
      <c r="E3404" s="92" t="s">
        <v>41</v>
      </c>
      <c r="F3404" s="92" t="s">
        <v>34</v>
      </c>
      <c r="G3404" s="92" t="s">
        <v>97</v>
      </c>
      <c r="H3404" s="92" t="s">
        <v>93</v>
      </c>
      <c r="I3404" s="89" t="s">
        <v>226</v>
      </c>
      <c r="L3404" s="98">
        <f>L2252+('Emission factors'!$I$16*'GHG Estimation'!L2540)+('GHG Estimation'!L2828*'Emission factors'!$I$17)</f>
        <v>0</v>
      </c>
      <c r="M3404" s="98">
        <f>M2252+('Emission factors'!$I$16*'GHG Estimation'!M2540)+('GHG Estimation'!M2828*'Emission factors'!$I$17)</f>
        <v>0</v>
      </c>
      <c r="N3404" s="98">
        <f>N2252+('Emission factors'!$I$16*'GHG Estimation'!N2540)+('GHG Estimation'!N2828*'Emission factors'!$I$17)</f>
        <v>0</v>
      </c>
      <c r="O3404" s="98">
        <f>O2252+('Emission factors'!$I$16*'GHG Estimation'!O2540)+('GHG Estimation'!O2828*'Emission factors'!$I$17)</f>
        <v>0</v>
      </c>
      <c r="P3404" s="98">
        <f>P2252+('Emission factors'!$I$16*'GHG Estimation'!P2540)+('GHG Estimation'!P2828*'Emission factors'!$I$17)</f>
        <v>0</v>
      </c>
      <c r="Q3404" s="98">
        <f>Q2252+('Emission factors'!$I$16*'GHG Estimation'!Q2540)+('GHG Estimation'!Q2828*'Emission factors'!$I$17)</f>
        <v>0</v>
      </c>
      <c r="R3404" s="98">
        <f>R2252+('Emission factors'!$I$16*'GHG Estimation'!R2540)+('GHG Estimation'!R2828*'Emission factors'!$I$17)</f>
        <v>0</v>
      </c>
      <c r="S3404" s="98">
        <f>S2252+('Emission factors'!$I$16*'GHG Estimation'!S2540)+('GHG Estimation'!S2828*'Emission factors'!$I$17)</f>
        <v>0</v>
      </c>
      <c r="T3404" s="98">
        <f>T2252+('Emission factors'!$I$16*'GHG Estimation'!T2540)+('GHG Estimation'!T2828*'Emission factors'!$I$17)</f>
        <v>0</v>
      </c>
      <c r="U3404" s="98">
        <f>U2252+('Emission factors'!$I$16*'GHG Estimation'!U2540)+('GHG Estimation'!U2828*'Emission factors'!$I$17)</f>
        <v>0</v>
      </c>
    </row>
    <row r="3405" spans="1:21" x14ac:dyDescent="0.25">
      <c r="A3405" s="92" t="s">
        <v>11</v>
      </c>
      <c r="B3405" s="92" t="s">
        <v>12</v>
      </c>
      <c r="C3405" s="92" t="s">
        <v>32</v>
      </c>
      <c r="D3405" s="92" t="s">
        <v>32</v>
      </c>
      <c r="E3405" s="92" t="s">
        <v>41</v>
      </c>
      <c r="F3405" s="92" t="s">
        <v>34</v>
      </c>
      <c r="G3405" s="92" t="s">
        <v>97</v>
      </c>
      <c r="H3405" s="92" t="s">
        <v>93</v>
      </c>
      <c r="I3405" s="89" t="s">
        <v>196</v>
      </c>
      <c r="L3405" s="98">
        <f>L2253+('Emission factors'!$I$16*'GHG Estimation'!L2541)+('GHG Estimation'!L2829*'Emission factors'!$I$17)</f>
        <v>86767.895462601387</v>
      </c>
      <c r="M3405" s="98">
        <f>M2253+('Emission factors'!$I$16*'GHG Estimation'!M2541)+('GHG Estimation'!M2829*'Emission factors'!$I$17)</f>
        <v>89948.104007412257</v>
      </c>
      <c r="N3405" s="98">
        <f>N2253+('Emission factors'!$I$16*'GHG Estimation'!N2541)+('GHG Estimation'!N2829*'Emission factors'!$I$17)</f>
        <v>105055.81037667075</v>
      </c>
      <c r="O3405" s="98">
        <f>O2253+('Emission factors'!$I$16*'GHG Estimation'!O2541)+('GHG Estimation'!O2829*'Emission factors'!$I$17)</f>
        <v>120686.13132880694</v>
      </c>
      <c r="P3405" s="98">
        <f>P2253+('Emission factors'!$I$16*'GHG Estimation'!P2541)+('GHG Estimation'!P2829*'Emission factors'!$I$17)</f>
        <v>131628.95280976375</v>
      </c>
      <c r="Q3405" s="98">
        <f>Q2253+('Emission factors'!$I$16*'GHG Estimation'!Q2541)+('GHG Estimation'!Q2829*'Emission factors'!$I$17)</f>
        <v>143614.63652838647</v>
      </c>
      <c r="R3405" s="98">
        <f>R2253+('Emission factors'!$I$16*'GHG Estimation'!R2541)+('GHG Estimation'!R2829*'Emission factors'!$I$17)</f>
        <v>153647.29871373039</v>
      </c>
      <c r="S3405" s="98">
        <f>S2253+('Emission factors'!$I$16*'GHG Estimation'!S2541)+('GHG Estimation'!S2829*'Emission factors'!$I$17)</f>
        <v>167471.82785062777</v>
      </c>
      <c r="T3405" s="98">
        <f>T2253+('Emission factors'!$I$16*'GHG Estimation'!T2541)+('GHG Estimation'!T2829*'Emission factors'!$I$17)</f>
        <v>184128.57925693408</v>
      </c>
      <c r="U3405" s="98">
        <f>U2253+('Emission factors'!$I$16*'GHG Estimation'!U2541)+('GHG Estimation'!U2829*'Emission factors'!$I$17)</f>
        <v>186268.4391881472</v>
      </c>
    </row>
    <row r="3406" spans="1:21" x14ac:dyDescent="0.25">
      <c r="A3406" s="92" t="s">
        <v>11</v>
      </c>
      <c r="B3406" s="92" t="s">
        <v>12</v>
      </c>
      <c r="C3406" s="92" t="s">
        <v>32</v>
      </c>
      <c r="D3406" s="92" t="s">
        <v>32</v>
      </c>
      <c r="E3406" s="92" t="s">
        <v>41</v>
      </c>
      <c r="F3406" s="92" t="s">
        <v>34</v>
      </c>
      <c r="G3406" s="92" t="s">
        <v>97</v>
      </c>
      <c r="H3406" s="92" t="s">
        <v>93</v>
      </c>
      <c r="I3406" s="89" t="s">
        <v>197</v>
      </c>
      <c r="L3406" s="98">
        <f>L2254+('Emission factors'!$I$16*'GHG Estimation'!L2542)+('GHG Estimation'!L2830*'Emission factors'!$I$17)</f>
        <v>79596.236644257777</v>
      </c>
      <c r="M3406" s="98">
        <f>M2254+('Emission factors'!$I$16*'GHG Estimation'!M2542)+('GHG Estimation'!M2830*'Emission factors'!$I$17)</f>
        <v>90776.239133905838</v>
      </c>
      <c r="N3406" s="98">
        <f>N2254+('Emission factors'!$I$16*'GHG Estimation'!N2542)+('GHG Estimation'!N2830*'Emission factors'!$I$17)</f>
        <v>113147.91118171747</v>
      </c>
      <c r="O3406" s="98">
        <f>O2254+('Emission factors'!$I$16*'GHG Estimation'!O2542)+('GHG Estimation'!O2830*'Emission factors'!$I$17)</f>
        <v>126886.84782038265</v>
      </c>
      <c r="P3406" s="98">
        <f>P2254+('Emission factors'!$I$16*'GHG Estimation'!P2542)+('GHG Estimation'!P2830*'Emission factors'!$I$17)</f>
        <v>137089.82342877879</v>
      </c>
      <c r="Q3406" s="98">
        <f>Q2254+('Emission factors'!$I$16*'GHG Estimation'!Q2542)+('GHG Estimation'!Q2830*'Emission factors'!$I$17)</f>
        <v>147983.51827853892</v>
      </c>
      <c r="R3406" s="98">
        <f>R2254+('Emission factors'!$I$16*'GHG Estimation'!R2542)+('GHG Estimation'!R2830*'Emission factors'!$I$17)</f>
        <v>166219.13843457363</v>
      </c>
      <c r="S3406" s="98">
        <f>S2254+('Emission factors'!$I$16*'GHG Estimation'!S2542)+('GHG Estimation'!S2830*'Emission factors'!$I$17)</f>
        <v>178689.76609870547</v>
      </c>
      <c r="T3406" s="98">
        <f>T2254+('Emission factors'!$I$16*'GHG Estimation'!T2542)+('GHG Estimation'!T2830*'Emission factors'!$I$17)</f>
        <v>183349.40534905373</v>
      </c>
      <c r="U3406" s="98">
        <f>U2254+('Emission factors'!$I$16*'GHG Estimation'!U2542)+('GHG Estimation'!U2830*'Emission factors'!$I$17)</f>
        <v>178839.96732058626</v>
      </c>
    </row>
    <row r="3407" spans="1:21" x14ac:dyDescent="0.25">
      <c r="A3407" s="92" t="s">
        <v>11</v>
      </c>
      <c r="B3407" s="92" t="s">
        <v>12</v>
      </c>
      <c r="C3407" s="92" t="s">
        <v>32</v>
      </c>
      <c r="D3407" s="92" t="s">
        <v>32</v>
      </c>
      <c r="E3407" s="92" t="s">
        <v>41</v>
      </c>
      <c r="F3407" s="92" t="s">
        <v>34</v>
      </c>
      <c r="G3407" s="92" t="s">
        <v>97</v>
      </c>
      <c r="H3407" s="92" t="s">
        <v>93</v>
      </c>
      <c r="I3407" s="89" t="s">
        <v>229</v>
      </c>
      <c r="L3407" s="98">
        <f>L2255+('Emission factors'!$I$16*'GHG Estimation'!L2543)+('GHG Estimation'!L2831*'Emission factors'!$I$17)</f>
        <v>0</v>
      </c>
      <c r="M3407" s="98">
        <f>M2255+('Emission factors'!$I$16*'GHG Estimation'!M2543)+('GHG Estimation'!M2831*'Emission factors'!$I$17)</f>
        <v>0</v>
      </c>
      <c r="N3407" s="98">
        <f>N2255+('Emission factors'!$I$16*'GHG Estimation'!N2543)+('GHG Estimation'!N2831*'Emission factors'!$I$17)</f>
        <v>0</v>
      </c>
      <c r="O3407" s="98">
        <f>O2255+('Emission factors'!$I$16*'GHG Estimation'!O2543)+('GHG Estimation'!O2831*'Emission factors'!$I$17)</f>
        <v>0</v>
      </c>
      <c r="P3407" s="98">
        <f>P2255+('Emission factors'!$I$16*'GHG Estimation'!P2543)+('GHG Estimation'!P2831*'Emission factors'!$I$17)</f>
        <v>0</v>
      </c>
      <c r="Q3407" s="98">
        <f>Q2255+('Emission factors'!$I$16*'GHG Estimation'!Q2543)+('GHG Estimation'!Q2831*'Emission factors'!$I$17)</f>
        <v>0</v>
      </c>
      <c r="R3407" s="98">
        <f>R2255+('Emission factors'!$I$16*'GHG Estimation'!R2543)+('GHG Estimation'!R2831*'Emission factors'!$I$17)</f>
        <v>0</v>
      </c>
      <c r="S3407" s="98">
        <f>S2255+('Emission factors'!$I$16*'GHG Estimation'!S2543)+('GHG Estimation'!S2831*'Emission factors'!$I$17)</f>
        <v>0</v>
      </c>
      <c r="T3407" s="98">
        <f>T2255+('Emission factors'!$I$16*'GHG Estimation'!T2543)+('GHG Estimation'!T2831*'Emission factors'!$I$17)</f>
        <v>0</v>
      </c>
      <c r="U3407" s="98">
        <f>U2255+('Emission factors'!$I$16*'GHG Estimation'!U2543)+('GHG Estimation'!U2831*'Emission factors'!$I$17)</f>
        <v>0</v>
      </c>
    </row>
    <row r="3408" spans="1:21" x14ac:dyDescent="0.25">
      <c r="A3408" s="92" t="s">
        <v>11</v>
      </c>
      <c r="B3408" s="92" t="s">
        <v>12</v>
      </c>
      <c r="C3408" s="92" t="s">
        <v>32</v>
      </c>
      <c r="D3408" s="92" t="s">
        <v>32</v>
      </c>
      <c r="E3408" s="92" t="s">
        <v>41</v>
      </c>
      <c r="F3408" s="92" t="s">
        <v>34</v>
      </c>
      <c r="G3408" s="92" t="s">
        <v>97</v>
      </c>
      <c r="H3408" s="92" t="s">
        <v>93</v>
      </c>
      <c r="I3408" s="89" t="s">
        <v>198</v>
      </c>
      <c r="L3408" s="98">
        <f>L2256+('Emission factors'!$I$16*'GHG Estimation'!L2544)+('GHG Estimation'!L2832*'Emission factors'!$I$17)</f>
        <v>0</v>
      </c>
      <c r="M3408" s="98">
        <f>M2256+('Emission factors'!$I$16*'GHG Estimation'!M2544)+('GHG Estimation'!M2832*'Emission factors'!$I$17)</f>
        <v>0</v>
      </c>
      <c r="N3408" s="98">
        <f>N2256+('Emission factors'!$I$16*'GHG Estimation'!N2544)+('GHG Estimation'!N2832*'Emission factors'!$I$17)</f>
        <v>0</v>
      </c>
      <c r="O3408" s="98">
        <f>O2256+('Emission factors'!$I$16*'GHG Estimation'!O2544)+('GHG Estimation'!O2832*'Emission factors'!$I$17)</f>
        <v>0</v>
      </c>
      <c r="P3408" s="98">
        <f>P2256+('Emission factors'!$I$16*'GHG Estimation'!P2544)+('GHG Estimation'!P2832*'Emission factors'!$I$17)</f>
        <v>0</v>
      </c>
      <c r="Q3408" s="98">
        <f>Q2256+('Emission factors'!$I$16*'GHG Estimation'!Q2544)+('GHG Estimation'!Q2832*'Emission factors'!$I$17)</f>
        <v>0</v>
      </c>
      <c r="R3408" s="98">
        <f>R2256+('Emission factors'!$I$16*'GHG Estimation'!R2544)+('GHG Estimation'!R2832*'Emission factors'!$I$17)</f>
        <v>0</v>
      </c>
      <c r="S3408" s="98">
        <f>S2256+('Emission factors'!$I$16*'GHG Estimation'!S2544)+('GHG Estimation'!S2832*'Emission factors'!$I$17)</f>
        <v>0</v>
      </c>
      <c r="T3408" s="98">
        <f>T2256+('Emission factors'!$I$16*'GHG Estimation'!T2544)+('GHG Estimation'!T2832*'Emission factors'!$I$17)</f>
        <v>0</v>
      </c>
      <c r="U3408" s="98">
        <f>U2256+('Emission factors'!$I$16*'GHG Estimation'!U2544)+('GHG Estimation'!U2832*'Emission factors'!$I$17)</f>
        <v>0</v>
      </c>
    </row>
    <row r="3409" spans="1:21" x14ac:dyDescent="0.25">
      <c r="A3409" s="92" t="s">
        <v>11</v>
      </c>
      <c r="B3409" s="92" t="s">
        <v>12</v>
      </c>
      <c r="C3409" s="92" t="s">
        <v>32</v>
      </c>
      <c r="D3409" s="92" t="s">
        <v>32</v>
      </c>
      <c r="E3409" s="92" t="s">
        <v>41</v>
      </c>
      <c r="F3409" s="92" t="s">
        <v>34</v>
      </c>
      <c r="G3409" s="92" t="s">
        <v>97</v>
      </c>
      <c r="H3409" s="92" t="s">
        <v>93</v>
      </c>
      <c r="I3409" s="89" t="s">
        <v>231</v>
      </c>
      <c r="L3409" s="98">
        <f>L2257+('Emission factors'!$I$16*'GHG Estimation'!L2545)+('GHG Estimation'!L2833*'Emission factors'!$I$17)</f>
        <v>0</v>
      </c>
      <c r="M3409" s="98">
        <f>M2257+('Emission factors'!$I$16*'GHG Estimation'!M2545)+('GHG Estimation'!M2833*'Emission factors'!$I$17)</f>
        <v>0</v>
      </c>
      <c r="N3409" s="98">
        <f>N2257+('Emission factors'!$I$16*'GHG Estimation'!N2545)+('GHG Estimation'!N2833*'Emission factors'!$I$17)</f>
        <v>0</v>
      </c>
      <c r="O3409" s="98">
        <f>O2257+('Emission factors'!$I$16*'GHG Estimation'!O2545)+('GHG Estimation'!O2833*'Emission factors'!$I$17)</f>
        <v>0</v>
      </c>
      <c r="P3409" s="98">
        <f>P2257+('Emission factors'!$I$16*'GHG Estimation'!P2545)+('GHG Estimation'!P2833*'Emission factors'!$I$17)</f>
        <v>0</v>
      </c>
      <c r="Q3409" s="98">
        <f>Q2257+('Emission factors'!$I$16*'GHG Estimation'!Q2545)+('GHG Estimation'!Q2833*'Emission factors'!$I$17)</f>
        <v>0</v>
      </c>
      <c r="R3409" s="98">
        <f>R2257+('Emission factors'!$I$16*'GHG Estimation'!R2545)+('GHG Estimation'!R2833*'Emission factors'!$I$17)</f>
        <v>0</v>
      </c>
      <c r="S3409" s="98">
        <f>S2257+('Emission factors'!$I$16*'GHG Estimation'!S2545)+('GHG Estimation'!S2833*'Emission factors'!$I$17)</f>
        <v>0</v>
      </c>
      <c r="T3409" s="98">
        <f>T2257+('Emission factors'!$I$16*'GHG Estimation'!T2545)+('GHG Estimation'!T2833*'Emission factors'!$I$17)</f>
        <v>0</v>
      </c>
      <c r="U3409" s="98">
        <f>U2257+('Emission factors'!$I$16*'GHG Estimation'!U2545)+('GHG Estimation'!U2833*'Emission factors'!$I$17)</f>
        <v>0</v>
      </c>
    </row>
    <row r="3410" spans="1:21" x14ac:dyDescent="0.25">
      <c r="A3410" s="92" t="s">
        <v>11</v>
      </c>
      <c r="B3410" s="92" t="s">
        <v>12</v>
      </c>
      <c r="C3410" s="92" t="s">
        <v>32</v>
      </c>
      <c r="D3410" s="92" t="s">
        <v>32</v>
      </c>
      <c r="E3410" s="92" t="s">
        <v>41</v>
      </c>
      <c r="F3410" s="92" t="s">
        <v>34</v>
      </c>
      <c r="G3410" s="92" t="s">
        <v>97</v>
      </c>
      <c r="H3410" s="92" t="s">
        <v>93</v>
      </c>
      <c r="I3410" s="89" t="s">
        <v>230</v>
      </c>
      <c r="L3410" s="98">
        <f>L2258+('Emission factors'!$I$16*'GHG Estimation'!L2546)+('GHG Estimation'!L2834*'Emission factors'!$I$17)</f>
        <v>0</v>
      </c>
      <c r="M3410" s="98">
        <f>M2258+('Emission factors'!$I$16*'GHG Estimation'!M2546)+('GHG Estimation'!M2834*'Emission factors'!$I$17)</f>
        <v>0</v>
      </c>
      <c r="N3410" s="98">
        <f>N2258+('Emission factors'!$I$16*'GHG Estimation'!N2546)+('GHG Estimation'!N2834*'Emission factors'!$I$17)</f>
        <v>0</v>
      </c>
      <c r="O3410" s="98">
        <f>O2258+('Emission factors'!$I$16*'GHG Estimation'!O2546)+('GHG Estimation'!O2834*'Emission factors'!$I$17)</f>
        <v>0</v>
      </c>
      <c r="P3410" s="98">
        <f>P2258+('Emission factors'!$I$16*'GHG Estimation'!P2546)+('GHG Estimation'!P2834*'Emission factors'!$I$17)</f>
        <v>0</v>
      </c>
      <c r="Q3410" s="98">
        <f>Q2258+('Emission factors'!$I$16*'GHG Estimation'!Q2546)+('GHG Estimation'!Q2834*'Emission factors'!$I$17)</f>
        <v>0</v>
      </c>
      <c r="R3410" s="98">
        <f>R2258+('Emission factors'!$I$16*'GHG Estimation'!R2546)+('GHG Estimation'!R2834*'Emission factors'!$I$17)</f>
        <v>0</v>
      </c>
      <c r="S3410" s="98">
        <f>S2258+('Emission factors'!$I$16*'GHG Estimation'!S2546)+('GHG Estimation'!S2834*'Emission factors'!$I$17)</f>
        <v>0</v>
      </c>
      <c r="T3410" s="98">
        <f>T2258+('Emission factors'!$I$16*'GHG Estimation'!T2546)+('GHG Estimation'!T2834*'Emission factors'!$I$17)</f>
        <v>0</v>
      </c>
      <c r="U3410" s="98">
        <f>U2258+('Emission factors'!$I$16*'GHG Estimation'!U2546)+('GHG Estimation'!U2834*'Emission factors'!$I$17)</f>
        <v>0</v>
      </c>
    </row>
    <row r="3411" spans="1:21" x14ac:dyDescent="0.25">
      <c r="A3411" s="92" t="s">
        <v>11</v>
      </c>
      <c r="B3411" s="92" t="s">
        <v>12</v>
      </c>
      <c r="C3411" s="92" t="s">
        <v>32</v>
      </c>
      <c r="D3411" s="92" t="s">
        <v>32</v>
      </c>
      <c r="E3411" s="92" t="s">
        <v>41</v>
      </c>
      <c r="F3411" s="92" t="s">
        <v>34</v>
      </c>
      <c r="G3411" s="92" t="s">
        <v>97</v>
      </c>
      <c r="H3411" s="92" t="s">
        <v>93</v>
      </c>
      <c r="I3411" s="88" t="s">
        <v>232</v>
      </c>
      <c r="L3411" s="98">
        <f>L2259+('Emission factors'!$I$16*'GHG Estimation'!L2547)+('GHG Estimation'!L2835*'Emission factors'!$I$17)</f>
        <v>98427.889451524155</v>
      </c>
      <c r="M3411" s="98">
        <f>M2259+('Emission factors'!$I$16*'GHG Estimation'!M2547)+('GHG Estimation'!M2835*'Emission factors'!$I$17)</f>
        <v>107398.00352736573</v>
      </c>
      <c r="N3411" s="98">
        <f>N2259+('Emission factors'!$I$16*'GHG Estimation'!N2547)+('GHG Estimation'!N2835*'Emission factors'!$I$17)</f>
        <v>124467.53300133724</v>
      </c>
      <c r="O3411" s="98">
        <f>O2259+('Emission factors'!$I$16*'GHG Estimation'!O2547)+('GHG Estimation'!O2835*'Emission factors'!$I$17)</f>
        <v>137709.51322777776</v>
      </c>
      <c r="P3411" s="98">
        <f>P2259+('Emission factors'!$I$16*'GHG Estimation'!P2547)+('GHG Estimation'!P2835*'Emission factors'!$I$17)</f>
        <v>156492.11238091084</v>
      </c>
      <c r="Q3411" s="98">
        <f>Q2259+('Emission factors'!$I$16*'GHG Estimation'!Q2547)+('GHG Estimation'!Q2835*'Emission factors'!$I$17)</f>
        <v>169463.58409753081</v>
      </c>
      <c r="R3411" s="98">
        <f>R2259+('Emission factors'!$I$16*'GHG Estimation'!R2547)+('GHG Estimation'!R2835*'Emission factors'!$I$17)</f>
        <v>175668.1713787714</v>
      </c>
      <c r="S3411" s="98">
        <f>S2259+('Emission factors'!$I$16*'GHG Estimation'!S2547)+('GHG Estimation'!S2835*'Emission factors'!$I$17)</f>
        <v>181828.7337821564</v>
      </c>
      <c r="T3411" s="98">
        <f>T2259+('Emission factors'!$I$16*'GHG Estimation'!T2547)+('GHG Estimation'!T2835*'Emission factors'!$I$17)</f>
        <v>205778.35188899183</v>
      </c>
      <c r="U3411" s="98">
        <f>U2259+('Emission factors'!$I$16*'GHG Estimation'!U2547)+('GHG Estimation'!U2835*'Emission factors'!$I$17)</f>
        <v>204405.1844013684</v>
      </c>
    </row>
    <row r="3412" spans="1:21" x14ac:dyDescent="0.25">
      <c r="A3412" s="92" t="s">
        <v>11</v>
      </c>
      <c r="B3412" s="92" t="s">
        <v>12</v>
      </c>
      <c r="C3412" s="92" t="s">
        <v>32</v>
      </c>
      <c r="D3412" s="92" t="s">
        <v>32</v>
      </c>
      <c r="E3412" s="92" t="s">
        <v>41</v>
      </c>
      <c r="F3412" s="92" t="s">
        <v>34</v>
      </c>
      <c r="G3412" s="92" t="s">
        <v>97</v>
      </c>
      <c r="H3412" s="92" t="s">
        <v>93</v>
      </c>
      <c r="I3412" s="89" t="s">
        <v>225</v>
      </c>
      <c r="L3412" s="98">
        <f>L2260+('Emission factors'!$I$16*'GHG Estimation'!L2548)+('GHG Estimation'!L2836*'Emission factors'!$I$17)</f>
        <v>0</v>
      </c>
      <c r="M3412" s="98">
        <f>M2260+('Emission factors'!$I$16*'GHG Estimation'!M2548)+('GHG Estimation'!M2836*'Emission factors'!$I$17)</f>
        <v>0</v>
      </c>
      <c r="N3412" s="98">
        <f>N2260+('Emission factors'!$I$16*'GHG Estimation'!N2548)+('GHG Estimation'!N2836*'Emission factors'!$I$17)</f>
        <v>0</v>
      </c>
      <c r="O3412" s="98">
        <f>O2260+('Emission factors'!$I$16*'GHG Estimation'!O2548)+('GHG Estimation'!O2836*'Emission factors'!$I$17)</f>
        <v>0</v>
      </c>
      <c r="P3412" s="98">
        <f>P2260+('Emission factors'!$I$16*'GHG Estimation'!P2548)+('GHG Estimation'!P2836*'Emission factors'!$I$17)</f>
        <v>0</v>
      </c>
      <c r="Q3412" s="98">
        <f>Q2260+('Emission factors'!$I$16*'GHG Estimation'!Q2548)+('GHG Estimation'!Q2836*'Emission factors'!$I$17)</f>
        <v>0</v>
      </c>
      <c r="R3412" s="98">
        <f>R2260+('Emission factors'!$I$16*'GHG Estimation'!R2548)+('GHG Estimation'!R2836*'Emission factors'!$I$17)</f>
        <v>0</v>
      </c>
      <c r="S3412" s="98">
        <f>S2260+('Emission factors'!$I$16*'GHG Estimation'!S2548)+('GHG Estimation'!S2836*'Emission factors'!$I$17)</f>
        <v>0</v>
      </c>
      <c r="T3412" s="98">
        <f>T2260+('Emission factors'!$I$16*'GHG Estimation'!T2548)+('GHG Estimation'!T2836*'Emission factors'!$I$17)</f>
        <v>0</v>
      </c>
      <c r="U3412" s="98">
        <f>U2260+('Emission factors'!$I$16*'GHG Estimation'!U2548)+('GHG Estimation'!U2836*'Emission factors'!$I$17)</f>
        <v>0</v>
      </c>
    </row>
    <row r="3413" spans="1:21" x14ac:dyDescent="0.25">
      <c r="A3413" s="92" t="s">
        <v>11</v>
      </c>
      <c r="B3413" s="92" t="s">
        <v>12</v>
      </c>
      <c r="C3413" s="92" t="s">
        <v>32</v>
      </c>
      <c r="D3413" s="92" t="s">
        <v>32</v>
      </c>
      <c r="E3413" s="92" t="s">
        <v>41</v>
      </c>
      <c r="F3413" s="92" t="s">
        <v>34</v>
      </c>
      <c r="G3413" s="92" t="s">
        <v>97</v>
      </c>
      <c r="H3413" s="92" t="s">
        <v>93</v>
      </c>
      <c r="I3413" s="89" t="s">
        <v>205</v>
      </c>
      <c r="L3413" s="98">
        <f>L2261+('Emission factors'!$I$16*'GHG Estimation'!L2549)+('GHG Estimation'!L2837*'Emission factors'!$I$17)</f>
        <v>54944.205782871075</v>
      </c>
      <c r="M3413" s="98">
        <f>M2261+('Emission factors'!$I$16*'GHG Estimation'!M2549)+('GHG Estimation'!M2837*'Emission factors'!$I$17)</f>
        <v>58533.464559386804</v>
      </c>
      <c r="N3413" s="98">
        <f>N2261+('Emission factors'!$I$16*'GHG Estimation'!N2549)+('GHG Estimation'!N2837*'Emission factors'!$I$17)</f>
        <v>63604.427899315648</v>
      </c>
      <c r="O3413" s="98">
        <f>O2261+('Emission factors'!$I$16*'GHG Estimation'!O2549)+('GHG Estimation'!O2837*'Emission factors'!$I$17)</f>
        <v>65713.677503614628</v>
      </c>
      <c r="P3413" s="98">
        <f>P2261+('Emission factors'!$I$16*'GHG Estimation'!P2549)+('GHG Estimation'!P2837*'Emission factors'!$I$17)</f>
        <v>72013.021127855478</v>
      </c>
      <c r="Q3413" s="98">
        <f>Q2261+('Emission factors'!$I$16*'GHG Estimation'!Q2549)+('GHG Estimation'!Q2837*'Emission factors'!$I$17)</f>
        <v>72253.104518507753</v>
      </c>
      <c r="R3413" s="98">
        <f>R2261+('Emission factors'!$I$16*'GHG Estimation'!R2549)+('GHG Estimation'!R2837*'Emission factors'!$I$17)</f>
        <v>75477.893605797915</v>
      </c>
      <c r="S3413" s="98">
        <f>S2261+('Emission factors'!$I$16*'GHG Estimation'!S2549)+('GHG Estimation'!S2837*'Emission factors'!$I$17)</f>
        <v>80747.813651594639</v>
      </c>
      <c r="T3413" s="98">
        <f>T2261+('Emission factors'!$I$16*'GHG Estimation'!T2549)+('GHG Estimation'!T2837*'Emission factors'!$I$17)</f>
        <v>85605.997172605232</v>
      </c>
      <c r="U3413" s="98">
        <f>U2261+('Emission factors'!$I$16*'GHG Estimation'!U2549)+('GHG Estimation'!U2837*'Emission factors'!$I$17)</f>
        <v>84754.536690534049</v>
      </c>
    </row>
    <row r="3414" spans="1:21" x14ac:dyDescent="0.25">
      <c r="A3414" s="92" t="s">
        <v>11</v>
      </c>
      <c r="B3414" s="92" t="s">
        <v>12</v>
      </c>
      <c r="C3414" s="92" t="s">
        <v>32</v>
      </c>
      <c r="D3414" s="92" t="s">
        <v>32</v>
      </c>
      <c r="E3414" s="92" t="s">
        <v>41</v>
      </c>
      <c r="F3414" s="92" t="s">
        <v>34</v>
      </c>
      <c r="G3414" s="92" t="s">
        <v>97</v>
      </c>
      <c r="H3414" s="92" t="s">
        <v>93</v>
      </c>
      <c r="I3414" s="89" t="s">
        <v>204</v>
      </c>
      <c r="L3414" s="98">
        <f>L2262+('Emission factors'!$I$16*'GHG Estimation'!L2550)+('GHG Estimation'!L2838*'Emission factors'!$I$17)</f>
        <v>29426.221685828368</v>
      </c>
      <c r="M3414" s="98">
        <f>M2262+('Emission factors'!$I$16*'GHG Estimation'!M2550)+('GHG Estimation'!M2838*'Emission factors'!$I$17)</f>
        <v>31960.408137343326</v>
      </c>
      <c r="N3414" s="98">
        <f>N2262+('Emission factors'!$I$16*'GHG Estimation'!N2550)+('GHG Estimation'!N2838*'Emission factors'!$I$17)</f>
        <v>36134.999144068512</v>
      </c>
      <c r="O3414" s="98">
        <f>O2262+('Emission factors'!$I$16*'GHG Estimation'!O2550)+('GHG Estimation'!O2838*'Emission factors'!$I$17)</f>
        <v>38197.818885431807</v>
      </c>
      <c r="P3414" s="98">
        <f>P2262+('Emission factors'!$I$16*'GHG Estimation'!P2550)+('GHG Estimation'!P2838*'Emission factors'!$I$17)</f>
        <v>40963.249260657227</v>
      </c>
      <c r="Q3414" s="98">
        <f>Q2262+('Emission factors'!$I$16*'GHG Estimation'!Q2550)+('GHG Estimation'!Q2838*'Emission factors'!$I$17)</f>
        <v>43219.381320737615</v>
      </c>
      <c r="R3414" s="98">
        <f>R2262+('Emission factors'!$I$16*'GHG Estimation'!R2550)+('GHG Estimation'!R2838*'Emission factors'!$I$17)</f>
        <v>47983.006721066267</v>
      </c>
      <c r="S3414" s="98">
        <f>S2262+('Emission factors'!$I$16*'GHG Estimation'!S2550)+('GHG Estimation'!S2838*'Emission factors'!$I$17)</f>
        <v>53578.138871701944</v>
      </c>
      <c r="T3414" s="98">
        <f>T2262+('Emission factors'!$I$16*'GHG Estimation'!T2550)+('GHG Estimation'!T2838*'Emission factors'!$I$17)</f>
        <v>59623.681747430295</v>
      </c>
      <c r="U3414" s="98">
        <f>U2262+('Emission factors'!$I$16*'GHG Estimation'!U2550)+('GHG Estimation'!U2838*'Emission factors'!$I$17)</f>
        <v>61297.768383124632</v>
      </c>
    </row>
    <row r="3415" spans="1:21" x14ac:dyDescent="0.25">
      <c r="A3415" s="92" t="s">
        <v>11</v>
      </c>
      <c r="B3415" s="92" t="s">
        <v>12</v>
      </c>
      <c r="C3415" s="92" t="s">
        <v>32</v>
      </c>
      <c r="D3415" s="92" t="s">
        <v>32</v>
      </c>
      <c r="E3415" s="92" t="s">
        <v>41</v>
      </c>
      <c r="F3415" s="92" t="s">
        <v>34</v>
      </c>
      <c r="G3415" s="92" t="s">
        <v>97</v>
      </c>
      <c r="H3415" s="92" t="s">
        <v>93</v>
      </c>
      <c r="I3415" s="89" t="s">
        <v>228</v>
      </c>
      <c r="L3415" s="98">
        <f>L2263+('Emission factors'!$I$16*'GHG Estimation'!L2551)+('GHG Estimation'!L2839*'Emission factors'!$I$17)</f>
        <v>0</v>
      </c>
      <c r="M3415" s="98">
        <f>M2263+('Emission factors'!$I$16*'GHG Estimation'!M2551)+('GHG Estimation'!M2839*'Emission factors'!$I$17)</f>
        <v>0</v>
      </c>
      <c r="N3415" s="98">
        <f>N2263+('Emission factors'!$I$16*'GHG Estimation'!N2551)+('GHG Estimation'!N2839*'Emission factors'!$I$17)</f>
        <v>0</v>
      </c>
      <c r="O3415" s="98">
        <f>O2263+('Emission factors'!$I$16*'GHG Estimation'!O2551)+('GHG Estimation'!O2839*'Emission factors'!$I$17)</f>
        <v>0</v>
      </c>
      <c r="P3415" s="98">
        <f>P2263+('Emission factors'!$I$16*'GHG Estimation'!P2551)+('GHG Estimation'!P2839*'Emission factors'!$I$17)</f>
        <v>0</v>
      </c>
      <c r="Q3415" s="98">
        <f>Q2263+('Emission factors'!$I$16*'GHG Estimation'!Q2551)+('GHG Estimation'!Q2839*'Emission factors'!$I$17)</f>
        <v>0</v>
      </c>
      <c r="R3415" s="98">
        <f>R2263+('Emission factors'!$I$16*'GHG Estimation'!R2551)+('GHG Estimation'!R2839*'Emission factors'!$I$17)</f>
        <v>0</v>
      </c>
      <c r="S3415" s="98">
        <f>S2263+('Emission factors'!$I$16*'GHG Estimation'!S2551)+('GHG Estimation'!S2839*'Emission factors'!$I$17)</f>
        <v>0</v>
      </c>
      <c r="T3415" s="98">
        <f>T2263+('Emission factors'!$I$16*'GHG Estimation'!T2551)+('GHG Estimation'!T2839*'Emission factors'!$I$17)</f>
        <v>0</v>
      </c>
      <c r="U3415" s="98">
        <f>U2263+('Emission factors'!$I$16*'GHG Estimation'!U2551)+('GHG Estimation'!U2839*'Emission factors'!$I$17)</f>
        <v>0</v>
      </c>
    </row>
    <row r="3416" spans="1:21" x14ac:dyDescent="0.25">
      <c r="A3416" s="92" t="s">
        <v>11</v>
      </c>
      <c r="B3416" s="92" t="s">
        <v>12</v>
      </c>
      <c r="C3416" s="92" t="s">
        <v>32</v>
      </c>
      <c r="D3416" s="92" t="s">
        <v>32</v>
      </c>
      <c r="E3416" s="92" t="s">
        <v>41</v>
      </c>
      <c r="F3416" s="92" t="s">
        <v>34</v>
      </c>
      <c r="G3416" s="92" t="s">
        <v>97</v>
      </c>
      <c r="H3416" s="92" t="s">
        <v>93</v>
      </c>
      <c r="I3416" s="89" t="s">
        <v>202</v>
      </c>
      <c r="L3416" s="98">
        <f>L2264+('Emission factors'!$I$16*'GHG Estimation'!L2552)+('GHG Estimation'!L2840*'Emission factors'!$I$17)</f>
        <v>82842.600580920509</v>
      </c>
      <c r="M3416" s="98">
        <f>M2264+('Emission factors'!$I$16*'GHG Estimation'!M2552)+('GHG Estimation'!M2840*'Emission factors'!$I$17)</f>
        <v>87711.516341391558</v>
      </c>
      <c r="N3416" s="98">
        <f>N2264+('Emission factors'!$I$16*'GHG Estimation'!N2552)+('GHG Estimation'!N2840*'Emission factors'!$I$17)</f>
        <v>102143.83672519162</v>
      </c>
      <c r="O3416" s="98">
        <f>O2264+('Emission factors'!$I$16*'GHG Estimation'!O2552)+('GHG Estimation'!O2840*'Emission factors'!$I$17)</f>
        <v>119387.36632627306</v>
      </c>
      <c r="P3416" s="98">
        <f>P2264+('Emission factors'!$I$16*'GHG Estimation'!P2552)+('GHG Estimation'!P2840*'Emission factors'!$I$17)</f>
        <v>131878.20994822419</v>
      </c>
      <c r="Q3416" s="98">
        <f>Q2264+('Emission factors'!$I$16*'GHG Estimation'!Q2552)+('GHG Estimation'!Q2840*'Emission factors'!$I$17)</f>
        <v>141250.90166769343</v>
      </c>
      <c r="R3416" s="98">
        <f>R2264+('Emission factors'!$I$16*'GHG Estimation'!R2552)+('GHG Estimation'!R2840*'Emission factors'!$I$17)</f>
        <v>154733.56047933118</v>
      </c>
      <c r="S3416" s="98">
        <f>S2264+('Emission factors'!$I$16*'GHG Estimation'!S2552)+('GHG Estimation'!S2840*'Emission factors'!$I$17)</f>
        <v>180847.03123025628</v>
      </c>
      <c r="T3416" s="98">
        <f>T2264+('Emission factors'!$I$16*'GHG Estimation'!T2552)+('GHG Estimation'!T2840*'Emission factors'!$I$17)</f>
        <v>181627.53513656644</v>
      </c>
      <c r="U3416" s="98">
        <f>U2264+('Emission factors'!$I$16*'GHG Estimation'!U2552)+('GHG Estimation'!U2840*'Emission factors'!$I$17)</f>
        <v>170181.25494772117</v>
      </c>
    </row>
    <row r="3417" spans="1:21" x14ac:dyDescent="0.25">
      <c r="A3417" s="92" t="s">
        <v>11</v>
      </c>
      <c r="B3417" s="92" t="s">
        <v>12</v>
      </c>
      <c r="C3417" s="92" t="s">
        <v>32</v>
      </c>
      <c r="D3417" s="92" t="s">
        <v>32</v>
      </c>
      <c r="E3417" s="92" t="s">
        <v>41</v>
      </c>
      <c r="F3417" s="92" t="s">
        <v>34</v>
      </c>
      <c r="G3417" s="92" t="s">
        <v>97</v>
      </c>
      <c r="H3417" s="92" t="s">
        <v>93</v>
      </c>
      <c r="I3417" s="89" t="s">
        <v>190</v>
      </c>
      <c r="L3417" s="98">
        <f>L2265+('Emission factors'!$I$16*'GHG Estimation'!L2553)+('GHG Estimation'!L2841*'Emission factors'!$I$17)</f>
        <v>0</v>
      </c>
      <c r="M3417" s="98">
        <f>M2265+('Emission factors'!$I$16*'GHG Estimation'!M2553)+('GHG Estimation'!M2841*'Emission factors'!$I$17)</f>
        <v>0</v>
      </c>
      <c r="N3417" s="98">
        <f>N2265+('Emission factors'!$I$16*'GHG Estimation'!N2553)+('GHG Estimation'!N2841*'Emission factors'!$I$17)</f>
        <v>0</v>
      </c>
      <c r="O3417" s="98">
        <f>O2265+('Emission factors'!$I$16*'GHG Estimation'!O2553)+('GHG Estimation'!O2841*'Emission factors'!$I$17)</f>
        <v>0</v>
      </c>
      <c r="P3417" s="98">
        <f>P2265+('Emission factors'!$I$16*'GHG Estimation'!P2553)+('GHG Estimation'!P2841*'Emission factors'!$I$17)</f>
        <v>0</v>
      </c>
      <c r="Q3417" s="98">
        <f>Q2265+('Emission factors'!$I$16*'GHG Estimation'!Q2553)+('GHG Estimation'!Q2841*'Emission factors'!$I$17)</f>
        <v>0</v>
      </c>
      <c r="R3417" s="98">
        <f>R2265+('Emission factors'!$I$16*'GHG Estimation'!R2553)+('GHG Estimation'!R2841*'Emission factors'!$I$17)</f>
        <v>0</v>
      </c>
      <c r="S3417" s="98">
        <f>S2265+('Emission factors'!$I$16*'GHG Estimation'!S2553)+('GHG Estimation'!S2841*'Emission factors'!$I$17)</f>
        <v>0</v>
      </c>
      <c r="T3417" s="98">
        <f>T2265+('Emission factors'!$I$16*'GHG Estimation'!T2553)+('GHG Estimation'!T2841*'Emission factors'!$I$17)</f>
        <v>0</v>
      </c>
      <c r="U3417" s="98">
        <f>U2265+('Emission factors'!$I$16*'GHG Estimation'!U2553)+('GHG Estimation'!U2841*'Emission factors'!$I$17)</f>
        <v>0</v>
      </c>
    </row>
    <row r="3418" spans="1:21" x14ac:dyDescent="0.25">
      <c r="A3418" s="92" t="s">
        <v>11</v>
      </c>
      <c r="B3418" s="92" t="s">
        <v>12</v>
      </c>
      <c r="C3418" s="92" t="s">
        <v>32</v>
      </c>
      <c r="D3418" s="92" t="s">
        <v>32</v>
      </c>
      <c r="E3418" s="92" t="s">
        <v>41</v>
      </c>
      <c r="F3418" s="92" t="s">
        <v>34</v>
      </c>
      <c r="G3418" s="92" t="s">
        <v>97</v>
      </c>
      <c r="H3418" s="92" t="s">
        <v>93</v>
      </c>
      <c r="I3418" s="89" t="s">
        <v>210</v>
      </c>
      <c r="L3418" s="98">
        <f>L2266+('Emission factors'!$I$16*'GHG Estimation'!L2554)+('GHG Estimation'!L2842*'Emission factors'!$I$17)</f>
        <v>0</v>
      </c>
      <c r="M3418" s="98">
        <f>M2266+('Emission factors'!$I$16*'GHG Estimation'!M2554)+('GHG Estimation'!M2842*'Emission factors'!$I$17)</f>
        <v>0</v>
      </c>
      <c r="N3418" s="98">
        <f>N2266+('Emission factors'!$I$16*'GHG Estimation'!N2554)+('GHG Estimation'!N2842*'Emission factors'!$I$17)</f>
        <v>0</v>
      </c>
      <c r="O3418" s="98">
        <f>O2266+('Emission factors'!$I$16*'GHG Estimation'!O2554)+('GHG Estimation'!O2842*'Emission factors'!$I$17)</f>
        <v>0</v>
      </c>
      <c r="P3418" s="98">
        <f>P2266+('Emission factors'!$I$16*'GHG Estimation'!P2554)+('GHG Estimation'!P2842*'Emission factors'!$I$17)</f>
        <v>0</v>
      </c>
      <c r="Q3418" s="98">
        <f>Q2266+('Emission factors'!$I$16*'GHG Estimation'!Q2554)+('GHG Estimation'!Q2842*'Emission factors'!$I$17)</f>
        <v>0</v>
      </c>
      <c r="R3418" s="98">
        <f>R2266+('Emission factors'!$I$16*'GHG Estimation'!R2554)+('GHG Estimation'!R2842*'Emission factors'!$I$17)</f>
        <v>0</v>
      </c>
      <c r="S3418" s="98">
        <f>S2266+('Emission factors'!$I$16*'GHG Estimation'!S2554)+('GHG Estimation'!S2842*'Emission factors'!$I$17)</f>
        <v>0</v>
      </c>
      <c r="T3418" s="98">
        <f>T2266+('Emission factors'!$I$16*'GHG Estimation'!T2554)+('GHG Estimation'!T2842*'Emission factors'!$I$17)</f>
        <v>0</v>
      </c>
      <c r="U3418" s="98">
        <f>U2266+('Emission factors'!$I$16*'GHG Estimation'!U2554)+('GHG Estimation'!U2842*'Emission factors'!$I$17)</f>
        <v>0</v>
      </c>
    </row>
    <row r="3419" spans="1:21" x14ac:dyDescent="0.25">
      <c r="A3419" s="92" t="s">
        <v>11</v>
      </c>
      <c r="B3419" s="92" t="s">
        <v>12</v>
      </c>
      <c r="C3419" s="92" t="s">
        <v>32</v>
      </c>
      <c r="D3419" s="92" t="s">
        <v>32</v>
      </c>
      <c r="E3419" s="92" t="s">
        <v>41</v>
      </c>
      <c r="F3419" s="92" t="s">
        <v>34</v>
      </c>
      <c r="G3419" s="92" t="s">
        <v>97</v>
      </c>
      <c r="H3419" s="92" t="s">
        <v>93</v>
      </c>
      <c r="I3419" s="89" t="s">
        <v>199</v>
      </c>
      <c r="L3419" s="98">
        <f>L2267+('Emission factors'!$I$16*'GHG Estimation'!L2555)+('GHG Estimation'!L2843*'Emission factors'!$I$17)</f>
        <v>242130.68618706777</v>
      </c>
      <c r="M3419" s="98">
        <f>M2267+('Emission factors'!$I$16*'GHG Estimation'!M2555)+('GHG Estimation'!M2843*'Emission factors'!$I$17)</f>
        <v>245582.35799993016</v>
      </c>
      <c r="N3419" s="98">
        <f>N2267+('Emission factors'!$I$16*'GHG Estimation'!N2555)+('GHG Estimation'!N2843*'Emission factors'!$I$17)</f>
        <v>266460.98756641836</v>
      </c>
      <c r="O3419" s="98">
        <f>O2267+('Emission factors'!$I$16*'GHG Estimation'!O2555)+('GHG Estimation'!O2843*'Emission factors'!$I$17)</f>
        <v>298310.25240523403</v>
      </c>
      <c r="P3419" s="98">
        <f>P2267+('Emission factors'!$I$16*'GHG Estimation'!P2555)+('GHG Estimation'!P2843*'Emission factors'!$I$17)</f>
        <v>330940.63231728697</v>
      </c>
      <c r="Q3419" s="98">
        <f>Q2267+('Emission factors'!$I$16*'GHG Estimation'!Q2555)+('GHG Estimation'!Q2843*'Emission factors'!$I$17)</f>
        <v>339964.77911047818</v>
      </c>
      <c r="R3419" s="98">
        <f>R2267+('Emission factors'!$I$16*'GHG Estimation'!R2555)+('GHG Estimation'!R2843*'Emission factors'!$I$17)</f>
        <v>354159.83787495428</v>
      </c>
      <c r="S3419" s="98">
        <f>S2267+('Emission factors'!$I$16*'GHG Estimation'!S2555)+('GHG Estimation'!S2843*'Emission factors'!$I$17)</f>
        <v>374772.07371308672</v>
      </c>
      <c r="T3419" s="98">
        <f>T2267+('Emission factors'!$I$16*'GHG Estimation'!T2555)+('GHG Estimation'!T2843*'Emission factors'!$I$17)</f>
        <v>389637.32632578467</v>
      </c>
      <c r="U3419" s="98">
        <f>U2267+('Emission factors'!$I$16*'GHG Estimation'!U2555)+('GHG Estimation'!U2843*'Emission factors'!$I$17)</f>
        <v>390851.19046928582</v>
      </c>
    </row>
    <row r="3420" spans="1:21" x14ac:dyDescent="0.25">
      <c r="A3420" s="92" t="s">
        <v>11</v>
      </c>
      <c r="B3420" s="92" t="s">
        <v>12</v>
      </c>
      <c r="C3420" s="92" t="s">
        <v>32</v>
      </c>
      <c r="D3420" s="92" t="s">
        <v>32</v>
      </c>
      <c r="E3420" s="92" t="s">
        <v>41</v>
      </c>
      <c r="F3420" s="92" t="s">
        <v>34</v>
      </c>
      <c r="G3420" s="92" t="s">
        <v>97</v>
      </c>
      <c r="H3420" s="92" t="s">
        <v>93</v>
      </c>
      <c r="I3420" s="89" t="s">
        <v>233</v>
      </c>
      <c r="L3420" s="98">
        <f>L2268+('Emission factors'!$I$16*'GHG Estimation'!L2556)+('GHG Estimation'!L2844*'Emission factors'!$I$17)</f>
        <v>0</v>
      </c>
      <c r="M3420" s="98">
        <f>M2268+('Emission factors'!$I$16*'GHG Estimation'!M2556)+('GHG Estimation'!M2844*'Emission factors'!$I$17)</f>
        <v>0</v>
      </c>
      <c r="N3420" s="98">
        <f>N2268+('Emission factors'!$I$16*'GHG Estimation'!N2556)+('GHG Estimation'!N2844*'Emission factors'!$I$17)</f>
        <v>0</v>
      </c>
      <c r="O3420" s="98">
        <f>O2268+('Emission factors'!$I$16*'GHG Estimation'!O2556)+('GHG Estimation'!O2844*'Emission factors'!$I$17)</f>
        <v>0</v>
      </c>
      <c r="P3420" s="98">
        <f>P2268+('Emission factors'!$I$16*'GHG Estimation'!P2556)+('GHG Estimation'!P2844*'Emission factors'!$I$17)</f>
        <v>0</v>
      </c>
      <c r="Q3420" s="98">
        <f>Q2268+('Emission factors'!$I$16*'GHG Estimation'!Q2556)+('GHG Estimation'!Q2844*'Emission factors'!$I$17)</f>
        <v>0</v>
      </c>
      <c r="R3420" s="98">
        <f>R2268+('Emission factors'!$I$16*'GHG Estimation'!R2556)+('GHG Estimation'!R2844*'Emission factors'!$I$17)</f>
        <v>0</v>
      </c>
      <c r="S3420" s="98">
        <f>S2268+('Emission factors'!$I$16*'GHG Estimation'!S2556)+('GHG Estimation'!S2844*'Emission factors'!$I$17)</f>
        <v>0</v>
      </c>
      <c r="T3420" s="98">
        <f>T2268+('Emission factors'!$I$16*'GHG Estimation'!T2556)+('GHG Estimation'!T2844*'Emission factors'!$I$17)</f>
        <v>0</v>
      </c>
      <c r="U3420" s="98">
        <f>U2268+('Emission factors'!$I$16*'GHG Estimation'!U2556)+('GHG Estimation'!U2844*'Emission factors'!$I$17)</f>
        <v>0</v>
      </c>
    </row>
    <row r="3421" spans="1:21" x14ac:dyDescent="0.25">
      <c r="A3421" s="92" t="s">
        <v>11</v>
      </c>
      <c r="B3421" s="92" t="s">
        <v>12</v>
      </c>
      <c r="C3421" s="92" t="s">
        <v>32</v>
      </c>
      <c r="D3421" s="92" t="s">
        <v>32</v>
      </c>
      <c r="E3421" s="92" t="s">
        <v>41</v>
      </c>
      <c r="F3421" s="92" t="s">
        <v>34</v>
      </c>
      <c r="G3421" s="92" t="s">
        <v>97</v>
      </c>
      <c r="H3421" s="92" t="s">
        <v>93</v>
      </c>
      <c r="I3421" s="89" t="s">
        <v>200</v>
      </c>
      <c r="L3421" s="98">
        <f>L2269+('Emission factors'!$I$16*'GHG Estimation'!L2557)+('GHG Estimation'!L2845*'Emission factors'!$I$17)</f>
        <v>25037.05595555274</v>
      </c>
      <c r="M3421" s="98">
        <f>M2269+('Emission factors'!$I$16*'GHG Estimation'!M2557)+('GHG Estimation'!M2845*'Emission factors'!$I$17)</f>
        <v>25626.009858945836</v>
      </c>
      <c r="N3421" s="98">
        <f>N2269+('Emission factors'!$I$16*'GHG Estimation'!N2557)+('GHG Estimation'!N2845*'Emission factors'!$I$17)</f>
        <v>28204.859129273322</v>
      </c>
      <c r="O3421" s="98">
        <f>O2269+('Emission factors'!$I$16*'GHG Estimation'!O2557)+('GHG Estimation'!O2845*'Emission factors'!$I$17)</f>
        <v>31360.361908760071</v>
      </c>
      <c r="P3421" s="98">
        <f>P2269+('Emission factors'!$I$16*'GHG Estimation'!P2557)+('GHG Estimation'!P2845*'Emission factors'!$I$17)</f>
        <v>33583.331150379963</v>
      </c>
      <c r="Q3421" s="98">
        <f>Q2269+('Emission factors'!$I$16*'GHG Estimation'!Q2557)+('GHG Estimation'!Q2845*'Emission factors'!$I$17)</f>
        <v>35541.165090837232</v>
      </c>
      <c r="R3421" s="98">
        <f>R2269+('Emission factors'!$I$16*'GHG Estimation'!R2557)+('GHG Estimation'!R2845*'Emission factors'!$I$17)</f>
        <v>37417.220519925126</v>
      </c>
      <c r="S3421" s="98">
        <f>S2269+('Emission factors'!$I$16*'GHG Estimation'!S2557)+('GHG Estimation'!S2845*'Emission factors'!$I$17)</f>
        <v>40442.773103049447</v>
      </c>
      <c r="T3421" s="98">
        <f>T2269+('Emission factors'!$I$16*'GHG Estimation'!T2557)+('GHG Estimation'!T2845*'Emission factors'!$I$17)</f>
        <v>42335.396099646423</v>
      </c>
      <c r="U3421" s="98">
        <f>U2269+('Emission factors'!$I$16*'GHG Estimation'!U2557)+('GHG Estimation'!U2845*'Emission factors'!$I$17)</f>
        <v>41689.882048876018</v>
      </c>
    </row>
    <row r="3422" spans="1:21" x14ac:dyDescent="0.25">
      <c r="A3422" s="92" t="s">
        <v>11</v>
      </c>
      <c r="B3422" s="92" t="s">
        <v>12</v>
      </c>
      <c r="C3422" s="92" t="s">
        <v>42</v>
      </c>
      <c r="D3422" s="92" t="s">
        <v>42</v>
      </c>
      <c r="E3422" s="92" t="s">
        <v>35</v>
      </c>
      <c r="F3422" s="92" t="s">
        <v>34</v>
      </c>
      <c r="G3422" s="92" t="s">
        <v>97</v>
      </c>
      <c r="H3422" s="92" t="s">
        <v>16</v>
      </c>
      <c r="I3422" s="89" t="s">
        <v>227</v>
      </c>
      <c r="J3422" s="92" t="s">
        <v>98</v>
      </c>
      <c r="L3422" s="98">
        <f>'Activity data'!H692*'Emission factors'!$B$42*'Emission factors'!$C$42</f>
        <v>139.50160620000003</v>
      </c>
      <c r="M3422" s="98">
        <f>'Activity data'!I692*'Emission factors'!$B$42*'Emission factors'!$C$42</f>
        <v>341.01636222499997</v>
      </c>
      <c r="N3422" s="98">
        <f>'Activity data'!J692*'Emission factors'!$B$42*'Emission factors'!$C$42</f>
        <v>359.80460807500003</v>
      </c>
      <c r="O3422" s="98">
        <f>'Activity data'!K692*'Emission factors'!$B$42*'Emission factors'!$C$42</f>
        <v>414.69941535000004</v>
      </c>
      <c r="P3422" s="98">
        <f>'Activity data'!L692*'Emission factors'!$B$42*'Emission factors'!$C$42</f>
        <v>627.45876490000001</v>
      </c>
      <c r="Q3422" s="98">
        <f>'Activity data'!M692*'Emission factors'!$B$42*'Emission factors'!$C$42</f>
        <v>800.43299655000021</v>
      </c>
      <c r="R3422" s="98">
        <f>'Activity data'!N692*'Emission factors'!$B$42*'Emission factors'!$C$42</f>
        <v>971.9149132</v>
      </c>
      <c r="S3422" s="98">
        <f>'Activity data'!O692*'Emission factors'!$B$42*'Emission factors'!$C$42</f>
        <v>1240.882307225</v>
      </c>
      <c r="T3422" s="98">
        <f>'Activity data'!P692*'Emission factors'!$B$42*'Emission factors'!$C$42</f>
        <v>1418.393176475</v>
      </c>
      <c r="U3422" s="98">
        <f>'Activity data'!Q692*'Emission factors'!$B$42*'Emission factors'!$C$42</f>
        <v>1479.115473825</v>
      </c>
    </row>
    <row r="3423" spans="1:21" x14ac:dyDescent="0.25">
      <c r="A3423" s="92" t="s">
        <v>11</v>
      </c>
      <c r="B3423" s="92" t="s">
        <v>12</v>
      </c>
      <c r="C3423" s="92" t="s">
        <v>42</v>
      </c>
      <c r="D3423" s="92" t="s">
        <v>42</v>
      </c>
      <c r="E3423" s="92" t="s">
        <v>35</v>
      </c>
      <c r="F3423" s="92" t="s">
        <v>34</v>
      </c>
      <c r="G3423" s="92" t="s">
        <v>97</v>
      </c>
      <c r="H3423" s="92" t="s">
        <v>16</v>
      </c>
      <c r="I3423" s="89" t="s">
        <v>203</v>
      </c>
      <c r="L3423" s="98">
        <f>'Activity data'!H693*'Emission factors'!$B$42*'Emission factors'!$C$42</f>
        <v>35471.663469825005</v>
      </c>
      <c r="M3423" s="98">
        <f>'Activity data'!I693*'Emission factors'!$B$42*'Emission factors'!$C$42</f>
        <v>64700.883755750016</v>
      </c>
      <c r="N3423" s="98">
        <f>'Activity data'!J693*'Emission factors'!$B$42*'Emission factors'!$C$42</f>
        <v>120839.3415823</v>
      </c>
      <c r="O3423" s="98">
        <f>'Activity data'!K693*'Emission factors'!$B$42*'Emission factors'!$C$42</f>
        <v>164842.57736869997</v>
      </c>
      <c r="P3423" s="98">
        <f>'Activity data'!L693*'Emission factors'!$B$42*'Emission factors'!$C$42</f>
        <v>201403.97402097491</v>
      </c>
      <c r="Q3423" s="98">
        <f>'Activity data'!M693*'Emission factors'!$B$42*'Emission factors'!$C$42</f>
        <v>237247.63431242493</v>
      </c>
      <c r="R3423" s="98">
        <f>'Activity data'!N693*'Emission factors'!$B$42*'Emission factors'!$C$42</f>
        <v>244510.39564654999</v>
      </c>
      <c r="S3423" s="98">
        <f>'Activity data'!O693*'Emission factors'!$B$42*'Emission factors'!$C$42</f>
        <v>256033.03730234996</v>
      </c>
      <c r="T3423" s="98">
        <f>'Activity data'!P693*'Emission factors'!$B$42*'Emission factors'!$C$42</f>
        <v>238720.75814152503</v>
      </c>
      <c r="U3423" s="98">
        <f>'Activity data'!Q693*'Emission factors'!$B$42*'Emission factors'!$C$42</f>
        <v>141864.18707697501</v>
      </c>
    </row>
    <row r="3424" spans="1:21" x14ac:dyDescent="0.25">
      <c r="A3424" s="92" t="s">
        <v>11</v>
      </c>
      <c r="B3424" s="92" t="s">
        <v>12</v>
      </c>
      <c r="C3424" s="92" t="s">
        <v>42</v>
      </c>
      <c r="D3424" s="92" t="s">
        <v>42</v>
      </c>
      <c r="E3424" s="92" t="s">
        <v>35</v>
      </c>
      <c r="F3424" s="92" t="s">
        <v>34</v>
      </c>
      <c r="G3424" s="92" t="s">
        <v>97</v>
      </c>
      <c r="H3424" s="92" t="s">
        <v>16</v>
      </c>
      <c r="I3424" s="89" t="s">
        <v>191</v>
      </c>
      <c r="L3424" s="98">
        <f>'Activity data'!H694*'Emission factors'!$B$42*'Emission factors'!$C$42</f>
        <v>55.275347600000018</v>
      </c>
      <c r="M3424" s="98">
        <f>'Activity data'!I694*'Emission factors'!$B$42*'Emission factors'!$C$42</f>
        <v>113.07270755</v>
      </c>
      <c r="N3424" s="98">
        <f>'Activity data'!J694*'Emission factors'!$B$42*'Emission factors'!$C$42</f>
        <v>160.75217179999999</v>
      </c>
      <c r="O3424" s="98">
        <f>'Activity data'!K694*'Emission factors'!$B$42*'Emission factors'!$C$42</f>
        <v>243.16526767500002</v>
      </c>
      <c r="P3424" s="98">
        <f>'Activity data'!L694*'Emission factors'!$B$42*'Emission factors'!$C$42</f>
        <v>465.40827904999992</v>
      </c>
      <c r="Q3424" s="98">
        <f>'Activity data'!M694*'Emission factors'!$B$42*'Emission factors'!$C$42</f>
        <v>719.36298417499995</v>
      </c>
      <c r="R3424" s="98">
        <f>'Activity data'!N694*'Emission factors'!$B$42*'Emission factors'!$C$42</f>
        <v>829.68983212499995</v>
      </c>
      <c r="S3424" s="98">
        <f>'Activity data'!O694*'Emission factors'!$B$42*'Emission factors'!$C$42</f>
        <v>1697.9186991249999</v>
      </c>
      <c r="T3424" s="98">
        <f>'Activity data'!P694*'Emission factors'!$B$42*'Emission factors'!$C$42</f>
        <v>1392.5761269749996</v>
      </c>
      <c r="U3424" s="98">
        <f>'Activity data'!Q694*'Emission factors'!$B$42*'Emission factors'!$C$42</f>
        <v>1198.7542547749999</v>
      </c>
    </row>
    <row r="3425" spans="1:21" x14ac:dyDescent="0.25">
      <c r="A3425" s="92" t="s">
        <v>11</v>
      </c>
      <c r="B3425" s="92" t="s">
        <v>12</v>
      </c>
      <c r="C3425" s="92" t="s">
        <v>42</v>
      </c>
      <c r="D3425" s="92" t="s">
        <v>42</v>
      </c>
      <c r="E3425" s="92" t="s">
        <v>35</v>
      </c>
      <c r="F3425" s="92" t="s">
        <v>34</v>
      </c>
      <c r="G3425" s="92" t="s">
        <v>97</v>
      </c>
      <c r="H3425" s="92" t="s">
        <v>16</v>
      </c>
      <c r="I3425" s="92" t="s">
        <v>192</v>
      </c>
      <c r="L3425" s="98">
        <f>'Activity data'!H695*'Emission factors'!$B$42*'Emission factors'!$C$42</f>
        <v>3570.4904842749988</v>
      </c>
      <c r="M3425" s="98">
        <f>'Activity data'!I695*'Emission factors'!$B$42*'Emission factors'!$C$42</f>
        <v>5489.4881890749994</v>
      </c>
      <c r="N3425" s="98">
        <f>'Activity data'!J695*'Emission factors'!$B$42*'Emission factors'!$C$42</f>
        <v>7355.3669414500009</v>
      </c>
      <c r="O3425" s="98">
        <f>'Activity data'!K695*'Emission factors'!$B$42*'Emission factors'!$C$42</f>
        <v>8118.4174472499999</v>
      </c>
      <c r="P3425" s="98">
        <f>'Activity data'!L695*'Emission factors'!$B$42*'Emission factors'!$C$42</f>
        <v>11709.039260875004</v>
      </c>
      <c r="Q3425" s="98">
        <f>'Activity data'!M695*'Emission factors'!$B$42*'Emission factors'!$C$42</f>
        <v>14771.075639924997</v>
      </c>
      <c r="R3425" s="98">
        <f>'Activity data'!N695*'Emission factors'!$B$42*'Emission factors'!$C$42</f>
        <v>17097.811110600003</v>
      </c>
      <c r="S3425" s="98">
        <f>'Activity data'!O695*'Emission factors'!$B$42*'Emission factors'!$C$42</f>
        <v>23464.832750700003</v>
      </c>
      <c r="T3425" s="98">
        <f>'Activity data'!P695*'Emission factors'!$B$42*'Emission factors'!$C$42</f>
        <v>21169.100124149998</v>
      </c>
      <c r="U3425" s="98">
        <f>'Activity data'!Q695*'Emission factors'!$B$42*'Emission factors'!$C$42</f>
        <v>18753.534603100001</v>
      </c>
    </row>
    <row r="3426" spans="1:21" x14ac:dyDescent="0.25">
      <c r="A3426" s="92" t="s">
        <v>11</v>
      </c>
      <c r="B3426" s="92" t="s">
        <v>12</v>
      </c>
      <c r="C3426" s="92" t="s">
        <v>42</v>
      </c>
      <c r="D3426" s="92" t="s">
        <v>42</v>
      </c>
      <c r="E3426" s="92" t="s">
        <v>35</v>
      </c>
      <c r="F3426" s="92" t="s">
        <v>34</v>
      </c>
      <c r="G3426" s="92" t="s">
        <v>97</v>
      </c>
      <c r="H3426" s="92" t="s">
        <v>16</v>
      </c>
      <c r="I3426" s="89" t="s">
        <v>206</v>
      </c>
      <c r="L3426" s="98">
        <f>'Activity data'!H696*'Emission factors'!$B$42*'Emission factors'!$C$42</f>
        <v>1653.671559375</v>
      </c>
      <c r="M3426" s="98">
        <f>'Activity data'!I696*'Emission factors'!$B$42*'Emission factors'!$C$42</f>
        <v>2808.238366999999</v>
      </c>
      <c r="N3426" s="98">
        <f>'Activity data'!J696*'Emission factors'!$B$42*'Emission factors'!$C$42</f>
        <v>5703.7323920499985</v>
      </c>
      <c r="O3426" s="98">
        <f>'Activity data'!K696*'Emission factors'!$B$42*'Emission factors'!$C$42</f>
        <v>8114.0673490250019</v>
      </c>
      <c r="P3426" s="98">
        <f>'Activity data'!L696*'Emission factors'!$B$42*'Emission factors'!$C$42</f>
        <v>15113.800702824999</v>
      </c>
      <c r="Q3426" s="98">
        <f>'Activity data'!M696*'Emission factors'!$B$42*'Emission factors'!$C$42</f>
        <v>19495.774776225</v>
      </c>
      <c r="R3426" s="98">
        <f>'Activity data'!N696*'Emission factors'!$B$42*'Emission factors'!$C$42</f>
        <v>25654.021547824999</v>
      </c>
      <c r="S3426" s="98">
        <f>'Activity data'!O696*'Emission factors'!$B$42*'Emission factors'!$C$42</f>
        <v>28669.408159974995</v>
      </c>
      <c r="T3426" s="98">
        <f>'Activity data'!P696*'Emission factors'!$B$42*'Emission factors'!$C$42</f>
        <v>28089.255780574993</v>
      </c>
      <c r="U3426" s="98">
        <f>'Activity data'!Q696*'Emission factors'!$B$42*'Emission factors'!$C$42</f>
        <v>29625.191148024995</v>
      </c>
    </row>
    <row r="3427" spans="1:21" x14ac:dyDescent="0.25">
      <c r="A3427" s="92" t="s">
        <v>11</v>
      </c>
      <c r="B3427" s="92" t="s">
        <v>12</v>
      </c>
      <c r="C3427" s="92" t="s">
        <v>42</v>
      </c>
      <c r="D3427" s="92" t="s">
        <v>42</v>
      </c>
      <c r="E3427" s="92" t="s">
        <v>35</v>
      </c>
      <c r="F3427" s="92" t="s">
        <v>34</v>
      </c>
      <c r="G3427" s="92" t="s">
        <v>97</v>
      </c>
      <c r="H3427" s="92" t="s">
        <v>16</v>
      </c>
      <c r="I3427" s="89" t="s">
        <v>220</v>
      </c>
      <c r="L3427" s="98">
        <f>'Activity data'!H697*'Emission factors'!$B$42*'Emission factors'!$C$42</f>
        <v>2904.0449899999994</v>
      </c>
      <c r="M3427" s="98">
        <f>'Activity data'!I697*'Emission factors'!$B$42*'Emission factors'!$C$42</f>
        <v>3913.6483185249999</v>
      </c>
      <c r="N3427" s="98">
        <f>'Activity data'!J697*'Emission factors'!$B$42*'Emission factors'!$C$42</f>
        <v>5526.5572936749986</v>
      </c>
      <c r="O3427" s="98">
        <f>'Activity data'!K697*'Emission factors'!$B$42*'Emission factors'!$C$42</f>
        <v>6898.2186259250011</v>
      </c>
      <c r="P3427" s="98">
        <f>'Activity data'!L697*'Emission factors'!$B$42*'Emission factors'!$C$42</f>
        <v>8730.3486745749997</v>
      </c>
      <c r="Q3427" s="98">
        <f>'Activity data'!M697*'Emission factors'!$B$42*'Emission factors'!$C$42</f>
        <v>11324.230914975</v>
      </c>
      <c r="R3427" s="98">
        <f>'Activity data'!N697*'Emission factors'!$B$42*'Emission factors'!$C$42</f>
        <v>13548.198113174998</v>
      </c>
      <c r="S3427" s="98">
        <f>'Activity data'!O697*'Emission factors'!$B$42*'Emission factors'!$C$42</f>
        <v>16563.838418875002</v>
      </c>
      <c r="T3427" s="98">
        <f>'Activity data'!P697*'Emission factors'!$B$42*'Emission factors'!$C$42</f>
        <v>16419.62855885</v>
      </c>
      <c r="U3427" s="98">
        <f>'Activity data'!Q697*'Emission factors'!$B$42*'Emission factors'!$C$42</f>
        <v>15219.493912699996</v>
      </c>
    </row>
    <row r="3428" spans="1:21" x14ac:dyDescent="0.25">
      <c r="A3428" s="92" t="s">
        <v>11</v>
      </c>
      <c r="B3428" s="92" t="s">
        <v>12</v>
      </c>
      <c r="C3428" s="92" t="s">
        <v>42</v>
      </c>
      <c r="D3428" s="92" t="s">
        <v>42</v>
      </c>
      <c r="E3428" s="92" t="s">
        <v>35</v>
      </c>
      <c r="F3428" s="92" t="s">
        <v>34</v>
      </c>
      <c r="G3428" s="92" t="s">
        <v>97</v>
      </c>
      <c r="H3428" s="92" t="s">
        <v>16</v>
      </c>
      <c r="I3428" s="89" t="s">
        <v>193</v>
      </c>
      <c r="L3428" s="98">
        <f>'Activity data'!H698*'Emission factors'!$B$42*'Emission factors'!$C$42</f>
        <v>3743.2408686750005</v>
      </c>
      <c r="M3428" s="98">
        <f>'Activity data'!I698*'Emission factors'!$B$42*'Emission factors'!$C$42</f>
        <v>5655.903696299999</v>
      </c>
      <c r="N3428" s="98">
        <f>'Activity data'!J698*'Emission factors'!$B$42*'Emission factors'!$C$42</f>
        <v>9696.8763306250003</v>
      </c>
      <c r="O3428" s="98">
        <f>'Activity data'!K698*'Emission factors'!$B$42*'Emission factors'!$C$42</f>
        <v>13159.808211274998</v>
      </c>
      <c r="P3428" s="98">
        <f>'Activity data'!L698*'Emission factors'!$B$42*'Emission factors'!$C$42</f>
        <v>17544.177450250001</v>
      </c>
      <c r="Q3428" s="98">
        <f>'Activity data'!M698*'Emission factors'!$B$42*'Emission factors'!$C$42</f>
        <v>21270.055233900002</v>
      </c>
      <c r="R3428" s="98">
        <f>'Activity data'!N698*'Emission factors'!$B$42*'Emission factors'!$C$42</f>
        <v>24440.761991249998</v>
      </c>
      <c r="S3428" s="98">
        <f>'Activity data'!O698*'Emission factors'!$B$42*'Emission factors'!$C$42</f>
        <v>28972.437643875001</v>
      </c>
      <c r="T3428" s="98">
        <f>'Activity data'!P698*'Emission factors'!$B$42*'Emission factors'!$C$42</f>
        <v>31284.802121099998</v>
      </c>
      <c r="U3428" s="98">
        <f>'Activity data'!Q698*'Emission factors'!$B$42*'Emission factors'!$C$42</f>
        <v>31170.401253199994</v>
      </c>
    </row>
    <row r="3429" spans="1:21" x14ac:dyDescent="0.25">
      <c r="A3429" s="92" t="s">
        <v>11</v>
      </c>
      <c r="B3429" s="92" t="s">
        <v>12</v>
      </c>
      <c r="C3429" s="92" t="s">
        <v>42</v>
      </c>
      <c r="D3429" s="92" t="s">
        <v>42</v>
      </c>
      <c r="E3429" s="92" t="s">
        <v>35</v>
      </c>
      <c r="F3429" s="92" t="s">
        <v>34</v>
      </c>
      <c r="G3429" s="92" t="s">
        <v>97</v>
      </c>
      <c r="H3429" s="92" t="s">
        <v>16</v>
      </c>
      <c r="I3429" s="89" t="s">
        <v>259</v>
      </c>
      <c r="L3429" s="98">
        <f>'Activity data'!H699*'Emission factors'!$B$42*'Emission factors'!$C$42</f>
        <v>2117.3189067249996</v>
      </c>
      <c r="M3429" s="98">
        <f>'Activity data'!I699*'Emission factors'!$B$42*'Emission factors'!$C$42</f>
        <v>4015.961434925</v>
      </c>
      <c r="N3429" s="98">
        <f>'Activity data'!J699*'Emission factors'!$B$42*'Emission factors'!$C$42</f>
        <v>5857.0602967249997</v>
      </c>
      <c r="O3429" s="98">
        <f>'Activity data'!K699*'Emission factors'!$B$42*'Emission factors'!$C$42</f>
        <v>6203.8444564250012</v>
      </c>
      <c r="P3429" s="98">
        <f>'Activity data'!L699*'Emission factors'!$B$42*'Emission factors'!$C$42</f>
        <v>8427.610192099999</v>
      </c>
      <c r="Q3429" s="98">
        <f>'Activity data'!M699*'Emission factors'!$B$42*'Emission factors'!$C$42</f>
        <v>9427.3567800500005</v>
      </c>
      <c r="R3429" s="98">
        <f>'Activity data'!N699*'Emission factors'!$B$42*'Emission factors'!$C$42</f>
        <v>9155.136139324999</v>
      </c>
      <c r="S3429" s="98">
        <f>'Activity data'!O699*'Emission factors'!$B$42*'Emission factors'!$C$42</f>
        <v>9219.544454724999</v>
      </c>
      <c r="T3429" s="98">
        <f>'Activity data'!P699*'Emission factors'!$B$42*'Emission factors'!$C$42</f>
        <v>10683.714393824997</v>
      </c>
      <c r="U3429" s="98">
        <f>'Activity data'!Q699*'Emission factors'!$B$42*'Emission factors'!$C$42</f>
        <v>11284.945722599999</v>
      </c>
    </row>
    <row r="3430" spans="1:21" x14ac:dyDescent="0.25">
      <c r="A3430" s="92" t="s">
        <v>11</v>
      </c>
      <c r="B3430" s="92" t="s">
        <v>12</v>
      </c>
      <c r="C3430" s="92" t="s">
        <v>42</v>
      </c>
      <c r="D3430" s="92" t="s">
        <v>42</v>
      </c>
      <c r="E3430" s="92" t="s">
        <v>35</v>
      </c>
      <c r="F3430" s="92" t="s">
        <v>34</v>
      </c>
      <c r="G3430" s="92" t="s">
        <v>97</v>
      </c>
      <c r="H3430" s="92" t="s">
        <v>16</v>
      </c>
      <c r="I3430" s="89" t="s">
        <v>223</v>
      </c>
      <c r="L3430" s="98">
        <f>'Activity data'!H700*'Emission factors'!$B$42*'Emission factors'!$C$42</f>
        <v>2816.1327133500004</v>
      </c>
      <c r="M3430" s="98">
        <f>'Activity data'!I700*'Emission factors'!$B$42*'Emission factors'!$C$42</f>
        <v>3690.5173797250009</v>
      </c>
      <c r="N3430" s="98">
        <f>'Activity data'!J700*'Emission factors'!$B$42*'Emission factors'!$C$42</f>
        <v>5028.5195471499992</v>
      </c>
      <c r="O3430" s="98">
        <f>'Activity data'!K700*'Emission factors'!$B$42*'Emission factors'!$C$42</f>
        <v>5062.8278689999997</v>
      </c>
      <c r="P3430" s="98">
        <f>'Activity data'!L700*'Emission factors'!$B$42*'Emission factors'!$C$42</f>
        <v>5340.1895348999997</v>
      </c>
      <c r="Q3430" s="98">
        <f>'Activity data'!M700*'Emission factors'!$B$42*'Emission factors'!$C$42</f>
        <v>5012.783085475</v>
      </c>
      <c r="R3430" s="98">
        <f>'Activity data'!N700*'Emission factors'!$B$42*'Emission factors'!$C$42</f>
        <v>5676.0275640749996</v>
      </c>
      <c r="S3430" s="98">
        <f>'Activity data'!O700*'Emission factors'!$B$42*'Emission factors'!$C$42</f>
        <v>6956.1726789499999</v>
      </c>
      <c r="T3430" s="98">
        <f>'Activity data'!P700*'Emission factors'!$B$42*'Emission factors'!$C$42</f>
        <v>7013.0298804499989</v>
      </c>
      <c r="U3430" s="98">
        <f>'Activity data'!Q700*'Emission factors'!$B$42*'Emission factors'!$C$42</f>
        <v>6938.9812101499992</v>
      </c>
    </row>
    <row r="3431" spans="1:21" x14ac:dyDescent="0.25">
      <c r="A3431" s="92" t="s">
        <v>11</v>
      </c>
      <c r="B3431" s="92" t="s">
        <v>12</v>
      </c>
      <c r="C3431" s="92" t="s">
        <v>42</v>
      </c>
      <c r="D3431" s="92" t="s">
        <v>42</v>
      </c>
      <c r="E3431" s="92" t="s">
        <v>35</v>
      </c>
      <c r="F3431" s="92" t="s">
        <v>34</v>
      </c>
      <c r="G3431" s="92" t="s">
        <v>97</v>
      </c>
      <c r="H3431" s="92" t="s">
        <v>16</v>
      </c>
      <c r="I3431" s="89" t="s">
        <v>221</v>
      </c>
      <c r="L3431" s="98">
        <f>'Activity data'!H701*'Emission factors'!$B$42*'Emission factors'!$C$42</f>
        <v>30114.252619825002</v>
      </c>
      <c r="M3431" s="98">
        <f>'Activity data'!I701*'Emission factors'!$B$42*'Emission factors'!$C$42</f>
        <v>44770.770698774999</v>
      </c>
      <c r="N3431" s="98">
        <f>'Activity data'!J701*'Emission factors'!$B$42*'Emission factors'!$C$42</f>
        <v>62921.089194150009</v>
      </c>
      <c r="O3431" s="98">
        <f>'Activity data'!K701*'Emission factors'!$B$42*'Emission factors'!$C$42</f>
        <v>83712.081466750024</v>
      </c>
      <c r="P3431" s="98">
        <f>'Activity data'!L701*'Emission factors'!$B$42*'Emission factors'!$C$42</f>
        <v>102492.06735322498</v>
      </c>
      <c r="Q3431" s="98">
        <f>'Activity data'!M701*'Emission factors'!$B$42*'Emission factors'!$C$42</f>
        <v>113822.52868332496</v>
      </c>
      <c r="R3431" s="98">
        <f>'Activity data'!N701*'Emission factors'!$B$42*'Emission factors'!$C$42</f>
        <v>123538.23056767497</v>
      </c>
      <c r="S3431" s="98">
        <f>'Activity data'!O701*'Emission factors'!$B$42*'Emission factors'!$C$42</f>
        <v>152154.14669647501</v>
      </c>
      <c r="T3431" s="98">
        <f>'Activity data'!P701*'Emission factors'!$B$42*'Emission factors'!$C$42</f>
        <v>133110.5881347</v>
      </c>
      <c r="U3431" s="98">
        <f>'Activity data'!Q701*'Emission factors'!$B$42*'Emission factors'!$C$42</f>
        <v>112270.68523797498</v>
      </c>
    </row>
    <row r="3432" spans="1:21" x14ac:dyDescent="0.25">
      <c r="A3432" s="92" t="s">
        <v>11</v>
      </c>
      <c r="B3432" s="92" t="s">
        <v>12</v>
      </c>
      <c r="C3432" s="92" t="s">
        <v>42</v>
      </c>
      <c r="D3432" s="92" t="s">
        <v>42</v>
      </c>
      <c r="E3432" s="92" t="s">
        <v>35</v>
      </c>
      <c r="F3432" s="92" t="s">
        <v>34</v>
      </c>
      <c r="G3432" s="92" t="s">
        <v>97</v>
      </c>
      <c r="H3432" s="92" t="s">
        <v>16</v>
      </c>
      <c r="I3432" s="89" t="s">
        <v>222</v>
      </c>
      <c r="L3432" s="98">
        <f>'Activity data'!H702*'Emission factors'!$B$42*'Emission factors'!$C$42</f>
        <v>10004.5991452</v>
      </c>
      <c r="M3432" s="98">
        <f>'Activity data'!I702*'Emission factors'!$B$42*'Emission factors'!$C$42</f>
        <v>13436.184949275001</v>
      </c>
      <c r="N3432" s="98">
        <f>'Activity data'!J702*'Emission factors'!$B$42*'Emission factors'!$C$42</f>
        <v>15539.886481624997</v>
      </c>
      <c r="O3432" s="98">
        <f>'Activity data'!K702*'Emission factors'!$B$42*'Emission factors'!$C$42</f>
        <v>16837.506605149996</v>
      </c>
      <c r="P3432" s="98">
        <f>'Activity data'!L702*'Emission factors'!$B$42*'Emission factors'!$C$42</f>
        <v>17828.791767049999</v>
      </c>
      <c r="Q3432" s="98">
        <f>'Activity data'!M702*'Emission factors'!$B$42*'Emission factors'!$C$42</f>
        <v>19727.188063275</v>
      </c>
      <c r="R3432" s="98">
        <f>'Activity data'!N702*'Emission factors'!$B$42*'Emission factors'!$C$42</f>
        <v>21655.057580749999</v>
      </c>
      <c r="S3432" s="98">
        <f>'Activity data'!O702*'Emission factors'!$B$42*'Emission factors'!$C$42</f>
        <v>24198.260803749996</v>
      </c>
      <c r="T3432" s="98">
        <f>'Activity data'!P702*'Emission factors'!$B$42*'Emission factors'!$C$42</f>
        <v>26616.766185349999</v>
      </c>
      <c r="U3432" s="98">
        <f>'Activity data'!Q702*'Emission factors'!$B$42*'Emission factors'!$C$42</f>
        <v>28183.734243225001</v>
      </c>
    </row>
    <row r="3433" spans="1:21" x14ac:dyDescent="0.25">
      <c r="A3433" s="92" t="s">
        <v>11</v>
      </c>
      <c r="B3433" s="92" t="s">
        <v>12</v>
      </c>
      <c r="C3433" s="92" t="s">
        <v>42</v>
      </c>
      <c r="D3433" s="92" t="s">
        <v>42</v>
      </c>
      <c r="E3433" s="92" t="s">
        <v>35</v>
      </c>
      <c r="F3433" s="92" t="s">
        <v>34</v>
      </c>
      <c r="G3433" s="92" t="s">
        <v>97</v>
      </c>
      <c r="H3433" s="92" t="s">
        <v>16</v>
      </c>
      <c r="I3433" s="89" t="s">
        <v>201</v>
      </c>
      <c r="L3433" s="98">
        <f>'Activity data'!H703*'Emission factors'!$B$42*'Emission factors'!$C$42</f>
        <v>23206.445870024996</v>
      </c>
      <c r="M3433" s="98">
        <f>'Activity data'!I703*'Emission factors'!$B$42*'Emission factors'!$C$42</f>
        <v>56201.776751999991</v>
      </c>
      <c r="N3433" s="98">
        <f>'Activity data'!J703*'Emission factors'!$B$42*'Emission factors'!$C$42</f>
        <v>88962.702255350014</v>
      </c>
      <c r="O3433" s="98">
        <f>'Activity data'!K703*'Emission factors'!$B$42*'Emission factors'!$C$42</f>
        <v>126370.50266774998</v>
      </c>
      <c r="P3433" s="98">
        <f>'Activity data'!L703*'Emission factors'!$B$42*'Emission factors'!$C$42</f>
        <v>149305.39197722499</v>
      </c>
      <c r="Q3433" s="98">
        <f>'Activity data'!M703*'Emission factors'!$B$42*'Emission factors'!$C$42</f>
        <v>164421.08792009999</v>
      </c>
      <c r="R3433" s="98">
        <f>'Activity data'!N703*'Emission factors'!$B$42*'Emission factors'!$C$42</f>
        <v>170796.92914184998</v>
      </c>
      <c r="S3433" s="98">
        <f>'Activity data'!O703*'Emission factors'!$B$42*'Emission factors'!$C$42</f>
        <v>173524.74665349998</v>
      </c>
      <c r="T3433" s="98">
        <f>'Activity data'!P703*'Emission factors'!$B$42*'Emission factors'!$C$42</f>
        <v>161766.36399715004</v>
      </c>
      <c r="U3433" s="98">
        <f>'Activity data'!Q703*'Emission factors'!$B$42*'Emission factors'!$C$42</f>
        <v>156131.57655810003</v>
      </c>
    </row>
    <row r="3434" spans="1:21" x14ac:dyDescent="0.25">
      <c r="A3434" s="92" t="s">
        <v>11</v>
      </c>
      <c r="B3434" s="92" t="s">
        <v>12</v>
      </c>
      <c r="C3434" s="92" t="s">
        <v>42</v>
      </c>
      <c r="D3434" s="92" t="s">
        <v>42</v>
      </c>
      <c r="E3434" s="92" t="s">
        <v>35</v>
      </c>
      <c r="F3434" s="92" t="s">
        <v>34</v>
      </c>
      <c r="G3434" s="92" t="s">
        <v>97</v>
      </c>
      <c r="H3434" s="92" t="s">
        <v>16</v>
      </c>
      <c r="I3434" s="89" t="s">
        <v>207</v>
      </c>
      <c r="L3434" s="98">
        <f>'Activity data'!H704*'Emission factors'!$B$42*'Emission factors'!$C$42</f>
        <v>21046.789986749998</v>
      </c>
      <c r="M3434" s="98">
        <f>'Activity data'!I704*'Emission factors'!$B$42*'Emission factors'!$C$42</f>
        <v>34979.788984250008</v>
      </c>
      <c r="N3434" s="98">
        <f>'Activity data'!J704*'Emission factors'!$B$42*'Emission factors'!$C$42</f>
        <v>51940.113113900006</v>
      </c>
      <c r="O3434" s="98">
        <f>'Activity data'!K704*'Emission factors'!$B$42*'Emission factors'!$C$42</f>
        <v>67770.00863104999</v>
      </c>
      <c r="P3434" s="98">
        <f>'Activity data'!L704*'Emission factors'!$B$42*'Emission factors'!$C$42</f>
        <v>84076.049633675007</v>
      </c>
      <c r="Q3434" s="98">
        <f>'Activity data'!M704*'Emission factors'!$B$42*'Emission factors'!$C$42</f>
        <v>96105.078538425005</v>
      </c>
      <c r="R3434" s="98">
        <f>'Activity data'!N704*'Emission factors'!$B$42*'Emission factors'!$C$42</f>
        <v>102885.30727887499</v>
      </c>
      <c r="S3434" s="98">
        <f>'Activity data'!O704*'Emission factors'!$B$42*'Emission factors'!$C$42</f>
        <v>112623.35658034998</v>
      </c>
      <c r="T3434" s="98">
        <f>'Activity data'!P704*'Emission factors'!$B$42*'Emission factors'!$C$42</f>
        <v>101275.308317975</v>
      </c>
      <c r="U3434" s="98">
        <f>'Activity data'!Q704*'Emission factors'!$B$42*'Emission factors'!$C$42</f>
        <v>88648.137176500008</v>
      </c>
    </row>
    <row r="3435" spans="1:21" x14ac:dyDescent="0.25">
      <c r="A3435" s="92" t="s">
        <v>11</v>
      </c>
      <c r="B3435" s="92" t="s">
        <v>12</v>
      </c>
      <c r="C3435" s="92" t="s">
        <v>42</v>
      </c>
      <c r="D3435" s="92" t="s">
        <v>42</v>
      </c>
      <c r="E3435" s="92" t="s">
        <v>35</v>
      </c>
      <c r="F3435" s="92" t="s">
        <v>34</v>
      </c>
      <c r="G3435" s="92" t="s">
        <v>97</v>
      </c>
      <c r="H3435" s="92" t="s">
        <v>16</v>
      </c>
      <c r="I3435" s="89" t="s">
        <v>218</v>
      </c>
      <c r="L3435" s="98">
        <f>'Activity data'!H705*'Emission factors'!$B$42*'Emission factors'!$C$42</f>
        <v>4641.6518065500004</v>
      </c>
      <c r="M3435" s="98">
        <f>'Activity data'!I705*'Emission factors'!$B$42*'Emission factors'!$C$42</f>
        <v>7616.5593743250001</v>
      </c>
      <c r="N3435" s="98">
        <f>'Activity data'!J705*'Emission factors'!$B$42*'Emission factors'!$C$42</f>
        <v>10192.742758825001</v>
      </c>
      <c r="O3435" s="98">
        <f>'Activity data'!K705*'Emission factors'!$B$42*'Emission factors'!$C$42</f>
        <v>12863.643376375003</v>
      </c>
      <c r="P3435" s="98">
        <f>'Activity data'!L705*'Emission factors'!$B$42*'Emission factors'!$C$42</f>
        <v>18195.528178299999</v>
      </c>
      <c r="Q3435" s="98">
        <f>'Activity data'!M705*'Emission factors'!$B$42*'Emission factors'!$C$42</f>
        <v>24646.529845025005</v>
      </c>
      <c r="R3435" s="98">
        <f>'Activity data'!N705*'Emission factors'!$B$42*'Emission factors'!$C$42</f>
        <v>28314.819192825005</v>
      </c>
      <c r="S3435" s="98">
        <f>'Activity data'!O705*'Emission factors'!$B$42*'Emission factors'!$C$42</f>
        <v>34079.5798068</v>
      </c>
      <c r="T3435" s="98">
        <f>'Activity data'!P705*'Emission factors'!$B$42*'Emission factors'!$C$42</f>
        <v>34435.280548625</v>
      </c>
      <c r="U3435" s="98">
        <f>'Activity data'!Q705*'Emission factors'!$B$42*'Emission factors'!$C$42</f>
        <v>35217.022299800003</v>
      </c>
    </row>
    <row r="3436" spans="1:21" x14ac:dyDescent="0.25">
      <c r="A3436" s="92" t="s">
        <v>11</v>
      </c>
      <c r="B3436" s="92" t="s">
        <v>12</v>
      </c>
      <c r="C3436" s="92" t="s">
        <v>42</v>
      </c>
      <c r="D3436" s="92" t="s">
        <v>42</v>
      </c>
      <c r="E3436" s="92" t="s">
        <v>35</v>
      </c>
      <c r="F3436" s="92" t="s">
        <v>34</v>
      </c>
      <c r="G3436" s="92" t="s">
        <v>97</v>
      </c>
      <c r="H3436" s="92" t="s">
        <v>16</v>
      </c>
      <c r="I3436" s="89" t="s">
        <v>194</v>
      </c>
      <c r="L3436" s="98">
        <f>'Activity data'!H706*'Emission factors'!$B$42*'Emission factors'!$C$42</f>
        <v>2158.8276484500002</v>
      </c>
      <c r="M3436" s="98">
        <f>'Activity data'!I706*'Emission factors'!$B$42*'Emission factors'!$C$42</f>
        <v>3736.0479103750004</v>
      </c>
      <c r="N3436" s="98">
        <f>'Activity data'!J706*'Emission factors'!$B$42*'Emission factors'!$C$42</f>
        <v>5022.4383635250006</v>
      </c>
      <c r="O3436" s="98">
        <f>'Activity data'!K706*'Emission factors'!$B$42*'Emission factors'!$C$42</f>
        <v>4939.7790356749983</v>
      </c>
      <c r="P3436" s="98">
        <f>'Activity data'!L706*'Emission factors'!$B$42*'Emission factors'!$C$42</f>
        <v>6052.9415636249996</v>
      </c>
      <c r="Q3436" s="98">
        <f>'Activity data'!M706*'Emission factors'!$B$42*'Emission factors'!$C$42</f>
        <v>7094.2565859000006</v>
      </c>
      <c r="R3436" s="98">
        <f>'Activity data'!N706*'Emission factors'!$B$42*'Emission factors'!$C$42</f>
        <v>9658.4268346499994</v>
      </c>
      <c r="S3436" s="98">
        <f>'Activity data'!O706*'Emission factors'!$B$42*'Emission factors'!$C$42</f>
        <v>18876.575974849995</v>
      </c>
      <c r="T3436" s="98">
        <f>'Activity data'!P706*'Emission factors'!$B$42*'Emission factors'!$C$42</f>
        <v>16874.904019049998</v>
      </c>
      <c r="U3436" s="98">
        <f>'Activity data'!Q706*'Emission factors'!$B$42*'Emission factors'!$C$42</f>
        <v>12966.836958625001</v>
      </c>
    </row>
    <row r="3437" spans="1:21" x14ac:dyDescent="0.25">
      <c r="A3437" s="92" t="s">
        <v>11</v>
      </c>
      <c r="B3437" s="92" t="s">
        <v>12</v>
      </c>
      <c r="C3437" s="92" t="s">
        <v>42</v>
      </c>
      <c r="D3437" s="92" t="s">
        <v>42</v>
      </c>
      <c r="E3437" s="92" t="s">
        <v>35</v>
      </c>
      <c r="F3437" s="92" t="s">
        <v>34</v>
      </c>
      <c r="G3437" s="92" t="s">
        <v>97</v>
      </c>
      <c r="H3437" s="92" t="s">
        <v>16</v>
      </c>
      <c r="I3437" s="89" t="s">
        <v>195</v>
      </c>
      <c r="L3437" s="98">
        <f>'Activity data'!H707*'Emission factors'!$B$42*'Emission factors'!$C$42</f>
        <v>5936.0858375500011</v>
      </c>
      <c r="M3437" s="98">
        <f>'Activity data'!I707*'Emission factors'!$B$42*'Emission factors'!$C$42</f>
        <v>8662.9557291749989</v>
      </c>
      <c r="N3437" s="98">
        <f>'Activity data'!J707*'Emission factors'!$B$42*'Emission factors'!$C$42</f>
        <v>11448.5034466</v>
      </c>
      <c r="O3437" s="98">
        <f>'Activity data'!K707*'Emission factors'!$B$42*'Emission factors'!$C$42</f>
        <v>13307.174317524999</v>
      </c>
      <c r="P3437" s="98">
        <f>'Activity data'!L707*'Emission factors'!$B$42*'Emission factors'!$C$42</f>
        <v>17996.498126749997</v>
      </c>
      <c r="Q3437" s="98">
        <f>'Activity data'!M707*'Emission factors'!$B$42*'Emission factors'!$C$42</f>
        <v>23621.443748374997</v>
      </c>
      <c r="R3437" s="98">
        <f>'Activity data'!N707*'Emission factors'!$B$42*'Emission factors'!$C$42</f>
        <v>26909.110693850002</v>
      </c>
      <c r="S3437" s="98">
        <f>'Activity data'!O707*'Emission factors'!$B$42*'Emission factors'!$C$42</f>
        <v>30067.647622375</v>
      </c>
      <c r="T3437" s="98">
        <f>'Activity data'!P707*'Emission factors'!$B$42*'Emission factors'!$C$42</f>
        <v>29530.541069149996</v>
      </c>
      <c r="U3437" s="98">
        <f>'Activity data'!Q707*'Emission factors'!$B$42*'Emission factors'!$C$42</f>
        <v>29745.471737024996</v>
      </c>
    </row>
    <row r="3438" spans="1:21" x14ac:dyDescent="0.25">
      <c r="A3438" s="92" t="s">
        <v>11</v>
      </c>
      <c r="B3438" s="92" t="s">
        <v>12</v>
      </c>
      <c r="C3438" s="92" t="s">
        <v>42</v>
      </c>
      <c r="D3438" s="92" t="s">
        <v>42</v>
      </c>
      <c r="E3438" s="92" t="s">
        <v>35</v>
      </c>
      <c r="F3438" s="92" t="s">
        <v>34</v>
      </c>
      <c r="G3438" s="92" t="s">
        <v>97</v>
      </c>
      <c r="H3438" s="92" t="s">
        <v>16</v>
      </c>
      <c r="I3438" s="89" t="s">
        <v>209</v>
      </c>
      <c r="L3438" s="98">
        <f>'Activity data'!H708*'Emission factors'!$B$42*'Emission factors'!$C$42</f>
        <v>63591.646016250008</v>
      </c>
      <c r="M3438" s="98">
        <f>'Activity data'!I708*'Emission factors'!$B$42*'Emission factors'!$C$42</f>
        <v>86306.284554875019</v>
      </c>
      <c r="N3438" s="98">
        <f>'Activity data'!J708*'Emission factors'!$B$42*'Emission factors'!$C$42</f>
        <v>185974.59346509996</v>
      </c>
      <c r="O3438" s="98">
        <f>'Activity data'!K708*'Emission factors'!$B$42*'Emission factors'!$C$42</f>
        <v>252787.91625752512</v>
      </c>
      <c r="P3438" s="98">
        <f>'Activity data'!L708*'Emission factors'!$B$42*'Emission factors'!$C$42</f>
        <v>303964.27001600008</v>
      </c>
      <c r="Q3438" s="98">
        <f>'Activity data'!M708*'Emission factors'!$B$42*'Emission factors'!$C$42</f>
        <v>341594.38059394999</v>
      </c>
      <c r="R3438" s="98">
        <f>'Activity data'!N708*'Emission factors'!$B$42*'Emission factors'!$C$42</f>
        <v>381180.53559657495</v>
      </c>
      <c r="S3438" s="98">
        <f>'Activity data'!O708*'Emission factors'!$B$42*'Emission factors'!$C$42</f>
        <v>399879.05600719992</v>
      </c>
      <c r="T3438" s="98">
        <f>'Activity data'!P708*'Emission factors'!$B$42*'Emission factors'!$C$42</f>
        <v>383101.87623592489</v>
      </c>
      <c r="U3438" s="98">
        <f>'Activity data'!Q708*'Emission factors'!$B$42*'Emission factors'!$C$42</f>
        <v>371245.79171652498</v>
      </c>
    </row>
    <row r="3439" spans="1:21" x14ac:dyDescent="0.25">
      <c r="A3439" s="92" t="s">
        <v>11</v>
      </c>
      <c r="B3439" s="92" t="s">
        <v>12</v>
      </c>
      <c r="C3439" s="92" t="s">
        <v>42</v>
      </c>
      <c r="D3439" s="92" t="s">
        <v>42</v>
      </c>
      <c r="E3439" s="92" t="s">
        <v>35</v>
      </c>
      <c r="F3439" s="92" t="s">
        <v>34</v>
      </c>
      <c r="G3439" s="92" t="s">
        <v>97</v>
      </c>
      <c r="H3439" s="92" t="s">
        <v>16</v>
      </c>
      <c r="I3439" s="89" t="s">
        <v>208</v>
      </c>
      <c r="L3439" s="98">
        <f>'Activity data'!H709*'Emission factors'!$B$42*'Emission factors'!$C$42</f>
        <v>30933.802171525</v>
      </c>
      <c r="M3439" s="98">
        <f>'Activity data'!I709*'Emission factors'!$B$42*'Emission factors'!$C$42</f>
        <v>44900.206640300006</v>
      </c>
      <c r="N3439" s="98">
        <f>'Activity data'!J709*'Emission factors'!$B$42*'Emission factors'!$C$42</f>
        <v>97583.813471924994</v>
      </c>
      <c r="O3439" s="98">
        <f>'Activity data'!K709*'Emission factors'!$B$42*'Emission factors'!$C$42</f>
        <v>126152.72913980001</v>
      </c>
      <c r="P3439" s="98">
        <f>'Activity data'!L709*'Emission factors'!$B$42*'Emission factors'!$C$42</f>
        <v>154969.36163610005</v>
      </c>
      <c r="Q3439" s="98">
        <f>'Activity data'!M709*'Emission factors'!$B$42*'Emission factors'!$C$42</f>
        <v>177262.39880249999</v>
      </c>
      <c r="R3439" s="98">
        <f>'Activity data'!N709*'Emission factors'!$B$42*'Emission factors'!$C$42</f>
        <v>196606.44991267499</v>
      </c>
      <c r="S3439" s="98">
        <f>'Activity data'!O709*'Emission factors'!$B$42*'Emission factors'!$C$42</f>
        <v>212915.99039397499</v>
      </c>
      <c r="T3439" s="98">
        <f>'Activity data'!P709*'Emission factors'!$B$42*'Emission factors'!$C$42</f>
        <v>212373.09365855</v>
      </c>
      <c r="U3439" s="98">
        <f>'Activity data'!Q709*'Emission factors'!$B$42*'Emission factors'!$C$42</f>
        <v>210960.37127907504</v>
      </c>
    </row>
    <row r="3440" spans="1:21" x14ac:dyDescent="0.25">
      <c r="A3440" s="92" t="s">
        <v>11</v>
      </c>
      <c r="B3440" s="92" t="s">
        <v>12</v>
      </c>
      <c r="C3440" s="92" t="s">
        <v>42</v>
      </c>
      <c r="D3440" s="92" t="s">
        <v>42</v>
      </c>
      <c r="E3440" s="92" t="s">
        <v>35</v>
      </c>
      <c r="F3440" s="92" t="s">
        <v>34</v>
      </c>
      <c r="G3440" s="92" t="s">
        <v>97</v>
      </c>
      <c r="H3440" s="92" t="s">
        <v>16</v>
      </c>
      <c r="I3440" s="89" t="s">
        <v>226</v>
      </c>
      <c r="L3440" s="98">
        <f>'Activity data'!H710*'Emission factors'!$B$42*'Emission factors'!$C$42</f>
        <v>0</v>
      </c>
      <c r="M3440" s="98">
        <f>'Activity data'!I710*'Emission factors'!$B$42*'Emission factors'!$C$42</f>
        <v>0</v>
      </c>
      <c r="N3440" s="98">
        <f>'Activity data'!J710*'Emission factors'!$B$42*'Emission factors'!$C$42</f>
        <v>0</v>
      </c>
      <c r="O3440" s="98">
        <f>'Activity data'!K710*'Emission factors'!$B$42*'Emission factors'!$C$42</f>
        <v>0</v>
      </c>
      <c r="P3440" s="98">
        <f>'Activity data'!L710*'Emission factors'!$B$42*'Emission factors'!$C$42</f>
        <v>0</v>
      </c>
      <c r="Q3440" s="98">
        <f>'Activity data'!M710*'Emission factors'!$B$42*'Emission factors'!$C$42</f>
        <v>0</v>
      </c>
      <c r="R3440" s="98">
        <f>'Activity data'!N710*'Emission factors'!$B$42*'Emission factors'!$C$42</f>
        <v>0</v>
      </c>
      <c r="S3440" s="98">
        <f>'Activity data'!O710*'Emission factors'!$B$42*'Emission factors'!$C$42</f>
        <v>0</v>
      </c>
      <c r="T3440" s="98">
        <f>'Activity data'!P710*'Emission factors'!$B$42*'Emission factors'!$C$42</f>
        <v>0</v>
      </c>
      <c r="U3440" s="98">
        <f>'Activity data'!Q710*'Emission factors'!$B$42*'Emission factors'!$C$42</f>
        <v>6.8049564</v>
      </c>
    </row>
    <row r="3441" spans="1:21" x14ac:dyDescent="0.25">
      <c r="A3441" s="92" t="s">
        <v>11</v>
      </c>
      <c r="B3441" s="92" t="s">
        <v>12</v>
      </c>
      <c r="C3441" s="92" t="s">
        <v>42</v>
      </c>
      <c r="D3441" s="92" t="s">
        <v>42</v>
      </c>
      <c r="E3441" s="92" t="s">
        <v>35</v>
      </c>
      <c r="F3441" s="92" t="s">
        <v>34</v>
      </c>
      <c r="G3441" s="92" t="s">
        <v>97</v>
      </c>
      <c r="H3441" s="92" t="s">
        <v>16</v>
      </c>
      <c r="I3441" s="89" t="s">
        <v>196</v>
      </c>
      <c r="L3441" s="98">
        <f>'Activity data'!H711*'Emission factors'!$B$42*'Emission factors'!$C$42</f>
        <v>8651.3977494999981</v>
      </c>
      <c r="M3441" s="98">
        <f>'Activity data'!I711*'Emission factors'!$B$42*'Emission factors'!$C$42</f>
        <v>18075.150588824996</v>
      </c>
      <c r="N3441" s="98">
        <f>'Activity data'!J711*'Emission factors'!$B$42*'Emission factors'!$C$42</f>
        <v>28298.127649549999</v>
      </c>
      <c r="O3441" s="98">
        <f>'Activity data'!K711*'Emission factors'!$B$42*'Emission factors'!$C$42</f>
        <v>38876.566681699995</v>
      </c>
      <c r="P3441" s="98">
        <f>'Activity data'!L711*'Emission factors'!$B$42*'Emission factors'!$C$42</f>
        <v>53795.553122850019</v>
      </c>
      <c r="Q3441" s="98">
        <f>'Activity data'!M711*'Emission factors'!$B$42*'Emission factors'!$C$42</f>
        <v>67819.590796925011</v>
      </c>
      <c r="R3441" s="98">
        <f>'Activity data'!N711*'Emission factors'!$B$42*'Emission factors'!$C$42</f>
        <v>76052.244957424991</v>
      </c>
      <c r="S3441" s="98">
        <f>'Activity data'!O711*'Emission factors'!$B$42*'Emission factors'!$C$42</f>
        <v>88132.340881475</v>
      </c>
      <c r="T3441" s="98">
        <f>'Activity data'!P711*'Emission factors'!$B$42*'Emission factors'!$C$42</f>
        <v>80544.620494525007</v>
      </c>
      <c r="U3441" s="98">
        <f>'Activity data'!Q711*'Emission factors'!$B$42*'Emission factors'!$C$42</f>
        <v>69783.246028099995</v>
      </c>
    </row>
    <row r="3442" spans="1:21" x14ac:dyDescent="0.25">
      <c r="A3442" s="92" t="s">
        <v>11</v>
      </c>
      <c r="B3442" s="92" t="s">
        <v>12</v>
      </c>
      <c r="C3442" s="92" t="s">
        <v>42</v>
      </c>
      <c r="D3442" s="92" t="s">
        <v>42</v>
      </c>
      <c r="E3442" s="92" t="s">
        <v>35</v>
      </c>
      <c r="F3442" s="92" t="s">
        <v>34</v>
      </c>
      <c r="G3442" s="92" t="s">
        <v>97</v>
      </c>
      <c r="H3442" s="92" t="s">
        <v>16</v>
      </c>
      <c r="I3442" s="89" t="s">
        <v>197</v>
      </c>
      <c r="L3442" s="98">
        <f>'Activity data'!H712*'Emission factors'!$B$42*'Emission factors'!$C$42</f>
        <v>190588.51805894999</v>
      </c>
      <c r="M3442" s="98">
        <f>'Activity data'!I712*'Emission factors'!$B$42*'Emission factors'!$C$42</f>
        <v>283251.76605082507</v>
      </c>
      <c r="N3442" s="98">
        <f>'Activity data'!J712*'Emission factors'!$B$42*'Emission factors'!$C$42</f>
        <v>361235.72323684988</v>
      </c>
      <c r="O3442" s="98">
        <f>'Activity data'!K712*'Emission factors'!$B$42*'Emission factors'!$C$42</f>
        <v>416131.64974810003</v>
      </c>
      <c r="P3442" s="98">
        <f>'Activity data'!L712*'Emission factors'!$B$42*'Emission factors'!$C$42</f>
        <v>486674.23787922499</v>
      </c>
      <c r="Q3442" s="98">
        <f>'Activity data'!M712*'Emission factors'!$B$42*'Emission factors'!$C$42</f>
        <v>536068.7899124251</v>
      </c>
      <c r="R3442" s="98">
        <f>'Activity data'!N712*'Emission factors'!$B$42*'Emission factors'!$C$42</f>
        <v>567819.76885480003</v>
      </c>
      <c r="S3442" s="98">
        <f>'Activity data'!O712*'Emission factors'!$B$42*'Emission factors'!$C$42</f>
        <v>638310.67065589991</v>
      </c>
      <c r="T3442" s="98">
        <f>'Activity data'!P712*'Emission factors'!$B$42*'Emission factors'!$C$42</f>
        <v>674399.28699302499</v>
      </c>
      <c r="U3442" s="98">
        <f>'Activity data'!Q712*'Emission factors'!$B$42*'Emission factors'!$C$42</f>
        <v>670350.77070637501</v>
      </c>
    </row>
    <row r="3443" spans="1:21" x14ac:dyDescent="0.25">
      <c r="A3443" s="92" t="s">
        <v>11</v>
      </c>
      <c r="B3443" s="92" t="s">
        <v>12</v>
      </c>
      <c r="C3443" s="92" t="s">
        <v>42</v>
      </c>
      <c r="D3443" s="92" t="s">
        <v>42</v>
      </c>
      <c r="E3443" s="92" t="s">
        <v>35</v>
      </c>
      <c r="F3443" s="92" t="s">
        <v>34</v>
      </c>
      <c r="G3443" s="92" t="s">
        <v>97</v>
      </c>
      <c r="H3443" s="92" t="s">
        <v>16</v>
      </c>
      <c r="I3443" s="89" t="s">
        <v>229</v>
      </c>
      <c r="L3443" s="98">
        <f>'Activity data'!H713*'Emission factors'!$B$42*'Emission factors'!$C$42</f>
        <v>17.124314625</v>
      </c>
      <c r="M3443" s="98">
        <f>'Activity data'!I713*'Emission factors'!$B$42*'Emission factors'!$C$42</f>
        <v>38.800189999999994</v>
      </c>
      <c r="N3443" s="98">
        <f>'Activity data'!J713*'Emission factors'!$B$42*'Emission factors'!$C$42</f>
        <v>35.703636375000002</v>
      </c>
      <c r="O3443" s="98">
        <f>'Activity data'!K713*'Emission factors'!$B$42*'Emission factors'!$C$42</f>
        <v>30.920766800000003</v>
      </c>
      <c r="P3443" s="98">
        <f>'Activity data'!L713*'Emission factors'!$B$42*'Emission factors'!$C$42</f>
        <v>35.44248125</v>
      </c>
      <c r="Q3443" s="98">
        <f>'Activity data'!M713*'Emission factors'!$B$42*'Emission factors'!$C$42</f>
        <v>177.39894562500004</v>
      </c>
      <c r="R3443" s="98">
        <f>'Activity data'!N713*'Emission factors'!$B$42*'Emission factors'!$C$42</f>
        <v>356.46182247499996</v>
      </c>
      <c r="S3443" s="98">
        <f>'Activity data'!O713*'Emission factors'!$B$42*'Emission factors'!$C$42</f>
        <v>961.01355212499982</v>
      </c>
      <c r="T3443" s="98">
        <f>'Activity data'!P713*'Emission factors'!$B$42*'Emission factors'!$C$42</f>
        <v>486.69615252499995</v>
      </c>
      <c r="U3443" s="98">
        <f>'Activity data'!Q713*'Emission factors'!$B$42*'Emission factors'!$C$42</f>
        <v>411.282014</v>
      </c>
    </row>
    <row r="3444" spans="1:21" x14ac:dyDescent="0.25">
      <c r="A3444" s="92" t="s">
        <v>11</v>
      </c>
      <c r="B3444" s="92" t="s">
        <v>12</v>
      </c>
      <c r="C3444" s="92" t="s">
        <v>42</v>
      </c>
      <c r="D3444" s="92" t="s">
        <v>42</v>
      </c>
      <c r="E3444" s="92" t="s">
        <v>35</v>
      </c>
      <c r="F3444" s="92" t="s">
        <v>34</v>
      </c>
      <c r="G3444" s="92" t="s">
        <v>97</v>
      </c>
      <c r="H3444" s="92" t="s">
        <v>16</v>
      </c>
      <c r="I3444" s="89" t="s">
        <v>198</v>
      </c>
      <c r="L3444" s="98">
        <f>'Activity data'!H714*'Emission factors'!$B$42*'Emission factors'!$C$42</f>
        <v>407.9317668249999</v>
      </c>
      <c r="M3444" s="98">
        <f>'Activity data'!I714*'Emission factors'!$B$42*'Emission factors'!$C$42</f>
        <v>689.9718402499999</v>
      </c>
      <c r="N3444" s="98">
        <f>'Activity data'!J714*'Emission factors'!$B$42*'Emission factors'!$C$42</f>
        <v>986.33067610000012</v>
      </c>
      <c r="O3444" s="98">
        <f>'Activity data'!K714*'Emission factors'!$B$42*'Emission factors'!$C$42</f>
        <v>2127.5636491999999</v>
      </c>
      <c r="P3444" s="98">
        <f>'Activity data'!L714*'Emission factors'!$B$42*'Emission factors'!$C$42</f>
        <v>4295.3302645000003</v>
      </c>
      <c r="Q3444" s="98">
        <f>'Activity data'!M714*'Emission factors'!$B$42*'Emission factors'!$C$42</f>
        <v>5728.5794367999988</v>
      </c>
      <c r="R3444" s="98">
        <f>'Activity data'!N714*'Emission factors'!$B$42*'Emission factors'!$C$42</f>
        <v>6211.8432648249991</v>
      </c>
      <c r="S3444" s="98">
        <f>'Activity data'!O714*'Emission factors'!$B$42*'Emission factors'!$C$42</f>
        <v>7132.915005975</v>
      </c>
      <c r="T3444" s="98">
        <f>'Activity data'!P714*'Emission factors'!$B$42*'Emission factors'!$C$42</f>
        <v>7095.5325152250016</v>
      </c>
      <c r="U3444" s="98">
        <f>'Activity data'!Q714*'Emission factors'!$B$42*'Emission factors'!$C$42</f>
        <v>6797.427670825</v>
      </c>
    </row>
    <row r="3445" spans="1:21" x14ac:dyDescent="0.25">
      <c r="A3445" s="92" t="s">
        <v>11</v>
      </c>
      <c r="B3445" s="92" t="s">
        <v>12</v>
      </c>
      <c r="C3445" s="92" t="s">
        <v>42</v>
      </c>
      <c r="D3445" s="92" t="s">
        <v>42</v>
      </c>
      <c r="E3445" s="92" t="s">
        <v>35</v>
      </c>
      <c r="F3445" s="92" t="s">
        <v>34</v>
      </c>
      <c r="G3445" s="92" t="s">
        <v>97</v>
      </c>
      <c r="H3445" s="92" t="s">
        <v>16</v>
      </c>
      <c r="I3445" s="89" t="s">
        <v>231</v>
      </c>
      <c r="L3445" s="98">
        <f>'Activity data'!H715*'Emission factors'!$B$42*'Emission factors'!$C$42</f>
        <v>28.965834150000006</v>
      </c>
      <c r="M3445" s="98">
        <f>'Activity data'!I715*'Emission factors'!$B$42*'Emission factors'!$C$42</f>
        <v>33.778550025000001</v>
      </c>
      <c r="N3445" s="98">
        <f>'Activity data'!J715*'Emission factors'!$B$42*'Emission factors'!$C$42</f>
        <v>100.04479759999998</v>
      </c>
      <c r="O3445" s="98">
        <f>'Activity data'!K715*'Emission factors'!$B$42*'Emission factors'!$C$42</f>
        <v>119.90751024999997</v>
      </c>
      <c r="P3445" s="98">
        <f>'Activity data'!L715*'Emission factors'!$B$42*'Emission factors'!$C$42</f>
        <v>264.15467814999994</v>
      </c>
      <c r="Q3445" s="98">
        <f>'Activity data'!M715*'Emission factors'!$B$42*'Emission factors'!$C$42</f>
        <v>411.96847890000004</v>
      </c>
      <c r="R3445" s="98">
        <f>'Activity data'!N715*'Emission factors'!$B$42*'Emission factors'!$C$42</f>
        <v>551.49993139999992</v>
      </c>
      <c r="S3445" s="98">
        <f>'Activity data'!O715*'Emission factors'!$B$42*'Emission factors'!$C$42</f>
        <v>865.13231337500008</v>
      </c>
      <c r="T3445" s="98">
        <f>'Activity data'!P715*'Emission factors'!$B$42*'Emission factors'!$C$42</f>
        <v>709.8121681749999</v>
      </c>
      <c r="U3445" s="98">
        <f>'Activity data'!Q715*'Emission factors'!$B$42*'Emission factors'!$C$42</f>
        <v>736.50222194999992</v>
      </c>
    </row>
    <row r="3446" spans="1:21" x14ac:dyDescent="0.25">
      <c r="A3446" s="92" t="s">
        <v>11</v>
      </c>
      <c r="B3446" s="92" t="s">
        <v>12</v>
      </c>
      <c r="C3446" s="92" t="s">
        <v>42</v>
      </c>
      <c r="D3446" s="92" t="s">
        <v>42</v>
      </c>
      <c r="E3446" s="92" t="s">
        <v>35</v>
      </c>
      <c r="F3446" s="92" t="s">
        <v>34</v>
      </c>
      <c r="G3446" s="92" t="s">
        <v>97</v>
      </c>
      <c r="H3446" s="92" t="s">
        <v>16</v>
      </c>
      <c r="I3446" s="92" t="s">
        <v>230</v>
      </c>
      <c r="L3446" s="98">
        <f>'Activity data'!H716*'Emission factors'!$B$42*'Emission factors'!$C$42</f>
        <v>60.789451524999997</v>
      </c>
      <c r="M3446" s="98">
        <f>'Activity data'!I716*'Emission factors'!$B$42*'Emission factors'!$C$42</f>
        <v>214.79635952499996</v>
      </c>
      <c r="N3446" s="98">
        <f>'Activity data'!J716*'Emission factors'!$B$42*'Emission factors'!$C$42</f>
        <v>430.55526222500004</v>
      </c>
      <c r="O3446" s="98">
        <f>'Activity data'!K716*'Emission factors'!$B$42*'Emission factors'!$C$42</f>
        <v>437.37514177500003</v>
      </c>
      <c r="P3446" s="98">
        <f>'Activity data'!L716*'Emission factors'!$B$42*'Emission factors'!$C$42</f>
        <v>696.10525490000009</v>
      </c>
      <c r="Q3446" s="98">
        <f>'Activity data'!M716*'Emission factors'!$B$42*'Emission factors'!$C$42</f>
        <v>1169.2362640749998</v>
      </c>
      <c r="R3446" s="98">
        <f>'Activity data'!N716*'Emission factors'!$B$42*'Emission factors'!$C$42</f>
        <v>1049.7391404499999</v>
      </c>
      <c r="S3446" s="98">
        <f>'Activity data'!O716*'Emission factors'!$B$42*'Emission factors'!$C$42</f>
        <v>1979.7871563250001</v>
      </c>
      <c r="T3446" s="98">
        <f>'Activity data'!P716*'Emission factors'!$B$42*'Emission factors'!$C$42</f>
        <v>1896.3518246750004</v>
      </c>
      <c r="U3446" s="98">
        <f>'Activity data'!Q716*'Emission factors'!$B$42*'Emission factors'!$C$42</f>
        <v>1639.867645625</v>
      </c>
    </row>
    <row r="3447" spans="1:21" x14ac:dyDescent="0.25">
      <c r="A3447" s="92" t="s">
        <v>11</v>
      </c>
      <c r="B3447" s="92" t="s">
        <v>12</v>
      </c>
      <c r="C3447" s="92" t="s">
        <v>42</v>
      </c>
      <c r="D3447" s="92" t="s">
        <v>42</v>
      </c>
      <c r="E3447" s="92" t="s">
        <v>35</v>
      </c>
      <c r="F3447" s="92" t="s">
        <v>34</v>
      </c>
      <c r="G3447" s="92" t="s">
        <v>97</v>
      </c>
      <c r="H3447" s="92" t="s">
        <v>16</v>
      </c>
      <c r="I3447" s="89" t="s">
        <v>303</v>
      </c>
      <c r="L3447" s="98">
        <f>'Activity data'!H717*'Emission factors'!$B$42*'Emission factors'!$C$42</f>
        <v>6628.587151724998</v>
      </c>
      <c r="M3447" s="98">
        <f>'Activity data'!I717*'Emission factors'!$B$42*'Emission factors'!$C$42</f>
        <v>9670.5668171749985</v>
      </c>
      <c r="N3447" s="98">
        <f>'Activity data'!J717*'Emission factors'!$B$42*'Emission factors'!$C$42</f>
        <v>13974.194353074998</v>
      </c>
      <c r="O3447" s="98">
        <f>'Activity data'!K717*'Emission factors'!$B$42*'Emission factors'!$C$42</f>
        <v>18562.018357574994</v>
      </c>
      <c r="P3447" s="98">
        <f>'Activity data'!L717*'Emission factors'!$B$42*'Emission factors'!$C$42</f>
        <v>26665.236576550004</v>
      </c>
      <c r="Q3447" s="98">
        <f>'Activity data'!M717*'Emission factors'!$B$42*'Emission factors'!$C$42</f>
        <v>33171.140512124999</v>
      </c>
      <c r="R3447" s="98">
        <f>'Activity data'!N717*'Emission factors'!$B$42*'Emission factors'!$C$42</f>
        <v>35221.103781325008</v>
      </c>
      <c r="S3447" s="98">
        <f>'Activity data'!O717*'Emission factors'!$B$42*'Emission factors'!$C$42</f>
        <v>37780.976162874998</v>
      </c>
      <c r="T3447" s="98">
        <f>'Activity data'!P717*'Emission factors'!$B$42*'Emission factors'!$C$42</f>
        <v>34306.598226174996</v>
      </c>
      <c r="U3447" s="98">
        <f>'Activity data'!Q717*'Emission factors'!$B$42*'Emission factors'!$C$42</f>
        <v>28798.963486699995</v>
      </c>
    </row>
    <row r="3448" spans="1:21" x14ac:dyDescent="0.25">
      <c r="A3448" s="92" t="s">
        <v>11</v>
      </c>
      <c r="B3448" s="92" t="s">
        <v>12</v>
      </c>
      <c r="C3448" s="92" t="s">
        <v>42</v>
      </c>
      <c r="D3448" s="92" t="s">
        <v>42</v>
      </c>
      <c r="E3448" s="92" t="s">
        <v>35</v>
      </c>
      <c r="F3448" s="92" t="s">
        <v>34</v>
      </c>
      <c r="G3448" s="92" t="s">
        <v>97</v>
      </c>
      <c r="H3448" s="92" t="s">
        <v>16</v>
      </c>
      <c r="I3448" s="89" t="s">
        <v>225</v>
      </c>
      <c r="L3448" s="98">
        <f>'Activity data'!H718*'Emission factors'!$B$42*'Emission factors'!$C$42</f>
        <v>1646.3517542999998</v>
      </c>
      <c r="M3448" s="98">
        <f>'Activity data'!I718*'Emission factors'!$B$42*'Emission factors'!$C$42</f>
        <v>2193.1732781749997</v>
      </c>
      <c r="N3448" s="98">
        <f>'Activity data'!J718*'Emission factors'!$B$42*'Emission factors'!$C$42</f>
        <v>5225.9901295250002</v>
      </c>
      <c r="O3448" s="98">
        <f>'Activity data'!K718*'Emission factors'!$B$42*'Emission factors'!$C$42</f>
        <v>7279.8408792999981</v>
      </c>
      <c r="P3448" s="98">
        <f>'Activity data'!L718*'Emission factors'!$B$42*'Emission factors'!$C$42</f>
        <v>9720.6116006999982</v>
      </c>
      <c r="Q3448" s="98">
        <f>'Activity data'!M718*'Emission factors'!$B$42*'Emission factors'!$C$42</f>
        <v>10793.795009799998</v>
      </c>
      <c r="R3448" s="98">
        <f>'Activity data'!N718*'Emission factors'!$B$42*'Emission factors'!$C$42</f>
        <v>10463.620316049997</v>
      </c>
      <c r="S3448" s="98">
        <f>'Activity data'!O718*'Emission factors'!$B$42*'Emission factors'!$C$42</f>
        <v>10148.943313574999</v>
      </c>
      <c r="T3448" s="98">
        <f>'Activity data'!P718*'Emission factors'!$B$42*'Emission factors'!$C$42</f>
        <v>9269.2236210749998</v>
      </c>
      <c r="U3448" s="98">
        <f>'Activity data'!Q718*'Emission factors'!$B$42*'Emission factors'!$C$42</f>
        <v>9221.9246971499979</v>
      </c>
    </row>
    <row r="3449" spans="1:21" x14ac:dyDescent="0.25">
      <c r="A3449" s="92" t="s">
        <v>11</v>
      </c>
      <c r="B3449" s="92" t="s">
        <v>12</v>
      </c>
      <c r="C3449" s="92" t="s">
        <v>42</v>
      </c>
      <c r="D3449" s="92" t="s">
        <v>42</v>
      </c>
      <c r="E3449" s="92" t="s">
        <v>35</v>
      </c>
      <c r="F3449" s="92" t="s">
        <v>34</v>
      </c>
      <c r="G3449" s="92" t="s">
        <v>97</v>
      </c>
      <c r="H3449" s="92" t="s">
        <v>16</v>
      </c>
      <c r="I3449" s="89" t="s">
        <v>205</v>
      </c>
      <c r="L3449" s="98">
        <f>'Activity data'!H719*'Emission factors'!$B$42*'Emission factors'!$C$42</f>
        <v>11045.503780850002</v>
      </c>
      <c r="M3449" s="98">
        <f>'Activity data'!I719*'Emission factors'!$B$42*'Emission factors'!$C$42</f>
        <v>18695.498472750001</v>
      </c>
      <c r="N3449" s="98">
        <f>'Activity data'!J719*'Emission factors'!$B$42*'Emission factors'!$C$42</f>
        <v>28393.680578999996</v>
      </c>
      <c r="O3449" s="98">
        <f>'Activity data'!K719*'Emission factors'!$B$42*'Emission factors'!$C$42</f>
        <v>41998.914971474995</v>
      </c>
      <c r="P3449" s="98">
        <f>'Activity data'!L719*'Emission factors'!$B$42*'Emission factors'!$C$42</f>
        <v>59982.288187800004</v>
      </c>
      <c r="Q3449" s="98">
        <f>'Activity data'!M719*'Emission factors'!$B$42*'Emission factors'!$C$42</f>
        <v>79055.946743125009</v>
      </c>
      <c r="R3449" s="98">
        <f>'Activity data'!N719*'Emission factors'!$B$42*'Emission factors'!$C$42</f>
        <v>94136.282282075001</v>
      </c>
      <c r="S3449" s="98">
        <f>'Activity data'!O719*'Emission factors'!$B$42*'Emission factors'!$C$42</f>
        <v>109100.76940757505</v>
      </c>
      <c r="T3449" s="98">
        <f>'Activity data'!P719*'Emission factors'!$B$42*'Emission factors'!$C$42</f>
        <v>95485.32011892501</v>
      </c>
      <c r="U3449" s="98">
        <f>'Activity data'!Q719*'Emission factors'!$B$42*'Emission factors'!$C$42</f>
        <v>83098.575847099972</v>
      </c>
    </row>
    <row r="3450" spans="1:21" x14ac:dyDescent="0.25">
      <c r="A3450" s="92" t="s">
        <v>11</v>
      </c>
      <c r="B3450" s="92" t="s">
        <v>12</v>
      </c>
      <c r="C3450" s="92" t="s">
        <v>42</v>
      </c>
      <c r="D3450" s="92" t="s">
        <v>42</v>
      </c>
      <c r="E3450" s="92" t="s">
        <v>35</v>
      </c>
      <c r="F3450" s="92" t="s">
        <v>34</v>
      </c>
      <c r="G3450" s="92" t="s">
        <v>97</v>
      </c>
      <c r="H3450" s="92" t="s">
        <v>16</v>
      </c>
      <c r="I3450" s="89" t="s">
        <v>204</v>
      </c>
      <c r="L3450" s="98">
        <f>'Activity data'!H720*'Emission factors'!$B$42*'Emission factors'!$C$42</f>
        <v>23963.310730149999</v>
      </c>
      <c r="M3450" s="98">
        <f>'Activity data'!I720*'Emission factors'!$B$42*'Emission factors'!$C$42</f>
        <v>43744.095286649987</v>
      </c>
      <c r="N3450" s="98">
        <f>'Activity data'!J720*'Emission factors'!$B$42*'Emission factors'!$C$42</f>
        <v>62338.347648224983</v>
      </c>
      <c r="O3450" s="98">
        <f>'Activity data'!K720*'Emission factors'!$B$42*'Emission factors'!$C$42</f>
        <v>82937.458058124976</v>
      </c>
      <c r="P3450" s="98">
        <f>'Activity data'!L720*'Emission factors'!$B$42*'Emission factors'!$C$42</f>
        <v>97553.60155474997</v>
      </c>
      <c r="Q3450" s="98">
        <f>'Activity data'!M720*'Emission factors'!$B$42*'Emission factors'!$C$42</f>
        <v>106558.98388382497</v>
      </c>
      <c r="R3450" s="98">
        <f>'Activity data'!N720*'Emission factors'!$B$42*'Emission factors'!$C$42</f>
        <v>124426.05353062498</v>
      </c>
      <c r="S3450" s="98">
        <f>'Activity data'!O720*'Emission factors'!$B$42*'Emission factors'!$C$42</f>
        <v>136836.00330070002</v>
      </c>
      <c r="T3450" s="98">
        <f>'Activity data'!P720*'Emission factors'!$B$42*'Emission factors'!$C$42</f>
        <v>126176.84495019997</v>
      </c>
      <c r="U3450" s="98">
        <f>'Activity data'!Q720*'Emission factors'!$B$42*'Emission factors'!$C$42</f>
        <v>117971.16438332503</v>
      </c>
    </row>
    <row r="3451" spans="1:21" x14ac:dyDescent="0.25">
      <c r="A3451" s="92" t="s">
        <v>11</v>
      </c>
      <c r="B3451" s="92" t="s">
        <v>12</v>
      </c>
      <c r="C3451" s="92" t="s">
        <v>42</v>
      </c>
      <c r="D3451" s="92" t="s">
        <v>42</v>
      </c>
      <c r="E3451" s="92" t="s">
        <v>35</v>
      </c>
      <c r="F3451" s="92" t="s">
        <v>34</v>
      </c>
      <c r="G3451" s="92" t="s">
        <v>97</v>
      </c>
      <c r="H3451" s="92" t="s">
        <v>16</v>
      </c>
      <c r="I3451" s="89" t="s">
        <v>228</v>
      </c>
      <c r="L3451" s="98">
        <f>'Activity data'!H721*'Emission factors'!$B$42*'Emission factors'!$C$42</f>
        <v>210.15525987499998</v>
      </c>
      <c r="M3451" s="98">
        <f>'Activity data'!I721*'Emission factors'!$B$42*'Emission factors'!$C$42</f>
        <v>258.55103532499999</v>
      </c>
      <c r="N3451" s="98">
        <f>'Activity data'!J721*'Emission factors'!$B$42*'Emission factors'!$C$42</f>
        <v>781.51790392500004</v>
      </c>
      <c r="O3451" s="98">
        <f>'Activity data'!K721*'Emission factors'!$B$42*'Emission factors'!$C$42</f>
        <v>1149.5302445000002</v>
      </c>
      <c r="P3451" s="98">
        <f>'Activity data'!L721*'Emission factors'!$B$42*'Emission factors'!$C$42</f>
        <v>1698.8364728500003</v>
      </c>
      <c r="Q3451" s="98">
        <f>'Activity data'!M721*'Emission factors'!$B$42*'Emission factors'!$C$42</f>
        <v>2219.0947897249998</v>
      </c>
      <c r="R3451" s="98">
        <f>'Activity data'!N721*'Emission factors'!$B$42*'Emission factors'!$C$42</f>
        <v>2319.1619720499998</v>
      </c>
      <c r="S3451" s="98">
        <f>'Activity data'!O721*'Emission factors'!$B$42*'Emission factors'!$C$42</f>
        <v>2418.5725357750002</v>
      </c>
      <c r="T3451" s="98">
        <f>'Activity data'!P721*'Emission factors'!$B$42*'Emission factors'!$C$42</f>
        <v>2412.0361960750001</v>
      </c>
      <c r="U3451" s="98">
        <f>'Activity data'!Q721*'Emission factors'!$B$42*'Emission factors'!$C$42</f>
        <v>2317.3040398749999</v>
      </c>
    </row>
    <row r="3452" spans="1:21" x14ac:dyDescent="0.25">
      <c r="A3452" s="92" t="s">
        <v>11</v>
      </c>
      <c r="B3452" s="92" t="s">
        <v>12</v>
      </c>
      <c r="C3452" s="92" t="s">
        <v>42</v>
      </c>
      <c r="D3452" s="92" t="s">
        <v>42</v>
      </c>
      <c r="E3452" s="92" t="s">
        <v>35</v>
      </c>
      <c r="F3452" s="92" t="s">
        <v>34</v>
      </c>
      <c r="G3452" s="92" t="s">
        <v>97</v>
      </c>
      <c r="H3452" s="92" t="s">
        <v>16</v>
      </c>
      <c r="I3452" s="89" t="s">
        <v>202</v>
      </c>
      <c r="L3452" s="98">
        <f>'Activity data'!H722*'Emission factors'!$B$42*'Emission factors'!$C$42</f>
        <v>65468.978286250007</v>
      </c>
      <c r="M3452" s="98">
        <f>'Activity data'!I722*'Emission factors'!$B$42*'Emission factors'!$C$42</f>
        <v>73387.097214199996</v>
      </c>
      <c r="N3452" s="98">
        <f>'Activity data'!J722*'Emission factors'!$B$42*'Emission factors'!$C$42</f>
        <v>203044.20728377494</v>
      </c>
      <c r="O3452" s="98">
        <f>'Activity data'!K722*'Emission factors'!$B$42*'Emission factors'!$C$42</f>
        <v>288956.38637029997</v>
      </c>
      <c r="P3452" s="98">
        <f>'Activity data'!L722*'Emission factors'!$B$42*'Emission factors'!$C$42</f>
        <v>355074.35006532498</v>
      </c>
      <c r="Q3452" s="98">
        <f>'Activity data'!M722*'Emission factors'!$B$42*'Emission factors'!$C$42</f>
        <v>416654.57184724993</v>
      </c>
      <c r="R3452" s="98">
        <f>'Activity data'!N722*'Emission factors'!$B$42*'Emission factors'!$C$42</f>
        <v>466135.77515092486</v>
      </c>
      <c r="S3452" s="98">
        <f>'Activity data'!O722*'Emission factors'!$B$42*'Emission factors'!$C$42</f>
        <v>476839.28510322497</v>
      </c>
      <c r="T3452" s="98">
        <f>'Activity data'!P722*'Emission factors'!$B$42*'Emission factors'!$C$42</f>
        <v>454882.7425846</v>
      </c>
      <c r="U3452" s="98">
        <f>'Activity data'!Q722*'Emission factors'!$B$42*'Emission factors'!$C$42</f>
        <v>454964.81990960013</v>
      </c>
    </row>
    <row r="3453" spans="1:21" x14ac:dyDescent="0.25">
      <c r="A3453" s="92" t="s">
        <v>11</v>
      </c>
      <c r="B3453" s="92" t="s">
        <v>12</v>
      </c>
      <c r="C3453" s="92" t="s">
        <v>42</v>
      </c>
      <c r="D3453" s="92" t="s">
        <v>42</v>
      </c>
      <c r="E3453" s="92" t="s">
        <v>35</v>
      </c>
      <c r="F3453" s="92" t="s">
        <v>34</v>
      </c>
      <c r="G3453" s="92" t="s">
        <v>97</v>
      </c>
      <c r="H3453" s="92" t="s">
        <v>16</v>
      </c>
      <c r="I3453" s="89" t="s">
        <v>190</v>
      </c>
      <c r="L3453" s="98">
        <f>'Activity data'!H723*'Emission factors'!$B$42*'Emission factors'!$C$42</f>
        <v>0</v>
      </c>
      <c r="M3453" s="98">
        <f>'Activity data'!I723*'Emission factors'!$B$42*'Emission factors'!$C$42</f>
        <v>0</v>
      </c>
      <c r="N3453" s="98">
        <f>'Activity data'!J723*'Emission factors'!$B$42*'Emission factors'!$C$42</f>
        <v>0</v>
      </c>
      <c r="O3453" s="98">
        <f>'Activity data'!K723*'Emission factors'!$B$42*'Emission factors'!$C$42</f>
        <v>0</v>
      </c>
      <c r="P3453" s="98">
        <f>'Activity data'!L723*'Emission factors'!$B$42*'Emission factors'!$C$42</f>
        <v>0</v>
      </c>
      <c r="Q3453" s="98">
        <f>'Activity data'!M723*'Emission factors'!$B$42*'Emission factors'!$C$42</f>
        <v>0</v>
      </c>
      <c r="R3453" s="98">
        <f>'Activity data'!N723*'Emission factors'!$B$42*'Emission factors'!$C$42</f>
        <v>0</v>
      </c>
      <c r="S3453" s="98">
        <f>'Activity data'!O723*'Emission factors'!$B$42*'Emission factors'!$C$42</f>
        <v>0</v>
      </c>
      <c r="T3453" s="98">
        <f>'Activity data'!P723*'Emission factors'!$B$42*'Emission factors'!$C$42</f>
        <v>0</v>
      </c>
      <c r="U3453" s="98">
        <f>'Activity data'!Q723*'Emission factors'!$B$42*'Emission factors'!$C$42</f>
        <v>0</v>
      </c>
    </row>
    <row r="3454" spans="1:21" x14ac:dyDescent="0.25">
      <c r="A3454" s="92" t="s">
        <v>11</v>
      </c>
      <c r="B3454" s="92" t="s">
        <v>12</v>
      </c>
      <c r="C3454" s="92" t="s">
        <v>42</v>
      </c>
      <c r="D3454" s="92" t="s">
        <v>42</v>
      </c>
      <c r="E3454" s="92" t="s">
        <v>35</v>
      </c>
      <c r="F3454" s="92" t="s">
        <v>34</v>
      </c>
      <c r="G3454" s="92" t="s">
        <v>97</v>
      </c>
      <c r="H3454" s="92" t="s">
        <v>16</v>
      </c>
      <c r="I3454" s="89" t="s">
        <v>210</v>
      </c>
      <c r="L3454" s="98">
        <f>'Activity data'!H724*'Emission factors'!$B$42*'Emission factors'!$C$42</f>
        <v>55.305193900000006</v>
      </c>
      <c r="M3454" s="98">
        <f>'Activity data'!I724*'Emission factors'!$B$42*'Emission factors'!$C$42</f>
        <v>130.71933242499998</v>
      </c>
      <c r="N3454" s="98">
        <f>'Activity data'!J724*'Emission factors'!$B$42*'Emission factors'!$C$42</f>
        <v>192.00870947499993</v>
      </c>
      <c r="O3454" s="98">
        <f>'Activity data'!K724*'Emission factors'!$B$42*'Emission factors'!$C$42</f>
        <v>161.45355984999998</v>
      </c>
      <c r="P3454" s="98">
        <f>'Activity data'!L724*'Emission factors'!$B$42*'Emission factors'!$C$42</f>
        <v>274.20541967499992</v>
      </c>
      <c r="Q3454" s="98">
        <f>'Activity data'!M724*'Emission factors'!$B$42*'Emission factors'!$C$42</f>
        <v>458.95401667499988</v>
      </c>
      <c r="R3454" s="98">
        <f>'Activity data'!N724*'Emission factors'!$B$42*'Emission factors'!$C$42</f>
        <v>550.67169657499994</v>
      </c>
      <c r="S3454" s="98">
        <f>'Activity data'!O724*'Emission factors'!$B$42*'Emission factors'!$C$42</f>
        <v>1044.8070393749999</v>
      </c>
      <c r="T3454" s="98">
        <f>'Activity data'!P724*'Emission factors'!$B$42*'Emission factors'!$C$42</f>
        <v>742.53117454999983</v>
      </c>
      <c r="U3454" s="98">
        <f>'Activity data'!Q724*'Emission factors'!$B$42*'Emission factors'!$C$42</f>
        <v>645.25462127499998</v>
      </c>
    </row>
    <row r="3455" spans="1:21" x14ac:dyDescent="0.25">
      <c r="A3455" s="92" t="s">
        <v>11</v>
      </c>
      <c r="B3455" s="92" t="s">
        <v>12</v>
      </c>
      <c r="C3455" s="92" t="s">
        <v>42</v>
      </c>
      <c r="D3455" s="92" t="s">
        <v>42</v>
      </c>
      <c r="E3455" s="92" t="s">
        <v>35</v>
      </c>
      <c r="F3455" s="92" t="s">
        <v>34</v>
      </c>
      <c r="G3455" s="92" t="s">
        <v>97</v>
      </c>
      <c r="H3455" s="92" t="s">
        <v>16</v>
      </c>
      <c r="I3455" s="89" t="s">
        <v>199</v>
      </c>
      <c r="L3455" s="98">
        <f>'Activity data'!H725*'Emission factors'!$B$42*'Emission factors'!$C$42</f>
        <v>27202.7833627</v>
      </c>
      <c r="M3455" s="98">
        <f>'Activity data'!I725*'Emission factors'!$B$42*'Emission factors'!$C$42</f>
        <v>47987.634759074994</v>
      </c>
      <c r="N3455" s="98">
        <f>'Activity data'!J725*'Emission factors'!$B$42*'Emission factors'!$C$42</f>
        <v>75997.999307174992</v>
      </c>
      <c r="O3455" s="98">
        <f>'Activity data'!K725*'Emission factors'!$B$42*'Emission factors'!$C$42</f>
        <v>107049.97790354997</v>
      </c>
      <c r="P3455" s="98">
        <f>'Activity data'!L725*'Emission factors'!$B$42*'Emission factors'!$C$42</f>
        <v>145297.62335165002</v>
      </c>
      <c r="Q3455" s="98">
        <f>'Activity data'!M725*'Emission factors'!$B$42*'Emission factors'!$C$42</f>
        <v>170457.46478722498</v>
      </c>
      <c r="R3455" s="98">
        <f>'Activity data'!N725*'Emission factors'!$B$42*'Emission factors'!$C$42</f>
        <v>187328.31717105</v>
      </c>
      <c r="S3455" s="98">
        <f>'Activity data'!O725*'Emission factors'!$B$42*'Emission factors'!$C$42</f>
        <v>187952.65699760002</v>
      </c>
      <c r="T3455" s="98">
        <f>'Activity data'!P725*'Emission factors'!$B$42*'Emission factors'!$C$42</f>
        <v>167958.51616554998</v>
      </c>
      <c r="U3455" s="98">
        <f>'Activity data'!Q725*'Emission factors'!$B$42*'Emission factors'!$C$42</f>
        <v>155957.15478090002</v>
      </c>
    </row>
    <row r="3456" spans="1:21" x14ac:dyDescent="0.25">
      <c r="A3456" s="92" t="s">
        <v>11</v>
      </c>
      <c r="B3456" s="92" t="s">
        <v>12</v>
      </c>
      <c r="C3456" s="92" t="s">
        <v>42</v>
      </c>
      <c r="D3456" s="92" t="s">
        <v>42</v>
      </c>
      <c r="E3456" s="92" t="s">
        <v>35</v>
      </c>
      <c r="F3456" s="92" t="s">
        <v>34</v>
      </c>
      <c r="G3456" s="92" t="s">
        <v>97</v>
      </c>
      <c r="H3456" s="92" t="s">
        <v>16</v>
      </c>
      <c r="I3456" s="89" t="s">
        <v>233</v>
      </c>
      <c r="L3456" s="98">
        <f>'Activity data'!H726*'Emission factors'!$B$42*'Emission factors'!$C$42</f>
        <v>4215.92418335</v>
      </c>
      <c r="M3456" s="98">
        <f>'Activity data'!I726*'Emission factors'!$B$42*'Emission factors'!$C$42</f>
        <v>7051.5465305999987</v>
      </c>
      <c r="N3456" s="98">
        <f>'Activity data'!J726*'Emission factors'!$B$42*'Emission factors'!$C$42</f>
        <v>12365.635476149997</v>
      </c>
      <c r="O3456" s="98">
        <f>'Activity data'!K726*'Emission factors'!$B$42*'Emission factors'!$C$42</f>
        <v>18105.974355149996</v>
      </c>
      <c r="P3456" s="98">
        <f>'Activity data'!L726*'Emission factors'!$B$42*'Emission factors'!$C$42</f>
        <v>27081.7566162</v>
      </c>
      <c r="Q3456" s="98">
        <f>'Activity data'!M726*'Emission factors'!$B$42*'Emission factors'!$C$42</f>
        <v>34380.736435374994</v>
      </c>
      <c r="R3456" s="98">
        <f>'Activity data'!N726*'Emission factors'!$B$42*'Emission factors'!$C$42</f>
        <v>36173.073904550001</v>
      </c>
      <c r="S3456" s="98">
        <f>'Activity data'!O726*'Emission factors'!$B$42*'Emission factors'!$C$42</f>
        <v>42668.45701937499</v>
      </c>
      <c r="T3456" s="98">
        <f>'Activity data'!P726*'Emission factors'!$B$42*'Emission factors'!$C$42</f>
        <v>40038.803988425003</v>
      </c>
      <c r="U3456" s="98">
        <f>'Activity data'!Q726*'Emission factors'!$B$42*'Emission factors'!$C$42</f>
        <v>38831.871847450006</v>
      </c>
    </row>
    <row r="3457" spans="1:21" x14ac:dyDescent="0.25">
      <c r="A3457" s="92" t="s">
        <v>11</v>
      </c>
      <c r="B3457" s="92" t="s">
        <v>12</v>
      </c>
      <c r="C3457" s="92" t="s">
        <v>42</v>
      </c>
      <c r="D3457" s="92" t="s">
        <v>42</v>
      </c>
      <c r="E3457" s="92" t="s">
        <v>35</v>
      </c>
      <c r="F3457" s="92" t="s">
        <v>34</v>
      </c>
      <c r="G3457" s="92" t="s">
        <v>97</v>
      </c>
      <c r="H3457" s="92" t="s">
        <v>16</v>
      </c>
      <c r="I3457" s="89" t="s">
        <v>200</v>
      </c>
      <c r="L3457" s="98">
        <f>'Activity data'!H727*'Emission factors'!$B$42*'Emission factors'!$C$42</f>
        <v>22762.720927925006</v>
      </c>
      <c r="M3457" s="98">
        <f>'Activity data'!I727*'Emission factors'!$B$42*'Emission factors'!$C$42</f>
        <v>36330.087827274998</v>
      </c>
      <c r="N3457" s="98">
        <f>'Activity data'!J727*'Emission factors'!$B$42*'Emission factors'!$C$42</f>
        <v>54143.807212824991</v>
      </c>
      <c r="O3457" s="98">
        <f>'Activity data'!K727*'Emission factors'!$B$42*'Emission factors'!$C$42</f>
        <v>66496.243162800005</v>
      </c>
      <c r="P3457" s="98">
        <f>'Activity data'!L727*'Emission factors'!$B$42*'Emission factors'!$C$42</f>
        <v>86456.948677274995</v>
      </c>
      <c r="Q3457" s="98">
        <f>'Activity data'!M727*'Emission factors'!$B$42*'Emission factors'!$C$42</f>
        <v>102110.90771750001</v>
      </c>
      <c r="R3457" s="98">
        <f>'Activity data'!N727*'Emission factors'!$B$42*'Emission factors'!$C$42</f>
        <v>114550.32324725001</v>
      </c>
      <c r="S3457" s="98">
        <f>'Activity data'!O727*'Emission factors'!$B$42*'Emission factors'!$C$42</f>
        <v>135007.76073262506</v>
      </c>
      <c r="T3457" s="98">
        <f>'Activity data'!P727*'Emission factors'!$B$42*'Emission factors'!$C$42</f>
        <v>121860.95804657502</v>
      </c>
      <c r="U3457" s="98">
        <f>'Activity data'!Q727*'Emission factors'!$B$42*'Emission factors'!$C$42</f>
        <v>116148.01060940002</v>
      </c>
    </row>
    <row r="3458" spans="1:21" x14ac:dyDescent="0.25">
      <c r="A3458" s="92" t="s">
        <v>11</v>
      </c>
      <c r="B3458" s="92" t="s">
        <v>12</v>
      </c>
      <c r="C3458" s="92" t="s">
        <v>42</v>
      </c>
      <c r="D3458" s="92" t="s">
        <v>42</v>
      </c>
      <c r="E3458" s="92" t="s">
        <v>36</v>
      </c>
      <c r="F3458" s="92" t="s">
        <v>34</v>
      </c>
      <c r="G3458" s="92" t="s">
        <v>97</v>
      </c>
      <c r="H3458" s="92" t="s">
        <v>16</v>
      </c>
      <c r="I3458" s="89" t="s">
        <v>227</v>
      </c>
      <c r="J3458" s="92" t="s">
        <v>98</v>
      </c>
      <c r="L3458" s="98">
        <f>'Activity data'!H728*'Emission factors'!$B$39*'Emission factors'!$C$39</f>
        <v>0</v>
      </c>
      <c r="M3458" s="98">
        <f>'Activity data'!I728*'Emission factors'!$B$39*'Emission factors'!$C$39</f>
        <v>15.919307100000001</v>
      </c>
      <c r="N3458" s="98">
        <f>'Activity data'!J728*'Emission factors'!$B$39*'Emission factors'!$C$39</f>
        <v>518.4797077500001</v>
      </c>
      <c r="O3458" s="98">
        <f>'Activity data'!K728*'Emission factors'!$B$39*'Emission factors'!$C$39</f>
        <v>611.67300060000002</v>
      </c>
      <c r="P3458" s="98">
        <f>'Activity data'!L728*'Emission factors'!$B$39*'Emission factors'!$C$39</f>
        <v>546.31881255000008</v>
      </c>
      <c r="Q3458" s="98">
        <f>'Activity data'!M728*'Emission factors'!$B$39*'Emission factors'!$C$39</f>
        <v>505.55215965000014</v>
      </c>
      <c r="R3458" s="98">
        <f>'Activity data'!N728*'Emission factors'!$B$39*'Emission factors'!$C$39</f>
        <v>489.78244049999989</v>
      </c>
      <c r="S3458" s="98">
        <f>'Activity data'!O728*'Emission factors'!$B$39*'Emission factors'!$C$39</f>
        <v>413.43747465000001</v>
      </c>
      <c r="T3458" s="98">
        <f>'Activity data'!P728*'Emission factors'!$B$39*'Emission factors'!$C$39</f>
        <v>358.53082394999996</v>
      </c>
      <c r="U3458" s="98">
        <f>'Activity data'!Q728*'Emission factors'!$B$39*'Emission factors'!$C$39</f>
        <v>365.91574485000001</v>
      </c>
    </row>
    <row r="3459" spans="1:21" x14ac:dyDescent="0.25">
      <c r="A3459" s="92" t="s">
        <v>11</v>
      </c>
      <c r="B3459" s="92" t="s">
        <v>12</v>
      </c>
      <c r="C3459" s="92" t="s">
        <v>42</v>
      </c>
      <c r="D3459" s="92" t="s">
        <v>42</v>
      </c>
      <c r="E3459" s="92" t="s">
        <v>36</v>
      </c>
      <c r="F3459" s="92" t="s">
        <v>34</v>
      </c>
      <c r="G3459" s="92" t="s">
        <v>97</v>
      </c>
      <c r="H3459" s="92" t="s">
        <v>16</v>
      </c>
      <c r="I3459" s="89" t="s">
        <v>203</v>
      </c>
      <c r="L3459" s="98">
        <f>'Activity data'!H729*'Emission factors'!$B$39*'Emission factors'!$C$39</f>
        <v>6143.7739327499994</v>
      </c>
      <c r="M3459" s="98">
        <f>'Activity data'!I729*'Emission factors'!$B$39*'Emission factors'!$C$39</f>
        <v>12835.386176700002</v>
      </c>
      <c r="N3459" s="98">
        <f>'Activity data'!J729*'Emission factors'!$B$39*'Emission factors'!$C$39</f>
        <v>15530.7405903</v>
      </c>
      <c r="O3459" s="98">
        <f>'Activity data'!K729*'Emission factors'!$B$39*'Emission factors'!$C$39</f>
        <v>9817.8193188000023</v>
      </c>
      <c r="P3459" s="98">
        <f>'Activity data'!L729*'Emission factors'!$B$39*'Emission factors'!$C$39</f>
        <v>10423.099402800002</v>
      </c>
      <c r="Q3459" s="98">
        <f>'Activity data'!M729*'Emission factors'!$B$39*'Emission factors'!$C$39</f>
        <v>9488.4345259500005</v>
      </c>
      <c r="R3459" s="98">
        <f>'Activity data'!N729*'Emission factors'!$B$39*'Emission factors'!$C$39</f>
        <v>8077.568219849999</v>
      </c>
      <c r="S3459" s="98">
        <f>'Activity data'!O729*'Emission factors'!$B$39*'Emission factors'!$C$39</f>
        <v>6314.178226949999</v>
      </c>
      <c r="T3459" s="98">
        <f>'Activity data'!P729*'Emission factors'!$B$39*'Emission factors'!$C$39</f>
        <v>7446.8345651999998</v>
      </c>
      <c r="U3459" s="98">
        <f>'Activity data'!Q729*'Emission factors'!$B$39*'Emission factors'!$C$39</f>
        <v>11864.379301050003</v>
      </c>
    </row>
    <row r="3460" spans="1:21" x14ac:dyDescent="0.25">
      <c r="A3460" s="92" t="s">
        <v>11</v>
      </c>
      <c r="B3460" s="92" t="s">
        <v>12</v>
      </c>
      <c r="C3460" s="92" t="s">
        <v>42</v>
      </c>
      <c r="D3460" s="92" t="s">
        <v>42</v>
      </c>
      <c r="E3460" s="92" t="s">
        <v>36</v>
      </c>
      <c r="F3460" s="92" t="s">
        <v>34</v>
      </c>
      <c r="G3460" s="92" t="s">
        <v>97</v>
      </c>
      <c r="H3460" s="92" t="s">
        <v>16</v>
      </c>
      <c r="I3460" s="89" t="s">
        <v>191</v>
      </c>
      <c r="L3460" s="98">
        <f>'Activity data'!H730*'Emission factors'!$B$39*'Emission factors'!$C$39</f>
        <v>415.08294210000008</v>
      </c>
      <c r="M3460" s="98">
        <f>'Activity data'!I730*'Emission factors'!$B$39*'Emission factors'!$C$39</f>
        <v>6041.3534253000025</v>
      </c>
      <c r="N3460" s="98">
        <f>'Activity data'!J730*'Emission factors'!$B$39*'Emission factors'!$C$39</f>
        <v>11140.42086135</v>
      </c>
      <c r="O3460" s="98">
        <f>'Activity data'!K730*'Emission factors'!$B$39*'Emission factors'!$C$39</f>
        <v>12280.67469285</v>
      </c>
      <c r="P3460" s="98">
        <f>'Activity data'!L730*'Emission factors'!$B$39*'Emission factors'!$C$39</f>
        <v>12413.398569749999</v>
      </c>
      <c r="Q3460" s="98">
        <f>'Activity data'!M730*'Emission factors'!$B$39*'Emission factors'!$C$39</f>
        <v>14174.332171050002</v>
      </c>
      <c r="R3460" s="98">
        <f>'Activity data'!N730*'Emission factors'!$B$39*'Emission factors'!$C$39</f>
        <v>14222.759301600001</v>
      </c>
      <c r="S3460" s="98">
        <f>'Activity data'!O730*'Emission factors'!$B$39*'Emission factors'!$C$39</f>
        <v>17225.5878099</v>
      </c>
      <c r="T3460" s="98">
        <f>'Activity data'!P730*'Emission factors'!$B$39*'Emission factors'!$C$39</f>
        <v>16825.510901100002</v>
      </c>
      <c r="U3460" s="98">
        <f>'Activity data'!Q730*'Emission factors'!$B$39*'Emission factors'!$C$39</f>
        <v>19347.925898399997</v>
      </c>
    </row>
    <row r="3461" spans="1:21" x14ac:dyDescent="0.25">
      <c r="A3461" s="92" t="s">
        <v>11</v>
      </c>
      <c r="B3461" s="92" t="s">
        <v>12</v>
      </c>
      <c r="C3461" s="92" t="s">
        <v>42</v>
      </c>
      <c r="D3461" s="92" t="s">
        <v>42</v>
      </c>
      <c r="E3461" s="92" t="s">
        <v>36</v>
      </c>
      <c r="F3461" s="92" t="s">
        <v>34</v>
      </c>
      <c r="G3461" s="92" t="s">
        <v>97</v>
      </c>
      <c r="H3461" s="92" t="s">
        <v>16</v>
      </c>
      <c r="I3461" s="89" t="s">
        <v>192</v>
      </c>
      <c r="L3461" s="98">
        <f>'Activity data'!H731*'Emission factors'!$B$39*'Emission factors'!$C$39</f>
        <v>891.45757845000003</v>
      </c>
      <c r="M3461" s="98">
        <f>'Activity data'!I731*'Emission factors'!$B$39*'Emission factors'!$C$39</f>
        <v>8160.3690866999996</v>
      </c>
      <c r="N3461" s="98">
        <f>'Activity data'!J731*'Emission factors'!$B$39*'Emission factors'!$C$39</f>
        <v>8353.8650365500016</v>
      </c>
      <c r="O3461" s="98">
        <f>'Activity data'!K731*'Emission factors'!$B$39*'Emission factors'!$C$39</f>
        <v>7338.6824773500002</v>
      </c>
      <c r="P3461" s="98">
        <f>'Activity data'!L731*'Emission factors'!$B$39*'Emission factors'!$C$39</f>
        <v>8200.2382119000013</v>
      </c>
      <c r="Q3461" s="98">
        <f>'Activity data'!M731*'Emission factors'!$B$39*'Emission factors'!$C$39</f>
        <v>7483.1844370500003</v>
      </c>
      <c r="R3461" s="98">
        <f>'Activity data'!N731*'Emission factors'!$B$39*'Emission factors'!$C$39</f>
        <v>6092.4416467499996</v>
      </c>
      <c r="S3461" s="98">
        <f>'Activity data'!O731*'Emission factors'!$B$39*'Emission factors'!$C$39</f>
        <v>5919.3211503000002</v>
      </c>
      <c r="T3461" s="98">
        <f>'Activity data'!P731*'Emission factors'!$B$39*'Emission factors'!$C$39</f>
        <v>5565.9393010499989</v>
      </c>
      <c r="U3461" s="98">
        <f>'Activity data'!Q731*'Emission factors'!$B$39*'Emission factors'!$C$39</f>
        <v>5346.1867294499998</v>
      </c>
    </row>
    <row r="3462" spans="1:21" x14ac:dyDescent="0.25">
      <c r="A3462" s="92" t="s">
        <v>11</v>
      </c>
      <c r="B3462" s="92" t="s">
        <v>12</v>
      </c>
      <c r="C3462" s="92" t="s">
        <v>42</v>
      </c>
      <c r="D3462" s="92" t="s">
        <v>42</v>
      </c>
      <c r="E3462" s="92" t="s">
        <v>36</v>
      </c>
      <c r="F3462" s="92" t="s">
        <v>34</v>
      </c>
      <c r="G3462" s="92" t="s">
        <v>97</v>
      </c>
      <c r="H3462" s="92" t="s">
        <v>16</v>
      </c>
      <c r="I3462" s="89" t="s">
        <v>206</v>
      </c>
      <c r="L3462" s="98">
        <f>'Activity data'!H732*'Emission factors'!$B$39*'Emission factors'!$C$39</f>
        <v>794.1073151999999</v>
      </c>
      <c r="M3462" s="98">
        <f>'Activity data'!I732*'Emission factors'!$B$39*'Emission factors'!$C$39</f>
        <v>1073.5139866499999</v>
      </c>
      <c r="N3462" s="98">
        <f>'Activity data'!J732*'Emission factors'!$B$39*'Emission factors'!$C$39</f>
        <v>941.16801615000008</v>
      </c>
      <c r="O3462" s="98">
        <f>'Activity data'!K732*'Emission factors'!$B$39*'Emission factors'!$C$39</f>
        <v>816.21483959999989</v>
      </c>
      <c r="P3462" s="98">
        <f>'Activity data'!L732*'Emission factors'!$B$39*'Emission factors'!$C$39</f>
        <v>661.80858300000011</v>
      </c>
      <c r="Q3462" s="98">
        <f>'Activity data'!M732*'Emission factors'!$B$39*'Emission factors'!$C$39</f>
        <v>595.62772470000004</v>
      </c>
      <c r="R3462" s="98">
        <f>'Activity data'!N732*'Emission factors'!$B$39*'Emission factors'!$C$39</f>
        <v>477.97286550000013</v>
      </c>
      <c r="S3462" s="98">
        <f>'Activity data'!O732*'Emission factors'!$B$39*'Emission factors'!$C$39</f>
        <v>485.32629420000006</v>
      </c>
      <c r="T3462" s="98">
        <f>'Activity data'!P732*'Emission factors'!$B$39*'Emission factors'!$C$39</f>
        <v>544.15372380000008</v>
      </c>
      <c r="U3462" s="98">
        <f>'Activity data'!Q732*'Emission factors'!$B$39*'Emission factors'!$C$39</f>
        <v>558.86058120000007</v>
      </c>
    </row>
    <row r="3463" spans="1:21" x14ac:dyDescent="0.25">
      <c r="A3463" s="92" t="s">
        <v>11</v>
      </c>
      <c r="B3463" s="92" t="s">
        <v>12</v>
      </c>
      <c r="C3463" s="92" t="s">
        <v>42</v>
      </c>
      <c r="D3463" s="92" t="s">
        <v>42</v>
      </c>
      <c r="E3463" s="92" t="s">
        <v>36</v>
      </c>
      <c r="F3463" s="92" t="s">
        <v>34</v>
      </c>
      <c r="G3463" s="92" t="s">
        <v>97</v>
      </c>
      <c r="H3463" s="92" t="s">
        <v>16</v>
      </c>
      <c r="I3463" s="89" t="s">
        <v>220</v>
      </c>
      <c r="L3463" s="98">
        <f>'Activity data'!H733*'Emission factors'!$B$39*'Emission factors'!$C$39</f>
        <v>117.65485919999999</v>
      </c>
      <c r="M3463" s="98">
        <f>'Activity data'!I733*'Emission factors'!$B$39*'Emission factors'!$C$39</f>
        <v>1191.0428770499998</v>
      </c>
      <c r="N3463" s="98">
        <f>'Activity data'!J733*'Emission factors'!$B$39*'Emission factors'!$C$39</f>
        <v>1404.1978327499999</v>
      </c>
      <c r="O3463" s="98">
        <f>'Activity data'!K733*'Emission factors'!$B$39*'Emission factors'!$C$39</f>
        <v>1639.4524397999999</v>
      </c>
      <c r="P3463" s="98">
        <f>'Activity data'!L733*'Emission factors'!$B$39*'Emission factors'!$C$39</f>
        <v>1139.5216378499999</v>
      </c>
      <c r="Q3463" s="98">
        <f>'Activity data'!M733*'Emission factors'!$B$39*'Emission factors'!$C$39</f>
        <v>1382.1532927499998</v>
      </c>
      <c r="R3463" s="98">
        <f>'Activity data'!N733*'Emission factors'!$B$39*'Emission factors'!$C$39</f>
        <v>1240.6430920499997</v>
      </c>
      <c r="S3463" s="98">
        <f>'Activity data'!O733*'Emission factors'!$B$39*'Emission factors'!$C$39</f>
        <v>1017.6468238500001</v>
      </c>
      <c r="T3463" s="98">
        <f>'Activity data'!P733*'Emission factors'!$B$39*'Emission factors'!$C$39</f>
        <v>1056.2483879999997</v>
      </c>
      <c r="U3463" s="98">
        <f>'Activity data'!Q733*'Emission factors'!$B$39*'Emission factors'!$C$39</f>
        <v>689.92324454999994</v>
      </c>
    </row>
    <row r="3464" spans="1:21" x14ac:dyDescent="0.25">
      <c r="A3464" s="92" t="s">
        <v>11</v>
      </c>
      <c r="B3464" s="92" t="s">
        <v>12</v>
      </c>
      <c r="C3464" s="92" t="s">
        <v>42</v>
      </c>
      <c r="D3464" s="92" t="s">
        <v>42</v>
      </c>
      <c r="E3464" s="92" t="s">
        <v>36</v>
      </c>
      <c r="F3464" s="92" t="s">
        <v>34</v>
      </c>
      <c r="G3464" s="92" t="s">
        <v>97</v>
      </c>
      <c r="H3464" s="92" t="s">
        <v>16</v>
      </c>
      <c r="I3464" s="89" t="s">
        <v>193</v>
      </c>
      <c r="L3464" s="98">
        <f>'Activity data'!H734*'Emission factors'!$B$39*'Emission factors'!$C$39</f>
        <v>639.74829690000001</v>
      </c>
      <c r="M3464" s="98">
        <f>'Activity data'!I734*'Emission factors'!$B$39*'Emission factors'!$C$39</f>
        <v>917.32842075000019</v>
      </c>
      <c r="N3464" s="98">
        <f>'Activity data'!J734*'Emission factors'!$B$39*'Emission factors'!$C$39</f>
        <v>950.41097685000011</v>
      </c>
      <c r="O3464" s="98">
        <f>'Activity data'!K734*'Emission factors'!$B$39*'Emission factors'!$C$39</f>
        <v>872.57800455000017</v>
      </c>
      <c r="P3464" s="98">
        <f>'Activity data'!L734*'Emission factors'!$B$39*'Emission factors'!$C$39</f>
        <v>867.63372915000014</v>
      </c>
      <c r="Q3464" s="98">
        <f>'Activity data'!M734*'Emission factors'!$B$39*'Emission factors'!$C$39</f>
        <v>901.95235410000009</v>
      </c>
      <c r="R3464" s="98">
        <f>'Activity data'!N734*'Emission factors'!$B$39*'Emission factors'!$C$39</f>
        <v>983.44629464999969</v>
      </c>
      <c r="S3464" s="98">
        <f>'Activity data'!O734*'Emission factors'!$B$39*'Emission factors'!$C$39</f>
        <v>939.27061110000011</v>
      </c>
      <c r="T3464" s="98">
        <f>'Activity data'!P734*'Emission factors'!$B$39*'Emission factors'!$C$39</f>
        <v>817.38005100000021</v>
      </c>
      <c r="U3464" s="98">
        <f>'Activity data'!Q734*'Emission factors'!$B$39*'Emission factors'!$C$39</f>
        <v>776.73149384999999</v>
      </c>
    </row>
    <row r="3465" spans="1:21" x14ac:dyDescent="0.25">
      <c r="A3465" s="92" t="s">
        <v>11</v>
      </c>
      <c r="B3465" s="92" t="s">
        <v>12</v>
      </c>
      <c r="C3465" s="92" t="s">
        <v>42</v>
      </c>
      <c r="D3465" s="92" t="s">
        <v>42</v>
      </c>
      <c r="E3465" s="92" t="s">
        <v>36</v>
      </c>
      <c r="F3465" s="92" t="s">
        <v>34</v>
      </c>
      <c r="G3465" s="92" t="s">
        <v>97</v>
      </c>
      <c r="H3465" s="92" t="s">
        <v>16</v>
      </c>
      <c r="I3465" s="89" t="s">
        <v>259</v>
      </c>
      <c r="L3465" s="98">
        <f>'Activity data'!H735*'Emission factors'!$B$39*'Emission factors'!$C$39</f>
        <v>2368.0008676499997</v>
      </c>
      <c r="M3465" s="98">
        <f>'Activity data'!I735*'Emission factors'!$B$39*'Emission factors'!$C$39</f>
        <v>2794.4682400500001</v>
      </c>
      <c r="N3465" s="98">
        <f>'Activity data'!J735*'Emission factors'!$B$39*'Emission factors'!$C$39</f>
        <v>3748.3669780499999</v>
      </c>
      <c r="O3465" s="98">
        <f>'Activity data'!K735*'Emission factors'!$B$39*'Emission factors'!$C$39</f>
        <v>3072.6230965499999</v>
      </c>
      <c r="P3465" s="98">
        <f>'Activity data'!L735*'Emission factors'!$B$39*'Emission factors'!$C$39</f>
        <v>1612.6053393</v>
      </c>
      <c r="Q3465" s="98">
        <f>'Activity data'!M735*'Emission factors'!$B$39*'Emission factors'!$C$39</f>
        <v>308.79676710000001</v>
      </c>
      <c r="R3465" s="98">
        <f>'Activity data'!N735*'Emission factors'!$B$39*'Emission factors'!$C$39</f>
        <v>0</v>
      </c>
      <c r="S3465" s="98">
        <f>'Activity data'!O735*'Emission factors'!$B$39*'Emission factors'!$C$39</f>
        <v>0</v>
      </c>
      <c r="T3465" s="98">
        <f>'Activity data'!P735*'Emission factors'!$B$39*'Emission factors'!$C$39</f>
        <v>0</v>
      </c>
      <c r="U3465" s="98">
        <f>'Activity data'!Q735*'Emission factors'!$B$39*'Emission factors'!$C$39</f>
        <v>0</v>
      </c>
    </row>
    <row r="3466" spans="1:21" x14ac:dyDescent="0.25">
      <c r="A3466" s="92" t="s">
        <v>11</v>
      </c>
      <c r="B3466" s="92" t="s">
        <v>12</v>
      </c>
      <c r="C3466" s="92" t="s">
        <v>42</v>
      </c>
      <c r="D3466" s="92" t="s">
        <v>42</v>
      </c>
      <c r="E3466" s="92" t="s">
        <v>36</v>
      </c>
      <c r="F3466" s="92" t="s">
        <v>34</v>
      </c>
      <c r="G3466" s="92" t="s">
        <v>97</v>
      </c>
      <c r="H3466" s="92" t="s">
        <v>16</v>
      </c>
      <c r="I3466" s="89" t="s">
        <v>223</v>
      </c>
      <c r="L3466" s="98">
        <f>'Activity data'!H736*'Emission factors'!$B$39*'Emission factors'!$C$39</f>
        <v>0</v>
      </c>
      <c r="M3466" s="98">
        <f>'Activity data'!I736*'Emission factors'!$B$39*'Emission factors'!$C$39</f>
        <v>0</v>
      </c>
      <c r="N3466" s="98">
        <f>'Activity data'!J736*'Emission factors'!$B$39*'Emission factors'!$C$39</f>
        <v>25.721254350000002</v>
      </c>
      <c r="O3466" s="98">
        <f>'Activity data'!K736*'Emission factors'!$B$39*'Emission factors'!$C$39</f>
        <v>19.580275350000001</v>
      </c>
      <c r="P3466" s="98">
        <f>'Activity data'!L736*'Emission factors'!$B$39*'Emission factors'!$C$39</f>
        <v>3.6688413</v>
      </c>
      <c r="Q3466" s="98">
        <f>'Activity data'!M736*'Emission factors'!$B$39*'Emission factors'!$C$39</f>
        <v>42.254659349999997</v>
      </c>
      <c r="R3466" s="98">
        <f>'Activity data'!N736*'Emission factors'!$B$39*'Emission factors'!$C$39</f>
        <v>429.38040089999998</v>
      </c>
      <c r="S3466" s="98">
        <f>'Activity data'!O736*'Emission factors'!$B$39*'Emission factors'!$C$39</f>
        <v>327.69208710000004</v>
      </c>
      <c r="T3466" s="98">
        <f>'Activity data'!P736*'Emission factors'!$B$39*'Emission factors'!$C$39</f>
        <v>99.838147050000003</v>
      </c>
      <c r="U3466" s="98">
        <f>'Activity data'!Q736*'Emission factors'!$B$39*'Emission factors'!$C$39</f>
        <v>196.03107195000001</v>
      </c>
    </row>
    <row r="3467" spans="1:21" x14ac:dyDescent="0.25">
      <c r="A3467" s="92" t="s">
        <v>11</v>
      </c>
      <c r="B3467" s="92" t="s">
        <v>12</v>
      </c>
      <c r="C3467" s="92" t="s">
        <v>42</v>
      </c>
      <c r="D3467" s="92" t="s">
        <v>42</v>
      </c>
      <c r="E3467" s="92" t="s">
        <v>36</v>
      </c>
      <c r="F3467" s="92" t="s">
        <v>34</v>
      </c>
      <c r="G3467" s="92" t="s">
        <v>97</v>
      </c>
      <c r="H3467" s="92" t="s">
        <v>16</v>
      </c>
      <c r="I3467" s="92" t="s">
        <v>221</v>
      </c>
      <c r="L3467" s="98">
        <f>'Activity data'!H737*'Emission factors'!$B$39*'Emission factors'!$C$39</f>
        <v>1650.57705945</v>
      </c>
      <c r="M3467" s="98">
        <f>'Activity data'!I737*'Emission factors'!$B$39*'Emission factors'!$C$39</f>
        <v>3459.3236934000001</v>
      </c>
      <c r="N3467" s="98">
        <f>'Activity data'!J737*'Emission factors'!$B$39*'Emission factors'!$C$39</f>
        <v>3460.4180473499996</v>
      </c>
      <c r="O3467" s="98">
        <f>'Activity data'!K737*'Emission factors'!$B$39*'Emission factors'!$C$39</f>
        <v>3453.0646186500003</v>
      </c>
      <c r="P3467" s="98">
        <f>'Activity data'!L737*'Emission factors'!$B$39*'Emission factors'!$C$39</f>
        <v>3611.1318434999998</v>
      </c>
      <c r="Q3467" s="98">
        <f>'Activity data'!M737*'Emission factors'!$B$39*'Emission factors'!$C$39</f>
        <v>3424.8397343999995</v>
      </c>
      <c r="R3467" s="98">
        <f>'Activity data'!N737*'Emission factors'!$B$39*'Emission factors'!$C$39</f>
        <v>3201.8670853500007</v>
      </c>
      <c r="S3467" s="98">
        <f>'Activity data'!O737*'Emission factors'!$B$39*'Emission factors'!$C$39</f>
        <v>2997.2465158499999</v>
      </c>
      <c r="T3467" s="98">
        <f>'Activity data'!P737*'Emission factors'!$B$39*'Emission factors'!$C$39</f>
        <v>3114.8462637000002</v>
      </c>
      <c r="U3467" s="98">
        <f>'Activity data'!Q737*'Emission factors'!$B$39*'Emission factors'!$C$39</f>
        <v>2391.9349396499997</v>
      </c>
    </row>
    <row r="3468" spans="1:21" x14ac:dyDescent="0.25">
      <c r="A3468" s="92" t="s">
        <v>11</v>
      </c>
      <c r="B3468" s="92" t="s">
        <v>12</v>
      </c>
      <c r="C3468" s="92" t="s">
        <v>42</v>
      </c>
      <c r="D3468" s="92" t="s">
        <v>42</v>
      </c>
      <c r="E3468" s="92" t="s">
        <v>36</v>
      </c>
      <c r="F3468" s="92" t="s">
        <v>34</v>
      </c>
      <c r="G3468" s="92" t="s">
        <v>97</v>
      </c>
      <c r="H3468" s="92" t="s">
        <v>16</v>
      </c>
      <c r="I3468" s="89" t="s">
        <v>222</v>
      </c>
      <c r="L3468" s="98">
        <f>'Activity data'!H738*'Emission factors'!$B$39*'Emission factors'!$C$39</f>
        <v>0</v>
      </c>
      <c r="M3468" s="98">
        <f>'Activity data'!I738*'Emission factors'!$B$39*'Emission factors'!$C$39</f>
        <v>88.193906100000007</v>
      </c>
      <c r="N3468" s="98">
        <f>'Activity data'!J738*'Emission factors'!$B$39*'Emission factors'!$C$39</f>
        <v>134.10166064999999</v>
      </c>
      <c r="O3468" s="98">
        <f>'Activity data'!K738*'Emission factors'!$B$39*'Emission factors'!$C$39</f>
        <v>194.73201869999997</v>
      </c>
      <c r="P3468" s="98">
        <f>'Activity data'!L738*'Emission factors'!$B$39*'Emission factors'!$C$39</f>
        <v>180.04090740000001</v>
      </c>
      <c r="Q3468" s="98">
        <f>'Activity data'!M738*'Emission factors'!$B$39*'Emission factors'!$C$39</f>
        <v>97.287278850000021</v>
      </c>
      <c r="R3468" s="98">
        <f>'Activity data'!N738*'Emission factors'!$B$39*'Emission factors'!$C$39</f>
        <v>73.400445149999982</v>
      </c>
      <c r="S3468" s="98">
        <f>'Activity data'!O738*'Emission factors'!$B$39*'Emission factors'!$C$39</f>
        <v>84.485699550000007</v>
      </c>
      <c r="T3468" s="98">
        <f>'Activity data'!P738*'Emission factors'!$B$39*'Emission factors'!$C$39</f>
        <v>49.584468899999997</v>
      </c>
      <c r="U3468" s="98">
        <f>'Activity data'!Q738*'Emission factors'!$B$39*'Emission factors'!$C$39</f>
        <v>20.186500199999998</v>
      </c>
    </row>
    <row r="3469" spans="1:21" x14ac:dyDescent="0.25">
      <c r="A3469" s="92" t="s">
        <v>11</v>
      </c>
      <c r="B3469" s="92" t="s">
        <v>12</v>
      </c>
      <c r="C3469" s="92" t="s">
        <v>42</v>
      </c>
      <c r="D3469" s="92" t="s">
        <v>42</v>
      </c>
      <c r="E3469" s="92" t="s">
        <v>36</v>
      </c>
      <c r="F3469" s="92" t="s">
        <v>34</v>
      </c>
      <c r="G3469" s="92" t="s">
        <v>97</v>
      </c>
      <c r="H3469" s="92" t="s">
        <v>16</v>
      </c>
      <c r="I3469" s="89" t="s">
        <v>201</v>
      </c>
      <c r="L3469" s="98">
        <f>'Activity data'!H739*'Emission factors'!$B$39*'Emission factors'!$C$39</f>
        <v>1912.8992123999999</v>
      </c>
      <c r="M3469" s="98">
        <f>'Activity data'!I739*'Emission factors'!$B$39*'Emission factors'!$C$39</f>
        <v>13831.807257749999</v>
      </c>
      <c r="N3469" s="98">
        <f>'Activity data'!J739*'Emission factors'!$B$39*'Emission factors'!$C$39</f>
        <v>21214.704783899997</v>
      </c>
      <c r="O3469" s="98">
        <f>'Activity data'!K739*'Emission factors'!$B$39*'Emission factors'!$C$39</f>
        <v>21542.924365349994</v>
      </c>
      <c r="P3469" s="98">
        <f>'Activity data'!L739*'Emission factors'!$B$39*'Emission factors'!$C$39</f>
        <v>18061.193971649998</v>
      </c>
      <c r="Q3469" s="98">
        <f>'Activity data'!M739*'Emission factors'!$B$39*'Emission factors'!$C$39</f>
        <v>16869.529123650002</v>
      </c>
      <c r="R3469" s="98">
        <f>'Activity data'!N739*'Emission factors'!$B$39*'Emission factors'!$C$39</f>
        <v>10946.153352599998</v>
      </c>
      <c r="S3469" s="98">
        <f>'Activity data'!O739*'Emission factors'!$B$39*'Emission factors'!$C$39</f>
        <v>9194.3839815000028</v>
      </c>
      <c r="T3469" s="98">
        <f>'Activity data'!P739*'Emission factors'!$B$39*'Emission factors'!$C$39</f>
        <v>9642.8486555999989</v>
      </c>
      <c r="U3469" s="98">
        <f>'Activity data'!Q739*'Emission factors'!$B$39*'Emission factors'!$C$39</f>
        <v>11182.581044100003</v>
      </c>
    </row>
    <row r="3470" spans="1:21" x14ac:dyDescent="0.25">
      <c r="A3470" s="92" t="s">
        <v>11</v>
      </c>
      <c r="B3470" s="92" t="s">
        <v>12</v>
      </c>
      <c r="C3470" s="92" t="s">
        <v>42</v>
      </c>
      <c r="D3470" s="92" t="s">
        <v>42</v>
      </c>
      <c r="E3470" s="92" t="s">
        <v>36</v>
      </c>
      <c r="F3470" s="92" t="s">
        <v>34</v>
      </c>
      <c r="G3470" s="92" t="s">
        <v>97</v>
      </c>
      <c r="H3470" s="92" t="s">
        <v>16</v>
      </c>
      <c r="I3470" s="89" t="s">
        <v>207</v>
      </c>
      <c r="L3470" s="98">
        <f>'Activity data'!H740*'Emission factors'!$B$39*'Emission factors'!$C$39</f>
        <v>8833.9242603000002</v>
      </c>
      <c r="M3470" s="98">
        <f>'Activity data'!I740*'Emission factors'!$B$39*'Emission factors'!$C$39</f>
        <v>6009.609287700001</v>
      </c>
      <c r="N3470" s="98">
        <f>'Activity data'!J740*'Emission factors'!$B$39*'Emission factors'!$C$39</f>
        <v>6246.0842175000007</v>
      </c>
      <c r="O3470" s="98">
        <f>'Activity data'!K740*'Emission factors'!$B$39*'Emission factors'!$C$39</f>
        <v>5135.472419249998</v>
      </c>
      <c r="P3470" s="98">
        <f>'Activity data'!L740*'Emission factors'!$B$39*'Emission factors'!$C$39</f>
        <v>3390.9934924499998</v>
      </c>
      <c r="Q3470" s="98">
        <f>'Activity data'!M740*'Emission factors'!$B$39*'Emission factors'!$C$39</f>
        <v>2548.0890133499997</v>
      </c>
      <c r="R3470" s="98">
        <f>'Activity data'!N740*'Emission factors'!$B$39*'Emission factors'!$C$39</f>
        <v>3357.98966685</v>
      </c>
      <c r="S3470" s="98">
        <f>'Activity data'!O740*'Emission factors'!$B$39*'Emission factors'!$C$39</f>
        <v>3105.4852072499998</v>
      </c>
      <c r="T3470" s="98">
        <f>'Activity data'!P740*'Emission factors'!$B$39*'Emission factors'!$C$39</f>
        <v>3030.3763102499997</v>
      </c>
      <c r="U3470" s="98">
        <f>'Activity data'!Q740*'Emission factors'!$B$39*'Emission factors'!$C$39</f>
        <v>3553.0366075499996</v>
      </c>
    </row>
    <row r="3471" spans="1:21" x14ac:dyDescent="0.25">
      <c r="A3471" s="92" t="s">
        <v>11</v>
      </c>
      <c r="B3471" s="92" t="s">
        <v>12</v>
      </c>
      <c r="C3471" s="92" t="s">
        <v>42</v>
      </c>
      <c r="D3471" s="92" t="s">
        <v>42</v>
      </c>
      <c r="E3471" s="92" t="s">
        <v>36</v>
      </c>
      <c r="F3471" s="92" t="s">
        <v>34</v>
      </c>
      <c r="G3471" s="92" t="s">
        <v>97</v>
      </c>
      <c r="H3471" s="92" t="s">
        <v>16</v>
      </c>
      <c r="I3471" s="89" t="s">
        <v>218</v>
      </c>
      <c r="L3471" s="98">
        <f>'Activity data'!H741*'Emission factors'!$B$39*'Emission factors'!$C$39</f>
        <v>4998.3002691000002</v>
      </c>
      <c r="M3471" s="98">
        <f>'Activity data'!I741*'Emission factors'!$B$39*'Emission factors'!$C$39</f>
        <v>9652.2569503499999</v>
      </c>
      <c r="N3471" s="98">
        <f>'Activity data'!J741*'Emission factors'!$B$39*'Emission factors'!$C$39</f>
        <v>12001.110560399999</v>
      </c>
      <c r="O3471" s="98">
        <f>'Activity data'!K741*'Emission factors'!$B$39*'Emission factors'!$C$39</f>
        <v>12269.424104399999</v>
      </c>
      <c r="P3471" s="98">
        <f>'Activity data'!L741*'Emission factors'!$B$39*'Emission factors'!$C$39</f>
        <v>12835.583002949998</v>
      </c>
      <c r="Q3471" s="98">
        <f>'Activity data'!M741*'Emission factors'!$B$39*'Emission factors'!$C$39</f>
        <v>11542.875431249999</v>
      </c>
      <c r="R3471" s="98">
        <f>'Activity data'!N741*'Emission factors'!$B$39*'Emission factors'!$C$39</f>
        <v>12036.681000299999</v>
      </c>
      <c r="S3471" s="98">
        <f>'Activity data'!O741*'Emission factors'!$B$39*'Emission factors'!$C$39</f>
        <v>11908.554984600001</v>
      </c>
      <c r="T3471" s="98">
        <f>'Activity data'!P741*'Emission factors'!$B$39*'Emission factors'!$C$39</f>
        <v>11605.30871775</v>
      </c>
      <c r="U3471" s="98">
        <f>'Activity data'!Q741*'Emission factors'!$B$39*'Emission factors'!$C$39</f>
        <v>11332.6886154</v>
      </c>
    </row>
    <row r="3472" spans="1:21" x14ac:dyDescent="0.25">
      <c r="A3472" s="92" t="s">
        <v>11</v>
      </c>
      <c r="B3472" s="92" t="s">
        <v>12</v>
      </c>
      <c r="C3472" s="92" t="s">
        <v>42</v>
      </c>
      <c r="D3472" s="92" t="s">
        <v>42</v>
      </c>
      <c r="E3472" s="92" t="s">
        <v>36</v>
      </c>
      <c r="F3472" s="92" t="s">
        <v>34</v>
      </c>
      <c r="G3472" s="92" t="s">
        <v>97</v>
      </c>
      <c r="H3472" s="92" t="s">
        <v>16</v>
      </c>
      <c r="I3472" s="89" t="s">
        <v>194</v>
      </c>
      <c r="L3472" s="98">
        <f>'Activity data'!H742*'Emission factors'!$B$39*'Emission factors'!$C$39</f>
        <v>22641.86043045</v>
      </c>
      <c r="M3472" s="98">
        <f>'Activity data'!I742*'Emission factors'!$B$39*'Emission factors'!$C$39</f>
        <v>209320.5599046</v>
      </c>
      <c r="N3472" s="98">
        <f>'Activity data'!J742*'Emission factors'!$B$39*'Emission factors'!$C$39</f>
        <v>266781.54294659995</v>
      </c>
      <c r="O3472" s="98">
        <f>'Activity data'!K742*'Emission factors'!$B$39*'Emission factors'!$C$39</f>
        <v>265823.14869705</v>
      </c>
      <c r="P3472" s="98">
        <f>'Activity data'!L742*'Emission factors'!$B$39*'Emission factors'!$C$39</f>
        <v>263421.65587469994</v>
      </c>
      <c r="Q3472" s="98">
        <f>'Activity data'!M742*'Emission factors'!$B$39*'Emission factors'!$C$39</f>
        <v>264593.73257430003</v>
      </c>
      <c r="R3472" s="98">
        <f>'Activity data'!N742*'Emission factors'!$B$39*'Emission factors'!$C$39</f>
        <v>261788.79317775002</v>
      </c>
      <c r="S3472" s="98">
        <f>'Activity data'!O742*'Emission factors'!$B$39*'Emission factors'!$C$39</f>
        <v>260937.86606070006</v>
      </c>
      <c r="T3472" s="98">
        <f>'Activity data'!P742*'Emission factors'!$B$39*'Emission factors'!$C$39</f>
        <v>240387.80415780001</v>
      </c>
      <c r="U3472" s="98">
        <f>'Activity data'!Q742*'Emission factors'!$B$39*'Emission factors'!$C$39</f>
        <v>238734.98327909995</v>
      </c>
    </row>
    <row r="3473" spans="1:21" x14ac:dyDescent="0.25">
      <c r="A3473" s="92" t="s">
        <v>11</v>
      </c>
      <c r="B3473" s="92" t="s">
        <v>12</v>
      </c>
      <c r="C3473" s="92" t="s">
        <v>42</v>
      </c>
      <c r="D3473" s="92" t="s">
        <v>42</v>
      </c>
      <c r="E3473" s="92" t="s">
        <v>36</v>
      </c>
      <c r="F3473" s="92" t="s">
        <v>34</v>
      </c>
      <c r="G3473" s="92" t="s">
        <v>97</v>
      </c>
      <c r="H3473" s="92" t="s">
        <v>16</v>
      </c>
      <c r="I3473" s="89" t="s">
        <v>195</v>
      </c>
      <c r="L3473" s="98">
        <f>'Activity data'!H743*'Emission factors'!$B$39*'Emission factors'!$C$39</f>
        <v>573.54381945000011</v>
      </c>
      <c r="M3473" s="98">
        <f>'Activity data'!I743*'Emission factors'!$B$39*'Emission factors'!$C$39</f>
        <v>1080.9225267000002</v>
      </c>
      <c r="N3473" s="98">
        <f>'Activity data'!J743*'Emission factors'!$B$39*'Emission factors'!$C$39</f>
        <v>1500.0443434499996</v>
      </c>
      <c r="O3473" s="98">
        <f>'Activity data'!K743*'Emission factors'!$B$39*'Emission factors'!$C$39</f>
        <v>1147.0718927999997</v>
      </c>
      <c r="P3473" s="98">
        <f>'Activity data'!L743*'Emission factors'!$B$39*'Emission factors'!$C$39</f>
        <v>889.74912659999984</v>
      </c>
      <c r="Q3473" s="98">
        <f>'Activity data'!M743*'Emission factors'!$B$39*'Emission factors'!$C$39</f>
        <v>830.91382395000005</v>
      </c>
      <c r="R3473" s="98">
        <f>'Activity data'!N743*'Emission factors'!$B$39*'Emission factors'!$C$39</f>
        <v>889.75699965000001</v>
      </c>
      <c r="S3473" s="98">
        <f>'Activity data'!O743*'Emission factors'!$B$39*'Emission factors'!$C$39</f>
        <v>757.40315610000027</v>
      </c>
      <c r="T3473" s="98">
        <f>'Activity data'!P743*'Emission factors'!$B$39*'Emission factors'!$C$39</f>
        <v>507.38658030000011</v>
      </c>
      <c r="U3473" s="98">
        <f>'Activity data'!Q743*'Emission factors'!$B$39*'Emission factors'!$C$39</f>
        <v>286.78371930000003</v>
      </c>
    </row>
    <row r="3474" spans="1:21" x14ac:dyDescent="0.25">
      <c r="A3474" s="92" t="s">
        <v>11</v>
      </c>
      <c r="B3474" s="92" t="s">
        <v>12</v>
      </c>
      <c r="C3474" s="92" t="s">
        <v>42</v>
      </c>
      <c r="D3474" s="92" t="s">
        <v>42</v>
      </c>
      <c r="E3474" s="92" t="s">
        <v>36</v>
      </c>
      <c r="F3474" s="92" t="s">
        <v>34</v>
      </c>
      <c r="G3474" s="92" t="s">
        <v>97</v>
      </c>
      <c r="H3474" s="92" t="s">
        <v>16</v>
      </c>
      <c r="I3474" s="89" t="s">
        <v>209</v>
      </c>
      <c r="L3474" s="98">
        <f>'Activity data'!H744*'Emission factors'!$B$39*'Emission factors'!$C$39</f>
        <v>20834.963963250004</v>
      </c>
      <c r="M3474" s="98">
        <f>'Activity data'!I744*'Emission factors'!$B$39*'Emission factors'!$C$39</f>
        <v>17735.855926500004</v>
      </c>
      <c r="N3474" s="98">
        <f>'Activity data'!J744*'Emission factors'!$B$39*'Emission factors'!$C$39</f>
        <v>13051.824194250001</v>
      </c>
      <c r="O3474" s="98">
        <f>'Activity data'!K744*'Emission factors'!$B$39*'Emission factors'!$C$39</f>
        <v>6503.9344780500005</v>
      </c>
      <c r="P3474" s="98">
        <f>'Activity data'!L744*'Emission factors'!$B$39*'Emission factors'!$C$39</f>
        <v>8357.3213054999997</v>
      </c>
      <c r="Q3474" s="98">
        <f>'Activity data'!M744*'Emission factors'!$B$39*'Emission factors'!$C$39</f>
        <v>10771.159070250002</v>
      </c>
      <c r="R3474" s="98">
        <f>'Activity data'!N744*'Emission factors'!$B$39*'Emission factors'!$C$39</f>
        <v>11337.625017750001</v>
      </c>
      <c r="S3474" s="98">
        <f>'Activity data'!O744*'Emission factors'!$B$39*'Emission factors'!$C$39</f>
        <v>6393.5306978999997</v>
      </c>
      <c r="T3474" s="98">
        <f>'Activity data'!P744*'Emission factors'!$B$39*'Emission factors'!$C$39</f>
        <v>8829.4444948500004</v>
      </c>
      <c r="U3474" s="98">
        <f>'Activity data'!Q744*'Emission factors'!$B$39*'Emission factors'!$C$39</f>
        <v>8901.6088711499997</v>
      </c>
    </row>
    <row r="3475" spans="1:21" x14ac:dyDescent="0.25">
      <c r="A3475" s="92" t="s">
        <v>11</v>
      </c>
      <c r="B3475" s="92" t="s">
        <v>12</v>
      </c>
      <c r="C3475" s="92" t="s">
        <v>42</v>
      </c>
      <c r="D3475" s="92" t="s">
        <v>42</v>
      </c>
      <c r="E3475" s="92" t="s">
        <v>36</v>
      </c>
      <c r="F3475" s="92" t="s">
        <v>34</v>
      </c>
      <c r="G3475" s="92" t="s">
        <v>97</v>
      </c>
      <c r="H3475" s="92" t="s">
        <v>16</v>
      </c>
      <c r="I3475" s="89" t="s">
        <v>208</v>
      </c>
      <c r="L3475" s="98">
        <f>'Activity data'!H745*'Emission factors'!$B$39*'Emission factors'!$C$39</f>
        <v>30325.965103499999</v>
      </c>
      <c r="M3475" s="98">
        <f>'Activity data'!I745*'Emission factors'!$B$39*'Emission factors'!$C$39</f>
        <v>30241.770706800002</v>
      </c>
      <c r="N3475" s="98">
        <f>'Activity data'!J745*'Emission factors'!$B$39*'Emission factors'!$C$39</f>
        <v>23538.230792099999</v>
      </c>
      <c r="O3475" s="98">
        <f>'Activity data'!K745*'Emission factors'!$B$39*'Emission factors'!$C$39</f>
        <v>11289.315982949998</v>
      </c>
      <c r="P3475" s="98">
        <f>'Activity data'!L745*'Emission factors'!$B$39*'Emission factors'!$C$39</f>
        <v>22377.570014999998</v>
      </c>
      <c r="Q3475" s="98">
        <f>'Activity data'!M745*'Emission factors'!$B$39*'Emission factors'!$C$39</f>
        <v>26031.791061150001</v>
      </c>
      <c r="R3475" s="98">
        <f>'Activity data'!N745*'Emission factors'!$B$39*'Emission factors'!$C$39</f>
        <v>9673.1598980999988</v>
      </c>
      <c r="S3475" s="98">
        <f>'Activity data'!O745*'Emission factors'!$B$39*'Emission factors'!$C$39</f>
        <v>2808.6869683499999</v>
      </c>
      <c r="T3475" s="98">
        <f>'Activity data'!P745*'Emission factors'!$B$39*'Emission factors'!$C$39</f>
        <v>1676.3612981999997</v>
      </c>
      <c r="U3475" s="98">
        <f>'Activity data'!Q745*'Emission factors'!$B$39*'Emission factors'!$C$39</f>
        <v>1272.0408154499999</v>
      </c>
    </row>
    <row r="3476" spans="1:21" x14ac:dyDescent="0.25">
      <c r="A3476" s="92" t="s">
        <v>11</v>
      </c>
      <c r="B3476" s="92" t="s">
        <v>12</v>
      </c>
      <c r="C3476" s="92" t="s">
        <v>42</v>
      </c>
      <c r="D3476" s="92" t="s">
        <v>42</v>
      </c>
      <c r="E3476" s="92" t="s">
        <v>36</v>
      </c>
      <c r="F3476" s="92" t="s">
        <v>34</v>
      </c>
      <c r="G3476" s="92" t="s">
        <v>97</v>
      </c>
      <c r="H3476" s="92" t="s">
        <v>16</v>
      </c>
      <c r="I3476" s="89" t="s">
        <v>226</v>
      </c>
      <c r="L3476" s="98">
        <f>'Activity data'!H746*'Emission factors'!$B$39*'Emission factors'!$C$39</f>
        <v>0</v>
      </c>
      <c r="M3476" s="98">
        <f>'Activity data'!I746*'Emission factors'!$B$39*'Emission factors'!$C$39</f>
        <v>0</v>
      </c>
      <c r="N3476" s="98">
        <f>'Activity data'!J746*'Emission factors'!$B$39*'Emission factors'!$C$39</f>
        <v>0</v>
      </c>
      <c r="O3476" s="98">
        <f>'Activity data'!K746*'Emission factors'!$B$39*'Emission factors'!$C$39</f>
        <v>0</v>
      </c>
      <c r="P3476" s="98">
        <f>'Activity data'!L746*'Emission factors'!$B$39*'Emission factors'!$C$39</f>
        <v>0</v>
      </c>
      <c r="Q3476" s="98">
        <f>'Activity data'!M746*'Emission factors'!$B$39*'Emission factors'!$C$39</f>
        <v>0</v>
      </c>
      <c r="R3476" s="98">
        <f>'Activity data'!N746*'Emission factors'!$B$39*'Emission factors'!$C$39</f>
        <v>0</v>
      </c>
      <c r="S3476" s="98">
        <f>'Activity data'!O746*'Emission factors'!$B$39*'Emission factors'!$C$39</f>
        <v>110.27781134999998</v>
      </c>
      <c r="T3476" s="98">
        <f>'Activity data'!P746*'Emission factors'!$B$39*'Emission factors'!$C$39</f>
        <v>36.759270449999995</v>
      </c>
      <c r="U3476" s="98">
        <f>'Activity data'!Q746*'Emission factors'!$B$39*'Emission factors'!$C$39</f>
        <v>14.691111299999999</v>
      </c>
    </row>
    <row r="3477" spans="1:21" x14ac:dyDescent="0.25">
      <c r="A3477" s="92" t="s">
        <v>11</v>
      </c>
      <c r="B3477" s="92" t="s">
        <v>12</v>
      </c>
      <c r="C3477" s="92" t="s">
        <v>42</v>
      </c>
      <c r="D3477" s="92" t="s">
        <v>42</v>
      </c>
      <c r="E3477" s="92" t="s">
        <v>36</v>
      </c>
      <c r="F3477" s="92" t="s">
        <v>34</v>
      </c>
      <c r="G3477" s="92" t="s">
        <v>97</v>
      </c>
      <c r="H3477" s="92" t="s">
        <v>16</v>
      </c>
      <c r="I3477" s="89" t="s">
        <v>196</v>
      </c>
      <c r="L3477" s="98">
        <f>'Activity data'!H747*'Emission factors'!$B$39*'Emission factors'!$C$39</f>
        <v>8450.4043756499996</v>
      </c>
      <c r="M3477" s="98">
        <f>'Activity data'!I747*'Emission factors'!$B$39*'Emission factors'!$C$39</f>
        <v>13212.316318499999</v>
      </c>
      <c r="N3477" s="98">
        <f>'Activity data'!J747*'Emission factors'!$B$39*'Emission factors'!$C$39</f>
        <v>18167.007763649995</v>
      </c>
      <c r="O3477" s="98">
        <f>'Activity data'!K747*'Emission factors'!$B$39*'Emission factors'!$C$39</f>
        <v>11963.445889200002</v>
      </c>
      <c r="P3477" s="98">
        <f>'Activity data'!L747*'Emission factors'!$B$39*'Emission factors'!$C$39</f>
        <v>16583.154802950001</v>
      </c>
      <c r="Q3477" s="98">
        <f>'Activity data'!M747*'Emission factors'!$B$39*'Emission factors'!$C$39</f>
        <v>20874.502420350003</v>
      </c>
      <c r="R3477" s="98">
        <f>'Activity data'!N747*'Emission factors'!$B$39*'Emission factors'!$C$39</f>
        <v>10613.918515650001</v>
      </c>
      <c r="S3477" s="98">
        <f>'Activity data'!O747*'Emission factors'!$B$39*'Emission factors'!$C$39</f>
        <v>3450.2775589499997</v>
      </c>
      <c r="T3477" s="98">
        <f>'Activity data'!P747*'Emission factors'!$B$39*'Emission factors'!$C$39</f>
        <v>4215.4435423499999</v>
      </c>
      <c r="U3477" s="98">
        <f>'Activity data'!Q747*'Emission factors'!$B$39*'Emission factors'!$C$39</f>
        <v>4276.1290117500002</v>
      </c>
    </row>
    <row r="3478" spans="1:21" x14ac:dyDescent="0.25">
      <c r="A3478" s="92" t="s">
        <v>11</v>
      </c>
      <c r="B3478" s="92" t="s">
        <v>12</v>
      </c>
      <c r="C3478" s="92" t="s">
        <v>42</v>
      </c>
      <c r="D3478" s="92" t="s">
        <v>42</v>
      </c>
      <c r="E3478" s="92" t="s">
        <v>36</v>
      </c>
      <c r="F3478" s="92" t="s">
        <v>34</v>
      </c>
      <c r="G3478" s="92" t="s">
        <v>97</v>
      </c>
      <c r="H3478" s="92" t="s">
        <v>16</v>
      </c>
      <c r="I3478" s="89" t="s">
        <v>197</v>
      </c>
      <c r="L3478" s="98">
        <f>'Activity data'!H748*'Emission factors'!$B$39*'Emission factors'!$C$39</f>
        <v>54567.400975499993</v>
      </c>
      <c r="M3478" s="98">
        <f>'Activity data'!I748*'Emission factors'!$B$39*'Emission factors'!$C$39</f>
        <v>30411.057027899999</v>
      </c>
      <c r="N3478" s="98">
        <f>'Activity data'!J748*'Emission factors'!$B$39*'Emission factors'!$C$39</f>
        <v>26467.887173699997</v>
      </c>
      <c r="O3478" s="98">
        <f>'Activity data'!K748*'Emission factors'!$B$39*'Emission factors'!$C$39</f>
        <v>30038.905827449998</v>
      </c>
      <c r="P3478" s="98">
        <f>'Activity data'!L748*'Emission factors'!$B$39*'Emission factors'!$C$39</f>
        <v>31398.109179450003</v>
      </c>
      <c r="Q3478" s="98">
        <f>'Activity data'!M748*'Emission factors'!$B$39*'Emission factors'!$C$39</f>
        <v>37030.953659400002</v>
      </c>
      <c r="R3478" s="98">
        <f>'Activity data'!N748*'Emission factors'!$B$39*'Emission factors'!$C$39</f>
        <v>37747.5114321</v>
      </c>
      <c r="S3478" s="98">
        <f>'Activity data'!O748*'Emission factors'!$B$39*'Emission factors'!$C$39</f>
        <v>31114.096773750003</v>
      </c>
      <c r="T3478" s="98">
        <f>'Activity data'!P748*'Emission factors'!$B$39*'Emission factors'!$C$39</f>
        <v>26491.285878300001</v>
      </c>
      <c r="U3478" s="98">
        <f>'Activity data'!Q748*'Emission factors'!$B$39*'Emission factors'!$C$39</f>
        <v>30045.164902200009</v>
      </c>
    </row>
    <row r="3479" spans="1:21" x14ac:dyDescent="0.25">
      <c r="A3479" s="92" t="s">
        <v>11</v>
      </c>
      <c r="B3479" s="92" t="s">
        <v>12</v>
      </c>
      <c r="C3479" s="92" t="s">
        <v>42</v>
      </c>
      <c r="D3479" s="92" t="s">
        <v>42</v>
      </c>
      <c r="E3479" s="92" t="s">
        <v>36</v>
      </c>
      <c r="F3479" s="92" t="s">
        <v>34</v>
      </c>
      <c r="G3479" s="92" t="s">
        <v>97</v>
      </c>
      <c r="H3479" s="92" t="s">
        <v>16</v>
      </c>
      <c r="I3479" s="89" t="s">
        <v>229</v>
      </c>
      <c r="L3479" s="98">
        <f>'Activity data'!H749*'Emission factors'!$B$39*'Emission factors'!$C$39</f>
        <v>513.90546570000004</v>
      </c>
      <c r="M3479" s="98">
        <f>'Activity data'!I749*'Emission factors'!$B$39*'Emission factors'!$C$39</f>
        <v>1947.6744742499995</v>
      </c>
      <c r="N3479" s="98">
        <f>'Activity data'!J749*'Emission factors'!$B$39*'Emission factors'!$C$39</f>
        <v>2325.5100168000004</v>
      </c>
      <c r="O3479" s="98">
        <f>'Activity data'!K749*'Emission factors'!$B$39*'Emission factors'!$C$39</f>
        <v>1890.4531468500004</v>
      </c>
      <c r="P3479" s="98">
        <f>'Activity data'!L749*'Emission factors'!$B$39*'Emission factors'!$C$39</f>
        <v>1721.1825718499997</v>
      </c>
      <c r="Q3479" s="98">
        <f>'Activity data'!M749*'Emission factors'!$B$39*'Emission factors'!$C$39</f>
        <v>1539.4647047999999</v>
      </c>
      <c r="R3479" s="98">
        <f>'Activity data'!N749*'Emission factors'!$B$39*'Emission factors'!$C$39</f>
        <v>1495.3913709000001</v>
      </c>
      <c r="S3479" s="98">
        <f>'Activity data'!O749*'Emission factors'!$B$39*'Emission factors'!$C$39</f>
        <v>1553.8094019</v>
      </c>
      <c r="T3479" s="98">
        <f>'Activity data'!P749*'Emission factors'!$B$39*'Emission factors'!$C$39</f>
        <v>1370.4539404499999</v>
      </c>
      <c r="U3479" s="98">
        <f>'Activity data'!Q749*'Emission factors'!$B$39*'Emission factors'!$C$39</f>
        <v>1057.2482653499999</v>
      </c>
    </row>
    <row r="3480" spans="1:21" x14ac:dyDescent="0.25">
      <c r="A3480" s="92" t="s">
        <v>11</v>
      </c>
      <c r="B3480" s="92" t="s">
        <v>12</v>
      </c>
      <c r="C3480" s="92" t="s">
        <v>42</v>
      </c>
      <c r="D3480" s="92" t="s">
        <v>42</v>
      </c>
      <c r="E3480" s="92" t="s">
        <v>36</v>
      </c>
      <c r="F3480" s="92" t="s">
        <v>34</v>
      </c>
      <c r="G3480" s="92" t="s">
        <v>97</v>
      </c>
      <c r="H3480" s="92" t="s">
        <v>16</v>
      </c>
      <c r="I3480" s="89" t="s">
        <v>198</v>
      </c>
      <c r="L3480" s="98">
        <f>'Activity data'!H750*'Emission factors'!$B$39*'Emission factors'!$C$39</f>
        <v>58.827429599999995</v>
      </c>
      <c r="M3480" s="98">
        <f>'Activity data'!I750*'Emission factors'!$B$39*'Emission factors'!$C$39</f>
        <v>852.83239514999991</v>
      </c>
      <c r="N3480" s="98">
        <f>'Activity data'!J750*'Emission factors'!$B$39*'Emission factors'!$C$39</f>
        <v>720.55728209999995</v>
      </c>
      <c r="O3480" s="98">
        <f>'Activity data'!K750*'Emission factors'!$B$39*'Emission factors'!$C$39</f>
        <v>808.84566480000001</v>
      </c>
      <c r="P3480" s="98">
        <f>'Activity data'!L750*'Emission factors'!$B$39*'Emission factors'!$C$39</f>
        <v>970.57385790000001</v>
      </c>
      <c r="Q3480" s="98">
        <f>'Activity data'!M750*'Emission factors'!$B$39*'Emission factors'!$C$39</f>
        <v>911.80153965000011</v>
      </c>
      <c r="R3480" s="98">
        <f>'Activity data'!N750*'Emission factors'!$B$39*'Emission factors'!$C$39</f>
        <v>926.48477790000015</v>
      </c>
      <c r="S3480" s="98">
        <f>'Activity data'!O750*'Emission factors'!$B$39*'Emission factors'!$C$39</f>
        <v>808.83779175000018</v>
      </c>
      <c r="T3480" s="98">
        <f>'Activity data'!P750*'Emission factors'!$B$39*'Emission factors'!$C$39</f>
        <v>786.71452124999996</v>
      </c>
      <c r="U3480" s="98">
        <f>'Activity data'!Q750*'Emission factors'!$B$39*'Emission factors'!$C$39</f>
        <v>617.65651860000014</v>
      </c>
    </row>
    <row r="3481" spans="1:21" x14ac:dyDescent="0.25">
      <c r="A3481" s="92" t="s">
        <v>11</v>
      </c>
      <c r="B3481" s="92" t="s">
        <v>12</v>
      </c>
      <c r="C3481" s="92" t="s">
        <v>42</v>
      </c>
      <c r="D3481" s="92" t="s">
        <v>42</v>
      </c>
      <c r="E3481" s="92" t="s">
        <v>36</v>
      </c>
      <c r="F3481" s="92" t="s">
        <v>34</v>
      </c>
      <c r="G3481" s="92" t="s">
        <v>97</v>
      </c>
      <c r="H3481" s="92" t="s">
        <v>16</v>
      </c>
      <c r="I3481" s="89" t="s">
        <v>231</v>
      </c>
      <c r="L3481" s="98">
        <f>'Activity data'!H751*'Emission factors'!$B$39*'Emission factors'!$C$39</f>
        <v>102.9322557</v>
      </c>
      <c r="M3481" s="98">
        <f>'Activity data'!I751*'Emission factors'!$B$39*'Emission factors'!$C$39</f>
        <v>232.82970765000002</v>
      </c>
      <c r="N3481" s="98">
        <f>'Activity data'!J751*'Emission factors'!$B$39*'Emission factors'!$C$39</f>
        <v>110.29355744999999</v>
      </c>
      <c r="O3481" s="98">
        <f>'Activity data'!K751*'Emission factors'!$B$39*'Emission factors'!$C$39</f>
        <v>102.94800179999999</v>
      </c>
      <c r="P3481" s="98">
        <f>'Activity data'!L751*'Emission factors'!$B$39*'Emission factors'!$C$39</f>
        <v>73.534286999999978</v>
      </c>
      <c r="Q3481" s="98">
        <f>'Activity data'!M751*'Emission factors'!$B$39*'Emission factors'!$C$39</f>
        <v>36.767143499999989</v>
      </c>
      <c r="R3481" s="98">
        <f>'Activity data'!N751*'Emission factors'!$B$39*'Emission factors'!$C$39</f>
        <v>51.474000899999993</v>
      </c>
      <c r="S3481" s="98">
        <f>'Activity data'!O751*'Emission factors'!$B$39*'Emission factors'!$C$39</f>
        <v>36.767143499999989</v>
      </c>
      <c r="T3481" s="98">
        <f>'Activity data'!P751*'Emission factors'!$B$39*'Emission factors'!$C$39</f>
        <v>29.413714799999997</v>
      </c>
      <c r="U3481" s="98">
        <f>'Activity data'!Q751*'Emission factors'!$B$39*'Emission factors'!$C$39</f>
        <v>7.3534286999999994</v>
      </c>
    </row>
    <row r="3482" spans="1:21" x14ac:dyDescent="0.25">
      <c r="A3482" s="92" t="s">
        <v>11</v>
      </c>
      <c r="B3482" s="92" t="s">
        <v>12</v>
      </c>
      <c r="C3482" s="92" t="s">
        <v>42</v>
      </c>
      <c r="D3482" s="92" t="s">
        <v>42</v>
      </c>
      <c r="E3482" s="92" t="s">
        <v>36</v>
      </c>
      <c r="F3482" s="92" t="s">
        <v>34</v>
      </c>
      <c r="G3482" s="92" t="s">
        <v>97</v>
      </c>
      <c r="H3482" s="92" t="s">
        <v>16</v>
      </c>
      <c r="I3482" s="89" t="s">
        <v>230</v>
      </c>
      <c r="L3482" s="98">
        <f>'Activity data'!H752*'Emission factors'!$B$39*'Emission factors'!$C$39</f>
        <v>352.91733930000009</v>
      </c>
      <c r="M3482" s="98">
        <f>'Activity data'!I752*'Emission factors'!$B$39*'Emission factors'!$C$39</f>
        <v>1095.40106565</v>
      </c>
      <c r="N3482" s="98">
        <f>'Activity data'!J752*'Emission factors'!$B$39*'Emission factors'!$C$39</f>
        <v>1439.6580499500001</v>
      </c>
      <c r="O3482" s="98">
        <f>'Activity data'!K752*'Emission factors'!$B$39*'Emission factors'!$C$39</f>
        <v>1260.7429886999998</v>
      </c>
      <c r="P3482" s="98">
        <f>'Activity data'!L752*'Emission factors'!$B$39*'Emission factors'!$C$39</f>
        <v>1244.9024120999998</v>
      </c>
      <c r="Q3482" s="98">
        <f>'Activity data'!M752*'Emission factors'!$B$39*'Emission factors'!$C$39</f>
        <v>1432.44633615</v>
      </c>
      <c r="R3482" s="98">
        <f>'Activity data'!N752*'Emission factors'!$B$39*'Emission factors'!$C$39</f>
        <v>1174.5173451000003</v>
      </c>
      <c r="S3482" s="98">
        <f>'Activity data'!O752*'Emission factors'!$B$39*'Emission factors'!$C$39</f>
        <v>1035.2588366999998</v>
      </c>
      <c r="T3482" s="98">
        <f>'Activity data'!P752*'Emission factors'!$B$39*'Emission factors'!$C$39</f>
        <v>796.21729259999995</v>
      </c>
      <c r="U3482" s="98">
        <f>'Activity data'!Q752*'Emission factors'!$B$39*'Emission factors'!$C$39</f>
        <v>671.42157705000011</v>
      </c>
    </row>
    <row r="3483" spans="1:21" x14ac:dyDescent="0.25">
      <c r="A3483" s="92" t="s">
        <v>11</v>
      </c>
      <c r="B3483" s="92" t="s">
        <v>12</v>
      </c>
      <c r="C3483" s="92" t="s">
        <v>42</v>
      </c>
      <c r="D3483" s="92" t="s">
        <v>42</v>
      </c>
      <c r="E3483" s="92" t="s">
        <v>36</v>
      </c>
      <c r="F3483" s="92" t="s">
        <v>34</v>
      </c>
      <c r="G3483" s="92" t="s">
        <v>97</v>
      </c>
      <c r="H3483" s="92" t="s">
        <v>16</v>
      </c>
      <c r="I3483" s="88" t="s">
        <v>232</v>
      </c>
      <c r="L3483" s="98">
        <f>'Activity data'!H753*'Emission factors'!$B$39*'Emission factors'!$C$39</f>
        <v>408.77662905000005</v>
      </c>
      <c r="M3483" s="98">
        <f>'Activity data'!I753*'Emission factors'!$B$39*'Emission factors'!$C$39</f>
        <v>406.32811050000009</v>
      </c>
      <c r="N3483" s="98">
        <f>'Activity data'!J753*'Emission factors'!$B$39*'Emission factors'!$C$39</f>
        <v>376.85141130000011</v>
      </c>
      <c r="O3483" s="98">
        <f>'Activity data'!K753*'Emission factors'!$B$39*'Emission factors'!$C$39</f>
        <v>411.76051499999994</v>
      </c>
      <c r="P3483" s="98">
        <f>'Activity data'!L753*'Emission factors'!$B$39*'Emission factors'!$C$39</f>
        <v>327.2197041</v>
      </c>
      <c r="Q3483" s="98">
        <f>'Activity data'!M753*'Emission factors'!$B$39*'Emission factors'!$C$39</f>
        <v>227.95628970000001</v>
      </c>
      <c r="R3483" s="98">
        <f>'Activity data'!N753*'Emission factors'!$B$39*'Emission factors'!$C$39</f>
        <v>310.67055300000004</v>
      </c>
      <c r="S3483" s="98">
        <f>'Activity data'!O753*'Emission factors'!$B$39*'Emission factors'!$C$39</f>
        <v>307.00171169999999</v>
      </c>
      <c r="T3483" s="98">
        <f>'Activity data'!P753*'Emission factors'!$B$39*'Emission factors'!$C$39</f>
        <v>5904.7953730500003</v>
      </c>
      <c r="U3483" s="98">
        <f>'Activity data'!Q753*'Emission factors'!$B$39*'Emission factors'!$C$39</f>
        <v>2062.32182835</v>
      </c>
    </row>
    <row r="3484" spans="1:21" x14ac:dyDescent="0.25">
      <c r="A3484" s="92" t="s">
        <v>11</v>
      </c>
      <c r="B3484" s="92" t="s">
        <v>12</v>
      </c>
      <c r="C3484" s="92" t="s">
        <v>42</v>
      </c>
      <c r="D3484" s="92" t="s">
        <v>42</v>
      </c>
      <c r="E3484" s="92" t="s">
        <v>36</v>
      </c>
      <c r="F3484" s="92" t="s">
        <v>34</v>
      </c>
      <c r="G3484" s="92" t="s">
        <v>97</v>
      </c>
      <c r="H3484" s="92" t="s">
        <v>16</v>
      </c>
      <c r="I3484" s="89" t="s">
        <v>225</v>
      </c>
      <c r="L3484" s="98">
        <f>'Activity data'!H754*'Emission factors'!$B$39*'Emission factors'!$C$39</f>
        <v>897.07106310000006</v>
      </c>
      <c r="M3484" s="98">
        <f>'Activity data'!I754*'Emission factors'!$B$39*'Emission factors'!$C$39</f>
        <v>808.79055344999995</v>
      </c>
      <c r="N3484" s="98">
        <f>'Activity data'!J754*'Emission factors'!$B$39*'Emission factors'!$C$39</f>
        <v>713.20385340000018</v>
      </c>
      <c r="O3484" s="98">
        <f>'Activity data'!K754*'Emission factors'!$B$39*'Emission factors'!$C$39</f>
        <v>200.97534735000005</v>
      </c>
      <c r="P3484" s="98">
        <f>'Activity data'!L754*'Emission factors'!$B$39*'Emission factors'!$C$39</f>
        <v>66.165112199999996</v>
      </c>
      <c r="Q3484" s="98">
        <f>'Activity data'!M754*'Emission factors'!$B$39*'Emission factors'!$C$39</f>
        <v>225.42116759999999</v>
      </c>
      <c r="R3484" s="98">
        <f>'Activity data'!N754*'Emission factors'!$B$39*'Emission factors'!$C$39</f>
        <v>311.22166649999997</v>
      </c>
      <c r="S3484" s="98">
        <f>'Activity data'!O754*'Emission factors'!$B$39*'Emission factors'!$C$39</f>
        <v>80.8719696</v>
      </c>
      <c r="T3484" s="98">
        <f>'Activity data'!P754*'Emission factors'!$B$39*'Emission factors'!$C$39</f>
        <v>0</v>
      </c>
      <c r="U3484" s="98">
        <f>'Activity data'!Q754*'Emission factors'!$B$39*'Emission factors'!$C$39</f>
        <v>36.751397400000002</v>
      </c>
    </row>
    <row r="3485" spans="1:21" x14ac:dyDescent="0.25">
      <c r="A3485" s="92" t="s">
        <v>11</v>
      </c>
      <c r="B3485" s="92" t="s">
        <v>12</v>
      </c>
      <c r="C3485" s="92" t="s">
        <v>42</v>
      </c>
      <c r="D3485" s="92" t="s">
        <v>42</v>
      </c>
      <c r="E3485" s="92" t="s">
        <v>36</v>
      </c>
      <c r="F3485" s="92" t="s">
        <v>34</v>
      </c>
      <c r="G3485" s="92" t="s">
        <v>97</v>
      </c>
      <c r="H3485" s="92" t="s">
        <v>16</v>
      </c>
      <c r="I3485" s="89" t="s">
        <v>205</v>
      </c>
      <c r="L3485" s="98">
        <f>'Activity data'!H755*'Emission factors'!$B$39*'Emission factors'!$C$39</f>
        <v>3401.1261078000002</v>
      </c>
      <c r="M3485" s="98">
        <f>'Activity data'!I755*'Emission factors'!$B$39*'Emission factors'!$C$39</f>
        <v>7438.418274749999</v>
      </c>
      <c r="N3485" s="98">
        <f>'Activity data'!J755*'Emission factors'!$B$39*'Emission factors'!$C$39</f>
        <v>8572.7988109499984</v>
      </c>
      <c r="O3485" s="98">
        <f>'Activity data'!K755*'Emission factors'!$B$39*'Emission factors'!$C$39</f>
        <v>5038.8386035500007</v>
      </c>
      <c r="P3485" s="98">
        <f>'Activity data'!L755*'Emission factors'!$B$39*'Emission factors'!$C$39</f>
        <v>5220.2572946999999</v>
      </c>
      <c r="Q3485" s="98">
        <f>'Activity data'!M755*'Emission factors'!$B$39*'Emission factors'!$C$39</f>
        <v>5938.3660582499997</v>
      </c>
      <c r="R3485" s="98">
        <f>'Activity data'!N755*'Emission factors'!$B$39*'Emission factors'!$C$39</f>
        <v>5951.7974815500002</v>
      </c>
      <c r="S3485" s="98">
        <f>'Activity data'!O755*'Emission factors'!$B$39*'Emission factors'!$C$39</f>
        <v>5363.4838203000008</v>
      </c>
      <c r="T3485" s="98">
        <f>'Activity data'!P755*'Emission factors'!$B$39*'Emission factors'!$C$39</f>
        <v>5267.8656280499999</v>
      </c>
      <c r="U3485" s="98">
        <f>'Activity data'!Q755*'Emission factors'!$B$39*'Emission factors'!$C$39</f>
        <v>5841.9290688000001</v>
      </c>
    </row>
    <row r="3486" spans="1:21" x14ac:dyDescent="0.25">
      <c r="A3486" s="92" t="s">
        <v>11</v>
      </c>
      <c r="B3486" s="92" t="s">
        <v>12</v>
      </c>
      <c r="C3486" s="92" t="s">
        <v>42</v>
      </c>
      <c r="D3486" s="92" t="s">
        <v>42</v>
      </c>
      <c r="E3486" s="92" t="s">
        <v>36</v>
      </c>
      <c r="F3486" s="92" t="s">
        <v>34</v>
      </c>
      <c r="G3486" s="92" t="s">
        <v>97</v>
      </c>
      <c r="H3486" s="92" t="s">
        <v>16</v>
      </c>
      <c r="I3486" s="89" t="s">
        <v>204</v>
      </c>
      <c r="L3486" s="98">
        <f>'Activity data'!H756*'Emission factors'!$B$39*'Emission factors'!$C$39</f>
        <v>3879.3430378499997</v>
      </c>
      <c r="M3486" s="98">
        <f>'Activity data'!I756*'Emission factors'!$B$39*'Emission factors'!$C$39</f>
        <v>8925.6374197500008</v>
      </c>
      <c r="N3486" s="98">
        <f>'Activity data'!J756*'Emission factors'!$B$39*'Emission factors'!$C$39</f>
        <v>9316.12495365</v>
      </c>
      <c r="O3486" s="98">
        <f>'Activity data'!K756*'Emission factors'!$B$39*'Emission factors'!$C$39</f>
        <v>6880.4473482000003</v>
      </c>
      <c r="P3486" s="98">
        <f>'Activity data'!L756*'Emission factors'!$B$39*'Emission factors'!$C$39</f>
        <v>6526.4120358</v>
      </c>
      <c r="Q3486" s="98">
        <f>'Activity data'!M756*'Emission factors'!$B$39*'Emission factors'!$C$39</f>
        <v>6729.9382513499995</v>
      </c>
      <c r="R3486" s="98">
        <f>'Activity data'!N756*'Emission factors'!$B$39*'Emission factors'!$C$39</f>
        <v>8204.1904830000003</v>
      </c>
      <c r="S3486" s="98">
        <f>'Activity data'!O756*'Emission factors'!$B$39*'Emission factors'!$C$39</f>
        <v>7172.93902875</v>
      </c>
      <c r="T3486" s="98">
        <f>'Activity data'!P756*'Emission factors'!$B$39*'Emission factors'!$C$39</f>
        <v>6158.8114582499993</v>
      </c>
      <c r="U3486" s="98">
        <f>'Activity data'!Q756*'Emission factors'!$B$39*'Emission factors'!$C$39</f>
        <v>5790.1873841999995</v>
      </c>
    </row>
    <row r="3487" spans="1:21" x14ac:dyDescent="0.25">
      <c r="A3487" s="92" t="s">
        <v>11</v>
      </c>
      <c r="B3487" s="92" t="s">
        <v>12</v>
      </c>
      <c r="C3487" s="92" t="s">
        <v>42</v>
      </c>
      <c r="D3487" s="92" t="s">
        <v>42</v>
      </c>
      <c r="E3487" s="92" t="s">
        <v>36</v>
      </c>
      <c r="F3487" s="92" t="s">
        <v>34</v>
      </c>
      <c r="G3487" s="92" t="s">
        <v>97</v>
      </c>
      <c r="H3487" s="92" t="s">
        <v>16</v>
      </c>
      <c r="I3487" s="89" t="s">
        <v>228</v>
      </c>
      <c r="L3487" s="98">
        <f>'Activity data'!H757*'Emission factors'!$B$39*'Emission factors'!$C$39</f>
        <v>168.00301395000002</v>
      </c>
      <c r="M3487" s="98">
        <f>'Activity data'!I757*'Emission factors'!$B$39*'Emission factors'!$C$39</f>
        <v>11398.845854550003</v>
      </c>
      <c r="N3487" s="98">
        <f>'Activity data'!J757*'Emission factors'!$B$39*'Emission factors'!$C$39</f>
        <v>18677.795501549997</v>
      </c>
      <c r="O3487" s="98">
        <f>'Activity data'!K757*'Emission factors'!$B$39*'Emission factors'!$C$39</f>
        <v>20179.792361399999</v>
      </c>
      <c r="P3487" s="98">
        <f>'Activity data'!L757*'Emission factors'!$B$39*'Emission factors'!$C$39</f>
        <v>19837.047002699997</v>
      </c>
      <c r="Q3487" s="98">
        <f>'Activity data'!M757*'Emission factors'!$B$39*'Emission factors'!$C$39</f>
        <v>21290.010507149997</v>
      </c>
      <c r="R3487" s="98">
        <f>'Activity data'!N757*'Emission factors'!$B$39*'Emission factors'!$C$39</f>
        <v>19788.131743049998</v>
      </c>
      <c r="S3487" s="98">
        <f>'Activity data'!O757*'Emission factors'!$B$39*'Emission factors'!$C$39</f>
        <v>18066.020151300003</v>
      </c>
      <c r="T3487" s="98">
        <f>'Activity data'!P757*'Emission factors'!$B$39*'Emission factors'!$C$39</f>
        <v>18557.495297549998</v>
      </c>
      <c r="U3487" s="98">
        <f>'Activity data'!Q757*'Emission factors'!$B$39*'Emission factors'!$C$39</f>
        <v>19823.253419099998</v>
      </c>
    </row>
    <row r="3488" spans="1:21" x14ac:dyDescent="0.25">
      <c r="A3488" s="92" t="s">
        <v>11</v>
      </c>
      <c r="B3488" s="92" t="s">
        <v>12</v>
      </c>
      <c r="C3488" s="92" t="s">
        <v>42</v>
      </c>
      <c r="D3488" s="92" t="s">
        <v>42</v>
      </c>
      <c r="E3488" s="92" t="s">
        <v>36</v>
      </c>
      <c r="F3488" s="92" t="s">
        <v>34</v>
      </c>
      <c r="G3488" s="92" t="s">
        <v>97</v>
      </c>
      <c r="H3488" s="92" t="s">
        <v>16</v>
      </c>
      <c r="I3488" s="92" t="s">
        <v>202</v>
      </c>
      <c r="L3488" s="98">
        <f>'Activity data'!H758*'Emission factors'!$B$39*'Emission factors'!$C$39</f>
        <v>137458.6819317</v>
      </c>
      <c r="M3488" s="98">
        <f>'Activity data'!I758*'Emission factors'!$B$39*'Emission factors'!$C$39</f>
        <v>144264.05187510001</v>
      </c>
      <c r="N3488" s="98">
        <f>'Activity data'!J758*'Emission factors'!$B$39*'Emission factors'!$C$39</f>
        <v>126582.60659715001</v>
      </c>
      <c r="O3488" s="98">
        <f>'Activity data'!K758*'Emission factors'!$B$39*'Emission factors'!$C$39</f>
        <v>93857.423982749999</v>
      </c>
      <c r="P3488" s="98">
        <f>'Activity data'!L758*'Emission factors'!$B$39*'Emission factors'!$C$39</f>
        <v>118268.22490634999</v>
      </c>
      <c r="Q3488" s="98">
        <f>'Activity data'!M758*'Emission factors'!$B$39*'Emission factors'!$C$39</f>
        <v>141434.37535545</v>
      </c>
      <c r="R3488" s="98">
        <f>'Activity data'!N758*'Emission factors'!$B$39*'Emission factors'!$C$39</f>
        <v>125797.69500435001</v>
      </c>
      <c r="S3488" s="98">
        <f>'Activity data'!O758*'Emission factors'!$B$39*'Emission factors'!$C$39</f>
        <v>90127.472068650008</v>
      </c>
      <c r="T3488" s="98">
        <f>'Activity data'!P758*'Emission factors'!$B$39*'Emission factors'!$C$39</f>
        <v>98352.825310049986</v>
      </c>
      <c r="U3488" s="98">
        <f>'Activity data'!Q758*'Emission factors'!$B$39*'Emission factors'!$C$39</f>
        <v>114195.16547324997</v>
      </c>
    </row>
    <row r="3489" spans="1:21" x14ac:dyDescent="0.25">
      <c r="A3489" s="92" t="s">
        <v>11</v>
      </c>
      <c r="B3489" s="92" t="s">
        <v>12</v>
      </c>
      <c r="C3489" s="92" t="s">
        <v>42</v>
      </c>
      <c r="D3489" s="92" t="s">
        <v>42</v>
      </c>
      <c r="E3489" s="92" t="s">
        <v>36</v>
      </c>
      <c r="F3489" s="92" t="s">
        <v>34</v>
      </c>
      <c r="G3489" s="92" t="s">
        <v>97</v>
      </c>
      <c r="H3489" s="92" t="s">
        <v>16</v>
      </c>
      <c r="I3489" s="89" t="s">
        <v>190</v>
      </c>
      <c r="L3489" s="98">
        <f>'Activity data'!H759*'Emission factors'!$B$39*'Emission factors'!$C$39</f>
        <v>0</v>
      </c>
      <c r="M3489" s="98">
        <f>'Activity data'!I759*'Emission factors'!$B$39*'Emission factors'!$C$39</f>
        <v>0</v>
      </c>
      <c r="N3489" s="98">
        <f>'Activity data'!J759*'Emission factors'!$B$39*'Emission factors'!$C$39</f>
        <v>0</v>
      </c>
      <c r="O3489" s="98">
        <f>'Activity data'!K759*'Emission factors'!$B$39*'Emission factors'!$C$39</f>
        <v>0</v>
      </c>
      <c r="P3489" s="98">
        <f>'Activity data'!L759*'Emission factors'!$B$39*'Emission factors'!$C$39</f>
        <v>0</v>
      </c>
      <c r="Q3489" s="98">
        <f>'Activity data'!M759*'Emission factors'!$B$39*'Emission factors'!$C$39</f>
        <v>0</v>
      </c>
      <c r="R3489" s="98">
        <f>'Activity data'!N759*'Emission factors'!$B$39*'Emission factors'!$C$39</f>
        <v>0</v>
      </c>
      <c r="S3489" s="98">
        <f>'Activity data'!O759*'Emission factors'!$B$39*'Emission factors'!$C$39</f>
        <v>0</v>
      </c>
      <c r="T3489" s="98">
        <f>'Activity data'!P759*'Emission factors'!$B$39*'Emission factors'!$C$39</f>
        <v>0</v>
      </c>
      <c r="U3489" s="98">
        <f>'Activity data'!Q759*'Emission factors'!$B$39*'Emission factors'!$C$39</f>
        <v>2102.9782585499997</v>
      </c>
    </row>
    <row r="3490" spans="1:21" x14ac:dyDescent="0.25">
      <c r="A3490" s="92" t="s">
        <v>11</v>
      </c>
      <c r="B3490" s="92" t="s">
        <v>12</v>
      </c>
      <c r="C3490" s="92" t="s">
        <v>42</v>
      </c>
      <c r="D3490" s="92" t="s">
        <v>42</v>
      </c>
      <c r="E3490" s="92" t="s">
        <v>36</v>
      </c>
      <c r="F3490" s="92" t="s">
        <v>34</v>
      </c>
      <c r="G3490" s="92" t="s">
        <v>97</v>
      </c>
      <c r="H3490" s="92" t="s">
        <v>16</v>
      </c>
      <c r="I3490" s="89" t="s">
        <v>210</v>
      </c>
      <c r="L3490" s="98">
        <f>'Activity data'!H760*'Emission factors'!$B$39*'Emission factors'!$C$39</f>
        <v>66.180858299999997</v>
      </c>
      <c r="M3490" s="98">
        <f>'Activity data'!I760*'Emission factors'!$B$39*'Emission factors'!$C$39</f>
        <v>264.72343320000004</v>
      </c>
      <c r="N3490" s="98">
        <f>'Activity data'!J760*'Emission factors'!$B$39*'Emission factors'!$C$39</f>
        <v>389.73172109999996</v>
      </c>
      <c r="O3490" s="98">
        <f>'Activity data'!K760*'Emission factors'!$B$39*'Emission factors'!$C$39</f>
        <v>367.67143499999997</v>
      </c>
      <c r="P3490" s="98">
        <f>'Activity data'!L760*'Emission factors'!$B$39*'Emission factors'!$C$39</f>
        <v>250.00870275000005</v>
      </c>
      <c r="Q3490" s="98">
        <f>'Activity data'!M760*'Emission factors'!$B$39*'Emission factors'!$C$39</f>
        <v>195.4720854</v>
      </c>
      <c r="R3490" s="98">
        <f>'Activity data'!N760*'Emission factors'!$B$39*'Emission factors'!$C$39</f>
        <v>168.49114304999998</v>
      </c>
      <c r="S3490" s="98">
        <f>'Activity data'!O760*'Emission factors'!$B$39*'Emission factors'!$C$39</f>
        <v>104.396643</v>
      </c>
      <c r="T3490" s="98">
        <f>'Activity data'!P760*'Emission factors'!$B$39*'Emission factors'!$C$39</f>
        <v>117.30844499999999</v>
      </c>
      <c r="U3490" s="98">
        <f>'Activity data'!Q760*'Emission factors'!$B$39*'Emission factors'!$C$39</f>
        <v>60.31543605000001</v>
      </c>
    </row>
    <row r="3491" spans="1:21" x14ac:dyDescent="0.25">
      <c r="A3491" s="92" t="s">
        <v>11</v>
      </c>
      <c r="B3491" s="92" t="s">
        <v>12</v>
      </c>
      <c r="C3491" s="92" t="s">
        <v>42</v>
      </c>
      <c r="D3491" s="92" t="s">
        <v>42</v>
      </c>
      <c r="E3491" s="92" t="s">
        <v>36</v>
      </c>
      <c r="F3491" s="92" t="s">
        <v>34</v>
      </c>
      <c r="G3491" s="92" t="s">
        <v>97</v>
      </c>
      <c r="H3491" s="92" t="s">
        <v>16</v>
      </c>
      <c r="I3491" s="89" t="s">
        <v>199</v>
      </c>
      <c r="L3491" s="98">
        <f>'Activity data'!H761*'Emission factors'!$B$39*'Emission factors'!$C$39</f>
        <v>5490.1297026000011</v>
      </c>
      <c r="M3491" s="98">
        <f>'Activity data'!I761*'Emission factors'!$B$39*'Emission factors'!$C$39</f>
        <v>6759.6511420499992</v>
      </c>
      <c r="N3491" s="98">
        <f>'Activity data'!J761*'Emission factors'!$B$39*'Emission factors'!$C$39</f>
        <v>6338.0020762499989</v>
      </c>
      <c r="O3491" s="98">
        <f>'Activity data'!K761*'Emission factors'!$B$39*'Emission factors'!$C$39</f>
        <v>5743.6340395499992</v>
      </c>
      <c r="P3491" s="98">
        <f>'Activity data'!L761*'Emission factors'!$B$39*'Emission factors'!$C$39</f>
        <v>7116.0404964000018</v>
      </c>
      <c r="Q3491" s="98">
        <f>'Activity data'!M761*'Emission factors'!$B$39*'Emission factors'!$C$39</f>
        <v>7570.7091339000017</v>
      </c>
      <c r="R3491" s="98">
        <f>'Activity data'!N761*'Emission factors'!$B$39*'Emission factors'!$C$39</f>
        <v>7062.3069301500009</v>
      </c>
      <c r="S3491" s="98">
        <f>'Activity data'!O761*'Emission factors'!$B$39*'Emission factors'!$C$39</f>
        <v>6823.2496399500005</v>
      </c>
      <c r="T3491" s="98">
        <f>'Activity data'!P761*'Emission factors'!$B$39*'Emission factors'!$C$39</f>
        <v>6574.2644337000002</v>
      </c>
      <c r="U3491" s="98">
        <f>'Activity data'!Q761*'Emission factors'!$B$39*'Emission factors'!$C$39</f>
        <v>10736.494031100003</v>
      </c>
    </row>
    <row r="3492" spans="1:21" x14ac:dyDescent="0.25">
      <c r="A3492" s="92" t="s">
        <v>11</v>
      </c>
      <c r="B3492" s="92" t="s">
        <v>12</v>
      </c>
      <c r="C3492" s="92" t="s">
        <v>42</v>
      </c>
      <c r="D3492" s="92" t="s">
        <v>42</v>
      </c>
      <c r="E3492" s="92" t="s">
        <v>36</v>
      </c>
      <c r="F3492" s="92" t="s">
        <v>34</v>
      </c>
      <c r="G3492" s="92" t="s">
        <v>97</v>
      </c>
      <c r="H3492" s="92" t="s">
        <v>16</v>
      </c>
      <c r="I3492" s="89" t="s">
        <v>233</v>
      </c>
      <c r="L3492" s="98">
        <f>'Activity data'!H762*'Emission factors'!$B$39*'Emission factors'!$C$39</f>
        <v>4487.3235779999995</v>
      </c>
      <c r="M3492" s="98">
        <f>'Activity data'!I762*'Emission factors'!$B$39*'Emission factors'!$C$39</f>
        <v>6873.6371599500008</v>
      </c>
      <c r="N3492" s="98">
        <f>'Activity data'!J762*'Emission factors'!$B$39*'Emission factors'!$C$39</f>
        <v>7793.1464155500007</v>
      </c>
      <c r="O3492" s="98">
        <f>'Activity data'!K762*'Emission factors'!$B$39*'Emission factors'!$C$39</f>
        <v>9266.5719769499992</v>
      </c>
      <c r="P3492" s="98">
        <f>'Activity data'!L762*'Emission factors'!$B$39*'Emission factors'!$C$39</f>
        <v>10792.802084699995</v>
      </c>
      <c r="Q3492" s="98">
        <f>'Activity data'!M762*'Emission factors'!$B$39*'Emission factors'!$C$39</f>
        <v>10546.218158699998</v>
      </c>
      <c r="R3492" s="98">
        <f>'Activity data'!N762*'Emission factors'!$B$39*'Emission factors'!$C$39</f>
        <v>10286.171317199998</v>
      </c>
      <c r="S3492" s="98">
        <f>'Activity data'!O762*'Emission factors'!$B$39*'Emission factors'!$C$39</f>
        <v>10635.333211649999</v>
      </c>
      <c r="T3492" s="98">
        <f>'Activity data'!P762*'Emission factors'!$B$39*'Emission factors'!$C$39</f>
        <v>11535.679463549999</v>
      </c>
      <c r="U3492" s="98">
        <f>'Activity data'!Q762*'Emission factors'!$B$39*'Emission factors'!$C$39</f>
        <v>11261.610720000001</v>
      </c>
    </row>
    <row r="3493" spans="1:21" x14ac:dyDescent="0.25">
      <c r="A3493" s="92" t="s">
        <v>11</v>
      </c>
      <c r="B3493" s="92" t="s">
        <v>12</v>
      </c>
      <c r="C3493" s="92" t="s">
        <v>42</v>
      </c>
      <c r="D3493" s="92" t="s">
        <v>42</v>
      </c>
      <c r="E3493" s="92" t="s">
        <v>36</v>
      </c>
      <c r="F3493" s="92" t="s">
        <v>34</v>
      </c>
      <c r="G3493" s="92" t="s">
        <v>97</v>
      </c>
      <c r="H3493" s="92" t="s">
        <v>16</v>
      </c>
      <c r="I3493" s="89" t="s">
        <v>200</v>
      </c>
      <c r="L3493" s="98">
        <f>'Activity data'!H763*'Emission factors'!$B$39*'Emission factors'!$C$39</f>
        <v>18853.994360549998</v>
      </c>
      <c r="M3493" s="98">
        <f>'Activity data'!I763*'Emission factors'!$B$39*'Emission factors'!$C$39</f>
        <v>26220.366354750004</v>
      </c>
      <c r="N3493" s="98">
        <f>'Activity data'!J763*'Emission factors'!$B$39*'Emission factors'!$C$39</f>
        <v>25180.989912900008</v>
      </c>
      <c r="O3493" s="98">
        <f>'Activity data'!K763*'Emission factors'!$B$39*'Emission factors'!$C$39</f>
        <v>16088.845358700004</v>
      </c>
      <c r="P3493" s="98">
        <f>'Activity data'!L763*'Emission factors'!$B$39*'Emission factors'!$C$39</f>
        <v>27822.311584350002</v>
      </c>
      <c r="Q3493" s="98">
        <f>'Activity data'!M763*'Emission factors'!$B$39*'Emission factors'!$C$39</f>
        <v>24899.473264050004</v>
      </c>
      <c r="R3493" s="98">
        <f>'Activity data'!N763*'Emission factors'!$B$39*'Emission factors'!$C$39</f>
        <v>23125.415288400003</v>
      </c>
      <c r="S3493" s="98">
        <f>'Activity data'!O763*'Emission factors'!$B$39*'Emission factors'!$C$39</f>
        <v>11401.861232700001</v>
      </c>
      <c r="T3493" s="98">
        <f>'Activity data'!P763*'Emission factors'!$B$39*'Emission factors'!$C$39</f>
        <v>13874.597284500001</v>
      </c>
      <c r="U3493" s="98">
        <f>'Activity data'!Q763*'Emission factors'!$B$39*'Emission factors'!$C$39</f>
        <v>22763.648640900003</v>
      </c>
    </row>
    <row r="3494" spans="1:21" x14ac:dyDescent="0.25">
      <c r="A3494" s="92" t="s">
        <v>11</v>
      </c>
      <c r="B3494" s="92" t="s">
        <v>12</v>
      </c>
      <c r="C3494" s="92" t="s">
        <v>42</v>
      </c>
      <c r="D3494" s="92" t="s">
        <v>42</v>
      </c>
      <c r="E3494" s="92" t="s">
        <v>24</v>
      </c>
      <c r="F3494" s="92" t="s">
        <v>34</v>
      </c>
      <c r="G3494" s="92" t="s">
        <v>97</v>
      </c>
      <c r="H3494" s="92" t="s">
        <v>16</v>
      </c>
      <c r="I3494" s="89" t="s">
        <v>227</v>
      </c>
      <c r="J3494" s="92" t="s">
        <v>98</v>
      </c>
      <c r="L3494" s="98">
        <f>'Activity data'!H764*'Emission factors'!$B$37*'Emission factors'!$C$37</f>
        <v>0</v>
      </c>
      <c r="M3494" s="98">
        <f>'Activity data'!I764*'Emission factors'!$B$37*'Emission factors'!$C$37</f>
        <v>0</v>
      </c>
      <c r="N3494" s="98">
        <f>'Activity data'!J764*'Emission factors'!$B$37*'Emission factors'!$C$37</f>
        <v>0</v>
      </c>
      <c r="O3494" s="98">
        <f>'Activity data'!K764*'Emission factors'!$B$37*'Emission factors'!$C$37</f>
        <v>0</v>
      </c>
      <c r="P3494" s="98">
        <f>'Activity data'!L764*'Emission factors'!$B$37*'Emission factors'!$C$37</f>
        <v>0</v>
      </c>
      <c r="Q3494" s="98">
        <f>'Activity data'!M764*'Emission factors'!$B$37*'Emission factors'!$C$37</f>
        <v>0</v>
      </c>
      <c r="R3494" s="98">
        <f>'Activity data'!N764*'Emission factors'!$B$37*'Emission factors'!$C$37</f>
        <v>0</v>
      </c>
      <c r="S3494" s="98">
        <f>'Activity data'!O764*'Emission factors'!$B$37*'Emission factors'!$C$37</f>
        <v>0</v>
      </c>
      <c r="T3494" s="98">
        <f>'Activity data'!P764*'Emission factors'!$B$37*'Emission factors'!$C$37</f>
        <v>0</v>
      </c>
      <c r="U3494" s="98">
        <f>'Activity data'!Q764*'Emission factors'!$B$37*'Emission factors'!$C$37</f>
        <v>0</v>
      </c>
    </row>
    <row r="3495" spans="1:21" x14ac:dyDescent="0.25">
      <c r="A3495" s="92" t="s">
        <v>11</v>
      </c>
      <c r="B3495" s="92" t="s">
        <v>12</v>
      </c>
      <c r="C3495" s="92" t="s">
        <v>42</v>
      </c>
      <c r="D3495" s="92" t="s">
        <v>42</v>
      </c>
      <c r="E3495" s="92" t="s">
        <v>24</v>
      </c>
      <c r="F3495" s="92" t="s">
        <v>34</v>
      </c>
      <c r="G3495" s="92" t="s">
        <v>97</v>
      </c>
      <c r="H3495" s="92" t="s">
        <v>16</v>
      </c>
      <c r="I3495" s="89" t="s">
        <v>203</v>
      </c>
      <c r="L3495" s="98">
        <f>'Activity data'!H765*'Emission factors'!$B$37*'Emission factors'!$C$37</f>
        <v>184835.33149728095</v>
      </c>
      <c r="M3495" s="98">
        <f>'Activity data'!I765*'Emission factors'!$B$37*'Emission factors'!$C$37</f>
        <v>206593.60186923886</v>
      </c>
      <c r="N3495" s="98">
        <f>'Activity data'!J765*'Emission factors'!$B$37*'Emission factors'!$C$37</f>
        <v>251134.75308958668</v>
      </c>
      <c r="O3495" s="98">
        <f>'Activity data'!K765*'Emission factors'!$B$37*'Emission factors'!$C$37</f>
        <v>283519.2617767661</v>
      </c>
      <c r="P3495" s="98">
        <f>'Activity data'!L765*'Emission factors'!$B$37*'Emission factors'!$C$37</f>
        <v>300383.74766139389</v>
      </c>
      <c r="Q3495" s="98">
        <f>'Activity data'!M765*'Emission factors'!$B$37*'Emission factors'!$C$37</f>
        <v>307247.47812229709</v>
      </c>
      <c r="R3495" s="98">
        <f>'Activity data'!N765*'Emission factors'!$B$37*'Emission factors'!$C$37</f>
        <v>330564.83868066675</v>
      </c>
      <c r="S3495" s="98">
        <f>'Activity data'!O765*'Emission factors'!$B$37*'Emission factors'!$C$37</f>
        <v>358024.37183173402</v>
      </c>
      <c r="T3495" s="98">
        <f>'Activity data'!P765*'Emission factors'!$B$37*'Emission factors'!$C$37</f>
        <v>371440.29790348769</v>
      </c>
      <c r="U3495" s="98">
        <f>'Activity data'!Q765*'Emission factors'!$B$37*'Emission factors'!$C$37</f>
        <v>250629.69989944826</v>
      </c>
    </row>
    <row r="3496" spans="1:21" x14ac:dyDescent="0.25">
      <c r="A3496" s="92" t="s">
        <v>11</v>
      </c>
      <c r="B3496" s="92" t="s">
        <v>12</v>
      </c>
      <c r="C3496" s="92" t="s">
        <v>42</v>
      </c>
      <c r="D3496" s="92" t="s">
        <v>42</v>
      </c>
      <c r="E3496" s="92" t="s">
        <v>24</v>
      </c>
      <c r="F3496" s="92" t="s">
        <v>34</v>
      </c>
      <c r="G3496" s="92" t="s">
        <v>97</v>
      </c>
      <c r="H3496" s="92" t="s">
        <v>16</v>
      </c>
      <c r="I3496" s="89" t="s">
        <v>191</v>
      </c>
      <c r="L3496" s="98">
        <f>'Activity data'!H766*'Emission factors'!$B$37*'Emission factors'!$C$37</f>
        <v>0</v>
      </c>
      <c r="M3496" s="98">
        <f>'Activity data'!I766*'Emission factors'!$B$37*'Emission factors'!$C$37</f>
        <v>0</v>
      </c>
      <c r="N3496" s="98">
        <f>'Activity data'!J766*'Emission factors'!$B$37*'Emission factors'!$C$37</f>
        <v>0</v>
      </c>
      <c r="O3496" s="98">
        <f>'Activity data'!K766*'Emission factors'!$B$37*'Emission factors'!$C$37</f>
        <v>0</v>
      </c>
      <c r="P3496" s="98">
        <f>'Activity data'!L766*'Emission factors'!$B$37*'Emission factors'!$C$37</f>
        <v>0</v>
      </c>
      <c r="Q3496" s="98">
        <f>'Activity data'!M766*'Emission factors'!$B$37*'Emission factors'!$C$37</f>
        <v>0</v>
      </c>
      <c r="R3496" s="98">
        <f>'Activity data'!N766*'Emission factors'!$B$37*'Emission factors'!$C$37</f>
        <v>0</v>
      </c>
      <c r="S3496" s="98">
        <f>'Activity data'!O766*'Emission factors'!$B$37*'Emission factors'!$C$37</f>
        <v>0</v>
      </c>
      <c r="T3496" s="98">
        <f>'Activity data'!P766*'Emission factors'!$B$37*'Emission factors'!$C$37</f>
        <v>0</v>
      </c>
      <c r="U3496" s="98">
        <f>'Activity data'!Q766*'Emission factors'!$B$37*'Emission factors'!$C$37</f>
        <v>0</v>
      </c>
    </row>
    <row r="3497" spans="1:21" x14ac:dyDescent="0.25">
      <c r="A3497" s="92" t="s">
        <v>11</v>
      </c>
      <c r="B3497" s="92" t="s">
        <v>12</v>
      </c>
      <c r="C3497" s="92" t="s">
        <v>42</v>
      </c>
      <c r="D3497" s="92" t="s">
        <v>42</v>
      </c>
      <c r="E3497" s="92" t="s">
        <v>24</v>
      </c>
      <c r="F3497" s="92" t="s">
        <v>34</v>
      </c>
      <c r="G3497" s="92" t="s">
        <v>97</v>
      </c>
      <c r="H3497" s="92" t="s">
        <v>16</v>
      </c>
      <c r="I3497" s="89" t="s">
        <v>192</v>
      </c>
      <c r="L3497" s="98">
        <f>'Activity data'!H767*'Emission factors'!$B$37*'Emission factors'!$C$37</f>
        <v>18518.05419220672</v>
      </c>
      <c r="M3497" s="98">
        <f>'Activity data'!I767*'Emission factors'!$B$37*'Emission factors'!$C$37</f>
        <v>19748.082611782433</v>
      </c>
      <c r="N3497" s="98">
        <f>'Activity data'!J767*'Emission factors'!$B$37*'Emission factors'!$C$37</f>
        <v>20901.098223992711</v>
      </c>
      <c r="O3497" s="98">
        <f>'Activity data'!K767*'Emission factors'!$B$37*'Emission factors'!$C$37</f>
        <v>22994.285872826124</v>
      </c>
      <c r="P3497" s="98">
        <f>'Activity data'!L767*'Emission factors'!$B$37*'Emission factors'!$C$37</f>
        <v>26135.680186157904</v>
      </c>
      <c r="Q3497" s="98">
        <f>'Activity data'!M767*'Emission factors'!$B$37*'Emission factors'!$C$37</f>
        <v>27840.373595433422</v>
      </c>
      <c r="R3497" s="98">
        <f>'Activity data'!N767*'Emission factors'!$B$37*'Emission factors'!$C$37</f>
        <v>30164.699027330211</v>
      </c>
      <c r="S3497" s="98">
        <f>'Activity data'!O767*'Emission factors'!$B$37*'Emission factors'!$C$37</f>
        <v>30511.796266963654</v>
      </c>
      <c r="T3497" s="98">
        <f>'Activity data'!P767*'Emission factors'!$B$37*'Emission factors'!$C$37</f>
        <v>33070.308070774736</v>
      </c>
      <c r="U3497" s="98">
        <f>'Activity data'!Q767*'Emission factors'!$B$37*'Emission factors'!$C$37</f>
        <v>33623.800878333626</v>
      </c>
    </row>
    <row r="3498" spans="1:21" x14ac:dyDescent="0.25">
      <c r="A3498" s="92" t="s">
        <v>11</v>
      </c>
      <c r="B3498" s="92" t="s">
        <v>12</v>
      </c>
      <c r="C3498" s="92" t="s">
        <v>42</v>
      </c>
      <c r="D3498" s="92" t="s">
        <v>42</v>
      </c>
      <c r="E3498" s="92" t="s">
        <v>24</v>
      </c>
      <c r="F3498" s="92" t="s">
        <v>34</v>
      </c>
      <c r="G3498" s="92" t="s">
        <v>97</v>
      </c>
      <c r="H3498" s="92" t="s">
        <v>16</v>
      </c>
      <c r="I3498" s="89" t="s">
        <v>206</v>
      </c>
      <c r="L3498" s="98">
        <f>'Activity data'!H768*'Emission factors'!$B$37*'Emission factors'!$C$37</f>
        <v>193894.6364308802</v>
      </c>
      <c r="M3498" s="98">
        <f>'Activity data'!I768*'Emission factors'!$B$37*'Emission factors'!$C$37</f>
        <v>200301.81422200703</v>
      </c>
      <c r="N3498" s="98">
        <f>'Activity data'!J768*'Emission factors'!$B$37*'Emission factors'!$C$37</f>
        <v>230311.2010129148</v>
      </c>
      <c r="O3498" s="98">
        <f>'Activity data'!K768*'Emission factors'!$B$37*'Emission factors'!$C$37</f>
        <v>275332.8627802605</v>
      </c>
      <c r="P3498" s="98">
        <f>'Activity data'!L768*'Emission factors'!$B$37*'Emission factors'!$C$37</f>
        <v>324460.79381206195</v>
      </c>
      <c r="Q3498" s="98">
        <f>'Activity data'!M768*'Emission factors'!$B$37*'Emission factors'!$C$37</f>
        <v>357011.28350917593</v>
      </c>
      <c r="R3498" s="98">
        <f>'Activity data'!N768*'Emission factors'!$B$37*'Emission factors'!$C$37</f>
        <v>381224.77021140873</v>
      </c>
      <c r="S3498" s="98">
        <f>'Activity data'!O768*'Emission factors'!$B$37*'Emission factors'!$C$37</f>
        <v>405367.45826754742</v>
      </c>
      <c r="T3498" s="98">
        <f>'Activity data'!P768*'Emission factors'!$B$37*'Emission factors'!$C$37</f>
        <v>432350.94496289204</v>
      </c>
      <c r="U3498" s="98">
        <f>'Activity data'!Q768*'Emission factors'!$B$37*'Emission factors'!$C$37</f>
        <v>421910.98396087805</v>
      </c>
    </row>
    <row r="3499" spans="1:21" x14ac:dyDescent="0.25">
      <c r="A3499" s="92" t="s">
        <v>11</v>
      </c>
      <c r="B3499" s="92" t="s">
        <v>12</v>
      </c>
      <c r="C3499" s="92" t="s">
        <v>42</v>
      </c>
      <c r="D3499" s="92" t="s">
        <v>42</v>
      </c>
      <c r="E3499" s="92" t="s">
        <v>24</v>
      </c>
      <c r="F3499" s="92" t="s">
        <v>34</v>
      </c>
      <c r="G3499" s="92" t="s">
        <v>97</v>
      </c>
      <c r="H3499" s="92" t="s">
        <v>16</v>
      </c>
      <c r="I3499" s="89" t="s">
        <v>220</v>
      </c>
      <c r="L3499" s="98">
        <f>'Activity data'!H769*'Emission factors'!$B$37*'Emission factors'!$C$37</f>
        <v>0</v>
      </c>
      <c r="M3499" s="98">
        <f>'Activity data'!I769*'Emission factors'!$B$37*'Emission factors'!$C$37</f>
        <v>0</v>
      </c>
      <c r="N3499" s="98">
        <f>'Activity data'!J769*'Emission factors'!$B$37*'Emission factors'!$C$37</f>
        <v>0</v>
      </c>
      <c r="O3499" s="98">
        <f>'Activity data'!K769*'Emission factors'!$B$37*'Emission factors'!$C$37</f>
        <v>0</v>
      </c>
      <c r="P3499" s="98">
        <f>'Activity data'!L769*'Emission factors'!$B$37*'Emission factors'!$C$37</f>
        <v>0</v>
      </c>
      <c r="Q3499" s="98">
        <f>'Activity data'!M769*'Emission factors'!$B$37*'Emission factors'!$C$37</f>
        <v>0</v>
      </c>
      <c r="R3499" s="98">
        <f>'Activity data'!N769*'Emission factors'!$B$37*'Emission factors'!$C$37</f>
        <v>0</v>
      </c>
      <c r="S3499" s="98">
        <f>'Activity data'!O769*'Emission factors'!$B$37*'Emission factors'!$C$37</f>
        <v>0</v>
      </c>
      <c r="T3499" s="98">
        <f>'Activity data'!P769*'Emission factors'!$B$37*'Emission factors'!$C$37</f>
        <v>0</v>
      </c>
      <c r="U3499" s="98">
        <f>'Activity data'!Q769*'Emission factors'!$B$37*'Emission factors'!$C$37</f>
        <v>0</v>
      </c>
    </row>
    <row r="3500" spans="1:21" x14ac:dyDescent="0.25">
      <c r="A3500" s="92" t="s">
        <v>11</v>
      </c>
      <c r="B3500" s="92" t="s">
        <v>12</v>
      </c>
      <c r="C3500" s="92" t="s">
        <v>42</v>
      </c>
      <c r="D3500" s="92" t="s">
        <v>42</v>
      </c>
      <c r="E3500" s="92" t="s">
        <v>24</v>
      </c>
      <c r="F3500" s="92" t="s">
        <v>34</v>
      </c>
      <c r="G3500" s="92" t="s">
        <v>97</v>
      </c>
      <c r="H3500" s="92" t="s">
        <v>16</v>
      </c>
      <c r="I3500" s="89" t="s">
        <v>193</v>
      </c>
      <c r="L3500" s="98">
        <f>'Activity data'!H770*'Emission factors'!$B$37*'Emission factors'!$C$37</f>
        <v>0</v>
      </c>
      <c r="M3500" s="98">
        <f>'Activity data'!I770*'Emission factors'!$B$37*'Emission factors'!$C$37</f>
        <v>0</v>
      </c>
      <c r="N3500" s="98">
        <f>'Activity data'!J770*'Emission factors'!$B$37*'Emission factors'!$C$37</f>
        <v>0</v>
      </c>
      <c r="O3500" s="98">
        <f>'Activity data'!K770*'Emission factors'!$B$37*'Emission factors'!$C$37</f>
        <v>0</v>
      </c>
      <c r="P3500" s="98">
        <f>'Activity data'!L770*'Emission factors'!$B$37*'Emission factors'!$C$37</f>
        <v>0</v>
      </c>
      <c r="Q3500" s="98">
        <f>'Activity data'!M770*'Emission factors'!$B$37*'Emission factors'!$C$37</f>
        <v>0</v>
      </c>
      <c r="R3500" s="98">
        <f>'Activity data'!N770*'Emission factors'!$B$37*'Emission factors'!$C$37</f>
        <v>0</v>
      </c>
      <c r="S3500" s="98">
        <f>'Activity data'!O770*'Emission factors'!$B$37*'Emission factors'!$C$37</f>
        <v>0</v>
      </c>
      <c r="T3500" s="98">
        <f>'Activity data'!P770*'Emission factors'!$B$37*'Emission factors'!$C$37</f>
        <v>0</v>
      </c>
      <c r="U3500" s="98">
        <f>'Activity data'!Q770*'Emission factors'!$B$37*'Emission factors'!$C$37</f>
        <v>0</v>
      </c>
    </row>
    <row r="3501" spans="1:21" x14ac:dyDescent="0.25">
      <c r="A3501" s="92" t="s">
        <v>11</v>
      </c>
      <c r="B3501" s="92" t="s">
        <v>12</v>
      </c>
      <c r="C3501" s="92" t="s">
        <v>42</v>
      </c>
      <c r="D3501" s="92" t="s">
        <v>42</v>
      </c>
      <c r="E3501" s="92" t="s">
        <v>24</v>
      </c>
      <c r="F3501" s="92" t="s">
        <v>34</v>
      </c>
      <c r="G3501" s="92" t="s">
        <v>97</v>
      </c>
      <c r="H3501" s="92" t="s">
        <v>16</v>
      </c>
      <c r="I3501" s="89" t="s">
        <v>259</v>
      </c>
      <c r="L3501" s="98">
        <f>'Activity data'!H771*'Emission factors'!$B$37*'Emission factors'!$C$37</f>
        <v>0</v>
      </c>
      <c r="M3501" s="98">
        <f>'Activity data'!I771*'Emission factors'!$B$37*'Emission factors'!$C$37</f>
        <v>0</v>
      </c>
      <c r="N3501" s="98">
        <f>'Activity data'!J771*'Emission factors'!$B$37*'Emission factors'!$C$37</f>
        <v>0</v>
      </c>
      <c r="O3501" s="98">
        <f>'Activity data'!K771*'Emission factors'!$B$37*'Emission factors'!$C$37</f>
        <v>0</v>
      </c>
      <c r="P3501" s="98">
        <f>'Activity data'!L771*'Emission factors'!$B$37*'Emission factors'!$C$37</f>
        <v>0</v>
      </c>
      <c r="Q3501" s="98">
        <f>'Activity data'!M771*'Emission factors'!$B$37*'Emission factors'!$C$37</f>
        <v>0</v>
      </c>
      <c r="R3501" s="98">
        <f>'Activity data'!N771*'Emission factors'!$B$37*'Emission factors'!$C$37</f>
        <v>0</v>
      </c>
      <c r="S3501" s="98">
        <f>'Activity data'!O771*'Emission factors'!$B$37*'Emission factors'!$C$37</f>
        <v>0</v>
      </c>
      <c r="T3501" s="98">
        <f>'Activity data'!P771*'Emission factors'!$B$37*'Emission factors'!$C$37</f>
        <v>0</v>
      </c>
      <c r="U3501" s="98">
        <f>'Activity data'!Q771*'Emission factors'!$B$37*'Emission factors'!$C$37</f>
        <v>0</v>
      </c>
    </row>
    <row r="3502" spans="1:21" x14ac:dyDescent="0.25">
      <c r="A3502" s="92" t="s">
        <v>11</v>
      </c>
      <c r="B3502" s="92" t="s">
        <v>12</v>
      </c>
      <c r="C3502" s="92" t="s">
        <v>42</v>
      </c>
      <c r="D3502" s="92" t="s">
        <v>42</v>
      </c>
      <c r="E3502" s="92" t="s">
        <v>24</v>
      </c>
      <c r="F3502" s="92" t="s">
        <v>34</v>
      </c>
      <c r="G3502" s="92" t="s">
        <v>97</v>
      </c>
      <c r="H3502" s="92" t="s">
        <v>16</v>
      </c>
      <c r="I3502" s="89" t="s">
        <v>223</v>
      </c>
      <c r="L3502" s="98">
        <f>'Activity data'!H772*'Emission factors'!$B$37*'Emission factors'!$C$37</f>
        <v>0</v>
      </c>
      <c r="M3502" s="98">
        <f>'Activity data'!I772*'Emission factors'!$B$37*'Emission factors'!$C$37</f>
        <v>0</v>
      </c>
      <c r="N3502" s="98">
        <f>'Activity data'!J772*'Emission factors'!$B$37*'Emission factors'!$C$37</f>
        <v>0</v>
      </c>
      <c r="O3502" s="98">
        <f>'Activity data'!K772*'Emission factors'!$B$37*'Emission factors'!$C$37</f>
        <v>0</v>
      </c>
      <c r="P3502" s="98">
        <f>'Activity data'!L772*'Emission factors'!$B$37*'Emission factors'!$C$37</f>
        <v>0</v>
      </c>
      <c r="Q3502" s="98">
        <f>'Activity data'!M772*'Emission factors'!$B$37*'Emission factors'!$C$37</f>
        <v>0</v>
      </c>
      <c r="R3502" s="98">
        <f>'Activity data'!N772*'Emission factors'!$B$37*'Emission factors'!$C$37</f>
        <v>0</v>
      </c>
      <c r="S3502" s="98">
        <f>'Activity data'!O772*'Emission factors'!$B$37*'Emission factors'!$C$37</f>
        <v>0</v>
      </c>
      <c r="T3502" s="98">
        <f>'Activity data'!P772*'Emission factors'!$B$37*'Emission factors'!$C$37</f>
        <v>0</v>
      </c>
      <c r="U3502" s="98">
        <f>'Activity data'!Q772*'Emission factors'!$B$37*'Emission factors'!$C$37</f>
        <v>0</v>
      </c>
    </row>
    <row r="3503" spans="1:21" x14ac:dyDescent="0.25">
      <c r="A3503" s="92" t="s">
        <v>11</v>
      </c>
      <c r="B3503" s="92" t="s">
        <v>12</v>
      </c>
      <c r="C3503" s="92" t="s">
        <v>42</v>
      </c>
      <c r="D3503" s="92" t="s">
        <v>42</v>
      </c>
      <c r="E3503" s="92" t="s">
        <v>24</v>
      </c>
      <c r="F3503" s="92" t="s">
        <v>34</v>
      </c>
      <c r="G3503" s="92" t="s">
        <v>97</v>
      </c>
      <c r="H3503" s="92" t="s">
        <v>16</v>
      </c>
      <c r="I3503" s="89" t="s">
        <v>221</v>
      </c>
      <c r="L3503" s="98">
        <f>'Activity data'!H773*'Emission factors'!$B$37*'Emission factors'!$C$37</f>
        <v>119581.39885312099</v>
      </c>
      <c r="M3503" s="98">
        <f>'Activity data'!I773*'Emission factors'!$B$37*'Emission factors'!$C$37</f>
        <v>130679.76962854357</v>
      </c>
      <c r="N3503" s="98">
        <f>'Activity data'!J773*'Emission factors'!$B$37*'Emission factors'!$C$37</f>
        <v>137824.45508235085</v>
      </c>
      <c r="O3503" s="98">
        <f>'Activity data'!K773*'Emission factors'!$B$37*'Emission factors'!$C$37</f>
        <v>126348.75057101059</v>
      </c>
      <c r="P3503" s="98">
        <f>'Activity data'!L773*'Emission factors'!$B$37*'Emission factors'!$C$37</f>
        <v>112884.66316791582</v>
      </c>
      <c r="Q3503" s="98">
        <f>'Activity data'!M773*'Emission factors'!$B$37*'Emission factors'!$C$37</f>
        <v>86168.726450360366</v>
      </c>
      <c r="R3503" s="98">
        <f>'Activity data'!N773*'Emission factors'!$B$37*'Emission factors'!$C$37</f>
        <v>88219.853152583019</v>
      </c>
      <c r="S3503" s="98">
        <f>'Activity data'!O773*'Emission factors'!$B$37*'Emission factors'!$C$37</f>
        <v>100460.09979520277</v>
      </c>
      <c r="T3503" s="98">
        <f>'Activity data'!P773*'Emission factors'!$B$37*'Emission factors'!$C$37</f>
        <v>117050.26968549759</v>
      </c>
      <c r="U3503" s="98">
        <f>'Activity data'!Q773*'Emission factors'!$B$37*'Emission factors'!$C$37</f>
        <v>129574.4985910416</v>
      </c>
    </row>
    <row r="3504" spans="1:21" x14ac:dyDescent="0.25">
      <c r="A3504" s="92" t="s">
        <v>11</v>
      </c>
      <c r="B3504" s="92" t="s">
        <v>12</v>
      </c>
      <c r="C3504" s="92" t="s">
        <v>42</v>
      </c>
      <c r="D3504" s="92" t="s">
        <v>42</v>
      </c>
      <c r="E3504" s="92" t="s">
        <v>24</v>
      </c>
      <c r="F3504" s="92" t="s">
        <v>34</v>
      </c>
      <c r="G3504" s="92" t="s">
        <v>97</v>
      </c>
      <c r="H3504" s="92" t="s">
        <v>16</v>
      </c>
      <c r="I3504" s="89" t="s">
        <v>222</v>
      </c>
      <c r="L3504" s="98">
        <f>'Activity data'!H774*'Emission factors'!$B$37*'Emission factors'!$C$37</f>
        <v>0</v>
      </c>
      <c r="M3504" s="98">
        <f>'Activity data'!I774*'Emission factors'!$B$37*'Emission factors'!$C$37</f>
        <v>0</v>
      </c>
      <c r="N3504" s="98">
        <f>'Activity data'!J774*'Emission factors'!$B$37*'Emission factors'!$C$37</f>
        <v>0</v>
      </c>
      <c r="O3504" s="98">
        <f>'Activity data'!K774*'Emission factors'!$B$37*'Emission factors'!$C$37</f>
        <v>0</v>
      </c>
      <c r="P3504" s="98">
        <f>'Activity data'!L774*'Emission factors'!$B$37*'Emission factors'!$C$37</f>
        <v>0</v>
      </c>
      <c r="Q3504" s="98">
        <f>'Activity data'!M774*'Emission factors'!$B$37*'Emission factors'!$C$37</f>
        <v>0</v>
      </c>
      <c r="R3504" s="98">
        <f>'Activity data'!N774*'Emission factors'!$B$37*'Emission factors'!$C$37</f>
        <v>0</v>
      </c>
      <c r="S3504" s="98">
        <f>'Activity data'!O774*'Emission factors'!$B$37*'Emission factors'!$C$37</f>
        <v>0</v>
      </c>
      <c r="T3504" s="98">
        <f>'Activity data'!P774*'Emission factors'!$B$37*'Emission factors'!$C$37</f>
        <v>0</v>
      </c>
      <c r="U3504" s="98">
        <f>'Activity data'!Q774*'Emission factors'!$B$37*'Emission factors'!$C$37</f>
        <v>0</v>
      </c>
    </row>
    <row r="3505" spans="1:21" x14ac:dyDescent="0.25">
      <c r="A3505" s="92" t="s">
        <v>11</v>
      </c>
      <c r="B3505" s="92" t="s">
        <v>12</v>
      </c>
      <c r="C3505" s="92" t="s">
        <v>42</v>
      </c>
      <c r="D3505" s="92" t="s">
        <v>42</v>
      </c>
      <c r="E3505" s="92" t="s">
        <v>24</v>
      </c>
      <c r="F3505" s="92" t="s">
        <v>34</v>
      </c>
      <c r="G3505" s="92" t="s">
        <v>97</v>
      </c>
      <c r="H3505" s="92" t="s">
        <v>16</v>
      </c>
      <c r="I3505" s="89" t="s">
        <v>201</v>
      </c>
      <c r="L3505" s="98">
        <f>'Activity data'!H775*'Emission factors'!$B$37*'Emission factors'!$C$37</f>
        <v>156308.5112268361</v>
      </c>
      <c r="M3505" s="98">
        <f>'Activity data'!I775*'Emission factors'!$B$37*'Emission factors'!$C$37</f>
        <v>179162.50259167937</v>
      </c>
      <c r="N3505" s="98">
        <f>'Activity data'!J775*'Emission factors'!$B$37*'Emission factors'!$C$37</f>
        <v>206290.71278414718</v>
      </c>
      <c r="O3505" s="98">
        <f>'Activity data'!K775*'Emission factors'!$B$37*'Emission factors'!$C$37</f>
        <v>224098.08608933885</v>
      </c>
      <c r="P3505" s="98">
        <f>'Activity data'!L775*'Emission factors'!$B$37*'Emission factors'!$C$37</f>
        <v>238156.29534935681</v>
      </c>
      <c r="Q3505" s="98">
        <f>'Activity data'!M775*'Emission factors'!$B$37*'Emission factors'!$C$37</f>
        <v>250526.40020456922</v>
      </c>
      <c r="R3505" s="98">
        <f>'Activity data'!N775*'Emission factors'!$B$37*'Emission factors'!$C$37</f>
        <v>284135.27602927038</v>
      </c>
      <c r="S3505" s="98">
        <f>'Activity data'!O775*'Emission factors'!$B$37*'Emission factors'!$C$37</f>
        <v>316457.8828903613</v>
      </c>
      <c r="T3505" s="98">
        <f>'Activity data'!P775*'Emission factors'!$B$37*'Emission factors'!$C$37</f>
        <v>338858.58754232322</v>
      </c>
      <c r="U3505" s="98">
        <f>'Activity data'!Q775*'Emission factors'!$B$37*'Emission factors'!$C$37</f>
        <v>351349.00330513227</v>
      </c>
    </row>
    <row r="3506" spans="1:21" x14ac:dyDescent="0.25">
      <c r="A3506" s="92" t="s">
        <v>11</v>
      </c>
      <c r="B3506" s="92" t="s">
        <v>12</v>
      </c>
      <c r="C3506" s="92" t="s">
        <v>42</v>
      </c>
      <c r="D3506" s="92" t="s">
        <v>42</v>
      </c>
      <c r="E3506" s="92" t="s">
        <v>24</v>
      </c>
      <c r="F3506" s="92" t="s">
        <v>34</v>
      </c>
      <c r="G3506" s="92" t="s">
        <v>97</v>
      </c>
      <c r="H3506" s="92" t="s">
        <v>16</v>
      </c>
      <c r="I3506" s="89" t="s">
        <v>207</v>
      </c>
      <c r="L3506" s="98">
        <f>'Activity data'!H776*'Emission factors'!$B$37*'Emission factors'!$C$37</f>
        <v>111089.15902949587</v>
      </c>
      <c r="M3506" s="98">
        <f>'Activity data'!I776*'Emission factors'!$B$37*'Emission factors'!$C$37</f>
        <v>123585.39294106743</v>
      </c>
      <c r="N3506" s="98">
        <f>'Activity data'!J776*'Emission factors'!$B$37*'Emission factors'!$C$37</f>
        <v>146558.53783926545</v>
      </c>
      <c r="O3506" s="98">
        <f>'Activity data'!K776*'Emission factors'!$B$37*'Emission factors'!$C$37</f>
        <v>166875.40363814312</v>
      </c>
      <c r="P3506" s="98">
        <f>'Activity data'!L776*'Emission factors'!$B$37*'Emission factors'!$C$37</f>
        <v>198365.30835643745</v>
      </c>
      <c r="Q3506" s="98">
        <f>'Activity data'!M776*'Emission factors'!$B$37*'Emission factors'!$C$37</f>
        <v>210687.02591618124</v>
      </c>
      <c r="R3506" s="98">
        <f>'Activity data'!N776*'Emission factors'!$B$37*'Emission factors'!$C$37</f>
        <v>223223.05745521048</v>
      </c>
      <c r="S3506" s="98">
        <f>'Activity data'!O776*'Emission factors'!$B$37*'Emission factors'!$C$37</f>
        <v>238141.29436828228</v>
      </c>
      <c r="T3506" s="98">
        <f>'Activity data'!P776*'Emission factors'!$B$37*'Emission factors'!$C$37</f>
        <v>253987.18141648037</v>
      </c>
      <c r="U3506" s="98">
        <f>'Activity data'!Q776*'Emission factors'!$B$37*'Emission factors'!$C$37</f>
        <v>252735.52713395192</v>
      </c>
    </row>
    <row r="3507" spans="1:21" x14ac:dyDescent="0.25">
      <c r="A3507" s="92" t="s">
        <v>11</v>
      </c>
      <c r="B3507" s="92" t="s">
        <v>12</v>
      </c>
      <c r="C3507" s="92" t="s">
        <v>42</v>
      </c>
      <c r="D3507" s="92" t="s">
        <v>42</v>
      </c>
      <c r="E3507" s="92" t="s">
        <v>24</v>
      </c>
      <c r="F3507" s="92" t="s">
        <v>34</v>
      </c>
      <c r="G3507" s="92" t="s">
        <v>97</v>
      </c>
      <c r="H3507" s="92" t="s">
        <v>16</v>
      </c>
      <c r="I3507" s="89" t="s">
        <v>218</v>
      </c>
      <c r="L3507" s="98">
        <f>'Activity data'!H777*'Emission factors'!$B$37*'Emission factors'!$C$37</f>
        <v>0</v>
      </c>
      <c r="M3507" s="98">
        <f>'Activity data'!I777*'Emission factors'!$B$37*'Emission factors'!$C$37</f>
        <v>0</v>
      </c>
      <c r="N3507" s="98">
        <f>'Activity data'!J777*'Emission factors'!$B$37*'Emission factors'!$C$37</f>
        <v>0</v>
      </c>
      <c r="O3507" s="98">
        <f>'Activity data'!K777*'Emission factors'!$B$37*'Emission factors'!$C$37</f>
        <v>0</v>
      </c>
      <c r="P3507" s="98">
        <f>'Activity data'!L777*'Emission factors'!$B$37*'Emission factors'!$C$37</f>
        <v>0</v>
      </c>
      <c r="Q3507" s="98">
        <f>'Activity data'!M777*'Emission factors'!$B$37*'Emission factors'!$C$37</f>
        <v>0</v>
      </c>
      <c r="R3507" s="98">
        <f>'Activity data'!N777*'Emission factors'!$B$37*'Emission factors'!$C$37</f>
        <v>0</v>
      </c>
      <c r="S3507" s="98">
        <f>'Activity data'!O777*'Emission factors'!$B$37*'Emission factors'!$C$37</f>
        <v>0</v>
      </c>
      <c r="T3507" s="98">
        <f>'Activity data'!P777*'Emission factors'!$B$37*'Emission factors'!$C$37</f>
        <v>0</v>
      </c>
      <c r="U3507" s="98">
        <f>'Activity data'!Q777*'Emission factors'!$B$37*'Emission factors'!$C$37</f>
        <v>0</v>
      </c>
    </row>
    <row r="3508" spans="1:21" x14ac:dyDescent="0.25">
      <c r="A3508" s="92" t="s">
        <v>11</v>
      </c>
      <c r="B3508" s="92" t="s">
        <v>12</v>
      </c>
      <c r="C3508" s="92" t="s">
        <v>42</v>
      </c>
      <c r="D3508" s="92" t="s">
        <v>42</v>
      </c>
      <c r="E3508" s="92" t="s">
        <v>24</v>
      </c>
      <c r="F3508" s="92" t="s">
        <v>34</v>
      </c>
      <c r="G3508" s="92" t="s">
        <v>97</v>
      </c>
      <c r="H3508" s="92" t="s">
        <v>16</v>
      </c>
      <c r="I3508" s="89" t="s">
        <v>194</v>
      </c>
      <c r="L3508" s="98">
        <f>'Activity data'!H778*'Emission factors'!$B$37*'Emission factors'!$C$37</f>
        <v>0</v>
      </c>
      <c r="M3508" s="98">
        <f>'Activity data'!I778*'Emission factors'!$B$37*'Emission factors'!$C$37</f>
        <v>0</v>
      </c>
      <c r="N3508" s="98">
        <f>'Activity data'!J778*'Emission factors'!$B$37*'Emission factors'!$C$37</f>
        <v>0</v>
      </c>
      <c r="O3508" s="98">
        <f>'Activity data'!K778*'Emission factors'!$B$37*'Emission factors'!$C$37</f>
        <v>0</v>
      </c>
      <c r="P3508" s="98">
        <f>'Activity data'!L778*'Emission factors'!$B$37*'Emission factors'!$C$37</f>
        <v>0</v>
      </c>
      <c r="Q3508" s="98">
        <f>'Activity data'!M778*'Emission factors'!$B$37*'Emission factors'!$C$37</f>
        <v>0</v>
      </c>
      <c r="R3508" s="98">
        <f>'Activity data'!N778*'Emission factors'!$B$37*'Emission factors'!$C$37</f>
        <v>0</v>
      </c>
      <c r="S3508" s="98">
        <f>'Activity data'!O778*'Emission factors'!$B$37*'Emission factors'!$C$37</f>
        <v>0</v>
      </c>
      <c r="T3508" s="98">
        <f>'Activity data'!P778*'Emission factors'!$B$37*'Emission factors'!$C$37</f>
        <v>0</v>
      </c>
      <c r="U3508" s="98">
        <f>'Activity data'!Q778*'Emission factors'!$B$37*'Emission factors'!$C$37</f>
        <v>0</v>
      </c>
    </row>
    <row r="3509" spans="1:21" x14ac:dyDescent="0.25">
      <c r="A3509" s="92" t="s">
        <v>11</v>
      </c>
      <c r="B3509" s="92" t="s">
        <v>12</v>
      </c>
      <c r="C3509" s="92" t="s">
        <v>42</v>
      </c>
      <c r="D3509" s="92" t="s">
        <v>42</v>
      </c>
      <c r="E3509" s="92" t="s">
        <v>24</v>
      </c>
      <c r="F3509" s="92" t="s">
        <v>34</v>
      </c>
      <c r="G3509" s="92" t="s">
        <v>97</v>
      </c>
      <c r="H3509" s="92" t="s">
        <v>16</v>
      </c>
      <c r="I3509" s="92" t="s">
        <v>195</v>
      </c>
      <c r="L3509" s="98">
        <f>'Activity data'!H779*'Emission factors'!$B$37*'Emission factors'!$C$37</f>
        <v>0</v>
      </c>
      <c r="M3509" s="98">
        <f>'Activity data'!I779*'Emission factors'!$B$37*'Emission factors'!$C$37</f>
        <v>0</v>
      </c>
      <c r="N3509" s="98">
        <f>'Activity data'!J779*'Emission factors'!$B$37*'Emission factors'!$C$37</f>
        <v>0</v>
      </c>
      <c r="O3509" s="98">
        <f>'Activity data'!K779*'Emission factors'!$B$37*'Emission factors'!$C$37</f>
        <v>0</v>
      </c>
      <c r="P3509" s="98">
        <f>'Activity data'!L779*'Emission factors'!$B$37*'Emission factors'!$C$37</f>
        <v>0</v>
      </c>
      <c r="Q3509" s="98">
        <f>'Activity data'!M779*'Emission factors'!$B$37*'Emission factors'!$C$37</f>
        <v>0</v>
      </c>
      <c r="R3509" s="98">
        <f>'Activity data'!N779*'Emission factors'!$B$37*'Emission factors'!$C$37</f>
        <v>0</v>
      </c>
      <c r="S3509" s="98">
        <f>'Activity data'!O779*'Emission factors'!$B$37*'Emission factors'!$C$37</f>
        <v>0</v>
      </c>
      <c r="T3509" s="98">
        <f>'Activity data'!P779*'Emission factors'!$B$37*'Emission factors'!$C$37</f>
        <v>0</v>
      </c>
      <c r="U3509" s="98">
        <f>'Activity data'!Q779*'Emission factors'!$B$37*'Emission factors'!$C$37</f>
        <v>0</v>
      </c>
    </row>
    <row r="3510" spans="1:21" x14ac:dyDescent="0.25">
      <c r="A3510" s="92" t="s">
        <v>11</v>
      </c>
      <c r="B3510" s="92" t="s">
        <v>12</v>
      </c>
      <c r="C3510" s="92" t="s">
        <v>42</v>
      </c>
      <c r="D3510" s="92" t="s">
        <v>42</v>
      </c>
      <c r="E3510" s="92" t="s">
        <v>24</v>
      </c>
      <c r="F3510" s="92" t="s">
        <v>34</v>
      </c>
      <c r="G3510" s="92" t="s">
        <v>97</v>
      </c>
      <c r="H3510" s="92" t="s">
        <v>16</v>
      </c>
      <c r="I3510" s="89" t="s">
        <v>209</v>
      </c>
      <c r="L3510" s="98">
        <f>'Activity data'!H780*'Emission factors'!$B$37*'Emission factors'!$C$37</f>
        <v>106946.26156574799</v>
      </c>
      <c r="M3510" s="98">
        <f>'Activity data'!I780*'Emission factors'!$B$37*'Emission factors'!$C$37</f>
        <v>115622.75155258132</v>
      </c>
      <c r="N3510" s="98">
        <f>'Activity data'!J780*'Emission factors'!$B$37*'Emission factors'!$C$37</f>
        <v>126320.96885687618</v>
      </c>
      <c r="O3510" s="98">
        <f>'Activity data'!K780*'Emission factors'!$B$37*'Emission factors'!$C$37</f>
        <v>137456.54356845858</v>
      </c>
      <c r="P3510" s="98">
        <f>'Activity data'!L780*'Emission factors'!$B$37*'Emission factors'!$C$37</f>
        <v>148568.22733280627</v>
      </c>
      <c r="Q3510" s="98">
        <f>'Activity data'!M780*'Emission factors'!$B$37*'Emission factors'!$C$37</f>
        <v>155936.88365112097</v>
      </c>
      <c r="R3510" s="98">
        <f>'Activity data'!N780*'Emission factors'!$B$37*'Emission factors'!$C$37</f>
        <v>166981.80353529094</v>
      </c>
      <c r="S3510" s="98">
        <f>'Activity data'!O780*'Emission factors'!$B$37*'Emission factors'!$C$37</f>
        <v>187191.87085569347</v>
      </c>
      <c r="T3510" s="98">
        <f>'Activity data'!P780*'Emission factors'!$B$37*'Emission factors'!$C$37</f>
        <v>215788.56671407158</v>
      </c>
      <c r="U3510" s="98">
        <f>'Activity data'!Q780*'Emission factors'!$B$37*'Emission factors'!$C$37</f>
        <v>229122.19509579093</v>
      </c>
    </row>
    <row r="3511" spans="1:21" x14ac:dyDescent="0.25">
      <c r="A3511" s="92" t="s">
        <v>11</v>
      </c>
      <c r="B3511" s="92" t="s">
        <v>12</v>
      </c>
      <c r="C3511" s="92" t="s">
        <v>42</v>
      </c>
      <c r="D3511" s="92" t="s">
        <v>42</v>
      </c>
      <c r="E3511" s="92" t="s">
        <v>24</v>
      </c>
      <c r="F3511" s="92" t="s">
        <v>34</v>
      </c>
      <c r="G3511" s="92" t="s">
        <v>97</v>
      </c>
      <c r="H3511" s="92" t="s">
        <v>16</v>
      </c>
      <c r="I3511" s="89" t="s">
        <v>208</v>
      </c>
      <c r="L3511" s="98">
        <f>'Activity data'!H781*'Emission factors'!$B$37*'Emission factors'!$C$37</f>
        <v>296316.83035317867</v>
      </c>
      <c r="M3511" s="98">
        <f>'Activity data'!I781*'Emission factors'!$B$37*'Emission factors'!$C$37</f>
        <v>303334.96861866897</v>
      </c>
      <c r="N3511" s="98">
        <f>'Activity data'!J781*'Emission factors'!$B$37*'Emission factors'!$C$37</f>
        <v>319275.58121081488</v>
      </c>
      <c r="O3511" s="98">
        <f>'Activity data'!K781*'Emission factors'!$B$37*'Emission factors'!$C$37</f>
        <v>352179.40371800557</v>
      </c>
      <c r="P3511" s="98">
        <f>'Activity data'!L781*'Emission factors'!$B$37*'Emission factors'!$C$37</f>
        <v>378931.67283917335</v>
      </c>
      <c r="Q3511" s="98">
        <f>'Activity data'!M781*'Emission factors'!$B$37*'Emission factors'!$C$37</f>
        <v>400550.02017953148</v>
      </c>
      <c r="R3511" s="98">
        <f>'Activity data'!N781*'Emission factors'!$B$37*'Emission factors'!$C$37</f>
        <v>440599.11876319564</v>
      </c>
      <c r="S3511" s="98">
        <f>'Activity data'!O781*'Emission factors'!$B$37*'Emission factors'!$C$37</f>
        <v>498142.29347190255</v>
      </c>
      <c r="T3511" s="98">
        <f>'Activity data'!P781*'Emission factors'!$B$37*'Emission factors'!$C$37</f>
        <v>563092.77472065226</v>
      </c>
      <c r="U3511" s="98">
        <f>'Activity data'!Q781*'Emission factors'!$B$37*'Emission factors'!$C$37</f>
        <v>571211.15638381883</v>
      </c>
    </row>
    <row r="3512" spans="1:21" x14ac:dyDescent="0.25">
      <c r="A3512" s="92" t="s">
        <v>11</v>
      </c>
      <c r="B3512" s="92" t="s">
        <v>12</v>
      </c>
      <c r="C3512" s="92" t="s">
        <v>42</v>
      </c>
      <c r="D3512" s="92" t="s">
        <v>42</v>
      </c>
      <c r="E3512" s="92" t="s">
        <v>24</v>
      </c>
      <c r="F3512" s="92" t="s">
        <v>34</v>
      </c>
      <c r="G3512" s="92" t="s">
        <v>97</v>
      </c>
      <c r="H3512" s="92" t="s">
        <v>16</v>
      </c>
      <c r="I3512" s="89" t="s">
        <v>226</v>
      </c>
      <c r="L3512" s="98">
        <f>'Activity data'!H782*'Emission factors'!$B$37*'Emission factors'!$C$37</f>
        <v>0</v>
      </c>
      <c r="M3512" s="98">
        <f>'Activity data'!I782*'Emission factors'!$B$37*'Emission factors'!$C$37</f>
        <v>0</v>
      </c>
      <c r="N3512" s="98">
        <f>'Activity data'!J782*'Emission factors'!$B$37*'Emission factors'!$C$37</f>
        <v>0</v>
      </c>
      <c r="O3512" s="98">
        <f>'Activity data'!K782*'Emission factors'!$B$37*'Emission factors'!$C$37</f>
        <v>0</v>
      </c>
      <c r="P3512" s="98">
        <f>'Activity data'!L782*'Emission factors'!$B$37*'Emission factors'!$C$37</f>
        <v>0</v>
      </c>
      <c r="Q3512" s="98">
        <f>'Activity data'!M782*'Emission factors'!$B$37*'Emission factors'!$C$37</f>
        <v>0</v>
      </c>
      <c r="R3512" s="98">
        <f>'Activity data'!N782*'Emission factors'!$B$37*'Emission factors'!$C$37</f>
        <v>0</v>
      </c>
      <c r="S3512" s="98">
        <f>'Activity data'!O782*'Emission factors'!$B$37*'Emission factors'!$C$37</f>
        <v>0</v>
      </c>
      <c r="T3512" s="98">
        <f>'Activity data'!P782*'Emission factors'!$B$37*'Emission factors'!$C$37</f>
        <v>0</v>
      </c>
      <c r="U3512" s="98">
        <f>'Activity data'!Q782*'Emission factors'!$B$37*'Emission factors'!$C$37</f>
        <v>0</v>
      </c>
    </row>
    <row r="3513" spans="1:21" x14ac:dyDescent="0.25">
      <c r="A3513" s="92" t="s">
        <v>11</v>
      </c>
      <c r="B3513" s="92" t="s">
        <v>12</v>
      </c>
      <c r="C3513" s="92" t="s">
        <v>42</v>
      </c>
      <c r="D3513" s="92" t="s">
        <v>42</v>
      </c>
      <c r="E3513" s="92" t="s">
        <v>24</v>
      </c>
      <c r="F3513" s="92" t="s">
        <v>34</v>
      </c>
      <c r="G3513" s="92" t="s">
        <v>97</v>
      </c>
      <c r="H3513" s="92" t="s">
        <v>16</v>
      </c>
      <c r="I3513" s="89" t="s">
        <v>196</v>
      </c>
      <c r="L3513" s="98">
        <f>'Activity data'!H783*'Emission factors'!$B$37*'Emission factors'!$C$37</f>
        <v>168701.94249755563</v>
      </c>
      <c r="M3513" s="98">
        <f>'Activity data'!I783*'Emission factors'!$B$37*'Emission factors'!$C$37</f>
        <v>174885.18984032609</v>
      </c>
      <c r="N3513" s="98">
        <f>'Activity data'!J783*'Emission factors'!$B$37*'Emission factors'!$C$37</f>
        <v>204258.95069494014</v>
      </c>
      <c r="O3513" s="98">
        <f>'Activity data'!K783*'Emission factors'!$B$37*'Emission factors'!$C$37</f>
        <v>234648.82580286136</v>
      </c>
      <c r="P3513" s="98">
        <f>'Activity data'!L783*'Emission factors'!$B$37*'Emission factors'!$C$37</f>
        <v>255924.84304863034</v>
      </c>
      <c r="Q3513" s="98">
        <f>'Activity data'!M783*'Emission factors'!$B$37*'Emission factors'!$C$37</f>
        <v>279228.48680664337</v>
      </c>
      <c r="R3513" s="98">
        <f>'Activity data'!N783*'Emission factors'!$B$37*'Emission factors'!$C$37</f>
        <v>298734.89052965184</v>
      </c>
      <c r="S3513" s="98">
        <f>'Activity data'!O783*'Emission factors'!$B$37*'Emission factors'!$C$37</f>
        <v>325613.78285583336</v>
      </c>
      <c r="T3513" s="98">
        <f>'Activity data'!P783*'Emission factors'!$B$37*'Emission factors'!$C$37</f>
        <v>357999.33632536454</v>
      </c>
      <c r="U3513" s="98">
        <f>'Activity data'!Q783*'Emission factors'!$B$37*'Emission factors'!$C$37</f>
        <v>362159.84436977067</v>
      </c>
    </row>
    <row r="3514" spans="1:21" x14ac:dyDescent="0.25">
      <c r="A3514" s="92" t="s">
        <v>11</v>
      </c>
      <c r="B3514" s="92" t="s">
        <v>12</v>
      </c>
      <c r="C3514" s="92" t="s">
        <v>42</v>
      </c>
      <c r="D3514" s="92" t="s">
        <v>42</v>
      </c>
      <c r="E3514" s="92" t="s">
        <v>24</v>
      </c>
      <c r="F3514" s="92" t="s">
        <v>34</v>
      </c>
      <c r="G3514" s="92" t="s">
        <v>97</v>
      </c>
      <c r="H3514" s="92" t="s">
        <v>16</v>
      </c>
      <c r="I3514" s="89" t="s">
        <v>197</v>
      </c>
      <c r="L3514" s="98">
        <f>'Activity data'!H784*'Emission factors'!$B$37*'Emission factors'!$C$37</f>
        <v>154758.1587151569</v>
      </c>
      <c r="M3514" s="98">
        <f>'Activity data'!I784*'Emission factors'!$B$37*'Emission factors'!$C$37</f>
        <v>176495.32459979074</v>
      </c>
      <c r="N3514" s="98">
        <f>'Activity data'!J784*'Emission factors'!$B$37*'Emission factors'!$C$37</f>
        <v>219992.34053249613</v>
      </c>
      <c r="O3514" s="98">
        <f>'Activity data'!K784*'Emission factors'!$B$37*'Emission factors'!$C$37</f>
        <v>246704.81622913975</v>
      </c>
      <c r="P3514" s="98">
        <f>'Activity data'!L784*'Emission factors'!$B$37*'Emission factors'!$C$37</f>
        <v>266542.35861984472</v>
      </c>
      <c r="Q3514" s="98">
        <f>'Activity data'!M784*'Emission factors'!$B$37*'Emission factors'!$C$37</f>
        <v>287722.85945292382</v>
      </c>
      <c r="R3514" s="98">
        <f>'Activity data'!N784*'Emission factors'!$B$37*'Emission factors'!$C$37</f>
        <v>323178.19148061622</v>
      </c>
      <c r="S3514" s="98">
        <f>'Activity data'!O784*'Emission factors'!$B$37*'Emission factors'!$C$37</f>
        <v>347424.70685230201</v>
      </c>
      <c r="T3514" s="98">
        <f>'Activity data'!P784*'Emission factors'!$B$37*'Emission factors'!$C$37</f>
        <v>356484.39636857511</v>
      </c>
      <c r="U3514" s="98">
        <f>'Activity data'!Q784*'Emission factors'!$B$37*'Emission factors'!$C$37</f>
        <v>347716.74157046259</v>
      </c>
    </row>
    <row r="3515" spans="1:21" x14ac:dyDescent="0.25">
      <c r="A3515" s="92" t="s">
        <v>11</v>
      </c>
      <c r="B3515" s="92" t="s">
        <v>12</v>
      </c>
      <c r="C3515" s="92" t="s">
        <v>42</v>
      </c>
      <c r="D3515" s="92" t="s">
        <v>42</v>
      </c>
      <c r="E3515" s="92" t="s">
        <v>24</v>
      </c>
      <c r="F3515" s="92" t="s">
        <v>34</v>
      </c>
      <c r="G3515" s="92" t="s">
        <v>97</v>
      </c>
      <c r="H3515" s="92" t="s">
        <v>16</v>
      </c>
      <c r="I3515" s="89" t="s">
        <v>229</v>
      </c>
      <c r="L3515" s="98">
        <f>'Activity data'!H785*'Emission factors'!$B$37*'Emission factors'!$C$37</f>
        <v>0</v>
      </c>
      <c r="M3515" s="98">
        <f>'Activity data'!I785*'Emission factors'!$B$37*'Emission factors'!$C$37</f>
        <v>0</v>
      </c>
      <c r="N3515" s="98">
        <f>'Activity data'!J785*'Emission factors'!$B$37*'Emission factors'!$C$37</f>
        <v>0</v>
      </c>
      <c r="O3515" s="98">
        <f>'Activity data'!K785*'Emission factors'!$B$37*'Emission factors'!$C$37</f>
        <v>0</v>
      </c>
      <c r="P3515" s="98">
        <f>'Activity data'!L785*'Emission factors'!$B$37*'Emission factors'!$C$37</f>
        <v>0</v>
      </c>
      <c r="Q3515" s="98">
        <f>'Activity data'!M785*'Emission factors'!$B$37*'Emission factors'!$C$37</f>
        <v>0</v>
      </c>
      <c r="R3515" s="98">
        <f>'Activity data'!N785*'Emission factors'!$B$37*'Emission factors'!$C$37</f>
        <v>0</v>
      </c>
      <c r="S3515" s="98">
        <f>'Activity data'!O785*'Emission factors'!$B$37*'Emission factors'!$C$37</f>
        <v>0</v>
      </c>
      <c r="T3515" s="98">
        <f>'Activity data'!P785*'Emission factors'!$B$37*'Emission factors'!$C$37</f>
        <v>0</v>
      </c>
      <c r="U3515" s="98">
        <f>'Activity data'!Q785*'Emission factors'!$B$37*'Emission factors'!$C$37</f>
        <v>0</v>
      </c>
    </row>
    <row r="3516" spans="1:21" x14ac:dyDescent="0.25">
      <c r="A3516" s="92" t="s">
        <v>11</v>
      </c>
      <c r="B3516" s="92" t="s">
        <v>12</v>
      </c>
      <c r="C3516" s="92" t="s">
        <v>42</v>
      </c>
      <c r="D3516" s="92" t="s">
        <v>42</v>
      </c>
      <c r="E3516" s="92" t="s">
        <v>24</v>
      </c>
      <c r="F3516" s="92" t="s">
        <v>34</v>
      </c>
      <c r="G3516" s="92" t="s">
        <v>97</v>
      </c>
      <c r="H3516" s="92" t="s">
        <v>16</v>
      </c>
      <c r="I3516" s="89" t="s">
        <v>198</v>
      </c>
      <c r="L3516" s="98">
        <f>'Activity data'!H786*'Emission factors'!$B$37*'Emission factors'!$C$37</f>
        <v>0</v>
      </c>
      <c r="M3516" s="98">
        <f>'Activity data'!I786*'Emission factors'!$B$37*'Emission factors'!$C$37</f>
        <v>0</v>
      </c>
      <c r="N3516" s="98">
        <f>'Activity data'!J786*'Emission factors'!$B$37*'Emission factors'!$C$37</f>
        <v>0</v>
      </c>
      <c r="O3516" s="98">
        <f>'Activity data'!K786*'Emission factors'!$B$37*'Emission factors'!$C$37</f>
        <v>0</v>
      </c>
      <c r="P3516" s="98">
        <f>'Activity data'!L786*'Emission factors'!$B$37*'Emission factors'!$C$37</f>
        <v>0</v>
      </c>
      <c r="Q3516" s="98">
        <f>'Activity data'!M786*'Emission factors'!$B$37*'Emission factors'!$C$37</f>
        <v>0</v>
      </c>
      <c r="R3516" s="98">
        <f>'Activity data'!N786*'Emission factors'!$B$37*'Emission factors'!$C$37</f>
        <v>0</v>
      </c>
      <c r="S3516" s="98">
        <f>'Activity data'!O786*'Emission factors'!$B$37*'Emission factors'!$C$37</f>
        <v>0</v>
      </c>
      <c r="T3516" s="98">
        <f>'Activity data'!P786*'Emission factors'!$B$37*'Emission factors'!$C$37</f>
        <v>0</v>
      </c>
      <c r="U3516" s="98">
        <f>'Activity data'!Q786*'Emission factors'!$B$37*'Emission factors'!$C$37</f>
        <v>0</v>
      </c>
    </row>
    <row r="3517" spans="1:21" x14ac:dyDescent="0.25">
      <c r="A3517" s="92" t="s">
        <v>11</v>
      </c>
      <c r="B3517" s="92" t="s">
        <v>12</v>
      </c>
      <c r="C3517" s="92" t="s">
        <v>42</v>
      </c>
      <c r="D3517" s="92" t="s">
        <v>42</v>
      </c>
      <c r="E3517" s="92" t="s">
        <v>24</v>
      </c>
      <c r="F3517" s="92" t="s">
        <v>34</v>
      </c>
      <c r="G3517" s="92" t="s">
        <v>97</v>
      </c>
      <c r="H3517" s="92" t="s">
        <v>16</v>
      </c>
      <c r="I3517" s="89" t="s">
        <v>231</v>
      </c>
      <c r="L3517" s="98">
        <f>'Activity data'!H787*'Emission factors'!$B$37*'Emission factors'!$C$37</f>
        <v>0</v>
      </c>
      <c r="M3517" s="98">
        <f>'Activity data'!I787*'Emission factors'!$B$37*'Emission factors'!$C$37</f>
        <v>0</v>
      </c>
      <c r="N3517" s="98">
        <f>'Activity data'!J787*'Emission factors'!$B$37*'Emission factors'!$C$37</f>
        <v>0</v>
      </c>
      <c r="O3517" s="98">
        <f>'Activity data'!K787*'Emission factors'!$B$37*'Emission factors'!$C$37</f>
        <v>0</v>
      </c>
      <c r="P3517" s="98">
        <f>'Activity data'!L787*'Emission factors'!$B$37*'Emission factors'!$C$37</f>
        <v>0</v>
      </c>
      <c r="Q3517" s="98">
        <f>'Activity data'!M787*'Emission factors'!$B$37*'Emission factors'!$C$37</f>
        <v>0</v>
      </c>
      <c r="R3517" s="98">
        <f>'Activity data'!N787*'Emission factors'!$B$37*'Emission factors'!$C$37</f>
        <v>0</v>
      </c>
      <c r="S3517" s="98">
        <f>'Activity data'!O787*'Emission factors'!$B$37*'Emission factors'!$C$37</f>
        <v>0</v>
      </c>
      <c r="T3517" s="98">
        <f>'Activity data'!P787*'Emission factors'!$B$37*'Emission factors'!$C$37</f>
        <v>0</v>
      </c>
      <c r="U3517" s="98">
        <f>'Activity data'!Q787*'Emission factors'!$B$37*'Emission factors'!$C$37</f>
        <v>0</v>
      </c>
    </row>
    <row r="3518" spans="1:21" x14ac:dyDescent="0.25">
      <c r="A3518" s="92" t="s">
        <v>11</v>
      </c>
      <c r="B3518" s="92" t="s">
        <v>12</v>
      </c>
      <c r="C3518" s="92" t="s">
        <v>42</v>
      </c>
      <c r="D3518" s="92" t="s">
        <v>42</v>
      </c>
      <c r="E3518" s="92" t="s">
        <v>24</v>
      </c>
      <c r="F3518" s="92" t="s">
        <v>34</v>
      </c>
      <c r="G3518" s="92" t="s">
        <v>97</v>
      </c>
      <c r="H3518" s="92" t="s">
        <v>16</v>
      </c>
      <c r="I3518" s="89" t="s">
        <v>230</v>
      </c>
      <c r="L3518" s="98">
        <f>'Activity data'!H788*'Emission factors'!$B$37*'Emission factors'!$C$37</f>
        <v>0</v>
      </c>
      <c r="M3518" s="98">
        <f>'Activity data'!I788*'Emission factors'!$B$37*'Emission factors'!$C$37</f>
        <v>0</v>
      </c>
      <c r="N3518" s="98">
        <f>'Activity data'!J788*'Emission factors'!$B$37*'Emission factors'!$C$37</f>
        <v>0</v>
      </c>
      <c r="O3518" s="98">
        <f>'Activity data'!K788*'Emission factors'!$B$37*'Emission factors'!$C$37</f>
        <v>0</v>
      </c>
      <c r="P3518" s="98">
        <f>'Activity data'!L788*'Emission factors'!$B$37*'Emission factors'!$C$37</f>
        <v>0</v>
      </c>
      <c r="Q3518" s="98">
        <f>'Activity data'!M788*'Emission factors'!$B$37*'Emission factors'!$C$37</f>
        <v>0</v>
      </c>
      <c r="R3518" s="98">
        <f>'Activity data'!N788*'Emission factors'!$B$37*'Emission factors'!$C$37</f>
        <v>0</v>
      </c>
      <c r="S3518" s="98">
        <f>'Activity data'!O788*'Emission factors'!$B$37*'Emission factors'!$C$37</f>
        <v>0</v>
      </c>
      <c r="T3518" s="98">
        <f>'Activity data'!P788*'Emission factors'!$B$37*'Emission factors'!$C$37</f>
        <v>0</v>
      </c>
      <c r="U3518" s="98">
        <f>'Activity data'!Q788*'Emission factors'!$B$37*'Emission factors'!$C$37</f>
        <v>0</v>
      </c>
    </row>
    <row r="3519" spans="1:21" x14ac:dyDescent="0.25">
      <c r="A3519" s="92" t="s">
        <v>11</v>
      </c>
      <c r="B3519" s="92" t="s">
        <v>12</v>
      </c>
      <c r="C3519" s="92" t="s">
        <v>42</v>
      </c>
      <c r="D3519" s="92" t="s">
        <v>42</v>
      </c>
      <c r="E3519" s="92" t="s">
        <v>24</v>
      </c>
      <c r="F3519" s="92" t="s">
        <v>34</v>
      </c>
      <c r="G3519" s="92" t="s">
        <v>97</v>
      </c>
      <c r="H3519" s="92" t="s">
        <v>16</v>
      </c>
      <c r="I3519" s="88" t="s">
        <v>232</v>
      </c>
      <c r="L3519" s="98">
        <f>'Activity data'!H789*'Emission factors'!$B$37*'Emission factors'!$C$37</f>
        <v>191372.35100468525</v>
      </c>
      <c r="M3519" s="98">
        <f>'Activity data'!I789*'Emission factors'!$B$37*'Emission factors'!$C$37</f>
        <v>208812.85317373223</v>
      </c>
      <c r="N3519" s="98">
        <f>'Activity data'!J789*'Emission factors'!$B$37*'Emission factors'!$C$37</f>
        <v>242000.96686976473</v>
      </c>
      <c r="O3519" s="98">
        <f>'Activity data'!K789*'Emission factors'!$B$37*'Emission factors'!$C$37</f>
        <v>267747.21523506712</v>
      </c>
      <c r="P3519" s="98">
        <f>'Activity data'!L789*'Emission factors'!$B$37*'Emission factors'!$C$37</f>
        <v>304266.03300047258</v>
      </c>
      <c r="Q3519" s="98">
        <f>'Activity data'!M789*'Emission factors'!$B$37*'Emission factors'!$C$37</f>
        <v>329486.33440318558</v>
      </c>
      <c r="R3519" s="98">
        <f>'Activity data'!N789*'Emission factors'!$B$37*'Emission factors'!$C$37</f>
        <v>341549.85076670122</v>
      </c>
      <c r="S3519" s="98">
        <f>'Activity data'!O789*'Emission factors'!$B$37*'Emission factors'!$C$37</f>
        <v>353527.77000500326</v>
      </c>
      <c r="T3519" s="98">
        <f>'Activity data'!P789*'Emission factors'!$B$37*'Emission factors'!$C$37</f>
        <v>400092.77051765524</v>
      </c>
      <c r="U3519" s="98">
        <f>'Activity data'!Q789*'Emission factors'!$B$37*'Emission factors'!$C$37</f>
        <v>397422.93484512344</v>
      </c>
    </row>
    <row r="3520" spans="1:21" x14ac:dyDescent="0.25">
      <c r="A3520" s="92" t="s">
        <v>11</v>
      </c>
      <c r="B3520" s="92" t="s">
        <v>12</v>
      </c>
      <c r="C3520" s="92" t="s">
        <v>42</v>
      </c>
      <c r="D3520" s="92" t="s">
        <v>42</v>
      </c>
      <c r="E3520" s="92" t="s">
        <v>24</v>
      </c>
      <c r="F3520" s="92" t="s">
        <v>34</v>
      </c>
      <c r="G3520" s="92" t="s">
        <v>97</v>
      </c>
      <c r="H3520" s="92" t="s">
        <v>16</v>
      </c>
      <c r="I3520" s="89" t="s">
        <v>225</v>
      </c>
      <c r="L3520" s="98">
        <f>'Activity data'!H790*'Emission factors'!$B$37*'Emission factors'!$C$37</f>
        <v>0</v>
      </c>
      <c r="M3520" s="98">
        <f>'Activity data'!I790*'Emission factors'!$B$37*'Emission factors'!$C$37</f>
        <v>0</v>
      </c>
      <c r="N3520" s="98">
        <f>'Activity data'!J790*'Emission factors'!$B$37*'Emission factors'!$C$37</f>
        <v>0</v>
      </c>
      <c r="O3520" s="98">
        <f>'Activity data'!K790*'Emission factors'!$B$37*'Emission factors'!$C$37</f>
        <v>0</v>
      </c>
      <c r="P3520" s="98">
        <f>'Activity data'!L790*'Emission factors'!$B$37*'Emission factors'!$C$37</f>
        <v>0</v>
      </c>
      <c r="Q3520" s="98">
        <f>'Activity data'!M790*'Emission factors'!$B$37*'Emission factors'!$C$37</f>
        <v>0</v>
      </c>
      <c r="R3520" s="98">
        <f>'Activity data'!N790*'Emission factors'!$B$37*'Emission factors'!$C$37</f>
        <v>0</v>
      </c>
      <c r="S3520" s="98">
        <f>'Activity data'!O790*'Emission factors'!$B$37*'Emission factors'!$C$37</f>
        <v>0</v>
      </c>
      <c r="T3520" s="98">
        <f>'Activity data'!P790*'Emission factors'!$B$37*'Emission factors'!$C$37</f>
        <v>0</v>
      </c>
      <c r="U3520" s="98">
        <f>'Activity data'!Q790*'Emission factors'!$B$37*'Emission factors'!$C$37</f>
        <v>0</v>
      </c>
    </row>
    <row r="3521" spans="1:21" x14ac:dyDescent="0.25">
      <c r="A3521" s="92" t="s">
        <v>11</v>
      </c>
      <c r="B3521" s="92" t="s">
        <v>12</v>
      </c>
      <c r="C3521" s="92" t="s">
        <v>42</v>
      </c>
      <c r="D3521" s="92" t="s">
        <v>42</v>
      </c>
      <c r="E3521" s="92" t="s">
        <v>24</v>
      </c>
      <c r="F3521" s="92" t="s">
        <v>34</v>
      </c>
      <c r="G3521" s="92" t="s">
        <v>97</v>
      </c>
      <c r="H3521" s="92" t="s">
        <v>16</v>
      </c>
      <c r="I3521" s="89" t="s">
        <v>205</v>
      </c>
      <c r="L3521" s="98">
        <f>'Activity data'!H791*'Emission factors'!$B$37*'Emission factors'!$C$37</f>
        <v>106827.46418058487</v>
      </c>
      <c r="M3521" s="98">
        <f>'Activity data'!I791*'Emission factors'!$B$37*'Emission factors'!$C$37</f>
        <v>113806.02375606274</v>
      </c>
      <c r="N3521" s="98">
        <f>'Activity data'!J791*'Emission factors'!$B$37*'Emission factors'!$C$37</f>
        <v>123665.4465439373</v>
      </c>
      <c r="O3521" s="98">
        <f>'Activity data'!K791*'Emission factors'!$B$37*'Emission factors'!$C$37</f>
        <v>127766.43923899248</v>
      </c>
      <c r="P3521" s="98">
        <f>'Activity data'!L791*'Emission factors'!$B$37*'Emission factors'!$C$37</f>
        <v>140014.18940284281</v>
      </c>
      <c r="Q3521" s="98">
        <f>'Activity data'!M791*'Emission factors'!$B$37*'Emission factors'!$C$37</f>
        <v>140480.98111363055</v>
      </c>
      <c r="R3521" s="98">
        <f>'Activity data'!N791*'Emission factors'!$B$37*'Emission factors'!$C$37</f>
        <v>146750.90595472863</v>
      </c>
      <c r="S3521" s="98">
        <f>'Activity data'!O791*'Emission factors'!$B$37*'Emission factors'!$C$37</f>
        <v>156997.15825568378</v>
      </c>
      <c r="T3521" s="98">
        <f>'Activity data'!P791*'Emission factors'!$B$37*'Emission factors'!$C$37</f>
        <v>166442.8753914343</v>
      </c>
      <c r="U3521" s="98">
        <f>'Activity data'!Q791*'Emission factors'!$B$37*'Emission factors'!$C$37</f>
        <v>164787.38937878548</v>
      </c>
    </row>
    <row r="3522" spans="1:21" x14ac:dyDescent="0.25">
      <c r="A3522" s="92" t="s">
        <v>11</v>
      </c>
      <c r="B3522" s="92" t="s">
        <v>12</v>
      </c>
      <c r="C3522" s="92" t="s">
        <v>42</v>
      </c>
      <c r="D3522" s="92" t="s">
        <v>42</v>
      </c>
      <c r="E3522" s="92" t="s">
        <v>24</v>
      </c>
      <c r="F3522" s="92" t="s">
        <v>34</v>
      </c>
      <c r="G3522" s="92" t="s">
        <v>97</v>
      </c>
      <c r="H3522" s="92" t="s">
        <v>16</v>
      </c>
      <c r="I3522" s="89" t="s">
        <v>204</v>
      </c>
      <c r="L3522" s="98">
        <f>'Activity data'!H792*'Emission factors'!$B$37*'Emission factors'!$C$37</f>
        <v>57213.105518995035</v>
      </c>
      <c r="M3522" s="98">
        <f>'Activity data'!I792*'Emission factors'!$B$37*'Emission factors'!$C$37</f>
        <v>62140.298632787082</v>
      </c>
      <c r="N3522" s="98">
        <f>'Activity data'!J792*'Emission factors'!$B$37*'Emission factors'!$C$37</f>
        <v>70256.913749618136</v>
      </c>
      <c r="O3522" s="98">
        <f>'Activity data'!K792*'Emission factors'!$B$37*'Emission factors'!$C$37</f>
        <v>74267.633331266741</v>
      </c>
      <c r="P3522" s="98">
        <f>'Activity data'!L792*'Emission factors'!$B$37*'Emission factors'!$C$37</f>
        <v>79644.431669580197</v>
      </c>
      <c r="Q3522" s="98">
        <f>'Activity data'!M792*'Emission factors'!$B$37*'Emission factors'!$C$37</f>
        <v>84031.006439399585</v>
      </c>
      <c r="R3522" s="98">
        <f>'Activity data'!N792*'Emission factors'!$B$37*'Emission factors'!$C$37</f>
        <v>93292.875176466274</v>
      </c>
      <c r="S3522" s="98">
        <f>'Activity data'!O792*'Emission factors'!$B$37*'Emission factors'!$C$37</f>
        <v>104171.43408711322</v>
      </c>
      <c r="T3522" s="98">
        <f>'Activity data'!P792*'Emission factors'!$B$37*'Emission factors'!$C$37</f>
        <v>115925.72201988005</v>
      </c>
      <c r="U3522" s="98">
        <f>'Activity data'!Q792*'Emission factors'!$B$37*'Emission factors'!$C$37</f>
        <v>119180.63175170087</v>
      </c>
    </row>
    <row r="3523" spans="1:21" x14ac:dyDescent="0.25">
      <c r="A3523" s="92" t="s">
        <v>11</v>
      </c>
      <c r="B3523" s="92" t="s">
        <v>12</v>
      </c>
      <c r="C3523" s="92" t="s">
        <v>42</v>
      </c>
      <c r="D3523" s="92" t="s">
        <v>42</v>
      </c>
      <c r="E3523" s="92" t="s">
        <v>24</v>
      </c>
      <c r="F3523" s="92" t="s">
        <v>34</v>
      </c>
      <c r="G3523" s="92" t="s">
        <v>97</v>
      </c>
      <c r="H3523" s="92" t="s">
        <v>16</v>
      </c>
      <c r="I3523" s="89" t="s">
        <v>228</v>
      </c>
      <c r="L3523" s="98">
        <f>'Activity data'!H793*'Emission factors'!$B$37*'Emission factors'!$C$37</f>
        <v>0</v>
      </c>
      <c r="M3523" s="98">
        <f>'Activity data'!I793*'Emission factors'!$B$37*'Emission factors'!$C$37</f>
        <v>0</v>
      </c>
      <c r="N3523" s="98">
        <f>'Activity data'!J793*'Emission factors'!$B$37*'Emission factors'!$C$37</f>
        <v>0</v>
      </c>
      <c r="O3523" s="98">
        <f>'Activity data'!K793*'Emission factors'!$B$37*'Emission factors'!$C$37</f>
        <v>0</v>
      </c>
      <c r="P3523" s="98">
        <f>'Activity data'!L793*'Emission factors'!$B$37*'Emission factors'!$C$37</f>
        <v>0</v>
      </c>
      <c r="Q3523" s="98">
        <f>'Activity data'!M793*'Emission factors'!$B$37*'Emission factors'!$C$37</f>
        <v>0</v>
      </c>
      <c r="R3523" s="98">
        <f>'Activity data'!N793*'Emission factors'!$B$37*'Emission factors'!$C$37</f>
        <v>0</v>
      </c>
      <c r="S3523" s="98">
        <f>'Activity data'!O793*'Emission factors'!$B$37*'Emission factors'!$C$37</f>
        <v>0</v>
      </c>
      <c r="T3523" s="98">
        <f>'Activity data'!P793*'Emission factors'!$B$37*'Emission factors'!$C$37</f>
        <v>0</v>
      </c>
      <c r="U3523" s="98">
        <f>'Activity data'!Q793*'Emission factors'!$B$37*'Emission factors'!$C$37</f>
        <v>0</v>
      </c>
    </row>
    <row r="3524" spans="1:21" x14ac:dyDescent="0.25">
      <c r="A3524" s="92" t="s">
        <v>11</v>
      </c>
      <c r="B3524" s="92" t="s">
        <v>12</v>
      </c>
      <c r="C3524" s="92" t="s">
        <v>42</v>
      </c>
      <c r="D3524" s="92" t="s">
        <v>42</v>
      </c>
      <c r="E3524" s="92" t="s">
        <v>24</v>
      </c>
      <c r="F3524" s="92" t="s">
        <v>34</v>
      </c>
      <c r="G3524" s="92" t="s">
        <v>97</v>
      </c>
      <c r="H3524" s="92" t="s">
        <v>16</v>
      </c>
      <c r="I3524" s="89" t="s">
        <v>202</v>
      </c>
      <c r="L3524" s="98">
        <f>'Activity data'!H794*'Emission factors'!$B$37*'Emission factors'!$C$37</f>
        <v>161070.03131791085</v>
      </c>
      <c r="M3524" s="98">
        <f>'Activity data'!I794*'Emission factors'!$B$37*'Emission factors'!$C$37</f>
        <v>170536.61503841224</v>
      </c>
      <c r="N3524" s="98">
        <f>'Activity data'!J794*'Emission factors'!$B$37*'Emission factors'!$C$37</f>
        <v>198597.22974519129</v>
      </c>
      <c r="O3524" s="98">
        <f>'Activity data'!K794*'Emission factors'!$B$37*'Emission factors'!$C$37</f>
        <v>232123.65013037145</v>
      </c>
      <c r="P3524" s="98">
        <f>'Activity data'!L794*'Emission factors'!$B$37*'Emission factors'!$C$37</f>
        <v>256409.47118459552</v>
      </c>
      <c r="Q3524" s="98">
        <f>'Activity data'!M794*'Emission factors'!$B$37*'Emission factors'!$C$37</f>
        <v>274632.70099874656</v>
      </c>
      <c r="R3524" s="98">
        <f>'Activity data'!N794*'Emission factors'!$B$37*'Emission factors'!$C$37</f>
        <v>300846.89830557693</v>
      </c>
      <c r="S3524" s="98">
        <f>'Activity data'!O794*'Emission factors'!$B$37*'Emission factors'!$C$37</f>
        <v>351619.05565187312</v>
      </c>
      <c r="T3524" s="98">
        <f>'Activity data'!P794*'Emission factors'!$B$37*'Emission factors'!$C$37</f>
        <v>353136.58151117212</v>
      </c>
      <c r="U3524" s="98">
        <f>'Activity data'!Q794*'Emission factors'!$B$37*'Emission factors'!$C$37</f>
        <v>330881.69458629814</v>
      </c>
    </row>
    <row r="3525" spans="1:21" x14ac:dyDescent="0.25">
      <c r="A3525" s="92" t="s">
        <v>11</v>
      </c>
      <c r="B3525" s="92" t="s">
        <v>12</v>
      </c>
      <c r="C3525" s="92" t="s">
        <v>42</v>
      </c>
      <c r="D3525" s="92" t="s">
        <v>42</v>
      </c>
      <c r="E3525" s="92" t="s">
        <v>24</v>
      </c>
      <c r="F3525" s="92" t="s">
        <v>34</v>
      </c>
      <c r="G3525" s="92" t="s">
        <v>97</v>
      </c>
      <c r="H3525" s="92" t="s">
        <v>16</v>
      </c>
      <c r="I3525" s="89" t="s">
        <v>190</v>
      </c>
      <c r="L3525" s="98">
        <f>'Activity data'!H795*'Emission factors'!$B$37*'Emission factors'!$C$37</f>
        <v>0</v>
      </c>
      <c r="M3525" s="98">
        <f>'Activity data'!I795*'Emission factors'!$B$37*'Emission factors'!$C$37</f>
        <v>0</v>
      </c>
      <c r="N3525" s="98">
        <f>'Activity data'!J795*'Emission factors'!$B$37*'Emission factors'!$C$37</f>
        <v>0</v>
      </c>
      <c r="O3525" s="98">
        <f>'Activity data'!K795*'Emission factors'!$B$37*'Emission factors'!$C$37</f>
        <v>0</v>
      </c>
      <c r="P3525" s="98">
        <f>'Activity data'!L795*'Emission factors'!$B$37*'Emission factors'!$C$37</f>
        <v>0</v>
      </c>
      <c r="Q3525" s="98">
        <f>'Activity data'!M795*'Emission factors'!$B$37*'Emission factors'!$C$37</f>
        <v>0</v>
      </c>
      <c r="R3525" s="98">
        <f>'Activity data'!N795*'Emission factors'!$B$37*'Emission factors'!$C$37</f>
        <v>0</v>
      </c>
      <c r="S3525" s="98">
        <f>'Activity data'!O795*'Emission factors'!$B$37*'Emission factors'!$C$37</f>
        <v>0</v>
      </c>
      <c r="T3525" s="98">
        <f>'Activity data'!P795*'Emission factors'!$B$37*'Emission factors'!$C$37</f>
        <v>0</v>
      </c>
      <c r="U3525" s="98">
        <f>'Activity data'!Q795*'Emission factors'!$B$37*'Emission factors'!$C$37</f>
        <v>0</v>
      </c>
    </row>
    <row r="3526" spans="1:21" x14ac:dyDescent="0.25">
      <c r="A3526" s="92" t="s">
        <v>11</v>
      </c>
      <c r="B3526" s="92" t="s">
        <v>12</v>
      </c>
      <c r="C3526" s="92" t="s">
        <v>42</v>
      </c>
      <c r="D3526" s="92" t="s">
        <v>42</v>
      </c>
      <c r="E3526" s="92" t="s">
        <v>24</v>
      </c>
      <c r="F3526" s="92" t="s">
        <v>34</v>
      </c>
      <c r="G3526" s="92" t="s">
        <v>97</v>
      </c>
      <c r="H3526" s="92" t="s">
        <v>16</v>
      </c>
      <c r="I3526" s="89" t="s">
        <v>210</v>
      </c>
      <c r="L3526" s="98">
        <f>'Activity data'!H796*'Emission factors'!$B$37*'Emission factors'!$C$37</f>
        <v>0</v>
      </c>
      <c r="M3526" s="98">
        <f>'Activity data'!I796*'Emission factors'!$B$37*'Emission factors'!$C$37</f>
        <v>0</v>
      </c>
      <c r="N3526" s="98">
        <f>'Activity data'!J796*'Emission factors'!$B$37*'Emission factors'!$C$37</f>
        <v>0</v>
      </c>
      <c r="O3526" s="98">
        <f>'Activity data'!K796*'Emission factors'!$B$37*'Emission factors'!$C$37</f>
        <v>0</v>
      </c>
      <c r="P3526" s="98">
        <f>'Activity data'!L796*'Emission factors'!$B$37*'Emission factors'!$C$37</f>
        <v>0</v>
      </c>
      <c r="Q3526" s="98">
        <f>'Activity data'!M796*'Emission factors'!$B$37*'Emission factors'!$C$37</f>
        <v>0</v>
      </c>
      <c r="R3526" s="98">
        <f>'Activity data'!N796*'Emission factors'!$B$37*'Emission factors'!$C$37</f>
        <v>0</v>
      </c>
      <c r="S3526" s="98">
        <f>'Activity data'!O796*'Emission factors'!$B$37*'Emission factors'!$C$37</f>
        <v>0</v>
      </c>
      <c r="T3526" s="98">
        <f>'Activity data'!P796*'Emission factors'!$B$37*'Emission factors'!$C$37</f>
        <v>0</v>
      </c>
      <c r="U3526" s="98">
        <f>'Activity data'!Q796*'Emission factors'!$B$37*'Emission factors'!$C$37</f>
        <v>0</v>
      </c>
    </row>
    <row r="3527" spans="1:21" x14ac:dyDescent="0.25">
      <c r="A3527" s="92" t="s">
        <v>11</v>
      </c>
      <c r="B3527" s="92" t="s">
        <v>12</v>
      </c>
      <c r="C3527" s="92" t="s">
        <v>42</v>
      </c>
      <c r="D3527" s="92" t="s">
        <v>42</v>
      </c>
      <c r="E3527" s="92" t="s">
        <v>24</v>
      </c>
      <c r="F3527" s="92" t="s">
        <v>34</v>
      </c>
      <c r="G3527" s="92" t="s">
        <v>97</v>
      </c>
      <c r="H3527" s="92" t="s">
        <v>16</v>
      </c>
      <c r="I3527" s="89" t="s">
        <v>199</v>
      </c>
      <c r="L3527" s="98">
        <f>'Activity data'!H797*'Emission factors'!$B$37*'Emission factors'!$C$37</f>
        <v>470772.24681138678</v>
      </c>
      <c r="M3527" s="98">
        <f>'Activity data'!I797*'Emission factors'!$B$37*'Emission factors'!$C$37</f>
        <v>477483.29744352913</v>
      </c>
      <c r="N3527" s="98">
        <f>'Activity data'!J797*'Emission factors'!$B$37*'Emission factors'!$C$37</f>
        <v>518077.40596459631</v>
      </c>
      <c r="O3527" s="98">
        <f>'Activity data'!K797*'Emission factors'!$B$37*'Emission factors'!$C$37</f>
        <v>580001.60980498092</v>
      </c>
      <c r="P3527" s="98">
        <f>'Activity data'!L797*'Emission factors'!$B$37*'Emission factors'!$C$37</f>
        <v>643444.52779034583</v>
      </c>
      <c r="Q3527" s="98">
        <f>'Activity data'!M797*'Emission factors'!$B$37*'Emission factors'!$C$37</f>
        <v>660990.08522582205</v>
      </c>
      <c r="R3527" s="98">
        <f>'Activity data'!N797*'Emission factors'!$B$37*'Emission factors'!$C$37</f>
        <v>688589.39456329728</v>
      </c>
      <c r="S3527" s="98">
        <f>'Activity data'!O797*'Emission factors'!$B$37*'Emission factors'!$C$37</f>
        <v>728665.55644980364</v>
      </c>
      <c r="T3527" s="98">
        <f>'Activity data'!P797*'Emission factors'!$B$37*'Emission factors'!$C$37</f>
        <v>757567.91691514337</v>
      </c>
      <c r="U3527" s="98">
        <f>'Activity data'!Q797*'Emission factors'!$B$37*'Emission factors'!$C$37</f>
        <v>759928.02070520294</v>
      </c>
    </row>
    <row r="3528" spans="1:21" x14ac:dyDescent="0.25">
      <c r="A3528" s="92" t="s">
        <v>11</v>
      </c>
      <c r="B3528" s="92" t="s">
        <v>12</v>
      </c>
      <c r="C3528" s="92" t="s">
        <v>42</v>
      </c>
      <c r="D3528" s="92" t="s">
        <v>42</v>
      </c>
      <c r="E3528" s="92" t="s">
        <v>24</v>
      </c>
      <c r="F3528" s="92" t="s">
        <v>34</v>
      </c>
      <c r="G3528" s="92" t="s">
        <v>97</v>
      </c>
      <c r="H3528" s="92" t="s">
        <v>16</v>
      </c>
      <c r="I3528" s="89" t="s">
        <v>233</v>
      </c>
      <c r="L3528" s="98">
        <f>'Activity data'!H798*'Emission factors'!$B$37*'Emission factors'!$C$37</f>
        <v>0</v>
      </c>
      <c r="M3528" s="98">
        <f>'Activity data'!I798*'Emission factors'!$B$37*'Emission factors'!$C$37</f>
        <v>0</v>
      </c>
      <c r="N3528" s="98">
        <f>'Activity data'!J798*'Emission factors'!$B$37*'Emission factors'!$C$37</f>
        <v>0</v>
      </c>
      <c r="O3528" s="98">
        <f>'Activity data'!K798*'Emission factors'!$B$37*'Emission factors'!$C$37</f>
        <v>0</v>
      </c>
      <c r="P3528" s="98">
        <f>'Activity data'!L798*'Emission factors'!$B$37*'Emission factors'!$C$37</f>
        <v>0</v>
      </c>
      <c r="Q3528" s="98">
        <f>'Activity data'!M798*'Emission factors'!$B$37*'Emission factors'!$C$37</f>
        <v>0</v>
      </c>
      <c r="R3528" s="98">
        <f>'Activity data'!N798*'Emission factors'!$B$37*'Emission factors'!$C$37</f>
        <v>0</v>
      </c>
      <c r="S3528" s="98">
        <f>'Activity data'!O798*'Emission factors'!$B$37*'Emission factors'!$C$37</f>
        <v>0</v>
      </c>
      <c r="T3528" s="98">
        <f>'Activity data'!P798*'Emission factors'!$B$37*'Emission factors'!$C$37</f>
        <v>0</v>
      </c>
      <c r="U3528" s="98">
        <f>'Activity data'!Q798*'Emission factors'!$B$37*'Emission factors'!$C$37</f>
        <v>0</v>
      </c>
    </row>
    <row r="3529" spans="1:21" x14ac:dyDescent="0.25">
      <c r="A3529" s="92" t="s">
        <v>11</v>
      </c>
      <c r="B3529" s="92" t="s">
        <v>12</v>
      </c>
      <c r="C3529" s="92" t="s">
        <v>42</v>
      </c>
      <c r="D3529" s="92" t="s">
        <v>42</v>
      </c>
      <c r="E3529" s="92" t="s">
        <v>24</v>
      </c>
      <c r="F3529" s="92" t="s">
        <v>34</v>
      </c>
      <c r="G3529" s="92" t="s">
        <v>97</v>
      </c>
      <c r="H3529" s="92" t="s">
        <v>16</v>
      </c>
      <c r="I3529" s="89" t="s">
        <v>200</v>
      </c>
      <c r="L3529" s="98">
        <f>'Activity data'!H799*'Emission factors'!$B$37*'Emission factors'!$C$37</f>
        <v>48679.294935098187</v>
      </c>
      <c r="M3529" s="98">
        <f>'Activity data'!I799*'Emission factors'!$B$37*'Emission factors'!$C$37</f>
        <v>49824.392059031059</v>
      </c>
      <c r="N3529" s="98">
        <f>'Activity data'!J799*'Emission factors'!$B$37*'Emission factors'!$C$37</f>
        <v>54838.422640194214</v>
      </c>
      <c r="O3529" s="98">
        <f>'Activity data'!K799*'Emission factors'!$B$37*'Emission factors'!$C$37</f>
        <v>60973.63481305715</v>
      </c>
      <c r="P3529" s="98">
        <f>'Activity data'!L799*'Emission factors'!$B$37*'Emission factors'!$C$37</f>
        <v>65295.73145000088</v>
      </c>
      <c r="Q3529" s="98">
        <f>'Activity data'!M799*'Emission factors'!$B$37*'Emission factors'!$C$37</f>
        <v>69102.328199660958</v>
      </c>
      <c r="R3529" s="98">
        <f>'Activity data'!N799*'Emission factors'!$B$37*'Emission factors'!$C$37</f>
        <v>72749.923815906237</v>
      </c>
      <c r="S3529" s="98">
        <f>'Activity data'!O799*'Emission factors'!$B$37*'Emission factors'!$C$37</f>
        <v>78632.475134919965</v>
      </c>
      <c r="T3529" s="98">
        <f>'Activity data'!P799*'Emission factors'!$B$37*'Emission factors'!$C$37</f>
        <v>82312.282905284446</v>
      </c>
      <c r="U3529" s="98">
        <f>'Activity data'!Q799*'Emission factors'!$B$37*'Emission factors'!$C$37</f>
        <v>81057.216458255425</v>
      </c>
    </row>
    <row r="3530" spans="1:21" x14ac:dyDescent="0.25">
      <c r="A3530" s="92" t="s">
        <v>11</v>
      </c>
      <c r="B3530" s="92" t="s">
        <v>12</v>
      </c>
      <c r="C3530" s="92" t="s">
        <v>42</v>
      </c>
      <c r="D3530" s="92" t="s">
        <v>42</v>
      </c>
      <c r="E3530" s="92" t="s">
        <v>40</v>
      </c>
      <c r="F3530" s="92" t="s">
        <v>34</v>
      </c>
      <c r="G3530" s="92" t="s">
        <v>97</v>
      </c>
      <c r="H3530" s="92" t="s">
        <v>16</v>
      </c>
      <c r="I3530" s="89" t="s">
        <v>227</v>
      </c>
      <c r="J3530" s="92" t="s">
        <v>98</v>
      </c>
      <c r="L3530" s="98">
        <f>'Activity data'!H800*'Emission factors'!$B$41*'Emission factors'!$N$22*'Emission factors'!$C$41</f>
        <v>0</v>
      </c>
      <c r="M3530" s="98">
        <f>'Activity data'!I800*'Emission factors'!$B$41*'Emission factors'!$N$22*'Emission factors'!$C$41</f>
        <v>0</v>
      </c>
      <c r="N3530" s="98">
        <f>'Activity data'!J800*'Emission factors'!$B$41*'Emission factors'!$N$22*'Emission factors'!$C$41</f>
        <v>0</v>
      </c>
      <c r="O3530" s="98">
        <f>'Activity data'!K800*'Emission factors'!$B$41*'Emission factors'!$N$22*'Emission factors'!$C$41</f>
        <v>0</v>
      </c>
      <c r="P3530" s="98">
        <f>'Activity data'!L800*'Emission factors'!$B$41*'Emission factors'!$N$22*'Emission factors'!$C$41</f>
        <v>0</v>
      </c>
      <c r="Q3530" s="98">
        <f>'Activity data'!M800*'Emission factors'!$B$41*'Emission factors'!$N$22*'Emission factors'!$C$41</f>
        <v>0</v>
      </c>
      <c r="R3530" s="98">
        <f>'Activity data'!N800*'Emission factors'!$B$41*'Emission factors'!$N$22*'Emission factors'!$C$41</f>
        <v>0</v>
      </c>
      <c r="S3530" s="98">
        <f>'Activity data'!O800*'Emission factors'!$B$41*'Emission factors'!$N$22*'Emission factors'!$C$41</f>
        <v>0</v>
      </c>
      <c r="T3530" s="98">
        <f>'Activity data'!P800*'Emission factors'!$B$41*'Emission factors'!$N$22*'Emission factors'!$C$41</f>
        <v>0</v>
      </c>
      <c r="U3530" s="98">
        <f>'Activity data'!Q800*'Emission factors'!$B$41*'Emission factors'!$N$22*'Emission factors'!$C$41</f>
        <v>0</v>
      </c>
    </row>
    <row r="3531" spans="1:21" x14ac:dyDescent="0.25">
      <c r="A3531" s="92" t="s">
        <v>11</v>
      </c>
      <c r="B3531" s="92" t="s">
        <v>12</v>
      </c>
      <c r="C3531" s="92" t="s">
        <v>42</v>
      </c>
      <c r="D3531" s="92" t="s">
        <v>42</v>
      </c>
      <c r="E3531" s="92" t="s">
        <v>40</v>
      </c>
      <c r="F3531" s="92" t="s">
        <v>34</v>
      </c>
      <c r="G3531" s="92" t="s">
        <v>97</v>
      </c>
      <c r="H3531" s="92" t="s">
        <v>16</v>
      </c>
      <c r="I3531" s="89" t="s">
        <v>203</v>
      </c>
      <c r="L3531" s="98">
        <f>'Activity data'!H801*'Emission factors'!$B$41*'Emission factors'!$N$22*'Emission factors'!$C$41</f>
        <v>0</v>
      </c>
      <c r="M3531" s="98">
        <f>'Activity data'!I801*'Emission factors'!$B$41*'Emission factors'!$N$22*'Emission factors'!$C$41</f>
        <v>0</v>
      </c>
      <c r="N3531" s="98">
        <f>'Activity data'!J801*'Emission factors'!$B$41*'Emission factors'!$N$22*'Emission factors'!$C$41</f>
        <v>0</v>
      </c>
      <c r="O3531" s="98">
        <f>'Activity data'!K801*'Emission factors'!$B$41*'Emission factors'!$N$22*'Emission factors'!$C$41</f>
        <v>0</v>
      </c>
      <c r="P3531" s="98">
        <f>'Activity data'!L801*'Emission factors'!$B$41*'Emission factors'!$N$22*'Emission factors'!$C$41</f>
        <v>0</v>
      </c>
      <c r="Q3531" s="98">
        <f>'Activity data'!M801*'Emission factors'!$B$41*'Emission factors'!$N$22*'Emission factors'!$C$41</f>
        <v>0</v>
      </c>
      <c r="R3531" s="98">
        <f>'Activity data'!N801*'Emission factors'!$B$41*'Emission factors'!$N$22*'Emission factors'!$C$41</f>
        <v>0</v>
      </c>
      <c r="S3531" s="98">
        <f>'Activity data'!O801*'Emission factors'!$B$41*'Emission factors'!$N$22*'Emission factors'!$C$41</f>
        <v>3.3221299845612755</v>
      </c>
      <c r="T3531" s="98">
        <f>'Activity data'!P801*'Emission factors'!$B$41*'Emission factors'!$N$22*'Emission factors'!$C$41</f>
        <v>7.5853864602964878</v>
      </c>
      <c r="U3531" s="98">
        <f>'Activity data'!Q801*'Emission factors'!$B$41*'Emission factors'!$N$22*'Emission factors'!$C$41</f>
        <v>8.4110284427327144</v>
      </c>
    </row>
    <row r="3532" spans="1:21" x14ac:dyDescent="0.25">
      <c r="A3532" s="92" t="s">
        <v>11</v>
      </c>
      <c r="B3532" s="92" t="s">
        <v>12</v>
      </c>
      <c r="C3532" s="92" t="s">
        <v>42</v>
      </c>
      <c r="D3532" s="92" t="s">
        <v>42</v>
      </c>
      <c r="E3532" s="92" t="s">
        <v>40</v>
      </c>
      <c r="F3532" s="92" t="s">
        <v>34</v>
      </c>
      <c r="G3532" s="92" t="s">
        <v>97</v>
      </c>
      <c r="H3532" s="92" t="s">
        <v>16</v>
      </c>
      <c r="I3532" s="89" t="s">
        <v>191</v>
      </c>
      <c r="L3532" s="98">
        <f>'Activity data'!H802*'Emission factors'!$B$41*'Emission factors'!$N$22*'Emission factors'!$C$41</f>
        <v>0</v>
      </c>
      <c r="M3532" s="98">
        <f>'Activity data'!I802*'Emission factors'!$B$41*'Emission factors'!$N$22*'Emission factors'!$C$41</f>
        <v>0</v>
      </c>
      <c r="N3532" s="98">
        <f>'Activity data'!J802*'Emission factors'!$B$41*'Emission factors'!$N$22*'Emission factors'!$C$41</f>
        <v>0</v>
      </c>
      <c r="O3532" s="98">
        <f>'Activity data'!K802*'Emission factors'!$B$41*'Emission factors'!$N$22*'Emission factors'!$C$41</f>
        <v>0</v>
      </c>
      <c r="P3532" s="98">
        <f>'Activity data'!L802*'Emission factors'!$B$41*'Emission factors'!$N$22*'Emission factors'!$C$41</f>
        <v>0</v>
      </c>
      <c r="Q3532" s="98">
        <f>'Activity data'!M802*'Emission factors'!$B$41*'Emission factors'!$N$22*'Emission factors'!$C$41</f>
        <v>0</v>
      </c>
      <c r="R3532" s="98">
        <f>'Activity data'!N802*'Emission factors'!$B$41*'Emission factors'!$N$22*'Emission factors'!$C$41</f>
        <v>0</v>
      </c>
      <c r="S3532" s="98">
        <f>'Activity data'!O802*'Emission factors'!$B$41*'Emission factors'!$N$22*'Emission factors'!$C$41</f>
        <v>0</v>
      </c>
      <c r="T3532" s="98">
        <f>'Activity data'!P802*'Emission factors'!$B$41*'Emission factors'!$N$22*'Emission factors'!$C$41</f>
        <v>0</v>
      </c>
      <c r="U3532" s="98">
        <f>'Activity data'!Q802*'Emission factors'!$B$41*'Emission factors'!$N$22*'Emission factors'!$C$41</f>
        <v>0</v>
      </c>
    </row>
    <row r="3533" spans="1:21" x14ac:dyDescent="0.25">
      <c r="A3533" s="92" t="s">
        <v>11</v>
      </c>
      <c r="B3533" s="92" t="s">
        <v>12</v>
      </c>
      <c r="C3533" s="92" t="s">
        <v>42</v>
      </c>
      <c r="D3533" s="92" t="s">
        <v>42</v>
      </c>
      <c r="E3533" s="92" t="s">
        <v>40</v>
      </c>
      <c r="F3533" s="92" t="s">
        <v>34</v>
      </c>
      <c r="G3533" s="92" t="s">
        <v>97</v>
      </c>
      <c r="H3533" s="92" t="s">
        <v>16</v>
      </c>
      <c r="I3533" s="89" t="s">
        <v>192</v>
      </c>
      <c r="L3533" s="98">
        <f>'Activity data'!H803*'Emission factors'!$B$41*'Emission factors'!$N$22*'Emission factors'!$C$41</f>
        <v>0</v>
      </c>
      <c r="M3533" s="98">
        <f>'Activity data'!I803*'Emission factors'!$B$41*'Emission factors'!$N$22*'Emission factors'!$C$41</f>
        <v>0</v>
      </c>
      <c r="N3533" s="98">
        <f>'Activity data'!J803*'Emission factors'!$B$41*'Emission factors'!$N$22*'Emission factors'!$C$41</f>
        <v>0</v>
      </c>
      <c r="O3533" s="98">
        <f>'Activity data'!K803*'Emission factors'!$B$41*'Emission factors'!$N$22*'Emission factors'!$C$41</f>
        <v>0</v>
      </c>
      <c r="P3533" s="98">
        <f>'Activity data'!L803*'Emission factors'!$B$41*'Emission factors'!$N$22*'Emission factors'!$C$41</f>
        <v>0</v>
      </c>
      <c r="Q3533" s="98">
        <f>'Activity data'!M803*'Emission factors'!$B$41*'Emission factors'!$N$22*'Emission factors'!$C$41</f>
        <v>0</v>
      </c>
      <c r="R3533" s="98">
        <f>'Activity data'!N803*'Emission factors'!$B$41*'Emission factors'!$N$22*'Emission factors'!$C$41</f>
        <v>236.8114034215948</v>
      </c>
      <c r="S3533" s="98">
        <f>'Activity data'!O803*'Emission factors'!$B$41*'Emission factors'!$N$22*'Emission factors'!$C$41</f>
        <v>312.52439901332963</v>
      </c>
      <c r="T3533" s="98">
        <f>'Activity data'!P803*'Emission factors'!$B$41*'Emission factors'!$N$22*'Emission factors'!$C$41</f>
        <v>287.3180716735809</v>
      </c>
      <c r="U3533" s="98">
        <f>'Activity data'!Q803*'Emission factors'!$B$41*'Emission factors'!$N$22*'Emission factors'!$C$41</f>
        <v>244.355579470138</v>
      </c>
    </row>
    <row r="3534" spans="1:21" x14ac:dyDescent="0.25">
      <c r="A3534" s="92" t="s">
        <v>11</v>
      </c>
      <c r="B3534" s="92" t="s">
        <v>12</v>
      </c>
      <c r="C3534" s="92" t="s">
        <v>42</v>
      </c>
      <c r="D3534" s="92" t="s">
        <v>42</v>
      </c>
      <c r="E3534" s="92" t="s">
        <v>40</v>
      </c>
      <c r="F3534" s="92" t="s">
        <v>34</v>
      </c>
      <c r="G3534" s="92" t="s">
        <v>97</v>
      </c>
      <c r="H3534" s="92" t="s">
        <v>16</v>
      </c>
      <c r="I3534" s="89" t="s">
        <v>206</v>
      </c>
      <c r="L3534" s="98">
        <f>'Activity data'!H804*'Emission factors'!$B$41*'Emission factors'!$N$22*'Emission factors'!$C$41</f>
        <v>0</v>
      </c>
      <c r="M3534" s="98">
        <f>'Activity data'!I804*'Emission factors'!$B$41*'Emission factors'!$N$22*'Emission factors'!$C$41</f>
        <v>0</v>
      </c>
      <c r="N3534" s="98">
        <f>'Activity data'!J804*'Emission factors'!$B$41*'Emission factors'!$N$22*'Emission factors'!$C$41</f>
        <v>0</v>
      </c>
      <c r="O3534" s="98">
        <f>'Activity data'!K804*'Emission factors'!$B$41*'Emission factors'!$N$22*'Emission factors'!$C$41</f>
        <v>0</v>
      </c>
      <c r="P3534" s="98">
        <f>'Activity data'!L804*'Emission factors'!$B$41*'Emission factors'!$N$22*'Emission factors'!$C$41</f>
        <v>0</v>
      </c>
      <c r="Q3534" s="98">
        <f>'Activity data'!M804*'Emission factors'!$B$41*'Emission factors'!$N$22*'Emission factors'!$C$41</f>
        <v>0</v>
      </c>
      <c r="R3534" s="98">
        <f>'Activity data'!N804*'Emission factors'!$B$41*'Emission factors'!$N$22*'Emission factors'!$C$41</f>
        <v>0</v>
      </c>
      <c r="S3534" s="98">
        <f>'Activity data'!O804*'Emission factors'!$B$41*'Emission factors'!$N$22*'Emission factors'!$C$41</f>
        <v>0</v>
      </c>
      <c r="T3534" s="98">
        <f>'Activity data'!P804*'Emission factors'!$B$41*'Emission factors'!$N$22*'Emission factors'!$C$41</f>
        <v>0</v>
      </c>
      <c r="U3534" s="98">
        <f>'Activity data'!Q804*'Emission factors'!$B$41*'Emission factors'!$N$22*'Emission factors'!$C$41</f>
        <v>0</v>
      </c>
    </row>
    <row r="3535" spans="1:21" x14ac:dyDescent="0.25">
      <c r="A3535" s="92" t="s">
        <v>11</v>
      </c>
      <c r="B3535" s="92" t="s">
        <v>12</v>
      </c>
      <c r="C3535" s="92" t="s">
        <v>42</v>
      </c>
      <c r="D3535" s="92" t="s">
        <v>42</v>
      </c>
      <c r="E3535" s="92" t="s">
        <v>40</v>
      </c>
      <c r="F3535" s="92" t="s">
        <v>34</v>
      </c>
      <c r="G3535" s="92" t="s">
        <v>97</v>
      </c>
      <c r="H3535" s="92" t="s">
        <v>16</v>
      </c>
      <c r="I3535" s="89" t="s">
        <v>220</v>
      </c>
      <c r="L3535" s="98">
        <f>'Activity data'!H805*'Emission factors'!$B$41*'Emission factors'!$N$22*'Emission factors'!$C$41</f>
        <v>0</v>
      </c>
      <c r="M3535" s="98">
        <f>'Activity data'!I805*'Emission factors'!$B$41*'Emission factors'!$N$22*'Emission factors'!$C$41</f>
        <v>0</v>
      </c>
      <c r="N3535" s="98">
        <f>'Activity data'!J805*'Emission factors'!$B$41*'Emission factors'!$N$22*'Emission factors'!$C$41</f>
        <v>0</v>
      </c>
      <c r="O3535" s="98">
        <f>'Activity data'!K805*'Emission factors'!$B$41*'Emission factors'!$N$22*'Emission factors'!$C$41</f>
        <v>0</v>
      </c>
      <c r="P3535" s="98">
        <f>'Activity data'!L805*'Emission factors'!$B$41*'Emission factors'!$N$22*'Emission factors'!$C$41</f>
        <v>0</v>
      </c>
      <c r="Q3535" s="98">
        <f>'Activity data'!M805*'Emission factors'!$B$41*'Emission factors'!$N$22*'Emission factors'!$C$41</f>
        <v>0</v>
      </c>
      <c r="R3535" s="98">
        <f>'Activity data'!N805*'Emission factors'!$B$41*'Emission factors'!$N$22*'Emission factors'!$C$41</f>
        <v>0</v>
      </c>
      <c r="S3535" s="98">
        <f>'Activity data'!O805*'Emission factors'!$B$41*'Emission factors'!$N$22*'Emission factors'!$C$41</f>
        <v>0</v>
      </c>
      <c r="T3535" s="98">
        <f>'Activity data'!P805*'Emission factors'!$B$41*'Emission factors'!$N$22*'Emission factors'!$C$41</f>
        <v>0</v>
      </c>
      <c r="U3535" s="98">
        <f>'Activity data'!Q805*'Emission factors'!$B$41*'Emission factors'!$N$22*'Emission factors'!$C$41</f>
        <v>0</v>
      </c>
    </row>
    <row r="3536" spans="1:21" x14ac:dyDescent="0.25">
      <c r="A3536" s="92" t="s">
        <v>11</v>
      </c>
      <c r="B3536" s="92" t="s">
        <v>12</v>
      </c>
      <c r="C3536" s="92" t="s">
        <v>42</v>
      </c>
      <c r="D3536" s="92" t="s">
        <v>42</v>
      </c>
      <c r="E3536" s="92" t="s">
        <v>40</v>
      </c>
      <c r="F3536" s="92" t="s">
        <v>34</v>
      </c>
      <c r="G3536" s="92" t="s">
        <v>97</v>
      </c>
      <c r="H3536" s="92" t="s">
        <v>16</v>
      </c>
      <c r="I3536" s="89" t="s">
        <v>193</v>
      </c>
      <c r="L3536" s="98">
        <f>'Activity data'!H806*'Emission factors'!$B$41*'Emission factors'!$N$22*'Emission factors'!$C$41</f>
        <v>0</v>
      </c>
      <c r="M3536" s="98">
        <f>'Activity data'!I806*'Emission factors'!$B$41*'Emission factors'!$N$22*'Emission factors'!$C$41</f>
        <v>0</v>
      </c>
      <c r="N3536" s="98">
        <f>'Activity data'!J806*'Emission factors'!$B$41*'Emission factors'!$N$22*'Emission factors'!$C$41</f>
        <v>0</v>
      </c>
      <c r="O3536" s="98">
        <f>'Activity data'!K806*'Emission factors'!$B$41*'Emission factors'!$N$22*'Emission factors'!$C$41</f>
        <v>0</v>
      </c>
      <c r="P3536" s="98">
        <f>'Activity data'!L806*'Emission factors'!$B$41*'Emission factors'!$N$22*'Emission factors'!$C$41</f>
        <v>0</v>
      </c>
      <c r="Q3536" s="98">
        <f>'Activity data'!M806*'Emission factors'!$B$41*'Emission factors'!$N$22*'Emission factors'!$C$41</f>
        <v>0</v>
      </c>
      <c r="R3536" s="98">
        <f>'Activity data'!N806*'Emission factors'!$B$41*'Emission factors'!$N$22*'Emission factors'!$C$41</f>
        <v>0</v>
      </c>
      <c r="S3536" s="98">
        <f>'Activity data'!O806*'Emission factors'!$B$41*'Emission factors'!$N$22*'Emission factors'!$C$41</f>
        <v>0</v>
      </c>
      <c r="T3536" s="98">
        <f>'Activity data'!P806*'Emission factors'!$B$41*'Emission factors'!$N$22*'Emission factors'!$C$41</f>
        <v>0</v>
      </c>
      <c r="U3536" s="98">
        <f>'Activity data'!Q806*'Emission factors'!$B$41*'Emission factors'!$N$22*'Emission factors'!$C$41</f>
        <v>0</v>
      </c>
    </row>
    <row r="3537" spans="1:21" x14ac:dyDescent="0.25">
      <c r="A3537" s="92" t="s">
        <v>11</v>
      </c>
      <c r="B3537" s="92" t="s">
        <v>12</v>
      </c>
      <c r="C3537" s="92" t="s">
        <v>42</v>
      </c>
      <c r="D3537" s="92" t="s">
        <v>42</v>
      </c>
      <c r="E3537" s="92" t="s">
        <v>40</v>
      </c>
      <c r="F3537" s="92" t="s">
        <v>34</v>
      </c>
      <c r="G3537" s="92" t="s">
        <v>97</v>
      </c>
      <c r="H3537" s="92" t="s">
        <v>16</v>
      </c>
      <c r="I3537" s="89" t="s">
        <v>259</v>
      </c>
      <c r="L3537" s="98">
        <f>'Activity data'!H807*'Emission factors'!$B$41*'Emission factors'!$N$22*'Emission factors'!$C$41</f>
        <v>0</v>
      </c>
      <c r="M3537" s="98">
        <f>'Activity data'!I807*'Emission factors'!$B$41*'Emission factors'!$N$22*'Emission factors'!$C$41</f>
        <v>0</v>
      </c>
      <c r="N3537" s="98">
        <f>'Activity data'!J807*'Emission factors'!$B$41*'Emission factors'!$N$22*'Emission factors'!$C$41</f>
        <v>0</v>
      </c>
      <c r="O3537" s="98">
        <f>'Activity data'!K807*'Emission factors'!$B$41*'Emission factors'!$N$22*'Emission factors'!$C$41</f>
        <v>0</v>
      </c>
      <c r="P3537" s="98">
        <f>'Activity data'!L807*'Emission factors'!$B$41*'Emission factors'!$N$22*'Emission factors'!$C$41</f>
        <v>0</v>
      </c>
      <c r="Q3537" s="98">
        <f>'Activity data'!M807*'Emission factors'!$B$41*'Emission factors'!$N$22*'Emission factors'!$C$41</f>
        <v>0</v>
      </c>
      <c r="R3537" s="98">
        <f>'Activity data'!N807*'Emission factors'!$B$41*'Emission factors'!$N$22*'Emission factors'!$C$41</f>
        <v>0</v>
      </c>
      <c r="S3537" s="98">
        <f>'Activity data'!O807*'Emission factors'!$B$41*'Emission factors'!$N$22*'Emission factors'!$C$41</f>
        <v>0</v>
      </c>
      <c r="T3537" s="98">
        <f>'Activity data'!P807*'Emission factors'!$B$41*'Emission factors'!$N$22*'Emission factors'!$C$41</f>
        <v>0</v>
      </c>
      <c r="U3537" s="98">
        <f>'Activity data'!Q807*'Emission factors'!$B$41*'Emission factors'!$N$22*'Emission factors'!$C$41</f>
        <v>0</v>
      </c>
    </row>
    <row r="3538" spans="1:21" x14ac:dyDescent="0.25">
      <c r="A3538" s="92" t="s">
        <v>11</v>
      </c>
      <c r="B3538" s="92" t="s">
        <v>12</v>
      </c>
      <c r="C3538" s="92" t="s">
        <v>42</v>
      </c>
      <c r="D3538" s="92" t="s">
        <v>42</v>
      </c>
      <c r="E3538" s="92" t="s">
        <v>40</v>
      </c>
      <c r="F3538" s="92" t="s">
        <v>34</v>
      </c>
      <c r="G3538" s="92" t="s">
        <v>97</v>
      </c>
      <c r="H3538" s="92" t="s">
        <v>16</v>
      </c>
      <c r="I3538" s="89" t="s">
        <v>223</v>
      </c>
      <c r="L3538" s="98">
        <f>'Activity data'!H808*'Emission factors'!$B$41*'Emission factors'!$N$22*'Emission factors'!$C$41</f>
        <v>0</v>
      </c>
      <c r="M3538" s="98">
        <f>'Activity data'!I808*'Emission factors'!$B$41*'Emission factors'!$N$22*'Emission factors'!$C$41</f>
        <v>0</v>
      </c>
      <c r="N3538" s="98">
        <f>'Activity data'!J808*'Emission factors'!$B$41*'Emission factors'!$N$22*'Emission factors'!$C$41</f>
        <v>0</v>
      </c>
      <c r="O3538" s="98">
        <f>'Activity data'!K808*'Emission factors'!$B$41*'Emission factors'!$N$22*'Emission factors'!$C$41</f>
        <v>0</v>
      </c>
      <c r="P3538" s="98">
        <f>'Activity data'!L808*'Emission factors'!$B$41*'Emission factors'!$N$22*'Emission factors'!$C$41</f>
        <v>0</v>
      </c>
      <c r="Q3538" s="98">
        <f>'Activity data'!M808*'Emission factors'!$B$41*'Emission factors'!$N$22*'Emission factors'!$C$41</f>
        <v>0</v>
      </c>
      <c r="R3538" s="98">
        <f>'Activity data'!N808*'Emission factors'!$B$41*'Emission factors'!$N$22*'Emission factors'!$C$41</f>
        <v>0</v>
      </c>
      <c r="S3538" s="98">
        <f>'Activity data'!O808*'Emission factors'!$B$41*'Emission factors'!$N$22*'Emission factors'!$C$41</f>
        <v>0</v>
      </c>
      <c r="T3538" s="98">
        <f>'Activity data'!P808*'Emission factors'!$B$41*'Emission factors'!$N$22*'Emission factors'!$C$41</f>
        <v>0</v>
      </c>
      <c r="U3538" s="98">
        <f>'Activity data'!Q808*'Emission factors'!$B$41*'Emission factors'!$N$22*'Emission factors'!$C$41</f>
        <v>0</v>
      </c>
    </row>
    <row r="3539" spans="1:21" x14ac:dyDescent="0.25">
      <c r="A3539" s="92" t="s">
        <v>11</v>
      </c>
      <c r="B3539" s="92" t="s">
        <v>12</v>
      </c>
      <c r="C3539" s="92" t="s">
        <v>42</v>
      </c>
      <c r="D3539" s="92" t="s">
        <v>42</v>
      </c>
      <c r="E3539" s="92" t="s">
        <v>40</v>
      </c>
      <c r="F3539" s="92" t="s">
        <v>34</v>
      </c>
      <c r="G3539" s="92" t="s">
        <v>97</v>
      </c>
      <c r="H3539" s="92" t="s">
        <v>16</v>
      </c>
      <c r="I3539" s="89" t="s">
        <v>221</v>
      </c>
      <c r="L3539" s="98">
        <f>'Activity data'!H809*'Emission factors'!$B$41*'Emission factors'!$N$22*'Emission factors'!$C$41</f>
        <v>678.52302142454823</v>
      </c>
      <c r="M3539" s="98">
        <f>'Activity data'!I809*'Emission factors'!$B$41*'Emission factors'!$N$22*'Emission factors'!$C$41</f>
        <v>496.40839126664571</v>
      </c>
      <c r="N3539" s="98">
        <f>'Activity data'!J809*'Emission factors'!$B$41*'Emission factors'!$N$22*'Emission factors'!$C$41</f>
        <v>635.67523801802122</v>
      </c>
      <c r="O3539" s="98">
        <f>'Activity data'!K809*'Emission factors'!$B$41*'Emission factors'!$N$22*'Emission factors'!$C$41</f>
        <v>638.11217688628221</v>
      </c>
      <c r="P3539" s="98">
        <f>'Activity data'!L809*'Emission factors'!$B$41*'Emission factors'!$N$22*'Emission factors'!$C$41</f>
        <v>994.34412672932763</v>
      </c>
      <c r="Q3539" s="98">
        <f>'Activity data'!M809*'Emission factors'!$B$41*'Emission factors'!$N$22*'Emission factors'!$C$41</f>
        <v>1174.6309316039267</v>
      </c>
      <c r="R3539" s="98">
        <f>'Activity data'!N809*'Emission factors'!$B$41*'Emission factors'!$N$22*'Emission factors'!$C$41</f>
        <v>491.68626792470133</v>
      </c>
      <c r="S3539" s="98">
        <f>'Activity data'!O809*'Emission factors'!$B$41*'Emission factors'!$N$22*'Emission factors'!$C$41</f>
        <v>350.96913722567479</v>
      </c>
      <c r="T3539" s="98">
        <f>'Activity data'!P809*'Emission factors'!$B$41*'Emission factors'!$N$22*'Emission factors'!$C$41</f>
        <v>404.7946792438554</v>
      </c>
      <c r="U3539" s="98">
        <f>'Activity data'!Q809*'Emission factors'!$B$41*'Emission factors'!$N$22*'Emission factors'!$C$41</f>
        <v>394.75504304392587</v>
      </c>
    </row>
    <row r="3540" spans="1:21" x14ac:dyDescent="0.25">
      <c r="A3540" s="92" t="s">
        <v>11</v>
      </c>
      <c r="B3540" s="92" t="s">
        <v>12</v>
      </c>
      <c r="C3540" s="92" t="s">
        <v>42</v>
      </c>
      <c r="D3540" s="92" t="s">
        <v>42</v>
      </c>
      <c r="E3540" s="92" t="s">
        <v>40</v>
      </c>
      <c r="F3540" s="92" t="s">
        <v>34</v>
      </c>
      <c r="G3540" s="92" t="s">
        <v>97</v>
      </c>
      <c r="H3540" s="92" t="s">
        <v>16</v>
      </c>
      <c r="I3540" s="89" t="s">
        <v>222</v>
      </c>
      <c r="L3540" s="98">
        <f>'Activity data'!H810*'Emission factors'!$B$41*'Emission factors'!$N$22*'Emission factors'!$C$41</f>
        <v>0</v>
      </c>
      <c r="M3540" s="98">
        <f>'Activity data'!I810*'Emission factors'!$B$41*'Emission factors'!$N$22*'Emission factors'!$C$41</f>
        <v>0</v>
      </c>
      <c r="N3540" s="98">
        <f>'Activity data'!J810*'Emission factors'!$B$41*'Emission factors'!$N$22*'Emission factors'!$C$41</f>
        <v>0</v>
      </c>
      <c r="O3540" s="98">
        <f>'Activity data'!K810*'Emission factors'!$B$41*'Emission factors'!$N$22*'Emission factors'!$C$41</f>
        <v>0</v>
      </c>
      <c r="P3540" s="98">
        <f>'Activity data'!L810*'Emission factors'!$B$41*'Emission factors'!$N$22*'Emission factors'!$C$41</f>
        <v>0</v>
      </c>
      <c r="Q3540" s="98">
        <f>'Activity data'!M810*'Emission factors'!$B$41*'Emission factors'!$N$22*'Emission factors'!$C$41</f>
        <v>0</v>
      </c>
      <c r="R3540" s="98">
        <f>'Activity data'!N810*'Emission factors'!$B$41*'Emission factors'!$N$22*'Emission factors'!$C$41</f>
        <v>0</v>
      </c>
      <c r="S3540" s="98">
        <f>'Activity data'!O810*'Emission factors'!$B$41*'Emission factors'!$N$22*'Emission factors'!$C$41</f>
        <v>0</v>
      </c>
      <c r="T3540" s="98">
        <f>'Activity data'!P810*'Emission factors'!$B$41*'Emission factors'!$N$22*'Emission factors'!$C$41</f>
        <v>0</v>
      </c>
      <c r="U3540" s="98">
        <f>'Activity data'!Q810*'Emission factors'!$B$41*'Emission factors'!$N$22*'Emission factors'!$C$41</f>
        <v>0</v>
      </c>
    </row>
    <row r="3541" spans="1:21" x14ac:dyDescent="0.25">
      <c r="A3541" s="92" t="s">
        <v>11</v>
      </c>
      <c r="B3541" s="92" t="s">
        <v>12</v>
      </c>
      <c r="C3541" s="92" t="s">
        <v>42</v>
      </c>
      <c r="D3541" s="92" t="s">
        <v>42</v>
      </c>
      <c r="E3541" s="92" t="s">
        <v>40</v>
      </c>
      <c r="F3541" s="92" t="s">
        <v>34</v>
      </c>
      <c r="G3541" s="92" t="s">
        <v>97</v>
      </c>
      <c r="H3541" s="92" t="s">
        <v>16</v>
      </c>
      <c r="I3541" s="89" t="s">
        <v>201</v>
      </c>
      <c r="L3541" s="98">
        <f>'Activity data'!H811*'Emission factors'!$B$41*'Emission factors'!$N$22*'Emission factors'!$C$41</f>
        <v>0</v>
      </c>
      <c r="M3541" s="98">
        <f>'Activity data'!I811*'Emission factors'!$B$41*'Emission factors'!$N$22*'Emission factors'!$C$41</f>
        <v>0</v>
      </c>
      <c r="N3541" s="98">
        <f>'Activity data'!J811*'Emission factors'!$B$41*'Emission factors'!$N$22*'Emission factors'!$C$41</f>
        <v>0</v>
      </c>
      <c r="O3541" s="98">
        <f>'Activity data'!K811*'Emission factors'!$B$41*'Emission factors'!$N$22*'Emission factors'!$C$41</f>
        <v>0</v>
      </c>
      <c r="P3541" s="98">
        <f>'Activity data'!L811*'Emission factors'!$B$41*'Emission factors'!$N$22*'Emission factors'!$C$41</f>
        <v>0</v>
      </c>
      <c r="Q3541" s="98">
        <f>'Activity data'!M811*'Emission factors'!$B$41*'Emission factors'!$N$22*'Emission factors'!$C$41</f>
        <v>0</v>
      </c>
      <c r="R3541" s="98">
        <f>'Activity data'!N811*'Emission factors'!$B$41*'Emission factors'!$N$22*'Emission factors'!$C$41</f>
        <v>3585.8090347644898</v>
      </c>
      <c r="S3541" s="98">
        <f>'Activity data'!O811*'Emission factors'!$B$41*'Emission factors'!$N$22*'Emission factors'!$C$41</f>
        <v>4596.0926168254018</v>
      </c>
      <c r="T3541" s="98">
        <f>'Activity data'!P811*'Emission factors'!$B$41*'Emission factors'!$N$22*'Emission factors'!$C$41</f>
        <v>4431.7451478439725</v>
      </c>
      <c r="U3541" s="98">
        <f>'Activity data'!Q811*'Emission factors'!$B$41*'Emission factors'!$N$22*'Emission factors'!$C$41</f>
        <v>3697.6588485558918</v>
      </c>
    </row>
    <row r="3542" spans="1:21" x14ac:dyDescent="0.25">
      <c r="A3542" s="92" t="s">
        <v>11</v>
      </c>
      <c r="B3542" s="92" t="s">
        <v>12</v>
      </c>
      <c r="C3542" s="92" t="s">
        <v>42</v>
      </c>
      <c r="D3542" s="92" t="s">
        <v>42</v>
      </c>
      <c r="E3542" s="92" t="s">
        <v>40</v>
      </c>
      <c r="F3542" s="92" t="s">
        <v>34</v>
      </c>
      <c r="G3542" s="92" t="s">
        <v>97</v>
      </c>
      <c r="H3542" s="92" t="s">
        <v>16</v>
      </c>
      <c r="I3542" s="89" t="s">
        <v>207</v>
      </c>
      <c r="L3542" s="98">
        <f>'Activity data'!H812*'Emission factors'!$B$41*'Emission factors'!$N$22*'Emission factors'!$C$41</f>
        <v>0</v>
      </c>
      <c r="M3542" s="98">
        <f>'Activity data'!I812*'Emission factors'!$B$41*'Emission factors'!$N$22*'Emission factors'!$C$41</f>
        <v>0</v>
      </c>
      <c r="N3542" s="98">
        <f>'Activity data'!J812*'Emission factors'!$B$41*'Emission factors'!$N$22*'Emission factors'!$C$41</f>
        <v>0</v>
      </c>
      <c r="O3542" s="98">
        <f>'Activity data'!K812*'Emission factors'!$B$41*'Emission factors'!$N$22*'Emission factors'!$C$41</f>
        <v>0</v>
      </c>
      <c r="P3542" s="98">
        <f>'Activity data'!L812*'Emission factors'!$B$41*'Emission factors'!$N$22*'Emission factors'!$C$41</f>
        <v>0</v>
      </c>
      <c r="Q3542" s="98">
        <f>'Activity data'!M812*'Emission factors'!$B$41*'Emission factors'!$N$22*'Emission factors'!$C$41</f>
        <v>0</v>
      </c>
      <c r="R3542" s="98">
        <f>'Activity data'!N812*'Emission factors'!$B$41*'Emission factors'!$N$22*'Emission factors'!$C$41</f>
        <v>28.255906090076646</v>
      </c>
      <c r="S3542" s="98">
        <f>'Activity data'!O812*'Emission factors'!$B$41*'Emission factors'!$N$22*'Emission factors'!$C$41</f>
        <v>43.885733953182125</v>
      </c>
      <c r="T3542" s="98">
        <f>'Activity data'!P812*'Emission factors'!$B$41*'Emission factors'!$N$22*'Emission factors'!$C$41</f>
        <v>48.529960687045232</v>
      </c>
      <c r="U3542" s="98">
        <f>'Activity data'!Q812*'Emission factors'!$B$41*'Emission factors'!$N$22*'Emission factors'!$C$41</f>
        <v>47.815758234993943</v>
      </c>
    </row>
    <row r="3543" spans="1:21" x14ac:dyDescent="0.25">
      <c r="A3543" s="92" t="s">
        <v>11</v>
      </c>
      <c r="B3543" s="92" t="s">
        <v>12</v>
      </c>
      <c r="C3543" s="92" t="s">
        <v>42</v>
      </c>
      <c r="D3543" s="92" t="s">
        <v>42</v>
      </c>
      <c r="E3543" s="92" t="s">
        <v>40</v>
      </c>
      <c r="F3543" s="92" t="s">
        <v>34</v>
      </c>
      <c r="G3543" s="92" t="s">
        <v>97</v>
      </c>
      <c r="H3543" s="92" t="s">
        <v>16</v>
      </c>
      <c r="I3543" s="89" t="s">
        <v>218</v>
      </c>
      <c r="L3543" s="98">
        <f>'Activity data'!H813*'Emission factors'!$B$41*'Emission factors'!$N$22*'Emission factors'!$C$41</f>
        <v>0</v>
      </c>
      <c r="M3543" s="98">
        <f>'Activity data'!I813*'Emission factors'!$B$41*'Emission factors'!$N$22*'Emission factors'!$C$41</f>
        <v>0</v>
      </c>
      <c r="N3543" s="98">
        <f>'Activity data'!J813*'Emission factors'!$B$41*'Emission factors'!$N$22*'Emission factors'!$C$41</f>
        <v>0</v>
      </c>
      <c r="O3543" s="98">
        <f>'Activity data'!K813*'Emission factors'!$B$41*'Emission factors'!$N$22*'Emission factors'!$C$41</f>
        <v>0</v>
      </c>
      <c r="P3543" s="98">
        <f>'Activity data'!L813*'Emission factors'!$B$41*'Emission factors'!$N$22*'Emission factors'!$C$41</f>
        <v>0</v>
      </c>
      <c r="Q3543" s="98">
        <f>'Activity data'!M813*'Emission factors'!$B$41*'Emission factors'!$N$22*'Emission factors'!$C$41</f>
        <v>0</v>
      </c>
      <c r="R3543" s="98">
        <f>'Activity data'!N813*'Emission factors'!$B$41*'Emission factors'!$N$22*'Emission factors'!$C$41</f>
        <v>0</v>
      </c>
      <c r="S3543" s="98">
        <f>'Activity data'!O813*'Emission factors'!$B$41*'Emission factors'!$N$22*'Emission factors'!$C$41</f>
        <v>0</v>
      </c>
      <c r="T3543" s="98">
        <f>'Activity data'!P813*'Emission factors'!$B$41*'Emission factors'!$N$22*'Emission factors'!$C$41</f>
        <v>0</v>
      </c>
      <c r="U3543" s="98">
        <f>'Activity data'!Q813*'Emission factors'!$B$41*'Emission factors'!$N$22*'Emission factors'!$C$41</f>
        <v>0</v>
      </c>
    </row>
    <row r="3544" spans="1:21" x14ac:dyDescent="0.25">
      <c r="A3544" s="92" t="s">
        <v>11</v>
      </c>
      <c r="B3544" s="92" t="s">
        <v>12</v>
      </c>
      <c r="C3544" s="92" t="s">
        <v>42</v>
      </c>
      <c r="D3544" s="92" t="s">
        <v>42</v>
      </c>
      <c r="E3544" s="92" t="s">
        <v>40</v>
      </c>
      <c r="F3544" s="92" t="s">
        <v>34</v>
      </c>
      <c r="G3544" s="92" t="s">
        <v>97</v>
      </c>
      <c r="H3544" s="92" t="s">
        <v>16</v>
      </c>
      <c r="I3544" s="89" t="s">
        <v>194</v>
      </c>
      <c r="L3544" s="98">
        <f>'Activity data'!H814*'Emission factors'!$B$41*'Emission factors'!$N$22*'Emission factors'!$C$41</f>
        <v>0</v>
      </c>
      <c r="M3544" s="98">
        <f>'Activity data'!I814*'Emission factors'!$B$41*'Emission factors'!$N$22*'Emission factors'!$C$41</f>
        <v>0</v>
      </c>
      <c r="N3544" s="98">
        <f>'Activity data'!J814*'Emission factors'!$B$41*'Emission factors'!$N$22*'Emission factors'!$C$41</f>
        <v>0</v>
      </c>
      <c r="O3544" s="98">
        <f>'Activity data'!K814*'Emission factors'!$B$41*'Emission factors'!$N$22*'Emission factors'!$C$41</f>
        <v>0</v>
      </c>
      <c r="P3544" s="98">
        <f>'Activity data'!L814*'Emission factors'!$B$41*'Emission factors'!$N$22*'Emission factors'!$C$41</f>
        <v>0</v>
      </c>
      <c r="Q3544" s="98">
        <f>'Activity data'!M814*'Emission factors'!$B$41*'Emission factors'!$N$22*'Emission factors'!$C$41</f>
        <v>0</v>
      </c>
      <c r="R3544" s="98">
        <f>'Activity data'!N814*'Emission factors'!$B$41*'Emission factors'!$N$22*'Emission factors'!$C$41</f>
        <v>0</v>
      </c>
      <c r="S3544" s="98">
        <f>'Activity data'!O814*'Emission factors'!$B$41*'Emission factors'!$N$22*'Emission factors'!$C$41</f>
        <v>0</v>
      </c>
      <c r="T3544" s="98">
        <f>'Activity data'!P814*'Emission factors'!$B$41*'Emission factors'!$N$22*'Emission factors'!$C$41</f>
        <v>0</v>
      </c>
      <c r="U3544" s="98">
        <f>'Activity data'!Q814*'Emission factors'!$B$41*'Emission factors'!$N$22*'Emission factors'!$C$41</f>
        <v>0</v>
      </c>
    </row>
    <row r="3545" spans="1:21" x14ac:dyDescent="0.25">
      <c r="A3545" s="92" t="s">
        <v>11</v>
      </c>
      <c r="B3545" s="92" t="s">
        <v>12</v>
      </c>
      <c r="C3545" s="92" t="s">
        <v>42</v>
      </c>
      <c r="D3545" s="92" t="s">
        <v>42</v>
      </c>
      <c r="E3545" s="92" t="s">
        <v>40</v>
      </c>
      <c r="F3545" s="92" t="s">
        <v>34</v>
      </c>
      <c r="G3545" s="92" t="s">
        <v>97</v>
      </c>
      <c r="H3545" s="92" t="s">
        <v>16</v>
      </c>
      <c r="I3545" s="89" t="s">
        <v>195</v>
      </c>
      <c r="L3545" s="98">
        <f>'Activity data'!H815*'Emission factors'!$B$41*'Emission factors'!$N$22*'Emission factors'!$C$41</f>
        <v>0</v>
      </c>
      <c r="M3545" s="98">
        <f>'Activity data'!I815*'Emission factors'!$B$41*'Emission factors'!$N$22*'Emission factors'!$C$41</f>
        <v>0</v>
      </c>
      <c r="N3545" s="98">
        <f>'Activity data'!J815*'Emission factors'!$B$41*'Emission factors'!$N$22*'Emission factors'!$C$41</f>
        <v>0</v>
      </c>
      <c r="O3545" s="98">
        <f>'Activity data'!K815*'Emission factors'!$B$41*'Emission factors'!$N$22*'Emission factors'!$C$41</f>
        <v>0</v>
      </c>
      <c r="P3545" s="98">
        <f>'Activity data'!L815*'Emission factors'!$B$41*'Emission factors'!$N$22*'Emission factors'!$C$41</f>
        <v>0</v>
      </c>
      <c r="Q3545" s="98">
        <f>'Activity data'!M815*'Emission factors'!$B$41*'Emission factors'!$N$22*'Emission factors'!$C$41</f>
        <v>0</v>
      </c>
      <c r="R3545" s="98">
        <f>'Activity data'!N815*'Emission factors'!$B$41*'Emission factors'!$N$22*'Emission factors'!$C$41</f>
        <v>0</v>
      </c>
      <c r="S3545" s="98">
        <f>'Activity data'!O815*'Emission factors'!$B$41*'Emission factors'!$N$22*'Emission factors'!$C$41</f>
        <v>0</v>
      </c>
      <c r="T3545" s="98">
        <f>'Activity data'!P815*'Emission factors'!$B$41*'Emission factors'!$N$22*'Emission factors'!$C$41</f>
        <v>0</v>
      </c>
      <c r="U3545" s="98">
        <f>'Activity data'!Q815*'Emission factors'!$B$41*'Emission factors'!$N$22*'Emission factors'!$C$41</f>
        <v>0</v>
      </c>
    </row>
    <row r="3546" spans="1:21" x14ac:dyDescent="0.25">
      <c r="A3546" s="92" t="s">
        <v>11</v>
      </c>
      <c r="B3546" s="92" t="s">
        <v>12</v>
      </c>
      <c r="C3546" s="92" t="s">
        <v>42</v>
      </c>
      <c r="D3546" s="92" t="s">
        <v>42</v>
      </c>
      <c r="E3546" s="92" t="s">
        <v>40</v>
      </c>
      <c r="F3546" s="92" t="s">
        <v>34</v>
      </c>
      <c r="G3546" s="92" t="s">
        <v>97</v>
      </c>
      <c r="H3546" s="92" t="s">
        <v>16</v>
      </c>
      <c r="I3546" s="89" t="s">
        <v>209</v>
      </c>
      <c r="L3546" s="98">
        <f>'Activity data'!H816*'Emission factors'!$B$41*'Emission factors'!$N$22*'Emission factors'!$C$41</f>
        <v>0</v>
      </c>
      <c r="M3546" s="98">
        <f>'Activity data'!I816*'Emission factors'!$B$41*'Emission factors'!$N$22*'Emission factors'!$C$41</f>
        <v>0</v>
      </c>
      <c r="N3546" s="98">
        <f>'Activity data'!J816*'Emission factors'!$B$41*'Emission factors'!$N$22*'Emission factors'!$C$41</f>
        <v>0</v>
      </c>
      <c r="O3546" s="98">
        <f>'Activity data'!K816*'Emission factors'!$B$41*'Emission factors'!$N$22*'Emission factors'!$C$41</f>
        <v>0</v>
      </c>
      <c r="P3546" s="98">
        <f>'Activity data'!L816*'Emission factors'!$B$41*'Emission factors'!$N$22*'Emission factors'!$C$41</f>
        <v>0</v>
      </c>
      <c r="Q3546" s="98">
        <f>'Activity data'!M816*'Emission factors'!$B$41*'Emission factors'!$N$22*'Emission factors'!$C$41</f>
        <v>0</v>
      </c>
      <c r="R3546" s="98">
        <f>'Activity data'!N816*'Emission factors'!$B$41*'Emission factors'!$N$22*'Emission factors'!$C$41</f>
        <v>0</v>
      </c>
      <c r="S3546" s="98">
        <f>'Activity data'!O816*'Emission factors'!$B$41*'Emission factors'!$N$22*'Emission factors'!$C$41</f>
        <v>0</v>
      </c>
      <c r="T3546" s="98">
        <f>'Activity data'!P816*'Emission factors'!$B$41*'Emission factors'!$N$22*'Emission factors'!$C$41</f>
        <v>0</v>
      </c>
      <c r="U3546" s="98">
        <f>'Activity data'!Q816*'Emission factors'!$B$41*'Emission factors'!$N$22*'Emission factors'!$C$41</f>
        <v>0</v>
      </c>
    </row>
    <row r="3547" spans="1:21" x14ac:dyDescent="0.25">
      <c r="A3547" s="92" t="s">
        <v>11</v>
      </c>
      <c r="B3547" s="92" t="s">
        <v>12</v>
      </c>
      <c r="C3547" s="92" t="s">
        <v>42</v>
      </c>
      <c r="D3547" s="92" t="s">
        <v>42</v>
      </c>
      <c r="E3547" s="92" t="s">
        <v>40</v>
      </c>
      <c r="F3547" s="92" t="s">
        <v>34</v>
      </c>
      <c r="G3547" s="92" t="s">
        <v>97</v>
      </c>
      <c r="H3547" s="92" t="s">
        <v>16</v>
      </c>
      <c r="I3547" s="89" t="s">
        <v>208</v>
      </c>
      <c r="L3547" s="98">
        <f>'Activity data'!H817*'Emission factors'!$B$41*'Emission factors'!$N$22*'Emission factors'!$C$41</f>
        <v>0</v>
      </c>
      <c r="M3547" s="98">
        <f>'Activity data'!I817*'Emission factors'!$B$41*'Emission factors'!$N$22*'Emission factors'!$C$41</f>
        <v>0</v>
      </c>
      <c r="N3547" s="98">
        <f>'Activity data'!J817*'Emission factors'!$B$41*'Emission factors'!$N$22*'Emission factors'!$C$41</f>
        <v>0</v>
      </c>
      <c r="O3547" s="98">
        <f>'Activity data'!K817*'Emission factors'!$B$41*'Emission factors'!$N$22*'Emission factors'!$C$41</f>
        <v>0</v>
      </c>
      <c r="P3547" s="98">
        <f>'Activity data'!L817*'Emission factors'!$B$41*'Emission factors'!$N$22*'Emission factors'!$C$41</f>
        <v>0</v>
      </c>
      <c r="Q3547" s="98">
        <f>'Activity data'!M817*'Emission factors'!$B$41*'Emission factors'!$N$22*'Emission factors'!$C$41</f>
        <v>0</v>
      </c>
      <c r="R3547" s="98">
        <f>'Activity data'!N817*'Emission factors'!$B$41*'Emission factors'!$N$22*'Emission factors'!$C$41</f>
        <v>0</v>
      </c>
      <c r="S3547" s="98">
        <f>'Activity data'!O817*'Emission factors'!$B$41*'Emission factors'!$N$22*'Emission factors'!$C$41</f>
        <v>0</v>
      </c>
      <c r="T3547" s="98">
        <f>'Activity data'!P817*'Emission factors'!$B$41*'Emission factors'!$N$22*'Emission factors'!$C$41</f>
        <v>0</v>
      </c>
      <c r="U3547" s="98">
        <f>'Activity data'!Q817*'Emission factors'!$B$41*'Emission factors'!$N$22*'Emission factors'!$C$41</f>
        <v>0</v>
      </c>
    </row>
    <row r="3548" spans="1:21" x14ac:dyDescent="0.25">
      <c r="A3548" s="92" t="s">
        <v>11</v>
      </c>
      <c r="B3548" s="92" t="s">
        <v>12</v>
      </c>
      <c r="C3548" s="92" t="s">
        <v>42</v>
      </c>
      <c r="D3548" s="92" t="s">
        <v>42</v>
      </c>
      <c r="E3548" s="92" t="s">
        <v>40</v>
      </c>
      <c r="F3548" s="92" t="s">
        <v>34</v>
      </c>
      <c r="G3548" s="92" t="s">
        <v>97</v>
      </c>
      <c r="H3548" s="92" t="s">
        <v>16</v>
      </c>
      <c r="I3548" s="89" t="s">
        <v>226</v>
      </c>
      <c r="L3548" s="98">
        <f>'Activity data'!H818*'Emission factors'!$B$41*'Emission factors'!$N$22*'Emission factors'!$C$41</f>
        <v>0</v>
      </c>
      <c r="M3548" s="98">
        <f>'Activity data'!I818*'Emission factors'!$B$41*'Emission factors'!$N$22*'Emission factors'!$C$41</f>
        <v>0</v>
      </c>
      <c r="N3548" s="98">
        <f>'Activity data'!J818*'Emission factors'!$B$41*'Emission factors'!$N$22*'Emission factors'!$C$41</f>
        <v>0</v>
      </c>
      <c r="O3548" s="98">
        <f>'Activity data'!K818*'Emission factors'!$B$41*'Emission factors'!$N$22*'Emission factors'!$C$41</f>
        <v>0</v>
      </c>
      <c r="P3548" s="98">
        <f>'Activity data'!L818*'Emission factors'!$B$41*'Emission factors'!$N$22*'Emission factors'!$C$41</f>
        <v>0</v>
      </c>
      <c r="Q3548" s="98">
        <f>'Activity data'!M818*'Emission factors'!$B$41*'Emission factors'!$N$22*'Emission factors'!$C$41</f>
        <v>0</v>
      </c>
      <c r="R3548" s="98">
        <f>'Activity data'!N818*'Emission factors'!$B$41*'Emission factors'!$N$22*'Emission factors'!$C$41</f>
        <v>0</v>
      </c>
      <c r="S3548" s="98">
        <f>'Activity data'!O818*'Emission factors'!$B$41*'Emission factors'!$N$22*'Emission factors'!$C$41</f>
        <v>0</v>
      </c>
      <c r="T3548" s="98">
        <f>'Activity data'!P818*'Emission factors'!$B$41*'Emission factors'!$N$22*'Emission factors'!$C$41</f>
        <v>0</v>
      </c>
      <c r="U3548" s="98">
        <f>'Activity data'!Q818*'Emission factors'!$B$41*'Emission factors'!$N$22*'Emission factors'!$C$41</f>
        <v>0</v>
      </c>
    </row>
    <row r="3549" spans="1:21" x14ac:dyDescent="0.25">
      <c r="A3549" s="92" t="s">
        <v>11</v>
      </c>
      <c r="B3549" s="92" t="s">
        <v>12</v>
      </c>
      <c r="C3549" s="92" t="s">
        <v>42</v>
      </c>
      <c r="D3549" s="92" t="s">
        <v>42</v>
      </c>
      <c r="E3549" s="92" t="s">
        <v>40</v>
      </c>
      <c r="F3549" s="92" t="s">
        <v>34</v>
      </c>
      <c r="G3549" s="92" t="s">
        <v>97</v>
      </c>
      <c r="H3549" s="92" t="s">
        <v>16</v>
      </c>
      <c r="I3549" s="89" t="s">
        <v>196</v>
      </c>
      <c r="L3549" s="98">
        <f>'Activity data'!H819*'Emission factors'!$B$41*'Emission factors'!$N$22*'Emission factors'!$C$41</f>
        <v>0</v>
      </c>
      <c r="M3549" s="98">
        <f>'Activity data'!I819*'Emission factors'!$B$41*'Emission factors'!$N$22*'Emission factors'!$C$41</f>
        <v>0</v>
      </c>
      <c r="N3549" s="98">
        <f>'Activity data'!J819*'Emission factors'!$B$41*'Emission factors'!$N$22*'Emission factors'!$C$41</f>
        <v>0</v>
      </c>
      <c r="O3549" s="98">
        <f>'Activity data'!K819*'Emission factors'!$B$41*'Emission factors'!$N$22*'Emission factors'!$C$41</f>
        <v>0</v>
      </c>
      <c r="P3549" s="98">
        <f>'Activity data'!L819*'Emission factors'!$B$41*'Emission factors'!$N$22*'Emission factors'!$C$41</f>
        <v>0</v>
      </c>
      <c r="Q3549" s="98">
        <f>'Activity data'!M819*'Emission factors'!$B$41*'Emission factors'!$N$22*'Emission factors'!$C$41</f>
        <v>0</v>
      </c>
      <c r="R3549" s="98">
        <f>'Activity data'!N819*'Emission factors'!$B$41*'Emission factors'!$N$22*'Emission factors'!$C$41</f>
        <v>202.72491353515306</v>
      </c>
      <c r="S3549" s="98">
        <f>'Activity data'!O819*'Emission factors'!$B$41*'Emission factors'!$N$22*'Emission factors'!$C$41</f>
        <v>78.994793000313749</v>
      </c>
      <c r="T3549" s="98">
        <f>'Activity data'!P819*'Emission factors'!$B$41*'Emission factors'!$N$22*'Emission factors'!$C$41</f>
        <v>17.260935317588284</v>
      </c>
      <c r="U3549" s="98">
        <f>'Activity data'!Q819*'Emission factors'!$B$41*'Emission factors'!$N$22*'Emission factors'!$C$41</f>
        <v>18.391600726829839</v>
      </c>
    </row>
    <row r="3550" spans="1:21" x14ac:dyDescent="0.25">
      <c r="A3550" s="92" t="s">
        <v>11</v>
      </c>
      <c r="B3550" s="92" t="s">
        <v>12</v>
      </c>
      <c r="C3550" s="92" t="s">
        <v>42</v>
      </c>
      <c r="D3550" s="92" t="s">
        <v>42</v>
      </c>
      <c r="E3550" s="92" t="s">
        <v>40</v>
      </c>
      <c r="F3550" s="92" t="s">
        <v>34</v>
      </c>
      <c r="G3550" s="92" t="s">
        <v>97</v>
      </c>
      <c r="H3550" s="92" t="s">
        <v>16</v>
      </c>
      <c r="I3550" s="89" t="s">
        <v>197</v>
      </c>
      <c r="L3550" s="98">
        <f>'Activity data'!H820*'Emission factors'!$B$41*'Emission factors'!$N$22*'Emission factors'!$C$41</f>
        <v>1155.7836613293562</v>
      </c>
      <c r="M3550" s="98">
        <f>'Activity data'!I820*'Emission factors'!$B$41*'Emission factors'!$N$22*'Emission factors'!$C$41</f>
        <v>1329.1960020505148</v>
      </c>
      <c r="N3550" s="98">
        <f>'Activity data'!J820*'Emission factors'!$B$41*'Emission factors'!$N$22*'Emission factors'!$C$41</f>
        <v>1835.6706428852453</v>
      </c>
      <c r="O3550" s="98">
        <f>'Activity data'!K820*'Emission factors'!$B$41*'Emission factors'!$N$22*'Emission factors'!$C$41</f>
        <v>1911.3248512798702</v>
      </c>
      <c r="P3550" s="98">
        <f>'Activity data'!L820*'Emission factors'!$B$41*'Emission factors'!$N$22*'Emission factors'!$C$41</f>
        <v>2830.0008829002259</v>
      </c>
      <c r="Q3550" s="98">
        <f>'Activity data'!M820*'Emission factors'!$B$41*'Emission factors'!$N$22*'Emission factors'!$C$41</f>
        <v>3184.649591053565</v>
      </c>
      <c r="R3550" s="98">
        <f>'Activity data'!N820*'Emission factors'!$B$41*'Emission factors'!$N$22*'Emission factors'!$C$41</f>
        <v>1150.073329087958</v>
      </c>
      <c r="S3550" s="98">
        <f>'Activity data'!O820*'Emission factors'!$B$41*'Emission factors'!$N$22*'Emission factors'!$C$41</f>
        <v>550.5233942841088</v>
      </c>
      <c r="T3550" s="98">
        <f>'Activity data'!P820*'Emission factors'!$B$41*'Emission factors'!$N$22*'Emission factors'!$C$41</f>
        <v>552.46116883595425</v>
      </c>
      <c r="U3550" s="98">
        <f>'Activity data'!Q820*'Emission factors'!$B$41*'Emission factors'!$N$22*'Emission factors'!$C$41</f>
        <v>494.24305644548713</v>
      </c>
    </row>
    <row r="3551" spans="1:21" x14ac:dyDescent="0.25">
      <c r="A3551" s="92" t="s">
        <v>11</v>
      </c>
      <c r="B3551" s="92" t="s">
        <v>12</v>
      </c>
      <c r="C3551" s="92" t="s">
        <v>42</v>
      </c>
      <c r="D3551" s="92" t="s">
        <v>42</v>
      </c>
      <c r="E3551" s="92" t="s">
        <v>40</v>
      </c>
      <c r="F3551" s="92" t="s">
        <v>34</v>
      </c>
      <c r="G3551" s="92" t="s">
        <v>97</v>
      </c>
      <c r="H3551" s="92" t="s">
        <v>16</v>
      </c>
      <c r="I3551" s="92" t="s">
        <v>229</v>
      </c>
      <c r="L3551" s="98">
        <f>'Activity data'!H821*'Emission factors'!$B$41*'Emission factors'!$N$22*'Emission factors'!$C$41</f>
        <v>0</v>
      </c>
      <c r="M3551" s="98">
        <f>'Activity data'!I821*'Emission factors'!$B$41*'Emission factors'!$N$22*'Emission factors'!$C$41</f>
        <v>0</v>
      </c>
      <c r="N3551" s="98">
        <f>'Activity data'!J821*'Emission factors'!$B$41*'Emission factors'!$N$22*'Emission factors'!$C$41</f>
        <v>0</v>
      </c>
      <c r="O3551" s="98">
        <f>'Activity data'!K821*'Emission factors'!$B$41*'Emission factors'!$N$22*'Emission factors'!$C$41</f>
        <v>0</v>
      </c>
      <c r="P3551" s="98">
        <f>'Activity data'!L821*'Emission factors'!$B$41*'Emission factors'!$N$22*'Emission factors'!$C$41</f>
        <v>0</v>
      </c>
      <c r="Q3551" s="98">
        <f>'Activity data'!M821*'Emission factors'!$B$41*'Emission factors'!$N$22*'Emission factors'!$C$41</f>
        <v>0</v>
      </c>
      <c r="R3551" s="98">
        <f>'Activity data'!N821*'Emission factors'!$B$41*'Emission factors'!$N$22*'Emission factors'!$C$41</f>
        <v>0</v>
      </c>
      <c r="S3551" s="98">
        <f>'Activity data'!O821*'Emission factors'!$B$41*'Emission factors'!$N$22*'Emission factors'!$C$41</f>
        <v>0</v>
      </c>
      <c r="T3551" s="98">
        <f>'Activity data'!P821*'Emission factors'!$B$41*'Emission factors'!$N$22*'Emission factors'!$C$41</f>
        <v>0</v>
      </c>
      <c r="U3551" s="98">
        <f>'Activity data'!Q821*'Emission factors'!$B$41*'Emission factors'!$N$22*'Emission factors'!$C$41</f>
        <v>0</v>
      </c>
    </row>
    <row r="3552" spans="1:21" x14ac:dyDescent="0.25">
      <c r="A3552" s="92" t="s">
        <v>11</v>
      </c>
      <c r="B3552" s="92" t="s">
        <v>12</v>
      </c>
      <c r="C3552" s="92" t="s">
        <v>42</v>
      </c>
      <c r="D3552" s="92" t="s">
        <v>42</v>
      </c>
      <c r="E3552" s="92" t="s">
        <v>40</v>
      </c>
      <c r="F3552" s="92" t="s">
        <v>34</v>
      </c>
      <c r="G3552" s="92" t="s">
        <v>97</v>
      </c>
      <c r="H3552" s="92" t="s">
        <v>16</v>
      </c>
      <c r="I3552" s="89" t="s">
        <v>198</v>
      </c>
      <c r="L3552" s="98">
        <f>'Activity data'!H822*'Emission factors'!$B$41*'Emission factors'!$N$22*'Emission factors'!$C$41</f>
        <v>0</v>
      </c>
      <c r="M3552" s="98">
        <f>'Activity data'!I822*'Emission factors'!$B$41*'Emission factors'!$N$22*'Emission factors'!$C$41</f>
        <v>0</v>
      </c>
      <c r="N3552" s="98">
        <f>'Activity data'!J822*'Emission factors'!$B$41*'Emission factors'!$N$22*'Emission factors'!$C$41</f>
        <v>0</v>
      </c>
      <c r="O3552" s="98">
        <f>'Activity data'!K822*'Emission factors'!$B$41*'Emission factors'!$N$22*'Emission factors'!$C$41</f>
        <v>0</v>
      </c>
      <c r="P3552" s="98">
        <f>'Activity data'!L822*'Emission factors'!$B$41*'Emission factors'!$N$22*'Emission factors'!$C$41</f>
        <v>0</v>
      </c>
      <c r="Q3552" s="98">
        <f>'Activity data'!M822*'Emission factors'!$B$41*'Emission factors'!$N$22*'Emission factors'!$C$41</f>
        <v>0</v>
      </c>
      <c r="R3552" s="98">
        <f>'Activity data'!N822*'Emission factors'!$B$41*'Emission factors'!$N$22*'Emission factors'!$C$41</f>
        <v>0</v>
      </c>
      <c r="S3552" s="98">
        <f>'Activity data'!O822*'Emission factors'!$B$41*'Emission factors'!$N$22*'Emission factors'!$C$41</f>
        <v>0</v>
      </c>
      <c r="T3552" s="98">
        <f>'Activity data'!P822*'Emission factors'!$B$41*'Emission factors'!$N$22*'Emission factors'!$C$41</f>
        <v>0</v>
      </c>
      <c r="U3552" s="98">
        <f>'Activity data'!Q822*'Emission factors'!$B$41*'Emission factors'!$N$22*'Emission factors'!$C$41</f>
        <v>0</v>
      </c>
    </row>
    <row r="3553" spans="1:21" x14ac:dyDescent="0.25">
      <c r="A3553" s="92" t="s">
        <v>11</v>
      </c>
      <c r="B3553" s="92" t="s">
        <v>12</v>
      </c>
      <c r="C3553" s="92" t="s">
        <v>42</v>
      </c>
      <c r="D3553" s="92" t="s">
        <v>42</v>
      </c>
      <c r="E3553" s="92" t="s">
        <v>40</v>
      </c>
      <c r="F3553" s="92" t="s">
        <v>34</v>
      </c>
      <c r="G3553" s="92" t="s">
        <v>97</v>
      </c>
      <c r="H3553" s="92" t="s">
        <v>16</v>
      </c>
      <c r="I3553" s="89" t="s">
        <v>231</v>
      </c>
      <c r="L3553" s="98">
        <f>'Activity data'!H823*'Emission factors'!$B$41*'Emission factors'!$N$22*'Emission factors'!$C$41</f>
        <v>0</v>
      </c>
      <c r="M3553" s="98">
        <f>'Activity data'!I823*'Emission factors'!$B$41*'Emission factors'!$N$22*'Emission factors'!$C$41</f>
        <v>0</v>
      </c>
      <c r="N3553" s="98">
        <f>'Activity data'!J823*'Emission factors'!$B$41*'Emission factors'!$N$22*'Emission factors'!$C$41</f>
        <v>0</v>
      </c>
      <c r="O3553" s="98">
        <f>'Activity data'!K823*'Emission factors'!$B$41*'Emission factors'!$N$22*'Emission factors'!$C$41</f>
        <v>0</v>
      </c>
      <c r="P3553" s="98">
        <f>'Activity data'!L823*'Emission factors'!$B$41*'Emission factors'!$N$22*'Emission factors'!$C$41</f>
        <v>0</v>
      </c>
      <c r="Q3553" s="98">
        <f>'Activity data'!M823*'Emission factors'!$B$41*'Emission factors'!$N$22*'Emission factors'!$C$41</f>
        <v>0</v>
      </c>
      <c r="R3553" s="98">
        <f>'Activity data'!N823*'Emission factors'!$B$41*'Emission factors'!$N$22*'Emission factors'!$C$41</f>
        <v>0</v>
      </c>
      <c r="S3553" s="98">
        <f>'Activity data'!O823*'Emission factors'!$B$41*'Emission factors'!$N$22*'Emission factors'!$C$41</f>
        <v>0</v>
      </c>
      <c r="T3553" s="98">
        <f>'Activity data'!P823*'Emission factors'!$B$41*'Emission factors'!$N$22*'Emission factors'!$C$41</f>
        <v>0</v>
      </c>
      <c r="U3553" s="98">
        <f>'Activity data'!Q823*'Emission factors'!$B$41*'Emission factors'!$N$22*'Emission factors'!$C$41</f>
        <v>0</v>
      </c>
    </row>
    <row r="3554" spans="1:21" x14ac:dyDescent="0.25">
      <c r="A3554" s="92" t="s">
        <v>11</v>
      </c>
      <c r="B3554" s="92" t="s">
        <v>12</v>
      </c>
      <c r="C3554" s="92" t="s">
        <v>42</v>
      </c>
      <c r="D3554" s="92" t="s">
        <v>42</v>
      </c>
      <c r="E3554" s="92" t="s">
        <v>40</v>
      </c>
      <c r="F3554" s="92" t="s">
        <v>34</v>
      </c>
      <c r="G3554" s="92" t="s">
        <v>97</v>
      </c>
      <c r="H3554" s="92" t="s">
        <v>16</v>
      </c>
      <c r="I3554" s="89" t="s">
        <v>230</v>
      </c>
      <c r="L3554" s="98">
        <f>'Activity data'!H824*'Emission factors'!$B$41*'Emission factors'!$N$22*'Emission factors'!$C$41</f>
        <v>0</v>
      </c>
      <c r="M3554" s="98">
        <f>'Activity data'!I824*'Emission factors'!$B$41*'Emission factors'!$N$22*'Emission factors'!$C$41</f>
        <v>0</v>
      </c>
      <c r="N3554" s="98">
        <f>'Activity data'!J824*'Emission factors'!$B$41*'Emission factors'!$N$22*'Emission factors'!$C$41</f>
        <v>0</v>
      </c>
      <c r="O3554" s="98">
        <f>'Activity data'!K824*'Emission factors'!$B$41*'Emission factors'!$N$22*'Emission factors'!$C$41</f>
        <v>0</v>
      </c>
      <c r="P3554" s="98">
        <f>'Activity data'!L824*'Emission factors'!$B$41*'Emission factors'!$N$22*'Emission factors'!$C$41</f>
        <v>0</v>
      </c>
      <c r="Q3554" s="98">
        <f>'Activity data'!M824*'Emission factors'!$B$41*'Emission factors'!$N$22*'Emission factors'!$C$41</f>
        <v>0</v>
      </c>
      <c r="R3554" s="98">
        <f>'Activity data'!N824*'Emission factors'!$B$41*'Emission factors'!$N$22*'Emission factors'!$C$41</f>
        <v>0</v>
      </c>
      <c r="S3554" s="98">
        <f>'Activity data'!O824*'Emission factors'!$B$41*'Emission factors'!$N$22*'Emission factors'!$C$41</f>
        <v>0</v>
      </c>
      <c r="T3554" s="98">
        <f>'Activity data'!P824*'Emission factors'!$B$41*'Emission factors'!$N$22*'Emission factors'!$C$41</f>
        <v>0</v>
      </c>
      <c r="U3554" s="98">
        <f>'Activity data'!Q824*'Emission factors'!$B$41*'Emission factors'!$N$22*'Emission factors'!$C$41</f>
        <v>0</v>
      </c>
    </row>
    <row r="3555" spans="1:21" x14ac:dyDescent="0.25">
      <c r="A3555" s="92" t="s">
        <v>11</v>
      </c>
      <c r="B3555" s="92" t="s">
        <v>12</v>
      </c>
      <c r="C3555" s="92" t="s">
        <v>42</v>
      </c>
      <c r="D3555" s="92" t="s">
        <v>42</v>
      </c>
      <c r="E3555" s="92" t="s">
        <v>40</v>
      </c>
      <c r="F3555" s="92" t="s">
        <v>34</v>
      </c>
      <c r="G3555" s="92" t="s">
        <v>97</v>
      </c>
      <c r="H3555" s="92" t="s">
        <v>16</v>
      </c>
      <c r="I3555" s="89" t="s">
        <v>303</v>
      </c>
      <c r="L3555" s="98">
        <f>'Activity data'!H825*'Emission factors'!$B$41*'Emission factors'!$N$22*'Emission factors'!$C$41</f>
        <v>0</v>
      </c>
      <c r="M3555" s="98">
        <f>'Activity data'!I825*'Emission factors'!$B$41*'Emission factors'!$N$22*'Emission factors'!$C$41</f>
        <v>0</v>
      </c>
      <c r="N3555" s="98">
        <f>'Activity data'!J825*'Emission factors'!$B$41*'Emission factors'!$N$22*'Emission factors'!$C$41</f>
        <v>0</v>
      </c>
      <c r="O3555" s="98">
        <f>'Activity data'!K825*'Emission factors'!$B$41*'Emission factors'!$N$22*'Emission factors'!$C$41</f>
        <v>0</v>
      </c>
      <c r="P3555" s="98">
        <f>'Activity data'!L825*'Emission factors'!$B$41*'Emission factors'!$N$22*'Emission factors'!$C$41</f>
        <v>0</v>
      </c>
      <c r="Q3555" s="98">
        <f>'Activity data'!M825*'Emission factors'!$B$41*'Emission factors'!$N$22*'Emission factors'!$C$41</f>
        <v>0</v>
      </c>
      <c r="R3555" s="98">
        <f>'Activity data'!N825*'Emission factors'!$B$41*'Emission factors'!$N$22*'Emission factors'!$C$41</f>
        <v>0</v>
      </c>
      <c r="S3555" s="98">
        <f>'Activity data'!O825*'Emission factors'!$B$41*'Emission factors'!$N$22*'Emission factors'!$C$41</f>
        <v>0</v>
      </c>
      <c r="T3555" s="98">
        <f>'Activity data'!P825*'Emission factors'!$B$41*'Emission factors'!$N$22*'Emission factors'!$C$41</f>
        <v>0</v>
      </c>
      <c r="U3555" s="98">
        <f>'Activity data'!Q825*'Emission factors'!$B$41*'Emission factors'!$N$22*'Emission factors'!$C$41</f>
        <v>0</v>
      </c>
    </row>
    <row r="3556" spans="1:21" x14ac:dyDescent="0.25">
      <c r="A3556" s="92" t="s">
        <v>11</v>
      </c>
      <c r="B3556" s="92" t="s">
        <v>12</v>
      </c>
      <c r="C3556" s="92" t="s">
        <v>42</v>
      </c>
      <c r="D3556" s="92" t="s">
        <v>42</v>
      </c>
      <c r="E3556" s="92" t="s">
        <v>40</v>
      </c>
      <c r="F3556" s="92" t="s">
        <v>34</v>
      </c>
      <c r="G3556" s="92" t="s">
        <v>97</v>
      </c>
      <c r="H3556" s="92" t="s">
        <v>16</v>
      </c>
      <c r="I3556" s="89" t="s">
        <v>225</v>
      </c>
      <c r="L3556" s="98">
        <f>'Activity data'!H826*'Emission factors'!$B$41*'Emission factors'!$N$22*'Emission factors'!$C$41</f>
        <v>0</v>
      </c>
      <c r="M3556" s="98">
        <f>'Activity data'!I826*'Emission factors'!$B$41*'Emission factors'!$N$22*'Emission factors'!$C$41</f>
        <v>0</v>
      </c>
      <c r="N3556" s="98">
        <f>'Activity data'!J826*'Emission factors'!$B$41*'Emission factors'!$N$22*'Emission factors'!$C$41</f>
        <v>0</v>
      </c>
      <c r="O3556" s="98">
        <f>'Activity data'!K826*'Emission factors'!$B$41*'Emission factors'!$N$22*'Emission factors'!$C$41</f>
        <v>0</v>
      </c>
      <c r="P3556" s="98">
        <f>'Activity data'!L826*'Emission factors'!$B$41*'Emission factors'!$N$22*'Emission factors'!$C$41</f>
        <v>0</v>
      </c>
      <c r="Q3556" s="98">
        <f>'Activity data'!M826*'Emission factors'!$B$41*'Emission factors'!$N$22*'Emission factors'!$C$41</f>
        <v>0</v>
      </c>
      <c r="R3556" s="98">
        <f>'Activity data'!N826*'Emission factors'!$B$41*'Emission factors'!$N$22*'Emission factors'!$C$41</f>
        <v>0</v>
      </c>
      <c r="S3556" s="98">
        <f>'Activity data'!O826*'Emission factors'!$B$41*'Emission factors'!$N$22*'Emission factors'!$C$41</f>
        <v>0</v>
      </c>
      <c r="T3556" s="98">
        <f>'Activity data'!P826*'Emission factors'!$B$41*'Emission factors'!$N$22*'Emission factors'!$C$41</f>
        <v>0</v>
      </c>
      <c r="U3556" s="98">
        <f>'Activity data'!Q826*'Emission factors'!$B$41*'Emission factors'!$N$22*'Emission factors'!$C$41</f>
        <v>0</v>
      </c>
    </row>
    <row r="3557" spans="1:21" x14ac:dyDescent="0.25">
      <c r="A3557" s="92" t="s">
        <v>11</v>
      </c>
      <c r="B3557" s="92" t="s">
        <v>12</v>
      </c>
      <c r="C3557" s="92" t="s">
        <v>42</v>
      </c>
      <c r="D3557" s="92" t="s">
        <v>42</v>
      </c>
      <c r="E3557" s="92" t="s">
        <v>40</v>
      </c>
      <c r="F3557" s="92" t="s">
        <v>34</v>
      </c>
      <c r="G3557" s="92" t="s">
        <v>97</v>
      </c>
      <c r="H3557" s="92" t="s">
        <v>16</v>
      </c>
      <c r="I3557" s="89" t="s">
        <v>205</v>
      </c>
      <c r="L3557" s="98">
        <f>'Activity data'!H827*'Emission factors'!$B$41*'Emission factors'!$N$22*'Emission factors'!$C$41</f>
        <v>0</v>
      </c>
      <c r="M3557" s="98">
        <f>'Activity data'!I827*'Emission factors'!$B$41*'Emission factors'!$N$22*'Emission factors'!$C$41</f>
        <v>0</v>
      </c>
      <c r="N3557" s="98">
        <f>'Activity data'!J827*'Emission factors'!$B$41*'Emission factors'!$N$22*'Emission factors'!$C$41</f>
        <v>0</v>
      </c>
      <c r="O3557" s="98">
        <f>'Activity data'!K827*'Emission factors'!$B$41*'Emission factors'!$N$22*'Emission factors'!$C$41</f>
        <v>0</v>
      </c>
      <c r="P3557" s="98">
        <f>'Activity data'!L827*'Emission factors'!$B$41*'Emission factors'!$N$22*'Emission factors'!$C$41</f>
        <v>0</v>
      </c>
      <c r="Q3557" s="98">
        <f>'Activity data'!M827*'Emission factors'!$B$41*'Emission factors'!$N$22*'Emission factors'!$C$41</f>
        <v>0</v>
      </c>
      <c r="R3557" s="98">
        <f>'Activity data'!N827*'Emission factors'!$B$41*'Emission factors'!$N$22*'Emission factors'!$C$41</f>
        <v>0</v>
      </c>
      <c r="S3557" s="98">
        <f>'Activity data'!O827*'Emission factors'!$B$41*'Emission factors'!$N$22*'Emission factors'!$C$41</f>
        <v>0</v>
      </c>
      <c r="T3557" s="98">
        <f>'Activity data'!P827*'Emission factors'!$B$41*'Emission factors'!$N$22*'Emission factors'!$C$41</f>
        <v>0</v>
      </c>
      <c r="U3557" s="98">
        <f>'Activity data'!Q827*'Emission factors'!$B$41*'Emission factors'!$N$22*'Emission factors'!$C$41</f>
        <v>0</v>
      </c>
    </row>
    <row r="3558" spans="1:21" x14ac:dyDescent="0.25">
      <c r="A3558" s="92" t="s">
        <v>11</v>
      </c>
      <c r="B3558" s="92" t="s">
        <v>12</v>
      </c>
      <c r="C3558" s="92" t="s">
        <v>42</v>
      </c>
      <c r="D3558" s="92" t="s">
        <v>42</v>
      </c>
      <c r="E3558" s="92" t="s">
        <v>40</v>
      </c>
      <c r="F3558" s="92" t="s">
        <v>34</v>
      </c>
      <c r="G3558" s="92" t="s">
        <v>97</v>
      </c>
      <c r="H3558" s="92" t="s">
        <v>16</v>
      </c>
      <c r="I3558" s="89" t="s">
        <v>204</v>
      </c>
      <c r="L3558" s="98">
        <f>'Activity data'!H828*'Emission factors'!$B$41*'Emission factors'!$N$22*'Emission factors'!$C$41</f>
        <v>0</v>
      </c>
      <c r="M3558" s="98">
        <f>'Activity data'!I828*'Emission factors'!$B$41*'Emission factors'!$N$22*'Emission factors'!$C$41</f>
        <v>0</v>
      </c>
      <c r="N3558" s="98">
        <f>'Activity data'!J828*'Emission factors'!$B$41*'Emission factors'!$N$22*'Emission factors'!$C$41</f>
        <v>0</v>
      </c>
      <c r="O3558" s="98">
        <f>'Activity data'!K828*'Emission factors'!$B$41*'Emission factors'!$N$22*'Emission factors'!$C$41</f>
        <v>0</v>
      </c>
      <c r="P3558" s="98">
        <f>'Activity data'!L828*'Emission factors'!$B$41*'Emission factors'!$N$22*'Emission factors'!$C$41</f>
        <v>0</v>
      </c>
      <c r="Q3558" s="98">
        <f>'Activity data'!M828*'Emission factors'!$B$41*'Emission factors'!$N$22*'Emission factors'!$C$41</f>
        <v>0</v>
      </c>
      <c r="R3558" s="98">
        <f>'Activity data'!N828*'Emission factors'!$B$41*'Emission factors'!$N$22*'Emission factors'!$C$41</f>
        <v>2.9152918981825113</v>
      </c>
      <c r="S3558" s="98">
        <f>'Activity data'!O828*'Emission factors'!$B$41*'Emission factors'!$N$22*'Emission factors'!$C$41</f>
        <v>4.2938939506221141</v>
      </c>
      <c r="T3558" s="98">
        <f>'Activity data'!P828*'Emission factors'!$B$41*'Emission factors'!$N$22*'Emission factors'!$C$41</f>
        <v>4.0972273378786088</v>
      </c>
      <c r="U3558" s="98">
        <f>'Activity data'!Q828*'Emission factors'!$B$41*'Emission factors'!$N$22*'Emission factors'!$C$41</f>
        <v>3.4207423006841533</v>
      </c>
    </row>
    <row r="3559" spans="1:21" x14ac:dyDescent="0.25">
      <c r="A3559" s="92" t="s">
        <v>11</v>
      </c>
      <c r="B3559" s="92" t="s">
        <v>12</v>
      </c>
      <c r="C3559" s="92" t="s">
        <v>42</v>
      </c>
      <c r="D3559" s="92" t="s">
        <v>42</v>
      </c>
      <c r="E3559" s="92" t="s">
        <v>40</v>
      </c>
      <c r="F3559" s="92" t="s">
        <v>34</v>
      </c>
      <c r="G3559" s="92" t="s">
        <v>97</v>
      </c>
      <c r="H3559" s="92" t="s">
        <v>16</v>
      </c>
      <c r="I3559" s="89" t="s">
        <v>228</v>
      </c>
      <c r="L3559" s="98">
        <f>'Activity data'!H829*'Emission factors'!$B$41*'Emission factors'!$N$22*'Emission factors'!$C$41</f>
        <v>0</v>
      </c>
      <c r="M3559" s="98">
        <f>'Activity data'!I829*'Emission factors'!$B$41*'Emission factors'!$N$22*'Emission factors'!$C$41</f>
        <v>0</v>
      </c>
      <c r="N3559" s="98">
        <f>'Activity data'!J829*'Emission factors'!$B$41*'Emission factors'!$N$22*'Emission factors'!$C$41</f>
        <v>0</v>
      </c>
      <c r="O3559" s="98">
        <f>'Activity data'!K829*'Emission factors'!$B$41*'Emission factors'!$N$22*'Emission factors'!$C$41</f>
        <v>0</v>
      </c>
      <c r="P3559" s="98">
        <f>'Activity data'!L829*'Emission factors'!$B$41*'Emission factors'!$N$22*'Emission factors'!$C$41</f>
        <v>0</v>
      </c>
      <c r="Q3559" s="98">
        <f>'Activity data'!M829*'Emission factors'!$B$41*'Emission factors'!$N$22*'Emission factors'!$C$41</f>
        <v>0</v>
      </c>
      <c r="R3559" s="98">
        <f>'Activity data'!N829*'Emission factors'!$B$41*'Emission factors'!$N$22*'Emission factors'!$C$41</f>
        <v>0</v>
      </c>
      <c r="S3559" s="98">
        <f>'Activity data'!O829*'Emission factors'!$B$41*'Emission factors'!$N$22*'Emission factors'!$C$41</f>
        <v>0</v>
      </c>
      <c r="T3559" s="98">
        <f>'Activity data'!P829*'Emission factors'!$B$41*'Emission factors'!$N$22*'Emission factors'!$C$41</f>
        <v>0</v>
      </c>
      <c r="U3559" s="98">
        <f>'Activity data'!Q829*'Emission factors'!$B$41*'Emission factors'!$N$22*'Emission factors'!$C$41</f>
        <v>0</v>
      </c>
    </row>
    <row r="3560" spans="1:21" x14ac:dyDescent="0.25">
      <c r="A3560" s="92" t="s">
        <v>11</v>
      </c>
      <c r="B3560" s="92" t="s">
        <v>12</v>
      </c>
      <c r="C3560" s="92" t="s">
        <v>42</v>
      </c>
      <c r="D3560" s="92" t="s">
        <v>42</v>
      </c>
      <c r="E3560" s="92" t="s">
        <v>40</v>
      </c>
      <c r="F3560" s="92" t="s">
        <v>34</v>
      </c>
      <c r="G3560" s="92" t="s">
        <v>97</v>
      </c>
      <c r="H3560" s="92" t="s">
        <v>16</v>
      </c>
      <c r="I3560" s="89" t="s">
        <v>202</v>
      </c>
      <c r="L3560" s="98">
        <f>'Activity data'!H830*'Emission factors'!$B$41*'Emission factors'!$N$22*'Emission factors'!$C$41</f>
        <v>0</v>
      </c>
      <c r="M3560" s="98">
        <f>'Activity data'!I830*'Emission factors'!$B$41*'Emission factors'!$N$22*'Emission factors'!$C$41</f>
        <v>0</v>
      </c>
      <c r="N3560" s="98">
        <f>'Activity data'!J830*'Emission factors'!$B$41*'Emission factors'!$N$22*'Emission factors'!$C$41</f>
        <v>0</v>
      </c>
      <c r="O3560" s="98">
        <f>'Activity data'!K830*'Emission factors'!$B$41*'Emission factors'!$N$22*'Emission factors'!$C$41</f>
        <v>0</v>
      </c>
      <c r="P3560" s="98">
        <f>'Activity data'!L830*'Emission factors'!$B$41*'Emission factors'!$N$22*'Emission factors'!$C$41</f>
        <v>0</v>
      </c>
      <c r="Q3560" s="98">
        <f>'Activity data'!M830*'Emission factors'!$B$41*'Emission factors'!$N$22*'Emission factors'!$C$41</f>
        <v>0</v>
      </c>
      <c r="R3560" s="98">
        <f>'Activity data'!N830*'Emission factors'!$B$41*'Emission factors'!$N$22*'Emission factors'!$C$41</f>
        <v>0</v>
      </c>
      <c r="S3560" s="98">
        <f>'Activity data'!O830*'Emission factors'!$B$41*'Emission factors'!$N$22*'Emission factors'!$C$41</f>
        <v>0</v>
      </c>
      <c r="T3560" s="98">
        <f>'Activity data'!P830*'Emission factors'!$B$41*'Emission factors'!$N$22*'Emission factors'!$C$41</f>
        <v>0</v>
      </c>
      <c r="U3560" s="98">
        <f>'Activity data'!Q830*'Emission factors'!$B$41*'Emission factors'!$N$22*'Emission factors'!$C$41</f>
        <v>0</v>
      </c>
    </row>
    <row r="3561" spans="1:21" x14ac:dyDescent="0.25">
      <c r="A3561" s="92" t="s">
        <v>11</v>
      </c>
      <c r="B3561" s="92" t="s">
        <v>12</v>
      </c>
      <c r="C3561" s="92" t="s">
        <v>42</v>
      </c>
      <c r="D3561" s="92" t="s">
        <v>42</v>
      </c>
      <c r="E3561" s="92" t="s">
        <v>40</v>
      </c>
      <c r="F3561" s="92" t="s">
        <v>34</v>
      </c>
      <c r="G3561" s="92" t="s">
        <v>97</v>
      </c>
      <c r="H3561" s="92" t="s">
        <v>16</v>
      </c>
      <c r="I3561" s="89" t="s">
        <v>190</v>
      </c>
      <c r="L3561" s="98">
        <f>'Activity data'!H831*'Emission factors'!$B$41*'Emission factors'!$N$22*'Emission factors'!$C$41</f>
        <v>0</v>
      </c>
      <c r="M3561" s="98">
        <f>'Activity data'!I831*'Emission factors'!$B$41*'Emission factors'!$N$22*'Emission factors'!$C$41</f>
        <v>0</v>
      </c>
      <c r="N3561" s="98">
        <f>'Activity data'!J831*'Emission factors'!$B$41*'Emission factors'!$N$22*'Emission factors'!$C$41</f>
        <v>0</v>
      </c>
      <c r="O3561" s="98">
        <f>'Activity data'!K831*'Emission factors'!$B$41*'Emission factors'!$N$22*'Emission factors'!$C$41</f>
        <v>0</v>
      </c>
      <c r="P3561" s="98">
        <f>'Activity data'!L831*'Emission factors'!$B$41*'Emission factors'!$N$22*'Emission factors'!$C$41</f>
        <v>0</v>
      </c>
      <c r="Q3561" s="98">
        <f>'Activity data'!M831*'Emission factors'!$B$41*'Emission factors'!$N$22*'Emission factors'!$C$41</f>
        <v>0</v>
      </c>
      <c r="R3561" s="98">
        <f>'Activity data'!N831*'Emission factors'!$B$41*'Emission factors'!$N$22*'Emission factors'!$C$41</f>
        <v>0</v>
      </c>
      <c r="S3561" s="98">
        <f>'Activity data'!O831*'Emission factors'!$B$41*'Emission factors'!$N$22*'Emission factors'!$C$41</f>
        <v>0</v>
      </c>
      <c r="T3561" s="98">
        <f>'Activity data'!P831*'Emission factors'!$B$41*'Emission factors'!$N$22*'Emission factors'!$C$41</f>
        <v>0</v>
      </c>
      <c r="U3561" s="98">
        <f>'Activity data'!Q831*'Emission factors'!$B$41*'Emission factors'!$N$22*'Emission factors'!$C$41</f>
        <v>0</v>
      </c>
    </row>
    <row r="3562" spans="1:21" x14ac:dyDescent="0.25">
      <c r="A3562" s="92" t="s">
        <v>11</v>
      </c>
      <c r="B3562" s="92" t="s">
        <v>12</v>
      </c>
      <c r="C3562" s="92" t="s">
        <v>42</v>
      </c>
      <c r="D3562" s="92" t="s">
        <v>42</v>
      </c>
      <c r="E3562" s="92" t="s">
        <v>40</v>
      </c>
      <c r="F3562" s="92" t="s">
        <v>34</v>
      </c>
      <c r="G3562" s="92" t="s">
        <v>97</v>
      </c>
      <c r="H3562" s="92" t="s">
        <v>16</v>
      </c>
      <c r="I3562" s="89" t="s">
        <v>210</v>
      </c>
      <c r="L3562" s="98">
        <f>'Activity data'!H832*'Emission factors'!$B$41*'Emission factors'!$N$22*'Emission factors'!$C$41</f>
        <v>0</v>
      </c>
      <c r="M3562" s="98">
        <f>'Activity data'!I832*'Emission factors'!$B$41*'Emission factors'!$N$22*'Emission factors'!$C$41</f>
        <v>0</v>
      </c>
      <c r="N3562" s="98">
        <f>'Activity data'!J832*'Emission factors'!$B$41*'Emission factors'!$N$22*'Emission factors'!$C$41</f>
        <v>174.98525932633751</v>
      </c>
      <c r="O3562" s="98">
        <f>'Activity data'!K832*'Emission factors'!$B$41*'Emission factors'!$N$22*'Emission factors'!$C$41</f>
        <v>58.328419775445845</v>
      </c>
      <c r="P3562" s="98">
        <f>'Activity data'!L832*'Emission factors'!$B$41*'Emission factors'!$N$22*'Emission factors'!$C$41</f>
        <v>165.33268195068496</v>
      </c>
      <c r="Q3562" s="98">
        <f>'Activity data'!M832*'Emission factors'!$B$41*'Emission factors'!$N$22*'Emission factors'!$C$41</f>
        <v>430.18034114596321</v>
      </c>
      <c r="R3562" s="98">
        <f>'Activity data'!N832*'Emission factors'!$B$41*'Emission factors'!$N$22*'Emission factors'!$C$41</f>
        <v>172.78908553973963</v>
      </c>
      <c r="S3562" s="98">
        <f>'Activity data'!O832*'Emission factors'!$B$41*'Emission factors'!$N$22*'Emission factors'!$C$41</f>
        <v>77.589016666953952</v>
      </c>
      <c r="T3562" s="98">
        <f>'Activity data'!P832*'Emission factors'!$B$41*'Emission factors'!$N$22*'Emission factors'!$C$41</f>
        <v>70.220421070089373</v>
      </c>
      <c r="U3562" s="98">
        <f>'Activity data'!Q832*'Emission factors'!$B$41*'Emission factors'!$N$22*'Emission factors'!$C$41</f>
        <v>60.061585736551955</v>
      </c>
    </row>
    <row r="3563" spans="1:21" x14ac:dyDescent="0.25">
      <c r="A3563" s="92" t="s">
        <v>11</v>
      </c>
      <c r="B3563" s="92" t="s">
        <v>12</v>
      </c>
      <c r="C3563" s="92" t="s">
        <v>42</v>
      </c>
      <c r="D3563" s="92" t="s">
        <v>42</v>
      </c>
      <c r="E3563" s="92" t="s">
        <v>40</v>
      </c>
      <c r="F3563" s="92" t="s">
        <v>34</v>
      </c>
      <c r="G3563" s="92" t="s">
        <v>97</v>
      </c>
      <c r="H3563" s="92" t="s">
        <v>16</v>
      </c>
      <c r="I3563" s="89" t="s">
        <v>199</v>
      </c>
      <c r="L3563" s="98">
        <f>'Activity data'!H833*'Emission factors'!$B$41*'Emission factors'!$N$22*'Emission factors'!$C$41</f>
        <v>0</v>
      </c>
      <c r="M3563" s="98">
        <f>'Activity data'!I833*'Emission factors'!$B$41*'Emission factors'!$N$22*'Emission factors'!$C$41</f>
        <v>0</v>
      </c>
      <c r="N3563" s="98">
        <f>'Activity data'!J833*'Emission factors'!$B$41*'Emission factors'!$N$22*'Emission factors'!$C$41</f>
        <v>0</v>
      </c>
      <c r="O3563" s="98">
        <f>'Activity data'!K833*'Emission factors'!$B$41*'Emission factors'!$N$22*'Emission factors'!$C$41</f>
        <v>44.253664266353269</v>
      </c>
      <c r="P3563" s="98">
        <f>'Activity data'!L833*'Emission factors'!$B$41*'Emission factors'!$N$22*'Emission factors'!$C$41</f>
        <v>14.751221422117755</v>
      </c>
      <c r="Q3563" s="98">
        <f>'Activity data'!M833*'Emission factors'!$B$41*'Emission factors'!$N$22*'Emission factors'!$C$41</f>
        <v>0</v>
      </c>
      <c r="R3563" s="98">
        <f>'Activity data'!N833*'Emission factors'!$B$41*'Emission factors'!$N$22*'Emission factors'!$C$41</f>
        <v>62.342395976518326</v>
      </c>
      <c r="S3563" s="98">
        <f>'Activity data'!O833*'Emission factors'!$B$41*'Emission factors'!$N$22*'Emission factors'!$C$41</f>
        <v>121.48286381585314</v>
      </c>
      <c r="T3563" s="98">
        <f>'Activity data'!P833*'Emission factors'!$B$41*'Emission factors'!$N$22*'Emission factors'!$C$41</f>
        <v>128.74426824974003</v>
      </c>
      <c r="U3563" s="98">
        <f>'Activity data'!Q833*'Emission factors'!$B$41*'Emission factors'!$N$22*'Emission factors'!$C$41</f>
        <v>114.78382936276518</v>
      </c>
    </row>
    <row r="3564" spans="1:21" x14ac:dyDescent="0.25">
      <c r="A3564" s="92" t="s">
        <v>11</v>
      </c>
      <c r="B3564" s="92" t="s">
        <v>12</v>
      </c>
      <c r="C3564" s="92" t="s">
        <v>42</v>
      </c>
      <c r="D3564" s="92" t="s">
        <v>42</v>
      </c>
      <c r="E3564" s="92" t="s">
        <v>40</v>
      </c>
      <c r="F3564" s="92" t="s">
        <v>34</v>
      </c>
      <c r="G3564" s="92" t="s">
        <v>97</v>
      </c>
      <c r="H3564" s="92" t="s">
        <v>16</v>
      </c>
      <c r="I3564" s="89" t="s">
        <v>233</v>
      </c>
      <c r="L3564" s="98">
        <f>'Activity data'!H834*'Emission factors'!$B$41*'Emission factors'!$N$22*'Emission factors'!$C$41</f>
        <v>0</v>
      </c>
      <c r="M3564" s="98">
        <f>'Activity data'!I834*'Emission factors'!$B$41*'Emission factors'!$N$22*'Emission factors'!$C$41</f>
        <v>0</v>
      </c>
      <c r="N3564" s="98">
        <f>'Activity data'!J834*'Emission factors'!$B$41*'Emission factors'!$N$22*'Emission factors'!$C$41</f>
        <v>0</v>
      </c>
      <c r="O3564" s="98">
        <f>'Activity data'!K834*'Emission factors'!$B$41*'Emission factors'!$N$22*'Emission factors'!$C$41</f>
        <v>0</v>
      </c>
      <c r="P3564" s="98">
        <f>'Activity data'!L834*'Emission factors'!$B$41*'Emission factors'!$N$22*'Emission factors'!$C$41</f>
        <v>0</v>
      </c>
      <c r="Q3564" s="98">
        <f>'Activity data'!M834*'Emission factors'!$B$41*'Emission factors'!$N$22*'Emission factors'!$C$41</f>
        <v>0</v>
      </c>
      <c r="R3564" s="98">
        <f>'Activity data'!N834*'Emission factors'!$B$41*'Emission factors'!$N$22*'Emission factors'!$C$41</f>
        <v>0</v>
      </c>
      <c r="S3564" s="98">
        <f>'Activity data'!O834*'Emission factors'!$B$41*'Emission factors'!$N$22*'Emission factors'!$C$41</f>
        <v>0</v>
      </c>
      <c r="T3564" s="98">
        <f>'Activity data'!P834*'Emission factors'!$B$41*'Emission factors'!$N$22*'Emission factors'!$C$41</f>
        <v>0</v>
      </c>
      <c r="U3564" s="98">
        <f>'Activity data'!Q834*'Emission factors'!$B$41*'Emission factors'!$N$22*'Emission factors'!$C$41</f>
        <v>0</v>
      </c>
    </row>
    <row r="3565" spans="1:21" x14ac:dyDescent="0.25">
      <c r="A3565" s="92" t="s">
        <v>11</v>
      </c>
      <c r="B3565" s="92" t="s">
        <v>12</v>
      </c>
      <c r="C3565" s="92" t="s">
        <v>42</v>
      </c>
      <c r="D3565" s="92" t="s">
        <v>42</v>
      </c>
      <c r="E3565" s="92" t="s">
        <v>40</v>
      </c>
      <c r="F3565" s="92" t="s">
        <v>34</v>
      </c>
      <c r="G3565" s="92" t="s">
        <v>97</v>
      </c>
      <c r="H3565" s="92" t="s">
        <v>16</v>
      </c>
      <c r="I3565" s="89" t="s">
        <v>200</v>
      </c>
      <c r="L3565" s="98">
        <f>'Activity data'!H835*'Emission factors'!$B$41*'Emission factors'!$N$22*'Emission factors'!$C$41</f>
        <v>0</v>
      </c>
      <c r="M3565" s="98">
        <f>'Activity data'!I835*'Emission factors'!$B$41*'Emission factors'!$N$22*'Emission factors'!$C$41</f>
        <v>0</v>
      </c>
      <c r="N3565" s="98">
        <f>'Activity data'!J835*'Emission factors'!$B$41*'Emission factors'!$N$22*'Emission factors'!$C$41</f>
        <v>0</v>
      </c>
      <c r="O3565" s="98">
        <f>'Activity data'!K835*'Emission factors'!$B$41*'Emission factors'!$N$22*'Emission factors'!$C$41</f>
        <v>0</v>
      </c>
      <c r="P3565" s="98">
        <f>'Activity data'!L835*'Emission factors'!$B$41*'Emission factors'!$N$22*'Emission factors'!$C$41</f>
        <v>0</v>
      </c>
      <c r="Q3565" s="98">
        <f>'Activity data'!M835*'Emission factors'!$B$41*'Emission factors'!$N$22*'Emission factors'!$C$41</f>
        <v>0</v>
      </c>
      <c r="R3565" s="98">
        <f>'Activity data'!N835*'Emission factors'!$B$41*'Emission factors'!$N$22*'Emission factors'!$C$41</f>
        <v>0</v>
      </c>
      <c r="S3565" s="98">
        <f>'Activity data'!O835*'Emission factors'!$B$41*'Emission factors'!$N$22*'Emission factors'!$C$41</f>
        <v>0</v>
      </c>
      <c r="T3565" s="98">
        <f>'Activity data'!P835*'Emission factors'!$B$41*'Emission factors'!$N$22*'Emission factors'!$C$41</f>
        <v>0</v>
      </c>
      <c r="U3565" s="98">
        <f>'Activity data'!Q835*'Emission factors'!$B$41*'Emission factors'!$N$22*'Emission factors'!$C$41</f>
        <v>0</v>
      </c>
    </row>
    <row r="3566" spans="1:21" x14ac:dyDescent="0.25">
      <c r="A3566" s="92" t="s">
        <v>11</v>
      </c>
      <c r="B3566" s="92" t="s">
        <v>12</v>
      </c>
      <c r="C3566" s="92" t="s">
        <v>42</v>
      </c>
      <c r="D3566" s="92" t="s">
        <v>42</v>
      </c>
      <c r="E3566" s="92" t="s">
        <v>35</v>
      </c>
      <c r="F3566" s="92" t="s">
        <v>34</v>
      </c>
      <c r="G3566" s="92" t="s">
        <v>97</v>
      </c>
      <c r="H3566" s="92" t="s">
        <v>31</v>
      </c>
      <c r="I3566" s="89" t="s">
        <v>227</v>
      </c>
      <c r="J3566" s="92" t="s">
        <v>98</v>
      </c>
      <c r="L3566" s="98">
        <f>'Activity data'!H692*'Emission factors'!$B$42*'Emission factors'!$D$42/1000</f>
        <v>1.1054010000000001E-2</v>
      </c>
      <c r="M3566" s="98">
        <f>'Activity data'!I692*'Emission factors'!$B$42*'Emission factors'!$D$42/1000</f>
        <v>2.7021898749999999E-2</v>
      </c>
      <c r="N3566" s="98">
        <f>'Activity data'!J692*'Emission factors'!$B$42*'Emission factors'!$D$42/1000</f>
        <v>2.851066625E-2</v>
      </c>
      <c r="O3566" s="98">
        <f>'Activity data'!K692*'Emission factors'!$B$42*'Emission factors'!$D$42/1000</f>
        <v>3.2860492499999998E-2</v>
      </c>
      <c r="P3566" s="98">
        <f>'Activity data'!L692*'Emission factors'!$B$42*'Emission factors'!$D$42/1000</f>
        <v>4.9719394999999993E-2</v>
      </c>
      <c r="Q3566" s="98">
        <f>'Activity data'!M692*'Emission factors'!$B$42*'Emission factors'!$D$42/1000</f>
        <v>6.3425752500000016E-2</v>
      </c>
      <c r="R3566" s="98">
        <f>'Activity data'!N692*'Emission factors'!$B$42*'Emission factors'!$D$42/1000</f>
        <v>7.701385999999999E-2</v>
      </c>
      <c r="S3566" s="98">
        <f>'Activity data'!O692*'Emission factors'!$B$42*'Emission factors'!$D$42/1000</f>
        <v>9.8326648749999995E-2</v>
      </c>
      <c r="T3566" s="98">
        <f>'Activity data'!P692*'Emission factors'!$B$42*'Emission factors'!$D$42/1000</f>
        <v>0.11239248625000001</v>
      </c>
      <c r="U3566" s="98">
        <f>'Activity data'!Q692*'Emission factors'!$B$42*'Emission factors'!$D$42/1000</f>
        <v>0.11720407875</v>
      </c>
    </row>
    <row r="3567" spans="1:21" x14ac:dyDescent="0.25">
      <c r="A3567" s="92" t="s">
        <v>11</v>
      </c>
      <c r="B3567" s="92" t="s">
        <v>12</v>
      </c>
      <c r="C3567" s="92" t="s">
        <v>42</v>
      </c>
      <c r="D3567" s="92" t="s">
        <v>42</v>
      </c>
      <c r="E3567" s="92" t="s">
        <v>35</v>
      </c>
      <c r="F3567" s="92" t="s">
        <v>34</v>
      </c>
      <c r="G3567" s="92" t="s">
        <v>97</v>
      </c>
      <c r="H3567" s="92" t="s">
        <v>31</v>
      </c>
      <c r="I3567" s="89" t="s">
        <v>203</v>
      </c>
      <c r="L3567" s="98">
        <f>'Activity data'!H693*'Emission factors'!$B$42*'Emission factors'!$D$42/1000</f>
        <v>2.8107498787500003</v>
      </c>
      <c r="M3567" s="98">
        <f>'Activity data'!I693*'Emission factors'!$B$42*'Emission factors'!$D$42/1000</f>
        <v>5.1268529125000004</v>
      </c>
      <c r="N3567" s="98">
        <f>'Activity data'!J693*'Emission factors'!$B$42*'Emission factors'!$D$42/1000</f>
        <v>9.5752251649999991</v>
      </c>
      <c r="O3567" s="98">
        <f>'Activity data'!K693*'Emission factors'!$B$42*'Emission factors'!$D$42/1000</f>
        <v>13.062010884999998</v>
      </c>
      <c r="P3567" s="98">
        <f>'Activity data'!L693*'Emission factors'!$B$42*'Emission factors'!$D$42/1000</f>
        <v>15.959110461249994</v>
      </c>
      <c r="Q3567" s="98">
        <f>'Activity data'!M693*'Emission factors'!$B$42*'Emission factors'!$D$42/1000</f>
        <v>18.799337108749995</v>
      </c>
      <c r="R3567" s="98">
        <f>'Activity data'!N693*'Emission factors'!$B$42*'Emission factors'!$D$42/1000</f>
        <v>19.3748332525</v>
      </c>
      <c r="S3567" s="98">
        <f>'Activity data'!O693*'Emission factors'!$B$42*'Emission factors'!$D$42/1000</f>
        <v>20.287879342499998</v>
      </c>
      <c r="T3567" s="98">
        <f>'Activity data'!P693*'Emission factors'!$B$42*'Emission factors'!$D$42/1000</f>
        <v>18.916066413750002</v>
      </c>
      <c r="U3567" s="98">
        <f>'Activity data'!Q693*'Emission factors'!$B$42*'Emission factors'!$D$42/1000</f>
        <v>11.24121926125</v>
      </c>
    </row>
    <row r="3568" spans="1:21" x14ac:dyDescent="0.25">
      <c r="A3568" s="92" t="s">
        <v>11</v>
      </c>
      <c r="B3568" s="92" t="s">
        <v>12</v>
      </c>
      <c r="C3568" s="92" t="s">
        <v>42</v>
      </c>
      <c r="D3568" s="92" t="s">
        <v>42</v>
      </c>
      <c r="E3568" s="92" t="s">
        <v>35</v>
      </c>
      <c r="F3568" s="92" t="s">
        <v>34</v>
      </c>
      <c r="G3568" s="92" t="s">
        <v>97</v>
      </c>
      <c r="H3568" s="92" t="s">
        <v>31</v>
      </c>
      <c r="I3568" s="89" t="s">
        <v>191</v>
      </c>
      <c r="L3568" s="98">
        <f>'Activity data'!H694*'Emission factors'!$B$42*'Emission factors'!$D$42/1000</f>
        <v>4.3799800000000012E-3</v>
      </c>
      <c r="M3568" s="98">
        <f>'Activity data'!I694*'Emission factors'!$B$42*'Emission factors'!$D$42/1000</f>
        <v>8.9598025000000008E-3</v>
      </c>
      <c r="N3568" s="98">
        <f>'Activity data'!J694*'Emission factors'!$B$42*'Emission factors'!$D$42/1000</f>
        <v>1.2737889999999998E-2</v>
      </c>
      <c r="O3568" s="98">
        <f>'Activity data'!K694*'Emission factors'!$B$42*'Emission factors'!$D$42/1000</f>
        <v>1.9268246249999999E-2</v>
      </c>
      <c r="P3568" s="98">
        <f>'Activity data'!L694*'Emission factors'!$B$42*'Emission factors'!$D$42/1000</f>
        <v>3.687862749999999E-2</v>
      </c>
      <c r="Q3568" s="98">
        <f>'Activity data'!M694*'Emission factors'!$B$42*'Emission factors'!$D$42/1000</f>
        <v>5.7001821249999994E-2</v>
      </c>
      <c r="R3568" s="98">
        <f>'Activity data'!N694*'Emission factors'!$B$42*'Emission factors'!$D$42/1000</f>
        <v>6.5744043749999995E-2</v>
      </c>
      <c r="S3568" s="98">
        <f>'Activity data'!O694*'Emission factors'!$B$42*'Emission factors'!$D$42/1000</f>
        <v>0.13454189374999997</v>
      </c>
      <c r="T3568" s="98">
        <f>'Activity data'!P694*'Emission factors'!$B$42*'Emission factors'!$D$42/1000</f>
        <v>0.11034676124999997</v>
      </c>
      <c r="U3568" s="98">
        <f>'Activity data'!Q694*'Emission factors'!$B$42*'Emission factors'!$D$42/1000</f>
        <v>9.4988451249999994E-2</v>
      </c>
    </row>
    <row r="3569" spans="1:21" x14ac:dyDescent="0.25">
      <c r="A3569" s="92" t="s">
        <v>11</v>
      </c>
      <c r="B3569" s="92" t="s">
        <v>12</v>
      </c>
      <c r="C3569" s="92" t="s">
        <v>42</v>
      </c>
      <c r="D3569" s="92" t="s">
        <v>42</v>
      </c>
      <c r="E3569" s="92" t="s">
        <v>35</v>
      </c>
      <c r="F3569" s="92" t="s">
        <v>34</v>
      </c>
      <c r="G3569" s="92" t="s">
        <v>97</v>
      </c>
      <c r="H3569" s="92" t="s">
        <v>31</v>
      </c>
      <c r="I3569" s="89" t="s">
        <v>192</v>
      </c>
      <c r="L3569" s="98">
        <f>'Activity data'!H695*'Emission factors'!$B$42*'Emission factors'!$D$42/1000</f>
        <v>0.28292317624999991</v>
      </c>
      <c r="M3569" s="98">
        <f>'Activity data'!I695*'Emission factors'!$B$42*'Emission factors'!$D$42/1000</f>
        <v>0.43498321624999992</v>
      </c>
      <c r="N3569" s="98">
        <f>'Activity data'!J695*'Emission factors'!$B$42*'Emission factors'!$D$42/1000</f>
        <v>0.58283414750000007</v>
      </c>
      <c r="O3569" s="98">
        <f>'Activity data'!K695*'Emission factors'!$B$42*'Emission factors'!$D$42/1000</f>
        <v>0.64329773750000008</v>
      </c>
      <c r="P3569" s="98">
        <f>'Activity data'!L695*'Emission factors'!$B$42*'Emission factors'!$D$42/1000</f>
        <v>0.92781610625000033</v>
      </c>
      <c r="Q3569" s="98">
        <f>'Activity data'!M695*'Emission factors'!$B$42*'Emission factors'!$D$42/1000</f>
        <v>1.1704497337499997</v>
      </c>
      <c r="R3569" s="98">
        <f>'Activity data'!N695*'Emission factors'!$B$42*'Emission factors'!$D$42/1000</f>
        <v>1.3548186300000002</v>
      </c>
      <c r="S3569" s="98">
        <f>'Activity data'!O695*'Emission factors'!$B$42*'Emission factors'!$D$42/1000</f>
        <v>1.8593369850000001</v>
      </c>
      <c r="T3569" s="98">
        <f>'Activity data'!P695*'Emission factors'!$B$42*'Emission factors'!$D$42/1000</f>
        <v>1.6774247324999998</v>
      </c>
      <c r="U3569" s="98">
        <f>'Activity data'!Q695*'Emission factors'!$B$42*'Emission factors'!$D$42/1000</f>
        <v>1.4860170049999999</v>
      </c>
    </row>
    <row r="3570" spans="1:21" x14ac:dyDescent="0.25">
      <c r="A3570" s="92" t="s">
        <v>11</v>
      </c>
      <c r="B3570" s="92" t="s">
        <v>12</v>
      </c>
      <c r="C3570" s="92" t="s">
        <v>42</v>
      </c>
      <c r="D3570" s="92" t="s">
        <v>42</v>
      </c>
      <c r="E3570" s="92" t="s">
        <v>35</v>
      </c>
      <c r="F3570" s="92" t="s">
        <v>34</v>
      </c>
      <c r="G3570" s="92" t="s">
        <v>97</v>
      </c>
      <c r="H3570" s="92" t="s">
        <v>31</v>
      </c>
      <c r="I3570" s="89" t="s">
        <v>206</v>
      </c>
      <c r="L3570" s="98">
        <f>'Activity data'!H696*'Emission factors'!$B$42*'Emission factors'!$D$42/1000</f>
        <v>0.13103578125000001</v>
      </c>
      <c r="M3570" s="98">
        <f>'Activity data'!I696*'Emission factors'!$B$42*'Emission factors'!$D$42/1000</f>
        <v>0.22252284999999994</v>
      </c>
      <c r="N3570" s="98">
        <f>'Activity data'!J696*'Emission factors'!$B$42*'Emission factors'!$D$42/1000</f>
        <v>0.45195977749999994</v>
      </c>
      <c r="O3570" s="98">
        <f>'Activity data'!K696*'Emission factors'!$B$42*'Emission factors'!$D$42/1000</f>
        <v>0.64295303875000009</v>
      </c>
      <c r="P3570" s="98">
        <f>'Activity data'!L696*'Emission factors'!$B$42*'Emission factors'!$D$42/1000</f>
        <v>1.19760702875</v>
      </c>
      <c r="Q3570" s="98">
        <f>'Activity data'!M696*'Emission factors'!$B$42*'Emission factors'!$D$42/1000</f>
        <v>1.5448315987499999</v>
      </c>
      <c r="R3570" s="98">
        <f>'Activity data'!N696*'Emission factors'!$B$42*'Emission factors'!$D$42/1000</f>
        <v>2.0328067787499999</v>
      </c>
      <c r="S3570" s="98">
        <f>'Activity data'!O696*'Emission factors'!$B$42*'Emission factors'!$D$42/1000</f>
        <v>2.2717439112499997</v>
      </c>
      <c r="T3570" s="98">
        <f>'Activity data'!P696*'Emission factors'!$B$42*'Emission factors'!$D$42/1000</f>
        <v>2.2257730412499992</v>
      </c>
      <c r="U3570" s="98">
        <f>'Activity data'!Q696*'Emission factors'!$B$42*'Emission factors'!$D$42/1000</f>
        <v>2.3474794887499999</v>
      </c>
    </row>
    <row r="3571" spans="1:21" x14ac:dyDescent="0.25">
      <c r="A3571" s="92" t="s">
        <v>11</v>
      </c>
      <c r="B3571" s="92" t="s">
        <v>12</v>
      </c>
      <c r="C3571" s="92" t="s">
        <v>42</v>
      </c>
      <c r="D3571" s="92" t="s">
        <v>42</v>
      </c>
      <c r="E3571" s="92" t="s">
        <v>35</v>
      </c>
      <c r="F3571" s="92" t="s">
        <v>34</v>
      </c>
      <c r="G3571" s="92" t="s">
        <v>97</v>
      </c>
      <c r="H3571" s="92" t="s">
        <v>31</v>
      </c>
      <c r="I3571" s="89" t="s">
        <v>220</v>
      </c>
      <c r="L3571" s="98">
        <f>'Activity data'!H697*'Emission factors'!$B$42*'Emission factors'!$D$42/1000</f>
        <v>0.23011449999999997</v>
      </c>
      <c r="M3571" s="98">
        <f>'Activity data'!I697*'Emission factors'!$B$42*'Emission factors'!$D$42/1000</f>
        <v>0.31011476374999997</v>
      </c>
      <c r="N3571" s="98">
        <f>'Activity data'!J697*'Emission factors'!$B$42*'Emission factors'!$D$42/1000</f>
        <v>0.43792054624999993</v>
      </c>
      <c r="O3571" s="98">
        <f>'Activity data'!K697*'Emission factors'!$B$42*'Emission factors'!$D$42/1000</f>
        <v>0.54661003375000006</v>
      </c>
      <c r="P3571" s="98">
        <f>'Activity data'!L697*'Emission factors'!$B$42*'Emission factors'!$D$42/1000</f>
        <v>0.69178674124999995</v>
      </c>
      <c r="Q3571" s="98">
        <f>'Activity data'!M697*'Emission factors'!$B$42*'Emission factors'!$D$42/1000</f>
        <v>0.89732416125000003</v>
      </c>
      <c r="R3571" s="98">
        <f>'Activity data'!N697*'Emission factors'!$B$42*'Emission factors'!$D$42/1000</f>
        <v>1.0735497712499997</v>
      </c>
      <c r="S3571" s="98">
        <f>'Activity data'!O697*'Emission factors'!$B$42*'Emission factors'!$D$42/1000</f>
        <v>1.3125070062500002</v>
      </c>
      <c r="T3571" s="98">
        <f>'Activity data'!P697*'Emission factors'!$B$42*'Emission factors'!$D$42/1000</f>
        <v>1.3010799175000001</v>
      </c>
      <c r="U3571" s="98">
        <f>'Activity data'!Q697*'Emission factors'!$B$42*'Emission factors'!$D$42/1000</f>
        <v>1.2059820849999996</v>
      </c>
    </row>
    <row r="3572" spans="1:21" x14ac:dyDescent="0.25">
      <c r="A3572" s="92" t="s">
        <v>11</v>
      </c>
      <c r="B3572" s="92" t="s">
        <v>12</v>
      </c>
      <c r="C3572" s="92" t="s">
        <v>42</v>
      </c>
      <c r="D3572" s="92" t="s">
        <v>42</v>
      </c>
      <c r="E3572" s="92" t="s">
        <v>35</v>
      </c>
      <c r="F3572" s="92" t="s">
        <v>34</v>
      </c>
      <c r="G3572" s="92" t="s">
        <v>97</v>
      </c>
      <c r="H3572" s="92" t="s">
        <v>31</v>
      </c>
      <c r="I3572" s="89" t="s">
        <v>193</v>
      </c>
      <c r="L3572" s="98">
        <f>'Activity data'!H698*'Emission factors'!$B$42*'Emission factors'!$D$42/1000</f>
        <v>0.29661179625</v>
      </c>
      <c r="M3572" s="98">
        <f>'Activity data'!I698*'Emission factors'!$B$42*'Emission factors'!$D$42/1000</f>
        <v>0.44816986499999989</v>
      </c>
      <c r="N3572" s="98">
        <f>'Activity data'!J698*'Emission factors'!$B$42*'Emission factors'!$D$42/1000</f>
        <v>0.76837371875000005</v>
      </c>
      <c r="O3572" s="98">
        <f>'Activity data'!K698*'Emission factors'!$B$42*'Emission factors'!$D$42/1000</f>
        <v>1.0427740262499996</v>
      </c>
      <c r="P3572" s="98">
        <f>'Activity data'!L698*'Emission factors'!$B$42*'Emission factors'!$D$42/1000</f>
        <v>1.3901883875000001</v>
      </c>
      <c r="Q3572" s="98">
        <f>'Activity data'!M698*'Emission factors'!$B$42*'Emission factors'!$D$42/1000</f>
        <v>1.6854243450000002</v>
      </c>
      <c r="R3572" s="98">
        <f>'Activity data'!N698*'Emission factors'!$B$42*'Emission factors'!$D$42/1000</f>
        <v>1.9366689374999999</v>
      </c>
      <c r="S3572" s="98">
        <f>'Activity data'!O698*'Emission factors'!$B$42*'Emission factors'!$D$42/1000</f>
        <v>2.2957557562500002</v>
      </c>
      <c r="T3572" s="98">
        <f>'Activity data'!P698*'Emission factors'!$B$42*'Emission factors'!$D$42/1000</f>
        <v>2.478985905</v>
      </c>
      <c r="U3572" s="98">
        <f>'Activity data'!Q698*'Emission factors'!$B$42*'Emission factors'!$D$42/1000</f>
        <v>2.4699208599999993</v>
      </c>
    </row>
    <row r="3573" spans="1:21" x14ac:dyDescent="0.25">
      <c r="A3573" s="92" t="s">
        <v>11</v>
      </c>
      <c r="B3573" s="92" t="s">
        <v>12</v>
      </c>
      <c r="C3573" s="92" t="s">
        <v>42</v>
      </c>
      <c r="D3573" s="92" t="s">
        <v>42</v>
      </c>
      <c r="E3573" s="92" t="s">
        <v>35</v>
      </c>
      <c r="F3573" s="92" t="s">
        <v>34</v>
      </c>
      <c r="G3573" s="92" t="s">
        <v>97</v>
      </c>
      <c r="H3573" s="92" t="s">
        <v>31</v>
      </c>
      <c r="I3573" s="89" t="s">
        <v>259</v>
      </c>
      <c r="L3573" s="98">
        <f>'Activity data'!H699*'Emission factors'!$B$42*'Emission factors'!$D$42/1000</f>
        <v>0.16777487374999994</v>
      </c>
      <c r="M3573" s="98">
        <f>'Activity data'!I699*'Emission factors'!$B$42*'Emission factors'!$D$42/1000</f>
        <v>0.31822198374999999</v>
      </c>
      <c r="N3573" s="98">
        <f>'Activity data'!J699*'Emission factors'!$B$42*'Emission factors'!$D$42/1000</f>
        <v>0.46410937375</v>
      </c>
      <c r="O3573" s="98">
        <f>'Activity data'!K699*'Emission factors'!$B$42*'Emission factors'!$D$42/1000</f>
        <v>0.49158830875000009</v>
      </c>
      <c r="P3573" s="98">
        <f>'Activity data'!L699*'Emission factors'!$B$42*'Emission factors'!$D$42/1000</f>
        <v>0.66779795499999994</v>
      </c>
      <c r="Q3573" s="98">
        <f>'Activity data'!M699*'Emission factors'!$B$42*'Emission factors'!$D$42/1000</f>
        <v>0.74701717749999996</v>
      </c>
      <c r="R3573" s="98">
        <f>'Activity data'!N699*'Emission factors'!$B$42*'Emission factors'!$D$42/1000</f>
        <v>0.72544660374999992</v>
      </c>
      <c r="S3573" s="98">
        <f>'Activity data'!O699*'Emission factors'!$B$42*'Emission factors'!$D$42/1000</f>
        <v>0.73055027374999992</v>
      </c>
      <c r="T3573" s="98">
        <f>'Activity data'!P699*'Emission factors'!$B$42*'Emission factors'!$D$42/1000</f>
        <v>0.84657007874999979</v>
      </c>
      <c r="U3573" s="98">
        <f>'Activity data'!Q699*'Emission factors'!$B$42*'Emission factors'!$D$42/1000</f>
        <v>0.89421122999999991</v>
      </c>
    </row>
    <row r="3574" spans="1:21" x14ac:dyDescent="0.25">
      <c r="A3574" s="92" t="s">
        <v>11</v>
      </c>
      <c r="B3574" s="92" t="s">
        <v>12</v>
      </c>
      <c r="C3574" s="92" t="s">
        <v>42</v>
      </c>
      <c r="D3574" s="92" t="s">
        <v>42</v>
      </c>
      <c r="E3574" s="92" t="s">
        <v>35</v>
      </c>
      <c r="F3574" s="92" t="s">
        <v>34</v>
      </c>
      <c r="G3574" s="92" t="s">
        <v>97</v>
      </c>
      <c r="H3574" s="92" t="s">
        <v>31</v>
      </c>
      <c r="I3574" s="89" t="s">
        <v>223</v>
      </c>
      <c r="L3574" s="98">
        <f>'Activity data'!H700*'Emission factors'!$B$42*'Emission factors'!$D$42/1000</f>
        <v>0.22314839250000001</v>
      </c>
      <c r="M3574" s="98">
        <f>'Activity data'!I700*'Emission factors'!$B$42*'Emission factors'!$D$42/1000</f>
        <v>0.29243402375000005</v>
      </c>
      <c r="N3574" s="98">
        <f>'Activity data'!J700*'Emission factors'!$B$42*'Emission factors'!$D$42/1000</f>
        <v>0.39845638249999993</v>
      </c>
      <c r="O3574" s="98">
        <f>'Activity data'!K700*'Emission factors'!$B$42*'Emission factors'!$D$42/1000</f>
        <v>0.40117494999999997</v>
      </c>
      <c r="P3574" s="98">
        <f>'Activity data'!L700*'Emission factors'!$B$42*'Emission factors'!$D$42/1000</f>
        <v>0.42315289499999997</v>
      </c>
      <c r="Q3574" s="98">
        <f>'Activity data'!M700*'Emission factors'!$B$42*'Emission factors'!$D$42/1000</f>
        <v>0.39720943624999994</v>
      </c>
      <c r="R3574" s="98">
        <f>'Activity data'!N700*'Emission factors'!$B$42*'Emission factors'!$D$42/1000</f>
        <v>0.44976446624999994</v>
      </c>
      <c r="S3574" s="98">
        <f>'Activity data'!O700*'Emission factors'!$B$42*'Emission factors'!$D$42/1000</f>
        <v>0.55120227249999998</v>
      </c>
      <c r="T3574" s="98">
        <f>'Activity data'!P700*'Emission factors'!$B$42*'Emission factors'!$D$42/1000</f>
        <v>0.55570759749999987</v>
      </c>
      <c r="U3574" s="98">
        <f>'Activity data'!Q700*'Emission factors'!$B$42*'Emission factors'!$D$42/1000</f>
        <v>0.54984003249999991</v>
      </c>
    </row>
    <row r="3575" spans="1:21" x14ac:dyDescent="0.25">
      <c r="A3575" s="92" t="s">
        <v>11</v>
      </c>
      <c r="B3575" s="92" t="s">
        <v>12</v>
      </c>
      <c r="C3575" s="92" t="s">
        <v>42</v>
      </c>
      <c r="D3575" s="92" t="s">
        <v>42</v>
      </c>
      <c r="E3575" s="92" t="s">
        <v>35</v>
      </c>
      <c r="F3575" s="92" t="s">
        <v>34</v>
      </c>
      <c r="G3575" s="92" t="s">
        <v>97</v>
      </c>
      <c r="H3575" s="92" t="s">
        <v>31</v>
      </c>
      <c r="I3575" s="89" t="s">
        <v>221</v>
      </c>
      <c r="L3575" s="98">
        <f>'Activity data'!H701*'Emission factors'!$B$42*'Emission factors'!$D$42/1000</f>
        <v>2.3862323787499999</v>
      </c>
      <c r="M3575" s="98">
        <f>'Activity data'!I701*'Emission factors'!$B$42*'Emission factors'!$D$42/1000</f>
        <v>3.5476046512499999</v>
      </c>
      <c r="N3575" s="98">
        <f>'Activity data'!J701*'Emission factors'!$B$42*'Emission factors'!$D$42/1000</f>
        <v>4.9858232325000005</v>
      </c>
      <c r="O3575" s="98">
        <f>'Activity data'!K701*'Emission factors'!$B$42*'Emission factors'!$D$42/1000</f>
        <v>6.6332869625000015</v>
      </c>
      <c r="P3575" s="98">
        <f>'Activity data'!L701*'Emission factors'!$B$42*'Emission factors'!$D$42/1000</f>
        <v>8.1213999487499979</v>
      </c>
      <c r="Q3575" s="98">
        <f>'Activity data'!M701*'Emission factors'!$B$42*'Emission factors'!$D$42/1000</f>
        <v>9.0192178037499957</v>
      </c>
      <c r="R3575" s="98">
        <f>'Activity data'!N701*'Emission factors'!$B$42*'Emission factors'!$D$42/1000</f>
        <v>9.7890832462499962</v>
      </c>
      <c r="S3575" s="98">
        <f>'Activity data'!O701*'Emission factors'!$B$42*'Emission factors'!$D$42/1000</f>
        <v>12.05658848625</v>
      </c>
      <c r="T3575" s="98">
        <f>'Activity data'!P701*'Emission factors'!$B$42*'Emission factors'!$D$42/1000</f>
        <v>10.547590184999999</v>
      </c>
      <c r="U3575" s="98">
        <f>'Activity data'!Q701*'Emission factors'!$B$42*'Emission factors'!$D$42/1000</f>
        <v>8.8962508112499989</v>
      </c>
    </row>
    <row r="3576" spans="1:21" x14ac:dyDescent="0.25">
      <c r="A3576" s="92" t="s">
        <v>11</v>
      </c>
      <c r="B3576" s="92" t="s">
        <v>12</v>
      </c>
      <c r="C3576" s="92" t="s">
        <v>42</v>
      </c>
      <c r="D3576" s="92" t="s">
        <v>42</v>
      </c>
      <c r="E3576" s="92" t="s">
        <v>35</v>
      </c>
      <c r="F3576" s="92" t="s">
        <v>34</v>
      </c>
      <c r="G3576" s="92" t="s">
        <v>97</v>
      </c>
      <c r="H3576" s="92" t="s">
        <v>31</v>
      </c>
      <c r="I3576" s="89" t="s">
        <v>222</v>
      </c>
      <c r="L3576" s="98">
        <f>'Activity data'!H702*'Emission factors'!$B$42*'Emission factors'!$D$42/1000</f>
        <v>0.79275746000000002</v>
      </c>
      <c r="M3576" s="98">
        <f>'Activity data'!I702*'Emission factors'!$B$42*'Emission factors'!$D$42/1000</f>
        <v>1.06467392625</v>
      </c>
      <c r="N3576" s="98">
        <f>'Activity data'!J702*'Emission factors'!$B$42*'Emission factors'!$D$42/1000</f>
        <v>1.2313697687499998</v>
      </c>
      <c r="O3576" s="98">
        <f>'Activity data'!K702*'Emission factors'!$B$42*'Emission factors'!$D$42/1000</f>
        <v>1.3341922824999997</v>
      </c>
      <c r="P3576" s="98">
        <f>'Activity data'!L702*'Emission factors'!$B$42*'Emission factors'!$D$42/1000</f>
        <v>1.4127410275000001</v>
      </c>
      <c r="Q3576" s="98">
        <f>'Activity data'!M702*'Emission factors'!$B$42*'Emission factors'!$D$42/1000</f>
        <v>1.56316862625</v>
      </c>
      <c r="R3576" s="98">
        <f>'Activity data'!N702*'Emission factors'!$B$42*'Emission factors'!$D$42/1000</f>
        <v>1.7159316624999998</v>
      </c>
      <c r="S3576" s="98">
        <f>'Activity data'!O702*'Emission factors'!$B$42*'Emission factors'!$D$42/1000</f>
        <v>1.9174533124999995</v>
      </c>
      <c r="T3576" s="98">
        <f>'Activity data'!P702*'Emission factors'!$B$42*'Emission factors'!$D$42/1000</f>
        <v>2.1090939924999996</v>
      </c>
      <c r="U3576" s="98">
        <f>'Activity data'!Q702*'Emission factors'!$B$42*'Emission factors'!$D$42/1000</f>
        <v>2.2332594487500002</v>
      </c>
    </row>
    <row r="3577" spans="1:21" x14ac:dyDescent="0.25">
      <c r="A3577" s="92" t="s">
        <v>11</v>
      </c>
      <c r="B3577" s="92" t="s">
        <v>12</v>
      </c>
      <c r="C3577" s="92" t="s">
        <v>42</v>
      </c>
      <c r="D3577" s="92" t="s">
        <v>42</v>
      </c>
      <c r="E3577" s="92" t="s">
        <v>35</v>
      </c>
      <c r="F3577" s="92" t="s">
        <v>34</v>
      </c>
      <c r="G3577" s="92" t="s">
        <v>97</v>
      </c>
      <c r="H3577" s="92" t="s">
        <v>31</v>
      </c>
      <c r="I3577" s="89" t="s">
        <v>201</v>
      </c>
      <c r="L3577" s="98">
        <f>'Activity data'!H703*'Emission factors'!$B$42*'Emission factors'!$D$42/1000</f>
        <v>1.8388625887499996</v>
      </c>
      <c r="M3577" s="98">
        <f>'Activity data'!I703*'Emission factors'!$B$42*'Emission factors'!$D$42/1000</f>
        <v>4.4533895999999995</v>
      </c>
      <c r="N3577" s="98">
        <f>'Activity data'!J703*'Emission factors'!$B$42*'Emission factors'!$D$42/1000</f>
        <v>7.049342492500001</v>
      </c>
      <c r="O3577" s="98">
        <f>'Activity data'!K703*'Emission factors'!$B$42*'Emission factors'!$D$42/1000</f>
        <v>10.0135105125</v>
      </c>
      <c r="P3577" s="98">
        <f>'Activity data'!L703*'Emission factors'!$B$42*'Emission factors'!$D$42/1000</f>
        <v>11.830855148749999</v>
      </c>
      <c r="Q3577" s="98">
        <f>'Activity data'!M703*'Emission factors'!$B$42*'Emission factors'!$D$42/1000</f>
        <v>13.028612354999998</v>
      </c>
      <c r="R3577" s="98">
        <f>'Activity data'!N703*'Emission factors'!$B$42*'Emission factors'!$D$42/1000</f>
        <v>13.533829567499998</v>
      </c>
      <c r="S3577" s="98">
        <f>'Activity data'!O703*'Emission factors'!$B$42*'Emission factors'!$D$42/1000</f>
        <v>13.749979924999998</v>
      </c>
      <c r="T3577" s="98">
        <f>'Activity data'!P703*'Emission factors'!$B$42*'Emission factors'!$D$42/1000</f>
        <v>12.818253882500002</v>
      </c>
      <c r="U3577" s="98">
        <f>'Activity data'!Q703*'Emission factors'!$B$42*'Emission factors'!$D$42/1000</f>
        <v>12.371757255000002</v>
      </c>
    </row>
    <row r="3578" spans="1:21" x14ac:dyDescent="0.25">
      <c r="A3578" s="92" t="s">
        <v>11</v>
      </c>
      <c r="B3578" s="92" t="s">
        <v>12</v>
      </c>
      <c r="C3578" s="92" t="s">
        <v>42</v>
      </c>
      <c r="D3578" s="92" t="s">
        <v>42</v>
      </c>
      <c r="E3578" s="92" t="s">
        <v>35</v>
      </c>
      <c r="F3578" s="92" t="s">
        <v>34</v>
      </c>
      <c r="G3578" s="92" t="s">
        <v>97</v>
      </c>
      <c r="H3578" s="92" t="s">
        <v>31</v>
      </c>
      <c r="I3578" s="89" t="s">
        <v>207</v>
      </c>
      <c r="L3578" s="98">
        <f>'Activity data'!H704*'Emission factors'!$B$42*'Emission factors'!$D$42/1000</f>
        <v>1.6677329624999997</v>
      </c>
      <c r="M3578" s="98">
        <f>'Activity data'!I704*'Emission factors'!$B$42*'Emission factors'!$D$42/1000</f>
        <v>2.7717740875000003</v>
      </c>
      <c r="N3578" s="98">
        <f>'Activity data'!J704*'Emission factors'!$B$42*'Emission factors'!$D$42/1000</f>
        <v>4.1156983450000002</v>
      </c>
      <c r="O3578" s="98">
        <f>'Activity data'!K704*'Emission factors'!$B$42*'Emission factors'!$D$42/1000</f>
        <v>5.3700482274999999</v>
      </c>
      <c r="P3578" s="98">
        <f>'Activity data'!L704*'Emission factors'!$B$42*'Emission factors'!$D$42/1000</f>
        <v>6.6621275462499998</v>
      </c>
      <c r="Q3578" s="98">
        <f>'Activity data'!M704*'Emission factors'!$B$42*'Emission factors'!$D$42/1000</f>
        <v>7.6152994087499994</v>
      </c>
      <c r="R3578" s="98">
        <f>'Activity data'!N704*'Emission factors'!$B$42*'Emission factors'!$D$42/1000</f>
        <v>8.1525600062499972</v>
      </c>
      <c r="S3578" s="98">
        <f>'Activity data'!O704*'Emission factors'!$B$42*'Emission factors'!$D$42/1000</f>
        <v>8.924196242499999</v>
      </c>
      <c r="T3578" s="98">
        <f>'Activity data'!P704*'Emission factors'!$B$42*'Emission factors'!$D$42/1000</f>
        <v>8.0249848112499986</v>
      </c>
      <c r="U3578" s="98">
        <f>'Activity data'!Q704*'Emission factors'!$B$42*'Emission factors'!$D$42/1000</f>
        <v>7.0244165750000001</v>
      </c>
    </row>
    <row r="3579" spans="1:21" x14ac:dyDescent="0.25">
      <c r="A3579" s="92" t="s">
        <v>11</v>
      </c>
      <c r="B3579" s="92" t="s">
        <v>12</v>
      </c>
      <c r="C3579" s="92" t="s">
        <v>42</v>
      </c>
      <c r="D3579" s="92" t="s">
        <v>42</v>
      </c>
      <c r="E3579" s="92" t="s">
        <v>35</v>
      </c>
      <c r="F3579" s="92" t="s">
        <v>34</v>
      </c>
      <c r="G3579" s="92" t="s">
        <v>97</v>
      </c>
      <c r="H3579" s="92" t="s">
        <v>31</v>
      </c>
      <c r="I3579" s="89" t="s">
        <v>218</v>
      </c>
      <c r="L3579" s="98">
        <f>'Activity data'!H705*'Emission factors'!$B$42*'Emission factors'!$D$42/1000</f>
        <v>0.36780125250000001</v>
      </c>
      <c r="M3579" s="98">
        <f>'Activity data'!I705*'Emission factors'!$B$42*'Emission factors'!$D$42/1000</f>
        <v>0.60353085375000004</v>
      </c>
      <c r="N3579" s="98">
        <f>'Activity data'!J705*'Emission factors'!$B$42*'Emission factors'!$D$42/1000</f>
        <v>0.80766582875000015</v>
      </c>
      <c r="O3579" s="98">
        <f>'Activity data'!K705*'Emission factors'!$B$42*'Emission factors'!$D$42/1000</f>
        <v>1.0193061312500002</v>
      </c>
      <c r="P3579" s="98">
        <f>'Activity data'!L705*'Emission factors'!$B$42*'Emission factors'!$D$42/1000</f>
        <v>1.4418009649999999</v>
      </c>
      <c r="Q3579" s="98">
        <f>'Activity data'!M705*'Emission factors'!$B$42*'Emission factors'!$D$42/1000</f>
        <v>1.9529738387500004</v>
      </c>
      <c r="R3579" s="98">
        <f>'Activity data'!N705*'Emission factors'!$B$42*'Emission factors'!$D$42/1000</f>
        <v>2.2436465287500003</v>
      </c>
      <c r="S3579" s="98">
        <f>'Activity data'!O705*'Emission factors'!$B$42*'Emission factors'!$D$42/1000</f>
        <v>2.7004421400000003</v>
      </c>
      <c r="T3579" s="98">
        <f>'Activity data'!P705*'Emission factors'!$B$42*'Emission factors'!$D$42/1000</f>
        <v>2.7286276187499996</v>
      </c>
      <c r="U3579" s="98">
        <f>'Activity data'!Q705*'Emission factors'!$B$42*'Emission factors'!$D$42/1000</f>
        <v>2.7905722900000001</v>
      </c>
    </row>
    <row r="3580" spans="1:21" x14ac:dyDescent="0.25">
      <c r="A3580" s="92" t="s">
        <v>11</v>
      </c>
      <c r="B3580" s="92" t="s">
        <v>12</v>
      </c>
      <c r="C3580" s="92" t="s">
        <v>42</v>
      </c>
      <c r="D3580" s="92" t="s">
        <v>42</v>
      </c>
      <c r="E3580" s="92" t="s">
        <v>35</v>
      </c>
      <c r="F3580" s="92" t="s">
        <v>34</v>
      </c>
      <c r="G3580" s="92" t="s">
        <v>97</v>
      </c>
      <c r="H3580" s="92" t="s">
        <v>31</v>
      </c>
      <c r="I3580" s="89" t="s">
        <v>194</v>
      </c>
      <c r="L3580" s="98">
        <f>'Activity data'!H706*'Emission factors'!$B$42*'Emission factors'!$D$42/1000</f>
        <v>0.17106399750000004</v>
      </c>
      <c r="M3580" s="98">
        <f>'Activity data'!I706*'Emission factors'!$B$42*'Emission factors'!$D$42/1000</f>
        <v>0.29604183125000005</v>
      </c>
      <c r="N3580" s="98">
        <f>'Activity data'!J706*'Emission factors'!$B$42*'Emission factors'!$D$42/1000</f>
        <v>0.39797451375000004</v>
      </c>
      <c r="O3580" s="98">
        <f>'Activity data'!K706*'Emission factors'!$B$42*'Emission factors'!$D$42/1000</f>
        <v>0.3914246462499999</v>
      </c>
      <c r="P3580" s="98">
        <f>'Activity data'!L706*'Emission factors'!$B$42*'Emission factors'!$D$42/1000</f>
        <v>0.47963086874999994</v>
      </c>
      <c r="Q3580" s="98">
        <f>'Activity data'!M706*'Emission factors'!$B$42*'Emission factors'!$D$42/1000</f>
        <v>0.56214394499999998</v>
      </c>
      <c r="R3580" s="98">
        <f>'Activity data'!N706*'Emission factors'!$B$42*'Emission factors'!$D$42/1000</f>
        <v>0.76532700749999993</v>
      </c>
      <c r="S3580" s="98">
        <f>'Activity data'!O706*'Emission factors'!$B$42*'Emission factors'!$D$42/1000</f>
        <v>1.4957667174999996</v>
      </c>
      <c r="T3580" s="98">
        <f>'Activity data'!P706*'Emission factors'!$B$42*'Emission factors'!$D$42/1000</f>
        <v>1.3371556274999998</v>
      </c>
      <c r="U3580" s="98">
        <f>'Activity data'!Q706*'Emission factors'!$B$42*'Emission factors'!$D$42/1000</f>
        <v>1.02748311875</v>
      </c>
    </row>
    <row r="3581" spans="1:21" x14ac:dyDescent="0.25">
      <c r="A3581" s="92" t="s">
        <v>11</v>
      </c>
      <c r="B3581" s="92" t="s">
        <v>12</v>
      </c>
      <c r="C3581" s="92" t="s">
        <v>42</v>
      </c>
      <c r="D3581" s="92" t="s">
        <v>42</v>
      </c>
      <c r="E3581" s="92" t="s">
        <v>35</v>
      </c>
      <c r="F3581" s="92" t="s">
        <v>34</v>
      </c>
      <c r="G3581" s="92" t="s">
        <v>97</v>
      </c>
      <c r="H3581" s="92" t="s">
        <v>31</v>
      </c>
      <c r="I3581" s="89" t="s">
        <v>195</v>
      </c>
      <c r="L3581" s="98">
        <f>'Activity data'!H707*'Emission factors'!$B$42*'Emission factors'!$D$42/1000</f>
        <v>0.47037130250000009</v>
      </c>
      <c r="M3581" s="98">
        <f>'Activity data'!I707*'Emission factors'!$B$42*'Emission factors'!$D$42/1000</f>
        <v>0.68644657124999997</v>
      </c>
      <c r="N3581" s="98">
        <f>'Activity data'!J707*'Emission factors'!$B$42*'Emission factors'!$D$42/1000</f>
        <v>0.90717142999999989</v>
      </c>
      <c r="O3581" s="98">
        <f>'Activity data'!K707*'Emission factors'!$B$42*'Emission factors'!$D$42/1000</f>
        <v>1.0544512137500002</v>
      </c>
      <c r="P3581" s="98">
        <f>'Activity data'!L707*'Emission factors'!$B$42*'Emission factors'!$D$42/1000</f>
        <v>1.4260299624999995</v>
      </c>
      <c r="Q3581" s="98">
        <f>'Activity data'!M707*'Emission factors'!$B$42*'Emission factors'!$D$42/1000</f>
        <v>1.8717467312499998</v>
      </c>
      <c r="R3581" s="98">
        <f>'Activity data'!N707*'Emission factors'!$B$42*'Emission factors'!$D$42/1000</f>
        <v>2.1322591675000004</v>
      </c>
      <c r="S3581" s="98">
        <f>'Activity data'!O707*'Emission factors'!$B$42*'Emission factors'!$D$42/1000</f>
        <v>2.3825394312499997</v>
      </c>
      <c r="T3581" s="98">
        <f>'Activity data'!P707*'Emission factors'!$B$42*'Emission factors'!$D$42/1000</f>
        <v>2.3399794825</v>
      </c>
      <c r="U3581" s="98">
        <f>'Activity data'!Q707*'Emission factors'!$B$42*'Emission factors'!$D$42/1000</f>
        <v>2.3570104387499997</v>
      </c>
    </row>
    <row r="3582" spans="1:21" x14ac:dyDescent="0.25">
      <c r="A3582" s="92" t="s">
        <v>11</v>
      </c>
      <c r="B3582" s="92" t="s">
        <v>12</v>
      </c>
      <c r="C3582" s="92" t="s">
        <v>42</v>
      </c>
      <c r="D3582" s="92" t="s">
        <v>42</v>
      </c>
      <c r="E3582" s="92" t="s">
        <v>35</v>
      </c>
      <c r="F3582" s="92" t="s">
        <v>34</v>
      </c>
      <c r="G3582" s="92" t="s">
        <v>97</v>
      </c>
      <c r="H3582" s="92" t="s">
        <v>31</v>
      </c>
      <c r="I3582" s="89" t="s">
        <v>209</v>
      </c>
      <c r="L3582" s="98">
        <f>'Activity data'!H708*'Emission factors'!$B$42*'Emission factors'!$D$42/1000</f>
        <v>5.0389576874999999</v>
      </c>
      <c r="M3582" s="98">
        <f>'Activity data'!I708*'Emission factors'!$B$42*'Emission factors'!$D$42/1000</f>
        <v>6.8388498062500016</v>
      </c>
      <c r="N3582" s="98">
        <f>'Activity data'!J708*'Emission factors'!$B$42*'Emission factors'!$D$42/1000</f>
        <v>14.736497104999996</v>
      </c>
      <c r="O3582" s="98">
        <f>'Activity data'!K708*'Emission factors'!$B$42*'Emission factors'!$D$42/1000</f>
        <v>20.030738213750009</v>
      </c>
      <c r="P3582" s="98">
        <f>'Activity data'!L708*'Emission factors'!$B$42*'Emission factors'!$D$42/1000</f>
        <v>24.085916800000007</v>
      </c>
      <c r="Q3582" s="98">
        <f>'Activity data'!M708*'Emission factors'!$B$42*'Emission factors'!$D$42/1000</f>
        <v>27.067700522500001</v>
      </c>
      <c r="R3582" s="98">
        <f>'Activity data'!N708*'Emission factors'!$B$42*'Emission factors'!$D$42/1000</f>
        <v>30.204479841249995</v>
      </c>
      <c r="S3582" s="98">
        <f>'Activity data'!O708*'Emission factors'!$B$42*'Emission factors'!$D$42/1000</f>
        <v>31.686137559999992</v>
      </c>
      <c r="T3582" s="98">
        <f>'Activity data'!P708*'Emission factors'!$B$42*'Emission factors'!$D$42/1000</f>
        <v>30.356725533749991</v>
      </c>
      <c r="U3582" s="98">
        <f>'Activity data'!Q708*'Emission factors'!$B$42*'Emission factors'!$D$42/1000</f>
        <v>29.417257663749997</v>
      </c>
    </row>
    <row r="3583" spans="1:21" x14ac:dyDescent="0.25">
      <c r="A3583" s="92" t="s">
        <v>11</v>
      </c>
      <c r="B3583" s="92" t="s">
        <v>12</v>
      </c>
      <c r="C3583" s="92" t="s">
        <v>42</v>
      </c>
      <c r="D3583" s="92" t="s">
        <v>42</v>
      </c>
      <c r="E3583" s="92" t="s">
        <v>35</v>
      </c>
      <c r="F3583" s="92" t="s">
        <v>34</v>
      </c>
      <c r="G3583" s="92" t="s">
        <v>97</v>
      </c>
      <c r="H3583" s="92" t="s">
        <v>31</v>
      </c>
      <c r="I3583" s="89" t="s">
        <v>208</v>
      </c>
      <c r="L3583" s="98">
        <f>'Activity data'!H709*'Emission factors'!$B$42*'Emission factors'!$D$42/1000</f>
        <v>2.4511729137499998</v>
      </c>
      <c r="M3583" s="98">
        <f>'Activity data'!I709*'Emission factors'!$B$42*'Emission factors'!$D$42/1000</f>
        <v>3.557861065</v>
      </c>
      <c r="N3583" s="98">
        <f>'Activity data'!J709*'Emission factors'!$B$42*'Emission factors'!$D$42/1000</f>
        <v>7.7324733337499989</v>
      </c>
      <c r="O3583" s="98">
        <f>'Activity data'!K709*'Emission factors'!$B$42*'Emission factors'!$D$42/1000</f>
        <v>9.9962542900000013</v>
      </c>
      <c r="P3583" s="98">
        <f>'Activity data'!L709*'Emission factors'!$B$42*'Emission factors'!$D$42/1000</f>
        <v>12.279664155000003</v>
      </c>
      <c r="Q3583" s="98">
        <f>'Activity data'!M709*'Emission factors'!$B$42*'Emission factors'!$D$42/1000</f>
        <v>14.046148874999998</v>
      </c>
      <c r="R3583" s="98">
        <f>'Activity data'!N709*'Emission factors'!$B$42*'Emission factors'!$D$42/1000</f>
        <v>15.578957996249999</v>
      </c>
      <c r="S3583" s="98">
        <f>'Activity data'!O709*'Emission factors'!$B$42*'Emission factors'!$D$42/1000</f>
        <v>16.87131461125</v>
      </c>
      <c r="T3583" s="98">
        <f>'Activity data'!P709*'Emission factors'!$B$42*'Emission factors'!$D$42/1000</f>
        <v>16.828295852499998</v>
      </c>
      <c r="U3583" s="98">
        <f>'Activity data'!Q709*'Emission factors'!$B$42*'Emission factors'!$D$42/1000</f>
        <v>16.716352716250004</v>
      </c>
    </row>
    <row r="3584" spans="1:21" x14ac:dyDescent="0.25">
      <c r="A3584" s="92" t="s">
        <v>11</v>
      </c>
      <c r="B3584" s="92" t="s">
        <v>12</v>
      </c>
      <c r="C3584" s="92" t="s">
        <v>42</v>
      </c>
      <c r="D3584" s="92" t="s">
        <v>42</v>
      </c>
      <c r="E3584" s="92" t="s">
        <v>35</v>
      </c>
      <c r="F3584" s="92" t="s">
        <v>34</v>
      </c>
      <c r="G3584" s="92" t="s">
        <v>97</v>
      </c>
      <c r="H3584" s="92" t="s">
        <v>31</v>
      </c>
      <c r="I3584" s="89" t="s">
        <v>226</v>
      </c>
      <c r="L3584" s="98">
        <f>'Activity data'!H710*'Emission factors'!$B$42*'Emission factors'!$D$42/1000</f>
        <v>0</v>
      </c>
      <c r="M3584" s="98">
        <f>'Activity data'!I710*'Emission factors'!$B$42*'Emission factors'!$D$42/1000</f>
        <v>0</v>
      </c>
      <c r="N3584" s="98">
        <f>'Activity data'!J710*'Emission factors'!$B$42*'Emission factors'!$D$42/1000</f>
        <v>0</v>
      </c>
      <c r="O3584" s="98">
        <f>'Activity data'!K710*'Emission factors'!$B$42*'Emission factors'!$D$42/1000</f>
        <v>0</v>
      </c>
      <c r="P3584" s="98">
        <f>'Activity data'!L710*'Emission factors'!$B$42*'Emission factors'!$D$42/1000</f>
        <v>0</v>
      </c>
      <c r="Q3584" s="98">
        <f>'Activity data'!M710*'Emission factors'!$B$42*'Emission factors'!$D$42/1000</f>
        <v>0</v>
      </c>
      <c r="R3584" s="98">
        <f>'Activity data'!N710*'Emission factors'!$B$42*'Emission factors'!$D$42/1000</f>
        <v>0</v>
      </c>
      <c r="S3584" s="98">
        <f>'Activity data'!O710*'Emission factors'!$B$42*'Emission factors'!$D$42/1000</f>
        <v>0</v>
      </c>
      <c r="T3584" s="98">
        <f>'Activity data'!P710*'Emission factors'!$B$42*'Emission factors'!$D$42/1000</f>
        <v>0</v>
      </c>
      <c r="U3584" s="98">
        <f>'Activity data'!Q710*'Emission factors'!$B$42*'Emission factors'!$D$42/1000</f>
        <v>5.3922000000000009E-4</v>
      </c>
    </row>
    <row r="3585" spans="1:21" x14ac:dyDescent="0.25">
      <c r="A3585" s="92" t="s">
        <v>11</v>
      </c>
      <c r="B3585" s="92" t="s">
        <v>12</v>
      </c>
      <c r="C3585" s="92" t="s">
        <v>42</v>
      </c>
      <c r="D3585" s="92" t="s">
        <v>42</v>
      </c>
      <c r="E3585" s="92" t="s">
        <v>35</v>
      </c>
      <c r="F3585" s="92" t="s">
        <v>34</v>
      </c>
      <c r="G3585" s="92" t="s">
        <v>97</v>
      </c>
      <c r="H3585" s="92" t="s">
        <v>31</v>
      </c>
      <c r="I3585" s="89" t="s">
        <v>196</v>
      </c>
      <c r="L3585" s="98">
        <f>'Activity data'!H711*'Emission factors'!$B$42*'Emission factors'!$D$42/1000</f>
        <v>0.6855307249999999</v>
      </c>
      <c r="M3585" s="98">
        <f>'Activity data'!I711*'Emission factors'!$B$42*'Emission factors'!$D$42/1000</f>
        <v>1.4322623287499996</v>
      </c>
      <c r="N3585" s="98">
        <f>'Activity data'!J711*'Emission factors'!$B$42*'Emission factors'!$D$42/1000</f>
        <v>2.2423239024999999</v>
      </c>
      <c r="O3585" s="98">
        <f>'Activity data'!K711*'Emission factors'!$B$42*'Emission factors'!$D$42/1000</f>
        <v>3.0805520349999997</v>
      </c>
      <c r="P3585" s="98">
        <f>'Activity data'!L711*'Emission factors'!$B$42*'Emission factors'!$D$42/1000</f>
        <v>4.262722117500001</v>
      </c>
      <c r="Q3585" s="98">
        <f>'Activity data'!M711*'Emission factors'!$B$42*'Emission factors'!$D$42/1000</f>
        <v>5.3739770837500007</v>
      </c>
      <c r="R3585" s="98">
        <f>'Activity data'!N711*'Emission factors'!$B$42*'Emission factors'!$D$42/1000</f>
        <v>6.0263268587499992</v>
      </c>
      <c r="S3585" s="98">
        <f>'Activity data'!O711*'Emission factors'!$B$42*'Emission factors'!$D$42/1000</f>
        <v>6.9835452362500003</v>
      </c>
      <c r="T3585" s="98">
        <f>'Activity data'!P711*'Emission factors'!$B$42*'Emission factors'!$D$42/1000</f>
        <v>6.3822995637500011</v>
      </c>
      <c r="U3585" s="98">
        <f>'Activity data'!Q711*'Emission factors'!$B$42*'Emission factors'!$D$42/1000</f>
        <v>5.5295757549999998</v>
      </c>
    </row>
    <row r="3586" spans="1:21" x14ac:dyDescent="0.25">
      <c r="A3586" s="92" t="s">
        <v>11</v>
      </c>
      <c r="B3586" s="92" t="s">
        <v>12</v>
      </c>
      <c r="C3586" s="92" t="s">
        <v>42</v>
      </c>
      <c r="D3586" s="92" t="s">
        <v>42</v>
      </c>
      <c r="E3586" s="92" t="s">
        <v>35</v>
      </c>
      <c r="F3586" s="92" t="s">
        <v>34</v>
      </c>
      <c r="G3586" s="92" t="s">
        <v>97</v>
      </c>
      <c r="H3586" s="92" t="s">
        <v>31</v>
      </c>
      <c r="I3586" s="89" t="s">
        <v>197</v>
      </c>
      <c r="L3586" s="98">
        <f>'Activity data'!H712*'Emission factors'!$B$42*'Emission factors'!$D$42/1000</f>
        <v>15.102101272500001</v>
      </c>
      <c r="M3586" s="98">
        <f>'Activity data'!I712*'Emission factors'!$B$42*'Emission factors'!$D$42/1000</f>
        <v>22.444672428750003</v>
      </c>
      <c r="N3586" s="98">
        <f>'Activity data'!J712*'Emission factors'!$B$42*'Emission factors'!$D$42/1000</f>
        <v>28.624066817499987</v>
      </c>
      <c r="O3586" s="98">
        <f>'Activity data'!K712*'Emission factors'!$B$42*'Emission factors'!$D$42/1000</f>
        <v>32.973981755000004</v>
      </c>
      <c r="P3586" s="98">
        <f>'Activity data'!L712*'Emission factors'!$B$42*'Emission factors'!$D$42/1000</f>
        <v>38.563727248749991</v>
      </c>
      <c r="Q3586" s="98">
        <f>'Activity data'!M712*'Emission factors'!$B$42*'Emission factors'!$D$42/1000</f>
        <v>42.477717108749999</v>
      </c>
      <c r="R3586" s="98">
        <f>'Activity data'!N712*'Emission factors'!$B$42*'Emission factors'!$D$42/1000</f>
        <v>44.993642540000003</v>
      </c>
      <c r="S3586" s="98">
        <f>'Activity data'!O712*'Emission factors'!$B$42*'Emission factors'!$D$42/1000</f>
        <v>50.579292444999993</v>
      </c>
      <c r="T3586" s="98">
        <f>'Activity data'!P712*'Emission factors'!$B$42*'Emission factors'!$D$42/1000</f>
        <v>53.438929238749992</v>
      </c>
      <c r="U3586" s="98">
        <f>'Activity data'!Q712*'Emission factors'!$B$42*'Emission factors'!$D$42/1000</f>
        <v>53.118127631249997</v>
      </c>
    </row>
    <row r="3587" spans="1:21" x14ac:dyDescent="0.25">
      <c r="A3587" s="92" t="s">
        <v>11</v>
      </c>
      <c r="B3587" s="92" t="s">
        <v>12</v>
      </c>
      <c r="C3587" s="92" t="s">
        <v>42</v>
      </c>
      <c r="D3587" s="92" t="s">
        <v>42</v>
      </c>
      <c r="E3587" s="92" t="s">
        <v>35</v>
      </c>
      <c r="F3587" s="92" t="s">
        <v>34</v>
      </c>
      <c r="G3587" s="92" t="s">
        <v>97</v>
      </c>
      <c r="H3587" s="92" t="s">
        <v>31</v>
      </c>
      <c r="I3587" s="89" t="s">
        <v>229</v>
      </c>
      <c r="L3587" s="98">
        <f>'Activity data'!H713*'Emission factors'!$B$42*'Emission factors'!$D$42/1000</f>
        <v>1.35691875E-3</v>
      </c>
      <c r="M3587" s="98">
        <f>'Activity data'!I713*'Emission factors'!$B$42*'Emission factors'!$D$42/1000</f>
        <v>3.0744999999999995E-3</v>
      </c>
      <c r="N3587" s="98">
        <f>'Activity data'!J713*'Emission factors'!$B$42*'Emission factors'!$D$42/1000</f>
        <v>2.8291312499999998E-3</v>
      </c>
      <c r="O3587" s="98">
        <f>'Activity data'!K713*'Emission factors'!$B$42*'Emission factors'!$D$42/1000</f>
        <v>2.4501400000000004E-3</v>
      </c>
      <c r="P3587" s="98">
        <f>'Activity data'!L713*'Emission factors'!$B$42*'Emission factors'!$D$42/1000</f>
        <v>2.8084375000000002E-3</v>
      </c>
      <c r="Q3587" s="98">
        <f>'Activity data'!M713*'Emission factors'!$B$42*'Emission factors'!$D$42/1000</f>
        <v>1.4056968750000003E-2</v>
      </c>
      <c r="R3587" s="98">
        <f>'Activity data'!N713*'Emission factors'!$B$42*'Emission factors'!$D$42/1000</f>
        <v>2.8245786249999995E-2</v>
      </c>
      <c r="S3587" s="98">
        <f>'Activity data'!O713*'Emission factors'!$B$42*'Emission factors'!$D$42/1000</f>
        <v>7.6150043749999979E-2</v>
      </c>
      <c r="T3587" s="98">
        <f>'Activity data'!P713*'Emission factors'!$B$42*'Emission factors'!$D$42/1000</f>
        <v>3.8565463749999994E-2</v>
      </c>
      <c r="U3587" s="98">
        <f>'Activity data'!Q713*'Emission factors'!$B$42*'Emission factors'!$D$42/1000</f>
        <v>3.2589699999999999E-2</v>
      </c>
    </row>
    <row r="3588" spans="1:21" x14ac:dyDescent="0.25">
      <c r="A3588" s="92" t="s">
        <v>11</v>
      </c>
      <c r="B3588" s="92" t="s">
        <v>12</v>
      </c>
      <c r="C3588" s="92" t="s">
        <v>42</v>
      </c>
      <c r="D3588" s="92" t="s">
        <v>42</v>
      </c>
      <c r="E3588" s="92" t="s">
        <v>35</v>
      </c>
      <c r="F3588" s="92" t="s">
        <v>34</v>
      </c>
      <c r="G3588" s="92" t="s">
        <v>97</v>
      </c>
      <c r="H3588" s="92" t="s">
        <v>31</v>
      </c>
      <c r="I3588" s="89" t="s">
        <v>198</v>
      </c>
      <c r="L3588" s="98">
        <f>'Activity data'!H714*'Emission factors'!$B$42*'Emission factors'!$D$42/1000</f>
        <v>3.2324228749999989E-2</v>
      </c>
      <c r="M3588" s="98">
        <f>'Activity data'!I714*'Emission factors'!$B$42*'Emission factors'!$D$42/1000</f>
        <v>5.4672887499999989E-2</v>
      </c>
      <c r="N3588" s="98">
        <f>'Activity data'!J714*'Emission factors'!$B$42*'Emission factors'!$D$42/1000</f>
        <v>7.8156155000000019E-2</v>
      </c>
      <c r="O3588" s="98">
        <f>'Activity data'!K714*'Emission factors'!$B$42*'Emission factors'!$D$42/1000</f>
        <v>0.16858666</v>
      </c>
      <c r="P3588" s="98">
        <f>'Activity data'!L714*'Emission factors'!$B$42*'Emission factors'!$D$42/1000</f>
        <v>0.34035897500000006</v>
      </c>
      <c r="Q3588" s="98">
        <f>'Activity data'!M714*'Emission factors'!$B$42*'Emission factors'!$D$42/1000</f>
        <v>0.45392863999999988</v>
      </c>
      <c r="R3588" s="98">
        <f>'Activity data'!N714*'Emission factors'!$B$42*'Emission factors'!$D$42/1000</f>
        <v>0.49222212874999993</v>
      </c>
      <c r="S3588" s="98">
        <f>'Activity data'!O714*'Emission factors'!$B$42*'Emission factors'!$D$42/1000</f>
        <v>0.56520721124999995</v>
      </c>
      <c r="T3588" s="98">
        <f>'Activity data'!P714*'Emission factors'!$B$42*'Emission factors'!$D$42/1000</f>
        <v>0.56224504875000003</v>
      </c>
      <c r="U3588" s="98">
        <f>'Activity data'!Q714*'Emission factors'!$B$42*'Emission factors'!$D$42/1000</f>
        <v>0.53862342874999991</v>
      </c>
    </row>
    <row r="3589" spans="1:21" x14ac:dyDescent="0.25">
      <c r="A3589" s="92" t="s">
        <v>11</v>
      </c>
      <c r="B3589" s="92" t="s">
        <v>12</v>
      </c>
      <c r="C3589" s="92" t="s">
        <v>42</v>
      </c>
      <c r="D3589" s="92" t="s">
        <v>42</v>
      </c>
      <c r="E3589" s="92" t="s">
        <v>35</v>
      </c>
      <c r="F3589" s="92" t="s">
        <v>34</v>
      </c>
      <c r="G3589" s="92" t="s">
        <v>97</v>
      </c>
      <c r="H3589" s="92" t="s">
        <v>31</v>
      </c>
      <c r="I3589" s="89" t="s">
        <v>231</v>
      </c>
      <c r="L3589" s="98">
        <f>'Activity data'!H715*'Emission factors'!$B$42*'Emission factors'!$D$42/1000</f>
        <v>2.2952325000000005E-3</v>
      </c>
      <c r="M3589" s="98">
        <f>'Activity data'!I715*'Emission factors'!$B$42*'Emission factors'!$D$42/1000</f>
        <v>2.6765887500000002E-3</v>
      </c>
      <c r="N3589" s="98">
        <f>'Activity data'!J715*'Emission factors'!$B$42*'Emission factors'!$D$42/1000</f>
        <v>7.9274799999999972E-3</v>
      </c>
      <c r="O3589" s="98">
        <f>'Activity data'!K715*'Emission factors'!$B$42*'Emission factors'!$D$42/1000</f>
        <v>9.501387499999998E-3</v>
      </c>
      <c r="P3589" s="98">
        <f>'Activity data'!L715*'Emission factors'!$B$42*'Emission factors'!$D$42/1000</f>
        <v>2.0931432499999993E-2</v>
      </c>
      <c r="Q3589" s="98">
        <f>'Activity data'!M715*'Emission factors'!$B$42*'Emission factors'!$D$42/1000</f>
        <v>3.2644094999999998E-2</v>
      </c>
      <c r="R3589" s="98">
        <f>'Activity data'!N715*'Emission factors'!$B$42*'Emission factors'!$D$42/1000</f>
        <v>4.3700469999999998E-2</v>
      </c>
      <c r="S3589" s="98">
        <f>'Activity data'!O715*'Emission factors'!$B$42*'Emission factors'!$D$42/1000</f>
        <v>6.8552481250000005E-2</v>
      </c>
      <c r="T3589" s="98">
        <f>'Activity data'!P715*'Emission factors'!$B$42*'Emission factors'!$D$42/1000</f>
        <v>5.6245021249999992E-2</v>
      </c>
      <c r="U3589" s="98">
        <f>'Activity data'!Q715*'Emission factors'!$B$42*'Emission factors'!$D$42/1000</f>
        <v>5.8359922499999994E-2</v>
      </c>
    </row>
    <row r="3590" spans="1:21" x14ac:dyDescent="0.25">
      <c r="A3590" s="92" t="s">
        <v>11</v>
      </c>
      <c r="B3590" s="92" t="s">
        <v>12</v>
      </c>
      <c r="C3590" s="92" t="s">
        <v>42</v>
      </c>
      <c r="D3590" s="92" t="s">
        <v>42</v>
      </c>
      <c r="E3590" s="92" t="s">
        <v>35</v>
      </c>
      <c r="F3590" s="92" t="s">
        <v>34</v>
      </c>
      <c r="G3590" s="92" t="s">
        <v>97</v>
      </c>
      <c r="H3590" s="92" t="s">
        <v>31</v>
      </c>
      <c r="I3590" s="89" t="s">
        <v>230</v>
      </c>
      <c r="L3590" s="98">
        <f>'Activity data'!H716*'Emission factors'!$B$42*'Emission factors'!$D$42/1000</f>
        <v>4.8169137499999995E-3</v>
      </c>
      <c r="M3590" s="98">
        <f>'Activity data'!I716*'Emission factors'!$B$42*'Emission factors'!$D$42/1000</f>
        <v>1.7020313749999995E-2</v>
      </c>
      <c r="N3590" s="98">
        <f>'Activity data'!J716*'Emission factors'!$B$42*'Emission factors'!$D$42/1000</f>
        <v>3.4116898749999999E-2</v>
      </c>
      <c r="O3590" s="98">
        <f>'Activity data'!K716*'Emission factors'!$B$42*'Emission factors'!$D$42/1000</f>
        <v>3.4657301250000001E-2</v>
      </c>
      <c r="P3590" s="98">
        <f>'Activity data'!L716*'Emission factors'!$B$42*'Emission factors'!$D$42/1000</f>
        <v>5.5158895000000006E-2</v>
      </c>
      <c r="Q3590" s="98">
        <f>'Activity data'!M716*'Emission factors'!$B$42*'Emission factors'!$D$42/1000</f>
        <v>9.2649466249999993E-2</v>
      </c>
      <c r="R3590" s="98">
        <f>'Activity data'!N716*'Emission factors'!$B$42*'Emission factors'!$D$42/1000</f>
        <v>8.3180597500000009E-2</v>
      </c>
      <c r="S3590" s="98">
        <f>'Activity data'!O716*'Emission factors'!$B$42*'Emission factors'!$D$42/1000</f>
        <v>0.15687695375000002</v>
      </c>
      <c r="T3590" s="98">
        <f>'Activity data'!P716*'Emission factors'!$B$42*'Emission factors'!$D$42/1000</f>
        <v>0.15026559625000002</v>
      </c>
      <c r="U3590" s="98">
        <f>'Activity data'!Q716*'Emission factors'!$B$42*'Emission factors'!$D$42/1000</f>
        <v>0.12994196875</v>
      </c>
    </row>
    <row r="3591" spans="1:21" x14ac:dyDescent="0.25">
      <c r="A3591" s="92" t="s">
        <v>11</v>
      </c>
      <c r="B3591" s="92" t="s">
        <v>12</v>
      </c>
      <c r="C3591" s="92" t="s">
        <v>42</v>
      </c>
      <c r="D3591" s="92" t="s">
        <v>42</v>
      </c>
      <c r="E3591" s="92" t="s">
        <v>35</v>
      </c>
      <c r="F3591" s="92" t="s">
        <v>34</v>
      </c>
      <c r="G3591" s="92" t="s">
        <v>97</v>
      </c>
      <c r="H3591" s="92" t="s">
        <v>31</v>
      </c>
      <c r="I3591" s="89" t="s">
        <v>303</v>
      </c>
      <c r="L3591" s="98">
        <f>'Activity data'!H717*'Emission factors'!$B$42*'Emission factors'!$D$42/1000</f>
        <v>0.52524462374999981</v>
      </c>
      <c r="M3591" s="98">
        <f>'Activity data'!I717*'Emission factors'!$B$42*'Emission factors'!$D$42/1000</f>
        <v>0.76628897124999984</v>
      </c>
      <c r="N3591" s="98">
        <f>'Activity data'!J717*'Emission factors'!$B$42*'Emission factors'!$D$42/1000</f>
        <v>1.1073054162499998</v>
      </c>
      <c r="O3591" s="98">
        <f>'Activity data'!K717*'Emission factors'!$B$42*'Emission factors'!$D$42/1000</f>
        <v>1.4708413912499996</v>
      </c>
      <c r="P3591" s="98">
        <f>'Activity data'!L717*'Emission factors'!$B$42*'Emission factors'!$D$42/1000</f>
        <v>2.1129347525000002</v>
      </c>
      <c r="Q3591" s="98">
        <f>'Activity data'!M717*'Emission factors'!$B$42*'Emission factors'!$D$42/1000</f>
        <v>2.6284580437499998</v>
      </c>
      <c r="R3591" s="98">
        <f>'Activity data'!N717*'Emission factors'!$B$42*'Emission factors'!$D$42/1000</f>
        <v>2.7908957037500004</v>
      </c>
      <c r="S3591" s="98">
        <f>'Activity data'!O717*'Emission factors'!$B$42*'Emission factors'!$D$42/1000</f>
        <v>2.9937382062500002</v>
      </c>
      <c r="T3591" s="98">
        <f>'Activity data'!P717*'Emission factors'!$B$42*'Emission factors'!$D$42/1000</f>
        <v>2.7184309212499995</v>
      </c>
      <c r="U3591" s="98">
        <f>'Activity data'!Q717*'Emission factors'!$B$42*'Emission factors'!$D$42/1000</f>
        <v>2.2820097849999996</v>
      </c>
    </row>
    <row r="3592" spans="1:21" x14ac:dyDescent="0.25">
      <c r="A3592" s="92" t="s">
        <v>11</v>
      </c>
      <c r="B3592" s="92" t="s">
        <v>12</v>
      </c>
      <c r="C3592" s="92" t="s">
        <v>42</v>
      </c>
      <c r="D3592" s="92" t="s">
        <v>42</v>
      </c>
      <c r="E3592" s="92" t="s">
        <v>35</v>
      </c>
      <c r="F3592" s="92" t="s">
        <v>34</v>
      </c>
      <c r="G3592" s="92" t="s">
        <v>97</v>
      </c>
      <c r="H3592" s="92" t="s">
        <v>31</v>
      </c>
      <c r="I3592" s="89" t="s">
        <v>225</v>
      </c>
      <c r="L3592" s="98">
        <f>'Activity data'!H718*'Emission factors'!$B$42*'Emission factors'!$D$42/1000</f>
        <v>0.13045576499999997</v>
      </c>
      <c r="M3592" s="98">
        <f>'Activity data'!I718*'Emission factors'!$B$42*'Emission factors'!$D$42/1000</f>
        <v>0.17378552124999999</v>
      </c>
      <c r="N3592" s="98">
        <f>'Activity data'!J718*'Emission factors'!$B$42*'Emission factors'!$D$42/1000</f>
        <v>0.41410381374999999</v>
      </c>
      <c r="O3592" s="98">
        <f>'Activity data'!K718*'Emission factors'!$B$42*'Emission factors'!$D$42/1000</f>
        <v>0.57684951499999992</v>
      </c>
      <c r="P3592" s="98">
        <f>'Activity data'!L718*'Emission factors'!$B$42*'Emission factors'!$D$42/1000</f>
        <v>0.77025448499999982</v>
      </c>
      <c r="Q3592" s="98">
        <f>'Activity data'!M718*'Emission factors'!$B$42*'Emission factors'!$D$42/1000</f>
        <v>0.8552927899999998</v>
      </c>
      <c r="R3592" s="98">
        <f>'Activity data'!N718*'Emission factors'!$B$42*'Emission factors'!$D$42/1000</f>
        <v>0.82912997749999973</v>
      </c>
      <c r="S3592" s="98">
        <f>'Activity data'!O718*'Emission factors'!$B$42*'Emission factors'!$D$42/1000</f>
        <v>0.80419519124999983</v>
      </c>
      <c r="T3592" s="98">
        <f>'Activity data'!P718*'Emission factors'!$B$42*'Emission factors'!$D$42/1000</f>
        <v>0.7344868162499999</v>
      </c>
      <c r="U3592" s="98">
        <f>'Activity data'!Q718*'Emission factors'!$B$42*'Emission factors'!$D$42/1000</f>
        <v>0.73073888249999985</v>
      </c>
    </row>
    <row r="3593" spans="1:21" x14ac:dyDescent="0.25">
      <c r="A3593" s="92" t="s">
        <v>11</v>
      </c>
      <c r="B3593" s="92" t="s">
        <v>12</v>
      </c>
      <c r="C3593" s="92" t="s">
        <v>42</v>
      </c>
      <c r="D3593" s="92" t="s">
        <v>42</v>
      </c>
      <c r="E3593" s="92" t="s">
        <v>35</v>
      </c>
      <c r="F3593" s="92" t="s">
        <v>34</v>
      </c>
      <c r="G3593" s="92" t="s">
        <v>97</v>
      </c>
      <c r="H3593" s="92" t="s">
        <v>31</v>
      </c>
      <c r="I3593" s="92" t="s">
        <v>205</v>
      </c>
      <c r="L3593" s="98">
        <f>'Activity data'!H719*'Emission factors'!$B$42*'Emission factors'!$D$42/1000</f>
        <v>0.87523801750000019</v>
      </c>
      <c r="M3593" s="98">
        <f>'Activity data'!I719*'Emission factors'!$B$42*'Emission factors'!$D$42/1000</f>
        <v>1.4814182625000001</v>
      </c>
      <c r="N3593" s="98">
        <f>'Activity data'!J719*'Emission factors'!$B$42*'Emission factors'!$D$42/1000</f>
        <v>2.2498954499999995</v>
      </c>
      <c r="O3593" s="98">
        <f>'Activity data'!K719*'Emission factors'!$B$42*'Emission factors'!$D$42/1000</f>
        <v>3.3279647362499998</v>
      </c>
      <c r="P3593" s="98">
        <f>'Activity data'!L719*'Emission factors'!$B$42*'Emission factors'!$D$42/1000</f>
        <v>4.7529546900000001</v>
      </c>
      <c r="Q3593" s="98">
        <f>'Activity data'!M719*'Emission factors'!$B$42*'Emission factors'!$D$42/1000</f>
        <v>6.2643380937500002</v>
      </c>
      <c r="R3593" s="98">
        <f>'Activity data'!N719*'Emission factors'!$B$42*'Emission factors'!$D$42/1000</f>
        <v>7.4592933662499998</v>
      </c>
      <c r="S3593" s="98">
        <f>'Activity data'!O719*'Emission factors'!$B$42*'Emission factors'!$D$42/1000</f>
        <v>8.6450688912500038</v>
      </c>
      <c r="T3593" s="98">
        <f>'Activity data'!P719*'Emission factors'!$B$42*'Emission factors'!$D$42/1000</f>
        <v>7.5661901837500007</v>
      </c>
      <c r="U3593" s="98">
        <f>'Activity data'!Q719*'Emission factors'!$B$42*'Emission factors'!$D$42/1000</f>
        <v>6.5846732049999979</v>
      </c>
    </row>
    <row r="3594" spans="1:21" x14ac:dyDescent="0.25">
      <c r="A3594" s="92" t="s">
        <v>11</v>
      </c>
      <c r="B3594" s="92" t="s">
        <v>12</v>
      </c>
      <c r="C3594" s="92" t="s">
        <v>42</v>
      </c>
      <c r="D3594" s="92" t="s">
        <v>42</v>
      </c>
      <c r="E3594" s="92" t="s">
        <v>35</v>
      </c>
      <c r="F3594" s="92" t="s">
        <v>34</v>
      </c>
      <c r="G3594" s="92" t="s">
        <v>97</v>
      </c>
      <c r="H3594" s="92" t="s">
        <v>31</v>
      </c>
      <c r="I3594" s="89" t="s">
        <v>204</v>
      </c>
      <c r="L3594" s="98">
        <f>'Activity data'!H720*'Emission factors'!$B$42*'Emission factors'!$D$42/1000</f>
        <v>1.8988360324999998</v>
      </c>
      <c r="M3594" s="98">
        <f>'Activity data'!I720*'Emission factors'!$B$42*'Emission factors'!$D$42/1000</f>
        <v>3.4662516074999989</v>
      </c>
      <c r="N3594" s="98">
        <f>'Activity data'!J720*'Emission factors'!$B$42*'Emission factors'!$D$42/1000</f>
        <v>4.9396471987499977</v>
      </c>
      <c r="O3594" s="98">
        <f>'Activity data'!K720*'Emission factors'!$B$42*'Emission factors'!$D$42/1000</f>
        <v>6.5719063437499985</v>
      </c>
      <c r="P3594" s="98">
        <f>'Activity data'!L720*'Emission factors'!$B$42*'Emission factors'!$D$42/1000</f>
        <v>7.7300793624999971</v>
      </c>
      <c r="Q3594" s="98">
        <f>'Activity data'!M720*'Emission factors'!$B$42*'Emission factors'!$D$42/1000</f>
        <v>8.4436595787499975</v>
      </c>
      <c r="R3594" s="98">
        <f>'Activity data'!N720*'Emission factors'!$B$42*'Emission factors'!$D$42/1000</f>
        <v>9.8594337187499992</v>
      </c>
      <c r="S3594" s="98">
        <f>'Activity data'!O720*'Emission factors'!$B$42*'Emission factors'!$D$42/1000</f>
        <v>10.842789485000001</v>
      </c>
      <c r="T3594" s="98">
        <f>'Activity data'!P720*'Emission factors'!$B$42*'Emission factors'!$D$42/1000</f>
        <v>9.998165209999998</v>
      </c>
      <c r="U3594" s="98">
        <f>'Activity data'!Q720*'Emission factors'!$B$42*'Emission factors'!$D$42/1000</f>
        <v>9.3479528037500028</v>
      </c>
    </row>
    <row r="3595" spans="1:21" x14ac:dyDescent="0.25">
      <c r="A3595" s="92" t="s">
        <v>11</v>
      </c>
      <c r="B3595" s="92" t="s">
        <v>12</v>
      </c>
      <c r="C3595" s="92" t="s">
        <v>42</v>
      </c>
      <c r="D3595" s="92" t="s">
        <v>42</v>
      </c>
      <c r="E3595" s="92" t="s">
        <v>35</v>
      </c>
      <c r="F3595" s="92" t="s">
        <v>34</v>
      </c>
      <c r="G3595" s="92" t="s">
        <v>97</v>
      </c>
      <c r="H3595" s="92" t="s">
        <v>31</v>
      </c>
      <c r="I3595" s="89" t="s">
        <v>228</v>
      </c>
      <c r="L3595" s="98">
        <f>'Activity data'!H721*'Emission factors'!$B$42*'Emission factors'!$D$42/1000</f>
        <v>1.6652556249999999E-2</v>
      </c>
      <c r="M3595" s="98">
        <f>'Activity data'!I721*'Emission factors'!$B$42*'Emission factors'!$D$42/1000</f>
        <v>2.0487403749999997E-2</v>
      </c>
      <c r="N3595" s="98">
        <f>'Activity data'!J721*'Emission factors'!$B$42*'Emission factors'!$D$42/1000</f>
        <v>6.1926933750000003E-2</v>
      </c>
      <c r="O3595" s="98">
        <f>'Activity data'!K721*'Emission factors'!$B$42*'Emission factors'!$D$42/1000</f>
        <v>9.1087975000000015E-2</v>
      </c>
      <c r="P3595" s="98">
        <f>'Activity data'!L721*'Emission factors'!$B$42*'Emission factors'!$D$42/1000</f>
        <v>0.13461461750000001</v>
      </c>
      <c r="Q3595" s="98">
        <f>'Activity data'!M721*'Emission factors'!$B$42*'Emission factors'!$D$42/1000</f>
        <v>0.17583952374999998</v>
      </c>
      <c r="R3595" s="98">
        <f>'Activity data'!N721*'Emission factors'!$B$42*'Emission factors'!$D$42/1000</f>
        <v>0.18376877750000001</v>
      </c>
      <c r="S3595" s="98">
        <f>'Activity data'!O721*'Emission factors'!$B$42*'Emission factors'!$D$42/1000</f>
        <v>0.19164600124999998</v>
      </c>
      <c r="T3595" s="98">
        <f>'Activity data'!P721*'Emission factors'!$B$42*'Emission factors'!$D$42/1000</f>
        <v>0.19112806625000001</v>
      </c>
      <c r="U3595" s="98">
        <f>'Activity data'!Q721*'Emission factors'!$B$42*'Emission factors'!$D$42/1000</f>
        <v>0.18362155624999998</v>
      </c>
    </row>
    <row r="3596" spans="1:21" x14ac:dyDescent="0.25">
      <c r="A3596" s="92" t="s">
        <v>11</v>
      </c>
      <c r="B3596" s="92" t="s">
        <v>12</v>
      </c>
      <c r="C3596" s="92" t="s">
        <v>42</v>
      </c>
      <c r="D3596" s="92" t="s">
        <v>42</v>
      </c>
      <c r="E3596" s="92" t="s">
        <v>35</v>
      </c>
      <c r="F3596" s="92" t="s">
        <v>34</v>
      </c>
      <c r="G3596" s="92" t="s">
        <v>97</v>
      </c>
      <c r="H3596" s="92" t="s">
        <v>31</v>
      </c>
      <c r="I3596" s="89" t="s">
        <v>202</v>
      </c>
      <c r="L3596" s="98">
        <f>'Activity data'!H722*'Emission factors'!$B$42*'Emission factors'!$D$42/1000</f>
        <v>5.1877161875000004</v>
      </c>
      <c r="M3596" s="98">
        <f>'Activity data'!I722*'Emission factors'!$B$42*'Emission factors'!$D$42/1000</f>
        <v>5.8151424099999991</v>
      </c>
      <c r="N3596" s="98">
        <f>'Activity data'!J722*'Emission factors'!$B$42*'Emission factors'!$D$42/1000</f>
        <v>16.089081401249995</v>
      </c>
      <c r="O3596" s="98">
        <f>'Activity data'!K722*'Emission factors'!$B$42*'Emission factors'!$D$42/1000</f>
        <v>22.896702564999995</v>
      </c>
      <c r="P3596" s="98">
        <f>'Activity data'!L722*'Emission factors'!$B$42*'Emission factors'!$D$42/1000</f>
        <v>28.135843903749997</v>
      </c>
      <c r="Q3596" s="98">
        <f>'Activity data'!M722*'Emission factors'!$B$42*'Emission factors'!$D$42/1000</f>
        <v>33.015417737499995</v>
      </c>
      <c r="R3596" s="98">
        <f>'Activity data'!N722*'Emission factors'!$B$42*'Emission factors'!$D$42/1000</f>
        <v>36.936273783749989</v>
      </c>
      <c r="S3596" s="98">
        <f>'Activity data'!O722*'Emission factors'!$B$42*'Emission factors'!$D$42/1000</f>
        <v>37.784412448749997</v>
      </c>
      <c r="T3596" s="98">
        <f>'Activity data'!P722*'Emission factors'!$B$42*'Emission factors'!$D$42/1000</f>
        <v>36.044591329999996</v>
      </c>
      <c r="U3596" s="98">
        <f>'Activity data'!Q722*'Emission factors'!$B$42*'Emission factors'!$D$42/1000</f>
        <v>36.051095080000003</v>
      </c>
    </row>
    <row r="3597" spans="1:21" x14ac:dyDescent="0.25">
      <c r="A3597" s="92" t="s">
        <v>11</v>
      </c>
      <c r="B3597" s="92" t="s">
        <v>12</v>
      </c>
      <c r="C3597" s="92" t="s">
        <v>42</v>
      </c>
      <c r="D3597" s="92" t="s">
        <v>42</v>
      </c>
      <c r="E3597" s="92" t="s">
        <v>35</v>
      </c>
      <c r="F3597" s="92" t="s">
        <v>34</v>
      </c>
      <c r="G3597" s="92" t="s">
        <v>97</v>
      </c>
      <c r="H3597" s="92" t="s">
        <v>31</v>
      </c>
      <c r="I3597" s="89" t="s">
        <v>190</v>
      </c>
      <c r="L3597" s="98">
        <f>'Activity data'!H723*'Emission factors'!$B$42*'Emission factors'!$D$42/1000</f>
        <v>0</v>
      </c>
      <c r="M3597" s="98">
        <f>'Activity data'!I723*'Emission factors'!$B$42*'Emission factors'!$D$42/1000</f>
        <v>0</v>
      </c>
      <c r="N3597" s="98">
        <f>'Activity data'!J723*'Emission factors'!$B$42*'Emission factors'!$D$42/1000</f>
        <v>0</v>
      </c>
      <c r="O3597" s="98">
        <f>'Activity data'!K723*'Emission factors'!$B$42*'Emission factors'!$D$42/1000</f>
        <v>0</v>
      </c>
      <c r="P3597" s="98">
        <f>'Activity data'!L723*'Emission factors'!$B$42*'Emission factors'!$D$42/1000</f>
        <v>0</v>
      </c>
      <c r="Q3597" s="98">
        <f>'Activity data'!M723*'Emission factors'!$B$42*'Emission factors'!$D$42/1000</f>
        <v>0</v>
      </c>
      <c r="R3597" s="98">
        <f>'Activity data'!N723*'Emission factors'!$B$42*'Emission factors'!$D$42/1000</f>
        <v>0</v>
      </c>
      <c r="S3597" s="98">
        <f>'Activity data'!O723*'Emission factors'!$B$42*'Emission factors'!$D$42/1000</f>
        <v>0</v>
      </c>
      <c r="T3597" s="98">
        <f>'Activity data'!P723*'Emission factors'!$B$42*'Emission factors'!$D$42/1000</f>
        <v>0</v>
      </c>
      <c r="U3597" s="98">
        <f>'Activity data'!Q723*'Emission factors'!$B$42*'Emission factors'!$D$42/1000</f>
        <v>0</v>
      </c>
    </row>
    <row r="3598" spans="1:21" x14ac:dyDescent="0.25">
      <c r="A3598" s="92" t="s">
        <v>11</v>
      </c>
      <c r="B3598" s="92" t="s">
        <v>12</v>
      </c>
      <c r="C3598" s="92" t="s">
        <v>42</v>
      </c>
      <c r="D3598" s="92" t="s">
        <v>42</v>
      </c>
      <c r="E3598" s="92" t="s">
        <v>35</v>
      </c>
      <c r="F3598" s="92" t="s">
        <v>34</v>
      </c>
      <c r="G3598" s="92" t="s">
        <v>97</v>
      </c>
      <c r="H3598" s="92" t="s">
        <v>31</v>
      </c>
      <c r="I3598" s="89" t="s">
        <v>210</v>
      </c>
      <c r="L3598" s="98">
        <f>'Activity data'!H724*'Emission factors'!$B$42*'Emission factors'!$D$42/1000</f>
        <v>4.3823450000000002E-3</v>
      </c>
      <c r="M3598" s="98">
        <f>'Activity data'!I724*'Emission factors'!$B$42*'Emission factors'!$D$42/1000</f>
        <v>1.0358108749999996E-2</v>
      </c>
      <c r="N3598" s="98">
        <f>'Activity data'!J724*'Emission factors'!$B$42*'Emission factors'!$D$42/1000</f>
        <v>1.5214636249999995E-2</v>
      </c>
      <c r="O3598" s="98">
        <f>'Activity data'!K724*'Emission factors'!$B$42*'Emission factors'!$D$42/1000</f>
        <v>1.2793467499999999E-2</v>
      </c>
      <c r="P3598" s="98">
        <f>'Activity data'!L724*'Emission factors'!$B$42*'Emission factors'!$D$42/1000</f>
        <v>2.1727846249999992E-2</v>
      </c>
      <c r="Q3598" s="98">
        <f>'Activity data'!M724*'Emission factors'!$B$42*'Emission factors'!$D$42/1000</f>
        <v>3.636719624999999E-2</v>
      </c>
      <c r="R3598" s="98">
        <f>'Activity data'!N724*'Emission factors'!$B$42*'Emission factors'!$D$42/1000</f>
        <v>4.3634841249999994E-2</v>
      </c>
      <c r="S3598" s="98">
        <f>'Activity data'!O724*'Emission factors'!$B$42*'Emission factors'!$D$42/1000</f>
        <v>8.278978125E-2</v>
      </c>
      <c r="T3598" s="98">
        <f>'Activity data'!P724*'Emission factors'!$B$42*'Emission factors'!$D$42/1000</f>
        <v>5.883765249999999E-2</v>
      </c>
      <c r="U3598" s="98">
        <f>'Activity data'!Q724*'Emission factors'!$B$42*'Emission factors'!$D$42/1000</f>
        <v>5.1129526249999994E-2</v>
      </c>
    </row>
    <row r="3599" spans="1:21" x14ac:dyDescent="0.25">
      <c r="A3599" s="92" t="s">
        <v>11</v>
      </c>
      <c r="B3599" s="92" t="s">
        <v>12</v>
      </c>
      <c r="C3599" s="92" t="s">
        <v>42</v>
      </c>
      <c r="D3599" s="92" t="s">
        <v>42</v>
      </c>
      <c r="E3599" s="92" t="s">
        <v>35</v>
      </c>
      <c r="F3599" s="92" t="s">
        <v>34</v>
      </c>
      <c r="G3599" s="92" t="s">
        <v>97</v>
      </c>
      <c r="H3599" s="92" t="s">
        <v>31</v>
      </c>
      <c r="I3599" s="89" t="s">
        <v>199</v>
      </c>
      <c r="L3599" s="98">
        <f>'Activity data'!H725*'Emission factors'!$B$42*'Emission factors'!$D$42/1000</f>
        <v>2.1555295849999996</v>
      </c>
      <c r="M3599" s="98">
        <f>'Activity data'!I725*'Emission factors'!$B$42*'Emission factors'!$D$42/1000</f>
        <v>3.8025067162499995</v>
      </c>
      <c r="N3599" s="98">
        <f>'Activity data'!J725*'Emission factors'!$B$42*'Emission factors'!$D$42/1000</f>
        <v>6.0220284712499996</v>
      </c>
      <c r="O3599" s="98">
        <f>'Activity data'!K725*'Emission factors'!$B$42*'Emission factors'!$D$42/1000</f>
        <v>8.4825656024999976</v>
      </c>
      <c r="P3599" s="98">
        <f>'Activity data'!L725*'Emission factors'!$B$42*'Emission factors'!$D$42/1000</f>
        <v>11.513282357500001</v>
      </c>
      <c r="Q3599" s="98">
        <f>'Activity data'!M725*'Emission factors'!$B$42*'Emission factors'!$D$42/1000</f>
        <v>13.50693064875</v>
      </c>
      <c r="R3599" s="98">
        <f>'Activity data'!N725*'Emission factors'!$B$42*'Emission factors'!$D$42/1000</f>
        <v>14.8437652275</v>
      </c>
      <c r="S3599" s="98">
        <f>'Activity data'!O725*'Emission factors'!$B$42*'Emission factors'!$D$42/1000</f>
        <v>14.89323748</v>
      </c>
      <c r="T3599" s="98">
        <f>'Activity data'!P725*'Emission factors'!$B$42*'Emission factors'!$D$42/1000</f>
        <v>13.308915702499998</v>
      </c>
      <c r="U3599" s="98">
        <f>'Activity data'!Q725*'Emission factors'!$B$42*'Emission factors'!$D$42/1000</f>
        <v>12.357936195000002</v>
      </c>
    </row>
    <row r="3600" spans="1:21" x14ac:dyDescent="0.25">
      <c r="A3600" s="92" t="s">
        <v>11</v>
      </c>
      <c r="B3600" s="92" t="s">
        <v>12</v>
      </c>
      <c r="C3600" s="92" t="s">
        <v>42</v>
      </c>
      <c r="D3600" s="92" t="s">
        <v>42</v>
      </c>
      <c r="E3600" s="92" t="s">
        <v>35</v>
      </c>
      <c r="F3600" s="92" t="s">
        <v>34</v>
      </c>
      <c r="G3600" s="92" t="s">
        <v>97</v>
      </c>
      <c r="H3600" s="92" t="s">
        <v>31</v>
      </c>
      <c r="I3600" s="89" t="s">
        <v>233</v>
      </c>
      <c r="L3600" s="98">
        <f>'Activity data'!H726*'Emission factors'!$B$42*'Emission factors'!$D$42/1000</f>
        <v>0.33406689249999999</v>
      </c>
      <c r="M3600" s="98">
        <f>'Activity data'!I726*'Emission factors'!$B$42*'Emission factors'!$D$42/1000</f>
        <v>0.55875962999999995</v>
      </c>
      <c r="N3600" s="98">
        <f>'Activity data'!J726*'Emission factors'!$B$42*'Emission factors'!$D$42/1000</f>
        <v>0.9798443324999998</v>
      </c>
      <c r="O3600" s="98">
        <f>'Activity data'!K726*'Emission factors'!$B$42*'Emission factors'!$D$42/1000</f>
        <v>1.4347047824999994</v>
      </c>
      <c r="P3600" s="98">
        <f>'Activity data'!L726*'Emission factors'!$B$42*'Emission factors'!$D$42/1000</f>
        <v>2.1459395100000003</v>
      </c>
      <c r="Q3600" s="98">
        <f>'Activity data'!M726*'Emission factors'!$B$42*'Emission factors'!$D$42/1000</f>
        <v>2.7243055812499999</v>
      </c>
      <c r="R3600" s="98">
        <f>'Activity data'!N726*'Emission factors'!$B$42*'Emission factors'!$D$42/1000</f>
        <v>2.8663291525000001</v>
      </c>
      <c r="S3600" s="98">
        <f>'Activity data'!O726*'Emission factors'!$B$42*'Emission factors'!$D$42/1000</f>
        <v>3.3810187812499994</v>
      </c>
      <c r="T3600" s="98">
        <f>'Activity data'!P726*'Emission factors'!$B$42*'Emission factors'!$D$42/1000</f>
        <v>3.1726469087500004</v>
      </c>
      <c r="U3600" s="98">
        <f>'Activity data'!Q726*'Emission factors'!$B$42*'Emission factors'!$D$42/1000</f>
        <v>3.0770104475000006</v>
      </c>
    </row>
    <row r="3601" spans="1:21" x14ac:dyDescent="0.25">
      <c r="A3601" s="92" t="s">
        <v>11</v>
      </c>
      <c r="B3601" s="92" t="s">
        <v>12</v>
      </c>
      <c r="C3601" s="92" t="s">
        <v>42</v>
      </c>
      <c r="D3601" s="92" t="s">
        <v>42</v>
      </c>
      <c r="E3601" s="92" t="s">
        <v>35</v>
      </c>
      <c r="F3601" s="92" t="s">
        <v>34</v>
      </c>
      <c r="G3601" s="92" t="s">
        <v>97</v>
      </c>
      <c r="H3601" s="92" t="s">
        <v>31</v>
      </c>
      <c r="I3601" s="89" t="s">
        <v>200</v>
      </c>
      <c r="L3601" s="98">
        <f>'Activity data'!H727*'Emission factors'!$B$42*'Emission factors'!$D$42/1000</f>
        <v>1.8037021337500005</v>
      </c>
      <c r="M3601" s="98">
        <f>'Activity data'!I727*'Emission factors'!$B$42*'Emission factors'!$D$42/1000</f>
        <v>2.8787708262499994</v>
      </c>
      <c r="N3601" s="98">
        <f>'Activity data'!J727*'Emission factors'!$B$42*'Emission factors'!$D$42/1000</f>
        <v>4.2903175287500002</v>
      </c>
      <c r="O3601" s="98">
        <f>'Activity data'!K727*'Emission factors'!$B$42*'Emission factors'!$D$42/1000</f>
        <v>5.2691159400000007</v>
      </c>
      <c r="P3601" s="98">
        <f>'Activity data'!L727*'Emission factors'!$B$42*'Emission factors'!$D$42/1000</f>
        <v>6.8507883262499991</v>
      </c>
      <c r="Q3601" s="98">
        <f>'Activity data'!M727*'Emission factors'!$B$42*'Emission factors'!$D$42/1000</f>
        <v>8.0911971250000008</v>
      </c>
      <c r="R3601" s="98">
        <f>'Activity data'!N727*'Emission factors'!$B$42*'Emission factors'!$D$42/1000</f>
        <v>9.0768877375000017</v>
      </c>
      <c r="S3601" s="98">
        <f>'Activity data'!O727*'Emission factors'!$B$42*'Emission factors'!$D$42/1000</f>
        <v>10.697920818750005</v>
      </c>
      <c r="T3601" s="98">
        <f>'Activity data'!P727*'Emission factors'!$B$42*'Emission factors'!$D$42/1000</f>
        <v>9.6561773412500003</v>
      </c>
      <c r="U3601" s="98">
        <f>'Activity data'!Q727*'Emission factors'!$B$42*'Emission factors'!$D$42/1000</f>
        <v>9.2034873700000013</v>
      </c>
    </row>
    <row r="3602" spans="1:21" x14ac:dyDescent="0.25">
      <c r="A3602" s="92" t="s">
        <v>11</v>
      </c>
      <c r="B3602" s="92" t="s">
        <v>12</v>
      </c>
      <c r="C3602" s="92" t="s">
        <v>42</v>
      </c>
      <c r="D3602" s="92" t="s">
        <v>42</v>
      </c>
      <c r="E3602" s="92" t="s">
        <v>36</v>
      </c>
      <c r="F3602" s="92" t="s">
        <v>34</v>
      </c>
      <c r="G3602" s="92" t="s">
        <v>97</v>
      </c>
      <c r="H3602" s="92" t="s">
        <v>31</v>
      </c>
      <c r="I3602" s="89" t="s">
        <v>227</v>
      </c>
      <c r="J3602" s="92" t="s">
        <v>98</v>
      </c>
      <c r="L3602" s="98">
        <f>'Activity data'!H728*'Emission factors'!$B$39*'Emission factors'!$D$39/1000</f>
        <v>0</v>
      </c>
      <c r="M3602" s="98">
        <f>'Activity data'!I728*'Emission factors'!$B$39*'Emission factors'!$D$39/1000</f>
        <v>2.2140900000000002E-3</v>
      </c>
      <c r="N3602" s="98">
        <f>'Activity data'!J728*'Emission factors'!$B$39*'Emission factors'!$D$39/1000</f>
        <v>7.2111225000000001E-2</v>
      </c>
      <c r="O3602" s="98">
        <f>'Activity data'!K728*'Emission factors'!$B$39*'Emission factors'!$D$39/1000</f>
        <v>8.507273999999998E-2</v>
      </c>
      <c r="P3602" s="98">
        <f>'Activity data'!L728*'Emission factors'!$B$39*'Emission factors'!$D$39/1000</f>
        <v>7.5983144999999988E-2</v>
      </c>
      <c r="Q3602" s="98">
        <f>'Activity data'!M728*'Emission factors'!$B$39*'Emission factors'!$D$39/1000</f>
        <v>7.0313235000000002E-2</v>
      </c>
      <c r="R3602" s="98">
        <f>'Activity data'!N728*'Emission factors'!$B$39*'Emission factors'!$D$39/1000</f>
        <v>6.8119949999999971E-2</v>
      </c>
      <c r="S3602" s="98">
        <f>'Activity data'!O728*'Emission factors'!$B$39*'Emission factors'!$D$39/1000</f>
        <v>5.7501734999999998E-2</v>
      </c>
      <c r="T3602" s="98">
        <f>'Activity data'!P728*'Emission factors'!$B$39*'Emission factors'!$D$39/1000</f>
        <v>4.9865204999999989E-2</v>
      </c>
      <c r="U3602" s="98">
        <f>'Activity data'!Q728*'Emission factors'!$B$39*'Emission factors'!$D$39/1000</f>
        <v>5.0892314999999994E-2</v>
      </c>
    </row>
    <row r="3603" spans="1:21" x14ac:dyDescent="0.25">
      <c r="A3603" s="92" t="s">
        <v>11</v>
      </c>
      <c r="B3603" s="92" t="s">
        <v>12</v>
      </c>
      <c r="C3603" s="92" t="s">
        <v>42</v>
      </c>
      <c r="D3603" s="92" t="s">
        <v>42</v>
      </c>
      <c r="E3603" s="92" t="s">
        <v>36</v>
      </c>
      <c r="F3603" s="92" t="s">
        <v>34</v>
      </c>
      <c r="G3603" s="92" t="s">
        <v>97</v>
      </c>
      <c r="H3603" s="92" t="s">
        <v>31</v>
      </c>
      <c r="I3603" s="89" t="s">
        <v>203</v>
      </c>
      <c r="L3603" s="98">
        <f>'Activity data'!H729*'Emission factors'!$B$39*'Emission factors'!$D$39/1000</f>
        <v>0.85448872499999984</v>
      </c>
      <c r="M3603" s="98">
        <f>'Activity data'!I729*'Emission factors'!$B$39*'Emission factors'!$D$39/1000</f>
        <v>1.7851719300000002</v>
      </c>
      <c r="N3603" s="98">
        <f>'Activity data'!J729*'Emission factors'!$B$39*'Emission factors'!$D$39/1000</f>
        <v>2.1600473699999996</v>
      </c>
      <c r="O3603" s="98">
        <f>'Activity data'!K729*'Emission factors'!$B$39*'Emission factors'!$D$39/1000</f>
        <v>1.3654825200000003</v>
      </c>
      <c r="P3603" s="98">
        <f>'Activity data'!L729*'Emission factors'!$B$39*'Emission factors'!$D$39/1000</f>
        <v>1.4496661200000003</v>
      </c>
      <c r="Q3603" s="98">
        <f>'Activity data'!M729*'Emission factors'!$B$39*'Emission factors'!$D$39/1000</f>
        <v>1.319671005</v>
      </c>
      <c r="R3603" s="98">
        <f>'Activity data'!N729*'Emission factors'!$B$39*'Emission factors'!$D$39/1000</f>
        <v>1.1234448149999998</v>
      </c>
      <c r="S3603" s="98">
        <f>'Activity data'!O729*'Emission factors'!$B$39*'Emission factors'!$D$39/1000</f>
        <v>0.8781889049999998</v>
      </c>
      <c r="T3603" s="98">
        <f>'Activity data'!P729*'Emission factors'!$B$39*'Emission factors'!$D$39/1000</f>
        <v>1.0357210799999998</v>
      </c>
      <c r="U3603" s="98">
        <f>'Activity data'!Q729*'Emission factors'!$B$39*'Emission factors'!$D$39/1000</f>
        <v>1.6501222950000001</v>
      </c>
    </row>
    <row r="3604" spans="1:21" x14ac:dyDescent="0.25">
      <c r="A3604" s="92" t="s">
        <v>11</v>
      </c>
      <c r="B3604" s="92" t="s">
        <v>12</v>
      </c>
      <c r="C3604" s="92" t="s">
        <v>42</v>
      </c>
      <c r="D3604" s="92" t="s">
        <v>42</v>
      </c>
      <c r="E3604" s="92" t="s">
        <v>36</v>
      </c>
      <c r="F3604" s="92" t="s">
        <v>34</v>
      </c>
      <c r="G3604" s="92" t="s">
        <v>97</v>
      </c>
      <c r="H3604" s="92" t="s">
        <v>31</v>
      </c>
      <c r="I3604" s="89" t="s">
        <v>191</v>
      </c>
      <c r="L3604" s="98">
        <f>'Activity data'!H730*'Emission factors'!$B$39*'Emission factors'!$D$39/1000</f>
        <v>5.7730590000000005E-2</v>
      </c>
      <c r="M3604" s="98">
        <f>'Activity data'!I730*'Emission factors'!$B$39*'Emission factors'!$D$39/1000</f>
        <v>0.84024387000000034</v>
      </c>
      <c r="N3604" s="98">
        <f>'Activity data'!J730*'Emission factors'!$B$39*'Emission factors'!$D$39/1000</f>
        <v>1.5494326649999999</v>
      </c>
      <c r="O3604" s="98">
        <f>'Activity data'!K730*'Emission factors'!$B$39*'Emission factors'!$D$39/1000</f>
        <v>1.708021515</v>
      </c>
      <c r="P3604" s="98">
        <f>'Activity data'!L730*'Emission factors'!$B$39*'Emission factors'!$D$39/1000</f>
        <v>1.7264810249999996</v>
      </c>
      <c r="Q3604" s="98">
        <f>'Activity data'!M730*'Emission factors'!$B$39*'Emission factors'!$D$39/1000</f>
        <v>1.971395295</v>
      </c>
      <c r="R3604" s="98">
        <f>'Activity data'!N730*'Emission factors'!$B$39*'Emission factors'!$D$39/1000</f>
        <v>1.9781306399999998</v>
      </c>
      <c r="S3604" s="98">
        <f>'Activity data'!O730*'Emission factors'!$B$39*'Emission factors'!$D$39/1000</f>
        <v>2.3957702099999998</v>
      </c>
      <c r="T3604" s="98">
        <f>'Activity data'!P730*'Emission factors'!$B$39*'Emission factors'!$D$39/1000</f>
        <v>2.34012669</v>
      </c>
      <c r="U3604" s="98">
        <f>'Activity data'!Q730*'Emission factors'!$B$39*'Emission factors'!$D$39/1000</f>
        <v>2.6909493599999994</v>
      </c>
    </row>
    <row r="3605" spans="1:21" x14ac:dyDescent="0.25">
      <c r="A3605" s="92" t="s">
        <v>11</v>
      </c>
      <c r="B3605" s="92" t="s">
        <v>12</v>
      </c>
      <c r="C3605" s="92" t="s">
        <v>42</v>
      </c>
      <c r="D3605" s="92" t="s">
        <v>42</v>
      </c>
      <c r="E3605" s="92" t="s">
        <v>36</v>
      </c>
      <c r="F3605" s="92" t="s">
        <v>34</v>
      </c>
      <c r="G3605" s="92" t="s">
        <v>97</v>
      </c>
      <c r="H3605" s="92" t="s">
        <v>31</v>
      </c>
      <c r="I3605" s="89" t="s">
        <v>192</v>
      </c>
      <c r="L3605" s="98">
        <f>'Activity data'!H731*'Emission factors'!$B$39*'Emission factors'!$D$39/1000</f>
        <v>0.123985755</v>
      </c>
      <c r="M3605" s="98">
        <f>'Activity data'!I731*'Emission factors'!$B$39*'Emission factors'!$D$39/1000</f>
        <v>1.1349609299999999</v>
      </c>
      <c r="N3605" s="98">
        <f>'Activity data'!J731*'Emission factors'!$B$39*'Emission factors'!$D$39/1000</f>
        <v>1.1618727450000002</v>
      </c>
      <c r="O3605" s="98">
        <f>'Activity data'!K731*'Emission factors'!$B$39*'Emission factors'!$D$39/1000</f>
        <v>1.0206790649999999</v>
      </c>
      <c r="P3605" s="98">
        <f>'Activity data'!L731*'Emission factors'!$B$39*'Emission factors'!$D$39/1000</f>
        <v>1.14050601</v>
      </c>
      <c r="Q3605" s="98">
        <f>'Activity data'!M731*'Emission factors'!$B$39*'Emission factors'!$D$39/1000</f>
        <v>1.0407766949999999</v>
      </c>
      <c r="R3605" s="98">
        <f>'Activity data'!N731*'Emission factors'!$B$39*'Emission factors'!$D$39/1000</f>
        <v>0.84734932499999993</v>
      </c>
      <c r="S3605" s="98">
        <f>'Activity data'!O731*'Emission factors'!$B$39*'Emission factors'!$D$39/1000</f>
        <v>0.82327136999999995</v>
      </c>
      <c r="T3605" s="98">
        <f>'Activity data'!P731*'Emission factors'!$B$39*'Emission factors'!$D$39/1000</f>
        <v>0.77412229499999974</v>
      </c>
      <c r="U3605" s="98">
        <f>'Activity data'!Q731*'Emission factors'!$B$39*'Emission factors'!$D$39/1000</f>
        <v>0.74355865499999996</v>
      </c>
    </row>
    <row r="3606" spans="1:21" x14ac:dyDescent="0.25">
      <c r="A3606" s="92" t="s">
        <v>11</v>
      </c>
      <c r="B3606" s="92" t="s">
        <v>12</v>
      </c>
      <c r="C3606" s="92" t="s">
        <v>42</v>
      </c>
      <c r="D3606" s="92" t="s">
        <v>42</v>
      </c>
      <c r="E3606" s="92" t="s">
        <v>36</v>
      </c>
      <c r="F3606" s="92" t="s">
        <v>34</v>
      </c>
      <c r="G3606" s="92" t="s">
        <v>97</v>
      </c>
      <c r="H3606" s="92" t="s">
        <v>31</v>
      </c>
      <c r="I3606" s="89" t="s">
        <v>206</v>
      </c>
      <c r="L3606" s="98">
        <f>'Activity data'!H732*'Emission factors'!$B$39*'Emission factors'!$D$39/1000</f>
        <v>0.11044607999999997</v>
      </c>
      <c r="M3606" s="98">
        <f>'Activity data'!I732*'Emission factors'!$B$39*'Emission factors'!$D$39/1000</f>
        <v>0.14930653499999999</v>
      </c>
      <c r="N3606" s="98">
        <f>'Activity data'!J732*'Emission factors'!$B$39*'Emission factors'!$D$39/1000</f>
        <v>0.13089958500000001</v>
      </c>
      <c r="O3606" s="98">
        <f>'Activity data'!K732*'Emission factors'!$B$39*'Emission factors'!$D$39/1000</f>
        <v>0.11352083999999998</v>
      </c>
      <c r="P3606" s="98">
        <f>'Activity data'!L732*'Emission factors'!$B$39*'Emission factors'!$D$39/1000</f>
        <v>9.2045700000000008E-2</v>
      </c>
      <c r="Q3606" s="98">
        <f>'Activity data'!M732*'Emission factors'!$B$39*'Emission factors'!$D$39/1000</f>
        <v>8.2841129999999999E-2</v>
      </c>
      <c r="R3606" s="98">
        <f>'Activity data'!N732*'Emission factors'!$B$39*'Emission factors'!$D$39/1000</f>
        <v>6.6477450000000021E-2</v>
      </c>
      <c r="S3606" s="98">
        <f>'Activity data'!O732*'Emission factors'!$B$39*'Emission factors'!$D$39/1000</f>
        <v>6.7500180000000007E-2</v>
      </c>
      <c r="T3606" s="98">
        <f>'Activity data'!P732*'Emission factors'!$B$39*'Emission factors'!$D$39/1000</f>
        <v>7.5682020000000003E-2</v>
      </c>
      <c r="U3606" s="98">
        <f>'Activity data'!Q732*'Emission factors'!$B$39*'Emission factors'!$D$39/1000</f>
        <v>7.7727480000000002E-2</v>
      </c>
    </row>
    <row r="3607" spans="1:21" x14ac:dyDescent="0.25">
      <c r="A3607" s="92" t="s">
        <v>11</v>
      </c>
      <c r="B3607" s="92" t="s">
        <v>12</v>
      </c>
      <c r="C3607" s="92" t="s">
        <v>42</v>
      </c>
      <c r="D3607" s="92" t="s">
        <v>42</v>
      </c>
      <c r="E3607" s="92" t="s">
        <v>36</v>
      </c>
      <c r="F3607" s="92" t="s">
        <v>34</v>
      </c>
      <c r="G3607" s="92" t="s">
        <v>97</v>
      </c>
      <c r="H3607" s="92" t="s">
        <v>31</v>
      </c>
      <c r="I3607" s="89" t="s">
        <v>220</v>
      </c>
      <c r="L3607" s="98">
        <f>'Activity data'!H733*'Emission factors'!$B$39*'Emission factors'!$D$39/1000</f>
        <v>1.6363679999999999E-2</v>
      </c>
      <c r="M3607" s="98">
        <f>'Activity data'!I733*'Emission factors'!$B$39*'Emission factors'!$D$39/1000</f>
        <v>0.16565269499999996</v>
      </c>
      <c r="N3607" s="98">
        <f>'Activity data'!J733*'Emission factors'!$B$39*'Emission factors'!$D$39/1000</f>
        <v>0.19529872499999995</v>
      </c>
      <c r="O3607" s="98">
        <f>'Activity data'!K733*'Emission factors'!$B$39*'Emission factors'!$D$39/1000</f>
        <v>0.22801841999999997</v>
      </c>
      <c r="P3607" s="98">
        <f>'Activity data'!L733*'Emission factors'!$B$39*'Emission factors'!$D$39/1000</f>
        <v>0.15848701499999998</v>
      </c>
      <c r="Q3607" s="98">
        <f>'Activity data'!M733*'Emission factors'!$B$39*'Emission factors'!$D$39/1000</f>
        <v>0.19223272499999997</v>
      </c>
      <c r="R3607" s="98">
        <f>'Activity data'!N733*'Emission factors'!$B$39*'Emission factors'!$D$39/1000</f>
        <v>0.17255119499999996</v>
      </c>
      <c r="S3607" s="98">
        <f>'Activity data'!O733*'Emission factors'!$B$39*'Emission factors'!$D$39/1000</f>
        <v>0.141536415</v>
      </c>
      <c r="T3607" s="98">
        <f>'Activity data'!P733*'Emission factors'!$B$39*'Emission factors'!$D$39/1000</f>
        <v>0.14690519999999996</v>
      </c>
      <c r="U3607" s="98">
        <f>'Activity data'!Q733*'Emission factors'!$B$39*'Emission factors'!$D$39/1000</f>
        <v>9.5955944999999987E-2</v>
      </c>
    </row>
    <row r="3608" spans="1:21" x14ac:dyDescent="0.25">
      <c r="A3608" s="92" t="s">
        <v>11</v>
      </c>
      <c r="B3608" s="92" t="s">
        <v>12</v>
      </c>
      <c r="C3608" s="92" t="s">
        <v>42</v>
      </c>
      <c r="D3608" s="92" t="s">
        <v>42</v>
      </c>
      <c r="E3608" s="92" t="s">
        <v>36</v>
      </c>
      <c r="F3608" s="92" t="s">
        <v>34</v>
      </c>
      <c r="G3608" s="92" t="s">
        <v>97</v>
      </c>
      <c r="H3608" s="92" t="s">
        <v>31</v>
      </c>
      <c r="I3608" s="89" t="s">
        <v>193</v>
      </c>
      <c r="L3608" s="98">
        <f>'Activity data'!H734*'Emission factors'!$B$39*'Emission factors'!$D$39/1000</f>
        <v>8.8977509999999996E-2</v>
      </c>
      <c r="M3608" s="98">
        <f>'Activity data'!I734*'Emission factors'!$B$39*'Emission factors'!$D$39/1000</f>
        <v>0.12758392500000001</v>
      </c>
      <c r="N3608" s="98">
        <f>'Activity data'!J734*'Emission factors'!$B$39*'Emission factors'!$D$39/1000</f>
        <v>0.13218511499999999</v>
      </c>
      <c r="O3608" s="98">
        <f>'Activity data'!K734*'Emission factors'!$B$39*'Emission factors'!$D$39/1000</f>
        <v>0.12135994500000001</v>
      </c>
      <c r="P3608" s="98">
        <f>'Activity data'!L734*'Emission factors'!$B$39*'Emission factors'!$D$39/1000</f>
        <v>0.120672285</v>
      </c>
      <c r="Q3608" s="98">
        <f>'Activity data'!M734*'Emission factors'!$B$39*'Emission factors'!$D$39/1000</f>
        <v>0.12544538999999999</v>
      </c>
      <c r="R3608" s="98">
        <f>'Activity data'!N734*'Emission factors'!$B$39*'Emission factors'!$D$39/1000</f>
        <v>0.13677973499999996</v>
      </c>
      <c r="S3608" s="98">
        <f>'Activity data'!O734*'Emission factors'!$B$39*'Emission factors'!$D$39/1000</f>
        <v>0.13063569</v>
      </c>
      <c r="T3608" s="98">
        <f>'Activity data'!P734*'Emission factors'!$B$39*'Emission factors'!$D$39/1000</f>
        <v>0.11368290000000002</v>
      </c>
      <c r="U3608" s="98">
        <f>'Activity data'!Q734*'Emission factors'!$B$39*'Emission factors'!$D$39/1000</f>
        <v>0.108029415</v>
      </c>
    </row>
    <row r="3609" spans="1:21" x14ac:dyDescent="0.25">
      <c r="A3609" s="92" t="s">
        <v>11</v>
      </c>
      <c r="B3609" s="92" t="s">
        <v>12</v>
      </c>
      <c r="C3609" s="92" t="s">
        <v>42</v>
      </c>
      <c r="D3609" s="92" t="s">
        <v>42</v>
      </c>
      <c r="E3609" s="92" t="s">
        <v>36</v>
      </c>
      <c r="F3609" s="92" t="s">
        <v>34</v>
      </c>
      <c r="G3609" s="92" t="s">
        <v>97</v>
      </c>
      <c r="H3609" s="92" t="s">
        <v>31</v>
      </c>
      <c r="I3609" s="89" t="s">
        <v>259</v>
      </c>
      <c r="L3609" s="98">
        <f>'Activity data'!H735*'Emission factors'!$B$39*'Emission factors'!$D$39/1000</f>
        <v>0.32934643499999994</v>
      </c>
      <c r="M3609" s="98">
        <f>'Activity data'!I735*'Emission factors'!$B$39*'Emission factors'!$D$39/1000</f>
        <v>0.38866039499999999</v>
      </c>
      <c r="N3609" s="98">
        <f>'Activity data'!J735*'Emission factors'!$B$39*'Emission factors'!$D$39/1000</f>
        <v>0.5213305949999999</v>
      </c>
      <c r="O3609" s="98">
        <f>'Activity data'!K735*'Emission factors'!$B$39*'Emission factors'!$D$39/1000</f>
        <v>0.42734674499999992</v>
      </c>
      <c r="P3609" s="98">
        <f>'Activity data'!L735*'Emission factors'!$B$39*'Emission factors'!$D$39/1000</f>
        <v>0.22428446999999999</v>
      </c>
      <c r="Q3609" s="98">
        <f>'Activity data'!M735*'Emission factors'!$B$39*'Emission factors'!$D$39/1000</f>
        <v>4.2948090000000001E-2</v>
      </c>
      <c r="R3609" s="98">
        <f>'Activity data'!N735*'Emission factors'!$B$39*'Emission factors'!$D$39/1000</f>
        <v>0</v>
      </c>
      <c r="S3609" s="98">
        <f>'Activity data'!O735*'Emission factors'!$B$39*'Emission factors'!$D$39/1000</f>
        <v>0</v>
      </c>
      <c r="T3609" s="98">
        <f>'Activity data'!P735*'Emission factors'!$B$39*'Emission factors'!$D$39/1000</f>
        <v>0</v>
      </c>
      <c r="U3609" s="98">
        <f>'Activity data'!Q735*'Emission factors'!$B$39*'Emission factors'!$D$39/1000</f>
        <v>0</v>
      </c>
    </row>
    <row r="3610" spans="1:21" x14ac:dyDescent="0.25">
      <c r="A3610" s="92" t="s">
        <v>11</v>
      </c>
      <c r="B3610" s="92" t="s">
        <v>12</v>
      </c>
      <c r="C3610" s="92" t="s">
        <v>42</v>
      </c>
      <c r="D3610" s="92" t="s">
        <v>42</v>
      </c>
      <c r="E3610" s="92" t="s">
        <v>36</v>
      </c>
      <c r="F3610" s="92" t="s">
        <v>34</v>
      </c>
      <c r="G3610" s="92" t="s">
        <v>97</v>
      </c>
      <c r="H3610" s="92" t="s">
        <v>31</v>
      </c>
      <c r="I3610" s="89" t="s">
        <v>223</v>
      </c>
      <c r="L3610" s="98">
        <f>'Activity data'!H736*'Emission factors'!$B$39*'Emission factors'!$D$39/1000</f>
        <v>0</v>
      </c>
      <c r="M3610" s="98">
        <f>'Activity data'!I736*'Emission factors'!$B$39*'Emission factors'!$D$39/1000</f>
        <v>0</v>
      </c>
      <c r="N3610" s="98">
        <f>'Activity data'!J736*'Emission factors'!$B$39*'Emission factors'!$D$39/1000</f>
        <v>3.5773650000000003E-3</v>
      </c>
      <c r="O3610" s="98">
        <f>'Activity data'!K736*'Emission factors'!$B$39*'Emission factors'!$D$39/1000</f>
        <v>2.7232649999999995E-3</v>
      </c>
      <c r="P3610" s="98">
        <f>'Activity data'!L736*'Emission factors'!$B$39*'Emission factors'!$D$39/1000</f>
        <v>5.1026999999999995E-4</v>
      </c>
      <c r="Q3610" s="98">
        <f>'Activity data'!M736*'Emission factors'!$B$39*'Emission factors'!$D$39/1000</f>
        <v>5.8768649999999985E-3</v>
      </c>
      <c r="R3610" s="98">
        <f>'Activity data'!N736*'Emission factors'!$B$39*'Emission factors'!$D$39/1000</f>
        <v>5.9719109999999992E-2</v>
      </c>
      <c r="S3610" s="98">
        <f>'Activity data'!O736*'Emission factors'!$B$39*'Emission factors'!$D$39/1000</f>
        <v>4.557609E-2</v>
      </c>
      <c r="T3610" s="98">
        <f>'Activity data'!P736*'Emission factors'!$B$39*'Emission factors'!$D$39/1000</f>
        <v>1.3885695E-2</v>
      </c>
      <c r="U3610" s="98">
        <f>'Activity data'!Q736*'Emission factors'!$B$39*'Emission factors'!$D$39/1000</f>
        <v>2.7264404999999995E-2</v>
      </c>
    </row>
    <row r="3611" spans="1:21" x14ac:dyDescent="0.25">
      <c r="A3611" s="92" t="s">
        <v>11</v>
      </c>
      <c r="B3611" s="92" t="s">
        <v>12</v>
      </c>
      <c r="C3611" s="92" t="s">
        <v>42</v>
      </c>
      <c r="D3611" s="92" t="s">
        <v>42</v>
      </c>
      <c r="E3611" s="92" t="s">
        <v>36</v>
      </c>
      <c r="F3611" s="92" t="s">
        <v>34</v>
      </c>
      <c r="G3611" s="92" t="s">
        <v>97</v>
      </c>
      <c r="H3611" s="92" t="s">
        <v>31</v>
      </c>
      <c r="I3611" s="89" t="s">
        <v>221</v>
      </c>
      <c r="L3611" s="98">
        <f>'Activity data'!H737*'Emission factors'!$B$39*'Emission factors'!$D$39/1000</f>
        <v>0.22956565499999995</v>
      </c>
      <c r="M3611" s="98">
        <f>'Activity data'!I737*'Emission factors'!$B$39*'Emission factors'!$D$39/1000</f>
        <v>0.48112986000000002</v>
      </c>
      <c r="N3611" s="98">
        <f>'Activity data'!J737*'Emission factors'!$B$39*'Emission factors'!$D$39/1000</f>
        <v>0.48128206499999987</v>
      </c>
      <c r="O3611" s="98">
        <f>'Activity data'!K737*'Emission factors'!$B$39*'Emission factors'!$D$39/1000</f>
        <v>0.48025933500000001</v>
      </c>
      <c r="P3611" s="98">
        <f>'Activity data'!L737*'Emission factors'!$B$39*'Emission factors'!$D$39/1000</f>
        <v>0.50224364999999993</v>
      </c>
      <c r="Q3611" s="98">
        <f>'Activity data'!M737*'Emission factors'!$B$39*'Emission factors'!$D$39/1000</f>
        <v>0.47633375999999994</v>
      </c>
      <c r="R3611" s="98">
        <f>'Activity data'!N737*'Emission factors'!$B$39*'Emission factors'!$D$39/1000</f>
        <v>0.44532226500000005</v>
      </c>
      <c r="S3611" s="98">
        <f>'Activity data'!O737*'Emission factors'!$B$39*'Emission factors'!$D$39/1000</f>
        <v>0.41686321499999995</v>
      </c>
      <c r="T3611" s="98">
        <f>'Activity data'!P737*'Emission factors'!$B$39*'Emission factors'!$D$39/1000</f>
        <v>0.43321922999999996</v>
      </c>
      <c r="U3611" s="98">
        <f>'Activity data'!Q737*'Emission factors'!$B$39*'Emission factors'!$D$39/1000</f>
        <v>0.3326752349999999</v>
      </c>
    </row>
    <row r="3612" spans="1:21" x14ac:dyDescent="0.25">
      <c r="A3612" s="92" t="s">
        <v>11</v>
      </c>
      <c r="B3612" s="92" t="s">
        <v>12</v>
      </c>
      <c r="C3612" s="92" t="s">
        <v>42</v>
      </c>
      <c r="D3612" s="92" t="s">
        <v>42</v>
      </c>
      <c r="E3612" s="92" t="s">
        <v>36</v>
      </c>
      <c r="F3612" s="92" t="s">
        <v>34</v>
      </c>
      <c r="G3612" s="92" t="s">
        <v>97</v>
      </c>
      <c r="H3612" s="92" t="s">
        <v>31</v>
      </c>
      <c r="I3612" s="89" t="s">
        <v>222</v>
      </c>
      <c r="L3612" s="98">
        <f>'Activity data'!H738*'Emission factors'!$B$39*'Emission factors'!$D$39/1000</f>
        <v>0</v>
      </c>
      <c r="M3612" s="98">
        <f>'Activity data'!I738*'Emission factors'!$B$39*'Emission factors'!$D$39/1000</f>
        <v>1.2266189999999998E-2</v>
      </c>
      <c r="N3612" s="98">
        <f>'Activity data'!J738*'Emission factors'!$B$39*'Emission factors'!$D$39/1000</f>
        <v>1.8651134999999996E-2</v>
      </c>
      <c r="O3612" s="98">
        <f>'Activity data'!K738*'Emission factors'!$B$39*'Emission factors'!$D$39/1000</f>
        <v>2.7083729999999997E-2</v>
      </c>
      <c r="P3612" s="98">
        <f>'Activity data'!L738*'Emission factors'!$B$39*'Emission factors'!$D$39/1000</f>
        <v>2.5040459999999997E-2</v>
      </c>
      <c r="Q3612" s="98">
        <f>'Activity data'!M738*'Emission factors'!$B$39*'Emission factors'!$D$39/1000</f>
        <v>1.3530915000000001E-2</v>
      </c>
      <c r="R3612" s="98">
        <f>'Activity data'!N738*'Emission factors'!$B$39*'Emission factors'!$D$39/1000</f>
        <v>1.0208684999999997E-2</v>
      </c>
      <c r="S3612" s="98">
        <f>'Activity data'!O738*'Emission factors'!$B$39*'Emission factors'!$D$39/1000</f>
        <v>1.1750445000000002E-2</v>
      </c>
      <c r="T3612" s="98">
        <f>'Activity data'!P738*'Emission factors'!$B$39*'Emission factors'!$D$39/1000</f>
        <v>6.8963099999999992E-3</v>
      </c>
      <c r="U3612" s="98">
        <f>'Activity data'!Q738*'Emission factors'!$B$39*'Emission factors'!$D$39/1000</f>
        <v>2.8075799999999996E-3</v>
      </c>
    </row>
    <row r="3613" spans="1:21" x14ac:dyDescent="0.25">
      <c r="A3613" s="92" t="s">
        <v>11</v>
      </c>
      <c r="B3613" s="92" t="s">
        <v>12</v>
      </c>
      <c r="C3613" s="92" t="s">
        <v>42</v>
      </c>
      <c r="D3613" s="92" t="s">
        <v>42</v>
      </c>
      <c r="E3613" s="92" t="s">
        <v>36</v>
      </c>
      <c r="F3613" s="92" t="s">
        <v>34</v>
      </c>
      <c r="G3613" s="92" t="s">
        <v>97</v>
      </c>
      <c r="H3613" s="92" t="s">
        <v>31</v>
      </c>
      <c r="I3613" s="89" t="s">
        <v>201</v>
      </c>
      <c r="L3613" s="98">
        <f>'Activity data'!H739*'Emission factors'!$B$39*'Emission factors'!$D$39/1000</f>
        <v>0.26604995999999992</v>
      </c>
      <c r="M3613" s="98">
        <f>'Activity data'!I739*'Emission factors'!$B$39*'Emission factors'!$D$39/1000</f>
        <v>1.9237562249999995</v>
      </c>
      <c r="N3613" s="98">
        <f>'Activity data'!J739*'Emission factors'!$B$39*'Emission factors'!$D$39/1000</f>
        <v>2.9505848099999992</v>
      </c>
      <c r="O3613" s="98">
        <f>'Activity data'!K739*'Emission factors'!$B$39*'Emission factors'!$D$39/1000</f>
        <v>2.9962342649999987</v>
      </c>
      <c r="P3613" s="98">
        <f>'Activity data'!L739*'Emission factors'!$B$39*'Emission factors'!$D$39/1000</f>
        <v>2.5119880349999999</v>
      </c>
      <c r="Q3613" s="98">
        <f>'Activity data'!M739*'Emission factors'!$B$39*'Emission factors'!$D$39/1000</f>
        <v>2.3462488350000004</v>
      </c>
      <c r="R3613" s="98">
        <f>'Activity data'!N739*'Emission factors'!$B$39*'Emission factors'!$D$39/1000</f>
        <v>1.5224135399999998</v>
      </c>
      <c r="S3613" s="98">
        <f>'Activity data'!O739*'Emission factors'!$B$39*'Emission factors'!$D$39/1000</f>
        <v>1.2787738500000003</v>
      </c>
      <c r="T3613" s="98">
        <f>'Activity data'!P739*'Emission factors'!$B$39*'Emission factors'!$D$39/1000</f>
        <v>1.3411472399999997</v>
      </c>
      <c r="U3613" s="98">
        <f>'Activity data'!Q739*'Emission factors'!$B$39*'Emission factors'!$D$39/1000</f>
        <v>1.5552963900000005</v>
      </c>
    </row>
    <row r="3614" spans="1:21" x14ac:dyDescent="0.25">
      <c r="A3614" s="92" t="s">
        <v>11</v>
      </c>
      <c r="B3614" s="92" t="s">
        <v>12</v>
      </c>
      <c r="C3614" s="92" t="s">
        <v>42</v>
      </c>
      <c r="D3614" s="92" t="s">
        <v>42</v>
      </c>
      <c r="E3614" s="92" t="s">
        <v>36</v>
      </c>
      <c r="F3614" s="92" t="s">
        <v>34</v>
      </c>
      <c r="G3614" s="92" t="s">
        <v>97</v>
      </c>
      <c r="H3614" s="92" t="s">
        <v>31</v>
      </c>
      <c r="I3614" s="92" t="s">
        <v>207</v>
      </c>
      <c r="L3614" s="98">
        <f>'Activity data'!H740*'Emission factors'!$B$39*'Emission factors'!$D$39/1000</f>
        <v>1.2286403699999999</v>
      </c>
      <c r="M3614" s="98">
        <f>'Activity data'!I740*'Emission factors'!$B$39*'Emission factors'!$D$39/1000</f>
        <v>0.83582883000000019</v>
      </c>
      <c r="N3614" s="98">
        <f>'Activity data'!J740*'Emission factors'!$B$39*'Emission factors'!$D$39/1000</f>
        <v>0.86871825000000003</v>
      </c>
      <c r="O3614" s="98">
        <f>'Activity data'!K740*'Emission factors'!$B$39*'Emission factors'!$D$39/1000</f>
        <v>0.71425207499999965</v>
      </c>
      <c r="P3614" s="98">
        <f>'Activity data'!L740*'Emission factors'!$B$39*'Emission factors'!$D$39/1000</f>
        <v>0.47162635499999994</v>
      </c>
      <c r="Q3614" s="98">
        <f>'Activity data'!M740*'Emission factors'!$B$39*'Emission factors'!$D$39/1000</f>
        <v>0.35439346499999991</v>
      </c>
      <c r="R3614" s="98">
        <f>'Activity data'!N740*'Emission factors'!$B$39*'Emission factors'!$D$39/1000</f>
        <v>0.46703611499999992</v>
      </c>
      <c r="S3614" s="98">
        <f>'Activity data'!O740*'Emission factors'!$B$39*'Emission factors'!$D$39/1000</f>
        <v>0.43191727499999988</v>
      </c>
      <c r="T3614" s="98">
        <f>'Activity data'!P740*'Emission factors'!$B$39*'Emission factors'!$D$39/1000</f>
        <v>0.42147097499999997</v>
      </c>
      <c r="U3614" s="98">
        <f>'Activity data'!Q740*'Emission factors'!$B$39*'Emission factors'!$D$39/1000</f>
        <v>0.49416364499999993</v>
      </c>
    </row>
    <row r="3615" spans="1:21" x14ac:dyDescent="0.25">
      <c r="A3615" s="92" t="s">
        <v>11</v>
      </c>
      <c r="B3615" s="92" t="s">
        <v>12</v>
      </c>
      <c r="C3615" s="92" t="s">
        <v>42</v>
      </c>
      <c r="D3615" s="92" t="s">
        <v>42</v>
      </c>
      <c r="E3615" s="92" t="s">
        <v>36</v>
      </c>
      <c r="F3615" s="92" t="s">
        <v>34</v>
      </c>
      <c r="G3615" s="92" t="s">
        <v>97</v>
      </c>
      <c r="H3615" s="92" t="s">
        <v>31</v>
      </c>
      <c r="I3615" s="89" t="s">
        <v>218</v>
      </c>
      <c r="L3615" s="98">
        <f>'Activity data'!H741*'Emission factors'!$B$39*'Emission factors'!$D$39/1000</f>
        <v>0.69517388999999996</v>
      </c>
      <c r="M3615" s="98">
        <f>'Activity data'!I741*'Emission factors'!$B$39*'Emission factors'!$D$39/1000</f>
        <v>1.342455765</v>
      </c>
      <c r="N3615" s="98">
        <f>'Activity data'!J741*'Emission factors'!$B$39*'Emission factors'!$D$39/1000</f>
        <v>1.6691391599999996</v>
      </c>
      <c r="O3615" s="98">
        <f>'Activity data'!K741*'Emission factors'!$B$39*'Emission factors'!$D$39/1000</f>
        <v>1.7064567599999998</v>
      </c>
      <c r="P3615" s="98">
        <f>'Activity data'!L741*'Emission factors'!$B$39*'Emission factors'!$D$39/1000</f>
        <v>1.7851993049999997</v>
      </c>
      <c r="Q3615" s="98">
        <f>'Activity data'!M741*'Emission factors'!$B$39*'Emission factors'!$D$39/1000</f>
        <v>1.6054068749999997</v>
      </c>
      <c r="R3615" s="98">
        <f>'Activity data'!N741*'Emission factors'!$B$39*'Emission factors'!$D$39/1000</f>
        <v>1.6740863699999997</v>
      </c>
      <c r="S3615" s="98">
        <f>'Activity data'!O741*'Emission factors'!$B$39*'Emission factors'!$D$39/1000</f>
        <v>1.6562663399999999</v>
      </c>
      <c r="T3615" s="98">
        <f>'Activity data'!P741*'Emission factors'!$B$39*'Emission factors'!$D$39/1000</f>
        <v>1.614090225</v>
      </c>
      <c r="U3615" s="98">
        <f>'Activity data'!Q741*'Emission factors'!$B$39*'Emission factors'!$D$39/1000</f>
        <v>1.57617366</v>
      </c>
    </row>
    <row r="3616" spans="1:21" x14ac:dyDescent="0.25">
      <c r="A3616" s="92" t="s">
        <v>11</v>
      </c>
      <c r="B3616" s="92" t="s">
        <v>12</v>
      </c>
      <c r="C3616" s="92" t="s">
        <v>42</v>
      </c>
      <c r="D3616" s="92" t="s">
        <v>42</v>
      </c>
      <c r="E3616" s="92" t="s">
        <v>36</v>
      </c>
      <c r="F3616" s="92" t="s">
        <v>34</v>
      </c>
      <c r="G3616" s="92" t="s">
        <v>97</v>
      </c>
      <c r="H3616" s="92" t="s">
        <v>31</v>
      </c>
      <c r="I3616" s="89" t="s">
        <v>194</v>
      </c>
      <c r="L3616" s="98">
        <f>'Activity data'!H742*'Emission factors'!$B$39*'Emission factors'!$D$39/1000</f>
        <v>3.1490765549999997</v>
      </c>
      <c r="M3616" s="98">
        <f>'Activity data'!I742*'Emission factors'!$B$39*'Emission factors'!$D$39/1000</f>
        <v>29.112734339999996</v>
      </c>
      <c r="N3616" s="98">
        <f>'Activity data'!J742*'Emission factors'!$B$39*'Emission factors'!$D$39/1000</f>
        <v>37.104526139999997</v>
      </c>
      <c r="O3616" s="98">
        <f>'Activity data'!K742*'Emission factors'!$B$39*'Emission factors'!$D$39/1000</f>
        <v>36.971230694999996</v>
      </c>
      <c r="P3616" s="98">
        <f>'Activity data'!L742*'Emission factors'!$B$39*'Emission factors'!$D$39/1000</f>
        <v>36.637226129999988</v>
      </c>
      <c r="Q3616" s="98">
        <f>'Activity data'!M742*'Emission factors'!$B$39*'Emission factors'!$D$39/1000</f>
        <v>36.800240969999997</v>
      </c>
      <c r="R3616" s="98">
        <f>'Activity data'!N742*'Emission factors'!$B$39*'Emission factors'!$D$39/1000</f>
        <v>36.410124224999997</v>
      </c>
      <c r="S3616" s="98">
        <f>'Activity data'!O742*'Emission factors'!$B$39*'Emission factors'!$D$39/1000</f>
        <v>36.29177553000001</v>
      </c>
      <c r="T3616" s="98">
        <f>'Activity data'!P742*'Emission factors'!$B$39*'Emission factors'!$D$39/1000</f>
        <v>33.433630619999995</v>
      </c>
      <c r="U3616" s="98">
        <f>'Activity data'!Q742*'Emission factors'!$B$39*'Emission factors'!$D$39/1000</f>
        <v>33.20375288999999</v>
      </c>
    </row>
    <row r="3617" spans="1:21" x14ac:dyDescent="0.25">
      <c r="A3617" s="92" t="s">
        <v>11</v>
      </c>
      <c r="B3617" s="92" t="s">
        <v>12</v>
      </c>
      <c r="C3617" s="92" t="s">
        <v>42</v>
      </c>
      <c r="D3617" s="92" t="s">
        <v>42</v>
      </c>
      <c r="E3617" s="92" t="s">
        <v>36</v>
      </c>
      <c r="F3617" s="92" t="s">
        <v>34</v>
      </c>
      <c r="G3617" s="92" t="s">
        <v>97</v>
      </c>
      <c r="H3617" s="92" t="s">
        <v>31</v>
      </c>
      <c r="I3617" s="89" t="s">
        <v>195</v>
      </c>
      <c r="L3617" s="98">
        <f>'Activity data'!H743*'Emission factors'!$B$39*'Emission factors'!$D$39/1000</f>
        <v>7.9769655000000009E-2</v>
      </c>
      <c r="M3617" s="98">
        <f>'Activity data'!I743*'Emission factors'!$B$39*'Emission factors'!$D$39/1000</f>
        <v>0.15033693000000004</v>
      </c>
      <c r="N3617" s="98">
        <f>'Activity data'!J743*'Emission factors'!$B$39*'Emission factors'!$D$39/1000</f>
        <v>0.2086292549999999</v>
      </c>
      <c r="O3617" s="98">
        <f>'Activity data'!K743*'Emission factors'!$B$39*'Emission factors'!$D$39/1000</f>
        <v>0.15953711999999992</v>
      </c>
      <c r="P3617" s="98">
        <f>'Activity data'!L743*'Emission factors'!$B$39*'Emission factors'!$D$39/1000</f>
        <v>0.12374813999999998</v>
      </c>
      <c r="Q3617" s="98">
        <f>'Activity data'!M743*'Emission factors'!$B$39*'Emission factors'!$D$39/1000</f>
        <v>0.11556520499999999</v>
      </c>
      <c r="R3617" s="98">
        <f>'Activity data'!N743*'Emission factors'!$B$39*'Emission factors'!$D$39/1000</f>
        <v>0.123749235</v>
      </c>
      <c r="S3617" s="98">
        <f>'Activity data'!O743*'Emission factors'!$B$39*'Emission factors'!$D$39/1000</f>
        <v>0.10534119000000003</v>
      </c>
      <c r="T3617" s="98">
        <f>'Activity data'!P743*'Emission factors'!$B$39*'Emission factors'!$D$39/1000</f>
        <v>7.0568370000000005E-2</v>
      </c>
      <c r="U3617" s="98">
        <f>'Activity data'!Q743*'Emission factors'!$B$39*'Emission factors'!$D$39/1000</f>
        <v>3.9886469999999993E-2</v>
      </c>
    </row>
    <row r="3618" spans="1:21" x14ac:dyDescent="0.25">
      <c r="A3618" s="92" t="s">
        <v>11</v>
      </c>
      <c r="B3618" s="92" t="s">
        <v>12</v>
      </c>
      <c r="C3618" s="92" t="s">
        <v>42</v>
      </c>
      <c r="D3618" s="92" t="s">
        <v>42</v>
      </c>
      <c r="E3618" s="92" t="s">
        <v>36</v>
      </c>
      <c r="F3618" s="92" t="s">
        <v>34</v>
      </c>
      <c r="G3618" s="92" t="s">
        <v>97</v>
      </c>
      <c r="H3618" s="92" t="s">
        <v>31</v>
      </c>
      <c r="I3618" s="89" t="s">
        <v>209</v>
      </c>
      <c r="L3618" s="98">
        <f>'Activity data'!H744*'Emission factors'!$B$39*'Emission factors'!$D$39/1000</f>
        <v>2.8977696750000002</v>
      </c>
      <c r="M3618" s="98">
        <f>'Activity data'!I744*'Emission factors'!$B$39*'Emission factors'!$D$39/1000</f>
        <v>2.4667393500000001</v>
      </c>
      <c r="N3618" s="98">
        <f>'Activity data'!J744*'Emission factors'!$B$39*'Emission factors'!$D$39/1000</f>
        <v>1.8152745749999999</v>
      </c>
      <c r="O3618" s="98">
        <f>'Activity data'!K744*'Emission factors'!$B$39*'Emission factors'!$D$39/1000</f>
        <v>0.90458059499999999</v>
      </c>
      <c r="P3618" s="98">
        <f>'Activity data'!L744*'Emission factors'!$B$39*'Emission factors'!$D$39/1000</f>
        <v>1.1623534500000001</v>
      </c>
      <c r="Q3618" s="98">
        <f>'Activity data'!M744*'Emission factors'!$B$39*'Emission factors'!$D$39/1000</f>
        <v>1.498074975</v>
      </c>
      <c r="R3618" s="98">
        <f>'Activity data'!N744*'Emission factors'!$B$39*'Emission factors'!$D$39/1000</f>
        <v>1.5768602250000001</v>
      </c>
      <c r="S3618" s="98">
        <f>'Activity data'!O744*'Emission factors'!$B$39*'Emission factors'!$D$39/1000</f>
        <v>0.88922540999999999</v>
      </c>
      <c r="T3618" s="98">
        <f>'Activity data'!P744*'Emission factors'!$B$39*'Emission factors'!$D$39/1000</f>
        <v>1.2280173149999998</v>
      </c>
      <c r="U3618" s="98">
        <f>'Activity data'!Q744*'Emission factors'!$B$39*'Emission factors'!$D$39/1000</f>
        <v>1.2380540849999997</v>
      </c>
    </row>
    <row r="3619" spans="1:21" x14ac:dyDescent="0.25">
      <c r="A3619" s="92" t="s">
        <v>11</v>
      </c>
      <c r="B3619" s="92" t="s">
        <v>12</v>
      </c>
      <c r="C3619" s="92" t="s">
        <v>42</v>
      </c>
      <c r="D3619" s="92" t="s">
        <v>42</v>
      </c>
      <c r="E3619" s="92" t="s">
        <v>36</v>
      </c>
      <c r="F3619" s="92" t="s">
        <v>34</v>
      </c>
      <c r="G3619" s="92" t="s">
        <v>97</v>
      </c>
      <c r="H3619" s="92" t="s">
        <v>31</v>
      </c>
      <c r="I3619" s="89" t="s">
        <v>208</v>
      </c>
      <c r="L3619" s="98">
        <f>'Activity data'!H745*'Emission factors'!$B$39*'Emission factors'!$D$39/1000</f>
        <v>4.2177976499999996</v>
      </c>
      <c r="M3619" s="98">
        <f>'Activity data'!I745*'Emission factors'!$B$39*'Emission factors'!$D$39/1000</f>
        <v>4.2060877199999993</v>
      </c>
      <c r="N3619" s="98">
        <f>'Activity data'!J745*'Emission factors'!$B$39*'Emission factors'!$D$39/1000</f>
        <v>3.2737455899999994</v>
      </c>
      <c r="O3619" s="98">
        <f>'Activity data'!K745*'Emission factors'!$B$39*'Emission factors'!$D$39/1000</f>
        <v>1.5701413049999997</v>
      </c>
      <c r="P3619" s="98">
        <f>'Activity data'!L745*'Emission factors'!$B$39*'Emission factors'!$D$39/1000</f>
        <v>3.1123184999999993</v>
      </c>
      <c r="Q3619" s="98">
        <f>'Activity data'!M745*'Emission factors'!$B$39*'Emission factors'!$D$39/1000</f>
        <v>3.6205550849999999</v>
      </c>
      <c r="R3619" s="98">
        <f>'Activity data'!N745*'Emission factors'!$B$39*'Emission factors'!$D$39/1000</f>
        <v>1.3453629899999999</v>
      </c>
      <c r="S3619" s="98">
        <f>'Activity data'!O745*'Emission factors'!$B$39*'Emission factors'!$D$39/1000</f>
        <v>0.39063796499999998</v>
      </c>
      <c r="T3619" s="98">
        <f>'Activity data'!P745*'Emission factors'!$B$39*'Emission factors'!$D$39/1000</f>
        <v>0.23315177999999998</v>
      </c>
      <c r="U3619" s="98">
        <f>'Activity data'!Q745*'Emission factors'!$B$39*'Emission factors'!$D$39/1000</f>
        <v>0.17691805499999999</v>
      </c>
    </row>
    <row r="3620" spans="1:21" x14ac:dyDescent="0.25">
      <c r="A3620" s="92" t="s">
        <v>11</v>
      </c>
      <c r="B3620" s="92" t="s">
        <v>12</v>
      </c>
      <c r="C3620" s="92" t="s">
        <v>42</v>
      </c>
      <c r="D3620" s="92" t="s">
        <v>42</v>
      </c>
      <c r="E3620" s="92" t="s">
        <v>36</v>
      </c>
      <c r="F3620" s="92" t="s">
        <v>34</v>
      </c>
      <c r="G3620" s="92" t="s">
        <v>97</v>
      </c>
      <c r="H3620" s="92" t="s">
        <v>31</v>
      </c>
      <c r="I3620" s="89" t="s">
        <v>226</v>
      </c>
      <c r="L3620" s="98">
        <f>'Activity data'!H746*'Emission factors'!$B$39*'Emission factors'!$D$39/1000</f>
        <v>0</v>
      </c>
      <c r="M3620" s="98">
        <f>'Activity data'!I746*'Emission factors'!$B$39*'Emission factors'!$D$39/1000</f>
        <v>0</v>
      </c>
      <c r="N3620" s="98">
        <f>'Activity data'!J746*'Emission factors'!$B$39*'Emission factors'!$D$39/1000</f>
        <v>0</v>
      </c>
      <c r="O3620" s="98">
        <f>'Activity data'!K746*'Emission factors'!$B$39*'Emission factors'!$D$39/1000</f>
        <v>0</v>
      </c>
      <c r="P3620" s="98">
        <f>'Activity data'!L746*'Emission factors'!$B$39*'Emission factors'!$D$39/1000</f>
        <v>0</v>
      </c>
      <c r="Q3620" s="98">
        <f>'Activity data'!M746*'Emission factors'!$B$39*'Emission factors'!$D$39/1000</f>
        <v>0</v>
      </c>
      <c r="R3620" s="98">
        <f>'Activity data'!N746*'Emission factors'!$B$39*'Emission factors'!$D$39/1000</f>
        <v>0</v>
      </c>
      <c r="S3620" s="98">
        <f>'Activity data'!O746*'Emission factors'!$B$39*'Emission factors'!$D$39/1000</f>
        <v>1.5337664999999995E-2</v>
      </c>
      <c r="T3620" s="98">
        <f>'Activity data'!P746*'Emission factors'!$B$39*'Emission factors'!$D$39/1000</f>
        <v>5.1125549999999987E-3</v>
      </c>
      <c r="U3620" s="98">
        <f>'Activity data'!Q746*'Emission factors'!$B$39*'Emission factors'!$D$39/1000</f>
        <v>2.0432699999999998E-3</v>
      </c>
    </row>
    <row r="3621" spans="1:21" x14ac:dyDescent="0.25">
      <c r="A3621" s="92" t="s">
        <v>11</v>
      </c>
      <c r="B3621" s="92" t="s">
        <v>12</v>
      </c>
      <c r="C3621" s="92" t="s">
        <v>42</v>
      </c>
      <c r="D3621" s="92" t="s">
        <v>42</v>
      </c>
      <c r="E3621" s="92" t="s">
        <v>36</v>
      </c>
      <c r="F3621" s="92" t="s">
        <v>34</v>
      </c>
      <c r="G3621" s="92" t="s">
        <v>97</v>
      </c>
      <c r="H3621" s="92" t="s">
        <v>31</v>
      </c>
      <c r="I3621" s="89" t="s">
        <v>196</v>
      </c>
      <c r="L3621" s="98">
        <f>'Activity data'!H747*'Emission factors'!$B$39*'Emission factors'!$D$39/1000</f>
        <v>1.1752996349999998</v>
      </c>
      <c r="M3621" s="98">
        <f>'Activity data'!I747*'Emission factors'!$B$39*'Emission factors'!$D$39/1000</f>
        <v>1.8375961499999995</v>
      </c>
      <c r="N3621" s="98">
        <f>'Activity data'!J747*'Emission factors'!$B$39*'Emission factors'!$D$39/1000</f>
        <v>2.5267048349999994</v>
      </c>
      <c r="O3621" s="98">
        <f>'Activity data'!K747*'Emission factors'!$B$39*'Emission factors'!$D$39/1000</f>
        <v>1.6639006800000002</v>
      </c>
      <c r="P3621" s="98">
        <f>'Activity data'!L747*'Emission factors'!$B$39*'Emission factors'!$D$39/1000</f>
        <v>2.3064193049999999</v>
      </c>
      <c r="Q3621" s="98">
        <f>'Activity data'!M747*'Emission factors'!$B$39*'Emission factors'!$D$39/1000</f>
        <v>2.9032687650000004</v>
      </c>
      <c r="R3621" s="98">
        <f>'Activity data'!N747*'Emission factors'!$B$39*'Emission factors'!$D$39/1000</f>
        <v>1.4762056350000001</v>
      </c>
      <c r="S3621" s="98">
        <f>'Activity data'!O747*'Emission factors'!$B$39*'Emission factors'!$D$39/1000</f>
        <v>0.47987170499999993</v>
      </c>
      <c r="T3621" s="98">
        <f>'Activity data'!P747*'Emission factors'!$B$39*'Emission factors'!$D$39/1000</f>
        <v>0.58629256499999982</v>
      </c>
      <c r="U3621" s="98">
        <f>'Activity data'!Q747*'Emission factors'!$B$39*'Emission factors'!$D$39/1000</f>
        <v>0.59473282499999991</v>
      </c>
    </row>
    <row r="3622" spans="1:21" x14ac:dyDescent="0.25">
      <c r="A3622" s="92" t="s">
        <v>11</v>
      </c>
      <c r="B3622" s="92" t="s">
        <v>12</v>
      </c>
      <c r="C3622" s="92" t="s">
        <v>42</v>
      </c>
      <c r="D3622" s="92" t="s">
        <v>42</v>
      </c>
      <c r="E3622" s="92" t="s">
        <v>36</v>
      </c>
      <c r="F3622" s="92" t="s">
        <v>34</v>
      </c>
      <c r="G3622" s="92" t="s">
        <v>97</v>
      </c>
      <c r="H3622" s="92" t="s">
        <v>31</v>
      </c>
      <c r="I3622" s="89" t="s">
        <v>197</v>
      </c>
      <c r="L3622" s="98">
        <f>'Activity data'!H748*'Emission factors'!$B$39*'Emission factors'!$D$39/1000</f>
        <v>7.5893464499999981</v>
      </c>
      <c r="M3622" s="98">
        <f>'Activity data'!I748*'Emission factors'!$B$39*'Emission factors'!$D$39/1000</f>
        <v>4.2296324099999989</v>
      </c>
      <c r="N3622" s="98">
        <f>'Activity data'!J748*'Emission factors'!$B$39*'Emission factors'!$D$39/1000</f>
        <v>3.6812082299999993</v>
      </c>
      <c r="O3622" s="98">
        <f>'Activity data'!K748*'Emission factors'!$B$39*'Emission factors'!$D$39/1000</f>
        <v>4.1778728549999995</v>
      </c>
      <c r="P3622" s="98">
        <f>'Activity data'!L748*'Emission factors'!$B$39*'Emission factors'!$D$39/1000</f>
        <v>4.3669136550000003</v>
      </c>
      <c r="Q3622" s="98">
        <f>'Activity data'!M748*'Emission factors'!$B$39*'Emission factors'!$D$39/1000</f>
        <v>5.1503412600000003</v>
      </c>
      <c r="R3622" s="98">
        <f>'Activity data'!N748*'Emission factors'!$B$39*'Emission factors'!$D$39/1000</f>
        <v>5.2500015900000001</v>
      </c>
      <c r="S3622" s="98">
        <f>'Activity data'!O748*'Emission factors'!$B$39*'Emission factors'!$D$39/1000</f>
        <v>4.327412625</v>
      </c>
      <c r="T3622" s="98">
        <f>'Activity data'!P748*'Emission factors'!$B$39*'Emission factors'!$D$39/1000</f>
        <v>3.68446257</v>
      </c>
      <c r="U3622" s="98">
        <f>'Activity data'!Q748*'Emission factors'!$B$39*'Emission factors'!$D$39/1000</f>
        <v>4.1787433800000011</v>
      </c>
    </row>
    <row r="3623" spans="1:21" x14ac:dyDescent="0.25">
      <c r="A3623" s="92" t="s">
        <v>11</v>
      </c>
      <c r="B3623" s="92" t="s">
        <v>12</v>
      </c>
      <c r="C3623" s="92" t="s">
        <v>42</v>
      </c>
      <c r="D3623" s="92" t="s">
        <v>42</v>
      </c>
      <c r="E3623" s="92" t="s">
        <v>36</v>
      </c>
      <c r="F3623" s="92" t="s">
        <v>34</v>
      </c>
      <c r="G3623" s="92" t="s">
        <v>97</v>
      </c>
      <c r="H3623" s="92" t="s">
        <v>31</v>
      </c>
      <c r="I3623" s="89" t="s">
        <v>229</v>
      </c>
      <c r="L3623" s="98">
        <f>'Activity data'!H749*'Emission factors'!$B$39*'Emission factors'!$D$39/1000</f>
        <v>7.1475030000000009E-2</v>
      </c>
      <c r="M3623" s="98">
        <f>'Activity data'!I749*'Emission factors'!$B$39*'Emission factors'!$D$39/1000</f>
        <v>0.27088657499999996</v>
      </c>
      <c r="N3623" s="98">
        <f>'Activity data'!J749*'Emission factors'!$B$39*'Emission factors'!$D$39/1000</f>
        <v>0.32343672000000001</v>
      </c>
      <c r="O3623" s="98">
        <f>'Activity data'!K749*'Emission factors'!$B$39*'Emission factors'!$D$39/1000</f>
        <v>0.26292811500000007</v>
      </c>
      <c r="P3623" s="98">
        <f>'Activity data'!L749*'Emission factors'!$B$39*'Emission factors'!$D$39/1000</f>
        <v>0.23938561499999994</v>
      </c>
      <c r="Q3623" s="98">
        <f>'Activity data'!M749*'Emission factors'!$B$39*'Emission factors'!$D$39/1000</f>
        <v>0.21411191999999996</v>
      </c>
      <c r="R3623" s="98">
        <f>'Activity data'!N749*'Emission factors'!$B$39*'Emission factors'!$D$39/1000</f>
        <v>0.20798210999999997</v>
      </c>
      <c r="S3623" s="98">
        <f>'Activity data'!O749*'Emission factors'!$B$39*'Emission factors'!$D$39/1000</f>
        <v>0.21610701000000002</v>
      </c>
      <c r="T3623" s="98">
        <f>'Activity data'!P749*'Emission factors'!$B$39*'Emission factors'!$D$39/1000</f>
        <v>0.19060555499999995</v>
      </c>
      <c r="U3623" s="98">
        <f>'Activity data'!Q749*'Emission factors'!$B$39*'Emission factors'!$D$39/1000</f>
        <v>0.14704426500000001</v>
      </c>
    </row>
    <row r="3624" spans="1:21" x14ac:dyDescent="0.25">
      <c r="A3624" s="92" t="s">
        <v>11</v>
      </c>
      <c r="B3624" s="92" t="s">
        <v>12</v>
      </c>
      <c r="C3624" s="92" t="s">
        <v>42</v>
      </c>
      <c r="D3624" s="92" t="s">
        <v>42</v>
      </c>
      <c r="E3624" s="92" t="s">
        <v>36</v>
      </c>
      <c r="F3624" s="92" t="s">
        <v>34</v>
      </c>
      <c r="G3624" s="92" t="s">
        <v>97</v>
      </c>
      <c r="H3624" s="92" t="s">
        <v>31</v>
      </c>
      <c r="I3624" s="89" t="s">
        <v>198</v>
      </c>
      <c r="L3624" s="98">
        <f>'Activity data'!H750*'Emission factors'!$B$39*'Emission factors'!$D$39/1000</f>
        <v>8.1818399999999993E-3</v>
      </c>
      <c r="M3624" s="98">
        <f>'Activity data'!I750*'Emission factors'!$B$39*'Emission factors'!$D$39/1000</f>
        <v>0.11861368499999997</v>
      </c>
      <c r="N3624" s="98">
        <f>'Activity data'!J750*'Emission factors'!$B$39*'Emission factors'!$D$39/1000</f>
        <v>0.10021658999999998</v>
      </c>
      <c r="O3624" s="98">
        <f>'Activity data'!K750*'Emission factors'!$B$39*'Emission factors'!$D$39/1000</f>
        <v>0.11249592</v>
      </c>
      <c r="P3624" s="98">
        <f>'Activity data'!L750*'Emission factors'!$B$39*'Emission factors'!$D$39/1000</f>
        <v>0.13498941</v>
      </c>
      <c r="Q3624" s="98">
        <f>'Activity data'!M750*'Emission factors'!$B$39*'Emission factors'!$D$39/1000</f>
        <v>0.126815235</v>
      </c>
      <c r="R3624" s="98">
        <f>'Activity data'!N750*'Emission factors'!$B$39*'Emission factors'!$D$39/1000</f>
        <v>0.12885741000000001</v>
      </c>
      <c r="S3624" s="98">
        <f>'Activity data'!O750*'Emission factors'!$B$39*'Emission factors'!$D$39/1000</f>
        <v>0.11249482500000001</v>
      </c>
      <c r="T3624" s="98">
        <f>'Activity data'!P750*'Emission factors'!$B$39*'Emission factors'!$D$39/1000</f>
        <v>0.10941787499999998</v>
      </c>
      <c r="U3624" s="98">
        <f>'Activity data'!Q750*'Emission factors'!$B$39*'Emission factors'!$D$39/1000</f>
        <v>8.5904940000000013E-2</v>
      </c>
    </row>
    <row r="3625" spans="1:21" x14ac:dyDescent="0.25">
      <c r="A3625" s="92" t="s">
        <v>11</v>
      </c>
      <c r="B3625" s="92" t="s">
        <v>12</v>
      </c>
      <c r="C3625" s="92" t="s">
        <v>42</v>
      </c>
      <c r="D3625" s="92" t="s">
        <v>42</v>
      </c>
      <c r="E3625" s="92" t="s">
        <v>36</v>
      </c>
      <c r="F3625" s="92" t="s">
        <v>34</v>
      </c>
      <c r="G3625" s="92" t="s">
        <v>97</v>
      </c>
      <c r="H3625" s="92" t="s">
        <v>31</v>
      </c>
      <c r="I3625" s="89" t="s">
        <v>231</v>
      </c>
      <c r="L3625" s="98">
        <f>'Activity data'!H751*'Emission factors'!$B$39*'Emission factors'!$D$39/1000</f>
        <v>1.431603E-2</v>
      </c>
      <c r="M3625" s="98">
        <f>'Activity data'!I751*'Emission factors'!$B$39*'Emission factors'!$D$39/1000</f>
        <v>3.2382435000000001E-2</v>
      </c>
      <c r="N3625" s="98">
        <f>'Activity data'!J751*'Emission factors'!$B$39*'Emission factors'!$D$39/1000</f>
        <v>1.5339854999999998E-2</v>
      </c>
      <c r="O3625" s="98">
        <f>'Activity data'!K751*'Emission factors'!$B$39*'Emission factors'!$D$39/1000</f>
        <v>1.4318219999999996E-2</v>
      </c>
      <c r="P3625" s="98">
        <f>'Activity data'!L751*'Emission factors'!$B$39*'Emission factors'!$D$39/1000</f>
        <v>1.0227299999999996E-2</v>
      </c>
      <c r="Q3625" s="98">
        <f>'Activity data'!M751*'Emission factors'!$B$39*'Emission factors'!$D$39/1000</f>
        <v>5.1136499999999982E-3</v>
      </c>
      <c r="R3625" s="98">
        <f>'Activity data'!N751*'Emission factors'!$B$39*'Emission factors'!$D$39/1000</f>
        <v>7.159109999999998E-3</v>
      </c>
      <c r="S3625" s="98">
        <f>'Activity data'!O751*'Emission factors'!$B$39*'Emission factors'!$D$39/1000</f>
        <v>5.1136499999999982E-3</v>
      </c>
      <c r="T3625" s="98">
        <f>'Activity data'!P751*'Emission factors'!$B$39*'Emission factors'!$D$39/1000</f>
        <v>4.0909199999999996E-3</v>
      </c>
      <c r="U3625" s="98">
        <f>'Activity data'!Q751*'Emission factors'!$B$39*'Emission factors'!$D$39/1000</f>
        <v>1.0227299999999999E-3</v>
      </c>
    </row>
    <row r="3626" spans="1:21" x14ac:dyDescent="0.25">
      <c r="A3626" s="92" t="s">
        <v>11</v>
      </c>
      <c r="B3626" s="92" t="s">
        <v>12</v>
      </c>
      <c r="C3626" s="92" t="s">
        <v>42</v>
      </c>
      <c r="D3626" s="92" t="s">
        <v>42</v>
      </c>
      <c r="E3626" s="92" t="s">
        <v>36</v>
      </c>
      <c r="F3626" s="92" t="s">
        <v>34</v>
      </c>
      <c r="G3626" s="92" t="s">
        <v>97</v>
      </c>
      <c r="H3626" s="92" t="s">
        <v>31</v>
      </c>
      <c r="I3626" s="89" t="s">
        <v>230</v>
      </c>
      <c r="L3626" s="98">
        <f>'Activity data'!H752*'Emission factors'!$B$39*'Emission factors'!$D$39/1000</f>
        <v>4.9084470000000012E-2</v>
      </c>
      <c r="M3626" s="98">
        <f>'Activity data'!I752*'Emission factors'!$B$39*'Emission factors'!$D$39/1000</f>
        <v>0.15235063499999998</v>
      </c>
      <c r="N3626" s="98">
        <f>'Activity data'!J752*'Emission factors'!$B$39*'Emission factors'!$D$39/1000</f>
        <v>0.20023060500000001</v>
      </c>
      <c r="O3626" s="98">
        <f>'Activity data'!K752*'Emission factors'!$B$39*'Emission factors'!$D$39/1000</f>
        <v>0.17534672999999998</v>
      </c>
      <c r="P3626" s="98">
        <f>'Activity data'!L752*'Emission factors'!$B$39*'Emission factors'!$D$39/1000</f>
        <v>0.17314358999999996</v>
      </c>
      <c r="Q3626" s="98">
        <f>'Activity data'!M752*'Emission factors'!$B$39*'Emission factors'!$D$39/1000</f>
        <v>0.19922758499999998</v>
      </c>
      <c r="R3626" s="98">
        <f>'Activity data'!N752*'Emission factors'!$B$39*'Emission factors'!$D$39/1000</f>
        <v>0.16335429000000001</v>
      </c>
      <c r="S3626" s="98">
        <f>'Activity data'!O752*'Emission factors'!$B$39*'Emission factors'!$D$39/1000</f>
        <v>0.14398592999999998</v>
      </c>
      <c r="T3626" s="98">
        <f>'Activity data'!P752*'Emission factors'!$B$39*'Emission factors'!$D$39/1000</f>
        <v>0.11073954</v>
      </c>
      <c r="U3626" s="98">
        <f>'Activity data'!Q752*'Emission factors'!$B$39*'Emission factors'!$D$39/1000</f>
        <v>9.3382695000000016E-2</v>
      </c>
    </row>
    <row r="3627" spans="1:21" x14ac:dyDescent="0.25">
      <c r="A3627" s="92" t="s">
        <v>11</v>
      </c>
      <c r="B3627" s="92" t="s">
        <v>12</v>
      </c>
      <c r="C3627" s="92" t="s">
        <v>42</v>
      </c>
      <c r="D3627" s="92" t="s">
        <v>42</v>
      </c>
      <c r="E3627" s="92" t="s">
        <v>36</v>
      </c>
      <c r="F3627" s="92" t="s">
        <v>34</v>
      </c>
      <c r="G3627" s="92" t="s">
        <v>97</v>
      </c>
      <c r="H3627" s="92" t="s">
        <v>31</v>
      </c>
      <c r="I3627" s="88" t="s">
        <v>232</v>
      </c>
      <c r="L3627" s="98">
        <f>'Activity data'!H753*'Emission factors'!$B$39*'Emission factors'!$D$39/1000</f>
        <v>5.6853495000000004E-2</v>
      </c>
      <c r="M3627" s="98">
        <f>'Activity data'!I753*'Emission factors'!$B$39*'Emission factors'!$D$39/1000</f>
        <v>5.6512950000000013E-2</v>
      </c>
      <c r="N3627" s="98">
        <f>'Activity data'!J753*'Emission factors'!$B$39*'Emission factors'!$D$39/1000</f>
        <v>5.2413270000000012E-2</v>
      </c>
      <c r="O3627" s="98">
        <f>'Activity data'!K753*'Emission factors'!$B$39*'Emission factors'!$D$39/1000</f>
        <v>5.7268499999999986E-2</v>
      </c>
      <c r="P3627" s="98">
        <f>'Activity data'!L753*'Emission factors'!$B$39*'Emission factors'!$D$39/1000</f>
        <v>4.5510389999999991E-2</v>
      </c>
      <c r="Q3627" s="98">
        <f>'Activity data'!M753*'Emission factors'!$B$39*'Emission factors'!$D$39/1000</f>
        <v>3.1704629999999998E-2</v>
      </c>
      <c r="R3627" s="98">
        <f>'Activity data'!N753*'Emission factors'!$B$39*'Emission factors'!$D$39/1000</f>
        <v>4.3208700000000003E-2</v>
      </c>
      <c r="S3627" s="98">
        <f>'Activity data'!O753*'Emission factors'!$B$39*'Emission factors'!$D$39/1000</f>
        <v>4.2698430000000002E-2</v>
      </c>
      <c r="T3627" s="98">
        <f>'Activity data'!P753*'Emission factors'!$B$39*'Emission factors'!$D$39/1000</f>
        <v>0.82125109499999993</v>
      </c>
      <c r="U3627" s="98">
        <f>'Activity data'!Q753*'Emission factors'!$B$39*'Emission factors'!$D$39/1000</f>
        <v>0.28683196500000002</v>
      </c>
    </row>
    <row r="3628" spans="1:21" x14ac:dyDescent="0.25">
      <c r="A3628" s="92" t="s">
        <v>11</v>
      </c>
      <c r="B3628" s="92" t="s">
        <v>12</v>
      </c>
      <c r="C3628" s="92" t="s">
        <v>42</v>
      </c>
      <c r="D3628" s="92" t="s">
        <v>42</v>
      </c>
      <c r="E3628" s="92" t="s">
        <v>36</v>
      </c>
      <c r="F3628" s="92" t="s">
        <v>34</v>
      </c>
      <c r="G3628" s="92" t="s">
        <v>97</v>
      </c>
      <c r="H3628" s="92" t="s">
        <v>31</v>
      </c>
      <c r="I3628" s="89" t="s">
        <v>225</v>
      </c>
      <c r="L3628" s="98">
        <f>'Activity data'!H754*'Emission factors'!$B$39*'Emission factors'!$D$39/1000</f>
        <v>0.12476649000000001</v>
      </c>
      <c r="M3628" s="98">
        <f>'Activity data'!I754*'Emission factors'!$B$39*'Emission factors'!$D$39/1000</f>
        <v>0.11248825499999998</v>
      </c>
      <c r="N3628" s="98">
        <f>'Activity data'!J754*'Emission factors'!$B$39*'Emission factors'!$D$39/1000</f>
        <v>9.9193860000000009E-2</v>
      </c>
      <c r="O3628" s="98">
        <f>'Activity data'!K754*'Emission factors'!$B$39*'Emission factors'!$D$39/1000</f>
        <v>2.7952065000000005E-2</v>
      </c>
      <c r="P3628" s="98">
        <f>'Activity data'!L754*'Emission factors'!$B$39*'Emission factors'!$D$39/1000</f>
        <v>9.2023799999999979E-3</v>
      </c>
      <c r="Q3628" s="98">
        <f>'Activity data'!M754*'Emission factors'!$B$39*'Emission factors'!$D$39/1000</f>
        <v>3.1352039999999998E-2</v>
      </c>
      <c r="R3628" s="98">
        <f>'Activity data'!N754*'Emission factors'!$B$39*'Emission factors'!$D$39/1000</f>
        <v>4.3285349999999993E-2</v>
      </c>
      <c r="S3628" s="98">
        <f>'Activity data'!O754*'Emission factors'!$B$39*'Emission factors'!$D$39/1000</f>
        <v>1.124784E-2</v>
      </c>
      <c r="T3628" s="98">
        <f>'Activity data'!P754*'Emission factors'!$B$39*'Emission factors'!$D$39/1000</f>
        <v>0</v>
      </c>
      <c r="U3628" s="98">
        <f>'Activity data'!Q754*'Emission factors'!$B$39*'Emission factors'!$D$39/1000</f>
        <v>5.11146E-3</v>
      </c>
    </row>
    <row r="3629" spans="1:21" x14ac:dyDescent="0.25">
      <c r="A3629" s="92" t="s">
        <v>11</v>
      </c>
      <c r="B3629" s="92" t="s">
        <v>12</v>
      </c>
      <c r="C3629" s="92" t="s">
        <v>42</v>
      </c>
      <c r="D3629" s="92" t="s">
        <v>42</v>
      </c>
      <c r="E3629" s="92" t="s">
        <v>36</v>
      </c>
      <c r="F3629" s="92" t="s">
        <v>34</v>
      </c>
      <c r="G3629" s="92" t="s">
        <v>97</v>
      </c>
      <c r="H3629" s="92" t="s">
        <v>31</v>
      </c>
      <c r="I3629" s="89" t="s">
        <v>205</v>
      </c>
      <c r="L3629" s="98">
        <f>'Activity data'!H755*'Emission factors'!$B$39*'Emission factors'!$D$39/1000</f>
        <v>0.47303561999999999</v>
      </c>
      <c r="M3629" s="98">
        <f>'Activity data'!I755*'Emission factors'!$B$39*'Emission factors'!$D$39/1000</f>
        <v>1.0345505249999998</v>
      </c>
      <c r="N3629" s="98">
        <f>'Activity data'!J755*'Emission factors'!$B$39*'Emission factors'!$D$39/1000</f>
        <v>1.1923225049999999</v>
      </c>
      <c r="O3629" s="98">
        <f>'Activity data'!K755*'Emission factors'!$B$39*'Emission factors'!$D$39/1000</f>
        <v>0.70081204500000005</v>
      </c>
      <c r="P3629" s="98">
        <f>'Activity data'!L755*'Emission factors'!$B$39*'Emission factors'!$D$39/1000</f>
        <v>0.72604413000000001</v>
      </c>
      <c r="Q3629" s="98">
        <f>'Activity data'!M755*'Emission factors'!$B$39*'Emission factors'!$D$39/1000</f>
        <v>0.82592017499999981</v>
      </c>
      <c r="R3629" s="98">
        <f>'Activity data'!N755*'Emission factors'!$B$39*'Emission factors'!$D$39/1000</f>
        <v>0.82778824499999992</v>
      </c>
      <c r="S3629" s="98">
        <f>'Activity data'!O755*'Emission factors'!$B$39*'Emission factors'!$D$39/1000</f>
        <v>0.74596437000000015</v>
      </c>
      <c r="T3629" s="98">
        <f>'Activity data'!P755*'Emission factors'!$B$39*'Emission factors'!$D$39/1000</f>
        <v>0.73266559499999995</v>
      </c>
      <c r="U3629" s="98">
        <f>'Activity data'!Q755*'Emission factors'!$B$39*'Emission factors'!$D$39/1000</f>
        <v>0.81250751999999993</v>
      </c>
    </row>
    <row r="3630" spans="1:21" x14ac:dyDescent="0.25">
      <c r="A3630" s="92" t="s">
        <v>11</v>
      </c>
      <c r="B3630" s="92" t="s">
        <v>12</v>
      </c>
      <c r="C3630" s="92" t="s">
        <v>42</v>
      </c>
      <c r="D3630" s="92" t="s">
        <v>42</v>
      </c>
      <c r="E3630" s="92" t="s">
        <v>36</v>
      </c>
      <c r="F3630" s="92" t="s">
        <v>34</v>
      </c>
      <c r="G3630" s="92" t="s">
        <v>97</v>
      </c>
      <c r="H3630" s="92" t="s">
        <v>31</v>
      </c>
      <c r="I3630" s="89" t="s">
        <v>204</v>
      </c>
      <c r="L3630" s="98">
        <f>'Activity data'!H756*'Emission factors'!$B$39*'Emission factors'!$D$39/1000</f>
        <v>0.53954701499999991</v>
      </c>
      <c r="M3630" s="98">
        <f>'Activity data'!I756*'Emission factors'!$B$39*'Emission factors'!$D$39/1000</f>
        <v>1.241396025</v>
      </c>
      <c r="N3630" s="98">
        <f>'Activity data'!J756*'Emission factors'!$B$39*'Emission factors'!$D$39/1000</f>
        <v>1.2957058349999999</v>
      </c>
      <c r="O3630" s="98">
        <f>'Activity data'!K756*'Emission factors'!$B$39*'Emission factors'!$D$39/1000</f>
        <v>0.95694678</v>
      </c>
      <c r="P3630" s="98">
        <f>'Activity data'!L756*'Emission factors'!$B$39*'Emission factors'!$D$39/1000</f>
        <v>0.90770681999999991</v>
      </c>
      <c r="Q3630" s="98">
        <f>'Activity data'!M756*'Emission factors'!$B$39*'Emission factors'!$D$39/1000</f>
        <v>0.93601366499999983</v>
      </c>
      <c r="R3630" s="98">
        <f>'Activity data'!N756*'Emission factors'!$B$39*'Emission factors'!$D$39/1000</f>
        <v>1.1410556999999999</v>
      </c>
      <c r="S3630" s="98">
        <f>'Activity data'!O756*'Emission factors'!$B$39*'Emission factors'!$D$39/1000</f>
        <v>0.99762712499999995</v>
      </c>
      <c r="T3630" s="98">
        <f>'Activity data'!P756*'Emission factors'!$B$39*'Emission factors'!$D$39/1000</f>
        <v>0.85658017499999983</v>
      </c>
      <c r="U3630" s="98">
        <f>'Activity data'!Q756*'Emission factors'!$B$39*'Emission factors'!$D$39/1000</f>
        <v>0.8053111799999999</v>
      </c>
    </row>
    <row r="3631" spans="1:21" x14ac:dyDescent="0.25">
      <c r="A3631" s="92" t="s">
        <v>11</v>
      </c>
      <c r="B3631" s="92" t="s">
        <v>12</v>
      </c>
      <c r="C3631" s="92" t="s">
        <v>42</v>
      </c>
      <c r="D3631" s="92" t="s">
        <v>42</v>
      </c>
      <c r="E3631" s="92" t="s">
        <v>36</v>
      </c>
      <c r="F3631" s="92" t="s">
        <v>34</v>
      </c>
      <c r="G3631" s="92" t="s">
        <v>97</v>
      </c>
      <c r="H3631" s="92" t="s">
        <v>31</v>
      </c>
      <c r="I3631" s="89" t="s">
        <v>228</v>
      </c>
      <c r="L3631" s="98">
        <f>'Activity data'!H757*'Emission factors'!$B$39*'Emission factors'!$D$39/1000</f>
        <v>2.3366205000000001E-2</v>
      </c>
      <c r="M3631" s="98">
        <f>'Activity data'!I757*'Emission factors'!$B$39*'Emission factors'!$D$39/1000</f>
        <v>1.5853749450000005</v>
      </c>
      <c r="N3631" s="98">
        <f>'Activity data'!J757*'Emission factors'!$B$39*'Emission factors'!$D$39/1000</f>
        <v>2.5977462449999993</v>
      </c>
      <c r="O3631" s="98">
        <f>'Activity data'!K757*'Emission factors'!$B$39*'Emission factors'!$D$39/1000</f>
        <v>2.80664706</v>
      </c>
      <c r="P3631" s="98">
        <f>'Activity data'!L757*'Emission factors'!$B$39*'Emission factors'!$D$39/1000</f>
        <v>2.7589773299999996</v>
      </c>
      <c r="Q3631" s="98">
        <f>'Activity data'!M757*'Emission factors'!$B$39*'Emission factors'!$D$39/1000</f>
        <v>2.9610584849999992</v>
      </c>
      <c r="R3631" s="98">
        <f>'Activity data'!N757*'Emission factors'!$B$39*'Emission factors'!$D$39/1000</f>
        <v>2.752174095</v>
      </c>
      <c r="S3631" s="98">
        <f>'Activity data'!O757*'Emission factors'!$B$39*'Emission factors'!$D$39/1000</f>
        <v>2.5126592699999999</v>
      </c>
      <c r="T3631" s="98">
        <f>'Activity data'!P757*'Emission factors'!$B$39*'Emission factors'!$D$39/1000</f>
        <v>2.5810146449999998</v>
      </c>
      <c r="U3631" s="98">
        <f>'Activity data'!Q757*'Emission factors'!$B$39*'Emission factors'!$D$39/1000</f>
        <v>2.7570588899999993</v>
      </c>
    </row>
    <row r="3632" spans="1:21" x14ac:dyDescent="0.25">
      <c r="A3632" s="92" t="s">
        <v>11</v>
      </c>
      <c r="B3632" s="92" t="s">
        <v>12</v>
      </c>
      <c r="C3632" s="92" t="s">
        <v>42</v>
      </c>
      <c r="D3632" s="92" t="s">
        <v>42</v>
      </c>
      <c r="E3632" s="92" t="s">
        <v>36</v>
      </c>
      <c r="F3632" s="92" t="s">
        <v>34</v>
      </c>
      <c r="G3632" s="92" t="s">
        <v>97</v>
      </c>
      <c r="H3632" s="92" t="s">
        <v>31</v>
      </c>
      <c r="I3632" s="89" t="s">
        <v>202</v>
      </c>
      <c r="L3632" s="98">
        <f>'Activity data'!H758*'Emission factors'!$B$39*'Emission factors'!$D$39/1000</f>
        <v>19.11803643</v>
      </c>
      <c r="M3632" s="98">
        <f>'Activity data'!I758*'Emission factors'!$B$39*'Emission factors'!$D$39/1000</f>
        <v>20.064541290000001</v>
      </c>
      <c r="N3632" s="98">
        <f>'Activity data'!J758*'Emission factors'!$B$39*'Emission factors'!$D$39/1000</f>
        <v>17.605369485000001</v>
      </c>
      <c r="O3632" s="98">
        <f>'Activity data'!K758*'Emission factors'!$B$39*'Emission factors'!$D$39/1000</f>
        <v>13.053883724999999</v>
      </c>
      <c r="P3632" s="98">
        <f>'Activity data'!L758*'Emission factors'!$B$39*'Emission factors'!$D$39/1000</f>
        <v>16.448988164999999</v>
      </c>
      <c r="Q3632" s="98">
        <f>'Activity data'!M758*'Emission factors'!$B$39*'Emission factors'!$D$39/1000</f>
        <v>19.670984055000002</v>
      </c>
      <c r="R3632" s="98">
        <f>'Activity data'!N758*'Emission factors'!$B$39*'Emission factors'!$D$39/1000</f>
        <v>17.496202364999998</v>
      </c>
      <c r="S3632" s="98">
        <f>'Activity data'!O758*'Emission factors'!$B$39*'Emission factors'!$D$39/1000</f>
        <v>12.535114334999999</v>
      </c>
      <c r="T3632" s="98">
        <f>'Activity data'!P758*'Emission factors'!$B$39*'Emission factors'!$D$39/1000</f>
        <v>13.679113394999996</v>
      </c>
      <c r="U3632" s="98">
        <f>'Activity data'!Q758*'Emission factors'!$B$39*'Emission factors'!$D$39/1000</f>
        <v>15.882498674999995</v>
      </c>
    </row>
    <row r="3633" spans="1:21" x14ac:dyDescent="0.25">
      <c r="A3633" s="92" t="s">
        <v>11</v>
      </c>
      <c r="B3633" s="92" t="s">
        <v>12</v>
      </c>
      <c r="C3633" s="92" t="s">
        <v>42</v>
      </c>
      <c r="D3633" s="92" t="s">
        <v>42</v>
      </c>
      <c r="E3633" s="92" t="s">
        <v>36</v>
      </c>
      <c r="F3633" s="92" t="s">
        <v>34</v>
      </c>
      <c r="G3633" s="92" t="s">
        <v>97</v>
      </c>
      <c r="H3633" s="92" t="s">
        <v>31</v>
      </c>
      <c r="I3633" s="89" t="s">
        <v>190</v>
      </c>
      <c r="L3633" s="98">
        <f>'Activity data'!H759*'Emission factors'!$B$39*'Emission factors'!$D$39/1000</f>
        <v>0</v>
      </c>
      <c r="M3633" s="98">
        <f>'Activity data'!I759*'Emission factors'!$B$39*'Emission factors'!$D$39/1000</f>
        <v>0</v>
      </c>
      <c r="N3633" s="98">
        <f>'Activity data'!J759*'Emission factors'!$B$39*'Emission factors'!$D$39/1000</f>
        <v>0</v>
      </c>
      <c r="O3633" s="98">
        <f>'Activity data'!K759*'Emission factors'!$B$39*'Emission factors'!$D$39/1000</f>
        <v>0</v>
      </c>
      <c r="P3633" s="98">
        <f>'Activity data'!L759*'Emission factors'!$B$39*'Emission factors'!$D$39/1000</f>
        <v>0</v>
      </c>
      <c r="Q3633" s="98">
        <f>'Activity data'!M759*'Emission factors'!$B$39*'Emission factors'!$D$39/1000</f>
        <v>0</v>
      </c>
      <c r="R3633" s="98">
        <f>'Activity data'!N759*'Emission factors'!$B$39*'Emission factors'!$D$39/1000</f>
        <v>0</v>
      </c>
      <c r="S3633" s="98">
        <f>'Activity data'!O759*'Emission factors'!$B$39*'Emission factors'!$D$39/1000</f>
        <v>0</v>
      </c>
      <c r="T3633" s="98">
        <f>'Activity data'!P759*'Emission factors'!$B$39*'Emission factors'!$D$39/1000</f>
        <v>0</v>
      </c>
      <c r="U3633" s="98">
        <f>'Activity data'!Q759*'Emission factors'!$B$39*'Emission factors'!$D$39/1000</f>
        <v>0.29248654499999993</v>
      </c>
    </row>
    <row r="3634" spans="1:21" x14ac:dyDescent="0.25">
      <c r="A3634" s="92" t="s">
        <v>11</v>
      </c>
      <c r="B3634" s="92" t="s">
        <v>12</v>
      </c>
      <c r="C3634" s="92" t="s">
        <v>42</v>
      </c>
      <c r="D3634" s="92" t="s">
        <v>42</v>
      </c>
      <c r="E3634" s="92" t="s">
        <v>36</v>
      </c>
      <c r="F3634" s="92" t="s">
        <v>34</v>
      </c>
      <c r="G3634" s="92" t="s">
        <v>97</v>
      </c>
      <c r="H3634" s="92" t="s">
        <v>31</v>
      </c>
      <c r="I3634" s="89" t="s">
        <v>210</v>
      </c>
      <c r="L3634" s="98">
        <f>'Activity data'!H760*'Emission factors'!$B$39*'Emission factors'!$D$39/1000</f>
        <v>9.2045699999999987E-3</v>
      </c>
      <c r="M3634" s="98">
        <f>'Activity data'!I760*'Emission factors'!$B$39*'Emission factors'!$D$39/1000</f>
        <v>3.6818280000000002E-2</v>
      </c>
      <c r="N3634" s="98">
        <f>'Activity data'!J760*'Emission factors'!$B$39*'Emission factors'!$D$39/1000</f>
        <v>5.4204689999999986E-2</v>
      </c>
      <c r="O3634" s="98">
        <f>'Activity data'!K760*'Emission factors'!$B$39*'Emission factors'!$D$39/1000</f>
        <v>5.1136499999999988E-2</v>
      </c>
      <c r="P3634" s="98">
        <f>'Activity data'!L760*'Emission factors'!$B$39*'Emission factors'!$D$39/1000</f>
        <v>3.4771725000000003E-2</v>
      </c>
      <c r="Q3634" s="98">
        <f>'Activity data'!M760*'Emission factors'!$B$39*'Emission factors'!$D$39/1000</f>
        <v>2.7186659999999998E-2</v>
      </c>
      <c r="R3634" s="98">
        <f>'Activity data'!N760*'Emission factors'!$B$39*'Emission factors'!$D$39/1000</f>
        <v>2.3434094999999995E-2</v>
      </c>
      <c r="S3634" s="98">
        <f>'Activity data'!O760*'Emission factors'!$B$39*'Emission factors'!$D$39/1000</f>
        <v>1.4519699999999996E-2</v>
      </c>
      <c r="T3634" s="98">
        <f>'Activity data'!P760*'Emission factors'!$B$39*'Emission factors'!$D$39/1000</f>
        <v>1.63155E-2</v>
      </c>
      <c r="U3634" s="98">
        <f>'Activity data'!Q760*'Emission factors'!$B$39*'Emission factors'!$D$39/1000</f>
        <v>8.388795000000001E-3</v>
      </c>
    </row>
    <row r="3635" spans="1:21" x14ac:dyDescent="0.25">
      <c r="A3635" s="92" t="s">
        <v>11</v>
      </c>
      <c r="B3635" s="92" t="s">
        <v>12</v>
      </c>
      <c r="C3635" s="92" t="s">
        <v>42</v>
      </c>
      <c r="D3635" s="92" t="s">
        <v>42</v>
      </c>
      <c r="E3635" s="92" t="s">
        <v>36</v>
      </c>
      <c r="F3635" s="92" t="s">
        <v>34</v>
      </c>
      <c r="G3635" s="92" t="s">
        <v>97</v>
      </c>
      <c r="H3635" s="92" t="s">
        <v>31</v>
      </c>
      <c r="I3635" s="92" t="s">
        <v>199</v>
      </c>
      <c r="L3635" s="98">
        <f>'Activity data'!H761*'Emission factors'!$B$39*'Emission factors'!$D$39/1000</f>
        <v>0.76357854000000003</v>
      </c>
      <c r="M3635" s="98">
        <f>'Activity data'!I761*'Emission factors'!$B$39*'Emission factors'!$D$39/1000</f>
        <v>0.94014619499999985</v>
      </c>
      <c r="N3635" s="98">
        <f>'Activity data'!J761*'Emission factors'!$B$39*'Emission factors'!$D$39/1000</f>
        <v>0.88150237499999984</v>
      </c>
      <c r="O3635" s="98">
        <f>'Activity data'!K761*'Emission factors'!$B$39*'Emission factors'!$D$39/1000</f>
        <v>0.79883644499999995</v>
      </c>
      <c r="P3635" s="98">
        <f>'Activity data'!L761*'Emission factors'!$B$39*'Emission factors'!$D$39/1000</f>
        <v>0.9897135600000001</v>
      </c>
      <c r="Q3635" s="98">
        <f>'Activity data'!M761*'Emission factors'!$B$39*'Emission factors'!$D$39/1000</f>
        <v>1.0529498100000003</v>
      </c>
      <c r="R3635" s="98">
        <f>'Activity data'!N761*'Emission factors'!$B$39*'Emission factors'!$D$39/1000</f>
        <v>0.98224018499999999</v>
      </c>
      <c r="S3635" s="98">
        <f>'Activity data'!O761*'Emission factors'!$B$39*'Emission factors'!$D$39/1000</f>
        <v>0.9489916049999999</v>
      </c>
      <c r="T3635" s="98">
        <f>'Activity data'!P761*'Emission factors'!$B$39*'Emission factors'!$D$39/1000</f>
        <v>0.91436222999999994</v>
      </c>
      <c r="U3635" s="98">
        <f>'Activity data'!Q761*'Emission factors'!$B$39*'Emission factors'!$D$39/1000</f>
        <v>1.4932536900000002</v>
      </c>
    </row>
    <row r="3636" spans="1:21" x14ac:dyDescent="0.25">
      <c r="A3636" s="92" t="s">
        <v>11</v>
      </c>
      <c r="B3636" s="92" t="s">
        <v>12</v>
      </c>
      <c r="C3636" s="92" t="s">
        <v>42</v>
      </c>
      <c r="D3636" s="92" t="s">
        <v>42</v>
      </c>
      <c r="E3636" s="92" t="s">
        <v>36</v>
      </c>
      <c r="F3636" s="92" t="s">
        <v>34</v>
      </c>
      <c r="G3636" s="92" t="s">
        <v>97</v>
      </c>
      <c r="H3636" s="92" t="s">
        <v>31</v>
      </c>
      <c r="I3636" s="89" t="s">
        <v>233</v>
      </c>
      <c r="L3636" s="98">
        <f>'Activity data'!H762*'Emission factors'!$B$39*'Emission factors'!$D$39/1000</f>
        <v>0.62410619999999983</v>
      </c>
      <c r="M3636" s="98">
        <f>'Activity data'!I762*'Emission factors'!$B$39*'Emission factors'!$D$39/1000</f>
        <v>0.95599960500000014</v>
      </c>
      <c r="N3636" s="98">
        <f>'Activity data'!J762*'Emission factors'!$B$39*'Emission factors'!$D$39/1000</f>
        <v>1.0838868450000001</v>
      </c>
      <c r="O3636" s="98">
        <f>'Activity data'!K762*'Emission factors'!$B$39*'Emission factors'!$D$39/1000</f>
        <v>1.2888139049999998</v>
      </c>
      <c r="P3636" s="98">
        <f>'Activity data'!L762*'Emission factors'!$B$39*'Emission factors'!$D$39/1000</f>
        <v>1.5010851299999992</v>
      </c>
      <c r="Q3636" s="98">
        <f>'Activity data'!M762*'Emission factors'!$B$39*'Emission factors'!$D$39/1000</f>
        <v>1.4667897299999995</v>
      </c>
      <c r="R3636" s="98">
        <f>'Activity data'!N762*'Emission factors'!$B$39*'Emission factors'!$D$39/1000</f>
        <v>1.4306218799999997</v>
      </c>
      <c r="S3636" s="98">
        <f>'Activity data'!O762*'Emission factors'!$B$39*'Emission factors'!$D$39/1000</f>
        <v>1.4791840349999998</v>
      </c>
      <c r="T3636" s="98">
        <f>'Activity data'!P762*'Emission factors'!$B$39*'Emission factors'!$D$39/1000</f>
        <v>1.6044060449999997</v>
      </c>
      <c r="U3636" s="98">
        <f>'Activity data'!Q762*'Emission factors'!$B$39*'Emission factors'!$D$39/1000</f>
        <v>1.5662879999999997</v>
      </c>
    </row>
    <row r="3637" spans="1:21" x14ac:dyDescent="0.25">
      <c r="A3637" s="92" t="s">
        <v>11</v>
      </c>
      <c r="B3637" s="92" t="s">
        <v>12</v>
      </c>
      <c r="C3637" s="92" t="s">
        <v>42</v>
      </c>
      <c r="D3637" s="92" t="s">
        <v>42</v>
      </c>
      <c r="E3637" s="92" t="s">
        <v>36</v>
      </c>
      <c r="F3637" s="92" t="s">
        <v>34</v>
      </c>
      <c r="G3637" s="92" t="s">
        <v>97</v>
      </c>
      <c r="H3637" s="92" t="s">
        <v>31</v>
      </c>
      <c r="I3637" s="89" t="s">
        <v>200</v>
      </c>
      <c r="L3637" s="98">
        <f>'Activity data'!H763*'Emission factors'!$B$39*'Emission factors'!$D$39/1000</f>
        <v>2.6222523449999993</v>
      </c>
      <c r="M3637" s="98">
        <f>'Activity data'!I763*'Emission factors'!$B$39*'Emission factors'!$D$39/1000</f>
        <v>3.6467825250000003</v>
      </c>
      <c r="N3637" s="98">
        <f>'Activity data'!J763*'Emission factors'!$B$39*'Emission factors'!$D$39/1000</f>
        <v>3.5022239100000006</v>
      </c>
      <c r="O3637" s="98">
        <f>'Activity data'!K763*'Emission factors'!$B$39*'Emission factors'!$D$39/1000</f>
        <v>2.2376697300000004</v>
      </c>
      <c r="P3637" s="98">
        <f>'Activity data'!L763*'Emission factors'!$B$39*'Emission factors'!$D$39/1000</f>
        <v>3.8695843650000001</v>
      </c>
      <c r="Q3637" s="98">
        <f>'Activity data'!M763*'Emission factors'!$B$39*'Emission factors'!$D$39/1000</f>
        <v>3.4630699950000001</v>
      </c>
      <c r="R3637" s="98">
        <f>'Activity data'!N763*'Emission factors'!$B$39*'Emission factors'!$D$39/1000</f>
        <v>3.2163303599999997</v>
      </c>
      <c r="S3637" s="98">
        <f>'Activity data'!O763*'Emission factors'!$B$39*'Emission factors'!$D$39/1000</f>
        <v>1.5857943299999999</v>
      </c>
      <c r="T3637" s="98">
        <f>'Activity data'!P763*'Emission factors'!$B$39*'Emission factors'!$D$39/1000</f>
        <v>1.92970755</v>
      </c>
      <c r="U3637" s="98">
        <f>'Activity data'!Q763*'Emission factors'!$B$39*'Emission factors'!$D$39/1000</f>
        <v>3.1660151100000005</v>
      </c>
    </row>
    <row r="3638" spans="1:21" x14ac:dyDescent="0.25">
      <c r="A3638" s="92" t="s">
        <v>11</v>
      </c>
      <c r="B3638" s="92" t="s">
        <v>12</v>
      </c>
      <c r="C3638" s="92" t="s">
        <v>42</v>
      </c>
      <c r="D3638" s="92" t="s">
        <v>42</v>
      </c>
      <c r="E3638" s="92" t="s">
        <v>24</v>
      </c>
      <c r="F3638" s="92" t="s">
        <v>34</v>
      </c>
      <c r="G3638" s="92" t="s">
        <v>97</v>
      </c>
      <c r="H3638" s="92" t="s">
        <v>31</v>
      </c>
      <c r="I3638" s="89" t="s">
        <v>227</v>
      </c>
      <c r="J3638" s="92" t="s">
        <v>98</v>
      </c>
      <c r="L3638" s="98">
        <f>'Activity data'!H764*'Emission factors'!$B$37*'Emission factors'!$D$37/1000</f>
        <v>0</v>
      </c>
      <c r="M3638" s="98">
        <f>'Activity data'!I764*'Emission factors'!$B$37*'Emission factors'!$D$37/1000</f>
        <v>0</v>
      </c>
      <c r="N3638" s="98">
        <f>'Activity data'!J764*'Emission factors'!$B$37*'Emission factors'!$D$37/1000</f>
        <v>0</v>
      </c>
      <c r="O3638" s="98">
        <f>'Activity data'!K764*'Emission factors'!$B$37*'Emission factors'!$D$37/1000</f>
        <v>0</v>
      </c>
      <c r="P3638" s="98">
        <f>'Activity data'!L764*'Emission factors'!$B$37*'Emission factors'!$D$37/1000</f>
        <v>0</v>
      </c>
      <c r="Q3638" s="98">
        <f>'Activity data'!M764*'Emission factors'!$B$37*'Emission factors'!$D$37/1000</f>
        <v>0</v>
      </c>
      <c r="R3638" s="98">
        <f>'Activity data'!N764*'Emission factors'!$B$37*'Emission factors'!$D$37/1000</f>
        <v>0</v>
      </c>
      <c r="S3638" s="98">
        <f>'Activity data'!O764*'Emission factors'!$B$37*'Emission factors'!$D$37/1000</f>
        <v>0</v>
      </c>
      <c r="T3638" s="98">
        <f>'Activity data'!P764*'Emission factors'!$B$37*'Emission factors'!$D$37/1000</f>
        <v>0</v>
      </c>
      <c r="U3638" s="98">
        <f>'Activity data'!Q764*'Emission factors'!$B$37*'Emission factors'!$D$37/1000</f>
        <v>0</v>
      </c>
    </row>
    <row r="3639" spans="1:21" x14ac:dyDescent="0.25">
      <c r="A3639" s="92" t="s">
        <v>11</v>
      </c>
      <c r="B3639" s="92" t="s">
        <v>12</v>
      </c>
      <c r="C3639" s="92" t="s">
        <v>42</v>
      </c>
      <c r="D3639" s="92" t="s">
        <v>42</v>
      </c>
      <c r="E3639" s="92" t="s">
        <v>24</v>
      </c>
      <c r="F3639" s="92" t="s">
        <v>34</v>
      </c>
      <c r="G3639" s="92" t="s">
        <v>97</v>
      </c>
      <c r="H3639" s="92" t="s">
        <v>31</v>
      </c>
      <c r="I3639" s="89" t="s">
        <v>203</v>
      </c>
      <c r="L3639" s="98">
        <f>'Activity data'!H765*'Emission factors'!$B$37*'Emission factors'!$D$37/1000</f>
        <v>24.944039338364497</v>
      </c>
      <c r="M3639" s="98">
        <f>'Activity data'!I765*'Emission factors'!$B$37*'Emission factors'!$D$37/1000</f>
        <v>27.880378120005247</v>
      </c>
      <c r="N3639" s="98">
        <f>'Activity data'!J765*'Emission factors'!$B$37*'Emission factors'!$D$37/1000</f>
        <v>33.891329701698609</v>
      </c>
      <c r="O3639" s="98">
        <f>'Activity data'!K765*'Emission factors'!$B$37*'Emission factors'!$D$37/1000</f>
        <v>38.261708741803801</v>
      </c>
      <c r="P3639" s="98">
        <f>'Activity data'!L765*'Emission factors'!$B$37*'Emission factors'!$D$37/1000</f>
        <v>40.53761776806936</v>
      </c>
      <c r="Q3639" s="98">
        <f>'Activity data'!M765*'Emission factors'!$B$37*'Emission factors'!$D$37/1000</f>
        <v>41.463897182496233</v>
      </c>
      <c r="R3639" s="98">
        <f>'Activity data'!N765*'Emission factors'!$B$37*'Emission factors'!$D$37/1000</f>
        <v>44.610639498065694</v>
      </c>
      <c r="S3639" s="98">
        <f>'Activity data'!O765*'Emission factors'!$B$37*'Emission factors'!$D$37/1000</f>
        <v>48.316379464471531</v>
      </c>
      <c r="T3639" s="98">
        <f>'Activity data'!P765*'Emission factors'!$B$37*'Emission factors'!$D$37/1000</f>
        <v>50.126895803439638</v>
      </c>
      <c r="U3639" s="98">
        <f>'Activity data'!Q765*'Emission factors'!$B$37*'Emission factors'!$D$37/1000</f>
        <v>33.82317137644376</v>
      </c>
    </row>
    <row r="3640" spans="1:21" x14ac:dyDescent="0.25">
      <c r="A3640" s="92" t="s">
        <v>11</v>
      </c>
      <c r="B3640" s="92" t="s">
        <v>12</v>
      </c>
      <c r="C3640" s="92" t="s">
        <v>42</v>
      </c>
      <c r="D3640" s="92" t="s">
        <v>42</v>
      </c>
      <c r="E3640" s="92" t="s">
        <v>24</v>
      </c>
      <c r="F3640" s="92" t="s">
        <v>34</v>
      </c>
      <c r="G3640" s="92" t="s">
        <v>97</v>
      </c>
      <c r="H3640" s="92" t="s">
        <v>31</v>
      </c>
      <c r="I3640" s="89" t="s">
        <v>191</v>
      </c>
      <c r="L3640" s="98">
        <f>'Activity data'!H766*'Emission factors'!$B$37*'Emission factors'!$D$37/1000</f>
        <v>0</v>
      </c>
      <c r="M3640" s="98">
        <f>'Activity data'!I766*'Emission factors'!$B$37*'Emission factors'!$D$37/1000</f>
        <v>0</v>
      </c>
      <c r="N3640" s="98">
        <f>'Activity data'!J766*'Emission factors'!$B$37*'Emission factors'!$D$37/1000</f>
        <v>0</v>
      </c>
      <c r="O3640" s="98">
        <f>'Activity data'!K766*'Emission factors'!$B$37*'Emission factors'!$D$37/1000</f>
        <v>0</v>
      </c>
      <c r="P3640" s="98">
        <f>'Activity data'!L766*'Emission factors'!$B$37*'Emission factors'!$D$37/1000</f>
        <v>0</v>
      </c>
      <c r="Q3640" s="98">
        <f>'Activity data'!M766*'Emission factors'!$B$37*'Emission factors'!$D$37/1000</f>
        <v>0</v>
      </c>
      <c r="R3640" s="98">
        <f>'Activity data'!N766*'Emission factors'!$B$37*'Emission factors'!$D$37/1000</f>
        <v>0</v>
      </c>
      <c r="S3640" s="98">
        <f>'Activity data'!O766*'Emission factors'!$B$37*'Emission factors'!$D$37/1000</f>
        <v>0</v>
      </c>
      <c r="T3640" s="98">
        <f>'Activity data'!P766*'Emission factors'!$B$37*'Emission factors'!$D$37/1000</f>
        <v>0</v>
      </c>
      <c r="U3640" s="98">
        <f>'Activity data'!Q766*'Emission factors'!$B$37*'Emission factors'!$D$37/1000</f>
        <v>0</v>
      </c>
    </row>
    <row r="3641" spans="1:21" x14ac:dyDescent="0.25">
      <c r="A3641" s="92" t="s">
        <v>11</v>
      </c>
      <c r="B3641" s="92" t="s">
        <v>12</v>
      </c>
      <c r="C3641" s="92" t="s">
        <v>42</v>
      </c>
      <c r="D3641" s="92" t="s">
        <v>42</v>
      </c>
      <c r="E3641" s="92" t="s">
        <v>24</v>
      </c>
      <c r="F3641" s="92" t="s">
        <v>34</v>
      </c>
      <c r="G3641" s="92" t="s">
        <v>97</v>
      </c>
      <c r="H3641" s="92" t="s">
        <v>31</v>
      </c>
      <c r="I3641" s="89" t="s">
        <v>192</v>
      </c>
      <c r="L3641" s="98">
        <f>'Activity data'!H767*'Emission factors'!$B$37*'Emission factors'!$D$37/1000</f>
        <v>2.4990626440224997</v>
      </c>
      <c r="M3641" s="98">
        <f>'Activity data'!I767*'Emission factors'!$B$37*'Emission factors'!$D$37/1000</f>
        <v>2.6650583821568739</v>
      </c>
      <c r="N3641" s="98">
        <f>'Activity data'!J767*'Emission factors'!$B$37*'Emission factors'!$D$37/1000</f>
        <v>2.8206610288789085</v>
      </c>
      <c r="O3641" s="98">
        <f>'Activity data'!K767*'Emission factors'!$B$37*'Emission factors'!$D$37/1000</f>
        <v>3.103142492958991</v>
      </c>
      <c r="P3641" s="98">
        <f>'Activity data'!L767*'Emission factors'!$B$37*'Emission factors'!$D$37/1000</f>
        <v>3.5270823463101086</v>
      </c>
      <c r="Q3641" s="98">
        <f>'Activity data'!M767*'Emission factors'!$B$37*'Emission factors'!$D$37/1000</f>
        <v>3.7571354379802191</v>
      </c>
      <c r="R3641" s="98">
        <f>'Activity data'!N767*'Emission factors'!$B$37*'Emission factors'!$D$37/1000</f>
        <v>4.0708095853347119</v>
      </c>
      <c r="S3641" s="98">
        <f>'Activity data'!O767*'Emission factors'!$B$37*'Emission factors'!$D$37/1000</f>
        <v>4.1176513180787664</v>
      </c>
      <c r="T3641" s="98">
        <f>'Activity data'!P767*'Emission factors'!$B$37*'Emission factors'!$D$37/1000</f>
        <v>4.4629295642071174</v>
      </c>
      <c r="U3641" s="98">
        <f>'Activity data'!Q767*'Emission factors'!$B$37*'Emission factors'!$D$37/1000</f>
        <v>4.5376249498425949</v>
      </c>
    </row>
    <row r="3642" spans="1:21" x14ac:dyDescent="0.25">
      <c r="A3642" s="92" t="s">
        <v>11</v>
      </c>
      <c r="B3642" s="92" t="s">
        <v>12</v>
      </c>
      <c r="C3642" s="92" t="s">
        <v>42</v>
      </c>
      <c r="D3642" s="92" t="s">
        <v>42</v>
      </c>
      <c r="E3642" s="92" t="s">
        <v>24</v>
      </c>
      <c r="F3642" s="92" t="s">
        <v>34</v>
      </c>
      <c r="G3642" s="92" t="s">
        <v>97</v>
      </c>
      <c r="H3642" s="92" t="s">
        <v>31</v>
      </c>
      <c r="I3642" s="89" t="s">
        <v>206</v>
      </c>
      <c r="L3642" s="98">
        <f>'Activity data'!H768*'Emission factors'!$B$37*'Emission factors'!$D$37/1000</f>
        <v>26.166617602008127</v>
      </c>
      <c r="M3642" s="98">
        <f>'Activity data'!I768*'Emission factors'!$B$37*'Emission factors'!$D$37/1000</f>
        <v>27.031283970581249</v>
      </c>
      <c r="N3642" s="98">
        <f>'Activity data'!J768*'Emission factors'!$B$37*'Emission factors'!$D$37/1000</f>
        <v>31.081133739934522</v>
      </c>
      <c r="O3642" s="98">
        <f>'Activity data'!K768*'Emission factors'!$B$37*'Emission factors'!$D$37/1000</f>
        <v>37.156931549292921</v>
      </c>
      <c r="P3642" s="98">
        <f>'Activity data'!L768*'Emission factors'!$B$37*'Emission factors'!$D$37/1000</f>
        <v>43.786881756013763</v>
      </c>
      <c r="Q3642" s="98">
        <f>'Activity data'!M768*'Emission factors'!$B$37*'Emission factors'!$D$37/1000</f>
        <v>48.179660392601349</v>
      </c>
      <c r="R3642" s="98">
        <f>'Activity data'!N768*'Emission factors'!$B$37*'Emission factors'!$D$37/1000</f>
        <v>51.447337410446522</v>
      </c>
      <c r="S3642" s="98">
        <f>'Activity data'!O768*'Emission factors'!$B$37*'Emission factors'!$D$37/1000</f>
        <v>54.705459955134614</v>
      </c>
      <c r="T3642" s="98">
        <f>'Activity data'!P768*'Emission factors'!$B$37*'Emission factors'!$D$37/1000</f>
        <v>58.346956135343063</v>
      </c>
      <c r="U3642" s="98">
        <f>'Activity data'!Q768*'Emission factors'!$B$37*'Emission factors'!$D$37/1000</f>
        <v>56.938054515638072</v>
      </c>
    </row>
    <row r="3643" spans="1:21" x14ac:dyDescent="0.25">
      <c r="A3643" s="92" t="s">
        <v>11</v>
      </c>
      <c r="B3643" s="92" t="s">
        <v>12</v>
      </c>
      <c r="C3643" s="92" t="s">
        <v>42</v>
      </c>
      <c r="D3643" s="92" t="s">
        <v>42</v>
      </c>
      <c r="E3643" s="92" t="s">
        <v>24</v>
      </c>
      <c r="F3643" s="92" t="s">
        <v>34</v>
      </c>
      <c r="G3643" s="92" t="s">
        <v>97</v>
      </c>
      <c r="H3643" s="92" t="s">
        <v>31</v>
      </c>
      <c r="I3643" s="89" t="s">
        <v>220</v>
      </c>
      <c r="L3643" s="98">
        <f>'Activity data'!H769*'Emission factors'!$B$37*'Emission factors'!$D$37/1000</f>
        <v>0</v>
      </c>
      <c r="M3643" s="98">
        <f>'Activity data'!I769*'Emission factors'!$B$37*'Emission factors'!$D$37/1000</f>
        <v>0</v>
      </c>
      <c r="N3643" s="98">
        <f>'Activity data'!J769*'Emission factors'!$B$37*'Emission factors'!$D$37/1000</f>
        <v>0</v>
      </c>
      <c r="O3643" s="98">
        <f>'Activity data'!K769*'Emission factors'!$B$37*'Emission factors'!$D$37/1000</f>
        <v>0</v>
      </c>
      <c r="P3643" s="98">
        <f>'Activity data'!L769*'Emission factors'!$B$37*'Emission factors'!$D$37/1000</f>
        <v>0</v>
      </c>
      <c r="Q3643" s="98">
        <f>'Activity data'!M769*'Emission factors'!$B$37*'Emission factors'!$D$37/1000</f>
        <v>0</v>
      </c>
      <c r="R3643" s="98">
        <f>'Activity data'!N769*'Emission factors'!$B$37*'Emission factors'!$D$37/1000</f>
        <v>0</v>
      </c>
      <c r="S3643" s="98">
        <f>'Activity data'!O769*'Emission factors'!$B$37*'Emission factors'!$D$37/1000</f>
        <v>0</v>
      </c>
      <c r="T3643" s="98">
        <f>'Activity data'!P769*'Emission factors'!$B$37*'Emission factors'!$D$37/1000</f>
        <v>0</v>
      </c>
      <c r="U3643" s="98">
        <f>'Activity data'!Q769*'Emission factors'!$B$37*'Emission factors'!$D$37/1000</f>
        <v>0</v>
      </c>
    </row>
    <row r="3644" spans="1:21" x14ac:dyDescent="0.25">
      <c r="A3644" s="92" t="s">
        <v>11</v>
      </c>
      <c r="B3644" s="92" t="s">
        <v>12</v>
      </c>
      <c r="C3644" s="92" t="s">
        <v>42</v>
      </c>
      <c r="D3644" s="92" t="s">
        <v>42</v>
      </c>
      <c r="E3644" s="92" t="s">
        <v>24</v>
      </c>
      <c r="F3644" s="92" t="s">
        <v>34</v>
      </c>
      <c r="G3644" s="92" t="s">
        <v>97</v>
      </c>
      <c r="H3644" s="92" t="s">
        <v>31</v>
      </c>
      <c r="I3644" s="89" t="s">
        <v>193</v>
      </c>
      <c r="L3644" s="98">
        <f>'Activity data'!H770*'Emission factors'!$B$37*'Emission factors'!$D$37/1000</f>
        <v>0</v>
      </c>
      <c r="M3644" s="98">
        <f>'Activity data'!I770*'Emission factors'!$B$37*'Emission factors'!$D$37/1000</f>
        <v>0</v>
      </c>
      <c r="N3644" s="98">
        <f>'Activity data'!J770*'Emission factors'!$B$37*'Emission factors'!$D$37/1000</f>
        <v>0</v>
      </c>
      <c r="O3644" s="98">
        <f>'Activity data'!K770*'Emission factors'!$B$37*'Emission factors'!$D$37/1000</f>
        <v>0</v>
      </c>
      <c r="P3644" s="98">
        <f>'Activity data'!L770*'Emission factors'!$B$37*'Emission factors'!$D$37/1000</f>
        <v>0</v>
      </c>
      <c r="Q3644" s="98">
        <f>'Activity data'!M770*'Emission factors'!$B$37*'Emission factors'!$D$37/1000</f>
        <v>0</v>
      </c>
      <c r="R3644" s="98">
        <f>'Activity data'!N770*'Emission factors'!$B$37*'Emission factors'!$D$37/1000</f>
        <v>0</v>
      </c>
      <c r="S3644" s="98">
        <f>'Activity data'!O770*'Emission factors'!$B$37*'Emission factors'!$D$37/1000</f>
        <v>0</v>
      </c>
      <c r="T3644" s="98">
        <f>'Activity data'!P770*'Emission factors'!$B$37*'Emission factors'!$D$37/1000</f>
        <v>0</v>
      </c>
      <c r="U3644" s="98">
        <f>'Activity data'!Q770*'Emission factors'!$B$37*'Emission factors'!$D$37/1000</f>
        <v>0</v>
      </c>
    </row>
    <row r="3645" spans="1:21" x14ac:dyDescent="0.25">
      <c r="A3645" s="92" t="s">
        <v>11</v>
      </c>
      <c r="B3645" s="92" t="s">
        <v>12</v>
      </c>
      <c r="C3645" s="92" t="s">
        <v>42</v>
      </c>
      <c r="D3645" s="92" t="s">
        <v>42</v>
      </c>
      <c r="E3645" s="92" t="s">
        <v>24</v>
      </c>
      <c r="F3645" s="92" t="s">
        <v>34</v>
      </c>
      <c r="G3645" s="92" t="s">
        <v>97</v>
      </c>
      <c r="H3645" s="92" t="s">
        <v>31</v>
      </c>
      <c r="I3645" s="89" t="s">
        <v>259</v>
      </c>
      <c r="L3645" s="98">
        <f>'Activity data'!H771*'Emission factors'!$B$37*'Emission factors'!$D$37/1000</f>
        <v>0</v>
      </c>
      <c r="M3645" s="98">
        <f>'Activity data'!I771*'Emission factors'!$B$37*'Emission factors'!$D$37/1000</f>
        <v>0</v>
      </c>
      <c r="N3645" s="98">
        <f>'Activity data'!J771*'Emission factors'!$B$37*'Emission factors'!$D$37/1000</f>
        <v>0</v>
      </c>
      <c r="O3645" s="98">
        <f>'Activity data'!K771*'Emission factors'!$B$37*'Emission factors'!$D$37/1000</f>
        <v>0</v>
      </c>
      <c r="P3645" s="98">
        <f>'Activity data'!L771*'Emission factors'!$B$37*'Emission factors'!$D$37/1000</f>
        <v>0</v>
      </c>
      <c r="Q3645" s="98">
        <f>'Activity data'!M771*'Emission factors'!$B$37*'Emission factors'!$D$37/1000</f>
        <v>0</v>
      </c>
      <c r="R3645" s="98">
        <f>'Activity data'!N771*'Emission factors'!$B$37*'Emission factors'!$D$37/1000</f>
        <v>0</v>
      </c>
      <c r="S3645" s="98">
        <f>'Activity data'!O771*'Emission factors'!$B$37*'Emission factors'!$D$37/1000</f>
        <v>0</v>
      </c>
      <c r="T3645" s="98">
        <f>'Activity data'!P771*'Emission factors'!$B$37*'Emission factors'!$D$37/1000</f>
        <v>0</v>
      </c>
      <c r="U3645" s="98">
        <f>'Activity data'!Q771*'Emission factors'!$B$37*'Emission factors'!$D$37/1000</f>
        <v>0</v>
      </c>
    </row>
    <row r="3646" spans="1:21" x14ac:dyDescent="0.25">
      <c r="A3646" s="92" t="s">
        <v>11</v>
      </c>
      <c r="B3646" s="92" t="s">
        <v>12</v>
      </c>
      <c r="C3646" s="92" t="s">
        <v>42</v>
      </c>
      <c r="D3646" s="92" t="s">
        <v>42</v>
      </c>
      <c r="E3646" s="92" t="s">
        <v>24</v>
      </c>
      <c r="F3646" s="92" t="s">
        <v>34</v>
      </c>
      <c r="G3646" s="92" t="s">
        <v>97</v>
      </c>
      <c r="H3646" s="92" t="s">
        <v>31</v>
      </c>
      <c r="I3646" s="89" t="s">
        <v>223</v>
      </c>
      <c r="L3646" s="98">
        <f>'Activity data'!H772*'Emission factors'!$B$37*'Emission factors'!$D$37/1000</f>
        <v>0</v>
      </c>
      <c r="M3646" s="98">
        <f>'Activity data'!I772*'Emission factors'!$B$37*'Emission factors'!$D$37/1000</f>
        <v>0</v>
      </c>
      <c r="N3646" s="98">
        <f>'Activity data'!J772*'Emission factors'!$B$37*'Emission factors'!$D$37/1000</f>
        <v>0</v>
      </c>
      <c r="O3646" s="98">
        <f>'Activity data'!K772*'Emission factors'!$B$37*'Emission factors'!$D$37/1000</f>
        <v>0</v>
      </c>
      <c r="P3646" s="98">
        <f>'Activity data'!L772*'Emission factors'!$B$37*'Emission factors'!$D$37/1000</f>
        <v>0</v>
      </c>
      <c r="Q3646" s="98">
        <f>'Activity data'!M772*'Emission factors'!$B$37*'Emission factors'!$D$37/1000</f>
        <v>0</v>
      </c>
      <c r="R3646" s="98">
        <f>'Activity data'!N772*'Emission factors'!$B$37*'Emission factors'!$D$37/1000</f>
        <v>0</v>
      </c>
      <c r="S3646" s="98">
        <f>'Activity data'!O772*'Emission factors'!$B$37*'Emission factors'!$D$37/1000</f>
        <v>0</v>
      </c>
      <c r="T3646" s="98">
        <f>'Activity data'!P772*'Emission factors'!$B$37*'Emission factors'!$D$37/1000</f>
        <v>0</v>
      </c>
      <c r="U3646" s="98">
        <f>'Activity data'!Q772*'Emission factors'!$B$37*'Emission factors'!$D$37/1000</f>
        <v>0</v>
      </c>
    </row>
    <row r="3647" spans="1:21" x14ac:dyDescent="0.25">
      <c r="A3647" s="92" t="s">
        <v>11</v>
      </c>
      <c r="B3647" s="92" t="s">
        <v>12</v>
      </c>
      <c r="C3647" s="92" t="s">
        <v>42</v>
      </c>
      <c r="D3647" s="92" t="s">
        <v>42</v>
      </c>
      <c r="E3647" s="92" t="s">
        <v>24</v>
      </c>
      <c r="F3647" s="92" t="s">
        <v>34</v>
      </c>
      <c r="G3647" s="92" t="s">
        <v>97</v>
      </c>
      <c r="H3647" s="92" t="s">
        <v>31</v>
      </c>
      <c r="I3647" s="89" t="s">
        <v>221</v>
      </c>
      <c r="L3647" s="98">
        <f>'Activity data'!H773*'Emission factors'!$B$37*'Emission factors'!$D$37/1000</f>
        <v>16.137840600960999</v>
      </c>
      <c r="M3647" s="98">
        <f>'Activity data'!I773*'Emission factors'!$B$37*'Emission factors'!$D$37/1000</f>
        <v>17.635596441098997</v>
      </c>
      <c r="N3647" s="98">
        <f>'Activity data'!J773*'Emission factors'!$B$37*'Emission factors'!$D$37/1000</f>
        <v>18.599791509089183</v>
      </c>
      <c r="O3647" s="98">
        <f>'Activity data'!K773*'Emission factors'!$B$37*'Emission factors'!$D$37/1000</f>
        <v>17.05111343738335</v>
      </c>
      <c r="P3647" s="98">
        <f>'Activity data'!L773*'Emission factors'!$B$37*'Emission factors'!$D$37/1000</f>
        <v>15.234097593510906</v>
      </c>
      <c r="Q3647" s="98">
        <f>'Activity data'!M773*'Emission factors'!$B$37*'Emission factors'!$D$37/1000</f>
        <v>11.628708022990605</v>
      </c>
      <c r="R3647" s="98">
        <f>'Activity data'!N773*'Emission factors'!$B$37*'Emission factors'!$D$37/1000</f>
        <v>11.905513245962622</v>
      </c>
      <c r="S3647" s="98">
        <f>'Activity data'!O773*'Emission factors'!$B$37*'Emission factors'!$D$37/1000</f>
        <v>13.557368393414679</v>
      </c>
      <c r="T3647" s="98">
        <f>'Activity data'!P773*'Emission factors'!$B$37*'Emission factors'!$D$37/1000</f>
        <v>15.796257717341106</v>
      </c>
      <c r="U3647" s="98">
        <f>'Activity data'!Q773*'Emission factors'!$B$37*'Emission factors'!$D$37/1000</f>
        <v>17.48643705682073</v>
      </c>
    </row>
    <row r="3648" spans="1:21" x14ac:dyDescent="0.25">
      <c r="A3648" s="92" t="s">
        <v>11</v>
      </c>
      <c r="B3648" s="92" t="s">
        <v>12</v>
      </c>
      <c r="C3648" s="92" t="s">
        <v>42</v>
      </c>
      <c r="D3648" s="92" t="s">
        <v>42</v>
      </c>
      <c r="E3648" s="92" t="s">
        <v>24</v>
      </c>
      <c r="F3648" s="92" t="s">
        <v>34</v>
      </c>
      <c r="G3648" s="92" t="s">
        <v>97</v>
      </c>
      <c r="H3648" s="92" t="s">
        <v>31</v>
      </c>
      <c r="I3648" s="89" t="s">
        <v>222</v>
      </c>
      <c r="L3648" s="98">
        <f>'Activity data'!H774*'Emission factors'!$B$37*'Emission factors'!$D$37/1000</f>
        <v>0</v>
      </c>
      <c r="M3648" s="98">
        <f>'Activity data'!I774*'Emission factors'!$B$37*'Emission factors'!$D$37/1000</f>
        <v>0</v>
      </c>
      <c r="N3648" s="98">
        <f>'Activity data'!J774*'Emission factors'!$B$37*'Emission factors'!$D$37/1000</f>
        <v>0</v>
      </c>
      <c r="O3648" s="98">
        <f>'Activity data'!K774*'Emission factors'!$B$37*'Emission factors'!$D$37/1000</f>
        <v>0</v>
      </c>
      <c r="P3648" s="98">
        <f>'Activity data'!L774*'Emission factors'!$B$37*'Emission factors'!$D$37/1000</f>
        <v>0</v>
      </c>
      <c r="Q3648" s="98">
        <f>'Activity data'!M774*'Emission factors'!$B$37*'Emission factors'!$D$37/1000</f>
        <v>0</v>
      </c>
      <c r="R3648" s="98">
        <f>'Activity data'!N774*'Emission factors'!$B$37*'Emission factors'!$D$37/1000</f>
        <v>0</v>
      </c>
      <c r="S3648" s="98">
        <f>'Activity data'!O774*'Emission factors'!$B$37*'Emission factors'!$D$37/1000</f>
        <v>0</v>
      </c>
      <c r="T3648" s="98">
        <f>'Activity data'!P774*'Emission factors'!$B$37*'Emission factors'!$D$37/1000</f>
        <v>0</v>
      </c>
      <c r="U3648" s="98">
        <f>'Activity data'!Q774*'Emission factors'!$B$37*'Emission factors'!$D$37/1000</f>
        <v>0</v>
      </c>
    </row>
    <row r="3649" spans="1:21" x14ac:dyDescent="0.25">
      <c r="A3649" s="92" t="s">
        <v>11</v>
      </c>
      <c r="B3649" s="92" t="s">
        <v>12</v>
      </c>
      <c r="C3649" s="92" t="s">
        <v>42</v>
      </c>
      <c r="D3649" s="92" t="s">
        <v>42</v>
      </c>
      <c r="E3649" s="92" t="s">
        <v>24</v>
      </c>
      <c r="F3649" s="92" t="s">
        <v>34</v>
      </c>
      <c r="G3649" s="92" t="s">
        <v>97</v>
      </c>
      <c r="H3649" s="92" t="s">
        <v>31</v>
      </c>
      <c r="I3649" s="89" t="s">
        <v>201</v>
      </c>
      <c r="L3649" s="98">
        <f>'Activity data'!H775*'Emission factors'!$B$37*'Emission factors'!$D$37/1000</f>
        <v>21.094266022514997</v>
      </c>
      <c r="M3649" s="98">
        <f>'Activity data'!I775*'Emission factors'!$B$37*'Emission factors'!$D$37/1000</f>
        <v>24.178475383492497</v>
      </c>
      <c r="N3649" s="98">
        <f>'Activity data'!J775*'Emission factors'!$B$37*'Emission factors'!$D$37/1000</f>
        <v>27.839502400019864</v>
      </c>
      <c r="O3649" s="98">
        <f>'Activity data'!K775*'Emission factors'!$B$37*'Emission factors'!$D$37/1000</f>
        <v>30.242656692218471</v>
      </c>
      <c r="P3649" s="98">
        <f>'Activity data'!L775*'Emission factors'!$B$37*'Emission factors'!$D$37/1000</f>
        <v>32.139850924339655</v>
      </c>
      <c r="Q3649" s="98">
        <f>'Activity data'!M775*'Emission factors'!$B$37*'Emission factors'!$D$37/1000</f>
        <v>33.809230796837952</v>
      </c>
      <c r="R3649" s="98">
        <f>'Activity data'!N775*'Emission factors'!$B$37*'Emission factors'!$D$37/1000</f>
        <v>38.344841569402213</v>
      </c>
      <c r="S3649" s="98">
        <f>'Activity data'!O775*'Emission factors'!$B$37*'Emission factors'!$D$37/1000</f>
        <v>42.70686678682339</v>
      </c>
      <c r="T3649" s="98">
        <f>'Activity data'!P775*'Emission factors'!$B$37*'Emission factors'!$D$37/1000</f>
        <v>45.729903851865487</v>
      </c>
      <c r="U3649" s="98">
        <f>'Activity data'!Q775*'Emission factors'!$B$37*'Emission factors'!$D$37/1000</f>
        <v>47.415520014187898</v>
      </c>
    </row>
    <row r="3650" spans="1:21" x14ac:dyDescent="0.25">
      <c r="A3650" s="92" t="s">
        <v>11</v>
      </c>
      <c r="B3650" s="92" t="s">
        <v>12</v>
      </c>
      <c r="C3650" s="92" t="s">
        <v>42</v>
      </c>
      <c r="D3650" s="92" t="s">
        <v>42</v>
      </c>
      <c r="E3650" s="92" t="s">
        <v>24</v>
      </c>
      <c r="F3650" s="92" t="s">
        <v>34</v>
      </c>
      <c r="G3650" s="92" t="s">
        <v>97</v>
      </c>
      <c r="H3650" s="92" t="s">
        <v>31</v>
      </c>
      <c r="I3650" s="89" t="s">
        <v>207</v>
      </c>
      <c r="L3650" s="98">
        <f>'Activity data'!H776*'Emission factors'!$B$37*'Emission factors'!$D$37/1000</f>
        <v>14.991789342711996</v>
      </c>
      <c r="M3650" s="98">
        <f>'Activity data'!I776*'Emission factors'!$B$37*'Emission factors'!$D$37/1000</f>
        <v>16.678190680305999</v>
      </c>
      <c r="N3650" s="98">
        <f>'Activity data'!J776*'Emission factors'!$B$37*'Emission factors'!$D$37/1000</f>
        <v>19.778480140251748</v>
      </c>
      <c r="O3650" s="98">
        <f>'Activity data'!K776*'Emission factors'!$B$37*'Emission factors'!$D$37/1000</f>
        <v>22.520297387063852</v>
      </c>
      <c r="P3650" s="98">
        <f>'Activity data'!L776*'Emission factors'!$B$37*'Emission factors'!$D$37/1000</f>
        <v>26.769947146617742</v>
      </c>
      <c r="Q3650" s="98">
        <f>'Activity data'!M776*'Emission factors'!$B$37*'Emission factors'!$D$37/1000</f>
        <v>28.432797019727566</v>
      </c>
      <c r="R3650" s="98">
        <f>'Activity data'!N776*'Emission factors'!$B$37*'Emission factors'!$D$37/1000</f>
        <v>30.124569157248377</v>
      </c>
      <c r="S3650" s="98">
        <f>'Activity data'!O776*'Emission factors'!$B$37*'Emission factors'!$D$37/1000</f>
        <v>32.137826500442955</v>
      </c>
      <c r="T3650" s="98">
        <f>'Activity data'!P776*'Emission factors'!$B$37*'Emission factors'!$D$37/1000</f>
        <v>34.276272795746344</v>
      </c>
      <c r="U3650" s="98">
        <f>'Activity data'!Q776*'Emission factors'!$B$37*'Emission factors'!$D$37/1000</f>
        <v>34.107358587577856</v>
      </c>
    </row>
    <row r="3651" spans="1:21" x14ac:dyDescent="0.25">
      <c r="A3651" s="92" t="s">
        <v>11</v>
      </c>
      <c r="B3651" s="92" t="s">
        <v>12</v>
      </c>
      <c r="C3651" s="92" t="s">
        <v>42</v>
      </c>
      <c r="D3651" s="92" t="s">
        <v>42</v>
      </c>
      <c r="E3651" s="92" t="s">
        <v>24</v>
      </c>
      <c r="F3651" s="92" t="s">
        <v>34</v>
      </c>
      <c r="G3651" s="92" t="s">
        <v>97</v>
      </c>
      <c r="H3651" s="92" t="s">
        <v>31</v>
      </c>
      <c r="I3651" s="89" t="s">
        <v>218</v>
      </c>
      <c r="L3651" s="98">
        <f>'Activity data'!H777*'Emission factors'!$B$37*'Emission factors'!$D$37/1000</f>
        <v>0</v>
      </c>
      <c r="M3651" s="98">
        <f>'Activity data'!I777*'Emission factors'!$B$37*'Emission factors'!$D$37/1000</f>
        <v>0</v>
      </c>
      <c r="N3651" s="98">
        <f>'Activity data'!J777*'Emission factors'!$B$37*'Emission factors'!$D$37/1000</f>
        <v>0</v>
      </c>
      <c r="O3651" s="98">
        <f>'Activity data'!K777*'Emission factors'!$B$37*'Emission factors'!$D$37/1000</f>
        <v>0</v>
      </c>
      <c r="P3651" s="98">
        <f>'Activity data'!L777*'Emission factors'!$B$37*'Emission factors'!$D$37/1000</f>
        <v>0</v>
      </c>
      <c r="Q3651" s="98">
        <f>'Activity data'!M777*'Emission factors'!$B$37*'Emission factors'!$D$37/1000</f>
        <v>0</v>
      </c>
      <c r="R3651" s="98">
        <f>'Activity data'!N777*'Emission factors'!$B$37*'Emission factors'!$D$37/1000</f>
        <v>0</v>
      </c>
      <c r="S3651" s="98">
        <f>'Activity data'!O777*'Emission factors'!$B$37*'Emission factors'!$D$37/1000</f>
        <v>0</v>
      </c>
      <c r="T3651" s="98">
        <f>'Activity data'!P777*'Emission factors'!$B$37*'Emission factors'!$D$37/1000</f>
        <v>0</v>
      </c>
      <c r="U3651" s="98">
        <f>'Activity data'!Q777*'Emission factors'!$B$37*'Emission factors'!$D$37/1000</f>
        <v>0</v>
      </c>
    </row>
    <row r="3652" spans="1:21" x14ac:dyDescent="0.25">
      <c r="A3652" s="92" t="s">
        <v>11</v>
      </c>
      <c r="B3652" s="92" t="s">
        <v>12</v>
      </c>
      <c r="C3652" s="92" t="s">
        <v>42</v>
      </c>
      <c r="D3652" s="92" t="s">
        <v>42</v>
      </c>
      <c r="E3652" s="92" t="s">
        <v>24</v>
      </c>
      <c r="F3652" s="92" t="s">
        <v>34</v>
      </c>
      <c r="G3652" s="92" t="s">
        <v>97</v>
      </c>
      <c r="H3652" s="92" t="s">
        <v>31</v>
      </c>
      <c r="I3652" s="89" t="s">
        <v>194</v>
      </c>
      <c r="L3652" s="98">
        <f>'Activity data'!H778*'Emission factors'!$B$37*'Emission factors'!$D$37/1000</f>
        <v>0</v>
      </c>
      <c r="M3652" s="98">
        <f>'Activity data'!I778*'Emission factors'!$B$37*'Emission factors'!$D$37/1000</f>
        <v>0</v>
      </c>
      <c r="N3652" s="98">
        <f>'Activity data'!J778*'Emission factors'!$B$37*'Emission factors'!$D$37/1000</f>
        <v>0</v>
      </c>
      <c r="O3652" s="98">
        <f>'Activity data'!K778*'Emission factors'!$B$37*'Emission factors'!$D$37/1000</f>
        <v>0</v>
      </c>
      <c r="P3652" s="98">
        <f>'Activity data'!L778*'Emission factors'!$B$37*'Emission factors'!$D$37/1000</f>
        <v>0</v>
      </c>
      <c r="Q3652" s="98">
        <f>'Activity data'!M778*'Emission factors'!$B$37*'Emission factors'!$D$37/1000</f>
        <v>0</v>
      </c>
      <c r="R3652" s="98">
        <f>'Activity data'!N778*'Emission factors'!$B$37*'Emission factors'!$D$37/1000</f>
        <v>0</v>
      </c>
      <c r="S3652" s="98">
        <f>'Activity data'!O778*'Emission factors'!$B$37*'Emission factors'!$D$37/1000</f>
        <v>0</v>
      </c>
      <c r="T3652" s="98">
        <f>'Activity data'!P778*'Emission factors'!$B$37*'Emission factors'!$D$37/1000</f>
        <v>0</v>
      </c>
      <c r="U3652" s="98">
        <f>'Activity data'!Q778*'Emission factors'!$B$37*'Emission factors'!$D$37/1000</f>
        <v>0</v>
      </c>
    </row>
    <row r="3653" spans="1:21" x14ac:dyDescent="0.25">
      <c r="A3653" s="92" t="s">
        <v>11</v>
      </c>
      <c r="B3653" s="92" t="s">
        <v>12</v>
      </c>
      <c r="C3653" s="92" t="s">
        <v>42</v>
      </c>
      <c r="D3653" s="92" t="s">
        <v>42</v>
      </c>
      <c r="E3653" s="92" t="s">
        <v>24</v>
      </c>
      <c r="F3653" s="92" t="s">
        <v>34</v>
      </c>
      <c r="G3653" s="92" t="s">
        <v>97</v>
      </c>
      <c r="H3653" s="92" t="s">
        <v>31</v>
      </c>
      <c r="I3653" s="89" t="s">
        <v>195</v>
      </c>
      <c r="L3653" s="98">
        <f>'Activity data'!H779*'Emission factors'!$B$37*'Emission factors'!$D$37/1000</f>
        <v>0</v>
      </c>
      <c r="M3653" s="98">
        <f>'Activity data'!I779*'Emission factors'!$B$37*'Emission factors'!$D$37/1000</f>
        <v>0</v>
      </c>
      <c r="N3653" s="98">
        <f>'Activity data'!J779*'Emission factors'!$B$37*'Emission factors'!$D$37/1000</f>
        <v>0</v>
      </c>
      <c r="O3653" s="98">
        <f>'Activity data'!K779*'Emission factors'!$B$37*'Emission factors'!$D$37/1000</f>
        <v>0</v>
      </c>
      <c r="P3653" s="98">
        <f>'Activity data'!L779*'Emission factors'!$B$37*'Emission factors'!$D$37/1000</f>
        <v>0</v>
      </c>
      <c r="Q3653" s="98">
        <f>'Activity data'!M779*'Emission factors'!$B$37*'Emission factors'!$D$37/1000</f>
        <v>0</v>
      </c>
      <c r="R3653" s="98">
        <f>'Activity data'!N779*'Emission factors'!$B$37*'Emission factors'!$D$37/1000</f>
        <v>0</v>
      </c>
      <c r="S3653" s="98">
        <f>'Activity data'!O779*'Emission factors'!$B$37*'Emission factors'!$D$37/1000</f>
        <v>0</v>
      </c>
      <c r="T3653" s="98">
        <f>'Activity data'!P779*'Emission factors'!$B$37*'Emission factors'!$D$37/1000</f>
        <v>0</v>
      </c>
      <c r="U3653" s="98">
        <f>'Activity data'!Q779*'Emission factors'!$B$37*'Emission factors'!$D$37/1000</f>
        <v>0</v>
      </c>
    </row>
    <row r="3654" spans="1:21" x14ac:dyDescent="0.25">
      <c r="A3654" s="92" t="s">
        <v>11</v>
      </c>
      <c r="B3654" s="92" t="s">
        <v>12</v>
      </c>
      <c r="C3654" s="92" t="s">
        <v>42</v>
      </c>
      <c r="D3654" s="92" t="s">
        <v>42</v>
      </c>
      <c r="E3654" s="92" t="s">
        <v>24</v>
      </c>
      <c r="F3654" s="92" t="s">
        <v>34</v>
      </c>
      <c r="G3654" s="92" t="s">
        <v>97</v>
      </c>
      <c r="H3654" s="92" t="s">
        <v>31</v>
      </c>
      <c r="I3654" s="89" t="s">
        <v>209</v>
      </c>
      <c r="L3654" s="98">
        <f>'Activity data'!H780*'Emission factors'!$B$37*'Emission factors'!$D$37/1000</f>
        <v>14.432693868521998</v>
      </c>
      <c r="M3654" s="98">
        <f>'Activity data'!I780*'Emission factors'!$B$37*'Emission factors'!$D$37/1000</f>
        <v>15.603610196029869</v>
      </c>
      <c r="N3654" s="98">
        <f>'Activity data'!J780*'Emission factors'!$B$37*'Emission factors'!$D$37/1000</f>
        <v>17.047364218201913</v>
      </c>
      <c r="O3654" s="98">
        <f>'Activity data'!K780*'Emission factors'!$B$37*'Emission factors'!$D$37/1000</f>
        <v>18.550140832450555</v>
      </c>
      <c r="P3654" s="98">
        <f>'Activity data'!L780*'Emission factors'!$B$37*'Emission factors'!$D$37/1000</f>
        <v>20.049693297274803</v>
      </c>
      <c r="Q3654" s="98">
        <f>'Activity data'!M780*'Emission factors'!$B$37*'Emission factors'!$D$37/1000</f>
        <v>21.044113853052764</v>
      </c>
      <c r="R3654" s="98">
        <f>'Activity data'!N780*'Emission factors'!$B$37*'Emission factors'!$D$37/1000</f>
        <v>22.534656347542636</v>
      </c>
      <c r="S3654" s="98">
        <f>'Activity data'!O780*'Emission factors'!$B$37*'Emission factors'!$D$37/1000</f>
        <v>25.262060844223143</v>
      </c>
      <c r="T3654" s="98">
        <f>'Activity data'!P780*'Emission factors'!$B$37*'Emission factors'!$D$37/1000</f>
        <v>29.121264063977272</v>
      </c>
      <c r="U3654" s="98">
        <f>'Activity data'!Q780*'Emission factors'!$B$37*'Emission factors'!$D$37/1000</f>
        <v>30.920674101996077</v>
      </c>
    </row>
    <row r="3655" spans="1:21" x14ac:dyDescent="0.25">
      <c r="A3655" s="92" t="s">
        <v>11</v>
      </c>
      <c r="B3655" s="92" t="s">
        <v>12</v>
      </c>
      <c r="C3655" s="92" t="s">
        <v>42</v>
      </c>
      <c r="D3655" s="92" t="s">
        <v>42</v>
      </c>
      <c r="E3655" s="92" t="s">
        <v>24</v>
      </c>
      <c r="F3655" s="92" t="s">
        <v>34</v>
      </c>
      <c r="G3655" s="92" t="s">
        <v>97</v>
      </c>
      <c r="H3655" s="92" t="s">
        <v>31</v>
      </c>
      <c r="I3655" s="89" t="s">
        <v>208</v>
      </c>
      <c r="L3655" s="98">
        <f>'Activity data'!H781*'Emission factors'!$B$37*'Emission factors'!$D$37/1000</f>
        <v>39.988776026069992</v>
      </c>
      <c r="M3655" s="98">
        <f>'Activity data'!I781*'Emission factors'!$B$37*'Emission factors'!$D$37/1000</f>
        <v>40.935893200899997</v>
      </c>
      <c r="N3655" s="98">
        <f>'Activity data'!J781*'Emission factors'!$B$37*'Emission factors'!$D$37/1000</f>
        <v>43.087122970420374</v>
      </c>
      <c r="O3655" s="98">
        <f>'Activity data'!K781*'Emission factors'!$B$37*'Emission factors'!$D$37/1000</f>
        <v>47.527584847234216</v>
      </c>
      <c r="P3655" s="98">
        <f>'Activity data'!L781*'Emission factors'!$B$37*'Emission factors'!$D$37/1000</f>
        <v>51.137877576136759</v>
      </c>
      <c r="Q3655" s="98">
        <f>'Activity data'!M781*'Emission factors'!$B$37*'Emission factors'!$D$37/1000</f>
        <v>54.055333357561608</v>
      </c>
      <c r="R3655" s="98">
        <f>'Activity data'!N781*'Emission factors'!$B$37*'Emission factors'!$D$37/1000</f>
        <v>59.460070008528426</v>
      </c>
      <c r="S3655" s="98">
        <f>'Activity data'!O781*'Emission factors'!$B$37*'Emission factors'!$D$37/1000</f>
        <v>67.225680630486181</v>
      </c>
      <c r="T3655" s="98">
        <f>'Activity data'!P781*'Emission factors'!$B$37*'Emission factors'!$D$37/1000</f>
        <v>75.990927762571161</v>
      </c>
      <c r="U3655" s="98">
        <f>'Activity data'!Q781*'Emission factors'!$B$37*'Emission factors'!$D$37/1000</f>
        <v>77.08652582777583</v>
      </c>
    </row>
    <row r="3656" spans="1:21" x14ac:dyDescent="0.25">
      <c r="A3656" s="92" t="s">
        <v>11</v>
      </c>
      <c r="B3656" s="92" t="s">
        <v>12</v>
      </c>
      <c r="C3656" s="92" t="s">
        <v>42</v>
      </c>
      <c r="D3656" s="92" t="s">
        <v>42</v>
      </c>
      <c r="E3656" s="92" t="s">
        <v>24</v>
      </c>
      <c r="F3656" s="92" t="s">
        <v>34</v>
      </c>
      <c r="G3656" s="92" t="s">
        <v>97</v>
      </c>
      <c r="H3656" s="92" t="s">
        <v>31</v>
      </c>
      <c r="I3656" s="89" t="s">
        <v>226</v>
      </c>
      <c r="L3656" s="98">
        <f>'Activity data'!H782*'Emission factors'!$B$37*'Emission factors'!$D$37/1000</f>
        <v>0</v>
      </c>
      <c r="M3656" s="98">
        <f>'Activity data'!I782*'Emission factors'!$B$37*'Emission factors'!$D$37/1000</f>
        <v>0</v>
      </c>
      <c r="N3656" s="98">
        <f>'Activity data'!J782*'Emission factors'!$B$37*'Emission factors'!$D$37/1000</f>
        <v>0</v>
      </c>
      <c r="O3656" s="98">
        <f>'Activity data'!K782*'Emission factors'!$B$37*'Emission factors'!$D$37/1000</f>
        <v>0</v>
      </c>
      <c r="P3656" s="98">
        <f>'Activity data'!L782*'Emission factors'!$B$37*'Emission factors'!$D$37/1000</f>
        <v>0</v>
      </c>
      <c r="Q3656" s="98">
        <f>'Activity data'!M782*'Emission factors'!$B$37*'Emission factors'!$D$37/1000</f>
        <v>0</v>
      </c>
      <c r="R3656" s="98">
        <f>'Activity data'!N782*'Emission factors'!$B$37*'Emission factors'!$D$37/1000</f>
        <v>0</v>
      </c>
      <c r="S3656" s="98">
        <f>'Activity data'!O782*'Emission factors'!$B$37*'Emission factors'!$D$37/1000</f>
        <v>0</v>
      </c>
      <c r="T3656" s="98">
        <f>'Activity data'!P782*'Emission factors'!$B$37*'Emission factors'!$D$37/1000</f>
        <v>0</v>
      </c>
      <c r="U3656" s="98">
        <f>'Activity data'!Q782*'Emission factors'!$B$37*'Emission factors'!$D$37/1000</f>
        <v>0</v>
      </c>
    </row>
    <row r="3657" spans="1:21" x14ac:dyDescent="0.25">
      <c r="A3657" s="92" t="s">
        <v>11</v>
      </c>
      <c r="B3657" s="92" t="s">
        <v>12</v>
      </c>
      <c r="C3657" s="92" t="s">
        <v>42</v>
      </c>
      <c r="D3657" s="92" t="s">
        <v>42</v>
      </c>
      <c r="E3657" s="92" t="s">
        <v>24</v>
      </c>
      <c r="F3657" s="92" t="s">
        <v>34</v>
      </c>
      <c r="G3657" s="92" t="s">
        <v>97</v>
      </c>
      <c r="H3657" s="92" t="s">
        <v>31</v>
      </c>
      <c r="I3657" s="89" t="s">
        <v>196</v>
      </c>
      <c r="L3657" s="98">
        <f>'Activity data'!H783*'Emission factors'!$B$37*'Emission factors'!$D$37/1000</f>
        <v>22.766793859319254</v>
      </c>
      <c r="M3657" s="98">
        <f>'Activity data'!I783*'Emission factors'!$B$37*'Emission factors'!$D$37/1000</f>
        <v>23.60124019437599</v>
      </c>
      <c r="N3657" s="98">
        <f>'Activity data'!J783*'Emission factors'!$B$37*'Emission factors'!$D$37/1000</f>
        <v>27.565310485147123</v>
      </c>
      <c r="O3657" s="98">
        <f>'Activity data'!K783*'Emission factors'!$B$37*'Emission factors'!$D$37/1000</f>
        <v>31.666508205514358</v>
      </c>
      <c r="P3657" s="98">
        <f>'Activity data'!L783*'Emission factors'!$B$37*'Emission factors'!$D$37/1000</f>
        <v>34.537765593607332</v>
      </c>
      <c r="Q3657" s="98">
        <f>'Activity data'!M783*'Emission factors'!$B$37*'Emission factors'!$D$37/1000</f>
        <v>37.682656789020697</v>
      </c>
      <c r="R3657" s="98">
        <f>'Activity data'!N783*'Emission factors'!$B$37*'Emission factors'!$D$37/1000</f>
        <v>40.315099936525215</v>
      </c>
      <c r="S3657" s="98">
        <f>'Activity data'!O783*'Emission factors'!$B$37*'Emission factors'!$D$37/1000</f>
        <v>43.942480817251472</v>
      </c>
      <c r="T3657" s="98">
        <f>'Activity data'!P783*'Emission factors'!$B$37*'Emission factors'!$D$37/1000</f>
        <v>48.313000853625446</v>
      </c>
      <c r="U3657" s="98">
        <f>'Activity data'!Q783*'Emission factors'!$B$37*'Emission factors'!$D$37/1000</f>
        <v>48.874472924395505</v>
      </c>
    </row>
    <row r="3658" spans="1:21" x14ac:dyDescent="0.25">
      <c r="A3658" s="92" t="s">
        <v>11</v>
      </c>
      <c r="B3658" s="92" t="s">
        <v>12</v>
      </c>
      <c r="C3658" s="92" t="s">
        <v>42</v>
      </c>
      <c r="D3658" s="92" t="s">
        <v>42</v>
      </c>
      <c r="E3658" s="92" t="s">
        <v>24</v>
      </c>
      <c r="F3658" s="92" t="s">
        <v>34</v>
      </c>
      <c r="G3658" s="92" t="s">
        <v>97</v>
      </c>
      <c r="H3658" s="92" t="s">
        <v>31</v>
      </c>
      <c r="I3658" s="89" t="s">
        <v>197</v>
      </c>
      <c r="L3658" s="98">
        <f>'Activity data'!H784*'Emission factors'!$B$37*'Emission factors'!$D$37/1000</f>
        <v>20.885041661964497</v>
      </c>
      <c r="M3658" s="98">
        <f>'Activity data'!I784*'Emission factors'!$B$37*'Emission factors'!$D$37/1000</f>
        <v>23.818532334654623</v>
      </c>
      <c r="N3658" s="98">
        <f>'Activity data'!J784*'Emission factors'!$B$37*'Emission factors'!$D$37/1000</f>
        <v>29.688574970647256</v>
      </c>
      <c r="O3658" s="98">
        <f>'Activity data'!K784*'Emission factors'!$B$37*'Emission factors'!$D$37/1000</f>
        <v>33.293497466820483</v>
      </c>
      <c r="P3658" s="98">
        <f>'Activity data'!L784*'Emission factors'!$B$37*'Emission factors'!$D$37/1000</f>
        <v>35.970628693636264</v>
      </c>
      <c r="Q3658" s="98">
        <f>'Activity data'!M784*'Emission factors'!$B$37*'Emission factors'!$D$37/1000</f>
        <v>38.828995877587566</v>
      </c>
      <c r="R3658" s="98">
        <f>'Activity data'!N784*'Emission factors'!$B$37*'Emission factors'!$D$37/1000</f>
        <v>43.613791023025129</v>
      </c>
      <c r="S3658" s="98">
        <f>'Activity data'!O784*'Emission factors'!$B$37*'Emission factors'!$D$37/1000</f>
        <v>46.885925351187865</v>
      </c>
      <c r="T3658" s="98">
        <f>'Activity data'!P784*'Emission factors'!$B$37*'Emission factors'!$D$37/1000</f>
        <v>48.108555515327282</v>
      </c>
      <c r="U3658" s="98">
        <f>'Activity data'!Q784*'Emission factors'!$B$37*'Emission factors'!$D$37/1000</f>
        <v>46.925336244326935</v>
      </c>
    </row>
    <row r="3659" spans="1:21" x14ac:dyDescent="0.25">
      <c r="A3659" s="92" t="s">
        <v>11</v>
      </c>
      <c r="B3659" s="92" t="s">
        <v>12</v>
      </c>
      <c r="C3659" s="92" t="s">
        <v>42</v>
      </c>
      <c r="D3659" s="92" t="s">
        <v>42</v>
      </c>
      <c r="E3659" s="92" t="s">
        <v>24</v>
      </c>
      <c r="F3659" s="92" t="s">
        <v>34</v>
      </c>
      <c r="G3659" s="92" t="s">
        <v>97</v>
      </c>
      <c r="H3659" s="92" t="s">
        <v>31</v>
      </c>
      <c r="I3659" s="89" t="s">
        <v>229</v>
      </c>
      <c r="L3659" s="98">
        <f>'Activity data'!H785*'Emission factors'!$B$37*'Emission factors'!$D$37/1000</f>
        <v>0</v>
      </c>
      <c r="M3659" s="98">
        <f>'Activity data'!I785*'Emission factors'!$B$37*'Emission factors'!$D$37/1000</f>
        <v>0</v>
      </c>
      <c r="N3659" s="98">
        <f>'Activity data'!J785*'Emission factors'!$B$37*'Emission factors'!$D$37/1000</f>
        <v>0</v>
      </c>
      <c r="O3659" s="98">
        <f>'Activity data'!K785*'Emission factors'!$B$37*'Emission factors'!$D$37/1000</f>
        <v>0</v>
      </c>
      <c r="P3659" s="98">
        <f>'Activity data'!L785*'Emission factors'!$B$37*'Emission factors'!$D$37/1000</f>
        <v>0</v>
      </c>
      <c r="Q3659" s="98">
        <f>'Activity data'!M785*'Emission factors'!$B$37*'Emission factors'!$D$37/1000</f>
        <v>0</v>
      </c>
      <c r="R3659" s="98">
        <f>'Activity data'!N785*'Emission factors'!$B$37*'Emission factors'!$D$37/1000</f>
        <v>0</v>
      </c>
      <c r="S3659" s="98">
        <f>'Activity data'!O785*'Emission factors'!$B$37*'Emission factors'!$D$37/1000</f>
        <v>0</v>
      </c>
      <c r="T3659" s="98">
        <f>'Activity data'!P785*'Emission factors'!$B$37*'Emission factors'!$D$37/1000</f>
        <v>0</v>
      </c>
      <c r="U3659" s="98">
        <f>'Activity data'!Q785*'Emission factors'!$B$37*'Emission factors'!$D$37/1000</f>
        <v>0</v>
      </c>
    </row>
    <row r="3660" spans="1:21" x14ac:dyDescent="0.25">
      <c r="A3660" s="92" t="s">
        <v>11</v>
      </c>
      <c r="B3660" s="92" t="s">
        <v>12</v>
      </c>
      <c r="C3660" s="92" t="s">
        <v>42</v>
      </c>
      <c r="D3660" s="92" t="s">
        <v>42</v>
      </c>
      <c r="E3660" s="92" t="s">
        <v>24</v>
      </c>
      <c r="F3660" s="92" t="s">
        <v>34</v>
      </c>
      <c r="G3660" s="92" t="s">
        <v>97</v>
      </c>
      <c r="H3660" s="92" t="s">
        <v>31</v>
      </c>
      <c r="I3660" s="89" t="s">
        <v>198</v>
      </c>
      <c r="L3660" s="98">
        <f>'Activity data'!H786*'Emission factors'!$B$37*'Emission factors'!$D$37/1000</f>
        <v>0</v>
      </c>
      <c r="M3660" s="98">
        <f>'Activity data'!I786*'Emission factors'!$B$37*'Emission factors'!$D$37/1000</f>
        <v>0</v>
      </c>
      <c r="N3660" s="98">
        <f>'Activity data'!J786*'Emission factors'!$B$37*'Emission factors'!$D$37/1000</f>
        <v>0</v>
      </c>
      <c r="O3660" s="98">
        <f>'Activity data'!K786*'Emission factors'!$B$37*'Emission factors'!$D$37/1000</f>
        <v>0</v>
      </c>
      <c r="P3660" s="98">
        <f>'Activity data'!L786*'Emission factors'!$B$37*'Emission factors'!$D$37/1000</f>
        <v>0</v>
      </c>
      <c r="Q3660" s="98">
        <f>'Activity data'!M786*'Emission factors'!$B$37*'Emission factors'!$D$37/1000</f>
        <v>0</v>
      </c>
      <c r="R3660" s="98">
        <f>'Activity data'!N786*'Emission factors'!$B$37*'Emission factors'!$D$37/1000</f>
        <v>0</v>
      </c>
      <c r="S3660" s="98">
        <f>'Activity data'!O786*'Emission factors'!$B$37*'Emission factors'!$D$37/1000</f>
        <v>0</v>
      </c>
      <c r="T3660" s="98">
        <f>'Activity data'!P786*'Emission factors'!$B$37*'Emission factors'!$D$37/1000</f>
        <v>0</v>
      </c>
      <c r="U3660" s="98">
        <f>'Activity data'!Q786*'Emission factors'!$B$37*'Emission factors'!$D$37/1000</f>
        <v>0</v>
      </c>
    </row>
    <row r="3661" spans="1:21" x14ac:dyDescent="0.25">
      <c r="A3661" s="92" t="s">
        <v>11</v>
      </c>
      <c r="B3661" s="92" t="s">
        <v>12</v>
      </c>
      <c r="C3661" s="92" t="s">
        <v>42</v>
      </c>
      <c r="D3661" s="92" t="s">
        <v>42</v>
      </c>
      <c r="E3661" s="92" t="s">
        <v>24</v>
      </c>
      <c r="F3661" s="92" t="s">
        <v>34</v>
      </c>
      <c r="G3661" s="92" t="s">
        <v>97</v>
      </c>
      <c r="H3661" s="92" t="s">
        <v>31</v>
      </c>
      <c r="I3661" s="89" t="s">
        <v>231</v>
      </c>
      <c r="L3661" s="98">
        <f>'Activity data'!H787*'Emission factors'!$B$37*'Emission factors'!$D$37/1000</f>
        <v>0</v>
      </c>
      <c r="M3661" s="98">
        <f>'Activity data'!I787*'Emission factors'!$B$37*'Emission factors'!$D$37/1000</f>
        <v>0</v>
      </c>
      <c r="N3661" s="98">
        <f>'Activity data'!J787*'Emission factors'!$B$37*'Emission factors'!$D$37/1000</f>
        <v>0</v>
      </c>
      <c r="O3661" s="98">
        <f>'Activity data'!K787*'Emission factors'!$B$37*'Emission factors'!$D$37/1000</f>
        <v>0</v>
      </c>
      <c r="P3661" s="98">
        <f>'Activity data'!L787*'Emission factors'!$B$37*'Emission factors'!$D$37/1000</f>
        <v>0</v>
      </c>
      <c r="Q3661" s="98">
        <f>'Activity data'!M787*'Emission factors'!$B$37*'Emission factors'!$D$37/1000</f>
        <v>0</v>
      </c>
      <c r="R3661" s="98">
        <f>'Activity data'!N787*'Emission factors'!$B$37*'Emission factors'!$D$37/1000</f>
        <v>0</v>
      </c>
      <c r="S3661" s="98">
        <f>'Activity data'!O787*'Emission factors'!$B$37*'Emission factors'!$D$37/1000</f>
        <v>0</v>
      </c>
      <c r="T3661" s="98">
        <f>'Activity data'!P787*'Emission factors'!$B$37*'Emission factors'!$D$37/1000</f>
        <v>0</v>
      </c>
      <c r="U3661" s="98">
        <f>'Activity data'!Q787*'Emission factors'!$B$37*'Emission factors'!$D$37/1000</f>
        <v>0</v>
      </c>
    </row>
    <row r="3662" spans="1:21" x14ac:dyDescent="0.25">
      <c r="A3662" s="92" t="s">
        <v>11</v>
      </c>
      <c r="B3662" s="92" t="s">
        <v>12</v>
      </c>
      <c r="C3662" s="92" t="s">
        <v>42</v>
      </c>
      <c r="D3662" s="92" t="s">
        <v>42</v>
      </c>
      <c r="E3662" s="92" t="s">
        <v>24</v>
      </c>
      <c r="F3662" s="92" t="s">
        <v>34</v>
      </c>
      <c r="G3662" s="92" t="s">
        <v>97</v>
      </c>
      <c r="H3662" s="92" t="s">
        <v>31</v>
      </c>
      <c r="I3662" s="89" t="s">
        <v>230</v>
      </c>
      <c r="L3662" s="98">
        <f>'Activity data'!H788*'Emission factors'!$B$37*'Emission factors'!$D$37/1000</f>
        <v>0</v>
      </c>
      <c r="M3662" s="98">
        <f>'Activity data'!I788*'Emission factors'!$B$37*'Emission factors'!$D$37/1000</f>
        <v>0</v>
      </c>
      <c r="N3662" s="98">
        <f>'Activity data'!J788*'Emission factors'!$B$37*'Emission factors'!$D$37/1000</f>
        <v>0</v>
      </c>
      <c r="O3662" s="98">
        <f>'Activity data'!K788*'Emission factors'!$B$37*'Emission factors'!$D$37/1000</f>
        <v>0</v>
      </c>
      <c r="P3662" s="98">
        <f>'Activity data'!L788*'Emission factors'!$B$37*'Emission factors'!$D$37/1000</f>
        <v>0</v>
      </c>
      <c r="Q3662" s="98">
        <f>'Activity data'!M788*'Emission factors'!$B$37*'Emission factors'!$D$37/1000</f>
        <v>0</v>
      </c>
      <c r="R3662" s="98">
        <f>'Activity data'!N788*'Emission factors'!$B$37*'Emission factors'!$D$37/1000</f>
        <v>0</v>
      </c>
      <c r="S3662" s="98">
        <f>'Activity data'!O788*'Emission factors'!$B$37*'Emission factors'!$D$37/1000</f>
        <v>0</v>
      </c>
      <c r="T3662" s="98">
        <f>'Activity data'!P788*'Emission factors'!$B$37*'Emission factors'!$D$37/1000</f>
        <v>0</v>
      </c>
      <c r="U3662" s="98">
        <f>'Activity data'!Q788*'Emission factors'!$B$37*'Emission factors'!$D$37/1000</f>
        <v>0</v>
      </c>
    </row>
    <row r="3663" spans="1:21" x14ac:dyDescent="0.25">
      <c r="A3663" s="92" t="s">
        <v>11</v>
      </c>
      <c r="B3663" s="92" t="s">
        <v>12</v>
      </c>
      <c r="C3663" s="92" t="s">
        <v>42</v>
      </c>
      <c r="D3663" s="92" t="s">
        <v>42</v>
      </c>
      <c r="E3663" s="92" t="s">
        <v>24</v>
      </c>
      <c r="F3663" s="92" t="s">
        <v>34</v>
      </c>
      <c r="G3663" s="92" t="s">
        <v>97</v>
      </c>
      <c r="H3663" s="92" t="s">
        <v>31</v>
      </c>
      <c r="I3663" s="88" t="s">
        <v>232</v>
      </c>
      <c r="L3663" s="98">
        <f>'Activity data'!H789*'Emission factors'!$B$37*'Emission factors'!$D$37/1000</f>
        <v>25.826228205760493</v>
      </c>
      <c r="M3663" s="98">
        <f>'Activity data'!I789*'Emission factors'!$B$37*'Emission factors'!$D$37/1000</f>
        <v>28.179872223175742</v>
      </c>
      <c r="N3663" s="98">
        <f>'Activity data'!J789*'Emission factors'!$B$37*'Emission factors'!$D$37/1000</f>
        <v>32.658699982424388</v>
      </c>
      <c r="O3663" s="98">
        <f>'Activity data'!K789*'Emission factors'!$B$37*'Emission factors'!$D$37/1000</f>
        <v>36.133227427134564</v>
      </c>
      <c r="P3663" s="98">
        <f>'Activity data'!L789*'Emission factors'!$B$37*'Emission factors'!$D$37/1000</f>
        <v>41.061542915043539</v>
      </c>
      <c r="Q3663" s="98">
        <f>'Activity data'!M789*'Emission factors'!$B$37*'Emission factors'!$D$37/1000</f>
        <v>44.46509236210332</v>
      </c>
      <c r="R3663" s="98">
        <f>'Activity data'!N789*'Emission factors'!$B$37*'Emission factors'!$D$37/1000</f>
        <v>46.093097269460358</v>
      </c>
      <c r="S3663" s="98">
        <f>'Activity data'!O789*'Emission factors'!$B$37*'Emission factors'!$D$37/1000</f>
        <v>47.709550607962655</v>
      </c>
      <c r="T3663" s="98">
        <f>'Activity data'!P789*'Emission factors'!$B$37*'Emission factors'!$D$37/1000</f>
        <v>53.993626250695712</v>
      </c>
      <c r="U3663" s="98">
        <f>'Activity data'!Q789*'Emission factors'!$B$37*'Emission factors'!$D$37/1000</f>
        <v>53.633324540502493</v>
      </c>
    </row>
    <row r="3664" spans="1:21" x14ac:dyDescent="0.25">
      <c r="A3664" s="92" t="s">
        <v>11</v>
      </c>
      <c r="B3664" s="92" t="s">
        <v>12</v>
      </c>
      <c r="C3664" s="92" t="s">
        <v>42</v>
      </c>
      <c r="D3664" s="92" t="s">
        <v>42</v>
      </c>
      <c r="E3664" s="92" t="s">
        <v>24</v>
      </c>
      <c r="F3664" s="92" t="s">
        <v>34</v>
      </c>
      <c r="G3664" s="92" t="s">
        <v>97</v>
      </c>
      <c r="H3664" s="92" t="s">
        <v>31</v>
      </c>
      <c r="I3664" s="89" t="s">
        <v>225</v>
      </c>
      <c r="L3664" s="98">
        <f>'Activity data'!H790*'Emission factors'!$B$37*'Emission factors'!$D$37/1000</f>
        <v>0</v>
      </c>
      <c r="M3664" s="98">
        <f>'Activity data'!I790*'Emission factors'!$B$37*'Emission factors'!$D$37/1000</f>
        <v>0</v>
      </c>
      <c r="N3664" s="98">
        <f>'Activity data'!J790*'Emission factors'!$B$37*'Emission factors'!$D$37/1000</f>
        <v>0</v>
      </c>
      <c r="O3664" s="98">
        <f>'Activity data'!K790*'Emission factors'!$B$37*'Emission factors'!$D$37/1000</f>
        <v>0</v>
      </c>
      <c r="P3664" s="98">
        <f>'Activity data'!L790*'Emission factors'!$B$37*'Emission factors'!$D$37/1000</f>
        <v>0</v>
      </c>
      <c r="Q3664" s="98">
        <f>'Activity data'!M790*'Emission factors'!$B$37*'Emission factors'!$D$37/1000</f>
        <v>0</v>
      </c>
      <c r="R3664" s="98">
        <f>'Activity data'!N790*'Emission factors'!$B$37*'Emission factors'!$D$37/1000</f>
        <v>0</v>
      </c>
      <c r="S3664" s="98">
        <f>'Activity data'!O790*'Emission factors'!$B$37*'Emission factors'!$D$37/1000</f>
        <v>0</v>
      </c>
      <c r="T3664" s="98">
        <f>'Activity data'!P790*'Emission factors'!$B$37*'Emission factors'!$D$37/1000</f>
        <v>0</v>
      </c>
      <c r="U3664" s="98">
        <f>'Activity data'!Q790*'Emission factors'!$B$37*'Emission factors'!$D$37/1000</f>
        <v>0</v>
      </c>
    </row>
    <row r="3665" spans="1:21" x14ac:dyDescent="0.25">
      <c r="A3665" s="92" t="s">
        <v>11</v>
      </c>
      <c r="B3665" s="92" t="s">
        <v>12</v>
      </c>
      <c r="C3665" s="92" t="s">
        <v>42</v>
      </c>
      <c r="D3665" s="92" t="s">
        <v>42</v>
      </c>
      <c r="E3665" s="92" t="s">
        <v>24</v>
      </c>
      <c r="F3665" s="92" t="s">
        <v>34</v>
      </c>
      <c r="G3665" s="92" t="s">
        <v>97</v>
      </c>
      <c r="H3665" s="92" t="s">
        <v>31</v>
      </c>
      <c r="I3665" s="89" t="s">
        <v>205</v>
      </c>
      <c r="L3665" s="98">
        <f>'Activity data'!H791*'Emission factors'!$B$37*'Emission factors'!$D$37/1000</f>
        <v>14.4166618327375</v>
      </c>
      <c r="M3665" s="98">
        <f>'Activity data'!I791*'Emission factors'!$B$37*'Emission factors'!$D$37/1000</f>
        <v>15.358437753854624</v>
      </c>
      <c r="N3665" s="98">
        <f>'Activity data'!J791*'Emission factors'!$B$37*'Emission factors'!$D$37/1000</f>
        <v>16.688994135484119</v>
      </c>
      <c r="O3665" s="98">
        <f>'Activity data'!K791*'Emission factors'!$B$37*'Emission factors'!$D$37/1000</f>
        <v>17.242434445208161</v>
      </c>
      <c r="P3665" s="98">
        <f>'Activity data'!L791*'Emission factors'!$B$37*'Emission factors'!$D$37/1000</f>
        <v>18.895302213609014</v>
      </c>
      <c r="Q3665" s="98">
        <f>'Activity data'!M791*'Emission factors'!$B$37*'Emission factors'!$D$37/1000</f>
        <v>18.958297046373893</v>
      </c>
      <c r="R3665" s="98">
        <f>'Activity data'!N791*'Emission factors'!$B$37*'Emission factors'!$D$37/1000</f>
        <v>19.804440749625996</v>
      </c>
      <c r="S3665" s="98">
        <f>'Activity data'!O791*'Emission factors'!$B$37*'Emission factors'!$D$37/1000</f>
        <v>21.187200844221834</v>
      </c>
      <c r="T3665" s="98">
        <f>'Activity data'!P791*'Emission factors'!$B$37*'Emission factors'!$D$37/1000</f>
        <v>22.46192650356738</v>
      </c>
      <c r="U3665" s="98">
        <f>'Activity data'!Q791*'Emission factors'!$B$37*'Emission factors'!$D$37/1000</f>
        <v>22.238514086205868</v>
      </c>
    </row>
    <row r="3666" spans="1:21" x14ac:dyDescent="0.25">
      <c r="A3666" s="92" t="s">
        <v>11</v>
      </c>
      <c r="B3666" s="92" t="s">
        <v>12</v>
      </c>
      <c r="C3666" s="92" t="s">
        <v>42</v>
      </c>
      <c r="D3666" s="92" t="s">
        <v>42</v>
      </c>
      <c r="E3666" s="92" t="s">
        <v>24</v>
      </c>
      <c r="F3666" s="92" t="s">
        <v>34</v>
      </c>
      <c r="G3666" s="92" t="s">
        <v>97</v>
      </c>
      <c r="H3666" s="92" t="s">
        <v>31</v>
      </c>
      <c r="I3666" s="89" t="s">
        <v>204</v>
      </c>
      <c r="L3666" s="98">
        <f>'Activity data'!H792*'Emission factors'!$B$37*'Emission factors'!$D$37/1000</f>
        <v>7.7210668716592501</v>
      </c>
      <c r="M3666" s="98">
        <f>'Activity data'!I792*'Emission factors'!$B$37*'Emission factors'!$D$37/1000</f>
        <v>8.3860052136014964</v>
      </c>
      <c r="N3666" s="98">
        <f>'Activity data'!J792*'Emission factors'!$B$37*'Emission factors'!$D$37/1000</f>
        <v>9.4813648784909788</v>
      </c>
      <c r="O3666" s="98">
        <f>'Activity data'!K792*'Emission factors'!$B$37*'Emission factors'!$D$37/1000</f>
        <v>10.022622581817375</v>
      </c>
      <c r="P3666" s="98">
        <f>'Activity data'!L792*'Emission factors'!$B$37*'Emission factors'!$D$37/1000</f>
        <v>10.748236392655897</v>
      </c>
      <c r="Q3666" s="98">
        <f>'Activity data'!M792*'Emission factors'!$B$37*'Emission factors'!$D$37/1000</f>
        <v>11.340216793441241</v>
      </c>
      <c r="R3666" s="98">
        <f>'Activity data'!N792*'Emission factors'!$B$37*'Emission factors'!$D$37/1000</f>
        <v>12.59013160276198</v>
      </c>
      <c r="S3666" s="98">
        <f>'Activity data'!O792*'Emission factors'!$B$37*'Emission factors'!$D$37/1000</f>
        <v>14.058223223632014</v>
      </c>
      <c r="T3666" s="98">
        <f>'Activity data'!P792*'Emission factors'!$B$37*'Emission factors'!$D$37/1000</f>
        <v>15.644496898769239</v>
      </c>
      <c r="U3666" s="98">
        <f>'Activity data'!Q792*'Emission factors'!$B$37*'Emission factors'!$D$37/1000</f>
        <v>16.083755971889456</v>
      </c>
    </row>
    <row r="3667" spans="1:21" x14ac:dyDescent="0.25">
      <c r="A3667" s="92" t="s">
        <v>11</v>
      </c>
      <c r="B3667" s="92" t="s">
        <v>12</v>
      </c>
      <c r="C3667" s="92" t="s">
        <v>42</v>
      </c>
      <c r="D3667" s="92" t="s">
        <v>42</v>
      </c>
      <c r="E3667" s="92" t="s">
        <v>24</v>
      </c>
      <c r="F3667" s="92" t="s">
        <v>34</v>
      </c>
      <c r="G3667" s="92" t="s">
        <v>97</v>
      </c>
      <c r="H3667" s="92" t="s">
        <v>31</v>
      </c>
      <c r="I3667" s="89" t="s">
        <v>228</v>
      </c>
      <c r="L3667" s="98">
        <f>'Activity data'!H793*'Emission factors'!$B$37*'Emission factors'!$D$37/1000</f>
        <v>0</v>
      </c>
      <c r="M3667" s="98">
        <f>'Activity data'!I793*'Emission factors'!$B$37*'Emission factors'!$D$37/1000</f>
        <v>0</v>
      </c>
      <c r="N3667" s="98">
        <f>'Activity data'!J793*'Emission factors'!$B$37*'Emission factors'!$D$37/1000</f>
        <v>0</v>
      </c>
      <c r="O3667" s="98">
        <f>'Activity data'!K793*'Emission factors'!$B$37*'Emission factors'!$D$37/1000</f>
        <v>0</v>
      </c>
      <c r="P3667" s="98">
        <f>'Activity data'!L793*'Emission factors'!$B$37*'Emission factors'!$D$37/1000</f>
        <v>0</v>
      </c>
      <c r="Q3667" s="98">
        <f>'Activity data'!M793*'Emission factors'!$B$37*'Emission factors'!$D$37/1000</f>
        <v>0</v>
      </c>
      <c r="R3667" s="98">
        <f>'Activity data'!N793*'Emission factors'!$B$37*'Emission factors'!$D$37/1000</f>
        <v>0</v>
      </c>
      <c r="S3667" s="98">
        <f>'Activity data'!O793*'Emission factors'!$B$37*'Emission factors'!$D$37/1000</f>
        <v>0</v>
      </c>
      <c r="T3667" s="98">
        <f>'Activity data'!P793*'Emission factors'!$B$37*'Emission factors'!$D$37/1000</f>
        <v>0</v>
      </c>
      <c r="U3667" s="98">
        <f>'Activity data'!Q793*'Emission factors'!$B$37*'Emission factors'!$D$37/1000</f>
        <v>0</v>
      </c>
    </row>
    <row r="3668" spans="1:21" x14ac:dyDescent="0.25">
      <c r="A3668" s="92" t="s">
        <v>11</v>
      </c>
      <c r="B3668" s="92" t="s">
        <v>12</v>
      </c>
      <c r="C3668" s="92" t="s">
        <v>42</v>
      </c>
      <c r="D3668" s="92" t="s">
        <v>42</v>
      </c>
      <c r="E3668" s="92" t="s">
        <v>24</v>
      </c>
      <c r="F3668" s="92" t="s">
        <v>34</v>
      </c>
      <c r="G3668" s="92" t="s">
        <v>97</v>
      </c>
      <c r="H3668" s="92" t="s">
        <v>31</v>
      </c>
      <c r="I3668" s="89" t="s">
        <v>202</v>
      </c>
      <c r="L3668" s="98">
        <f>'Activity data'!H794*'Emission factors'!$B$37*'Emission factors'!$D$37/1000</f>
        <v>21.736846331701873</v>
      </c>
      <c r="M3668" s="98">
        <f>'Activity data'!I794*'Emission factors'!$B$37*'Emission factors'!$D$37/1000</f>
        <v>23.014387994387619</v>
      </c>
      <c r="N3668" s="98">
        <f>'Activity data'!J794*'Emission factors'!$B$37*'Emission factors'!$D$37/1000</f>
        <v>26.801245579647947</v>
      </c>
      <c r="O3668" s="98">
        <f>'Activity data'!K794*'Emission factors'!$B$37*'Emission factors'!$D$37/1000</f>
        <v>31.325728762533259</v>
      </c>
      <c r="P3668" s="98">
        <f>'Activity data'!L794*'Emission factors'!$B$37*'Emission factors'!$D$37/1000</f>
        <v>34.603167501294941</v>
      </c>
      <c r="Q3668" s="98">
        <f>'Activity data'!M794*'Emission factors'!$B$37*'Emission factors'!$D$37/1000</f>
        <v>37.06244277985784</v>
      </c>
      <c r="R3668" s="98">
        <f>'Activity data'!N794*'Emission factors'!$B$37*'Emission factors'!$D$37/1000</f>
        <v>40.6001212288228</v>
      </c>
      <c r="S3668" s="98">
        <f>'Activity data'!O794*'Emission factors'!$B$37*'Emission factors'!$D$37/1000</f>
        <v>47.451964325488952</v>
      </c>
      <c r="T3668" s="98">
        <f>'Activity data'!P794*'Emission factors'!$B$37*'Emission factors'!$D$37/1000</f>
        <v>47.656758638484767</v>
      </c>
      <c r="U3668" s="98">
        <f>'Activity data'!Q794*'Emission factors'!$B$37*'Emission factors'!$D$37/1000</f>
        <v>44.653400079122555</v>
      </c>
    </row>
    <row r="3669" spans="1:21" x14ac:dyDescent="0.25">
      <c r="A3669" s="92" t="s">
        <v>11</v>
      </c>
      <c r="B3669" s="92" t="s">
        <v>12</v>
      </c>
      <c r="C3669" s="92" t="s">
        <v>42</v>
      </c>
      <c r="D3669" s="92" t="s">
        <v>42</v>
      </c>
      <c r="E3669" s="92" t="s">
        <v>24</v>
      </c>
      <c r="F3669" s="92" t="s">
        <v>34</v>
      </c>
      <c r="G3669" s="92" t="s">
        <v>97</v>
      </c>
      <c r="H3669" s="92" t="s">
        <v>31</v>
      </c>
      <c r="I3669" s="89" t="s">
        <v>190</v>
      </c>
      <c r="L3669" s="98">
        <f>'Activity data'!H795*'Emission factors'!$B$37*'Emission factors'!$D$37/1000</f>
        <v>0</v>
      </c>
      <c r="M3669" s="98">
        <f>'Activity data'!I795*'Emission factors'!$B$37*'Emission factors'!$D$37/1000</f>
        <v>0</v>
      </c>
      <c r="N3669" s="98">
        <f>'Activity data'!J795*'Emission factors'!$B$37*'Emission factors'!$D$37/1000</f>
        <v>0</v>
      </c>
      <c r="O3669" s="98">
        <f>'Activity data'!K795*'Emission factors'!$B$37*'Emission factors'!$D$37/1000</f>
        <v>0</v>
      </c>
      <c r="P3669" s="98">
        <f>'Activity data'!L795*'Emission factors'!$B$37*'Emission factors'!$D$37/1000</f>
        <v>0</v>
      </c>
      <c r="Q3669" s="98">
        <f>'Activity data'!M795*'Emission factors'!$B$37*'Emission factors'!$D$37/1000</f>
        <v>0</v>
      </c>
      <c r="R3669" s="98">
        <f>'Activity data'!N795*'Emission factors'!$B$37*'Emission factors'!$D$37/1000</f>
        <v>0</v>
      </c>
      <c r="S3669" s="98">
        <f>'Activity data'!O795*'Emission factors'!$B$37*'Emission factors'!$D$37/1000</f>
        <v>0</v>
      </c>
      <c r="T3669" s="98">
        <f>'Activity data'!P795*'Emission factors'!$B$37*'Emission factors'!$D$37/1000</f>
        <v>0</v>
      </c>
      <c r="U3669" s="98">
        <f>'Activity data'!Q795*'Emission factors'!$B$37*'Emission factors'!$D$37/1000</f>
        <v>0</v>
      </c>
    </row>
    <row r="3670" spans="1:21" x14ac:dyDescent="0.25">
      <c r="A3670" s="92" t="s">
        <v>11</v>
      </c>
      <c r="B3670" s="92" t="s">
        <v>12</v>
      </c>
      <c r="C3670" s="92" t="s">
        <v>42</v>
      </c>
      <c r="D3670" s="92" t="s">
        <v>42</v>
      </c>
      <c r="E3670" s="92" t="s">
        <v>24</v>
      </c>
      <c r="F3670" s="92" t="s">
        <v>34</v>
      </c>
      <c r="G3670" s="92" t="s">
        <v>97</v>
      </c>
      <c r="H3670" s="92" t="s">
        <v>31</v>
      </c>
      <c r="I3670" s="89" t="s">
        <v>210</v>
      </c>
      <c r="L3670" s="98">
        <f>'Activity data'!H796*'Emission factors'!$B$37*'Emission factors'!$D$37/1000</f>
        <v>0</v>
      </c>
      <c r="M3670" s="98">
        <f>'Activity data'!I796*'Emission factors'!$B$37*'Emission factors'!$D$37/1000</f>
        <v>0</v>
      </c>
      <c r="N3670" s="98">
        <f>'Activity data'!J796*'Emission factors'!$B$37*'Emission factors'!$D$37/1000</f>
        <v>0</v>
      </c>
      <c r="O3670" s="98">
        <f>'Activity data'!K796*'Emission factors'!$B$37*'Emission factors'!$D$37/1000</f>
        <v>0</v>
      </c>
      <c r="P3670" s="98">
        <f>'Activity data'!L796*'Emission factors'!$B$37*'Emission factors'!$D$37/1000</f>
        <v>0</v>
      </c>
      <c r="Q3670" s="98">
        <f>'Activity data'!M796*'Emission factors'!$B$37*'Emission factors'!$D$37/1000</f>
        <v>0</v>
      </c>
      <c r="R3670" s="98">
        <f>'Activity data'!N796*'Emission factors'!$B$37*'Emission factors'!$D$37/1000</f>
        <v>0</v>
      </c>
      <c r="S3670" s="98">
        <f>'Activity data'!O796*'Emission factors'!$B$37*'Emission factors'!$D$37/1000</f>
        <v>0</v>
      </c>
      <c r="T3670" s="98">
        <f>'Activity data'!P796*'Emission factors'!$B$37*'Emission factors'!$D$37/1000</f>
        <v>0</v>
      </c>
      <c r="U3670" s="98">
        <f>'Activity data'!Q796*'Emission factors'!$B$37*'Emission factors'!$D$37/1000</f>
        <v>0</v>
      </c>
    </row>
    <row r="3671" spans="1:21" x14ac:dyDescent="0.25">
      <c r="A3671" s="92" t="s">
        <v>11</v>
      </c>
      <c r="B3671" s="92" t="s">
        <v>12</v>
      </c>
      <c r="C3671" s="92" t="s">
        <v>42</v>
      </c>
      <c r="D3671" s="92" t="s">
        <v>42</v>
      </c>
      <c r="E3671" s="92" t="s">
        <v>24</v>
      </c>
      <c r="F3671" s="92" t="s">
        <v>34</v>
      </c>
      <c r="G3671" s="92" t="s">
        <v>97</v>
      </c>
      <c r="H3671" s="92" t="s">
        <v>31</v>
      </c>
      <c r="I3671" s="89" t="s">
        <v>199</v>
      </c>
      <c r="L3671" s="98">
        <f>'Activity data'!H797*'Emission factors'!$B$37*'Emission factors'!$D$37/1000</f>
        <v>63.532017113547482</v>
      </c>
      <c r="M3671" s="98">
        <f>'Activity data'!I797*'Emission factors'!$B$37*'Emission factors'!$D$37/1000</f>
        <v>64.437691962689499</v>
      </c>
      <c r="N3671" s="98">
        <f>'Activity data'!J797*'Emission factors'!$B$37*'Emission factors'!$D$37/1000</f>
        <v>69.91597921249614</v>
      </c>
      <c r="O3671" s="98">
        <f>'Activity data'!K797*'Emission factors'!$B$37*'Emission factors'!$D$37/1000</f>
        <v>78.27282183602982</v>
      </c>
      <c r="P3671" s="98">
        <f>'Activity data'!L797*'Emission factors'!$B$37*'Emission factors'!$D$37/1000</f>
        <v>86.834619134999443</v>
      </c>
      <c r="Q3671" s="98">
        <f>'Activity data'!M797*'Emission factors'!$B$37*'Emission factors'!$D$37/1000</f>
        <v>89.202440651258044</v>
      </c>
      <c r="R3671" s="98">
        <f>'Activity data'!N797*'Emission factors'!$B$37*'Emission factors'!$D$37/1000</f>
        <v>92.927043800714898</v>
      </c>
      <c r="S3671" s="98">
        <f>'Activity data'!O797*'Emission factors'!$B$37*'Emission factors'!$D$37/1000</f>
        <v>98.335432719271765</v>
      </c>
      <c r="T3671" s="98">
        <f>'Activity data'!P797*'Emission factors'!$B$37*'Emission factors'!$D$37/1000</f>
        <v>102.23588622336618</v>
      </c>
      <c r="U3671" s="98">
        <f>'Activity data'!Q797*'Emission factors'!$B$37*'Emission factors'!$D$37/1000</f>
        <v>102.55438875913671</v>
      </c>
    </row>
    <row r="3672" spans="1:21" x14ac:dyDescent="0.25">
      <c r="A3672" s="92" t="s">
        <v>11</v>
      </c>
      <c r="B3672" s="92" t="s">
        <v>12</v>
      </c>
      <c r="C3672" s="92" t="s">
        <v>42</v>
      </c>
      <c r="D3672" s="92" t="s">
        <v>42</v>
      </c>
      <c r="E3672" s="92" t="s">
        <v>24</v>
      </c>
      <c r="F3672" s="92" t="s">
        <v>34</v>
      </c>
      <c r="G3672" s="92" t="s">
        <v>97</v>
      </c>
      <c r="H3672" s="92" t="s">
        <v>31</v>
      </c>
      <c r="I3672" s="89" t="s">
        <v>233</v>
      </c>
      <c r="L3672" s="98">
        <f>'Activity data'!H798*'Emission factors'!$B$37*'Emission factors'!$D$37/1000</f>
        <v>0</v>
      </c>
      <c r="M3672" s="98">
        <f>'Activity data'!I798*'Emission factors'!$B$37*'Emission factors'!$D$37/1000</f>
        <v>0</v>
      </c>
      <c r="N3672" s="98">
        <f>'Activity data'!J798*'Emission factors'!$B$37*'Emission factors'!$D$37/1000</f>
        <v>0</v>
      </c>
      <c r="O3672" s="98">
        <f>'Activity data'!K798*'Emission factors'!$B$37*'Emission factors'!$D$37/1000</f>
        <v>0</v>
      </c>
      <c r="P3672" s="98">
        <f>'Activity data'!L798*'Emission factors'!$B$37*'Emission factors'!$D$37/1000</f>
        <v>0</v>
      </c>
      <c r="Q3672" s="98">
        <f>'Activity data'!M798*'Emission factors'!$B$37*'Emission factors'!$D$37/1000</f>
        <v>0</v>
      </c>
      <c r="R3672" s="98">
        <f>'Activity data'!N798*'Emission factors'!$B$37*'Emission factors'!$D$37/1000</f>
        <v>0</v>
      </c>
      <c r="S3672" s="98">
        <f>'Activity data'!O798*'Emission factors'!$B$37*'Emission factors'!$D$37/1000</f>
        <v>0</v>
      </c>
      <c r="T3672" s="98">
        <f>'Activity data'!P798*'Emission factors'!$B$37*'Emission factors'!$D$37/1000</f>
        <v>0</v>
      </c>
      <c r="U3672" s="98">
        <f>'Activity data'!Q798*'Emission factors'!$B$37*'Emission factors'!$D$37/1000</f>
        <v>0</v>
      </c>
    </row>
    <row r="3673" spans="1:21" x14ac:dyDescent="0.25">
      <c r="A3673" s="92" t="s">
        <v>11</v>
      </c>
      <c r="B3673" s="92" t="s">
        <v>12</v>
      </c>
      <c r="C3673" s="92" t="s">
        <v>42</v>
      </c>
      <c r="D3673" s="92" t="s">
        <v>42</v>
      </c>
      <c r="E3673" s="92" t="s">
        <v>24</v>
      </c>
      <c r="F3673" s="92" t="s">
        <v>34</v>
      </c>
      <c r="G3673" s="92" t="s">
        <v>97</v>
      </c>
      <c r="H3673" s="92" t="s">
        <v>31</v>
      </c>
      <c r="I3673" s="89" t="s">
        <v>200</v>
      </c>
      <c r="L3673" s="98">
        <f>'Activity data'!H799*'Emission factors'!$B$37*'Emission factors'!$D$37/1000</f>
        <v>6.5694055243047487</v>
      </c>
      <c r="M3673" s="98">
        <f>'Activity data'!I799*'Emission factors'!$B$37*'Emission factors'!$D$37/1000</f>
        <v>6.7239395491269986</v>
      </c>
      <c r="N3673" s="98">
        <f>'Activity data'!J799*'Emission factors'!$B$37*'Emission factors'!$D$37/1000</f>
        <v>7.4005968475295854</v>
      </c>
      <c r="O3673" s="98">
        <f>'Activity data'!K799*'Emission factors'!$B$37*'Emission factors'!$D$37/1000</f>
        <v>8.2285607035164841</v>
      </c>
      <c r="P3673" s="98">
        <f>'Activity data'!L799*'Emission factors'!$B$37*'Emission factors'!$D$37/1000</f>
        <v>8.8118396018894583</v>
      </c>
      <c r="Q3673" s="98">
        <f>'Activity data'!M799*'Emission factors'!$B$37*'Emission factors'!$D$37/1000</f>
        <v>9.3255503643267144</v>
      </c>
      <c r="R3673" s="98">
        <f>'Activity data'!N799*'Emission factors'!$B$37*'Emission factors'!$D$37/1000</f>
        <v>9.8178034839279675</v>
      </c>
      <c r="S3673" s="98">
        <f>'Activity data'!O799*'Emission factors'!$B$37*'Emission factors'!$D$37/1000</f>
        <v>10.611670058693653</v>
      </c>
      <c r="T3673" s="98">
        <f>'Activity data'!P799*'Emission factors'!$B$37*'Emission factors'!$D$37/1000</f>
        <v>11.108270297609236</v>
      </c>
      <c r="U3673" s="98">
        <f>'Activity data'!Q799*'Emission factors'!$B$37*'Emission factors'!$D$37/1000</f>
        <v>10.938895608401543</v>
      </c>
    </row>
    <row r="3674" spans="1:21" x14ac:dyDescent="0.25">
      <c r="A3674" s="92" t="s">
        <v>11</v>
      </c>
      <c r="B3674" s="92" t="s">
        <v>12</v>
      </c>
      <c r="C3674" s="92" t="s">
        <v>42</v>
      </c>
      <c r="D3674" s="92" t="s">
        <v>42</v>
      </c>
      <c r="E3674" s="92" t="s">
        <v>40</v>
      </c>
      <c r="F3674" s="92" t="s">
        <v>34</v>
      </c>
      <c r="G3674" s="92" t="s">
        <v>97</v>
      </c>
      <c r="H3674" s="92" t="s">
        <v>31</v>
      </c>
      <c r="I3674" s="89" t="s">
        <v>227</v>
      </c>
      <c r="J3674" s="92" t="s">
        <v>98</v>
      </c>
      <c r="L3674" s="98">
        <f>'Activity data'!H800*'Emission factors'!$B$41*'Emission factors'!$N$22*'Emission factors'!$D$41/1000</f>
        <v>0</v>
      </c>
      <c r="M3674" s="98">
        <f>'Activity data'!I800*'Emission factors'!$B$41*'Emission factors'!$N$22*'Emission factors'!$D$41/1000</f>
        <v>0</v>
      </c>
      <c r="N3674" s="98">
        <f>'Activity data'!J800*'Emission factors'!$B$41*'Emission factors'!$N$22*'Emission factors'!$D$41/1000</f>
        <v>0</v>
      </c>
      <c r="O3674" s="98">
        <f>'Activity data'!K800*'Emission factors'!$B$41*'Emission factors'!$N$22*'Emission factors'!$D$41/1000</f>
        <v>0</v>
      </c>
      <c r="P3674" s="98">
        <f>'Activity data'!L800*'Emission factors'!$B$41*'Emission factors'!$N$22*'Emission factors'!$D$41/1000</f>
        <v>0</v>
      </c>
      <c r="Q3674" s="98">
        <f>'Activity data'!M800*'Emission factors'!$B$41*'Emission factors'!$N$22*'Emission factors'!$D$41/1000</f>
        <v>0</v>
      </c>
      <c r="R3674" s="98">
        <f>'Activity data'!N800*'Emission factors'!$B$41*'Emission factors'!$N$22*'Emission factors'!$D$41/1000</f>
        <v>0</v>
      </c>
      <c r="S3674" s="98">
        <f>'Activity data'!O800*'Emission factors'!$B$41*'Emission factors'!$N$22*'Emission factors'!$D$41/1000</f>
        <v>0</v>
      </c>
      <c r="T3674" s="98">
        <f>'Activity data'!P800*'Emission factors'!$B$41*'Emission factors'!$N$22*'Emission factors'!$D$41/1000</f>
        <v>0</v>
      </c>
      <c r="U3674" s="98">
        <f>'Activity data'!Q800*'Emission factors'!$B$41*'Emission factors'!$N$22*'Emission factors'!$D$41/1000</f>
        <v>0</v>
      </c>
    </row>
    <row r="3675" spans="1:21" x14ac:dyDescent="0.25">
      <c r="A3675" s="92" t="s">
        <v>11</v>
      </c>
      <c r="B3675" s="92" t="s">
        <v>12</v>
      </c>
      <c r="C3675" s="92" t="s">
        <v>42</v>
      </c>
      <c r="D3675" s="92" t="s">
        <v>42</v>
      </c>
      <c r="E3675" s="92" t="s">
        <v>40</v>
      </c>
      <c r="F3675" s="92" t="s">
        <v>34</v>
      </c>
      <c r="G3675" s="92" t="s">
        <v>97</v>
      </c>
      <c r="H3675" s="92" t="s">
        <v>31</v>
      </c>
      <c r="I3675" s="89" t="s">
        <v>203</v>
      </c>
      <c r="L3675" s="98">
        <f>'Activity data'!H801*'Emission factors'!$B$41*'Emission factors'!$N$22*'Emission factors'!$D$41/1000</f>
        <v>0</v>
      </c>
      <c r="M3675" s="98">
        <f>'Activity data'!I801*'Emission factors'!$B$41*'Emission factors'!$N$22*'Emission factors'!$D$41/1000</f>
        <v>0</v>
      </c>
      <c r="N3675" s="98">
        <f>'Activity data'!J801*'Emission factors'!$B$41*'Emission factors'!$N$22*'Emission factors'!$D$41/1000</f>
        <v>0</v>
      </c>
      <c r="O3675" s="98">
        <f>'Activity data'!K801*'Emission factors'!$B$41*'Emission factors'!$N$22*'Emission factors'!$D$41/1000</f>
        <v>0</v>
      </c>
      <c r="P3675" s="98">
        <f>'Activity data'!L801*'Emission factors'!$B$41*'Emission factors'!$N$22*'Emission factors'!$D$41/1000</f>
        <v>0</v>
      </c>
      <c r="Q3675" s="98">
        <f>'Activity data'!M801*'Emission factors'!$B$41*'Emission factors'!$N$22*'Emission factors'!$D$41/1000</f>
        <v>0</v>
      </c>
      <c r="R3675" s="98">
        <f>'Activity data'!N801*'Emission factors'!$B$41*'Emission factors'!$N$22*'Emission factors'!$D$41/1000</f>
        <v>0</v>
      </c>
      <c r="S3675" s="98">
        <f>'Activity data'!O801*'Emission factors'!$B$41*'Emission factors'!$N$22*'Emission factors'!$D$41/1000</f>
        <v>2.9609001644931152E-4</v>
      </c>
      <c r="T3675" s="98">
        <f>'Activity data'!P801*'Emission factors'!$B$41*'Emission factors'!$N$22*'Emission factors'!$D$41/1000</f>
        <v>6.7605939931341243E-4</v>
      </c>
      <c r="U3675" s="98">
        <f>'Activity data'!Q801*'Emission factors'!$B$41*'Emission factors'!$N$22*'Emission factors'!$D$41/1000</f>
        <v>7.4964602876405654E-4</v>
      </c>
    </row>
    <row r="3676" spans="1:21" x14ac:dyDescent="0.25">
      <c r="A3676" s="92" t="s">
        <v>11</v>
      </c>
      <c r="B3676" s="92" t="s">
        <v>12</v>
      </c>
      <c r="C3676" s="92" t="s">
        <v>42</v>
      </c>
      <c r="D3676" s="92" t="s">
        <v>42</v>
      </c>
      <c r="E3676" s="92" t="s">
        <v>40</v>
      </c>
      <c r="F3676" s="92" t="s">
        <v>34</v>
      </c>
      <c r="G3676" s="92" t="s">
        <v>97</v>
      </c>
      <c r="H3676" s="92" t="s">
        <v>31</v>
      </c>
      <c r="I3676" s="89" t="s">
        <v>191</v>
      </c>
      <c r="L3676" s="98">
        <f>'Activity data'!H802*'Emission factors'!$B$41*'Emission factors'!$N$22*'Emission factors'!$D$41/1000</f>
        <v>0</v>
      </c>
      <c r="M3676" s="98">
        <f>'Activity data'!I802*'Emission factors'!$B$41*'Emission factors'!$N$22*'Emission factors'!$D$41/1000</f>
        <v>0</v>
      </c>
      <c r="N3676" s="98">
        <f>'Activity data'!J802*'Emission factors'!$B$41*'Emission factors'!$N$22*'Emission factors'!$D$41/1000</f>
        <v>0</v>
      </c>
      <c r="O3676" s="98">
        <f>'Activity data'!K802*'Emission factors'!$B$41*'Emission factors'!$N$22*'Emission factors'!$D$41/1000</f>
        <v>0</v>
      </c>
      <c r="P3676" s="98">
        <f>'Activity data'!L802*'Emission factors'!$B$41*'Emission factors'!$N$22*'Emission factors'!$D$41/1000</f>
        <v>0</v>
      </c>
      <c r="Q3676" s="98">
        <f>'Activity data'!M802*'Emission factors'!$B$41*'Emission factors'!$N$22*'Emission factors'!$D$41/1000</f>
        <v>0</v>
      </c>
      <c r="R3676" s="98">
        <f>'Activity data'!N802*'Emission factors'!$B$41*'Emission factors'!$N$22*'Emission factors'!$D$41/1000</f>
        <v>0</v>
      </c>
      <c r="S3676" s="98">
        <f>'Activity data'!O802*'Emission factors'!$B$41*'Emission factors'!$N$22*'Emission factors'!$D$41/1000</f>
        <v>0</v>
      </c>
      <c r="T3676" s="98">
        <f>'Activity data'!P802*'Emission factors'!$B$41*'Emission factors'!$N$22*'Emission factors'!$D$41/1000</f>
        <v>0</v>
      </c>
      <c r="U3676" s="98">
        <f>'Activity data'!Q802*'Emission factors'!$B$41*'Emission factors'!$N$22*'Emission factors'!$D$41/1000</f>
        <v>0</v>
      </c>
    </row>
    <row r="3677" spans="1:21" x14ac:dyDescent="0.25">
      <c r="A3677" s="92" t="s">
        <v>11</v>
      </c>
      <c r="B3677" s="92" t="s">
        <v>12</v>
      </c>
      <c r="C3677" s="92" t="s">
        <v>42</v>
      </c>
      <c r="D3677" s="92" t="s">
        <v>42</v>
      </c>
      <c r="E3677" s="92" t="s">
        <v>40</v>
      </c>
      <c r="F3677" s="92" t="s">
        <v>34</v>
      </c>
      <c r="G3677" s="92" t="s">
        <v>97</v>
      </c>
      <c r="H3677" s="92" t="s">
        <v>31</v>
      </c>
      <c r="I3677" s="92" t="s">
        <v>192</v>
      </c>
      <c r="L3677" s="98">
        <f>'Activity data'!H803*'Emission factors'!$B$41*'Emission factors'!$N$22*'Emission factors'!$D$41/1000</f>
        <v>0</v>
      </c>
      <c r="M3677" s="98">
        <f>'Activity data'!I803*'Emission factors'!$B$41*'Emission factors'!$N$22*'Emission factors'!$D$41/1000</f>
        <v>0</v>
      </c>
      <c r="N3677" s="98">
        <f>'Activity data'!J803*'Emission factors'!$B$41*'Emission factors'!$N$22*'Emission factors'!$D$41/1000</f>
        <v>0</v>
      </c>
      <c r="O3677" s="98">
        <f>'Activity data'!K803*'Emission factors'!$B$41*'Emission factors'!$N$22*'Emission factors'!$D$41/1000</f>
        <v>0</v>
      </c>
      <c r="P3677" s="98">
        <f>'Activity data'!L803*'Emission factors'!$B$41*'Emission factors'!$N$22*'Emission factors'!$D$41/1000</f>
        <v>0</v>
      </c>
      <c r="Q3677" s="98">
        <f>'Activity data'!M803*'Emission factors'!$B$41*'Emission factors'!$N$22*'Emission factors'!$D$41/1000</f>
        <v>0</v>
      </c>
      <c r="R3677" s="98">
        <f>'Activity data'!N803*'Emission factors'!$B$41*'Emission factors'!$N$22*'Emission factors'!$D$41/1000</f>
        <v>2.1106185688199178E-2</v>
      </c>
      <c r="S3677" s="98">
        <f>'Activity data'!O803*'Emission factors'!$B$41*'Emission factors'!$N$22*'Emission factors'!$D$41/1000</f>
        <v>2.7854224510991944E-2</v>
      </c>
      <c r="T3677" s="98">
        <f>'Activity data'!P803*'Emission factors'!$B$41*'Emission factors'!$N$22*'Emission factors'!$D$41/1000</f>
        <v>2.5607671272155162E-2</v>
      </c>
      <c r="U3677" s="98">
        <f>'Activity data'!Q803*'Emission factors'!$B$41*'Emission factors'!$N$22*'Emission factors'!$D$41/1000</f>
        <v>2.1778572145288593E-2</v>
      </c>
    </row>
    <row r="3678" spans="1:21" x14ac:dyDescent="0.25">
      <c r="A3678" s="92" t="s">
        <v>11</v>
      </c>
      <c r="B3678" s="92" t="s">
        <v>12</v>
      </c>
      <c r="C3678" s="92" t="s">
        <v>42</v>
      </c>
      <c r="D3678" s="92" t="s">
        <v>42</v>
      </c>
      <c r="E3678" s="92" t="s">
        <v>40</v>
      </c>
      <c r="F3678" s="92" t="s">
        <v>34</v>
      </c>
      <c r="G3678" s="92" t="s">
        <v>97</v>
      </c>
      <c r="H3678" s="92" t="s">
        <v>31</v>
      </c>
      <c r="I3678" s="89" t="s">
        <v>206</v>
      </c>
      <c r="L3678" s="98">
        <f>'Activity data'!H804*'Emission factors'!$B$41*'Emission factors'!$N$22*'Emission factors'!$D$41/1000</f>
        <v>0</v>
      </c>
      <c r="M3678" s="98">
        <f>'Activity data'!I804*'Emission factors'!$B$41*'Emission factors'!$N$22*'Emission factors'!$D$41/1000</f>
        <v>0</v>
      </c>
      <c r="N3678" s="98">
        <f>'Activity data'!J804*'Emission factors'!$B$41*'Emission factors'!$N$22*'Emission factors'!$D$41/1000</f>
        <v>0</v>
      </c>
      <c r="O3678" s="98">
        <f>'Activity data'!K804*'Emission factors'!$B$41*'Emission factors'!$N$22*'Emission factors'!$D$41/1000</f>
        <v>0</v>
      </c>
      <c r="P3678" s="98">
        <f>'Activity data'!L804*'Emission factors'!$B$41*'Emission factors'!$N$22*'Emission factors'!$D$41/1000</f>
        <v>0</v>
      </c>
      <c r="Q3678" s="98">
        <f>'Activity data'!M804*'Emission factors'!$B$41*'Emission factors'!$N$22*'Emission factors'!$D$41/1000</f>
        <v>0</v>
      </c>
      <c r="R3678" s="98">
        <f>'Activity data'!N804*'Emission factors'!$B$41*'Emission factors'!$N$22*'Emission factors'!$D$41/1000</f>
        <v>0</v>
      </c>
      <c r="S3678" s="98">
        <f>'Activity data'!O804*'Emission factors'!$B$41*'Emission factors'!$N$22*'Emission factors'!$D$41/1000</f>
        <v>0</v>
      </c>
      <c r="T3678" s="98">
        <f>'Activity data'!P804*'Emission factors'!$B$41*'Emission factors'!$N$22*'Emission factors'!$D$41/1000</f>
        <v>0</v>
      </c>
      <c r="U3678" s="98">
        <f>'Activity data'!Q804*'Emission factors'!$B$41*'Emission factors'!$N$22*'Emission factors'!$D$41/1000</f>
        <v>0</v>
      </c>
    </row>
    <row r="3679" spans="1:21" x14ac:dyDescent="0.25">
      <c r="A3679" s="92" t="s">
        <v>11</v>
      </c>
      <c r="B3679" s="92" t="s">
        <v>12</v>
      </c>
      <c r="C3679" s="92" t="s">
        <v>42</v>
      </c>
      <c r="D3679" s="92" t="s">
        <v>42</v>
      </c>
      <c r="E3679" s="92" t="s">
        <v>40</v>
      </c>
      <c r="F3679" s="92" t="s">
        <v>34</v>
      </c>
      <c r="G3679" s="92" t="s">
        <v>97</v>
      </c>
      <c r="H3679" s="92" t="s">
        <v>31</v>
      </c>
      <c r="I3679" s="89" t="s">
        <v>220</v>
      </c>
      <c r="L3679" s="98">
        <f>'Activity data'!H805*'Emission factors'!$B$41*'Emission factors'!$N$22*'Emission factors'!$D$41/1000</f>
        <v>0</v>
      </c>
      <c r="M3679" s="98">
        <f>'Activity data'!I805*'Emission factors'!$B$41*'Emission factors'!$N$22*'Emission factors'!$D$41/1000</f>
        <v>0</v>
      </c>
      <c r="N3679" s="98">
        <f>'Activity data'!J805*'Emission factors'!$B$41*'Emission factors'!$N$22*'Emission factors'!$D$41/1000</f>
        <v>0</v>
      </c>
      <c r="O3679" s="98">
        <f>'Activity data'!K805*'Emission factors'!$B$41*'Emission factors'!$N$22*'Emission factors'!$D$41/1000</f>
        <v>0</v>
      </c>
      <c r="P3679" s="98">
        <f>'Activity data'!L805*'Emission factors'!$B$41*'Emission factors'!$N$22*'Emission factors'!$D$41/1000</f>
        <v>0</v>
      </c>
      <c r="Q3679" s="98">
        <f>'Activity data'!M805*'Emission factors'!$B$41*'Emission factors'!$N$22*'Emission factors'!$D$41/1000</f>
        <v>0</v>
      </c>
      <c r="R3679" s="98">
        <f>'Activity data'!N805*'Emission factors'!$B$41*'Emission factors'!$N$22*'Emission factors'!$D$41/1000</f>
        <v>0</v>
      </c>
      <c r="S3679" s="98">
        <f>'Activity data'!O805*'Emission factors'!$B$41*'Emission factors'!$N$22*'Emission factors'!$D$41/1000</f>
        <v>0</v>
      </c>
      <c r="T3679" s="98">
        <f>'Activity data'!P805*'Emission factors'!$B$41*'Emission factors'!$N$22*'Emission factors'!$D$41/1000</f>
        <v>0</v>
      </c>
      <c r="U3679" s="98">
        <f>'Activity data'!Q805*'Emission factors'!$B$41*'Emission factors'!$N$22*'Emission factors'!$D$41/1000</f>
        <v>0</v>
      </c>
    </row>
    <row r="3680" spans="1:21" x14ac:dyDescent="0.25">
      <c r="A3680" s="92" t="s">
        <v>11</v>
      </c>
      <c r="B3680" s="92" t="s">
        <v>12</v>
      </c>
      <c r="C3680" s="92" t="s">
        <v>42</v>
      </c>
      <c r="D3680" s="92" t="s">
        <v>42</v>
      </c>
      <c r="E3680" s="92" t="s">
        <v>40</v>
      </c>
      <c r="F3680" s="92" t="s">
        <v>34</v>
      </c>
      <c r="G3680" s="92" t="s">
        <v>97</v>
      </c>
      <c r="H3680" s="92" t="s">
        <v>31</v>
      </c>
      <c r="I3680" s="89" t="s">
        <v>193</v>
      </c>
      <c r="L3680" s="98">
        <f>'Activity data'!H806*'Emission factors'!$B$41*'Emission factors'!$N$22*'Emission factors'!$D$41/1000</f>
        <v>0</v>
      </c>
      <c r="M3680" s="98">
        <f>'Activity data'!I806*'Emission factors'!$B$41*'Emission factors'!$N$22*'Emission factors'!$D$41/1000</f>
        <v>0</v>
      </c>
      <c r="N3680" s="98">
        <f>'Activity data'!J806*'Emission factors'!$B$41*'Emission factors'!$N$22*'Emission factors'!$D$41/1000</f>
        <v>0</v>
      </c>
      <c r="O3680" s="98">
        <f>'Activity data'!K806*'Emission factors'!$B$41*'Emission factors'!$N$22*'Emission factors'!$D$41/1000</f>
        <v>0</v>
      </c>
      <c r="P3680" s="98">
        <f>'Activity data'!L806*'Emission factors'!$B$41*'Emission factors'!$N$22*'Emission factors'!$D$41/1000</f>
        <v>0</v>
      </c>
      <c r="Q3680" s="98">
        <f>'Activity data'!M806*'Emission factors'!$B$41*'Emission factors'!$N$22*'Emission factors'!$D$41/1000</f>
        <v>0</v>
      </c>
      <c r="R3680" s="98">
        <f>'Activity data'!N806*'Emission factors'!$B$41*'Emission factors'!$N$22*'Emission factors'!$D$41/1000</f>
        <v>0</v>
      </c>
      <c r="S3680" s="98">
        <f>'Activity data'!O806*'Emission factors'!$B$41*'Emission factors'!$N$22*'Emission factors'!$D$41/1000</f>
        <v>0</v>
      </c>
      <c r="T3680" s="98">
        <f>'Activity data'!P806*'Emission factors'!$B$41*'Emission factors'!$N$22*'Emission factors'!$D$41/1000</f>
        <v>0</v>
      </c>
      <c r="U3680" s="98">
        <f>'Activity data'!Q806*'Emission factors'!$B$41*'Emission factors'!$N$22*'Emission factors'!$D$41/1000</f>
        <v>0</v>
      </c>
    </row>
    <row r="3681" spans="1:21" x14ac:dyDescent="0.25">
      <c r="A3681" s="92" t="s">
        <v>11</v>
      </c>
      <c r="B3681" s="92" t="s">
        <v>12</v>
      </c>
      <c r="C3681" s="92" t="s">
        <v>42</v>
      </c>
      <c r="D3681" s="92" t="s">
        <v>42</v>
      </c>
      <c r="E3681" s="92" t="s">
        <v>40</v>
      </c>
      <c r="F3681" s="92" t="s">
        <v>34</v>
      </c>
      <c r="G3681" s="92" t="s">
        <v>97</v>
      </c>
      <c r="H3681" s="92" t="s">
        <v>31</v>
      </c>
      <c r="I3681" s="89" t="s">
        <v>259</v>
      </c>
      <c r="L3681" s="98">
        <f>'Activity data'!H807*'Emission factors'!$B$41*'Emission factors'!$N$22*'Emission factors'!$D$41/1000</f>
        <v>0</v>
      </c>
      <c r="M3681" s="98">
        <f>'Activity data'!I807*'Emission factors'!$B$41*'Emission factors'!$N$22*'Emission factors'!$D$41/1000</f>
        <v>0</v>
      </c>
      <c r="N3681" s="98">
        <f>'Activity data'!J807*'Emission factors'!$B$41*'Emission factors'!$N$22*'Emission factors'!$D$41/1000</f>
        <v>0</v>
      </c>
      <c r="O3681" s="98">
        <f>'Activity data'!K807*'Emission factors'!$B$41*'Emission factors'!$N$22*'Emission factors'!$D$41/1000</f>
        <v>0</v>
      </c>
      <c r="P3681" s="98">
        <f>'Activity data'!L807*'Emission factors'!$B$41*'Emission factors'!$N$22*'Emission factors'!$D$41/1000</f>
        <v>0</v>
      </c>
      <c r="Q3681" s="98">
        <f>'Activity data'!M807*'Emission factors'!$B$41*'Emission factors'!$N$22*'Emission factors'!$D$41/1000</f>
        <v>0</v>
      </c>
      <c r="R3681" s="98">
        <f>'Activity data'!N807*'Emission factors'!$B$41*'Emission factors'!$N$22*'Emission factors'!$D$41/1000</f>
        <v>0</v>
      </c>
      <c r="S3681" s="98">
        <f>'Activity data'!O807*'Emission factors'!$B$41*'Emission factors'!$N$22*'Emission factors'!$D$41/1000</f>
        <v>0</v>
      </c>
      <c r="T3681" s="98">
        <f>'Activity data'!P807*'Emission factors'!$B$41*'Emission factors'!$N$22*'Emission factors'!$D$41/1000</f>
        <v>0</v>
      </c>
      <c r="U3681" s="98">
        <f>'Activity data'!Q807*'Emission factors'!$B$41*'Emission factors'!$N$22*'Emission factors'!$D$41/1000</f>
        <v>0</v>
      </c>
    </row>
    <row r="3682" spans="1:21" x14ac:dyDescent="0.25">
      <c r="A3682" s="92" t="s">
        <v>11</v>
      </c>
      <c r="B3682" s="92" t="s">
        <v>12</v>
      </c>
      <c r="C3682" s="92" t="s">
        <v>42</v>
      </c>
      <c r="D3682" s="92" t="s">
        <v>42</v>
      </c>
      <c r="E3682" s="92" t="s">
        <v>40</v>
      </c>
      <c r="F3682" s="92" t="s">
        <v>34</v>
      </c>
      <c r="G3682" s="92" t="s">
        <v>97</v>
      </c>
      <c r="H3682" s="92" t="s">
        <v>31</v>
      </c>
      <c r="I3682" s="89" t="s">
        <v>223</v>
      </c>
      <c r="L3682" s="98">
        <f>'Activity data'!H808*'Emission factors'!$B$41*'Emission factors'!$N$22*'Emission factors'!$D$41/1000</f>
        <v>0</v>
      </c>
      <c r="M3682" s="98">
        <f>'Activity data'!I808*'Emission factors'!$B$41*'Emission factors'!$N$22*'Emission factors'!$D$41/1000</f>
        <v>0</v>
      </c>
      <c r="N3682" s="98">
        <f>'Activity data'!J808*'Emission factors'!$B$41*'Emission factors'!$N$22*'Emission factors'!$D$41/1000</f>
        <v>0</v>
      </c>
      <c r="O3682" s="98">
        <f>'Activity data'!K808*'Emission factors'!$B$41*'Emission factors'!$N$22*'Emission factors'!$D$41/1000</f>
        <v>0</v>
      </c>
      <c r="P3682" s="98">
        <f>'Activity data'!L808*'Emission factors'!$B$41*'Emission factors'!$N$22*'Emission factors'!$D$41/1000</f>
        <v>0</v>
      </c>
      <c r="Q3682" s="98">
        <f>'Activity data'!M808*'Emission factors'!$B$41*'Emission factors'!$N$22*'Emission factors'!$D$41/1000</f>
        <v>0</v>
      </c>
      <c r="R3682" s="98">
        <f>'Activity data'!N808*'Emission factors'!$B$41*'Emission factors'!$N$22*'Emission factors'!$D$41/1000</f>
        <v>0</v>
      </c>
      <c r="S3682" s="98">
        <f>'Activity data'!O808*'Emission factors'!$B$41*'Emission factors'!$N$22*'Emission factors'!$D$41/1000</f>
        <v>0</v>
      </c>
      <c r="T3682" s="98">
        <f>'Activity data'!P808*'Emission factors'!$B$41*'Emission factors'!$N$22*'Emission factors'!$D$41/1000</f>
        <v>0</v>
      </c>
      <c r="U3682" s="98">
        <f>'Activity data'!Q808*'Emission factors'!$B$41*'Emission factors'!$N$22*'Emission factors'!$D$41/1000</f>
        <v>0</v>
      </c>
    </row>
    <row r="3683" spans="1:21" x14ac:dyDescent="0.25">
      <c r="A3683" s="92" t="s">
        <v>11</v>
      </c>
      <c r="B3683" s="92" t="s">
        <v>12</v>
      </c>
      <c r="C3683" s="92" t="s">
        <v>42</v>
      </c>
      <c r="D3683" s="92" t="s">
        <v>42</v>
      </c>
      <c r="E3683" s="92" t="s">
        <v>40</v>
      </c>
      <c r="F3683" s="92" t="s">
        <v>34</v>
      </c>
      <c r="G3683" s="92" t="s">
        <v>97</v>
      </c>
      <c r="H3683" s="92" t="s">
        <v>31</v>
      </c>
      <c r="I3683" s="89" t="s">
        <v>221</v>
      </c>
      <c r="L3683" s="98">
        <f>'Activity data'!H809*'Emission factors'!$B$41*'Emission factors'!$N$22*'Emission factors'!$D$41/1000</f>
        <v>6.0474422586858131E-2</v>
      </c>
      <c r="M3683" s="98">
        <f>'Activity data'!I809*'Emission factors'!$B$41*'Emission factors'!$N$22*'Emission factors'!$D$41/1000</f>
        <v>4.4243172127152022E-2</v>
      </c>
      <c r="N3683" s="98">
        <f>'Activity data'!J809*'Emission factors'!$B$41*'Emission factors'!$N$22*'Emission factors'!$D$41/1000</f>
        <v>5.6655547060429697E-2</v>
      </c>
      <c r="O3683" s="98">
        <f>'Activity data'!K809*'Emission factors'!$B$41*'Emission factors'!$N$22*'Emission factors'!$D$41/1000</f>
        <v>5.6872743037993063E-2</v>
      </c>
      <c r="P3683" s="98">
        <f>'Activity data'!L809*'Emission factors'!$B$41*'Emission factors'!$N$22*'Emission factors'!$D$41/1000</f>
        <v>8.8622471187997126E-2</v>
      </c>
      <c r="Q3683" s="98">
        <f>'Activity data'!M809*'Emission factors'!$B$41*'Emission factors'!$N$22*'Emission factors'!$D$41/1000</f>
        <v>0.10469081386844266</v>
      </c>
      <c r="R3683" s="98">
        <f>'Activity data'!N809*'Emission factors'!$B$41*'Emission factors'!$N$22*'Emission factors'!$D$41/1000</f>
        <v>4.3822305519135588E-2</v>
      </c>
      <c r="S3683" s="98">
        <f>'Activity data'!O809*'Emission factors'!$B$41*'Emission factors'!$N$22*'Emission factors'!$D$41/1000</f>
        <v>3.1280671766994186E-2</v>
      </c>
      <c r="T3683" s="98">
        <f>'Activity data'!P809*'Emission factors'!$B$41*'Emission factors'!$N$22*'Emission factors'!$D$41/1000</f>
        <v>3.6077957151858769E-2</v>
      </c>
      <c r="U3683" s="98">
        <f>'Activity data'!Q809*'Emission factors'!$B$41*'Emission factors'!$N$22*'Emission factors'!$D$41/1000</f>
        <v>3.5183158916570929E-2</v>
      </c>
    </row>
    <row r="3684" spans="1:21" x14ac:dyDescent="0.25">
      <c r="A3684" s="92" t="s">
        <v>11</v>
      </c>
      <c r="B3684" s="92" t="s">
        <v>12</v>
      </c>
      <c r="C3684" s="92" t="s">
        <v>42</v>
      </c>
      <c r="D3684" s="92" t="s">
        <v>42</v>
      </c>
      <c r="E3684" s="92" t="s">
        <v>40</v>
      </c>
      <c r="F3684" s="92" t="s">
        <v>34</v>
      </c>
      <c r="G3684" s="92" t="s">
        <v>97</v>
      </c>
      <c r="H3684" s="92" t="s">
        <v>31</v>
      </c>
      <c r="I3684" s="89" t="s">
        <v>222</v>
      </c>
      <c r="L3684" s="98">
        <f>'Activity data'!H810*'Emission factors'!$B$41*'Emission factors'!$N$22*'Emission factors'!$D$41/1000</f>
        <v>0</v>
      </c>
      <c r="M3684" s="98">
        <f>'Activity data'!I810*'Emission factors'!$B$41*'Emission factors'!$N$22*'Emission factors'!$D$41/1000</f>
        <v>0</v>
      </c>
      <c r="N3684" s="98">
        <f>'Activity data'!J810*'Emission factors'!$B$41*'Emission factors'!$N$22*'Emission factors'!$D$41/1000</f>
        <v>0</v>
      </c>
      <c r="O3684" s="98">
        <f>'Activity data'!K810*'Emission factors'!$B$41*'Emission factors'!$N$22*'Emission factors'!$D$41/1000</f>
        <v>0</v>
      </c>
      <c r="P3684" s="98">
        <f>'Activity data'!L810*'Emission factors'!$B$41*'Emission factors'!$N$22*'Emission factors'!$D$41/1000</f>
        <v>0</v>
      </c>
      <c r="Q3684" s="98">
        <f>'Activity data'!M810*'Emission factors'!$B$41*'Emission factors'!$N$22*'Emission factors'!$D$41/1000</f>
        <v>0</v>
      </c>
      <c r="R3684" s="98">
        <f>'Activity data'!N810*'Emission factors'!$B$41*'Emission factors'!$N$22*'Emission factors'!$D$41/1000</f>
        <v>0</v>
      </c>
      <c r="S3684" s="98">
        <f>'Activity data'!O810*'Emission factors'!$B$41*'Emission factors'!$N$22*'Emission factors'!$D$41/1000</f>
        <v>0</v>
      </c>
      <c r="T3684" s="98">
        <f>'Activity data'!P810*'Emission factors'!$B$41*'Emission factors'!$N$22*'Emission factors'!$D$41/1000</f>
        <v>0</v>
      </c>
      <c r="U3684" s="98">
        <f>'Activity data'!Q810*'Emission factors'!$B$41*'Emission factors'!$N$22*'Emission factors'!$D$41/1000</f>
        <v>0</v>
      </c>
    </row>
    <row r="3685" spans="1:21" x14ac:dyDescent="0.25">
      <c r="A3685" s="92" t="s">
        <v>11</v>
      </c>
      <c r="B3685" s="92" t="s">
        <v>12</v>
      </c>
      <c r="C3685" s="92" t="s">
        <v>42</v>
      </c>
      <c r="D3685" s="92" t="s">
        <v>42</v>
      </c>
      <c r="E3685" s="92" t="s">
        <v>40</v>
      </c>
      <c r="F3685" s="92" t="s">
        <v>34</v>
      </c>
      <c r="G3685" s="92" t="s">
        <v>97</v>
      </c>
      <c r="H3685" s="92" t="s">
        <v>31</v>
      </c>
      <c r="I3685" s="89" t="s">
        <v>201</v>
      </c>
      <c r="L3685" s="98">
        <f>'Activity data'!H811*'Emission factors'!$B$41*'Emission factors'!$N$22*'Emission factors'!$D$41/1000</f>
        <v>0</v>
      </c>
      <c r="M3685" s="98">
        <f>'Activity data'!I811*'Emission factors'!$B$41*'Emission factors'!$N$22*'Emission factors'!$D$41/1000</f>
        <v>0</v>
      </c>
      <c r="N3685" s="98">
        <f>'Activity data'!J811*'Emission factors'!$B$41*'Emission factors'!$N$22*'Emission factors'!$D$41/1000</f>
        <v>0</v>
      </c>
      <c r="O3685" s="98">
        <f>'Activity data'!K811*'Emission factors'!$B$41*'Emission factors'!$N$22*'Emission factors'!$D$41/1000</f>
        <v>0</v>
      </c>
      <c r="P3685" s="98">
        <f>'Activity data'!L811*'Emission factors'!$B$41*'Emission factors'!$N$22*'Emission factors'!$D$41/1000</f>
        <v>0</v>
      </c>
      <c r="Q3685" s="98">
        <f>'Activity data'!M811*'Emission factors'!$B$41*'Emission factors'!$N$22*'Emission factors'!$D$41/1000</f>
        <v>0</v>
      </c>
      <c r="R3685" s="98">
        <f>'Activity data'!N811*'Emission factors'!$B$41*'Emission factors'!$N$22*'Emission factors'!$D$41/1000</f>
        <v>0.31959082306278874</v>
      </c>
      <c r="S3685" s="98">
        <f>'Activity data'!O811*'Emission factors'!$B$41*'Emission factors'!$N$22*'Emission factors'!$D$41/1000</f>
        <v>0.40963392306821761</v>
      </c>
      <c r="T3685" s="98">
        <f>'Activity data'!P811*'Emission factors'!$B$41*'Emission factors'!$N$22*'Emission factors'!$D$41/1000</f>
        <v>0.39498619856006884</v>
      </c>
      <c r="U3685" s="98">
        <f>'Activity data'!Q811*'Emission factors'!$B$41*'Emission factors'!$N$22*'Emission factors'!$D$41/1000</f>
        <v>0.32955961217075685</v>
      </c>
    </row>
    <row r="3686" spans="1:21" x14ac:dyDescent="0.25">
      <c r="A3686" s="92" t="s">
        <v>11</v>
      </c>
      <c r="B3686" s="92" t="s">
        <v>12</v>
      </c>
      <c r="C3686" s="92" t="s">
        <v>42</v>
      </c>
      <c r="D3686" s="92" t="s">
        <v>42</v>
      </c>
      <c r="E3686" s="92" t="s">
        <v>40</v>
      </c>
      <c r="F3686" s="92" t="s">
        <v>34</v>
      </c>
      <c r="G3686" s="92" t="s">
        <v>97</v>
      </c>
      <c r="H3686" s="92" t="s">
        <v>31</v>
      </c>
      <c r="I3686" s="89" t="s">
        <v>207</v>
      </c>
      <c r="L3686" s="98">
        <f>'Activity data'!H812*'Emission factors'!$B$41*'Emission factors'!$N$22*'Emission factors'!$D$41/1000</f>
        <v>0</v>
      </c>
      <c r="M3686" s="98">
        <f>'Activity data'!I812*'Emission factors'!$B$41*'Emission factors'!$N$22*'Emission factors'!$D$41/1000</f>
        <v>0</v>
      </c>
      <c r="N3686" s="98">
        <f>'Activity data'!J812*'Emission factors'!$B$41*'Emission factors'!$N$22*'Emission factors'!$D$41/1000</f>
        <v>0</v>
      </c>
      <c r="O3686" s="98">
        <f>'Activity data'!K812*'Emission factors'!$B$41*'Emission factors'!$N$22*'Emission factors'!$D$41/1000</f>
        <v>0</v>
      </c>
      <c r="P3686" s="98">
        <f>'Activity data'!L812*'Emission factors'!$B$41*'Emission factors'!$N$22*'Emission factors'!$D$41/1000</f>
        <v>0</v>
      </c>
      <c r="Q3686" s="98">
        <f>'Activity data'!M812*'Emission factors'!$B$41*'Emission factors'!$N$22*'Emission factors'!$D$41/1000</f>
        <v>0</v>
      </c>
      <c r="R3686" s="98">
        <f>'Activity data'!N812*'Emission factors'!$B$41*'Emission factors'!$N$22*'Emission factors'!$D$41/1000</f>
        <v>2.5183517014328556E-3</v>
      </c>
      <c r="S3686" s="98">
        <f>'Activity data'!O812*'Emission factors'!$B$41*'Emission factors'!$N$22*'Emission factors'!$D$41/1000</f>
        <v>3.9113844878058933E-3</v>
      </c>
      <c r="T3686" s="98">
        <f>'Activity data'!P812*'Emission factors'!$B$41*'Emission factors'!$N$22*'Emission factors'!$D$41/1000</f>
        <v>4.3253084391305912E-3</v>
      </c>
      <c r="U3686" s="98">
        <f>'Activity data'!Q812*'Emission factors'!$B$41*'Emission factors'!$N$22*'Emission factors'!$D$41/1000</f>
        <v>4.2616540316393892E-3</v>
      </c>
    </row>
    <row r="3687" spans="1:21" x14ac:dyDescent="0.25">
      <c r="A3687" s="92" t="s">
        <v>11</v>
      </c>
      <c r="B3687" s="92" t="s">
        <v>12</v>
      </c>
      <c r="C3687" s="92" t="s">
        <v>42</v>
      </c>
      <c r="D3687" s="92" t="s">
        <v>42</v>
      </c>
      <c r="E3687" s="92" t="s">
        <v>40</v>
      </c>
      <c r="F3687" s="92" t="s">
        <v>34</v>
      </c>
      <c r="G3687" s="92" t="s">
        <v>97</v>
      </c>
      <c r="H3687" s="92" t="s">
        <v>31</v>
      </c>
      <c r="I3687" s="89" t="s">
        <v>218</v>
      </c>
      <c r="L3687" s="98">
        <f>'Activity data'!H813*'Emission factors'!$B$41*'Emission factors'!$N$22*'Emission factors'!$D$41/1000</f>
        <v>0</v>
      </c>
      <c r="M3687" s="98">
        <f>'Activity data'!I813*'Emission factors'!$B$41*'Emission factors'!$N$22*'Emission factors'!$D$41/1000</f>
        <v>0</v>
      </c>
      <c r="N3687" s="98">
        <f>'Activity data'!J813*'Emission factors'!$B$41*'Emission factors'!$N$22*'Emission factors'!$D$41/1000</f>
        <v>0</v>
      </c>
      <c r="O3687" s="98">
        <f>'Activity data'!K813*'Emission factors'!$B$41*'Emission factors'!$N$22*'Emission factors'!$D$41/1000</f>
        <v>0</v>
      </c>
      <c r="P3687" s="98">
        <f>'Activity data'!L813*'Emission factors'!$B$41*'Emission factors'!$N$22*'Emission factors'!$D$41/1000</f>
        <v>0</v>
      </c>
      <c r="Q3687" s="98">
        <f>'Activity data'!M813*'Emission factors'!$B$41*'Emission factors'!$N$22*'Emission factors'!$D$41/1000</f>
        <v>0</v>
      </c>
      <c r="R3687" s="98">
        <f>'Activity data'!N813*'Emission factors'!$B$41*'Emission factors'!$N$22*'Emission factors'!$D$41/1000</f>
        <v>0</v>
      </c>
      <c r="S3687" s="98">
        <f>'Activity data'!O813*'Emission factors'!$B$41*'Emission factors'!$N$22*'Emission factors'!$D$41/1000</f>
        <v>0</v>
      </c>
      <c r="T3687" s="98">
        <f>'Activity data'!P813*'Emission factors'!$B$41*'Emission factors'!$N$22*'Emission factors'!$D$41/1000</f>
        <v>0</v>
      </c>
      <c r="U3687" s="98">
        <f>'Activity data'!Q813*'Emission factors'!$B$41*'Emission factors'!$N$22*'Emission factors'!$D$41/1000</f>
        <v>0</v>
      </c>
    </row>
    <row r="3688" spans="1:21" x14ac:dyDescent="0.25">
      <c r="A3688" s="92" t="s">
        <v>11</v>
      </c>
      <c r="B3688" s="92" t="s">
        <v>12</v>
      </c>
      <c r="C3688" s="92" t="s">
        <v>42</v>
      </c>
      <c r="D3688" s="92" t="s">
        <v>42</v>
      </c>
      <c r="E3688" s="92" t="s">
        <v>40</v>
      </c>
      <c r="F3688" s="92" t="s">
        <v>34</v>
      </c>
      <c r="G3688" s="92" t="s">
        <v>97</v>
      </c>
      <c r="H3688" s="92" t="s">
        <v>31</v>
      </c>
      <c r="I3688" s="89" t="s">
        <v>194</v>
      </c>
      <c r="L3688" s="98">
        <f>'Activity data'!H814*'Emission factors'!$B$41*'Emission factors'!$N$22*'Emission factors'!$D$41/1000</f>
        <v>0</v>
      </c>
      <c r="M3688" s="98">
        <f>'Activity data'!I814*'Emission factors'!$B$41*'Emission factors'!$N$22*'Emission factors'!$D$41/1000</f>
        <v>0</v>
      </c>
      <c r="N3688" s="98">
        <f>'Activity data'!J814*'Emission factors'!$B$41*'Emission factors'!$N$22*'Emission factors'!$D$41/1000</f>
        <v>0</v>
      </c>
      <c r="O3688" s="98">
        <f>'Activity data'!K814*'Emission factors'!$B$41*'Emission factors'!$N$22*'Emission factors'!$D$41/1000</f>
        <v>0</v>
      </c>
      <c r="P3688" s="98">
        <f>'Activity data'!L814*'Emission factors'!$B$41*'Emission factors'!$N$22*'Emission factors'!$D$41/1000</f>
        <v>0</v>
      </c>
      <c r="Q3688" s="98">
        <f>'Activity data'!M814*'Emission factors'!$B$41*'Emission factors'!$N$22*'Emission factors'!$D$41/1000</f>
        <v>0</v>
      </c>
      <c r="R3688" s="98">
        <f>'Activity data'!N814*'Emission factors'!$B$41*'Emission factors'!$N$22*'Emission factors'!$D$41/1000</f>
        <v>0</v>
      </c>
      <c r="S3688" s="98">
        <f>'Activity data'!O814*'Emission factors'!$B$41*'Emission factors'!$N$22*'Emission factors'!$D$41/1000</f>
        <v>0</v>
      </c>
      <c r="T3688" s="98">
        <f>'Activity data'!P814*'Emission factors'!$B$41*'Emission factors'!$N$22*'Emission factors'!$D$41/1000</f>
        <v>0</v>
      </c>
      <c r="U3688" s="98">
        <f>'Activity data'!Q814*'Emission factors'!$B$41*'Emission factors'!$N$22*'Emission factors'!$D$41/1000</f>
        <v>0</v>
      </c>
    </row>
    <row r="3689" spans="1:21" x14ac:dyDescent="0.25">
      <c r="A3689" s="92" t="s">
        <v>11</v>
      </c>
      <c r="B3689" s="92" t="s">
        <v>12</v>
      </c>
      <c r="C3689" s="92" t="s">
        <v>42</v>
      </c>
      <c r="D3689" s="92" t="s">
        <v>42</v>
      </c>
      <c r="E3689" s="92" t="s">
        <v>40</v>
      </c>
      <c r="F3689" s="92" t="s">
        <v>34</v>
      </c>
      <c r="G3689" s="92" t="s">
        <v>97</v>
      </c>
      <c r="H3689" s="92" t="s">
        <v>31</v>
      </c>
      <c r="I3689" s="89" t="s">
        <v>195</v>
      </c>
      <c r="L3689" s="98">
        <f>'Activity data'!H815*'Emission factors'!$B$41*'Emission factors'!$N$22*'Emission factors'!$D$41/1000</f>
        <v>0</v>
      </c>
      <c r="M3689" s="98">
        <f>'Activity data'!I815*'Emission factors'!$B$41*'Emission factors'!$N$22*'Emission factors'!$D$41/1000</f>
        <v>0</v>
      </c>
      <c r="N3689" s="98">
        <f>'Activity data'!J815*'Emission factors'!$B$41*'Emission factors'!$N$22*'Emission factors'!$D$41/1000</f>
        <v>0</v>
      </c>
      <c r="O3689" s="98">
        <f>'Activity data'!K815*'Emission factors'!$B$41*'Emission factors'!$N$22*'Emission factors'!$D$41/1000</f>
        <v>0</v>
      </c>
      <c r="P3689" s="98">
        <f>'Activity data'!L815*'Emission factors'!$B$41*'Emission factors'!$N$22*'Emission factors'!$D$41/1000</f>
        <v>0</v>
      </c>
      <c r="Q3689" s="98">
        <f>'Activity data'!M815*'Emission factors'!$B$41*'Emission factors'!$N$22*'Emission factors'!$D$41/1000</f>
        <v>0</v>
      </c>
      <c r="R3689" s="98">
        <f>'Activity data'!N815*'Emission factors'!$B$41*'Emission factors'!$N$22*'Emission factors'!$D$41/1000</f>
        <v>0</v>
      </c>
      <c r="S3689" s="98">
        <f>'Activity data'!O815*'Emission factors'!$B$41*'Emission factors'!$N$22*'Emission factors'!$D$41/1000</f>
        <v>0</v>
      </c>
      <c r="T3689" s="98">
        <f>'Activity data'!P815*'Emission factors'!$B$41*'Emission factors'!$N$22*'Emission factors'!$D$41/1000</f>
        <v>0</v>
      </c>
      <c r="U3689" s="98">
        <f>'Activity data'!Q815*'Emission factors'!$B$41*'Emission factors'!$N$22*'Emission factors'!$D$41/1000</f>
        <v>0</v>
      </c>
    </row>
    <row r="3690" spans="1:21" x14ac:dyDescent="0.25">
      <c r="A3690" s="92" t="s">
        <v>11</v>
      </c>
      <c r="B3690" s="92" t="s">
        <v>12</v>
      </c>
      <c r="C3690" s="92" t="s">
        <v>42</v>
      </c>
      <c r="D3690" s="92" t="s">
        <v>42</v>
      </c>
      <c r="E3690" s="92" t="s">
        <v>40</v>
      </c>
      <c r="F3690" s="92" t="s">
        <v>34</v>
      </c>
      <c r="G3690" s="92" t="s">
        <v>97</v>
      </c>
      <c r="H3690" s="92" t="s">
        <v>31</v>
      </c>
      <c r="I3690" s="89" t="s">
        <v>209</v>
      </c>
      <c r="L3690" s="98">
        <f>'Activity data'!H816*'Emission factors'!$B$41*'Emission factors'!$N$22*'Emission factors'!$D$41/1000</f>
        <v>0</v>
      </c>
      <c r="M3690" s="98">
        <f>'Activity data'!I816*'Emission factors'!$B$41*'Emission factors'!$N$22*'Emission factors'!$D$41/1000</f>
        <v>0</v>
      </c>
      <c r="N3690" s="98">
        <f>'Activity data'!J816*'Emission factors'!$B$41*'Emission factors'!$N$22*'Emission factors'!$D$41/1000</f>
        <v>0</v>
      </c>
      <c r="O3690" s="98">
        <f>'Activity data'!K816*'Emission factors'!$B$41*'Emission factors'!$N$22*'Emission factors'!$D$41/1000</f>
        <v>0</v>
      </c>
      <c r="P3690" s="98">
        <f>'Activity data'!L816*'Emission factors'!$B$41*'Emission factors'!$N$22*'Emission factors'!$D$41/1000</f>
        <v>0</v>
      </c>
      <c r="Q3690" s="98">
        <f>'Activity data'!M816*'Emission factors'!$B$41*'Emission factors'!$N$22*'Emission factors'!$D$41/1000</f>
        <v>0</v>
      </c>
      <c r="R3690" s="98">
        <f>'Activity data'!N816*'Emission factors'!$B$41*'Emission factors'!$N$22*'Emission factors'!$D$41/1000</f>
        <v>0</v>
      </c>
      <c r="S3690" s="98">
        <f>'Activity data'!O816*'Emission factors'!$B$41*'Emission factors'!$N$22*'Emission factors'!$D$41/1000</f>
        <v>0</v>
      </c>
      <c r="T3690" s="98">
        <f>'Activity data'!P816*'Emission factors'!$B$41*'Emission factors'!$N$22*'Emission factors'!$D$41/1000</f>
        <v>0</v>
      </c>
      <c r="U3690" s="98">
        <f>'Activity data'!Q816*'Emission factors'!$B$41*'Emission factors'!$N$22*'Emission factors'!$D$41/1000</f>
        <v>0</v>
      </c>
    </row>
    <row r="3691" spans="1:21" x14ac:dyDescent="0.25">
      <c r="A3691" s="92" t="s">
        <v>11</v>
      </c>
      <c r="B3691" s="92" t="s">
        <v>12</v>
      </c>
      <c r="C3691" s="92" t="s">
        <v>42</v>
      </c>
      <c r="D3691" s="92" t="s">
        <v>42</v>
      </c>
      <c r="E3691" s="92" t="s">
        <v>40</v>
      </c>
      <c r="F3691" s="92" t="s">
        <v>34</v>
      </c>
      <c r="G3691" s="92" t="s">
        <v>97</v>
      </c>
      <c r="H3691" s="92" t="s">
        <v>31</v>
      </c>
      <c r="I3691" s="89" t="s">
        <v>208</v>
      </c>
      <c r="L3691" s="98">
        <f>'Activity data'!H817*'Emission factors'!$B$41*'Emission factors'!$N$22*'Emission factors'!$D$41/1000</f>
        <v>0</v>
      </c>
      <c r="M3691" s="98">
        <f>'Activity data'!I817*'Emission factors'!$B$41*'Emission factors'!$N$22*'Emission factors'!$D$41/1000</f>
        <v>0</v>
      </c>
      <c r="N3691" s="98">
        <f>'Activity data'!J817*'Emission factors'!$B$41*'Emission factors'!$N$22*'Emission factors'!$D$41/1000</f>
        <v>0</v>
      </c>
      <c r="O3691" s="98">
        <f>'Activity data'!K817*'Emission factors'!$B$41*'Emission factors'!$N$22*'Emission factors'!$D$41/1000</f>
        <v>0</v>
      </c>
      <c r="P3691" s="98">
        <f>'Activity data'!L817*'Emission factors'!$B$41*'Emission factors'!$N$22*'Emission factors'!$D$41/1000</f>
        <v>0</v>
      </c>
      <c r="Q3691" s="98">
        <f>'Activity data'!M817*'Emission factors'!$B$41*'Emission factors'!$N$22*'Emission factors'!$D$41/1000</f>
        <v>0</v>
      </c>
      <c r="R3691" s="98">
        <f>'Activity data'!N817*'Emission factors'!$B$41*'Emission factors'!$N$22*'Emission factors'!$D$41/1000</f>
        <v>0</v>
      </c>
      <c r="S3691" s="98">
        <f>'Activity data'!O817*'Emission factors'!$B$41*'Emission factors'!$N$22*'Emission factors'!$D$41/1000</f>
        <v>0</v>
      </c>
      <c r="T3691" s="98">
        <f>'Activity data'!P817*'Emission factors'!$B$41*'Emission factors'!$N$22*'Emission factors'!$D$41/1000</f>
        <v>0</v>
      </c>
      <c r="U3691" s="98">
        <f>'Activity data'!Q817*'Emission factors'!$B$41*'Emission factors'!$N$22*'Emission factors'!$D$41/1000</f>
        <v>0</v>
      </c>
    </row>
    <row r="3692" spans="1:21" x14ac:dyDescent="0.25">
      <c r="A3692" s="92" t="s">
        <v>11</v>
      </c>
      <c r="B3692" s="92" t="s">
        <v>12</v>
      </c>
      <c r="C3692" s="92" t="s">
        <v>42</v>
      </c>
      <c r="D3692" s="92" t="s">
        <v>42</v>
      </c>
      <c r="E3692" s="92" t="s">
        <v>40</v>
      </c>
      <c r="F3692" s="92" t="s">
        <v>34</v>
      </c>
      <c r="G3692" s="92" t="s">
        <v>97</v>
      </c>
      <c r="H3692" s="92" t="s">
        <v>31</v>
      </c>
      <c r="I3692" s="89" t="s">
        <v>226</v>
      </c>
      <c r="L3692" s="98">
        <f>'Activity data'!H818*'Emission factors'!$B$41*'Emission factors'!$N$22*'Emission factors'!$D$41/1000</f>
        <v>0</v>
      </c>
      <c r="M3692" s="98">
        <f>'Activity data'!I818*'Emission factors'!$B$41*'Emission factors'!$N$22*'Emission factors'!$D$41/1000</f>
        <v>0</v>
      </c>
      <c r="N3692" s="98">
        <f>'Activity data'!J818*'Emission factors'!$B$41*'Emission factors'!$N$22*'Emission factors'!$D$41/1000</f>
        <v>0</v>
      </c>
      <c r="O3692" s="98">
        <f>'Activity data'!K818*'Emission factors'!$B$41*'Emission factors'!$N$22*'Emission factors'!$D$41/1000</f>
        <v>0</v>
      </c>
      <c r="P3692" s="98">
        <f>'Activity data'!L818*'Emission factors'!$B$41*'Emission factors'!$N$22*'Emission factors'!$D$41/1000</f>
        <v>0</v>
      </c>
      <c r="Q3692" s="98">
        <f>'Activity data'!M818*'Emission factors'!$B$41*'Emission factors'!$N$22*'Emission factors'!$D$41/1000</f>
        <v>0</v>
      </c>
      <c r="R3692" s="98">
        <f>'Activity data'!N818*'Emission factors'!$B$41*'Emission factors'!$N$22*'Emission factors'!$D$41/1000</f>
        <v>0</v>
      </c>
      <c r="S3692" s="98">
        <f>'Activity data'!O818*'Emission factors'!$B$41*'Emission factors'!$N$22*'Emission factors'!$D$41/1000</f>
        <v>0</v>
      </c>
      <c r="T3692" s="98">
        <f>'Activity data'!P818*'Emission factors'!$B$41*'Emission factors'!$N$22*'Emission factors'!$D$41/1000</f>
        <v>0</v>
      </c>
      <c r="U3692" s="98">
        <f>'Activity data'!Q818*'Emission factors'!$B$41*'Emission factors'!$N$22*'Emission factors'!$D$41/1000</f>
        <v>0</v>
      </c>
    </row>
    <row r="3693" spans="1:21" x14ac:dyDescent="0.25">
      <c r="A3693" s="92" t="s">
        <v>11</v>
      </c>
      <c r="B3693" s="92" t="s">
        <v>12</v>
      </c>
      <c r="C3693" s="92" t="s">
        <v>42</v>
      </c>
      <c r="D3693" s="92" t="s">
        <v>42</v>
      </c>
      <c r="E3693" s="92" t="s">
        <v>40</v>
      </c>
      <c r="F3693" s="92" t="s">
        <v>34</v>
      </c>
      <c r="G3693" s="92" t="s">
        <v>97</v>
      </c>
      <c r="H3693" s="92" t="s">
        <v>31</v>
      </c>
      <c r="I3693" s="89" t="s">
        <v>196</v>
      </c>
      <c r="L3693" s="98">
        <f>'Activity data'!H819*'Emission factors'!$B$41*'Emission factors'!$N$22*'Emission factors'!$D$41/1000</f>
        <v>0</v>
      </c>
      <c r="M3693" s="98">
        <f>'Activity data'!I819*'Emission factors'!$B$41*'Emission factors'!$N$22*'Emission factors'!$D$41/1000</f>
        <v>0</v>
      </c>
      <c r="N3693" s="98">
        <f>'Activity data'!J819*'Emission factors'!$B$41*'Emission factors'!$N$22*'Emission factors'!$D$41/1000</f>
        <v>0</v>
      </c>
      <c r="O3693" s="98">
        <f>'Activity data'!K819*'Emission factors'!$B$41*'Emission factors'!$N$22*'Emission factors'!$D$41/1000</f>
        <v>0</v>
      </c>
      <c r="P3693" s="98">
        <f>'Activity data'!L819*'Emission factors'!$B$41*'Emission factors'!$N$22*'Emission factors'!$D$41/1000</f>
        <v>0</v>
      </c>
      <c r="Q3693" s="98">
        <f>'Activity data'!M819*'Emission factors'!$B$41*'Emission factors'!$N$22*'Emission factors'!$D$41/1000</f>
        <v>0</v>
      </c>
      <c r="R3693" s="98">
        <f>'Activity data'!N819*'Emission factors'!$B$41*'Emission factors'!$N$22*'Emission factors'!$D$41/1000</f>
        <v>1.8068174111867473E-2</v>
      </c>
      <c r="S3693" s="98">
        <f>'Activity data'!O819*'Emission factors'!$B$41*'Emission factors'!$N$22*'Emission factors'!$D$41/1000</f>
        <v>7.0405341355003334E-3</v>
      </c>
      <c r="T3693" s="98">
        <f>'Activity data'!P819*'Emission factors'!$B$41*'Emission factors'!$N$22*'Emission factors'!$D$41/1000</f>
        <v>1.5384077823162464E-3</v>
      </c>
      <c r="U3693" s="98">
        <f>'Activity data'!Q819*'Emission factors'!$B$41*'Emission factors'!$N$22*'Emission factors'!$D$41/1000</f>
        <v>1.6391801004304667E-3</v>
      </c>
    </row>
    <row r="3694" spans="1:21" x14ac:dyDescent="0.25">
      <c r="A3694" s="92" t="s">
        <v>11</v>
      </c>
      <c r="B3694" s="92" t="s">
        <v>12</v>
      </c>
      <c r="C3694" s="92" t="s">
        <v>42</v>
      </c>
      <c r="D3694" s="92" t="s">
        <v>42</v>
      </c>
      <c r="E3694" s="92" t="s">
        <v>40</v>
      </c>
      <c r="F3694" s="92" t="s">
        <v>34</v>
      </c>
      <c r="G3694" s="92" t="s">
        <v>97</v>
      </c>
      <c r="H3694" s="92" t="s">
        <v>31</v>
      </c>
      <c r="I3694" s="89" t="s">
        <v>197</v>
      </c>
      <c r="L3694" s="98">
        <f>'Activity data'!H820*'Emission factors'!$B$41*'Emission factors'!$N$22*'Emission factors'!$D$41/1000</f>
        <v>0.10301102150885527</v>
      </c>
      <c r="M3694" s="98">
        <f>'Activity data'!I820*'Emission factors'!$B$41*'Emission factors'!$N$22*'Emission factors'!$D$41/1000</f>
        <v>0.118466666849422</v>
      </c>
      <c r="N3694" s="98">
        <f>'Activity data'!J820*'Emission factors'!$B$41*'Emission factors'!$N$22*'Emission factors'!$D$41/1000</f>
        <v>0.16360700916980794</v>
      </c>
      <c r="O3694" s="98">
        <f>'Activity data'!K820*'Emission factors'!$B$41*'Emission factors'!$N$22*'Emission factors'!$D$41/1000</f>
        <v>0.17034980849196701</v>
      </c>
      <c r="P3694" s="98">
        <f>'Activity data'!L820*'Emission factors'!$B$41*'Emission factors'!$N$22*'Emission factors'!$D$41/1000</f>
        <v>0.25222824268272959</v>
      </c>
      <c r="Q3694" s="98">
        <f>'Activity data'!M820*'Emission factors'!$B$41*'Emission factors'!$N$22*'Emission factors'!$D$41/1000</f>
        <v>0.28383686194773305</v>
      </c>
      <c r="R3694" s="98">
        <f>'Activity data'!N820*'Emission factors'!$B$41*'Emission factors'!$N$22*'Emission factors'!$D$41/1000</f>
        <v>0.10250207924135096</v>
      </c>
      <c r="S3694" s="98">
        <f>'Activity data'!O820*'Emission factors'!$B$41*'Emission factors'!$N$22*'Emission factors'!$D$41/1000</f>
        <v>4.9066256175054265E-2</v>
      </c>
      <c r="T3694" s="98">
        <f>'Activity data'!P820*'Emission factors'!$B$41*'Emission factors'!$N$22*'Emission factors'!$D$41/1000</f>
        <v>4.9238963354363119E-2</v>
      </c>
      <c r="U3694" s="98">
        <f>'Activity data'!Q820*'Emission factors'!$B$41*'Emission factors'!$N$22*'Emission factors'!$D$41/1000</f>
        <v>4.4050183283911505E-2</v>
      </c>
    </row>
    <row r="3695" spans="1:21" x14ac:dyDescent="0.25">
      <c r="A3695" s="92" t="s">
        <v>11</v>
      </c>
      <c r="B3695" s="92" t="s">
        <v>12</v>
      </c>
      <c r="C3695" s="92" t="s">
        <v>42</v>
      </c>
      <c r="D3695" s="92" t="s">
        <v>42</v>
      </c>
      <c r="E3695" s="92" t="s">
        <v>40</v>
      </c>
      <c r="F3695" s="92" t="s">
        <v>34</v>
      </c>
      <c r="G3695" s="92" t="s">
        <v>97</v>
      </c>
      <c r="H3695" s="92" t="s">
        <v>31</v>
      </c>
      <c r="I3695" s="89" t="s">
        <v>229</v>
      </c>
      <c r="L3695" s="98">
        <f>'Activity data'!H821*'Emission factors'!$B$41*'Emission factors'!$N$22*'Emission factors'!$D$41/1000</f>
        <v>0</v>
      </c>
      <c r="M3695" s="98">
        <f>'Activity data'!I821*'Emission factors'!$B$41*'Emission factors'!$N$22*'Emission factors'!$D$41/1000</f>
        <v>0</v>
      </c>
      <c r="N3695" s="98">
        <f>'Activity data'!J821*'Emission factors'!$B$41*'Emission factors'!$N$22*'Emission factors'!$D$41/1000</f>
        <v>0</v>
      </c>
      <c r="O3695" s="98">
        <f>'Activity data'!K821*'Emission factors'!$B$41*'Emission factors'!$N$22*'Emission factors'!$D$41/1000</f>
        <v>0</v>
      </c>
      <c r="P3695" s="98">
        <f>'Activity data'!L821*'Emission factors'!$B$41*'Emission factors'!$N$22*'Emission factors'!$D$41/1000</f>
        <v>0</v>
      </c>
      <c r="Q3695" s="98">
        <f>'Activity data'!M821*'Emission factors'!$B$41*'Emission factors'!$N$22*'Emission factors'!$D$41/1000</f>
        <v>0</v>
      </c>
      <c r="R3695" s="98">
        <f>'Activity data'!N821*'Emission factors'!$B$41*'Emission factors'!$N$22*'Emission factors'!$D$41/1000</f>
        <v>0</v>
      </c>
      <c r="S3695" s="98">
        <f>'Activity data'!O821*'Emission factors'!$B$41*'Emission factors'!$N$22*'Emission factors'!$D$41/1000</f>
        <v>0</v>
      </c>
      <c r="T3695" s="98">
        <f>'Activity data'!P821*'Emission factors'!$B$41*'Emission factors'!$N$22*'Emission factors'!$D$41/1000</f>
        <v>0</v>
      </c>
      <c r="U3695" s="98">
        <f>'Activity data'!Q821*'Emission factors'!$B$41*'Emission factors'!$N$22*'Emission factors'!$D$41/1000</f>
        <v>0</v>
      </c>
    </row>
    <row r="3696" spans="1:21" x14ac:dyDescent="0.25">
      <c r="A3696" s="92" t="s">
        <v>11</v>
      </c>
      <c r="B3696" s="92" t="s">
        <v>12</v>
      </c>
      <c r="C3696" s="92" t="s">
        <v>42</v>
      </c>
      <c r="D3696" s="92" t="s">
        <v>42</v>
      </c>
      <c r="E3696" s="92" t="s">
        <v>40</v>
      </c>
      <c r="F3696" s="92" t="s">
        <v>34</v>
      </c>
      <c r="G3696" s="92" t="s">
        <v>97</v>
      </c>
      <c r="H3696" s="92" t="s">
        <v>31</v>
      </c>
      <c r="I3696" s="89" t="s">
        <v>198</v>
      </c>
      <c r="L3696" s="98">
        <f>'Activity data'!H822*'Emission factors'!$B$41*'Emission factors'!$N$22*'Emission factors'!$D$41/1000</f>
        <v>0</v>
      </c>
      <c r="M3696" s="98">
        <f>'Activity data'!I822*'Emission factors'!$B$41*'Emission factors'!$N$22*'Emission factors'!$D$41/1000</f>
        <v>0</v>
      </c>
      <c r="N3696" s="98">
        <f>'Activity data'!J822*'Emission factors'!$B$41*'Emission factors'!$N$22*'Emission factors'!$D$41/1000</f>
        <v>0</v>
      </c>
      <c r="O3696" s="98">
        <f>'Activity data'!K822*'Emission factors'!$B$41*'Emission factors'!$N$22*'Emission factors'!$D$41/1000</f>
        <v>0</v>
      </c>
      <c r="P3696" s="98">
        <f>'Activity data'!L822*'Emission factors'!$B$41*'Emission factors'!$N$22*'Emission factors'!$D$41/1000</f>
        <v>0</v>
      </c>
      <c r="Q3696" s="98">
        <f>'Activity data'!M822*'Emission factors'!$B$41*'Emission factors'!$N$22*'Emission factors'!$D$41/1000</f>
        <v>0</v>
      </c>
      <c r="R3696" s="98">
        <f>'Activity data'!N822*'Emission factors'!$B$41*'Emission factors'!$N$22*'Emission factors'!$D$41/1000</f>
        <v>0</v>
      </c>
      <c r="S3696" s="98">
        <f>'Activity data'!O822*'Emission factors'!$B$41*'Emission factors'!$N$22*'Emission factors'!$D$41/1000</f>
        <v>0</v>
      </c>
      <c r="T3696" s="98">
        <f>'Activity data'!P822*'Emission factors'!$B$41*'Emission factors'!$N$22*'Emission factors'!$D$41/1000</f>
        <v>0</v>
      </c>
      <c r="U3696" s="98">
        <f>'Activity data'!Q822*'Emission factors'!$B$41*'Emission factors'!$N$22*'Emission factors'!$D$41/1000</f>
        <v>0</v>
      </c>
    </row>
    <row r="3697" spans="1:21" x14ac:dyDescent="0.25">
      <c r="A3697" s="92" t="s">
        <v>11</v>
      </c>
      <c r="B3697" s="92" t="s">
        <v>12</v>
      </c>
      <c r="C3697" s="92" t="s">
        <v>42</v>
      </c>
      <c r="D3697" s="92" t="s">
        <v>42</v>
      </c>
      <c r="E3697" s="92" t="s">
        <v>40</v>
      </c>
      <c r="F3697" s="92" t="s">
        <v>34</v>
      </c>
      <c r="G3697" s="92" t="s">
        <v>97</v>
      </c>
      <c r="H3697" s="92" t="s">
        <v>31</v>
      </c>
      <c r="I3697" s="89" t="s">
        <v>231</v>
      </c>
      <c r="L3697" s="98">
        <f>'Activity data'!H823*'Emission factors'!$B$41*'Emission factors'!$N$22*'Emission factors'!$D$41/1000</f>
        <v>0</v>
      </c>
      <c r="M3697" s="98">
        <f>'Activity data'!I823*'Emission factors'!$B$41*'Emission factors'!$N$22*'Emission factors'!$D$41/1000</f>
        <v>0</v>
      </c>
      <c r="N3697" s="98">
        <f>'Activity data'!J823*'Emission factors'!$B$41*'Emission factors'!$N$22*'Emission factors'!$D$41/1000</f>
        <v>0</v>
      </c>
      <c r="O3697" s="98">
        <f>'Activity data'!K823*'Emission factors'!$B$41*'Emission factors'!$N$22*'Emission factors'!$D$41/1000</f>
        <v>0</v>
      </c>
      <c r="P3697" s="98">
        <f>'Activity data'!L823*'Emission factors'!$B$41*'Emission factors'!$N$22*'Emission factors'!$D$41/1000</f>
        <v>0</v>
      </c>
      <c r="Q3697" s="98">
        <f>'Activity data'!M823*'Emission factors'!$B$41*'Emission factors'!$N$22*'Emission factors'!$D$41/1000</f>
        <v>0</v>
      </c>
      <c r="R3697" s="98">
        <f>'Activity data'!N823*'Emission factors'!$B$41*'Emission factors'!$N$22*'Emission factors'!$D$41/1000</f>
        <v>0</v>
      </c>
      <c r="S3697" s="98">
        <f>'Activity data'!O823*'Emission factors'!$B$41*'Emission factors'!$N$22*'Emission factors'!$D$41/1000</f>
        <v>0</v>
      </c>
      <c r="T3697" s="98">
        <f>'Activity data'!P823*'Emission factors'!$B$41*'Emission factors'!$N$22*'Emission factors'!$D$41/1000</f>
        <v>0</v>
      </c>
      <c r="U3697" s="98">
        <f>'Activity data'!Q823*'Emission factors'!$B$41*'Emission factors'!$N$22*'Emission factors'!$D$41/1000</f>
        <v>0</v>
      </c>
    </row>
    <row r="3698" spans="1:21" x14ac:dyDescent="0.25">
      <c r="A3698" s="92" t="s">
        <v>11</v>
      </c>
      <c r="B3698" s="92" t="s">
        <v>12</v>
      </c>
      <c r="C3698" s="92" t="s">
        <v>42</v>
      </c>
      <c r="D3698" s="92" t="s">
        <v>42</v>
      </c>
      <c r="E3698" s="92" t="s">
        <v>40</v>
      </c>
      <c r="F3698" s="92" t="s">
        <v>34</v>
      </c>
      <c r="G3698" s="92" t="s">
        <v>97</v>
      </c>
      <c r="H3698" s="92" t="s">
        <v>31</v>
      </c>
      <c r="I3698" s="92" t="s">
        <v>230</v>
      </c>
      <c r="L3698" s="98">
        <f>'Activity data'!H824*'Emission factors'!$B$41*'Emission factors'!$N$22*'Emission factors'!$D$41/1000</f>
        <v>0</v>
      </c>
      <c r="M3698" s="98">
        <f>'Activity data'!I824*'Emission factors'!$B$41*'Emission factors'!$N$22*'Emission factors'!$D$41/1000</f>
        <v>0</v>
      </c>
      <c r="N3698" s="98">
        <f>'Activity data'!J824*'Emission factors'!$B$41*'Emission factors'!$N$22*'Emission factors'!$D$41/1000</f>
        <v>0</v>
      </c>
      <c r="O3698" s="98">
        <f>'Activity data'!K824*'Emission factors'!$B$41*'Emission factors'!$N$22*'Emission factors'!$D$41/1000</f>
        <v>0</v>
      </c>
      <c r="P3698" s="98">
        <f>'Activity data'!L824*'Emission factors'!$B$41*'Emission factors'!$N$22*'Emission factors'!$D$41/1000</f>
        <v>0</v>
      </c>
      <c r="Q3698" s="98">
        <f>'Activity data'!M824*'Emission factors'!$B$41*'Emission factors'!$N$22*'Emission factors'!$D$41/1000</f>
        <v>0</v>
      </c>
      <c r="R3698" s="98">
        <f>'Activity data'!N824*'Emission factors'!$B$41*'Emission factors'!$N$22*'Emission factors'!$D$41/1000</f>
        <v>0</v>
      </c>
      <c r="S3698" s="98">
        <f>'Activity data'!O824*'Emission factors'!$B$41*'Emission factors'!$N$22*'Emission factors'!$D$41/1000</f>
        <v>0</v>
      </c>
      <c r="T3698" s="98">
        <f>'Activity data'!P824*'Emission factors'!$B$41*'Emission factors'!$N$22*'Emission factors'!$D$41/1000</f>
        <v>0</v>
      </c>
      <c r="U3698" s="98">
        <f>'Activity data'!Q824*'Emission factors'!$B$41*'Emission factors'!$N$22*'Emission factors'!$D$41/1000</f>
        <v>0</v>
      </c>
    </row>
    <row r="3699" spans="1:21" x14ac:dyDescent="0.25">
      <c r="A3699" s="92" t="s">
        <v>11</v>
      </c>
      <c r="B3699" s="92" t="s">
        <v>12</v>
      </c>
      <c r="C3699" s="92" t="s">
        <v>42</v>
      </c>
      <c r="D3699" s="92" t="s">
        <v>42</v>
      </c>
      <c r="E3699" s="92" t="s">
        <v>40</v>
      </c>
      <c r="F3699" s="92" t="s">
        <v>34</v>
      </c>
      <c r="G3699" s="92" t="s">
        <v>97</v>
      </c>
      <c r="H3699" s="92" t="s">
        <v>31</v>
      </c>
      <c r="I3699" s="89" t="s">
        <v>303</v>
      </c>
      <c r="L3699" s="98">
        <f>'Activity data'!H825*'Emission factors'!$B$41*'Emission factors'!$N$22*'Emission factors'!$D$41/1000</f>
        <v>0</v>
      </c>
      <c r="M3699" s="98">
        <f>'Activity data'!I825*'Emission factors'!$B$41*'Emission factors'!$N$22*'Emission factors'!$D$41/1000</f>
        <v>0</v>
      </c>
      <c r="N3699" s="98">
        <f>'Activity data'!J825*'Emission factors'!$B$41*'Emission factors'!$N$22*'Emission factors'!$D$41/1000</f>
        <v>0</v>
      </c>
      <c r="O3699" s="98">
        <f>'Activity data'!K825*'Emission factors'!$B$41*'Emission factors'!$N$22*'Emission factors'!$D$41/1000</f>
        <v>0</v>
      </c>
      <c r="P3699" s="98">
        <f>'Activity data'!L825*'Emission factors'!$B$41*'Emission factors'!$N$22*'Emission factors'!$D$41/1000</f>
        <v>0</v>
      </c>
      <c r="Q3699" s="98">
        <f>'Activity data'!M825*'Emission factors'!$B$41*'Emission factors'!$N$22*'Emission factors'!$D$41/1000</f>
        <v>0</v>
      </c>
      <c r="R3699" s="98">
        <f>'Activity data'!N825*'Emission factors'!$B$41*'Emission factors'!$N$22*'Emission factors'!$D$41/1000</f>
        <v>0</v>
      </c>
      <c r="S3699" s="98">
        <f>'Activity data'!O825*'Emission factors'!$B$41*'Emission factors'!$N$22*'Emission factors'!$D$41/1000</f>
        <v>0</v>
      </c>
      <c r="T3699" s="98">
        <f>'Activity data'!P825*'Emission factors'!$B$41*'Emission factors'!$N$22*'Emission factors'!$D$41/1000</f>
        <v>0</v>
      </c>
      <c r="U3699" s="98">
        <f>'Activity data'!Q825*'Emission factors'!$B$41*'Emission factors'!$N$22*'Emission factors'!$D$41/1000</f>
        <v>0</v>
      </c>
    </row>
    <row r="3700" spans="1:21" x14ac:dyDescent="0.25">
      <c r="A3700" s="92" t="s">
        <v>11</v>
      </c>
      <c r="B3700" s="92" t="s">
        <v>12</v>
      </c>
      <c r="C3700" s="92" t="s">
        <v>42</v>
      </c>
      <c r="D3700" s="92" t="s">
        <v>42</v>
      </c>
      <c r="E3700" s="92" t="s">
        <v>40</v>
      </c>
      <c r="F3700" s="92" t="s">
        <v>34</v>
      </c>
      <c r="G3700" s="92" t="s">
        <v>97</v>
      </c>
      <c r="H3700" s="92" t="s">
        <v>31</v>
      </c>
      <c r="I3700" s="89" t="s">
        <v>225</v>
      </c>
      <c r="L3700" s="98">
        <f>'Activity data'!H826*'Emission factors'!$B$41*'Emission factors'!$N$22*'Emission factors'!$D$41/1000</f>
        <v>0</v>
      </c>
      <c r="M3700" s="98">
        <f>'Activity data'!I826*'Emission factors'!$B$41*'Emission factors'!$N$22*'Emission factors'!$D$41/1000</f>
        <v>0</v>
      </c>
      <c r="N3700" s="98">
        <f>'Activity data'!J826*'Emission factors'!$B$41*'Emission factors'!$N$22*'Emission factors'!$D$41/1000</f>
        <v>0</v>
      </c>
      <c r="O3700" s="98">
        <f>'Activity data'!K826*'Emission factors'!$B$41*'Emission factors'!$N$22*'Emission factors'!$D$41/1000</f>
        <v>0</v>
      </c>
      <c r="P3700" s="98">
        <f>'Activity data'!L826*'Emission factors'!$B$41*'Emission factors'!$N$22*'Emission factors'!$D$41/1000</f>
        <v>0</v>
      </c>
      <c r="Q3700" s="98">
        <f>'Activity data'!M826*'Emission factors'!$B$41*'Emission factors'!$N$22*'Emission factors'!$D$41/1000</f>
        <v>0</v>
      </c>
      <c r="R3700" s="98">
        <f>'Activity data'!N826*'Emission factors'!$B$41*'Emission factors'!$N$22*'Emission factors'!$D$41/1000</f>
        <v>0</v>
      </c>
      <c r="S3700" s="98">
        <f>'Activity data'!O826*'Emission factors'!$B$41*'Emission factors'!$N$22*'Emission factors'!$D$41/1000</f>
        <v>0</v>
      </c>
      <c r="T3700" s="98">
        <f>'Activity data'!P826*'Emission factors'!$B$41*'Emission factors'!$N$22*'Emission factors'!$D$41/1000</f>
        <v>0</v>
      </c>
      <c r="U3700" s="98">
        <f>'Activity data'!Q826*'Emission factors'!$B$41*'Emission factors'!$N$22*'Emission factors'!$D$41/1000</f>
        <v>0</v>
      </c>
    </row>
    <row r="3701" spans="1:21" x14ac:dyDescent="0.25">
      <c r="A3701" s="92" t="s">
        <v>11</v>
      </c>
      <c r="B3701" s="92" t="s">
        <v>12</v>
      </c>
      <c r="C3701" s="92" t="s">
        <v>42</v>
      </c>
      <c r="D3701" s="92" t="s">
        <v>42</v>
      </c>
      <c r="E3701" s="92" t="s">
        <v>40</v>
      </c>
      <c r="F3701" s="92" t="s">
        <v>34</v>
      </c>
      <c r="G3701" s="92" t="s">
        <v>97</v>
      </c>
      <c r="H3701" s="92" t="s">
        <v>31</v>
      </c>
      <c r="I3701" s="89" t="s">
        <v>205</v>
      </c>
      <c r="L3701" s="98">
        <f>'Activity data'!H827*'Emission factors'!$B$41*'Emission factors'!$N$22*'Emission factors'!$D$41/1000</f>
        <v>0</v>
      </c>
      <c r="M3701" s="98">
        <f>'Activity data'!I827*'Emission factors'!$B$41*'Emission factors'!$N$22*'Emission factors'!$D$41/1000</f>
        <v>0</v>
      </c>
      <c r="N3701" s="98">
        <f>'Activity data'!J827*'Emission factors'!$B$41*'Emission factors'!$N$22*'Emission factors'!$D$41/1000</f>
        <v>0</v>
      </c>
      <c r="O3701" s="98">
        <f>'Activity data'!K827*'Emission factors'!$B$41*'Emission factors'!$N$22*'Emission factors'!$D$41/1000</f>
        <v>0</v>
      </c>
      <c r="P3701" s="98">
        <f>'Activity data'!L827*'Emission factors'!$B$41*'Emission factors'!$N$22*'Emission factors'!$D$41/1000</f>
        <v>0</v>
      </c>
      <c r="Q3701" s="98">
        <f>'Activity data'!M827*'Emission factors'!$B$41*'Emission factors'!$N$22*'Emission factors'!$D$41/1000</f>
        <v>0</v>
      </c>
      <c r="R3701" s="98">
        <f>'Activity data'!N827*'Emission factors'!$B$41*'Emission factors'!$N$22*'Emission factors'!$D$41/1000</f>
        <v>0</v>
      </c>
      <c r="S3701" s="98">
        <f>'Activity data'!O827*'Emission factors'!$B$41*'Emission factors'!$N$22*'Emission factors'!$D$41/1000</f>
        <v>0</v>
      </c>
      <c r="T3701" s="98">
        <f>'Activity data'!P827*'Emission factors'!$B$41*'Emission factors'!$N$22*'Emission factors'!$D$41/1000</f>
        <v>0</v>
      </c>
      <c r="U3701" s="98">
        <f>'Activity data'!Q827*'Emission factors'!$B$41*'Emission factors'!$N$22*'Emission factors'!$D$41/1000</f>
        <v>0</v>
      </c>
    </row>
    <row r="3702" spans="1:21" x14ac:dyDescent="0.25">
      <c r="A3702" s="92" t="s">
        <v>11</v>
      </c>
      <c r="B3702" s="92" t="s">
        <v>12</v>
      </c>
      <c r="C3702" s="92" t="s">
        <v>42</v>
      </c>
      <c r="D3702" s="92" t="s">
        <v>42</v>
      </c>
      <c r="E3702" s="92" t="s">
        <v>40</v>
      </c>
      <c r="F3702" s="92" t="s">
        <v>34</v>
      </c>
      <c r="G3702" s="92" t="s">
        <v>97</v>
      </c>
      <c r="H3702" s="92" t="s">
        <v>31</v>
      </c>
      <c r="I3702" s="89" t="s">
        <v>204</v>
      </c>
      <c r="L3702" s="98">
        <f>'Activity data'!H828*'Emission factors'!$B$41*'Emission factors'!$N$22*'Emission factors'!$D$41/1000</f>
        <v>0</v>
      </c>
      <c r="M3702" s="98">
        <f>'Activity data'!I828*'Emission factors'!$B$41*'Emission factors'!$N$22*'Emission factors'!$D$41/1000</f>
        <v>0</v>
      </c>
      <c r="N3702" s="98">
        <f>'Activity data'!J828*'Emission factors'!$B$41*'Emission factors'!$N$22*'Emission factors'!$D$41/1000</f>
        <v>0</v>
      </c>
      <c r="O3702" s="98">
        <f>'Activity data'!K828*'Emission factors'!$B$41*'Emission factors'!$N$22*'Emission factors'!$D$41/1000</f>
        <v>0</v>
      </c>
      <c r="P3702" s="98">
        <f>'Activity data'!L828*'Emission factors'!$B$41*'Emission factors'!$N$22*'Emission factors'!$D$41/1000</f>
        <v>0</v>
      </c>
      <c r="Q3702" s="98">
        <f>'Activity data'!M828*'Emission factors'!$B$41*'Emission factors'!$N$22*'Emission factors'!$D$41/1000</f>
        <v>0</v>
      </c>
      <c r="R3702" s="98">
        <f>'Activity data'!N828*'Emission factors'!$B$41*'Emission factors'!$N$22*'Emission factors'!$D$41/1000</f>
        <v>2.5982993744942169E-4</v>
      </c>
      <c r="S3702" s="98">
        <f>'Activity data'!O828*'Emission factors'!$B$41*'Emission factors'!$N$22*'Emission factors'!$D$41/1000</f>
        <v>3.826999955991189E-4</v>
      </c>
      <c r="T3702" s="98">
        <f>'Activity data'!P828*'Emission factors'!$B$41*'Emission factors'!$N$22*'Emission factors'!$D$41/1000</f>
        <v>3.6517177699452841E-4</v>
      </c>
      <c r="U3702" s="98">
        <f>'Activity data'!Q828*'Emission factors'!$B$41*'Emission factors'!$N$22*'Emission factors'!$D$41/1000</f>
        <v>3.0487899293085149E-4</v>
      </c>
    </row>
    <row r="3703" spans="1:21" x14ac:dyDescent="0.25">
      <c r="A3703" s="92" t="s">
        <v>11</v>
      </c>
      <c r="B3703" s="92" t="s">
        <v>12</v>
      </c>
      <c r="C3703" s="92" t="s">
        <v>42</v>
      </c>
      <c r="D3703" s="92" t="s">
        <v>42</v>
      </c>
      <c r="E3703" s="92" t="s">
        <v>40</v>
      </c>
      <c r="F3703" s="92" t="s">
        <v>34</v>
      </c>
      <c r="G3703" s="92" t="s">
        <v>97</v>
      </c>
      <c r="H3703" s="92" t="s">
        <v>31</v>
      </c>
      <c r="I3703" s="89" t="s">
        <v>228</v>
      </c>
      <c r="L3703" s="98">
        <f>'Activity data'!H829*'Emission factors'!$B$41*'Emission factors'!$N$22*'Emission factors'!$D$41/1000</f>
        <v>0</v>
      </c>
      <c r="M3703" s="98">
        <f>'Activity data'!I829*'Emission factors'!$B$41*'Emission factors'!$N$22*'Emission factors'!$D$41/1000</f>
        <v>0</v>
      </c>
      <c r="N3703" s="98">
        <f>'Activity data'!J829*'Emission factors'!$B$41*'Emission factors'!$N$22*'Emission factors'!$D$41/1000</f>
        <v>0</v>
      </c>
      <c r="O3703" s="98">
        <f>'Activity data'!K829*'Emission factors'!$B$41*'Emission factors'!$N$22*'Emission factors'!$D$41/1000</f>
        <v>0</v>
      </c>
      <c r="P3703" s="98">
        <f>'Activity data'!L829*'Emission factors'!$B$41*'Emission factors'!$N$22*'Emission factors'!$D$41/1000</f>
        <v>0</v>
      </c>
      <c r="Q3703" s="98">
        <f>'Activity data'!M829*'Emission factors'!$B$41*'Emission factors'!$N$22*'Emission factors'!$D$41/1000</f>
        <v>0</v>
      </c>
      <c r="R3703" s="98">
        <f>'Activity data'!N829*'Emission factors'!$B$41*'Emission factors'!$N$22*'Emission factors'!$D$41/1000</f>
        <v>0</v>
      </c>
      <c r="S3703" s="98">
        <f>'Activity data'!O829*'Emission factors'!$B$41*'Emission factors'!$N$22*'Emission factors'!$D$41/1000</f>
        <v>0</v>
      </c>
      <c r="T3703" s="98">
        <f>'Activity data'!P829*'Emission factors'!$B$41*'Emission factors'!$N$22*'Emission factors'!$D$41/1000</f>
        <v>0</v>
      </c>
      <c r="U3703" s="98">
        <f>'Activity data'!Q829*'Emission factors'!$B$41*'Emission factors'!$N$22*'Emission factors'!$D$41/1000</f>
        <v>0</v>
      </c>
    </row>
    <row r="3704" spans="1:21" x14ac:dyDescent="0.25">
      <c r="A3704" s="92" t="s">
        <v>11</v>
      </c>
      <c r="B3704" s="92" t="s">
        <v>12</v>
      </c>
      <c r="C3704" s="92" t="s">
        <v>42</v>
      </c>
      <c r="D3704" s="92" t="s">
        <v>42</v>
      </c>
      <c r="E3704" s="92" t="s">
        <v>40</v>
      </c>
      <c r="F3704" s="92" t="s">
        <v>34</v>
      </c>
      <c r="G3704" s="92" t="s">
        <v>97</v>
      </c>
      <c r="H3704" s="92" t="s">
        <v>31</v>
      </c>
      <c r="I3704" s="89" t="s">
        <v>202</v>
      </c>
      <c r="L3704" s="98">
        <f>'Activity data'!H830*'Emission factors'!$B$41*'Emission factors'!$N$22*'Emission factors'!$D$41/1000</f>
        <v>0</v>
      </c>
      <c r="M3704" s="98">
        <f>'Activity data'!I830*'Emission factors'!$B$41*'Emission factors'!$N$22*'Emission factors'!$D$41/1000</f>
        <v>0</v>
      </c>
      <c r="N3704" s="98">
        <f>'Activity data'!J830*'Emission factors'!$B$41*'Emission factors'!$N$22*'Emission factors'!$D$41/1000</f>
        <v>0</v>
      </c>
      <c r="O3704" s="98">
        <f>'Activity data'!K830*'Emission factors'!$B$41*'Emission factors'!$N$22*'Emission factors'!$D$41/1000</f>
        <v>0</v>
      </c>
      <c r="P3704" s="98">
        <f>'Activity data'!L830*'Emission factors'!$B$41*'Emission factors'!$N$22*'Emission factors'!$D$41/1000</f>
        <v>0</v>
      </c>
      <c r="Q3704" s="98">
        <f>'Activity data'!M830*'Emission factors'!$B$41*'Emission factors'!$N$22*'Emission factors'!$D$41/1000</f>
        <v>0</v>
      </c>
      <c r="R3704" s="98">
        <f>'Activity data'!N830*'Emission factors'!$B$41*'Emission factors'!$N$22*'Emission factors'!$D$41/1000</f>
        <v>0</v>
      </c>
      <c r="S3704" s="98">
        <f>'Activity data'!O830*'Emission factors'!$B$41*'Emission factors'!$N$22*'Emission factors'!$D$41/1000</f>
        <v>0</v>
      </c>
      <c r="T3704" s="98">
        <f>'Activity data'!P830*'Emission factors'!$B$41*'Emission factors'!$N$22*'Emission factors'!$D$41/1000</f>
        <v>0</v>
      </c>
      <c r="U3704" s="98">
        <f>'Activity data'!Q830*'Emission factors'!$B$41*'Emission factors'!$N$22*'Emission factors'!$D$41/1000</f>
        <v>0</v>
      </c>
    </row>
    <row r="3705" spans="1:21" x14ac:dyDescent="0.25">
      <c r="A3705" s="92" t="s">
        <v>11</v>
      </c>
      <c r="B3705" s="92" t="s">
        <v>12</v>
      </c>
      <c r="C3705" s="92" t="s">
        <v>42</v>
      </c>
      <c r="D3705" s="92" t="s">
        <v>42</v>
      </c>
      <c r="E3705" s="92" t="s">
        <v>40</v>
      </c>
      <c r="F3705" s="92" t="s">
        <v>34</v>
      </c>
      <c r="G3705" s="92" t="s">
        <v>97</v>
      </c>
      <c r="H3705" s="92" t="s">
        <v>31</v>
      </c>
      <c r="I3705" s="89" t="s">
        <v>190</v>
      </c>
      <c r="L3705" s="98">
        <f>'Activity data'!H831*'Emission factors'!$B$41*'Emission factors'!$N$22*'Emission factors'!$D$41/1000</f>
        <v>0</v>
      </c>
      <c r="M3705" s="98">
        <f>'Activity data'!I831*'Emission factors'!$B$41*'Emission factors'!$N$22*'Emission factors'!$D$41/1000</f>
        <v>0</v>
      </c>
      <c r="N3705" s="98">
        <f>'Activity data'!J831*'Emission factors'!$B$41*'Emission factors'!$N$22*'Emission factors'!$D$41/1000</f>
        <v>0</v>
      </c>
      <c r="O3705" s="98">
        <f>'Activity data'!K831*'Emission factors'!$B$41*'Emission factors'!$N$22*'Emission factors'!$D$41/1000</f>
        <v>0</v>
      </c>
      <c r="P3705" s="98">
        <f>'Activity data'!L831*'Emission factors'!$B$41*'Emission factors'!$N$22*'Emission factors'!$D$41/1000</f>
        <v>0</v>
      </c>
      <c r="Q3705" s="98">
        <f>'Activity data'!M831*'Emission factors'!$B$41*'Emission factors'!$N$22*'Emission factors'!$D$41/1000</f>
        <v>0</v>
      </c>
      <c r="R3705" s="98">
        <f>'Activity data'!N831*'Emission factors'!$B$41*'Emission factors'!$N$22*'Emission factors'!$D$41/1000</f>
        <v>0</v>
      </c>
      <c r="S3705" s="98">
        <f>'Activity data'!O831*'Emission factors'!$B$41*'Emission factors'!$N$22*'Emission factors'!$D$41/1000</f>
        <v>0</v>
      </c>
      <c r="T3705" s="98">
        <f>'Activity data'!P831*'Emission factors'!$B$41*'Emission factors'!$N$22*'Emission factors'!$D$41/1000</f>
        <v>0</v>
      </c>
      <c r="U3705" s="98">
        <f>'Activity data'!Q831*'Emission factors'!$B$41*'Emission factors'!$N$22*'Emission factors'!$D$41/1000</f>
        <v>0</v>
      </c>
    </row>
    <row r="3706" spans="1:21" x14ac:dyDescent="0.25">
      <c r="A3706" s="92" t="s">
        <v>11</v>
      </c>
      <c r="B3706" s="92" t="s">
        <v>12</v>
      </c>
      <c r="C3706" s="92" t="s">
        <v>42</v>
      </c>
      <c r="D3706" s="92" t="s">
        <v>42</v>
      </c>
      <c r="E3706" s="92" t="s">
        <v>40</v>
      </c>
      <c r="F3706" s="92" t="s">
        <v>34</v>
      </c>
      <c r="G3706" s="92" t="s">
        <v>97</v>
      </c>
      <c r="H3706" s="92" t="s">
        <v>31</v>
      </c>
      <c r="I3706" s="89" t="s">
        <v>210</v>
      </c>
      <c r="L3706" s="98">
        <f>'Activity data'!H832*'Emission factors'!$B$41*'Emission factors'!$N$22*'Emission factors'!$D$41/1000</f>
        <v>0</v>
      </c>
      <c r="M3706" s="98">
        <f>'Activity data'!I832*'Emission factors'!$B$41*'Emission factors'!$N$22*'Emission factors'!$D$41/1000</f>
        <v>0</v>
      </c>
      <c r="N3706" s="98">
        <f>'Activity data'!J832*'Emission factors'!$B$41*'Emission factors'!$N$22*'Emission factors'!$D$41/1000</f>
        <v>1.5595834164557711E-2</v>
      </c>
      <c r="O3706" s="98">
        <f>'Activity data'!K832*'Emission factors'!$B$41*'Emission factors'!$N$22*'Emission factors'!$D$41/1000</f>
        <v>5.1986113881859041E-3</v>
      </c>
      <c r="P3706" s="98">
        <f>'Activity data'!L832*'Emission factors'!$B$41*'Emission factors'!$N$22*'Emission factors'!$D$41/1000</f>
        <v>1.4735533150684934E-2</v>
      </c>
      <c r="Q3706" s="98">
        <f>'Activity data'!M832*'Emission factors'!$B$41*'Emission factors'!$N$22*'Emission factors'!$D$41/1000</f>
        <v>3.8340493863276578E-2</v>
      </c>
      <c r="R3706" s="98">
        <f>'Activity data'!N832*'Emission factors'!$B$41*'Emission factors'!$N$22*'Emission factors'!$D$41/1000</f>
        <v>1.5400096750422428E-2</v>
      </c>
      <c r="S3706" s="98">
        <f>'Activity data'!O832*'Emission factors'!$B$41*'Emission factors'!$N$22*'Emission factors'!$D$41/1000</f>
        <v>6.9152421271794964E-3</v>
      </c>
      <c r="T3706" s="98">
        <f>'Activity data'!P832*'Emission factors'!$B$41*'Emission factors'!$N$22*'Emission factors'!$D$41/1000</f>
        <v>6.2585045517013702E-3</v>
      </c>
      <c r="U3706" s="98">
        <f>'Activity data'!Q832*'Emission factors'!$B$41*'Emission factors'!$N$22*'Emission factors'!$D$41/1000</f>
        <v>5.3530825077140777E-3</v>
      </c>
    </row>
    <row r="3707" spans="1:21" x14ac:dyDescent="0.25">
      <c r="A3707" s="92" t="s">
        <v>11</v>
      </c>
      <c r="B3707" s="92" t="s">
        <v>12</v>
      </c>
      <c r="C3707" s="92" t="s">
        <v>42</v>
      </c>
      <c r="D3707" s="92" t="s">
        <v>42</v>
      </c>
      <c r="E3707" s="92" t="s">
        <v>40</v>
      </c>
      <c r="F3707" s="92" t="s">
        <v>34</v>
      </c>
      <c r="G3707" s="92" t="s">
        <v>97</v>
      </c>
      <c r="H3707" s="92" t="s">
        <v>31</v>
      </c>
      <c r="I3707" s="89" t="s">
        <v>199</v>
      </c>
      <c r="L3707" s="98">
        <f>'Activity data'!H833*'Emission factors'!$B$41*'Emission factors'!$N$22*'Emission factors'!$D$41/1000</f>
        <v>0</v>
      </c>
      <c r="M3707" s="98">
        <f>'Activity data'!I833*'Emission factors'!$B$41*'Emission factors'!$N$22*'Emission factors'!$D$41/1000</f>
        <v>0</v>
      </c>
      <c r="N3707" s="98">
        <f>'Activity data'!J833*'Emission factors'!$B$41*'Emission factors'!$N$22*'Emission factors'!$D$41/1000</f>
        <v>0</v>
      </c>
      <c r="O3707" s="98">
        <f>'Activity data'!K833*'Emission factors'!$B$41*'Emission factors'!$N$22*'Emission factors'!$D$41/1000</f>
        <v>3.9441768508336247E-3</v>
      </c>
      <c r="P3707" s="98">
        <f>'Activity data'!L833*'Emission factors'!$B$41*'Emission factors'!$N$22*'Emission factors'!$D$41/1000</f>
        <v>1.3147256169445413E-3</v>
      </c>
      <c r="Q3707" s="98">
        <f>'Activity data'!M833*'Emission factors'!$B$41*'Emission factors'!$N$22*'Emission factors'!$D$41/1000</f>
        <v>0</v>
      </c>
      <c r="R3707" s="98">
        <f>'Activity data'!N833*'Emission factors'!$B$41*'Emission factors'!$N$22*'Emission factors'!$D$41/1000</f>
        <v>5.5563632777645561E-3</v>
      </c>
      <c r="S3707" s="98">
        <f>'Activity data'!O833*'Emission factors'!$B$41*'Emission factors'!$N$22*'Emission factors'!$D$41/1000</f>
        <v>1.0827349716207944E-2</v>
      </c>
      <c r="T3707" s="98">
        <f>'Activity data'!P833*'Emission factors'!$B$41*'Emission factors'!$N$22*'Emission factors'!$D$41/1000</f>
        <v>1.1474533712098044E-2</v>
      </c>
      <c r="U3707" s="98">
        <f>'Activity data'!Q833*'Emission factors'!$B$41*'Emission factors'!$N$22*'Emission factors'!$D$41/1000</f>
        <v>1.023028782199333E-2</v>
      </c>
    </row>
    <row r="3708" spans="1:21" x14ac:dyDescent="0.25">
      <c r="A3708" s="92" t="s">
        <v>11</v>
      </c>
      <c r="B3708" s="92" t="s">
        <v>12</v>
      </c>
      <c r="C3708" s="92" t="s">
        <v>42</v>
      </c>
      <c r="D3708" s="92" t="s">
        <v>42</v>
      </c>
      <c r="E3708" s="92" t="s">
        <v>40</v>
      </c>
      <c r="F3708" s="92" t="s">
        <v>34</v>
      </c>
      <c r="G3708" s="92" t="s">
        <v>97</v>
      </c>
      <c r="H3708" s="92" t="s">
        <v>31</v>
      </c>
      <c r="I3708" s="89" t="s">
        <v>233</v>
      </c>
      <c r="L3708" s="98">
        <f>'Activity data'!H834*'Emission factors'!$B$41*'Emission factors'!$N$22*'Emission factors'!$D$41/1000</f>
        <v>0</v>
      </c>
      <c r="M3708" s="98">
        <f>'Activity data'!I834*'Emission factors'!$B$41*'Emission factors'!$N$22*'Emission factors'!$D$41/1000</f>
        <v>0</v>
      </c>
      <c r="N3708" s="98">
        <f>'Activity data'!J834*'Emission factors'!$B$41*'Emission factors'!$N$22*'Emission factors'!$D$41/1000</f>
        <v>0</v>
      </c>
      <c r="O3708" s="98">
        <f>'Activity data'!K834*'Emission factors'!$B$41*'Emission factors'!$N$22*'Emission factors'!$D$41/1000</f>
        <v>0</v>
      </c>
      <c r="P3708" s="98">
        <f>'Activity data'!L834*'Emission factors'!$B$41*'Emission factors'!$N$22*'Emission factors'!$D$41/1000</f>
        <v>0</v>
      </c>
      <c r="Q3708" s="98">
        <f>'Activity data'!M834*'Emission factors'!$B$41*'Emission factors'!$N$22*'Emission factors'!$D$41/1000</f>
        <v>0</v>
      </c>
      <c r="R3708" s="98">
        <f>'Activity data'!N834*'Emission factors'!$B$41*'Emission factors'!$N$22*'Emission factors'!$D$41/1000</f>
        <v>0</v>
      </c>
      <c r="S3708" s="98">
        <f>'Activity data'!O834*'Emission factors'!$B$41*'Emission factors'!$N$22*'Emission factors'!$D$41/1000</f>
        <v>0</v>
      </c>
      <c r="T3708" s="98">
        <f>'Activity data'!P834*'Emission factors'!$B$41*'Emission factors'!$N$22*'Emission factors'!$D$41/1000</f>
        <v>0</v>
      </c>
      <c r="U3708" s="98">
        <f>'Activity data'!Q834*'Emission factors'!$B$41*'Emission factors'!$N$22*'Emission factors'!$D$41/1000</f>
        <v>0</v>
      </c>
    </row>
    <row r="3709" spans="1:21" x14ac:dyDescent="0.25">
      <c r="A3709" s="92" t="s">
        <v>11</v>
      </c>
      <c r="B3709" s="92" t="s">
        <v>12</v>
      </c>
      <c r="C3709" s="92" t="s">
        <v>42</v>
      </c>
      <c r="D3709" s="92" t="s">
        <v>42</v>
      </c>
      <c r="E3709" s="92" t="s">
        <v>40</v>
      </c>
      <c r="F3709" s="92" t="s">
        <v>34</v>
      </c>
      <c r="G3709" s="92" t="s">
        <v>97</v>
      </c>
      <c r="H3709" s="92" t="s">
        <v>31</v>
      </c>
      <c r="I3709" s="89" t="s">
        <v>200</v>
      </c>
      <c r="L3709" s="98">
        <f>'Activity data'!H835*'Emission factors'!$B$41*'Emission factors'!$N$22*'Emission factors'!$D$41/1000</f>
        <v>0</v>
      </c>
      <c r="M3709" s="98">
        <f>'Activity data'!I835*'Emission factors'!$B$41*'Emission factors'!$N$22*'Emission factors'!$D$41/1000</f>
        <v>0</v>
      </c>
      <c r="N3709" s="98">
        <f>'Activity data'!J835*'Emission factors'!$B$41*'Emission factors'!$N$22*'Emission factors'!$D$41/1000</f>
        <v>0</v>
      </c>
      <c r="O3709" s="98">
        <f>'Activity data'!K835*'Emission factors'!$B$41*'Emission factors'!$N$22*'Emission factors'!$D$41/1000</f>
        <v>0</v>
      </c>
      <c r="P3709" s="98">
        <f>'Activity data'!L835*'Emission factors'!$B$41*'Emission factors'!$N$22*'Emission factors'!$D$41/1000</f>
        <v>0</v>
      </c>
      <c r="Q3709" s="98">
        <f>'Activity data'!M835*'Emission factors'!$B$41*'Emission factors'!$N$22*'Emission factors'!$D$41/1000</f>
        <v>0</v>
      </c>
      <c r="R3709" s="98">
        <f>'Activity data'!N835*'Emission factors'!$B$41*'Emission factors'!$N$22*'Emission factors'!$D$41/1000</f>
        <v>0</v>
      </c>
      <c r="S3709" s="98">
        <f>'Activity data'!O835*'Emission factors'!$B$41*'Emission factors'!$N$22*'Emission factors'!$D$41/1000</f>
        <v>0</v>
      </c>
      <c r="T3709" s="98">
        <f>'Activity data'!P835*'Emission factors'!$B$41*'Emission factors'!$N$22*'Emission factors'!$D$41/1000</f>
        <v>0</v>
      </c>
      <c r="U3709" s="98">
        <f>'Activity data'!Q835*'Emission factors'!$B$41*'Emission factors'!$N$22*'Emission factors'!$D$41/1000</f>
        <v>0</v>
      </c>
    </row>
    <row r="3710" spans="1:21" x14ac:dyDescent="0.25">
      <c r="A3710" s="92" t="s">
        <v>11</v>
      </c>
      <c r="B3710" s="92" t="s">
        <v>12</v>
      </c>
      <c r="C3710" s="92" t="s">
        <v>42</v>
      </c>
      <c r="D3710" s="92" t="s">
        <v>42</v>
      </c>
      <c r="E3710" s="92" t="s">
        <v>35</v>
      </c>
      <c r="F3710" s="92" t="s">
        <v>34</v>
      </c>
      <c r="G3710" s="92" t="s">
        <v>97</v>
      </c>
      <c r="H3710" s="92" t="s">
        <v>74</v>
      </c>
      <c r="I3710" s="89" t="s">
        <v>227</v>
      </c>
      <c r="J3710" s="92" t="s">
        <v>98</v>
      </c>
      <c r="L3710" s="98">
        <f>'Activity data'!H692*'Emission factors'!$B$42*'Emission factors'!$E$42/1000</f>
        <v>2.2108020000000003E-4</v>
      </c>
      <c r="M3710" s="98">
        <f>'Activity data'!I692*'Emission factors'!$B$42*'Emission factors'!$E$42/1000</f>
        <v>5.4043797500000006E-4</v>
      </c>
      <c r="N3710" s="98">
        <f>'Activity data'!J692*'Emission factors'!$B$42*'Emission factors'!$E$42/1000</f>
        <v>5.7021332499999997E-4</v>
      </c>
      <c r="O3710" s="98">
        <f>'Activity data'!K692*'Emission factors'!$B$42*'Emission factors'!$E$42/1000</f>
        <v>6.5720985000000014E-4</v>
      </c>
      <c r="P3710" s="98">
        <f>'Activity data'!L692*'Emission factors'!$B$42*'Emission factors'!$E$42/1000</f>
        <v>9.943879000000001E-4</v>
      </c>
      <c r="Q3710" s="98">
        <f>'Activity data'!M692*'Emission factors'!$B$42*'Emission factors'!$E$42/1000</f>
        <v>1.2685150500000005E-3</v>
      </c>
      <c r="R3710" s="98">
        <f>'Activity data'!N692*'Emission factors'!$B$42*'Emission factors'!$E$42/1000</f>
        <v>1.5402772000000001E-3</v>
      </c>
      <c r="S3710" s="98">
        <f>'Activity data'!O692*'Emission factors'!$B$42*'Emission factors'!$E$42/1000</f>
        <v>1.966532975E-3</v>
      </c>
      <c r="T3710" s="98">
        <f>'Activity data'!P692*'Emission factors'!$B$42*'Emission factors'!$E$42/1000</f>
        <v>2.2478497249999998E-3</v>
      </c>
      <c r="U3710" s="98">
        <f>'Activity data'!Q692*'Emission factors'!$B$42*'Emission factors'!$E$42/1000</f>
        <v>2.3440815750000003E-3</v>
      </c>
    </row>
    <row r="3711" spans="1:21" x14ac:dyDescent="0.25">
      <c r="A3711" s="92" t="s">
        <v>11</v>
      </c>
      <c r="B3711" s="92" t="s">
        <v>12</v>
      </c>
      <c r="C3711" s="92" t="s">
        <v>42</v>
      </c>
      <c r="D3711" s="92" t="s">
        <v>42</v>
      </c>
      <c r="E3711" s="92" t="s">
        <v>35</v>
      </c>
      <c r="F3711" s="92" t="s">
        <v>34</v>
      </c>
      <c r="G3711" s="92" t="s">
        <v>97</v>
      </c>
      <c r="H3711" s="92" t="s">
        <v>74</v>
      </c>
      <c r="I3711" s="89" t="s">
        <v>203</v>
      </c>
      <c r="L3711" s="98">
        <f>'Activity data'!H693*'Emission factors'!$B$42*'Emission factors'!$E$42/1000</f>
        <v>5.6214997575000016E-2</v>
      </c>
      <c r="M3711" s="98">
        <f>'Activity data'!I693*'Emission factors'!$B$42*'Emission factors'!$E$42/1000</f>
        <v>0.10253705825000003</v>
      </c>
      <c r="N3711" s="98">
        <f>'Activity data'!J693*'Emission factors'!$B$42*'Emission factors'!$E$42/1000</f>
        <v>0.19150450330000002</v>
      </c>
      <c r="O3711" s="98">
        <f>'Activity data'!K693*'Emission factors'!$B$42*'Emission factors'!$E$42/1000</f>
        <v>0.26124021769999994</v>
      </c>
      <c r="P3711" s="98">
        <f>'Activity data'!L693*'Emission factors'!$B$42*'Emission factors'!$E$42/1000</f>
        <v>0.3191822092249999</v>
      </c>
      <c r="Q3711" s="98">
        <f>'Activity data'!M693*'Emission factors'!$B$42*'Emission factors'!$E$42/1000</f>
        <v>0.37598674217499989</v>
      </c>
      <c r="R3711" s="98">
        <f>'Activity data'!N693*'Emission factors'!$B$42*'Emission factors'!$E$42/1000</f>
        <v>0.38749666505000002</v>
      </c>
      <c r="S3711" s="98">
        <f>'Activity data'!O693*'Emission factors'!$B$42*'Emission factors'!$E$42/1000</f>
        <v>0.40575758684999996</v>
      </c>
      <c r="T3711" s="98">
        <f>'Activity data'!P693*'Emission factors'!$B$42*'Emission factors'!$E$42/1000</f>
        <v>0.37832132827500004</v>
      </c>
      <c r="U3711" s="98">
        <f>'Activity data'!Q693*'Emission factors'!$B$42*'Emission factors'!$E$42/1000</f>
        <v>0.22482438522500001</v>
      </c>
    </row>
    <row r="3712" spans="1:21" x14ac:dyDescent="0.25">
      <c r="A3712" s="92" t="s">
        <v>11</v>
      </c>
      <c r="B3712" s="92" t="s">
        <v>12</v>
      </c>
      <c r="C3712" s="92" t="s">
        <v>42</v>
      </c>
      <c r="D3712" s="92" t="s">
        <v>42</v>
      </c>
      <c r="E3712" s="92" t="s">
        <v>35</v>
      </c>
      <c r="F3712" s="92" t="s">
        <v>34</v>
      </c>
      <c r="G3712" s="92" t="s">
        <v>97</v>
      </c>
      <c r="H3712" s="92" t="s">
        <v>74</v>
      </c>
      <c r="I3712" s="89" t="s">
        <v>191</v>
      </c>
      <c r="L3712" s="98">
        <f>'Activity data'!H694*'Emission factors'!$B$42*'Emission factors'!$E$42/1000</f>
        <v>8.7599600000000028E-5</v>
      </c>
      <c r="M3712" s="98">
        <f>'Activity data'!I694*'Emission factors'!$B$42*'Emission factors'!$E$42/1000</f>
        <v>1.7919605000000003E-4</v>
      </c>
      <c r="N3712" s="98">
        <f>'Activity data'!J694*'Emission factors'!$B$42*'Emission factors'!$E$42/1000</f>
        <v>2.5475779999999999E-4</v>
      </c>
      <c r="O3712" s="98">
        <f>'Activity data'!K694*'Emission factors'!$B$42*'Emission factors'!$E$42/1000</f>
        <v>3.8536492500000001E-4</v>
      </c>
      <c r="P3712" s="98">
        <f>'Activity data'!L694*'Emission factors'!$B$42*'Emission factors'!$E$42/1000</f>
        <v>7.3757254999999989E-4</v>
      </c>
      <c r="Q3712" s="98">
        <f>'Activity data'!M694*'Emission factors'!$B$42*'Emission factors'!$E$42/1000</f>
        <v>1.1400364249999999E-3</v>
      </c>
      <c r="R3712" s="98">
        <f>'Activity data'!N694*'Emission factors'!$B$42*'Emission factors'!$E$42/1000</f>
        <v>1.314880875E-3</v>
      </c>
      <c r="S3712" s="98">
        <f>'Activity data'!O694*'Emission factors'!$B$42*'Emission factors'!$E$42/1000</f>
        <v>2.6908378749999997E-3</v>
      </c>
      <c r="T3712" s="98">
        <f>'Activity data'!P694*'Emission factors'!$B$42*'Emission factors'!$E$42/1000</f>
        <v>2.2069352249999997E-3</v>
      </c>
      <c r="U3712" s="98">
        <f>'Activity data'!Q694*'Emission factors'!$B$42*'Emission factors'!$E$42/1000</f>
        <v>1.8997690249999998E-3</v>
      </c>
    </row>
    <row r="3713" spans="1:21" x14ac:dyDescent="0.25">
      <c r="A3713" s="92" t="s">
        <v>11</v>
      </c>
      <c r="B3713" s="92" t="s">
        <v>12</v>
      </c>
      <c r="C3713" s="92" t="s">
        <v>42</v>
      </c>
      <c r="D3713" s="92" t="s">
        <v>42</v>
      </c>
      <c r="E3713" s="92" t="s">
        <v>35</v>
      </c>
      <c r="F3713" s="92" t="s">
        <v>34</v>
      </c>
      <c r="G3713" s="92" t="s">
        <v>97</v>
      </c>
      <c r="H3713" s="92" t="s">
        <v>74</v>
      </c>
      <c r="I3713" s="89" t="s">
        <v>192</v>
      </c>
      <c r="L3713" s="98">
        <f>'Activity data'!H695*'Emission factors'!$B$42*'Emission factors'!$E$42/1000</f>
        <v>5.6584635249999982E-3</v>
      </c>
      <c r="M3713" s="98">
        <f>'Activity data'!I695*'Emission factors'!$B$42*'Emission factors'!$E$42/1000</f>
        <v>8.6996643249999984E-3</v>
      </c>
      <c r="N3713" s="98">
        <f>'Activity data'!J695*'Emission factors'!$B$42*'Emission factors'!$E$42/1000</f>
        <v>1.1656682950000002E-2</v>
      </c>
      <c r="O3713" s="98">
        <f>'Activity data'!K695*'Emission factors'!$B$42*'Emission factors'!$E$42/1000</f>
        <v>1.286595475E-2</v>
      </c>
      <c r="P3713" s="98">
        <f>'Activity data'!L695*'Emission factors'!$B$42*'Emission factors'!$E$42/1000</f>
        <v>1.8556322125000003E-2</v>
      </c>
      <c r="Q3713" s="98">
        <f>'Activity data'!M695*'Emission factors'!$B$42*'Emission factors'!$E$42/1000</f>
        <v>2.3408994674999996E-2</v>
      </c>
      <c r="R3713" s="98">
        <f>'Activity data'!N695*'Emission factors'!$B$42*'Emission factors'!$E$42/1000</f>
        <v>2.7096372600000009E-2</v>
      </c>
      <c r="S3713" s="98">
        <f>'Activity data'!O695*'Emission factors'!$B$42*'Emission factors'!$E$42/1000</f>
        <v>3.7186739700000006E-2</v>
      </c>
      <c r="T3713" s="98">
        <f>'Activity data'!P695*'Emission factors'!$B$42*'Emission factors'!$E$42/1000</f>
        <v>3.3548494650000003E-2</v>
      </c>
      <c r="U3713" s="98">
        <f>'Activity data'!Q695*'Emission factors'!$B$42*'Emission factors'!$E$42/1000</f>
        <v>2.9720340100000003E-2</v>
      </c>
    </row>
    <row r="3714" spans="1:21" x14ac:dyDescent="0.25">
      <c r="A3714" s="92" t="s">
        <v>11</v>
      </c>
      <c r="B3714" s="92" t="s">
        <v>12</v>
      </c>
      <c r="C3714" s="92" t="s">
        <v>42</v>
      </c>
      <c r="D3714" s="92" t="s">
        <v>42</v>
      </c>
      <c r="E3714" s="92" t="s">
        <v>35</v>
      </c>
      <c r="F3714" s="92" t="s">
        <v>34</v>
      </c>
      <c r="G3714" s="92" t="s">
        <v>97</v>
      </c>
      <c r="H3714" s="92" t="s">
        <v>74</v>
      </c>
      <c r="I3714" s="89" t="s">
        <v>206</v>
      </c>
      <c r="L3714" s="98">
        <f>'Activity data'!H696*'Emission factors'!$B$42*'Emission factors'!$E$42/1000</f>
        <v>2.6207156250000001E-3</v>
      </c>
      <c r="M3714" s="98">
        <f>'Activity data'!I696*'Emission factors'!$B$42*'Emission factors'!$E$42/1000</f>
        <v>4.4504569999999988E-3</v>
      </c>
      <c r="N3714" s="98">
        <f>'Activity data'!J696*'Emission factors'!$B$42*'Emission factors'!$E$42/1000</f>
        <v>9.0391955499999985E-3</v>
      </c>
      <c r="O3714" s="98">
        <f>'Activity data'!K696*'Emission factors'!$B$42*'Emission factors'!$E$42/1000</f>
        <v>1.2859060775000004E-2</v>
      </c>
      <c r="P3714" s="98">
        <f>'Activity data'!L696*'Emission factors'!$B$42*'Emission factors'!$E$42/1000</f>
        <v>2.3952140575000003E-2</v>
      </c>
      <c r="Q3714" s="98">
        <f>'Activity data'!M696*'Emission factors'!$B$42*'Emission factors'!$E$42/1000</f>
        <v>3.0896631974999998E-2</v>
      </c>
      <c r="R3714" s="98">
        <f>'Activity data'!N696*'Emission factors'!$B$42*'Emission factors'!$E$42/1000</f>
        <v>4.0656135575000002E-2</v>
      </c>
      <c r="S3714" s="98">
        <f>'Activity data'!O696*'Emission factors'!$B$42*'Emission factors'!$E$42/1000</f>
        <v>4.5434878224999989E-2</v>
      </c>
      <c r="T3714" s="98">
        <f>'Activity data'!P696*'Emission factors'!$B$42*'Emission factors'!$E$42/1000</f>
        <v>4.4515460824999992E-2</v>
      </c>
      <c r="U3714" s="98">
        <f>'Activity data'!Q696*'Emission factors'!$B$42*'Emission factors'!$E$42/1000</f>
        <v>4.6949589774999995E-2</v>
      </c>
    </row>
    <row r="3715" spans="1:21" x14ac:dyDescent="0.25">
      <c r="A3715" s="92" t="s">
        <v>11</v>
      </c>
      <c r="B3715" s="92" t="s">
        <v>12</v>
      </c>
      <c r="C3715" s="92" t="s">
        <v>42</v>
      </c>
      <c r="D3715" s="92" t="s">
        <v>42</v>
      </c>
      <c r="E3715" s="92" t="s">
        <v>35</v>
      </c>
      <c r="F3715" s="92" t="s">
        <v>34</v>
      </c>
      <c r="G3715" s="92" t="s">
        <v>97</v>
      </c>
      <c r="H3715" s="92" t="s">
        <v>74</v>
      </c>
      <c r="I3715" s="89" t="s">
        <v>220</v>
      </c>
      <c r="L3715" s="98">
        <f>'Activity data'!H697*'Emission factors'!$B$42*'Emission factors'!$E$42/1000</f>
        <v>4.6022899999999993E-3</v>
      </c>
      <c r="M3715" s="98">
        <f>'Activity data'!I697*'Emission factors'!$B$42*'Emission factors'!$E$42/1000</f>
        <v>6.2022952750000002E-3</v>
      </c>
      <c r="N3715" s="98">
        <f>'Activity data'!J697*'Emission factors'!$B$42*'Emission factors'!$E$42/1000</f>
        <v>8.7584109249999979E-3</v>
      </c>
      <c r="O3715" s="98">
        <f>'Activity data'!K697*'Emission factors'!$B$42*'Emission factors'!$E$42/1000</f>
        <v>1.0932200675000002E-2</v>
      </c>
      <c r="P3715" s="98">
        <f>'Activity data'!L697*'Emission factors'!$B$42*'Emission factors'!$E$42/1000</f>
        <v>1.3835734825000001E-2</v>
      </c>
      <c r="Q3715" s="98">
        <f>'Activity data'!M697*'Emission factors'!$B$42*'Emission factors'!$E$42/1000</f>
        <v>1.7946483225E-2</v>
      </c>
      <c r="R3715" s="98">
        <f>'Activity data'!N697*'Emission factors'!$B$42*'Emission factors'!$E$42/1000</f>
        <v>2.1470995424999997E-2</v>
      </c>
      <c r="S3715" s="98">
        <f>'Activity data'!O697*'Emission factors'!$B$42*'Emission factors'!$E$42/1000</f>
        <v>2.6250140125000002E-2</v>
      </c>
      <c r="T3715" s="98">
        <f>'Activity data'!P697*'Emission factors'!$B$42*'Emission factors'!$E$42/1000</f>
        <v>2.6021598350000001E-2</v>
      </c>
      <c r="U3715" s="98">
        <f>'Activity data'!Q697*'Emission factors'!$B$42*'Emission factors'!$E$42/1000</f>
        <v>2.4119641699999996E-2</v>
      </c>
    </row>
    <row r="3716" spans="1:21" x14ac:dyDescent="0.25">
      <c r="A3716" s="92" t="s">
        <v>11</v>
      </c>
      <c r="B3716" s="92" t="s">
        <v>12</v>
      </c>
      <c r="C3716" s="92" t="s">
        <v>42</v>
      </c>
      <c r="D3716" s="92" t="s">
        <v>42</v>
      </c>
      <c r="E3716" s="92" t="s">
        <v>35</v>
      </c>
      <c r="F3716" s="92" t="s">
        <v>34</v>
      </c>
      <c r="G3716" s="92" t="s">
        <v>97</v>
      </c>
      <c r="H3716" s="92" t="s">
        <v>74</v>
      </c>
      <c r="I3716" s="89" t="s">
        <v>193</v>
      </c>
      <c r="L3716" s="98">
        <f>'Activity data'!H698*'Emission factors'!$B$42*'Emission factors'!$E$42/1000</f>
        <v>5.9322359250000003E-3</v>
      </c>
      <c r="M3716" s="98">
        <f>'Activity data'!I698*'Emission factors'!$B$42*'Emission factors'!$E$42/1000</f>
        <v>8.9633972999999985E-3</v>
      </c>
      <c r="N3716" s="98">
        <f>'Activity data'!J698*'Emission factors'!$B$42*'Emission factors'!$E$42/1000</f>
        <v>1.5367474375000001E-2</v>
      </c>
      <c r="O3716" s="98">
        <f>'Activity data'!K698*'Emission factors'!$B$42*'Emission factors'!$E$42/1000</f>
        <v>2.0855480524999997E-2</v>
      </c>
      <c r="P3716" s="98">
        <f>'Activity data'!L698*'Emission factors'!$B$42*'Emission factors'!$E$42/1000</f>
        <v>2.7803767750000007E-2</v>
      </c>
      <c r="Q3716" s="98">
        <f>'Activity data'!M698*'Emission factors'!$B$42*'Emission factors'!$E$42/1000</f>
        <v>3.3708486900000001E-2</v>
      </c>
      <c r="R3716" s="98">
        <f>'Activity data'!N698*'Emission factors'!$B$42*'Emission factors'!$E$42/1000</f>
        <v>3.8733378749999998E-2</v>
      </c>
      <c r="S3716" s="98">
        <f>'Activity data'!O698*'Emission factors'!$B$42*'Emission factors'!$E$42/1000</f>
        <v>4.5915115125000003E-2</v>
      </c>
      <c r="T3716" s="98">
        <f>'Activity data'!P698*'Emission factors'!$B$42*'Emission factors'!$E$42/1000</f>
        <v>4.9579718100000003E-2</v>
      </c>
      <c r="U3716" s="98">
        <f>'Activity data'!Q698*'Emission factors'!$B$42*'Emission factors'!$E$42/1000</f>
        <v>4.9398417199999989E-2</v>
      </c>
    </row>
    <row r="3717" spans="1:21" x14ac:dyDescent="0.25">
      <c r="A3717" s="92" t="s">
        <v>11</v>
      </c>
      <c r="B3717" s="92" t="s">
        <v>12</v>
      </c>
      <c r="C3717" s="92" t="s">
        <v>42</v>
      </c>
      <c r="D3717" s="92" t="s">
        <v>42</v>
      </c>
      <c r="E3717" s="92" t="s">
        <v>35</v>
      </c>
      <c r="F3717" s="92" t="s">
        <v>34</v>
      </c>
      <c r="G3717" s="92" t="s">
        <v>97</v>
      </c>
      <c r="H3717" s="92" t="s">
        <v>74</v>
      </c>
      <c r="I3717" s="89" t="s">
        <v>259</v>
      </c>
      <c r="L3717" s="98">
        <f>'Activity data'!H699*'Emission factors'!$B$42*'Emission factors'!$E$42/1000</f>
        <v>3.3554974749999997E-3</v>
      </c>
      <c r="M3717" s="98">
        <f>'Activity data'!I699*'Emission factors'!$B$42*'Emission factors'!$E$42/1000</f>
        <v>6.3644396749999999E-3</v>
      </c>
      <c r="N3717" s="98">
        <f>'Activity data'!J699*'Emission factors'!$B$42*'Emission factors'!$E$42/1000</f>
        <v>9.2821874749999984E-3</v>
      </c>
      <c r="O3717" s="98">
        <f>'Activity data'!K699*'Emission factors'!$B$42*'Emission factors'!$E$42/1000</f>
        <v>9.8317661750000028E-3</v>
      </c>
      <c r="P3717" s="98">
        <f>'Activity data'!L699*'Emission factors'!$B$42*'Emission factors'!$E$42/1000</f>
        <v>1.33559591E-2</v>
      </c>
      <c r="Q3717" s="98">
        <f>'Activity data'!M699*'Emission factors'!$B$42*'Emission factors'!$E$42/1000</f>
        <v>1.4940343550000002E-2</v>
      </c>
      <c r="R3717" s="98">
        <f>'Activity data'!N699*'Emission factors'!$B$42*'Emission factors'!$E$42/1000</f>
        <v>1.4508932074999998E-2</v>
      </c>
      <c r="S3717" s="98">
        <f>'Activity data'!O699*'Emission factors'!$B$42*'Emission factors'!$E$42/1000</f>
        <v>1.4611005474999999E-2</v>
      </c>
      <c r="T3717" s="98">
        <f>'Activity data'!P699*'Emission factors'!$B$42*'Emission factors'!$E$42/1000</f>
        <v>1.6931401574999994E-2</v>
      </c>
      <c r="U3717" s="98">
        <f>'Activity data'!Q699*'Emission factors'!$B$42*'Emission factors'!$E$42/1000</f>
        <v>1.7884224599999998E-2</v>
      </c>
    </row>
    <row r="3718" spans="1:21" x14ac:dyDescent="0.25">
      <c r="A3718" s="92" t="s">
        <v>11</v>
      </c>
      <c r="B3718" s="92" t="s">
        <v>12</v>
      </c>
      <c r="C3718" s="92" t="s">
        <v>42</v>
      </c>
      <c r="D3718" s="92" t="s">
        <v>42</v>
      </c>
      <c r="E3718" s="92" t="s">
        <v>35</v>
      </c>
      <c r="F3718" s="92" t="s">
        <v>34</v>
      </c>
      <c r="G3718" s="92" t="s">
        <v>97</v>
      </c>
      <c r="H3718" s="92" t="s">
        <v>74</v>
      </c>
      <c r="I3718" s="89" t="s">
        <v>223</v>
      </c>
      <c r="L3718" s="98">
        <f>'Activity data'!H700*'Emission factors'!$B$42*'Emission factors'!$E$42/1000</f>
        <v>4.4629678500000009E-3</v>
      </c>
      <c r="M3718" s="98">
        <f>'Activity data'!I700*'Emission factors'!$B$42*'Emission factors'!$E$42/1000</f>
        <v>5.8486804750000022E-3</v>
      </c>
      <c r="N3718" s="98">
        <f>'Activity data'!J700*'Emission factors'!$B$42*'Emission factors'!$E$42/1000</f>
        <v>7.9691276499999995E-3</v>
      </c>
      <c r="O3718" s="98">
        <f>'Activity data'!K700*'Emission factors'!$B$42*'Emission factors'!$E$42/1000</f>
        <v>8.0234989999999999E-3</v>
      </c>
      <c r="P3718" s="98">
        <f>'Activity data'!L700*'Emission factors'!$B$42*'Emission factors'!$E$42/1000</f>
        <v>8.4630579000000011E-3</v>
      </c>
      <c r="Q3718" s="98">
        <f>'Activity data'!M700*'Emission factors'!$B$42*'Emission factors'!$E$42/1000</f>
        <v>7.9441887250000006E-3</v>
      </c>
      <c r="R3718" s="98">
        <f>'Activity data'!N700*'Emission factors'!$B$42*'Emission factors'!$E$42/1000</f>
        <v>8.9952893249999992E-3</v>
      </c>
      <c r="S3718" s="98">
        <f>'Activity data'!O700*'Emission factors'!$B$42*'Emission factors'!$E$42/1000</f>
        <v>1.102404545E-2</v>
      </c>
      <c r="T3718" s="98">
        <f>'Activity data'!P700*'Emission factors'!$B$42*'Emission factors'!$E$42/1000</f>
        <v>1.111415195E-2</v>
      </c>
      <c r="U3718" s="98">
        <f>'Activity data'!Q700*'Emission factors'!$B$42*'Emission factors'!$E$42/1000</f>
        <v>1.0996800649999999E-2</v>
      </c>
    </row>
    <row r="3719" spans="1:21" x14ac:dyDescent="0.25">
      <c r="A3719" s="92" t="s">
        <v>11</v>
      </c>
      <c r="B3719" s="92" t="s">
        <v>12</v>
      </c>
      <c r="C3719" s="92" t="s">
        <v>42</v>
      </c>
      <c r="D3719" s="92" t="s">
        <v>42</v>
      </c>
      <c r="E3719" s="92" t="s">
        <v>35</v>
      </c>
      <c r="F3719" s="92" t="s">
        <v>34</v>
      </c>
      <c r="G3719" s="92" t="s">
        <v>97</v>
      </c>
      <c r="H3719" s="92" t="s">
        <v>74</v>
      </c>
      <c r="I3719" s="92" t="s">
        <v>221</v>
      </c>
      <c r="L3719" s="98">
        <f>'Activity data'!H701*'Emission factors'!$B$42*'Emission factors'!$E$42/1000</f>
        <v>4.7724647575000008E-2</v>
      </c>
      <c r="M3719" s="98">
        <f>'Activity data'!I701*'Emission factors'!$B$42*'Emission factors'!$E$42/1000</f>
        <v>7.0952093024999996E-2</v>
      </c>
      <c r="N3719" s="98">
        <f>'Activity data'!J701*'Emission factors'!$B$42*'Emission factors'!$E$42/1000</f>
        <v>9.9716464650000017E-2</v>
      </c>
      <c r="O3719" s="98">
        <f>'Activity data'!K701*'Emission factors'!$B$42*'Emission factors'!$E$42/1000</f>
        <v>0.13266573925000003</v>
      </c>
      <c r="P3719" s="98">
        <f>'Activity data'!L701*'Emission factors'!$B$42*'Emission factors'!$E$42/1000</f>
        <v>0.16242799897499999</v>
      </c>
      <c r="Q3719" s="98">
        <f>'Activity data'!M701*'Emission factors'!$B$42*'Emission factors'!$E$42/1000</f>
        <v>0.18038435607499995</v>
      </c>
      <c r="R3719" s="98">
        <f>'Activity data'!N701*'Emission factors'!$B$42*'Emission factors'!$E$42/1000</f>
        <v>0.19578166492499996</v>
      </c>
      <c r="S3719" s="98">
        <f>'Activity data'!O701*'Emission factors'!$B$42*'Emission factors'!$E$42/1000</f>
        <v>0.24113176972500003</v>
      </c>
      <c r="T3719" s="98">
        <f>'Activity data'!P701*'Emission factors'!$B$42*'Emission factors'!$E$42/1000</f>
        <v>0.2109518037</v>
      </c>
      <c r="U3719" s="98">
        <f>'Activity data'!Q701*'Emission factors'!$B$42*'Emission factors'!$E$42/1000</f>
        <v>0.17792501622499998</v>
      </c>
    </row>
    <row r="3720" spans="1:21" x14ac:dyDescent="0.25">
      <c r="A3720" s="92" t="s">
        <v>11</v>
      </c>
      <c r="B3720" s="92" t="s">
        <v>12</v>
      </c>
      <c r="C3720" s="92" t="s">
        <v>42</v>
      </c>
      <c r="D3720" s="92" t="s">
        <v>42</v>
      </c>
      <c r="E3720" s="92" t="s">
        <v>35</v>
      </c>
      <c r="F3720" s="92" t="s">
        <v>34</v>
      </c>
      <c r="G3720" s="92" t="s">
        <v>97</v>
      </c>
      <c r="H3720" s="92" t="s">
        <v>74</v>
      </c>
      <c r="I3720" s="89" t="s">
        <v>222</v>
      </c>
      <c r="L3720" s="98">
        <f>'Activity data'!H702*'Emission factors'!$B$42*'Emission factors'!$E$42/1000</f>
        <v>1.5855149199999998E-2</v>
      </c>
      <c r="M3720" s="98">
        <f>'Activity data'!I702*'Emission factors'!$B$42*'Emission factors'!$E$42/1000</f>
        <v>2.1293478524999999E-2</v>
      </c>
      <c r="N3720" s="98">
        <f>'Activity data'!J702*'Emission factors'!$B$42*'Emission factors'!$E$42/1000</f>
        <v>2.4627395374999996E-2</v>
      </c>
      <c r="O3720" s="98">
        <f>'Activity data'!K702*'Emission factors'!$B$42*'Emission factors'!$E$42/1000</f>
        <v>2.6683845649999996E-2</v>
      </c>
      <c r="P3720" s="98">
        <f>'Activity data'!L702*'Emission factors'!$B$42*'Emission factors'!$E$42/1000</f>
        <v>2.825482055E-2</v>
      </c>
      <c r="Q3720" s="98">
        <f>'Activity data'!M702*'Emission factors'!$B$42*'Emission factors'!$E$42/1000</f>
        <v>3.1263372524999999E-2</v>
      </c>
      <c r="R3720" s="98">
        <f>'Activity data'!N702*'Emission factors'!$B$42*'Emission factors'!$E$42/1000</f>
        <v>3.4318633250000001E-2</v>
      </c>
      <c r="S3720" s="98">
        <f>'Activity data'!O702*'Emission factors'!$B$42*'Emission factors'!$E$42/1000</f>
        <v>3.8349066249999994E-2</v>
      </c>
      <c r="T3720" s="98">
        <f>'Activity data'!P702*'Emission factors'!$B$42*'Emission factors'!$E$42/1000</f>
        <v>4.2181879849999999E-2</v>
      </c>
      <c r="U3720" s="98">
        <f>'Activity data'!Q702*'Emission factors'!$B$42*'Emission factors'!$E$42/1000</f>
        <v>4.4665188975000006E-2</v>
      </c>
    </row>
    <row r="3721" spans="1:21" x14ac:dyDescent="0.25">
      <c r="A3721" s="92" t="s">
        <v>11</v>
      </c>
      <c r="B3721" s="92" t="s">
        <v>12</v>
      </c>
      <c r="C3721" s="92" t="s">
        <v>42</v>
      </c>
      <c r="D3721" s="92" t="s">
        <v>42</v>
      </c>
      <c r="E3721" s="92" t="s">
        <v>35</v>
      </c>
      <c r="F3721" s="92" t="s">
        <v>34</v>
      </c>
      <c r="G3721" s="92" t="s">
        <v>97</v>
      </c>
      <c r="H3721" s="92" t="s">
        <v>74</v>
      </c>
      <c r="I3721" s="89" t="s">
        <v>201</v>
      </c>
      <c r="L3721" s="98">
        <f>'Activity data'!H703*'Emission factors'!$B$42*'Emission factors'!$E$42/1000</f>
        <v>3.6777251774999992E-2</v>
      </c>
      <c r="M3721" s="98">
        <f>'Activity data'!I703*'Emission factors'!$B$42*'Emission factors'!$E$42/1000</f>
        <v>8.9067791999999993E-2</v>
      </c>
      <c r="N3721" s="98">
        <f>'Activity data'!J703*'Emission factors'!$B$42*'Emission factors'!$E$42/1000</f>
        <v>0.14098684985000004</v>
      </c>
      <c r="O3721" s="98">
        <f>'Activity data'!K703*'Emission factors'!$B$42*'Emission factors'!$E$42/1000</f>
        <v>0.20027021025</v>
      </c>
      <c r="P3721" s="98">
        <f>'Activity data'!L703*'Emission factors'!$B$42*'Emission factors'!$E$42/1000</f>
        <v>0.23661710297499999</v>
      </c>
      <c r="Q3721" s="98">
        <f>'Activity data'!M703*'Emission factors'!$B$42*'Emission factors'!$E$42/1000</f>
        <v>0.26057224709999999</v>
      </c>
      <c r="R3721" s="98">
        <f>'Activity data'!N703*'Emission factors'!$B$42*'Emission factors'!$E$42/1000</f>
        <v>0.27067659134999994</v>
      </c>
      <c r="S3721" s="98">
        <f>'Activity data'!O703*'Emission factors'!$B$42*'Emission factors'!$E$42/1000</f>
        <v>0.2749995985</v>
      </c>
      <c r="T3721" s="98">
        <f>'Activity data'!P703*'Emission factors'!$B$42*'Emission factors'!$E$42/1000</f>
        <v>0.25636507765000005</v>
      </c>
      <c r="U3721" s="98">
        <f>'Activity data'!Q703*'Emission factors'!$B$42*'Emission factors'!$E$42/1000</f>
        <v>0.24743514510000006</v>
      </c>
    </row>
    <row r="3722" spans="1:21" x14ac:dyDescent="0.25">
      <c r="A3722" s="92" t="s">
        <v>11</v>
      </c>
      <c r="B3722" s="92" t="s">
        <v>12</v>
      </c>
      <c r="C3722" s="92" t="s">
        <v>42</v>
      </c>
      <c r="D3722" s="92" t="s">
        <v>42</v>
      </c>
      <c r="E3722" s="92" t="s">
        <v>35</v>
      </c>
      <c r="F3722" s="92" t="s">
        <v>34</v>
      </c>
      <c r="G3722" s="92" t="s">
        <v>97</v>
      </c>
      <c r="H3722" s="92" t="s">
        <v>74</v>
      </c>
      <c r="I3722" s="89" t="s">
        <v>207</v>
      </c>
      <c r="L3722" s="98">
        <f>'Activity data'!H704*'Emission factors'!$B$42*'Emission factors'!$E$42/1000</f>
        <v>3.3354659249999995E-2</v>
      </c>
      <c r="M3722" s="98">
        <f>'Activity data'!I704*'Emission factors'!$B$42*'Emission factors'!$E$42/1000</f>
        <v>5.5435481750000008E-2</v>
      </c>
      <c r="N3722" s="98">
        <f>'Activity data'!J704*'Emission factors'!$B$42*'Emission factors'!$E$42/1000</f>
        <v>8.2313966900000007E-2</v>
      </c>
      <c r="O3722" s="98">
        <f>'Activity data'!K704*'Emission factors'!$B$42*'Emission factors'!$E$42/1000</f>
        <v>0.10740096454999998</v>
      </c>
      <c r="P3722" s="98">
        <f>'Activity data'!L704*'Emission factors'!$B$42*'Emission factors'!$E$42/1000</f>
        <v>0.13324255092500001</v>
      </c>
      <c r="Q3722" s="98">
        <f>'Activity data'!M704*'Emission factors'!$B$42*'Emission factors'!$E$42/1000</f>
        <v>0.15230598817500002</v>
      </c>
      <c r="R3722" s="98">
        <f>'Activity data'!N704*'Emission factors'!$B$42*'Emission factors'!$E$42/1000</f>
        <v>0.16305120012499999</v>
      </c>
      <c r="S3722" s="98">
        <f>'Activity data'!O704*'Emission factors'!$B$42*'Emission factors'!$E$42/1000</f>
        <v>0.17848392485</v>
      </c>
      <c r="T3722" s="98">
        <f>'Activity data'!P704*'Emission factors'!$B$42*'Emission factors'!$E$42/1000</f>
        <v>0.16049969622499999</v>
      </c>
      <c r="U3722" s="98">
        <f>'Activity data'!Q704*'Emission factors'!$B$42*'Emission factors'!$E$42/1000</f>
        <v>0.14048833150000001</v>
      </c>
    </row>
    <row r="3723" spans="1:21" x14ac:dyDescent="0.25">
      <c r="A3723" s="92" t="s">
        <v>11</v>
      </c>
      <c r="B3723" s="92" t="s">
        <v>12</v>
      </c>
      <c r="C3723" s="92" t="s">
        <v>42</v>
      </c>
      <c r="D3723" s="92" t="s">
        <v>42</v>
      </c>
      <c r="E3723" s="92" t="s">
        <v>35</v>
      </c>
      <c r="F3723" s="92" t="s">
        <v>34</v>
      </c>
      <c r="G3723" s="92" t="s">
        <v>97</v>
      </c>
      <c r="H3723" s="92" t="s">
        <v>74</v>
      </c>
      <c r="I3723" s="89" t="s">
        <v>218</v>
      </c>
      <c r="L3723" s="98">
        <f>'Activity data'!H705*'Emission factors'!$B$42*'Emission factors'!$E$42/1000</f>
        <v>7.3560250500000011E-3</v>
      </c>
      <c r="M3723" s="98">
        <f>'Activity data'!I705*'Emission factors'!$B$42*'Emission factors'!$E$42/1000</f>
        <v>1.2070617075000002E-2</v>
      </c>
      <c r="N3723" s="98">
        <f>'Activity data'!J705*'Emission factors'!$B$42*'Emission factors'!$E$42/1000</f>
        <v>1.6153316575E-2</v>
      </c>
      <c r="O3723" s="98">
        <f>'Activity data'!K705*'Emission factors'!$B$42*'Emission factors'!$E$42/1000</f>
        <v>2.0386122625000006E-2</v>
      </c>
      <c r="P3723" s="98">
        <f>'Activity data'!L705*'Emission factors'!$B$42*'Emission factors'!$E$42/1000</f>
        <v>2.8836019300000001E-2</v>
      </c>
      <c r="Q3723" s="98">
        <f>'Activity data'!M705*'Emission factors'!$B$42*'Emission factors'!$E$42/1000</f>
        <v>3.9059476775000004E-2</v>
      </c>
      <c r="R3723" s="98">
        <f>'Activity data'!N705*'Emission factors'!$B$42*'Emission factors'!$E$42/1000</f>
        <v>4.4872930575000011E-2</v>
      </c>
      <c r="S3723" s="98">
        <f>'Activity data'!O705*'Emission factors'!$B$42*'Emission factors'!$E$42/1000</f>
        <v>5.4008842800000005E-2</v>
      </c>
      <c r="T3723" s="98">
        <f>'Activity data'!P705*'Emission factors'!$B$42*'Emission factors'!$E$42/1000</f>
        <v>5.4572552375E-2</v>
      </c>
      <c r="U3723" s="98">
        <f>'Activity data'!Q705*'Emission factors'!$B$42*'Emission factors'!$E$42/1000</f>
        <v>5.5811445799999998E-2</v>
      </c>
    </row>
    <row r="3724" spans="1:21" x14ac:dyDescent="0.25">
      <c r="A3724" s="92" t="s">
        <v>11</v>
      </c>
      <c r="B3724" s="92" t="s">
        <v>12</v>
      </c>
      <c r="C3724" s="92" t="s">
        <v>42</v>
      </c>
      <c r="D3724" s="92" t="s">
        <v>42</v>
      </c>
      <c r="E3724" s="92" t="s">
        <v>35</v>
      </c>
      <c r="F3724" s="92" t="s">
        <v>34</v>
      </c>
      <c r="G3724" s="92" t="s">
        <v>97</v>
      </c>
      <c r="H3724" s="92" t="s">
        <v>74</v>
      </c>
      <c r="I3724" s="89" t="s">
        <v>194</v>
      </c>
      <c r="L3724" s="98">
        <f>'Activity data'!H706*'Emission factors'!$B$42*'Emission factors'!$E$42/1000</f>
        <v>3.4212799500000007E-3</v>
      </c>
      <c r="M3724" s="98">
        <f>'Activity data'!I706*'Emission factors'!$B$42*'Emission factors'!$E$42/1000</f>
        <v>5.920836625000001E-3</v>
      </c>
      <c r="N3724" s="98">
        <f>'Activity data'!J706*'Emission factors'!$B$42*'Emission factors'!$E$42/1000</f>
        <v>7.9594902749999998E-3</v>
      </c>
      <c r="O3724" s="98">
        <f>'Activity data'!K706*'Emission factors'!$B$42*'Emission factors'!$E$42/1000</f>
        <v>7.8284929249999979E-3</v>
      </c>
      <c r="P3724" s="98">
        <f>'Activity data'!L706*'Emission factors'!$B$42*'Emission factors'!$E$42/1000</f>
        <v>9.5926173749999993E-3</v>
      </c>
      <c r="Q3724" s="98">
        <f>'Activity data'!M706*'Emission factors'!$B$42*'Emission factors'!$E$42/1000</f>
        <v>1.1242878900000001E-2</v>
      </c>
      <c r="R3724" s="98">
        <f>'Activity data'!N706*'Emission factors'!$B$42*'Emission factors'!$E$42/1000</f>
        <v>1.5306540149999999E-2</v>
      </c>
      <c r="S3724" s="98">
        <f>'Activity data'!O706*'Emission factors'!$B$42*'Emission factors'!$E$42/1000</f>
        <v>2.9915334349999993E-2</v>
      </c>
      <c r="T3724" s="98">
        <f>'Activity data'!P706*'Emission factors'!$B$42*'Emission factors'!$E$42/1000</f>
        <v>2.6743112549999996E-2</v>
      </c>
      <c r="U3724" s="98">
        <f>'Activity data'!Q706*'Emission factors'!$B$42*'Emission factors'!$E$42/1000</f>
        <v>2.0549662375E-2</v>
      </c>
    </row>
    <row r="3725" spans="1:21" x14ac:dyDescent="0.25">
      <c r="A3725" s="92" t="s">
        <v>11</v>
      </c>
      <c r="B3725" s="92" t="s">
        <v>12</v>
      </c>
      <c r="C3725" s="92" t="s">
        <v>42</v>
      </c>
      <c r="D3725" s="92" t="s">
        <v>42</v>
      </c>
      <c r="E3725" s="92" t="s">
        <v>35</v>
      </c>
      <c r="F3725" s="92" t="s">
        <v>34</v>
      </c>
      <c r="G3725" s="92" t="s">
        <v>97</v>
      </c>
      <c r="H3725" s="92" t="s">
        <v>74</v>
      </c>
      <c r="I3725" s="89" t="s">
        <v>195</v>
      </c>
      <c r="L3725" s="98">
        <f>'Activity data'!H707*'Emission factors'!$B$42*'Emission factors'!$E$42/1000</f>
        <v>9.4074260500000024E-3</v>
      </c>
      <c r="M3725" s="98">
        <f>'Activity data'!I707*'Emission factors'!$B$42*'Emission factors'!$E$42/1000</f>
        <v>1.3728931424999999E-2</v>
      </c>
      <c r="N3725" s="98">
        <f>'Activity data'!J707*'Emission factors'!$B$42*'Emission factors'!$E$42/1000</f>
        <v>1.8143428600000001E-2</v>
      </c>
      <c r="O3725" s="98">
        <f>'Activity data'!K707*'Emission factors'!$B$42*'Emission factors'!$E$42/1000</f>
        <v>2.1089024275E-2</v>
      </c>
      <c r="P3725" s="98">
        <f>'Activity data'!L707*'Emission factors'!$B$42*'Emission factors'!$E$42/1000</f>
        <v>2.8520599249999994E-2</v>
      </c>
      <c r="Q3725" s="98">
        <f>'Activity data'!M707*'Emission factors'!$B$42*'Emission factors'!$E$42/1000</f>
        <v>3.7434934624999999E-2</v>
      </c>
      <c r="R3725" s="98">
        <f>'Activity data'!N707*'Emission factors'!$B$42*'Emission factors'!$E$42/1000</f>
        <v>4.2645183350000004E-2</v>
      </c>
      <c r="S3725" s="98">
        <f>'Activity data'!O707*'Emission factors'!$B$42*'Emission factors'!$E$42/1000</f>
        <v>4.7650788624999996E-2</v>
      </c>
      <c r="T3725" s="98">
        <f>'Activity data'!P707*'Emission factors'!$B$42*'Emission factors'!$E$42/1000</f>
        <v>4.6799589650000001E-2</v>
      </c>
      <c r="U3725" s="98">
        <f>'Activity data'!Q707*'Emission factors'!$B$42*'Emission factors'!$E$42/1000</f>
        <v>4.7140208774999991E-2</v>
      </c>
    </row>
    <row r="3726" spans="1:21" x14ac:dyDescent="0.25">
      <c r="A3726" s="92" t="s">
        <v>11</v>
      </c>
      <c r="B3726" s="92" t="s">
        <v>12</v>
      </c>
      <c r="C3726" s="92" t="s">
        <v>42</v>
      </c>
      <c r="D3726" s="92" t="s">
        <v>42</v>
      </c>
      <c r="E3726" s="92" t="s">
        <v>35</v>
      </c>
      <c r="F3726" s="92" t="s">
        <v>34</v>
      </c>
      <c r="G3726" s="92" t="s">
        <v>97</v>
      </c>
      <c r="H3726" s="92" t="s">
        <v>74</v>
      </c>
      <c r="I3726" s="89" t="s">
        <v>209</v>
      </c>
      <c r="L3726" s="98">
        <f>'Activity data'!H708*'Emission factors'!$B$42*'Emission factors'!$E$42/1000</f>
        <v>0.10077915375000002</v>
      </c>
      <c r="M3726" s="98">
        <f>'Activity data'!I708*'Emission factors'!$B$42*'Emission factors'!$E$42/1000</f>
        <v>0.13677699612500005</v>
      </c>
      <c r="N3726" s="98">
        <f>'Activity data'!J708*'Emission factors'!$B$42*'Emission factors'!$E$42/1000</f>
        <v>0.29472994209999998</v>
      </c>
      <c r="O3726" s="98">
        <f>'Activity data'!K708*'Emission factors'!$B$42*'Emission factors'!$E$42/1000</f>
        <v>0.4006147642750002</v>
      </c>
      <c r="P3726" s="98">
        <f>'Activity data'!L708*'Emission factors'!$B$42*'Emission factors'!$E$42/1000</f>
        <v>0.48171833600000014</v>
      </c>
      <c r="Q3726" s="98">
        <f>'Activity data'!M708*'Emission factors'!$B$42*'Emission factors'!$E$42/1000</f>
        <v>0.54135401044999998</v>
      </c>
      <c r="R3726" s="98">
        <f>'Activity data'!N708*'Emission factors'!$B$42*'Emission factors'!$E$42/1000</f>
        <v>0.60408959682499996</v>
      </c>
      <c r="S3726" s="98">
        <f>'Activity data'!O708*'Emission factors'!$B$42*'Emission factors'!$E$42/1000</f>
        <v>0.63372275119999999</v>
      </c>
      <c r="T3726" s="98">
        <f>'Activity data'!P708*'Emission factors'!$B$42*'Emission factors'!$E$42/1000</f>
        <v>0.60713451067499991</v>
      </c>
      <c r="U3726" s="98">
        <f>'Activity data'!Q708*'Emission factors'!$B$42*'Emission factors'!$E$42/1000</f>
        <v>0.58834515327499992</v>
      </c>
    </row>
    <row r="3727" spans="1:21" x14ac:dyDescent="0.25">
      <c r="A3727" s="92" t="s">
        <v>11</v>
      </c>
      <c r="B3727" s="92" t="s">
        <v>12</v>
      </c>
      <c r="C3727" s="92" t="s">
        <v>42</v>
      </c>
      <c r="D3727" s="92" t="s">
        <v>42</v>
      </c>
      <c r="E3727" s="92" t="s">
        <v>35</v>
      </c>
      <c r="F3727" s="92" t="s">
        <v>34</v>
      </c>
      <c r="G3727" s="92" t="s">
        <v>97</v>
      </c>
      <c r="H3727" s="92" t="s">
        <v>74</v>
      </c>
      <c r="I3727" s="89" t="s">
        <v>208</v>
      </c>
      <c r="L3727" s="98">
        <f>'Activity data'!H709*'Emission factors'!$B$42*'Emission factors'!$E$42/1000</f>
        <v>4.9023458274999994E-2</v>
      </c>
      <c r="M3727" s="98">
        <f>'Activity data'!I709*'Emission factors'!$B$42*'Emission factors'!$E$42/1000</f>
        <v>7.1157221300000004E-2</v>
      </c>
      <c r="N3727" s="98">
        <f>'Activity data'!J709*'Emission factors'!$B$42*'Emission factors'!$E$42/1000</f>
        <v>0.15464946667499999</v>
      </c>
      <c r="O3727" s="98">
        <f>'Activity data'!K709*'Emission factors'!$B$42*'Emission factors'!$E$42/1000</f>
        <v>0.19992508580000004</v>
      </c>
      <c r="P3727" s="98">
        <f>'Activity data'!L709*'Emission factors'!$B$42*'Emission factors'!$E$42/1000</f>
        <v>0.24559328310000006</v>
      </c>
      <c r="Q3727" s="98">
        <f>'Activity data'!M709*'Emission factors'!$B$42*'Emission factors'!$E$42/1000</f>
        <v>0.2809229775</v>
      </c>
      <c r="R3727" s="98">
        <f>'Activity data'!N709*'Emission factors'!$B$42*'Emission factors'!$E$42/1000</f>
        <v>0.31157915992500002</v>
      </c>
      <c r="S3727" s="98">
        <f>'Activity data'!O709*'Emission factors'!$B$42*'Emission factors'!$E$42/1000</f>
        <v>0.33742629222499998</v>
      </c>
      <c r="T3727" s="98">
        <f>'Activity data'!P709*'Emission factors'!$B$42*'Emission factors'!$E$42/1000</f>
        <v>0.33656591705000005</v>
      </c>
      <c r="U3727" s="98">
        <f>'Activity data'!Q709*'Emission factors'!$B$42*'Emission factors'!$E$42/1000</f>
        <v>0.33432705432500004</v>
      </c>
    </row>
    <row r="3728" spans="1:21" x14ac:dyDescent="0.25">
      <c r="A3728" s="92" t="s">
        <v>11</v>
      </c>
      <c r="B3728" s="92" t="s">
        <v>12</v>
      </c>
      <c r="C3728" s="92" t="s">
        <v>42</v>
      </c>
      <c r="D3728" s="92" t="s">
        <v>42</v>
      </c>
      <c r="E3728" s="92" t="s">
        <v>35</v>
      </c>
      <c r="F3728" s="92" t="s">
        <v>34</v>
      </c>
      <c r="G3728" s="92" t="s">
        <v>97</v>
      </c>
      <c r="H3728" s="92" t="s">
        <v>74</v>
      </c>
      <c r="I3728" s="89" t="s">
        <v>226</v>
      </c>
      <c r="L3728" s="98">
        <f>'Activity data'!H710*'Emission factors'!$B$42*'Emission factors'!$E$42/1000</f>
        <v>0</v>
      </c>
      <c r="M3728" s="98">
        <f>'Activity data'!I710*'Emission factors'!$B$42*'Emission factors'!$E$42/1000</f>
        <v>0</v>
      </c>
      <c r="N3728" s="98">
        <f>'Activity data'!J710*'Emission factors'!$B$42*'Emission factors'!$E$42/1000</f>
        <v>0</v>
      </c>
      <c r="O3728" s="98">
        <f>'Activity data'!K710*'Emission factors'!$B$42*'Emission factors'!$E$42/1000</f>
        <v>0</v>
      </c>
      <c r="P3728" s="98">
        <f>'Activity data'!L710*'Emission factors'!$B$42*'Emission factors'!$E$42/1000</f>
        <v>0</v>
      </c>
      <c r="Q3728" s="98">
        <f>'Activity data'!M710*'Emission factors'!$B$42*'Emission factors'!$E$42/1000</f>
        <v>0</v>
      </c>
      <c r="R3728" s="98">
        <f>'Activity data'!N710*'Emission factors'!$B$42*'Emission factors'!$E$42/1000</f>
        <v>0</v>
      </c>
      <c r="S3728" s="98">
        <f>'Activity data'!O710*'Emission factors'!$B$42*'Emission factors'!$E$42/1000</f>
        <v>0</v>
      </c>
      <c r="T3728" s="98">
        <f>'Activity data'!P710*'Emission factors'!$B$42*'Emission factors'!$E$42/1000</f>
        <v>0</v>
      </c>
      <c r="U3728" s="98">
        <f>'Activity data'!Q710*'Emission factors'!$B$42*'Emission factors'!$E$42/1000</f>
        <v>1.07844E-5</v>
      </c>
    </row>
    <row r="3729" spans="1:21" x14ac:dyDescent="0.25">
      <c r="A3729" s="92" t="s">
        <v>11</v>
      </c>
      <c r="B3729" s="92" t="s">
        <v>12</v>
      </c>
      <c r="C3729" s="92" t="s">
        <v>42</v>
      </c>
      <c r="D3729" s="92" t="s">
        <v>42</v>
      </c>
      <c r="E3729" s="92" t="s">
        <v>35</v>
      </c>
      <c r="F3729" s="92" t="s">
        <v>34</v>
      </c>
      <c r="G3729" s="92" t="s">
        <v>97</v>
      </c>
      <c r="H3729" s="92" t="s">
        <v>74</v>
      </c>
      <c r="I3729" s="89" t="s">
        <v>196</v>
      </c>
      <c r="L3729" s="98">
        <f>'Activity data'!H711*'Emission factors'!$B$42*'Emission factors'!$E$42/1000</f>
        <v>1.3710614499999999E-2</v>
      </c>
      <c r="M3729" s="98">
        <f>'Activity data'!I711*'Emission factors'!$B$42*'Emission factors'!$E$42/1000</f>
        <v>2.8645246574999995E-2</v>
      </c>
      <c r="N3729" s="98">
        <f>'Activity data'!J711*'Emission factors'!$B$42*'Emission factors'!$E$42/1000</f>
        <v>4.4846478049999999E-2</v>
      </c>
      <c r="O3729" s="98">
        <f>'Activity data'!K711*'Emission factors'!$B$42*'Emission factors'!$E$42/1000</f>
        <v>6.1611040699999987E-2</v>
      </c>
      <c r="P3729" s="98">
        <f>'Activity data'!L711*'Emission factors'!$B$42*'Emission factors'!$E$42/1000</f>
        <v>8.5254442350000029E-2</v>
      </c>
      <c r="Q3729" s="98">
        <f>'Activity data'!M711*'Emission factors'!$B$42*'Emission factors'!$E$42/1000</f>
        <v>0.10747954167500003</v>
      </c>
      <c r="R3729" s="98">
        <f>'Activity data'!N711*'Emission factors'!$B$42*'Emission factors'!$E$42/1000</f>
        <v>0.12052653717499999</v>
      </c>
      <c r="S3729" s="98">
        <f>'Activity data'!O711*'Emission factors'!$B$42*'Emission factors'!$E$42/1000</f>
        <v>0.13967090472499999</v>
      </c>
      <c r="T3729" s="98">
        <f>'Activity data'!P711*'Emission factors'!$B$42*'Emission factors'!$E$42/1000</f>
        <v>0.12764599127500001</v>
      </c>
      <c r="U3729" s="98">
        <f>'Activity data'!Q711*'Emission factors'!$B$42*'Emission factors'!$E$42/1000</f>
        <v>0.1105915151</v>
      </c>
    </row>
    <row r="3730" spans="1:21" x14ac:dyDescent="0.25">
      <c r="A3730" s="92" t="s">
        <v>11</v>
      </c>
      <c r="B3730" s="92" t="s">
        <v>12</v>
      </c>
      <c r="C3730" s="92" t="s">
        <v>42</v>
      </c>
      <c r="D3730" s="92" t="s">
        <v>42</v>
      </c>
      <c r="E3730" s="92" t="s">
        <v>35</v>
      </c>
      <c r="F3730" s="92" t="s">
        <v>34</v>
      </c>
      <c r="G3730" s="92" t="s">
        <v>97</v>
      </c>
      <c r="H3730" s="92" t="s">
        <v>74</v>
      </c>
      <c r="I3730" s="89" t="s">
        <v>197</v>
      </c>
      <c r="L3730" s="98">
        <f>'Activity data'!H712*'Emission factors'!$B$42*'Emission factors'!$E$42/1000</f>
        <v>0.30204202544999997</v>
      </c>
      <c r="M3730" s="98">
        <f>'Activity data'!I712*'Emission factors'!$B$42*'Emission factors'!$E$42/1000</f>
        <v>0.44889344857500008</v>
      </c>
      <c r="N3730" s="98">
        <f>'Activity data'!J712*'Emission factors'!$B$42*'Emission factors'!$E$42/1000</f>
        <v>0.57248133634999976</v>
      </c>
      <c r="O3730" s="98">
        <f>'Activity data'!K712*'Emission factors'!$B$42*'Emission factors'!$E$42/1000</f>
        <v>0.65947963509999996</v>
      </c>
      <c r="P3730" s="98">
        <f>'Activity data'!L712*'Emission factors'!$B$42*'Emission factors'!$E$42/1000</f>
        <v>0.77127454497500003</v>
      </c>
      <c r="Q3730" s="98">
        <f>'Activity data'!M712*'Emission factors'!$B$42*'Emission factors'!$E$42/1000</f>
        <v>0.84955434217500014</v>
      </c>
      <c r="R3730" s="98">
        <f>'Activity data'!N712*'Emission factors'!$B$42*'Emission factors'!$E$42/1000</f>
        <v>0.89987285080000001</v>
      </c>
      <c r="S3730" s="98">
        <f>'Activity data'!O712*'Emission factors'!$B$42*'Emission factors'!$E$42/1000</f>
        <v>1.0115858488999998</v>
      </c>
      <c r="T3730" s="98">
        <f>'Activity data'!P712*'Emission factors'!$B$42*'Emission factors'!$E$42/1000</f>
        <v>1.068778584775</v>
      </c>
      <c r="U3730" s="98">
        <f>'Activity data'!Q712*'Emission factors'!$B$42*'Emission factors'!$E$42/1000</f>
        <v>1.062362552625</v>
      </c>
    </row>
    <row r="3731" spans="1:21" x14ac:dyDescent="0.25">
      <c r="A3731" s="92" t="s">
        <v>11</v>
      </c>
      <c r="B3731" s="92" t="s">
        <v>12</v>
      </c>
      <c r="C3731" s="92" t="s">
        <v>42</v>
      </c>
      <c r="D3731" s="92" t="s">
        <v>42</v>
      </c>
      <c r="E3731" s="92" t="s">
        <v>35</v>
      </c>
      <c r="F3731" s="92" t="s">
        <v>34</v>
      </c>
      <c r="G3731" s="92" t="s">
        <v>97</v>
      </c>
      <c r="H3731" s="92" t="s">
        <v>74</v>
      </c>
      <c r="I3731" s="89" t="s">
        <v>229</v>
      </c>
      <c r="L3731" s="98">
        <f>'Activity data'!H713*'Emission factors'!$B$42*'Emission factors'!$E$42/1000</f>
        <v>2.7138374999999999E-5</v>
      </c>
      <c r="M3731" s="98">
        <f>'Activity data'!I713*'Emission factors'!$B$42*'Emission factors'!$E$42/1000</f>
        <v>6.1489999999999996E-5</v>
      </c>
      <c r="N3731" s="98">
        <f>'Activity data'!J713*'Emission factors'!$B$42*'Emission factors'!$E$42/1000</f>
        <v>5.6582624999999998E-5</v>
      </c>
      <c r="O3731" s="98">
        <f>'Activity data'!K713*'Emission factors'!$B$42*'Emission factors'!$E$42/1000</f>
        <v>4.9002800000000005E-5</v>
      </c>
      <c r="P3731" s="98">
        <f>'Activity data'!L713*'Emission factors'!$B$42*'Emission factors'!$E$42/1000</f>
        <v>5.6168750000000007E-5</v>
      </c>
      <c r="Q3731" s="98">
        <f>'Activity data'!M713*'Emission factors'!$B$42*'Emission factors'!$E$42/1000</f>
        <v>2.8113937500000009E-4</v>
      </c>
      <c r="R3731" s="98">
        <f>'Activity data'!N713*'Emission factors'!$B$42*'Emission factors'!$E$42/1000</f>
        <v>5.6491572499999996E-4</v>
      </c>
      <c r="S3731" s="98">
        <f>'Activity data'!O713*'Emission factors'!$B$42*'Emission factors'!$E$42/1000</f>
        <v>1.5230008749999998E-3</v>
      </c>
      <c r="T3731" s="98">
        <f>'Activity data'!P713*'Emission factors'!$B$42*'Emission factors'!$E$42/1000</f>
        <v>7.7130927499999996E-4</v>
      </c>
      <c r="U3731" s="98">
        <f>'Activity data'!Q713*'Emission factors'!$B$42*'Emission factors'!$E$42/1000</f>
        <v>6.5179400000000014E-4</v>
      </c>
    </row>
    <row r="3732" spans="1:21" x14ac:dyDescent="0.25">
      <c r="A3732" s="92" t="s">
        <v>11</v>
      </c>
      <c r="B3732" s="92" t="s">
        <v>12</v>
      </c>
      <c r="C3732" s="92" t="s">
        <v>42</v>
      </c>
      <c r="D3732" s="92" t="s">
        <v>42</v>
      </c>
      <c r="E3732" s="92" t="s">
        <v>35</v>
      </c>
      <c r="F3732" s="92" t="s">
        <v>34</v>
      </c>
      <c r="G3732" s="92" t="s">
        <v>97</v>
      </c>
      <c r="H3732" s="92" t="s">
        <v>74</v>
      </c>
      <c r="I3732" s="89" t="s">
        <v>198</v>
      </c>
      <c r="L3732" s="98">
        <f>'Activity data'!H714*'Emission factors'!$B$42*'Emission factors'!$E$42/1000</f>
        <v>6.4648457499999988E-4</v>
      </c>
      <c r="M3732" s="98">
        <f>'Activity data'!I714*'Emission factors'!$B$42*'Emission factors'!$E$42/1000</f>
        <v>1.0934577499999998E-3</v>
      </c>
      <c r="N3732" s="98">
        <f>'Activity data'!J714*'Emission factors'!$B$42*'Emission factors'!$E$42/1000</f>
        <v>1.5631231000000003E-3</v>
      </c>
      <c r="O3732" s="98">
        <f>'Activity data'!K714*'Emission factors'!$B$42*'Emission factors'!$E$42/1000</f>
        <v>3.3717332000000001E-3</v>
      </c>
      <c r="P3732" s="98">
        <f>'Activity data'!L714*'Emission factors'!$B$42*'Emission factors'!$E$42/1000</f>
        <v>6.8071795000000015E-3</v>
      </c>
      <c r="Q3732" s="98">
        <f>'Activity data'!M714*'Emission factors'!$B$42*'Emission factors'!$E$42/1000</f>
        <v>9.0785727999999986E-3</v>
      </c>
      <c r="R3732" s="98">
        <f>'Activity data'!N714*'Emission factors'!$B$42*'Emission factors'!$E$42/1000</f>
        <v>9.8444425749999991E-3</v>
      </c>
      <c r="S3732" s="98">
        <f>'Activity data'!O714*'Emission factors'!$B$42*'Emission factors'!$E$42/1000</f>
        <v>1.1304144225000002E-2</v>
      </c>
      <c r="T3732" s="98">
        <f>'Activity data'!P714*'Emission factors'!$B$42*'Emission factors'!$E$42/1000</f>
        <v>1.1244900975000001E-2</v>
      </c>
      <c r="U3732" s="98">
        <f>'Activity data'!Q714*'Emission factors'!$B$42*'Emission factors'!$E$42/1000</f>
        <v>1.0772468574999999E-2</v>
      </c>
    </row>
    <row r="3733" spans="1:21" x14ac:dyDescent="0.25">
      <c r="A3733" s="92" t="s">
        <v>11</v>
      </c>
      <c r="B3733" s="92" t="s">
        <v>12</v>
      </c>
      <c r="C3733" s="92" t="s">
        <v>42</v>
      </c>
      <c r="D3733" s="92" t="s">
        <v>42</v>
      </c>
      <c r="E3733" s="92" t="s">
        <v>35</v>
      </c>
      <c r="F3733" s="92" t="s">
        <v>34</v>
      </c>
      <c r="G3733" s="92" t="s">
        <v>97</v>
      </c>
      <c r="H3733" s="92" t="s">
        <v>74</v>
      </c>
      <c r="I3733" s="89" t="s">
        <v>231</v>
      </c>
      <c r="L3733" s="98">
        <f>'Activity data'!H715*'Emission factors'!$B$42*'Emission factors'!$E$42/1000</f>
        <v>4.5904650000000011E-5</v>
      </c>
      <c r="M3733" s="98">
        <f>'Activity data'!I715*'Emission factors'!$B$42*'Emission factors'!$E$42/1000</f>
        <v>5.3531775000000006E-5</v>
      </c>
      <c r="N3733" s="98">
        <f>'Activity data'!J715*'Emission factors'!$B$42*'Emission factors'!$E$42/1000</f>
        <v>1.5854959999999995E-4</v>
      </c>
      <c r="O3733" s="98">
        <f>'Activity data'!K715*'Emission factors'!$B$42*'Emission factors'!$E$42/1000</f>
        <v>1.9002774999999996E-4</v>
      </c>
      <c r="P3733" s="98">
        <f>'Activity data'!L715*'Emission factors'!$B$42*'Emission factors'!$E$42/1000</f>
        <v>4.1862864999999989E-4</v>
      </c>
      <c r="Q3733" s="98">
        <f>'Activity data'!M715*'Emission factors'!$B$42*'Emission factors'!$E$42/1000</f>
        <v>6.528819000000001E-4</v>
      </c>
      <c r="R3733" s="98">
        <f>'Activity data'!N715*'Emission factors'!$B$42*'Emission factors'!$E$42/1000</f>
        <v>8.7400939999999995E-4</v>
      </c>
      <c r="S3733" s="98">
        <f>'Activity data'!O715*'Emission factors'!$B$42*'Emission factors'!$E$42/1000</f>
        <v>1.3710496250000002E-3</v>
      </c>
      <c r="T3733" s="98">
        <f>'Activity data'!P715*'Emission factors'!$B$42*'Emission factors'!$E$42/1000</f>
        <v>1.1249004249999999E-3</v>
      </c>
      <c r="U3733" s="98">
        <f>'Activity data'!Q715*'Emission factors'!$B$42*'Emission factors'!$E$42/1000</f>
        <v>1.1671984499999999E-3</v>
      </c>
    </row>
    <row r="3734" spans="1:21" x14ac:dyDescent="0.25">
      <c r="A3734" s="92" t="s">
        <v>11</v>
      </c>
      <c r="B3734" s="92" t="s">
        <v>12</v>
      </c>
      <c r="C3734" s="92" t="s">
        <v>42</v>
      </c>
      <c r="D3734" s="92" t="s">
        <v>42</v>
      </c>
      <c r="E3734" s="92" t="s">
        <v>35</v>
      </c>
      <c r="F3734" s="92" t="s">
        <v>34</v>
      </c>
      <c r="G3734" s="92" t="s">
        <v>97</v>
      </c>
      <c r="H3734" s="92" t="s">
        <v>74</v>
      </c>
      <c r="I3734" s="89" t="s">
        <v>230</v>
      </c>
      <c r="L3734" s="98">
        <f>'Activity data'!H716*'Emission factors'!$B$42*'Emission factors'!$E$42/1000</f>
        <v>9.6338274999999997E-5</v>
      </c>
      <c r="M3734" s="98">
        <f>'Activity data'!I716*'Emission factors'!$B$42*'Emission factors'!$E$42/1000</f>
        <v>3.4040627499999995E-4</v>
      </c>
      <c r="N3734" s="98">
        <f>'Activity data'!J716*'Emission factors'!$B$42*'Emission factors'!$E$42/1000</f>
        <v>6.8233797499999999E-4</v>
      </c>
      <c r="O3734" s="98">
        <f>'Activity data'!K716*'Emission factors'!$B$42*'Emission factors'!$E$42/1000</f>
        <v>6.9314602500000007E-4</v>
      </c>
      <c r="P3734" s="98">
        <f>'Activity data'!L716*'Emission factors'!$B$42*'Emission factors'!$E$42/1000</f>
        <v>1.1031779000000002E-3</v>
      </c>
      <c r="Q3734" s="98">
        <f>'Activity data'!M716*'Emission factors'!$B$42*'Emission factors'!$E$42/1000</f>
        <v>1.8529893249999998E-3</v>
      </c>
      <c r="R3734" s="98">
        <f>'Activity data'!N716*'Emission factors'!$B$42*'Emission factors'!$E$42/1000</f>
        <v>1.6636119499999998E-3</v>
      </c>
      <c r="S3734" s="98">
        <f>'Activity data'!O716*'Emission factors'!$B$42*'Emission factors'!$E$42/1000</f>
        <v>3.1375390750000001E-3</v>
      </c>
      <c r="T3734" s="98">
        <f>'Activity data'!P716*'Emission factors'!$B$42*'Emission factors'!$E$42/1000</f>
        <v>3.0053119250000007E-3</v>
      </c>
      <c r="U3734" s="98">
        <f>'Activity data'!Q716*'Emission factors'!$B$42*'Emission factors'!$E$42/1000</f>
        <v>2.5988393750000002E-3</v>
      </c>
    </row>
    <row r="3735" spans="1:21" x14ac:dyDescent="0.25">
      <c r="A3735" s="92" t="s">
        <v>11</v>
      </c>
      <c r="B3735" s="92" t="s">
        <v>12</v>
      </c>
      <c r="C3735" s="92" t="s">
        <v>42</v>
      </c>
      <c r="D3735" s="92" t="s">
        <v>42</v>
      </c>
      <c r="E3735" s="92" t="s">
        <v>35</v>
      </c>
      <c r="F3735" s="92" t="s">
        <v>34</v>
      </c>
      <c r="G3735" s="92" t="s">
        <v>97</v>
      </c>
      <c r="H3735" s="92" t="s">
        <v>74</v>
      </c>
      <c r="I3735" s="89" t="s">
        <v>303</v>
      </c>
      <c r="L3735" s="98">
        <f>'Activity data'!H717*'Emission factors'!$B$42*'Emission factors'!$E$42/1000</f>
        <v>1.0504892474999998E-2</v>
      </c>
      <c r="M3735" s="98">
        <f>'Activity data'!I717*'Emission factors'!$B$42*'Emission factors'!$E$42/1000</f>
        <v>1.5325779424999996E-2</v>
      </c>
      <c r="N3735" s="98">
        <f>'Activity data'!J717*'Emission factors'!$B$42*'Emission factors'!$E$42/1000</f>
        <v>2.2146108324999997E-2</v>
      </c>
      <c r="O3735" s="98">
        <f>'Activity data'!K717*'Emission factors'!$B$42*'Emission factors'!$E$42/1000</f>
        <v>2.9416827824999991E-2</v>
      </c>
      <c r="P3735" s="98">
        <f>'Activity data'!L717*'Emission factors'!$B$42*'Emission factors'!$E$42/1000</f>
        <v>4.225869505000001E-2</v>
      </c>
      <c r="Q3735" s="98">
        <f>'Activity data'!M717*'Emission factors'!$B$42*'Emission factors'!$E$42/1000</f>
        <v>5.2569160875E-2</v>
      </c>
      <c r="R3735" s="98">
        <f>'Activity data'!N717*'Emission factors'!$B$42*'Emission factors'!$E$42/1000</f>
        <v>5.5817914075000009E-2</v>
      </c>
      <c r="S3735" s="98">
        <f>'Activity data'!O717*'Emission factors'!$B$42*'Emission factors'!$E$42/1000</f>
        <v>5.9874764125000007E-2</v>
      </c>
      <c r="T3735" s="98">
        <f>'Activity data'!P717*'Emission factors'!$B$42*'Emission factors'!$E$42/1000</f>
        <v>5.4368618424999994E-2</v>
      </c>
      <c r="U3735" s="98">
        <f>'Activity data'!Q717*'Emission factors'!$B$42*'Emission factors'!$E$42/1000</f>
        <v>4.564019569999999E-2</v>
      </c>
    </row>
    <row r="3736" spans="1:21" x14ac:dyDescent="0.25">
      <c r="A3736" s="92" t="s">
        <v>11</v>
      </c>
      <c r="B3736" s="92" t="s">
        <v>12</v>
      </c>
      <c r="C3736" s="92" t="s">
        <v>42</v>
      </c>
      <c r="D3736" s="92" t="s">
        <v>42</v>
      </c>
      <c r="E3736" s="92" t="s">
        <v>35</v>
      </c>
      <c r="F3736" s="92" t="s">
        <v>34</v>
      </c>
      <c r="G3736" s="92" t="s">
        <v>97</v>
      </c>
      <c r="H3736" s="92" t="s">
        <v>74</v>
      </c>
      <c r="I3736" s="89" t="s">
        <v>225</v>
      </c>
      <c r="L3736" s="98">
        <f>'Activity data'!H718*'Emission factors'!$B$42*'Emission factors'!$E$42/1000</f>
        <v>2.6091152999999996E-3</v>
      </c>
      <c r="M3736" s="98">
        <f>'Activity data'!I718*'Emission factors'!$B$42*'Emission factors'!$E$42/1000</f>
        <v>3.4757104249999999E-3</v>
      </c>
      <c r="N3736" s="98">
        <f>'Activity data'!J718*'Emission factors'!$B$42*'Emission factors'!$E$42/1000</f>
        <v>8.2820762749999995E-3</v>
      </c>
      <c r="O3736" s="98">
        <f>'Activity data'!K718*'Emission factors'!$B$42*'Emission factors'!$E$42/1000</f>
        <v>1.1536990299999998E-2</v>
      </c>
      <c r="P3736" s="98">
        <f>'Activity data'!L718*'Emission factors'!$B$42*'Emission factors'!$E$42/1000</f>
        <v>1.5405089699999997E-2</v>
      </c>
      <c r="Q3736" s="98">
        <f>'Activity data'!M718*'Emission factors'!$B$42*'Emission factors'!$E$42/1000</f>
        <v>1.7105855799999996E-2</v>
      </c>
      <c r="R3736" s="98">
        <f>'Activity data'!N718*'Emission factors'!$B$42*'Emission factors'!$E$42/1000</f>
        <v>1.6582599549999993E-2</v>
      </c>
      <c r="S3736" s="98">
        <f>'Activity data'!O718*'Emission factors'!$B$42*'Emission factors'!$E$42/1000</f>
        <v>1.6083903824999999E-2</v>
      </c>
      <c r="T3736" s="98">
        <f>'Activity data'!P718*'Emission factors'!$B$42*'Emission factors'!$E$42/1000</f>
        <v>1.4689736324999998E-2</v>
      </c>
      <c r="U3736" s="98">
        <f>'Activity data'!Q718*'Emission factors'!$B$42*'Emission factors'!$E$42/1000</f>
        <v>1.4614777649999997E-2</v>
      </c>
    </row>
    <row r="3737" spans="1:21" x14ac:dyDescent="0.25">
      <c r="A3737" s="92" t="s">
        <v>11</v>
      </c>
      <c r="B3737" s="92" t="s">
        <v>12</v>
      </c>
      <c r="C3737" s="92" t="s">
        <v>42</v>
      </c>
      <c r="D3737" s="92" t="s">
        <v>42</v>
      </c>
      <c r="E3737" s="92" t="s">
        <v>35</v>
      </c>
      <c r="F3737" s="92" t="s">
        <v>34</v>
      </c>
      <c r="G3737" s="92" t="s">
        <v>97</v>
      </c>
      <c r="H3737" s="92" t="s">
        <v>74</v>
      </c>
      <c r="I3737" s="89" t="s">
        <v>205</v>
      </c>
      <c r="L3737" s="98">
        <f>'Activity data'!H719*'Emission factors'!$B$42*'Emission factors'!$E$42/1000</f>
        <v>1.7504760350000006E-2</v>
      </c>
      <c r="M3737" s="98">
        <f>'Activity data'!I719*'Emission factors'!$B$42*'Emission factors'!$E$42/1000</f>
        <v>2.962836525E-2</v>
      </c>
      <c r="N3737" s="98">
        <f>'Activity data'!J719*'Emission factors'!$B$42*'Emission factors'!$E$42/1000</f>
        <v>4.4997908999999996E-2</v>
      </c>
      <c r="O3737" s="98">
        <f>'Activity data'!K719*'Emission factors'!$B$42*'Emission factors'!$E$42/1000</f>
        <v>6.6559294724999996E-2</v>
      </c>
      <c r="P3737" s="98">
        <f>'Activity data'!L719*'Emission factors'!$B$42*'Emission factors'!$E$42/1000</f>
        <v>9.5059093800000008E-2</v>
      </c>
      <c r="Q3737" s="98">
        <f>'Activity data'!M719*'Emission factors'!$B$42*'Emission factors'!$E$42/1000</f>
        <v>0.12528676187500001</v>
      </c>
      <c r="R3737" s="98">
        <f>'Activity data'!N719*'Emission factors'!$B$42*'Emission factors'!$E$42/1000</f>
        <v>0.149185867325</v>
      </c>
      <c r="S3737" s="98">
        <f>'Activity data'!O719*'Emission factors'!$B$42*'Emission factors'!$E$42/1000</f>
        <v>0.17290137782500009</v>
      </c>
      <c r="T3737" s="98">
        <f>'Activity data'!P719*'Emission factors'!$B$42*'Emission factors'!$E$42/1000</f>
        <v>0.15132380367500003</v>
      </c>
      <c r="U3737" s="98">
        <f>'Activity data'!Q719*'Emission factors'!$B$42*'Emission factors'!$E$42/1000</f>
        <v>0.13169346409999996</v>
      </c>
    </row>
    <row r="3738" spans="1:21" x14ac:dyDescent="0.25">
      <c r="A3738" s="92" t="s">
        <v>11</v>
      </c>
      <c r="B3738" s="92" t="s">
        <v>12</v>
      </c>
      <c r="C3738" s="92" t="s">
        <v>42</v>
      </c>
      <c r="D3738" s="92" t="s">
        <v>42</v>
      </c>
      <c r="E3738" s="92" t="s">
        <v>35</v>
      </c>
      <c r="F3738" s="92" t="s">
        <v>34</v>
      </c>
      <c r="G3738" s="92" t="s">
        <v>97</v>
      </c>
      <c r="H3738" s="92" t="s">
        <v>74</v>
      </c>
      <c r="I3738" s="89" t="s">
        <v>204</v>
      </c>
      <c r="L3738" s="98">
        <f>'Activity data'!H720*'Emission factors'!$B$42*'Emission factors'!$E$42/1000</f>
        <v>3.7976720649999997E-2</v>
      </c>
      <c r="M3738" s="98">
        <f>'Activity data'!I720*'Emission factors'!$B$42*'Emission factors'!$E$42/1000</f>
        <v>6.9325032149999979E-2</v>
      </c>
      <c r="N3738" s="98">
        <f>'Activity data'!J720*'Emission factors'!$B$42*'Emission factors'!$E$42/1000</f>
        <v>9.8792943974999978E-2</v>
      </c>
      <c r="O3738" s="98">
        <f>'Activity data'!K720*'Emission factors'!$B$42*'Emission factors'!$E$42/1000</f>
        <v>0.13143812687499998</v>
      </c>
      <c r="P3738" s="98">
        <f>'Activity data'!L720*'Emission factors'!$B$42*'Emission factors'!$E$42/1000</f>
        <v>0.15460158724999998</v>
      </c>
      <c r="Q3738" s="98">
        <f>'Activity data'!M720*'Emission factors'!$B$42*'Emission factors'!$E$42/1000</f>
        <v>0.16887319157499997</v>
      </c>
      <c r="R3738" s="98">
        <f>'Activity data'!N720*'Emission factors'!$B$42*'Emission factors'!$E$42/1000</f>
        <v>0.19718867437499998</v>
      </c>
      <c r="S3738" s="98">
        <f>'Activity data'!O720*'Emission factors'!$B$42*'Emission factors'!$E$42/1000</f>
        <v>0.21685578970000002</v>
      </c>
      <c r="T3738" s="98">
        <f>'Activity data'!P720*'Emission factors'!$B$42*'Emission factors'!$E$42/1000</f>
        <v>0.19996330419999994</v>
      </c>
      <c r="U3738" s="98">
        <f>'Activity data'!Q720*'Emission factors'!$B$42*'Emission factors'!$E$42/1000</f>
        <v>0.18695905607500005</v>
      </c>
    </row>
    <row r="3739" spans="1:21" x14ac:dyDescent="0.25">
      <c r="A3739" s="92" t="s">
        <v>11</v>
      </c>
      <c r="B3739" s="92" t="s">
        <v>12</v>
      </c>
      <c r="C3739" s="92" t="s">
        <v>42</v>
      </c>
      <c r="D3739" s="92" t="s">
        <v>42</v>
      </c>
      <c r="E3739" s="92" t="s">
        <v>35</v>
      </c>
      <c r="F3739" s="92" t="s">
        <v>34</v>
      </c>
      <c r="G3739" s="92" t="s">
        <v>97</v>
      </c>
      <c r="H3739" s="92" t="s">
        <v>74</v>
      </c>
      <c r="I3739" s="89" t="s">
        <v>228</v>
      </c>
      <c r="L3739" s="98">
        <f>'Activity data'!H721*'Emission factors'!$B$42*'Emission factors'!$E$42/1000</f>
        <v>3.33051125E-4</v>
      </c>
      <c r="M3739" s="98">
        <f>'Activity data'!I721*'Emission factors'!$B$42*'Emission factors'!$E$42/1000</f>
        <v>4.0974807500000001E-4</v>
      </c>
      <c r="N3739" s="98">
        <f>'Activity data'!J721*'Emission factors'!$B$42*'Emission factors'!$E$42/1000</f>
        <v>1.2385386750000001E-3</v>
      </c>
      <c r="O3739" s="98">
        <f>'Activity data'!K721*'Emission factors'!$B$42*'Emission factors'!$E$42/1000</f>
        <v>1.8217595000000004E-3</v>
      </c>
      <c r="P3739" s="98">
        <f>'Activity data'!L721*'Emission factors'!$B$42*'Emission factors'!$E$42/1000</f>
        <v>2.6922923500000005E-3</v>
      </c>
      <c r="Q3739" s="98">
        <f>'Activity data'!M721*'Emission factors'!$B$42*'Emission factors'!$E$42/1000</f>
        <v>3.5167904749999999E-3</v>
      </c>
      <c r="R3739" s="98">
        <f>'Activity data'!N721*'Emission factors'!$B$42*'Emission factors'!$E$42/1000</f>
        <v>3.6753755500000002E-3</v>
      </c>
      <c r="S3739" s="98">
        <f>'Activity data'!O721*'Emission factors'!$B$42*'Emission factors'!$E$42/1000</f>
        <v>3.832920025E-3</v>
      </c>
      <c r="T3739" s="98">
        <f>'Activity data'!P721*'Emission factors'!$B$42*'Emission factors'!$E$42/1000</f>
        <v>3.8225613250000004E-3</v>
      </c>
      <c r="U3739" s="98">
        <f>'Activity data'!Q721*'Emission factors'!$B$42*'Emission factors'!$E$42/1000</f>
        <v>3.6724311250000002E-3</v>
      </c>
    </row>
    <row r="3740" spans="1:21" x14ac:dyDescent="0.25">
      <c r="A3740" s="92" t="s">
        <v>11</v>
      </c>
      <c r="B3740" s="92" t="s">
        <v>12</v>
      </c>
      <c r="C3740" s="92" t="s">
        <v>42</v>
      </c>
      <c r="D3740" s="92" t="s">
        <v>42</v>
      </c>
      <c r="E3740" s="92" t="s">
        <v>35</v>
      </c>
      <c r="F3740" s="92" t="s">
        <v>34</v>
      </c>
      <c r="G3740" s="92" t="s">
        <v>97</v>
      </c>
      <c r="H3740" s="92" t="s">
        <v>74</v>
      </c>
      <c r="I3740" s="92" t="s">
        <v>202</v>
      </c>
      <c r="L3740" s="98">
        <f>'Activity data'!H722*'Emission factors'!$B$42*'Emission factors'!$E$42/1000</f>
        <v>0.10375432375000002</v>
      </c>
      <c r="M3740" s="98">
        <f>'Activity data'!I722*'Emission factors'!$B$42*'Emission factors'!$E$42/1000</f>
        <v>0.1163028482</v>
      </c>
      <c r="N3740" s="98">
        <f>'Activity data'!J722*'Emission factors'!$B$42*'Emission factors'!$E$42/1000</f>
        <v>0.32178162802499993</v>
      </c>
      <c r="O3740" s="98">
        <f>'Activity data'!K722*'Emission factors'!$B$42*'Emission factors'!$E$42/1000</f>
        <v>0.45793405129999998</v>
      </c>
      <c r="P3740" s="98">
        <f>'Activity data'!L722*'Emission factors'!$B$42*'Emission factors'!$E$42/1000</f>
        <v>0.56271687807499993</v>
      </c>
      <c r="Q3740" s="98">
        <f>'Activity data'!M722*'Emission factors'!$B$42*'Emission factors'!$E$42/1000</f>
        <v>0.66030835474999994</v>
      </c>
      <c r="R3740" s="98">
        <f>'Activity data'!N722*'Emission factors'!$B$42*'Emission factors'!$E$42/1000</f>
        <v>0.73872547567499991</v>
      </c>
      <c r="S3740" s="98">
        <f>'Activity data'!O722*'Emission factors'!$B$42*'Emission factors'!$E$42/1000</f>
        <v>0.75568824897499998</v>
      </c>
      <c r="T3740" s="98">
        <f>'Activity data'!P722*'Emission factors'!$B$42*'Emission factors'!$E$42/1000</f>
        <v>0.72089182660000006</v>
      </c>
      <c r="U3740" s="98">
        <f>'Activity data'!Q722*'Emission factors'!$B$42*'Emission factors'!$E$42/1000</f>
        <v>0.72102190160000024</v>
      </c>
    </row>
    <row r="3741" spans="1:21" x14ac:dyDescent="0.25">
      <c r="A3741" s="92" t="s">
        <v>11</v>
      </c>
      <c r="B3741" s="92" t="s">
        <v>12</v>
      </c>
      <c r="C3741" s="92" t="s">
        <v>42</v>
      </c>
      <c r="D3741" s="92" t="s">
        <v>42</v>
      </c>
      <c r="E3741" s="92" t="s">
        <v>35</v>
      </c>
      <c r="F3741" s="92" t="s">
        <v>34</v>
      </c>
      <c r="G3741" s="92" t="s">
        <v>97</v>
      </c>
      <c r="H3741" s="92" t="s">
        <v>74</v>
      </c>
      <c r="I3741" s="89" t="s">
        <v>190</v>
      </c>
      <c r="L3741" s="98">
        <f>'Activity data'!H723*'Emission factors'!$B$42*'Emission factors'!$E$42/1000</f>
        <v>0</v>
      </c>
      <c r="M3741" s="98">
        <f>'Activity data'!I723*'Emission factors'!$B$42*'Emission factors'!$E$42/1000</f>
        <v>0</v>
      </c>
      <c r="N3741" s="98">
        <f>'Activity data'!J723*'Emission factors'!$B$42*'Emission factors'!$E$42/1000</f>
        <v>0</v>
      </c>
      <c r="O3741" s="98">
        <f>'Activity data'!K723*'Emission factors'!$B$42*'Emission factors'!$E$42/1000</f>
        <v>0</v>
      </c>
      <c r="P3741" s="98">
        <f>'Activity data'!L723*'Emission factors'!$B$42*'Emission factors'!$E$42/1000</f>
        <v>0</v>
      </c>
      <c r="Q3741" s="98">
        <f>'Activity data'!M723*'Emission factors'!$B$42*'Emission factors'!$E$42/1000</f>
        <v>0</v>
      </c>
      <c r="R3741" s="98">
        <f>'Activity data'!N723*'Emission factors'!$B$42*'Emission factors'!$E$42/1000</f>
        <v>0</v>
      </c>
      <c r="S3741" s="98">
        <f>'Activity data'!O723*'Emission factors'!$B$42*'Emission factors'!$E$42/1000</f>
        <v>0</v>
      </c>
      <c r="T3741" s="98">
        <f>'Activity data'!P723*'Emission factors'!$B$42*'Emission factors'!$E$42/1000</f>
        <v>0</v>
      </c>
      <c r="U3741" s="98">
        <f>'Activity data'!Q723*'Emission factors'!$B$42*'Emission factors'!$E$42/1000</f>
        <v>0</v>
      </c>
    </row>
    <row r="3742" spans="1:21" x14ac:dyDescent="0.25">
      <c r="A3742" s="92" t="s">
        <v>11</v>
      </c>
      <c r="B3742" s="92" t="s">
        <v>12</v>
      </c>
      <c r="C3742" s="92" t="s">
        <v>42</v>
      </c>
      <c r="D3742" s="92" t="s">
        <v>42</v>
      </c>
      <c r="E3742" s="92" t="s">
        <v>35</v>
      </c>
      <c r="F3742" s="92" t="s">
        <v>34</v>
      </c>
      <c r="G3742" s="92" t="s">
        <v>97</v>
      </c>
      <c r="H3742" s="92" t="s">
        <v>74</v>
      </c>
      <c r="I3742" s="89" t="s">
        <v>210</v>
      </c>
      <c r="L3742" s="98">
        <f>'Activity data'!H724*'Emission factors'!$B$42*'Emission factors'!$E$42/1000</f>
        <v>8.7646900000000016E-5</v>
      </c>
      <c r="M3742" s="98">
        <f>'Activity data'!I724*'Emission factors'!$B$42*'Emission factors'!$E$42/1000</f>
        <v>2.0716217499999994E-4</v>
      </c>
      <c r="N3742" s="98">
        <f>'Activity data'!J724*'Emission factors'!$B$42*'Emission factors'!$E$42/1000</f>
        <v>3.0429272499999993E-4</v>
      </c>
      <c r="O3742" s="98">
        <f>'Activity data'!K724*'Emission factors'!$B$42*'Emission factors'!$E$42/1000</f>
        <v>2.5586934999999994E-4</v>
      </c>
      <c r="P3742" s="98">
        <f>'Activity data'!L724*'Emission factors'!$B$42*'Emission factors'!$E$42/1000</f>
        <v>4.3455692499999989E-4</v>
      </c>
      <c r="Q3742" s="98">
        <f>'Activity data'!M724*'Emission factors'!$B$42*'Emission factors'!$E$42/1000</f>
        <v>7.2734392499999986E-4</v>
      </c>
      <c r="R3742" s="98">
        <f>'Activity data'!N724*'Emission factors'!$B$42*'Emission factors'!$E$42/1000</f>
        <v>8.7269682499999991E-4</v>
      </c>
      <c r="S3742" s="98">
        <f>'Activity data'!O724*'Emission factors'!$B$42*'Emission factors'!$E$42/1000</f>
        <v>1.6557956250000002E-3</v>
      </c>
      <c r="T3742" s="98">
        <f>'Activity data'!P724*'Emission factors'!$B$42*'Emission factors'!$E$42/1000</f>
        <v>1.1767530499999998E-3</v>
      </c>
      <c r="U3742" s="98">
        <f>'Activity data'!Q724*'Emission factors'!$B$42*'Emission factors'!$E$42/1000</f>
        <v>1.0225905249999999E-3</v>
      </c>
    </row>
    <row r="3743" spans="1:21" x14ac:dyDescent="0.25">
      <c r="A3743" s="92" t="s">
        <v>11</v>
      </c>
      <c r="B3743" s="92" t="s">
        <v>12</v>
      </c>
      <c r="C3743" s="92" t="s">
        <v>42</v>
      </c>
      <c r="D3743" s="92" t="s">
        <v>42</v>
      </c>
      <c r="E3743" s="92" t="s">
        <v>35</v>
      </c>
      <c r="F3743" s="92" t="s">
        <v>34</v>
      </c>
      <c r="G3743" s="92" t="s">
        <v>97</v>
      </c>
      <c r="H3743" s="92" t="s">
        <v>74</v>
      </c>
      <c r="I3743" s="89" t="s">
        <v>199</v>
      </c>
      <c r="L3743" s="98">
        <f>'Activity data'!H725*'Emission factors'!$B$42*'Emission factors'!$E$42/1000</f>
        <v>4.3110591699999999E-2</v>
      </c>
      <c r="M3743" s="98">
        <f>'Activity data'!I725*'Emission factors'!$B$42*'Emission factors'!$E$42/1000</f>
        <v>7.6050134324999991E-2</v>
      </c>
      <c r="N3743" s="98">
        <f>'Activity data'!J725*'Emission factors'!$B$42*'Emission factors'!$E$42/1000</f>
        <v>0.12044056942499999</v>
      </c>
      <c r="O3743" s="98">
        <f>'Activity data'!K725*'Emission factors'!$B$42*'Emission factors'!$E$42/1000</f>
        <v>0.16965131204999995</v>
      </c>
      <c r="P3743" s="98">
        <f>'Activity data'!L725*'Emission factors'!$B$42*'Emission factors'!$E$42/1000</f>
        <v>0.23026564715000006</v>
      </c>
      <c r="Q3743" s="98">
        <f>'Activity data'!M725*'Emission factors'!$B$42*'Emission factors'!$E$42/1000</f>
        <v>0.27013861297500003</v>
      </c>
      <c r="R3743" s="98">
        <f>'Activity data'!N725*'Emission factors'!$B$42*'Emission factors'!$E$42/1000</f>
        <v>0.29687530455</v>
      </c>
      <c r="S3743" s="98">
        <f>'Activity data'!O725*'Emission factors'!$B$42*'Emission factors'!$E$42/1000</f>
        <v>0.29786474960000003</v>
      </c>
      <c r="T3743" s="98">
        <f>'Activity data'!P725*'Emission factors'!$B$42*'Emission factors'!$E$42/1000</f>
        <v>0.26617831404999998</v>
      </c>
      <c r="U3743" s="98">
        <f>'Activity data'!Q725*'Emission factors'!$B$42*'Emission factors'!$E$42/1000</f>
        <v>0.24715872390000004</v>
      </c>
    </row>
    <row r="3744" spans="1:21" x14ac:dyDescent="0.25">
      <c r="A3744" s="92" t="s">
        <v>11</v>
      </c>
      <c r="B3744" s="92" t="s">
        <v>12</v>
      </c>
      <c r="C3744" s="92" t="s">
        <v>42</v>
      </c>
      <c r="D3744" s="92" t="s">
        <v>42</v>
      </c>
      <c r="E3744" s="92" t="s">
        <v>35</v>
      </c>
      <c r="F3744" s="92" t="s">
        <v>34</v>
      </c>
      <c r="G3744" s="92" t="s">
        <v>97</v>
      </c>
      <c r="H3744" s="92" t="s">
        <v>74</v>
      </c>
      <c r="I3744" s="89" t="s">
        <v>233</v>
      </c>
      <c r="L3744" s="98">
        <f>'Activity data'!H726*'Emission factors'!$B$42*'Emission factors'!$E$42/1000</f>
        <v>6.6813378499999999E-3</v>
      </c>
      <c r="M3744" s="98">
        <f>'Activity data'!I726*'Emission factors'!$B$42*'Emission factors'!$E$42/1000</f>
        <v>1.11751926E-2</v>
      </c>
      <c r="N3744" s="98">
        <f>'Activity data'!J726*'Emission factors'!$B$42*'Emission factors'!$E$42/1000</f>
        <v>1.9596886649999999E-2</v>
      </c>
      <c r="O3744" s="98">
        <f>'Activity data'!K726*'Emission factors'!$B$42*'Emission factors'!$E$42/1000</f>
        <v>2.8694095649999994E-2</v>
      </c>
      <c r="P3744" s="98">
        <f>'Activity data'!L726*'Emission factors'!$B$42*'Emission factors'!$E$42/1000</f>
        <v>4.2918790200000001E-2</v>
      </c>
      <c r="Q3744" s="98">
        <f>'Activity data'!M726*'Emission factors'!$B$42*'Emission factors'!$E$42/1000</f>
        <v>5.4486111624999993E-2</v>
      </c>
      <c r="R3744" s="98">
        <f>'Activity data'!N726*'Emission factors'!$B$42*'Emission factors'!$E$42/1000</f>
        <v>5.7326583050000005E-2</v>
      </c>
      <c r="S3744" s="98">
        <f>'Activity data'!O726*'Emission factors'!$B$42*'Emission factors'!$E$42/1000</f>
        <v>6.7620375624999993E-2</v>
      </c>
      <c r="T3744" s="98">
        <f>'Activity data'!P726*'Emission factors'!$B$42*'Emission factors'!$E$42/1000</f>
        <v>6.3452938175000015E-2</v>
      </c>
      <c r="U3744" s="98">
        <f>'Activity data'!Q726*'Emission factors'!$B$42*'Emission factors'!$E$42/1000</f>
        <v>6.1540208950000015E-2</v>
      </c>
    </row>
    <row r="3745" spans="1:21" x14ac:dyDescent="0.25">
      <c r="A3745" s="92" t="s">
        <v>11</v>
      </c>
      <c r="B3745" s="92" t="s">
        <v>12</v>
      </c>
      <c r="C3745" s="92" t="s">
        <v>42</v>
      </c>
      <c r="D3745" s="92" t="s">
        <v>42</v>
      </c>
      <c r="E3745" s="92" t="s">
        <v>35</v>
      </c>
      <c r="F3745" s="92" t="s">
        <v>34</v>
      </c>
      <c r="G3745" s="92" t="s">
        <v>97</v>
      </c>
      <c r="H3745" s="92" t="s">
        <v>74</v>
      </c>
      <c r="I3745" s="89" t="s">
        <v>200</v>
      </c>
      <c r="L3745" s="98">
        <f>'Activity data'!H727*'Emission factors'!$B$42*'Emission factors'!$E$42/1000</f>
        <v>3.6074042675000008E-2</v>
      </c>
      <c r="M3745" s="98">
        <f>'Activity data'!I727*'Emission factors'!$B$42*'Emission factors'!$E$42/1000</f>
        <v>5.7575416524999992E-2</v>
      </c>
      <c r="N3745" s="98">
        <f>'Activity data'!J727*'Emission factors'!$B$42*'Emission factors'!$E$42/1000</f>
        <v>8.5806350574999996E-2</v>
      </c>
      <c r="O3745" s="98">
        <f>'Activity data'!K727*'Emission factors'!$B$42*'Emission factors'!$E$42/1000</f>
        <v>0.10538231880000001</v>
      </c>
      <c r="P3745" s="98">
        <f>'Activity data'!L727*'Emission factors'!$B$42*'Emission factors'!$E$42/1000</f>
        <v>0.13701576652499997</v>
      </c>
      <c r="Q3745" s="98">
        <f>'Activity data'!M727*'Emission factors'!$B$42*'Emission factors'!$E$42/1000</f>
        <v>0.16182394250000004</v>
      </c>
      <c r="R3745" s="98">
        <f>'Activity data'!N727*'Emission factors'!$B$42*'Emission factors'!$E$42/1000</f>
        <v>0.18153775475000003</v>
      </c>
      <c r="S3745" s="98">
        <f>'Activity data'!O727*'Emission factors'!$B$42*'Emission factors'!$E$42/1000</f>
        <v>0.21395841637500007</v>
      </c>
      <c r="T3745" s="98">
        <f>'Activity data'!P727*'Emission factors'!$B$42*'Emission factors'!$E$42/1000</f>
        <v>0.19312354682500005</v>
      </c>
      <c r="U3745" s="98">
        <f>'Activity data'!Q727*'Emission factors'!$B$42*'Emission factors'!$E$42/1000</f>
        <v>0.18406974740000004</v>
      </c>
    </row>
    <row r="3746" spans="1:21" x14ac:dyDescent="0.25">
      <c r="A3746" s="92" t="s">
        <v>11</v>
      </c>
      <c r="B3746" s="92" t="s">
        <v>12</v>
      </c>
      <c r="C3746" s="92" t="s">
        <v>42</v>
      </c>
      <c r="D3746" s="92" t="s">
        <v>42</v>
      </c>
      <c r="E3746" s="92" t="s">
        <v>36</v>
      </c>
      <c r="F3746" s="92" t="s">
        <v>34</v>
      </c>
      <c r="G3746" s="92" t="s">
        <v>97</v>
      </c>
      <c r="H3746" s="92" t="s">
        <v>74</v>
      </c>
      <c r="I3746" s="89" t="s">
        <v>227</v>
      </c>
      <c r="J3746" s="92" t="s">
        <v>98</v>
      </c>
      <c r="L3746" s="98">
        <f>'Activity data'!H728*'Emission factors'!$B$39*'Emission factors'!$E$39/1000</f>
        <v>0</v>
      </c>
      <c r="M3746" s="98">
        <f>'Activity data'!I728*'Emission factors'!$B$39*'Emission factors'!$E$39/1000</f>
        <v>1.3284540000000001E-4</v>
      </c>
      <c r="N3746" s="98">
        <f>'Activity data'!J728*'Emission factors'!$B$39*'Emission factors'!$E$39/1000</f>
        <v>4.3266735000000002E-3</v>
      </c>
      <c r="O3746" s="98">
        <f>'Activity data'!K728*'Emission factors'!$B$39*'Emission factors'!$E$39/1000</f>
        <v>5.1043643999999985E-3</v>
      </c>
      <c r="P3746" s="98">
        <f>'Activity data'!L728*'Emission factors'!$B$39*'Emission factors'!$E$39/1000</f>
        <v>4.5589886999999997E-3</v>
      </c>
      <c r="Q3746" s="98">
        <f>'Activity data'!M728*'Emission factors'!$B$39*'Emission factors'!$E$39/1000</f>
        <v>4.2187941000000001E-3</v>
      </c>
      <c r="R3746" s="98">
        <f>'Activity data'!N728*'Emission factors'!$B$39*'Emission factors'!$E$39/1000</f>
        <v>4.087196999999999E-3</v>
      </c>
      <c r="S3746" s="98">
        <f>'Activity data'!O728*'Emission factors'!$B$39*'Emission factors'!$E$39/1000</f>
        <v>3.4501040999999999E-3</v>
      </c>
      <c r="T3746" s="98">
        <f>'Activity data'!P728*'Emission factors'!$B$39*'Emission factors'!$E$39/1000</f>
        <v>2.9919122999999995E-3</v>
      </c>
      <c r="U3746" s="98">
        <f>'Activity data'!Q728*'Emission factors'!$B$39*'Emission factors'!$E$39/1000</f>
        <v>3.0535388999999996E-3</v>
      </c>
    </row>
    <row r="3747" spans="1:21" x14ac:dyDescent="0.25">
      <c r="A3747" s="92" t="s">
        <v>11</v>
      </c>
      <c r="B3747" s="92" t="s">
        <v>12</v>
      </c>
      <c r="C3747" s="92" t="s">
        <v>42</v>
      </c>
      <c r="D3747" s="92" t="s">
        <v>42</v>
      </c>
      <c r="E3747" s="92" t="s">
        <v>36</v>
      </c>
      <c r="F3747" s="92" t="s">
        <v>34</v>
      </c>
      <c r="G3747" s="92" t="s">
        <v>97</v>
      </c>
      <c r="H3747" s="92" t="s">
        <v>74</v>
      </c>
      <c r="I3747" s="89" t="s">
        <v>203</v>
      </c>
      <c r="L3747" s="98">
        <f>'Activity data'!H729*'Emission factors'!$B$39*'Emission factors'!$E$39/1000</f>
        <v>5.1269323499999984E-2</v>
      </c>
      <c r="M3747" s="98">
        <f>'Activity data'!I729*'Emission factors'!$B$39*'Emission factors'!$E$39/1000</f>
        <v>0.10711031580000001</v>
      </c>
      <c r="N3747" s="98">
        <f>'Activity data'!J729*'Emission factors'!$B$39*'Emission factors'!$E$39/1000</f>
        <v>0.12960284219999996</v>
      </c>
      <c r="O3747" s="98">
        <f>'Activity data'!K729*'Emission factors'!$B$39*'Emission factors'!$E$39/1000</f>
        <v>8.1928951200000016E-2</v>
      </c>
      <c r="P3747" s="98">
        <f>'Activity data'!L729*'Emission factors'!$B$39*'Emission factors'!$E$39/1000</f>
        <v>8.6979967200000022E-2</v>
      </c>
      <c r="Q3747" s="98">
        <f>'Activity data'!M729*'Emission factors'!$B$39*'Emission factors'!$E$39/1000</f>
        <v>7.9180260299999985E-2</v>
      </c>
      <c r="R3747" s="98">
        <f>'Activity data'!N729*'Emission factors'!$B$39*'Emission factors'!$E$39/1000</f>
        <v>6.7406688899999984E-2</v>
      </c>
      <c r="S3747" s="98">
        <f>'Activity data'!O729*'Emission factors'!$B$39*'Emission factors'!$E$39/1000</f>
        <v>5.269133429999999E-2</v>
      </c>
      <c r="T3747" s="98">
        <f>'Activity data'!P729*'Emission factors'!$B$39*'Emission factors'!$E$39/1000</f>
        <v>6.2143264799999993E-2</v>
      </c>
      <c r="U3747" s="98">
        <f>'Activity data'!Q729*'Emission factors'!$B$39*'Emission factors'!$E$39/1000</f>
        <v>9.9007337700000003E-2</v>
      </c>
    </row>
    <row r="3748" spans="1:21" x14ac:dyDescent="0.25">
      <c r="A3748" s="92" t="s">
        <v>11</v>
      </c>
      <c r="B3748" s="92" t="s">
        <v>12</v>
      </c>
      <c r="C3748" s="92" t="s">
        <v>42</v>
      </c>
      <c r="D3748" s="92" t="s">
        <v>42</v>
      </c>
      <c r="E3748" s="92" t="s">
        <v>36</v>
      </c>
      <c r="F3748" s="92" t="s">
        <v>34</v>
      </c>
      <c r="G3748" s="92" t="s">
        <v>97</v>
      </c>
      <c r="H3748" s="92" t="s">
        <v>74</v>
      </c>
      <c r="I3748" s="89" t="s">
        <v>191</v>
      </c>
      <c r="L3748" s="98">
        <f>'Activity data'!H730*'Emission factors'!$B$39*'Emission factors'!$E$39/1000</f>
        <v>3.4638354000000003E-3</v>
      </c>
      <c r="M3748" s="98">
        <f>'Activity data'!I730*'Emission factors'!$B$39*'Emission factors'!$E$39/1000</f>
        <v>5.0414632200000024E-2</v>
      </c>
      <c r="N3748" s="98">
        <f>'Activity data'!J730*'Emission factors'!$B$39*'Emission factors'!$E$39/1000</f>
        <v>9.2965959899999992E-2</v>
      </c>
      <c r="O3748" s="98">
        <f>'Activity data'!K730*'Emission factors'!$B$39*'Emission factors'!$E$39/1000</f>
        <v>0.10248129089999999</v>
      </c>
      <c r="P3748" s="98">
        <f>'Activity data'!L730*'Emission factors'!$B$39*'Emission factors'!$E$39/1000</f>
        <v>0.10358886149999998</v>
      </c>
      <c r="Q3748" s="98">
        <f>'Activity data'!M730*'Emission factors'!$B$39*'Emission factors'!$E$39/1000</f>
        <v>0.1182837177</v>
      </c>
      <c r="R3748" s="98">
        <f>'Activity data'!N730*'Emission factors'!$B$39*'Emission factors'!$E$39/1000</f>
        <v>0.1186878384</v>
      </c>
      <c r="S3748" s="98">
        <f>'Activity data'!O730*'Emission factors'!$B$39*'Emission factors'!$E$39/1000</f>
        <v>0.14374621259999998</v>
      </c>
      <c r="T3748" s="98">
        <f>'Activity data'!P730*'Emission factors'!$B$39*'Emission factors'!$E$39/1000</f>
        <v>0.14040760139999997</v>
      </c>
      <c r="U3748" s="98">
        <f>'Activity data'!Q730*'Emission factors'!$B$39*'Emission factors'!$E$39/1000</f>
        <v>0.16145696159999998</v>
      </c>
    </row>
    <row r="3749" spans="1:21" x14ac:dyDescent="0.25">
      <c r="A3749" s="92" t="s">
        <v>11</v>
      </c>
      <c r="B3749" s="92" t="s">
        <v>12</v>
      </c>
      <c r="C3749" s="92" t="s">
        <v>42</v>
      </c>
      <c r="D3749" s="92" t="s">
        <v>42</v>
      </c>
      <c r="E3749" s="92" t="s">
        <v>36</v>
      </c>
      <c r="F3749" s="92" t="s">
        <v>34</v>
      </c>
      <c r="G3749" s="92" t="s">
        <v>97</v>
      </c>
      <c r="H3749" s="92" t="s">
        <v>74</v>
      </c>
      <c r="I3749" s="89" t="s">
        <v>192</v>
      </c>
      <c r="L3749" s="98">
        <f>'Activity data'!H731*'Emission factors'!$B$39*'Emission factors'!$E$39/1000</f>
        <v>7.4391453E-3</v>
      </c>
      <c r="M3749" s="98">
        <f>'Activity data'!I731*'Emission factors'!$B$39*'Emission factors'!$E$39/1000</f>
        <v>6.809765579999999E-2</v>
      </c>
      <c r="N3749" s="98">
        <f>'Activity data'!J731*'Emission factors'!$B$39*'Emission factors'!$E$39/1000</f>
        <v>6.9712364700000001E-2</v>
      </c>
      <c r="O3749" s="98">
        <f>'Activity data'!K731*'Emission factors'!$B$39*'Emission factors'!$E$39/1000</f>
        <v>6.1240743899999991E-2</v>
      </c>
      <c r="P3749" s="98">
        <f>'Activity data'!L731*'Emission factors'!$B$39*'Emission factors'!$E$39/1000</f>
        <v>6.8430360600000004E-2</v>
      </c>
      <c r="Q3749" s="98">
        <f>'Activity data'!M731*'Emission factors'!$B$39*'Emission factors'!$E$39/1000</f>
        <v>6.2446601699999993E-2</v>
      </c>
      <c r="R3749" s="98">
        <f>'Activity data'!N731*'Emission factors'!$B$39*'Emission factors'!$E$39/1000</f>
        <v>5.0840959499999991E-2</v>
      </c>
      <c r="S3749" s="98">
        <f>'Activity data'!O731*'Emission factors'!$B$39*'Emission factors'!$E$39/1000</f>
        <v>4.9396282199999995E-2</v>
      </c>
      <c r="T3749" s="98">
        <f>'Activity data'!P731*'Emission factors'!$B$39*'Emission factors'!$E$39/1000</f>
        <v>4.6447337699999987E-2</v>
      </c>
      <c r="U3749" s="98">
        <f>'Activity data'!Q731*'Emission factors'!$B$39*'Emission factors'!$E$39/1000</f>
        <v>4.4613519299999994E-2</v>
      </c>
    </row>
    <row r="3750" spans="1:21" x14ac:dyDescent="0.25">
      <c r="A3750" s="92" t="s">
        <v>11</v>
      </c>
      <c r="B3750" s="92" t="s">
        <v>12</v>
      </c>
      <c r="C3750" s="92" t="s">
        <v>42</v>
      </c>
      <c r="D3750" s="92" t="s">
        <v>42</v>
      </c>
      <c r="E3750" s="92" t="s">
        <v>36</v>
      </c>
      <c r="F3750" s="92" t="s">
        <v>34</v>
      </c>
      <c r="G3750" s="92" t="s">
        <v>97</v>
      </c>
      <c r="H3750" s="92" t="s">
        <v>74</v>
      </c>
      <c r="I3750" s="89" t="s">
        <v>206</v>
      </c>
      <c r="L3750" s="98">
        <f>'Activity data'!H732*'Emission factors'!$B$39*'Emission factors'!$E$39/1000</f>
        <v>6.6267647999999988E-3</v>
      </c>
      <c r="M3750" s="98">
        <f>'Activity data'!I732*'Emission factors'!$B$39*'Emission factors'!$E$39/1000</f>
        <v>8.9583920999999987E-3</v>
      </c>
      <c r="N3750" s="98">
        <f>'Activity data'!J732*'Emission factors'!$B$39*'Emission factors'!$E$39/1000</f>
        <v>7.8539750999999988E-3</v>
      </c>
      <c r="O3750" s="98">
        <f>'Activity data'!K732*'Emission factors'!$B$39*'Emission factors'!$E$39/1000</f>
        <v>6.8112503999999989E-3</v>
      </c>
      <c r="P3750" s="98">
        <f>'Activity data'!L732*'Emission factors'!$B$39*'Emission factors'!$E$39/1000</f>
        <v>5.5227419999999998E-3</v>
      </c>
      <c r="Q3750" s="98">
        <f>'Activity data'!M732*'Emission factors'!$B$39*'Emission factors'!$E$39/1000</f>
        <v>4.9704677999999995E-3</v>
      </c>
      <c r="R3750" s="98">
        <f>'Activity data'!N732*'Emission factors'!$B$39*'Emission factors'!$E$39/1000</f>
        <v>3.9886470000000005E-3</v>
      </c>
      <c r="S3750" s="98">
        <f>'Activity data'!O732*'Emission factors'!$B$39*'Emission factors'!$E$39/1000</f>
        <v>4.0500108E-3</v>
      </c>
      <c r="T3750" s="98">
        <f>'Activity data'!P732*'Emission factors'!$B$39*'Emission factors'!$E$39/1000</f>
        <v>4.5409211999999999E-3</v>
      </c>
      <c r="U3750" s="98">
        <f>'Activity data'!Q732*'Emission factors'!$B$39*'Emission factors'!$E$39/1000</f>
        <v>4.6636487999999997E-3</v>
      </c>
    </row>
    <row r="3751" spans="1:21" x14ac:dyDescent="0.25">
      <c r="A3751" s="92" t="s">
        <v>11</v>
      </c>
      <c r="B3751" s="92" t="s">
        <v>12</v>
      </c>
      <c r="C3751" s="92" t="s">
        <v>42</v>
      </c>
      <c r="D3751" s="92" t="s">
        <v>42</v>
      </c>
      <c r="E3751" s="92" t="s">
        <v>36</v>
      </c>
      <c r="F3751" s="92" t="s">
        <v>34</v>
      </c>
      <c r="G3751" s="92" t="s">
        <v>97</v>
      </c>
      <c r="H3751" s="92" t="s">
        <v>74</v>
      </c>
      <c r="I3751" s="89" t="s">
        <v>220</v>
      </c>
      <c r="L3751" s="98">
        <f>'Activity data'!H733*'Emission factors'!$B$39*'Emission factors'!$E$39/1000</f>
        <v>9.8182079999999984E-4</v>
      </c>
      <c r="M3751" s="98">
        <f>'Activity data'!I733*'Emission factors'!$B$39*'Emission factors'!$E$39/1000</f>
        <v>9.9391616999999974E-3</v>
      </c>
      <c r="N3751" s="98">
        <f>'Activity data'!J733*'Emission factors'!$B$39*'Emission factors'!$E$39/1000</f>
        <v>1.1717923499999998E-2</v>
      </c>
      <c r="O3751" s="98">
        <f>'Activity data'!K733*'Emission factors'!$B$39*'Emission factors'!$E$39/1000</f>
        <v>1.3681105199999998E-2</v>
      </c>
      <c r="P3751" s="98">
        <f>'Activity data'!L733*'Emission factors'!$B$39*'Emission factors'!$E$39/1000</f>
        <v>9.5092208999999987E-3</v>
      </c>
      <c r="Q3751" s="98">
        <f>'Activity data'!M733*'Emission factors'!$B$39*'Emission factors'!$E$39/1000</f>
        <v>1.1533963499999998E-2</v>
      </c>
      <c r="R3751" s="98">
        <f>'Activity data'!N733*'Emission factors'!$B$39*'Emission factors'!$E$39/1000</f>
        <v>1.0353071699999997E-2</v>
      </c>
      <c r="S3751" s="98">
        <f>'Activity data'!O733*'Emission factors'!$B$39*'Emission factors'!$E$39/1000</f>
        <v>8.4921848999999997E-3</v>
      </c>
      <c r="T3751" s="98">
        <f>'Activity data'!P733*'Emission factors'!$B$39*'Emission factors'!$E$39/1000</f>
        <v>8.8143119999999978E-3</v>
      </c>
      <c r="U3751" s="98">
        <f>'Activity data'!Q733*'Emission factors'!$B$39*'Emission factors'!$E$39/1000</f>
        <v>5.7573566999999989E-3</v>
      </c>
    </row>
    <row r="3752" spans="1:21" x14ac:dyDescent="0.25">
      <c r="A3752" s="92" t="s">
        <v>11</v>
      </c>
      <c r="B3752" s="92" t="s">
        <v>12</v>
      </c>
      <c r="C3752" s="92" t="s">
        <v>42</v>
      </c>
      <c r="D3752" s="92" t="s">
        <v>42</v>
      </c>
      <c r="E3752" s="92" t="s">
        <v>36</v>
      </c>
      <c r="F3752" s="92" t="s">
        <v>34</v>
      </c>
      <c r="G3752" s="92" t="s">
        <v>97</v>
      </c>
      <c r="H3752" s="92" t="s">
        <v>74</v>
      </c>
      <c r="I3752" s="89" t="s">
        <v>193</v>
      </c>
      <c r="L3752" s="98">
        <f>'Activity data'!H734*'Emission factors'!$B$39*'Emission factors'!$E$39/1000</f>
        <v>5.3386505999999997E-3</v>
      </c>
      <c r="M3752" s="98">
        <f>'Activity data'!I734*'Emission factors'!$B$39*'Emission factors'!$E$39/1000</f>
        <v>7.6550355000000007E-3</v>
      </c>
      <c r="N3752" s="98">
        <f>'Activity data'!J734*'Emission factors'!$B$39*'Emission factors'!$E$39/1000</f>
        <v>7.9311069000000001E-3</v>
      </c>
      <c r="O3752" s="98">
        <f>'Activity data'!K734*'Emission factors'!$B$39*'Emission factors'!$E$39/1000</f>
        <v>7.2815966999999994E-3</v>
      </c>
      <c r="P3752" s="98">
        <f>'Activity data'!L734*'Emission factors'!$B$39*'Emission factors'!$E$39/1000</f>
        <v>7.2403370999999999E-3</v>
      </c>
      <c r="Q3752" s="98">
        <f>'Activity data'!M734*'Emission factors'!$B$39*'Emission factors'!$E$39/1000</f>
        <v>7.5267234000000001E-3</v>
      </c>
      <c r="R3752" s="98">
        <f>'Activity data'!N734*'Emission factors'!$B$39*'Emission factors'!$E$39/1000</f>
        <v>8.2067840999999961E-3</v>
      </c>
      <c r="S3752" s="98">
        <f>'Activity data'!O734*'Emission factors'!$B$39*'Emission factors'!$E$39/1000</f>
        <v>7.8381414E-3</v>
      </c>
      <c r="T3752" s="98">
        <f>'Activity data'!P734*'Emission factors'!$B$39*'Emission factors'!$E$39/1000</f>
        <v>6.8209740000000005E-3</v>
      </c>
      <c r="U3752" s="98">
        <f>'Activity data'!Q734*'Emission factors'!$B$39*'Emission factors'!$E$39/1000</f>
        <v>6.4817648999999991E-3</v>
      </c>
    </row>
    <row r="3753" spans="1:21" x14ac:dyDescent="0.25">
      <c r="A3753" s="92" t="s">
        <v>11</v>
      </c>
      <c r="B3753" s="92" t="s">
        <v>12</v>
      </c>
      <c r="C3753" s="92" t="s">
        <v>42</v>
      </c>
      <c r="D3753" s="92" t="s">
        <v>42</v>
      </c>
      <c r="E3753" s="92" t="s">
        <v>36</v>
      </c>
      <c r="F3753" s="92" t="s">
        <v>34</v>
      </c>
      <c r="G3753" s="92" t="s">
        <v>97</v>
      </c>
      <c r="H3753" s="92" t="s">
        <v>74</v>
      </c>
      <c r="I3753" s="89" t="s">
        <v>259</v>
      </c>
      <c r="L3753" s="98">
        <f>'Activity data'!H735*'Emission factors'!$B$39*'Emission factors'!$E$39/1000</f>
        <v>1.9760786099999993E-2</v>
      </c>
      <c r="M3753" s="98">
        <f>'Activity data'!I735*'Emission factors'!$B$39*'Emission factors'!$E$39/1000</f>
        <v>2.3319623699999997E-2</v>
      </c>
      <c r="N3753" s="98">
        <f>'Activity data'!J735*'Emission factors'!$B$39*'Emission factors'!$E$39/1000</f>
        <v>3.1279835699999994E-2</v>
      </c>
      <c r="O3753" s="98">
        <f>'Activity data'!K735*'Emission factors'!$B$39*'Emission factors'!$E$39/1000</f>
        <v>2.5640804699999995E-2</v>
      </c>
      <c r="P3753" s="98">
        <f>'Activity data'!L735*'Emission factors'!$B$39*'Emission factors'!$E$39/1000</f>
        <v>1.3457068199999998E-2</v>
      </c>
      <c r="Q3753" s="98">
        <f>'Activity data'!M735*'Emission factors'!$B$39*'Emission factors'!$E$39/1000</f>
        <v>2.5768853999999998E-3</v>
      </c>
      <c r="R3753" s="98">
        <f>'Activity data'!N735*'Emission factors'!$B$39*'Emission factors'!$E$39/1000</f>
        <v>0</v>
      </c>
      <c r="S3753" s="98">
        <f>'Activity data'!O735*'Emission factors'!$B$39*'Emission factors'!$E$39/1000</f>
        <v>0</v>
      </c>
      <c r="T3753" s="98">
        <f>'Activity data'!P735*'Emission factors'!$B$39*'Emission factors'!$E$39/1000</f>
        <v>0</v>
      </c>
      <c r="U3753" s="98">
        <f>'Activity data'!Q735*'Emission factors'!$B$39*'Emission factors'!$E$39/1000</f>
        <v>0</v>
      </c>
    </row>
    <row r="3754" spans="1:21" x14ac:dyDescent="0.25">
      <c r="A3754" s="92" t="s">
        <v>11</v>
      </c>
      <c r="B3754" s="92" t="s">
        <v>12</v>
      </c>
      <c r="C3754" s="92" t="s">
        <v>42</v>
      </c>
      <c r="D3754" s="92" t="s">
        <v>42</v>
      </c>
      <c r="E3754" s="92" t="s">
        <v>36</v>
      </c>
      <c r="F3754" s="92" t="s">
        <v>34</v>
      </c>
      <c r="G3754" s="92" t="s">
        <v>97</v>
      </c>
      <c r="H3754" s="92" t="s">
        <v>74</v>
      </c>
      <c r="I3754" s="89" t="s">
        <v>223</v>
      </c>
      <c r="L3754" s="98">
        <f>'Activity data'!H736*'Emission factors'!$B$39*'Emission factors'!$E$39/1000</f>
        <v>0</v>
      </c>
      <c r="M3754" s="98">
        <f>'Activity data'!I736*'Emission factors'!$B$39*'Emission factors'!$E$39/1000</f>
        <v>0</v>
      </c>
      <c r="N3754" s="98">
        <f>'Activity data'!J736*'Emission factors'!$B$39*'Emission factors'!$E$39/1000</f>
        <v>2.1464189999999999E-4</v>
      </c>
      <c r="O3754" s="98">
        <f>'Activity data'!K736*'Emission factors'!$B$39*'Emission factors'!$E$39/1000</f>
        <v>1.6339589999999997E-4</v>
      </c>
      <c r="P3754" s="98">
        <f>'Activity data'!L736*'Emission factors'!$B$39*'Emission factors'!$E$39/1000</f>
        <v>3.0616199999999993E-5</v>
      </c>
      <c r="Q3754" s="98">
        <f>'Activity data'!M736*'Emission factors'!$B$39*'Emission factors'!$E$39/1000</f>
        <v>3.5261189999999994E-4</v>
      </c>
      <c r="R3754" s="98">
        <f>'Activity data'!N736*'Emission factors'!$B$39*'Emission factors'!$E$39/1000</f>
        <v>3.5831465999999995E-3</v>
      </c>
      <c r="S3754" s="98">
        <f>'Activity data'!O736*'Emission factors'!$B$39*'Emission factors'!$E$39/1000</f>
        <v>2.7345654000000001E-3</v>
      </c>
      <c r="T3754" s="98">
        <f>'Activity data'!P736*'Emission factors'!$B$39*'Emission factors'!$E$39/1000</f>
        <v>8.3314169999999994E-4</v>
      </c>
      <c r="U3754" s="98">
        <f>'Activity data'!Q736*'Emission factors'!$B$39*'Emission factors'!$E$39/1000</f>
        <v>1.6358643E-3</v>
      </c>
    </row>
    <row r="3755" spans="1:21" x14ac:dyDescent="0.25">
      <c r="A3755" s="92" t="s">
        <v>11</v>
      </c>
      <c r="B3755" s="92" t="s">
        <v>12</v>
      </c>
      <c r="C3755" s="92" t="s">
        <v>42</v>
      </c>
      <c r="D3755" s="92" t="s">
        <v>42</v>
      </c>
      <c r="E3755" s="92" t="s">
        <v>36</v>
      </c>
      <c r="F3755" s="92" t="s">
        <v>34</v>
      </c>
      <c r="G3755" s="92" t="s">
        <v>97</v>
      </c>
      <c r="H3755" s="92" t="s">
        <v>74</v>
      </c>
      <c r="I3755" s="89" t="s">
        <v>221</v>
      </c>
      <c r="L3755" s="98">
        <f>'Activity data'!H737*'Emission factors'!$B$39*'Emission factors'!$E$39/1000</f>
        <v>1.3773939299999996E-2</v>
      </c>
      <c r="M3755" s="98">
        <f>'Activity data'!I737*'Emission factors'!$B$39*'Emission factors'!$E$39/1000</f>
        <v>2.8867791599999998E-2</v>
      </c>
      <c r="N3755" s="98">
        <f>'Activity data'!J737*'Emission factors'!$B$39*'Emission factors'!$E$39/1000</f>
        <v>2.8876923899999993E-2</v>
      </c>
      <c r="O3755" s="98">
        <f>'Activity data'!K737*'Emission factors'!$B$39*'Emission factors'!$E$39/1000</f>
        <v>2.8815560099999998E-2</v>
      </c>
      <c r="P3755" s="98">
        <f>'Activity data'!L737*'Emission factors'!$B$39*'Emission factors'!$E$39/1000</f>
        <v>3.0134618999999994E-2</v>
      </c>
      <c r="Q3755" s="98">
        <f>'Activity data'!M737*'Emission factors'!$B$39*'Emission factors'!$E$39/1000</f>
        <v>2.8580025599999996E-2</v>
      </c>
      <c r="R3755" s="98">
        <f>'Activity data'!N737*'Emission factors'!$B$39*'Emission factors'!$E$39/1000</f>
        <v>2.6719335900000005E-2</v>
      </c>
      <c r="S3755" s="98">
        <f>'Activity data'!O737*'Emission factors'!$B$39*'Emission factors'!$E$39/1000</f>
        <v>2.50117929E-2</v>
      </c>
      <c r="T3755" s="98">
        <f>'Activity data'!P737*'Emission factors'!$B$39*'Emission factors'!$E$39/1000</f>
        <v>2.5993153799999998E-2</v>
      </c>
      <c r="U3755" s="98">
        <f>'Activity data'!Q737*'Emission factors'!$B$39*'Emission factors'!$E$39/1000</f>
        <v>1.9960514099999997E-2</v>
      </c>
    </row>
    <row r="3756" spans="1:21" x14ac:dyDescent="0.25">
      <c r="A3756" s="92" t="s">
        <v>11</v>
      </c>
      <c r="B3756" s="92" t="s">
        <v>12</v>
      </c>
      <c r="C3756" s="92" t="s">
        <v>42</v>
      </c>
      <c r="D3756" s="92" t="s">
        <v>42</v>
      </c>
      <c r="E3756" s="92" t="s">
        <v>36</v>
      </c>
      <c r="F3756" s="92" t="s">
        <v>34</v>
      </c>
      <c r="G3756" s="92" t="s">
        <v>97</v>
      </c>
      <c r="H3756" s="92" t="s">
        <v>74</v>
      </c>
      <c r="I3756" s="89" t="s">
        <v>222</v>
      </c>
      <c r="L3756" s="98">
        <f>'Activity data'!H738*'Emission factors'!$B$39*'Emission factors'!$E$39/1000</f>
        <v>0</v>
      </c>
      <c r="M3756" s="98">
        <f>'Activity data'!I738*'Emission factors'!$B$39*'Emission factors'!$E$39/1000</f>
        <v>7.359713999999999E-4</v>
      </c>
      <c r="N3756" s="98">
        <f>'Activity data'!J738*'Emission factors'!$B$39*'Emission factors'!$E$39/1000</f>
        <v>1.1190680999999998E-3</v>
      </c>
      <c r="O3756" s="98">
        <f>'Activity data'!K738*'Emission factors'!$B$39*'Emission factors'!$E$39/1000</f>
        <v>1.6250237999999996E-3</v>
      </c>
      <c r="P3756" s="98">
        <f>'Activity data'!L738*'Emission factors'!$B$39*'Emission factors'!$E$39/1000</f>
        <v>1.5024276E-3</v>
      </c>
      <c r="Q3756" s="98">
        <f>'Activity data'!M738*'Emission factors'!$B$39*'Emission factors'!$E$39/1000</f>
        <v>8.1185490000000007E-4</v>
      </c>
      <c r="R3756" s="98">
        <f>'Activity data'!N738*'Emission factors'!$B$39*'Emission factors'!$E$39/1000</f>
        <v>6.125210999999998E-4</v>
      </c>
      <c r="S3756" s="98">
        <f>'Activity data'!O738*'Emission factors'!$B$39*'Emission factors'!$E$39/1000</f>
        <v>7.050267E-4</v>
      </c>
      <c r="T3756" s="98">
        <f>'Activity data'!P738*'Emission factors'!$B$39*'Emission factors'!$E$39/1000</f>
        <v>4.1377859999999994E-4</v>
      </c>
      <c r="U3756" s="98">
        <f>'Activity data'!Q738*'Emission factors'!$B$39*'Emission factors'!$E$39/1000</f>
        <v>1.6845479999999996E-4</v>
      </c>
    </row>
    <row r="3757" spans="1:21" x14ac:dyDescent="0.25">
      <c r="A3757" s="92" t="s">
        <v>11</v>
      </c>
      <c r="B3757" s="92" t="s">
        <v>12</v>
      </c>
      <c r="C3757" s="92" t="s">
        <v>42</v>
      </c>
      <c r="D3757" s="92" t="s">
        <v>42</v>
      </c>
      <c r="E3757" s="92" t="s">
        <v>36</v>
      </c>
      <c r="F3757" s="92" t="s">
        <v>34</v>
      </c>
      <c r="G3757" s="92" t="s">
        <v>97</v>
      </c>
      <c r="H3757" s="92" t="s">
        <v>74</v>
      </c>
      <c r="I3757" s="89" t="s">
        <v>201</v>
      </c>
      <c r="L3757" s="98">
        <f>'Activity data'!H739*'Emission factors'!$B$39*'Emission factors'!$E$39/1000</f>
        <v>1.5962997599999997E-2</v>
      </c>
      <c r="M3757" s="98">
        <f>'Activity data'!I739*'Emission factors'!$B$39*'Emission factors'!$E$39/1000</f>
        <v>0.11542537349999998</v>
      </c>
      <c r="N3757" s="98">
        <f>'Activity data'!J739*'Emission factors'!$B$39*'Emission factors'!$E$39/1000</f>
        <v>0.17703508859999995</v>
      </c>
      <c r="O3757" s="98">
        <f>'Activity data'!K739*'Emission factors'!$B$39*'Emission factors'!$E$39/1000</f>
        <v>0.17977405589999992</v>
      </c>
      <c r="P3757" s="98">
        <f>'Activity data'!L739*'Emission factors'!$B$39*'Emission factors'!$E$39/1000</f>
        <v>0.15071928209999999</v>
      </c>
      <c r="Q3757" s="98">
        <f>'Activity data'!M739*'Emission factors'!$B$39*'Emission factors'!$E$39/1000</f>
        <v>0.1407749301</v>
      </c>
      <c r="R3757" s="98">
        <f>'Activity data'!N739*'Emission factors'!$B$39*'Emission factors'!$E$39/1000</f>
        <v>9.1344812399999975E-2</v>
      </c>
      <c r="S3757" s="98">
        <f>'Activity data'!O739*'Emission factors'!$B$39*'Emission factors'!$E$39/1000</f>
        <v>7.6726431000000025E-2</v>
      </c>
      <c r="T3757" s="98">
        <f>'Activity data'!P739*'Emission factors'!$B$39*'Emission factors'!$E$39/1000</f>
        <v>8.0468834399999981E-2</v>
      </c>
      <c r="U3757" s="98">
        <f>'Activity data'!Q739*'Emission factors'!$B$39*'Emission factors'!$E$39/1000</f>
        <v>9.3317783400000007E-2</v>
      </c>
    </row>
    <row r="3758" spans="1:21" x14ac:dyDescent="0.25">
      <c r="A3758" s="92" t="s">
        <v>11</v>
      </c>
      <c r="B3758" s="92" t="s">
        <v>12</v>
      </c>
      <c r="C3758" s="92" t="s">
        <v>42</v>
      </c>
      <c r="D3758" s="92" t="s">
        <v>42</v>
      </c>
      <c r="E3758" s="92" t="s">
        <v>36</v>
      </c>
      <c r="F3758" s="92" t="s">
        <v>34</v>
      </c>
      <c r="G3758" s="92" t="s">
        <v>97</v>
      </c>
      <c r="H3758" s="92" t="s">
        <v>74</v>
      </c>
      <c r="I3758" s="89" t="s">
        <v>207</v>
      </c>
      <c r="L3758" s="98">
        <f>'Activity data'!H740*'Emission factors'!$B$39*'Emission factors'!$E$39/1000</f>
        <v>7.3718422199999994E-2</v>
      </c>
      <c r="M3758" s="98">
        <f>'Activity data'!I740*'Emission factors'!$B$39*'Emission factors'!$E$39/1000</f>
        <v>5.0149729800000001E-2</v>
      </c>
      <c r="N3758" s="98">
        <f>'Activity data'!J740*'Emission factors'!$B$39*'Emission factors'!$E$39/1000</f>
        <v>5.2123095000000001E-2</v>
      </c>
      <c r="O3758" s="98">
        <f>'Activity data'!K740*'Emission factors'!$B$39*'Emission factors'!$E$39/1000</f>
        <v>4.285512449999998E-2</v>
      </c>
      <c r="P3758" s="98">
        <f>'Activity data'!L740*'Emission factors'!$B$39*'Emission factors'!$E$39/1000</f>
        <v>2.8297581299999992E-2</v>
      </c>
      <c r="Q3758" s="98">
        <f>'Activity data'!M740*'Emission factors'!$B$39*'Emission factors'!$E$39/1000</f>
        <v>2.1263607899999992E-2</v>
      </c>
      <c r="R3758" s="98">
        <f>'Activity data'!N740*'Emission factors'!$B$39*'Emission factors'!$E$39/1000</f>
        <v>2.8022166899999996E-2</v>
      </c>
      <c r="S3758" s="98">
        <f>'Activity data'!O740*'Emission factors'!$B$39*'Emission factors'!$E$39/1000</f>
        <v>2.5915036499999995E-2</v>
      </c>
      <c r="T3758" s="98">
        <f>'Activity data'!P740*'Emission factors'!$B$39*'Emission factors'!$E$39/1000</f>
        <v>2.5288258499999994E-2</v>
      </c>
      <c r="U3758" s="98">
        <f>'Activity data'!Q740*'Emission factors'!$B$39*'Emission factors'!$E$39/1000</f>
        <v>2.9649818699999993E-2</v>
      </c>
    </row>
    <row r="3759" spans="1:21" x14ac:dyDescent="0.25">
      <c r="A3759" s="92" t="s">
        <v>11</v>
      </c>
      <c r="B3759" s="92" t="s">
        <v>12</v>
      </c>
      <c r="C3759" s="92" t="s">
        <v>42</v>
      </c>
      <c r="D3759" s="92" t="s">
        <v>42</v>
      </c>
      <c r="E3759" s="92" t="s">
        <v>36</v>
      </c>
      <c r="F3759" s="92" t="s">
        <v>34</v>
      </c>
      <c r="G3759" s="92" t="s">
        <v>97</v>
      </c>
      <c r="H3759" s="92" t="s">
        <v>74</v>
      </c>
      <c r="I3759" s="89" t="s">
        <v>218</v>
      </c>
      <c r="L3759" s="98">
        <f>'Activity data'!H741*'Emission factors'!$B$39*'Emission factors'!$E$39/1000</f>
        <v>4.171043339999999E-2</v>
      </c>
      <c r="M3759" s="98">
        <f>'Activity data'!I741*'Emission factors'!$B$39*'Emission factors'!$E$39/1000</f>
        <v>8.0547345899999997E-2</v>
      </c>
      <c r="N3759" s="98">
        <f>'Activity data'!J741*'Emission factors'!$B$39*'Emission factors'!$E$39/1000</f>
        <v>0.10014834959999998</v>
      </c>
      <c r="O3759" s="98">
        <f>'Activity data'!K741*'Emission factors'!$B$39*'Emission factors'!$E$39/1000</f>
        <v>0.10238740559999998</v>
      </c>
      <c r="P3759" s="98">
        <f>'Activity data'!L741*'Emission factors'!$B$39*'Emission factors'!$E$39/1000</f>
        <v>0.10711195829999996</v>
      </c>
      <c r="Q3759" s="98">
        <f>'Activity data'!M741*'Emission factors'!$B$39*'Emission factors'!$E$39/1000</f>
        <v>9.6324412499999984E-2</v>
      </c>
      <c r="R3759" s="98">
        <f>'Activity data'!N741*'Emission factors'!$B$39*'Emission factors'!$E$39/1000</f>
        <v>0.10044518219999998</v>
      </c>
      <c r="S3759" s="98">
        <f>'Activity data'!O741*'Emission factors'!$B$39*'Emission factors'!$E$39/1000</f>
        <v>9.9375980399999994E-2</v>
      </c>
      <c r="T3759" s="98">
        <f>'Activity data'!P741*'Emission factors'!$B$39*'Emission factors'!$E$39/1000</f>
        <v>9.6845413499999991E-2</v>
      </c>
      <c r="U3759" s="98">
        <f>'Activity data'!Q741*'Emission factors'!$B$39*'Emission factors'!$E$39/1000</f>
        <v>9.4570419599999997E-2</v>
      </c>
    </row>
    <row r="3760" spans="1:21" x14ac:dyDescent="0.25">
      <c r="A3760" s="92" t="s">
        <v>11</v>
      </c>
      <c r="B3760" s="92" t="s">
        <v>12</v>
      </c>
      <c r="C3760" s="92" t="s">
        <v>42</v>
      </c>
      <c r="D3760" s="92" t="s">
        <v>42</v>
      </c>
      <c r="E3760" s="92" t="s">
        <v>36</v>
      </c>
      <c r="F3760" s="92" t="s">
        <v>34</v>
      </c>
      <c r="G3760" s="92" t="s">
        <v>97</v>
      </c>
      <c r="H3760" s="92" t="s">
        <v>74</v>
      </c>
      <c r="I3760" s="89" t="s">
        <v>194</v>
      </c>
      <c r="L3760" s="98">
        <f>'Activity data'!H742*'Emission factors'!$B$39*'Emission factors'!$E$39/1000</f>
        <v>0.18894459329999999</v>
      </c>
      <c r="M3760" s="98">
        <f>'Activity data'!I742*'Emission factors'!$B$39*'Emission factors'!$E$39/1000</f>
        <v>1.7467640603999999</v>
      </c>
      <c r="N3760" s="98">
        <f>'Activity data'!J742*'Emission factors'!$B$39*'Emission factors'!$E$39/1000</f>
        <v>2.2262715683999996</v>
      </c>
      <c r="O3760" s="98">
        <f>'Activity data'!K742*'Emission factors'!$B$39*'Emission factors'!$E$39/1000</f>
        <v>2.2182738416999999</v>
      </c>
      <c r="P3760" s="98">
        <f>'Activity data'!L742*'Emission factors'!$B$39*'Emission factors'!$E$39/1000</f>
        <v>2.1982335677999991</v>
      </c>
      <c r="Q3760" s="98">
        <f>'Activity data'!M742*'Emission factors'!$B$39*'Emission factors'!$E$39/1000</f>
        <v>2.2080144581999996</v>
      </c>
      <c r="R3760" s="98">
        <f>'Activity data'!N742*'Emission factors'!$B$39*'Emission factors'!$E$39/1000</f>
        <v>2.1846074535</v>
      </c>
      <c r="S3760" s="98">
        <f>'Activity data'!O742*'Emission factors'!$B$39*'Emission factors'!$E$39/1000</f>
        <v>2.1775065318000002</v>
      </c>
      <c r="T3760" s="98">
        <f>'Activity data'!P742*'Emission factors'!$B$39*'Emission factors'!$E$39/1000</f>
        <v>2.0060178371999999</v>
      </c>
      <c r="U3760" s="98">
        <f>'Activity data'!Q742*'Emission factors'!$B$39*'Emission factors'!$E$39/1000</f>
        <v>1.9922251733999994</v>
      </c>
    </row>
    <row r="3761" spans="1:21" x14ac:dyDescent="0.25">
      <c r="A3761" s="92" t="s">
        <v>11</v>
      </c>
      <c r="B3761" s="92" t="s">
        <v>12</v>
      </c>
      <c r="C3761" s="92" t="s">
        <v>42</v>
      </c>
      <c r="D3761" s="92" t="s">
        <v>42</v>
      </c>
      <c r="E3761" s="92" t="s">
        <v>36</v>
      </c>
      <c r="F3761" s="92" t="s">
        <v>34</v>
      </c>
      <c r="G3761" s="92" t="s">
        <v>97</v>
      </c>
      <c r="H3761" s="92" t="s">
        <v>74</v>
      </c>
      <c r="I3761" s="92" t="s">
        <v>195</v>
      </c>
      <c r="L3761" s="98">
        <f>'Activity data'!H743*'Emission factors'!$B$39*'Emission factors'!$E$39/1000</f>
        <v>4.7861793000000003E-3</v>
      </c>
      <c r="M3761" s="98">
        <f>'Activity data'!I743*'Emission factors'!$B$39*'Emission factors'!$E$39/1000</f>
        <v>9.0202158000000001E-3</v>
      </c>
      <c r="N3761" s="98">
        <f>'Activity data'!J743*'Emission factors'!$B$39*'Emission factors'!$E$39/1000</f>
        <v>1.2517755299999996E-2</v>
      </c>
      <c r="O3761" s="98">
        <f>'Activity data'!K743*'Emission factors'!$B$39*'Emission factors'!$E$39/1000</f>
        <v>9.5722271999999966E-3</v>
      </c>
      <c r="P3761" s="98">
        <f>'Activity data'!L743*'Emission factors'!$B$39*'Emission factors'!$E$39/1000</f>
        <v>7.4248883999999977E-3</v>
      </c>
      <c r="Q3761" s="98">
        <f>'Activity data'!M743*'Emission factors'!$B$39*'Emission factors'!$E$39/1000</f>
        <v>6.9339122999999992E-3</v>
      </c>
      <c r="R3761" s="98">
        <f>'Activity data'!N743*'Emission factors'!$B$39*'Emission factors'!$E$39/1000</f>
        <v>7.4249540999999988E-3</v>
      </c>
      <c r="S3761" s="98">
        <f>'Activity data'!O743*'Emission factors'!$B$39*'Emission factors'!$E$39/1000</f>
        <v>6.3204714000000013E-3</v>
      </c>
      <c r="T3761" s="98">
        <f>'Activity data'!P743*'Emission factors'!$B$39*'Emission factors'!$E$39/1000</f>
        <v>4.2341022000000009E-3</v>
      </c>
      <c r="U3761" s="98">
        <f>'Activity data'!Q743*'Emission factors'!$B$39*'Emission factors'!$E$39/1000</f>
        <v>2.3931882000000002E-3</v>
      </c>
    </row>
    <row r="3762" spans="1:21" x14ac:dyDescent="0.25">
      <c r="A3762" s="92" t="s">
        <v>11</v>
      </c>
      <c r="B3762" s="92" t="s">
        <v>12</v>
      </c>
      <c r="C3762" s="92" t="s">
        <v>42</v>
      </c>
      <c r="D3762" s="92" t="s">
        <v>42</v>
      </c>
      <c r="E3762" s="92" t="s">
        <v>36</v>
      </c>
      <c r="F3762" s="92" t="s">
        <v>34</v>
      </c>
      <c r="G3762" s="92" t="s">
        <v>97</v>
      </c>
      <c r="H3762" s="92" t="s">
        <v>74</v>
      </c>
      <c r="I3762" s="89" t="s">
        <v>209</v>
      </c>
      <c r="L3762" s="98">
        <f>'Activity data'!H744*'Emission factors'!$B$39*'Emission factors'!$E$39/1000</f>
        <v>0.17386618050000002</v>
      </c>
      <c r="M3762" s="98">
        <f>'Activity data'!I744*'Emission factors'!$B$39*'Emission factors'!$E$39/1000</f>
        <v>0.14800436100000003</v>
      </c>
      <c r="N3762" s="98">
        <f>'Activity data'!J744*'Emission factors'!$B$39*'Emission factors'!$E$39/1000</f>
        <v>0.1089164745</v>
      </c>
      <c r="O3762" s="98">
        <f>'Activity data'!K744*'Emission factors'!$B$39*'Emission factors'!$E$39/1000</f>
        <v>5.4274835700000003E-2</v>
      </c>
      <c r="P3762" s="98">
        <f>'Activity data'!L744*'Emission factors'!$B$39*'Emission factors'!$E$39/1000</f>
        <v>6.9741206999999986E-2</v>
      </c>
      <c r="Q3762" s="98">
        <f>'Activity data'!M744*'Emission factors'!$B$39*'Emission factors'!$E$39/1000</f>
        <v>8.9884498500000007E-2</v>
      </c>
      <c r="R3762" s="98">
        <f>'Activity data'!N744*'Emission factors'!$B$39*'Emission factors'!$E$39/1000</f>
        <v>9.4611613500000011E-2</v>
      </c>
      <c r="S3762" s="98">
        <f>'Activity data'!O744*'Emission factors'!$B$39*'Emission factors'!$E$39/1000</f>
        <v>5.3353524599999994E-2</v>
      </c>
      <c r="T3762" s="98">
        <f>'Activity data'!P744*'Emission factors'!$B$39*'Emission factors'!$E$39/1000</f>
        <v>7.3681038899999995E-2</v>
      </c>
      <c r="U3762" s="98">
        <f>'Activity data'!Q744*'Emission factors'!$B$39*'Emission factors'!$E$39/1000</f>
        <v>7.4283245099999992E-2</v>
      </c>
    </row>
    <row r="3763" spans="1:21" x14ac:dyDescent="0.25">
      <c r="A3763" s="92" t="s">
        <v>11</v>
      </c>
      <c r="B3763" s="92" t="s">
        <v>12</v>
      </c>
      <c r="C3763" s="92" t="s">
        <v>42</v>
      </c>
      <c r="D3763" s="92" t="s">
        <v>42</v>
      </c>
      <c r="E3763" s="92" t="s">
        <v>36</v>
      </c>
      <c r="F3763" s="92" t="s">
        <v>34</v>
      </c>
      <c r="G3763" s="92" t="s">
        <v>97</v>
      </c>
      <c r="H3763" s="92" t="s">
        <v>74</v>
      </c>
      <c r="I3763" s="89" t="s">
        <v>208</v>
      </c>
      <c r="L3763" s="98">
        <f>'Activity data'!H745*'Emission factors'!$B$39*'Emission factors'!$E$39/1000</f>
        <v>0.25306785899999995</v>
      </c>
      <c r="M3763" s="98">
        <f>'Activity data'!I745*'Emission factors'!$B$39*'Emission factors'!$E$39/1000</f>
        <v>0.25236526319999997</v>
      </c>
      <c r="N3763" s="98">
        <f>'Activity data'!J745*'Emission factors'!$B$39*'Emission factors'!$E$39/1000</f>
        <v>0.19642473539999997</v>
      </c>
      <c r="O3763" s="98">
        <f>'Activity data'!K745*'Emission factors'!$B$39*'Emission factors'!$E$39/1000</f>
        <v>9.4208478299999981E-2</v>
      </c>
      <c r="P3763" s="98">
        <f>'Activity data'!L745*'Emission factors'!$B$39*'Emission factors'!$E$39/1000</f>
        <v>0.18673910999999996</v>
      </c>
      <c r="Q3763" s="98">
        <f>'Activity data'!M745*'Emission factors'!$B$39*'Emission factors'!$E$39/1000</f>
        <v>0.21723330509999997</v>
      </c>
      <c r="R3763" s="98">
        <f>'Activity data'!N745*'Emission factors'!$B$39*'Emission factors'!$E$39/1000</f>
        <v>8.0721779399999985E-2</v>
      </c>
      <c r="S3763" s="98">
        <f>'Activity data'!O745*'Emission factors'!$B$39*'Emission factors'!$E$39/1000</f>
        <v>2.3438277899999995E-2</v>
      </c>
      <c r="T3763" s="98">
        <f>'Activity data'!P745*'Emission factors'!$B$39*'Emission factors'!$E$39/1000</f>
        <v>1.3989106799999996E-2</v>
      </c>
      <c r="U3763" s="98">
        <f>'Activity data'!Q745*'Emission factors'!$B$39*'Emission factors'!$E$39/1000</f>
        <v>1.0615083299999998E-2</v>
      </c>
    </row>
    <row r="3764" spans="1:21" x14ac:dyDescent="0.25">
      <c r="A3764" s="92" t="s">
        <v>11</v>
      </c>
      <c r="B3764" s="92" t="s">
        <v>12</v>
      </c>
      <c r="C3764" s="92" t="s">
        <v>42</v>
      </c>
      <c r="D3764" s="92" t="s">
        <v>42</v>
      </c>
      <c r="E3764" s="92" t="s">
        <v>36</v>
      </c>
      <c r="F3764" s="92" t="s">
        <v>34</v>
      </c>
      <c r="G3764" s="92" t="s">
        <v>97</v>
      </c>
      <c r="H3764" s="92" t="s">
        <v>74</v>
      </c>
      <c r="I3764" s="89" t="s">
        <v>226</v>
      </c>
      <c r="L3764" s="98">
        <f>'Activity data'!H746*'Emission factors'!$B$39*'Emission factors'!$E$39/1000</f>
        <v>0</v>
      </c>
      <c r="M3764" s="98">
        <f>'Activity data'!I746*'Emission factors'!$B$39*'Emission factors'!$E$39/1000</f>
        <v>0</v>
      </c>
      <c r="N3764" s="98">
        <f>'Activity data'!J746*'Emission factors'!$B$39*'Emission factors'!$E$39/1000</f>
        <v>0</v>
      </c>
      <c r="O3764" s="98">
        <f>'Activity data'!K746*'Emission factors'!$B$39*'Emission factors'!$E$39/1000</f>
        <v>0</v>
      </c>
      <c r="P3764" s="98">
        <f>'Activity data'!L746*'Emission factors'!$B$39*'Emission factors'!$E$39/1000</f>
        <v>0</v>
      </c>
      <c r="Q3764" s="98">
        <f>'Activity data'!M746*'Emission factors'!$B$39*'Emission factors'!$E$39/1000</f>
        <v>0</v>
      </c>
      <c r="R3764" s="98">
        <f>'Activity data'!N746*'Emission factors'!$B$39*'Emission factors'!$E$39/1000</f>
        <v>0</v>
      </c>
      <c r="S3764" s="98">
        <f>'Activity data'!O746*'Emission factors'!$B$39*'Emission factors'!$E$39/1000</f>
        <v>9.2025989999999964E-4</v>
      </c>
      <c r="T3764" s="98">
        <f>'Activity data'!P746*'Emission factors'!$B$39*'Emission factors'!$E$39/1000</f>
        <v>3.0675329999999988E-4</v>
      </c>
      <c r="U3764" s="98">
        <f>'Activity data'!Q746*'Emission factors'!$B$39*'Emission factors'!$E$39/1000</f>
        <v>1.2259619999999998E-4</v>
      </c>
    </row>
    <row r="3765" spans="1:21" x14ac:dyDescent="0.25">
      <c r="A3765" s="92" t="s">
        <v>11</v>
      </c>
      <c r="B3765" s="92" t="s">
        <v>12</v>
      </c>
      <c r="C3765" s="92" t="s">
        <v>42</v>
      </c>
      <c r="D3765" s="92" t="s">
        <v>42</v>
      </c>
      <c r="E3765" s="92" t="s">
        <v>36</v>
      </c>
      <c r="F3765" s="92" t="s">
        <v>34</v>
      </c>
      <c r="G3765" s="92" t="s">
        <v>97</v>
      </c>
      <c r="H3765" s="92" t="s">
        <v>74</v>
      </c>
      <c r="I3765" s="89" t="s">
        <v>196</v>
      </c>
      <c r="L3765" s="98">
        <f>'Activity data'!H747*'Emission factors'!$B$39*'Emission factors'!$E$39/1000</f>
        <v>7.0517978099999976E-2</v>
      </c>
      <c r="M3765" s="98">
        <f>'Activity data'!I747*'Emission factors'!$B$39*'Emission factors'!$E$39/1000</f>
        <v>0.11025576899999998</v>
      </c>
      <c r="N3765" s="98">
        <f>'Activity data'!J747*'Emission factors'!$B$39*'Emission factors'!$E$39/1000</f>
        <v>0.15160229009999995</v>
      </c>
      <c r="O3765" s="98">
        <f>'Activity data'!K747*'Emission factors'!$B$39*'Emission factors'!$E$39/1000</f>
        <v>9.983404080000001E-2</v>
      </c>
      <c r="P3765" s="98">
        <f>'Activity data'!L747*'Emission factors'!$B$39*'Emission factors'!$E$39/1000</f>
        <v>0.13838515830000001</v>
      </c>
      <c r="Q3765" s="98">
        <f>'Activity data'!M747*'Emission factors'!$B$39*'Emission factors'!$E$39/1000</f>
        <v>0.1741961259</v>
      </c>
      <c r="R3765" s="98">
        <f>'Activity data'!N747*'Emission factors'!$B$39*'Emission factors'!$E$39/1000</f>
        <v>8.8572338099999995E-2</v>
      </c>
      <c r="S3765" s="98">
        <f>'Activity data'!O747*'Emission factors'!$B$39*'Emission factors'!$E$39/1000</f>
        <v>2.8792302299999992E-2</v>
      </c>
      <c r="T3765" s="98">
        <f>'Activity data'!P747*'Emission factors'!$B$39*'Emission factors'!$E$39/1000</f>
        <v>3.5177553899999991E-2</v>
      </c>
      <c r="U3765" s="98">
        <f>'Activity data'!Q747*'Emission factors'!$B$39*'Emission factors'!$E$39/1000</f>
        <v>3.5683969499999996E-2</v>
      </c>
    </row>
    <row r="3766" spans="1:21" x14ac:dyDescent="0.25">
      <c r="A3766" s="92" t="s">
        <v>11</v>
      </c>
      <c r="B3766" s="92" t="s">
        <v>12</v>
      </c>
      <c r="C3766" s="92" t="s">
        <v>42</v>
      </c>
      <c r="D3766" s="92" t="s">
        <v>42</v>
      </c>
      <c r="E3766" s="92" t="s">
        <v>36</v>
      </c>
      <c r="F3766" s="92" t="s">
        <v>34</v>
      </c>
      <c r="G3766" s="92" t="s">
        <v>97</v>
      </c>
      <c r="H3766" s="92" t="s">
        <v>74</v>
      </c>
      <c r="I3766" s="89" t="s">
        <v>197</v>
      </c>
      <c r="L3766" s="98">
        <f>'Activity data'!H748*'Emission factors'!$B$39*'Emission factors'!$E$39/1000</f>
        <v>0.45536078699999988</v>
      </c>
      <c r="M3766" s="98">
        <f>'Activity data'!I748*'Emission factors'!$B$39*'Emission factors'!$E$39/1000</f>
        <v>0.25377794459999997</v>
      </c>
      <c r="N3766" s="98">
        <f>'Activity data'!J748*'Emission factors'!$B$39*'Emission factors'!$E$39/1000</f>
        <v>0.22087249379999993</v>
      </c>
      <c r="O3766" s="98">
        <f>'Activity data'!K748*'Emission factors'!$B$39*'Emission factors'!$E$39/1000</f>
        <v>0.25067237129999997</v>
      </c>
      <c r="P3766" s="98">
        <f>'Activity data'!L748*'Emission factors'!$B$39*'Emission factors'!$E$39/1000</f>
        <v>0.26201481929999998</v>
      </c>
      <c r="Q3766" s="98">
        <f>'Activity data'!M748*'Emission factors'!$B$39*'Emission factors'!$E$39/1000</f>
        <v>0.30902047560000001</v>
      </c>
      <c r="R3766" s="98">
        <f>'Activity data'!N748*'Emission factors'!$B$39*'Emission factors'!$E$39/1000</f>
        <v>0.31500009539999996</v>
      </c>
      <c r="S3766" s="98">
        <f>'Activity data'!O748*'Emission factors'!$B$39*'Emission factors'!$E$39/1000</f>
        <v>0.25964475749999999</v>
      </c>
      <c r="T3766" s="98">
        <f>'Activity data'!P748*'Emission factors'!$B$39*'Emission factors'!$E$39/1000</f>
        <v>0.22106775419999999</v>
      </c>
      <c r="U3766" s="98">
        <f>'Activity data'!Q748*'Emission factors'!$B$39*'Emission factors'!$E$39/1000</f>
        <v>0.25072460280000003</v>
      </c>
    </row>
    <row r="3767" spans="1:21" x14ac:dyDescent="0.25">
      <c r="A3767" s="92" t="s">
        <v>11</v>
      </c>
      <c r="B3767" s="92" t="s">
        <v>12</v>
      </c>
      <c r="C3767" s="92" t="s">
        <v>42</v>
      </c>
      <c r="D3767" s="92" t="s">
        <v>42</v>
      </c>
      <c r="E3767" s="92" t="s">
        <v>36</v>
      </c>
      <c r="F3767" s="92" t="s">
        <v>34</v>
      </c>
      <c r="G3767" s="92" t="s">
        <v>97</v>
      </c>
      <c r="H3767" s="92" t="s">
        <v>74</v>
      </c>
      <c r="I3767" s="89" t="s">
        <v>229</v>
      </c>
      <c r="L3767" s="98">
        <f>'Activity data'!H749*'Emission factors'!$B$39*'Emission factors'!$E$39/1000</f>
        <v>4.2885017999999995E-3</v>
      </c>
      <c r="M3767" s="98">
        <f>'Activity data'!I749*'Emission factors'!$B$39*'Emission factors'!$E$39/1000</f>
        <v>1.6253194499999995E-2</v>
      </c>
      <c r="N3767" s="98">
        <f>'Activity data'!J749*'Emission factors'!$B$39*'Emission factors'!$E$39/1000</f>
        <v>1.9406203200000003E-2</v>
      </c>
      <c r="O3767" s="98">
        <f>'Activity data'!K749*'Emission factors'!$B$39*'Emission factors'!$E$39/1000</f>
        <v>1.5775686899999999E-2</v>
      </c>
      <c r="P3767" s="98">
        <f>'Activity data'!L749*'Emission factors'!$B$39*'Emission factors'!$E$39/1000</f>
        <v>1.4363136899999997E-2</v>
      </c>
      <c r="Q3767" s="98">
        <f>'Activity data'!M749*'Emission factors'!$B$39*'Emission factors'!$E$39/1000</f>
        <v>1.2846715199999997E-2</v>
      </c>
      <c r="R3767" s="98">
        <f>'Activity data'!N749*'Emission factors'!$B$39*'Emission factors'!$E$39/1000</f>
        <v>1.2478926599999999E-2</v>
      </c>
      <c r="S3767" s="98">
        <f>'Activity data'!O749*'Emission factors'!$B$39*'Emission factors'!$E$39/1000</f>
        <v>1.2966420599999999E-2</v>
      </c>
      <c r="T3767" s="98">
        <f>'Activity data'!P749*'Emission factors'!$B$39*'Emission factors'!$E$39/1000</f>
        <v>1.1436333299999997E-2</v>
      </c>
      <c r="U3767" s="98">
        <f>'Activity data'!Q749*'Emission factors'!$B$39*'Emission factors'!$E$39/1000</f>
        <v>8.8226558999999986E-3</v>
      </c>
    </row>
    <row r="3768" spans="1:21" x14ac:dyDescent="0.25">
      <c r="A3768" s="92" t="s">
        <v>11</v>
      </c>
      <c r="B3768" s="92" t="s">
        <v>12</v>
      </c>
      <c r="C3768" s="92" t="s">
        <v>42</v>
      </c>
      <c r="D3768" s="92" t="s">
        <v>42</v>
      </c>
      <c r="E3768" s="92" t="s">
        <v>36</v>
      </c>
      <c r="F3768" s="92" t="s">
        <v>34</v>
      </c>
      <c r="G3768" s="92" t="s">
        <v>97</v>
      </c>
      <c r="H3768" s="92" t="s">
        <v>74</v>
      </c>
      <c r="I3768" s="89" t="s">
        <v>198</v>
      </c>
      <c r="L3768" s="98">
        <f>'Activity data'!H750*'Emission factors'!$B$39*'Emission factors'!$E$39/1000</f>
        <v>4.9091039999999992E-4</v>
      </c>
      <c r="M3768" s="98">
        <f>'Activity data'!I750*'Emission factors'!$B$39*'Emission factors'!$E$39/1000</f>
        <v>7.1168210999999985E-3</v>
      </c>
      <c r="N3768" s="98">
        <f>'Activity data'!J750*'Emission factors'!$B$39*'Emission factors'!$E$39/1000</f>
        <v>6.0129953999999985E-3</v>
      </c>
      <c r="O3768" s="98">
        <f>'Activity data'!K750*'Emission factors'!$B$39*'Emission factors'!$E$39/1000</f>
        <v>6.7497551999999997E-3</v>
      </c>
      <c r="P3768" s="98">
        <f>'Activity data'!L750*'Emission factors'!$B$39*'Emission factors'!$E$39/1000</f>
        <v>8.0993645999999989E-3</v>
      </c>
      <c r="Q3768" s="98">
        <f>'Activity data'!M750*'Emission factors'!$B$39*'Emission factors'!$E$39/1000</f>
        <v>7.6089141000000001E-3</v>
      </c>
      <c r="R3768" s="98">
        <f>'Activity data'!N750*'Emission factors'!$B$39*'Emission factors'!$E$39/1000</f>
        <v>7.7314446000000007E-3</v>
      </c>
      <c r="S3768" s="98">
        <f>'Activity data'!O750*'Emission factors'!$B$39*'Emission factors'!$E$39/1000</f>
        <v>6.7496895000000003E-3</v>
      </c>
      <c r="T3768" s="98">
        <f>'Activity data'!P750*'Emission factors'!$B$39*'Emission factors'!$E$39/1000</f>
        <v>6.5650724999999988E-3</v>
      </c>
      <c r="U3768" s="98">
        <f>'Activity data'!Q750*'Emission factors'!$B$39*'Emission factors'!$E$39/1000</f>
        <v>5.1542964000000011E-3</v>
      </c>
    </row>
    <row r="3769" spans="1:21" x14ac:dyDescent="0.25">
      <c r="A3769" s="92" t="s">
        <v>11</v>
      </c>
      <c r="B3769" s="92" t="s">
        <v>12</v>
      </c>
      <c r="C3769" s="92" t="s">
        <v>42</v>
      </c>
      <c r="D3769" s="92" t="s">
        <v>42</v>
      </c>
      <c r="E3769" s="92" t="s">
        <v>36</v>
      </c>
      <c r="F3769" s="92" t="s">
        <v>34</v>
      </c>
      <c r="G3769" s="92" t="s">
        <v>97</v>
      </c>
      <c r="H3769" s="92" t="s">
        <v>74</v>
      </c>
      <c r="I3769" s="89" t="s">
        <v>231</v>
      </c>
      <c r="L3769" s="98">
        <f>'Activity data'!H751*'Emission factors'!$B$39*'Emission factors'!$E$39/1000</f>
        <v>8.5896180000000005E-4</v>
      </c>
      <c r="M3769" s="98">
        <f>'Activity data'!I751*'Emission factors'!$B$39*'Emission factors'!$E$39/1000</f>
        <v>1.9429460999999999E-3</v>
      </c>
      <c r="N3769" s="98">
        <f>'Activity data'!J751*'Emission factors'!$B$39*'Emission factors'!$E$39/1000</f>
        <v>9.2039129999999978E-4</v>
      </c>
      <c r="O3769" s="98">
        <f>'Activity data'!K751*'Emission factors'!$B$39*'Emission factors'!$E$39/1000</f>
        <v>8.5909319999999975E-4</v>
      </c>
      <c r="P3769" s="98">
        <f>'Activity data'!L751*'Emission factors'!$B$39*'Emission factors'!$E$39/1000</f>
        <v>6.1363799999999979E-4</v>
      </c>
      <c r="Q3769" s="98">
        <f>'Activity data'!M751*'Emission factors'!$B$39*'Emission factors'!$E$39/1000</f>
        <v>3.068189999999999E-4</v>
      </c>
      <c r="R3769" s="98">
        <f>'Activity data'!N751*'Emission factors'!$B$39*'Emission factors'!$E$39/1000</f>
        <v>4.2954659999999988E-4</v>
      </c>
      <c r="S3769" s="98">
        <f>'Activity data'!O751*'Emission factors'!$B$39*'Emission factors'!$E$39/1000</f>
        <v>3.068189999999999E-4</v>
      </c>
      <c r="T3769" s="98">
        <f>'Activity data'!P751*'Emission factors'!$B$39*'Emission factors'!$E$39/1000</f>
        <v>2.4545519999999996E-4</v>
      </c>
      <c r="U3769" s="98">
        <f>'Activity data'!Q751*'Emission factors'!$B$39*'Emission factors'!$E$39/1000</f>
        <v>6.136379999999999E-5</v>
      </c>
    </row>
    <row r="3770" spans="1:21" x14ac:dyDescent="0.25">
      <c r="A3770" s="92" t="s">
        <v>11</v>
      </c>
      <c r="B3770" s="92" t="s">
        <v>12</v>
      </c>
      <c r="C3770" s="92" t="s">
        <v>42</v>
      </c>
      <c r="D3770" s="92" t="s">
        <v>42</v>
      </c>
      <c r="E3770" s="92" t="s">
        <v>36</v>
      </c>
      <c r="F3770" s="92" t="s">
        <v>34</v>
      </c>
      <c r="G3770" s="92" t="s">
        <v>97</v>
      </c>
      <c r="H3770" s="92" t="s">
        <v>74</v>
      </c>
      <c r="I3770" s="89" t="s">
        <v>230</v>
      </c>
      <c r="L3770" s="98">
        <f>'Activity data'!H752*'Emission factors'!$B$39*'Emission factors'!$E$39/1000</f>
        <v>2.9450682E-3</v>
      </c>
      <c r="M3770" s="98">
        <f>'Activity data'!I752*'Emission factors'!$B$39*'Emission factors'!$E$39/1000</f>
        <v>9.1410381000000002E-3</v>
      </c>
      <c r="N3770" s="98">
        <f>'Activity data'!J752*'Emission factors'!$B$39*'Emission factors'!$E$39/1000</f>
        <v>1.2013836299999999E-2</v>
      </c>
      <c r="O3770" s="98">
        <f>'Activity data'!K752*'Emission factors'!$B$39*'Emission factors'!$E$39/1000</f>
        <v>1.0520803799999997E-2</v>
      </c>
      <c r="P3770" s="98">
        <f>'Activity data'!L752*'Emission factors'!$B$39*'Emission factors'!$E$39/1000</f>
        <v>1.0388615399999997E-2</v>
      </c>
      <c r="Q3770" s="98">
        <f>'Activity data'!M752*'Emission factors'!$B$39*'Emission factors'!$E$39/1000</f>
        <v>1.1953655099999997E-2</v>
      </c>
      <c r="R3770" s="98">
        <f>'Activity data'!N752*'Emission factors'!$B$39*'Emission factors'!$E$39/1000</f>
        <v>9.8012574000000009E-3</v>
      </c>
      <c r="S3770" s="98">
        <f>'Activity data'!O752*'Emission factors'!$B$39*'Emission factors'!$E$39/1000</f>
        <v>8.6391557999999993E-3</v>
      </c>
      <c r="T3770" s="98">
        <f>'Activity data'!P752*'Emission factors'!$B$39*'Emission factors'!$E$39/1000</f>
        <v>6.6443723999999992E-3</v>
      </c>
      <c r="U3770" s="98">
        <f>'Activity data'!Q752*'Emission factors'!$B$39*'Emission factors'!$E$39/1000</f>
        <v>5.6029617000000007E-3</v>
      </c>
    </row>
    <row r="3771" spans="1:21" x14ac:dyDescent="0.25">
      <c r="A3771" s="92" t="s">
        <v>11</v>
      </c>
      <c r="B3771" s="92" t="s">
        <v>12</v>
      </c>
      <c r="C3771" s="92" t="s">
        <v>42</v>
      </c>
      <c r="D3771" s="92" t="s">
        <v>42</v>
      </c>
      <c r="E3771" s="92" t="s">
        <v>36</v>
      </c>
      <c r="F3771" s="92" t="s">
        <v>34</v>
      </c>
      <c r="G3771" s="92" t="s">
        <v>97</v>
      </c>
      <c r="H3771" s="92" t="s">
        <v>74</v>
      </c>
      <c r="I3771" s="88" t="s">
        <v>232</v>
      </c>
      <c r="L3771" s="98">
        <f>'Activity data'!H753*'Emission factors'!$B$39*'Emission factors'!$E$39/1000</f>
        <v>3.4112096999999999E-3</v>
      </c>
      <c r="M3771" s="98">
        <f>'Activity data'!I753*'Emission factors'!$B$39*'Emission factors'!$E$39/1000</f>
        <v>3.3907770000000002E-3</v>
      </c>
      <c r="N3771" s="98">
        <f>'Activity data'!J753*'Emission factors'!$B$39*'Emission factors'!$E$39/1000</f>
        <v>3.1447962000000006E-3</v>
      </c>
      <c r="O3771" s="98">
        <f>'Activity data'!K753*'Emission factors'!$B$39*'Emission factors'!$E$39/1000</f>
        <v>3.4361099999999992E-3</v>
      </c>
      <c r="P3771" s="98">
        <f>'Activity data'!L753*'Emission factors'!$B$39*'Emission factors'!$E$39/1000</f>
        <v>2.7306233999999994E-3</v>
      </c>
      <c r="Q3771" s="98">
        <f>'Activity data'!M753*'Emission factors'!$B$39*'Emission factors'!$E$39/1000</f>
        <v>1.9022777999999998E-3</v>
      </c>
      <c r="R3771" s="98">
        <f>'Activity data'!N753*'Emission factors'!$B$39*'Emission factors'!$E$39/1000</f>
        <v>2.5925220000000003E-3</v>
      </c>
      <c r="S3771" s="98">
        <f>'Activity data'!O753*'Emission factors'!$B$39*'Emission factors'!$E$39/1000</f>
        <v>2.5619058E-3</v>
      </c>
      <c r="T3771" s="98">
        <f>'Activity data'!P753*'Emission factors'!$B$39*'Emission factors'!$E$39/1000</f>
        <v>4.9275065699999995E-2</v>
      </c>
      <c r="U3771" s="98">
        <f>'Activity data'!Q753*'Emission factors'!$B$39*'Emission factors'!$E$39/1000</f>
        <v>1.72099179E-2</v>
      </c>
    </row>
    <row r="3772" spans="1:21" x14ac:dyDescent="0.25">
      <c r="A3772" s="92" t="s">
        <v>11</v>
      </c>
      <c r="B3772" s="92" t="s">
        <v>12</v>
      </c>
      <c r="C3772" s="92" t="s">
        <v>42</v>
      </c>
      <c r="D3772" s="92" t="s">
        <v>42</v>
      </c>
      <c r="E3772" s="92" t="s">
        <v>36</v>
      </c>
      <c r="F3772" s="92" t="s">
        <v>34</v>
      </c>
      <c r="G3772" s="92" t="s">
        <v>97</v>
      </c>
      <c r="H3772" s="92" t="s">
        <v>74</v>
      </c>
      <c r="I3772" s="89" t="s">
        <v>225</v>
      </c>
      <c r="L3772" s="98">
        <f>'Activity data'!H754*'Emission factors'!$B$39*'Emission factors'!$E$39/1000</f>
        <v>7.4859893999999995E-3</v>
      </c>
      <c r="M3772" s="98">
        <f>'Activity data'!I754*'Emission factors'!$B$39*'Emission factors'!$E$39/1000</f>
        <v>6.7492952999999994E-3</v>
      </c>
      <c r="N3772" s="98">
        <f>'Activity data'!J754*'Emission factors'!$B$39*'Emission factors'!$E$39/1000</f>
        <v>5.9516316000000008E-3</v>
      </c>
      <c r="O3772" s="98">
        <f>'Activity data'!K754*'Emission factors'!$B$39*'Emission factors'!$E$39/1000</f>
        <v>1.6771239000000003E-3</v>
      </c>
      <c r="P3772" s="98">
        <f>'Activity data'!L754*'Emission factors'!$B$39*'Emission factors'!$E$39/1000</f>
        <v>5.5214279999999977E-4</v>
      </c>
      <c r="Q3772" s="98">
        <f>'Activity data'!M754*'Emission factors'!$B$39*'Emission factors'!$E$39/1000</f>
        <v>1.8811223999999995E-3</v>
      </c>
      <c r="R3772" s="98">
        <f>'Activity data'!N754*'Emission factors'!$B$39*'Emission factors'!$E$39/1000</f>
        <v>2.5971209999999995E-3</v>
      </c>
      <c r="S3772" s="98">
        <f>'Activity data'!O754*'Emission factors'!$B$39*'Emission factors'!$E$39/1000</f>
        <v>6.7487039999999997E-4</v>
      </c>
      <c r="T3772" s="98">
        <f>'Activity data'!P754*'Emission factors'!$B$39*'Emission factors'!$E$39/1000</f>
        <v>0</v>
      </c>
      <c r="U3772" s="98">
        <f>'Activity data'!Q754*'Emission factors'!$B$39*'Emission factors'!$E$39/1000</f>
        <v>3.0668760000000003E-4</v>
      </c>
    </row>
    <row r="3773" spans="1:21" x14ac:dyDescent="0.25">
      <c r="A3773" s="92" t="s">
        <v>11</v>
      </c>
      <c r="B3773" s="92" t="s">
        <v>12</v>
      </c>
      <c r="C3773" s="92" t="s">
        <v>42</v>
      </c>
      <c r="D3773" s="92" t="s">
        <v>42</v>
      </c>
      <c r="E3773" s="92" t="s">
        <v>36</v>
      </c>
      <c r="F3773" s="92" t="s">
        <v>34</v>
      </c>
      <c r="G3773" s="92" t="s">
        <v>97</v>
      </c>
      <c r="H3773" s="92" t="s">
        <v>74</v>
      </c>
      <c r="I3773" s="89" t="s">
        <v>205</v>
      </c>
      <c r="L3773" s="98">
        <f>'Activity data'!H755*'Emission factors'!$B$39*'Emission factors'!$E$39/1000</f>
        <v>2.8382137199999997E-2</v>
      </c>
      <c r="M3773" s="98">
        <f>'Activity data'!I755*'Emission factors'!$B$39*'Emission factors'!$E$39/1000</f>
        <v>6.2073031499999987E-2</v>
      </c>
      <c r="N3773" s="98">
        <f>'Activity data'!J755*'Emission factors'!$B$39*'Emission factors'!$E$39/1000</f>
        <v>7.1539350299999985E-2</v>
      </c>
      <c r="O3773" s="98">
        <f>'Activity data'!K755*'Emission factors'!$B$39*'Emission factors'!$E$39/1000</f>
        <v>4.2048722699999999E-2</v>
      </c>
      <c r="P3773" s="98">
        <f>'Activity data'!L755*'Emission factors'!$B$39*'Emission factors'!$E$39/1000</f>
        <v>4.3562647799999993E-2</v>
      </c>
      <c r="Q3773" s="98">
        <f>'Activity data'!M755*'Emission factors'!$B$39*'Emission factors'!$E$39/1000</f>
        <v>4.9555210499999988E-2</v>
      </c>
      <c r="R3773" s="98">
        <f>'Activity data'!N755*'Emission factors'!$B$39*'Emission factors'!$E$39/1000</f>
        <v>4.9667294699999996E-2</v>
      </c>
      <c r="S3773" s="98">
        <f>'Activity data'!O755*'Emission factors'!$B$39*'Emission factors'!$E$39/1000</f>
        <v>4.4757862200000005E-2</v>
      </c>
      <c r="T3773" s="98">
        <f>'Activity data'!P755*'Emission factors'!$B$39*'Emission factors'!$E$39/1000</f>
        <v>4.3959935699999994E-2</v>
      </c>
      <c r="U3773" s="98">
        <f>'Activity data'!Q755*'Emission factors'!$B$39*'Emission factors'!$E$39/1000</f>
        <v>4.8750451199999996E-2</v>
      </c>
    </row>
    <row r="3774" spans="1:21" x14ac:dyDescent="0.25">
      <c r="A3774" s="92" t="s">
        <v>11</v>
      </c>
      <c r="B3774" s="92" t="s">
        <v>12</v>
      </c>
      <c r="C3774" s="92" t="s">
        <v>42</v>
      </c>
      <c r="D3774" s="92" t="s">
        <v>42</v>
      </c>
      <c r="E3774" s="92" t="s">
        <v>36</v>
      </c>
      <c r="F3774" s="92" t="s">
        <v>34</v>
      </c>
      <c r="G3774" s="92" t="s">
        <v>97</v>
      </c>
      <c r="H3774" s="92" t="s">
        <v>74</v>
      </c>
      <c r="I3774" s="89" t="s">
        <v>204</v>
      </c>
      <c r="L3774" s="98">
        <f>'Activity data'!H756*'Emission factors'!$B$39*'Emission factors'!$E$39/1000</f>
        <v>3.2372820899999995E-2</v>
      </c>
      <c r="M3774" s="98">
        <f>'Activity data'!I756*'Emission factors'!$B$39*'Emission factors'!$E$39/1000</f>
        <v>7.4483761499999995E-2</v>
      </c>
      <c r="N3774" s="98">
        <f>'Activity data'!J756*'Emission factors'!$B$39*'Emission factors'!$E$39/1000</f>
        <v>7.7742350099999996E-2</v>
      </c>
      <c r="O3774" s="98">
        <f>'Activity data'!K756*'Emission factors'!$B$39*'Emission factors'!$E$39/1000</f>
        <v>5.7416806799999998E-2</v>
      </c>
      <c r="P3774" s="98">
        <f>'Activity data'!L756*'Emission factors'!$B$39*'Emission factors'!$E$39/1000</f>
        <v>5.4462409199999999E-2</v>
      </c>
      <c r="Q3774" s="98">
        <f>'Activity data'!M756*'Emission factors'!$B$39*'Emission factors'!$E$39/1000</f>
        <v>5.6160819899999985E-2</v>
      </c>
      <c r="R3774" s="98">
        <f>'Activity data'!N756*'Emission factors'!$B$39*'Emission factors'!$E$39/1000</f>
        <v>6.8463341999999996E-2</v>
      </c>
      <c r="S3774" s="98">
        <f>'Activity data'!O756*'Emission factors'!$B$39*'Emission factors'!$E$39/1000</f>
        <v>5.9857627499999989E-2</v>
      </c>
      <c r="T3774" s="98">
        <f>'Activity data'!P756*'Emission factors'!$B$39*'Emission factors'!$E$39/1000</f>
        <v>5.1394810499999992E-2</v>
      </c>
      <c r="U3774" s="98">
        <f>'Activity data'!Q756*'Emission factors'!$B$39*'Emission factors'!$E$39/1000</f>
        <v>4.8318670799999991E-2</v>
      </c>
    </row>
    <row r="3775" spans="1:21" x14ac:dyDescent="0.25">
      <c r="A3775" s="92" t="s">
        <v>11</v>
      </c>
      <c r="B3775" s="92" t="s">
        <v>12</v>
      </c>
      <c r="C3775" s="92" t="s">
        <v>42</v>
      </c>
      <c r="D3775" s="92" t="s">
        <v>42</v>
      </c>
      <c r="E3775" s="92" t="s">
        <v>36</v>
      </c>
      <c r="F3775" s="92" t="s">
        <v>34</v>
      </c>
      <c r="G3775" s="92" t="s">
        <v>97</v>
      </c>
      <c r="H3775" s="92" t="s">
        <v>74</v>
      </c>
      <c r="I3775" s="89" t="s">
        <v>228</v>
      </c>
      <c r="L3775" s="98">
        <f>'Activity data'!H757*'Emission factors'!$B$39*'Emission factors'!$E$39/1000</f>
        <v>1.4019722999999999E-3</v>
      </c>
      <c r="M3775" s="98">
        <f>'Activity data'!I757*'Emission factors'!$B$39*'Emission factors'!$E$39/1000</f>
        <v>9.5122496700000017E-2</v>
      </c>
      <c r="N3775" s="98">
        <f>'Activity data'!J757*'Emission factors'!$B$39*'Emission factors'!$E$39/1000</f>
        <v>0.15586477469999996</v>
      </c>
      <c r="O3775" s="98">
        <f>'Activity data'!K757*'Emission factors'!$B$39*'Emission factors'!$E$39/1000</f>
        <v>0.1683988236</v>
      </c>
      <c r="P3775" s="98">
        <f>'Activity data'!L757*'Emission factors'!$B$39*'Emission factors'!$E$39/1000</f>
        <v>0.16553863979999997</v>
      </c>
      <c r="Q3775" s="98">
        <f>'Activity data'!M757*'Emission factors'!$B$39*'Emission factors'!$E$39/1000</f>
        <v>0.17766350909999995</v>
      </c>
      <c r="R3775" s="98">
        <f>'Activity data'!N757*'Emission factors'!$B$39*'Emission factors'!$E$39/1000</f>
        <v>0.16513044569999996</v>
      </c>
      <c r="S3775" s="98">
        <f>'Activity data'!O757*'Emission factors'!$B$39*'Emission factors'!$E$39/1000</f>
        <v>0.15075955619999998</v>
      </c>
      <c r="T3775" s="98">
        <f>'Activity data'!P757*'Emission factors'!$B$39*'Emission factors'!$E$39/1000</f>
        <v>0.15486087869999998</v>
      </c>
      <c r="U3775" s="98">
        <f>'Activity data'!Q757*'Emission factors'!$B$39*'Emission factors'!$E$39/1000</f>
        <v>0.16542353339999996</v>
      </c>
    </row>
    <row r="3776" spans="1:21" x14ac:dyDescent="0.25">
      <c r="A3776" s="92" t="s">
        <v>11</v>
      </c>
      <c r="B3776" s="92" t="s">
        <v>12</v>
      </c>
      <c r="C3776" s="92" t="s">
        <v>42</v>
      </c>
      <c r="D3776" s="92" t="s">
        <v>42</v>
      </c>
      <c r="E3776" s="92" t="s">
        <v>36</v>
      </c>
      <c r="F3776" s="92" t="s">
        <v>34</v>
      </c>
      <c r="G3776" s="92" t="s">
        <v>97</v>
      </c>
      <c r="H3776" s="92" t="s">
        <v>74</v>
      </c>
      <c r="I3776" s="89" t="s">
        <v>202</v>
      </c>
      <c r="L3776" s="98">
        <f>'Activity data'!H758*'Emission factors'!$B$39*'Emission factors'!$E$39/1000</f>
        <v>1.1470821858</v>
      </c>
      <c r="M3776" s="98">
        <f>'Activity data'!I758*'Emission factors'!$B$39*'Emission factors'!$E$39/1000</f>
        <v>1.2038724774</v>
      </c>
      <c r="N3776" s="98">
        <f>'Activity data'!J758*'Emission factors'!$B$39*'Emission factors'!$E$39/1000</f>
        <v>1.0563221691</v>
      </c>
      <c r="O3776" s="98">
        <f>'Activity data'!K758*'Emission factors'!$B$39*'Emission factors'!$E$39/1000</f>
        <v>0.78323302349999979</v>
      </c>
      <c r="P3776" s="98">
        <f>'Activity data'!L758*'Emission factors'!$B$39*'Emission factors'!$E$39/1000</f>
        <v>0.98693928989999979</v>
      </c>
      <c r="Q3776" s="98">
        <f>'Activity data'!M758*'Emission factors'!$B$39*'Emission factors'!$E$39/1000</f>
        <v>1.1802590432999998</v>
      </c>
      <c r="R3776" s="98">
        <f>'Activity data'!N758*'Emission factors'!$B$39*'Emission factors'!$E$39/1000</f>
        <v>1.0497721418999999</v>
      </c>
      <c r="S3776" s="98">
        <f>'Activity data'!O758*'Emission factors'!$B$39*'Emission factors'!$E$39/1000</f>
        <v>0.75210686010000005</v>
      </c>
      <c r="T3776" s="98">
        <f>'Activity data'!P758*'Emission factors'!$B$39*'Emission factors'!$E$39/1000</f>
        <v>0.82074680369999975</v>
      </c>
      <c r="U3776" s="98">
        <f>'Activity data'!Q758*'Emission factors'!$B$39*'Emission factors'!$E$39/1000</f>
        <v>0.9529499204999996</v>
      </c>
    </row>
    <row r="3777" spans="1:21" x14ac:dyDescent="0.25">
      <c r="A3777" s="92" t="s">
        <v>11</v>
      </c>
      <c r="B3777" s="92" t="s">
        <v>12</v>
      </c>
      <c r="C3777" s="92" t="s">
        <v>42</v>
      </c>
      <c r="D3777" s="92" t="s">
        <v>42</v>
      </c>
      <c r="E3777" s="92" t="s">
        <v>36</v>
      </c>
      <c r="F3777" s="92" t="s">
        <v>34</v>
      </c>
      <c r="G3777" s="92" t="s">
        <v>97</v>
      </c>
      <c r="H3777" s="92" t="s">
        <v>74</v>
      </c>
      <c r="I3777" s="89" t="s">
        <v>190</v>
      </c>
      <c r="L3777" s="98">
        <f>'Activity data'!H759*'Emission factors'!$B$39*'Emission factors'!$E$39/1000</f>
        <v>0</v>
      </c>
      <c r="M3777" s="98">
        <f>'Activity data'!I759*'Emission factors'!$B$39*'Emission factors'!$E$39/1000</f>
        <v>0</v>
      </c>
      <c r="N3777" s="98">
        <f>'Activity data'!J759*'Emission factors'!$B$39*'Emission factors'!$E$39/1000</f>
        <v>0</v>
      </c>
      <c r="O3777" s="98">
        <f>'Activity data'!K759*'Emission factors'!$B$39*'Emission factors'!$E$39/1000</f>
        <v>0</v>
      </c>
      <c r="P3777" s="98">
        <f>'Activity data'!L759*'Emission factors'!$B$39*'Emission factors'!$E$39/1000</f>
        <v>0</v>
      </c>
      <c r="Q3777" s="98">
        <f>'Activity data'!M759*'Emission factors'!$B$39*'Emission factors'!$E$39/1000</f>
        <v>0</v>
      </c>
      <c r="R3777" s="98">
        <f>'Activity data'!N759*'Emission factors'!$B$39*'Emission factors'!$E$39/1000</f>
        <v>0</v>
      </c>
      <c r="S3777" s="98">
        <f>'Activity data'!O759*'Emission factors'!$B$39*'Emission factors'!$E$39/1000</f>
        <v>0</v>
      </c>
      <c r="T3777" s="98">
        <f>'Activity data'!P759*'Emission factors'!$B$39*'Emission factors'!$E$39/1000</f>
        <v>0</v>
      </c>
      <c r="U3777" s="98">
        <f>'Activity data'!Q759*'Emission factors'!$B$39*'Emission factors'!$E$39/1000</f>
        <v>1.7549192699999997E-2</v>
      </c>
    </row>
    <row r="3778" spans="1:21" x14ac:dyDescent="0.25">
      <c r="A3778" s="92" t="s">
        <v>11</v>
      </c>
      <c r="B3778" s="92" t="s">
        <v>12</v>
      </c>
      <c r="C3778" s="92" t="s">
        <v>42</v>
      </c>
      <c r="D3778" s="92" t="s">
        <v>42</v>
      </c>
      <c r="E3778" s="92" t="s">
        <v>36</v>
      </c>
      <c r="F3778" s="92" t="s">
        <v>34</v>
      </c>
      <c r="G3778" s="92" t="s">
        <v>97</v>
      </c>
      <c r="H3778" s="92" t="s">
        <v>74</v>
      </c>
      <c r="I3778" s="89" t="s">
        <v>210</v>
      </c>
      <c r="L3778" s="98">
        <f>'Activity data'!H760*'Emission factors'!$B$39*'Emission factors'!$E$39/1000</f>
        <v>5.5227419999999991E-4</v>
      </c>
      <c r="M3778" s="98">
        <f>'Activity data'!I760*'Emission factors'!$B$39*'Emission factors'!$E$39/1000</f>
        <v>2.2090968000000001E-3</v>
      </c>
      <c r="N3778" s="98">
        <f>'Activity data'!J760*'Emission factors'!$B$39*'Emission factors'!$E$39/1000</f>
        <v>3.2522813999999994E-3</v>
      </c>
      <c r="O3778" s="98">
        <f>'Activity data'!K760*'Emission factors'!$B$39*'Emission factors'!$E$39/1000</f>
        <v>3.0681899999999993E-3</v>
      </c>
      <c r="P3778" s="98">
        <f>'Activity data'!L760*'Emission factors'!$B$39*'Emission factors'!$E$39/1000</f>
        <v>2.0863035E-3</v>
      </c>
      <c r="Q3778" s="98">
        <f>'Activity data'!M760*'Emission factors'!$B$39*'Emission factors'!$E$39/1000</f>
        <v>1.6311995999999998E-3</v>
      </c>
      <c r="R3778" s="98">
        <f>'Activity data'!N760*'Emission factors'!$B$39*'Emission factors'!$E$39/1000</f>
        <v>1.4060456999999997E-3</v>
      </c>
      <c r="S3778" s="98">
        <f>'Activity data'!O760*'Emission factors'!$B$39*'Emission factors'!$E$39/1000</f>
        <v>8.7118199999999975E-4</v>
      </c>
      <c r="T3778" s="98">
        <f>'Activity data'!P760*'Emission factors'!$B$39*'Emission factors'!$E$39/1000</f>
        <v>9.7892999999999982E-4</v>
      </c>
      <c r="U3778" s="98">
        <f>'Activity data'!Q760*'Emission factors'!$B$39*'Emission factors'!$E$39/1000</f>
        <v>5.0332770000000005E-4</v>
      </c>
    </row>
    <row r="3779" spans="1:21" x14ac:dyDescent="0.25">
      <c r="A3779" s="92" t="s">
        <v>11</v>
      </c>
      <c r="B3779" s="92" t="s">
        <v>12</v>
      </c>
      <c r="C3779" s="92" t="s">
        <v>42</v>
      </c>
      <c r="D3779" s="92" t="s">
        <v>42</v>
      </c>
      <c r="E3779" s="92" t="s">
        <v>36</v>
      </c>
      <c r="F3779" s="92" t="s">
        <v>34</v>
      </c>
      <c r="G3779" s="92" t="s">
        <v>97</v>
      </c>
      <c r="H3779" s="92" t="s">
        <v>74</v>
      </c>
      <c r="I3779" s="89" t="s">
        <v>199</v>
      </c>
      <c r="L3779" s="98">
        <f>'Activity data'!H761*'Emission factors'!$B$39*'Emission factors'!$E$39/1000</f>
        <v>4.5814712399999999E-2</v>
      </c>
      <c r="M3779" s="98">
        <f>'Activity data'!I761*'Emission factors'!$B$39*'Emission factors'!$E$39/1000</f>
        <v>5.6408771699999985E-2</v>
      </c>
      <c r="N3779" s="98">
        <f>'Activity data'!J761*'Emission factors'!$B$39*'Emission factors'!$E$39/1000</f>
        <v>5.289014249999998E-2</v>
      </c>
      <c r="O3779" s="98">
        <f>'Activity data'!K761*'Emission factors'!$B$39*'Emission factors'!$E$39/1000</f>
        <v>4.7930186699999995E-2</v>
      </c>
      <c r="P3779" s="98">
        <f>'Activity data'!L761*'Emission factors'!$B$39*'Emission factors'!$E$39/1000</f>
        <v>5.9382813600000008E-2</v>
      </c>
      <c r="Q3779" s="98">
        <f>'Activity data'!M761*'Emission factors'!$B$39*'Emission factors'!$E$39/1000</f>
        <v>6.3176988600000011E-2</v>
      </c>
      <c r="R3779" s="98">
        <f>'Activity data'!N761*'Emission factors'!$B$39*'Emission factors'!$E$39/1000</f>
        <v>5.89344111E-2</v>
      </c>
      <c r="S3779" s="98">
        <f>'Activity data'!O761*'Emission factors'!$B$39*'Emission factors'!$E$39/1000</f>
        <v>5.6939496299999996E-2</v>
      </c>
      <c r="T3779" s="98">
        <f>'Activity data'!P761*'Emission factors'!$B$39*'Emission factors'!$E$39/1000</f>
        <v>5.4861733799999993E-2</v>
      </c>
      <c r="U3779" s="98">
        <f>'Activity data'!Q761*'Emission factors'!$B$39*'Emission factors'!$E$39/1000</f>
        <v>8.9595221400000008E-2</v>
      </c>
    </row>
    <row r="3780" spans="1:21" x14ac:dyDescent="0.25">
      <c r="A3780" s="92" t="s">
        <v>11</v>
      </c>
      <c r="B3780" s="92" t="s">
        <v>12</v>
      </c>
      <c r="C3780" s="92" t="s">
        <v>42</v>
      </c>
      <c r="D3780" s="92" t="s">
        <v>42</v>
      </c>
      <c r="E3780" s="92" t="s">
        <v>36</v>
      </c>
      <c r="F3780" s="92" t="s">
        <v>34</v>
      </c>
      <c r="G3780" s="92" t="s">
        <v>97</v>
      </c>
      <c r="H3780" s="92" t="s">
        <v>74</v>
      </c>
      <c r="I3780" s="89" t="s">
        <v>233</v>
      </c>
      <c r="L3780" s="98">
        <f>'Activity data'!H762*'Emission factors'!$B$39*'Emission factors'!$E$39/1000</f>
        <v>3.7446371999999992E-2</v>
      </c>
      <c r="M3780" s="98">
        <f>'Activity data'!I762*'Emission factors'!$B$39*'Emission factors'!$E$39/1000</f>
        <v>5.7359976300000004E-2</v>
      </c>
      <c r="N3780" s="98">
        <f>'Activity data'!J762*'Emission factors'!$B$39*'Emission factors'!$E$39/1000</f>
        <v>6.5033210699999996E-2</v>
      </c>
      <c r="O3780" s="98">
        <f>'Activity data'!K762*'Emission factors'!$B$39*'Emission factors'!$E$39/1000</f>
        <v>7.7328834299999982E-2</v>
      </c>
      <c r="P3780" s="98">
        <f>'Activity data'!L762*'Emission factors'!$B$39*'Emission factors'!$E$39/1000</f>
        <v>9.0065107799999947E-2</v>
      </c>
      <c r="Q3780" s="98">
        <f>'Activity data'!M762*'Emission factors'!$B$39*'Emission factors'!$E$39/1000</f>
        <v>8.8007383799999978E-2</v>
      </c>
      <c r="R3780" s="98">
        <f>'Activity data'!N762*'Emission factors'!$B$39*'Emission factors'!$E$39/1000</f>
        <v>8.5837312799999982E-2</v>
      </c>
      <c r="S3780" s="98">
        <f>'Activity data'!O762*'Emission factors'!$B$39*'Emission factors'!$E$39/1000</f>
        <v>8.8751042099999997E-2</v>
      </c>
      <c r="T3780" s="98">
        <f>'Activity data'!P762*'Emission factors'!$B$39*'Emission factors'!$E$39/1000</f>
        <v>9.6264362699999981E-2</v>
      </c>
      <c r="U3780" s="98">
        <f>'Activity data'!Q762*'Emission factors'!$B$39*'Emission factors'!$E$39/1000</f>
        <v>9.3977279999999996E-2</v>
      </c>
    </row>
    <row r="3781" spans="1:21" x14ac:dyDescent="0.25">
      <c r="A3781" s="92" t="s">
        <v>11</v>
      </c>
      <c r="B3781" s="92" t="s">
        <v>12</v>
      </c>
      <c r="C3781" s="92" t="s">
        <v>42</v>
      </c>
      <c r="D3781" s="92" t="s">
        <v>42</v>
      </c>
      <c r="E3781" s="92" t="s">
        <v>36</v>
      </c>
      <c r="F3781" s="92" t="s">
        <v>34</v>
      </c>
      <c r="G3781" s="92" t="s">
        <v>97</v>
      </c>
      <c r="H3781" s="92" t="s">
        <v>74</v>
      </c>
      <c r="I3781" s="89" t="s">
        <v>200</v>
      </c>
      <c r="L3781" s="98">
        <f>'Activity data'!H763*'Emission factors'!$B$39*'Emission factors'!$E$39/1000</f>
        <v>0.15733514069999996</v>
      </c>
      <c r="M3781" s="98">
        <f>'Activity data'!I763*'Emission factors'!$B$39*'Emission factors'!$E$39/1000</f>
        <v>0.21880695150000001</v>
      </c>
      <c r="N3781" s="98">
        <f>'Activity data'!J763*'Emission factors'!$B$39*'Emission factors'!$E$39/1000</f>
        <v>0.21013343460000006</v>
      </c>
      <c r="O3781" s="98">
        <f>'Activity data'!K763*'Emission factors'!$B$39*'Emission factors'!$E$39/1000</f>
        <v>0.13426018380000002</v>
      </c>
      <c r="P3781" s="98">
        <f>'Activity data'!L763*'Emission factors'!$B$39*'Emission factors'!$E$39/1000</f>
        <v>0.23217506190000001</v>
      </c>
      <c r="Q3781" s="98">
        <f>'Activity data'!M763*'Emission factors'!$B$39*'Emission factors'!$E$39/1000</f>
        <v>0.20778419970000001</v>
      </c>
      <c r="R3781" s="98">
        <f>'Activity data'!N763*'Emission factors'!$B$39*'Emission factors'!$E$39/1000</f>
        <v>0.19297982160000002</v>
      </c>
      <c r="S3781" s="98">
        <f>'Activity data'!O763*'Emission factors'!$B$39*'Emission factors'!$E$39/1000</f>
        <v>9.5147659800000006E-2</v>
      </c>
      <c r="T3781" s="98">
        <f>'Activity data'!P763*'Emission factors'!$B$39*'Emission factors'!$E$39/1000</f>
        <v>0.11578245299999999</v>
      </c>
      <c r="U3781" s="98">
        <f>'Activity data'!Q763*'Emission factors'!$B$39*'Emission factors'!$E$39/1000</f>
        <v>0.18996090660000001</v>
      </c>
    </row>
    <row r="3782" spans="1:21" x14ac:dyDescent="0.25">
      <c r="A3782" s="92" t="s">
        <v>11</v>
      </c>
      <c r="B3782" s="92" t="s">
        <v>12</v>
      </c>
      <c r="C3782" s="92" t="s">
        <v>42</v>
      </c>
      <c r="D3782" s="92" t="s">
        <v>42</v>
      </c>
      <c r="E3782" s="92" t="s">
        <v>24</v>
      </c>
      <c r="F3782" s="92" t="s">
        <v>34</v>
      </c>
      <c r="G3782" s="92" t="s">
        <v>97</v>
      </c>
      <c r="H3782" s="92" t="s">
        <v>74</v>
      </c>
      <c r="I3782" s="89" t="s">
        <v>227</v>
      </c>
      <c r="J3782" s="92" t="s">
        <v>98</v>
      </c>
      <c r="L3782" s="98">
        <f>'Activity data'!H764*'Emission factors'!$B$37*'Emission factors'!$E$37/1000</f>
        <v>0</v>
      </c>
      <c r="M3782" s="98">
        <f>'Activity data'!I764*'Emission factors'!$B$37*'Emission factors'!$E$37/1000</f>
        <v>0</v>
      </c>
      <c r="N3782" s="98">
        <f>'Activity data'!J764*'Emission factors'!$B$37*'Emission factors'!$E$37/1000</f>
        <v>0</v>
      </c>
      <c r="O3782" s="98">
        <f>'Activity data'!K764*'Emission factors'!$B$37*'Emission factors'!$E$37/1000</f>
        <v>0</v>
      </c>
      <c r="P3782" s="98">
        <f>'Activity data'!L764*'Emission factors'!$B$37*'Emission factors'!$E$37/1000</f>
        <v>0</v>
      </c>
      <c r="Q3782" s="98">
        <f>'Activity data'!M764*'Emission factors'!$B$37*'Emission factors'!$E$37/1000</f>
        <v>0</v>
      </c>
      <c r="R3782" s="98">
        <f>'Activity data'!N764*'Emission factors'!$B$37*'Emission factors'!$E$37/1000</f>
        <v>0</v>
      </c>
      <c r="S3782" s="98">
        <f>'Activity data'!O764*'Emission factors'!$B$37*'Emission factors'!$E$37/1000</f>
        <v>0</v>
      </c>
      <c r="T3782" s="98">
        <f>'Activity data'!P764*'Emission factors'!$B$37*'Emission factors'!$E$37/1000</f>
        <v>0</v>
      </c>
      <c r="U3782" s="98">
        <f>'Activity data'!Q764*'Emission factors'!$B$37*'Emission factors'!$E$37/1000</f>
        <v>0</v>
      </c>
    </row>
    <row r="3783" spans="1:21" x14ac:dyDescent="0.25">
      <c r="A3783" s="92" t="s">
        <v>11</v>
      </c>
      <c r="B3783" s="92" t="s">
        <v>12</v>
      </c>
      <c r="C3783" s="92" t="s">
        <v>42</v>
      </c>
      <c r="D3783" s="92" t="s">
        <v>42</v>
      </c>
      <c r="E3783" s="92" t="s">
        <v>24</v>
      </c>
      <c r="F3783" s="92" t="s">
        <v>34</v>
      </c>
      <c r="G3783" s="92" t="s">
        <v>97</v>
      </c>
      <c r="H3783" s="92" t="s">
        <v>74</v>
      </c>
      <c r="I3783" s="89" t="s">
        <v>203</v>
      </c>
      <c r="L3783" s="98">
        <f>'Activity data'!H765*'Emission factors'!$B$37*'Emission factors'!$E$37/1000</f>
        <v>1.4966423603018699</v>
      </c>
      <c r="M3783" s="98">
        <f>'Activity data'!I765*'Emission factors'!$B$37*'Emission factors'!$E$37/1000</f>
        <v>1.6728226872003149</v>
      </c>
      <c r="N3783" s="98">
        <f>'Activity data'!J765*'Emission factors'!$B$37*'Emission factors'!$E$37/1000</f>
        <v>2.0334797821019164</v>
      </c>
      <c r="O3783" s="98">
        <f>'Activity data'!K765*'Emission factors'!$B$37*'Emission factors'!$E$37/1000</f>
        <v>2.2957025245082279</v>
      </c>
      <c r="P3783" s="98">
        <f>'Activity data'!L765*'Emission factors'!$B$37*'Emission factors'!$E$37/1000</f>
        <v>2.4322570660841616</v>
      </c>
      <c r="Q3783" s="98">
        <f>'Activity data'!M765*'Emission factors'!$B$37*'Emission factors'!$E$37/1000</f>
        <v>2.4878338309497745</v>
      </c>
      <c r="R3783" s="98">
        <f>'Activity data'!N765*'Emission factors'!$B$37*'Emission factors'!$E$37/1000</f>
        <v>2.6766383698839413</v>
      </c>
      <c r="S3783" s="98">
        <f>'Activity data'!O765*'Emission factors'!$B$37*'Emission factors'!$E$37/1000</f>
        <v>2.8989827678682918</v>
      </c>
      <c r="T3783" s="98">
        <f>'Activity data'!P765*'Emission factors'!$B$37*'Emission factors'!$E$37/1000</f>
        <v>3.0076137482063783</v>
      </c>
      <c r="U3783" s="98">
        <f>'Activity data'!Q765*'Emission factors'!$B$37*'Emission factors'!$E$37/1000</f>
        <v>2.0293902825866255</v>
      </c>
    </row>
    <row r="3784" spans="1:21" x14ac:dyDescent="0.25">
      <c r="A3784" s="92" t="s">
        <v>11</v>
      </c>
      <c r="B3784" s="92" t="s">
        <v>12</v>
      </c>
      <c r="C3784" s="92" t="s">
        <v>42</v>
      </c>
      <c r="D3784" s="92" t="s">
        <v>42</v>
      </c>
      <c r="E3784" s="92" t="s">
        <v>24</v>
      </c>
      <c r="F3784" s="92" t="s">
        <v>34</v>
      </c>
      <c r="G3784" s="92" t="s">
        <v>97</v>
      </c>
      <c r="H3784" s="92" t="s">
        <v>74</v>
      </c>
      <c r="I3784" s="89" t="s">
        <v>191</v>
      </c>
      <c r="L3784" s="98">
        <f>'Activity data'!H766*'Emission factors'!$B$37*'Emission factors'!$E$37/1000</f>
        <v>0</v>
      </c>
      <c r="M3784" s="98">
        <f>'Activity data'!I766*'Emission factors'!$B$37*'Emission factors'!$E$37/1000</f>
        <v>0</v>
      </c>
      <c r="N3784" s="98">
        <f>'Activity data'!J766*'Emission factors'!$B$37*'Emission factors'!$E$37/1000</f>
        <v>0</v>
      </c>
      <c r="O3784" s="98">
        <f>'Activity data'!K766*'Emission factors'!$B$37*'Emission factors'!$E$37/1000</f>
        <v>0</v>
      </c>
      <c r="P3784" s="98">
        <f>'Activity data'!L766*'Emission factors'!$B$37*'Emission factors'!$E$37/1000</f>
        <v>0</v>
      </c>
      <c r="Q3784" s="98">
        <f>'Activity data'!M766*'Emission factors'!$B$37*'Emission factors'!$E$37/1000</f>
        <v>0</v>
      </c>
      <c r="R3784" s="98">
        <f>'Activity data'!N766*'Emission factors'!$B$37*'Emission factors'!$E$37/1000</f>
        <v>0</v>
      </c>
      <c r="S3784" s="98">
        <f>'Activity data'!O766*'Emission factors'!$B$37*'Emission factors'!$E$37/1000</f>
        <v>0</v>
      </c>
      <c r="T3784" s="98">
        <f>'Activity data'!P766*'Emission factors'!$B$37*'Emission factors'!$E$37/1000</f>
        <v>0</v>
      </c>
      <c r="U3784" s="98">
        <f>'Activity data'!Q766*'Emission factors'!$B$37*'Emission factors'!$E$37/1000</f>
        <v>0</v>
      </c>
    </row>
    <row r="3785" spans="1:21" x14ac:dyDescent="0.25">
      <c r="A3785" s="92" t="s">
        <v>11</v>
      </c>
      <c r="B3785" s="92" t="s">
        <v>12</v>
      </c>
      <c r="C3785" s="92" t="s">
        <v>42</v>
      </c>
      <c r="D3785" s="92" t="s">
        <v>42</v>
      </c>
      <c r="E3785" s="92" t="s">
        <v>24</v>
      </c>
      <c r="F3785" s="92" t="s">
        <v>34</v>
      </c>
      <c r="G3785" s="92" t="s">
        <v>97</v>
      </c>
      <c r="H3785" s="92" t="s">
        <v>74</v>
      </c>
      <c r="I3785" s="89" t="s">
        <v>192</v>
      </c>
      <c r="L3785" s="98">
        <f>'Activity data'!H767*'Emission factors'!$B$37*'Emission factors'!$E$37/1000</f>
        <v>0.14994375864134998</v>
      </c>
      <c r="M3785" s="98">
        <f>'Activity data'!I767*'Emission factors'!$B$37*'Emission factors'!$E$37/1000</f>
        <v>0.15990350292941244</v>
      </c>
      <c r="N3785" s="98">
        <f>'Activity data'!J767*'Emission factors'!$B$37*'Emission factors'!$E$37/1000</f>
        <v>0.1692396617327345</v>
      </c>
      <c r="O3785" s="98">
        <f>'Activity data'!K767*'Emission factors'!$B$37*'Emission factors'!$E$37/1000</f>
        <v>0.18618854957753947</v>
      </c>
      <c r="P3785" s="98">
        <f>'Activity data'!L767*'Emission factors'!$B$37*'Emission factors'!$E$37/1000</f>
        <v>0.21162494077860655</v>
      </c>
      <c r="Q3785" s="98">
        <f>'Activity data'!M767*'Emission factors'!$B$37*'Emission factors'!$E$37/1000</f>
        <v>0.22542812627881315</v>
      </c>
      <c r="R3785" s="98">
        <f>'Activity data'!N767*'Emission factors'!$B$37*'Emission factors'!$E$37/1000</f>
        <v>0.24424857512008272</v>
      </c>
      <c r="S3785" s="98">
        <f>'Activity data'!O767*'Emission factors'!$B$37*'Emission factors'!$E$37/1000</f>
        <v>0.24705907908472596</v>
      </c>
      <c r="T3785" s="98">
        <f>'Activity data'!P767*'Emission factors'!$B$37*'Emission factors'!$E$37/1000</f>
        <v>0.26777577385242707</v>
      </c>
      <c r="U3785" s="98">
        <f>'Activity data'!Q767*'Emission factors'!$B$37*'Emission factors'!$E$37/1000</f>
        <v>0.27225749699055568</v>
      </c>
    </row>
    <row r="3786" spans="1:21" x14ac:dyDescent="0.25">
      <c r="A3786" s="92" t="s">
        <v>11</v>
      </c>
      <c r="B3786" s="92" t="s">
        <v>12</v>
      </c>
      <c r="C3786" s="92" t="s">
        <v>42</v>
      </c>
      <c r="D3786" s="92" t="s">
        <v>42</v>
      </c>
      <c r="E3786" s="92" t="s">
        <v>24</v>
      </c>
      <c r="F3786" s="92" t="s">
        <v>34</v>
      </c>
      <c r="G3786" s="92" t="s">
        <v>97</v>
      </c>
      <c r="H3786" s="92" t="s">
        <v>74</v>
      </c>
      <c r="I3786" s="89" t="s">
        <v>206</v>
      </c>
      <c r="L3786" s="98">
        <f>'Activity data'!H768*'Emission factors'!$B$37*'Emission factors'!$E$37/1000</f>
        <v>1.5699970561204875</v>
      </c>
      <c r="M3786" s="98">
        <f>'Activity data'!I768*'Emission factors'!$B$37*'Emission factors'!$E$37/1000</f>
        <v>1.6218770382348748</v>
      </c>
      <c r="N3786" s="98">
        <f>'Activity data'!J768*'Emission factors'!$B$37*'Emission factors'!$E$37/1000</f>
        <v>1.8648680243960711</v>
      </c>
      <c r="O3786" s="98">
        <f>'Activity data'!K768*'Emission factors'!$B$37*'Emission factors'!$E$37/1000</f>
        <v>2.2294158929575749</v>
      </c>
      <c r="P3786" s="98">
        <f>'Activity data'!L768*'Emission factors'!$B$37*'Emission factors'!$E$37/1000</f>
        <v>2.6272129053608255</v>
      </c>
      <c r="Q3786" s="98">
        <f>'Activity data'!M768*'Emission factors'!$B$37*'Emission factors'!$E$37/1000</f>
        <v>2.8907796235560803</v>
      </c>
      <c r="R3786" s="98">
        <f>'Activity data'!N768*'Emission factors'!$B$37*'Emission factors'!$E$37/1000</f>
        <v>3.0868402446267913</v>
      </c>
      <c r="S3786" s="98">
        <f>'Activity data'!O768*'Emission factors'!$B$37*'Emission factors'!$E$37/1000</f>
        <v>3.2823275973080768</v>
      </c>
      <c r="T3786" s="98">
        <f>'Activity data'!P768*'Emission factors'!$B$37*'Emission factors'!$E$37/1000</f>
        <v>3.5008173681205834</v>
      </c>
      <c r="U3786" s="98">
        <f>'Activity data'!Q768*'Emission factors'!$B$37*'Emission factors'!$E$37/1000</f>
        <v>3.4162832709382842</v>
      </c>
    </row>
    <row r="3787" spans="1:21" x14ac:dyDescent="0.25">
      <c r="A3787" s="92" t="s">
        <v>11</v>
      </c>
      <c r="B3787" s="92" t="s">
        <v>12</v>
      </c>
      <c r="C3787" s="92" t="s">
        <v>42</v>
      </c>
      <c r="D3787" s="92" t="s">
        <v>42</v>
      </c>
      <c r="E3787" s="92" t="s">
        <v>24</v>
      </c>
      <c r="F3787" s="92" t="s">
        <v>34</v>
      </c>
      <c r="G3787" s="92" t="s">
        <v>97</v>
      </c>
      <c r="H3787" s="92" t="s">
        <v>74</v>
      </c>
      <c r="I3787" s="89" t="s">
        <v>220</v>
      </c>
      <c r="L3787" s="98">
        <f>'Activity data'!H769*'Emission factors'!$B$37*'Emission factors'!$E$37/1000</f>
        <v>0</v>
      </c>
      <c r="M3787" s="98">
        <f>'Activity data'!I769*'Emission factors'!$B$37*'Emission factors'!$E$37/1000</f>
        <v>0</v>
      </c>
      <c r="N3787" s="98">
        <f>'Activity data'!J769*'Emission factors'!$B$37*'Emission factors'!$E$37/1000</f>
        <v>0</v>
      </c>
      <c r="O3787" s="98">
        <f>'Activity data'!K769*'Emission factors'!$B$37*'Emission factors'!$E$37/1000</f>
        <v>0</v>
      </c>
      <c r="P3787" s="98">
        <f>'Activity data'!L769*'Emission factors'!$B$37*'Emission factors'!$E$37/1000</f>
        <v>0</v>
      </c>
      <c r="Q3787" s="98">
        <f>'Activity data'!M769*'Emission factors'!$B$37*'Emission factors'!$E$37/1000</f>
        <v>0</v>
      </c>
      <c r="R3787" s="98">
        <f>'Activity data'!N769*'Emission factors'!$B$37*'Emission factors'!$E$37/1000</f>
        <v>0</v>
      </c>
      <c r="S3787" s="98">
        <f>'Activity data'!O769*'Emission factors'!$B$37*'Emission factors'!$E$37/1000</f>
        <v>0</v>
      </c>
      <c r="T3787" s="98">
        <f>'Activity data'!P769*'Emission factors'!$B$37*'Emission factors'!$E$37/1000</f>
        <v>0</v>
      </c>
      <c r="U3787" s="98">
        <f>'Activity data'!Q769*'Emission factors'!$B$37*'Emission factors'!$E$37/1000</f>
        <v>0</v>
      </c>
    </row>
    <row r="3788" spans="1:21" x14ac:dyDescent="0.25">
      <c r="A3788" s="92" t="s">
        <v>11</v>
      </c>
      <c r="B3788" s="92" t="s">
        <v>12</v>
      </c>
      <c r="C3788" s="92" t="s">
        <v>42</v>
      </c>
      <c r="D3788" s="92" t="s">
        <v>42</v>
      </c>
      <c r="E3788" s="92" t="s">
        <v>24</v>
      </c>
      <c r="F3788" s="92" t="s">
        <v>34</v>
      </c>
      <c r="G3788" s="92" t="s">
        <v>97</v>
      </c>
      <c r="H3788" s="92" t="s">
        <v>74</v>
      </c>
      <c r="I3788" s="89" t="s">
        <v>193</v>
      </c>
      <c r="L3788" s="98">
        <f>'Activity data'!H770*'Emission factors'!$B$37*'Emission factors'!$E$37/1000</f>
        <v>0</v>
      </c>
      <c r="M3788" s="98">
        <f>'Activity data'!I770*'Emission factors'!$B$37*'Emission factors'!$E$37/1000</f>
        <v>0</v>
      </c>
      <c r="N3788" s="98">
        <f>'Activity data'!J770*'Emission factors'!$B$37*'Emission factors'!$E$37/1000</f>
        <v>0</v>
      </c>
      <c r="O3788" s="98">
        <f>'Activity data'!K770*'Emission factors'!$B$37*'Emission factors'!$E$37/1000</f>
        <v>0</v>
      </c>
      <c r="P3788" s="98">
        <f>'Activity data'!L770*'Emission factors'!$B$37*'Emission factors'!$E$37/1000</f>
        <v>0</v>
      </c>
      <c r="Q3788" s="98">
        <f>'Activity data'!M770*'Emission factors'!$B$37*'Emission factors'!$E$37/1000</f>
        <v>0</v>
      </c>
      <c r="R3788" s="98">
        <f>'Activity data'!N770*'Emission factors'!$B$37*'Emission factors'!$E$37/1000</f>
        <v>0</v>
      </c>
      <c r="S3788" s="98">
        <f>'Activity data'!O770*'Emission factors'!$B$37*'Emission factors'!$E$37/1000</f>
        <v>0</v>
      </c>
      <c r="T3788" s="98">
        <f>'Activity data'!P770*'Emission factors'!$B$37*'Emission factors'!$E$37/1000</f>
        <v>0</v>
      </c>
      <c r="U3788" s="98">
        <f>'Activity data'!Q770*'Emission factors'!$B$37*'Emission factors'!$E$37/1000</f>
        <v>0</v>
      </c>
    </row>
    <row r="3789" spans="1:21" x14ac:dyDescent="0.25">
      <c r="A3789" s="92" t="s">
        <v>11</v>
      </c>
      <c r="B3789" s="92" t="s">
        <v>12</v>
      </c>
      <c r="C3789" s="92" t="s">
        <v>42</v>
      </c>
      <c r="D3789" s="92" t="s">
        <v>42</v>
      </c>
      <c r="E3789" s="92" t="s">
        <v>24</v>
      </c>
      <c r="F3789" s="92" t="s">
        <v>34</v>
      </c>
      <c r="G3789" s="92" t="s">
        <v>97</v>
      </c>
      <c r="H3789" s="92" t="s">
        <v>74</v>
      </c>
      <c r="I3789" s="89" t="s">
        <v>259</v>
      </c>
      <c r="L3789" s="98">
        <f>'Activity data'!H771*'Emission factors'!$B$37*'Emission factors'!$E$37/1000</f>
        <v>0</v>
      </c>
      <c r="M3789" s="98">
        <f>'Activity data'!I771*'Emission factors'!$B$37*'Emission factors'!$E$37/1000</f>
        <v>0</v>
      </c>
      <c r="N3789" s="98">
        <f>'Activity data'!J771*'Emission factors'!$B$37*'Emission factors'!$E$37/1000</f>
        <v>0</v>
      </c>
      <c r="O3789" s="98">
        <f>'Activity data'!K771*'Emission factors'!$B$37*'Emission factors'!$E$37/1000</f>
        <v>0</v>
      </c>
      <c r="P3789" s="98">
        <f>'Activity data'!L771*'Emission factors'!$B$37*'Emission factors'!$E$37/1000</f>
        <v>0</v>
      </c>
      <c r="Q3789" s="98">
        <f>'Activity data'!M771*'Emission factors'!$B$37*'Emission factors'!$E$37/1000</f>
        <v>0</v>
      </c>
      <c r="R3789" s="98">
        <f>'Activity data'!N771*'Emission factors'!$B$37*'Emission factors'!$E$37/1000</f>
        <v>0</v>
      </c>
      <c r="S3789" s="98">
        <f>'Activity data'!O771*'Emission factors'!$B$37*'Emission factors'!$E$37/1000</f>
        <v>0</v>
      </c>
      <c r="T3789" s="98">
        <f>'Activity data'!P771*'Emission factors'!$B$37*'Emission factors'!$E$37/1000</f>
        <v>0</v>
      </c>
      <c r="U3789" s="98">
        <f>'Activity data'!Q771*'Emission factors'!$B$37*'Emission factors'!$E$37/1000</f>
        <v>0</v>
      </c>
    </row>
    <row r="3790" spans="1:21" x14ac:dyDescent="0.25">
      <c r="A3790" s="92" t="s">
        <v>11</v>
      </c>
      <c r="B3790" s="92" t="s">
        <v>12</v>
      </c>
      <c r="C3790" s="92" t="s">
        <v>42</v>
      </c>
      <c r="D3790" s="92" t="s">
        <v>42</v>
      </c>
      <c r="E3790" s="92" t="s">
        <v>24</v>
      </c>
      <c r="F3790" s="92" t="s">
        <v>34</v>
      </c>
      <c r="G3790" s="92" t="s">
        <v>97</v>
      </c>
      <c r="H3790" s="92" t="s">
        <v>74</v>
      </c>
      <c r="I3790" s="89" t="s">
        <v>223</v>
      </c>
      <c r="L3790" s="98">
        <f>'Activity data'!H772*'Emission factors'!$B$37*'Emission factors'!$E$37/1000</f>
        <v>0</v>
      </c>
      <c r="M3790" s="98">
        <f>'Activity data'!I772*'Emission factors'!$B$37*'Emission factors'!$E$37/1000</f>
        <v>0</v>
      </c>
      <c r="N3790" s="98">
        <f>'Activity data'!J772*'Emission factors'!$B$37*'Emission factors'!$E$37/1000</f>
        <v>0</v>
      </c>
      <c r="O3790" s="98">
        <f>'Activity data'!K772*'Emission factors'!$B$37*'Emission factors'!$E$37/1000</f>
        <v>0</v>
      </c>
      <c r="P3790" s="98">
        <f>'Activity data'!L772*'Emission factors'!$B$37*'Emission factors'!$E$37/1000</f>
        <v>0</v>
      </c>
      <c r="Q3790" s="98">
        <f>'Activity data'!M772*'Emission factors'!$B$37*'Emission factors'!$E$37/1000</f>
        <v>0</v>
      </c>
      <c r="R3790" s="98">
        <f>'Activity data'!N772*'Emission factors'!$B$37*'Emission factors'!$E$37/1000</f>
        <v>0</v>
      </c>
      <c r="S3790" s="98">
        <f>'Activity data'!O772*'Emission factors'!$B$37*'Emission factors'!$E$37/1000</f>
        <v>0</v>
      </c>
      <c r="T3790" s="98">
        <f>'Activity data'!P772*'Emission factors'!$B$37*'Emission factors'!$E$37/1000</f>
        <v>0</v>
      </c>
      <c r="U3790" s="98">
        <f>'Activity data'!Q772*'Emission factors'!$B$37*'Emission factors'!$E$37/1000</f>
        <v>0</v>
      </c>
    </row>
    <row r="3791" spans="1:21" x14ac:dyDescent="0.25">
      <c r="A3791" s="92" t="s">
        <v>11</v>
      </c>
      <c r="B3791" s="92" t="s">
        <v>12</v>
      </c>
      <c r="C3791" s="92" t="s">
        <v>42</v>
      </c>
      <c r="D3791" s="92" t="s">
        <v>42</v>
      </c>
      <c r="E3791" s="92" t="s">
        <v>24</v>
      </c>
      <c r="F3791" s="92" t="s">
        <v>34</v>
      </c>
      <c r="G3791" s="92" t="s">
        <v>97</v>
      </c>
      <c r="H3791" s="92" t="s">
        <v>74</v>
      </c>
      <c r="I3791" s="89" t="s">
        <v>221</v>
      </c>
      <c r="L3791" s="98">
        <f>'Activity data'!H773*'Emission factors'!$B$37*'Emission factors'!$E$37/1000</f>
        <v>0.96827043605765994</v>
      </c>
      <c r="M3791" s="98">
        <f>'Activity data'!I773*'Emission factors'!$B$37*'Emission factors'!$E$37/1000</f>
        <v>1.05813578646594</v>
      </c>
      <c r="N3791" s="98">
        <f>'Activity data'!J773*'Emission factors'!$B$37*'Emission factors'!$E$37/1000</f>
        <v>1.1159874905453511</v>
      </c>
      <c r="O3791" s="98">
        <f>'Activity data'!K773*'Emission factors'!$B$37*'Emission factors'!$E$37/1000</f>
        <v>1.0230668062430008</v>
      </c>
      <c r="P3791" s="98">
        <f>'Activity data'!L773*'Emission factors'!$B$37*'Emission factors'!$E$37/1000</f>
        <v>0.91404585561065443</v>
      </c>
      <c r="Q3791" s="98">
        <f>'Activity data'!M773*'Emission factors'!$B$37*'Emission factors'!$E$37/1000</f>
        <v>0.69772248137943615</v>
      </c>
      <c r="R3791" s="98">
        <f>'Activity data'!N773*'Emission factors'!$B$37*'Emission factors'!$E$37/1000</f>
        <v>0.71433079475775729</v>
      </c>
      <c r="S3791" s="98">
        <f>'Activity data'!O773*'Emission factors'!$B$37*'Emission factors'!$E$37/1000</f>
        <v>0.81344210360488067</v>
      </c>
      <c r="T3791" s="98">
        <f>'Activity data'!P773*'Emission factors'!$B$37*'Emission factors'!$E$37/1000</f>
        <v>0.94777546304046634</v>
      </c>
      <c r="U3791" s="98">
        <f>'Activity data'!Q773*'Emission factors'!$B$37*'Emission factors'!$E$37/1000</f>
        <v>1.0491862234092437</v>
      </c>
    </row>
    <row r="3792" spans="1:21" x14ac:dyDescent="0.25">
      <c r="A3792" s="92" t="s">
        <v>11</v>
      </c>
      <c r="B3792" s="92" t="s">
        <v>12</v>
      </c>
      <c r="C3792" s="92" t="s">
        <v>42</v>
      </c>
      <c r="D3792" s="92" t="s">
        <v>42</v>
      </c>
      <c r="E3792" s="92" t="s">
        <v>24</v>
      </c>
      <c r="F3792" s="92" t="s">
        <v>34</v>
      </c>
      <c r="G3792" s="92" t="s">
        <v>97</v>
      </c>
      <c r="H3792" s="92" t="s">
        <v>74</v>
      </c>
      <c r="I3792" s="89" t="s">
        <v>222</v>
      </c>
      <c r="L3792" s="98">
        <f>'Activity data'!H774*'Emission factors'!$B$37*'Emission factors'!$E$37/1000</f>
        <v>0</v>
      </c>
      <c r="M3792" s="98">
        <f>'Activity data'!I774*'Emission factors'!$B$37*'Emission factors'!$E$37/1000</f>
        <v>0</v>
      </c>
      <c r="N3792" s="98">
        <f>'Activity data'!J774*'Emission factors'!$B$37*'Emission factors'!$E$37/1000</f>
        <v>0</v>
      </c>
      <c r="O3792" s="98">
        <f>'Activity data'!K774*'Emission factors'!$B$37*'Emission factors'!$E$37/1000</f>
        <v>0</v>
      </c>
      <c r="P3792" s="98">
        <f>'Activity data'!L774*'Emission factors'!$B$37*'Emission factors'!$E$37/1000</f>
        <v>0</v>
      </c>
      <c r="Q3792" s="98">
        <f>'Activity data'!M774*'Emission factors'!$B$37*'Emission factors'!$E$37/1000</f>
        <v>0</v>
      </c>
      <c r="R3792" s="98">
        <f>'Activity data'!N774*'Emission factors'!$B$37*'Emission factors'!$E$37/1000</f>
        <v>0</v>
      </c>
      <c r="S3792" s="98">
        <f>'Activity data'!O774*'Emission factors'!$B$37*'Emission factors'!$E$37/1000</f>
        <v>0</v>
      </c>
      <c r="T3792" s="98">
        <f>'Activity data'!P774*'Emission factors'!$B$37*'Emission factors'!$E$37/1000</f>
        <v>0</v>
      </c>
      <c r="U3792" s="98">
        <f>'Activity data'!Q774*'Emission factors'!$B$37*'Emission factors'!$E$37/1000</f>
        <v>0</v>
      </c>
    </row>
    <row r="3793" spans="1:21" x14ac:dyDescent="0.25">
      <c r="A3793" s="92" t="s">
        <v>11</v>
      </c>
      <c r="B3793" s="92" t="s">
        <v>12</v>
      </c>
      <c r="C3793" s="92" t="s">
        <v>42</v>
      </c>
      <c r="D3793" s="92" t="s">
        <v>42</v>
      </c>
      <c r="E3793" s="92" t="s">
        <v>24</v>
      </c>
      <c r="F3793" s="92" t="s">
        <v>34</v>
      </c>
      <c r="G3793" s="92" t="s">
        <v>97</v>
      </c>
      <c r="H3793" s="92" t="s">
        <v>74</v>
      </c>
      <c r="I3793" s="89" t="s">
        <v>201</v>
      </c>
      <c r="L3793" s="98">
        <f>'Activity data'!H775*'Emission factors'!$B$37*'Emission factors'!$E$37/1000</f>
        <v>1.2656559613508995</v>
      </c>
      <c r="M3793" s="98">
        <f>'Activity data'!I775*'Emission factors'!$B$37*'Emission factors'!$E$37/1000</f>
        <v>1.4507085230095498</v>
      </c>
      <c r="N3793" s="98">
        <f>'Activity data'!J775*'Emission factors'!$B$37*'Emission factors'!$E$37/1000</f>
        <v>1.6703701440011918</v>
      </c>
      <c r="O3793" s="98">
        <f>'Activity data'!K775*'Emission factors'!$B$37*'Emission factors'!$E$37/1000</f>
        <v>1.8145594015331084</v>
      </c>
      <c r="P3793" s="98">
        <f>'Activity data'!L775*'Emission factors'!$B$37*'Emission factors'!$E$37/1000</f>
        <v>1.9283910554603789</v>
      </c>
      <c r="Q3793" s="98">
        <f>'Activity data'!M775*'Emission factors'!$B$37*'Emission factors'!$E$37/1000</f>
        <v>2.0285538478102771</v>
      </c>
      <c r="R3793" s="98">
        <f>'Activity data'!N775*'Emission factors'!$B$37*'Emission factors'!$E$37/1000</f>
        <v>2.3006904941641326</v>
      </c>
      <c r="S3793" s="98">
        <f>'Activity data'!O775*'Emission factors'!$B$37*'Emission factors'!$E$37/1000</f>
        <v>2.5624120072094034</v>
      </c>
      <c r="T3793" s="98">
        <f>'Activity data'!P775*'Emission factors'!$B$37*'Emission factors'!$E$37/1000</f>
        <v>2.743794231111929</v>
      </c>
      <c r="U3793" s="98">
        <f>'Activity data'!Q775*'Emission factors'!$B$37*'Emission factors'!$E$37/1000</f>
        <v>2.8449312008512737</v>
      </c>
    </row>
    <row r="3794" spans="1:21" x14ac:dyDescent="0.25">
      <c r="A3794" s="92" t="s">
        <v>11</v>
      </c>
      <c r="B3794" s="92" t="s">
        <v>12</v>
      </c>
      <c r="C3794" s="92" t="s">
        <v>42</v>
      </c>
      <c r="D3794" s="92" t="s">
        <v>42</v>
      </c>
      <c r="E3794" s="92" t="s">
        <v>24</v>
      </c>
      <c r="F3794" s="92" t="s">
        <v>34</v>
      </c>
      <c r="G3794" s="92" t="s">
        <v>97</v>
      </c>
      <c r="H3794" s="92" t="s">
        <v>74</v>
      </c>
      <c r="I3794" s="89" t="s">
        <v>207</v>
      </c>
      <c r="L3794" s="98">
        <f>'Activity data'!H776*'Emission factors'!$B$37*'Emission factors'!$E$37/1000</f>
        <v>0.89950736056271963</v>
      </c>
      <c r="M3794" s="98">
        <f>'Activity data'!I776*'Emission factors'!$B$37*'Emission factors'!$E$37/1000</f>
        <v>1.0006914408183598</v>
      </c>
      <c r="N3794" s="98">
        <f>'Activity data'!J776*'Emission factors'!$B$37*'Emission factors'!$E$37/1000</f>
        <v>1.1867088084151047</v>
      </c>
      <c r="O3794" s="98">
        <f>'Activity data'!K776*'Emission factors'!$B$37*'Emission factors'!$E$37/1000</f>
        <v>1.3512178432238311</v>
      </c>
      <c r="P3794" s="98">
        <f>'Activity data'!L776*'Emission factors'!$B$37*'Emission factors'!$E$37/1000</f>
        <v>1.6061968287970645</v>
      </c>
      <c r="Q3794" s="98">
        <f>'Activity data'!M776*'Emission factors'!$B$37*'Emission factors'!$E$37/1000</f>
        <v>1.7059678211836538</v>
      </c>
      <c r="R3794" s="98">
        <f>'Activity data'!N776*'Emission factors'!$B$37*'Emission factors'!$E$37/1000</f>
        <v>1.8074741494349027</v>
      </c>
      <c r="S3794" s="98">
        <f>'Activity data'!O776*'Emission factors'!$B$37*'Emission factors'!$E$37/1000</f>
        <v>1.9282695900265774</v>
      </c>
      <c r="T3794" s="98">
        <f>'Activity data'!P776*'Emission factors'!$B$37*'Emission factors'!$E$37/1000</f>
        <v>2.0565763677447801</v>
      </c>
      <c r="U3794" s="98">
        <f>'Activity data'!Q776*'Emission factors'!$B$37*'Emission factors'!$E$37/1000</f>
        <v>2.0464415152546716</v>
      </c>
    </row>
    <row r="3795" spans="1:21" x14ac:dyDescent="0.25">
      <c r="A3795" s="92" t="s">
        <v>11</v>
      </c>
      <c r="B3795" s="92" t="s">
        <v>12</v>
      </c>
      <c r="C3795" s="92" t="s">
        <v>42</v>
      </c>
      <c r="D3795" s="92" t="s">
        <v>42</v>
      </c>
      <c r="E3795" s="92" t="s">
        <v>24</v>
      </c>
      <c r="F3795" s="92" t="s">
        <v>34</v>
      </c>
      <c r="G3795" s="92" t="s">
        <v>97</v>
      </c>
      <c r="H3795" s="92" t="s">
        <v>74</v>
      </c>
      <c r="I3795" s="89" t="s">
        <v>218</v>
      </c>
      <c r="L3795" s="98">
        <f>'Activity data'!H777*'Emission factors'!$B$37*'Emission factors'!$E$37/1000</f>
        <v>0</v>
      </c>
      <c r="M3795" s="98">
        <f>'Activity data'!I777*'Emission factors'!$B$37*'Emission factors'!$E$37/1000</f>
        <v>0</v>
      </c>
      <c r="N3795" s="98">
        <f>'Activity data'!J777*'Emission factors'!$B$37*'Emission factors'!$E$37/1000</f>
        <v>0</v>
      </c>
      <c r="O3795" s="98">
        <f>'Activity data'!K777*'Emission factors'!$B$37*'Emission factors'!$E$37/1000</f>
        <v>0</v>
      </c>
      <c r="P3795" s="98">
        <f>'Activity data'!L777*'Emission factors'!$B$37*'Emission factors'!$E$37/1000</f>
        <v>0</v>
      </c>
      <c r="Q3795" s="98">
        <f>'Activity data'!M777*'Emission factors'!$B$37*'Emission factors'!$E$37/1000</f>
        <v>0</v>
      </c>
      <c r="R3795" s="98">
        <f>'Activity data'!N777*'Emission factors'!$B$37*'Emission factors'!$E$37/1000</f>
        <v>0</v>
      </c>
      <c r="S3795" s="98">
        <f>'Activity data'!O777*'Emission factors'!$B$37*'Emission factors'!$E$37/1000</f>
        <v>0</v>
      </c>
      <c r="T3795" s="98">
        <f>'Activity data'!P777*'Emission factors'!$B$37*'Emission factors'!$E$37/1000</f>
        <v>0</v>
      </c>
      <c r="U3795" s="98">
        <f>'Activity data'!Q777*'Emission factors'!$B$37*'Emission factors'!$E$37/1000</f>
        <v>0</v>
      </c>
    </row>
    <row r="3796" spans="1:21" x14ac:dyDescent="0.25">
      <c r="A3796" s="92" t="s">
        <v>11</v>
      </c>
      <c r="B3796" s="92" t="s">
        <v>12</v>
      </c>
      <c r="C3796" s="92" t="s">
        <v>42</v>
      </c>
      <c r="D3796" s="92" t="s">
        <v>42</v>
      </c>
      <c r="E3796" s="92" t="s">
        <v>24</v>
      </c>
      <c r="F3796" s="92" t="s">
        <v>34</v>
      </c>
      <c r="G3796" s="92" t="s">
        <v>97</v>
      </c>
      <c r="H3796" s="92" t="s">
        <v>74</v>
      </c>
      <c r="I3796" s="89" t="s">
        <v>194</v>
      </c>
      <c r="L3796" s="98">
        <f>'Activity data'!H778*'Emission factors'!$B$37*'Emission factors'!$E$37/1000</f>
        <v>0</v>
      </c>
      <c r="M3796" s="98">
        <f>'Activity data'!I778*'Emission factors'!$B$37*'Emission factors'!$E$37/1000</f>
        <v>0</v>
      </c>
      <c r="N3796" s="98">
        <f>'Activity data'!J778*'Emission factors'!$B$37*'Emission factors'!$E$37/1000</f>
        <v>0</v>
      </c>
      <c r="O3796" s="98">
        <f>'Activity data'!K778*'Emission factors'!$B$37*'Emission factors'!$E$37/1000</f>
        <v>0</v>
      </c>
      <c r="P3796" s="98">
        <f>'Activity data'!L778*'Emission factors'!$B$37*'Emission factors'!$E$37/1000</f>
        <v>0</v>
      </c>
      <c r="Q3796" s="98">
        <f>'Activity data'!M778*'Emission factors'!$B$37*'Emission factors'!$E$37/1000</f>
        <v>0</v>
      </c>
      <c r="R3796" s="98">
        <f>'Activity data'!N778*'Emission factors'!$B$37*'Emission factors'!$E$37/1000</f>
        <v>0</v>
      </c>
      <c r="S3796" s="98">
        <f>'Activity data'!O778*'Emission factors'!$B$37*'Emission factors'!$E$37/1000</f>
        <v>0</v>
      </c>
      <c r="T3796" s="98">
        <f>'Activity data'!P778*'Emission factors'!$B$37*'Emission factors'!$E$37/1000</f>
        <v>0</v>
      </c>
      <c r="U3796" s="98">
        <f>'Activity data'!Q778*'Emission factors'!$B$37*'Emission factors'!$E$37/1000</f>
        <v>0</v>
      </c>
    </row>
    <row r="3797" spans="1:21" x14ac:dyDescent="0.25">
      <c r="A3797" s="92" t="s">
        <v>11</v>
      </c>
      <c r="B3797" s="92" t="s">
        <v>12</v>
      </c>
      <c r="C3797" s="92" t="s">
        <v>42</v>
      </c>
      <c r="D3797" s="92" t="s">
        <v>42</v>
      </c>
      <c r="E3797" s="92" t="s">
        <v>24</v>
      </c>
      <c r="F3797" s="92" t="s">
        <v>34</v>
      </c>
      <c r="G3797" s="92" t="s">
        <v>97</v>
      </c>
      <c r="H3797" s="92" t="s">
        <v>74</v>
      </c>
      <c r="I3797" s="89" t="s">
        <v>195</v>
      </c>
      <c r="L3797" s="98">
        <f>'Activity data'!H779*'Emission factors'!$B$37*'Emission factors'!$E$37/1000</f>
        <v>0</v>
      </c>
      <c r="M3797" s="98">
        <f>'Activity data'!I779*'Emission factors'!$B$37*'Emission factors'!$E$37/1000</f>
        <v>0</v>
      </c>
      <c r="N3797" s="98">
        <f>'Activity data'!J779*'Emission factors'!$B$37*'Emission factors'!$E$37/1000</f>
        <v>0</v>
      </c>
      <c r="O3797" s="98">
        <f>'Activity data'!K779*'Emission factors'!$B$37*'Emission factors'!$E$37/1000</f>
        <v>0</v>
      </c>
      <c r="P3797" s="98">
        <f>'Activity data'!L779*'Emission factors'!$B$37*'Emission factors'!$E$37/1000</f>
        <v>0</v>
      </c>
      <c r="Q3797" s="98">
        <f>'Activity data'!M779*'Emission factors'!$B$37*'Emission factors'!$E$37/1000</f>
        <v>0</v>
      </c>
      <c r="R3797" s="98">
        <f>'Activity data'!N779*'Emission factors'!$B$37*'Emission factors'!$E$37/1000</f>
        <v>0</v>
      </c>
      <c r="S3797" s="98">
        <f>'Activity data'!O779*'Emission factors'!$B$37*'Emission factors'!$E$37/1000</f>
        <v>0</v>
      </c>
      <c r="T3797" s="98">
        <f>'Activity data'!P779*'Emission factors'!$B$37*'Emission factors'!$E$37/1000</f>
        <v>0</v>
      </c>
      <c r="U3797" s="98">
        <f>'Activity data'!Q779*'Emission factors'!$B$37*'Emission factors'!$E$37/1000</f>
        <v>0</v>
      </c>
    </row>
    <row r="3798" spans="1:21" x14ac:dyDescent="0.25">
      <c r="A3798" s="92" t="s">
        <v>11</v>
      </c>
      <c r="B3798" s="92" t="s">
        <v>12</v>
      </c>
      <c r="C3798" s="92" t="s">
        <v>42</v>
      </c>
      <c r="D3798" s="92" t="s">
        <v>42</v>
      </c>
      <c r="E3798" s="92" t="s">
        <v>24</v>
      </c>
      <c r="F3798" s="92" t="s">
        <v>34</v>
      </c>
      <c r="G3798" s="92" t="s">
        <v>97</v>
      </c>
      <c r="H3798" s="92" t="s">
        <v>74</v>
      </c>
      <c r="I3798" s="89" t="s">
        <v>209</v>
      </c>
      <c r="L3798" s="98">
        <f>'Activity data'!H780*'Emission factors'!$B$37*'Emission factors'!$E$37/1000</f>
        <v>0.86596163211131982</v>
      </c>
      <c r="M3798" s="98">
        <f>'Activity data'!I780*'Emission factors'!$B$37*'Emission factors'!$E$37/1000</f>
        <v>0.93621661176179216</v>
      </c>
      <c r="N3798" s="98">
        <f>'Activity data'!J780*'Emission factors'!$B$37*'Emission factors'!$E$37/1000</f>
        <v>1.0228418530921148</v>
      </c>
      <c r="O3798" s="98">
        <f>'Activity data'!K780*'Emission factors'!$B$37*'Emission factors'!$E$37/1000</f>
        <v>1.1130084499470332</v>
      </c>
      <c r="P3798" s="98">
        <f>'Activity data'!L780*'Emission factors'!$B$37*'Emission factors'!$E$37/1000</f>
        <v>1.2029815978364882</v>
      </c>
      <c r="Q3798" s="98">
        <f>'Activity data'!M780*'Emission factors'!$B$37*'Emission factors'!$E$37/1000</f>
        <v>1.2626468311831656</v>
      </c>
      <c r="R3798" s="98">
        <f>'Activity data'!N780*'Emission factors'!$B$37*'Emission factors'!$E$37/1000</f>
        <v>1.3520793808525582</v>
      </c>
      <c r="S3798" s="98">
        <f>'Activity data'!O780*'Emission factors'!$B$37*'Emission factors'!$E$37/1000</f>
        <v>1.5157236506533884</v>
      </c>
      <c r="T3798" s="98">
        <f>'Activity data'!P780*'Emission factors'!$B$37*'Emission factors'!$E$37/1000</f>
        <v>1.7472758438386362</v>
      </c>
      <c r="U3798" s="98">
        <f>'Activity data'!Q780*'Emission factors'!$B$37*'Emission factors'!$E$37/1000</f>
        <v>1.8552404461197645</v>
      </c>
    </row>
    <row r="3799" spans="1:21" x14ac:dyDescent="0.25">
      <c r="A3799" s="92" t="s">
        <v>11</v>
      </c>
      <c r="B3799" s="92" t="s">
        <v>12</v>
      </c>
      <c r="C3799" s="92" t="s">
        <v>42</v>
      </c>
      <c r="D3799" s="92" t="s">
        <v>42</v>
      </c>
      <c r="E3799" s="92" t="s">
        <v>24</v>
      </c>
      <c r="F3799" s="92" t="s">
        <v>34</v>
      </c>
      <c r="G3799" s="92" t="s">
        <v>97</v>
      </c>
      <c r="H3799" s="92" t="s">
        <v>74</v>
      </c>
      <c r="I3799" s="89" t="s">
        <v>208</v>
      </c>
      <c r="L3799" s="98">
        <f>'Activity data'!H781*'Emission factors'!$B$37*'Emission factors'!$E$37/1000</f>
        <v>2.3993265615641994</v>
      </c>
      <c r="M3799" s="98">
        <f>'Activity data'!I781*'Emission factors'!$B$37*'Emission factors'!$E$37/1000</f>
        <v>2.4561535920539996</v>
      </c>
      <c r="N3799" s="98">
        <f>'Activity data'!J781*'Emission factors'!$B$37*'Emission factors'!$E$37/1000</f>
        <v>2.585227378225222</v>
      </c>
      <c r="O3799" s="98">
        <f>'Activity data'!K781*'Emission factors'!$B$37*'Emission factors'!$E$37/1000</f>
        <v>2.8516550908340532</v>
      </c>
      <c r="P3799" s="98">
        <f>'Activity data'!L781*'Emission factors'!$B$37*'Emission factors'!$E$37/1000</f>
        <v>3.0682726545682057</v>
      </c>
      <c r="Q3799" s="98">
        <f>'Activity data'!M781*'Emission factors'!$B$37*'Emission factors'!$E$37/1000</f>
        <v>3.243320001453696</v>
      </c>
      <c r="R3799" s="98">
        <f>'Activity data'!N781*'Emission factors'!$B$37*'Emission factors'!$E$37/1000</f>
        <v>3.5676042005117057</v>
      </c>
      <c r="S3799" s="98">
        <f>'Activity data'!O781*'Emission factors'!$B$37*'Emission factors'!$E$37/1000</f>
        <v>4.0335408378291708</v>
      </c>
      <c r="T3799" s="98">
        <f>'Activity data'!P781*'Emission factors'!$B$37*'Emission factors'!$E$37/1000</f>
        <v>4.5594556657542693</v>
      </c>
      <c r="U3799" s="98">
        <f>'Activity data'!Q781*'Emission factors'!$B$37*'Emission factors'!$E$37/1000</f>
        <v>4.6251915496665497</v>
      </c>
    </row>
    <row r="3800" spans="1:21" x14ac:dyDescent="0.25">
      <c r="A3800" s="92" t="s">
        <v>11</v>
      </c>
      <c r="B3800" s="92" t="s">
        <v>12</v>
      </c>
      <c r="C3800" s="92" t="s">
        <v>42</v>
      </c>
      <c r="D3800" s="92" t="s">
        <v>42</v>
      </c>
      <c r="E3800" s="92" t="s">
        <v>24</v>
      </c>
      <c r="F3800" s="92" t="s">
        <v>34</v>
      </c>
      <c r="G3800" s="92" t="s">
        <v>97</v>
      </c>
      <c r="H3800" s="92" t="s">
        <v>74</v>
      </c>
      <c r="I3800" s="89" t="s">
        <v>226</v>
      </c>
      <c r="L3800" s="98">
        <f>'Activity data'!H782*'Emission factors'!$B$37*'Emission factors'!$E$37/1000</f>
        <v>0</v>
      </c>
      <c r="M3800" s="98">
        <f>'Activity data'!I782*'Emission factors'!$B$37*'Emission factors'!$E$37/1000</f>
        <v>0</v>
      </c>
      <c r="N3800" s="98">
        <f>'Activity data'!J782*'Emission factors'!$B$37*'Emission factors'!$E$37/1000</f>
        <v>0</v>
      </c>
      <c r="O3800" s="98">
        <f>'Activity data'!K782*'Emission factors'!$B$37*'Emission factors'!$E$37/1000</f>
        <v>0</v>
      </c>
      <c r="P3800" s="98">
        <f>'Activity data'!L782*'Emission factors'!$B$37*'Emission factors'!$E$37/1000</f>
        <v>0</v>
      </c>
      <c r="Q3800" s="98">
        <f>'Activity data'!M782*'Emission factors'!$B$37*'Emission factors'!$E$37/1000</f>
        <v>0</v>
      </c>
      <c r="R3800" s="98">
        <f>'Activity data'!N782*'Emission factors'!$B$37*'Emission factors'!$E$37/1000</f>
        <v>0</v>
      </c>
      <c r="S3800" s="98">
        <f>'Activity data'!O782*'Emission factors'!$B$37*'Emission factors'!$E$37/1000</f>
        <v>0</v>
      </c>
      <c r="T3800" s="98">
        <f>'Activity data'!P782*'Emission factors'!$B$37*'Emission factors'!$E$37/1000</f>
        <v>0</v>
      </c>
      <c r="U3800" s="98">
        <f>'Activity data'!Q782*'Emission factors'!$B$37*'Emission factors'!$E$37/1000</f>
        <v>0</v>
      </c>
    </row>
    <row r="3801" spans="1:21" x14ac:dyDescent="0.25">
      <c r="A3801" s="92" t="s">
        <v>11</v>
      </c>
      <c r="B3801" s="92" t="s">
        <v>12</v>
      </c>
      <c r="C3801" s="92" t="s">
        <v>42</v>
      </c>
      <c r="D3801" s="92" t="s">
        <v>42</v>
      </c>
      <c r="E3801" s="92" t="s">
        <v>24</v>
      </c>
      <c r="F3801" s="92" t="s">
        <v>34</v>
      </c>
      <c r="G3801" s="92" t="s">
        <v>97</v>
      </c>
      <c r="H3801" s="92" t="s">
        <v>74</v>
      </c>
      <c r="I3801" s="89" t="s">
        <v>196</v>
      </c>
      <c r="L3801" s="98">
        <f>'Activity data'!H783*'Emission factors'!$B$37*'Emission factors'!$E$37/1000</f>
        <v>1.3660076315591549</v>
      </c>
      <c r="M3801" s="98">
        <f>'Activity data'!I783*'Emission factors'!$B$37*'Emission factors'!$E$37/1000</f>
        <v>1.4160744116625594</v>
      </c>
      <c r="N3801" s="98">
        <f>'Activity data'!J783*'Emission factors'!$B$37*'Emission factors'!$E$37/1000</f>
        <v>1.6539186291088273</v>
      </c>
      <c r="O3801" s="98">
        <f>'Activity data'!K783*'Emission factors'!$B$37*'Emission factors'!$E$37/1000</f>
        <v>1.8999904923308613</v>
      </c>
      <c r="P3801" s="98">
        <f>'Activity data'!L783*'Emission factors'!$B$37*'Emission factors'!$E$37/1000</f>
        <v>2.0722659356164401</v>
      </c>
      <c r="Q3801" s="98">
        <f>'Activity data'!M783*'Emission factors'!$B$37*'Emission factors'!$E$37/1000</f>
        <v>2.2609594073412422</v>
      </c>
      <c r="R3801" s="98">
        <f>'Activity data'!N783*'Emission factors'!$B$37*'Emission factors'!$E$37/1000</f>
        <v>2.4189059961915129</v>
      </c>
      <c r="S3801" s="98">
        <f>'Activity data'!O783*'Emission factors'!$B$37*'Emission factors'!$E$37/1000</f>
        <v>2.6365488490350879</v>
      </c>
      <c r="T3801" s="98">
        <f>'Activity data'!P783*'Emission factors'!$B$37*'Emission factors'!$E$37/1000</f>
        <v>2.8987800512175266</v>
      </c>
      <c r="U3801" s="98">
        <f>'Activity data'!Q783*'Emission factors'!$B$37*'Emission factors'!$E$37/1000</f>
        <v>2.9324683754637304</v>
      </c>
    </row>
    <row r="3802" spans="1:21" x14ac:dyDescent="0.25">
      <c r="A3802" s="92" t="s">
        <v>11</v>
      </c>
      <c r="B3802" s="92" t="s">
        <v>12</v>
      </c>
      <c r="C3802" s="92" t="s">
        <v>42</v>
      </c>
      <c r="D3802" s="92" t="s">
        <v>42</v>
      </c>
      <c r="E3802" s="92" t="s">
        <v>24</v>
      </c>
      <c r="F3802" s="92" t="s">
        <v>34</v>
      </c>
      <c r="G3802" s="92" t="s">
        <v>97</v>
      </c>
      <c r="H3802" s="92" t="s">
        <v>74</v>
      </c>
      <c r="I3802" s="89" t="s">
        <v>197</v>
      </c>
      <c r="L3802" s="98">
        <f>'Activity data'!H784*'Emission factors'!$B$37*'Emission factors'!$E$37/1000</f>
        <v>1.2531024997178697</v>
      </c>
      <c r="M3802" s="98">
        <f>'Activity data'!I784*'Emission factors'!$B$37*'Emission factors'!$E$37/1000</f>
        <v>1.4291119400792776</v>
      </c>
      <c r="N3802" s="98">
        <f>'Activity data'!J784*'Emission factors'!$B$37*'Emission factors'!$E$37/1000</f>
        <v>1.7813144982388354</v>
      </c>
      <c r="O3802" s="98">
        <f>'Activity data'!K784*'Emission factors'!$B$37*'Emission factors'!$E$37/1000</f>
        <v>1.9976098480092288</v>
      </c>
      <c r="P3802" s="98">
        <f>'Activity data'!L784*'Emission factors'!$B$37*'Emission factors'!$E$37/1000</f>
        <v>2.1582377216181756</v>
      </c>
      <c r="Q3802" s="98">
        <f>'Activity data'!M784*'Emission factors'!$B$37*'Emission factors'!$E$37/1000</f>
        <v>2.3297397526552537</v>
      </c>
      <c r="R3802" s="98">
        <f>'Activity data'!N784*'Emission factors'!$B$37*'Emission factors'!$E$37/1000</f>
        <v>2.6168274613815079</v>
      </c>
      <c r="S3802" s="98">
        <f>'Activity data'!O784*'Emission factors'!$B$37*'Emission factors'!$E$37/1000</f>
        <v>2.813155521071272</v>
      </c>
      <c r="T3802" s="98">
        <f>'Activity data'!P784*'Emission factors'!$B$37*'Emission factors'!$E$37/1000</f>
        <v>2.8865133309196369</v>
      </c>
      <c r="U3802" s="98">
        <f>'Activity data'!Q784*'Emission factors'!$B$37*'Emission factors'!$E$37/1000</f>
        <v>2.8155201746596163</v>
      </c>
    </row>
    <row r="3803" spans="1:21" x14ac:dyDescent="0.25">
      <c r="A3803" s="92" t="s">
        <v>11</v>
      </c>
      <c r="B3803" s="92" t="s">
        <v>12</v>
      </c>
      <c r="C3803" s="92" t="s">
        <v>42</v>
      </c>
      <c r="D3803" s="92" t="s">
        <v>42</v>
      </c>
      <c r="E3803" s="92" t="s">
        <v>24</v>
      </c>
      <c r="F3803" s="92" t="s">
        <v>34</v>
      </c>
      <c r="G3803" s="92" t="s">
        <v>97</v>
      </c>
      <c r="H3803" s="92" t="s">
        <v>74</v>
      </c>
      <c r="I3803" s="92" t="s">
        <v>229</v>
      </c>
      <c r="L3803" s="98">
        <f>'Activity data'!H785*'Emission factors'!$B$37*'Emission factors'!$E$37/1000</f>
        <v>0</v>
      </c>
      <c r="M3803" s="98">
        <f>'Activity data'!I785*'Emission factors'!$B$37*'Emission factors'!$E$37/1000</f>
        <v>0</v>
      </c>
      <c r="N3803" s="98">
        <f>'Activity data'!J785*'Emission factors'!$B$37*'Emission factors'!$E$37/1000</f>
        <v>0</v>
      </c>
      <c r="O3803" s="98">
        <f>'Activity data'!K785*'Emission factors'!$B$37*'Emission factors'!$E$37/1000</f>
        <v>0</v>
      </c>
      <c r="P3803" s="98">
        <f>'Activity data'!L785*'Emission factors'!$B$37*'Emission factors'!$E$37/1000</f>
        <v>0</v>
      </c>
      <c r="Q3803" s="98">
        <f>'Activity data'!M785*'Emission factors'!$B$37*'Emission factors'!$E$37/1000</f>
        <v>0</v>
      </c>
      <c r="R3803" s="98">
        <f>'Activity data'!N785*'Emission factors'!$B$37*'Emission factors'!$E$37/1000</f>
        <v>0</v>
      </c>
      <c r="S3803" s="98">
        <f>'Activity data'!O785*'Emission factors'!$B$37*'Emission factors'!$E$37/1000</f>
        <v>0</v>
      </c>
      <c r="T3803" s="98">
        <f>'Activity data'!P785*'Emission factors'!$B$37*'Emission factors'!$E$37/1000</f>
        <v>0</v>
      </c>
      <c r="U3803" s="98">
        <f>'Activity data'!Q785*'Emission factors'!$B$37*'Emission factors'!$E$37/1000</f>
        <v>0</v>
      </c>
    </row>
    <row r="3804" spans="1:21" x14ac:dyDescent="0.25">
      <c r="A3804" s="92" t="s">
        <v>11</v>
      </c>
      <c r="B3804" s="92" t="s">
        <v>12</v>
      </c>
      <c r="C3804" s="92" t="s">
        <v>42</v>
      </c>
      <c r="D3804" s="92" t="s">
        <v>42</v>
      </c>
      <c r="E3804" s="92" t="s">
        <v>24</v>
      </c>
      <c r="F3804" s="92" t="s">
        <v>34</v>
      </c>
      <c r="G3804" s="92" t="s">
        <v>97</v>
      </c>
      <c r="H3804" s="92" t="s">
        <v>74</v>
      </c>
      <c r="I3804" s="89" t="s">
        <v>198</v>
      </c>
      <c r="L3804" s="98">
        <f>'Activity data'!H786*'Emission factors'!$B$37*'Emission factors'!$E$37/1000</f>
        <v>0</v>
      </c>
      <c r="M3804" s="98">
        <f>'Activity data'!I786*'Emission factors'!$B$37*'Emission factors'!$E$37/1000</f>
        <v>0</v>
      </c>
      <c r="N3804" s="98">
        <f>'Activity data'!J786*'Emission factors'!$B$37*'Emission factors'!$E$37/1000</f>
        <v>0</v>
      </c>
      <c r="O3804" s="98">
        <f>'Activity data'!K786*'Emission factors'!$B$37*'Emission factors'!$E$37/1000</f>
        <v>0</v>
      </c>
      <c r="P3804" s="98">
        <f>'Activity data'!L786*'Emission factors'!$B$37*'Emission factors'!$E$37/1000</f>
        <v>0</v>
      </c>
      <c r="Q3804" s="98">
        <f>'Activity data'!M786*'Emission factors'!$B$37*'Emission factors'!$E$37/1000</f>
        <v>0</v>
      </c>
      <c r="R3804" s="98">
        <f>'Activity data'!N786*'Emission factors'!$B$37*'Emission factors'!$E$37/1000</f>
        <v>0</v>
      </c>
      <c r="S3804" s="98">
        <f>'Activity data'!O786*'Emission factors'!$B$37*'Emission factors'!$E$37/1000</f>
        <v>0</v>
      </c>
      <c r="T3804" s="98">
        <f>'Activity data'!P786*'Emission factors'!$B$37*'Emission factors'!$E$37/1000</f>
        <v>0</v>
      </c>
      <c r="U3804" s="98">
        <f>'Activity data'!Q786*'Emission factors'!$B$37*'Emission factors'!$E$37/1000</f>
        <v>0</v>
      </c>
    </row>
    <row r="3805" spans="1:21" x14ac:dyDescent="0.25">
      <c r="A3805" s="92" t="s">
        <v>11</v>
      </c>
      <c r="B3805" s="92" t="s">
        <v>12</v>
      </c>
      <c r="C3805" s="92" t="s">
        <v>42</v>
      </c>
      <c r="D3805" s="92" t="s">
        <v>42</v>
      </c>
      <c r="E3805" s="92" t="s">
        <v>24</v>
      </c>
      <c r="F3805" s="92" t="s">
        <v>34</v>
      </c>
      <c r="G3805" s="92" t="s">
        <v>97</v>
      </c>
      <c r="H3805" s="92" t="s">
        <v>74</v>
      </c>
      <c r="I3805" s="89" t="s">
        <v>231</v>
      </c>
      <c r="L3805" s="98">
        <f>'Activity data'!H787*'Emission factors'!$B$37*'Emission factors'!$E$37/1000</f>
        <v>0</v>
      </c>
      <c r="M3805" s="98">
        <f>'Activity data'!I787*'Emission factors'!$B$37*'Emission factors'!$E$37/1000</f>
        <v>0</v>
      </c>
      <c r="N3805" s="98">
        <f>'Activity data'!J787*'Emission factors'!$B$37*'Emission factors'!$E$37/1000</f>
        <v>0</v>
      </c>
      <c r="O3805" s="98">
        <f>'Activity data'!K787*'Emission factors'!$B$37*'Emission factors'!$E$37/1000</f>
        <v>0</v>
      </c>
      <c r="P3805" s="98">
        <f>'Activity data'!L787*'Emission factors'!$B$37*'Emission factors'!$E$37/1000</f>
        <v>0</v>
      </c>
      <c r="Q3805" s="98">
        <f>'Activity data'!M787*'Emission factors'!$B$37*'Emission factors'!$E$37/1000</f>
        <v>0</v>
      </c>
      <c r="R3805" s="98">
        <f>'Activity data'!N787*'Emission factors'!$B$37*'Emission factors'!$E$37/1000</f>
        <v>0</v>
      </c>
      <c r="S3805" s="98">
        <f>'Activity data'!O787*'Emission factors'!$B$37*'Emission factors'!$E$37/1000</f>
        <v>0</v>
      </c>
      <c r="T3805" s="98">
        <f>'Activity data'!P787*'Emission factors'!$B$37*'Emission factors'!$E$37/1000</f>
        <v>0</v>
      </c>
      <c r="U3805" s="98">
        <f>'Activity data'!Q787*'Emission factors'!$B$37*'Emission factors'!$E$37/1000</f>
        <v>0</v>
      </c>
    </row>
    <row r="3806" spans="1:21" x14ac:dyDescent="0.25">
      <c r="A3806" s="92" t="s">
        <v>11</v>
      </c>
      <c r="B3806" s="92" t="s">
        <v>12</v>
      </c>
      <c r="C3806" s="92" t="s">
        <v>42</v>
      </c>
      <c r="D3806" s="92" t="s">
        <v>42</v>
      </c>
      <c r="E3806" s="92" t="s">
        <v>24</v>
      </c>
      <c r="F3806" s="92" t="s">
        <v>34</v>
      </c>
      <c r="G3806" s="92" t="s">
        <v>97</v>
      </c>
      <c r="H3806" s="92" t="s">
        <v>74</v>
      </c>
      <c r="I3806" s="89" t="s">
        <v>230</v>
      </c>
      <c r="L3806" s="98">
        <f>'Activity data'!H788*'Emission factors'!$B$37*'Emission factors'!$E$37/1000</f>
        <v>0</v>
      </c>
      <c r="M3806" s="98">
        <f>'Activity data'!I788*'Emission factors'!$B$37*'Emission factors'!$E$37/1000</f>
        <v>0</v>
      </c>
      <c r="N3806" s="98">
        <f>'Activity data'!J788*'Emission factors'!$B$37*'Emission factors'!$E$37/1000</f>
        <v>0</v>
      </c>
      <c r="O3806" s="98">
        <f>'Activity data'!K788*'Emission factors'!$B$37*'Emission factors'!$E$37/1000</f>
        <v>0</v>
      </c>
      <c r="P3806" s="98">
        <f>'Activity data'!L788*'Emission factors'!$B$37*'Emission factors'!$E$37/1000</f>
        <v>0</v>
      </c>
      <c r="Q3806" s="98">
        <f>'Activity data'!M788*'Emission factors'!$B$37*'Emission factors'!$E$37/1000</f>
        <v>0</v>
      </c>
      <c r="R3806" s="98">
        <f>'Activity data'!N788*'Emission factors'!$B$37*'Emission factors'!$E$37/1000</f>
        <v>0</v>
      </c>
      <c r="S3806" s="98">
        <f>'Activity data'!O788*'Emission factors'!$B$37*'Emission factors'!$E$37/1000</f>
        <v>0</v>
      </c>
      <c r="T3806" s="98">
        <f>'Activity data'!P788*'Emission factors'!$B$37*'Emission factors'!$E$37/1000</f>
        <v>0</v>
      </c>
      <c r="U3806" s="98">
        <f>'Activity data'!Q788*'Emission factors'!$B$37*'Emission factors'!$E$37/1000</f>
        <v>0</v>
      </c>
    </row>
    <row r="3807" spans="1:21" x14ac:dyDescent="0.25">
      <c r="A3807" s="92" t="s">
        <v>11</v>
      </c>
      <c r="B3807" s="92" t="s">
        <v>12</v>
      </c>
      <c r="C3807" s="92" t="s">
        <v>42</v>
      </c>
      <c r="D3807" s="92" t="s">
        <v>42</v>
      </c>
      <c r="E3807" s="92" t="s">
        <v>24</v>
      </c>
      <c r="F3807" s="92" t="s">
        <v>34</v>
      </c>
      <c r="G3807" s="92" t="s">
        <v>97</v>
      </c>
      <c r="H3807" s="92" t="s">
        <v>74</v>
      </c>
      <c r="I3807" s="88" t="s">
        <v>232</v>
      </c>
      <c r="L3807" s="98">
        <f>'Activity data'!H789*'Emission factors'!$B$37*'Emission factors'!$E$37/1000</f>
        <v>1.5495736923456296</v>
      </c>
      <c r="M3807" s="98">
        <f>'Activity data'!I789*'Emission factors'!$B$37*'Emission factors'!$E$37/1000</f>
        <v>1.6907923333905446</v>
      </c>
      <c r="N3807" s="98">
        <f>'Activity data'!J789*'Emission factors'!$B$37*'Emission factors'!$E$37/1000</f>
        <v>1.9595219989454633</v>
      </c>
      <c r="O3807" s="98">
        <f>'Activity data'!K789*'Emission factors'!$B$37*'Emission factors'!$E$37/1000</f>
        <v>2.1679936456280742</v>
      </c>
      <c r="P3807" s="98">
        <f>'Activity data'!L789*'Emission factors'!$B$37*'Emission factors'!$E$37/1000</f>
        <v>2.4636925749026122</v>
      </c>
      <c r="Q3807" s="98">
        <f>'Activity data'!M789*'Emission factors'!$B$37*'Emission factors'!$E$37/1000</f>
        <v>2.6679055417261992</v>
      </c>
      <c r="R3807" s="98">
        <f>'Activity data'!N789*'Emission factors'!$B$37*'Emission factors'!$E$37/1000</f>
        <v>2.7655858361676215</v>
      </c>
      <c r="S3807" s="98">
        <f>'Activity data'!O789*'Emission factors'!$B$37*'Emission factors'!$E$37/1000</f>
        <v>2.8625730364777593</v>
      </c>
      <c r="T3807" s="98">
        <f>'Activity data'!P789*'Emission factors'!$B$37*'Emission factors'!$E$37/1000</f>
        <v>3.2396175750417426</v>
      </c>
      <c r="U3807" s="98">
        <f>'Activity data'!Q789*'Emission factors'!$B$37*'Emission factors'!$E$37/1000</f>
        <v>3.2179994724301491</v>
      </c>
    </row>
    <row r="3808" spans="1:21" x14ac:dyDescent="0.25">
      <c r="A3808" s="92" t="s">
        <v>11</v>
      </c>
      <c r="B3808" s="92" t="s">
        <v>12</v>
      </c>
      <c r="C3808" s="92" t="s">
        <v>42</v>
      </c>
      <c r="D3808" s="92" t="s">
        <v>42</v>
      </c>
      <c r="E3808" s="92" t="s">
        <v>24</v>
      </c>
      <c r="F3808" s="92" t="s">
        <v>34</v>
      </c>
      <c r="G3808" s="92" t="s">
        <v>97</v>
      </c>
      <c r="H3808" s="92" t="s">
        <v>74</v>
      </c>
      <c r="I3808" s="89" t="s">
        <v>225</v>
      </c>
      <c r="L3808" s="98">
        <f>'Activity data'!H790*'Emission factors'!$B$37*'Emission factors'!$E$37/1000</f>
        <v>0</v>
      </c>
      <c r="M3808" s="98">
        <f>'Activity data'!I790*'Emission factors'!$B$37*'Emission factors'!$E$37/1000</f>
        <v>0</v>
      </c>
      <c r="N3808" s="98">
        <f>'Activity data'!J790*'Emission factors'!$B$37*'Emission factors'!$E$37/1000</f>
        <v>0</v>
      </c>
      <c r="O3808" s="98">
        <f>'Activity data'!K790*'Emission factors'!$B$37*'Emission factors'!$E$37/1000</f>
        <v>0</v>
      </c>
      <c r="P3808" s="98">
        <f>'Activity data'!L790*'Emission factors'!$B$37*'Emission factors'!$E$37/1000</f>
        <v>0</v>
      </c>
      <c r="Q3808" s="98">
        <f>'Activity data'!M790*'Emission factors'!$B$37*'Emission factors'!$E$37/1000</f>
        <v>0</v>
      </c>
      <c r="R3808" s="98">
        <f>'Activity data'!N790*'Emission factors'!$B$37*'Emission factors'!$E$37/1000</f>
        <v>0</v>
      </c>
      <c r="S3808" s="98">
        <f>'Activity data'!O790*'Emission factors'!$B$37*'Emission factors'!$E$37/1000</f>
        <v>0</v>
      </c>
      <c r="T3808" s="98">
        <f>'Activity data'!P790*'Emission factors'!$B$37*'Emission factors'!$E$37/1000</f>
        <v>0</v>
      </c>
      <c r="U3808" s="98">
        <f>'Activity data'!Q790*'Emission factors'!$B$37*'Emission factors'!$E$37/1000</f>
        <v>0</v>
      </c>
    </row>
    <row r="3809" spans="1:21" x14ac:dyDescent="0.25">
      <c r="A3809" s="92" t="s">
        <v>11</v>
      </c>
      <c r="B3809" s="92" t="s">
        <v>12</v>
      </c>
      <c r="C3809" s="92" t="s">
        <v>42</v>
      </c>
      <c r="D3809" s="92" t="s">
        <v>42</v>
      </c>
      <c r="E3809" s="92" t="s">
        <v>24</v>
      </c>
      <c r="F3809" s="92" t="s">
        <v>34</v>
      </c>
      <c r="G3809" s="92" t="s">
        <v>97</v>
      </c>
      <c r="H3809" s="92" t="s">
        <v>74</v>
      </c>
      <c r="I3809" s="89" t="s">
        <v>205</v>
      </c>
      <c r="L3809" s="98">
        <f>'Activity data'!H791*'Emission factors'!$B$37*'Emission factors'!$E$37/1000</f>
        <v>0.86499970996425002</v>
      </c>
      <c r="M3809" s="98">
        <f>'Activity data'!I791*'Emission factors'!$B$37*'Emission factors'!$E$37/1000</f>
        <v>0.92150626523127732</v>
      </c>
      <c r="N3809" s="98">
        <f>'Activity data'!J791*'Emission factors'!$B$37*'Emission factors'!$E$37/1000</f>
        <v>1.0013396481290469</v>
      </c>
      <c r="O3809" s="98">
        <f>'Activity data'!K791*'Emission factors'!$B$37*'Emission factors'!$E$37/1000</f>
        <v>1.0345460667124897</v>
      </c>
      <c r="P3809" s="98">
        <f>'Activity data'!L791*'Emission factors'!$B$37*'Emission factors'!$E$37/1000</f>
        <v>1.1337181328165409</v>
      </c>
      <c r="Q3809" s="98">
        <f>'Activity data'!M791*'Emission factors'!$B$37*'Emission factors'!$E$37/1000</f>
        <v>1.1374978227824335</v>
      </c>
      <c r="R3809" s="98">
        <f>'Activity data'!N791*'Emission factors'!$B$37*'Emission factors'!$E$37/1000</f>
        <v>1.1882664449775597</v>
      </c>
      <c r="S3809" s="98">
        <f>'Activity data'!O791*'Emission factors'!$B$37*'Emission factors'!$E$37/1000</f>
        <v>1.2712320506533099</v>
      </c>
      <c r="T3809" s="98">
        <f>'Activity data'!P791*'Emission factors'!$B$37*'Emission factors'!$E$37/1000</f>
        <v>1.347715590214043</v>
      </c>
      <c r="U3809" s="98">
        <f>'Activity data'!Q791*'Emission factors'!$B$37*'Emission factors'!$E$37/1000</f>
        <v>1.3343108451723522</v>
      </c>
    </row>
    <row r="3810" spans="1:21" x14ac:dyDescent="0.25">
      <c r="A3810" s="92" t="s">
        <v>11</v>
      </c>
      <c r="B3810" s="92" t="s">
        <v>12</v>
      </c>
      <c r="C3810" s="92" t="s">
        <v>42</v>
      </c>
      <c r="D3810" s="92" t="s">
        <v>42</v>
      </c>
      <c r="E3810" s="92" t="s">
        <v>24</v>
      </c>
      <c r="F3810" s="92" t="s">
        <v>34</v>
      </c>
      <c r="G3810" s="92" t="s">
        <v>97</v>
      </c>
      <c r="H3810" s="92" t="s">
        <v>74</v>
      </c>
      <c r="I3810" s="89" t="s">
        <v>204</v>
      </c>
      <c r="L3810" s="98">
        <f>'Activity data'!H792*'Emission factors'!$B$37*'Emission factors'!$E$37/1000</f>
        <v>0.46326401229955494</v>
      </c>
      <c r="M3810" s="98">
        <f>'Activity data'!I792*'Emission factors'!$B$37*'Emission factors'!$E$37/1000</f>
        <v>0.50316031281608975</v>
      </c>
      <c r="N3810" s="98">
        <f>'Activity data'!J792*'Emission factors'!$B$37*'Emission factors'!$E$37/1000</f>
        <v>0.56888189270945866</v>
      </c>
      <c r="O3810" s="98">
        <f>'Activity data'!K792*'Emission factors'!$B$37*'Emission factors'!$E$37/1000</f>
        <v>0.60135735490904241</v>
      </c>
      <c r="P3810" s="98">
        <f>'Activity data'!L792*'Emission factors'!$B$37*'Emission factors'!$E$37/1000</f>
        <v>0.6448941835593538</v>
      </c>
      <c r="Q3810" s="98">
        <f>'Activity data'!M792*'Emission factors'!$B$37*'Emission factors'!$E$37/1000</f>
        <v>0.6804130076064745</v>
      </c>
      <c r="R3810" s="98">
        <f>'Activity data'!N792*'Emission factors'!$B$37*'Emission factors'!$E$37/1000</f>
        <v>0.75540789616571891</v>
      </c>
      <c r="S3810" s="98">
        <f>'Activity data'!O792*'Emission factors'!$B$37*'Emission factors'!$E$37/1000</f>
        <v>0.84349339341792084</v>
      </c>
      <c r="T3810" s="98">
        <f>'Activity data'!P792*'Emission factors'!$B$37*'Emission factors'!$E$37/1000</f>
        <v>0.93866981392615434</v>
      </c>
      <c r="U3810" s="98">
        <f>'Activity data'!Q792*'Emission factors'!$B$37*'Emission factors'!$E$37/1000</f>
        <v>0.96502535831336744</v>
      </c>
    </row>
    <row r="3811" spans="1:21" x14ac:dyDescent="0.25">
      <c r="A3811" s="92" t="s">
        <v>11</v>
      </c>
      <c r="B3811" s="92" t="s">
        <v>12</v>
      </c>
      <c r="C3811" s="92" t="s">
        <v>42</v>
      </c>
      <c r="D3811" s="92" t="s">
        <v>42</v>
      </c>
      <c r="E3811" s="92" t="s">
        <v>24</v>
      </c>
      <c r="F3811" s="92" t="s">
        <v>34</v>
      </c>
      <c r="G3811" s="92" t="s">
        <v>97</v>
      </c>
      <c r="H3811" s="92" t="s">
        <v>74</v>
      </c>
      <c r="I3811" s="89" t="s">
        <v>228</v>
      </c>
      <c r="L3811" s="98">
        <f>'Activity data'!H793*'Emission factors'!$B$37*'Emission factors'!$E$37/1000</f>
        <v>0</v>
      </c>
      <c r="M3811" s="98">
        <f>'Activity data'!I793*'Emission factors'!$B$37*'Emission factors'!$E$37/1000</f>
        <v>0</v>
      </c>
      <c r="N3811" s="98">
        <f>'Activity data'!J793*'Emission factors'!$B$37*'Emission factors'!$E$37/1000</f>
        <v>0</v>
      </c>
      <c r="O3811" s="98">
        <f>'Activity data'!K793*'Emission factors'!$B$37*'Emission factors'!$E$37/1000</f>
        <v>0</v>
      </c>
      <c r="P3811" s="98">
        <f>'Activity data'!L793*'Emission factors'!$B$37*'Emission factors'!$E$37/1000</f>
        <v>0</v>
      </c>
      <c r="Q3811" s="98">
        <f>'Activity data'!M793*'Emission factors'!$B$37*'Emission factors'!$E$37/1000</f>
        <v>0</v>
      </c>
      <c r="R3811" s="98">
        <f>'Activity data'!N793*'Emission factors'!$B$37*'Emission factors'!$E$37/1000</f>
        <v>0</v>
      </c>
      <c r="S3811" s="98">
        <f>'Activity data'!O793*'Emission factors'!$B$37*'Emission factors'!$E$37/1000</f>
        <v>0</v>
      </c>
      <c r="T3811" s="98">
        <f>'Activity data'!P793*'Emission factors'!$B$37*'Emission factors'!$E$37/1000</f>
        <v>0</v>
      </c>
      <c r="U3811" s="98">
        <f>'Activity data'!Q793*'Emission factors'!$B$37*'Emission factors'!$E$37/1000</f>
        <v>0</v>
      </c>
    </row>
    <row r="3812" spans="1:21" x14ac:dyDescent="0.25">
      <c r="A3812" s="92" t="s">
        <v>11</v>
      </c>
      <c r="B3812" s="92" t="s">
        <v>12</v>
      </c>
      <c r="C3812" s="92" t="s">
        <v>42</v>
      </c>
      <c r="D3812" s="92" t="s">
        <v>42</v>
      </c>
      <c r="E3812" s="92" t="s">
        <v>24</v>
      </c>
      <c r="F3812" s="92" t="s">
        <v>34</v>
      </c>
      <c r="G3812" s="92" t="s">
        <v>97</v>
      </c>
      <c r="H3812" s="92" t="s">
        <v>74</v>
      </c>
      <c r="I3812" s="89" t="s">
        <v>202</v>
      </c>
      <c r="L3812" s="98">
        <f>'Activity data'!H794*'Emission factors'!$B$37*'Emission factors'!$E$37/1000</f>
        <v>1.3042107799021123</v>
      </c>
      <c r="M3812" s="98">
        <f>'Activity data'!I794*'Emission factors'!$B$37*'Emission factors'!$E$37/1000</f>
        <v>1.3808632796632572</v>
      </c>
      <c r="N3812" s="98">
        <f>'Activity data'!J794*'Emission factors'!$B$37*'Emission factors'!$E$37/1000</f>
        <v>1.6080747347788766</v>
      </c>
      <c r="O3812" s="98">
        <f>'Activity data'!K794*'Emission factors'!$B$37*'Emission factors'!$E$37/1000</f>
        <v>1.8795437257519956</v>
      </c>
      <c r="P3812" s="98">
        <f>'Activity data'!L794*'Emission factors'!$B$37*'Emission factors'!$E$37/1000</f>
        <v>2.0761900500776966</v>
      </c>
      <c r="Q3812" s="98">
        <f>'Activity data'!M794*'Emission factors'!$B$37*'Emission factors'!$E$37/1000</f>
        <v>2.2237465667914704</v>
      </c>
      <c r="R3812" s="98">
        <f>'Activity data'!N794*'Emission factors'!$B$37*'Emission factors'!$E$37/1000</f>
        <v>2.4360072737293681</v>
      </c>
      <c r="S3812" s="98">
        <f>'Activity data'!O794*'Emission factors'!$B$37*'Emission factors'!$E$37/1000</f>
        <v>2.8471178595293374</v>
      </c>
      <c r="T3812" s="98">
        <f>'Activity data'!P794*'Emission factors'!$B$37*'Emission factors'!$E$37/1000</f>
        <v>2.8594055183090865</v>
      </c>
      <c r="U3812" s="98">
        <f>'Activity data'!Q794*'Emission factors'!$B$37*'Emission factors'!$E$37/1000</f>
        <v>2.6792040047473535</v>
      </c>
    </row>
    <row r="3813" spans="1:21" x14ac:dyDescent="0.25">
      <c r="A3813" s="92" t="s">
        <v>11</v>
      </c>
      <c r="B3813" s="92" t="s">
        <v>12</v>
      </c>
      <c r="C3813" s="92" t="s">
        <v>42</v>
      </c>
      <c r="D3813" s="92" t="s">
        <v>42</v>
      </c>
      <c r="E3813" s="92" t="s">
        <v>24</v>
      </c>
      <c r="F3813" s="92" t="s">
        <v>34</v>
      </c>
      <c r="G3813" s="92" t="s">
        <v>97</v>
      </c>
      <c r="H3813" s="92" t="s">
        <v>74</v>
      </c>
      <c r="I3813" s="89" t="s">
        <v>190</v>
      </c>
      <c r="L3813" s="98">
        <f>'Activity data'!H795*'Emission factors'!$B$37*'Emission factors'!$E$37/1000</f>
        <v>0</v>
      </c>
      <c r="M3813" s="98">
        <f>'Activity data'!I795*'Emission factors'!$B$37*'Emission factors'!$E$37/1000</f>
        <v>0</v>
      </c>
      <c r="N3813" s="98">
        <f>'Activity data'!J795*'Emission factors'!$B$37*'Emission factors'!$E$37/1000</f>
        <v>0</v>
      </c>
      <c r="O3813" s="98">
        <f>'Activity data'!K795*'Emission factors'!$B$37*'Emission factors'!$E$37/1000</f>
        <v>0</v>
      </c>
      <c r="P3813" s="98">
        <f>'Activity data'!L795*'Emission factors'!$B$37*'Emission factors'!$E$37/1000</f>
        <v>0</v>
      </c>
      <c r="Q3813" s="98">
        <f>'Activity data'!M795*'Emission factors'!$B$37*'Emission factors'!$E$37/1000</f>
        <v>0</v>
      </c>
      <c r="R3813" s="98">
        <f>'Activity data'!N795*'Emission factors'!$B$37*'Emission factors'!$E$37/1000</f>
        <v>0</v>
      </c>
      <c r="S3813" s="98">
        <f>'Activity data'!O795*'Emission factors'!$B$37*'Emission factors'!$E$37/1000</f>
        <v>0</v>
      </c>
      <c r="T3813" s="98">
        <f>'Activity data'!P795*'Emission factors'!$B$37*'Emission factors'!$E$37/1000</f>
        <v>0</v>
      </c>
      <c r="U3813" s="98">
        <f>'Activity data'!Q795*'Emission factors'!$B$37*'Emission factors'!$E$37/1000</f>
        <v>0</v>
      </c>
    </row>
    <row r="3814" spans="1:21" x14ac:dyDescent="0.25">
      <c r="A3814" s="92" t="s">
        <v>11</v>
      </c>
      <c r="B3814" s="92" t="s">
        <v>12</v>
      </c>
      <c r="C3814" s="92" t="s">
        <v>42</v>
      </c>
      <c r="D3814" s="92" t="s">
        <v>42</v>
      </c>
      <c r="E3814" s="92" t="s">
        <v>24</v>
      </c>
      <c r="F3814" s="92" t="s">
        <v>34</v>
      </c>
      <c r="G3814" s="92" t="s">
        <v>97</v>
      </c>
      <c r="H3814" s="92" t="s">
        <v>74</v>
      </c>
      <c r="I3814" s="89" t="s">
        <v>210</v>
      </c>
      <c r="L3814" s="98">
        <f>'Activity data'!H796*'Emission factors'!$B$37*'Emission factors'!$E$37/1000</f>
        <v>0</v>
      </c>
      <c r="M3814" s="98">
        <f>'Activity data'!I796*'Emission factors'!$B$37*'Emission factors'!$E$37/1000</f>
        <v>0</v>
      </c>
      <c r="N3814" s="98">
        <f>'Activity data'!J796*'Emission factors'!$B$37*'Emission factors'!$E$37/1000</f>
        <v>0</v>
      </c>
      <c r="O3814" s="98">
        <f>'Activity data'!K796*'Emission factors'!$B$37*'Emission factors'!$E$37/1000</f>
        <v>0</v>
      </c>
      <c r="P3814" s="98">
        <f>'Activity data'!L796*'Emission factors'!$B$37*'Emission factors'!$E$37/1000</f>
        <v>0</v>
      </c>
      <c r="Q3814" s="98">
        <f>'Activity data'!M796*'Emission factors'!$B$37*'Emission factors'!$E$37/1000</f>
        <v>0</v>
      </c>
      <c r="R3814" s="98">
        <f>'Activity data'!N796*'Emission factors'!$B$37*'Emission factors'!$E$37/1000</f>
        <v>0</v>
      </c>
      <c r="S3814" s="98">
        <f>'Activity data'!O796*'Emission factors'!$B$37*'Emission factors'!$E$37/1000</f>
        <v>0</v>
      </c>
      <c r="T3814" s="98">
        <f>'Activity data'!P796*'Emission factors'!$B$37*'Emission factors'!$E$37/1000</f>
        <v>0</v>
      </c>
      <c r="U3814" s="98">
        <f>'Activity data'!Q796*'Emission factors'!$B$37*'Emission factors'!$E$37/1000</f>
        <v>0</v>
      </c>
    </row>
    <row r="3815" spans="1:21" x14ac:dyDescent="0.25">
      <c r="A3815" s="92" t="s">
        <v>11</v>
      </c>
      <c r="B3815" s="92" t="s">
        <v>12</v>
      </c>
      <c r="C3815" s="92" t="s">
        <v>42</v>
      </c>
      <c r="D3815" s="92" t="s">
        <v>42</v>
      </c>
      <c r="E3815" s="92" t="s">
        <v>24</v>
      </c>
      <c r="F3815" s="92" t="s">
        <v>34</v>
      </c>
      <c r="G3815" s="92" t="s">
        <v>97</v>
      </c>
      <c r="H3815" s="92" t="s">
        <v>74</v>
      </c>
      <c r="I3815" s="89" t="s">
        <v>199</v>
      </c>
      <c r="L3815" s="98">
        <f>'Activity data'!H797*'Emission factors'!$B$37*'Emission factors'!$E$37/1000</f>
        <v>3.8119210268128487</v>
      </c>
      <c r="M3815" s="98">
        <f>'Activity data'!I797*'Emission factors'!$B$37*'Emission factors'!$E$37/1000</f>
        <v>3.8662615177613699</v>
      </c>
      <c r="N3815" s="98">
        <f>'Activity data'!J797*'Emission factors'!$B$37*'Emission factors'!$E$37/1000</f>
        <v>4.194958752749768</v>
      </c>
      <c r="O3815" s="98">
        <f>'Activity data'!K797*'Emission factors'!$B$37*'Emission factors'!$E$37/1000</f>
        <v>4.6963693101617894</v>
      </c>
      <c r="P3815" s="98">
        <f>'Activity data'!L797*'Emission factors'!$B$37*'Emission factors'!$E$37/1000</f>
        <v>5.2100771480999661</v>
      </c>
      <c r="Q3815" s="98">
        <f>'Activity data'!M797*'Emission factors'!$B$37*'Emission factors'!$E$37/1000</f>
        <v>5.352146439075482</v>
      </c>
      <c r="R3815" s="98">
        <f>'Activity data'!N797*'Emission factors'!$B$37*'Emission factors'!$E$37/1000</f>
        <v>5.5756226280428933</v>
      </c>
      <c r="S3815" s="98">
        <f>'Activity data'!O797*'Emission factors'!$B$37*'Emission factors'!$E$37/1000</f>
        <v>5.900125963156305</v>
      </c>
      <c r="T3815" s="98">
        <f>'Activity data'!P797*'Emission factors'!$B$37*'Emission factors'!$E$37/1000</f>
        <v>6.1341531734019705</v>
      </c>
      <c r="U3815" s="98">
        <f>'Activity data'!Q797*'Emission factors'!$B$37*'Emission factors'!$E$37/1000</f>
        <v>6.1532633255482025</v>
      </c>
    </row>
    <row r="3816" spans="1:21" x14ac:dyDescent="0.25">
      <c r="A3816" s="92" t="s">
        <v>11</v>
      </c>
      <c r="B3816" s="92" t="s">
        <v>12</v>
      </c>
      <c r="C3816" s="92" t="s">
        <v>42</v>
      </c>
      <c r="D3816" s="92" t="s">
        <v>42</v>
      </c>
      <c r="E3816" s="92" t="s">
        <v>24</v>
      </c>
      <c r="F3816" s="92" t="s">
        <v>34</v>
      </c>
      <c r="G3816" s="92" t="s">
        <v>97</v>
      </c>
      <c r="H3816" s="92" t="s">
        <v>74</v>
      </c>
      <c r="I3816" s="89" t="s">
        <v>233</v>
      </c>
      <c r="L3816" s="98">
        <f>'Activity data'!H798*'Emission factors'!$B$37*'Emission factors'!$E$37/1000</f>
        <v>0</v>
      </c>
      <c r="M3816" s="98">
        <f>'Activity data'!I798*'Emission factors'!$B$37*'Emission factors'!$E$37/1000</f>
        <v>0</v>
      </c>
      <c r="N3816" s="98">
        <f>'Activity data'!J798*'Emission factors'!$B$37*'Emission factors'!$E$37/1000</f>
        <v>0</v>
      </c>
      <c r="O3816" s="98">
        <f>'Activity data'!K798*'Emission factors'!$B$37*'Emission factors'!$E$37/1000</f>
        <v>0</v>
      </c>
      <c r="P3816" s="98">
        <f>'Activity data'!L798*'Emission factors'!$B$37*'Emission factors'!$E$37/1000</f>
        <v>0</v>
      </c>
      <c r="Q3816" s="98">
        <f>'Activity data'!M798*'Emission factors'!$B$37*'Emission factors'!$E$37/1000</f>
        <v>0</v>
      </c>
      <c r="R3816" s="98">
        <f>'Activity data'!N798*'Emission factors'!$B$37*'Emission factors'!$E$37/1000</f>
        <v>0</v>
      </c>
      <c r="S3816" s="98">
        <f>'Activity data'!O798*'Emission factors'!$B$37*'Emission factors'!$E$37/1000</f>
        <v>0</v>
      </c>
      <c r="T3816" s="98">
        <f>'Activity data'!P798*'Emission factors'!$B$37*'Emission factors'!$E$37/1000</f>
        <v>0</v>
      </c>
      <c r="U3816" s="98">
        <f>'Activity data'!Q798*'Emission factors'!$B$37*'Emission factors'!$E$37/1000</f>
        <v>0</v>
      </c>
    </row>
    <row r="3817" spans="1:21" x14ac:dyDescent="0.25">
      <c r="A3817" s="92" t="s">
        <v>11</v>
      </c>
      <c r="B3817" s="92" t="s">
        <v>12</v>
      </c>
      <c r="C3817" s="92" t="s">
        <v>42</v>
      </c>
      <c r="D3817" s="92" t="s">
        <v>42</v>
      </c>
      <c r="E3817" s="92" t="s">
        <v>24</v>
      </c>
      <c r="F3817" s="92" t="s">
        <v>34</v>
      </c>
      <c r="G3817" s="92" t="s">
        <v>97</v>
      </c>
      <c r="H3817" s="92" t="s">
        <v>74</v>
      </c>
      <c r="I3817" s="89" t="s">
        <v>200</v>
      </c>
      <c r="L3817" s="98">
        <f>'Activity data'!H799*'Emission factors'!$B$37*'Emission factors'!$E$37/1000</f>
        <v>0.39416433145828494</v>
      </c>
      <c r="M3817" s="98">
        <f>'Activity data'!I799*'Emission factors'!$B$37*'Emission factors'!$E$37/1000</f>
        <v>0.40343637294761991</v>
      </c>
      <c r="N3817" s="98">
        <f>'Activity data'!J799*'Emission factors'!$B$37*'Emission factors'!$E$37/1000</f>
        <v>0.44403581085177507</v>
      </c>
      <c r="O3817" s="98">
        <f>'Activity data'!K799*'Emission factors'!$B$37*'Emission factors'!$E$37/1000</f>
        <v>0.49371364221098912</v>
      </c>
      <c r="P3817" s="98">
        <f>'Activity data'!L799*'Emission factors'!$B$37*'Emission factors'!$E$37/1000</f>
        <v>0.52871037611336746</v>
      </c>
      <c r="Q3817" s="98">
        <f>'Activity data'!M799*'Emission factors'!$B$37*'Emission factors'!$E$37/1000</f>
        <v>0.55953302185960285</v>
      </c>
      <c r="R3817" s="98">
        <f>'Activity data'!N799*'Emission factors'!$B$37*'Emission factors'!$E$37/1000</f>
        <v>0.58906820903567803</v>
      </c>
      <c r="S3817" s="98">
        <f>'Activity data'!O799*'Emission factors'!$B$37*'Emission factors'!$E$37/1000</f>
        <v>0.63670020352161916</v>
      </c>
      <c r="T3817" s="98">
        <f>'Activity data'!P799*'Emission factors'!$B$37*'Emission factors'!$E$37/1000</f>
        <v>0.66649621785655422</v>
      </c>
      <c r="U3817" s="98">
        <f>'Activity data'!Q799*'Emission factors'!$B$37*'Emission factors'!$E$37/1000</f>
        <v>0.65633373650409244</v>
      </c>
    </row>
    <row r="3818" spans="1:21" x14ac:dyDescent="0.25">
      <c r="A3818" s="92" t="s">
        <v>11</v>
      </c>
      <c r="B3818" s="92" t="s">
        <v>12</v>
      </c>
      <c r="C3818" s="92" t="s">
        <v>42</v>
      </c>
      <c r="D3818" s="92" t="s">
        <v>42</v>
      </c>
      <c r="E3818" s="92" t="s">
        <v>40</v>
      </c>
      <c r="F3818" s="92" t="s">
        <v>34</v>
      </c>
      <c r="G3818" s="92" t="s">
        <v>97</v>
      </c>
      <c r="H3818" s="92" t="s">
        <v>74</v>
      </c>
      <c r="I3818" s="89" t="s">
        <v>227</v>
      </c>
      <c r="J3818" s="92" t="s">
        <v>98</v>
      </c>
      <c r="L3818" s="98">
        <f>'Activity data'!H800*'Emission factors'!$B$41*'Emission factors'!$N$22*'Emission factors'!$E$41/1000</f>
        <v>0</v>
      </c>
      <c r="M3818" s="98">
        <f>'Activity data'!I800*'Emission factors'!$B$41*'Emission factors'!$N$22*'Emission factors'!$E$41/1000</f>
        <v>0</v>
      </c>
      <c r="N3818" s="98">
        <f>'Activity data'!J800*'Emission factors'!$B$41*'Emission factors'!$N$22*'Emission factors'!$E$41/1000</f>
        <v>0</v>
      </c>
      <c r="O3818" s="98">
        <f>'Activity data'!K800*'Emission factors'!$B$41*'Emission factors'!$N$22*'Emission factors'!$E$41/1000</f>
        <v>0</v>
      </c>
      <c r="P3818" s="98">
        <f>'Activity data'!L800*'Emission factors'!$B$41*'Emission factors'!$N$22*'Emission factors'!$E$41/1000</f>
        <v>0</v>
      </c>
      <c r="Q3818" s="98">
        <f>'Activity data'!M800*'Emission factors'!$B$41*'Emission factors'!$N$22*'Emission factors'!$E$41/1000</f>
        <v>0</v>
      </c>
      <c r="R3818" s="98">
        <f>'Activity data'!N800*'Emission factors'!$B$41*'Emission factors'!$N$22*'Emission factors'!$E$41/1000</f>
        <v>0</v>
      </c>
      <c r="S3818" s="98">
        <f>'Activity data'!O800*'Emission factors'!$B$41*'Emission factors'!$N$22*'Emission factors'!$E$41/1000</f>
        <v>0</v>
      </c>
      <c r="T3818" s="98">
        <f>'Activity data'!P800*'Emission factors'!$B$41*'Emission factors'!$N$22*'Emission factors'!$E$41/1000</f>
        <v>0</v>
      </c>
      <c r="U3818" s="98">
        <f>'Activity data'!Q800*'Emission factors'!$B$41*'Emission factors'!$N$22*'Emission factors'!$E$41/1000</f>
        <v>0</v>
      </c>
    </row>
    <row r="3819" spans="1:21" x14ac:dyDescent="0.25">
      <c r="A3819" s="92" t="s">
        <v>11</v>
      </c>
      <c r="B3819" s="92" t="s">
        <v>12</v>
      </c>
      <c r="C3819" s="92" t="s">
        <v>42</v>
      </c>
      <c r="D3819" s="92" t="s">
        <v>42</v>
      </c>
      <c r="E3819" s="92" t="s">
        <v>40</v>
      </c>
      <c r="F3819" s="92" t="s">
        <v>34</v>
      </c>
      <c r="G3819" s="92" t="s">
        <v>97</v>
      </c>
      <c r="H3819" s="92" t="s">
        <v>74</v>
      </c>
      <c r="I3819" s="89" t="s">
        <v>203</v>
      </c>
      <c r="L3819" s="98">
        <f>'Activity data'!H801*'Emission factors'!$B$41*'Emission factors'!$N$22*'Emission factors'!$E$41/1000</f>
        <v>0</v>
      </c>
      <c r="M3819" s="98">
        <f>'Activity data'!I801*'Emission factors'!$B$41*'Emission factors'!$N$22*'Emission factors'!$E$41/1000</f>
        <v>0</v>
      </c>
      <c r="N3819" s="98">
        <f>'Activity data'!J801*'Emission factors'!$B$41*'Emission factors'!$N$22*'Emission factors'!$E$41/1000</f>
        <v>0</v>
      </c>
      <c r="O3819" s="98">
        <f>'Activity data'!K801*'Emission factors'!$B$41*'Emission factors'!$N$22*'Emission factors'!$E$41/1000</f>
        <v>0</v>
      </c>
      <c r="P3819" s="98">
        <f>'Activity data'!L801*'Emission factors'!$B$41*'Emission factors'!$N$22*'Emission factors'!$E$41/1000</f>
        <v>0</v>
      </c>
      <c r="Q3819" s="98">
        <f>'Activity data'!M801*'Emission factors'!$B$41*'Emission factors'!$N$22*'Emission factors'!$E$41/1000</f>
        <v>0</v>
      </c>
      <c r="R3819" s="98">
        <f>'Activity data'!N801*'Emission factors'!$B$41*'Emission factors'!$N$22*'Emission factors'!$E$41/1000</f>
        <v>0</v>
      </c>
      <c r="S3819" s="98">
        <f>'Activity data'!O801*'Emission factors'!$B$41*'Emission factors'!$N$22*'Emission factors'!$E$41/1000</f>
        <v>5.9218003289862311E-6</v>
      </c>
      <c r="T3819" s="98">
        <f>'Activity data'!P801*'Emission factors'!$B$41*'Emission factors'!$N$22*'Emission factors'!$E$41/1000</f>
        <v>1.352118798626825E-5</v>
      </c>
      <c r="U3819" s="98">
        <f>'Activity data'!Q801*'Emission factors'!$B$41*'Emission factors'!$N$22*'Emission factors'!$E$41/1000</f>
        <v>1.499292057528113E-5</v>
      </c>
    </row>
    <row r="3820" spans="1:21" x14ac:dyDescent="0.25">
      <c r="A3820" s="92" t="s">
        <v>11</v>
      </c>
      <c r="B3820" s="92" t="s">
        <v>12</v>
      </c>
      <c r="C3820" s="92" t="s">
        <v>42</v>
      </c>
      <c r="D3820" s="92" t="s">
        <v>42</v>
      </c>
      <c r="E3820" s="92" t="s">
        <v>40</v>
      </c>
      <c r="F3820" s="92" t="s">
        <v>34</v>
      </c>
      <c r="G3820" s="92" t="s">
        <v>97</v>
      </c>
      <c r="H3820" s="92" t="s">
        <v>74</v>
      </c>
      <c r="I3820" s="89" t="s">
        <v>191</v>
      </c>
      <c r="L3820" s="98">
        <f>'Activity data'!H802*'Emission factors'!$B$41*'Emission factors'!$N$22*'Emission factors'!$E$41/1000</f>
        <v>0</v>
      </c>
      <c r="M3820" s="98">
        <f>'Activity data'!I802*'Emission factors'!$B$41*'Emission factors'!$N$22*'Emission factors'!$E$41/1000</f>
        <v>0</v>
      </c>
      <c r="N3820" s="98">
        <f>'Activity data'!J802*'Emission factors'!$B$41*'Emission factors'!$N$22*'Emission factors'!$E$41/1000</f>
        <v>0</v>
      </c>
      <c r="O3820" s="98">
        <f>'Activity data'!K802*'Emission factors'!$B$41*'Emission factors'!$N$22*'Emission factors'!$E$41/1000</f>
        <v>0</v>
      </c>
      <c r="P3820" s="98">
        <f>'Activity data'!L802*'Emission factors'!$B$41*'Emission factors'!$N$22*'Emission factors'!$E$41/1000</f>
        <v>0</v>
      </c>
      <c r="Q3820" s="98">
        <f>'Activity data'!M802*'Emission factors'!$B$41*'Emission factors'!$N$22*'Emission factors'!$E$41/1000</f>
        <v>0</v>
      </c>
      <c r="R3820" s="98">
        <f>'Activity data'!N802*'Emission factors'!$B$41*'Emission factors'!$N$22*'Emission factors'!$E$41/1000</f>
        <v>0</v>
      </c>
      <c r="S3820" s="98">
        <f>'Activity data'!O802*'Emission factors'!$B$41*'Emission factors'!$N$22*'Emission factors'!$E$41/1000</f>
        <v>0</v>
      </c>
      <c r="T3820" s="98">
        <f>'Activity data'!P802*'Emission factors'!$B$41*'Emission factors'!$N$22*'Emission factors'!$E$41/1000</f>
        <v>0</v>
      </c>
      <c r="U3820" s="98">
        <f>'Activity data'!Q802*'Emission factors'!$B$41*'Emission factors'!$N$22*'Emission factors'!$E$41/1000</f>
        <v>0</v>
      </c>
    </row>
    <row r="3821" spans="1:21" x14ac:dyDescent="0.25">
      <c r="A3821" s="92" t="s">
        <v>11</v>
      </c>
      <c r="B3821" s="92" t="s">
        <v>12</v>
      </c>
      <c r="C3821" s="92" t="s">
        <v>42</v>
      </c>
      <c r="D3821" s="92" t="s">
        <v>42</v>
      </c>
      <c r="E3821" s="92" t="s">
        <v>40</v>
      </c>
      <c r="F3821" s="92" t="s">
        <v>34</v>
      </c>
      <c r="G3821" s="92" t="s">
        <v>97</v>
      </c>
      <c r="H3821" s="92" t="s">
        <v>74</v>
      </c>
      <c r="I3821" s="89" t="s">
        <v>192</v>
      </c>
      <c r="L3821" s="98">
        <f>'Activity data'!H803*'Emission factors'!$B$41*'Emission factors'!$N$22*'Emission factors'!$E$41/1000</f>
        <v>0</v>
      </c>
      <c r="M3821" s="98">
        <f>'Activity data'!I803*'Emission factors'!$B$41*'Emission factors'!$N$22*'Emission factors'!$E$41/1000</f>
        <v>0</v>
      </c>
      <c r="N3821" s="98">
        <f>'Activity data'!J803*'Emission factors'!$B$41*'Emission factors'!$N$22*'Emission factors'!$E$41/1000</f>
        <v>0</v>
      </c>
      <c r="O3821" s="98">
        <f>'Activity data'!K803*'Emission factors'!$B$41*'Emission factors'!$N$22*'Emission factors'!$E$41/1000</f>
        <v>0</v>
      </c>
      <c r="P3821" s="98">
        <f>'Activity data'!L803*'Emission factors'!$B$41*'Emission factors'!$N$22*'Emission factors'!$E$41/1000</f>
        <v>0</v>
      </c>
      <c r="Q3821" s="98">
        <f>'Activity data'!M803*'Emission factors'!$B$41*'Emission factors'!$N$22*'Emission factors'!$E$41/1000</f>
        <v>0</v>
      </c>
      <c r="R3821" s="98">
        <f>'Activity data'!N803*'Emission factors'!$B$41*'Emission factors'!$N$22*'Emission factors'!$E$41/1000</f>
        <v>4.2212371376398362E-4</v>
      </c>
      <c r="S3821" s="98">
        <f>'Activity data'!O803*'Emission factors'!$B$41*'Emission factors'!$N$22*'Emission factors'!$E$41/1000</f>
        <v>5.5708449021983901E-4</v>
      </c>
      <c r="T3821" s="98">
        <f>'Activity data'!P803*'Emission factors'!$B$41*'Emission factors'!$N$22*'Emission factors'!$E$41/1000</f>
        <v>5.1215342544310327E-4</v>
      </c>
      <c r="U3821" s="98">
        <f>'Activity data'!Q803*'Emission factors'!$B$41*'Emission factors'!$N$22*'Emission factors'!$E$41/1000</f>
        <v>4.3557144290577184E-4</v>
      </c>
    </row>
    <row r="3822" spans="1:21" x14ac:dyDescent="0.25">
      <c r="A3822" s="92" t="s">
        <v>11</v>
      </c>
      <c r="B3822" s="92" t="s">
        <v>12</v>
      </c>
      <c r="C3822" s="92" t="s">
        <v>42</v>
      </c>
      <c r="D3822" s="92" t="s">
        <v>42</v>
      </c>
      <c r="E3822" s="92" t="s">
        <v>40</v>
      </c>
      <c r="F3822" s="92" t="s">
        <v>34</v>
      </c>
      <c r="G3822" s="92" t="s">
        <v>97</v>
      </c>
      <c r="H3822" s="92" t="s">
        <v>74</v>
      </c>
      <c r="I3822" s="89" t="s">
        <v>206</v>
      </c>
      <c r="L3822" s="98">
        <f>'Activity data'!H804*'Emission factors'!$B$41*'Emission factors'!$N$22*'Emission factors'!$E$41/1000</f>
        <v>0</v>
      </c>
      <c r="M3822" s="98">
        <f>'Activity data'!I804*'Emission factors'!$B$41*'Emission factors'!$N$22*'Emission factors'!$E$41/1000</f>
        <v>0</v>
      </c>
      <c r="N3822" s="98">
        <f>'Activity data'!J804*'Emission factors'!$B$41*'Emission factors'!$N$22*'Emission factors'!$E$41/1000</f>
        <v>0</v>
      </c>
      <c r="O3822" s="98">
        <f>'Activity data'!K804*'Emission factors'!$B$41*'Emission factors'!$N$22*'Emission factors'!$E$41/1000</f>
        <v>0</v>
      </c>
      <c r="P3822" s="98">
        <f>'Activity data'!L804*'Emission factors'!$B$41*'Emission factors'!$N$22*'Emission factors'!$E$41/1000</f>
        <v>0</v>
      </c>
      <c r="Q3822" s="98">
        <f>'Activity data'!M804*'Emission factors'!$B$41*'Emission factors'!$N$22*'Emission factors'!$E$41/1000</f>
        <v>0</v>
      </c>
      <c r="R3822" s="98">
        <f>'Activity data'!N804*'Emission factors'!$B$41*'Emission factors'!$N$22*'Emission factors'!$E$41/1000</f>
        <v>0</v>
      </c>
      <c r="S3822" s="98">
        <f>'Activity data'!O804*'Emission factors'!$B$41*'Emission factors'!$N$22*'Emission factors'!$E$41/1000</f>
        <v>0</v>
      </c>
      <c r="T3822" s="98">
        <f>'Activity data'!P804*'Emission factors'!$B$41*'Emission factors'!$N$22*'Emission factors'!$E$41/1000</f>
        <v>0</v>
      </c>
      <c r="U3822" s="98">
        <f>'Activity data'!Q804*'Emission factors'!$B$41*'Emission factors'!$N$22*'Emission factors'!$E$41/1000</f>
        <v>0</v>
      </c>
    </row>
    <row r="3823" spans="1:21" x14ac:dyDescent="0.25">
      <c r="A3823" s="92" t="s">
        <v>11</v>
      </c>
      <c r="B3823" s="92" t="s">
        <v>12</v>
      </c>
      <c r="C3823" s="92" t="s">
        <v>42</v>
      </c>
      <c r="D3823" s="92" t="s">
        <v>42</v>
      </c>
      <c r="E3823" s="92" t="s">
        <v>40</v>
      </c>
      <c r="F3823" s="92" t="s">
        <v>34</v>
      </c>
      <c r="G3823" s="92" t="s">
        <v>97</v>
      </c>
      <c r="H3823" s="92" t="s">
        <v>74</v>
      </c>
      <c r="I3823" s="89" t="s">
        <v>220</v>
      </c>
      <c r="L3823" s="98">
        <f>'Activity data'!H805*'Emission factors'!$B$41*'Emission factors'!$N$22*'Emission factors'!$E$41/1000</f>
        <v>0</v>
      </c>
      <c r="M3823" s="98">
        <f>'Activity data'!I805*'Emission factors'!$B$41*'Emission factors'!$N$22*'Emission factors'!$E$41/1000</f>
        <v>0</v>
      </c>
      <c r="N3823" s="98">
        <f>'Activity data'!J805*'Emission factors'!$B$41*'Emission factors'!$N$22*'Emission factors'!$E$41/1000</f>
        <v>0</v>
      </c>
      <c r="O3823" s="98">
        <f>'Activity data'!K805*'Emission factors'!$B$41*'Emission factors'!$N$22*'Emission factors'!$E$41/1000</f>
        <v>0</v>
      </c>
      <c r="P3823" s="98">
        <f>'Activity data'!L805*'Emission factors'!$B$41*'Emission factors'!$N$22*'Emission factors'!$E$41/1000</f>
        <v>0</v>
      </c>
      <c r="Q3823" s="98">
        <f>'Activity data'!M805*'Emission factors'!$B$41*'Emission factors'!$N$22*'Emission factors'!$E$41/1000</f>
        <v>0</v>
      </c>
      <c r="R3823" s="98">
        <f>'Activity data'!N805*'Emission factors'!$B$41*'Emission factors'!$N$22*'Emission factors'!$E$41/1000</f>
        <v>0</v>
      </c>
      <c r="S3823" s="98">
        <f>'Activity data'!O805*'Emission factors'!$B$41*'Emission factors'!$N$22*'Emission factors'!$E$41/1000</f>
        <v>0</v>
      </c>
      <c r="T3823" s="98">
        <f>'Activity data'!P805*'Emission factors'!$B$41*'Emission factors'!$N$22*'Emission factors'!$E$41/1000</f>
        <v>0</v>
      </c>
      <c r="U3823" s="98">
        <f>'Activity data'!Q805*'Emission factors'!$B$41*'Emission factors'!$N$22*'Emission factors'!$E$41/1000</f>
        <v>0</v>
      </c>
    </row>
    <row r="3824" spans="1:21" x14ac:dyDescent="0.25">
      <c r="A3824" s="92" t="s">
        <v>11</v>
      </c>
      <c r="B3824" s="92" t="s">
        <v>12</v>
      </c>
      <c r="C3824" s="92" t="s">
        <v>42</v>
      </c>
      <c r="D3824" s="92" t="s">
        <v>42</v>
      </c>
      <c r="E3824" s="92" t="s">
        <v>40</v>
      </c>
      <c r="F3824" s="92" t="s">
        <v>34</v>
      </c>
      <c r="G3824" s="92" t="s">
        <v>97</v>
      </c>
      <c r="H3824" s="92" t="s">
        <v>74</v>
      </c>
      <c r="I3824" s="89" t="s">
        <v>193</v>
      </c>
      <c r="L3824" s="98">
        <f>'Activity data'!H806*'Emission factors'!$B$41*'Emission factors'!$N$22*'Emission factors'!$E$41/1000</f>
        <v>0</v>
      </c>
      <c r="M3824" s="98">
        <f>'Activity data'!I806*'Emission factors'!$B$41*'Emission factors'!$N$22*'Emission factors'!$E$41/1000</f>
        <v>0</v>
      </c>
      <c r="N3824" s="98">
        <f>'Activity data'!J806*'Emission factors'!$B$41*'Emission factors'!$N$22*'Emission factors'!$E$41/1000</f>
        <v>0</v>
      </c>
      <c r="O3824" s="98">
        <f>'Activity data'!K806*'Emission factors'!$B$41*'Emission factors'!$N$22*'Emission factors'!$E$41/1000</f>
        <v>0</v>
      </c>
      <c r="P3824" s="98">
        <f>'Activity data'!L806*'Emission factors'!$B$41*'Emission factors'!$N$22*'Emission factors'!$E$41/1000</f>
        <v>0</v>
      </c>
      <c r="Q3824" s="98">
        <f>'Activity data'!M806*'Emission factors'!$B$41*'Emission factors'!$N$22*'Emission factors'!$E$41/1000</f>
        <v>0</v>
      </c>
      <c r="R3824" s="98">
        <f>'Activity data'!N806*'Emission factors'!$B$41*'Emission factors'!$N$22*'Emission factors'!$E$41/1000</f>
        <v>0</v>
      </c>
      <c r="S3824" s="98">
        <f>'Activity data'!O806*'Emission factors'!$B$41*'Emission factors'!$N$22*'Emission factors'!$E$41/1000</f>
        <v>0</v>
      </c>
      <c r="T3824" s="98">
        <f>'Activity data'!P806*'Emission factors'!$B$41*'Emission factors'!$N$22*'Emission factors'!$E$41/1000</f>
        <v>0</v>
      </c>
      <c r="U3824" s="98">
        <f>'Activity data'!Q806*'Emission factors'!$B$41*'Emission factors'!$N$22*'Emission factors'!$E$41/1000</f>
        <v>0</v>
      </c>
    </row>
    <row r="3825" spans="1:21" x14ac:dyDescent="0.25">
      <c r="A3825" s="92" t="s">
        <v>11</v>
      </c>
      <c r="B3825" s="92" t="s">
        <v>12</v>
      </c>
      <c r="C3825" s="92" t="s">
        <v>42</v>
      </c>
      <c r="D3825" s="92" t="s">
        <v>42</v>
      </c>
      <c r="E3825" s="92" t="s">
        <v>40</v>
      </c>
      <c r="F3825" s="92" t="s">
        <v>34</v>
      </c>
      <c r="G3825" s="92" t="s">
        <v>97</v>
      </c>
      <c r="H3825" s="92" t="s">
        <v>74</v>
      </c>
      <c r="I3825" s="89" t="s">
        <v>259</v>
      </c>
      <c r="L3825" s="98">
        <f>'Activity data'!H807*'Emission factors'!$B$41*'Emission factors'!$N$22*'Emission factors'!$E$41/1000</f>
        <v>0</v>
      </c>
      <c r="M3825" s="98">
        <f>'Activity data'!I807*'Emission factors'!$B$41*'Emission factors'!$N$22*'Emission factors'!$E$41/1000</f>
        <v>0</v>
      </c>
      <c r="N3825" s="98">
        <f>'Activity data'!J807*'Emission factors'!$B$41*'Emission factors'!$N$22*'Emission factors'!$E$41/1000</f>
        <v>0</v>
      </c>
      <c r="O3825" s="98">
        <f>'Activity data'!K807*'Emission factors'!$B$41*'Emission factors'!$N$22*'Emission factors'!$E$41/1000</f>
        <v>0</v>
      </c>
      <c r="P3825" s="98">
        <f>'Activity data'!L807*'Emission factors'!$B$41*'Emission factors'!$N$22*'Emission factors'!$E$41/1000</f>
        <v>0</v>
      </c>
      <c r="Q3825" s="98">
        <f>'Activity data'!M807*'Emission factors'!$B$41*'Emission factors'!$N$22*'Emission factors'!$E$41/1000</f>
        <v>0</v>
      </c>
      <c r="R3825" s="98">
        <f>'Activity data'!N807*'Emission factors'!$B$41*'Emission factors'!$N$22*'Emission factors'!$E$41/1000</f>
        <v>0</v>
      </c>
      <c r="S3825" s="98">
        <f>'Activity data'!O807*'Emission factors'!$B$41*'Emission factors'!$N$22*'Emission factors'!$E$41/1000</f>
        <v>0</v>
      </c>
      <c r="T3825" s="98">
        <f>'Activity data'!P807*'Emission factors'!$B$41*'Emission factors'!$N$22*'Emission factors'!$E$41/1000</f>
        <v>0</v>
      </c>
      <c r="U3825" s="98">
        <f>'Activity data'!Q807*'Emission factors'!$B$41*'Emission factors'!$N$22*'Emission factors'!$E$41/1000</f>
        <v>0</v>
      </c>
    </row>
    <row r="3826" spans="1:21" x14ac:dyDescent="0.25">
      <c r="A3826" s="92" t="s">
        <v>11</v>
      </c>
      <c r="B3826" s="92" t="s">
        <v>12</v>
      </c>
      <c r="C3826" s="92" t="s">
        <v>42</v>
      </c>
      <c r="D3826" s="92" t="s">
        <v>42</v>
      </c>
      <c r="E3826" s="92" t="s">
        <v>40</v>
      </c>
      <c r="F3826" s="92" t="s">
        <v>34</v>
      </c>
      <c r="G3826" s="92" t="s">
        <v>97</v>
      </c>
      <c r="H3826" s="92" t="s">
        <v>74</v>
      </c>
      <c r="I3826" s="89" t="s">
        <v>223</v>
      </c>
      <c r="L3826" s="98">
        <f>'Activity data'!H808*'Emission factors'!$B$41*'Emission factors'!$N$22*'Emission factors'!$E$41/1000</f>
        <v>0</v>
      </c>
      <c r="M3826" s="98">
        <f>'Activity data'!I808*'Emission factors'!$B$41*'Emission factors'!$N$22*'Emission factors'!$E$41/1000</f>
        <v>0</v>
      </c>
      <c r="N3826" s="98">
        <f>'Activity data'!J808*'Emission factors'!$B$41*'Emission factors'!$N$22*'Emission factors'!$E$41/1000</f>
        <v>0</v>
      </c>
      <c r="O3826" s="98">
        <f>'Activity data'!K808*'Emission factors'!$B$41*'Emission factors'!$N$22*'Emission factors'!$E$41/1000</f>
        <v>0</v>
      </c>
      <c r="P3826" s="98">
        <f>'Activity data'!L808*'Emission factors'!$B$41*'Emission factors'!$N$22*'Emission factors'!$E$41/1000</f>
        <v>0</v>
      </c>
      <c r="Q3826" s="98">
        <f>'Activity data'!M808*'Emission factors'!$B$41*'Emission factors'!$N$22*'Emission factors'!$E$41/1000</f>
        <v>0</v>
      </c>
      <c r="R3826" s="98">
        <f>'Activity data'!N808*'Emission factors'!$B$41*'Emission factors'!$N$22*'Emission factors'!$E$41/1000</f>
        <v>0</v>
      </c>
      <c r="S3826" s="98">
        <f>'Activity data'!O808*'Emission factors'!$B$41*'Emission factors'!$N$22*'Emission factors'!$E$41/1000</f>
        <v>0</v>
      </c>
      <c r="T3826" s="98">
        <f>'Activity data'!P808*'Emission factors'!$B$41*'Emission factors'!$N$22*'Emission factors'!$E$41/1000</f>
        <v>0</v>
      </c>
      <c r="U3826" s="98">
        <f>'Activity data'!Q808*'Emission factors'!$B$41*'Emission factors'!$N$22*'Emission factors'!$E$41/1000</f>
        <v>0</v>
      </c>
    </row>
    <row r="3827" spans="1:21" x14ac:dyDescent="0.25">
      <c r="A3827" s="92" t="s">
        <v>11</v>
      </c>
      <c r="B3827" s="92" t="s">
        <v>12</v>
      </c>
      <c r="C3827" s="92" t="s">
        <v>42</v>
      </c>
      <c r="D3827" s="92" t="s">
        <v>42</v>
      </c>
      <c r="E3827" s="92" t="s">
        <v>40</v>
      </c>
      <c r="F3827" s="92" t="s">
        <v>34</v>
      </c>
      <c r="G3827" s="92" t="s">
        <v>97</v>
      </c>
      <c r="H3827" s="92" t="s">
        <v>74</v>
      </c>
      <c r="I3827" s="89" t="s">
        <v>221</v>
      </c>
      <c r="L3827" s="98">
        <f>'Activity data'!H809*'Emission factors'!$B$41*'Emission factors'!$N$22*'Emission factors'!$E$41/1000</f>
        <v>1.2094884517371628E-3</v>
      </c>
      <c r="M3827" s="98">
        <f>'Activity data'!I809*'Emission factors'!$B$41*'Emission factors'!$N$22*'Emission factors'!$E$41/1000</f>
        <v>8.8486344254304046E-4</v>
      </c>
      <c r="N3827" s="98">
        <f>'Activity data'!J809*'Emission factors'!$B$41*'Emission factors'!$N$22*'Emission factors'!$E$41/1000</f>
        <v>1.133110941208594E-3</v>
      </c>
      <c r="O3827" s="98">
        <f>'Activity data'!K809*'Emission factors'!$B$41*'Emission factors'!$N$22*'Emission factors'!$E$41/1000</f>
        <v>1.1374548607598614E-3</v>
      </c>
      <c r="P3827" s="98">
        <f>'Activity data'!L809*'Emission factors'!$B$41*'Emission factors'!$N$22*'Emission factors'!$E$41/1000</f>
        <v>1.7724494237599424E-3</v>
      </c>
      <c r="Q3827" s="98">
        <f>'Activity data'!M809*'Emission factors'!$B$41*'Emission factors'!$N$22*'Emission factors'!$E$41/1000</f>
        <v>2.0938162773688532E-3</v>
      </c>
      <c r="R3827" s="98">
        <f>'Activity data'!N809*'Emission factors'!$B$41*'Emission factors'!$N$22*'Emission factors'!$E$41/1000</f>
        <v>8.7644611038271189E-4</v>
      </c>
      <c r="S3827" s="98">
        <f>'Activity data'!O809*'Emission factors'!$B$41*'Emission factors'!$N$22*'Emission factors'!$E$41/1000</f>
        <v>6.2561343533988373E-4</v>
      </c>
      <c r="T3827" s="98">
        <f>'Activity data'!P809*'Emission factors'!$B$41*'Emission factors'!$N$22*'Emission factors'!$E$41/1000</f>
        <v>7.2155914303717551E-4</v>
      </c>
      <c r="U3827" s="98">
        <f>'Activity data'!Q809*'Emission factors'!$B$41*'Emission factors'!$N$22*'Emission factors'!$E$41/1000</f>
        <v>7.0366317833141863E-4</v>
      </c>
    </row>
    <row r="3828" spans="1:21" x14ac:dyDescent="0.25">
      <c r="A3828" s="92" t="s">
        <v>11</v>
      </c>
      <c r="B3828" s="92" t="s">
        <v>12</v>
      </c>
      <c r="C3828" s="92" t="s">
        <v>42</v>
      </c>
      <c r="D3828" s="92" t="s">
        <v>42</v>
      </c>
      <c r="E3828" s="92" t="s">
        <v>40</v>
      </c>
      <c r="F3828" s="92" t="s">
        <v>34</v>
      </c>
      <c r="G3828" s="92" t="s">
        <v>97</v>
      </c>
      <c r="H3828" s="92" t="s">
        <v>74</v>
      </c>
      <c r="I3828" s="89" t="s">
        <v>222</v>
      </c>
      <c r="L3828" s="98">
        <f>'Activity data'!H810*'Emission factors'!$B$41*'Emission factors'!$N$22*'Emission factors'!$E$41/1000</f>
        <v>0</v>
      </c>
      <c r="M3828" s="98">
        <f>'Activity data'!I810*'Emission factors'!$B$41*'Emission factors'!$N$22*'Emission factors'!$E$41/1000</f>
        <v>0</v>
      </c>
      <c r="N3828" s="98">
        <f>'Activity data'!J810*'Emission factors'!$B$41*'Emission factors'!$N$22*'Emission factors'!$E$41/1000</f>
        <v>0</v>
      </c>
      <c r="O3828" s="98">
        <f>'Activity data'!K810*'Emission factors'!$B$41*'Emission factors'!$N$22*'Emission factors'!$E$41/1000</f>
        <v>0</v>
      </c>
      <c r="P3828" s="98">
        <f>'Activity data'!L810*'Emission factors'!$B$41*'Emission factors'!$N$22*'Emission factors'!$E$41/1000</f>
        <v>0</v>
      </c>
      <c r="Q3828" s="98">
        <f>'Activity data'!M810*'Emission factors'!$B$41*'Emission factors'!$N$22*'Emission factors'!$E$41/1000</f>
        <v>0</v>
      </c>
      <c r="R3828" s="98">
        <f>'Activity data'!N810*'Emission factors'!$B$41*'Emission factors'!$N$22*'Emission factors'!$E$41/1000</f>
        <v>0</v>
      </c>
      <c r="S3828" s="98">
        <f>'Activity data'!O810*'Emission factors'!$B$41*'Emission factors'!$N$22*'Emission factors'!$E$41/1000</f>
        <v>0</v>
      </c>
      <c r="T3828" s="98">
        <f>'Activity data'!P810*'Emission factors'!$B$41*'Emission factors'!$N$22*'Emission factors'!$E$41/1000</f>
        <v>0</v>
      </c>
      <c r="U3828" s="98">
        <f>'Activity data'!Q810*'Emission factors'!$B$41*'Emission factors'!$N$22*'Emission factors'!$E$41/1000</f>
        <v>0</v>
      </c>
    </row>
    <row r="3829" spans="1:21" x14ac:dyDescent="0.25">
      <c r="A3829" s="92" t="s">
        <v>11</v>
      </c>
      <c r="B3829" s="92" t="s">
        <v>12</v>
      </c>
      <c r="C3829" s="92" t="s">
        <v>42</v>
      </c>
      <c r="D3829" s="92" t="s">
        <v>42</v>
      </c>
      <c r="E3829" s="92" t="s">
        <v>40</v>
      </c>
      <c r="F3829" s="92" t="s">
        <v>34</v>
      </c>
      <c r="G3829" s="92" t="s">
        <v>97</v>
      </c>
      <c r="H3829" s="92" t="s">
        <v>74</v>
      </c>
      <c r="I3829" s="89" t="s">
        <v>201</v>
      </c>
      <c r="L3829" s="98">
        <f>'Activity data'!H811*'Emission factors'!$B$41*'Emission factors'!$N$22*'Emission factors'!$E$41/1000</f>
        <v>0</v>
      </c>
      <c r="M3829" s="98">
        <f>'Activity data'!I811*'Emission factors'!$B$41*'Emission factors'!$N$22*'Emission factors'!$E$41/1000</f>
        <v>0</v>
      </c>
      <c r="N3829" s="98">
        <f>'Activity data'!J811*'Emission factors'!$B$41*'Emission factors'!$N$22*'Emission factors'!$E$41/1000</f>
        <v>0</v>
      </c>
      <c r="O3829" s="98">
        <f>'Activity data'!K811*'Emission factors'!$B$41*'Emission factors'!$N$22*'Emission factors'!$E$41/1000</f>
        <v>0</v>
      </c>
      <c r="P3829" s="98">
        <f>'Activity data'!L811*'Emission factors'!$B$41*'Emission factors'!$N$22*'Emission factors'!$E$41/1000</f>
        <v>0</v>
      </c>
      <c r="Q3829" s="98">
        <f>'Activity data'!M811*'Emission factors'!$B$41*'Emission factors'!$N$22*'Emission factors'!$E$41/1000</f>
        <v>0</v>
      </c>
      <c r="R3829" s="98">
        <f>'Activity data'!N811*'Emission factors'!$B$41*'Emission factors'!$N$22*'Emission factors'!$E$41/1000</f>
        <v>6.3918164612557756E-3</v>
      </c>
      <c r="S3829" s="98">
        <f>'Activity data'!O811*'Emission factors'!$B$41*'Emission factors'!$N$22*'Emission factors'!$E$41/1000</f>
        <v>8.1926784613643513E-3</v>
      </c>
      <c r="T3829" s="98">
        <f>'Activity data'!P811*'Emission factors'!$B$41*'Emission factors'!$N$22*'Emission factors'!$E$41/1000</f>
        <v>7.8997239712013771E-3</v>
      </c>
      <c r="U3829" s="98">
        <f>'Activity data'!Q811*'Emission factors'!$B$41*'Emission factors'!$N$22*'Emission factors'!$E$41/1000</f>
        <v>6.5911922434151362E-3</v>
      </c>
    </row>
    <row r="3830" spans="1:21" x14ac:dyDescent="0.25">
      <c r="A3830" s="92" t="s">
        <v>11</v>
      </c>
      <c r="B3830" s="92" t="s">
        <v>12</v>
      </c>
      <c r="C3830" s="92" t="s">
        <v>42</v>
      </c>
      <c r="D3830" s="92" t="s">
        <v>42</v>
      </c>
      <c r="E3830" s="92" t="s">
        <v>40</v>
      </c>
      <c r="F3830" s="92" t="s">
        <v>34</v>
      </c>
      <c r="G3830" s="92" t="s">
        <v>97</v>
      </c>
      <c r="H3830" s="92" t="s">
        <v>74</v>
      </c>
      <c r="I3830" s="89" t="s">
        <v>207</v>
      </c>
      <c r="L3830" s="98">
        <f>'Activity data'!H812*'Emission factors'!$B$41*'Emission factors'!$N$22*'Emission factors'!$E$41/1000</f>
        <v>0</v>
      </c>
      <c r="M3830" s="98">
        <f>'Activity data'!I812*'Emission factors'!$B$41*'Emission factors'!$N$22*'Emission factors'!$E$41/1000</f>
        <v>0</v>
      </c>
      <c r="N3830" s="98">
        <f>'Activity data'!J812*'Emission factors'!$B$41*'Emission factors'!$N$22*'Emission factors'!$E$41/1000</f>
        <v>0</v>
      </c>
      <c r="O3830" s="98">
        <f>'Activity data'!K812*'Emission factors'!$B$41*'Emission factors'!$N$22*'Emission factors'!$E$41/1000</f>
        <v>0</v>
      </c>
      <c r="P3830" s="98">
        <f>'Activity data'!L812*'Emission factors'!$B$41*'Emission factors'!$N$22*'Emission factors'!$E$41/1000</f>
        <v>0</v>
      </c>
      <c r="Q3830" s="98">
        <f>'Activity data'!M812*'Emission factors'!$B$41*'Emission factors'!$N$22*'Emission factors'!$E$41/1000</f>
        <v>0</v>
      </c>
      <c r="R3830" s="98">
        <f>'Activity data'!N812*'Emission factors'!$B$41*'Emission factors'!$N$22*'Emission factors'!$E$41/1000</f>
        <v>5.0367034028657124E-5</v>
      </c>
      <c r="S3830" s="98">
        <f>'Activity data'!O812*'Emission factors'!$B$41*'Emission factors'!$N$22*'Emission factors'!$E$41/1000</f>
        <v>7.8227689756117885E-5</v>
      </c>
      <c r="T3830" s="98">
        <f>'Activity data'!P812*'Emission factors'!$B$41*'Emission factors'!$N$22*'Emission factors'!$E$41/1000</f>
        <v>8.6506168782611817E-5</v>
      </c>
      <c r="U3830" s="98">
        <f>'Activity data'!Q812*'Emission factors'!$B$41*'Emission factors'!$N$22*'Emission factors'!$E$41/1000</f>
        <v>8.5233080632787789E-5</v>
      </c>
    </row>
    <row r="3831" spans="1:21" x14ac:dyDescent="0.25">
      <c r="A3831" s="92" t="s">
        <v>11</v>
      </c>
      <c r="B3831" s="92" t="s">
        <v>12</v>
      </c>
      <c r="C3831" s="92" t="s">
        <v>42</v>
      </c>
      <c r="D3831" s="92" t="s">
        <v>42</v>
      </c>
      <c r="E3831" s="92" t="s">
        <v>40</v>
      </c>
      <c r="F3831" s="92" t="s">
        <v>34</v>
      </c>
      <c r="G3831" s="92" t="s">
        <v>97</v>
      </c>
      <c r="H3831" s="92" t="s">
        <v>74</v>
      </c>
      <c r="I3831" s="89" t="s">
        <v>218</v>
      </c>
      <c r="L3831" s="98">
        <f>'Activity data'!H813*'Emission factors'!$B$41*'Emission factors'!$N$22*'Emission factors'!$E$41/1000</f>
        <v>0</v>
      </c>
      <c r="M3831" s="98">
        <f>'Activity data'!I813*'Emission factors'!$B$41*'Emission factors'!$N$22*'Emission factors'!$E$41/1000</f>
        <v>0</v>
      </c>
      <c r="N3831" s="98">
        <f>'Activity data'!J813*'Emission factors'!$B$41*'Emission factors'!$N$22*'Emission factors'!$E$41/1000</f>
        <v>0</v>
      </c>
      <c r="O3831" s="98">
        <f>'Activity data'!K813*'Emission factors'!$B$41*'Emission factors'!$N$22*'Emission factors'!$E$41/1000</f>
        <v>0</v>
      </c>
      <c r="P3831" s="98">
        <f>'Activity data'!L813*'Emission factors'!$B$41*'Emission factors'!$N$22*'Emission factors'!$E$41/1000</f>
        <v>0</v>
      </c>
      <c r="Q3831" s="98">
        <f>'Activity data'!M813*'Emission factors'!$B$41*'Emission factors'!$N$22*'Emission factors'!$E$41/1000</f>
        <v>0</v>
      </c>
      <c r="R3831" s="98">
        <f>'Activity data'!N813*'Emission factors'!$B$41*'Emission factors'!$N$22*'Emission factors'!$E$41/1000</f>
        <v>0</v>
      </c>
      <c r="S3831" s="98">
        <f>'Activity data'!O813*'Emission factors'!$B$41*'Emission factors'!$N$22*'Emission factors'!$E$41/1000</f>
        <v>0</v>
      </c>
      <c r="T3831" s="98">
        <f>'Activity data'!P813*'Emission factors'!$B$41*'Emission factors'!$N$22*'Emission factors'!$E$41/1000</f>
        <v>0</v>
      </c>
      <c r="U3831" s="98">
        <f>'Activity data'!Q813*'Emission factors'!$B$41*'Emission factors'!$N$22*'Emission factors'!$E$41/1000</f>
        <v>0</v>
      </c>
    </row>
    <row r="3832" spans="1:21" x14ac:dyDescent="0.25">
      <c r="A3832" s="92" t="s">
        <v>11</v>
      </c>
      <c r="B3832" s="92" t="s">
        <v>12</v>
      </c>
      <c r="C3832" s="92" t="s">
        <v>42</v>
      </c>
      <c r="D3832" s="92" t="s">
        <v>42</v>
      </c>
      <c r="E3832" s="92" t="s">
        <v>40</v>
      </c>
      <c r="F3832" s="92" t="s">
        <v>34</v>
      </c>
      <c r="G3832" s="92" t="s">
        <v>97</v>
      </c>
      <c r="H3832" s="92" t="s">
        <v>74</v>
      </c>
      <c r="I3832" s="89" t="s">
        <v>194</v>
      </c>
      <c r="L3832" s="98">
        <f>'Activity data'!H814*'Emission factors'!$B$41*'Emission factors'!$N$22*'Emission factors'!$E$41/1000</f>
        <v>0</v>
      </c>
      <c r="M3832" s="98">
        <f>'Activity data'!I814*'Emission factors'!$B$41*'Emission factors'!$N$22*'Emission factors'!$E$41/1000</f>
        <v>0</v>
      </c>
      <c r="N3832" s="98">
        <f>'Activity data'!J814*'Emission factors'!$B$41*'Emission factors'!$N$22*'Emission factors'!$E$41/1000</f>
        <v>0</v>
      </c>
      <c r="O3832" s="98">
        <f>'Activity data'!K814*'Emission factors'!$B$41*'Emission factors'!$N$22*'Emission factors'!$E$41/1000</f>
        <v>0</v>
      </c>
      <c r="P3832" s="98">
        <f>'Activity data'!L814*'Emission factors'!$B$41*'Emission factors'!$N$22*'Emission factors'!$E$41/1000</f>
        <v>0</v>
      </c>
      <c r="Q3832" s="98">
        <f>'Activity data'!M814*'Emission factors'!$B$41*'Emission factors'!$N$22*'Emission factors'!$E$41/1000</f>
        <v>0</v>
      </c>
      <c r="R3832" s="98">
        <f>'Activity data'!N814*'Emission factors'!$B$41*'Emission factors'!$N$22*'Emission factors'!$E$41/1000</f>
        <v>0</v>
      </c>
      <c r="S3832" s="98">
        <f>'Activity data'!O814*'Emission factors'!$B$41*'Emission factors'!$N$22*'Emission factors'!$E$41/1000</f>
        <v>0</v>
      </c>
      <c r="T3832" s="98">
        <f>'Activity data'!P814*'Emission factors'!$B$41*'Emission factors'!$N$22*'Emission factors'!$E$41/1000</f>
        <v>0</v>
      </c>
      <c r="U3832" s="98">
        <f>'Activity data'!Q814*'Emission factors'!$B$41*'Emission factors'!$N$22*'Emission factors'!$E$41/1000</f>
        <v>0</v>
      </c>
    </row>
    <row r="3833" spans="1:21" x14ac:dyDescent="0.25">
      <c r="A3833" s="92" t="s">
        <v>11</v>
      </c>
      <c r="B3833" s="92" t="s">
        <v>12</v>
      </c>
      <c r="C3833" s="92" t="s">
        <v>42</v>
      </c>
      <c r="D3833" s="92" t="s">
        <v>42</v>
      </c>
      <c r="E3833" s="92" t="s">
        <v>40</v>
      </c>
      <c r="F3833" s="92" t="s">
        <v>34</v>
      </c>
      <c r="G3833" s="92" t="s">
        <v>97</v>
      </c>
      <c r="H3833" s="92" t="s">
        <v>74</v>
      </c>
      <c r="I3833" s="89" t="s">
        <v>195</v>
      </c>
      <c r="L3833" s="98">
        <f>'Activity data'!H815*'Emission factors'!$B$41*'Emission factors'!$N$22*'Emission factors'!$E$41/1000</f>
        <v>0</v>
      </c>
      <c r="M3833" s="98">
        <f>'Activity data'!I815*'Emission factors'!$B$41*'Emission factors'!$N$22*'Emission factors'!$E$41/1000</f>
        <v>0</v>
      </c>
      <c r="N3833" s="98">
        <f>'Activity data'!J815*'Emission factors'!$B$41*'Emission factors'!$N$22*'Emission factors'!$E$41/1000</f>
        <v>0</v>
      </c>
      <c r="O3833" s="98">
        <f>'Activity data'!K815*'Emission factors'!$B$41*'Emission factors'!$N$22*'Emission factors'!$E$41/1000</f>
        <v>0</v>
      </c>
      <c r="P3833" s="98">
        <f>'Activity data'!L815*'Emission factors'!$B$41*'Emission factors'!$N$22*'Emission factors'!$E$41/1000</f>
        <v>0</v>
      </c>
      <c r="Q3833" s="98">
        <f>'Activity data'!M815*'Emission factors'!$B$41*'Emission factors'!$N$22*'Emission factors'!$E$41/1000</f>
        <v>0</v>
      </c>
      <c r="R3833" s="98">
        <f>'Activity data'!N815*'Emission factors'!$B$41*'Emission factors'!$N$22*'Emission factors'!$E$41/1000</f>
        <v>0</v>
      </c>
      <c r="S3833" s="98">
        <f>'Activity data'!O815*'Emission factors'!$B$41*'Emission factors'!$N$22*'Emission factors'!$E$41/1000</f>
        <v>0</v>
      </c>
      <c r="T3833" s="98">
        <f>'Activity data'!P815*'Emission factors'!$B$41*'Emission factors'!$N$22*'Emission factors'!$E$41/1000</f>
        <v>0</v>
      </c>
      <c r="U3833" s="98">
        <f>'Activity data'!Q815*'Emission factors'!$B$41*'Emission factors'!$N$22*'Emission factors'!$E$41/1000</f>
        <v>0</v>
      </c>
    </row>
    <row r="3834" spans="1:21" x14ac:dyDescent="0.25">
      <c r="A3834" s="92" t="s">
        <v>11</v>
      </c>
      <c r="B3834" s="92" t="s">
        <v>12</v>
      </c>
      <c r="C3834" s="92" t="s">
        <v>42</v>
      </c>
      <c r="D3834" s="92" t="s">
        <v>42</v>
      </c>
      <c r="E3834" s="92" t="s">
        <v>40</v>
      </c>
      <c r="F3834" s="92" t="s">
        <v>34</v>
      </c>
      <c r="G3834" s="92" t="s">
        <v>97</v>
      </c>
      <c r="H3834" s="92" t="s">
        <v>74</v>
      </c>
      <c r="I3834" s="89" t="s">
        <v>209</v>
      </c>
      <c r="L3834" s="98">
        <f>'Activity data'!H816*'Emission factors'!$B$41*'Emission factors'!$N$22*'Emission factors'!$E$41/1000</f>
        <v>0</v>
      </c>
      <c r="M3834" s="98">
        <f>'Activity data'!I816*'Emission factors'!$B$41*'Emission factors'!$N$22*'Emission factors'!$E$41/1000</f>
        <v>0</v>
      </c>
      <c r="N3834" s="98">
        <f>'Activity data'!J816*'Emission factors'!$B$41*'Emission factors'!$N$22*'Emission factors'!$E$41/1000</f>
        <v>0</v>
      </c>
      <c r="O3834" s="98">
        <f>'Activity data'!K816*'Emission factors'!$B$41*'Emission factors'!$N$22*'Emission factors'!$E$41/1000</f>
        <v>0</v>
      </c>
      <c r="P3834" s="98">
        <f>'Activity data'!L816*'Emission factors'!$B$41*'Emission factors'!$N$22*'Emission factors'!$E$41/1000</f>
        <v>0</v>
      </c>
      <c r="Q3834" s="98">
        <f>'Activity data'!M816*'Emission factors'!$B$41*'Emission factors'!$N$22*'Emission factors'!$E$41/1000</f>
        <v>0</v>
      </c>
      <c r="R3834" s="98">
        <f>'Activity data'!N816*'Emission factors'!$B$41*'Emission factors'!$N$22*'Emission factors'!$E$41/1000</f>
        <v>0</v>
      </c>
      <c r="S3834" s="98">
        <f>'Activity data'!O816*'Emission factors'!$B$41*'Emission factors'!$N$22*'Emission factors'!$E$41/1000</f>
        <v>0</v>
      </c>
      <c r="T3834" s="98">
        <f>'Activity data'!P816*'Emission factors'!$B$41*'Emission factors'!$N$22*'Emission factors'!$E$41/1000</f>
        <v>0</v>
      </c>
      <c r="U3834" s="98">
        <f>'Activity data'!Q816*'Emission factors'!$B$41*'Emission factors'!$N$22*'Emission factors'!$E$41/1000</f>
        <v>0</v>
      </c>
    </row>
    <row r="3835" spans="1:21" x14ac:dyDescent="0.25">
      <c r="A3835" s="92" t="s">
        <v>11</v>
      </c>
      <c r="B3835" s="92" t="s">
        <v>12</v>
      </c>
      <c r="C3835" s="92" t="s">
        <v>42</v>
      </c>
      <c r="D3835" s="92" t="s">
        <v>42</v>
      </c>
      <c r="E3835" s="92" t="s">
        <v>40</v>
      </c>
      <c r="F3835" s="92" t="s">
        <v>34</v>
      </c>
      <c r="G3835" s="92" t="s">
        <v>97</v>
      </c>
      <c r="H3835" s="92" t="s">
        <v>74</v>
      </c>
      <c r="I3835" s="89" t="s">
        <v>208</v>
      </c>
      <c r="L3835" s="98">
        <f>'Activity data'!H817*'Emission factors'!$B$41*'Emission factors'!$N$22*'Emission factors'!$E$41/1000</f>
        <v>0</v>
      </c>
      <c r="M3835" s="98">
        <f>'Activity data'!I817*'Emission factors'!$B$41*'Emission factors'!$N$22*'Emission factors'!$E$41/1000</f>
        <v>0</v>
      </c>
      <c r="N3835" s="98">
        <f>'Activity data'!J817*'Emission factors'!$B$41*'Emission factors'!$N$22*'Emission factors'!$E$41/1000</f>
        <v>0</v>
      </c>
      <c r="O3835" s="98">
        <f>'Activity data'!K817*'Emission factors'!$B$41*'Emission factors'!$N$22*'Emission factors'!$E$41/1000</f>
        <v>0</v>
      </c>
      <c r="P3835" s="98">
        <f>'Activity data'!L817*'Emission factors'!$B$41*'Emission factors'!$N$22*'Emission factors'!$E$41/1000</f>
        <v>0</v>
      </c>
      <c r="Q3835" s="98">
        <f>'Activity data'!M817*'Emission factors'!$B$41*'Emission factors'!$N$22*'Emission factors'!$E$41/1000</f>
        <v>0</v>
      </c>
      <c r="R3835" s="98">
        <f>'Activity data'!N817*'Emission factors'!$B$41*'Emission factors'!$N$22*'Emission factors'!$E$41/1000</f>
        <v>0</v>
      </c>
      <c r="S3835" s="98">
        <f>'Activity data'!O817*'Emission factors'!$B$41*'Emission factors'!$N$22*'Emission factors'!$E$41/1000</f>
        <v>0</v>
      </c>
      <c r="T3835" s="98">
        <f>'Activity data'!P817*'Emission factors'!$B$41*'Emission factors'!$N$22*'Emission factors'!$E$41/1000</f>
        <v>0</v>
      </c>
      <c r="U3835" s="98">
        <f>'Activity data'!Q817*'Emission factors'!$B$41*'Emission factors'!$N$22*'Emission factors'!$E$41/1000</f>
        <v>0</v>
      </c>
    </row>
    <row r="3836" spans="1:21" x14ac:dyDescent="0.25">
      <c r="A3836" s="92" t="s">
        <v>11</v>
      </c>
      <c r="B3836" s="92" t="s">
        <v>12</v>
      </c>
      <c r="C3836" s="92" t="s">
        <v>42</v>
      </c>
      <c r="D3836" s="92" t="s">
        <v>42</v>
      </c>
      <c r="E3836" s="92" t="s">
        <v>40</v>
      </c>
      <c r="F3836" s="92" t="s">
        <v>34</v>
      </c>
      <c r="G3836" s="92" t="s">
        <v>97</v>
      </c>
      <c r="H3836" s="92" t="s">
        <v>74</v>
      </c>
      <c r="I3836" s="89" t="s">
        <v>226</v>
      </c>
      <c r="L3836" s="98">
        <f>'Activity data'!H818*'Emission factors'!$B$41*'Emission factors'!$N$22*'Emission factors'!$E$41/1000</f>
        <v>0</v>
      </c>
      <c r="M3836" s="98">
        <f>'Activity data'!I818*'Emission factors'!$B$41*'Emission factors'!$N$22*'Emission factors'!$E$41/1000</f>
        <v>0</v>
      </c>
      <c r="N3836" s="98">
        <f>'Activity data'!J818*'Emission factors'!$B$41*'Emission factors'!$N$22*'Emission factors'!$E$41/1000</f>
        <v>0</v>
      </c>
      <c r="O3836" s="98">
        <f>'Activity data'!K818*'Emission factors'!$B$41*'Emission factors'!$N$22*'Emission factors'!$E$41/1000</f>
        <v>0</v>
      </c>
      <c r="P3836" s="98">
        <f>'Activity data'!L818*'Emission factors'!$B$41*'Emission factors'!$N$22*'Emission factors'!$E$41/1000</f>
        <v>0</v>
      </c>
      <c r="Q3836" s="98">
        <f>'Activity data'!M818*'Emission factors'!$B$41*'Emission factors'!$N$22*'Emission factors'!$E$41/1000</f>
        <v>0</v>
      </c>
      <c r="R3836" s="98">
        <f>'Activity data'!N818*'Emission factors'!$B$41*'Emission factors'!$N$22*'Emission factors'!$E$41/1000</f>
        <v>0</v>
      </c>
      <c r="S3836" s="98">
        <f>'Activity data'!O818*'Emission factors'!$B$41*'Emission factors'!$N$22*'Emission factors'!$E$41/1000</f>
        <v>0</v>
      </c>
      <c r="T3836" s="98">
        <f>'Activity data'!P818*'Emission factors'!$B$41*'Emission factors'!$N$22*'Emission factors'!$E$41/1000</f>
        <v>0</v>
      </c>
      <c r="U3836" s="98">
        <f>'Activity data'!Q818*'Emission factors'!$B$41*'Emission factors'!$N$22*'Emission factors'!$E$41/1000</f>
        <v>0</v>
      </c>
    </row>
    <row r="3837" spans="1:21" x14ac:dyDescent="0.25">
      <c r="A3837" s="92" t="s">
        <v>11</v>
      </c>
      <c r="B3837" s="92" t="s">
        <v>12</v>
      </c>
      <c r="C3837" s="92" t="s">
        <v>42</v>
      </c>
      <c r="D3837" s="92" t="s">
        <v>42</v>
      </c>
      <c r="E3837" s="92" t="s">
        <v>40</v>
      </c>
      <c r="F3837" s="92" t="s">
        <v>34</v>
      </c>
      <c r="G3837" s="92" t="s">
        <v>97</v>
      </c>
      <c r="H3837" s="92" t="s">
        <v>74</v>
      </c>
      <c r="I3837" s="89" t="s">
        <v>196</v>
      </c>
      <c r="L3837" s="98">
        <f>'Activity data'!H819*'Emission factors'!$B$41*'Emission factors'!$N$22*'Emission factors'!$E$41/1000</f>
        <v>0</v>
      </c>
      <c r="M3837" s="98">
        <f>'Activity data'!I819*'Emission factors'!$B$41*'Emission factors'!$N$22*'Emission factors'!$E$41/1000</f>
        <v>0</v>
      </c>
      <c r="N3837" s="98">
        <f>'Activity data'!J819*'Emission factors'!$B$41*'Emission factors'!$N$22*'Emission factors'!$E$41/1000</f>
        <v>0</v>
      </c>
      <c r="O3837" s="98">
        <f>'Activity data'!K819*'Emission factors'!$B$41*'Emission factors'!$N$22*'Emission factors'!$E$41/1000</f>
        <v>0</v>
      </c>
      <c r="P3837" s="98">
        <f>'Activity data'!L819*'Emission factors'!$B$41*'Emission factors'!$N$22*'Emission factors'!$E$41/1000</f>
        <v>0</v>
      </c>
      <c r="Q3837" s="98">
        <f>'Activity data'!M819*'Emission factors'!$B$41*'Emission factors'!$N$22*'Emission factors'!$E$41/1000</f>
        <v>0</v>
      </c>
      <c r="R3837" s="98">
        <f>'Activity data'!N819*'Emission factors'!$B$41*'Emission factors'!$N$22*'Emission factors'!$E$41/1000</f>
        <v>3.6136348223734946E-4</v>
      </c>
      <c r="S3837" s="98">
        <f>'Activity data'!O819*'Emission factors'!$B$41*'Emission factors'!$N$22*'Emission factors'!$E$41/1000</f>
        <v>1.4081068271000669E-4</v>
      </c>
      <c r="T3837" s="98">
        <f>'Activity data'!P819*'Emission factors'!$B$41*'Emission factors'!$N$22*'Emission factors'!$E$41/1000</f>
        <v>3.0768155646324924E-5</v>
      </c>
      <c r="U3837" s="98">
        <f>'Activity data'!Q819*'Emission factors'!$B$41*'Emission factors'!$N$22*'Emission factors'!$E$41/1000</f>
        <v>3.2783602008609339E-5</v>
      </c>
    </row>
    <row r="3838" spans="1:21" x14ac:dyDescent="0.25">
      <c r="A3838" s="92" t="s">
        <v>11</v>
      </c>
      <c r="B3838" s="92" t="s">
        <v>12</v>
      </c>
      <c r="C3838" s="92" t="s">
        <v>42</v>
      </c>
      <c r="D3838" s="92" t="s">
        <v>42</v>
      </c>
      <c r="E3838" s="92" t="s">
        <v>40</v>
      </c>
      <c r="F3838" s="92" t="s">
        <v>34</v>
      </c>
      <c r="G3838" s="92" t="s">
        <v>97</v>
      </c>
      <c r="H3838" s="92" t="s">
        <v>74</v>
      </c>
      <c r="I3838" s="89" t="s">
        <v>197</v>
      </c>
      <c r="L3838" s="98">
        <f>'Activity data'!H820*'Emission factors'!$B$41*'Emission factors'!$N$22*'Emission factors'!$E$41/1000</f>
        <v>2.0602204301771051E-3</v>
      </c>
      <c r="M3838" s="98">
        <f>'Activity data'!I820*'Emission factors'!$B$41*'Emission factors'!$N$22*'Emission factors'!$E$41/1000</f>
        <v>2.3693333369884401E-3</v>
      </c>
      <c r="N3838" s="98">
        <f>'Activity data'!J820*'Emission factors'!$B$41*'Emission factors'!$N$22*'Emission factors'!$E$41/1000</f>
        <v>3.2721401833961596E-3</v>
      </c>
      <c r="O3838" s="98">
        <f>'Activity data'!K820*'Emission factors'!$B$41*'Emission factors'!$N$22*'Emission factors'!$E$41/1000</f>
        <v>3.4069961698393408E-3</v>
      </c>
      <c r="P3838" s="98">
        <f>'Activity data'!L820*'Emission factors'!$B$41*'Emission factors'!$N$22*'Emission factors'!$E$41/1000</f>
        <v>5.044564853654592E-3</v>
      </c>
      <c r="Q3838" s="98">
        <f>'Activity data'!M820*'Emission factors'!$B$41*'Emission factors'!$N$22*'Emission factors'!$E$41/1000</f>
        <v>5.6767372389546619E-3</v>
      </c>
      <c r="R3838" s="98">
        <f>'Activity data'!N820*'Emission factors'!$B$41*'Emission factors'!$N$22*'Emission factors'!$E$41/1000</f>
        <v>2.0500415848270196E-3</v>
      </c>
      <c r="S3838" s="98">
        <f>'Activity data'!O820*'Emission factors'!$B$41*'Emission factors'!$N$22*'Emission factors'!$E$41/1000</f>
        <v>9.8132512350108535E-4</v>
      </c>
      <c r="T3838" s="98">
        <f>'Activity data'!P820*'Emission factors'!$B$41*'Emission factors'!$N$22*'Emission factors'!$E$41/1000</f>
        <v>9.8477926708726254E-4</v>
      </c>
      <c r="U3838" s="98">
        <f>'Activity data'!Q820*'Emission factors'!$B$41*'Emission factors'!$N$22*'Emission factors'!$E$41/1000</f>
        <v>8.810036656782302E-4</v>
      </c>
    </row>
    <row r="3839" spans="1:21" x14ac:dyDescent="0.25">
      <c r="A3839" s="92" t="s">
        <v>11</v>
      </c>
      <c r="B3839" s="92" t="s">
        <v>12</v>
      </c>
      <c r="C3839" s="92" t="s">
        <v>42</v>
      </c>
      <c r="D3839" s="92" t="s">
        <v>42</v>
      </c>
      <c r="E3839" s="92" t="s">
        <v>40</v>
      </c>
      <c r="F3839" s="92" t="s">
        <v>34</v>
      </c>
      <c r="G3839" s="92" t="s">
        <v>97</v>
      </c>
      <c r="H3839" s="92" t="s">
        <v>74</v>
      </c>
      <c r="I3839" s="89" t="s">
        <v>229</v>
      </c>
      <c r="L3839" s="98">
        <f>'Activity data'!H821*'Emission factors'!$B$41*'Emission factors'!$N$22*'Emission factors'!$E$41/1000</f>
        <v>0</v>
      </c>
      <c r="M3839" s="98">
        <f>'Activity data'!I821*'Emission factors'!$B$41*'Emission factors'!$N$22*'Emission factors'!$E$41/1000</f>
        <v>0</v>
      </c>
      <c r="N3839" s="98">
        <f>'Activity data'!J821*'Emission factors'!$B$41*'Emission factors'!$N$22*'Emission factors'!$E$41/1000</f>
        <v>0</v>
      </c>
      <c r="O3839" s="98">
        <f>'Activity data'!K821*'Emission factors'!$B$41*'Emission factors'!$N$22*'Emission factors'!$E$41/1000</f>
        <v>0</v>
      </c>
      <c r="P3839" s="98">
        <f>'Activity data'!L821*'Emission factors'!$B$41*'Emission factors'!$N$22*'Emission factors'!$E$41/1000</f>
        <v>0</v>
      </c>
      <c r="Q3839" s="98">
        <f>'Activity data'!M821*'Emission factors'!$B$41*'Emission factors'!$N$22*'Emission factors'!$E$41/1000</f>
        <v>0</v>
      </c>
      <c r="R3839" s="98">
        <f>'Activity data'!N821*'Emission factors'!$B$41*'Emission factors'!$N$22*'Emission factors'!$E$41/1000</f>
        <v>0</v>
      </c>
      <c r="S3839" s="98">
        <f>'Activity data'!O821*'Emission factors'!$B$41*'Emission factors'!$N$22*'Emission factors'!$E$41/1000</f>
        <v>0</v>
      </c>
      <c r="T3839" s="98">
        <f>'Activity data'!P821*'Emission factors'!$B$41*'Emission factors'!$N$22*'Emission factors'!$E$41/1000</f>
        <v>0</v>
      </c>
      <c r="U3839" s="98">
        <f>'Activity data'!Q821*'Emission factors'!$B$41*'Emission factors'!$N$22*'Emission factors'!$E$41/1000</f>
        <v>0</v>
      </c>
    </row>
    <row r="3840" spans="1:21" x14ac:dyDescent="0.25">
      <c r="A3840" s="92" t="s">
        <v>11</v>
      </c>
      <c r="B3840" s="92" t="s">
        <v>12</v>
      </c>
      <c r="C3840" s="92" t="s">
        <v>42</v>
      </c>
      <c r="D3840" s="92" t="s">
        <v>42</v>
      </c>
      <c r="E3840" s="92" t="s">
        <v>40</v>
      </c>
      <c r="F3840" s="92" t="s">
        <v>34</v>
      </c>
      <c r="G3840" s="92" t="s">
        <v>97</v>
      </c>
      <c r="H3840" s="92" t="s">
        <v>74</v>
      </c>
      <c r="I3840" s="89" t="s">
        <v>198</v>
      </c>
      <c r="L3840" s="98">
        <f>'Activity data'!H822*'Emission factors'!$B$41*'Emission factors'!$N$22*'Emission factors'!$E$41/1000</f>
        <v>0</v>
      </c>
      <c r="M3840" s="98">
        <f>'Activity data'!I822*'Emission factors'!$B$41*'Emission factors'!$N$22*'Emission factors'!$E$41/1000</f>
        <v>0</v>
      </c>
      <c r="N3840" s="98">
        <f>'Activity data'!J822*'Emission factors'!$B$41*'Emission factors'!$N$22*'Emission factors'!$E$41/1000</f>
        <v>0</v>
      </c>
      <c r="O3840" s="98">
        <f>'Activity data'!K822*'Emission factors'!$B$41*'Emission factors'!$N$22*'Emission factors'!$E$41/1000</f>
        <v>0</v>
      </c>
      <c r="P3840" s="98">
        <f>'Activity data'!L822*'Emission factors'!$B$41*'Emission factors'!$N$22*'Emission factors'!$E$41/1000</f>
        <v>0</v>
      </c>
      <c r="Q3840" s="98">
        <f>'Activity data'!M822*'Emission factors'!$B$41*'Emission factors'!$N$22*'Emission factors'!$E$41/1000</f>
        <v>0</v>
      </c>
      <c r="R3840" s="98">
        <f>'Activity data'!N822*'Emission factors'!$B$41*'Emission factors'!$N$22*'Emission factors'!$E$41/1000</f>
        <v>0</v>
      </c>
      <c r="S3840" s="98">
        <f>'Activity data'!O822*'Emission factors'!$B$41*'Emission factors'!$N$22*'Emission factors'!$E$41/1000</f>
        <v>0</v>
      </c>
      <c r="T3840" s="98">
        <f>'Activity data'!P822*'Emission factors'!$B$41*'Emission factors'!$N$22*'Emission factors'!$E$41/1000</f>
        <v>0</v>
      </c>
      <c r="U3840" s="98">
        <f>'Activity data'!Q822*'Emission factors'!$B$41*'Emission factors'!$N$22*'Emission factors'!$E$41/1000</f>
        <v>0</v>
      </c>
    </row>
    <row r="3841" spans="1:21" x14ac:dyDescent="0.25">
      <c r="A3841" s="92" t="s">
        <v>11</v>
      </c>
      <c r="B3841" s="92" t="s">
        <v>12</v>
      </c>
      <c r="C3841" s="92" t="s">
        <v>42</v>
      </c>
      <c r="D3841" s="92" t="s">
        <v>42</v>
      </c>
      <c r="E3841" s="92" t="s">
        <v>40</v>
      </c>
      <c r="F3841" s="92" t="s">
        <v>34</v>
      </c>
      <c r="G3841" s="92" t="s">
        <v>97</v>
      </c>
      <c r="H3841" s="92" t="s">
        <v>74</v>
      </c>
      <c r="I3841" s="89" t="s">
        <v>231</v>
      </c>
      <c r="L3841" s="98">
        <f>'Activity data'!H823*'Emission factors'!$B$41*'Emission factors'!$N$22*'Emission factors'!$E$41/1000</f>
        <v>0</v>
      </c>
      <c r="M3841" s="98">
        <f>'Activity data'!I823*'Emission factors'!$B$41*'Emission factors'!$N$22*'Emission factors'!$E$41/1000</f>
        <v>0</v>
      </c>
      <c r="N3841" s="98">
        <f>'Activity data'!J823*'Emission factors'!$B$41*'Emission factors'!$N$22*'Emission factors'!$E$41/1000</f>
        <v>0</v>
      </c>
      <c r="O3841" s="98">
        <f>'Activity data'!K823*'Emission factors'!$B$41*'Emission factors'!$N$22*'Emission factors'!$E$41/1000</f>
        <v>0</v>
      </c>
      <c r="P3841" s="98">
        <f>'Activity data'!L823*'Emission factors'!$B$41*'Emission factors'!$N$22*'Emission factors'!$E$41/1000</f>
        <v>0</v>
      </c>
      <c r="Q3841" s="98">
        <f>'Activity data'!M823*'Emission factors'!$B$41*'Emission factors'!$N$22*'Emission factors'!$E$41/1000</f>
        <v>0</v>
      </c>
      <c r="R3841" s="98">
        <f>'Activity data'!N823*'Emission factors'!$B$41*'Emission factors'!$N$22*'Emission factors'!$E$41/1000</f>
        <v>0</v>
      </c>
      <c r="S3841" s="98">
        <f>'Activity data'!O823*'Emission factors'!$B$41*'Emission factors'!$N$22*'Emission factors'!$E$41/1000</f>
        <v>0</v>
      </c>
      <c r="T3841" s="98">
        <f>'Activity data'!P823*'Emission factors'!$B$41*'Emission factors'!$N$22*'Emission factors'!$E$41/1000</f>
        <v>0</v>
      </c>
      <c r="U3841" s="98">
        <f>'Activity data'!Q823*'Emission factors'!$B$41*'Emission factors'!$N$22*'Emission factors'!$E$41/1000</f>
        <v>0</v>
      </c>
    </row>
    <row r="3842" spans="1:21" x14ac:dyDescent="0.25">
      <c r="A3842" s="92" t="s">
        <v>11</v>
      </c>
      <c r="B3842" s="92" t="s">
        <v>12</v>
      </c>
      <c r="C3842" s="92" t="s">
        <v>42</v>
      </c>
      <c r="D3842" s="92" t="s">
        <v>42</v>
      </c>
      <c r="E3842" s="92" t="s">
        <v>40</v>
      </c>
      <c r="F3842" s="92" t="s">
        <v>34</v>
      </c>
      <c r="G3842" s="92" t="s">
        <v>97</v>
      </c>
      <c r="H3842" s="92" t="s">
        <v>74</v>
      </c>
      <c r="I3842" s="89" t="s">
        <v>230</v>
      </c>
      <c r="L3842" s="98">
        <f>'Activity data'!H824*'Emission factors'!$B$41*'Emission factors'!$N$22*'Emission factors'!$E$41/1000</f>
        <v>0</v>
      </c>
      <c r="M3842" s="98">
        <f>'Activity data'!I824*'Emission factors'!$B$41*'Emission factors'!$N$22*'Emission factors'!$E$41/1000</f>
        <v>0</v>
      </c>
      <c r="N3842" s="98">
        <f>'Activity data'!J824*'Emission factors'!$B$41*'Emission factors'!$N$22*'Emission factors'!$E$41/1000</f>
        <v>0</v>
      </c>
      <c r="O3842" s="98">
        <f>'Activity data'!K824*'Emission factors'!$B$41*'Emission factors'!$N$22*'Emission factors'!$E$41/1000</f>
        <v>0</v>
      </c>
      <c r="P3842" s="98">
        <f>'Activity data'!L824*'Emission factors'!$B$41*'Emission factors'!$N$22*'Emission factors'!$E$41/1000</f>
        <v>0</v>
      </c>
      <c r="Q3842" s="98">
        <f>'Activity data'!M824*'Emission factors'!$B$41*'Emission factors'!$N$22*'Emission factors'!$E$41/1000</f>
        <v>0</v>
      </c>
      <c r="R3842" s="98">
        <f>'Activity data'!N824*'Emission factors'!$B$41*'Emission factors'!$N$22*'Emission factors'!$E$41/1000</f>
        <v>0</v>
      </c>
      <c r="S3842" s="98">
        <f>'Activity data'!O824*'Emission factors'!$B$41*'Emission factors'!$N$22*'Emission factors'!$E$41/1000</f>
        <v>0</v>
      </c>
      <c r="T3842" s="98">
        <f>'Activity data'!P824*'Emission factors'!$B$41*'Emission factors'!$N$22*'Emission factors'!$E$41/1000</f>
        <v>0</v>
      </c>
      <c r="U3842" s="98">
        <f>'Activity data'!Q824*'Emission factors'!$B$41*'Emission factors'!$N$22*'Emission factors'!$E$41/1000</f>
        <v>0</v>
      </c>
    </row>
    <row r="3843" spans="1:21" x14ac:dyDescent="0.25">
      <c r="A3843" s="92" t="s">
        <v>11</v>
      </c>
      <c r="B3843" s="92" t="s">
        <v>12</v>
      </c>
      <c r="C3843" s="92" t="s">
        <v>42</v>
      </c>
      <c r="D3843" s="92" t="s">
        <v>42</v>
      </c>
      <c r="E3843" s="92" t="s">
        <v>40</v>
      </c>
      <c r="F3843" s="92" t="s">
        <v>34</v>
      </c>
      <c r="G3843" s="92" t="s">
        <v>97</v>
      </c>
      <c r="H3843" s="92" t="s">
        <v>74</v>
      </c>
      <c r="I3843" s="89" t="s">
        <v>303</v>
      </c>
      <c r="L3843" s="98">
        <f>'Activity data'!H825*'Emission factors'!$B$41*'Emission factors'!$N$22*'Emission factors'!$E$41/1000</f>
        <v>0</v>
      </c>
      <c r="M3843" s="98">
        <f>'Activity data'!I825*'Emission factors'!$B$41*'Emission factors'!$N$22*'Emission factors'!$E$41/1000</f>
        <v>0</v>
      </c>
      <c r="N3843" s="98">
        <f>'Activity data'!J825*'Emission factors'!$B$41*'Emission factors'!$N$22*'Emission factors'!$E$41/1000</f>
        <v>0</v>
      </c>
      <c r="O3843" s="98">
        <f>'Activity data'!K825*'Emission factors'!$B$41*'Emission factors'!$N$22*'Emission factors'!$E$41/1000</f>
        <v>0</v>
      </c>
      <c r="P3843" s="98">
        <f>'Activity data'!L825*'Emission factors'!$B$41*'Emission factors'!$N$22*'Emission factors'!$E$41/1000</f>
        <v>0</v>
      </c>
      <c r="Q3843" s="98">
        <f>'Activity data'!M825*'Emission factors'!$B$41*'Emission factors'!$N$22*'Emission factors'!$E$41/1000</f>
        <v>0</v>
      </c>
      <c r="R3843" s="98">
        <f>'Activity data'!N825*'Emission factors'!$B$41*'Emission factors'!$N$22*'Emission factors'!$E$41/1000</f>
        <v>0</v>
      </c>
      <c r="S3843" s="98">
        <f>'Activity data'!O825*'Emission factors'!$B$41*'Emission factors'!$N$22*'Emission factors'!$E$41/1000</f>
        <v>0</v>
      </c>
      <c r="T3843" s="98">
        <f>'Activity data'!P825*'Emission factors'!$B$41*'Emission factors'!$N$22*'Emission factors'!$E$41/1000</f>
        <v>0</v>
      </c>
      <c r="U3843" s="98">
        <f>'Activity data'!Q825*'Emission factors'!$B$41*'Emission factors'!$N$22*'Emission factors'!$E$41/1000</f>
        <v>0</v>
      </c>
    </row>
    <row r="3844" spans="1:21" x14ac:dyDescent="0.25">
      <c r="A3844" s="92" t="s">
        <v>11</v>
      </c>
      <c r="B3844" s="92" t="s">
        <v>12</v>
      </c>
      <c r="C3844" s="92" t="s">
        <v>42</v>
      </c>
      <c r="D3844" s="92" t="s">
        <v>42</v>
      </c>
      <c r="E3844" s="92" t="s">
        <v>40</v>
      </c>
      <c r="F3844" s="92" t="s">
        <v>34</v>
      </c>
      <c r="G3844" s="92" t="s">
        <v>97</v>
      </c>
      <c r="H3844" s="92" t="s">
        <v>74</v>
      </c>
      <c r="I3844" s="89" t="s">
        <v>225</v>
      </c>
      <c r="L3844" s="98">
        <f>'Activity data'!H826*'Emission factors'!$B$41*'Emission factors'!$N$22*'Emission factors'!$E$41/1000</f>
        <v>0</v>
      </c>
      <c r="M3844" s="98">
        <f>'Activity data'!I826*'Emission factors'!$B$41*'Emission factors'!$N$22*'Emission factors'!$E$41/1000</f>
        <v>0</v>
      </c>
      <c r="N3844" s="98">
        <f>'Activity data'!J826*'Emission factors'!$B$41*'Emission factors'!$N$22*'Emission factors'!$E$41/1000</f>
        <v>0</v>
      </c>
      <c r="O3844" s="98">
        <f>'Activity data'!K826*'Emission factors'!$B$41*'Emission factors'!$N$22*'Emission factors'!$E$41/1000</f>
        <v>0</v>
      </c>
      <c r="P3844" s="98">
        <f>'Activity data'!L826*'Emission factors'!$B$41*'Emission factors'!$N$22*'Emission factors'!$E$41/1000</f>
        <v>0</v>
      </c>
      <c r="Q3844" s="98">
        <f>'Activity data'!M826*'Emission factors'!$B$41*'Emission factors'!$N$22*'Emission factors'!$E$41/1000</f>
        <v>0</v>
      </c>
      <c r="R3844" s="98">
        <f>'Activity data'!N826*'Emission factors'!$B$41*'Emission factors'!$N$22*'Emission factors'!$E$41/1000</f>
        <v>0</v>
      </c>
      <c r="S3844" s="98">
        <f>'Activity data'!O826*'Emission factors'!$B$41*'Emission factors'!$N$22*'Emission factors'!$E$41/1000</f>
        <v>0</v>
      </c>
      <c r="T3844" s="98">
        <f>'Activity data'!P826*'Emission factors'!$B$41*'Emission factors'!$N$22*'Emission factors'!$E$41/1000</f>
        <v>0</v>
      </c>
      <c r="U3844" s="98">
        <f>'Activity data'!Q826*'Emission factors'!$B$41*'Emission factors'!$N$22*'Emission factors'!$E$41/1000</f>
        <v>0</v>
      </c>
    </row>
    <row r="3845" spans="1:21" x14ac:dyDescent="0.25">
      <c r="A3845" s="92" t="s">
        <v>11</v>
      </c>
      <c r="B3845" s="92" t="s">
        <v>12</v>
      </c>
      <c r="C3845" s="92" t="s">
        <v>42</v>
      </c>
      <c r="D3845" s="92" t="s">
        <v>42</v>
      </c>
      <c r="E3845" s="92" t="s">
        <v>40</v>
      </c>
      <c r="F3845" s="92" t="s">
        <v>34</v>
      </c>
      <c r="G3845" s="92" t="s">
        <v>97</v>
      </c>
      <c r="H3845" s="92" t="s">
        <v>74</v>
      </c>
      <c r="I3845" s="92" t="s">
        <v>205</v>
      </c>
      <c r="L3845" s="98">
        <f>'Activity data'!H827*'Emission factors'!$B$41*'Emission factors'!$N$22*'Emission factors'!$E$41/1000</f>
        <v>0</v>
      </c>
      <c r="M3845" s="98">
        <f>'Activity data'!I827*'Emission factors'!$B$41*'Emission factors'!$N$22*'Emission factors'!$E$41/1000</f>
        <v>0</v>
      </c>
      <c r="N3845" s="98">
        <f>'Activity data'!J827*'Emission factors'!$B$41*'Emission factors'!$N$22*'Emission factors'!$E$41/1000</f>
        <v>0</v>
      </c>
      <c r="O3845" s="98">
        <f>'Activity data'!K827*'Emission factors'!$B$41*'Emission factors'!$N$22*'Emission factors'!$E$41/1000</f>
        <v>0</v>
      </c>
      <c r="P3845" s="98">
        <f>'Activity data'!L827*'Emission factors'!$B$41*'Emission factors'!$N$22*'Emission factors'!$E$41/1000</f>
        <v>0</v>
      </c>
      <c r="Q3845" s="98">
        <f>'Activity data'!M827*'Emission factors'!$B$41*'Emission factors'!$N$22*'Emission factors'!$E$41/1000</f>
        <v>0</v>
      </c>
      <c r="R3845" s="98">
        <f>'Activity data'!N827*'Emission factors'!$B$41*'Emission factors'!$N$22*'Emission factors'!$E$41/1000</f>
        <v>0</v>
      </c>
      <c r="S3845" s="98">
        <f>'Activity data'!O827*'Emission factors'!$B$41*'Emission factors'!$N$22*'Emission factors'!$E$41/1000</f>
        <v>0</v>
      </c>
      <c r="T3845" s="98">
        <f>'Activity data'!P827*'Emission factors'!$B$41*'Emission factors'!$N$22*'Emission factors'!$E$41/1000</f>
        <v>0</v>
      </c>
      <c r="U3845" s="98">
        <f>'Activity data'!Q827*'Emission factors'!$B$41*'Emission factors'!$N$22*'Emission factors'!$E$41/1000</f>
        <v>0</v>
      </c>
    </row>
    <row r="3846" spans="1:21" x14ac:dyDescent="0.25">
      <c r="A3846" s="92" t="s">
        <v>11</v>
      </c>
      <c r="B3846" s="92" t="s">
        <v>12</v>
      </c>
      <c r="C3846" s="92" t="s">
        <v>42</v>
      </c>
      <c r="D3846" s="92" t="s">
        <v>42</v>
      </c>
      <c r="E3846" s="92" t="s">
        <v>40</v>
      </c>
      <c r="F3846" s="92" t="s">
        <v>34</v>
      </c>
      <c r="G3846" s="92" t="s">
        <v>97</v>
      </c>
      <c r="H3846" s="92" t="s">
        <v>74</v>
      </c>
      <c r="I3846" s="89" t="s">
        <v>204</v>
      </c>
      <c r="L3846" s="98">
        <f>'Activity data'!H828*'Emission factors'!$B$41*'Emission factors'!$N$22*'Emission factors'!$E$41/1000</f>
        <v>0</v>
      </c>
      <c r="M3846" s="98">
        <f>'Activity data'!I828*'Emission factors'!$B$41*'Emission factors'!$N$22*'Emission factors'!$E$41/1000</f>
        <v>0</v>
      </c>
      <c r="N3846" s="98">
        <f>'Activity data'!J828*'Emission factors'!$B$41*'Emission factors'!$N$22*'Emission factors'!$E$41/1000</f>
        <v>0</v>
      </c>
      <c r="O3846" s="98">
        <f>'Activity data'!K828*'Emission factors'!$B$41*'Emission factors'!$N$22*'Emission factors'!$E$41/1000</f>
        <v>0</v>
      </c>
      <c r="P3846" s="98">
        <f>'Activity data'!L828*'Emission factors'!$B$41*'Emission factors'!$N$22*'Emission factors'!$E$41/1000</f>
        <v>0</v>
      </c>
      <c r="Q3846" s="98">
        <f>'Activity data'!M828*'Emission factors'!$B$41*'Emission factors'!$N$22*'Emission factors'!$E$41/1000</f>
        <v>0</v>
      </c>
      <c r="R3846" s="98">
        <f>'Activity data'!N828*'Emission factors'!$B$41*'Emission factors'!$N$22*'Emission factors'!$E$41/1000</f>
        <v>5.1965987489884337E-6</v>
      </c>
      <c r="S3846" s="98">
        <f>'Activity data'!O828*'Emission factors'!$B$41*'Emission factors'!$N$22*'Emission factors'!$E$41/1000</f>
        <v>7.6539999119823771E-6</v>
      </c>
      <c r="T3846" s="98">
        <f>'Activity data'!P828*'Emission factors'!$B$41*'Emission factors'!$N$22*'Emission factors'!$E$41/1000</f>
        <v>7.3034355398905684E-6</v>
      </c>
      <c r="U3846" s="98">
        <f>'Activity data'!Q828*'Emission factors'!$B$41*'Emission factors'!$N$22*'Emission factors'!$E$41/1000</f>
        <v>6.0975798586170299E-6</v>
      </c>
    </row>
    <row r="3847" spans="1:21" x14ac:dyDescent="0.25">
      <c r="A3847" s="92" t="s">
        <v>11</v>
      </c>
      <c r="B3847" s="92" t="s">
        <v>12</v>
      </c>
      <c r="C3847" s="92" t="s">
        <v>42</v>
      </c>
      <c r="D3847" s="92" t="s">
        <v>42</v>
      </c>
      <c r="E3847" s="92" t="s">
        <v>40</v>
      </c>
      <c r="F3847" s="92" t="s">
        <v>34</v>
      </c>
      <c r="G3847" s="92" t="s">
        <v>97</v>
      </c>
      <c r="H3847" s="92" t="s">
        <v>74</v>
      </c>
      <c r="I3847" s="89" t="s">
        <v>228</v>
      </c>
      <c r="L3847" s="98">
        <f>'Activity data'!H829*'Emission factors'!$B$41*'Emission factors'!$N$22*'Emission factors'!$E$41/1000</f>
        <v>0</v>
      </c>
      <c r="M3847" s="98">
        <f>'Activity data'!I829*'Emission factors'!$B$41*'Emission factors'!$N$22*'Emission factors'!$E$41/1000</f>
        <v>0</v>
      </c>
      <c r="N3847" s="98">
        <f>'Activity data'!J829*'Emission factors'!$B$41*'Emission factors'!$N$22*'Emission factors'!$E$41/1000</f>
        <v>0</v>
      </c>
      <c r="O3847" s="98">
        <f>'Activity data'!K829*'Emission factors'!$B$41*'Emission factors'!$N$22*'Emission factors'!$E$41/1000</f>
        <v>0</v>
      </c>
      <c r="P3847" s="98">
        <f>'Activity data'!L829*'Emission factors'!$B$41*'Emission factors'!$N$22*'Emission factors'!$E$41/1000</f>
        <v>0</v>
      </c>
      <c r="Q3847" s="98">
        <f>'Activity data'!M829*'Emission factors'!$B$41*'Emission factors'!$N$22*'Emission factors'!$E$41/1000</f>
        <v>0</v>
      </c>
      <c r="R3847" s="98">
        <f>'Activity data'!N829*'Emission factors'!$B$41*'Emission factors'!$N$22*'Emission factors'!$E$41/1000</f>
        <v>0</v>
      </c>
      <c r="S3847" s="98">
        <f>'Activity data'!O829*'Emission factors'!$B$41*'Emission factors'!$N$22*'Emission factors'!$E$41/1000</f>
        <v>0</v>
      </c>
      <c r="T3847" s="98">
        <f>'Activity data'!P829*'Emission factors'!$B$41*'Emission factors'!$N$22*'Emission factors'!$E$41/1000</f>
        <v>0</v>
      </c>
      <c r="U3847" s="98">
        <f>'Activity data'!Q829*'Emission factors'!$B$41*'Emission factors'!$N$22*'Emission factors'!$E$41/1000</f>
        <v>0</v>
      </c>
    </row>
    <row r="3848" spans="1:21" x14ac:dyDescent="0.25">
      <c r="A3848" s="92" t="s">
        <v>11</v>
      </c>
      <c r="B3848" s="92" t="s">
        <v>12</v>
      </c>
      <c r="C3848" s="92" t="s">
        <v>42</v>
      </c>
      <c r="D3848" s="92" t="s">
        <v>42</v>
      </c>
      <c r="E3848" s="92" t="s">
        <v>40</v>
      </c>
      <c r="F3848" s="92" t="s">
        <v>34</v>
      </c>
      <c r="G3848" s="92" t="s">
        <v>97</v>
      </c>
      <c r="H3848" s="92" t="s">
        <v>74</v>
      </c>
      <c r="I3848" s="89" t="s">
        <v>202</v>
      </c>
      <c r="L3848" s="98">
        <f>'Activity data'!H830*'Emission factors'!$B$41*'Emission factors'!$N$22*'Emission factors'!$E$41/1000</f>
        <v>0</v>
      </c>
      <c r="M3848" s="98">
        <f>'Activity data'!I830*'Emission factors'!$B$41*'Emission factors'!$N$22*'Emission factors'!$E$41/1000</f>
        <v>0</v>
      </c>
      <c r="N3848" s="98">
        <f>'Activity data'!J830*'Emission factors'!$B$41*'Emission factors'!$N$22*'Emission factors'!$E$41/1000</f>
        <v>0</v>
      </c>
      <c r="O3848" s="98">
        <f>'Activity data'!K830*'Emission factors'!$B$41*'Emission factors'!$N$22*'Emission factors'!$E$41/1000</f>
        <v>0</v>
      </c>
      <c r="P3848" s="98">
        <f>'Activity data'!L830*'Emission factors'!$B$41*'Emission factors'!$N$22*'Emission factors'!$E$41/1000</f>
        <v>0</v>
      </c>
      <c r="Q3848" s="98">
        <f>'Activity data'!M830*'Emission factors'!$B$41*'Emission factors'!$N$22*'Emission factors'!$E$41/1000</f>
        <v>0</v>
      </c>
      <c r="R3848" s="98">
        <f>'Activity data'!N830*'Emission factors'!$B$41*'Emission factors'!$N$22*'Emission factors'!$E$41/1000</f>
        <v>0</v>
      </c>
      <c r="S3848" s="98">
        <f>'Activity data'!O830*'Emission factors'!$B$41*'Emission factors'!$N$22*'Emission factors'!$E$41/1000</f>
        <v>0</v>
      </c>
      <c r="T3848" s="98">
        <f>'Activity data'!P830*'Emission factors'!$B$41*'Emission factors'!$N$22*'Emission factors'!$E$41/1000</f>
        <v>0</v>
      </c>
      <c r="U3848" s="98">
        <f>'Activity data'!Q830*'Emission factors'!$B$41*'Emission factors'!$N$22*'Emission factors'!$E$41/1000</f>
        <v>0</v>
      </c>
    </row>
    <row r="3849" spans="1:21" x14ac:dyDescent="0.25">
      <c r="A3849" s="92" t="s">
        <v>11</v>
      </c>
      <c r="B3849" s="92" t="s">
        <v>12</v>
      </c>
      <c r="C3849" s="92" t="s">
        <v>42</v>
      </c>
      <c r="D3849" s="92" t="s">
        <v>42</v>
      </c>
      <c r="E3849" s="92" t="s">
        <v>40</v>
      </c>
      <c r="F3849" s="92" t="s">
        <v>34</v>
      </c>
      <c r="G3849" s="92" t="s">
        <v>97</v>
      </c>
      <c r="H3849" s="92" t="s">
        <v>74</v>
      </c>
      <c r="I3849" s="89" t="s">
        <v>190</v>
      </c>
      <c r="L3849" s="98">
        <f>'Activity data'!H831*'Emission factors'!$B$41*'Emission factors'!$N$22*'Emission factors'!$E$41/1000</f>
        <v>0</v>
      </c>
      <c r="M3849" s="98">
        <f>'Activity data'!I831*'Emission factors'!$B$41*'Emission factors'!$N$22*'Emission factors'!$E$41/1000</f>
        <v>0</v>
      </c>
      <c r="N3849" s="98">
        <f>'Activity data'!J831*'Emission factors'!$B$41*'Emission factors'!$N$22*'Emission factors'!$E$41/1000</f>
        <v>0</v>
      </c>
      <c r="O3849" s="98">
        <f>'Activity data'!K831*'Emission factors'!$B$41*'Emission factors'!$N$22*'Emission factors'!$E$41/1000</f>
        <v>0</v>
      </c>
      <c r="P3849" s="98">
        <f>'Activity data'!L831*'Emission factors'!$B$41*'Emission factors'!$N$22*'Emission factors'!$E$41/1000</f>
        <v>0</v>
      </c>
      <c r="Q3849" s="98">
        <f>'Activity data'!M831*'Emission factors'!$B$41*'Emission factors'!$N$22*'Emission factors'!$E$41/1000</f>
        <v>0</v>
      </c>
      <c r="R3849" s="98">
        <f>'Activity data'!N831*'Emission factors'!$B$41*'Emission factors'!$N$22*'Emission factors'!$E$41/1000</f>
        <v>0</v>
      </c>
      <c r="S3849" s="98">
        <f>'Activity data'!O831*'Emission factors'!$B$41*'Emission factors'!$N$22*'Emission factors'!$E$41/1000</f>
        <v>0</v>
      </c>
      <c r="T3849" s="98">
        <f>'Activity data'!P831*'Emission factors'!$B$41*'Emission factors'!$N$22*'Emission factors'!$E$41/1000</f>
        <v>0</v>
      </c>
      <c r="U3849" s="98">
        <f>'Activity data'!Q831*'Emission factors'!$B$41*'Emission factors'!$N$22*'Emission factors'!$E$41/1000</f>
        <v>0</v>
      </c>
    </row>
    <row r="3850" spans="1:21" x14ac:dyDescent="0.25">
      <c r="A3850" s="92" t="s">
        <v>11</v>
      </c>
      <c r="B3850" s="92" t="s">
        <v>12</v>
      </c>
      <c r="C3850" s="92" t="s">
        <v>42</v>
      </c>
      <c r="D3850" s="92" t="s">
        <v>42</v>
      </c>
      <c r="E3850" s="92" t="s">
        <v>40</v>
      </c>
      <c r="F3850" s="92" t="s">
        <v>34</v>
      </c>
      <c r="G3850" s="92" t="s">
        <v>97</v>
      </c>
      <c r="H3850" s="92" t="s">
        <v>74</v>
      </c>
      <c r="I3850" s="89" t="s">
        <v>210</v>
      </c>
      <c r="L3850" s="98">
        <f>'Activity data'!H832*'Emission factors'!$B$41*'Emission factors'!$N$22*'Emission factors'!$E$41/1000</f>
        <v>0</v>
      </c>
      <c r="M3850" s="98">
        <f>'Activity data'!I832*'Emission factors'!$B$41*'Emission factors'!$N$22*'Emission factors'!$E$41/1000</f>
        <v>0</v>
      </c>
      <c r="N3850" s="98">
        <f>'Activity data'!J832*'Emission factors'!$B$41*'Emission factors'!$N$22*'Emission factors'!$E$41/1000</f>
        <v>3.1191668329115426E-4</v>
      </c>
      <c r="O3850" s="98">
        <f>'Activity data'!K832*'Emission factors'!$B$41*'Emission factors'!$N$22*'Emission factors'!$E$41/1000</f>
        <v>1.0397222776371808E-4</v>
      </c>
      <c r="P3850" s="98">
        <f>'Activity data'!L832*'Emission factors'!$B$41*'Emission factors'!$N$22*'Emission factors'!$E$41/1000</f>
        <v>2.9471066301369869E-4</v>
      </c>
      <c r="Q3850" s="98">
        <f>'Activity data'!M832*'Emission factors'!$B$41*'Emission factors'!$N$22*'Emission factors'!$E$41/1000</f>
        <v>7.6680987726553162E-4</v>
      </c>
      <c r="R3850" s="98">
        <f>'Activity data'!N832*'Emission factors'!$B$41*'Emission factors'!$N$22*'Emission factors'!$E$41/1000</f>
        <v>3.0800193500844856E-4</v>
      </c>
      <c r="S3850" s="98">
        <f>'Activity data'!O832*'Emission factors'!$B$41*'Emission factors'!$N$22*'Emission factors'!$E$41/1000</f>
        <v>1.3830484254358995E-4</v>
      </c>
      <c r="T3850" s="98">
        <f>'Activity data'!P832*'Emission factors'!$B$41*'Emission factors'!$N$22*'Emission factors'!$E$41/1000</f>
        <v>1.251700910340274E-4</v>
      </c>
      <c r="U3850" s="98">
        <f>'Activity data'!Q832*'Emission factors'!$B$41*'Emission factors'!$N$22*'Emission factors'!$E$41/1000</f>
        <v>1.0706165015428155E-4</v>
      </c>
    </row>
    <row r="3851" spans="1:21" x14ac:dyDescent="0.25">
      <c r="A3851" s="92" t="s">
        <v>11</v>
      </c>
      <c r="B3851" s="92" t="s">
        <v>12</v>
      </c>
      <c r="C3851" s="92" t="s">
        <v>42</v>
      </c>
      <c r="D3851" s="92" t="s">
        <v>42</v>
      </c>
      <c r="E3851" s="92" t="s">
        <v>40</v>
      </c>
      <c r="F3851" s="92" t="s">
        <v>34</v>
      </c>
      <c r="G3851" s="92" t="s">
        <v>97</v>
      </c>
      <c r="H3851" s="92" t="s">
        <v>74</v>
      </c>
      <c r="I3851" s="89" t="s">
        <v>199</v>
      </c>
      <c r="L3851" s="98">
        <f>'Activity data'!H833*'Emission factors'!$B$41*'Emission factors'!$N$22*'Emission factors'!$E$41/1000</f>
        <v>0</v>
      </c>
      <c r="M3851" s="98">
        <f>'Activity data'!I833*'Emission factors'!$B$41*'Emission factors'!$N$22*'Emission factors'!$E$41/1000</f>
        <v>0</v>
      </c>
      <c r="N3851" s="98">
        <f>'Activity data'!J833*'Emission factors'!$B$41*'Emission factors'!$N$22*'Emission factors'!$E$41/1000</f>
        <v>0</v>
      </c>
      <c r="O3851" s="98">
        <f>'Activity data'!K833*'Emission factors'!$B$41*'Emission factors'!$N$22*'Emission factors'!$E$41/1000</f>
        <v>7.8883537016672501E-5</v>
      </c>
      <c r="P3851" s="98">
        <f>'Activity data'!L833*'Emission factors'!$B$41*'Emission factors'!$N$22*'Emission factors'!$E$41/1000</f>
        <v>2.6294512338890831E-5</v>
      </c>
      <c r="Q3851" s="98">
        <f>'Activity data'!M833*'Emission factors'!$B$41*'Emission factors'!$N$22*'Emission factors'!$E$41/1000</f>
        <v>0</v>
      </c>
      <c r="R3851" s="98">
        <f>'Activity data'!N833*'Emission factors'!$B$41*'Emission factors'!$N$22*'Emission factors'!$E$41/1000</f>
        <v>1.1112726555529113E-4</v>
      </c>
      <c r="S3851" s="98">
        <f>'Activity data'!O833*'Emission factors'!$B$41*'Emission factors'!$N$22*'Emission factors'!$E$41/1000</f>
        <v>2.1654699432415889E-4</v>
      </c>
      <c r="T3851" s="98">
        <f>'Activity data'!P833*'Emission factors'!$B$41*'Emission factors'!$N$22*'Emission factors'!$E$41/1000</f>
        <v>2.2949067424196087E-4</v>
      </c>
      <c r="U3851" s="98">
        <f>'Activity data'!Q833*'Emission factors'!$B$41*'Emission factors'!$N$22*'Emission factors'!$E$41/1000</f>
        <v>2.0460575643986665E-4</v>
      </c>
    </row>
    <row r="3852" spans="1:21" x14ac:dyDescent="0.25">
      <c r="A3852" s="92" t="s">
        <v>11</v>
      </c>
      <c r="B3852" s="92" t="s">
        <v>12</v>
      </c>
      <c r="C3852" s="92" t="s">
        <v>42</v>
      </c>
      <c r="D3852" s="92" t="s">
        <v>42</v>
      </c>
      <c r="E3852" s="92" t="s">
        <v>40</v>
      </c>
      <c r="F3852" s="92" t="s">
        <v>34</v>
      </c>
      <c r="G3852" s="92" t="s">
        <v>97</v>
      </c>
      <c r="H3852" s="92" t="s">
        <v>74</v>
      </c>
      <c r="I3852" s="89" t="s">
        <v>233</v>
      </c>
      <c r="L3852" s="98">
        <f>'Activity data'!H834*'Emission factors'!$B$41*'Emission factors'!$N$22*'Emission factors'!$E$41/1000</f>
        <v>0</v>
      </c>
      <c r="M3852" s="98">
        <f>'Activity data'!I834*'Emission factors'!$B$41*'Emission factors'!$N$22*'Emission factors'!$E$41/1000</f>
        <v>0</v>
      </c>
      <c r="N3852" s="98">
        <f>'Activity data'!J834*'Emission factors'!$B$41*'Emission factors'!$N$22*'Emission factors'!$E$41/1000</f>
        <v>0</v>
      </c>
      <c r="O3852" s="98">
        <f>'Activity data'!K834*'Emission factors'!$B$41*'Emission factors'!$N$22*'Emission factors'!$E$41/1000</f>
        <v>0</v>
      </c>
      <c r="P3852" s="98">
        <f>'Activity data'!L834*'Emission factors'!$B$41*'Emission factors'!$N$22*'Emission factors'!$E$41/1000</f>
        <v>0</v>
      </c>
      <c r="Q3852" s="98">
        <f>'Activity data'!M834*'Emission factors'!$B$41*'Emission factors'!$N$22*'Emission factors'!$E$41/1000</f>
        <v>0</v>
      </c>
      <c r="R3852" s="98">
        <f>'Activity data'!N834*'Emission factors'!$B$41*'Emission factors'!$N$22*'Emission factors'!$E$41/1000</f>
        <v>0</v>
      </c>
      <c r="S3852" s="98">
        <f>'Activity data'!O834*'Emission factors'!$B$41*'Emission factors'!$N$22*'Emission factors'!$E$41/1000</f>
        <v>0</v>
      </c>
      <c r="T3852" s="98">
        <f>'Activity data'!P834*'Emission factors'!$B$41*'Emission factors'!$N$22*'Emission factors'!$E$41/1000</f>
        <v>0</v>
      </c>
      <c r="U3852" s="98">
        <f>'Activity data'!Q834*'Emission factors'!$B$41*'Emission factors'!$N$22*'Emission factors'!$E$41/1000</f>
        <v>0</v>
      </c>
    </row>
    <row r="3853" spans="1:21" x14ac:dyDescent="0.25">
      <c r="A3853" s="92" t="s">
        <v>11</v>
      </c>
      <c r="B3853" s="92" t="s">
        <v>12</v>
      </c>
      <c r="C3853" s="92" t="s">
        <v>42</v>
      </c>
      <c r="D3853" s="92" t="s">
        <v>42</v>
      </c>
      <c r="E3853" s="92" t="s">
        <v>40</v>
      </c>
      <c r="F3853" s="92" t="s">
        <v>34</v>
      </c>
      <c r="G3853" s="92" t="s">
        <v>97</v>
      </c>
      <c r="H3853" s="92" t="s">
        <v>74</v>
      </c>
      <c r="I3853" s="89" t="s">
        <v>200</v>
      </c>
      <c r="L3853" s="98">
        <f>'Activity data'!H835*'Emission factors'!$B$41*'Emission factors'!$N$22*'Emission factors'!$E$41/1000</f>
        <v>0</v>
      </c>
      <c r="M3853" s="98">
        <f>'Activity data'!I835*'Emission factors'!$B$41*'Emission factors'!$N$22*'Emission factors'!$E$41/1000</f>
        <v>0</v>
      </c>
      <c r="N3853" s="98">
        <f>'Activity data'!J835*'Emission factors'!$B$41*'Emission factors'!$N$22*'Emission factors'!$E$41/1000</f>
        <v>0</v>
      </c>
      <c r="O3853" s="98">
        <f>'Activity data'!K835*'Emission factors'!$B$41*'Emission factors'!$N$22*'Emission factors'!$E$41/1000</f>
        <v>0</v>
      </c>
      <c r="P3853" s="98">
        <f>'Activity data'!L835*'Emission factors'!$B$41*'Emission factors'!$N$22*'Emission factors'!$E$41/1000</f>
        <v>0</v>
      </c>
      <c r="Q3853" s="98">
        <f>'Activity data'!M835*'Emission factors'!$B$41*'Emission factors'!$N$22*'Emission factors'!$E$41/1000</f>
        <v>0</v>
      </c>
      <c r="R3853" s="98">
        <f>'Activity data'!N835*'Emission factors'!$B$41*'Emission factors'!$N$22*'Emission factors'!$E$41/1000</f>
        <v>0</v>
      </c>
      <c r="S3853" s="98">
        <f>'Activity data'!O835*'Emission factors'!$B$41*'Emission factors'!$N$22*'Emission factors'!$E$41/1000</f>
        <v>0</v>
      </c>
      <c r="T3853" s="98">
        <f>'Activity data'!P835*'Emission factors'!$B$41*'Emission factors'!$N$22*'Emission factors'!$E$41/1000</f>
        <v>0</v>
      </c>
      <c r="U3853" s="98">
        <f>'Activity data'!Q835*'Emission factors'!$B$41*'Emission factors'!$N$22*'Emission factors'!$E$41/1000</f>
        <v>0</v>
      </c>
    </row>
    <row r="3854" spans="1:21" x14ac:dyDescent="0.25">
      <c r="A3854" s="92" t="s">
        <v>11</v>
      </c>
      <c r="B3854" s="92" t="s">
        <v>12</v>
      </c>
      <c r="C3854" s="92" t="s">
        <v>42</v>
      </c>
      <c r="D3854" s="92" t="s">
        <v>42</v>
      </c>
      <c r="E3854" s="92" t="s">
        <v>35</v>
      </c>
      <c r="F3854" s="92" t="s">
        <v>34</v>
      </c>
      <c r="G3854" s="92" t="s">
        <v>97</v>
      </c>
      <c r="H3854" s="92" t="s">
        <v>94</v>
      </c>
      <c r="I3854" s="89" t="s">
        <v>227</v>
      </c>
      <c r="J3854" s="92" t="s">
        <v>98</v>
      </c>
      <c r="L3854" s="98">
        <f>L3422+(L3566*'Emission factors'!$H$16)+('Emission factors'!$H$17*'GHG Estimation'!L3710)</f>
        <v>139.80227527200003</v>
      </c>
      <c r="M3854" s="98">
        <f>M3422+(M3566*'Emission factors'!$H$16)+('Emission factors'!$H$17*'GHG Estimation'!M3710)</f>
        <v>341.75135787099998</v>
      </c>
      <c r="N3854" s="98">
        <f>N3422+(N3566*'Emission factors'!$H$16)+('Emission factors'!$H$17*'GHG Estimation'!N3710)</f>
        <v>360.58009819700004</v>
      </c>
      <c r="O3854" s="98">
        <f>O3422+(O3566*'Emission factors'!$H$16)+('Emission factors'!$H$17*'GHG Estimation'!O3710)</f>
        <v>415.59322074600004</v>
      </c>
      <c r="P3854" s="98">
        <f>P3422+(P3566*'Emission factors'!$H$16)+('Emission factors'!$H$17*'GHG Estimation'!P3710)</f>
        <v>628.81113244400001</v>
      </c>
      <c r="Q3854" s="98">
        <f>Q3422+(Q3566*'Emission factors'!$H$16)+('Emission factors'!$H$17*'GHG Estimation'!Q3710)</f>
        <v>802.15817701800017</v>
      </c>
      <c r="R3854" s="98">
        <f>R3422+(R3566*'Emission factors'!$H$16)+('Emission factors'!$H$17*'GHG Estimation'!R3710)</f>
        <v>974.00969019199999</v>
      </c>
      <c r="S3854" s="98">
        <f>S3422+(S3566*'Emission factors'!$H$16)+('Emission factors'!$H$17*'GHG Estimation'!S3710)</f>
        <v>1243.556792071</v>
      </c>
      <c r="T3854" s="98">
        <f>T3422+(T3566*'Emission factors'!$H$16)+('Emission factors'!$H$17*'GHG Estimation'!T3710)</f>
        <v>1421.4502521009999</v>
      </c>
      <c r="U3854" s="98">
        <f>U3422+(U3566*'Emission factors'!$H$16)+('Emission factors'!$H$17*'GHG Estimation'!U3710)</f>
        <v>1482.303424767</v>
      </c>
    </row>
    <row r="3855" spans="1:21" x14ac:dyDescent="0.25">
      <c r="A3855" s="92" t="s">
        <v>11</v>
      </c>
      <c r="B3855" s="92" t="s">
        <v>12</v>
      </c>
      <c r="C3855" s="92" t="s">
        <v>42</v>
      </c>
      <c r="D3855" s="92" t="s">
        <v>42</v>
      </c>
      <c r="E3855" s="92" t="s">
        <v>35</v>
      </c>
      <c r="F3855" s="92" t="s">
        <v>34</v>
      </c>
      <c r="G3855" s="92" t="s">
        <v>97</v>
      </c>
      <c r="H3855" s="92" t="s">
        <v>94</v>
      </c>
      <c r="I3855" s="89" t="s">
        <v>203</v>
      </c>
      <c r="L3855" s="98">
        <f>L3423+(L3567*'Emission factors'!$H$16)+('Emission factors'!$H$17*'GHG Estimation'!L3711)</f>
        <v>35548.115866527005</v>
      </c>
      <c r="M3855" s="98">
        <f>M3423+(M3567*'Emission factors'!$H$16)+('Emission factors'!$H$17*'GHG Estimation'!M3711)</f>
        <v>64840.334154970013</v>
      </c>
      <c r="N3855" s="98">
        <f>N3423+(N3567*'Emission factors'!$H$16)+('Emission factors'!$H$17*'GHG Estimation'!N3711)</f>
        <v>121099.787706788</v>
      </c>
      <c r="O3855" s="98">
        <f>O3423+(O3567*'Emission factors'!$H$16)+('Emission factors'!$H$17*'GHG Estimation'!O3711)</f>
        <v>165197.86406477197</v>
      </c>
      <c r="P3855" s="98">
        <f>P3423+(P3567*'Emission factors'!$H$16)+('Emission factors'!$H$17*'GHG Estimation'!P3711)</f>
        <v>201838.06182552091</v>
      </c>
      <c r="Q3855" s="98">
        <f>Q3423+(Q3567*'Emission factors'!$H$16)+('Emission factors'!$H$17*'GHG Estimation'!Q3711)</f>
        <v>237758.97628178293</v>
      </c>
      <c r="R3855" s="98">
        <f>R3423+(R3567*'Emission factors'!$H$16)+('Emission factors'!$H$17*'GHG Estimation'!R3711)</f>
        <v>245037.39111101799</v>
      </c>
      <c r="S3855" s="98">
        <f>S3423+(S3567*'Emission factors'!$H$16)+('Emission factors'!$H$17*'GHG Estimation'!S3711)</f>
        <v>256584.86762046596</v>
      </c>
      <c r="T3855" s="98">
        <f>T3423+(T3567*'Emission factors'!$H$16)+('Emission factors'!$H$17*'GHG Estimation'!T3711)</f>
        <v>239235.27514797903</v>
      </c>
      <c r="U3855" s="98">
        <f>U3423+(U3567*'Emission factors'!$H$16)+('Emission factors'!$H$17*'GHG Estimation'!U3711)</f>
        <v>142169.948240881</v>
      </c>
    </row>
    <row r="3856" spans="1:21" x14ac:dyDescent="0.25">
      <c r="A3856" s="92" t="s">
        <v>11</v>
      </c>
      <c r="B3856" s="92" t="s">
        <v>12</v>
      </c>
      <c r="C3856" s="92" t="s">
        <v>42</v>
      </c>
      <c r="D3856" s="92" t="s">
        <v>42</v>
      </c>
      <c r="E3856" s="92" t="s">
        <v>35</v>
      </c>
      <c r="F3856" s="92" t="s">
        <v>34</v>
      </c>
      <c r="G3856" s="92" t="s">
        <v>97</v>
      </c>
      <c r="H3856" s="92" t="s">
        <v>94</v>
      </c>
      <c r="I3856" s="89" t="s">
        <v>191</v>
      </c>
      <c r="L3856" s="98">
        <f>L3424+(L3568*'Emission factors'!$H$16)+('Emission factors'!$H$17*'GHG Estimation'!L3712)</f>
        <v>55.39448305600002</v>
      </c>
      <c r="M3856" s="98">
        <f>M3424+(M3568*'Emission factors'!$H$16)+('Emission factors'!$H$17*'GHG Estimation'!M3712)</f>
        <v>113.316414178</v>
      </c>
      <c r="N3856" s="98">
        <f>N3424+(N3568*'Emission factors'!$H$16)+('Emission factors'!$H$17*'GHG Estimation'!N3712)</f>
        <v>161.09864240799999</v>
      </c>
      <c r="O3856" s="98">
        <f>O3424+(O3568*'Emission factors'!$H$16)+('Emission factors'!$H$17*'GHG Estimation'!O3712)</f>
        <v>243.68936397300001</v>
      </c>
      <c r="P3856" s="98">
        <f>P3424+(P3568*'Emission factors'!$H$16)+('Emission factors'!$H$17*'GHG Estimation'!P3712)</f>
        <v>466.41137771799993</v>
      </c>
      <c r="Q3856" s="98">
        <f>Q3424+(Q3568*'Emission factors'!$H$16)+('Emission factors'!$H$17*'GHG Estimation'!Q3712)</f>
        <v>720.91343371300002</v>
      </c>
      <c r="R3856" s="98">
        <f>R3424+(R3568*'Emission factors'!$H$16)+('Emission factors'!$H$17*'GHG Estimation'!R3712)</f>
        <v>831.47807011499992</v>
      </c>
      <c r="S3856" s="98">
        <f>S3424+(S3568*'Emission factors'!$H$16)+('Emission factors'!$H$17*'GHG Estimation'!S3712)</f>
        <v>1701.5782386349999</v>
      </c>
      <c r="T3856" s="98">
        <f>T3424+(T3568*'Emission factors'!$H$16)+('Emission factors'!$H$17*'GHG Estimation'!T3712)</f>
        <v>1395.5775588809997</v>
      </c>
      <c r="U3856" s="98">
        <f>U3424+(U3568*'Emission factors'!$H$16)+('Emission factors'!$H$17*'GHG Estimation'!U3712)</f>
        <v>1201.3379406489998</v>
      </c>
    </row>
    <row r="3857" spans="1:21" x14ac:dyDescent="0.25">
      <c r="A3857" s="92" t="s">
        <v>11</v>
      </c>
      <c r="B3857" s="92" t="s">
        <v>12</v>
      </c>
      <c r="C3857" s="92" t="s">
        <v>42</v>
      </c>
      <c r="D3857" s="92" t="s">
        <v>42</v>
      </c>
      <c r="E3857" s="92" t="s">
        <v>35</v>
      </c>
      <c r="F3857" s="92" t="s">
        <v>34</v>
      </c>
      <c r="G3857" s="92" t="s">
        <v>97</v>
      </c>
      <c r="H3857" s="92" t="s">
        <v>94</v>
      </c>
      <c r="I3857" s="89" t="s">
        <v>192</v>
      </c>
      <c r="L3857" s="98">
        <f>L3425+(L3569*'Emission factors'!$H$16)+('Emission factors'!$H$17*'GHG Estimation'!L3713)</f>
        <v>3578.1859946689988</v>
      </c>
      <c r="M3857" s="98">
        <f>M3425+(M3569*'Emission factors'!$H$16)+('Emission factors'!$H$17*'GHG Estimation'!M3713)</f>
        <v>5501.319732557</v>
      </c>
      <c r="N3857" s="98">
        <f>N3425+(N3569*'Emission factors'!$H$16)+('Emission factors'!$H$17*'GHG Estimation'!N3713)</f>
        <v>7371.2200302620004</v>
      </c>
      <c r="O3857" s="98">
        <f>O3425+(O3569*'Emission factors'!$H$16)+('Emission factors'!$H$17*'GHG Estimation'!O3713)</f>
        <v>8135.9151457099997</v>
      </c>
      <c r="P3857" s="98">
        <f>P3425+(P3569*'Emission factors'!$H$16)+('Emission factors'!$H$17*'GHG Estimation'!P3713)</f>
        <v>11734.275858965004</v>
      </c>
      <c r="Q3857" s="98">
        <f>Q3425+(Q3569*'Emission factors'!$H$16)+('Emission factors'!$H$17*'GHG Estimation'!Q3713)</f>
        <v>14802.911872682997</v>
      </c>
      <c r="R3857" s="98">
        <f>R3425+(R3569*'Emission factors'!$H$16)+('Emission factors'!$H$17*'GHG Estimation'!R3713)</f>
        <v>17134.662177336002</v>
      </c>
      <c r="S3857" s="98">
        <f>S3425+(S3569*'Emission factors'!$H$16)+('Emission factors'!$H$17*'GHG Estimation'!S3713)</f>
        <v>23515.406716692003</v>
      </c>
      <c r="T3857" s="98">
        <f>T3425+(T3569*'Emission factors'!$H$16)+('Emission factors'!$H$17*'GHG Estimation'!T3713)</f>
        <v>21214.726076873998</v>
      </c>
      <c r="U3857" s="98">
        <f>U3425+(U3569*'Emission factors'!$H$16)+('Emission factors'!$H$17*'GHG Estimation'!U3713)</f>
        <v>18793.954265635999</v>
      </c>
    </row>
    <row r="3858" spans="1:21" x14ac:dyDescent="0.25">
      <c r="A3858" s="92" t="s">
        <v>11</v>
      </c>
      <c r="B3858" s="92" t="s">
        <v>12</v>
      </c>
      <c r="C3858" s="92" t="s">
        <v>42</v>
      </c>
      <c r="D3858" s="92" t="s">
        <v>42</v>
      </c>
      <c r="E3858" s="92" t="s">
        <v>35</v>
      </c>
      <c r="F3858" s="92" t="s">
        <v>34</v>
      </c>
      <c r="G3858" s="92" t="s">
        <v>97</v>
      </c>
      <c r="H3858" s="92" t="s">
        <v>94</v>
      </c>
      <c r="I3858" s="89" t="s">
        <v>206</v>
      </c>
      <c r="L3858" s="98">
        <f>L3426+(L3570*'Emission factors'!$H$16)+('Emission factors'!$H$17*'GHG Estimation'!L3714)</f>
        <v>1657.2357326249999</v>
      </c>
      <c r="M3858" s="98">
        <f>M3426+(M3570*'Emission factors'!$H$16)+('Emission factors'!$H$17*'GHG Estimation'!M3714)</f>
        <v>2814.2909885199992</v>
      </c>
      <c r="N3858" s="98">
        <f>N3426+(N3570*'Emission factors'!$H$16)+('Emission factors'!$H$17*'GHG Estimation'!N3714)</f>
        <v>5716.0256979979977</v>
      </c>
      <c r="O3858" s="98">
        <f>O3426+(O3570*'Emission factors'!$H$16)+('Emission factors'!$H$17*'GHG Estimation'!O3714)</f>
        <v>8131.5556716790015</v>
      </c>
      <c r="P3858" s="98">
        <f>P3426+(P3570*'Emission factors'!$H$16)+('Emission factors'!$H$17*'GHG Estimation'!P3714)</f>
        <v>15146.375614006998</v>
      </c>
      <c r="Q3858" s="98">
        <f>Q3426+(Q3570*'Emission factors'!$H$16)+('Emission factors'!$H$17*'GHG Estimation'!Q3714)</f>
        <v>19537.794195710998</v>
      </c>
      <c r="R3858" s="98">
        <f>R3426+(R3570*'Emission factors'!$H$16)+('Emission factors'!$H$17*'GHG Estimation'!R3714)</f>
        <v>25709.313892206999</v>
      </c>
      <c r="S3858" s="98">
        <f>S3426+(S3570*'Emission factors'!$H$16)+('Emission factors'!$H$17*'GHG Estimation'!S3714)</f>
        <v>28731.199594360995</v>
      </c>
      <c r="T3858" s="98">
        <f>T3426+(T3570*'Emission factors'!$H$16)+('Emission factors'!$H$17*'GHG Estimation'!T3714)</f>
        <v>28149.796807296992</v>
      </c>
      <c r="U3858" s="98">
        <f>U3426+(U3570*'Emission factors'!$H$16)+('Emission factors'!$H$17*'GHG Estimation'!U3714)</f>
        <v>29689.042590118996</v>
      </c>
    </row>
    <row r="3859" spans="1:21" x14ac:dyDescent="0.25">
      <c r="A3859" s="92" t="s">
        <v>11</v>
      </c>
      <c r="B3859" s="92" t="s">
        <v>12</v>
      </c>
      <c r="C3859" s="92" t="s">
        <v>42</v>
      </c>
      <c r="D3859" s="92" t="s">
        <v>42</v>
      </c>
      <c r="E3859" s="92" t="s">
        <v>35</v>
      </c>
      <c r="F3859" s="92" t="s">
        <v>34</v>
      </c>
      <c r="G3859" s="92" t="s">
        <v>97</v>
      </c>
      <c r="H3859" s="92" t="s">
        <v>94</v>
      </c>
      <c r="I3859" s="89" t="s">
        <v>220</v>
      </c>
      <c r="L3859" s="98">
        <f>L3427+(L3571*'Emission factors'!$H$16)+('Emission factors'!$H$17*'GHG Estimation'!L3715)</f>
        <v>2910.3041043999992</v>
      </c>
      <c r="M3859" s="98">
        <f>M3427+(M3571*'Emission factors'!$H$16)+('Emission factors'!$H$17*'GHG Estimation'!M3715)</f>
        <v>3922.0834400990002</v>
      </c>
      <c r="N3859" s="98">
        <f>N3427+(N3571*'Emission factors'!$H$16)+('Emission factors'!$H$17*'GHG Estimation'!N3715)</f>
        <v>5538.4687325329987</v>
      </c>
      <c r="O3859" s="98">
        <f>O3427+(O3571*'Emission factors'!$H$16)+('Emission factors'!$H$17*'GHG Estimation'!O3715)</f>
        <v>6913.0864188430005</v>
      </c>
      <c r="P3859" s="98">
        <f>P3427+(P3571*'Emission factors'!$H$16)+('Emission factors'!$H$17*'GHG Estimation'!P3715)</f>
        <v>8749.1652739369983</v>
      </c>
      <c r="Q3859" s="98">
        <f>Q3427+(Q3571*'Emission factors'!$H$16)+('Emission factors'!$H$17*'GHG Estimation'!Q3715)</f>
        <v>11348.638132161001</v>
      </c>
      <c r="R3859" s="98">
        <f>R3427+(R3571*'Emission factors'!$H$16)+('Emission factors'!$H$17*'GHG Estimation'!R3715)</f>
        <v>13577.398666952997</v>
      </c>
      <c r="S3859" s="98">
        <f>S3427+(S3571*'Emission factors'!$H$16)+('Emission factors'!$H$17*'GHG Estimation'!S3715)</f>
        <v>16599.538609445</v>
      </c>
      <c r="T3859" s="98">
        <f>T3427+(T3571*'Emission factors'!$H$16)+('Emission factors'!$H$17*'GHG Estimation'!T3715)</f>
        <v>16455.017932605999</v>
      </c>
      <c r="U3859" s="98">
        <f>U3427+(U3571*'Emission factors'!$H$16)+('Emission factors'!$H$17*'GHG Estimation'!U3715)</f>
        <v>15252.296625411997</v>
      </c>
    </row>
    <row r="3860" spans="1:21" x14ac:dyDescent="0.25">
      <c r="A3860" s="92" t="s">
        <v>11</v>
      </c>
      <c r="B3860" s="92" t="s">
        <v>12</v>
      </c>
      <c r="C3860" s="92" t="s">
        <v>42</v>
      </c>
      <c r="D3860" s="92" t="s">
        <v>42</v>
      </c>
      <c r="E3860" s="92" t="s">
        <v>35</v>
      </c>
      <c r="F3860" s="92" t="s">
        <v>34</v>
      </c>
      <c r="G3860" s="92" t="s">
        <v>97</v>
      </c>
      <c r="H3860" s="92" t="s">
        <v>94</v>
      </c>
      <c r="I3860" s="89" t="s">
        <v>193</v>
      </c>
      <c r="L3860" s="98">
        <f>L3428+(L3572*'Emission factors'!$H$16)+('Emission factors'!$H$17*'GHG Estimation'!L3716)</f>
        <v>3751.3087095330006</v>
      </c>
      <c r="M3860" s="98">
        <f>M3428+(M3572*'Emission factors'!$H$16)+('Emission factors'!$H$17*'GHG Estimation'!M3716)</f>
        <v>5668.0939166279986</v>
      </c>
      <c r="N3860" s="98">
        <f>N3428+(N3572*'Emission factors'!$H$16)+('Emission factors'!$H$17*'GHG Estimation'!N3716)</f>
        <v>9717.7760957750015</v>
      </c>
      <c r="O3860" s="98">
        <f>O3428+(O3572*'Emission factors'!$H$16)+('Emission factors'!$H$17*'GHG Estimation'!O3716)</f>
        <v>13188.171664788997</v>
      </c>
      <c r="P3860" s="98">
        <f>P3428+(P3572*'Emission factors'!$H$16)+('Emission factors'!$H$17*'GHG Estimation'!P3716)</f>
        <v>17581.990574390002</v>
      </c>
      <c r="Q3860" s="98">
        <f>Q3428+(Q3572*'Emission factors'!$H$16)+('Emission factors'!$H$17*'GHG Estimation'!Q3716)</f>
        <v>21315.898776084003</v>
      </c>
      <c r="R3860" s="98">
        <f>R3428+(R3572*'Emission factors'!$H$16)+('Emission factors'!$H$17*'GHG Estimation'!R3716)</f>
        <v>24493.439386349997</v>
      </c>
      <c r="S3860" s="98">
        <f>S3428+(S3572*'Emission factors'!$H$16)+('Emission factors'!$H$17*'GHG Estimation'!S3716)</f>
        <v>29034.882200444998</v>
      </c>
      <c r="T3860" s="98">
        <f>T3428+(T3572*'Emission factors'!$H$16)+('Emission factors'!$H$17*'GHG Estimation'!T3716)</f>
        <v>31352.230537715997</v>
      </c>
      <c r="U3860" s="98">
        <f>U3428+(U3572*'Emission factors'!$H$16)+('Emission factors'!$H$17*'GHG Estimation'!U3716)</f>
        <v>31237.583100591997</v>
      </c>
    </row>
    <row r="3861" spans="1:21" x14ac:dyDescent="0.25">
      <c r="A3861" s="92" t="s">
        <v>11</v>
      </c>
      <c r="B3861" s="92" t="s">
        <v>12</v>
      </c>
      <c r="C3861" s="92" t="s">
        <v>42</v>
      </c>
      <c r="D3861" s="92" t="s">
        <v>42</v>
      </c>
      <c r="E3861" s="92" t="s">
        <v>35</v>
      </c>
      <c r="F3861" s="92" t="s">
        <v>34</v>
      </c>
      <c r="G3861" s="92" t="s">
        <v>97</v>
      </c>
      <c r="H3861" s="92" t="s">
        <v>94</v>
      </c>
      <c r="I3861" s="89" t="s">
        <v>259</v>
      </c>
      <c r="L3861" s="98">
        <f>L3429+(L3573*'Emission factors'!$H$16)+('Emission factors'!$H$17*'GHG Estimation'!L3717)</f>
        <v>2121.8823832909998</v>
      </c>
      <c r="M3861" s="98">
        <f>M3429+(M3573*'Emission factors'!$H$16)+('Emission factors'!$H$17*'GHG Estimation'!M3717)</f>
        <v>4024.6170728830002</v>
      </c>
      <c r="N3861" s="98">
        <f>N3429+(N3573*'Emission factors'!$H$16)+('Emission factors'!$H$17*'GHG Estimation'!N3717)</f>
        <v>5869.6840716909992</v>
      </c>
      <c r="O3861" s="98">
        <f>O3429+(O3573*'Emission factors'!$H$16)+('Emission factors'!$H$17*'GHG Estimation'!O3717)</f>
        <v>6217.2156584230015</v>
      </c>
      <c r="P3861" s="98">
        <f>P3429+(P3573*'Emission factors'!$H$16)+('Emission factors'!$H$17*'GHG Estimation'!P3717)</f>
        <v>8445.7742964759982</v>
      </c>
      <c r="Q3861" s="98">
        <f>Q3429+(Q3573*'Emission factors'!$H$16)+('Emission factors'!$H$17*'GHG Estimation'!Q3717)</f>
        <v>9447.6756472779998</v>
      </c>
      <c r="R3861" s="98">
        <f>R3429+(R3573*'Emission factors'!$H$16)+('Emission factors'!$H$17*'GHG Estimation'!R3717)</f>
        <v>9174.8682869469994</v>
      </c>
      <c r="S3861" s="98">
        <f>S3429+(S3573*'Emission factors'!$H$16)+('Emission factors'!$H$17*'GHG Estimation'!S3717)</f>
        <v>9239.4154221709996</v>
      </c>
      <c r="T3861" s="98">
        <f>T3429+(T3573*'Emission factors'!$H$16)+('Emission factors'!$H$17*'GHG Estimation'!T3717)</f>
        <v>10706.741099966997</v>
      </c>
      <c r="U3861" s="98">
        <f>U3429+(U3573*'Emission factors'!$H$16)+('Emission factors'!$H$17*'GHG Estimation'!U3717)</f>
        <v>11309.268268055999</v>
      </c>
    </row>
    <row r="3862" spans="1:21" x14ac:dyDescent="0.25">
      <c r="A3862" s="92" t="s">
        <v>11</v>
      </c>
      <c r="B3862" s="92" t="s">
        <v>12</v>
      </c>
      <c r="C3862" s="92" t="s">
        <v>42</v>
      </c>
      <c r="D3862" s="92" t="s">
        <v>42</v>
      </c>
      <c r="E3862" s="92" t="s">
        <v>35</v>
      </c>
      <c r="F3862" s="92" t="s">
        <v>34</v>
      </c>
      <c r="G3862" s="92" t="s">
        <v>97</v>
      </c>
      <c r="H3862" s="92" t="s">
        <v>94</v>
      </c>
      <c r="I3862" s="89" t="s">
        <v>223</v>
      </c>
      <c r="L3862" s="98">
        <f>L3430+(L3574*'Emission factors'!$H$16)+('Emission factors'!$H$17*'GHG Estimation'!L3718)</f>
        <v>2822.2023496260003</v>
      </c>
      <c r="M3862" s="98">
        <f>M3430+(M3574*'Emission factors'!$H$16)+('Emission factors'!$H$17*'GHG Estimation'!M3718)</f>
        <v>3698.4715851710012</v>
      </c>
      <c r="N3862" s="98">
        <f>N3430+(N3574*'Emission factors'!$H$16)+('Emission factors'!$H$17*'GHG Estimation'!N3718)</f>
        <v>5039.3575607539997</v>
      </c>
      <c r="O3862" s="98">
        <f>O3430+(O3574*'Emission factors'!$H$16)+('Emission factors'!$H$17*'GHG Estimation'!O3718)</f>
        <v>5073.7398276399999</v>
      </c>
      <c r="P3862" s="98">
        <f>P3430+(P3574*'Emission factors'!$H$16)+('Emission factors'!$H$17*'GHG Estimation'!P3718)</f>
        <v>5351.6992936439992</v>
      </c>
      <c r="Q3862" s="98">
        <f>Q3430+(Q3574*'Emission factors'!$H$16)+('Emission factors'!$H$17*'GHG Estimation'!Q3718)</f>
        <v>5023.5871821410001</v>
      </c>
      <c r="R3862" s="98">
        <f>R3430+(R3574*'Emission factors'!$H$16)+('Emission factors'!$H$17*'GHG Estimation'!R3718)</f>
        <v>5688.2611575569999</v>
      </c>
      <c r="S3862" s="98">
        <f>S3430+(S3574*'Emission factors'!$H$16)+('Emission factors'!$H$17*'GHG Estimation'!S3718)</f>
        <v>6971.1653807619996</v>
      </c>
      <c r="T3862" s="98">
        <f>T3430+(T3574*'Emission factors'!$H$16)+('Emission factors'!$H$17*'GHG Estimation'!T3718)</f>
        <v>7028.1451271019987</v>
      </c>
      <c r="U3862" s="98">
        <f>U3430+(U3574*'Emission factors'!$H$16)+('Emission factors'!$H$17*'GHG Estimation'!U3718)</f>
        <v>6953.9368590339991</v>
      </c>
    </row>
    <row r="3863" spans="1:21" x14ac:dyDescent="0.25">
      <c r="A3863" s="92" t="s">
        <v>11</v>
      </c>
      <c r="B3863" s="92" t="s">
        <v>12</v>
      </c>
      <c r="C3863" s="92" t="s">
        <v>42</v>
      </c>
      <c r="D3863" s="92" t="s">
        <v>42</v>
      </c>
      <c r="E3863" s="92" t="s">
        <v>35</v>
      </c>
      <c r="F3863" s="92" t="s">
        <v>34</v>
      </c>
      <c r="G3863" s="92" t="s">
        <v>97</v>
      </c>
      <c r="H3863" s="92" t="s">
        <v>94</v>
      </c>
      <c r="I3863" s="89" t="s">
        <v>221</v>
      </c>
      <c r="L3863" s="98">
        <f>L3431+(L3575*'Emission factors'!$H$16)+('Emission factors'!$H$17*'GHG Estimation'!L3719)</f>
        <v>30179.158140527001</v>
      </c>
      <c r="M3863" s="98">
        <f>M3431+(M3575*'Emission factors'!$H$16)+('Emission factors'!$H$17*'GHG Estimation'!M3719)</f>
        <v>44867.265545288996</v>
      </c>
      <c r="N3863" s="98">
        <f>N3431+(N3575*'Emission factors'!$H$16)+('Emission factors'!$H$17*'GHG Estimation'!N3719)</f>
        <v>63056.703586074007</v>
      </c>
      <c r="O3863" s="98">
        <f>O3431+(O3575*'Emission factors'!$H$16)+('Emission factors'!$H$17*'GHG Estimation'!O3719)</f>
        <v>83892.506872130019</v>
      </c>
      <c r="P3863" s="98">
        <f>P3431+(P3575*'Emission factors'!$H$16)+('Emission factors'!$H$17*'GHG Estimation'!P3719)</f>
        <v>102712.96943183098</v>
      </c>
      <c r="Q3863" s="98">
        <f>Q3431+(Q3575*'Emission factors'!$H$16)+('Emission factors'!$H$17*'GHG Estimation'!Q3719)</f>
        <v>114067.85140758696</v>
      </c>
      <c r="R3863" s="98">
        <f>R3431+(R3575*'Emission factors'!$H$16)+('Emission factors'!$H$17*'GHG Estimation'!R3719)</f>
        <v>123804.49363197296</v>
      </c>
      <c r="S3863" s="98">
        <f>S3431+(S3575*'Emission factors'!$H$16)+('Emission factors'!$H$17*'GHG Estimation'!S3719)</f>
        <v>152482.08590330102</v>
      </c>
      <c r="T3863" s="98">
        <f>T3431+(T3575*'Emission factors'!$H$16)+('Emission factors'!$H$17*'GHG Estimation'!T3719)</f>
        <v>133397.482587732</v>
      </c>
      <c r="U3863" s="98">
        <f>U3431+(U3575*'Emission factors'!$H$16)+('Emission factors'!$H$17*'GHG Estimation'!U3719)</f>
        <v>112512.66326004098</v>
      </c>
    </row>
    <row r="3864" spans="1:21" x14ac:dyDescent="0.25">
      <c r="A3864" s="92" t="s">
        <v>11</v>
      </c>
      <c r="B3864" s="92" t="s">
        <v>12</v>
      </c>
      <c r="C3864" s="92" t="s">
        <v>42</v>
      </c>
      <c r="D3864" s="92" t="s">
        <v>42</v>
      </c>
      <c r="E3864" s="92" t="s">
        <v>35</v>
      </c>
      <c r="F3864" s="92" t="s">
        <v>34</v>
      </c>
      <c r="G3864" s="92" t="s">
        <v>97</v>
      </c>
      <c r="H3864" s="92" t="s">
        <v>94</v>
      </c>
      <c r="I3864" s="89" t="s">
        <v>222</v>
      </c>
      <c r="L3864" s="98">
        <f>L3432+(L3576*'Emission factors'!$H$16)+('Emission factors'!$H$17*'GHG Estimation'!L3720)</f>
        <v>10026.162148112</v>
      </c>
      <c r="M3864" s="98">
        <f>M3432+(M3576*'Emission factors'!$H$16)+('Emission factors'!$H$17*'GHG Estimation'!M3720)</f>
        <v>13465.144080069002</v>
      </c>
      <c r="N3864" s="98">
        <f>N3432+(N3576*'Emission factors'!$H$16)+('Emission factors'!$H$17*'GHG Estimation'!N3720)</f>
        <v>15573.379739334998</v>
      </c>
      <c r="O3864" s="98">
        <f>O3432+(O3576*'Emission factors'!$H$16)+('Emission factors'!$H$17*'GHG Estimation'!O3720)</f>
        <v>16873.796635233997</v>
      </c>
      <c r="P3864" s="98">
        <f>P3432+(P3576*'Emission factors'!$H$16)+('Emission factors'!$H$17*'GHG Estimation'!P3720)</f>
        <v>17867.218322997996</v>
      </c>
      <c r="Q3864" s="98">
        <f>Q3432+(Q3576*'Emission factors'!$H$16)+('Emission factors'!$H$17*'GHG Estimation'!Q3720)</f>
        <v>19769.706249909003</v>
      </c>
      <c r="R3864" s="98">
        <f>R3432+(R3576*'Emission factors'!$H$16)+('Emission factors'!$H$17*'GHG Estimation'!R3720)</f>
        <v>21701.73092197</v>
      </c>
      <c r="S3864" s="98">
        <f>S3432+(S3576*'Emission factors'!$H$16)+('Emission factors'!$H$17*'GHG Estimation'!S3720)</f>
        <v>24250.415533849999</v>
      </c>
      <c r="T3864" s="98">
        <f>T3432+(T3576*'Emission factors'!$H$16)+('Emission factors'!$H$17*'GHG Estimation'!T3720)</f>
        <v>26674.133541946001</v>
      </c>
      <c r="U3864" s="98">
        <f>U3432+(U3576*'Emission factors'!$H$16)+('Emission factors'!$H$17*'GHG Estimation'!U3720)</f>
        <v>28244.478900231003</v>
      </c>
    </row>
    <row r="3865" spans="1:21" x14ac:dyDescent="0.25">
      <c r="A3865" s="92" t="s">
        <v>11</v>
      </c>
      <c r="B3865" s="92" t="s">
        <v>12</v>
      </c>
      <c r="C3865" s="92" t="s">
        <v>42</v>
      </c>
      <c r="D3865" s="92" t="s">
        <v>42</v>
      </c>
      <c r="E3865" s="92" t="s">
        <v>35</v>
      </c>
      <c r="F3865" s="92" t="s">
        <v>34</v>
      </c>
      <c r="G3865" s="92" t="s">
        <v>97</v>
      </c>
      <c r="H3865" s="92" t="s">
        <v>94</v>
      </c>
      <c r="I3865" s="89" t="s">
        <v>201</v>
      </c>
      <c r="L3865" s="98">
        <f>L3433+(L3577*'Emission factors'!$H$16)+('Emission factors'!$H$17*'GHG Estimation'!L3721)</f>
        <v>23256.462932438997</v>
      </c>
      <c r="M3865" s="98">
        <f>M3433+(M3577*'Emission factors'!$H$16)+('Emission factors'!$H$17*'GHG Estimation'!M3721)</f>
        <v>56322.908949119992</v>
      </c>
      <c r="N3865" s="98">
        <f>N3433+(N3577*'Emission factors'!$H$16)+('Emission factors'!$H$17*'GHG Estimation'!N3721)</f>
        <v>89154.444371146004</v>
      </c>
      <c r="O3865" s="98">
        <f>O3433+(O3577*'Emission factors'!$H$16)+('Emission factors'!$H$17*'GHG Estimation'!O3721)</f>
        <v>126642.87015368998</v>
      </c>
      <c r="P3865" s="98">
        <f>P3433+(P3577*'Emission factors'!$H$16)+('Emission factors'!$H$17*'GHG Estimation'!P3721)</f>
        <v>149627.19123727101</v>
      </c>
      <c r="Q3865" s="98">
        <f>Q3433+(Q3577*'Emission factors'!$H$16)+('Emission factors'!$H$17*'GHG Estimation'!Q3721)</f>
        <v>164775.46617615601</v>
      </c>
      <c r="R3865" s="98">
        <f>R3433+(R3577*'Emission factors'!$H$16)+('Emission factors'!$H$17*'GHG Estimation'!R3721)</f>
        <v>171165.04930608597</v>
      </c>
      <c r="S3865" s="98">
        <f>S3433+(S3577*'Emission factors'!$H$16)+('Emission factors'!$H$17*'GHG Estimation'!S3721)</f>
        <v>173898.74610745997</v>
      </c>
      <c r="T3865" s="98">
        <f>T3433+(T3577*'Emission factors'!$H$16)+('Emission factors'!$H$17*'GHG Estimation'!T3721)</f>
        <v>162115.02050275402</v>
      </c>
      <c r="U3865" s="98">
        <f>U3433+(U3577*'Emission factors'!$H$16)+('Emission factors'!$H$17*'GHG Estimation'!U3721)</f>
        <v>156468.08835543602</v>
      </c>
    </row>
    <row r="3866" spans="1:21" x14ac:dyDescent="0.25">
      <c r="A3866" s="92" t="s">
        <v>11</v>
      </c>
      <c r="B3866" s="92" t="s">
        <v>12</v>
      </c>
      <c r="C3866" s="92" t="s">
        <v>42</v>
      </c>
      <c r="D3866" s="92" t="s">
        <v>42</v>
      </c>
      <c r="E3866" s="92" t="s">
        <v>35</v>
      </c>
      <c r="F3866" s="92" t="s">
        <v>34</v>
      </c>
      <c r="G3866" s="92" t="s">
        <v>97</v>
      </c>
      <c r="H3866" s="92" t="s">
        <v>94</v>
      </c>
      <c r="I3866" s="92" t="s">
        <v>207</v>
      </c>
      <c r="L3866" s="98">
        <f>L3434+(L3578*'Emission factors'!$H$16)+('Emission factors'!$H$17*'GHG Estimation'!L3722)</f>
        <v>21092.152323329999</v>
      </c>
      <c r="M3866" s="98">
        <f>M3434+(M3578*'Emission factors'!$H$16)+('Emission factors'!$H$17*'GHG Estimation'!M3722)</f>
        <v>35055.181239430007</v>
      </c>
      <c r="N3866" s="98">
        <f>N3434+(N3578*'Emission factors'!$H$16)+('Emission factors'!$H$17*'GHG Estimation'!N3722)</f>
        <v>52052.060108884005</v>
      </c>
      <c r="O3866" s="98">
        <f>O3434+(O3578*'Emission factors'!$H$16)+('Emission factors'!$H$17*'GHG Estimation'!O3722)</f>
        <v>67916.073942837989</v>
      </c>
      <c r="P3866" s="98">
        <f>P3434+(P3578*'Emission factors'!$H$16)+('Emission factors'!$H$17*'GHG Estimation'!P3722)</f>
        <v>84257.259502933011</v>
      </c>
      <c r="Q3866" s="98">
        <f>Q3434+(Q3578*'Emission factors'!$H$16)+('Emission factors'!$H$17*'GHG Estimation'!Q3722)</f>
        <v>96312.214682343008</v>
      </c>
      <c r="R3866" s="98">
        <f>R3434+(R3578*'Emission factors'!$H$16)+('Emission factors'!$H$17*'GHG Estimation'!R3722)</f>
        <v>103107.05691104499</v>
      </c>
      <c r="S3866" s="98">
        <f>S3434+(S3578*'Emission factors'!$H$16)+('Emission factors'!$H$17*'GHG Estimation'!S3722)</f>
        <v>112866.09471814599</v>
      </c>
      <c r="T3866" s="98">
        <f>T3434+(T3578*'Emission factors'!$H$16)+('Emission factors'!$H$17*'GHG Estimation'!T3722)</f>
        <v>101493.58790484098</v>
      </c>
      <c r="U3866" s="98">
        <f>U3434+(U3578*'Emission factors'!$H$16)+('Emission factors'!$H$17*'GHG Estimation'!U3722)</f>
        <v>88839.201307340001</v>
      </c>
    </row>
    <row r="3867" spans="1:21" x14ac:dyDescent="0.25">
      <c r="A3867" s="92" t="s">
        <v>11</v>
      </c>
      <c r="B3867" s="92" t="s">
        <v>12</v>
      </c>
      <c r="C3867" s="92" t="s">
        <v>42</v>
      </c>
      <c r="D3867" s="92" t="s">
        <v>42</v>
      </c>
      <c r="E3867" s="92" t="s">
        <v>35</v>
      </c>
      <c r="F3867" s="92" t="s">
        <v>34</v>
      </c>
      <c r="G3867" s="92" t="s">
        <v>97</v>
      </c>
      <c r="H3867" s="92" t="s">
        <v>94</v>
      </c>
      <c r="I3867" s="89" t="s">
        <v>218</v>
      </c>
      <c r="L3867" s="98">
        <f>L3435+(L3579*'Emission factors'!$H$16)+('Emission factors'!$H$17*'GHG Estimation'!L3723)</f>
        <v>4651.6560006180007</v>
      </c>
      <c r="M3867" s="98">
        <f>M3435+(M3579*'Emission factors'!$H$16)+('Emission factors'!$H$17*'GHG Estimation'!M3723)</f>
        <v>7632.9754135470002</v>
      </c>
      <c r="N3867" s="98">
        <f>N3435+(N3579*'Emission factors'!$H$16)+('Emission factors'!$H$17*'GHG Estimation'!N3723)</f>
        <v>10214.711269367002</v>
      </c>
      <c r="O3867" s="98">
        <f>O3435+(O3579*'Emission factors'!$H$16)+('Emission factors'!$H$17*'GHG Estimation'!O3723)</f>
        <v>12891.368503145004</v>
      </c>
      <c r="P3867" s="98">
        <f>P3435+(P3579*'Emission factors'!$H$16)+('Emission factors'!$H$17*'GHG Estimation'!P3723)</f>
        <v>18234.745164548</v>
      </c>
      <c r="Q3867" s="98">
        <f>Q3435+(Q3579*'Emission factors'!$H$16)+('Emission factors'!$H$17*'GHG Estimation'!Q3723)</f>
        <v>24699.650733439004</v>
      </c>
      <c r="R3867" s="98">
        <f>R3435+(R3579*'Emission factors'!$H$16)+('Emission factors'!$H$17*'GHG Estimation'!R3723)</f>
        <v>28375.846378407005</v>
      </c>
      <c r="S3867" s="98">
        <f>S3435+(S3579*'Emission factors'!$H$16)+('Emission factors'!$H$17*'GHG Estimation'!S3723)</f>
        <v>34153.031833007997</v>
      </c>
      <c r="T3867" s="98">
        <f>T3435+(T3579*'Emission factors'!$H$16)+('Emission factors'!$H$17*'GHG Estimation'!T3723)</f>
        <v>34509.499219855003</v>
      </c>
      <c r="U3867" s="98">
        <f>U3435+(U3579*'Emission factors'!$H$16)+('Emission factors'!$H$17*'GHG Estimation'!U3723)</f>
        <v>35292.925866088</v>
      </c>
    </row>
    <row r="3868" spans="1:21" x14ac:dyDescent="0.25">
      <c r="A3868" s="92" t="s">
        <v>11</v>
      </c>
      <c r="B3868" s="92" t="s">
        <v>12</v>
      </c>
      <c r="C3868" s="92" t="s">
        <v>42</v>
      </c>
      <c r="D3868" s="92" t="s">
        <v>42</v>
      </c>
      <c r="E3868" s="92" t="s">
        <v>35</v>
      </c>
      <c r="F3868" s="92" t="s">
        <v>34</v>
      </c>
      <c r="G3868" s="92" t="s">
        <v>97</v>
      </c>
      <c r="H3868" s="92" t="s">
        <v>94</v>
      </c>
      <c r="I3868" s="89" t="s">
        <v>194</v>
      </c>
      <c r="L3868" s="98">
        <f>L3436+(L3580*'Emission factors'!$H$16)+('Emission factors'!$H$17*'GHG Estimation'!L3724)</f>
        <v>2163.4805891820001</v>
      </c>
      <c r="M3868" s="98">
        <f>M3436+(M3580*'Emission factors'!$H$16)+('Emission factors'!$H$17*'GHG Estimation'!M3724)</f>
        <v>3744.1002481850005</v>
      </c>
      <c r="N3868" s="98">
        <f>N3436+(N3580*'Emission factors'!$H$16)+('Emission factors'!$H$17*'GHG Estimation'!N3724)</f>
        <v>5033.2632702990004</v>
      </c>
      <c r="O3868" s="98">
        <f>O3436+(O3580*'Emission factors'!$H$16)+('Emission factors'!$H$17*'GHG Estimation'!O3724)</f>
        <v>4950.4257860529988</v>
      </c>
      <c r="P3868" s="98">
        <f>P3436+(P3580*'Emission factors'!$H$16)+('Emission factors'!$H$17*'GHG Estimation'!P3724)</f>
        <v>6065.9875232550003</v>
      </c>
      <c r="Q3868" s="98">
        <f>Q3436+(Q3580*'Emission factors'!$H$16)+('Emission factors'!$H$17*'GHG Estimation'!Q3724)</f>
        <v>7109.5469012040012</v>
      </c>
      <c r="R3868" s="98">
        <f>R3436+(R3580*'Emission factors'!$H$16)+('Emission factors'!$H$17*'GHG Estimation'!R3724)</f>
        <v>9679.2437292539998</v>
      </c>
      <c r="S3868" s="98">
        <f>S3436+(S3580*'Emission factors'!$H$16)+('Emission factors'!$H$17*'GHG Estimation'!S3724)</f>
        <v>18917.260829565996</v>
      </c>
      <c r="T3868" s="98">
        <f>T3436+(T3580*'Emission factors'!$H$16)+('Emission factors'!$H$17*'GHG Estimation'!T3724)</f>
        <v>16911.274652117998</v>
      </c>
      <c r="U3868" s="98">
        <f>U3436+(U3580*'Emission factors'!$H$16)+('Emission factors'!$H$17*'GHG Estimation'!U3724)</f>
        <v>12994.784499455</v>
      </c>
    </row>
    <row r="3869" spans="1:21" x14ac:dyDescent="0.25">
      <c r="A3869" s="92" t="s">
        <v>11</v>
      </c>
      <c r="B3869" s="92" t="s">
        <v>12</v>
      </c>
      <c r="C3869" s="92" t="s">
        <v>42</v>
      </c>
      <c r="D3869" s="92" t="s">
        <v>42</v>
      </c>
      <c r="E3869" s="92" t="s">
        <v>35</v>
      </c>
      <c r="F3869" s="92" t="s">
        <v>34</v>
      </c>
      <c r="G3869" s="92" t="s">
        <v>97</v>
      </c>
      <c r="H3869" s="92" t="s">
        <v>94</v>
      </c>
      <c r="I3869" s="89" t="s">
        <v>195</v>
      </c>
      <c r="L3869" s="98">
        <f>L3437+(L3581*'Emission factors'!$H$16)+('Emission factors'!$H$17*'GHG Estimation'!L3725)</f>
        <v>5948.8799369780018</v>
      </c>
      <c r="M3869" s="98">
        <f>M3437+(M3581*'Emission factors'!$H$16)+('Emission factors'!$H$17*'GHG Estimation'!M3725)</f>
        <v>8681.6270759130002</v>
      </c>
      <c r="N3869" s="98">
        <f>N3437+(N3581*'Emission factors'!$H$16)+('Emission factors'!$H$17*'GHG Estimation'!N3725)</f>
        <v>11473.178509496</v>
      </c>
      <c r="O3869" s="98">
        <f>O3437+(O3581*'Emission factors'!$H$16)+('Emission factors'!$H$17*'GHG Estimation'!O3725)</f>
        <v>13335.855390539</v>
      </c>
      <c r="P3869" s="98">
        <f>P3437+(P3581*'Emission factors'!$H$16)+('Emission factors'!$H$17*'GHG Estimation'!P3725)</f>
        <v>18035.286141729997</v>
      </c>
      <c r="Q3869" s="98">
        <f>Q3437+(Q3581*'Emission factors'!$H$16)+('Emission factors'!$H$17*'GHG Estimation'!Q3725)</f>
        <v>23672.355259464999</v>
      </c>
      <c r="R3869" s="98">
        <f>R3437+(R3581*'Emission factors'!$H$16)+('Emission factors'!$H$17*'GHG Estimation'!R3725)</f>
        <v>26967.108143206002</v>
      </c>
      <c r="S3869" s="98">
        <f>S3437+(S3581*'Emission factors'!$H$16)+('Emission factors'!$H$17*'GHG Estimation'!S3725)</f>
        <v>30132.452694905001</v>
      </c>
      <c r="T3869" s="98">
        <f>T3437+(T3581*'Emission factors'!$H$16)+('Emission factors'!$H$17*'GHG Estimation'!T3725)</f>
        <v>29594.188511073997</v>
      </c>
      <c r="U3869" s="98">
        <f>U3437+(U3581*'Emission factors'!$H$16)+('Emission factors'!$H$17*'GHG Estimation'!U3725)</f>
        <v>29809.582420958995</v>
      </c>
    </row>
    <row r="3870" spans="1:21" x14ac:dyDescent="0.25">
      <c r="A3870" s="92" t="s">
        <v>11</v>
      </c>
      <c r="B3870" s="92" t="s">
        <v>12</v>
      </c>
      <c r="C3870" s="92" t="s">
        <v>42</v>
      </c>
      <c r="D3870" s="92" t="s">
        <v>42</v>
      </c>
      <c r="E3870" s="92" t="s">
        <v>35</v>
      </c>
      <c r="F3870" s="92" t="s">
        <v>34</v>
      </c>
      <c r="G3870" s="92" t="s">
        <v>97</v>
      </c>
      <c r="H3870" s="92" t="s">
        <v>94</v>
      </c>
      <c r="I3870" s="89" t="s">
        <v>209</v>
      </c>
      <c r="L3870" s="98">
        <f>L3438+(L3582*'Emission factors'!$H$16)+('Emission factors'!$H$17*'GHG Estimation'!L3726)</f>
        <v>63728.705665350004</v>
      </c>
      <c r="M3870" s="98">
        <f>M3438+(M3582*'Emission factors'!$H$16)+('Emission factors'!$H$17*'GHG Estimation'!M3726)</f>
        <v>86492.301269605014</v>
      </c>
      <c r="N3870" s="98">
        <f>N3438+(N3582*'Emission factors'!$H$16)+('Emission factors'!$H$17*'GHG Estimation'!N3726)</f>
        <v>186375.42618635594</v>
      </c>
      <c r="O3870" s="98">
        <f>O3438+(O3582*'Emission factors'!$H$16)+('Emission factors'!$H$17*'GHG Estimation'!O3726)</f>
        <v>253332.75233693913</v>
      </c>
      <c r="P3870" s="98">
        <f>P3438+(P3582*'Emission factors'!$H$16)+('Emission factors'!$H$17*'GHG Estimation'!P3726)</f>
        <v>304619.40695296007</v>
      </c>
      <c r="Q3870" s="98">
        <f>Q3438+(Q3582*'Emission factors'!$H$16)+('Emission factors'!$H$17*'GHG Estimation'!Q3726)</f>
        <v>342330.62204816198</v>
      </c>
      <c r="R3870" s="98">
        <f>R3438+(R3582*'Emission factors'!$H$16)+('Emission factors'!$H$17*'GHG Estimation'!R3726)</f>
        <v>382002.09744825691</v>
      </c>
      <c r="S3870" s="98">
        <f>S3438+(S3582*'Emission factors'!$H$16)+('Emission factors'!$H$17*'GHG Estimation'!S3726)</f>
        <v>400740.91894883197</v>
      </c>
      <c r="T3870" s="98">
        <f>T3438+(T3582*'Emission factors'!$H$16)+('Emission factors'!$H$17*'GHG Estimation'!T3726)</f>
        <v>383927.57917044288</v>
      </c>
      <c r="U3870" s="98">
        <f>U3438+(U3582*'Emission factors'!$H$16)+('Emission factors'!$H$17*'GHG Estimation'!U3726)</f>
        <v>372045.941124979</v>
      </c>
    </row>
    <row r="3871" spans="1:21" x14ac:dyDescent="0.25">
      <c r="A3871" s="92" t="s">
        <v>11</v>
      </c>
      <c r="B3871" s="92" t="s">
        <v>12</v>
      </c>
      <c r="C3871" s="92" t="s">
        <v>42</v>
      </c>
      <c r="D3871" s="92" t="s">
        <v>42</v>
      </c>
      <c r="E3871" s="92" t="s">
        <v>35</v>
      </c>
      <c r="F3871" s="92" t="s">
        <v>34</v>
      </c>
      <c r="G3871" s="92" t="s">
        <v>97</v>
      </c>
      <c r="H3871" s="92" t="s">
        <v>94</v>
      </c>
      <c r="I3871" s="89" t="s">
        <v>208</v>
      </c>
      <c r="L3871" s="98">
        <f>L3439+(L3583*'Emission factors'!$H$16)+('Emission factors'!$H$17*'GHG Estimation'!L3727)</f>
        <v>31000.474074778998</v>
      </c>
      <c r="M3871" s="98">
        <f>M3439+(M3583*'Emission factors'!$H$16)+('Emission factors'!$H$17*'GHG Estimation'!M3727)</f>
        <v>44996.980461268009</v>
      </c>
      <c r="N3871" s="98">
        <f>N3439+(N3583*'Emission factors'!$H$16)+('Emission factors'!$H$17*'GHG Estimation'!N3727)</f>
        <v>97794.136746602991</v>
      </c>
      <c r="O3871" s="98">
        <f>O3439+(O3583*'Emission factors'!$H$16)+('Emission factors'!$H$17*'GHG Estimation'!O3727)</f>
        <v>126424.62725648802</v>
      </c>
      <c r="P3871" s="98">
        <f>P3439+(P3583*'Emission factors'!$H$16)+('Emission factors'!$H$17*'GHG Estimation'!P3727)</f>
        <v>155303.36850111606</v>
      </c>
      <c r="Q3871" s="98">
        <f>Q3439+(Q3583*'Emission factors'!$H$16)+('Emission factors'!$H$17*'GHG Estimation'!Q3727)</f>
        <v>177644.45405189999</v>
      </c>
      <c r="R3871" s="98">
        <f>R3439+(R3583*'Emission factors'!$H$16)+('Emission factors'!$H$17*'GHG Estimation'!R3727)</f>
        <v>197030.19757017298</v>
      </c>
      <c r="S3871" s="98">
        <f>S3439+(S3583*'Emission factors'!$H$16)+('Emission factors'!$H$17*'GHG Estimation'!S3727)</f>
        <v>213374.89015140099</v>
      </c>
      <c r="T3871" s="98">
        <f>T3439+(T3583*'Emission factors'!$H$16)+('Emission factors'!$H$17*'GHG Estimation'!T3727)</f>
        <v>212830.82330573798</v>
      </c>
      <c r="U3871" s="98">
        <f>U3439+(U3583*'Emission factors'!$H$16)+('Emission factors'!$H$17*'GHG Estimation'!U3727)</f>
        <v>211415.05607295706</v>
      </c>
    </row>
    <row r="3872" spans="1:21" x14ac:dyDescent="0.25">
      <c r="A3872" s="92" t="s">
        <v>11</v>
      </c>
      <c r="B3872" s="92" t="s">
        <v>12</v>
      </c>
      <c r="C3872" s="92" t="s">
        <v>42</v>
      </c>
      <c r="D3872" s="92" t="s">
        <v>42</v>
      </c>
      <c r="E3872" s="92" t="s">
        <v>35</v>
      </c>
      <c r="F3872" s="92" t="s">
        <v>34</v>
      </c>
      <c r="G3872" s="92" t="s">
        <v>97</v>
      </c>
      <c r="H3872" s="92" t="s">
        <v>94</v>
      </c>
      <c r="I3872" s="89" t="s">
        <v>226</v>
      </c>
      <c r="L3872" s="98">
        <f>L3440+(L3584*'Emission factors'!$H$16)+('Emission factors'!$H$17*'GHG Estimation'!L3728)</f>
        <v>0</v>
      </c>
      <c r="M3872" s="98">
        <f>M3440+(M3584*'Emission factors'!$H$16)+('Emission factors'!$H$17*'GHG Estimation'!M3728)</f>
        <v>0</v>
      </c>
      <c r="N3872" s="98">
        <f>N3440+(N3584*'Emission factors'!$H$16)+('Emission factors'!$H$17*'GHG Estimation'!N3728)</f>
        <v>0</v>
      </c>
      <c r="O3872" s="98">
        <f>O3440+(O3584*'Emission factors'!$H$16)+('Emission factors'!$H$17*'GHG Estimation'!O3728)</f>
        <v>0</v>
      </c>
      <c r="P3872" s="98">
        <f>P3440+(P3584*'Emission factors'!$H$16)+('Emission factors'!$H$17*'GHG Estimation'!P3728)</f>
        <v>0</v>
      </c>
      <c r="Q3872" s="98">
        <f>Q3440+(Q3584*'Emission factors'!$H$16)+('Emission factors'!$H$17*'GHG Estimation'!Q3728)</f>
        <v>0</v>
      </c>
      <c r="R3872" s="98">
        <f>R3440+(R3584*'Emission factors'!$H$16)+('Emission factors'!$H$17*'GHG Estimation'!R3728)</f>
        <v>0</v>
      </c>
      <c r="S3872" s="98">
        <f>S3440+(S3584*'Emission factors'!$H$16)+('Emission factors'!$H$17*'GHG Estimation'!S3728)</f>
        <v>0</v>
      </c>
      <c r="T3872" s="98">
        <f>T3440+(T3584*'Emission factors'!$H$16)+('Emission factors'!$H$17*'GHG Estimation'!T3728)</f>
        <v>0</v>
      </c>
      <c r="U3872" s="98">
        <f>U3440+(U3584*'Emission factors'!$H$16)+('Emission factors'!$H$17*'GHG Estimation'!U3728)</f>
        <v>6.8196231840000001</v>
      </c>
    </row>
    <row r="3873" spans="1:21" x14ac:dyDescent="0.25">
      <c r="A3873" s="92" t="s">
        <v>11</v>
      </c>
      <c r="B3873" s="92" t="s">
        <v>12</v>
      </c>
      <c r="C3873" s="92" t="s">
        <v>42</v>
      </c>
      <c r="D3873" s="92" t="s">
        <v>42</v>
      </c>
      <c r="E3873" s="92" t="s">
        <v>35</v>
      </c>
      <c r="F3873" s="92" t="s">
        <v>34</v>
      </c>
      <c r="G3873" s="92" t="s">
        <v>97</v>
      </c>
      <c r="H3873" s="92" t="s">
        <v>94</v>
      </c>
      <c r="I3873" s="89" t="s">
        <v>196</v>
      </c>
      <c r="L3873" s="98">
        <f>L3441+(L3585*'Emission factors'!$H$16)+('Emission factors'!$H$17*'GHG Estimation'!L3729)</f>
        <v>8670.0441852199983</v>
      </c>
      <c r="M3873" s="98">
        <f>M3441+(M3585*'Emission factors'!$H$16)+('Emission factors'!$H$17*'GHG Estimation'!M3729)</f>
        <v>18114.108124166996</v>
      </c>
      <c r="N3873" s="98">
        <f>N3441+(N3585*'Emission factors'!$H$16)+('Emission factors'!$H$17*'GHG Estimation'!N3729)</f>
        <v>28359.118859697999</v>
      </c>
      <c r="O3873" s="98">
        <f>O3441+(O3585*'Emission factors'!$H$16)+('Emission factors'!$H$17*'GHG Estimation'!O3729)</f>
        <v>38960.357697051993</v>
      </c>
      <c r="P3873" s="98">
        <f>P3441+(P3585*'Emission factors'!$H$16)+('Emission factors'!$H$17*'GHG Estimation'!P3729)</f>
        <v>53911.499164446017</v>
      </c>
      <c r="Q3873" s="98">
        <f>Q3441+(Q3585*'Emission factors'!$H$16)+('Emission factors'!$H$17*'GHG Estimation'!Q3729)</f>
        <v>67965.762973603021</v>
      </c>
      <c r="R3873" s="98">
        <f>R3441+(R3585*'Emission factors'!$H$16)+('Emission factors'!$H$17*'GHG Estimation'!R3729)</f>
        <v>76216.161047982983</v>
      </c>
      <c r="S3873" s="98">
        <f>S3441+(S3585*'Emission factors'!$H$16)+('Emission factors'!$H$17*'GHG Estimation'!S3729)</f>
        <v>88322.293311900998</v>
      </c>
      <c r="T3873" s="98">
        <f>T3441+(T3585*'Emission factors'!$H$16)+('Emission factors'!$H$17*'GHG Estimation'!T3729)</f>
        <v>80718.219042658995</v>
      </c>
      <c r="U3873" s="98">
        <f>U3441+(U3585*'Emission factors'!$H$16)+('Emission factors'!$H$17*'GHG Estimation'!U3729)</f>
        <v>69933.650488635991</v>
      </c>
    </row>
    <row r="3874" spans="1:21" x14ac:dyDescent="0.25">
      <c r="A3874" s="92" t="s">
        <v>11</v>
      </c>
      <c r="B3874" s="92" t="s">
        <v>12</v>
      </c>
      <c r="C3874" s="92" t="s">
        <v>42</v>
      </c>
      <c r="D3874" s="92" t="s">
        <v>42</v>
      </c>
      <c r="E3874" s="92" t="s">
        <v>35</v>
      </c>
      <c r="F3874" s="92" t="s">
        <v>34</v>
      </c>
      <c r="G3874" s="92" t="s">
        <v>97</v>
      </c>
      <c r="H3874" s="92" t="s">
        <v>94</v>
      </c>
      <c r="I3874" s="89" t="s">
        <v>197</v>
      </c>
      <c r="L3874" s="98">
        <f>L3442+(L3586*'Emission factors'!$H$16)+('Emission factors'!$H$17*'GHG Estimation'!L3730)</f>
        <v>190999.295213562</v>
      </c>
      <c r="M3874" s="98">
        <f>M3442+(M3586*'Emission factors'!$H$16)+('Emission factors'!$H$17*'GHG Estimation'!M3730)</f>
        <v>283862.2611408871</v>
      </c>
      <c r="N3874" s="98">
        <f>N3442+(N3586*'Emission factors'!$H$16)+('Emission factors'!$H$17*'GHG Estimation'!N3730)</f>
        <v>362014.29785428586</v>
      </c>
      <c r="O3874" s="98">
        <f>O3442+(O3586*'Emission factors'!$H$16)+('Emission factors'!$H$17*'GHG Estimation'!O3730)</f>
        <v>417028.54205183603</v>
      </c>
      <c r="P3874" s="98">
        <f>P3442+(P3586*'Emission factors'!$H$16)+('Emission factors'!$H$17*'GHG Estimation'!P3730)</f>
        <v>487723.17126039101</v>
      </c>
      <c r="Q3874" s="98">
        <f>Q3442+(Q3586*'Emission factors'!$H$16)+('Emission factors'!$H$17*'GHG Estimation'!Q3730)</f>
        <v>537224.18381778302</v>
      </c>
      <c r="R3874" s="98">
        <f>R3442+(R3586*'Emission factors'!$H$16)+('Emission factors'!$H$17*'GHG Estimation'!R3730)</f>
        <v>569043.59593188798</v>
      </c>
      <c r="S3874" s="98">
        <f>S3442+(S3586*'Emission factors'!$H$16)+('Emission factors'!$H$17*'GHG Estimation'!S3730)</f>
        <v>639686.42741040397</v>
      </c>
      <c r="T3874" s="98">
        <f>T3442+(T3586*'Emission factors'!$H$16)+('Emission factors'!$H$17*'GHG Estimation'!T3730)</f>
        <v>675852.82586831902</v>
      </c>
      <c r="U3874" s="98">
        <f>U3442+(U3586*'Emission factors'!$H$16)+('Emission factors'!$H$17*'GHG Estimation'!U3730)</f>
        <v>671795.58377794502</v>
      </c>
    </row>
    <row r="3875" spans="1:21" x14ac:dyDescent="0.25">
      <c r="A3875" s="92" t="s">
        <v>11</v>
      </c>
      <c r="B3875" s="92" t="s">
        <v>12</v>
      </c>
      <c r="C3875" s="92" t="s">
        <v>42</v>
      </c>
      <c r="D3875" s="92" t="s">
        <v>42</v>
      </c>
      <c r="E3875" s="92" t="s">
        <v>35</v>
      </c>
      <c r="F3875" s="92" t="s">
        <v>34</v>
      </c>
      <c r="G3875" s="92" t="s">
        <v>97</v>
      </c>
      <c r="H3875" s="92" t="s">
        <v>94</v>
      </c>
      <c r="I3875" s="89" t="s">
        <v>229</v>
      </c>
      <c r="L3875" s="98">
        <f>L3443+(L3587*'Emission factors'!$H$16)+('Emission factors'!$H$17*'GHG Estimation'!L3731)</f>
        <v>17.161222815000002</v>
      </c>
      <c r="M3875" s="98">
        <f>M3443+(M3587*'Emission factors'!$H$16)+('Emission factors'!$H$17*'GHG Estimation'!M3731)</f>
        <v>38.883816399999994</v>
      </c>
      <c r="N3875" s="98">
        <f>N3443+(N3587*'Emission factors'!$H$16)+('Emission factors'!$H$17*'GHG Estimation'!N3731)</f>
        <v>35.780588745000003</v>
      </c>
      <c r="O3875" s="98">
        <f>O3443+(O3587*'Emission factors'!$H$16)+('Emission factors'!$H$17*'GHG Estimation'!O3731)</f>
        <v>30.987410608000005</v>
      </c>
      <c r="P3875" s="98">
        <f>P3443+(P3587*'Emission factors'!$H$16)+('Emission factors'!$H$17*'GHG Estimation'!P3731)</f>
        <v>35.518870749999998</v>
      </c>
      <c r="Q3875" s="98">
        <f>Q3443+(Q3587*'Emission factors'!$H$16)+('Emission factors'!$H$17*'GHG Estimation'!Q3731)</f>
        <v>177.78129517500005</v>
      </c>
      <c r="R3875" s="98">
        <f>R3443+(R3587*'Emission factors'!$H$16)+('Emission factors'!$H$17*'GHG Estimation'!R3731)</f>
        <v>357.23010786099996</v>
      </c>
      <c r="S3875" s="98">
        <f>S3443+(S3587*'Emission factors'!$H$16)+('Emission factors'!$H$17*'GHG Estimation'!S3731)</f>
        <v>963.08483331499974</v>
      </c>
      <c r="T3875" s="98">
        <f>T3443+(T3587*'Emission factors'!$H$16)+('Emission factors'!$H$17*'GHG Estimation'!T3731)</f>
        <v>487.74513313899996</v>
      </c>
      <c r="U3875" s="98">
        <f>U3443+(U3587*'Emission factors'!$H$16)+('Emission factors'!$H$17*'GHG Estimation'!U3731)</f>
        <v>412.16845384000004</v>
      </c>
    </row>
    <row r="3876" spans="1:21" x14ac:dyDescent="0.25">
      <c r="A3876" s="92" t="s">
        <v>11</v>
      </c>
      <c r="B3876" s="92" t="s">
        <v>12</v>
      </c>
      <c r="C3876" s="92" t="s">
        <v>42</v>
      </c>
      <c r="D3876" s="92" t="s">
        <v>42</v>
      </c>
      <c r="E3876" s="92" t="s">
        <v>35</v>
      </c>
      <c r="F3876" s="92" t="s">
        <v>34</v>
      </c>
      <c r="G3876" s="92" t="s">
        <v>97</v>
      </c>
      <c r="H3876" s="92" t="s">
        <v>94</v>
      </c>
      <c r="I3876" s="89" t="s">
        <v>198</v>
      </c>
      <c r="L3876" s="98">
        <f>L3444+(L3588*'Emission factors'!$H$16)+('Emission factors'!$H$17*'GHG Estimation'!L3732)</f>
        <v>408.81098584699987</v>
      </c>
      <c r="M3876" s="98">
        <f>M3444+(M3588*'Emission factors'!$H$16)+('Emission factors'!$H$17*'GHG Estimation'!M3732)</f>
        <v>691.45894278999992</v>
      </c>
      <c r="N3876" s="98">
        <f>N3444+(N3588*'Emission factors'!$H$16)+('Emission factors'!$H$17*'GHG Estimation'!N3732)</f>
        <v>988.45652351600006</v>
      </c>
      <c r="O3876" s="98">
        <f>O3444+(O3588*'Emission factors'!$H$16)+('Emission factors'!$H$17*'GHG Estimation'!O3732)</f>
        <v>2132.149206352</v>
      </c>
      <c r="P3876" s="98">
        <f>P3444+(P3588*'Emission factors'!$H$16)+('Emission factors'!$H$17*'GHG Estimation'!P3732)</f>
        <v>4304.5880286200008</v>
      </c>
      <c r="Q3876" s="98">
        <f>Q3444+(Q3588*'Emission factors'!$H$16)+('Emission factors'!$H$17*'GHG Estimation'!Q3732)</f>
        <v>5740.926295807998</v>
      </c>
      <c r="R3876" s="98">
        <f>R3444+(R3588*'Emission factors'!$H$16)+('Emission factors'!$H$17*'GHG Estimation'!R3732)</f>
        <v>6225.2317067269996</v>
      </c>
      <c r="S3876" s="98">
        <f>S3444+(S3588*'Emission factors'!$H$16)+('Emission factors'!$H$17*'GHG Estimation'!S3732)</f>
        <v>7148.2886421210005</v>
      </c>
      <c r="T3876" s="98">
        <f>T3444+(T3588*'Emission factors'!$H$16)+('Emission factors'!$H$17*'GHG Estimation'!T3732)</f>
        <v>7110.8255805510016</v>
      </c>
      <c r="U3876" s="98">
        <f>U3444+(U3588*'Emission factors'!$H$16)+('Emission factors'!$H$17*'GHG Estimation'!U3732)</f>
        <v>6812.0782280869998</v>
      </c>
    </row>
    <row r="3877" spans="1:21" x14ac:dyDescent="0.25">
      <c r="A3877" s="92" t="s">
        <v>11</v>
      </c>
      <c r="B3877" s="92" t="s">
        <v>12</v>
      </c>
      <c r="C3877" s="92" t="s">
        <v>42</v>
      </c>
      <c r="D3877" s="92" t="s">
        <v>42</v>
      </c>
      <c r="E3877" s="92" t="s">
        <v>35</v>
      </c>
      <c r="F3877" s="92" t="s">
        <v>34</v>
      </c>
      <c r="G3877" s="92" t="s">
        <v>97</v>
      </c>
      <c r="H3877" s="92" t="s">
        <v>94</v>
      </c>
      <c r="I3877" s="89" t="s">
        <v>231</v>
      </c>
      <c r="L3877" s="98">
        <f>L3445+(L3589*'Emission factors'!$H$16)+('Emission factors'!$H$17*'GHG Estimation'!L3733)</f>
        <v>29.028264474000007</v>
      </c>
      <c r="M3877" s="98">
        <f>M3445+(M3589*'Emission factors'!$H$16)+('Emission factors'!$H$17*'GHG Estimation'!M3733)</f>
        <v>33.851353239000005</v>
      </c>
      <c r="N3877" s="98">
        <f>N3445+(N3589*'Emission factors'!$H$16)+('Emission factors'!$H$17*'GHG Estimation'!N3733)</f>
        <v>100.26042505599997</v>
      </c>
      <c r="O3877" s="98">
        <f>O3445+(O3589*'Emission factors'!$H$16)+('Emission factors'!$H$17*'GHG Estimation'!O3733)</f>
        <v>120.16594798999996</v>
      </c>
      <c r="P3877" s="98">
        <f>P3445+(P3589*'Emission factors'!$H$16)+('Emission factors'!$H$17*'GHG Estimation'!P3733)</f>
        <v>264.72401311399994</v>
      </c>
      <c r="Q3877" s="98">
        <f>Q3445+(Q3589*'Emission factors'!$H$16)+('Emission factors'!$H$17*'GHG Estimation'!Q3733)</f>
        <v>412.85639828400002</v>
      </c>
      <c r="R3877" s="98">
        <f>R3445+(R3589*'Emission factors'!$H$16)+('Emission factors'!$H$17*'GHG Estimation'!R3733)</f>
        <v>552.68858418399986</v>
      </c>
      <c r="S3877" s="98">
        <f>S3445+(S3589*'Emission factors'!$H$16)+('Emission factors'!$H$17*'GHG Estimation'!S3733)</f>
        <v>866.99694086500017</v>
      </c>
      <c r="T3877" s="98">
        <f>T3445+(T3589*'Emission factors'!$H$16)+('Emission factors'!$H$17*'GHG Estimation'!T3733)</f>
        <v>711.3420327529999</v>
      </c>
      <c r="U3877" s="98">
        <f>U3445+(U3589*'Emission factors'!$H$16)+('Emission factors'!$H$17*'GHG Estimation'!U3733)</f>
        <v>738.08961184199995</v>
      </c>
    </row>
    <row r="3878" spans="1:21" x14ac:dyDescent="0.25">
      <c r="A3878" s="92" t="s">
        <v>11</v>
      </c>
      <c r="B3878" s="92" t="s">
        <v>12</v>
      </c>
      <c r="C3878" s="92" t="s">
        <v>42</v>
      </c>
      <c r="D3878" s="92" t="s">
        <v>42</v>
      </c>
      <c r="E3878" s="92" t="s">
        <v>35</v>
      </c>
      <c r="F3878" s="92" t="s">
        <v>34</v>
      </c>
      <c r="G3878" s="92" t="s">
        <v>97</v>
      </c>
      <c r="H3878" s="92" t="s">
        <v>94</v>
      </c>
      <c r="I3878" s="89" t="s">
        <v>230</v>
      </c>
      <c r="L3878" s="98">
        <f>L3446+(L3590*'Emission factors'!$H$16)+('Emission factors'!$H$17*'GHG Estimation'!L3734)</f>
        <v>60.920471578999994</v>
      </c>
      <c r="M3878" s="98">
        <f>M3446+(M3590*'Emission factors'!$H$16)+('Emission factors'!$H$17*'GHG Estimation'!M3734)</f>
        <v>215.25931205899997</v>
      </c>
      <c r="N3878" s="98">
        <f>N3446+(N3590*'Emission factors'!$H$16)+('Emission factors'!$H$17*'GHG Estimation'!N3734)</f>
        <v>431.48324187100008</v>
      </c>
      <c r="O3878" s="98">
        <f>O3446+(O3590*'Emission factors'!$H$16)+('Emission factors'!$H$17*'GHG Estimation'!O3734)</f>
        <v>438.31782036900006</v>
      </c>
      <c r="P3878" s="98">
        <f>P3446+(P3590*'Emission factors'!$H$16)+('Emission factors'!$H$17*'GHG Estimation'!P3734)</f>
        <v>697.6055768440001</v>
      </c>
      <c r="Q3878" s="98">
        <f>Q3446+(Q3590*'Emission factors'!$H$16)+('Emission factors'!$H$17*'GHG Estimation'!Q3734)</f>
        <v>1171.7563295569998</v>
      </c>
      <c r="R3878" s="98">
        <f>R3446+(R3590*'Emission factors'!$H$16)+('Emission factors'!$H$17*'GHG Estimation'!R3734)</f>
        <v>1052.001652702</v>
      </c>
      <c r="S3878" s="98">
        <f>S3446+(S3590*'Emission factors'!$H$16)+('Emission factors'!$H$17*'GHG Estimation'!S3734)</f>
        <v>1984.054209467</v>
      </c>
      <c r="T3878" s="98">
        <f>T3446+(T3590*'Emission factors'!$H$16)+('Emission factors'!$H$17*'GHG Estimation'!T3734)</f>
        <v>1900.4390488930005</v>
      </c>
      <c r="U3878" s="98">
        <f>U3446+(U3590*'Emission factors'!$H$16)+('Emission factors'!$H$17*'GHG Estimation'!U3734)</f>
        <v>1643.402067175</v>
      </c>
    </row>
    <row r="3879" spans="1:21" x14ac:dyDescent="0.25">
      <c r="A3879" s="92" t="s">
        <v>11</v>
      </c>
      <c r="B3879" s="92" t="s">
        <v>12</v>
      </c>
      <c r="C3879" s="92" t="s">
        <v>42</v>
      </c>
      <c r="D3879" s="92" t="s">
        <v>42</v>
      </c>
      <c r="E3879" s="92" t="s">
        <v>35</v>
      </c>
      <c r="F3879" s="92" t="s">
        <v>34</v>
      </c>
      <c r="G3879" s="92" t="s">
        <v>97</v>
      </c>
      <c r="H3879" s="92" t="s">
        <v>94</v>
      </c>
      <c r="I3879" s="89" t="s">
        <v>303</v>
      </c>
      <c r="L3879" s="98">
        <f>L3447+(L3591*'Emission factors'!$H$16)+('Emission factors'!$H$17*'GHG Estimation'!L3735)</f>
        <v>6642.8738054909982</v>
      </c>
      <c r="M3879" s="98">
        <f>M3447+(M3591*'Emission factors'!$H$16)+('Emission factors'!$H$17*'GHG Estimation'!M3735)</f>
        <v>9691.4098771929985</v>
      </c>
      <c r="N3879" s="98">
        <f>N3447+(N3591*'Emission factors'!$H$16)+('Emission factors'!$H$17*'GHG Estimation'!N3735)</f>
        <v>14004.313060396997</v>
      </c>
      <c r="O3879" s="98">
        <f>O3447+(O3591*'Emission factors'!$H$16)+('Emission factors'!$H$17*'GHG Estimation'!O3735)</f>
        <v>18602.025243416992</v>
      </c>
      <c r="P3879" s="98">
        <f>P3447+(P3591*'Emission factors'!$H$16)+('Emission factors'!$H$17*'GHG Estimation'!P3735)</f>
        <v>26722.708401818003</v>
      </c>
      <c r="Q3879" s="98">
        <f>Q3447+(Q3591*'Emission factors'!$H$16)+('Emission factors'!$H$17*'GHG Estimation'!Q3735)</f>
        <v>33242.634570914997</v>
      </c>
      <c r="R3879" s="98">
        <f>R3447+(R3591*'Emission factors'!$H$16)+('Emission factors'!$H$17*'GHG Estimation'!R3735)</f>
        <v>35297.016144467008</v>
      </c>
      <c r="S3879" s="98">
        <f>S3447+(S3591*'Emission factors'!$H$16)+('Emission factors'!$H$17*'GHG Estimation'!S3735)</f>
        <v>37862.405842084998</v>
      </c>
      <c r="T3879" s="98">
        <f>T3447+(T3591*'Emission factors'!$H$16)+('Emission factors'!$H$17*'GHG Estimation'!T3735)</f>
        <v>34380.539547232998</v>
      </c>
      <c r="U3879" s="98">
        <f>U3447+(U3591*'Emission factors'!$H$16)+('Emission factors'!$H$17*'GHG Estimation'!U3735)</f>
        <v>28861.034152851993</v>
      </c>
    </row>
    <row r="3880" spans="1:21" x14ac:dyDescent="0.25">
      <c r="A3880" s="92" t="s">
        <v>11</v>
      </c>
      <c r="B3880" s="92" t="s">
        <v>12</v>
      </c>
      <c r="C3880" s="92" t="s">
        <v>42</v>
      </c>
      <c r="D3880" s="92" t="s">
        <v>42</v>
      </c>
      <c r="E3880" s="92" t="s">
        <v>35</v>
      </c>
      <c r="F3880" s="92" t="s">
        <v>34</v>
      </c>
      <c r="G3880" s="92" t="s">
        <v>97</v>
      </c>
      <c r="H3880" s="92" t="s">
        <v>94</v>
      </c>
      <c r="I3880" s="89" t="s">
        <v>225</v>
      </c>
      <c r="L3880" s="98">
        <f>L3448+(L3592*'Emission factors'!$H$16)+('Emission factors'!$H$17*'GHG Estimation'!L3736)</f>
        <v>1649.9001511079998</v>
      </c>
      <c r="M3880" s="98">
        <f>M3448+(M3592*'Emission factors'!$H$16)+('Emission factors'!$H$17*'GHG Estimation'!M3736)</f>
        <v>2197.9002443529998</v>
      </c>
      <c r="N3880" s="98">
        <f>N3448+(N3592*'Emission factors'!$H$16)+('Emission factors'!$H$17*'GHG Estimation'!N3736)</f>
        <v>5237.2537532590004</v>
      </c>
      <c r="O3880" s="98">
        <f>O3448+(O3592*'Emission factors'!$H$16)+('Emission factors'!$H$17*'GHG Estimation'!O3736)</f>
        <v>7295.5311861079981</v>
      </c>
      <c r="P3880" s="98">
        <f>P3448+(P3592*'Emission factors'!$H$16)+('Emission factors'!$H$17*'GHG Estimation'!P3736)</f>
        <v>9741.5625226919983</v>
      </c>
      <c r="Q3880" s="98">
        <f>Q3448+(Q3592*'Emission factors'!$H$16)+('Emission factors'!$H$17*'GHG Estimation'!Q3736)</f>
        <v>10817.058973687999</v>
      </c>
      <c r="R3880" s="98">
        <f>R3448+(R3592*'Emission factors'!$H$16)+('Emission factors'!$H$17*'GHG Estimation'!R3736)</f>
        <v>10486.172651437997</v>
      </c>
      <c r="S3880" s="98">
        <f>S3448+(S3592*'Emission factors'!$H$16)+('Emission factors'!$H$17*'GHG Estimation'!S3736)</f>
        <v>10170.817422777</v>
      </c>
      <c r="T3880" s="98">
        <f>T3448+(T3592*'Emission factors'!$H$16)+('Emission factors'!$H$17*'GHG Estimation'!T3736)</f>
        <v>9289.2016624770004</v>
      </c>
      <c r="U3880" s="98">
        <f>U3448+(U3592*'Emission factors'!$H$16)+('Emission factors'!$H$17*'GHG Estimation'!U3736)</f>
        <v>9241.8007947539973</v>
      </c>
    </row>
    <row r="3881" spans="1:21" x14ac:dyDescent="0.25">
      <c r="A3881" s="92" t="s">
        <v>11</v>
      </c>
      <c r="B3881" s="92" t="s">
        <v>12</v>
      </c>
      <c r="C3881" s="92" t="s">
        <v>42</v>
      </c>
      <c r="D3881" s="92" t="s">
        <v>42</v>
      </c>
      <c r="E3881" s="92" t="s">
        <v>35</v>
      </c>
      <c r="F3881" s="92" t="s">
        <v>34</v>
      </c>
      <c r="G3881" s="92" t="s">
        <v>97</v>
      </c>
      <c r="H3881" s="92" t="s">
        <v>94</v>
      </c>
      <c r="I3881" s="89" t="s">
        <v>205</v>
      </c>
      <c r="L3881" s="98">
        <f>L3449+(L3593*'Emission factors'!$H$16)+('Emission factors'!$H$17*'GHG Estimation'!L3737)</f>
        <v>11069.310254926002</v>
      </c>
      <c r="M3881" s="98">
        <f>M3449+(M3593*'Emission factors'!$H$16)+('Emission factors'!$H$17*'GHG Estimation'!M3737)</f>
        <v>18735.793049490003</v>
      </c>
      <c r="N3881" s="98">
        <f>N3449+(N3593*'Emission factors'!$H$16)+('Emission factors'!$H$17*'GHG Estimation'!N3737)</f>
        <v>28454.877735239996</v>
      </c>
      <c r="O3881" s="98">
        <f>O3449+(O3593*'Emission factors'!$H$16)+('Emission factors'!$H$17*'GHG Estimation'!O3737)</f>
        <v>42089.435612300993</v>
      </c>
      <c r="P3881" s="98">
        <f>P3449+(P3593*'Emission factors'!$H$16)+('Emission factors'!$H$17*'GHG Estimation'!P3737)</f>
        <v>60111.568555368001</v>
      </c>
      <c r="Q3881" s="98">
        <f>Q3449+(Q3593*'Emission factors'!$H$16)+('Emission factors'!$H$17*'GHG Estimation'!Q3737)</f>
        <v>79226.336739275008</v>
      </c>
      <c r="R3881" s="98">
        <f>R3449+(R3593*'Emission factors'!$H$16)+('Emission factors'!$H$17*'GHG Estimation'!R3737)</f>
        <v>94339.175061636997</v>
      </c>
      <c r="S3881" s="98">
        <f>S3449+(S3593*'Emission factors'!$H$16)+('Emission factors'!$H$17*'GHG Estimation'!S3737)</f>
        <v>109335.91528141705</v>
      </c>
      <c r="T3881" s="98">
        <f>T3449+(T3593*'Emission factors'!$H$16)+('Emission factors'!$H$17*'GHG Estimation'!T3737)</f>
        <v>95691.120491923022</v>
      </c>
      <c r="U3881" s="98">
        <f>U3449+(U3593*'Emission factors'!$H$16)+('Emission factors'!$H$17*'GHG Estimation'!U3737)</f>
        <v>83277.678958275967</v>
      </c>
    </row>
    <row r="3882" spans="1:21" x14ac:dyDescent="0.25">
      <c r="A3882" s="92" t="s">
        <v>11</v>
      </c>
      <c r="B3882" s="92" t="s">
        <v>12</v>
      </c>
      <c r="C3882" s="92" t="s">
        <v>42</v>
      </c>
      <c r="D3882" s="92" t="s">
        <v>42</v>
      </c>
      <c r="E3882" s="92" t="s">
        <v>35</v>
      </c>
      <c r="F3882" s="92" t="s">
        <v>34</v>
      </c>
      <c r="G3882" s="92" t="s">
        <v>97</v>
      </c>
      <c r="H3882" s="92" t="s">
        <v>94</v>
      </c>
      <c r="I3882" s="89" t="s">
        <v>204</v>
      </c>
      <c r="L3882" s="98">
        <f>L3450+(L3594*'Emission factors'!$H$16)+('Emission factors'!$H$17*'GHG Estimation'!L3738)</f>
        <v>24014.959070233996</v>
      </c>
      <c r="M3882" s="98">
        <f>M3450+(M3594*'Emission factors'!$H$16)+('Emission factors'!$H$17*'GHG Estimation'!M3738)</f>
        <v>43838.377330373987</v>
      </c>
      <c r="N3882" s="98">
        <f>N3450+(N3594*'Emission factors'!$H$16)+('Emission factors'!$H$17*'GHG Estimation'!N3738)</f>
        <v>62472.706052030982</v>
      </c>
      <c r="O3882" s="98">
        <f>O3450+(O3594*'Emission factors'!$H$16)+('Emission factors'!$H$17*'GHG Estimation'!O3738)</f>
        <v>83116.213910674967</v>
      </c>
      <c r="P3882" s="98">
        <f>P3450+(P3594*'Emission factors'!$H$16)+('Emission factors'!$H$17*'GHG Estimation'!P3738)</f>
        <v>97763.859713409969</v>
      </c>
      <c r="Q3882" s="98">
        <f>Q3450+(Q3594*'Emission factors'!$H$16)+('Emission factors'!$H$17*'GHG Estimation'!Q3738)</f>
        <v>106788.65142436697</v>
      </c>
      <c r="R3882" s="98">
        <f>R3450+(R3594*'Emission factors'!$H$16)+('Emission factors'!$H$17*'GHG Estimation'!R3738)</f>
        <v>124694.23012777498</v>
      </c>
      <c r="S3882" s="98">
        <f>S3450+(S3594*'Emission factors'!$H$16)+('Emission factors'!$H$17*'GHG Estimation'!S3738)</f>
        <v>137130.92717469201</v>
      </c>
      <c r="T3882" s="98">
        <f>T3450+(T3594*'Emission factors'!$H$16)+('Emission factors'!$H$17*'GHG Estimation'!T3738)</f>
        <v>126448.79504391197</v>
      </c>
      <c r="U3882" s="98">
        <f>U3450+(U3594*'Emission factors'!$H$16)+('Emission factors'!$H$17*'GHG Estimation'!U3738)</f>
        <v>118225.42869958702</v>
      </c>
    </row>
    <row r="3883" spans="1:21" x14ac:dyDescent="0.25">
      <c r="A3883" s="92" t="s">
        <v>11</v>
      </c>
      <c r="B3883" s="92" t="s">
        <v>12</v>
      </c>
      <c r="C3883" s="92" t="s">
        <v>42</v>
      </c>
      <c r="D3883" s="92" t="s">
        <v>42</v>
      </c>
      <c r="E3883" s="92" t="s">
        <v>35</v>
      </c>
      <c r="F3883" s="92" t="s">
        <v>34</v>
      </c>
      <c r="G3883" s="92" t="s">
        <v>97</v>
      </c>
      <c r="H3883" s="92" t="s">
        <v>94</v>
      </c>
      <c r="I3883" s="89" t="s">
        <v>228</v>
      </c>
      <c r="L3883" s="98">
        <f>L3451+(L3595*'Emission factors'!$H$16)+('Emission factors'!$H$17*'GHG Estimation'!L3739)</f>
        <v>210.60820940499997</v>
      </c>
      <c r="M3883" s="98">
        <f>M3451+(M3595*'Emission factors'!$H$16)+('Emission factors'!$H$17*'GHG Estimation'!M3739)</f>
        <v>259.10829270699998</v>
      </c>
      <c r="N3883" s="98">
        <f>N3451+(N3595*'Emission factors'!$H$16)+('Emission factors'!$H$17*'GHG Estimation'!N3739)</f>
        <v>783.20231652300004</v>
      </c>
      <c r="O3883" s="98">
        <f>O3451+(O3595*'Emission factors'!$H$16)+('Emission factors'!$H$17*'GHG Estimation'!O3739)</f>
        <v>1152.0078374200002</v>
      </c>
      <c r="P3883" s="98">
        <f>P3451+(P3595*'Emission factors'!$H$16)+('Emission factors'!$H$17*'GHG Estimation'!P3739)</f>
        <v>1702.4979904460004</v>
      </c>
      <c r="Q3883" s="98">
        <f>Q3451+(Q3595*'Emission factors'!$H$16)+('Emission factors'!$H$17*'GHG Estimation'!Q3739)</f>
        <v>2223.8776247709998</v>
      </c>
      <c r="R3883" s="98">
        <f>R3451+(R3595*'Emission factors'!$H$16)+('Emission factors'!$H$17*'GHG Estimation'!R3739)</f>
        <v>2324.160482798</v>
      </c>
      <c r="S3883" s="98">
        <f>S3451+(S3595*'Emission factors'!$H$16)+('Emission factors'!$H$17*'GHG Estimation'!S3739)</f>
        <v>2423.785307009</v>
      </c>
      <c r="T3883" s="98">
        <f>T3451+(T3595*'Emission factors'!$H$16)+('Emission factors'!$H$17*'GHG Estimation'!T3739)</f>
        <v>2417.234879477</v>
      </c>
      <c r="U3883" s="98">
        <f>U3451+(U3595*'Emission factors'!$H$16)+('Emission factors'!$H$17*'GHG Estimation'!U3739)</f>
        <v>2322.2985462049996</v>
      </c>
    </row>
    <row r="3884" spans="1:21" x14ac:dyDescent="0.25">
      <c r="A3884" s="92" t="s">
        <v>11</v>
      </c>
      <c r="B3884" s="92" t="s">
        <v>12</v>
      </c>
      <c r="C3884" s="92" t="s">
        <v>42</v>
      </c>
      <c r="D3884" s="92" t="s">
        <v>42</v>
      </c>
      <c r="E3884" s="92" t="s">
        <v>35</v>
      </c>
      <c r="F3884" s="92" t="s">
        <v>34</v>
      </c>
      <c r="G3884" s="92" t="s">
        <v>97</v>
      </c>
      <c r="H3884" s="92" t="s">
        <v>94</v>
      </c>
      <c r="I3884" s="89" t="s">
        <v>202</v>
      </c>
      <c r="L3884" s="98">
        <f>L3452+(L3596*'Emission factors'!$H$16)+('Emission factors'!$H$17*'GHG Estimation'!L3740)</f>
        <v>65610.084166550005</v>
      </c>
      <c r="M3884" s="98">
        <f>M3452+(M3596*'Emission factors'!$H$16)+('Emission factors'!$H$17*'GHG Estimation'!M3740)</f>
        <v>73545.269087751993</v>
      </c>
      <c r="N3884" s="98">
        <f>N3452+(N3596*'Emission factors'!$H$16)+('Emission factors'!$H$17*'GHG Estimation'!N3740)</f>
        <v>203481.83029788893</v>
      </c>
      <c r="O3884" s="98">
        <f>O3452+(O3596*'Emission factors'!$H$16)+('Emission factors'!$H$17*'GHG Estimation'!O3740)</f>
        <v>289579.17668006796</v>
      </c>
      <c r="P3884" s="98">
        <f>P3452+(P3596*'Emission factors'!$H$16)+('Emission factors'!$H$17*'GHG Estimation'!P3740)</f>
        <v>355839.64501950698</v>
      </c>
      <c r="Q3884" s="98">
        <f>Q3452+(Q3596*'Emission factors'!$H$16)+('Emission factors'!$H$17*'GHG Estimation'!Q3740)</f>
        <v>417552.59120970994</v>
      </c>
      <c r="R3884" s="98">
        <f>R3452+(R3596*'Emission factors'!$H$16)+('Emission factors'!$H$17*'GHG Estimation'!R3740)</f>
        <v>467140.44179784285</v>
      </c>
      <c r="S3884" s="98">
        <f>S3452+(S3596*'Emission factors'!$H$16)+('Emission factors'!$H$17*'GHG Estimation'!S3740)</f>
        <v>477867.02112183097</v>
      </c>
      <c r="T3884" s="98">
        <f>T3452+(T3596*'Emission factors'!$H$16)+('Emission factors'!$H$17*'GHG Estimation'!T3740)</f>
        <v>455863.15546877601</v>
      </c>
      <c r="U3884" s="98">
        <f>U3452+(U3596*'Emission factors'!$H$16)+('Emission factors'!$H$17*'GHG Estimation'!U3740)</f>
        <v>455945.40969577612</v>
      </c>
    </row>
    <row r="3885" spans="1:21" x14ac:dyDescent="0.25">
      <c r="A3885" s="92" t="s">
        <v>11</v>
      </c>
      <c r="B3885" s="92" t="s">
        <v>12</v>
      </c>
      <c r="C3885" s="92" t="s">
        <v>42</v>
      </c>
      <c r="D3885" s="92" t="s">
        <v>42</v>
      </c>
      <c r="E3885" s="92" t="s">
        <v>35</v>
      </c>
      <c r="F3885" s="92" t="s">
        <v>34</v>
      </c>
      <c r="G3885" s="92" t="s">
        <v>97</v>
      </c>
      <c r="H3885" s="92" t="s">
        <v>94</v>
      </c>
      <c r="I3885" s="89" t="s">
        <v>190</v>
      </c>
      <c r="L3885" s="98">
        <f>L3453+(L3597*'Emission factors'!$H$16)+('Emission factors'!$H$17*'GHG Estimation'!L3741)</f>
        <v>0</v>
      </c>
      <c r="M3885" s="98">
        <f>M3453+(M3597*'Emission factors'!$H$16)+('Emission factors'!$H$17*'GHG Estimation'!M3741)</f>
        <v>0</v>
      </c>
      <c r="N3885" s="98">
        <f>N3453+(N3597*'Emission factors'!$H$16)+('Emission factors'!$H$17*'GHG Estimation'!N3741)</f>
        <v>0</v>
      </c>
      <c r="O3885" s="98">
        <f>O3453+(O3597*'Emission factors'!$H$16)+('Emission factors'!$H$17*'GHG Estimation'!O3741)</f>
        <v>0</v>
      </c>
      <c r="P3885" s="98">
        <f>P3453+(P3597*'Emission factors'!$H$16)+('Emission factors'!$H$17*'GHG Estimation'!P3741)</f>
        <v>0</v>
      </c>
      <c r="Q3885" s="98">
        <f>Q3453+(Q3597*'Emission factors'!$H$16)+('Emission factors'!$H$17*'GHG Estimation'!Q3741)</f>
        <v>0</v>
      </c>
      <c r="R3885" s="98">
        <f>R3453+(R3597*'Emission factors'!$H$16)+('Emission factors'!$H$17*'GHG Estimation'!R3741)</f>
        <v>0</v>
      </c>
      <c r="S3885" s="98">
        <f>S3453+(S3597*'Emission factors'!$H$16)+('Emission factors'!$H$17*'GHG Estimation'!S3741)</f>
        <v>0</v>
      </c>
      <c r="T3885" s="98">
        <f>T3453+(T3597*'Emission factors'!$H$16)+('Emission factors'!$H$17*'GHG Estimation'!T3741)</f>
        <v>0</v>
      </c>
      <c r="U3885" s="98">
        <f>U3453+(U3597*'Emission factors'!$H$16)+('Emission factors'!$H$17*'GHG Estimation'!U3741)</f>
        <v>0</v>
      </c>
    </row>
    <row r="3886" spans="1:21" x14ac:dyDescent="0.25">
      <c r="A3886" s="92" t="s">
        <v>11</v>
      </c>
      <c r="B3886" s="92" t="s">
        <v>12</v>
      </c>
      <c r="C3886" s="92" t="s">
        <v>42</v>
      </c>
      <c r="D3886" s="92" t="s">
        <v>42</v>
      </c>
      <c r="E3886" s="92" t="s">
        <v>35</v>
      </c>
      <c r="F3886" s="92" t="s">
        <v>34</v>
      </c>
      <c r="G3886" s="92" t="s">
        <v>97</v>
      </c>
      <c r="H3886" s="92" t="s">
        <v>94</v>
      </c>
      <c r="I3886" s="89" t="s">
        <v>210</v>
      </c>
      <c r="L3886" s="98">
        <f>L3454+(L3598*'Emission factors'!$H$16)+('Emission factors'!$H$17*'GHG Estimation'!L3742)</f>
        <v>55.424393684000002</v>
      </c>
      <c r="M3886" s="98">
        <f>M3454+(M3598*'Emission factors'!$H$16)+('Emission factors'!$H$17*'GHG Estimation'!M3742)</f>
        <v>131.00107298299997</v>
      </c>
      <c r="N3886" s="98">
        <f>N3454+(N3598*'Emission factors'!$H$16)+('Emission factors'!$H$17*'GHG Estimation'!N3742)</f>
        <v>192.42254758099995</v>
      </c>
      <c r="O3886" s="98">
        <f>O3454+(O3598*'Emission factors'!$H$16)+('Emission factors'!$H$17*'GHG Estimation'!O3742)</f>
        <v>161.80154216599999</v>
      </c>
      <c r="P3886" s="98">
        <f>P3454+(P3598*'Emission factors'!$H$16)+('Emission factors'!$H$17*'GHG Estimation'!P3742)</f>
        <v>274.79641709299995</v>
      </c>
      <c r="Q3886" s="98">
        <f>Q3454+(Q3598*'Emission factors'!$H$16)+('Emission factors'!$H$17*'GHG Estimation'!Q3742)</f>
        <v>459.94320441299988</v>
      </c>
      <c r="R3886" s="98">
        <f>R3454+(R3598*'Emission factors'!$H$16)+('Emission factors'!$H$17*'GHG Estimation'!R3742)</f>
        <v>551.85856425700001</v>
      </c>
      <c r="S3886" s="98">
        <f>S3454+(S3598*'Emission factors'!$H$16)+('Emission factors'!$H$17*'GHG Estimation'!S3742)</f>
        <v>1047.0589214249999</v>
      </c>
      <c r="T3886" s="98">
        <f>T3454+(T3598*'Emission factors'!$H$16)+('Emission factors'!$H$17*'GHG Estimation'!T3742)</f>
        <v>744.13155869799982</v>
      </c>
      <c r="U3886" s="98">
        <f>U3454+(U3598*'Emission factors'!$H$16)+('Emission factors'!$H$17*'GHG Estimation'!U3742)</f>
        <v>646.645344389</v>
      </c>
    </row>
    <row r="3887" spans="1:21" x14ac:dyDescent="0.25">
      <c r="A3887" s="92" t="s">
        <v>11</v>
      </c>
      <c r="B3887" s="92" t="s">
        <v>12</v>
      </c>
      <c r="C3887" s="92" t="s">
        <v>42</v>
      </c>
      <c r="D3887" s="92" t="s">
        <v>42</v>
      </c>
      <c r="E3887" s="92" t="s">
        <v>35</v>
      </c>
      <c r="F3887" s="92" t="s">
        <v>34</v>
      </c>
      <c r="G3887" s="92" t="s">
        <v>97</v>
      </c>
      <c r="H3887" s="92" t="s">
        <v>94</v>
      </c>
      <c r="I3887" s="92" t="s">
        <v>199</v>
      </c>
      <c r="L3887" s="98">
        <f>L3455+(L3599*'Emission factors'!$H$16)+('Emission factors'!$H$17*'GHG Estimation'!L3743)</f>
        <v>27261.413767411999</v>
      </c>
      <c r="M3887" s="98">
        <f>M3455+(M3599*'Emission factors'!$H$16)+('Emission factors'!$H$17*'GHG Estimation'!M3743)</f>
        <v>48091.062941756994</v>
      </c>
      <c r="N3887" s="98">
        <f>N3455+(N3599*'Emission factors'!$H$16)+('Emission factors'!$H$17*'GHG Estimation'!N3743)</f>
        <v>76161.798481592981</v>
      </c>
      <c r="O3887" s="98">
        <f>O3455+(O3599*'Emission factors'!$H$16)+('Emission factors'!$H$17*'GHG Estimation'!O3743)</f>
        <v>107280.70368793796</v>
      </c>
      <c r="P3887" s="98">
        <f>P3455+(P3599*'Emission factors'!$H$16)+('Emission factors'!$H$17*'GHG Estimation'!P3743)</f>
        <v>145610.78463177403</v>
      </c>
      <c r="Q3887" s="98">
        <f>Q3455+(Q3599*'Emission factors'!$H$16)+('Emission factors'!$H$17*'GHG Estimation'!Q3743)</f>
        <v>170824.85330087098</v>
      </c>
      <c r="R3887" s="98">
        <f>R3455+(R3599*'Emission factors'!$H$16)+('Emission factors'!$H$17*'GHG Estimation'!R3743)</f>
        <v>187732.06758523799</v>
      </c>
      <c r="S3887" s="98">
        <f>S3455+(S3599*'Emission factors'!$H$16)+('Emission factors'!$H$17*'GHG Estimation'!S3743)</f>
        <v>188357.75305705602</v>
      </c>
      <c r="T3887" s="98">
        <f>T3455+(T3599*'Emission factors'!$H$16)+('Emission factors'!$H$17*'GHG Estimation'!T3743)</f>
        <v>168320.51867265799</v>
      </c>
      <c r="U3887" s="98">
        <f>U3455+(U3599*'Emission factors'!$H$16)+('Emission factors'!$H$17*'GHG Estimation'!U3743)</f>
        <v>156293.29064540402</v>
      </c>
    </row>
    <row r="3888" spans="1:21" x14ac:dyDescent="0.25">
      <c r="A3888" s="92" t="s">
        <v>11</v>
      </c>
      <c r="B3888" s="92" t="s">
        <v>12</v>
      </c>
      <c r="C3888" s="92" t="s">
        <v>42</v>
      </c>
      <c r="D3888" s="92" t="s">
        <v>42</v>
      </c>
      <c r="E3888" s="92" t="s">
        <v>35</v>
      </c>
      <c r="F3888" s="92" t="s">
        <v>34</v>
      </c>
      <c r="G3888" s="92" t="s">
        <v>97</v>
      </c>
      <c r="H3888" s="92" t="s">
        <v>94</v>
      </c>
      <c r="I3888" s="89" t="s">
        <v>233</v>
      </c>
      <c r="L3888" s="98">
        <f>L3456+(L3600*'Emission factors'!$H$16)+('Emission factors'!$H$17*'GHG Estimation'!L3744)</f>
        <v>4225.0108028260001</v>
      </c>
      <c r="M3888" s="98">
        <f>M3456+(M3600*'Emission factors'!$H$16)+('Emission factors'!$H$17*'GHG Estimation'!M3744)</f>
        <v>7066.7447925359984</v>
      </c>
      <c r="N3888" s="98">
        <f>N3456+(N3600*'Emission factors'!$H$16)+('Emission factors'!$H$17*'GHG Estimation'!N3744)</f>
        <v>12392.287241993998</v>
      </c>
      <c r="O3888" s="98">
        <f>O3456+(O3600*'Emission factors'!$H$16)+('Emission factors'!$H$17*'GHG Estimation'!O3744)</f>
        <v>18144.998325233995</v>
      </c>
      <c r="P3888" s="98">
        <f>P3456+(P3600*'Emission factors'!$H$16)+('Emission factors'!$H$17*'GHG Estimation'!P3744)</f>
        <v>27140.126170872001</v>
      </c>
      <c r="Q3888" s="98">
        <f>Q3456+(Q3600*'Emission factors'!$H$16)+('Emission factors'!$H$17*'GHG Estimation'!Q3744)</f>
        <v>34454.837547185001</v>
      </c>
      <c r="R3888" s="98">
        <f>R3456+(R3600*'Emission factors'!$H$16)+('Emission factors'!$H$17*'GHG Estimation'!R3744)</f>
        <v>36251.038057498001</v>
      </c>
      <c r="S3888" s="98">
        <f>S3456+(S3600*'Emission factors'!$H$16)+('Emission factors'!$H$17*'GHG Estimation'!S3744)</f>
        <v>42760.420730224992</v>
      </c>
      <c r="T3888" s="98">
        <f>T3456+(T3600*'Emission factors'!$H$16)+('Emission factors'!$H$17*'GHG Estimation'!T3744)</f>
        <v>40125.099984343004</v>
      </c>
      <c r="U3888" s="98">
        <f>U3456+(U3600*'Emission factors'!$H$16)+('Emission factors'!$H$17*'GHG Estimation'!U3744)</f>
        <v>38915.566531622004</v>
      </c>
    </row>
    <row r="3889" spans="1:21" x14ac:dyDescent="0.25">
      <c r="A3889" s="92" t="s">
        <v>11</v>
      </c>
      <c r="B3889" s="92" t="s">
        <v>12</v>
      </c>
      <c r="C3889" s="92" t="s">
        <v>42</v>
      </c>
      <c r="D3889" s="92" t="s">
        <v>42</v>
      </c>
      <c r="E3889" s="92" t="s">
        <v>35</v>
      </c>
      <c r="F3889" s="92" t="s">
        <v>34</v>
      </c>
      <c r="G3889" s="92" t="s">
        <v>97</v>
      </c>
      <c r="H3889" s="92" t="s">
        <v>94</v>
      </c>
      <c r="I3889" s="89" t="s">
        <v>200</v>
      </c>
      <c r="L3889" s="98">
        <f>L3457+(L3601*'Emission factors'!$H$16)+('Emission factors'!$H$17*'GHG Estimation'!L3745)</f>
        <v>22811.781625963005</v>
      </c>
      <c r="M3889" s="98">
        <f>M3457+(M3601*'Emission factors'!$H$16)+('Emission factors'!$H$17*'GHG Estimation'!M3745)</f>
        <v>36408.390393748996</v>
      </c>
      <c r="N3889" s="98">
        <f>N3457+(N3601*'Emission factors'!$H$16)+('Emission factors'!$H$17*'GHG Estimation'!N3745)</f>
        <v>54260.503849606997</v>
      </c>
      <c r="O3889" s="98">
        <f>O3457+(O3601*'Emission factors'!$H$16)+('Emission factors'!$H$17*'GHG Estimation'!O3745)</f>
        <v>66639.563116367994</v>
      </c>
      <c r="P3889" s="98">
        <f>P3457+(P3601*'Emission factors'!$H$16)+('Emission factors'!$H$17*'GHG Estimation'!P3745)</f>
        <v>86643.290119748999</v>
      </c>
      <c r="Q3889" s="98">
        <f>Q3457+(Q3601*'Emission factors'!$H$16)+('Emission factors'!$H$17*'GHG Estimation'!Q3745)</f>
        <v>102330.98827930001</v>
      </c>
      <c r="R3889" s="98">
        <f>R3457+(R3601*'Emission factors'!$H$16)+('Emission factors'!$H$17*'GHG Estimation'!R3745)</f>
        <v>114797.21459371001</v>
      </c>
      <c r="S3889" s="98">
        <f>S3457+(S3601*'Emission factors'!$H$16)+('Emission factors'!$H$17*'GHG Estimation'!S3745)</f>
        <v>135298.74417889505</v>
      </c>
      <c r="T3889" s="98">
        <f>T3457+(T3601*'Emission factors'!$H$16)+('Emission factors'!$H$17*'GHG Estimation'!T3745)</f>
        <v>122123.60607025701</v>
      </c>
      <c r="U3889" s="98">
        <f>U3457+(U3601*'Emission factors'!$H$16)+('Emission factors'!$H$17*'GHG Estimation'!U3745)</f>
        <v>116398.34546586401</v>
      </c>
    </row>
    <row r="3890" spans="1:21" x14ac:dyDescent="0.25">
      <c r="A3890" s="92" t="s">
        <v>11</v>
      </c>
      <c r="B3890" s="92" t="s">
        <v>12</v>
      </c>
      <c r="C3890" s="92" t="s">
        <v>42</v>
      </c>
      <c r="D3890" s="92" t="s">
        <v>42</v>
      </c>
      <c r="E3890" s="92" t="s">
        <v>36</v>
      </c>
      <c r="F3890" s="92" t="s">
        <v>34</v>
      </c>
      <c r="G3890" s="92" t="s">
        <v>97</v>
      </c>
      <c r="H3890" s="92" t="s">
        <v>94</v>
      </c>
      <c r="I3890" s="89" t="s">
        <v>227</v>
      </c>
      <c r="J3890" s="92" t="s">
        <v>98</v>
      </c>
      <c r="L3890" s="98">
        <f>L3458+(L3602*'Emission factors'!$H$16)+('Emission factors'!$H$17*'GHG Estimation'!L3746)</f>
        <v>0</v>
      </c>
      <c r="M3890" s="98">
        <f>M3458+(M3602*'Emission factors'!$H$16)+('Emission factors'!$H$17*'GHG Estimation'!M3746)</f>
        <v>16.006985064000002</v>
      </c>
      <c r="N3890" s="98">
        <f>N3458+(N3602*'Emission factors'!$H$16)+('Emission factors'!$H$17*'GHG Estimation'!N3746)</f>
        <v>521.33531226000014</v>
      </c>
      <c r="O3890" s="98">
        <f>O3458+(O3602*'Emission factors'!$H$16)+('Emission factors'!$H$17*'GHG Estimation'!O3746)</f>
        <v>615.04188110400003</v>
      </c>
      <c r="P3890" s="98">
        <f>P3458+(P3602*'Emission factors'!$H$16)+('Emission factors'!$H$17*'GHG Estimation'!P3746)</f>
        <v>549.32774509199999</v>
      </c>
      <c r="Q3890" s="98">
        <f>Q3458+(Q3602*'Emission factors'!$H$16)+('Emission factors'!$H$17*'GHG Estimation'!Q3746)</f>
        <v>508.33656375600015</v>
      </c>
      <c r="R3890" s="98">
        <f>R3458+(R3602*'Emission factors'!$H$16)+('Emission factors'!$H$17*'GHG Estimation'!R3746)</f>
        <v>492.47999051999989</v>
      </c>
      <c r="S3890" s="98">
        <f>S3458+(S3602*'Emission factors'!$H$16)+('Emission factors'!$H$17*'GHG Estimation'!S3746)</f>
        <v>415.71454335600004</v>
      </c>
      <c r="T3890" s="98">
        <f>T3458+(T3602*'Emission factors'!$H$16)+('Emission factors'!$H$17*'GHG Estimation'!T3746)</f>
        <v>360.50548606799998</v>
      </c>
      <c r="U3890" s="98">
        <f>U3458+(U3602*'Emission factors'!$H$16)+('Emission factors'!$H$17*'GHG Estimation'!U3746)</f>
        <v>367.93108052399998</v>
      </c>
    </row>
    <row r="3891" spans="1:21" x14ac:dyDescent="0.25">
      <c r="A3891" s="92" t="s">
        <v>11</v>
      </c>
      <c r="B3891" s="92" t="s">
        <v>12</v>
      </c>
      <c r="C3891" s="92" t="s">
        <v>42</v>
      </c>
      <c r="D3891" s="92" t="s">
        <v>42</v>
      </c>
      <c r="E3891" s="92" t="s">
        <v>36</v>
      </c>
      <c r="F3891" s="92" t="s">
        <v>34</v>
      </c>
      <c r="G3891" s="92" t="s">
        <v>97</v>
      </c>
      <c r="H3891" s="92" t="s">
        <v>94</v>
      </c>
      <c r="I3891" s="89" t="s">
        <v>203</v>
      </c>
      <c r="L3891" s="98">
        <f>L3459+(L3603*'Emission factors'!$H$16)+('Emission factors'!$H$17*'GHG Estimation'!L3747)</f>
        <v>6177.6116862599993</v>
      </c>
      <c r="M3891" s="98">
        <f>M3459+(M3603*'Emission factors'!$H$16)+('Emission factors'!$H$17*'GHG Estimation'!M3747)</f>
        <v>12906.078985128001</v>
      </c>
      <c r="N3891" s="98">
        <f>N3459+(N3603*'Emission factors'!$H$16)+('Emission factors'!$H$17*'GHG Estimation'!N3747)</f>
        <v>15616.278466152</v>
      </c>
      <c r="O3891" s="98">
        <f>O3459+(O3603*'Emission factors'!$H$16)+('Emission factors'!$H$17*'GHG Estimation'!O3747)</f>
        <v>9871.8924265920014</v>
      </c>
      <c r="P3891" s="98">
        <f>P3459+(P3603*'Emission factors'!$H$16)+('Emission factors'!$H$17*'GHG Estimation'!P3747)</f>
        <v>10480.506181152003</v>
      </c>
      <c r="Q3891" s="98">
        <f>Q3459+(Q3603*'Emission factors'!$H$16)+('Emission factors'!$H$17*'GHG Estimation'!Q3747)</f>
        <v>9540.6934977480014</v>
      </c>
      <c r="R3891" s="98">
        <f>R3459+(R3603*'Emission factors'!$H$16)+('Emission factors'!$H$17*'GHG Estimation'!R3747)</f>
        <v>8122.0566345239986</v>
      </c>
      <c r="S3891" s="98">
        <f>S3459+(S3603*'Emission factors'!$H$16)+('Emission factors'!$H$17*'GHG Estimation'!S3747)</f>
        <v>6348.9545075879996</v>
      </c>
      <c r="T3891" s="98">
        <f>T3459+(T3603*'Emission factors'!$H$16)+('Emission factors'!$H$17*'GHG Estimation'!T3747)</f>
        <v>7487.8491199680002</v>
      </c>
      <c r="U3891" s="98">
        <f>U3459+(U3603*'Emission factors'!$H$16)+('Emission factors'!$H$17*'GHG Estimation'!U3747)</f>
        <v>11929.724143932004</v>
      </c>
    </row>
    <row r="3892" spans="1:21" x14ac:dyDescent="0.25">
      <c r="A3892" s="92" t="s">
        <v>11</v>
      </c>
      <c r="B3892" s="92" t="s">
        <v>12</v>
      </c>
      <c r="C3892" s="92" t="s">
        <v>42</v>
      </c>
      <c r="D3892" s="92" t="s">
        <v>42</v>
      </c>
      <c r="E3892" s="92" t="s">
        <v>36</v>
      </c>
      <c r="F3892" s="92" t="s">
        <v>34</v>
      </c>
      <c r="G3892" s="92" t="s">
        <v>97</v>
      </c>
      <c r="H3892" s="92" t="s">
        <v>94</v>
      </c>
      <c r="I3892" s="89" t="s">
        <v>191</v>
      </c>
      <c r="L3892" s="98">
        <f>L3460+(L3604*'Emission factors'!$H$16)+('Emission factors'!$H$17*'GHG Estimation'!L3748)</f>
        <v>417.36907346400011</v>
      </c>
      <c r="M3892" s="98">
        <f>M3460+(M3604*'Emission factors'!$H$16)+('Emission factors'!$H$17*'GHG Estimation'!M3748)</f>
        <v>6074.6270825520032</v>
      </c>
      <c r="N3892" s="98">
        <f>N3460+(N3604*'Emission factors'!$H$16)+('Emission factors'!$H$17*'GHG Estimation'!N3748)</f>
        <v>11201.778394883999</v>
      </c>
      <c r="O3892" s="98">
        <f>O3460+(O3604*'Emission factors'!$H$16)+('Emission factors'!$H$17*'GHG Estimation'!O3748)</f>
        <v>12348.312344844</v>
      </c>
      <c r="P3892" s="98">
        <f>P3460+(P3604*'Emission factors'!$H$16)+('Emission factors'!$H$17*'GHG Estimation'!P3748)</f>
        <v>12481.767218339999</v>
      </c>
      <c r="Q3892" s="98">
        <f>Q3460+(Q3604*'Emission factors'!$H$16)+('Emission factors'!$H$17*'GHG Estimation'!Q3748)</f>
        <v>14252.399424732002</v>
      </c>
      <c r="R3892" s="98">
        <f>R3460+(R3604*'Emission factors'!$H$16)+('Emission factors'!$H$17*'GHG Estimation'!R3748)</f>
        <v>14301.093274944002</v>
      </c>
      <c r="S3892" s="98">
        <f>S3460+(S3604*'Emission factors'!$H$16)+('Emission factors'!$H$17*'GHG Estimation'!S3748)</f>
        <v>17320.460310216</v>
      </c>
      <c r="T3892" s="98">
        <f>T3460+(T3604*'Emission factors'!$H$16)+('Emission factors'!$H$17*'GHG Estimation'!T3748)</f>
        <v>16918.179918024001</v>
      </c>
      <c r="U3892" s="98">
        <f>U3460+(U3604*'Emission factors'!$H$16)+('Emission factors'!$H$17*'GHG Estimation'!U3748)</f>
        <v>19454.487493055996</v>
      </c>
    </row>
    <row r="3893" spans="1:21" x14ac:dyDescent="0.25">
      <c r="A3893" s="92" t="s">
        <v>11</v>
      </c>
      <c r="B3893" s="92" t="s">
        <v>12</v>
      </c>
      <c r="C3893" s="92" t="s">
        <v>42</v>
      </c>
      <c r="D3893" s="92" t="s">
        <v>42</v>
      </c>
      <c r="E3893" s="92" t="s">
        <v>36</v>
      </c>
      <c r="F3893" s="92" t="s">
        <v>34</v>
      </c>
      <c r="G3893" s="92" t="s">
        <v>97</v>
      </c>
      <c r="H3893" s="92" t="s">
        <v>94</v>
      </c>
      <c r="I3893" s="89" t="s">
        <v>192</v>
      </c>
      <c r="L3893" s="98">
        <f>L3461+(L3605*'Emission factors'!$H$16)+('Emission factors'!$H$17*'GHG Estimation'!L3749)</f>
        <v>896.36741434800012</v>
      </c>
      <c r="M3893" s="98">
        <f>M3461+(M3605*'Emission factors'!$H$16)+('Emission factors'!$H$17*'GHG Estimation'!M3749)</f>
        <v>8205.3135395280005</v>
      </c>
      <c r="N3893" s="98">
        <f>N3461+(N3605*'Emission factors'!$H$16)+('Emission factors'!$H$17*'GHG Estimation'!N3749)</f>
        <v>8399.8751972520022</v>
      </c>
      <c r="O3893" s="98">
        <f>O3461+(O3605*'Emission factors'!$H$16)+('Emission factors'!$H$17*'GHG Estimation'!O3749)</f>
        <v>7379.1013683240008</v>
      </c>
      <c r="P3893" s="98">
        <f>P3461+(P3605*'Emission factors'!$H$16)+('Emission factors'!$H$17*'GHG Estimation'!P3749)</f>
        <v>8245.4022498960021</v>
      </c>
      <c r="Q3893" s="98">
        <f>Q3461+(Q3605*'Emission factors'!$H$16)+('Emission factors'!$H$17*'GHG Estimation'!Q3749)</f>
        <v>7524.3991941719996</v>
      </c>
      <c r="R3893" s="98">
        <f>R3461+(R3605*'Emission factors'!$H$16)+('Emission factors'!$H$17*'GHG Estimation'!R3749)</f>
        <v>6125.99668002</v>
      </c>
      <c r="S3893" s="98">
        <f>S3461+(S3605*'Emission factors'!$H$16)+('Emission factors'!$H$17*'GHG Estimation'!S3749)</f>
        <v>5951.9226965520002</v>
      </c>
      <c r="T3893" s="98">
        <f>T3461+(T3605*'Emission factors'!$H$16)+('Emission factors'!$H$17*'GHG Estimation'!T3749)</f>
        <v>5596.5945439319985</v>
      </c>
      <c r="U3893" s="98">
        <f>U3461+(U3605*'Emission factors'!$H$16)+('Emission factors'!$H$17*'GHG Estimation'!U3749)</f>
        <v>5375.6316521879999</v>
      </c>
    </row>
    <row r="3894" spans="1:21" x14ac:dyDescent="0.25">
      <c r="A3894" s="92" t="s">
        <v>11</v>
      </c>
      <c r="B3894" s="92" t="s">
        <v>12</v>
      </c>
      <c r="C3894" s="92" t="s">
        <v>42</v>
      </c>
      <c r="D3894" s="92" t="s">
        <v>42</v>
      </c>
      <c r="E3894" s="92" t="s">
        <v>36</v>
      </c>
      <c r="F3894" s="92" t="s">
        <v>34</v>
      </c>
      <c r="G3894" s="92" t="s">
        <v>97</v>
      </c>
      <c r="H3894" s="92" t="s">
        <v>94</v>
      </c>
      <c r="I3894" s="89" t="s">
        <v>206</v>
      </c>
      <c r="L3894" s="98">
        <f>L3462+(L3606*'Emission factors'!$H$16)+('Emission factors'!$H$17*'GHG Estimation'!L3750)</f>
        <v>798.48097996799993</v>
      </c>
      <c r="M3894" s="98">
        <f>M3462+(M3606*'Emission factors'!$H$16)+('Emission factors'!$H$17*'GHG Estimation'!M3750)</f>
        <v>1079.4265254359998</v>
      </c>
      <c r="N3894" s="98">
        <f>N3462+(N3606*'Emission factors'!$H$16)+('Emission factors'!$H$17*'GHG Estimation'!N3750)</f>
        <v>946.35163971600014</v>
      </c>
      <c r="O3894" s="98">
        <f>O3462+(O3606*'Emission factors'!$H$16)+('Emission factors'!$H$17*'GHG Estimation'!O3750)</f>
        <v>820.7102648639999</v>
      </c>
      <c r="P3894" s="98">
        <f>P3462+(P3606*'Emission factors'!$H$16)+('Emission factors'!$H$17*'GHG Estimation'!P3750)</f>
        <v>665.45359272000007</v>
      </c>
      <c r="Q3894" s="98">
        <f>Q3462+(Q3606*'Emission factors'!$H$16)+('Emission factors'!$H$17*'GHG Estimation'!Q3750)</f>
        <v>598.90823344800003</v>
      </c>
      <c r="R3894" s="98">
        <f>R3462+(R3606*'Emission factors'!$H$16)+('Emission factors'!$H$17*'GHG Estimation'!R3750)</f>
        <v>480.60537252000017</v>
      </c>
      <c r="S3894" s="98">
        <f>S3462+(S3606*'Emission factors'!$H$16)+('Emission factors'!$H$17*'GHG Estimation'!S3750)</f>
        <v>487.99930132800006</v>
      </c>
      <c r="T3894" s="98">
        <f>T3462+(T3606*'Emission factors'!$H$16)+('Emission factors'!$H$17*'GHG Estimation'!T3750)</f>
        <v>547.1507317920001</v>
      </c>
      <c r="U3894" s="98">
        <f>U3462+(U3606*'Emission factors'!$H$16)+('Emission factors'!$H$17*'GHG Estimation'!U3750)</f>
        <v>561.9385894080001</v>
      </c>
    </row>
    <row r="3895" spans="1:21" x14ac:dyDescent="0.25">
      <c r="A3895" s="92" t="s">
        <v>11</v>
      </c>
      <c r="B3895" s="92" t="s">
        <v>12</v>
      </c>
      <c r="C3895" s="92" t="s">
        <v>42</v>
      </c>
      <c r="D3895" s="92" t="s">
        <v>42</v>
      </c>
      <c r="E3895" s="92" t="s">
        <v>36</v>
      </c>
      <c r="F3895" s="92" t="s">
        <v>34</v>
      </c>
      <c r="G3895" s="92" t="s">
        <v>97</v>
      </c>
      <c r="H3895" s="92" t="s">
        <v>94</v>
      </c>
      <c r="I3895" s="89" t="s">
        <v>220</v>
      </c>
      <c r="L3895" s="98">
        <f>L3463+(L3607*'Emission factors'!$H$16)+('Emission factors'!$H$17*'GHG Estimation'!L3751)</f>
        <v>118.30286092799999</v>
      </c>
      <c r="M3895" s="98">
        <f>M3463+(M3607*'Emission factors'!$H$16)+('Emission factors'!$H$17*'GHG Estimation'!M3751)</f>
        <v>1197.6027237719998</v>
      </c>
      <c r="N3895" s="98">
        <f>N3463+(N3607*'Emission factors'!$H$16)+('Emission factors'!$H$17*'GHG Estimation'!N3751)</f>
        <v>1411.9316622599997</v>
      </c>
      <c r="O3895" s="98">
        <f>O3463+(O3607*'Emission factors'!$H$16)+('Emission factors'!$H$17*'GHG Estimation'!O3751)</f>
        <v>1648.4819692319998</v>
      </c>
      <c r="P3895" s="98">
        <f>P3463+(P3607*'Emission factors'!$H$16)+('Emission factors'!$H$17*'GHG Estimation'!P3751)</f>
        <v>1145.7977236439999</v>
      </c>
      <c r="Q3895" s="98">
        <f>Q3463+(Q3607*'Emission factors'!$H$16)+('Emission factors'!$H$17*'GHG Estimation'!Q3751)</f>
        <v>1389.76570866</v>
      </c>
      <c r="R3895" s="98">
        <f>R3463+(R3607*'Emission factors'!$H$16)+('Emission factors'!$H$17*'GHG Estimation'!R3751)</f>
        <v>1247.4761193719996</v>
      </c>
      <c r="S3895" s="98">
        <f>S3463+(S3607*'Emission factors'!$H$16)+('Emission factors'!$H$17*'GHG Estimation'!S3751)</f>
        <v>1023.2516658840002</v>
      </c>
      <c r="T3895" s="98">
        <f>T3463+(T3607*'Emission factors'!$H$16)+('Emission factors'!$H$17*'GHG Estimation'!T3751)</f>
        <v>1062.0658339199997</v>
      </c>
      <c r="U3895" s="98">
        <f>U3463+(U3607*'Emission factors'!$H$16)+('Emission factors'!$H$17*'GHG Estimation'!U3751)</f>
        <v>693.72309997199989</v>
      </c>
    </row>
    <row r="3896" spans="1:21" x14ac:dyDescent="0.25">
      <c r="A3896" s="92" t="s">
        <v>11</v>
      </c>
      <c r="B3896" s="92" t="s">
        <v>12</v>
      </c>
      <c r="C3896" s="92" t="s">
        <v>42</v>
      </c>
      <c r="D3896" s="92" t="s">
        <v>42</v>
      </c>
      <c r="E3896" s="92" t="s">
        <v>36</v>
      </c>
      <c r="F3896" s="92" t="s">
        <v>34</v>
      </c>
      <c r="G3896" s="92" t="s">
        <v>97</v>
      </c>
      <c r="H3896" s="92" t="s">
        <v>94</v>
      </c>
      <c r="I3896" s="89" t="s">
        <v>193</v>
      </c>
      <c r="L3896" s="98">
        <f>L3464+(L3608*'Emission factors'!$H$16)+('Emission factors'!$H$17*'GHG Estimation'!L3752)</f>
        <v>643.27180629600002</v>
      </c>
      <c r="M3896" s="98">
        <f>M3464+(M3608*'Emission factors'!$H$16)+('Emission factors'!$H$17*'GHG Estimation'!M3752)</f>
        <v>922.38074418000019</v>
      </c>
      <c r="N3896" s="98">
        <f>N3464+(N3608*'Emission factors'!$H$16)+('Emission factors'!$H$17*'GHG Estimation'!N3752)</f>
        <v>955.64550740400011</v>
      </c>
      <c r="O3896" s="98">
        <f>O3464+(O3608*'Emission factors'!$H$16)+('Emission factors'!$H$17*'GHG Estimation'!O3752)</f>
        <v>877.38385837200019</v>
      </c>
      <c r="P3896" s="98">
        <f>P3464+(P3608*'Emission factors'!$H$16)+('Emission factors'!$H$17*'GHG Estimation'!P3752)</f>
        <v>872.41235163600015</v>
      </c>
      <c r="Q3896" s="98">
        <f>Q3464+(Q3608*'Emission factors'!$H$16)+('Emission factors'!$H$17*'GHG Estimation'!Q3752)</f>
        <v>906.91999154400003</v>
      </c>
      <c r="R3896" s="98">
        <f>R3464+(R3608*'Emission factors'!$H$16)+('Emission factors'!$H$17*'GHG Estimation'!R3752)</f>
        <v>988.86277215599966</v>
      </c>
      <c r="S3896" s="98">
        <f>S3464+(S3608*'Emission factors'!$H$16)+('Emission factors'!$H$17*'GHG Estimation'!S3752)</f>
        <v>944.44378442400011</v>
      </c>
      <c r="T3896" s="98">
        <f>T3464+(T3608*'Emission factors'!$H$16)+('Emission factors'!$H$17*'GHG Estimation'!T3752)</f>
        <v>821.8818938400002</v>
      </c>
      <c r="U3896" s="98">
        <f>U3464+(U3608*'Emission factors'!$H$16)+('Emission factors'!$H$17*'GHG Estimation'!U3752)</f>
        <v>781.00945868400004</v>
      </c>
    </row>
    <row r="3897" spans="1:21" x14ac:dyDescent="0.25">
      <c r="A3897" s="92" t="s">
        <v>11</v>
      </c>
      <c r="B3897" s="92" t="s">
        <v>12</v>
      </c>
      <c r="C3897" s="92" t="s">
        <v>42</v>
      </c>
      <c r="D3897" s="92" t="s">
        <v>42</v>
      </c>
      <c r="E3897" s="92" t="s">
        <v>36</v>
      </c>
      <c r="F3897" s="92" t="s">
        <v>34</v>
      </c>
      <c r="G3897" s="92" t="s">
        <v>97</v>
      </c>
      <c r="H3897" s="92" t="s">
        <v>94</v>
      </c>
      <c r="I3897" s="89" t="s">
        <v>259</v>
      </c>
      <c r="L3897" s="98">
        <f>L3465+(L3609*'Emission factors'!$H$16)+('Emission factors'!$H$17*'GHG Estimation'!L3753)</f>
        <v>2381.0429864759994</v>
      </c>
      <c r="M3897" s="98">
        <f>M3465+(M3609*'Emission factors'!$H$16)+('Emission factors'!$H$17*'GHG Estimation'!M3753)</f>
        <v>2809.8591916920004</v>
      </c>
      <c r="N3897" s="98">
        <f>N3465+(N3609*'Emission factors'!$H$16)+('Emission factors'!$H$17*'GHG Estimation'!N3753)</f>
        <v>3769.0116696119999</v>
      </c>
      <c r="O3897" s="98">
        <f>O3465+(O3609*'Emission factors'!$H$16)+('Emission factors'!$H$17*'GHG Estimation'!O3753)</f>
        <v>3089.5460276519998</v>
      </c>
      <c r="P3897" s="98">
        <f>P3465+(P3609*'Emission factors'!$H$16)+('Emission factors'!$H$17*'GHG Estimation'!P3753)</f>
        <v>1621.4870043120002</v>
      </c>
      <c r="Q3897" s="98">
        <f>Q3465+(Q3609*'Emission factors'!$H$16)+('Emission factors'!$H$17*'GHG Estimation'!Q3753)</f>
        <v>310.49751146400001</v>
      </c>
      <c r="R3897" s="98">
        <f>R3465+(R3609*'Emission factors'!$H$16)+('Emission factors'!$H$17*'GHG Estimation'!R3753)</f>
        <v>0</v>
      </c>
      <c r="S3897" s="98">
        <f>S3465+(S3609*'Emission factors'!$H$16)+('Emission factors'!$H$17*'GHG Estimation'!S3753)</f>
        <v>0</v>
      </c>
      <c r="T3897" s="98">
        <f>T3465+(T3609*'Emission factors'!$H$16)+('Emission factors'!$H$17*'GHG Estimation'!T3753)</f>
        <v>0</v>
      </c>
      <c r="U3897" s="98">
        <f>U3465+(U3609*'Emission factors'!$H$16)+('Emission factors'!$H$17*'GHG Estimation'!U3753)</f>
        <v>0</v>
      </c>
    </row>
    <row r="3898" spans="1:21" x14ac:dyDescent="0.25">
      <c r="A3898" s="92" t="s">
        <v>11</v>
      </c>
      <c r="B3898" s="92" t="s">
        <v>12</v>
      </c>
      <c r="C3898" s="92" t="s">
        <v>42</v>
      </c>
      <c r="D3898" s="92" t="s">
        <v>42</v>
      </c>
      <c r="E3898" s="92" t="s">
        <v>36</v>
      </c>
      <c r="F3898" s="92" t="s">
        <v>34</v>
      </c>
      <c r="G3898" s="92" t="s">
        <v>97</v>
      </c>
      <c r="H3898" s="92" t="s">
        <v>94</v>
      </c>
      <c r="I3898" s="89" t="s">
        <v>223</v>
      </c>
      <c r="L3898" s="98">
        <f>L3466+(L3610*'Emission factors'!$H$16)+('Emission factors'!$H$17*'GHG Estimation'!L3754)</f>
        <v>0</v>
      </c>
      <c r="M3898" s="98">
        <f>M3466+(M3610*'Emission factors'!$H$16)+('Emission factors'!$H$17*'GHG Estimation'!M3754)</f>
        <v>0</v>
      </c>
      <c r="N3898" s="98">
        <f>N3466+(N3610*'Emission factors'!$H$16)+('Emission factors'!$H$17*'GHG Estimation'!N3754)</f>
        <v>25.862918004000004</v>
      </c>
      <c r="O3898" s="98">
        <f>O3466+(O3610*'Emission factors'!$H$16)+('Emission factors'!$H$17*'GHG Estimation'!O3754)</f>
        <v>19.688116644000001</v>
      </c>
      <c r="P3898" s="98">
        <f>P3466+(P3610*'Emission factors'!$H$16)+('Emission factors'!$H$17*'GHG Estimation'!P3754)</f>
        <v>3.6890479920000003</v>
      </c>
      <c r="Q3898" s="98">
        <f>Q3466+(Q3610*'Emission factors'!$H$16)+('Emission factors'!$H$17*'GHG Estimation'!Q3754)</f>
        <v>42.487383203999997</v>
      </c>
      <c r="R3898" s="98">
        <f>R3466+(R3610*'Emission factors'!$H$16)+('Emission factors'!$H$17*'GHG Estimation'!R3754)</f>
        <v>431.74527765599998</v>
      </c>
      <c r="S3898" s="98">
        <f>S3466+(S3610*'Emission factors'!$H$16)+('Emission factors'!$H$17*'GHG Estimation'!S3754)</f>
        <v>329.49690026400003</v>
      </c>
      <c r="T3898" s="98">
        <f>T3466+(T3610*'Emission factors'!$H$16)+('Emission factors'!$H$17*'GHG Estimation'!T3754)</f>
        <v>100.388020572</v>
      </c>
      <c r="U3898" s="98">
        <f>U3466+(U3610*'Emission factors'!$H$16)+('Emission factors'!$H$17*'GHG Estimation'!U3754)</f>
        <v>197.11074238800001</v>
      </c>
    </row>
    <row r="3899" spans="1:21" x14ac:dyDescent="0.25">
      <c r="A3899" s="92" t="s">
        <v>11</v>
      </c>
      <c r="B3899" s="92" t="s">
        <v>12</v>
      </c>
      <c r="C3899" s="92" t="s">
        <v>42</v>
      </c>
      <c r="D3899" s="92" t="s">
        <v>42</v>
      </c>
      <c r="E3899" s="92" t="s">
        <v>36</v>
      </c>
      <c r="F3899" s="92" t="s">
        <v>34</v>
      </c>
      <c r="G3899" s="92" t="s">
        <v>97</v>
      </c>
      <c r="H3899" s="92" t="s">
        <v>94</v>
      </c>
      <c r="I3899" s="89" t="s">
        <v>221</v>
      </c>
      <c r="L3899" s="98">
        <f>L3467+(L3611*'Emission factors'!$H$16)+('Emission factors'!$H$17*'GHG Estimation'!L3755)</f>
        <v>1659.6678593879999</v>
      </c>
      <c r="M3899" s="98">
        <f>M3467+(M3611*'Emission factors'!$H$16)+('Emission factors'!$H$17*'GHG Estimation'!M3755)</f>
        <v>3478.3764358560002</v>
      </c>
      <c r="N3899" s="98">
        <f>N3467+(N3611*'Emission factors'!$H$16)+('Emission factors'!$H$17*'GHG Estimation'!N3755)</f>
        <v>3479.4768171239998</v>
      </c>
      <c r="O3899" s="98">
        <f>O3467+(O3611*'Emission factors'!$H$16)+('Emission factors'!$H$17*'GHG Estimation'!O3755)</f>
        <v>3472.0828883160002</v>
      </c>
      <c r="P3899" s="98">
        <f>P3467+(P3611*'Emission factors'!$H$16)+('Emission factors'!$H$17*'GHG Estimation'!P3755)</f>
        <v>3631.0206920400001</v>
      </c>
      <c r="Q3899" s="98">
        <f>Q3467+(Q3611*'Emission factors'!$H$16)+('Emission factors'!$H$17*'GHG Estimation'!Q3755)</f>
        <v>3443.7025512959995</v>
      </c>
      <c r="R3899" s="98">
        <f>R3467+(R3611*'Emission factors'!$H$16)+('Emission factors'!$H$17*'GHG Estimation'!R3755)</f>
        <v>3219.5018470440009</v>
      </c>
      <c r="S3899" s="98">
        <f>S3467+(S3611*'Emission factors'!$H$16)+('Emission factors'!$H$17*'GHG Estimation'!S3755)</f>
        <v>3013.7542991640003</v>
      </c>
      <c r="T3899" s="98">
        <f>T3467+(T3611*'Emission factors'!$H$16)+('Emission factors'!$H$17*'GHG Estimation'!T3755)</f>
        <v>3132.0017452080001</v>
      </c>
      <c r="U3899" s="98">
        <f>U3467+(U3611*'Emission factors'!$H$16)+('Emission factors'!$H$17*'GHG Estimation'!U3755)</f>
        <v>2405.1088789559999</v>
      </c>
    </row>
    <row r="3900" spans="1:21" x14ac:dyDescent="0.25">
      <c r="A3900" s="92" t="s">
        <v>11</v>
      </c>
      <c r="B3900" s="92" t="s">
        <v>12</v>
      </c>
      <c r="C3900" s="92" t="s">
        <v>42</v>
      </c>
      <c r="D3900" s="92" t="s">
        <v>42</v>
      </c>
      <c r="E3900" s="92" t="s">
        <v>36</v>
      </c>
      <c r="F3900" s="92" t="s">
        <v>34</v>
      </c>
      <c r="G3900" s="92" t="s">
        <v>97</v>
      </c>
      <c r="H3900" s="92" t="s">
        <v>94</v>
      </c>
      <c r="I3900" s="89" t="s">
        <v>222</v>
      </c>
      <c r="L3900" s="98">
        <f>L3468+(L3612*'Emission factors'!$H$16)+('Emission factors'!$H$17*'GHG Estimation'!L3756)</f>
        <v>0</v>
      </c>
      <c r="M3900" s="98">
        <f>M3468+(M3612*'Emission factors'!$H$16)+('Emission factors'!$H$17*'GHG Estimation'!M3756)</f>
        <v>88.679647224000007</v>
      </c>
      <c r="N3900" s="98">
        <f>N3468+(N3612*'Emission factors'!$H$16)+('Emission factors'!$H$17*'GHG Estimation'!N3756)</f>
        <v>134.84024559599999</v>
      </c>
      <c r="O3900" s="98">
        <f>O3468+(O3612*'Emission factors'!$H$16)+('Emission factors'!$H$17*'GHG Estimation'!O3756)</f>
        <v>195.80453440799997</v>
      </c>
      <c r="P3900" s="98">
        <f>P3468+(P3612*'Emission factors'!$H$16)+('Emission factors'!$H$17*'GHG Estimation'!P3756)</f>
        <v>181.03250961600003</v>
      </c>
      <c r="Q3900" s="98">
        <f>Q3468+(Q3612*'Emission factors'!$H$16)+('Emission factors'!$H$17*'GHG Estimation'!Q3756)</f>
        <v>97.823103084000024</v>
      </c>
      <c r="R3900" s="98">
        <f>R3468+(R3612*'Emission factors'!$H$16)+('Emission factors'!$H$17*'GHG Estimation'!R3756)</f>
        <v>73.80470907599998</v>
      </c>
      <c r="S3900" s="98">
        <f>S3468+(S3612*'Emission factors'!$H$16)+('Emission factors'!$H$17*'GHG Estimation'!S3756)</f>
        <v>84.951017172000007</v>
      </c>
      <c r="T3900" s="98">
        <f>T3468+(T3612*'Emission factors'!$H$16)+('Emission factors'!$H$17*'GHG Estimation'!T3756)</f>
        <v>49.857562775999995</v>
      </c>
      <c r="U3900" s="98">
        <f>U3468+(U3612*'Emission factors'!$H$16)+('Emission factors'!$H$17*'GHG Estimation'!U3756)</f>
        <v>20.297680367999995</v>
      </c>
    </row>
    <row r="3901" spans="1:21" x14ac:dyDescent="0.25">
      <c r="A3901" s="92" t="s">
        <v>11</v>
      </c>
      <c r="B3901" s="92" t="s">
        <v>12</v>
      </c>
      <c r="C3901" s="92" t="s">
        <v>42</v>
      </c>
      <c r="D3901" s="92" t="s">
        <v>42</v>
      </c>
      <c r="E3901" s="92" t="s">
        <v>36</v>
      </c>
      <c r="F3901" s="92" t="s">
        <v>34</v>
      </c>
      <c r="G3901" s="92" t="s">
        <v>97</v>
      </c>
      <c r="H3901" s="92" t="s">
        <v>94</v>
      </c>
      <c r="I3901" s="89" t="s">
        <v>201</v>
      </c>
      <c r="L3901" s="98">
        <f>L3469+(L3613*'Emission factors'!$H$16)+('Emission factors'!$H$17*'GHG Estimation'!L3757)</f>
        <v>1923.434790816</v>
      </c>
      <c r="M3901" s="98">
        <f>M3469+(M3613*'Emission factors'!$H$16)+('Emission factors'!$H$17*'GHG Estimation'!M3757)</f>
        <v>13907.98800426</v>
      </c>
      <c r="N3901" s="98">
        <f>N3469+(N3613*'Emission factors'!$H$16)+('Emission factors'!$H$17*'GHG Estimation'!N3757)</f>
        <v>21331.547942375997</v>
      </c>
      <c r="O3901" s="98">
        <f>O3469+(O3613*'Emission factors'!$H$16)+('Emission factors'!$H$17*'GHG Estimation'!O3757)</f>
        <v>21661.575242243995</v>
      </c>
      <c r="P3901" s="98">
        <f>P3469+(P3613*'Emission factors'!$H$16)+('Emission factors'!$H$17*'GHG Estimation'!P3757)</f>
        <v>18160.668697836001</v>
      </c>
      <c r="Q3901" s="98">
        <f>Q3469+(Q3613*'Emission factors'!$H$16)+('Emission factors'!$H$17*'GHG Estimation'!Q3757)</f>
        <v>16962.440577516005</v>
      </c>
      <c r="R3901" s="98">
        <f>R3469+(R3613*'Emission factors'!$H$16)+('Emission factors'!$H$17*'GHG Estimation'!R3757)</f>
        <v>11006.440928783999</v>
      </c>
      <c r="S3901" s="98">
        <f>S3469+(S3613*'Emission factors'!$H$16)+('Emission factors'!$H$17*'GHG Estimation'!S3757)</f>
        <v>9245.023425960002</v>
      </c>
      <c r="T3901" s="98">
        <f>T3469+(T3613*'Emission factors'!$H$16)+('Emission factors'!$H$17*'GHG Estimation'!T3757)</f>
        <v>9695.9580863039992</v>
      </c>
      <c r="U3901" s="98">
        <f>U3469+(U3613*'Emission factors'!$H$16)+('Emission factors'!$H$17*'GHG Estimation'!U3757)</f>
        <v>11244.170781144003</v>
      </c>
    </row>
    <row r="3902" spans="1:21" x14ac:dyDescent="0.25">
      <c r="A3902" s="92" t="s">
        <v>11</v>
      </c>
      <c r="B3902" s="92" t="s">
        <v>12</v>
      </c>
      <c r="C3902" s="92" t="s">
        <v>42</v>
      </c>
      <c r="D3902" s="92" t="s">
        <v>42</v>
      </c>
      <c r="E3902" s="92" t="s">
        <v>36</v>
      </c>
      <c r="F3902" s="92" t="s">
        <v>34</v>
      </c>
      <c r="G3902" s="92" t="s">
        <v>97</v>
      </c>
      <c r="H3902" s="92" t="s">
        <v>94</v>
      </c>
      <c r="I3902" s="89" t="s">
        <v>207</v>
      </c>
      <c r="L3902" s="98">
        <f>L3470+(L3614*'Emission factors'!$H$16)+('Emission factors'!$H$17*'GHG Estimation'!L3758)</f>
        <v>8882.578418952</v>
      </c>
      <c r="M3902" s="98">
        <f>M3470+(M3614*'Emission factors'!$H$16)+('Emission factors'!$H$17*'GHG Estimation'!M3758)</f>
        <v>6042.7081093680017</v>
      </c>
      <c r="N3902" s="98">
        <f>N3470+(N3614*'Emission factors'!$H$16)+('Emission factors'!$H$17*'GHG Estimation'!N3758)</f>
        <v>6280.4854602000014</v>
      </c>
      <c r="O3902" s="98">
        <f>O3470+(O3614*'Emission factors'!$H$16)+('Emission factors'!$H$17*'GHG Estimation'!O3758)</f>
        <v>5163.7568014199978</v>
      </c>
      <c r="P3902" s="98">
        <f>P3470+(P3614*'Emission factors'!$H$16)+('Emission factors'!$H$17*'GHG Estimation'!P3758)</f>
        <v>3409.6698961080001</v>
      </c>
      <c r="Q3902" s="98">
        <f>Q3470+(Q3614*'Emission factors'!$H$16)+('Emission factors'!$H$17*'GHG Estimation'!Q3758)</f>
        <v>2562.1229945639998</v>
      </c>
      <c r="R3902" s="98">
        <f>R3470+(R3614*'Emission factors'!$H$16)+('Emission factors'!$H$17*'GHG Estimation'!R3758)</f>
        <v>3376.4842970039999</v>
      </c>
      <c r="S3902" s="98">
        <f>S3470+(S3614*'Emission factors'!$H$16)+('Emission factors'!$H$17*'GHG Estimation'!S3758)</f>
        <v>3122.5891313399998</v>
      </c>
      <c r="T3902" s="98">
        <f>T3470+(T3614*'Emission factors'!$H$16)+('Emission factors'!$H$17*'GHG Estimation'!T3758)</f>
        <v>3047.0665608599998</v>
      </c>
      <c r="U3902" s="98">
        <f>U3470+(U3614*'Emission factors'!$H$16)+('Emission factors'!$H$17*'GHG Estimation'!U3758)</f>
        <v>3572.6054878919995</v>
      </c>
    </row>
    <row r="3903" spans="1:21" x14ac:dyDescent="0.25">
      <c r="A3903" s="92" t="s">
        <v>11</v>
      </c>
      <c r="B3903" s="92" t="s">
        <v>12</v>
      </c>
      <c r="C3903" s="92" t="s">
        <v>42</v>
      </c>
      <c r="D3903" s="92" t="s">
        <v>42</v>
      </c>
      <c r="E3903" s="92" t="s">
        <v>36</v>
      </c>
      <c r="F3903" s="92" t="s">
        <v>34</v>
      </c>
      <c r="G3903" s="92" t="s">
        <v>97</v>
      </c>
      <c r="H3903" s="92" t="s">
        <v>94</v>
      </c>
      <c r="I3903" s="89" t="s">
        <v>218</v>
      </c>
      <c r="L3903" s="98">
        <f>L3471+(L3615*'Emission factors'!$H$16)+('Emission factors'!$H$17*'GHG Estimation'!L3759)</f>
        <v>5025.8291551440007</v>
      </c>
      <c r="M3903" s="98">
        <f>M3471+(M3615*'Emission factors'!$H$16)+('Emission factors'!$H$17*'GHG Estimation'!M3759)</f>
        <v>9705.4181986439999</v>
      </c>
      <c r="N3903" s="98">
        <f>N3471+(N3615*'Emission factors'!$H$16)+('Emission factors'!$H$17*'GHG Estimation'!N3759)</f>
        <v>12067.208471135998</v>
      </c>
      <c r="O3903" s="98">
        <f>O3471+(O3615*'Emission factors'!$H$16)+('Emission factors'!$H$17*'GHG Estimation'!O3759)</f>
        <v>12336.999792096</v>
      </c>
      <c r="P3903" s="98">
        <f>P3471+(P3615*'Emission factors'!$H$16)+('Emission factors'!$H$17*'GHG Estimation'!P3759)</f>
        <v>12906.276895427998</v>
      </c>
      <c r="Q3903" s="98">
        <f>Q3471+(Q3615*'Emission factors'!$H$16)+('Emission factors'!$H$17*'GHG Estimation'!Q3759)</f>
        <v>11606.449543499997</v>
      </c>
      <c r="R3903" s="98">
        <f>R3471+(R3615*'Emission factors'!$H$16)+('Emission factors'!$H$17*'GHG Estimation'!R3759)</f>
        <v>12102.974820551999</v>
      </c>
      <c r="S3903" s="98">
        <f>S3471+(S3615*'Emission factors'!$H$16)+('Emission factors'!$H$17*'GHG Estimation'!S3759)</f>
        <v>11974.143131664001</v>
      </c>
      <c r="T3903" s="98">
        <f>T3471+(T3615*'Emission factors'!$H$16)+('Emission factors'!$H$17*'GHG Estimation'!T3759)</f>
        <v>11669.22669066</v>
      </c>
      <c r="U3903" s="98">
        <f>U3471+(U3615*'Emission factors'!$H$16)+('Emission factors'!$H$17*'GHG Estimation'!U3759)</f>
        <v>11395.105092336002</v>
      </c>
    </row>
    <row r="3904" spans="1:21" x14ac:dyDescent="0.25">
      <c r="A3904" s="92" t="s">
        <v>11</v>
      </c>
      <c r="B3904" s="92" t="s">
        <v>12</v>
      </c>
      <c r="C3904" s="92" t="s">
        <v>42</v>
      </c>
      <c r="D3904" s="92" t="s">
        <v>42</v>
      </c>
      <c r="E3904" s="92" t="s">
        <v>36</v>
      </c>
      <c r="F3904" s="92" t="s">
        <v>34</v>
      </c>
      <c r="G3904" s="92" t="s">
        <v>97</v>
      </c>
      <c r="H3904" s="92" t="s">
        <v>94</v>
      </c>
      <c r="I3904" s="89" t="s">
        <v>194</v>
      </c>
      <c r="L3904" s="98">
        <f>L3472+(L3616*'Emission factors'!$H$16)+('Emission factors'!$H$17*'GHG Estimation'!L3760)</f>
        <v>22766.563862028001</v>
      </c>
      <c r="M3904" s="98">
        <f>M3472+(M3616*'Emission factors'!$H$16)+('Emission factors'!$H$17*'GHG Estimation'!M3760)</f>
        <v>210473.42418446398</v>
      </c>
      <c r="N3904" s="98">
        <f>N3472+(N3616*'Emission factors'!$H$16)+('Emission factors'!$H$17*'GHG Estimation'!N3760)</f>
        <v>268250.88218174397</v>
      </c>
      <c r="O3904" s="98">
        <f>O3472+(O3616*'Emission factors'!$H$16)+('Emission factors'!$H$17*'GHG Estimation'!O3760)</f>
        <v>267287.20943257195</v>
      </c>
      <c r="P3904" s="98">
        <f>P3472+(P3616*'Emission factors'!$H$16)+('Emission factors'!$H$17*'GHG Estimation'!P3760)</f>
        <v>264872.49002944794</v>
      </c>
      <c r="Q3904" s="98">
        <f>Q3472+(Q3616*'Emission factors'!$H$16)+('Emission factors'!$H$17*'GHG Estimation'!Q3760)</f>
        <v>266051.02211671206</v>
      </c>
      <c r="R3904" s="98">
        <f>R3472+(R3616*'Emission factors'!$H$16)+('Emission factors'!$H$17*'GHG Estimation'!R3760)</f>
        <v>263230.63409706001</v>
      </c>
      <c r="S3904" s="98">
        <f>S3472+(S3616*'Emission factors'!$H$16)+('Emission factors'!$H$17*'GHG Estimation'!S3760)</f>
        <v>262375.02037168806</v>
      </c>
      <c r="T3904" s="98">
        <f>T3472+(T3616*'Emission factors'!$H$16)+('Emission factors'!$H$17*'GHG Estimation'!T3760)</f>
        <v>241711.77593035201</v>
      </c>
      <c r="U3904" s="98">
        <f>U3472+(U3616*'Emission factors'!$H$16)+('Emission factors'!$H$17*'GHG Estimation'!U3760)</f>
        <v>240049.85189354396</v>
      </c>
    </row>
    <row r="3905" spans="1:21" x14ac:dyDescent="0.25">
      <c r="A3905" s="92" t="s">
        <v>11</v>
      </c>
      <c r="B3905" s="92" t="s">
        <v>12</v>
      </c>
      <c r="C3905" s="92" t="s">
        <v>42</v>
      </c>
      <c r="D3905" s="92" t="s">
        <v>42</v>
      </c>
      <c r="E3905" s="92" t="s">
        <v>36</v>
      </c>
      <c r="F3905" s="92" t="s">
        <v>34</v>
      </c>
      <c r="G3905" s="92" t="s">
        <v>97</v>
      </c>
      <c r="H3905" s="92" t="s">
        <v>94</v>
      </c>
      <c r="I3905" s="89" t="s">
        <v>195</v>
      </c>
      <c r="L3905" s="98">
        <f>L3473+(L3617*'Emission factors'!$H$16)+('Emission factors'!$H$17*'GHG Estimation'!L3761)</f>
        <v>576.70269778800014</v>
      </c>
      <c r="M3905" s="98">
        <f>M3473+(M3617*'Emission factors'!$H$16)+('Emission factors'!$H$17*'GHG Estimation'!M3761)</f>
        <v>1086.8758691280002</v>
      </c>
      <c r="N3905" s="98">
        <f>N3473+(N3617*'Emission factors'!$H$16)+('Emission factors'!$H$17*'GHG Estimation'!N3761)</f>
        <v>1508.3060619479998</v>
      </c>
      <c r="O3905" s="98">
        <f>O3473+(O3617*'Emission factors'!$H$16)+('Emission factors'!$H$17*'GHG Estimation'!O3761)</f>
        <v>1153.3895627519996</v>
      </c>
      <c r="P3905" s="98">
        <f>P3473+(P3617*'Emission factors'!$H$16)+('Emission factors'!$H$17*'GHG Estimation'!P3761)</f>
        <v>894.64955294399988</v>
      </c>
      <c r="Q3905" s="98">
        <f>Q3473+(Q3617*'Emission factors'!$H$16)+('Emission factors'!$H$17*'GHG Estimation'!Q3761)</f>
        <v>835.49020606800002</v>
      </c>
      <c r="R3905" s="98">
        <f>R3473+(R3617*'Emission factors'!$H$16)+('Emission factors'!$H$17*'GHG Estimation'!R3761)</f>
        <v>894.65746935600009</v>
      </c>
      <c r="S3905" s="98">
        <f>S3473+(S3617*'Emission factors'!$H$16)+('Emission factors'!$H$17*'GHG Estimation'!S3761)</f>
        <v>761.57466722400034</v>
      </c>
      <c r="T3905" s="98">
        <f>T3473+(T3617*'Emission factors'!$H$16)+('Emission factors'!$H$17*'GHG Estimation'!T3761)</f>
        <v>510.18108775200011</v>
      </c>
      <c r="U3905" s="98">
        <f>U3473+(U3617*'Emission factors'!$H$16)+('Emission factors'!$H$17*'GHG Estimation'!U3761)</f>
        <v>288.36322351199999</v>
      </c>
    </row>
    <row r="3906" spans="1:21" x14ac:dyDescent="0.25">
      <c r="A3906" s="92" t="s">
        <v>11</v>
      </c>
      <c r="B3906" s="92" t="s">
        <v>12</v>
      </c>
      <c r="C3906" s="92" t="s">
        <v>42</v>
      </c>
      <c r="D3906" s="92" t="s">
        <v>42</v>
      </c>
      <c r="E3906" s="92" t="s">
        <v>36</v>
      </c>
      <c r="F3906" s="92" t="s">
        <v>34</v>
      </c>
      <c r="G3906" s="92" t="s">
        <v>97</v>
      </c>
      <c r="H3906" s="92" t="s">
        <v>94</v>
      </c>
      <c r="I3906" s="89" t="s">
        <v>209</v>
      </c>
      <c r="L3906" s="98">
        <f>L3474+(L3618*'Emission factors'!$H$16)+('Emission factors'!$H$17*'GHG Estimation'!L3762)</f>
        <v>20949.715642380004</v>
      </c>
      <c r="M3906" s="98">
        <f>M3474+(M3618*'Emission factors'!$H$16)+('Emission factors'!$H$17*'GHG Estimation'!M3762)</f>
        <v>17833.538804760003</v>
      </c>
      <c r="N3906" s="98">
        <f>N3474+(N3618*'Emission factors'!$H$16)+('Emission factors'!$H$17*'GHG Estimation'!N3762)</f>
        <v>13123.709067420001</v>
      </c>
      <c r="O3906" s="98">
        <f>O3474+(O3618*'Emission factors'!$H$16)+('Emission factors'!$H$17*'GHG Estimation'!O3762)</f>
        <v>6539.7558696120004</v>
      </c>
      <c r="P3906" s="98">
        <f>P3474+(P3618*'Emission factors'!$H$16)+('Emission factors'!$H$17*'GHG Estimation'!P3762)</f>
        <v>8403.3505021199999</v>
      </c>
      <c r="Q3906" s="98">
        <f>Q3474+(Q3618*'Emission factors'!$H$16)+('Emission factors'!$H$17*'GHG Estimation'!Q3762)</f>
        <v>10830.482839260001</v>
      </c>
      <c r="R3906" s="98">
        <f>R3474+(R3618*'Emission factors'!$H$16)+('Emission factors'!$H$17*'GHG Estimation'!R3762)</f>
        <v>11400.068682659999</v>
      </c>
      <c r="S3906" s="98">
        <f>S3474+(S3618*'Emission factors'!$H$16)+('Emission factors'!$H$17*'GHG Estimation'!S3762)</f>
        <v>6428.7440241359991</v>
      </c>
      <c r="T3906" s="98">
        <f>T3474+(T3618*'Emission factors'!$H$16)+('Emission factors'!$H$17*'GHG Estimation'!T3762)</f>
        <v>8878.0739805240009</v>
      </c>
      <c r="U3906" s="98">
        <f>U3474+(U3618*'Emission factors'!$H$16)+('Emission factors'!$H$17*'GHG Estimation'!U3762)</f>
        <v>8950.6358129159998</v>
      </c>
    </row>
    <row r="3907" spans="1:21" x14ac:dyDescent="0.25">
      <c r="A3907" s="92" t="s">
        <v>11</v>
      </c>
      <c r="B3907" s="92" t="s">
        <v>12</v>
      </c>
      <c r="C3907" s="92" t="s">
        <v>42</v>
      </c>
      <c r="D3907" s="92" t="s">
        <v>42</v>
      </c>
      <c r="E3907" s="92" t="s">
        <v>36</v>
      </c>
      <c r="F3907" s="92" t="s">
        <v>34</v>
      </c>
      <c r="G3907" s="92" t="s">
        <v>97</v>
      </c>
      <c r="H3907" s="92" t="s">
        <v>94</v>
      </c>
      <c r="I3907" s="89" t="s">
        <v>208</v>
      </c>
      <c r="L3907" s="98">
        <f>L3475+(L3619*'Emission factors'!$H$16)+('Emission factors'!$H$17*'GHG Estimation'!L3763)</f>
        <v>30492.98989044</v>
      </c>
      <c r="M3907" s="98">
        <f>M3475+(M3619*'Emission factors'!$H$16)+('Emission factors'!$H$17*'GHG Estimation'!M3763)</f>
        <v>30408.331780512002</v>
      </c>
      <c r="N3907" s="98">
        <f>N3475+(N3619*'Emission factors'!$H$16)+('Emission factors'!$H$17*'GHG Estimation'!N3763)</f>
        <v>23667.871117463998</v>
      </c>
      <c r="O3907" s="98">
        <f>O3475+(O3619*'Emission factors'!$H$16)+('Emission factors'!$H$17*'GHG Estimation'!O3763)</f>
        <v>11351.493578627998</v>
      </c>
      <c r="P3907" s="98">
        <f>P3475+(P3619*'Emission factors'!$H$16)+('Emission factors'!$H$17*'GHG Estimation'!P3763)</f>
        <v>22500.817827599996</v>
      </c>
      <c r="Q3907" s="98">
        <f>Q3475+(Q3619*'Emission factors'!$H$16)+('Emission factors'!$H$17*'GHG Estimation'!Q3763)</f>
        <v>26175.165042516001</v>
      </c>
      <c r="R3907" s="98">
        <f>R3475+(R3619*'Emission factors'!$H$16)+('Emission factors'!$H$17*'GHG Estimation'!R3763)</f>
        <v>9726.4362725039991</v>
      </c>
      <c r="S3907" s="98">
        <f>S3475+(S3619*'Emission factors'!$H$16)+('Emission factors'!$H$17*'GHG Estimation'!S3763)</f>
        <v>2824.156231764</v>
      </c>
      <c r="T3907" s="98">
        <f>T3475+(T3619*'Emission factors'!$H$16)+('Emission factors'!$H$17*'GHG Estimation'!T3763)</f>
        <v>1685.5941086879996</v>
      </c>
      <c r="U3907" s="98">
        <f>U3475+(U3619*'Emission factors'!$H$16)+('Emission factors'!$H$17*'GHG Estimation'!U3763)</f>
        <v>1279.0467704279997</v>
      </c>
    </row>
    <row r="3908" spans="1:21" x14ac:dyDescent="0.25">
      <c r="A3908" s="92" t="s">
        <v>11</v>
      </c>
      <c r="B3908" s="92" t="s">
        <v>12</v>
      </c>
      <c r="C3908" s="92" t="s">
        <v>42</v>
      </c>
      <c r="D3908" s="92" t="s">
        <v>42</v>
      </c>
      <c r="E3908" s="92" t="s">
        <v>36</v>
      </c>
      <c r="F3908" s="92" t="s">
        <v>34</v>
      </c>
      <c r="G3908" s="92" t="s">
        <v>97</v>
      </c>
      <c r="H3908" s="92" t="s">
        <v>94</v>
      </c>
      <c r="I3908" s="89" t="s">
        <v>226</v>
      </c>
      <c r="L3908" s="98">
        <f>L3476+(L3620*'Emission factors'!$H$16)+('Emission factors'!$H$17*'GHG Estimation'!L3764)</f>
        <v>0</v>
      </c>
      <c r="M3908" s="98">
        <f>M3476+(M3620*'Emission factors'!$H$16)+('Emission factors'!$H$17*'GHG Estimation'!M3764)</f>
        <v>0</v>
      </c>
      <c r="N3908" s="98">
        <f>N3476+(N3620*'Emission factors'!$H$16)+('Emission factors'!$H$17*'GHG Estimation'!N3764)</f>
        <v>0</v>
      </c>
      <c r="O3908" s="98">
        <f>O3476+(O3620*'Emission factors'!$H$16)+('Emission factors'!$H$17*'GHG Estimation'!O3764)</f>
        <v>0</v>
      </c>
      <c r="P3908" s="98">
        <f>P3476+(P3620*'Emission factors'!$H$16)+('Emission factors'!$H$17*'GHG Estimation'!P3764)</f>
        <v>0</v>
      </c>
      <c r="Q3908" s="98">
        <f>Q3476+(Q3620*'Emission factors'!$H$16)+('Emission factors'!$H$17*'GHG Estimation'!Q3764)</f>
        <v>0</v>
      </c>
      <c r="R3908" s="98">
        <f>R3476+(R3620*'Emission factors'!$H$16)+('Emission factors'!$H$17*'GHG Estimation'!R3764)</f>
        <v>0</v>
      </c>
      <c r="S3908" s="98">
        <f>S3476+(S3620*'Emission factors'!$H$16)+('Emission factors'!$H$17*'GHG Estimation'!S3764)</f>
        <v>110.88518288399997</v>
      </c>
      <c r="T3908" s="98">
        <f>T3476+(T3620*'Emission factors'!$H$16)+('Emission factors'!$H$17*'GHG Estimation'!T3764)</f>
        <v>36.961727627999998</v>
      </c>
      <c r="U3908" s="98">
        <f>U3476+(U3620*'Emission factors'!$H$16)+('Emission factors'!$H$17*'GHG Estimation'!U3764)</f>
        <v>14.772024791999998</v>
      </c>
    </row>
    <row r="3909" spans="1:21" x14ac:dyDescent="0.25">
      <c r="A3909" s="92" t="s">
        <v>11</v>
      </c>
      <c r="B3909" s="92" t="s">
        <v>12</v>
      </c>
      <c r="C3909" s="92" t="s">
        <v>42</v>
      </c>
      <c r="D3909" s="92" t="s">
        <v>42</v>
      </c>
      <c r="E3909" s="92" t="s">
        <v>36</v>
      </c>
      <c r="F3909" s="92" t="s">
        <v>34</v>
      </c>
      <c r="G3909" s="92" t="s">
        <v>97</v>
      </c>
      <c r="H3909" s="92" t="s">
        <v>94</v>
      </c>
      <c r="I3909" s="89" t="s">
        <v>196</v>
      </c>
      <c r="L3909" s="98">
        <f>L3477+(L3621*'Emission factors'!$H$16)+('Emission factors'!$H$17*'GHG Estimation'!L3765)</f>
        <v>8496.9462411960012</v>
      </c>
      <c r="M3909" s="98">
        <f>M3477+(M3621*'Emission factors'!$H$16)+('Emission factors'!$H$17*'GHG Estimation'!M3765)</f>
        <v>13285.08512604</v>
      </c>
      <c r="N3909" s="98">
        <f>N3477+(N3621*'Emission factors'!$H$16)+('Emission factors'!$H$17*'GHG Estimation'!N3765)</f>
        <v>18267.065275115998</v>
      </c>
      <c r="O3909" s="98">
        <f>O3477+(O3621*'Emission factors'!$H$16)+('Emission factors'!$H$17*'GHG Estimation'!O3765)</f>
        <v>12029.336356128002</v>
      </c>
      <c r="P3909" s="98">
        <f>P3477+(P3621*'Emission factors'!$H$16)+('Emission factors'!$H$17*'GHG Estimation'!P3765)</f>
        <v>16674.489007428001</v>
      </c>
      <c r="Q3909" s="98">
        <f>Q3477+(Q3621*'Emission factors'!$H$16)+('Emission factors'!$H$17*'GHG Estimation'!Q3765)</f>
        <v>20989.471863444003</v>
      </c>
      <c r="R3909" s="98">
        <f>R3477+(R3621*'Emission factors'!$H$16)+('Emission factors'!$H$17*'GHG Estimation'!R3765)</f>
        <v>10672.376258796001</v>
      </c>
      <c r="S3909" s="98">
        <f>S3477+(S3621*'Emission factors'!$H$16)+('Emission factors'!$H$17*'GHG Estimation'!S3765)</f>
        <v>3469.2804784679997</v>
      </c>
      <c r="T3909" s="98">
        <f>T3477+(T3621*'Emission factors'!$H$16)+('Emission factors'!$H$17*'GHG Estimation'!T3765)</f>
        <v>4238.6607279239997</v>
      </c>
      <c r="U3909" s="98">
        <f>U3477+(U3621*'Emission factors'!$H$16)+('Emission factors'!$H$17*'GHG Estimation'!U3765)</f>
        <v>4299.6804316200005</v>
      </c>
    </row>
    <row r="3910" spans="1:21" x14ac:dyDescent="0.25">
      <c r="A3910" s="92" t="s">
        <v>11</v>
      </c>
      <c r="B3910" s="92" t="s">
        <v>12</v>
      </c>
      <c r="C3910" s="92" t="s">
        <v>42</v>
      </c>
      <c r="D3910" s="92" t="s">
        <v>42</v>
      </c>
      <c r="E3910" s="92" t="s">
        <v>36</v>
      </c>
      <c r="F3910" s="92" t="s">
        <v>34</v>
      </c>
      <c r="G3910" s="92" t="s">
        <v>97</v>
      </c>
      <c r="H3910" s="92" t="s">
        <v>94</v>
      </c>
      <c r="I3910" s="89" t="s">
        <v>197</v>
      </c>
      <c r="L3910" s="98">
        <f>L3478+(L3622*'Emission factors'!$H$16)+('Emission factors'!$H$17*'GHG Estimation'!L3766)</f>
        <v>54867.939094919995</v>
      </c>
      <c r="M3910" s="98">
        <f>M3478+(M3622*'Emission factors'!$H$16)+('Emission factors'!$H$17*'GHG Estimation'!M3766)</f>
        <v>30578.550471335995</v>
      </c>
      <c r="N3910" s="98">
        <f>N3478+(N3622*'Emission factors'!$H$16)+('Emission factors'!$H$17*'GHG Estimation'!N3766)</f>
        <v>26613.663019607997</v>
      </c>
      <c r="O3910" s="98">
        <f>O3478+(O3622*'Emission factors'!$H$16)+('Emission factors'!$H$17*'GHG Estimation'!O3766)</f>
        <v>30204.349592507999</v>
      </c>
      <c r="P3910" s="98">
        <f>P3478+(P3622*'Emission factors'!$H$16)+('Emission factors'!$H$17*'GHG Estimation'!P3766)</f>
        <v>31571.038960188002</v>
      </c>
      <c r="Q3910" s="98">
        <f>Q3478+(Q3622*'Emission factors'!$H$16)+('Emission factors'!$H$17*'GHG Estimation'!Q3766)</f>
        <v>37234.907173296</v>
      </c>
      <c r="R3910" s="98">
        <f>R3478+(R3622*'Emission factors'!$H$16)+('Emission factors'!$H$17*'GHG Estimation'!R3766)</f>
        <v>37955.411495064</v>
      </c>
      <c r="S3910" s="98">
        <f>S3478+(S3622*'Emission factors'!$H$16)+('Emission factors'!$H$17*'GHG Estimation'!S3766)</f>
        <v>31285.462313700005</v>
      </c>
      <c r="T3910" s="98">
        <f>T3478+(T3622*'Emission factors'!$H$16)+('Emission factors'!$H$17*'GHG Estimation'!T3766)</f>
        <v>26637.190596072</v>
      </c>
      <c r="U3910" s="98">
        <f>U3478+(U3622*'Emission factors'!$H$16)+('Emission factors'!$H$17*'GHG Estimation'!U3766)</f>
        <v>30210.643140048007</v>
      </c>
    </row>
    <row r="3911" spans="1:21" x14ac:dyDescent="0.25">
      <c r="A3911" s="92" t="s">
        <v>11</v>
      </c>
      <c r="B3911" s="92" t="s">
        <v>12</v>
      </c>
      <c r="C3911" s="92" t="s">
        <v>42</v>
      </c>
      <c r="D3911" s="92" t="s">
        <v>42</v>
      </c>
      <c r="E3911" s="92" t="s">
        <v>36</v>
      </c>
      <c r="F3911" s="92" t="s">
        <v>34</v>
      </c>
      <c r="G3911" s="92" t="s">
        <v>97</v>
      </c>
      <c r="H3911" s="92" t="s">
        <v>94</v>
      </c>
      <c r="I3911" s="89" t="s">
        <v>229</v>
      </c>
      <c r="L3911" s="98">
        <f>L3479+(L3623*'Emission factors'!$H$16)+('Emission factors'!$H$17*'GHG Estimation'!L3767)</f>
        <v>516.73587688800001</v>
      </c>
      <c r="M3911" s="98">
        <f>M3479+(M3623*'Emission factors'!$H$16)+('Emission factors'!$H$17*'GHG Estimation'!M3767)</f>
        <v>1958.4015826199995</v>
      </c>
      <c r="N3911" s="98">
        <f>N3479+(N3623*'Emission factors'!$H$16)+('Emission factors'!$H$17*'GHG Estimation'!N3767)</f>
        <v>2338.3181109120005</v>
      </c>
      <c r="O3911" s="98">
        <f>O3479+(O3623*'Emission factors'!$H$16)+('Emission factors'!$H$17*'GHG Estimation'!O3767)</f>
        <v>1900.8651002040003</v>
      </c>
      <c r="P3911" s="98">
        <f>P3479+(P3623*'Emission factors'!$H$16)+('Emission factors'!$H$17*'GHG Estimation'!P3767)</f>
        <v>1730.6622422039998</v>
      </c>
      <c r="Q3911" s="98">
        <f>Q3479+(Q3623*'Emission factors'!$H$16)+('Emission factors'!$H$17*'GHG Estimation'!Q3767)</f>
        <v>1547.9435368319998</v>
      </c>
      <c r="R3911" s="98">
        <f>R3479+(R3623*'Emission factors'!$H$16)+('Emission factors'!$H$17*'GHG Estimation'!R3767)</f>
        <v>1503.6274624560001</v>
      </c>
      <c r="S3911" s="98">
        <f>S3479+(S3623*'Emission factors'!$H$16)+('Emission factors'!$H$17*'GHG Estimation'!S3767)</f>
        <v>1562.3672394959999</v>
      </c>
      <c r="T3911" s="98">
        <f>T3479+(T3623*'Emission factors'!$H$16)+('Emission factors'!$H$17*'GHG Estimation'!T3767)</f>
        <v>1378.0019204279999</v>
      </c>
      <c r="U3911" s="98">
        <f>U3479+(U3623*'Emission factors'!$H$16)+('Emission factors'!$H$17*'GHG Estimation'!U3767)</f>
        <v>1063.0712182439997</v>
      </c>
    </row>
    <row r="3912" spans="1:21" x14ac:dyDescent="0.25">
      <c r="A3912" s="92" t="s">
        <v>11</v>
      </c>
      <c r="B3912" s="92" t="s">
        <v>12</v>
      </c>
      <c r="C3912" s="92" t="s">
        <v>42</v>
      </c>
      <c r="D3912" s="92" t="s">
        <v>42</v>
      </c>
      <c r="E3912" s="92" t="s">
        <v>36</v>
      </c>
      <c r="F3912" s="92" t="s">
        <v>34</v>
      </c>
      <c r="G3912" s="92" t="s">
        <v>97</v>
      </c>
      <c r="H3912" s="92" t="s">
        <v>94</v>
      </c>
      <c r="I3912" s="89" t="s">
        <v>198</v>
      </c>
      <c r="L3912" s="98">
        <f>L3480+(L3624*'Emission factors'!$H$16)+('Emission factors'!$H$17*'GHG Estimation'!L3768)</f>
        <v>59.151430463999993</v>
      </c>
      <c r="M3912" s="98">
        <f>M3480+(M3624*'Emission factors'!$H$16)+('Emission factors'!$H$17*'GHG Estimation'!M3768)</f>
        <v>857.52949707599987</v>
      </c>
      <c r="N3912" s="98">
        <f>N3480+(N3624*'Emission factors'!$H$16)+('Emission factors'!$H$17*'GHG Estimation'!N3768)</f>
        <v>724.52585906399997</v>
      </c>
      <c r="O3912" s="98">
        <f>O3480+(O3624*'Emission factors'!$H$16)+('Emission factors'!$H$17*'GHG Estimation'!O3768)</f>
        <v>813.30050323199998</v>
      </c>
      <c r="P3912" s="98">
        <f>P3480+(P3624*'Emission factors'!$H$16)+('Emission factors'!$H$17*'GHG Estimation'!P3768)</f>
        <v>975.91943853599992</v>
      </c>
      <c r="Q3912" s="98">
        <f>Q3480+(Q3624*'Emission factors'!$H$16)+('Emission factors'!$H$17*'GHG Estimation'!Q3768)</f>
        <v>916.82342295600017</v>
      </c>
      <c r="R3912" s="98">
        <f>R3480+(R3624*'Emission factors'!$H$16)+('Emission factors'!$H$17*'GHG Estimation'!R3768)</f>
        <v>931.58753133600021</v>
      </c>
      <c r="S3912" s="98">
        <f>S3480+(S3624*'Emission factors'!$H$16)+('Emission factors'!$H$17*'GHG Estimation'!S3768)</f>
        <v>813.29258682000011</v>
      </c>
      <c r="T3912" s="98">
        <f>T3480+(T3624*'Emission factors'!$H$16)+('Emission factors'!$H$17*'GHG Estimation'!T3768)</f>
        <v>791.04746909999994</v>
      </c>
      <c r="U3912" s="98">
        <f>U3480+(U3624*'Emission factors'!$H$16)+('Emission factors'!$H$17*'GHG Estimation'!U3768)</f>
        <v>621.05835422400014</v>
      </c>
    </row>
    <row r="3913" spans="1:21" x14ac:dyDescent="0.25">
      <c r="A3913" s="92" t="s">
        <v>11</v>
      </c>
      <c r="B3913" s="92" t="s">
        <v>12</v>
      </c>
      <c r="C3913" s="92" t="s">
        <v>42</v>
      </c>
      <c r="D3913" s="92" t="s">
        <v>42</v>
      </c>
      <c r="E3913" s="92" t="s">
        <v>36</v>
      </c>
      <c r="F3913" s="92" t="s">
        <v>34</v>
      </c>
      <c r="G3913" s="92" t="s">
        <v>97</v>
      </c>
      <c r="H3913" s="92" t="s">
        <v>94</v>
      </c>
      <c r="I3913" s="89" t="s">
        <v>231</v>
      </c>
      <c r="L3913" s="98">
        <f>L3481+(L3625*'Emission factors'!$H$16)+('Emission factors'!$H$17*'GHG Estimation'!L3769)</f>
        <v>103.499170488</v>
      </c>
      <c r="M3913" s="98">
        <f>M3481+(M3625*'Emission factors'!$H$16)+('Emission factors'!$H$17*'GHG Estimation'!M3769)</f>
        <v>234.11205207600003</v>
      </c>
      <c r="N3913" s="98">
        <f>N3481+(N3625*'Emission factors'!$H$16)+('Emission factors'!$H$17*'GHG Estimation'!N3769)</f>
        <v>110.901015708</v>
      </c>
      <c r="O3913" s="98">
        <f>O3481+(O3625*'Emission factors'!$H$16)+('Emission factors'!$H$17*'GHG Estimation'!O3769)</f>
        <v>103.51500331199999</v>
      </c>
      <c r="P3913" s="98">
        <f>P3481+(P3625*'Emission factors'!$H$16)+('Emission factors'!$H$17*'GHG Estimation'!P3769)</f>
        <v>73.939288079999983</v>
      </c>
      <c r="Q3913" s="98">
        <f>Q3481+(Q3625*'Emission factors'!$H$16)+('Emission factors'!$H$17*'GHG Estimation'!Q3769)</f>
        <v>36.969644039999991</v>
      </c>
      <c r="R3913" s="98">
        <f>R3481+(R3625*'Emission factors'!$H$16)+('Emission factors'!$H$17*'GHG Estimation'!R3769)</f>
        <v>51.757501655999995</v>
      </c>
      <c r="S3913" s="98">
        <f>S3481+(S3625*'Emission factors'!$H$16)+('Emission factors'!$H$17*'GHG Estimation'!S3769)</f>
        <v>36.969644039999991</v>
      </c>
      <c r="T3913" s="98">
        <f>T3481+(T3625*'Emission factors'!$H$16)+('Emission factors'!$H$17*'GHG Estimation'!T3769)</f>
        <v>29.575715231999997</v>
      </c>
      <c r="U3913" s="98">
        <f>U3481+(U3625*'Emission factors'!$H$16)+('Emission factors'!$H$17*'GHG Estimation'!U3769)</f>
        <v>7.3939288079999992</v>
      </c>
    </row>
    <row r="3914" spans="1:21" x14ac:dyDescent="0.25">
      <c r="A3914" s="92" t="s">
        <v>11</v>
      </c>
      <c r="B3914" s="92" t="s">
        <v>12</v>
      </c>
      <c r="C3914" s="92" t="s">
        <v>42</v>
      </c>
      <c r="D3914" s="92" t="s">
        <v>42</v>
      </c>
      <c r="E3914" s="92" t="s">
        <v>36</v>
      </c>
      <c r="F3914" s="92" t="s">
        <v>34</v>
      </c>
      <c r="G3914" s="92" t="s">
        <v>97</v>
      </c>
      <c r="H3914" s="92" t="s">
        <v>94</v>
      </c>
      <c r="I3914" s="89" t="s">
        <v>230</v>
      </c>
      <c r="L3914" s="98">
        <f>L3482+(L3626*'Emission factors'!$H$16)+('Emission factors'!$H$17*'GHG Estimation'!L3770)</f>
        <v>354.86108431200012</v>
      </c>
      <c r="M3914" s="98">
        <f>M3482+(M3626*'Emission factors'!$H$16)+('Emission factors'!$H$17*'GHG Estimation'!M3770)</f>
        <v>1101.434150796</v>
      </c>
      <c r="N3914" s="98">
        <f>N3482+(N3626*'Emission factors'!$H$16)+('Emission factors'!$H$17*'GHG Estimation'!N3770)</f>
        <v>1447.587181908</v>
      </c>
      <c r="O3914" s="98">
        <f>O3482+(O3626*'Emission factors'!$H$16)+('Emission factors'!$H$17*'GHG Estimation'!O3770)</f>
        <v>1267.6867192079999</v>
      </c>
      <c r="P3914" s="98">
        <f>P3482+(P3626*'Emission factors'!$H$16)+('Emission factors'!$H$17*'GHG Estimation'!P3770)</f>
        <v>1251.7588982639998</v>
      </c>
      <c r="Q3914" s="98">
        <f>Q3482+(Q3626*'Emission factors'!$H$16)+('Emission factors'!$H$17*'GHG Estimation'!Q3770)</f>
        <v>1440.335748516</v>
      </c>
      <c r="R3914" s="98">
        <f>R3482+(R3626*'Emission factors'!$H$16)+('Emission factors'!$H$17*'GHG Estimation'!R3770)</f>
        <v>1180.9861749840004</v>
      </c>
      <c r="S3914" s="98">
        <f>S3482+(S3626*'Emission factors'!$H$16)+('Emission factors'!$H$17*'GHG Estimation'!S3770)</f>
        <v>1040.9606795279999</v>
      </c>
      <c r="T3914" s="98">
        <f>T3482+(T3626*'Emission factors'!$H$16)+('Emission factors'!$H$17*'GHG Estimation'!T3770)</f>
        <v>800.60257838399991</v>
      </c>
      <c r="U3914" s="98">
        <f>U3482+(U3626*'Emission factors'!$H$16)+('Emission factors'!$H$17*'GHG Estimation'!U3770)</f>
        <v>675.11953177200007</v>
      </c>
    </row>
    <row r="3915" spans="1:21" x14ac:dyDescent="0.25">
      <c r="A3915" s="92" t="s">
        <v>11</v>
      </c>
      <c r="B3915" s="92" t="s">
        <v>12</v>
      </c>
      <c r="C3915" s="92" t="s">
        <v>42</v>
      </c>
      <c r="D3915" s="92" t="s">
        <v>42</v>
      </c>
      <c r="E3915" s="92" t="s">
        <v>36</v>
      </c>
      <c r="F3915" s="92" t="s">
        <v>34</v>
      </c>
      <c r="G3915" s="92" t="s">
        <v>97</v>
      </c>
      <c r="H3915" s="92" t="s">
        <v>94</v>
      </c>
      <c r="I3915" s="88" t="s">
        <v>232</v>
      </c>
      <c r="L3915" s="98">
        <f>L3483+(L3627*'Emission factors'!$H$16)+('Emission factors'!$H$17*'GHG Estimation'!L3771)</f>
        <v>411.02802745200006</v>
      </c>
      <c r="M3915" s="98">
        <f>M3483+(M3627*'Emission factors'!$H$16)+('Emission factors'!$H$17*'GHG Estimation'!M3771)</f>
        <v>408.56602332000006</v>
      </c>
      <c r="N3915" s="98">
        <f>N3483+(N3627*'Emission factors'!$H$16)+('Emission factors'!$H$17*'GHG Estimation'!N3771)</f>
        <v>378.92697679200006</v>
      </c>
      <c r="O3915" s="98">
        <f>O3483+(O3627*'Emission factors'!$H$16)+('Emission factors'!$H$17*'GHG Estimation'!O3771)</f>
        <v>414.0283475999999</v>
      </c>
      <c r="P3915" s="98">
        <f>P3483+(P3627*'Emission factors'!$H$16)+('Emission factors'!$H$17*'GHG Estimation'!P3771)</f>
        <v>329.02191554400002</v>
      </c>
      <c r="Q3915" s="98">
        <f>Q3483+(Q3627*'Emission factors'!$H$16)+('Emission factors'!$H$17*'GHG Estimation'!Q3771)</f>
        <v>229.21179304800003</v>
      </c>
      <c r="R3915" s="98">
        <f>R3483+(R3627*'Emission factors'!$H$16)+('Emission factors'!$H$17*'GHG Estimation'!R3771)</f>
        <v>312.38161752000008</v>
      </c>
      <c r="S3915" s="98">
        <f>S3483+(S3627*'Emission factors'!$H$16)+('Emission factors'!$H$17*'GHG Estimation'!S3771)</f>
        <v>308.69256952799998</v>
      </c>
      <c r="T3915" s="98">
        <f>T3483+(T3627*'Emission factors'!$H$16)+('Emission factors'!$H$17*'GHG Estimation'!T3771)</f>
        <v>5937.3169164120009</v>
      </c>
      <c r="U3915" s="98">
        <f>U3483+(U3627*'Emission factors'!$H$16)+('Emission factors'!$H$17*'GHG Estimation'!U3771)</f>
        <v>2073.6803741640001</v>
      </c>
    </row>
    <row r="3916" spans="1:21" x14ac:dyDescent="0.25">
      <c r="A3916" s="92" t="s">
        <v>11</v>
      </c>
      <c r="B3916" s="92" t="s">
        <v>12</v>
      </c>
      <c r="C3916" s="92" t="s">
        <v>42</v>
      </c>
      <c r="D3916" s="92" t="s">
        <v>42</v>
      </c>
      <c r="E3916" s="92" t="s">
        <v>36</v>
      </c>
      <c r="F3916" s="92" t="s">
        <v>34</v>
      </c>
      <c r="G3916" s="92" t="s">
        <v>97</v>
      </c>
      <c r="H3916" s="92" t="s">
        <v>94</v>
      </c>
      <c r="I3916" s="89" t="s">
        <v>225</v>
      </c>
      <c r="L3916" s="98">
        <f>L3484+(L3628*'Emission factors'!$H$16)+('Emission factors'!$H$17*'GHG Estimation'!L3772)</f>
        <v>902.0118161040001</v>
      </c>
      <c r="M3916" s="98">
        <f>M3484+(M3628*'Emission factors'!$H$16)+('Emission factors'!$H$17*'GHG Estimation'!M3772)</f>
        <v>813.24508834799997</v>
      </c>
      <c r="N3916" s="98">
        <f>N3484+(N3628*'Emission factors'!$H$16)+('Emission factors'!$H$17*'GHG Estimation'!N3772)</f>
        <v>717.13193025600015</v>
      </c>
      <c r="O3916" s="98">
        <f>O3484+(O3628*'Emission factors'!$H$16)+('Emission factors'!$H$17*'GHG Estimation'!O3772)</f>
        <v>202.08224912400007</v>
      </c>
      <c r="P3916" s="98">
        <f>P3484+(P3628*'Emission factors'!$H$16)+('Emission factors'!$H$17*'GHG Estimation'!P3772)</f>
        <v>66.529526447999999</v>
      </c>
      <c r="Q3916" s="98">
        <f>Q3484+(Q3628*'Emission factors'!$H$16)+('Emission factors'!$H$17*'GHG Estimation'!Q3772)</f>
        <v>226.66270838399998</v>
      </c>
      <c r="R3916" s="98">
        <f>R3484+(R3628*'Emission factors'!$H$16)+('Emission factors'!$H$17*'GHG Estimation'!R3772)</f>
        <v>312.93576636</v>
      </c>
      <c r="S3916" s="98">
        <f>S3484+(S3628*'Emission factors'!$H$16)+('Emission factors'!$H$17*'GHG Estimation'!S3772)</f>
        <v>81.317384063999995</v>
      </c>
      <c r="T3916" s="98">
        <f>T3484+(T3628*'Emission factors'!$H$16)+('Emission factors'!$H$17*'GHG Estimation'!T3772)</f>
        <v>0</v>
      </c>
      <c r="U3916" s="98">
        <f>U3484+(U3628*'Emission factors'!$H$16)+('Emission factors'!$H$17*'GHG Estimation'!U3772)</f>
        <v>36.953811215999998</v>
      </c>
    </row>
    <row r="3917" spans="1:21" x14ac:dyDescent="0.25">
      <c r="A3917" s="92" t="s">
        <v>11</v>
      </c>
      <c r="B3917" s="92" t="s">
        <v>12</v>
      </c>
      <c r="C3917" s="92" t="s">
        <v>42</v>
      </c>
      <c r="D3917" s="92" t="s">
        <v>42</v>
      </c>
      <c r="E3917" s="92" t="s">
        <v>36</v>
      </c>
      <c r="F3917" s="92" t="s">
        <v>34</v>
      </c>
      <c r="G3917" s="92" t="s">
        <v>97</v>
      </c>
      <c r="H3917" s="92" t="s">
        <v>94</v>
      </c>
      <c r="I3917" s="89" t="s">
        <v>205</v>
      </c>
      <c r="L3917" s="98">
        <f>L3485+(L3629*'Emission factors'!$H$16)+('Emission factors'!$H$17*'GHG Estimation'!L3773)</f>
        <v>3419.8583183520004</v>
      </c>
      <c r="M3917" s="98">
        <f>M3485+(M3629*'Emission factors'!$H$16)+('Emission factors'!$H$17*'GHG Estimation'!M3773)</f>
        <v>7479.3864755399991</v>
      </c>
      <c r="N3917" s="98">
        <f>N3485+(N3629*'Emission factors'!$H$16)+('Emission factors'!$H$17*'GHG Estimation'!N3773)</f>
        <v>8620.0147821479986</v>
      </c>
      <c r="O3917" s="98">
        <f>O3485+(O3629*'Emission factors'!$H$16)+('Emission factors'!$H$17*'GHG Estimation'!O3773)</f>
        <v>5066.5907605320008</v>
      </c>
      <c r="P3917" s="98">
        <f>P3485+(P3629*'Emission factors'!$H$16)+('Emission factors'!$H$17*'GHG Estimation'!P3773)</f>
        <v>5249.0086422479999</v>
      </c>
      <c r="Q3917" s="98">
        <f>Q3485+(Q3629*'Emission factors'!$H$16)+('Emission factors'!$H$17*'GHG Estimation'!Q3773)</f>
        <v>5971.07249718</v>
      </c>
      <c r="R3917" s="98">
        <f>R3485+(R3629*'Emission factors'!$H$16)+('Emission factors'!$H$17*'GHG Estimation'!R3773)</f>
        <v>5984.5778960520001</v>
      </c>
      <c r="S3917" s="98">
        <f>S3485+(S3629*'Emission factors'!$H$16)+('Emission factors'!$H$17*'GHG Estimation'!S3773)</f>
        <v>5393.0240093520015</v>
      </c>
      <c r="T3917" s="98">
        <f>T3485+(T3629*'Emission factors'!$H$16)+('Emission factors'!$H$17*'GHG Estimation'!T3773)</f>
        <v>5296.8791856119997</v>
      </c>
      <c r="U3917" s="98">
        <f>U3485+(U3629*'Emission factors'!$H$16)+('Emission factors'!$H$17*'GHG Estimation'!U3773)</f>
        <v>5874.1043665919997</v>
      </c>
    </row>
    <row r="3918" spans="1:21" x14ac:dyDescent="0.25">
      <c r="A3918" s="92" t="s">
        <v>11</v>
      </c>
      <c r="B3918" s="92" t="s">
        <v>12</v>
      </c>
      <c r="C3918" s="92" t="s">
        <v>42</v>
      </c>
      <c r="D3918" s="92" t="s">
        <v>42</v>
      </c>
      <c r="E3918" s="92" t="s">
        <v>36</v>
      </c>
      <c r="F3918" s="92" t="s">
        <v>34</v>
      </c>
      <c r="G3918" s="92" t="s">
        <v>97</v>
      </c>
      <c r="H3918" s="92" t="s">
        <v>94</v>
      </c>
      <c r="I3918" s="89" t="s">
        <v>204</v>
      </c>
      <c r="L3918" s="98">
        <f>L3486+(L3630*'Emission factors'!$H$16)+('Emission factors'!$H$17*'GHG Estimation'!L3774)</f>
        <v>3900.7090996439997</v>
      </c>
      <c r="M3918" s="98">
        <f>M3486+(M3630*'Emission factors'!$H$16)+('Emission factors'!$H$17*'GHG Estimation'!M3774)</f>
        <v>8974.7967023399997</v>
      </c>
      <c r="N3918" s="98">
        <f>N3486+(N3630*'Emission factors'!$H$16)+('Emission factors'!$H$17*'GHG Estimation'!N3774)</f>
        <v>9367.4349047159994</v>
      </c>
      <c r="O3918" s="98">
        <f>O3486+(O3630*'Emission factors'!$H$16)+('Emission factors'!$H$17*'GHG Estimation'!O3774)</f>
        <v>6918.3424406880004</v>
      </c>
      <c r="P3918" s="98">
        <f>P3486+(P3630*'Emission factors'!$H$16)+('Emission factors'!$H$17*'GHG Estimation'!P3774)</f>
        <v>6562.3572258719996</v>
      </c>
      <c r="Q3918" s="98">
        <f>Q3486+(Q3630*'Emission factors'!$H$16)+('Emission factors'!$H$17*'GHG Estimation'!Q3774)</f>
        <v>6767.0043924839993</v>
      </c>
      <c r="R3918" s="98">
        <f>R3486+(R3630*'Emission factors'!$H$16)+('Emission factors'!$H$17*'GHG Estimation'!R3774)</f>
        <v>8249.376288720001</v>
      </c>
      <c r="S3918" s="98">
        <f>S3486+(S3630*'Emission factors'!$H$16)+('Emission factors'!$H$17*'GHG Estimation'!S3774)</f>
        <v>7212.4450629000003</v>
      </c>
      <c r="T3918" s="98">
        <f>T3486+(T3630*'Emission factors'!$H$16)+('Emission factors'!$H$17*'GHG Estimation'!T3774)</f>
        <v>6192.7320331799992</v>
      </c>
      <c r="U3918" s="98">
        <f>U3486+(U3630*'Emission factors'!$H$16)+('Emission factors'!$H$17*'GHG Estimation'!U3774)</f>
        <v>5822.0777069279993</v>
      </c>
    </row>
    <row r="3919" spans="1:21" x14ac:dyDescent="0.25">
      <c r="A3919" s="92" t="s">
        <v>11</v>
      </c>
      <c r="B3919" s="92" t="s">
        <v>12</v>
      </c>
      <c r="C3919" s="92" t="s">
        <v>42</v>
      </c>
      <c r="D3919" s="92" t="s">
        <v>42</v>
      </c>
      <c r="E3919" s="92" t="s">
        <v>36</v>
      </c>
      <c r="F3919" s="92" t="s">
        <v>34</v>
      </c>
      <c r="G3919" s="92" t="s">
        <v>97</v>
      </c>
      <c r="H3919" s="92" t="s">
        <v>94</v>
      </c>
      <c r="I3919" s="89" t="s">
        <v>228</v>
      </c>
      <c r="L3919" s="98">
        <f>L3487+(L3631*'Emission factors'!$H$16)+('Emission factors'!$H$17*'GHG Estimation'!L3775)</f>
        <v>168.92831566800001</v>
      </c>
      <c r="M3919" s="98">
        <f>M3487+(M3631*'Emission factors'!$H$16)+('Emission factors'!$H$17*'GHG Estimation'!M3775)</f>
        <v>11461.626702372003</v>
      </c>
      <c r="N3919" s="98">
        <f>N3487+(N3631*'Emission factors'!$H$16)+('Emission factors'!$H$17*'GHG Estimation'!N3775)</f>
        <v>18780.666252851999</v>
      </c>
      <c r="O3919" s="98">
        <f>O3487+(O3631*'Emission factors'!$H$16)+('Emission factors'!$H$17*'GHG Estimation'!O3775)</f>
        <v>20290.935584976</v>
      </c>
      <c r="P3919" s="98">
        <f>P3487+(P3631*'Emission factors'!$H$16)+('Emission factors'!$H$17*'GHG Estimation'!P3775)</f>
        <v>19946.302504967996</v>
      </c>
      <c r="Q3919" s="98">
        <f>Q3487+(Q3631*'Emission factors'!$H$16)+('Emission factors'!$H$17*'GHG Estimation'!Q3775)</f>
        <v>21407.268423155998</v>
      </c>
      <c r="R3919" s="98">
        <f>R3487+(R3631*'Emission factors'!$H$16)+('Emission factors'!$H$17*'GHG Estimation'!R3775)</f>
        <v>19897.117837211998</v>
      </c>
      <c r="S3919" s="98">
        <f>S3487+(S3631*'Emission factors'!$H$16)+('Emission factors'!$H$17*'GHG Estimation'!S3775)</f>
        <v>18165.521458392002</v>
      </c>
      <c r="T3919" s="98">
        <f>T3487+(T3631*'Emission factors'!$H$16)+('Emission factors'!$H$17*'GHG Estimation'!T3775)</f>
        <v>18659.703477491999</v>
      </c>
      <c r="U3919" s="98">
        <f>U3487+(U3631*'Emission factors'!$H$16)+('Emission factors'!$H$17*'GHG Estimation'!U3775)</f>
        <v>19932.432951144001</v>
      </c>
    </row>
    <row r="3920" spans="1:21" x14ac:dyDescent="0.25">
      <c r="A3920" s="92" t="s">
        <v>11</v>
      </c>
      <c r="B3920" s="92" t="s">
        <v>12</v>
      </c>
      <c r="C3920" s="92" t="s">
        <v>42</v>
      </c>
      <c r="D3920" s="92" t="s">
        <v>42</v>
      </c>
      <c r="E3920" s="92" t="s">
        <v>36</v>
      </c>
      <c r="F3920" s="92" t="s">
        <v>34</v>
      </c>
      <c r="G3920" s="92" t="s">
        <v>97</v>
      </c>
      <c r="H3920" s="92" t="s">
        <v>94</v>
      </c>
      <c r="I3920" s="89" t="s">
        <v>202</v>
      </c>
      <c r="L3920" s="98">
        <f>L3488+(L3632*'Emission factors'!$H$16)+('Emission factors'!$H$17*'GHG Estimation'!L3776)</f>
        <v>138215.75617432801</v>
      </c>
      <c r="M3920" s="98">
        <f>M3488+(M3632*'Emission factors'!$H$16)+('Emission factors'!$H$17*'GHG Estimation'!M3776)</f>
        <v>145058.60771018401</v>
      </c>
      <c r="N3920" s="98">
        <f>N3488+(N3632*'Emission factors'!$H$16)+('Emission factors'!$H$17*'GHG Estimation'!N3776)</f>
        <v>127279.779228756</v>
      </c>
      <c r="O3920" s="98">
        <f>O3488+(O3632*'Emission factors'!$H$16)+('Emission factors'!$H$17*'GHG Estimation'!O3776)</f>
        <v>94374.35777825999</v>
      </c>
      <c r="P3920" s="98">
        <f>P3488+(P3632*'Emission factors'!$H$16)+('Emission factors'!$H$17*'GHG Estimation'!P3776)</f>
        <v>118919.60483768399</v>
      </c>
      <c r="Q3920" s="98">
        <f>Q3488+(Q3632*'Emission factors'!$H$16)+('Emission factors'!$H$17*'GHG Estimation'!Q3776)</f>
        <v>142213.34632402801</v>
      </c>
      <c r="R3920" s="98">
        <f>R3488+(R3632*'Emission factors'!$H$16)+('Emission factors'!$H$17*'GHG Estimation'!R3776)</f>
        <v>126490.544618004</v>
      </c>
      <c r="S3920" s="98">
        <f>S3488+(S3632*'Emission factors'!$H$16)+('Emission factors'!$H$17*'GHG Estimation'!S3776)</f>
        <v>90623.862596316016</v>
      </c>
      <c r="T3920" s="98">
        <f>T3488+(T3632*'Emission factors'!$H$16)+('Emission factors'!$H$17*'GHG Estimation'!T3776)</f>
        <v>98894.518200491992</v>
      </c>
      <c r="U3920" s="98">
        <f>U3488+(U3632*'Emission factors'!$H$16)+('Emission factors'!$H$17*'GHG Estimation'!U3776)</f>
        <v>114824.11242077997</v>
      </c>
    </row>
    <row r="3921" spans="1:21" x14ac:dyDescent="0.25">
      <c r="A3921" s="92" t="s">
        <v>11</v>
      </c>
      <c r="B3921" s="92" t="s">
        <v>12</v>
      </c>
      <c r="C3921" s="92" t="s">
        <v>42</v>
      </c>
      <c r="D3921" s="92" t="s">
        <v>42</v>
      </c>
      <c r="E3921" s="92" t="s">
        <v>36</v>
      </c>
      <c r="F3921" s="92" t="s">
        <v>34</v>
      </c>
      <c r="G3921" s="92" t="s">
        <v>97</v>
      </c>
      <c r="H3921" s="92" t="s">
        <v>94</v>
      </c>
      <c r="I3921" s="89" t="s">
        <v>190</v>
      </c>
      <c r="L3921" s="98">
        <f>L3489+(L3633*'Emission factors'!$H$16)+('Emission factors'!$H$17*'GHG Estimation'!L3777)</f>
        <v>0</v>
      </c>
      <c r="M3921" s="98">
        <f>M3489+(M3633*'Emission factors'!$H$16)+('Emission factors'!$H$17*'GHG Estimation'!M3777)</f>
        <v>0</v>
      </c>
      <c r="N3921" s="98">
        <f>N3489+(N3633*'Emission factors'!$H$16)+('Emission factors'!$H$17*'GHG Estimation'!N3777)</f>
        <v>0</v>
      </c>
      <c r="O3921" s="98">
        <f>O3489+(O3633*'Emission factors'!$H$16)+('Emission factors'!$H$17*'GHG Estimation'!O3777)</f>
        <v>0</v>
      </c>
      <c r="P3921" s="98">
        <f>P3489+(P3633*'Emission factors'!$H$16)+('Emission factors'!$H$17*'GHG Estimation'!P3777)</f>
        <v>0</v>
      </c>
      <c r="Q3921" s="98">
        <f>Q3489+(Q3633*'Emission factors'!$H$16)+('Emission factors'!$H$17*'GHG Estimation'!Q3777)</f>
        <v>0</v>
      </c>
      <c r="R3921" s="98">
        <f>R3489+(R3633*'Emission factors'!$H$16)+('Emission factors'!$H$17*'GHG Estimation'!R3777)</f>
        <v>0</v>
      </c>
      <c r="S3921" s="98">
        <f>S3489+(S3633*'Emission factors'!$H$16)+('Emission factors'!$H$17*'GHG Estimation'!S3777)</f>
        <v>0</v>
      </c>
      <c r="T3921" s="98">
        <f>T3489+(T3633*'Emission factors'!$H$16)+('Emission factors'!$H$17*'GHG Estimation'!T3777)</f>
        <v>0</v>
      </c>
      <c r="U3921" s="98">
        <f>U3489+(U3633*'Emission factors'!$H$16)+('Emission factors'!$H$17*'GHG Estimation'!U3777)</f>
        <v>2114.5607257319998</v>
      </c>
    </row>
    <row r="3922" spans="1:21" x14ac:dyDescent="0.25">
      <c r="A3922" s="92" t="s">
        <v>11</v>
      </c>
      <c r="B3922" s="92" t="s">
        <v>12</v>
      </c>
      <c r="C3922" s="92" t="s">
        <v>42</v>
      </c>
      <c r="D3922" s="92" t="s">
        <v>42</v>
      </c>
      <c r="E3922" s="92" t="s">
        <v>36</v>
      </c>
      <c r="F3922" s="92" t="s">
        <v>34</v>
      </c>
      <c r="G3922" s="92" t="s">
        <v>97</v>
      </c>
      <c r="H3922" s="92" t="s">
        <v>94</v>
      </c>
      <c r="I3922" s="89" t="s">
        <v>210</v>
      </c>
      <c r="L3922" s="98">
        <f>L3490+(L3634*'Emission factors'!$H$16)+('Emission factors'!$H$17*'GHG Estimation'!L3778)</f>
        <v>66.545359271999985</v>
      </c>
      <c r="M3922" s="98">
        <f>M3490+(M3634*'Emission factors'!$H$16)+('Emission factors'!$H$17*'GHG Estimation'!M3778)</f>
        <v>266.181437088</v>
      </c>
      <c r="N3922" s="98">
        <f>N3490+(N3634*'Emission factors'!$H$16)+('Emission factors'!$H$17*'GHG Estimation'!N3778)</f>
        <v>391.87822682399997</v>
      </c>
      <c r="O3922" s="98">
        <f>O3490+(O3634*'Emission factors'!$H$16)+('Emission factors'!$H$17*'GHG Estimation'!O3778)</f>
        <v>369.69644039999997</v>
      </c>
      <c r="P3922" s="98">
        <f>P3490+(P3634*'Emission factors'!$H$16)+('Emission factors'!$H$17*'GHG Estimation'!P3778)</f>
        <v>251.38566306000004</v>
      </c>
      <c r="Q3922" s="98">
        <f>Q3490+(Q3634*'Emission factors'!$H$16)+('Emission factors'!$H$17*'GHG Estimation'!Q3778)</f>
        <v>196.54867713600001</v>
      </c>
      <c r="R3922" s="98">
        <f>R3490+(R3634*'Emission factors'!$H$16)+('Emission factors'!$H$17*'GHG Estimation'!R3778)</f>
        <v>169.41913321199999</v>
      </c>
      <c r="S3922" s="98">
        <f>S3490+(S3634*'Emission factors'!$H$16)+('Emission factors'!$H$17*'GHG Estimation'!S3778)</f>
        <v>104.97162312</v>
      </c>
      <c r="T3922" s="98">
        <f>T3490+(T3634*'Emission factors'!$H$16)+('Emission factors'!$H$17*'GHG Estimation'!T3778)</f>
        <v>117.95453879999999</v>
      </c>
      <c r="U3922" s="98">
        <f>U3490+(U3634*'Emission factors'!$H$16)+('Emission factors'!$H$17*'GHG Estimation'!U3778)</f>
        <v>60.647632332000008</v>
      </c>
    </row>
    <row r="3923" spans="1:21" x14ac:dyDescent="0.25">
      <c r="A3923" s="92" t="s">
        <v>11</v>
      </c>
      <c r="B3923" s="92" t="s">
        <v>12</v>
      </c>
      <c r="C3923" s="92" t="s">
        <v>42</v>
      </c>
      <c r="D3923" s="92" t="s">
        <v>42</v>
      </c>
      <c r="E3923" s="92" t="s">
        <v>36</v>
      </c>
      <c r="F3923" s="92" t="s">
        <v>34</v>
      </c>
      <c r="G3923" s="92" t="s">
        <v>97</v>
      </c>
      <c r="H3923" s="92" t="s">
        <v>94</v>
      </c>
      <c r="I3923" s="89" t="s">
        <v>199</v>
      </c>
      <c r="L3923" s="98">
        <f>L3491+(L3635*'Emission factors'!$H$16)+('Emission factors'!$H$17*'GHG Estimation'!L3779)</f>
        <v>5520.3674127840013</v>
      </c>
      <c r="M3923" s="98">
        <f>M3491+(M3635*'Emission factors'!$H$16)+('Emission factors'!$H$17*'GHG Estimation'!M3779)</f>
        <v>6796.8809313719994</v>
      </c>
      <c r="N3923" s="98">
        <f>N3491+(N3635*'Emission factors'!$H$16)+('Emission factors'!$H$17*'GHG Estimation'!N3779)</f>
        <v>6372.9095702999994</v>
      </c>
      <c r="O3923" s="98">
        <f>O3491+(O3635*'Emission factors'!$H$16)+('Emission factors'!$H$17*'GHG Estimation'!O3779)</f>
        <v>5775.2679627719999</v>
      </c>
      <c r="P3923" s="98">
        <f>P3491+(P3635*'Emission factors'!$H$16)+('Emission factors'!$H$17*'GHG Estimation'!P3779)</f>
        <v>7155.2331533760016</v>
      </c>
      <c r="Q3923" s="98">
        <f>Q3491+(Q3635*'Emission factors'!$H$16)+('Emission factors'!$H$17*'GHG Estimation'!Q3779)</f>
        <v>7612.4059463760013</v>
      </c>
      <c r="R3923" s="98">
        <f>R3491+(R3635*'Emission factors'!$H$16)+('Emission factors'!$H$17*'GHG Estimation'!R3779)</f>
        <v>7101.2036414760005</v>
      </c>
      <c r="S3923" s="98">
        <f>S3491+(S3635*'Emission factors'!$H$16)+('Emission factors'!$H$17*'GHG Estimation'!S3779)</f>
        <v>6860.829707508</v>
      </c>
      <c r="T3923" s="98">
        <f>T3491+(T3635*'Emission factors'!$H$16)+('Emission factors'!$H$17*'GHG Estimation'!T3779)</f>
        <v>6610.4731780080001</v>
      </c>
      <c r="U3923" s="98">
        <f>U3491+(U3635*'Emission factors'!$H$16)+('Emission factors'!$H$17*'GHG Estimation'!U3779)</f>
        <v>10795.626877224002</v>
      </c>
    </row>
    <row r="3924" spans="1:21" x14ac:dyDescent="0.25">
      <c r="A3924" s="92" t="s">
        <v>11</v>
      </c>
      <c r="B3924" s="92" t="s">
        <v>12</v>
      </c>
      <c r="C3924" s="92" t="s">
        <v>42</v>
      </c>
      <c r="D3924" s="92" t="s">
        <v>42</v>
      </c>
      <c r="E3924" s="92" t="s">
        <v>36</v>
      </c>
      <c r="F3924" s="92" t="s">
        <v>34</v>
      </c>
      <c r="G3924" s="92" t="s">
        <v>97</v>
      </c>
      <c r="H3924" s="92" t="s">
        <v>94</v>
      </c>
      <c r="I3924" s="89" t="s">
        <v>233</v>
      </c>
      <c r="L3924" s="98">
        <f>L3492+(L3636*'Emission factors'!$H$16)+('Emission factors'!$H$17*'GHG Estimation'!L3780)</f>
        <v>4512.0381835199996</v>
      </c>
      <c r="M3924" s="98">
        <f>M3492+(M3636*'Emission factors'!$H$16)+('Emission factors'!$H$17*'GHG Estimation'!M3780)</f>
        <v>6911.4947443080009</v>
      </c>
      <c r="N3924" s="98">
        <f>N3492+(N3636*'Emission factors'!$H$16)+('Emission factors'!$H$17*'GHG Estimation'!N3780)</f>
        <v>7836.0683346120013</v>
      </c>
      <c r="O3924" s="98">
        <f>O3492+(O3636*'Emission factors'!$H$16)+('Emission factors'!$H$17*'GHG Estimation'!O3780)</f>
        <v>9317.6090075879983</v>
      </c>
      <c r="P3924" s="98">
        <f>P3492+(P3636*'Emission factors'!$H$16)+('Emission factors'!$H$17*'GHG Estimation'!P3780)</f>
        <v>10852.245055847996</v>
      </c>
      <c r="Q3924" s="98">
        <f>Q3492+(Q3636*'Emission factors'!$H$16)+('Emission factors'!$H$17*'GHG Estimation'!Q3780)</f>
        <v>10604.303032007998</v>
      </c>
      <c r="R3924" s="98">
        <f>R3492+(R3636*'Emission factors'!$H$16)+('Emission factors'!$H$17*'GHG Estimation'!R3780)</f>
        <v>10342.823943647998</v>
      </c>
      <c r="S3924" s="98">
        <f>S3492+(S3636*'Emission factors'!$H$16)+('Emission factors'!$H$17*'GHG Estimation'!S3780)</f>
        <v>10693.908899435999</v>
      </c>
      <c r="T3924" s="98">
        <f>T3492+(T3636*'Emission factors'!$H$16)+('Emission factors'!$H$17*'GHG Estimation'!T3780)</f>
        <v>11599.213942932</v>
      </c>
      <c r="U3924" s="98">
        <f>U3492+(U3636*'Emission factors'!$H$16)+('Emission factors'!$H$17*'GHG Estimation'!U3780)</f>
        <v>11323.6357248</v>
      </c>
    </row>
    <row r="3925" spans="1:21" x14ac:dyDescent="0.25">
      <c r="A3925" s="92" t="s">
        <v>11</v>
      </c>
      <c r="B3925" s="92" t="s">
        <v>12</v>
      </c>
      <c r="C3925" s="92" t="s">
        <v>42</v>
      </c>
      <c r="D3925" s="92" t="s">
        <v>42</v>
      </c>
      <c r="E3925" s="92" t="s">
        <v>36</v>
      </c>
      <c r="F3925" s="92" t="s">
        <v>34</v>
      </c>
      <c r="G3925" s="92" t="s">
        <v>97</v>
      </c>
      <c r="H3925" s="92" t="s">
        <v>94</v>
      </c>
      <c r="I3925" s="89" t="s">
        <v>200</v>
      </c>
      <c r="L3925" s="98">
        <f>L3493+(L3637*'Emission factors'!$H$16)+('Emission factors'!$H$17*'GHG Estimation'!L3781)</f>
        <v>18957.835553411998</v>
      </c>
      <c r="M3925" s="98">
        <f>M3493+(M3637*'Emission factors'!$H$16)+('Emission factors'!$H$17*'GHG Estimation'!M3781)</f>
        <v>26364.778942740002</v>
      </c>
      <c r="N3925" s="98">
        <f>N3493+(N3637*'Emission factors'!$H$16)+('Emission factors'!$H$17*'GHG Estimation'!N3781)</f>
        <v>25319.67797973601</v>
      </c>
      <c r="O3925" s="98">
        <f>O3493+(O3637*'Emission factors'!$H$16)+('Emission factors'!$H$17*'GHG Estimation'!O3781)</f>
        <v>16177.457080008006</v>
      </c>
      <c r="P3925" s="98">
        <f>P3493+(P3637*'Emission factors'!$H$16)+('Emission factors'!$H$17*'GHG Estimation'!P3781)</f>
        <v>27975.547125204001</v>
      </c>
      <c r="Q3925" s="98">
        <f>Q3493+(Q3637*'Emission factors'!$H$16)+('Emission factors'!$H$17*'GHG Estimation'!Q3781)</f>
        <v>25036.610835852007</v>
      </c>
      <c r="R3925" s="98">
        <f>R3493+(R3637*'Emission factors'!$H$16)+('Emission factors'!$H$17*'GHG Estimation'!R3781)</f>
        <v>23252.781970656004</v>
      </c>
      <c r="S3925" s="98">
        <f>S3493+(S3637*'Emission factors'!$H$16)+('Emission factors'!$H$17*'GHG Estimation'!S3781)</f>
        <v>11464.658688168001</v>
      </c>
      <c r="T3925" s="98">
        <f>T3493+(T3637*'Emission factors'!$H$16)+('Emission factors'!$H$17*'GHG Estimation'!T3781)</f>
        <v>13951.013703480001</v>
      </c>
      <c r="U3925" s="98">
        <f>U3493+(U3637*'Emission factors'!$H$16)+('Emission factors'!$H$17*'GHG Estimation'!U3781)</f>
        <v>22889.022839256002</v>
      </c>
    </row>
    <row r="3926" spans="1:21" x14ac:dyDescent="0.25">
      <c r="A3926" s="92" t="s">
        <v>11</v>
      </c>
      <c r="B3926" s="92" t="s">
        <v>12</v>
      </c>
      <c r="C3926" s="92" t="s">
        <v>42</v>
      </c>
      <c r="D3926" s="92" t="s">
        <v>42</v>
      </c>
      <c r="E3926" s="92" t="s">
        <v>24</v>
      </c>
      <c r="F3926" s="92" t="s">
        <v>34</v>
      </c>
      <c r="G3926" s="92" t="s">
        <v>97</v>
      </c>
      <c r="H3926" s="92" t="s">
        <v>94</v>
      </c>
      <c r="I3926" s="89" t="s">
        <v>227</v>
      </c>
      <c r="J3926" s="92" t="s">
        <v>98</v>
      </c>
      <c r="L3926" s="98">
        <f>L3494+(L3638*'Emission factors'!$H$16)+('Emission factors'!$H$17*'GHG Estimation'!L3782)</f>
        <v>0</v>
      </c>
      <c r="M3926" s="98">
        <f>M3494+(M3638*'Emission factors'!$H$16)+('Emission factors'!$H$17*'GHG Estimation'!M3782)</f>
        <v>0</v>
      </c>
      <c r="N3926" s="98">
        <f>N3494+(N3638*'Emission factors'!$H$16)+('Emission factors'!$H$17*'GHG Estimation'!N3782)</f>
        <v>0</v>
      </c>
      <c r="O3926" s="98">
        <f>O3494+(O3638*'Emission factors'!$H$16)+('Emission factors'!$H$17*'GHG Estimation'!O3782)</f>
        <v>0</v>
      </c>
      <c r="P3926" s="98">
        <f>P3494+(P3638*'Emission factors'!$H$16)+('Emission factors'!$H$17*'GHG Estimation'!P3782)</f>
        <v>0</v>
      </c>
      <c r="Q3926" s="98">
        <f>Q3494+(Q3638*'Emission factors'!$H$16)+('Emission factors'!$H$17*'GHG Estimation'!Q3782)</f>
        <v>0</v>
      </c>
      <c r="R3926" s="98">
        <f>R3494+(R3638*'Emission factors'!$H$16)+('Emission factors'!$H$17*'GHG Estimation'!R3782)</f>
        <v>0</v>
      </c>
      <c r="S3926" s="98">
        <f>S3494+(S3638*'Emission factors'!$H$16)+('Emission factors'!$H$17*'GHG Estimation'!S3782)</f>
        <v>0</v>
      </c>
      <c r="T3926" s="98">
        <f>T3494+(T3638*'Emission factors'!$H$16)+('Emission factors'!$H$17*'GHG Estimation'!T3782)</f>
        <v>0</v>
      </c>
      <c r="U3926" s="98">
        <f>U3494+(U3638*'Emission factors'!$H$16)+('Emission factors'!$H$17*'GHG Estimation'!U3782)</f>
        <v>0</v>
      </c>
    </row>
    <row r="3927" spans="1:21" x14ac:dyDescent="0.25">
      <c r="A3927" s="92" t="s">
        <v>11</v>
      </c>
      <c r="B3927" s="92" t="s">
        <v>12</v>
      </c>
      <c r="C3927" s="92" t="s">
        <v>42</v>
      </c>
      <c r="D3927" s="92" t="s">
        <v>42</v>
      </c>
      <c r="E3927" s="92" t="s">
        <v>24</v>
      </c>
      <c r="F3927" s="92" t="s">
        <v>34</v>
      </c>
      <c r="G3927" s="92" t="s">
        <v>97</v>
      </c>
      <c r="H3927" s="92" t="s">
        <v>94</v>
      </c>
      <c r="I3927" s="89" t="s">
        <v>203</v>
      </c>
      <c r="L3927" s="98">
        <f>L3495+(L3639*'Emission factors'!$H$16)+('Emission factors'!$H$17*'GHG Estimation'!L3783)</f>
        <v>185823.11545508017</v>
      </c>
      <c r="M3927" s="98">
        <f>M3495+(M3639*'Emission factors'!$H$16)+('Emission factors'!$H$17*'GHG Estimation'!M3783)</f>
        <v>207697.66484279107</v>
      </c>
      <c r="N3927" s="98">
        <f>N3495+(N3639*'Emission factors'!$H$16)+('Emission factors'!$H$17*'GHG Estimation'!N3783)</f>
        <v>252476.84974577394</v>
      </c>
      <c r="O3927" s="98">
        <f>O3495+(O3639*'Emission factors'!$H$16)+('Emission factors'!$H$17*'GHG Estimation'!O3783)</f>
        <v>285034.42544294149</v>
      </c>
      <c r="P3927" s="98">
        <f>P3495+(P3639*'Emission factors'!$H$16)+('Emission factors'!$H$17*'GHG Estimation'!P3783)</f>
        <v>301989.03732500947</v>
      </c>
      <c r="Q3927" s="98">
        <f>Q3495+(Q3639*'Emission factors'!$H$16)+('Emission factors'!$H$17*'GHG Estimation'!Q3783)</f>
        <v>308889.4484507239</v>
      </c>
      <c r="R3927" s="98">
        <f>R3495+(R3639*'Emission factors'!$H$16)+('Emission factors'!$H$17*'GHG Estimation'!R3783)</f>
        <v>332331.42000479012</v>
      </c>
      <c r="S3927" s="98">
        <f>S3495+(S3639*'Emission factors'!$H$16)+('Emission factors'!$H$17*'GHG Estimation'!S3783)</f>
        <v>359937.70045852714</v>
      </c>
      <c r="T3927" s="98">
        <f>T3495+(T3639*'Emission factors'!$H$16)+('Emission factors'!$H$17*'GHG Estimation'!T3783)</f>
        <v>373425.32297730393</v>
      </c>
      <c r="U3927" s="98">
        <f>U3495+(U3639*'Emission factors'!$H$16)+('Emission factors'!$H$17*'GHG Estimation'!U3783)</f>
        <v>251969.09748595543</v>
      </c>
    </row>
    <row r="3928" spans="1:21" x14ac:dyDescent="0.25">
      <c r="A3928" s="92" t="s">
        <v>11</v>
      </c>
      <c r="B3928" s="92" t="s">
        <v>12</v>
      </c>
      <c r="C3928" s="92" t="s">
        <v>42</v>
      </c>
      <c r="D3928" s="92" t="s">
        <v>42</v>
      </c>
      <c r="E3928" s="92" t="s">
        <v>24</v>
      </c>
      <c r="F3928" s="92" t="s">
        <v>34</v>
      </c>
      <c r="G3928" s="92" t="s">
        <v>97</v>
      </c>
      <c r="H3928" s="92" t="s">
        <v>94</v>
      </c>
      <c r="I3928" s="89" t="s">
        <v>191</v>
      </c>
      <c r="L3928" s="98">
        <f>L3496+(L3640*'Emission factors'!$H$16)+('Emission factors'!$H$17*'GHG Estimation'!L3784)</f>
        <v>0</v>
      </c>
      <c r="M3928" s="98">
        <f>M3496+(M3640*'Emission factors'!$H$16)+('Emission factors'!$H$17*'GHG Estimation'!M3784)</f>
        <v>0</v>
      </c>
      <c r="N3928" s="98">
        <f>N3496+(N3640*'Emission factors'!$H$16)+('Emission factors'!$H$17*'GHG Estimation'!N3784)</f>
        <v>0</v>
      </c>
      <c r="O3928" s="98">
        <f>O3496+(O3640*'Emission factors'!$H$16)+('Emission factors'!$H$17*'GHG Estimation'!O3784)</f>
        <v>0</v>
      </c>
      <c r="P3928" s="98">
        <f>P3496+(P3640*'Emission factors'!$H$16)+('Emission factors'!$H$17*'GHG Estimation'!P3784)</f>
        <v>0</v>
      </c>
      <c r="Q3928" s="98">
        <f>Q3496+(Q3640*'Emission factors'!$H$16)+('Emission factors'!$H$17*'GHG Estimation'!Q3784)</f>
        <v>0</v>
      </c>
      <c r="R3928" s="98">
        <f>R3496+(R3640*'Emission factors'!$H$16)+('Emission factors'!$H$17*'GHG Estimation'!R3784)</f>
        <v>0</v>
      </c>
      <c r="S3928" s="98">
        <f>S3496+(S3640*'Emission factors'!$H$16)+('Emission factors'!$H$17*'GHG Estimation'!S3784)</f>
        <v>0</v>
      </c>
      <c r="T3928" s="98">
        <f>T3496+(T3640*'Emission factors'!$H$16)+('Emission factors'!$H$17*'GHG Estimation'!T3784)</f>
        <v>0</v>
      </c>
      <c r="U3928" s="98">
        <f>U3496+(U3640*'Emission factors'!$H$16)+('Emission factors'!$H$17*'GHG Estimation'!U3784)</f>
        <v>0</v>
      </c>
    </row>
    <row r="3929" spans="1:21" x14ac:dyDescent="0.25">
      <c r="A3929" s="92" t="s">
        <v>11</v>
      </c>
      <c r="B3929" s="92" t="s">
        <v>12</v>
      </c>
      <c r="C3929" s="92" t="s">
        <v>42</v>
      </c>
      <c r="D3929" s="92" t="s">
        <v>42</v>
      </c>
      <c r="E3929" s="92" t="s">
        <v>24</v>
      </c>
      <c r="F3929" s="92" t="s">
        <v>34</v>
      </c>
      <c r="G3929" s="92" t="s">
        <v>97</v>
      </c>
      <c r="H3929" s="92" t="s">
        <v>94</v>
      </c>
      <c r="I3929" s="92" t="s">
        <v>192</v>
      </c>
      <c r="L3929" s="98">
        <f>L3497+(L3641*'Emission factors'!$H$16)+('Emission factors'!$H$17*'GHG Estimation'!L3785)</f>
        <v>18617.017072910014</v>
      </c>
      <c r="M3929" s="98">
        <f>M3497+(M3641*'Emission factors'!$H$16)+('Emission factors'!$H$17*'GHG Estimation'!M3785)</f>
        <v>19853.618923715847</v>
      </c>
      <c r="N3929" s="98">
        <f>N3497+(N3641*'Emission factors'!$H$16)+('Emission factors'!$H$17*'GHG Estimation'!N3785)</f>
        <v>21012.796400736315</v>
      </c>
      <c r="O3929" s="98">
        <f>O3497+(O3641*'Emission factors'!$H$16)+('Emission factors'!$H$17*'GHG Estimation'!O3785)</f>
        <v>23117.170315547301</v>
      </c>
      <c r="P3929" s="98">
        <f>P3497+(P3641*'Emission factors'!$H$16)+('Emission factors'!$H$17*'GHG Estimation'!P3785)</f>
        <v>26275.352647071784</v>
      </c>
      <c r="Q3929" s="98">
        <f>Q3497+(Q3641*'Emission factors'!$H$16)+('Emission factors'!$H$17*'GHG Estimation'!Q3785)</f>
        <v>27989.156158777441</v>
      </c>
      <c r="R3929" s="98">
        <f>R3497+(R3641*'Emission factors'!$H$16)+('Emission factors'!$H$17*'GHG Estimation'!R3785)</f>
        <v>30325.903086909464</v>
      </c>
      <c r="S3929" s="98">
        <f>S3497+(S3641*'Emission factors'!$H$16)+('Emission factors'!$H$17*'GHG Estimation'!S3785)</f>
        <v>30674.855259159576</v>
      </c>
      <c r="T3929" s="98">
        <f>T3497+(T3641*'Emission factors'!$H$16)+('Emission factors'!$H$17*'GHG Estimation'!T3785)</f>
        <v>33247.040081517334</v>
      </c>
      <c r="U3929" s="98">
        <f>U3497+(U3641*'Emission factors'!$H$16)+('Emission factors'!$H$17*'GHG Estimation'!U3785)</f>
        <v>33803.490826347392</v>
      </c>
    </row>
    <row r="3930" spans="1:21" x14ac:dyDescent="0.25">
      <c r="A3930" s="92" t="s">
        <v>11</v>
      </c>
      <c r="B3930" s="92" t="s">
        <v>12</v>
      </c>
      <c r="C3930" s="92" t="s">
        <v>42</v>
      </c>
      <c r="D3930" s="92" t="s">
        <v>42</v>
      </c>
      <c r="E3930" s="92" t="s">
        <v>24</v>
      </c>
      <c r="F3930" s="92" t="s">
        <v>34</v>
      </c>
      <c r="G3930" s="92" t="s">
        <v>97</v>
      </c>
      <c r="H3930" s="92" t="s">
        <v>94</v>
      </c>
      <c r="I3930" s="89" t="s">
        <v>206</v>
      </c>
      <c r="L3930" s="98">
        <f>L3498+(L3642*'Emission factors'!$H$16)+('Emission factors'!$H$17*'GHG Estimation'!L3786)</f>
        <v>194930.83448791972</v>
      </c>
      <c r="M3930" s="98">
        <f>M3498+(M3642*'Emission factors'!$H$16)+('Emission factors'!$H$17*'GHG Estimation'!M3786)</f>
        <v>201372.25306724204</v>
      </c>
      <c r="N3930" s="98">
        <f>N3498+(N3642*'Emission factors'!$H$16)+('Emission factors'!$H$17*'GHG Estimation'!N3786)</f>
        <v>231542.01390901618</v>
      </c>
      <c r="O3930" s="98">
        <f>O3498+(O3642*'Emission factors'!$H$16)+('Emission factors'!$H$17*'GHG Estimation'!O3786)</f>
        <v>276804.27726961253</v>
      </c>
      <c r="P3930" s="98">
        <f>P3498+(P3642*'Emission factors'!$H$16)+('Emission factors'!$H$17*'GHG Estimation'!P3786)</f>
        <v>326194.75432960008</v>
      </c>
      <c r="Q3930" s="98">
        <f>Q3498+(Q3642*'Emission factors'!$H$16)+('Emission factors'!$H$17*'GHG Estimation'!Q3786)</f>
        <v>358919.19806072296</v>
      </c>
      <c r="R3930" s="98">
        <f>R3498+(R3642*'Emission factors'!$H$16)+('Emission factors'!$H$17*'GHG Estimation'!R3786)</f>
        <v>383262.08477286238</v>
      </c>
      <c r="S3930" s="98">
        <f>S3498+(S3642*'Emission factors'!$H$16)+('Emission factors'!$H$17*'GHG Estimation'!S3786)</f>
        <v>407533.79448177078</v>
      </c>
      <c r="T3930" s="98">
        <f>T3498+(T3642*'Emission factors'!$H$16)+('Emission factors'!$H$17*'GHG Estimation'!T3786)</f>
        <v>434661.48442585161</v>
      </c>
      <c r="U3930" s="98">
        <f>U3498+(U3642*'Emission factors'!$H$16)+('Emission factors'!$H$17*'GHG Estimation'!U3786)</f>
        <v>424165.73091969732</v>
      </c>
    </row>
    <row r="3931" spans="1:21" x14ac:dyDescent="0.25">
      <c r="A3931" s="92" t="s">
        <v>11</v>
      </c>
      <c r="B3931" s="92" t="s">
        <v>12</v>
      </c>
      <c r="C3931" s="92" t="s">
        <v>42</v>
      </c>
      <c r="D3931" s="92" t="s">
        <v>42</v>
      </c>
      <c r="E3931" s="92" t="s">
        <v>24</v>
      </c>
      <c r="F3931" s="92" t="s">
        <v>34</v>
      </c>
      <c r="G3931" s="92" t="s">
        <v>97</v>
      </c>
      <c r="H3931" s="92" t="s">
        <v>94</v>
      </c>
      <c r="I3931" s="89" t="s">
        <v>220</v>
      </c>
      <c r="L3931" s="98">
        <f>L3499+(L3643*'Emission factors'!$H$16)+('Emission factors'!$H$17*'GHG Estimation'!L3787)</f>
        <v>0</v>
      </c>
      <c r="M3931" s="98">
        <f>M3499+(M3643*'Emission factors'!$H$16)+('Emission factors'!$H$17*'GHG Estimation'!M3787)</f>
        <v>0</v>
      </c>
      <c r="N3931" s="98">
        <f>N3499+(N3643*'Emission factors'!$H$16)+('Emission factors'!$H$17*'GHG Estimation'!N3787)</f>
        <v>0</v>
      </c>
      <c r="O3931" s="98">
        <f>O3499+(O3643*'Emission factors'!$H$16)+('Emission factors'!$H$17*'GHG Estimation'!O3787)</f>
        <v>0</v>
      </c>
      <c r="P3931" s="98">
        <f>P3499+(P3643*'Emission factors'!$H$16)+('Emission factors'!$H$17*'GHG Estimation'!P3787)</f>
        <v>0</v>
      </c>
      <c r="Q3931" s="98">
        <f>Q3499+(Q3643*'Emission factors'!$H$16)+('Emission factors'!$H$17*'GHG Estimation'!Q3787)</f>
        <v>0</v>
      </c>
      <c r="R3931" s="98">
        <f>R3499+(R3643*'Emission factors'!$H$16)+('Emission factors'!$H$17*'GHG Estimation'!R3787)</f>
        <v>0</v>
      </c>
      <c r="S3931" s="98">
        <f>S3499+(S3643*'Emission factors'!$H$16)+('Emission factors'!$H$17*'GHG Estimation'!S3787)</f>
        <v>0</v>
      </c>
      <c r="T3931" s="98">
        <f>T3499+(T3643*'Emission factors'!$H$16)+('Emission factors'!$H$17*'GHG Estimation'!T3787)</f>
        <v>0</v>
      </c>
      <c r="U3931" s="98">
        <f>U3499+(U3643*'Emission factors'!$H$16)+('Emission factors'!$H$17*'GHG Estimation'!U3787)</f>
        <v>0</v>
      </c>
    </row>
    <row r="3932" spans="1:21" x14ac:dyDescent="0.25">
      <c r="A3932" s="92" t="s">
        <v>11</v>
      </c>
      <c r="B3932" s="92" t="s">
        <v>12</v>
      </c>
      <c r="C3932" s="92" t="s">
        <v>42</v>
      </c>
      <c r="D3932" s="92" t="s">
        <v>42</v>
      </c>
      <c r="E3932" s="92" t="s">
        <v>24</v>
      </c>
      <c r="F3932" s="92" t="s">
        <v>34</v>
      </c>
      <c r="G3932" s="92" t="s">
        <v>97</v>
      </c>
      <c r="H3932" s="92" t="s">
        <v>94</v>
      </c>
      <c r="I3932" s="89" t="s">
        <v>193</v>
      </c>
      <c r="L3932" s="98">
        <f>L3500+(L3644*'Emission factors'!$H$16)+('Emission factors'!$H$17*'GHG Estimation'!L3788)</f>
        <v>0</v>
      </c>
      <c r="M3932" s="98">
        <f>M3500+(M3644*'Emission factors'!$H$16)+('Emission factors'!$H$17*'GHG Estimation'!M3788)</f>
        <v>0</v>
      </c>
      <c r="N3932" s="98">
        <f>N3500+(N3644*'Emission factors'!$H$16)+('Emission factors'!$H$17*'GHG Estimation'!N3788)</f>
        <v>0</v>
      </c>
      <c r="O3932" s="98">
        <f>O3500+(O3644*'Emission factors'!$H$16)+('Emission factors'!$H$17*'GHG Estimation'!O3788)</f>
        <v>0</v>
      </c>
      <c r="P3932" s="98">
        <f>P3500+(P3644*'Emission factors'!$H$16)+('Emission factors'!$H$17*'GHG Estimation'!P3788)</f>
        <v>0</v>
      </c>
      <c r="Q3932" s="98">
        <f>Q3500+(Q3644*'Emission factors'!$H$16)+('Emission factors'!$H$17*'GHG Estimation'!Q3788)</f>
        <v>0</v>
      </c>
      <c r="R3932" s="98">
        <f>R3500+(R3644*'Emission factors'!$H$16)+('Emission factors'!$H$17*'GHG Estimation'!R3788)</f>
        <v>0</v>
      </c>
      <c r="S3932" s="98">
        <f>S3500+(S3644*'Emission factors'!$H$16)+('Emission factors'!$H$17*'GHG Estimation'!S3788)</f>
        <v>0</v>
      </c>
      <c r="T3932" s="98">
        <f>T3500+(T3644*'Emission factors'!$H$16)+('Emission factors'!$H$17*'GHG Estimation'!T3788)</f>
        <v>0</v>
      </c>
      <c r="U3932" s="98">
        <f>U3500+(U3644*'Emission factors'!$H$16)+('Emission factors'!$H$17*'GHG Estimation'!U3788)</f>
        <v>0</v>
      </c>
    </row>
    <row r="3933" spans="1:21" x14ac:dyDescent="0.25">
      <c r="A3933" s="92" t="s">
        <v>11</v>
      </c>
      <c r="B3933" s="92" t="s">
        <v>12</v>
      </c>
      <c r="C3933" s="92" t="s">
        <v>42</v>
      </c>
      <c r="D3933" s="92" t="s">
        <v>42</v>
      </c>
      <c r="E3933" s="92" t="s">
        <v>24</v>
      </c>
      <c r="F3933" s="92" t="s">
        <v>34</v>
      </c>
      <c r="G3933" s="92" t="s">
        <v>97</v>
      </c>
      <c r="H3933" s="92" t="s">
        <v>94</v>
      </c>
      <c r="I3933" s="89" t="s">
        <v>259</v>
      </c>
      <c r="L3933" s="98">
        <f>L3501+(L3645*'Emission factors'!$H$16)+('Emission factors'!$H$17*'GHG Estimation'!L3789)</f>
        <v>0</v>
      </c>
      <c r="M3933" s="98">
        <f>M3501+(M3645*'Emission factors'!$H$16)+('Emission factors'!$H$17*'GHG Estimation'!M3789)</f>
        <v>0</v>
      </c>
      <c r="N3933" s="98">
        <f>N3501+(N3645*'Emission factors'!$H$16)+('Emission factors'!$H$17*'GHG Estimation'!N3789)</f>
        <v>0</v>
      </c>
      <c r="O3933" s="98">
        <f>O3501+(O3645*'Emission factors'!$H$16)+('Emission factors'!$H$17*'GHG Estimation'!O3789)</f>
        <v>0</v>
      </c>
      <c r="P3933" s="98">
        <f>P3501+(P3645*'Emission factors'!$H$16)+('Emission factors'!$H$17*'GHG Estimation'!P3789)</f>
        <v>0</v>
      </c>
      <c r="Q3933" s="98">
        <f>Q3501+(Q3645*'Emission factors'!$H$16)+('Emission factors'!$H$17*'GHG Estimation'!Q3789)</f>
        <v>0</v>
      </c>
      <c r="R3933" s="98">
        <f>R3501+(R3645*'Emission factors'!$H$16)+('Emission factors'!$H$17*'GHG Estimation'!R3789)</f>
        <v>0</v>
      </c>
      <c r="S3933" s="98">
        <f>S3501+(S3645*'Emission factors'!$H$16)+('Emission factors'!$H$17*'GHG Estimation'!S3789)</f>
        <v>0</v>
      </c>
      <c r="T3933" s="98">
        <f>T3501+(T3645*'Emission factors'!$H$16)+('Emission factors'!$H$17*'GHG Estimation'!T3789)</f>
        <v>0</v>
      </c>
      <c r="U3933" s="98">
        <f>U3501+(U3645*'Emission factors'!$H$16)+('Emission factors'!$H$17*'GHG Estimation'!U3789)</f>
        <v>0</v>
      </c>
    </row>
    <row r="3934" spans="1:21" x14ac:dyDescent="0.25">
      <c r="A3934" s="92" t="s">
        <v>11</v>
      </c>
      <c r="B3934" s="92" t="s">
        <v>12</v>
      </c>
      <c r="C3934" s="92" t="s">
        <v>42</v>
      </c>
      <c r="D3934" s="92" t="s">
        <v>42</v>
      </c>
      <c r="E3934" s="92" t="s">
        <v>24</v>
      </c>
      <c r="F3934" s="92" t="s">
        <v>34</v>
      </c>
      <c r="G3934" s="92" t="s">
        <v>97</v>
      </c>
      <c r="H3934" s="92" t="s">
        <v>94</v>
      </c>
      <c r="I3934" s="89" t="s">
        <v>223</v>
      </c>
      <c r="L3934" s="98">
        <f>L3502+(L3646*'Emission factors'!$H$16)+('Emission factors'!$H$17*'GHG Estimation'!L3790)</f>
        <v>0</v>
      </c>
      <c r="M3934" s="98">
        <f>M3502+(M3646*'Emission factors'!$H$16)+('Emission factors'!$H$17*'GHG Estimation'!M3790)</f>
        <v>0</v>
      </c>
      <c r="N3934" s="98">
        <f>N3502+(N3646*'Emission factors'!$H$16)+('Emission factors'!$H$17*'GHG Estimation'!N3790)</f>
        <v>0</v>
      </c>
      <c r="O3934" s="98">
        <f>O3502+(O3646*'Emission factors'!$H$16)+('Emission factors'!$H$17*'GHG Estimation'!O3790)</f>
        <v>0</v>
      </c>
      <c r="P3934" s="98">
        <f>P3502+(P3646*'Emission factors'!$H$16)+('Emission factors'!$H$17*'GHG Estimation'!P3790)</f>
        <v>0</v>
      </c>
      <c r="Q3934" s="98">
        <f>Q3502+(Q3646*'Emission factors'!$H$16)+('Emission factors'!$H$17*'GHG Estimation'!Q3790)</f>
        <v>0</v>
      </c>
      <c r="R3934" s="98">
        <f>R3502+(R3646*'Emission factors'!$H$16)+('Emission factors'!$H$17*'GHG Estimation'!R3790)</f>
        <v>0</v>
      </c>
      <c r="S3934" s="98">
        <f>S3502+(S3646*'Emission factors'!$H$16)+('Emission factors'!$H$17*'GHG Estimation'!S3790)</f>
        <v>0</v>
      </c>
      <c r="T3934" s="98">
        <f>T3502+(T3646*'Emission factors'!$H$16)+('Emission factors'!$H$17*'GHG Estimation'!T3790)</f>
        <v>0</v>
      </c>
      <c r="U3934" s="98">
        <f>U3502+(U3646*'Emission factors'!$H$16)+('Emission factors'!$H$17*'GHG Estimation'!U3790)</f>
        <v>0</v>
      </c>
    </row>
    <row r="3935" spans="1:21" x14ac:dyDescent="0.25">
      <c r="A3935" s="92" t="s">
        <v>11</v>
      </c>
      <c r="B3935" s="92" t="s">
        <v>12</v>
      </c>
      <c r="C3935" s="92" t="s">
        <v>42</v>
      </c>
      <c r="D3935" s="92" t="s">
        <v>42</v>
      </c>
      <c r="E3935" s="92" t="s">
        <v>24</v>
      </c>
      <c r="F3935" s="92" t="s">
        <v>34</v>
      </c>
      <c r="G3935" s="92" t="s">
        <v>97</v>
      </c>
      <c r="H3935" s="92" t="s">
        <v>94</v>
      </c>
      <c r="I3935" s="89" t="s">
        <v>221</v>
      </c>
      <c r="L3935" s="98">
        <f>L3503+(L3647*'Emission factors'!$H$16)+('Emission factors'!$H$17*'GHG Estimation'!L3791)</f>
        <v>120220.45734091903</v>
      </c>
      <c r="M3935" s="98">
        <f>M3503+(M3647*'Emission factors'!$H$16)+('Emission factors'!$H$17*'GHG Estimation'!M3791)</f>
        <v>131378.13924761108</v>
      </c>
      <c r="N3935" s="98">
        <f>N3503+(N3647*'Emission factors'!$H$16)+('Emission factors'!$H$17*'GHG Estimation'!N3791)</f>
        <v>138561.0068261108</v>
      </c>
      <c r="O3935" s="98">
        <f>O3503+(O3647*'Emission factors'!$H$16)+('Emission factors'!$H$17*'GHG Estimation'!O3791)</f>
        <v>127023.97466313097</v>
      </c>
      <c r="P3935" s="98">
        <f>P3503+(P3647*'Emission factors'!$H$16)+('Emission factors'!$H$17*'GHG Estimation'!P3791)</f>
        <v>113487.93343261885</v>
      </c>
      <c r="Q3935" s="98">
        <f>Q3503+(Q3647*'Emission factors'!$H$16)+('Emission factors'!$H$17*'GHG Estimation'!Q3791)</f>
        <v>86629.223288070789</v>
      </c>
      <c r="R3935" s="98">
        <f>R3503+(R3647*'Emission factors'!$H$16)+('Emission factors'!$H$17*'GHG Estimation'!R3791)</f>
        <v>88691.311477123134</v>
      </c>
      <c r="S3935" s="98">
        <f>S3503+(S3647*'Emission factors'!$H$16)+('Emission factors'!$H$17*'GHG Estimation'!S3791)</f>
        <v>100996.97158358198</v>
      </c>
      <c r="T3935" s="98">
        <f>T3503+(T3647*'Emission factors'!$H$16)+('Emission factors'!$H$17*'GHG Estimation'!T3791)</f>
        <v>117675.8014911043</v>
      </c>
      <c r="U3935" s="98">
        <f>U3503+(U3647*'Emission factors'!$H$16)+('Emission factors'!$H$17*'GHG Estimation'!U3791)</f>
        <v>130266.9614984917</v>
      </c>
    </row>
    <row r="3936" spans="1:21" x14ac:dyDescent="0.25">
      <c r="A3936" s="92" t="s">
        <v>11</v>
      </c>
      <c r="B3936" s="92" t="s">
        <v>12</v>
      </c>
      <c r="C3936" s="92" t="s">
        <v>42</v>
      </c>
      <c r="D3936" s="92" t="s">
        <v>42</v>
      </c>
      <c r="E3936" s="92" t="s">
        <v>24</v>
      </c>
      <c r="F3936" s="92" t="s">
        <v>34</v>
      </c>
      <c r="G3936" s="92" t="s">
        <v>97</v>
      </c>
      <c r="H3936" s="92" t="s">
        <v>94</v>
      </c>
      <c r="I3936" s="89" t="s">
        <v>222</v>
      </c>
      <c r="L3936" s="98">
        <f>L3504+(L3648*'Emission factors'!$H$16)+('Emission factors'!$H$17*'GHG Estimation'!L3792)</f>
        <v>0</v>
      </c>
      <c r="M3936" s="98">
        <f>M3504+(M3648*'Emission factors'!$H$16)+('Emission factors'!$H$17*'GHG Estimation'!M3792)</f>
        <v>0</v>
      </c>
      <c r="N3936" s="98">
        <f>N3504+(N3648*'Emission factors'!$H$16)+('Emission factors'!$H$17*'GHG Estimation'!N3792)</f>
        <v>0</v>
      </c>
      <c r="O3936" s="98">
        <f>O3504+(O3648*'Emission factors'!$H$16)+('Emission factors'!$H$17*'GHG Estimation'!O3792)</f>
        <v>0</v>
      </c>
      <c r="P3936" s="98">
        <f>P3504+(P3648*'Emission factors'!$H$16)+('Emission factors'!$H$17*'GHG Estimation'!P3792)</f>
        <v>0</v>
      </c>
      <c r="Q3936" s="98">
        <f>Q3504+(Q3648*'Emission factors'!$H$16)+('Emission factors'!$H$17*'GHG Estimation'!Q3792)</f>
        <v>0</v>
      </c>
      <c r="R3936" s="98">
        <f>R3504+(R3648*'Emission factors'!$H$16)+('Emission factors'!$H$17*'GHG Estimation'!R3792)</f>
        <v>0</v>
      </c>
      <c r="S3936" s="98">
        <f>S3504+(S3648*'Emission factors'!$H$16)+('Emission factors'!$H$17*'GHG Estimation'!S3792)</f>
        <v>0</v>
      </c>
      <c r="T3936" s="98">
        <f>T3504+(T3648*'Emission factors'!$H$16)+('Emission factors'!$H$17*'GHG Estimation'!T3792)</f>
        <v>0</v>
      </c>
      <c r="U3936" s="98">
        <f>U3504+(U3648*'Emission factors'!$H$16)+('Emission factors'!$H$17*'GHG Estimation'!U3792)</f>
        <v>0</v>
      </c>
    </row>
    <row r="3937" spans="1:21" x14ac:dyDescent="0.25">
      <c r="A3937" s="92" t="s">
        <v>11</v>
      </c>
      <c r="B3937" s="92" t="s">
        <v>12</v>
      </c>
      <c r="C3937" s="92" t="s">
        <v>42</v>
      </c>
      <c r="D3937" s="92" t="s">
        <v>42</v>
      </c>
      <c r="E3937" s="92" t="s">
        <v>24</v>
      </c>
      <c r="F3937" s="92" t="s">
        <v>34</v>
      </c>
      <c r="G3937" s="92" t="s">
        <v>97</v>
      </c>
      <c r="H3937" s="92" t="s">
        <v>94</v>
      </c>
      <c r="I3937" s="89" t="s">
        <v>201</v>
      </c>
      <c r="L3937" s="98">
        <f>L3505+(L3649*'Emission factors'!$H$16)+('Emission factors'!$H$17*'GHG Estimation'!L3793)</f>
        <v>157143.8441613277</v>
      </c>
      <c r="M3937" s="98">
        <f>M3505+(M3649*'Emission factors'!$H$16)+('Emission factors'!$H$17*'GHG Estimation'!M3793)</f>
        <v>180119.97021686568</v>
      </c>
      <c r="N3937" s="98">
        <f>N3505+(N3649*'Emission factors'!$H$16)+('Emission factors'!$H$17*'GHG Estimation'!N3793)</f>
        <v>207393.15707918798</v>
      </c>
      <c r="O3937" s="98">
        <f>O3505+(O3649*'Emission factors'!$H$16)+('Emission factors'!$H$17*'GHG Estimation'!O3793)</f>
        <v>225295.69529435068</v>
      </c>
      <c r="P3937" s="98">
        <f>P3505+(P3649*'Emission factors'!$H$16)+('Emission factors'!$H$17*'GHG Estimation'!P3793)</f>
        <v>239429.03344596067</v>
      </c>
      <c r="Q3937" s="98">
        <f>Q3505+(Q3649*'Emission factors'!$H$16)+('Emission factors'!$H$17*'GHG Estimation'!Q3793)</f>
        <v>251865.245744124</v>
      </c>
      <c r="R3937" s="98">
        <f>R3505+(R3649*'Emission factors'!$H$16)+('Emission factors'!$H$17*'GHG Estimation'!R3793)</f>
        <v>285653.7317554187</v>
      </c>
      <c r="S3937" s="98">
        <f>S3505+(S3649*'Emission factors'!$H$16)+('Emission factors'!$H$17*'GHG Estimation'!S3793)</f>
        <v>318149.0748151195</v>
      </c>
      <c r="T3937" s="98">
        <f>T3505+(T3649*'Emission factors'!$H$16)+('Emission factors'!$H$17*'GHG Estimation'!T3793)</f>
        <v>340669.49173485709</v>
      </c>
      <c r="U3937" s="98">
        <f>U3505+(U3649*'Emission factors'!$H$16)+('Emission factors'!$H$17*'GHG Estimation'!U3793)</f>
        <v>353226.65789769415</v>
      </c>
    </row>
    <row r="3938" spans="1:21" x14ac:dyDescent="0.25">
      <c r="A3938" s="92" t="s">
        <v>11</v>
      </c>
      <c r="B3938" s="92" t="s">
        <v>12</v>
      </c>
      <c r="C3938" s="92" t="s">
        <v>42</v>
      </c>
      <c r="D3938" s="92" t="s">
        <v>42</v>
      </c>
      <c r="E3938" s="92" t="s">
        <v>24</v>
      </c>
      <c r="F3938" s="92" t="s">
        <v>34</v>
      </c>
      <c r="G3938" s="92" t="s">
        <v>97</v>
      </c>
      <c r="H3938" s="92" t="s">
        <v>94</v>
      </c>
      <c r="I3938" s="89" t="s">
        <v>207</v>
      </c>
      <c r="L3938" s="98">
        <f>L3506+(L3650*'Emission factors'!$H$16)+('Emission factors'!$H$17*'GHG Estimation'!L3794)</f>
        <v>111682.83388746728</v>
      </c>
      <c r="M3938" s="98">
        <f>M3506+(M3650*'Emission factors'!$H$16)+('Emission factors'!$H$17*'GHG Estimation'!M3794)</f>
        <v>124245.84929200755</v>
      </c>
      <c r="N3938" s="98">
        <f>N3506+(N3650*'Emission factors'!$H$16)+('Emission factors'!$H$17*'GHG Estimation'!N3794)</f>
        <v>147341.76565281942</v>
      </c>
      <c r="O3938" s="98">
        <f>O3506+(O3650*'Emission factors'!$H$16)+('Emission factors'!$H$17*'GHG Estimation'!O3794)</f>
        <v>167767.20741467085</v>
      </c>
      <c r="P3938" s="98">
        <f>P3506+(P3650*'Emission factors'!$H$16)+('Emission factors'!$H$17*'GHG Estimation'!P3794)</f>
        <v>199425.39826344349</v>
      </c>
      <c r="Q3938" s="98">
        <f>Q3506+(Q3650*'Emission factors'!$H$16)+('Emission factors'!$H$17*'GHG Estimation'!Q3794)</f>
        <v>211812.96467816245</v>
      </c>
      <c r="R3938" s="98">
        <f>R3506+(R3650*'Emission factors'!$H$16)+('Emission factors'!$H$17*'GHG Estimation'!R3794)</f>
        <v>224415.99039383751</v>
      </c>
      <c r="S3938" s="98">
        <f>S3506+(S3650*'Emission factors'!$H$16)+('Emission factors'!$H$17*'GHG Estimation'!S3794)</f>
        <v>239413.95229769981</v>
      </c>
      <c r="T3938" s="98">
        <f>T3506+(T3650*'Emission factors'!$H$16)+('Emission factors'!$H$17*'GHG Estimation'!T3794)</f>
        <v>255344.52181919193</v>
      </c>
      <c r="U3938" s="98">
        <f>U3506+(U3650*'Emission factors'!$H$16)+('Emission factors'!$H$17*'GHG Estimation'!U3794)</f>
        <v>254086.17853402</v>
      </c>
    </row>
    <row r="3939" spans="1:21" x14ac:dyDescent="0.25">
      <c r="A3939" s="92" t="s">
        <v>11</v>
      </c>
      <c r="B3939" s="92" t="s">
        <v>12</v>
      </c>
      <c r="C3939" s="92" t="s">
        <v>42</v>
      </c>
      <c r="D3939" s="92" t="s">
        <v>42</v>
      </c>
      <c r="E3939" s="92" t="s">
        <v>24</v>
      </c>
      <c r="F3939" s="92" t="s">
        <v>34</v>
      </c>
      <c r="G3939" s="92" t="s">
        <v>97</v>
      </c>
      <c r="H3939" s="92" t="s">
        <v>94</v>
      </c>
      <c r="I3939" s="89" t="s">
        <v>218</v>
      </c>
      <c r="L3939" s="98">
        <f>L3507+(L3651*'Emission factors'!$H$16)+('Emission factors'!$H$17*'GHG Estimation'!L3795)</f>
        <v>0</v>
      </c>
      <c r="M3939" s="98">
        <f>M3507+(M3651*'Emission factors'!$H$16)+('Emission factors'!$H$17*'GHG Estimation'!M3795)</f>
        <v>0</v>
      </c>
      <c r="N3939" s="98">
        <f>N3507+(N3651*'Emission factors'!$H$16)+('Emission factors'!$H$17*'GHG Estimation'!N3795)</f>
        <v>0</v>
      </c>
      <c r="O3939" s="98">
        <f>O3507+(O3651*'Emission factors'!$H$16)+('Emission factors'!$H$17*'GHG Estimation'!O3795)</f>
        <v>0</v>
      </c>
      <c r="P3939" s="98">
        <f>P3507+(P3651*'Emission factors'!$H$16)+('Emission factors'!$H$17*'GHG Estimation'!P3795)</f>
        <v>0</v>
      </c>
      <c r="Q3939" s="98">
        <f>Q3507+(Q3651*'Emission factors'!$H$16)+('Emission factors'!$H$17*'GHG Estimation'!Q3795)</f>
        <v>0</v>
      </c>
      <c r="R3939" s="98">
        <f>R3507+(R3651*'Emission factors'!$H$16)+('Emission factors'!$H$17*'GHG Estimation'!R3795)</f>
        <v>0</v>
      </c>
      <c r="S3939" s="98">
        <f>S3507+(S3651*'Emission factors'!$H$16)+('Emission factors'!$H$17*'GHG Estimation'!S3795)</f>
        <v>0</v>
      </c>
      <c r="T3939" s="98">
        <f>T3507+(T3651*'Emission factors'!$H$16)+('Emission factors'!$H$17*'GHG Estimation'!T3795)</f>
        <v>0</v>
      </c>
      <c r="U3939" s="98">
        <f>U3507+(U3651*'Emission factors'!$H$16)+('Emission factors'!$H$17*'GHG Estimation'!U3795)</f>
        <v>0</v>
      </c>
    </row>
    <row r="3940" spans="1:21" x14ac:dyDescent="0.25">
      <c r="A3940" s="92" t="s">
        <v>11</v>
      </c>
      <c r="B3940" s="92" t="s">
        <v>12</v>
      </c>
      <c r="C3940" s="92" t="s">
        <v>42</v>
      </c>
      <c r="D3940" s="92" t="s">
        <v>42</v>
      </c>
      <c r="E3940" s="92" t="s">
        <v>24</v>
      </c>
      <c r="F3940" s="92" t="s">
        <v>34</v>
      </c>
      <c r="G3940" s="92" t="s">
        <v>97</v>
      </c>
      <c r="H3940" s="92" t="s">
        <v>94</v>
      </c>
      <c r="I3940" s="89" t="s">
        <v>194</v>
      </c>
      <c r="L3940" s="98">
        <f>L3508+(L3652*'Emission factors'!$H$16)+('Emission factors'!$H$17*'GHG Estimation'!L3796)</f>
        <v>0</v>
      </c>
      <c r="M3940" s="98">
        <f>M3508+(M3652*'Emission factors'!$H$16)+('Emission factors'!$H$17*'GHG Estimation'!M3796)</f>
        <v>0</v>
      </c>
      <c r="N3940" s="98">
        <f>N3508+(N3652*'Emission factors'!$H$16)+('Emission factors'!$H$17*'GHG Estimation'!N3796)</f>
        <v>0</v>
      </c>
      <c r="O3940" s="98">
        <f>O3508+(O3652*'Emission factors'!$H$16)+('Emission factors'!$H$17*'GHG Estimation'!O3796)</f>
        <v>0</v>
      </c>
      <c r="P3940" s="98">
        <f>P3508+(P3652*'Emission factors'!$H$16)+('Emission factors'!$H$17*'GHG Estimation'!P3796)</f>
        <v>0</v>
      </c>
      <c r="Q3940" s="98">
        <f>Q3508+(Q3652*'Emission factors'!$H$16)+('Emission factors'!$H$17*'GHG Estimation'!Q3796)</f>
        <v>0</v>
      </c>
      <c r="R3940" s="98">
        <f>R3508+(R3652*'Emission factors'!$H$16)+('Emission factors'!$H$17*'GHG Estimation'!R3796)</f>
        <v>0</v>
      </c>
      <c r="S3940" s="98">
        <f>S3508+(S3652*'Emission factors'!$H$16)+('Emission factors'!$H$17*'GHG Estimation'!S3796)</f>
        <v>0</v>
      </c>
      <c r="T3940" s="98">
        <f>T3508+(T3652*'Emission factors'!$H$16)+('Emission factors'!$H$17*'GHG Estimation'!T3796)</f>
        <v>0</v>
      </c>
      <c r="U3940" s="98">
        <f>U3508+(U3652*'Emission factors'!$H$16)+('Emission factors'!$H$17*'GHG Estimation'!U3796)</f>
        <v>0</v>
      </c>
    </row>
    <row r="3941" spans="1:21" x14ac:dyDescent="0.25">
      <c r="A3941" s="92" t="s">
        <v>11</v>
      </c>
      <c r="B3941" s="92" t="s">
        <v>12</v>
      </c>
      <c r="C3941" s="92" t="s">
        <v>42</v>
      </c>
      <c r="D3941" s="92" t="s">
        <v>42</v>
      </c>
      <c r="E3941" s="92" t="s">
        <v>24</v>
      </c>
      <c r="F3941" s="92" t="s">
        <v>34</v>
      </c>
      <c r="G3941" s="92" t="s">
        <v>97</v>
      </c>
      <c r="H3941" s="92" t="s">
        <v>94</v>
      </c>
      <c r="I3941" s="89" t="s">
        <v>195</v>
      </c>
      <c r="L3941" s="98">
        <f>L3509+(L3653*'Emission factors'!$H$16)+('Emission factors'!$H$17*'GHG Estimation'!L3797)</f>
        <v>0</v>
      </c>
      <c r="M3941" s="98">
        <f>M3509+(M3653*'Emission factors'!$H$16)+('Emission factors'!$H$17*'GHG Estimation'!M3797)</f>
        <v>0</v>
      </c>
      <c r="N3941" s="98">
        <f>N3509+(N3653*'Emission factors'!$H$16)+('Emission factors'!$H$17*'GHG Estimation'!N3797)</f>
        <v>0</v>
      </c>
      <c r="O3941" s="98">
        <f>O3509+(O3653*'Emission factors'!$H$16)+('Emission factors'!$H$17*'GHG Estimation'!O3797)</f>
        <v>0</v>
      </c>
      <c r="P3941" s="98">
        <f>P3509+(P3653*'Emission factors'!$H$16)+('Emission factors'!$H$17*'GHG Estimation'!P3797)</f>
        <v>0</v>
      </c>
      <c r="Q3941" s="98">
        <f>Q3509+(Q3653*'Emission factors'!$H$16)+('Emission factors'!$H$17*'GHG Estimation'!Q3797)</f>
        <v>0</v>
      </c>
      <c r="R3941" s="98">
        <f>R3509+(R3653*'Emission factors'!$H$16)+('Emission factors'!$H$17*'GHG Estimation'!R3797)</f>
        <v>0</v>
      </c>
      <c r="S3941" s="98">
        <f>S3509+(S3653*'Emission factors'!$H$16)+('Emission factors'!$H$17*'GHG Estimation'!S3797)</f>
        <v>0</v>
      </c>
      <c r="T3941" s="98">
        <f>T3509+(T3653*'Emission factors'!$H$16)+('Emission factors'!$H$17*'GHG Estimation'!T3797)</f>
        <v>0</v>
      </c>
      <c r="U3941" s="98">
        <f>U3509+(U3653*'Emission factors'!$H$16)+('Emission factors'!$H$17*'GHG Estimation'!U3797)</f>
        <v>0</v>
      </c>
    </row>
    <row r="3942" spans="1:21" x14ac:dyDescent="0.25">
      <c r="A3942" s="92" t="s">
        <v>11</v>
      </c>
      <c r="B3942" s="92" t="s">
        <v>12</v>
      </c>
      <c r="C3942" s="92" t="s">
        <v>42</v>
      </c>
      <c r="D3942" s="92" t="s">
        <v>42</v>
      </c>
      <c r="E3942" s="92" t="s">
        <v>24</v>
      </c>
      <c r="F3942" s="92" t="s">
        <v>34</v>
      </c>
      <c r="G3942" s="92" t="s">
        <v>97</v>
      </c>
      <c r="H3942" s="92" t="s">
        <v>94</v>
      </c>
      <c r="I3942" s="89" t="s">
        <v>209</v>
      </c>
      <c r="L3942" s="98">
        <f>L3510+(L3654*'Emission factors'!$H$16)+('Emission factors'!$H$17*'GHG Estimation'!L3798)</f>
        <v>107517.79624294146</v>
      </c>
      <c r="M3942" s="98">
        <f>M3510+(M3654*'Emission factors'!$H$16)+('Emission factors'!$H$17*'GHG Estimation'!M3798)</f>
        <v>116240.6545163441</v>
      </c>
      <c r="N3942" s="98">
        <f>N3510+(N3654*'Emission factors'!$H$16)+('Emission factors'!$H$17*'GHG Estimation'!N3798)</f>
        <v>126996.04447991698</v>
      </c>
      <c r="O3942" s="98">
        <f>O3510+(O3654*'Emission factors'!$H$16)+('Emission factors'!$H$17*'GHG Estimation'!O3798)</f>
        <v>138191.12914542365</v>
      </c>
      <c r="P3942" s="98">
        <f>P3510+(P3654*'Emission factors'!$H$16)+('Emission factors'!$H$17*'GHG Estimation'!P3798)</f>
        <v>149362.19518737835</v>
      </c>
      <c r="Q3942" s="98">
        <f>Q3510+(Q3654*'Emission factors'!$H$16)+('Emission factors'!$H$17*'GHG Estimation'!Q3798)</f>
        <v>156770.23055970186</v>
      </c>
      <c r="R3942" s="98">
        <f>R3510+(R3654*'Emission factors'!$H$16)+('Emission factors'!$H$17*'GHG Estimation'!R3798)</f>
        <v>167874.17592665361</v>
      </c>
      <c r="S3942" s="98">
        <f>S3510+(S3654*'Emission factors'!$H$16)+('Emission factors'!$H$17*'GHG Estimation'!S3798)</f>
        <v>188192.24846512469</v>
      </c>
      <c r="T3942" s="98">
        <f>T3510+(T3654*'Emission factors'!$H$16)+('Emission factors'!$H$17*'GHG Estimation'!T3798)</f>
        <v>216941.7687710051</v>
      </c>
      <c r="U3942" s="98">
        <f>U3510+(U3654*'Emission factors'!$H$16)+('Emission factors'!$H$17*'GHG Estimation'!U3798)</f>
        <v>230346.65379022996</v>
      </c>
    </row>
    <row r="3943" spans="1:21" x14ac:dyDescent="0.25">
      <c r="A3943" s="92" t="s">
        <v>11</v>
      </c>
      <c r="B3943" s="92" t="s">
        <v>12</v>
      </c>
      <c r="C3943" s="92" t="s">
        <v>42</v>
      </c>
      <c r="D3943" s="92" t="s">
        <v>42</v>
      </c>
      <c r="E3943" s="92" t="s">
        <v>24</v>
      </c>
      <c r="F3943" s="92" t="s">
        <v>34</v>
      </c>
      <c r="G3943" s="92" t="s">
        <v>97</v>
      </c>
      <c r="H3943" s="92" t="s">
        <v>94</v>
      </c>
      <c r="I3943" s="89" t="s">
        <v>208</v>
      </c>
      <c r="L3943" s="98">
        <f>L3511+(L3655*'Emission factors'!$H$16)+('Emission factors'!$H$17*'GHG Estimation'!L3799)</f>
        <v>297900.38588381105</v>
      </c>
      <c r="M3943" s="98">
        <f>M3511+(M3655*'Emission factors'!$H$16)+('Emission factors'!$H$17*'GHG Estimation'!M3799)</f>
        <v>304956.02998942463</v>
      </c>
      <c r="N3943" s="98">
        <f>N3511+(N3655*'Emission factors'!$H$16)+('Emission factors'!$H$17*'GHG Estimation'!N3799)</f>
        <v>320981.83128044353</v>
      </c>
      <c r="O3943" s="98">
        <f>O3511+(O3655*'Emission factors'!$H$16)+('Emission factors'!$H$17*'GHG Estimation'!O3799)</f>
        <v>354061.49607795605</v>
      </c>
      <c r="P3943" s="98">
        <f>P3511+(P3655*'Emission factors'!$H$16)+('Emission factors'!$H$17*'GHG Estimation'!P3799)</f>
        <v>380956.73279118835</v>
      </c>
      <c r="Q3943" s="98">
        <f>Q3511+(Q3655*'Emission factors'!$H$16)+('Emission factors'!$H$17*'GHG Estimation'!Q3799)</f>
        <v>402690.61138049094</v>
      </c>
      <c r="R3943" s="98">
        <f>R3511+(R3655*'Emission factors'!$H$16)+('Emission factors'!$H$17*'GHG Estimation'!R3799)</f>
        <v>442953.73753553338</v>
      </c>
      <c r="S3943" s="98">
        <f>S3511+(S3655*'Emission factors'!$H$16)+('Emission factors'!$H$17*'GHG Estimation'!S3799)</f>
        <v>500804.43042486976</v>
      </c>
      <c r="T3943" s="98">
        <f>T3511+(T3655*'Emission factors'!$H$16)+('Emission factors'!$H$17*'GHG Estimation'!T3799)</f>
        <v>566102.01546005008</v>
      </c>
      <c r="U3943" s="98">
        <f>U3511+(U3655*'Emission factors'!$H$16)+('Emission factors'!$H$17*'GHG Estimation'!U3799)</f>
        <v>574263.7828065987</v>
      </c>
    </row>
    <row r="3944" spans="1:21" x14ac:dyDescent="0.25">
      <c r="A3944" s="92" t="s">
        <v>11</v>
      </c>
      <c r="B3944" s="92" t="s">
        <v>12</v>
      </c>
      <c r="C3944" s="92" t="s">
        <v>42</v>
      </c>
      <c r="D3944" s="92" t="s">
        <v>42</v>
      </c>
      <c r="E3944" s="92" t="s">
        <v>24</v>
      </c>
      <c r="F3944" s="92" t="s">
        <v>34</v>
      </c>
      <c r="G3944" s="92" t="s">
        <v>97</v>
      </c>
      <c r="H3944" s="92" t="s">
        <v>94</v>
      </c>
      <c r="I3944" s="89" t="s">
        <v>226</v>
      </c>
      <c r="L3944" s="98">
        <f>L3512+(L3656*'Emission factors'!$H$16)+('Emission factors'!$H$17*'GHG Estimation'!L3800)</f>
        <v>0</v>
      </c>
      <c r="M3944" s="98">
        <f>M3512+(M3656*'Emission factors'!$H$16)+('Emission factors'!$H$17*'GHG Estimation'!M3800)</f>
        <v>0</v>
      </c>
      <c r="N3944" s="98">
        <f>N3512+(N3656*'Emission factors'!$H$16)+('Emission factors'!$H$17*'GHG Estimation'!N3800)</f>
        <v>0</v>
      </c>
      <c r="O3944" s="98">
        <f>O3512+(O3656*'Emission factors'!$H$16)+('Emission factors'!$H$17*'GHG Estimation'!O3800)</f>
        <v>0</v>
      </c>
      <c r="P3944" s="98">
        <f>P3512+(P3656*'Emission factors'!$H$16)+('Emission factors'!$H$17*'GHG Estimation'!P3800)</f>
        <v>0</v>
      </c>
      <c r="Q3944" s="98">
        <f>Q3512+(Q3656*'Emission factors'!$H$16)+('Emission factors'!$H$17*'GHG Estimation'!Q3800)</f>
        <v>0</v>
      </c>
      <c r="R3944" s="98">
        <f>R3512+(R3656*'Emission factors'!$H$16)+('Emission factors'!$H$17*'GHG Estimation'!R3800)</f>
        <v>0</v>
      </c>
      <c r="S3944" s="98">
        <f>S3512+(S3656*'Emission factors'!$H$16)+('Emission factors'!$H$17*'GHG Estimation'!S3800)</f>
        <v>0</v>
      </c>
      <c r="T3944" s="98">
        <f>T3512+(T3656*'Emission factors'!$H$16)+('Emission factors'!$H$17*'GHG Estimation'!T3800)</f>
        <v>0</v>
      </c>
      <c r="U3944" s="98">
        <f>U3512+(U3656*'Emission factors'!$H$16)+('Emission factors'!$H$17*'GHG Estimation'!U3800)</f>
        <v>0</v>
      </c>
    </row>
    <row r="3945" spans="1:21" x14ac:dyDescent="0.25">
      <c r="A3945" s="92" t="s">
        <v>11</v>
      </c>
      <c r="B3945" s="92" t="s">
        <v>12</v>
      </c>
      <c r="C3945" s="92" t="s">
        <v>42</v>
      </c>
      <c r="D3945" s="92" t="s">
        <v>42</v>
      </c>
      <c r="E3945" s="92" t="s">
        <v>24</v>
      </c>
      <c r="F3945" s="92" t="s">
        <v>34</v>
      </c>
      <c r="G3945" s="92" t="s">
        <v>97</v>
      </c>
      <c r="H3945" s="92" t="s">
        <v>94</v>
      </c>
      <c r="I3945" s="89" t="s">
        <v>196</v>
      </c>
      <c r="L3945" s="98">
        <f>L3513+(L3657*'Emission factors'!$H$16)+('Emission factors'!$H$17*'GHG Estimation'!L3801)</f>
        <v>169603.50753438467</v>
      </c>
      <c r="M3945" s="98">
        <f>M3513+(M3657*'Emission factors'!$H$16)+('Emission factors'!$H$17*'GHG Estimation'!M3801)</f>
        <v>175819.79895202338</v>
      </c>
      <c r="N3945" s="98">
        <f>N3513+(N3657*'Emission factors'!$H$16)+('Emission factors'!$H$17*'GHG Estimation'!N3801)</f>
        <v>205350.53699015197</v>
      </c>
      <c r="O3945" s="98">
        <f>O3513+(O3657*'Emission factors'!$H$16)+('Emission factors'!$H$17*'GHG Estimation'!O3801)</f>
        <v>235902.81952779976</v>
      </c>
      <c r="P3945" s="98">
        <f>P3513+(P3657*'Emission factors'!$H$16)+('Emission factors'!$H$17*'GHG Estimation'!P3801)</f>
        <v>257292.5385661372</v>
      </c>
      <c r="Q3945" s="98">
        <f>Q3513+(Q3657*'Emission factors'!$H$16)+('Emission factors'!$H$17*'GHG Estimation'!Q3801)</f>
        <v>280720.72001548862</v>
      </c>
      <c r="R3945" s="98">
        <f>R3513+(R3657*'Emission factors'!$H$16)+('Emission factors'!$H$17*'GHG Estimation'!R3801)</f>
        <v>300331.36848713824</v>
      </c>
      <c r="S3945" s="98">
        <f>S3513+(S3657*'Emission factors'!$H$16)+('Emission factors'!$H$17*'GHG Estimation'!S3801)</f>
        <v>327353.90509619651</v>
      </c>
      <c r="T3945" s="98">
        <f>T3513+(T3657*'Emission factors'!$H$16)+('Emission factors'!$H$17*'GHG Estimation'!T3801)</f>
        <v>359912.53115916811</v>
      </c>
      <c r="U3945" s="98">
        <f>U3513+(U3657*'Emission factors'!$H$16)+('Emission factors'!$H$17*'GHG Estimation'!U3801)</f>
        <v>364095.27349757671</v>
      </c>
    </row>
    <row r="3946" spans="1:21" x14ac:dyDescent="0.25">
      <c r="A3946" s="92" t="s">
        <v>11</v>
      </c>
      <c r="B3946" s="92" t="s">
        <v>12</v>
      </c>
      <c r="C3946" s="92" t="s">
        <v>42</v>
      </c>
      <c r="D3946" s="92" t="s">
        <v>42</v>
      </c>
      <c r="E3946" s="92" t="s">
        <v>24</v>
      </c>
      <c r="F3946" s="92" t="s">
        <v>34</v>
      </c>
      <c r="G3946" s="92" t="s">
        <v>97</v>
      </c>
      <c r="H3946" s="92" t="s">
        <v>94</v>
      </c>
      <c r="I3946" s="89" t="s">
        <v>197</v>
      </c>
      <c r="L3946" s="98">
        <f>L3514+(L3658*'Emission factors'!$H$16)+('Emission factors'!$H$17*'GHG Estimation'!L3802)</f>
        <v>155585.20636497068</v>
      </c>
      <c r="M3946" s="98">
        <f>M3514+(M3658*'Emission factors'!$H$16)+('Emission factors'!$H$17*'GHG Estimation'!M3802)</f>
        <v>177438.53848024306</v>
      </c>
      <c r="N3946" s="98">
        <f>N3514+(N3658*'Emission factors'!$H$16)+('Emission factors'!$H$17*'GHG Estimation'!N3802)</f>
        <v>221168.00810133378</v>
      </c>
      <c r="O3946" s="98">
        <f>O3514+(O3658*'Emission factors'!$H$16)+('Emission factors'!$H$17*'GHG Estimation'!O3802)</f>
        <v>248023.23872882585</v>
      </c>
      <c r="P3946" s="98">
        <f>P3514+(P3658*'Emission factors'!$H$16)+('Emission factors'!$H$17*'GHG Estimation'!P3802)</f>
        <v>267966.7955161127</v>
      </c>
      <c r="Q3946" s="98">
        <f>Q3514+(Q3658*'Emission factors'!$H$16)+('Emission factors'!$H$17*'GHG Estimation'!Q3802)</f>
        <v>289260.48768967629</v>
      </c>
      <c r="R3946" s="98">
        <f>R3514+(R3658*'Emission factors'!$H$16)+('Emission factors'!$H$17*'GHG Estimation'!R3802)</f>
        <v>324905.29760512803</v>
      </c>
      <c r="S3946" s="98">
        <f>S3514+(S3658*'Emission factors'!$H$16)+('Emission factors'!$H$17*'GHG Estimation'!S3802)</f>
        <v>349281.38949620904</v>
      </c>
      <c r="T3946" s="98">
        <f>T3514+(T3658*'Emission factors'!$H$16)+('Emission factors'!$H$17*'GHG Estimation'!T3802)</f>
        <v>358389.49516698206</v>
      </c>
      <c r="U3946" s="98">
        <f>U3514+(U3658*'Emission factors'!$H$16)+('Emission factors'!$H$17*'GHG Estimation'!U3802)</f>
        <v>349574.98488573794</v>
      </c>
    </row>
    <row r="3947" spans="1:21" x14ac:dyDescent="0.25">
      <c r="A3947" s="92" t="s">
        <v>11</v>
      </c>
      <c r="B3947" s="92" t="s">
        <v>12</v>
      </c>
      <c r="C3947" s="92" t="s">
        <v>42</v>
      </c>
      <c r="D3947" s="92" t="s">
        <v>42</v>
      </c>
      <c r="E3947" s="92" t="s">
        <v>24</v>
      </c>
      <c r="F3947" s="92" t="s">
        <v>34</v>
      </c>
      <c r="G3947" s="92" t="s">
        <v>97</v>
      </c>
      <c r="H3947" s="92" t="s">
        <v>94</v>
      </c>
      <c r="I3947" s="89" t="s">
        <v>229</v>
      </c>
      <c r="L3947" s="98">
        <f>L3515+(L3659*'Emission factors'!$H$16)+('Emission factors'!$H$17*'GHG Estimation'!L3803)</f>
        <v>0</v>
      </c>
      <c r="M3947" s="98">
        <f>M3515+(M3659*'Emission factors'!$H$16)+('Emission factors'!$H$17*'GHG Estimation'!M3803)</f>
        <v>0</v>
      </c>
      <c r="N3947" s="98">
        <f>N3515+(N3659*'Emission factors'!$H$16)+('Emission factors'!$H$17*'GHG Estimation'!N3803)</f>
        <v>0</v>
      </c>
      <c r="O3947" s="98">
        <f>O3515+(O3659*'Emission factors'!$H$16)+('Emission factors'!$H$17*'GHG Estimation'!O3803)</f>
        <v>0</v>
      </c>
      <c r="P3947" s="98">
        <f>P3515+(P3659*'Emission factors'!$H$16)+('Emission factors'!$H$17*'GHG Estimation'!P3803)</f>
        <v>0</v>
      </c>
      <c r="Q3947" s="98">
        <f>Q3515+(Q3659*'Emission factors'!$H$16)+('Emission factors'!$H$17*'GHG Estimation'!Q3803)</f>
        <v>0</v>
      </c>
      <c r="R3947" s="98">
        <f>R3515+(R3659*'Emission factors'!$H$16)+('Emission factors'!$H$17*'GHG Estimation'!R3803)</f>
        <v>0</v>
      </c>
      <c r="S3947" s="98">
        <f>S3515+(S3659*'Emission factors'!$H$16)+('Emission factors'!$H$17*'GHG Estimation'!S3803)</f>
        <v>0</v>
      </c>
      <c r="T3947" s="98">
        <f>T3515+(T3659*'Emission factors'!$H$16)+('Emission factors'!$H$17*'GHG Estimation'!T3803)</f>
        <v>0</v>
      </c>
      <c r="U3947" s="98">
        <f>U3515+(U3659*'Emission factors'!$H$16)+('Emission factors'!$H$17*'GHG Estimation'!U3803)</f>
        <v>0</v>
      </c>
    </row>
    <row r="3948" spans="1:21" x14ac:dyDescent="0.25">
      <c r="A3948" s="92" t="s">
        <v>11</v>
      </c>
      <c r="B3948" s="92" t="s">
        <v>12</v>
      </c>
      <c r="C3948" s="92" t="s">
        <v>42</v>
      </c>
      <c r="D3948" s="92" t="s">
        <v>42</v>
      </c>
      <c r="E3948" s="92" t="s">
        <v>24</v>
      </c>
      <c r="F3948" s="92" t="s">
        <v>34</v>
      </c>
      <c r="G3948" s="92" t="s">
        <v>97</v>
      </c>
      <c r="H3948" s="92" t="s">
        <v>94</v>
      </c>
      <c r="I3948" s="89" t="s">
        <v>198</v>
      </c>
      <c r="L3948" s="98">
        <f>L3516+(L3660*'Emission factors'!$H$16)+('Emission factors'!$H$17*'GHG Estimation'!L3804)</f>
        <v>0</v>
      </c>
      <c r="M3948" s="98">
        <f>M3516+(M3660*'Emission factors'!$H$16)+('Emission factors'!$H$17*'GHG Estimation'!M3804)</f>
        <v>0</v>
      </c>
      <c r="N3948" s="98">
        <f>N3516+(N3660*'Emission factors'!$H$16)+('Emission factors'!$H$17*'GHG Estimation'!N3804)</f>
        <v>0</v>
      </c>
      <c r="O3948" s="98">
        <f>O3516+(O3660*'Emission factors'!$H$16)+('Emission factors'!$H$17*'GHG Estimation'!O3804)</f>
        <v>0</v>
      </c>
      <c r="P3948" s="98">
        <f>P3516+(P3660*'Emission factors'!$H$16)+('Emission factors'!$H$17*'GHG Estimation'!P3804)</f>
        <v>0</v>
      </c>
      <c r="Q3948" s="98">
        <f>Q3516+(Q3660*'Emission factors'!$H$16)+('Emission factors'!$H$17*'GHG Estimation'!Q3804)</f>
        <v>0</v>
      </c>
      <c r="R3948" s="98">
        <f>R3516+(R3660*'Emission factors'!$H$16)+('Emission factors'!$H$17*'GHG Estimation'!R3804)</f>
        <v>0</v>
      </c>
      <c r="S3948" s="98">
        <f>S3516+(S3660*'Emission factors'!$H$16)+('Emission factors'!$H$17*'GHG Estimation'!S3804)</f>
        <v>0</v>
      </c>
      <c r="T3948" s="98">
        <f>T3516+(T3660*'Emission factors'!$H$16)+('Emission factors'!$H$17*'GHG Estimation'!T3804)</f>
        <v>0</v>
      </c>
      <c r="U3948" s="98">
        <f>U3516+(U3660*'Emission factors'!$H$16)+('Emission factors'!$H$17*'GHG Estimation'!U3804)</f>
        <v>0</v>
      </c>
    </row>
    <row r="3949" spans="1:21" x14ac:dyDescent="0.25">
      <c r="A3949" s="92" t="s">
        <v>11</v>
      </c>
      <c r="B3949" s="92" t="s">
        <v>12</v>
      </c>
      <c r="C3949" s="92" t="s">
        <v>42</v>
      </c>
      <c r="D3949" s="92" t="s">
        <v>42</v>
      </c>
      <c r="E3949" s="92" t="s">
        <v>24</v>
      </c>
      <c r="F3949" s="92" t="s">
        <v>34</v>
      </c>
      <c r="G3949" s="92" t="s">
        <v>97</v>
      </c>
      <c r="H3949" s="92" t="s">
        <v>94</v>
      </c>
      <c r="I3949" s="89" t="s">
        <v>231</v>
      </c>
      <c r="L3949" s="98">
        <f>L3517+(L3661*'Emission factors'!$H$16)+('Emission factors'!$H$17*'GHG Estimation'!L3805)</f>
        <v>0</v>
      </c>
      <c r="M3949" s="98">
        <f>M3517+(M3661*'Emission factors'!$H$16)+('Emission factors'!$H$17*'GHG Estimation'!M3805)</f>
        <v>0</v>
      </c>
      <c r="N3949" s="98">
        <f>N3517+(N3661*'Emission factors'!$H$16)+('Emission factors'!$H$17*'GHG Estimation'!N3805)</f>
        <v>0</v>
      </c>
      <c r="O3949" s="98">
        <f>O3517+(O3661*'Emission factors'!$H$16)+('Emission factors'!$H$17*'GHG Estimation'!O3805)</f>
        <v>0</v>
      </c>
      <c r="P3949" s="98">
        <f>P3517+(P3661*'Emission factors'!$H$16)+('Emission factors'!$H$17*'GHG Estimation'!P3805)</f>
        <v>0</v>
      </c>
      <c r="Q3949" s="98">
        <f>Q3517+(Q3661*'Emission factors'!$H$16)+('Emission factors'!$H$17*'GHG Estimation'!Q3805)</f>
        <v>0</v>
      </c>
      <c r="R3949" s="98">
        <f>R3517+(R3661*'Emission factors'!$H$16)+('Emission factors'!$H$17*'GHG Estimation'!R3805)</f>
        <v>0</v>
      </c>
      <c r="S3949" s="98">
        <f>S3517+(S3661*'Emission factors'!$H$16)+('Emission factors'!$H$17*'GHG Estimation'!S3805)</f>
        <v>0</v>
      </c>
      <c r="T3949" s="98">
        <f>T3517+(T3661*'Emission factors'!$H$16)+('Emission factors'!$H$17*'GHG Estimation'!T3805)</f>
        <v>0</v>
      </c>
      <c r="U3949" s="98">
        <f>U3517+(U3661*'Emission factors'!$H$16)+('Emission factors'!$H$17*'GHG Estimation'!U3805)</f>
        <v>0</v>
      </c>
    </row>
    <row r="3950" spans="1:21" x14ac:dyDescent="0.25">
      <c r="A3950" s="92" t="s">
        <v>11</v>
      </c>
      <c r="B3950" s="92" t="s">
        <v>12</v>
      </c>
      <c r="C3950" s="92" t="s">
        <v>42</v>
      </c>
      <c r="D3950" s="92" t="s">
        <v>42</v>
      </c>
      <c r="E3950" s="92" t="s">
        <v>24</v>
      </c>
      <c r="F3950" s="92" t="s">
        <v>34</v>
      </c>
      <c r="G3950" s="92" t="s">
        <v>97</v>
      </c>
      <c r="H3950" s="92" t="s">
        <v>94</v>
      </c>
      <c r="I3950" s="92" t="s">
        <v>230</v>
      </c>
      <c r="L3950" s="98">
        <f>L3518+(L3662*'Emission factors'!$H$16)+('Emission factors'!$H$17*'GHG Estimation'!L3806)</f>
        <v>0</v>
      </c>
      <c r="M3950" s="98">
        <f>M3518+(M3662*'Emission factors'!$H$16)+('Emission factors'!$H$17*'GHG Estimation'!M3806)</f>
        <v>0</v>
      </c>
      <c r="N3950" s="98">
        <f>N3518+(N3662*'Emission factors'!$H$16)+('Emission factors'!$H$17*'GHG Estimation'!N3806)</f>
        <v>0</v>
      </c>
      <c r="O3950" s="98">
        <f>O3518+(O3662*'Emission factors'!$H$16)+('Emission factors'!$H$17*'GHG Estimation'!O3806)</f>
        <v>0</v>
      </c>
      <c r="P3950" s="98">
        <f>P3518+(P3662*'Emission factors'!$H$16)+('Emission factors'!$H$17*'GHG Estimation'!P3806)</f>
        <v>0</v>
      </c>
      <c r="Q3950" s="98">
        <f>Q3518+(Q3662*'Emission factors'!$H$16)+('Emission factors'!$H$17*'GHG Estimation'!Q3806)</f>
        <v>0</v>
      </c>
      <c r="R3950" s="98">
        <f>R3518+(R3662*'Emission factors'!$H$16)+('Emission factors'!$H$17*'GHG Estimation'!R3806)</f>
        <v>0</v>
      </c>
      <c r="S3950" s="98">
        <f>S3518+(S3662*'Emission factors'!$H$16)+('Emission factors'!$H$17*'GHG Estimation'!S3806)</f>
        <v>0</v>
      </c>
      <c r="T3950" s="98">
        <f>T3518+(T3662*'Emission factors'!$H$16)+('Emission factors'!$H$17*'GHG Estimation'!T3806)</f>
        <v>0</v>
      </c>
      <c r="U3950" s="98">
        <f>U3518+(U3662*'Emission factors'!$H$16)+('Emission factors'!$H$17*'GHG Estimation'!U3806)</f>
        <v>0</v>
      </c>
    </row>
    <row r="3951" spans="1:21" x14ac:dyDescent="0.25">
      <c r="A3951" s="92" t="s">
        <v>11</v>
      </c>
      <c r="B3951" s="92" t="s">
        <v>12</v>
      </c>
      <c r="C3951" s="92" t="s">
        <v>42</v>
      </c>
      <c r="D3951" s="92" t="s">
        <v>42</v>
      </c>
      <c r="E3951" s="92" t="s">
        <v>24</v>
      </c>
      <c r="F3951" s="92" t="s">
        <v>34</v>
      </c>
      <c r="G3951" s="92" t="s">
        <v>97</v>
      </c>
      <c r="H3951" s="92" t="s">
        <v>94</v>
      </c>
      <c r="I3951" s="88" t="s">
        <v>232</v>
      </c>
      <c r="L3951" s="98">
        <f>L3519+(L3663*'Emission factors'!$H$16)+('Emission factors'!$H$17*'GHG Estimation'!L3807)</f>
        <v>192395.06964163337</v>
      </c>
      <c r="M3951" s="98">
        <f>M3519+(M3663*'Emission factors'!$H$16)+('Emission factors'!$H$17*'GHG Estimation'!M3807)</f>
        <v>209928.77611377</v>
      </c>
      <c r="N3951" s="98">
        <f>N3519+(N3663*'Emission factors'!$H$16)+('Emission factors'!$H$17*'GHG Estimation'!N3807)</f>
        <v>243294.25138906873</v>
      </c>
      <c r="O3951" s="98">
        <f>O3519+(O3663*'Emission factors'!$H$16)+('Emission factors'!$H$17*'GHG Estimation'!O3807)</f>
        <v>269178.09104118164</v>
      </c>
      <c r="P3951" s="98">
        <f>P3519+(P3663*'Emission factors'!$H$16)+('Emission factors'!$H$17*'GHG Estimation'!P3807)</f>
        <v>305892.07009990833</v>
      </c>
      <c r="Q3951" s="98">
        <f>Q3519+(Q3663*'Emission factors'!$H$16)+('Emission factors'!$H$17*'GHG Estimation'!Q3807)</f>
        <v>331247.15206072491</v>
      </c>
      <c r="R3951" s="98">
        <f>R3519+(R3663*'Emission factors'!$H$16)+('Emission factors'!$H$17*'GHG Estimation'!R3807)</f>
        <v>343375.13741857186</v>
      </c>
      <c r="S3951" s="98">
        <f>S3519+(S3663*'Emission factors'!$H$16)+('Emission factors'!$H$17*'GHG Estimation'!S3807)</f>
        <v>355417.06820907857</v>
      </c>
      <c r="T3951" s="98">
        <f>T3519+(T3663*'Emission factors'!$H$16)+('Emission factors'!$H$17*'GHG Estimation'!T3807)</f>
        <v>402230.91811718279</v>
      </c>
      <c r="U3951" s="98">
        <f>U3519+(U3663*'Emission factors'!$H$16)+('Emission factors'!$H$17*'GHG Estimation'!U3807)</f>
        <v>399546.81449692737</v>
      </c>
    </row>
    <row r="3952" spans="1:21" x14ac:dyDescent="0.25">
      <c r="A3952" s="92" t="s">
        <v>11</v>
      </c>
      <c r="B3952" s="92" t="s">
        <v>12</v>
      </c>
      <c r="C3952" s="92" t="s">
        <v>42</v>
      </c>
      <c r="D3952" s="92" t="s">
        <v>42</v>
      </c>
      <c r="E3952" s="92" t="s">
        <v>24</v>
      </c>
      <c r="F3952" s="92" t="s">
        <v>34</v>
      </c>
      <c r="G3952" s="92" t="s">
        <v>97</v>
      </c>
      <c r="H3952" s="92" t="s">
        <v>94</v>
      </c>
      <c r="I3952" s="89" t="s">
        <v>225</v>
      </c>
      <c r="L3952" s="98">
        <f>L3520+(L3664*'Emission factors'!$H$16)+('Emission factors'!$H$17*'GHG Estimation'!L3808)</f>
        <v>0</v>
      </c>
      <c r="M3952" s="98">
        <f>M3520+(M3664*'Emission factors'!$H$16)+('Emission factors'!$H$17*'GHG Estimation'!M3808)</f>
        <v>0</v>
      </c>
      <c r="N3952" s="98">
        <f>N3520+(N3664*'Emission factors'!$H$16)+('Emission factors'!$H$17*'GHG Estimation'!N3808)</f>
        <v>0</v>
      </c>
      <c r="O3952" s="98">
        <f>O3520+(O3664*'Emission factors'!$H$16)+('Emission factors'!$H$17*'GHG Estimation'!O3808)</f>
        <v>0</v>
      </c>
      <c r="P3952" s="98">
        <f>P3520+(P3664*'Emission factors'!$H$16)+('Emission factors'!$H$17*'GHG Estimation'!P3808)</f>
        <v>0</v>
      </c>
      <c r="Q3952" s="98">
        <f>Q3520+(Q3664*'Emission factors'!$H$16)+('Emission factors'!$H$17*'GHG Estimation'!Q3808)</f>
        <v>0</v>
      </c>
      <c r="R3952" s="98">
        <f>R3520+(R3664*'Emission factors'!$H$16)+('Emission factors'!$H$17*'GHG Estimation'!R3808)</f>
        <v>0</v>
      </c>
      <c r="S3952" s="98">
        <f>S3520+(S3664*'Emission factors'!$H$16)+('Emission factors'!$H$17*'GHG Estimation'!S3808)</f>
        <v>0</v>
      </c>
      <c r="T3952" s="98">
        <f>T3520+(T3664*'Emission factors'!$H$16)+('Emission factors'!$H$17*'GHG Estimation'!T3808)</f>
        <v>0</v>
      </c>
      <c r="U3952" s="98">
        <f>U3520+(U3664*'Emission factors'!$H$16)+('Emission factors'!$H$17*'GHG Estimation'!U3808)</f>
        <v>0</v>
      </c>
    </row>
    <row r="3953" spans="1:21" x14ac:dyDescent="0.25">
      <c r="A3953" s="92" t="s">
        <v>11</v>
      </c>
      <c r="B3953" s="92" t="s">
        <v>12</v>
      </c>
      <c r="C3953" s="92" t="s">
        <v>42</v>
      </c>
      <c r="D3953" s="92" t="s">
        <v>42</v>
      </c>
      <c r="E3953" s="92" t="s">
        <v>24</v>
      </c>
      <c r="F3953" s="92" t="s">
        <v>34</v>
      </c>
      <c r="G3953" s="92" t="s">
        <v>97</v>
      </c>
      <c r="H3953" s="92" t="s">
        <v>94</v>
      </c>
      <c r="I3953" s="89" t="s">
        <v>205</v>
      </c>
      <c r="L3953" s="98">
        <f>L3521+(L3665*'Emission factors'!$H$16)+('Emission factors'!$H$17*'GHG Estimation'!L3809)</f>
        <v>107398.36398916127</v>
      </c>
      <c r="M3953" s="98">
        <f>M3521+(M3665*'Emission factors'!$H$16)+('Emission factors'!$H$17*'GHG Estimation'!M3809)</f>
        <v>114414.21789111539</v>
      </c>
      <c r="N3953" s="98">
        <f>N3521+(N3665*'Emission factors'!$H$16)+('Emission factors'!$H$17*'GHG Estimation'!N3809)</f>
        <v>124326.33071170247</v>
      </c>
      <c r="O3953" s="98">
        <f>O3521+(O3665*'Emission factors'!$H$16)+('Emission factors'!$H$17*'GHG Estimation'!O3809)</f>
        <v>128449.23964302271</v>
      </c>
      <c r="P3953" s="98">
        <f>P3521+(P3665*'Emission factors'!$H$16)+('Emission factors'!$H$17*'GHG Estimation'!P3809)</f>
        <v>140762.44337050171</v>
      </c>
      <c r="Q3953" s="98">
        <f>Q3521+(Q3665*'Emission factors'!$H$16)+('Emission factors'!$H$17*'GHG Estimation'!Q3809)</f>
        <v>141231.72967666696</v>
      </c>
      <c r="R3953" s="98">
        <f>R3521+(R3665*'Emission factors'!$H$16)+('Emission factors'!$H$17*'GHG Estimation'!R3809)</f>
        <v>147535.16180841383</v>
      </c>
      <c r="S3953" s="98">
        <f>S3521+(S3665*'Emission factors'!$H$16)+('Emission factors'!$H$17*'GHG Estimation'!S3809)</f>
        <v>157836.17140911496</v>
      </c>
      <c r="T3953" s="98">
        <f>T3521+(T3665*'Emission factors'!$H$16)+('Emission factors'!$H$17*'GHG Estimation'!T3809)</f>
        <v>167332.36768097556</v>
      </c>
      <c r="U3953" s="98">
        <f>U3521+(U3665*'Emission factors'!$H$16)+('Emission factors'!$H$17*'GHG Estimation'!U3809)</f>
        <v>165668.03453659921</v>
      </c>
    </row>
    <row r="3954" spans="1:21" x14ac:dyDescent="0.25">
      <c r="A3954" s="92" t="s">
        <v>11</v>
      </c>
      <c r="B3954" s="92" t="s">
        <v>12</v>
      </c>
      <c r="C3954" s="92" t="s">
        <v>42</v>
      </c>
      <c r="D3954" s="92" t="s">
        <v>42</v>
      </c>
      <c r="E3954" s="92" t="s">
        <v>24</v>
      </c>
      <c r="F3954" s="92" t="s">
        <v>34</v>
      </c>
      <c r="G3954" s="92" t="s">
        <v>97</v>
      </c>
      <c r="H3954" s="92" t="s">
        <v>94</v>
      </c>
      <c r="I3954" s="89" t="s">
        <v>204</v>
      </c>
      <c r="L3954" s="98">
        <f>L3522+(L3666*'Emission factors'!$H$16)+('Emission factors'!$H$17*'GHG Estimation'!L3810)</f>
        <v>57518.859767112743</v>
      </c>
      <c r="M3954" s="98">
        <f>M3522+(M3666*'Emission factors'!$H$16)+('Emission factors'!$H$17*'GHG Estimation'!M3810)</f>
        <v>62472.384439245703</v>
      </c>
      <c r="N3954" s="98">
        <f>N3522+(N3666*'Emission factors'!$H$16)+('Emission factors'!$H$17*'GHG Estimation'!N3810)</f>
        <v>70632.375798806388</v>
      </c>
      <c r="O3954" s="98">
        <f>O3522+(O3666*'Emission factors'!$H$16)+('Emission factors'!$H$17*'GHG Estimation'!O3810)</f>
        <v>74664.529185506704</v>
      </c>
      <c r="P3954" s="98">
        <f>P3522+(P3666*'Emission factors'!$H$16)+('Emission factors'!$H$17*'GHG Estimation'!P3810)</f>
        <v>80070.061830729377</v>
      </c>
      <c r="Q3954" s="98">
        <f>Q3522+(Q3666*'Emission factors'!$H$16)+('Emission factors'!$H$17*'GHG Estimation'!Q3810)</f>
        <v>84480.079024419858</v>
      </c>
      <c r="R3954" s="98">
        <f>R3522+(R3666*'Emission factors'!$H$16)+('Emission factors'!$H$17*'GHG Estimation'!R3810)</f>
        <v>93791.444387935655</v>
      </c>
      <c r="S3954" s="98">
        <f>S3522+(S3666*'Emission factors'!$H$16)+('Emission factors'!$H$17*'GHG Estimation'!S3810)</f>
        <v>104728.13972676903</v>
      </c>
      <c r="T3954" s="98">
        <f>T3522+(T3666*'Emission factors'!$H$16)+('Emission factors'!$H$17*'GHG Estimation'!T3810)</f>
        <v>116545.24409707131</v>
      </c>
      <c r="U3954" s="98">
        <f>U3522+(U3666*'Emission factors'!$H$16)+('Emission factors'!$H$17*'GHG Estimation'!U3810)</f>
        <v>119817.54848818769</v>
      </c>
    </row>
    <row r="3955" spans="1:21" x14ac:dyDescent="0.25">
      <c r="A3955" s="92" t="s">
        <v>11</v>
      </c>
      <c r="B3955" s="92" t="s">
        <v>12</v>
      </c>
      <c r="C3955" s="92" t="s">
        <v>42</v>
      </c>
      <c r="D3955" s="92" t="s">
        <v>42</v>
      </c>
      <c r="E3955" s="92" t="s">
        <v>24</v>
      </c>
      <c r="F3955" s="92" t="s">
        <v>34</v>
      </c>
      <c r="G3955" s="92" t="s">
        <v>97</v>
      </c>
      <c r="H3955" s="92" t="s">
        <v>94</v>
      </c>
      <c r="I3955" s="89" t="s">
        <v>228</v>
      </c>
      <c r="L3955" s="98">
        <f>L3523+(L3667*'Emission factors'!$H$16)+('Emission factors'!$H$17*'GHG Estimation'!L3811)</f>
        <v>0</v>
      </c>
      <c r="M3955" s="98">
        <f>M3523+(M3667*'Emission factors'!$H$16)+('Emission factors'!$H$17*'GHG Estimation'!M3811)</f>
        <v>0</v>
      </c>
      <c r="N3955" s="98">
        <f>N3523+(N3667*'Emission factors'!$H$16)+('Emission factors'!$H$17*'GHG Estimation'!N3811)</f>
        <v>0</v>
      </c>
      <c r="O3955" s="98">
        <f>O3523+(O3667*'Emission factors'!$H$16)+('Emission factors'!$H$17*'GHG Estimation'!O3811)</f>
        <v>0</v>
      </c>
      <c r="P3955" s="98">
        <f>P3523+(P3667*'Emission factors'!$H$16)+('Emission factors'!$H$17*'GHG Estimation'!P3811)</f>
        <v>0</v>
      </c>
      <c r="Q3955" s="98">
        <f>Q3523+(Q3667*'Emission factors'!$H$16)+('Emission factors'!$H$17*'GHG Estimation'!Q3811)</f>
        <v>0</v>
      </c>
      <c r="R3955" s="98">
        <f>R3523+(R3667*'Emission factors'!$H$16)+('Emission factors'!$H$17*'GHG Estimation'!R3811)</f>
        <v>0</v>
      </c>
      <c r="S3955" s="98">
        <f>S3523+(S3667*'Emission factors'!$H$16)+('Emission factors'!$H$17*'GHG Estimation'!S3811)</f>
        <v>0</v>
      </c>
      <c r="T3955" s="98">
        <f>T3523+(T3667*'Emission factors'!$H$16)+('Emission factors'!$H$17*'GHG Estimation'!T3811)</f>
        <v>0</v>
      </c>
      <c r="U3955" s="98">
        <f>U3523+(U3667*'Emission factors'!$H$16)+('Emission factors'!$H$17*'GHG Estimation'!U3811)</f>
        <v>0</v>
      </c>
    </row>
    <row r="3956" spans="1:21" x14ac:dyDescent="0.25">
      <c r="A3956" s="92" t="s">
        <v>11</v>
      </c>
      <c r="B3956" s="92" t="s">
        <v>12</v>
      </c>
      <c r="C3956" s="92" t="s">
        <v>42</v>
      </c>
      <c r="D3956" s="92" t="s">
        <v>42</v>
      </c>
      <c r="E3956" s="92" t="s">
        <v>24</v>
      </c>
      <c r="F3956" s="92" t="s">
        <v>34</v>
      </c>
      <c r="G3956" s="92" t="s">
        <v>97</v>
      </c>
      <c r="H3956" s="92" t="s">
        <v>94</v>
      </c>
      <c r="I3956" s="89" t="s">
        <v>202</v>
      </c>
      <c r="L3956" s="98">
        <f>L3524+(L3668*'Emission factors'!$H$16)+('Emission factors'!$H$17*'GHG Estimation'!L3812)</f>
        <v>161930.81043264625</v>
      </c>
      <c r="M3956" s="98">
        <f>M3524+(M3668*'Emission factors'!$H$16)+('Emission factors'!$H$17*'GHG Estimation'!M3812)</f>
        <v>171447.98480298999</v>
      </c>
      <c r="N3956" s="98">
        <f>N3524+(N3668*'Emission factors'!$H$16)+('Emission factors'!$H$17*'GHG Estimation'!N3812)</f>
        <v>199658.55907014536</v>
      </c>
      <c r="O3956" s="98">
        <f>O3524+(O3668*'Emission factors'!$H$16)+('Emission factors'!$H$17*'GHG Estimation'!O3812)</f>
        <v>233364.14898936776</v>
      </c>
      <c r="P3956" s="98">
        <f>P3524+(P3668*'Emission factors'!$H$16)+('Emission factors'!$H$17*'GHG Estimation'!P3812)</f>
        <v>257779.75661764678</v>
      </c>
      <c r="Q3956" s="98">
        <f>Q3524+(Q3668*'Emission factors'!$H$16)+('Emission factors'!$H$17*'GHG Estimation'!Q3812)</f>
        <v>276100.37373282888</v>
      </c>
      <c r="R3956" s="98">
        <f>R3524+(R3668*'Emission factors'!$H$16)+('Emission factors'!$H$17*'GHG Estimation'!R3812)</f>
        <v>302454.66310623829</v>
      </c>
      <c r="S3956" s="98">
        <f>S3524+(S3668*'Emission factors'!$H$16)+('Emission factors'!$H$17*'GHG Estimation'!S3812)</f>
        <v>353498.15343916247</v>
      </c>
      <c r="T3956" s="98">
        <f>T3524+(T3668*'Emission factors'!$H$16)+('Emission factors'!$H$17*'GHG Estimation'!T3812)</f>
        <v>355023.7891532561</v>
      </c>
      <c r="U3956" s="98">
        <f>U3524+(U3668*'Emission factors'!$H$16)+('Emission factors'!$H$17*'GHG Estimation'!U3812)</f>
        <v>332649.96922943142</v>
      </c>
    </row>
    <row r="3957" spans="1:21" x14ac:dyDescent="0.25">
      <c r="A3957" s="92" t="s">
        <v>11</v>
      </c>
      <c r="B3957" s="92" t="s">
        <v>12</v>
      </c>
      <c r="C3957" s="92" t="s">
        <v>42</v>
      </c>
      <c r="D3957" s="92" t="s">
        <v>42</v>
      </c>
      <c r="E3957" s="92" t="s">
        <v>24</v>
      </c>
      <c r="F3957" s="92" t="s">
        <v>34</v>
      </c>
      <c r="G3957" s="92" t="s">
        <v>97</v>
      </c>
      <c r="H3957" s="92" t="s">
        <v>94</v>
      </c>
      <c r="I3957" s="89" t="s">
        <v>190</v>
      </c>
      <c r="L3957" s="98">
        <f>L3525+(L3669*'Emission factors'!$H$16)+('Emission factors'!$H$17*'GHG Estimation'!L3813)</f>
        <v>0</v>
      </c>
      <c r="M3957" s="98">
        <f>M3525+(M3669*'Emission factors'!$H$16)+('Emission factors'!$H$17*'GHG Estimation'!M3813)</f>
        <v>0</v>
      </c>
      <c r="N3957" s="98">
        <f>N3525+(N3669*'Emission factors'!$H$16)+('Emission factors'!$H$17*'GHG Estimation'!N3813)</f>
        <v>0</v>
      </c>
      <c r="O3957" s="98">
        <f>O3525+(O3669*'Emission factors'!$H$16)+('Emission factors'!$H$17*'GHG Estimation'!O3813)</f>
        <v>0</v>
      </c>
      <c r="P3957" s="98">
        <f>P3525+(P3669*'Emission factors'!$H$16)+('Emission factors'!$H$17*'GHG Estimation'!P3813)</f>
        <v>0</v>
      </c>
      <c r="Q3957" s="98">
        <f>Q3525+(Q3669*'Emission factors'!$H$16)+('Emission factors'!$H$17*'GHG Estimation'!Q3813)</f>
        <v>0</v>
      </c>
      <c r="R3957" s="98">
        <f>R3525+(R3669*'Emission factors'!$H$16)+('Emission factors'!$H$17*'GHG Estimation'!R3813)</f>
        <v>0</v>
      </c>
      <c r="S3957" s="98">
        <f>S3525+(S3669*'Emission factors'!$H$16)+('Emission factors'!$H$17*'GHG Estimation'!S3813)</f>
        <v>0</v>
      </c>
      <c r="T3957" s="98">
        <f>T3525+(T3669*'Emission factors'!$H$16)+('Emission factors'!$H$17*'GHG Estimation'!T3813)</f>
        <v>0</v>
      </c>
      <c r="U3957" s="98">
        <f>U3525+(U3669*'Emission factors'!$H$16)+('Emission factors'!$H$17*'GHG Estimation'!U3813)</f>
        <v>0</v>
      </c>
    </row>
    <row r="3958" spans="1:21" x14ac:dyDescent="0.25">
      <c r="A3958" s="92" t="s">
        <v>11</v>
      </c>
      <c r="B3958" s="92" t="s">
        <v>12</v>
      </c>
      <c r="C3958" s="92" t="s">
        <v>42</v>
      </c>
      <c r="D3958" s="92" t="s">
        <v>42</v>
      </c>
      <c r="E3958" s="92" t="s">
        <v>24</v>
      </c>
      <c r="F3958" s="92" t="s">
        <v>34</v>
      </c>
      <c r="G3958" s="92" t="s">
        <v>97</v>
      </c>
      <c r="H3958" s="92" t="s">
        <v>94</v>
      </c>
      <c r="I3958" s="89" t="s">
        <v>210</v>
      </c>
      <c r="L3958" s="98">
        <f>L3526+(L3670*'Emission factors'!$H$16)+('Emission factors'!$H$17*'GHG Estimation'!L3814)</f>
        <v>0</v>
      </c>
      <c r="M3958" s="98">
        <f>M3526+(M3670*'Emission factors'!$H$16)+('Emission factors'!$H$17*'GHG Estimation'!M3814)</f>
        <v>0</v>
      </c>
      <c r="N3958" s="98">
        <f>N3526+(N3670*'Emission factors'!$H$16)+('Emission factors'!$H$17*'GHG Estimation'!N3814)</f>
        <v>0</v>
      </c>
      <c r="O3958" s="98">
        <f>O3526+(O3670*'Emission factors'!$H$16)+('Emission factors'!$H$17*'GHG Estimation'!O3814)</f>
        <v>0</v>
      </c>
      <c r="P3958" s="98">
        <f>P3526+(P3670*'Emission factors'!$H$16)+('Emission factors'!$H$17*'GHG Estimation'!P3814)</f>
        <v>0</v>
      </c>
      <c r="Q3958" s="98">
        <f>Q3526+(Q3670*'Emission factors'!$H$16)+('Emission factors'!$H$17*'GHG Estimation'!Q3814)</f>
        <v>0</v>
      </c>
      <c r="R3958" s="98">
        <f>R3526+(R3670*'Emission factors'!$H$16)+('Emission factors'!$H$17*'GHG Estimation'!R3814)</f>
        <v>0</v>
      </c>
      <c r="S3958" s="98">
        <f>S3526+(S3670*'Emission factors'!$H$16)+('Emission factors'!$H$17*'GHG Estimation'!S3814)</f>
        <v>0</v>
      </c>
      <c r="T3958" s="98">
        <f>T3526+(T3670*'Emission factors'!$H$16)+('Emission factors'!$H$17*'GHG Estimation'!T3814)</f>
        <v>0</v>
      </c>
      <c r="U3958" s="98">
        <f>U3526+(U3670*'Emission factors'!$H$16)+('Emission factors'!$H$17*'GHG Estimation'!U3814)</f>
        <v>0</v>
      </c>
    </row>
    <row r="3959" spans="1:21" x14ac:dyDescent="0.25">
      <c r="A3959" s="92" t="s">
        <v>11</v>
      </c>
      <c r="B3959" s="92" t="s">
        <v>12</v>
      </c>
      <c r="C3959" s="92" t="s">
        <v>42</v>
      </c>
      <c r="D3959" s="92" t="s">
        <v>42</v>
      </c>
      <c r="E3959" s="92" t="s">
        <v>24</v>
      </c>
      <c r="F3959" s="92" t="s">
        <v>34</v>
      </c>
      <c r="G3959" s="92" t="s">
        <v>97</v>
      </c>
      <c r="H3959" s="92" t="s">
        <v>94</v>
      </c>
      <c r="I3959" s="89" t="s">
        <v>199</v>
      </c>
      <c r="L3959" s="98">
        <f>L3527+(L3671*'Emission factors'!$H$16)+('Emission factors'!$H$17*'GHG Estimation'!L3815)</f>
        <v>473288.11468908325</v>
      </c>
      <c r="M3959" s="98">
        <f>M3527+(M3671*'Emission factors'!$H$16)+('Emission factors'!$H$17*'GHG Estimation'!M3815)</f>
        <v>480035.03004525165</v>
      </c>
      <c r="N3959" s="98">
        <f>N3527+(N3671*'Emission factors'!$H$16)+('Emission factors'!$H$17*'GHG Estimation'!N3815)</f>
        <v>520846.07874141115</v>
      </c>
      <c r="O3959" s="98">
        <f>O3527+(O3671*'Emission factors'!$H$16)+('Emission factors'!$H$17*'GHG Estimation'!O3815)</f>
        <v>583101.21354968764</v>
      </c>
      <c r="P3959" s="98">
        <f>P3527+(P3671*'Emission factors'!$H$16)+('Emission factors'!$H$17*'GHG Estimation'!P3815)</f>
        <v>646883.17870809173</v>
      </c>
      <c r="Q3959" s="98">
        <f>Q3527+(Q3671*'Emission factors'!$H$16)+('Emission factors'!$H$17*'GHG Estimation'!Q3815)</f>
        <v>664522.50187561184</v>
      </c>
      <c r="R3959" s="98">
        <f>R3527+(R3671*'Emission factors'!$H$16)+('Emission factors'!$H$17*'GHG Estimation'!R3815)</f>
        <v>692269.30549780559</v>
      </c>
      <c r="S3959" s="98">
        <f>S3527+(S3671*'Emission factors'!$H$16)+('Emission factors'!$H$17*'GHG Estimation'!S3815)</f>
        <v>732559.63958548685</v>
      </c>
      <c r="T3959" s="98">
        <f>T3527+(T3671*'Emission factors'!$H$16)+('Emission factors'!$H$17*'GHG Estimation'!T3815)</f>
        <v>761616.45800958865</v>
      </c>
      <c r="U3959" s="98">
        <f>U3527+(U3671*'Emission factors'!$H$16)+('Emission factors'!$H$17*'GHG Estimation'!U3815)</f>
        <v>763989.17450006481</v>
      </c>
    </row>
    <row r="3960" spans="1:21" x14ac:dyDescent="0.25">
      <c r="A3960" s="92" t="s">
        <v>11</v>
      </c>
      <c r="B3960" s="92" t="s">
        <v>12</v>
      </c>
      <c r="C3960" s="92" t="s">
        <v>42</v>
      </c>
      <c r="D3960" s="92" t="s">
        <v>42</v>
      </c>
      <c r="E3960" s="92" t="s">
        <v>24</v>
      </c>
      <c r="F3960" s="92" t="s">
        <v>34</v>
      </c>
      <c r="G3960" s="92" t="s">
        <v>97</v>
      </c>
      <c r="H3960" s="92" t="s">
        <v>94</v>
      </c>
      <c r="I3960" s="89" t="s">
        <v>233</v>
      </c>
      <c r="L3960" s="98">
        <f>L3528+(L3672*'Emission factors'!$H$16)+('Emission factors'!$H$17*'GHG Estimation'!L3816)</f>
        <v>0</v>
      </c>
      <c r="M3960" s="98">
        <f>M3528+(M3672*'Emission factors'!$H$16)+('Emission factors'!$H$17*'GHG Estimation'!M3816)</f>
        <v>0</v>
      </c>
      <c r="N3960" s="98">
        <f>N3528+(N3672*'Emission factors'!$H$16)+('Emission factors'!$H$17*'GHG Estimation'!N3816)</f>
        <v>0</v>
      </c>
      <c r="O3960" s="98">
        <f>O3528+(O3672*'Emission factors'!$H$16)+('Emission factors'!$H$17*'GHG Estimation'!O3816)</f>
        <v>0</v>
      </c>
      <c r="P3960" s="98">
        <f>P3528+(P3672*'Emission factors'!$H$16)+('Emission factors'!$H$17*'GHG Estimation'!P3816)</f>
        <v>0</v>
      </c>
      <c r="Q3960" s="98">
        <f>Q3528+(Q3672*'Emission factors'!$H$16)+('Emission factors'!$H$17*'GHG Estimation'!Q3816)</f>
        <v>0</v>
      </c>
      <c r="R3960" s="98">
        <f>R3528+(R3672*'Emission factors'!$H$16)+('Emission factors'!$H$17*'GHG Estimation'!R3816)</f>
        <v>0</v>
      </c>
      <c r="S3960" s="98">
        <f>S3528+(S3672*'Emission factors'!$H$16)+('Emission factors'!$H$17*'GHG Estimation'!S3816)</f>
        <v>0</v>
      </c>
      <c r="T3960" s="98">
        <f>T3528+(T3672*'Emission factors'!$H$16)+('Emission factors'!$H$17*'GHG Estimation'!T3816)</f>
        <v>0</v>
      </c>
      <c r="U3960" s="98">
        <f>U3528+(U3672*'Emission factors'!$H$16)+('Emission factors'!$H$17*'GHG Estimation'!U3816)</f>
        <v>0</v>
      </c>
    </row>
    <row r="3961" spans="1:21" x14ac:dyDescent="0.25">
      <c r="A3961" s="92" t="s">
        <v>11</v>
      </c>
      <c r="B3961" s="92" t="s">
        <v>12</v>
      </c>
      <c r="C3961" s="92" t="s">
        <v>42</v>
      </c>
      <c r="D3961" s="92" t="s">
        <v>42</v>
      </c>
      <c r="E3961" s="92" t="s">
        <v>24</v>
      </c>
      <c r="F3961" s="92" t="s">
        <v>34</v>
      </c>
      <c r="G3961" s="92" t="s">
        <v>97</v>
      </c>
      <c r="H3961" s="92" t="s">
        <v>94</v>
      </c>
      <c r="I3961" s="89" t="s">
        <v>200</v>
      </c>
      <c r="L3961" s="98">
        <f>L3529+(L3673*'Emission factors'!$H$16)+('Emission factors'!$H$17*'GHG Estimation'!L3817)</f>
        <v>48939.443393860653</v>
      </c>
      <c r="M3961" s="98">
        <f>M3529+(M3673*'Emission factors'!$H$16)+('Emission factors'!$H$17*'GHG Estimation'!M3817)</f>
        <v>50090.660065176489</v>
      </c>
      <c r="N3961" s="98">
        <f>N3529+(N3673*'Emission factors'!$H$16)+('Emission factors'!$H$17*'GHG Estimation'!N3817)</f>
        <v>55131.486275356387</v>
      </c>
      <c r="O3961" s="98">
        <f>O3529+(O3673*'Emission factors'!$H$16)+('Emission factors'!$H$17*'GHG Estimation'!O3817)</f>
        <v>61299.485816916407</v>
      </c>
      <c r="P3961" s="98">
        <f>P3529+(P3673*'Emission factors'!$H$16)+('Emission factors'!$H$17*'GHG Estimation'!P3817)</f>
        <v>65644.680298235704</v>
      </c>
      <c r="Q3961" s="98">
        <f>Q3529+(Q3673*'Emission factors'!$H$16)+('Emission factors'!$H$17*'GHG Estimation'!Q3817)</f>
        <v>69471.619994088294</v>
      </c>
      <c r="R3961" s="98">
        <f>R3529+(R3673*'Emission factors'!$H$16)+('Emission factors'!$H$17*'GHG Estimation'!R3817)</f>
        <v>73138.708833869794</v>
      </c>
      <c r="S3961" s="98">
        <f>S3529+(S3673*'Emission factors'!$H$16)+('Emission factors'!$H$17*'GHG Estimation'!S3817)</f>
        <v>79052.697269244236</v>
      </c>
      <c r="T3961" s="98">
        <f>T3529+(T3673*'Emission factors'!$H$16)+('Emission factors'!$H$17*'GHG Estimation'!T3817)</f>
        <v>82752.170409069775</v>
      </c>
      <c r="U3961" s="98">
        <f>U3529+(U3673*'Emission factors'!$H$16)+('Emission factors'!$H$17*'GHG Estimation'!U3817)</f>
        <v>81490.396724348131</v>
      </c>
    </row>
    <row r="3962" spans="1:21" x14ac:dyDescent="0.25">
      <c r="A3962" s="92" t="s">
        <v>11</v>
      </c>
      <c r="B3962" s="92" t="s">
        <v>12</v>
      </c>
      <c r="C3962" s="92" t="s">
        <v>42</v>
      </c>
      <c r="D3962" s="92" t="s">
        <v>42</v>
      </c>
      <c r="E3962" s="92" t="s">
        <v>40</v>
      </c>
      <c r="F3962" s="92" t="s">
        <v>34</v>
      </c>
      <c r="G3962" s="92" t="s">
        <v>97</v>
      </c>
      <c r="H3962" s="92" t="s">
        <v>94</v>
      </c>
      <c r="I3962" s="89" t="s">
        <v>227</v>
      </c>
      <c r="J3962" s="92" t="s">
        <v>98</v>
      </c>
      <c r="L3962" s="98">
        <f>L3530+(L3674*'Emission factors'!$H$16)+('Emission factors'!$H$17*'GHG Estimation'!L3818)</f>
        <v>0</v>
      </c>
      <c r="M3962" s="98">
        <f>M3530+(M3674*'Emission factors'!$H$16)+('Emission factors'!$H$17*'GHG Estimation'!M3818)</f>
        <v>0</v>
      </c>
      <c r="N3962" s="98">
        <f>N3530+(N3674*'Emission factors'!$H$16)+('Emission factors'!$H$17*'GHG Estimation'!N3818)</f>
        <v>0</v>
      </c>
      <c r="O3962" s="98">
        <f>O3530+(O3674*'Emission factors'!$H$16)+('Emission factors'!$H$17*'GHG Estimation'!O3818)</f>
        <v>0</v>
      </c>
      <c r="P3962" s="98">
        <f>P3530+(P3674*'Emission factors'!$H$16)+('Emission factors'!$H$17*'GHG Estimation'!P3818)</f>
        <v>0</v>
      </c>
      <c r="Q3962" s="98">
        <f>Q3530+(Q3674*'Emission factors'!$H$16)+('Emission factors'!$H$17*'GHG Estimation'!Q3818)</f>
        <v>0</v>
      </c>
      <c r="R3962" s="98">
        <f>R3530+(R3674*'Emission factors'!$H$16)+('Emission factors'!$H$17*'GHG Estimation'!R3818)</f>
        <v>0</v>
      </c>
      <c r="S3962" s="98">
        <f>S3530+(S3674*'Emission factors'!$H$16)+('Emission factors'!$H$17*'GHG Estimation'!S3818)</f>
        <v>0</v>
      </c>
      <c r="T3962" s="98">
        <f>T3530+(T3674*'Emission factors'!$H$16)+('Emission factors'!$H$17*'GHG Estimation'!T3818)</f>
        <v>0</v>
      </c>
      <c r="U3962" s="98">
        <f>U3530+(U3674*'Emission factors'!$H$16)+('Emission factors'!$H$17*'GHG Estimation'!U3818)</f>
        <v>0</v>
      </c>
    </row>
    <row r="3963" spans="1:21" x14ac:dyDescent="0.25">
      <c r="A3963" s="92" t="s">
        <v>11</v>
      </c>
      <c r="B3963" s="92" t="s">
        <v>12</v>
      </c>
      <c r="C3963" s="92" t="s">
        <v>42</v>
      </c>
      <c r="D3963" s="92" t="s">
        <v>42</v>
      </c>
      <c r="E3963" s="92" t="s">
        <v>40</v>
      </c>
      <c r="F3963" s="92" t="s">
        <v>34</v>
      </c>
      <c r="G3963" s="92" t="s">
        <v>97</v>
      </c>
      <c r="H3963" s="92" t="s">
        <v>94</v>
      </c>
      <c r="I3963" s="89" t="s">
        <v>203</v>
      </c>
      <c r="L3963" s="98">
        <f>L3531+(L3675*'Emission factors'!$H$16)+('Emission factors'!$H$17*'GHG Estimation'!L3819)</f>
        <v>0</v>
      </c>
      <c r="M3963" s="98">
        <f>M3531+(M3675*'Emission factors'!$H$16)+('Emission factors'!$H$17*'GHG Estimation'!M3819)</f>
        <v>0</v>
      </c>
      <c r="N3963" s="98">
        <f>N3531+(N3675*'Emission factors'!$H$16)+('Emission factors'!$H$17*'GHG Estimation'!N3819)</f>
        <v>0</v>
      </c>
      <c r="O3963" s="98">
        <f>O3531+(O3675*'Emission factors'!$H$16)+('Emission factors'!$H$17*'GHG Estimation'!O3819)</f>
        <v>0</v>
      </c>
      <c r="P3963" s="98">
        <f>P3531+(P3675*'Emission factors'!$H$16)+('Emission factors'!$H$17*'GHG Estimation'!P3819)</f>
        <v>0</v>
      </c>
      <c r="Q3963" s="98">
        <f>Q3531+(Q3675*'Emission factors'!$H$16)+('Emission factors'!$H$17*'GHG Estimation'!Q3819)</f>
        <v>0</v>
      </c>
      <c r="R3963" s="98">
        <f>R3531+(R3675*'Emission factors'!$H$16)+('Emission factors'!$H$17*'GHG Estimation'!R3819)</f>
        <v>0</v>
      </c>
      <c r="S3963" s="98">
        <f>S3531+(S3675*'Emission factors'!$H$16)+('Emission factors'!$H$17*'GHG Estimation'!S3819)</f>
        <v>3.3301836330086969</v>
      </c>
      <c r="T3963" s="98">
        <f>T3531+(T3675*'Emission factors'!$H$16)+('Emission factors'!$H$17*'GHG Estimation'!T3819)</f>
        <v>7.6037752759578128</v>
      </c>
      <c r="U3963" s="98">
        <f>U3531+(U3675*'Emission factors'!$H$16)+('Emission factors'!$H$17*'GHG Estimation'!U3819)</f>
        <v>8.4314188147150961</v>
      </c>
    </row>
    <row r="3964" spans="1:21" x14ac:dyDescent="0.25">
      <c r="A3964" s="92" t="s">
        <v>11</v>
      </c>
      <c r="B3964" s="92" t="s">
        <v>12</v>
      </c>
      <c r="C3964" s="92" t="s">
        <v>42</v>
      </c>
      <c r="D3964" s="92" t="s">
        <v>42</v>
      </c>
      <c r="E3964" s="92" t="s">
        <v>40</v>
      </c>
      <c r="F3964" s="92" t="s">
        <v>34</v>
      </c>
      <c r="G3964" s="92" t="s">
        <v>97</v>
      </c>
      <c r="H3964" s="92" t="s">
        <v>94</v>
      </c>
      <c r="I3964" s="89" t="s">
        <v>191</v>
      </c>
      <c r="L3964" s="98">
        <f>L3532+(L3676*'Emission factors'!$H$16)+('Emission factors'!$H$17*'GHG Estimation'!L3820)</f>
        <v>0</v>
      </c>
      <c r="M3964" s="98">
        <f>M3532+(M3676*'Emission factors'!$H$16)+('Emission factors'!$H$17*'GHG Estimation'!M3820)</f>
        <v>0</v>
      </c>
      <c r="N3964" s="98">
        <f>N3532+(N3676*'Emission factors'!$H$16)+('Emission factors'!$H$17*'GHG Estimation'!N3820)</f>
        <v>0</v>
      </c>
      <c r="O3964" s="98">
        <f>O3532+(O3676*'Emission factors'!$H$16)+('Emission factors'!$H$17*'GHG Estimation'!O3820)</f>
        <v>0</v>
      </c>
      <c r="P3964" s="98">
        <f>P3532+(P3676*'Emission factors'!$H$16)+('Emission factors'!$H$17*'GHG Estimation'!P3820)</f>
        <v>0</v>
      </c>
      <c r="Q3964" s="98">
        <f>Q3532+(Q3676*'Emission factors'!$H$16)+('Emission factors'!$H$17*'GHG Estimation'!Q3820)</f>
        <v>0</v>
      </c>
      <c r="R3964" s="98">
        <f>R3532+(R3676*'Emission factors'!$H$16)+('Emission factors'!$H$17*'GHG Estimation'!R3820)</f>
        <v>0</v>
      </c>
      <c r="S3964" s="98">
        <f>S3532+(S3676*'Emission factors'!$H$16)+('Emission factors'!$H$17*'GHG Estimation'!S3820)</f>
        <v>0</v>
      </c>
      <c r="T3964" s="98">
        <f>T3532+(T3676*'Emission factors'!$H$16)+('Emission factors'!$H$17*'GHG Estimation'!T3820)</f>
        <v>0</v>
      </c>
      <c r="U3964" s="98">
        <f>U3532+(U3676*'Emission factors'!$H$16)+('Emission factors'!$H$17*'GHG Estimation'!U3820)</f>
        <v>0</v>
      </c>
    </row>
    <row r="3965" spans="1:21" x14ac:dyDescent="0.25">
      <c r="A3965" s="92" t="s">
        <v>11</v>
      </c>
      <c r="B3965" s="92" t="s">
        <v>12</v>
      </c>
      <c r="C3965" s="92" t="s">
        <v>42</v>
      </c>
      <c r="D3965" s="92" t="s">
        <v>42</v>
      </c>
      <c r="E3965" s="92" t="s">
        <v>40</v>
      </c>
      <c r="F3965" s="92" t="s">
        <v>34</v>
      </c>
      <c r="G3965" s="92" t="s">
        <v>97</v>
      </c>
      <c r="H3965" s="92" t="s">
        <v>94</v>
      </c>
      <c r="I3965" s="89" t="s">
        <v>192</v>
      </c>
      <c r="L3965" s="98">
        <f>L3533+(L3677*'Emission factors'!$H$16)+('Emission factors'!$H$17*'GHG Estimation'!L3821)</f>
        <v>0</v>
      </c>
      <c r="M3965" s="98">
        <f>M3533+(M3677*'Emission factors'!$H$16)+('Emission factors'!$H$17*'GHG Estimation'!M3821)</f>
        <v>0</v>
      </c>
      <c r="N3965" s="98">
        <f>N3533+(N3677*'Emission factors'!$H$16)+('Emission factors'!$H$17*'GHG Estimation'!N3821)</f>
        <v>0</v>
      </c>
      <c r="O3965" s="98">
        <f>O3533+(O3677*'Emission factors'!$H$16)+('Emission factors'!$H$17*'GHG Estimation'!O3821)</f>
        <v>0</v>
      </c>
      <c r="P3965" s="98">
        <f>P3533+(P3677*'Emission factors'!$H$16)+('Emission factors'!$H$17*'GHG Estimation'!P3821)</f>
        <v>0</v>
      </c>
      <c r="Q3965" s="98">
        <f>Q3533+(Q3677*'Emission factors'!$H$16)+('Emission factors'!$H$17*'GHG Estimation'!Q3821)</f>
        <v>0</v>
      </c>
      <c r="R3965" s="98">
        <f>R3533+(R3677*'Emission factors'!$H$16)+('Emission factors'!$H$17*'GHG Estimation'!R3821)</f>
        <v>237.3854916723138</v>
      </c>
      <c r="S3965" s="98">
        <f>S3533+(S3677*'Emission factors'!$H$16)+('Emission factors'!$H$17*'GHG Estimation'!S3821)</f>
        <v>313.2820339200286</v>
      </c>
      <c r="T3965" s="98">
        <f>T3533+(T3677*'Emission factors'!$H$16)+('Emission factors'!$H$17*'GHG Estimation'!T3821)</f>
        <v>288.01460033218353</v>
      </c>
      <c r="U3965" s="98">
        <f>U3533+(U3677*'Emission factors'!$H$16)+('Emission factors'!$H$17*'GHG Estimation'!U3821)</f>
        <v>244.94795663248982</v>
      </c>
    </row>
    <row r="3966" spans="1:21" x14ac:dyDescent="0.25">
      <c r="A3966" s="92" t="s">
        <v>11</v>
      </c>
      <c r="B3966" s="92" t="s">
        <v>12</v>
      </c>
      <c r="C3966" s="92" t="s">
        <v>42</v>
      </c>
      <c r="D3966" s="92" t="s">
        <v>42</v>
      </c>
      <c r="E3966" s="92" t="s">
        <v>40</v>
      </c>
      <c r="F3966" s="92" t="s">
        <v>34</v>
      </c>
      <c r="G3966" s="92" t="s">
        <v>97</v>
      </c>
      <c r="H3966" s="92" t="s">
        <v>94</v>
      </c>
      <c r="I3966" s="89" t="s">
        <v>206</v>
      </c>
      <c r="L3966" s="98">
        <f>L3534+(L3678*'Emission factors'!$H$16)+('Emission factors'!$H$17*'GHG Estimation'!L3822)</f>
        <v>0</v>
      </c>
      <c r="M3966" s="98">
        <f>M3534+(M3678*'Emission factors'!$H$16)+('Emission factors'!$H$17*'GHG Estimation'!M3822)</f>
        <v>0</v>
      </c>
      <c r="N3966" s="98">
        <f>N3534+(N3678*'Emission factors'!$H$16)+('Emission factors'!$H$17*'GHG Estimation'!N3822)</f>
        <v>0</v>
      </c>
      <c r="O3966" s="98">
        <f>O3534+(O3678*'Emission factors'!$H$16)+('Emission factors'!$H$17*'GHG Estimation'!O3822)</f>
        <v>0</v>
      </c>
      <c r="P3966" s="98">
        <f>P3534+(P3678*'Emission factors'!$H$16)+('Emission factors'!$H$17*'GHG Estimation'!P3822)</f>
        <v>0</v>
      </c>
      <c r="Q3966" s="98">
        <f>Q3534+(Q3678*'Emission factors'!$H$16)+('Emission factors'!$H$17*'GHG Estimation'!Q3822)</f>
        <v>0</v>
      </c>
      <c r="R3966" s="98">
        <f>R3534+(R3678*'Emission factors'!$H$16)+('Emission factors'!$H$17*'GHG Estimation'!R3822)</f>
        <v>0</v>
      </c>
      <c r="S3966" s="98">
        <f>S3534+(S3678*'Emission factors'!$H$16)+('Emission factors'!$H$17*'GHG Estimation'!S3822)</f>
        <v>0</v>
      </c>
      <c r="T3966" s="98">
        <f>T3534+(T3678*'Emission factors'!$H$16)+('Emission factors'!$H$17*'GHG Estimation'!T3822)</f>
        <v>0</v>
      </c>
      <c r="U3966" s="98">
        <f>U3534+(U3678*'Emission factors'!$H$16)+('Emission factors'!$H$17*'GHG Estimation'!U3822)</f>
        <v>0</v>
      </c>
    </row>
    <row r="3967" spans="1:21" x14ac:dyDescent="0.25">
      <c r="A3967" s="92" t="s">
        <v>11</v>
      </c>
      <c r="B3967" s="92" t="s">
        <v>12</v>
      </c>
      <c r="C3967" s="92" t="s">
        <v>42</v>
      </c>
      <c r="D3967" s="92" t="s">
        <v>42</v>
      </c>
      <c r="E3967" s="92" t="s">
        <v>40</v>
      </c>
      <c r="F3967" s="92" t="s">
        <v>34</v>
      </c>
      <c r="G3967" s="92" t="s">
        <v>97</v>
      </c>
      <c r="H3967" s="92" t="s">
        <v>94</v>
      </c>
      <c r="I3967" s="89" t="s">
        <v>220</v>
      </c>
      <c r="L3967" s="98">
        <f>L3535+(L3679*'Emission factors'!$H$16)+('Emission factors'!$H$17*'GHG Estimation'!L3823)</f>
        <v>0</v>
      </c>
      <c r="M3967" s="98">
        <f>M3535+(M3679*'Emission factors'!$H$16)+('Emission factors'!$H$17*'GHG Estimation'!M3823)</f>
        <v>0</v>
      </c>
      <c r="N3967" s="98">
        <f>N3535+(N3679*'Emission factors'!$H$16)+('Emission factors'!$H$17*'GHG Estimation'!N3823)</f>
        <v>0</v>
      </c>
      <c r="O3967" s="98">
        <f>O3535+(O3679*'Emission factors'!$H$16)+('Emission factors'!$H$17*'GHG Estimation'!O3823)</f>
        <v>0</v>
      </c>
      <c r="P3967" s="98">
        <f>P3535+(P3679*'Emission factors'!$H$16)+('Emission factors'!$H$17*'GHG Estimation'!P3823)</f>
        <v>0</v>
      </c>
      <c r="Q3967" s="98">
        <f>Q3535+(Q3679*'Emission factors'!$H$16)+('Emission factors'!$H$17*'GHG Estimation'!Q3823)</f>
        <v>0</v>
      </c>
      <c r="R3967" s="98">
        <f>R3535+(R3679*'Emission factors'!$H$16)+('Emission factors'!$H$17*'GHG Estimation'!R3823)</f>
        <v>0</v>
      </c>
      <c r="S3967" s="98">
        <f>S3535+(S3679*'Emission factors'!$H$16)+('Emission factors'!$H$17*'GHG Estimation'!S3823)</f>
        <v>0</v>
      </c>
      <c r="T3967" s="98">
        <f>T3535+(T3679*'Emission factors'!$H$16)+('Emission factors'!$H$17*'GHG Estimation'!T3823)</f>
        <v>0</v>
      </c>
      <c r="U3967" s="98">
        <f>U3535+(U3679*'Emission factors'!$H$16)+('Emission factors'!$H$17*'GHG Estimation'!U3823)</f>
        <v>0</v>
      </c>
    </row>
    <row r="3968" spans="1:21" x14ac:dyDescent="0.25">
      <c r="A3968" s="92" t="s">
        <v>11</v>
      </c>
      <c r="B3968" s="92" t="s">
        <v>12</v>
      </c>
      <c r="C3968" s="92" t="s">
        <v>42</v>
      </c>
      <c r="D3968" s="92" t="s">
        <v>42</v>
      </c>
      <c r="E3968" s="92" t="s">
        <v>40</v>
      </c>
      <c r="F3968" s="92" t="s">
        <v>34</v>
      </c>
      <c r="G3968" s="92" t="s">
        <v>97</v>
      </c>
      <c r="H3968" s="92" t="s">
        <v>94</v>
      </c>
      <c r="I3968" s="89" t="s">
        <v>193</v>
      </c>
      <c r="L3968" s="98">
        <f>L3536+(L3680*'Emission factors'!$H$16)+('Emission factors'!$H$17*'GHG Estimation'!L3824)</f>
        <v>0</v>
      </c>
      <c r="M3968" s="98">
        <f>M3536+(M3680*'Emission factors'!$H$16)+('Emission factors'!$H$17*'GHG Estimation'!M3824)</f>
        <v>0</v>
      </c>
      <c r="N3968" s="98">
        <f>N3536+(N3680*'Emission factors'!$H$16)+('Emission factors'!$H$17*'GHG Estimation'!N3824)</f>
        <v>0</v>
      </c>
      <c r="O3968" s="98">
        <f>O3536+(O3680*'Emission factors'!$H$16)+('Emission factors'!$H$17*'GHG Estimation'!O3824)</f>
        <v>0</v>
      </c>
      <c r="P3968" s="98">
        <f>P3536+(P3680*'Emission factors'!$H$16)+('Emission factors'!$H$17*'GHG Estimation'!P3824)</f>
        <v>0</v>
      </c>
      <c r="Q3968" s="98">
        <f>Q3536+(Q3680*'Emission factors'!$H$16)+('Emission factors'!$H$17*'GHG Estimation'!Q3824)</f>
        <v>0</v>
      </c>
      <c r="R3968" s="98">
        <f>R3536+(R3680*'Emission factors'!$H$16)+('Emission factors'!$H$17*'GHG Estimation'!R3824)</f>
        <v>0</v>
      </c>
      <c r="S3968" s="98">
        <f>S3536+(S3680*'Emission factors'!$H$16)+('Emission factors'!$H$17*'GHG Estimation'!S3824)</f>
        <v>0</v>
      </c>
      <c r="T3968" s="98">
        <f>T3536+(T3680*'Emission factors'!$H$16)+('Emission factors'!$H$17*'GHG Estimation'!T3824)</f>
        <v>0</v>
      </c>
      <c r="U3968" s="98">
        <f>U3536+(U3680*'Emission factors'!$H$16)+('Emission factors'!$H$17*'GHG Estimation'!U3824)</f>
        <v>0</v>
      </c>
    </row>
    <row r="3969" spans="1:21" x14ac:dyDescent="0.25">
      <c r="A3969" s="92" t="s">
        <v>11</v>
      </c>
      <c r="B3969" s="92" t="s">
        <v>12</v>
      </c>
      <c r="C3969" s="92" t="s">
        <v>42</v>
      </c>
      <c r="D3969" s="92" t="s">
        <v>42</v>
      </c>
      <c r="E3969" s="92" t="s">
        <v>40</v>
      </c>
      <c r="F3969" s="92" t="s">
        <v>34</v>
      </c>
      <c r="G3969" s="92" t="s">
        <v>97</v>
      </c>
      <c r="H3969" s="92" t="s">
        <v>94</v>
      </c>
      <c r="I3969" s="89" t="s">
        <v>259</v>
      </c>
      <c r="L3969" s="98">
        <f>L3537+(L3681*'Emission factors'!$H$16)+('Emission factors'!$H$17*'GHG Estimation'!L3825)</f>
        <v>0</v>
      </c>
      <c r="M3969" s="98">
        <f>M3537+(M3681*'Emission factors'!$H$16)+('Emission factors'!$H$17*'GHG Estimation'!M3825)</f>
        <v>0</v>
      </c>
      <c r="N3969" s="98">
        <f>N3537+(N3681*'Emission factors'!$H$16)+('Emission factors'!$H$17*'GHG Estimation'!N3825)</f>
        <v>0</v>
      </c>
      <c r="O3969" s="98">
        <f>O3537+(O3681*'Emission factors'!$H$16)+('Emission factors'!$H$17*'GHG Estimation'!O3825)</f>
        <v>0</v>
      </c>
      <c r="P3969" s="98">
        <f>P3537+(P3681*'Emission factors'!$H$16)+('Emission factors'!$H$17*'GHG Estimation'!P3825)</f>
        <v>0</v>
      </c>
      <c r="Q3969" s="98">
        <f>Q3537+(Q3681*'Emission factors'!$H$16)+('Emission factors'!$H$17*'GHG Estimation'!Q3825)</f>
        <v>0</v>
      </c>
      <c r="R3969" s="98">
        <f>R3537+(R3681*'Emission factors'!$H$16)+('Emission factors'!$H$17*'GHG Estimation'!R3825)</f>
        <v>0</v>
      </c>
      <c r="S3969" s="98">
        <f>S3537+(S3681*'Emission factors'!$H$16)+('Emission factors'!$H$17*'GHG Estimation'!S3825)</f>
        <v>0</v>
      </c>
      <c r="T3969" s="98">
        <f>T3537+(T3681*'Emission factors'!$H$16)+('Emission factors'!$H$17*'GHG Estimation'!T3825)</f>
        <v>0</v>
      </c>
      <c r="U3969" s="98">
        <f>U3537+(U3681*'Emission factors'!$H$16)+('Emission factors'!$H$17*'GHG Estimation'!U3825)</f>
        <v>0</v>
      </c>
    </row>
    <row r="3970" spans="1:21" x14ac:dyDescent="0.25">
      <c r="A3970" s="92" t="s">
        <v>11</v>
      </c>
      <c r="B3970" s="92" t="s">
        <v>12</v>
      </c>
      <c r="C3970" s="92" t="s">
        <v>42</v>
      </c>
      <c r="D3970" s="92" t="s">
        <v>42</v>
      </c>
      <c r="E3970" s="92" t="s">
        <v>40</v>
      </c>
      <c r="F3970" s="92" t="s">
        <v>34</v>
      </c>
      <c r="G3970" s="92" t="s">
        <v>97</v>
      </c>
      <c r="H3970" s="92" t="s">
        <v>94</v>
      </c>
      <c r="I3970" s="89" t="s">
        <v>223</v>
      </c>
      <c r="L3970" s="98">
        <f>L3538+(L3682*'Emission factors'!$H$16)+('Emission factors'!$H$17*'GHG Estimation'!L3826)</f>
        <v>0</v>
      </c>
      <c r="M3970" s="98">
        <f>M3538+(M3682*'Emission factors'!$H$16)+('Emission factors'!$H$17*'GHG Estimation'!M3826)</f>
        <v>0</v>
      </c>
      <c r="N3970" s="98">
        <f>N3538+(N3682*'Emission factors'!$H$16)+('Emission factors'!$H$17*'GHG Estimation'!N3826)</f>
        <v>0</v>
      </c>
      <c r="O3970" s="98">
        <f>O3538+(O3682*'Emission factors'!$H$16)+('Emission factors'!$H$17*'GHG Estimation'!O3826)</f>
        <v>0</v>
      </c>
      <c r="P3970" s="98">
        <f>P3538+(P3682*'Emission factors'!$H$16)+('Emission factors'!$H$17*'GHG Estimation'!P3826)</f>
        <v>0</v>
      </c>
      <c r="Q3970" s="98">
        <f>Q3538+(Q3682*'Emission factors'!$H$16)+('Emission factors'!$H$17*'GHG Estimation'!Q3826)</f>
        <v>0</v>
      </c>
      <c r="R3970" s="98">
        <f>R3538+(R3682*'Emission factors'!$H$16)+('Emission factors'!$H$17*'GHG Estimation'!R3826)</f>
        <v>0</v>
      </c>
      <c r="S3970" s="98">
        <f>S3538+(S3682*'Emission factors'!$H$16)+('Emission factors'!$H$17*'GHG Estimation'!S3826)</f>
        <v>0</v>
      </c>
      <c r="T3970" s="98">
        <f>T3538+(T3682*'Emission factors'!$H$16)+('Emission factors'!$H$17*'GHG Estimation'!T3826)</f>
        <v>0</v>
      </c>
      <c r="U3970" s="98">
        <f>U3538+(U3682*'Emission factors'!$H$16)+('Emission factors'!$H$17*'GHG Estimation'!U3826)</f>
        <v>0</v>
      </c>
    </row>
    <row r="3971" spans="1:21" x14ac:dyDescent="0.25">
      <c r="A3971" s="92" t="s">
        <v>11</v>
      </c>
      <c r="B3971" s="92" t="s">
        <v>12</v>
      </c>
      <c r="C3971" s="92" t="s">
        <v>42</v>
      </c>
      <c r="D3971" s="92" t="s">
        <v>42</v>
      </c>
      <c r="E3971" s="92" t="s">
        <v>40</v>
      </c>
      <c r="F3971" s="92" t="s">
        <v>34</v>
      </c>
      <c r="G3971" s="92" t="s">
        <v>97</v>
      </c>
      <c r="H3971" s="92" t="s">
        <v>94</v>
      </c>
      <c r="I3971" s="92" t="s">
        <v>221</v>
      </c>
      <c r="L3971" s="98">
        <f>L3539+(L3683*'Emission factors'!$H$16)+('Emission factors'!$H$17*'GHG Estimation'!L3827)</f>
        <v>680.16792571891085</v>
      </c>
      <c r="M3971" s="98">
        <f>M3539+(M3683*'Emission factors'!$H$16)+('Emission factors'!$H$17*'GHG Estimation'!M3827)</f>
        <v>497.61180554850426</v>
      </c>
      <c r="N3971" s="98">
        <f>N3539+(N3683*'Emission factors'!$H$16)+('Emission factors'!$H$17*'GHG Estimation'!N3827)</f>
        <v>637.21626889806487</v>
      </c>
      <c r="O3971" s="98">
        <f>O3539+(O3683*'Emission factors'!$H$16)+('Emission factors'!$H$17*'GHG Estimation'!O3827)</f>
        <v>639.65911549691566</v>
      </c>
      <c r="P3971" s="98">
        <f>P3539+(P3683*'Emission factors'!$H$16)+('Emission factors'!$H$17*'GHG Estimation'!P3827)</f>
        <v>996.75465794564116</v>
      </c>
      <c r="Q3971" s="98">
        <f>Q3539+(Q3683*'Emission factors'!$H$16)+('Emission factors'!$H$17*'GHG Estimation'!Q3827)</f>
        <v>1177.4785217411484</v>
      </c>
      <c r="R3971" s="98">
        <f>R3539+(R3683*'Emission factors'!$H$16)+('Emission factors'!$H$17*'GHG Estimation'!R3827)</f>
        <v>492.87823463482181</v>
      </c>
      <c r="S3971" s="98">
        <f>S3539+(S3683*'Emission factors'!$H$16)+('Emission factors'!$H$17*'GHG Estimation'!S3827)</f>
        <v>351.81997149773701</v>
      </c>
      <c r="T3971" s="98">
        <f>T3539+(T3683*'Emission factors'!$H$16)+('Emission factors'!$H$17*'GHG Estimation'!T3827)</f>
        <v>405.77599967838592</v>
      </c>
      <c r="U3971" s="98">
        <f>U3539+(U3683*'Emission factors'!$H$16)+('Emission factors'!$H$17*'GHG Estimation'!U3827)</f>
        <v>395.71202496645662</v>
      </c>
    </row>
    <row r="3972" spans="1:21" x14ac:dyDescent="0.25">
      <c r="A3972" s="92" t="s">
        <v>11</v>
      </c>
      <c r="B3972" s="92" t="s">
        <v>12</v>
      </c>
      <c r="C3972" s="92" t="s">
        <v>42</v>
      </c>
      <c r="D3972" s="92" t="s">
        <v>42</v>
      </c>
      <c r="E3972" s="92" t="s">
        <v>40</v>
      </c>
      <c r="F3972" s="92" t="s">
        <v>34</v>
      </c>
      <c r="G3972" s="92" t="s">
        <v>97</v>
      </c>
      <c r="H3972" s="92" t="s">
        <v>94</v>
      </c>
      <c r="I3972" s="89" t="s">
        <v>222</v>
      </c>
      <c r="L3972" s="98">
        <f>L3540+(L3684*'Emission factors'!$H$16)+('Emission factors'!$H$17*'GHG Estimation'!L3828)</f>
        <v>0</v>
      </c>
      <c r="M3972" s="98">
        <f>M3540+(M3684*'Emission factors'!$H$16)+('Emission factors'!$H$17*'GHG Estimation'!M3828)</f>
        <v>0</v>
      </c>
      <c r="N3972" s="98">
        <f>N3540+(N3684*'Emission factors'!$H$16)+('Emission factors'!$H$17*'GHG Estimation'!N3828)</f>
        <v>0</v>
      </c>
      <c r="O3972" s="98">
        <f>O3540+(O3684*'Emission factors'!$H$16)+('Emission factors'!$H$17*'GHG Estimation'!O3828)</f>
        <v>0</v>
      </c>
      <c r="P3972" s="98">
        <f>P3540+(P3684*'Emission factors'!$H$16)+('Emission factors'!$H$17*'GHG Estimation'!P3828)</f>
        <v>0</v>
      </c>
      <c r="Q3972" s="98">
        <f>Q3540+(Q3684*'Emission factors'!$H$16)+('Emission factors'!$H$17*'GHG Estimation'!Q3828)</f>
        <v>0</v>
      </c>
      <c r="R3972" s="98">
        <f>R3540+(R3684*'Emission factors'!$H$16)+('Emission factors'!$H$17*'GHG Estimation'!R3828)</f>
        <v>0</v>
      </c>
      <c r="S3972" s="98">
        <f>S3540+(S3684*'Emission factors'!$H$16)+('Emission factors'!$H$17*'GHG Estimation'!S3828)</f>
        <v>0</v>
      </c>
      <c r="T3972" s="98">
        <f>T3540+(T3684*'Emission factors'!$H$16)+('Emission factors'!$H$17*'GHG Estimation'!T3828)</f>
        <v>0</v>
      </c>
      <c r="U3972" s="98">
        <f>U3540+(U3684*'Emission factors'!$H$16)+('Emission factors'!$H$17*'GHG Estimation'!U3828)</f>
        <v>0</v>
      </c>
    </row>
    <row r="3973" spans="1:21" x14ac:dyDescent="0.25">
      <c r="A3973" s="92" t="s">
        <v>11</v>
      </c>
      <c r="B3973" s="92" t="s">
        <v>12</v>
      </c>
      <c r="C3973" s="92" t="s">
        <v>42</v>
      </c>
      <c r="D3973" s="92" t="s">
        <v>42</v>
      </c>
      <c r="E3973" s="92" t="s">
        <v>40</v>
      </c>
      <c r="F3973" s="92" t="s">
        <v>34</v>
      </c>
      <c r="G3973" s="92" t="s">
        <v>97</v>
      </c>
      <c r="H3973" s="92" t="s">
        <v>94</v>
      </c>
      <c r="I3973" s="89" t="s">
        <v>201</v>
      </c>
      <c r="L3973" s="98">
        <f>L3541+(L3685*'Emission factors'!$H$16)+('Emission factors'!$H$17*'GHG Estimation'!L3829)</f>
        <v>0</v>
      </c>
      <c r="M3973" s="98">
        <f>M3541+(M3685*'Emission factors'!$H$16)+('Emission factors'!$H$17*'GHG Estimation'!M3829)</f>
        <v>0</v>
      </c>
      <c r="N3973" s="98">
        <f>N3541+(N3685*'Emission factors'!$H$16)+('Emission factors'!$H$17*'GHG Estimation'!N3829)</f>
        <v>0</v>
      </c>
      <c r="O3973" s="98">
        <f>O3541+(O3685*'Emission factors'!$H$16)+('Emission factors'!$H$17*'GHG Estimation'!O3829)</f>
        <v>0</v>
      </c>
      <c r="P3973" s="98">
        <f>P3541+(P3685*'Emission factors'!$H$16)+('Emission factors'!$H$17*'GHG Estimation'!P3829)</f>
        <v>0</v>
      </c>
      <c r="Q3973" s="98">
        <f>Q3541+(Q3685*'Emission factors'!$H$16)+('Emission factors'!$H$17*'GHG Estimation'!Q3829)</f>
        <v>0</v>
      </c>
      <c r="R3973" s="98">
        <f>R3541+(R3685*'Emission factors'!$H$16)+('Emission factors'!$H$17*'GHG Estimation'!R3829)</f>
        <v>3594.5019051517979</v>
      </c>
      <c r="S3973" s="98">
        <f>S3541+(S3685*'Emission factors'!$H$16)+('Emission factors'!$H$17*'GHG Estimation'!S3829)</f>
        <v>4607.2346595328572</v>
      </c>
      <c r="T3973" s="98">
        <f>T3541+(T3685*'Emission factors'!$H$16)+('Emission factors'!$H$17*'GHG Estimation'!T3829)</f>
        <v>4442.4887724448072</v>
      </c>
      <c r="U3973" s="98">
        <f>U3541+(U3685*'Emission factors'!$H$16)+('Emission factors'!$H$17*'GHG Estimation'!U3829)</f>
        <v>3706.6228700069364</v>
      </c>
    </row>
    <row r="3974" spans="1:21" x14ac:dyDescent="0.25">
      <c r="A3974" s="92" t="s">
        <v>11</v>
      </c>
      <c r="B3974" s="92" t="s">
        <v>12</v>
      </c>
      <c r="C3974" s="92" t="s">
        <v>42</v>
      </c>
      <c r="D3974" s="92" t="s">
        <v>42</v>
      </c>
      <c r="E3974" s="92" t="s">
        <v>40</v>
      </c>
      <c r="F3974" s="92" t="s">
        <v>34</v>
      </c>
      <c r="G3974" s="92" t="s">
        <v>97</v>
      </c>
      <c r="H3974" s="92" t="s">
        <v>94</v>
      </c>
      <c r="I3974" s="89" t="s">
        <v>207</v>
      </c>
      <c r="L3974" s="98">
        <f>L3542+(L3686*'Emission factors'!$H$16)+('Emission factors'!$H$17*'GHG Estimation'!L3830)</f>
        <v>0</v>
      </c>
      <c r="M3974" s="98">
        <f>M3542+(M3686*'Emission factors'!$H$16)+('Emission factors'!$H$17*'GHG Estimation'!M3830)</f>
        <v>0</v>
      </c>
      <c r="N3974" s="98">
        <f>N3542+(N3686*'Emission factors'!$H$16)+('Emission factors'!$H$17*'GHG Estimation'!N3830)</f>
        <v>0</v>
      </c>
      <c r="O3974" s="98">
        <f>O3542+(O3686*'Emission factors'!$H$16)+('Emission factors'!$H$17*'GHG Estimation'!O3830)</f>
        <v>0</v>
      </c>
      <c r="P3974" s="98">
        <f>P3542+(P3686*'Emission factors'!$H$16)+('Emission factors'!$H$17*'GHG Estimation'!P3830)</f>
        <v>0</v>
      </c>
      <c r="Q3974" s="98">
        <f>Q3542+(Q3686*'Emission factors'!$H$16)+('Emission factors'!$H$17*'GHG Estimation'!Q3830)</f>
        <v>0</v>
      </c>
      <c r="R3974" s="98">
        <f>R3542+(R3686*'Emission factors'!$H$16)+('Emission factors'!$H$17*'GHG Estimation'!R3830)</f>
        <v>28.324405256355618</v>
      </c>
      <c r="S3974" s="98">
        <f>S3542+(S3686*'Emission factors'!$H$16)+('Emission factors'!$H$17*'GHG Estimation'!S3830)</f>
        <v>43.992123611250449</v>
      </c>
      <c r="T3974" s="98">
        <f>T3542+(T3686*'Emission factors'!$H$16)+('Emission factors'!$H$17*'GHG Estimation'!T3830)</f>
        <v>48.647609076589582</v>
      </c>
      <c r="U3974" s="98">
        <f>U3542+(U3686*'Emission factors'!$H$16)+('Emission factors'!$H$17*'GHG Estimation'!U3830)</f>
        <v>47.931675224654533</v>
      </c>
    </row>
    <row r="3975" spans="1:21" x14ac:dyDescent="0.25">
      <c r="A3975" s="92" t="s">
        <v>11</v>
      </c>
      <c r="B3975" s="92" t="s">
        <v>12</v>
      </c>
      <c r="C3975" s="92" t="s">
        <v>42</v>
      </c>
      <c r="D3975" s="92" t="s">
        <v>42</v>
      </c>
      <c r="E3975" s="92" t="s">
        <v>40</v>
      </c>
      <c r="F3975" s="92" t="s">
        <v>34</v>
      </c>
      <c r="G3975" s="92" t="s">
        <v>97</v>
      </c>
      <c r="H3975" s="92" t="s">
        <v>94</v>
      </c>
      <c r="I3975" s="89" t="s">
        <v>218</v>
      </c>
      <c r="L3975" s="98">
        <f>L3543+(L3687*'Emission factors'!$H$16)+('Emission factors'!$H$17*'GHG Estimation'!L3831)</f>
        <v>0</v>
      </c>
      <c r="M3975" s="98">
        <f>M3543+(M3687*'Emission factors'!$H$16)+('Emission factors'!$H$17*'GHG Estimation'!M3831)</f>
        <v>0</v>
      </c>
      <c r="N3975" s="98">
        <f>N3543+(N3687*'Emission factors'!$H$16)+('Emission factors'!$H$17*'GHG Estimation'!N3831)</f>
        <v>0</v>
      </c>
      <c r="O3975" s="98">
        <f>O3543+(O3687*'Emission factors'!$H$16)+('Emission factors'!$H$17*'GHG Estimation'!O3831)</f>
        <v>0</v>
      </c>
      <c r="P3975" s="98">
        <f>P3543+(P3687*'Emission factors'!$H$16)+('Emission factors'!$H$17*'GHG Estimation'!P3831)</f>
        <v>0</v>
      </c>
      <c r="Q3975" s="98">
        <f>Q3543+(Q3687*'Emission factors'!$H$16)+('Emission factors'!$H$17*'GHG Estimation'!Q3831)</f>
        <v>0</v>
      </c>
      <c r="R3975" s="98">
        <f>R3543+(R3687*'Emission factors'!$H$16)+('Emission factors'!$H$17*'GHG Estimation'!R3831)</f>
        <v>0</v>
      </c>
      <c r="S3975" s="98">
        <f>S3543+(S3687*'Emission factors'!$H$16)+('Emission factors'!$H$17*'GHG Estimation'!S3831)</f>
        <v>0</v>
      </c>
      <c r="T3975" s="98">
        <f>T3543+(T3687*'Emission factors'!$H$16)+('Emission factors'!$H$17*'GHG Estimation'!T3831)</f>
        <v>0</v>
      </c>
      <c r="U3975" s="98">
        <f>U3543+(U3687*'Emission factors'!$H$16)+('Emission factors'!$H$17*'GHG Estimation'!U3831)</f>
        <v>0</v>
      </c>
    </row>
    <row r="3976" spans="1:21" x14ac:dyDescent="0.25">
      <c r="A3976" s="92" t="s">
        <v>11</v>
      </c>
      <c r="B3976" s="92" t="s">
        <v>12</v>
      </c>
      <c r="C3976" s="92" t="s">
        <v>42</v>
      </c>
      <c r="D3976" s="92" t="s">
        <v>42</v>
      </c>
      <c r="E3976" s="92" t="s">
        <v>40</v>
      </c>
      <c r="F3976" s="92" t="s">
        <v>34</v>
      </c>
      <c r="G3976" s="92" t="s">
        <v>97</v>
      </c>
      <c r="H3976" s="92" t="s">
        <v>94</v>
      </c>
      <c r="I3976" s="89" t="s">
        <v>194</v>
      </c>
      <c r="L3976" s="98">
        <f>L3544+(L3688*'Emission factors'!$H$16)+('Emission factors'!$H$17*'GHG Estimation'!L3832)</f>
        <v>0</v>
      </c>
      <c r="M3976" s="98">
        <f>M3544+(M3688*'Emission factors'!$H$16)+('Emission factors'!$H$17*'GHG Estimation'!M3832)</f>
        <v>0</v>
      </c>
      <c r="N3976" s="98">
        <f>N3544+(N3688*'Emission factors'!$H$16)+('Emission factors'!$H$17*'GHG Estimation'!N3832)</f>
        <v>0</v>
      </c>
      <c r="O3976" s="98">
        <f>O3544+(O3688*'Emission factors'!$H$16)+('Emission factors'!$H$17*'GHG Estimation'!O3832)</f>
        <v>0</v>
      </c>
      <c r="P3976" s="98">
        <f>P3544+(P3688*'Emission factors'!$H$16)+('Emission factors'!$H$17*'GHG Estimation'!P3832)</f>
        <v>0</v>
      </c>
      <c r="Q3976" s="98">
        <f>Q3544+(Q3688*'Emission factors'!$H$16)+('Emission factors'!$H$17*'GHG Estimation'!Q3832)</f>
        <v>0</v>
      </c>
      <c r="R3976" s="98">
        <f>R3544+(R3688*'Emission factors'!$H$16)+('Emission factors'!$H$17*'GHG Estimation'!R3832)</f>
        <v>0</v>
      </c>
      <c r="S3976" s="98">
        <f>S3544+(S3688*'Emission factors'!$H$16)+('Emission factors'!$H$17*'GHG Estimation'!S3832)</f>
        <v>0</v>
      </c>
      <c r="T3976" s="98">
        <f>T3544+(T3688*'Emission factors'!$H$16)+('Emission factors'!$H$17*'GHG Estimation'!T3832)</f>
        <v>0</v>
      </c>
      <c r="U3976" s="98">
        <f>U3544+(U3688*'Emission factors'!$H$16)+('Emission factors'!$H$17*'GHG Estimation'!U3832)</f>
        <v>0</v>
      </c>
    </row>
    <row r="3977" spans="1:21" x14ac:dyDescent="0.25">
      <c r="A3977" s="92" t="s">
        <v>11</v>
      </c>
      <c r="B3977" s="92" t="s">
        <v>12</v>
      </c>
      <c r="C3977" s="92" t="s">
        <v>42</v>
      </c>
      <c r="D3977" s="92" t="s">
        <v>42</v>
      </c>
      <c r="E3977" s="92" t="s">
        <v>40</v>
      </c>
      <c r="F3977" s="92" t="s">
        <v>34</v>
      </c>
      <c r="G3977" s="92" t="s">
        <v>97</v>
      </c>
      <c r="H3977" s="92" t="s">
        <v>94</v>
      </c>
      <c r="I3977" s="89" t="s">
        <v>195</v>
      </c>
      <c r="L3977" s="98">
        <f>L3545+(L3689*'Emission factors'!$H$16)+('Emission factors'!$H$17*'GHG Estimation'!L3833)</f>
        <v>0</v>
      </c>
      <c r="M3977" s="98">
        <f>M3545+(M3689*'Emission factors'!$H$16)+('Emission factors'!$H$17*'GHG Estimation'!M3833)</f>
        <v>0</v>
      </c>
      <c r="N3977" s="98">
        <f>N3545+(N3689*'Emission factors'!$H$16)+('Emission factors'!$H$17*'GHG Estimation'!N3833)</f>
        <v>0</v>
      </c>
      <c r="O3977" s="98">
        <f>O3545+(O3689*'Emission factors'!$H$16)+('Emission factors'!$H$17*'GHG Estimation'!O3833)</f>
        <v>0</v>
      </c>
      <c r="P3977" s="98">
        <f>P3545+(P3689*'Emission factors'!$H$16)+('Emission factors'!$H$17*'GHG Estimation'!P3833)</f>
        <v>0</v>
      </c>
      <c r="Q3977" s="98">
        <f>Q3545+(Q3689*'Emission factors'!$H$16)+('Emission factors'!$H$17*'GHG Estimation'!Q3833)</f>
        <v>0</v>
      </c>
      <c r="R3977" s="98">
        <f>R3545+(R3689*'Emission factors'!$H$16)+('Emission factors'!$H$17*'GHG Estimation'!R3833)</f>
        <v>0</v>
      </c>
      <c r="S3977" s="98">
        <f>S3545+(S3689*'Emission factors'!$H$16)+('Emission factors'!$H$17*'GHG Estimation'!S3833)</f>
        <v>0</v>
      </c>
      <c r="T3977" s="98">
        <f>T3545+(T3689*'Emission factors'!$H$16)+('Emission factors'!$H$17*'GHG Estimation'!T3833)</f>
        <v>0</v>
      </c>
      <c r="U3977" s="98">
        <f>U3545+(U3689*'Emission factors'!$H$16)+('Emission factors'!$H$17*'GHG Estimation'!U3833)</f>
        <v>0</v>
      </c>
    </row>
    <row r="3978" spans="1:21" x14ac:dyDescent="0.25">
      <c r="A3978" s="92" t="s">
        <v>11</v>
      </c>
      <c r="B3978" s="92" t="s">
        <v>12</v>
      </c>
      <c r="C3978" s="92" t="s">
        <v>42</v>
      </c>
      <c r="D3978" s="92" t="s">
        <v>42</v>
      </c>
      <c r="E3978" s="92" t="s">
        <v>40</v>
      </c>
      <c r="F3978" s="92" t="s">
        <v>34</v>
      </c>
      <c r="G3978" s="92" t="s">
        <v>97</v>
      </c>
      <c r="H3978" s="92" t="s">
        <v>94</v>
      </c>
      <c r="I3978" s="89" t="s">
        <v>209</v>
      </c>
      <c r="L3978" s="98">
        <f>L3546+(L3690*'Emission factors'!$H$16)+('Emission factors'!$H$17*'GHG Estimation'!L3834)</f>
        <v>0</v>
      </c>
      <c r="M3978" s="98">
        <f>M3546+(M3690*'Emission factors'!$H$16)+('Emission factors'!$H$17*'GHG Estimation'!M3834)</f>
        <v>0</v>
      </c>
      <c r="N3978" s="98">
        <f>N3546+(N3690*'Emission factors'!$H$16)+('Emission factors'!$H$17*'GHG Estimation'!N3834)</f>
        <v>0</v>
      </c>
      <c r="O3978" s="98">
        <f>O3546+(O3690*'Emission factors'!$H$16)+('Emission factors'!$H$17*'GHG Estimation'!O3834)</f>
        <v>0</v>
      </c>
      <c r="P3978" s="98">
        <f>P3546+(P3690*'Emission factors'!$H$16)+('Emission factors'!$H$17*'GHG Estimation'!P3834)</f>
        <v>0</v>
      </c>
      <c r="Q3978" s="98">
        <f>Q3546+(Q3690*'Emission factors'!$H$16)+('Emission factors'!$H$17*'GHG Estimation'!Q3834)</f>
        <v>0</v>
      </c>
      <c r="R3978" s="98">
        <f>R3546+(R3690*'Emission factors'!$H$16)+('Emission factors'!$H$17*'GHG Estimation'!R3834)</f>
        <v>0</v>
      </c>
      <c r="S3978" s="98">
        <f>S3546+(S3690*'Emission factors'!$H$16)+('Emission factors'!$H$17*'GHG Estimation'!S3834)</f>
        <v>0</v>
      </c>
      <c r="T3978" s="98">
        <f>T3546+(T3690*'Emission factors'!$H$16)+('Emission factors'!$H$17*'GHG Estimation'!T3834)</f>
        <v>0</v>
      </c>
      <c r="U3978" s="98">
        <f>U3546+(U3690*'Emission factors'!$H$16)+('Emission factors'!$H$17*'GHG Estimation'!U3834)</f>
        <v>0</v>
      </c>
    </row>
    <row r="3979" spans="1:21" x14ac:dyDescent="0.25">
      <c r="A3979" s="92" t="s">
        <v>11</v>
      </c>
      <c r="B3979" s="92" t="s">
        <v>12</v>
      </c>
      <c r="C3979" s="92" t="s">
        <v>42</v>
      </c>
      <c r="D3979" s="92" t="s">
        <v>42</v>
      </c>
      <c r="E3979" s="92" t="s">
        <v>40</v>
      </c>
      <c r="F3979" s="92" t="s">
        <v>34</v>
      </c>
      <c r="G3979" s="92" t="s">
        <v>97</v>
      </c>
      <c r="H3979" s="92" t="s">
        <v>94</v>
      </c>
      <c r="I3979" s="89" t="s">
        <v>208</v>
      </c>
      <c r="L3979" s="98">
        <f>L3547+(L3691*'Emission factors'!$H$16)+('Emission factors'!$H$17*'GHG Estimation'!L3835)</f>
        <v>0</v>
      </c>
      <c r="M3979" s="98">
        <f>M3547+(M3691*'Emission factors'!$H$16)+('Emission factors'!$H$17*'GHG Estimation'!M3835)</f>
        <v>0</v>
      </c>
      <c r="N3979" s="98">
        <f>N3547+(N3691*'Emission factors'!$H$16)+('Emission factors'!$H$17*'GHG Estimation'!N3835)</f>
        <v>0</v>
      </c>
      <c r="O3979" s="98">
        <f>O3547+(O3691*'Emission factors'!$H$16)+('Emission factors'!$H$17*'GHG Estimation'!O3835)</f>
        <v>0</v>
      </c>
      <c r="P3979" s="98">
        <f>P3547+(P3691*'Emission factors'!$H$16)+('Emission factors'!$H$17*'GHG Estimation'!P3835)</f>
        <v>0</v>
      </c>
      <c r="Q3979" s="98">
        <f>Q3547+(Q3691*'Emission factors'!$H$16)+('Emission factors'!$H$17*'GHG Estimation'!Q3835)</f>
        <v>0</v>
      </c>
      <c r="R3979" s="98">
        <f>R3547+(R3691*'Emission factors'!$H$16)+('Emission factors'!$H$17*'GHG Estimation'!R3835)</f>
        <v>0</v>
      </c>
      <c r="S3979" s="98">
        <f>S3547+(S3691*'Emission factors'!$H$16)+('Emission factors'!$H$17*'GHG Estimation'!S3835)</f>
        <v>0</v>
      </c>
      <c r="T3979" s="98">
        <f>T3547+(T3691*'Emission factors'!$H$16)+('Emission factors'!$H$17*'GHG Estimation'!T3835)</f>
        <v>0</v>
      </c>
      <c r="U3979" s="98">
        <f>U3547+(U3691*'Emission factors'!$H$16)+('Emission factors'!$H$17*'GHG Estimation'!U3835)</f>
        <v>0</v>
      </c>
    </row>
    <row r="3980" spans="1:21" x14ac:dyDescent="0.25">
      <c r="A3980" s="92" t="s">
        <v>11</v>
      </c>
      <c r="B3980" s="92" t="s">
        <v>12</v>
      </c>
      <c r="C3980" s="92" t="s">
        <v>42</v>
      </c>
      <c r="D3980" s="92" t="s">
        <v>42</v>
      </c>
      <c r="E3980" s="92" t="s">
        <v>40</v>
      </c>
      <c r="F3980" s="92" t="s">
        <v>34</v>
      </c>
      <c r="G3980" s="92" t="s">
        <v>97</v>
      </c>
      <c r="H3980" s="92" t="s">
        <v>94</v>
      </c>
      <c r="I3980" s="89" t="s">
        <v>226</v>
      </c>
      <c r="L3980" s="98">
        <f>L3548+(L3692*'Emission factors'!$H$16)+('Emission factors'!$H$17*'GHG Estimation'!L3836)</f>
        <v>0</v>
      </c>
      <c r="M3980" s="98">
        <f>M3548+(M3692*'Emission factors'!$H$16)+('Emission factors'!$H$17*'GHG Estimation'!M3836)</f>
        <v>0</v>
      </c>
      <c r="N3980" s="98">
        <f>N3548+(N3692*'Emission factors'!$H$16)+('Emission factors'!$H$17*'GHG Estimation'!N3836)</f>
        <v>0</v>
      </c>
      <c r="O3980" s="98">
        <f>O3548+(O3692*'Emission factors'!$H$16)+('Emission factors'!$H$17*'GHG Estimation'!O3836)</f>
        <v>0</v>
      </c>
      <c r="P3980" s="98">
        <f>P3548+(P3692*'Emission factors'!$H$16)+('Emission factors'!$H$17*'GHG Estimation'!P3836)</f>
        <v>0</v>
      </c>
      <c r="Q3980" s="98">
        <f>Q3548+(Q3692*'Emission factors'!$H$16)+('Emission factors'!$H$17*'GHG Estimation'!Q3836)</f>
        <v>0</v>
      </c>
      <c r="R3980" s="98">
        <f>R3548+(R3692*'Emission factors'!$H$16)+('Emission factors'!$H$17*'GHG Estimation'!R3836)</f>
        <v>0</v>
      </c>
      <c r="S3980" s="98">
        <f>S3548+(S3692*'Emission factors'!$H$16)+('Emission factors'!$H$17*'GHG Estimation'!S3836)</f>
        <v>0</v>
      </c>
      <c r="T3980" s="98">
        <f>T3548+(T3692*'Emission factors'!$H$16)+('Emission factors'!$H$17*'GHG Estimation'!T3836)</f>
        <v>0</v>
      </c>
      <c r="U3980" s="98">
        <f>U3548+(U3692*'Emission factors'!$H$16)+('Emission factors'!$H$17*'GHG Estimation'!U3836)</f>
        <v>0</v>
      </c>
    </row>
    <row r="3981" spans="1:21" x14ac:dyDescent="0.25">
      <c r="A3981" s="92" t="s">
        <v>11</v>
      </c>
      <c r="B3981" s="92" t="s">
        <v>12</v>
      </c>
      <c r="C3981" s="92" t="s">
        <v>42</v>
      </c>
      <c r="D3981" s="92" t="s">
        <v>42</v>
      </c>
      <c r="E3981" s="92" t="s">
        <v>40</v>
      </c>
      <c r="F3981" s="92" t="s">
        <v>34</v>
      </c>
      <c r="G3981" s="92" t="s">
        <v>97</v>
      </c>
      <c r="H3981" s="92" t="s">
        <v>94</v>
      </c>
      <c r="I3981" s="89" t="s">
        <v>196</v>
      </c>
      <c r="L3981" s="98">
        <f>L3549+(L3693*'Emission factors'!$H$16)+('Emission factors'!$H$17*'GHG Estimation'!L3837)</f>
        <v>0</v>
      </c>
      <c r="M3981" s="98">
        <f>M3549+(M3693*'Emission factors'!$H$16)+('Emission factors'!$H$17*'GHG Estimation'!M3837)</f>
        <v>0</v>
      </c>
      <c r="N3981" s="98">
        <f>N3549+(N3693*'Emission factors'!$H$16)+('Emission factors'!$H$17*'GHG Estimation'!N3837)</f>
        <v>0</v>
      </c>
      <c r="O3981" s="98">
        <f>O3549+(O3693*'Emission factors'!$H$16)+('Emission factors'!$H$17*'GHG Estimation'!O3837)</f>
        <v>0</v>
      </c>
      <c r="P3981" s="98">
        <f>P3549+(P3693*'Emission factors'!$H$16)+('Emission factors'!$H$17*'GHG Estimation'!P3837)</f>
        <v>0</v>
      </c>
      <c r="Q3981" s="98">
        <f>Q3549+(Q3693*'Emission factors'!$H$16)+('Emission factors'!$H$17*'GHG Estimation'!Q3837)</f>
        <v>0</v>
      </c>
      <c r="R3981" s="98">
        <f>R3549+(R3693*'Emission factors'!$H$16)+('Emission factors'!$H$17*'GHG Estimation'!R3837)</f>
        <v>203.21636787099587</v>
      </c>
      <c r="S3981" s="98">
        <f>S3549+(S3693*'Emission factors'!$H$16)+('Emission factors'!$H$17*'GHG Estimation'!S3837)</f>
        <v>79.186295528799363</v>
      </c>
      <c r="T3981" s="98">
        <f>T3549+(T3693*'Emission factors'!$H$16)+('Emission factors'!$H$17*'GHG Estimation'!T3837)</f>
        <v>17.302780009267288</v>
      </c>
      <c r="U3981" s="98">
        <f>U3549+(U3693*'Emission factors'!$H$16)+('Emission factors'!$H$17*'GHG Estimation'!U3837)</f>
        <v>18.436186425561548</v>
      </c>
    </row>
    <row r="3982" spans="1:21" x14ac:dyDescent="0.25">
      <c r="A3982" s="92" t="s">
        <v>11</v>
      </c>
      <c r="B3982" s="92" t="s">
        <v>12</v>
      </c>
      <c r="C3982" s="92" t="s">
        <v>42</v>
      </c>
      <c r="D3982" s="92" t="s">
        <v>42</v>
      </c>
      <c r="E3982" s="92" t="s">
        <v>40</v>
      </c>
      <c r="F3982" s="92" t="s">
        <v>34</v>
      </c>
      <c r="G3982" s="92" t="s">
        <v>97</v>
      </c>
      <c r="H3982" s="92" t="s">
        <v>94</v>
      </c>
      <c r="I3982" s="89" t="s">
        <v>197</v>
      </c>
      <c r="L3982" s="98">
        <f>L3550+(L3694*'Emission factors'!$H$16)+('Emission factors'!$H$17*'GHG Estimation'!L3838)</f>
        <v>1158.585561114397</v>
      </c>
      <c r="M3982" s="98">
        <f>M3550+(M3694*'Emission factors'!$H$16)+('Emission factors'!$H$17*'GHG Estimation'!M3838)</f>
        <v>1332.4182953888192</v>
      </c>
      <c r="N3982" s="98">
        <f>N3550+(N3694*'Emission factors'!$H$16)+('Emission factors'!$H$17*'GHG Estimation'!N3838)</f>
        <v>1840.1207535346641</v>
      </c>
      <c r="O3982" s="98">
        <f>O3550+(O3694*'Emission factors'!$H$16)+('Emission factors'!$H$17*'GHG Estimation'!O3838)</f>
        <v>1915.9583660708518</v>
      </c>
      <c r="P3982" s="98">
        <f>P3550+(P3694*'Emission factors'!$H$16)+('Emission factors'!$H$17*'GHG Estimation'!P3838)</f>
        <v>2836.861491101196</v>
      </c>
      <c r="Q3982" s="98">
        <f>Q3550+(Q3694*'Emission factors'!$H$16)+('Emission factors'!$H$17*'GHG Estimation'!Q3838)</f>
        <v>3192.3699536985432</v>
      </c>
      <c r="R3982" s="98">
        <f>R3550+(R3694*'Emission factors'!$H$16)+('Emission factors'!$H$17*'GHG Estimation'!R3838)</f>
        <v>1152.8613856433228</v>
      </c>
      <c r="S3982" s="98">
        <f>S3550+(S3694*'Emission factors'!$H$16)+('Emission factors'!$H$17*'GHG Estimation'!S3838)</f>
        <v>551.85799645207032</v>
      </c>
      <c r="T3982" s="98">
        <f>T3550+(T3694*'Emission factors'!$H$16)+('Emission factors'!$H$17*'GHG Estimation'!T3838)</f>
        <v>553.8004686391929</v>
      </c>
      <c r="U3982" s="98">
        <f>U3550+(U3694*'Emission factors'!$H$16)+('Emission factors'!$H$17*'GHG Estimation'!U3838)</f>
        <v>495.44122143080949</v>
      </c>
    </row>
    <row r="3983" spans="1:21" x14ac:dyDescent="0.25">
      <c r="A3983" s="92" t="s">
        <v>11</v>
      </c>
      <c r="B3983" s="92" t="s">
        <v>12</v>
      </c>
      <c r="C3983" s="92" t="s">
        <v>42</v>
      </c>
      <c r="D3983" s="92" t="s">
        <v>42</v>
      </c>
      <c r="E3983" s="92" t="s">
        <v>40</v>
      </c>
      <c r="F3983" s="92" t="s">
        <v>34</v>
      </c>
      <c r="G3983" s="92" t="s">
        <v>97</v>
      </c>
      <c r="H3983" s="92" t="s">
        <v>94</v>
      </c>
      <c r="I3983" s="89" t="s">
        <v>229</v>
      </c>
      <c r="L3983" s="98">
        <f>L3551+(L3695*'Emission factors'!$H$16)+('Emission factors'!$H$17*'GHG Estimation'!L3839)</f>
        <v>0</v>
      </c>
      <c r="M3983" s="98">
        <f>M3551+(M3695*'Emission factors'!$H$16)+('Emission factors'!$H$17*'GHG Estimation'!M3839)</f>
        <v>0</v>
      </c>
      <c r="N3983" s="98">
        <f>N3551+(N3695*'Emission factors'!$H$16)+('Emission factors'!$H$17*'GHG Estimation'!N3839)</f>
        <v>0</v>
      </c>
      <c r="O3983" s="98">
        <f>O3551+(O3695*'Emission factors'!$H$16)+('Emission factors'!$H$17*'GHG Estimation'!O3839)</f>
        <v>0</v>
      </c>
      <c r="P3983" s="98">
        <f>P3551+(P3695*'Emission factors'!$H$16)+('Emission factors'!$H$17*'GHG Estimation'!P3839)</f>
        <v>0</v>
      </c>
      <c r="Q3983" s="98">
        <f>Q3551+(Q3695*'Emission factors'!$H$16)+('Emission factors'!$H$17*'GHG Estimation'!Q3839)</f>
        <v>0</v>
      </c>
      <c r="R3983" s="98">
        <f>R3551+(R3695*'Emission factors'!$H$16)+('Emission factors'!$H$17*'GHG Estimation'!R3839)</f>
        <v>0</v>
      </c>
      <c r="S3983" s="98">
        <f>S3551+(S3695*'Emission factors'!$H$16)+('Emission factors'!$H$17*'GHG Estimation'!S3839)</f>
        <v>0</v>
      </c>
      <c r="T3983" s="98">
        <f>T3551+(T3695*'Emission factors'!$H$16)+('Emission factors'!$H$17*'GHG Estimation'!T3839)</f>
        <v>0</v>
      </c>
      <c r="U3983" s="98">
        <f>U3551+(U3695*'Emission factors'!$H$16)+('Emission factors'!$H$17*'GHG Estimation'!U3839)</f>
        <v>0</v>
      </c>
    </row>
    <row r="3984" spans="1:21" x14ac:dyDescent="0.25">
      <c r="A3984" s="92" t="s">
        <v>11</v>
      </c>
      <c r="B3984" s="92" t="s">
        <v>12</v>
      </c>
      <c r="C3984" s="92" t="s">
        <v>42</v>
      </c>
      <c r="D3984" s="92" t="s">
        <v>42</v>
      </c>
      <c r="E3984" s="92" t="s">
        <v>40</v>
      </c>
      <c r="F3984" s="92" t="s">
        <v>34</v>
      </c>
      <c r="G3984" s="92" t="s">
        <v>97</v>
      </c>
      <c r="H3984" s="92" t="s">
        <v>94</v>
      </c>
      <c r="I3984" s="89" t="s">
        <v>198</v>
      </c>
      <c r="L3984" s="98">
        <f>L3552+(L3696*'Emission factors'!$H$16)+('Emission factors'!$H$17*'GHG Estimation'!L3840)</f>
        <v>0</v>
      </c>
      <c r="M3984" s="98">
        <f>M3552+(M3696*'Emission factors'!$H$16)+('Emission factors'!$H$17*'GHG Estimation'!M3840)</f>
        <v>0</v>
      </c>
      <c r="N3984" s="98">
        <f>N3552+(N3696*'Emission factors'!$H$16)+('Emission factors'!$H$17*'GHG Estimation'!N3840)</f>
        <v>0</v>
      </c>
      <c r="O3984" s="98">
        <f>O3552+(O3696*'Emission factors'!$H$16)+('Emission factors'!$H$17*'GHG Estimation'!O3840)</f>
        <v>0</v>
      </c>
      <c r="P3984" s="98">
        <f>P3552+(P3696*'Emission factors'!$H$16)+('Emission factors'!$H$17*'GHG Estimation'!P3840)</f>
        <v>0</v>
      </c>
      <c r="Q3984" s="98">
        <f>Q3552+(Q3696*'Emission factors'!$H$16)+('Emission factors'!$H$17*'GHG Estimation'!Q3840)</f>
        <v>0</v>
      </c>
      <c r="R3984" s="98">
        <f>R3552+(R3696*'Emission factors'!$H$16)+('Emission factors'!$H$17*'GHG Estimation'!R3840)</f>
        <v>0</v>
      </c>
      <c r="S3984" s="98">
        <f>S3552+(S3696*'Emission factors'!$H$16)+('Emission factors'!$H$17*'GHG Estimation'!S3840)</f>
        <v>0</v>
      </c>
      <c r="T3984" s="98">
        <f>T3552+(T3696*'Emission factors'!$H$16)+('Emission factors'!$H$17*'GHG Estimation'!T3840)</f>
        <v>0</v>
      </c>
      <c r="U3984" s="98">
        <f>U3552+(U3696*'Emission factors'!$H$16)+('Emission factors'!$H$17*'GHG Estimation'!U3840)</f>
        <v>0</v>
      </c>
    </row>
    <row r="3985" spans="1:21" x14ac:dyDescent="0.25">
      <c r="A3985" s="92" t="s">
        <v>11</v>
      </c>
      <c r="B3985" s="92" t="s">
        <v>12</v>
      </c>
      <c r="C3985" s="92" t="s">
        <v>42</v>
      </c>
      <c r="D3985" s="92" t="s">
        <v>42</v>
      </c>
      <c r="E3985" s="92" t="s">
        <v>40</v>
      </c>
      <c r="F3985" s="92" t="s">
        <v>34</v>
      </c>
      <c r="G3985" s="92" t="s">
        <v>97</v>
      </c>
      <c r="H3985" s="92" t="s">
        <v>94</v>
      </c>
      <c r="I3985" s="89" t="s">
        <v>231</v>
      </c>
      <c r="L3985" s="98">
        <f>L3553+(L3697*'Emission factors'!$H$16)+('Emission factors'!$H$17*'GHG Estimation'!L3841)</f>
        <v>0</v>
      </c>
      <c r="M3985" s="98">
        <f>M3553+(M3697*'Emission factors'!$H$16)+('Emission factors'!$H$17*'GHG Estimation'!M3841)</f>
        <v>0</v>
      </c>
      <c r="N3985" s="98">
        <f>N3553+(N3697*'Emission factors'!$H$16)+('Emission factors'!$H$17*'GHG Estimation'!N3841)</f>
        <v>0</v>
      </c>
      <c r="O3985" s="98">
        <f>O3553+(O3697*'Emission factors'!$H$16)+('Emission factors'!$H$17*'GHG Estimation'!O3841)</f>
        <v>0</v>
      </c>
      <c r="P3985" s="98">
        <f>P3553+(P3697*'Emission factors'!$H$16)+('Emission factors'!$H$17*'GHG Estimation'!P3841)</f>
        <v>0</v>
      </c>
      <c r="Q3985" s="98">
        <f>Q3553+(Q3697*'Emission factors'!$H$16)+('Emission factors'!$H$17*'GHG Estimation'!Q3841)</f>
        <v>0</v>
      </c>
      <c r="R3985" s="98">
        <f>R3553+(R3697*'Emission factors'!$H$16)+('Emission factors'!$H$17*'GHG Estimation'!R3841)</f>
        <v>0</v>
      </c>
      <c r="S3985" s="98">
        <f>S3553+(S3697*'Emission factors'!$H$16)+('Emission factors'!$H$17*'GHG Estimation'!S3841)</f>
        <v>0</v>
      </c>
      <c r="T3985" s="98">
        <f>T3553+(T3697*'Emission factors'!$H$16)+('Emission factors'!$H$17*'GHG Estimation'!T3841)</f>
        <v>0</v>
      </c>
      <c r="U3985" s="98">
        <f>U3553+(U3697*'Emission factors'!$H$16)+('Emission factors'!$H$17*'GHG Estimation'!U3841)</f>
        <v>0</v>
      </c>
    </row>
    <row r="3986" spans="1:21" x14ac:dyDescent="0.25">
      <c r="A3986" s="92" t="s">
        <v>11</v>
      </c>
      <c r="B3986" s="92" t="s">
        <v>12</v>
      </c>
      <c r="C3986" s="92" t="s">
        <v>42</v>
      </c>
      <c r="D3986" s="92" t="s">
        <v>42</v>
      </c>
      <c r="E3986" s="92" t="s">
        <v>40</v>
      </c>
      <c r="F3986" s="92" t="s">
        <v>34</v>
      </c>
      <c r="G3986" s="92" t="s">
        <v>97</v>
      </c>
      <c r="H3986" s="92" t="s">
        <v>94</v>
      </c>
      <c r="I3986" s="89" t="s">
        <v>230</v>
      </c>
      <c r="L3986" s="98">
        <f>L3554+(L3698*'Emission factors'!$H$16)+('Emission factors'!$H$17*'GHG Estimation'!L3842)</f>
        <v>0</v>
      </c>
      <c r="M3986" s="98">
        <f>M3554+(M3698*'Emission factors'!$H$16)+('Emission factors'!$H$17*'GHG Estimation'!M3842)</f>
        <v>0</v>
      </c>
      <c r="N3986" s="98">
        <f>N3554+(N3698*'Emission factors'!$H$16)+('Emission factors'!$H$17*'GHG Estimation'!N3842)</f>
        <v>0</v>
      </c>
      <c r="O3986" s="98">
        <f>O3554+(O3698*'Emission factors'!$H$16)+('Emission factors'!$H$17*'GHG Estimation'!O3842)</f>
        <v>0</v>
      </c>
      <c r="P3986" s="98">
        <f>P3554+(P3698*'Emission factors'!$H$16)+('Emission factors'!$H$17*'GHG Estimation'!P3842)</f>
        <v>0</v>
      </c>
      <c r="Q3986" s="98">
        <f>Q3554+(Q3698*'Emission factors'!$H$16)+('Emission factors'!$H$17*'GHG Estimation'!Q3842)</f>
        <v>0</v>
      </c>
      <c r="R3986" s="98">
        <f>R3554+(R3698*'Emission factors'!$H$16)+('Emission factors'!$H$17*'GHG Estimation'!R3842)</f>
        <v>0</v>
      </c>
      <c r="S3986" s="98">
        <f>S3554+(S3698*'Emission factors'!$H$16)+('Emission factors'!$H$17*'GHG Estimation'!S3842)</f>
        <v>0</v>
      </c>
      <c r="T3986" s="98">
        <f>T3554+(T3698*'Emission factors'!$H$16)+('Emission factors'!$H$17*'GHG Estimation'!T3842)</f>
        <v>0</v>
      </c>
      <c r="U3986" s="98">
        <f>U3554+(U3698*'Emission factors'!$H$16)+('Emission factors'!$H$17*'GHG Estimation'!U3842)</f>
        <v>0</v>
      </c>
    </row>
    <row r="3987" spans="1:21" x14ac:dyDescent="0.25">
      <c r="A3987" s="92" t="s">
        <v>11</v>
      </c>
      <c r="B3987" s="92" t="s">
        <v>12</v>
      </c>
      <c r="C3987" s="92" t="s">
        <v>42</v>
      </c>
      <c r="D3987" s="92" t="s">
        <v>42</v>
      </c>
      <c r="E3987" s="92" t="s">
        <v>40</v>
      </c>
      <c r="F3987" s="92" t="s">
        <v>34</v>
      </c>
      <c r="G3987" s="92" t="s">
        <v>97</v>
      </c>
      <c r="H3987" s="92" t="s">
        <v>94</v>
      </c>
      <c r="I3987" s="89" t="s">
        <v>303</v>
      </c>
      <c r="L3987" s="98">
        <f>L3555+(L3699*'Emission factors'!$H$16)+('Emission factors'!$H$17*'GHG Estimation'!L3843)</f>
        <v>0</v>
      </c>
      <c r="M3987" s="98">
        <f>M3555+(M3699*'Emission factors'!$H$16)+('Emission factors'!$H$17*'GHG Estimation'!M3843)</f>
        <v>0</v>
      </c>
      <c r="N3987" s="98">
        <f>N3555+(N3699*'Emission factors'!$H$16)+('Emission factors'!$H$17*'GHG Estimation'!N3843)</f>
        <v>0</v>
      </c>
      <c r="O3987" s="98">
        <f>O3555+(O3699*'Emission factors'!$H$16)+('Emission factors'!$H$17*'GHG Estimation'!O3843)</f>
        <v>0</v>
      </c>
      <c r="P3987" s="98">
        <f>P3555+(P3699*'Emission factors'!$H$16)+('Emission factors'!$H$17*'GHG Estimation'!P3843)</f>
        <v>0</v>
      </c>
      <c r="Q3987" s="98">
        <f>Q3555+(Q3699*'Emission factors'!$H$16)+('Emission factors'!$H$17*'GHG Estimation'!Q3843)</f>
        <v>0</v>
      </c>
      <c r="R3987" s="98">
        <f>R3555+(R3699*'Emission factors'!$H$16)+('Emission factors'!$H$17*'GHG Estimation'!R3843)</f>
        <v>0</v>
      </c>
      <c r="S3987" s="98">
        <f>S3555+(S3699*'Emission factors'!$H$16)+('Emission factors'!$H$17*'GHG Estimation'!S3843)</f>
        <v>0</v>
      </c>
      <c r="T3987" s="98">
        <f>T3555+(T3699*'Emission factors'!$H$16)+('Emission factors'!$H$17*'GHG Estimation'!T3843)</f>
        <v>0</v>
      </c>
      <c r="U3987" s="98">
        <f>U3555+(U3699*'Emission factors'!$H$16)+('Emission factors'!$H$17*'GHG Estimation'!U3843)</f>
        <v>0</v>
      </c>
    </row>
    <row r="3988" spans="1:21" x14ac:dyDescent="0.25">
      <c r="A3988" s="92" t="s">
        <v>11</v>
      </c>
      <c r="B3988" s="92" t="s">
        <v>12</v>
      </c>
      <c r="C3988" s="92" t="s">
        <v>42</v>
      </c>
      <c r="D3988" s="92" t="s">
        <v>42</v>
      </c>
      <c r="E3988" s="92" t="s">
        <v>40</v>
      </c>
      <c r="F3988" s="92" t="s">
        <v>34</v>
      </c>
      <c r="G3988" s="92" t="s">
        <v>97</v>
      </c>
      <c r="H3988" s="92" t="s">
        <v>94</v>
      </c>
      <c r="I3988" s="89" t="s">
        <v>225</v>
      </c>
      <c r="L3988" s="98">
        <f>L3556+(L3700*'Emission factors'!$H$16)+('Emission factors'!$H$17*'GHG Estimation'!L3844)</f>
        <v>0</v>
      </c>
      <c r="M3988" s="98">
        <f>M3556+(M3700*'Emission factors'!$H$16)+('Emission factors'!$H$17*'GHG Estimation'!M3844)</f>
        <v>0</v>
      </c>
      <c r="N3988" s="98">
        <f>N3556+(N3700*'Emission factors'!$H$16)+('Emission factors'!$H$17*'GHG Estimation'!N3844)</f>
        <v>0</v>
      </c>
      <c r="O3988" s="98">
        <f>O3556+(O3700*'Emission factors'!$H$16)+('Emission factors'!$H$17*'GHG Estimation'!O3844)</f>
        <v>0</v>
      </c>
      <c r="P3988" s="98">
        <f>P3556+(P3700*'Emission factors'!$H$16)+('Emission factors'!$H$17*'GHG Estimation'!P3844)</f>
        <v>0</v>
      </c>
      <c r="Q3988" s="98">
        <f>Q3556+(Q3700*'Emission factors'!$H$16)+('Emission factors'!$H$17*'GHG Estimation'!Q3844)</f>
        <v>0</v>
      </c>
      <c r="R3988" s="98">
        <f>R3556+(R3700*'Emission factors'!$H$16)+('Emission factors'!$H$17*'GHG Estimation'!R3844)</f>
        <v>0</v>
      </c>
      <c r="S3988" s="98">
        <f>S3556+(S3700*'Emission factors'!$H$16)+('Emission factors'!$H$17*'GHG Estimation'!S3844)</f>
        <v>0</v>
      </c>
      <c r="T3988" s="98">
        <f>T3556+(T3700*'Emission factors'!$H$16)+('Emission factors'!$H$17*'GHG Estimation'!T3844)</f>
        <v>0</v>
      </c>
      <c r="U3988" s="98">
        <f>U3556+(U3700*'Emission factors'!$H$16)+('Emission factors'!$H$17*'GHG Estimation'!U3844)</f>
        <v>0</v>
      </c>
    </row>
    <row r="3989" spans="1:21" x14ac:dyDescent="0.25">
      <c r="A3989" s="92" t="s">
        <v>11</v>
      </c>
      <c r="B3989" s="92" t="s">
        <v>12</v>
      </c>
      <c r="C3989" s="92" t="s">
        <v>42</v>
      </c>
      <c r="D3989" s="92" t="s">
        <v>42</v>
      </c>
      <c r="E3989" s="92" t="s">
        <v>40</v>
      </c>
      <c r="F3989" s="92" t="s">
        <v>34</v>
      </c>
      <c r="G3989" s="92" t="s">
        <v>97</v>
      </c>
      <c r="H3989" s="92" t="s">
        <v>94</v>
      </c>
      <c r="I3989" s="89" t="s">
        <v>205</v>
      </c>
      <c r="L3989" s="98">
        <f>L3557+(L3701*'Emission factors'!$H$16)+('Emission factors'!$H$17*'GHG Estimation'!L3845)</f>
        <v>0</v>
      </c>
      <c r="M3989" s="98">
        <f>M3557+(M3701*'Emission factors'!$H$16)+('Emission factors'!$H$17*'GHG Estimation'!M3845)</f>
        <v>0</v>
      </c>
      <c r="N3989" s="98">
        <f>N3557+(N3701*'Emission factors'!$H$16)+('Emission factors'!$H$17*'GHG Estimation'!N3845)</f>
        <v>0</v>
      </c>
      <c r="O3989" s="98">
        <f>O3557+(O3701*'Emission factors'!$H$16)+('Emission factors'!$H$17*'GHG Estimation'!O3845)</f>
        <v>0</v>
      </c>
      <c r="P3989" s="98">
        <f>P3557+(P3701*'Emission factors'!$H$16)+('Emission factors'!$H$17*'GHG Estimation'!P3845)</f>
        <v>0</v>
      </c>
      <c r="Q3989" s="98">
        <f>Q3557+(Q3701*'Emission factors'!$H$16)+('Emission factors'!$H$17*'GHG Estimation'!Q3845)</f>
        <v>0</v>
      </c>
      <c r="R3989" s="98">
        <f>R3557+(R3701*'Emission factors'!$H$16)+('Emission factors'!$H$17*'GHG Estimation'!R3845)</f>
        <v>0</v>
      </c>
      <c r="S3989" s="98">
        <f>S3557+(S3701*'Emission factors'!$H$16)+('Emission factors'!$H$17*'GHG Estimation'!S3845)</f>
        <v>0</v>
      </c>
      <c r="T3989" s="98">
        <f>T3557+(T3701*'Emission factors'!$H$16)+('Emission factors'!$H$17*'GHG Estimation'!T3845)</f>
        <v>0</v>
      </c>
      <c r="U3989" s="98">
        <f>U3557+(U3701*'Emission factors'!$H$16)+('Emission factors'!$H$17*'GHG Estimation'!U3845)</f>
        <v>0</v>
      </c>
    </row>
    <row r="3990" spans="1:21" x14ac:dyDescent="0.25">
      <c r="A3990" s="92" t="s">
        <v>11</v>
      </c>
      <c r="B3990" s="92" t="s">
        <v>12</v>
      </c>
      <c r="C3990" s="92" t="s">
        <v>42</v>
      </c>
      <c r="D3990" s="92" t="s">
        <v>42</v>
      </c>
      <c r="E3990" s="92" t="s">
        <v>40</v>
      </c>
      <c r="F3990" s="92" t="s">
        <v>34</v>
      </c>
      <c r="G3990" s="92" t="s">
        <v>97</v>
      </c>
      <c r="H3990" s="92" t="s">
        <v>94</v>
      </c>
      <c r="I3990" s="89" t="s">
        <v>204</v>
      </c>
      <c r="L3990" s="98">
        <f>L3558+(L3702*'Emission factors'!$H$16)+('Emission factors'!$H$17*'GHG Estimation'!L3846)</f>
        <v>0</v>
      </c>
      <c r="M3990" s="98">
        <f>M3558+(M3702*'Emission factors'!$H$16)+('Emission factors'!$H$17*'GHG Estimation'!M3846)</f>
        <v>0</v>
      </c>
      <c r="N3990" s="98">
        <f>N3558+(N3702*'Emission factors'!$H$16)+('Emission factors'!$H$17*'GHG Estimation'!N3846)</f>
        <v>0</v>
      </c>
      <c r="O3990" s="98">
        <f>O3558+(O3702*'Emission factors'!$H$16)+('Emission factors'!$H$17*'GHG Estimation'!O3846)</f>
        <v>0</v>
      </c>
      <c r="P3990" s="98">
        <f>P3558+(P3702*'Emission factors'!$H$16)+('Emission factors'!$H$17*'GHG Estimation'!P3846)</f>
        <v>0</v>
      </c>
      <c r="Q3990" s="98">
        <f>Q3558+(Q3702*'Emission factors'!$H$16)+('Emission factors'!$H$17*'GHG Estimation'!Q3846)</f>
        <v>0</v>
      </c>
      <c r="R3990" s="98">
        <f>R3558+(R3702*'Emission factors'!$H$16)+('Emission factors'!$H$17*'GHG Estimation'!R3846)</f>
        <v>2.9223592724811356</v>
      </c>
      <c r="S3990" s="98">
        <f>S3558+(S3702*'Emission factors'!$H$16)+('Emission factors'!$H$17*'GHG Estimation'!S3846)</f>
        <v>4.30430339050241</v>
      </c>
      <c r="T3990" s="98">
        <f>T3558+(T3702*'Emission factors'!$H$16)+('Emission factors'!$H$17*'GHG Estimation'!T3846)</f>
        <v>4.1071600102128603</v>
      </c>
      <c r="U3990" s="98">
        <f>U3558+(U3702*'Emission factors'!$H$16)+('Emission factors'!$H$17*'GHG Estimation'!U3846)</f>
        <v>3.4290350092918724</v>
      </c>
    </row>
    <row r="3991" spans="1:21" x14ac:dyDescent="0.25">
      <c r="A3991" s="92" t="s">
        <v>11</v>
      </c>
      <c r="B3991" s="92" t="s">
        <v>12</v>
      </c>
      <c r="C3991" s="92" t="s">
        <v>42</v>
      </c>
      <c r="D3991" s="92" t="s">
        <v>42</v>
      </c>
      <c r="E3991" s="92" t="s">
        <v>40</v>
      </c>
      <c r="F3991" s="92" t="s">
        <v>34</v>
      </c>
      <c r="G3991" s="92" t="s">
        <v>97</v>
      </c>
      <c r="H3991" s="92" t="s">
        <v>94</v>
      </c>
      <c r="I3991" s="89" t="s">
        <v>228</v>
      </c>
      <c r="L3991" s="98">
        <f>L3559+(L3703*'Emission factors'!$H$16)+('Emission factors'!$H$17*'GHG Estimation'!L3847)</f>
        <v>0</v>
      </c>
      <c r="M3991" s="98">
        <f>M3559+(M3703*'Emission factors'!$H$16)+('Emission factors'!$H$17*'GHG Estimation'!M3847)</f>
        <v>0</v>
      </c>
      <c r="N3991" s="98">
        <f>N3559+(N3703*'Emission factors'!$H$16)+('Emission factors'!$H$17*'GHG Estimation'!N3847)</f>
        <v>0</v>
      </c>
      <c r="O3991" s="98">
        <f>O3559+(O3703*'Emission factors'!$H$16)+('Emission factors'!$H$17*'GHG Estimation'!O3847)</f>
        <v>0</v>
      </c>
      <c r="P3991" s="98">
        <f>P3559+(P3703*'Emission factors'!$H$16)+('Emission factors'!$H$17*'GHG Estimation'!P3847)</f>
        <v>0</v>
      </c>
      <c r="Q3991" s="98">
        <f>Q3559+(Q3703*'Emission factors'!$H$16)+('Emission factors'!$H$17*'GHG Estimation'!Q3847)</f>
        <v>0</v>
      </c>
      <c r="R3991" s="98">
        <f>R3559+(R3703*'Emission factors'!$H$16)+('Emission factors'!$H$17*'GHG Estimation'!R3847)</f>
        <v>0</v>
      </c>
      <c r="S3991" s="98">
        <f>S3559+(S3703*'Emission factors'!$H$16)+('Emission factors'!$H$17*'GHG Estimation'!S3847)</f>
        <v>0</v>
      </c>
      <c r="T3991" s="98">
        <f>T3559+(T3703*'Emission factors'!$H$16)+('Emission factors'!$H$17*'GHG Estimation'!T3847)</f>
        <v>0</v>
      </c>
      <c r="U3991" s="98">
        <f>U3559+(U3703*'Emission factors'!$H$16)+('Emission factors'!$H$17*'GHG Estimation'!U3847)</f>
        <v>0</v>
      </c>
    </row>
    <row r="3992" spans="1:21" x14ac:dyDescent="0.25">
      <c r="A3992" s="92" t="s">
        <v>11</v>
      </c>
      <c r="B3992" s="92" t="s">
        <v>12</v>
      </c>
      <c r="C3992" s="92" t="s">
        <v>42</v>
      </c>
      <c r="D3992" s="92" t="s">
        <v>42</v>
      </c>
      <c r="E3992" s="92" t="s">
        <v>40</v>
      </c>
      <c r="F3992" s="92" t="s">
        <v>34</v>
      </c>
      <c r="G3992" s="92" t="s">
        <v>97</v>
      </c>
      <c r="H3992" s="92" t="s">
        <v>94</v>
      </c>
      <c r="I3992" s="92" t="s">
        <v>202</v>
      </c>
      <c r="L3992" s="98">
        <f>L3560+(L3704*'Emission factors'!$H$16)+('Emission factors'!$H$17*'GHG Estimation'!L3848)</f>
        <v>0</v>
      </c>
      <c r="M3992" s="98">
        <f>M3560+(M3704*'Emission factors'!$H$16)+('Emission factors'!$H$17*'GHG Estimation'!M3848)</f>
        <v>0</v>
      </c>
      <c r="N3992" s="98">
        <f>N3560+(N3704*'Emission factors'!$H$16)+('Emission factors'!$H$17*'GHG Estimation'!N3848)</f>
        <v>0</v>
      </c>
      <c r="O3992" s="98">
        <f>O3560+(O3704*'Emission factors'!$H$16)+('Emission factors'!$H$17*'GHG Estimation'!O3848)</f>
        <v>0</v>
      </c>
      <c r="P3992" s="98">
        <f>P3560+(P3704*'Emission factors'!$H$16)+('Emission factors'!$H$17*'GHG Estimation'!P3848)</f>
        <v>0</v>
      </c>
      <c r="Q3992" s="98">
        <f>Q3560+(Q3704*'Emission factors'!$H$16)+('Emission factors'!$H$17*'GHG Estimation'!Q3848)</f>
        <v>0</v>
      </c>
      <c r="R3992" s="98">
        <f>R3560+(R3704*'Emission factors'!$H$16)+('Emission factors'!$H$17*'GHG Estimation'!R3848)</f>
        <v>0</v>
      </c>
      <c r="S3992" s="98">
        <f>S3560+(S3704*'Emission factors'!$H$16)+('Emission factors'!$H$17*'GHG Estimation'!S3848)</f>
        <v>0</v>
      </c>
      <c r="T3992" s="98">
        <f>T3560+(T3704*'Emission factors'!$H$16)+('Emission factors'!$H$17*'GHG Estimation'!T3848)</f>
        <v>0</v>
      </c>
      <c r="U3992" s="98">
        <f>U3560+(U3704*'Emission factors'!$H$16)+('Emission factors'!$H$17*'GHG Estimation'!U3848)</f>
        <v>0</v>
      </c>
    </row>
    <row r="3993" spans="1:21" x14ac:dyDescent="0.25">
      <c r="A3993" s="92" t="s">
        <v>11</v>
      </c>
      <c r="B3993" s="92" t="s">
        <v>12</v>
      </c>
      <c r="C3993" s="92" t="s">
        <v>42</v>
      </c>
      <c r="D3993" s="92" t="s">
        <v>42</v>
      </c>
      <c r="E3993" s="92" t="s">
        <v>40</v>
      </c>
      <c r="F3993" s="92" t="s">
        <v>34</v>
      </c>
      <c r="G3993" s="92" t="s">
        <v>97</v>
      </c>
      <c r="H3993" s="92" t="s">
        <v>94</v>
      </c>
      <c r="I3993" s="89" t="s">
        <v>190</v>
      </c>
      <c r="L3993" s="98">
        <f>L3561+(L3705*'Emission factors'!$H$16)+('Emission factors'!$H$17*'GHG Estimation'!L3849)</f>
        <v>0</v>
      </c>
      <c r="M3993" s="98">
        <f>M3561+(M3705*'Emission factors'!$H$16)+('Emission factors'!$H$17*'GHG Estimation'!M3849)</f>
        <v>0</v>
      </c>
      <c r="N3993" s="98">
        <f>N3561+(N3705*'Emission factors'!$H$16)+('Emission factors'!$H$17*'GHG Estimation'!N3849)</f>
        <v>0</v>
      </c>
      <c r="O3993" s="98">
        <f>O3561+(O3705*'Emission factors'!$H$16)+('Emission factors'!$H$17*'GHG Estimation'!O3849)</f>
        <v>0</v>
      </c>
      <c r="P3993" s="98">
        <f>P3561+(P3705*'Emission factors'!$H$16)+('Emission factors'!$H$17*'GHG Estimation'!P3849)</f>
        <v>0</v>
      </c>
      <c r="Q3993" s="98">
        <f>Q3561+(Q3705*'Emission factors'!$H$16)+('Emission factors'!$H$17*'GHG Estimation'!Q3849)</f>
        <v>0</v>
      </c>
      <c r="R3993" s="98">
        <f>R3561+(R3705*'Emission factors'!$H$16)+('Emission factors'!$H$17*'GHG Estimation'!R3849)</f>
        <v>0</v>
      </c>
      <c r="S3993" s="98">
        <f>S3561+(S3705*'Emission factors'!$H$16)+('Emission factors'!$H$17*'GHG Estimation'!S3849)</f>
        <v>0</v>
      </c>
      <c r="T3993" s="98">
        <f>T3561+(T3705*'Emission factors'!$H$16)+('Emission factors'!$H$17*'GHG Estimation'!T3849)</f>
        <v>0</v>
      </c>
      <c r="U3993" s="98">
        <f>U3561+(U3705*'Emission factors'!$H$16)+('Emission factors'!$H$17*'GHG Estimation'!U3849)</f>
        <v>0</v>
      </c>
    </row>
    <row r="3994" spans="1:21" x14ac:dyDescent="0.25">
      <c r="A3994" s="92" t="s">
        <v>11</v>
      </c>
      <c r="B3994" s="92" t="s">
        <v>12</v>
      </c>
      <c r="C3994" s="92" t="s">
        <v>42</v>
      </c>
      <c r="D3994" s="92" t="s">
        <v>42</v>
      </c>
      <c r="E3994" s="92" t="s">
        <v>40</v>
      </c>
      <c r="F3994" s="92" t="s">
        <v>34</v>
      </c>
      <c r="G3994" s="92" t="s">
        <v>97</v>
      </c>
      <c r="H3994" s="92" t="s">
        <v>94</v>
      </c>
      <c r="I3994" s="89" t="s">
        <v>210</v>
      </c>
      <c r="L3994" s="98">
        <f>L3562+(L3706*'Emission factors'!$H$16)+('Emission factors'!$H$17*'GHG Estimation'!L3850)</f>
        <v>0</v>
      </c>
      <c r="M3994" s="98">
        <f>M3562+(M3706*'Emission factors'!$H$16)+('Emission factors'!$H$17*'GHG Estimation'!M3850)</f>
        <v>0</v>
      </c>
      <c r="N3994" s="98">
        <f>N3562+(N3706*'Emission factors'!$H$16)+('Emission factors'!$H$17*'GHG Estimation'!N3850)</f>
        <v>175.40946601561348</v>
      </c>
      <c r="O3994" s="98">
        <f>O3562+(O3706*'Emission factors'!$H$16)+('Emission factors'!$H$17*'GHG Estimation'!O3850)</f>
        <v>58.469822005204499</v>
      </c>
      <c r="P3994" s="98">
        <f>P3562+(P3706*'Emission factors'!$H$16)+('Emission factors'!$H$17*'GHG Estimation'!P3850)</f>
        <v>165.73348845238357</v>
      </c>
      <c r="Q3994" s="98">
        <f>Q3562+(Q3706*'Emission factors'!$H$16)+('Emission factors'!$H$17*'GHG Estimation'!Q3850)</f>
        <v>431.22320257904437</v>
      </c>
      <c r="R3994" s="98">
        <f>R3562+(R3706*'Emission factors'!$H$16)+('Emission factors'!$H$17*'GHG Estimation'!R3850)</f>
        <v>173.2079681713511</v>
      </c>
      <c r="S3994" s="98">
        <f>S3562+(S3706*'Emission factors'!$H$16)+('Emission factors'!$H$17*'GHG Estimation'!S3850)</f>
        <v>77.777111252813228</v>
      </c>
      <c r="T3994" s="98">
        <f>T3562+(T3706*'Emission factors'!$H$16)+('Emission factors'!$H$17*'GHG Estimation'!T3850)</f>
        <v>70.39065239389565</v>
      </c>
      <c r="U3994" s="98">
        <f>U3562+(U3706*'Emission factors'!$H$16)+('Emission factors'!$H$17*'GHG Estimation'!U3850)</f>
        <v>60.207189580761778</v>
      </c>
    </row>
    <row r="3995" spans="1:21" x14ac:dyDescent="0.25">
      <c r="A3995" s="92" t="s">
        <v>11</v>
      </c>
      <c r="B3995" s="92" t="s">
        <v>12</v>
      </c>
      <c r="C3995" s="92" t="s">
        <v>42</v>
      </c>
      <c r="D3995" s="92" t="s">
        <v>42</v>
      </c>
      <c r="E3995" s="92" t="s">
        <v>40</v>
      </c>
      <c r="F3995" s="92" t="s">
        <v>34</v>
      </c>
      <c r="G3995" s="92" t="s">
        <v>97</v>
      </c>
      <c r="H3995" s="92" t="s">
        <v>94</v>
      </c>
      <c r="I3995" s="89" t="s">
        <v>199</v>
      </c>
      <c r="L3995" s="98">
        <f>L3563+(L3707*'Emission factors'!$H$16)+('Emission factors'!$H$17*'GHG Estimation'!L3851)</f>
        <v>0</v>
      </c>
      <c r="M3995" s="98">
        <f>M3563+(M3707*'Emission factors'!$H$16)+('Emission factors'!$H$17*'GHG Estimation'!M3851)</f>
        <v>0</v>
      </c>
      <c r="N3995" s="98">
        <f>N3563+(N3707*'Emission factors'!$H$16)+('Emission factors'!$H$17*'GHG Estimation'!N3851)</f>
        <v>0</v>
      </c>
      <c r="O3995" s="98">
        <f>O3563+(O3707*'Emission factors'!$H$16)+('Emission factors'!$H$17*'GHG Estimation'!O3851)</f>
        <v>44.360945876695943</v>
      </c>
      <c r="P3995" s="98">
        <f>P3563+(P3707*'Emission factors'!$H$16)+('Emission factors'!$H$17*'GHG Estimation'!P3851)</f>
        <v>14.786981958898647</v>
      </c>
      <c r="Q3995" s="98">
        <f>Q3563+(Q3707*'Emission factors'!$H$16)+('Emission factors'!$H$17*'GHG Estimation'!Q3851)</f>
        <v>0</v>
      </c>
      <c r="R3995" s="98">
        <f>R3563+(R3707*'Emission factors'!$H$16)+('Emission factors'!$H$17*'GHG Estimation'!R3851)</f>
        <v>62.493529057673527</v>
      </c>
      <c r="S3995" s="98">
        <f>S3563+(S3707*'Emission factors'!$H$16)+('Emission factors'!$H$17*'GHG Estimation'!S3851)</f>
        <v>121.777367728134</v>
      </c>
      <c r="T3995" s="98">
        <f>T3563+(T3707*'Emission factors'!$H$16)+('Emission factors'!$H$17*'GHG Estimation'!T3851)</f>
        <v>129.05637556670908</v>
      </c>
      <c r="U3995" s="98">
        <f>U3563+(U3707*'Emission factors'!$H$16)+('Emission factors'!$H$17*'GHG Estimation'!U3851)</f>
        <v>115.06209319152339</v>
      </c>
    </row>
    <row r="3996" spans="1:21" x14ac:dyDescent="0.25">
      <c r="A3996" s="92" t="s">
        <v>11</v>
      </c>
      <c r="B3996" s="92" t="s">
        <v>12</v>
      </c>
      <c r="C3996" s="92" t="s">
        <v>42</v>
      </c>
      <c r="D3996" s="92" t="s">
        <v>42</v>
      </c>
      <c r="E3996" s="92" t="s">
        <v>40</v>
      </c>
      <c r="F3996" s="92" t="s">
        <v>34</v>
      </c>
      <c r="G3996" s="92" t="s">
        <v>97</v>
      </c>
      <c r="H3996" s="92" t="s">
        <v>94</v>
      </c>
      <c r="I3996" s="89" t="s">
        <v>233</v>
      </c>
      <c r="L3996" s="98">
        <f>L3564+(L3708*'Emission factors'!$H$16)+('Emission factors'!$H$17*'GHG Estimation'!L3852)</f>
        <v>0</v>
      </c>
      <c r="M3996" s="98">
        <f>M3564+(M3708*'Emission factors'!$H$16)+('Emission factors'!$H$17*'GHG Estimation'!M3852)</f>
        <v>0</v>
      </c>
      <c r="N3996" s="98">
        <f>N3564+(N3708*'Emission factors'!$H$16)+('Emission factors'!$H$17*'GHG Estimation'!N3852)</f>
        <v>0</v>
      </c>
      <c r="O3996" s="98">
        <f>O3564+(O3708*'Emission factors'!$H$16)+('Emission factors'!$H$17*'GHG Estimation'!O3852)</f>
        <v>0</v>
      </c>
      <c r="P3996" s="98">
        <f>P3564+(P3708*'Emission factors'!$H$16)+('Emission factors'!$H$17*'GHG Estimation'!P3852)</f>
        <v>0</v>
      </c>
      <c r="Q3996" s="98">
        <f>Q3564+(Q3708*'Emission factors'!$H$16)+('Emission factors'!$H$17*'GHG Estimation'!Q3852)</f>
        <v>0</v>
      </c>
      <c r="R3996" s="98">
        <f>R3564+(R3708*'Emission factors'!$H$16)+('Emission factors'!$H$17*'GHG Estimation'!R3852)</f>
        <v>0</v>
      </c>
      <c r="S3996" s="98">
        <f>S3564+(S3708*'Emission factors'!$H$16)+('Emission factors'!$H$17*'GHG Estimation'!S3852)</f>
        <v>0</v>
      </c>
      <c r="T3996" s="98">
        <f>T3564+(T3708*'Emission factors'!$H$16)+('Emission factors'!$H$17*'GHG Estimation'!T3852)</f>
        <v>0</v>
      </c>
      <c r="U3996" s="98">
        <f>U3564+(U3708*'Emission factors'!$H$16)+('Emission factors'!$H$17*'GHG Estimation'!U3852)</f>
        <v>0</v>
      </c>
    </row>
    <row r="3997" spans="1:21" x14ac:dyDescent="0.25">
      <c r="A3997" s="92" t="s">
        <v>11</v>
      </c>
      <c r="B3997" s="92" t="s">
        <v>12</v>
      </c>
      <c r="C3997" s="92" t="s">
        <v>42</v>
      </c>
      <c r="D3997" s="92" t="s">
        <v>42</v>
      </c>
      <c r="E3997" s="92" t="s">
        <v>40</v>
      </c>
      <c r="F3997" s="92" t="s">
        <v>34</v>
      </c>
      <c r="G3997" s="92" t="s">
        <v>97</v>
      </c>
      <c r="H3997" s="92" t="s">
        <v>94</v>
      </c>
      <c r="I3997" s="89" t="s">
        <v>200</v>
      </c>
      <c r="L3997" s="98">
        <f>L3565+(L3709*'Emission factors'!$H$16)+('Emission factors'!$H$17*'GHG Estimation'!L3853)</f>
        <v>0</v>
      </c>
      <c r="M3997" s="98">
        <f>M3565+(M3709*'Emission factors'!$H$16)+('Emission factors'!$H$17*'GHG Estimation'!M3853)</f>
        <v>0</v>
      </c>
      <c r="N3997" s="98">
        <f>N3565+(N3709*'Emission factors'!$H$16)+('Emission factors'!$H$17*'GHG Estimation'!N3853)</f>
        <v>0</v>
      </c>
      <c r="O3997" s="98">
        <f>O3565+(O3709*'Emission factors'!$H$16)+('Emission factors'!$H$17*'GHG Estimation'!O3853)</f>
        <v>0</v>
      </c>
      <c r="P3997" s="98">
        <f>P3565+(P3709*'Emission factors'!$H$16)+('Emission factors'!$H$17*'GHG Estimation'!P3853)</f>
        <v>0</v>
      </c>
      <c r="Q3997" s="98">
        <f>Q3565+(Q3709*'Emission factors'!$H$16)+('Emission factors'!$H$17*'GHG Estimation'!Q3853)</f>
        <v>0</v>
      </c>
      <c r="R3997" s="98">
        <f>R3565+(R3709*'Emission factors'!$H$16)+('Emission factors'!$H$17*'GHG Estimation'!R3853)</f>
        <v>0</v>
      </c>
      <c r="S3997" s="98">
        <f>S3565+(S3709*'Emission factors'!$H$16)+('Emission factors'!$H$17*'GHG Estimation'!S3853)</f>
        <v>0</v>
      </c>
      <c r="T3997" s="98">
        <f>T3565+(T3709*'Emission factors'!$H$16)+('Emission factors'!$H$17*'GHG Estimation'!T3853)</f>
        <v>0</v>
      </c>
      <c r="U3997" s="98">
        <f>U3565+(U3709*'Emission factors'!$H$16)+('Emission factors'!$H$17*'GHG Estimation'!U3853)</f>
        <v>0</v>
      </c>
    </row>
    <row r="3998" spans="1:21" x14ac:dyDescent="0.25">
      <c r="A3998" s="92" t="s">
        <v>11</v>
      </c>
      <c r="B3998" s="92" t="s">
        <v>12</v>
      </c>
      <c r="C3998" s="92" t="s">
        <v>42</v>
      </c>
      <c r="D3998" s="92" t="s">
        <v>42</v>
      </c>
      <c r="E3998" s="92" t="s">
        <v>35</v>
      </c>
      <c r="F3998" s="92" t="s">
        <v>34</v>
      </c>
      <c r="G3998" s="92" t="s">
        <v>97</v>
      </c>
      <c r="H3998" s="92" t="s">
        <v>93</v>
      </c>
      <c r="I3998" s="89" t="s">
        <v>227</v>
      </c>
      <c r="J3998" s="92" t="s">
        <v>98</v>
      </c>
      <c r="L3998" s="98">
        <f>L3422+(L3566*'Emission factors'!$I$16)+('Emission factors'!$I$17*'GHG Estimation'!L3710)</f>
        <v>139.61656790400002</v>
      </c>
      <c r="M3998" s="98">
        <f>M3422+(M3566*'Emission factors'!$I$16)+('Emission factors'!$I$17*'GHG Estimation'!M3710)</f>
        <v>341.29738997199996</v>
      </c>
      <c r="N3998" s="98">
        <f>N3422+(N3566*'Emission factors'!$I$16)+('Emission factors'!$I$17*'GHG Estimation'!N3710)</f>
        <v>360.101119004</v>
      </c>
      <c r="O3998" s="98">
        <f>O3422+(O3566*'Emission factors'!$I$16)+('Emission factors'!$I$17*'GHG Estimation'!O3710)</f>
        <v>415.04116447200005</v>
      </c>
      <c r="P3998" s="98">
        <f>P3422+(P3566*'Emission factors'!$I$16)+('Emission factors'!$I$17*'GHG Estimation'!P3710)</f>
        <v>627.9758466080001</v>
      </c>
      <c r="Q3998" s="98">
        <f>Q3422+(Q3566*'Emission factors'!$I$16)+('Emission factors'!$I$17*'GHG Estimation'!Q3710)</f>
        <v>801.09262437600023</v>
      </c>
      <c r="R3998" s="98">
        <f>R3422+(R3566*'Emission factors'!$I$16)+('Emission factors'!$I$17*'GHG Estimation'!R3710)</f>
        <v>972.71585734400003</v>
      </c>
      <c r="S3998" s="98">
        <f>S3422+(S3566*'Emission factors'!$I$16)+('Emission factors'!$I$17*'GHG Estimation'!S3710)</f>
        <v>1241.9049043719999</v>
      </c>
      <c r="T3998" s="98">
        <f>T3422+(T3566*'Emission factors'!$I$16)+('Emission factors'!$I$17*'GHG Estimation'!T3710)</f>
        <v>1419.5620583320001</v>
      </c>
      <c r="U3998" s="98">
        <f>U3422+(U3566*'Emission factors'!$I$16)+('Emission factors'!$I$17*'GHG Estimation'!U3710)</f>
        <v>1480.3343962439999</v>
      </c>
    </row>
    <row r="3999" spans="1:21" x14ac:dyDescent="0.25">
      <c r="A3999" s="92" t="s">
        <v>11</v>
      </c>
      <c r="B3999" s="92" t="s">
        <v>12</v>
      </c>
      <c r="C3999" s="92" t="s">
        <v>42</v>
      </c>
      <c r="D3999" s="92" t="s">
        <v>42</v>
      </c>
      <c r="E3999" s="92" t="s">
        <v>35</v>
      </c>
      <c r="F3999" s="92" t="s">
        <v>34</v>
      </c>
      <c r="G3999" s="92" t="s">
        <v>97</v>
      </c>
      <c r="H3999" s="92" t="s">
        <v>93</v>
      </c>
      <c r="I3999" s="89" t="s">
        <v>203</v>
      </c>
      <c r="L3999" s="98">
        <f>L3423+(L3567*'Emission factors'!$I$16)+('Emission factors'!$I$17*'GHG Estimation'!L3711)</f>
        <v>35500.895268564011</v>
      </c>
      <c r="M3999" s="98">
        <f>M3423+(M3567*'Emission factors'!$I$16)+('Emission factors'!$I$17*'GHG Estimation'!M3711)</f>
        <v>64754.203026040013</v>
      </c>
      <c r="N3999" s="98">
        <f>N3423+(N3567*'Emission factors'!$I$16)+('Emission factors'!$I$17*'GHG Estimation'!N3711)</f>
        <v>120938.92392401599</v>
      </c>
      <c r="O3999" s="98">
        <f>O3423+(O3567*'Emission factors'!$I$16)+('Emission factors'!$I$17*'GHG Estimation'!O3711)</f>
        <v>164978.42228190397</v>
      </c>
      <c r="P3999" s="98">
        <f>P3423+(P3567*'Emission factors'!$I$16)+('Emission factors'!$I$17*'GHG Estimation'!P3711)</f>
        <v>201569.94876977193</v>
      </c>
      <c r="Q3999" s="98">
        <f>Q3423+(Q3567*'Emission factors'!$I$16)+('Emission factors'!$I$17*'GHG Estimation'!Q3711)</f>
        <v>237443.14741835592</v>
      </c>
      <c r="R3999" s="98">
        <f>R3423+(R3567*'Emission factors'!$I$16)+('Emission factors'!$I$17*'GHG Estimation'!R3711)</f>
        <v>244711.89391237599</v>
      </c>
      <c r="S3999" s="98">
        <f>S3423+(S3567*'Emission factors'!$I$16)+('Emission factors'!$I$17*'GHG Estimation'!S3711)</f>
        <v>256244.03124751194</v>
      </c>
      <c r="T3999" s="98">
        <f>T3423+(T3567*'Emission factors'!$I$16)+('Emission factors'!$I$17*'GHG Estimation'!T3711)</f>
        <v>238917.48523222803</v>
      </c>
      <c r="U3999" s="98">
        <f>U3423+(U3567*'Emission factors'!$I$16)+('Emission factors'!$I$17*'GHG Estimation'!U3711)</f>
        <v>141981.095757292</v>
      </c>
    </row>
    <row r="4000" spans="1:21" x14ac:dyDescent="0.25">
      <c r="A4000" s="92" t="s">
        <v>11</v>
      </c>
      <c r="B4000" s="92" t="s">
        <v>12</v>
      </c>
      <c r="C4000" s="92" t="s">
        <v>42</v>
      </c>
      <c r="D4000" s="92" t="s">
        <v>42</v>
      </c>
      <c r="E4000" s="92" t="s">
        <v>35</v>
      </c>
      <c r="F4000" s="92" t="s">
        <v>34</v>
      </c>
      <c r="G4000" s="92" t="s">
        <v>97</v>
      </c>
      <c r="H4000" s="92" t="s">
        <v>93</v>
      </c>
      <c r="I4000" s="89" t="s">
        <v>191</v>
      </c>
      <c r="L4000" s="98">
        <f>L3424+(L3568*'Emission factors'!$I$16)+('Emission factors'!$I$17*'GHG Estimation'!L3712)</f>
        <v>55.320899392000015</v>
      </c>
      <c r="M4000" s="98">
        <f>M3424+(M3568*'Emission factors'!$I$16)+('Emission factors'!$I$17*'GHG Estimation'!M3712)</f>
        <v>113.16588949599999</v>
      </c>
      <c r="N4000" s="98">
        <f>N3424+(N3568*'Emission factors'!$I$16)+('Emission factors'!$I$17*'GHG Estimation'!N3712)</f>
        <v>160.88464585599999</v>
      </c>
      <c r="O4000" s="98">
        <f>O3424+(O3568*'Emission factors'!$I$16)+('Emission factors'!$I$17*'GHG Estimation'!O3712)</f>
        <v>243.36565743600002</v>
      </c>
      <c r="P4000" s="98">
        <f>P3424+(P3568*'Emission factors'!$I$16)+('Emission factors'!$I$17*'GHG Estimation'!P3712)</f>
        <v>465.79181677599996</v>
      </c>
      <c r="Q4000" s="98">
        <f>Q3424+(Q3568*'Emission factors'!$I$16)+('Emission factors'!$I$17*'GHG Estimation'!Q3712)</f>
        <v>719.95580311599986</v>
      </c>
      <c r="R4000" s="98">
        <f>R3424+(R3568*'Emission factors'!$I$16)+('Emission factors'!$I$17*'GHG Estimation'!R3712)</f>
        <v>830.37357018</v>
      </c>
      <c r="S4000" s="98">
        <f>S3424+(S3568*'Emission factors'!$I$16)+('Emission factors'!$I$17*'GHG Estimation'!S3712)</f>
        <v>1699.3179348199999</v>
      </c>
      <c r="T4000" s="98">
        <f>T3424+(T3568*'Emission factors'!$I$16)+('Emission factors'!$I$17*'GHG Estimation'!T3712)</f>
        <v>1393.7237332919997</v>
      </c>
      <c r="U4000" s="98">
        <f>U3424+(U3568*'Emission factors'!$I$16)+('Emission factors'!$I$17*'GHG Estimation'!U3712)</f>
        <v>1199.7421346679998</v>
      </c>
    </row>
    <row r="4001" spans="1:21" x14ac:dyDescent="0.25">
      <c r="A4001" s="92" t="s">
        <v>11</v>
      </c>
      <c r="B4001" s="92" t="s">
        <v>12</v>
      </c>
      <c r="C4001" s="92" t="s">
        <v>42</v>
      </c>
      <c r="D4001" s="92" t="s">
        <v>42</v>
      </c>
      <c r="E4001" s="92" t="s">
        <v>35</v>
      </c>
      <c r="F4001" s="92" t="s">
        <v>34</v>
      </c>
      <c r="G4001" s="92" t="s">
        <v>97</v>
      </c>
      <c r="H4001" s="92" t="s">
        <v>93</v>
      </c>
      <c r="I4001" s="89" t="s">
        <v>192</v>
      </c>
      <c r="L4001" s="98">
        <f>L3425+(L3569*'Emission factors'!$I$16)+('Emission factors'!$I$17*'GHG Estimation'!L3713)</f>
        <v>3573.4328853079987</v>
      </c>
      <c r="M4001" s="98">
        <f>M3425+(M3569*'Emission factors'!$I$16)+('Emission factors'!$I$17*'GHG Estimation'!M3713)</f>
        <v>5494.0120145239989</v>
      </c>
      <c r="N4001" s="98">
        <f>N3425+(N3569*'Emission factors'!$I$16)+('Emission factors'!$I$17*'GHG Estimation'!N3713)</f>
        <v>7361.4284165840008</v>
      </c>
      <c r="O4001" s="98">
        <f>O3425+(O3569*'Emission factors'!$I$16)+('Emission factors'!$I$17*'GHG Estimation'!O3713)</f>
        <v>8125.1077437200001</v>
      </c>
      <c r="P4001" s="98">
        <f>P3425+(P3569*'Emission factors'!$I$16)+('Emission factors'!$I$17*'GHG Estimation'!P3713)</f>
        <v>11718.688548380003</v>
      </c>
      <c r="Q4001" s="98">
        <f>Q3425+(Q3569*'Emission factors'!$I$16)+('Emission factors'!$I$17*'GHG Estimation'!Q3713)</f>
        <v>14783.248317155998</v>
      </c>
      <c r="R4001" s="98">
        <f>R3425+(R3569*'Emission factors'!$I$16)+('Emission factors'!$I$17*'GHG Estimation'!R3713)</f>
        <v>17111.901224352005</v>
      </c>
      <c r="S4001" s="98">
        <f>S3425+(S3569*'Emission factors'!$I$16)+('Emission factors'!$I$17*'GHG Estimation'!S3713)</f>
        <v>23484.169855344004</v>
      </c>
      <c r="T4001" s="98">
        <f>T3425+(T3569*'Emission factors'!$I$16)+('Emission factors'!$I$17*'GHG Estimation'!T3713)</f>
        <v>21186.545341367997</v>
      </c>
      <c r="U4001" s="98">
        <f>U3425+(U3569*'Emission factors'!$I$16)+('Emission factors'!$I$17*'GHG Estimation'!U3713)</f>
        <v>18768.989179952001</v>
      </c>
    </row>
    <row r="4002" spans="1:21" x14ac:dyDescent="0.25">
      <c r="A4002" s="92" t="s">
        <v>11</v>
      </c>
      <c r="B4002" s="92" t="s">
        <v>12</v>
      </c>
      <c r="C4002" s="92" t="s">
        <v>42</v>
      </c>
      <c r="D4002" s="92" t="s">
        <v>42</v>
      </c>
      <c r="E4002" s="92" t="s">
        <v>35</v>
      </c>
      <c r="F4002" s="92" t="s">
        <v>34</v>
      </c>
      <c r="G4002" s="92" t="s">
        <v>97</v>
      </c>
      <c r="H4002" s="92" t="s">
        <v>93</v>
      </c>
      <c r="I4002" s="89" t="s">
        <v>206</v>
      </c>
      <c r="L4002" s="98">
        <f>L3426+(L3570*'Emission factors'!$I$16)+('Emission factors'!$I$17*'GHG Estimation'!L3714)</f>
        <v>1655.0343315</v>
      </c>
      <c r="M4002" s="98">
        <f>M3426+(M3570*'Emission factors'!$I$16)+('Emission factors'!$I$17*'GHG Estimation'!M3714)</f>
        <v>2810.5526046399991</v>
      </c>
      <c r="N4002" s="98">
        <f>N3426+(N3570*'Emission factors'!$I$16)+('Emission factors'!$I$17*'GHG Estimation'!N3714)</f>
        <v>5708.432773735999</v>
      </c>
      <c r="O4002" s="98">
        <f>O3426+(O3570*'Emission factors'!$I$16)+('Emission factors'!$I$17*'GHG Estimation'!O3714)</f>
        <v>8120.7540606280027</v>
      </c>
      <c r="P4002" s="98">
        <f>P3426+(P3570*'Emission factors'!$I$16)+('Emission factors'!$I$17*'GHG Estimation'!P3714)</f>
        <v>15126.255815924</v>
      </c>
      <c r="Q4002" s="98">
        <f>Q3426+(Q3570*'Emission factors'!$I$16)+('Emission factors'!$I$17*'GHG Estimation'!Q3714)</f>
        <v>19511.841024852001</v>
      </c>
      <c r="R4002" s="98">
        <f>R3426+(R3570*'Emission factors'!$I$16)+('Emission factors'!$I$17*'GHG Estimation'!R3714)</f>
        <v>25675.162738324001</v>
      </c>
      <c r="S4002" s="98">
        <f>S3426+(S3570*'Emission factors'!$I$16)+('Emission factors'!$I$17*'GHG Estimation'!S3714)</f>
        <v>28693.034296651997</v>
      </c>
      <c r="T4002" s="98">
        <f>T3426+(T3570*'Emission factors'!$I$16)+('Emission factors'!$I$17*'GHG Estimation'!T3714)</f>
        <v>28112.403820203992</v>
      </c>
      <c r="U4002" s="98">
        <f>U3426+(U3570*'Emission factors'!$I$16)+('Emission factors'!$I$17*'GHG Estimation'!U3714)</f>
        <v>29649.604934707993</v>
      </c>
    </row>
    <row r="4003" spans="1:21" x14ac:dyDescent="0.25">
      <c r="A4003" s="92" t="s">
        <v>11</v>
      </c>
      <c r="B4003" s="92" t="s">
        <v>12</v>
      </c>
      <c r="C4003" s="92" t="s">
        <v>42</v>
      </c>
      <c r="D4003" s="92" t="s">
        <v>42</v>
      </c>
      <c r="E4003" s="92" t="s">
        <v>35</v>
      </c>
      <c r="F4003" s="92" t="s">
        <v>34</v>
      </c>
      <c r="G4003" s="92" t="s">
        <v>97</v>
      </c>
      <c r="H4003" s="92" t="s">
        <v>93</v>
      </c>
      <c r="I4003" s="89" t="s">
        <v>220</v>
      </c>
      <c r="L4003" s="98">
        <f>L3427+(L3571*'Emission factors'!$I$16)+('Emission factors'!$I$17*'GHG Estimation'!L3715)</f>
        <v>2906.4381807999994</v>
      </c>
      <c r="M4003" s="98">
        <f>M3427+(M3571*'Emission factors'!$I$16)+('Emission factors'!$I$17*'GHG Estimation'!M3715)</f>
        <v>3916.8735120679999</v>
      </c>
      <c r="N4003" s="98">
        <f>N3427+(N3571*'Emission factors'!$I$16)+('Emission factors'!$I$17*'GHG Estimation'!N3715)</f>
        <v>5531.1116673559982</v>
      </c>
      <c r="O4003" s="98">
        <f>O3427+(O3571*'Emission factors'!$I$16)+('Emission factors'!$I$17*'GHG Estimation'!O3715)</f>
        <v>6903.9033702760016</v>
      </c>
      <c r="P4003" s="98">
        <f>P3427+(P3571*'Emission factors'!$I$16)+('Emission factors'!$I$17*'GHG Estimation'!P3715)</f>
        <v>8737.5432566839991</v>
      </c>
      <c r="Q4003" s="98">
        <f>Q3427+(Q3571*'Emission factors'!$I$16)+('Emission factors'!$I$17*'GHG Estimation'!Q3715)</f>
        <v>11333.563086252001</v>
      </c>
      <c r="R4003" s="98">
        <f>R3427+(R3571*'Emission factors'!$I$16)+('Emission factors'!$I$17*'GHG Estimation'!R3715)</f>
        <v>13559.363030795997</v>
      </c>
      <c r="S4003" s="98">
        <f>S3427+(S3571*'Emission factors'!$I$16)+('Emission factors'!$I$17*'GHG Estimation'!S3715)</f>
        <v>16577.488491740005</v>
      </c>
      <c r="T4003" s="98">
        <f>T3427+(T3571*'Emission factors'!$I$16)+('Emission factors'!$I$17*'GHG Estimation'!T3715)</f>
        <v>16433.159789991998</v>
      </c>
      <c r="U4003" s="98">
        <f>U3427+(U3571*'Emission factors'!$I$16)+('Emission factors'!$I$17*'GHG Estimation'!U3715)</f>
        <v>15232.036126383997</v>
      </c>
    </row>
    <row r="4004" spans="1:21" x14ac:dyDescent="0.25">
      <c r="A4004" s="92" t="s">
        <v>11</v>
      </c>
      <c r="B4004" s="92" t="s">
        <v>12</v>
      </c>
      <c r="C4004" s="92" t="s">
        <v>42</v>
      </c>
      <c r="D4004" s="92" t="s">
        <v>42</v>
      </c>
      <c r="E4004" s="92" t="s">
        <v>35</v>
      </c>
      <c r="F4004" s="92" t="s">
        <v>34</v>
      </c>
      <c r="G4004" s="92" t="s">
        <v>97</v>
      </c>
      <c r="H4004" s="92" t="s">
        <v>93</v>
      </c>
      <c r="I4004" s="89" t="s">
        <v>193</v>
      </c>
      <c r="L4004" s="98">
        <f>L3428+(L3572*'Emission factors'!$I$16)+('Emission factors'!$I$17*'GHG Estimation'!L3716)</f>
        <v>3746.3256313560005</v>
      </c>
      <c r="M4004" s="98">
        <f>M3428+(M3572*'Emission factors'!$I$16)+('Emission factors'!$I$17*'GHG Estimation'!M3716)</f>
        <v>5660.5646628959985</v>
      </c>
      <c r="N4004" s="98">
        <f>N3428+(N3572*'Emission factors'!$I$16)+('Emission factors'!$I$17*'GHG Estimation'!N3716)</f>
        <v>9704.8674172999999</v>
      </c>
      <c r="O4004" s="98">
        <f>O3428+(O3572*'Emission factors'!$I$16)+('Emission factors'!$I$17*'GHG Estimation'!O3716)</f>
        <v>13170.653061147999</v>
      </c>
      <c r="P4004" s="98">
        <f>P3428+(P3572*'Emission factors'!$I$16)+('Emission factors'!$I$17*'GHG Estimation'!P3716)</f>
        <v>17558.635409480001</v>
      </c>
      <c r="Q4004" s="98">
        <f>Q3428+(Q3572*'Emission factors'!$I$16)+('Emission factors'!$I$17*'GHG Estimation'!Q3716)</f>
        <v>21287.583647088002</v>
      </c>
      <c r="R4004" s="98">
        <f>R3428+(R3572*'Emission factors'!$I$16)+('Emission factors'!$I$17*'GHG Estimation'!R3716)</f>
        <v>24460.903348199998</v>
      </c>
      <c r="S4004" s="98">
        <f>S3428+(S3572*'Emission factors'!$I$16)+('Emission factors'!$I$17*'GHG Estimation'!S3716)</f>
        <v>28996.313503739999</v>
      </c>
      <c r="T4004" s="98">
        <f>T3428+(T3572*'Emission factors'!$I$16)+('Emission factors'!$I$17*'GHG Estimation'!T3716)</f>
        <v>31310.583574511995</v>
      </c>
      <c r="U4004" s="98">
        <f>U3428+(U3572*'Emission factors'!$I$16)+('Emission factors'!$I$17*'GHG Estimation'!U3716)</f>
        <v>31196.088430143995</v>
      </c>
    </row>
    <row r="4005" spans="1:21" x14ac:dyDescent="0.25">
      <c r="A4005" s="92" t="s">
        <v>11</v>
      </c>
      <c r="B4005" s="92" t="s">
        <v>12</v>
      </c>
      <c r="C4005" s="92" t="s">
        <v>42</v>
      </c>
      <c r="D4005" s="92" t="s">
        <v>42</v>
      </c>
      <c r="E4005" s="92" t="s">
        <v>35</v>
      </c>
      <c r="F4005" s="92" t="s">
        <v>34</v>
      </c>
      <c r="G4005" s="92" t="s">
        <v>97</v>
      </c>
      <c r="H4005" s="92" t="s">
        <v>93</v>
      </c>
      <c r="I4005" s="89" t="s">
        <v>259</v>
      </c>
      <c r="L4005" s="98">
        <f>L3429+(L3573*'Emission factors'!$I$16)+('Emission factors'!$I$17*'GHG Estimation'!L3717)</f>
        <v>2119.0637654119996</v>
      </c>
      <c r="M4005" s="98">
        <f>M3429+(M3573*'Emission factors'!$I$16)+('Emission factors'!$I$17*'GHG Estimation'!M3717)</f>
        <v>4019.270943556</v>
      </c>
      <c r="N4005" s="98">
        <f>N3429+(N3573*'Emission factors'!$I$16)+('Emission factors'!$I$17*'GHG Estimation'!N3717)</f>
        <v>5861.8870342119999</v>
      </c>
      <c r="O4005" s="98">
        <f>O3429+(O3573*'Emission factors'!$I$16)+('Emission factors'!$I$17*'GHG Estimation'!O3717)</f>
        <v>6208.9569748360018</v>
      </c>
      <c r="P4005" s="98">
        <f>P3429+(P3573*'Emission factors'!$I$16)+('Emission factors'!$I$17*'GHG Estimation'!P3717)</f>
        <v>8434.5552908319987</v>
      </c>
      <c r="Q4005" s="98">
        <f>Q3429+(Q3573*'Emission factors'!$I$16)+('Emission factors'!$I$17*'GHG Estimation'!Q3717)</f>
        <v>9435.125758696</v>
      </c>
      <c r="R4005" s="98">
        <f>R3429+(R3573*'Emission factors'!$I$16)+('Emission factors'!$I$17*'GHG Estimation'!R3717)</f>
        <v>9162.6807840039983</v>
      </c>
      <c r="S4005" s="98">
        <f>S3429+(S3573*'Emission factors'!$I$16)+('Emission factors'!$I$17*'GHG Estimation'!S3717)</f>
        <v>9227.1421775719991</v>
      </c>
      <c r="T4005" s="98">
        <f>T3429+(T3573*'Emission factors'!$I$16)+('Emission factors'!$I$17*'GHG Estimation'!T3717)</f>
        <v>10692.518722643998</v>
      </c>
      <c r="U4005" s="98">
        <f>U3429+(U3573*'Emission factors'!$I$16)+('Emission factors'!$I$17*'GHG Estimation'!U3717)</f>
        <v>11294.245519392</v>
      </c>
    </row>
    <row r="4006" spans="1:21" x14ac:dyDescent="0.25">
      <c r="A4006" s="92" t="s">
        <v>11</v>
      </c>
      <c r="B4006" s="92" t="s">
        <v>12</v>
      </c>
      <c r="C4006" s="92" t="s">
        <v>42</v>
      </c>
      <c r="D4006" s="92" t="s">
        <v>42</v>
      </c>
      <c r="E4006" s="92" t="s">
        <v>35</v>
      </c>
      <c r="F4006" s="92" t="s">
        <v>34</v>
      </c>
      <c r="G4006" s="92" t="s">
        <v>97</v>
      </c>
      <c r="H4006" s="92" t="s">
        <v>93</v>
      </c>
      <c r="I4006" s="89" t="s">
        <v>223</v>
      </c>
      <c r="L4006" s="98">
        <f>L3430+(L3574*'Emission factors'!$I$16)+('Emission factors'!$I$17*'GHG Estimation'!L3718)</f>
        <v>2818.4534566320003</v>
      </c>
      <c r="M4006" s="98">
        <f>M3430+(M3574*'Emission factors'!$I$16)+('Emission factors'!$I$17*'GHG Estimation'!M3718)</f>
        <v>3693.5586935720007</v>
      </c>
      <c r="N4006" s="98">
        <f>N3430+(N3574*'Emission factors'!$I$16)+('Emission factors'!$I$17*'GHG Estimation'!N3718)</f>
        <v>5032.6634935279999</v>
      </c>
      <c r="O4006" s="98">
        <f>O3430+(O3574*'Emission factors'!$I$16)+('Emission factors'!$I$17*'GHG Estimation'!O3718)</f>
        <v>5067.0000884799992</v>
      </c>
      <c r="P4006" s="98">
        <f>P3430+(P3574*'Emission factors'!$I$16)+('Emission factors'!$I$17*'GHG Estimation'!P3718)</f>
        <v>5344.590325008</v>
      </c>
      <c r="Q4006" s="98">
        <f>Q3430+(Q3574*'Emission factors'!$I$16)+('Emission factors'!$I$17*'GHG Estimation'!Q3718)</f>
        <v>5016.9140636120001</v>
      </c>
      <c r="R4006" s="98">
        <f>R3430+(R3574*'Emission factors'!$I$16)+('Emission factors'!$I$17*'GHG Estimation'!R3718)</f>
        <v>5680.7051145240002</v>
      </c>
      <c r="S4006" s="98">
        <f>S3430+(S3574*'Emission factors'!$I$16)+('Emission factors'!$I$17*'GHG Estimation'!S3718)</f>
        <v>6961.9051825840006</v>
      </c>
      <c r="T4006" s="98">
        <f>T3430+(T3574*'Emission factors'!$I$16)+('Emission factors'!$I$17*'GHG Estimation'!T3718)</f>
        <v>7018.8092394639989</v>
      </c>
      <c r="U4006" s="98">
        <f>U3430+(U3574*'Emission factors'!$I$16)+('Emission factors'!$I$17*'GHG Estimation'!U3718)</f>
        <v>6944.6995464879992</v>
      </c>
    </row>
    <row r="4007" spans="1:21" x14ac:dyDescent="0.25">
      <c r="A4007" s="92" t="s">
        <v>11</v>
      </c>
      <c r="B4007" s="92" t="s">
        <v>12</v>
      </c>
      <c r="C4007" s="92" t="s">
        <v>42</v>
      </c>
      <c r="D4007" s="92" t="s">
        <v>42</v>
      </c>
      <c r="E4007" s="92" t="s">
        <v>35</v>
      </c>
      <c r="F4007" s="92" t="s">
        <v>34</v>
      </c>
      <c r="G4007" s="92" t="s">
        <v>97</v>
      </c>
      <c r="H4007" s="92" t="s">
        <v>93</v>
      </c>
      <c r="I4007" s="89" t="s">
        <v>221</v>
      </c>
      <c r="L4007" s="98">
        <f>L3431+(L3575*'Emission factors'!$I$16)+('Emission factors'!$I$17*'GHG Estimation'!L3719)</f>
        <v>30139.069436564001</v>
      </c>
      <c r="M4007" s="98">
        <f>M3431+(M3575*'Emission factors'!$I$16)+('Emission factors'!$I$17*'GHG Estimation'!M3719)</f>
        <v>44807.665787147998</v>
      </c>
      <c r="N4007" s="98">
        <f>N3431+(N3575*'Emission factors'!$I$16)+('Emission factors'!$I$17*'GHG Estimation'!N3719)</f>
        <v>62972.941755768006</v>
      </c>
      <c r="O4007" s="98">
        <f>O3431+(O3575*'Emission factors'!$I$16)+('Emission factors'!$I$17*'GHG Estimation'!O3719)</f>
        <v>83781.067651160032</v>
      </c>
      <c r="P4007" s="98">
        <f>P3431+(P3575*'Emission factors'!$I$16)+('Emission factors'!$I$17*'GHG Estimation'!P3719)</f>
        <v>102576.52991269197</v>
      </c>
      <c r="Q4007" s="98">
        <f>Q3431+(Q3575*'Emission factors'!$I$16)+('Emission factors'!$I$17*'GHG Estimation'!Q3719)</f>
        <v>113916.32854848396</v>
      </c>
      <c r="R4007" s="98">
        <f>R3431+(R3575*'Emission factors'!$I$16)+('Emission factors'!$I$17*'GHG Estimation'!R3719)</f>
        <v>123640.03703343596</v>
      </c>
      <c r="S4007" s="98">
        <f>S3431+(S3575*'Emission factors'!$I$16)+('Emission factors'!$I$17*'GHG Estimation'!S3719)</f>
        <v>152279.53521673201</v>
      </c>
      <c r="T4007" s="98">
        <f>T3431+(T3575*'Emission factors'!$I$16)+('Emission factors'!$I$17*'GHG Estimation'!T3719)</f>
        <v>133220.28307262398</v>
      </c>
      <c r="U4007" s="98">
        <f>U3431+(U3575*'Emission factors'!$I$16)+('Emission factors'!$I$17*'GHG Estimation'!U3719)</f>
        <v>112363.20624641198</v>
      </c>
    </row>
    <row r="4008" spans="1:21" x14ac:dyDescent="0.25">
      <c r="A4008" s="92" t="s">
        <v>11</v>
      </c>
      <c r="B4008" s="92" t="s">
        <v>12</v>
      </c>
      <c r="C4008" s="92" t="s">
        <v>42</v>
      </c>
      <c r="D4008" s="92" t="s">
        <v>42</v>
      </c>
      <c r="E4008" s="92" t="s">
        <v>35</v>
      </c>
      <c r="F4008" s="92" t="s">
        <v>34</v>
      </c>
      <c r="G4008" s="92" t="s">
        <v>97</v>
      </c>
      <c r="H4008" s="92" t="s">
        <v>93</v>
      </c>
      <c r="I4008" s="89" t="s">
        <v>222</v>
      </c>
      <c r="L4008" s="98">
        <f>L3432+(L3576*'Emission factors'!$I$16)+('Emission factors'!$I$17*'GHG Estimation'!L3720)</f>
        <v>10012.843822784</v>
      </c>
      <c r="M4008" s="98">
        <f>M3432+(M3576*'Emission factors'!$I$16)+('Emission factors'!$I$17*'GHG Estimation'!M3720)</f>
        <v>13447.257558108002</v>
      </c>
      <c r="N4008" s="98">
        <f>N3432+(N3576*'Emission factors'!$I$16)+('Emission factors'!$I$17*'GHG Estimation'!N3720)</f>
        <v>15552.692727219997</v>
      </c>
      <c r="O4008" s="98">
        <f>O3432+(O3576*'Emission factors'!$I$16)+('Emission factors'!$I$17*'GHG Estimation'!O3720)</f>
        <v>16851.382204887996</v>
      </c>
      <c r="P4008" s="98">
        <f>P3432+(P3576*'Emission factors'!$I$16)+('Emission factors'!$I$17*'GHG Estimation'!P3720)</f>
        <v>17843.484273736001</v>
      </c>
      <c r="Q4008" s="98">
        <f>Q3432+(Q3576*'Emission factors'!$I$16)+('Emission factors'!$I$17*'GHG Estimation'!Q3720)</f>
        <v>19743.445016988</v>
      </c>
      <c r="R4008" s="98">
        <f>R3432+(R3576*'Emission factors'!$I$16)+('Emission factors'!$I$17*'GHG Estimation'!R3720)</f>
        <v>21672.903270039998</v>
      </c>
      <c r="S4008" s="98">
        <f>S3432+(S3576*'Emission factors'!$I$16)+('Emission factors'!$I$17*'GHG Estimation'!S3720)</f>
        <v>24218.202318199994</v>
      </c>
      <c r="T4008" s="98">
        <f>T3432+(T3576*'Emission factors'!$I$16)+('Emission factors'!$I$17*'GHG Estimation'!T3720)</f>
        <v>26638.700762871998</v>
      </c>
      <c r="U4008" s="98">
        <f>U3432+(U3576*'Emission factors'!$I$16)+('Emission factors'!$I$17*'GHG Estimation'!U3720)</f>
        <v>28206.960141492003</v>
      </c>
    </row>
    <row r="4009" spans="1:21" x14ac:dyDescent="0.25">
      <c r="A4009" s="92" t="s">
        <v>11</v>
      </c>
      <c r="B4009" s="92" t="s">
        <v>12</v>
      </c>
      <c r="C4009" s="92" t="s">
        <v>42</v>
      </c>
      <c r="D4009" s="92" t="s">
        <v>42</v>
      </c>
      <c r="E4009" s="92" t="s">
        <v>35</v>
      </c>
      <c r="F4009" s="92" t="s">
        <v>34</v>
      </c>
      <c r="G4009" s="92" t="s">
        <v>97</v>
      </c>
      <c r="H4009" s="92" t="s">
        <v>93</v>
      </c>
      <c r="I4009" s="89" t="s">
        <v>201</v>
      </c>
      <c r="L4009" s="98">
        <f>L3433+(L3577*'Emission factors'!$I$16)+('Emission factors'!$I$17*'GHG Estimation'!L3721)</f>
        <v>23225.570040947994</v>
      </c>
      <c r="M4009" s="98">
        <f>M3433+(M3577*'Emission factors'!$I$16)+('Emission factors'!$I$17*'GHG Estimation'!M3721)</f>
        <v>56248.092003839985</v>
      </c>
      <c r="N4009" s="98">
        <f>N3433+(N3577*'Emission factors'!$I$16)+('Emission factors'!$I$17*'GHG Estimation'!N3721)</f>
        <v>89036.015417272007</v>
      </c>
      <c r="O4009" s="98">
        <f>O3433+(O3577*'Emission factors'!$I$16)+('Emission factors'!$I$17*'GHG Estimation'!O3721)</f>
        <v>126474.64317707998</v>
      </c>
      <c r="P4009" s="98">
        <f>P3433+(P3577*'Emission factors'!$I$16)+('Emission factors'!$I$17*'GHG Estimation'!P3721)</f>
        <v>149428.432870772</v>
      </c>
      <c r="Q4009" s="98">
        <f>Q3433+(Q3577*'Emission factors'!$I$16)+('Emission factors'!$I$17*'GHG Estimation'!Q3721)</f>
        <v>164556.58548859198</v>
      </c>
      <c r="R4009" s="98">
        <f>R3433+(R3577*'Emission factors'!$I$16)+('Emission factors'!$I$17*'GHG Estimation'!R3721)</f>
        <v>170937.68096935199</v>
      </c>
      <c r="S4009" s="98">
        <f>S3433+(S3577*'Emission factors'!$I$16)+('Emission factors'!$I$17*'GHG Estimation'!S3721)</f>
        <v>173667.74644471999</v>
      </c>
      <c r="T4009" s="98">
        <f>T3433+(T3577*'Emission factors'!$I$16)+('Emission factors'!$I$17*'GHG Estimation'!T3721)</f>
        <v>161899.67383752804</v>
      </c>
      <c r="U4009" s="98">
        <f>U3433+(U3577*'Emission factors'!$I$16)+('Emission factors'!$I$17*'GHG Estimation'!U3721)</f>
        <v>156260.24283355204</v>
      </c>
    </row>
    <row r="4010" spans="1:21" x14ac:dyDescent="0.25">
      <c r="A4010" s="92" t="s">
        <v>11</v>
      </c>
      <c r="B4010" s="92" t="s">
        <v>12</v>
      </c>
      <c r="C4010" s="92" t="s">
        <v>42</v>
      </c>
      <c r="D4010" s="92" t="s">
        <v>42</v>
      </c>
      <c r="E4010" s="92" t="s">
        <v>35</v>
      </c>
      <c r="F4010" s="92" t="s">
        <v>34</v>
      </c>
      <c r="G4010" s="92" t="s">
        <v>97</v>
      </c>
      <c r="H4010" s="92" t="s">
        <v>93</v>
      </c>
      <c r="I4010" s="89" t="s">
        <v>207</v>
      </c>
      <c r="L4010" s="98">
        <f>L3434+(L3578*'Emission factors'!$I$16)+('Emission factors'!$I$17*'GHG Estimation'!L3722)</f>
        <v>21064.13440956</v>
      </c>
      <c r="M4010" s="98">
        <f>M3434+(M3578*'Emission factors'!$I$16)+('Emission factors'!$I$17*'GHG Estimation'!M3722)</f>
        <v>35008.61543476001</v>
      </c>
      <c r="N4010" s="98">
        <f>N3434+(N3578*'Emission factors'!$I$16)+('Emission factors'!$I$17*'GHG Estimation'!N3722)</f>
        <v>51982.916376688008</v>
      </c>
      <c r="O4010" s="98">
        <f>O3434+(O3578*'Emission factors'!$I$16)+('Emission factors'!$I$17*'GHG Estimation'!O3722)</f>
        <v>67825.857132615987</v>
      </c>
      <c r="P4010" s="98">
        <f>P3434+(P3578*'Emission factors'!$I$16)+('Emission factors'!$I$17*'GHG Estimation'!P3722)</f>
        <v>84145.335760156013</v>
      </c>
      <c r="Q4010" s="98">
        <f>Q3434+(Q3578*'Emission factors'!$I$16)+('Emission factors'!$I$17*'GHG Estimation'!Q3722)</f>
        <v>96184.277652275996</v>
      </c>
      <c r="R4010" s="98">
        <f>R3434+(R3578*'Emission factors'!$I$16)+('Emission factors'!$I$17*'GHG Estimation'!R3722)</f>
        <v>102970.09390293999</v>
      </c>
      <c r="S4010" s="98">
        <f>S3434+(S3578*'Emission factors'!$I$16)+('Emission factors'!$I$17*'GHG Estimation'!S3722)</f>
        <v>112716.16822127198</v>
      </c>
      <c r="T4010" s="98">
        <f>T3434+(T3578*'Emission factors'!$I$16)+('Emission factors'!$I$17*'GHG Estimation'!T3722)</f>
        <v>101358.768160012</v>
      </c>
      <c r="U4010" s="98">
        <f>U3434+(U3578*'Emission factors'!$I$16)+('Emission factors'!$I$17*'GHG Estimation'!U3722)</f>
        <v>88721.191108879997</v>
      </c>
    </row>
    <row r="4011" spans="1:21" x14ac:dyDescent="0.25">
      <c r="A4011" s="92" t="s">
        <v>11</v>
      </c>
      <c r="B4011" s="92" t="s">
        <v>12</v>
      </c>
      <c r="C4011" s="92" t="s">
        <v>42</v>
      </c>
      <c r="D4011" s="92" t="s">
        <v>42</v>
      </c>
      <c r="E4011" s="92" t="s">
        <v>35</v>
      </c>
      <c r="F4011" s="92" t="s">
        <v>34</v>
      </c>
      <c r="G4011" s="92" t="s">
        <v>97</v>
      </c>
      <c r="H4011" s="92" t="s">
        <v>93</v>
      </c>
      <c r="I4011" s="89" t="s">
        <v>218</v>
      </c>
      <c r="L4011" s="98">
        <f>L3435+(L3579*'Emission factors'!$I$16)+('Emission factors'!$I$17*'GHG Estimation'!L3723)</f>
        <v>4645.4769395760004</v>
      </c>
      <c r="M4011" s="98">
        <f>M3435+(M3579*'Emission factors'!$I$16)+('Emission factors'!$I$17*'GHG Estimation'!M3723)</f>
        <v>7622.8360952040002</v>
      </c>
      <c r="N4011" s="98">
        <f>N3435+(N3579*'Emission factors'!$I$16)+('Emission factors'!$I$17*'GHG Estimation'!N3723)</f>
        <v>10201.142483444002</v>
      </c>
      <c r="O4011" s="98">
        <f>O3435+(O3579*'Emission factors'!$I$16)+('Emission factors'!$I$17*'GHG Estimation'!O3723)</f>
        <v>12874.244160140002</v>
      </c>
      <c r="P4011" s="98">
        <f>P3435+(P3579*'Emission factors'!$I$16)+('Emission factors'!$I$17*'GHG Estimation'!P3723)</f>
        <v>18210.522908335999</v>
      </c>
      <c r="Q4011" s="98">
        <f>Q3435+(Q3579*'Emission factors'!$I$16)+('Emission factors'!$I$17*'GHG Estimation'!Q3723)</f>
        <v>24666.840772948006</v>
      </c>
      <c r="R4011" s="98">
        <f>R3435+(R3579*'Emission factors'!$I$16)+('Emission factors'!$I$17*'GHG Estimation'!R3723)</f>
        <v>28338.153116724006</v>
      </c>
      <c r="S4011" s="98">
        <f>S3435+(S3579*'Emission factors'!$I$16)+('Emission factors'!$I$17*'GHG Estimation'!S3723)</f>
        <v>34107.664405055999</v>
      </c>
      <c r="T4011" s="98">
        <f>T3435+(T3579*'Emission factors'!$I$16)+('Emission factors'!$I$17*'GHG Estimation'!T3723)</f>
        <v>34463.658275859998</v>
      </c>
      <c r="U4011" s="98">
        <f>U3435+(U3579*'Emission factors'!$I$16)+('Emission factors'!$I$17*'GHG Estimation'!U3723)</f>
        <v>35246.044251616004</v>
      </c>
    </row>
    <row r="4012" spans="1:21" x14ac:dyDescent="0.25">
      <c r="A4012" s="92" t="s">
        <v>11</v>
      </c>
      <c r="B4012" s="92" t="s">
        <v>12</v>
      </c>
      <c r="C4012" s="92" t="s">
        <v>42</v>
      </c>
      <c r="D4012" s="92" t="s">
        <v>42</v>
      </c>
      <c r="E4012" s="92" t="s">
        <v>35</v>
      </c>
      <c r="F4012" s="92" t="s">
        <v>34</v>
      </c>
      <c r="G4012" s="92" t="s">
        <v>97</v>
      </c>
      <c r="H4012" s="92" t="s">
        <v>93</v>
      </c>
      <c r="I4012" s="89" t="s">
        <v>194</v>
      </c>
      <c r="L4012" s="98">
        <f>L3436+(L3580*'Emission factors'!$I$16)+('Emission factors'!$I$17*'GHG Estimation'!L3724)</f>
        <v>2160.6067140240002</v>
      </c>
      <c r="M4012" s="98">
        <f>M3436+(M3580*'Emission factors'!$I$16)+('Emission factors'!$I$17*'GHG Estimation'!M3724)</f>
        <v>3739.1267454200006</v>
      </c>
      <c r="N4012" s="98">
        <f>N3436+(N3580*'Emission factors'!$I$16)+('Emission factors'!$I$17*'GHG Estimation'!N3724)</f>
        <v>5026.5772984680007</v>
      </c>
      <c r="O4012" s="98">
        <f>O3436+(O3580*'Emission factors'!$I$16)+('Emission factors'!$I$17*'GHG Estimation'!O3724)</f>
        <v>4943.8498519959985</v>
      </c>
      <c r="P4012" s="98">
        <f>P3436+(P3580*'Emission factors'!$I$16)+('Emission factors'!$I$17*'GHG Estimation'!P3724)</f>
        <v>6057.9297246599999</v>
      </c>
      <c r="Q4012" s="98">
        <f>Q3436+(Q3580*'Emission factors'!$I$16)+('Emission factors'!$I$17*'GHG Estimation'!Q3724)</f>
        <v>7100.1028829280003</v>
      </c>
      <c r="R4012" s="98">
        <f>R3436+(R3580*'Emission factors'!$I$16)+('Emission factors'!$I$17*'GHG Estimation'!R3724)</f>
        <v>9666.3862355279998</v>
      </c>
      <c r="S4012" s="98">
        <f>S3436+(S3580*'Emission factors'!$I$16)+('Emission factors'!$I$17*'GHG Estimation'!S3724)</f>
        <v>18892.131948711994</v>
      </c>
      <c r="T4012" s="98">
        <f>T3436+(T3580*'Emission factors'!$I$16)+('Emission factors'!$I$17*'GHG Estimation'!T3724)</f>
        <v>16888.810437575998</v>
      </c>
      <c r="U4012" s="98">
        <f>U3436+(U3580*'Emission factors'!$I$16)+('Emission factors'!$I$17*'GHG Estimation'!U3724)</f>
        <v>12977.522783060002</v>
      </c>
    </row>
    <row r="4013" spans="1:21" x14ac:dyDescent="0.25">
      <c r="A4013" s="92" t="s">
        <v>11</v>
      </c>
      <c r="B4013" s="92" t="s">
        <v>12</v>
      </c>
      <c r="C4013" s="92" t="s">
        <v>42</v>
      </c>
      <c r="D4013" s="92" t="s">
        <v>42</v>
      </c>
      <c r="E4013" s="92" t="s">
        <v>35</v>
      </c>
      <c r="F4013" s="92" t="s">
        <v>34</v>
      </c>
      <c r="G4013" s="92" t="s">
        <v>97</v>
      </c>
      <c r="H4013" s="92" t="s">
        <v>93</v>
      </c>
      <c r="I4013" s="92" t="s">
        <v>195</v>
      </c>
      <c r="L4013" s="98">
        <f>L3437+(L3581*'Emission factors'!$I$16)+('Emission factors'!$I$17*'GHG Estimation'!L3725)</f>
        <v>5940.9776990960008</v>
      </c>
      <c r="M4013" s="98">
        <f>M3437+(M3581*'Emission factors'!$I$16)+('Emission factors'!$I$17*'GHG Estimation'!M3725)</f>
        <v>8670.0947735159989</v>
      </c>
      <c r="N4013" s="98">
        <f>N3437+(N3581*'Emission factors'!$I$16)+('Emission factors'!$I$17*'GHG Estimation'!N3725)</f>
        <v>11457.938029471999</v>
      </c>
      <c r="O4013" s="98">
        <f>O3437+(O3581*'Emission factors'!$I$16)+('Emission factors'!$I$17*'GHG Estimation'!O3725)</f>
        <v>13318.140610148001</v>
      </c>
      <c r="P4013" s="98">
        <f>P3437+(P3581*'Emission factors'!$I$16)+('Emission factors'!$I$17*'GHG Estimation'!P3725)</f>
        <v>18011.328838359997</v>
      </c>
      <c r="Q4013" s="98">
        <f>Q3437+(Q3581*'Emission factors'!$I$16)+('Emission factors'!$I$17*'GHG Estimation'!Q3725)</f>
        <v>23640.909914379994</v>
      </c>
      <c r="R4013" s="98">
        <f>R3437+(R3581*'Emission factors'!$I$16)+('Emission factors'!$I$17*'GHG Estimation'!R3725)</f>
        <v>26931.286189192004</v>
      </c>
      <c r="S4013" s="98">
        <f>S3437+(S3581*'Emission factors'!$I$16)+('Emission factors'!$I$17*'GHG Estimation'!S3725)</f>
        <v>30092.42603246</v>
      </c>
      <c r="T4013" s="98">
        <f>T3437+(T3581*'Emission factors'!$I$16)+('Emission factors'!$I$17*'GHG Estimation'!T3725)</f>
        <v>29554.876855767998</v>
      </c>
      <c r="U4013" s="98">
        <f>U3437+(U3581*'Emission factors'!$I$16)+('Emission factors'!$I$17*'GHG Estimation'!U3725)</f>
        <v>29769.984645587996</v>
      </c>
    </row>
    <row r="4014" spans="1:21" x14ac:dyDescent="0.25">
      <c r="A4014" s="92" t="s">
        <v>11</v>
      </c>
      <c r="B4014" s="92" t="s">
        <v>12</v>
      </c>
      <c r="C4014" s="92" t="s">
        <v>42</v>
      </c>
      <c r="D4014" s="92" t="s">
        <v>42</v>
      </c>
      <c r="E4014" s="92" t="s">
        <v>35</v>
      </c>
      <c r="F4014" s="92" t="s">
        <v>34</v>
      </c>
      <c r="G4014" s="92" t="s">
        <v>97</v>
      </c>
      <c r="H4014" s="92" t="s">
        <v>93</v>
      </c>
      <c r="I4014" s="89" t="s">
        <v>209</v>
      </c>
      <c r="L4014" s="98">
        <f>L3438+(L3582*'Emission factors'!$I$16)+('Emission factors'!$I$17*'GHG Estimation'!L3726)</f>
        <v>63644.051176200002</v>
      </c>
      <c r="M4014" s="98">
        <f>M3438+(M3582*'Emission factors'!$I$16)+('Emission factors'!$I$17*'GHG Estimation'!M3726)</f>
        <v>86377.408592860025</v>
      </c>
      <c r="N4014" s="98">
        <f>N3438+(N3582*'Emission factors'!$I$16)+('Emission factors'!$I$17*'GHG Estimation'!N3726)</f>
        <v>186127.85303499195</v>
      </c>
      <c r="O4014" s="98">
        <f>O3438+(O3582*'Emission factors'!$I$16)+('Emission factors'!$I$17*'GHG Estimation'!O3726)</f>
        <v>252996.23593494814</v>
      </c>
      <c r="P4014" s="98">
        <f>P3438+(P3582*'Emission factors'!$I$16)+('Emission factors'!$I$17*'GHG Estimation'!P3726)</f>
        <v>304214.76355072012</v>
      </c>
      <c r="Q4014" s="98">
        <f>Q3438+(Q3582*'Emission factors'!$I$16)+('Emission factors'!$I$17*'GHG Estimation'!Q3726)</f>
        <v>341875.88467938395</v>
      </c>
      <c r="R4014" s="98">
        <f>R3438+(R3582*'Emission factors'!$I$16)+('Emission factors'!$I$17*'GHG Estimation'!R3726)</f>
        <v>381494.66218692396</v>
      </c>
      <c r="S4014" s="98">
        <f>S3438+(S3582*'Emission factors'!$I$16)+('Emission factors'!$I$17*'GHG Estimation'!S3726)</f>
        <v>400208.59183782391</v>
      </c>
      <c r="T4014" s="98">
        <f>T3438+(T3582*'Emission factors'!$I$16)+('Emission factors'!$I$17*'GHG Estimation'!T3726)</f>
        <v>383417.5861814759</v>
      </c>
      <c r="U4014" s="98">
        <f>U3438+(U3582*'Emission factors'!$I$16)+('Emission factors'!$I$17*'GHG Estimation'!U3726)</f>
        <v>371551.73119622795</v>
      </c>
    </row>
    <row r="4015" spans="1:21" x14ac:dyDescent="0.25">
      <c r="A4015" s="92" t="s">
        <v>11</v>
      </c>
      <c r="B4015" s="92" t="s">
        <v>12</v>
      </c>
      <c r="C4015" s="92" t="s">
        <v>42</v>
      </c>
      <c r="D4015" s="92" t="s">
        <v>42</v>
      </c>
      <c r="E4015" s="92" t="s">
        <v>35</v>
      </c>
      <c r="F4015" s="92" t="s">
        <v>34</v>
      </c>
      <c r="G4015" s="92" t="s">
        <v>97</v>
      </c>
      <c r="H4015" s="92" t="s">
        <v>93</v>
      </c>
      <c r="I4015" s="89" t="s">
        <v>208</v>
      </c>
      <c r="L4015" s="98">
        <f>L3439+(L3583*'Emission factors'!$I$16)+('Emission factors'!$I$17*'GHG Estimation'!L3727)</f>
        <v>30959.294369828</v>
      </c>
      <c r="M4015" s="98">
        <f>M3439+(M3583*'Emission factors'!$I$16)+('Emission factors'!$I$17*'GHG Estimation'!M3727)</f>
        <v>44937.208395376008</v>
      </c>
      <c r="N4015" s="98">
        <f>N3439+(N3583*'Emission factors'!$I$16)+('Emission factors'!$I$17*'GHG Estimation'!N3727)</f>
        <v>97664.231194595995</v>
      </c>
      <c r="O4015" s="98">
        <f>O3439+(O3583*'Emission factors'!$I$16)+('Emission factors'!$I$17*'GHG Estimation'!O3727)</f>
        <v>126256.690184416</v>
      </c>
      <c r="P4015" s="98">
        <f>P3439+(P3583*'Emission factors'!$I$16)+('Emission factors'!$I$17*'GHG Estimation'!P3727)</f>
        <v>155097.07014331207</v>
      </c>
      <c r="Q4015" s="98">
        <f>Q3439+(Q3583*'Emission factors'!$I$16)+('Emission factors'!$I$17*'GHG Estimation'!Q3727)</f>
        <v>177408.47875079999</v>
      </c>
      <c r="R4015" s="98">
        <f>R3439+(R3583*'Emission factors'!$I$16)+('Emission factors'!$I$17*'GHG Estimation'!R3727)</f>
        <v>196768.47107583599</v>
      </c>
      <c r="S4015" s="98">
        <f>S3439+(S3583*'Emission factors'!$I$16)+('Emission factors'!$I$17*'GHG Estimation'!S3727)</f>
        <v>213091.45206593201</v>
      </c>
      <c r="T4015" s="98">
        <f>T3439+(T3583*'Emission factors'!$I$16)+('Emission factors'!$I$17*'GHG Estimation'!T3727)</f>
        <v>212548.10793541599</v>
      </c>
      <c r="U4015" s="98">
        <f>U3439+(U3583*'Emission factors'!$I$16)+('Emission factors'!$I$17*'GHG Estimation'!U3727)</f>
        <v>211134.22134732406</v>
      </c>
    </row>
    <row r="4016" spans="1:21" x14ac:dyDescent="0.25">
      <c r="A4016" s="92" t="s">
        <v>11</v>
      </c>
      <c r="B4016" s="92" t="s">
        <v>12</v>
      </c>
      <c r="C4016" s="92" t="s">
        <v>42</v>
      </c>
      <c r="D4016" s="92" t="s">
        <v>42</v>
      </c>
      <c r="E4016" s="92" t="s">
        <v>35</v>
      </c>
      <c r="F4016" s="92" t="s">
        <v>34</v>
      </c>
      <c r="G4016" s="92" t="s">
        <v>97</v>
      </c>
      <c r="H4016" s="92" t="s">
        <v>93</v>
      </c>
      <c r="I4016" s="89" t="s">
        <v>226</v>
      </c>
      <c r="L4016" s="98">
        <f>L3440+(L3584*'Emission factors'!$I$16)+('Emission factors'!$I$17*'GHG Estimation'!L3728)</f>
        <v>0</v>
      </c>
      <c r="M4016" s="98">
        <f>M3440+(M3584*'Emission factors'!$I$16)+('Emission factors'!$I$17*'GHG Estimation'!M3728)</f>
        <v>0</v>
      </c>
      <c r="N4016" s="98">
        <f>N3440+(N3584*'Emission factors'!$I$16)+('Emission factors'!$I$17*'GHG Estimation'!N3728)</f>
        <v>0</v>
      </c>
      <c r="O4016" s="98">
        <f>O3440+(O3584*'Emission factors'!$I$16)+('Emission factors'!$I$17*'GHG Estimation'!O3728)</f>
        <v>0</v>
      </c>
      <c r="P4016" s="98">
        <f>P3440+(P3584*'Emission factors'!$I$16)+('Emission factors'!$I$17*'GHG Estimation'!P3728)</f>
        <v>0</v>
      </c>
      <c r="Q4016" s="98">
        <f>Q3440+(Q3584*'Emission factors'!$I$16)+('Emission factors'!$I$17*'GHG Estimation'!Q3728)</f>
        <v>0</v>
      </c>
      <c r="R4016" s="98">
        <f>R3440+(R3584*'Emission factors'!$I$16)+('Emission factors'!$I$17*'GHG Estimation'!R3728)</f>
        <v>0</v>
      </c>
      <c r="S4016" s="98">
        <f>S3440+(S3584*'Emission factors'!$I$16)+('Emission factors'!$I$17*'GHG Estimation'!S3728)</f>
        <v>0</v>
      </c>
      <c r="T4016" s="98">
        <f>T3440+(T3584*'Emission factors'!$I$16)+('Emission factors'!$I$17*'GHG Estimation'!T3728)</f>
        <v>0</v>
      </c>
      <c r="U4016" s="98">
        <f>U3440+(U3584*'Emission factors'!$I$16)+('Emission factors'!$I$17*'GHG Estimation'!U3728)</f>
        <v>6.8105642879999992</v>
      </c>
    </row>
    <row r="4017" spans="1:21" x14ac:dyDescent="0.25">
      <c r="A4017" s="92" t="s">
        <v>11</v>
      </c>
      <c r="B4017" s="92" t="s">
        <v>12</v>
      </c>
      <c r="C4017" s="92" t="s">
        <v>42</v>
      </c>
      <c r="D4017" s="92" t="s">
        <v>42</v>
      </c>
      <c r="E4017" s="92" t="s">
        <v>35</v>
      </c>
      <c r="F4017" s="92" t="s">
        <v>34</v>
      </c>
      <c r="G4017" s="92" t="s">
        <v>97</v>
      </c>
      <c r="H4017" s="92" t="s">
        <v>93</v>
      </c>
      <c r="I4017" s="89" t="s">
        <v>196</v>
      </c>
      <c r="L4017" s="98">
        <f>L3441+(L3585*'Emission factors'!$I$16)+('Emission factors'!$I$17*'GHG Estimation'!L3729)</f>
        <v>8658.5272690399979</v>
      </c>
      <c r="M4017" s="98">
        <f>M3441+(M3585*'Emission factors'!$I$16)+('Emission factors'!$I$17*'GHG Estimation'!M3729)</f>
        <v>18090.046117043996</v>
      </c>
      <c r="N4017" s="98">
        <f>N3441+(N3585*'Emission factors'!$I$16)+('Emission factors'!$I$17*'GHG Estimation'!N3729)</f>
        <v>28321.447818135999</v>
      </c>
      <c r="O4017" s="98">
        <f>O3441+(O3585*'Emission factors'!$I$16)+('Emission factors'!$I$17*'GHG Estimation'!O3729)</f>
        <v>38908.604422863995</v>
      </c>
      <c r="P4017" s="98">
        <f>P3441+(P3585*'Emission factors'!$I$16)+('Emission factors'!$I$17*'GHG Estimation'!P3729)</f>
        <v>53839.885432872019</v>
      </c>
      <c r="Q4017" s="98">
        <f>Q3441+(Q3585*'Emission factors'!$I$16)+('Emission factors'!$I$17*'GHG Estimation'!Q3729)</f>
        <v>67875.480158596009</v>
      </c>
      <c r="R4017" s="98">
        <f>R3441+(R3585*'Emission factors'!$I$16)+('Emission factors'!$I$17*'GHG Estimation'!R3729)</f>
        <v>76114.918756755986</v>
      </c>
      <c r="S4017" s="98">
        <f>S3441+(S3585*'Emission factors'!$I$16)+('Emission factors'!$I$17*'GHG Estimation'!S3729)</f>
        <v>88204.969751931989</v>
      </c>
      <c r="T4017" s="98">
        <f>T3441+(T3585*'Emission factors'!$I$16)+('Emission factors'!$I$17*'GHG Estimation'!T3729)</f>
        <v>80610.996409988016</v>
      </c>
      <c r="U4017" s="98">
        <f>U3441+(U3585*'Emission factors'!$I$16)+('Emission factors'!$I$17*'GHG Estimation'!U3729)</f>
        <v>69840.753615951995</v>
      </c>
    </row>
    <row r="4018" spans="1:21" x14ac:dyDescent="0.25">
      <c r="A4018" s="92" t="s">
        <v>11</v>
      </c>
      <c r="B4018" s="92" t="s">
        <v>12</v>
      </c>
      <c r="C4018" s="92" t="s">
        <v>42</v>
      </c>
      <c r="D4018" s="92" t="s">
        <v>42</v>
      </c>
      <c r="E4018" s="92" t="s">
        <v>35</v>
      </c>
      <c r="F4018" s="92" t="s">
        <v>34</v>
      </c>
      <c r="G4018" s="92" t="s">
        <v>97</v>
      </c>
      <c r="H4018" s="92" t="s">
        <v>93</v>
      </c>
      <c r="I4018" s="89" t="s">
        <v>197</v>
      </c>
      <c r="L4018" s="98">
        <f>L3442+(L3586*'Emission factors'!$I$16)+('Emission factors'!$I$17*'GHG Estimation'!L3730)</f>
        <v>190745.57991218401</v>
      </c>
      <c r="M4018" s="98">
        <f>M3442+(M3586*'Emission factors'!$I$16)+('Emission factors'!$I$17*'GHG Estimation'!M3730)</f>
        <v>283485.19064408407</v>
      </c>
      <c r="N4018" s="98">
        <f>N3442+(N3586*'Emission factors'!$I$16)+('Emission factors'!$I$17*'GHG Estimation'!N3730)</f>
        <v>361533.4135317519</v>
      </c>
      <c r="O4018" s="98">
        <f>O3442+(O3586*'Emission factors'!$I$16)+('Emission factors'!$I$17*'GHG Estimation'!O3730)</f>
        <v>416474.57915835205</v>
      </c>
      <c r="P4018" s="98">
        <f>P3442+(P3586*'Emission factors'!$I$16)+('Emission factors'!$I$17*'GHG Estimation'!P3730)</f>
        <v>487075.30064261198</v>
      </c>
      <c r="Q4018" s="98">
        <f>Q3442+(Q3586*'Emission factors'!$I$16)+('Emission factors'!$I$17*'GHG Estimation'!Q3730)</f>
        <v>536510.55817035609</v>
      </c>
      <c r="R4018" s="98">
        <f>R3442+(R3586*'Emission factors'!$I$16)+('Emission factors'!$I$17*'GHG Estimation'!R3730)</f>
        <v>568287.70273721602</v>
      </c>
      <c r="S4018" s="98">
        <f>S3442+(S3586*'Emission factors'!$I$16)+('Emission factors'!$I$17*'GHG Estimation'!S3730)</f>
        <v>638836.69529732794</v>
      </c>
      <c r="T4018" s="98">
        <f>T3442+(T3586*'Emission factors'!$I$16)+('Emission factors'!$I$17*'GHG Estimation'!T3730)</f>
        <v>674955.05185710802</v>
      </c>
      <c r="U4018" s="98">
        <f>U3442+(U3586*'Emission factors'!$I$16)+('Emission factors'!$I$17*'GHG Estimation'!U3730)</f>
        <v>670903.1992337401</v>
      </c>
    </row>
    <row r="4019" spans="1:21" x14ac:dyDescent="0.25">
      <c r="A4019" s="92" t="s">
        <v>11</v>
      </c>
      <c r="B4019" s="92" t="s">
        <v>12</v>
      </c>
      <c r="C4019" s="92" t="s">
        <v>42</v>
      </c>
      <c r="D4019" s="92" t="s">
        <v>42</v>
      </c>
      <c r="E4019" s="92" t="s">
        <v>35</v>
      </c>
      <c r="F4019" s="92" t="s">
        <v>34</v>
      </c>
      <c r="G4019" s="92" t="s">
        <v>97</v>
      </c>
      <c r="H4019" s="92" t="s">
        <v>93</v>
      </c>
      <c r="I4019" s="89" t="s">
        <v>229</v>
      </c>
      <c r="L4019" s="98">
        <f>L3443+(L3587*'Emission factors'!$I$16)+('Emission factors'!$I$17*'GHG Estimation'!L3731)</f>
        <v>17.138426580000001</v>
      </c>
      <c r="M4019" s="98">
        <f>M3443+(M3587*'Emission factors'!$I$16)+('Emission factors'!$I$17*'GHG Estimation'!M3731)</f>
        <v>38.832164799999994</v>
      </c>
      <c r="N4019" s="98">
        <f>N3443+(N3587*'Emission factors'!$I$16)+('Emission factors'!$I$17*'GHG Estimation'!N3731)</f>
        <v>35.733059340000004</v>
      </c>
      <c r="O4019" s="98">
        <f>O3443+(O3587*'Emission factors'!$I$16)+('Emission factors'!$I$17*'GHG Estimation'!O3731)</f>
        <v>30.946248256000001</v>
      </c>
      <c r="P4019" s="98">
        <f>P3443+(P3587*'Emission factors'!$I$16)+('Emission factors'!$I$17*'GHG Estimation'!P3731)</f>
        <v>35.471689000000005</v>
      </c>
      <c r="Q4019" s="98">
        <f>Q3443+(Q3587*'Emission factors'!$I$16)+('Emission factors'!$I$17*'GHG Estimation'!Q3731)</f>
        <v>177.54513810000003</v>
      </c>
      <c r="R4019" s="98">
        <f>R3443+(R3587*'Emission factors'!$I$16)+('Emission factors'!$I$17*'GHG Estimation'!R3731)</f>
        <v>356.75557865199994</v>
      </c>
      <c r="S4019" s="98">
        <f>S3443+(S3587*'Emission factors'!$I$16)+('Emission factors'!$I$17*'GHG Estimation'!S3731)</f>
        <v>961.8055125799998</v>
      </c>
      <c r="T4019" s="98">
        <f>T3443+(T3587*'Emission factors'!$I$16)+('Emission factors'!$I$17*'GHG Estimation'!T3731)</f>
        <v>487.09723334799997</v>
      </c>
      <c r="U4019" s="98">
        <f>U3443+(U3587*'Emission factors'!$I$16)+('Emission factors'!$I$17*'GHG Estimation'!U3731)</f>
        <v>411.62094688000002</v>
      </c>
    </row>
    <row r="4020" spans="1:21" x14ac:dyDescent="0.25">
      <c r="A4020" s="92" t="s">
        <v>11</v>
      </c>
      <c r="B4020" s="92" t="s">
        <v>12</v>
      </c>
      <c r="C4020" s="92" t="s">
        <v>42</v>
      </c>
      <c r="D4020" s="92" t="s">
        <v>42</v>
      </c>
      <c r="E4020" s="92" t="s">
        <v>35</v>
      </c>
      <c r="F4020" s="92" t="s">
        <v>34</v>
      </c>
      <c r="G4020" s="92" t="s">
        <v>97</v>
      </c>
      <c r="H4020" s="92" t="s">
        <v>93</v>
      </c>
      <c r="I4020" s="89" t="s">
        <v>198</v>
      </c>
      <c r="L4020" s="98">
        <f>L3444+(L3588*'Emission factors'!$I$16)+('Emission factors'!$I$17*'GHG Estimation'!L3732)</f>
        <v>408.26793880399987</v>
      </c>
      <c r="M4020" s="98">
        <f>M3444+(M3588*'Emission factors'!$I$16)+('Emission factors'!$I$17*'GHG Estimation'!M3732)</f>
        <v>690.54043827999999</v>
      </c>
      <c r="N4020" s="98">
        <f>N3444+(N3588*'Emission factors'!$I$16)+('Emission factors'!$I$17*'GHG Estimation'!N3732)</f>
        <v>987.1435001120002</v>
      </c>
      <c r="O4020" s="98">
        <f>O3444+(O3588*'Emission factors'!$I$16)+('Emission factors'!$I$17*'GHG Estimation'!O3732)</f>
        <v>2129.316950464</v>
      </c>
      <c r="P4020" s="98">
        <f>P3444+(P3588*'Emission factors'!$I$16)+('Emission factors'!$I$17*'GHG Estimation'!P3732)</f>
        <v>4298.86999784</v>
      </c>
      <c r="Q4020" s="98">
        <f>Q3444+(Q3588*'Emission factors'!$I$16)+('Emission factors'!$I$17*'GHG Estimation'!Q3732)</f>
        <v>5733.3002946559991</v>
      </c>
      <c r="R4020" s="98">
        <f>R3444+(R3588*'Emission factors'!$I$16)+('Emission factors'!$I$17*'GHG Estimation'!R3732)</f>
        <v>6216.9623749639986</v>
      </c>
      <c r="S4020" s="98">
        <f>S3444+(S3588*'Emission factors'!$I$16)+('Emission factors'!$I$17*'GHG Estimation'!S3732)</f>
        <v>7138.7931609719999</v>
      </c>
      <c r="T4020" s="98">
        <f>T3444+(T3588*'Emission factors'!$I$16)+('Emission factors'!$I$17*'GHG Estimation'!T3732)</f>
        <v>7101.3798637320024</v>
      </c>
      <c r="U4020" s="98">
        <f>U3444+(U3588*'Emission factors'!$I$16)+('Emission factors'!$I$17*'GHG Estimation'!U3732)</f>
        <v>6803.0293544839997</v>
      </c>
    </row>
    <row r="4021" spans="1:21" x14ac:dyDescent="0.25">
      <c r="A4021" s="92" t="s">
        <v>11</v>
      </c>
      <c r="B4021" s="92" t="s">
        <v>12</v>
      </c>
      <c r="C4021" s="92" t="s">
        <v>42</v>
      </c>
      <c r="D4021" s="92" t="s">
        <v>42</v>
      </c>
      <c r="E4021" s="92" t="s">
        <v>35</v>
      </c>
      <c r="F4021" s="92" t="s">
        <v>34</v>
      </c>
      <c r="G4021" s="92" t="s">
        <v>97</v>
      </c>
      <c r="H4021" s="92" t="s">
        <v>93</v>
      </c>
      <c r="I4021" s="89" t="s">
        <v>231</v>
      </c>
      <c r="L4021" s="98">
        <f>L3445+(L3589*'Emission factors'!$I$16)+('Emission factors'!$I$17*'GHG Estimation'!L3733)</f>
        <v>28.989704568000004</v>
      </c>
      <c r="M4021" s="98">
        <f>M3445+(M3589*'Emission factors'!$I$16)+('Emission factors'!$I$17*'GHG Estimation'!M3733)</f>
        <v>33.806386548000006</v>
      </c>
      <c r="N4021" s="98">
        <f>N3445+(N3589*'Emission factors'!$I$16)+('Emission factors'!$I$17*'GHG Estimation'!N3733)</f>
        <v>100.12724339199998</v>
      </c>
      <c r="O4021" s="98">
        <f>O3445+(O3589*'Emission factors'!$I$16)+('Emission factors'!$I$17*'GHG Estimation'!O3733)</f>
        <v>120.00632467999998</v>
      </c>
      <c r="P4021" s="98">
        <f>P3445+(P3589*'Emission factors'!$I$16)+('Emission factors'!$I$17*'GHG Estimation'!P3733)</f>
        <v>264.37236504799995</v>
      </c>
      <c r="Q4021" s="98">
        <f>Q3445+(Q3589*'Emission factors'!$I$16)+('Emission factors'!$I$17*'GHG Estimation'!Q3733)</f>
        <v>412.30797748800006</v>
      </c>
      <c r="R4021" s="98">
        <f>R3445+(R3589*'Emission factors'!$I$16)+('Emission factors'!$I$17*'GHG Estimation'!R3733)</f>
        <v>551.95441628799995</v>
      </c>
      <c r="S4021" s="98">
        <f>S3445+(S3589*'Emission factors'!$I$16)+('Emission factors'!$I$17*'GHG Estimation'!S3733)</f>
        <v>865.84525918000008</v>
      </c>
      <c r="T4021" s="98">
        <f>T3445+(T3589*'Emission factors'!$I$16)+('Emission factors'!$I$17*'GHG Estimation'!T3733)</f>
        <v>710.39711639599989</v>
      </c>
      <c r="U4021" s="98">
        <f>U3445+(U3589*'Emission factors'!$I$16)+('Emission factors'!$I$17*'GHG Estimation'!U3733)</f>
        <v>737.10916514399992</v>
      </c>
    </row>
    <row r="4022" spans="1:21" x14ac:dyDescent="0.25">
      <c r="A4022" s="92" t="s">
        <v>11</v>
      </c>
      <c r="B4022" s="92" t="s">
        <v>12</v>
      </c>
      <c r="C4022" s="92" t="s">
        <v>42</v>
      </c>
      <c r="D4022" s="92" t="s">
        <v>42</v>
      </c>
      <c r="E4022" s="92" t="s">
        <v>35</v>
      </c>
      <c r="F4022" s="92" t="s">
        <v>34</v>
      </c>
      <c r="G4022" s="92" t="s">
        <v>97</v>
      </c>
      <c r="H4022" s="92" t="s">
        <v>93</v>
      </c>
      <c r="I4022" s="89" t="s">
        <v>230</v>
      </c>
      <c r="L4022" s="98">
        <f>L3446+(L3590*'Emission factors'!$I$16)+('Emission factors'!$I$17*'GHG Estimation'!L3734)</f>
        <v>60.839547427999996</v>
      </c>
      <c r="M4022" s="98">
        <f>M3446+(M3590*'Emission factors'!$I$16)+('Emission factors'!$I$17*'GHG Estimation'!M3734)</f>
        <v>214.97337078799995</v>
      </c>
      <c r="N4022" s="98">
        <f>N3446+(N3590*'Emission factors'!$I$16)+('Emission factors'!$I$17*'GHG Estimation'!N3734)</f>
        <v>430.91007797200007</v>
      </c>
      <c r="O4022" s="98">
        <f>O3446+(O3590*'Emission factors'!$I$16)+('Emission factors'!$I$17*'GHG Estimation'!O3734)</f>
        <v>437.73557770800005</v>
      </c>
      <c r="P4022" s="98">
        <f>P3446+(P3590*'Emission factors'!$I$16)+('Emission factors'!$I$17*'GHG Estimation'!P3734)</f>
        <v>696.6789074080001</v>
      </c>
      <c r="Q4022" s="98">
        <f>Q3446+(Q3590*'Emission factors'!$I$16)+('Emission factors'!$I$17*'GHG Estimation'!Q3734)</f>
        <v>1170.1998185239997</v>
      </c>
      <c r="R4022" s="98">
        <f>R3446+(R3590*'Emission factors'!$I$16)+('Emission factors'!$I$17*'GHG Estimation'!R3734)</f>
        <v>1050.604218664</v>
      </c>
      <c r="S4022" s="98">
        <f>S3446+(S3590*'Emission factors'!$I$16)+('Emission factors'!$I$17*'GHG Estimation'!S3734)</f>
        <v>1981.418676644</v>
      </c>
      <c r="T4022" s="98">
        <f>T3446+(T3590*'Emission factors'!$I$16)+('Emission factors'!$I$17*'GHG Estimation'!T3734)</f>
        <v>1897.9145868760004</v>
      </c>
      <c r="U4022" s="98">
        <f>U3446+(U3590*'Emission factors'!$I$16)+('Emission factors'!$I$17*'GHG Estimation'!U3734)</f>
        <v>1641.2190421</v>
      </c>
    </row>
    <row r="4023" spans="1:21" x14ac:dyDescent="0.25">
      <c r="A4023" s="92" t="s">
        <v>11</v>
      </c>
      <c r="B4023" s="92" t="s">
        <v>12</v>
      </c>
      <c r="C4023" s="92" t="s">
        <v>42</v>
      </c>
      <c r="D4023" s="92" t="s">
        <v>42</v>
      </c>
      <c r="E4023" s="92" t="s">
        <v>35</v>
      </c>
      <c r="F4023" s="92" t="s">
        <v>34</v>
      </c>
      <c r="G4023" s="92" t="s">
        <v>97</v>
      </c>
      <c r="H4023" s="92" t="s">
        <v>93</v>
      </c>
      <c r="I4023" s="89" t="s">
        <v>303</v>
      </c>
      <c r="L4023" s="98">
        <f>L3447+(L3591*'Emission factors'!$I$16)+('Emission factors'!$I$17*'GHG Estimation'!L3735)</f>
        <v>6634.0496958119984</v>
      </c>
      <c r="M4023" s="98">
        <f>M3447+(M3591*'Emission factors'!$I$16)+('Emission factors'!$I$17*'GHG Estimation'!M3735)</f>
        <v>9678.5362224759992</v>
      </c>
      <c r="N4023" s="98">
        <f>N3447+(N3591*'Emission factors'!$I$16)+('Emission factors'!$I$17*'GHG Estimation'!N3735)</f>
        <v>13985.710329403999</v>
      </c>
      <c r="O4023" s="98">
        <f>O3447+(O3591*'Emission factors'!$I$16)+('Emission factors'!$I$17*'GHG Estimation'!O3735)</f>
        <v>18577.315108043993</v>
      </c>
      <c r="P4023" s="98">
        <f>P3447+(P3591*'Emission factors'!$I$16)+('Emission factors'!$I$17*'GHG Estimation'!P3735)</f>
        <v>26687.211097976004</v>
      </c>
      <c r="Q4023" s="98">
        <f>Q3447+(Q3591*'Emission factors'!$I$16)+('Emission factors'!$I$17*'GHG Estimation'!Q3735)</f>
        <v>33198.47647578</v>
      </c>
      <c r="R4023" s="98">
        <f>R3447+(R3591*'Emission factors'!$I$16)+('Emission factors'!$I$17*'GHG Estimation'!R3735)</f>
        <v>35250.129096644014</v>
      </c>
      <c r="S4023" s="98">
        <f>S3447+(S3591*'Emission factors'!$I$16)+('Emission factors'!$I$17*'GHG Estimation'!S3735)</f>
        <v>37812.111040219999</v>
      </c>
      <c r="T4023" s="98">
        <f>T3447+(T3591*'Emission factors'!$I$16)+('Emission factors'!$I$17*'GHG Estimation'!T3735)</f>
        <v>34334.869907756001</v>
      </c>
      <c r="U4023" s="98">
        <f>U3447+(U3591*'Emission factors'!$I$16)+('Emission factors'!$I$17*'GHG Estimation'!U3735)</f>
        <v>28822.696388463995</v>
      </c>
    </row>
    <row r="4024" spans="1:21" x14ac:dyDescent="0.25">
      <c r="A4024" s="92" t="s">
        <v>11</v>
      </c>
      <c r="B4024" s="92" t="s">
        <v>12</v>
      </c>
      <c r="C4024" s="92" t="s">
        <v>42</v>
      </c>
      <c r="D4024" s="92" t="s">
        <v>42</v>
      </c>
      <c r="E4024" s="92" t="s">
        <v>35</v>
      </c>
      <c r="F4024" s="92" t="s">
        <v>34</v>
      </c>
      <c r="G4024" s="92" t="s">
        <v>97</v>
      </c>
      <c r="H4024" s="92" t="s">
        <v>93</v>
      </c>
      <c r="I4024" s="89" t="s">
        <v>225</v>
      </c>
      <c r="L4024" s="98">
        <f>L3448+(L3592*'Emission factors'!$I$16)+('Emission factors'!$I$17*'GHG Estimation'!L3736)</f>
        <v>1647.7084942559998</v>
      </c>
      <c r="M4024" s="98">
        <f>M3448+(M3592*'Emission factors'!$I$16)+('Emission factors'!$I$17*'GHG Estimation'!M3736)</f>
        <v>2194.9806475959999</v>
      </c>
      <c r="N4024" s="98">
        <f>N3448+(N3592*'Emission factors'!$I$16)+('Emission factors'!$I$17*'GHG Estimation'!N3736)</f>
        <v>5230.2968091880002</v>
      </c>
      <c r="O4024" s="98">
        <f>O3448+(O3592*'Emission factors'!$I$16)+('Emission factors'!$I$17*'GHG Estimation'!O3736)</f>
        <v>7285.8401142559978</v>
      </c>
      <c r="P4024" s="98">
        <f>P3448+(P3592*'Emission factors'!$I$16)+('Emission factors'!$I$17*'GHG Estimation'!P3736)</f>
        <v>9728.6222473439975</v>
      </c>
      <c r="Q4024" s="98">
        <f>Q3448+(Q3592*'Emission factors'!$I$16)+('Emission factors'!$I$17*'GHG Estimation'!Q3736)</f>
        <v>10802.690054815999</v>
      </c>
      <c r="R4024" s="98">
        <f>R3448+(R3592*'Emission factors'!$I$16)+('Emission factors'!$I$17*'GHG Estimation'!R3736)</f>
        <v>10472.243267815997</v>
      </c>
      <c r="S4024" s="98">
        <f>S3448+(S3592*'Emission factors'!$I$16)+('Emission factors'!$I$17*'GHG Estimation'!S3736)</f>
        <v>10157.306943563997</v>
      </c>
      <c r="T4024" s="98">
        <f>T3448+(T3592*'Emission factors'!$I$16)+('Emission factors'!$I$17*'GHG Estimation'!T3736)</f>
        <v>9276.8622839640011</v>
      </c>
      <c r="U4024" s="98">
        <f>U3448+(U3592*'Emission factors'!$I$16)+('Emission factors'!$I$17*'GHG Estimation'!U3736)</f>
        <v>9229.5243815279973</v>
      </c>
    </row>
    <row r="4025" spans="1:21" x14ac:dyDescent="0.25">
      <c r="A4025" s="92" t="s">
        <v>11</v>
      </c>
      <c r="B4025" s="92" t="s">
        <v>12</v>
      </c>
      <c r="C4025" s="92" t="s">
        <v>42</v>
      </c>
      <c r="D4025" s="92" t="s">
        <v>42</v>
      </c>
      <c r="E4025" s="92" t="s">
        <v>35</v>
      </c>
      <c r="F4025" s="92" t="s">
        <v>34</v>
      </c>
      <c r="G4025" s="92" t="s">
        <v>97</v>
      </c>
      <c r="H4025" s="92" t="s">
        <v>93</v>
      </c>
      <c r="I4025" s="89" t="s">
        <v>205</v>
      </c>
      <c r="L4025" s="98">
        <f>L3449+(L3593*'Emission factors'!$I$16)+('Emission factors'!$I$17*'GHG Estimation'!L3737)</f>
        <v>11054.606256232002</v>
      </c>
      <c r="M4025" s="98">
        <f>M3449+(M3593*'Emission factors'!$I$16)+('Emission factors'!$I$17*'GHG Estimation'!M3737)</f>
        <v>18710.905222680001</v>
      </c>
      <c r="N4025" s="98">
        <f>N3449+(N3593*'Emission factors'!$I$16)+('Emission factors'!$I$17*'GHG Estimation'!N3737)</f>
        <v>28417.079491679997</v>
      </c>
      <c r="O4025" s="98">
        <f>O3449+(O3593*'Emission factors'!$I$16)+('Emission factors'!$I$17*'GHG Estimation'!O3737)</f>
        <v>42033.525804731995</v>
      </c>
      <c r="P4025" s="98">
        <f>P3449+(P3593*'Emission factors'!$I$16)+('Emission factors'!$I$17*'GHG Estimation'!P3737)</f>
        <v>60031.718916576006</v>
      </c>
      <c r="Q4025" s="98">
        <f>Q3449+(Q3593*'Emission factors'!$I$16)+('Emission factors'!$I$17*'GHG Estimation'!Q3737)</f>
        <v>79121.095859299996</v>
      </c>
      <c r="R4025" s="98">
        <f>R3449+(R3593*'Emission factors'!$I$16)+('Emission factors'!$I$17*'GHG Estimation'!R3737)</f>
        <v>94213.858933084004</v>
      </c>
      <c r="S4025" s="98">
        <f>S3449+(S3593*'Emission factors'!$I$16)+('Emission factors'!$I$17*'GHG Estimation'!S3737)</f>
        <v>109190.67812404405</v>
      </c>
      <c r="T4025" s="98">
        <f>T3449+(T3593*'Emission factors'!$I$16)+('Emission factors'!$I$17*'GHG Estimation'!T3737)</f>
        <v>95564.008496836017</v>
      </c>
      <c r="U4025" s="98">
        <f>U3449+(U3593*'Emission factors'!$I$16)+('Emission factors'!$I$17*'GHG Estimation'!U3737)</f>
        <v>83167.056448431977</v>
      </c>
    </row>
    <row r="4026" spans="1:21" x14ac:dyDescent="0.25">
      <c r="A4026" s="92" t="s">
        <v>11</v>
      </c>
      <c r="B4026" s="92" t="s">
        <v>12</v>
      </c>
      <c r="C4026" s="92" t="s">
        <v>42</v>
      </c>
      <c r="D4026" s="92" t="s">
        <v>42</v>
      </c>
      <c r="E4026" s="92" t="s">
        <v>35</v>
      </c>
      <c r="F4026" s="92" t="s">
        <v>34</v>
      </c>
      <c r="G4026" s="92" t="s">
        <v>97</v>
      </c>
      <c r="H4026" s="92" t="s">
        <v>93</v>
      </c>
      <c r="I4026" s="89" t="s">
        <v>204</v>
      </c>
      <c r="L4026" s="98">
        <f>L3450+(L3594*'Emission factors'!$I$16)+('Emission factors'!$I$17*'GHG Estimation'!L3738)</f>
        <v>23983.058624887999</v>
      </c>
      <c r="M4026" s="98">
        <f>M3450+(M3594*'Emission factors'!$I$16)+('Emission factors'!$I$17*'GHG Estimation'!M3738)</f>
        <v>43780.144303367983</v>
      </c>
      <c r="N4026" s="98">
        <f>N3450+(N3594*'Emission factors'!$I$16)+('Emission factors'!$I$17*'GHG Estimation'!N3738)</f>
        <v>62389.719979091977</v>
      </c>
      <c r="O4026" s="98">
        <f>O3450+(O3594*'Emission factors'!$I$16)+('Emission factors'!$I$17*'GHG Estimation'!O3738)</f>
        <v>83005.805884099973</v>
      </c>
      <c r="P4026" s="98">
        <f>P3450+(P3594*'Emission factors'!$I$16)+('Emission factors'!$I$17*'GHG Estimation'!P3738)</f>
        <v>97633.99438011997</v>
      </c>
      <c r="Q4026" s="98">
        <f>Q3450+(Q3594*'Emission factors'!$I$16)+('Emission factors'!$I$17*'GHG Estimation'!Q3738)</f>
        <v>106646.79794344398</v>
      </c>
      <c r="R4026" s="98">
        <f>R3450+(R3594*'Emission factors'!$I$16)+('Emission factors'!$I$17*'GHG Estimation'!R3738)</f>
        <v>124528.59164129998</v>
      </c>
      <c r="S4026" s="98">
        <f>S3450+(S3594*'Emission factors'!$I$16)+('Emission factors'!$I$17*'GHG Estimation'!S3738)</f>
        <v>136948.76831134403</v>
      </c>
      <c r="T4026" s="98">
        <f>T3450+(T3594*'Emission factors'!$I$16)+('Emission factors'!$I$17*'GHG Estimation'!T3738)</f>
        <v>126280.82586838397</v>
      </c>
      <c r="U4026" s="98">
        <f>U3450+(U3594*'Emission factors'!$I$16)+('Emission factors'!$I$17*'GHG Estimation'!U3738)</f>
        <v>118068.38309248403</v>
      </c>
    </row>
    <row r="4027" spans="1:21" x14ac:dyDescent="0.25">
      <c r="A4027" s="92" t="s">
        <v>11</v>
      </c>
      <c r="B4027" s="92" t="s">
        <v>12</v>
      </c>
      <c r="C4027" s="92" t="s">
        <v>42</v>
      </c>
      <c r="D4027" s="92" t="s">
        <v>42</v>
      </c>
      <c r="E4027" s="92" t="s">
        <v>35</v>
      </c>
      <c r="F4027" s="92" t="s">
        <v>34</v>
      </c>
      <c r="G4027" s="92" t="s">
        <v>97</v>
      </c>
      <c r="H4027" s="92" t="s">
        <v>93</v>
      </c>
      <c r="I4027" s="89" t="s">
        <v>228</v>
      </c>
      <c r="L4027" s="98">
        <f>L3451+(L3595*'Emission factors'!$I$16)+('Emission factors'!$I$17*'GHG Estimation'!L3739)</f>
        <v>210.32844645999998</v>
      </c>
      <c r="M4027" s="98">
        <f>M3451+(M3595*'Emission factors'!$I$16)+('Emission factors'!$I$17*'GHG Estimation'!M3739)</f>
        <v>258.76410432399996</v>
      </c>
      <c r="N4027" s="98">
        <f>N3451+(N3595*'Emission factors'!$I$16)+('Emission factors'!$I$17*'GHG Estimation'!N3739)</f>
        <v>782.16194403600014</v>
      </c>
      <c r="O4027" s="98">
        <f>O3451+(O3595*'Emission factors'!$I$16)+('Emission factors'!$I$17*'GHG Estimation'!O3739)</f>
        <v>1150.4775594400001</v>
      </c>
      <c r="P4027" s="98">
        <f>P3451+(P3595*'Emission factors'!$I$16)+('Emission factors'!$I$17*'GHG Estimation'!P3739)</f>
        <v>1700.2364648720002</v>
      </c>
      <c r="Q4027" s="98">
        <f>Q3451+(Q3595*'Emission factors'!$I$16)+('Emission factors'!$I$17*'GHG Estimation'!Q3739)</f>
        <v>2220.9235207719998</v>
      </c>
      <c r="R4027" s="98">
        <f>R3451+(R3595*'Emission factors'!$I$16)+('Emission factors'!$I$17*'GHG Estimation'!R3739)</f>
        <v>2321.0731673359996</v>
      </c>
      <c r="S4027" s="98">
        <f>S3451+(S3595*'Emission factors'!$I$16)+('Emission factors'!$I$17*'GHG Estimation'!S3739)</f>
        <v>2420.5656541879998</v>
      </c>
      <c r="T4027" s="98">
        <f>T3451+(T3595*'Emission factors'!$I$16)+('Emission factors'!$I$17*'GHG Estimation'!T3739)</f>
        <v>2414.023927964</v>
      </c>
      <c r="U4027" s="98">
        <f>U3451+(U3595*'Emission factors'!$I$16)+('Emission factors'!$I$17*'GHG Estimation'!U3739)</f>
        <v>2319.2137040600001</v>
      </c>
    </row>
    <row r="4028" spans="1:21" x14ac:dyDescent="0.25">
      <c r="A4028" s="92" t="s">
        <v>11</v>
      </c>
      <c r="B4028" s="92" t="s">
        <v>12</v>
      </c>
      <c r="C4028" s="92" t="s">
        <v>42</v>
      </c>
      <c r="D4028" s="92" t="s">
        <v>42</v>
      </c>
      <c r="E4028" s="92" t="s">
        <v>35</v>
      </c>
      <c r="F4028" s="92" t="s">
        <v>34</v>
      </c>
      <c r="G4028" s="92" t="s">
        <v>97</v>
      </c>
      <c r="H4028" s="92" t="s">
        <v>93</v>
      </c>
      <c r="I4028" s="89" t="s">
        <v>202</v>
      </c>
      <c r="L4028" s="98">
        <f>L3452+(L3596*'Emission factors'!$I$16)+('Emission factors'!$I$17*'GHG Estimation'!L3740)</f>
        <v>65522.930534600011</v>
      </c>
      <c r="M4028" s="98">
        <f>M3452+(M3596*'Emission factors'!$I$16)+('Emission factors'!$I$17*'GHG Estimation'!M3740)</f>
        <v>73447.574695264004</v>
      </c>
      <c r="N4028" s="98">
        <f>N3452+(N3596*'Emission factors'!$I$16)+('Emission factors'!$I$17*'GHG Estimation'!N3740)</f>
        <v>203211.53373034793</v>
      </c>
      <c r="O4028" s="98">
        <f>O3452+(O3596*'Emission factors'!$I$16)+('Emission factors'!$I$17*'GHG Estimation'!O3740)</f>
        <v>289194.51207697595</v>
      </c>
      <c r="P4028" s="98">
        <f>P3452+(P3596*'Emission factors'!$I$16)+('Emission factors'!$I$17*'GHG Estimation'!P3740)</f>
        <v>355366.96284192393</v>
      </c>
      <c r="Q4028" s="98">
        <f>Q3452+(Q3596*'Emission factors'!$I$16)+('Emission factors'!$I$17*'GHG Estimation'!Q3740)</f>
        <v>416997.93219171994</v>
      </c>
      <c r="R4028" s="98">
        <f>R3452+(R3596*'Emission factors'!$I$16)+('Emission factors'!$I$17*'GHG Estimation'!R3740)</f>
        <v>466519.91239827586</v>
      </c>
      <c r="S4028" s="98">
        <f>S3452+(S3596*'Emission factors'!$I$16)+('Emission factors'!$I$17*'GHG Estimation'!S3740)</f>
        <v>477232.24299269199</v>
      </c>
      <c r="T4028" s="98">
        <f>T3452+(T3596*'Emission factors'!$I$16)+('Emission factors'!$I$17*'GHG Estimation'!T3740)</f>
        <v>455257.60633443203</v>
      </c>
      <c r="U4028" s="98">
        <f>U3452+(U3596*'Emission factors'!$I$16)+('Emission factors'!$I$17*'GHG Estimation'!U3740)</f>
        <v>455339.75129843212</v>
      </c>
    </row>
    <row r="4029" spans="1:21" x14ac:dyDescent="0.25">
      <c r="A4029" s="92" t="s">
        <v>11</v>
      </c>
      <c r="B4029" s="92" t="s">
        <v>12</v>
      </c>
      <c r="C4029" s="92" t="s">
        <v>42</v>
      </c>
      <c r="D4029" s="92" t="s">
        <v>42</v>
      </c>
      <c r="E4029" s="92" t="s">
        <v>35</v>
      </c>
      <c r="F4029" s="92" t="s">
        <v>34</v>
      </c>
      <c r="G4029" s="92" t="s">
        <v>97</v>
      </c>
      <c r="H4029" s="92" t="s">
        <v>93</v>
      </c>
      <c r="I4029" s="89" t="s">
        <v>190</v>
      </c>
      <c r="L4029" s="98">
        <f>L3453+(L3597*'Emission factors'!$I$16)+('Emission factors'!$I$17*'GHG Estimation'!L3741)</f>
        <v>0</v>
      </c>
      <c r="M4029" s="98">
        <f>M3453+(M3597*'Emission factors'!$I$16)+('Emission factors'!$I$17*'GHG Estimation'!M3741)</f>
        <v>0</v>
      </c>
      <c r="N4029" s="98">
        <f>N3453+(N3597*'Emission factors'!$I$16)+('Emission factors'!$I$17*'GHG Estimation'!N3741)</f>
        <v>0</v>
      </c>
      <c r="O4029" s="98">
        <f>O3453+(O3597*'Emission factors'!$I$16)+('Emission factors'!$I$17*'GHG Estimation'!O3741)</f>
        <v>0</v>
      </c>
      <c r="P4029" s="98">
        <f>P3453+(P3597*'Emission factors'!$I$16)+('Emission factors'!$I$17*'GHG Estimation'!P3741)</f>
        <v>0</v>
      </c>
      <c r="Q4029" s="98">
        <f>Q3453+(Q3597*'Emission factors'!$I$16)+('Emission factors'!$I$17*'GHG Estimation'!Q3741)</f>
        <v>0</v>
      </c>
      <c r="R4029" s="98">
        <f>R3453+(R3597*'Emission factors'!$I$16)+('Emission factors'!$I$17*'GHG Estimation'!R3741)</f>
        <v>0</v>
      </c>
      <c r="S4029" s="98">
        <f>S3453+(S3597*'Emission factors'!$I$16)+('Emission factors'!$I$17*'GHG Estimation'!S3741)</f>
        <v>0</v>
      </c>
      <c r="T4029" s="98">
        <f>T3453+(T3597*'Emission factors'!$I$16)+('Emission factors'!$I$17*'GHG Estimation'!T3741)</f>
        <v>0</v>
      </c>
      <c r="U4029" s="98">
        <f>U3453+(U3597*'Emission factors'!$I$16)+('Emission factors'!$I$17*'GHG Estimation'!U3741)</f>
        <v>0</v>
      </c>
    </row>
    <row r="4030" spans="1:21" x14ac:dyDescent="0.25">
      <c r="A4030" s="92" t="s">
        <v>11</v>
      </c>
      <c r="B4030" s="92" t="s">
        <v>12</v>
      </c>
      <c r="C4030" s="92" t="s">
        <v>42</v>
      </c>
      <c r="D4030" s="92" t="s">
        <v>42</v>
      </c>
      <c r="E4030" s="92" t="s">
        <v>35</v>
      </c>
      <c r="F4030" s="92" t="s">
        <v>34</v>
      </c>
      <c r="G4030" s="92" t="s">
        <v>97</v>
      </c>
      <c r="H4030" s="92" t="s">
        <v>93</v>
      </c>
      <c r="I4030" s="89" t="s">
        <v>210</v>
      </c>
      <c r="L4030" s="98">
        <f>L3454+(L3598*'Emission factors'!$I$16)+('Emission factors'!$I$17*'GHG Estimation'!L3742)</f>
        <v>55.350770288000007</v>
      </c>
      <c r="M4030" s="98">
        <f>M3454+(M3598*'Emission factors'!$I$16)+('Emission factors'!$I$17*'GHG Estimation'!M3742)</f>
        <v>130.82705675599999</v>
      </c>
      <c r="N4030" s="98">
        <f>N3454+(N3598*'Emission factors'!$I$16)+('Emission factors'!$I$17*'GHG Estimation'!N3742)</f>
        <v>192.16694169199994</v>
      </c>
      <c r="O4030" s="98">
        <f>O3454+(O3598*'Emission factors'!$I$16)+('Emission factors'!$I$17*'GHG Estimation'!O3742)</f>
        <v>161.58661191199997</v>
      </c>
      <c r="P4030" s="98">
        <f>P3454+(P3598*'Emission factors'!$I$16)+('Emission factors'!$I$17*'GHG Estimation'!P3742)</f>
        <v>274.43138927599989</v>
      </c>
      <c r="Q4030" s="98">
        <f>Q3454+(Q3598*'Emission factors'!$I$16)+('Emission factors'!$I$17*'GHG Estimation'!Q3742)</f>
        <v>459.33223551599986</v>
      </c>
      <c r="R4030" s="98">
        <f>R3454+(R3598*'Emission factors'!$I$16)+('Emission factors'!$I$17*'GHG Estimation'!R3742)</f>
        <v>551.12549892399988</v>
      </c>
      <c r="S4030" s="98">
        <f>S3454+(S3598*'Emission factors'!$I$16)+('Emission factors'!$I$17*'GHG Estimation'!S3742)</f>
        <v>1045.6680531</v>
      </c>
      <c r="T4030" s="98">
        <f>T3454+(T3598*'Emission factors'!$I$16)+('Emission factors'!$I$17*'GHG Estimation'!T3742)</f>
        <v>743.14308613599985</v>
      </c>
      <c r="U4030" s="98">
        <f>U3454+(U3598*'Emission factors'!$I$16)+('Emission factors'!$I$17*'GHG Estimation'!U3742)</f>
        <v>645.786368348</v>
      </c>
    </row>
    <row r="4031" spans="1:21" x14ac:dyDescent="0.25">
      <c r="A4031" s="92" t="s">
        <v>11</v>
      </c>
      <c r="B4031" s="92" t="s">
        <v>12</v>
      </c>
      <c r="C4031" s="92" t="s">
        <v>42</v>
      </c>
      <c r="D4031" s="92" t="s">
        <v>42</v>
      </c>
      <c r="E4031" s="92" t="s">
        <v>35</v>
      </c>
      <c r="F4031" s="92" t="s">
        <v>34</v>
      </c>
      <c r="G4031" s="92" t="s">
        <v>97</v>
      </c>
      <c r="H4031" s="92" t="s">
        <v>93</v>
      </c>
      <c r="I4031" s="89" t="s">
        <v>199</v>
      </c>
      <c r="L4031" s="98">
        <f>L3455+(L3599*'Emission factors'!$I$16)+('Emission factors'!$I$17*'GHG Estimation'!L3743)</f>
        <v>27225.200870384</v>
      </c>
      <c r="M4031" s="98">
        <f>M3455+(M3599*'Emission factors'!$I$16)+('Emission factors'!$I$17*'GHG Estimation'!M3743)</f>
        <v>48027.180828923993</v>
      </c>
      <c r="N4031" s="98">
        <f>N3455+(N3599*'Emission factors'!$I$16)+('Emission factors'!$I$17*'GHG Estimation'!N3743)</f>
        <v>76060.628403275987</v>
      </c>
      <c r="O4031" s="98">
        <f>O3455+(O3599*'Emission factors'!$I$16)+('Emission factors'!$I$17*'GHG Estimation'!O3743)</f>
        <v>107138.19658581597</v>
      </c>
      <c r="P4031" s="98">
        <f>P3455+(P3599*'Emission factors'!$I$16)+('Emission factors'!$I$17*'GHG Estimation'!P3743)</f>
        <v>145417.36148816801</v>
      </c>
      <c r="Q4031" s="98">
        <f>Q3455+(Q3599*'Emission factors'!$I$16)+('Emission factors'!$I$17*'GHG Estimation'!Q3743)</f>
        <v>170597.93686597198</v>
      </c>
      <c r="R4031" s="98">
        <f>R3455+(R3599*'Emission factors'!$I$16)+('Emission factors'!$I$17*'GHG Estimation'!R3743)</f>
        <v>187482.69232941602</v>
      </c>
      <c r="S4031" s="98">
        <f>S3455+(S3599*'Emission factors'!$I$16)+('Emission factors'!$I$17*'GHG Estimation'!S3743)</f>
        <v>188107.54666739202</v>
      </c>
      <c r="T4031" s="98">
        <f>T3455+(T3599*'Emission factors'!$I$16)+('Emission factors'!$I$17*'GHG Estimation'!T3743)</f>
        <v>168096.92888885597</v>
      </c>
      <c r="U4031" s="98">
        <f>U3455+(U3599*'Emission factors'!$I$16)+('Emission factors'!$I$17*'GHG Estimation'!U3743)</f>
        <v>156085.67731732802</v>
      </c>
    </row>
    <row r="4032" spans="1:21" x14ac:dyDescent="0.25">
      <c r="A4032" s="92" t="s">
        <v>11</v>
      </c>
      <c r="B4032" s="92" t="s">
        <v>12</v>
      </c>
      <c r="C4032" s="92" t="s">
        <v>42</v>
      </c>
      <c r="D4032" s="92" t="s">
        <v>42</v>
      </c>
      <c r="E4032" s="92" t="s">
        <v>35</v>
      </c>
      <c r="F4032" s="92" t="s">
        <v>34</v>
      </c>
      <c r="G4032" s="92" t="s">
        <v>97</v>
      </c>
      <c r="H4032" s="92" t="s">
        <v>93</v>
      </c>
      <c r="I4032" s="89" t="s">
        <v>233</v>
      </c>
      <c r="L4032" s="98">
        <f>L3456+(L3600*'Emission factors'!$I$16)+('Emission factors'!$I$17*'GHG Estimation'!L3744)</f>
        <v>4219.3984790320001</v>
      </c>
      <c r="M4032" s="98">
        <f>M3456+(M3600*'Emission factors'!$I$16)+('Emission factors'!$I$17*'GHG Estimation'!M3744)</f>
        <v>7057.3576307519988</v>
      </c>
      <c r="N4032" s="98">
        <f>N3456+(N3600*'Emission factors'!$I$16)+('Emission factors'!$I$17*'GHG Estimation'!N3744)</f>
        <v>12375.825857207996</v>
      </c>
      <c r="O4032" s="98">
        <f>O3456+(O3600*'Emission factors'!$I$16)+('Emission factors'!$I$17*'GHG Estimation'!O3744)</f>
        <v>18120.895284887996</v>
      </c>
      <c r="P4032" s="98">
        <f>P3456+(P3600*'Emission factors'!$I$16)+('Emission factors'!$I$17*'GHG Estimation'!P3744)</f>
        <v>27104.074387103999</v>
      </c>
      <c r="Q4032" s="98">
        <f>Q3456+(Q3600*'Emission factors'!$I$16)+('Emission factors'!$I$17*'GHG Estimation'!Q3744)</f>
        <v>34409.06921342</v>
      </c>
      <c r="R4032" s="98">
        <f>R3456+(R3600*'Emission factors'!$I$16)+('Emission factors'!$I$17*'GHG Estimation'!R3744)</f>
        <v>36202.883727736</v>
      </c>
      <c r="S4032" s="98">
        <f>S3456+(S3600*'Emission factors'!$I$16)+('Emission factors'!$I$17*'GHG Estimation'!S3744)</f>
        <v>42703.619614699994</v>
      </c>
      <c r="T4032" s="98">
        <f>T3456+(T3600*'Emission factors'!$I$16)+('Emission factors'!$I$17*'GHG Estimation'!T3744)</f>
        <v>40071.799516276005</v>
      </c>
      <c r="U4032" s="98">
        <f>U3456+(U3600*'Emission factors'!$I$16)+('Emission factors'!$I$17*'GHG Estimation'!U3744)</f>
        <v>38863.872756104007</v>
      </c>
    </row>
    <row r="4033" spans="1:21" x14ac:dyDescent="0.25">
      <c r="A4033" s="92" t="s">
        <v>11</v>
      </c>
      <c r="B4033" s="92" t="s">
        <v>12</v>
      </c>
      <c r="C4033" s="92" t="s">
        <v>42</v>
      </c>
      <c r="D4033" s="92" t="s">
        <v>42</v>
      </c>
      <c r="E4033" s="92" t="s">
        <v>35</v>
      </c>
      <c r="F4033" s="92" t="s">
        <v>34</v>
      </c>
      <c r="G4033" s="92" t="s">
        <v>97</v>
      </c>
      <c r="H4033" s="92" t="s">
        <v>93</v>
      </c>
      <c r="I4033" s="89" t="s">
        <v>200</v>
      </c>
      <c r="L4033" s="98">
        <f>L3457+(L3601*'Emission factors'!$I$16)+('Emission factors'!$I$17*'GHG Estimation'!L3745)</f>
        <v>22781.479430116004</v>
      </c>
      <c r="M4033" s="98">
        <f>M3457+(M3601*'Emission factors'!$I$16)+('Emission factors'!$I$17*'GHG Estimation'!M3745)</f>
        <v>36360.027043868002</v>
      </c>
      <c r="N4033" s="98">
        <f>N3457+(N3601*'Emission factors'!$I$16)+('Emission factors'!$I$17*'GHG Estimation'!N3745)</f>
        <v>54188.426515123989</v>
      </c>
      <c r="O4033" s="98">
        <f>O3457+(O3601*'Emission factors'!$I$16)+('Emission factors'!$I$17*'GHG Estimation'!O3745)</f>
        <v>66551.041968576013</v>
      </c>
      <c r="P4033" s="98">
        <f>P3457+(P3601*'Emission factors'!$I$16)+('Emission factors'!$I$17*'GHG Estimation'!P3745)</f>
        <v>86528.196875868001</v>
      </c>
      <c r="Q4033" s="98">
        <f>Q3457+(Q3601*'Emission factors'!$I$16)+('Emission factors'!$I$17*'GHG Estimation'!Q3745)</f>
        <v>102195.05616760001</v>
      </c>
      <c r="R4033" s="98">
        <f>R3457+(R3601*'Emission factors'!$I$16)+('Emission factors'!$I$17*'GHG Estimation'!R3745)</f>
        <v>114644.72287972001</v>
      </c>
      <c r="S4033" s="98">
        <f>S3457+(S3601*'Emission factors'!$I$16)+('Emission factors'!$I$17*'GHG Estimation'!S3745)</f>
        <v>135119.01910914006</v>
      </c>
      <c r="T4033" s="98">
        <f>T3457+(T3601*'Emission factors'!$I$16)+('Emission factors'!$I$17*'GHG Estimation'!T3745)</f>
        <v>121961.38229092403</v>
      </c>
      <c r="U4033" s="98">
        <f>U3457+(U3601*'Emission factors'!$I$16)+('Emission factors'!$I$17*'GHG Estimation'!U3745)</f>
        <v>116243.72687804802</v>
      </c>
    </row>
    <row r="4034" spans="1:21" x14ac:dyDescent="0.25">
      <c r="A4034" s="92" t="s">
        <v>11</v>
      </c>
      <c r="B4034" s="92" t="s">
        <v>12</v>
      </c>
      <c r="C4034" s="92" t="s">
        <v>42</v>
      </c>
      <c r="D4034" s="92" t="s">
        <v>42</v>
      </c>
      <c r="E4034" s="92" t="s">
        <v>36</v>
      </c>
      <c r="F4034" s="92" t="s">
        <v>34</v>
      </c>
      <c r="G4034" s="92" t="s">
        <v>97</v>
      </c>
      <c r="H4034" s="92" t="s">
        <v>93</v>
      </c>
      <c r="I4034" s="89" t="s">
        <v>227</v>
      </c>
      <c r="J4034" s="92" t="s">
        <v>98</v>
      </c>
      <c r="L4034" s="98">
        <f>L3458+(L3602*'Emission factors'!$I$16)+('Emission factors'!$I$17*'GHG Estimation'!L3746)</f>
        <v>0</v>
      </c>
      <c r="M4034" s="98">
        <f>M3458+(M3602*'Emission factors'!$I$16)+('Emission factors'!$I$17*'GHG Estimation'!M3746)</f>
        <v>15.966245808000002</v>
      </c>
      <c r="N4034" s="98">
        <f>N3458+(N3602*'Emission factors'!$I$16)+('Emission factors'!$I$17*'GHG Estimation'!N3746)</f>
        <v>520.00846572000012</v>
      </c>
      <c r="O4034" s="98">
        <f>O3458+(O3602*'Emission factors'!$I$16)+('Emission factors'!$I$17*'GHG Estimation'!O3746)</f>
        <v>613.47654268800011</v>
      </c>
      <c r="P4034" s="98">
        <f>P3458+(P3602*'Emission factors'!$I$16)+('Emission factors'!$I$17*'GHG Estimation'!P3746)</f>
        <v>547.92965522400016</v>
      </c>
      <c r="Q4034" s="98">
        <f>Q3458+(Q3602*'Emission factors'!$I$16)+('Emission factors'!$I$17*'GHG Estimation'!Q3746)</f>
        <v>507.04280023200016</v>
      </c>
      <c r="R4034" s="98">
        <f>R3458+(R3602*'Emission factors'!$I$16)+('Emission factors'!$I$17*'GHG Estimation'!R3746)</f>
        <v>491.2265834399999</v>
      </c>
      <c r="S4034" s="98">
        <f>S3458+(S3602*'Emission factors'!$I$16)+('Emission factors'!$I$17*'GHG Estimation'!S3746)</f>
        <v>414.65651143200006</v>
      </c>
      <c r="T4034" s="98">
        <f>T3458+(T3602*'Emission factors'!$I$16)+('Emission factors'!$I$17*'GHG Estimation'!T3746)</f>
        <v>359.58796629599999</v>
      </c>
      <c r="U4034" s="98">
        <f>U3458+(U3602*'Emission factors'!$I$16)+('Emission factors'!$I$17*'GHG Estimation'!U3746)</f>
        <v>366.99466192800003</v>
      </c>
    </row>
    <row r="4035" spans="1:21" x14ac:dyDescent="0.25">
      <c r="A4035" s="92" t="s">
        <v>11</v>
      </c>
      <c r="B4035" s="92" t="s">
        <v>12</v>
      </c>
      <c r="C4035" s="92" t="s">
        <v>42</v>
      </c>
      <c r="D4035" s="92" t="s">
        <v>42</v>
      </c>
      <c r="E4035" s="92" t="s">
        <v>36</v>
      </c>
      <c r="F4035" s="92" t="s">
        <v>34</v>
      </c>
      <c r="G4035" s="92" t="s">
        <v>97</v>
      </c>
      <c r="H4035" s="92" t="s">
        <v>93</v>
      </c>
      <c r="I4035" s="89" t="s">
        <v>203</v>
      </c>
      <c r="L4035" s="98">
        <f>L3459+(L3603*'Emission factors'!$I$16)+('Emission factors'!$I$17*'GHG Estimation'!L3747)</f>
        <v>6161.8890937199994</v>
      </c>
      <c r="M4035" s="98">
        <f>M3459+(M3603*'Emission factors'!$I$16)+('Emission factors'!$I$17*'GHG Estimation'!M3747)</f>
        <v>12873.231821616002</v>
      </c>
      <c r="N4035" s="98">
        <f>N3459+(N3603*'Emission factors'!$I$16)+('Emission factors'!$I$17*'GHG Estimation'!N3747)</f>
        <v>15576.533594544</v>
      </c>
      <c r="O4035" s="98">
        <f>O3459+(O3603*'Emission factors'!$I$16)+('Emission factors'!$I$17*'GHG Estimation'!O3747)</f>
        <v>9846.7675482240011</v>
      </c>
      <c r="P4035" s="98">
        <f>P3459+(P3603*'Emission factors'!$I$16)+('Emission factors'!$I$17*'GHG Estimation'!P3747)</f>
        <v>10453.832324544002</v>
      </c>
      <c r="Q4035" s="98">
        <f>Q3459+(Q3603*'Emission factors'!$I$16)+('Emission factors'!$I$17*'GHG Estimation'!Q3747)</f>
        <v>9516.4115512560002</v>
      </c>
      <c r="R4035" s="98">
        <f>R3459+(R3603*'Emission factors'!$I$16)+('Emission factors'!$I$17*'GHG Estimation'!R3747)</f>
        <v>8101.3852499279992</v>
      </c>
      <c r="S4035" s="98">
        <f>S3459+(S3603*'Emission factors'!$I$16)+('Emission factors'!$I$17*'GHG Estimation'!S3747)</f>
        <v>6332.7958317359989</v>
      </c>
      <c r="T4035" s="98">
        <f>T3459+(T3603*'Emission factors'!$I$16)+('Emission factors'!$I$17*'GHG Estimation'!T3747)</f>
        <v>7468.7918520960002</v>
      </c>
      <c r="U4035" s="98">
        <f>U3459+(U3603*'Emission factors'!$I$16)+('Emission factors'!$I$17*'GHG Estimation'!U3747)</f>
        <v>11899.361893704003</v>
      </c>
    </row>
    <row r="4036" spans="1:21" x14ac:dyDescent="0.25">
      <c r="A4036" s="92" t="s">
        <v>11</v>
      </c>
      <c r="B4036" s="92" t="s">
        <v>12</v>
      </c>
      <c r="C4036" s="92" t="s">
        <v>42</v>
      </c>
      <c r="D4036" s="92" t="s">
        <v>42</v>
      </c>
      <c r="E4036" s="92" t="s">
        <v>36</v>
      </c>
      <c r="F4036" s="92" t="s">
        <v>34</v>
      </c>
      <c r="G4036" s="92" t="s">
        <v>97</v>
      </c>
      <c r="H4036" s="92" t="s">
        <v>93</v>
      </c>
      <c r="I4036" s="89" t="s">
        <v>191</v>
      </c>
      <c r="L4036" s="98">
        <f>L3460+(L3604*'Emission factors'!$I$16)+('Emission factors'!$I$17*'GHG Estimation'!L3748)</f>
        <v>416.3068306080001</v>
      </c>
      <c r="M4036" s="98">
        <f>M3460+(M3604*'Emission factors'!$I$16)+('Emission factors'!$I$17*'GHG Estimation'!M3748)</f>
        <v>6059.1665953440033</v>
      </c>
      <c r="N4036" s="98">
        <f>N3460+(N3604*'Emission factors'!$I$16)+('Emission factors'!$I$17*'GHG Estimation'!N3748)</f>
        <v>11173.268833848</v>
      </c>
      <c r="O4036" s="98">
        <f>O3460+(O3604*'Emission factors'!$I$16)+('Emission factors'!$I$17*'GHG Estimation'!O3748)</f>
        <v>12316.884748967999</v>
      </c>
      <c r="P4036" s="98">
        <f>P3460+(P3604*'Emission factors'!$I$16)+('Emission factors'!$I$17*'GHG Estimation'!P3748)</f>
        <v>12449.999967479998</v>
      </c>
      <c r="Q4036" s="98">
        <f>Q3460+(Q3604*'Emission factors'!$I$16)+('Emission factors'!$I$17*'GHG Estimation'!Q3748)</f>
        <v>14216.125751304002</v>
      </c>
      <c r="R4036" s="98">
        <f>R3460+(R3604*'Emission factors'!$I$16)+('Emission factors'!$I$17*'GHG Estimation'!R3748)</f>
        <v>14264.695671168001</v>
      </c>
      <c r="S4036" s="98">
        <f>S3460+(S3604*'Emission factors'!$I$16)+('Emission factors'!$I$17*'GHG Estimation'!S3748)</f>
        <v>17276.378138352</v>
      </c>
      <c r="T4036" s="98">
        <f>T3460+(T3604*'Emission factors'!$I$16)+('Emission factors'!$I$17*'GHG Estimation'!T3748)</f>
        <v>16875.121586928002</v>
      </c>
      <c r="U4036" s="98">
        <f>U3460+(U3604*'Emission factors'!$I$16)+('Emission factors'!$I$17*'GHG Estimation'!U3748)</f>
        <v>19404.974024831994</v>
      </c>
    </row>
    <row r="4037" spans="1:21" x14ac:dyDescent="0.25">
      <c r="A4037" s="92" t="s">
        <v>11</v>
      </c>
      <c r="B4037" s="92" t="s">
        <v>12</v>
      </c>
      <c r="C4037" s="92" t="s">
        <v>42</v>
      </c>
      <c r="D4037" s="92" t="s">
        <v>42</v>
      </c>
      <c r="E4037" s="92" t="s">
        <v>36</v>
      </c>
      <c r="F4037" s="92" t="s">
        <v>34</v>
      </c>
      <c r="G4037" s="92" t="s">
        <v>97</v>
      </c>
      <c r="H4037" s="92" t="s">
        <v>93</v>
      </c>
      <c r="I4037" s="89" t="s">
        <v>192</v>
      </c>
      <c r="L4037" s="98">
        <f>L3461+(L3605*'Emission factors'!$I$16)+('Emission factors'!$I$17*'GHG Estimation'!L3749)</f>
        <v>894.086076456</v>
      </c>
      <c r="M4037" s="98">
        <f>M3461+(M3605*'Emission factors'!$I$16)+('Emission factors'!$I$17*'GHG Estimation'!M3749)</f>
        <v>8184.4302584159996</v>
      </c>
      <c r="N4037" s="98">
        <f>N3461+(N3605*'Emission factors'!$I$16)+('Emission factors'!$I$17*'GHG Estimation'!N3749)</f>
        <v>8378.4967387440029</v>
      </c>
      <c r="O4037" s="98">
        <f>O3461+(O3605*'Emission factors'!$I$16)+('Emission factors'!$I$17*'GHG Estimation'!O3749)</f>
        <v>7360.3208735280004</v>
      </c>
      <c r="P4037" s="98">
        <f>P3461+(P3605*'Emission factors'!$I$16)+('Emission factors'!$I$17*'GHG Estimation'!P3749)</f>
        <v>8224.4169393120028</v>
      </c>
      <c r="Q4037" s="98">
        <f>Q3461+(Q3605*'Emission factors'!$I$16)+('Emission factors'!$I$17*'GHG Estimation'!Q3749)</f>
        <v>7505.2489029840008</v>
      </c>
      <c r="R4037" s="98">
        <f>R3461+(R3605*'Emission factors'!$I$16)+('Emission factors'!$I$17*'GHG Estimation'!R3749)</f>
        <v>6110.405452439999</v>
      </c>
      <c r="S4037" s="98">
        <f>S3461+(S3605*'Emission factors'!$I$16)+('Emission factors'!$I$17*'GHG Estimation'!S3749)</f>
        <v>5936.7745033439996</v>
      </c>
      <c r="T4037" s="98">
        <f>T3461+(T3605*'Emission factors'!$I$16)+('Emission factors'!$I$17*'GHG Estimation'!T3749)</f>
        <v>5582.3506937039992</v>
      </c>
      <c r="U4037" s="98">
        <f>U3461+(U3605*'Emission factors'!$I$16)+('Emission factors'!$I$17*'GHG Estimation'!U3749)</f>
        <v>5361.9501729359999</v>
      </c>
    </row>
    <row r="4038" spans="1:21" x14ac:dyDescent="0.25">
      <c r="A4038" s="92" t="s">
        <v>11</v>
      </c>
      <c r="B4038" s="92" t="s">
        <v>12</v>
      </c>
      <c r="C4038" s="92" t="s">
        <v>42</v>
      </c>
      <c r="D4038" s="92" t="s">
        <v>42</v>
      </c>
      <c r="E4038" s="92" t="s">
        <v>36</v>
      </c>
      <c r="F4038" s="92" t="s">
        <v>34</v>
      </c>
      <c r="G4038" s="92" t="s">
        <v>97</v>
      </c>
      <c r="H4038" s="92" t="s">
        <v>93</v>
      </c>
      <c r="I4038" s="89" t="s">
        <v>206</v>
      </c>
      <c r="L4038" s="98">
        <f>L3462+(L3606*'Emission factors'!$I$16)+('Emission factors'!$I$17*'GHG Estimation'!L3750)</f>
        <v>796.44877209599986</v>
      </c>
      <c r="M4038" s="98">
        <f>M3462+(M3606*'Emission factors'!$I$16)+('Emission factors'!$I$17*'GHG Estimation'!M3750)</f>
        <v>1076.679285192</v>
      </c>
      <c r="N4038" s="98">
        <f>N3462+(N3606*'Emission factors'!$I$16)+('Emission factors'!$I$17*'GHG Estimation'!N3750)</f>
        <v>943.94308735200002</v>
      </c>
      <c r="O4038" s="98">
        <f>O3462+(O3606*'Emission factors'!$I$16)+('Emission factors'!$I$17*'GHG Estimation'!O3750)</f>
        <v>818.62148140799991</v>
      </c>
      <c r="P4038" s="98">
        <f>P3462+(P3606*'Emission factors'!$I$16)+('Emission factors'!$I$17*'GHG Estimation'!P3750)</f>
        <v>663.7599518400001</v>
      </c>
      <c r="Q4038" s="98">
        <f>Q3462+(Q3606*'Emission factors'!$I$16)+('Emission factors'!$I$17*'GHG Estimation'!Q3750)</f>
        <v>597.38395665600001</v>
      </c>
      <c r="R4038" s="98">
        <f>R3462+(R3606*'Emission factors'!$I$16)+('Emission factors'!$I$17*'GHG Estimation'!R3750)</f>
        <v>479.38218744000011</v>
      </c>
      <c r="S4038" s="98">
        <f>S3462+(S3606*'Emission factors'!$I$16)+('Emission factors'!$I$17*'GHG Estimation'!S3750)</f>
        <v>486.75729801600005</v>
      </c>
      <c r="T4038" s="98">
        <f>T3462+(T3606*'Emission factors'!$I$16)+('Emission factors'!$I$17*'GHG Estimation'!T3750)</f>
        <v>545.75818262400003</v>
      </c>
      <c r="U4038" s="98">
        <f>U3462+(U3606*'Emission factors'!$I$16)+('Emission factors'!$I$17*'GHG Estimation'!U3750)</f>
        <v>560.50840377600002</v>
      </c>
    </row>
    <row r="4039" spans="1:21" x14ac:dyDescent="0.25">
      <c r="A4039" s="92" t="s">
        <v>11</v>
      </c>
      <c r="B4039" s="92" t="s">
        <v>12</v>
      </c>
      <c r="C4039" s="92" t="s">
        <v>42</v>
      </c>
      <c r="D4039" s="92" t="s">
        <v>42</v>
      </c>
      <c r="E4039" s="92" t="s">
        <v>36</v>
      </c>
      <c r="F4039" s="92" t="s">
        <v>34</v>
      </c>
      <c r="G4039" s="92" t="s">
        <v>97</v>
      </c>
      <c r="H4039" s="92" t="s">
        <v>93</v>
      </c>
      <c r="I4039" s="89" t="s">
        <v>220</v>
      </c>
      <c r="L4039" s="98">
        <f>L3463+(L3607*'Emission factors'!$I$16)+('Emission factors'!$I$17*'GHG Estimation'!L3751)</f>
        <v>118.001769216</v>
      </c>
      <c r="M4039" s="98">
        <f>M3463+(M3607*'Emission factors'!$I$16)+('Emission factors'!$I$17*'GHG Estimation'!M3751)</f>
        <v>1194.554714184</v>
      </c>
      <c r="N4039" s="98">
        <f>N3463+(N3607*'Emission factors'!$I$16)+('Emission factors'!$I$17*'GHG Estimation'!N3751)</f>
        <v>1408.33816572</v>
      </c>
      <c r="O4039" s="98">
        <f>O3463+(O3607*'Emission factors'!$I$16)+('Emission factors'!$I$17*'GHG Estimation'!O3751)</f>
        <v>1644.2864303039999</v>
      </c>
      <c r="P4039" s="98">
        <f>P3463+(P3607*'Emission factors'!$I$16)+('Emission factors'!$I$17*'GHG Estimation'!P3751)</f>
        <v>1142.8815625679999</v>
      </c>
      <c r="Q4039" s="98">
        <f>Q3463+(Q3607*'Emission factors'!$I$16)+('Emission factors'!$I$17*'GHG Estimation'!Q3751)</f>
        <v>1386.2286265199996</v>
      </c>
      <c r="R4039" s="98">
        <f>R3463+(R3607*'Emission factors'!$I$16)+('Emission factors'!$I$17*'GHG Estimation'!R3751)</f>
        <v>1244.3011773839999</v>
      </c>
      <c r="S4039" s="98">
        <f>S3463+(S3607*'Emission factors'!$I$16)+('Emission factors'!$I$17*'GHG Estimation'!S3751)</f>
        <v>1020.6473958480001</v>
      </c>
      <c r="T4039" s="98">
        <f>T3463+(T3607*'Emission factors'!$I$16)+('Emission factors'!$I$17*'GHG Estimation'!T3751)</f>
        <v>1059.3627782399997</v>
      </c>
      <c r="U4039" s="98">
        <f>U3463+(U3607*'Emission factors'!$I$16)+('Emission factors'!$I$17*'GHG Estimation'!U3751)</f>
        <v>691.95751058399992</v>
      </c>
    </row>
    <row r="4040" spans="1:21" x14ac:dyDescent="0.25">
      <c r="A4040" s="92" t="s">
        <v>11</v>
      </c>
      <c r="B4040" s="92" t="s">
        <v>12</v>
      </c>
      <c r="C4040" s="92" t="s">
        <v>42</v>
      </c>
      <c r="D4040" s="92" t="s">
        <v>42</v>
      </c>
      <c r="E4040" s="92" t="s">
        <v>36</v>
      </c>
      <c r="F4040" s="92" t="s">
        <v>34</v>
      </c>
      <c r="G4040" s="92" t="s">
        <v>97</v>
      </c>
      <c r="H4040" s="92" t="s">
        <v>93</v>
      </c>
      <c r="I4040" s="89" t="s">
        <v>193</v>
      </c>
      <c r="L4040" s="98">
        <f>L3464+(L3608*'Emission factors'!$I$16)+('Emission factors'!$I$17*'GHG Estimation'!L3752)</f>
        <v>641.63462011199999</v>
      </c>
      <c r="M4040" s="98">
        <f>M3464+(M3608*'Emission factors'!$I$16)+('Emission factors'!$I$17*'GHG Estimation'!M3752)</f>
        <v>920.03319996000016</v>
      </c>
      <c r="N4040" s="98">
        <f>N3464+(N3608*'Emission factors'!$I$16)+('Emission factors'!$I$17*'GHG Estimation'!N3752)</f>
        <v>953.21330128800003</v>
      </c>
      <c r="O4040" s="98">
        <f>O3464+(O3608*'Emission factors'!$I$16)+('Emission factors'!$I$17*'GHG Estimation'!O3752)</f>
        <v>875.15083538400017</v>
      </c>
      <c r="P4040" s="98">
        <f>P3464+(P3608*'Emission factors'!$I$16)+('Emission factors'!$I$17*'GHG Estimation'!P3752)</f>
        <v>870.19198159200016</v>
      </c>
      <c r="Q4040" s="98">
        <f>Q3464+(Q3608*'Emission factors'!$I$16)+('Emission factors'!$I$17*'GHG Estimation'!Q3752)</f>
        <v>904.61179636800011</v>
      </c>
      <c r="R4040" s="98">
        <f>R3464+(R3608*'Emission factors'!$I$16)+('Emission factors'!$I$17*'GHG Estimation'!R3752)</f>
        <v>986.34602503199972</v>
      </c>
      <c r="S4040" s="98">
        <f>S3464+(S3608*'Emission factors'!$I$16)+('Emission factors'!$I$17*'GHG Estimation'!S3752)</f>
        <v>942.04008772800012</v>
      </c>
      <c r="T4040" s="98">
        <f>T3464+(T3608*'Emission factors'!$I$16)+('Emission factors'!$I$17*'GHG Estimation'!T3752)</f>
        <v>819.79012848000025</v>
      </c>
      <c r="U4040" s="98">
        <f>U3464+(U3608*'Emission factors'!$I$16)+('Emission factors'!$I$17*'GHG Estimation'!U3752)</f>
        <v>779.021717448</v>
      </c>
    </row>
    <row r="4041" spans="1:21" x14ac:dyDescent="0.25">
      <c r="A4041" s="92" t="s">
        <v>11</v>
      </c>
      <c r="B4041" s="92" t="s">
        <v>12</v>
      </c>
      <c r="C4041" s="92" t="s">
        <v>42</v>
      </c>
      <c r="D4041" s="92" t="s">
        <v>42</v>
      </c>
      <c r="E4041" s="92" t="s">
        <v>36</v>
      </c>
      <c r="F4041" s="92" t="s">
        <v>34</v>
      </c>
      <c r="G4041" s="92" t="s">
        <v>97</v>
      </c>
      <c r="H4041" s="92" t="s">
        <v>93</v>
      </c>
      <c r="I4041" s="89" t="s">
        <v>259</v>
      </c>
      <c r="L4041" s="98">
        <f>L3465+(L3609*'Emission factors'!$I$16)+('Emission factors'!$I$17*'GHG Estimation'!L3753)</f>
        <v>2374.9830120719998</v>
      </c>
      <c r="M4041" s="98">
        <f>M3465+(M3609*'Emission factors'!$I$16)+('Emission factors'!$I$17*'GHG Estimation'!M3753)</f>
        <v>2802.7078404240001</v>
      </c>
      <c r="N4041" s="98">
        <f>N3465+(N3609*'Emission factors'!$I$16)+('Emission factors'!$I$17*'GHG Estimation'!N3753)</f>
        <v>3759.4191866639999</v>
      </c>
      <c r="O4041" s="98">
        <f>O3465+(O3609*'Emission factors'!$I$16)+('Emission factors'!$I$17*'GHG Estimation'!O3753)</f>
        <v>3081.6828475439997</v>
      </c>
      <c r="P4041" s="98">
        <f>P3465+(P3609*'Emission factors'!$I$16)+('Emission factors'!$I$17*'GHG Estimation'!P3753)</f>
        <v>1617.3601700640002</v>
      </c>
      <c r="Q4041" s="98">
        <f>Q3465+(Q3609*'Emission factors'!$I$16)+('Emission factors'!$I$17*'GHG Estimation'!Q3753)</f>
        <v>309.70726660800005</v>
      </c>
      <c r="R4041" s="98">
        <f>R3465+(R3609*'Emission factors'!$I$16)+('Emission factors'!$I$17*'GHG Estimation'!R3753)</f>
        <v>0</v>
      </c>
      <c r="S4041" s="98">
        <f>S3465+(S3609*'Emission factors'!$I$16)+('Emission factors'!$I$17*'GHG Estimation'!S3753)</f>
        <v>0</v>
      </c>
      <c r="T4041" s="98">
        <f>T3465+(T3609*'Emission factors'!$I$16)+('Emission factors'!$I$17*'GHG Estimation'!T3753)</f>
        <v>0</v>
      </c>
      <c r="U4041" s="98">
        <f>U3465+(U3609*'Emission factors'!$I$16)+('Emission factors'!$I$17*'GHG Estimation'!U3753)</f>
        <v>0</v>
      </c>
    </row>
    <row r="4042" spans="1:21" x14ac:dyDescent="0.25">
      <c r="A4042" s="92" t="s">
        <v>11</v>
      </c>
      <c r="B4042" s="92" t="s">
        <v>12</v>
      </c>
      <c r="C4042" s="92" t="s">
        <v>42</v>
      </c>
      <c r="D4042" s="92" t="s">
        <v>42</v>
      </c>
      <c r="E4042" s="92" t="s">
        <v>36</v>
      </c>
      <c r="F4042" s="92" t="s">
        <v>34</v>
      </c>
      <c r="G4042" s="92" t="s">
        <v>97</v>
      </c>
      <c r="H4042" s="92" t="s">
        <v>93</v>
      </c>
      <c r="I4042" s="89" t="s">
        <v>223</v>
      </c>
      <c r="L4042" s="98">
        <f>L3466+(L3610*'Emission factors'!$I$16)+('Emission factors'!$I$17*'GHG Estimation'!L3754)</f>
        <v>0</v>
      </c>
      <c r="M4042" s="98">
        <f>M3466+(M3610*'Emission factors'!$I$16)+('Emission factors'!$I$17*'GHG Estimation'!M3754)</f>
        <v>0</v>
      </c>
      <c r="N4042" s="98">
        <f>N3466+(N3610*'Emission factors'!$I$16)+('Emission factors'!$I$17*'GHG Estimation'!N3754)</f>
        <v>25.797094488000003</v>
      </c>
      <c r="O4042" s="98">
        <f>O3466+(O3610*'Emission factors'!$I$16)+('Emission factors'!$I$17*'GHG Estimation'!O3754)</f>
        <v>19.638008568000004</v>
      </c>
      <c r="P4042" s="98">
        <f>P3466+(P3610*'Emission factors'!$I$16)+('Emission factors'!$I$17*'GHG Estimation'!P3754)</f>
        <v>3.6796590240000002</v>
      </c>
      <c r="Q4042" s="98">
        <f>Q3466+(Q3610*'Emission factors'!$I$16)+('Emission factors'!$I$17*'GHG Estimation'!Q3754)</f>
        <v>42.379248887999999</v>
      </c>
      <c r="R4042" s="98">
        <f>R3466+(R3610*'Emission factors'!$I$16)+('Emission factors'!$I$17*'GHG Estimation'!R3754)</f>
        <v>430.64644603199997</v>
      </c>
      <c r="S4042" s="98">
        <f>S3466+(S3610*'Emission factors'!$I$16)+('Emission factors'!$I$17*'GHG Estimation'!S3754)</f>
        <v>328.65830020800001</v>
      </c>
      <c r="T4042" s="98">
        <f>T3466+(T3610*'Emission factors'!$I$16)+('Emission factors'!$I$17*'GHG Estimation'!T3754)</f>
        <v>100.132523784</v>
      </c>
      <c r="U4042" s="98">
        <f>U3466+(U3610*'Emission factors'!$I$16)+('Emission factors'!$I$17*'GHG Estimation'!U3754)</f>
        <v>196.60907733600001</v>
      </c>
    </row>
    <row r="4043" spans="1:21" x14ac:dyDescent="0.25">
      <c r="A4043" s="92" t="s">
        <v>11</v>
      </c>
      <c r="B4043" s="92" t="s">
        <v>12</v>
      </c>
      <c r="C4043" s="92" t="s">
        <v>42</v>
      </c>
      <c r="D4043" s="92" t="s">
        <v>42</v>
      </c>
      <c r="E4043" s="92" t="s">
        <v>36</v>
      </c>
      <c r="F4043" s="92" t="s">
        <v>34</v>
      </c>
      <c r="G4043" s="92" t="s">
        <v>97</v>
      </c>
      <c r="H4043" s="92" t="s">
        <v>93</v>
      </c>
      <c r="I4043" s="89" t="s">
        <v>221</v>
      </c>
      <c r="L4043" s="98">
        <f>L3467+(L3611*'Emission factors'!$I$16)+('Emission factors'!$I$17*'GHG Estimation'!L3755)</f>
        <v>1655.4438513359999</v>
      </c>
      <c r="M4043" s="98">
        <f>M3467+(M3611*'Emission factors'!$I$16)+('Emission factors'!$I$17*'GHG Estimation'!M3755)</f>
        <v>3469.5236464320001</v>
      </c>
      <c r="N4043" s="98">
        <f>N3467+(N3611*'Emission factors'!$I$16)+('Emission factors'!$I$17*'GHG Estimation'!N3755)</f>
        <v>3470.6212271279992</v>
      </c>
      <c r="O4043" s="98">
        <f>O3467+(O3611*'Emission factors'!$I$16)+('Emission factors'!$I$17*'GHG Estimation'!O3755)</f>
        <v>3463.2461165520003</v>
      </c>
      <c r="P4043" s="98">
        <f>P3467+(P3611*'Emission factors'!$I$16)+('Emission factors'!$I$17*'GHG Estimation'!P3755)</f>
        <v>3621.7794088800001</v>
      </c>
      <c r="Q4043" s="98">
        <f>Q3467+(Q3611*'Emission factors'!$I$16)+('Emission factors'!$I$17*'GHG Estimation'!Q3755)</f>
        <v>3434.9380101119996</v>
      </c>
      <c r="R4043" s="98">
        <f>R3467+(R3611*'Emission factors'!$I$16)+('Emission factors'!$I$17*'GHG Estimation'!R3755)</f>
        <v>3211.3079173680003</v>
      </c>
      <c r="S4043" s="98">
        <f>S3467+(S3611*'Emission factors'!$I$16)+('Emission factors'!$I$17*'GHG Estimation'!S3755)</f>
        <v>3006.0840160080002</v>
      </c>
      <c r="T4043" s="98">
        <f>T3467+(T3611*'Emission factors'!$I$16)+('Emission factors'!$I$17*'GHG Estimation'!T3755)</f>
        <v>3124.0305113760005</v>
      </c>
      <c r="U4043" s="98">
        <f>U3467+(U3611*'Emission factors'!$I$16)+('Emission factors'!$I$17*'GHG Estimation'!U3755)</f>
        <v>2398.9876546319997</v>
      </c>
    </row>
    <row r="4044" spans="1:21" x14ac:dyDescent="0.25">
      <c r="A4044" s="92" t="s">
        <v>11</v>
      </c>
      <c r="B4044" s="92" t="s">
        <v>12</v>
      </c>
      <c r="C4044" s="92" t="s">
        <v>42</v>
      </c>
      <c r="D4044" s="92" t="s">
        <v>42</v>
      </c>
      <c r="E4044" s="92" t="s">
        <v>36</v>
      </c>
      <c r="F4044" s="92" t="s">
        <v>34</v>
      </c>
      <c r="G4044" s="92" t="s">
        <v>97</v>
      </c>
      <c r="H4044" s="92" t="s">
        <v>93</v>
      </c>
      <c r="I4044" s="89" t="s">
        <v>222</v>
      </c>
      <c r="L4044" s="98">
        <f>L3468+(L3612*'Emission factors'!$I$16)+('Emission factors'!$I$17*'GHG Estimation'!L3756)</f>
        <v>0</v>
      </c>
      <c r="M4044" s="98">
        <f>M3468+(M3612*'Emission factors'!$I$16)+('Emission factors'!$I$17*'GHG Estimation'!M3756)</f>
        <v>88.453949328000007</v>
      </c>
      <c r="N4044" s="98">
        <f>N3468+(N3612*'Emission factors'!$I$16)+('Emission factors'!$I$17*'GHG Estimation'!N3756)</f>
        <v>134.49706471199997</v>
      </c>
      <c r="O4044" s="98">
        <f>O3468+(O3612*'Emission factors'!$I$16)+('Emission factors'!$I$17*'GHG Estimation'!O3756)</f>
        <v>195.30619377599996</v>
      </c>
      <c r="P4044" s="98">
        <f>P3468+(P3612*'Emission factors'!$I$16)+('Emission factors'!$I$17*'GHG Estimation'!P3756)</f>
        <v>180.57176515200001</v>
      </c>
      <c r="Q4044" s="98">
        <f>Q3468+(Q3612*'Emission factors'!$I$16)+('Emission factors'!$I$17*'GHG Estimation'!Q3756)</f>
        <v>97.574134248000021</v>
      </c>
      <c r="R4044" s="98">
        <f>R3468+(R3612*'Emission factors'!$I$16)+('Emission factors'!$I$17*'GHG Estimation'!R3756)</f>
        <v>73.616869271999988</v>
      </c>
      <c r="S4044" s="98">
        <f>S3468+(S3612*'Emission factors'!$I$16)+('Emission factors'!$I$17*'GHG Estimation'!S3756)</f>
        <v>84.734808984000011</v>
      </c>
      <c r="T4044" s="98">
        <f>T3468+(T3612*'Emission factors'!$I$16)+('Emission factors'!$I$17*'GHG Estimation'!T3756)</f>
        <v>49.730670672000002</v>
      </c>
      <c r="U4044" s="98">
        <f>U3468+(U3612*'Emission factors'!$I$16)+('Emission factors'!$I$17*'GHG Estimation'!U3756)</f>
        <v>20.246020896000001</v>
      </c>
    </row>
    <row r="4045" spans="1:21" x14ac:dyDescent="0.25">
      <c r="A4045" s="92" t="s">
        <v>11</v>
      </c>
      <c r="B4045" s="92" t="s">
        <v>12</v>
      </c>
      <c r="C4045" s="92" t="s">
        <v>42</v>
      </c>
      <c r="D4045" s="92" t="s">
        <v>42</v>
      </c>
      <c r="E4045" s="92" t="s">
        <v>36</v>
      </c>
      <c r="F4045" s="92" t="s">
        <v>34</v>
      </c>
      <c r="G4045" s="92" t="s">
        <v>97</v>
      </c>
      <c r="H4045" s="92" t="s">
        <v>93</v>
      </c>
      <c r="I4045" s="89" t="s">
        <v>201</v>
      </c>
      <c r="L4045" s="98">
        <f>L3469+(L3613*'Emission factors'!$I$16)+('Emission factors'!$I$17*'GHG Estimation'!L3757)</f>
        <v>1918.5394715519999</v>
      </c>
      <c r="M4045" s="98">
        <f>M3469+(M3613*'Emission factors'!$I$16)+('Emission factors'!$I$17*'GHG Estimation'!M3757)</f>
        <v>13872.590889719999</v>
      </c>
      <c r="N4045" s="98">
        <f>N3469+(N3613*'Emission factors'!$I$16)+('Emission factors'!$I$17*'GHG Estimation'!N3757)</f>
        <v>21277.257181871999</v>
      </c>
      <c r="O4045" s="98">
        <f>O3469+(O3613*'Emission factors'!$I$16)+('Emission factors'!$I$17*'GHG Estimation'!O3757)</f>
        <v>21606.444531767993</v>
      </c>
      <c r="P4045" s="98">
        <f>P3469+(P3613*'Emission factors'!$I$16)+('Emission factors'!$I$17*'GHG Estimation'!P3757)</f>
        <v>18114.448117992</v>
      </c>
      <c r="Q4045" s="98">
        <f>Q3469+(Q3613*'Emission factors'!$I$16)+('Emission factors'!$I$17*'GHG Estimation'!Q3757)</f>
        <v>16919.269598952</v>
      </c>
      <c r="R4045" s="98">
        <f>R3469+(R3613*'Emission factors'!$I$16)+('Emission factors'!$I$17*'GHG Estimation'!R3757)</f>
        <v>10978.428519647998</v>
      </c>
      <c r="S4045" s="98">
        <f>S3469+(S3613*'Emission factors'!$I$16)+('Emission factors'!$I$17*'GHG Estimation'!S3757)</f>
        <v>9221.4939871200022</v>
      </c>
      <c r="T4045" s="98">
        <f>T3469+(T3613*'Emission factors'!$I$16)+('Emission factors'!$I$17*'GHG Estimation'!T3757)</f>
        <v>9671.2809770879976</v>
      </c>
      <c r="U4045" s="98">
        <f>U3469+(U3613*'Emission factors'!$I$16)+('Emission factors'!$I$17*'GHG Estimation'!U3757)</f>
        <v>11215.553327568005</v>
      </c>
    </row>
    <row r="4046" spans="1:21" x14ac:dyDescent="0.25">
      <c r="A4046" s="92" t="s">
        <v>11</v>
      </c>
      <c r="B4046" s="92" t="s">
        <v>12</v>
      </c>
      <c r="C4046" s="92" t="s">
        <v>42</v>
      </c>
      <c r="D4046" s="92" t="s">
        <v>42</v>
      </c>
      <c r="E4046" s="92" t="s">
        <v>36</v>
      </c>
      <c r="F4046" s="92" t="s">
        <v>34</v>
      </c>
      <c r="G4046" s="92" t="s">
        <v>97</v>
      </c>
      <c r="H4046" s="92" t="s">
        <v>93</v>
      </c>
      <c r="I4046" s="89" t="s">
        <v>207</v>
      </c>
      <c r="L4046" s="98">
        <f>L3470+(L3614*'Emission factors'!$I$16)+('Emission factors'!$I$17*'GHG Estimation'!L3758)</f>
        <v>8859.9714361440001</v>
      </c>
      <c r="M4046" s="98">
        <f>M3470+(M3614*'Emission factors'!$I$16)+('Emission factors'!$I$17*'GHG Estimation'!M3758)</f>
        <v>6027.3288588960013</v>
      </c>
      <c r="N4046" s="98">
        <f>N3470+(N3614*'Emission factors'!$I$16)+('Emission factors'!$I$17*'GHG Estimation'!N3758)</f>
        <v>6264.5010444000009</v>
      </c>
      <c r="O4046" s="98">
        <f>O3470+(O3614*'Emission factors'!$I$16)+('Emission factors'!$I$17*'GHG Estimation'!O3758)</f>
        <v>5150.6145632399976</v>
      </c>
      <c r="P4046" s="98">
        <f>P3470+(P3614*'Emission factors'!$I$16)+('Emission factors'!$I$17*'GHG Estimation'!P3758)</f>
        <v>3400.9919711759999</v>
      </c>
      <c r="Q4046" s="98">
        <f>Q3470+(Q3614*'Emission factors'!$I$16)+('Emission factors'!$I$17*'GHG Estimation'!Q3758)</f>
        <v>2555.6021548079998</v>
      </c>
      <c r="R4046" s="98">
        <f>R3470+(R3614*'Emission factors'!$I$16)+('Emission factors'!$I$17*'GHG Estimation'!R3758)</f>
        <v>3367.8908324879999</v>
      </c>
      <c r="S4046" s="98">
        <f>S3470+(S3614*'Emission factors'!$I$16)+('Emission factors'!$I$17*'GHG Estimation'!S3758)</f>
        <v>3114.6418534799996</v>
      </c>
      <c r="T4046" s="98">
        <f>T3470+(T3614*'Emission factors'!$I$16)+('Emission factors'!$I$17*'GHG Estimation'!T3758)</f>
        <v>3039.3114949199999</v>
      </c>
      <c r="U4046" s="98">
        <f>U3470+(U3614*'Emission factors'!$I$16)+('Emission factors'!$I$17*'GHG Estimation'!U3758)</f>
        <v>3563.5128768239997</v>
      </c>
    </row>
    <row r="4047" spans="1:21" x14ac:dyDescent="0.25">
      <c r="A4047" s="92" t="s">
        <v>11</v>
      </c>
      <c r="B4047" s="92" t="s">
        <v>12</v>
      </c>
      <c r="C4047" s="92" t="s">
        <v>42</v>
      </c>
      <c r="D4047" s="92" t="s">
        <v>42</v>
      </c>
      <c r="E4047" s="92" t="s">
        <v>36</v>
      </c>
      <c r="F4047" s="92" t="s">
        <v>34</v>
      </c>
      <c r="G4047" s="92" t="s">
        <v>97</v>
      </c>
      <c r="H4047" s="92" t="s">
        <v>93</v>
      </c>
      <c r="I4047" s="89" t="s">
        <v>218</v>
      </c>
      <c r="L4047" s="98">
        <f>L3471+(L3615*'Emission factors'!$I$16)+('Emission factors'!$I$17*'GHG Estimation'!L3759)</f>
        <v>5013.0379555680001</v>
      </c>
      <c r="M4047" s="98">
        <f>M3471+(M3615*'Emission factors'!$I$16)+('Emission factors'!$I$17*'GHG Estimation'!M3759)</f>
        <v>9680.7170125680004</v>
      </c>
      <c r="N4047" s="98">
        <f>N3471+(N3615*'Emission factors'!$I$16)+('Emission factors'!$I$17*'GHG Estimation'!N3759)</f>
        <v>12036.496310592</v>
      </c>
      <c r="O4047" s="98">
        <f>O3471+(O3615*'Emission factors'!$I$16)+('Emission factors'!$I$17*'GHG Estimation'!O3759)</f>
        <v>12305.600987711998</v>
      </c>
      <c r="P4047" s="98">
        <f>P3471+(P3615*'Emission factors'!$I$16)+('Emission factors'!$I$17*'GHG Estimation'!P3759)</f>
        <v>12873.429228215999</v>
      </c>
      <c r="Q4047" s="98">
        <f>Q3471+(Q3615*'Emission factors'!$I$16)+('Emission factors'!$I$17*'GHG Estimation'!Q3759)</f>
        <v>11576.910056999999</v>
      </c>
      <c r="R4047" s="98">
        <f>R3471+(R3615*'Emission factors'!$I$16)+('Emission factors'!$I$17*'GHG Estimation'!R3759)</f>
        <v>12072.171631343999</v>
      </c>
      <c r="S4047" s="98">
        <f>S3471+(S3615*'Emission factors'!$I$16)+('Emission factors'!$I$17*'GHG Estimation'!S3759)</f>
        <v>11943.667831008001</v>
      </c>
      <c r="T4047" s="98">
        <f>T3471+(T3615*'Emission factors'!$I$16)+('Emission factors'!$I$17*'GHG Estimation'!T3759)</f>
        <v>11639.52743052</v>
      </c>
      <c r="U4047" s="98">
        <f>U3471+(U3615*'Emission factors'!$I$16)+('Emission factors'!$I$17*'GHG Estimation'!U3759)</f>
        <v>11366.103496992</v>
      </c>
    </row>
    <row r="4048" spans="1:21" x14ac:dyDescent="0.25">
      <c r="A4048" s="92" t="s">
        <v>11</v>
      </c>
      <c r="B4048" s="92" t="s">
        <v>12</v>
      </c>
      <c r="C4048" s="92" t="s">
        <v>42</v>
      </c>
      <c r="D4048" s="92" t="s">
        <v>42</v>
      </c>
      <c r="E4048" s="92" t="s">
        <v>36</v>
      </c>
      <c r="F4048" s="92" t="s">
        <v>34</v>
      </c>
      <c r="G4048" s="92" t="s">
        <v>97</v>
      </c>
      <c r="H4048" s="92" t="s">
        <v>93</v>
      </c>
      <c r="I4048" s="89" t="s">
        <v>194</v>
      </c>
      <c r="L4048" s="98">
        <f>L3472+(L3616*'Emission factors'!$I$16)+('Emission factors'!$I$17*'GHG Estimation'!L3760)</f>
        <v>22708.620853416</v>
      </c>
      <c r="M4048" s="98">
        <f>M3472+(M3616*'Emission factors'!$I$16)+('Emission factors'!$I$17*'GHG Estimation'!M3760)</f>
        <v>209937.74987260799</v>
      </c>
      <c r="N4048" s="98">
        <f>N3472+(N3616*'Emission factors'!$I$16)+('Emission factors'!$I$17*'GHG Estimation'!N3760)</f>
        <v>267568.15890076797</v>
      </c>
      <c r="O4048" s="98">
        <f>O3472+(O3616*'Emission factors'!$I$16)+('Emission factors'!$I$17*'GHG Estimation'!O3760)</f>
        <v>266606.93878778402</v>
      </c>
      <c r="P4048" s="98">
        <f>P3472+(P3616*'Emission factors'!$I$16)+('Emission factors'!$I$17*'GHG Estimation'!P3760)</f>
        <v>264198.36506865593</v>
      </c>
      <c r="Q4048" s="98">
        <f>Q3472+(Q3616*'Emission factors'!$I$16)+('Emission factors'!$I$17*'GHG Estimation'!Q3760)</f>
        <v>265373.89768286399</v>
      </c>
      <c r="R4048" s="98">
        <f>R3472+(R3616*'Emission factors'!$I$16)+('Emission factors'!$I$17*'GHG Estimation'!R3760)</f>
        <v>262560.68781132001</v>
      </c>
      <c r="S4048" s="98">
        <f>S3472+(S3616*'Emission factors'!$I$16)+('Emission factors'!$I$17*'GHG Estimation'!S3760)</f>
        <v>261707.25170193607</v>
      </c>
      <c r="T4048" s="98">
        <f>T3472+(T3616*'Emission factors'!$I$16)+('Emission factors'!$I$17*'GHG Estimation'!T3760)</f>
        <v>241096.59712694402</v>
      </c>
      <c r="U4048" s="98">
        <f>U3472+(U3616*'Emission factors'!$I$16)+('Emission factors'!$I$17*'GHG Estimation'!U3760)</f>
        <v>239438.90284036795</v>
      </c>
    </row>
    <row r="4049" spans="1:21" x14ac:dyDescent="0.25">
      <c r="A4049" s="92" t="s">
        <v>11</v>
      </c>
      <c r="B4049" s="92" t="s">
        <v>12</v>
      </c>
      <c r="C4049" s="92" t="s">
        <v>42</v>
      </c>
      <c r="D4049" s="92" t="s">
        <v>42</v>
      </c>
      <c r="E4049" s="92" t="s">
        <v>36</v>
      </c>
      <c r="F4049" s="92" t="s">
        <v>34</v>
      </c>
      <c r="G4049" s="92" t="s">
        <v>97</v>
      </c>
      <c r="H4049" s="92" t="s">
        <v>93</v>
      </c>
      <c r="I4049" s="89" t="s">
        <v>195</v>
      </c>
      <c r="L4049" s="98">
        <f>L3473+(L3617*'Emission factors'!$I$16)+('Emission factors'!$I$17*'GHG Estimation'!L3761)</f>
        <v>575.2349361360001</v>
      </c>
      <c r="M4049" s="98">
        <f>M3473+(M3617*'Emission factors'!$I$16)+('Emission factors'!$I$17*'GHG Estimation'!M3761)</f>
        <v>1084.1096696160002</v>
      </c>
      <c r="N4049" s="98">
        <f>N3473+(N3617*'Emission factors'!$I$16)+('Emission factors'!$I$17*'GHG Estimation'!N3761)</f>
        <v>1504.4672836559996</v>
      </c>
      <c r="O4049" s="98">
        <f>O3473+(O3617*'Emission factors'!$I$16)+('Emission factors'!$I$17*'GHG Estimation'!O3761)</f>
        <v>1150.4540797439997</v>
      </c>
      <c r="P4049" s="98">
        <f>P3473+(P3617*'Emission factors'!$I$16)+('Emission factors'!$I$17*'GHG Estimation'!P3761)</f>
        <v>892.37258716799988</v>
      </c>
      <c r="Q4049" s="98">
        <f>Q3473+(Q3617*'Emission factors'!$I$16)+('Emission factors'!$I$17*'GHG Estimation'!Q3761)</f>
        <v>833.36380629600012</v>
      </c>
      <c r="R4049" s="98">
        <f>R3473+(R3617*'Emission factors'!$I$16)+('Emission factors'!$I$17*'GHG Estimation'!R3761)</f>
        <v>892.38048343200001</v>
      </c>
      <c r="S4049" s="98">
        <f>S3473+(S3617*'Emission factors'!$I$16)+('Emission factors'!$I$17*'GHG Estimation'!S3761)</f>
        <v>759.63638932800018</v>
      </c>
      <c r="T4049" s="98">
        <f>T3473+(T3617*'Emission factors'!$I$16)+('Emission factors'!$I$17*'GHG Estimation'!T3761)</f>
        <v>508.8826297440001</v>
      </c>
      <c r="U4049" s="98">
        <f>U3473+(U3617*'Emission factors'!$I$16)+('Emission factors'!$I$17*'GHG Estimation'!U3761)</f>
        <v>287.62931246400001</v>
      </c>
    </row>
    <row r="4050" spans="1:21" x14ac:dyDescent="0.25">
      <c r="A4050" s="92" t="s">
        <v>11</v>
      </c>
      <c r="B4050" s="92" t="s">
        <v>12</v>
      </c>
      <c r="C4050" s="92" t="s">
        <v>42</v>
      </c>
      <c r="D4050" s="92" t="s">
        <v>42</v>
      </c>
      <c r="E4050" s="92" t="s">
        <v>36</v>
      </c>
      <c r="F4050" s="92" t="s">
        <v>34</v>
      </c>
      <c r="G4050" s="92" t="s">
        <v>97</v>
      </c>
      <c r="H4050" s="92" t="s">
        <v>93</v>
      </c>
      <c r="I4050" s="89" t="s">
        <v>209</v>
      </c>
      <c r="L4050" s="98">
        <f>L3474+(L3618*'Emission factors'!$I$16)+('Emission factors'!$I$17*'GHG Estimation'!L3762)</f>
        <v>20896.396680360005</v>
      </c>
      <c r="M4050" s="98">
        <f>M3474+(M3618*'Emission factors'!$I$16)+('Emission factors'!$I$17*'GHG Estimation'!M3762)</f>
        <v>17788.150800720003</v>
      </c>
      <c r="N4050" s="98">
        <f>N3474+(N3618*'Emission factors'!$I$16)+('Emission factors'!$I$17*'GHG Estimation'!N3762)</f>
        <v>13090.308015240002</v>
      </c>
      <c r="O4050" s="98">
        <f>O3474+(O3618*'Emission factors'!$I$16)+('Emission factors'!$I$17*'GHG Estimation'!O3762)</f>
        <v>6523.1115866640002</v>
      </c>
      <c r="P4050" s="98">
        <f>P3474+(P3618*'Emission factors'!$I$16)+('Emission factors'!$I$17*'GHG Estimation'!P3762)</f>
        <v>8381.9631986399982</v>
      </c>
      <c r="Q4050" s="98">
        <f>Q3474+(Q3618*'Emission factors'!$I$16)+('Emission factors'!$I$17*'GHG Estimation'!Q3762)</f>
        <v>10802.918259720002</v>
      </c>
      <c r="R4050" s="98">
        <f>R3474+(R3618*'Emission factors'!$I$16)+('Emission factors'!$I$17*'GHG Estimation'!R3762)</f>
        <v>11371.054454519999</v>
      </c>
      <c r="S4050" s="98">
        <f>S3474+(S3618*'Emission factors'!$I$16)+('Emission factors'!$I$17*'GHG Estimation'!S3762)</f>
        <v>6412.3822765919995</v>
      </c>
      <c r="T4050" s="98">
        <f>T3474+(T3618*'Emission factors'!$I$16)+('Emission factors'!$I$17*'GHG Estimation'!T3762)</f>
        <v>8855.4784619279999</v>
      </c>
      <c r="U4050" s="98">
        <f>U3474+(U3618*'Emission factors'!$I$16)+('Emission factors'!$I$17*'GHG Estimation'!U3762)</f>
        <v>8927.8556177520004</v>
      </c>
    </row>
    <row r="4051" spans="1:21" x14ac:dyDescent="0.25">
      <c r="A4051" s="92" t="s">
        <v>11</v>
      </c>
      <c r="B4051" s="92" t="s">
        <v>12</v>
      </c>
      <c r="C4051" s="92" t="s">
        <v>42</v>
      </c>
      <c r="D4051" s="92" t="s">
        <v>42</v>
      </c>
      <c r="E4051" s="92" t="s">
        <v>36</v>
      </c>
      <c r="F4051" s="92" t="s">
        <v>34</v>
      </c>
      <c r="G4051" s="92" t="s">
        <v>97</v>
      </c>
      <c r="H4051" s="92" t="s">
        <v>93</v>
      </c>
      <c r="I4051" s="89" t="s">
        <v>208</v>
      </c>
      <c r="L4051" s="98">
        <f>L3475+(L3619*'Emission factors'!$I$16)+('Emission factors'!$I$17*'GHG Estimation'!L3763)</f>
        <v>30415.382413679999</v>
      </c>
      <c r="M4051" s="98">
        <f>M3475+(M3619*'Emission factors'!$I$16)+('Emission factors'!$I$17*'GHG Estimation'!M3763)</f>
        <v>30330.939766464002</v>
      </c>
      <c r="N4051" s="98">
        <f>N3475+(N3619*'Emission factors'!$I$16)+('Emission factors'!$I$17*'GHG Estimation'!N3763)</f>
        <v>23607.634198608001</v>
      </c>
      <c r="O4051" s="98">
        <f>O3475+(O3619*'Emission factors'!$I$16)+('Emission factors'!$I$17*'GHG Estimation'!O3763)</f>
        <v>11322.602978615998</v>
      </c>
      <c r="P4051" s="98">
        <f>P3475+(P3619*'Emission factors'!$I$16)+('Emission factors'!$I$17*'GHG Estimation'!P3763)</f>
        <v>22443.551167199996</v>
      </c>
      <c r="Q4051" s="98">
        <f>Q3475+(Q3619*'Emission factors'!$I$16)+('Emission factors'!$I$17*'GHG Estimation'!Q3763)</f>
        <v>26108.546828951999</v>
      </c>
      <c r="R4051" s="98">
        <f>R3475+(R3619*'Emission factors'!$I$16)+('Emission factors'!$I$17*'GHG Estimation'!R3763)</f>
        <v>9701.6815934879978</v>
      </c>
      <c r="S4051" s="98">
        <f>S3475+(S3619*'Emission factors'!$I$16)+('Emission factors'!$I$17*'GHG Estimation'!S3763)</f>
        <v>2816.9684932079999</v>
      </c>
      <c r="T4051" s="98">
        <f>T3475+(T3619*'Emission factors'!$I$16)+('Emission factors'!$I$17*'GHG Estimation'!T3763)</f>
        <v>1681.3041159359996</v>
      </c>
      <c r="U4051" s="98">
        <f>U3475+(U3619*'Emission factors'!$I$16)+('Emission factors'!$I$17*'GHG Estimation'!U3763)</f>
        <v>1275.7914782159999</v>
      </c>
    </row>
    <row r="4052" spans="1:21" x14ac:dyDescent="0.25">
      <c r="A4052" s="92" t="s">
        <v>11</v>
      </c>
      <c r="B4052" s="92" t="s">
        <v>12</v>
      </c>
      <c r="C4052" s="92" t="s">
        <v>42</v>
      </c>
      <c r="D4052" s="92" t="s">
        <v>42</v>
      </c>
      <c r="E4052" s="92" t="s">
        <v>36</v>
      </c>
      <c r="F4052" s="92" t="s">
        <v>34</v>
      </c>
      <c r="G4052" s="92" t="s">
        <v>97</v>
      </c>
      <c r="H4052" s="92" t="s">
        <v>93</v>
      </c>
      <c r="I4052" s="89" t="s">
        <v>226</v>
      </c>
      <c r="L4052" s="98">
        <f>L3476+(L3620*'Emission factors'!$I$16)+('Emission factors'!$I$17*'GHG Estimation'!L3764)</f>
        <v>0</v>
      </c>
      <c r="M4052" s="98">
        <f>M3476+(M3620*'Emission factors'!$I$16)+('Emission factors'!$I$17*'GHG Estimation'!M3764)</f>
        <v>0</v>
      </c>
      <c r="N4052" s="98">
        <f>N3476+(N3620*'Emission factors'!$I$16)+('Emission factors'!$I$17*'GHG Estimation'!N3764)</f>
        <v>0</v>
      </c>
      <c r="O4052" s="98">
        <f>O3476+(O3620*'Emission factors'!$I$16)+('Emission factors'!$I$17*'GHG Estimation'!O3764)</f>
        <v>0</v>
      </c>
      <c r="P4052" s="98">
        <f>P3476+(P3620*'Emission factors'!$I$16)+('Emission factors'!$I$17*'GHG Estimation'!P3764)</f>
        <v>0</v>
      </c>
      <c r="Q4052" s="98">
        <f>Q3476+(Q3620*'Emission factors'!$I$16)+('Emission factors'!$I$17*'GHG Estimation'!Q3764)</f>
        <v>0</v>
      </c>
      <c r="R4052" s="98">
        <f>R3476+(R3620*'Emission factors'!$I$16)+('Emission factors'!$I$17*'GHG Estimation'!R3764)</f>
        <v>0</v>
      </c>
      <c r="S4052" s="98">
        <f>S3476+(S3620*'Emission factors'!$I$16)+('Emission factors'!$I$17*'GHG Estimation'!S3764)</f>
        <v>110.60296984799999</v>
      </c>
      <c r="T4052" s="98">
        <f>T3476+(T3620*'Emission factors'!$I$16)+('Emission factors'!$I$17*'GHG Estimation'!T3764)</f>
        <v>36.867656615999991</v>
      </c>
      <c r="U4052" s="98">
        <f>U3476+(U3620*'Emission factors'!$I$16)+('Emission factors'!$I$17*'GHG Estimation'!U3764)</f>
        <v>14.734428624</v>
      </c>
    </row>
    <row r="4053" spans="1:21" x14ac:dyDescent="0.25">
      <c r="A4053" s="92" t="s">
        <v>11</v>
      </c>
      <c r="B4053" s="92" t="s">
        <v>12</v>
      </c>
      <c r="C4053" s="92" t="s">
        <v>42</v>
      </c>
      <c r="D4053" s="92" t="s">
        <v>42</v>
      </c>
      <c r="E4053" s="92" t="s">
        <v>36</v>
      </c>
      <c r="F4053" s="92" t="s">
        <v>34</v>
      </c>
      <c r="G4053" s="92" t="s">
        <v>97</v>
      </c>
      <c r="H4053" s="92" t="s">
        <v>93</v>
      </c>
      <c r="I4053" s="89" t="s">
        <v>196</v>
      </c>
      <c r="L4053" s="98">
        <f>L3477+(L3621*'Emission factors'!$I$16)+('Emission factors'!$I$17*'GHG Estimation'!L3765)</f>
        <v>8475.3207279119979</v>
      </c>
      <c r="M4053" s="98">
        <f>M3477+(M3621*'Emission factors'!$I$16)+('Emission factors'!$I$17*'GHG Estimation'!M3765)</f>
        <v>13251.273356879999</v>
      </c>
      <c r="N4053" s="98">
        <f>N3477+(N3621*'Emission factors'!$I$16)+('Emission factors'!$I$17*'GHG Estimation'!N3765)</f>
        <v>18220.573906151993</v>
      </c>
      <c r="O4053" s="98">
        <f>O3477+(O3621*'Emission factors'!$I$16)+('Emission factors'!$I$17*'GHG Estimation'!O3765)</f>
        <v>11998.720583616003</v>
      </c>
      <c r="P4053" s="98">
        <f>P3477+(P3621*'Emission factors'!$I$16)+('Emission factors'!$I$17*'GHG Estimation'!P3765)</f>
        <v>16632.050892216001</v>
      </c>
      <c r="Q4053" s="98">
        <f>Q3477+(Q3621*'Emission factors'!$I$16)+('Emission factors'!$I$17*'GHG Estimation'!Q3765)</f>
        <v>20936.051718168001</v>
      </c>
      <c r="R4053" s="98">
        <f>R3477+(R3621*'Emission factors'!$I$16)+('Emission factors'!$I$17*'GHG Estimation'!R3765)</f>
        <v>10645.214075112001</v>
      </c>
      <c r="S4053" s="98">
        <f>S3477+(S3621*'Emission factors'!$I$16)+('Emission factors'!$I$17*'GHG Estimation'!S3765)</f>
        <v>3460.4508390959995</v>
      </c>
      <c r="T4053" s="98">
        <f>T3477+(T3621*'Emission factors'!$I$16)+('Emission factors'!$I$17*'GHG Estimation'!T3765)</f>
        <v>4227.8729447280002</v>
      </c>
      <c r="U4053" s="98">
        <f>U3477+(U3621*'Emission factors'!$I$16)+('Emission factors'!$I$17*'GHG Estimation'!U3765)</f>
        <v>4288.7373476400007</v>
      </c>
    </row>
    <row r="4054" spans="1:21" x14ac:dyDescent="0.25">
      <c r="A4054" s="92" t="s">
        <v>11</v>
      </c>
      <c r="B4054" s="92" t="s">
        <v>12</v>
      </c>
      <c r="C4054" s="92" t="s">
        <v>42</v>
      </c>
      <c r="D4054" s="92" t="s">
        <v>42</v>
      </c>
      <c r="E4054" s="92" t="s">
        <v>36</v>
      </c>
      <c r="F4054" s="92" t="s">
        <v>34</v>
      </c>
      <c r="G4054" s="92" t="s">
        <v>97</v>
      </c>
      <c r="H4054" s="92" t="s">
        <v>93</v>
      </c>
      <c r="I4054" s="89" t="s">
        <v>197</v>
      </c>
      <c r="L4054" s="98">
        <f>L3478+(L3622*'Emission factors'!$I$16)+('Emission factors'!$I$17*'GHG Estimation'!L3766)</f>
        <v>54728.295120239993</v>
      </c>
      <c r="M4054" s="98">
        <f>M3478+(M3622*'Emission factors'!$I$16)+('Emission factors'!$I$17*'GHG Estimation'!M3766)</f>
        <v>30500.725234992002</v>
      </c>
      <c r="N4054" s="98">
        <f>N3478+(N3622*'Emission factors'!$I$16)+('Emission factors'!$I$17*'GHG Estimation'!N3766)</f>
        <v>26545.928788175996</v>
      </c>
      <c r="O4054" s="98">
        <f>O3478+(O3622*'Emission factors'!$I$16)+('Emission factors'!$I$17*'GHG Estimation'!O3766)</f>
        <v>30127.476731975999</v>
      </c>
      <c r="P4054" s="98">
        <f>P3478+(P3622*'Emission factors'!$I$16)+('Emission factors'!$I$17*'GHG Estimation'!P3766)</f>
        <v>31490.687748936001</v>
      </c>
      <c r="Q4054" s="98">
        <f>Q3478+(Q3622*'Emission factors'!$I$16)+('Emission factors'!$I$17*'GHG Estimation'!Q3766)</f>
        <v>37140.140894112003</v>
      </c>
      <c r="R4054" s="98">
        <f>R3478+(R3622*'Emission factors'!$I$16)+('Emission factors'!$I$17*'GHG Estimation'!R3766)</f>
        <v>37858.811465808001</v>
      </c>
      <c r="S4054" s="98">
        <f>S3478+(S3622*'Emission factors'!$I$16)+('Emission factors'!$I$17*'GHG Estimation'!S3766)</f>
        <v>31205.837921400002</v>
      </c>
      <c r="T4054" s="98">
        <f>T3478+(T3622*'Emission factors'!$I$16)+('Emission factors'!$I$17*'GHG Estimation'!T3766)</f>
        <v>26569.396484784003</v>
      </c>
      <c r="U4054" s="98">
        <f>U3478+(U3622*'Emission factors'!$I$16)+('Emission factors'!$I$17*'GHG Estimation'!U3766)</f>
        <v>30133.754261856007</v>
      </c>
    </row>
    <row r="4055" spans="1:21" x14ac:dyDescent="0.25">
      <c r="A4055" s="92" t="s">
        <v>11</v>
      </c>
      <c r="B4055" s="92" t="s">
        <v>12</v>
      </c>
      <c r="C4055" s="92" t="s">
        <v>42</v>
      </c>
      <c r="D4055" s="92" t="s">
        <v>42</v>
      </c>
      <c r="E4055" s="92" t="s">
        <v>36</v>
      </c>
      <c r="F4055" s="92" t="s">
        <v>34</v>
      </c>
      <c r="G4055" s="92" t="s">
        <v>97</v>
      </c>
      <c r="H4055" s="92" t="s">
        <v>93</v>
      </c>
      <c r="I4055" s="92" t="s">
        <v>229</v>
      </c>
      <c r="L4055" s="98">
        <f>L3479+(L3623*'Emission factors'!$I$16)+('Emission factors'!$I$17*'GHG Estimation'!L3767)</f>
        <v>515.42073633600012</v>
      </c>
      <c r="M4055" s="98">
        <f>M3479+(M3623*'Emission factors'!$I$16)+('Emission factors'!$I$17*'GHG Estimation'!M3767)</f>
        <v>1953.4172696399994</v>
      </c>
      <c r="N4055" s="98">
        <f>N3479+(N3623*'Emission factors'!$I$16)+('Emission factors'!$I$17*'GHG Estimation'!N3767)</f>
        <v>2332.3668752640001</v>
      </c>
      <c r="O4055" s="98">
        <f>O3479+(O3623*'Emission factors'!$I$16)+('Emission factors'!$I$17*'GHG Estimation'!O3767)</f>
        <v>1896.0272228880006</v>
      </c>
      <c r="P4055" s="98">
        <f>P3479+(P3623*'Emission factors'!$I$16)+('Emission factors'!$I$17*'GHG Estimation'!P3767)</f>
        <v>1726.2575468879998</v>
      </c>
      <c r="Q4055" s="98">
        <f>Q3479+(Q3623*'Emission factors'!$I$16)+('Emission factors'!$I$17*'GHG Estimation'!Q3767)</f>
        <v>1544.003877504</v>
      </c>
      <c r="R4055" s="98">
        <f>R3479+(R3623*'Emission factors'!$I$16)+('Emission factors'!$I$17*'GHG Estimation'!R3767)</f>
        <v>1499.8005916320001</v>
      </c>
      <c r="S4055" s="98">
        <f>S3479+(S3623*'Emission factors'!$I$16)+('Emission factors'!$I$17*'GHG Estimation'!S3767)</f>
        <v>1558.390870512</v>
      </c>
      <c r="T4055" s="98">
        <f>T3479+(T3623*'Emission factors'!$I$16)+('Emission factors'!$I$17*'GHG Estimation'!T3767)</f>
        <v>1374.494778216</v>
      </c>
      <c r="U4055" s="98">
        <f>U3479+(U3623*'Emission factors'!$I$16)+('Emission factors'!$I$17*'GHG Estimation'!U3767)</f>
        <v>1060.365603768</v>
      </c>
    </row>
    <row r="4056" spans="1:21" x14ac:dyDescent="0.25">
      <c r="A4056" s="92" t="s">
        <v>11</v>
      </c>
      <c r="B4056" s="92" t="s">
        <v>12</v>
      </c>
      <c r="C4056" s="92" t="s">
        <v>42</v>
      </c>
      <c r="D4056" s="92" t="s">
        <v>42</v>
      </c>
      <c r="E4056" s="92" t="s">
        <v>36</v>
      </c>
      <c r="F4056" s="92" t="s">
        <v>34</v>
      </c>
      <c r="G4056" s="92" t="s">
        <v>97</v>
      </c>
      <c r="H4056" s="92" t="s">
        <v>93</v>
      </c>
      <c r="I4056" s="89" t="s">
        <v>198</v>
      </c>
      <c r="L4056" s="98">
        <f>L3480+(L3624*'Emission factors'!$I$16)+('Emission factors'!$I$17*'GHG Estimation'!L3768)</f>
        <v>59.000884608</v>
      </c>
      <c r="M4056" s="98">
        <f>M3480+(M3624*'Emission factors'!$I$16)+('Emission factors'!$I$17*'GHG Estimation'!M3768)</f>
        <v>855.34700527199982</v>
      </c>
      <c r="N4056" s="98">
        <f>N3480+(N3624*'Emission factors'!$I$16)+('Emission factors'!$I$17*'GHG Estimation'!N3768)</f>
        <v>722.68187380799986</v>
      </c>
      <c r="O4056" s="98">
        <f>O3480+(O3624*'Emission factors'!$I$16)+('Emission factors'!$I$17*'GHG Estimation'!O3768)</f>
        <v>811.23057830400001</v>
      </c>
      <c r="P4056" s="98">
        <f>P3480+(P3624*'Emission factors'!$I$16)+('Emission factors'!$I$17*'GHG Estimation'!P3768)</f>
        <v>973.435633392</v>
      </c>
      <c r="Q4056" s="98">
        <f>Q3480+(Q3624*'Emission factors'!$I$16)+('Emission factors'!$I$17*'GHG Estimation'!Q3768)</f>
        <v>914.49002263200009</v>
      </c>
      <c r="R4056" s="98">
        <f>R3480+(R3624*'Emission factors'!$I$16)+('Emission factors'!$I$17*'GHG Estimation'!R3768)</f>
        <v>929.21655499200017</v>
      </c>
      <c r="S4056" s="98">
        <f>S3480+(S3624*'Emission factors'!$I$16)+('Emission factors'!$I$17*'GHG Estimation'!S3768)</f>
        <v>811.22268204000022</v>
      </c>
      <c r="T4056" s="98">
        <f>T3480+(T3624*'Emission factors'!$I$16)+('Emission factors'!$I$17*'GHG Estimation'!T3768)</f>
        <v>789.03418020000004</v>
      </c>
      <c r="U4056" s="98">
        <f>U3480+(U3624*'Emission factors'!$I$16)+('Emission factors'!$I$17*'GHG Estimation'!U3768)</f>
        <v>619.47770332800019</v>
      </c>
    </row>
    <row r="4057" spans="1:21" x14ac:dyDescent="0.25">
      <c r="A4057" s="92" t="s">
        <v>11</v>
      </c>
      <c r="B4057" s="92" t="s">
        <v>12</v>
      </c>
      <c r="C4057" s="92" t="s">
        <v>42</v>
      </c>
      <c r="D4057" s="92" t="s">
        <v>42</v>
      </c>
      <c r="E4057" s="92" t="s">
        <v>36</v>
      </c>
      <c r="F4057" s="92" t="s">
        <v>34</v>
      </c>
      <c r="G4057" s="92" t="s">
        <v>97</v>
      </c>
      <c r="H4057" s="92" t="s">
        <v>93</v>
      </c>
      <c r="I4057" s="89" t="s">
        <v>231</v>
      </c>
      <c r="L4057" s="98">
        <f>L3481+(L3625*'Emission factors'!$I$16)+('Emission factors'!$I$17*'GHG Estimation'!L3769)</f>
        <v>103.235755536</v>
      </c>
      <c r="M4057" s="98">
        <f>M3481+(M3625*'Emission factors'!$I$16)+('Emission factors'!$I$17*'GHG Estimation'!M3769)</f>
        <v>233.51621527200001</v>
      </c>
      <c r="N4057" s="98">
        <f>N3481+(N3625*'Emission factors'!$I$16)+('Emission factors'!$I$17*'GHG Estimation'!N3769)</f>
        <v>110.61876237599999</v>
      </c>
      <c r="O4057" s="98">
        <f>O3481+(O3625*'Emission factors'!$I$16)+('Emission factors'!$I$17*'GHG Estimation'!O3769)</f>
        <v>103.25154806399999</v>
      </c>
      <c r="P4057" s="98">
        <f>P3481+(P3625*'Emission factors'!$I$16)+('Emission factors'!$I$17*'GHG Estimation'!P3769)</f>
        <v>73.751105759999973</v>
      </c>
      <c r="Q4057" s="98">
        <f>Q3481+(Q3625*'Emission factors'!$I$16)+('Emission factors'!$I$17*'GHG Estimation'!Q3769)</f>
        <v>36.875552879999987</v>
      </c>
      <c r="R4057" s="98">
        <f>R3481+(R3625*'Emission factors'!$I$16)+('Emission factors'!$I$17*'GHG Estimation'!R3769)</f>
        <v>51.625774031999995</v>
      </c>
      <c r="S4057" s="98">
        <f>S3481+(S3625*'Emission factors'!$I$16)+('Emission factors'!$I$17*'GHG Estimation'!S3769)</f>
        <v>36.875552879999987</v>
      </c>
      <c r="T4057" s="98">
        <f>T3481+(T3625*'Emission factors'!$I$16)+('Emission factors'!$I$17*'GHG Estimation'!T3769)</f>
        <v>29.500442304</v>
      </c>
      <c r="U4057" s="98">
        <f>U3481+(U3625*'Emission factors'!$I$16)+('Emission factors'!$I$17*'GHG Estimation'!U3769)</f>
        <v>7.375110576</v>
      </c>
    </row>
    <row r="4058" spans="1:21" x14ac:dyDescent="0.25">
      <c r="A4058" s="92" t="s">
        <v>11</v>
      </c>
      <c r="B4058" s="92" t="s">
        <v>12</v>
      </c>
      <c r="C4058" s="92" t="s">
        <v>42</v>
      </c>
      <c r="D4058" s="92" t="s">
        <v>42</v>
      </c>
      <c r="E4058" s="92" t="s">
        <v>36</v>
      </c>
      <c r="F4058" s="92" t="s">
        <v>34</v>
      </c>
      <c r="G4058" s="92" t="s">
        <v>97</v>
      </c>
      <c r="H4058" s="92" t="s">
        <v>93</v>
      </c>
      <c r="I4058" s="89" t="s">
        <v>230</v>
      </c>
      <c r="L4058" s="98">
        <f>L3482+(L3626*'Emission factors'!$I$16)+('Emission factors'!$I$17*'GHG Estimation'!L3770)</f>
        <v>353.9579300640001</v>
      </c>
      <c r="M4058" s="98">
        <f>M3482+(M3626*'Emission factors'!$I$16)+('Emission factors'!$I$17*'GHG Estimation'!M3770)</f>
        <v>1098.630899112</v>
      </c>
      <c r="N4058" s="98">
        <f>N3482+(N3626*'Emission factors'!$I$16)+('Emission factors'!$I$17*'GHG Estimation'!N3770)</f>
        <v>1443.9029387759999</v>
      </c>
      <c r="O4058" s="98">
        <f>O3482+(O3626*'Emission factors'!$I$16)+('Emission factors'!$I$17*'GHG Estimation'!O3770)</f>
        <v>1264.4603393759999</v>
      </c>
      <c r="P4058" s="98">
        <f>P3482+(P3626*'Emission factors'!$I$16)+('Emission factors'!$I$17*'GHG Estimation'!P3770)</f>
        <v>1248.5730562079998</v>
      </c>
      <c r="Q4058" s="98">
        <f>Q3482+(Q3626*'Emission factors'!$I$16)+('Emission factors'!$I$17*'GHG Estimation'!Q3770)</f>
        <v>1436.6699609520001</v>
      </c>
      <c r="R4058" s="98">
        <f>R3482+(R3626*'Emission factors'!$I$16)+('Emission factors'!$I$17*'GHG Estimation'!R3770)</f>
        <v>1177.9804560480004</v>
      </c>
      <c r="S4058" s="98">
        <f>S3482+(S3626*'Emission factors'!$I$16)+('Emission factors'!$I$17*'GHG Estimation'!S3770)</f>
        <v>1038.3113384159999</v>
      </c>
      <c r="T4058" s="98">
        <f>T3482+(T3626*'Emission factors'!$I$16)+('Emission factors'!$I$17*'GHG Estimation'!T3770)</f>
        <v>798.56497084800003</v>
      </c>
      <c r="U4058" s="98">
        <f>U3482+(U3626*'Emission factors'!$I$16)+('Emission factors'!$I$17*'GHG Estimation'!U3770)</f>
        <v>673.40129018400012</v>
      </c>
    </row>
    <row r="4059" spans="1:21" x14ac:dyDescent="0.25">
      <c r="A4059" s="92" t="s">
        <v>11</v>
      </c>
      <c r="B4059" s="92" t="s">
        <v>12</v>
      </c>
      <c r="C4059" s="92" t="s">
        <v>42</v>
      </c>
      <c r="D4059" s="92" t="s">
        <v>42</v>
      </c>
      <c r="E4059" s="92" t="s">
        <v>36</v>
      </c>
      <c r="F4059" s="92" t="s">
        <v>34</v>
      </c>
      <c r="G4059" s="92" t="s">
        <v>97</v>
      </c>
      <c r="H4059" s="92" t="s">
        <v>93</v>
      </c>
      <c r="I4059" s="88" t="s">
        <v>232</v>
      </c>
      <c r="L4059" s="98">
        <f>L3483+(L3627*'Emission factors'!$I$16)+('Emission factors'!$I$17*'GHG Estimation'!L3771)</f>
        <v>409.98192314400001</v>
      </c>
      <c r="M4059" s="98">
        <f>M3483+(M3627*'Emission factors'!$I$16)+('Emission factors'!$I$17*'GHG Estimation'!M3771)</f>
        <v>407.52618504000009</v>
      </c>
      <c r="N4059" s="98">
        <f>N3483+(N3627*'Emission factors'!$I$16)+('Emission factors'!$I$17*'GHG Estimation'!N3771)</f>
        <v>377.96257262400013</v>
      </c>
      <c r="O4059" s="98">
        <f>O3483+(O3627*'Emission factors'!$I$16)+('Emission factors'!$I$17*'GHG Estimation'!O3771)</f>
        <v>412.97460719999992</v>
      </c>
      <c r="P4059" s="98">
        <f>P3483+(P3627*'Emission factors'!$I$16)+('Emission factors'!$I$17*'GHG Estimation'!P3771)</f>
        <v>328.18452436800004</v>
      </c>
      <c r="Q4059" s="98">
        <f>Q3483+(Q3627*'Emission factors'!$I$16)+('Emission factors'!$I$17*'GHG Estimation'!Q3771)</f>
        <v>228.62842785600003</v>
      </c>
      <c r="R4059" s="98">
        <f>R3483+(R3627*'Emission factors'!$I$16)+('Emission factors'!$I$17*'GHG Estimation'!R3771)</f>
        <v>311.58657744000004</v>
      </c>
      <c r="S4059" s="98">
        <f>S3483+(S3627*'Emission factors'!$I$16)+('Emission factors'!$I$17*'GHG Estimation'!S3771)</f>
        <v>307.90691841599994</v>
      </c>
      <c r="T4059" s="98">
        <f>T3483+(T3627*'Emission factors'!$I$16)+('Emission factors'!$I$17*'GHG Estimation'!T3771)</f>
        <v>5922.2058962640003</v>
      </c>
      <c r="U4059" s="98">
        <f>U3483+(U3627*'Emission factors'!$I$16)+('Emission factors'!$I$17*'GHG Estimation'!U3771)</f>
        <v>2068.4026660079999</v>
      </c>
    </row>
    <row r="4060" spans="1:21" x14ac:dyDescent="0.25">
      <c r="A4060" s="92" t="s">
        <v>11</v>
      </c>
      <c r="B4060" s="92" t="s">
        <v>12</v>
      </c>
      <c r="C4060" s="92" t="s">
        <v>42</v>
      </c>
      <c r="D4060" s="92" t="s">
        <v>42</v>
      </c>
      <c r="E4060" s="92" t="s">
        <v>36</v>
      </c>
      <c r="F4060" s="92" t="s">
        <v>34</v>
      </c>
      <c r="G4060" s="92" t="s">
        <v>97</v>
      </c>
      <c r="H4060" s="92" t="s">
        <v>93</v>
      </c>
      <c r="I4060" s="89" t="s">
        <v>225</v>
      </c>
      <c r="L4060" s="98">
        <f>L3484+(L3628*'Emission factors'!$I$16)+('Emission factors'!$I$17*'GHG Estimation'!L3772)</f>
        <v>899.71611268800007</v>
      </c>
      <c r="M4060" s="98">
        <f>M3484+(M3628*'Emission factors'!$I$16)+('Emission factors'!$I$17*'GHG Estimation'!M3772)</f>
        <v>811.17530445599994</v>
      </c>
      <c r="N4060" s="98">
        <f>N3484+(N3628*'Emission factors'!$I$16)+('Emission factors'!$I$17*'GHG Estimation'!N3772)</f>
        <v>715.30676323200009</v>
      </c>
      <c r="O4060" s="98">
        <f>O3484+(O3628*'Emission factors'!$I$16)+('Emission factors'!$I$17*'GHG Estimation'!O3772)</f>
        <v>201.56793112800005</v>
      </c>
      <c r="P4060" s="98">
        <f>P3484+(P3628*'Emission factors'!$I$16)+('Emission factors'!$I$17*'GHG Estimation'!P3772)</f>
        <v>66.360202655999998</v>
      </c>
      <c r="Q4060" s="98">
        <f>Q3484+(Q3628*'Emission factors'!$I$16)+('Emission factors'!$I$17*'GHG Estimation'!Q3772)</f>
        <v>226.085830848</v>
      </c>
      <c r="R4060" s="98">
        <f>R3484+(R3628*'Emission factors'!$I$16)+('Emission factors'!$I$17*'GHG Estimation'!R3772)</f>
        <v>312.13931591999994</v>
      </c>
      <c r="S4060" s="98">
        <f>S3484+(S3628*'Emission factors'!$I$16)+('Emission factors'!$I$17*'GHG Estimation'!S3772)</f>
        <v>81.110423807999993</v>
      </c>
      <c r="T4060" s="98">
        <f>T3484+(T3628*'Emission factors'!$I$16)+('Emission factors'!$I$17*'GHG Estimation'!T3772)</f>
        <v>0</v>
      </c>
      <c r="U4060" s="98">
        <f>U3484+(U3628*'Emission factors'!$I$16)+('Emission factors'!$I$17*'GHG Estimation'!U3772)</f>
        <v>36.859760352000002</v>
      </c>
    </row>
    <row r="4061" spans="1:21" x14ac:dyDescent="0.25">
      <c r="A4061" s="92" t="s">
        <v>11</v>
      </c>
      <c r="B4061" s="92" t="s">
        <v>12</v>
      </c>
      <c r="C4061" s="92" t="s">
        <v>42</v>
      </c>
      <c r="D4061" s="92" t="s">
        <v>42</v>
      </c>
      <c r="E4061" s="92" t="s">
        <v>36</v>
      </c>
      <c r="F4061" s="92" t="s">
        <v>34</v>
      </c>
      <c r="G4061" s="92" t="s">
        <v>97</v>
      </c>
      <c r="H4061" s="92" t="s">
        <v>93</v>
      </c>
      <c r="I4061" s="89" t="s">
        <v>205</v>
      </c>
      <c r="L4061" s="98">
        <f>L3485+(L3629*'Emission factors'!$I$16)+('Emission factors'!$I$17*'GHG Estimation'!L3773)</f>
        <v>3411.154462944</v>
      </c>
      <c r="M4061" s="98">
        <f>M3485+(M3629*'Emission factors'!$I$16)+('Emission factors'!$I$17*'GHG Estimation'!M3773)</f>
        <v>7460.3507458799986</v>
      </c>
      <c r="N4061" s="98">
        <f>N3485+(N3629*'Emission factors'!$I$16)+('Emission factors'!$I$17*'GHG Estimation'!N3773)</f>
        <v>8598.0760480559984</v>
      </c>
      <c r="O4061" s="98">
        <f>O3485+(O3629*'Emission factors'!$I$16)+('Emission factors'!$I$17*'GHG Estimation'!O3773)</f>
        <v>5053.6958189040006</v>
      </c>
      <c r="P4061" s="98">
        <f>P3485+(P3629*'Emission factors'!$I$16)+('Emission factors'!$I$17*'GHG Estimation'!P3773)</f>
        <v>5235.6494302560004</v>
      </c>
      <c r="Q4061" s="98">
        <f>Q3485+(Q3629*'Emission factors'!$I$16)+('Emission factors'!$I$17*'GHG Estimation'!Q3773)</f>
        <v>5955.8755659599992</v>
      </c>
      <c r="R4061" s="98">
        <f>R3485+(R3629*'Emission factors'!$I$16)+('Emission factors'!$I$17*'GHG Estimation'!R3773)</f>
        <v>5969.3465923439999</v>
      </c>
      <c r="S4061" s="98">
        <f>S3485+(S3629*'Emission factors'!$I$16)+('Emission factors'!$I$17*'GHG Estimation'!S3773)</f>
        <v>5379.2982649440009</v>
      </c>
      <c r="T4061" s="98">
        <f>T3485+(T3629*'Emission factors'!$I$16)+('Emission factors'!$I$17*'GHG Estimation'!T3773)</f>
        <v>5283.3981386640007</v>
      </c>
      <c r="U4061" s="98">
        <f>U3485+(U3629*'Emission factors'!$I$16)+('Emission factors'!$I$17*'GHG Estimation'!U3773)</f>
        <v>5859.1542282239998</v>
      </c>
    </row>
    <row r="4062" spans="1:21" x14ac:dyDescent="0.25">
      <c r="A4062" s="92" t="s">
        <v>11</v>
      </c>
      <c r="B4062" s="92" t="s">
        <v>12</v>
      </c>
      <c r="C4062" s="92" t="s">
        <v>42</v>
      </c>
      <c r="D4062" s="92" t="s">
        <v>42</v>
      </c>
      <c r="E4062" s="92" t="s">
        <v>36</v>
      </c>
      <c r="F4062" s="92" t="s">
        <v>34</v>
      </c>
      <c r="G4062" s="92" t="s">
        <v>97</v>
      </c>
      <c r="H4062" s="92" t="s">
        <v>93</v>
      </c>
      <c r="I4062" s="89" t="s">
        <v>204</v>
      </c>
      <c r="L4062" s="98">
        <f>L3486+(L3630*'Emission factors'!$I$16)+('Emission factors'!$I$17*'GHG Estimation'!L3774)</f>
        <v>3890.7814345679994</v>
      </c>
      <c r="M4062" s="98">
        <f>M3486+(M3630*'Emission factors'!$I$16)+('Emission factors'!$I$17*'GHG Estimation'!M3774)</f>
        <v>8951.9550154799999</v>
      </c>
      <c r="N4062" s="98">
        <f>N3486+(N3630*'Emission factors'!$I$16)+('Emission factors'!$I$17*'GHG Estimation'!N3774)</f>
        <v>9343.5939173520001</v>
      </c>
      <c r="O4062" s="98">
        <f>O3486+(O3630*'Emission factors'!$I$16)+('Emission factors'!$I$17*'GHG Estimation'!O3774)</f>
        <v>6900.7346199359999</v>
      </c>
      <c r="P4062" s="98">
        <f>P3486+(P3630*'Emission factors'!$I$16)+('Emission factors'!$I$17*'GHG Estimation'!P3774)</f>
        <v>6545.6554203840005</v>
      </c>
      <c r="Q4062" s="98">
        <f>Q3486+(Q3630*'Emission factors'!$I$16)+('Emission factors'!$I$17*'GHG Estimation'!Q3774)</f>
        <v>6749.7817410480002</v>
      </c>
      <c r="R4062" s="98">
        <f>R3486+(R3630*'Emission factors'!$I$16)+('Emission factors'!$I$17*'GHG Estimation'!R3774)</f>
        <v>8228.3808638400005</v>
      </c>
      <c r="S4062" s="98">
        <f>S3486+(S3630*'Emission factors'!$I$16)+('Emission factors'!$I$17*'GHG Estimation'!S3774)</f>
        <v>7194.0887237999996</v>
      </c>
      <c r="T4062" s="98">
        <f>T3486+(T3630*'Emission factors'!$I$16)+('Emission factors'!$I$17*'GHG Estimation'!T3774)</f>
        <v>6176.9709579599994</v>
      </c>
      <c r="U4062" s="98">
        <f>U3486+(U3630*'Emission factors'!$I$16)+('Emission factors'!$I$17*'GHG Estimation'!U3774)</f>
        <v>5807.2599812159997</v>
      </c>
    </row>
    <row r="4063" spans="1:21" x14ac:dyDescent="0.25">
      <c r="A4063" s="92" t="s">
        <v>11</v>
      </c>
      <c r="B4063" s="92" t="s">
        <v>12</v>
      </c>
      <c r="C4063" s="92" t="s">
        <v>42</v>
      </c>
      <c r="D4063" s="92" t="s">
        <v>42</v>
      </c>
      <c r="E4063" s="92" t="s">
        <v>36</v>
      </c>
      <c r="F4063" s="92" t="s">
        <v>34</v>
      </c>
      <c r="G4063" s="92" t="s">
        <v>97</v>
      </c>
      <c r="H4063" s="92" t="s">
        <v>93</v>
      </c>
      <c r="I4063" s="89" t="s">
        <v>228</v>
      </c>
      <c r="L4063" s="98">
        <f>L3487+(L3631*'Emission factors'!$I$16)+('Emission factors'!$I$17*'GHG Estimation'!L3775)</f>
        <v>168.49837749600005</v>
      </c>
      <c r="M4063" s="98">
        <f>M3487+(M3631*'Emission factors'!$I$16)+('Emission factors'!$I$17*'GHG Estimation'!M3775)</f>
        <v>11432.455803384004</v>
      </c>
      <c r="N4063" s="98">
        <f>N3487+(N3631*'Emission factors'!$I$16)+('Emission factors'!$I$17*'GHG Estimation'!N3775)</f>
        <v>18732.867721943996</v>
      </c>
      <c r="O4063" s="98">
        <f>O3487+(O3631*'Emission factors'!$I$16)+('Emission factors'!$I$17*'GHG Estimation'!O3775)</f>
        <v>20239.293279072001</v>
      </c>
      <c r="P4063" s="98">
        <f>P3487+(P3631*'Emission factors'!$I$16)+('Emission factors'!$I$17*'GHG Estimation'!P3775)</f>
        <v>19895.537322095999</v>
      </c>
      <c r="Q4063" s="98">
        <f>Q3487+(Q3631*'Emission factors'!$I$16)+('Emission factors'!$I$17*'GHG Estimation'!Q3775)</f>
        <v>21352.784947031996</v>
      </c>
      <c r="R4063" s="98">
        <f>R3487+(R3631*'Emission factors'!$I$16)+('Emission factors'!$I$17*'GHG Estimation'!R3775)</f>
        <v>19846.477833863995</v>
      </c>
      <c r="S4063" s="98">
        <f>S3487+(S3631*'Emission factors'!$I$16)+('Emission factors'!$I$17*'GHG Estimation'!S3775)</f>
        <v>18119.288527824003</v>
      </c>
      <c r="T4063" s="98">
        <f>T3487+(T3631*'Emission factors'!$I$16)+('Emission factors'!$I$17*'GHG Estimation'!T3775)</f>
        <v>18612.212808023996</v>
      </c>
      <c r="U4063" s="98">
        <f>U3487+(U3631*'Emission factors'!$I$16)+('Emission factors'!$I$17*'GHG Estimation'!U3775)</f>
        <v>19881.703067568</v>
      </c>
    </row>
    <row r="4064" spans="1:21" x14ac:dyDescent="0.25">
      <c r="A4064" s="92" t="s">
        <v>11</v>
      </c>
      <c r="B4064" s="92" t="s">
        <v>12</v>
      </c>
      <c r="C4064" s="92" t="s">
        <v>42</v>
      </c>
      <c r="D4064" s="92" t="s">
        <v>42</v>
      </c>
      <c r="E4064" s="92" t="s">
        <v>36</v>
      </c>
      <c r="F4064" s="92" t="s">
        <v>34</v>
      </c>
      <c r="G4064" s="92" t="s">
        <v>97</v>
      </c>
      <c r="H4064" s="92" t="s">
        <v>93</v>
      </c>
      <c r="I4064" s="89" t="s">
        <v>202</v>
      </c>
      <c r="L4064" s="98">
        <f>L3488+(L3632*'Emission factors'!$I$16)+('Emission factors'!$I$17*'GHG Estimation'!L3776)</f>
        <v>137863.98430401599</v>
      </c>
      <c r="M4064" s="98">
        <f>M3488+(M3632*'Emission factors'!$I$16)+('Emission factors'!$I$17*'GHG Estimation'!M3776)</f>
        <v>144689.42015044802</v>
      </c>
      <c r="N4064" s="98">
        <f>N3488+(N3632*'Emission factors'!$I$16)+('Emission factors'!$I$17*'GHG Estimation'!N3776)</f>
        <v>126955.84043023201</v>
      </c>
      <c r="O4064" s="98">
        <f>O3488+(O3632*'Emission factors'!$I$16)+('Emission factors'!$I$17*'GHG Estimation'!O3776)</f>
        <v>94134.166317719995</v>
      </c>
      <c r="P4064" s="98">
        <f>P3488+(P3632*'Emission factors'!$I$16)+('Emission factors'!$I$17*'GHG Estimation'!P3776)</f>
        <v>118616.94345544798</v>
      </c>
      <c r="Q4064" s="98">
        <f>Q3488+(Q3632*'Emission factors'!$I$16)+('Emission factors'!$I$17*'GHG Estimation'!Q3776)</f>
        <v>141851.400217416</v>
      </c>
      <c r="R4064" s="98">
        <f>R3488+(R3632*'Emission factors'!$I$16)+('Emission factors'!$I$17*'GHG Estimation'!R3776)</f>
        <v>126168.61449448801</v>
      </c>
      <c r="S4064" s="98">
        <f>S3488+(S3632*'Emission factors'!$I$16)+('Emission factors'!$I$17*'GHG Estimation'!S3776)</f>
        <v>90393.216492552019</v>
      </c>
      <c r="T4064" s="98">
        <f>T3488+(T3632*'Emission factors'!$I$16)+('Emission factors'!$I$17*'GHG Estimation'!T3776)</f>
        <v>98642.822514023981</v>
      </c>
      <c r="U4064" s="98">
        <f>U3488+(U3632*'Emission factors'!$I$16)+('Emission factors'!$I$17*'GHG Estimation'!U3776)</f>
        <v>114531.87444515998</v>
      </c>
    </row>
    <row r="4065" spans="1:21" x14ac:dyDescent="0.25">
      <c r="A4065" s="92" t="s">
        <v>11</v>
      </c>
      <c r="B4065" s="92" t="s">
        <v>12</v>
      </c>
      <c r="C4065" s="92" t="s">
        <v>42</v>
      </c>
      <c r="D4065" s="92" t="s">
        <v>42</v>
      </c>
      <c r="E4065" s="92" t="s">
        <v>36</v>
      </c>
      <c r="F4065" s="92" t="s">
        <v>34</v>
      </c>
      <c r="G4065" s="92" t="s">
        <v>97</v>
      </c>
      <c r="H4065" s="92" t="s">
        <v>93</v>
      </c>
      <c r="I4065" s="89" t="s">
        <v>190</v>
      </c>
      <c r="L4065" s="98">
        <f>L3489+(L3633*'Emission factors'!$I$16)+('Emission factors'!$I$17*'GHG Estimation'!L3777)</f>
        <v>0</v>
      </c>
      <c r="M4065" s="98">
        <f>M3489+(M3633*'Emission factors'!$I$16)+('Emission factors'!$I$17*'GHG Estimation'!M3777)</f>
        <v>0</v>
      </c>
      <c r="N4065" s="98">
        <f>N3489+(N3633*'Emission factors'!$I$16)+('Emission factors'!$I$17*'GHG Estimation'!N3777)</f>
        <v>0</v>
      </c>
      <c r="O4065" s="98">
        <f>O3489+(O3633*'Emission factors'!$I$16)+('Emission factors'!$I$17*'GHG Estimation'!O3777)</f>
        <v>0</v>
      </c>
      <c r="P4065" s="98">
        <f>P3489+(P3633*'Emission factors'!$I$16)+('Emission factors'!$I$17*'GHG Estimation'!P3777)</f>
        <v>0</v>
      </c>
      <c r="Q4065" s="98">
        <f>Q3489+(Q3633*'Emission factors'!$I$16)+('Emission factors'!$I$17*'GHG Estimation'!Q3777)</f>
        <v>0</v>
      </c>
      <c r="R4065" s="98">
        <f>R3489+(R3633*'Emission factors'!$I$16)+('Emission factors'!$I$17*'GHG Estimation'!R3777)</f>
        <v>0</v>
      </c>
      <c r="S4065" s="98">
        <f>S3489+(S3633*'Emission factors'!$I$16)+('Emission factors'!$I$17*'GHG Estimation'!S3777)</f>
        <v>0</v>
      </c>
      <c r="T4065" s="98">
        <f>T3489+(T3633*'Emission factors'!$I$16)+('Emission factors'!$I$17*'GHG Estimation'!T3777)</f>
        <v>0</v>
      </c>
      <c r="U4065" s="98">
        <f>U3489+(U3633*'Emission factors'!$I$16)+('Emission factors'!$I$17*'GHG Estimation'!U3777)</f>
        <v>2109.1789733039996</v>
      </c>
    </row>
    <row r="4066" spans="1:21" x14ac:dyDescent="0.25">
      <c r="A4066" s="92" t="s">
        <v>11</v>
      </c>
      <c r="B4066" s="92" t="s">
        <v>12</v>
      </c>
      <c r="C4066" s="92" t="s">
        <v>42</v>
      </c>
      <c r="D4066" s="92" t="s">
        <v>42</v>
      </c>
      <c r="E4066" s="92" t="s">
        <v>36</v>
      </c>
      <c r="F4066" s="92" t="s">
        <v>34</v>
      </c>
      <c r="G4066" s="92" t="s">
        <v>97</v>
      </c>
      <c r="H4066" s="92" t="s">
        <v>93</v>
      </c>
      <c r="I4066" s="89" t="s">
        <v>210</v>
      </c>
      <c r="L4066" s="98">
        <f>L3490+(L3634*'Emission factors'!$I$16)+('Emission factors'!$I$17*'GHG Estimation'!L3778)</f>
        <v>66.37599518399999</v>
      </c>
      <c r="M4066" s="98">
        <f>M3490+(M3634*'Emission factors'!$I$16)+('Emission factors'!$I$17*'GHG Estimation'!M3778)</f>
        <v>265.50398073600002</v>
      </c>
      <c r="N4066" s="98">
        <f>N3490+(N3634*'Emission factors'!$I$16)+('Emission factors'!$I$17*'GHG Estimation'!N3778)</f>
        <v>390.88086052799991</v>
      </c>
      <c r="O4066" s="98">
        <f>O3490+(O3634*'Emission factors'!$I$16)+('Emission factors'!$I$17*'GHG Estimation'!O3778)</f>
        <v>368.75552879999998</v>
      </c>
      <c r="P4066" s="98">
        <f>P3490+(P3634*'Emission factors'!$I$16)+('Emission factors'!$I$17*'GHG Estimation'!P3778)</f>
        <v>250.74586332000007</v>
      </c>
      <c r="Q4066" s="98">
        <f>Q3490+(Q3634*'Emission factors'!$I$16)+('Emission factors'!$I$17*'GHG Estimation'!Q3778)</f>
        <v>196.04844259200001</v>
      </c>
      <c r="R4066" s="98">
        <f>R3490+(R3634*'Emission factors'!$I$16)+('Emission factors'!$I$17*'GHG Estimation'!R3778)</f>
        <v>168.98794586399998</v>
      </c>
      <c r="S4066" s="98">
        <f>S3490+(S3634*'Emission factors'!$I$16)+('Emission factors'!$I$17*'GHG Estimation'!S3778)</f>
        <v>104.70446063999999</v>
      </c>
      <c r="T4066" s="98">
        <f>T3490+(T3634*'Emission factors'!$I$16)+('Emission factors'!$I$17*'GHG Estimation'!T3778)</f>
        <v>117.65433359999999</v>
      </c>
      <c r="U4066" s="98">
        <f>U3490+(U3634*'Emission factors'!$I$16)+('Emission factors'!$I$17*'GHG Estimation'!U3778)</f>
        <v>60.49327850400001</v>
      </c>
    </row>
    <row r="4067" spans="1:21" x14ac:dyDescent="0.25">
      <c r="A4067" s="92" t="s">
        <v>11</v>
      </c>
      <c r="B4067" s="92" t="s">
        <v>12</v>
      </c>
      <c r="C4067" s="92" t="s">
        <v>42</v>
      </c>
      <c r="D4067" s="92" t="s">
        <v>42</v>
      </c>
      <c r="E4067" s="92" t="s">
        <v>36</v>
      </c>
      <c r="F4067" s="92" t="s">
        <v>34</v>
      </c>
      <c r="G4067" s="92" t="s">
        <v>97</v>
      </c>
      <c r="H4067" s="92" t="s">
        <v>93</v>
      </c>
      <c r="I4067" s="89" t="s">
        <v>199</v>
      </c>
      <c r="L4067" s="98">
        <f>L3491+(L3635*'Emission factors'!$I$16)+('Emission factors'!$I$17*'GHG Estimation'!L3779)</f>
        <v>5506.3175676480014</v>
      </c>
      <c r="M4067" s="98">
        <f>M3491+(M3635*'Emission factors'!$I$16)+('Emission factors'!$I$17*'GHG Estimation'!M3779)</f>
        <v>6779.5822413839987</v>
      </c>
      <c r="N4067" s="98">
        <f>N3491+(N3635*'Emission factors'!$I$16)+('Emission factors'!$I$17*'GHG Estimation'!N3779)</f>
        <v>6356.6899265999982</v>
      </c>
      <c r="O4067" s="98">
        <f>O3491+(O3635*'Emission factors'!$I$16)+('Emission factors'!$I$17*'GHG Estimation'!O3779)</f>
        <v>5760.5693721839998</v>
      </c>
      <c r="P4067" s="98">
        <f>P3491+(P3635*'Emission factors'!$I$16)+('Emission factors'!$I$17*'GHG Estimation'!P3779)</f>
        <v>7137.022423872002</v>
      </c>
      <c r="Q4067" s="98">
        <f>Q3491+(Q3635*'Emission factors'!$I$16)+('Emission factors'!$I$17*'GHG Estimation'!Q3779)</f>
        <v>7593.0316698720017</v>
      </c>
      <c r="R4067" s="98">
        <f>R3491+(R3635*'Emission factors'!$I$16)+('Emission factors'!$I$17*'GHG Estimation'!R3779)</f>
        <v>7083.1304220720012</v>
      </c>
      <c r="S4067" s="98">
        <f>S3491+(S3635*'Emission factors'!$I$16)+('Emission factors'!$I$17*'GHG Estimation'!S3779)</f>
        <v>6843.3682619760011</v>
      </c>
      <c r="T4067" s="98">
        <f>T3491+(T3635*'Emission factors'!$I$16)+('Emission factors'!$I$17*'GHG Estimation'!T3779)</f>
        <v>6593.6489129760002</v>
      </c>
      <c r="U4067" s="98">
        <f>U3491+(U3635*'Emission factors'!$I$16)+('Emission factors'!$I$17*'GHG Estimation'!U3779)</f>
        <v>10768.151009328003</v>
      </c>
    </row>
    <row r="4068" spans="1:21" x14ac:dyDescent="0.25">
      <c r="A4068" s="92" t="s">
        <v>11</v>
      </c>
      <c r="B4068" s="92" t="s">
        <v>12</v>
      </c>
      <c r="C4068" s="92" t="s">
        <v>42</v>
      </c>
      <c r="D4068" s="92" t="s">
        <v>42</v>
      </c>
      <c r="E4068" s="92" t="s">
        <v>36</v>
      </c>
      <c r="F4068" s="92" t="s">
        <v>34</v>
      </c>
      <c r="G4068" s="92" t="s">
        <v>97</v>
      </c>
      <c r="H4068" s="92" t="s">
        <v>93</v>
      </c>
      <c r="I4068" s="89" t="s">
        <v>233</v>
      </c>
      <c r="L4068" s="98">
        <f>L3492+(L3636*'Emission factors'!$I$16)+('Emission factors'!$I$17*'GHG Estimation'!L3780)</f>
        <v>4500.5546294399992</v>
      </c>
      <c r="M4068" s="98">
        <f>M3492+(M3636*'Emission factors'!$I$16)+('Emission factors'!$I$17*'GHG Estimation'!M3780)</f>
        <v>6893.9043515760013</v>
      </c>
      <c r="N4068" s="98">
        <f>N3492+(N3636*'Emission factors'!$I$16)+('Emission factors'!$I$17*'GHG Estimation'!N3780)</f>
        <v>7816.1248166640007</v>
      </c>
      <c r="O4068" s="98">
        <f>O3492+(O3636*'Emission factors'!$I$16)+('Emission factors'!$I$17*'GHG Estimation'!O3780)</f>
        <v>9293.8948317359991</v>
      </c>
      <c r="P4068" s="98">
        <f>P3492+(P3636*'Emission factors'!$I$16)+('Emission factors'!$I$17*'GHG Estimation'!P3780)</f>
        <v>10824.625089455996</v>
      </c>
      <c r="Q4068" s="98">
        <f>Q3492+(Q3636*'Emission factors'!$I$16)+('Emission factors'!$I$17*'GHG Estimation'!Q3780)</f>
        <v>10577.314100975998</v>
      </c>
      <c r="R4068" s="98">
        <f>R3492+(R3636*'Emission factors'!$I$16)+('Emission factors'!$I$17*'GHG Estimation'!R3780)</f>
        <v>10316.500501055998</v>
      </c>
      <c r="S4068" s="98">
        <f>S3492+(S3636*'Emission factors'!$I$16)+('Emission factors'!$I$17*'GHG Estimation'!S3780)</f>
        <v>10666.691913191999</v>
      </c>
      <c r="T4068" s="98">
        <f>T3492+(T3636*'Emission factors'!$I$16)+('Emission factors'!$I$17*'GHG Estimation'!T3780)</f>
        <v>11569.692871703999</v>
      </c>
      <c r="U4068" s="98">
        <f>U3492+(U3636*'Emission factors'!$I$16)+('Emission factors'!$I$17*'GHG Estimation'!U3780)</f>
        <v>11294.816025600001</v>
      </c>
    </row>
    <row r="4069" spans="1:21" x14ac:dyDescent="0.25">
      <c r="A4069" s="92" t="s">
        <v>11</v>
      </c>
      <c r="B4069" s="92" t="s">
        <v>12</v>
      </c>
      <c r="C4069" s="92" t="s">
        <v>42</v>
      </c>
      <c r="D4069" s="92" t="s">
        <v>42</v>
      </c>
      <c r="E4069" s="92" t="s">
        <v>36</v>
      </c>
      <c r="F4069" s="92" t="s">
        <v>34</v>
      </c>
      <c r="G4069" s="92" t="s">
        <v>97</v>
      </c>
      <c r="H4069" s="92" t="s">
        <v>93</v>
      </c>
      <c r="I4069" s="89" t="s">
        <v>200</v>
      </c>
      <c r="L4069" s="98">
        <f>L3493+(L3637*'Emission factors'!$I$16)+('Emission factors'!$I$17*'GHG Estimation'!L3781)</f>
        <v>18909.586110263997</v>
      </c>
      <c r="M4069" s="98">
        <f>M3493+(M3637*'Emission factors'!$I$16)+('Emission factors'!$I$17*'GHG Estimation'!M3781)</f>
        <v>26297.678144280006</v>
      </c>
      <c r="N4069" s="98">
        <f>N3493+(N3637*'Emission factors'!$I$16)+('Emission factors'!$I$17*'GHG Estimation'!N3781)</f>
        <v>25255.237059792009</v>
      </c>
      <c r="O4069" s="98">
        <f>O3493+(O3637*'Emission factors'!$I$16)+('Emission factors'!$I$17*'GHG Estimation'!O3781)</f>
        <v>16136.283956976004</v>
      </c>
      <c r="P4069" s="98">
        <f>P3493+(P3637*'Emission factors'!$I$16)+('Emission factors'!$I$17*'GHG Estimation'!P3781)</f>
        <v>27904.346772888002</v>
      </c>
      <c r="Q4069" s="98">
        <f>Q3493+(Q3637*'Emission factors'!$I$16)+('Emission factors'!$I$17*'GHG Estimation'!Q3781)</f>
        <v>24972.890347944005</v>
      </c>
      <c r="R4069" s="98">
        <f>R3493+(R3637*'Emission factors'!$I$16)+('Emission factors'!$I$17*'GHG Estimation'!R3781)</f>
        <v>23193.601492032001</v>
      </c>
      <c r="S4069" s="98">
        <f>S3493+(S3637*'Emission factors'!$I$16)+('Emission factors'!$I$17*'GHG Estimation'!S3781)</f>
        <v>11435.480072496002</v>
      </c>
      <c r="T4069" s="98">
        <f>T3493+(T3637*'Emission factors'!$I$16)+('Emission factors'!$I$17*'GHG Estimation'!T3781)</f>
        <v>13915.50708456</v>
      </c>
      <c r="U4069" s="98">
        <f>U3493+(U3637*'Emission factors'!$I$16)+('Emission factors'!$I$17*'GHG Estimation'!U3781)</f>
        <v>22830.768161232001</v>
      </c>
    </row>
    <row r="4070" spans="1:21" x14ac:dyDescent="0.25">
      <c r="A4070" s="92" t="s">
        <v>11</v>
      </c>
      <c r="B4070" s="92" t="s">
        <v>12</v>
      </c>
      <c r="C4070" s="92" t="s">
        <v>42</v>
      </c>
      <c r="D4070" s="92" t="s">
        <v>42</v>
      </c>
      <c r="E4070" s="92" t="s">
        <v>24</v>
      </c>
      <c r="F4070" s="92" t="s">
        <v>34</v>
      </c>
      <c r="G4070" s="92" t="s">
        <v>97</v>
      </c>
      <c r="H4070" s="92" t="s">
        <v>93</v>
      </c>
      <c r="I4070" s="89" t="s">
        <v>227</v>
      </c>
      <c r="J4070" s="92" t="s">
        <v>98</v>
      </c>
      <c r="L4070" s="98">
        <f>L3494+(L3638*'Emission factors'!$I$16)+('Emission factors'!$I$17*'GHG Estimation'!L3782)</f>
        <v>0</v>
      </c>
      <c r="M4070" s="98">
        <f>M3494+(M3638*'Emission factors'!$I$16)+('Emission factors'!$I$17*'GHG Estimation'!M3782)</f>
        <v>0</v>
      </c>
      <c r="N4070" s="98">
        <f>N3494+(N3638*'Emission factors'!$I$16)+('Emission factors'!$I$17*'GHG Estimation'!N3782)</f>
        <v>0</v>
      </c>
      <c r="O4070" s="98">
        <f>O3494+(O3638*'Emission factors'!$I$16)+('Emission factors'!$I$17*'GHG Estimation'!O3782)</f>
        <v>0</v>
      </c>
      <c r="P4070" s="98">
        <f>P3494+(P3638*'Emission factors'!$I$16)+('Emission factors'!$I$17*'GHG Estimation'!P3782)</f>
        <v>0</v>
      </c>
      <c r="Q4070" s="98">
        <f>Q3494+(Q3638*'Emission factors'!$I$16)+('Emission factors'!$I$17*'GHG Estimation'!Q3782)</f>
        <v>0</v>
      </c>
      <c r="R4070" s="98">
        <f>R3494+(R3638*'Emission factors'!$I$16)+('Emission factors'!$I$17*'GHG Estimation'!R3782)</f>
        <v>0</v>
      </c>
      <c r="S4070" s="98">
        <f>S3494+(S3638*'Emission factors'!$I$16)+('Emission factors'!$I$17*'GHG Estimation'!S3782)</f>
        <v>0</v>
      </c>
      <c r="T4070" s="98">
        <f>T3494+(T3638*'Emission factors'!$I$16)+('Emission factors'!$I$17*'GHG Estimation'!T3782)</f>
        <v>0</v>
      </c>
      <c r="U4070" s="98">
        <f>U3494+(U3638*'Emission factors'!$I$16)+('Emission factors'!$I$17*'GHG Estimation'!U3782)</f>
        <v>0</v>
      </c>
    </row>
    <row r="4071" spans="1:21" x14ac:dyDescent="0.25">
      <c r="A4071" s="92" t="s">
        <v>11</v>
      </c>
      <c r="B4071" s="92" t="s">
        <v>12</v>
      </c>
      <c r="C4071" s="92" t="s">
        <v>42</v>
      </c>
      <c r="D4071" s="92" t="s">
        <v>42</v>
      </c>
      <c r="E4071" s="92" t="s">
        <v>24</v>
      </c>
      <c r="F4071" s="92" t="s">
        <v>34</v>
      </c>
      <c r="G4071" s="92" t="s">
        <v>97</v>
      </c>
      <c r="H4071" s="92" t="s">
        <v>93</v>
      </c>
      <c r="I4071" s="89" t="s">
        <v>203</v>
      </c>
      <c r="L4071" s="98">
        <f>L3495+(L3639*'Emission factors'!$I$16)+('Emission factors'!$I$17*'GHG Estimation'!L3783)</f>
        <v>185364.14513125428</v>
      </c>
      <c r="M4071" s="98">
        <f>M3495+(M3639*'Emission factors'!$I$16)+('Emission factors'!$I$17*'GHG Estimation'!M3783)</f>
        <v>207184.66588538297</v>
      </c>
      <c r="N4071" s="98">
        <f>N3495+(N3639*'Emission factors'!$I$16)+('Emission factors'!$I$17*'GHG Estimation'!N3783)</f>
        <v>251853.2492792627</v>
      </c>
      <c r="O4071" s="98">
        <f>O3495+(O3639*'Emission factors'!$I$16)+('Emission factors'!$I$17*'GHG Estimation'!O3783)</f>
        <v>284330.41000209231</v>
      </c>
      <c r="P4071" s="98">
        <f>P3495+(P3639*'Emission factors'!$I$16)+('Emission factors'!$I$17*'GHG Estimation'!P3783)</f>
        <v>301243.14515807695</v>
      </c>
      <c r="Q4071" s="98">
        <f>Q3495+(Q3639*'Emission factors'!$I$16)+('Emission factors'!$I$17*'GHG Estimation'!Q3783)</f>
        <v>308126.51274256606</v>
      </c>
      <c r="R4071" s="98">
        <f>R3495+(R3639*'Emission factors'!$I$16)+('Emission factors'!$I$17*'GHG Estimation'!R3783)</f>
        <v>331510.58423802577</v>
      </c>
      <c r="S4071" s="98">
        <f>S3495+(S3639*'Emission factors'!$I$16)+('Emission factors'!$I$17*'GHG Estimation'!S3783)</f>
        <v>359048.67907638085</v>
      </c>
      <c r="T4071" s="98">
        <f>T3495+(T3639*'Emission factors'!$I$16)+('Emission factors'!$I$17*'GHG Estimation'!T3783)</f>
        <v>372502.98809452058</v>
      </c>
      <c r="U4071" s="98">
        <f>U3495+(U3639*'Emission factors'!$I$16)+('Emission factors'!$I$17*'GHG Estimation'!U3783)</f>
        <v>251346.75113262885</v>
      </c>
    </row>
    <row r="4072" spans="1:21" x14ac:dyDescent="0.25">
      <c r="A4072" s="92" t="s">
        <v>11</v>
      </c>
      <c r="B4072" s="92" t="s">
        <v>12</v>
      </c>
      <c r="C4072" s="92" t="s">
        <v>42</v>
      </c>
      <c r="D4072" s="92" t="s">
        <v>42</v>
      </c>
      <c r="E4072" s="92" t="s">
        <v>24</v>
      </c>
      <c r="F4072" s="92" t="s">
        <v>34</v>
      </c>
      <c r="G4072" s="92" t="s">
        <v>97</v>
      </c>
      <c r="H4072" s="92" t="s">
        <v>93</v>
      </c>
      <c r="I4072" s="89" t="s">
        <v>191</v>
      </c>
      <c r="L4072" s="98">
        <f>L3496+(L3640*'Emission factors'!$I$16)+('Emission factors'!$I$17*'GHG Estimation'!L3784)</f>
        <v>0</v>
      </c>
      <c r="M4072" s="98">
        <f>M3496+(M3640*'Emission factors'!$I$16)+('Emission factors'!$I$17*'GHG Estimation'!M3784)</f>
        <v>0</v>
      </c>
      <c r="N4072" s="98">
        <f>N3496+(N3640*'Emission factors'!$I$16)+('Emission factors'!$I$17*'GHG Estimation'!N3784)</f>
        <v>0</v>
      </c>
      <c r="O4072" s="98">
        <f>O3496+(O3640*'Emission factors'!$I$16)+('Emission factors'!$I$17*'GHG Estimation'!O3784)</f>
        <v>0</v>
      </c>
      <c r="P4072" s="98">
        <f>P3496+(P3640*'Emission factors'!$I$16)+('Emission factors'!$I$17*'GHG Estimation'!P3784)</f>
        <v>0</v>
      </c>
      <c r="Q4072" s="98">
        <f>Q3496+(Q3640*'Emission factors'!$I$16)+('Emission factors'!$I$17*'GHG Estimation'!Q3784)</f>
        <v>0</v>
      </c>
      <c r="R4072" s="98">
        <f>R3496+(R3640*'Emission factors'!$I$16)+('Emission factors'!$I$17*'GHG Estimation'!R3784)</f>
        <v>0</v>
      </c>
      <c r="S4072" s="98">
        <f>S3496+(S3640*'Emission factors'!$I$16)+('Emission factors'!$I$17*'GHG Estimation'!S3784)</f>
        <v>0</v>
      </c>
      <c r="T4072" s="98">
        <f>T3496+(T3640*'Emission factors'!$I$16)+('Emission factors'!$I$17*'GHG Estimation'!T3784)</f>
        <v>0</v>
      </c>
      <c r="U4072" s="98">
        <f>U3496+(U3640*'Emission factors'!$I$16)+('Emission factors'!$I$17*'GHG Estimation'!U3784)</f>
        <v>0</v>
      </c>
    </row>
    <row r="4073" spans="1:21" x14ac:dyDescent="0.25">
      <c r="A4073" s="92" t="s">
        <v>11</v>
      </c>
      <c r="B4073" s="92" t="s">
        <v>12</v>
      </c>
      <c r="C4073" s="92" t="s">
        <v>42</v>
      </c>
      <c r="D4073" s="92" t="s">
        <v>42</v>
      </c>
      <c r="E4073" s="92" t="s">
        <v>24</v>
      </c>
      <c r="F4073" s="92" t="s">
        <v>34</v>
      </c>
      <c r="G4073" s="92" t="s">
        <v>97</v>
      </c>
      <c r="H4073" s="92" t="s">
        <v>93</v>
      </c>
      <c r="I4073" s="89" t="s">
        <v>192</v>
      </c>
      <c r="L4073" s="98">
        <f>L3497+(L3641*'Emission factors'!$I$16)+('Emission factors'!$I$17*'GHG Estimation'!L3785)</f>
        <v>18571.034320259998</v>
      </c>
      <c r="M4073" s="98">
        <f>M3497+(M3641*'Emission factors'!$I$16)+('Emission factors'!$I$17*'GHG Estimation'!M3785)</f>
        <v>19804.581849484159</v>
      </c>
      <c r="N4073" s="98">
        <f>N3497+(N3641*'Emission factors'!$I$16)+('Emission factors'!$I$17*'GHG Estimation'!N3785)</f>
        <v>20960.896237804944</v>
      </c>
      <c r="O4073" s="98">
        <f>O3497+(O3641*'Emission factors'!$I$16)+('Emission factors'!$I$17*'GHG Estimation'!O3785)</f>
        <v>23060.072493676857</v>
      </c>
      <c r="P4073" s="98">
        <f>P3497+(P3641*'Emission factors'!$I$16)+('Emission factors'!$I$17*'GHG Estimation'!P3785)</f>
        <v>26210.454331899677</v>
      </c>
      <c r="Q4073" s="98">
        <f>Q3497+(Q3641*'Emission factors'!$I$16)+('Emission factors'!$I$17*'GHG Estimation'!Q3785)</f>
        <v>27920.024866718606</v>
      </c>
      <c r="R4073" s="98">
        <f>R3497+(R3641*'Emission factors'!$I$16)+('Emission factors'!$I$17*'GHG Estimation'!R3785)</f>
        <v>30251.000190539307</v>
      </c>
      <c r="S4073" s="98">
        <f>S3497+(S3641*'Emission factors'!$I$16)+('Emission factors'!$I$17*'GHG Estimation'!S3785)</f>
        <v>30599.090474906923</v>
      </c>
      <c r="T4073" s="98">
        <f>T3497+(T3641*'Emission factors'!$I$16)+('Emission factors'!$I$17*'GHG Estimation'!T3785)</f>
        <v>33164.922177535926</v>
      </c>
      <c r="U4073" s="98">
        <f>U3497+(U3641*'Emission factors'!$I$16)+('Emission factors'!$I$17*'GHG Estimation'!U3785)</f>
        <v>33719.998527270291</v>
      </c>
    </row>
    <row r="4074" spans="1:21" x14ac:dyDescent="0.25">
      <c r="A4074" s="92" t="s">
        <v>11</v>
      </c>
      <c r="B4074" s="92" t="s">
        <v>12</v>
      </c>
      <c r="C4074" s="92" t="s">
        <v>42</v>
      </c>
      <c r="D4074" s="92" t="s">
        <v>42</v>
      </c>
      <c r="E4074" s="92" t="s">
        <v>24</v>
      </c>
      <c r="F4074" s="92" t="s">
        <v>34</v>
      </c>
      <c r="G4074" s="92" t="s">
        <v>97</v>
      </c>
      <c r="H4074" s="92" t="s">
        <v>93</v>
      </c>
      <c r="I4074" s="89" t="s">
        <v>206</v>
      </c>
      <c r="L4074" s="98">
        <f>L3498+(L3642*'Emission factors'!$I$16)+('Emission factors'!$I$17*'GHG Estimation'!L3786)</f>
        <v>194449.36872404278</v>
      </c>
      <c r="M4074" s="98">
        <f>M3498+(M3642*'Emission factors'!$I$16)+('Emission factors'!$I$17*'GHG Estimation'!M3786)</f>
        <v>200874.87744218335</v>
      </c>
      <c r="N4074" s="98">
        <f>N3498+(N3642*'Emission factors'!$I$16)+('Emission factors'!$I$17*'GHG Estimation'!N3786)</f>
        <v>230970.1210482014</v>
      </c>
      <c r="O4074" s="98">
        <f>O3498+(O3642*'Emission factors'!$I$16)+('Emission factors'!$I$17*'GHG Estimation'!O3786)</f>
        <v>276120.58972910547</v>
      </c>
      <c r="P4074" s="98">
        <f>P3498+(P3642*'Emission factors'!$I$16)+('Emission factors'!$I$17*'GHG Estimation'!P3786)</f>
        <v>325389.07570528943</v>
      </c>
      <c r="Q4074" s="98">
        <f>Q3498+(Q3642*'Emission factors'!$I$16)+('Emission factors'!$I$17*'GHG Estimation'!Q3786)</f>
        <v>358032.69230949908</v>
      </c>
      <c r="R4074" s="98">
        <f>R3498+(R3642*'Emission factors'!$I$16)+('Emission factors'!$I$17*'GHG Estimation'!R3786)</f>
        <v>382315.45376451022</v>
      </c>
      <c r="S4074" s="98">
        <f>S3498+(S3642*'Emission factors'!$I$16)+('Emission factors'!$I$17*'GHG Estimation'!S3786)</f>
        <v>406527.21401859628</v>
      </c>
      <c r="T4074" s="98">
        <f>T3498+(T3642*'Emission factors'!$I$16)+('Emission factors'!$I$17*'GHG Estimation'!T3786)</f>
        <v>433587.90043296129</v>
      </c>
      <c r="U4074" s="98">
        <f>U3498+(U3642*'Emission factors'!$I$16)+('Emission factors'!$I$17*'GHG Estimation'!U3786)</f>
        <v>423118.0707166096</v>
      </c>
    </row>
    <row r="4075" spans="1:21" x14ac:dyDescent="0.25">
      <c r="A4075" s="92" t="s">
        <v>11</v>
      </c>
      <c r="B4075" s="92" t="s">
        <v>12</v>
      </c>
      <c r="C4075" s="92" t="s">
        <v>42</v>
      </c>
      <c r="D4075" s="92" t="s">
        <v>42</v>
      </c>
      <c r="E4075" s="92" t="s">
        <v>24</v>
      </c>
      <c r="F4075" s="92" t="s">
        <v>34</v>
      </c>
      <c r="G4075" s="92" t="s">
        <v>97</v>
      </c>
      <c r="H4075" s="92" t="s">
        <v>93</v>
      </c>
      <c r="I4075" s="89" t="s">
        <v>220</v>
      </c>
      <c r="L4075" s="98">
        <f>L3499+(L3643*'Emission factors'!$I$16)+('Emission factors'!$I$17*'GHG Estimation'!L3787)</f>
        <v>0</v>
      </c>
      <c r="M4075" s="98">
        <f>M3499+(M3643*'Emission factors'!$I$16)+('Emission factors'!$I$17*'GHG Estimation'!M3787)</f>
        <v>0</v>
      </c>
      <c r="N4075" s="98">
        <f>N3499+(N3643*'Emission factors'!$I$16)+('Emission factors'!$I$17*'GHG Estimation'!N3787)</f>
        <v>0</v>
      </c>
      <c r="O4075" s="98">
        <f>O3499+(O3643*'Emission factors'!$I$16)+('Emission factors'!$I$17*'GHG Estimation'!O3787)</f>
        <v>0</v>
      </c>
      <c r="P4075" s="98">
        <f>P3499+(P3643*'Emission factors'!$I$16)+('Emission factors'!$I$17*'GHG Estimation'!P3787)</f>
        <v>0</v>
      </c>
      <c r="Q4075" s="98">
        <f>Q3499+(Q3643*'Emission factors'!$I$16)+('Emission factors'!$I$17*'GHG Estimation'!Q3787)</f>
        <v>0</v>
      </c>
      <c r="R4075" s="98">
        <f>R3499+(R3643*'Emission factors'!$I$16)+('Emission factors'!$I$17*'GHG Estimation'!R3787)</f>
        <v>0</v>
      </c>
      <c r="S4075" s="98">
        <f>S3499+(S3643*'Emission factors'!$I$16)+('Emission factors'!$I$17*'GHG Estimation'!S3787)</f>
        <v>0</v>
      </c>
      <c r="T4075" s="98">
        <f>T3499+(T3643*'Emission factors'!$I$16)+('Emission factors'!$I$17*'GHG Estimation'!T3787)</f>
        <v>0</v>
      </c>
      <c r="U4075" s="98">
        <f>U3499+(U3643*'Emission factors'!$I$16)+('Emission factors'!$I$17*'GHG Estimation'!U3787)</f>
        <v>0</v>
      </c>
    </row>
    <row r="4076" spans="1:21" x14ac:dyDescent="0.25">
      <c r="A4076" s="92" t="s">
        <v>11</v>
      </c>
      <c r="B4076" s="92" t="s">
        <v>12</v>
      </c>
      <c r="C4076" s="92" t="s">
        <v>42</v>
      </c>
      <c r="D4076" s="92" t="s">
        <v>42</v>
      </c>
      <c r="E4076" s="92" t="s">
        <v>24</v>
      </c>
      <c r="F4076" s="92" t="s">
        <v>34</v>
      </c>
      <c r="G4076" s="92" t="s">
        <v>97</v>
      </c>
      <c r="H4076" s="92" t="s">
        <v>93</v>
      </c>
      <c r="I4076" s="89" t="s">
        <v>193</v>
      </c>
      <c r="L4076" s="98">
        <f>L3500+(L3644*'Emission factors'!$I$16)+('Emission factors'!$I$17*'GHG Estimation'!L3788)</f>
        <v>0</v>
      </c>
      <c r="M4076" s="98">
        <f>M3500+(M3644*'Emission factors'!$I$16)+('Emission factors'!$I$17*'GHG Estimation'!M3788)</f>
        <v>0</v>
      </c>
      <c r="N4076" s="98">
        <f>N3500+(N3644*'Emission factors'!$I$16)+('Emission factors'!$I$17*'GHG Estimation'!N3788)</f>
        <v>0</v>
      </c>
      <c r="O4076" s="98">
        <f>O3500+(O3644*'Emission factors'!$I$16)+('Emission factors'!$I$17*'GHG Estimation'!O3788)</f>
        <v>0</v>
      </c>
      <c r="P4076" s="98">
        <f>P3500+(P3644*'Emission factors'!$I$16)+('Emission factors'!$I$17*'GHG Estimation'!P3788)</f>
        <v>0</v>
      </c>
      <c r="Q4076" s="98">
        <f>Q3500+(Q3644*'Emission factors'!$I$16)+('Emission factors'!$I$17*'GHG Estimation'!Q3788)</f>
        <v>0</v>
      </c>
      <c r="R4076" s="98">
        <f>R3500+(R3644*'Emission factors'!$I$16)+('Emission factors'!$I$17*'GHG Estimation'!R3788)</f>
        <v>0</v>
      </c>
      <c r="S4076" s="98">
        <f>S3500+(S3644*'Emission factors'!$I$16)+('Emission factors'!$I$17*'GHG Estimation'!S3788)</f>
        <v>0</v>
      </c>
      <c r="T4076" s="98">
        <f>T3500+(T3644*'Emission factors'!$I$16)+('Emission factors'!$I$17*'GHG Estimation'!T3788)</f>
        <v>0</v>
      </c>
      <c r="U4076" s="98">
        <f>U3500+(U3644*'Emission factors'!$I$16)+('Emission factors'!$I$17*'GHG Estimation'!U3788)</f>
        <v>0</v>
      </c>
    </row>
    <row r="4077" spans="1:21" x14ac:dyDescent="0.25">
      <c r="A4077" s="92" t="s">
        <v>11</v>
      </c>
      <c r="B4077" s="92" t="s">
        <v>12</v>
      </c>
      <c r="C4077" s="92" t="s">
        <v>42</v>
      </c>
      <c r="D4077" s="92" t="s">
        <v>42</v>
      </c>
      <c r="E4077" s="92" t="s">
        <v>24</v>
      </c>
      <c r="F4077" s="92" t="s">
        <v>34</v>
      </c>
      <c r="G4077" s="92" t="s">
        <v>97</v>
      </c>
      <c r="H4077" s="92" t="s">
        <v>93</v>
      </c>
      <c r="I4077" s="89" t="s">
        <v>259</v>
      </c>
      <c r="L4077" s="98">
        <f>L3501+(L3645*'Emission factors'!$I$16)+('Emission factors'!$I$17*'GHG Estimation'!L3789)</f>
        <v>0</v>
      </c>
      <c r="M4077" s="98">
        <f>M3501+(M3645*'Emission factors'!$I$16)+('Emission factors'!$I$17*'GHG Estimation'!M3789)</f>
        <v>0</v>
      </c>
      <c r="N4077" s="98">
        <f>N3501+(N3645*'Emission factors'!$I$16)+('Emission factors'!$I$17*'GHG Estimation'!N3789)</f>
        <v>0</v>
      </c>
      <c r="O4077" s="98">
        <f>O3501+(O3645*'Emission factors'!$I$16)+('Emission factors'!$I$17*'GHG Estimation'!O3789)</f>
        <v>0</v>
      </c>
      <c r="P4077" s="98">
        <f>P3501+(P3645*'Emission factors'!$I$16)+('Emission factors'!$I$17*'GHG Estimation'!P3789)</f>
        <v>0</v>
      </c>
      <c r="Q4077" s="98">
        <f>Q3501+(Q3645*'Emission factors'!$I$16)+('Emission factors'!$I$17*'GHG Estimation'!Q3789)</f>
        <v>0</v>
      </c>
      <c r="R4077" s="98">
        <f>R3501+(R3645*'Emission factors'!$I$16)+('Emission factors'!$I$17*'GHG Estimation'!R3789)</f>
        <v>0</v>
      </c>
      <c r="S4077" s="98">
        <f>S3501+(S3645*'Emission factors'!$I$16)+('Emission factors'!$I$17*'GHG Estimation'!S3789)</f>
        <v>0</v>
      </c>
      <c r="T4077" s="98">
        <f>T3501+(T3645*'Emission factors'!$I$16)+('Emission factors'!$I$17*'GHG Estimation'!T3789)</f>
        <v>0</v>
      </c>
      <c r="U4077" s="98">
        <f>U3501+(U3645*'Emission factors'!$I$16)+('Emission factors'!$I$17*'GHG Estimation'!U3789)</f>
        <v>0</v>
      </c>
    </row>
    <row r="4078" spans="1:21" x14ac:dyDescent="0.25">
      <c r="A4078" s="92" t="s">
        <v>11</v>
      </c>
      <c r="B4078" s="92" t="s">
        <v>12</v>
      </c>
      <c r="C4078" s="92" t="s">
        <v>42</v>
      </c>
      <c r="D4078" s="92" t="s">
        <v>42</v>
      </c>
      <c r="E4078" s="92" t="s">
        <v>24</v>
      </c>
      <c r="F4078" s="92" t="s">
        <v>34</v>
      </c>
      <c r="G4078" s="92" t="s">
        <v>97</v>
      </c>
      <c r="H4078" s="92" t="s">
        <v>93</v>
      </c>
      <c r="I4078" s="89" t="s">
        <v>223</v>
      </c>
      <c r="L4078" s="98">
        <f>L3502+(L3646*'Emission factors'!$I$16)+('Emission factors'!$I$17*'GHG Estimation'!L3790)</f>
        <v>0</v>
      </c>
      <c r="M4078" s="98">
        <f>M3502+(M3646*'Emission factors'!$I$16)+('Emission factors'!$I$17*'GHG Estimation'!M3790)</f>
        <v>0</v>
      </c>
      <c r="N4078" s="98">
        <f>N3502+(N3646*'Emission factors'!$I$16)+('Emission factors'!$I$17*'GHG Estimation'!N3790)</f>
        <v>0</v>
      </c>
      <c r="O4078" s="98">
        <f>O3502+(O3646*'Emission factors'!$I$16)+('Emission factors'!$I$17*'GHG Estimation'!O3790)</f>
        <v>0</v>
      </c>
      <c r="P4078" s="98">
        <f>P3502+(P3646*'Emission factors'!$I$16)+('Emission factors'!$I$17*'GHG Estimation'!P3790)</f>
        <v>0</v>
      </c>
      <c r="Q4078" s="98">
        <f>Q3502+(Q3646*'Emission factors'!$I$16)+('Emission factors'!$I$17*'GHG Estimation'!Q3790)</f>
        <v>0</v>
      </c>
      <c r="R4078" s="98">
        <f>R3502+(R3646*'Emission factors'!$I$16)+('Emission factors'!$I$17*'GHG Estimation'!R3790)</f>
        <v>0</v>
      </c>
      <c r="S4078" s="98">
        <f>S3502+(S3646*'Emission factors'!$I$16)+('Emission factors'!$I$17*'GHG Estimation'!S3790)</f>
        <v>0</v>
      </c>
      <c r="T4078" s="98">
        <f>T3502+(T3646*'Emission factors'!$I$16)+('Emission factors'!$I$17*'GHG Estimation'!T3790)</f>
        <v>0</v>
      </c>
      <c r="U4078" s="98">
        <f>U3502+(U3646*'Emission factors'!$I$16)+('Emission factors'!$I$17*'GHG Estimation'!U3790)</f>
        <v>0</v>
      </c>
    </row>
    <row r="4079" spans="1:21" x14ac:dyDescent="0.25">
      <c r="A4079" s="92" t="s">
        <v>11</v>
      </c>
      <c r="B4079" s="92" t="s">
        <v>12</v>
      </c>
      <c r="C4079" s="92" t="s">
        <v>42</v>
      </c>
      <c r="D4079" s="92" t="s">
        <v>42</v>
      </c>
      <c r="E4079" s="92" t="s">
        <v>24</v>
      </c>
      <c r="F4079" s="92" t="s">
        <v>34</v>
      </c>
      <c r="G4079" s="92" t="s">
        <v>97</v>
      </c>
      <c r="H4079" s="92" t="s">
        <v>93</v>
      </c>
      <c r="I4079" s="89" t="s">
        <v>221</v>
      </c>
      <c r="L4079" s="98">
        <f>L3503+(L3647*'Emission factors'!$I$16)+('Emission factors'!$I$17*'GHG Estimation'!L3791)</f>
        <v>119923.52107386137</v>
      </c>
      <c r="M4079" s="98">
        <f>M3503+(M3647*'Emission factors'!$I$16)+('Emission factors'!$I$17*'GHG Estimation'!M3791)</f>
        <v>131053.64427309486</v>
      </c>
      <c r="N4079" s="98">
        <f>N3503+(N3647*'Emission factors'!$I$16)+('Emission factors'!$I$17*'GHG Estimation'!N3791)</f>
        <v>138218.77066234354</v>
      </c>
      <c r="O4079" s="98">
        <f>O3503+(O3647*'Emission factors'!$I$16)+('Emission factors'!$I$17*'GHG Estimation'!O3791)</f>
        <v>126710.23417588312</v>
      </c>
      <c r="P4079" s="98">
        <f>P3503+(P3647*'Emission factors'!$I$16)+('Emission factors'!$I$17*'GHG Estimation'!P3791)</f>
        <v>113207.62603689825</v>
      </c>
      <c r="Q4079" s="98">
        <f>Q3503+(Q3647*'Emission factors'!$I$16)+('Emission factors'!$I$17*'GHG Estimation'!Q3791)</f>
        <v>86415.255060447758</v>
      </c>
      <c r="R4079" s="98">
        <f>R3503+(R3647*'Emission factors'!$I$16)+('Emission factors'!$I$17*'GHG Estimation'!R3791)</f>
        <v>88472.250033397417</v>
      </c>
      <c r="S4079" s="98">
        <f>S3503+(S3647*'Emission factors'!$I$16)+('Emission factors'!$I$17*'GHG Estimation'!S3791)</f>
        <v>100747.51600514316</v>
      </c>
      <c r="T4079" s="98">
        <f>T3503+(T3647*'Emission factors'!$I$16)+('Emission factors'!$I$17*'GHG Estimation'!T3791)</f>
        <v>117385.15034910521</v>
      </c>
      <c r="U4079" s="98">
        <f>U3503+(U3647*'Emission factors'!$I$16)+('Emission factors'!$I$17*'GHG Estimation'!U3791)</f>
        <v>129945.21105664621</v>
      </c>
    </row>
    <row r="4080" spans="1:21" x14ac:dyDescent="0.25">
      <c r="A4080" s="92" t="s">
        <v>11</v>
      </c>
      <c r="B4080" s="92" t="s">
        <v>12</v>
      </c>
      <c r="C4080" s="92" t="s">
        <v>42</v>
      </c>
      <c r="D4080" s="92" t="s">
        <v>42</v>
      </c>
      <c r="E4080" s="92" t="s">
        <v>24</v>
      </c>
      <c r="F4080" s="92" t="s">
        <v>34</v>
      </c>
      <c r="G4080" s="92" t="s">
        <v>97</v>
      </c>
      <c r="H4080" s="92" t="s">
        <v>93</v>
      </c>
      <c r="I4080" s="89" t="s">
        <v>222</v>
      </c>
      <c r="L4080" s="98">
        <f>L3504+(L3648*'Emission factors'!$I$16)+('Emission factors'!$I$17*'GHG Estimation'!L3792)</f>
        <v>0</v>
      </c>
      <c r="M4080" s="98">
        <f>M3504+(M3648*'Emission factors'!$I$16)+('Emission factors'!$I$17*'GHG Estimation'!M3792)</f>
        <v>0</v>
      </c>
      <c r="N4080" s="98">
        <f>N3504+(N3648*'Emission factors'!$I$16)+('Emission factors'!$I$17*'GHG Estimation'!N3792)</f>
        <v>0</v>
      </c>
      <c r="O4080" s="98">
        <f>O3504+(O3648*'Emission factors'!$I$16)+('Emission factors'!$I$17*'GHG Estimation'!O3792)</f>
        <v>0</v>
      </c>
      <c r="P4080" s="98">
        <f>P3504+(P3648*'Emission factors'!$I$16)+('Emission factors'!$I$17*'GHG Estimation'!P3792)</f>
        <v>0</v>
      </c>
      <c r="Q4080" s="98">
        <f>Q3504+(Q3648*'Emission factors'!$I$16)+('Emission factors'!$I$17*'GHG Estimation'!Q3792)</f>
        <v>0</v>
      </c>
      <c r="R4080" s="98">
        <f>R3504+(R3648*'Emission factors'!$I$16)+('Emission factors'!$I$17*'GHG Estimation'!R3792)</f>
        <v>0</v>
      </c>
      <c r="S4080" s="98">
        <f>S3504+(S3648*'Emission factors'!$I$16)+('Emission factors'!$I$17*'GHG Estimation'!S3792)</f>
        <v>0</v>
      </c>
      <c r="T4080" s="98">
        <f>T3504+(T3648*'Emission factors'!$I$16)+('Emission factors'!$I$17*'GHG Estimation'!T3792)</f>
        <v>0</v>
      </c>
      <c r="U4080" s="98">
        <f>U3504+(U3648*'Emission factors'!$I$16)+('Emission factors'!$I$17*'GHG Estimation'!U3792)</f>
        <v>0</v>
      </c>
    </row>
    <row r="4081" spans="1:21" x14ac:dyDescent="0.25">
      <c r="A4081" s="92" t="s">
        <v>11</v>
      </c>
      <c r="B4081" s="92" t="s">
        <v>12</v>
      </c>
      <c r="C4081" s="92" t="s">
        <v>42</v>
      </c>
      <c r="D4081" s="92" t="s">
        <v>42</v>
      </c>
      <c r="E4081" s="92" t="s">
        <v>24</v>
      </c>
      <c r="F4081" s="92" t="s">
        <v>34</v>
      </c>
      <c r="G4081" s="92" t="s">
        <v>97</v>
      </c>
      <c r="H4081" s="92" t="s">
        <v>93</v>
      </c>
      <c r="I4081" s="89" t="s">
        <v>201</v>
      </c>
      <c r="L4081" s="98">
        <f>L3505+(L3649*'Emission factors'!$I$16)+('Emission factors'!$I$17*'GHG Estimation'!L3793)</f>
        <v>156755.7096665134</v>
      </c>
      <c r="M4081" s="98">
        <f>M3505+(M3649*'Emission factors'!$I$16)+('Emission factors'!$I$17*'GHG Estimation'!M3793)</f>
        <v>179675.08626980943</v>
      </c>
      <c r="N4081" s="98">
        <f>N3505+(N3649*'Emission factors'!$I$16)+('Emission factors'!$I$17*'GHG Estimation'!N3793)</f>
        <v>206880.91023502761</v>
      </c>
      <c r="O4081" s="98">
        <f>O3505+(O3649*'Emission factors'!$I$16)+('Emission factors'!$I$17*'GHG Estimation'!O3793)</f>
        <v>224739.23041121388</v>
      </c>
      <c r="P4081" s="98">
        <f>P3505+(P3649*'Emission factors'!$I$16)+('Emission factors'!$I$17*'GHG Estimation'!P3793)</f>
        <v>238837.66018895281</v>
      </c>
      <c r="Q4081" s="98">
        <f>Q3505+(Q3649*'Emission factors'!$I$16)+('Emission factors'!$I$17*'GHG Estimation'!Q3793)</f>
        <v>251243.15589746216</v>
      </c>
      <c r="R4081" s="98">
        <f>R3505+(R3649*'Emission factors'!$I$16)+('Emission factors'!$I$17*'GHG Estimation'!R3793)</f>
        <v>284948.18667054171</v>
      </c>
      <c r="S4081" s="98">
        <f>S3505+(S3649*'Emission factors'!$I$16)+('Emission factors'!$I$17*'GHG Estimation'!S3793)</f>
        <v>317363.26846624195</v>
      </c>
      <c r="T4081" s="98">
        <f>T3505+(T3649*'Emission factors'!$I$16)+('Emission factors'!$I$17*'GHG Estimation'!T3793)</f>
        <v>339828.06150398281</v>
      </c>
      <c r="U4081" s="98">
        <f>U3505+(U3649*'Emission factors'!$I$16)+('Emission factors'!$I$17*'GHG Estimation'!U3793)</f>
        <v>352354.21232943301</v>
      </c>
    </row>
    <row r="4082" spans="1:21" x14ac:dyDescent="0.25">
      <c r="A4082" s="92" t="s">
        <v>11</v>
      </c>
      <c r="B4082" s="92" t="s">
        <v>12</v>
      </c>
      <c r="C4082" s="92" t="s">
        <v>42</v>
      </c>
      <c r="D4082" s="92" t="s">
        <v>42</v>
      </c>
      <c r="E4082" s="92" t="s">
        <v>24</v>
      </c>
      <c r="F4082" s="92" t="s">
        <v>34</v>
      </c>
      <c r="G4082" s="92" t="s">
        <v>97</v>
      </c>
      <c r="H4082" s="92" t="s">
        <v>93</v>
      </c>
      <c r="I4082" s="89" t="s">
        <v>207</v>
      </c>
      <c r="L4082" s="98">
        <f>L3506+(L3650*'Emission factors'!$I$16)+('Emission factors'!$I$17*'GHG Estimation'!L3794)</f>
        <v>111406.98496356138</v>
      </c>
      <c r="M4082" s="98">
        <f>M3506+(M3650*'Emission factors'!$I$16)+('Emission factors'!$I$17*'GHG Estimation'!M3794)</f>
        <v>123938.97058348992</v>
      </c>
      <c r="N4082" s="98">
        <f>N3506+(N3650*'Emission factors'!$I$16)+('Emission factors'!$I$17*'GHG Estimation'!N3794)</f>
        <v>146977.8416182388</v>
      </c>
      <c r="O4082" s="98">
        <f>O3506+(O3650*'Emission factors'!$I$16)+('Emission factors'!$I$17*'GHG Estimation'!O3794)</f>
        <v>167352.83394274887</v>
      </c>
      <c r="P4082" s="98">
        <f>P3506+(P3650*'Emission factors'!$I$16)+('Emission factors'!$I$17*'GHG Estimation'!P3794)</f>
        <v>198932.83123594575</v>
      </c>
      <c r="Q4082" s="98">
        <f>Q3506+(Q3650*'Emission factors'!$I$16)+('Emission factors'!$I$17*'GHG Estimation'!Q3794)</f>
        <v>211289.80121299945</v>
      </c>
      <c r="R4082" s="98">
        <f>R3506+(R3650*'Emission factors'!$I$16)+('Emission factors'!$I$17*'GHG Estimation'!R3794)</f>
        <v>223861.69832134416</v>
      </c>
      <c r="S4082" s="98">
        <f>S3506+(S3650*'Emission factors'!$I$16)+('Emission factors'!$I$17*'GHG Estimation'!S3794)</f>
        <v>238822.61629009168</v>
      </c>
      <c r="T4082" s="98">
        <f>T3506+(T3650*'Emission factors'!$I$16)+('Emission factors'!$I$17*'GHG Estimation'!T3794)</f>
        <v>254713.83839975018</v>
      </c>
      <c r="U4082" s="98">
        <f>U3506+(U3650*'Emission factors'!$I$16)+('Emission factors'!$I$17*'GHG Estimation'!U3794)</f>
        <v>253458.60313600858</v>
      </c>
    </row>
    <row r="4083" spans="1:21" x14ac:dyDescent="0.25">
      <c r="A4083" s="92" t="s">
        <v>11</v>
      </c>
      <c r="B4083" s="92" t="s">
        <v>12</v>
      </c>
      <c r="C4083" s="92" t="s">
        <v>42</v>
      </c>
      <c r="D4083" s="92" t="s">
        <v>42</v>
      </c>
      <c r="E4083" s="92" t="s">
        <v>24</v>
      </c>
      <c r="F4083" s="92" t="s">
        <v>34</v>
      </c>
      <c r="G4083" s="92" t="s">
        <v>97</v>
      </c>
      <c r="H4083" s="92" t="s">
        <v>93</v>
      </c>
      <c r="I4083" s="89" t="s">
        <v>218</v>
      </c>
      <c r="L4083" s="98">
        <f>L3507+(L3651*'Emission factors'!$I$16)+('Emission factors'!$I$17*'GHG Estimation'!L3795)</f>
        <v>0</v>
      </c>
      <c r="M4083" s="98">
        <f>M3507+(M3651*'Emission factors'!$I$16)+('Emission factors'!$I$17*'GHG Estimation'!M3795)</f>
        <v>0</v>
      </c>
      <c r="N4083" s="98">
        <f>N3507+(N3651*'Emission factors'!$I$16)+('Emission factors'!$I$17*'GHG Estimation'!N3795)</f>
        <v>0</v>
      </c>
      <c r="O4083" s="98">
        <f>O3507+(O3651*'Emission factors'!$I$16)+('Emission factors'!$I$17*'GHG Estimation'!O3795)</f>
        <v>0</v>
      </c>
      <c r="P4083" s="98">
        <f>P3507+(P3651*'Emission factors'!$I$16)+('Emission factors'!$I$17*'GHG Estimation'!P3795)</f>
        <v>0</v>
      </c>
      <c r="Q4083" s="98">
        <f>Q3507+(Q3651*'Emission factors'!$I$16)+('Emission factors'!$I$17*'GHG Estimation'!Q3795)</f>
        <v>0</v>
      </c>
      <c r="R4083" s="98">
        <f>R3507+(R3651*'Emission factors'!$I$16)+('Emission factors'!$I$17*'GHG Estimation'!R3795)</f>
        <v>0</v>
      </c>
      <c r="S4083" s="98">
        <f>S3507+(S3651*'Emission factors'!$I$16)+('Emission factors'!$I$17*'GHG Estimation'!S3795)</f>
        <v>0</v>
      </c>
      <c r="T4083" s="98">
        <f>T3507+(T3651*'Emission factors'!$I$16)+('Emission factors'!$I$17*'GHG Estimation'!T3795)</f>
        <v>0</v>
      </c>
      <c r="U4083" s="98">
        <f>U3507+(U3651*'Emission factors'!$I$16)+('Emission factors'!$I$17*'GHG Estimation'!U3795)</f>
        <v>0</v>
      </c>
    </row>
    <row r="4084" spans="1:21" x14ac:dyDescent="0.25">
      <c r="A4084" s="92" t="s">
        <v>11</v>
      </c>
      <c r="B4084" s="92" t="s">
        <v>12</v>
      </c>
      <c r="C4084" s="92" t="s">
        <v>42</v>
      </c>
      <c r="D4084" s="92" t="s">
        <v>42</v>
      </c>
      <c r="E4084" s="92" t="s">
        <v>24</v>
      </c>
      <c r="F4084" s="92" t="s">
        <v>34</v>
      </c>
      <c r="G4084" s="92" t="s">
        <v>97</v>
      </c>
      <c r="H4084" s="92" t="s">
        <v>93</v>
      </c>
      <c r="I4084" s="89" t="s">
        <v>194</v>
      </c>
      <c r="L4084" s="98">
        <f>L3508+(L3652*'Emission factors'!$I$16)+('Emission factors'!$I$17*'GHG Estimation'!L3796)</f>
        <v>0</v>
      </c>
      <c r="M4084" s="98">
        <f>M3508+(M3652*'Emission factors'!$I$16)+('Emission factors'!$I$17*'GHG Estimation'!M3796)</f>
        <v>0</v>
      </c>
      <c r="N4084" s="98">
        <f>N3508+(N3652*'Emission factors'!$I$16)+('Emission factors'!$I$17*'GHG Estimation'!N3796)</f>
        <v>0</v>
      </c>
      <c r="O4084" s="98">
        <f>O3508+(O3652*'Emission factors'!$I$16)+('Emission factors'!$I$17*'GHG Estimation'!O3796)</f>
        <v>0</v>
      </c>
      <c r="P4084" s="98">
        <f>P3508+(P3652*'Emission factors'!$I$16)+('Emission factors'!$I$17*'GHG Estimation'!P3796)</f>
        <v>0</v>
      </c>
      <c r="Q4084" s="98">
        <f>Q3508+(Q3652*'Emission factors'!$I$16)+('Emission factors'!$I$17*'GHG Estimation'!Q3796)</f>
        <v>0</v>
      </c>
      <c r="R4084" s="98">
        <f>R3508+(R3652*'Emission factors'!$I$16)+('Emission factors'!$I$17*'GHG Estimation'!R3796)</f>
        <v>0</v>
      </c>
      <c r="S4084" s="98">
        <f>S3508+(S3652*'Emission factors'!$I$16)+('Emission factors'!$I$17*'GHG Estimation'!S3796)</f>
        <v>0</v>
      </c>
      <c r="T4084" s="98">
        <f>T3508+(T3652*'Emission factors'!$I$16)+('Emission factors'!$I$17*'GHG Estimation'!T3796)</f>
        <v>0</v>
      </c>
      <c r="U4084" s="98">
        <f>U3508+(U3652*'Emission factors'!$I$16)+('Emission factors'!$I$17*'GHG Estimation'!U3796)</f>
        <v>0</v>
      </c>
    </row>
    <row r="4085" spans="1:21" x14ac:dyDescent="0.25">
      <c r="A4085" s="92" t="s">
        <v>11</v>
      </c>
      <c r="B4085" s="92" t="s">
        <v>12</v>
      </c>
      <c r="C4085" s="92" t="s">
        <v>42</v>
      </c>
      <c r="D4085" s="92" t="s">
        <v>42</v>
      </c>
      <c r="E4085" s="92" t="s">
        <v>24</v>
      </c>
      <c r="F4085" s="92" t="s">
        <v>34</v>
      </c>
      <c r="G4085" s="92" t="s">
        <v>97</v>
      </c>
      <c r="H4085" s="92" t="s">
        <v>93</v>
      </c>
      <c r="I4085" s="89" t="s">
        <v>195</v>
      </c>
      <c r="L4085" s="98">
        <f>L3509+(L3653*'Emission factors'!$I$16)+('Emission factors'!$I$17*'GHG Estimation'!L3797)</f>
        <v>0</v>
      </c>
      <c r="M4085" s="98">
        <f>M3509+(M3653*'Emission factors'!$I$16)+('Emission factors'!$I$17*'GHG Estimation'!M3797)</f>
        <v>0</v>
      </c>
      <c r="N4085" s="98">
        <f>N3509+(N3653*'Emission factors'!$I$16)+('Emission factors'!$I$17*'GHG Estimation'!N3797)</f>
        <v>0</v>
      </c>
      <c r="O4085" s="98">
        <f>O3509+(O3653*'Emission factors'!$I$16)+('Emission factors'!$I$17*'GHG Estimation'!O3797)</f>
        <v>0</v>
      </c>
      <c r="P4085" s="98">
        <f>P3509+(P3653*'Emission factors'!$I$16)+('Emission factors'!$I$17*'GHG Estimation'!P3797)</f>
        <v>0</v>
      </c>
      <c r="Q4085" s="98">
        <f>Q3509+(Q3653*'Emission factors'!$I$16)+('Emission factors'!$I$17*'GHG Estimation'!Q3797)</f>
        <v>0</v>
      </c>
      <c r="R4085" s="98">
        <f>R3509+(R3653*'Emission factors'!$I$16)+('Emission factors'!$I$17*'GHG Estimation'!R3797)</f>
        <v>0</v>
      </c>
      <c r="S4085" s="98">
        <f>S3509+(S3653*'Emission factors'!$I$16)+('Emission factors'!$I$17*'GHG Estimation'!S3797)</f>
        <v>0</v>
      </c>
      <c r="T4085" s="98">
        <f>T3509+(T3653*'Emission factors'!$I$16)+('Emission factors'!$I$17*'GHG Estimation'!T3797)</f>
        <v>0</v>
      </c>
      <c r="U4085" s="98">
        <f>U3509+(U3653*'Emission factors'!$I$16)+('Emission factors'!$I$17*'GHG Estimation'!U3797)</f>
        <v>0</v>
      </c>
    </row>
    <row r="4086" spans="1:21" x14ac:dyDescent="0.25">
      <c r="A4086" s="92" t="s">
        <v>11</v>
      </c>
      <c r="B4086" s="92" t="s">
        <v>12</v>
      </c>
      <c r="C4086" s="92" t="s">
        <v>42</v>
      </c>
      <c r="D4086" s="92" t="s">
        <v>42</v>
      </c>
      <c r="E4086" s="92" t="s">
        <v>24</v>
      </c>
      <c r="F4086" s="92" t="s">
        <v>34</v>
      </c>
      <c r="G4086" s="92" t="s">
        <v>97</v>
      </c>
      <c r="H4086" s="92" t="s">
        <v>93</v>
      </c>
      <c r="I4086" s="89" t="s">
        <v>209</v>
      </c>
      <c r="L4086" s="98">
        <f>L3510+(L3654*'Emission factors'!$I$16)+('Emission factors'!$I$17*'GHG Estimation'!L3798)</f>
        <v>107252.23467576066</v>
      </c>
      <c r="M4086" s="98">
        <f>M3510+(M3654*'Emission factors'!$I$16)+('Emission factors'!$I$17*'GHG Estimation'!M3798)</f>
        <v>115953.54808873715</v>
      </c>
      <c r="N4086" s="98">
        <f>N3510+(N3654*'Emission factors'!$I$16)+('Emission factors'!$I$17*'GHG Estimation'!N3798)</f>
        <v>126682.37297830205</v>
      </c>
      <c r="O4086" s="98">
        <f>O3510+(O3654*'Emission factors'!$I$16)+('Emission factors'!$I$17*'GHG Estimation'!O3798)</f>
        <v>137849.80655410653</v>
      </c>
      <c r="P4086" s="98">
        <f>P3510+(P3654*'Emission factors'!$I$16)+('Emission factors'!$I$17*'GHG Estimation'!P3798)</f>
        <v>148993.28083070851</v>
      </c>
      <c r="Q4086" s="98">
        <f>Q3510+(Q3654*'Emission factors'!$I$16)+('Emission factors'!$I$17*'GHG Estimation'!Q3798)</f>
        <v>156383.01886480566</v>
      </c>
      <c r="R4086" s="98">
        <f>R3510+(R3654*'Emission factors'!$I$16)+('Emission factors'!$I$17*'GHG Estimation'!R3798)</f>
        <v>167459.53824985886</v>
      </c>
      <c r="S4086" s="98">
        <f>S3510+(S3654*'Emission factors'!$I$16)+('Emission factors'!$I$17*'GHG Estimation'!S3798)</f>
        <v>187727.42654559101</v>
      </c>
      <c r="T4086" s="98">
        <f>T3510+(T3654*'Emission factors'!$I$16)+('Emission factors'!$I$17*'GHG Estimation'!T3798)</f>
        <v>216405.93751222789</v>
      </c>
      <c r="U4086" s="98">
        <f>U3510+(U3654*'Emission factors'!$I$16)+('Emission factors'!$I$17*'GHG Estimation'!U3798)</f>
        <v>229777.71338675325</v>
      </c>
    </row>
    <row r="4087" spans="1:21" x14ac:dyDescent="0.25">
      <c r="A4087" s="92" t="s">
        <v>11</v>
      </c>
      <c r="B4087" s="92" t="s">
        <v>12</v>
      </c>
      <c r="C4087" s="92" t="s">
        <v>42</v>
      </c>
      <c r="D4087" s="92" t="s">
        <v>42</v>
      </c>
      <c r="E4087" s="92" t="s">
        <v>24</v>
      </c>
      <c r="F4087" s="92" t="s">
        <v>34</v>
      </c>
      <c r="G4087" s="92" t="s">
        <v>97</v>
      </c>
      <c r="H4087" s="92" t="s">
        <v>93</v>
      </c>
      <c r="I4087" s="89" t="s">
        <v>208</v>
      </c>
      <c r="L4087" s="98">
        <f>L3511+(L3655*'Emission factors'!$I$16)+('Emission factors'!$I$17*'GHG Estimation'!L3799)</f>
        <v>297164.59240493138</v>
      </c>
      <c r="M4087" s="98">
        <f>M3511+(M3655*'Emission factors'!$I$16)+('Emission factors'!$I$17*'GHG Estimation'!M3799)</f>
        <v>304202.80955452804</v>
      </c>
      <c r="N4087" s="98">
        <f>N3511+(N3655*'Emission factors'!$I$16)+('Emission factors'!$I$17*'GHG Estimation'!N3799)</f>
        <v>320189.0282177878</v>
      </c>
      <c r="O4087" s="98">
        <f>O3511+(O3655*'Emission factors'!$I$16)+('Emission factors'!$I$17*'GHG Estimation'!O3799)</f>
        <v>353186.98851676699</v>
      </c>
      <c r="P4087" s="98">
        <f>P3511+(P3655*'Emission factors'!$I$16)+('Emission factors'!$I$17*'GHG Estimation'!P3799)</f>
        <v>380015.79584378743</v>
      </c>
      <c r="Q4087" s="98">
        <f>Q3511+(Q3655*'Emission factors'!$I$16)+('Emission factors'!$I$17*'GHG Estimation'!Q3799)</f>
        <v>401695.99324671179</v>
      </c>
      <c r="R4087" s="98">
        <f>R3511+(R3655*'Emission factors'!$I$16)+('Emission factors'!$I$17*'GHG Estimation'!R3799)</f>
        <v>441859.67224737647</v>
      </c>
      <c r="S4087" s="98">
        <f>S3511+(S3655*'Emission factors'!$I$16)+('Emission factors'!$I$17*'GHG Estimation'!S3799)</f>
        <v>499567.47790126887</v>
      </c>
      <c r="T4087" s="98">
        <f>T3511+(T3655*'Emission factors'!$I$16)+('Emission factors'!$I$17*'GHG Estimation'!T3799)</f>
        <v>564703.78238921869</v>
      </c>
      <c r="U4087" s="98">
        <f>U3511+(U3655*'Emission factors'!$I$16)+('Emission factors'!$I$17*'GHG Estimation'!U3799)</f>
        <v>572845.39073136775</v>
      </c>
    </row>
    <row r="4088" spans="1:21" x14ac:dyDescent="0.25">
      <c r="A4088" s="92" t="s">
        <v>11</v>
      </c>
      <c r="B4088" s="92" t="s">
        <v>12</v>
      </c>
      <c r="C4088" s="92" t="s">
        <v>42</v>
      </c>
      <c r="D4088" s="92" t="s">
        <v>42</v>
      </c>
      <c r="E4088" s="92" t="s">
        <v>24</v>
      </c>
      <c r="F4088" s="92" t="s">
        <v>34</v>
      </c>
      <c r="G4088" s="92" t="s">
        <v>97</v>
      </c>
      <c r="H4088" s="92" t="s">
        <v>93</v>
      </c>
      <c r="I4088" s="89" t="s">
        <v>226</v>
      </c>
      <c r="L4088" s="98">
        <f>L3512+(L3656*'Emission factors'!$I$16)+('Emission factors'!$I$17*'GHG Estimation'!L3800)</f>
        <v>0</v>
      </c>
      <c r="M4088" s="98">
        <f>M3512+(M3656*'Emission factors'!$I$16)+('Emission factors'!$I$17*'GHG Estimation'!M3800)</f>
        <v>0</v>
      </c>
      <c r="N4088" s="98">
        <f>N3512+(N3656*'Emission factors'!$I$16)+('Emission factors'!$I$17*'GHG Estimation'!N3800)</f>
        <v>0</v>
      </c>
      <c r="O4088" s="98">
        <f>O3512+(O3656*'Emission factors'!$I$16)+('Emission factors'!$I$17*'GHG Estimation'!O3800)</f>
        <v>0</v>
      </c>
      <c r="P4088" s="98">
        <f>P3512+(P3656*'Emission factors'!$I$16)+('Emission factors'!$I$17*'GHG Estimation'!P3800)</f>
        <v>0</v>
      </c>
      <c r="Q4088" s="98">
        <f>Q3512+(Q3656*'Emission factors'!$I$16)+('Emission factors'!$I$17*'GHG Estimation'!Q3800)</f>
        <v>0</v>
      </c>
      <c r="R4088" s="98">
        <f>R3512+(R3656*'Emission factors'!$I$16)+('Emission factors'!$I$17*'GHG Estimation'!R3800)</f>
        <v>0</v>
      </c>
      <c r="S4088" s="98">
        <f>S3512+(S3656*'Emission factors'!$I$16)+('Emission factors'!$I$17*'GHG Estimation'!S3800)</f>
        <v>0</v>
      </c>
      <c r="T4088" s="98">
        <f>T3512+(T3656*'Emission factors'!$I$16)+('Emission factors'!$I$17*'GHG Estimation'!T3800)</f>
        <v>0</v>
      </c>
      <c r="U4088" s="98">
        <f>U3512+(U3656*'Emission factors'!$I$16)+('Emission factors'!$I$17*'GHG Estimation'!U3800)</f>
        <v>0</v>
      </c>
    </row>
    <row r="4089" spans="1:21" x14ac:dyDescent="0.25">
      <c r="A4089" s="92" t="s">
        <v>11</v>
      </c>
      <c r="B4089" s="92" t="s">
        <v>12</v>
      </c>
      <c r="C4089" s="92" t="s">
        <v>42</v>
      </c>
      <c r="D4089" s="92" t="s">
        <v>42</v>
      </c>
      <c r="E4089" s="92" t="s">
        <v>24</v>
      </c>
      <c r="F4089" s="92" t="s">
        <v>34</v>
      </c>
      <c r="G4089" s="92" t="s">
        <v>97</v>
      </c>
      <c r="H4089" s="92" t="s">
        <v>93</v>
      </c>
      <c r="I4089" s="89" t="s">
        <v>196</v>
      </c>
      <c r="L4089" s="98">
        <f>L3513+(L3657*'Emission factors'!$I$16)+('Emission factors'!$I$17*'GHG Estimation'!L3801)</f>
        <v>169184.59852737319</v>
      </c>
      <c r="M4089" s="98">
        <f>M3513+(M3657*'Emission factors'!$I$16)+('Emission factors'!$I$17*'GHG Estimation'!M3801)</f>
        <v>175385.53613244684</v>
      </c>
      <c r="N4089" s="98">
        <f>N3513+(N3657*'Emission factors'!$I$16)+('Emission factors'!$I$17*'GHG Estimation'!N3801)</f>
        <v>204843.33527722527</v>
      </c>
      <c r="O4089" s="98">
        <f>O3513+(O3657*'Emission factors'!$I$16)+('Emission factors'!$I$17*'GHG Estimation'!O3801)</f>
        <v>235320.15577681825</v>
      </c>
      <c r="P4089" s="98">
        <f>P3513+(P3657*'Emission factors'!$I$16)+('Emission factors'!$I$17*'GHG Estimation'!P3801)</f>
        <v>256657.04367921481</v>
      </c>
      <c r="Q4089" s="98">
        <f>Q3513+(Q3657*'Emission factors'!$I$16)+('Emission factors'!$I$17*'GHG Estimation'!Q3801)</f>
        <v>280027.35913057061</v>
      </c>
      <c r="R4089" s="98">
        <f>R3513+(R3657*'Emission factors'!$I$16)+('Emission factors'!$I$17*'GHG Estimation'!R3801)</f>
        <v>299589.57064830617</v>
      </c>
      <c r="S4089" s="98">
        <f>S3513+(S3657*'Emission factors'!$I$16)+('Emission factors'!$I$17*'GHG Estimation'!S3801)</f>
        <v>326545.36344915908</v>
      </c>
      <c r="T4089" s="98">
        <f>T3513+(T3657*'Emission factors'!$I$16)+('Emission factors'!$I$17*'GHG Estimation'!T3801)</f>
        <v>359023.57194346143</v>
      </c>
      <c r="U4089" s="98">
        <f>U3513+(U3657*'Emission factors'!$I$16)+('Emission factors'!$I$17*'GHG Estimation'!U3801)</f>
        <v>363195.98319576785</v>
      </c>
    </row>
    <row r="4090" spans="1:21" x14ac:dyDescent="0.25">
      <c r="A4090" s="92" t="s">
        <v>11</v>
      </c>
      <c r="B4090" s="92" t="s">
        <v>12</v>
      </c>
      <c r="C4090" s="92" t="s">
        <v>42</v>
      </c>
      <c r="D4090" s="92" t="s">
        <v>42</v>
      </c>
      <c r="E4090" s="92" t="s">
        <v>24</v>
      </c>
      <c r="F4090" s="92" t="s">
        <v>34</v>
      </c>
      <c r="G4090" s="92" t="s">
        <v>97</v>
      </c>
      <c r="H4090" s="92" t="s">
        <v>93</v>
      </c>
      <c r="I4090" s="89" t="s">
        <v>197</v>
      </c>
      <c r="L4090" s="98">
        <f>L3514+(L3658*'Emission factors'!$I$16)+('Emission factors'!$I$17*'GHG Estimation'!L3802)</f>
        <v>155200.92159839053</v>
      </c>
      <c r="M4090" s="98">
        <f>M3514+(M3658*'Emission factors'!$I$16)+('Emission factors'!$I$17*'GHG Estimation'!M3802)</f>
        <v>177000.27748528539</v>
      </c>
      <c r="N4090" s="98">
        <f>N3514+(N3658*'Emission factors'!$I$16)+('Emission factors'!$I$17*'GHG Estimation'!N3802)</f>
        <v>220621.73832187385</v>
      </c>
      <c r="O4090" s="98">
        <f>O3514+(O3658*'Emission factors'!$I$16)+('Emission factors'!$I$17*'GHG Estimation'!O3802)</f>
        <v>247410.63837543633</v>
      </c>
      <c r="P4090" s="98">
        <f>P3514+(P3658*'Emission factors'!$I$16)+('Emission factors'!$I$17*'GHG Estimation'!P3802)</f>
        <v>267304.93594814982</v>
      </c>
      <c r="Q4090" s="98">
        <f>Q3514+(Q3658*'Emission factors'!$I$16)+('Emission factors'!$I$17*'GHG Estimation'!Q3802)</f>
        <v>288546.03416552866</v>
      </c>
      <c r="R4090" s="98">
        <f>R3514+(R3658*'Emission factors'!$I$16)+('Emission factors'!$I$17*'GHG Estimation'!R3802)</f>
        <v>324102.80385030434</v>
      </c>
      <c r="S4090" s="98">
        <f>S3514+(S3658*'Emission factors'!$I$16)+('Emission factors'!$I$17*'GHG Estimation'!S3802)</f>
        <v>348418.6884697472</v>
      </c>
      <c r="T4090" s="98">
        <f>T3514+(T3658*'Emission factors'!$I$16)+('Emission factors'!$I$17*'GHG Estimation'!T3802)</f>
        <v>357504.29774550005</v>
      </c>
      <c r="U4090" s="98">
        <f>U3514+(U3658*'Emission factors'!$I$16)+('Emission factors'!$I$17*'GHG Estimation'!U3802)</f>
        <v>348711.55869884236</v>
      </c>
    </row>
    <row r="4091" spans="1:21" x14ac:dyDescent="0.25">
      <c r="A4091" s="92" t="s">
        <v>11</v>
      </c>
      <c r="B4091" s="92" t="s">
        <v>12</v>
      </c>
      <c r="C4091" s="92" t="s">
        <v>42</v>
      </c>
      <c r="D4091" s="92" t="s">
        <v>42</v>
      </c>
      <c r="E4091" s="92" t="s">
        <v>24</v>
      </c>
      <c r="F4091" s="92" t="s">
        <v>34</v>
      </c>
      <c r="G4091" s="92" t="s">
        <v>97</v>
      </c>
      <c r="H4091" s="92" t="s">
        <v>93</v>
      </c>
      <c r="I4091" s="89" t="s">
        <v>229</v>
      </c>
      <c r="L4091" s="98">
        <f>L3515+(L3659*'Emission factors'!$I$16)+('Emission factors'!$I$17*'GHG Estimation'!L3803)</f>
        <v>0</v>
      </c>
      <c r="M4091" s="98">
        <f>M3515+(M3659*'Emission factors'!$I$16)+('Emission factors'!$I$17*'GHG Estimation'!M3803)</f>
        <v>0</v>
      </c>
      <c r="N4091" s="98">
        <f>N3515+(N3659*'Emission factors'!$I$16)+('Emission factors'!$I$17*'GHG Estimation'!N3803)</f>
        <v>0</v>
      </c>
      <c r="O4091" s="98">
        <f>O3515+(O3659*'Emission factors'!$I$16)+('Emission factors'!$I$17*'GHG Estimation'!O3803)</f>
        <v>0</v>
      </c>
      <c r="P4091" s="98">
        <f>P3515+(P3659*'Emission factors'!$I$16)+('Emission factors'!$I$17*'GHG Estimation'!P3803)</f>
        <v>0</v>
      </c>
      <c r="Q4091" s="98">
        <f>Q3515+(Q3659*'Emission factors'!$I$16)+('Emission factors'!$I$17*'GHG Estimation'!Q3803)</f>
        <v>0</v>
      </c>
      <c r="R4091" s="98">
        <f>R3515+(R3659*'Emission factors'!$I$16)+('Emission factors'!$I$17*'GHG Estimation'!R3803)</f>
        <v>0</v>
      </c>
      <c r="S4091" s="98">
        <f>S3515+(S3659*'Emission factors'!$I$16)+('Emission factors'!$I$17*'GHG Estimation'!S3803)</f>
        <v>0</v>
      </c>
      <c r="T4091" s="98">
        <f>T3515+(T3659*'Emission factors'!$I$16)+('Emission factors'!$I$17*'GHG Estimation'!T3803)</f>
        <v>0</v>
      </c>
      <c r="U4091" s="98">
        <f>U3515+(U3659*'Emission factors'!$I$16)+('Emission factors'!$I$17*'GHG Estimation'!U3803)</f>
        <v>0</v>
      </c>
    </row>
    <row r="4092" spans="1:21" x14ac:dyDescent="0.25">
      <c r="A4092" s="92" t="s">
        <v>11</v>
      </c>
      <c r="B4092" s="92" t="s">
        <v>12</v>
      </c>
      <c r="C4092" s="92" t="s">
        <v>42</v>
      </c>
      <c r="D4092" s="92" t="s">
        <v>42</v>
      </c>
      <c r="E4092" s="92" t="s">
        <v>24</v>
      </c>
      <c r="F4092" s="92" t="s">
        <v>34</v>
      </c>
      <c r="G4092" s="92" t="s">
        <v>97</v>
      </c>
      <c r="H4092" s="92" t="s">
        <v>93</v>
      </c>
      <c r="I4092" s="89" t="s">
        <v>198</v>
      </c>
      <c r="L4092" s="98">
        <f>L3516+(L3660*'Emission factors'!$I$16)+('Emission factors'!$I$17*'GHG Estimation'!L3804)</f>
        <v>0</v>
      </c>
      <c r="M4092" s="98">
        <f>M3516+(M3660*'Emission factors'!$I$16)+('Emission factors'!$I$17*'GHG Estimation'!M3804)</f>
        <v>0</v>
      </c>
      <c r="N4092" s="98">
        <f>N3516+(N3660*'Emission factors'!$I$16)+('Emission factors'!$I$17*'GHG Estimation'!N3804)</f>
        <v>0</v>
      </c>
      <c r="O4092" s="98">
        <f>O3516+(O3660*'Emission factors'!$I$16)+('Emission factors'!$I$17*'GHG Estimation'!O3804)</f>
        <v>0</v>
      </c>
      <c r="P4092" s="98">
        <f>P3516+(P3660*'Emission factors'!$I$16)+('Emission factors'!$I$17*'GHG Estimation'!P3804)</f>
        <v>0</v>
      </c>
      <c r="Q4092" s="98">
        <f>Q3516+(Q3660*'Emission factors'!$I$16)+('Emission factors'!$I$17*'GHG Estimation'!Q3804)</f>
        <v>0</v>
      </c>
      <c r="R4092" s="98">
        <f>R3516+(R3660*'Emission factors'!$I$16)+('Emission factors'!$I$17*'GHG Estimation'!R3804)</f>
        <v>0</v>
      </c>
      <c r="S4092" s="98">
        <f>S3516+(S3660*'Emission factors'!$I$16)+('Emission factors'!$I$17*'GHG Estimation'!S3804)</f>
        <v>0</v>
      </c>
      <c r="T4092" s="98">
        <f>T3516+(T3660*'Emission factors'!$I$16)+('Emission factors'!$I$17*'GHG Estimation'!T3804)</f>
        <v>0</v>
      </c>
      <c r="U4092" s="98">
        <f>U3516+(U3660*'Emission factors'!$I$16)+('Emission factors'!$I$17*'GHG Estimation'!U3804)</f>
        <v>0</v>
      </c>
    </row>
    <row r="4093" spans="1:21" x14ac:dyDescent="0.25">
      <c r="A4093" s="92" t="s">
        <v>11</v>
      </c>
      <c r="B4093" s="92" t="s">
        <v>12</v>
      </c>
      <c r="C4093" s="92" t="s">
        <v>42</v>
      </c>
      <c r="D4093" s="92" t="s">
        <v>42</v>
      </c>
      <c r="E4093" s="92" t="s">
        <v>24</v>
      </c>
      <c r="F4093" s="92" t="s">
        <v>34</v>
      </c>
      <c r="G4093" s="92" t="s">
        <v>97</v>
      </c>
      <c r="H4093" s="92" t="s">
        <v>93</v>
      </c>
      <c r="I4093" s="89" t="s">
        <v>231</v>
      </c>
      <c r="L4093" s="98">
        <f>L3517+(L3661*'Emission factors'!$I$16)+('Emission factors'!$I$17*'GHG Estimation'!L3805)</f>
        <v>0</v>
      </c>
      <c r="M4093" s="98">
        <f>M3517+(M3661*'Emission factors'!$I$16)+('Emission factors'!$I$17*'GHG Estimation'!M3805)</f>
        <v>0</v>
      </c>
      <c r="N4093" s="98">
        <f>N3517+(N3661*'Emission factors'!$I$16)+('Emission factors'!$I$17*'GHG Estimation'!N3805)</f>
        <v>0</v>
      </c>
      <c r="O4093" s="98">
        <f>O3517+(O3661*'Emission factors'!$I$16)+('Emission factors'!$I$17*'GHG Estimation'!O3805)</f>
        <v>0</v>
      </c>
      <c r="P4093" s="98">
        <f>P3517+(P3661*'Emission factors'!$I$16)+('Emission factors'!$I$17*'GHG Estimation'!P3805)</f>
        <v>0</v>
      </c>
      <c r="Q4093" s="98">
        <f>Q3517+(Q3661*'Emission factors'!$I$16)+('Emission factors'!$I$17*'GHG Estimation'!Q3805)</f>
        <v>0</v>
      </c>
      <c r="R4093" s="98">
        <f>R3517+(R3661*'Emission factors'!$I$16)+('Emission factors'!$I$17*'GHG Estimation'!R3805)</f>
        <v>0</v>
      </c>
      <c r="S4093" s="98">
        <f>S3517+(S3661*'Emission factors'!$I$16)+('Emission factors'!$I$17*'GHG Estimation'!S3805)</f>
        <v>0</v>
      </c>
      <c r="T4093" s="98">
        <f>T3517+(T3661*'Emission factors'!$I$16)+('Emission factors'!$I$17*'GHG Estimation'!T3805)</f>
        <v>0</v>
      </c>
      <c r="U4093" s="98">
        <f>U3517+(U3661*'Emission factors'!$I$16)+('Emission factors'!$I$17*'GHG Estimation'!U3805)</f>
        <v>0</v>
      </c>
    </row>
    <row r="4094" spans="1:21" x14ac:dyDescent="0.25">
      <c r="A4094" s="92" t="s">
        <v>11</v>
      </c>
      <c r="B4094" s="92" t="s">
        <v>12</v>
      </c>
      <c r="C4094" s="92" t="s">
        <v>42</v>
      </c>
      <c r="D4094" s="92" t="s">
        <v>42</v>
      </c>
      <c r="E4094" s="92" t="s">
        <v>24</v>
      </c>
      <c r="F4094" s="92" t="s">
        <v>34</v>
      </c>
      <c r="G4094" s="92" t="s">
        <v>97</v>
      </c>
      <c r="H4094" s="92" t="s">
        <v>93</v>
      </c>
      <c r="I4094" s="89" t="s">
        <v>230</v>
      </c>
      <c r="L4094" s="98">
        <f>L3518+(L3662*'Emission factors'!$I$16)+('Emission factors'!$I$17*'GHG Estimation'!L3806)</f>
        <v>0</v>
      </c>
      <c r="M4094" s="98">
        <f>M3518+(M3662*'Emission factors'!$I$16)+('Emission factors'!$I$17*'GHG Estimation'!M3806)</f>
        <v>0</v>
      </c>
      <c r="N4094" s="98">
        <f>N3518+(N3662*'Emission factors'!$I$16)+('Emission factors'!$I$17*'GHG Estimation'!N3806)</f>
        <v>0</v>
      </c>
      <c r="O4094" s="98">
        <f>O3518+(O3662*'Emission factors'!$I$16)+('Emission factors'!$I$17*'GHG Estimation'!O3806)</f>
        <v>0</v>
      </c>
      <c r="P4094" s="98">
        <f>P3518+(P3662*'Emission factors'!$I$16)+('Emission factors'!$I$17*'GHG Estimation'!P3806)</f>
        <v>0</v>
      </c>
      <c r="Q4094" s="98">
        <f>Q3518+(Q3662*'Emission factors'!$I$16)+('Emission factors'!$I$17*'GHG Estimation'!Q3806)</f>
        <v>0</v>
      </c>
      <c r="R4094" s="98">
        <f>R3518+(R3662*'Emission factors'!$I$16)+('Emission factors'!$I$17*'GHG Estimation'!R3806)</f>
        <v>0</v>
      </c>
      <c r="S4094" s="98">
        <f>S3518+(S3662*'Emission factors'!$I$16)+('Emission factors'!$I$17*'GHG Estimation'!S3806)</f>
        <v>0</v>
      </c>
      <c r="T4094" s="98">
        <f>T3518+(T3662*'Emission factors'!$I$16)+('Emission factors'!$I$17*'GHG Estimation'!T3806)</f>
        <v>0</v>
      </c>
      <c r="U4094" s="98">
        <f>U3518+(U3662*'Emission factors'!$I$16)+('Emission factors'!$I$17*'GHG Estimation'!U3806)</f>
        <v>0</v>
      </c>
    </row>
    <row r="4095" spans="1:21" x14ac:dyDescent="0.25">
      <c r="A4095" s="92" t="s">
        <v>11</v>
      </c>
      <c r="B4095" s="92" t="s">
        <v>12</v>
      </c>
      <c r="C4095" s="92" t="s">
        <v>42</v>
      </c>
      <c r="D4095" s="92" t="s">
        <v>42</v>
      </c>
      <c r="E4095" s="92" t="s">
        <v>24</v>
      </c>
      <c r="F4095" s="92" t="s">
        <v>34</v>
      </c>
      <c r="G4095" s="92" t="s">
        <v>97</v>
      </c>
      <c r="H4095" s="92" t="s">
        <v>93</v>
      </c>
      <c r="I4095" s="88" t="s">
        <v>232</v>
      </c>
      <c r="L4095" s="98">
        <f>L3519+(L3663*'Emission factors'!$I$16)+('Emission factors'!$I$17*'GHG Estimation'!L3807)</f>
        <v>191919.86704264738</v>
      </c>
      <c r="M4095" s="98">
        <f>M3519+(M3663*'Emission factors'!$I$16)+('Emission factors'!$I$17*'GHG Estimation'!M3807)</f>
        <v>209410.26646486355</v>
      </c>
      <c r="N4095" s="98">
        <f>N3519+(N3663*'Emission factors'!$I$16)+('Emission factors'!$I$17*'GHG Estimation'!N3807)</f>
        <v>242693.33130939215</v>
      </c>
      <c r="O4095" s="98">
        <f>O3519+(O3663*'Emission factors'!$I$16)+('Emission factors'!$I$17*'GHG Estimation'!O3807)</f>
        <v>268513.23965652235</v>
      </c>
      <c r="P4095" s="98">
        <f>P3519+(P3663*'Emission factors'!$I$16)+('Emission factors'!$I$17*'GHG Estimation'!P3807)</f>
        <v>305136.53771027148</v>
      </c>
      <c r="Q4095" s="98">
        <f>Q3519+(Q3663*'Emission factors'!$I$16)+('Emission factors'!$I$17*'GHG Estimation'!Q3807)</f>
        <v>330428.99436126219</v>
      </c>
      <c r="R4095" s="98">
        <f>R3519+(R3663*'Emission factors'!$I$16)+('Emission factors'!$I$17*'GHG Estimation'!R3807)</f>
        <v>342527.02442881378</v>
      </c>
      <c r="S4095" s="98">
        <f>S3519+(S3663*'Emission factors'!$I$16)+('Emission factors'!$I$17*'GHG Estimation'!S3807)</f>
        <v>354539.21247789206</v>
      </c>
      <c r="T4095" s="98">
        <f>T3519+(T3663*'Emission factors'!$I$16)+('Emission factors'!$I$17*'GHG Estimation'!T3807)</f>
        <v>401237.43539417</v>
      </c>
      <c r="U4095" s="98">
        <f>U3519+(U3663*'Emission factors'!$I$16)+('Emission factors'!$I$17*'GHG Estimation'!U3807)</f>
        <v>398559.96132538206</v>
      </c>
    </row>
    <row r="4096" spans="1:21" x14ac:dyDescent="0.25">
      <c r="A4096" s="92" t="s">
        <v>11</v>
      </c>
      <c r="B4096" s="92" t="s">
        <v>12</v>
      </c>
      <c r="C4096" s="92" t="s">
        <v>42</v>
      </c>
      <c r="D4096" s="92" t="s">
        <v>42</v>
      </c>
      <c r="E4096" s="92" t="s">
        <v>24</v>
      </c>
      <c r="F4096" s="92" t="s">
        <v>34</v>
      </c>
      <c r="G4096" s="92" t="s">
        <v>97</v>
      </c>
      <c r="H4096" s="92" t="s">
        <v>93</v>
      </c>
      <c r="I4096" s="89" t="s">
        <v>225</v>
      </c>
      <c r="L4096" s="98">
        <f>L3520+(L3664*'Emission factors'!$I$16)+('Emission factors'!$I$17*'GHG Estimation'!L3808)</f>
        <v>0</v>
      </c>
      <c r="M4096" s="98">
        <f>M3520+(M3664*'Emission factors'!$I$16)+('Emission factors'!$I$17*'GHG Estimation'!M3808)</f>
        <v>0</v>
      </c>
      <c r="N4096" s="98">
        <f>N3520+(N3664*'Emission factors'!$I$16)+('Emission factors'!$I$17*'GHG Estimation'!N3808)</f>
        <v>0</v>
      </c>
      <c r="O4096" s="98">
        <f>O3520+(O3664*'Emission factors'!$I$16)+('Emission factors'!$I$17*'GHG Estimation'!O3808)</f>
        <v>0</v>
      </c>
      <c r="P4096" s="98">
        <f>P3520+(P3664*'Emission factors'!$I$16)+('Emission factors'!$I$17*'GHG Estimation'!P3808)</f>
        <v>0</v>
      </c>
      <c r="Q4096" s="98">
        <f>Q3520+(Q3664*'Emission factors'!$I$16)+('Emission factors'!$I$17*'GHG Estimation'!Q3808)</f>
        <v>0</v>
      </c>
      <c r="R4096" s="98">
        <f>R3520+(R3664*'Emission factors'!$I$16)+('Emission factors'!$I$17*'GHG Estimation'!R3808)</f>
        <v>0</v>
      </c>
      <c r="S4096" s="98">
        <f>S3520+(S3664*'Emission factors'!$I$16)+('Emission factors'!$I$17*'GHG Estimation'!S3808)</f>
        <v>0</v>
      </c>
      <c r="T4096" s="98">
        <f>T3520+(T3664*'Emission factors'!$I$16)+('Emission factors'!$I$17*'GHG Estimation'!T3808)</f>
        <v>0</v>
      </c>
      <c r="U4096" s="98">
        <f>U3520+(U3664*'Emission factors'!$I$16)+('Emission factors'!$I$17*'GHG Estimation'!U3808)</f>
        <v>0</v>
      </c>
    </row>
    <row r="4097" spans="1:21" x14ac:dyDescent="0.25">
      <c r="A4097" s="92" t="s">
        <v>11</v>
      </c>
      <c r="B4097" s="92" t="s">
        <v>12</v>
      </c>
      <c r="C4097" s="92" t="s">
        <v>42</v>
      </c>
      <c r="D4097" s="92" t="s">
        <v>42</v>
      </c>
      <c r="E4097" s="92" t="s">
        <v>24</v>
      </c>
      <c r="F4097" s="92" t="s">
        <v>34</v>
      </c>
      <c r="G4097" s="92" t="s">
        <v>97</v>
      </c>
      <c r="H4097" s="92" t="s">
        <v>93</v>
      </c>
      <c r="I4097" s="92" t="s">
        <v>205</v>
      </c>
      <c r="L4097" s="98">
        <f>L3521+(L3665*'Emission factors'!$I$16)+('Emission factors'!$I$17*'GHG Estimation'!L3809)</f>
        <v>107133.0974114389</v>
      </c>
      <c r="M4097" s="98">
        <f>M3521+(M3665*'Emission factors'!$I$16)+('Emission factors'!$I$17*'GHG Estimation'!M3809)</f>
        <v>114131.62263644447</v>
      </c>
      <c r="N4097" s="98">
        <f>N3521+(N3665*'Emission factors'!$I$16)+('Emission factors'!$I$17*'GHG Estimation'!N3809)</f>
        <v>124019.25321960956</v>
      </c>
      <c r="O4097" s="98">
        <f>O3521+(O3665*'Emission factors'!$I$16)+('Emission factors'!$I$17*'GHG Estimation'!O3809)</f>
        <v>128131.97884923089</v>
      </c>
      <c r="P4097" s="98">
        <f>P3521+(P3665*'Emission factors'!$I$16)+('Emission factors'!$I$17*'GHG Estimation'!P3809)</f>
        <v>140414.7698097713</v>
      </c>
      <c r="Q4097" s="98">
        <f>Q3521+(Q3665*'Emission factors'!$I$16)+('Emission factors'!$I$17*'GHG Estimation'!Q3809)</f>
        <v>140882.89701101367</v>
      </c>
      <c r="R4097" s="98">
        <f>R3521+(R3665*'Emission factors'!$I$16)+('Emission factors'!$I$17*'GHG Estimation'!R3809)</f>
        <v>147170.76009862073</v>
      </c>
      <c r="S4097" s="98">
        <f>S3521+(S3665*'Emission factors'!$I$16)+('Emission factors'!$I$17*'GHG Estimation'!S3809)</f>
        <v>157446.32691358129</v>
      </c>
      <c r="T4097" s="98">
        <f>T3521+(T3665*'Emission factors'!$I$16)+('Emission factors'!$I$17*'GHG Estimation'!T3809)</f>
        <v>166919.06823330992</v>
      </c>
      <c r="U4097" s="98">
        <f>U3521+(U3665*'Emission factors'!$I$16)+('Emission factors'!$I$17*'GHG Estimation'!U3809)</f>
        <v>165258.84587741306</v>
      </c>
    </row>
    <row r="4098" spans="1:21" x14ac:dyDescent="0.25">
      <c r="A4098" s="92" t="s">
        <v>11</v>
      </c>
      <c r="B4098" s="92" t="s">
        <v>12</v>
      </c>
      <c r="C4098" s="92" t="s">
        <v>42</v>
      </c>
      <c r="D4098" s="92" t="s">
        <v>42</v>
      </c>
      <c r="E4098" s="92" t="s">
        <v>24</v>
      </c>
      <c r="F4098" s="92" t="s">
        <v>34</v>
      </c>
      <c r="G4098" s="92" t="s">
        <v>97</v>
      </c>
      <c r="H4098" s="92" t="s">
        <v>93</v>
      </c>
      <c r="I4098" s="89" t="s">
        <v>204</v>
      </c>
      <c r="L4098" s="98">
        <f>L3522+(L3666*'Emission factors'!$I$16)+('Emission factors'!$I$17*'GHG Estimation'!L3810)</f>
        <v>57376.792136674208</v>
      </c>
      <c r="M4098" s="98">
        <f>M3522+(M3666*'Emission factors'!$I$16)+('Emission factors'!$I$17*'GHG Estimation'!M3810)</f>
        <v>62318.081943315439</v>
      </c>
      <c r="N4098" s="98">
        <f>N3522+(N3666*'Emission factors'!$I$16)+('Emission factors'!$I$17*'GHG Estimation'!N3810)</f>
        <v>70457.918685042139</v>
      </c>
      <c r="O4098" s="98">
        <f>O3522+(O3666*'Emission factors'!$I$16)+('Emission factors'!$I$17*'GHG Estimation'!O3810)</f>
        <v>74480.112930001269</v>
      </c>
      <c r="P4098" s="98">
        <f>P3522+(P3666*'Emission factors'!$I$16)+('Emission factors'!$I$17*'GHG Estimation'!P3810)</f>
        <v>79872.294281104507</v>
      </c>
      <c r="Q4098" s="98">
        <f>Q3522+(Q3666*'Emission factors'!$I$16)+('Emission factors'!$I$17*'GHG Estimation'!Q3810)</f>
        <v>84271.419035420535</v>
      </c>
      <c r="R4098" s="98">
        <f>R3522+(R3666*'Emission factors'!$I$16)+('Emission factors'!$I$17*'GHG Estimation'!R3810)</f>
        <v>93559.785966444833</v>
      </c>
      <c r="S4098" s="98">
        <f>S3522+(S3666*'Emission factors'!$I$16)+('Emission factors'!$I$17*'GHG Estimation'!S3810)</f>
        <v>104469.46841945421</v>
      </c>
      <c r="T4098" s="98">
        <f>T3522+(T3666*'Emission factors'!$I$16)+('Emission factors'!$I$17*'GHG Estimation'!T3810)</f>
        <v>116257.38535413396</v>
      </c>
      <c r="U4098" s="98">
        <f>U3522+(U3666*'Emission factors'!$I$16)+('Emission factors'!$I$17*'GHG Estimation'!U3810)</f>
        <v>119521.60737830494</v>
      </c>
    </row>
    <row r="4099" spans="1:21" x14ac:dyDescent="0.25">
      <c r="A4099" s="92" t="s">
        <v>11</v>
      </c>
      <c r="B4099" s="92" t="s">
        <v>12</v>
      </c>
      <c r="C4099" s="92" t="s">
        <v>42</v>
      </c>
      <c r="D4099" s="92" t="s">
        <v>42</v>
      </c>
      <c r="E4099" s="92" t="s">
        <v>24</v>
      </c>
      <c r="F4099" s="92" t="s">
        <v>34</v>
      </c>
      <c r="G4099" s="92" t="s">
        <v>97</v>
      </c>
      <c r="H4099" s="92" t="s">
        <v>93</v>
      </c>
      <c r="I4099" s="89" t="s">
        <v>228</v>
      </c>
      <c r="L4099" s="98">
        <f>L3523+(L3667*'Emission factors'!$I$16)+('Emission factors'!$I$17*'GHG Estimation'!L3811)</f>
        <v>0</v>
      </c>
      <c r="M4099" s="98">
        <f>M3523+(M3667*'Emission factors'!$I$16)+('Emission factors'!$I$17*'GHG Estimation'!M3811)</f>
        <v>0</v>
      </c>
      <c r="N4099" s="98">
        <f>N3523+(N3667*'Emission factors'!$I$16)+('Emission factors'!$I$17*'GHG Estimation'!N3811)</f>
        <v>0</v>
      </c>
      <c r="O4099" s="98">
        <f>O3523+(O3667*'Emission factors'!$I$16)+('Emission factors'!$I$17*'GHG Estimation'!O3811)</f>
        <v>0</v>
      </c>
      <c r="P4099" s="98">
        <f>P3523+(P3667*'Emission factors'!$I$16)+('Emission factors'!$I$17*'GHG Estimation'!P3811)</f>
        <v>0</v>
      </c>
      <c r="Q4099" s="98">
        <f>Q3523+(Q3667*'Emission factors'!$I$16)+('Emission factors'!$I$17*'GHG Estimation'!Q3811)</f>
        <v>0</v>
      </c>
      <c r="R4099" s="98">
        <f>R3523+(R3667*'Emission factors'!$I$16)+('Emission factors'!$I$17*'GHG Estimation'!R3811)</f>
        <v>0</v>
      </c>
      <c r="S4099" s="98">
        <f>S3523+(S3667*'Emission factors'!$I$16)+('Emission factors'!$I$17*'GHG Estimation'!S3811)</f>
        <v>0</v>
      </c>
      <c r="T4099" s="98">
        <f>T3523+(T3667*'Emission factors'!$I$16)+('Emission factors'!$I$17*'GHG Estimation'!T3811)</f>
        <v>0</v>
      </c>
      <c r="U4099" s="98">
        <f>U3523+(U3667*'Emission factors'!$I$16)+('Emission factors'!$I$17*'GHG Estimation'!U3811)</f>
        <v>0</v>
      </c>
    </row>
    <row r="4100" spans="1:21" x14ac:dyDescent="0.25">
      <c r="A4100" s="92" t="s">
        <v>11</v>
      </c>
      <c r="B4100" s="92" t="s">
        <v>12</v>
      </c>
      <c r="C4100" s="92" t="s">
        <v>42</v>
      </c>
      <c r="D4100" s="92" t="s">
        <v>42</v>
      </c>
      <c r="E4100" s="92" t="s">
        <v>24</v>
      </c>
      <c r="F4100" s="92" t="s">
        <v>34</v>
      </c>
      <c r="G4100" s="92" t="s">
        <v>97</v>
      </c>
      <c r="H4100" s="92" t="s">
        <v>93</v>
      </c>
      <c r="I4100" s="89" t="s">
        <v>202</v>
      </c>
      <c r="L4100" s="98">
        <f>L3524+(L3668*'Emission factors'!$I$16)+('Emission factors'!$I$17*'GHG Estimation'!L3812)</f>
        <v>161530.85246014292</v>
      </c>
      <c r="M4100" s="98">
        <f>M3524+(M3668*'Emission factors'!$I$16)+('Emission factors'!$I$17*'GHG Estimation'!M3812)</f>
        <v>171024.52006389326</v>
      </c>
      <c r="N4100" s="98">
        <f>N3524+(N3668*'Emission factors'!$I$16)+('Emission factors'!$I$17*'GHG Estimation'!N3812)</f>
        <v>199165.41615147982</v>
      </c>
      <c r="O4100" s="98">
        <f>O3524+(O3668*'Emission factors'!$I$16)+('Emission factors'!$I$17*'GHG Estimation'!O3812)</f>
        <v>232787.75558013716</v>
      </c>
      <c r="P4100" s="98">
        <f>P3524+(P3668*'Emission factors'!$I$16)+('Emission factors'!$I$17*'GHG Estimation'!P3812)</f>
        <v>257143.05833562298</v>
      </c>
      <c r="Q4100" s="98">
        <f>Q3524+(Q3668*'Emission factors'!$I$16)+('Emission factors'!$I$17*'GHG Estimation'!Q3812)</f>
        <v>275418.42478567956</v>
      </c>
      <c r="R4100" s="98">
        <f>R3524+(R3668*'Emission factors'!$I$16)+('Emission factors'!$I$17*'GHG Estimation'!R3812)</f>
        <v>301707.62087562802</v>
      </c>
      <c r="S4100" s="98">
        <f>S3524+(S3668*'Emission factors'!$I$16)+('Emission factors'!$I$17*'GHG Estimation'!S3812)</f>
        <v>352625.03729557351</v>
      </c>
      <c r="T4100" s="98">
        <f>T3524+(T3668*'Emission factors'!$I$16)+('Emission factors'!$I$17*'GHG Estimation'!T3812)</f>
        <v>354146.90479430801</v>
      </c>
      <c r="U4100" s="98">
        <f>U3524+(U3668*'Emission factors'!$I$16)+('Emission factors'!$I$17*'GHG Estimation'!U3812)</f>
        <v>331828.34666797554</v>
      </c>
    </row>
    <row r="4101" spans="1:21" x14ac:dyDescent="0.25">
      <c r="A4101" s="92" t="s">
        <v>11</v>
      </c>
      <c r="B4101" s="92" t="s">
        <v>12</v>
      </c>
      <c r="C4101" s="92" t="s">
        <v>42</v>
      </c>
      <c r="D4101" s="92" t="s">
        <v>42</v>
      </c>
      <c r="E4101" s="92" t="s">
        <v>24</v>
      </c>
      <c r="F4101" s="92" t="s">
        <v>34</v>
      </c>
      <c r="G4101" s="92" t="s">
        <v>97</v>
      </c>
      <c r="H4101" s="92" t="s">
        <v>93</v>
      </c>
      <c r="I4101" s="89" t="s">
        <v>190</v>
      </c>
      <c r="L4101" s="98">
        <f>L3525+(L3669*'Emission factors'!$I$16)+('Emission factors'!$I$17*'GHG Estimation'!L3813)</f>
        <v>0</v>
      </c>
      <c r="M4101" s="98">
        <f>M3525+(M3669*'Emission factors'!$I$16)+('Emission factors'!$I$17*'GHG Estimation'!M3813)</f>
        <v>0</v>
      </c>
      <c r="N4101" s="98">
        <f>N3525+(N3669*'Emission factors'!$I$16)+('Emission factors'!$I$17*'GHG Estimation'!N3813)</f>
        <v>0</v>
      </c>
      <c r="O4101" s="98">
        <f>O3525+(O3669*'Emission factors'!$I$16)+('Emission factors'!$I$17*'GHG Estimation'!O3813)</f>
        <v>0</v>
      </c>
      <c r="P4101" s="98">
        <f>P3525+(P3669*'Emission factors'!$I$16)+('Emission factors'!$I$17*'GHG Estimation'!P3813)</f>
        <v>0</v>
      </c>
      <c r="Q4101" s="98">
        <f>Q3525+(Q3669*'Emission factors'!$I$16)+('Emission factors'!$I$17*'GHG Estimation'!Q3813)</f>
        <v>0</v>
      </c>
      <c r="R4101" s="98">
        <f>R3525+(R3669*'Emission factors'!$I$16)+('Emission factors'!$I$17*'GHG Estimation'!R3813)</f>
        <v>0</v>
      </c>
      <c r="S4101" s="98">
        <f>S3525+(S3669*'Emission factors'!$I$16)+('Emission factors'!$I$17*'GHG Estimation'!S3813)</f>
        <v>0</v>
      </c>
      <c r="T4101" s="98">
        <f>T3525+(T3669*'Emission factors'!$I$16)+('Emission factors'!$I$17*'GHG Estimation'!T3813)</f>
        <v>0</v>
      </c>
      <c r="U4101" s="98">
        <f>U3525+(U3669*'Emission factors'!$I$16)+('Emission factors'!$I$17*'GHG Estimation'!U3813)</f>
        <v>0</v>
      </c>
    </row>
    <row r="4102" spans="1:21" x14ac:dyDescent="0.25">
      <c r="A4102" s="92" t="s">
        <v>11</v>
      </c>
      <c r="B4102" s="92" t="s">
        <v>12</v>
      </c>
      <c r="C4102" s="92" t="s">
        <v>42</v>
      </c>
      <c r="D4102" s="92" t="s">
        <v>42</v>
      </c>
      <c r="E4102" s="92" t="s">
        <v>24</v>
      </c>
      <c r="F4102" s="92" t="s">
        <v>34</v>
      </c>
      <c r="G4102" s="92" t="s">
        <v>97</v>
      </c>
      <c r="H4102" s="92" t="s">
        <v>93</v>
      </c>
      <c r="I4102" s="89" t="s">
        <v>210</v>
      </c>
      <c r="L4102" s="98">
        <f>L3526+(L3670*'Emission factors'!$I$16)+('Emission factors'!$I$17*'GHG Estimation'!L3814)</f>
        <v>0</v>
      </c>
      <c r="M4102" s="98">
        <f>M3526+(M3670*'Emission factors'!$I$16)+('Emission factors'!$I$17*'GHG Estimation'!M3814)</f>
        <v>0</v>
      </c>
      <c r="N4102" s="98">
        <f>N3526+(N3670*'Emission factors'!$I$16)+('Emission factors'!$I$17*'GHG Estimation'!N3814)</f>
        <v>0</v>
      </c>
      <c r="O4102" s="98">
        <f>O3526+(O3670*'Emission factors'!$I$16)+('Emission factors'!$I$17*'GHG Estimation'!O3814)</f>
        <v>0</v>
      </c>
      <c r="P4102" s="98">
        <f>P3526+(P3670*'Emission factors'!$I$16)+('Emission factors'!$I$17*'GHG Estimation'!P3814)</f>
        <v>0</v>
      </c>
      <c r="Q4102" s="98">
        <f>Q3526+(Q3670*'Emission factors'!$I$16)+('Emission factors'!$I$17*'GHG Estimation'!Q3814)</f>
        <v>0</v>
      </c>
      <c r="R4102" s="98">
        <f>R3526+(R3670*'Emission factors'!$I$16)+('Emission factors'!$I$17*'GHG Estimation'!R3814)</f>
        <v>0</v>
      </c>
      <c r="S4102" s="98">
        <f>S3526+(S3670*'Emission factors'!$I$16)+('Emission factors'!$I$17*'GHG Estimation'!S3814)</f>
        <v>0</v>
      </c>
      <c r="T4102" s="98">
        <f>T3526+(T3670*'Emission factors'!$I$16)+('Emission factors'!$I$17*'GHG Estimation'!T3814)</f>
        <v>0</v>
      </c>
      <c r="U4102" s="98">
        <f>U3526+(U3670*'Emission factors'!$I$16)+('Emission factors'!$I$17*'GHG Estimation'!U3814)</f>
        <v>0</v>
      </c>
    </row>
    <row r="4103" spans="1:21" x14ac:dyDescent="0.25">
      <c r="A4103" s="92" t="s">
        <v>11</v>
      </c>
      <c r="B4103" s="92" t="s">
        <v>12</v>
      </c>
      <c r="C4103" s="92" t="s">
        <v>42</v>
      </c>
      <c r="D4103" s="92" t="s">
        <v>42</v>
      </c>
      <c r="E4103" s="92" t="s">
        <v>24</v>
      </c>
      <c r="F4103" s="92" t="s">
        <v>34</v>
      </c>
      <c r="G4103" s="92" t="s">
        <v>97</v>
      </c>
      <c r="H4103" s="92" t="s">
        <v>93</v>
      </c>
      <c r="I4103" s="89" t="s">
        <v>199</v>
      </c>
      <c r="L4103" s="98">
        <f>L3527+(L3671*'Emission factors'!$I$16)+('Emission factors'!$I$17*'GHG Estimation'!L3815)</f>
        <v>472119.12557419401</v>
      </c>
      <c r="M4103" s="98">
        <f>M3527+(M3671*'Emission factors'!$I$16)+('Emission factors'!$I$17*'GHG Estimation'!M3815)</f>
        <v>478849.37651313812</v>
      </c>
      <c r="N4103" s="98">
        <f>N3527+(N3671*'Emission factors'!$I$16)+('Emission factors'!$I$17*'GHG Estimation'!N3815)</f>
        <v>519559.62472390127</v>
      </c>
      <c r="O4103" s="98">
        <f>O3527+(O3671*'Emission factors'!$I$16)+('Emission factors'!$I$17*'GHG Estimation'!O3815)</f>
        <v>581660.9936279048</v>
      </c>
      <c r="P4103" s="98">
        <f>P3527+(P3671*'Emission factors'!$I$16)+('Emission factors'!$I$17*'GHG Estimation'!P3815)</f>
        <v>645285.42171600775</v>
      </c>
      <c r="Q4103" s="98">
        <f>Q3527+(Q3671*'Emission factors'!$I$16)+('Emission factors'!$I$17*'GHG Estimation'!Q3815)</f>
        <v>662881.17696762865</v>
      </c>
      <c r="R4103" s="98">
        <f>R3527+(R3671*'Emission factors'!$I$16)+('Emission factors'!$I$17*'GHG Estimation'!R3815)</f>
        <v>690559.44789187238</v>
      </c>
      <c r="S4103" s="98">
        <f>S3527+(S3671*'Emission factors'!$I$16)+('Emission factors'!$I$17*'GHG Estimation'!S3815)</f>
        <v>730750.26762345224</v>
      </c>
      <c r="T4103" s="98">
        <f>T3527+(T3671*'Emission factors'!$I$16)+('Emission factors'!$I$17*'GHG Estimation'!T3815)</f>
        <v>759735.31770307873</v>
      </c>
      <c r="U4103" s="98">
        <f>U3527+(U3671*'Emission factors'!$I$16)+('Emission factors'!$I$17*'GHG Estimation'!U3815)</f>
        <v>762102.17374689667</v>
      </c>
    </row>
    <row r="4104" spans="1:21" x14ac:dyDescent="0.25">
      <c r="A4104" s="92" t="s">
        <v>11</v>
      </c>
      <c r="B4104" s="92" t="s">
        <v>12</v>
      </c>
      <c r="C4104" s="92" t="s">
        <v>42</v>
      </c>
      <c r="D4104" s="92" t="s">
        <v>42</v>
      </c>
      <c r="E4104" s="92" t="s">
        <v>24</v>
      </c>
      <c r="F4104" s="92" t="s">
        <v>34</v>
      </c>
      <c r="G4104" s="92" t="s">
        <v>97</v>
      </c>
      <c r="H4104" s="92" t="s">
        <v>93</v>
      </c>
      <c r="I4104" s="89" t="s">
        <v>233</v>
      </c>
      <c r="L4104" s="98">
        <f>L3528+(L3672*'Emission factors'!$I$16)+('Emission factors'!$I$17*'GHG Estimation'!L3816)</f>
        <v>0</v>
      </c>
      <c r="M4104" s="98">
        <f>M3528+(M3672*'Emission factors'!$I$16)+('Emission factors'!$I$17*'GHG Estimation'!M3816)</f>
        <v>0</v>
      </c>
      <c r="N4104" s="98">
        <f>N3528+(N3672*'Emission factors'!$I$16)+('Emission factors'!$I$17*'GHG Estimation'!N3816)</f>
        <v>0</v>
      </c>
      <c r="O4104" s="98">
        <f>O3528+(O3672*'Emission factors'!$I$16)+('Emission factors'!$I$17*'GHG Estimation'!O3816)</f>
        <v>0</v>
      </c>
      <c r="P4104" s="98">
        <f>P3528+(P3672*'Emission factors'!$I$16)+('Emission factors'!$I$17*'GHG Estimation'!P3816)</f>
        <v>0</v>
      </c>
      <c r="Q4104" s="98">
        <f>Q3528+(Q3672*'Emission factors'!$I$16)+('Emission factors'!$I$17*'GHG Estimation'!Q3816)</f>
        <v>0</v>
      </c>
      <c r="R4104" s="98">
        <f>R3528+(R3672*'Emission factors'!$I$16)+('Emission factors'!$I$17*'GHG Estimation'!R3816)</f>
        <v>0</v>
      </c>
      <c r="S4104" s="98">
        <f>S3528+(S3672*'Emission factors'!$I$16)+('Emission factors'!$I$17*'GHG Estimation'!S3816)</f>
        <v>0</v>
      </c>
      <c r="T4104" s="98">
        <f>T3528+(T3672*'Emission factors'!$I$16)+('Emission factors'!$I$17*'GHG Estimation'!T3816)</f>
        <v>0</v>
      </c>
      <c r="U4104" s="98">
        <f>U3528+(U3672*'Emission factors'!$I$16)+('Emission factors'!$I$17*'GHG Estimation'!U3816)</f>
        <v>0</v>
      </c>
    </row>
    <row r="4105" spans="1:21" x14ac:dyDescent="0.25">
      <c r="A4105" s="92" t="s">
        <v>11</v>
      </c>
      <c r="B4105" s="92" t="s">
        <v>12</v>
      </c>
      <c r="C4105" s="92" t="s">
        <v>42</v>
      </c>
      <c r="D4105" s="92" t="s">
        <v>42</v>
      </c>
      <c r="E4105" s="92" t="s">
        <v>24</v>
      </c>
      <c r="F4105" s="92" t="s">
        <v>34</v>
      </c>
      <c r="G4105" s="92" t="s">
        <v>97</v>
      </c>
      <c r="H4105" s="92" t="s">
        <v>93</v>
      </c>
      <c r="I4105" s="89" t="s">
        <v>200</v>
      </c>
      <c r="L4105" s="98">
        <f>L3529+(L3673*'Emission factors'!$I$16)+('Emission factors'!$I$17*'GHG Estimation'!L3817)</f>
        <v>48818.56633221345</v>
      </c>
      <c r="M4105" s="98">
        <f>M3529+(M3673*'Emission factors'!$I$16)+('Emission factors'!$I$17*'GHG Estimation'!M3817)</f>
        <v>49966.939577472549</v>
      </c>
      <c r="N4105" s="98">
        <f>N3529+(N3673*'Emission factors'!$I$16)+('Emission factors'!$I$17*'GHG Estimation'!N3817)</f>
        <v>54995.31529336184</v>
      </c>
      <c r="O4105" s="98">
        <f>O3529+(O3673*'Emission factors'!$I$16)+('Emission factors'!$I$17*'GHG Estimation'!O3817)</f>
        <v>61148.080299971705</v>
      </c>
      <c r="P4105" s="98">
        <f>P3529+(P3673*'Emission factors'!$I$16)+('Emission factors'!$I$17*'GHG Estimation'!P3817)</f>
        <v>65482.542449560933</v>
      </c>
      <c r="Q4105" s="98">
        <f>Q3529+(Q3673*'Emission factors'!$I$16)+('Emission factors'!$I$17*'GHG Estimation'!Q3817)</f>
        <v>69300.029867384685</v>
      </c>
      <c r="R4105" s="98">
        <f>R3529+(R3673*'Emission factors'!$I$16)+('Emission factors'!$I$17*'GHG Estimation'!R3817)</f>
        <v>72958.061249765509</v>
      </c>
      <c r="S4105" s="98">
        <f>S3529+(S3673*'Emission factors'!$I$16)+('Emission factors'!$I$17*'GHG Estimation'!S3817)</f>
        <v>78857.44254016428</v>
      </c>
      <c r="T4105" s="98">
        <f>T3529+(T3673*'Emission factors'!$I$16)+('Emission factors'!$I$17*'GHG Estimation'!T3817)</f>
        <v>82547.778235593767</v>
      </c>
      <c r="U4105" s="98">
        <f>U3529+(U3673*'Emission factors'!$I$16)+('Emission factors'!$I$17*'GHG Estimation'!U3817)</f>
        <v>81289.12104515353</v>
      </c>
    </row>
    <row r="4106" spans="1:21" x14ac:dyDescent="0.25">
      <c r="A4106" s="92" t="s">
        <v>11</v>
      </c>
      <c r="B4106" s="92" t="s">
        <v>12</v>
      </c>
      <c r="C4106" s="92" t="s">
        <v>42</v>
      </c>
      <c r="D4106" s="92" t="s">
        <v>42</v>
      </c>
      <c r="E4106" s="92" t="s">
        <v>40</v>
      </c>
      <c r="F4106" s="92" t="s">
        <v>34</v>
      </c>
      <c r="G4106" s="92" t="s">
        <v>97</v>
      </c>
      <c r="H4106" s="92" t="s">
        <v>93</v>
      </c>
      <c r="I4106" s="89" t="s">
        <v>227</v>
      </c>
      <c r="J4106" s="92" t="s">
        <v>98</v>
      </c>
      <c r="L4106" s="98">
        <f>L3530+(L3674*'Emission factors'!$I$16)+('Emission factors'!$I$17*'GHG Estimation'!L3818)</f>
        <v>0</v>
      </c>
      <c r="M4106" s="98">
        <f>M3530+(M3674*'Emission factors'!$I$16)+('Emission factors'!$I$17*'GHG Estimation'!M3818)</f>
        <v>0</v>
      </c>
      <c r="N4106" s="98">
        <f>N3530+(N3674*'Emission factors'!$I$16)+('Emission factors'!$I$17*'GHG Estimation'!N3818)</f>
        <v>0</v>
      </c>
      <c r="O4106" s="98">
        <f>O3530+(O3674*'Emission factors'!$I$16)+('Emission factors'!$I$17*'GHG Estimation'!O3818)</f>
        <v>0</v>
      </c>
      <c r="P4106" s="98">
        <f>P3530+(P3674*'Emission factors'!$I$16)+('Emission factors'!$I$17*'GHG Estimation'!P3818)</f>
        <v>0</v>
      </c>
      <c r="Q4106" s="98">
        <f>Q3530+(Q3674*'Emission factors'!$I$16)+('Emission factors'!$I$17*'GHG Estimation'!Q3818)</f>
        <v>0</v>
      </c>
      <c r="R4106" s="98">
        <f>R3530+(R3674*'Emission factors'!$I$16)+('Emission factors'!$I$17*'GHG Estimation'!R3818)</f>
        <v>0</v>
      </c>
      <c r="S4106" s="98">
        <f>S3530+(S3674*'Emission factors'!$I$16)+('Emission factors'!$I$17*'GHG Estimation'!S3818)</f>
        <v>0</v>
      </c>
      <c r="T4106" s="98">
        <f>T3530+(T3674*'Emission factors'!$I$16)+('Emission factors'!$I$17*'GHG Estimation'!T3818)</f>
        <v>0</v>
      </c>
      <c r="U4106" s="98">
        <f>U3530+(U3674*'Emission factors'!$I$16)+('Emission factors'!$I$17*'GHG Estimation'!U3818)</f>
        <v>0</v>
      </c>
    </row>
    <row r="4107" spans="1:21" x14ac:dyDescent="0.25">
      <c r="A4107" s="92" t="s">
        <v>11</v>
      </c>
      <c r="B4107" s="92" t="s">
        <v>12</v>
      </c>
      <c r="C4107" s="92" t="s">
        <v>42</v>
      </c>
      <c r="D4107" s="92" t="s">
        <v>42</v>
      </c>
      <c r="E4107" s="92" t="s">
        <v>40</v>
      </c>
      <c r="F4107" s="92" t="s">
        <v>34</v>
      </c>
      <c r="G4107" s="92" t="s">
        <v>97</v>
      </c>
      <c r="H4107" s="92" t="s">
        <v>93</v>
      </c>
      <c r="I4107" s="89" t="s">
        <v>203</v>
      </c>
      <c r="L4107" s="98">
        <f>L3531+(L3675*'Emission factors'!$I$16)+('Emission factors'!$I$17*'GHG Estimation'!L3819)</f>
        <v>0</v>
      </c>
      <c r="M4107" s="98">
        <f>M3531+(M3675*'Emission factors'!$I$16)+('Emission factors'!$I$17*'GHG Estimation'!M3819)</f>
        <v>0</v>
      </c>
      <c r="N4107" s="98">
        <f>N3531+(N3675*'Emission factors'!$I$16)+('Emission factors'!$I$17*'GHG Estimation'!N3819)</f>
        <v>0</v>
      </c>
      <c r="O4107" s="98">
        <f>O3531+(O3675*'Emission factors'!$I$16)+('Emission factors'!$I$17*'GHG Estimation'!O3819)</f>
        <v>0</v>
      </c>
      <c r="P4107" s="98">
        <f>P3531+(P3675*'Emission factors'!$I$16)+('Emission factors'!$I$17*'GHG Estimation'!P3819)</f>
        <v>0</v>
      </c>
      <c r="Q4107" s="98">
        <f>Q3531+(Q3675*'Emission factors'!$I$16)+('Emission factors'!$I$17*'GHG Estimation'!Q3819)</f>
        <v>0</v>
      </c>
      <c r="R4107" s="98">
        <f>R3531+(R3675*'Emission factors'!$I$16)+('Emission factors'!$I$17*'GHG Estimation'!R3819)</f>
        <v>0</v>
      </c>
      <c r="S4107" s="98">
        <f>S3531+(S3675*'Emission factors'!$I$16)+('Emission factors'!$I$17*'GHG Estimation'!S3819)</f>
        <v>3.3252093207323483</v>
      </c>
      <c r="T4107" s="98">
        <f>T3531+(T3675*'Emission factors'!$I$16)+('Emission factors'!$I$17*'GHG Estimation'!T3819)</f>
        <v>7.592417478049347</v>
      </c>
      <c r="U4107" s="98">
        <f>U3531+(U3675*'Emission factors'!$I$16)+('Emission factors'!$I$17*'GHG Estimation'!U3819)</f>
        <v>8.4188247614318605</v>
      </c>
    </row>
    <row r="4108" spans="1:21" x14ac:dyDescent="0.25">
      <c r="A4108" s="92" t="s">
        <v>11</v>
      </c>
      <c r="B4108" s="92" t="s">
        <v>12</v>
      </c>
      <c r="C4108" s="92" t="s">
        <v>42</v>
      </c>
      <c r="D4108" s="92" t="s">
        <v>42</v>
      </c>
      <c r="E4108" s="92" t="s">
        <v>40</v>
      </c>
      <c r="F4108" s="92" t="s">
        <v>34</v>
      </c>
      <c r="G4108" s="92" t="s">
        <v>97</v>
      </c>
      <c r="H4108" s="92" t="s">
        <v>93</v>
      </c>
      <c r="I4108" s="89" t="s">
        <v>191</v>
      </c>
      <c r="L4108" s="98">
        <f>L3532+(L3676*'Emission factors'!$I$16)+('Emission factors'!$I$17*'GHG Estimation'!L3820)</f>
        <v>0</v>
      </c>
      <c r="M4108" s="98">
        <f>M3532+(M3676*'Emission factors'!$I$16)+('Emission factors'!$I$17*'GHG Estimation'!M3820)</f>
        <v>0</v>
      </c>
      <c r="N4108" s="98">
        <f>N3532+(N3676*'Emission factors'!$I$16)+('Emission factors'!$I$17*'GHG Estimation'!N3820)</f>
        <v>0</v>
      </c>
      <c r="O4108" s="98">
        <f>O3532+(O3676*'Emission factors'!$I$16)+('Emission factors'!$I$17*'GHG Estimation'!O3820)</f>
        <v>0</v>
      </c>
      <c r="P4108" s="98">
        <f>P3532+(P3676*'Emission factors'!$I$16)+('Emission factors'!$I$17*'GHG Estimation'!P3820)</f>
        <v>0</v>
      </c>
      <c r="Q4108" s="98">
        <f>Q3532+(Q3676*'Emission factors'!$I$16)+('Emission factors'!$I$17*'GHG Estimation'!Q3820)</f>
        <v>0</v>
      </c>
      <c r="R4108" s="98">
        <f>R3532+(R3676*'Emission factors'!$I$16)+('Emission factors'!$I$17*'GHG Estimation'!R3820)</f>
        <v>0</v>
      </c>
      <c r="S4108" s="98">
        <f>S3532+(S3676*'Emission factors'!$I$16)+('Emission factors'!$I$17*'GHG Estimation'!S3820)</f>
        <v>0</v>
      </c>
      <c r="T4108" s="98">
        <f>T3532+(T3676*'Emission factors'!$I$16)+('Emission factors'!$I$17*'GHG Estimation'!T3820)</f>
        <v>0</v>
      </c>
      <c r="U4108" s="98">
        <f>U3532+(U3676*'Emission factors'!$I$16)+('Emission factors'!$I$17*'GHG Estimation'!U3820)</f>
        <v>0</v>
      </c>
    </row>
    <row r="4109" spans="1:21" x14ac:dyDescent="0.25">
      <c r="A4109" s="92" t="s">
        <v>11</v>
      </c>
      <c r="B4109" s="92" t="s">
        <v>12</v>
      </c>
      <c r="C4109" s="92" t="s">
        <v>42</v>
      </c>
      <c r="D4109" s="92" t="s">
        <v>42</v>
      </c>
      <c r="E4109" s="92" t="s">
        <v>40</v>
      </c>
      <c r="F4109" s="92" t="s">
        <v>34</v>
      </c>
      <c r="G4109" s="92" t="s">
        <v>97</v>
      </c>
      <c r="H4109" s="92" t="s">
        <v>93</v>
      </c>
      <c r="I4109" s="89" t="s">
        <v>192</v>
      </c>
      <c r="L4109" s="98">
        <f>L3533+(L3677*'Emission factors'!$I$16)+('Emission factors'!$I$17*'GHG Estimation'!L3821)</f>
        <v>0</v>
      </c>
      <c r="M4109" s="98">
        <f>M3533+(M3677*'Emission factors'!$I$16)+('Emission factors'!$I$17*'GHG Estimation'!M3821)</f>
        <v>0</v>
      </c>
      <c r="N4109" s="98">
        <f>N3533+(N3677*'Emission factors'!$I$16)+('Emission factors'!$I$17*'GHG Estimation'!N3821)</f>
        <v>0</v>
      </c>
      <c r="O4109" s="98">
        <f>O3533+(O3677*'Emission factors'!$I$16)+('Emission factors'!$I$17*'GHG Estimation'!O3821)</f>
        <v>0</v>
      </c>
      <c r="P4109" s="98">
        <f>P3533+(P3677*'Emission factors'!$I$16)+('Emission factors'!$I$17*'GHG Estimation'!P3821)</f>
        <v>0</v>
      </c>
      <c r="Q4109" s="98">
        <f>Q3533+(Q3677*'Emission factors'!$I$16)+('Emission factors'!$I$17*'GHG Estimation'!Q3821)</f>
        <v>0</v>
      </c>
      <c r="R4109" s="98">
        <f>R3533+(R3677*'Emission factors'!$I$16)+('Emission factors'!$I$17*'GHG Estimation'!R3821)</f>
        <v>237.03090775275209</v>
      </c>
      <c r="S4109" s="98">
        <f>S3533+(S3677*'Emission factors'!$I$16)+('Emission factors'!$I$17*'GHG Estimation'!S3821)</f>
        <v>312.81408294824399</v>
      </c>
      <c r="T4109" s="98">
        <f>T3533+(T3677*'Emission factors'!$I$16)+('Emission factors'!$I$17*'GHG Estimation'!T3821)</f>
        <v>287.58439145481134</v>
      </c>
      <c r="U4109" s="98">
        <f>U3533+(U3677*'Emission factors'!$I$16)+('Emission factors'!$I$17*'GHG Estimation'!U3821)</f>
        <v>244.58207662044902</v>
      </c>
    </row>
    <row r="4110" spans="1:21" x14ac:dyDescent="0.25">
      <c r="A4110" s="92" t="s">
        <v>11</v>
      </c>
      <c r="B4110" s="92" t="s">
        <v>12</v>
      </c>
      <c r="C4110" s="92" t="s">
        <v>42</v>
      </c>
      <c r="D4110" s="92" t="s">
        <v>42</v>
      </c>
      <c r="E4110" s="92" t="s">
        <v>40</v>
      </c>
      <c r="F4110" s="92" t="s">
        <v>34</v>
      </c>
      <c r="G4110" s="92" t="s">
        <v>97</v>
      </c>
      <c r="H4110" s="92" t="s">
        <v>93</v>
      </c>
      <c r="I4110" s="89" t="s">
        <v>206</v>
      </c>
      <c r="L4110" s="98">
        <f>L3534+(L3678*'Emission factors'!$I$16)+('Emission factors'!$I$17*'GHG Estimation'!L3822)</f>
        <v>0</v>
      </c>
      <c r="M4110" s="98">
        <f>M3534+(M3678*'Emission factors'!$I$16)+('Emission factors'!$I$17*'GHG Estimation'!M3822)</f>
        <v>0</v>
      </c>
      <c r="N4110" s="98">
        <f>N3534+(N3678*'Emission factors'!$I$16)+('Emission factors'!$I$17*'GHG Estimation'!N3822)</f>
        <v>0</v>
      </c>
      <c r="O4110" s="98">
        <f>O3534+(O3678*'Emission factors'!$I$16)+('Emission factors'!$I$17*'GHG Estimation'!O3822)</f>
        <v>0</v>
      </c>
      <c r="P4110" s="98">
        <f>P3534+(P3678*'Emission factors'!$I$16)+('Emission factors'!$I$17*'GHG Estimation'!P3822)</f>
        <v>0</v>
      </c>
      <c r="Q4110" s="98">
        <f>Q3534+(Q3678*'Emission factors'!$I$16)+('Emission factors'!$I$17*'GHG Estimation'!Q3822)</f>
        <v>0</v>
      </c>
      <c r="R4110" s="98">
        <f>R3534+(R3678*'Emission factors'!$I$16)+('Emission factors'!$I$17*'GHG Estimation'!R3822)</f>
        <v>0</v>
      </c>
      <c r="S4110" s="98">
        <f>S3534+(S3678*'Emission factors'!$I$16)+('Emission factors'!$I$17*'GHG Estimation'!S3822)</f>
        <v>0</v>
      </c>
      <c r="T4110" s="98">
        <f>T3534+(T3678*'Emission factors'!$I$16)+('Emission factors'!$I$17*'GHG Estimation'!T3822)</f>
        <v>0</v>
      </c>
      <c r="U4110" s="98">
        <f>U3534+(U3678*'Emission factors'!$I$16)+('Emission factors'!$I$17*'GHG Estimation'!U3822)</f>
        <v>0</v>
      </c>
    </row>
    <row r="4111" spans="1:21" x14ac:dyDescent="0.25">
      <c r="A4111" s="92" t="s">
        <v>11</v>
      </c>
      <c r="B4111" s="92" t="s">
        <v>12</v>
      </c>
      <c r="C4111" s="92" t="s">
        <v>42</v>
      </c>
      <c r="D4111" s="92" t="s">
        <v>42</v>
      </c>
      <c r="E4111" s="92" t="s">
        <v>40</v>
      </c>
      <c r="F4111" s="92" t="s">
        <v>34</v>
      </c>
      <c r="G4111" s="92" t="s">
        <v>97</v>
      </c>
      <c r="H4111" s="92" t="s">
        <v>93</v>
      </c>
      <c r="I4111" s="89" t="s">
        <v>220</v>
      </c>
      <c r="L4111" s="98">
        <f>L3535+(L3679*'Emission factors'!$I$16)+('Emission factors'!$I$17*'GHG Estimation'!L3823)</f>
        <v>0</v>
      </c>
      <c r="M4111" s="98">
        <f>M3535+(M3679*'Emission factors'!$I$16)+('Emission factors'!$I$17*'GHG Estimation'!M3823)</f>
        <v>0</v>
      </c>
      <c r="N4111" s="98">
        <f>N3535+(N3679*'Emission factors'!$I$16)+('Emission factors'!$I$17*'GHG Estimation'!N3823)</f>
        <v>0</v>
      </c>
      <c r="O4111" s="98">
        <f>O3535+(O3679*'Emission factors'!$I$16)+('Emission factors'!$I$17*'GHG Estimation'!O3823)</f>
        <v>0</v>
      </c>
      <c r="P4111" s="98">
        <f>P3535+(P3679*'Emission factors'!$I$16)+('Emission factors'!$I$17*'GHG Estimation'!P3823)</f>
        <v>0</v>
      </c>
      <c r="Q4111" s="98">
        <f>Q3535+(Q3679*'Emission factors'!$I$16)+('Emission factors'!$I$17*'GHG Estimation'!Q3823)</f>
        <v>0</v>
      </c>
      <c r="R4111" s="98">
        <f>R3535+(R3679*'Emission factors'!$I$16)+('Emission factors'!$I$17*'GHG Estimation'!R3823)</f>
        <v>0</v>
      </c>
      <c r="S4111" s="98">
        <f>S3535+(S3679*'Emission factors'!$I$16)+('Emission factors'!$I$17*'GHG Estimation'!S3823)</f>
        <v>0</v>
      </c>
      <c r="T4111" s="98">
        <f>T3535+(T3679*'Emission factors'!$I$16)+('Emission factors'!$I$17*'GHG Estimation'!T3823)</f>
        <v>0</v>
      </c>
      <c r="U4111" s="98">
        <f>U3535+(U3679*'Emission factors'!$I$16)+('Emission factors'!$I$17*'GHG Estimation'!U3823)</f>
        <v>0</v>
      </c>
    </row>
    <row r="4112" spans="1:21" x14ac:dyDescent="0.25">
      <c r="A4112" s="92" t="s">
        <v>11</v>
      </c>
      <c r="B4112" s="92" t="s">
        <v>12</v>
      </c>
      <c r="C4112" s="92" t="s">
        <v>42</v>
      </c>
      <c r="D4112" s="92" t="s">
        <v>42</v>
      </c>
      <c r="E4112" s="92" t="s">
        <v>40</v>
      </c>
      <c r="F4112" s="92" t="s">
        <v>34</v>
      </c>
      <c r="G4112" s="92" t="s">
        <v>97</v>
      </c>
      <c r="H4112" s="92" t="s">
        <v>93</v>
      </c>
      <c r="I4112" s="89" t="s">
        <v>193</v>
      </c>
      <c r="L4112" s="98">
        <f>L3536+(L3680*'Emission factors'!$I$16)+('Emission factors'!$I$17*'GHG Estimation'!L3824)</f>
        <v>0</v>
      </c>
      <c r="M4112" s="98">
        <f>M3536+(M3680*'Emission factors'!$I$16)+('Emission factors'!$I$17*'GHG Estimation'!M3824)</f>
        <v>0</v>
      </c>
      <c r="N4112" s="98">
        <f>N3536+(N3680*'Emission factors'!$I$16)+('Emission factors'!$I$17*'GHG Estimation'!N3824)</f>
        <v>0</v>
      </c>
      <c r="O4112" s="98">
        <f>O3536+(O3680*'Emission factors'!$I$16)+('Emission factors'!$I$17*'GHG Estimation'!O3824)</f>
        <v>0</v>
      </c>
      <c r="P4112" s="98">
        <f>P3536+(P3680*'Emission factors'!$I$16)+('Emission factors'!$I$17*'GHG Estimation'!P3824)</f>
        <v>0</v>
      </c>
      <c r="Q4112" s="98">
        <f>Q3536+(Q3680*'Emission factors'!$I$16)+('Emission factors'!$I$17*'GHG Estimation'!Q3824)</f>
        <v>0</v>
      </c>
      <c r="R4112" s="98">
        <f>R3536+(R3680*'Emission factors'!$I$16)+('Emission factors'!$I$17*'GHG Estimation'!R3824)</f>
        <v>0</v>
      </c>
      <c r="S4112" s="98">
        <f>S3536+(S3680*'Emission factors'!$I$16)+('Emission factors'!$I$17*'GHG Estimation'!S3824)</f>
        <v>0</v>
      </c>
      <c r="T4112" s="98">
        <f>T3536+(T3680*'Emission factors'!$I$16)+('Emission factors'!$I$17*'GHG Estimation'!T3824)</f>
        <v>0</v>
      </c>
      <c r="U4112" s="98">
        <f>U3536+(U3680*'Emission factors'!$I$16)+('Emission factors'!$I$17*'GHG Estimation'!U3824)</f>
        <v>0</v>
      </c>
    </row>
    <row r="4113" spans="1:21" x14ac:dyDescent="0.25">
      <c r="A4113" s="92" t="s">
        <v>11</v>
      </c>
      <c r="B4113" s="92" t="s">
        <v>12</v>
      </c>
      <c r="C4113" s="92" t="s">
        <v>42</v>
      </c>
      <c r="D4113" s="92" t="s">
        <v>42</v>
      </c>
      <c r="E4113" s="92" t="s">
        <v>40</v>
      </c>
      <c r="F4113" s="92" t="s">
        <v>34</v>
      </c>
      <c r="G4113" s="92" t="s">
        <v>97</v>
      </c>
      <c r="H4113" s="92" t="s">
        <v>93</v>
      </c>
      <c r="I4113" s="89" t="s">
        <v>259</v>
      </c>
      <c r="L4113" s="98">
        <f>L3537+(L3681*'Emission factors'!$I$16)+('Emission factors'!$I$17*'GHG Estimation'!L3825)</f>
        <v>0</v>
      </c>
      <c r="M4113" s="98">
        <f>M3537+(M3681*'Emission factors'!$I$16)+('Emission factors'!$I$17*'GHG Estimation'!M3825)</f>
        <v>0</v>
      </c>
      <c r="N4113" s="98">
        <f>N3537+(N3681*'Emission factors'!$I$16)+('Emission factors'!$I$17*'GHG Estimation'!N3825)</f>
        <v>0</v>
      </c>
      <c r="O4113" s="98">
        <f>O3537+(O3681*'Emission factors'!$I$16)+('Emission factors'!$I$17*'GHG Estimation'!O3825)</f>
        <v>0</v>
      </c>
      <c r="P4113" s="98">
        <f>P3537+(P3681*'Emission factors'!$I$16)+('Emission factors'!$I$17*'GHG Estimation'!P3825)</f>
        <v>0</v>
      </c>
      <c r="Q4113" s="98">
        <f>Q3537+(Q3681*'Emission factors'!$I$16)+('Emission factors'!$I$17*'GHG Estimation'!Q3825)</f>
        <v>0</v>
      </c>
      <c r="R4113" s="98">
        <f>R3537+(R3681*'Emission factors'!$I$16)+('Emission factors'!$I$17*'GHG Estimation'!R3825)</f>
        <v>0</v>
      </c>
      <c r="S4113" s="98">
        <f>S3537+(S3681*'Emission factors'!$I$16)+('Emission factors'!$I$17*'GHG Estimation'!S3825)</f>
        <v>0</v>
      </c>
      <c r="T4113" s="98">
        <f>T3537+(T3681*'Emission factors'!$I$16)+('Emission factors'!$I$17*'GHG Estimation'!T3825)</f>
        <v>0</v>
      </c>
      <c r="U4113" s="98">
        <f>U3537+(U3681*'Emission factors'!$I$16)+('Emission factors'!$I$17*'GHG Estimation'!U3825)</f>
        <v>0</v>
      </c>
    </row>
    <row r="4114" spans="1:21" x14ac:dyDescent="0.25">
      <c r="A4114" s="92" t="s">
        <v>11</v>
      </c>
      <c r="B4114" s="92" t="s">
        <v>12</v>
      </c>
      <c r="C4114" s="92" t="s">
        <v>42</v>
      </c>
      <c r="D4114" s="92" t="s">
        <v>42</v>
      </c>
      <c r="E4114" s="92" t="s">
        <v>40</v>
      </c>
      <c r="F4114" s="92" t="s">
        <v>34</v>
      </c>
      <c r="G4114" s="92" t="s">
        <v>97</v>
      </c>
      <c r="H4114" s="92" t="s">
        <v>93</v>
      </c>
      <c r="I4114" s="89" t="s">
        <v>223</v>
      </c>
      <c r="L4114" s="98">
        <f>L3538+(L3682*'Emission factors'!$I$16)+('Emission factors'!$I$17*'GHG Estimation'!L3826)</f>
        <v>0</v>
      </c>
      <c r="M4114" s="98">
        <f>M3538+(M3682*'Emission factors'!$I$16)+('Emission factors'!$I$17*'GHG Estimation'!M3826)</f>
        <v>0</v>
      </c>
      <c r="N4114" s="98">
        <f>N3538+(N3682*'Emission factors'!$I$16)+('Emission factors'!$I$17*'GHG Estimation'!N3826)</f>
        <v>0</v>
      </c>
      <c r="O4114" s="98">
        <f>O3538+(O3682*'Emission factors'!$I$16)+('Emission factors'!$I$17*'GHG Estimation'!O3826)</f>
        <v>0</v>
      </c>
      <c r="P4114" s="98">
        <f>P3538+(P3682*'Emission factors'!$I$16)+('Emission factors'!$I$17*'GHG Estimation'!P3826)</f>
        <v>0</v>
      </c>
      <c r="Q4114" s="98">
        <f>Q3538+(Q3682*'Emission factors'!$I$16)+('Emission factors'!$I$17*'GHG Estimation'!Q3826)</f>
        <v>0</v>
      </c>
      <c r="R4114" s="98">
        <f>R3538+(R3682*'Emission factors'!$I$16)+('Emission factors'!$I$17*'GHG Estimation'!R3826)</f>
        <v>0</v>
      </c>
      <c r="S4114" s="98">
        <f>S3538+(S3682*'Emission factors'!$I$16)+('Emission factors'!$I$17*'GHG Estimation'!S3826)</f>
        <v>0</v>
      </c>
      <c r="T4114" s="98">
        <f>T3538+(T3682*'Emission factors'!$I$16)+('Emission factors'!$I$17*'GHG Estimation'!T3826)</f>
        <v>0</v>
      </c>
      <c r="U4114" s="98">
        <f>U3538+(U3682*'Emission factors'!$I$16)+('Emission factors'!$I$17*'GHG Estimation'!U3826)</f>
        <v>0</v>
      </c>
    </row>
    <row r="4115" spans="1:21" x14ac:dyDescent="0.25">
      <c r="A4115" s="92" t="s">
        <v>11</v>
      </c>
      <c r="B4115" s="92" t="s">
        <v>12</v>
      </c>
      <c r="C4115" s="92" t="s">
        <v>42</v>
      </c>
      <c r="D4115" s="92" t="s">
        <v>42</v>
      </c>
      <c r="E4115" s="92" t="s">
        <v>40</v>
      </c>
      <c r="F4115" s="92" t="s">
        <v>34</v>
      </c>
      <c r="G4115" s="92" t="s">
        <v>97</v>
      </c>
      <c r="H4115" s="92" t="s">
        <v>93</v>
      </c>
      <c r="I4115" s="89" t="s">
        <v>221</v>
      </c>
      <c r="L4115" s="98">
        <f>L3539+(L3683*'Emission factors'!$I$16)+('Emission factors'!$I$17*'GHG Estimation'!L3827)</f>
        <v>679.15195541945161</v>
      </c>
      <c r="M4115" s="98">
        <f>M3539+(M3683*'Emission factors'!$I$16)+('Emission factors'!$I$17*'GHG Estimation'!M3827)</f>
        <v>496.86852025676808</v>
      </c>
      <c r="N4115" s="98">
        <f>N3539+(N3683*'Emission factors'!$I$16)+('Emission factors'!$I$17*'GHG Estimation'!N3827)</f>
        <v>636.26445570744966</v>
      </c>
      <c r="O4115" s="98">
        <f>O3539+(O3683*'Emission factors'!$I$16)+('Emission factors'!$I$17*'GHG Estimation'!O3827)</f>
        <v>638.70365341387742</v>
      </c>
      <c r="P4115" s="98">
        <f>P3539+(P3683*'Emission factors'!$I$16)+('Emission factors'!$I$17*'GHG Estimation'!P3827)</f>
        <v>995.26580042968283</v>
      </c>
      <c r="Q4115" s="98">
        <f>Q3539+(Q3683*'Emission factors'!$I$16)+('Emission factors'!$I$17*'GHG Estimation'!Q3827)</f>
        <v>1175.7197160681585</v>
      </c>
      <c r="R4115" s="98">
        <f>R3539+(R3683*'Emission factors'!$I$16)+('Emission factors'!$I$17*'GHG Estimation'!R3827)</f>
        <v>492.14201990210034</v>
      </c>
      <c r="S4115" s="98">
        <f>S3539+(S3683*'Emission factors'!$I$16)+('Emission factors'!$I$17*'GHG Estimation'!S3827)</f>
        <v>351.2944562120515</v>
      </c>
      <c r="T4115" s="98">
        <f>T3539+(T3683*'Emission factors'!$I$16)+('Emission factors'!$I$17*'GHG Estimation'!T3827)</f>
        <v>405.16988999823474</v>
      </c>
      <c r="U4115" s="98">
        <f>U3539+(U3683*'Emission factors'!$I$16)+('Emission factors'!$I$17*'GHG Estimation'!U3827)</f>
        <v>395.12094789665821</v>
      </c>
    </row>
    <row r="4116" spans="1:21" x14ac:dyDescent="0.25">
      <c r="A4116" s="92" t="s">
        <v>11</v>
      </c>
      <c r="B4116" s="92" t="s">
        <v>12</v>
      </c>
      <c r="C4116" s="92" t="s">
        <v>42</v>
      </c>
      <c r="D4116" s="92" t="s">
        <v>42</v>
      </c>
      <c r="E4116" s="92" t="s">
        <v>40</v>
      </c>
      <c r="F4116" s="92" t="s">
        <v>34</v>
      </c>
      <c r="G4116" s="92" t="s">
        <v>97</v>
      </c>
      <c r="H4116" s="92" t="s">
        <v>93</v>
      </c>
      <c r="I4116" s="89" t="s">
        <v>222</v>
      </c>
      <c r="L4116" s="98">
        <f>L3540+(L3684*'Emission factors'!$I$16)+('Emission factors'!$I$17*'GHG Estimation'!L3828)</f>
        <v>0</v>
      </c>
      <c r="M4116" s="98">
        <f>M3540+(M3684*'Emission factors'!$I$16)+('Emission factors'!$I$17*'GHG Estimation'!M3828)</f>
        <v>0</v>
      </c>
      <c r="N4116" s="98">
        <f>N3540+(N3684*'Emission factors'!$I$16)+('Emission factors'!$I$17*'GHG Estimation'!N3828)</f>
        <v>0</v>
      </c>
      <c r="O4116" s="98">
        <f>O3540+(O3684*'Emission factors'!$I$16)+('Emission factors'!$I$17*'GHG Estimation'!O3828)</f>
        <v>0</v>
      </c>
      <c r="P4116" s="98">
        <f>P3540+(P3684*'Emission factors'!$I$16)+('Emission factors'!$I$17*'GHG Estimation'!P3828)</f>
        <v>0</v>
      </c>
      <c r="Q4116" s="98">
        <f>Q3540+(Q3684*'Emission factors'!$I$16)+('Emission factors'!$I$17*'GHG Estimation'!Q3828)</f>
        <v>0</v>
      </c>
      <c r="R4116" s="98">
        <f>R3540+(R3684*'Emission factors'!$I$16)+('Emission factors'!$I$17*'GHG Estimation'!R3828)</f>
        <v>0</v>
      </c>
      <c r="S4116" s="98">
        <f>S3540+(S3684*'Emission factors'!$I$16)+('Emission factors'!$I$17*'GHG Estimation'!S3828)</f>
        <v>0</v>
      </c>
      <c r="T4116" s="98">
        <f>T3540+(T3684*'Emission factors'!$I$16)+('Emission factors'!$I$17*'GHG Estimation'!T3828)</f>
        <v>0</v>
      </c>
      <c r="U4116" s="98">
        <f>U3540+(U3684*'Emission factors'!$I$16)+('Emission factors'!$I$17*'GHG Estimation'!U3828)</f>
        <v>0</v>
      </c>
    </row>
    <row r="4117" spans="1:21" x14ac:dyDescent="0.25">
      <c r="A4117" s="92" t="s">
        <v>11</v>
      </c>
      <c r="B4117" s="92" t="s">
        <v>12</v>
      </c>
      <c r="C4117" s="92" t="s">
        <v>42</v>
      </c>
      <c r="D4117" s="92" t="s">
        <v>42</v>
      </c>
      <c r="E4117" s="92" t="s">
        <v>40</v>
      </c>
      <c r="F4117" s="92" t="s">
        <v>34</v>
      </c>
      <c r="G4117" s="92" t="s">
        <v>97</v>
      </c>
      <c r="H4117" s="92" t="s">
        <v>93</v>
      </c>
      <c r="I4117" s="89" t="s">
        <v>201</v>
      </c>
      <c r="L4117" s="98">
        <f>L3541+(L3685*'Emission factors'!$I$16)+('Emission factors'!$I$17*'GHG Estimation'!L3829)</f>
        <v>0</v>
      </c>
      <c r="M4117" s="98">
        <f>M3541+(M3685*'Emission factors'!$I$16)+('Emission factors'!$I$17*'GHG Estimation'!M3829)</f>
        <v>0</v>
      </c>
      <c r="N4117" s="98">
        <f>N3541+(N3685*'Emission factors'!$I$16)+('Emission factors'!$I$17*'GHG Estimation'!N3829)</f>
        <v>0</v>
      </c>
      <c r="O4117" s="98">
        <f>O3541+(O3685*'Emission factors'!$I$16)+('Emission factors'!$I$17*'GHG Estimation'!O3829)</f>
        <v>0</v>
      </c>
      <c r="P4117" s="98">
        <f>P3541+(P3685*'Emission factors'!$I$16)+('Emission factors'!$I$17*'GHG Estimation'!P3829)</f>
        <v>0</v>
      </c>
      <c r="Q4117" s="98">
        <f>Q3541+(Q3685*'Emission factors'!$I$16)+('Emission factors'!$I$17*'GHG Estimation'!Q3829)</f>
        <v>0</v>
      </c>
      <c r="R4117" s="98">
        <f>R3541+(R3685*'Emission factors'!$I$16)+('Emission factors'!$I$17*'GHG Estimation'!R3829)</f>
        <v>3589.1327793243427</v>
      </c>
      <c r="S4117" s="98">
        <f>S3541+(S3685*'Emission factors'!$I$16)+('Emission factors'!$I$17*'GHG Estimation'!S3829)</f>
        <v>4600.3528096253112</v>
      </c>
      <c r="T4117" s="98">
        <f>T3541+(T3685*'Emission factors'!$I$16)+('Emission factors'!$I$17*'GHG Estimation'!T3829)</f>
        <v>4435.8530043089968</v>
      </c>
      <c r="U4117" s="98">
        <f>U3541+(U3685*'Emission factors'!$I$16)+('Emission factors'!$I$17*'GHG Estimation'!U3829)</f>
        <v>3701.0862685224679</v>
      </c>
    </row>
    <row r="4118" spans="1:21" x14ac:dyDescent="0.25">
      <c r="A4118" s="92" t="s">
        <v>11</v>
      </c>
      <c r="B4118" s="92" t="s">
        <v>12</v>
      </c>
      <c r="C4118" s="92" t="s">
        <v>42</v>
      </c>
      <c r="D4118" s="92" t="s">
        <v>42</v>
      </c>
      <c r="E4118" s="92" t="s">
        <v>40</v>
      </c>
      <c r="F4118" s="92" t="s">
        <v>34</v>
      </c>
      <c r="G4118" s="92" t="s">
        <v>97</v>
      </c>
      <c r="H4118" s="92" t="s">
        <v>93</v>
      </c>
      <c r="I4118" s="92" t="s">
        <v>207</v>
      </c>
      <c r="L4118" s="98">
        <f>L3542+(L3686*'Emission factors'!$I$16)+('Emission factors'!$I$17*'GHG Estimation'!L3830)</f>
        <v>0</v>
      </c>
      <c r="M4118" s="98">
        <f>M3542+(M3686*'Emission factors'!$I$16)+('Emission factors'!$I$17*'GHG Estimation'!M3830)</f>
        <v>0</v>
      </c>
      <c r="N4118" s="98">
        <f>N3542+(N3686*'Emission factors'!$I$16)+('Emission factors'!$I$17*'GHG Estimation'!N3830)</f>
        <v>0</v>
      </c>
      <c r="O4118" s="98">
        <f>O3542+(O3686*'Emission factors'!$I$16)+('Emission factors'!$I$17*'GHG Estimation'!O3830)</f>
        <v>0</v>
      </c>
      <c r="P4118" s="98">
        <f>P3542+(P3686*'Emission factors'!$I$16)+('Emission factors'!$I$17*'GHG Estimation'!P3830)</f>
        <v>0</v>
      </c>
      <c r="Q4118" s="98">
        <f>Q3542+(Q3686*'Emission factors'!$I$16)+('Emission factors'!$I$17*'GHG Estimation'!Q3830)</f>
        <v>0</v>
      </c>
      <c r="R4118" s="98">
        <f>R3542+(R3686*'Emission factors'!$I$16)+('Emission factors'!$I$17*'GHG Estimation'!R3830)</f>
        <v>28.282096947771546</v>
      </c>
      <c r="S4118" s="98">
        <f>S3542+(S3686*'Emission factors'!$I$16)+('Emission factors'!$I$17*'GHG Estimation'!S3830)</f>
        <v>43.926412351855305</v>
      </c>
      <c r="T4118" s="98">
        <f>T3542+(T3686*'Emission factors'!$I$16)+('Emission factors'!$I$17*'GHG Estimation'!T3830)</f>
        <v>48.574943894812193</v>
      </c>
      <c r="U4118" s="98">
        <f>U3542+(U3686*'Emission factors'!$I$16)+('Emission factors'!$I$17*'GHG Estimation'!U3830)</f>
        <v>47.860079436922987</v>
      </c>
    </row>
    <row r="4119" spans="1:21" x14ac:dyDescent="0.25">
      <c r="A4119" s="92" t="s">
        <v>11</v>
      </c>
      <c r="B4119" s="92" t="s">
        <v>12</v>
      </c>
      <c r="C4119" s="92" t="s">
        <v>42</v>
      </c>
      <c r="D4119" s="92" t="s">
        <v>42</v>
      </c>
      <c r="E4119" s="92" t="s">
        <v>40</v>
      </c>
      <c r="F4119" s="92" t="s">
        <v>34</v>
      </c>
      <c r="G4119" s="92" t="s">
        <v>97</v>
      </c>
      <c r="H4119" s="92" t="s">
        <v>93</v>
      </c>
      <c r="I4119" s="89" t="s">
        <v>218</v>
      </c>
      <c r="L4119" s="98">
        <f>L3543+(L3687*'Emission factors'!$I$16)+('Emission factors'!$I$17*'GHG Estimation'!L3831)</f>
        <v>0</v>
      </c>
      <c r="M4119" s="98">
        <f>M3543+(M3687*'Emission factors'!$I$16)+('Emission factors'!$I$17*'GHG Estimation'!M3831)</f>
        <v>0</v>
      </c>
      <c r="N4119" s="98">
        <f>N3543+(N3687*'Emission factors'!$I$16)+('Emission factors'!$I$17*'GHG Estimation'!N3831)</f>
        <v>0</v>
      </c>
      <c r="O4119" s="98">
        <f>O3543+(O3687*'Emission factors'!$I$16)+('Emission factors'!$I$17*'GHG Estimation'!O3831)</f>
        <v>0</v>
      </c>
      <c r="P4119" s="98">
        <f>P3543+(P3687*'Emission factors'!$I$16)+('Emission factors'!$I$17*'GHG Estimation'!P3831)</f>
        <v>0</v>
      </c>
      <c r="Q4119" s="98">
        <f>Q3543+(Q3687*'Emission factors'!$I$16)+('Emission factors'!$I$17*'GHG Estimation'!Q3831)</f>
        <v>0</v>
      </c>
      <c r="R4119" s="98">
        <f>R3543+(R3687*'Emission factors'!$I$16)+('Emission factors'!$I$17*'GHG Estimation'!R3831)</f>
        <v>0</v>
      </c>
      <c r="S4119" s="98">
        <f>S3543+(S3687*'Emission factors'!$I$16)+('Emission factors'!$I$17*'GHG Estimation'!S3831)</f>
        <v>0</v>
      </c>
      <c r="T4119" s="98">
        <f>T3543+(T3687*'Emission factors'!$I$16)+('Emission factors'!$I$17*'GHG Estimation'!T3831)</f>
        <v>0</v>
      </c>
      <c r="U4119" s="98">
        <f>U3543+(U3687*'Emission factors'!$I$16)+('Emission factors'!$I$17*'GHG Estimation'!U3831)</f>
        <v>0</v>
      </c>
    </row>
    <row r="4120" spans="1:21" x14ac:dyDescent="0.25">
      <c r="A4120" s="92" t="s">
        <v>11</v>
      </c>
      <c r="B4120" s="92" t="s">
        <v>12</v>
      </c>
      <c r="C4120" s="92" t="s">
        <v>42</v>
      </c>
      <c r="D4120" s="92" t="s">
        <v>42</v>
      </c>
      <c r="E4120" s="92" t="s">
        <v>40</v>
      </c>
      <c r="F4120" s="92" t="s">
        <v>34</v>
      </c>
      <c r="G4120" s="92" t="s">
        <v>97</v>
      </c>
      <c r="H4120" s="92" t="s">
        <v>93</v>
      </c>
      <c r="I4120" s="89" t="s">
        <v>194</v>
      </c>
      <c r="L4120" s="98">
        <f>L3544+(L3688*'Emission factors'!$I$16)+('Emission factors'!$I$17*'GHG Estimation'!L3832)</f>
        <v>0</v>
      </c>
      <c r="M4120" s="98">
        <f>M3544+(M3688*'Emission factors'!$I$16)+('Emission factors'!$I$17*'GHG Estimation'!M3832)</f>
        <v>0</v>
      </c>
      <c r="N4120" s="98">
        <f>N3544+(N3688*'Emission factors'!$I$16)+('Emission factors'!$I$17*'GHG Estimation'!N3832)</f>
        <v>0</v>
      </c>
      <c r="O4120" s="98">
        <f>O3544+(O3688*'Emission factors'!$I$16)+('Emission factors'!$I$17*'GHG Estimation'!O3832)</f>
        <v>0</v>
      </c>
      <c r="P4120" s="98">
        <f>P3544+(P3688*'Emission factors'!$I$16)+('Emission factors'!$I$17*'GHG Estimation'!P3832)</f>
        <v>0</v>
      </c>
      <c r="Q4120" s="98">
        <f>Q3544+(Q3688*'Emission factors'!$I$16)+('Emission factors'!$I$17*'GHG Estimation'!Q3832)</f>
        <v>0</v>
      </c>
      <c r="R4120" s="98">
        <f>R3544+(R3688*'Emission factors'!$I$16)+('Emission factors'!$I$17*'GHG Estimation'!R3832)</f>
        <v>0</v>
      </c>
      <c r="S4120" s="98">
        <f>S3544+(S3688*'Emission factors'!$I$16)+('Emission factors'!$I$17*'GHG Estimation'!S3832)</f>
        <v>0</v>
      </c>
      <c r="T4120" s="98">
        <f>T3544+(T3688*'Emission factors'!$I$16)+('Emission factors'!$I$17*'GHG Estimation'!T3832)</f>
        <v>0</v>
      </c>
      <c r="U4120" s="98">
        <f>U3544+(U3688*'Emission factors'!$I$16)+('Emission factors'!$I$17*'GHG Estimation'!U3832)</f>
        <v>0</v>
      </c>
    </row>
    <row r="4121" spans="1:21" x14ac:dyDescent="0.25">
      <c r="A4121" s="92" t="s">
        <v>11</v>
      </c>
      <c r="B4121" s="92" t="s">
        <v>12</v>
      </c>
      <c r="C4121" s="92" t="s">
        <v>42</v>
      </c>
      <c r="D4121" s="92" t="s">
        <v>42</v>
      </c>
      <c r="E4121" s="92" t="s">
        <v>40</v>
      </c>
      <c r="F4121" s="92" t="s">
        <v>34</v>
      </c>
      <c r="G4121" s="92" t="s">
        <v>97</v>
      </c>
      <c r="H4121" s="92" t="s">
        <v>93</v>
      </c>
      <c r="I4121" s="89" t="s">
        <v>195</v>
      </c>
      <c r="L4121" s="98">
        <f>L3545+(L3689*'Emission factors'!$I$16)+('Emission factors'!$I$17*'GHG Estimation'!L3833)</f>
        <v>0</v>
      </c>
      <c r="M4121" s="98">
        <f>M3545+(M3689*'Emission factors'!$I$16)+('Emission factors'!$I$17*'GHG Estimation'!M3833)</f>
        <v>0</v>
      </c>
      <c r="N4121" s="98">
        <f>N3545+(N3689*'Emission factors'!$I$16)+('Emission factors'!$I$17*'GHG Estimation'!N3833)</f>
        <v>0</v>
      </c>
      <c r="O4121" s="98">
        <f>O3545+(O3689*'Emission factors'!$I$16)+('Emission factors'!$I$17*'GHG Estimation'!O3833)</f>
        <v>0</v>
      </c>
      <c r="P4121" s="98">
        <f>P3545+(P3689*'Emission factors'!$I$16)+('Emission factors'!$I$17*'GHG Estimation'!P3833)</f>
        <v>0</v>
      </c>
      <c r="Q4121" s="98">
        <f>Q3545+(Q3689*'Emission factors'!$I$16)+('Emission factors'!$I$17*'GHG Estimation'!Q3833)</f>
        <v>0</v>
      </c>
      <c r="R4121" s="98">
        <f>R3545+(R3689*'Emission factors'!$I$16)+('Emission factors'!$I$17*'GHG Estimation'!R3833)</f>
        <v>0</v>
      </c>
      <c r="S4121" s="98">
        <f>S3545+(S3689*'Emission factors'!$I$16)+('Emission factors'!$I$17*'GHG Estimation'!S3833)</f>
        <v>0</v>
      </c>
      <c r="T4121" s="98">
        <f>T3545+(T3689*'Emission factors'!$I$16)+('Emission factors'!$I$17*'GHG Estimation'!T3833)</f>
        <v>0</v>
      </c>
      <c r="U4121" s="98">
        <f>U3545+(U3689*'Emission factors'!$I$16)+('Emission factors'!$I$17*'GHG Estimation'!U3833)</f>
        <v>0</v>
      </c>
    </row>
    <row r="4122" spans="1:21" x14ac:dyDescent="0.25">
      <c r="A4122" s="92" t="s">
        <v>11</v>
      </c>
      <c r="B4122" s="92" t="s">
        <v>12</v>
      </c>
      <c r="C4122" s="92" t="s">
        <v>42</v>
      </c>
      <c r="D4122" s="92" t="s">
        <v>42</v>
      </c>
      <c r="E4122" s="92" t="s">
        <v>40</v>
      </c>
      <c r="F4122" s="92" t="s">
        <v>34</v>
      </c>
      <c r="G4122" s="92" t="s">
        <v>97</v>
      </c>
      <c r="H4122" s="92" t="s">
        <v>93</v>
      </c>
      <c r="I4122" s="89" t="s">
        <v>209</v>
      </c>
      <c r="L4122" s="98">
        <f>L3546+(L3690*'Emission factors'!$I$16)+('Emission factors'!$I$17*'GHG Estimation'!L3834)</f>
        <v>0</v>
      </c>
      <c r="M4122" s="98">
        <f>M3546+(M3690*'Emission factors'!$I$16)+('Emission factors'!$I$17*'GHG Estimation'!M3834)</f>
        <v>0</v>
      </c>
      <c r="N4122" s="98">
        <f>N3546+(N3690*'Emission factors'!$I$16)+('Emission factors'!$I$17*'GHG Estimation'!N3834)</f>
        <v>0</v>
      </c>
      <c r="O4122" s="98">
        <f>O3546+(O3690*'Emission factors'!$I$16)+('Emission factors'!$I$17*'GHG Estimation'!O3834)</f>
        <v>0</v>
      </c>
      <c r="P4122" s="98">
        <f>P3546+(P3690*'Emission factors'!$I$16)+('Emission factors'!$I$17*'GHG Estimation'!P3834)</f>
        <v>0</v>
      </c>
      <c r="Q4122" s="98">
        <f>Q3546+(Q3690*'Emission factors'!$I$16)+('Emission factors'!$I$17*'GHG Estimation'!Q3834)</f>
        <v>0</v>
      </c>
      <c r="R4122" s="98">
        <f>R3546+(R3690*'Emission factors'!$I$16)+('Emission factors'!$I$17*'GHG Estimation'!R3834)</f>
        <v>0</v>
      </c>
      <c r="S4122" s="98">
        <f>S3546+(S3690*'Emission factors'!$I$16)+('Emission factors'!$I$17*'GHG Estimation'!S3834)</f>
        <v>0</v>
      </c>
      <c r="T4122" s="98">
        <f>T3546+(T3690*'Emission factors'!$I$16)+('Emission factors'!$I$17*'GHG Estimation'!T3834)</f>
        <v>0</v>
      </c>
      <c r="U4122" s="98">
        <f>U3546+(U3690*'Emission factors'!$I$16)+('Emission factors'!$I$17*'GHG Estimation'!U3834)</f>
        <v>0</v>
      </c>
    </row>
    <row r="4123" spans="1:21" x14ac:dyDescent="0.25">
      <c r="A4123" s="92" t="s">
        <v>11</v>
      </c>
      <c r="B4123" s="92" t="s">
        <v>12</v>
      </c>
      <c r="C4123" s="92" t="s">
        <v>42</v>
      </c>
      <c r="D4123" s="92" t="s">
        <v>42</v>
      </c>
      <c r="E4123" s="92" t="s">
        <v>40</v>
      </c>
      <c r="F4123" s="92" t="s">
        <v>34</v>
      </c>
      <c r="G4123" s="92" t="s">
        <v>97</v>
      </c>
      <c r="H4123" s="92" t="s">
        <v>93</v>
      </c>
      <c r="I4123" s="89" t="s">
        <v>208</v>
      </c>
      <c r="L4123" s="98">
        <f>L3547+(L3691*'Emission factors'!$I$16)+('Emission factors'!$I$17*'GHG Estimation'!L3835)</f>
        <v>0</v>
      </c>
      <c r="M4123" s="98">
        <f>M3547+(M3691*'Emission factors'!$I$16)+('Emission factors'!$I$17*'GHG Estimation'!M3835)</f>
        <v>0</v>
      </c>
      <c r="N4123" s="98">
        <f>N3547+(N3691*'Emission factors'!$I$16)+('Emission factors'!$I$17*'GHG Estimation'!N3835)</f>
        <v>0</v>
      </c>
      <c r="O4123" s="98">
        <f>O3547+(O3691*'Emission factors'!$I$16)+('Emission factors'!$I$17*'GHG Estimation'!O3835)</f>
        <v>0</v>
      </c>
      <c r="P4123" s="98">
        <f>P3547+(P3691*'Emission factors'!$I$16)+('Emission factors'!$I$17*'GHG Estimation'!P3835)</f>
        <v>0</v>
      </c>
      <c r="Q4123" s="98">
        <f>Q3547+(Q3691*'Emission factors'!$I$16)+('Emission factors'!$I$17*'GHG Estimation'!Q3835)</f>
        <v>0</v>
      </c>
      <c r="R4123" s="98">
        <f>R3547+(R3691*'Emission factors'!$I$16)+('Emission factors'!$I$17*'GHG Estimation'!R3835)</f>
        <v>0</v>
      </c>
      <c r="S4123" s="98">
        <f>S3547+(S3691*'Emission factors'!$I$16)+('Emission factors'!$I$17*'GHG Estimation'!S3835)</f>
        <v>0</v>
      </c>
      <c r="T4123" s="98">
        <f>T3547+(T3691*'Emission factors'!$I$16)+('Emission factors'!$I$17*'GHG Estimation'!T3835)</f>
        <v>0</v>
      </c>
      <c r="U4123" s="98">
        <f>U3547+(U3691*'Emission factors'!$I$16)+('Emission factors'!$I$17*'GHG Estimation'!U3835)</f>
        <v>0</v>
      </c>
    </row>
    <row r="4124" spans="1:21" x14ac:dyDescent="0.25">
      <c r="A4124" s="92" t="s">
        <v>11</v>
      </c>
      <c r="B4124" s="92" t="s">
        <v>12</v>
      </c>
      <c r="C4124" s="92" t="s">
        <v>42</v>
      </c>
      <c r="D4124" s="92" t="s">
        <v>42</v>
      </c>
      <c r="E4124" s="92" t="s">
        <v>40</v>
      </c>
      <c r="F4124" s="92" t="s">
        <v>34</v>
      </c>
      <c r="G4124" s="92" t="s">
        <v>97</v>
      </c>
      <c r="H4124" s="92" t="s">
        <v>93</v>
      </c>
      <c r="I4124" s="89" t="s">
        <v>226</v>
      </c>
      <c r="L4124" s="98">
        <f>L3548+(L3692*'Emission factors'!$I$16)+('Emission factors'!$I$17*'GHG Estimation'!L3836)</f>
        <v>0</v>
      </c>
      <c r="M4124" s="98">
        <f>M3548+(M3692*'Emission factors'!$I$16)+('Emission factors'!$I$17*'GHG Estimation'!M3836)</f>
        <v>0</v>
      </c>
      <c r="N4124" s="98">
        <f>N3548+(N3692*'Emission factors'!$I$16)+('Emission factors'!$I$17*'GHG Estimation'!N3836)</f>
        <v>0</v>
      </c>
      <c r="O4124" s="98">
        <f>O3548+(O3692*'Emission factors'!$I$16)+('Emission factors'!$I$17*'GHG Estimation'!O3836)</f>
        <v>0</v>
      </c>
      <c r="P4124" s="98">
        <f>P3548+(P3692*'Emission factors'!$I$16)+('Emission factors'!$I$17*'GHG Estimation'!P3836)</f>
        <v>0</v>
      </c>
      <c r="Q4124" s="98">
        <f>Q3548+(Q3692*'Emission factors'!$I$16)+('Emission factors'!$I$17*'GHG Estimation'!Q3836)</f>
        <v>0</v>
      </c>
      <c r="R4124" s="98">
        <f>R3548+(R3692*'Emission factors'!$I$16)+('Emission factors'!$I$17*'GHG Estimation'!R3836)</f>
        <v>0</v>
      </c>
      <c r="S4124" s="98">
        <f>S3548+(S3692*'Emission factors'!$I$16)+('Emission factors'!$I$17*'GHG Estimation'!S3836)</f>
        <v>0</v>
      </c>
      <c r="T4124" s="98">
        <f>T3548+(T3692*'Emission factors'!$I$16)+('Emission factors'!$I$17*'GHG Estimation'!T3836)</f>
        <v>0</v>
      </c>
      <c r="U4124" s="98">
        <f>U3548+(U3692*'Emission factors'!$I$16)+('Emission factors'!$I$17*'GHG Estimation'!U3836)</f>
        <v>0</v>
      </c>
    </row>
    <row r="4125" spans="1:21" x14ac:dyDescent="0.25">
      <c r="A4125" s="92" t="s">
        <v>11</v>
      </c>
      <c r="B4125" s="92" t="s">
        <v>12</v>
      </c>
      <c r="C4125" s="92" t="s">
        <v>42</v>
      </c>
      <c r="D4125" s="92" t="s">
        <v>42</v>
      </c>
      <c r="E4125" s="92" t="s">
        <v>40</v>
      </c>
      <c r="F4125" s="92" t="s">
        <v>34</v>
      </c>
      <c r="G4125" s="92" t="s">
        <v>97</v>
      </c>
      <c r="H4125" s="92" t="s">
        <v>93</v>
      </c>
      <c r="I4125" s="89" t="s">
        <v>196</v>
      </c>
      <c r="L4125" s="98">
        <f>L3549+(L3693*'Emission factors'!$I$16)+('Emission factors'!$I$17*'GHG Estimation'!L3837)</f>
        <v>0</v>
      </c>
      <c r="M4125" s="98">
        <f>M3549+(M3693*'Emission factors'!$I$16)+('Emission factors'!$I$17*'GHG Estimation'!M3837)</f>
        <v>0</v>
      </c>
      <c r="N4125" s="98">
        <f>N3549+(N3693*'Emission factors'!$I$16)+('Emission factors'!$I$17*'GHG Estimation'!N3837)</f>
        <v>0</v>
      </c>
      <c r="O4125" s="98">
        <f>O3549+(O3693*'Emission factors'!$I$16)+('Emission factors'!$I$17*'GHG Estimation'!O3837)</f>
        <v>0</v>
      </c>
      <c r="P4125" s="98">
        <f>P3549+(P3693*'Emission factors'!$I$16)+('Emission factors'!$I$17*'GHG Estimation'!P3837)</f>
        <v>0</v>
      </c>
      <c r="Q4125" s="98">
        <f>Q3549+(Q3693*'Emission factors'!$I$16)+('Emission factors'!$I$17*'GHG Estimation'!Q3837)</f>
        <v>0</v>
      </c>
      <c r="R4125" s="98">
        <f>R3549+(R3693*'Emission factors'!$I$16)+('Emission factors'!$I$17*'GHG Estimation'!R3837)</f>
        <v>202.9128225459165</v>
      </c>
      <c r="S4125" s="98">
        <f>S3549+(S3693*'Emission factors'!$I$16)+('Emission factors'!$I$17*'GHG Estimation'!S3837)</f>
        <v>79.068014555322961</v>
      </c>
      <c r="T4125" s="98">
        <f>T3549+(T3693*'Emission factors'!$I$16)+('Emission factors'!$I$17*'GHG Estimation'!T3837)</f>
        <v>17.276934758524373</v>
      </c>
      <c r="U4125" s="98">
        <f>U3549+(U3693*'Emission factors'!$I$16)+('Emission factors'!$I$17*'GHG Estimation'!U3837)</f>
        <v>18.408648199874314</v>
      </c>
    </row>
    <row r="4126" spans="1:21" x14ac:dyDescent="0.25">
      <c r="A4126" s="92" t="s">
        <v>11</v>
      </c>
      <c r="B4126" s="92" t="s">
        <v>12</v>
      </c>
      <c r="C4126" s="92" t="s">
        <v>42</v>
      </c>
      <c r="D4126" s="92" t="s">
        <v>42</v>
      </c>
      <c r="E4126" s="92" t="s">
        <v>40</v>
      </c>
      <c r="F4126" s="92" t="s">
        <v>34</v>
      </c>
      <c r="G4126" s="92" t="s">
        <v>97</v>
      </c>
      <c r="H4126" s="92" t="s">
        <v>93</v>
      </c>
      <c r="I4126" s="89" t="s">
        <v>197</v>
      </c>
      <c r="L4126" s="98">
        <f>L3550+(L3694*'Emission factors'!$I$16)+('Emission factors'!$I$17*'GHG Estimation'!L3838)</f>
        <v>1156.8549759530481</v>
      </c>
      <c r="M4126" s="98">
        <f>M3550+(M3694*'Emission factors'!$I$16)+('Emission factors'!$I$17*'GHG Estimation'!M3838)</f>
        <v>1330.4280553857488</v>
      </c>
      <c r="N4126" s="98">
        <f>N3550+(N3694*'Emission factors'!$I$16)+('Emission factors'!$I$17*'GHG Estimation'!N3838)</f>
        <v>1837.3721557806114</v>
      </c>
      <c r="O4126" s="98">
        <f>O3550+(O3694*'Emission factors'!$I$16)+('Emission factors'!$I$17*'GHG Estimation'!O3838)</f>
        <v>1913.0964892881868</v>
      </c>
      <c r="P4126" s="98">
        <f>P3550+(P3694*'Emission factors'!$I$16)+('Emission factors'!$I$17*'GHG Estimation'!P3838)</f>
        <v>2832.6240566241263</v>
      </c>
      <c r="Q4126" s="98">
        <f>Q3550+(Q3694*'Emission factors'!$I$16)+('Emission factors'!$I$17*'GHG Estimation'!Q3838)</f>
        <v>3187.6014944178214</v>
      </c>
      <c r="R4126" s="98">
        <f>R3550+(R3694*'Emission factors'!$I$16)+('Emission factors'!$I$17*'GHG Estimation'!R3838)</f>
        <v>1151.1393507120681</v>
      </c>
      <c r="S4126" s="98">
        <f>S3550+(S3694*'Emission factors'!$I$16)+('Emission factors'!$I$17*'GHG Estimation'!S3838)</f>
        <v>551.0336833483293</v>
      </c>
      <c r="T4126" s="98">
        <f>T3550+(T3694*'Emission factors'!$I$16)+('Emission factors'!$I$17*'GHG Estimation'!T3838)</f>
        <v>552.97325405483957</v>
      </c>
      <c r="U4126" s="98">
        <f>U3550+(U3694*'Emission factors'!$I$16)+('Emission factors'!$I$17*'GHG Estimation'!U3838)</f>
        <v>494.70117835163978</v>
      </c>
    </row>
    <row r="4127" spans="1:21" x14ac:dyDescent="0.25">
      <c r="A4127" s="92" t="s">
        <v>11</v>
      </c>
      <c r="B4127" s="92" t="s">
        <v>12</v>
      </c>
      <c r="C4127" s="92" t="s">
        <v>42</v>
      </c>
      <c r="D4127" s="92" t="s">
        <v>42</v>
      </c>
      <c r="E4127" s="92" t="s">
        <v>40</v>
      </c>
      <c r="F4127" s="92" t="s">
        <v>34</v>
      </c>
      <c r="G4127" s="92" t="s">
        <v>97</v>
      </c>
      <c r="H4127" s="92" t="s">
        <v>93</v>
      </c>
      <c r="I4127" s="89" t="s">
        <v>229</v>
      </c>
      <c r="L4127" s="98">
        <f>L3551+(L3695*'Emission factors'!$I$16)+('Emission factors'!$I$17*'GHG Estimation'!L3839)</f>
        <v>0</v>
      </c>
      <c r="M4127" s="98">
        <f>M3551+(M3695*'Emission factors'!$I$16)+('Emission factors'!$I$17*'GHG Estimation'!M3839)</f>
        <v>0</v>
      </c>
      <c r="N4127" s="98">
        <f>N3551+(N3695*'Emission factors'!$I$16)+('Emission factors'!$I$17*'GHG Estimation'!N3839)</f>
        <v>0</v>
      </c>
      <c r="O4127" s="98">
        <f>O3551+(O3695*'Emission factors'!$I$16)+('Emission factors'!$I$17*'GHG Estimation'!O3839)</f>
        <v>0</v>
      </c>
      <c r="P4127" s="98">
        <f>P3551+(P3695*'Emission factors'!$I$16)+('Emission factors'!$I$17*'GHG Estimation'!P3839)</f>
        <v>0</v>
      </c>
      <c r="Q4127" s="98">
        <f>Q3551+(Q3695*'Emission factors'!$I$16)+('Emission factors'!$I$17*'GHG Estimation'!Q3839)</f>
        <v>0</v>
      </c>
      <c r="R4127" s="98">
        <f>R3551+(R3695*'Emission factors'!$I$16)+('Emission factors'!$I$17*'GHG Estimation'!R3839)</f>
        <v>0</v>
      </c>
      <c r="S4127" s="98">
        <f>S3551+(S3695*'Emission factors'!$I$16)+('Emission factors'!$I$17*'GHG Estimation'!S3839)</f>
        <v>0</v>
      </c>
      <c r="T4127" s="98">
        <f>T3551+(T3695*'Emission factors'!$I$16)+('Emission factors'!$I$17*'GHG Estimation'!T3839)</f>
        <v>0</v>
      </c>
      <c r="U4127" s="98">
        <f>U3551+(U3695*'Emission factors'!$I$16)+('Emission factors'!$I$17*'GHG Estimation'!U3839)</f>
        <v>0</v>
      </c>
    </row>
    <row r="4128" spans="1:21" x14ac:dyDescent="0.25">
      <c r="A4128" s="92" t="s">
        <v>11</v>
      </c>
      <c r="B4128" s="92" t="s">
        <v>12</v>
      </c>
      <c r="C4128" s="92" t="s">
        <v>42</v>
      </c>
      <c r="D4128" s="92" t="s">
        <v>42</v>
      </c>
      <c r="E4128" s="92" t="s">
        <v>40</v>
      </c>
      <c r="F4128" s="92" t="s">
        <v>34</v>
      </c>
      <c r="G4128" s="92" t="s">
        <v>97</v>
      </c>
      <c r="H4128" s="92" t="s">
        <v>93</v>
      </c>
      <c r="I4128" s="89" t="s">
        <v>198</v>
      </c>
      <c r="L4128" s="98">
        <f>L3552+(L3696*'Emission factors'!$I$16)+('Emission factors'!$I$17*'GHG Estimation'!L3840)</f>
        <v>0</v>
      </c>
      <c r="M4128" s="98">
        <f>M3552+(M3696*'Emission factors'!$I$16)+('Emission factors'!$I$17*'GHG Estimation'!M3840)</f>
        <v>0</v>
      </c>
      <c r="N4128" s="98">
        <f>N3552+(N3696*'Emission factors'!$I$16)+('Emission factors'!$I$17*'GHG Estimation'!N3840)</f>
        <v>0</v>
      </c>
      <c r="O4128" s="98">
        <f>O3552+(O3696*'Emission factors'!$I$16)+('Emission factors'!$I$17*'GHG Estimation'!O3840)</f>
        <v>0</v>
      </c>
      <c r="P4128" s="98">
        <f>P3552+(P3696*'Emission factors'!$I$16)+('Emission factors'!$I$17*'GHG Estimation'!P3840)</f>
        <v>0</v>
      </c>
      <c r="Q4128" s="98">
        <f>Q3552+(Q3696*'Emission factors'!$I$16)+('Emission factors'!$I$17*'GHG Estimation'!Q3840)</f>
        <v>0</v>
      </c>
      <c r="R4128" s="98">
        <f>R3552+(R3696*'Emission factors'!$I$16)+('Emission factors'!$I$17*'GHG Estimation'!R3840)</f>
        <v>0</v>
      </c>
      <c r="S4128" s="98">
        <f>S3552+(S3696*'Emission factors'!$I$16)+('Emission factors'!$I$17*'GHG Estimation'!S3840)</f>
        <v>0</v>
      </c>
      <c r="T4128" s="98">
        <f>T3552+(T3696*'Emission factors'!$I$16)+('Emission factors'!$I$17*'GHG Estimation'!T3840)</f>
        <v>0</v>
      </c>
      <c r="U4128" s="98">
        <f>U3552+(U3696*'Emission factors'!$I$16)+('Emission factors'!$I$17*'GHG Estimation'!U3840)</f>
        <v>0</v>
      </c>
    </row>
    <row r="4129" spans="1:21" x14ac:dyDescent="0.25">
      <c r="A4129" s="92" t="s">
        <v>11</v>
      </c>
      <c r="B4129" s="92" t="s">
        <v>12</v>
      </c>
      <c r="C4129" s="92" t="s">
        <v>42</v>
      </c>
      <c r="D4129" s="92" t="s">
        <v>42</v>
      </c>
      <c r="E4129" s="92" t="s">
        <v>40</v>
      </c>
      <c r="F4129" s="92" t="s">
        <v>34</v>
      </c>
      <c r="G4129" s="92" t="s">
        <v>97</v>
      </c>
      <c r="H4129" s="92" t="s">
        <v>93</v>
      </c>
      <c r="I4129" s="89" t="s">
        <v>231</v>
      </c>
      <c r="L4129" s="98">
        <f>L3553+(L3697*'Emission factors'!$I$16)+('Emission factors'!$I$17*'GHG Estimation'!L3841)</f>
        <v>0</v>
      </c>
      <c r="M4129" s="98">
        <f>M3553+(M3697*'Emission factors'!$I$16)+('Emission factors'!$I$17*'GHG Estimation'!M3841)</f>
        <v>0</v>
      </c>
      <c r="N4129" s="98">
        <f>N3553+(N3697*'Emission factors'!$I$16)+('Emission factors'!$I$17*'GHG Estimation'!N3841)</f>
        <v>0</v>
      </c>
      <c r="O4129" s="98">
        <f>O3553+(O3697*'Emission factors'!$I$16)+('Emission factors'!$I$17*'GHG Estimation'!O3841)</f>
        <v>0</v>
      </c>
      <c r="P4129" s="98">
        <f>P3553+(P3697*'Emission factors'!$I$16)+('Emission factors'!$I$17*'GHG Estimation'!P3841)</f>
        <v>0</v>
      </c>
      <c r="Q4129" s="98">
        <f>Q3553+(Q3697*'Emission factors'!$I$16)+('Emission factors'!$I$17*'GHG Estimation'!Q3841)</f>
        <v>0</v>
      </c>
      <c r="R4129" s="98">
        <f>R3553+(R3697*'Emission factors'!$I$16)+('Emission factors'!$I$17*'GHG Estimation'!R3841)</f>
        <v>0</v>
      </c>
      <c r="S4129" s="98">
        <f>S3553+(S3697*'Emission factors'!$I$16)+('Emission factors'!$I$17*'GHG Estimation'!S3841)</f>
        <v>0</v>
      </c>
      <c r="T4129" s="98">
        <f>T3553+(T3697*'Emission factors'!$I$16)+('Emission factors'!$I$17*'GHG Estimation'!T3841)</f>
        <v>0</v>
      </c>
      <c r="U4129" s="98">
        <f>U3553+(U3697*'Emission factors'!$I$16)+('Emission factors'!$I$17*'GHG Estimation'!U3841)</f>
        <v>0</v>
      </c>
    </row>
    <row r="4130" spans="1:21" x14ac:dyDescent="0.25">
      <c r="A4130" s="92" t="s">
        <v>11</v>
      </c>
      <c r="B4130" s="92" t="s">
        <v>12</v>
      </c>
      <c r="C4130" s="92" t="s">
        <v>42</v>
      </c>
      <c r="D4130" s="92" t="s">
        <v>42</v>
      </c>
      <c r="E4130" s="92" t="s">
        <v>40</v>
      </c>
      <c r="F4130" s="92" t="s">
        <v>34</v>
      </c>
      <c r="G4130" s="92" t="s">
        <v>97</v>
      </c>
      <c r="H4130" s="92" t="s">
        <v>93</v>
      </c>
      <c r="I4130" s="89" t="s">
        <v>230</v>
      </c>
      <c r="L4130" s="98">
        <f>L3554+(L3698*'Emission factors'!$I$16)+('Emission factors'!$I$17*'GHG Estimation'!L3842)</f>
        <v>0</v>
      </c>
      <c r="M4130" s="98">
        <f>M3554+(M3698*'Emission factors'!$I$16)+('Emission factors'!$I$17*'GHG Estimation'!M3842)</f>
        <v>0</v>
      </c>
      <c r="N4130" s="98">
        <f>N3554+(N3698*'Emission factors'!$I$16)+('Emission factors'!$I$17*'GHG Estimation'!N3842)</f>
        <v>0</v>
      </c>
      <c r="O4130" s="98">
        <f>O3554+(O3698*'Emission factors'!$I$16)+('Emission factors'!$I$17*'GHG Estimation'!O3842)</f>
        <v>0</v>
      </c>
      <c r="P4130" s="98">
        <f>P3554+(P3698*'Emission factors'!$I$16)+('Emission factors'!$I$17*'GHG Estimation'!P3842)</f>
        <v>0</v>
      </c>
      <c r="Q4130" s="98">
        <f>Q3554+(Q3698*'Emission factors'!$I$16)+('Emission factors'!$I$17*'GHG Estimation'!Q3842)</f>
        <v>0</v>
      </c>
      <c r="R4130" s="98">
        <f>R3554+(R3698*'Emission factors'!$I$16)+('Emission factors'!$I$17*'GHG Estimation'!R3842)</f>
        <v>0</v>
      </c>
      <c r="S4130" s="98">
        <f>S3554+(S3698*'Emission factors'!$I$16)+('Emission factors'!$I$17*'GHG Estimation'!S3842)</f>
        <v>0</v>
      </c>
      <c r="T4130" s="98">
        <f>T3554+(T3698*'Emission factors'!$I$16)+('Emission factors'!$I$17*'GHG Estimation'!T3842)</f>
        <v>0</v>
      </c>
      <c r="U4130" s="98">
        <f>U3554+(U3698*'Emission factors'!$I$16)+('Emission factors'!$I$17*'GHG Estimation'!U3842)</f>
        <v>0</v>
      </c>
    </row>
    <row r="4131" spans="1:21" x14ac:dyDescent="0.25">
      <c r="A4131" s="92" t="s">
        <v>11</v>
      </c>
      <c r="B4131" s="92" t="s">
        <v>12</v>
      </c>
      <c r="C4131" s="92" t="s">
        <v>42</v>
      </c>
      <c r="D4131" s="92" t="s">
        <v>42</v>
      </c>
      <c r="E4131" s="92" t="s">
        <v>40</v>
      </c>
      <c r="F4131" s="92" t="s">
        <v>34</v>
      </c>
      <c r="G4131" s="92" t="s">
        <v>97</v>
      </c>
      <c r="H4131" s="92" t="s">
        <v>93</v>
      </c>
      <c r="I4131" s="89" t="s">
        <v>303</v>
      </c>
      <c r="L4131" s="98">
        <f>L3555+(L3699*'Emission factors'!$I$16)+('Emission factors'!$I$17*'GHG Estimation'!L3843)</f>
        <v>0</v>
      </c>
      <c r="M4131" s="98">
        <f>M3555+(M3699*'Emission factors'!$I$16)+('Emission factors'!$I$17*'GHG Estimation'!M3843)</f>
        <v>0</v>
      </c>
      <c r="N4131" s="98">
        <f>N3555+(N3699*'Emission factors'!$I$16)+('Emission factors'!$I$17*'GHG Estimation'!N3843)</f>
        <v>0</v>
      </c>
      <c r="O4131" s="98">
        <f>O3555+(O3699*'Emission factors'!$I$16)+('Emission factors'!$I$17*'GHG Estimation'!O3843)</f>
        <v>0</v>
      </c>
      <c r="P4131" s="98">
        <f>P3555+(P3699*'Emission factors'!$I$16)+('Emission factors'!$I$17*'GHG Estimation'!P3843)</f>
        <v>0</v>
      </c>
      <c r="Q4131" s="98">
        <f>Q3555+(Q3699*'Emission factors'!$I$16)+('Emission factors'!$I$17*'GHG Estimation'!Q3843)</f>
        <v>0</v>
      </c>
      <c r="R4131" s="98">
        <f>R3555+(R3699*'Emission factors'!$I$16)+('Emission factors'!$I$17*'GHG Estimation'!R3843)</f>
        <v>0</v>
      </c>
      <c r="S4131" s="98">
        <f>S3555+(S3699*'Emission factors'!$I$16)+('Emission factors'!$I$17*'GHG Estimation'!S3843)</f>
        <v>0</v>
      </c>
      <c r="T4131" s="98">
        <f>T3555+(T3699*'Emission factors'!$I$16)+('Emission factors'!$I$17*'GHG Estimation'!T3843)</f>
        <v>0</v>
      </c>
      <c r="U4131" s="98">
        <f>U3555+(U3699*'Emission factors'!$I$16)+('Emission factors'!$I$17*'GHG Estimation'!U3843)</f>
        <v>0</v>
      </c>
    </row>
    <row r="4132" spans="1:21" x14ac:dyDescent="0.25">
      <c r="A4132" s="92" t="s">
        <v>11</v>
      </c>
      <c r="B4132" s="92" t="s">
        <v>12</v>
      </c>
      <c r="C4132" s="92" t="s">
        <v>42</v>
      </c>
      <c r="D4132" s="92" t="s">
        <v>42</v>
      </c>
      <c r="E4132" s="92" t="s">
        <v>40</v>
      </c>
      <c r="F4132" s="92" t="s">
        <v>34</v>
      </c>
      <c r="G4132" s="92" t="s">
        <v>97</v>
      </c>
      <c r="H4132" s="92" t="s">
        <v>93</v>
      </c>
      <c r="I4132" s="89" t="s">
        <v>225</v>
      </c>
      <c r="L4132" s="98">
        <f>L3556+(L3700*'Emission factors'!$I$16)+('Emission factors'!$I$17*'GHG Estimation'!L3844)</f>
        <v>0</v>
      </c>
      <c r="M4132" s="98">
        <f>M3556+(M3700*'Emission factors'!$I$16)+('Emission factors'!$I$17*'GHG Estimation'!M3844)</f>
        <v>0</v>
      </c>
      <c r="N4132" s="98">
        <f>N3556+(N3700*'Emission factors'!$I$16)+('Emission factors'!$I$17*'GHG Estimation'!N3844)</f>
        <v>0</v>
      </c>
      <c r="O4132" s="98">
        <f>O3556+(O3700*'Emission factors'!$I$16)+('Emission factors'!$I$17*'GHG Estimation'!O3844)</f>
        <v>0</v>
      </c>
      <c r="P4132" s="98">
        <f>P3556+(P3700*'Emission factors'!$I$16)+('Emission factors'!$I$17*'GHG Estimation'!P3844)</f>
        <v>0</v>
      </c>
      <c r="Q4132" s="98">
        <f>Q3556+(Q3700*'Emission factors'!$I$16)+('Emission factors'!$I$17*'GHG Estimation'!Q3844)</f>
        <v>0</v>
      </c>
      <c r="R4132" s="98">
        <f>R3556+(R3700*'Emission factors'!$I$16)+('Emission factors'!$I$17*'GHG Estimation'!R3844)</f>
        <v>0</v>
      </c>
      <c r="S4132" s="98">
        <f>S3556+(S3700*'Emission factors'!$I$16)+('Emission factors'!$I$17*'GHG Estimation'!S3844)</f>
        <v>0</v>
      </c>
      <c r="T4132" s="98">
        <f>T3556+(T3700*'Emission factors'!$I$16)+('Emission factors'!$I$17*'GHG Estimation'!T3844)</f>
        <v>0</v>
      </c>
      <c r="U4132" s="98">
        <f>U3556+(U3700*'Emission factors'!$I$16)+('Emission factors'!$I$17*'GHG Estimation'!U3844)</f>
        <v>0</v>
      </c>
    </row>
    <row r="4133" spans="1:21" x14ac:dyDescent="0.25">
      <c r="A4133" s="92" t="s">
        <v>11</v>
      </c>
      <c r="B4133" s="92" t="s">
        <v>12</v>
      </c>
      <c r="C4133" s="92" t="s">
        <v>42</v>
      </c>
      <c r="D4133" s="92" t="s">
        <v>42</v>
      </c>
      <c r="E4133" s="92" t="s">
        <v>40</v>
      </c>
      <c r="F4133" s="92" t="s">
        <v>34</v>
      </c>
      <c r="G4133" s="92" t="s">
        <v>97</v>
      </c>
      <c r="H4133" s="92" t="s">
        <v>93</v>
      </c>
      <c r="I4133" s="89" t="s">
        <v>205</v>
      </c>
      <c r="L4133" s="98">
        <f>L3557+(L3701*'Emission factors'!$I$16)+('Emission factors'!$I$17*'GHG Estimation'!L3845)</f>
        <v>0</v>
      </c>
      <c r="M4133" s="98">
        <f>M3557+(M3701*'Emission factors'!$I$16)+('Emission factors'!$I$17*'GHG Estimation'!M3845)</f>
        <v>0</v>
      </c>
      <c r="N4133" s="98">
        <f>N3557+(N3701*'Emission factors'!$I$16)+('Emission factors'!$I$17*'GHG Estimation'!N3845)</f>
        <v>0</v>
      </c>
      <c r="O4133" s="98">
        <f>O3557+(O3701*'Emission factors'!$I$16)+('Emission factors'!$I$17*'GHG Estimation'!O3845)</f>
        <v>0</v>
      </c>
      <c r="P4133" s="98">
        <f>P3557+(P3701*'Emission factors'!$I$16)+('Emission factors'!$I$17*'GHG Estimation'!P3845)</f>
        <v>0</v>
      </c>
      <c r="Q4133" s="98">
        <f>Q3557+(Q3701*'Emission factors'!$I$16)+('Emission factors'!$I$17*'GHG Estimation'!Q3845)</f>
        <v>0</v>
      </c>
      <c r="R4133" s="98">
        <f>R3557+(R3701*'Emission factors'!$I$16)+('Emission factors'!$I$17*'GHG Estimation'!R3845)</f>
        <v>0</v>
      </c>
      <c r="S4133" s="98">
        <f>S3557+(S3701*'Emission factors'!$I$16)+('Emission factors'!$I$17*'GHG Estimation'!S3845)</f>
        <v>0</v>
      </c>
      <c r="T4133" s="98">
        <f>T3557+(T3701*'Emission factors'!$I$16)+('Emission factors'!$I$17*'GHG Estimation'!T3845)</f>
        <v>0</v>
      </c>
      <c r="U4133" s="98">
        <f>U3557+(U3701*'Emission factors'!$I$16)+('Emission factors'!$I$17*'GHG Estimation'!U3845)</f>
        <v>0</v>
      </c>
    </row>
    <row r="4134" spans="1:21" x14ac:dyDescent="0.25">
      <c r="A4134" s="92" t="s">
        <v>11</v>
      </c>
      <c r="B4134" s="92" t="s">
        <v>12</v>
      </c>
      <c r="C4134" s="92" t="s">
        <v>42</v>
      </c>
      <c r="D4134" s="92" t="s">
        <v>42</v>
      </c>
      <c r="E4134" s="92" t="s">
        <v>40</v>
      </c>
      <c r="F4134" s="92" t="s">
        <v>34</v>
      </c>
      <c r="G4134" s="92" t="s">
        <v>97</v>
      </c>
      <c r="H4134" s="92" t="s">
        <v>93</v>
      </c>
      <c r="I4134" s="89" t="s">
        <v>204</v>
      </c>
      <c r="L4134" s="98">
        <f>L3558+(L3702*'Emission factors'!$I$16)+('Emission factors'!$I$17*'GHG Estimation'!L3846)</f>
        <v>0</v>
      </c>
      <c r="M4134" s="98">
        <f>M3558+(M3702*'Emission factors'!$I$16)+('Emission factors'!$I$17*'GHG Estimation'!M3846)</f>
        <v>0</v>
      </c>
      <c r="N4134" s="98">
        <f>N3558+(N3702*'Emission factors'!$I$16)+('Emission factors'!$I$17*'GHG Estimation'!N3846)</f>
        <v>0</v>
      </c>
      <c r="O4134" s="98">
        <f>O3558+(O3702*'Emission factors'!$I$16)+('Emission factors'!$I$17*'GHG Estimation'!O3846)</f>
        <v>0</v>
      </c>
      <c r="P4134" s="98">
        <f>P3558+(P3702*'Emission factors'!$I$16)+('Emission factors'!$I$17*'GHG Estimation'!P3846)</f>
        <v>0</v>
      </c>
      <c r="Q4134" s="98">
        <f>Q3558+(Q3702*'Emission factors'!$I$16)+('Emission factors'!$I$17*'GHG Estimation'!Q3846)</f>
        <v>0</v>
      </c>
      <c r="R4134" s="98">
        <f>R3558+(R3702*'Emission factors'!$I$16)+('Emission factors'!$I$17*'GHG Estimation'!R3846)</f>
        <v>2.9179941295319853</v>
      </c>
      <c r="S4134" s="98">
        <f>S3558+(S3702*'Emission factors'!$I$16)+('Emission factors'!$I$17*'GHG Estimation'!S3846)</f>
        <v>4.2978740305763452</v>
      </c>
      <c r="T4134" s="98">
        <f>T3558+(T3702*'Emission factors'!$I$16)+('Emission factors'!$I$17*'GHG Estimation'!T3846)</f>
        <v>4.1010251243593512</v>
      </c>
      <c r="U4134" s="98">
        <f>U3558+(U3702*'Emission factors'!$I$16)+('Emission factors'!$I$17*'GHG Estimation'!U3846)</f>
        <v>3.4239130422106339</v>
      </c>
    </row>
    <row r="4135" spans="1:21" x14ac:dyDescent="0.25">
      <c r="A4135" s="92" t="s">
        <v>11</v>
      </c>
      <c r="B4135" s="92" t="s">
        <v>12</v>
      </c>
      <c r="C4135" s="92" t="s">
        <v>42</v>
      </c>
      <c r="D4135" s="92" t="s">
        <v>42</v>
      </c>
      <c r="E4135" s="92" t="s">
        <v>40</v>
      </c>
      <c r="F4135" s="92" t="s">
        <v>34</v>
      </c>
      <c r="G4135" s="92" t="s">
        <v>97</v>
      </c>
      <c r="H4135" s="92" t="s">
        <v>93</v>
      </c>
      <c r="I4135" s="89" t="s">
        <v>228</v>
      </c>
      <c r="L4135" s="98">
        <f>L3559+(L3703*'Emission factors'!$I$16)+('Emission factors'!$I$17*'GHG Estimation'!L3847)</f>
        <v>0</v>
      </c>
      <c r="M4135" s="98">
        <f>M3559+(M3703*'Emission factors'!$I$16)+('Emission factors'!$I$17*'GHG Estimation'!M3847)</f>
        <v>0</v>
      </c>
      <c r="N4135" s="98">
        <f>N3559+(N3703*'Emission factors'!$I$16)+('Emission factors'!$I$17*'GHG Estimation'!N3847)</f>
        <v>0</v>
      </c>
      <c r="O4135" s="98">
        <f>O3559+(O3703*'Emission factors'!$I$16)+('Emission factors'!$I$17*'GHG Estimation'!O3847)</f>
        <v>0</v>
      </c>
      <c r="P4135" s="98">
        <f>P3559+(P3703*'Emission factors'!$I$16)+('Emission factors'!$I$17*'GHG Estimation'!P3847)</f>
        <v>0</v>
      </c>
      <c r="Q4135" s="98">
        <f>Q3559+(Q3703*'Emission factors'!$I$16)+('Emission factors'!$I$17*'GHG Estimation'!Q3847)</f>
        <v>0</v>
      </c>
      <c r="R4135" s="98">
        <f>R3559+(R3703*'Emission factors'!$I$16)+('Emission factors'!$I$17*'GHG Estimation'!R3847)</f>
        <v>0</v>
      </c>
      <c r="S4135" s="98">
        <f>S3559+(S3703*'Emission factors'!$I$16)+('Emission factors'!$I$17*'GHG Estimation'!S3847)</f>
        <v>0</v>
      </c>
      <c r="T4135" s="98">
        <f>T3559+(T3703*'Emission factors'!$I$16)+('Emission factors'!$I$17*'GHG Estimation'!T3847)</f>
        <v>0</v>
      </c>
      <c r="U4135" s="98">
        <f>U3559+(U3703*'Emission factors'!$I$16)+('Emission factors'!$I$17*'GHG Estimation'!U3847)</f>
        <v>0</v>
      </c>
    </row>
    <row r="4136" spans="1:21" x14ac:dyDescent="0.25">
      <c r="A4136" s="92" t="s">
        <v>11</v>
      </c>
      <c r="B4136" s="92" t="s">
        <v>12</v>
      </c>
      <c r="C4136" s="92" t="s">
        <v>42</v>
      </c>
      <c r="D4136" s="92" t="s">
        <v>42</v>
      </c>
      <c r="E4136" s="92" t="s">
        <v>40</v>
      </c>
      <c r="F4136" s="92" t="s">
        <v>34</v>
      </c>
      <c r="G4136" s="92" t="s">
        <v>97</v>
      </c>
      <c r="H4136" s="92" t="s">
        <v>93</v>
      </c>
      <c r="I4136" s="89" t="s">
        <v>202</v>
      </c>
      <c r="L4136" s="98">
        <f>L3560+(L3704*'Emission factors'!$I$16)+('Emission factors'!$I$17*'GHG Estimation'!L3848)</f>
        <v>0</v>
      </c>
      <c r="M4136" s="98">
        <f>M3560+(M3704*'Emission factors'!$I$16)+('Emission factors'!$I$17*'GHG Estimation'!M3848)</f>
        <v>0</v>
      </c>
      <c r="N4136" s="98">
        <f>N3560+(N3704*'Emission factors'!$I$16)+('Emission factors'!$I$17*'GHG Estimation'!N3848)</f>
        <v>0</v>
      </c>
      <c r="O4136" s="98">
        <f>O3560+(O3704*'Emission factors'!$I$16)+('Emission factors'!$I$17*'GHG Estimation'!O3848)</f>
        <v>0</v>
      </c>
      <c r="P4136" s="98">
        <f>P3560+(P3704*'Emission factors'!$I$16)+('Emission factors'!$I$17*'GHG Estimation'!P3848)</f>
        <v>0</v>
      </c>
      <c r="Q4136" s="98">
        <f>Q3560+(Q3704*'Emission factors'!$I$16)+('Emission factors'!$I$17*'GHG Estimation'!Q3848)</f>
        <v>0</v>
      </c>
      <c r="R4136" s="98">
        <f>R3560+(R3704*'Emission factors'!$I$16)+('Emission factors'!$I$17*'GHG Estimation'!R3848)</f>
        <v>0</v>
      </c>
      <c r="S4136" s="98">
        <f>S3560+(S3704*'Emission factors'!$I$16)+('Emission factors'!$I$17*'GHG Estimation'!S3848)</f>
        <v>0</v>
      </c>
      <c r="T4136" s="98">
        <f>T3560+(T3704*'Emission factors'!$I$16)+('Emission factors'!$I$17*'GHG Estimation'!T3848)</f>
        <v>0</v>
      </c>
      <c r="U4136" s="98">
        <f>U3560+(U3704*'Emission factors'!$I$16)+('Emission factors'!$I$17*'GHG Estimation'!U3848)</f>
        <v>0</v>
      </c>
    </row>
    <row r="4137" spans="1:21" x14ac:dyDescent="0.25">
      <c r="A4137" s="92" t="s">
        <v>11</v>
      </c>
      <c r="B4137" s="92" t="s">
        <v>12</v>
      </c>
      <c r="C4137" s="92" t="s">
        <v>42</v>
      </c>
      <c r="D4137" s="92" t="s">
        <v>42</v>
      </c>
      <c r="E4137" s="92" t="s">
        <v>40</v>
      </c>
      <c r="F4137" s="92" t="s">
        <v>34</v>
      </c>
      <c r="G4137" s="92" t="s">
        <v>97</v>
      </c>
      <c r="H4137" s="92" t="s">
        <v>93</v>
      </c>
      <c r="I4137" s="89" t="s">
        <v>190</v>
      </c>
      <c r="L4137" s="98">
        <f>L3561+(L3705*'Emission factors'!$I$16)+('Emission factors'!$I$17*'GHG Estimation'!L3849)</f>
        <v>0</v>
      </c>
      <c r="M4137" s="98">
        <f>M3561+(M3705*'Emission factors'!$I$16)+('Emission factors'!$I$17*'GHG Estimation'!M3849)</f>
        <v>0</v>
      </c>
      <c r="N4137" s="98">
        <f>N3561+(N3705*'Emission factors'!$I$16)+('Emission factors'!$I$17*'GHG Estimation'!N3849)</f>
        <v>0</v>
      </c>
      <c r="O4137" s="98">
        <f>O3561+(O3705*'Emission factors'!$I$16)+('Emission factors'!$I$17*'GHG Estimation'!O3849)</f>
        <v>0</v>
      </c>
      <c r="P4137" s="98">
        <f>P3561+(P3705*'Emission factors'!$I$16)+('Emission factors'!$I$17*'GHG Estimation'!P3849)</f>
        <v>0</v>
      </c>
      <c r="Q4137" s="98">
        <f>Q3561+(Q3705*'Emission factors'!$I$16)+('Emission factors'!$I$17*'GHG Estimation'!Q3849)</f>
        <v>0</v>
      </c>
      <c r="R4137" s="98">
        <f>R3561+(R3705*'Emission factors'!$I$16)+('Emission factors'!$I$17*'GHG Estimation'!R3849)</f>
        <v>0</v>
      </c>
      <c r="S4137" s="98">
        <f>S3561+(S3705*'Emission factors'!$I$16)+('Emission factors'!$I$17*'GHG Estimation'!S3849)</f>
        <v>0</v>
      </c>
      <c r="T4137" s="98">
        <f>T3561+(T3705*'Emission factors'!$I$16)+('Emission factors'!$I$17*'GHG Estimation'!T3849)</f>
        <v>0</v>
      </c>
      <c r="U4137" s="98">
        <f>U3561+(U3705*'Emission factors'!$I$16)+('Emission factors'!$I$17*'GHG Estimation'!U3849)</f>
        <v>0</v>
      </c>
    </row>
    <row r="4138" spans="1:21" x14ac:dyDescent="0.25">
      <c r="A4138" s="92" t="s">
        <v>11</v>
      </c>
      <c r="B4138" s="92" t="s">
        <v>12</v>
      </c>
      <c r="C4138" s="92" t="s">
        <v>42</v>
      </c>
      <c r="D4138" s="92" t="s">
        <v>42</v>
      </c>
      <c r="E4138" s="92" t="s">
        <v>40</v>
      </c>
      <c r="F4138" s="92" t="s">
        <v>34</v>
      </c>
      <c r="G4138" s="92" t="s">
        <v>97</v>
      </c>
      <c r="H4138" s="92" t="s">
        <v>93</v>
      </c>
      <c r="I4138" s="89" t="s">
        <v>210</v>
      </c>
      <c r="L4138" s="98">
        <f>L3562+(L3706*'Emission factors'!$I$16)+('Emission factors'!$I$17*'GHG Estimation'!L3850)</f>
        <v>0</v>
      </c>
      <c r="M4138" s="98">
        <f>M3562+(M3706*'Emission factors'!$I$16)+('Emission factors'!$I$17*'GHG Estimation'!M3850)</f>
        <v>0</v>
      </c>
      <c r="N4138" s="98">
        <f>N3562+(N3706*'Emission factors'!$I$16)+('Emission factors'!$I$17*'GHG Estimation'!N3850)</f>
        <v>175.14745600164892</v>
      </c>
      <c r="O4138" s="98">
        <f>O3562+(O3706*'Emission factors'!$I$16)+('Emission factors'!$I$17*'GHG Estimation'!O3850)</f>
        <v>58.382485333882975</v>
      </c>
      <c r="P4138" s="98">
        <f>P3562+(P3706*'Emission factors'!$I$16)+('Emission factors'!$I$17*'GHG Estimation'!P3850)</f>
        <v>165.48593149545206</v>
      </c>
      <c r="Q4138" s="98">
        <f>Q3562+(Q3706*'Emission factors'!$I$16)+('Emission factors'!$I$17*'GHG Estimation'!Q3850)</f>
        <v>430.57908228214131</v>
      </c>
      <c r="R4138" s="98">
        <f>R3562+(R3706*'Emission factors'!$I$16)+('Emission factors'!$I$17*'GHG Estimation'!R3850)</f>
        <v>172.94924654594402</v>
      </c>
      <c r="S4138" s="98">
        <f>S3562+(S3706*'Emission factors'!$I$16)+('Emission factors'!$I$17*'GHG Estimation'!S3850)</f>
        <v>77.66093518507661</v>
      </c>
      <c r="T4138" s="98">
        <f>T3562+(T3706*'Emission factors'!$I$16)+('Emission factors'!$I$17*'GHG Estimation'!T3850)</f>
        <v>70.285509517427059</v>
      </c>
      <c r="U4138" s="98">
        <f>U3562+(U3706*'Emission factors'!$I$16)+('Emission factors'!$I$17*'GHG Estimation'!U3850)</f>
        <v>60.117257794632181</v>
      </c>
    </row>
    <row r="4139" spans="1:21" x14ac:dyDescent="0.25">
      <c r="A4139" s="92" t="s">
        <v>11</v>
      </c>
      <c r="B4139" s="92" t="s">
        <v>12</v>
      </c>
      <c r="C4139" s="92" t="s">
        <v>42</v>
      </c>
      <c r="D4139" s="92" t="s">
        <v>42</v>
      </c>
      <c r="E4139" s="92" t="s">
        <v>40</v>
      </c>
      <c r="F4139" s="92" t="s">
        <v>34</v>
      </c>
      <c r="G4139" s="92" t="s">
        <v>97</v>
      </c>
      <c r="H4139" s="92" t="s">
        <v>93</v>
      </c>
      <c r="I4139" s="92" t="s">
        <v>199</v>
      </c>
      <c r="L4139" s="98">
        <f>L3563+(L3707*'Emission factors'!$I$16)+('Emission factors'!$I$17*'GHG Estimation'!L3851)</f>
        <v>0</v>
      </c>
      <c r="M4139" s="98">
        <f>M3563+(M3707*'Emission factors'!$I$16)+('Emission factors'!$I$17*'GHG Estimation'!M3851)</f>
        <v>0</v>
      </c>
      <c r="N4139" s="98">
        <f>N3563+(N3707*'Emission factors'!$I$16)+('Emission factors'!$I$17*'GHG Estimation'!N3851)</f>
        <v>0</v>
      </c>
      <c r="O4139" s="98">
        <f>O3563+(O3707*'Emission factors'!$I$16)+('Emission factors'!$I$17*'GHG Estimation'!O3851)</f>
        <v>44.29468370560194</v>
      </c>
      <c r="P4139" s="98">
        <f>P3563+(P3707*'Emission factors'!$I$16)+('Emission factors'!$I$17*'GHG Estimation'!P3851)</f>
        <v>14.764894568533979</v>
      </c>
      <c r="Q4139" s="98">
        <f>Q3563+(Q3707*'Emission factors'!$I$16)+('Emission factors'!$I$17*'GHG Estimation'!Q3851)</f>
        <v>0</v>
      </c>
      <c r="R4139" s="98">
        <f>R3563+(R3707*'Emission factors'!$I$16)+('Emission factors'!$I$17*'GHG Estimation'!R3851)</f>
        <v>62.40018215460708</v>
      </c>
      <c r="S4139" s="98">
        <f>S3563+(S3707*'Emission factors'!$I$16)+('Emission factors'!$I$17*'GHG Estimation'!S3851)</f>
        <v>121.5954682529017</v>
      </c>
      <c r="T4139" s="98">
        <f>T3563+(T3707*'Emission factors'!$I$16)+('Emission factors'!$I$17*'GHG Estimation'!T3851)</f>
        <v>128.86360340034585</v>
      </c>
      <c r="U4139" s="98">
        <f>U3563+(U3707*'Emission factors'!$I$16)+('Emission factors'!$I$17*'GHG Estimation'!U3851)</f>
        <v>114.8902243561139</v>
      </c>
    </row>
    <row r="4140" spans="1:21" x14ac:dyDescent="0.25">
      <c r="A4140" s="92" t="s">
        <v>11</v>
      </c>
      <c r="B4140" s="92" t="s">
        <v>12</v>
      </c>
      <c r="C4140" s="92" t="s">
        <v>42</v>
      </c>
      <c r="D4140" s="92" t="s">
        <v>42</v>
      </c>
      <c r="E4140" s="92" t="s">
        <v>40</v>
      </c>
      <c r="F4140" s="92" t="s">
        <v>34</v>
      </c>
      <c r="G4140" s="92" t="s">
        <v>97</v>
      </c>
      <c r="H4140" s="92" t="s">
        <v>93</v>
      </c>
      <c r="I4140" s="89" t="s">
        <v>233</v>
      </c>
      <c r="L4140" s="98">
        <f>L3564+(L3708*'Emission factors'!$I$16)+('Emission factors'!$I$17*'GHG Estimation'!L3852)</f>
        <v>0</v>
      </c>
      <c r="M4140" s="98">
        <f>M3564+(M3708*'Emission factors'!$I$16)+('Emission factors'!$I$17*'GHG Estimation'!M3852)</f>
        <v>0</v>
      </c>
      <c r="N4140" s="98">
        <f>N3564+(N3708*'Emission factors'!$I$16)+('Emission factors'!$I$17*'GHG Estimation'!N3852)</f>
        <v>0</v>
      </c>
      <c r="O4140" s="98">
        <f>O3564+(O3708*'Emission factors'!$I$16)+('Emission factors'!$I$17*'GHG Estimation'!O3852)</f>
        <v>0</v>
      </c>
      <c r="P4140" s="98">
        <f>P3564+(P3708*'Emission factors'!$I$16)+('Emission factors'!$I$17*'GHG Estimation'!P3852)</f>
        <v>0</v>
      </c>
      <c r="Q4140" s="98">
        <f>Q3564+(Q3708*'Emission factors'!$I$16)+('Emission factors'!$I$17*'GHG Estimation'!Q3852)</f>
        <v>0</v>
      </c>
      <c r="R4140" s="98">
        <f>R3564+(R3708*'Emission factors'!$I$16)+('Emission factors'!$I$17*'GHG Estimation'!R3852)</f>
        <v>0</v>
      </c>
      <c r="S4140" s="98">
        <f>S3564+(S3708*'Emission factors'!$I$16)+('Emission factors'!$I$17*'GHG Estimation'!S3852)</f>
        <v>0</v>
      </c>
      <c r="T4140" s="98">
        <f>T3564+(T3708*'Emission factors'!$I$16)+('Emission factors'!$I$17*'GHG Estimation'!T3852)</f>
        <v>0</v>
      </c>
      <c r="U4140" s="98">
        <f>U3564+(U3708*'Emission factors'!$I$16)+('Emission factors'!$I$17*'GHG Estimation'!U3852)</f>
        <v>0</v>
      </c>
    </row>
    <row r="4141" spans="1:21" x14ac:dyDescent="0.25">
      <c r="A4141" s="92" t="s">
        <v>11</v>
      </c>
      <c r="B4141" s="92" t="s">
        <v>12</v>
      </c>
      <c r="C4141" s="92" t="s">
        <v>42</v>
      </c>
      <c r="D4141" s="92" t="s">
        <v>42</v>
      </c>
      <c r="E4141" s="92" t="s">
        <v>40</v>
      </c>
      <c r="F4141" s="92" t="s">
        <v>34</v>
      </c>
      <c r="G4141" s="92" t="s">
        <v>97</v>
      </c>
      <c r="H4141" s="92" t="s">
        <v>93</v>
      </c>
      <c r="I4141" s="89" t="s">
        <v>200</v>
      </c>
      <c r="L4141" s="98">
        <f>L3565+(L3709*'Emission factors'!$I$16)+('Emission factors'!$I$17*'GHG Estimation'!L3853)</f>
        <v>0</v>
      </c>
      <c r="M4141" s="98">
        <f>M3565+(M3709*'Emission factors'!$I$16)+('Emission factors'!$I$17*'GHG Estimation'!M3853)</f>
        <v>0</v>
      </c>
      <c r="N4141" s="98">
        <f>N3565+(N3709*'Emission factors'!$I$16)+('Emission factors'!$I$17*'GHG Estimation'!N3853)</f>
        <v>0</v>
      </c>
      <c r="O4141" s="98">
        <f>O3565+(O3709*'Emission factors'!$I$16)+('Emission factors'!$I$17*'GHG Estimation'!O3853)</f>
        <v>0</v>
      </c>
      <c r="P4141" s="98">
        <f>P3565+(P3709*'Emission factors'!$I$16)+('Emission factors'!$I$17*'GHG Estimation'!P3853)</f>
        <v>0</v>
      </c>
      <c r="Q4141" s="98">
        <f>Q3565+(Q3709*'Emission factors'!$I$16)+('Emission factors'!$I$17*'GHG Estimation'!Q3853)</f>
        <v>0</v>
      </c>
      <c r="R4141" s="98">
        <f>R3565+(R3709*'Emission factors'!$I$16)+('Emission factors'!$I$17*'GHG Estimation'!R3853)</f>
        <v>0</v>
      </c>
      <c r="S4141" s="98">
        <f>S3565+(S3709*'Emission factors'!$I$16)+('Emission factors'!$I$17*'GHG Estimation'!S3853)</f>
        <v>0</v>
      </c>
      <c r="T4141" s="98">
        <f>T3565+(T3709*'Emission factors'!$I$16)+('Emission factors'!$I$17*'GHG Estimation'!T3853)</f>
        <v>0</v>
      </c>
      <c r="U4141" s="98">
        <f>U3565+(U3709*'Emission factors'!$I$16)+('Emission factors'!$I$17*'GHG Estimation'!U3853)</f>
        <v>0</v>
      </c>
    </row>
    <row r="4142" spans="1:21" x14ac:dyDescent="0.25">
      <c r="A4142" s="92" t="s">
        <v>11</v>
      </c>
      <c r="B4142" s="92" t="s">
        <v>12</v>
      </c>
      <c r="C4142" s="92" t="s">
        <v>43</v>
      </c>
      <c r="D4142" s="92" t="s">
        <v>43</v>
      </c>
      <c r="E4142" s="92" t="s">
        <v>35</v>
      </c>
      <c r="F4142" s="92" t="s">
        <v>34</v>
      </c>
      <c r="G4142" s="92" t="s">
        <v>97</v>
      </c>
      <c r="H4142" s="92" t="s">
        <v>16</v>
      </c>
      <c r="I4142" s="89" t="s">
        <v>227</v>
      </c>
      <c r="J4142" s="92" t="s">
        <v>99</v>
      </c>
      <c r="L4142" s="98">
        <f>'Activity data'!H836*'Emission factors'!$B$42*'Emission factors'!$C$42</f>
        <v>0</v>
      </c>
      <c r="M4142" s="98">
        <f>'Activity data'!I836*'Emission factors'!$B$42*'Emission factors'!$C$42</f>
        <v>0</v>
      </c>
      <c r="N4142" s="98">
        <f>'Activity data'!J836*'Emission factors'!$B$42*'Emission factors'!$C$42</f>
        <v>0</v>
      </c>
      <c r="O4142" s="98">
        <f>'Activity data'!K836*'Emission factors'!$B$42*'Emission factors'!$C$42</f>
        <v>0</v>
      </c>
      <c r="P4142" s="98">
        <f>'Activity data'!L836*'Emission factors'!$B$42*'Emission factors'!$C$42</f>
        <v>0</v>
      </c>
      <c r="Q4142" s="98">
        <f>'Activity data'!M836*'Emission factors'!$B$42*'Emission factors'!$C$42</f>
        <v>0</v>
      </c>
      <c r="R4142" s="98">
        <f>'Activity data'!N836*'Emission factors'!$B$42*'Emission factors'!$C$42</f>
        <v>0</v>
      </c>
      <c r="S4142" s="98">
        <f>'Activity data'!O836*'Emission factors'!$B$42*'Emission factors'!$C$42</f>
        <v>0</v>
      </c>
      <c r="T4142" s="98">
        <f>'Activity data'!P836*'Emission factors'!$B$42*'Emission factors'!$C$42</f>
        <v>0</v>
      </c>
      <c r="U4142" s="98">
        <f>'Activity data'!Q836*'Emission factors'!$B$42*'Emission factors'!$C$42</f>
        <v>0</v>
      </c>
    </row>
    <row r="4143" spans="1:21" x14ac:dyDescent="0.25">
      <c r="A4143" s="92" t="s">
        <v>11</v>
      </c>
      <c r="B4143" s="92" t="s">
        <v>12</v>
      </c>
      <c r="C4143" s="92" t="s">
        <v>43</v>
      </c>
      <c r="D4143" s="92" t="s">
        <v>43</v>
      </c>
      <c r="E4143" s="92" t="s">
        <v>35</v>
      </c>
      <c r="F4143" s="92" t="s">
        <v>34</v>
      </c>
      <c r="G4143" s="92" t="s">
        <v>97</v>
      </c>
      <c r="H4143" s="92" t="s">
        <v>16</v>
      </c>
      <c r="I4143" s="89" t="s">
        <v>203</v>
      </c>
      <c r="L4143" s="98">
        <f>'Activity data'!H837*'Emission factors'!$B$42*'Emission factors'!$C$42</f>
        <v>0</v>
      </c>
      <c r="M4143" s="98">
        <f>'Activity data'!I837*'Emission factors'!$B$42*'Emission factors'!$C$42</f>
        <v>0</v>
      </c>
      <c r="N4143" s="98">
        <f>'Activity data'!J837*'Emission factors'!$B$42*'Emission factors'!$C$42</f>
        <v>0</v>
      </c>
      <c r="O4143" s="98">
        <f>'Activity data'!K837*'Emission factors'!$B$42*'Emission factors'!$C$42</f>
        <v>0</v>
      </c>
      <c r="P4143" s="98">
        <f>'Activity data'!L837*'Emission factors'!$B$42*'Emission factors'!$C$42</f>
        <v>0</v>
      </c>
      <c r="Q4143" s="98">
        <f>'Activity data'!M837*'Emission factors'!$B$42*'Emission factors'!$C$42</f>
        <v>0</v>
      </c>
      <c r="R4143" s="98">
        <f>'Activity data'!N837*'Emission factors'!$B$42*'Emission factors'!$C$42</f>
        <v>39.576193800000006</v>
      </c>
      <c r="S4143" s="98">
        <f>'Activity data'!O837*'Emission factors'!$B$42*'Emission factors'!$C$42</f>
        <v>13.1920646</v>
      </c>
      <c r="T4143" s="98">
        <f>'Activity data'!P837*'Emission factors'!$B$42*'Emission factors'!$C$42</f>
        <v>1755.0295941750001</v>
      </c>
      <c r="U4143" s="98">
        <f>'Activity data'!Q837*'Emission factors'!$B$42*'Emission factors'!$C$42</f>
        <v>1465.222021175</v>
      </c>
    </row>
    <row r="4144" spans="1:21" x14ac:dyDescent="0.25">
      <c r="A4144" s="92" t="s">
        <v>11</v>
      </c>
      <c r="B4144" s="92" t="s">
        <v>12</v>
      </c>
      <c r="C4144" s="92" t="s">
        <v>43</v>
      </c>
      <c r="D4144" s="92" t="s">
        <v>43</v>
      </c>
      <c r="E4144" s="92" t="s">
        <v>35</v>
      </c>
      <c r="F4144" s="92" t="s">
        <v>34</v>
      </c>
      <c r="G4144" s="92" t="s">
        <v>97</v>
      </c>
      <c r="H4144" s="92" t="s">
        <v>16</v>
      </c>
      <c r="I4144" s="89" t="s">
        <v>191</v>
      </c>
      <c r="L4144" s="98">
        <f>'Activity data'!H838*'Emission factors'!$B$42*'Emission factors'!$C$42</f>
        <v>0</v>
      </c>
      <c r="M4144" s="98">
        <f>'Activity data'!I838*'Emission factors'!$B$42*'Emission factors'!$C$42</f>
        <v>0</v>
      </c>
      <c r="N4144" s="98">
        <f>'Activity data'!J838*'Emission factors'!$B$42*'Emission factors'!$C$42</f>
        <v>0</v>
      </c>
      <c r="O4144" s="98">
        <f>'Activity data'!K838*'Emission factors'!$B$42*'Emission factors'!$C$42</f>
        <v>0</v>
      </c>
      <c r="P4144" s="98">
        <f>'Activity data'!L838*'Emission factors'!$B$42*'Emission factors'!$C$42</f>
        <v>0</v>
      </c>
      <c r="Q4144" s="98">
        <f>'Activity data'!M838*'Emission factors'!$B$42*'Emission factors'!$C$42</f>
        <v>0</v>
      </c>
      <c r="R4144" s="98">
        <f>'Activity data'!N838*'Emission factors'!$B$42*'Emission factors'!$C$42</f>
        <v>0</v>
      </c>
      <c r="S4144" s="98">
        <f>'Activity data'!O838*'Emission factors'!$B$42*'Emission factors'!$C$42</f>
        <v>0</v>
      </c>
      <c r="T4144" s="98">
        <f>'Activity data'!P838*'Emission factors'!$B$42*'Emission factors'!$C$42</f>
        <v>0</v>
      </c>
      <c r="U4144" s="98">
        <f>'Activity data'!Q838*'Emission factors'!$B$42*'Emission factors'!$C$42</f>
        <v>0</v>
      </c>
    </row>
    <row r="4145" spans="1:21" x14ac:dyDescent="0.25">
      <c r="A4145" s="92" t="s">
        <v>11</v>
      </c>
      <c r="B4145" s="92" t="s">
        <v>12</v>
      </c>
      <c r="C4145" s="92" t="s">
        <v>43</v>
      </c>
      <c r="D4145" s="92" t="s">
        <v>43</v>
      </c>
      <c r="E4145" s="92" t="s">
        <v>35</v>
      </c>
      <c r="F4145" s="92" t="s">
        <v>34</v>
      </c>
      <c r="G4145" s="92" t="s">
        <v>97</v>
      </c>
      <c r="H4145" s="92" t="s">
        <v>16</v>
      </c>
      <c r="I4145" s="89" t="s">
        <v>192</v>
      </c>
      <c r="L4145" s="98">
        <f>'Activity data'!H839*'Emission factors'!$B$42*'Emission factors'!$C$42</f>
        <v>0</v>
      </c>
      <c r="M4145" s="98">
        <f>'Activity data'!I839*'Emission factors'!$B$42*'Emission factors'!$C$42</f>
        <v>0</v>
      </c>
      <c r="N4145" s="98">
        <f>'Activity data'!J839*'Emission factors'!$B$42*'Emission factors'!$C$42</f>
        <v>0</v>
      </c>
      <c r="O4145" s="98">
        <f>'Activity data'!K839*'Emission factors'!$B$42*'Emission factors'!$C$42</f>
        <v>0</v>
      </c>
      <c r="P4145" s="98">
        <f>'Activity data'!L839*'Emission factors'!$B$42*'Emission factors'!$C$42</f>
        <v>0</v>
      </c>
      <c r="Q4145" s="98">
        <f>'Activity data'!M839*'Emission factors'!$B$42*'Emission factors'!$C$42</f>
        <v>0</v>
      </c>
      <c r="R4145" s="98">
        <f>'Activity data'!N839*'Emission factors'!$B$42*'Emission factors'!$C$42</f>
        <v>0</v>
      </c>
      <c r="S4145" s="98">
        <f>'Activity data'!O839*'Emission factors'!$B$42*'Emission factors'!$C$42</f>
        <v>0</v>
      </c>
      <c r="T4145" s="98">
        <f>'Activity data'!P839*'Emission factors'!$B$42*'Emission factors'!$C$42</f>
        <v>0</v>
      </c>
      <c r="U4145" s="98">
        <f>'Activity data'!Q839*'Emission factors'!$B$42*'Emission factors'!$C$42</f>
        <v>0</v>
      </c>
    </row>
    <row r="4146" spans="1:21" x14ac:dyDescent="0.25">
      <c r="A4146" s="92" t="s">
        <v>11</v>
      </c>
      <c r="B4146" s="92" t="s">
        <v>12</v>
      </c>
      <c r="C4146" s="92" t="s">
        <v>43</v>
      </c>
      <c r="D4146" s="92" t="s">
        <v>43</v>
      </c>
      <c r="E4146" s="92" t="s">
        <v>35</v>
      </c>
      <c r="F4146" s="92" t="s">
        <v>34</v>
      </c>
      <c r="G4146" s="92" t="s">
        <v>97</v>
      </c>
      <c r="H4146" s="92" t="s">
        <v>16</v>
      </c>
      <c r="I4146" s="89" t="s">
        <v>206</v>
      </c>
      <c r="L4146" s="98">
        <f>'Activity data'!H840*'Emission factors'!$B$42*'Emission factors'!$C$42</f>
        <v>0</v>
      </c>
      <c r="M4146" s="98">
        <f>'Activity data'!I840*'Emission factors'!$B$42*'Emission factors'!$C$42</f>
        <v>0</v>
      </c>
      <c r="N4146" s="98">
        <f>'Activity data'!J840*'Emission factors'!$B$42*'Emission factors'!$C$42</f>
        <v>0</v>
      </c>
      <c r="O4146" s="98">
        <f>'Activity data'!K840*'Emission factors'!$B$42*'Emission factors'!$C$42</f>
        <v>0</v>
      </c>
      <c r="P4146" s="98">
        <f>'Activity data'!L840*'Emission factors'!$B$42*'Emission factors'!$C$42</f>
        <v>0</v>
      </c>
      <c r="Q4146" s="98">
        <f>'Activity data'!M840*'Emission factors'!$B$42*'Emission factors'!$C$42</f>
        <v>0</v>
      </c>
      <c r="R4146" s="98">
        <f>'Activity data'!N840*'Emission factors'!$B$42*'Emission factors'!$C$42</f>
        <v>0</v>
      </c>
      <c r="S4146" s="98">
        <f>'Activity data'!O840*'Emission factors'!$B$42*'Emission factors'!$C$42</f>
        <v>0</v>
      </c>
      <c r="T4146" s="98">
        <f>'Activity data'!P840*'Emission factors'!$B$42*'Emission factors'!$C$42</f>
        <v>0</v>
      </c>
      <c r="U4146" s="98">
        <f>'Activity data'!Q840*'Emission factors'!$B$42*'Emission factors'!$C$42</f>
        <v>231.90575099999998</v>
      </c>
    </row>
    <row r="4147" spans="1:21" x14ac:dyDescent="0.25">
      <c r="A4147" s="92" t="s">
        <v>11</v>
      </c>
      <c r="B4147" s="92" t="s">
        <v>12</v>
      </c>
      <c r="C4147" s="92" t="s">
        <v>43</v>
      </c>
      <c r="D4147" s="92" t="s">
        <v>43</v>
      </c>
      <c r="E4147" s="92" t="s">
        <v>35</v>
      </c>
      <c r="F4147" s="92" t="s">
        <v>34</v>
      </c>
      <c r="G4147" s="92" t="s">
        <v>97</v>
      </c>
      <c r="H4147" s="92" t="s">
        <v>16</v>
      </c>
      <c r="I4147" s="89" t="s">
        <v>220</v>
      </c>
      <c r="L4147" s="98">
        <f>'Activity data'!H841*'Emission factors'!$B$42*'Emission factors'!$C$42</f>
        <v>0</v>
      </c>
      <c r="M4147" s="98">
        <f>'Activity data'!I841*'Emission factors'!$B$42*'Emission factors'!$C$42</f>
        <v>0</v>
      </c>
      <c r="N4147" s="98">
        <f>'Activity data'!J841*'Emission factors'!$B$42*'Emission factors'!$C$42</f>
        <v>0</v>
      </c>
      <c r="O4147" s="98">
        <f>'Activity data'!K841*'Emission factors'!$B$42*'Emission factors'!$C$42</f>
        <v>0</v>
      </c>
      <c r="P4147" s="98">
        <f>'Activity data'!L841*'Emission factors'!$B$42*'Emission factors'!$C$42</f>
        <v>0</v>
      </c>
      <c r="Q4147" s="98">
        <f>'Activity data'!M841*'Emission factors'!$B$42*'Emission factors'!$C$42</f>
        <v>0</v>
      </c>
      <c r="R4147" s="98">
        <f>'Activity data'!N841*'Emission factors'!$B$42*'Emission factors'!$C$42</f>
        <v>0</v>
      </c>
      <c r="S4147" s="98">
        <f>'Activity data'!O841*'Emission factors'!$B$42*'Emission factors'!$C$42</f>
        <v>0</v>
      </c>
      <c r="T4147" s="98">
        <f>'Activity data'!P841*'Emission factors'!$B$42*'Emission factors'!$C$42</f>
        <v>0</v>
      </c>
      <c r="U4147" s="98">
        <f>'Activity data'!Q841*'Emission factors'!$B$42*'Emission factors'!$C$42</f>
        <v>0</v>
      </c>
    </row>
    <row r="4148" spans="1:21" x14ac:dyDescent="0.25">
      <c r="A4148" s="92" t="s">
        <v>11</v>
      </c>
      <c r="B4148" s="92" t="s">
        <v>12</v>
      </c>
      <c r="C4148" s="92" t="s">
        <v>43</v>
      </c>
      <c r="D4148" s="92" t="s">
        <v>43</v>
      </c>
      <c r="E4148" s="92" t="s">
        <v>35</v>
      </c>
      <c r="F4148" s="92" t="s">
        <v>34</v>
      </c>
      <c r="G4148" s="92" t="s">
        <v>97</v>
      </c>
      <c r="H4148" s="92" t="s">
        <v>16</v>
      </c>
      <c r="I4148" s="89" t="s">
        <v>193</v>
      </c>
      <c r="L4148" s="98">
        <f>'Activity data'!H842*'Emission factors'!$B$42*'Emission factors'!$C$42</f>
        <v>0</v>
      </c>
      <c r="M4148" s="98">
        <f>'Activity data'!I842*'Emission factors'!$B$42*'Emission factors'!$C$42</f>
        <v>0</v>
      </c>
      <c r="N4148" s="98">
        <f>'Activity data'!J842*'Emission factors'!$B$42*'Emission factors'!$C$42</f>
        <v>0</v>
      </c>
      <c r="O4148" s="98">
        <f>'Activity data'!K842*'Emission factors'!$B$42*'Emission factors'!$C$42</f>
        <v>0</v>
      </c>
      <c r="P4148" s="98">
        <f>'Activity data'!L842*'Emission factors'!$B$42*'Emission factors'!$C$42</f>
        <v>0</v>
      </c>
      <c r="Q4148" s="98">
        <f>'Activity data'!M842*'Emission factors'!$B$42*'Emission factors'!$C$42</f>
        <v>0</v>
      </c>
      <c r="R4148" s="98">
        <f>'Activity data'!N842*'Emission factors'!$B$42*'Emission factors'!$C$42</f>
        <v>0</v>
      </c>
      <c r="S4148" s="98">
        <f>'Activity data'!O842*'Emission factors'!$B$42*'Emission factors'!$C$42</f>
        <v>0</v>
      </c>
      <c r="T4148" s="98">
        <f>'Activity data'!P842*'Emission factors'!$B$42*'Emission factors'!$C$42</f>
        <v>0</v>
      </c>
      <c r="U4148" s="98">
        <f>'Activity data'!Q842*'Emission factors'!$B$42*'Emission factors'!$C$42</f>
        <v>309.826978725</v>
      </c>
    </row>
    <row r="4149" spans="1:21" x14ac:dyDescent="0.25">
      <c r="A4149" s="92" t="s">
        <v>11</v>
      </c>
      <c r="B4149" s="92" t="s">
        <v>12</v>
      </c>
      <c r="C4149" s="92" t="s">
        <v>43</v>
      </c>
      <c r="D4149" s="92" t="s">
        <v>43</v>
      </c>
      <c r="E4149" s="92" t="s">
        <v>35</v>
      </c>
      <c r="F4149" s="92" t="s">
        <v>34</v>
      </c>
      <c r="G4149" s="92" t="s">
        <v>97</v>
      </c>
      <c r="H4149" s="92" t="s">
        <v>16</v>
      </c>
      <c r="I4149" s="89" t="s">
        <v>259</v>
      </c>
      <c r="L4149" s="98">
        <f>'Activity data'!H843*'Emission factors'!$B$42*'Emission factors'!$C$42</f>
        <v>0</v>
      </c>
      <c r="M4149" s="98">
        <f>'Activity data'!I843*'Emission factors'!$B$42*'Emission factors'!$C$42</f>
        <v>0</v>
      </c>
      <c r="N4149" s="98">
        <f>'Activity data'!J843*'Emission factors'!$B$42*'Emission factors'!$C$42</f>
        <v>0</v>
      </c>
      <c r="O4149" s="98">
        <f>'Activity data'!K843*'Emission factors'!$B$42*'Emission factors'!$C$42</f>
        <v>1158.655750725</v>
      </c>
      <c r="P4149" s="98">
        <f>'Activity data'!L843*'Emission factors'!$B$42*'Emission factors'!$C$42</f>
        <v>1230.7271036500001</v>
      </c>
      <c r="Q4149" s="98">
        <f>'Activity data'!M843*'Emission factors'!$B$42*'Emission factors'!$C$42</f>
        <v>281.50284002499995</v>
      </c>
      <c r="R4149" s="98">
        <f>'Activity data'!N843*'Emission factors'!$B$42*'Emission factors'!$C$42</f>
        <v>66.684095775000003</v>
      </c>
      <c r="S4149" s="98">
        <f>'Activity data'!O843*'Emission factors'!$B$42*'Emission factors'!$C$42</f>
        <v>22.228031925</v>
      </c>
      <c r="T4149" s="98">
        <f>'Activity data'!P843*'Emission factors'!$B$42*'Emission factors'!$C$42</f>
        <v>866.24408804999996</v>
      </c>
      <c r="U4149" s="98">
        <f>'Activity data'!Q843*'Emission factors'!$B$42*'Emission factors'!$C$42</f>
        <v>445.26202655000003</v>
      </c>
    </row>
    <row r="4150" spans="1:21" x14ac:dyDescent="0.25">
      <c r="A4150" s="92" t="s">
        <v>11</v>
      </c>
      <c r="B4150" s="92" t="s">
        <v>12</v>
      </c>
      <c r="C4150" s="92" t="s">
        <v>43</v>
      </c>
      <c r="D4150" s="92" t="s">
        <v>43</v>
      </c>
      <c r="E4150" s="92" t="s">
        <v>35</v>
      </c>
      <c r="F4150" s="92" t="s">
        <v>34</v>
      </c>
      <c r="G4150" s="92" t="s">
        <v>97</v>
      </c>
      <c r="H4150" s="92" t="s">
        <v>16</v>
      </c>
      <c r="I4150" s="89" t="s">
        <v>223</v>
      </c>
      <c r="L4150" s="98">
        <f>'Activity data'!H844*'Emission factors'!$B$42*'Emission factors'!$C$42</f>
        <v>0</v>
      </c>
      <c r="M4150" s="98">
        <f>'Activity data'!I844*'Emission factors'!$B$42*'Emission factors'!$C$42</f>
        <v>0</v>
      </c>
      <c r="N4150" s="98">
        <f>'Activity data'!J844*'Emission factors'!$B$42*'Emission factors'!$C$42</f>
        <v>0</v>
      </c>
      <c r="O4150" s="98">
        <f>'Activity data'!K844*'Emission factors'!$B$42*'Emission factors'!$C$42</f>
        <v>0</v>
      </c>
      <c r="P4150" s="98">
        <f>'Activity data'!L844*'Emission factors'!$B$42*'Emission factors'!$C$42</f>
        <v>0</v>
      </c>
      <c r="Q4150" s="98">
        <f>'Activity data'!M844*'Emission factors'!$B$42*'Emission factors'!$C$42</f>
        <v>0</v>
      </c>
      <c r="R4150" s="98">
        <f>'Activity data'!N844*'Emission factors'!$B$42*'Emission factors'!$C$42</f>
        <v>0</v>
      </c>
      <c r="S4150" s="98">
        <f>'Activity data'!O844*'Emission factors'!$B$42*'Emission factors'!$C$42</f>
        <v>0</v>
      </c>
      <c r="T4150" s="98">
        <f>'Activity data'!P844*'Emission factors'!$B$42*'Emission factors'!$C$42</f>
        <v>0</v>
      </c>
      <c r="U4150" s="98">
        <f>'Activity data'!Q844*'Emission factors'!$B$42*'Emission factors'!$C$42</f>
        <v>0</v>
      </c>
    </row>
    <row r="4151" spans="1:21" x14ac:dyDescent="0.25">
      <c r="A4151" s="92" t="s">
        <v>11</v>
      </c>
      <c r="B4151" s="92" t="s">
        <v>12</v>
      </c>
      <c r="C4151" s="92" t="s">
        <v>43</v>
      </c>
      <c r="D4151" s="92" t="s">
        <v>43</v>
      </c>
      <c r="E4151" s="92" t="s">
        <v>35</v>
      </c>
      <c r="F4151" s="92" t="s">
        <v>34</v>
      </c>
      <c r="G4151" s="92" t="s">
        <v>97</v>
      </c>
      <c r="H4151" s="92" t="s">
        <v>16</v>
      </c>
      <c r="I4151" s="89" t="s">
        <v>221</v>
      </c>
      <c r="L4151" s="98">
        <f>'Activity data'!H845*'Emission factors'!$B$42*'Emission factors'!$C$42</f>
        <v>0</v>
      </c>
      <c r="M4151" s="98">
        <f>'Activity data'!I845*'Emission factors'!$B$42*'Emission factors'!$C$42</f>
        <v>0</v>
      </c>
      <c r="N4151" s="98">
        <f>'Activity data'!J845*'Emission factors'!$B$42*'Emission factors'!$C$42</f>
        <v>0</v>
      </c>
      <c r="O4151" s="98">
        <f>'Activity data'!K845*'Emission factors'!$B$42*'Emission factors'!$C$42</f>
        <v>0</v>
      </c>
      <c r="P4151" s="98">
        <f>'Activity data'!L845*'Emission factors'!$B$42*'Emission factors'!$C$42</f>
        <v>0</v>
      </c>
      <c r="Q4151" s="98">
        <f>'Activity data'!M845*'Emission factors'!$B$42*'Emission factors'!$C$42</f>
        <v>0</v>
      </c>
      <c r="R4151" s="98">
        <f>'Activity data'!N845*'Emission factors'!$B$42*'Emission factors'!$C$42</f>
        <v>0</v>
      </c>
      <c r="S4151" s="98">
        <f>'Activity data'!O845*'Emission factors'!$B$42*'Emission factors'!$C$42</f>
        <v>0</v>
      </c>
      <c r="T4151" s="98">
        <f>'Activity data'!P845*'Emission factors'!$B$42*'Emission factors'!$C$42</f>
        <v>0</v>
      </c>
      <c r="U4151" s="98">
        <f>'Activity data'!Q845*'Emission factors'!$B$42*'Emission factors'!$C$42</f>
        <v>0</v>
      </c>
    </row>
    <row r="4152" spans="1:21" x14ac:dyDescent="0.25">
      <c r="A4152" s="92" t="s">
        <v>11</v>
      </c>
      <c r="B4152" s="92" t="s">
        <v>12</v>
      </c>
      <c r="C4152" s="92" t="s">
        <v>43</v>
      </c>
      <c r="D4152" s="92" t="s">
        <v>43</v>
      </c>
      <c r="E4152" s="92" t="s">
        <v>35</v>
      </c>
      <c r="F4152" s="92" t="s">
        <v>34</v>
      </c>
      <c r="G4152" s="92" t="s">
        <v>97</v>
      </c>
      <c r="H4152" s="92" t="s">
        <v>16</v>
      </c>
      <c r="I4152" s="89" t="s">
        <v>222</v>
      </c>
      <c r="L4152" s="98">
        <f>'Activity data'!H846*'Emission factors'!$B$42*'Emission factors'!$C$42</f>
        <v>0</v>
      </c>
      <c r="M4152" s="98">
        <f>'Activity data'!I846*'Emission factors'!$B$42*'Emission factors'!$C$42</f>
        <v>0</v>
      </c>
      <c r="N4152" s="98">
        <f>'Activity data'!J846*'Emission factors'!$B$42*'Emission factors'!$C$42</f>
        <v>0</v>
      </c>
      <c r="O4152" s="98">
        <f>'Activity data'!K846*'Emission factors'!$B$42*'Emission factors'!$C$42</f>
        <v>0</v>
      </c>
      <c r="P4152" s="98">
        <f>'Activity data'!L846*'Emission factors'!$B$42*'Emission factors'!$C$42</f>
        <v>331.47300779999995</v>
      </c>
      <c r="Q4152" s="98">
        <f>'Activity data'!M846*'Emission factors'!$B$42*'Emission factors'!$C$42</f>
        <v>190.11346942499995</v>
      </c>
      <c r="R4152" s="98">
        <f>'Activity data'!N846*'Emission factors'!$B$42*'Emission factors'!$C$42</f>
        <v>26.540822274999996</v>
      </c>
      <c r="S4152" s="98">
        <f>'Activity data'!O846*'Emission factors'!$B$42*'Emission factors'!$C$42</f>
        <v>0</v>
      </c>
      <c r="T4152" s="98">
        <f>'Activity data'!P846*'Emission factors'!$B$42*'Emission factors'!$C$42</f>
        <v>0</v>
      </c>
      <c r="U4152" s="98">
        <f>'Activity data'!Q846*'Emission factors'!$B$42*'Emission factors'!$C$42</f>
        <v>0</v>
      </c>
    </row>
    <row r="4153" spans="1:21" x14ac:dyDescent="0.25">
      <c r="A4153" s="92" t="s">
        <v>11</v>
      </c>
      <c r="B4153" s="92" t="s">
        <v>12</v>
      </c>
      <c r="C4153" s="92" t="s">
        <v>43</v>
      </c>
      <c r="D4153" s="92" t="s">
        <v>43</v>
      </c>
      <c r="E4153" s="92" t="s">
        <v>35</v>
      </c>
      <c r="F4153" s="92" t="s">
        <v>34</v>
      </c>
      <c r="G4153" s="92" t="s">
        <v>97</v>
      </c>
      <c r="H4153" s="92" t="s">
        <v>16</v>
      </c>
      <c r="I4153" s="89" t="s">
        <v>201</v>
      </c>
      <c r="L4153" s="98">
        <f>'Activity data'!H847*'Emission factors'!$B$42*'Emission factors'!$C$42</f>
        <v>0</v>
      </c>
      <c r="M4153" s="98">
        <f>'Activity data'!I847*'Emission factors'!$B$42*'Emission factors'!$C$42</f>
        <v>0</v>
      </c>
      <c r="N4153" s="98">
        <f>'Activity data'!J847*'Emission factors'!$B$42*'Emission factors'!$C$42</f>
        <v>0</v>
      </c>
      <c r="O4153" s="98">
        <f>'Activity data'!K847*'Emission factors'!$B$42*'Emission factors'!$C$42</f>
        <v>0</v>
      </c>
      <c r="P4153" s="98">
        <f>'Activity data'!L847*'Emission factors'!$B$42*'Emission factors'!$C$42</f>
        <v>0</v>
      </c>
      <c r="Q4153" s="98">
        <f>'Activity data'!M847*'Emission factors'!$B$42*'Emission factors'!$C$42</f>
        <v>0</v>
      </c>
      <c r="R4153" s="98">
        <f>'Activity data'!N847*'Emission factors'!$B$42*'Emission factors'!$C$42</f>
        <v>0</v>
      </c>
      <c r="S4153" s="98">
        <f>'Activity data'!O847*'Emission factors'!$B$42*'Emission factors'!$C$42</f>
        <v>0</v>
      </c>
      <c r="T4153" s="98">
        <f>'Activity data'!P847*'Emission factors'!$B$42*'Emission factors'!$C$42</f>
        <v>0</v>
      </c>
      <c r="U4153" s="98">
        <f>'Activity data'!Q847*'Emission factors'!$B$42*'Emission factors'!$C$42</f>
        <v>0</v>
      </c>
    </row>
    <row r="4154" spans="1:21" x14ac:dyDescent="0.25">
      <c r="A4154" s="92" t="s">
        <v>11</v>
      </c>
      <c r="B4154" s="92" t="s">
        <v>12</v>
      </c>
      <c r="C4154" s="92" t="s">
        <v>43</v>
      </c>
      <c r="D4154" s="92" t="s">
        <v>43</v>
      </c>
      <c r="E4154" s="92" t="s">
        <v>35</v>
      </c>
      <c r="F4154" s="92" t="s">
        <v>34</v>
      </c>
      <c r="G4154" s="92" t="s">
        <v>97</v>
      </c>
      <c r="H4154" s="92" t="s">
        <v>16</v>
      </c>
      <c r="I4154" s="89" t="s">
        <v>207</v>
      </c>
      <c r="L4154" s="98">
        <f>'Activity data'!H848*'Emission factors'!$B$42*'Emission factors'!$C$42</f>
        <v>0</v>
      </c>
      <c r="M4154" s="98">
        <f>'Activity data'!I848*'Emission factors'!$B$42*'Emission factors'!$C$42</f>
        <v>0</v>
      </c>
      <c r="N4154" s="98">
        <f>'Activity data'!J848*'Emission factors'!$B$42*'Emission factors'!$C$42</f>
        <v>0</v>
      </c>
      <c r="O4154" s="98">
        <f>'Activity data'!K848*'Emission factors'!$B$42*'Emission factors'!$C$42</f>
        <v>0</v>
      </c>
      <c r="P4154" s="98">
        <f>'Activity data'!L848*'Emission factors'!$B$42*'Emission factors'!$C$42</f>
        <v>0</v>
      </c>
      <c r="Q4154" s="98">
        <f>'Activity data'!M848*'Emission factors'!$B$42*'Emission factors'!$C$42</f>
        <v>312.96084022499997</v>
      </c>
      <c r="R4154" s="98">
        <f>'Activity data'!N848*'Emission factors'!$B$42*'Emission factors'!$C$42</f>
        <v>223.25032399999995</v>
      </c>
      <c r="S4154" s="98">
        <f>'Activity data'!O848*'Emission factors'!$B$42*'Emission factors'!$C$42</f>
        <v>78.950925075000001</v>
      </c>
      <c r="T4154" s="98">
        <f>'Activity data'!P848*'Emission factors'!$B$42*'Emission factors'!$C$42</f>
        <v>13.102525699999999</v>
      </c>
      <c r="U4154" s="98">
        <f>'Activity data'!Q848*'Emission factors'!$B$42*'Emission factors'!$C$42</f>
        <v>0</v>
      </c>
    </row>
    <row r="4155" spans="1:21" x14ac:dyDescent="0.25">
      <c r="A4155" s="92" t="s">
        <v>11</v>
      </c>
      <c r="B4155" s="92" t="s">
        <v>12</v>
      </c>
      <c r="C4155" s="92" t="s">
        <v>43</v>
      </c>
      <c r="D4155" s="92" t="s">
        <v>43</v>
      </c>
      <c r="E4155" s="92" t="s">
        <v>35</v>
      </c>
      <c r="F4155" s="92" t="s">
        <v>34</v>
      </c>
      <c r="G4155" s="92" t="s">
        <v>97</v>
      </c>
      <c r="H4155" s="92" t="s">
        <v>16</v>
      </c>
      <c r="I4155" s="89" t="s">
        <v>218</v>
      </c>
      <c r="L4155" s="98">
        <f>'Activity data'!H849*'Emission factors'!$B$42*'Emission factors'!$C$42</f>
        <v>0</v>
      </c>
      <c r="M4155" s="98">
        <f>'Activity data'!I849*'Emission factors'!$B$42*'Emission factors'!$C$42</f>
        <v>0</v>
      </c>
      <c r="N4155" s="98">
        <f>'Activity data'!J849*'Emission factors'!$B$42*'Emission factors'!$C$42</f>
        <v>0</v>
      </c>
      <c r="O4155" s="98">
        <f>'Activity data'!K849*'Emission factors'!$B$42*'Emission factors'!$C$42</f>
        <v>0</v>
      </c>
      <c r="P4155" s="98">
        <f>'Activity data'!L849*'Emission factors'!$B$42*'Emission factors'!$C$42</f>
        <v>0</v>
      </c>
      <c r="Q4155" s="98">
        <f>'Activity data'!M849*'Emission factors'!$B$42*'Emission factors'!$C$42</f>
        <v>54.663498449999999</v>
      </c>
      <c r="R4155" s="98">
        <f>'Activity data'!N849*'Emission factors'!$B$42*'Emission factors'!$C$42</f>
        <v>250.12691714999997</v>
      </c>
      <c r="S4155" s="98">
        <f>'Activity data'!O849*'Emission factors'!$B$42*'Emission factors'!$C$42</f>
        <v>101.32072692499999</v>
      </c>
      <c r="T4155" s="98">
        <f>'Activity data'!P849*'Emission factors'!$B$42*'Emission factors'!$C$42</f>
        <v>47.000460924999999</v>
      </c>
      <c r="U4155" s="98">
        <f>'Activity data'!Q849*'Emission factors'!$B$42*'Emission factors'!$C$42</f>
        <v>12.998063650000001</v>
      </c>
    </row>
    <row r="4156" spans="1:21" x14ac:dyDescent="0.25">
      <c r="A4156" s="92" t="s">
        <v>11</v>
      </c>
      <c r="B4156" s="92" t="s">
        <v>12</v>
      </c>
      <c r="C4156" s="92" t="s">
        <v>43</v>
      </c>
      <c r="D4156" s="92" t="s">
        <v>43</v>
      </c>
      <c r="E4156" s="92" t="s">
        <v>35</v>
      </c>
      <c r="F4156" s="92" t="s">
        <v>34</v>
      </c>
      <c r="G4156" s="92" t="s">
        <v>97</v>
      </c>
      <c r="H4156" s="92" t="s">
        <v>16</v>
      </c>
      <c r="I4156" s="89" t="s">
        <v>194</v>
      </c>
      <c r="L4156" s="98">
        <f>'Activity data'!H850*'Emission factors'!$B$42*'Emission factors'!$C$42</f>
        <v>0</v>
      </c>
      <c r="M4156" s="98">
        <f>'Activity data'!I850*'Emission factors'!$B$42*'Emission factors'!$C$42</f>
        <v>0</v>
      </c>
      <c r="N4156" s="98">
        <f>'Activity data'!J850*'Emission factors'!$B$42*'Emission factors'!$C$42</f>
        <v>0</v>
      </c>
      <c r="O4156" s="98">
        <f>'Activity data'!K850*'Emission factors'!$B$42*'Emission factors'!$C$42</f>
        <v>0</v>
      </c>
      <c r="P4156" s="98">
        <f>'Activity data'!L850*'Emission factors'!$B$42*'Emission factors'!$C$42</f>
        <v>0</v>
      </c>
      <c r="Q4156" s="98">
        <f>'Activity data'!M850*'Emission factors'!$B$42*'Emission factors'!$C$42</f>
        <v>0</v>
      </c>
      <c r="R4156" s="98">
        <f>'Activity data'!N850*'Emission factors'!$B$42*'Emission factors'!$C$42</f>
        <v>0</v>
      </c>
      <c r="S4156" s="98">
        <f>'Activity data'!O850*'Emission factors'!$B$42*'Emission factors'!$C$42</f>
        <v>0</v>
      </c>
      <c r="T4156" s="98">
        <f>'Activity data'!P850*'Emission factors'!$B$42*'Emission factors'!$C$42</f>
        <v>0</v>
      </c>
      <c r="U4156" s="98">
        <f>'Activity data'!Q850*'Emission factors'!$B$42*'Emission factors'!$C$42</f>
        <v>0</v>
      </c>
    </row>
    <row r="4157" spans="1:21" x14ac:dyDescent="0.25">
      <c r="A4157" s="92" t="s">
        <v>11</v>
      </c>
      <c r="B4157" s="92" t="s">
        <v>12</v>
      </c>
      <c r="C4157" s="92" t="s">
        <v>43</v>
      </c>
      <c r="D4157" s="92" t="s">
        <v>43</v>
      </c>
      <c r="E4157" s="92" t="s">
        <v>35</v>
      </c>
      <c r="F4157" s="92" t="s">
        <v>34</v>
      </c>
      <c r="G4157" s="92" t="s">
        <v>97</v>
      </c>
      <c r="H4157" s="92" t="s">
        <v>16</v>
      </c>
      <c r="I4157" s="89" t="s">
        <v>195</v>
      </c>
      <c r="L4157" s="98">
        <f>'Activity data'!H851*'Emission factors'!$B$42*'Emission factors'!$C$42</f>
        <v>0</v>
      </c>
      <c r="M4157" s="98">
        <f>'Activity data'!I851*'Emission factors'!$B$42*'Emission factors'!$C$42</f>
        <v>0</v>
      </c>
      <c r="N4157" s="98">
        <f>'Activity data'!J851*'Emission factors'!$B$42*'Emission factors'!$C$42</f>
        <v>0</v>
      </c>
      <c r="O4157" s="98">
        <f>'Activity data'!K851*'Emission factors'!$B$42*'Emission factors'!$C$42</f>
        <v>0</v>
      </c>
      <c r="P4157" s="98">
        <f>'Activity data'!L851*'Emission factors'!$B$42*'Emission factors'!$C$42</f>
        <v>0</v>
      </c>
      <c r="Q4157" s="98">
        <f>'Activity data'!M851*'Emission factors'!$B$42*'Emission factors'!$C$42</f>
        <v>0</v>
      </c>
      <c r="R4157" s="98">
        <f>'Activity data'!N851*'Emission factors'!$B$42*'Emission factors'!$C$42</f>
        <v>284.19646860000006</v>
      </c>
      <c r="S4157" s="98">
        <f>'Activity data'!O851*'Emission factors'!$B$42*'Emission factors'!$C$42</f>
        <v>94.732156200000006</v>
      </c>
      <c r="T4157" s="98">
        <f>'Activity data'!P851*'Emission factors'!$B$42*'Emission factors'!$C$42</f>
        <v>0</v>
      </c>
      <c r="U4157" s="98">
        <f>'Activity data'!Q851*'Emission factors'!$B$42*'Emission factors'!$C$42</f>
        <v>0</v>
      </c>
    </row>
    <row r="4158" spans="1:21" x14ac:dyDescent="0.25">
      <c r="A4158" s="92" t="s">
        <v>11</v>
      </c>
      <c r="B4158" s="92" t="s">
        <v>12</v>
      </c>
      <c r="C4158" s="92" t="s">
        <v>43</v>
      </c>
      <c r="D4158" s="92" t="s">
        <v>43</v>
      </c>
      <c r="E4158" s="92" t="s">
        <v>35</v>
      </c>
      <c r="F4158" s="92" t="s">
        <v>34</v>
      </c>
      <c r="G4158" s="92" t="s">
        <v>97</v>
      </c>
      <c r="H4158" s="92" t="s">
        <v>16</v>
      </c>
      <c r="I4158" s="89" t="s">
        <v>209</v>
      </c>
      <c r="L4158" s="98">
        <f>'Activity data'!H852*'Emission factors'!$B$42*'Emission factors'!$C$42</f>
        <v>0</v>
      </c>
      <c r="M4158" s="98">
        <f>'Activity data'!I852*'Emission factors'!$B$42*'Emission factors'!$C$42</f>
        <v>0</v>
      </c>
      <c r="N4158" s="98">
        <f>'Activity data'!J852*'Emission factors'!$B$42*'Emission factors'!$C$42</f>
        <v>0</v>
      </c>
      <c r="O4158" s="98">
        <f>'Activity data'!K852*'Emission factors'!$B$42*'Emission factors'!$C$42</f>
        <v>0</v>
      </c>
      <c r="P4158" s="98">
        <f>'Activity data'!L852*'Emission factors'!$B$42*'Emission factors'!$C$42</f>
        <v>0</v>
      </c>
      <c r="Q4158" s="98">
        <f>'Activity data'!M852*'Emission factors'!$B$42*'Emission factors'!$C$42</f>
        <v>0</v>
      </c>
      <c r="R4158" s="98">
        <f>'Activity data'!N852*'Emission factors'!$B$42*'Emission factors'!$C$42</f>
        <v>0</v>
      </c>
      <c r="S4158" s="98">
        <f>'Activity data'!O852*'Emission factors'!$B$42*'Emission factors'!$C$42</f>
        <v>0</v>
      </c>
      <c r="T4158" s="98">
        <f>'Activity data'!P852*'Emission factors'!$B$42*'Emission factors'!$C$42</f>
        <v>0</v>
      </c>
      <c r="U4158" s="98">
        <f>'Activity data'!Q852*'Emission factors'!$B$42*'Emission factors'!$C$42</f>
        <v>2.6861669999999997</v>
      </c>
    </row>
    <row r="4159" spans="1:21" x14ac:dyDescent="0.25">
      <c r="A4159" s="92" t="s">
        <v>11</v>
      </c>
      <c r="B4159" s="92" t="s">
        <v>12</v>
      </c>
      <c r="C4159" s="92" t="s">
        <v>43</v>
      </c>
      <c r="D4159" s="92" t="s">
        <v>43</v>
      </c>
      <c r="E4159" s="92" t="s">
        <v>35</v>
      </c>
      <c r="F4159" s="92" t="s">
        <v>34</v>
      </c>
      <c r="G4159" s="92" t="s">
        <v>97</v>
      </c>
      <c r="H4159" s="92" t="s">
        <v>16</v>
      </c>
      <c r="I4159" s="89" t="s">
        <v>208</v>
      </c>
      <c r="L4159" s="98">
        <f>'Activity data'!H853*'Emission factors'!$B$42*'Emission factors'!$C$42</f>
        <v>0</v>
      </c>
      <c r="M4159" s="98">
        <f>'Activity data'!I853*'Emission factors'!$B$42*'Emission factors'!$C$42</f>
        <v>0</v>
      </c>
      <c r="N4159" s="98">
        <f>'Activity data'!J853*'Emission factors'!$B$42*'Emission factors'!$C$42</f>
        <v>0</v>
      </c>
      <c r="O4159" s="98">
        <f>'Activity data'!K853*'Emission factors'!$B$42*'Emission factors'!$C$42</f>
        <v>0</v>
      </c>
      <c r="P4159" s="98">
        <f>'Activity data'!L853*'Emission factors'!$B$42*'Emission factors'!$C$42</f>
        <v>0.49246394999999998</v>
      </c>
      <c r="Q4159" s="98">
        <f>'Activity data'!M853*'Emission factors'!$B$42*'Emission factors'!$C$42</f>
        <v>2.4026271499999998</v>
      </c>
      <c r="R4159" s="98">
        <f>'Activity data'!N853*'Emission factors'!$B$42*'Emission factors'!$C$42</f>
        <v>0.74615749999999992</v>
      </c>
      <c r="S4159" s="98">
        <f>'Activity data'!O853*'Emission factors'!$B$42*'Emission factors'!$C$42</f>
        <v>0</v>
      </c>
      <c r="T4159" s="98">
        <f>'Activity data'!P853*'Emission factors'!$B$42*'Emission factors'!$C$42</f>
        <v>0</v>
      </c>
      <c r="U4159" s="98">
        <f>'Activity data'!Q853*'Emission factors'!$B$42*'Emission factors'!$C$42</f>
        <v>0</v>
      </c>
    </row>
    <row r="4160" spans="1:21" x14ac:dyDescent="0.25">
      <c r="A4160" s="92" t="s">
        <v>11</v>
      </c>
      <c r="B4160" s="92" t="s">
        <v>12</v>
      </c>
      <c r="C4160" s="92" t="s">
        <v>43</v>
      </c>
      <c r="D4160" s="92" t="s">
        <v>43</v>
      </c>
      <c r="E4160" s="92" t="s">
        <v>35</v>
      </c>
      <c r="F4160" s="92" t="s">
        <v>34</v>
      </c>
      <c r="G4160" s="92" t="s">
        <v>97</v>
      </c>
      <c r="H4160" s="92" t="s">
        <v>16</v>
      </c>
      <c r="I4160" s="89" t="s">
        <v>226</v>
      </c>
      <c r="L4160" s="98">
        <f>'Activity data'!H854*'Emission factors'!$B$42*'Emission factors'!$C$42</f>
        <v>0</v>
      </c>
      <c r="M4160" s="98">
        <f>'Activity data'!I854*'Emission factors'!$B$42*'Emission factors'!$C$42</f>
        <v>0</v>
      </c>
      <c r="N4160" s="98">
        <f>'Activity data'!J854*'Emission factors'!$B$42*'Emission factors'!$C$42</f>
        <v>0</v>
      </c>
      <c r="O4160" s="98">
        <f>'Activity data'!K854*'Emission factors'!$B$42*'Emission factors'!$C$42</f>
        <v>0</v>
      </c>
      <c r="P4160" s="98">
        <f>'Activity data'!L854*'Emission factors'!$B$42*'Emission factors'!$C$42</f>
        <v>0</v>
      </c>
      <c r="Q4160" s="98">
        <f>'Activity data'!M854*'Emission factors'!$B$42*'Emission factors'!$C$42</f>
        <v>0</v>
      </c>
      <c r="R4160" s="98">
        <f>'Activity data'!N854*'Emission factors'!$B$42*'Emission factors'!$C$42</f>
        <v>0</v>
      </c>
      <c r="S4160" s="98">
        <f>'Activity data'!O854*'Emission factors'!$B$42*'Emission factors'!$C$42</f>
        <v>0</v>
      </c>
      <c r="T4160" s="98">
        <f>'Activity data'!P854*'Emission factors'!$B$42*'Emission factors'!$C$42</f>
        <v>0</v>
      </c>
      <c r="U4160" s="98">
        <f>'Activity data'!Q854*'Emission factors'!$B$42*'Emission factors'!$C$42</f>
        <v>0</v>
      </c>
    </row>
    <row r="4161" spans="1:21" x14ac:dyDescent="0.25">
      <c r="A4161" s="92" t="s">
        <v>11</v>
      </c>
      <c r="B4161" s="92" t="s">
        <v>12</v>
      </c>
      <c r="C4161" s="92" t="s">
        <v>43</v>
      </c>
      <c r="D4161" s="92" t="s">
        <v>43</v>
      </c>
      <c r="E4161" s="92" t="s">
        <v>35</v>
      </c>
      <c r="F4161" s="92" t="s">
        <v>34</v>
      </c>
      <c r="G4161" s="92" t="s">
        <v>97</v>
      </c>
      <c r="H4161" s="92" t="s">
        <v>16</v>
      </c>
      <c r="I4161" s="89" t="s">
        <v>196</v>
      </c>
      <c r="L4161" s="98">
        <f>'Activity data'!H855*'Emission factors'!$B$42*'Emission factors'!$C$42</f>
        <v>0</v>
      </c>
      <c r="M4161" s="98">
        <f>'Activity data'!I855*'Emission factors'!$B$42*'Emission factors'!$C$42</f>
        <v>0</v>
      </c>
      <c r="N4161" s="98">
        <f>'Activity data'!J855*'Emission factors'!$B$42*'Emission factors'!$C$42</f>
        <v>0</v>
      </c>
      <c r="O4161" s="98">
        <f>'Activity data'!K855*'Emission factors'!$B$42*'Emission factors'!$C$42</f>
        <v>0</v>
      </c>
      <c r="P4161" s="98">
        <f>'Activity data'!L855*'Emission factors'!$B$42*'Emission factors'!$C$42</f>
        <v>0</v>
      </c>
      <c r="Q4161" s="98">
        <f>'Activity data'!M855*'Emission factors'!$B$42*'Emission factors'!$C$42</f>
        <v>0</v>
      </c>
      <c r="R4161" s="98">
        <f>'Activity data'!N855*'Emission factors'!$B$42*'Emission factors'!$C$42</f>
        <v>0</v>
      </c>
      <c r="S4161" s="98">
        <f>'Activity data'!O855*'Emission factors'!$B$42*'Emission factors'!$C$42</f>
        <v>0</v>
      </c>
      <c r="T4161" s="98">
        <f>'Activity data'!P855*'Emission factors'!$B$42*'Emission factors'!$C$42</f>
        <v>50.119399275000006</v>
      </c>
      <c r="U4161" s="98">
        <f>'Activity data'!Q855*'Emission factors'!$B$42*'Emission factors'!$C$42</f>
        <v>141.09838325000001</v>
      </c>
    </row>
    <row r="4162" spans="1:21" x14ac:dyDescent="0.25">
      <c r="A4162" s="92" t="s">
        <v>11</v>
      </c>
      <c r="B4162" s="92" t="s">
        <v>12</v>
      </c>
      <c r="C4162" s="92" t="s">
        <v>43</v>
      </c>
      <c r="D4162" s="92" t="s">
        <v>43</v>
      </c>
      <c r="E4162" s="92" t="s">
        <v>35</v>
      </c>
      <c r="F4162" s="92" t="s">
        <v>34</v>
      </c>
      <c r="G4162" s="92" t="s">
        <v>97</v>
      </c>
      <c r="H4162" s="92" t="s">
        <v>16</v>
      </c>
      <c r="I4162" s="89" t="s">
        <v>197</v>
      </c>
      <c r="L4162" s="98">
        <f>'Activity data'!H856*'Emission factors'!$B$42*'Emission factors'!$C$42</f>
        <v>0</v>
      </c>
      <c r="M4162" s="98">
        <f>'Activity data'!I856*'Emission factors'!$B$42*'Emission factors'!$C$42</f>
        <v>0</v>
      </c>
      <c r="N4162" s="98">
        <f>'Activity data'!J856*'Emission factors'!$B$42*'Emission factors'!$C$42</f>
        <v>0</v>
      </c>
      <c r="O4162" s="98">
        <f>'Activity data'!K856*'Emission factors'!$B$42*'Emission factors'!$C$42</f>
        <v>0</v>
      </c>
      <c r="P4162" s="98">
        <f>'Activity data'!L856*'Emission factors'!$B$42*'Emission factors'!$C$42</f>
        <v>4053.0678473999997</v>
      </c>
      <c r="Q4162" s="98">
        <f>'Activity data'!M856*'Emission factors'!$B$42*'Emission factors'!$C$42</f>
        <v>2412.6629683749998</v>
      </c>
      <c r="R4162" s="98">
        <f>'Activity data'!N856*'Emission factors'!$B$42*'Emission factors'!$C$42</f>
        <v>446.79911099999998</v>
      </c>
      <c r="S4162" s="98">
        <f>'Activity data'!O856*'Emission factors'!$B$42*'Emission factors'!$C$42</f>
        <v>30.972997825000004</v>
      </c>
      <c r="T4162" s="98">
        <f>'Activity data'!P856*'Emission factors'!$B$42*'Emission factors'!$C$42</f>
        <v>0</v>
      </c>
      <c r="U4162" s="98">
        <f>'Activity data'!Q856*'Emission factors'!$B$42*'Emission factors'!$C$42</f>
        <v>0</v>
      </c>
    </row>
    <row r="4163" spans="1:21" x14ac:dyDescent="0.25">
      <c r="A4163" s="92" t="s">
        <v>11</v>
      </c>
      <c r="B4163" s="92" t="s">
        <v>12</v>
      </c>
      <c r="C4163" s="92" t="s">
        <v>43</v>
      </c>
      <c r="D4163" s="92" t="s">
        <v>43</v>
      </c>
      <c r="E4163" s="92" t="s">
        <v>35</v>
      </c>
      <c r="F4163" s="92" t="s">
        <v>34</v>
      </c>
      <c r="G4163" s="92" t="s">
        <v>97</v>
      </c>
      <c r="H4163" s="92" t="s">
        <v>16</v>
      </c>
      <c r="I4163" s="89" t="s">
        <v>229</v>
      </c>
      <c r="L4163" s="98">
        <f>'Activity data'!H857*'Emission factors'!$B$42*'Emission factors'!$C$42</f>
        <v>0</v>
      </c>
      <c r="M4163" s="98">
        <f>'Activity data'!I857*'Emission factors'!$B$42*'Emission factors'!$C$42</f>
        <v>0</v>
      </c>
      <c r="N4163" s="98">
        <f>'Activity data'!J857*'Emission factors'!$B$42*'Emission factors'!$C$42</f>
        <v>0</v>
      </c>
      <c r="O4163" s="98">
        <f>'Activity data'!K857*'Emission factors'!$B$42*'Emission factors'!$C$42</f>
        <v>0</v>
      </c>
      <c r="P4163" s="98">
        <f>'Activity data'!L857*'Emission factors'!$B$42*'Emission factors'!$C$42</f>
        <v>0</v>
      </c>
      <c r="Q4163" s="98">
        <f>'Activity data'!M857*'Emission factors'!$B$42*'Emission factors'!$C$42</f>
        <v>0</v>
      </c>
      <c r="R4163" s="98">
        <f>'Activity data'!N857*'Emission factors'!$B$42*'Emission factors'!$C$42</f>
        <v>0</v>
      </c>
      <c r="S4163" s="98">
        <f>'Activity data'!O857*'Emission factors'!$B$42*'Emission factors'!$C$42</f>
        <v>0</v>
      </c>
      <c r="T4163" s="98">
        <f>'Activity data'!P857*'Emission factors'!$B$42*'Emission factors'!$C$42</f>
        <v>0</v>
      </c>
      <c r="U4163" s="98">
        <f>'Activity data'!Q857*'Emission factors'!$B$42*'Emission factors'!$C$42</f>
        <v>0</v>
      </c>
    </row>
    <row r="4164" spans="1:21" x14ac:dyDescent="0.25">
      <c r="A4164" s="92" t="s">
        <v>11</v>
      </c>
      <c r="B4164" s="92" t="s">
        <v>12</v>
      </c>
      <c r="C4164" s="92" t="s">
        <v>43</v>
      </c>
      <c r="D4164" s="92" t="s">
        <v>43</v>
      </c>
      <c r="E4164" s="92" t="s">
        <v>35</v>
      </c>
      <c r="F4164" s="92" t="s">
        <v>34</v>
      </c>
      <c r="G4164" s="92" t="s">
        <v>97</v>
      </c>
      <c r="H4164" s="92" t="s">
        <v>16</v>
      </c>
      <c r="I4164" s="89" t="s">
        <v>198</v>
      </c>
      <c r="L4164" s="98">
        <f>'Activity data'!H858*'Emission factors'!$B$42*'Emission factors'!$C$42</f>
        <v>0</v>
      </c>
      <c r="M4164" s="98">
        <f>'Activity data'!I858*'Emission factors'!$B$42*'Emission factors'!$C$42</f>
        <v>0</v>
      </c>
      <c r="N4164" s="98">
        <f>'Activity data'!J858*'Emission factors'!$B$42*'Emission factors'!$C$42</f>
        <v>0</v>
      </c>
      <c r="O4164" s="98">
        <f>'Activity data'!K858*'Emission factors'!$B$42*'Emission factors'!$C$42</f>
        <v>0</v>
      </c>
      <c r="P4164" s="98">
        <f>'Activity data'!L858*'Emission factors'!$B$42*'Emission factors'!$C$42</f>
        <v>0</v>
      </c>
      <c r="Q4164" s="98">
        <f>'Activity data'!M858*'Emission factors'!$B$42*'Emission factors'!$C$42</f>
        <v>0</v>
      </c>
      <c r="R4164" s="98">
        <f>'Activity data'!N858*'Emission factors'!$B$42*'Emission factors'!$C$42</f>
        <v>0</v>
      </c>
      <c r="S4164" s="98">
        <f>'Activity data'!O858*'Emission factors'!$B$42*'Emission factors'!$C$42</f>
        <v>0</v>
      </c>
      <c r="T4164" s="98">
        <f>'Activity data'!P858*'Emission factors'!$B$42*'Emission factors'!$C$42</f>
        <v>0</v>
      </c>
      <c r="U4164" s="98">
        <f>'Activity data'!Q858*'Emission factors'!$B$42*'Emission factors'!$C$42</f>
        <v>0</v>
      </c>
    </row>
    <row r="4165" spans="1:21" x14ac:dyDescent="0.25">
      <c r="A4165" s="92" t="s">
        <v>11</v>
      </c>
      <c r="B4165" s="92" t="s">
        <v>12</v>
      </c>
      <c r="C4165" s="92" t="s">
        <v>43</v>
      </c>
      <c r="D4165" s="92" t="s">
        <v>43</v>
      </c>
      <c r="E4165" s="92" t="s">
        <v>35</v>
      </c>
      <c r="F4165" s="92" t="s">
        <v>34</v>
      </c>
      <c r="G4165" s="92" t="s">
        <v>97</v>
      </c>
      <c r="H4165" s="92" t="s">
        <v>16</v>
      </c>
      <c r="I4165" s="89" t="s">
        <v>231</v>
      </c>
      <c r="L4165" s="98">
        <f>'Activity data'!H859*'Emission factors'!$B$42*'Emission factors'!$C$42</f>
        <v>0</v>
      </c>
      <c r="M4165" s="98">
        <f>'Activity data'!I859*'Emission factors'!$B$42*'Emission factors'!$C$42</f>
        <v>0</v>
      </c>
      <c r="N4165" s="98">
        <f>'Activity data'!J859*'Emission factors'!$B$42*'Emission factors'!$C$42</f>
        <v>0</v>
      </c>
      <c r="O4165" s="98">
        <f>'Activity data'!K859*'Emission factors'!$B$42*'Emission factors'!$C$42</f>
        <v>0</v>
      </c>
      <c r="P4165" s="98">
        <f>'Activity data'!L859*'Emission factors'!$B$42*'Emission factors'!$C$42</f>
        <v>0</v>
      </c>
      <c r="Q4165" s="98">
        <f>'Activity data'!M859*'Emission factors'!$B$42*'Emission factors'!$C$42</f>
        <v>0</v>
      </c>
      <c r="R4165" s="98">
        <f>'Activity data'!N859*'Emission factors'!$B$42*'Emission factors'!$C$42</f>
        <v>0</v>
      </c>
      <c r="S4165" s="98">
        <f>'Activity data'!O859*'Emission factors'!$B$42*'Emission factors'!$C$42</f>
        <v>0</v>
      </c>
      <c r="T4165" s="98">
        <f>'Activity data'!P859*'Emission factors'!$B$42*'Emission factors'!$C$42</f>
        <v>0</v>
      </c>
      <c r="U4165" s="98">
        <f>'Activity data'!Q859*'Emission factors'!$B$42*'Emission factors'!$C$42</f>
        <v>0</v>
      </c>
    </row>
    <row r="4166" spans="1:21" x14ac:dyDescent="0.25">
      <c r="A4166" s="92" t="s">
        <v>11</v>
      </c>
      <c r="B4166" s="92" t="s">
        <v>12</v>
      </c>
      <c r="C4166" s="92" t="s">
        <v>43</v>
      </c>
      <c r="D4166" s="92" t="s">
        <v>43</v>
      </c>
      <c r="E4166" s="92" t="s">
        <v>35</v>
      </c>
      <c r="F4166" s="92" t="s">
        <v>34</v>
      </c>
      <c r="G4166" s="92" t="s">
        <v>97</v>
      </c>
      <c r="H4166" s="92" t="s">
        <v>16</v>
      </c>
      <c r="I4166" s="89" t="s">
        <v>230</v>
      </c>
      <c r="L4166" s="98">
        <f>'Activity data'!H860*'Emission factors'!$B$42*'Emission factors'!$C$42</f>
        <v>0</v>
      </c>
      <c r="M4166" s="98">
        <f>'Activity data'!I860*'Emission factors'!$B$42*'Emission factors'!$C$42</f>
        <v>0</v>
      </c>
      <c r="N4166" s="98">
        <f>'Activity data'!J860*'Emission factors'!$B$42*'Emission factors'!$C$42</f>
        <v>0</v>
      </c>
      <c r="O4166" s="98">
        <f>'Activity data'!K860*'Emission factors'!$B$42*'Emission factors'!$C$42</f>
        <v>0</v>
      </c>
      <c r="P4166" s="98">
        <f>'Activity data'!L860*'Emission factors'!$B$42*'Emission factors'!$C$42</f>
        <v>0</v>
      </c>
      <c r="Q4166" s="98">
        <f>'Activity data'!M860*'Emission factors'!$B$42*'Emission factors'!$C$42</f>
        <v>0</v>
      </c>
      <c r="R4166" s="98">
        <f>'Activity data'!N860*'Emission factors'!$B$42*'Emission factors'!$C$42</f>
        <v>0</v>
      </c>
      <c r="S4166" s="98">
        <f>'Activity data'!O860*'Emission factors'!$B$42*'Emission factors'!$C$42</f>
        <v>0</v>
      </c>
      <c r="T4166" s="98">
        <f>'Activity data'!P860*'Emission factors'!$B$42*'Emission factors'!$C$42</f>
        <v>0</v>
      </c>
      <c r="U4166" s="98">
        <f>'Activity data'!Q860*'Emission factors'!$B$42*'Emission factors'!$C$42</f>
        <v>0</v>
      </c>
    </row>
    <row r="4167" spans="1:21" x14ac:dyDescent="0.25">
      <c r="A4167" s="92" t="s">
        <v>11</v>
      </c>
      <c r="B4167" s="92" t="s">
        <v>12</v>
      </c>
      <c r="C4167" s="92" t="s">
        <v>43</v>
      </c>
      <c r="D4167" s="92" t="s">
        <v>43</v>
      </c>
      <c r="E4167" s="92" t="s">
        <v>35</v>
      </c>
      <c r="F4167" s="92" t="s">
        <v>34</v>
      </c>
      <c r="G4167" s="92" t="s">
        <v>97</v>
      </c>
      <c r="H4167" s="92" t="s">
        <v>16</v>
      </c>
      <c r="I4167" s="89" t="s">
        <v>303</v>
      </c>
      <c r="L4167" s="98">
        <f>'Activity data'!H861*'Emission factors'!$B$42*'Emission factors'!$C$42</f>
        <v>0</v>
      </c>
      <c r="M4167" s="98">
        <f>'Activity data'!I861*'Emission factors'!$B$42*'Emission factors'!$C$42</f>
        <v>0</v>
      </c>
      <c r="N4167" s="98">
        <f>'Activity data'!J861*'Emission factors'!$B$42*'Emission factors'!$C$42</f>
        <v>0</v>
      </c>
      <c r="O4167" s="98">
        <f>'Activity data'!K861*'Emission factors'!$B$42*'Emission factors'!$C$42</f>
        <v>0</v>
      </c>
      <c r="P4167" s="98">
        <f>'Activity data'!L861*'Emission factors'!$B$42*'Emission factors'!$C$42</f>
        <v>0</v>
      </c>
      <c r="Q4167" s="98">
        <f>'Activity data'!M861*'Emission factors'!$B$42*'Emission factors'!$C$42</f>
        <v>0</v>
      </c>
      <c r="R4167" s="98">
        <f>'Activity data'!N861*'Emission factors'!$B$42*'Emission factors'!$C$42</f>
        <v>0</v>
      </c>
      <c r="S4167" s="98">
        <f>'Activity data'!O861*'Emission factors'!$B$42*'Emission factors'!$C$42</f>
        <v>0</v>
      </c>
      <c r="T4167" s="98">
        <f>'Activity data'!P861*'Emission factors'!$B$42*'Emission factors'!$C$42</f>
        <v>0</v>
      </c>
      <c r="U4167" s="98">
        <f>'Activity data'!Q861*'Emission factors'!$B$42*'Emission factors'!$C$42</f>
        <v>0</v>
      </c>
    </row>
    <row r="4168" spans="1:21" x14ac:dyDescent="0.25">
      <c r="A4168" s="92" t="s">
        <v>11</v>
      </c>
      <c r="B4168" s="92" t="s">
        <v>12</v>
      </c>
      <c r="C4168" s="92" t="s">
        <v>43</v>
      </c>
      <c r="D4168" s="92" t="s">
        <v>43</v>
      </c>
      <c r="E4168" s="92" t="s">
        <v>35</v>
      </c>
      <c r="F4168" s="92" t="s">
        <v>34</v>
      </c>
      <c r="G4168" s="92" t="s">
        <v>97</v>
      </c>
      <c r="H4168" s="92" t="s">
        <v>16</v>
      </c>
      <c r="I4168" s="89" t="s">
        <v>225</v>
      </c>
      <c r="L4168" s="98">
        <f>'Activity data'!H862*'Emission factors'!$B$42*'Emission factors'!$C$42</f>
        <v>0</v>
      </c>
      <c r="M4168" s="98">
        <f>'Activity data'!I862*'Emission factors'!$B$42*'Emission factors'!$C$42</f>
        <v>0</v>
      </c>
      <c r="N4168" s="98">
        <f>'Activity data'!J862*'Emission factors'!$B$42*'Emission factors'!$C$42</f>
        <v>0</v>
      </c>
      <c r="O4168" s="98">
        <f>'Activity data'!K862*'Emission factors'!$B$42*'Emission factors'!$C$42</f>
        <v>0</v>
      </c>
      <c r="P4168" s="98">
        <f>'Activity data'!L862*'Emission factors'!$B$42*'Emission factors'!$C$42</f>
        <v>0</v>
      </c>
      <c r="Q4168" s="98">
        <f>'Activity data'!M862*'Emission factors'!$B$42*'Emission factors'!$C$42</f>
        <v>0</v>
      </c>
      <c r="R4168" s="98">
        <f>'Activity data'!N862*'Emission factors'!$B$42*'Emission factors'!$C$42</f>
        <v>0</v>
      </c>
      <c r="S4168" s="98">
        <f>'Activity data'!O862*'Emission factors'!$B$42*'Emission factors'!$C$42</f>
        <v>0</v>
      </c>
      <c r="T4168" s="98">
        <f>'Activity data'!P862*'Emission factors'!$B$42*'Emission factors'!$C$42</f>
        <v>0</v>
      </c>
      <c r="U4168" s="98">
        <f>'Activity data'!Q862*'Emission factors'!$B$42*'Emission factors'!$C$42</f>
        <v>0</v>
      </c>
    </row>
    <row r="4169" spans="1:21" x14ac:dyDescent="0.25">
      <c r="A4169" s="92" t="s">
        <v>11</v>
      </c>
      <c r="B4169" s="92" t="s">
        <v>12</v>
      </c>
      <c r="C4169" s="92" t="s">
        <v>43</v>
      </c>
      <c r="D4169" s="92" t="s">
        <v>43</v>
      </c>
      <c r="E4169" s="92" t="s">
        <v>35</v>
      </c>
      <c r="F4169" s="92" t="s">
        <v>34</v>
      </c>
      <c r="G4169" s="92" t="s">
        <v>97</v>
      </c>
      <c r="H4169" s="92" t="s">
        <v>16</v>
      </c>
      <c r="I4169" s="89" t="s">
        <v>205</v>
      </c>
      <c r="L4169" s="98">
        <f>'Activity data'!H863*'Emission factors'!$B$42*'Emission factors'!$C$42</f>
        <v>0</v>
      </c>
      <c r="M4169" s="98">
        <f>'Activity data'!I863*'Emission factors'!$B$42*'Emission factors'!$C$42</f>
        <v>0</v>
      </c>
      <c r="N4169" s="98">
        <f>'Activity data'!J863*'Emission factors'!$B$42*'Emission factors'!$C$42</f>
        <v>0</v>
      </c>
      <c r="O4169" s="98">
        <f>'Activity data'!K863*'Emission factors'!$B$42*'Emission factors'!$C$42</f>
        <v>0</v>
      </c>
      <c r="P4169" s="98">
        <f>'Activity data'!L863*'Emission factors'!$B$42*'Emission factors'!$C$42</f>
        <v>0</v>
      </c>
      <c r="Q4169" s="98">
        <f>'Activity data'!M863*'Emission factors'!$B$42*'Emission factors'!$C$42</f>
        <v>0</v>
      </c>
      <c r="R4169" s="98">
        <f>'Activity data'!N863*'Emission factors'!$B$42*'Emission factors'!$C$42</f>
        <v>0</v>
      </c>
      <c r="S4169" s="98">
        <f>'Activity data'!O863*'Emission factors'!$B$42*'Emission factors'!$C$42</f>
        <v>0</v>
      </c>
      <c r="T4169" s="98">
        <f>'Activity data'!P863*'Emission factors'!$B$42*'Emission factors'!$C$42</f>
        <v>0</v>
      </c>
      <c r="U4169" s="98">
        <f>'Activity data'!Q863*'Emission factors'!$B$42*'Emission factors'!$C$42</f>
        <v>0</v>
      </c>
    </row>
    <row r="4170" spans="1:21" x14ac:dyDescent="0.25">
      <c r="A4170" s="92" t="s">
        <v>11</v>
      </c>
      <c r="B4170" s="92" t="s">
        <v>12</v>
      </c>
      <c r="C4170" s="92" t="s">
        <v>43</v>
      </c>
      <c r="D4170" s="92" t="s">
        <v>43</v>
      </c>
      <c r="E4170" s="92" t="s">
        <v>35</v>
      </c>
      <c r="F4170" s="92" t="s">
        <v>34</v>
      </c>
      <c r="G4170" s="92" t="s">
        <v>97</v>
      </c>
      <c r="H4170" s="92" t="s">
        <v>16</v>
      </c>
      <c r="I4170" s="89" t="s">
        <v>204</v>
      </c>
      <c r="L4170" s="98">
        <f>'Activity data'!H864*'Emission factors'!$B$42*'Emission factors'!$C$42</f>
        <v>0</v>
      </c>
      <c r="M4170" s="98">
        <f>'Activity data'!I864*'Emission factors'!$B$42*'Emission factors'!$C$42</f>
        <v>0</v>
      </c>
      <c r="N4170" s="98">
        <f>'Activity data'!J864*'Emission factors'!$B$42*'Emission factors'!$C$42</f>
        <v>0</v>
      </c>
      <c r="O4170" s="98">
        <f>'Activity data'!K864*'Emission factors'!$B$42*'Emission factors'!$C$42</f>
        <v>0</v>
      </c>
      <c r="P4170" s="98">
        <f>'Activity data'!L864*'Emission factors'!$B$42*'Emission factors'!$C$42</f>
        <v>0</v>
      </c>
      <c r="Q4170" s="98">
        <f>'Activity data'!M864*'Emission factors'!$B$42*'Emission factors'!$C$42</f>
        <v>0</v>
      </c>
      <c r="R4170" s="98">
        <f>'Activity data'!N864*'Emission factors'!$B$42*'Emission factors'!$C$42</f>
        <v>0</v>
      </c>
      <c r="S4170" s="98">
        <f>'Activity data'!O864*'Emission factors'!$B$42*'Emission factors'!$C$42</f>
        <v>0</v>
      </c>
      <c r="T4170" s="98">
        <f>'Activity data'!P864*'Emission factors'!$B$42*'Emission factors'!$C$42</f>
        <v>0</v>
      </c>
      <c r="U4170" s="98">
        <f>'Activity data'!Q864*'Emission factors'!$B$42*'Emission factors'!$C$42</f>
        <v>0</v>
      </c>
    </row>
    <row r="4171" spans="1:21" x14ac:dyDescent="0.25">
      <c r="A4171" s="92" t="s">
        <v>11</v>
      </c>
      <c r="B4171" s="92" t="s">
        <v>12</v>
      </c>
      <c r="C4171" s="92" t="s">
        <v>43</v>
      </c>
      <c r="D4171" s="92" t="s">
        <v>43</v>
      </c>
      <c r="E4171" s="92" t="s">
        <v>35</v>
      </c>
      <c r="F4171" s="92" t="s">
        <v>34</v>
      </c>
      <c r="G4171" s="92" t="s">
        <v>97</v>
      </c>
      <c r="H4171" s="92" t="s">
        <v>16</v>
      </c>
      <c r="I4171" s="89" t="s">
        <v>228</v>
      </c>
      <c r="L4171" s="98">
        <f>'Activity data'!H865*'Emission factors'!$B$42*'Emission factors'!$C$42</f>
        <v>0</v>
      </c>
      <c r="M4171" s="98">
        <f>'Activity data'!I865*'Emission factors'!$B$42*'Emission factors'!$C$42</f>
        <v>0</v>
      </c>
      <c r="N4171" s="98">
        <f>'Activity data'!J865*'Emission factors'!$B$42*'Emission factors'!$C$42</f>
        <v>0</v>
      </c>
      <c r="O4171" s="98">
        <f>'Activity data'!K865*'Emission factors'!$B$42*'Emission factors'!$C$42</f>
        <v>0</v>
      </c>
      <c r="P4171" s="98">
        <f>'Activity data'!L865*'Emission factors'!$B$42*'Emission factors'!$C$42</f>
        <v>0</v>
      </c>
      <c r="Q4171" s="98">
        <f>'Activity data'!M865*'Emission factors'!$B$42*'Emission factors'!$C$42</f>
        <v>0</v>
      </c>
      <c r="R4171" s="98">
        <f>'Activity data'!N865*'Emission factors'!$B$42*'Emission factors'!$C$42</f>
        <v>0</v>
      </c>
      <c r="S4171" s="98">
        <f>'Activity data'!O865*'Emission factors'!$B$42*'Emission factors'!$C$42</f>
        <v>0</v>
      </c>
      <c r="T4171" s="98">
        <f>'Activity data'!P865*'Emission factors'!$B$42*'Emission factors'!$C$42</f>
        <v>0</v>
      </c>
      <c r="U4171" s="98">
        <f>'Activity data'!Q865*'Emission factors'!$B$42*'Emission factors'!$C$42</f>
        <v>0</v>
      </c>
    </row>
    <row r="4172" spans="1:21" x14ac:dyDescent="0.25">
      <c r="A4172" s="92" t="s">
        <v>11</v>
      </c>
      <c r="B4172" s="92" t="s">
        <v>12</v>
      </c>
      <c r="C4172" s="92" t="s">
        <v>43</v>
      </c>
      <c r="D4172" s="92" t="s">
        <v>43</v>
      </c>
      <c r="E4172" s="92" t="s">
        <v>35</v>
      </c>
      <c r="F4172" s="92" t="s">
        <v>34</v>
      </c>
      <c r="G4172" s="92" t="s">
        <v>97</v>
      </c>
      <c r="H4172" s="92" t="s">
        <v>16</v>
      </c>
      <c r="I4172" s="89" t="s">
        <v>202</v>
      </c>
      <c r="L4172" s="98">
        <f>'Activity data'!H866*'Emission factors'!$B$42*'Emission factors'!$C$42</f>
        <v>0</v>
      </c>
      <c r="M4172" s="98">
        <f>'Activity data'!I866*'Emission factors'!$B$42*'Emission factors'!$C$42</f>
        <v>0</v>
      </c>
      <c r="N4172" s="98">
        <f>'Activity data'!J866*'Emission factors'!$B$42*'Emission factors'!$C$42</f>
        <v>0</v>
      </c>
      <c r="O4172" s="98">
        <f>'Activity data'!K866*'Emission factors'!$B$42*'Emission factors'!$C$42</f>
        <v>0</v>
      </c>
      <c r="P4172" s="98">
        <f>'Activity data'!L866*'Emission factors'!$B$42*'Emission factors'!$C$42</f>
        <v>0</v>
      </c>
      <c r="Q4172" s="98">
        <f>'Activity data'!M866*'Emission factors'!$B$42*'Emission factors'!$C$42</f>
        <v>0</v>
      </c>
      <c r="R4172" s="98">
        <f>'Activity data'!N866*'Emission factors'!$B$42*'Emission factors'!$C$42</f>
        <v>0</v>
      </c>
      <c r="S4172" s="98">
        <f>'Activity data'!O866*'Emission factors'!$B$42*'Emission factors'!$C$42</f>
        <v>0</v>
      </c>
      <c r="T4172" s="98">
        <f>'Activity data'!P866*'Emission factors'!$B$42*'Emission factors'!$C$42</f>
        <v>0</v>
      </c>
      <c r="U4172" s="98">
        <f>'Activity data'!Q866*'Emission factors'!$B$42*'Emission factors'!$C$42</f>
        <v>0</v>
      </c>
    </row>
    <row r="4173" spans="1:21" x14ac:dyDescent="0.25">
      <c r="A4173" s="92" t="s">
        <v>11</v>
      </c>
      <c r="B4173" s="92" t="s">
        <v>12</v>
      </c>
      <c r="C4173" s="92" t="s">
        <v>43</v>
      </c>
      <c r="D4173" s="92" t="s">
        <v>43</v>
      </c>
      <c r="E4173" s="92" t="s">
        <v>35</v>
      </c>
      <c r="F4173" s="92" t="s">
        <v>34</v>
      </c>
      <c r="G4173" s="92" t="s">
        <v>97</v>
      </c>
      <c r="H4173" s="92" t="s">
        <v>16</v>
      </c>
      <c r="I4173" s="89" t="s">
        <v>190</v>
      </c>
      <c r="L4173" s="98">
        <f>'Activity data'!H867*'Emission factors'!$B$42*'Emission factors'!$C$42</f>
        <v>0</v>
      </c>
      <c r="M4173" s="98">
        <f>'Activity data'!I867*'Emission factors'!$B$42*'Emission factors'!$C$42</f>
        <v>0</v>
      </c>
      <c r="N4173" s="98">
        <f>'Activity data'!J867*'Emission factors'!$B$42*'Emission factors'!$C$42</f>
        <v>0</v>
      </c>
      <c r="O4173" s="98">
        <f>'Activity data'!K867*'Emission factors'!$B$42*'Emission factors'!$C$42</f>
        <v>0</v>
      </c>
      <c r="P4173" s="98">
        <f>'Activity data'!L867*'Emission factors'!$B$42*'Emission factors'!$C$42</f>
        <v>0</v>
      </c>
      <c r="Q4173" s="98">
        <f>'Activity data'!M867*'Emission factors'!$B$42*'Emission factors'!$C$42</f>
        <v>0</v>
      </c>
      <c r="R4173" s="98">
        <f>'Activity data'!N867*'Emission factors'!$B$42*'Emission factors'!$C$42</f>
        <v>0</v>
      </c>
      <c r="S4173" s="98">
        <f>'Activity data'!O867*'Emission factors'!$B$42*'Emission factors'!$C$42</f>
        <v>0</v>
      </c>
      <c r="T4173" s="98">
        <f>'Activity data'!P867*'Emission factors'!$B$42*'Emission factors'!$C$42</f>
        <v>0</v>
      </c>
      <c r="U4173" s="98">
        <f>'Activity data'!Q867*'Emission factors'!$B$42*'Emission factors'!$C$42</f>
        <v>3364.5137063999996</v>
      </c>
    </row>
    <row r="4174" spans="1:21" x14ac:dyDescent="0.25">
      <c r="A4174" s="92" t="s">
        <v>11</v>
      </c>
      <c r="B4174" s="92" t="s">
        <v>12</v>
      </c>
      <c r="C4174" s="92" t="s">
        <v>43</v>
      </c>
      <c r="D4174" s="92" t="s">
        <v>43</v>
      </c>
      <c r="E4174" s="92" t="s">
        <v>35</v>
      </c>
      <c r="F4174" s="92" t="s">
        <v>34</v>
      </c>
      <c r="G4174" s="92" t="s">
        <v>97</v>
      </c>
      <c r="H4174" s="92" t="s">
        <v>16</v>
      </c>
      <c r="I4174" s="89" t="s">
        <v>210</v>
      </c>
      <c r="L4174" s="98">
        <f>'Activity data'!H868*'Emission factors'!$B$42*'Emission factors'!$C$42</f>
        <v>0</v>
      </c>
      <c r="M4174" s="98">
        <f>'Activity data'!I868*'Emission factors'!$B$42*'Emission factors'!$C$42</f>
        <v>0</v>
      </c>
      <c r="N4174" s="98">
        <f>'Activity data'!J868*'Emission factors'!$B$42*'Emission factors'!$C$42</f>
        <v>0</v>
      </c>
      <c r="O4174" s="98">
        <f>'Activity data'!K868*'Emission factors'!$B$42*'Emission factors'!$C$42</f>
        <v>0</v>
      </c>
      <c r="P4174" s="98">
        <f>'Activity data'!L868*'Emission factors'!$B$42*'Emission factors'!$C$42</f>
        <v>0</v>
      </c>
      <c r="Q4174" s="98">
        <f>'Activity data'!M868*'Emission factors'!$B$42*'Emission factors'!$C$42</f>
        <v>0</v>
      </c>
      <c r="R4174" s="98">
        <f>'Activity data'!N868*'Emission factors'!$B$42*'Emission factors'!$C$42</f>
        <v>0</v>
      </c>
      <c r="S4174" s="98">
        <f>'Activity data'!O868*'Emission factors'!$B$42*'Emission factors'!$C$42</f>
        <v>0</v>
      </c>
      <c r="T4174" s="98">
        <f>'Activity data'!P868*'Emission factors'!$B$42*'Emission factors'!$C$42</f>
        <v>0</v>
      </c>
      <c r="U4174" s="98">
        <f>'Activity data'!Q868*'Emission factors'!$B$42*'Emission factors'!$C$42</f>
        <v>0</v>
      </c>
    </row>
    <row r="4175" spans="1:21" x14ac:dyDescent="0.25">
      <c r="A4175" s="92" t="s">
        <v>11</v>
      </c>
      <c r="B4175" s="92" t="s">
        <v>12</v>
      </c>
      <c r="C4175" s="92" t="s">
        <v>43</v>
      </c>
      <c r="D4175" s="92" t="s">
        <v>43</v>
      </c>
      <c r="E4175" s="92" t="s">
        <v>35</v>
      </c>
      <c r="F4175" s="92" t="s">
        <v>34</v>
      </c>
      <c r="G4175" s="92" t="s">
        <v>97</v>
      </c>
      <c r="H4175" s="92" t="s">
        <v>16</v>
      </c>
      <c r="I4175" s="89" t="s">
        <v>199</v>
      </c>
      <c r="L4175" s="98">
        <f>'Activity data'!H869*'Emission factors'!$B$42*'Emission factors'!$C$42</f>
        <v>0</v>
      </c>
      <c r="M4175" s="98">
        <f>'Activity data'!I869*'Emission factors'!$B$42*'Emission factors'!$C$42</f>
        <v>0</v>
      </c>
      <c r="N4175" s="98">
        <f>'Activity data'!J869*'Emission factors'!$B$42*'Emission factors'!$C$42</f>
        <v>0</v>
      </c>
      <c r="O4175" s="98">
        <f>'Activity data'!K869*'Emission factors'!$B$42*'Emission factors'!$C$42</f>
        <v>0</v>
      </c>
      <c r="P4175" s="98">
        <f>'Activity data'!L869*'Emission factors'!$B$42*'Emission factors'!$C$42</f>
        <v>0</v>
      </c>
      <c r="Q4175" s="98">
        <f>'Activity data'!M869*'Emission factors'!$B$42*'Emission factors'!$C$42</f>
        <v>1139.51681085</v>
      </c>
      <c r="R4175" s="98">
        <f>'Activity data'!N869*'Emission factors'!$B$42*'Emission factors'!$C$42</f>
        <v>5850.3523407999992</v>
      </c>
      <c r="S4175" s="98">
        <f>'Activity data'!O869*'Emission factors'!$B$42*'Emission factors'!$C$42</f>
        <v>2514.7223912249997</v>
      </c>
      <c r="T4175" s="98">
        <f>'Activity data'!P869*'Emission factors'!$B$42*'Emission factors'!$C$42</f>
        <v>230.40597442500001</v>
      </c>
      <c r="U4175" s="98">
        <f>'Activity data'!Q869*'Emission factors'!$B$42*'Emission factors'!$C$42</f>
        <v>0</v>
      </c>
    </row>
    <row r="4176" spans="1:21" x14ac:dyDescent="0.25">
      <c r="A4176" s="92" t="s">
        <v>11</v>
      </c>
      <c r="B4176" s="92" t="s">
        <v>12</v>
      </c>
      <c r="C4176" s="92" t="s">
        <v>43</v>
      </c>
      <c r="D4176" s="92" t="s">
        <v>43</v>
      </c>
      <c r="E4176" s="92" t="s">
        <v>35</v>
      </c>
      <c r="F4176" s="92" t="s">
        <v>34</v>
      </c>
      <c r="G4176" s="92" t="s">
        <v>97</v>
      </c>
      <c r="H4176" s="92" t="s">
        <v>16</v>
      </c>
      <c r="I4176" s="89" t="s">
        <v>233</v>
      </c>
      <c r="L4176" s="98">
        <f>'Activity data'!H870*'Emission factors'!$B$42*'Emission factors'!$C$42</f>
        <v>0</v>
      </c>
      <c r="M4176" s="98">
        <f>'Activity data'!I870*'Emission factors'!$B$42*'Emission factors'!$C$42</f>
        <v>0</v>
      </c>
      <c r="N4176" s="98">
        <f>'Activity data'!J870*'Emission factors'!$B$42*'Emission factors'!$C$42</f>
        <v>0</v>
      </c>
      <c r="O4176" s="98">
        <f>'Activity data'!K870*'Emission factors'!$B$42*'Emission factors'!$C$42</f>
        <v>0</v>
      </c>
      <c r="P4176" s="98">
        <f>'Activity data'!L870*'Emission factors'!$B$42*'Emission factors'!$C$42</f>
        <v>0</v>
      </c>
      <c r="Q4176" s="98">
        <f>'Activity data'!M870*'Emission factors'!$B$42*'Emission factors'!$C$42</f>
        <v>0</v>
      </c>
      <c r="R4176" s="98">
        <f>'Activity data'!N870*'Emission factors'!$B$42*'Emission factors'!$C$42</f>
        <v>0</v>
      </c>
      <c r="S4176" s="98">
        <f>'Activity data'!O870*'Emission factors'!$B$42*'Emission factors'!$C$42</f>
        <v>0</v>
      </c>
      <c r="T4176" s="98">
        <f>'Activity data'!P870*'Emission factors'!$B$42*'Emission factors'!$C$42</f>
        <v>0</v>
      </c>
      <c r="U4176" s="98">
        <f>'Activity data'!Q870*'Emission factors'!$B$42*'Emission factors'!$C$42</f>
        <v>0</v>
      </c>
    </row>
    <row r="4177" spans="1:21" x14ac:dyDescent="0.25">
      <c r="A4177" s="92" t="s">
        <v>11</v>
      </c>
      <c r="B4177" s="92" t="s">
        <v>12</v>
      </c>
      <c r="C4177" s="92" t="s">
        <v>43</v>
      </c>
      <c r="D4177" s="92" t="s">
        <v>43</v>
      </c>
      <c r="E4177" s="92" t="s">
        <v>35</v>
      </c>
      <c r="F4177" s="92" t="s">
        <v>34</v>
      </c>
      <c r="G4177" s="92" t="s">
        <v>97</v>
      </c>
      <c r="H4177" s="92" t="s">
        <v>16</v>
      </c>
      <c r="I4177" s="89" t="s">
        <v>200</v>
      </c>
      <c r="L4177" s="98">
        <f>'Activity data'!H871*'Emission factors'!$B$42*'Emission factors'!$C$42</f>
        <v>0</v>
      </c>
      <c r="M4177" s="98">
        <f>'Activity data'!I871*'Emission factors'!$B$42*'Emission factors'!$C$42</f>
        <v>0</v>
      </c>
      <c r="N4177" s="98">
        <f>'Activity data'!J871*'Emission factors'!$B$42*'Emission factors'!$C$42</f>
        <v>0</v>
      </c>
      <c r="O4177" s="98">
        <f>'Activity data'!K871*'Emission factors'!$B$42*'Emission factors'!$C$42</f>
        <v>1815.8488919999998</v>
      </c>
      <c r="P4177" s="98">
        <f>'Activity data'!L871*'Emission factors'!$B$42*'Emission factors'!$C$42</f>
        <v>3365.7000968249995</v>
      </c>
      <c r="Q4177" s="98">
        <f>'Activity data'!M871*'Emission factors'!$B$42*'Emission factors'!$C$42</f>
        <v>3578.4146769249992</v>
      </c>
      <c r="R4177" s="98">
        <f>'Activity data'!N871*'Emission factors'!$B$42*'Emission factors'!$C$42</f>
        <v>5246.3900755749992</v>
      </c>
      <c r="S4177" s="98">
        <f>'Activity data'!O871*'Emission factors'!$B$42*'Emission factors'!$C$42</f>
        <v>9048.9280807749983</v>
      </c>
      <c r="T4177" s="98">
        <f>'Activity data'!P871*'Emission factors'!$B$42*'Emission factors'!$C$42</f>
        <v>8663.6123477749989</v>
      </c>
      <c r="U4177" s="98">
        <f>'Activity data'!Q871*'Emission factors'!$B$42*'Emission factors'!$C$42</f>
        <v>10615.955831249999</v>
      </c>
    </row>
    <row r="4178" spans="1:21" x14ac:dyDescent="0.25">
      <c r="A4178" s="92" t="s">
        <v>11</v>
      </c>
      <c r="B4178" s="92" t="s">
        <v>12</v>
      </c>
      <c r="C4178" s="92" t="s">
        <v>43</v>
      </c>
      <c r="D4178" s="92" t="s">
        <v>43</v>
      </c>
      <c r="E4178" s="92" t="s">
        <v>24</v>
      </c>
      <c r="F4178" s="92" t="s">
        <v>34</v>
      </c>
      <c r="G4178" s="92" t="s">
        <v>97</v>
      </c>
      <c r="H4178" s="92" t="s">
        <v>16</v>
      </c>
      <c r="I4178" s="89" t="s">
        <v>227</v>
      </c>
      <c r="J4178" s="92" t="s">
        <v>99</v>
      </c>
      <c r="L4178" s="98">
        <f>'Activity data'!H872*'Emission factors'!$B$37*'Emission factors'!$C$37</f>
        <v>15.668630249999998</v>
      </c>
      <c r="M4178" s="98">
        <f>'Activity data'!I872*'Emission factors'!$B$37*'Emission factors'!$C$37</f>
        <v>5.0104567500000003</v>
      </c>
      <c r="N4178" s="98">
        <f>'Activity data'!J872*'Emission factors'!$B$37*'Emission factors'!$C$37</f>
        <v>0.92402699999999993</v>
      </c>
      <c r="O4178" s="98">
        <f>'Activity data'!K872*'Emission factors'!$B$37*'Emission factors'!$C$37</f>
        <v>1838.5827232500001</v>
      </c>
      <c r="P4178" s="98">
        <f>'Activity data'!L872*'Emission factors'!$B$37*'Emission factors'!$C$37</f>
        <v>612.86090774999991</v>
      </c>
      <c r="Q4178" s="98">
        <f>'Activity data'!M872*'Emission factors'!$B$37*'Emission factors'!$C$37</f>
        <v>0</v>
      </c>
      <c r="R4178" s="98">
        <f>'Activity data'!N872*'Emission factors'!$B$37*'Emission factors'!$C$37</f>
        <v>0</v>
      </c>
      <c r="S4178" s="98">
        <f>'Activity data'!O872*'Emission factors'!$B$37*'Emission factors'!$C$37</f>
        <v>0</v>
      </c>
      <c r="T4178" s="98">
        <f>'Activity data'!P872*'Emission factors'!$B$37*'Emission factors'!$C$37</f>
        <v>0</v>
      </c>
      <c r="U4178" s="98">
        <f>'Activity data'!Q872*'Emission factors'!$B$37*'Emission factors'!$C$37</f>
        <v>0</v>
      </c>
    </row>
    <row r="4179" spans="1:21" x14ac:dyDescent="0.25">
      <c r="A4179" s="92" t="s">
        <v>11</v>
      </c>
      <c r="B4179" s="92" t="s">
        <v>12</v>
      </c>
      <c r="C4179" s="92" t="s">
        <v>43</v>
      </c>
      <c r="D4179" s="92" t="s">
        <v>43</v>
      </c>
      <c r="E4179" s="92" t="s">
        <v>24</v>
      </c>
      <c r="F4179" s="92" t="s">
        <v>34</v>
      </c>
      <c r="G4179" s="92" t="s">
        <v>97</v>
      </c>
      <c r="H4179" s="92" t="s">
        <v>16</v>
      </c>
      <c r="I4179" s="89" t="s">
        <v>203</v>
      </c>
      <c r="L4179" s="98">
        <f>'Activity data'!H873*'Emission factors'!$B$37*'Emission factors'!$C$37</f>
        <v>36142.009722000003</v>
      </c>
      <c r="M4179" s="98">
        <f>'Activity data'!I873*'Emission factors'!$B$37*'Emission factors'!$C$37</f>
        <v>50673.60085124999</v>
      </c>
      <c r="N4179" s="98">
        <f>'Activity data'!J873*'Emission factors'!$B$37*'Emission factors'!$C$37</f>
        <v>81260.99750925001</v>
      </c>
      <c r="O4179" s="98">
        <f>'Activity data'!K873*'Emission factors'!$B$37*'Emission factors'!$C$37</f>
        <v>85579.127029499999</v>
      </c>
      <c r="P4179" s="98">
        <f>'Activity data'!L873*'Emission factors'!$B$37*'Emission factors'!$C$37</f>
        <v>97809.158079749977</v>
      </c>
      <c r="Q4179" s="98">
        <f>'Activity data'!M873*'Emission factors'!$B$37*'Emission factors'!$C$37</f>
        <v>110174.50332525</v>
      </c>
      <c r="R4179" s="98">
        <f>'Activity data'!N873*'Emission factors'!$B$37*'Emission factors'!$C$37</f>
        <v>134294.68280474999</v>
      </c>
      <c r="S4179" s="98">
        <f>'Activity data'!O873*'Emission factors'!$B$37*'Emission factors'!$C$37</f>
        <v>152444.7158715</v>
      </c>
      <c r="T4179" s="98">
        <f>'Activity data'!P873*'Emission factors'!$B$37*'Emission factors'!$C$37</f>
        <v>90103.649132249993</v>
      </c>
      <c r="U4179" s="98">
        <f>'Activity data'!Q873*'Emission factors'!$B$37*'Emission factors'!$C$37</f>
        <v>65373.325065749996</v>
      </c>
    </row>
    <row r="4180" spans="1:21" x14ac:dyDescent="0.25">
      <c r="A4180" s="92" t="s">
        <v>11</v>
      </c>
      <c r="B4180" s="92" t="s">
        <v>12</v>
      </c>
      <c r="C4180" s="92" t="s">
        <v>43</v>
      </c>
      <c r="D4180" s="92" t="s">
        <v>43</v>
      </c>
      <c r="E4180" s="92" t="s">
        <v>24</v>
      </c>
      <c r="F4180" s="92" t="s">
        <v>34</v>
      </c>
      <c r="G4180" s="92" t="s">
        <v>97</v>
      </c>
      <c r="H4180" s="92" t="s">
        <v>16</v>
      </c>
      <c r="I4180" s="89" t="s">
        <v>191</v>
      </c>
      <c r="L4180" s="98">
        <f>'Activity data'!H874*'Emission factors'!$B$37*'Emission factors'!$C$37</f>
        <v>0</v>
      </c>
      <c r="M4180" s="98">
        <f>'Activity data'!I874*'Emission factors'!$B$37*'Emission factors'!$C$37</f>
        <v>0</v>
      </c>
      <c r="N4180" s="98">
        <f>'Activity data'!J874*'Emission factors'!$B$37*'Emission factors'!$C$37</f>
        <v>0</v>
      </c>
      <c r="O4180" s="98">
        <f>'Activity data'!K874*'Emission factors'!$B$37*'Emission factors'!$C$37</f>
        <v>0</v>
      </c>
      <c r="P4180" s="98">
        <f>'Activity data'!L874*'Emission factors'!$B$37*'Emission factors'!$C$37</f>
        <v>0</v>
      </c>
      <c r="Q4180" s="98">
        <f>'Activity data'!M874*'Emission factors'!$B$37*'Emission factors'!$C$37</f>
        <v>0</v>
      </c>
      <c r="R4180" s="98">
        <f>'Activity data'!N874*'Emission factors'!$B$37*'Emission factors'!$C$37</f>
        <v>0</v>
      </c>
      <c r="S4180" s="98">
        <f>'Activity data'!O874*'Emission factors'!$B$37*'Emission factors'!$C$37</f>
        <v>0</v>
      </c>
      <c r="T4180" s="98">
        <f>'Activity data'!P874*'Emission factors'!$B$37*'Emission factors'!$C$37</f>
        <v>0</v>
      </c>
      <c r="U4180" s="98">
        <f>'Activity data'!Q874*'Emission factors'!$B$37*'Emission factors'!$C$37</f>
        <v>0</v>
      </c>
    </row>
    <row r="4181" spans="1:21" x14ac:dyDescent="0.25">
      <c r="A4181" s="92" t="s">
        <v>11</v>
      </c>
      <c r="B4181" s="92" t="s">
        <v>12</v>
      </c>
      <c r="C4181" s="92" t="s">
        <v>43</v>
      </c>
      <c r="D4181" s="92" t="s">
        <v>43</v>
      </c>
      <c r="E4181" s="92" t="s">
        <v>24</v>
      </c>
      <c r="F4181" s="92" t="s">
        <v>34</v>
      </c>
      <c r="G4181" s="92" t="s">
        <v>97</v>
      </c>
      <c r="H4181" s="92" t="s">
        <v>16</v>
      </c>
      <c r="I4181" s="92" t="s">
        <v>192</v>
      </c>
      <c r="L4181" s="98">
        <f>'Activity data'!H875*'Emission factors'!$B$37*'Emission factors'!$C$37</f>
        <v>12734.255059500001</v>
      </c>
      <c r="M4181" s="98">
        <f>'Activity data'!I875*'Emission factors'!$B$37*'Emission factors'!$C$37</f>
        <v>4270.4465407500002</v>
      </c>
      <c r="N4181" s="98">
        <f>'Activity data'!J875*'Emission factors'!$B$37*'Emission factors'!$C$37</f>
        <v>4755.6164760000001</v>
      </c>
      <c r="O4181" s="98">
        <f>'Activity data'!K875*'Emission factors'!$B$37*'Emission factors'!$C$37</f>
        <v>3441.6421162500001</v>
      </c>
      <c r="P4181" s="98">
        <f>'Activity data'!L875*'Emission factors'!$B$37*'Emission factors'!$C$37</f>
        <v>2111.2264485000005</v>
      </c>
      <c r="Q4181" s="98">
        <f>'Activity data'!M875*'Emission factors'!$B$37*'Emission factors'!$C$37</f>
        <v>2843.3983597499991</v>
      </c>
      <c r="R4181" s="98">
        <f>'Activity data'!N875*'Emission factors'!$B$37*'Emission factors'!$C$37</f>
        <v>4841.3199802499994</v>
      </c>
      <c r="S4181" s="98">
        <f>'Activity data'!O875*'Emission factors'!$B$37*'Emission factors'!$C$37</f>
        <v>6256.6664744999998</v>
      </c>
      <c r="T4181" s="98">
        <f>'Activity data'!P875*'Emission factors'!$B$37*'Emission factors'!$C$37</f>
        <v>3057.39026775</v>
      </c>
      <c r="U4181" s="98">
        <f>'Activity data'!Q875*'Emission factors'!$B$37*'Emission factors'!$C$37</f>
        <v>2528.08211175</v>
      </c>
    </row>
    <row r="4182" spans="1:21" x14ac:dyDescent="0.25">
      <c r="A4182" s="92" t="s">
        <v>11</v>
      </c>
      <c r="B4182" s="92" t="s">
        <v>12</v>
      </c>
      <c r="C4182" s="92" t="s">
        <v>43</v>
      </c>
      <c r="D4182" s="92" t="s">
        <v>43</v>
      </c>
      <c r="E4182" s="92" t="s">
        <v>24</v>
      </c>
      <c r="F4182" s="92" t="s">
        <v>34</v>
      </c>
      <c r="G4182" s="92" t="s">
        <v>97</v>
      </c>
      <c r="H4182" s="92" t="s">
        <v>16</v>
      </c>
      <c r="I4182" s="89" t="s">
        <v>206</v>
      </c>
      <c r="L4182" s="98">
        <f>'Activity data'!H876*'Emission factors'!$B$37*'Emission factors'!$C$37</f>
        <v>2527.4209544999994</v>
      </c>
      <c r="M4182" s="98">
        <f>'Activity data'!I876*'Emission factors'!$B$37*'Emission factors'!$C$37</f>
        <v>1184.3238127499997</v>
      </c>
      <c r="N4182" s="98">
        <f>'Activity data'!J876*'Emission factors'!$B$37*'Emission factors'!$C$37</f>
        <v>2061.3608535000003</v>
      </c>
      <c r="O4182" s="98">
        <f>'Activity data'!K876*'Emission factors'!$B$37*'Emission factors'!$C$37</f>
        <v>600.27502275000006</v>
      </c>
      <c r="P4182" s="98">
        <f>'Activity data'!L876*'Emission factors'!$B$37*'Emission factors'!$C$37</f>
        <v>6405.8729377499994</v>
      </c>
      <c r="Q4182" s="98">
        <f>'Activity data'!M876*'Emission factors'!$B$37*'Emission factors'!$C$37</f>
        <v>9789.843023999998</v>
      </c>
      <c r="R4182" s="98">
        <f>'Activity data'!N876*'Emission factors'!$B$37*'Emission factors'!$C$37</f>
        <v>11485.88661675</v>
      </c>
      <c r="S4182" s="98">
        <f>'Activity data'!O876*'Emission factors'!$B$37*'Emission factors'!$C$37</f>
        <v>9585.9516869999989</v>
      </c>
      <c r="T4182" s="98">
        <f>'Activity data'!P876*'Emission factors'!$B$37*'Emission factors'!$C$37</f>
        <v>3672.0275377499997</v>
      </c>
      <c r="U4182" s="98">
        <f>'Activity data'!Q876*'Emission factors'!$B$37*'Emission factors'!$C$37</f>
        <v>2693.8493692500001</v>
      </c>
    </row>
    <row r="4183" spans="1:21" x14ac:dyDescent="0.25">
      <c r="A4183" s="92" t="s">
        <v>11</v>
      </c>
      <c r="B4183" s="92" t="s">
        <v>12</v>
      </c>
      <c r="C4183" s="92" t="s">
        <v>43</v>
      </c>
      <c r="D4183" s="92" t="s">
        <v>43</v>
      </c>
      <c r="E4183" s="92" t="s">
        <v>24</v>
      </c>
      <c r="F4183" s="92" t="s">
        <v>34</v>
      </c>
      <c r="G4183" s="92" t="s">
        <v>97</v>
      </c>
      <c r="H4183" s="92" t="s">
        <v>16</v>
      </c>
      <c r="I4183" s="89" t="s">
        <v>220</v>
      </c>
      <c r="L4183" s="98">
        <f>'Activity data'!H877*'Emission factors'!$B$37*'Emission factors'!$C$37</f>
        <v>14085.556923749999</v>
      </c>
      <c r="M4183" s="98">
        <f>'Activity data'!I877*'Emission factors'!$B$37*'Emission factors'!$C$37</f>
        <v>16847.887845750003</v>
      </c>
      <c r="N4183" s="98">
        <f>'Activity data'!J877*'Emission factors'!$B$37*'Emission factors'!$C$37</f>
        <v>4574.0531362500005</v>
      </c>
      <c r="O4183" s="98">
        <f>'Activity data'!K877*'Emission factors'!$B$37*'Emission factors'!$C$37</f>
        <v>4360.7861115000005</v>
      </c>
      <c r="P4183" s="98">
        <f>'Activity data'!L877*'Emission factors'!$B$37*'Emission factors'!$C$37</f>
        <v>1432.5286169999999</v>
      </c>
      <c r="Q4183" s="98">
        <f>'Activity data'!M877*'Emission factors'!$B$37*'Emission factors'!$C$37</f>
        <v>0</v>
      </c>
      <c r="R4183" s="98">
        <f>'Activity data'!N877*'Emission factors'!$B$37*'Emission factors'!$C$37</f>
        <v>0</v>
      </c>
      <c r="S4183" s="98">
        <f>'Activity data'!O877*'Emission factors'!$B$37*'Emission factors'!$C$37</f>
        <v>0</v>
      </c>
      <c r="T4183" s="98">
        <f>'Activity data'!P877*'Emission factors'!$B$37*'Emission factors'!$C$37</f>
        <v>0</v>
      </c>
      <c r="U4183" s="98">
        <f>'Activity data'!Q877*'Emission factors'!$B$37*'Emission factors'!$C$37</f>
        <v>0</v>
      </c>
    </row>
    <row r="4184" spans="1:21" x14ac:dyDescent="0.25">
      <c r="A4184" s="92" t="s">
        <v>11</v>
      </c>
      <c r="B4184" s="92" t="s">
        <v>12</v>
      </c>
      <c r="C4184" s="92" t="s">
        <v>43</v>
      </c>
      <c r="D4184" s="92" t="s">
        <v>43</v>
      </c>
      <c r="E4184" s="92" t="s">
        <v>24</v>
      </c>
      <c r="F4184" s="92" t="s">
        <v>34</v>
      </c>
      <c r="G4184" s="92" t="s">
        <v>97</v>
      </c>
      <c r="H4184" s="92" t="s">
        <v>16</v>
      </c>
      <c r="I4184" s="89" t="s">
        <v>193</v>
      </c>
      <c r="L4184" s="98">
        <f>'Activity data'!H878*'Emission factors'!$B$37*'Emission factors'!$C$37</f>
        <v>6063.9909134999989</v>
      </c>
      <c r="M4184" s="98">
        <f>'Activity data'!I878*'Emission factors'!$B$37*'Emission factors'!$C$37</f>
        <v>5678.2016752499994</v>
      </c>
      <c r="N4184" s="98">
        <f>'Activity data'!J878*'Emission factors'!$B$37*'Emission factors'!$C$37</f>
        <v>5223.843261</v>
      </c>
      <c r="O4184" s="98">
        <f>'Activity data'!K878*'Emission factors'!$B$37*'Emission factors'!$C$37</f>
        <v>1283.0752155000002</v>
      </c>
      <c r="P4184" s="98">
        <f>'Activity data'!L878*'Emission factors'!$B$37*'Emission factors'!$C$37</f>
        <v>3486.8477474999995</v>
      </c>
      <c r="Q4184" s="98">
        <f>'Activity data'!M878*'Emission factors'!$B$37*'Emission factors'!$C$37</f>
        <v>4068.4988467499998</v>
      </c>
      <c r="R4184" s="98">
        <f>'Activity data'!N878*'Emission factors'!$B$37*'Emission factors'!$C$37</f>
        <v>3326.9193847500001</v>
      </c>
      <c r="S4184" s="98">
        <f>'Activity data'!O878*'Emission factors'!$B$37*'Emission factors'!$C$37</f>
        <v>3782.1540314999997</v>
      </c>
      <c r="T4184" s="98">
        <f>'Activity data'!P878*'Emission factors'!$B$37*'Emission factors'!$C$37</f>
        <v>2637.9775987499997</v>
      </c>
      <c r="U4184" s="98">
        <f>'Activity data'!Q878*'Emission factors'!$B$37*'Emission factors'!$C$37</f>
        <v>2521.3908817500005</v>
      </c>
    </row>
    <row r="4185" spans="1:21" x14ac:dyDescent="0.25">
      <c r="A4185" s="92" t="s">
        <v>11</v>
      </c>
      <c r="B4185" s="92" t="s">
        <v>12</v>
      </c>
      <c r="C4185" s="92" t="s">
        <v>43</v>
      </c>
      <c r="D4185" s="92" t="s">
        <v>43</v>
      </c>
      <c r="E4185" s="92" t="s">
        <v>24</v>
      </c>
      <c r="F4185" s="92" t="s">
        <v>34</v>
      </c>
      <c r="G4185" s="92" t="s">
        <v>97</v>
      </c>
      <c r="H4185" s="92" t="s">
        <v>16</v>
      </c>
      <c r="I4185" s="89" t="s">
        <v>259</v>
      </c>
      <c r="L4185" s="98">
        <f>'Activity data'!H879*'Emission factors'!$B$37*'Emission factors'!$C$37</f>
        <v>0</v>
      </c>
      <c r="M4185" s="98">
        <f>'Activity data'!I879*'Emission factors'!$B$37*'Emission factors'!$C$37</f>
        <v>142.18863749999997</v>
      </c>
      <c r="N4185" s="98">
        <f>'Activity data'!J879*'Emission factors'!$B$37*'Emission factors'!$C$37</f>
        <v>47.396212499999997</v>
      </c>
      <c r="O4185" s="98">
        <f>'Activity data'!K879*'Emission factors'!$B$37*'Emission factors'!$C$37</f>
        <v>0</v>
      </c>
      <c r="P4185" s="98">
        <f>'Activity data'!L879*'Emission factors'!$B$37*'Emission factors'!$C$37</f>
        <v>426.58980975000003</v>
      </c>
      <c r="Q4185" s="98">
        <f>'Activity data'!M879*'Emission factors'!$B$37*'Emission factors'!$C$37</f>
        <v>308.09131274999999</v>
      </c>
      <c r="R4185" s="98">
        <f>'Activity data'!N879*'Emission factors'!$B$37*'Emission factors'!$C$37</f>
        <v>126.41645250000001</v>
      </c>
      <c r="S4185" s="98">
        <f>'Activity data'!O879*'Emission factors'!$B$37*'Emission factors'!$C$37</f>
        <v>237.01292549999999</v>
      </c>
      <c r="T4185" s="98">
        <f>'Activity data'!P879*'Emission factors'!$B$37*'Emission factors'!$C$37</f>
        <v>71.102284499999996</v>
      </c>
      <c r="U4185" s="98">
        <f>'Activity data'!Q879*'Emission factors'!$B$37*'Emission factors'!$C$37</f>
        <v>0</v>
      </c>
    </row>
    <row r="4186" spans="1:21" x14ac:dyDescent="0.25">
      <c r="A4186" s="92" t="s">
        <v>11</v>
      </c>
      <c r="B4186" s="92" t="s">
        <v>12</v>
      </c>
      <c r="C4186" s="92" t="s">
        <v>43</v>
      </c>
      <c r="D4186" s="92" t="s">
        <v>43</v>
      </c>
      <c r="E4186" s="92" t="s">
        <v>24</v>
      </c>
      <c r="F4186" s="92" t="s">
        <v>34</v>
      </c>
      <c r="G4186" s="92" t="s">
        <v>97</v>
      </c>
      <c r="H4186" s="92" t="s">
        <v>16</v>
      </c>
      <c r="I4186" s="89" t="s">
        <v>223</v>
      </c>
      <c r="L4186" s="98">
        <f>'Activity data'!H880*'Emission factors'!$B$37*'Emission factors'!$C$37</f>
        <v>13949.167352249999</v>
      </c>
      <c r="M4186" s="98">
        <f>'Activity data'!I880*'Emission factors'!$B$37*'Emission factors'!$C$37</f>
        <v>6382.5173587500003</v>
      </c>
      <c r="N4186" s="98">
        <f>'Activity data'!J880*'Emission factors'!$B$37*'Emission factors'!$C$37</f>
        <v>1034.9022742500001</v>
      </c>
      <c r="O4186" s="98">
        <f>'Activity data'!K880*'Emission factors'!$B$37*'Emission factors'!$C$37</f>
        <v>0</v>
      </c>
      <c r="P4186" s="98">
        <f>'Activity data'!L880*'Emission factors'!$B$37*'Emission factors'!$C$37</f>
        <v>0</v>
      </c>
      <c r="Q4186" s="98">
        <f>'Activity data'!M880*'Emission factors'!$B$37*'Emission factors'!$C$37</f>
        <v>0</v>
      </c>
      <c r="R4186" s="98">
        <f>'Activity data'!N880*'Emission factors'!$B$37*'Emission factors'!$C$37</f>
        <v>0</v>
      </c>
      <c r="S4186" s="98">
        <f>'Activity data'!O880*'Emission factors'!$B$37*'Emission factors'!$C$37</f>
        <v>12513.460400999998</v>
      </c>
      <c r="T4186" s="98">
        <f>'Activity data'!P880*'Emission factors'!$B$37*'Emission factors'!$C$37</f>
        <v>23435.132945250003</v>
      </c>
      <c r="U4186" s="98">
        <f>'Activity data'!Q880*'Emission factors'!$B$37*'Emission factors'!$C$37</f>
        <v>25890.678937500004</v>
      </c>
    </row>
    <row r="4187" spans="1:21" x14ac:dyDescent="0.25">
      <c r="A4187" s="92" t="s">
        <v>11</v>
      </c>
      <c r="B4187" s="92" t="s">
        <v>12</v>
      </c>
      <c r="C4187" s="92" t="s">
        <v>43</v>
      </c>
      <c r="D4187" s="92" t="s">
        <v>43</v>
      </c>
      <c r="E4187" s="92" t="s">
        <v>24</v>
      </c>
      <c r="F4187" s="92" t="s">
        <v>34</v>
      </c>
      <c r="G4187" s="92" t="s">
        <v>97</v>
      </c>
      <c r="H4187" s="92" t="s">
        <v>16</v>
      </c>
      <c r="I4187" s="89" t="s">
        <v>221</v>
      </c>
      <c r="L4187" s="98">
        <f>'Activity data'!H881*'Emission factors'!$B$37*'Emission factors'!$C$37</f>
        <v>4001.1643619999991</v>
      </c>
      <c r="M4187" s="98">
        <f>'Activity data'!I881*'Emission factors'!$B$37*'Emission factors'!$C$37</f>
        <v>4309.2477090000002</v>
      </c>
      <c r="N4187" s="98">
        <f>'Activity data'!J881*'Emission factors'!$B$37*'Emission factors'!$C$37</f>
        <v>3491.643129</v>
      </c>
      <c r="O4187" s="98">
        <f>'Activity data'!K881*'Emission factors'!$B$37*'Emission factors'!$C$37</f>
        <v>4257.9721762499994</v>
      </c>
      <c r="P4187" s="98">
        <f>'Activity data'!L881*'Emission factors'!$B$37*'Emission factors'!$C$37</f>
        <v>5656.2321367499999</v>
      </c>
      <c r="Q4187" s="98">
        <f>'Activity data'!M881*'Emission factors'!$B$37*'Emission factors'!$C$37</f>
        <v>5553.5695507499995</v>
      </c>
      <c r="R4187" s="98">
        <f>'Activity data'!N881*'Emission factors'!$B$37*'Emission factors'!$C$37</f>
        <v>4905.7071374999996</v>
      </c>
      <c r="S4187" s="98">
        <f>'Activity data'!O881*'Emission factors'!$B$37*'Emission factors'!$C$37</f>
        <v>4265.8742002499985</v>
      </c>
      <c r="T4187" s="98">
        <f>'Activity data'!P881*'Emission factors'!$B$37*'Emission factors'!$C$37</f>
        <v>1714.2134684999996</v>
      </c>
      <c r="U4187" s="98">
        <f>'Activity data'!Q881*'Emission factors'!$B$37*'Emission factors'!$C$37</f>
        <v>2512.0550227499994</v>
      </c>
    </row>
    <row r="4188" spans="1:21" x14ac:dyDescent="0.25">
      <c r="A4188" s="92" t="s">
        <v>11</v>
      </c>
      <c r="B4188" s="92" t="s">
        <v>12</v>
      </c>
      <c r="C4188" s="92" t="s">
        <v>43</v>
      </c>
      <c r="D4188" s="92" t="s">
        <v>43</v>
      </c>
      <c r="E4188" s="92" t="s">
        <v>24</v>
      </c>
      <c r="F4188" s="92" t="s">
        <v>34</v>
      </c>
      <c r="G4188" s="92" t="s">
        <v>97</v>
      </c>
      <c r="H4188" s="92" t="s">
        <v>16</v>
      </c>
      <c r="I4188" s="89" t="s">
        <v>222</v>
      </c>
      <c r="L4188" s="98">
        <f>'Activity data'!H882*'Emission factors'!$B$37*'Emission factors'!$C$37</f>
        <v>17237.73165075</v>
      </c>
      <c r="M4188" s="98">
        <f>'Activity data'!I882*'Emission factors'!$B$37*'Emission factors'!$C$37</f>
        <v>39117.958161749986</v>
      </c>
      <c r="N4188" s="98">
        <f>'Activity data'!J882*'Emission factors'!$B$37*'Emission factors'!$C$37</f>
        <v>40752.004322249988</v>
      </c>
      <c r="O4188" s="98">
        <f>'Activity data'!K882*'Emission factors'!$B$37*'Emission factors'!$C$37</f>
        <v>40401.742328999993</v>
      </c>
      <c r="P4188" s="98">
        <f>'Activity data'!L882*'Emission factors'!$B$37*'Emission factors'!$C$37</f>
        <v>42115.979694749993</v>
      </c>
      <c r="Q4188" s="98">
        <f>'Activity data'!M882*'Emission factors'!$B$37*'Emission factors'!$C$37</f>
        <v>41878.409166749996</v>
      </c>
      <c r="R4188" s="98">
        <f>'Activity data'!N882*'Emission factors'!$B$37*'Emission factors'!$C$37</f>
        <v>43488.892638750003</v>
      </c>
      <c r="S4188" s="98">
        <f>'Activity data'!O882*'Emission factors'!$B$37*'Emission factors'!$C$37</f>
        <v>45229.305459000003</v>
      </c>
      <c r="T4188" s="98">
        <f>'Activity data'!P882*'Emission factors'!$B$37*'Emission factors'!$C$37</f>
        <v>50071.055589750002</v>
      </c>
      <c r="U4188" s="98">
        <f>'Activity data'!Q882*'Emission factors'!$B$37*'Emission factors'!$C$37</f>
        <v>59262.113186249997</v>
      </c>
    </row>
    <row r="4189" spans="1:21" x14ac:dyDescent="0.25">
      <c r="A4189" s="92" t="s">
        <v>11</v>
      </c>
      <c r="B4189" s="92" t="s">
        <v>12</v>
      </c>
      <c r="C4189" s="92" t="s">
        <v>43</v>
      </c>
      <c r="D4189" s="92" t="s">
        <v>43</v>
      </c>
      <c r="E4189" s="92" t="s">
        <v>24</v>
      </c>
      <c r="F4189" s="92" t="s">
        <v>34</v>
      </c>
      <c r="G4189" s="92" t="s">
        <v>97</v>
      </c>
      <c r="H4189" s="92" t="s">
        <v>16</v>
      </c>
      <c r="I4189" s="89" t="s">
        <v>201</v>
      </c>
      <c r="L4189" s="98">
        <f>'Activity data'!H883*'Emission factors'!$B$37*'Emission factors'!$C$37</f>
        <v>301937.65935449995</v>
      </c>
      <c r="M4189" s="98">
        <f>'Activity data'!I883*'Emission factors'!$B$37*'Emission factors'!$C$37</f>
        <v>307675.80329849996</v>
      </c>
      <c r="N4189" s="98">
        <f>'Activity data'!J883*'Emission factors'!$B$37*'Emission factors'!$C$37</f>
        <v>351802.62506025005</v>
      </c>
      <c r="O4189" s="98">
        <f>'Activity data'!K883*'Emission factors'!$B$37*'Emission factors'!$C$37</f>
        <v>392248.41002100002</v>
      </c>
      <c r="P4189" s="98">
        <f>'Activity data'!L883*'Emission factors'!$B$37*'Emission factors'!$C$37</f>
        <v>409303.29584625002</v>
      </c>
      <c r="Q4189" s="98">
        <f>'Activity data'!M883*'Emission factors'!$B$37*'Emission factors'!$C$37</f>
        <v>385472.32088625</v>
      </c>
      <c r="R4189" s="98">
        <f>'Activity data'!N883*'Emission factors'!$B$37*'Emission factors'!$C$37</f>
        <v>455411.19963299989</v>
      </c>
      <c r="S4189" s="98">
        <f>'Activity data'!O883*'Emission factors'!$B$37*'Emission factors'!$C$37</f>
        <v>451421.55374549999</v>
      </c>
      <c r="T4189" s="98">
        <f>'Activity data'!P883*'Emission factors'!$B$37*'Emission factors'!$C$37</f>
        <v>447240.96086474991</v>
      </c>
      <c r="U4189" s="98">
        <f>'Activity data'!Q883*'Emission factors'!$B$37*'Emission factors'!$C$37</f>
        <v>494314.29761999991</v>
      </c>
    </row>
    <row r="4190" spans="1:21" x14ac:dyDescent="0.25">
      <c r="A4190" s="92" t="s">
        <v>11</v>
      </c>
      <c r="B4190" s="92" t="s">
        <v>12</v>
      </c>
      <c r="C4190" s="92" t="s">
        <v>43</v>
      </c>
      <c r="D4190" s="92" t="s">
        <v>43</v>
      </c>
      <c r="E4190" s="92" t="s">
        <v>24</v>
      </c>
      <c r="F4190" s="92" t="s">
        <v>34</v>
      </c>
      <c r="G4190" s="92" t="s">
        <v>97</v>
      </c>
      <c r="H4190" s="92" t="s">
        <v>16</v>
      </c>
      <c r="I4190" s="89" t="s">
        <v>207</v>
      </c>
      <c r="L4190" s="98">
        <f>'Activity data'!H884*'Emission factors'!$B$37*'Emission factors'!$C$37</f>
        <v>42969.414218249985</v>
      </c>
      <c r="M4190" s="98">
        <f>'Activity data'!I884*'Emission factors'!$B$37*'Emission factors'!$C$37</f>
        <v>56049.805012500008</v>
      </c>
      <c r="N4190" s="98">
        <f>'Activity data'!J884*'Emission factors'!$B$37*'Emission factors'!$C$37</f>
        <v>37235.396532750005</v>
      </c>
      <c r="O4190" s="98">
        <f>'Activity data'!K884*'Emission factors'!$B$37*'Emission factors'!$C$37</f>
        <v>29181.712618499998</v>
      </c>
      <c r="P4190" s="98">
        <f>'Activity data'!L884*'Emission factors'!$B$37*'Emission factors'!$C$37</f>
        <v>29871.857232750001</v>
      </c>
      <c r="Q4190" s="98">
        <f>'Activity data'!M884*'Emission factors'!$B$37*'Emission factors'!$C$37</f>
        <v>23982.37997025</v>
      </c>
      <c r="R4190" s="98">
        <f>'Activity data'!N884*'Emission factors'!$B$37*'Emission factors'!$C$37</f>
        <v>25065.945011250002</v>
      </c>
      <c r="S4190" s="98">
        <f>'Activity data'!O884*'Emission factors'!$B$37*'Emission factors'!$C$37</f>
        <v>27325.358306999995</v>
      </c>
      <c r="T4190" s="98">
        <f>'Activity data'!P884*'Emission factors'!$B$37*'Emission factors'!$C$37</f>
        <v>12793.727349000001</v>
      </c>
      <c r="U4190" s="98">
        <f>'Activity data'!Q884*'Emission factors'!$B$37*'Emission factors'!$C$37</f>
        <v>15742.33733475</v>
      </c>
    </row>
    <row r="4191" spans="1:21" x14ac:dyDescent="0.25">
      <c r="A4191" s="92" t="s">
        <v>11</v>
      </c>
      <c r="B4191" s="92" t="s">
        <v>12</v>
      </c>
      <c r="C4191" s="92" t="s">
        <v>43</v>
      </c>
      <c r="D4191" s="92" t="s">
        <v>43</v>
      </c>
      <c r="E4191" s="92" t="s">
        <v>24</v>
      </c>
      <c r="F4191" s="92" t="s">
        <v>34</v>
      </c>
      <c r="G4191" s="92" t="s">
        <v>97</v>
      </c>
      <c r="H4191" s="92" t="s">
        <v>16</v>
      </c>
      <c r="I4191" s="89" t="s">
        <v>218</v>
      </c>
      <c r="L4191" s="98">
        <f>'Activity data'!H885*'Emission factors'!$B$37*'Emission factors'!$C$37</f>
        <v>833.04220349999991</v>
      </c>
      <c r="M4191" s="98">
        <f>'Activity data'!I885*'Emission factors'!$B$37*'Emission factors'!$C$37</f>
        <v>847.18140975000006</v>
      </c>
      <c r="N4191" s="98">
        <f>'Activity data'!J885*'Emission factors'!$B$37*'Emission factors'!$C$37</f>
        <v>2506.0090184999999</v>
      </c>
      <c r="O4191" s="98">
        <f>'Activity data'!K885*'Emission factors'!$B$37*'Emission factors'!$C$37</f>
        <v>2585.7621074999997</v>
      </c>
      <c r="P4191" s="98">
        <f>'Activity data'!L885*'Emission factors'!$B$37*'Emission factors'!$C$37</f>
        <v>8060.8530892499975</v>
      </c>
      <c r="Q4191" s="98">
        <f>'Activity data'!M885*'Emission factors'!$B$37*'Emission factors'!$C$37</f>
        <v>6068.786294999999</v>
      </c>
      <c r="R4191" s="98">
        <f>'Activity data'!N885*'Emission factors'!$B$37*'Emission factors'!$C$37</f>
        <v>6175.4795504999993</v>
      </c>
      <c r="S4191" s="98">
        <f>'Activity data'!O885*'Emission factors'!$B$37*'Emission factors'!$C$37</f>
        <v>20306.704118999995</v>
      </c>
      <c r="T4191" s="98">
        <f>'Activity data'!P885*'Emission factors'!$B$37*'Emission factors'!$C$37</f>
        <v>15169.456526250002</v>
      </c>
      <c r="U4191" s="98">
        <f>'Activity data'!Q885*'Emission factors'!$B$37*'Emission factors'!$C$37</f>
        <v>11555.977250999998</v>
      </c>
    </row>
    <row r="4192" spans="1:21" x14ac:dyDescent="0.25">
      <c r="A4192" s="92" t="s">
        <v>11</v>
      </c>
      <c r="B4192" s="92" t="s">
        <v>12</v>
      </c>
      <c r="C4192" s="92" t="s">
        <v>43</v>
      </c>
      <c r="D4192" s="92" t="s">
        <v>43</v>
      </c>
      <c r="E4192" s="92" t="s">
        <v>24</v>
      </c>
      <c r="F4192" s="92" t="s">
        <v>34</v>
      </c>
      <c r="G4192" s="92" t="s">
        <v>97</v>
      </c>
      <c r="H4192" s="92" t="s">
        <v>16</v>
      </c>
      <c r="I4192" s="89" t="s">
        <v>194</v>
      </c>
      <c r="L4192" s="98">
        <f>'Activity data'!H886*'Emission factors'!$B$37*'Emission factors'!$C$37</f>
        <v>3270.5696692499996</v>
      </c>
      <c r="M4192" s="98">
        <f>'Activity data'!I886*'Emission factors'!$B$37*'Emission factors'!$C$37</f>
        <v>3810.2970262499998</v>
      </c>
      <c r="N4192" s="98">
        <f>'Activity data'!J886*'Emission factors'!$B$37*'Emission factors'!$C$37</f>
        <v>1063.8259125000002</v>
      </c>
      <c r="O4192" s="98">
        <f>'Activity data'!K886*'Emission factors'!$B$37*'Emission factors'!$C$37</f>
        <v>31.600130250000003</v>
      </c>
      <c r="P4192" s="98">
        <f>'Activity data'!L886*'Emission factors'!$B$37*'Emission factors'!$C$37</f>
        <v>333.70119900000003</v>
      </c>
      <c r="Q4192" s="98">
        <f>'Activity data'!M886*'Emission factors'!$B$37*'Emission factors'!$C$37</f>
        <v>514.06967624999993</v>
      </c>
      <c r="R4192" s="98">
        <f>'Activity data'!N886*'Emission factors'!$B$37*'Emission factors'!$C$37</f>
        <v>410.79372749999999</v>
      </c>
      <c r="S4192" s="98">
        <f>'Activity data'!O886*'Emission factors'!$B$37*'Emission factors'!$C$37</f>
        <v>139.55994000000001</v>
      </c>
      <c r="T4192" s="98">
        <f>'Activity data'!P886*'Emission factors'!$B$37*'Emission factors'!$C$37</f>
        <v>15.79608225</v>
      </c>
      <c r="U4192" s="98">
        <f>'Activity data'!Q886*'Emission factors'!$B$37*'Emission factors'!$C$37</f>
        <v>0</v>
      </c>
    </row>
    <row r="4193" spans="1:21" x14ac:dyDescent="0.25">
      <c r="A4193" s="92" t="s">
        <v>11</v>
      </c>
      <c r="B4193" s="92" t="s">
        <v>12</v>
      </c>
      <c r="C4193" s="92" t="s">
        <v>43</v>
      </c>
      <c r="D4193" s="92" t="s">
        <v>43</v>
      </c>
      <c r="E4193" s="92" t="s">
        <v>24</v>
      </c>
      <c r="F4193" s="92" t="s">
        <v>34</v>
      </c>
      <c r="G4193" s="92" t="s">
        <v>97</v>
      </c>
      <c r="H4193" s="92" t="s">
        <v>16</v>
      </c>
      <c r="I4193" s="89" t="s">
        <v>195</v>
      </c>
      <c r="L4193" s="98">
        <f>'Activity data'!H887*'Emission factors'!$B$37*'Emission factors'!$C$37</f>
        <v>126.40052099999998</v>
      </c>
      <c r="M4193" s="98">
        <f>'Activity data'!I887*'Emission factors'!$B$37*'Emission factors'!$C$37</f>
        <v>7.902023999999999</v>
      </c>
      <c r="N4193" s="98">
        <f>'Activity data'!J887*'Emission factors'!$B$37*'Emission factors'!$C$37</f>
        <v>0</v>
      </c>
      <c r="O4193" s="98">
        <f>'Activity data'!K887*'Emission factors'!$B$37*'Emission factors'!$C$37</f>
        <v>0</v>
      </c>
      <c r="P4193" s="98">
        <f>'Activity data'!L887*'Emission factors'!$B$37*'Emission factors'!$C$37</f>
        <v>0</v>
      </c>
      <c r="Q4193" s="98">
        <f>'Activity data'!M887*'Emission factors'!$B$37*'Emission factors'!$C$37</f>
        <v>0</v>
      </c>
      <c r="R4193" s="98">
        <f>'Activity data'!N887*'Emission factors'!$B$37*'Emission factors'!$C$37</f>
        <v>0</v>
      </c>
      <c r="S4193" s="98">
        <f>'Activity data'!O887*'Emission factors'!$B$37*'Emission factors'!$C$37</f>
        <v>0</v>
      </c>
      <c r="T4193" s="98">
        <f>'Activity data'!P887*'Emission factors'!$B$37*'Emission factors'!$C$37</f>
        <v>98926.824496500005</v>
      </c>
      <c r="U4193" s="98">
        <f>'Activity data'!Q887*'Emission factors'!$B$37*'Emission factors'!$C$37</f>
        <v>210619.18555274999</v>
      </c>
    </row>
    <row r="4194" spans="1:21" x14ac:dyDescent="0.25">
      <c r="A4194" s="92" t="s">
        <v>11</v>
      </c>
      <c r="B4194" s="92" t="s">
        <v>12</v>
      </c>
      <c r="C4194" s="92" t="s">
        <v>43</v>
      </c>
      <c r="D4194" s="92" t="s">
        <v>43</v>
      </c>
      <c r="E4194" s="92" t="s">
        <v>24</v>
      </c>
      <c r="F4194" s="92" t="s">
        <v>34</v>
      </c>
      <c r="G4194" s="92" t="s">
        <v>97</v>
      </c>
      <c r="H4194" s="92" t="s">
        <v>16</v>
      </c>
      <c r="I4194" s="89" t="s">
        <v>209</v>
      </c>
      <c r="L4194" s="98">
        <f>'Activity data'!H888*'Emission factors'!$B$37*'Emission factors'!$C$37</f>
        <v>41717.676263250003</v>
      </c>
      <c r="M4194" s="98">
        <f>'Activity data'!I888*'Emission factors'!$B$37*'Emission factors'!$C$37</f>
        <v>59493.080107500005</v>
      </c>
      <c r="N4194" s="98">
        <f>'Activity data'!J888*'Emission factors'!$B$37*'Emission factors'!$C$37</f>
        <v>105713.3248665</v>
      </c>
      <c r="O4194" s="98">
        <f>'Activity data'!K888*'Emission factors'!$B$37*'Emission factors'!$C$37</f>
        <v>113980.90509974999</v>
      </c>
      <c r="P4194" s="98">
        <f>'Activity data'!L888*'Emission factors'!$B$37*'Emission factors'!$C$37</f>
        <v>198586.32274649994</v>
      </c>
      <c r="Q4194" s="98">
        <f>'Activity data'!M888*'Emission factors'!$B$37*'Emission factors'!$C$37</f>
        <v>251820.13157925001</v>
      </c>
      <c r="R4194" s="98">
        <f>'Activity data'!N888*'Emission factors'!$B$37*'Emission factors'!$C$37</f>
        <v>251565.84890774998</v>
      </c>
      <c r="S4194" s="98">
        <f>'Activity data'!O888*'Emission factors'!$B$37*'Emission factors'!$C$37</f>
        <v>210413.03194275001</v>
      </c>
      <c r="T4194" s="98">
        <f>'Activity data'!P888*'Emission factors'!$B$37*'Emission factors'!$C$37</f>
        <v>109323.63377325003</v>
      </c>
      <c r="U4194" s="98">
        <f>'Activity data'!Q888*'Emission factors'!$B$37*'Emission factors'!$C$37</f>
        <v>87265.500201749965</v>
      </c>
    </row>
    <row r="4195" spans="1:21" x14ac:dyDescent="0.25">
      <c r="A4195" s="92" t="s">
        <v>11</v>
      </c>
      <c r="B4195" s="92" t="s">
        <v>12</v>
      </c>
      <c r="C4195" s="92" t="s">
        <v>43</v>
      </c>
      <c r="D4195" s="92" t="s">
        <v>43</v>
      </c>
      <c r="E4195" s="92" t="s">
        <v>24</v>
      </c>
      <c r="F4195" s="92" t="s">
        <v>34</v>
      </c>
      <c r="G4195" s="92" t="s">
        <v>97</v>
      </c>
      <c r="H4195" s="92" t="s">
        <v>16</v>
      </c>
      <c r="I4195" s="89" t="s">
        <v>208</v>
      </c>
      <c r="L4195" s="98">
        <f>'Activity data'!H889*'Emission factors'!$B$37*'Emission factors'!$C$37</f>
        <v>43886.933200499996</v>
      </c>
      <c r="M4195" s="98">
        <f>'Activity data'!I889*'Emission factors'!$B$37*'Emission factors'!$C$37</f>
        <v>42685.363538999991</v>
      </c>
      <c r="N4195" s="98">
        <f>'Activity data'!J889*'Emission factors'!$B$37*'Emission factors'!$C$37</f>
        <v>48809.981775749999</v>
      </c>
      <c r="O4195" s="98">
        <f>'Activity data'!K889*'Emission factors'!$B$37*'Emission factors'!$C$37</f>
        <v>65953.996377749994</v>
      </c>
      <c r="P4195" s="98">
        <f>'Activity data'!L889*'Emission factors'!$B$37*'Emission factors'!$C$37</f>
        <v>76815.320400000011</v>
      </c>
      <c r="Q4195" s="98">
        <f>'Activity data'!M889*'Emission factors'!$B$37*'Emission factors'!$C$37</f>
        <v>88397.234132999976</v>
      </c>
      <c r="R4195" s="98">
        <f>'Activity data'!N889*'Emission factors'!$B$37*'Emission factors'!$C$37</f>
        <v>90378.180740249984</v>
      </c>
      <c r="S4195" s="98">
        <f>'Activity data'!O889*'Emission factors'!$B$37*'Emission factors'!$C$37</f>
        <v>83284.194454500001</v>
      </c>
      <c r="T4195" s="98">
        <f>'Activity data'!P889*'Emission factors'!$B$37*'Emission factors'!$C$37</f>
        <v>21369.940565999997</v>
      </c>
      <c r="U4195" s="98">
        <f>'Activity data'!Q889*'Emission factors'!$B$37*'Emission factors'!$C$37</f>
        <v>3967.2382327500004</v>
      </c>
    </row>
    <row r="4196" spans="1:21" x14ac:dyDescent="0.25">
      <c r="A4196" s="92" t="s">
        <v>11</v>
      </c>
      <c r="B4196" s="92" t="s">
        <v>12</v>
      </c>
      <c r="C4196" s="92" t="s">
        <v>43</v>
      </c>
      <c r="D4196" s="92" t="s">
        <v>43</v>
      </c>
      <c r="E4196" s="92" t="s">
        <v>24</v>
      </c>
      <c r="F4196" s="92" t="s">
        <v>34</v>
      </c>
      <c r="G4196" s="92" t="s">
        <v>97</v>
      </c>
      <c r="H4196" s="92" t="s">
        <v>16</v>
      </c>
      <c r="I4196" s="89" t="s">
        <v>226</v>
      </c>
      <c r="L4196" s="98">
        <f>'Activity data'!H890*'Emission factors'!$B$37*'Emission factors'!$C$37</f>
        <v>0</v>
      </c>
      <c r="M4196" s="98">
        <f>'Activity data'!I890*'Emission factors'!$B$37*'Emission factors'!$C$37</f>
        <v>0</v>
      </c>
      <c r="N4196" s="98">
        <f>'Activity data'!J890*'Emission factors'!$B$37*'Emission factors'!$C$37</f>
        <v>0</v>
      </c>
      <c r="O4196" s="98">
        <f>'Activity data'!K890*'Emission factors'!$B$37*'Emission factors'!$C$37</f>
        <v>0</v>
      </c>
      <c r="P4196" s="98">
        <f>'Activity data'!L890*'Emission factors'!$B$37*'Emission factors'!$C$37</f>
        <v>0</v>
      </c>
      <c r="Q4196" s="98">
        <f>'Activity data'!M890*'Emission factors'!$B$37*'Emission factors'!$C$37</f>
        <v>0</v>
      </c>
      <c r="R4196" s="98">
        <f>'Activity data'!N890*'Emission factors'!$B$37*'Emission factors'!$C$37</f>
        <v>0</v>
      </c>
      <c r="S4196" s="98">
        <f>'Activity data'!O890*'Emission factors'!$B$37*'Emission factors'!$C$37</f>
        <v>0</v>
      </c>
      <c r="T4196" s="98">
        <f>'Activity data'!P890*'Emission factors'!$B$37*'Emission factors'!$C$37</f>
        <v>0</v>
      </c>
      <c r="U4196" s="98">
        <f>'Activity data'!Q890*'Emission factors'!$B$37*'Emission factors'!$C$37</f>
        <v>0</v>
      </c>
    </row>
    <row r="4197" spans="1:21" x14ac:dyDescent="0.25">
      <c r="A4197" s="92" t="s">
        <v>11</v>
      </c>
      <c r="B4197" s="92" t="s">
        <v>12</v>
      </c>
      <c r="C4197" s="92" t="s">
        <v>43</v>
      </c>
      <c r="D4197" s="92" t="s">
        <v>43</v>
      </c>
      <c r="E4197" s="92" t="s">
        <v>24</v>
      </c>
      <c r="F4197" s="92" t="s">
        <v>34</v>
      </c>
      <c r="G4197" s="92" t="s">
        <v>97</v>
      </c>
      <c r="H4197" s="92" t="s">
        <v>16</v>
      </c>
      <c r="I4197" s="89" t="s">
        <v>196</v>
      </c>
      <c r="L4197" s="98">
        <f>'Activity data'!H891*'Emission factors'!$B$37*'Emission factors'!$C$37</f>
        <v>11842.13088825</v>
      </c>
      <c r="M4197" s="98">
        <f>'Activity data'!I891*'Emission factors'!$B$37*'Emission factors'!$C$37</f>
        <v>8840.867295</v>
      </c>
      <c r="N4197" s="98">
        <f>'Activity data'!J891*'Emission factors'!$B$37*'Emission factors'!$C$37</f>
        <v>6160.1295502499988</v>
      </c>
      <c r="O4197" s="98">
        <f>'Activity data'!K891*'Emission factors'!$B$37*'Emission factors'!$C$37</f>
        <v>4632.2270085</v>
      </c>
      <c r="P4197" s="98">
        <f>'Activity data'!L891*'Emission factors'!$B$37*'Emission factors'!$C$37</f>
        <v>5129.8553767499998</v>
      </c>
      <c r="Q4197" s="98">
        <f>'Activity data'!M891*'Emission factors'!$B$37*'Emission factors'!$C$37</f>
        <v>7136.4676305000003</v>
      </c>
      <c r="R4197" s="98">
        <f>'Activity data'!N891*'Emission factors'!$B$37*'Emission factors'!$C$37</f>
        <v>8620.3036432499994</v>
      </c>
      <c r="S4197" s="98">
        <f>'Activity data'!O891*'Emission factors'!$B$37*'Emission factors'!$C$37</f>
        <v>6200.1893069999996</v>
      </c>
      <c r="T4197" s="98">
        <f>'Activity data'!P891*'Emission factors'!$B$37*'Emission factors'!$C$37</f>
        <v>220029.63583574997</v>
      </c>
      <c r="U4197" s="98">
        <f>'Activity data'!Q891*'Emission factors'!$B$37*'Emission factors'!$C$37</f>
        <v>414619.92416325002</v>
      </c>
    </row>
    <row r="4198" spans="1:21" x14ac:dyDescent="0.25">
      <c r="A4198" s="92" t="s">
        <v>11</v>
      </c>
      <c r="B4198" s="92" t="s">
        <v>12</v>
      </c>
      <c r="C4198" s="92" t="s">
        <v>43</v>
      </c>
      <c r="D4198" s="92" t="s">
        <v>43</v>
      </c>
      <c r="E4198" s="92" t="s">
        <v>24</v>
      </c>
      <c r="F4198" s="92" t="s">
        <v>34</v>
      </c>
      <c r="G4198" s="92" t="s">
        <v>97</v>
      </c>
      <c r="H4198" s="92" t="s">
        <v>16</v>
      </c>
      <c r="I4198" s="89" t="s">
        <v>197</v>
      </c>
      <c r="L4198" s="98">
        <f>'Activity data'!H892*'Emission factors'!$B$37*'Emission factors'!$C$37</f>
        <v>417260.60215125</v>
      </c>
      <c r="M4198" s="98">
        <f>'Activity data'!I892*'Emission factors'!$B$37*'Emission factors'!$C$37</f>
        <v>436143.2452455</v>
      </c>
      <c r="N4198" s="98">
        <f>'Activity data'!J892*'Emission factors'!$B$37*'Emission factors'!$C$37</f>
        <v>435039.60651449993</v>
      </c>
      <c r="O4198" s="98">
        <f>'Activity data'!K892*'Emission factors'!$B$37*'Emission factors'!$C$37</f>
        <v>399790.65295649995</v>
      </c>
      <c r="P4198" s="98">
        <f>'Activity data'!L892*'Emission factors'!$B$37*'Emission factors'!$C$37</f>
        <v>488009.47818674991</v>
      </c>
      <c r="Q4198" s="98">
        <f>'Activity data'!M892*'Emission factors'!$B$37*'Emission factors'!$C$37</f>
        <v>559427.07893474994</v>
      </c>
      <c r="R4198" s="98">
        <f>'Activity data'!N892*'Emission factors'!$B$37*'Emission factors'!$C$37</f>
        <v>606142.05252899986</v>
      </c>
      <c r="S4198" s="98">
        <f>'Activity data'!O892*'Emission factors'!$B$37*'Emission factors'!$C$37</f>
        <v>535181.12026274984</v>
      </c>
      <c r="T4198" s="98">
        <f>'Activity data'!P892*'Emission factors'!$B$37*'Emission factors'!$C$37</f>
        <v>127558.04006399996</v>
      </c>
      <c r="U4198" s="98">
        <f>'Activity data'!Q892*'Emission factors'!$B$37*'Emission factors'!$C$37</f>
        <v>584.56656374999989</v>
      </c>
    </row>
    <row r="4199" spans="1:21" x14ac:dyDescent="0.25">
      <c r="A4199" s="92" t="s">
        <v>11</v>
      </c>
      <c r="B4199" s="92" t="s">
        <v>12</v>
      </c>
      <c r="C4199" s="92" t="s">
        <v>43</v>
      </c>
      <c r="D4199" s="92" t="s">
        <v>43</v>
      </c>
      <c r="E4199" s="92" t="s">
        <v>24</v>
      </c>
      <c r="F4199" s="92" t="s">
        <v>34</v>
      </c>
      <c r="G4199" s="92" t="s">
        <v>97</v>
      </c>
      <c r="H4199" s="92" t="s">
        <v>16</v>
      </c>
      <c r="I4199" s="89" t="s">
        <v>229</v>
      </c>
      <c r="L4199" s="98">
        <f>'Activity data'!H893*'Emission factors'!$B$37*'Emission factors'!$C$37</f>
        <v>0</v>
      </c>
      <c r="M4199" s="98">
        <f>'Activity data'!I893*'Emission factors'!$B$37*'Emission factors'!$C$37</f>
        <v>0</v>
      </c>
      <c r="N4199" s="98">
        <f>'Activity data'!J893*'Emission factors'!$B$37*'Emission factors'!$C$37</f>
        <v>0</v>
      </c>
      <c r="O4199" s="98">
        <f>'Activity data'!K893*'Emission factors'!$B$37*'Emission factors'!$C$37</f>
        <v>0</v>
      </c>
      <c r="P4199" s="98">
        <f>'Activity data'!L893*'Emission factors'!$B$37*'Emission factors'!$C$37</f>
        <v>0</v>
      </c>
      <c r="Q4199" s="98">
        <f>'Activity data'!M893*'Emission factors'!$B$37*'Emission factors'!$C$37</f>
        <v>0</v>
      </c>
      <c r="R4199" s="98">
        <f>'Activity data'!N893*'Emission factors'!$B$37*'Emission factors'!$C$37</f>
        <v>0</v>
      </c>
      <c r="S4199" s="98">
        <f>'Activity data'!O893*'Emission factors'!$B$37*'Emission factors'!$C$37</f>
        <v>0</v>
      </c>
      <c r="T4199" s="98">
        <f>'Activity data'!P893*'Emission factors'!$B$37*'Emission factors'!$C$37</f>
        <v>0</v>
      </c>
      <c r="U4199" s="98">
        <f>'Activity data'!Q893*'Emission factors'!$B$37*'Emission factors'!$C$37</f>
        <v>0</v>
      </c>
    </row>
    <row r="4200" spans="1:21" x14ac:dyDescent="0.25">
      <c r="A4200" s="92" t="s">
        <v>11</v>
      </c>
      <c r="B4200" s="92" t="s">
        <v>12</v>
      </c>
      <c r="C4200" s="92" t="s">
        <v>43</v>
      </c>
      <c r="D4200" s="92" t="s">
        <v>43</v>
      </c>
      <c r="E4200" s="92" t="s">
        <v>24</v>
      </c>
      <c r="F4200" s="92" t="s">
        <v>34</v>
      </c>
      <c r="G4200" s="92" t="s">
        <v>97</v>
      </c>
      <c r="H4200" s="92" t="s">
        <v>16</v>
      </c>
      <c r="I4200" s="89" t="s">
        <v>198</v>
      </c>
      <c r="L4200" s="98">
        <f>'Activity data'!H894*'Emission factors'!$B$37*'Emission factors'!$C$37</f>
        <v>236.98106249999995</v>
      </c>
      <c r="M4200" s="98">
        <f>'Activity data'!I894*'Emission factors'!$B$37*'Emission factors'!$C$37</f>
        <v>71.094318749999985</v>
      </c>
      <c r="N4200" s="98">
        <f>'Activity data'!J894*'Emission factors'!$B$37*'Emission factors'!$C$37</f>
        <v>355.47159374999995</v>
      </c>
      <c r="O4200" s="98">
        <f>'Activity data'!K894*'Emission factors'!$B$37*'Emission factors'!$C$37</f>
        <v>805.72764674999996</v>
      </c>
      <c r="P4200" s="98">
        <f>'Activity data'!L894*'Emission factors'!$B$37*'Emission factors'!$C$37</f>
        <v>513.45631349999996</v>
      </c>
      <c r="Q4200" s="98">
        <f>'Activity data'!M894*'Emission factors'!$B$37*'Emission factors'!$C$37</f>
        <v>94.792424999999994</v>
      </c>
      <c r="R4200" s="98">
        <f>'Activity data'!N894*'Emission factors'!$B$37*'Emission factors'!$C$37</f>
        <v>0</v>
      </c>
      <c r="S4200" s="98">
        <f>'Activity data'!O894*'Emission factors'!$B$37*'Emission factors'!$C$37</f>
        <v>11395.140792749999</v>
      </c>
      <c r="T4200" s="98">
        <f>'Activity data'!P894*'Emission factors'!$B$37*'Emission factors'!$C$37</f>
        <v>15000.048920999998</v>
      </c>
      <c r="U4200" s="98">
        <f>'Activity data'!Q894*'Emission factors'!$B$37*'Emission factors'!$C$37</f>
        <v>15077.842435499997</v>
      </c>
    </row>
    <row r="4201" spans="1:21" x14ac:dyDescent="0.25">
      <c r="A4201" s="92" t="s">
        <v>11</v>
      </c>
      <c r="B4201" s="92" t="s">
        <v>12</v>
      </c>
      <c r="C4201" s="92" t="s">
        <v>43</v>
      </c>
      <c r="D4201" s="92" t="s">
        <v>43</v>
      </c>
      <c r="E4201" s="92" t="s">
        <v>24</v>
      </c>
      <c r="F4201" s="92" t="s">
        <v>34</v>
      </c>
      <c r="G4201" s="92" t="s">
        <v>97</v>
      </c>
      <c r="H4201" s="92" t="s">
        <v>16</v>
      </c>
      <c r="I4201" s="89" t="s">
        <v>231</v>
      </c>
      <c r="L4201" s="98">
        <f>'Activity data'!H895*'Emission factors'!$B$37*'Emission factors'!$C$37</f>
        <v>0</v>
      </c>
      <c r="M4201" s="98">
        <f>'Activity data'!I895*'Emission factors'!$B$37*'Emission factors'!$C$37</f>
        <v>0</v>
      </c>
      <c r="N4201" s="98">
        <f>'Activity data'!J895*'Emission factors'!$B$37*'Emission factors'!$C$37</f>
        <v>0</v>
      </c>
      <c r="O4201" s="98">
        <f>'Activity data'!K895*'Emission factors'!$B$37*'Emission factors'!$C$37</f>
        <v>0</v>
      </c>
      <c r="P4201" s="98">
        <f>'Activity data'!L895*'Emission factors'!$B$37*'Emission factors'!$C$37</f>
        <v>0</v>
      </c>
      <c r="Q4201" s="98">
        <f>'Activity data'!M895*'Emission factors'!$B$37*'Emission factors'!$C$37</f>
        <v>0</v>
      </c>
      <c r="R4201" s="98">
        <f>'Activity data'!N895*'Emission factors'!$B$37*'Emission factors'!$C$37</f>
        <v>0</v>
      </c>
      <c r="S4201" s="98">
        <f>'Activity data'!O895*'Emission factors'!$B$37*'Emission factors'!$C$37</f>
        <v>0</v>
      </c>
      <c r="T4201" s="98">
        <f>'Activity data'!P895*'Emission factors'!$B$37*'Emission factors'!$C$37</f>
        <v>0</v>
      </c>
      <c r="U4201" s="98">
        <f>'Activity data'!Q895*'Emission factors'!$B$37*'Emission factors'!$C$37</f>
        <v>0</v>
      </c>
    </row>
    <row r="4202" spans="1:21" x14ac:dyDescent="0.25">
      <c r="A4202" s="92" t="s">
        <v>11</v>
      </c>
      <c r="B4202" s="92" t="s">
        <v>12</v>
      </c>
      <c r="C4202" s="92" t="s">
        <v>43</v>
      </c>
      <c r="D4202" s="92" t="s">
        <v>43</v>
      </c>
      <c r="E4202" s="92" t="s">
        <v>24</v>
      </c>
      <c r="F4202" s="92" t="s">
        <v>34</v>
      </c>
      <c r="G4202" s="92" t="s">
        <v>97</v>
      </c>
      <c r="H4202" s="92" t="s">
        <v>16</v>
      </c>
      <c r="I4202" s="92" t="s">
        <v>230</v>
      </c>
      <c r="L4202" s="98">
        <f>'Activity data'!H896*'Emission factors'!$B$37*'Emission factors'!$C$37</f>
        <v>0</v>
      </c>
      <c r="M4202" s="98">
        <f>'Activity data'!I896*'Emission factors'!$B$37*'Emission factors'!$C$37</f>
        <v>0</v>
      </c>
      <c r="N4202" s="98">
        <f>'Activity data'!J896*'Emission factors'!$B$37*'Emission factors'!$C$37</f>
        <v>0</v>
      </c>
      <c r="O4202" s="98">
        <f>'Activity data'!K896*'Emission factors'!$B$37*'Emission factors'!$C$37</f>
        <v>0</v>
      </c>
      <c r="P4202" s="98">
        <f>'Activity data'!L896*'Emission factors'!$B$37*'Emission factors'!$C$37</f>
        <v>0</v>
      </c>
      <c r="Q4202" s="98">
        <f>'Activity data'!M896*'Emission factors'!$B$37*'Emission factors'!$C$37</f>
        <v>0</v>
      </c>
      <c r="R4202" s="98">
        <f>'Activity data'!N896*'Emission factors'!$B$37*'Emission factors'!$C$37</f>
        <v>0</v>
      </c>
      <c r="S4202" s="98">
        <f>'Activity data'!O896*'Emission factors'!$B$37*'Emission factors'!$C$37</f>
        <v>0</v>
      </c>
      <c r="T4202" s="98">
        <f>'Activity data'!P896*'Emission factors'!$B$37*'Emission factors'!$C$37</f>
        <v>0</v>
      </c>
      <c r="U4202" s="98">
        <f>'Activity data'!Q896*'Emission factors'!$B$37*'Emission factors'!$C$37</f>
        <v>0</v>
      </c>
    </row>
    <row r="4203" spans="1:21" x14ac:dyDescent="0.25">
      <c r="A4203" s="92" t="s">
        <v>11</v>
      </c>
      <c r="B4203" s="92" t="s">
        <v>12</v>
      </c>
      <c r="C4203" s="92" t="s">
        <v>43</v>
      </c>
      <c r="D4203" s="92" t="s">
        <v>43</v>
      </c>
      <c r="E4203" s="92" t="s">
        <v>24</v>
      </c>
      <c r="F4203" s="92" t="s">
        <v>34</v>
      </c>
      <c r="G4203" s="92" t="s">
        <v>97</v>
      </c>
      <c r="H4203" s="92" t="s">
        <v>16</v>
      </c>
      <c r="I4203" s="88" t="s">
        <v>232</v>
      </c>
      <c r="L4203" s="98">
        <f>'Activity data'!H897*'Emission factors'!$B$37*'Emission factors'!$C$37</f>
        <v>11166.30072675</v>
      </c>
      <c r="M4203" s="98">
        <f>'Activity data'!I897*'Emission factors'!$B$37*'Emission factors'!$C$37</f>
        <v>12917.196474000002</v>
      </c>
      <c r="N4203" s="98">
        <f>'Activity data'!J897*'Emission factors'!$B$37*'Emission factors'!$C$37</f>
        <v>16019.577297750006</v>
      </c>
      <c r="O4203" s="98">
        <f>'Activity data'!K897*'Emission factors'!$B$37*'Emission factors'!$C$37</f>
        <v>16885.287042</v>
      </c>
      <c r="P4203" s="98">
        <f>'Activity data'!L897*'Emission factors'!$B$37*'Emission factors'!$C$37</f>
        <v>17560.0975875</v>
      </c>
      <c r="Q4203" s="98">
        <f>'Activity data'!M897*'Emission factors'!$B$37*'Emission factors'!$C$37</f>
        <v>16837.460679</v>
      </c>
      <c r="R4203" s="98">
        <f>'Activity data'!N897*'Emission factors'!$B$37*'Emission factors'!$C$37</f>
        <v>14953.775879250001</v>
      </c>
      <c r="S4203" s="98">
        <f>'Activity data'!O897*'Emission factors'!$B$37*'Emission factors'!$C$37</f>
        <v>7471.2760687499986</v>
      </c>
      <c r="T4203" s="98">
        <f>'Activity data'!P897*'Emission factors'!$B$37*'Emission factors'!$C$37</f>
        <v>12630.015255</v>
      </c>
      <c r="U4203" s="98">
        <f>'Activity data'!Q897*'Emission factors'!$B$37*'Emission factors'!$C$37</f>
        <v>14540.480906249999</v>
      </c>
    </row>
    <row r="4204" spans="1:21" x14ac:dyDescent="0.25">
      <c r="A4204" s="92" t="s">
        <v>11</v>
      </c>
      <c r="B4204" s="92" t="s">
        <v>12</v>
      </c>
      <c r="C4204" s="92" t="s">
        <v>43</v>
      </c>
      <c r="D4204" s="92" t="s">
        <v>43</v>
      </c>
      <c r="E4204" s="92" t="s">
        <v>24</v>
      </c>
      <c r="F4204" s="92" t="s">
        <v>34</v>
      </c>
      <c r="G4204" s="92" t="s">
        <v>97</v>
      </c>
      <c r="H4204" s="92" t="s">
        <v>16</v>
      </c>
      <c r="I4204" s="89" t="s">
        <v>225</v>
      </c>
      <c r="L4204" s="98">
        <f>'Activity data'!H898*'Emission factors'!$B$37*'Emission factors'!$C$37</f>
        <v>3151.9198230000002</v>
      </c>
      <c r="M4204" s="98">
        <f>'Activity data'!I898*'Emission factors'!$B$37*'Emission factors'!$C$37</f>
        <v>5324.6020327499991</v>
      </c>
      <c r="N4204" s="98">
        <f>'Activity data'!J898*'Emission factors'!$B$37*'Emission factors'!$C$37</f>
        <v>3373.2641182499992</v>
      </c>
      <c r="O4204" s="98">
        <f>'Activity data'!K898*'Emission factors'!$B$37*'Emission factors'!$C$37</f>
        <v>1967.0463734999996</v>
      </c>
      <c r="P4204" s="98">
        <f>'Activity data'!L898*'Emission factors'!$B$37*'Emission factors'!$C$37</f>
        <v>2741.2296502500008</v>
      </c>
      <c r="Q4204" s="98">
        <f>'Activity data'!M898*'Emission factors'!$B$37*'Emission factors'!$C$37</f>
        <v>4724.1199004999999</v>
      </c>
      <c r="R4204" s="98">
        <f>'Activity data'!N898*'Emission factors'!$B$37*'Emission factors'!$C$37</f>
        <v>8753.0687985000004</v>
      </c>
      <c r="S4204" s="98">
        <f>'Activity data'!O898*'Emission factors'!$B$37*'Emission factors'!$C$37</f>
        <v>8521.2814049999997</v>
      </c>
      <c r="T4204" s="98">
        <f>'Activity data'!P898*'Emission factors'!$B$37*'Emission factors'!$C$37</f>
        <v>3104.5475077499996</v>
      </c>
      <c r="U4204" s="98">
        <f>'Activity data'!Q898*'Emission factors'!$B$37*'Emission factors'!$C$37</f>
        <v>4076.1141037499997</v>
      </c>
    </row>
    <row r="4205" spans="1:21" x14ac:dyDescent="0.25">
      <c r="A4205" s="92" t="s">
        <v>11</v>
      </c>
      <c r="B4205" s="92" t="s">
        <v>12</v>
      </c>
      <c r="C4205" s="92" t="s">
        <v>43</v>
      </c>
      <c r="D4205" s="92" t="s">
        <v>43</v>
      </c>
      <c r="E4205" s="92" t="s">
        <v>24</v>
      </c>
      <c r="F4205" s="92" t="s">
        <v>34</v>
      </c>
      <c r="G4205" s="92" t="s">
        <v>97</v>
      </c>
      <c r="H4205" s="92" t="s">
        <v>16</v>
      </c>
      <c r="I4205" s="89" t="s">
        <v>205</v>
      </c>
      <c r="L4205" s="98">
        <f>'Activity data'!H899*'Emission factors'!$B$37*'Emission factors'!$C$37</f>
        <v>16579.744769249999</v>
      </c>
      <c r="M4205" s="98">
        <f>'Activity data'!I899*'Emission factors'!$B$37*'Emission factors'!$C$37</f>
        <v>17495.869745249998</v>
      </c>
      <c r="N4205" s="98">
        <f>'Activity data'!J899*'Emission factors'!$B$37*'Emission factors'!$C$37</f>
        <v>16416.056572499994</v>
      </c>
      <c r="O4205" s="98">
        <f>'Activity data'!K899*'Emission factors'!$B$37*'Emission factors'!$C$37</f>
        <v>14930.850450749997</v>
      </c>
      <c r="P4205" s="98">
        <f>'Activity data'!L899*'Emission factors'!$B$37*'Emission factors'!$C$37</f>
        <v>15807.728176499997</v>
      </c>
      <c r="Q4205" s="98">
        <f>'Activity data'!M899*'Emission factors'!$B$37*'Emission factors'!$C$37</f>
        <v>6019.8526927499988</v>
      </c>
      <c r="R4205" s="98">
        <f>'Activity data'!N899*'Emission factors'!$B$37*'Emission factors'!$C$37</f>
        <v>5644.4507924999998</v>
      </c>
      <c r="S4205" s="98">
        <f>'Activity data'!O899*'Emission factors'!$B$37*'Emission factors'!$C$37</f>
        <v>21143.633608499997</v>
      </c>
      <c r="T4205" s="98">
        <f>'Activity data'!P899*'Emission factors'!$B$37*'Emission factors'!$C$37</f>
        <v>20472.08105475</v>
      </c>
      <c r="U4205" s="98">
        <f>'Activity data'!Q899*'Emission factors'!$B$37*'Emission factors'!$C$37</f>
        <v>23524.397139749999</v>
      </c>
    </row>
    <row r="4206" spans="1:21" x14ac:dyDescent="0.25">
      <c r="A4206" s="92" t="s">
        <v>11</v>
      </c>
      <c r="B4206" s="92" t="s">
        <v>12</v>
      </c>
      <c r="C4206" s="92" t="s">
        <v>43</v>
      </c>
      <c r="D4206" s="92" t="s">
        <v>43</v>
      </c>
      <c r="E4206" s="92" t="s">
        <v>24</v>
      </c>
      <c r="F4206" s="92" t="s">
        <v>34</v>
      </c>
      <c r="G4206" s="92" t="s">
        <v>97</v>
      </c>
      <c r="H4206" s="92" t="s">
        <v>16</v>
      </c>
      <c r="I4206" s="89" t="s">
        <v>204</v>
      </c>
      <c r="L4206" s="98">
        <f>'Activity data'!H900*'Emission factors'!$B$37*'Emission factors'!$C$37</f>
        <v>28900.808410499998</v>
      </c>
      <c r="M4206" s="98">
        <f>'Activity data'!I900*'Emission factors'!$B$37*'Emission factors'!$C$37</f>
        <v>40287.027563249991</v>
      </c>
      <c r="N4206" s="98">
        <f>'Activity data'!J900*'Emission factors'!$B$37*'Emission factors'!$C$37</f>
        <v>27273.684486750004</v>
      </c>
      <c r="O4206" s="98">
        <f>'Activity data'!K900*'Emission factors'!$B$37*'Emission factors'!$C$37</f>
        <v>25884.170919749995</v>
      </c>
      <c r="P4206" s="98">
        <f>'Activity data'!L900*'Emission factors'!$B$37*'Emission factors'!$C$37</f>
        <v>29358.552268499996</v>
      </c>
      <c r="Q4206" s="98">
        <f>'Activity data'!M900*'Emission factors'!$B$37*'Emission factors'!$C$37</f>
        <v>32112.965235</v>
      </c>
      <c r="R4206" s="98">
        <f>'Activity data'!N900*'Emission factors'!$B$37*'Emission factors'!$C$37</f>
        <v>30325.737701999999</v>
      </c>
      <c r="S4206" s="98">
        <f>'Activity data'!O900*'Emission factors'!$B$37*'Emission factors'!$C$37</f>
        <v>7419.1083719999979</v>
      </c>
      <c r="T4206" s="98">
        <f>'Activity data'!P900*'Emission factors'!$B$37*'Emission factors'!$C$37</f>
        <v>364.098501</v>
      </c>
      <c r="U4206" s="98">
        <f>'Activity data'!Q900*'Emission factors'!$B$37*'Emission factors'!$C$37</f>
        <v>173.79673349999999</v>
      </c>
    </row>
    <row r="4207" spans="1:21" x14ac:dyDescent="0.25">
      <c r="A4207" s="92" t="s">
        <v>11</v>
      </c>
      <c r="B4207" s="92" t="s">
        <v>12</v>
      </c>
      <c r="C4207" s="92" t="s">
        <v>43</v>
      </c>
      <c r="D4207" s="92" t="s">
        <v>43</v>
      </c>
      <c r="E4207" s="92" t="s">
        <v>24</v>
      </c>
      <c r="F4207" s="92" t="s">
        <v>34</v>
      </c>
      <c r="G4207" s="92" t="s">
        <v>97</v>
      </c>
      <c r="H4207" s="92" t="s">
        <v>16</v>
      </c>
      <c r="I4207" s="89" t="s">
        <v>228</v>
      </c>
      <c r="L4207" s="98">
        <f>'Activity data'!H901*'Emission factors'!$B$37*'Emission factors'!$C$37</f>
        <v>0</v>
      </c>
      <c r="M4207" s="98">
        <f>'Activity data'!I901*'Emission factors'!$B$37*'Emission factors'!$C$37</f>
        <v>0</v>
      </c>
      <c r="N4207" s="98">
        <f>'Activity data'!J901*'Emission factors'!$B$37*'Emission factors'!$C$37</f>
        <v>0</v>
      </c>
      <c r="O4207" s="98">
        <f>'Activity data'!K901*'Emission factors'!$B$37*'Emission factors'!$C$37</f>
        <v>0</v>
      </c>
      <c r="P4207" s="98">
        <f>'Activity data'!L901*'Emission factors'!$B$37*'Emission factors'!$C$37</f>
        <v>0</v>
      </c>
      <c r="Q4207" s="98">
        <f>'Activity data'!M901*'Emission factors'!$B$37*'Emission factors'!$C$37</f>
        <v>0</v>
      </c>
      <c r="R4207" s="98">
        <f>'Activity data'!N901*'Emission factors'!$B$37*'Emission factors'!$C$37</f>
        <v>0</v>
      </c>
      <c r="S4207" s="98">
        <f>'Activity data'!O901*'Emission factors'!$B$37*'Emission factors'!$C$37</f>
        <v>0</v>
      </c>
      <c r="T4207" s="98">
        <f>'Activity data'!P901*'Emission factors'!$B$37*'Emission factors'!$C$37</f>
        <v>0</v>
      </c>
      <c r="U4207" s="98">
        <f>'Activity data'!Q901*'Emission factors'!$B$37*'Emission factors'!$C$37</f>
        <v>0</v>
      </c>
    </row>
    <row r="4208" spans="1:21" x14ac:dyDescent="0.25">
      <c r="A4208" s="92" t="s">
        <v>11</v>
      </c>
      <c r="B4208" s="92" t="s">
        <v>12</v>
      </c>
      <c r="C4208" s="92" t="s">
        <v>43</v>
      </c>
      <c r="D4208" s="92" t="s">
        <v>43</v>
      </c>
      <c r="E4208" s="92" t="s">
        <v>24</v>
      </c>
      <c r="F4208" s="92" t="s">
        <v>34</v>
      </c>
      <c r="G4208" s="92" t="s">
        <v>97</v>
      </c>
      <c r="H4208" s="92" t="s">
        <v>16</v>
      </c>
      <c r="I4208" s="89" t="s">
        <v>202</v>
      </c>
      <c r="L4208" s="98">
        <f>'Activity data'!H902*'Emission factors'!$B$37*'Emission factors'!$C$37</f>
        <v>93294.856034249984</v>
      </c>
      <c r="M4208" s="98">
        <f>'Activity data'!I902*'Emission factors'!$B$37*'Emission factors'!$C$37</f>
        <v>161509.07024849998</v>
      </c>
      <c r="N4208" s="98">
        <f>'Activity data'!J902*'Emission factors'!$B$37*'Emission factors'!$C$37</f>
        <v>186578.72729924999</v>
      </c>
      <c r="O4208" s="98">
        <f>'Activity data'!K902*'Emission factors'!$B$37*'Emission factors'!$C$37</f>
        <v>195321.71942399998</v>
      </c>
      <c r="P4208" s="98">
        <f>'Activity data'!L902*'Emission factors'!$B$37*'Emission factors'!$C$37</f>
        <v>208123.10185875001</v>
      </c>
      <c r="Q4208" s="98">
        <f>'Activity data'!M902*'Emission factors'!$B$37*'Emission factors'!$C$37</f>
        <v>222461.45185874999</v>
      </c>
      <c r="R4208" s="98">
        <f>'Activity data'!N902*'Emission factors'!$B$37*'Emission factors'!$C$37</f>
        <v>254136.63540525001</v>
      </c>
      <c r="S4208" s="98">
        <f>'Activity data'!O902*'Emission factors'!$B$37*'Emission factors'!$C$37</f>
        <v>249342.69570599997</v>
      </c>
      <c r="T4208" s="98">
        <f>'Activity data'!P902*'Emission factors'!$B$37*'Emission factors'!$C$37</f>
        <v>165814.31915099997</v>
      </c>
      <c r="U4208" s="98">
        <f>'Activity data'!Q902*'Emission factors'!$B$37*'Emission factors'!$C$37</f>
        <v>159037.18650299995</v>
      </c>
    </row>
    <row r="4209" spans="1:21" x14ac:dyDescent="0.25">
      <c r="A4209" s="92" t="s">
        <v>11</v>
      </c>
      <c r="B4209" s="92" t="s">
        <v>12</v>
      </c>
      <c r="C4209" s="92" t="s">
        <v>43</v>
      </c>
      <c r="D4209" s="92" t="s">
        <v>43</v>
      </c>
      <c r="E4209" s="92" t="s">
        <v>24</v>
      </c>
      <c r="F4209" s="92" t="s">
        <v>34</v>
      </c>
      <c r="G4209" s="92" t="s">
        <v>97</v>
      </c>
      <c r="H4209" s="92" t="s">
        <v>16</v>
      </c>
      <c r="I4209" s="89" t="s">
        <v>190</v>
      </c>
      <c r="L4209" s="98">
        <f>'Activity data'!H903*'Emission factors'!$B$37*'Emission factors'!$C$37</f>
        <v>0</v>
      </c>
      <c r="M4209" s="98">
        <f>'Activity data'!I903*'Emission factors'!$B$37*'Emission factors'!$C$37</f>
        <v>0</v>
      </c>
      <c r="N4209" s="98">
        <f>'Activity data'!J903*'Emission factors'!$B$37*'Emission factors'!$C$37</f>
        <v>0</v>
      </c>
      <c r="O4209" s="98">
        <f>'Activity data'!K903*'Emission factors'!$B$37*'Emission factors'!$C$37</f>
        <v>0</v>
      </c>
      <c r="P4209" s="98">
        <f>'Activity data'!L903*'Emission factors'!$B$37*'Emission factors'!$C$37</f>
        <v>0</v>
      </c>
      <c r="Q4209" s="98">
        <f>'Activity data'!M903*'Emission factors'!$B$37*'Emission factors'!$C$37</f>
        <v>0</v>
      </c>
      <c r="R4209" s="98">
        <f>'Activity data'!N903*'Emission factors'!$B$37*'Emission factors'!$C$37</f>
        <v>0</v>
      </c>
      <c r="S4209" s="98">
        <f>'Activity data'!O903*'Emission factors'!$B$37*'Emission factors'!$C$37</f>
        <v>0</v>
      </c>
      <c r="T4209" s="98">
        <f>'Activity data'!P903*'Emission factors'!$B$37*'Emission factors'!$C$37</f>
        <v>0</v>
      </c>
      <c r="U4209" s="98">
        <f>'Activity data'!Q903*'Emission factors'!$B$37*'Emission factors'!$C$37</f>
        <v>11306.744865000001</v>
      </c>
    </row>
    <row r="4210" spans="1:21" x14ac:dyDescent="0.25">
      <c r="A4210" s="92" t="s">
        <v>11</v>
      </c>
      <c r="B4210" s="92" t="s">
        <v>12</v>
      </c>
      <c r="C4210" s="92" t="s">
        <v>43</v>
      </c>
      <c r="D4210" s="92" t="s">
        <v>43</v>
      </c>
      <c r="E4210" s="92" t="s">
        <v>24</v>
      </c>
      <c r="F4210" s="92" t="s">
        <v>34</v>
      </c>
      <c r="G4210" s="92" t="s">
        <v>97</v>
      </c>
      <c r="H4210" s="92" t="s">
        <v>16</v>
      </c>
      <c r="I4210" s="89" t="s">
        <v>210</v>
      </c>
      <c r="L4210" s="98">
        <f>'Activity data'!H904*'Emission factors'!$B$37*'Emission factors'!$C$37</f>
        <v>13.16738475</v>
      </c>
      <c r="M4210" s="98">
        <f>'Activity data'!I904*'Emission factors'!$B$37*'Emission factors'!$C$37</f>
        <v>0</v>
      </c>
      <c r="N4210" s="98">
        <f>'Activity data'!J904*'Emission factors'!$B$37*'Emission factors'!$C$37</f>
        <v>0</v>
      </c>
      <c r="O4210" s="98">
        <f>'Activity data'!K904*'Emission factors'!$B$37*'Emission factors'!$C$37</f>
        <v>0</v>
      </c>
      <c r="P4210" s="98">
        <f>'Activity data'!L904*'Emission factors'!$B$37*'Emission factors'!$C$37</f>
        <v>0</v>
      </c>
      <c r="Q4210" s="98">
        <f>'Activity data'!M904*'Emission factors'!$B$37*'Emission factors'!$C$37</f>
        <v>0</v>
      </c>
      <c r="R4210" s="98">
        <f>'Activity data'!N904*'Emission factors'!$B$37*'Emission factors'!$C$37</f>
        <v>0</v>
      </c>
      <c r="S4210" s="98">
        <f>'Activity data'!O904*'Emission factors'!$B$37*'Emission factors'!$C$37</f>
        <v>0</v>
      </c>
      <c r="T4210" s="98">
        <f>'Activity data'!P904*'Emission factors'!$B$37*'Emission factors'!$C$37</f>
        <v>0</v>
      </c>
      <c r="U4210" s="98">
        <f>'Activity data'!Q904*'Emission factors'!$B$37*'Emission factors'!$C$37</f>
        <v>0</v>
      </c>
    </row>
    <row r="4211" spans="1:21" x14ac:dyDescent="0.25">
      <c r="A4211" s="92" t="s">
        <v>11</v>
      </c>
      <c r="B4211" s="92" t="s">
        <v>12</v>
      </c>
      <c r="C4211" s="92" t="s">
        <v>43</v>
      </c>
      <c r="D4211" s="92" t="s">
        <v>43</v>
      </c>
      <c r="E4211" s="92" t="s">
        <v>24</v>
      </c>
      <c r="F4211" s="92" t="s">
        <v>34</v>
      </c>
      <c r="G4211" s="92" t="s">
        <v>97</v>
      </c>
      <c r="H4211" s="92" t="s">
        <v>16</v>
      </c>
      <c r="I4211" s="89" t="s">
        <v>199</v>
      </c>
      <c r="L4211" s="98">
        <f>'Activity data'!H905*'Emission factors'!$B$37*'Emission factors'!$C$37</f>
        <v>220405.17315374996</v>
      </c>
      <c r="M4211" s="98">
        <f>'Activity data'!I905*'Emission factors'!$B$37*'Emission factors'!$C$37</f>
        <v>242670.66316349994</v>
      </c>
      <c r="N4211" s="98">
        <f>'Activity data'!J905*'Emission factors'!$B$37*'Emission factors'!$C$37</f>
        <v>205833.56209649995</v>
      </c>
      <c r="O4211" s="98">
        <f>'Activity data'!K905*'Emission factors'!$B$37*'Emission factors'!$C$37</f>
        <v>146869.22457675001</v>
      </c>
      <c r="P4211" s="98">
        <f>'Activity data'!L905*'Emission factors'!$B$37*'Emission factors'!$C$37</f>
        <v>123862.46576925</v>
      </c>
      <c r="Q4211" s="98">
        <f>'Activity data'!M905*'Emission factors'!$B$37*'Emission factors'!$C$37</f>
        <v>120271.86412799999</v>
      </c>
      <c r="R4211" s="98">
        <f>'Activity data'!N905*'Emission factors'!$B$37*'Emission factors'!$C$37</f>
        <v>117637.48704824997</v>
      </c>
      <c r="S4211" s="98">
        <f>'Activity data'!O905*'Emission factors'!$B$37*'Emission factors'!$C$37</f>
        <v>101341.96023899996</v>
      </c>
      <c r="T4211" s="98">
        <f>'Activity data'!P905*'Emission factors'!$B$37*'Emission factors'!$C$37</f>
        <v>39173.718411749993</v>
      </c>
      <c r="U4211" s="98">
        <f>'Activity data'!Q905*'Emission factors'!$B$37*'Emission factors'!$C$37</f>
        <v>50755.711802250007</v>
      </c>
    </row>
    <row r="4212" spans="1:21" x14ac:dyDescent="0.25">
      <c r="A4212" s="92" t="s">
        <v>11</v>
      </c>
      <c r="B4212" s="92" t="s">
        <v>12</v>
      </c>
      <c r="C4212" s="92" t="s">
        <v>43</v>
      </c>
      <c r="D4212" s="92" t="s">
        <v>43</v>
      </c>
      <c r="E4212" s="92" t="s">
        <v>24</v>
      </c>
      <c r="F4212" s="92" t="s">
        <v>34</v>
      </c>
      <c r="G4212" s="92" t="s">
        <v>97</v>
      </c>
      <c r="H4212" s="92" t="s">
        <v>16</v>
      </c>
      <c r="I4212" s="89" t="s">
        <v>233</v>
      </c>
      <c r="L4212" s="98">
        <f>'Activity data'!H906*'Emission factors'!$B$37*'Emission factors'!$C$37</f>
        <v>8562.0501134999995</v>
      </c>
      <c r="M4212" s="98">
        <f>'Activity data'!I906*'Emission factors'!$B$37*'Emission factors'!$C$37</f>
        <v>9742.4149484999998</v>
      </c>
      <c r="N4212" s="98">
        <f>'Activity data'!J906*'Emission factors'!$B$37*'Emission factors'!$C$37</f>
        <v>6984.162490499999</v>
      </c>
      <c r="O4212" s="98">
        <f>'Activity data'!K906*'Emission factors'!$B$37*'Emission factors'!$C$37</f>
        <v>6660.2432325</v>
      </c>
      <c r="P4212" s="98">
        <f>'Activity data'!L906*'Emission factors'!$B$37*'Emission factors'!$C$37</f>
        <v>9942.0047804999977</v>
      </c>
      <c r="Q4212" s="98">
        <f>'Activity data'!M906*'Emission factors'!$B$37*'Emission factors'!$C$37</f>
        <v>13548.609613499999</v>
      </c>
      <c r="R4212" s="98">
        <f>'Activity data'!N906*'Emission factors'!$B$37*'Emission factors'!$C$37</f>
        <v>16186.881945000001</v>
      </c>
      <c r="S4212" s="98">
        <f>'Activity data'!O906*'Emission factors'!$B$37*'Emission factors'!$C$37</f>
        <v>16019.641023749997</v>
      </c>
      <c r="T4212" s="98">
        <f>'Activity data'!P906*'Emission factors'!$B$37*'Emission factors'!$C$37</f>
        <v>8341.6457767499996</v>
      </c>
      <c r="U4212" s="98">
        <f>'Activity data'!Q906*'Emission factors'!$B$37*'Emission factors'!$C$37</f>
        <v>13643.410004250001</v>
      </c>
    </row>
    <row r="4213" spans="1:21" x14ac:dyDescent="0.25">
      <c r="A4213" s="92" t="s">
        <v>11</v>
      </c>
      <c r="B4213" s="92" t="s">
        <v>12</v>
      </c>
      <c r="C4213" s="92" t="s">
        <v>43</v>
      </c>
      <c r="D4213" s="92" t="s">
        <v>43</v>
      </c>
      <c r="E4213" s="92" t="s">
        <v>24</v>
      </c>
      <c r="F4213" s="92" t="s">
        <v>34</v>
      </c>
      <c r="G4213" s="92" t="s">
        <v>97</v>
      </c>
      <c r="H4213" s="92" t="s">
        <v>16</v>
      </c>
      <c r="I4213" s="89" t="s">
        <v>200</v>
      </c>
      <c r="L4213" s="98">
        <f>'Activity data'!H907*'Emission factors'!$B$37*'Emission factors'!$C$37</f>
        <v>3231.0595492499997</v>
      </c>
      <c r="M4213" s="98">
        <f>'Activity data'!I907*'Emission factors'!$B$37*'Emission factors'!$C$37</f>
        <v>1087.547916</v>
      </c>
      <c r="N4213" s="98">
        <f>'Activity data'!J907*'Emission factors'!$B$37*'Emission factors'!$C$37</f>
        <v>7466.6161049999973</v>
      </c>
      <c r="O4213" s="98">
        <f>'Activity data'!K907*'Emission factors'!$B$37*'Emission factors'!$C$37</f>
        <v>13686.281670749999</v>
      </c>
      <c r="P4213" s="98">
        <f>'Activity data'!L907*'Emission factors'!$B$37*'Emission factors'!$C$37</f>
        <v>25610.483681249993</v>
      </c>
      <c r="Q4213" s="98">
        <f>'Activity data'!M907*'Emission factors'!$B$37*'Emission factors'!$C$37</f>
        <v>30745.285788749999</v>
      </c>
      <c r="R4213" s="98">
        <f>'Activity data'!N907*'Emission factors'!$B$37*'Emission factors'!$C$37</f>
        <v>30126.530226000003</v>
      </c>
      <c r="S4213" s="98">
        <f>'Activity data'!O907*'Emission factors'!$B$37*'Emission factors'!$C$37</f>
        <v>28485.020157750001</v>
      </c>
      <c r="T4213" s="98">
        <f>'Activity data'!P907*'Emission factors'!$B$37*'Emission factors'!$C$37</f>
        <v>25417.354072499995</v>
      </c>
      <c r="U4213" s="98">
        <f>'Activity data'!Q907*'Emission factors'!$B$37*'Emission factors'!$C$37</f>
        <v>24260.137706999998</v>
      </c>
    </row>
    <row r="4214" spans="1:21" x14ac:dyDescent="0.25">
      <c r="A4214" s="92" t="s">
        <v>11</v>
      </c>
      <c r="B4214" s="92" t="s">
        <v>12</v>
      </c>
      <c r="C4214" s="92" t="s">
        <v>43</v>
      </c>
      <c r="D4214" s="92" t="s">
        <v>43</v>
      </c>
      <c r="E4214" s="92" t="s">
        <v>44</v>
      </c>
      <c r="F4214" s="92" t="s">
        <v>34</v>
      </c>
      <c r="G4214" s="92" t="s">
        <v>97</v>
      </c>
      <c r="H4214" s="92" t="s">
        <v>16</v>
      </c>
      <c r="I4214" s="89" t="s">
        <v>227</v>
      </c>
      <c r="J4214" s="92" t="s">
        <v>99</v>
      </c>
      <c r="L4214" s="98">
        <f>'Activity data'!H908*'Emission factors'!$B$37*'Emission factors'!$C$37</f>
        <v>0</v>
      </c>
      <c r="M4214" s="98">
        <f>'Activity data'!I908*'Emission factors'!$B$37*'Emission factors'!$C$37</f>
        <v>0</v>
      </c>
      <c r="N4214" s="98">
        <f>'Activity data'!J908*'Emission factors'!$B$37*'Emission factors'!$C$37</f>
        <v>0</v>
      </c>
      <c r="O4214" s="98">
        <f>'Activity data'!K908*'Emission factors'!$B$37*'Emission factors'!$C$37</f>
        <v>0</v>
      </c>
      <c r="P4214" s="98">
        <f>'Activity data'!L908*'Emission factors'!$B$37*'Emission factors'!$C$37</f>
        <v>0</v>
      </c>
      <c r="Q4214" s="98">
        <f>'Activity data'!M908*'Emission factors'!$B$37*'Emission factors'!$C$37</f>
        <v>0</v>
      </c>
      <c r="R4214" s="98">
        <f>'Activity data'!N908*'Emission factors'!$B$37*'Emission factors'!$C$37</f>
        <v>0</v>
      </c>
      <c r="S4214" s="98">
        <f>'Activity data'!O908*'Emission factors'!$B$37*'Emission factors'!$C$37</f>
        <v>0</v>
      </c>
      <c r="T4214" s="98">
        <f>'Activity data'!P908*'Emission factors'!$B$37*'Emission factors'!$C$37</f>
        <v>0</v>
      </c>
      <c r="U4214" s="98">
        <f>'Activity data'!Q908*'Emission factors'!$B$37*'Emission factors'!$C$37</f>
        <v>0</v>
      </c>
    </row>
    <row r="4215" spans="1:21" x14ac:dyDescent="0.25">
      <c r="A4215" s="92" t="s">
        <v>11</v>
      </c>
      <c r="B4215" s="92" t="s">
        <v>12</v>
      </c>
      <c r="C4215" s="92" t="s">
        <v>43</v>
      </c>
      <c r="D4215" s="92" t="s">
        <v>43</v>
      </c>
      <c r="E4215" s="92" t="s">
        <v>44</v>
      </c>
      <c r="F4215" s="92" t="s">
        <v>34</v>
      </c>
      <c r="G4215" s="92" t="s">
        <v>97</v>
      </c>
      <c r="H4215" s="92" t="s">
        <v>16</v>
      </c>
      <c r="I4215" s="89" t="s">
        <v>203</v>
      </c>
      <c r="L4215" s="98">
        <f>'Activity data'!H909*'Emission factors'!$B$37*'Emission factors'!$C$37</f>
        <v>7748.1018127499992</v>
      </c>
      <c r="M4215" s="98">
        <f>'Activity data'!I909*'Emission factors'!$B$37*'Emission factors'!$C$37</f>
        <v>1916.0894707499997</v>
      </c>
      <c r="N4215" s="98">
        <f>'Activity data'!J909*'Emission factors'!$B$37*'Emission factors'!$C$37</f>
        <v>863.9493134999999</v>
      </c>
      <c r="O4215" s="98">
        <f>'Activity data'!K909*'Emission factors'!$B$37*'Emission factors'!$C$37</f>
        <v>586.62172725000005</v>
      </c>
      <c r="P4215" s="98">
        <f>'Activity data'!L909*'Emission factors'!$B$37*'Emission factors'!$C$37</f>
        <v>940.05408899999998</v>
      </c>
      <c r="Q4215" s="98">
        <f>'Activity data'!M909*'Emission factors'!$B$37*'Emission factors'!$C$37</f>
        <v>618.52455599999985</v>
      </c>
      <c r="R4215" s="98">
        <f>'Activity data'!N909*'Emission factors'!$B$37*'Emission factors'!$C$37</f>
        <v>336.09092399999997</v>
      </c>
      <c r="S4215" s="98">
        <f>'Activity data'!O909*'Emission factors'!$B$37*'Emission factors'!$C$37</f>
        <v>306.51409424999991</v>
      </c>
      <c r="T4215" s="98">
        <f>'Activity data'!P909*'Emission factors'!$B$37*'Emission factors'!$C$37</f>
        <v>1278.7737105000001</v>
      </c>
      <c r="U4215" s="98">
        <f>'Activity data'!Q909*'Emission factors'!$B$37*'Emission factors'!$C$37</f>
        <v>400.31876625000001</v>
      </c>
    </row>
    <row r="4216" spans="1:21" x14ac:dyDescent="0.25">
      <c r="A4216" s="92" t="s">
        <v>11</v>
      </c>
      <c r="B4216" s="92" t="s">
        <v>12</v>
      </c>
      <c r="C4216" s="92" t="s">
        <v>43</v>
      </c>
      <c r="D4216" s="92" t="s">
        <v>43</v>
      </c>
      <c r="E4216" s="92" t="s">
        <v>44</v>
      </c>
      <c r="F4216" s="92" t="s">
        <v>34</v>
      </c>
      <c r="G4216" s="92" t="s">
        <v>97</v>
      </c>
      <c r="H4216" s="92" t="s">
        <v>16</v>
      </c>
      <c r="I4216" s="89" t="s">
        <v>191</v>
      </c>
      <c r="L4216" s="98">
        <f>'Activity data'!H910*'Emission factors'!$B$37*'Emission factors'!$C$37</f>
        <v>0</v>
      </c>
      <c r="M4216" s="98">
        <f>'Activity data'!I910*'Emission factors'!$B$37*'Emission factors'!$C$37</f>
        <v>0</v>
      </c>
      <c r="N4216" s="98">
        <f>'Activity data'!J910*'Emission factors'!$B$37*'Emission factors'!$C$37</f>
        <v>0</v>
      </c>
      <c r="O4216" s="98">
        <f>'Activity data'!K910*'Emission factors'!$B$37*'Emission factors'!$C$37</f>
        <v>0</v>
      </c>
      <c r="P4216" s="98">
        <f>'Activity data'!L910*'Emission factors'!$B$37*'Emission factors'!$C$37</f>
        <v>0</v>
      </c>
      <c r="Q4216" s="98">
        <f>'Activity data'!M910*'Emission factors'!$B$37*'Emission factors'!$C$37</f>
        <v>0</v>
      </c>
      <c r="R4216" s="98">
        <f>'Activity data'!N910*'Emission factors'!$B$37*'Emission factors'!$C$37</f>
        <v>0</v>
      </c>
      <c r="S4216" s="98">
        <f>'Activity data'!O910*'Emission factors'!$B$37*'Emission factors'!$C$37</f>
        <v>0</v>
      </c>
      <c r="T4216" s="98">
        <f>'Activity data'!P910*'Emission factors'!$B$37*'Emission factors'!$C$37</f>
        <v>0</v>
      </c>
      <c r="U4216" s="98">
        <f>'Activity data'!Q910*'Emission factors'!$B$37*'Emission factors'!$C$37</f>
        <v>0</v>
      </c>
    </row>
    <row r="4217" spans="1:21" x14ac:dyDescent="0.25">
      <c r="A4217" s="92" t="s">
        <v>11</v>
      </c>
      <c r="B4217" s="92" t="s">
        <v>12</v>
      </c>
      <c r="C4217" s="92" t="s">
        <v>43</v>
      </c>
      <c r="D4217" s="92" t="s">
        <v>43</v>
      </c>
      <c r="E4217" s="92" t="s">
        <v>44</v>
      </c>
      <c r="F4217" s="92" t="s">
        <v>34</v>
      </c>
      <c r="G4217" s="92" t="s">
        <v>97</v>
      </c>
      <c r="H4217" s="92" t="s">
        <v>16</v>
      </c>
      <c r="I4217" s="89" t="s">
        <v>192</v>
      </c>
      <c r="L4217" s="98">
        <f>'Activity data'!H911*'Emission factors'!$B$37*'Emission factors'!$C$37</f>
        <v>115.8379365</v>
      </c>
      <c r="M4217" s="98">
        <f>'Activity data'!I911*'Emission factors'!$B$37*'Emission factors'!$C$37</f>
        <v>27.736741500000004</v>
      </c>
      <c r="N4217" s="98">
        <f>'Activity data'!J911*'Emission factors'!$B$37*'Emission factors'!$C$37</f>
        <v>0</v>
      </c>
      <c r="O4217" s="98">
        <f>'Activity data'!K911*'Emission factors'!$B$37*'Emission factors'!$C$37</f>
        <v>554.63127524999993</v>
      </c>
      <c r="P4217" s="98">
        <f>'Activity data'!L911*'Emission factors'!$B$37*'Emission factors'!$C$37</f>
        <v>184.87709174999998</v>
      </c>
      <c r="Q4217" s="98">
        <f>'Activity data'!M911*'Emission factors'!$B$37*'Emission factors'!$C$37</f>
        <v>0</v>
      </c>
      <c r="R4217" s="98">
        <f>'Activity data'!N911*'Emission factors'!$B$37*'Emission factors'!$C$37</f>
        <v>0</v>
      </c>
      <c r="S4217" s="98">
        <f>'Activity data'!O911*'Emission factors'!$B$37*'Emission factors'!$C$37</f>
        <v>0</v>
      </c>
      <c r="T4217" s="98">
        <f>'Activity data'!P911*'Emission factors'!$B$37*'Emission factors'!$C$37</f>
        <v>0</v>
      </c>
      <c r="U4217" s="98">
        <f>'Activity data'!Q911*'Emission factors'!$B$37*'Emission factors'!$C$37</f>
        <v>0</v>
      </c>
    </row>
    <row r="4218" spans="1:21" x14ac:dyDescent="0.25">
      <c r="A4218" s="92" t="s">
        <v>11</v>
      </c>
      <c r="B4218" s="92" t="s">
        <v>12</v>
      </c>
      <c r="C4218" s="92" t="s">
        <v>43</v>
      </c>
      <c r="D4218" s="92" t="s">
        <v>43</v>
      </c>
      <c r="E4218" s="92" t="s">
        <v>44</v>
      </c>
      <c r="F4218" s="92" t="s">
        <v>34</v>
      </c>
      <c r="G4218" s="92" t="s">
        <v>97</v>
      </c>
      <c r="H4218" s="92" t="s">
        <v>16</v>
      </c>
      <c r="I4218" s="89" t="s">
        <v>206</v>
      </c>
      <c r="L4218" s="98">
        <f>'Activity data'!H912*'Emission factors'!$B$37*'Emission factors'!$C$37</f>
        <v>1761.7132357499997</v>
      </c>
      <c r="M4218" s="98">
        <f>'Activity data'!I912*'Emission factors'!$B$37*'Emission factors'!$C$37</f>
        <v>436.33988774999995</v>
      </c>
      <c r="N4218" s="98">
        <f>'Activity data'!J912*'Emission factors'!$B$37*'Emission factors'!$C$37</f>
        <v>386.06803949999988</v>
      </c>
      <c r="O4218" s="98">
        <f>'Activity data'!K912*'Emission factors'!$B$37*'Emission factors'!$C$37</f>
        <v>88.364064749999983</v>
      </c>
      <c r="P4218" s="98">
        <f>'Activity data'!L912*'Emission factors'!$B$37*'Emission factors'!$C$37</f>
        <v>587.25102149999998</v>
      </c>
      <c r="Q4218" s="98">
        <f>'Activity data'!M912*'Emission factors'!$B$37*'Emission factors'!$C$37</f>
        <v>1357.8975052500002</v>
      </c>
      <c r="R4218" s="98">
        <f>'Activity data'!N912*'Emission factors'!$B$37*'Emission factors'!$C$37</f>
        <v>1333.4267212499999</v>
      </c>
      <c r="S4218" s="98">
        <f>'Activity data'!O912*'Emission factors'!$B$37*'Emission factors'!$C$37</f>
        <v>1420.4286427499999</v>
      </c>
      <c r="T4218" s="98">
        <f>'Activity data'!P912*'Emission factors'!$B$37*'Emission factors'!$C$37</f>
        <v>776.0472622499999</v>
      </c>
      <c r="U4218" s="98">
        <f>'Activity data'!Q912*'Emission factors'!$B$37*'Emission factors'!$C$37</f>
        <v>462.0692602499999</v>
      </c>
    </row>
    <row r="4219" spans="1:21" x14ac:dyDescent="0.25">
      <c r="A4219" s="92" t="s">
        <v>11</v>
      </c>
      <c r="B4219" s="92" t="s">
        <v>12</v>
      </c>
      <c r="C4219" s="92" t="s">
        <v>43</v>
      </c>
      <c r="D4219" s="92" t="s">
        <v>43</v>
      </c>
      <c r="E4219" s="92" t="s">
        <v>44</v>
      </c>
      <c r="F4219" s="92" t="s">
        <v>34</v>
      </c>
      <c r="G4219" s="92" t="s">
        <v>97</v>
      </c>
      <c r="H4219" s="92" t="s">
        <v>16</v>
      </c>
      <c r="I4219" s="89" t="s">
        <v>220</v>
      </c>
      <c r="L4219" s="98">
        <f>'Activity data'!H913*'Emission factors'!$B$37*'Emission factors'!$C$37</f>
        <v>134.54948324999998</v>
      </c>
      <c r="M4219" s="98">
        <f>'Activity data'!I913*'Emission factors'!$B$37*'Emission factors'!$C$37</f>
        <v>20.384354249999994</v>
      </c>
      <c r="N4219" s="98">
        <f>'Activity data'!J913*'Emission factors'!$B$37*'Emission factors'!$C$37</f>
        <v>0</v>
      </c>
      <c r="O4219" s="98">
        <f>'Activity data'!K913*'Emission factors'!$B$37*'Emission factors'!$C$37</f>
        <v>341.56339424999999</v>
      </c>
      <c r="P4219" s="98">
        <f>'Activity data'!L913*'Emission factors'!$B$37*'Emission factors'!$C$37</f>
        <v>113.85446474999999</v>
      </c>
      <c r="Q4219" s="98">
        <f>'Activity data'!M913*'Emission factors'!$B$37*'Emission factors'!$C$37</f>
        <v>0</v>
      </c>
      <c r="R4219" s="98">
        <f>'Activity data'!N913*'Emission factors'!$B$37*'Emission factors'!$C$37</f>
        <v>0</v>
      </c>
      <c r="S4219" s="98">
        <f>'Activity data'!O913*'Emission factors'!$B$37*'Emission factors'!$C$37</f>
        <v>0</v>
      </c>
      <c r="T4219" s="98">
        <f>'Activity data'!P913*'Emission factors'!$B$37*'Emission factors'!$C$37</f>
        <v>0</v>
      </c>
      <c r="U4219" s="98">
        <f>'Activity data'!Q913*'Emission factors'!$B$37*'Emission factors'!$C$37</f>
        <v>0</v>
      </c>
    </row>
    <row r="4220" spans="1:21" x14ac:dyDescent="0.25">
      <c r="A4220" s="92" t="s">
        <v>11</v>
      </c>
      <c r="B4220" s="92" t="s">
        <v>12</v>
      </c>
      <c r="C4220" s="92" t="s">
        <v>43</v>
      </c>
      <c r="D4220" s="92" t="s">
        <v>43</v>
      </c>
      <c r="E4220" s="92" t="s">
        <v>44</v>
      </c>
      <c r="F4220" s="92" t="s">
        <v>34</v>
      </c>
      <c r="G4220" s="92" t="s">
        <v>97</v>
      </c>
      <c r="H4220" s="92" t="s">
        <v>16</v>
      </c>
      <c r="I4220" s="89" t="s">
        <v>193</v>
      </c>
      <c r="L4220" s="98">
        <f>'Activity data'!H914*'Emission factors'!$B$37*'Emission factors'!$C$37</f>
        <v>212.06419650000001</v>
      </c>
      <c r="M4220" s="98">
        <f>'Activity data'!I914*'Emission factors'!$B$37*'Emission factors'!$C$37</f>
        <v>238.87691099999995</v>
      </c>
      <c r="N4220" s="98">
        <f>'Activity data'!J914*'Emission factors'!$B$37*'Emission factors'!$C$37</f>
        <v>576.02727975000005</v>
      </c>
      <c r="O4220" s="98">
        <f>'Activity data'!K914*'Emission factors'!$B$37*'Emission factors'!$C$37</f>
        <v>170.60246774999999</v>
      </c>
      <c r="P4220" s="98">
        <f>'Activity data'!L914*'Emission factors'!$B$37*'Emission factors'!$C$37</f>
        <v>0</v>
      </c>
      <c r="Q4220" s="98">
        <f>'Activity data'!M914*'Emission factors'!$B$37*'Emission factors'!$C$37</f>
        <v>0</v>
      </c>
      <c r="R4220" s="98">
        <f>'Activity data'!N914*'Emission factors'!$B$37*'Emission factors'!$C$37</f>
        <v>0</v>
      </c>
      <c r="S4220" s="98">
        <f>'Activity data'!O914*'Emission factors'!$B$37*'Emission factors'!$C$37</f>
        <v>0</v>
      </c>
      <c r="T4220" s="98">
        <f>'Activity data'!P914*'Emission factors'!$B$37*'Emission factors'!$C$37</f>
        <v>0</v>
      </c>
      <c r="U4220" s="98">
        <f>'Activity data'!Q914*'Emission factors'!$B$37*'Emission factors'!$C$37</f>
        <v>0</v>
      </c>
    </row>
    <row r="4221" spans="1:21" x14ac:dyDescent="0.25">
      <c r="A4221" s="92" t="s">
        <v>11</v>
      </c>
      <c r="B4221" s="92" t="s">
        <v>12</v>
      </c>
      <c r="C4221" s="92" t="s">
        <v>43</v>
      </c>
      <c r="D4221" s="92" t="s">
        <v>43</v>
      </c>
      <c r="E4221" s="92" t="s">
        <v>44</v>
      </c>
      <c r="F4221" s="92" t="s">
        <v>34</v>
      </c>
      <c r="G4221" s="92" t="s">
        <v>97</v>
      </c>
      <c r="H4221" s="92" t="s">
        <v>16</v>
      </c>
      <c r="I4221" s="89" t="s">
        <v>259</v>
      </c>
      <c r="L4221" s="98">
        <f>'Activity data'!H915*'Emission factors'!$B$37*'Emission factors'!$C$37</f>
        <v>0</v>
      </c>
      <c r="M4221" s="98">
        <f>'Activity data'!I915*'Emission factors'!$B$37*'Emission factors'!$C$37</f>
        <v>0</v>
      </c>
      <c r="N4221" s="98">
        <f>'Activity data'!J915*'Emission factors'!$B$37*'Emission factors'!$C$37</f>
        <v>0</v>
      </c>
      <c r="O4221" s="98">
        <f>'Activity data'!K915*'Emission factors'!$B$37*'Emission factors'!$C$37</f>
        <v>0</v>
      </c>
      <c r="P4221" s="98">
        <f>'Activity data'!L915*'Emission factors'!$B$37*'Emission factors'!$C$37</f>
        <v>0</v>
      </c>
      <c r="Q4221" s="98">
        <f>'Activity data'!M915*'Emission factors'!$B$37*'Emission factors'!$C$37</f>
        <v>33.647327999999995</v>
      </c>
      <c r="R4221" s="98">
        <f>'Activity data'!N915*'Emission factors'!$B$37*'Emission factors'!$C$37</f>
        <v>11.215775999999998</v>
      </c>
      <c r="S4221" s="98">
        <f>'Activity data'!O915*'Emission factors'!$B$37*'Emission factors'!$C$37</f>
        <v>0</v>
      </c>
      <c r="T4221" s="98">
        <f>'Activity data'!P915*'Emission factors'!$B$37*'Emission factors'!$C$37</f>
        <v>0</v>
      </c>
      <c r="U4221" s="98">
        <f>'Activity data'!Q915*'Emission factors'!$B$37*'Emission factors'!$C$37</f>
        <v>0</v>
      </c>
    </row>
    <row r="4222" spans="1:21" x14ac:dyDescent="0.25">
      <c r="A4222" s="92" t="s">
        <v>11</v>
      </c>
      <c r="B4222" s="92" t="s">
        <v>12</v>
      </c>
      <c r="C4222" s="92" t="s">
        <v>43</v>
      </c>
      <c r="D4222" s="92" t="s">
        <v>43</v>
      </c>
      <c r="E4222" s="92" t="s">
        <v>44</v>
      </c>
      <c r="F4222" s="92" t="s">
        <v>34</v>
      </c>
      <c r="G4222" s="92" t="s">
        <v>97</v>
      </c>
      <c r="H4222" s="92" t="s">
        <v>16</v>
      </c>
      <c r="I4222" s="89" t="s">
        <v>223</v>
      </c>
      <c r="L4222" s="98">
        <f>'Activity data'!H916*'Emission factors'!$B$37*'Emission factors'!$C$37</f>
        <v>0</v>
      </c>
      <c r="M4222" s="98">
        <f>'Activity data'!I916*'Emission factors'!$B$37*'Emission factors'!$C$37</f>
        <v>0</v>
      </c>
      <c r="N4222" s="98">
        <f>'Activity data'!J916*'Emission factors'!$B$37*'Emission factors'!$C$37</f>
        <v>0</v>
      </c>
      <c r="O4222" s="98">
        <f>'Activity data'!K916*'Emission factors'!$B$37*'Emission factors'!$C$37</f>
        <v>0</v>
      </c>
      <c r="P4222" s="98">
        <f>'Activity data'!L916*'Emission factors'!$B$37*'Emission factors'!$C$37</f>
        <v>0</v>
      </c>
      <c r="Q4222" s="98">
        <f>'Activity data'!M916*'Emission factors'!$B$37*'Emission factors'!$C$37</f>
        <v>0</v>
      </c>
      <c r="R4222" s="98">
        <f>'Activity data'!N916*'Emission factors'!$B$37*'Emission factors'!$C$37</f>
        <v>0</v>
      </c>
      <c r="S4222" s="98">
        <f>'Activity data'!O916*'Emission factors'!$B$37*'Emission factors'!$C$37</f>
        <v>0</v>
      </c>
      <c r="T4222" s="98">
        <f>'Activity data'!P916*'Emission factors'!$B$37*'Emission factors'!$C$37</f>
        <v>0</v>
      </c>
      <c r="U4222" s="98">
        <f>'Activity data'!Q916*'Emission factors'!$B$37*'Emission factors'!$C$37</f>
        <v>0</v>
      </c>
    </row>
    <row r="4223" spans="1:21" x14ac:dyDescent="0.25">
      <c r="A4223" s="92" t="s">
        <v>11</v>
      </c>
      <c r="B4223" s="92" t="s">
        <v>12</v>
      </c>
      <c r="C4223" s="92" t="s">
        <v>43</v>
      </c>
      <c r="D4223" s="92" t="s">
        <v>43</v>
      </c>
      <c r="E4223" s="92" t="s">
        <v>44</v>
      </c>
      <c r="F4223" s="92" t="s">
        <v>34</v>
      </c>
      <c r="G4223" s="92" t="s">
        <v>97</v>
      </c>
      <c r="H4223" s="92" t="s">
        <v>16</v>
      </c>
      <c r="I4223" s="92" t="s">
        <v>221</v>
      </c>
      <c r="L4223" s="98">
        <f>'Activity data'!H917*'Emission factors'!$B$37*'Emission factors'!$C$37</f>
        <v>3205.2584850000012</v>
      </c>
      <c r="M4223" s="98">
        <f>'Activity data'!I917*'Emission factors'!$B$37*'Emission factors'!$C$37</f>
        <v>2283.6690045</v>
      </c>
      <c r="N4223" s="98">
        <f>'Activity data'!J917*'Emission factors'!$B$37*'Emission factors'!$C$37</f>
        <v>516.54702450000002</v>
      </c>
      <c r="O4223" s="98">
        <f>'Activity data'!K917*'Emission factors'!$B$37*'Emission factors'!$C$37</f>
        <v>1386.44675325</v>
      </c>
      <c r="P4223" s="98">
        <f>'Activity data'!L917*'Emission factors'!$B$37*'Emission factors'!$C$37</f>
        <v>690.53493600000002</v>
      </c>
      <c r="Q4223" s="98">
        <f>'Activity data'!M917*'Emission factors'!$B$37*'Emission factors'!$C$37</f>
        <v>76.128672749999978</v>
      </c>
      <c r="R4223" s="98">
        <f>'Activity data'!N917*'Emission factors'!$B$37*'Emission factors'!$C$37</f>
        <v>0</v>
      </c>
      <c r="S4223" s="98">
        <f>'Activity data'!O917*'Emission factors'!$B$37*'Emission factors'!$C$37</f>
        <v>216.12672899999998</v>
      </c>
      <c r="T4223" s="98">
        <f>'Activity data'!P917*'Emission factors'!$B$37*'Emission factors'!$C$37</f>
        <v>316.72618574999996</v>
      </c>
      <c r="U4223" s="98">
        <f>'Activity data'!Q917*'Emission factors'!$B$37*'Emission factors'!$C$37</f>
        <v>81.561314249999981</v>
      </c>
    </row>
    <row r="4224" spans="1:21" x14ac:dyDescent="0.25">
      <c r="A4224" s="92" t="s">
        <v>11</v>
      </c>
      <c r="B4224" s="92" t="s">
        <v>12</v>
      </c>
      <c r="C4224" s="92" t="s">
        <v>43</v>
      </c>
      <c r="D4224" s="92" t="s">
        <v>43</v>
      </c>
      <c r="E4224" s="92" t="s">
        <v>44</v>
      </c>
      <c r="F4224" s="92" t="s">
        <v>34</v>
      </c>
      <c r="G4224" s="92" t="s">
        <v>97</v>
      </c>
      <c r="H4224" s="92" t="s">
        <v>16</v>
      </c>
      <c r="I4224" s="89" t="s">
        <v>222</v>
      </c>
      <c r="L4224" s="98">
        <f>'Activity data'!H918*'Emission factors'!$B$37*'Emission factors'!$C$37</f>
        <v>246.38861324999996</v>
      </c>
      <c r="M4224" s="98">
        <f>'Activity data'!I918*'Emission factors'!$B$37*'Emission factors'!$C$37</f>
        <v>214.76458574999998</v>
      </c>
      <c r="N4224" s="98">
        <f>'Activity data'!J918*'Emission factors'!$B$37*'Emission factors'!$C$37</f>
        <v>176.00324624999999</v>
      </c>
      <c r="O4224" s="98">
        <f>'Activity data'!K918*'Emission factors'!$B$37*'Emission factors'!$C$37</f>
        <v>62.515205999999992</v>
      </c>
      <c r="P4224" s="98">
        <f>'Activity data'!L918*'Emission factors'!$B$37*'Emission factors'!$C$37</f>
        <v>6.7947847499999989</v>
      </c>
      <c r="Q4224" s="98">
        <f>'Activity data'!M918*'Emission factors'!$B$37*'Emission factors'!$C$37</f>
        <v>0</v>
      </c>
      <c r="R4224" s="98">
        <f>'Activity data'!N918*'Emission factors'!$B$37*'Emission factors'!$C$37</f>
        <v>0</v>
      </c>
      <c r="S4224" s="98">
        <f>'Activity data'!O918*'Emission factors'!$B$37*'Emission factors'!$C$37</f>
        <v>0</v>
      </c>
      <c r="T4224" s="98">
        <f>'Activity data'!P918*'Emission factors'!$B$37*'Emission factors'!$C$37</f>
        <v>171.2476935</v>
      </c>
      <c r="U4224" s="98">
        <f>'Activity data'!Q918*'Emission factors'!$B$37*'Emission factors'!$C$37</f>
        <v>265.08422849999999</v>
      </c>
    </row>
    <row r="4225" spans="1:21" x14ac:dyDescent="0.25">
      <c r="A4225" s="92" t="s">
        <v>11</v>
      </c>
      <c r="B4225" s="92" t="s">
        <v>12</v>
      </c>
      <c r="C4225" s="92" t="s">
        <v>43</v>
      </c>
      <c r="D4225" s="92" t="s">
        <v>43</v>
      </c>
      <c r="E4225" s="92" t="s">
        <v>44</v>
      </c>
      <c r="F4225" s="92" t="s">
        <v>34</v>
      </c>
      <c r="G4225" s="92" t="s">
        <v>97</v>
      </c>
      <c r="H4225" s="92" t="s">
        <v>16</v>
      </c>
      <c r="I4225" s="89" t="s">
        <v>201</v>
      </c>
      <c r="L4225" s="98">
        <f>'Activity data'!H919*'Emission factors'!$B$37*'Emission factors'!$C$37</f>
        <v>31339.929026249996</v>
      </c>
      <c r="M4225" s="98">
        <f>'Activity data'!I919*'Emission factors'!$B$37*'Emission factors'!$C$37</f>
        <v>18930.134895749998</v>
      </c>
      <c r="N4225" s="98">
        <f>'Activity data'!J919*'Emission factors'!$B$37*'Emission factors'!$C$37</f>
        <v>4398.2012392500001</v>
      </c>
      <c r="O4225" s="98">
        <f>'Activity data'!K919*'Emission factors'!$B$37*'Emission factors'!$C$37</f>
        <v>652.53034275000016</v>
      </c>
      <c r="P4225" s="98">
        <f>'Activity data'!L919*'Emission factors'!$B$37*'Emission factors'!$C$37</f>
        <v>656.50525199999993</v>
      </c>
      <c r="Q4225" s="98">
        <f>'Activity data'!M919*'Emission factors'!$B$37*'Emission factors'!$C$37</f>
        <v>300.34860374999994</v>
      </c>
      <c r="R4225" s="98">
        <f>'Activity data'!N919*'Emission factors'!$B$37*'Emission factors'!$C$37</f>
        <v>82.214505749999987</v>
      </c>
      <c r="S4225" s="98">
        <f>'Activity data'!O919*'Emission factors'!$B$37*'Emission factors'!$C$37</f>
        <v>95.126986500000001</v>
      </c>
      <c r="T4225" s="98">
        <f>'Activity data'!P919*'Emission factors'!$B$37*'Emission factors'!$C$37</f>
        <v>108.71655599999998</v>
      </c>
      <c r="U4225" s="98">
        <f>'Activity data'!Q919*'Emission factors'!$B$37*'Emission factors'!$C$37</f>
        <v>110.77171949999997</v>
      </c>
    </row>
    <row r="4226" spans="1:21" x14ac:dyDescent="0.25">
      <c r="A4226" s="92" t="s">
        <v>11</v>
      </c>
      <c r="B4226" s="92" t="s">
        <v>12</v>
      </c>
      <c r="C4226" s="92" t="s">
        <v>43</v>
      </c>
      <c r="D4226" s="92" t="s">
        <v>43</v>
      </c>
      <c r="E4226" s="92" t="s">
        <v>44</v>
      </c>
      <c r="F4226" s="92" t="s">
        <v>34</v>
      </c>
      <c r="G4226" s="92" t="s">
        <v>97</v>
      </c>
      <c r="H4226" s="92" t="s">
        <v>16</v>
      </c>
      <c r="I4226" s="89" t="s">
        <v>207</v>
      </c>
      <c r="L4226" s="98">
        <f>'Activity data'!H920*'Emission factors'!$B$37*'Emission factors'!$C$37</f>
        <v>4477.9144995000006</v>
      </c>
      <c r="M4226" s="98">
        <f>'Activity data'!I920*'Emission factors'!$B$37*'Emission factors'!$C$37</f>
        <v>2212.5189255</v>
      </c>
      <c r="N4226" s="98">
        <f>'Activity data'!J920*'Emission factors'!$B$37*'Emission factors'!$C$37</f>
        <v>763.30206224999995</v>
      </c>
      <c r="O4226" s="98">
        <f>'Activity data'!K920*'Emission factors'!$B$37*'Emission factors'!$C$37</f>
        <v>672.85893675</v>
      </c>
      <c r="P4226" s="98">
        <f>'Activity data'!L920*'Emission factors'!$B$37*'Emission factors'!$C$37</f>
        <v>183.50698274999999</v>
      </c>
      <c r="Q4226" s="98">
        <f>'Activity data'!M920*'Emission factors'!$B$37*'Emission factors'!$C$37</f>
        <v>0</v>
      </c>
      <c r="R4226" s="98">
        <f>'Activity data'!N920*'Emission factors'!$B$37*'Emission factors'!$C$37</f>
        <v>0</v>
      </c>
      <c r="S4226" s="98">
        <f>'Activity data'!O920*'Emission factors'!$B$37*'Emission factors'!$C$37</f>
        <v>0</v>
      </c>
      <c r="T4226" s="98">
        <f>'Activity data'!P920*'Emission factors'!$B$37*'Emission factors'!$C$37</f>
        <v>0</v>
      </c>
      <c r="U4226" s="98">
        <f>'Activity data'!Q920*'Emission factors'!$B$37*'Emission factors'!$C$37</f>
        <v>0</v>
      </c>
    </row>
    <row r="4227" spans="1:21" x14ac:dyDescent="0.25">
      <c r="A4227" s="92" t="s">
        <v>11</v>
      </c>
      <c r="B4227" s="92" t="s">
        <v>12</v>
      </c>
      <c r="C4227" s="92" t="s">
        <v>43</v>
      </c>
      <c r="D4227" s="92" t="s">
        <v>43</v>
      </c>
      <c r="E4227" s="92" t="s">
        <v>44</v>
      </c>
      <c r="F4227" s="92" t="s">
        <v>34</v>
      </c>
      <c r="G4227" s="92" t="s">
        <v>97</v>
      </c>
      <c r="H4227" s="92" t="s">
        <v>16</v>
      </c>
      <c r="I4227" s="89" t="s">
        <v>218</v>
      </c>
      <c r="L4227" s="98">
        <f>'Activity data'!H921*'Emission factors'!$B$37*'Emission factors'!$C$37</f>
        <v>3083.67724275</v>
      </c>
      <c r="M4227" s="98">
        <f>'Activity data'!I921*'Emission factors'!$B$37*'Emission factors'!$C$37</f>
        <v>1249.2845040000002</v>
      </c>
      <c r="N4227" s="98">
        <f>'Activity data'!J921*'Emission factors'!$B$37*'Emission factors'!$C$37</f>
        <v>122.35392</v>
      </c>
      <c r="O4227" s="98">
        <f>'Activity data'!K921*'Emission factors'!$B$37*'Emission factors'!$C$37</f>
        <v>142.69047975000001</v>
      </c>
      <c r="P4227" s="98">
        <f>'Activity data'!L921*'Emission factors'!$B$37*'Emission factors'!$C$37</f>
        <v>210.63832724999997</v>
      </c>
      <c r="Q4227" s="98">
        <f>'Activity data'!M921*'Emission factors'!$B$37*'Emission factors'!$C$37</f>
        <v>319.37878050000006</v>
      </c>
      <c r="R4227" s="98">
        <f>'Activity data'!N921*'Emission factors'!$B$37*'Emission factors'!$C$37</f>
        <v>129.10887600000001</v>
      </c>
      <c r="S4227" s="98">
        <f>'Activity data'!O921*'Emission factors'!$B$37*'Emission factors'!$C$37</f>
        <v>74.742632249999971</v>
      </c>
      <c r="T4227" s="98">
        <f>'Activity data'!P921*'Emission factors'!$B$37*'Emission factors'!$C$37</f>
        <v>183.48308550000002</v>
      </c>
      <c r="U4227" s="98">
        <f>'Activity data'!Q921*'Emission factors'!$B$37*'Emission factors'!$C$37</f>
        <v>156.288015</v>
      </c>
    </row>
    <row r="4228" spans="1:21" x14ac:dyDescent="0.25">
      <c r="A4228" s="92" t="s">
        <v>11</v>
      </c>
      <c r="B4228" s="92" t="s">
        <v>12</v>
      </c>
      <c r="C4228" s="92" t="s">
        <v>43</v>
      </c>
      <c r="D4228" s="92" t="s">
        <v>43</v>
      </c>
      <c r="E4228" s="92" t="s">
        <v>44</v>
      </c>
      <c r="F4228" s="92" t="s">
        <v>34</v>
      </c>
      <c r="G4228" s="92" t="s">
        <v>97</v>
      </c>
      <c r="H4228" s="92" t="s">
        <v>16</v>
      </c>
      <c r="I4228" s="89" t="s">
        <v>194</v>
      </c>
      <c r="L4228" s="98">
        <f>'Activity data'!H922*'Emission factors'!$B$37*'Emission factors'!$C$37</f>
        <v>1062.9815429999999</v>
      </c>
      <c r="M4228" s="98">
        <f>'Activity data'!I922*'Emission factors'!$B$37*'Emission factors'!$C$37</f>
        <v>928.43205975000001</v>
      </c>
      <c r="N4228" s="98">
        <f>'Activity data'!J922*'Emission factors'!$B$37*'Emission factors'!$C$37</f>
        <v>218.85101550000002</v>
      </c>
      <c r="O4228" s="98">
        <f>'Activity data'!K922*'Emission factors'!$B$37*'Emission factors'!$C$37</f>
        <v>6.7947847499999989</v>
      </c>
      <c r="P4228" s="98">
        <f>'Activity data'!L922*'Emission factors'!$B$37*'Emission factors'!$C$37</f>
        <v>0</v>
      </c>
      <c r="Q4228" s="98">
        <f>'Activity data'!M922*'Emission factors'!$B$37*'Emission factors'!$C$37</f>
        <v>0</v>
      </c>
      <c r="R4228" s="98">
        <f>'Activity data'!N922*'Emission factors'!$B$37*'Emission factors'!$C$37</f>
        <v>0</v>
      </c>
      <c r="S4228" s="98">
        <f>'Activity data'!O922*'Emission factors'!$B$37*'Emission factors'!$C$37</f>
        <v>0</v>
      </c>
      <c r="T4228" s="98">
        <f>'Activity data'!P922*'Emission factors'!$B$37*'Emission factors'!$C$37</f>
        <v>0</v>
      </c>
      <c r="U4228" s="98">
        <f>'Activity data'!Q922*'Emission factors'!$B$37*'Emission factors'!$C$37</f>
        <v>0</v>
      </c>
    </row>
    <row r="4229" spans="1:21" x14ac:dyDescent="0.25">
      <c r="A4229" s="92" t="s">
        <v>11</v>
      </c>
      <c r="B4229" s="92" t="s">
        <v>12</v>
      </c>
      <c r="C4229" s="92" t="s">
        <v>43</v>
      </c>
      <c r="D4229" s="92" t="s">
        <v>43</v>
      </c>
      <c r="E4229" s="92" t="s">
        <v>44</v>
      </c>
      <c r="F4229" s="92" t="s">
        <v>34</v>
      </c>
      <c r="G4229" s="92" t="s">
        <v>97</v>
      </c>
      <c r="H4229" s="92" t="s">
        <v>16</v>
      </c>
      <c r="I4229" s="89" t="s">
        <v>195</v>
      </c>
      <c r="L4229" s="98">
        <f>'Activity data'!H923*'Emission factors'!$B$37*'Emission factors'!$C$37</f>
        <v>16.313856000000001</v>
      </c>
      <c r="M4229" s="98">
        <f>'Activity data'!I923*'Emission factors'!$B$37*'Emission factors'!$C$37</f>
        <v>0</v>
      </c>
      <c r="N4229" s="98">
        <f>'Activity data'!J923*'Emission factors'!$B$37*'Emission factors'!$C$37</f>
        <v>0</v>
      </c>
      <c r="O4229" s="98">
        <f>'Activity data'!K923*'Emission factors'!$B$37*'Emission factors'!$C$37</f>
        <v>0</v>
      </c>
      <c r="P4229" s="98">
        <f>'Activity data'!L923*'Emission factors'!$B$37*'Emission factors'!$C$37</f>
        <v>0</v>
      </c>
      <c r="Q4229" s="98">
        <f>'Activity data'!M923*'Emission factors'!$B$37*'Emission factors'!$C$37</f>
        <v>0</v>
      </c>
      <c r="R4229" s="98">
        <f>'Activity data'!N923*'Emission factors'!$B$37*'Emission factors'!$C$37</f>
        <v>0</v>
      </c>
      <c r="S4229" s="98">
        <f>'Activity data'!O923*'Emission factors'!$B$37*'Emission factors'!$C$37</f>
        <v>0</v>
      </c>
      <c r="T4229" s="98">
        <f>'Activity data'!P923*'Emission factors'!$B$37*'Emission factors'!$C$37</f>
        <v>578.12227200000007</v>
      </c>
      <c r="U4229" s="98">
        <f>'Activity data'!Q923*'Emission factors'!$B$37*'Emission factors'!$C$37</f>
        <v>1006.3609920000001</v>
      </c>
    </row>
    <row r="4230" spans="1:21" x14ac:dyDescent="0.25">
      <c r="A4230" s="92" t="s">
        <v>11</v>
      </c>
      <c r="B4230" s="92" t="s">
        <v>12</v>
      </c>
      <c r="C4230" s="92" t="s">
        <v>43</v>
      </c>
      <c r="D4230" s="92" t="s">
        <v>43</v>
      </c>
      <c r="E4230" s="92" t="s">
        <v>44</v>
      </c>
      <c r="F4230" s="92" t="s">
        <v>34</v>
      </c>
      <c r="G4230" s="92" t="s">
        <v>97</v>
      </c>
      <c r="H4230" s="92" t="s">
        <v>16</v>
      </c>
      <c r="I4230" s="89" t="s">
        <v>209</v>
      </c>
      <c r="L4230" s="98">
        <f>'Activity data'!H924*'Emission factors'!$B$37*'Emission factors'!$C$37</f>
        <v>2831.1072075000002</v>
      </c>
      <c r="M4230" s="98">
        <f>'Activity data'!I924*'Emission factors'!$B$37*'Emission factors'!$C$37</f>
        <v>1783.8659865000002</v>
      </c>
      <c r="N4230" s="98">
        <f>'Activity data'!J924*'Emission factors'!$B$37*'Emission factors'!$C$37</f>
        <v>778.21394625000016</v>
      </c>
      <c r="O4230" s="98">
        <f>'Activity data'!K924*'Emission factors'!$B$37*'Emission factors'!$C$37</f>
        <v>836.54713349999997</v>
      </c>
      <c r="P4230" s="98">
        <f>'Activity data'!L924*'Emission factors'!$B$37*'Emission factors'!$C$37</f>
        <v>960.28709400000002</v>
      </c>
      <c r="Q4230" s="98">
        <f>'Activity data'!M924*'Emission factors'!$B$37*'Emission factors'!$C$37</f>
        <v>757.64637974999994</v>
      </c>
      <c r="R4230" s="98">
        <f>'Activity data'!N924*'Emission factors'!$B$37*'Emission factors'!$C$37</f>
        <v>663.77001600000006</v>
      </c>
      <c r="S4230" s="98">
        <f>'Activity data'!O924*'Emission factors'!$B$37*'Emission factors'!$C$37</f>
        <v>699.45657600000015</v>
      </c>
      <c r="T4230" s="98">
        <f>'Activity data'!P924*'Emission factors'!$B$37*'Emission factors'!$C$37</f>
        <v>178.43280000000004</v>
      </c>
      <c r="U4230" s="98">
        <f>'Activity data'!Q924*'Emission factors'!$B$37*'Emission factors'!$C$37</f>
        <v>0</v>
      </c>
    </row>
    <row r="4231" spans="1:21" x14ac:dyDescent="0.25">
      <c r="A4231" s="92" t="s">
        <v>11</v>
      </c>
      <c r="B4231" s="92" t="s">
        <v>12</v>
      </c>
      <c r="C4231" s="92" t="s">
        <v>43</v>
      </c>
      <c r="D4231" s="92" t="s">
        <v>43</v>
      </c>
      <c r="E4231" s="92" t="s">
        <v>44</v>
      </c>
      <c r="F4231" s="92" t="s">
        <v>34</v>
      </c>
      <c r="G4231" s="92" t="s">
        <v>97</v>
      </c>
      <c r="H4231" s="92" t="s">
        <v>16</v>
      </c>
      <c r="I4231" s="89" t="s">
        <v>208</v>
      </c>
      <c r="L4231" s="98">
        <f>'Activity data'!H925*'Emission factors'!$B$37*'Emission factors'!$C$37</f>
        <v>6.7947847499999989</v>
      </c>
      <c r="M4231" s="98">
        <f>'Activity data'!I925*'Emission factors'!$B$37*'Emission factors'!$C$37</f>
        <v>0</v>
      </c>
      <c r="N4231" s="98">
        <f>'Activity data'!J925*'Emission factors'!$B$37*'Emission factors'!$C$37</f>
        <v>0</v>
      </c>
      <c r="O4231" s="98">
        <f>'Activity data'!K925*'Emission factors'!$B$37*'Emission factors'!$C$37</f>
        <v>0</v>
      </c>
      <c r="P4231" s="98">
        <f>'Activity data'!L925*'Emission factors'!$B$37*'Emission factors'!$C$37</f>
        <v>0</v>
      </c>
      <c r="Q4231" s="98">
        <f>'Activity data'!M925*'Emission factors'!$B$37*'Emission factors'!$C$37</f>
        <v>198.80122274999999</v>
      </c>
      <c r="R4231" s="98">
        <f>'Activity data'!N925*'Emission factors'!$B$37*'Emission factors'!$C$37</f>
        <v>133.56173024999998</v>
      </c>
      <c r="S4231" s="98">
        <f>'Activity data'!O925*'Emission factors'!$B$37*'Emission factors'!$C$37</f>
        <v>89.726207999999986</v>
      </c>
      <c r="T4231" s="98">
        <f>'Activity data'!P925*'Emission factors'!$B$37*'Emission factors'!$C$37</f>
        <v>22.431551999999996</v>
      </c>
      <c r="U4231" s="98">
        <f>'Activity data'!Q925*'Emission factors'!$B$37*'Emission factors'!$C$37</f>
        <v>0</v>
      </c>
    </row>
    <row r="4232" spans="1:21" x14ac:dyDescent="0.25">
      <c r="A4232" s="92" t="s">
        <v>11</v>
      </c>
      <c r="B4232" s="92" t="s">
        <v>12</v>
      </c>
      <c r="C4232" s="92" t="s">
        <v>43</v>
      </c>
      <c r="D4232" s="92" t="s">
        <v>43</v>
      </c>
      <c r="E4232" s="92" t="s">
        <v>44</v>
      </c>
      <c r="F4232" s="92" t="s">
        <v>34</v>
      </c>
      <c r="G4232" s="92" t="s">
        <v>97</v>
      </c>
      <c r="H4232" s="92" t="s">
        <v>16</v>
      </c>
      <c r="I4232" s="89" t="s">
        <v>226</v>
      </c>
      <c r="L4232" s="98">
        <f>'Activity data'!H926*'Emission factors'!$B$37*'Emission factors'!$C$37</f>
        <v>0</v>
      </c>
      <c r="M4232" s="98">
        <f>'Activity data'!I926*'Emission factors'!$B$37*'Emission factors'!$C$37</f>
        <v>0</v>
      </c>
      <c r="N4232" s="98">
        <f>'Activity data'!J926*'Emission factors'!$B$37*'Emission factors'!$C$37</f>
        <v>0</v>
      </c>
      <c r="O4232" s="98">
        <f>'Activity data'!K926*'Emission factors'!$B$37*'Emission factors'!$C$37</f>
        <v>0</v>
      </c>
      <c r="P4232" s="98">
        <f>'Activity data'!L926*'Emission factors'!$B$37*'Emission factors'!$C$37</f>
        <v>0</v>
      </c>
      <c r="Q4232" s="98">
        <f>'Activity data'!M926*'Emission factors'!$B$37*'Emission factors'!$C$37</f>
        <v>0</v>
      </c>
      <c r="R4232" s="98">
        <f>'Activity data'!N926*'Emission factors'!$B$37*'Emission factors'!$C$37</f>
        <v>0</v>
      </c>
      <c r="S4232" s="98">
        <f>'Activity data'!O926*'Emission factors'!$B$37*'Emission factors'!$C$37</f>
        <v>0</v>
      </c>
      <c r="T4232" s="98">
        <f>'Activity data'!P926*'Emission factors'!$B$37*'Emission factors'!$C$37</f>
        <v>0</v>
      </c>
      <c r="U4232" s="98">
        <f>'Activity data'!Q926*'Emission factors'!$B$37*'Emission factors'!$C$37</f>
        <v>0</v>
      </c>
    </row>
    <row r="4233" spans="1:21" x14ac:dyDescent="0.25">
      <c r="A4233" s="92" t="s">
        <v>11</v>
      </c>
      <c r="B4233" s="92" t="s">
        <v>12</v>
      </c>
      <c r="C4233" s="92" t="s">
        <v>43</v>
      </c>
      <c r="D4233" s="92" t="s">
        <v>43</v>
      </c>
      <c r="E4233" s="92" t="s">
        <v>44</v>
      </c>
      <c r="F4233" s="92" t="s">
        <v>34</v>
      </c>
      <c r="G4233" s="92" t="s">
        <v>97</v>
      </c>
      <c r="H4233" s="92" t="s">
        <v>16</v>
      </c>
      <c r="I4233" s="89" t="s">
        <v>196</v>
      </c>
      <c r="L4233" s="98">
        <f>'Activity data'!H927*'Emission factors'!$B$37*'Emission factors'!$C$37</f>
        <v>1442.4300442499998</v>
      </c>
      <c r="M4233" s="98">
        <f>'Activity data'!I927*'Emission factors'!$B$37*'Emission factors'!$C$37</f>
        <v>756.49134600000002</v>
      </c>
      <c r="N4233" s="98">
        <f>'Activity data'!J927*'Emission factors'!$B$37*'Emission factors'!$C$37</f>
        <v>240.60547875</v>
      </c>
      <c r="O4233" s="98">
        <f>'Activity data'!K927*'Emission factors'!$B$37*'Emission factors'!$C$37</f>
        <v>854.35855049999986</v>
      </c>
      <c r="P4233" s="98">
        <f>'Activity data'!L927*'Emission factors'!$B$37*'Emission factors'!$C$37</f>
        <v>551.19007125000007</v>
      </c>
      <c r="Q4233" s="98">
        <f>'Activity data'!M927*'Emission factors'!$B$37*'Emission factors'!$C$37</f>
        <v>92.426597249999986</v>
      </c>
      <c r="R4233" s="98">
        <f>'Activity data'!N927*'Emission factors'!$B$37*'Emission factors'!$C$37</f>
        <v>0</v>
      </c>
      <c r="S4233" s="98">
        <f>'Activity data'!O927*'Emission factors'!$B$37*'Emission factors'!$C$37</f>
        <v>0</v>
      </c>
      <c r="T4233" s="98">
        <f>'Activity data'!P927*'Emission factors'!$B$37*'Emission factors'!$C$37</f>
        <v>252.83290500000001</v>
      </c>
      <c r="U4233" s="98">
        <f>'Activity data'!Q927*'Emission factors'!$B$37*'Emission factors'!$C$37</f>
        <v>247.35246899999999</v>
      </c>
    </row>
    <row r="4234" spans="1:21" x14ac:dyDescent="0.25">
      <c r="A4234" s="92" t="s">
        <v>11</v>
      </c>
      <c r="B4234" s="92" t="s">
        <v>12</v>
      </c>
      <c r="C4234" s="92" t="s">
        <v>43</v>
      </c>
      <c r="D4234" s="92" t="s">
        <v>43</v>
      </c>
      <c r="E4234" s="92" t="s">
        <v>44</v>
      </c>
      <c r="F4234" s="92" t="s">
        <v>34</v>
      </c>
      <c r="G4234" s="92" t="s">
        <v>97</v>
      </c>
      <c r="H4234" s="92" t="s">
        <v>16</v>
      </c>
      <c r="I4234" s="89" t="s">
        <v>197</v>
      </c>
      <c r="L4234" s="98">
        <f>'Activity data'!H928*'Emission factors'!$B$37*'Emission factors'!$C$37</f>
        <v>13706.610264749997</v>
      </c>
      <c r="M4234" s="98">
        <f>'Activity data'!I928*'Emission factors'!$B$37*'Emission factors'!$C$37</f>
        <v>5706.8943067500004</v>
      </c>
      <c r="N4234" s="98">
        <f>'Activity data'!J928*'Emission factors'!$B$37*'Emission factors'!$C$37</f>
        <v>3329.4206302499988</v>
      </c>
      <c r="O4234" s="98">
        <f>'Activity data'!K928*'Emission factors'!$B$37*'Emission factors'!$C$37</f>
        <v>1951.7760307499996</v>
      </c>
      <c r="P4234" s="98">
        <f>'Activity data'!L928*'Emission factors'!$B$37*'Emission factors'!$C$37</f>
        <v>1023.4076969999999</v>
      </c>
      <c r="Q4234" s="98">
        <f>'Activity data'!M928*'Emission factors'!$B$37*'Emission factors'!$C$37</f>
        <v>1263.495402</v>
      </c>
      <c r="R4234" s="98">
        <f>'Activity data'!N928*'Emission factors'!$B$37*'Emission factors'!$C$37</f>
        <v>1304.35173375</v>
      </c>
      <c r="S4234" s="98">
        <f>'Activity data'!O928*'Emission factors'!$B$37*'Emission factors'!$C$37</f>
        <v>968.5157137499998</v>
      </c>
      <c r="T4234" s="98">
        <f>'Activity data'!P928*'Emission factors'!$B$37*'Emission factors'!$C$37</f>
        <v>216.80381774999995</v>
      </c>
      <c r="U4234" s="98">
        <f>'Activity data'!Q928*'Emission factors'!$B$37*'Emission factors'!$C$37</f>
        <v>0</v>
      </c>
    </row>
    <row r="4235" spans="1:21" x14ac:dyDescent="0.25">
      <c r="A4235" s="92" t="s">
        <v>11</v>
      </c>
      <c r="B4235" s="92" t="s">
        <v>12</v>
      </c>
      <c r="C4235" s="92" t="s">
        <v>43</v>
      </c>
      <c r="D4235" s="92" t="s">
        <v>43</v>
      </c>
      <c r="E4235" s="92" t="s">
        <v>44</v>
      </c>
      <c r="F4235" s="92" t="s">
        <v>34</v>
      </c>
      <c r="G4235" s="92" t="s">
        <v>97</v>
      </c>
      <c r="H4235" s="92" t="s">
        <v>16</v>
      </c>
      <c r="I4235" s="89" t="s">
        <v>229</v>
      </c>
      <c r="L4235" s="98">
        <f>'Activity data'!H929*'Emission factors'!$B$37*'Emission factors'!$C$37</f>
        <v>0</v>
      </c>
      <c r="M4235" s="98">
        <f>'Activity data'!I929*'Emission factors'!$B$37*'Emission factors'!$C$37</f>
        <v>0</v>
      </c>
      <c r="N4235" s="98">
        <f>'Activity data'!J929*'Emission factors'!$B$37*'Emission factors'!$C$37</f>
        <v>0</v>
      </c>
      <c r="O4235" s="98">
        <f>'Activity data'!K929*'Emission factors'!$B$37*'Emission factors'!$C$37</f>
        <v>0</v>
      </c>
      <c r="P4235" s="98">
        <f>'Activity data'!L929*'Emission factors'!$B$37*'Emission factors'!$C$37</f>
        <v>0</v>
      </c>
      <c r="Q4235" s="98">
        <f>'Activity data'!M929*'Emission factors'!$B$37*'Emission factors'!$C$37</f>
        <v>0</v>
      </c>
      <c r="R4235" s="98">
        <f>'Activity data'!N929*'Emission factors'!$B$37*'Emission factors'!$C$37</f>
        <v>0</v>
      </c>
      <c r="S4235" s="98">
        <f>'Activity data'!O929*'Emission factors'!$B$37*'Emission factors'!$C$37</f>
        <v>0</v>
      </c>
      <c r="T4235" s="98">
        <f>'Activity data'!P929*'Emission factors'!$B$37*'Emission factors'!$C$37</f>
        <v>0</v>
      </c>
      <c r="U4235" s="98">
        <f>'Activity data'!Q929*'Emission factors'!$B$37*'Emission factors'!$C$37</f>
        <v>0</v>
      </c>
    </row>
    <row r="4236" spans="1:21" x14ac:dyDescent="0.25">
      <c r="A4236" s="92" t="s">
        <v>11</v>
      </c>
      <c r="B4236" s="92" t="s">
        <v>12</v>
      </c>
      <c r="C4236" s="92" t="s">
        <v>43</v>
      </c>
      <c r="D4236" s="92" t="s">
        <v>43</v>
      </c>
      <c r="E4236" s="92" t="s">
        <v>44</v>
      </c>
      <c r="F4236" s="92" t="s">
        <v>34</v>
      </c>
      <c r="G4236" s="92" t="s">
        <v>97</v>
      </c>
      <c r="H4236" s="92" t="s">
        <v>16</v>
      </c>
      <c r="I4236" s="89" t="s">
        <v>198</v>
      </c>
      <c r="L4236" s="98">
        <f>'Activity data'!H930*'Emission factors'!$B$37*'Emission factors'!$C$37</f>
        <v>0</v>
      </c>
      <c r="M4236" s="98">
        <f>'Activity data'!I930*'Emission factors'!$B$37*'Emission factors'!$C$37</f>
        <v>0</v>
      </c>
      <c r="N4236" s="98">
        <f>'Activity data'!J930*'Emission factors'!$B$37*'Emission factors'!$C$37</f>
        <v>0</v>
      </c>
      <c r="O4236" s="98">
        <f>'Activity data'!K930*'Emission factors'!$B$37*'Emission factors'!$C$37</f>
        <v>0</v>
      </c>
      <c r="P4236" s="98">
        <f>'Activity data'!L930*'Emission factors'!$B$37*'Emission factors'!$C$37</f>
        <v>0</v>
      </c>
      <c r="Q4236" s="98">
        <f>'Activity data'!M930*'Emission factors'!$B$37*'Emission factors'!$C$37</f>
        <v>0</v>
      </c>
      <c r="R4236" s="98">
        <f>'Activity data'!N930*'Emission factors'!$B$37*'Emission factors'!$C$37</f>
        <v>0</v>
      </c>
      <c r="S4236" s="98">
        <f>'Activity data'!O930*'Emission factors'!$B$37*'Emission factors'!$C$37</f>
        <v>0</v>
      </c>
      <c r="T4236" s="98">
        <f>'Activity data'!P930*'Emission factors'!$B$37*'Emission factors'!$C$37</f>
        <v>0</v>
      </c>
      <c r="U4236" s="98">
        <f>'Activity data'!Q930*'Emission factors'!$B$37*'Emission factors'!$C$37</f>
        <v>0</v>
      </c>
    </row>
    <row r="4237" spans="1:21" x14ac:dyDescent="0.25">
      <c r="A4237" s="92" t="s">
        <v>11</v>
      </c>
      <c r="B4237" s="92" t="s">
        <v>12</v>
      </c>
      <c r="C4237" s="92" t="s">
        <v>43</v>
      </c>
      <c r="D4237" s="92" t="s">
        <v>43</v>
      </c>
      <c r="E4237" s="92" t="s">
        <v>44</v>
      </c>
      <c r="F4237" s="92" t="s">
        <v>34</v>
      </c>
      <c r="G4237" s="92" t="s">
        <v>97</v>
      </c>
      <c r="H4237" s="92" t="s">
        <v>16</v>
      </c>
      <c r="I4237" s="89" t="s">
        <v>231</v>
      </c>
      <c r="L4237" s="98">
        <f>'Activity data'!H931*'Emission factors'!$B$37*'Emission factors'!$C$37</f>
        <v>0</v>
      </c>
      <c r="M4237" s="98">
        <f>'Activity data'!I931*'Emission factors'!$B$37*'Emission factors'!$C$37</f>
        <v>0</v>
      </c>
      <c r="N4237" s="98">
        <f>'Activity data'!J931*'Emission factors'!$B$37*'Emission factors'!$C$37</f>
        <v>0</v>
      </c>
      <c r="O4237" s="98">
        <f>'Activity data'!K931*'Emission factors'!$B$37*'Emission factors'!$C$37</f>
        <v>0</v>
      </c>
      <c r="P4237" s="98">
        <f>'Activity data'!L931*'Emission factors'!$B$37*'Emission factors'!$C$37</f>
        <v>0</v>
      </c>
      <c r="Q4237" s="98">
        <f>'Activity data'!M931*'Emission factors'!$B$37*'Emission factors'!$C$37</f>
        <v>0</v>
      </c>
      <c r="R4237" s="98">
        <f>'Activity data'!N931*'Emission factors'!$B$37*'Emission factors'!$C$37</f>
        <v>0</v>
      </c>
      <c r="S4237" s="98">
        <f>'Activity data'!O931*'Emission factors'!$B$37*'Emission factors'!$C$37</f>
        <v>0</v>
      </c>
      <c r="T4237" s="98">
        <f>'Activity data'!P931*'Emission factors'!$B$37*'Emission factors'!$C$37</f>
        <v>0</v>
      </c>
      <c r="U4237" s="98">
        <f>'Activity data'!Q931*'Emission factors'!$B$37*'Emission factors'!$C$37</f>
        <v>0</v>
      </c>
    </row>
    <row r="4238" spans="1:21" x14ac:dyDescent="0.25">
      <c r="A4238" s="92" t="s">
        <v>11</v>
      </c>
      <c r="B4238" s="92" t="s">
        <v>12</v>
      </c>
      <c r="C4238" s="92" t="s">
        <v>43</v>
      </c>
      <c r="D4238" s="92" t="s">
        <v>43</v>
      </c>
      <c r="E4238" s="92" t="s">
        <v>44</v>
      </c>
      <c r="F4238" s="92" t="s">
        <v>34</v>
      </c>
      <c r="G4238" s="92" t="s">
        <v>97</v>
      </c>
      <c r="H4238" s="92" t="s">
        <v>16</v>
      </c>
      <c r="I4238" s="89" t="s">
        <v>230</v>
      </c>
      <c r="L4238" s="98">
        <f>'Activity data'!H932*'Emission factors'!$B$37*'Emission factors'!$C$37</f>
        <v>0</v>
      </c>
      <c r="M4238" s="98">
        <f>'Activity data'!I932*'Emission factors'!$B$37*'Emission factors'!$C$37</f>
        <v>0</v>
      </c>
      <c r="N4238" s="98">
        <f>'Activity data'!J932*'Emission factors'!$B$37*'Emission factors'!$C$37</f>
        <v>0</v>
      </c>
      <c r="O4238" s="98">
        <f>'Activity data'!K932*'Emission factors'!$B$37*'Emission factors'!$C$37</f>
        <v>0</v>
      </c>
      <c r="P4238" s="98">
        <f>'Activity data'!L932*'Emission factors'!$B$37*'Emission factors'!$C$37</f>
        <v>0</v>
      </c>
      <c r="Q4238" s="98">
        <f>'Activity data'!M932*'Emission factors'!$B$37*'Emission factors'!$C$37</f>
        <v>0</v>
      </c>
      <c r="R4238" s="98">
        <f>'Activity data'!N932*'Emission factors'!$B$37*'Emission factors'!$C$37</f>
        <v>0</v>
      </c>
      <c r="S4238" s="98">
        <f>'Activity data'!O932*'Emission factors'!$B$37*'Emission factors'!$C$37</f>
        <v>0</v>
      </c>
      <c r="T4238" s="98">
        <f>'Activity data'!P932*'Emission factors'!$B$37*'Emission factors'!$C$37</f>
        <v>0</v>
      </c>
      <c r="U4238" s="98">
        <f>'Activity data'!Q932*'Emission factors'!$B$37*'Emission factors'!$C$37</f>
        <v>0</v>
      </c>
    </row>
    <row r="4239" spans="1:21" x14ac:dyDescent="0.25">
      <c r="A4239" s="92" t="s">
        <v>11</v>
      </c>
      <c r="B4239" s="92" t="s">
        <v>12</v>
      </c>
      <c r="C4239" s="92" t="s">
        <v>43</v>
      </c>
      <c r="D4239" s="92" t="s">
        <v>43</v>
      </c>
      <c r="E4239" s="92" t="s">
        <v>44</v>
      </c>
      <c r="F4239" s="92" t="s">
        <v>34</v>
      </c>
      <c r="G4239" s="92" t="s">
        <v>97</v>
      </c>
      <c r="H4239" s="92" t="s">
        <v>16</v>
      </c>
      <c r="I4239" s="88" t="s">
        <v>232</v>
      </c>
      <c r="L4239" s="98">
        <f>'Activity data'!H933*'Emission factors'!$B$37*'Emission factors'!$C$37</f>
        <v>31.608095999999996</v>
      </c>
      <c r="M4239" s="98">
        <f>'Activity data'!I933*'Emission factors'!$B$37*'Emission factors'!$C$37</f>
        <v>0</v>
      </c>
      <c r="N4239" s="98">
        <f>'Activity data'!J933*'Emission factors'!$B$37*'Emission factors'!$C$37</f>
        <v>0</v>
      </c>
      <c r="O4239" s="98">
        <f>'Activity data'!K933*'Emission factors'!$B$37*'Emission factors'!$C$37</f>
        <v>0</v>
      </c>
      <c r="P4239" s="98">
        <f>'Activity data'!L933*'Emission factors'!$B$37*'Emission factors'!$C$37</f>
        <v>0</v>
      </c>
      <c r="Q4239" s="98">
        <f>'Activity data'!M933*'Emission factors'!$B$37*'Emission factors'!$C$37</f>
        <v>0</v>
      </c>
      <c r="R4239" s="98">
        <f>'Activity data'!N933*'Emission factors'!$B$37*'Emission factors'!$C$37</f>
        <v>0</v>
      </c>
      <c r="S4239" s="98">
        <f>'Activity data'!O933*'Emission factors'!$B$37*'Emission factors'!$C$37</f>
        <v>0</v>
      </c>
      <c r="T4239" s="98">
        <f>'Activity data'!P933*'Emission factors'!$B$37*'Emission factors'!$C$37</f>
        <v>0</v>
      </c>
      <c r="U4239" s="98">
        <f>'Activity data'!Q933*'Emission factors'!$B$37*'Emission factors'!$C$37</f>
        <v>0</v>
      </c>
    </row>
    <row r="4240" spans="1:21" x14ac:dyDescent="0.25">
      <c r="A4240" s="92" t="s">
        <v>11</v>
      </c>
      <c r="B4240" s="92" t="s">
        <v>12</v>
      </c>
      <c r="C4240" s="92" t="s">
        <v>43</v>
      </c>
      <c r="D4240" s="92" t="s">
        <v>43</v>
      </c>
      <c r="E4240" s="92" t="s">
        <v>44</v>
      </c>
      <c r="F4240" s="92" t="s">
        <v>34</v>
      </c>
      <c r="G4240" s="92" t="s">
        <v>97</v>
      </c>
      <c r="H4240" s="92" t="s">
        <v>16</v>
      </c>
      <c r="I4240" s="89" t="s">
        <v>225</v>
      </c>
      <c r="L4240" s="98">
        <f>'Activity data'!H934*'Emission factors'!$B$37*'Emission factors'!$C$37</f>
        <v>0</v>
      </c>
      <c r="M4240" s="98">
        <f>'Activity data'!I934*'Emission factors'!$B$37*'Emission factors'!$C$37</f>
        <v>0</v>
      </c>
      <c r="N4240" s="98">
        <f>'Activity data'!J934*'Emission factors'!$B$37*'Emission factors'!$C$37</f>
        <v>0</v>
      </c>
      <c r="O4240" s="98">
        <f>'Activity data'!K934*'Emission factors'!$B$37*'Emission factors'!$C$37</f>
        <v>1070.5490055</v>
      </c>
      <c r="P4240" s="98">
        <f>'Activity data'!L934*'Emission factors'!$B$37*'Emission factors'!$C$37</f>
        <v>356.84966850000006</v>
      </c>
      <c r="Q4240" s="98">
        <f>'Activity data'!M934*'Emission factors'!$B$37*'Emission factors'!$C$37</f>
        <v>0</v>
      </c>
      <c r="R4240" s="98">
        <f>'Activity data'!N934*'Emission factors'!$B$37*'Emission factors'!$C$37</f>
        <v>0</v>
      </c>
      <c r="S4240" s="98">
        <f>'Activity data'!O934*'Emission factors'!$B$37*'Emission factors'!$C$37</f>
        <v>0</v>
      </c>
      <c r="T4240" s="98">
        <f>'Activity data'!P934*'Emission factors'!$B$37*'Emission factors'!$C$37</f>
        <v>0</v>
      </c>
      <c r="U4240" s="98">
        <f>'Activity data'!Q934*'Emission factors'!$B$37*'Emission factors'!$C$37</f>
        <v>0</v>
      </c>
    </row>
    <row r="4241" spans="1:21" x14ac:dyDescent="0.25">
      <c r="A4241" s="92" t="s">
        <v>11</v>
      </c>
      <c r="B4241" s="92" t="s">
        <v>12</v>
      </c>
      <c r="C4241" s="92" t="s">
        <v>43</v>
      </c>
      <c r="D4241" s="92" t="s">
        <v>43</v>
      </c>
      <c r="E4241" s="92" t="s">
        <v>44</v>
      </c>
      <c r="F4241" s="92" t="s">
        <v>34</v>
      </c>
      <c r="G4241" s="92" t="s">
        <v>97</v>
      </c>
      <c r="H4241" s="92" t="s">
        <v>16</v>
      </c>
      <c r="I4241" s="89" t="s">
        <v>205</v>
      </c>
      <c r="L4241" s="98">
        <f>'Activity data'!H935*'Emission factors'!$B$37*'Emission factors'!$C$37</f>
        <v>1734.5101995</v>
      </c>
      <c r="M4241" s="98">
        <f>'Activity data'!I935*'Emission factors'!$B$37*'Emission factors'!$C$37</f>
        <v>1476.2207557499999</v>
      </c>
      <c r="N4241" s="98">
        <f>'Activity data'!J935*'Emission factors'!$B$37*'Emission factors'!$C$37</f>
        <v>379.24935749999997</v>
      </c>
      <c r="O4241" s="98">
        <f>'Activity data'!K935*'Emission factors'!$B$37*'Emission factors'!$C$37</f>
        <v>419.99416874999997</v>
      </c>
      <c r="P4241" s="98">
        <f>'Activity data'!L935*'Emission factors'!$B$37*'Emission factors'!$C$37</f>
        <v>535.49754374999998</v>
      </c>
      <c r="Q4241" s="98">
        <f>'Activity data'!M935*'Emission factors'!$B$37*'Emission factors'!$C$37</f>
        <v>617.04292650000002</v>
      </c>
      <c r="R4241" s="98">
        <f>'Activity data'!N935*'Emission factors'!$B$37*'Emission factors'!$C$37</f>
        <v>161.73658800000001</v>
      </c>
      <c r="S4241" s="98">
        <f>'Activity data'!O935*'Emission factors'!$B$37*'Emission factors'!$C$37</f>
        <v>61.153062749999975</v>
      </c>
      <c r="T4241" s="98">
        <f>'Activity data'!P935*'Emission factors'!$B$37*'Emission factors'!$C$37</f>
        <v>142.73827424999999</v>
      </c>
      <c r="U4241" s="98">
        <f>'Activity data'!Q935*'Emission factors'!$B$37*'Emission factors'!$C$37</f>
        <v>848.17712849999964</v>
      </c>
    </row>
    <row r="4242" spans="1:21" x14ac:dyDescent="0.25">
      <c r="A4242" s="92" t="s">
        <v>11</v>
      </c>
      <c r="B4242" s="92" t="s">
        <v>12</v>
      </c>
      <c r="C4242" s="92" t="s">
        <v>43</v>
      </c>
      <c r="D4242" s="92" t="s">
        <v>43</v>
      </c>
      <c r="E4242" s="92" t="s">
        <v>44</v>
      </c>
      <c r="F4242" s="92" t="s">
        <v>34</v>
      </c>
      <c r="G4242" s="92" t="s">
        <v>97</v>
      </c>
      <c r="H4242" s="92" t="s">
        <v>16</v>
      </c>
      <c r="I4242" s="89" t="s">
        <v>204</v>
      </c>
      <c r="L4242" s="98">
        <f>'Activity data'!H936*'Emission factors'!$B$37*'Emission factors'!$C$37</f>
        <v>1980.7872922500001</v>
      </c>
      <c r="M4242" s="98">
        <f>'Activity data'!I936*'Emission factors'!$B$37*'Emission factors'!$C$37</f>
        <v>1496.9078085000001</v>
      </c>
      <c r="N4242" s="98">
        <f>'Activity data'!J936*'Emission factors'!$B$37*'Emission factors'!$C$37</f>
        <v>539.71939125000006</v>
      </c>
      <c r="O4242" s="98">
        <f>'Activity data'!K936*'Emission factors'!$B$37*'Emission factors'!$C$37</f>
        <v>695.95961175000002</v>
      </c>
      <c r="P4242" s="98">
        <f>'Activity data'!L936*'Emission factors'!$B$37*'Emission factors'!$C$37</f>
        <v>209.33194425000002</v>
      </c>
      <c r="Q4242" s="98">
        <f>'Activity data'!M936*'Emission factors'!$B$37*'Emission factors'!$C$37</f>
        <v>0</v>
      </c>
      <c r="R4242" s="98">
        <f>'Activity data'!N936*'Emission factors'!$B$37*'Emission factors'!$C$37</f>
        <v>40.768708499999988</v>
      </c>
      <c r="S4242" s="98">
        <f>'Activity data'!O936*'Emission factors'!$B$37*'Emission factors'!$C$37</f>
        <v>13.589569499999998</v>
      </c>
      <c r="T4242" s="98">
        <f>'Activity data'!P936*'Emission factors'!$B$37*'Emission factors'!$C$37</f>
        <v>0</v>
      </c>
      <c r="U4242" s="98">
        <f>'Activity data'!Q936*'Emission factors'!$B$37*'Emission factors'!$C$37</f>
        <v>0</v>
      </c>
    </row>
    <row r="4243" spans="1:21" x14ac:dyDescent="0.25">
      <c r="A4243" s="92" t="s">
        <v>11</v>
      </c>
      <c r="B4243" s="92" t="s">
        <v>12</v>
      </c>
      <c r="C4243" s="92" t="s">
        <v>43</v>
      </c>
      <c r="D4243" s="92" t="s">
        <v>43</v>
      </c>
      <c r="E4243" s="92" t="s">
        <v>44</v>
      </c>
      <c r="F4243" s="92" t="s">
        <v>34</v>
      </c>
      <c r="G4243" s="92" t="s">
        <v>97</v>
      </c>
      <c r="H4243" s="92" t="s">
        <v>16</v>
      </c>
      <c r="I4243" s="89" t="s">
        <v>228</v>
      </c>
      <c r="L4243" s="98">
        <f>'Activity data'!H937*'Emission factors'!$B$37*'Emission factors'!$C$37</f>
        <v>0</v>
      </c>
      <c r="M4243" s="98">
        <f>'Activity data'!I937*'Emission factors'!$B$37*'Emission factors'!$C$37</f>
        <v>0</v>
      </c>
      <c r="N4243" s="98">
        <f>'Activity data'!J937*'Emission factors'!$B$37*'Emission factors'!$C$37</f>
        <v>0</v>
      </c>
      <c r="O4243" s="98">
        <f>'Activity data'!K937*'Emission factors'!$B$37*'Emission factors'!$C$37</f>
        <v>0</v>
      </c>
      <c r="P4243" s="98">
        <f>'Activity data'!L937*'Emission factors'!$B$37*'Emission factors'!$C$37</f>
        <v>0</v>
      </c>
      <c r="Q4243" s="98">
        <f>'Activity data'!M937*'Emission factors'!$B$37*'Emission factors'!$C$37</f>
        <v>0</v>
      </c>
      <c r="R4243" s="98">
        <f>'Activity data'!N937*'Emission factors'!$B$37*'Emission factors'!$C$37</f>
        <v>0</v>
      </c>
      <c r="S4243" s="98">
        <f>'Activity data'!O937*'Emission factors'!$B$37*'Emission factors'!$C$37</f>
        <v>0</v>
      </c>
      <c r="T4243" s="98">
        <f>'Activity data'!P937*'Emission factors'!$B$37*'Emission factors'!$C$37</f>
        <v>0</v>
      </c>
      <c r="U4243" s="98">
        <f>'Activity data'!Q937*'Emission factors'!$B$37*'Emission factors'!$C$37</f>
        <v>0</v>
      </c>
    </row>
    <row r="4244" spans="1:21" x14ac:dyDescent="0.25">
      <c r="A4244" s="92" t="s">
        <v>11</v>
      </c>
      <c r="B4244" s="92" t="s">
        <v>12</v>
      </c>
      <c r="C4244" s="92" t="s">
        <v>43</v>
      </c>
      <c r="D4244" s="92" t="s">
        <v>43</v>
      </c>
      <c r="E4244" s="92" t="s">
        <v>44</v>
      </c>
      <c r="F4244" s="92" t="s">
        <v>34</v>
      </c>
      <c r="G4244" s="92" t="s">
        <v>97</v>
      </c>
      <c r="H4244" s="92" t="s">
        <v>16</v>
      </c>
      <c r="I4244" s="92" t="s">
        <v>202</v>
      </c>
      <c r="L4244" s="98">
        <f>'Activity data'!H938*'Emission factors'!$B$37*'Emission factors'!$C$37</f>
        <v>965.91091349999988</v>
      </c>
      <c r="M4244" s="98">
        <f>'Activity data'!I938*'Emission factors'!$B$37*'Emission factors'!$C$37</f>
        <v>142.73827424999999</v>
      </c>
      <c r="N4244" s="98">
        <f>'Activity data'!J938*'Emission factors'!$B$37*'Emission factors'!$C$37</f>
        <v>43.492995000000001</v>
      </c>
      <c r="O4244" s="98">
        <f>'Activity data'!K938*'Emission factors'!$B$37*'Emission factors'!$C$37</f>
        <v>76.112741249999999</v>
      </c>
      <c r="P4244" s="98">
        <f>'Activity data'!L938*'Emission factors'!$B$37*'Emission factors'!$C$37</f>
        <v>21.7464975</v>
      </c>
      <c r="Q4244" s="98">
        <f>'Activity data'!M938*'Emission factors'!$B$37*'Emission factors'!$C$37</f>
        <v>183.50698274999999</v>
      </c>
      <c r="R4244" s="98">
        <f>'Activity data'!N938*'Emission factors'!$B$37*'Emission factors'!$C$37</f>
        <v>183.47511974999995</v>
      </c>
      <c r="S4244" s="98">
        <f>'Activity data'!O938*'Emission factors'!$B$37*'Emission factors'!$C$37</f>
        <v>142.71437699999998</v>
      </c>
      <c r="T4244" s="98">
        <f>'Activity data'!P938*'Emission factors'!$B$37*'Emission factors'!$C$37</f>
        <v>33.981889499999994</v>
      </c>
      <c r="U4244" s="98">
        <f>'Activity data'!Q938*'Emission factors'!$B$37*'Emission factors'!$C$37</f>
        <v>0</v>
      </c>
    </row>
    <row r="4245" spans="1:21" x14ac:dyDescent="0.25">
      <c r="A4245" s="92" t="s">
        <v>11</v>
      </c>
      <c r="B4245" s="92" t="s">
        <v>12</v>
      </c>
      <c r="C4245" s="92" t="s">
        <v>43</v>
      </c>
      <c r="D4245" s="92" t="s">
        <v>43</v>
      </c>
      <c r="E4245" s="92" t="s">
        <v>44</v>
      </c>
      <c r="F4245" s="92" t="s">
        <v>34</v>
      </c>
      <c r="G4245" s="92" t="s">
        <v>97</v>
      </c>
      <c r="H4245" s="92" t="s">
        <v>16</v>
      </c>
      <c r="I4245" s="89" t="s">
        <v>190</v>
      </c>
      <c r="L4245" s="98">
        <f>'Activity data'!H939*'Emission factors'!$B$37*'Emission factors'!$C$37</f>
        <v>0</v>
      </c>
      <c r="M4245" s="98">
        <f>'Activity data'!I939*'Emission factors'!$B$37*'Emission factors'!$C$37</f>
        <v>0</v>
      </c>
      <c r="N4245" s="98">
        <f>'Activity data'!J939*'Emission factors'!$B$37*'Emission factors'!$C$37</f>
        <v>0</v>
      </c>
      <c r="O4245" s="98">
        <f>'Activity data'!K939*'Emission factors'!$B$37*'Emission factors'!$C$37</f>
        <v>0</v>
      </c>
      <c r="P4245" s="98">
        <f>'Activity data'!L939*'Emission factors'!$B$37*'Emission factors'!$C$37</f>
        <v>0</v>
      </c>
      <c r="Q4245" s="98">
        <f>'Activity data'!M939*'Emission factors'!$B$37*'Emission factors'!$C$37</f>
        <v>0</v>
      </c>
      <c r="R4245" s="98">
        <f>'Activity data'!N939*'Emission factors'!$B$37*'Emission factors'!$C$37</f>
        <v>0</v>
      </c>
      <c r="S4245" s="98">
        <f>'Activity data'!O939*'Emission factors'!$B$37*'Emission factors'!$C$37</f>
        <v>0</v>
      </c>
      <c r="T4245" s="98">
        <f>'Activity data'!P939*'Emission factors'!$B$37*'Emission factors'!$C$37</f>
        <v>0</v>
      </c>
      <c r="U4245" s="98">
        <f>'Activity data'!Q939*'Emission factors'!$B$37*'Emission factors'!$C$37</f>
        <v>32.619746249999999</v>
      </c>
    </row>
    <row r="4246" spans="1:21" x14ac:dyDescent="0.25">
      <c r="A4246" s="92" t="s">
        <v>11</v>
      </c>
      <c r="B4246" s="92" t="s">
        <v>12</v>
      </c>
      <c r="C4246" s="92" t="s">
        <v>43</v>
      </c>
      <c r="D4246" s="92" t="s">
        <v>43</v>
      </c>
      <c r="E4246" s="92" t="s">
        <v>44</v>
      </c>
      <c r="F4246" s="92" t="s">
        <v>34</v>
      </c>
      <c r="G4246" s="92" t="s">
        <v>97</v>
      </c>
      <c r="H4246" s="92" t="s">
        <v>16</v>
      </c>
      <c r="I4246" s="89" t="s">
        <v>210</v>
      </c>
      <c r="L4246" s="98">
        <f>'Activity data'!H940*'Emission factors'!$B$37*'Emission factors'!$C$37</f>
        <v>0</v>
      </c>
      <c r="M4246" s="98">
        <f>'Activity data'!I940*'Emission factors'!$B$37*'Emission factors'!$C$37</f>
        <v>0</v>
      </c>
      <c r="N4246" s="98">
        <f>'Activity data'!J940*'Emission factors'!$B$37*'Emission factors'!$C$37</f>
        <v>0</v>
      </c>
      <c r="O4246" s="98">
        <f>'Activity data'!K940*'Emission factors'!$B$37*'Emission factors'!$C$37</f>
        <v>0</v>
      </c>
      <c r="P4246" s="98">
        <f>'Activity data'!L940*'Emission factors'!$B$37*'Emission factors'!$C$37</f>
        <v>0</v>
      </c>
      <c r="Q4246" s="98">
        <f>'Activity data'!M940*'Emission factors'!$B$37*'Emission factors'!$C$37</f>
        <v>0</v>
      </c>
      <c r="R4246" s="98">
        <f>'Activity data'!N940*'Emission factors'!$B$37*'Emission factors'!$C$37</f>
        <v>0</v>
      </c>
      <c r="S4246" s="98">
        <f>'Activity data'!O940*'Emission factors'!$B$37*'Emission factors'!$C$37</f>
        <v>0</v>
      </c>
      <c r="T4246" s="98">
        <f>'Activity data'!P940*'Emission factors'!$B$37*'Emission factors'!$C$37</f>
        <v>0</v>
      </c>
      <c r="U4246" s="98">
        <f>'Activity data'!Q940*'Emission factors'!$B$37*'Emission factors'!$C$37</f>
        <v>0</v>
      </c>
    </row>
    <row r="4247" spans="1:21" x14ac:dyDescent="0.25">
      <c r="A4247" s="92" t="s">
        <v>11</v>
      </c>
      <c r="B4247" s="92" t="s">
        <v>12</v>
      </c>
      <c r="C4247" s="92" t="s">
        <v>43</v>
      </c>
      <c r="D4247" s="92" t="s">
        <v>43</v>
      </c>
      <c r="E4247" s="92" t="s">
        <v>44</v>
      </c>
      <c r="F4247" s="92" t="s">
        <v>34</v>
      </c>
      <c r="G4247" s="92" t="s">
        <v>97</v>
      </c>
      <c r="H4247" s="92" t="s">
        <v>16</v>
      </c>
      <c r="I4247" s="89" t="s">
        <v>199</v>
      </c>
      <c r="L4247" s="98">
        <f>'Activity data'!H941*'Emission factors'!$B$37*'Emission factors'!$C$37</f>
        <v>18304.473027749995</v>
      </c>
      <c r="M4247" s="98">
        <f>'Activity data'!I941*'Emission factors'!$B$37*'Emission factors'!$C$37</f>
        <v>12961.2152085</v>
      </c>
      <c r="N4247" s="98">
        <f>'Activity data'!J941*'Emission factors'!$B$37*'Emission factors'!$C$37</f>
        <v>5065.6992262499989</v>
      </c>
      <c r="O4247" s="98">
        <f>'Activity data'!K941*'Emission factors'!$B$37*'Emission factors'!$C$37</f>
        <v>2010.3163274999997</v>
      </c>
      <c r="P4247" s="98">
        <f>'Activity data'!L941*'Emission factors'!$B$37*'Emission factors'!$C$37</f>
        <v>1720.7294519999994</v>
      </c>
      <c r="Q4247" s="98">
        <f>'Activity data'!M941*'Emission factors'!$B$37*'Emission factors'!$C$37</f>
        <v>432.22159499999987</v>
      </c>
      <c r="R4247" s="98">
        <f>'Activity data'!N941*'Emission factors'!$B$37*'Emission factors'!$C$37</f>
        <v>411.86910375000002</v>
      </c>
      <c r="S4247" s="98">
        <f>'Activity data'!O941*'Emission factors'!$B$37*'Emission factors'!$C$37</f>
        <v>169.90944749999997</v>
      </c>
      <c r="T4247" s="98">
        <f>'Activity data'!P941*'Emission factors'!$B$37*'Emission factors'!$C$37</f>
        <v>10.87324875</v>
      </c>
      <c r="U4247" s="98">
        <f>'Activity data'!Q941*'Emission factors'!$B$37*'Emission factors'!$C$37</f>
        <v>0</v>
      </c>
    </row>
    <row r="4248" spans="1:21" x14ac:dyDescent="0.25">
      <c r="A4248" s="92" t="s">
        <v>11</v>
      </c>
      <c r="B4248" s="92" t="s">
        <v>12</v>
      </c>
      <c r="C4248" s="92" t="s">
        <v>43</v>
      </c>
      <c r="D4248" s="92" t="s">
        <v>43</v>
      </c>
      <c r="E4248" s="92" t="s">
        <v>44</v>
      </c>
      <c r="F4248" s="92" t="s">
        <v>34</v>
      </c>
      <c r="G4248" s="92" t="s">
        <v>97</v>
      </c>
      <c r="H4248" s="92" t="s">
        <v>16</v>
      </c>
      <c r="I4248" s="89" t="s">
        <v>233</v>
      </c>
      <c r="L4248" s="98">
        <f>'Activity data'!H942*'Emission factors'!$B$37*'Emission factors'!$C$37</f>
        <v>66.609601499999997</v>
      </c>
      <c r="M4248" s="98">
        <f>'Activity data'!I942*'Emission factors'!$B$37*'Emission factors'!$C$37</f>
        <v>0</v>
      </c>
      <c r="N4248" s="98">
        <f>'Activity data'!J942*'Emission factors'!$B$37*'Emission factors'!$C$37</f>
        <v>32.619746249999999</v>
      </c>
      <c r="O4248" s="98">
        <f>'Activity data'!K942*'Emission factors'!$B$37*'Emission factors'!$C$37</f>
        <v>10.87324875</v>
      </c>
      <c r="P4248" s="98">
        <f>'Activity data'!L942*'Emission factors'!$B$37*'Emission factors'!$C$37</f>
        <v>0</v>
      </c>
      <c r="Q4248" s="98">
        <f>'Activity data'!M942*'Emission factors'!$B$37*'Emission factors'!$C$37</f>
        <v>0</v>
      </c>
      <c r="R4248" s="98">
        <f>'Activity data'!N942*'Emission factors'!$B$37*'Emission factors'!$C$37</f>
        <v>0</v>
      </c>
      <c r="S4248" s="98">
        <f>'Activity data'!O942*'Emission factors'!$B$37*'Emission factors'!$C$37</f>
        <v>0</v>
      </c>
      <c r="T4248" s="98">
        <f>'Activity data'!P942*'Emission factors'!$B$37*'Emission factors'!$C$37</f>
        <v>0</v>
      </c>
      <c r="U4248" s="98">
        <f>'Activity data'!Q942*'Emission factors'!$B$37*'Emission factors'!$C$37</f>
        <v>0</v>
      </c>
    </row>
    <row r="4249" spans="1:21" x14ac:dyDescent="0.25">
      <c r="A4249" s="92" t="s">
        <v>11</v>
      </c>
      <c r="B4249" s="92" t="s">
        <v>12</v>
      </c>
      <c r="C4249" s="92" t="s">
        <v>43</v>
      </c>
      <c r="D4249" s="92" t="s">
        <v>43</v>
      </c>
      <c r="E4249" s="92" t="s">
        <v>44</v>
      </c>
      <c r="F4249" s="92" t="s">
        <v>34</v>
      </c>
      <c r="G4249" s="92" t="s">
        <v>97</v>
      </c>
      <c r="H4249" s="92" t="s">
        <v>16</v>
      </c>
      <c r="I4249" s="89" t="s">
        <v>200</v>
      </c>
      <c r="L4249" s="98">
        <f>'Activity data'!H943*'Emission factors'!$B$37*'Emission factors'!$C$37</f>
        <v>1030.1626529999999</v>
      </c>
      <c r="M4249" s="98">
        <f>'Activity data'!I943*'Emission factors'!$B$37*'Emission factors'!$C$37</f>
        <v>252.57800099999997</v>
      </c>
      <c r="N4249" s="98">
        <f>'Activity data'!J943*'Emission factors'!$B$37*'Emission factors'!$C$37</f>
        <v>48.941568000000004</v>
      </c>
      <c r="O4249" s="98">
        <f>'Activity data'!K943*'Emission factors'!$B$37*'Emission factors'!$C$37</f>
        <v>309.93936674999998</v>
      </c>
      <c r="P4249" s="98">
        <f>'Activity data'!L943*'Emission factors'!$B$37*'Emission factors'!$C$37</f>
        <v>1052.2357462500001</v>
      </c>
      <c r="Q4249" s="98">
        <f>'Activity data'!M943*'Emission factors'!$B$37*'Emission factors'!$C$37</f>
        <v>318.12019200000003</v>
      </c>
      <c r="R4249" s="98">
        <f>'Activity data'!N943*'Emission factors'!$B$37*'Emission factors'!$C$37</f>
        <v>0</v>
      </c>
      <c r="S4249" s="98">
        <f>'Activity data'!O943*'Emission factors'!$B$37*'Emission factors'!$C$37</f>
        <v>0</v>
      </c>
      <c r="T4249" s="98">
        <f>'Activity data'!P943*'Emission factors'!$B$37*'Emission factors'!$C$37</f>
        <v>0</v>
      </c>
      <c r="U4249" s="98">
        <f>'Activity data'!Q943*'Emission factors'!$B$37*'Emission factors'!$C$37</f>
        <v>0</v>
      </c>
    </row>
    <row r="4250" spans="1:21" x14ac:dyDescent="0.25">
      <c r="A4250" s="92" t="s">
        <v>11</v>
      </c>
      <c r="B4250" s="92" t="s">
        <v>12</v>
      </c>
      <c r="C4250" s="92" t="s">
        <v>43</v>
      </c>
      <c r="D4250" s="92" t="s">
        <v>43</v>
      </c>
      <c r="E4250" s="92" t="s">
        <v>26</v>
      </c>
      <c r="F4250" s="92" t="s">
        <v>34</v>
      </c>
      <c r="G4250" s="92" t="s">
        <v>97</v>
      </c>
      <c r="H4250" s="92" t="s">
        <v>16</v>
      </c>
      <c r="I4250" s="89" t="s">
        <v>227</v>
      </c>
      <c r="J4250" s="92" t="s">
        <v>99</v>
      </c>
      <c r="L4250" s="98">
        <f>'Activity data'!H944*'Emission factors'!$B$40*'Emission factors'!$C$40</f>
        <v>0</v>
      </c>
      <c r="M4250" s="98">
        <f>'Activity data'!I944*'Emission factors'!$B$40*'Emission factors'!$C$40</f>
        <v>0</v>
      </c>
      <c r="N4250" s="98">
        <f>'Activity data'!J944*'Emission factors'!$B$40*'Emission factors'!$C$40</f>
        <v>0</v>
      </c>
      <c r="O4250" s="98">
        <f>'Activity data'!K944*'Emission factors'!$B$40*'Emission factors'!$C$40</f>
        <v>1511.8695252000005</v>
      </c>
      <c r="P4250" s="98">
        <f>'Activity data'!L944*'Emission factors'!$B$40*'Emission factors'!$C$40</f>
        <v>503.95650840000013</v>
      </c>
      <c r="Q4250" s="98">
        <f>'Activity data'!M944*'Emission factors'!$B$40*'Emission factors'!$C$40</f>
        <v>0</v>
      </c>
      <c r="R4250" s="98">
        <f>'Activity data'!N944*'Emission factors'!$B$40*'Emission factors'!$C$40</f>
        <v>0</v>
      </c>
      <c r="S4250" s="98">
        <f>'Activity data'!O944*'Emission factors'!$B$40*'Emission factors'!$C$40</f>
        <v>0</v>
      </c>
      <c r="T4250" s="98">
        <f>'Activity data'!P944*'Emission factors'!$B$40*'Emission factors'!$C$40</f>
        <v>0</v>
      </c>
      <c r="U4250" s="98">
        <f>'Activity data'!Q944*'Emission factors'!$B$40*'Emission factors'!$C$40</f>
        <v>0</v>
      </c>
    </row>
    <row r="4251" spans="1:21" x14ac:dyDescent="0.25">
      <c r="A4251" s="92" t="s">
        <v>11</v>
      </c>
      <c r="B4251" s="92" t="s">
        <v>12</v>
      </c>
      <c r="C4251" s="92" t="s">
        <v>43</v>
      </c>
      <c r="D4251" s="92" t="s">
        <v>43</v>
      </c>
      <c r="E4251" s="92" t="s">
        <v>26</v>
      </c>
      <c r="F4251" s="92" t="s">
        <v>34</v>
      </c>
      <c r="G4251" s="92" t="s">
        <v>97</v>
      </c>
      <c r="H4251" s="92" t="s">
        <v>16</v>
      </c>
      <c r="I4251" s="89" t="s">
        <v>203</v>
      </c>
      <c r="L4251" s="98">
        <f>'Activity data'!H945*'Emission factors'!$B$40*'Emission factors'!$C$40</f>
        <v>0</v>
      </c>
      <c r="M4251" s="98">
        <f>'Activity data'!I945*'Emission factors'!$B$40*'Emission factors'!$C$40</f>
        <v>0</v>
      </c>
      <c r="N4251" s="98">
        <f>'Activity data'!J945*'Emission factors'!$B$40*'Emission factors'!$C$40</f>
        <v>0</v>
      </c>
      <c r="O4251" s="98">
        <f>'Activity data'!K945*'Emission factors'!$B$40*'Emission factors'!$C$40</f>
        <v>12095.495602199997</v>
      </c>
      <c r="P4251" s="98">
        <f>'Activity data'!L945*'Emission factors'!$B$40*'Emission factors'!$C$40</f>
        <v>22092.019304399997</v>
      </c>
      <c r="Q4251" s="98">
        <f>'Activity data'!M945*'Emission factors'!$B$40*'Emission factors'!$C$40</f>
        <v>22475.767653000006</v>
      </c>
      <c r="R4251" s="98">
        <f>'Activity data'!N945*'Emission factors'!$B$40*'Emission factors'!$C$40</f>
        <v>23737.026969000002</v>
      </c>
      <c r="S4251" s="98">
        <f>'Activity data'!O945*'Emission factors'!$B$40*'Emission factors'!$C$40</f>
        <v>21862.711510200003</v>
      </c>
      <c r="T4251" s="98">
        <f>'Activity data'!P945*'Emission factors'!$B$40*'Emission factors'!$C$40</f>
        <v>17100.304525799998</v>
      </c>
      <c r="U4251" s="98">
        <f>'Activity data'!Q945*'Emission factors'!$B$40*'Emission factors'!$C$40</f>
        <v>6456.8049822000003</v>
      </c>
    </row>
    <row r="4252" spans="1:21" x14ac:dyDescent="0.25">
      <c r="A4252" s="92" t="s">
        <v>11</v>
      </c>
      <c r="B4252" s="92" t="s">
        <v>12</v>
      </c>
      <c r="C4252" s="92" t="s">
        <v>43</v>
      </c>
      <c r="D4252" s="92" t="s">
        <v>43</v>
      </c>
      <c r="E4252" s="92" t="s">
        <v>26</v>
      </c>
      <c r="F4252" s="92" t="s">
        <v>34</v>
      </c>
      <c r="G4252" s="92" t="s">
        <v>97</v>
      </c>
      <c r="H4252" s="92" t="s">
        <v>16</v>
      </c>
      <c r="I4252" s="89" t="s">
        <v>191</v>
      </c>
      <c r="L4252" s="98">
        <f>'Activity data'!H946*'Emission factors'!$B$40*'Emission factors'!$C$40</f>
        <v>0</v>
      </c>
      <c r="M4252" s="98">
        <f>'Activity data'!I946*'Emission factors'!$B$40*'Emission factors'!$C$40</f>
        <v>0</v>
      </c>
      <c r="N4252" s="98">
        <f>'Activity data'!J946*'Emission factors'!$B$40*'Emission factors'!$C$40</f>
        <v>0</v>
      </c>
      <c r="O4252" s="98">
        <f>'Activity data'!K946*'Emission factors'!$B$40*'Emission factors'!$C$40</f>
        <v>0</v>
      </c>
      <c r="P4252" s="98">
        <f>'Activity data'!L946*'Emission factors'!$B$40*'Emission factors'!$C$40</f>
        <v>0</v>
      </c>
      <c r="Q4252" s="98">
        <f>'Activity data'!M946*'Emission factors'!$B$40*'Emission factors'!$C$40</f>
        <v>0</v>
      </c>
      <c r="R4252" s="98">
        <f>'Activity data'!N946*'Emission factors'!$B$40*'Emission factors'!$C$40</f>
        <v>0</v>
      </c>
      <c r="S4252" s="98">
        <f>'Activity data'!O946*'Emission factors'!$B$40*'Emission factors'!$C$40</f>
        <v>0</v>
      </c>
      <c r="T4252" s="98">
        <f>'Activity data'!P946*'Emission factors'!$B$40*'Emission factors'!$C$40</f>
        <v>0</v>
      </c>
      <c r="U4252" s="98">
        <f>'Activity data'!Q946*'Emission factors'!$B$40*'Emission factors'!$C$40</f>
        <v>0</v>
      </c>
    </row>
    <row r="4253" spans="1:21" x14ac:dyDescent="0.25">
      <c r="A4253" s="92" t="s">
        <v>11</v>
      </c>
      <c r="B4253" s="92" t="s">
        <v>12</v>
      </c>
      <c r="C4253" s="92" t="s">
        <v>43</v>
      </c>
      <c r="D4253" s="92" t="s">
        <v>43</v>
      </c>
      <c r="E4253" s="92" t="s">
        <v>26</v>
      </c>
      <c r="F4253" s="92" t="s">
        <v>34</v>
      </c>
      <c r="G4253" s="92" t="s">
        <v>97</v>
      </c>
      <c r="H4253" s="92" t="s">
        <v>16</v>
      </c>
      <c r="I4253" s="89" t="s">
        <v>192</v>
      </c>
      <c r="L4253" s="98">
        <f>'Activity data'!H947*'Emission factors'!$B$40*'Emission factors'!$C$40</f>
        <v>0</v>
      </c>
      <c r="M4253" s="98">
        <f>'Activity data'!I947*'Emission factors'!$B$40*'Emission factors'!$C$40</f>
        <v>0</v>
      </c>
      <c r="N4253" s="98">
        <f>'Activity data'!J947*'Emission factors'!$B$40*'Emission factors'!$C$40</f>
        <v>0</v>
      </c>
      <c r="O4253" s="98">
        <f>'Activity data'!K947*'Emission factors'!$B$40*'Emission factors'!$C$40</f>
        <v>742.44974760000002</v>
      </c>
      <c r="P4253" s="98">
        <f>'Activity data'!L947*'Emission factors'!$B$40*'Emission factors'!$C$40</f>
        <v>1138.3150662</v>
      </c>
      <c r="Q4253" s="98">
        <f>'Activity data'!M947*'Emission factors'!$B$40*'Emission factors'!$C$40</f>
        <v>917.79402960000004</v>
      </c>
      <c r="R4253" s="98">
        <f>'Activity data'!N947*'Emission factors'!$B$40*'Emission factors'!$C$40</f>
        <v>665.83922760000007</v>
      </c>
      <c r="S4253" s="98">
        <f>'Activity data'!O947*'Emission factors'!$B$40*'Emission factors'!$C$40</f>
        <v>503.87833440000003</v>
      </c>
      <c r="T4253" s="98">
        <f>'Activity data'!P947*'Emission factors'!$B$40*'Emission factors'!$C$40</f>
        <v>278.9326494</v>
      </c>
      <c r="U4253" s="98">
        <f>'Activity data'!Q947*'Emission factors'!$B$40*'Emission factors'!$C$40</f>
        <v>80.980446599999993</v>
      </c>
    </row>
    <row r="4254" spans="1:21" x14ac:dyDescent="0.25">
      <c r="A4254" s="92" t="s">
        <v>11</v>
      </c>
      <c r="B4254" s="92" t="s">
        <v>12</v>
      </c>
      <c r="C4254" s="92" t="s">
        <v>43</v>
      </c>
      <c r="D4254" s="92" t="s">
        <v>43</v>
      </c>
      <c r="E4254" s="92" t="s">
        <v>26</v>
      </c>
      <c r="F4254" s="92" t="s">
        <v>34</v>
      </c>
      <c r="G4254" s="92" t="s">
        <v>97</v>
      </c>
      <c r="H4254" s="92" t="s">
        <v>16</v>
      </c>
      <c r="I4254" s="89" t="s">
        <v>206</v>
      </c>
      <c r="L4254" s="98">
        <f>'Activity data'!H948*'Emission factors'!$B$40*'Emission factors'!$C$40</f>
        <v>0</v>
      </c>
      <c r="M4254" s="98">
        <f>'Activity data'!I948*'Emission factors'!$B$40*'Emission factors'!$C$40</f>
        <v>0</v>
      </c>
      <c r="N4254" s="98">
        <f>'Activity data'!J948*'Emission factors'!$B$40*'Emission factors'!$C$40</f>
        <v>0</v>
      </c>
      <c r="O4254" s="98">
        <f>'Activity data'!K948*'Emission factors'!$B$40*'Emission factors'!$C$40</f>
        <v>385.83559439999999</v>
      </c>
      <c r="P4254" s="98">
        <f>'Activity data'!L948*'Emission factors'!$B$40*'Emission factors'!$C$40</f>
        <v>218.62140840000001</v>
      </c>
      <c r="Q4254" s="98">
        <f>'Activity data'!M948*'Emission factors'!$B$40*'Emission factors'!$C$40</f>
        <v>30.003181200000004</v>
      </c>
      <c r="R4254" s="98">
        <f>'Activity data'!N948*'Emission factors'!$B$40*'Emission factors'!$C$40</f>
        <v>293.83261379999993</v>
      </c>
      <c r="S4254" s="98">
        <f>'Activity data'!O948*'Emission factors'!$B$40*'Emission factors'!$C$40</f>
        <v>719.52131340000005</v>
      </c>
      <c r="T4254" s="98">
        <f>'Activity data'!P948*'Emission factors'!$B$40*'Emission factors'!$C$40</f>
        <v>1439.0660790000002</v>
      </c>
      <c r="U4254" s="98">
        <f>'Activity data'!Q948*'Emission factors'!$B$40*'Emission factors'!$C$40</f>
        <v>5306.6934594000004</v>
      </c>
    </row>
    <row r="4255" spans="1:21" x14ac:dyDescent="0.25">
      <c r="A4255" s="92" t="s">
        <v>11</v>
      </c>
      <c r="B4255" s="92" t="s">
        <v>12</v>
      </c>
      <c r="C4255" s="92" t="s">
        <v>43</v>
      </c>
      <c r="D4255" s="92" t="s">
        <v>43</v>
      </c>
      <c r="E4255" s="92" t="s">
        <v>26</v>
      </c>
      <c r="F4255" s="92" t="s">
        <v>34</v>
      </c>
      <c r="G4255" s="92" t="s">
        <v>97</v>
      </c>
      <c r="H4255" s="92" t="s">
        <v>16</v>
      </c>
      <c r="I4255" s="89" t="s">
        <v>220</v>
      </c>
      <c r="L4255" s="98">
        <f>'Activity data'!H949*'Emission factors'!$B$40*'Emission factors'!$C$40</f>
        <v>0</v>
      </c>
      <c r="M4255" s="98">
        <f>'Activity data'!I949*'Emission factors'!$B$40*'Emission factors'!$C$40</f>
        <v>0</v>
      </c>
      <c r="N4255" s="98">
        <f>'Activity data'!J949*'Emission factors'!$B$40*'Emission factors'!$C$40</f>
        <v>0</v>
      </c>
      <c r="O4255" s="98">
        <f>'Activity data'!K949*'Emission factors'!$B$40*'Emission factors'!$C$40</f>
        <v>134.967411</v>
      </c>
      <c r="P4255" s="98">
        <f>'Activity data'!L949*'Emission factors'!$B$40*'Emission factors'!$C$40</f>
        <v>591.80063220000011</v>
      </c>
      <c r="Q4255" s="98">
        <f>'Activity data'!M949*'Emission factors'!$B$40*'Emission factors'!$C$40</f>
        <v>655.11375480000015</v>
      </c>
      <c r="R4255" s="98">
        <f>'Activity data'!N949*'Emission factors'!$B$40*'Emission factors'!$C$40</f>
        <v>575.86095360000002</v>
      </c>
      <c r="S4255" s="98">
        <f>'Activity data'!O949*'Emission factors'!$B$40*'Emission factors'!$C$40</f>
        <v>603.32347979999997</v>
      </c>
      <c r="T4255" s="98">
        <f>'Activity data'!P949*'Emission factors'!$B$40*'Emission factors'!$C$40</f>
        <v>690.44840280000005</v>
      </c>
      <c r="U4255" s="98">
        <f>'Activity data'!Q949*'Emission factors'!$B$40*'Emission factors'!$C$40</f>
        <v>604.56644640000002</v>
      </c>
    </row>
    <row r="4256" spans="1:21" x14ac:dyDescent="0.25">
      <c r="A4256" s="92" t="s">
        <v>11</v>
      </c>
      <c r="B4256" s="92" t="s">
        <v>12</v>
      </c>
      <c r="C4256" s="92" t="s">
        <v>43</v>
      </c>
      <c r="D4256" s="92" t="s">
        <v>43</v>
      </c>
      <c r="E4256" s="92" t="s">
        <v>26</v>
      </c>
      <c r="F4256" s="92" t="s">
        <v>34</v>
      </c>
      <c r="G4256" s="92" t="s">
        <v>97</v>
      </c>
      <c r="H4256" s="92" t="s">
        <v>16</v>
      </c>
      <c r="I4256" s="89" t="s">
        <v>193</v>
      </c>
      <c r="L4256" s="98">
        <f>'Activity data'!H950*'Emission factors'!$B$40*'Emission factors'!$C$40</f>
        <v>0</v>
      </c>
      <c r="M4256" s="98">
        <f>'Activity data'!I950*'Emission factors'!$B$40*'Emission factors'!$C$40</f>
        <v>0</v>
      </c>
      <c r="N4256" s="98">
        <f>'Activity data'!J950*'Emission factors'!$B$40*'Emission factors'!$C$40</f>
        <v>0</v>
      </c>
      <c r="O4256" s="98">
        <f>'Activity data'!K950*'Emission factors'!$B$40*'Emission factors'!$C$40</f>
        <v>0</v>
      </c>
      <c r="P4256" s="98">
        <f>'Activity data'!L950*'Emission factors'!$B$40*'Emission factors'!$C$40</f>
        <v>0</v>
      </c>
      <c r="Q4256" s="98">
        <f>'Activity data'!M950*'Emission factors'!$B$40*'Emission factors'!$C$40</f>
        <v>0</v>
      </c>
      <c r="R4256" s="98">
        <f>'Activity data'!N950*'Emission factors'!$B$40*'Emission factors'!$C$40</f>
        <v>26.993482199999999</v>
      </c>
      <c r="S4256" s="98">
        <f>'Activity data'!O950*'Emission factors'!$B$40*'Emission factors'!$C$40</f>
        <v>8.9978274000000003</v>
      </c>
      <c r="T4256" s="98">
        <f>'Activity data'!P950*'Emission factors'!$B$40*'Emission factors'!$C$40</f>
        <v>0</v>
      </c>
      <c r="U4256" s="98">
        <f>'Activity data'!Q950*'Emission factors'!$B$40*'Emission factors'!$C$40</f>
        <v>0</v>
      </c>
    </row>
    <row r="4257" spans="1:21" x14ac:dyDescent="0.25">
      <c r="A4257" s="92" t="s">
        <v>11</v>
      </c>
      <c r="B4257" s="92" t="s">
        <v>12</v>
      </c>
      <c r="C4257" s="92" t="s">
        <v>43</v>
      </c>
      <c r="D4257" s="92" t="s">
        <v>43</v>
      </c>
      <c r="E4257" s="92" t="s">
        <v>26</v>
      </c>
      <c r="F4257" s="92" t="s">
        <v>34</v>
      </c>
      <c r="G4257" s="92" t="s">
        <v>97</v>
      </c>
      <c r="H4257" s="92" t="s">
        <v>16</v>
      </c>
      <c r="I4257" s="89" t="s">
        <v>259</v>
      </c>
      <c r="L4257" s="98">
        <f>'Activity data'!H951*'Emission factors'!$B$40*'Emission factors'!$C$40</f>
        <v>0</v>
      </c>
      <c r="M4257" s="98">
        <f>'Activity data'!I951*'Emission factors'!$B$40*'Emission factors'!$C$40</f>
        <v>0</v>
      </c>
      <c r="N4257" s="98">
        <f>'Activity data'!J951*'Emission factors'!$B$40*'Emission factors'!$C$40</f>
        <v>0</v>
      </c>
      <c r="O4257" s="98">
        <f>'Activity data'!K951*'Emission factors'!$B$40*'Emission factors'!$C$40</f>
        <v>0</v>
      </c>
      <c r="P4257" s="98">
        <f>'Activity data'!L951*'Emission factors'!$B$40*'Emission factors'!$C$40</f>
        <v>0</v>
      </c>
      <c r="Q4257" s="98">
        <f>'Activity data'!M951*'Emission factors'!$B$40*'Emission factors'!$C$40</f>
        <v>0</v>
      </c>
      <c r="R4257" s="98">
        <f>'Activity data'!N951*'Emission factors'!$B$40*'Emission factors'!$C$40</f>
        <v>0</v>
      </c>
      <c r="S4257" s="98">
        <f>'Activity data'!O951*'Emission factors'!$B$40*'Emission factors'!$C$40</f>
        <v>0</v>
      </c>
      <c r="T4257" s="98">
        <f>'Activity data'!P951*'Emission factors'!$B$40*'Emission factors'!$C$40</f>
        <v>0</v>
      </c>
      <c r="U4257" s="98">
        <f>'Activity data'!Q951*'Emission factors'!$B$40*'Emission factors'!$C$40</f>
        <v>0</v>
      </c>
    </row>
    <row r="4258" spans="1:21" x14ac:dyDescent="0.25">
      <c r="A4258" s="92" t="s">
        <v>11</v>
      </c>
      <c r="B4258" s="92" t="s">
        <v>12</v>
      </c>
      <c r="C4258" s="92" t="s">
        <v>43</v>
      </c>
      <c r="D4258" s="92" t="s">
        <v>43</v>
      </c>
      <c r="E4258" s="92" t="s">
        <v>26</v>
      </c>
      <c r="F4258" s="92" t="s">
        <v>34</v>
      </c>
      <c r="G4258" s="92" t="s">
        <v>97</v>
      </c>
      <c r="H4258" s="92" t="s">
        <v>16</v>
      </c>
      <c r="I4258" s="89" t="s">
        <v>223</v>
      </c>
      <c r="L4258" s="98">
        <f>'Activity data'!H952*'Emission factors'!$B$40*'Emission factors'!$C$40</f>
        <v>0</v>
      </c>
      <c r="M4258" s="98">
        <f>'Activity data'!I952*'Emission factors'!$B$40*'Emission factors'!$C$40</f>
        <v>0</v>
      </c>
      <c r="N4258" s="98">
        <f>'Activity data'!J952*'Emission factors'!$B$40*'Emission factors'!$C$40</f>
        <v>0</v>
      </c>
      <c r="O4258" s="98">
        <f>'Activity data'!K952*'Emission factors'!$B$40*'Emission factors'!$C$40</f>
        <v>0</v>
      </c>
      <c r="P4258" s="98">
        <f>'Activity data'!L952*'Emission factors'!$B$40*'Emission factors'!$C$40</f>
        <v>0</v>
      </c>
      <c r="Q4258" s="98">
        <f>'Activity data'!M952*'Emission factors'!$B$40*'Emission factors'!$C$40</f>
        <v>0</v>
      </c>
      <c r="R4258" s="98">
        <f>'Activity data'!N952*'Emission factors'!$B$40*'Emission factors'!$C$40</f>
        <v>0</v>
      </c>
      <c r="S4258" s="98">
        <f>'Activity data'!O952*'Emission factors'!$B$40*'Emission factors'!$C$40</f>
        <v>0</v>
      </c>
      <c r="T4258" s="98">
        <f>'Activity data'!P952*'Emission factors'!$B$40*'Emission factors'!$C$40</f>
        <v>0</v>
      </c>
      <c r="U4258" s="98">
        <f>'Activity data'!Q952*'Emission factors'!$B$40*'Emission factors'!$C$40</f>
        <v>0</v>
      </c>
    </row>
    <row r="4259" spans="1:21" x14ac:dyDescent="0.25">
      <c r="A4259" s="92" t="s">
        <v>11</v>
      </c>
      <c r="B4259" s="92" t="s">
        <v>12</v>
      </c>
      <c r="C4259" s="92" t="s">
        <v>43</v>
      </c>
      <c r="D4259" s="92" t="s">
        <v>43</v>
      </c>
      <c r="E4259" s="92" t="s">
        <v>26</v>
      </c>
      <c r="F4259" s="92" t="s">
        <v>34</v>
      </c>
      <c r="G4259" s="92" t="s">
        <v>97</v>
      </c>
      <c r="H4259" s="92" t="s">
        <v>16</v>
      </c>
      <c r="I4259" s="89" t="s">
        <v>221</v>
      </c>
      <c r="L4259" s="98">
        <f>'Activity data'!H953*'Emission factors'!$B$40*'Emission factors'!$C$40</f>
        <v>0</v>
      </c>
      <c r="M4259" s="98">
        <f>'Activity data'!I953*'Emission factors'!$B$40*'Emission factors'!$C$40</f>
        <v>0</v>
      </c>
      <c r="N4259" s="98">
        <f>'Activity data'!J953*'Emission factors'!$B$40*'Emission factors'!$C$40</f>
        <v>0</v>
      </c>
      <c r="O4259" s="98">
        <f>'Activity data'!K953*'Emission factors'!$B$40*'Emission factors'!$C$40</f>
        <v>0</v>
      </c>
      <c r="P4259" s="98">
        <f>'Activity data'!L953*'Emission factors'!$B$40*'Emission factors'!$C$40</f>
        <v>0</v>
      </c>
      <c r="Q4259" s="98">
        <f>'Activity data'!M953*'Emission factors'!$B$40*'Emission factors'!$C$40</f>
        <v>0</v>
      </c>
      <c r="R4259" s="98">
        <f>'Activity data'!N953*'Emission factors'!$B$40*'Emission factors'!$C$40</f>
        <v>0</v>
      </c>
      <c r="S4259" s="98">
        <f>'Activity data'!O953*'Emission factors'!$B$40*'Emission factors'!$C$40</f>
        <v>0</v>
      </c>
      <c r="T4259" s="98">
        <f>'Activity data'!P953*'Emission factors'!$B$40*'Emission factors'!$C$40</f>
        <v>0</v>
      </c>
      <c r="U4259" s="98">
        <f>'Activity data'!Q953*'Emission factors'!$B$40*'Emission factors'!$C$40</f>
        <v>0</v>
      </c>
    </row>
    <row r="4260" spans="1:21" x14ac:dyDescent="0.25">
      <c r="A4260" s="92" t="s">
        <v>11</v>
      </c>
      <c r="B4260" s="92" t="s">
        <v>12</v>
      </c>
      <c r="C4260" s="92" t="s">
        <v>43</v>
      </c>
      <c r="D4260" s="92" t="s">
        <v>43</v>
      </c>
      <c r="E4260" s="92" t="s">
        <v>26</v>
      </c>
      <c r="F4260" s="92" t="s">
        <v>34</v>
      </c>
      <c r="G4260" s="92" t="s">
        <v>97</v>
      </c>
      <c r="H4260" s="92" t="s">
        <v>16</v>
      </c>
      <c r="I4260" s="89" t="s">
        <v>222</v>
      </c>
      <c r="L4260" s="98">
        <f>'Activity data'!H954*'Emission factors'!$B$40*'Emission factors'!$C$40</f>
        <v>0</v>
      </c>
      <c r="M4260" s="98">
        <f>'Activity data'!I954*'Emission factors'!$B$40*'Emission factors'!$C$40</f>
        <v>0</v>
      </c>
      <c r="N4260" s="98">
        <f>'Activity data'!J954*'Emission factors'!$B$40*'Emission factors'!$C$40</f>
        <v>0</v>
      </c>
      <c r="O4260" s="98">
        <f>'Activity data'!K954*'Emission factors'!$B$40*'Emission factors'!$C$40</f>
        <v>134.8032456</v>
      </c>
      <c r="P4260" s="98">
        <f>'Activity data'!L954*'Emission factors'!$B$40*'Emission factors'!$C$40</f>
        <v>44.934415200000011</v>
      </c>
      <c r="Q4260" s="98">
        <f>'Activity data'!M954*'Emission factors'!$B$40*'Emission factors'!$C$40</f>
        <v>0</v>
      </c>
      <c r="R4260" s="98">
        <f>'Activity data'!N954*'Emission factors'!$B$40*'Emission factors'!$C$40</f>
        <v>132.83326079999998</v>
      </c>
      <c r="S4260" s="98">
        <f>'Activity data'!O954*'Emission factors'!$B$40*'Emission factors'!$C$40</f>
        <v>14978.193121800005</v>
      </c>
      <c r="T4260" s="98">
        <f>'Activity data'!P954*'Emission factors'!$B$40*'Emission factors'!$C$40</f>
        <v>33761.771485199999</v>
      </c>
      <c r="U4260" s="98">
        <f>'Activity data'!Q954*'Emission factors'!$B$40*'Emission factors'!$C$40</f>
        <v>30117.878092800001</v>
      </c>
    </row>
    <row r="4261" spans="1:21" x14ac:dyDescent="0.25">
      <c r="A4261" s="92" t="s">
        <v>11</v>
      </c>
      <c r="B4261" s="92" t="s">
        <v>12</v>
      </c>
      <c r="C4261" s="92" t="s">
        <v>43</v>
      </c>
      <c r="D4261" s="92" t="s">
        <v>43</v>
      </c>
      <c r="E4261" s="92" t="s">
        <v>26</v>
      </c>
      <c r="F4261" s="92" t="s">
        <v>34</v>
      </c>
      <c r="G4261" s="92" t="s">
        <v>97</v>
      </c>
      <c r="H4261" s="92" t="s">
        <v>16</v>
      </c>
      <c r="I4261" s="89" t="s">
        <v>201</v>
      </c>
      <c r="L4261" s="98">
        <f>'Activity data'!H955*'Emission factors'!$B$40*'Emission factors'!$C$40</f>
        <v>0</v>
      </c>
      <c r="M4261" s="98">
        <f>'Activity data'!I955*'Emission factors'!$B$40*'Emission factors'!$C$40</f>
        <v>0</v>
      </c>
      <c r="N4261" s="98">
        <f>'Activity data'!J955*'Emission factors'!$B$40*'Emission factors'!$C$40</f>
        <v>35.788057200000004</v>
      </c>
      <c r="O4261" s="98">
        <f>'Activity data'!K955*'Emission factors'!$B$40*'Emission factors'!$C$40</f>
        <v>7501.2956135999993</v>
      </c>
      <c r="P4261" s="98">
        <f>'Activity data'!L955*'Emission factors'!$B$40*'Emission factors'!$C$40</f>
        <v>10308.219075000001</v>
      </c>
      <c r="Q4261" s="98">
        <f>'Activity data'!M955*'Emission factors'!$B$40*'Emission factors'!$C$40</f>
        <v>12052.742241600001</v>
      </c>
      <c r="R4261" s="98">
        <f>'Activity data'!N955*'Emission factors'!$B$40*'Emission factors'!$C$40</f>
        <v>9261.6959196000025</v>
      </c>
      <c r="S4261" s="98">
        <f>'Activity data'!O955*'Emission factors'!$B$40*'Emission factors'!$C$40</f>
        <v>17200.593950399998</v>
      </c>
      <c r="T4261" s="98">
        <f>'Activity data'!P955*'Emission factors'!$B$40*'Emission factors'!$C$40</f>
        <v>20749.865533200002</v>
      </c>
      <c r="U4261" s="98">
        <f>'Activity data'!Q955*'Emission factors'!$B$40*'Emission factors'!$C$40</f>
        <v>13640.112216</v>
      </c>
    </row>
    <row r="4262" spans="1:21" x14ac:dyDescent="0.25">
      <c r="A4262" s="92" t="s">
        <v>11</v>
      </c>
      <c r="B4262" s="92" t="s">
        <v>12</v>
      </c>
      <c r="C4262" s="92" t="s">
        <v>43</v>
      </c>
      <c r="D4262" s="92" t="s">
        <v>43</v>
      </c>
      <c r="E4262" s="92" t="s">
        <v>26</v>
      </c>
      <c r="F4262" s="92" t="s">
        <v>34</v>
      </c>
      <c r="G4262" s="92" t="s">
        <v>97</v>
      </c>
      <c r="H4262" s="92" t="s">
        <v>16</v>
      </c>
      <c r="I4262" s="89" t="s">
        <v>207</v>
      </c>
      <c r="L4262" s="98">
        <f>'Activity data'!H956*'Emission factors'!$B$40*'Emission factors'!$C$40</f>
        <v>0</v>
      </c>
      <c r="M4262" s="98">
        <f>'Activity data'!I956*'Emission factors'!$B$40*'Emission factors'!$C$40</f>
        <v>0</v>
      </c>
      <c r="N4262" s="98">
        <f>'Activity data'!J956*'Emission factors'!$B$40*'Emission factors'!$C$40</f>
        <v>0</v>
      </c>
      <c r="O4262" s="98">
        <f>'Activity data'!K956*'Emission factors'!$B$40*'Emission factors'!$C$40</f>
        <v>5958.8053326000008</v>
      </c>
      <c r="P4262" s="98">
        <f>'Activity data'!L956*'Emission factors'!$B$40*'Emission factors'!$C$40</f>
        <v>9241.9804368000005</v>
      </c>
      <c r="Q4262" s="98">
        <f>'Activity data'!M956*'Emission factors'!$B$40*'Emission factors'!$C$40</f>
        <v>10094.030132400001</v>
      </c>
      <c r="R4262" s="98">
        <f>'Activity data'!N956*'Emission factors'!$B$40*'Emission factors'!$C$40</f>
        <v>6863.020538400001</v>
      </c>
      <c r="S4262" s="98">
        <f>'Activity data'!O956*'Emission factors'!$B$40*'Emission factors'!$C$40</f>
        <v>3762.7569594000001</v>
      </c>
      <c r="T4262" s="98">
        <f>'Activity data'!P956*'Emission factors'!$B$40*'Emission factors'!$C$40</f>
        <v>1797.2671644</v>
      </c>
      <c r="U4262" s="98">
        <f>'Activity data'!Q956*'Emission factors'!$B$40*'Emission factors'!$C$40</f>
        <v>1749.2526936000004</v>
      </c>
    </row>
    <row r="4263" spans="1:21" x14ac:dyDescent="0.25">
      <c r="A4263" s="92" t="s">
        <v>11</v>
      </c>
      <c r="B4263" s="92" t="s">
        <v>12</v>
      </c>
      <c r="C4263" s="92" t="s">
        <v>43</v>
      </c>
      <c r="D4263" s="92" t="s">
        <v>43</v>
      </c>
      <c r="E4263" s="92" t="s">
        <v>26</v>
      </c>
      <c r="F4263" s="92" t="s">
        <v>34</v>
      </c>
      <c r="G4263" s="92" t="s">
        <v>97</v>
      </c>
      <c r="H4263" s="92" t="s">
        <v>16</v>
      </c>
      <c r="I4263" s="89" t="s">
        <v>218</v>
      </c>
      <c r="L4263" s="98">
        <f>'Activity data'!H957*'Emission factors'!$B$40*'Emission factors'!$C$40</f>
        <v>0</v>
      </c>
      <c r="M4263" s="98">
        <f>'Activity data'!I957*'Emission factors'!$B$40*'Emission factors'!$C$40</f>
        <v>0</v>
      </c>
      <c r="N4263" s="98">
        <f>'Activity data'!J957*'Emission factors'!$B$40*'Emission factors'!$C$40</f>
        <v>0</v>
      </c>
      <c r="O4263" s="98">
        <f>'Activity data'!K957*'Emission factors'!$B$40*'Emission factors'!$C$40</f>
        <v>3590.3676546000006</v>
      </c>
      <c r="P4263" s="98">
        <f>'Activity data'!L957*'Emission factors'!$B$40*'Emission factors'!$C$40</f>
        <v>6321.8453886000007</v>
      </c>
      <c r="Q4263" s="98">
        <f>'Activity data'!M957*'Emission factors'!$B$40*'Emission factors'!$C$40</f>
        <v>5042.4106175999996</v>
      </c>
      <c r="R4263" s="98">
        <f>'Activity data'!N957*'Emission factors'!$B$40*'Emission factors'!$C$40</f>
        <v>4382.6298749999996</v>
      </c>
      <c r="S4263" s="98">
        <f>'Activity data'!O957*'Emission factors'!$B$40*'Emission factors'!$C$40</f>
        <v>13250.508634799999</v>
      </c>
      <c r="T4263" s="98">
        <f>'Activity data'!P957*'Emission factors'!$B$40*'Emission factors'!$C$40</f>
        <v>15505.750360800002</v>
      </c>
      <c r="U4263" s="98">
        <f>'Activity data'!Q957*'Emission factors'!$B$40*'Emission factors'!$C$40</f>
        <v>15385.213870200001</v>
      </c>
    </row>
    <row r="4264" spans="1:21" x14ac:dyDescent="0.25">
      <c r="A4264" s="92" t="s">
        <v>11</v>
      </c>
      <c r="B4264" s="92" t="s">
        <v>12</v>
      </c>
      <c r="C4264" s="92" t="s">
        <v>43</v>
      </c>
      <c r="D4264" s="92" t="s">
        <v>43</v>
      </c>
      <c r="E4264" s="92" t="s">
        <v>26</v>
      </c>
      <c r="F4264" s="92" t="s">
        <v>34</v>
      </c>
      <c r="G4264" s="92" t="s">
        <v>97</v>
      </c>
      <c r="H4264" s="92" t="s">
        <v>16</v>
      </c>
      <c r="I4264" s="89" t="s">
        <v>194</v>
      </c>
      <c r="L4264" s="98">
        <f>'Activity data'!H958*'Emission factors'!$B$40*'Emission factors'!$C$40</f>
        <v>0</v>
      </c>
      <c r="M4264" s="98">
        <f>'Activity data'!I958*'Emission factors'!$B$40*'Emission factors'!$C$40</f>
        <v>0</v>
      </c>
      <c r="N4264" s="98">
        <f>'Activity data'!J958*'Emission factors'!$B$40*'Emission factors'!$C$40</f>
        <v>0</v>
      </c>
      <c r="O4264" s="98">
        <f>'Activity data'!K958*'Emission factors'!$B$40*'Emission factors'!$C$40</f>
        <v>0</v>
      </c>
      <c r="P4264" s="98">
        <f>'Activity data'!L958*'Emission factors'!$B$40*'Emission factors'!$C$40</f>
        <v>0</v>
      </c>
      <c r="Q4264" s="98">
        <f>'Activity data'!M958*'Emission factors'!$B$40*'Emission factors'!$C$40</f>
        <v>0</v>
      </c>
      <c r="R4264" s="98">
        <f>'Activity data'!N958*'Emission factors'!$B$40*'Emission factors'!$C$40</f>
        <v>0</v>
      </c>
      <c r="S4264" s="98">
        <f>'Activity data'!O958*'Emission factors'!$B$40*'Emission factors'!$C$40</f>
        <v>0</v>
      </c>
      <c r="T4264" s="98">
        <f>'Activity data'!P958*'Emission factors'!$B$40*'Emission factors'!$C$40</f>
        <v>191.58102180000003</v>
      </c>
      <c r="U4264" s="98">
        <f>'Activity data'!Q958*'Emission factors'!$B$40*'Emission factors'!$C$40</f>
        <v>318.19944960000004</v>
      </c>
    </row>
    <row r="4265" spans="1:21" x14ac:dyDescent="0.25">
      <c r="A4265" s="92" t="s">
        <v>11</v>
      </c>
      <c r="B4265" s="92" t="s">
        <v>12</v>
      </c>
      <c r="C4265" s="92" t="s">
        <v>43</v>
      </c>
      <c r="D4265" s="92" t="s">
        <v>43</v>
      </c>
      <c r="E4265" s="92" t="s">
        <v>26</v>
      </c>
      <c r="F4265" s="92" t="s">
        <v>34</v>
      </c>
      <c r="G4265" s="92" t="s">
        <v>97</v>
      </c>
      <c r="H4265" s="92" t="s">
        <v>16</v>
      </c>
      <c r="I4265" s="92" t="s">
        <v>195</v>
      </c>
      <c r="L4265" s="98">
        <f>'Activity data'!H959*'Emission factors'!$B$40*'Emission factors'!$C$40</f>
        <v>0</v>
      </c>
      <c r="M4265" s="98">
        <f>'Activity data'!I959*'Emission factors'!$B$40*'Emission factors'!$C$40</f>
        <v>0</v>
      </c>
      <c r="N4265" s="98">
        <f>'Activity data'!J959*'Emission factors'!$B$40*'Emission factors'!$C$40</f>
        <v>0</v>
      </c>
      <c r="O4265" s="98">
        <f>'Activity data'!K959*'Emission factors'!$B$40*'Emission factors'!$C$40</f>
        <v>125.49272219999999</v>
      </c>
      <c r="P4265" s="98">
        <f>'Activity data'!L959*'Emission factors'!$B$40*'Emission factors'!$C$40</f>
        <v>145.1378484</v>
      </c>
      <c r="Q4265" s="98">
        <f>'Activity data'!M959*'Emission factors'!$B$40*'Emission factors'!$C$40</f>
        <v>215.20520459999995</v>
      </c>
      <c r="R4265" s="98">
        <f>'Activity data'!N959*'Emission factors'!$B$40*'Emission factors'!$C$40</f>
        <v>237.29717699999998</v>
      </c>
      <c r="S4265" s="98">
        <f>'Activity data'!O959*'Emission factors'!$B$40*'Emission factors'!$C$40</f>
        <v>233.82625140000002</v>
      </c>
      <c r="T4265" s="98">
        <f>'Activity data'!P959*'Emission factors'!$B$40*'Emission factors'!$C$40</f>
        <v>29611.771799399994</v>
      </c>
      <c r="U4265" s="98">
        <f>'Activity data'!Q959*'Emission factors'!$B$40*'Emission factors'!$C$40</f>
        <v>32903.0613648</v>
      </c>
    </row>
    <row r="4266" spans="1:21" x14ac:dyDescent="0.25">
      <c r="A4266" s="92" t="s">
        <v>11</v>
      </c>
      <c r="B4266" s="92" t="s">
        <v>12</v>
      </c>
      <c r="C4266" s="92" t="s">
        <v>43</v>
      </c>
      <c r="D4266" s="92" t="s">
        <v>43</v>
      </c>
      <c r="E4266" s="92" t="s">
        <v>26</v>
      </c>
      <c r="F4266" s="92" t="s">
        <v>34</v>
      </c>
      <c r="G4266" s="92" t="s">
        <v>97</v>
      </c>
      <c r="H4266" s="92" t="s">
        <v>16</v>
      </c>
      <c r="I4266" s="89" t="s">
        <v>209</v>
      </c>
      <c r="L4266" s="98">
        <f>'Activity data'!H960*'Emission factors'!$B$40*'Emission factors'!$C$40</f>
        <v>0</v>
      </c>
      <c r="M4266" s="98">
        <f>'Activity data'!I960*'Emission factors'!$B$40*'Emission factors'!$C$40</f>
        <v>0</v>
      </c>
      <c r="N4266" s="98">
        <f>'Activity data'!J960*'Emission factors'!$B$40*'Emission factors'!$C$40</f>
        <v>291.88608119999998</v>
      </c>
      <c r="O4266" s="98">
        <f>'Activity data'!K960*'Emission factors'!$B$40*'Emission factors'!$C$40</f>
        <v>12447.3880458</v>
      </c>
      <c r="P4266" s="98">
        <f>'Activity data'!L960*'Emission factors'!$B$40*'Emission factors'!$C$40</f>
        <v>26414.838252000001</v>
      </c>
      <c r="Q4266" s="98">
        <f>'Activity data'!M960*'Emission factors'!$B$40*'Emission factors'!$C$40</f>
        <v>29322.621808199998</v>
      </c>
      <c r="R4266" s="98">
        <f>'Activity data'!N960*'Emission factors'!$B$40*'Emission factors'!$C$40</f>
        <v>35244.904247999992</v>
      </c>
      <c r="S4266" s="98">
        <f>'Activity data'!O960*'Emission factors'!$B$40*'Emission factors'!$C$40</f>
        <v>41853.554407799995</v>
      </c>
      <c r="T4266" s="98">
        <f>'Activity data'!P960*'Emission factors'!$B$40*'Emission factors'!$C$40</f>
        <v>10845.821673</v>
      </c>
      <c r="U4266" s="98">
        <f>'Activity data'!Q960*'Emission factors'!$B$40*'Emission factors'!$C$40</f>
        <v>1055.7476874000001</v>
      </c>
    </row>
    <row r="4267" spans="1:21" x14ac:dyDescent="0.25">
      <c r="A4267" s="92" t="s">
        <v>11</v>
      </c>
      <c r="B4267" s="92" t="s">
        <v>12</v>
      </c>
      <c r="C4267" s="92" t="s">
        <v>43</v>
      </c>
      <c r="D4267" s="92" t="s">
        <v>43</v>
      </c>
      <c r="E4267" s="92" t="s">
        <v>26</v>
      </c>
      <c r="F4267" s="92" t="s">
        <v>34</v>
      </c>
      <c r="G4267" s="92" t="s">
        <v>97</v>
      </c>
      <c r="H4267" s="92" t="s">
        <v>16</v>
      </c>
      <c r="I4267" s="89" t="s">
        <v>208</v>
      </c>
      <c r="L4267" s="98">
        <f>'Activity data'!H961*'Emission factors'!$B$40*'Emission factors'!$C$40</f>
        <v>0</v>
      </c>
      <c r="M4267" s="98">
        <f>'Activity data'!I961*'Emission factors'!$B$40*'Emission factors'!$C$40</f>
        <v>0</v>
      </c>
      <c r="N4267" s="98">
        <f>'Activity data'!J961*'Emission factors'!$B$40*'Emission factors'!$C$40</f>
        <v>0</v>
      </c>
      <c r="O4267" s="98">
        <f>'Activity data'!K961*'Emission factors'!$B$40*'Emission factors'!$C$40</f>
        <v>22.4906598</v>
      </c>
      <c r="P4267" s="98">
        <f>'Activity data'!L961*'Emission factors'!$B$40*'Emission factors'!$C$40</f>
        <v>7.4968865999999998</v>
      </c>
      <c r="Q4267" s="98">
        <f>'Activity data'!M961*'Emission factors'!$B$40*'Emission factors'!$C$40</f>
        <v>0</v>
      </c>
      <c r="R4267" s="98">
        <f>'Activity data'!N961*'Emission factors'!$B$40*'Emission factors'!$C$40</f>
        <v>224.60171939999998</v>
      </c>
      <c r="S4267" s="98">
        <f>'Activity data'!O961*'Emission factors'!$B$40*'Emission factors'!$C$40</f>
        <v>74.867239800000007</v>
      </c>
      <c r="T4267" s="98">
        <f>'Activity data'!P961*'Emission factors'!$B$40*'Emission factors'!$C$40</f>
        <v>1129.0123602000001</v>
      </c>
      <c r="U4267" s="98">
        <f>'Activity data'!Q961*'Emission factors'!$B$40*'Emission factors'!$C$40</f>
        <v>1691.7244470000003</v>
      </c>
    </row>
    <row r="4268" spans="1:21" x14ac:dyDescent="0.25">
      <c r="A4268" s="92" t="s">
        <v>11</v>
      </c>
      <c r="B4268" s="92" t="s">
        <v>12</v>
      </c>
      <c r="C4268" s="92" t="s">
        <v>43</v>
      </c>
      <c r="D4268" s="92" t="s">
        <v>43</v>
      </c>
      <c r="E4268" s="92" t="s">
        <v>26</v>
      </c>
      <c r="F4268" s="92" t="s">
        <v>34</v>
      </c>
      <c r="G4268" s="92" t="s">
        <v>97</v>
      </c>
      <c r="H4268" s="92" t="s">
        <v>16</v>
      </c>
      <c r="I4268" s="89" t="s">
        <v>226</v>
      </c>
      <c r="L4268" s="98">
        <f>'Activity data'!H962*'Emission factors'!$B$40*'Emission factors'!$C$40</f>
        <v>0</v>
      </c>
      <c r="M4268" s="98">
        <f>'Activity data'!I962*'Emission factors'!$B$40*'Emission factors'!$C$40</f>
        <v>0</v>
      </c>
      <c r="N4268" s="98">
        <f>'Activity data'!J962*'Emission factors'!$B$40*'Emission factors'!$C$40</f>
        <v>0</v>
      </c>
      <c r="O4268" s="98">
        <f>'Activity data'!K962*'Emission factors'!$B$40*'Emission factors'!$C$40</f>
        <v>0</v>
      </c>
      <c r="P4268" s="98">
        <f>'Activity data'!L962*'Emission factors'!$B$40*'Emission factors'!$C$40</f>
        <v>0</v>
      </c>
      <c r="Q4268" s="98">
        <f>'Activity data'!M962*'Emission factors'!$B$40*'Emission factors'!$C$40</f>
        <v>0</v>
      </c>
      <c r="R4268" s="98">
        <f>'Activity data'!N962*'Emission factors'!$B$40*'Emission factors'!$C$40</f>
        <v>0</v>
      </c>
      <c r="S4268" s="98">
        <f>'Activity data'!O962*'Emission factors'!$B$40*'Emission factors'!$C$40</f>
        <v>0</v>
      </c>
      <c r="T4268" s="98">
        <f>'Activity data'!P962*'Emission factors'!$B$40*'Emission factors'!$C$40</f>
        <v>0</v>
      </c>
      <c r="U4268" s="98">
        <f>'Activity data'!Q962*'Emission factors'!$B$40*'Emission factors'!$C$40</f>
        <v>0</v>
      </c>
    </row>
    <row r="4269" spans="1:21" x14ac:dyDescent="0.25">
      <c r="A4269" s="92" t="s">
        <v>11</v>
      </c>
      <c r="B4269" s="92" t="s">
        <v>12</v>
      </c>
      <c r="C4269" s="92" t="s">
        <v>43</v>
      </c>
      <c r="D4269" s="92" t="s">
        <v>43</v>
      </c>
      <c r="E4269" s="92" t="s">
        <v>26</v>
      </c>
      <c r="F4269" s="92" t="s">
        <v>34</v>
      </c>
      <c r="G4269" s="92" t="s">
        <v>97</v>
      </c>
      <c r="H4269" s="92" t="s">
        <v>16</v>
      </c>
      <c r="I4269" s="89" t="s">
        <v>196</v>
      </c>
      <c r="L4269" s="98">
        <f>'Activity data'!H963*'Emission factors'!$B$40*'Emission factors'!$C$40</f>
        <v>0</v>
      </c>
      <c r="M4269" s="98">
        <f>'Activity data'!I963*'Emission factors'!$B$40*'Emission factors'!$C$40</f>
        <v>0</v>
      </c>
      <c r="N4269" s="98">
        <f>'Activity data'!J963*'Emission factors'!$B$40*'Emission factors'!$C$40</f>
        <v>0</v>
      </c>
      <c r="O4269" s="98">
        <f>'Activity data'!K963*'Emission factors'!$B$40*'Emission factors'!$C$40</f>
        <v>5907.6560843999987</v>
      </c>
      <c r="P4269" s="98">
        <f>'Activity data'!L963*'Emission factors'!$B$40*'Emission factors'!$C$40</f>
        <v>5304.567126599999</v>
      </c>
      <c r="Q4269" s="98">
        <f>'Activity data'!M963*'Emission factors'!$B$40*'Emission factors'!$C$40</f>
        <v>4054.7524841999993</v>
      </c>
      <c r="R4269" s="98">
        <f>'Activity data'!N963*'Emission factors'!$B$40*'Emission factors'!$C$40</f>
        <v>1781.7887123999999</v>
      </c>
      <c r="S4269" s="98">
        <f>'Activity data'!O963*'Emission factors'!$B$40*'Emission factors'!$C$40</f>
        <v>999.6031205999999</v>
      </c>
      <c r="T4269" s="98">
        <f>'Activity data'!P963*'Emission factors'!$B$40*'Emission factors'!$C$40</f>
        <v>33683.003362800002</v>
      </c>
      <c r="U4269" s="98">
        <f>'Activity data'!Q963*'Emission factors'!$B$40*'Emission factors'!$C$40</f>
        <v>26572.483940400005</v>
      </c>
    </row>
    <row r="4270" spans="1:21" x14ac:dyDescent="0.25">
      <c r="A4270" s="92" t="s">
        <v>11</v>
      </c>
      <c r="B4270" s="92" t="s">
        <v>12</v>
      </c>
      <c r="C4270" s="92" t="s">
        <v>43</v>
      </c>
      <c r="D4270" s="92" t="s">
        <v>43</v>
      </c>
      <c r="E4270" s="92" t="s">
        <v>26</v>
      </c>
      <c r="F4270" s="92" t="s">
        <v>34</v>
      </c>
      <c r="G4270" s="92" t="s">
        <v>97</v>
      </c>
      <c r="H4270" s="92" t="s">
        <v>16</v>
      </c>
      <c r="I4270" s="89" t="s">
        <v>197</v>
      </c>
      <c r="L4270" s="98">
        <f>'Activity data'!H964*'Emission factors'!$B$40*'Emission factors'!$C$40</f>
        <v>0</v>
      </c>
      <c r="M4270" s="98">
        <f>'Activity data'!I964*'Emission factors'!$B$40*'Emission factors'!$C$40</f>
        <v>0</v>
      </c>
      <c r="N4270" s="98">
        <f>'Activity data'!J964*'Emission factors'!$B$40*'Emission factors'!$C$40</f>
        <v>0</v>
      </c>
      <c r="O4270" s="98">
        <f>'Activity data'!K964*'Emission factors'!$B$40*'Emission factors'!$C$40</f>
        <v>26477.369634600003</v>
      </c>
      <c r="P4270" s="98">
        <f>'Activity data'!L964*'Emission factors'!$B$40*'Emission factors'!$C$40</f>
        <v>39315.8074806</v>
      </c>
      <c r="Q4270" s="98">
        <f>'Activity data'!M964*'Emission factors'!$B$40*'Emission factors'!$C$40</f>
        <v>64267.283174400007</v>
      </c>
      <c r="R4270" s="98">
        <f>'Activity data'!N964*'Emission factors'!$B$40*'Emission factors'!$C$40</f>
        <v>72130.008459599994</v>
      </c>
      <c r="S4270" s="98">
        <f>'Activity data'!O964*'Emission factors'!$B$40*'Emission factors'!$C$40</f>
        <v>64321.739182800011</v>
      </c>
      <c r="T4270" s="98">
        <f>'Activity data'!P964*'Emission factors'!$B$40*'Emission factors'!$C$40</f>
        <v>15429.984120000005</v>
      </c>
      <c r="U4270" s="98">
        <f>'Activity data'!Q964*'Emission factors'!$B$40*'Emission factors'!$C$40</f>
        <v>0</v>
      </c>
    </row>
    <row r="4271" spans="1:21" x14ac:dyDescent="0.25">
      <c r="A4271" s="92" t="s">
        <v>11</v>
      </c>
      <c r="B4271" s="92" t="s">
        <v>12</v>
      </c>
      <c r="C4271" s="92" t="s">
        <v>43</v>
      </c>
      <c r="D4271" s="92" t="s">
        <v>43</v>
      </c>
      <c r="E4271" s="92" t="s">
        <v>26</v>
      </c>
      <c r="F4271" s="92" t="s">
        <v>34</v>
      </c>
      <c r="G4271" s="92" t="s">
        <v>97</v>
      </c>
      <c r="H4271" s="92" t="s">
        <v>16</v>
      </c>
      <c r="I4271" s="89" t="s">
        <v>229</v>
      </c>
      <c r="L4271" s="98">
        <f>'Activity data'!H965*'Emission factors'!$B$40*'Emission factors'!$C$40</f>
        <v>0</v>
      </c>
      <c r="M4271" s="98">
        <f>'Activity data'!I965*'Emission factors'!$B$40*'Emission factors'!$C$40</f>
        <v>0</v>
      </c>
      <c r="N4271" s="98">
        <f>'Activity data'!J965*'Emission factors'!$B$40*'Emission factors'!$C$40</f>
        <v>0</v>
      </c>
      <c r="O4271" s="98">
        <f>'Activity data'!K965*'Emission factors'!$B$40*'Emission factors'!$C$40</f>
        <v>0</v>
      </c>
      <c r="P4271" s="98">
        <f>'Activity data'!L965*'Emission factors'!$B$40*'Emission factors'!$C$40</f>
        <v>0</v>
      </c>
      <c r="Q4271" s="98">
        <f>'Activity data'!M965*'Emission factors'!$B$40*'Emission factors'!$C$40</f>
        <v>0</v>
      </c>
      <c r="R4271" s="98">
        <f>'Activity data'!N965*'Emission factors'!$B$40*'Emission factors'!$C$40</f>
        <v>0</v>
      </c>
      <c r="S4271" s="98">
        <f>'Activity data'!O965*'Emission factors'!$B$40*'Emission factors'!$C$40</f>
        <v>0</v>
      </c>
      <c r="T4271" s="98">
        <f>'Activity data'!P965*'Emission factors'!$B$40*'Emission factors'!$C$40</f>
        <v>0</v>
      </c>
      <c r="U4271" s="98">
        <f>'Activity data'!Q965*'Emission factors'!$B$40*'Emission factors'!$C$40</f>
        <v>0</v>
      </c>
    </row>
    <row r="4272" spans="1:21" x14ac:dyDescent="0.25">
      <c r="A4272" s="92" t="s">
        <v>11</v>
      </c>
      <c r="B4272" s="92" t="s">
        <v>12</v>
      </c>
      <c r="C4272" s="92" t="s">
        <v>43</v>
      </c>
      <c r="D4272" s="92" t="s">
        <v>43</v>
      </c>
      <c r="E4272" s="92" t="s">
        <v>26</v>
      </c>
      <c r="F4272" s="92" t="s">
        <v>34</v>
      </c>
      <c r="G4272" s="92" t="s">
        <v>97</v>
      </c>
      <c r="H4272" s="92" t="s">
        <v>16</v>
      </c>
      <c r="I4272" s="89" t="s">
        <v>198</v>
      </c>
      <c r="L4272" s="98">
        <f>'Activity data'!H966*'Emission factors'!$B$40*'Emission factors'!$C$40</f>
        <v>0</v>
      </c>
      <c r="M4272" s="98">
        <f>'Activity data'!I966*'Emission factors'!$B$40*'Emission factors'!$C$40</f>
        <v>0</v>
      </c>
      <c r="N4272" s="98">
        <f>'Activity data'!J966*'Emission factors'!$B$40*'Emission factors'!$C$40</f>
        <v>0</v>
      </c>
      <c r="O4272" s="98">
        <f>'Activity data'!K966*'Emission factors'!$B$40*'Emission factors'!$C$40</f>
        <v>0</v>
      </c>
      <c r="P4272" s="98">
        <f>'Activity data'!L966*'Emission factors'!$B$40*'Emission factors'!$C$40</f>
        <v>0</v>
      </c>
      <c r="Q4272" s="98">
        <f>'Activity data'!M966*'Emission factors'!$B$40*'Emission factors'!$C$40</f>
        <v>0</v>
      </c>
      <c r="R4272" s="98">
        <f>'Activity data'!N966*'Emission factors'!$B$40*'Emission factors'!$C$40</f>
        <v>0</v>
      </c>
      <c r="S4272" s="98">
        <f>'Activity data'!O966*'Emission factors'!$B$40*'Emission factors'!$C$40</f>
        <v>469.09090439999994</v>
      </c>
      <c r="T4272" s="98">
        <f>'Activity data'!P966*'Emission factors'!$B$40*'Emission factors'!$C$40</f>
        <v>2192.4601865999998</v>
      </c>
      <c r="U4272" s="98">
        <f>'Activity data'!Q966*'Emission factors'!$B$40*'Emission factors'!$C$40</f>
        <v>705.69233279999992</v>
      </c>
    </row>
    <row r="4273" spans="1:21" x14ac:dyDescent="0.25">
      <c r="A4273" s="92" t="s">
        <v>11</v>
      </c>
      <c r="B4273" s="92" t="s">
        <v>12</v>
      </c>
      <c r="C4273" s="92" t="s">
        <v>43</v>
      </c>
      <c r="D4273" s="92" t="s">
        <v>43</v>
      </c>
      <c r="E4273" s="92" t="s">
        <v>26</v>
      </c>
      <c r="F4273" s="92" t="s">
        <v>34</v>
      </c>
      <c r="G4273" s="92" t="s">
        <v>97</v>
      </c>
      <c r="H4273" s="92" t="s">
        <v>16</v>
      </c>
      <c r="I4273" s="89" t="s">
        <v>231</v>
      </c>
      <c r="L4273" s="98">
        <f>'Activity data'!H967*'Emission factors'!$B$40*'Emission factors'!$C$40</f>
        <v>0</v>
      </c>
      <c r="M4273" s="98">
        <f>'Activity data'!I967*'Emission factors'!$B$40*'Emission factors'!$C$40</f>
        <v>0</v>
      </c>
      <c r="N4273" s="98">
        <f>'Activity data'!J967*'Emission factors'!$B$40*'Emission factors'!$C$40</f>
        <v>0</v>
      </c>
      <c r="O4273" s="98">
        <f>'Activity data'!K967*'Emission factors'!$B$40*'Emission factors'!$C$40</f>
        <v>0</v>
      </c>
      <c r="P4273" s="98">
        <f>'Activity data'!L967*'Emission factors'!$B$40*'Emission factors'!$C$40</f>
        <v>0</v>
      </c>
      <c r="Q4273" s="98">
        <f>'Activity data'!M967*'Emission factors'!$B$40*'Emission factors'!$C$40</f>
        <v>0</v>
      </c>
      <c r="R4273" s="98">
        <f>'Activity data'!N967*'Emission factors'!$B$40*'Emission factors'!$C$40</f>
        <v>0</v>
      </c>
      <c r="S4273" s="98">
        <f>'Activity data'!O967*'Emission factors'!$B$40*'Emission factors'!$C$40</f>
        <v>0</v>
      </c>
      <c r="T4273" s="98">
        <f>'Activity data'!P967*'Emission factors'!$B$40*'Emission factors'!$C$40</f>
        <v>0</v>
      </c>
      <c r="U4273" s="98">
        <f>'Activity data'!Q967*'Emission factors'!$B$40*'Emission factors'!$C$40</f>
        <v>0</v>
      </c>
    </row>
    <row r="4274" spans="1:21" x14ac:dyDescent="0.25">
      <c r="A4274" s="92" t="s">
        <v>11</v>
      </c>
      <c r="B4274" s="92" t="s">
        <v>12</v>
      </c>
      <c r="C4274" s="92" t="s">
        <v>43</v>
      </c>
      <c r="D4274" s="92" t="s">
        <v>43</v>
      </c>
      <c r="E4274" s="92" t="s">
        <v>26</v>
      </c>
      <c r="F4274" s="92" t="s">
        <v>34</v>
      </c>
      <c r="G4274" s="92" t="s">
        <v>97</v>
      </c>
      <c r="H4274" s="92" t="s">
        <v>16</v>
      </c>
      <c r="I4274" s="89" t="s">
        <v>230</v>
      </c>
      <c r="L4274" s="98">
        <f>'Activity data'!H968*'Emission factors'!$B$40*'Emission factors'!$C$40</f>
        <v>0</v>
      </c>
      <c r="M4274" s="98">
        <f>'Activity data'!I968*'Emission factors'!$B$40*'Emission factors'!$C$40</f>
        <v>0</v>
      </c>
      <c r="N4274" s="98">
        <f>'Activity data'!J968*'Emission factors'!$B$40*'Emission factors'!$C$40</f>
        <v>0</v>
      </c>
      <c r="O4274" s="98">
        <f>'Activity data'!K968*'Emission factors'!$B$40*'Emission factors'!$C$40</f>
        <v>0</v>
      </c>
      <c r="P4274" s="98">
        <f>'Activity data'!L968*'Emission factors'!$B$40*'Emission factors'!$C$40</f>
        <v>0</v>
      </c>
      <c r="Q4274" s="98">
        <f>'Activity data'!M968*'Emission factors'!$B$40*'Emission factors'!$C$40</f>
        <v>0</v>
      </c>
      <c r="R4274" s="98">
        <f>'Activity data'!N968*'Emission factors'!$B$40*'Emission factors'!$C$40</f>
        <v>0</v>
      </c>
      <c r="S4274" s="98">
        <f>'Activity data'!O968*'Emission factors'!$B$40*'Emission factors'!$C$40</f>
        <v>0</v>
      </c>
      <c r="T4274" s="98">
        <f>'Activity data'!P968*'Emission factors'!$B$40*'Emission factors'!$C$40</f>
        <v>0</v>
      </c>
      <c r="U4274" s="98">
        <f>'Activity data'!Q968*'Emission factors'!$B$40*'Emission factors'!$C$40</f>
        <v>0</v>
      </c>
    </row>
    <row r="4275" spans="1:21" x14ac:dyDescent="0.25">
      <c r="A4275" s="92" t="s">
        <v>11</v>
      </c>
      <c r="B4275" s="92" t="s">
        <v>12</v>
      </c>
      <c r="C4275" s="92" t="s">
        <v>43</v>
      </c>
      <c r="D4275" s="92" t="s">
        <v>43</v>
      </c>
      <c r="E4275" s="92" t="s">
        <v>26</v>
      </c>
      <c r="F4275" s="92" t="s">
        <v>34</v>
      </c>
      <c r="G4275" s="92" t="s">
        <v>97</v>
      </c>
      <c r="H4275" s="92" t="s">
        <v>16</v>
      </c>
      <c r="I4275" s="88" t="s">
        <v>232</v>
      </c>
      <c r="L4275" s="98">
        <f>'Activity data'!H969*'Emission factors'!$B$40*'Emission factors'!$C$40</f>
        <v>0</v>
      </c>
      <c r="M4275" s="98">
        <f>'Activity data'!I969*'Emission factors'!$B$40*'Emission factors'!$C$40</f>
        <v>0</v>
      </c>
      <c r="N4275" s="98">
        <f>'Activity data'!J969*'Emission factors'!$B$40*'Emission factors'!$C$40</f>
        <v>0</v>
      </c>
      <c r="O4275" s="98">
        <f>'Activity data'!K969*'Emission factors'!$B$40*'Emission factors'!$C$40</f>
        <v>0</v>
      </c>
      <c r="P4275" s="98">
        <f>'Activity data'!L969*'Emission factors'!$B$40*'Emission factors'!$C$40</f>
        <v>141.7450968</v>
      </c>
      <c r="Q4275" s="98">
        <f>'Activity data'!M969*'Emission factors'!$B$40*'Emission factors'!$C$40</f>
        <v>373.3277544</v>
      </c>
      <c r="R4275" s="98">
        <f>'Activity data'!N969*'Emission factors'!$B$40*'Emission factors'!$C$40</f>
        <v>155.92586039999998</v>
      </c>
      <c r="S4275" s="98">
        <f>'Activity data'!O969*'Emission factors'!$B$40*'Emission factors'!$C$40</f>
        <v>2339.6930981999999</v>
      </c>
      <c r="T4275" s="98">
        <f>'Activity data'!P969*'Emission factors'!$B$40*'Emission factors'!$C$40</f>
        <v>2188.9579914000001</v>
      </c>
      <c r="U4275" s="98">
        <f>'Activity data'!Q969*'Emission factors'!$B$40*'Emission factors'!$C$40</f>
        <v>926.3149956000002</v>
      </c>
    </row>
    <row r="4276" spans="1:21" x14ac:dyDescent="0.25">
      <c r="A4276" s="92" t="s">
        <v>11</v>
      </c>
      <c r="B4276" s="92" t="s">
        <v>12</v>
      </c>
      <c r="C4276" s="92" t="s">
        <v>43</v>
      </c>
      <c r="D4276" s="92" t="s">
        <v>43</v>
      </c>
      <c r="E4276" s="92" t="s">
        <v>26</v>
      </c>
      <c r="F4276" s="92" t="s">
        <v>34</v>
      </c>
      <c r="G4276" s="92" t="s">
        <v>97</v>
      </c>
      <c r="H4276" s="92" t="s">
        <v>16</v>
      </c>
      <c r="I4276" s="89" t="s">
        <v>225</v>
      </c>
      <c r="L4276" s="98">
        <f>'Activity data'!H970*'Emission factors'!$B$40*'Emission factors'!$C$40</f>
        <v>0</v>
      </c>
      <c r="M4276" s="98">
        <f>'Activity data'!I970*'Emission factors'!$B$40*'Emission factors'!$C$40</f>
        <v>0</v>
      </c>
      <c r="N4276" s="98">
        <f>'Activity data'!J970*'Emission factors'!$B$40*'Emission factors'!$C$40</f>
        <v>0</v>
      </c>
      <c r="O4276" s="98">
        <f>'Activity data'!K970*'Emission factors'!$B$40*'Emission factors'!$C$40</f>
        <v>92.894164199999992</v>
      </c>
      <c r="P4276" s="98">
        <f>'Activity data'!L970*'Emission factors'!$B$40*'Emission factors'!$C$40</f>
        <v>2861.7859746000008</v>
      </c>
      <c r="Q4276" s="98">
        <f>'Activity data'!M970*'Emission factors'!$B$40*'Emission factors'!$C$40</f>
        <v>3976.0234488000006</v>
      </c>
      <c r="R4276" s="98">
        <f>'Activity data'!N970*'Emission factors'!$B$40*'Emission factors'!$C$40</f>
        <v>4082.3869932000002</v>
      </c>
      <c r="S4276" s="98">
        <f>'Activity data'!O970*'Emission factors'!$B$40*'Emission factors'!$C$40</f>
        <v>2153.8813175999999</v>
      </c>
      <c r="T4276" s="98">
        <f>'Activity data'!P970*'Emission factors'!$B$40*'Emission factors'!$C$40</f>
        <v>1177.8007536</v>
      </c>
      <c r="U4276" s="98">
        <f>'Activity data'!Q970*'Emission factors'!$B$40*'Emission factors'!$C$40</f>
        <v>1057.9209246</v>
      </c>
    </row>
    <row r="4277" spans="1:21" x14ac:dyDescent="0.25">
      <c r="A4277" s="92" t="s">
        <v>11</v>
      </c>
      <c r="B4277" s="92" t="s">
        <v>12</v>
      </c>
      <c r="C4277" s="92" t="s">
        <v>43</v>
      </c>
      <c r="D4277" s="92" t="s">
        <v>43</v>
      </c>
      <c r="E4277" s="92" t="s">
        <v>26</v>
      </c>
      <c r="F4277" s="92" t="s">
        <v>34</v>
      </c>
      <c r="G4277" s="92" t="s">
        <v>97</v>
      </c>
      <c r="H4277" s="92" t="s">
        <v>16</v>
      </c>
      <c r="I4277" s="89" t="s">
        <v>205</v>
      </c>
      <c r="L4277" s="98">
        <f>'Activity data'!H971*'Emission factors'!$B$40*'Emission factors'!$C$40</f>
        <v>0</v>
      </c>
      <c r="M4277" s="98">
        <f>'Activity data'!I971*'Emission factors'!$B$40*'Emission factors'!$C$40</f>
        <v>0</v>
      </c>
      <c r="N4277" s="98">
        <f>'Activity data'!J971*'Emission factors'!$B$40*'Emission factors'!$C$40</f>
        <v>0</v>
      </c>
      <c r="O4277" s="98">
        <f>'Activity data'!K971*'Emission factors'!$B$40*'Emission factors'!$C$40</f>
        <v>8291.4549533999998</v>
      </c>
      <c r="P4277" s="98">
        <f>'Activity data'!L971*'Emission factors'!$B$40*'Emission factors'!$C$40</f>
        <v>8163.8046288000005</v>
      </c>
      <c r="Q4277" s="98">
        <f>'Activity data'!M971*'Emission factors'!$B$40*'Emission factors'!$C$40</f>
        <v>4726.9003536</v>
      </c>
      <c r="R4277" s="98">
        <f>'Activity data'!N971*'Emission factors'!$B$40*'Emission factors'!$C$40</f>
        <v>2691.7028028</v>
      </c>
      <c r="S4277" s="98">
        <f>'Activity data'!O971*'Emission factors'!$B$40*'Emission factors'!$C$40</f>
        <v>10092.3259392</v>
      </c>
      <c r="T4277" s="98">
        <f>'Activity data'!P971*'Emission factors'!$B$40*'Emission factors'!$C$40</f>
        <v>10905.226095600001</v>
      </c>
      <c r="U4277" s="98">
        <f>'Activity data'!Q971*'Emission factors'!$B$40*'Emission factors'!$C$40</f>
        <v>10936.730217600003</v>
      </c>
    </row>
    <row r="4278" spans="1:21" x14ac:dyDescent="0.25">
      <c r="A4278" s="92" t="s">
        <v>11</v>
      </c>
      <c r="B4278" s="92" t="s">
        <v>12</v>
      </c>
      <c r="C4278" s="92" t="s">
        <v>43</v>
      </c>
      <c r="D4278" s="92" t="s">
        <v>43</v>
      </c>
      <c r="E4278" s="92" t="s">
        <v>26</v>
      </c>
      <c r="F4278" s="92" t="s">
        <v>34</v>
      </c>
      <c r="G4278" s="92" t="s">
        <v>97</v>
      </c>
      <c r="H4278" s="92" t="s">
        <v>16</v>
      </c>
      <c r="I4278" s="89" t="s">
        <v>204</v>
      </c>
      <c r="L4278" s="98">
        <f>'Activity data'!H972*'Emission factors'!$B$40*'Emission factors'!$C$40</f>
        <v>0</v>
      </c>
      <c r="M4278" s="98">
        <f>'Activity data'!I972*'Emission factors'!$B$40*'Emission factors'!$C$40</f>
        <v>0</v>
      </c>
      <c r="N4278" s="98">
        <f>'Activity data'!J972*'Emission factors'!$B$40*'Emission factors'!$C$40</f>
        <v>0</v>
      </c>
      <c r="O4278" s="98">
        <f>'Activity data'!K972*'Emission factors'!$B$40*'Emission factors'!$C$40</f>
        <v>7767.5328053999992</v>
      </c>
      <c r="P4278" s="98">
        <f>'Activity data'!L972*'Emission factors'!$B$40*'Emission factors'!$C$40</f>
        <v>12746.0908998</v>
      </c>
      <c r="Q4278" s="98">
        <f>'Activity data'!M972*'Emission factors'!$B$40*'Emission factors'!$C$40</f>
        <v>12741.447364199999</v>
      </c>
      <c r="R4278" s="98">
        <f>'Activity data'!N972*'Emission factors'!$B$40*'Emission factors'!$C$40</f>
        <v>13259.334479399997</v>
      </c>
      <c r="S4278" s="98">
        <f>'Activity data'!O972*'Emission factors'!$B$40*'Emission factors'!$C$40</f>
        <v>3380.2437599999998</v>
      </c>
      <c r="T4278" s="98">
        <f>'Activity data'!P972*'Emission factors'!$B$40*'Emission factors'!$C$40</f>
        <v>0</v>
      </c>
      <c r="U4278" s="98">
        <f>'Activity data'!Q972*'Emission factors'!$B$40*'Emission factors'!$C$40</f>
        <v>0</v>
      </c>
    </row>
    <row r="4279" spans="1:21" x14ac:dyDescent="0.25">
      <c r="A4279" s="92" t="s">
        <v>11</v>
      </c>
      <c r="B4279" s="92" t="s">
        <v>12</v>
      </c>
      <c r="C4279" s="92" t="s">
        <v>43</v>
      </c>
      <c r="D4279" s="92" t="s">
        <v>43</v>
      </c>
      <c r="E4279" s="92" t="s">
        <v>26</v>
      </c>
      <c r="F4279" s="92" t="s">
        <v>34</v>
      </c>
      <c r="G4279" s="92" t="s">
        <v>97</v>
      </c>
      <c r="H4279" s="92" t="s">
        <v>16</v>
      </c>
      <c r="I4279" s="89" t="s">
        <v>228</v>
      </c>
      <c r="L4279" s="98">
        <f>'Activity data'!H973*'Emission factors'!$B$40*'Emission factors'!$C$40</f>
        <v>0</v>
      </c>
      <c r="M4279" s="98">
        <f>'Activity data'!I973*'Emission factors'!$B$40*'Emission factors'!$C$40</f>
        <v>0</v>
      </c>
      <c r="N4279" s="98">
        <f>'Activity data'!J973*'Emission factors'!$B$40*'Emission factors'!$C$40</f>
        <v>0</v>
      </c>
      <c r="O4279" s="98">
        <f>'Activity data'!K973*'Emission factors'!$B$40*'Emission factors'!$C$40</f>
        <v>0</v>
      </c>
      <c r="P4279" s="98">
        <f>'Activity data'!L973*'Emission factors'!$B$40*'Emission factors'!$C$40</f>
        <v>0</v>
      </c>
      <c r="Q4279" s="98">
        <f>'Activity data'!M973*'Emission factors'!$B$40*'Emission factors'!$C$40</f>
        <v>0</v>
      </c>
      <c r="R4279" s="98">
        <f>'Activity data'!N973*'Emission factors'!$B$40*'Emission factors'!$C$40</f>
        <v>0</v>
      </c>
      <c r="S4279" s="98">
        <f>'Activity data'!O973*'Emission factors'!$B$40*'Emission factors'!$C$40</f>
        <v>0</v>
      </c>
      <c r="T4279" s="98">
        <f>'Activity data'!P973*'Emission factors'!$B$40*'Emission factors'!$C$40</f>
        <v>0</v>
      </c>
      <c r="U4279" s="98">
        <f>'Activity data'!Q973*'Emission factors'!$B$40*'Emission factors'!$C$40</f>
        <v>0</v>
      </c>
    </row>
    <row r="4280" spans="1:21" x14ac:dyDescent="0.25">
      <c r="A4280" s="92" t="s">
        <v>11</v>
      </c>
      <c r="B4280" s="92" t="s">
        <v>12</v>
      </c>
      <c r="C4280" s="92" t="s">
        <v>43</v>
      </c>
      <c r="D4280" s="92" t="s">
        <v>43</v>
      </c>
      <c r="E4280" s="92" t="s">
        <v>26</v>
      </c>
      <c r="F4280" s="92" t="s">
        <v>34</v>
      </c>
      <c r="G4280" s="92" t="s">
        <v>97</v>
      </c>
      <c r="H4280" s="92" t="s">
        <v>16</v>
      </c>
      <c r="I4280" s="89" t="s">
        <v>202</v>
      </c>
      <c r="L4280" s="98">
        <f>'Activity data'!H974*'Emission factors'!$B$40*'Emission factors'!$C$40</f>
        <v>0</v>
      </c>
      <c r="M4280" s="98">
        <f>'Activity data'!I974*'Emission factors'!$B$40*'Emission factors'!$C$40</f>
        <v>0</v>
      </c>
      <c r="N4280" s="98">
        <f>'Activity data'!J974*'Emission factors'!$B$40*'Emission factors'!$C$40</f>
        <v>62.945704799999994</v>
      </c>
      <c r="O4280" s="98">
        <f>'Activity data'!K974*'Emission factors'!$B$40*'Emission factors'!$C$40</f>
        <v>7868.7681353999997</v>
      </c>
      <c r="P4280" s="98">
        <f>'Activity data'!L974*'Emission factors'!$B$40*'Emission factors'!$C$40</f>
        <v>14729.975037</v>
      </c>
      <c r="Q4280" s="98">
        <f>'Activity data'!M974*'Emission factors'!$B$40*'Emission factors'!$C$40</f>
        <v>16582.4564976</v>
      </c>
      <c r="R4280" s="98">
        <f>'Activity data'!N974*'Emission factors'!$B$40*'Emission factors'!$C$40</f>
        <v>17500.195805399999</v>
      </c>
      <c r="S4280" s="98">
        <f>'Activity data'!O974*'Emission factors'!$B$40*'Emission factors'!$C$40</f>
        <v>17607.090933000003</v>
      </c>
      <c r="T4280" s="98">
        <f>'Activity data'!P974*'Emission factors'!$B$40*'Emission factors'!$C$40</f>
        <v>19569.336506999996</v>
      </c>
      <c r="U4280" s="98">
        <f>'Activity data'!Q974*'Emission factors'!$B$40*'Emission factors'!$C$40</f>
        <v>17488.735496999998</v>
      </c>
    </row>
    <row r="4281" spans="1:21" x14ac:dyDescent="0.25">
      <c r="A4281" s="92" t="s">
        <v>11</v>
      </c>
      <c r="B4281" s="92" t="s">
        <v>12</v>
      </c>
      <c r="C4281" s="92" t="s">
        <v>43</v>
      </c>
      <c r="D4281" s="92" t="s">
        <v>43</v>
      </c>
      <c r="E4281" s="92" t="s">
        <v>26</v>
      </c>
      <c r="F4281" s="92" t="s">
        <v>34</v>
      </c>
      <c r="G4281" s="92" t="s">
        <v>97</v>
      </c>
      <c r="H4281" s="92" t="s">
        <v>16</v>
      </c>
      <c r="I4281" s="89" t="s">
        <v>190</v>
      </c>
      <c r="L4281" s="98">
        <f>'Activity data'!H975*'Emission factors'!$B$40*'Emission factors'!$C$40</f>
        <v>0</v>
      </c>
      <c r="M4281" s="98">
        <f>'Activity data'!I975*'Emission factors'!$B$40*'Emission factors'!$C$40</f>
        <v>0</v>
      </c>
      <c r="N4281" s="98">
        <f>'Activity data'!J975*'Emission factors'!$B$40*'Emission factors'!$C$40</f>
        <v>0</v>
      </c>
      <c r="O4281" s="98">
        <f>'Activity data'!K975*'Emission factors'!$B$40*'Emission factors'!$C$40</f>
        <v>0</v>
      </c>
      <c r="P4281" s="98">
        <f>'Activity data'!L975*'Emission factors'!$B$40*'Emission factors'!$C$40</f>
        <v>0</v>
      </c>
      <c r="Q4281" s="98">
        <f>'Activity data'!M975*'Emission factors'!$B$40*'Emission factors'!$C$40</f>
        <v>0</v>
      </c>
      <c r="R4281" s="98">
        <f>'Activity data'!N975*'Emission factors'!$B$40*'Emission factors'!$C$40</f>
        <v>0</v>
      </c>
      <c r="S4281" s="98">
        <f>'Activity data'!O975*'Emission factors'!$B$40*'Emission factors'!$C$40</f>
        <v>0</v>
      </c>
      <c r="T4281" s="98">
        <f>'Activity data'!P975*'Emission factors'!$B$40*'Emission factors'!$C$40</f>
        <v>0</v>
      </c>
      <c r="U4281" s="98">
        <f>'Activity data'!Q975*'Emission factors'!$B$40*'Emission factors'!$C$40</f>
        <v>9502.5969179999993</v>
      </c>
    </row>
    <row r="4282" spans="1:21" x14ac:dyDescent="0.25">
      <c r="A4282" s="92" t="s">
        <v>11</v>
      </c>
      <c r="B4282" s="92" t="s">
        <v>12</v>
      </c>
      <c r="C4282" s="92" t="s">
        <v>43</v>
      </c>
      <c r="D4282" s="92" t="s">
        <v>43</v>
      </c>
      <c r="E4282" s="92" t="s">
        <v>26</v>
      </c>
      <c r="F4282" s="92" t="s">
        <v>34</v>
      </c>
      <c r="G4282" s="92" t="s">
        <v>97</v>
      </c>
      <c r="H4282" s="92" t="s">
        <v>16</v>
      </c>
      <c r="I4282" s="89" t="s">
        <v>210</v>
      </c>
      <c r="L4282" s="98">
        <f>'Activity data'!H976*'Emission factors'!$B$40*'Emission factors'!$C$40</f>
        <v>0</v>
      </c>
      <c r="M4282" s="98">
        <f>'Activity data'!I976*'Emission factors'!$B$40*'Emission factors'!$C$40</f>
        <v>0</v>
      </c>
      <c r="N4282" s="98">
        <f>'Activity data'!J976*'Emission factors'!$B$40*'Emission factors'!$C$40</f>
        <v>0</v>
      </c>
      <c r="O4282" s="98">
        <f>'Activity data'!K976*'Emission factors'!$B$40*'Emission factors'!$C$40</f>
        <v>0</v>
      </c>
      <c r="P4282" s="98">
        <f>'Activity data'!L976*'Emission factors'!$B$40*'Emission factors'!$C$40</f>
        <v>0</v>
      </c>
      <c r="Q4282" s="98">
        <f>'Activity data'!M976*'Emission factors'!$B$40*'Emission factors'!$C$40</f>
        <v>0</v>
      </c>
      <c r="R4282" s="98">
        <f>'Activity data'!N976*'Emission factors'!$B$40*'Emission factors'!$C$40</f>
        <v>0</v>
      </c>
      <c r="S4282" s="98">
        <f>'Activity data'!O976*'Emission factors'!$B$40*'Emission factors'!$C$40</f>
        <v>0</v>
      </c>
      <c r="T4282" s="98">
        <f>'Activity data'!P976*'Emission factors'!$B$40*'Emission factors'!$C$40</f>
        <v>0</v>
      </c>
      <c r="U4282" s="98">
        <f>'Activity data'!Q976*'Emission factors'!$B$40*'Emission factors'!$C$40</f>
        <v>0</v>
      </c>
    </row>
    <row r="4283" spans="1:21" x14ac:dyDescent="0.25">
      <c r="A4283" s="92" t="s">
        <v>11</v>
      </c>
      <c r="B4283" s="92" t="s">
        <v>12</v>
      </c>
      <c r="C4283" s="92" t="s">
        <v>43</v>
      </c>
      <c r="D4283" s="92" t="s">
        <v>43</v>
      </c>
      <c r="E4283" s="92" t="s">
        <v>26</v>
      </c>
      <c r="F4283" s="92" t="s">
        <v>34</v>
      </c>
      <c r="G4283" s="92" t="s">
        <v>97</v>
      </c>
      <c r="H4283" s="92" t="s">
        <v>16</v>
      </c>
      <c r="I4283" s="89" t="s">
        <v>199</v>
      </c>
      <c r="L4283" s="98">
        <f>'Activity data'!H977*'Emission factors'!$B$40*'Emission factors'!$C$40</f>
        <v>0</v>
      </c>
      <c r="M4283" s="98">
        <f>'Activity data'!I977*'Emission factors'!$B$40*'Emission factors'!$C$40</f>
        <v>0</v>
      </c>
      <c r="N4283" s="98">
        <f>'Activity data'!J977*'Emission factors'!$B$40*'Emission factors'!$C$40</f>
        <v>0</v>
      </c>
      <c r="O4283" s="98">
        <f>'Activity data'!K977*'Emission factors'!$B$40*'Emission factors'!$C$40</f>
        <v>15451.317804599999</v>
      </c>
      <c r="P4283" s="98">
        <f>'Activity data'!L977*'Emission factors'!$B$40*'Emission factors'!$C$40</f>
        <v>22839.261118200004</v>
      </c>
      <c r="Q4283" s="98">
        <f>'Activity data'!M977*'Emission factors'!$B$40*'Emission factors'!$C$40</f>
        <v>13631.161293000003</v>
      </c>
      <c r="R4283" s="98">
        <f>'Activity data'!N977*'Emission factors'!$B$40*'Emission factors'!$C$40</f>
        <v>12814.547871600002</v>
      </c>
      <c r="S4283" s="98">
        <f>'Activity data'!O977*'Emission factors'!$B$40*'Emission factors'!$C$40</f>
        <v>13404.878832600001</v>
      </c>
      <c r="T4283" s="98">
        <f>'Activity data'!P977*'Emission factors'!$B$40*'Emission factors'!$C$40</f>
        <v>8888.3759825999987</v>
      </c>
      <c r="U4283" s="98">
        <f>'Activity data'!Q977*'Emission factors'!$B$40*'Emission factors'!$C$40</f>
        <v>4599.6956208000001</v>
      </c>
    </row>
    <row r="4284" spans="1:21" x14ac:dyDescent="0.25">
      <c r="A4284" s="92" t="s">
        <v>11</v>
      </c>
      <c r="B4284" s="92" t="s">
        <v>12</v>
      </c>
      <c r="C4284" s="92" t="s">
        <v>43</v>
      </c>
      <c r="D4284" s="92" t="s">
        <v>43</v>
      </c>
      <c r="E4284" s="92" t="s">
        <v>26</v>
      </c>
      <c r="F4284" s="92" t="s">
        <v>34</v>
      </c>
      <c r="G4284" s="92" t="s">
        <v>97</v>
      </c>
      <c r="H4284" s="92" t="s">
        <v>16</v>
      </c>
      <c r="I4284" s="89" t="s">
        <v>233</v>
      </c>
      <c r="L4284" s="98">
        <f>'Activity data'!H978*'Emission factors'!$B$40*'Emission factors'!$C$40</f>
        <v>0</v>
      </c>
      <c r="M4284" s="98">
        <f>'Activity data'!I978*'Emission factors'!$B$40*'Emission factors'!$C$40</f>
        <v>0</v>
      </c>
      <c r="N4284" s="98">
        <f>'Activity data'!J978*'Emission factors'!$B$40*'Emission factors'!$C$40</f>
        <v>0</v>
      </c>
      <c r="O4284" s="98">
        <f>'Activity data'!K978*'Emission factors'!$B$40*'Emission factors'!$C$40</f>
        <v>0</v>
      </c>
      <c r="P4284" s="98">
        <f>'Activity data'!L978*'Emission factors'!$B$40*'Emission factors'!$C$40</f>
        <v>2452.2792930000005</v>
      </c>
      <c r="Q4284" s="98">
        <f>'Activity data'!M978*'Emission factors'!$B$40*'Emission factors'!$C$40</f>
        <v>817.42643100000009</v>
      </c>
      <c r="R4284" s="98">
        <f>'Activity data'!N978*'Emission factors'!$B$40*'Emission factors'!$C$40</f>
        <v>0</v>
      </c>
      <c r="S4284" s="98">
        <f>'Activity data'!O978*'Emission factors'!$B$40*'Emission factors'!$C$40</f>
        <v>0</v>
      </c>
      <c r="T4284" s="98">
        <f>'Activity data'!P978*'Emission factors'!$B$40*'Emission factors'!$C$40</f>
        <v>0</v>
      </c>
      <c r="U4284" s="98">
        <f>'Activity data'!Q978*'Emission factors'!$B$40*'Emission factors'!$C$40</f>
        <v>0</v>
      </c>
    </row>
    <row r="4285" spans="1:21" x14ac:dyDescent="0.25">
      <c r="A4285" s="92" t="s">
        <v>11</v>
      </c>
      <c r="B4285" s="92" t="s">
        <v>12</v>
      </c>
      <c r="C4285" s="92" t="s">
        <v>43</v>
      </c>
      <c r="D4285" s="92" t="s">
        <v>43</v>
      </c>
      <c r="E4285" s="92" t="s">
        <v>26</v>
      </c>
      <c r="F4285" s="92" t="s">
        <v>34</v>
      </c>
      <c r="G4285" s="92" t="s">
        <v>97</v>
      </c>
      <c r="H4285" s="92" t="s">
        <v>16</v>
      </c>
      <c r="I4285" s="89" t="s">
        <v>200</v>
      </c>
      <c r="L4285" s="98">
        <f>'Activity data'!H979*'Emission factors'!$B$40*'Emission factors'!$C$40</f>
        <v>0</v>
      </c>
      <c r="M4285" s="98">
        <f>'Activity data'!I979*'Emission factors'!$B$40*'Emission factors'!$C$40</f>
        <v>0</v>
      </c>
      <c r="N4285" s="98">
        <f>'Activity data'!J979*'Emission factors'!$B$40*'Emission factors'!$C$40</f>
        <v>29.244893400000002</v>
      </c>
      <c r="O4285" s="98">
        <f>'Activity data'!K979*'Emission factors'!$B$40*'Emission factors'!$C$40</f>
        <v>13770.537717600004</v>
      </c>
      <c r="P4285" s="98">
        <f>'Activity data'!L979*'Emission factors'!$B$40*'Emission factors'!$C$40</f>
        <v>16209.347630400003</v>
      </c>
      <c r="Q4285" s="98">
        <f>'Activity data'!M979*'Emission factors'!$B$40*'Emission factors'!$C$40</f>
        <v>15938.326189800004</v>
      </c>
      <c r="R4285" s="98">
        <f>'Activity data'!N979*'Emission factors'!$B$40*'Emission factors'!$C$40</f>
        <v>14010.696062999998</v>
      </c>
      <c r="S4285" s="98">
        <f>'Activity data'!O979*'Emission factors'!$B$40*'Emission factors'!$C$40</f>
        <v>10844.531802</v>
      </c>
      <c r="T4285" s="98">
        <f>'Activity data'!P979*'Emission factors'!$B$40*'Emission factors'!$C$40</f>
        <v>9539.2448892000011</v>
      </c>
      <c r="U4285" s="98">
        <f>'Activity data'!Q979*'Emission factors'!$B$40*'Emission factors'!$C$40</f>
        <v>7599.7088622000001</v>
      </c>
    </row>
    <row r="4286" spans="1:21" x14ac:dyDescent="0.25">
      <c r="A4286" s="92" t="s">
        <v>11</v>
      </c>
      <c r="B4286" s="92" t="s">
        <v>12</v>
      </c>
      <c r="C4286" s="92" t="s">
        <v>43</v>
      </c>
      <c r="D4286" s="92" t="s">
        <v>43</v>
      </c>
      <c r="E4286" s="92" t="s">
        <v>45</v>
      </c>
      <c r="F4286" s="92" t="s">
        <v>34</v>
      </c>
      <c r="G4286" s="92" t="s">
        <v>97</v>
      </c>
      <c r="H4286" s="92" t="s">
        <v>16</v>
      </c>
      <c r="I4286" s="89" t="s">
        <v>227</v>
      </c>
      <c r="J4286" s="92" t="s">
        <v>99</v>
      </c>
      <c r="L4286" s="98">
        <f>'Activity data'!H980*'Emission factors'!$B$43*'Emission factors'!$C$43</f>
        <v>0</v>
      </c>
      <c r="M4286" s="98">
        <f>'Activity data'!I980*'Emission factors'!$B$43*'Emission factors'!$C$43</f>
        <v>0</v>
      </c>
      <c r="N4286" s="98">
        <f>'Activity data'!J980*'Emission factors'!$B$43*'Emission factors'!$C$43</f>
        <v>0</v>
      </c>
      <c r="O4286" s="98">
        <f>'Activity data'!K980*'Emission factors'!$B$43*'Emission factors'!$C$43</f>
        <v>0</v>
      </c>
      <c r="P4286" s="98">
        <f>'Activity data'!L980*'Emission factors'!$B$43*'Emission factors'!$C$43</f>
        <v>0</v>
      </c>
      <c r="Q4286" s="98">
        <f>'Activity data'!M980*'Emission factors'!$B$43*'Emission factors'!$C$43</f>
        <v>0</v>
      </c>
      <c r="R4286" s="98">
        <f>'Activity data'!N980*'Emission factors'!$B$43*'Emission factors'!$C$43</f>
        <v>0</v>
      </c>
      <c r="S4286" s="98">
        <f>'Activity data'!O980*'Emission factors'!$B$43*'Emission factors'!$C$43</f>
        <v>0</v>
      </c>
      <c r="T4286" s="98">
        <f>'Activity data'!P980*'Emission factors'!$B$43*'Emission factors'!$C$43</f>
        <v>0</v>
      </c>
      <c r="U4286" s="98">
        <f>'Activity data'!Q980*'Emission factors'!$B$43*'Emission factors'!$C$43</f>
        <v>0</v>
      </c>
    </row>
    <row r="4287" spans="1:21" x14ac:dyDescent="0.25">
      <c r="A4287" s="92" t="s">
        <v>11</v>
      </c>
      <c r="B4287" s="92" t="s">
        <v>12</v>
      </c>
      <c r="C4287" s="92" t="s">
        <v>43</v>
      </c>
      <c r="D4287" s="92" t="s">
        <v>43</v>
      </c>
      <c r="E4287" s="92" t="s">
        <v>45</v>
      </c>
      <c r="F4287" s="92" t="s">
        <v>34</v>
      </c>
      <c r="G4287" s="92" t="s">
        <v>97</v>
      </c>
      <c r="H4287" s="92" t="s">
        <v>16</v>
      </c>
      <c r="I4287" s="89" t="s">
        <v>203</v>
      </c>
      <c r="L4287" s="98">
        <f>'Activity data'!H981*'Emission factors'!$B$43*'Emission factors'!$C$43</f>
        <v>0</v>
      </c>
      <c r="M4287" s="98">
        <f>'Activity data'!I981*'Emission factors'!$B$43*'Emission factors'!$C$43</f>
        <v>0</v>
      </c>
      <c r="N4287" s="98">
        <f>'Activity data'!J981*'Emission factors'!$B$43*'Emission factors'!$C$43</f>
        <v>0</v>
      </c>
      <c r="O4287" s="98">
        <f>'Activity data'!K981*'Emission factors'!$B$43*'Emission factors'!$C$43</f>
        <v>0</v>
      </c>
      <c r="P4287" s="98">
        <f>'Activity data'!L981*'Emission factors'!$B$43*'Emission factors'!$C$43</f>
        <v>0</v>
      </c>
      <c r="Q4287" s="98">
        <f>'Activity data'!M981*'Emission factors'!$B$43*'Emission factors'!$C$43</f>
        <v>0</v>
      </c>
      <c r="R4287" s="98">
        <f>'Activity data'!N981*'Emission factors'!$B$43*'Emission factors'!$C$43</f>
        <v>0</v>
      </c>
      <c r="S4287" s="98">
        <f>'Activity data'!O981*'Emission factors'!$B$43*'Emission factors'!$C$43</f>
        <v>0</v>
      </c>
      <c r="T4287" s="98">
        <f>'Activity data'!P981*'Emission factors'!$B$43*'Emission factors'!$C$43</f>
        <v>0</v>
      </c>
      <c r="U4287" s="98">
        <f>'Activity data'!Q981*'Emission factors'!$B$43*'Emission factors'!$C$43</f>
        <v>0</v>
      </c>
    </row>
    <row r="4288" spans="1:21" x14ac:dyDescent="0.25">
      <c r="A4288" s="92" t="s">
        <v>11</v>
      </c>
      <c r="B4288" s="92" t="s">
        <v>12</v>
      </c>
      <c r="C4288" s="92" t="s">
        <v>43</v>
      </c>
      <c r="D4288" s="92" t="s">
        <v>43</v>
      </c>
      <c r="E4288" s="92" t="s">
        <v>45</v>
      </c>
      <c r="F4288" s="92" t="s">
        <v>34</v>
      </c>
      <c r="G4288" s="92" t="s">
        <v>97</v>
      </c>
      <c r="H4288" s="92" t="s">
        <v>16</v>
      </c>
      <c r="I4288" s="89" t="s">
        <v>191</v>
      </c>
      <c r="L4288" s="98">
        <f>'Activity data'!H982*'Emission factors'!$B$43*'Emission factors'!$C$43</f>
        <v>0</v>
      </c>
      <c r="M4288" s="98">
        <f>'Activity data'!I982*'Emission factors'!$B$43*'Emission factors'!$C$43</f>
        <v>0</v>
      </c>
      <c r="N4288" s="98">
        <f>'Activity data'!J982*'Emission factors'!$B$43*'Emission factors'!$C$43</f>
        <v>0</v>
      </c>
      <c r="O4288" s="98">
        <f>'Activity data'!K982*'Emission factors'!$B$43*'Emission factors'!$C$43</f>
        <v>0</v>
      </c>
      <c r="P4288" s="98">
        <f>'Activity data'!L982*'Emission factors'!$B$43*'Emission factors'!$C$43</f>
        <v>0</v>
      </c>
      <c r="Q4288" s="98">
        <f>'Activity data'!M982*'Emission factors'!$B$43*'Emission factors'!$C$43</f>
        <v>0</v>
      </c>
      <c r="R4288" s="98">
        <f>'Activity data'!N982*'Emission factors'!$B$43*'Emission factors'!$C$43</f>
        <v>0</v>
      </c>
      <c r="S4288" s="98">
        <f>'Activity data'!O982*'Emission factors'!$B$43*'Emission factors'!$C$43</f>
        <v>0</v>
      </c>
      <c r="T4288" s="98">
        <f>'Activity data'!P982*'Emission factors'!$B$43*'Emission factors'!$C$43</f>
        <v>0</v>
      </c>
      <c r="U4288" s="98">
        <f>'Activity data'!Q982*'Emission factors'!$B$43*'Emission factors'!$C$43</f>
        <v>0</v>
      </c>
    </row>
    <row r="4289" spans="1:21" x14ac:dyDescent="0.25">
      <c r="A4289" s="92" t="s">
        <v>11</v>
      </c>
      <c r="B4289" s="92" t="s">
        <v>12</v>
      </c>
      <c r="C4289" s="92" t="s">
        <v>43</v>
      </c>
      <c r="D4289" s="92" t="s">
        <v>43</v>
      </c>
      <c r="E4289" s="92" t="s">
        <v>45</v>
      </c>
      <c r="F4289" s="92" t="s">
        <v>34</v>
      </c>
      <c r="G4289" s="92" t="s">
        <v>97</v>
      </c>
      <c r="H4289" s="92" t="s">
        <v>16</v>
      </c>
      <c r="I4289" s="89" t="s">
        <v>192</v>
      </c>
      <c r="L4289" s="98">
        <f>'Activity data'!H983*'Emission factors'!$B$43*'Emission factors'!$C$43</f>
        <v>0</v>
      </c>
      <c r="M4289" s="98">
        <f>'Activity data'!I983*'Emission factors'!$B$43*'Emission factors'!$C$43</f>
        <v>0</v>
      </c>
      <c r="N4289" s="98">
        <f>'Activity data'!J983*'Emission factors'!$B$43*'Emission factors'!$C$43</f>
        <v>0</v>
      </c>
      <c r="O4289" s="98">
        <f>'Activity data'!K983*'Emission factors'!$B$43*'Emission factors'!$C$43</f>
        <v>0</v>
      </c>
      <c r="P4289" s="98">
        <f>'Activity data'!L983*'Emission factors'!$B$43*'Emission factors'!$C$43</f>
        <v>0</v>
      </c>
      <c r="Q4289" s="98">
        <f>'Activity data'!M983*'Emission factors'!$B$43*'Emission factors'!$C$43</f>
        <v>0</v>
      </c>
      <c r="R4289" s="98">
        <f>'Activity data'!N983*'Emission factors'!$B$43*'Emission factors'!$C$43</f>
        <v>0</v>
      </c>
      <c r="S4289" s="98">
        <f>'Activity data'!O983*'Emission factors'!$B$43*'Emission factors'!$C$43</f>
        <v>0</v>
      </c>
      <c r="T4289" s="98">
        <f>'Activity data'!P983*'Emission factors'!$B$43*'Emission factors'!$C$43</f>
        <v>0</v>
      </c>
      <c r="U4289" s="98">
        <f>'Activity data'!Q983*'Emission factors'!$B$43*'Emission factors'!$C$43</f>
        <v>0</v>
      </c>
    </row>
    <row r="4290" spans="1:21" x14ac:dyDescent="0.25">
      <c r="A4290" s="92" t="s">
        <v>11</v>
      </c>
      <c r="B4290" s="92" t="s">
        <v>12</v>
      </c>
      <c r="C4290" s="92" t="s">
        <v>43</v>
      </c>
      <c r="D4290" s="92" t="s">
        <v>43</v>
      </c>
      <c r="E4290" s="92" t="s">
        <v>45</v>
      </c>
      <c r="F4290" s="92" t="s">
        <v>34</v>
      </c>
      <c r="G4290" s="92" t="s">
        <v>97</v>
      </c>
      <c r="H4290" s="92" t="s">
        <v>16</v>
      </c>
      <c r="I4290" s="89" t="s">
        <v>206</v>
      </c>
      <c r="L4290" s="98">
        <f>'Activity data'!H984*'Emission factors'!$B$43*'Emission factors'!$C$43</f>
        <v>0</v>
      </c>
      <c r="M4290" s="98">
        <f>'Activity data'!I984*'Emission factors'!$B$43*'Emission factors'!$C$43</f>
        <v>0</v>
      </c>
      <c r="N4290" s="98">
        <f>'Activity data'!J984*'Emission factors'!$B$43*'Emission factors'!$C$43</f>
        <v>0</v>
      </c>
      <c r="O4290" s="98">
        <f>'Activity data'!K984*'Emission factors'!$B$43*'Emission factors'!$C$43</f>
        <v>0</v>
      </c>
      <c r="P4290" s="98">
        <f>'Activity data'!L984*'Emission factors'!$B$43*'Emission factors'!$C$43</f>
        <v>0</v>
      </c>
      <c r="Q4290" s="98">
        <f>'Activity data'!M984*'Emission factors'!$B$43*'Emission factors'!$C$43</f>
        <v>0</v>
      </c>
      <c r="R4290" s="98">
        <f>'Activity data'!N984*'Emission factors'!$B$43*'Emission factors'!$C$43</f>
        <v>0</v>
      </c>
      <c r="S4290" s="98">
        <f>'Activity data'!O984*'Emission factors'!$B$43*'Emission factors'!$C$43</f>
        <v>0</v>
      </c>
      <c r="T4290" s="98">
        <f>'Activity data'!P984*'Emission factors'!$B$43*'Emission factors'!$C$43</f>
        <v>0</v>
      </c>
      <c r="U4290" s="98">
        <f>'Activity data'!Q984*'Emission factors'!$B$43*'Emission factors'!$C$43</f>
        <v>0</v>
      </c>
    </row>
    <row r="4291" spans="1:21" x14ac:dyDescent="0.25">
      <c r="A4291" s="92" t="s">
        <v>11</v>
      </c>
      <c r="B4291" s="92" t="s">
        <v>12</v>
      </c>
      <c r="C4291" s="92" t="s">
        <v>43</v>
      </c>
      <c r="D4291" s="92" t="s">
        <v>43</v>
      </c>
      <c r="E4291" s="92" t="s">
        <v>45</v>
      </c>
      <c r="F4291" s="92" t="s">
        <v>34</v>
      </c>
      <c r="G4291" s="92" t="s">
        <v>97</v>
      </c>
      <c r="H4291" s="92" t="s">
        <v>16</v>
      </c>
      <c r="I4291" s="89" t="s">
        <v>220</v>
      </c>
      <c r="L4291" s="98">
        <f>'Activity data'!H985*'Emission factors'!$B$43*'Emission factors'!$C$43</f>
        <v>0</v>
      </c>
      <c r="M4291" s="98">
        <f>'Activity data'!I985*'Emission factors'!$B$43*'Emission factors'!$C$43</f>
        <v>0</v>
      </c>
      <c r="N4291" s="98">
        <f>'Activity data'!J985*'Emission factors'!$B$43*'Emission factors'!$C$43</f>
        <v>0</v>
      </c>
      <c r="O4291" s="98">
        <f>'Activity data'!K985*'Emission factors'!$B$43*'Emission factors'!$C$43</f>
        <v>0</v>
      </c>
      <c r="P4291" s="98">
        <f>'Activity data'!L985*'Emission factors'!$B$43*'Emission factors'!$C$43</f>
        <v>0</v>
      </c>
      <c r="Q4291" s="98">
        <f>'Activity data'!M985*'Emission factors'!$B$43*'Emission factors'!$C$43</f>
        <v>0</v>
      </c>
      <c r="R4291" s="98">
        <f>'Activity data'!N985*'Emission factors'!$B$43*'Emission factors'!$C$43</f>
        <v>0</v>
      </c>
      <c r="S4291" s="98">
        <f>'Activity data'!O985*'Emission factors'!$B$43*'Emission factors'!$C$43</f>
        <v>0</v>
      </c>
      <c r="T4291" s="98">
        <f>'Activity data'!P985*'Emission factors'!$B$43*'Emission factors'!$C$43</f>
        <v>0</v>
      </c>
      <c r="U4291" s="98">
        <f>'Activity data'!Q985*'Emission factors'!$B$43*'Emission factors'!$C$43</f>
        <v>0</v>
      </c>
    </row>
    <row r="4292" spans="1:21" x14ac:dyDescent="0.25">
      <c r="A4292" s="92" t="s">
        <v>11</v>
      </c>
      <c r="B4292" s="92" t="s">
        <v>12</v>
      </c>
      <c r="C4292" s="92" t="s">
        <v>43</v>
      </c>
      <c r="D4292" s="92" t="s">
        <v>43</v>
      </c>
      <c r="E4292" s="92" t="s">
        <v>45</v>
      </c>
      <c r="F4292" s="92" t="s">
        <v>34</v>
      </c>
      <c r="G4292" s="92" t="s">
        <v>97</v>
      </c>
      <c r="H4292" s="92" t="s">
        <v>16</v>
      </c>
      <c r="I4292" s="89" t="s">
        <v>193</v>
      </c>
      <c r="L4292" s="98">
        <f>'Activity data'!H986*'Emission factors'!$B$43*'Emission factors'!$C$43</f>
        <v>0</v>
      </c>
      <c r="M4292" s="98">
        <f>'Activity data'!I986*'Emission factors'!$B$43*'Emission factors'!$C$43</f>
        <v>0</v>
      </c>
      <c r="N4292" s="98">
        <f>'Activity data'!J986*'Emission factors'!$B$43*'Emission factors'!$C$43</f>
        <v>0</v>
      </c>
      <c r="O4292" s="98">
        <f>'Activity data'!K986*'Emission factors'!$B$43*'Emission factors'!$C$43</f>
        <v>0</v>
      </c>
      <c r="P4292" s="98">
        <f>'Activity data'!L986*'Emission factors'!$B$43*'Emission factors'!$C$43</f>
        <v>0</v>
      </c>
      <c r="Q4292" s="98">
        <f>'Activity data'!M986*'Emission factors'!$B$43*'Emission factors'!$C$43</f>
        <v>0</v>
      </c>
      <c r="R4292" s="98">
        <f>'Activity data'!N986*'Emission factors'!$B$43*'Emission factors'!$C$43</f>
        <v>0</v>
      </c>
      <c r="S4292" s="98">
        <f>'Activity data'!O986*'Emission factors'!$B$43*'Emission factors'!$C$43</f>
        <v>0</v>
      </c>
      <c r="T4292" s="98">
        <f>'Activity data'!P986*'Emission factors'!$B$43*'Emission factors'!$C$43</f>
        <v>0</v>
      </c>
      <c r="U4292" s="98">
        <f>'Activity data'!Q986*'Emission factors'!$B$43*'Emission factors'!$C$43</f>
        <v>0</v>
      </c>
    </row>
    <row r="4293" spans="1:21" x14ac:dyDescent="0.25">
      <c r="A4293" s="92" t="s">
        <v>11</v>
      </c>
      <c r="B4293" s="92" t="s">
        <v>12</v>
      </c>
      <c r="C4293" s="92" t="s">
        <v>43</v>
      </c>
      <c r="D4293" s="92" t="s">
        <v>43</v>
      </c>
      <c r="E4293" s="92" t="s">
        <v>45</v>
      </c>
      <c r="F4293" s="92" t="s">
        <v>34</v>
      </c>
      <c r="G4293" s="92" t="s">
        <v>97</v>
      </c>
      <c r="H4293" s="92" t="s">
        <v>16</v>
      </c>
      <c r="I4293" s="89" t="s">
        <v>259</v>
      </c>
      <c r="L4293" s="98">
        <f>'Activity data'!H987*'Emission factors'!$B$43*'Emission factors'!$C$43</f>
        <v>0</v>
      </c>
      <c r="M4293" s="98">
        <f>'Activity data'!I987*'Emission factors'!$B$43*'Emission factors'!$C$43</f>
        <v>0</v>
      </c>
      <c r="N4293" s="98">
        <f>'Activity data'!J987*'Emission factors'!$B$43*'Emission factors'!$C$43</f>
        <v>0</v>
      </c>
      <c r="O4293" s="98">
        <f>'Activity data'!K987*'Emission factors'!$B$43*'Emission factors'!$C$43</f>
        <v>0</v>
      </c>
      <c r="P4293" s="98">
        <f>'Activity data'!L987*'Emission factors'!$B$43*'Emission factors'!$C$43</f>
        <v>0</v>
      </c>
      <c r="Q4293" s="98">
        <f>'Activity data'!M987*'Emission factors'!$B$43*'Emission factors'!$C$43</f>
        <v>0</v>
      </c>
      <c r="R4293" s="98">
        <f>'Activity data'!N987*'Emission factors'!$B$43*'Emission factors'!$C$43</f>
        <v>0</v>
      </c>
      <c r="S4293" s="98">
        <f>'Activity data'!O987*'Emission factors'!$B$43*'Emission factors'!$C$43</f>
        <v>0</v>
      </c>
      <c r="T4293" s="98">
        <f>'Activity data'!P987*'Emission factors'!$B$43*'Emission factors'!$C$43</f>
        <v>0</v>
      </c>
      <c r="U4293" s="98">
        <f>'Activity data'!Q987*'Emission factors'!$B$43*'Emission factors'!$C$43</f>
        <v>0</v>
      </c>
    </row>
    <row r="4294" spans="1:21" x14ac:dyDescent="0.25">
      <c r="A4294" s="92" t="s">
        <v>11</v>
      </c>
      <c r="B4294" s="92" t="s">
        <v>12</v>
      </c>
      <c r="C4294" s="92" t="s">
        <v>43</v>
      </c>
      <c r="D4294" s="92" t="s">
        <v>43</v>
      </c>
      <c r="E4294" s="92" t="s">
        <v>45</v>
      </c>
      <c r="F4294" s="92" t="s">
        <v>34</v>
      </c>
      <c r="G4294" s="92" t="s">
        <v>97</v>
      </c>
      <c r="H4294" s="92" t="s">
        <v>16</v>
      </c>
      <c r="I4294" s="89" t="s">
        <v>223</v>
      </c>
      <c r="L4294" s="98">
        <f>'Activity data'!H988*'Emission factors'!$B$43*'Emission factors'!$C$43</f>
        <v>0</v>
      </c>
      <c r="M4294" s="98">
        <f>'Activity data'!I988*'Emission factors'!$B$43*'Emission factors'!$C$43</f>
        <v>0</v>
      </c>
      <c r="N4294" s="98">
        <f>'Activity data'!J988*'Emission factors'!$B$43*'Emission factors'!$C$43</f>
        <v>0</v>
      </c>
      <c r="O4294" s="98">
        <f>'Activity data'!K988*'Emission factors'!$B$43*'Emission factors'!$C$43</f>
        <v>0</v>
      </c>
      <c r="P4294" s="98">
        <f>'Activity data'!L988*'Emission factors'!$B$43*'Emission factors'!$C$43</f>
        <v>0</v>
      </c>
      <c r="Q4294" s="98">
        <f>'Activity data'!M988*'Emission factors'!$B$43*'Emission factors'!$C$43</f>
        <v>0</v>
      </c>
      <c r="R4294" s="98">
        <f>'Activity data'!N988*'Emission factors'!$B$43*'Emission factors'!$C$43</f>
        <v>0</v>
      </c>
      <c r="S4294" s="98">
        <f>'Activity data'!O988*'Emission factors'!$B$43*'Emission factors'!$C$43</f>
        <v>0</v>
      </c>
      <c r="T4294" s="98">
        <f>'Activity data'!P988*'Emission factors'!$B$43*'Emission factors'!$C$43</f>
        <v>0</v>
      </c>
      <c r="U4294" s="98">
        <f>'Activity data'!Q988*'Emission factors'!$B$43*'Emission factors'!$C$43</f>
        <v>0</v>
      </c>
    </row>
    <row r="4295" spans="1:21" x14ac:dyDescent="0.25">
      <c r="A4295" s="92" t="s">
        <v>11</v>
      </c>
      <c r="B4295" s="92" t="s">
        <v>12</v>
      </c>
      <c r="C4295" s="92" t="s">
        <v>43</v>
      </c>
      <c r="D4295" s="92" t="s">
        <v>43</v>
      </c>
      <c r="E4295" s="92" t="s">
        <v>45</v>
      </c>
      <c r="F4295" s="92" t="s">
        <v>34</v>
      </c>
      <c r="G4295" s="92" t="s">
        <v>97</v>
      </c>
      <c r="H4295" s="92" t="s">
        <v>16</v>
      </c>
      <c r="I4295" s="89" t="s">
        <v>221</v>
      </c>
      <c r="L4295" s="98">
        <f>'Activity data'!H989*'Emission factors'!$B$43*'Emission factors'!$C$43</f>
        <v>0</v>
      </c>
      <c r="M4295" s="98">
        <f>'Activity data'!I989*'Emission factors'!$B$43*'Emission factors'!$C$43</f>
        <v>0</v>
      </c>
      <c r="N4295" s="98">
        <f>'Activity data'!J989*'Emission factors'!$B$43*'Emission factors'!$C$43</f>
        <v>0</v>
      </c>
      <c r="O4295" s="98">
        <f>'Activity data'!K989*'Emission factors'!$B$43*'Emission factors'!$C$43</f>
        <v>0</v>
      </c>
      <c r="P4295" s="98">
        <f>'Activity data'!L989*'Emission factors'!$B$43*'Emission factors'!$C$43</f>
        <v>0</v>
      </c>
      <c r="Q4295" s="98">
        <f>'Activity data'!M989*'Emission factors'!$B$43*'Emission factors'!$C$43</f>
        <v>0</v>
      </c>
      <c r="R4295" s="98">
        <f>'Activity data'!N989*'Emission factors'!$B$43*'Emission factors'!$C$43</f>
        <v>0</v>
      </c>
      <c r="S4295" s="98">
        <f>'Activity data'!O989*'Emission factors'!$B$43*'Emission factors'!$C$43</f>
        <v>0</v>
      </c>
      <c r="T4295" s="98">
        <f>'Activity data'!P989*'Emission factors'!$B$43*'Emission factors'!$C$43</f>
        <v>0</v>
      </c>
      <c r="U4295" s="98">
        <f>'Activity data'!Q989*'Emission factors'!$B$43*'Emission factors'!$C$43</f>
        <v>0</v>
      </c>
    </row>
    <row r="4296" spans="1:21" x14ac:dyDescent="0.25">
      <c r="A4296" s="92" t="s">
        <v>11</v>
      </c>
      <c r="B4296" s="92" t="s">
        <v>12</v>
      </c>
      <c r="C4296" s="92" t="s">
        <v>43</v>
      </c>
      <c r="D4296" s="92" t="s">
        <v>43</v>
      </c>
      <c r="E4296" s="92" t="s">
        <v>45</v>
      </c>
      <c r="F4296" s="92" t="s">
        <v>34</v>
      </c>
      <c r="G4296" s="92" t="s">
        <v>97</v>
      </c>
      <c r="H4296" s="92" t="s">
        <v>16</v>
      </c>
      <c r="I4296" s="89" t="s">
        <v>222</v>
      </c>
      <c r="L4296" s="98">
        <f>'Activity data'!H990*'Emission factors'!$B$43*'Emission factors'!$C$43</f>
        <v>0</v>
      </c>
      <c r="M4296" s="98">
        <f>'Activity data'!I990*'Emission factors'!$B$43*'Emission factors'!$C$43</f>
        <v>0</v>
      </c>
      <c r="N4296" s="98">
        <f>'Activity data'!J990*'Emission factors'!$B$43*'Emission factors'!$C$43</f>
        <v>0</v>
      </c>
      <c r="O4296" s="98">
        <f>'Activity data'!K990*'Emission factors'!$B$43*'Emission factors'!$C$43</f>
        <v>0</v>
      </c>
      <c r="P4296" s="98">
        <f>'Activity data'!L990*'Emission factors'!$B$43*'Emission factors'!$C$43</f>
        <v>0</v>
      </c>
      <c r="Q4296" s="98">
        <f>'Activity data'!M990*'Emission factors'!$B$43*'Emission factors'!$C$43</f>
        <v>0</v>
      </c>
      <c r="R4296" s="98">
        <f>'Activity data'!N990*'Emission factors'!$B$43*'Emission factors'!$C$43</f>
        <v>0</v>
      </c>
      <c r="S4296" s="98">
        <f>'Activity data'!O990*'Emission factors'!$B$43*'Emission factors'!$C$43</f>
        <v>0</v>
      </c>
      <c r="T4296" s="98">
        <f>'Activity data'!P990*'Emission factors'!$B$43*'Emission factors'!$C$43</f>
        <v>0</v>
      </c>
      <c r="U4296" s="98">
        <f>'Activity data'!Q990*'Emission factors'!$B$43*'Emission factors'!$C$43</f>
        <v>0</v>
      </c>
    </row>
    <row r="4297" spans="1:21" x14ac:dyDescent="0.25">
      <c r="A4297" s="92" t="s">
        <v>11</v>
      </c>
      <c r="B4297" s="92" t="s">
        <v>12</v>
      </c>
      <c r="C4297" s="92" t="s">
        <v>43</v>
      </c>
      <c r="D4297" s="92" t="s">
        <v>43</v>
      </c>
      <c r="E4297" s="92" t="s">
        <v>45</v>
      </c>
      <c r="F4297" s="92" t="s">
        <v>34</v>
      </c>
      <c r="G4297" s="92" t="s">
        <v>97</v>
      </c>
      <c r="H4297" s="92" t="s">
        <v>16</v>
      </c>
      <c r="I4297" s="89" t="s">
        <v>201</v>
      </c>
      <c r="L4297" s="98">
        <f>'Activity data'!H991*'Emission factors'!$B$43*'Emission factors'!$C$43</f>
        <v>0</v>
      </c>
      <c r="M4297" s="98">
        <f>'Activity data'!I991*'Emission factors'!$B$43*'Emission factors'!$C$43</f>
        <v>0</v>
      </c>
      <c r="N4297" s="98">
        <f>'Activity data'!J991*'Emission factors'!$B$43*'Emission factors'!$C$43</f>
        <v>0</v>
      </c>
      <c r="O4297" s="98">
        <f>'Activity data'!K991*'Emission factors'!$B$43*'Emission factors'!$C$43</f>
        <v>0</v>
      </c>
      <c r="P4297" s="98">
        <f>'Activity data'!L991*'Emission factors'!$B$43*'Emission factors'!$C$43</f>
        <v>0</v>
      </c>
      <c r="Q4297" s="98">
        <f>'Activity data'!M991*'Emission factors'!$B$43*'Emission factors'!$C$43</f>
        <v>0</v>
      </c>
      <c r="R4297" s="98">
        <f>'Activity data'!N991*'Emission factors'!$B$43*'Emission factors'!$C$43</f>
        <v>0</v>
      </c>
      <c r="S4297" s="98">
        <f>'Activity data'!O991*'Emission factors'!$B$43*'Emission factors'!$C$43</f>
        <v>0</v>
      </c>
      <c r="T4297" s="98">
        <f>'Activity data'!P991*'Emission factors'!$B$43*'Emission factors'!$C$43</f>
        <v>0</v>
      </c>
      <c r="U4297" s="98">
        <f>'Activity data'!Q991*'Emission factors'!$B$43*'Emission factors'!$C$43</f>
        <v>0</v>
      </c>
    </row>
    <row r="4298" spans="1:21" x14ac:dyDescent="0.25">
      <c r="A4298" s="92" t="s">
        <v>11</v>
      </c>
      <c r="B4298" s="92" t="s">
        <v>12</v>
      </c>
      <c r="C4298" s="92" t="s">
        <v>43</v>
      </c>
      <c r="D4298" s="92" t="s">
        <v>43</v>
      </c>
      <c r="E4298" s="92" t="s">
        <v>45</v>
      </c>
      <c r="F4298" s="92" t="s">
        <v>34</v>
      </c>
      <c r="G4298" s="92" t="s">
        <v>97</v>
      </c>
      <c r="H4298" s="92" t="s">
        <v>16</v>
      </c>
      <c r="I4298" s="89" t="s">
        <v>207</v>
      </c>
      <c r="L4298" s="98">
        <f>'Activity data'!H992*'Emission factors'!$B$43*'Emission factors'!$C$43</f>
        <v>0</v>
      </c>
      <c r="M4298" s="98">
        <f>'Activity data'!I992*'Emission factors'!$B$43*'Emission factors'!$C$43</f>
        <v>0</v>
      </c>
      <c r="N4298" s="98">
        <f>'Activity data'!J992*'Emission factors'!$B$43*'Emission factors'!$C$43</f>
        <v>0</v>
      </c>
      <c r="O4298" s="98">
        <f>'Activity data'!K992*'Emission factors'!$B$43*'Emission factors'!$C$43</f>
        <v>0</v>
      </c>
      <c r="P4298" s="98">
        <f>'Activity data'!L992*'Emission factors'!$B$43*'Emission factors'!$C$43</f>
        <v>0</v>
      </c>
      <c r="Q4298" s="98">
        <f>'Activity data'!M992*'Emission factors'!$B$43*'Emission factors'!$C$43</f>
        <v>0</v>
      </c>
      <c r="R4298" s="98">
        <f>'Activity data'!N992*'Emission factors'!$B$43*'Emission factors'!$C$43</f>
        <v>0</v>
      </c>
      <c r="S4298" s="98">
        <f>'Activity data'!O992*'Emission factors'!$B$43*'Emission factors'!$C$43</f>
        <v>0</v>
      </c>
      <c r="T4298" s="98">
        <f>'Activity data'!P992*'Emission factors'!$B$43*'Emission factors'!$C$43</f>
        <v>0</v>
      </c>
      <c r="U4298" s="98">
        <f>'Activity data'!Q992*'Emission factors'!$B$43*'Emission factors'!$C$43</f>
        <v>0</v>
      </c>
    </row>
    <row r="4299" spans="1:21" x14ac:dyDescent="0.25">
      <c r="A4299" s="92" t="s">
        <v>11</v>
      </c>
      <c r="B4299" s="92" t="s">
        <v>12</v>
      </c>
      <c r="C4299" s="92" t="s">
        <v>43</v>
      </c>
      <c r="D4299" s="92" t="s">
        <v>43</v>
      </c>
      <c r="E4299" s="92" t="s">
        <v>45</v>
      </c>
      <c r="F4299" s="92" t="s">
        <v>34</v>
      </c>
      <c r="G4299" s="92" t="s">
        <v>97</v>
      </c>
      <c r="H4299" s="92" t="s">
        <v>16</v>
      </c>
      <c r="I4299" s="89" t="s">
        <v>218</v>
      </c>
      <c r="L4299" s="98">
        <f>'Activity data'!H993*'Emission factors'!$B$43*'Emission factors'!$C$43</f>
        <v>0</v>
      </c>
      <c r="M4299" s="98">
        <f>'Activity data'!I993*'Emission factors'!$B$43*'Emission factors'!$C$43</f>
        <v>0</v>
      </c>
      <c r="N4299" s="98">
        <f>'Activity data'!J993*'Emission factors'!$B$43*'Emission factors'!$C$43</f>
        <v>0</v>
      </c>
      <c r="O4299" s="98">
        <f>'Activity data'!K993*'Emission factors'!$B$43*'Emission factors'!$C$43</f>
        <v>0</v>
      </c>
      <c r="P4299" s="98">
        <f>'Activity data'!L993*'Emission factors'!$B$43*'Emission factors'!$C$43</f>
        <v>0</v>
      </c>
      <c r="Q4299" s="98">
        <f>'Activity data'!M993*'Emission factors'!$B$43*'Emission factors'!$C$43</f>
        <v>0</v>
      </c>
      <c r="R4299" s="98">
        <f>'Activity data'!N993*'Emission factors'!$B$43*'Emission factors'!$C$43</f>
        <v>0</v>
      </c>
      <c r="S4299" s="98">
        <f>'Activity data'!O993*'Emission factors'!$B$43*'Emission factors'!$C$43</f>
        <v>0</v>
      </c>
      <c r="T4299" s="98">
        <f>'Activity data'!P993*'Emission factors'!$B$43*'Emission factors'!$C$43</f>
        <v>0</v>
      </c>
      <c r="U4299" s="98">
        <f>'Activity data'!Q993*'Emission factors'!$B$43*'Emission factors'!$C$43</f>
        <v>0</v>
      </c>
    </row>
    <row r="4300" spans="1:21" x14ac:dyDescent="0.25">
      <c r="A4300" s="92" t="s">
        <v>11</v>
      </c>
      <c r="B4300" s="92" t="s">
        <v>12</v>
      </c>
      <c r="C4300" s="92" t="s">
        <v>43</v>
      </c>
      <c r="D4300" s="92" t="s">
        <v>43</v>
      </c>
      <c r="E4300" s="92" t="s">
        <v>45</v>
      </c>
      <c r="F4300" s="92" t="s">
        <v>34</v>
      </c>
      <c r="G4300" s="92" t="s">
        <v>97</v>
      </c>
      <c r="H4300" s="92" t="s">
        <v>16</v>
      </c>
      <c r="I4300" s="89" t="s">
        <v>194</v>
      </c>
      <c r="L4300" s="98">
        <f>'Activity data'!H994*'Emission factors'!$B$43*'Emission factors'!$C$43</f>
        <v>0</v>
      </c>
      <c r="M4300" s="98">
        <f>'Activity data'!I994*'Emission factors'!$B$43*'Emission factors'!$C$43</f>
        <v>0</v>
      </c>
      <c r="N4300" s="98">
        <f>'Activity data'!J994*'Emission factors'!$B$43*'Emission factors'!$C$43</f>
        <v>0</v>
      </c>
      <c r="O4300" s="98">
        <f>'Activity data'!K994*'Emission factors'!$B$43*'Emission factors'!$C$43</f>
        <v>0</v>
      </c>
      <c r="P4300" s="98">
        <f>'Activity data'!L994*'Emission factors'!$B$43*'Emission factors'!$C$43</f>
        <v>0</v>
      </c>
      <c r="Q4300" s="98">
        <f>'Activity data'!M994*'Emission factors'!$B$43*'Emission factors'!$C$43</f>
        <v>0</v>
      </c>
      <c r="R4300" s="98">
        <f>'Activity data'!N994*'Emission factors'!$B$43*'Emission factors'!$C$43</f>
        <v>0</v>
      </c>
      <c r="S4300" s="98">
        <f>'Activity data'!O994*'Emission factors'!$B$43*'Emission factors'!$C$43</f>
        <v>0</v>
      </c>
      <c r="T4300" s="98">
        <f>'Activity data'!P994*'Emission factors'!$B$43*'Emission factors'!$C$43</f>
        <v>0</v>
      </c>
      <c r="U4300" s="98">
        <f>'Activity data'!Q994*'Emission factors'!$B$43*'Emission factors'!$C$43</f>
        <v>0</v>
      </c>
    </row>
    <row r="4301" spans="1:21" x14ac:dyDescent="0.25">
      <c r="A4301" s="92" t="s">
        <v>11</v>
      </c>
      <c r="B4301" s="92" t="s">
        <v>12</v>
      </c>
      <c r="C4301" s="92" t="s">
        <v>43</v>
      </c>
      <c r="D4301" s="92" t="s">
        <v>43</v>
      </c>
      <c r="E4301" s="92" t="s">
        <v>45</v>
      </c>
      <c r="F4301" s="92" t="s">
        <v>34</v>
      </c>
      <c r="G4301" s="92" t="s">
        <v>97</v>
      </c>
      <c r="H4301" s="92" t="s">
        <v>16</v>
      </c>
      <c r="I4301" s="89" t="s">
        <v>195</v>
      </c>
      <c r="L4301" s="98">
        <f>'Activity data'!H995*'Emission factors'!$B$43*'Emission factors'!$C$43</f>
        <v>0</v>
      </c>
      <c r="M4301" s="98">
        <f>'Activity data'!I995*'Emission factors'!$B$43*'Emission factors'!$C$43</f>
        <v>0</v>
      </c>
      <c r="N4301" s="98">
        <f>'Activity data'!J995*'Emission factors'!$B$43*'Emission factors'!$C$43</f>
        <v>0</v>
      </c>
      <c r="O4301" s="98">
        <f>'Activity data'!K995*'Emission factors'!$B$43*'Emission factors'!$C$43</f>
        <v>0</v>
      </c>
      <c r="P4301" s="98">
        <f>'Activity data'!L995*'Emission factors'!$B$43*'Emission factors'!$C$43</f>
        <v>0</v>
      </c>
      <c r="Q4301" s="98">
        <f>'Activity data'!M995*'Emission factors'!$B$43*'Emission factors'!$C$43</f>
        <v>0</v>
      </c>
      <c r="R4301" s="98">
        <f>'Activity data'!N995*'Emission factors'!$B$43*'Emission factors'!$C$43</f>
        <v>0</v>
      </c>
      <c r="S4301" s="98">
        <f>'Activity data'!O995*'Emission factors'!$B$43*'Emission factors'!$C$43</f>
        <v>0</v>
      </c>
      <c r="T4301" s="98">
        <f>'Activity data'!P995*'Emission factors'!$B$43*'Emission factors'!$C$43</f>
        <v>0</v>
      </c>
      <c r="U4301" s="98">
        <f>'Activity data'!Q995*'Emission factors'!$B$43*'Emission factors'!$C$43</f>
        <v>0</v>
      </c>
    </row>
    <row r="4302" spans="1:21" x14ac:dyDescent="0.25">
      <c r="A4302" s="92" t="s">
        <v>11</v>
      </c>
      <c r="B4302" s="92" t="s">
        <v>12</v>
      </c>
      <c r="C4302" s="92" t="s">
        <v>43</v>
      </c>
      <c r="D4302" s="92" t="s">
        <v>43</v>
      </c>
      <c r="E4302" s="92" t="s">
        <v>45</v>
      </c>
      <c r="F4302" s="92" t="s">
        <v>34</v>
      </c>
      <c r="G4302" s="92" t="s">
        <v>97</v>
      </c>
      <c r="H4302" s="92" t="s">
        <v>16</v>
      </c>
      <c r="I4302" s="89" t="s">
        <v>209</v>
      </c>
      <c r="L4302" s="98">
        <f>'Activity data'!H996*'Emission factors'!$B$43*'Emission factors'!$C$43</f>
        <v>0</v>
      </c>
      <c r="M4302" s="98">
        <f>'Activity data'!I996*'Emission factors'!$B$43*'Emission factors'!$C$43</f>
        <v>0</v>
      </c>
      <c r="N4302" s="98">
        <f>'Activity data'!J996*'Emission factors'!$B$43*'Emission factors'!$C$43</f>
        <v>0</v>
      </c>
      <c r="O4302" s="98">
        <f>'Activity data'!K996*'Emission factors'!$B$43*'Emission factors'!$C$43</f>
        <v>0</v>
      </c>
      <c r="P4302" s="98">
        <f>'Activity data'!L996*'Emission factors'!$B$43*'Emission factors'!$C$43</f>
        <v>0</v>
      </c>
      <c r="Q4302" s="98">
        <f>'Activity data'!M996*'Emission factors'!$B$43*'Emission factors'!$C$43</f>
        <v>0</v>
      </c>
      <c r="R4302" s="98">
        <f>'Activity data'!N996*'Emission factors'!$B$43*'Emission factors'!$C$43</f>
        <v>0</v>
      </c>
      <c r="S4302" s="98">
        <f>'Activity data'!O996*'Emission factors'!$B$43*'Emission factors'!$C$43</f>
        <v>0</v>
      </c>
      <c r="T4302" s="98">
        <f>'Activity data'!P996*'Emission factors'!$B$43*'Emission factors'!$C$43</f>
        <v>0</v>
      </c>
      <c r="U4302" s="98">
        <f>'Activity data'!Q996*'Emission factors'!$B$43*'Emission factors'!$C$43</f>
        <v>0</v>
      </c>
    </row>
    <row r="4303" spans="1:21" x14ac:dyDescent="0.25">
      <c r="A4303" s="92" t="s">
        <v>11</v>
      </c>
      <c r="B4303" s="92" t="s">
        <v>12</v>
      </c>
      <c r="C4303" s="92" t="s">
        <v>43</v>
      </c>
      <c r="D4303" s="92" t="s">
        <v>43</v>
      </c>
      <c r="E4303" s="92" t="s">
        <v>45</v>
      </c>
      <c r="F4303" s="92" t="s">
        <v>34</v>
      </c>
      <c r="G4303" s="92" t="s">
        <v>97</v>
      </c>
      <c r="H4303" s="92" t="s">
        <v>16</v>
      </c>
      <c r="I4303" s="89" t="s">
        <v>208</v>
      </c>
      <c r="L4303" s="98">
        <f>'Activity data'!H997*'Emission factors'!$B$43*'Emission factors'!$C$43</f>
        <v>0</v>
      </c>
      <c r="M4303" s="98">
        <f>'Activity data'!I997*'Emission factors'!$B$43*'Emission factors'!$C$43</f>
        <v>0</v>
      </c>
      <c r="N4303" s="98">
        <f>'Activity data'!J997*'Emission factors'!$B$43*'Emission factors'!$C$43</f>
        <v>0</v>
      </c>
      <c r="O4303" s="98">
        <f>'Activity data'!K997*'Emission factors'!$B$43*'Emission factors'!$C$43</f>
        <v>0</v>
      </c>
      <c r="P4303" s="98">
        <f>'Activity data'!L997*'Emission factors'!$B$43*'Emission factors'!$C$43</f>
        <v>0</v>
      </c>
      <c r="Q4303" s="98">
        <f>'Activity data'!M997*'Emission factors'!$B$43*'Emission factors'!$C$43</f>
        <v>0</v>
      </c>
      <c r="R4303" s="98">
        <f>'Activity data'!N997*'Emission factors'!$B$43*'Emission factors'!$C$43</f>
        <v>0</v>
      </c>
      <c r="S4303" s="98">
        <f>'Activity data'!O997*'Emission factors'!$B$43*'Emission factors'!$C$43</f>
        <v>0</v>
      </c>
      <c r="T4303" s="98">
        <f>'Activity data'!P997*'Emission factors'!$B$43*'Emission factors'!$C$43</f>
        <v>0</v>
      </c>
      <c r="U4303" s="98">
        <f>'Activity data'!Q997*'Emission factors'!$B$43*'Emission factors'!$C$43</f>
        <v>0</v>
      </c>
    </row>
    <row r="4304" spans="1:21" x14ac:dyDescent="0.25">
      <c r="A4304" s="92" t="s">
        <v>11</v>
      </c>
      <c r="B4304" s="92" t="s">
        <v>12</v>
      </c>
      <c r="C4304" s="92" t="s">
        <v>43</v>
      </c>
      <c r="D4304" s="92" t="s">
        <v>43</v>
      </c>
      <c r="E4304" s="92" t="s">
        <v>45</v>
      </c>
      <c r="F4304" s="92" t="s">
        <v>34</v>
      </c>
      <c r="G4304" s="92" t="s">
        <v>97</v>
      </c>
      <c r="H4304" s="92" t="s">
        <v>16</v>
      </c>
      <c r="I4304" s="89" t="s">
        <v>226</v>
      </c>
      <c r="L4304" s="98">
        <f>'Activity data'!H998*'Emission factors'!$B$43*'Emission factors'!$C$43</f>
        <v>0</v>
      </c>
      <c r="M4304" s="98">
        <f>'Activity data'!I998*'Emission factors'!$B$43*'Emission factors'!$C$43</f>
        <v>0</v>
      </c>
      <c r="N4304" s="98">
        <f>'Activity data'!J998*'Emission factors'!$B$43*'Emission factors'!$C$43</f>
        <v>0</v>
      </c>
      <c r="O4304" s="98">
        <f>'Activity data'!K998*'Emission factors'!$B$43*'Emission factors'!$C$43</f>
        <v>0</v>
      </c>
      <c r="P4304" s="98">
        <f>'Activity data'!L998*'Emission factors'!$B$43*'Emission factors'!$C$43</f>
        <v>0</v>
      </c>
      <c r="Q4304" s="98">
        <f>'Activity data'!M998*'Emission factors'!$B$43*'Emission factors'!$C$43</f>
        <v>0</v>
      </c>
      <c r="R4304" s="98">
        <f>'Activity data'!N998*'Emission factors'!$B$43*'Emission factors'!$C$43</f>
        <v>0</v>
      </c>
      <c r="S4304" s="98">
        <f>'Activity data'!O998*'Emission factors'!$B$43*'Emission factors'!$C$43</f>
        <v>0</v>
      </c>
      <c r="T4304" s="98">
        <f>'Activity data'!P998*'Emission factors'!$B$43*'Emission factors'!$C$43</f>
        <v>0</v>
      </c>
      <c r="U4304" s="98">
        <f>'Activity data'!Q998*'Emission factors'!$B$43*'Emission factors'!$C$43</f>
        <v>0</v>
      </c>
    </row>
    <row r="4305" spans="1:21" x14ac:dyDescent="0.25">
      <c r="A4305" s="92" t="s">
        <v>11</v>
      </c>
      <c r="B4305" s="92" t="s">
        <v>12</v>
      </c>
      <c r="C4305" s="92" t="s">
        <v>43</v>
      </c>
      <c r="D4305" s="92" t="s">
        <v>43</v>
      </c>
      <c r="E4305" s="92" t="s">
        <v>45</v>
      </c>
      <c r="F4305" s="92" t="s">
        <v>34</v>
      </c>
      <c r="G4305" s="92" t="s">
        <v>97</v>
      </c>
      <c r="H4305" s="92" t="s">
        <v>16</v>
      </c>
      <c r="I4305" s="89" t="s">
        <v>196</v>
      </c>
      <c r="L4305" s="98">
        <f>'Activity data'!H999*'Emission factors'!$B$43*'Emission factors'!$C$43</f>
        <v>0</v>
      </c>
      <c r="M4305" s="98">
        <f>'Activity data'!I999*'Emission factors'!$B$43*'Emission factors'!$C$43</f>
        <v>0</v>
      </c>
      <c r="N4305" s="98">
        <f>'Activity data'!J999*'Emission factors'!$B$43*'Emission factors'!$C$43</f>
        <v>0</v>
      </c>
      <c r="O4305" s="98">
        <f>'Activity data'!K999*'Emission factors'!$B$43*'Emission factors'!$C$43</f>
        <v>0</v>
      </c>
      <c r="P4305" s="98">
        <f>'Activity data'!L999*'Emission factors'!$B$43*'Emission factors'!$C$43</f>
        <v>0</v>
      </c>
      <c r="Q4305" s="98">
        <f>'Activity data'!M999*'Emission factors'!$B$43*'Emission factors'!$C$43</f>
        <v>0</v>
      </c>
      <c r="R4305" s="98">
        <f>'Activity data'!N999*'Emission factors'!$B$43*'Emission factors'!$C$43</f>
        <v>0</v>
      </c>
      <c r="S4305" s="98">
        <f>'Activity data'!O999*'Emission factors'!$B$43*'Emission factors'!$C$43</f>
        <v>0</v>
      </c>
      <c r="T4305" s="98">
        <f>'Activity data'!P999*'Emission factors'!$B$43*'Emission factors'!$C$43</f>
        <v>0</v>
      </c>
      <c r="U4305" s="98">
        <f>'Activity data'!Q999*'Emission factors'!$B$43*'Emission factors'!$C$43</f>
        <v>0</v>
      </c>
    </row>
    <row r="4306" spans="1:21" x14ac:dyDescent="0.25">
      <c r="A4306" s="92" t="s">
        <v>11</v>
      </c>
      <c r="B4306" s="92" t="s">
        <v>12</v>
      </c>
      <c r="C4306" s="92" t="s">
        <v>43</v>
      </c>
      <c r="D4306" s="92" t="s">
        <v>43</v>
      </c>
      <c r="E4306" s="92" t="s">
        <v>45</v>
      </c>
      <c r="F4306" s="92" t="s">
        <v>34</v>
      </c>
      <c r="G4306" s="92" t="s">
        <v>97</v>
      </c>
      <c r="H4306" s="92" t="s">
        <v>16</v>
      </c>
      <c r="I4306" s="89" t="s">
        <v>197</v>
      </c>
      <c r="L4306" s="98">
        <f>'Activity data'!H1000*'Emission factors'!$B$43*'Emission factors'!$C$43</f>
        <v>0</v>
      </c>
      <c r="M4306" s="98">
        <f>'Activity data'!I1000*'Emission factors'!$B$43*'Emission factors'!$C$43</f>
        <v>0</v>
      </c>
      <c r="N4306" s="98">
        <f>'Activity data'!J1000*'Emission factors'!$B$43*'Emission factors'!$C$43</f>
        <v>0</v>
      </c>
      <c r="O4306" s="98">
        <f>'Activity data'!K1000*'Emission factors'!$B$43*'Emission factors'!$C$43</f>
        <v>0</v>
      </c>
      <c r="P4306" s="98">
        <f>'Activity data'!L1000*'Emission factors'!$B$43*'Emission factors'!$C$43</f>
        <v>0</v>
      </c>
      <c r="Q4306" s="98">
        <f>'Activity data'!M1000*'Emission factors'!$B$43*'Emission factors'!$C$43</f>
        <v>0</v>
      </c>
      <c r="R4306" s="98">
        <f>'Activity data'!N1000*'Emission factors'!$B$43*'Emission factors'!$C$43</f>
        <v>0</v>
      </c>
      <c r="S4306" s="98">
        <f>'Activity data'!O1000*'Emission factors'!$B$43*'Emission factors'!$C$43</f>
        <v>0</v>
      </c>
      <c r="T4306" s="98">
        <f>'Activity data'!P1000*'Emission factors'!$B$43*'Emission factors'!$C$43</f>
        <v>0</v>
      </c>
      <c r="U4306" s="98">
        <f>'Activity data'!Q1000*'Emission factors'!$B$43*'Emission factors'!$C$43</f>
        <v>0</v>
      </c>
    </row>
    <row r="4307" spans="1:21" x14ac:dyDescent="0.25">
      <c r="A4307" s="92" t="s">
        <v>11</v>
      </c>
      <c r="B4307" s="92" t="s">
        <v>12</v>
      </c>
      <c r="C4307" s="92" t="s">
        <v>43</v>
      </c>
      <c r="D4307" s="92" t="s">
        <v>43</v>
      </c>
      <c r="E4307" s="92" t="s">
        <v>45</v>
      </c>
      <c r="F4307" s="92" t="s">
        <v>34</v>
      </c>
      <c r="G4307" s="92" t="s">
        <v>97</v>
      </c>
      <c r="H4307" s="92" t="s">
        <v>16</v>
      </c>
      <c r="I4307" s="92" t="s">
        <v>229</v>
      </c>
      <c r="L4307" s="98">
        <f>'Activity data'!H1001*'Emission factors'!$B$43*'Emission factors'!$C$43</f>
        <v>0</v>
      </c>
      <c r="M4307" s="98">
        <f>'Activity data'!I1001*'Emission factors'!$B$43*'Emission factors'!$C$43</f>
        <v>0</v>
      </c>
      <c r="N4307" s="98">
        <f>'Activity data'!J1001*'Emission factors'!$B$43*'Emission factors'!$C$43</f>
        <v>0</v>
      </c>
      <c r="O4307" s="98">
        <f>'Activity data'!K1001*'Emission factors'!$B$43*'Emission factors'!$C$43</f>
        <v>0</v>
      </c>
      <c r="P4307" s="98">
        <f>'Activity data'!L1001*'Emission factors'!$B$43*'Emission factors'!$C$43</f>
        <v>0</v>
      </c>
      <c r="Q4307" s="98">
        <f>'Activity data'!M1001*'Emission factors'!$B$43*'Emission factors'!$C$43</f>
        <v>0</v>
      </c>
      <c r="R4307" s="98">
        <f>'Activity data'!N1001*'Emission factors'!$B$43*'Emission factors'!$C$43</f>
        <v>0</v>
      </c>
      <c r="S4307" s="98">
        <f>'Activity data'!O1001*'Emission factors'!$B$43*'Emission factors'!$C$43</f>
        <v>0</v>
      </c>
      <c r="T4307" s="98">
        <f>'Activity data'!P1001*'Emission factors'!$B$43*'Emission factors'!$C$43</f>
        <v>0</v>
      </c>
      <c r="U4307" s="98">
        <f>'Activity data'!Q1001*'Emission factors'!$B$43*'Emission factors'!$C$43</f>
        <v>0</v>
      </c>
    </row>
    <row r="4308" spans="1:21" x14ac:dyDescent="0.25">
      <c r="A4308" s="92" t="s">
        <v>11</v>
      </c>
      <c r="B4308" s="92" t="s">
        <v>12</v>
      </c>
      <c r="C4308" s="92" t="s">
        <v>43</v>
      </c>
      <c r="D4308" s="92" t="s">
        <v>43</v>
      </c>
      <c r="E4308" s="92" t="s">
        <v>45</v>
      </c>
      <c r="F4308" s="92" t="s">
        <v>34</v>
      </c>
      <c r="G4308" s="92" t="s">
        <v>97</v>
      </c>
      <c r="H4308" s="92" t="s">
        <v>16</v>
      </c>
      <c r="I4308" s="89" t="s">
        <v>198</v>
      </c>
      <c r="L4308" s="98">
        <f>'Activity data'!H1002*'Emission factors'!$B$43*'Emission factors'!$C$43</f>
        <v>0</v>
      </c>
      <c r="M4308" s="98">
        <f>'Activity data'!I1002*'Emission factors'!$B$43*'Emission factors'!$C$43</f>
        <v>0</v>
      </c>
      <c r="N4308" s="98">
        <f>'Activity data'!J1002*'Emission factors'!$B$43*'Emission factors'!$C$43</f>
        <v>0</v>
      </c>
      <c r="O4308" s="98">
        <f>'Activity data'!K1002*'Emission factors'!$B$43*'Emission factors'!$C$43</f>
        <v>0</v>
      </c>
      <c r="P4308" s="98">
        <f>'Activity data'!L1002*'Emission factors'!$B$43*'Emission factors'!$C$43</f>
        <v>0</v>
      </c>
      <c r="Q4308" s="98">
        <f>'Activity data'!M1002*'Emission factors'!$B$43*'Emission factors'!$C$43</f>
        <v>0</v>
      </c>
      <c r="R4308" s="98">
        <f>'Activity data'!N1002*'Emission factors'!$B$43*'Emission factors'!$C$43</f>
        <v>0</v>
      </c>
      <c r="S4308" s="98">
        <f>'Activity data'!O1002*'Emission factors'!$B$43*'Emission factors'!$C$43</f>
        <v>0</v>
      </c>
      <c r="T4308" s="98">
        <f>'Activity data'!P1002*'Emission factors'!$B$43*'Emission factors'!$C$43</f>
        <v>0</v>
      </c>
      <c r="U4308" s="98">
        <f>'Activity data'!Q1002*'Emission factors'!$B$43*'Emission factors'!$C$43</f>
        <v>0</v>
      </c>
    </row>
    <row r="4309" spans="1:21" x14ac:dyDescent="0.25">
      <c r="A4309" s="92" t="s">
        <v>11</v>
      </c>
      <c r="B4309" s="92" t="s">
        <v>12</v>
      </c>
      <c r="C4309" s="92" t="s">
        <v>43</v>
      </c>
      <c r="D4309" s="92" t="s">
        <v>43</v>
      </c>
      <c r="E4309" s="92" t="s">
        <v>45</v>
      </c>
      <c r="F4309" s="92" t="s">
        <v>34</v>
      </c>
      <c r="G4309" s="92" t="s">
        <v>97</v>
      </c>
      <c r="H4309" s="92" t="s">
        <v>16</v>
      </c>
      <c r="I4309" s="89" t="s">
        <v>231</v>
      </c>
      <c r="L4309" s="98">
        <f>'Activity data'!H1003*'Emission factors'!$B$43*'Emission factors'!$C$43</f>
        <v>0</v>
      </c>
      <c r="M4309" s="98">
        <f>'Activity data'!I1003*'Emission factors'!$B$43*'Emission factors'!$C$43</f>
        <v>0</v>
      </c>
      <c r="N4309" s="98">
        <f>'Activity data'!J1003*'Emission factors'!$B$43*'Emission factors'!$C$43</f>
        <v>0</v>
      </c>
      <c r="O4309" s="98">
        <f>'Activity data'!K1003*'Emission factors'!$B$43*'Emission factors'!$C$43</f>
        <v>0</v>
      </c>
      <c r="P4309" s="98">
        <f>'Activity data'!L1003*'Emission factors'!$B$43*'Emission factors'!$C$43</f>
        <v>0</v>
      </c>
      <c r="Q4309" s="98">
        <f>'Activity data'!M1003*'Emission factors'!$B$43*'Emission factors'!$C$43</f>
        <v>0</v>
      </c>
      <c r="R4309" s="98">
        <f>'Activity data'!N1003*'Emission factors'!$B$43*'Emission factors'!$C$43</f>
        <v>0</v>
      </c>
      <c r="S4309" s="98">
        <f>'Activity data'!O1003*'Emission factors'!$B$43*'Emission factors'!$C$43</f>
        <v>0</v>
      </c>
      <c r="T4309" s="98">
        <f>'Activity data'!P1003*'Emission factors'!$B$43*'Emission factors'!$C$43</f>
        <v>0</v>
      </c>
      <c r="U4309" s="98">
        <f>'Activity data'!Q1003*'Emission factors'!$B$43*'Emission factors'!$C$43</f>
        <v>0</v>
      </c>
    </row>
    <row r="4310" spans="1:21" x14ac:dyDescent="0.25">
      <c r="A4310" s="92" t="s">
        <v>11</v>
      </c>
      <c r="B4310" s="92" t="s">
        <v>12</v>
      </c>
      <c r="C4310" s="92" t="s">
        <v>43</v>
      </c>
      <c r="D4310" s="92" t="s">
        <v>43</v>
      </c>
      <c r="E4310" s="92" t="s">
        <v>45</v>
      </c>
      <c r="F4310" s="92" t="s">
        <v>34</v>
      </c>
      <c r="G4310" s="92" t="s">
        <v>97</v>
      </c>
      <c r="H4310" s="92" t="s">
        <v>16</v>
      </c>
      <c r="I4310" s="89" t="s">
        <v>230</v>
      </c>
      <c r="L4310" s="98">
        <f>'Activity data'!H1004*'Emission factors'!$B$43*'Emission factors'!$C$43</f>
        <v>0</v>
      </c>
      <c r="M4310" s="98">
        <f>'Activity data'!I1004*'Emission factors'!$B$43*'Emission factors'!$C$43</f>
        <v>0</v>
      </c>
      <c r="N4310" s="98">
        <f>'Activity data'!J1004*'Emission factors'!$B$43*'Emission factors'!$C$43</f>
        <v>0</v>
      </c>
      <c r="O4310" s="98">
        <f>'Activity data'!K1004*'Emission factors'!$B$43*'Emission factors'!$C$43</f>
        <v>0</v>
      </c>
      <c r="P4310" s="98">
        <f>'Activity data'!L1004*'Emission factors'!$B$43*'Emission factors'!$C$43</f>
        <v>0</v>
      </c>
      <c r="Q4310" s="98">
        <f>'Activity data'!M1004*'Emission factors'!$B$43*'Emission factors'!$C$43</f>
        <v>0</v>
      </c>
      <c r="R4310" s="98">
        <f>'Activity data'!N1004*'Emission factors'!$B$43*'Emission factors'!$C$43</f>
        <v>0</v>
      </c>
      <c r="S4310" s="98">
        <f>'Activity data'!O1004*'Emission factors'!$B$43*'Emission factors'!$C$43</f>
        <v>0</v>
      </c>
      <c r="T4310" s="98">
        <f>'Activity data'!P1004*'Emission factors'!$B$43*'Emission factors'!$C$43</f>
        <v>0</v>
      </c>
      <c r="U4310" s="98">
        <f>'Activity data'!Q1004*'Emission factors'!$B$43*'Emission factors'!$C$43</f>
        <v>0</v>
      </c>
    </row>
    <row r="4311" spans="1:21" x14ac:dyDescent="0.25">
      <c r="A4311" s="92" t="s">
        <v>11</v>
      </c>
      <c r="B4311" s="92" t="s">
        <v>12</v>
      </c>
      <c r="C4311" s="92" t="s">
        <v>43</v>
      </c>
      <c r="D4311" s="92" t="s">
        <v>43</v>
      </c>
      <c r="E4311" s="92" t="s">
        <v>45</v>
      </c>
      <c r="F4311" s="92" t="s">
        <v>34</v>
      </c>
      <c r="G4311" s="92" t="s">
        <v>97</v>
      </c>
      <c r="H4311" s="92" t="s">
        <v>16</v>
      </c>
      <c r="I4311" s="88" t="s">
        <v>232</v>
      </c>
      <c r="L4311" s="98">
        <f>'Activity data'!H1005*'Emission factors'!$B$43*'Emission factors'!$C$43</f>
        <v>0</v>
      </c>
      <c r="M4311" s="98">
        <f>'Activity data'!I1005*'Emission factors'!$B$43*'Emission factors'!$C$43</f>
        <v>0</v>
      </c>
      <c r="N4311" s="98">
        <f>'Activity data'!J1005*'Emission factors'!$B$43*'Emission factors'!$C$43</f>
        <v>0</v>
      </c>
      <c r="O4311" s="98">
        <f>'Activity data'!K1005*'Emission factors'!$B$43*'Emission factors'!$C$43</f>
        <v>0</v>
      </c>
      <c r="P4311" s="98">
        <f>'Activity data'!L1005*'Emission factors'!$B$43*'Emission factors'!$C$43</f>
        <v>0</v>
      </c>
      <c r="Q4311" s="98">
        <f>'Activity data'!M1005*'Emission factors'!$B$43*'Emission factors'!$C$43</f>
        <v>0</v>
      </c>
      <c r="R4311" s="98">
        <f>'Activity data'!N1005*'Emission factors'!$B$43*'Emission factors'!$C$43</f>
        <v>0</v>
      </c>
      <c r="S4311" s="98">
        <f>'Activity data'!O1005*'Emission factors'!$B$43*'Emission factors'!$C$43</f>
        <v>0</v>
      </c>
      <c r="T4311" s="98">
        <f>'Activity data'!P1005*'Emission factors'!$B$43*'Emission factors'!$C$43</f>
        <v>0</v>
      </c>
      <c r="U4311" s="98">
        <f>'Activity data'!Q1005*'Emission factors'!$B$43*'Emission factors'!$C$43</f>
        <v>0</v>
      </c>
    </row>
    <row r="4312" spans="1:21" x14ac:dyDescent="0.25">
      <c r="A4312" s="92" t="s">
        <v>11</v>
      </c>
      <c r="B4312" s="92" t="s">
        <v>12</v>
      </c>
      <c r="C4312" s="92" t="s">
        <v>43</v>
      </c>
      <c r="D4312" s="92" t="s">
        <v>43</v>
      </c>
      <c r="E4312" s="92" t="s">
        <v>45</v>
      </c>
      <c r="F4312" s="92" t="s">
        <v>34</v>
      </c>
      <c r="G4312" s="92" t="s">
        <v>97</v>
      </c>
      <c r="H4312" s="92" t="s">
        <v>16</v>
      </c>
      <c r="I4312" s="89" t="s">
        <v>225</v>
      </c>
      <c r="L4312" s="98">
        <f>'Activity data'!H1006*'Emission factors'!$B$43*'Emission factors'!$C$43</f>
        <v>0</v>
      </c>
      <c r="M4312" s="98">
        <f>'Activity data'!I1006*'Emission factors'!$B$43*'Emission factors'!$C$43</f>
        <v>0</v>
      </c>
      <c r="N4312" s="98">
        <f>'Activity data'!J1006*'Emission factors'!$B$43*'Emission factors'!$C$43</f>
        <v>0</v>
      </c>
      <c r="O4312" s="98">
        <f>'Activity data'!K1006*'Emission factors'!$B$43*'Emission factors'!$C$43</f>
        <v>0</v>
      </c>
      <c r="P4312" s="98">
        <f>'Activity data'!L1006*'Emission factors'!$B$43*'Emission factors'!$C$43</f>
        <v>0</v>
      </c>
      <c r="Q4312" s="98">
        <f>'Activity data'!M1006*'Emission factors'!$B$43*'Emission factors'!$C$43</f>
        <v>0</v>
      </c>
      <c r="R4312" s="98">
        <f>'Activity data'!N1006*'Emission factors'!$B$43*'Emission factors'!$C$43</f>
        <v>0</v>
      </c>
      <c r="S4312" s="98">
        <f>'Activity data'!O1006*'Emission factors'!$B$43*'Emission factors'!$C$43</f>
        <v>0</v>
      </c>
      <c r="T4312" s="98">
        <f>'Activity data'!P1006*'Emission factors'!$B$43*'Emission factors'!$C$43</f>
        <v>0</v>
      </c>
      <c r="U4312" s="98">
        <f>'Activity data'!Q1006*'Emission factors'!$B$43*'Emission factors'!$C$43</f>
        <v>0</v>
      </c>
    </row>
    <row r="4313" spans="1:21" x14ac:dyDescent="0.25">
      <c r="A4313" s="92" t="s">
        <v>11</v>
      </c>
      <c r="B4313" s="92" t="s">
        <v>12</v>
      </c>
      <c r="C4313" s="92" t="s">
        <v>43</v>
      </c>
      <c r="D4313" s="92" t="s">
        <v>43</v>
      </c>
      <c r="E4313" s="92" t="s">
        <v>45</v>
      </c>
      <c r="F4313" s="92" t="s">
        <v>34</v>
      </c>
      <c r="G4313" s="92" t="s">
        <v>97</v>
      </c>
      <c r="H4313" s="92" t="s">
        <v>16</v>
      </c>
      <c r="I4313" s="89" t="s">
        <v>205</v>
      </c>
      <c r="L4313" s="98">
        <f>'Activity data'!H1007*'Emission factors'!$B$43*'Emission factors'!$C$43</f>
        <v>0</v>
      </c>
      <c r="M4313" s="98">
        <f>'Activity data'!I1007*'Emission factors'!$B$43*'Emission factors'!$C$43</f>
        <v>0</v>
      </c>
      <c r="N4313" s="98">
        <f>'Activity data'!J1007*'Emission factors'!$B$43*'Emission factors'!$C$43</f>
        <v>0</v>
      </c>
      <c r="O4313" s="98">
        <f>'Activity data'!K1007*'Emission factors'!$B$43*'Emission factors'!$C$43</f>
        <v>2814.5075409000001</v>
      </c>
      <c r="P4313" s="98">
        <f>'Activity data'!L1007*'Emission factors'!$B$43*'Emission factors'!$C$43</f>
        <v>5968.6025915999999</v>
      </c>
      <c r="Q4313" s="98">
        <f>'Activity data'!M1007*'Emission factors'!$B$43*'Emission factors'!$C$43</f>
        <v>2366.9405924999996</v>
      </c>
      <c r="R4313" s="98">
        <f>'Activity data'!N1007*'Emission factors'!$B$43*'Emission factors'!$C$43</f>
        <v>631.44497789999991</v>
      </c>
      <c r="S4313" s="98">
        <f>'Activity data'!O1007*'Emission factors'!$B$43*'Emission factors'!$C$43</f>
        <v>133.80060870000003</v>
      </c>
      <c r="T4313" s="98">
        <f>'Activity data'!P1007*'Emission factors'!$B$43*'Emission factors'!$C$43</f>
        <v>0</v>
      </c>
      <c r="U4313" s="98">
        <f>'Activity data'!Q1007*'Emission factors'!$B$43*'Emission factors'!$C$43</f>
        <v>0</v>
      </c>
    </row>
    <row r="4314" spans="1:21" x14ac:dyDescent="0.25">
      <c r="A4314" s="92" t="s">
        <v>11</v>
      </c>
      <c r="B4314" s="92" t="s">
        <v>12</v>
      </c>
      <c r="C4314" s="92" t="s">
        <v>43</v>
      </c>
      <c r="D4314" s="92" t="s">
        <v>43</v>
      </c>
      <c r="E4314" s="92" t="s">
        <v>45</v>
      </c>
      <c r="F4314" s="92" t="s">
        <v>34</v>
      </c>
      <c r="G4314" s="92" t="s">
        <v>97</v>
      </c>
      <c r="H4314" s="92" t="s">
        <v>16</v>
      </c>
      <c r="I4314" s="89" t="s">
        <v>204</v>
      </c>
      <c r="L4314" s="98">
        <f>'Activity data'!H1008*'Emission factors'!$B$43*'Emission factors'!$C$43</f>
        <v>0</v>
      </c>
      <c r="M4314" s="98">
        <f>'Activity data'!I1008*'Emission factors'!$B$43*'Emission factors'!$C$43</f>
        <v>0</v>
      </c>
      <c r="N4314" s="98">
        <f>'Activity data'!J1008*'Emission factors'!$B$43*'Emission factors'!$C$43</f>
        <v>0</v>
      </c>
      <c r="O4314" s="98">
        <f>'Activity data'!K1008*'Emission factors'!$B$43*'Emission factors'!$C$43</f>
        <v>0</v>
      </c>
      <c r="P4314" s="98">
        <f>'Activity data'!L1008*'Emission factors'!$B$43*'Emission factors'!$C$43</f>
        <v>0</v>
      </c>
      <c r="Q4314" s="98">
        <f>'Activity data'!M1008*'Emission factors'!$B$43*'Emission factors'!$C$43</f>
        <v>0</v>
      </c>
      <c r="R4314" s="98">
        <f>'Activity data'!N1008*'Emission factors'!$B$43*'Emission factors'!$C$43</f>
        <v>0</v>
      </c>
      <c r="S4314" s="98">
        <f>'Activity data'!O1008*'Emission factors'!$B$43*'Emission factors'!$C$43</f>
        <v>0</v>
      </c>
      <c r="T4314" s="98">
        <f>'Activity data'!P1008*'Emission factors'!$B$43*'Emission factors'!$C$43</f>
        <v>0</v>
      </c>
      <c r="U4314" s="98">
        <f>'Activity data'!Q1008*'Emission factors'!$B$43*'Emission factors'!$C$43</f>
        <v>0</v>
      </c>
    </row>
    <row r="4315" spans="1:21" x14ac:dyDescent="0.25">
      <c r="A4315" s="92" t="s">
        <v>11</v>
      </c>
      <c r="B4315" s="92" t="s">
        <v>12</v>
      </c>
      <c r="C4315" s="92" t="s">
        <v>43</v>
      </c>
      <c r="D4315" s="92" t="s">
        <v>43</v>
      </c>
      <c r="E4315" s="92" t="s">
        <v>45</v>
      </c>
      <c r="F4315" s="92" t="s">
        <v>34</v>
      </c>
      <c r="G4315" s="92" t="s">
        <v>97</v>
      </c>
      <c r="H4315" s="92" t="s">
        <v>16</v>
      </c>
      <c r="I4315" s="89" t="s">
        <v>228</v>
      </c>
      <c r="L4315" s="98">
        <f>'Activity data'!H1009*'Emission factors'!$B$43*'Emission factors'!$C$43</f>
        <v>0</v>
      </c>
      <c r="M4315" s="98">
        <f>'Activity data'!I1009*'Emission factors'!$B$43*'Emission factors'!$C$43</f>
        <v>0</v>
      </c>
      <c r="N4315" s="98">
        <f>'Activity data'!J1009*'Emission factors'!$B$43*'Emission factors'!$C$43</f>
        <v>0</v>
      </c>
      <c r="O4315" s="98">
        <f>'Activity data'!K1009*'Emission factors'!$B$43*'Emission factors'!$C$43</f>
        <v>0</v>
      </c>
      <c r="P4315" s="98">
        <f>'Activity data'!L1009*'Emission factors'!$B$43*'Emission factors'!$C$43</f>
        <v>0</v>
      </c>
      <c r="Q4315" s="98">
        <f>'Activity data'!M1009*'Emission factors'!$B$43*'Emission factors'!$C$43</f>
        <v>0</v>
      </c>
      <c r="R4315" s="98">
        <f>'Activity data'!N1009*'Emission factors'!$B$43*'Emission factors'!$C$43</f>
        <v>0</v>
      </c>
      <c r="S4315" s="98">
        <f>'Activity data'!O1009*'Emission factors'!$B$43*'Emission factors'!$C$43</f>
        <v>0</v>
      </c>
      <c r="T4315" s="98">
        <f>'Activity data'!P1009*'Emission factors'!$B$43*'Emission factors'!$C$43</f>
        <v>0</v>
      </c>
      <c r="U4315" s="98">
        <f>'Activity data'!Q1009*'Emission factors'!$B$43*'Emission factors'!$C$43</f>
        <v>0</v>
      </c>
    </row>
    <row r="4316" spans="1:21" x14ac:dyDescent="0.25">
      <c r="A4316" s="92" t="s">
        <v>11</v>
      </c>
      <c r="B4316" s="92" t="s">
        <v>12</v>
      </c>
      <c r="C4316" s="92" t="s">
        <v>43</v>
      </c>
      <c r="D4316" s="92" t="s">
        <v>43</v>
      </c>
      <c r="E4316" s="92" t="s">
        <v>45</v>
      </c>
      <c r="F4316" s="92" t="s">
        <v>34</v>
      </c>
      <c r="G4316" s="92" t="s">
        <v>97</v>
      </c>
      <c r="H4316" s="92" t="s">
        <v>16</v>
      </c>
      <c r="I4316" s="89" t="s">
        <v>202</v>
      </c>
      <c r="L4316" s="98">
        <f>'Activity data'!H1010*'Emission factors'!$B$43*'Emission factors'!$C$43</f>
        <v>0</v>
      </c>
      <c r="M4316" s="98">
        <f>'Activity data'!I1010*'Emission factors'!$B$43*'Emission factors'!$C$43</f>
        <v>0</v>
      </c>
      <c r="N4316" s="98">
        <f>'Activity data'!J1010*'Emission factors'!$B$43*'Emission factors'!$C$43</f>
        <v>0</v>
      </c>
      <c r="O4316" s="98">
        <f>'Activity data'!K1010*'Emission factors'!$B$43*'Emission factors'!$C$43</f>
        <v>0</v>
      </c>
      <c r="P4316" s="98">
        <f>'Activity data'!L1010*'Emission factors'!$B$43*'Emission factors'!$C$43</f>
        <v>0</v>
      </c>
      <c r="Q4316" s="98">
        <f>'Activity data'!M1010*'Emission factors'!$B$43*'Emission factors'!$C$43</f>
        <v>0</v>
      </c>
      <c r="R4316" s="98">
        <f>'Activity data'!N1010*'Emission factors'!$B$43*'Emission factors'!$C$43</f>
        <v>0</v>
      </c>
      <c r="S4316" s="98">
        <f>'Activity data'!O1010*'Emission factors'!$B$43*'Emission factors'!$C$43</f>
        <v>0</v>
      </c>
      <c r="T4316" s="98">
        <f>'Activity data'!P1010*'Emission factors'!$B$43*'Emission factors'!$C$43</f>
        <v>0</v>
      </c>
      <c r="U4316" s="98">
        <f>'Activity data'!Q1010*'Emission factors'!$B$43*'Emission factors'!$C$43</f>
        <v>0</v>
      </c>
    </row>
    <row r="4317" spans="1:21" x14ac:dyDescent="0.25">
      <c r="A4317" s="92" t="s">
        <v>11</v>
      </c>
      <c r="B4317" s="92" t="s">
        <v>12</v>
      </c>
      <c r="C4317" s="92" t="s">
        <v>43</v>
      </c>
      <c r="D4317" s="92" t="s">
        <v>43</v>
      </c>
      <c r="E4317" s="92" t="s">
        <v>45</v>
      </c>
      <c r="F4317" s="92" t="s">
        <v>34</v>
      </c>
      <c r="G4317" s="92" t="s">
        <v>97</v>
      </c>
      <c r="H4317" s="92" t="s">
        <v>16</v>
      </c>
      <c r="I4317" s="89" t="s">
        <v>190</v>
      </c>
      <c r="L4317" s="98">
        <f>'Activity data'!H1011*'Emission factors'!$B$43*'Emission factors'!$C$43</f>
        <v>0</v>
      </c>
      <c r="M4317" s="98">
        <f>'Activity data'!I1011*'Emission factors'!$B$43*'Emission factors'!$C$43</f>
        <v>0</v>
      </c>
      <c r="N4317" s="98">
        <f>'Activity data'!J1011*'Emission factors'!$B$43*'Emission factors'!$C$43</f>
        <v>0</v>
      </c>
      <c r="O4317" s="98">
        <f>'Activity data'!K1011*'Emission factors'!$B$43*'Emission factors'!$C$43</f>
        <v>0</v>
      </c>
      <c r="P4317" s="98">
        <f>'Activity data'!L1011*'Emission factors'!$B$43*'Emission factors'!$C$43</f>
        <v>0</v>
      </c>
      <c r="Q4317" s="98">
        <f>'Activity data'!M1011*'Emission factors'!$B$43*'Emission factors'!$C$43</f>
        <v>0</v>
      </c>
      <c r="R4317" s="98">
        <f>'Activity data'!N1011*'Emission factors'!$B$43*'Emission factors'!$C$43</f>
        <v>0</v>
      </c>
      <c r="S4317" s="98">
        <f>'Activity data'!O1011*'Emission factors'!$B$43*'Emission factors'!$C$43</f>
        <v>0</v>
      </c>
      <c r="T4317" s="98">
        <f>'Activity data'!P1011*'Emission factors'!$B$43*'Emission factors'!$C$43</f>
        <v>0</v>
      </c>
      <c r="U4317" s="98">
        <f>'Activity data'!Q1011*'Emission factors'!$B$43*'Emission factors'!$C$43</f>
        <v>0</v>
      </c>
    </row>
    <row r="4318" spans="1:21" x14ac:dyDescent="0.25">
      <c r="A4318" s="92" t="s">
        <v>11</v>
      </c>
      <c r="B4318" s="92" t="s">
        <v>12</v>
      </c>
      <c r="C4318" s="92" t="s">
        <v>43</v>
      </c>
      <c r="D4318" s="92" t="s">
        <v>43</v>
      </c>
      <c r="E4318" s="92" t="s">
        <v>45</v>
      </c>
      <c r="F4318" s="92" t="s">
        <v>34</v>
      </c>
      <c r="G4318" s="92" t="s">
        <v>97</v>
      </c>
      <c r="H4318" s="92" t="s">
        <v>16</v>
      </c>
      <c r="I4318" s="89" t="s">
        <v>210</v>
      </c>
      <c r="L4318" s="98">
        <f>'Activity data'!H1012*'Emission factors'!$B$43*'Emission factors'!$C$43</f>
        <v>0</v>
      </c>
      <c r="M4318" s="98">
        <f>'Activity data'!I1012*'Emission factors'!$B$43*'Emission factors'!$C$43</f>
        <v>0</v>
      </c>
      <c r="N4318" s="98">
        <f>'Activity data'!J1012*'Emission factors'!$B$43*'Emission factors'!$C$43</f>
        <v>0</v>
      </c>
      <c r="O4318" s="98">
        <f>'Activity data'!K1012*'Emission factors'!$B$43*'Emission factors'!$C$43</f>
        <v>0</v>
      </c>
      <c r="P4318" s="98">
        <f>'Activity data'!L1012*'Emission factors'!$B$43*'Emission factors'!$C$43</f>
        <v>0</v>
      </c>
      <c r="Q4318" s="98">
        <f>'Activity data'!M1012*'Emission factors'!$B$43*'Emission factors'!$C$43</f>
        <v>0</v>
      </c>
      <c r="R4318" s="98">
        <f>'Activity data'!N1012*'Emission factors'!$B$43*'Emission factors'!$C$43</f>
        <v>0</v>
      </c>
      <c r="S4318" s="98">
        <f>'Activity data'!O1012*'Emission factors'!$B$43*'Emission factors'!$C$43</f>
        <v>0</v>
      </c>
      <c r="T4318" s="98">
        <f>'Activity data'!P1012*'Emission factors'!$B$43*'Emission factors'!$C$43</f>
        <v>0</v>
      </c>
      <c r="U4318" s="98">
        <f>'Activity data'!Q1012*'Emission factors'!$B$43*'Emission factors'!$C$43</f>
        <v>0</v>
      </c>
    </row>
    <row r="4319" spans="1:21" x14ac:dyDescent="0.25">
      <c r="A4319" s="92" t="s">
        <v>11</v>
      </c>
      <c r="B4319" s="92" t="s">
        <v>12</v>
      </c>
      <c r="C4319" s="92" t="s">
        <v>43</v>
      </c>
      <c r="D4319" s="92" t="s">
        <v>43</v>
      </c>
      <c r="E4319" s="92" t="s">
        <v>45</v>
      </c>
      <c r="F4319" s="92" t="s">
        <v>34</v>
      </c>
      <c r="G4319" s="92" t="s">
        <v>97</v>
      </c>
      <c r="H4319" s="92" t="s">
        <v>16</v>
      </c>
      <c r="I4319" s="89" t="s">
        <v>199</v>
      </c>
      <c r="L4319" s="98">
        <f>'Activity data'!H1013*'Emission factors'!$B$43*'Emission factors'!$C$43</f>
        <v>0</v>
      </c>
      <c r="M4319" s="98">
        <f>'Activity data'!I1013*'Emission factors'!$B$43*'Emission factors'!$C$43</f>
        <v>0</v>
      </c>
      <c r="N4319" s="98">
        <f>'Activity data'!J1013*'Emission factors'!$B$43*'Emission factors'!$C$43</f>
        <v>0</v>
      </c>
      <c r="O4319" s="98">
        <f>'Activity data'!K1013*'Emission factors'!$B$43*'Emission factors'!$C$43</f>
        <v>0</v>
      </c>
      <c r="P4319" s="98">
        <f>'Activity data'!L1013*'Emission factors'!$B$43*'Emission factors'!$C$43</f>
        <v>0</v>
      </c>
      <c r="Q4319" s="98">
        <f>'Activity data'!M1013*'Emission factors'!$B$43*'Emission factors'!$C$43</f>
        <v>0</v>
      </c>
      <c r="R4319" s="98">
        <f>'Activity data'!N1013*'Emission factors'!$B$43*'Emission factors'!$C$43</f>
        <v>0</v>
      </c>
      <c r="S4319" s="98">
        <f>'Activity data'!O1013*'Emission factors'!$B$43*'Emission factors'!$C$43</f>
        <v>0</v>
      </c>
      <c r="T4319" s="98">
        <f>'Activity data'!P1013*'Emission factors'!$B$43*'Emission factors'!$C$43</f>
        <v>0</v>
      </c>
      <c r="U4319" s="98">
        <f>'Activity data'!Q1013*'Emission factors'!$B$43*'Emission factors'!$C$43</f>
        <v>0</v>
      </c>
    </row>
    <row r="4320" spans="1:21" x14ac:dyDescent="0.25">
      <c r="A4320" s="92" t="s">
        <v>11</v>
      </c>
      <c r="B4320" s="92" t="s">
        <v>12</v>
      </c>
      <c r="C4320" s="92" t="s">
        <v>43</v>
      </c>
      <c r="D4320" s="92" t="s">
        <v>43</v>
      </c>
      <c r="E4320" s="92" t="s">
        <v>45</v>
      </c>
      <c r="F4320" s="92" t="s">
        <v>34</v>
      </c>
      <c r="G4320" s="92" t="s">
        <v>97</v>
      </c>
      <c r="H4320" s="92" t="s">
        <v>16</v>
      </c>
      <c r="I4320" s="89" t="s">
        <v>233</v>
      </c>
      <c r="L4320" s="98">
        <f>'Activity data'!H1014*'Emission factors'!$B$43*'Emission factors'!$C$43</f>
        <v>0</v>
      </c>
      <c r="M4320" s="98">
        <f>'Activity data'!I1014*'Emission factors'!$B$43*'Emission factors'!$C$43</f>
        <v>0</v>
      </c>
      <c r="N4320" s="98">
        <f>'Activity data'!J1014*'Emission factors'!$B$43*'Emission factors'!$C$43</f>
        <v>0</v>
      </c>
      <c r="O4320" s="98">
        <f>'Activity data'!K1014*'Emission factors'!$B$43*'Emission factors'!$C$43</f>
        <v>0</v>
      </c>
      <c r="P4320" s="98">
        <f>'Activity data'!L1014*'Emission factors'!$B$43*'Emission factors'!$C$43</f>
        <v>0</v>
      </c>
      <c r="Q4320" s="98">
        <f>'Activity data'!M1014*'Emission factors'!$B$43*'Emission factors'!$C$43</f>
        <v>0</v>
      </c>
      <c r="R4320" s="98">
        <f>'Activity data'!N1014*'Emission factors'!$B$43*'Emission factors'!$C$43</f>
        <v>0</v>
      </c>
      <c r="S4320" s="98">
        <f>'Activity data'!O1014*'Emission factors'!$B$43*'Emission factors'!$C$43</f>
        <v>0</v>
      </c>
      <c r="T4320" s="98">
        <f>'Activity data'!P1014*'Emission factors'!$B$43*'Emission factors'!$C$43</f>
        <v>0</v>
      </c>
      <c r="U4320" s="98">
        <f>'Activity data'!Q1014*'Emission factors'!$B$43*'Emission factors'!$C$43</f>
        <v>0</v>
      </c>
    </row>
    <row r="4321" spans="1:21" x14ac:dyDescent="0.25">
      <c r="A4321" s="92" t="s">
        <v>11</v>
      </c>
      <c r="B4321" s="92" t="s">
        <v>12</v>
      </c>
      <c r="C4321" s="92" t="s">
        <v>43</v>
      </c>
      <c r="D4321" s="92" t="s">
        <v>43</v>
      </c>
      <c r="E4321" s="92" t="s">
        <v>45</v>
      </c>
      <c r="F4321" s="92" t="s">
        <v>34</v>
      </c>
      <c r="G4321" s="92" t="s">
        <v>97</v>
      </c>
      <c r="H4321" s="92" t="s">
        <v>16</v>
      </c>
      <c r="I4321" s="89" t="s">
        <v>200</v>
      </c>
      <c r="L4321" s="98">
        <f>'Activity data'!H1015*'Emission factors'!$B$43*'Emission factors'!$C$43</f>
        <v>0</v>
      </c>
      <c r="M4321" s="98">
        <f>'Activity data'!I1015*'Emission factors'!$B$43*'Emission factors'!$C$43</f>
        <v>0</v>
      </c>
      <c r="N4321" s="98">
        <f>'Activity data'!J1015*'Emission factors'!$B$43*'Emission factors'!$C$43</f>
        <v>0</v>
      </c>
      <c r="O4321" s="98">
        <f>'Activity data'!K1015*'Emission factors'!$B$43*'Emission factors'!$C$43</f>
        <v>0</v>
      </c>
      <c r="P4321" s="98">
        <f>'Activity data'!L1015*'Emission factors'!$B$43*'Emission factors'!$C$43</f>
        <v>0</v>
      </c>
      <c r="Q4321" s="98">
        <f>'Activity data'!M1015*'Emission factors'!$B$43*'Emission factors'!$C$43</f>
        <v>0</v>
      </c>
      <c r="R4321" s="98">
        <f>'Activity data'!N1015*'Emission factors'!$B$43*'Emission factors'!$C$43</f>
        <v>0</v>
      </c>
      <c r="S4321" s="98">
        <f>'Activity data'!O1015*'Emission factors'!$B$43*'Emission factors'!$C$43</f>
        <v>0</v>
      </c>
      <c r="T4321" s="98">
        <f>'Activity data'!P1015*'Emission factors'!$B$43*'Emission factors'!$C$43</f>
        <v>0</v>
      </c>
      <c r="U4321" s="98">
        <f>'Activity data'!Q1015*'Emission factors'!$B$43*'Emission factors'!$C$43</f>
        <v>0</v>
      </c>
    </row>
    <row r="4322" spans="1:21" x14ac:dyDescent="0.25">
      <c r="A4322" s="92" t="s">
        <v>11</v>
      </c>
      <c r="B4322" s="92" t="s">
        <v>12</v>
      </c>
      <c r="C4322" s="92" t="s">
        <v>43</v>
      </c>
      <c r="D4322" s="92" t="s">
        <v>43</v>
      </c>
      <c r="E4322" s="92" t="s">
        <v>46</v>
      </c>
      <c r="F4322" s="92" t="s">
        <v>34</v>
      </c>
      <c r="G4322" s="92" t="s">
        <v>97</v>
      </c>
      <c r="H4322" s="92" t="s">
        <v>16</v>
      </c>
      <c r="I4322" s="89" t="s">
        <v>227</v>
      </c>
      <c r="J4322" s="92" t="s">
        <v>99</v>
      </c>
      <c r="L4322" s="98">
        <f>'Activity data'!H1016*'Emission factors'!$B$37*'Emission factors'!$C$37</f>
        <v>0</v>
      </c>
      <c r="M4322" s="98">
        <f>'Activity data'!I1016*'Emission factors'!$B$37*'Emission factors'!$C$37</f>
        <v>0</v>
      </c>
      <c r="N4322" s="98">
        <f>'Activity data'!J1016*'Emission factors'!$B$37*'Emission factors'!$C$37</f>
        <v>0</v>
      </c>
      <c r="O4322" s="98">
        <f>'Activity data'!K1016*'Emission factors'!$B$37*'Emission factors'!$C$37</f>
        <v>0</v>
      </c>
      <c r="P4322" s="98">
        <f>'Activity data'!L1016*'Emission factors'!$B$37*'Emission factors'!$C$37</f>
        <v>0</v>
      </c>
      <c r="Q4322" s="98">
        <f>'Activity data'!M1016*'Emission factors'!$B$37*'Emission factors'!$C$37</f>
        <v>0</v>
      </c>
      <c r="R4322" s="98">
        <f>'Activity data'!N1016*'Emission factors'!$B$37*'Emission factors'!$C$37</f>
        <v>0</v>
      </c>
      <c r="S4322" s="98">
        <f>'Activity data'!O1016*'Emission factors'!$B$37*'Emission factors'!$C$37</f>
        <v>0</v>
      </c>
      <c r="T4322" s="98">
        <f>'Activity data'!P1016*'Emission factors'!$B$37*'Emission factors'!$C$37</f>
        <v>0</v>
      </c>
      <c r="U4322" s="98">
        <f>'Activity data'!Q1016*'Emission factors'!$B$37*'Emission factors'!$C$37</f>
        <v>0</v>
      </c>
    </row>
    <row r="4323" spans="1:21" x14ac:dyDescent="0.25">
      <c r="A4323" s="92" t="s">
        <v>11</v>
      </c>
      <c r="B4323" s="92" t="s">
        <v>12</v>
      </c>
      <c r="C4323" s="92" t="s">
        <v>43</v>
      </c>
      <c r="D4323" s="92" t="s">
        <v>43</v>
      </c>
      <c r="E4323" s="92" t="s">
        <v>46</v>
      </c>
      <c r="F4323" s="92" t="s">
        <v>34</v>
      </c>
      <c r="G4323" s="92" t="s">
        <v>97</v>
      </c>
      <c r="H4323" s="92" t="s">
        <v>16</v>
      </c>
      <c r="I4323" s="89" t="s">
        <v>203</v>
      </c>
      <c r="L4323" s="98">
        <f>'Activity data'!H1017*'Emission factors'!$B$37*'Emission factors'!$C$37</f>
        <v>996264.89628514671</v>
      </c>
      <c r="M4323" s="98">
        <f>'Activity data'!I1017*'Emission factors'!$B$37*'Emission factors'!$C$37</f>
        <v>1113542.2631168326</v>
      </c>
      <c r="N4323" s="98">
        <f>'Activity data'!J1017*'Emission factors'!$B$37*'Emission factors'!$C$37</f>
        <v>1516948.2105853383</v>
      </c>
      <c r="O4323" s="98">
        <f>'Activity data'!K1017*'Emission factors'!$B$37*'Emission factors'!$C$37</f>
        <v>1588438.3073364121</v>
      </c>
      <c r="P4323" s="98">
        <f>'Activity data'!L1017*'Emission factors'!$B$37*'Emission factors'!$C$37</f>
        <v>1624390.8858699291</v>
      </c>
      <c r="Q4323" s="98">
        <f>'Activity data'!M1017*'Emission factors'!$B$37*'Emission factors'!$C$37</f>
        <v>1660812.2693269949</v>
      </c>
      <c r="R4323" s="98">
        <f>'Activity data'!N1017*'Emission factors'!$B$37*'Emission factors'!$C$37</f>
        <v>1789858.5579340367</v>
      </c>
      <c r="S4323" s="98">
        <f>'Activity data'!O1017*'Emission factors'!$B$37*'Emission factors'!$C$37</f>
        <v>1940105.1821109012</v>
      </c>
      <c r="T4323" s="98">
        <f>'Activity data'!P1017*'Emission factors'!$B$37*'Emission factors'!$C$37</f>
        <v>2012318.7643562122</v>
      </c>
      <c r="U4323" s="98">
        <f>'Activity data'!Q1017*'Emission factors'!$B$37*'Emission factors'!$C$37</f>
        <v>1357596.2242370627</v>
      </c>
    </row>
    <row r="4324" spans="1:21" x14ac:dyDescent="0.25">
      <c r="A4324" s="92" t="s">
        <v>11</v>
      </c>
      <c r="B4324" s="92" t="s">
        <v>12</v>
      </c>
      <c r="C4324" s="92" t="s">
        <v>43</v>
      </c>
      <c r="D4324" s="92" t="s">
        <v>43</v>
      </c>
      <c r="E4324" s="92" t="s">
        <v>46</v>
      </c>
      <c r="F4324" s="92" t="s">
        <v>34</v>
      </c>
      <c r="G4324" s="92" t="s">
        <v>97</v>
      </c>
      <c r="H4324" s="92" t="s">
        <v>16</v>
      </c>
      <c r="I4324" s="89" t="s">
        <v>191</v>
      </c>
      <c r="L4324" s="98">
        <f>'Activity data'!H1018*'Emission factors'!$B$37*'Emission factors'!$C$37</f>
        <v>0</v>
      </c>
      <c r="M4324" s="98">
        <f>'Activity data'!I1018*'Emission factors'!$B$37*'Emission factors'!$C$37</f>
        <v>0</v>
      </c>
      <c r="N4324" s="98">
        <f>'Activity data'!J1018*'Emission factors'!$B$37*'Emission factors'!$C$37</f>
        <v>0</v>
      </c>
      <c r="O4324" s="98">
        <f>'Activity data'!K1018*'Emission factors'!$B$37*'Emission factors'!$C$37</f>
        <v>0</v>
      </c>
      <c r="P4324" s="98">
        <f>'Activity data'!L1018*'Emission factors'!$B$37*'Emission factors'!$C$37</f>
        <v>0</v>
      </c>
      <c r="Q4324" s="98">
        <f>'Activity data'!M1018*'Emission factors'!$B$37*'Emission factors'!$C$37</f>
        <v>0</v>
      </c>
      <c r="R4324" s="98">
        <f>'Activity data'!N1018*'Emission factors'!$B$37*'Emission factors'!$C$37</f>
        <v>0</v>
      </c>
      <c r="S4324" s="98">
        <f>'Activity data'!O1018*'Emission factors'!$B$37*'Emission factors'!$C$37</f>
        <v>0</v>
      </c>
      <c r="T4324" s="98">
        <f>'Activity data'!P1018*'Emission factors'!$B$37*'Emission factors'!$C$37</f>
        <v>0</v>
      </c>
      <c r="U4324" s="98">
        <f>'Activity data'!Q1018*'Emission factors'!$B$37*'Emission factors'!$C$37</f>
        <v>0</v>
      </c>
    </row>
    <row r="4325" spans="1:21" x14ac:dyDescent="0.25">
      <c r="A4325" s="92" t="s">
        <v>11</v>
      </c>
      <c r="B4325" s="92" t="s">
        <v>12</v>
      </c>
      <c r="C4325" s="92" t="s">
        <v>43</v>
      </c>
      <c r="D4325" s="92" t="s">
        <v>43</v>
      </c>
      <c r="E4325" s="92" t="s">
        <v>46</v>
      </c>
      <c r="F4325" s="92" t="s">
        <v>34</v>
      </c>
      <c r="G4325" s="92" t="s">
        <v>97</v>
      </c>
      <c r="H4325" s="92" t="s">
        <v>16</v>
      </c>
      <c r="I4325" s="89" t="s">
        <v>192</v>
      </c>
      <c r="L4325" s="98">
        <f>'Activity data'!H1019*'Emission factors'!$B$37*'Emission factors'!$C$37</f>
        <v>120974.69852354453</v>
      </c>
      <c r="M4325" s="98">
        <f>'Activity data'!I1019*'Emission factors'!$B$37*'Emission factors'!$C$37</f>
        <v>129010.22513390443</v>
      </c>
      <c r="N4325" s="98">
        <f>'Activity data'!J1019*'Emission factors'!$B$37*'Emission factors'!$C$37</f>
        <v>152475.77426357387</v>
      </c>
      <c r="O4325" s="98">
        <f>'Activity data'!K1019*'Emission factors'!$B$37*'Emission factors'!$C$37</f>
        <v>156101.74835219118</v>
      </c>
      <c r="P4325" s="98">
        <f>'Activity data'!L1019*'Emission factors'!$B$37*'Emission factors'!$C$37</f>
        <v>171293.97269742718</v>
      </c>
      <c r="Q4325" s="98">
        <f>'Activity data'!M1019*'Emission factors'!$B$37*'Emission factors'!$C$37</f>
        <v>182396.69135000199</v>
      </c>
      <c r="R4325" s="98">
        <f>'Activity data'!N1019*'Emission factors'!$B$37*'Emission factors'!$C$37</f>
        <v>197956.85353918996</v>
      </c>
      <c r="S4325" s="98">
        <f>'Activity data'!O1019*'Emission factors'!$B$37*'Emission factors'!$C$37</f>
        <v>200395.00386536584</v>
      </c>
      <c r="T4325" s="98">
        <f>'Activity data'!P1019*'Emission factors'!$B$37*'Emission factors'!$C$37</f>
        <v>217146.24549687793</v>
      </c>
      <c r="U4325" s="98">
        <f>'Activity data'!Q1019*'Emission factors'!$B$37*'Emission factors'!$C$37</f>
        <v>220744.56492954068</v>
      </c>
    </row>
    <row r="4326" spans="1:21" x14ac:dyDescent="0.25">
      <c r="A4326" s="92" t="s">
        <v>11</v>
      </c>
      <c r="B4326" s="92" t="s">
        <v>12</v>
      </c>
      <c r="C4326" s="92" t="s">
        <v>43</v>
      </c>
      <c r="D4326" s="92" t="s">
        <v>43</v>
      </c>
      <c r="E4326" s="92" t="s">
        <v>46</v>
      </c>
      <c r="F4326" s="92" t="s">
        <v>34</v>
      </c>
      <c r="G4326" s="92" t="s">
        <v>97</v>
      </c>
      <c r="H4326" s="92" t="s">
        <v>16</v>
      </c>
      <c r="I4326" s="89" t="s">
        <v>206</v>
      </c>
      <c r="L4326" s="98">
        <f>'Activity data'!H1020*'Emission factors'!$B$37*'Emission factors'!$C$37</f>
        <v>665590.6464888138</v>
      </c>
      <c r="M4326" s="98">
        <f>'Activity data'!I1020*'Emission factors'!$B$37*'Emission factors'!$C$37</f>
        <v>687584.84749748965</v>
      </c>
      <c r="N4326" s="98">
        <f>'Activity data'!J1020*'Emission factors'!$B$37*'Emission factors'!$C$37</f>
        <v>885089.09311138839</v>
      </c>
      <c r="O4326" s="98">
        <f>'Activity data'!K1020*'Emission factors'!$B$37*'Emission factors'!$C$37</f>
        <v>980315.43165177468</v>
      </c>
      <c r="P4326" s="98">
        <f>'Activity data'!L1020*'Emission factors'!$B$37*'Emission factors'!$C$37</f>
        <v>1117399.9132994018</v>
      </c>
      <c r="Q4326" s="98">
        <f>'Activity data'!M1020*'Emission factors'!$B$37*'Emission factors'!$C$37</f>
        <v>1229041.3048360464</v>
      </c>
      <c r="R4326" s="98">
        <f>'Activity data'!N1020*'Emission factors'!$B$37*'Emission factors'!$C$37</f>
        <v>1314588.4903217503</v>
      </c>
      <c r="S4326" s="98">
        <f>'Activity data'!O1020*'Emission factors'!$B$37*'Emission factors'!$C$37</f>
        <v>1398983.7394454391</v>
      </c>
      <c r="T4326" s="98">
        <f>'Activity data'!P1020*'Emission factors'!$B$37*'Emission factors'!$C$37</f>
        <v>1491743.9484404253</v>
      </c>
      <c r="U4326" s="98">
        <f>'Activity data'!Q1020*'Emission factors'!$B$37*'Emission factors'!$C$37</f>
        <v>1455480.9912891507</v>
      </c>
    </row>
    <row r="4327" spans="1:21" x14ac:dyDescent="0.25">
      <c r="A4327" s="92" t="s">
        <v>11</v>
      </c>
      <c r="B4327" s="92" t="s">
        <v>12</v>
      </c>
      <c r="C4327" s="92" t="s">
        <v>43</v>
      </c>
      <c r="D4327" s="92" t="s">
        <v>43</v>
      </c>
      <c r="E4327" s="92" t="s">
        <v>46</v>
      </c>
      <c r="F4327" s="92" t="s">
        <v>34</v>
      </c>
      <c r="G4327" s="92" t="s">
        <v>97</v>
      </c>
      <c r="H4327" s="92" t="s">
        <v>16</v>
      </c>
      <c r="I4327" s="89" t="s">
        <v>220</v>
      </c>
      <c r="L4327" s="98">
        <f>'Activity data'!H1021*'Emission factors'!$B$37*'Emission factors'!$C$37</f>
        <v>0</v>
      </c>
      <c r="M4327" s="98">
        <f>'Activity data'!I1021*'Emission factors'!$B$37*'Emission factors'!$C$37</f>
        <v>0</v>
      </c>
      <c r="N4327" s="98">
        <f>'Activity data'!J1021*'Emission factors'!$B$37*'Emission factors'!$C$37</f>
        <v>0</v>
      </c>
      <c r="O4327" s="98">
        <f>'Activity data'!K1021*'Emission factors'!$B$37*'Emission factors'!$C$37</f>
        <v>0</v>
      </c>
      <c r="P4327" s="98">
        <f>'Activity data'!L1021*'Emission factors'!$B$37*'Emission factors'!$C$37</f>
        <v>0</v>
      </c>
      <c r="Q4327" s="98">
        <f>'Activity data'!M1021*'Emission factors'!$B$37*'Emission factors'!$C$37</f>
        <v>0</v>
      </c>
      <c r="R4327" s="98">
        <f>'Activity data'!N1021*'Emission factors'!$B$37*'Emission factors'!$C$37</f>
        <v>0</v>
      </c>
      <c r="S4327" s="98">
        <f>'Activity data'!O1021*'Emission factors'!$B$37*'Emission factors'!$C$37</f>
        <v>0</v>
      </c>
      <c r="T4327" s="98">
        <f>'Activity data'!P1021*'Emission factors'!$B$37*'Emission factors'!$C$37</f>
        <v>0</v>
      </c>
      <c r="U4327" s="98">
        <f>'Activity data'!Q1021*'Emission factors'!$B$37*'Emission factors'!$C$37</f>
        <v>0</v>
      </c>
    </row>
    <row r="4328" spans="1:21" x14ac:dyDescent="0.25">
      <c r="A4328" s="92" t="s">
        <v>11</v>
      </c>
      <c r="B4328" s="92" t="s">
        <v>12</v>
      </c>
      <c r="C4328" s="92" t="s">
        <v>43</v>
      </c>
      <c r="D4328" s="92" t="s">
        <v>43</v>
      </c>
      <c r="E4328" s="92" t="s">
        <v>46</v>
      </c>
      <c r="F4328" s="92" t="s">
        <v>34</v>
      </c>
      <c r="G4328" s="92" t="s">
        <v>97</v>
      </c>
      <c r="H4328" s="92" t="s">
        <v>16</v>
      </c>
      <c r="I4328" s="89" t="s">
        <v>193</v>
      </c>
      <c r="L4328" s="98">
        <f>'Activity data'!H1022*'Emission factors'!$B$37*'Emission factors'!$C$37</f>
        <v>0</v>
      </c>
      <c r="M4328" s="98">
        <f>'Activity data'!I1022*'Emission factors'!$B$37*'Emission factors'!$C$37</f>
        <v>0</v>
      </c>
      <c r="N4328" s="98">
        <f>'Activity data'!J1022*'Emission factors'!$B$37*'Emission factors'!$C$37</f>
        <v>0</v>
      </c>
      <c r="O4328" s="98">
        <f>'Activity data'!K1022*'Emission factors'!$B$37*'Emission factors'!$C$37</f>
        <v>0</v>
      </c>
      <c r="P4328" s="98">
        <f>'Activity data'!L1022*'Emission factors'!$B$37*'Emission factors'!$C$37</f>
        <v>0</v>
      </c>
      <c r="Q4328" s="98">
        <f>'Activity data'!M1022*'Emission factors'!$B$37*'Emission factors'!$C$37</f>
        <v>0</v>
      </c>
      <c r="R4328" s="98">
        <f>'Activity data'!N1022*'Emission factors'!$B$37*'Emission factors'!$C$37</f>
        <v>0</v>
      </c>
      <c r="S4328" s="98">
        <f>'Activity data'!O1022*'Emission factors'!$B$37*'Emission factors'!$C$37</f>
        <v>0</v>
      </c>
      <c r="T4328" s="98">
        <f>'Activity data'!P1022*'Emission factors'!$B$37*'Emission factors'!$C$37</f>
        <v>0</v>
      </c>
      <c r="U4328" s="98">
        <f>'Activity data'!Q1022*'Emission factors'!$B$37*'Emission factors'!$C$37</f>
        <v>0</v>
      </c>
    </row>
    <row r="4329" spans="1:21" x14ac:dyDescent="0.25">
      <c r="A4329" s="92" t="s">
        <v>11</v>
      </c>
      <c r="B4329" s="92" t="s">
        <v>12</v>
      </c>
      <c r="C4329" s="92" t="s">
        <v>43</v>
      </c>
      <c r="D4329" s="92" t="s">
        <v>43</v>
      </c>
      <c r="E4329" s="92" t="s">
        <v>46</v>
      </c>
      <c r="F4329" s="92" t="s">
        <v>34</v>
      </c>
      <c r="G4329" s="92" t="s">
        <v>97</v>
      </c>
      <c r="H4329" s="92" t="s">
        <v>16</v>
      </c>
      <c r="I4329" s="89" t="s">
        <v>259</v>
      </c>
      <c r="L4329" s="98">
        <f>'Activity data'!H1023*'Emission factors'!$B$37*'Emission factors'!$C$37</f>
        <v>0</v>
      </c>
      <c r="M4329" s="98">
        <f>'Activity data'!I1023*'Emission factors'!$B$37*'Emission factors'!$C$37</f>
        <v>0</v>
      </c>
      <c r="N4329" s="98">
        <f>'Activity data'!J1023*'Emission factors'!$B$37*'Emission factors'!$C$37</f>
        <v>0</v>
      </c>
      <c r="O4329" s="98">
        <f>'Activity data'!K1023*'Emission factors'!$B$37*'Emission factors'!$C$37</f>
        <v>0</v>
      </c>
      <c r="P4329" s="98">
        <f>'Activity data'!L1023*'Emission factors'!$B$37*'Emission factors'!$C$37</f>
        <v>0</v>
      </c>
      <c r="Q4329" s="98">
        <f>'Activity data'!M1023*'Emission factors'!$B$37*'Emission factors'!$C$37</f>
        <v>0</v>
      </c>
      <c r="R4329" s="98">
        <f>'Activity data'!N1023*'Emission factors'!$B$37*'Emission factors'!$C$37</f>
        <v>0</v>
      </c>
      <c r="S4329" s="98">
        <f>'Activity data'!O1023*'Emission factors'!$B$37*'Emission factors'!$C$37</f>
        <v>0</v>
      </c>
      <c r="T4329" s="98">
        <f>'Activity data'!P1023*'Emission factors'!$B$37*'Emission factors'!$C$37</f>
        <v>0</v>
      </c>
      <c r="U4329" s="98">
        <f>'Activity data'!Q1023*'Emission factors'!$B$37*'Emission factors'!$C$37</f>
        <v>0</v>
      </c>
    </row>
    <row r="4330" spans="1:21" x14ac:dyDescent="0.25">
      <c r="A4330" s="92" t="s">
        <v>11</v>
      </c>
      <c r="B4330" s="92" t="s">
        <v>12</v>
      </c>
      <c r="C4330" s="92" t="s">
        <v>43</v>
      </c>
      <c r="D4330" s="92" t="s">
        <v>43</v>
      </c>
      <c r="E4330" s="92" t="s">
        <v>46</v>
      </c>
      <c r="F4330" s="92" t="s">
        <v>34</v>
      </c>
      <c r="G4330" s="92" t="s">
        <v>97</v>
      </c>
      <c r="H4330" s="92" t="s">
        <v>16</v>
      </c>
      <c r="I4330" s="89" t="s">
        <v>223</v>
      </c>
      <c r="L4330" s="98">
        <f>'Activity data'!H1024*'Emission factors'!$B$37*'Emission factors'!$C$37</f>
        <v>0</v>
      </c>
      <c r="M4330" s="98">
        <f>'Activity data'!I1024*'Emission factors'!$B$37*'Emission factors'!$C$37</f>
        <v>0</v>
      </c>
      <c r="N4330" s="98">
        <f>'Activity data'!J1024*'Emission factors'!$B$37*'Emission factors'!$C$37</f>
        <v>0</v>
      </c>
      <c r="O4330" s="98">
        <f>'Activity data'!K1024*'Emission factors'!$B$37*'Emission factors'!$C$37</f>
        <v>0</v>
      </c>
      <c r="P4330" s="98">
        <f>'Activity data'!L1024*'Emission factors'!$B$37*'Emission factors'!$C$37</f>
        <v>0</v>
      </c>
      <c r="Q4330" s="98">
        <f>'Activity data'!M1024*'Emission factors'!$B$37*'Emission factors'!$C$37</f>
        <v>0</v>
      </c>
      <c r="R4330" s="98">
        <f>'Activity data'!N1024*'Emission factors'!$B$37*'Emission factors'!$C$37</f>
        <v>0</v>
      </c>
      <c r="S4330" s="98">
        <f>'Activity data'!O1024*'Emission factors'!$B$37*'Emission factors'!$C$37</f>
        <v>0</v>
      </c>
      <c r="T4330" s="98">
        <f>'Activity data'!P1024*'Emission factors'!$B$37*'Emission factors'!$C$37</f>
        <v>0</v>
      </c>
      <c r="U4330" s="98">
        <f>'Activity data'!Q1024*'Emission factors'!$B$37*'Emission factors'!$C$37</f>
        <v>0</v>
      </c>
    </row>
    <row r="4331" spans="1:21" x14ac:dyDescent="0.25">
      <c r="A4331" s="92" t="s">
        <v>11</v>
      </c>
      <c r="B4331" s="92" t="s">
        <v>12</v>
      </c>
      <c r="C4331" s="92" t="s">
        <v>43</v>
      </c>
      <c r="D4331" s="92" t="s">
        <v>43</v>
      </c>
      <c r="E4331" s="92" t="s">
        <v>46</v>
      </c>
      <c r="F4331" s="92" t="s">
        <v>34</v>
      </c>
      <c r="G4331" s="92" t="s">
        <v>97</v>
      </c>
      <c r="H4331" s="92" t="s">
        <v>16</v>
      </c>
      <c r="I4331" s="89" t="s">
        <v>221</v>
      </c>
      <c r="L4331" s="98">
        <f>'Activity data'!H1025*'Emission factors'!$B$37*'Emission factors'!$C$37</f>
        <v>27224.196010452866</v>
      </c>
      <c r="M4331" s="98">
        <f>'Activity data'!I1025*'Emission factors'!$B$37*'Emission factors'!$C$37</f>
        <v>29750.878456757939</v>
      </c>
      <c r="N4331" s="98">
        <f>'Activity data'!J1025*'Emission factors'!$B$37*'Emission factors'!$C$37</f>
        <v>35016.894050011113</v>
      </c>
      <c r="O4331" s="98">
        <f>'Activity data'!K1025*'Emission factors'!$B$37*'Emission factors'!$C$37</f>
        <v>30081.531044632855</v>
      </c>
      <c r="P4331" s="98">
        <f>'Activity data'!L1025*'Emission factors'!$B$37*'Emission factors'!$C$37</f>
        <v>25785.668538014124</v>
      </c>
      <c r="Q4331" s="98">
        <f>'Activity data'!M1025*'Emission factors'!$B$37*'Emission factors'!$C$37</f>
        <v>19673.372045205266</v>
      </c>
      <c r="R4331" s="98">
        <f>'Activity data'!N1025*'Emission factors'!$B$37*'Emission factors'!$C$37</f>
        <v>20176.254807335914</v>
      </c>
      <c r="S4331" s="98">
        <f>'Activity data'!O1025*'Emission factors'!$B$37*'Emission factors'!$C$37</f>
        <v>22993.724473526556</v>
      </c>
      <c r="T4331" s="98">
        <f>'Activity data'!P1025*'Emission factors'!$B$37*'Emission factors'!$C$37</f>
        <v>26784.097302444337</v>
      </c>
      <c r="U4331" s="98">
        <f>'Activity data'!Q1025*'Emission factors'!$B$37*'Emission factors'!$C$37</f>
        <v>29645.198071346735</v>
      </c>
    </row>
    <row r="4332" spans="1:21" x14ac:dyDescent="0.25">
      <c r="A4332" s="92" t="s">
        <v>11</v>
      </c>
      <c r="B4332" s="92" t="s">
        <v>12</v>
      </c>
      <c r="C4332" s="92" t="s">
        <v>43</v>
      </c>
      <c r="D4332" s="92" t="s">
        <v>43</v>
      </c>
      <c r="E4332" s="92" t="s">
        <v>46</v>
      </c>
      <c r="F4332" s="92" t="s">
        <v>34</v>
      </c>
      <c r="G4332" s="92" t="s">
        <v>97</v>
      </c>
      <c r="H4332" s="92" t="s">
        <v>16</v>
      </c>
      <c r="I4332" s="89" t="s">
        <v>222</v>
      </c>
      <c r="L4332" s="98">
        <f>'Activity data'!H1026*'Emission factors'!$B$37*'Emission factors'!$C$37</f>
        <v>0</v>
      </c>
      <c r="M4332" s="98">
        <f>'Activity data'!I1026*'Emission factors'!$B$37*'Emission factors'!$C$37</f>
        <v>0</v>
      </c>
      <c r="N4332" s="98">
        <f>'Activity data'!J1026*'Emission factors'!$B$37*'Emission factors'!$C$37</f>
        <v>0</v>
      </c>
      <c r="O4332" s="98">
        <f>'Activity data'!K1026*'Emission factors'!$B$37*'Emission factors'!$C$37</f>
        <v>0</v>
      </c>
      <c r="P4332" s="98">
        <f>'Activity data'!L1026*'Emission factors'!$B$37*'Emission factors'!$C$37</f>
        <v>0</v>
      </c>
      <c r="Q4332" s="98">
        <f>'Activity data'!M1026*'Emission factors'!$B$37*'Emission factors'!$C$37</f>
        <v>0</v>
      </c>
      <c r="R4332" s="98">
        <f>'Activity data'!N1026*'Emission factors'!$B$37*'Emission factors'!$C$37</f>
        <v>0</v>
      </c>
      <c r="S4332" s="98">
        <f>'Activity data'!O1026*'Emission factors'!$B$37*'Emission factors'!$C$37</f>
        <v>0</v>
      </c>
      <c r="T4332" s="98">
        <f>'Activity data'!P1026*'Emission factors'!$B$37*'Emission factors'!$C$37</f>
        <v>0</v>
      </c>
      <c r="U4332" s="98">
        <f>'Activity data'!Q1026*'Emission factors'!$B$37*'Emission factors'!$C$37</f>
        <v>0</v>
      </c>
    </row>
    <row r="4333" spans="1:21" x14ac:dyDescent="0.25">
      <c r="A4333" s="92" t="s">
        <v>11</v>
      </c>
      <c r="B4333" s="92" t="s">
        <v>12</v>
      </c>
      <c r="C4333" s="92" t="s">
        <v>43</v>
      </c>
      <c r="D4333" s="92" t="s">
        <v>43</v>
      </c>
      <c r="E4333" s="92" t="s">
        <v>46</v>
      </c>
      <c r="F4333" s="92" t="s">
        <v>34</v>
      </c>
      <c r="G4333" s="92" t="s">
        <v>97</v>
      </c>
      <c r="H4333" s="92" t="s">
        <v>16</v>
      </c>
      <c r="I4333" s="89" t="s">
        <v>201</v>
      </c>
      <c r="L4333" s="98">
        <f>'Activity data'!H1027*'Emission factors'!$B$37*'Emission factors'!$C$37</f>
        <v>368214.2126975953</v>
      </c>
      <c r="M4333" s="98">
        <f>'Activity data'!I1027*'Emission factors'!$B$37*'Emission factors'!$C$37</f>
        <v>422051.10469633795</v>
      </c>
      <c r="N4333" s="98">
        <f>'Activity data'!J1027*'Emission factors'!$B$37*'Emission factors'!$C$37</f>
        <v>543629.29781269829</v>
      </c>
      <c r="O4333" s="98">
        <f>'Activity data'!K1027*'Emission factors'!$B$37*'Emission factors'!$C$37</f>
        <v>549127.57310726366</v>
      </c>
      <c r="P4333" s="98">
        <f>'Activity data'!L1027*'Emission factors'!$B$37*'Emission factors'!$C$37</f>
        <v>562862.10577966855</v>
      </c>
      <c r="Q4333" s="98">
        <f>'Activity data'!M1027*'Emission factors'!$B$37*'Emission factors'!$C$37</f>
        <v>591853.47135451809</v>
      </c>
      <c r="R4333" s="98">
        <f>'Activity data'!N1027*'Emission factors'!$B$37*'Emission factors'!$C$37</f>
        <v>672395.4615689856</v>
      </c>
      <c r="S4333" s="98">
        <f>'Activity data'!O1027*'Emission factors'!$B$37*'Emission factors'!$C$37</f>
        <v>749475.24149452988</v>
      </c>
      <c r="T4333" s="98">
        <f>'Activity data'!P1027*'Emission factors'!$B$37*'Emission factors'!$C$37</f>
        <v>802330.06402297853</v>
      </c>
      <c r="U4333" s="98">
        <f>'Activity data'!Q1027*'Emission factors'!$B$37*'Emission factors'!$C$37</f>
        <v>831764.51446893951</v>
      </c>
    </row>
    <row r="4334" spans="1:21" x14ac:dyDescent="0.25">
      <c r="A4334" s="92" t="s">
        <v>11</v>
      </c>
      <c r="B4334" s="92" t="s">
        <v>12</v>
      </c>
      <c r="C4334" s="92" t="s">
        <v>43</v>
      </c>
      <c r="D4334" s="92" t="s">
        <v>43</v>
      </c>
      <c r="E4334" s="92" t="s">
        <v>46</v>
      </c>
      <c r="F4334" s="92" t="s">
        <v>34</v>
      </c>
      <c r="G4334" s="92" t="s">
        <v>97</v>
      </c>
      <c r="H4334" s="92" t="s">
        <v>16</v>
      </c>
      <c r="I4334" s="89" t="s">
        <v>207</v>
      </c>
      <c r="L4334" s="98">
        <f>'Activity data'!H1028*'Emission factors'!$B$37*'Emission factors'!$C$37</f>
        <v>1274272.1576901136</v>
      </c>
      <c r="M4334" s="98">
        <f>'Activity data'!I1028*'Emission factors'!$B$37*'Emission factors'!$C$37</f>
        <v>1417612.9038854348</v>
      </c>
      <c r="N4334" s="98">
        <f>'Activity data'!J1028*'Emission factors'!$B$37*'Emission factors'!$C$37</f>
        <v>1883176.4862506061</v>
      </c>
      <c r="O4334" s="98">
        <f>'Activity data'!K1028*'Emission factors'!$B$37*'Emission factors'!$C$37</f>
        <v>1988849.7369282725</v>
      </c>
      <c r="P4334" s="98">
        <f>'Activity data'!L1028*'Emission factors'!$B$37*'Emission factors'!$C$37</f>
        <v>2282738.4129376188</v>
      </c>
      <c r="Q4334" s="98">
        <f>'Activity data'!M1028*'Emission factors'!$B$37*'Emission factors'!$C$37</f>
        <v>2423654.798180786</v>
      </c>
      <c r="R4334" s="98">
        <f>'Activity data'!N1028*'Emission factors'!$B$37*'Emission factors'!$C$37</f>
        <v>2572160.6760164266</v>
      </c>
      <c r="S4334" s="98">
        <f>'Activity data'!O1028*'Emission factors'!$B$37*'Emission factors'!$C$37</f>
        <v>2746297.9964138586</v>
      </c>
      <c r="T4334" s="98">
        <f>'Activity data'!P1028*'Emission factors'!$B$37*'Emission factors'!$C$37</f>
        <v>2928321.7608565856</v>
      </c>
      <c r="U4334" s="98">
        <f>'Activity data'!Q1028*'Emission factors'!$B$37*'Emission factors'!$C$37</f>
        <v>2913405.4154716441</v>
      </c>
    </row>
    <row r="4335" spans="1:21" x14ac:dyDescent="0.25">
      <c r="A4335" s="92" t="s">
        <v>11</v>
      </c>
      <c r="B4335" s="92" t="s">
        <v>12</v>
      </c>
      <c r="C4335" s="92" t="s">
        <v>43</v>
      </c>
      <c r="D4335" s="92" t="s">
        <v>43</v>
      </c>
      <c r="E4335" s="92" t="s">
        <v>46</v>
      </c>
      <c r="F4335" s="92" t="s">
        <v>34</v>
      </c>
      <c r="G4335" s="92" t="s">
        <v>97</v>
      </c>
      <c r="H4335" s="92" t="s">
        <v>16</v>
      </c>
      <c r="I4335" s="89" t="s">
        <v>218</v>
      </c>
      <c r="L4335" s="98">
        <f>'Activity data'!H1029*'Emission factors'!$B$37*'Emission factors'!$C$37</f>
        <v>0</v>
      </c>
      <c r="M4335" s="98">
        <f>'Activity data'!I1029*'Emission factors'!$B$37*'Emission factors'!$C$37</f>
        <v>0</v>
      </c>
      <c r="N4335" s="98">
        <f>'Activity data'!J1029*'Emission factors'!$B$37*'Emission factors'!$C$37</f>
        <v>0</v>
      </c>
      <c r="O4335" s="98">
        <f>'Activity data'!K1029*'Emission factors'!$B$37*'Emission factors'!$C$37</f>
        <v>0</v>
      </c>
      <c r="P4335" s="98">
        <f>'Activity data'!L1029*'Emission factors'!$B$37*'Emission factors'!$C$37</f>
        <v>0</v>
      </c>
      <c r="Q4335" s="98">
        <f>'Activity data'!M1029*'Emission factors'!$B$37*'Emission factors'!$C$37</f>
        <v>0</v>
      </c>
      <c r="R4335" s="98">
        <f>'Activity data'!N1029*'Emission factors'!$B$37*'Emission factors'!$C$37</f>
        <v>0</v>
      </c>
      <c r="S4335" s="98">
        <f>'Activity data'!O1029*'Emission factors'!$B$37*'Emission factors'!$C$37</f>
        <v>0</v>
      </c>
      <c r="T4335" s="98">
        <f>'Activity data'!P1029*'Emission factors'!$B$37*'Emission factors'!$C$37</f>
        <v>0</v>
      </c>
      <c r="U4335" s="98">
        <f>'Activity data'!Q1029*'Emission factors'!$B$37*'Emission factors'!$C$37</f>
        <v>0</v>
      </c>
    </row>
    <row r="4336" spans="1:21" x14ac:dyDescent="0.25">
      <c r="A4336" s="92" t="s">
        <v>11</v>
      </c>
      <c r="B4336" s="92" t="s">
        <v>12</v>
      </c>
      <c r="C4336" s="92" t="s">
        <v>43</v>
      </c>
      <c r="D4336" s="92" t="s">
        <v>43</v>
      </c>
      <c r="E4336" s="92" t="s">
        <v>46</v>
      </c>
      <c r="F4336" s="92" t="s">
        <v>34</v>
      </c>
      <c r="G4336" s="92" t="s">
        <v>97</v>
      </c>
      <c r="H4336" s="92" t="s">
        <v>16</v>
      </c>
      <c r="I4336" s="89" t="s">
        <v>194</v>
      </c>
      <c r="L4336" s="98">
        <f>'Activity data'!H1030*'Emission factors'!$B$37*'Emission factors'!$C$37</f>
        <v>0</v>
      </c>
      <c r="M4336" s="98">
        <f>'Activity data'!I1030*'Emission factors'!$B$37*'Emission factors'!$C$37</f>
        <v>0</v>
      </c>
      <c r="N4336" s="98">
        <f>'Activity data'!J1030*'Emission factors'!$B$37*'Emission factors'!$C$37</f>
        <v>0</v>
      </c>
      <c r="O4336" s="98">
        <f>'Activity data'!K1030*'Emission factors'!$B$37*'Emission factors'!$C$37</f>
        <v>0</v>
      </c>
      <c r="P4336" s="98">
        <f>'Activity data'!L1030*'Emission factors'!$B$37*'Emission factors'!$C$37</f>
        <v>0</v>
      </c>
      <c r="Q4336" s="98">
        <f>'Activity data'!M1030*'Emission factors'!$B$37*'Emission factors'!$C$37</f>
        <v>0</v>
      </c>
      <c r="R4336" s="98">
        <f>'Activity data'!N1030*'Emission factors'!$B$37*'Emission factors'!$C$37</f>
        <v>0</v>
      </c>
      <c r="S4336" s="98">
        <f>'Activity data'!O1030*'Emission factors'!$B$37*'Emission factors'!$C$37</f>
        <v>0</v>
      </c>
      <c r="T4336" s="98">
        <f>'Activity data'!P1030*'Emission factors'!$B$37*'Emission factors'!$C$37</f>
        <v>0</v>
      </c>
      <c r="U4336" s="98">
        <f>'Activity data'!Q1030*'Emission factors'!$B$37*'Emission factors'!$C$37</f>
        <v>0</v>
      </c>
    </row>
    <row r="4337" spans="1:21" x14ac:dyDescent="0.25">
      <c r="A4337" s="92" t="s">
        <v>11</v>
      </c>
      <c r="B4337" s="92" t="s">
        <v>12</v>
      </c>
      <c r="C4337" s="92" t="s">
        <v>43</v>
      </c>
      <c r="D4337" s="92" t="s">
        <v>43</v>
      </c>
      <c r="E4337" s="92" t="s">
        <v>46</v>
      </c>
      <c r="F4337" s="92" t="s">
        <v>34</v>
      </c>
      <c r="G4337" s="92" t="s">
        <v>97</v>
      </c>
      <c r="H4337" s="92" t="s">
        <v>16</v>
      </c>
      <c r="I4337" s="89" t="s">
        <v>195</v>
      </c>
      <c r="L4337" s="98">
        <f>'Activity data'!H1031*'Emission factors'!$B$37*'Emission factors'!$C$37</f>
        <v>0</v>
      </c>
      <c r="M4337" s="98">
        <f>'Activity data'!I1031*'Emission factors'!$B$37*'Emission factors'!$C$37</f>
        <v>0</v>
      </c>
      <c r="N4337" s="98">
        <f>'Activity data'!J1031*'Emission factors'!$B$37*'Emission factors'!$C$37</f>
        <v>0</v>
      </c>
      <c r="O4337" s="98">
        <f>'Activity data'!K1031*'Emission factors'!$B$37*'Emission factors'!$C$37</f>
        <v>0</v>
      </c>
      <c r="P4337" s="98">
        <f>'Activity data'!L1031*'Emission factors'!$B$37*'Emission factors'!$C$37</f>
        <v>0</v>
      </c>
      <c r="Q4337" s="98">
        <f>'Activity data'!M1031*'Emission factors'!$B$37*'Emission factors'!$C$37</f>
        <v>0</v>
      </c>
      <c r="R4337" s="98">
        <f>'Activity data'!N1031*'Emission factors'!$B$37*'Emission factors'!$C$37</f>
        <v>0</v>
      </c>
      <c r="S4337" s="98">
        <f>'Activity data'!O1031*'Emission factors'!$B$37*'Emission factors'!$C$37</f>
        <v>0</v>
      </c>
      <c r="T4337" s="98">
        <f>'Activity data'!P1031*'Emission factors'!$B$37*'Emission factors'!$C$37</f>
        <v>0</v>
      </c>
      <c r="U4337" s="98">
        <f>'Activity data'!Q1031*'Emission factors'!$B$37*'Emission factors'!$C$37</f>
        <v>0</v>
      </c>
    </row>
    <row r="4338" spans="1:21" x14ac:dyDescent="0.25">
      <c r="A4338" s="92" t="s">
        <v>11</v>
      </c>
      <c r="B4338" s="92" t="s">
        <v>12</v>
      </c>
      <c r="C4338" s="92" t="s">
        <v>43</v>
      </c>
      <c r="D4338" s="92" t="s">
        <v>43</v>
      </c>
      <c r="E4338" s="92" t="s">
        <v>46</v>
      </c>
      <c r="F4338" s="92" t="s">
        <v>34</v>
      </c>
      <c r="G4338" s="92" t="s">
        <v>97</v>
      </c>
      <c r="H4338" s="92" t="s">
        <v>16</v>
      </c>
      <c r="I4338" s="89" t="s">
        <v>209</v>
      </c>
      <c r="L4338" s="98">
        <f>'Activity data'!H1032*'Emission factors'!$B$37*'Emission factors'!$C$37</f>
        <v>711687.23008551181</v>
      </c>
      <c r="M4338" s="98">
        <f>'Activity data'!I1032*'Emission factors'!$B$37*'Emission factors'!$C$37</f>
        <v>769426.01436080772</v>
      </c>
      <c r="N4338" s="98">
        <f>'Activity data'!J1032*'Emission factors'!$B$37*'Emission factors'!$C$37</f>
        <v>939366.89377018984</v>
      </c>
      <c r="O4338" s="98">
        <f>'Activity data'!K1032*'Emission factors'!$B$37*'Emission factors'!$C$37</f>
        <v>951112.59293797531</v>
      </c>
      <c r="P4338" s="98">
        <f>'Activity data'!L1032*'Emission factors'!$B$37*'Emission factors'!$C$37</f>
        <v>991901.4471799864</v>
      </c>
      <c r="Q4338" s="98">
        <f>'Activity data'!M1032*'Emission factors'!$B$37*'Emission factors'!$C$37</f>
        <v>1040674.9366101546</v>
      </c>
      <c r="R4338" s="98">
        <f>'Activity data'!N1032*'Emission factors'!$B$37*'Emission factors'!$C$37</f>
        <v>1116252.8680354073</v>
      </c>
      <c r="S4338" s="98">
        <f>'Activity data'!O1032*'Emission factors'!$B$37*'Emission factors'!$C$37</f>
        <v>1252376.550495981</v>
      </c>
      <c r="T4338" s="98">
        <f>'Activity data'!P1032*'Emission factors'!$B$37*'Emission factors'!$C$37</f>
        <v>1443330.028241535</v>
      </c>
      <c r="U4338" s="98">
        <f>'Activity data'!Q1032*'Emission factors'!$B$37*'Emission factors'!$C$37</f>
        <v>1532266.957919135</v>
      </c>
    </row>
    <row r="4339" spans="1:21" x14ac:dyDescent="0.25">
      <c r="A4339" s="92" t="s">
        <v>11</v>
      </c>
      <c r="B4339" s="92" t="s">
        <v>12</v>
      </c>
      <c r="C4339" s="92" t="s">
        <v>43</v>
      </c>
      <c r="D4339" s="92" t="s">
        <v>43</v>
      </c>
      <c r="E4339" s="92" t="s">
        <v>46</v>
      </c>
      <c r="F4339" s="92" t="s">
        <v>34</v>
      </c>
      <c r="G4339" s="92" t="s">
        <v>97</v>
      </c>
      <c r="H4339" s="92" t="s">
        <v>16</v>
      </c>
      <c r="I4339" s="89" t="s">
        <v>208</v>
      </c>
      <c r="L4339" s="98">
        <f>'Activity data'!H1033*'Emission factors'!$B$37*'Emission factors'!$C$37</f>
        <v>263737.57715081424</v>
      </c>
      <c r="M4339" s="98">
        <f>'Activity data'!I1033*'Emission factors'!$B$37*'Emission factors'!$C$37</f>
        <v>269984.08964233787</v>
      </c>
      <c r="N4339" s="98">
        <f>'Activity data'!J1033*'Emission factors'!$B$37*'Emission factors'!$C$37</f>
        <v>317356.83712391456</v>
      </c>
      <c r="O4339" s="98">
        <f>'Activity data'!K1033*'Emission factors'!$B$37*'Emission factors'!$C$37</f>
        <v>325717.59563920711</v>
      </c>
      <c r="P4339" s="98">
        <f>'Activity data'!L1033*'Emission factors'!$B$37*'Emission factors'!$C$37</f>
        <v>338374.77875758609</v>
      </c>
      <c r="Q4339" s="98">
        <f>'Activity data'!M1033*'Emission factors'!$B$37*'Emission factors'!$C$37</f>
        <v>357532.30865028728</v>
      </c>
      <c r="R4339" s="98">
        <f>'Activity data'!N1033*'Emission factors'!$B$37*'Emission factors'!$C$37</f>
        <v>393943.82857850636</v>
      </c>
      <c r="S4339" s="98">
        <f>'Activity data'!O1033*'Emission factors'!$B$37*'Emission factors'!$C$37</f>
        <v>445752.24478007806</v>
      </c>
      <c r="T4339" s="98">
        <f>'Activity data'!P1033*'Emission factors'!$B$37*'Emission factors'!$C$37</f>
        <v>503744.33340356685</v>
      </c>
      <c r="U4339" s="98">
        <f>'Activity data'!Q1033*'Emission factors'!$B$37*'Emission factors'!$C$37</f>
        <v>510924.15123297804</v>
      </c>
    </row>
    <row r="4340" spans="1:21" x14ac:dyDescent="0.25">
      <c r="A4340" s="92" t="s">
        <v>11</v>
      </c>
      <c r="B4340" s="92" t="s">
        <v>12</v>
      </c>
      <c r="C4340" s="92" t="s">
        <v>43</v>
      </c>
      <c r="D4340" s="92" t="s">
        <v>43</v>
      </c>
      <c r="E4340" s="92" t="s">
        <v>46</v>
      </c>
      <c r="F4340" s="92" t="s">
        <v>34</v>
      </c>
      <c r="G4340" s="92" t="s">
        <v>97</v>
      </c>
      <c r="H4340" s="92" t="s">
        <v>16</v>
      </c>
      <c r="I4340" s="89" t="s">
        <v>226</v>
      </c>
      <c r="L4340" s="98">
        <f>'Activity data'!H1034*'Emission factors'!$B$37*'Emission factors'!$C$37</f>
        <v>0</v>
      </c>
      <c r="M4340" s="98">
        <f>'Activity data'!I1034*'Emission factors'!$B$37*'Emission factors'!$C$37</f>
        <v>0</v>
      </c>
      <c r="N4340" s="98">
        <f>'Activity data'!J1034*'Emission factors'!$B$37*'Emission factors'!$C$37</f>
        <v>0</v>
      </c>
      <c r="O4340" s="98">
        <f>'Activity data'!K1034*'Emission factors'!$B$37*'Emission factors'!$C$37</f>
        <v>0</v>
      </c>
      <c r="P4340" s="98">
        <f>'Activity data'!L1034*'Emission factors'!$B$37*'Emission factors'!$C$37</f>
        <v>0</v>
      </c>
      <c r="Q4340" s="98">
        <f>'Activity data'!M1034*'Emission factors'!$B$37*'Emission factors'!$C$37</f>
        <v>0</v>
      </c>
      <c r="R4340" s="98">
        <f>'Activity data'!N1034*'Emission factors'!$B$37*'Emission factors'!$C$37</f>
        <v>0</v>
      </c>
      <c r="S4340" s="98">
        <f>'Activity data'!O1034*'Emission factors'!$B$37*'Emission factors'!$C$37</f>
        <v>0</v>
      </c>
      <c r="T4340" s="98">
        <f>'Activity data'!P1034*'Emission factors'!$B$37*'Emission factors'!$C$37</f>
        <v>0</v>
      </c>
      <c r="U4340" s="98">
        <f>'Activity data'!Q1034*'Emission factors'!$B$37*'Emission factors'!$C$37</f>
        <v>0</v>
      </c>
    </row>
    <row r="4341" spans="1:21" x14ac:dyDescent="0.25">
      <c r="A4341" s="92" t="s">
        <v>11</v>
      </c>
      <c r="B4341" s="92" t="s">
        <v>12</v>
      </c>
      <c r="C4341" s="92" t="s">
        <v>43</v>
      </c>
      <c r="D4341" s="92" t="s">
        <v>43</v>
      </c>
      <c r="E4341" s="92" t="s">
        <v>46</v>
      </c>
      <c r="F4341" s="92" t="s">
        <v>34</v>
      </c>
      <c r="G4341" s="92" t="s">
        <v>97</v>
      </c>
      <c r="H4341" s="92" t="s">
        <v>16</v>
      </c>
      <c r="I4341" s="89" t="s">
        <v>196</v>
      </c>
      <c r="L4341" s="98">
        <f>'Activity data'!H1035*'Emission factors'!$B$37*'Emission factors'!$C$37</f>
        <v>795813.32707806432</v>
      </c>
      <c r="M4341" s="98">
        <f>'Activity data'!I1035*'Emission factors'!$B$37*'Emission factors'!$C$37</f>
        <v>824981.40046920569</v>
      </c>
      <c r="N4341" s="98">
        <f>'Activity data'!J1035*'Emission factors'!$B$37*'Emission factors'!$C$37</f>
        <v>1079151.1689329271</v>
      </c>
      <c r="O4341" s="98">
        <f>'Activity data'!K1035*'Emission factors'!$B$37*'Emission factors'!$C$37</f>
        <v>1149684.8353729665</v>
      </c>
      <c r="P4341" s="98">
        <f>'Activity data'!L1035*'Emission factors'!$B$37*'Emission factors'!$C$37</f>
        <v>1211219.2959025644</v>
      </c>
      <c r="Q4341" s="98">
        <f>'Activity data'!M1035*'Emission factors'!$B$37*'Emission factors'!$C$37</f>
        <v>1320973.5914825639</v>
      </c>
      <c r="R4341" s="98">
        <f>'Activity data'!N1035*'Emission factors'!$B$37*'Emission factors'!$C$37</f>
        <v>1415611.4287829653</v>
      </c>
      <c r="S4341" s="98">
        <f>'Activity data'!O1035*'Emission factors'!$B$37*'Emission factors'!$C$37</f>
        <v>1544248.9482010955</v>
      </c>
      <c r="T4341" s="98">
        <f>'Activity data'!P1035*'Emission factors'!$B$37*'Emission factors'!$C$37</f>
        <v>1697417.8809663751</v>
      </c>
      <c r="U4341" s="98">
        <f>'Activity data'!Q1035*'Emission factors'!$B$37*'Emission factors'!$C$37</f>
        <v>1716862.2379009111</v>
      </c>
    </row>
    <row r="4342" spans="1:21" x14ac:dyDescent="0.25">
      <c r="A4342" s="92" t="s">
        <v>11</v>
      </c>
      <c r="B4342" s="92" t="s">
        <v>12</v>
      </c>
      <c r="C4342" s="92" t="s">
        <v>43</v>
      </c>
      <c r="D4342" s="92" t="s">
        <v>43</v>
      </c>
      <c r="E4342" s="92" t="s">
        <v>46</v>
      </c>
      <c r="F4342" s="92" t="s">
        <v>34</v>
      </c>
      <c r="G4342" s="92" t="s">
        <v>97</v>
      </c>
      <c r="H4342" s="92" t="s">
        <v>16</v>
      </c>
      <c r="I4342" s="89" t="s">
        <v>197</v>
      </c>
      <c r="L4342" s="98">
        <f>'Activity data'!H1036*'Emission factors'!$B$37*'Emission factors'!$C$37</f>
        <v>499805.26451136195</v>
      </c>
      <c r="M4342" s="98">
        <f>'Activity data'!I1036*'Emission factors'!$B$37*'Emission factors'!$C$37</f>
        <v>570007.37879661494</v>
      </c>
      <c r="N4342" s="98">
        <f>'Activity data'!J1036*'Emission factors'!$B$37*'Emission factors'!$C$37</f>
        <v>796757.29738968925</v>
      </c>
      <c r="O4342" s="98">
        <f>'Activity data'!K1036*'Emission factors'!$B$37*'Emission factors'!$C$37</f>
        <v>828536.54903676757</v>
      </c>
      <c r="P4342" s="98">
        <f>'Activity data'!L1036*'Emission factors'!$B$37*'Emission factors'!$C$37</f>
        <v>863639.31989226479</v>
      </c>
      <c r="Q4342" s="98">
        <f>'Activity data'!M1036*'Emission factors'!$B$37*'Emission factors'!$C$37</f>
        <v>931890.22695737402</v>
      </c>
      <c r="R4342" s="98">
        <f>'Activity data'!N1036*'Emission factors'!$B$37*'Emission factors'!$C$37</f>
        <v>1048497.9357055051</v>
      </c>
      <c r="S4342" s="98">
        <f>'Activity data'!O1036*'Emission factors'!$B$37*'Emission factors'!$C$37</f>
        <v>1128054.6944412908</v>
      </c>
      <c r="T4342" s="98">
        <f>'Activity data'!P1036*'Emission factors'!$B$37*'Emission factors'!$C$37</f>
        <v>1157193.5611954909</v>
      </c>
      <c r="U4342" s="98">
        <f>'Activity data'!Q1036*'Emission factors'!$B$37*'Emission factors'!$C$37</f>
        <v>1128540.2692459282</v>
      </c>
    </row>
    <row r="4343" spans="1:21" x14ac:dyDescent="0.25">
      <c r="A4343" s="92" t="s">
        <v>11</v>
      </c>
      <c r="B4343" s="92" t="s">
        <v>12</v>
      </c>
      <c r="C4343" s="92" t="s">
        <v>43</v>
      </c>
      <c r="D4343" s="92" t="s">
        <v>43</v>
      </c>
      <c r="E4343" s="92" t="s">
        <v>46</v>
      </c>
      <c r="F4343" s="92" t="s">
        <v>34</v>
      </c>
      <c r="G4343" s="92" t="s">
        <v>97</v>
      </c>
      <c r="H4343" s="92" t="s">
        <v>16</v>
      </c>
      <c r="I4343" s="89" t="s">
        <v>229</v>
      </c>
      <c r="L4343" s="98">
        <f>'Activity data'!H1037*'Emission factors'!$B$37*'Emission factors'!$C$37</f>
        <v>0</v>
      </c>
      <c r="M4343" s="98">
        <f>'Activity data'!I1037*'Emission factors'!$B$37*'Emission factors'!$C$37</f>
        <v>0</v>
      </c>
      <c r="N4343" s="98">
        <f>'Activity data'!J1037*'Emission factors'!$B$37*'Emission factors'!$C$37</f>
        <v>0</v>
      </c>
      <c r="O4343" s="98">
        <f>'Activity data'!K1037*'Emission factors'!$B$37*'Emission factors'!$C$37</f>
        <v>0</v>
      </c>
      <c r="P4343" s="98">
        <f>'Activity data'!L1037*'Emission factors'!$B$37*'Emission factors'!$C$37</f>
        <v>0</v>
      </c>
      <c r="Q4343" s="98">
        <f>'Activity data'!M1037*'Emission factors'!$B$37*'Emission factors'!$C$37</f>
        <v>0</v>
      </c>
      <c r="R4343" s="98">
        <f>'Activity data'!N1037*'Emission factors'!$B$37*'Emission factors'!$C$37</f>
        <v>0</v>
      </c>
      <c r="S4343" s="98">
        <f>'Activity data'!O1037*'Emission factors'!$B$37*'Emission factors'!$C$37</f>
        <v>0</v>
      </c>
      <c r="T4343" s="98">
        <f>'Activity data'!P1037*'Emission factors'!$B$37*'Emission factors'!$C$37</f>
        <v>0</v>
      </c>
      <c r="U4343" s="98">
        <f>'Activity data'!Q1037*'Emission factors'!$B$37*'Emission factors'!$C$37</f>
        <v>0</v>
      </c>
    </row>
    <row r="4344" spans="1:21" x14ac:dyDescent="0.25">
      <c r="A4344" s="92" t="s">
        <v>11</v>
      </c>
      <c r="B4344" s="92" t="s">
        <v>12</v>
      </c>
      <c r="C4344" s="92" t="s">
        <v>43</v>
      </c>
      <c r="D4344" s="92" t="s">
        <v>43</v>
      </c>
      <c r="E4344" s="92" t="s">
        <v>46</v>
      </c>
      <c r="F4344" s="92" t="s">
        <v>34</v>
      </c>
      <c r="G4344" s="92" t="s">
        <v>97</v>
      </c>
      <c r="H4344" s="92" t="s">
        <v>16</v>
      </c>
      <c r="I4344" s="89" t="s">
        <v>198</v>
      </c>
      <c r="L4344" s="98">
        <f>'Activity data'!H1038*'Emission factors'!$B$37*'Emission factors'!$C$37</f>
        <v>0</v>
      </c>
      <c r="M4344" s="98">
        <f>'Activity data'!I1038*'Emission factors'!$B$37*'Emission factors'!$C$37</f>
        <v>0</v>
      </c>
      <c r="N4344" s="98">
        <f>'Activity data'!J1038*'Emission factors'!$B$37*'Emission factors'!$C$37</f>
        <v>0</v>
      </c>
      <c r="O4344" s="98">
        <f>'Activity data'!K1038*'Emission factors'!$B$37*'Emission factors'!$C$37</f>
        <v>0</v>
      </c>
      <c r="P4344" s="98">
        <f>'Activity data'!L1038*'Emission factors'!$B$37*'Emission factors'!$C$37</f>
        <v>0</v>
      </c>
      <c r="Q4344" s="98">
        <f>'Activity data'!M1038*'Emission factors'!$B$37*'Emission factors'!$C$37</f>
        <v>0</v>
      </c>
      <c r="R4344" s="98">
        <f>'Activity data'!N1038*'Emission factors'!$B$37*'Emission factors'!$C$37</f>
        <v>0</v>
      </c>
      <c r="S4344" s="98">
        <f>'Activity data'!O1038*'Emission factors'!$B$37*'Emission factors'!$C$37</f>
        <v>0</v>
      </c>
      <c r="T4344" s="98">
        <f>'Activity data'!P1038*'Emission factors'!$B$37*'Emission factors'!$C$37</f>
        <v>0</v>
      </c>
      <c r="U4344" s="98">
        <f>'Activity data'!Q1038*'Emission factors'!$B$37*'Emission factors'!$C$37</f>
        <v>0</v>
      </c>
    </row>
    <row r="4345" spans="1:21" x14ac:dyDescent="0.25">
      <c r="A4345" s="92" t="s">
        <v>11</v>
      </c>
      <c r="B4345" s="92" t="s">
        <v>12</v>
      </c>
      <c r="C4345" s="92" t="s">
        <v>43</v>
      </c>
      <c r="D4345" s="92" t="s">
        <v>43</v>
      </c>
      <c r="E4345" s="92" t="s">
        <v>46</v>
      </c>
      <c r="F4345" s="92" t="s">
        <v>34</v>
      </c>
      <c r="G4345" s="92" t="s">
        <v>97</v>
      </c>
      <c r="H4345" s="92" t="s">
        <v>16</v>
      </c>
      <c r="I4345" s="89" t="s">
        <v>231</v>
      </c>
      <c r="L4345" s="98">
        <f>'Activity data'!H1039*'Emission factors'!$B$37*'Emission factors'!$C$37</f>
        <v>0</v>
      </c>
      <c r="M4345" s="98">
        <f>'Activity data'!I1039*'Emission factors'!$B$37*'Emission factors'!$C$37</f>
        <v>0</v>
      </c>
      <c r="N4345" s="98">
        <f>'Activity data'!J1039*'Emission factors'!$B$37*'Emission factors'!$C$37</f>
        <v>0</v>
      </c>
      <c r="O4345" s="98">
        <f>'Activity data'!K1039*'Emission factors'!$B$37*'Emission factors'!$C$37</f>
        <v>0</v>
      </c>
      <c r="P4345" s="98">
        <f>'Activity data'!L1039*'Emission factors'!$B$37*'Emission factors'!$C$37</f>
        <v>0</v>
      </c>
      <c r="Q4345" s="98">
        <f>'Activity data'!M1039*'Emission factors'!$B$37*'Emission factors'!$C$37</f>
        <v>0</v>
      </c>
      <c r="R4345" s="98">
        <f>'Activity data'!N1039*'Emission factors'!$B$37*'Emission factors'!$C$37</f>
        <v>0</v>
      </c>
      <c r="S4345" s="98">
        <f>'Activity data'!O1039*'Emission factors'!$B$37*'Emission factors'!$C$37</f>
        <v>0</v>
      </c>
      <c r="T4345" s="98">
        <f>'Activity data'!P1039*'Emission factors'!$B$37*'Emission factors'!$C$37</f>
        <v>0</v>
      </c>
      <c r="U4345" s="98">
        <f>'Activity data'!Q1039*'Emission factors'!$B$37*'Emission factors'!$C$37</f>
        <v>0</v>
      </c>
    </row>
    <row r="4346" spans="1:21" x14ac:dyDescent="0.25">
      <c r="A4346" s="92" t="s">
        <v>11</v>
      </c>
      <c r="B4346" s="92" t="s">
        <v>12</v>
      </c>
      <c r="C4346" s="92" t="s">
        <v>43</v>
      </c>
      <c r="D4346" s="92" t="s">
        <v>43</v>
      </c>
      <c r="E4346" s="92" t="s">
        <v>46</v>
      </c>
      <c r="F4346" s="92" t="s">
        <v>34</v>
      </c>
      <c r="G4346" s="92" t="s">
        <v>97</v>
      </c>
      <c r="H4346" s="92" t="s">
        <v>16</v>
      </c>
      <c r="I4346" s="89" t="s">
        <v>230</v>
      </c>
      <c r="L4346" s="98">
        <f>'Activity data'!H1040*'Emission factors'!$B$37*'Emission factors'!$C$37</f>
        <v>0</v>
      </c>
      <c r="M4346" s="98">
        <f>'Activity data'!I1040*'Emission factors'!$B$37*'Emission factors'!$C$37</f>
        <v>0</v>
      </c>
      <c r="N4346" s="98">
        <f>'Activity data'!J1040*'Emission factors'!$B$37*'Emission factors'!$C$37</f>
        <v>0</v>
      </c>
      <c r="O4346" s="98">
        <f>'Activity data'!K1040*'Emission factors'!$B$37*'Emission factors'!$C$37</f>
        <v>0</v>
      </c>
      <c r="P4346" s="98">
        <f>'Activity data'!L1040*'Emission factors'!$B$37*'Emission factors'!$C$37</f>
        <v>0</v>
      </c>
      <c r="Q4346" s="98">
        <f>'Activity data'!M1040*'Emission factors'!$B$37*'Emission factors'!$C$37</f>
        <v>0</v>
      </c>
      <c r="R4346" s="98">
        <f>'Activity data'!N1040*'Emission factors'!$B$37*'Emission factors'!$C$37</f>
        <v>0</v>
      </c>
      <c r="S4346" s="98">
        <f>'Activity data'!O1040*'Emission factors'!$B$37*'Emission factors'!$C$37</f>
        <v>0</v>
      </c>
      <c r="T4346" s="98">
        <f>'Activity data'!P1040*'Emission factors'!$B$37*'Emission factors'!$C$37</f>
        <v>0</v>
      </c>
      <c r="U4346" s="98">
        <f>'Activity data'!Q1040*'Emission factors'!$B$37*'Emission factors'!$C$37</f>
        <v>0</v>
      </c>
    </row>
    <row r="4347" spans="1:21" x14ac:dyDescent="0.25">
      <c r="A4347" s="92" t="s">
        <v>11</v>
      </c>
      <c r="B4347" s="92" t="s">
        <v>12</v>
      </c>
      <c r="C4347" s="92" t="s">
        <v>43</v>
      </c>
      <c r="D4347" s="92" t="s">
        <v>43</v>
      </c>
      <c r="E4347" s="92" t="s">
        <v>46</v>
      </c>
      <c r="F4347" s="92" t="s">
        <v>34</v>
      </c>
      <c r="G4347" s="92" t="s">
        <v>97</v>
      </c>
      <c r="H4347" s="92" t="s">
        <v>16</v>
      </c>
      <c r="I4347" s="88" t="s">
        <v>232</v>
      </c>
      <c r="L4347" s="98">
        <f>'Activity data'!H1041*'Emission factors'!$B$37*'Emission factors'!$C$37</f>
        <v>160764.88303905923</v>
      </c>
      <c r="M4347" s="98">
        <f>'Activity data'!I1041*'Emission factors'!$B$37*'Emission factors'!$C$37</f>
        <v>175416.00832768908</v>
      </c>
      <c r="N4347" s="98">
        <f>'Activity data'!J1041*'Emission factors'!$B$37*'Emission factors'!$C$37</f>
        <v>227576.03085284212</v>
      </c>
      <c r="O4347" s="98">
        <f>'Activity data'!K1041*'Emission factors'!$B$37*'Emission factors'!$C$37</f>
        <v>233872.35488027852</v>
      </c>
      <c r="P4347" s="98">
        <f>'Activity data'!L1041*'Emission factors'!$B$37*'Emission factors'!$C$37</f>
        <v>256432.72216718865</v>
      </c>
      <c r="Q4347" s="98">
        <f>'Activity data'!M1041*'Emission factors'!$B$37*'Emission factors'!$C$37</f>
        <v>277582.66364191857</v>
      </c>
      <c r="R4347" s="98">
        <f>'Activity data'!N1041*'Emission factors'!$B$37*'Emission factors'!$C$37</f>
        <v>288222.29119307495</v>
      </c>
      <c r="S4347" s="98">
        <f>'Activity data'!O1041*'Emission factors'!$B$37*'Emission factors'!$C$37</f>
        <v>298577.52468830202</v>
      </c>
      <c r="T4347" s="98">
        <f>'Activity data'!P1041*'Emission factors'!$B$37*'Emission factors'!$C$37</f>
        <v>337820.69135885092</v>
      </c>
      <c r="U4347" s="98">
        <f>'Activity data'!Q1041*'Emission factors'!$B$37*'Emission factors'!$C$37</f>
        <v>335512.90597343363</v>
      </c>
    </row>
    <row r="4348" spans="1:21" x14ac:dyDescent="0.25">
      <c r="A4348" s="92" t="s">
        <v>11</v>
      </c>
      <c r="B4348" s="92" t="s">
        <v>12</v>
      </c>
      <c r="C4348" s="92" t="s">
        <v>43</v>
      </c>
      <c r="D4348" s="92" t="s">
        <v>43</v>
      </c>
      <c r="E4348" s="92" t="s">
        <v>46</v>
      </c>
      <c r="F4348" s="92" t="s">
        <v>34</v>
      </c>
      <c r="G4348" s="92" t="s">
        <v>97</v>
      </c>
      <c r="H4348" s="92" t="s">
        <v>16</v>
      </c>
      <c r="I4348" s="89" t="s">
        <v>225</v>
      </c>
      <c r="L4348" s="98">
        <f>'Activity data'!H1042*'Emission factors'!$B$37*'Emission factors'!$C$37</f>
        <v>0</v>
      </c>
      <c r="M4348" s="98">
        <f>'Activity data'!I1042*'Emission factors'!$B$37*'Emission factors'!$C$37</f>
        <v>0</v>
      </c>
      <c r="N4348" s="98">
        <f>'Activity data'!J1042*'Emission factors'!$B$37*'Emission factors'!$C$37</f>
        <v>0</v>
      </c>
      <c r="O4348" s="98">
        <f>'Activity data'!K1042*'Emission factors'!$B$37*'Emission factors'!$C$37</f>
        <v>0</v>
      </c>
      <c r="P4348" s="98">
        <f>'Activity data'!L1042*'Emission factors'!$B$37*'Emission factors'!$C$37</f>
        <v>0</v>
      </c>
      <c r="Q4348" s="98">
        <f>'Activity data'!M1042*'Emission factors'!$B$37*'Emission factors'!$C$37</f>
        <v>0</v>
      </c>
      <c r="R4348" s="98">
        <f>'Activity data'!N1042*'Emission factors'!$B$37*'Emission factors'!$C$37</f>
        <v>0</v>
      </c>
      <c r="S4348" s="98">
        <f>'Activity data'!O1042*'Emission factors'!$B$37*'Emission factors'!$C$37</f>
        <v>0</v>
      </c>
      <c r="T4348" s="98">
        <f>'Activity data'!P1042*'Emission factors'!$B$37*'Emission factors'!$C$37</f>
        <v>0</v>
      </c>
      <c r="U4348" s="98">
        <f>'Activity data'!Q1042*'Emission factors'!$B$37*'Emission factors'!$C$37</f>
        <v>0</v>
      </c>
    </row>
    <row r="4349" spans="1:21" x14ac:dyDescent="0.25">
      <c r="A4349" s="92" t="s">
        <v>11</v>
      </c>
      <c r="B4349" s="92" t="s">
        <v>12</v>
      </c>
      <c r="C4349" s="92" t="s">
        <v>43</v>
      </c>
      <c r="D4349" s="92" t="s">
        <v>43</v>
      </c>
      <c r="E4349" s="92" t="s">
        <v>46</v>
      </c>
      <c r="F4349" s="92" t="s">
        <v>34</v>
      </c>
      <c r="G4349" s="92" t="s">
        <v>97</v>
      </c>
      <c r="H4349" s="92" t="s">
        <v>16</v>
      </c>
      <c r="I4349" s="92" t="s">
        <v>205</v>
      </c>
      <c r="L4349" s="98">
        <f>'Activity data'!H1043*'Emission factors'!$B$37*'Emission factors'!$C$37</f>
        <v>1930448.6928507234</v>
      </c>
      <c r="M4349" s="98">
        <f>'Activity data'!I1043*'Emission factors'!$B$37*'Emission factors'!$C$37</f>
        <v>2056556.2562361944</v>
      </c>
      <c r="N4349" s="98">
        <f>'Activity data'!J1043*'Emission factors'!$B$37*'Emission factors'!$C$37</f>
        <v>2496781.1575379544</v>
      </c>
      <c r="O4349" s="98">
        <f>'Activity data'!K1043*'Emission factors'!$B$37*'Emission factors'!$C$37</f>
        <v>2404816.3348686388</v>
      </c>
      <c r="P4349" s="98">
        <f>'Activity data'!L1043*'Emission factors'!$B$37*'Emission factors'!$C$37</f>
        <v>2538398.5262414888</v>
      </c>
      <c r="Q4349" s="98">
        <f>'Activity data'!M1043*'Emission factors'!$B$37*'Emission factors'!$C$37</f>
        <v>2545860.8955662297</v>
      </c>
      <c r="R4349" s="98">
        <f>'Activity data'!N1043*'Emission factors'!$B$37*'Emission factors'!$C$37</f>
        <v>2663940.4424654609</v>
      </c>
      <c r="S4349" s="98">
        <f>'Activity data'!O1043*'Emission factors'!$B$37*'Emission factors'!$C$37</f>
        <v>2852263.8408630728</v>
      </c>
      <c r="T4349" s="98">
        <f>'Activity data'!P1043*'Emission factors'!$B$37*'Emission factors'!$C$37</f>
        <v>3023133.7123588384</v>
      </c>
      <c r="U4349" s="98">
        <f>'Activity data'!Q1043*'Emission factors'!$B$37*'Emission factors'!$C$37</f>
        <v>2992564.0646959189</v>
      </c>
    </row>
    <row r="4350" spans="1:21" x14ac:dyDescent="0.25">
      <c r="A4350" s="92" t="s">
        <v>11</v>
      </c>
      <c r="B4350" s="92" t="s">
        <v>12</v>
      </c>
      <c r="C4350" s="92" t="s">
        <v>43</v>
      </c>
      <c r="D4350" s="92" t="s">
        <v>43</v>
      </c>
      <c r="E4350" s="92" t="s">
        <v>46</v>
      </c>
      <c r="F4350" s="92" t="s">
        <v>34</v>
      </c>
      <c r="G4350" s="92" t="s">
        <v>97</v>
      </c>
      <c r="H4350" s="92" t="s">
        <v>16</v>
      </c>
      <c r="I4350" s="89" t="s">
        <v>204</v>
      </c>
      <c r="L4350" s="98">
        <f>'Activity data'!H1044*'Emission factors'!$B$37*'Emission factors'!$C$37</f>
        <v>1119690.0673804868</v>
      </c>
      <c r="M4350" s="98">
        <f>'Activity data'!I1044*'Emission factors'!$B$37*'Emission factors'!$C$37</f>
        <v>1216117.7851128667</v>
      </c>
      <c r="N4350" s="98">
        <f>'Activity data'!J1044*'Emission factors'!$B$37*'Emission factors'!$C$37</f>
        <v>1537782.1934393644</v>
      </c>
      <c r="O4350" s="98">
        <f>'Activity data'!K1044*'Emission factors'!$B$37*'Emission factors'!$C$37</f>
        <v>1513186.3273413412</v>
      </c>
      <c r="P4350" s="98">
        <f>'Activity data'!L1044*'Emission factors'!$B$37*'Emission factors'!$C$37</f>
        <v>1563780.8492542512</v>
      </c>
      <c r="Q4350" s="98">
        <f>'Activity data'!M1044*'Emission factors'!$B$37*'Emission factors'!$C$37</f>
        <v>1649242.859067695</v>
      </c>
      <c r="R4350" s="98">
        <f>'Activity data'!N1044*'Emission factors'!$B$37*'Emission factors'!$C$37</f>
        <v>1834121.7533801186</v>
      </c>
      <c r="S4350" s="98">
        <f>'Activity data'!O1044*'Emission factors'!$B$37*'Emission factors'!$C$37</f>
        <v>2049626.5798863575</v>
      </c>
      <c r="T4350" s="98">
        <f>'Activity data'!P1044*'Emission factors'!$B$37*'Emission factors'!$C$37</f>
        <v>2280326.985239476</v>
      </c>
      <c r="U4350" s="98">
        <f>'Activity data'!Q1044*'Emission factors'!$B$37*'Emission factors'!$C$37</f>
        <v>2343969.1851701778</v>
      </c>
    </row>
    <row r="4351" spans="1:21" x14ac:dyDescent="0.25">
      <c r="A4351" s="92" t="s">
        <v>11</v>
      </c>
      <c r="B4351" s="92" t="s">
        <v>12</v>
      </c>
      <c r="C4351" s="92" t="s">
        <v>43</v>
      </c>
      <c r="D4351" s="92" t="s">
        <v>43</v>
      </c>
      <c r="E4351" s="92" t="s">
        <v>46</v>
      </c>
      <c r="F4351" s="92" t="s">
        <v>34</v>
      </c>
      <c r="G4351" s="92" t="s">
        <v>97</v>
      </c>
      <c r="H4351" s="92" t="s">
        <v>16</v>
      </c>
      <c r="I4351" s="89" t="s">
        <v>228</v>
      </c>
      <c r="L4351" s="98">
        <f>'Activity data'!H1045*'Emission factors'!$B$37*'Emission factors'!$C$37</f>
        <v>0</v>
      </c>
      <c r="M4351" s="98">
        <f>'Activity data'!I1045*'Emission factors'!$B$37*'Emission factors'!$C$37</f>
        <v>0</v>
      </c>
      <c r="N4351" s="98">
        <f>'Activity data'!J1045*'Emission factors'!$B$37*'Emission factors'!$C$37</f>
        <v>0</v>
      </c>
      <c r="O4351" s="98">
        <f>'Activity data'!K1045*'Emission factors'!$B$37*'Emission factors'!$C$37</f>
        <v>0</v>
      </c>
      <c r="P4351" s="98">
        <f>'Activity data'!L1045*'Emission factors'!$B$37*'Emission factors'!$C$37</f>
        <v>0</v>
      </c>
      <c r="Q4351" s="98">
        <f>'Activity data'!M1045*'Emission factors'!$B$37*'Emission factors'!$C$37</f>
        <v>0</v>
      </c>
      <c r="R4351" s="98">
        <f>'Activity data'!N1045*'Emission factors'!$B$37*'Emission factors'!$C$37</f>
        <v>0</v>
      </c>
      <c r="S4351" s="98">
        <f>'Activity data'!O1045*'Emission factors'!$B$37*'Emission factors'!$C$37</f>
        <v>0</v>
      </c>
      <c r="T4351" s="98">
        <f>'Activity data'!P1045*'Emission factors'!$B$37*'Emission factors'!$C$37</f>
        <v>0</v>
      </c>
      <c r="U4351" s="98">
        <f>'Activity data'!Q1045*'Emission factors'!$B$37*'Emission factors'!$C$37</f>
        <v>0</v>
      </c>
    </row>
    <row r="4352" spans="1:21" x14ac:dyDescent="0.25">
      <c r="A4352" s="92" t="s">
        <v>11</v>
      </c>
      <c r="B4352" s="92" t="s">
        <v>12</v>
      </c>
      <c r="C4352" s="92" t="s">
        <v>43</v>
      </c>
      <c r="D4352" s="92" t="s">
        <v>43</v>
      </c>
      <c r="E4352" s="92" t="s">
        <v>46</v>
      </c>
      <c r="F4352" s="92" t="s">
        <v>34</v>
      </c>
      <c r="G4352" s="92" t="s">
        <v>97</v>
      </c>
      <c r="H4352" s="92" t="s">
        <v>16</v>
      </c>
      <c r="I4352" s="89" t="s">
        <v>202</v>
      </c>
      <c r="L4352" s="98">
        <f>'Activity data'!H1046*'Emission factors'!$B$37*'Emission factors'!$C$37</f>
        <v>643393.41991410847</v>
      </c>
      <c r="M4352" s="98">
        <f>'Activity data'!I1046*'Emission factors'!$B$37*'Emission factors'!$C$37</f>
        <v>681207.64038082631</v>
      </c>
      <c r="N4352" s="98">
        <f>'Activity data'!J1046*'Emission factors'!$B$37*'Emission factors'!$C$37</f>
        <v>888331.35628198681</v>
      </c>
      <c r="O4352" s="98">
        <f>'Activity data'!K1046*'Emission factors'!$B$37*'Emission factors'!$C$37</f>
        <v>962472.10535924661</v>
      </c>
      <c r="P4352" s="98">
        <f>'Activity data'!L1046*'Emission factors'!$B$37*'Emission factors'!$C$37</f>
        <v>1027574.9493114286</v>
      </c>
      <c r="Q4352" s="98">
        <f>'Activity data'!M1046*'Emission factors'!$B$37*'Emission factors'!$C$37</f>
        <v>1100163.1331750927</v>
      </c>
      <c r="R4352" s="98">
        <f>'Activity data'!N1046*'Emission factors'!$B$37*'Emission factors'!$C$37</f>
        <v>1207204.8450152408</v>
      </c>
      <c r="S4352" s="98">
        <f>'Activity data'!O1046*'Emission factors'!$B$37*'Emission factors'!$C$37</f>
        <v>1412082.5267079896</v>
      </c>
      <c r="T4352" s="98">
        <f>'Activity data'!P1046*'Emission factors'!$B$37*'Emission factors'!$C$37</f>
        <v>1417833.2558080042</v>
      </c>
      <c r="U4352" s="98">
        <f>'Activity data'!Q1046*'Emission factors'!$B$37*'Emission factors'!$C$37</f>
        <v>1328247.5350096456</v>
      </c>
    </row>
    <row r="4353" spans="1:21" x14ac:dyDescent="0.25">
      <c r="A4353" s="92" t="s">
        <v>11</v>
      </c>
      <c r="B4353" s="92" t="s">
        <v>12</v>
      </c>
      <c r="C4353" s="92" t="s">
        <v>43</v>
      </c>
      <c r="D4353" s="92" t="s">
        <v>43</v>
      </c>
      <c r="E4353" s="92" t="s">
        <v>46</v>
      </c>
      <c r="F4353" s="92" t="s">
        <v>34</v>
      </c>
      <c r="G4353" s="92" t="s">
        <v>97</v>
      </c>
      <c r="H4353" s="92" t="s">
        <v>16</v>
      </c>
      <c r="I4353" s="89" t="s">
        <v>190</v>
      </c>
      <c r="L4353" s="98">
        <f>'Activity data'!H1047*'Emission factors'!$B$37*'Emission factors'!$C$37</f>
        <v>0</v>
      </c>
      <c r="M4353" s="98">
        <f>'Activity data'!I1047*'Emission factors'!$B$37*'Emission factors'!$C$37</f>
        <v>0</v>
      </c>
      <c r="N4353" s="98">
        <f>'Activity data'!J1047*'Emission factors'!$B$37*'Emission factors'!$C$37</f>
        <v>0</v>
      </c>
      <c r="O4353" s="98">
        <f>'Activity data'!K1047*'Emission factors'!$B$37*'Emission factors'!$C$37</f>
        <v>0</v>
      </c>
      <c r="P4353" s="98">
        <f>'Activity data'!L1047*'Emission factors'!$B$37*'Emission factors'!$C$37</f>
        <v>0</v>
      </c>
      <c r="Q4353" s="98">
        <f>'Activity data'!M1047*'Emission factors'!$B$37*'Emission factors'!$C$37</f>
        <v>0</v>
      </c>
      <c r="R4353" s="98">
        <f>'Activity data'!N1047*'Emission factors'!$B$37*'Emission factors'!$C$37</f>
        <v>0</v>
      </c>
      <c r="S4353" s="98">
        <f>'Activity data'!O1047*'Emission factors'!$B$37*'Emission factors'!$C$37</f>
        <v>0</v>
      </c>
      <c r="T4353" s="98">
        <f>'Activity data'!P1047*'Emission factors'!$B$37*'Emission factors'!$C$37</f>
        <v>0</v>
      </c>
      <c r="U4353" s="98">
        <f>'Activity data'!Q1047*'Emission factors'!$B$37*'Emission factors'!$C$37</f>
        <v>0</v>
      </c>
    </row>
    <row r="4354" spans="1:21" x14ac:dyDescent="0.25">
      <c r="A4354" s="92" t="s">
        <v>11</v>
      </c>
      <c r="B4354" s="92" t="s">
        <v>12</v>
      </c>
      <c r="C4354" s="92" t="s">
        <v>43</v>
      </c>
      <c r="D4354" s="92" t="s">
        <v>43</v>
      </c>
      <c r="E4354" s="92" t="s">
        <v>46</v>
      </c>
      <c r="F4354" s="92" t="s">
        <v>34</v>
      </c>
      <c r="G4354" s="92" t="s">
        <v>97</v>
      </c>
      <c r="H4354" s="92" t="s">
        <v>16</v>
      </c>
      <c r="I4354" s="89" t="s">
        <v>210</v>
      </c>
      <c r="L4354" s="98">
        <f>'Activity data'!H1048*'Emission factors'!$B$37*'Emission factors'!$C$37</f>
        <v>0</v>
      </c>
      <c r="M4354" s="98">
        <f>'Activity data'!I1048*'Emission factors'!$B$37*'Emission factors'!$C$37</f>
        <v>0</v>
      </c>
      <c r="N4354" s="98">
        <f>'Activity data'!J1048*'Emission factors'!$B$37*'Emission factors'!$C$37</f>
        <v>0</v>
      </c>
      <c r="O4354" s="98">
        <f>'Activity data'!K1048*'Emission factors'!$B$37*'Emission factors'!$C$37</f>
        <v>0</v>
      </c>
      <c r="P4354" s="98">
        <f>'Activity data'!L1048*'Emission factors'!$B$37*'Emission factors'!$C$37</f>
        <v>0</v>
      </c>
      <c r="Q4354" s="98">
        <f>'Activity data'!M1048*'Emission factors'!$B$37*'Emission factors'!$C$37</f>
        <v>0</v>
      </c>
      <c r="R4354" s="98">
        <f>'Activity data'!N1048*'Emission factors'!$B$37*'Emission factors'!$C$37</f>
        <v>0</v>
      </c>
      <c r="S4354" s="98">
        <f>'Activity data'!O1048*'Emission factors'!$B$37*'Emission factors'!$C$37</f>
        <v>0</v>
      </c>
      <c r="T4354" s="98">
        <f>'Activity data'!P1048*'Emission factors'!$B$37*'Emission factors'!$C$37</f>
        <v>0</v>
      </c>
      <c r="U4354" s="98">
        <f>'Activity data'!Q1048*'Emission factors'!$B$37*'Emission factors'!$C$37</f>
        <v>0</v>
      </c>
    </row>
    <row r="4355" spans="1:21" x14ac:dyDescent="0.25">
      <c r="A4355" s="92" t="s">
        <v>11</v>
      </c>
      <c r="B4355" s="92" t="s">
        <v>12</v>
      </c>
      <c r="C4355" s="92" t="s">
        <v>43</v>
      </c>
      <c r="D4355" s="92" t="s">
        <v>43</v>
      </c>
      <c r="E4355" s="92" t="s">
        <v>46</v>
      </c>
      <c r="F4355" s="92" t="s">
        <v>34</v>
      </c>
      <c r="G4355" s="92" t="s">
        <v>97</v>
      </c>
      <c r="H4355" s="92" t="s">
        <v>16</v>
      </c>
      <c r="I4355" s="89" t="s">
        <v>199</v>
      </c>
      <c r="L4355" s="98">
        <f>'Activity data'!H1049*'Emission factors'!$B$37*'Emission factors'!$C$37</f>
        <v>2809487.811313773</v>
      </c>
      <c r="M4355" s="98">
        <f>'Activity data'!I1049*'Emission factors'!$B$37*'Emission factors'!$C$37</f>
        <v>2849538.2074019425</v>
      </c>
      <c r="N4355" s="98">
        <f>'Activity data'!J1049*'Emission factors'!$B$37*'Emission factors'!$C$37</f>
        <v>3456002.9684479842</v>
      </c>
      <c r="O4355" s="98">
        <f>'Activity data'!K1049*'Emission factors'!$B$37*'Emission factors'!$C$37</f>
        <v>3596002.6366785676</v>
      </c>
      <c r="P4355" s="98">
        <f>'Activity data'!L1049*'Emission factors'!$B$37*'Emission factors'!$C$37</f>
        <v>3852497.100715254</v>
      </c>
      <c r="Q4355" s="98">
        <f>'Activity data'!M1049*'Emission factors'!$B$37*'Emission factors'!$C$37</f>
        <v>3955974.5313475044</v>
      </c>
      <c r="R4355" s="98">
        <f>'Activity data'!N1049*'Emission factors'!$B$37*'Emission factors'!$C$37</f>
        <v>4128025.475602237</v>
      </c>
      <c r="S4355" s="98">
        <f>'Activity data'!O1049*'Emission factors'!$B$37*'Emission factors'!$C$37</f>
        <v>4371865.5916628903</v>
      </c>
      <c r="T4355" s="98">
        <f>'Activity data'!P1049*'Emission factors'!$B$37*'Emission factors'!$C$37</f>
        <v>4544179.5824723337</v>
      </c>
      <c r="U4355" s="98">
        <f>'Activity data'!Q1049*'Emission factors'!$B$37*'Emission factors'!$C$37</f>
        <v>4557563.5309113264</v>
      </c>
    </row>
    <row r="4356" spans="1:21" x14ac:dyDescent="0.25">
      <c r="A4356" s="92" t="s">
        <v>11</v>
      </c>
      <c r="B4356" s="92" t="s">
        <v>12</v>
      </c>
      <c r="C4356" s="92" t="s">
        <v>43</v>
      </c>
      <c r="D4356" s="92" t="s">
        <v>43</v>
      </c>
      <c r="E4356" s="92" t="s">
        <v>46</v>
      </c>
      <c r="F4356" s="92" t="s">
        <v>34</v>
      </c>
      <c r="G4356" s="92" t="s">
        <v>97</v>
      </c>
      <c r="H4356" s="92" t="s">
        <v>16</v>
      </c>
      <c r="I4356" s="89" t="s">
        <v>233</v>
      </c>
      <c r="L4356" s="98">
        <f>'Activity data'!H1050*'Emission factors'!$B$37*'Emission factors'!$C$37</f>
        <v>0</v>
      </c>
      <c r="M4356" s="98">
        <f>'Activity data'!I1050*'Emission factors'!$B$37*'Emission factors'!$C$37</f>
        <v>0</v>
      </c>
      <c r="N4356" s="98">
        <f>'Activity data'!J1050*'Emission factors'!$B$37*'Emission factors'!$C$37</f>
        <v>0</v>
      </c>
      <c r="O4356" s="98">
        <f>'Activity data'!K1050*'Emission factors'!$B$37*'Emission factors'!$C$37</f>
        <v>0</v>
      </c>
      <c r="P4356" s="98">
        <f>'Activity data'!L1050*'Emission factors'!$B$37*'Emission factors'!$C$37</f>
        <v>0</v>
      </c>
      <c r="Q4356" s="98">
        <f>'Activity data'!M1050*'Emission factors'!$B$37*'Emission factors'!$C$37</f>
        <v>0</v>
      </c>
      <c r="R4356" s="98">
        <f>'Activity data'!N1050*'Emission factors'!$B$37*'Emission factors'!$C$37</f>
        <v>0</v>
      </c>
      <c r="S4356" s="98">
        <f>'Activity data'!O1050*'Emission factors'!$B$37*'Emission factors'!$C$37</f>
        <v>0</v>
      </c>
      <c r="T4356" s="98">
        <f>'Activity data'!P1050*'Emission factors'!$B$37*'Emission factors'!$C$37</f>
        <v>0</v>
      </c>
      <c r="U4356" s="98">
        <f>'Activity data'!Q1050*'Emission factors'!$B$37*'Emission factors'!$C$37</f>
        <v>0</v>
      </c>
    </row>
    <row r="4357" spans="1:21" x14ac:dyDescent="0.25">
      <c r="A4357" s="92" t="s">
        <v>11</v>
      </c>
      <c r="B4357" s="92" t="s">
        <v>12</v>
      </c>
      <c r="C4357" s="92" t="s">
        <v>43</v>
      </c>
      <c r="D4357" s="92" t="s">
        <v>43</v>
      </c>
      <c r="E4357" s="92" t="s">
        <v>46</v>
      </c>
      <c r="F4357" s="92" t="s">
        <v>34</v>
      </c>
      <c r="G4357" s="92" t="s">
        <v>97</v>
      </c>
      <c r="H4357" s="92" t="s">
        <v>16</v>
      </c>
      <c r="I4357" s="89" t="s">
        <v>200</v>
      </c>
      <c r="L4357" s="98">
        <f>'Activity data'!H1051*'Emission factors'!$B$37*'Emission factors'!$C$37</f>
        <v>386702.60940906417</v>
      </c>
      <c r="M4357" s="98">
        <f>'Activity data'!I1051*'Emission factors'!$B$37*'Emission factors'!$C$37</f>
        <v>395799.12665406609</v>
      </c>
      <c r="N4357" s="98">
        <f>'Activity data'!J1051*'Emission factors'!$B$37*'Emission factors'!$C$37</f>
        <v>487072.37223737064</v>
      </c>
      <c r="O4357" s="98">
        <f>'Activity data'!K1051*'Emission factors'!$B$37*'Emission factors'!$C$37</f>
        <v>503363.98005385586</v>
      </c>
      <c r="P4357" s="98">
        <f>'Activity data'!L1051*'Emission factors'!$B$37*'Emission factors'!$C$37</f>
        <v>520403.08589315828</v>
      </c>
      <c r="Q4357" s="98">
        <f>'Activity data'!M1051*'Emission factors'!$B$37*'Emission factors'!$C$37</f>
        <v>550514.01909473713</v>
      </c>
      <c r="R4357" s="98">
        <f>'Activity data'!N1051*'Emission factors'!$B$37*'Emission factors'!$C$37</f>
        <v>580537.90698885068</v>
      </c>
      <c r="S4357" s="98">
        <f>'Activity data'!O1051*'Emission factors'!$B$37*'Emission factors'!$C$37</f>
        <v>627997.53429619176</v>
      </c>
      <c r="T4357" s="98">
        <f>'Activity data'!P1051*'Emission factors'!$B$37*'Emission factors'!$C$37</f>
        <v>657226.52137580118</v>
      </c>
      <c r="U4357" s="98">
        <f>'Activity data'!Q1051*'Emission factors'!$B$37*'Emission factors'!$C$37</f>
        <v>647095.8981046566</v>
      </c>
    </row>
    <row r="4358" spans="1:21" x14ac:dyDescent="0.25">
      <c r="A4358" s="92" t="s">
        <v>11</v>
      </c>
      <c r="B4358" s="92" t="s">
        <v>12</v>
      </c>
      <c r="C4358" s="92" t="s">
        <v>43</v>
      </c>
      <c r="D4358" s="92" t="s">
        <v>43</v>
      </c>
      <c r="E4358" s="92" t="s">
        <v>35</v>
      </c>
      <c r="F4358" s="92" t="s">
        <v>34</v>
      </c>
      <c r="G4358" s="92" t="s">
        <v>97</v>
      </c>
      <c r="H4358" s="92" t="s">
        <v>31</v>
      </c>
      <c r="I4358" s="89" t="s">
        <v>227</v>
      </c>
      <c r="J4358" s="92" t="s">
        <v>99</v>
      </c>
      <c r="L4358" s="98">
        <f>'Activity data'!H836*'Emission factors'!$B$42*'Emission factors'!$D$42/1000</f>
        <v>0</v>
      </c>
      <c r="M4358" s="98">
        <f>'Activity data'!I836*'Emission factors'!$B$42*'Emission factors'!$D$42/1000</f>
        <v>0</v>
      </c>
      <c r="N4358" s="98">
        <f>'Activity data'!J836*'Emission factors'!$B$42*'Emission factors'!$D$42/1000</f>
        <v>0</v>
      </c>
      <c r="O4358" s="98">
        <f>'Activity data'!K836*'Emission factors'!$B$42*'Emission factors'!$D$42/1000</f>
        <v>0</v>
      </c>
      <c r="P4358" s="98">
        <f>'Activity data'!L836*'Emission factors'!$B$42*'Emission factors'!$D$42/1000</f>
        <v>0</v>
      </c>
      <c r="Q4358" s="98">
        <f>'Activity data'!M836*'Emission factors'!$B$42*'Emission factors'!$D$42/1000</f>
        <v>0</v>
      </c>
      <c r="R4358" s="98">
        <f>'Activity data'!N836*'Emission factors'!$B$42*'Emission factors'!$D$42/1000</f>
        <v>0</v>
      </c>
      <c r="S4358" s="98">
        <f>'Activity data'!O836*'Emission factors'!$B$42*'Emission factors'!$D$42/1000</f>
        <v>0</v>
      </c>
      <c r="T4358" s="98">
        <f>'Activity data'!P836*'Emission factors'!$B$42*'Emission factors'!$D$42/1000</f>
        <v>0</v>
      </c>
      <c r="U4358" s="98">
        <f>'Activity data'!Q836*'Emission factors'!$B$42*'Emission factors'!$D$42/1000</f>
        <v>0</v>
      </c>
    </row>
    <row r="4359" spans="1:21" x14ac:dyDescent="0.25">
      <c r="A4359" s="92" t="s">
        <v>11</v>
      </c>
      <c r="B4359" s="92" t="s">
        <v>12</v>
      </c>
      <c r="C4359" s="92" t="s">
        <v>43</v>
      </c>
      <c r="D4359" s="92" t="s">
        <v>43</v>
      </c>
      <c r="E4359" s="92" t="s">
        <v>35</v>
      </c>
      <c r="F4359" s="92" t="s">
        <v>34</v>
      </c>
      <c r="G4359" s="92" t="s">
        <v>97</v>
      </c>
      <c r="H4359" s="92" t="s">
        <v>31</v>
      </c>
      <c r="I4359" s="89" t="s">
        <v>203</v>
      </c>
      <c r="L4359" s="98">
        <f>'Activity data'!H837*'Emission factors'!$B$42*'Emission factors'!$D$42/1000</f>
        <v>0</v>
      </c>
      <c r="M4359" s="98">
        <f>'Activity data'!I837*'Emission factors'!$B$42*'Emission factors'!$D$42/1000</f>
        <v>0</v>
      </c>
      <c r="N4359" s="98">
        <f>'Activity data'!J837*'Emission factors'!$B$42*'Emission factors'!$D$42/1000</f>
        <v>0</v>
      </c>
      <c r="O4359" s="98">
        <f>'Activity data'!K837*'Emission factors'!$B$42*'Emission factors'!$D$42/1000</f>
        <v>0</v>
      </c>
      <c r="P4359" s="98">
        <f>'Activity data'!L837*'Emission factors'!$B$42*'Emission factors'!$D$42/1000</f>
        <v>0</v>
      </c>
      <c r="Q4359" s="98">
        <f>'Activity data'!M837*'Emission factors'!$B$42*'Emission factors'!$D$42/1000</f>
        <v>0</v>
      </c>
      <c r="R4359" s="98">
        <f>'Activity data'!N837*'Emission factors'!$B$42*'Emission factors'!$D$42/1000</f>
        <v>3.13599E-3</v>
      </c>
      <c r="S4359" s="98">
        <f>'Activity data'!O837*'Emission factors'!$B$42*'Emission factors'!$D$42/1000</f>
        <v>1.0453300000000001E-3</v>
      </c>
      <c r="T4359" s="98">
        <f>'Activity data'!P837*'Emission factors'!$B$42*'Emission factors'!$D$42/1000</f>
        <v>0.13906732124999999</v>
      </c>
      <c r="U4359" s="98">
        <f>'Activity data'!Q837*'Emission factors'!$B$42*'Emission factors'!$D$42/1000</f>
        <v>0.11610317125</v>
      </c>
    </row>
    <row r="4360" spans="1:21" x14ac:dyDescent="0.25">
      <c r="A4360" s="92" t="s">
        <v>11</v>
      </c>
      <c r="B4360" s="92" t="s">
        <v>12</v>
      </c>
      <c r="C4360" s="92" t="s">
        <v>43</v>
      </c>
      <c r="D4360" s="92" t="s">
        <v>43</v>
      </c>
      <c r="E4360" s="92" t="s">
        <v>35</v>
      </c>
      <c r="F4360" s="92" t="s">
        <v>34</v>
      </c>
      <c r="G4360" s="92" t="s">
        <v>97</v>
      </c>
      <c r="H4360" s="92" t="s">
        <v>31</v>
      </c>
      <c r="I4360" s="89" t="s">
        <v>191</v>
      </c>
      <c r="L4360" s="98">
        <f>'Activity data'!H838*'Emission factors'!$B$42*'Emission factors'!$D$42/1000</f>
        <v>0</v>
      </c>
      <c r="M4360" s="98">
        <f>'Activity data'!I838*'Emission factors'!$B$42*'Emission factors'!$D$42/1000</f>
        <v>0</v>
      </c>
      <c r="N4360" s="98">
        <f>'Activity data'!J838*'Emission factors'!$B$42*'Emission factors'!$D$42/1000</f>
        <v>0</v>
      </c>
      <c r="O4360" s="98">
        <f>'Activity data'!K838*'Emission factors'!$B$42*'Emission factors'!$D$42/1000</f>
        <v>0</v>
      </c>
      <c r="P4360" s="98">
        <f>'Activity data'!L838*'Emission factors'!$B$42*'Emission factors'!$D$42/1000</f>
        <v>0</v>
      </c>
      <c r="Q4360" s="98">
        <f>'Activity data'!M838*'Emission factors'!$B$42*'Emission factors'!$D$42/1000</f>
        <v>0</v>
      </c>
      <c r="R4360" s="98">
        <f>'Activity data'!N838*'Emission factors'!$B$42*'Emission factors'!$D$42/1000</f>
        <v>0</v>
      </c>
      <c r="S4360" s="98">
        <f>'Activity data'!O838*'Emission factors'!$B$42*'Emission factors'!$D$42/1000</f>
        <v>0</v>
      </c>
      <c r="T4360" s="98">
        <f>'Activity data'!P838*'Emission factors'!$B$42*'Emission factors'!$D$42/1000</f>
        <v>0</v>
      </c>
      <c r="U4360" s="98">
        <f>'Activity data'!Q838*'Emission factors'!$B$42*'Emission factors'!$D$42/1000</f>
        <v>0</v>
      </c>
    </row>
    <row r="4361" spans="1:21" x14ac:dyDescent="0.25">
      <c r="A4361" s="92" t="s">
        <v>11</v>
      </c>
      <c r="B4361" s="92" t="s">
        <v>12</v>
      </c>
      <c r="C4361" s="92" t="s">
        <v>43</v>
      </c>
      <c r="D4361" s="92" t="s">
        <v>43</v>
      </c>
      <c r="E4361" s="92" t="s">
        <v>35</v>
      </c>
      <c r="F4361" s="92" t="s">
        <v>34</v>
      </c>
      <c r="G4361" s="92" t="s">
        <v>97</v>
      </c>
      <c r="H4361" s="92" t="s">
        <v>31</v>
      </c>
      <c r="I4361" s="89" t="s">
        <v>192</v>
      </c>
      <c r="L4361" s="98">
        <f>'Activity data'!H839*'Emission factors'!$B$42*'Emission factors'!$D$42/1000</f>
        <v>0</v>
      </c>
      <c r="M4361" s="98">
        <f>'Activity data'!I839*'Emission factors'!$B$42*'Emission factors'!$D$42/1000</f>
        <v>0</v>
      </c>
      <c r="N4361" s="98">
        <f>'Activity data'!J839*'Emission factors'!$B$42*'Emission factors'!$D$42/1000</f>
        <v>0</v>
      </c>
      <c r="O4361" s="98">
        <f>'Activity data'!K839*'Emission factors'!$B$42*'Emission factors'!$D$42/1000</f>
        <v>0</v>
      </c>
      <c r="P4361" s="98">
        <f>'Activity data'!L839*'Emission factors'!$B$42*'Emission factors'!$D$42/1000</f>
        <v>0</v>
      </c>
      <c r="Q4361" s="98">
        <f>'Activity data'!M839*'Emission factors'!$B$42*'Emission factors'!$D$42/1000</f>
        <v>0</v>
      </c>
      <c r="R4361" s="98">
        <f>'Activity data'!N839*'Emission factors'!$B$42*'Emission factors'!$D$42/1000</f>
        <v>0</v>
      </c>
      <c r="S4361" s="98">
        <f>'Activity data'!O839*'Emission factors'!$B$42*'Emission factors'!$D$42/1000</f>
        <v>0</v>
      </c>
      <c r="T4361" s="98">
        <f>'Activity data'!P839*'Emission factors'!$B$42*'Emission factors'!$D$42/1000</f>
        <v>0</v>
      </c>
      <c r="U4361" s="98">
        <f>'Activity data'!Q839*'Emission factors'!$B$42*'Emission factors'!$D$42/1000</f>
        <v>0</v>
      </c>
    </row>
    <row r="4362" spans="1:21" x14ac:dyDescent="0.25">
      <c r="A4362" s="92" t="s">
        <v>11</v>
      </c>
      <c r="B4362" s="92" t="s">
        <v>12</v>
      </c>
      <c r="C4362" s="92" t="s">
        <v>43</v>
      </c>
      <c r="D4362" s="92" t="s">
        <v>43</v>
      </c>
      <c r="E4362" s="92" t="s">
        <v>35</v>
      </c>
      <c r="F4362" s="92" t="s">
        <v>34</v>
      </c>
      <c r="G4362" s="92" t="s">
        <v>97</v>
      </c>
      <c r="H4362" s="92" t="s">
        <v>31</v>
      </c>
      <c r="I4362" s="89" t="s">
        <v>206</v>
      </c>
      <c r="L4362" s="98">
        <f>'Activity data'!H840*'Emission factors'!$B$42*'Emission factors'!$D$42/1000</f>
        <v>0</v>
      </c>
      <c r="M4362" s="98">
        <f>'Activity data'!I840*'Emission factors'!$B$42*'Emission factors'!$D$42/1000</f>
        <v>0</v>
      </c>
      <c r="N4362" s="98">
        <f>'Activity data'!J840*'Emission factors'!$B$42*'Emission factors'!$D$42/1000</f>
        <v>0</v>
      </c>
      <c r="O4362" s="98">
        <f>'Activity data'!K840*'Emission factors'!$B$42*'Emission factors'!$D$42/1000</f>
        <v>0</v>
      </c>
      <c r="P4362" s="98">
        <f>'Activity data'!L840*'Emission factors'!$B$42*'Emission factors'!$D$42/1000</f>
        <v>0</v>
      </c>
      <c r="Q4362" s="98">
        <f>'Activity data'!M840*'Emission factors'!$B$42*'Emission factors'!$D$42/1000</f>
        <v>0</v>
      </c>
      <c r="R4362" s="98">
        <f>'Activity data'!N840*'Emission factors'!$B$42*'Emission factors'!$D$42/1000</f>
        <v>0</v>
      </c>
      <c r="S4362" s="98">
        <f>'Activity data'!O840*'Emission factors'!$B$42*'Emission factors'!$D$42/1000</f>
        <v>0</v>
      </c>
      <c r="T4362" s="98">
        <f>'Activity data'!P840*'Emission factors'!$B$42*'Emission factors'!$D$42/1000</f>
        <v>0</v>
      </c>
      <c r="U4362" s="98">
        <f>'Activity data'!Q840*'Emission factors'!$B$42*'Emission factors'!$D$42/1000</f>
        <v>1.8376049999999994E-2</v>
      </c>
    </row>
    <row r="4363" spans="1:21" x14ac:dyDescent="0.25">
      <c r="A4363" s="92" t="s">
        <v>11</v>
      </c>
      <c r="B4363" s="92" t="s">
        <v>12</v>
      </c>
      <c r="C4363" s="92" t="s">
        <v>43</v>
      </c>
      <c r="D4363" s="92" t="s">
        <v>43</v>
      </c>
      <c r="E4363" s="92" t="s">
        <v>35</v>
      </c>
      <c r="F4363" s="92" t="s">
        <v>34</v>
      </c>
      <c r="G4363" s="92" t="s">
        <v>97</v>
      </c>
      <c r="H4363" s="92" t="s">
        <v>31</v>
      </c>
      <c r="I4363" s="89" t="s">
        <v>220</v>
      </c>
      <c r="L4363" s="98">
        <f>'Activity data'!H841*'Emission factors'!$B$42*'Emission factors'!$D$42/1000</f>
        <v>0</v>
      </c>
      <c r="M4363" s="98">
        <f>'Activity data'!I841*'Emission factors'!$B$42*'Emission factors'!$D$42/1000</f>
        <v>0</v>
      </c>
      <c r="N4363" s="98">
        <f>'Activity data'!J841*'Emission factors'!$B$42*'Emission factors'!$D$42/1000</f>
        <v>0</v>
      </c>
      <c r="O4363" s="98">
        <f>'Activity data'!K841*'Emission factors'!$B$42*'Emission factors'!$D$42/1000</f>
        <v>0</v>
      </c>
      <c r="P4363" s="98">
        <f>'Activity data'!L841*'Emission factors'!$B$42*'Emission factors'!$D$42/1000</f>
        <v>0</v>
      </c>
      <c r="Q4363" s="98">
        <f>'Activity data'!M841*'Emission factors'!$B$42*'Emission factors'!$D$42/1000</f>
        <v>0</v>
      </c>
      <c r="R4363" s="98">
        <f>'Activity data'!N841*'Emission factors'!$B$42*'Emission factors'!$D$42/1000</f>
        <v>0</v>
      </c>
      <c r="S4363" s="98">
        <f>'Activity data'!O841*'Emission factors'!$B$42*'Emission factors'!$D$42/1000</f>
        <v>0</v>
      </c>
      <c r="T4363" s="98">
        <f>'Activity data'!P841*'Emission factors'!$B$42*'Emission factors'!$D$42/1000</f>
        <v>0</v>
      </c>
      <c r="U4363" s="98">
        <f>'Activity data'!Q841*'Emission factors'!$B$42*'Emission factors'!$D$42/1000</f>
        <v>0</v>
      </c>
    </row>
    <row r="4364" spans="1:21" x14ac:dyDescent="0.25">
      <c r="A4364" s="92" t="s">
        <v>11</v>
      </c>
      <c r="B4364" s="92" t="s">
        <v>12</v>
      </c>
      <c r="C4364" s="92" t="s">
        <v>43</v>
      </c>
      <c r="D4364" s="92" t="s">
        <v>43</v>
      </c>
      <c r="E4364" s="92" t="s">
        <v>35</v>
      </c>
      <c r="F4364" s="92" t="s">
        <v>34</v>
      </c>
      <c r="G4364" s="92" t="s">
        <v>97</v>
      </c>
      <c r="H4364" s="92" t="s">
        <v>31</v>
      </c>
      <c r="I4364" s="89" t="s">
        <v>193</v>
      </c>
      <c r="L4364" s="98">
        <f>'Activity data'!H842*'Emission factors'!$B$42*'Emission factors'!$D$42/1000</f>
        <v>0</v>
      </c>
      <c r="M4364" s="98">
        <f>'Activity data'!I842*'Emission factors'!$B$42*'Emission factors'!$D$42/1000</f>
        <v>0</v>
      </c>
      <c r="N4364" s="98">
        <f>'Activity data'!J842*'Emission factors'!$B$42*'Emission factors'!$D$42/1000</f>
        <v>0</v>
      </c>
      <c r="O4364" s="98">
        <f>'Activity data'!K842*'Emission factors'!$B$42*'Emission factors'!$D$42/1000</f>
        <v>0</v>
      </c>
      <c r="P4364" s="98">
        <f>'Activity data'!L842*'Emission factors'!$B$42*'Emission factors'!$D$42/1000</f>
        <v>0</v>
      </c>
      <c r="Q4364" s="98">
        <f>'Activity data'!M842*'Emission factors'!$B$42*'Emission factors'!$D$42/1000</f>
        <v>0</v>
      </c>
      <c r="R4364" s="98">
        <f>'Activity data'!N842*'Emission factors'!$B$42*'Emission factors'!$D$42/1000</f>
        <v>0</v>
      </c>
      <c r="S4364" s="98">
        <f>'Activity data'!O842*'Emission factors'!$B$42*'Emission factors'!$D$42/1000</f>
        <v>0</v>
      </c>
      <c r="T4364" s="98">
        <f>'Activity data'!P842*'Emission factors'!$B$42*'Emission factors'!$D$42/1000</f>
        <v>0</v>
      </c>
      <c r="U4364" s="98">
        <f>'Activity data'!Q842*'Emission factors'!$B$42*'Emission factors'!$D$42/1000</f>
        <v>2.4550473749999999E-2</v>
      </c>
    </row>
    <row r="4365" spans="1:21" x14ac:dyDescent="0.25">
      <c r="A4365" s="92" t="s">
        <v>11</v>
      </c>
      <c r="B4365" s="92" t="s">
        <v>12</v>
      </c>
      <c r="C4365" s="92" t="s">
        <v>43</v>
      </c>
      <c r="D4365" s="92" t="s">
        <v>43</v>
      </c>
      <c r="E4365" s="92" t="s">
        <v>35</v>
      </c>
      <c r="F4365" s="92" t="s">
        <v>34</v>
      </c>
      <c r="G4365" s="92" t="s">
        <v>97</v>
      </c>
      <c r="H4365" s="92" t="s">
        <v>31</v>
      </c>
      <c r="I4365" s="89" t="s">
        <v>259</v>
      </c>
      <c r="L4365" s="98">
        <f>'Activity data'!H843*'Emission factors'!$B$42*'Emission factors'!$D$42/1000</f>
        <v>0</v>
      </c>
      <c r="M4365" s="98">
        <f>'Activity data'!I843*'Emission factors'!$B$42*'Emission factors'!$D$42/1000</f>
        <v>0</v>
      </c>
      <c r="N4365" s="98">
        <f>'Activity data'!J843*'Emission factors'!$B$42*'Emission factors'!$D$42/1000</f>
        <v>0</v>
      </c>
      <c r="O4365" s="98">
        <f>'Activity data'!K843*'Emission factors'!$B$42*'Emission factors'!$D$42/1000</f>
        <v>9.1811073749999986E-2</v>
      </c>
      <c r="P4365" s="98">
        <f>'Activity data'!L843*'Emission factors'!$B$42*'Emission factors'!$D$42/1000</f>
        <v>9.7521957500000006E-2</v>
      </c>
      <c r="Q4365" s="98">
        <f>'Activity data'!M843*'Emission factors'!$B$42*'Emission factors'!$D$42/1000</f>
        <v>2.2306088749999998E-2</v>
      </c>
      <c r="R4365" s="98">
        <f>'Activity data'!N843*'Emission factors'!$B$42*'Emission factors'!$D$42/1000</f>
        <v>5.2840012499999998E-3</v>
      </c>
      <c r="S4365" s="98">
        <f>'Activity data'!O843*'Emission factors'!$B$42*'Emission factors'!$D$42/1000</f>
        <v>1.7613337499999999E-3</v>
      </c>
      <c r="T4365" s="98">
        <f>'Activity data'!P843*'Emission factors'!$B$42*'Emission factors'!$D$42/1000</f>
        <v>6.8640577499999994E-2</v>
      </c>
      <c r="U4365" s="98">
        <f>'Activity data'!Q843*'Emission factors'!$B$42*'Emission factors'!$D$42/1000</f>
        <v>3.52822525E-2</v>
      </c>
    </row>
    <row r="4366" spans="1:21" x14ac:dyDescent="0.25">
      <c r="A4366" s="92" t="s">
        <v>11</v>
      </c>
      <c r="B4366" s="92" t="s">
        <v>12</v>
      </c>
      <c r="C4366" s="92" t="s">
        <v>43</v>
      </c>
      <c r="D4366" s="92" t="s">
        <v>43</v>
      </c>
      <c r="E4366" s="92" t="s">
        <v>35</v>
      </c>
      <c r="F4366" s="92" t="s">
        <v>34</v>
      </c>
      <c r="G4366" s="92" t="s">
        <v>97</v>
      </c>
      <c r="H4366" s="92" t="s">
        <v>31</v>
      </c>
      <c r="I4366" s="89" t="s">
        <v>223</v>
      </c>
      <c r="L4366" s="98">
        <f>'Activity data'!H844*'Emission factors'!$B$42*'Emission factors'!$D$42/1000</f>
        <v>0</v>
      </c>
      <c r="M4366" s="98">
        <f>'Activity data'!I844*'Emission factors'!$B$42*'Emission factors'!$D$42/1000</f>
        <v>0</v>
      </c>
      <c r="N4366" s="98">
        <f>'Activity data'!J844*'Emission factors'!$B$42*'Emission factors'!$D$42/1000</f>
        <v>0</v>
      </c>
      <c r="O4366" s="98">
        <f>'Activity data'!K844*'Emission factors'!$B$42*'Emission factors'!$D$42/1000</f>
        <v>0</v>
      </c>
      <c r="P4366" s="98">
        <f>'Activity data'!L844*'Emission factors'!$B$42*'Emission factors'!$D$42/1000</f>
        <v>0</v>
      </c>
      <c r="Q4366" s="98">
        <f>'Activity data'!M844*'Emission factors'!$B$42*'Emission factors'!$D$42/1000</f>
        <v>0</v>
      </c>
      <c r="R4366" s="98">
        <f>'Activity data'!N844*'Emission factors'!$B$42*'Emission factors'!$D$42/1000</f>
        <v>0</v>
      </c>
      <c r="S4366" s="98">
        <f>'Activity data'!O844*'Emission factors'!$B$42*'Emission factors'!$D$42/1000</f>
        <v>0</v>
      </c>
      <c r="T4366" s="98">
        <f>'Activity data'!P844*'Emission factors'!$B$42*'Emission factors'!$D$42/1000</f>
        <v>0</v>
      </c>
      <c r="U4366" s="98">
        <f>'Activity data'!Q844*'Emission factors'!$B$42*'Emission factors'!$D$42/1000</f>
        <v>0</v>
      </c>
    </row>
    <row r="4367" spans="1:21" x14ac:dyDescent="0.25">
      <c r="A4367" s="92" t="s">
        <v>11</v>
      </c>
      <c r="B4367" s="92" t="s">
        <v>12</v>
      </c>
      <c r="C4367" s="92" t="s">
        <v>43</v>
      </c>
      <c r="D4367" s="92" t="s">
        <v>43</v>
      </c>
      <c r="E4367" s="92" t="s">
        <v>35</v>
      </c>
      <c r="F4367" s="92" t="s">
        <v>34</v>
      </c>
      <c r="G4367" s="92" t="s">
        <v>97</v>
      </c>
      <c r="H4367" s="92" t="s">
        <v>31</v>
      </c>
      <c r="I4367" s="89" t="s">
        <v>221</v>
      </c>
      <c r="L4367" s="98">
        <f>'Activity data'!H845*'Emission factors'!$B$42*'Emission factors'!$D$42/1000</f>
        <v>0</v>
      </c>
      <c r="M4367" s="98">
        <f>'Activity data'!I845*'Emission factors'!$B$42*'Emission factors'!$D$42/1000</f>
        <v>0</v>
      </c>
      <c r="N4367" s="98">
        <f>'Activity data'!J845*'Emission factors'!$B$42*'Emission factors'!$D$42/1000</f>
        <v>0</v>
      </c>
      <c r="O4367" s="98">
        <f>'Activity data'!K845*'Emission factors'!$B$42*'Emission factors'!$D$42/1000</f>
        <v>0</v>
      </c>
      <c r="P4367" s="98">
        <f>'Activity data'!L845*'Emission factors'!$B$42*'Emission factors'!$D$42/1000</f>
        <v>0</v>
      </c>
      <c r="Q4367" s="98">
        <f>'Activity data'!M845*'Emission factors'!$B$42*'Emission factors'!$D$42/1000</f>
        <v>0</v>
      </c>
      <c r="R4367" s="98">
        <f>'Activity data'!N845*'Emission factors'!$B$42*'Emission factors'!$D$42/1000</f>
        <v>0</v>
      </c>
      <c r="S4367" s="98">
        <f>'Activity data'!O845*'Emission factors'!$B$42*'Emission factors'!$D$42/1000</f>
        <v>0</v>
      </c>
      <c r="T4367" s="98">
        <f>'Activity data'!P845*'Emission factors'!$B$42*'Emission factors'!$D$42/1000</f>
        <v>0</v>
      </c>
      <c r="U4367" s="98">
        <f>'Activity data'!Q845*'Emission factors'!$B$42*'Emission factors'!$D$42/1000</f>
        <v>0</v>
      </c>
    </row>
    <row r="4368" spans="1:21" x14ac:dyDescent="0.25">
      <c r="A4368" s="92" t="s">
        <v>11</v>
      </c>
      <c r="B4368" s="92" t="s">
        <v>12</v>
      </c>
      <c r="C4368" s="92" t="s">
        <v>43</v>
      </c>
      <c r="D4368" s="92" t="s">
        <v>43</v>
      </c>
      <c r="E4368" s="92" t="s">
        <v>35</v>
      </c>
      <c r="F4368" s="92" t="s">
        <v>34</v>
      </c>
      <c r="G4368" s="92" t="s">
        <v>97</v>
      </c>
      <c r="H4368" s="92" t="s">
        <v>31</v>
      </c>
      <c r="I4368" s="89" t="s">
        <v>222</v>
      </c>
      <c r="L4368" s="98">
        <f>'Activity data'!H846*'Emission factors'!$B$42*'Emission factors'!$D$42/1000</f>
        <v>0</v>
      </c>
      <c r="M4368" s="98">
        <f>'Activity data'!I846*'Emission factors'!$B$42*'Emission factors'!$D$42/1000</f>
        <v>0</v>
      </c>
      <c r="N4368" s="98">
        <f>'Activity data'!J846*'Emission factors'!$B$42*'Emission factors'!$D$42/1000</f>
        <v>0</v>
      </c>
      <c r="O4368" s="98">
        <f>'Activity data'!K846*'Emission factors'!$B$42*'Emission factors'!$D$42/1000</f>
        <v>0</v>
      </c>
      <c r="P4368" s="98">
        <f>'Activity data'!L846*'Emission factors'!$B$42*'Emission factors'!$D$42/1000</f>
        <v>2.6265689999999994E-2</v>
      </c>
      <c r="Q4368" s="98">
        <f>'Activity data'!M846*'Emission factors'!$B$42*'Emission factors'!$D$42/1000</f>
        <v>1.5064458749999997E-2</v>
      </c>
      <c r="R4368" s="98">
        <f>'Activity data'!N846*'Emission factors'!$B$42*'Emission factors'!$D$42/1000</f>
        <v>2.1030762499999996E-3</v>
      </c>
      <c r="S4368" s="98">
        <f>'Activity data'!O846*'Emission factors'!$B$42*'Emission factors'!$D$42/1000</f>
        <v>0</v>
      </c>
      <c r="T4368" s="98">
        <f>'Activity data'!P846*'Emission factors'!$B$42*'Emission factors'!$D$42/1000</f>
        <v>0</v>
      </c>
      <c r="U4368" s="98">
        <f>'Activity data'!Q846*'Emission factors'!$B$42*'Emission factors'!$D$42/1000</f>
        <v>0</v>
      </c>
    </row>
    <row r="4369" spans="1:21" x14ac:dyDescent="0.25">
      <c r="A4369" s="92" t="s">
        <v>11</v>
      </c>
      <c r="B4369" s="92" t="s">
        <v>12</v>
      </c>
      <c r="C4369" s="92" t="s">
        <v>43</v>
      </c>
      <c r="D4369" s="92" t="s">
        <v>43</v>
      </c>
      <c r="E4369" s="92" t="s">
        <v>35</v>
      </c>
      <c r="F4369" s="92" t="s">
        <v>34</v>
      </c>
      <c r="G4369" s="92" t="s">
        <v>97</v>
      </c>
      <c r="H4369" s="92" t="s">
        <v>31</v>
      </c>
      <c r="I4369" s="89" t="s">
        <v>201</v>
      </c>
      <c r="L4369" s="98">
        <f>'Activity data'!H847*'Emission factors'!$B$42*'Emission factors'!$D$42/1000</f>
        <v>0</v>
      </c>
      <c r="M4369" s="98">
        <f>'Activity data'!I847*'Emission factors'!$B$42*'Emission factors'!$D$42/1000</f>
        <v>0</v>
      </c>
      <c r="N4369" s="98">
        <f>'Activity data'!J847*'Emission factors'!$B$42*'Emission factors'!$D$42/1000</f>
        <v>0</v>
      </c>
      <c r="O4369" s="98">
        <f>'Activity data'!K847*'Emission factors'!$B$42*'Emission factors'!$D$42/1000</f>
        <v>0</v>
      </c>
      <c r="P4369" s="98">
        <f>'Activity data'!L847*'Emission factors'!$B$42*'Emission factors'!$D$42/1000</f>
        <v>0</v>
      </c>
      <c r="Q4369" s="98">
        <f>'Activity data'!M847*'Emission factors'!$B$42*'Emission factors'!$D$42/1000</f>
        <v>0</v>
      </c>
      <c r="R4369" s="98">
        <f>'Activity data'!N847*'Emission factors'!$B$42*'Emission factors'!$D$42/1000</f>
        <v>0</v>
      </c>
      <c r="S4369" s="98">
        <f>'Activity data'!O847*'Emission factors'!$B$42*'Emission factors'!$D$42/1000</f>
        <v>0</v>
      </c>
      <c r="T4369" s="98">
        <f>'Activity data'!P847*'Emission factors'!$B$42*'Emission factors'!$D$42/1000</f>
        <v>0</v>
      </c>
      <c r="U4369" s="98">
        <f>'Activity data'!Q847*'Emission factors'!$B$42*'Emission factors'!$D$42/1000</f>
        <v>0</v>
      </c>
    </row>
    <row r="4370" spans="1:21" x14ac:dyDescent="0.25">
      <c r="A4370" s="92" t="s">
        <v>11</v>
      </c>
      <c r="B4370" s="92" t="s">
        <v>12</v>
      </c>
      <c r="C4370" s="92" t="s">
        <v>43</v>
      </c>
      <c r="D4370" s="92" t="s">
        <v>43</v>
      </c>
      <c r="E4370" s="92" t="s">
        <v>35</v>
      </c>
      <c r="F4370" s="92" t="s">
        <v>34</v>
      </c>
      <c r="G4370" s="92" t="s">
        <v>97</v>
      </c>
      <c r="H4370" s="92" t="s">
        <v>31</v>
      </c>
      <c r="I4370" s="92" t="s">
        <v>207</v>
      </c>
      <c r="L4370" s="98">
        <f>'Activity data'!H848*'Emission factors'!$B$42*'Emission factors'!$D$42/1000</f>
        <v>0</v>
      </c>
      <c r="M4370" s="98">
        <f>'Activity data'!I848*'Emission factors'!$B$42*'Emission factors'!$D$42/1000</f>
        <v>0</v>
      </c>
      <c r="N4370" s="98">
        <f>'Activity data'!J848*'Emission factors'!$B$42*'Emission factors'!$D$42/1000</f>
        <v>0</v>
      </c>
      <c r="O4370" s="98">
        <f>'Activity data'!K848*'Emission factors'!$B$42*'Emission factors'!$D$42/1000</f>
        <v>0</v>
      </c>
      <c r="P4370" s="98">
        <f>'Activity data'!L848*'Emission factors'!$B$42*'Emission factors'!$D$42/1000</f>
        <v>0</v>
      </c>
      <c r="Q4370" s="98">
        <f>'Activity data'!M848*'Emission factors'!$B$42*'Emission factors'!$D$42/1000</f>
        <v>2.4798798749999997E-2</v>
      </c>
      <c r="R4370" s="98">
        <f>'Activity data'!N848*'Emission factors'!$B$42*'Emission factors'!$D$42/1000</f>
        <v>1.7690199999999996E-2</v>
      </c>
      <c r="S4370" s="98">
        <f>'Activity data'!O848*'Emission factors'!$B$42*'Emission factors'!$D$42/1000</f>
        <v>6.2560162499999995E-3</v>
      </c>
      <c r="T4370" s="98">
        <f>'Activity data'!P848*'Emission factors'!$B$42*'Emission factors'!$D$42/1000</f>
        <v>1.0382349999999998E-3</v>
      </c>
      <c r="U4370" s="98">
        <f>'Activity data'!Q848*'Emission factors'!$B$42*'Emission factors'!$D$42/1000</f>
        <v>0</v>
      </c>
    </row>
    <row r="4371" spans="1:21" x14ac:dyDescent="0.25">
      <c r="A4371" s="92" t="s">
        <v>11</v>
      </c>
      <c r="B4371" s="92" t="s">
        <v>12</v>
      </c>
      <c r="C4371" s="92" t="s">
        <v>43</v>
      </c>
      <c r="D4371" s="92" t="s">
        <v>43</v>
      </c>
      <c r="E4371" s="92" t="s">
        <v>35</v>
      </c>
      <c r="F4371" s="92" t="s">
        <v>34</v>
      </c>
      <c r="G4371" s="92" t="s">
        <v>97</v>
      </c>
      <c r="H4371" s="92" t="s">
        <v>31</v>
      </c>
      <c r="I4371" s="89" t="s">
        <v>218</v>
      </c>
      <c r="L4371" s="98">
        <f>'Activity data'!H849*'Emission factors'!$B$42*'Emission factors'!$D$42/1000</f>
        <v>0</v>
      </c>
      <c r="M4371" s="98">
        <f>'Activity data'!I849*'Emission factors'!$B$42*'Emission factors'!$D$42/1000</f>
        <v>0</v>
      </c>
      <c r="N4371" s="98">
        <f>'Activity data'!J849*'Emission factors'!$B$42*'Emission factors'!$D$42/1000</f>
        <v>0</v>
      </c>
      <c r="O4371" s="98">
        <f>'Activity data'!K849*'Emission factors'!$B$42*'Emission factors'!$D$42/1000</f>
        <v>0</v>
      </c>
      <c r="P4371" s="98">
        <f>'Activity data'!L849*'Emission factors'!$B$42*'Emission factors'!$D$42/1000</f>
        <v>0</v>
      </c>
      <c r="Q4371" s="98">
        <f>'Activity data'!M849*'Emission factors'!$B$42*'Emission factors'!$D$42/1000</f>
        <v>4.3314974999999999E-3</v>
      </c>
      <c r="R4371" s="98">
        <f>'Activity data'!N849*'Emission factors'!$B$42*'Emission factors'!$D$42/1000</f>
        <v>1.98198825E-2</v>
      </c>
      <c r="S4371" s="98">
        <f>'Activity data'!O849*'Emission factors'!$B$42*'Emission factors'!$D$42/1000</f>
        <v>8.0285837499999985E-3</v>
      </c>
      <c r="T4371" s="98">
        <f>'Activity data'!P849*'Emission factors'!$B$42*'Emission factors'!$D$42/1000</f>
        <v>3.7242837499999997E-3</v>
      </c>
      <c r="U4371" s="98">
        <f>'Activity data'!Q849*'Emission factors'!$B$42*'Emission factors'!$D$42/1000</f>
        <v>1.0299575000000001E-3</v>
      </c>
    </row>
    <row r="4372" spans="1:21" x14ac:dyDescent="0.25">
      <c r="A4372" s="92" t="s">
        <v>11</v>
      </c>
      <c r="B4372" s="92" t="s">
        <v>12</v>
      </c>
      <c r="C4372" s="92" t="s">
        <v>43</v>
      </c>
      <c r="D4372" s="92" t="s">
        <v>43</v>
      </c>
      <c r="E4372" s="92" t="s">
        <v>35</v>
      </c>
      <c r="F4372" s="92" t="s">
        <v>34</v>
      </c>
      <c r="G4372" s="92" t="s">
        <v>97</v>
      </c>
      <c r="H4372" s="92" t="s">
        <v>31</v>
      </c>
      <c r="I4372" s="89" t="s">
        <v>194</v>
      </c>
      <c r="L4372" s="98">
        <f>'Activity data'!H850*'Emission factors'!$B$42*'Emission factors'!$D$42/1000</f>
        <v>0</v>
      </c>
      <c r="M4372" s="98">
        <f>'Activity data'!I850*'Emission factors'!$B$42*'Emission factors'!$D$42/1000</f>
        <v>0</v>
      </c>
      <c r="N4372" s="98">
        <f>'Activity data'!J850*'Emission factors'!$B$42*'Emission factors'!$D$42/1000</f>
        <v>0</v>
      </c>
      <c r="O4372" s="98">
        <f>'Activity data'!K850*'Emission factors'!$B$42*'Emission factors'!$D$42/1000</f>
        <v>0</v>
      </c>
      <c r="P4372" s="98">
        <f>'Activity data'!L850*'Emission factors'!$B$42*'Emission factors'!$D$42/1000</f>
        <v>0</v>
      </c>
      <c r="Q4372" s="98">
        <f>'Activity data'!M850*'Emission factors'!$B$42*'Emission factors'!$D$42/1000</f>
        <v>0</v>
      </c>
      <c r="R4372" s="98">
        <f>'Activity data'!N850*'Emission factors'!$B$42*'Emission factors'!$D$42/1000</f>
        <v>0</v>
      </c>
      <c r="S4372" s="98">
        <f>'Activity data'!O850*'Emission factors'!$B$42*'Emission factors'!$D$42/1000</f>
        <v>0</v>
      </c>
      <c r="T4372" s="98">
        <f>'Activity data'!P850*'Emission factors'!$B$42*'Emission factors'!$D$42/1000</f>
        <v>0</v>
      </c>
      <c r="U4372" s="98">
        <f>'Activity data'!Q850*'Emission factors'!$B$42*'Emission factors'!$D$42/1000</f>
        <v>0</v>
      </c>
    </row>
    <row r="4373" spans="1:21" x14ac:dyDescent="0.25">
      <c r="A4373" s="92" t="s">
        <v>11</v>
      </c>
      <c r="B4373" s="92" t="s">
        <v>12</v>
      </c>
      <c r="C4373" s="92" t="s">
        <v>43</v>
      </c>
      <c r="D4373" s="92" t="s">
        <v>43</v>
      </c>
      <c r="E4373" s="92" t="s">
        <v>35</v>
      </c>
      <c r="F4373" s="92" t="s">
        <v>34</v>
      </c>
      <c r="G4373" s="92" t="s">
        <v>97</v>
      </c>
      <c r="H4373" s="92" t="s">
        <v>31</v>
      </c>
      <c r="I4373" s="89" t="s">
        <v>195</v>
      </c>
      <c r="L4373" s="98">
        <f>'Activity data'!H851*'Emission factors'!$B$42*'Emission factors'!$D$42/1000</f>
        <v>0</v>
      </c>
      <c r="M4373" s="98">
        <f>'Activity data'!I851*'Emission factors'!$B$42*'Emission factors'!$D$42/1000</f>
        <v>0</v>
      </c>
      <c r="N4373" s="98">
        <f>'Activity data'!J851*'Emission factors'!$B$42*'Emission factors'!$D$42/1000</f>
        <v>0</v>
      </c>
      <c r="O4373" s="98">
        <f>'Activity data'!K851*'Emission factors'!$B$42*'Emission factors'!$D$42/1000</f>
        <v>0</v>
      </c>
      <c r="P4373" s="98">
        <f>'Activity data'!L851*'Emission factors'!$B$42*'Emission factors'!$D$42/1000</f>
        <v>0</v>
      </c>
      <c r="Q4373" s="98">
        <f>'Activity data'!M851*'Emission factors'!$B$42*'Emission factors'!$D$42/1000</f>
        <v>0</v>
      </c>
      <c r="R4373" s="98">
        <f>'Activity data'!N851*'Emission factors'!$B$42*'Emission factors'!$D$42/1000</f>
        <v>2.2519530000000003E-2</v>
      </c>
      <c r="S4373" s="98">
        <f>'Activity data'!O851*'Emission factors'!$B$42*'Emission factors'!$D$42/1000</f>
        <v>7.5065100000000001E-3</v>
      </c>
      <c r="T4373" s="98">
        <f>'Activity data'!P851*'Emission factors'!$B$42*'Emission factors'!$D$42/1000</f>
        <v>0</v>
      </c>
      <c r="U4373" s="98">
        <f>'Activity data'!Q851*'Emission factors'!$B$42*'Emission factors'!$D$42/1000</f>
        <v>0</v>
      </c>
    </row>
    <row r="4374" spans="1:21" x14ac:dyDescent="0.25">
      <c r="A4374" s="92" t="s">
        <v>11</v>
      </c>
      <c r="B4374" s="92" t="s">
        <v>12</v>
      </c>
      <c r="C4374" s="92" t="s">
        <v>43</v>
      </c>
      <c r="D4374" s="92" t="s">
        <v>43</v>
      </c>
      <c r="E4374" s="92" t="s">
        <v>35</v>
      </c>
      <c r="F4374" s="92" t="s">
        <v>34</v>
      </c>
      <c r="G4374" s="92" t="s">
        <v>97</v>
      </c>
      <c r="H4374" s="92" t="s">
        <v>31</v>
      </c>
      <c r="I4374" s="89" t="s">
        <v>209</v>
      </c>
      <c r="L4374" s="98">
        <f>'Activity data'!H852*'Emission factors'!$B$42*'Emission factors'!$D$42/1000</f>
        <v>0</v>
      </c>
      <c r="M4374" s="98">
        <f>'Activity data'!I852*'Emission factors'!$B$42*'Emission factors'!$D$42/1000</f>
        <v>0</v>
      </c>
      <c r="N4374" s="98">
        <f>'Activity data'!J852*'Emission factors'!$B$42*'Emission factors'!$D$42/1000</f>
        <v>0</v>
      </c>
      <c r="O4374" s="98">
        <f>'Activity data'!K852*'Emission factors'!$B$42*'Emission factors'!$D$42/1000</f>
        <v>0</v>
      </c>
      <c r="P4374" s="98">
        <f>'Activity data'!L852*'Emission factors'!$B$42*'Emission factors'!$D$42/1000</f>
        <v>0</v>
      </c>
      <c r="Q4374" s="98">
        <f>'Activity data'!M852*'Emission factors'!$B$42*'Emission factors'!$D$42/1000</f>
        <v>0</v>
      </c>
      <c r="R4374" s="98">
        <f>'Activity data'!N852*'Emission factors'!$B$42*'Emission factors'!$D$42/1000</f>
        <v>0</v>
      </c>
      <c r="S4374" s="98">
        <f>'Activity data'!O852*'Emission factors'!$B$42*'Emission factors'!$D$42/1000</f>
        <v>0</v>
      </c>
      <c r="T4374" s="98">
        <f>'Activity data'!P852*'Emission factors'!$B$42*'Emission factors'!$D$42/1000</f>
        <v>0</v>
      </c>
      <c r="U4374" s="98">
        <f>'Activity data'!Q852*'Emission factors'!$B$42*'Emission factors'!$D$42/1000</f>
        <v>2.1285E-4</v>
      </c>
    </row>
    <row r="4375" spans="1:21" x14ac:dyDescent="0.25">
      <c r="A4375" s="92" t="s">
        <v>11</v>
      </c>
      <c r="B4375" s="92" t="s">
        <v>12</v>
      </c>
      <c r="C4375" s="92" t="s">
        <v>43</v>
      </c>
      <c r="D4375" s="92" t="s">
        <v>43</v>
      </c>
      <c r="E4375" s="92" t="s">
        <v>35</v>
      </c>
      <c r="F4375" s="92" t="s">
        <v>34</v>
      </c>
      <c r="G4375" s="92" t="s">
        <v>97</v>
      </c>
      <c r="H4375" s="92" t="s">
        <v>31</v>
      </c>
      <c r="I4375" s="89" t="s">
        <v>208</v>
      </c>
      <c r="L4375" s="98">
        <f>'Activity data'!H853*'Emission factors'!$B$42*'Emission factors'!$D$42/1000</f>
        <v>0</v>
      </c>
      <c r="M4375" s="98">
        <f>'Activity data'!I853*'Emission factors'!$B$42*'Emission factors'!$D$42/1000</f>
        <v>0</v>
      </c>
      <c r="N4375" s="98">
        <f>'Activity data'!J853*'Emission factors'!$B$42*'Emission factors'!$D$42/1000</f>
        <v>0</v>
      </c>
      <c r="O4375" s="98">
        <f>'Activity data'!K853*'Emission factors'!$B$42*'Emission factors'!$D$42/1000</f>
        <v>0</v>
      </c>
      <c r="P4375" s="98">
        <f>'Activity data'!L853*'Emission factors'!$B$42*'Emission factors'!$D$42/1000</f>
        <v>3.9022500000000001E-5</v>
      </c>
      <c r="Q4375" s="98">
        <f>'Activity data'!M853*'Emission factors'!$B$42*'Emission factors'!$D$42/1000</f>
        <v>1.9038250000000002E-4</v>
      </c>
      <c r="R4375" s="98">
        <f>'Activity data'!N853*'Emission factors'!$B$42*'Emission factors'!$D$42/1000</f>
        <v>5.9124999999999994E-5</v>
      </c>
      <c r="S4375" s="98">
        <f>'Activity data'!O853*'Emission factors'!$B$42*'Emission factors'!$D$42/1000</f>
        <v>0</v>
      </c>
      <c r="T4375" s="98">
        <f>'Activity data'!P853*'Emission factors'!$B$42*'Emission factors'!$D$42/1000</f>
        <v>0</v>
      </c>
      <c r="U4375" s="98">
        <f>'Activity data'!Q853*'Emission factors'!$B$42*'Emission factors'!$D$42/1000</f>
        <v>0</v>
      </c>
    </row>
    <row r="4376" spans="1:21" x14ac:dyDescent="0.25">
      <c r="A4376" s="92" t="s">
        <v>11</v>
      </c>
      <c r="B4376" s="92" t="s">
        <v>12</v>
      </c>
      <c r="C4376" s="92" t="s">
        <v>43</v>
      </c>
      <c r="D4376" s="92" t="s">
        <v>43</v>
      </c>
      <c r="E4376" s="92" t="s">
        <v>35</v>
      </c>
      <c r="F4376" s="92" t="s">
        <v>34</v>
      </c>
      <c r="G4376" s="92" t="s">
        <v>97</v>
      </c>
      <c r="H4376" s="92" t="s">
        <v>31</v>
      </c>
      <c r="I4376" s="89" t="s">
        <v>226</v>
      </c>
      <c r="L4376" s="98">
        <f>'Activity data'!H854*'Emission factors'!$B$42*'Emission factors'!$D$42/1000</f>
        <v>0</v>
      </c>
      <c r="M4376" s="98">
        <f>'Activity data'!I854*'Emission factors'!$B$42*'Emission factors'!$D$42/1000</f>
        <v>0</v>
      </c>
      <c r="N4376" s="98">
        <f>'Activity data'!J854*'Emission factors'!$B$42*'Emission factors'!$D$42/1000</f>
        <v>0</v>
      </c>
      <c r="O4376" s="98">
        <f>'Activity data'!K854*'Emission factors'!$B$42*'Emission factors'!$D$42/1000</f>
        <v>0</v>
      </c>
      <c r="P4376" s="98">
        <f>'Activity data'!L854*'Emission factors'!$B$42*'Emission factors'!$D$42/1000</f>
        <v>0</v>
      </c>
      <c r="Q4376" s="98">
        <f>'Activity data'!M854*'Emission factors'!$B$42*'Emission factors'!$D$42/1000</f>
        <v>0</v>
      </c>
      <c r="R4376" s="98">
        <f>'Activity data'!N854*'Emission factors'!$B$42*'Emission factors'!$D$42/1000</f>
        <v>0</v>
      </c>
      <c r="S4376" s="98">
        <f>'Activity data'!O854*'Emission factors'!$B$42*'Emission factors'!$D$42/1000</f>
        <v>0</v>
      </c>
      <c r="T4376" s="98">
        <f>'Activity data'!P854*'Emission factors'!$B$42*'Emission factors'!$D$42/1000</f>
        <v>0</v>
      </c>
      <c r="U4376" s="98">
        <f>'Activity data'!Q854*'Emission factors'!$B$42*'Emission factors'!$D$42/1000</f>
        <v>0</v>
      </c>
    </row>
    <row r="4377" spans="1:21" x14ac:dyDescent="0.25">
      <c r="A4377" s="92" t="s">
        <v>11</v>
      </c>
      <c r="B4377" s="92" t="s">
        <v>12</v>
      </c>
      <c r="C4377" s="92" t="s">
        <v>43</v>
      </c>
      <c r="D4377" s="92" t="s">
        <v>43</v>
      </c>
      <c r="E4377" s="92" t="s">
        <v>35</v>
      </c>
      <c r="F4377" s="92" t="s">
        <v>34</v>
      </c>
      <c r="G4377" s="92" t="s">
        <v>97</v>
      </c>
      <c r="H4377" s="92" t="s">
        <v>31</v>
      </c>
      <c r="I4377" s="89" t="s">
        <v>196</v>
      </c>
      <c r="L4377" s="98">
        <f>'Activity data'!H855*'Emission factors'!$B$42*'Emission factors'!$D$42/1000</f>
        <v>0</v>
      </c>
      <c r="M4377" s="98">
        <f>'Activity data'!I855*'Emission factors'!$B$42*'Emission factors'!$D$42/1000</f>
        <v>0</v>
      </c>
      <c r="N4377" s="98">
        <f>'Activity data'!J855*'Emission factors'!$B$42*'Emission factors'!$D$42/1000</f>
        <v>0</v>
      </c>
      <c r="O4377" s="98">
        <f>'Activity data'!K855*'Emission factors'!$B$42*'Emission factors'!$D$42/1000</f>
        <v>0</v>
      </c>
      <c r="P4377" s="98">
        <f>'Activity data'!L855*'Emission factors'!$B$42*'Emission factors'!$D$42/1000</f>
        <v>0</v>
      </c>
      <c r="Q4377" s="98">
        <f>'Activity data'!M855*'Emission factors'!$B$42*'Emission factors'!$D$42/1000</f>
        <v>0</v>
      </c>
      <c r="R4377" s="98">
        <f>'Activity data'!N855*'Emission factors'!$B$42*'Emission factors'!$D$42/1000</f>
        <v>0</v>
      </c>
      <c r="S4377" s="98">
        <f>'Activity data'!O855*'Emission factors'!$B$42*'Emission factors'!$D$42/1000</f>
        <v>0</v>
      </c>
      <c r="T4377" s="98">
        <f>'Activity data'!P855*'Emission factors'!$B$42*'Emission factors'!$D$42/1000</f>
        <v>3.97142625E-3</v>
      </c>
      <c r="U4377" s="98">
        <f>'Activity data'!Q855*'Emission factors'!$B$42*'Emission factors'!$D$42/1000</f>
        <v>1.1180537500000001E-2</v>
      </c>
    </row>
    <row r="4378" spans="1:21" x14ac:dyDescent="0.25">
      <c r="A4378" s="92" t="s">
        <v>11</v>
      </c>
      <c r="B4378" s="92" t="s">
        <v>12</v>
      </c>
      <c r="C4378" s="92" t="s">
        <v>43</v>
      </c>
      <c r="D4378" s="92" t="s">
        <v>43</v>
      </c>
      <c r="E4378" s="92" t="s">
        <v>35</v>
      </c>
      <c r="F4378" s="92" t="s">
        <v>34</v>
      </c>
      <c r="G4378" s="92" t="s">
        <v>97</v>
      </c>
      <c r="H4378" s="92" t="s">
        <v>31</v>
      </c>
      <c r="I4378" s="89" t="s">
        <v>197</v>
      </c>
      <c r="L4378" s="98">
        <f>'Activity data'!H856*'Emission factors'!$B$42*'Emission factors'!$D$42/1000</f>
        <v>0</v>
      </c>
      <c r="M4378" s="98">
        <f>'Activity data'!I856*'Emission factors'!$B$42*'Emission factors'!$D$42/1000</f>
        <v>0</v>
      </c>
      <c r="N4378" s="98">
        <f>'Activity data'!J856*'Emission factors'!$B$42*'Emission factors'!$D$42/1000</f>
        <v>0</v>
      </c>
      <c r="O4378" s="98">
        <f>'Activity data'!K856*'Emission factors'!$B$42*'Emission factors'!$D$42/1000</f>
        <v>0</v>
      </c>
      <c r="P4378" s="98">
        <f>'Activity data'!L856*'Emission factors'!$B$42*'Emission factors'!$D$42/1000</f>
        <v>0.32116226999999992</v>
      </c>
      <c r="Q4378" s="98">
        <f>'Activity data'!M856*'Emission factors'!$B$42*'Emission factors'!$D$42/1000</f>
        <v>0.19117773124999998</v>
      </c>
      <c r="R4378" s="98">
        <f>'Activity data'!N856*'Emission factors'!$B$42*'Emission factors'!$D$42/1000</f>
        <v>3.5404049999999999E-2</v>
      </c>
      <c r="S4378" s="98">
        <f>'Activity data'!O856*'Emission factors'!$B$42*'Emission factors'!$D$42/1000</f>
        <v>2.4542787500000003E-3</v>
      </c>
      <c r="T4378" s="98">
        <f>'Activity data'!P856*'Emission factors'!$B$42*'Emission factors'!$D$42/1000</f>
        <v>0</v>
      </c>
      <c r="U4378" s="98">
        <f>'Activity data'!Q856*'Emission factors'!$B$42*'Emission factors'!$D$42/1000</f>
        <v>0</v>
      </c>
    </row>
    <row r="4379" spans="1:21" x14ac:dyDescent="0.25">
      <c r="A4379" s="92" t="s">
        <v>11</v>
      </c>
      <c r="B4379" s="92" t="s">
        <v>12</v>
      </c>
      <c r="C4379" s="92" t="s">
        <v>43</v>
      </c>
      <c r="D4379" s="92" t="s">
        <v>43</v>
      </c>
      <c r="E4379" s="92" t="s">
        <v>35</v>
      </c>
      <c r="F4379" s="92" t="s">
        <v>34</v>
      </c>
      <c r="G4379" s="92" t="s">
        <v>97</v>
      </c>
      <c r="H4379" s="92" t="s">
        <v>31</v>
      </c>
      <c r="I4379" s="89" t="s">
        <v>229</v>
      </c>
      <c r="L4379" s="98">
        <f>'Activity data'!H857*'Emission factors'!$B$42*'Emission factors'!$D$42/1000</f>
        <v>0</v>
      </c>
      <c r="M4379" s="98">
        <f>'Activity data'!I857*'Emission factors'!$B$42*'Emission factors'!$D$42/1000</f>
        <v>0</v>
      </c>
      <c r="N4379" s="98">
        <f>'Activity data'!J857*'Emission factors'!$B$42*'Emission factors'!$D$42/1000</f>
        <v>0</v>
      </c>
      <c r="O4379" s="98">
        <f>'Activity data'!K857*'Emission factors'!$B$42*'Emission factors'!$D$42/1000</f>
        <v>0</v>
      </c>
      <c r="P4379" s="98">
        <f>'Activity data'!L857*'Emission factors'!$B$42*'Emission factors'!$D$42/1000</f>
        <v>0</v>
      </c>
      <c r="Q4379" s="98">
        <f>'Activity data'!M857*'Emission factors'!$B$42*'Emission factors'!$D$42/1000</f>
        <v>0</v>
      </c>
      <c r="R4379" s="98">
        <f>'Activity data'!N857*'Emission factors'!$B$42*'Emission factors'!$D$42/1000</f>
        <v>0</v>
      </c>
      <c r="S4379" s="98">
        <f>'Activity data'!O857*'Emission factors'!$B$42*'Emission factors'!$D$42/1000</f>
        <v>0</v>
      </c>
      <c r="T4379" s="98">
        <f>'Activity data'!P857*'Emission factors'!$B$42*'Emission factors'!$D$42/1000</f>
        <v>0</v>
      </c>
      <c r="U4379" s="98">
        <f>'Activity data'!Q857*'Emission factors'!$B$42*'Emission factors'!$D$42/1000</f>
        <v>0</v>
      </c>
    </row>
    <row r="4380" spans="1:21" x14ac:dyDescent="0.25">
      <c r="A4380" s="92" t="s">
        <v>11</v>
      </c>
      <c r="B4380" s="92" t="s">
        <v>12</v>
      </c>
      <c r="C4380" s="92" t="s">
        <v>43</v>
      </c>
      <c r="D4380" s="92" t="s">
        <v>43</v>
      </c>
      <c r="E4380" s="92" t="s">
        <v>35</v>
      </c>
      <c r="F4380" s="92" t="s">
        <v>34</v>
      </c>
      <c r="G4380" s="92" t="s">
        <v>97</v>
      </c>
      <c r="H4380" s="92" t="s">
        <v>31</v>
      </c>
      <c r="I4380" s="89" t="s">
        <v>198</v>
      </c>
      <c r="L4380" s="98">
        <f>'Activity data'!H858*'Emission factors'!$B$42*'Emission factors'!$D$42/1000</f>
        <v>0</v>
      </c>
      <c r="M4380" s="98">
        <f>'Activity data'!I858*'Emission factors'!$B$42*'Emission factors'!$D$42/1000</f>
        <v>0</v>
      </c>
      <c r="N4380" s="98">
        <f>'Activity data'!J858*'Emission factors'!$B$42*'Emission factors'!$D$42/1000</f>
        <v>0</v>
      </c>
      <c r="O4380" s="98">
        <f>'Activity data'!K858*'Emission factors'!$B$42*'Emission factors'!$D$42/1000</f>
        <v>0</v>
      </c>
      <c r="P4380" s="98">
        <f>'Activity data'!L858*'Emission factors'!$B$42*'Emission factors'!$D$42/1000</f>
        <v>0</v>
      </c>
      <c r="Q4380" s="98">
        <f>'Activity data'!M858*'Emission factors'!$B$42*'Emission factors'!$D$42/1000</f>
        <v>0</v>
      </c>
      <c r="R4380" s="98">
        <f>'Activity data'!N858*'Emission factors'!$B$42*'Emission factors'!$D$42/1000</f>
        <v>0</v>
      </c>
      <c r="S4380" s="98">
        <f>'Activity data'!O858*'Emission factors'!$B$42*'Emission factors'!$D$42/1000</f>
        <v>0</v>
      </c>
      <c r="T4380" s="98">
        <f>'Activity data'!P858*'Emission factors'!$B$42*'Emission factors'!$D$42/1000</f>
        <v>0</v>
      </c>
      <c r="U4380" s="98">
        <f>'Activity data'!Q858*'Emission factors'!$B$42*'Emission factors'!$D$42/1000</f>
        <v>0</v>
      </c>
    </row>
    <row r="4381" spans="1:21" x14ac:dyDescent="0.25">
      <c r="A4381" s="92" t="s">
        <v>11</v>
      </c>
      <c r="B4381" s="92" t="s">
        <v>12</v>
      </c>
      <c r="C4381" s="92" t="s">
        <v>43</v>
      </c>
      <c r="D4381" s="92" t="s">
        <v>43</v>
      </c>
      <c r="E4381" s="92" t="s">
        <v>35</v>
      </c>
      <c r="F4381" s="92" t="s">
        <v>34</v>
      </c>
      <c r="G4381" s="92" t="s">
        <v>97</v>
      </c>
      <c r="H4381" s="92" t="s">
        <v>31</v>
      </c>
      <c r="I4381" s="89" t="s">
        <v>231</v>
      </c>
      <c r="L4381" s="98">
        <f>'Activity data'!H859*'Emission factors'!$B$42*'Emission factors'!$D$42/1000</f>
        <v>0</v>
      </c>
      <c r="M4381" s="98">
        <f>'Activity data'!I859*'Emission factors'!$B$42*'Emission factors'!$D$42/1000</f>
        <v>0</v>
      </c>
      <c r="N4381" s="98">
        <f>'Activity data'!J859*'Emission factors'!$B$42*'Emission factors'!$D$42/1000</f>
        <v>0</v>
      </c>
      <c r="O4381" s="98">
        <f>'Activity data'!K859*'Emission factors'!$B$42*'Emission factors'!$D$42/1000</f>
        <v>0</v>
      </c>
      <c r="P4381" s="98">
        <f>'Activity data'!L859*'Emission factors'!$B$42*'Emission factors'!$D$42/1000</f>
        <v>0</v>
      </c>
      <c r="Q4381" s="98">
        <f>'Activity data'!M859*'Emission factors'!$B$42*'Emission factors'!$D$42/1000</f>
        <v>0</v>
      </c>
      <c r="R4381" s="98">
        <f>'Activity data'!N859*'Emission factors'!$B$42*'Emission factors'!$D$42/1000</f>
        <v>0</v>
      </c>
      <c r="S4381" s="98">
        <f>'Activity data'!O859*'Emission factors'!$B$42*'Emission factors'!$D$42/1000</f>
        <v>0</v>
      </c>
      <c r="T4381" s="98">
        <f>'Activity data'!P859*'Emission factors'!$B$42*'Emission factors'!$D$42/1000</f>
        <v>0</v>
      </c>
      <c r="U4381" s="98">
        <f>'Activity data'!Q859*'Emission factors'!$B$42*'Emission factors'!$D$42/1000</f>
        <v>0</v>
      </c>
    </row>
    <row r="4382" spans="1:21" x14ac:dyDescent="0.25">
      <c r="A4382" s="92" t="s">
        <v>11</v>
      </c>
      <c r="B4382" s="92" t="s">
        <v>12</v>
      </c>
      <c r="C4382" s="92" t="s">
        <v>43</v>
      </c>
      <c r="D4382" s="92" t="s">
        <v>43</v>
      </c>
      <c r="E4382" s="92" t="s">
        <v>35</v>
      </c>
      <c r="F4382" s="92" t="s">
        <v>34</v>
      </c>
      <c r="G4382" s="92" t="s">
        <v>97</v>
      </c>
      <c r="H4382" s="92" t="s">
        <v>31</v>
      </c>
      <c r="I4382" s="89" t="s">
        <v>230</v>
      </c>
      <c r="L4382" s="98">
        <f>'Activity data'!H860*'Emission factors'!$B$42*'Emission factors'!$D$42/1000</f>
        <v>0</v>
      </c>
      <c r="M4382" s="98">
        <f>'Activity data'!I860*'Emission factors'!$B$42*'Emission factors'!$D$42/1000</f>
        <v>0</v>
      </c>
      <c r="N4382" s="98">
        <f>'Activity data'!J860*'Emission factors'!$B$42*'Emission factors'!$D$42/1000</f>
        <v>0</v>
      </c>
      <c r="O4382" s="98">
        <f>'Activity data'!K860*'Emission factors'!$B$42*'Emission factors'!$D$42/1000</f>
        <v>0</v>
      </c>
      <c r="P4382" s="98">
        <f>'Activity data'!L860*'Emission factors'!$B$42*'Emission factors'!$D$42/1000</f>
        <v>0</v>
      </c>
      <c r="Q4382" s="98">
        <f>'Activity data'!M860*'Emission factors'!$B$42*'Emission factors'!$D$42/1000</f>
        <v>0</v>
      </c>
      <c r="R4382" s="98">
        <f>'Activity data'!N860*'Emission factors'!$B$42*'Emission factors'!$D$42/1000</f>
        <v>0</v>
      </c>
      <c r="S4382" s="98">
        <f>'Activity data'!O860*'Emission factors'!$B$42*'Emission factors'!$D$42/1000</f>
        <v>0</v>
      </c>
      <c r="T4382" s="98">
        <f>'Activity data'!P860*'Emission factors'!$B$42*'Emission factors'!$D$42/1000</f>
        <v>0</v>
      </c>
      <c r="U4382" s="98">
        <f>'Activity data'!Q860*'Emission factors'!$B$42*'Emission factors'!$D$42/1000</f>
        <v>0</v>
      </c>
    </row>
    <row r="4383" spans="1:21" x14ac:dyDescent="0.25">
      <c r="A4383" s="92" t="s">
        <v>11</v>
      </c>
      <c r="B4383" s="92" t="s">
        <v>12</v>
      </c>
      <c r="C4383" s="92" t="s">
        <v>43</v>
      </c>
      <c r="D4383" s="92" t="s">
        <v>43</v>
      </c>
      <c r="E4383" s="92" t="s">
        <v>35</v>
      </c>
      <c r="F4383" s="92" t="s">
        <v>34</v>
      </c>
      <c r="G4383" s="92" t="s">
        <v>97</v>
      </c>
      <c r="H4383" s="92" t="s">
        <v>31</v>
      </c>
      <c r="I4383" s="89" t="s">
        <v>303</v>
      </c>
      <c r="L4383" s="98">
        <f>'Activity data'!H861*'Emission factors'!$B$42*'Emission factors'!$D$42/1000</f>
        <v>0</v>
      </c>
      <c r="M4383" s="98">
        <f>'Activity data'!I861*'Emission factors'!$B$42*'Emission factors'!$D$42/1000</f>
        <v>0</v>
      </c>
      <c r="N4383" s="98">
        <f>'Activity data'!J861*'Emission factors'!$B$42*'Emission factors'!$D$42/1000</f>
        <v>0</v>
      </c>
      <c r="O4383" s="98">
        <f>'Activity data'!K861*'Emission factors'!$B$42*'Emission factors'!$D$42/1000</f>
        <v>0</v>
      </c>
      <c r="P4383" s="98">
        <f>'Activity data'!L861*'Emission factors'!$B$42*'Emission factors'!$D$42/1000</f>
        <v>0</v>
      </c>
      <c r="Q4383" s="98">
        <f>'Activity data'!M861*'Emission factors'!$B$42*'Emission factors'!$D$42/1000</f>
        <v>0</v>
      </c>
      <c r="R4383" s="98">
        <f>'Activity data'!N861*'Emission factors'!$B$42*'Emission factors'!$D$42/1000</f>
        <v>0</v>
      </c>
      <c r="S4383" s="98">
        <f>'Activity data'!O861*'Emission factors'!$B$42*'Emission factors'!$D$42/1000</f>
        <v>0</v>
      </c>
      <c r="T4383" s="98">
        <f>'Activity data'!P861*'Emission factors'!$B$42*'Emission factors'!$D$42/1000</f>
        <v>0</v>
      </c>
      <c r="U4383" s="98">
        <f>'Activity data'!Q861*'Emission factors'!$B$42*'Emission factors'!$D$42/1000</f>
        <v>0</v>
      </c>
    </row>
    <row r="4384" spans="1:21" x14ac:dyDescent="0.25">
      <c r="A4384" s="92" t="s">
        <v>11</v>
      </c>
      <c r="B4384" s="92" t="s">
        <v>12</v>
      </c>
      <c r="C4384" s="92" t="s">
        <v>43</v>
      </c>
      <c r="D4384" s="92" t="s">
        <v>43</v>
      </c>
      <c r="E4384" s="92" t="s">
        <v>35</v>
      </c>
      <c r="F4384" s="92" t="s">
        <v>34</v>
      </c>
      <c r="G4384" s="92" t="s">
        <v>97</v>
      </c>
      <c r="H4384" s="92" t="s">
        <v>31</v>
      </c>
      <c r="I4384" s="89" t="s">
        <v>225</v>
      </c>
      <c r="L4384" s="98">
        <f>'Activity data'!H862*'Emission factors'!$B$42*'Emission factors'!$D$42/1000</f>
        <v>0</v>
      </c>
      <c r="M4384" s="98">
        <f>'Activity data'!I862*'Emission factors'!$B$42*'Emission factors'!$D$42/1000</f>
        <v>0</v>
      </c>
      <c r="N4384" s="98">
        <f>'Activity data'!J862*'Emission factors'!$B$42*'Emission factors'!$D$42/1000</f>
        <v>0</v>
      </c>
      <c r="O4384" s="98">
        <f>'Activity data'!K862*'Emission factors'!$B$42*'Emission factors'!$D$42/1000</f>
        <v>0</v>
      </c>
      <c r="P4384" s="98">
        <f>'Activity data'!L862*'Emission factors'!$B$42*'Emission factors'!$D$42/1000</f>
        <v>0</v>
      </c>
      <c r="Q4384" s="98">
        <f>'Activity data'!M862*'Emission factors'!$B$42*'Emission factors'!$D$42/1000</f>
        <v>0</v>
      </c>
      <c r="R4384" s="98">
        <f>'Activity data'!N862*'Emission factors'!$B$42*'Emission factors'!$D$42/1000</f>
        <v>0</v>
      </c>
      <c r="S4384" s="98">
        <f>'Activity data'!O862*'Emission factors'!$B$42*'Emission factors'!$D$42/1000</f>
        <v>0</v>
      </c>
      <c r="T4384" s="98">
        <f>'Activity data'!P862*'Emission factors'!$B$42*'Emission factors'!$D$42/1000</f>
        <v>0</v>
      </c>
      <c r="U4384" s="98">
        <f>'Activity data'!Q862*'Emission factors'!$B$42*'Emission factors'!$D$42/1000</f>
        <v>0</v>
      </c>
    </row>
    <row r="4385" spans="1:21" x14ac:dyDescent="0.25">
      <c r="A4385" s="92" t="s">
        <v>11</v>
      </c>
      <c r="B4385" s="92" t="s">
        <v>12</v>
      </c>
      <c r="C4385" s="92" t="s">
        <v>43</v>
      </c>
      <c r="D4385" s="92" t="s">
        <v>43</v>
      </c>
      <c r="E4385" s="92" t="s">
        <v>35</v>
      </c>
      <c r="F4385" s="92" t="s">
        <v>34</v>
      </c>
      <c r="G4385" s="92" t="s">
        <v>97</v>
      </c>
      <c r="H4385" s="92" t="s">
        <v>31</v>
      </c>
      <c r="I4385" s="89" t="s">
        <v>205</v>
      </c>
      <c r="L4385" s="98">
        <f>'Activity data'!H863*'Emission factors'!$B$42*'Emission factors'!$D$42/1000</f>
        <v>0</v>
      </c>
      <c r="M4385" s="98">
        <f>'Activity data'!I863*'Emission factors'!$B$42*'Emission factors'!$D$42/1000</f>
        <v>0</v>
      </c>
      <c r="N4385" s="98">
        <f>'Activity data'!J863*'Emission factors'!$B$42*'Emission factors'!$D$42/1000</f>
        <v>0</v>
      </c>
      <c r="O4385" s="98">
        <f>'Activity data'!K863*'Emission factors'!$B$42*'Emission factors'!$D$42/1000</f>
        <v>0</v>
      </c>
      <c r="P4385" s="98">
        <f>'Activity data'!L863*'Emission factors'!$B$42*'Emission factors'!$D$42/1000</f>
        <v>0</v>
      </c>
      <c r="Q4385" s="98">
        <f>'Activity data'!M863*'Emission factors'!$B$42*'Emission factors'!$D$42/1000</f>
        <v>0</v>
      </c>
      <c r="R4385" s="98">
        <f>'Activity data'!N863*'Emission factors'!$B$42*'Emission factors'!$D$42/1000</f>
        <v>0</v>
      </c>
      <c r="S4385" s="98">
        <f>'Activity data'!O863*'Emission factors'!$B$42*'Emission factors'!$D$42/1000</f>
        <v>0</v>
      </c>
      <c r="T4385" s="98">
        <f>'Activity data'!P863*'Emission factors'!$B$42*'Emission factors'!$D$42/1000</f>
        <v>0</v>
      </c>
      <c r="U4385" s="98">
        <f>'Activity data'!Q863*'Emission factors'!$B$42*'Emission factors'!$D$42/1000</f>
        <v>0</v>
      </c>
    </row>
    <row r="4386" spans="1:21" x14ac:dyDescent="0.25">
      <c r="A4386" s="92" t="s">
        <v>11</v>
      </c>
      <c r="B4386" s="92" t="s">
        <v>12</v>
      </c>
      <c r="C4386" s="92" t="s">
        <v>43</v>
      </c>
      <c r="D4386" s="92" t="s">
        <v>43</v>
      </c>
      <c r="E4386" s="92" t="s">
        <v>35</v>
      </c>
      <c r="F4386" s="92" t="s">
        <v>34</v>
      </c>
      <c r="G4386" s="92" t="s">
        <v>97</v>
      </c>
      <c r="H4386" s="92" t="s">
        <v>31</v>
      </c>
      <c r="I4386" s="89" t="s">
        <v>204</v>
      </c>
      <c r="L4386" s="98">
        <f>'Activity data'!H864*'Emission factors'!$B$42*'Emission factors'!$D$42/1000</f>
        <v>0</v>
      </c>
      <c r="M4386" s="98">
        <f>'Activity data'!I864*'Emission factors'!$B$42*'Emission factors'!$D$42/1000</f>
        <v>0</v>
      </c>
      <c r="N4386" s="98">
        <f>'Activity data'!J864*'Emission factors'!$B$42*'Emission factors'!$D$42/1000</f>
        <v>0</v>
      </c>
      <c r="O4386" s="98">
        <f>'Activity data'!K864*'Emission factors'!$B$42*'Emission factors'!$D$42/1000</f>
        <v>0</v>
      </c>
      <c r="P4386" s="98">
        <f>'Activity data'!L864*'Emission factors'!$B$42*'Emission factors'!$D$42/1000</f>
        <v>0</v>
      </c>
      <c r="Q4386" s="98">
        <f>'Activity data'!M864*'Emission factors'!$B$42*'Emission factors'!$D$42/1000</f>
        <v>0</v>
      </c>
      <c r="R4386" s="98">
        <f>'Activity data'!N864*'Emission factors'!$B$42*'Emission factors'!$D$42/1000</f>
        <v>0</v>
      </c>
      <c r="S4386" s="98">
        <f>'Activity data'!O864*'Emission factors'!$B$42*'Emission factors'!$D$42/1000</f>
        <v>0</v>
      </c>
      <c r="T4386" s="98">
        <f>'Activity data'!P864*'Emission factors'!$B$42*'Emission factors'!$D$42/1000</f>
        <v>0</v>
      </c>
      <c r="U4386" s="98">
        <f>'Activity data'!Q864*'Emission factors'!$B$42*'Emission factors'!$D$42/1000</f>
        <v>0</v>
      </c>
    </row>
    <row r="4387" spans="1:21" x14ac:dyDescent="0.25">
      <c r="A4387" s="92" t="s">
        <v>11</v>
      </c>
      <c r="B4387" s="92" t="s">
        <v>12</v>
      </c>
      <c r="C4387" s="92" t="s">
        <v>43</v>
      </c>
      <c r="D4387" s="92" t="s">
        <v>43</v>
      </c>
      <c r="E4387" s="92" t="s">
        <v>35</v>
      </c>
      <c r="F4387" s="92" t="s">
        <v>34</v>
      </c>
      <c r="G4387" s="92" t="s">
        <v>97</v>
      </c>
      <c r="H4387" s="92" t="s">
        <v>31</v>
      </c>
      <c r="I4387" s="89" t="s">
        <v>228</v>
      </c>
      <c r="L4387" s="98">
        <f>'Activity data'!H865*'Emission factors'!$B$42*'Emission factors'!$D$42/1000</f>
        <v>0</v>
      </c>
      <c r="M4387" s="98">
        <f>'Activity data'!I865*'Emission factors'!$B$42*'Emission factors'!$D$42/1000</f>
        <v>0</v>
      </c>
      <c r="N4387" s="98">
        <f>'Activity data'!J865*'Emission factors'!$B$42*'Emission factors'!$D$42/1000</f>
        <v>0</v>
      </c>
      <c r="O4387" s="98">
        <f>'Activity data'!K865*'Emission factors'!$B$42*'Emission factors'!$D$42/1000</f>
        <v>0</v>
      </c>
      <c r="P4387" s="98">
        <f>'Activity data'!L865*'Emission factors'!$B$42*'Emission factors'!$D$42/1000</f>
        <v>0</v>
      </c>
      <c r="Q4387" s="98">
        <f>'Activity data'!M865*'Emission factors'!$B$42*'Emission factors'!$D$42/1000</f>
        <v>0</v>
      </c>
      <c r="R4387" s="98">
        <f>'Activity data'!N865*'Emission factors'!$B$42*'Emission factors'!$D$42/1000</f>
        <v>0</v>
      </c>
      <c r="S4387" s="98">
        <f>'Activity data'!O865*'Emission factors'!$B$42*'Emission factors'!$D$42/1000</f>
        <v>0</v>
      </c>
      <c r="T4387" s="98">
        <f>'Activity data'!P865*'Emission factors'!$B$42*'Emission factors'!$D$42/1000</f>
        <v>0</v>
      </c>
      <c r="U4387" s="98">
        <f>'Activity data'!Q865*'Emission factors'!$B$42*'Emission factors'!$D$42/1000</f>
        <v>0</v>
      </c>
    </row>
    <row r="4388" spans="1:21" x14ac:dyDescent="0.25">
      <c r="A4388" s="92" t="s">
        <v>11</v>
      </c>
      <c r="B4388" s="92" t="s">
        <v>12</v>
      </c>
      <c r="C4388" s="92" t="s">
        <v>43</v>
      </c>
      <c r="D4388" s="92" t="s">
        <v>43</v>
      </c>
      <c r="E4388" s="92" t="s">
        <v>35</v>
      </c>
      <c r="F4388" s="92" t="s">
        <v>34</v>
      </c>
      <c r="G4388" s="92" t="s">
        <v>97</v>
      </c>
      <c r="H4388" s="92" t="s">
        <v>31</v>
      </c>
      <c r="I4388" s="89" t="s">
        <v>202</v>
      </c>
      <c r="L4388" s="98">
        <f>'Activity data'!H866*'Emission factors'!$B$42*'Emission factors'!$D$42/1000</f>
        <v>0</v>
      </c>
      <c r="M4388" s="98">
        <f>'Activity data'!I866*'Emission factors'!$B$42*'Emission factors'!$D$42/1000</f>
        <v>0</v>
      </c>
      <c r="N4388" s="98">
        <f>'Activity data'!J866*'Emission factors'!$B$42*'Emission factors'!$D$42/1000</f>
        <v>0</v>
      </c>
      <c r="O4388" s="98">
        <f>'Activity data'!K866*'Emission factors'!$B$42*'Emission factors'!$D$42/1000</f>
        <v>0</v>
      </c>
      <c r="P4388" s="98">
        <f>'Activity data'!L866*'Emission factors'!$B$42*'Emission factors'!$D$42/1000</f>
        <v>0</v>
      </c>
      <c r="Q4388" s="98">
        <f>'Activity data'!M866*'Emission factors'!$B$42*'Emission factors'!$D$42/1000</f>
        <v>0</v>
      </c>
      <c r="R4388" s="98">
        <f>'Activity data'!N866*'Emission factors'!$B$42*'Emission factors'!$D$42/1000</f>
        <v>0</v>
      </c>
      <c r="S4388" s="98">
        <f>'Activity data'!O866*'Emission factors'!$B$42*'Emission factors'!$D$42/1000</f>
        <v>0</v>
      </c>
      <c r="T4388" s="98">
        <f>'Activity data'!P866*'Emission factors'!$B$42*'Emission factors'!$D$42/1000</f>
        <v>0</v>
      </c>
      <c r="U4388" s="98">
        <f>'Activity data'!Q866*'Emission factors'!$B$42*'Emission factors'!$D$42/1000</f>
        <v>0</v>
      </c>
    </row>
    <row r="4389" spans="1:21" x14ac:dyDescent="0.25">
      <c r="A4389" s="92" t="s">
        <v>11</v>
      </c>
      <c r="B4389" s="92" t="s">
        <v>12</v>
      </c>
      <c r="C4389" s="92" t="s">
        <v>43</v>
      </c>
      <c r="D4389" s="92" t="s">
        <v>43</v>
      </c>
      <c r="E4389" s="92" t="s">
        <v>35</v>
      </c>
      <c r="F4389" s="92" t="s">
        <v>34</v>
      </c>
      <c r="G4389" s="92" t="s">
        <v>97</v>
      </c>
      <c r="H4389" s="92" t="s">
        <v>31</v>
      </c>
      <c r="I4389" s="89" t="s">
        <v>190</v>
      </c>
      <c r="L4389" s="98">
        <f>'Activity data'!H867*'Emission factors'!$B$42*'Emission factors'!$D$42/1000</f>
        <v>0</v>
      </c>
      <c r="M4389" s="98">
        <f>'Activity data'!I867*'Emission factors'!$B$42*'Emission factors'!$D$42/1000</f>
        <v>0</v>
      </c>
      <c r="N4389" s="98">
        <f>'Activity data'!J867*'Emission factors'!$B$42*'Emission factors'!$D$42/1000</f>
        <v>0</v>
      </c>
      <c r="O4389" s="98">
        <f>'Activity data'!K867*'Emission factors'!$B$42*'Emission factors'!$D$42/1000</f>
        <v>0</v>
      </c>
      <c r="P4389" s="98">
        <f>'Activity data'!L867*'Emission factors'!$B$42*'Emission factors'!$D$42/1000</f>
        <v>0</v>
      </c>
      <c r="Q4389" s="98">
        <f>'Activity data'!M867*'Emission factors'!$B$42*'Emission factors'!$D$42/1000</f>
        <v>0</v>
      </c>
      <c r="R4389" s="98">
        <f>'Activity data'!N867*'Emission factors'!$B$42*'Emission factors'!$D$42/1000</f>
        <v>0</v>
      </c>
      <c r="S4389" s="98">
        <f>'Activity data'!O867*'Emission factors'!$B$42*'Emission factors'!$D$42/1000</f>
        <v>0</v>
      </c>
      <c r="T4389" s="98">
        <f>'Activity data'!P867*'Emission factors'!$B$42*'Emission factors'!$D$42/1000</f>
        <v>0</v>
      </c>
      <c r="U4389" s="98">
        <f>'Activity data'!Q867*'Emission factors'!$B$42*'Emission factors'!$D$42/1000</f>
        <v>0.26660171999999993</v>
      </c>
    </row>
    <row r="4390" spans="1:21" x14ac:dyDescent="0.25">
      <c r="A4390" s="92" t="s">
        <v>11</v>
      </c>
      <c r="B4390" s="92" t="s">
        <v>12</v>
      </c>
      <c r="C4390" s="92" t="s">
        <v>43</v>
      </c>
      <c r="D4390" s="92" t="s">
        <v>43</v>
      </c>
      <c r="E4390" s="92" t="s">
        <v>35</v>
      </c>
      <c r="F4390" s="92" t="s">
        <v>34</v>
      </c>
      <c r="G4390" s="92" t="s">
        <v>97</v>
      </c>
      <c r="H4390" s="92" t="s">
        <v>31</v>
      </c>
      <c r="I4390" s="89" t="s">
        <v>210</v>
      </c>
      <c r="L4390" s="98">
        <f>'Activity data'!H868*'Emission factors'!$B$42*'Emission factors'!$D$42/1000</f>
        <v>0</v>
      </c>
      <c r="M4390" s="98">
        <f>'Activity data'!I868*'Emission factors'!$B$42*'Emission factors'!$D$42/1000</f>
        <v>0</v>
      </c>
      <c r="N4390" s="98">
        <f>'Activity data'!J868*'Emission factors'!$B$42*'Emission factors'!$D$42/1000</f>
        <v>0</v>
      </c>
      <c r="O4390" s="98">
        <f>'Activity data'!K868*'Emission factors'!$B$42*'Emission factors'!$D$42/1000</f>
        <v>0</v>
      </c>
      <c r="P4390" s="98">
        <f>'Activity data'!L868*'Emission factors'!$B$42*'Emission factors'!$D$42/1000</f>
        <v>0</v>
      </c>
      <c r="Q4390" s="98">
        <f>'Activity data'!M868*'Emission factors'!$B$42*'Emission factors'!$D$42/1000</f>
        <v>0</v>
      </c>
      <c r="R4390" s="98">
        <f>'Activity data'!N868*'Emission factors'!$B$42*'Emission factors'!$D$42/1000</f>
        <v>0</v>
      </c>
      <c r="S4390" s="98">
        <f>'Activity data'!O868*'Emission factors'!$B$42*'Emission factors'!$D$42/1000</f>
        <v>0</v>
      </c>
      <c r="T4390" s="98">
        <f>'Activity data'!P868*'Emission factors'!$B$42*'Emission factors'!$D$42/1000</f>
        <v>0</v>
      </c>
      <c r="U4390" s="98">
        <f>'Activity data'!Q868*'Emission factors'!$B$42*'Emission factors'!$D$42/1000</f>
        <v>0</v>
      </c>
    </row>
    <row r="4391" spans="1:21" x14ac:dyDescent="0.25">
      <c r="A4391" s="92" t="s">
        <v>11</v>
      </c>
      <c r="B4391" s="92" t="s">
        <v>12</v>
      </c>
      <c r="C4391" s="92" t="s">
        <v>43</v>
      </c>
      <c r="D4391" s="92" t="s">
        <v>43</v>
      </c>
      <c r="E4391" s="92" t="s">
        <v>35</v>
      </c>
      <c r="F4391" s="92" t="s">
        <v>34</v>
      </c>
      <c r="G4391" s="92" t="s">
        <v>97</v>
      </c>
      <c r="H4391" s="92" t="s">
        <v>31</v>
      </c>
      <c r="I4391" s="92" t="s">
        <v>199</v>
      </c>
      <c r="L4391" s="98">
        <f>'Activity data'!H869*'Emission factors'!$B$42*'Emission factors'!$D$42/1000</f>
        <v>0</v>
      </c>
      <c r="M4391" s="98">
        <f>'Activity data'!I869*'Emission factors'!$B$42*'Emission factors'!$D$42/1000</f>
        <v>0</v>
      </c>
      <c r="N4391" s="98">
        <f>'Activity data'!J869*'Emission factors'!$B$42*'Emission factors'!$D$42/1000</f>
        <v>0</v>
      </c>
      <c r="O4391" s="98">
        <f>'Activity data'!K869*'Emission factors'!$B$42*'Emission factors'!$D$42/1000</f>
        <v>0</v>
      </c>
      <c r="P4391" s="98">
        <f>'Activity data'!L869*'Emission factors'!$B$42*'Emission factors'!$D$42/1000</f>
        <v>0</v>
      </c>
      <c r="Q4391" s="98">
        <f>'Activity data'!M869*'Emission factors'!$B$42*'Emission factors'!$D$42/1000</f>
        <v>9.0294517500000004E-2</v>
      </c>
      <c r="R4391" s="98">
        <f>'Activity data'!N869*'Emission factors'!$B$42*'Emission factors'!$D$42/1000</f>
        <v>0.46357783999999991</v>
      </c>
      <c r="S4391" s="98">
        <f>'Activity data'!O869*'Emission factors'!$B$42*'Emission factors'!$D$42/1000</f>
        <v>0.19926484874999997</v>
      </c>
      <c r="T4391" s="98">
        <f>'Activity data'!P869*'Emission factors'!$B$42*'Emission factors'!$D$42/1000</f>
        <v>1.825720875E-2</v>
      </c>
      <c r="U4391" s="98">
        <f>'Activity data'!Q869*'Emission factors'!$B$42*'Emission factors'!$D$42/1000</f>
        <v>0</v>
      </c>
    </row>
    <row r="4392" spans="1:21" x14ac:dyDescent="0.25">
      <c r="A4392" s="92" t="s">
        <v>11</v>
      </c>
      <c r="B4392" s="92" t="s">
        <v>12</v>
      </c>
      <c r="C4392" s="92" t="s">
        <v>43</v>
      </c>
      <c r="D4392" s="92" t="s">
        <v>43</v>
      </c>
      <c r="E4392" s="92" t="s">
        <v>35</v>
      </c>
      <c r="F4392" s="92" t="s">
        <v>34</v>
      </c>
      <c r="G4392" s="92" t="s">
        <v>97</v>
      </c>
      <c r="H4392" s="92" t="s">
        <v>31</v>
      </c>
      <c r="I4392" s="89" t="s">
        <v>233</v>
      </c>
      <c r="L4392" s="98">
        <f>'Activity data'!H870*'Emission factors'!$B$42*'Emission factors'!$D$42/1000</f>
        <v>0</v>
      </c>
      <c r="M4392" s="98">
        <f>'Activity data'!I870*'Emission factors'!$B$42*'Emission factors'!$D$42/1000</f>
        <v>0</v>
      </c>
      <c r="N4392" s="98">
        <f>'Activity data'!J870*'Emission factors'!$B$42*'Emission factors'!$D$42/1000</f>
        <v>0</v>
      </c>
      <c r="O4392" s="98">
        <f>'Activity data'!K870*'Emission factors'!$B$42*'Emission factors'!$D$42/1000</f>
        <v>0</v>
      </c>
      <c r="P4392" s="98">
        <f>'Activity data'!L870*'Emission factors'!$B$42*'Emission factors'!$D$42/1000</f>
        <v>0</v>
      </c>
      <c r="Q4392" s="98">
        <f>'Activity data'!M870*'Emission factors'!$B$42*'Emission factors'!$D$42/1000</f>
        <v>0</v>
      </c>
      <c r="R4392" s="98">
        <f>'Activity data'!N870*'Emission factors'!$B$42*'Emission factors'!$D$42/1000</f>
        <v>0</v>
      </c>
      <c r="S4392" s="98">
        <f>'Activity data'!O870*'Emission factors'!$B$42*'Emission factors'!$D$42/1000</f>
        <v>0</v>
      </c>
      <c r="T4392" s="98">
        <f>'Activity data'!P870*'Emission factors'!$B$42*'Emission factors'!$D$42/1000</f>
        <v>0</v>
      </c>
      <c r="U4392" s="98">
        <f>'Activity data'!Q870*'Emission factors'!$B$42*'Emission factors'!$D$42/1000</f>
        <v>0</v>
      </c>
    </row>
    <row r="4393" spans="1:21" x14ac:dyDescent="0.25">
      <c r="A4393" s="92" t="s">
        <v>11</v>
      </c>
      <c r="B4393" s="92" t="s">
        <v>12</v>
      </c>
      <c r="C4393" s="92" t="s">
        <v>43</v>
      </c>
      <c r="D4393" s="92" t="s">
        <v>43</v>
      </c>
      <c r="E4393" s="92" t="s">
        <v>35</v>
      </c>
      <c r="F4393" s="92" t="s">
        <v>34</v>
      </c>
      <c r="G4393" s="92" t="s">
        <v>97</v>
      </c>
      <c r="H4393" s="92" t="s">
        <v>31</v>
      </c>
      <c r="I4393" s="89" t="s">
        <v>200</v>
      </c>
      <c r="L4393" s="98">
        <f>'Activity data'!H871*'Emission factors'!$B$42*'Emission factors'!$D$42/1000</f>
        <v>0</v>
      </c>
      <c r="M4393" s="98">
        <f>'Activity data'!I871*'Emission factors'!$B$42*'Emission factors'!$D$42/1000</f>
        <v>0</v>
      </c>
      <c r="N4393" s="98">
        <f>'Activity data'!J871*'Emission factors'!$B$42*'Emission factors'!$D$42/1000</f>
        <v>0</v>
      </c>
      <c r="O4393" s="98">
        <f>'Activity data'!K871*'Emission factors'!$B$42*'Emission factors'!$D$42/1000</f>
        <v>0.14388659999999998</v>
      </c>
      <c r="P4393" s="98">
        <f>'Activity data'!L871*'Emission factors'!$B$42*'Emission factors'!$D$42/1000</f>
        <v>0.26669572874999992</v>
      </c>
      <c r="Q4393" s="98">
        <f>'Activity data'!M871*'Emission factors'!$B$42*'Emission factors'!$D$42/1000</f>
        <v>0.28355108374999993</v>
      </c>
      <c r="R4393" s="98">
        <f>'Activity data'!N871*'Emission factors'!$B$42*'Emission factors'!$D$42/1000</f>
        <v>0.41572029124999993</v>
      </c>
      <c r="S4393" s="98">
        <f>'Activity data'!O871*'Emission factors'!$B$42*'Emission factors'!$D$42/1000</f>
        <v>0.71703075124999982</v>
      </c>
      <c r="T4393" s="98">
        <f>'Activity data'!P871*'Emission factors'!$B$42*'Emission factors'!$D$42/1000</f>
        <v>0.68649860124999984</v>
      </c>
      <c r="U4393" s="98">
        <f>'Activity data'!Q871*'Emission factors'!$B$42*'Emission factors'!$D$42/1000</f>
        <v>0.84120093750000002</v>
      </c>
    </row>
    <row r="4394" spans="1:21" x14ac:dyDescent="0.25">
      <c r="A4394" s="92" t="s">
        <v>11</v>
      </c>
      <c r="B4394" s="92" t="s">
        <v>12</v>
      </c>
      <c r="C4394" s="92" t="s">
        <v>43</v>
      </c>
      <c r="D4394" s="92" t="s">
        <v>43</v>
      </c>
      <c r="E4394" s="92" t="s">
        <v>24</v>
      </c>
      <c r="F4394" s="92" t="s">
        <v>34</v>
      </c>
      <c r="G4394" s="92" t="s">
        <v>97</v>
      </c>
      <c r="H4394" s="92" t="s">
        <v>31</v>
      </c>
      <c r="I4394" s="89" t="s">
        <v>227</v>
      </c>
      <c r="J4394" s="92" t="s">
        <v>99</v>
      </c>
      <c r="L4394" s="98">
        <f>'Activity data'!H872*'Emission factors'!$B$37*'Emission factors'!$D$37/1000</f>
        <v>2.1145249999999999E-3</v>
      </c>
      <c r="M4394" s="98">
        <f>'Activity data'!I872*'Emission factors'!$B$37*'Emission factors'!$D$37/1000</f>
        <v>6.761750000000001E-4</v>
      </c>
      <c r="N4394" s="98">
        <f>'Activity data'!J872*'Emission factors'!$B$37*'Emission factors'!$D$37/1000</f>
        <v>1.247E-4</v>
      </c>
      <c r="O4394" s="98">
        <f>'Activity data'!K872*'Emission factors'!$B$37*'Emission factors'!$D$37/1000</f>
        <v>0.24812182500000002</v>
      </c>
      <c r="P4394" s="98">
        <f>'Activity data'!L872*'Emission factors'!$B$37*'Emission factors'!$D$37/1000</f>
        <v>8.2707274999999997E-2</v>
      </c>
      <c r="Q4394" s="98">
        <f>'Activity data'!M872*'Emission factors'!$B$37*'Emission factors'!$D$37/1000</f>
        <v>0</v>
      </c>
      <c r="R4394" s="98">
        <f>'Activity data'!N872*'Emission factors'!$B$37*'Emission factors'!$D$37/1000</f>
        <v>0</v>
      </c>
      <c r="S4394" s="98">
        <f>'Activity data'!O872*'Emission factors'!$B$37*'Emission factors'!$D$37/1000</f>
        <v>0</v>
      </c>
      <c r="T4394" s="98">
        <f>'Activity data'!P872*'Emission factors'!$B$37*'Emission factors'!$D$37/1000</f>
        <v>0</v>
      </c>
      <c r="U4394" s="98">
        <f>'Activity data'!Q872*'Emission factors'!$B$37*'Emission factors'!$D$37/1000</f>
        <v>0</v>
      </c>
    </row>
    <row r="4395" spans="1:21" x14ac:dyDescent="0.25">
      <c r="A4395" s="92" t="s">
        <v>11</v>
      </c>
      <c r="B4395" s="92" t="s">
        <v>12</v>
      </c>
      <c r="C4395" s="92" t="s">
        <v>43</v>
      </c>
      <c r="D4395" s="92" t="s">
        <v>43</v>
      </c>
      <c r="E4395" s="92" t="s">
        <v>24</v>
      </c>
      <c r="F4395" s="92" t="s">
        <v>34</v>
      </c>
      <c r="G4395" s="92" t="s">
        <v>97</v>
      </c>
      <c r="H4395" s="92" t="s">
        <v>31</v>
      </c>
      <c r="I4395" s="89" t="s">
        <v>203</v>
      </c>
      <c r="L4395" s="98">
        <f>'Activity data'!H873*'Emission factors'!$B$37*'Emission factors'!$D$37/1000</f>
        <v>4.8774642000000012</v>
      </c>
      <c r="M4395" s="98">
        <f>'Activity data'!I873*'Emission factors'!$B$37*'Emission factors'!$D$37/1000</f>
        <v>6.8385426249999988</v>
      </c>
      <c r="N4395" s="98">
        <f>'Activity data'!J873*'Emission factors'!$B$37*'Emission factors'!$D$37/1000</f>
        <v>10.966396425000003</v>
      </c>
      <c r="O4395" s="98">
        <f>'Activity data'!K873*'Emission factors'!$B$37*'Emission factors'!$D$37/1000</f>
        <v>11.549139950000001</v>
      </c>
      <c r="P4395" s="98">
        <f>'Activity data'!L873*'Emission factors'!$B$37*'Emission factors'!$D$37/1000</f>
        <v>13.199616474999999</v>
      </c>
      <c r="Q4395" s="98">
        <f>'Activity data'!M873*'Emission factors'!$B$37*'Emission factors'!$D$37/1000</f>
        <v>14.868354025</v>
      </c>
      <c r="R4395" s="98">
        <f>'Activity data'!N873*'Emission factors'!$B$37*'Emission factors'!$D$37/1000</f>
        <v>18.123438975000003</v>
      </c>
      <c r="S4395" s="98">
        <f>'Activity data'!O873*'Emission factors'!$B$37*'Emission factors'!$D$37/1000</f>
        <v>20.572836150000004</v>
      </c>
      <c r="T4395" s="98">
        <f>'Activity data'!P873*'Emission factors'!$B$37*'Emission factors'!$D$37/1000</f>
        <v>12.159736725</v>
      </c>
      <c r="U4395" s="98">
        <f>'Activity data'!Q873*'Emission factors'!$B$37*'Emission factors'!$D$37/1000</f>
        <v>8.822311075</v>
      </c>
    </row>
    <row r="4396" spans="1:21" x14ac:dyDescent="0.25">
      <c r="A4396" s="92" t="s">
        <v>11</v>
      </c>
      <c r="B4396" s="92" t="s">
        <v>12</v>
      </c>
      <c r="C4396" s="92" t="s">
        <v>43</v>
      </c>
      <c r="D4396" s="92" t="s">
        <v>43</v>
      </c>
      <c r="E4396" s="92" t="s">
        <v>24</v>
      </c>
      <c r="F4396" s="92" t="s">
        <v>34</v>
      </c>
      <c r="G4396" s="92" t="s">
        <v>97</v>
      </c>
      <c r="H4396" s="92" t="s">
        <v>31</v>
      </c>
      <c r="I4396" s="89" t="s">
        <v>191</v>
      </c>
      <c r="L4396" s="98">
        <f>'Activity data'!H874*'Emission factors'!$B$37*'Emission factors'!$D$37/1000</f>
        <v>0</v>
      </c>
      <c r="M4396" s="98">
        <f>'Activity data'!I874*'Emission factors'!$B$37*'Emission factors'!$D$37/1000</f>
        <v>0</v>
      </c>
      <c r="N4396" s="98">
        <f>'Activity data'!J874*'Emission factors'!$B$37*'Emission factors'!$D$37/1000</f>
        <v>0</v>
      </c>
      <c r="O4396" s="98">
        <f>'Activity data'!K874*'Emission factors'!$B$37*'Emission factors'!$D$37/1000</f>
        <v>0</v>
      </c>
      <c r="P4396" s="98">
        <f>'Activity data'!L874*'Emission factors'!$B$37*'Emission factors'!$D$37/1000</f>
        <v>0</v>
      </c>
      <c r="Q4396" s="98">
        <f>'Activity data'!M874*'Emission factors'!$B$37*'Emission factors'!$D$37/1000</f>
        <v>0</v>
      </c>
      <c r="R4396" s="98">
        <f>'Activity data'!N874*'Emission factors'!$B$37*'Emission factors'!$D$37/1000</f>
        <v>0</v>
      </c>
      <c r="S4396" s="98">
        <f>'Activity data'!O874*'Emission factors'!$B$37*'Emission factors'!$D$37/1000</f>
        <v>0</v>
      </c>
      <c r="T4396" s="98">
        <f>'Activity data'!P874*'Emission factors'!$B$37*'Emission factors'!$D$37/1000</f>
        <v>0</v>
      </c>
      <c r="U4396" s="98">
        <f>'Activity data'!Q874*'Emission factors'!$B$37*'Emission factors'!$D$37/1000</f>
        <v>0</v>
      </c>
    </row>
    <row r="4397" spans="1:21" x14ac:dyDescent="0.25">
      <c r="A4397" s="92" t="s">
        <v>11</v>
      </c>
      <c r="B4397" s="92" t="s">
        <v>12</v>
      </c>
      <c r="C4397" s="92" t="s">
        <v>43</v>
      </c>
      <c r="D4397" s="92" t="s">
        <v>43</v>
      </c>
      <c r="E4397" s="92" t="s">
        <v>24</v>
      </c>
      <c r="F4397" s="92" t="s">
        <v>34</v>
      </c>
      <c r="G4397" s="92" t="s">
        <v>97</v>
      </c>
      <c r="H4397" s="92" t="s">
        <v>31</v>
      </c>
      <c r="I4397" s="89" t="s">
        <v>192</v>
      </c>
      <c r="L4397" s="98">
        <f>'Activity data'!H875*'Emission factors'!$B$37*'Emission factors'!$D$37/1000</f>
        <v>1.7185229500000003</v>
      </c>
      <c r="M4397" s="98">
        <f>'Activity data'!I875*'Emission factors'!$B$37*'Emission factors'!$D$37/1000</f>
        <v>0.57630857499999999</v>
      </c>
      <c r="N4397" s="98">
        <f>'Activity data'!J875*'Emission factors'!$B$37*'Emission factors'!$D$37/1000</f>
        <v>0.64178360000000012</v>
      </c>
      <c r="O4397" s="98">
        <f>'Activity data'!K875*'Emission factors'!$B$37*'Emission factors'!$D$37/1000</f>
        <v>0.46445912500000008</v>
      </c>
      <c r="P4397" s="98">
        <f>'Activity data'!L875*'Emission factors'!$B$37*'Emission factors'!$D$37/1000</f>
        <v>0.28491585000000008</v>
      </c>
      <c r="Q4397" s="98">
        <f>'Activity data'!M875*'Emission factors'!$B$37*'Emission factors'!$D$37/1000</f>
        <v>0.38372447499999995</v>
      </c>
      <c r="R4397" s="98">
        <f>'Activity data'!N875*'Emission factors'!$B$37*'Emission factors'!$D$37/1000</f>
        <v>0.65334952499999999</v>
      </c>
      <c r="S4397" s="98">
        <f>'Activity data'!O875*'Emission factors'!$B$37*'Emission factors'!$D$37/1000</f>
        <v>0.84435445000000009</v>
      </c>
      <c r="T4397" s="98">
        <f>'Activity data'!P875*'Emission factors'!$B$37*'Emission factors'!$D$37/1000</f>
        <v>0.41260327500000005</v>
      </c>
      <c r="U4397" s="98">
        <f>'Activity data'!Q875*'Emission factors'!$B$37*'Emission factors'!$D$37/1000</f>
        <v>0.34117167500000001</v>
      </c>
    </row>
    <row r="4398" spans="1:21" x14ac:dyDescent="0.25">
      <c r="A4398" s="92" t="s">
        <v>11</v>
      </c>
      <c r="B4398" s="92" t="s">
        <v>12</v>
      </c>
      <c r="C4398" s="92" t="s">
        <v>43</v>
      </c>
      <c r="D4398" s="92" t="s">
        <v>43</v>
      </c>
      <c r="E4398" s="92" t="s">
        <v>24</v>
      </c>
      <c r="F4398" s="92" t="s">
        <v>34</v>
      </c>
      <c r="G4398" s="92" t="s">
        <v>97</v>
      </c>
      <c r="H4398" s="92" t="s">
        <v>31</v>
      </c>
      <c r="I4398" s="89" t="s">
        <v>206</v>
      </c>
      <c r="L4398" s="98">
        <f>'Activity data'!H876*'Emission factors'!$B$37*'Emission factors'!$D$37/1000</f>
        <v>0.34108244999999998</v>
      </c>
      <c r="M4398" s="98">
        <f>'Activity data'!I876*'Emission factors'!$B$37*'Emission factors'!$D$37/1000</f>
        <v>0.15982777499999998</v>
      </c>
      <c r="N4398" s="98">
        <f>'Activity data'!J876*'Emission factors'!$B$37*'Emission factors'!$D$37/1000</f>
        <v>0.27818635000000008</v>
      </c>
      <c r="O4398" s="98">
        <f>'Activity data'!K876*'Emission factors'!$B$37*'Emission factors'!$D$37/1000</f>
        <v>8.1008775000000019E-2</v>
      </c>
      <c r="P4398" s="98">
        <f>'Activity data'!L876*'Emission factors'!$B$37*'Emission factors'!$D$37/1000</f>
        <v>0.86449027499999997</v>
      </c>
      <c r="Q4398" s="98">
        <f>'Activity data'!M876*'Emission factors'!$B$37*'Emission factors'!$D$37/1000</f>
        <v>1.3211663999999999</v>
      </c>
      <c r="R4398" s="98">
        <f>'Activity data'!N876*'Emission factors'!$B$37*'Emission factors'!$D$37/1000</f>
        <v>1.5500521750000003</v>
      </c>
      <c r="S4398" s="98">
        <f>'Activity data'!O876*'Emission factors'!$B$37*'Emission factors'!$D$37/1000</f>
        <v>1.2936507000000002</v>
      </c>
      <c r="T4398" s="98">
        <f>'Activity data'!P876*'Emission factors'!$B$37*'Emission factors'!$D$37/1000</f>
        <v>0.49555027499999998</v>
      </c>
      <c r="U4398" s="98">
        <f>'Activity data'!Q876*'Emission factors'!$B$37*'Emission factors'!$D$37/1000</f>
        <v>0.36354242500000006</v>
      </c>
    </row>
    <row r="4399" spans="1:21" x14ac:dyDescent="0.25">
      <c r="A4399" s="92" t="s">
        <v>11</v>
      </c>
      <c r="B4399" s="92" t="s">
        <v>12</v>
      </c>
      <c r="C4399" s="92" t="s">
        <v>43</v>
      </c>
      <c r="D4399" s="92" t="s">
        <v>43</v>
      </c>
      <c r="E4399" s="92" t="s">
        <v>24</v>
      </c>
      <c r="F4399" s="92" t="s">
        <v>34</v>
      </c>
      <c r="G4399" s="92" t="s">
        <v>97</v>
      </c>
      <c r="H4399" s="92" t="s">
        <v>31</v>
      </c>
      <c r="I4399" s="89" t="s">
        <v>220</v>
      </c>
      <c r="L4399" s="98">
        <f>'Activity data'!H877*'Emission factors'!$B$37*'Emission factors'!$D$37/1000</f>
        <v>1.9008848749999998</v>
      </c>
      <c r="M4399" s="98">
        <f>'Activity data'!I877*'Emission factors'!$B$37*'Emission factors'!$D$37/1000</f>
        <v>2.2736690750000008</v>
      </c>
      <c r="N4399" s="98">
        <f>'Activity data'!J877*'Emission factors'!$B$37*'Emission factors'!$D$37/1000</f>
        <v>0.6172811250000001</v>
      </c>
      <c r="O4399" s="98">
        <f>'Activity data'!K877*'Emission factors'!$B$37*'Emission factors'!$D$37/1000</f>
        <v>0.58850015000000011</v>
      </c>
      <c r="P4399" s="98">
        <f>'Activity data'!L877*'Emission factors'!$B$37*'Emission factors'!$D$37/1000</f>
        <v>0.19332370000000001</v>
      </c>
      <c r="Q4399" s="98">
        <f>'Activity data'!M877*'Emission factors'!$B$37*'Emission factors'!$D$37/1000</f>
        <v>0</v>
      </c>
      <c r="R4399" s="98">
        <f>'Activity data'!N877*'Emission factors'!$B$37*'Emission factors'!$D$37/1000</f>
        <v>0</v>
      </c>
      <c r="S4399" s="98">
        <f>'Activity data'!O877*'Emission factors'!$B$37*'Emission factors'!$D$37/1000</f>
        <v>0</v>
      </c>
      <c r="T4399" s="98">
        <f>'Activity data'!P877*'Emission factors'!$B$37*'Emission factors'!$D$37/1000</f>
        <v>0</v>
      </c>
      <c r="U4399" s="98">
        <f>'Activity data'!Q877*'Emission factors'!$B$37*'Emission factors'!$D$37/1000</f>
        <v>0</v>
      </c>
    </row>
    <row r="4400" spans="1:21" x14ac:dyDescent="0.25">
      <c r="A4400" s="92" t="s">
        <v>11</v>
      </c>
      <c r="B4400" s="92" t="s">
        <v>12</v>
      </c>
      <c r="C4400" s="92" t="s">
        <v>43</v>
      </c>
      <c r="D4400" s="92" t="s">
        <v>43</v>
      </c>
      <c r="E4400" s="92" t="s">
        <v>24</v>
      </c>
      <c r="F4400" s="92" t="s">
        <v>34</v>
      </c>
      <c r="G4400" s="92" t="s">
        <v>97</v>
      </c>
      <c r="H4400" s="92" t="s">
        <v>31</v>
      </c>
      <c r="I4400" s="89" t="s">
        <v>193</v>
      </c>
      <c r="L4400" s="98">
        <f>'Activity data'!H878*'Emission factors'!$B$37*'Emission factors'!$D$37/1000</f>
        <v>0.81835234999999995</v>
      </c>
      <c r="M4400" s="98">
        <f>'Activity data'!I878*'Emission factors'!$B$37*'Emission factors'!$D$37/1000</f>
        <v>0.76628902499999996</v>
      </c>
      <c r="N4400" s="98">
        <f>'Activity data'!J878*'Emission factors'!$B$37*'Emission factors'!$D$37/1000</f>
        <v>0.7049721000000001</v>
      </c>
      <c r="O4400" s="98">
        <f>'Activity data'!K878*'Emission factors'!$B$37*'Emission factors'!$D$37/1000</f>
        <v>0.17315455000000002</v>
      </c>
      <c r="P4400" s="98">
        <f>'Activity data'!L878*'Emission factors'!$B$37*'Emission factors'!$D$37/1000</f>
        <v>0.47055974999999994</v>
      </c>
      <c r="Q4400" s="98">
        <f>'Activity data'!M878*'Emission factors'!$B$37*'Emission factors'!$D$37/1000</f>
        <v>0.54905517500000001</v>
      </c>
      <c r="R4400" s="98">
        <f>'Activity data'!N878*'Emission factors'!$B$37*'Emission factors'!$D$37/1000</f>
        <v>0.44897697500000006</v>
      </c>
      <c r="S4400" s="98">
        <f>'Activity data'!O878*'Emission factors'!$B$37*'Emission factors'!$D$37/1000</f>
        <v>0.51041214999999995</v>
      </c>
      <c r="T4400" s="98">
        <f>'Activity data'!P878*'Emission factors'!$B$37*'Emission factors'!$D$37/1000</f>
        <v>0.35600237499999998</v>
      </c>
      <c r="U4400" s="98">
        <f>'Activity data'!Q878*'Emission factors'!$B$37*'Emission factors'!$D$37/1000</f>
        <v>0.34026867500000008</v>
      </c>
    </row>
    <row r="4401" spans="1:21" x14ac:dyDescent="0.25">
      <c r="A4401" s="92" t="s">
        <v>11</v>
      </c>
      <c r="B4401" s="92" t="s">
        <v>12</v>
      </c>
      <c r="C4401" s="92" t="s">
        <v>43</v>
      </c>
      <c r="D4401" s="92" t="s">
        <v>43</v>
      </c>
      <c r="E4401" s="92" t="s">
        <v>24</v>
      </c>
      <c r="F4401" s="92" t="s">
        <v>34</v>
      </c>
      <c r="G4401" s="92" t="s">
        <v>97</v>
      </c>
      <c r="H4401" s="92" t="s">
        <v>31</v>
      </c>
      <c r="I4401" s="89" t="s">
        <v>259</v>
      </c>
      <c r="L4401" s="98">
        <f>'Activity data'!H879*'Emission factors'!$B$37*'Emission factors'!$D$37/1000</f>
        <v>0</v>
      </c>
      <c r="M4401" s="98">
        <f>'Activity data'!I879*'Emission factors'!$B$37*'Emission factors'!$D$37/1000</f>
        <v>1.9188749999999997E-2</v>
      </c>
      <c r="N4401" s="98">
        <f>'Activity data'!J879*'Emission factors'!$B$37*'Emission factors'!$D$37/1000</f>
        <v>6.39625E-3</v>
      </c>
      <c r="O4401" s="98">
        <f>'Activity data'!K879*'Emission factors'!$B$37*'Emission factors'!$D$37/1000</f>
        <v>0</v>
      </c>
      <c r="P4401" s="98">
        <f>'Activity data'!L879*'Emission factors'!$B$37*'Emission factors'!$D$37/1000</f>
        <v>5.7569475000000009E-2</v>
      </c>
      <c r="Q4401" s="98">
        <f>'Activity data'!M879*'Emission factors'!$B$37*'Emission factors'!$D$37/1000</f>
        <v>4.1577775000000004E-2</v>
      </c>
      <c r="R4401" s="98">
        <f>'Activity data'!N879*'Emission factors'!$B$37*'Emission factors'!$D$37/1000</f>
        <v>1.7060249999999999E-2</v>
      </c>
      <c r="S4401" s="98">
        <f>'Activity data'!O879*'Emission factors'!$B$37*'Emission factors'!$D$37/1000</f>
        <v>3.1985550000000001E-2</v>
      </c>
      <c r="T4401" s="98">
        <f>'Activity data'!P879*'Emission factors'!$B$37*'Emission factors'!$D$37/1000</f>
        <v>9.5954500000000019E-3</v>
      </c>
      <c r="U4401" s="98">
        <f>'Activity data'!Q879*'Emission factors'!$B$37*'Emission factors'!$D$37/1000</f>
        <v>0</v>
      </c>
    </row>
    <row r="4402" spans="1:21" x14ac:dyDescent="0.25">
      <c r="A4402" s="92" t="s">
        <v>11</v>
      </c>
      <c r="B4402" s="92" t="s">
        <v>12</v>
      </c>
      <c r="C4402" s="92" t="s">
        <v>43</v>
      </c>
      <c r="D4402" s="92" t="s">
        <v>43</v>
      </c>
      <c r="E4402" s="92" t="s">
        <v>24</v>
      </c>
      <c r="F4402" s="92" t="s">
        <v>34</v>
      </c>
      <c r="G4402" s="92" t="s">
        <v>97</v>
      </c>
      <c r="H4402" s="92" t="s">
        <v>31</v>
      </c>
      <c r="I4402" s="89" t="s">
        <v>223</v>
      </c>
      <c r="L4402" s="98">
        <f>'Activity data'!H880*'Emission factors'!$B$37*'Emission factors'!$D$37/1000</f>
        <v>1.8824787249999999</v>
      </c>
      <c r="M4402" s="98">
        <f>'Activity data'!I880*'Emission factors'!$B$37*'Emission factors'!$D$37/1000</f>
        <v>0.8613383750000001</v>
      </c>
      <c r="N4402" s="98">
        <f>'Activity data'!J880*'Emission factors'!$B$37*'Emission factors'!$D$37/1000</f>
        <v>0.13966292500000002</v>
      </c>
      <c r="O4402" s="98">
        <f>'Activity data'!K880*'Emission factors'!$B$37*'Emission factors'!$D$37/1000</f>
        <v>0</v>
      </c>
      <c r="P4402" s="98">
        <f>'Activity data'!L880*'Emission factors'!$B$37*'Emission factors'!$D$37/1000</f>
        <v>0</v>
      </c>
      <c r="Q4402" s="98">
        <f>'Activity data'!M880*'Emission factors'!$B$37*'Emission factors'!$D$37/1000</f>
        <v>0</v>
      </c>
      <c r="R4402" s="98">
        <f>'Activity data'!N880*'Emission factors'!$B$37*'Emission factors'!$D$37/1000</f>
        <v>0</v>
      </c>
      <c r="S4402" s="98">
        <f>'Activity data'!O880*'Emission factors'!$B$37*'Emission factors'!$D$37/1000</f>
        <v>1.6887260999999998</v>
      </c>
      <c r="T4402" s="98">
        <f>'Activity data'!P880*'Emission factors'!$B$37*'Emission factors'!$D$37/1000</f>
        <v>3.1626360250000007</v>
      </c>
      <c r="U4402" s="98">
        <f>'Activity data'!Q880*'Emission factors'!$B$37*'Emission factors'!$D$37/1000</f>
        <v>3.4940187500000008</v>
      </c>
    </row>
    <row r="4403" spans="1:21" x14ac:dyDescent="0.25">
      <c r="A4403" s="92" t="s">
        <v>11</v>
      </c>
      <c r="B4403" s="92" t="s">
        <v>12</v>
      </c>
      <c r="C4403" s="92" t="s">
        <v>43</v>
      </c>
      <c r="D4403" s="92" t="s">
        <v>43</v>
      </c>
      <c r="E4403" s="92" t="s">
        <v>24</v>
      </c>
      <c r="F4403" s="92" t="s">
        <v>34</v>
      </c>
      <c r="G4403" s="92" t="s">
        <v>97</v>
      </c>
      <c r="H4403" s="92" t="s">
        <v>31</v>
      </c>
      <c r="I4403" s="89" t="s">
        <v>221</v>
      </c>
      <c r="L4403" s="98">
        <f>'Activity data'!H881*'Emission factors'!$B$37*'Emission factors'!$D$37/1000</f>
        <v>0.5399681999999999</v>
      </c>
      <c r="M4403" s="98">
        <f>'Activity data'!I881*'Emission factors'!$B$37*'Emission factors'!$D$37/1000</f>
        <v>0.58154490000000003</v>
      </c>
      <c r="N4403" s="98">
        <f>'Activity data'!J881*'Emission factors'!$B$37*'Emission factors'!$D$37/1000</f>
        <v>0.47120690000000004</v>
      </c>
      <c r="O4403" s="98">
        <f>'Activity data'!K881*'Emission factors'!$B$37*'Emission factors'!$D$37/1000</f>
        <v>0.57462512499999996</v>
      </c>
      <c r="P4403" s="98">
        <f>'Activity data'!L881*'Emission factors'!$B$37*'Emission factors'!$D$37/1000</f>
        <v>0.76332417500000005</v>
      </c>
      <c r="Q4403" s="98">
        <f>'Activity data'!M881*'Emission factors'!$B$37*'Emission factors'!$D$37/1000</f>
        <v>0.749469575</v>
      </c>
      <c r="R4403" s="98">
        <f>'Activity data'!N881*'Emission factors'!$B$37*'Emission factors'!$D$37/1000</f>
        <v>0.6620387499999999</v>
      </c>
      <c r="S4403" s="98">
        <f>'Activity data'!O881*'Emission factors'!$B$37*'Emission factors'!$D$37/1000</f>
        <v>0.57569152499999987</v>
      </c>
      <c r="T4403" s="98">
        <f>'Activity data'!P881*'Emission factors'!$B$37*'Emission factors'!$D$37/1000</f>
        <v>0.23133784999999996</v>
      </c>
      <c r="U4403" s="98">
        <f>'Activity data'!Q881*'Emission factors'!$B$37*'Emission factors'!$D$37/1000</f>
        <v>0.33900877499999987</v>
      </c>
    </row>
    <row r="4404" spans="1:21" x14ac:dyDescent="0.25">
      <c r="A4404" s="92" t="s">
        <v>11</v>
      </c>
      <c r="B4404" s="92" t="s">
        <v>12</v>
      </c>
      <c r="C4404" s="92" t="s">
        <v>43</v>
      </c>
      <c r="D4404" s="92" t="s">
        <v>43</v>
      </c>
      <c r="E4404" s="92" t="s">
        <v>24</v>
      </c>
      <c r="F4404" s="92" t="s">
        <v>34</v>
      </c>
      <c r="G4404" s="92" t="s">
        <v>97</v>
      </c>
      <c r="H4404" s="92" t="s">
        <v>31</v>
      </c>
      <c r="I4404" s="89" t="s">
        <v>222</v>
      </c>
      <c r="L4404" s="98">
        <f>'Activity data'!H882*'Emission factors'!$B$37*'Emission factors'!$D$37/1000</f>
        <v>2.326279575</v>
      </c>
      <c r="M4404" s="98">
        <f>'Activity data'!I882*'Emission factors'!$B$37*'Emission factors'!$D$37/1000</f>
        <v>5.279076674999998</v>
      </c>
      <c r="N4404" s="98">
        <f>'Activity data'!J882*'Emission factors'!$B$37*'Emission factors'!$D$37/1000</f>
        <v>5.4995957249999989</v>
      </c>
      <c r="O4404" s="98">
        <f>'Activity data'!K882*'Emission factors'!$B$37*'Emission factors'!$D$37/1000</f>
        <v>5.4523268999999992</v>
      </c>
      <c r="P4404" s="98">
        <f>'Activity data'!L882*'Emission factors'!$B$37*'Emission factors'!$D$37/1000</f>
        <v>5.6836679749999997</v>
      </c>
      <c r="Q4404" s="98">
        <f>'Activity data'!M882*'Emission factors'!$B$37*'Emission factors'!$D$37/1000</f>
        <v>5.6516071750000005</v>
      </c>
      <c r="R4404" s="98">
        <f>'Activity data'!N882*'Emission factors'!$B$37*'Emission factors'!$D$37/1000</f>
        <v>5.8689463750000002</v>
      </c>
      <c r="S4404" s="98">
        <f>'Activity data'!O882*'Emission factors'!$B$37*'Emission factors'!$D$37/1000</f>
        <v>6.1038199000000004</v>
      </c>
      <c r="T4404" s="98">
        <f>'Activity data'!P882*'Emission factors'!$B$37*'Emission factors'!$D$37/1000</f>
        <v>6.7572274750000005</v>
      </c>
      <c r="U4404" s="98">
        <f>'Activity data'!Q882*'Emission factors'!$B$37*'Emission factors'!$D$37/1000</f>
        <v>7.9975861249999998</v>
      </c>
    </row>
    <row r="4405" spans="1:21" x14ac:dyDescent="0.25">
      <c r="A4405" s="92" t="s">
        <v>11</v>
      </c>
      <c r="B4405" s="92" t="s">
        <v>12</v>
      </c>
      <c r="C4405" s="92" t="s">
        <v>43</v>
      </c>
      <c r="D4405" s="92" t="s">
        <v>43</v>
      </c>
      <c r="E4405" s="92" t="s">
        <v>24</v>
      </c>
      <c r="F4405" s="92" t="s">
        <v>34</v>
      </c>
      <c r="G4405" s="92" t="s">
        <v>97</v>
      </c>
      <c r="H4405" s="92" t="s">
        <v>31</v>
      </c>
      <c r="I4405" s="89" t="s">
        <v>201</v>
      </c>
      <c r="L4405" s="98">
        <f>'Activity data'!H883*'Emission factors'!$B$37*'Emission factors'!$D$37/1000</f>
        <v>40.747322449999999</v>
      </c>
      <c r="M4405" s="98">
        <f>'Activity data'!I883*'Emission factors'!$B$37*'Emission factors'!$D$37/1000</f>
        <v>41.521700849999995</v>
      </c>
      <c r="N4405" s="98">
        <f>'Activity data'!J883*'Emission factors'!$B$37*'Emission factors'!$D$37/1000</f>
        <v>47.476737525000004</v>
      </c>
      <c r="O4405" s="98">
        <f>'Activity data'!K883*'Emission factors'!$B$37*'Emission factors'!$D$37/1000</f>
        <v>52.935008100000005</v>
      </c>
      <c r="P4405" s="98">
        <f>'Activity data'!L883*'Emission factors'!$B$37*'Emission factors'!$D$37/1000</f>
        <v>55.236612125000015</v>
      </c>
      <c r="Q4405" s="98">
        <f>'Activity data'!M883*'Emission factors'!$B$37*'Emission factors'!$D$37/1000</f>
        <v>52.020556125000006</v>
      </c>
      <c r="R4405" s="98">
        <f>'Activity data'!N883*'Emission factors'!$B$37*'Emission factors'!$D$37/1000</f>
        <v>61.45900129999999</v>
      </c>
      <c r="S4405" s="98">
        <f>'Activity data'!O883*'Emission factors'!$B$37*'Emission factors'!$D$37/1000</f>
        <v>60.920587549999993</v>
      </c>
      <c r="T4405" s="98">
        <f>'Activity data'!P883*'Emission factors'!$B$37*'Emission factors'!$D$37/1000</f>
        <v>60.356404974999997</v>
      </c>
      <c r="U4405" s="98">
        <f>'Activity data'!Q883*'Emission factors'!$B$37*'Emission factors'!$D$37/1000</f>
        <v>66.709081999999995</v>
      </c>
    </row>
    <row r="4406" spans="1:21" x14ac:dyDescent="0.25">
      <c r="A4406" s="92" t="s">
        <v>11</v>
      </c>
      <c r="B4406" s="92" t="s">
        <v>12</v>
      </c>
      <c r="C4406" s="92" t="s">
        <v>43</v>
      </c>
      <c r="D4406" s="92" t="s">
        <v>43</v>
      </c>
      <c r="E4406" s="92" t="s">
        <v>24</v>
      </c>
      <c r="F4406" s="92" t="s">
        <v>34</v>
      </c>
      <c r="G4406" s="92" t="s">
        <v>97</v>
      </c>
      <c r="H4406" s="92" t="s">
        <v>31</v>
      </c>
      <c r="I4406" s="89" t="s">
        <v>207</v>
      </c>
      <c r="L4406" s="98">
        <f>'Activity data'!H884*'Emission factors'!$B$37*'Emission factors'!$D$37/1000</f>
        <v>5.7988413249999988</v>
      </c>
      <c r="M4406" s="98">
        <f>'Activity data'!I884*'Emission factors'!$B$37*'Emission factors'!$D$37/1000</f>
        <v>7.5640762500000021</v>
      </c>
      <c r="N4406" s="98">
        <f>'Activity data'!J884*'Emission factors'!$B$37*'Emission factors'!$D$37/1000</f>
        <v>5.0250197750000005</v>
      </c>
      <c r="O4406" s="98">
        <f>'Activity data'!K884*'Emission factors'!$B$37*'Emission factors'!$D$37/1000</f>
        <v>3.9381528500000003</v>
      </c>
      <c r="P4406" s="98">
        <f>'Activity data'!L884*'Emission factors'!$B$37*'Emission factors'!$D$37/1000</f>
        <v>4.0312897750000003</v>
      </c>
      <c r="Q4406" s="98">
        <f>'Activity data'!M884*'Emission factors'!$B$37*'Emission factors'!$D$37/1000</f>
        <v>3.2364885250000004</v>
      </c>
      <c r="R4406" s="98">
        <f>'Activity data'!N884*'Emission factors'!$B$37*'Emission factors'!$D$37/1000</f>
        <v>3.3827186250000003</v>
      </c>
      <c r="S4406" s="98">
        <f>'Activity data'!O884*'Emission factors'!$B$37*'Emission factors'!$D$37/1000</f>
        <v>3.6876326999999995</v>
      </c>
      <c r="T4406" s="98">
        <f>'Activity data'!P884*'Emission factors'!$B$37*'Emission factors'!$D$37/1000</f>
        <v>1.7265489000000003</v>
      </c>
      <c r="U4406" s="98">
        <f>'Activity data'!Q884*'Emission factors'!$B$37*'Emission factors'!$D$37/1000</f>
        <v>2.1244719750000005</v>
      </c>
    </row>
    <row r="4407" spans="1:21" x14ac:dyDescent="0.25">
      <c r="A4407" s="92" t="s">
        <v>11</v>
      </c>
      <c r="B4407" s="92" t="s">
        <v>12</v>
      </c>
      <c r="C4407" s="92" t="s">
        <v>43</v>
      </c>
      <c r="D4407" s="92" t="s">
        <v>43</v>
      </c>
      <c r="E4407" s="92" t="s">
        <v>24</v>
      </c>
      <c r="F4407" s="92" t="s">
        <v>34</v>
      </c>
      <c r="G4407" s="92" t="s">
        <v>97</v>
      </c>
      <c r="H4407" s="92" t="s">
        <v>31</v>
      </c>
      <c r="I4407" s="89" t="s">
        <v>218</v>
      </c>
      <c r="L4407" s="98">
        <f>'Activity data'!H885*'Emission factors'!$B$37*'Emission factors'!$D$37/1000</f>
        <v>0.11242134999999999</v>
      </c>
      <c r="M4407" s="98">
        <f>'Activity data'!I885*'Emission factors'!$B$37*'Emission factors'!$D$37/1000</f>
        <v>0.114329475</v>
      </c>
      <c r="N4407" s="98">
        <f>'Activity data'!J885*'Emission factors'!$B$37*'Emission factors'!$D$37/1000</f>
        <v>0.33819285000000004</v>
      </c>
      <c r="O4407" s="98">
        <f>'Activity data'!K885*'Emission factors'!$B$37*'Emission factors'!$D$37/1000</f>
        <v>0.34895575000000001</v>
      </c>
      <c r="P4407" s="98">
        <f>'Activity data'!L885*'Emission factors'!$B$37*'Emission factors'!$D$37/1000</f>
        <v>1.0878344249999998</v>
      </c>
      <c r="Q4407" s="98">
        <f>'Activity data'!M885*'Emission factors'!$B$37*'Emission factors'!$D$37/1000</f>
        <v>0.81899949999999988</v>
      </c>
      <c r="R4407" s="98">
        <f>'Activity data'!N885*'Emission factors'!$B$37*'Emission factors'!$D$37/1000</f>
        <v>0.83339805</v>
      </c>
      <c r="S4407" s="98">
        <f>'Activity data'!O885*'Emission factors'!$B$37*'Emission factors'!$D$37/1000</f>
        <v>2.7404458999999997</v>
      </c>
      <c r="T4407" s="98">
        <f>'Activity data'!P885*'Emission factors'!$B$37*'Emission factors'!$D$37/1000</f>
        <v>2.0471601250000004</v>
      </c>
      <c r="U4407" s="98">
        <f>'Activity data'!Q885*'Emission factors'!$B$37*'Emission factors'!$D$37/1000</f>
        <v>1.5595110999999999</v>
      </c>
    </row>
    <row r="4408" spans="1:21" x14ac:dyDescent="0.25">
      <c r="A4408" s="92" t="s">
        <v>11</v>
      </c>
      <c r="B4408" s="92" t="s">
        <v>12</v>
      </c>
      <c r="C4408" s="92" t="s">
        <v>43</v>
      </c>
      <c r="D4408" s="92" t="s">
        <v>43</v>
      </c>
      <c r="E4408" s="92" t="s">
        <v>24</v>
      </c>
      <c r="F4408" s="92" t="s">
        <v>34</v>
      </c>
      <c r="G4408" s="92" t="s">
        <v>97</v>
      </c>
      <c r="H4408" s="92" t="s">
        <v>31</v>
      </c>
      <c r="I4408" s="89" t="s">
        <v>194</v>
      </c>
      <c r="L4408" s="98">
        <f>'Activity data'!H886*'Emission factors'!$B$37*'Emission factors'!$D$37/1000</f>
        <v>0.44137242500000001</v>
      </c>
      <c r="M4408" s="98">
        <f>'Activity data'!I886*'Emission factors'!$B$37*'Emission factors'!$D$37/1000</f>
        <v>0.51421012500000007</v>
      </c>
      <c r="N4408" s="98">
        <f>'Activity data'!J886*'Emission factors'!$B$37*'Emission factors'!$D$37/1000</f>
        <v>0.14356625000000006</v>
      </c>
      <c r="O4408" s="98">
        <f>'Activity data'!K886*'Emission factors'!$B$37*'Emission factors'!$D$37/1000</f>
        <v>4.2645250000000008E-3</v>
      </c>
      <c r="P4408" s="98">
        <f>'Activity data'!L886*'Emission factors'!$B$37*'Emission factors'!$D$37/1000</f>
        <v>4.5033900000000002E-2</v>
      </c>
      <c r="Q4408" s="98">
        <f>'Activity data'!M886*'Emission factors'!$B$37*'Emission factors'!$D$37/1000</f>
        <v>6.9375124999999996E-2</v>
      </c>
      <c r="R4408" s="98">
        <f>'Activity data'!N886*'Emission factors'!$B$37*'Emission factors'!$D$37/1000</f>
        <v>5.5437750000000001E-2</v>
      </c>
      <c r="S4408" s="98">
        <f>'Activity data'!O886*'Emission factors'!$B$37*'Emission factors'!$D$37/1000</f>
        <v>1.8834000000000004E-2</v>
      </c>
      <c r="T4408" s="98">
        <f>'Activity data'!P886*'Emission factors'!$B$37*'Emission factors'!$D$37/1000</f>
        <v>2.1317250000000001E-3</v>
      </c>
      <c r="U4408" s="98">
        <f>'Activity data'!Q886*'Emission factors'!$B$37*'Emission factors'!$D$37/1000</f>
        <v>0</v>
      </c>
    </row>
    <row r="4409" spans="1:21" x14ac:dyDescent="0.25">
      <c r="A4409" s="92" t="s">
        <v>11</v>
      </c>
      <c r="B4409" s="92" t="s">
        <v>12</v>
      </c>
      <c r="C4409" s="92" t="s">
        <v>43</v>
      </c>
      <c r="D4409" s="92" t="s">
        <v>43</v>
      </c>
      <c r="E4409" s="92" t="s">
        <v>24</v>
      </c>
      <c r="F4409" s="92" t="s">
        <v>34</v>
      </c>
      <c r="G4409" s="92" t="s">
        <v>97</v>
      </c>
      <c r="H4409" s="92" t="s">
        <v>31</v>
      </c>
      <c r="I4409" s="89" t="s">
        <v>195</v>
      </c>
      <c r="L4409" s="98">
        <f>'Activity data'!H887*'Emission factors'!$B$37*'Emission factors'!$D$37/1000</f>
        <v>1.70581E-2</v>
      </c>
      <c r="M4409" s="98">
        <f>'Activity data'!I887*'Emission factors'!$B$37*'Emission factors'!$D$37/1000</f>
        <v>1.0664000000000001E-3</v>
      </c>
      <c r="N4409" s="98">
        <f>'Activity data'!J887*'Emission factors'!$B$37*'Emission factors'!$D$37/1000</f>
        <v>0</v>
      </c>
      <c r="O4409" s="98">
        <f>'Activity data'!K887*'Emission factors'!$B$37*'Emission factors'!$D$37/1000</f>
        <v>0</v>
      </c>
      <c r="P4409" s="98">
        <f>'Activity data'!L887*'Emission factors'!$B$37*'Emission factors'!$D$37/1000</f>
        <v>0</v>
      </c>
      <c r="Q4409" s="98">
        <f>'Activity data'!M887*'Emission factors'!$B$37*'Emission factors'!$D$37/1000</f>
        <v>0</v>
      </c>
      <c r="R4409" s="98">
        <f>'Activity data'!N887*'Emission factors'!$B$37*'Emission factors'!$D$37/1000</f>
        <v>0</v>
      </c>
      <c r="S4409" s="98">
        <f>'Activity data'!O887*'Emission factors'!$B$37*'Emission factors'!$D$37/1000</f>
        <v>0</v>
      </c>
      <c r="T4409" s="98">
        <f>'Activity data'!P887*'Emission factors'!$B$37*'Emission factors'!$D$37/1000</f>
        <v>13.350448650000001</v>
      </c>
      <c r="U4409" s="98">
        <f>'Activity data'!Q887*'Emission factors'!$B$37*'Emission factors'!$D$37/1000</f>
        <v>28.423641775</v>
      </c>
    </row>
    <row r="4410" spans="1:21" x14ac:dyDescent="0.25">
      <c r="A4410" s="92" t="s">
        <v>11</v>
      </c>
      <c r="B4410" s="92" t="s">
        <v>12</v>
      </c>
      <c r="C4410" s="92" t="s">
        <v>43</v>
      </c>
      <c r="D4410" s="92" t="s">
        <v>43</v>
      </c>
      <c r="E4410" s="92" t="s">
        <v>24</v>
      </c>
      <c r="F4410" s="92" t="s">
        <v>34</v>
      </c>
      <c r="G4410" s="92" t="s">
        <v>97</v>
      </c>
      <c r="H4410" s="92" t="s">
        <v>31</v>
      </c>
      <c r="I4410" s="89" t="s">
        <v>209</v>
      </c>
      <c r="L4410" s="98">
        <f>'Activity data'!H888*'Emission factors'!$B$37*'Emission factors'!$D$37/1000</f>
        <v>5.6299158250000003</v>
      </c>
      <c r="M4410" s="98">
        <f>'Activity data'!I888*'Emission factors'!$B$37*'Emission factors'!$D$37/1000</f>
        <v>8.028755750000002</v>
      </c>
      <c r="N4410" s="98">
        <f>'Activity data'!J888*'Emission factors'!$B$37*'Emission factors'!$D$37/1000</f>
        <v>14.266305650000001</v>
      </c>
      <c r="O4410" s="98">
        <f>'Activity data'!K888*'Emission factors'!$B$37*'Emission factors'!$D$37/1000</f>
        <v>15.382038475</v>
      </c>
      <c r="P4410" s="98">
        <f>'Activity data'!L888*'Emission factors'!$B$37*'Emission factors'!$D$37/1000</f>
        <v>26.799773649999992</v>
      </c>
      <c r="Q4410" s="98">
        <f>'Activity data'!M888*'Emission factors'!$B$37*'Emission factors'!$D$37/1000</f>
        <v>33.983823425000004</v>
      </c>
      <c r="R4410" s="98">
        <f>'Activity data'!N888*'Emission factors'!$B$37*'Emission factors'!$D$37/1000</f>
        <v>33.949507275000002</v>
      </c>
      <c r="S4410" s="98">
        <f>'Activity data'!O888*'Emission factors'!$B$37*'Emission factors'!$D$37/1000</f>
        <v>28.395820775000001</v>
      </c>
      <c r="T4410" s="98">
        <f>'Activity data'!P888*'Emission factors'!$B$37*'Emission factors'!$D$37/1000</f>
        <v>14.753526825000005</v>
      </c>
      <c r="U4410" s="98">
        <f>'Activity data'!Q888*'Emission factors'!$B$37*'Emission factors'!$D$37/1000</f>
        <v>11.776720674999996</v>
      </c>
    </row>
    <row r="4411" spans="1:21" x14ac:dyDescent="0.25">
      <c r="A4411" s="92" t="s">
        <v>11</v>
      </c>
      <c r="B4411" s="92" t="s">
        <v>12</v>
      </c>
      <c r="C4411" s="92" t="s">
        <v>43</v>
      </c>
      <c r="D4411" s="92" t="s">
        <v>43</v>
      </c>
      <c r="E4411" s="92" t="s">
        <v>24</v>
      </c>
      <c r="F4411" s="92" t="s">
        <v>34</v>
      </c>
      <c r="G4411" s="92" t="s">
        <v>97</v>
      </c>
      <c r="H4411" s="92" t="s">
        <v>31</v>
      </c>
      <c r="I4411" s="89" t="s">
        <v>208</v>
      </c>
      <c r="L4411" s="98">
        <f>'Activity data'!H889*'Emission factors'!$B$37*'Emission factors'!$D$37/1000</f>
        <v>5.9226630499999997</v>
      </c>
      <c r="M4411" s="98">
        <f>'Activity data'!I889*'Emission factors'!$B$37*'Emission factors'!$D$37/1000</f>
        <v>5.7605078999999986</v>
      </c>
      <c r="N4411" s="98">
        <f>'Activity data'!J889*'Emission factors'!$B$37*'Emission factors'!$D$37/1000</f>
        <v>6.5870420750000003</v>
      </c>
      <c r="O4411" s="98">
        <f>'Activity data'!K889*'Emission factors'!$B$37*'Emission factors'!$D$37/1000</f>
        <v>8.9006742750000001</v>
      </c>
      <c r="P4411" s="98">
        <f>'Activity data'!L889*'Emission factors'!$B$37*'Emission factors'!$D$37/1000</f>
        <v>10.366440000000003</v>
      </c>
      <c r="Q4411" s="98">
        <f>'Activity data'!M889*'Emission factors'!$B$37*'Emission factors'!$D$37/1000</f>
        <v>11.929451299999998</v>
      </c>
      <c r="R4411" s="98">
        <f>'Activity data'!N889*'Emission factors'!$B$37*'Emission factors'!$D$37/1000</f>
        <v>12.196785524999997</v>
      </c>
      <c r="S4411" s="98">
        <f>'Activity data'!O889*'Emission factors'!$B$37*'Emission factors'!$D$37/1000</f>
        <v>11.239432450000002</v>
      </c>
      <c r="T4411" s="98">
        <f>'Activity data'!P889*'Emission factors'!$B$37*'Emission factors'!$D$37/1000</f>
        <v>2.8839326000000001</v>
      </c>
      <c r="U4411" s="98">
        <f>'Activity data'!Q889*'Emission factors'!$B$37*'Emission factors'!$D$37/1000</f>
        <v>0.53538977500000007</v>
      </c>
    </row>
    <row r="4412" spans="1:21" x14ac:dyDescent="0.25">
      <c r="A4412" s="92" t="s">
        <v>11</v>
      </c>
      <c r="B4412" s="92" t="s">
        <v>12</v>
      </c>
      <c r="C4412" s="92" t="s">
        <v>43</v>
      </c>
      <c r="D4412" s="92" t="s">
        <v>43</v>
      </c>
      <c r="E4412" s="92" t="s">
        <v>24</v>
      </c>
      <c r="F4412" s="92" t="s">
        <v>34</v>
      </c>
      <c r="G4412" s="92" t="s">
        <v>97</v>
      </c>
      <c r="H4412" s="92" t="s">
        <v>31</v>
      </c>
      <c r="I4412" s="89" t="s">
        <v>226</v>
      </c>
      <c r="L4412" s="98">
        <f>'Activity data'!H890*'Emission factors'!$B$37*'Emission factors'!$D$37/1000</f>
        <v>0</v>
      </c>
      <c r="M4412" s="98">
        <f>'Activity data'!I890*'Emission factors'!$B$37*'Emission factors'!$D$37/1000</f>
        <v>0</v>
      </c>
      <c r="N4412" s="98">
        <f>'Activity data'!J890*'Emission factors'!$B$37*'Emission factors'!$D$37/1000</f>
        <v>0</v>
      </c>
      <c r="O4412" s="98">
        <f>'Activity data'!K890*'Emission factors'!$B$37*'Emission factors'!$D$37/1000</f>
        <v>0</v>
      </c>
      <c r="P4412" s="98">
        <f>'Activity data'!L890*'Emission factors'!$B$37*'Emission factors'!$D$37/1000</f>
        <v>0</v>
      </c>
      <c r="Q4412" s="98">
        <f>'Activity data'!M890*'Emission factors'!$B$37*'Emission factors'!$D$37/1000</f>
        <v>0</v>
      </c>
      <c r="R4412" s="98">
        <f>'Activity data'!N890*'Emission factors'!$B$37*'Emission factors'!$D$37/1000</f>
        <v>0</v>
      </c>
      <c r="S4412" s="98">
        <f>'Activity data'!O890*'Emission factors'!$B$37*'Emission factors'!$D$37/1000</f>
        <v>0</v>
      </c>
      <c r="T4412" s="98">
        <f>'Activity data'!P890*'Emission factors'!$B$37*'Emission factors'!$D$37/1000</f>
        <v>0</v>
      </c>
      <c r="U4412" s="98">
        <f>'Activity data'!Q890*'Emission factors'!$B$37*'Emission factors'!$D$37/1000</f>
        <v>0</v>
      </c>
    </row>
    <row r="4413" spans="1:21" x14ac:dyDescent="0.25">
      <c r="A4413" s="92" t="s">
        <v>11</v>
      </c>
      <c r="B4413" s="92" t="s">
        <v>12</v>
      </c>
      <c r="C4413" s="92" t="s">
        <v>43</v>
      </c>
      <c r="D4413" s="92" t="s">
        <v>43</v>
      </c>
      <c r="E4413" s="92" t="s">
        <v>24</v>
      </c>
      <c r="F4413" s="92" t="s">
        <v>34</v>
      </c>
      <c r="G4413" s="92" t="s">
        <v>97</v>
      </c>
      <c r="H4413" s="92" t="s">
        <v>31</v>
      </c>
      <c r="I4413" s="89" t="s">
        <v>196</v>
      </c>
      <c r="L4413" s="98">
        <f>'Activity data'!H891*'Emission factors'!$B$37*'Emission factors'!$D$37/1000</f>
        <v>1.5981283250000002</v>
      </c>
      <c r="M4413" s="98">
        <f>'Activity data'!I891*'Emission factors'!$B$37*'Emission factors'!$D$37/1000</f>
        <v>1.1930995000000002</v>
      </c>
      <c r="N4413" s="98">
        <f>'Activity data'!J891*'Emission factors'!$B$37*'Emission factors'!$D$37/1000</f>
        <v>0.83132652499999993</v>
      </c>
      <c r="O4413" s="98">
        <f>'Activity data'!K891*'Emission factors'!$B$37*'Emission factors'!$D$37/1000</f>
        <v>0.62513185000000004</v>
      </c>
      <c r="P4413" s="98">
        <f>'Activity data'!L891*'Emission factors'!$B$37*'Emission factors'!$D$37/1000</f>
        <v>0.69228817500000006</v>
      </c>
      <c r="Q4413" s="98">
        <f>'Activity data'!M891*'Emission factors'!$B$37*'Emission factors'!$D$37/1000</f>
        <v>0.96308605000000014</v>
      </c>
      <c r="R4413" s="98">
        <f>'Activity data'!N891*'Emission factors'!$B$37*'Emission factors'!$D$37/1000</f>
        <v>1.163333825</v>
      </c>
      <c r="S4413" s="98">
        <f>'Activity data'!O891*'Emission factors'!$B$37*'Emission factors'!$D$37/1000</f>
        <v>0.8367327</v>
      </c>
      <c r="T4413" s="98">
        <f>'Activity data'!P891*'Emission factors'!$B$37*'Emission factors'!$D$37/1000</f>
        <v>29.693608074999997</v>
      </c>
      <c r="U4413" s="98">
        <f>'Activity data'!Q891*'Emission factors'!$B$37*'Emission factors'!$D$37/1000</f>
        <v>55.954105825000006</v>
      </c>
    </row>
    <row r="4414" spans="1:21" x14ac:dyDescent="0.25">
      <c r="A4414" s="92" t="s">
        <v>11</v>
      </c>
      <c r="B4414" s="92" t="s">
        <v>12</v>
      </c>
      <c r="C4414" s="92" t="s">
        <v>43</v>
      </c>
      <c r="D4414" s="92" t="s">
        <v>43</v>
      </c>
      <c r="E4414" s="92" t="s">
        <v>24</v>
      </c>
      <c r="F4414" s="92" t="s">
        <v>34</v>
      </c>
      <c r="G4414" s="92" t="s">
        <v>97</v>
      </c>
      <c r="H4414" s="92" t="s">
        <v>31</v>
      </c>
      <c r="I4414" s="89" t="s">
        <v>197</v>
      </c>
      <c r="L4414" s="98">
        <f>'Activity data'!H892*'Emission factors'!$B$37*'Emission factors'!$D$37/1000</f>
        <v>56.310472625000003</v>
      </c>
      <c r="M4414" s="98">
        <f>'Activity data'!I892*'Emission factors'!$B$37*'Emission factors'!$D$37/1000</f>
        <v>58.858737550000008</v>
      </c>
      <c r="N4414" s="98">
        <f>'Activity data'!J892*'Emission factors'!$B$37*'Emission factors'!$D$37/1000</f>
        <v>58.709798450000001</v>
      </c>
      <c r="O4414" s="98">
        <f>'Activity data'!K892*'Emission factors'!$B$37*'Emission factors'!$D$37/1000</f>
        <v>53.952854649999999</v>
      </c>
      <c r="P4414" s="98">
        <f>'Activity data'!L892*'Emission factors'!$B$37*'Emission factors'!$D$37/1000</f>
        <v>65.858229175000005</v>
      </c>
      <c r="Q4414" s="98">
        <f>'Activity data'!M892*'Emission factors'!$B$37*'Emission factors'!$D$37/1000</f>
        <v>75.496231975000001</v>
      </c>
      <c r="R4414" s="98">
        <f>'Activity data'!N892*'Emission factors'!$B$37*'Emission factors'!$D$37/1000</f>
        <v>81.800546899999986</v>
      </c>
      <c r="S4414" s="98">
        <f>'Activity data'!O892*'Emission factors'!$B$37*'Emission factors'!$D$37/1000</f>
        <v>72.224172774999985</v>
      </c>
      <c r="T4414" s="98">
        <f>'Activity data'!P892*'Emission factors'!$B$37*'Emission factors'!$D$37/1000</f>
        <v>17.214310399999995</v>
      </c>
      <c r="U4414" s="98">
        <f>'Activity data'!Q892*'Emission factors'!$B$37*'Emission factors'!$D$37/1000</f>
        <v>7.8888874999999983E-2</v>
      </c>
    </row>
    <row r="4415" spans="1:21" x14ac:dyDescent="0.25">
      <c r="A4415" s="92" t="s">
        <v>11</v>
      </c>
      <c r="B4415" s="92" t="s">
        <v>12</v>
      </c>
      <c r="C4415" s="92" t="s">
        <v>43</v>
      </c>
      <c r="D4415" s="92" t="s">
        <v>43</v>
      </c>
      <c r="E4415" s="92" t="s">
        <v>24</v>
      </c>
      <c r="F4415" s="92" t="s">
        <v>34</v>
      </c>
      <c r="G4415" s="92" t="s">
        <v>97</v>
      </c>
      <c r="H4415" s="92" t="s">
        <v>31</v>
      </c>
      <c r="I4415" s="89" t="s">
        <v>229</v>
      </c>
      <c r="L4415" s="98">
        <f>'Activity data'!H893*'Emission factors'!$B$37*'Emission factors'!$D$37/1000</f>
        <v>0</v>
      </c>
      <c r="M4415" s="98">
        <f>'Activity data'!I893*'Emission factors'!$B$37*'Emission factors'!$D$37/1000</f>
        <v>0</v>
      </c>
      <c r="N4415" s="98">
        <f>'Activity data'!J893*'Emission factors'!$B$37*'Emission factors'!$D$37/1000</f>
        <v>0</v>
      </c>
      <c r="O4415" s="98">
        <f>'Activity data'!K893*'Emission factors'!$B$37*'Emission factors'!$D$37/1000</f>
        <v>0</v>
      </c>
      <c r="P4415" s="98">
        <f>'Activity data'!L893*'Emission factors'!$B$37*'Emission factors'!$D$37/1000</f>
        <v>0</v>
      </c>
      <c r="Q4415" s="98">
        <f>'Activity data'!M893*'Emission factors'!$B$37*'Emission factors'!$D$37/1000</f>
        <v>0</v>
      </c>
      <c r="R4415" s="98">
        <f>'Activity data'!N893*'Emission factors'!$B$37*'Emission factors'!$D$37/1000</f>
        <v>0</v>
      </c>
      <c r="S4415" s="98">
        <f>'Activity data'!O893*'Emission factors'!$B$37*'Emission factors'!$D$37/1000</f>
        <v>0</v>
      </c>
      <c r="T4415" s="98">
        <f>'Activity data'!P893*'Emission factors'!$B$37*'Emission factors'!$D$37/1000</f>
        <v>0</v>
      </c>
      <c r="U4415" s="98">
        <f>'Activity data'!Q893*'Emission factors'!$B$37*'Emission factors'!$D$37/1000</f>
        <v>0</v>
      </c>
    </row>
    <row r="4416" spans="1:21" x14ac:dyDescent="0.25">
      <c r="A4416" s="92" t="s">
        <v>11</v>
      </c>
      <c r="B4416" s="92" t="s">
        <v>12</v>
      </c>
      <c r="C4416" s="92" t="s">
        <v>43</v>
      </c>
      <c r="D4416" s="92" t="s">
        <v>43</v>
      </c>
      <c r="E4416" s="92" t="s">
        <v>24</v>
      </c>
      <c r="F4416" s="92" t="s">
        <v>34</v>
      </c>
      <c r="G4416" s="92" t="s">
        <v>97</v>
      </c>
      <c r="H4416" s="92" t="s">
        <v>31</v>
      </c>
      <c r="I4416" s="89" t="s">
        <v>198</v>
      </c>
      <c r="L4416" s="98">
        <f>'Activity data'!H894*'Emission factors'!$B$37*'Emission factors'!$D$37/1000</f>
        <v>3.1981249999999996E-2</v>
      </c>
      <c r="M4416" s="98">
        <f>'Activity data'!I894*'Emission factors'!$B$37*'Emission factors'!$D$37/1000</f>
        <v>9.5943749999999987E-3</v>
      </c>
      <c r="N4416" s="98">
        <f>'Activity data'!J894*'Emission factors'!$B$37*'Emission factors'!$D$37/1000</f>
        <v>4.7971874999999997E-2</v>
      </c>
      <c r="O4416" s="98">
        <f>'Activity data'!K894*'Emission factors'!$B$37*'Emission factors'!$D$37/1000</f>
        <v>0.108735175</v>
      </c>
      <c r="P4416" s="98">
        <f>'Activity data'!L894*'Emission factors'!$B$37*'Emission factors'!$D$37/1000</f>
        <v>6.9292350000000003E-2</v>
      </c>
      <c r="Q4416" s="98">
        <f>'Activity data'!M894*'Emission factors'!$B$37*'Emission factors'!$D$37/1000</f>
        <v>1.27925E-2</v>
      </c>
      <c r="R4416" s="98">
        <f>'Activity data'!N894*'Emission factors'!$B$37*'Emission factors'!$D$37/1000</f>
        <v>0</v>
      </c>
      <c r="S4416" s="98">
        <f>'Activity data'!O894*'Emission factors'!$B$37*'Emission factors'!$D$37/1000</f>
        <v>1.5378057749999998</v>
      </c>
      <c r="T4416" s="98">
        <f>'Activity data'!P894*'Emission factors'!$B$37*'Emission factors'!$D$37/1000</f>
        <v>2.0242980999999998</v>
      </c>
      <c r="U4416" s="98">
        <f>'Activity data'!Q894*'Emission factors'!$B$37*'Emission factors'!$D$37/1000</f>
        <v>2.0347965499999998</v>
      </c>
    </row>
    <row r="4417" spans="1:21" x14ac:dyDescent="0.25">
      <c r="A4417" s="92" t="s">
        <v>11</v>
      </c>
      <c r="B4417" s="92" t="s">
        <v>12</v>
      </c>
      <c r="C4417" s="92" t="s">
        <v>43</v>
      </c>
      <c r="D4417" s="92" t="s">
        <v>43</v>
      </c>
      <c r="E4417" s="92" t="s">
        <v>24</v>
      </c>
      <c r="F4417" s="92" t="s">
        <v>34</v>
      </c>
      <c r="G4417" s="92" t="s">
        <v>97</v>
      </c>
      <c r="H4417" s="92" t="s">
        <v>31</v>
      </c>
      <c r="I4417" s="89" t="s">
        <v>231</v>
      </c>
      <c r="L4417" s="98">
        <f>'Activity data'!H895*'Emission factors'!$B$37*'Emission factors'!$D$37/1000</f>
        <v>0</v>
      </c>
      <c r="M4417" s="98">
        <f>'Activity data'!I895*'Emission factors'!$B$37*'Emission factors'!$D$37/1000</f>
        <v>0</v>
      </c>
      <c r="N4417" s="98">
        <f>'Activity data'!J895*'Emission factors'!$B$37*'Emission factors'!$D$37/1000</f>
        <v>0</v>
      </c>
      <c r="O4417" s="98">
        <f>'Activity data'!K895*'Emission factors'!$B$37*'Emission factors'!$D$37/1000</f>
        <v>0</v>
      </c>
      <c r="P4417" s="98">
        <f>'Activity data'!L895*'Emission factors'!$B$37*'Emission factors'!$D$37/1000</f>
        <v>0</v>
      </c>
      <c r="Q4417" s="98">
        <f>'Activity data'!M895*'Emission factors'!$B$37*'Emission factors'!$D$37/1000</f>
        <v>0</v>
      </c>
      <c r="R4417" s="98">
        <f>'Activity data'!N895*'Emission factors'!$B$37*'Emission factors'!$D$37/1000</f>
        <v>0</v>
      </c>
      <c r="S4417" s="98">
        <f>'Activity data'!O895*'Emission factors'!$B$37*'Emission factors'!$D$37/1000</f>
        <v>0</v>
      </c>
      <c r="T4417" s="98">
        <f>'Activity data'!P895*'Emission factors'!$B$37*'Emission factors'!$D$37/1000</f>
        <v>0</v>
      </c>
      <c r="U4417" s="98">
        <f>'Activity data'!Q895*'Emission factors'!$B$37*'Emission factors'!$D$37/1000</f>
        <v>0</v>
      </c>
    </row>
    <row r="4418" spans="1:21" x14ac:dyDescent="0.25">
      <c r="A4418" s="92" t="s">
        <v>11</v>
      </c>
      <c r="B4418" s="92" t="s">
        <v>12</v>
      </c>
      <c r="C4418" s="92" t="s">
        <v>43</v>
      </c>
      <c r="D4418" s="92" t="s">
        <v>43</v>
      </c>
      <c r="E4418" s="92" t="s">
        <v>24</v>
      </c>
      <c r="F4418" s="92" t="s">
        <v>34</v>
      </c>
      <c r="G4418" s="92" t="s">
        <v>97</v>
      </c>
      <c r="H4418" s="92" t="s">
        <v>31</v>
      </c>
      <c r="I4418" s="89" t="s">
        <v>230</v>
      </c>
      <c r="L4418" s="98">
        <f>'Activity data'!H896*'Emission factors'!$B$37*'Emission factors'!$D$37/1000</f>
        <v>0</v>
      </c>
      <c r="M4418" s="98">
        <f>'Activity data'!I896*'Emission factors'!$B$37*'Emission factors'!$D$37/1000</f>
        <v>0</v>
      </c>
      <c r="N4418" s="98">
        <f>'Activity data'!J896*'Emission factors'!$B$37*'Emission factors'!$D$37/1000</f>
        <v>0</v>
      </c>
      <c r="O4418" s="98">
        <f>'Activity data'!K896*'Emission factors'!$B$37*'Emission factors'!$D$37/1000</f>
        <v>0</v>
      </c>
      <c r="P4418" s="98">
        <f>'Activity data'!L896*'Emission factors'!$B$37*'Emission factors'!$D$37/1000</f>
        <v>0</v>
      </c>
      <c r="Q4418" s="98">
        <f>'Activity data'!M896*'Emission factors'!$B$37*'Emission factors'!$D$37/1000</f>
        <v>0</v>
      </c>
      <c r="R4418" s="98">
        <f>'Activity data'!N896*'Emission factors'!$B$37*'Emission factors'!$D$37/1000</f>
        <v>0</v>
      </c>
      <c r="S4418" s="98">
        <f>'Activity data'!O896*'Emission factors'!$B$37*'Emission factors'!$D$37/1000</f>
        <v>0</v>
      </c>
      <c r="T4418" s="98">
        <f>'Activity data'!P896*'Emission factors'!$B$37*'Emission factors'!$D$37/1000</f>
        <v>0</v>
      </c>
      <c r="U4418" s="98">
        <f>'Activity data'!Q896*'Emission factors'!$B$37*'Emission factors'!$D$37/1000</f>
        <v>0</v>
      </c>
    </row>
    <row r="4419" spans="1:21" x14ac:dyDescent="0.25">
      <c r="A4419" s="92" t="s">
        <v>11</v>
      </c>
      <c r="B4419" s="92" t="s">
        <v>12</v>
      </c>
      <c r="C4419" s="92" t="s">
        <v>43</v>
      </c>
      <c r="D4419" s="92" t="s">
        <v>43</v>
      </c>
      <c r="E4419" s="92" t="s">
        <v>24</v>
      </c>
      <c r="F4419" s="92" t="s">
        <v>34</v>
      </c>
      <c r="G4419" s="92" t="s">
        <v>97</v>
      </c>
      <c r="H4419" s="92" t="s">
        <v>31</v>
      </c>
      <c r="I4419" s="88" t="s">
        <v>232</v>
      </c>
      <c r="L4419" s="98">
        <f>'Activity data'!H897*'Emission factors'!$B$37*'Emission factors'!$D$37/1000</f>
        <v>1.5069231749999998</v>
      </c>
      <c r="M4419" s="98">
        <f>'Activity data'!I897*'Emission factors'!$B$37*'Emission factors'!$D$37/1000</f>
        <v>1.7432114000000003</v>
      </c>
      <c r="N4419" s="98">
        <f>'Activity data'!J897*'Emission factors'!$B$37*'Emission factors'!$D$37/1000</f>
        <v>2.161886275000001</v>
      </c>
      <c r="O4419" s="98">
        <f>'Activity data'!K897*'Emission factors'!$B$37*'Emission factors'!$D$37/1000</f>
        <v>2.2787162000000003</v>
      </c>
      <c r="P4419" s="98">
        <f>'Activity data'!L897*'Emission factors'!$B$37*'Emission factors'!$D$37/1000</f>
        <v>2.3697837499999999</v>
      </c>
      <c r="Q4419" s="98">
        <f>'Activity data'!M897*'Emission factors'!$B$37*'Emission factors'!$D$37/1000</f>
        <v>2.2722619000000006</v>
      </c>
      <c r="R4419" s="98">
        <f>'Activity data'!N897*'Emission factors'!$B$37*'Emission factors'!$D$37/1000</f>
        <v>2.0180534250000002</v>
      </c>
      <c r="S4419" s="98">
        <f>'Activity data'!O897*'Emission factors'!$B$37*'Emission factors'!$D$37/1000</f>
        <v>1.0082693749999998</v>
      </c>
      <c r="T4419" s="98">
        <f>'Activity data'!P897*'Emission factors'!$B$37*'Emission factors'!$D$37/1000</f>
        <v>1.7044555000000003</v>
      </c>
      <c r="U4419" s="98">
        <f>'Activity data'!Q897*'Emission factors'!$B$37*'Emission factors'!$D$37/1000</f>
        <v>1.9622781250000001</v>
      </c>
    </row>
    <row r="4420" spans="1:21" x14ac:dyDescent="0.25">
      <c r="A4420" s="92" t="s">
        <v>11</v>
      </c>
      <c r="B4420" s="92" t="s">
        <v>12</v>
      </c>
      <c r="C4420" s="92" t="s">
        <v>43</v>
      </c>
      <c r="D4420" s="92" t="s">
        <v>43</v>
      </c>
      <c r="E4420" s="92" t="s">
        <v>24</v>
      </c>
      <c r="F4420" s="92" t="s">
        <v>34</v>
      </c>
      <c r="G4420" s="92" t="s">
        <v>97</v>
      </c>
      <c r="H4420" s="92" t="s">
        <v>31</v>
      </c>
      <c r="I4420" s="89" t="s">
        <v>225</v>
      </c>
      <c r="L4420" s="98">
        <f>'Activity data'!H898*'Emission factors'!$B$37*'Emission factors'!$D$37/1000</f>
        <v>0.42536030000000002</v>
      </c>
      <c r="M4420" s="98">
        <f>'Activity data'!I898*'Emission factors'!$B$37*'Emission factors'!$D$37/1000</f>
        <v>0.71856977499999997</v>
      </c>
      <c r="N4420" s="98">
        <f>'Activity data'!J898*'Emission factors'!$B$37*'Emission factors'!$D$37/1000</f>
        <v>0.45523132499999996</v>
      </c>
      <c r="O4420" s="98">
        <f>'Activity data'!K898*'Emission factors'!$B$37*'Emission factors'!$D$37/1000</f>
        <v>0.26545835000000001</v>
      </c>
      <c r="P4420" s="98">
        <f>'Activity data'!L898*'Emission factors'!$B$37*'Emission factors'!$D$37/1000</f>
        <v>0.36993652500000007</v>
      </c>
      <c r="Q4420" s="98">
        <f>'Activity data'!M898*'Emission factors'!$B$37*'Emission factors'!$D$37/1000</f>
        <v>0.63753305000000005</v>
      </c>
      <c r="R4420" s="98">
        <f>'Activity data'!N898*'Emission factors'!$B$37*'Emission factors'!$D$37/1000</f>
        <v>1.1812508500000001</v>
      </c>
      <c r="S4420" s="98">
        <f>'Activity data'!O898*'Emission factors'!$B$37*'Emission factors'!$D$37/1000</f>
        <v>1.1499705</v>
      </c>
      <c r="T4420" s="98">
        <f>'Activity data'!P898*'Emission factors'!$B$37*'Emission factors'!$D$37/1000</f>
        <v>0.41896727499999997</v>
      </c>
      <c r="U4420" s="98">
        <f>'Activity data'!Q898*'Emission factors'!$B$37*'Emission factors'!$D$37/1000</f>
        <v>0.55008287500000008</v>
      </c>
    </row>
    <row r="4421" spans="1:21" x14ac:dyDescent="0.25">
      <c r="A4421" s="92" t="s">
        <v>11</v>
      </c>
      <c r="B4421" s="92" t="s">
        <v>12</v>
      </c>
      <c r="C4421" s="92" t="s">
        <v>43</v>
      </c>
      <c r="D4421" s="92" t="s">
        <v>43</v>
      </c>
      <c r="E4421" s="92" t="s">
        <v>24</v>
      </c>
      <c r="F4421" s="92" t="s">
        <v>34</v>
      </c>
      <c r="G4421" s="92" t="s">
        <v>97</v>
      </c>
      <c r="H4421" s="92" t="s">
        <v>31</v>
      </c>
      <c r="I4421" s="89" t="s">
        <v>205</v>
      </c>
      <c r="L4421" s="98">
        <f>'Activity data'!H899*'Emission factors'!$B$37*'Emission factors'!$D$37/1000</f>
        <v>2.2374824250000001</v>
      </c>
      <c r="M4421" s="98">
        <f>'Activity data'!I899*'Emission factors'!$B$37*'Emission factors'!$D$37/1000</f>
        <v>2.3611160250000003</v>
      </c>
      <c r="N4421" s="98">
        <f>'Activity data'!J899*'Emission factors'!$B$37*'Emission factors'!$D$37/1000</f>
        <v>2.2153922499999994</v>
      </c>
      <c r="O4421" s="98">
        <f>'Activity data'!K899*'Emission factors'!$B$37*'Emission factors'!$D$37/1000</f>
        <v>2.0149595749999998</v>
      </c>
      <c r="P4421" s="98">
        <f>'Activity data'!L899*'Emission factors'!$B$37*'Emission factors'!$D$37/1000</f>
        <v>2.1332966499999997</v>
      </c>
      <c r="Q4421" s="98">
        <f>'Activity data'!M899*'Emission factors'!$B$37*'Emission factors'!$D$37/1000</f>
        <v>0.81239577499999993</v>
      </c>
      <c r="R4421" s="98">
        <f>'Activity data'!N899*'Emission factors'!$B$37*'Emission factors'!$D$37/1000</f>
        <v>0.76173425000000006</v>
      </c>
      <c r="S4421" s="98">
        <f>'Activity data'!O899*'Emission factors'!$B$37*'Emission factors'!$D$37/1000</f>
        <v>2.85339185</v>
      </c>
      <c r="T4421" s="98">
        <f>'Activity data'!P899*'Emission factors'!$B$37*'Emission factors'!$D$37/1000</f>
        <v>2.7627639750000004</v>
      </c>
      <c r="U4421" s="98">
        <f>'Activity data'!Q899*'Emission factors'!$B$37*'Emission factors'!$D$37/1000</f>
        <v>3.174682475</v>
      </c>
    </row>
    <row r="4422" spans="1:21" x14ac:dyDescent="0.25">
      <c r="A4422" s="92" t="s">
        <v>11</v>
      </c>
      <c r="B4422" s="92" t="s">
        <v>12</v>
      </c>
      <c r="C4422" s="92" t="s">
        <v>43</v>
      </c>
      <c r="D4422" s="92" t="s">
        <v>43</v>
      </c>
      <c r="E4422" s="92" t="s">
        <v>24</v>
      </c>
      <c r="F4422" s="92" t="s">
        <v>34</v>
      </c>
      <c r="G4422" s="92" t="s">
        <v>97</v>
      </c>
      <c r="H4422" s="92" t="s">
        <v>31</v>
      </c>
      <c r="I4422" s="89" t="s">
        <v>204</v>
      </c>
      <c r="L4422" s="98">
        <f>'Activity data'!H900*'Emission factors'!$B$37*'Emission factors'!$D$37/1000</f>
        <v>3.9002440500000004</v>
      </c>
      <c r="M4422" s="98">
        <f>'Activity data'!I900*'Emission factors'!$B$37*'Emission factors'!$D$37/1000</f>
        <v>5.4368458249999998</v>
      </c>
      <c r="N4422" s="98">
        <f>'Activity data'!J900*'Emission factors'!$B$37*'Emission factors'!$D$37/1000</f>
        <v>3.6806591750000006</v>
      </c>
      <c r="O4422" s="98">
        <f>'Activity data'!K900*'Emission factors'!$B$37*'Emission factors'!$D$37/1000</f>
        <v>3.4931404749999997</v>
      </c>
      <c r="P4422" s="98">
        <f>'Activity data'!L900*'Emission factors'!$B$37*'Emission factors'!$D$37/1000</f>
        <v>3.9620178499999996</v>
      </c>
      <c r="Q4422" s="98">
        <f>'Activity data'!M900*'Emission factors'!$B$37*'Emission factors'!$D$37/1000</f>
        <v>4.3337335000000001</v>
      </c>
      <c r="R4422" s="98">
        <f>'Activity data'!N900*'Emission factors'!$B$37*'Emission factors'!$D$37/1000</f>
        <v>4.0925422000000005</v>
      </c>
      <c r="S4422" s="98">
        <f>'Activity data'!O900*'Emission factors'!$B$37*'Emission factors'!$D$37/1000</f>
        <v>1.0012291999999998</v>
      </c>
      <c r="T4422" s="98">
        <f>'Activity data'!P900*'Emission factors'!$B$37*'Emission factors'!$D$37/1000</f>
        <v>4.9136100000000002E-2</v>
      </c>
      <c r="U4422" s="98">
        <f>'Activity data'!Q900*'Emission factors'!$B$37*'Emission factors'!$D$37/1000</f>
        <v>2.3454350000000002E-2</v>
      </c>
    </row>
    <row r="4423" spans="1:21" x14ac:dyDescent="0.25">
      <c r="A4423" s="92" t="s">
        <v>11</v>
      </c>
      <c r="B4423" s="92" t="s">
        <v>12</v>
      </c>
      <c r="C4423" s="92" t="s">
        <v>43</v>
      </c>
      <c r="D4423" s="92" t="s">
        <v>43</v>
      </c>
      <c r="E4423" s="92" t="s">
        <v>24</v>
      </c>
      <c r="F4423" s="92" t="s">
        <v>34</v>
      </c>
      <c r="G4423" s="92" t="s">
        <v>97</v>
      </c>
      <c r="H4423" s="92" t="s">
        <v>31</v>
      </c>
      <c r="I4423" s="89" t="s">
        <v>228</v>
      </c>
      <c r="L4423" s="98">
        <f>'Activity data'!H901*'Emission factors'!$B$37*'Emission factors'!$D$37/1000</f>
        <v>0</v>
      </c>
      <c r="M4423" s="98">
        <f>'Activity data'!I901*'Emission factors'!$B$37*'Emission factors'!$D$37/1000</f>
        <v>0</v>
      </c>
      <c r="N4423" s="98">
        <f>'Activity data'!J901*'Emission factors'!$B$37*'Emission factors'!$D$37/1000</f>
        <v>0</v>
      </c>
      <c r="O4423" s="98">
        <f>'Activity data'!K901*'Emission factors'!$B$37*'Emission factors'!$D$37/1000</f>
        <v>0</v>
      </c>
      <c r="P4423" s="98">
        <f>'Activity data'!L901*'Emission factors'!$B$37*'Emission factors'!$D$37/1000</f>
        <v>0</v>
      </c>
      <c r="Q4423" s="98">
        <f>'Activity data'!M901*'Emission factors'!$B$37*'Emission factors'!$D$37/1000</f>
        <v>0</v>
      </c>
      <c r="R4423" s="98">
        <f>'Activity data'!N901*'Emission factors'!$B$37*'Emission factors'!$D$37/1000</f>
        <v>0</v>
      </c>
      <c r="S4423" s="98">
        <f>'Activity data'!O901*'Emission factors'!$B$37*'Emission factors'!$D$37/1000</f>
        <v>0</v>
      </c>
      <c r="T4423" s="98">
        <f>'Activity data'!P901*'Emission factors'!$B$37*'Emission factors'!$D$37/1000</f>
        <v>0</v>
      </c>
      <c r="U4423" s="98">
        <f>'Activity data'!Q901*'Emission factors'!$B$37*'Emission factors'!$D$37/1000</f>
        <v>0</v>
      </c>
    </row>
    <row r="4424" spans="1:21" x14ac:dyDescent="0.25">
      <c r="A4424" s="92" t="s">
        <v>11</v>
      </c>
      <c r="B4424" s="92" t="s">
        <v>12</v>
      </c>
      <c r="C4424" s="92" t="s">
        <v>43</v>
      </c>
      <c r="D4424" s="92" t="s">
        <v>43</v>
      </c>
      <c r="E4424" s="92" t="s">
        <v>24</v>
      </c>
      <c r="F4424" s="92" t="s">
        <v>34</v>
      </c>
      <c r="G4424" s="92" t="s">
        <v>97</v>
      </c>
      <c r="H4424" s="92" t="s">
        <v>31</v>
      </c>
      <c r="I4424" s="89" t="s">
        <v>202</v>
      </c>
      <c r="L4424" s="98">
        <f>'Activity data'!H902*'Emission factors'!$B$37*'Emission factors'!$D$37/1000</f>
        <v>12.590398924999999</v>
      </c>
      <c r="M4424" s="98">
        <f>'Activity data'!I902*'Emission factors'!$B$37*'Emission factors'!$D$37/1000</f>
        <v>21.796095849999997</v>
      </c>
      <c r="N4424" s="98">
        <f>'Activity data'!J902*'Emission factors'!$B$37*'Emission factors'!$D$37/1000</f>
        <v>25.179315425000002</v>
      </c>
      <c r="O4424" s="98">
        <f>'Activity data'!K902*'Emission factors'!$B$37*'Emission factors'!$D$37/1000</f>
        <v>26.359206399999998</v>
      </c>
      <c r="P4424" s="98">
        <f>'Activity data'!L902*'Emission factors'!$B$37*'Emission factors'!$D$37/1000</f>
        <v>28.086788375000005</v>
      </c>
      <c r="Q4424" s="98">
        <f>'Activity data'!M902*'Emission factors'!$B$37*'Emission factors'!$D$37/1000</f>
        <v>30.021788375</v>
      </c>
      <c r="R4424" s="98">
        <f>'Activity data'!N902*'Emission factors'!$B$37*'Emission factors'!$D$37/1000</f>
        <v>34.296442025000005</v>
      </c>
      <c r="S4424" s="98">
        <f>'Activity data'!O902*'Emission factors'!$B$37*'Emission factors'!$D$37/1000</f>
        <v>33.649486600000003</v>
      </c>
      <c r="T4424" s="98">
        <f>'Activity data'!P902*'Emission factors'!$B$37*'Emission factors'!$D$37/1000</f>
        <v>22.377101100000001</v>
      </c>
      <c r="U4424" s="98">
        <f>'Activity data'!Q902*'Emission factors'!$B$37*'Emission factors'!$D$37/1000</f>
        <v>21.462508299999993</v>
      </c>
    </row>
    <row r="4425" spans="1:21" x14ac:dyDescent="0.25">
      <c r="A4425" s="92" t="s">
        <v>11</v>
      </c>
      <c r="B4425" s="92" t="s">
        <v>12</v>
      </c>
      <c r="C4425" s="92" t="s">
        <v>43</v>
      </c>
      <c r="D4425" s="92" t="s">
        <v>43</v>
      </c>
      <c r="E4425" s="92" t="s">
        <v>24</v>
      </c>
      <c r="F4425" s="92" t="s">
        <v>34</v>
      </c>
      <c r="G4425" s="92" t="s">
        <v>97</v>
      </c>
      <c r="H4425" s="92" t="s">
        <v>31</v>
      </c>
      <c r="I4425" s="89" t="s">
        <v>190</v>
      </c>
      <c r="L4425" s="98">
        <f>'Activity data'!H903*'Emission factors'!$B$37*'Emission factors'!$D$37/1000</f>
        <v>0</v>
      </c>
      <c r="M4425" s="98">
        <f>'Activity data'!I903*'Emission factors'!$B$37*'Emission factors'!$D$37/1000</f>
        <v>0</v>
      </c>
      <c r="N4425" s="98">
        <f>'Activity data'!J903*'Emission factors'!$B$37*'Emission factors'!$D$37/1000</f>
        <v>0</v>
      </c>
      <c r="O4425" s="98">
        <f>'Activity data'!K903*'Emission factors'!$B$37*'Emission factors'!$D$37/1000</f>
        <v>0</v>
      </c>
      <c r="P4425" s="98">
        <f>'Activity data'!L903*'Emission factors'!$B$37*'Emission factors'!$D$37/1000</f>
        <v>0</v>
      </c>
      <c r="Q4425" s="98">
        <f>'Activity data'!M903*'Emission factors'!$B$37*'Emission factors'!$D$37/1000</f>
        <v>0</v>
      </c>
      <c r="R4425" s="98">
        <f>'Activity data'!N903*'Emission factors'!$B$37*'Emission factors'!$D$37/1000</f>
        <v>0</v>
      </c>
      <c r="S4425" s="98">
        <f>'Activity data'!O903*'Emission factors'!$B$37*'Emission factors'!$D$37/1000</f>
        <v>0</v>
      </c>
      <c r="T4425" s="98">
        <f>'Activity data'!P903*'Emission factors'!$B$37*'Emission factors'!$D$37/1000</f>
        <v>0</v>
      </c>
      <c r="U4425" s="98">
        <f>'Activity data'!Q903*'Emission factors'!$B$37*'Emission factors'!$D$37/1000</f>
        <v>1.5258765000000003</v>
      </c>
    </row>
    <row r="4426" spans="1:21" x14ac:dyDescent="0.25">
      <c r="A4426" s="92" t="s">
        <v>11</v>
      </c>
      <c r="B4426" s="92" t="s">
        <v>12</v>
      </c>
      <c r="C4426" s="92" t="s">
        <v>43</v>
      </c>
      <c r="D4426" s="92" t="s">
        <v>43</v>
      </c>
      <c r="E4426" s="92" t="s">
        <v>24</v>
      </c>
      <c r="F4426" s="92" t="s">
        <v>34</v>
      </c>
      <c r="G4426" s="92" t="s">
        <v>97</v>
      </c>
      <c r="H4426" s="92" t="s">
        <v>31</v>
      </c>
      <c r="I4426" s="89" t="s">
        <v>210</v>
      </c>
      <c r="L4426" s="98">
        <f>'Activity data'!H904*'Emission factors'!$B$37*'Emission factors'!$D$37/1000</f>
        <v>1.7769750000000003E-3</v>
      </c>
      <c r="M4426" s="98">
        <f>'Activity data'!I904*'Emission factors'!$B$37*'Emission factors'!$D$37/1000</f>
        <v>0</v>
      </c>
      <c r="N4426" s="98">
        <f>'Activity data'!J904*'Emission factors'!$B$37*'Emission factors'!$D$37/1000</f>
        <v>0</v>
      </c>
      <c r="O4426" s="98">
        <f>'Activity data'!K904*'Emission factors'!$B$37*'Emission factors'!$D$37/1000</f>
        <v>0</v>
      </c>
      <c r="P4426" s="98">
        <f>'Activity data'!L904*'Emission factors'!$B$37*'Emission factors'!$D$37/1000</f>
        <v>0</v>
      </c>
      <c r="Q4426" s="98">
        <f>'Activity data'!M904*'Emission factors'!$B$37*'Emission factors'!$D$37/1000</f>
        <v>0</v>
      </c>
      <c r="R4426" s="98">
        <f>'Activity data'!N904*'Emission factors'!$B$37*'Emission factors'!$D$37/1000</f>
        <v>0</v>
      </c>
      <c r="S4426" s="98">
        <f>'Activity data'!O904*'Emission factors'!$B$37*'Emission factors'!$D$37/1000</f>
        <v>0</v>
      </c>
      <c r="T4426" s="98">
        <f>'Activity data'!P904*'Emission factors'!$B$37*'Emission factors'!$D$37/1000</f>
        <v>0</v>
      </c>
      <c r="U4426" s="98">
        <f>'Activity data'!Q904*'Emission factors'!$B$37*'Emission factors'!$D$37/1000</f>
        <v>0</v>
      </c>
    </row>
    <row r="4427" spans="1:21" x14ac:dyDescent="0.25">
      <c r="A4427" s="92" t="s">
        <v>11</v>
      </c>
      <c r="B4427" s="92" t="s">
        <v>12</v>
      </c>
      <c r="C4427" s="92" t="s">
        <v>43</v>
      </c>
      <c r="D4427" s="92" t="s">
        <v>43</v>
      </c>
      <c r="E4427" s="92" t="s">
        <v>24</v>
      </c>
      <c r="F4427" s="92" t="s">
        <v>34</v>
      </c>
      <c r="G4427" s="92" t="s">
        <v>97</v>
      </c>
      <c r="H4427" s="92" t="s">
        <v>31</v>
      </c>
      <c r="I4427" s="89" t="s">
        <v>199</v>
      </c>
      <c r="L4427" s="98">
        <f>'Activity data'!H905*'Emission factors'!$B$37*'Emission factors'!$D$37/1000</f>
        <v>29.744287874999994</v>
      </c>
      <c r="M4427" s="98">
        <f>'Activity data'!I905*'Emission factors'!$B$37*'Emission factors'!$D$37/1000</f>
        <v>32.749077349999993</v>
      </c>
      <c r="N4427" s="98">
        <f>'Activity data'!J905*'Emission factors'!$B$37*'Emission factors'!$D$37/1000</f>
        <v>27.777808650000001</v>
      </c>
      <c r="O4427" s="98">
        <f>'Activity data'!K905*'Emission factors'!$B$37*'Emission factors'!$D$37/1000</f>
        <v>19.820408175000004</v>
      </c>
      <c r="P4427" s="98">
        <f>'Activity data'!L905*'Emission factors'!$B$37*'Emission factors'!$D$37/1000</f>
        <v>16.715582425000001</v>
      </c>
      <c r="Q4427" s="98">
        <f>'Activity data'!M905*'Emission factors'!$B$37*'Emission factors'!$D$37/1000</f>
        <v>16.2310208</v>
      </c>
      <c r="R4427" s="98">
        <f>'Activity data'!N905*'Emission factors'!$B$37*'Emission factors'!$D$37/1000</f>
        <v>15.875504324999998</v>
      </c>
      <c r="S4427" s="98">
        <f>'Activity data'!O905*'Emission factors'!$B$37*'Emission factors'!$D$37/1000</f>
        <v>13.676377899999995</v>
      </c>
      <c r="T4427" s="98">
        <f>'Activity data'!P905*'Emission factors'!$B$37*'Emission factors'!$D$37/1000</f>
        <v>5.286601675</v>
      </c>
      <c r="U4427" s="98">
        <f>'Activity data'!Q905*'Emission factors'!$B$37*'Emission factors'!$D$37/1000</f>
        <v>6.8496237250000016</v>
      </c>
    </row>
    <row r="4428" spans="1:21" x14ac:dyDescent="0.25">
      <c r="A4428" s="92" t="s">
        <v>11</v>
      </c>
      <c r="B4428" s="92" t="s">
        <v>12</v>
      </c>
      <c r="C4428" s="92" t="s">
        <v>43</v>
      </c>
      <c r="D4428" s="92" t="s">
        <v>43</v>
      </c>
      <c r="E4428" s="92" t="s">
        <v>24</v>
      </c>
      <c r="F4428" s="92" t="s">
        <v>34</v>
      </c>
      <c r="G4428" s="92" t="s">
        <v>97</v>
      </c>
      <c r="H4428" s="92" t="s">
        <v>31</v>
      </c>
      <c r="I4428" s="89" t="s">
        <v>233</v>
      </c>
      <c r="L4428" s="98">
        <f>'Activity data'!H906*'Emission factors'!$B$37*'Emission factors'!$D$37/1000</f>
        <v>1.1554723499999999</v>
      </c>
      <c r="M4428" s="98">
        <f>'Activity data'!I906*'Emission factors'!$B$37*'Emission factors'!$D$37/1000</f>
        <v>1.3147658499999999</v>
      </c>
      <c r="N4428" s="98">
        <f>'Activity data'!J906*'Emission factors'!$B$37*'Emission factors'!$D$37/1000</f>
        <v>0.94253204999999995</v>
      </c>
      <c r="O4428" s="98">
        <f>'Activity data'!K906*'Emission factors'!$B$37*'Emission factors'!$D$37/1000</f>
        <v>0.89881825000000004</v>
      </c>
      <c r="P4428" s="98">
        <f>'Activity data'!L906*'Emission factors'!$B$37*'Emission factors'!$D$37/1000</f>
        <v>1.3417010499999997</v>
      </c>
      <c r="Q4428" s="98">
        <f>'Activity data'!M906*'Emission factors'!$B$37*'Emission factors'!$D$37/1000</f>
        <v>1.8284223499999999</v>
      </c>
      <c r="R4428" s="98">
        <f>'Activity data'!N906*'Emission factors'!$B$37*'Emission factors'!$D$37/1000</f>
        <v>2.1844645000000003</v>
      </c>
      <c r="S4428" s="98">
        <f>'Activity data'!O906*'Emission factors'!$B$37*'Emission factors'!$D$37/1000</f>
        <v>2.1618948749999998</v>
      </c>
      <c r="T4428" s="98">
        <f>'Activity data'!P906*'Emission factors'!$B$37*'Emission factors'!$D$37/1000</f>
        <v>1.1257281750000001</v>
      </c>
      <c r="U4428" s="98">
        <f>'Activity data'!Q906*'Emission factors'!$B$37*'Emission factors'!$D$37/1000</f>
        <v>1.8412159250000002</v>
      </c>
    </row>
    <row r="4429" spans="1:21" x14ac:dyDescent="0.25">
      <c r="A4429" s="92" t="s">
        <v>11</v>
      </c>
      <c r="B4429" s="92" t="s">
        <v>12</v>
      </c>
      <c r="C4429" s="92" t="s">
        <v>43</v>
      </c>
      <c r="D4429" s="92" t="s">
        <v>43</v>
      </c>
      <c r="E4429" s="92" t="s">
        <v>24</v>
      </c>
      <c r="F4429" s="92" t="s">
        <v>34</v>
      </c>
      <c r="G4429" s="92" t="s">
        <v>97</v>
      </c>
      <c r="H4429" s="92" t="s">
        <v>31</v>
      </c>
      <c r="I4429" s="89" t="s">
        <v>200</v>
      </c>
      <c r="L4429" s="98">
        <f>'Activity data'!H907*'Emission factors'!$B$37*'Emission factors'!$D$37/1000</f>
        <v>0.43604042499999995</v>
      </c>
      <c r="M4429" s="98">
        <f>'Activity data'!I907*'Emission factors'!$B$37*'Emission factors'!$D$37/1000</f>
        <v>0.1467676</v>
      </c>
      <c r="N4429" s="98">
        <f>'Activity data'!J907*'Emission factors'!$B$37*'Emission factors'!$D$37/1000</f>
        <v>1.0076404999999997</v>
      </c>
      <c r="O4429" s="98">
        <f>'Activity data'!K907*'Emission factors'!$B$37*'Emission factors'!$D$37/1000</f>
        <v>1.8470015749999997</v>
      </c>
      <c r="P4429" s="98">
        <f>'Activity data'!L907*'Emission factors'!$B$37*'Emission factors'!$D$37/1000</f>
        <v>3.4562056249999995</v>
      </c>
      <c r="Q4429" s="98">
        <f>'Activity data'!M907*'Emission factors'!$B$37*'Emission factors'!$D$37/1000</f>
        <v>4.1491613750000003</v>
      </c>
      <c r="R4429" s="98">
        <f>'Activity data'!N907*'Emission factors'!$B$37*'Emission factors'!$D$37/1000</f>
        <v>4.0656586000000008</v>
      </c>
      <c r="S4429" s="98">
        <f>'Activity data'!O907*'Emission factors'!$B$37*'Emission factors'!$D$37/1000</f>
        <v>3.8441322750000007</v>
      </c>
      <c r="T4429" s="98">
        <f>'Activity data'!P907*'Emission factors'!$B$37*'Emission factors'!$D$37/1000</f>
        <v>3.4301422499999994</v>
      </c>
      <c r="U4429" s="98">
        <f>'Activity data'!Q907*'Emission factors'!$B$37*'Emission factors'!$D$37/1000</f>
        <v>3.2739726999999998</v>
      </c>
    </row>
    <row r="4430" spans="1:21" x14ac:dyDescent="0.25">
      <c r="A4430" s="92" t="s">
        <v>11</v>
      </c>
      <c r="B4430" s="92" t="s">
        <v>12</v>
      </c>
      <c r="C4430" s="92" t="s">
        <v>43</v>
      </c>
      <c r="D4430" s="92" t="s">
        <v>43</v>
      </c>
      <c r="E4430" s="92" t="s">
        <v>44</v>
      </c>
      <c r="F4430" s="92" t="s">
        <v>34</v>
      </c>
      <c r="G4430" s="92" t="s">
        <v>97</v>
      </c>
      <c r="H4430" s="92" t="s">
        <v>31</v>
      </c>
      <c r="I4430" s="89" t="s">
        <v>227</v>
      </c>
      <c r="J4430" s="92" t="s">
        <v>99</v>
      </c>
      <c r="L4430" s="98">
        <f>'Activity data'!H908*'Emission factors'!$B$37*'Emission factors'!$D$37/1000</f>
        <v>0</v>
      </c>
      <c r="M4430" s="98">
        <f>'Activity data'!I908*'Emission factors'!$B$37*'Emission factors'!$D$37/1000</f>
        <v>0</v>
      </c>
      <c r="N4430" s="98">
        <f>'Activity data'!J908*'Emission factors'!$B$37*'Emission factors'!$D$37/1000</f>
        <v>0</v>
      </c>
      <c r="O4430" s="98">
        <f>'Activity data'!K908*'Emission factors'!$B$37*'Emission factors'!$D$37/1000</f>
        <v>0</v>
      </c>
      <c r="P4430" s="98">
        <f>'Activity data'!L908*'Emission factors'!$B$37*'Emission factors'!$D$37/1000</f>
        <v>0</v>
      </c>
      <c r="Q4430" s="98">
        <f>'Activity data'!M908*'Emission factors'!$B$37*'Emission factors'!$D$37/1000</f>
        <v>0</v>
      </c>
      <c r="R4430" s="98">
        <f>'Activity data'!N908*'Emission factors'!$B$37*'Emission factors'!$D$37/1000</f>
        <v>0</v>
      </c>
      <c r="S4430" s="98">
        <f>'Activity data'!O908*'Emission factors'!$B$37*'Emission factors'!$D$37/1000</f>
        <v>0</v>
      </c>
      <c r="T4430" s="98">
        <f>'Activity data'!P908*'Emission factors'!$B$37*'Emission factors'!$D$37/1000</f>
        <v>0</v>
      </c>
      <c r="U4430" s="98">
        <f>'Activity data'!Q908*'Emission factors'!$B$37*'Emission factors'!$D$37/1000</f>
        <v>0</v>
      </c>
    </row>
    <row r="4431" spans="1:21" x14ac:dyDescent="0.25">
      <c r="A4431" s="92" t="s">
        <v>11</v>
      </c>
      <c r="B4431" s="92" t="s">
        <v>12</v>
      </c>
      <c r="C4431" s="92" t="s">
        <v>43</v>
      </c>
      <c r="D4431" s="92" t="s">
        <v>43</v>
      </c>
      <c r="E4431" s="92" t="s">
        <v>44</v>
      </c>
      <c r="F4431" s="92" t="s">
        <v>34</v>
      </c>
      <c r="G4431" s="92" t="s">
        <v>97</v>
      </c>
      <c r="H4431" s="92" t="s">
        <v>31</v>
      </c>
      <c r="I4431" s="89" t="s">
        <v>203</v>
      </c>
      <c r="L4431" s="98">
        <f>'Activity data'!H909*'Emission factors'!$B$37*'Emission factors'!$D$37/1000</f>
        <v>1.045627775</v>
      </c>
      <c r="M4431" s="98">
        <f>'Activity data'!I909*'Emission factors'!$B$37*'Emission factors'!$D$37/1000</f>
        <v>0.25858157500000001</v>
      </c>
      <c r="N4431" s="98">
        <f>'Activity data'!J909*'Emission factors'!$B$37*'Emission factors'!$D$37/1000</f>
        <v>0.11659234999999998</v>
      </c>
      <c r="O4431" s="98">
        <f>'Activity data'!K909*'Emission factors'!$B$37*'Emission factors'!$D$37/1000</f>
        <v>7.9166225000000007E-2</v>
      </c>
      <c r="P4431" s="98">
        <f>'Activity data'!L909*'Emission factors'!$B$37*'Emission factors'!$D$37/1000</f>
        <v>0.1268629</v>
      </c>
      <c r="Q4431" s="98">
        <f>'Activity data'!M909*'Emission factors'!$B$37*'Emission factors'!$D$37/1000</f>
        <v>8.3471599999999993E-2</v>
      </c>
      <c r="R4431" s="98">
        <f>'Activity data'!N909*'Emission factors'!$B$37*'Emission factors'!$D$37/1000</f>
        <v>4.5356399999999998E-2</v>
      </c>
      <c r="S4431" s="98">
        <f>'Activity data'!O909*'Emission factors'!$B$37*'Emission factors'!$D$37/1000</f>
        <v>4.136492499999999E-2</v>
      </c>
      <c r="T4431" s="98">
        <f>'Activity data'!P909*'Emission factors'!$B$37*'Emission factors'!$D$37/1000</f>
        <v>0.17257405000000003</v>
      </c>
      <c r="U4431" s="98">
        <f>'Activity data'!Q909*'Emission factors'!$B$37*'Emission factors'!$D$37/1000</f>
        <v>5.4024125000000006E-2</v>
      </c>
    </row>
    <row r="4432" spans="1:21" x14ac:dyDescent="0.25">
      <c r="A4432" s="92" t="s">
        <v>11</v>
      </c>
      <c r="B4432" s="92" t="s">
        <v>12</v>
      </c>
      <c r="C4432" s="92" t="s">
        <v>43</v>
      </c>
      <c r="D4432" s="92" t="s">
        <v>43</v>
      </c>
      <c r="E4432" s="92" t="s">
        <v>44</v>
      </c>
      <c r="F4432" s="92" t="s">
        <v>34</v>
      </c>
      <c r="G4432" s="92" t="s">
        <v>97</v>
      </c>
      <c r="H4432" s="92" t="s">
        <v>31</v>
      </c>
      <c r="I4432" s="89" t="s">
        <v>191</v>
      </c>
      <c r="L4432" s="98">
        <f>'Activity data'!H910*'Emission factors'!$B$37*'Emission factors'!$D$37/1000</f>
        <v>0</v>
      </c>
      <c r="M4432" s="98">
        <f>'Activity data'!I910*'Emission factors'!$B$37*'Emission factors'!$D$37/1000</f>
        <v>0</v>
      </c>
      <c r="N4432" s="98">
        <f>'Activity data'!J910*'Emission factors'!$B$37*'Emission factors'!$D$37/1000</f>
        <v>0</v>
      </c>
      <c r="O4432" s="98">
        <f>'Activity data'!K910*'Emission factors'!$B$37*'Emission factors'!$D$37/1000</f>
        <v>0</v>
      </c>
      <c r="P4432" s="98">
        <f>'Activity data'!L910*'Emission factors'!$B$37*'Emission factors'!$D$37/1000</f>
        <v>0</v>
      </c>
      <c r="Q4432" s="98">
        <f>'Activity data'!M910*'Emission factors'!$B$37*'Emission factors'!$D$37/1000</f>
        <v>0</v>
      </c>
      <c r="R4432" s="98">
        <f>'Activity data'!N910*'Emission factors'!$B$37*'Emission factors'!$D$37/1000</f>
        <v>0</v>
      </c>
      <c r="S4432" s="98">
        <f>'Activity data'!O910*'Emission factors'!$B$37*'Emission factors'!$D$37/1000</f>
        <v>0</v>
      </c>
      <c r="T4432" s="98">
        <f>'Activity data'!P910*'Emission factors'!$B$37*'Emission factors'!$D$37/1000</f>
        <v>0</v>
      </c>
      <c r="U4432" s="98">
        <f>'Activity data'!Q910*'Emission factors'!$B$37*'Emission factors'!$D$37/1000</f>
        <v>0</v>
      </c>
    </row>
    <row r="4433" spans="1:21" x14ac:dyDescent="0.25">
      <c r="A4433" s="92" t="s">
        <v>11</v>
      </c>
      <c r="B4433" s="92" t="s">
        <v>12</v>
      </c>
      <c r="C4433" s="92" t="s">
        <v>43</v>
      </c>
      <c r="D4433" s="92" t="s">
        <v>43</v>
      </c>
      <c r="E4433" s="92" t="s">
        <v>44</v>
      </c>
      <c r="F4433" s="92" t="s">
        <v>34</v>
      </c>
      <c r="G4433" s="92" t="s">
        <v>97</v>
      </c>
      <c r="H4433" s="92" t="s">
        <v>31</v>
      </c>
      <c r="I4433" s="92" t="s">
        <v>192</v>
      </c>
      <c r="L4433" s="98">
        <f>'Activity data'!H911*'Emission factors'!$B$37*'Emission factors'!$D$37/1000</f>
        <v>1.5632650000000001E-2</v>
      </c>
      <c r="M4433" s="98">
        <f>'Activity data'!I911*'Emission factors'!$B$37*'Emission factors'!$D$37/1000</f>
        <v>3.7431500000000011E-3</v>
      </c>
      <c r="N4433" s="98">
        <f>'Activity data'!J911*'Emission factors'!$B$37*'Emission factors'!$D$37/1000</f>
        <v>0</v>
      </c>
      <c r="O4433" s="98">
        <f>'Activity data'!K911*'Emission factors'!$B$37*'Emission factors'!$D$37/1000</f>
        <v>7.4849025E-2</v>
      </c>
      <c r="P4433" s="98">
        <f>'Activity data'!L911*'Emission factors'!$B$37*'Emission factors'!$D$37/1000</f>
        <v>2.4949674999999998E-2</v>
      </c>
      <c r="Q4433" s="98">
        <f>'Activity data'!M911*'Emission factors'!$B$37*'Emission factors'!$D$37/1000</f>
        <v>0</v>
      </c>
      <c r="R4433" s="98">
        <f>'Activity data'!N911*'Emission factors'!$B$37*'Emission factors'!$D$37/1000</f>
        <v>0</v>
      </c>
      <c r="S4433" s="98">
        <f>'Activity data'!O911*'Emission factors'!$B$37*'Emission factors'!$D$37/1000</f>
        <v>0</v>
      </c>
      <c r="T4433" s="98">
        <f>'Activity data'!P911*'Emission factors'!$B$37*'Emission factors'!$D$37/1000</f>
        <v>0</v>
      </c>
      <c r="U4433" s="98">
        <f>'Activity data'!Q911*'Emission factors'!$B$37*'Emission factors'!$D$37/1000</f>
        <v>0</v>
      </c>
    </row>
    <row r="4434" spans="1:21" x14ac:dyDescent="0.25">
      <c r="A4434" s="92" t="s">
        <v>11</v>
      </c>
      <c r="B4434" s="92" t="s">
        <v>12</v>
      </c>
      <c r="C4434" s="92" t="s">
        <v>43</v>
      </c>
      <c r="D4434" s="92" t="s">
        <v>43</v>
      </c>
      <c r="E4434" s="92" t="s">
        <v>44</v>
      </c>
      <c r="F4434" s="92" t="s">
        <v>34</v>
      </c>
      <c r="G4434" s="92" t="s">
        <v>97</v>
      </c>
      <c r="H4434" s="92" t="s">
        <v>31</v>
      </c>
      <c r="I4434" s="89" t="s">
        <v>206</v>
      </c>
      <c r="L4434" s="98">
        <f>'Activity data'!H912*'Emission factors'!$B$37*'Emission factors'!$D$37/1000</f>
        <v>0.23774807499999998</v>
      </c>
      <c r="M4434" s="98">
        <f>'Activity data'!I912*'Emission factors'!$B$37*'Emission factors'!$D$37/1000</f>
        <v>5.8885274999999994E-2</v>
      </c>
      <c r="N4434" s="98">
        <f>'Activity data'!J912*'Emission factors'!$B$37*'Emission factors'!$D$37/1000</f>
        <v>5.2100949999999993E-2</v>
      </c>
      <c r="O4434" s="98">
        <f>'Activity data'!K912*'Emission factors'!$B$37*'Emission factors'!$D$37/1000</f>
        <v>1.1924974999999997E-2</v>
      </c>
      <c r="P4434" s="98">
        <f>'Activity data'!L912*'Emission factors'!$B$37*'Emission factors'!$D$37/1000</f>
        <v>7.9251149999999992E-2</v>
      </c>
      <c r="Q4434" s="98">
        <f>'Activity data'!M912*'Emission factors'!$B$37*'Emission factors'!$D$37/1000</f>
        <v>0.18325202500000004</v>
      </c>
      <c r="R4434" s="98">
        <f>'Activity data'!N912*'Emission factors'!$B$37*'Emission factors'!$D$37/1000</f>
        <v>0.179949625</v>
      </c>
      <c r="S4434" s="98">
        <f>'Activity data'!O912*'Emission factors'!$B$37*'Emission factors'!$D$37/1000</f>
        <v>0.19169077500000001</v>
      </c>
      <c r="T4434" s="98">
        <f>'Activity data'!P912*'Emission factors'!$B$37*'Emission factors'!$D$37/1000</f>
        <v>0.10472972499999998</v>
      </c>
      <c r="U4434" s="98">
        <f>'Activity data'!Q912*'Emission factors'!$B$37*'Emission factors'!$D$37/1000</f>
        <v>6.2357524999999997E-2</v>
      </c>
    </row>
    <row r="4435" spans="1:21" x14ac:dyDescent="0.25">
      <c r="A4435" s="92" t="s">
        <v>11</v>
      </c>
      <c r="B4435" s="92" t="s">
        <v>12</v>
      </c>
      <c r="C4435" s="92" t="s">
        <v>43</v>
      </c>
      <c r="D4435" s="92" t="s">
        <v>43</v>
      </c>
      <c r="E4435" s="92" t="s">
        <v>44</v>
      </c>
      <c r="F4435" s="92" t="s">
        <v>34</v>
      </c>
      <c r="G4435" s="92" t="s">
        <v>97</v>
      </c>
      <c r="H4435" s="92" t="s">
        <v>31</v>
      </c>
      <c r="I4435" s="89" t="s">
        <v>220</v>
      </c>
      <c r="L4435" s="98">
        <f>'Activity data'!H913*'Emission factors'!$B$37*'Emission factors'!$D$37/1000</f>
        <v>1.8157824999999999E-2</v>
      </c>
      <c r="M4435" s="98">
        <f>'Activity data'!I913*'Emission factors'!$B$37*'Emission factors'!$D$37/1000</f>
        <v>2.7509249999999996E-3</v>
      </c>
      <c r="N4435" s="98">
        <f>'Activity data'!J913*'Emission factors'!$B$37*'Emission factors'!$D$37/1000</f>
        <v>0</v>
      </c>
      <c r="O4435" s="98">
        <f>'Activity data'!K913*'Emission factors'!$B$37*'Emission factors'!$D$37/1000</f>
        <v>4.6094925000000002E-2</v>
      </c>
      <c r="P4435" s="98">
        <f>'Activity data'!L913*'Emission factors'!$B$37*'Emission factors'!$D$37/1000</f>
        <v>1.5364975000000001E-2</v>
      </c>
      <c r="Q4435" s="98">
        <f>'Activity data'!M913*'Emission factors'!$B$37*'Emission factors'!$D$37/1000</f>
        <v>0</v>
      </c>
      <c r="R4435" s="98">
        <f>'Activity data'!N913*'Emission factors'!$B$37*'Emission factors'!$D$37/1000</f>
        <v>0</v>
      </c>
      <c r="S4435" s="98">
        <f>'Activity data'!O913*'Emission factors'!$B$37*'Emission factors'!$D$37/1000</f>
        <v>0</v>
      </c>
      <c r="T4435" s="98">
        <f>'Activity data'!P913*'Emission factors'!$B$37*'Emission factors'!$D$37/1000</f>
        <v>0</v>
      </c>
      <c r="U4435" s="98">
        <f>'Activity data'!Q913*'Emission factors'!$B$37*'Emission factors'!$D$37/1000</f>
        <v>0</v>
      </c>
    </row>
    <row r="4436" spans="1:21" x14ac:dyDescent="0.25">
      <c r="A4436" s="92" t="s">
        <v>11</v>
      </c>
      <c r="B4436" s="92" t="s">
        <v>12</v>
      </c>
      <c r="C4436" s="92" t="s">
        <v>43</v>
      </c>
      <c r="D4436" s="92" t="s">
        <v>43</v>
      </c>
      <c r="E4436" s="92" t="s">
        <v>44</v>
      </c>
      <c r="F4436" s="92" t="s">
        <v>34</v>
      </c>
      <c r="G4436" s="92" t="s">
        <v>97</v>
      </c>
      <c r="H4436" s="92" t="s">
        <v>31</v>
      </c>
      <c r="I4436" s="89" t="s">
        <v>193</v>
      </c>
      <c r="L4436" s="98">
        <f>'Activity data'!H914*'Emission factors'!$B$37*'Emission factors'!$D$37/1000</f>
        <v>2.8618650000000002E-2</v>
      </c>
      <c r="M4436" s="98">
        <f>'Activity data'!I914*'Emission factors'!$B$37*'Emission factors'!$D$37/1000</f>
        <v>3.2237099999999998E-2</v>
      </c>
      <c r="N4436" s="98">
        <f>'Activity data'!J914*'Emission factors'!$B$37*'Emission factors'!$D$37/1000</f>
        <v>7.7736475000000013E-2</v>
      </c>
      <c r="O4436" s="98">
        <f>'Activity data'!K914*'Emission factors'!$B$37*'Emission factors'!$D$37/1000</f>
        <v>2.3023275000000003E-2</v>
      </c>
      <c r="P4436" s="98">
        <f>'Activity data'!L914*'Emission factors'!$B$37*'Emission factors'!$D$37/1000</f>
        <v>0</v>
      </c>
      <c r="Q4436" s="98">
        <f>'Activity data'!M914*'Emission factors'!$B$37*'Emission factors'!$D$37/1000</f>
        <v>0</v>
      </c>
      <c r="R4436" s="98">
        <f>'Activity data'!N914*'Emission factors'!$B$37*'Emission factors'!$D$37/1000</f>
        <v>0</v>
      </c>
      <c r="S4436" s="98">
        <f>'Activity data'!O914*'Emission factors'!$B$37*'Emission factors'!$D$37/1000</f>
        <v>0</v>
      </c>
      <c r="T4436" s="98">
        <f>'Activity data'!P914*'Emission factors'!$B$37*'Emission factors'!$D$37/1000</f>
        <v>0</v>
      </c>
      <c r="U4436" s="98">
        <f>'Activity data'!Q914*'Emission factors'!$B$37*'Emission factors'!$D$37/1000</f>
        <v>0</v>
      </c>
    </row>
    <row r="4437" spans="1:21" x14ac:dyDescent="0.25">
      <c r="A4437" s="92" t="s">
        <v>11</v>
      </c>
      <c r="B4437" s="92" t="s">
        <v>12</v>
      </c>
      <c r="C4437" s="92" t="s">
        <v>43</v>
      </c>
      <c r="D4437" s="92" t="s">
        <v>43</v>
      </c>
      <c r="E4437" s="92" t="s">
        <v>44</v>
      </c>
      <c r="F4437" s="92" t="s">
        <v>34</v>
      </c>
      <c r="G4437" s="92" t="s">
        <v>97</v>
      </c>
      <c r="H4437" s="92" t="s">
        <v>31</v>
      </c>
      <c r="I4437" s="89" t="s">
        <v>259</v>
      </c>
      <c r="L4437" s="98">
        <f>'Activity data'!H915*'Emission factors'!$B$37*'Emission factors'!$D$37/1000</f>
        <v>0</v>
      </c>
      <c r="M4437" s="98">
        <f>'Activity data'!I915*'Emission factors'!$B$37*'Emission factors'!$D$37/1000</f>
        <v>0</v>
      </c>
      <c r="N4437" s="98">
        <f>'Activity data'!J915*'Emission factors'!$B$37*'Emission factors'!$D$37/1000</f>
        <v>0</v>
      </c>
      <c r="O4437" s="98">
        <f>'Activity data'!K915*'Emission factors'!$B$37*'Emission factors'!$D$37/1000</f>
        <v>0</v>
      </c>
      <c r="P4437" s="98">
        <f>'Activity data'!L915*'Emission factors'!$B$37*'Emission factors'!$D$37/1000</f>
        <v>0</v>
      </c>
      <c r="Q4437" s="98">
        <f>'Activity data'!M915*'Emission factors'!$B$37*'Emission factors'!$D$37/1000</f>
        <v>4.5408000000000002E-3</v>
      </c>
      <c r="R4437" s="98">
        <f>'Activity data'!N915*'Emission factors'!$B$37*'Emission factors'!$D$37/1000</f>
        <v>1.5135999999999999E-3</v>
      </c>
      <c r="S4437" s="98">
        <f>'Activity data'!O915*'Emission factors'!$B$37*'Emission factors'!$D$37/1000</f>
        <v>0</v>
      </c>
      <c r="T4437" s="98">
        <f>'Activity data'!P915*'Emission factors'!$B$37*'Emission factors'!$D$37/1000</f>
        <v>0</v>
      </c>
      <c r="U4437" s="98">
        <f>'Activity data'!Q915*'Emission factors'!$B$37*'Emission factors'!$D$37/1000</f>
        <v>0</v>
      </c>
    </row>
    <row r="4438" spans="1:21" x14ac:dyDescent="0.25">
      <c r="A4438" s="92" t="s">
        <v>11</v>
      </c>
      <c r="B4438" s="92" t="s">
        <v>12</v>
      </c>
      <c r="C4438" s="92" t="s">
        <v>43</v>
      </c>
      <c r="D4438" s="92" t="s">
        <v>43</v>
      </c>
      <c r="E4438" s="92" t="s">
        <v>44</v>
      </c>
      <c r="F4438" s="92" t="s">
        <v>34</v>
      </c>
      <c r="G4438" s="92" t="s">
        <v>97</v>
      </c>
      <c r="H4438" s="92" t="s">
        <v>31</v>
      </c>
      <c r="I4438" s="89" t="s">
        <v>223</v>
      </c>
      <c r="L4438" s="98">
        <f>'Activity data'!H916*'Emission factors'!$B$37*'Emission factors'!$D$37/1000</f>
        <v>0</v>
      </c>
      <c r="M4438" s="98">
        <f>'Activity data'!I916*'Emission factors'!$B$37*'Emission factors'!$D$37/1000</f>
        <v>0</v>
      </c>
      <c r="N4438" s="98">
        <f>'Activity data'!J916*'Emission factors'!$B$37*'Emission factors'!$D$37/1000</f>
        <v>0</v>
      </c>
      <c r="O4438" s="98">
        <f>'Activity data'!K916*'Emission factors'!$B$37*'Emission factors'!$D$37/1000</f>
        <v>0</v>
      </c>
      <c r="P4438" s="98">
        <f>'Activity data'!L916*'Emission factors'!$B$37*'Emission factors'!$D$37/1000</f>
        <v>0</v>
      </c>
      <c r="Q4438" s="98">
        <f>'Activity data'!M916*'Emission factors'!$B$37*'Emission factors'!$D$37/1000</f>
        <v>0</v>
      </c>
      <c r="R4438" s="98">
        <f>'Activity data'!N916*'Emission factors'!$B$37*'Emission factors'!$D$37/1000</f>
        <v>0</v>
      </c>
      <c r="S4438" s="98">
        <f>'Activity data'!O916*'Emission factors'!$B$37*'Emission factors'!$D$37/1000</f>
        <v>0</v>
      </c>
      <c r="T4438" s="98">
        <f>'Activity data'!P916*'Emission factors'!$B$37*'Emission factors'!$D$37/1000</f>
        <v>0</v>
      </c>
      <c r="U4438" s="98">
        <f>'Activity data'!Q916*'Emission factors'!$B$37*'Emission factors'!$D$37/1000</f>
        <v>0</v>
      </c>
    </row>
    <row r="4439" spans="1:21" x14ac:dyDescent="0.25">
      <c r="A4439" s="92" t="s">
        <v>11</v>
      </c>
      <c r="B4439" s="92" t="s">
        <v>12</v>
      </c>
      <c r="C4439" s="92" t="s">
        <v>43</v>
      </c>
      <c r="D4439" s="92" t="s">
        <v>43</v>
      </c>
      <c r="E4439" s="92" t="s">
        <v>44</v>
      </c>
      <c r="F4439" s="92" t="s">
        <v>34</v>
      </c>
      <c r="G4439" s="92" t="s">
        <v>97</v>
      </c>
      <c r="H4439" s="92" t="s">
        <v>31</v>
      </c>
      <c r="I4439" s="89" t="s">
        <v>221</v>
      </c>
      <c r="L4439" s="98">
        <f>'Activity data'!H917*'Emission factors'!$B$37*'Emission factors'!$D$37/1000</f>
        <v>0.43255850000000018</v>
      </c>
      <c r="M4439" s="98">
        <f>'Activity data'!I917*'Emission factors'!$B$37*'Emission factors'!$D$37/1000</f>
        <v>0.30818745000000003</v>
      </c>
      <c r="N4439" s="98">
        <f>'Activity data'!J917*'Emission factors'!$B$37*'Emission factors'!$D$37/1000</f>
        <v>6.9709450000000006E-2</v>
      </c>
      <c r="O4439" s="98">
        <f>'Activity data'!K917*'Emission factors'!$B$37*'Emission factors'!$D$37/1000</f>
        <v>0.187104825</v>
      </c>
      <c r="P4439" s="98">
        <f>'Activity data'!L917*'Emission factors'!$B$37*'Emission factors'!$D$37/1000</f>
        <v>9.3189600000000011E-2</v>
      </c>
      <c r="Q4439" s="98">
        <f>'Activity data'!M917*'Emission factors'!$B$37*'Emission factors'!$D$37/1000</f>
        <v>1.0273774999999999E-2</v>
      </c>
      <c r="R4439" s="98">
        <f>'Activity data'!N917*'Emission factors'!$B$37*'Emission factors'!$D$37/1000</f>
        <v>0</v>
      </c>
      <c r="S4439" s="98">
        <f>'Activity data'!O917*'Emission factors'!$B$37*'Emission factors'!$D$37/1000</f>
        <v>2.9166899999999999E-2</v>
      </c>
      <c r="T4439" s="98">
        <f>'Activity data'!P917*'Emission factors'!$B$37*'Emission factors'!$D$37/1000</f>
        <v>4.2743074999999998E-2</v>
      </c>
      <c r="U4439" s="98">
        <f>'Activity data'!Q917*'Emission factors'!$B$37*'Emission factors'!$D$37/1000</f>
        <v>1.1006924999999999E-2</v>
      </c>
    </row>
    <row r="4440" spans="1:21" x14ac:dyDescent="0.25">
      <c r="A4440" s="92" t="s">
        <v>11</v>
      </c>
      <c r="B4440" s="92" t="s">
        <v>12</v>
      </c>
      <c r="C4440" s="92" t="s">
        <v>43</v>
      </c>
      <c r="D4440" s="92" t="s">
        <v>43</v>
      </c>
      <c r="E4440" s="92" t="s">
        <v>44</v>
      </c>
      <c r="F4440" s="92" t="s">
        <v>34</v>
      </c>
      <c r="G4440" s="92" t="s">
        <v>97</v>
      </c>
      <c r="H4440" s="92" t="s">
        <v>31</v>
      </c>
      <c r="I4440" s="89" t="s">
        <v>222</v>
      </c>
      <c r="L4440" s="98">
        <f>'Activity data'!H918*'Emission factors'!$B$37*'Emission factors'!$D$37/1000</f>
        <v>3.3250824999999998E-2</v>
      </c>
      <c r="M4440" s="98">
        <f>'Activity data'!I918*'Emission factors'!$B$37*'Emission factors'!$D$37/1000</f>
        <v>2.8983075000000001E-2</v>
      </c>
      <c r="N4440" s="98">
        <f>'Activity data'!J918*'Emission factors'!$B$37*'Emission factors'!$D$37/1000</f>
        <v>2.3752124999999999E-2</v>
      </c>
      <c r="O4440" s="98">
        <f>'Activity data'!K918*'Emission factors'!$B$37*'Emission factors'!$D$37/1000</f>
        <v>8.4366000000000007E-3</v>
      </c>
      <c r="P4440" s="98">
        <f>'Activity data'!L918*'Emission factors'!$B$37*'Emission factors'!$D$37/1000</f>
        <v>9.1697499999999989E-4</v>
      </c>
      <c r="Q4440" s="98">
        <f>'Activity data'!M918*'Emission factors'!$B$37*'Emission factors'!$D$37/1000</f>
        <v>0</v>
      </c>
      <c r="R4440" s="98">
        <f>'Activity data'!N918*'Emission factors'!$B$37*'Emission factors'!$D$37/1000</f>
        <v>0</v>
      </c>
      <c r="S4440" s="98">
        <f>'Activity data'!O918*'Emission factors'!$B$37*'Emission factors'!$D$37/1000</f>
        <v>0</v>
      </c>
      <c r="T4440" s="98">
        <f>'Activity data'!P918*'Emission factors'!$B$37*'Emission factors'!$D$37/1000</f>
        <v>2.3110350000000002E-2</v>
      </c>
      <c r="U4440" s="98">
        <f>'Activity data'!Q918*'Emission factors'!$B$37*'Emission factors'!$D$37/1000</f>
        <v>3.5773850000000003E-2</v>
      </c>
    </row>
    <row r="4441" spans="1:21" x14ac:dyDescent="0.25">
      <c r="A4441" s="92" t="s">
        <v>11</v>
      </c>
      <c r="B4441" s="92" t="s">
        <v>12</v>
      </c>
      <c r="C4441" s="92" t="s">
        <v>43</v>
      </c>
      <c r="D4441" s="92" t="s">
        <v>43</v>
      </c>
      <c r="E4441" s="92" t="s">
        <v>44</v>
      </c>
      <c r="F4441" s="92" t="s">
        <v>34</v>
      </c>
      <c r="G4441" s="92" t="s">
        <v>97</v>
      </c>
      <c r="H4441" s="92" t="s">
        <v>31</v>
      </c>
      <c r="I4441" s="89" t="s">
        <v>201</v>
      </c>
      <c r="L4441" s="98">
        <f>'Activity data'!H919*'Emission factors'!$B$37*'Emission factors'!$D$37/1000</f>
        <v>4.2294101250000002</v>
      </c>
      <c r="M4441" s="98">
        <f>'Activity data'!I919*'Emission factors'!$B$37*'Emission factors'!$D$37/1000</f>
        <v>2.5546740749999999</v>
      </c>
      <c r="N4441" s="98">
        <f>'Activity data'!J919*'Emission factors'!$B$37*'Emission factors'!$D$37/1000</f>
        <v>0.59354942500000007</v>
      </c>
      <c r="O4441" s="98">
        <f>'Activity data'!K919*'Emission factors'!$B$37*'Emission factors'!$D$37/1000</f>
        <v>8.8060775000000022E-2</v>
      </c>
      <c r="P4441" s="98">
        <f>'Activity data'!L919*'Emission factors'!$B$37*'Emission factors'!$D$37/1000</f>
        <v>8.8597199999999987E-2</v>
      </c>
      <c r="Q4441" s="98">
        <f>'Activity data'!M919*'Emission factors'!$B$37*'Emission factors'!$D$37/1000</f>
        <v>4.0532874999999996E-2</v>
      </c>
      <c r="R4441" s="98">
        <f>'Activity data'!N919*'Emission factors'!$B$37*'Emission factors'!$D$37/1000</f>
        <v>1.1095074999999998E-2</v>
      </c>
      <c r="S4441" s="98">
        <f>'Activity data'!O919*'Emission factors'!$B$37*'Emission factors'!$D$37/1000</f>
        <v>1.2837650000000001E-2</v>
      </c>
      <c r="T4441" s="98">
        <f>'Activity data'!P919*'Emission factors'!$B$37*'Emission factors'!$D$37/1000</f>
        <v>1.4671599999999998E-2</v>
      </c>
      <c r="U4441" s="98">
        <f>'Activity data'!Q919*'Emission factors'!$B$37*'Emission factors'!$D$37/1000</f>
        <v>1.4948949999999999E-2</v>
      </c>
    </row>
    <row r="4442" spans="1:21" x14ac:dyDescent="0.25">
      <c r="A4442" s="92" t="s">
        <v>11</v>
      </c>
      <c r="B4442" s="92" t="s">
        <v>12</v>
      </c>
      <c r="C4442" s="92" t="s">
        <v>43</v>
      </c>
      <c r="D4442" s="92" t="s">
        <v>43</v>
      </c>
      <c r="E4442" s="92" t="s">
        <v>44</v>
      </c>
      <c r="F4442" s="92" t="s">
        <v>34</v>
      </c>
      <c r="G4442" s="92" t="s">
        <v>97</v>
      </c>
      <c r="H4442" s="92" t="s">
        <v>31</v>
      </c>
      <c r="I4442" s="89" t="s">
        <v>207</v>
      </c>
      <c r="L4442" s="98">
        <f>'Activity data'!H920*'Emission factors'!$B$37*'Emission factors'!$D$37/1000</f>
        <v>0.60430695000000001</v>
      </c>
      <c r="M4442" s="98">
        <f>'Activity data'!I920*'Emission factors'!$B$37*'Emission factors'!$D$37/1000</f>
        <v>0.29858555000000003</v>
      </c>
      <c r="N4442" s="98">
        <f>'Activity data'!J920*'Emission factors'!$B$37*'Emission factors'!$D$37/1000</f>
        <v>0.103009725</v>
      </c>
      <c r="O4442" s="98">
        <f>'Activity data'!K920*'Emission factors'!$B$37*'Emission factors'!$D$37/1000</f>
        <v>9.0804175000000015E-2</v>
      </c>
      <c r="P4442" s="98">
        <f>'Activity data'!L920*'Emission factors'!$B$37*'Emission factors'!$D$37/1000</f>
        <v>2.4764774999999999E-2</v>
      </c>
      <c r="Q4442" s="98">
        <f>'Activity data'!M920*'Emission factors'!$B$37*'Emission factors'!$D$37/1000</f>
        <v>0</v>
      </c>
      <c r="R4442" s="98">
        <f>'Activity data'!N920*'Emission factors'!$B$37*'Emission factors'!$D$37/1000</f>
        <v>0</v>
      </c>
      <c r="S4442" s="98">
        <f>'Activity data'!O920*'Emission factors'!$B$37*'Emission factors'!$D$37/1000</f>
        <v>0</v>
      </c>
      <c r="T4442" s="98">
        <f>'Activity data'!P920*'Emission factors'!$B$37*'Emission factors'!$D$37/1000</f>
        <v>0</v>
      </c>
      <c r="U4442" s="98">
        <f>'Activity data'!Q920*'Emission factors'!$B$37*'Emission factors'!$D$37/1000</f>
        <v>0</v>
      </c>
    </row>
    <row r="4443" spans="1:21" x14ac:dyDescent="0.25">
      <c r="A4443" s="92" t="s">
        <v>11</v>
      </c>
      <c r="B4443" s="92" t="s">
        <v>12</v>
      </c>
      <c r="C4443" s="92" t="s">
        <v>43</v>
      </c>
      <c r="D4443" s="92" t="s">
        <v>43</v>
      </c>
      <c r="E4443" s="92" t="s">
        <v>44</v>
      </c>
      <c r="F4443" s="92" t="s">
        <v>34</v>
      </c>
      <c r="G4443" s="92" t="s">
        <v>97</v>
      </c>
      <c r="H4443" s="92" t="s">
        <v>31</v>
      </c>
      <c r="I4443" s="89" t="s">
        <v>218</v>
      </c>
      <c r="L4443" s="98">
        <f>'Activity data'!H921*'Emission factors'!$B$37*'Emission factors'!$D$37/1000</f>
        <v>0.41615077500000008</v>
      </c>
      <c r="M4443" s="98">
        <f>'Activity data'!I921*'Emission factors'!$B$37*'Emission factors'!$D$37/1000</f>
        <v>0.16859440000000003</v>
      </c>
      <c r="N4443" s="98">
        <f>'Activity data'!J921*'Emission factors'!$B$37*'Emission factors'!$D$37/1000</f>
        <v>1.6511999999999999E-2</v>
      </c>
      <c r="O4443" s="98">
        <f>'Activity data'!K921*'Emission factors'!$B$37*'Emission factors'!$D$37/1000</f>
        <v>1.9256475000000002E-2</v>
      </c>
      <c r="P4443" s="98">
        <f>'Activity data'!L921*'Emission factors'!$B$37*'Emission factors'!$D$37/1000</f>
        <v>2.8426225000000003E-2</v>
      </c>
      <c r="Q4443" s="98">
        <f>'Activity data'!M921*'Emission factors'!$B$37*'Emission factors'!$D$37/1000</f>
        <v>4.3101050000000009E-2</v>
      </c>
      <c r="R4443" s="98">
        <f>'Activity data'!N921*'Emission factors'!$B$37*'Emission factors'!$D$37/1000</f>
        <v>1.7423600000000001E-2</v>
      </c>
      <c r="S4443" s="98">
        <f>'Activity data'!O921*'Emission factors'!$B$37*'Emission factors'!$D$37/1000</f>
        <v>1.0086724999999996E-2</v>
      </c>
      <c r="T4443" s="98">
        <f>'Activity data'!P921*'Emission factors'!$B$37*'Emission factors'!$D$37/1000</f>
        <v>2.4761550000000004E-2</v>
      </c>
      <c r="U4443" s="98">
        <f>'Activity data'!Q921*'Emission factors'!$B$37*'Emission factors'!$D$37/1000</f>
        <v>2.1091499999999999E-2</v>
      </c>
    </row>
    <row r="4444" spans="1:21" x14ac:dyDescent="0.25">
      <c r="A4444" s="92" t="s">
        <v>11</v>
      </c>
      <c r="B4444" s="92" t="s">
        <v>12</v>
      </c>
      <c r="C4444" s="92" t="s">
        <v>43</v>
      </c>
      <c r="D4444" s="92" t="s">
        <v>43</v>
      </c>
      <c r="E4444" s="92" t="s">
        <v>44</v>
      </c>
      <c r="F4444" s="92" t="s">
        <v>34</v>
      </c>
      <c r="G4444" s="92" t="s">
        <v>97</v>
      </c>
      <c r="H4444" s="92" t="s">
        <v>31</v>
      </c>
      <c r="I4444" s="89" t="s">
        <v>194</v>
      </c>
      <c r="L4444" s="98">
        <f>'Activity data'!H922*'Emission factors'!$B$37*'Emission factors'!$D$37/1000</f>
        <v>0.1434523</v>
      </c>
      <c r="M4444" s="98">
        <f>'Activity data'!I922*'Emission factors'!$B$37*'Emission factors'!$D$37/1000</f>
        <v>0.12529447500000002</v>
      </c>
      <c r="N4444" s="98">
        <f>'Activity data'!J922*'Emission factors'!$B$37*'Emission factors'!$D$37/1000</f>
        <v>2.9534550000000003E-2</v>
      </c>
      <c r="O4444" s="98">
        <f>'Activity data'!K922*'Emission factors'!$B$37*'Emission factors'!$D$37/1000</f>
        <v>9.1697499999999989E-4</v>
      </c>
      <c r="P4444" s="98">
        <f>'Activity data'!L922*'Emission factors'!$B$37*'Emission factors'!$D$37/1000</f>
        <v>0</v>
      </c>
      <c r="Q4444" s="98">
        <f>'Activity data'!M922*'Emission factors'!$B$37*'Emission factors'!$D$37/1000</f>
        <v>0</v>
      </c>
      <c r="R4444" s="98">
        <f>'Activity data'!N922*'Emission factors'!$B$37*'Emission factors'!$D$37/1000</f>
        <v>0</v>
      </c>
      <c r="S4444" s="98">
        <f>'Activity data'!O922*'Emission factors'!$B$37*'Emission factors'!$D$37/1000</f>
        <v>0</v>
      </c>
      <c r="T4444" s="98">
        <f>'Activity data'!P922*'Emission factors'!$B$37*'Emission factors'!$D$37/1000</f>
        <v>0</v>
      </c>
      <c r="U4444" s="98">
        <f>'Activity data'!Q922*'Emission factors'!$B$37*'Emission factors'!$D$37/1000</f>
        <v>0</v>
      </c>
    </row>
    <row r="4445" spans="1:21" x14ac:dyDescent="0.25">
      <c r="A4445" s="92" t="s">
        <v>11</v>
      </c>
      <c r="B4445" s="92" t="s">
        <v>12</v>
      </c>
      <c r="C4445" s="92" t="s">
        <v>43</v>
      </c>
      <c r="D4445" s="92" t="s">
        <v>43</v>
      </c>
      <c r="E4445" s="92" t="s">
        <v>44</v>
      </c>
      <c r="F4445" s="92" t="s">
        <v>34</v>
      </c>
      <c r="G4445" s="92" t="s">
        <v>97</v>
      </c>
      <c r="H4445" s="92" t="s">
        <v>31</v>
      </c>
      <c r="I4445" s="89" t="s">
        <v>195</v>
      </c>
      <c r="L4445" s="98">
        <f>'Activity data'!H923*'Emission factors'!$B$37*'Emission factors'!$D$37/1000</f>
        <v>2.2016000000000002E-3</v>
      </c>
      <c r="M4445" s="98">
        <f>'Activity data'!I923*'Emission factors'!$B$37*'Emission factors'!$D$37/1000</f>
        <v>0</v>
      </c>
      <c r="N4445" s="98">
        <f>'Activity data'!J923*'Emission factors'!$B$37*'Emission factors'!$D$37/1000</f>
        <v>0</v>
      </c>
      <c r="O4445" s="98">
        <f>'Activity data'!K923*'Emission factors'!$B$37*'Emission factors'!$D$37/1000</f>
        <v>0</v>
      </c>
      <c r="P4445" s="98">
        <f>'Activity data'!L923*'Emission factors'!$B$37*'Emission factors'!$D$37/1000</f>
        <v>0</v>
      </c>
      <c r="Q4445" s="98">
        <f>'Activity data'!M923*'Emission factors'!$B$37*'Emission factors'!$D$37/1000</f>
        <v>0</v>
      </c>
      <c r="R4445" s="98">
        <f>'Activity data'!N923*'Emission factors'!$B$37*'Emission factors'!$D$37/1000</f>
        <v>0</v>
      </c>
      <c r="S4445" s="98">
        <f>'Activity data'!O923*'Emission factors'!$B$37*'Emission factors'!$D$37/1000</f>
        <v>0</v>
      </c>
      <c r="T4445" s="98">
        <f>'Activity data'!P923*'Emission factors'!$B$37*'Emission factors'!$D$37/1000</f>
        <v>7.8019200000000011E-2</v>
      </c>
      <c r="U4445" s="98">
        <f>'Activity data'!Q923*'Emission factors'!$B$37*'Emission factors'!$D$37/1000</f>
        <v>0.13581120000000002</v>
      </c>
    </row>
    <row r="4446" spans="1:21" x14ac:dyDescent="0.25">
      <c r="A4446" s="92" t="s">
        <v>11</v>
      </c>
      <c r="B4446" s="92" t="s">
        <v>12</v>
      </c>
      <c r="C4446" s="92" t="s">
        <v>43</v>
      </c>
      <c r="D4446" s="92" t="s">
        <v>43</v>
      </c>
      <c r="E4446" s="92" t="s">
        <v>44</v>
      </c>
      <c r="F4446" s="92" t="s">
        <v>34</v>
      </c>
      <c r="G4446" s="92" t="s">
        <v>97</v>
      </c>
      <c r="H4446" s="92" t="s">
        <v>31</v>
      </c>
      <c r="I4446" s="89" t="s">
        <v>209</v>
      </c>
      <c r="L4446" s="98">
        <f>'Activity data'!H924*'Emission factors'!$B$37*'Emission factors'!$D$37/1000</f>
        <v>0.38206575000000009</v>
      </c>
      <c r="M4446" s="98">
        <f>'Activity data'!I924*'Emission factors'!$B$37*'Emission factors'!$D$37/1000</f>
        <v>0.24073765000000005</v>
      </c>
      <c r="N4446" s="98">
        <f>'Activity data'!J924*'Emission factors'!$B$37*'Emission factors'!$D$37/1000</f>
        <v>0.10502212500000002</v>
      </c>
      <c r="O4446" s="98">
        <f>'Activity data'!K924*'Emission factors'!$B$37*'Emission factors'!$D$37/1000</f>
        <v>0.11289435</v>
      </c>
      <c r="P4446" s="98">
        <f>'Activity data'!L924*'Emission factors'!$B$37*'Emission factors'!$D$37/1000</f>
        <v>0.1295934</v>
      </c>
      <c r="Q4446" s="98">
        <f>'Activity data'!M924*'Emission factors'!$B$37*'Emission factors'!$D$37/1000</f>
        <v>0.102246475</v>
      </c>
      <c r="R4446" s="98">
        <f>'Activity data'!N924*'Emission factors'!$B$37*'Emission factors'!$D$37/1000</f>
        <v>8.9577600000000021E-2</v>
      </c>
      <c r="S4446" s="98">
        <f>'Activity data'!O924*'Emission factors'!$B$37*'Emission factors'!$D$37/1000</f>
        <v>9.4393600000000022E-2</v>
      </c>
      <c r="T4446" s="98">
        <f>'Activity data'!P924*'Emission factors'!$B$37*'Emission factors'!$D$37/1000</f>
        <v>2.4080000000000008E-2</v>
      </c>
      <c r="U4446" s="98">
        <f>'Activity data'!Q924*'Emission factors'!$B$37*'Emission factors'!$D$37/1000</f>
        <v>0</v>
      </c>
    </row>
    <row r="4447" spans="1:21" x14ac:dyDescent="0.25">
      <c r="A4447" s="92" t="s">
        <v>11</v>
      </c>
      <c r="B4447" s="92" t="s">
        <v>12</v>
      </c>
      <c r="C4447" s="92" t="s">
        <v>43</v>
      </c>
      <c r="D4447" s="92" t="s">
        <v>43</v>
      </c>
      <c r="E4447" s="92" t="s">
        <v>44</v>
      </c>
      <c r="F4447" s="92" t="s">
        <v>34</v>
      </c>
      <c r="G4447" s="92" t="s">
        <v>97</v>
      </c>
      <c r="H4447" s="92" t="s">
        <v>31</v>
      </c>
      <c r="I4447" s="89" t="s">
        <v>208</v>
      </c>
      <c r="L4447" s="98">
        <f>'Activity data'!H925*'Emission factors'!$B$37*'Emission factors'!$D$37/1000</f>
        <v>9.1697499999999989E-4</v>
      </c>
      <c r="M4447" s="98">
        <f>'Activity data'!I925*'Emission factors'!$B$37*'Emission factors'!$D$37/1000</f>
        <v>0</v>
      </c>
      <c r="N4447" s="98">
        <f>'Activity data'!J925*'Emission factors'!$B$37*'Emission factors'!$D$37/1000</f>
        <v>0</v>
      </c>
      <c r="O4447" s="98">
        <f>'Activity data'!K925*'Emission factors'!$B$37*'Emission factors'!$D$37/1000</f>
        <v>0</v>
      </c>
      <c r="P4447" s="98">
        <f>'Activity data'!L925*'Emission factors'!$B$37*'Emission factors'!$D$37/1000</f>
        <v>0</v>
      </c>
      <c r="Q4447" s="98">
        <f>'Activity data'!M925*'Emission factors'!$B$37*'Emission factors'!$D$37/1000</f>
        <v>2.6828774999999999E-2</v>
      </c>
      <c r="R4447" s="98">
        <f>'Activity data'!N925*'Emission factors'!$B$37*'Emission factors'!$D$37/1000</f>
        <v>1.8024524999999996E-2</v>
      </c>
      <c r="S4447" s="98">
        <f>'Activity data'!O925*'Emission factors'!$B$37*'Emission factors'!$D$37/1000</f>
        <v>1.2108799999999999E-2</v>
      </c>
      <c r="T4447" s="98">
        <f>'Activity data'!P925*'Emission factors'!$B$37*'Emission factors'!$D$37/1000</f>
        <v>3.0271999999999999E-3</v>
      </c>
      <c r="U4447" s="98">
        <f>'Activity data'!Q925*'Emission factors'!$B$37*'Emission factors'!$D$37/1000</f>
        <v>0</v>
      </c>
    </row>
    <row r="4448" spans="1:21" x14ac:dyDescent="0.25">
      <c r="A4448" s="92" t="s">
        <v>11</v>
      </c>
      <c r="B4448" s="92" t="s">
        <v>12</v>
      </c>
      <c r="C4448" s="92" t="s">
        <v>43</v>
      </c>
      <c r="D4448" s="92" t="s">
        <v>43</v>
      </c>
      <c r="E4448" s="92" t="s">
        <v>44</v>
      </c>
      <c r="F4448" s="92" t="s">
        <v>34</v>
      </c>
      <c r="G4448" s="92" t="s">
        <v>97</v>
      </c>
      <c r="H4448" s="92" t="s">
        <v>31</v>
      </c>
      <c r="I4448" s="89" t="s">
        <v>226</v>
      </c>
      <c r="L4448" s="98">
        <f>'Activity data'!H926*'Emission factors'!$B$37*'Emission factors'!$D$37/1000</f>
        <v>0</v>
      </c>
      <c r="M4448" s="98">
        <f>'Activity data'!I926*'Emission factors'!$B$37*'Emission factors'!$D$37/1000</f>
        <v>0</v>
      </c>
      <c r="N4448" s="98">
        <f>'Activity data'!J926*'Emission factors'!$B$37*'Emission factors'!$D$37/1000</f>
        <v>0</v>
      </c>
      <c r="O4448" s="98">
        <f>'Activity data'!K926*'Emission factors'!$B$37*'Emission factors'!$D$37/1000</f>
        <v>0</v>
      </c>
      <c r="P4448" s="98">
        <f>'Activity data'!L926*'Emission factors'!$B$37*'Emission factors'!$D$37/1000</f>
        <v>0</v>
      </c>
      <c r="Q4448" s="98">
        <f>'Activity data'!M926*'Emission factors'!$B$37*'Emission factors'!$D$37/1000</f>
        <v>0</v>
      </c>
      <c r="R4448" s="98">
        <f>'Activity data'!N926*'Emission factors'!$B$37*'Emission factors'!$D$37/1000</f>
        <v>0</v>
      </c>
      <c r="S4448" s="98">
        <f>'Activity data'!O926*'Emission factors'!$B$37*'Emission factors'!$D$37/1000</f>
        <v>0</v>
      </c>
      <c r="T4448" s="98">
        <f>'Activity data'!P926*'Emission factors'!$B$37*'Emission factors'!$D$37/1000</f>
        <v>0</v>
      </c>
      <c r="U4448" s="98">
        <f>'Activity data'!Q926*'Emission factors'!$B$37*'Emission factors'!$D$37/1000</f>
        <v>0</v>
      </c>
    </row>
    <row r="4449" spans="1:21" x14ac:dyDescent="0.25">
      <c r="A4449" s="92" t="s">
        <v>11</v>
      </c>
      <c r="B4449" s="92" t="s">
        <v>12</v>
      </c>
      <c r="C4449" s="92" t="s">
        <v>43</v>
      </c>
      <c r="D4449" s="92" t="s">
        <v>43</v>
      </c>
      <c r="E4449" s="92" t="s">
        <v>44</v>
      </c>
      <c r="F4449" s="92" t="s">
        <v>34</v>
      </c>
      <c r="G4449" s="92" t="s">
        <v>97</v>
      </c>
      <c r="H4449" s="92" t="s">
        <v>31</v>
      </c>
      <c r="I4449" s="89" t="s">
        <v>196</v>
      </c>
      <c r="L4449" s="98">
        <f>'Activity data'!H927*'Emission factors'!$B$37*'Emission factors'!$D$37/1000</f>
        <v>0.19465992499999998</v>
      </c>
      <c r="M4449" s="98">
        <f>'Activity data'!I927*'Emission factors'!$B$37*'Emission factors'!$D$37/1000</f>
        <v>0.1020906</v>
      </c>
      <c r="N4449" s="98">
        <f>'Activity data'!J927*'Emission factors'!$B$37*'Emission factors'!$D$37/1000</f>
        <v>3.2470375000000003E-2</v>
      </c>
      <c r="O4449" s="98">
        <f>'Activity data'!K927*'Emission factors'!$B$37*'Emission factors'!$D$37/1000</f>
        <v>0.11529804999999999</v>
      </c>
      <c r="P4449" s="98">
        <f>'Activity data'!L927*'Emission factors'!$B$37*'Emission factors'!$D$37/1000</f>
        <v>7.438462500000001E-2</v>
      </c>
      <c r="Q4449" s="98">
        <f>'Activity data'!M927*'Emission factors'!$B$37*'Emission factors'!$D$37/1000</f>
        <v>1.2473224999999999E-2</v>
      </c>
      <c r="R4449" s="98">
        <f>'Activity data'!N927*'Emission factors'!$B$37*'Emission factors'!$D$37/1000</f>
        <v>0</v>
      </c>
      <c r="S4449" s="98">
        <f>'Activity data'!O927*'Emission factors'!$B$37*'Emission factors'!$D$37/1000</f>
        <v>0</v>
      </c>
      <c r="T4449" s="98">
        <f>'Activity data'!P927*'Emission factors'!$B$37*'Emission factors'!$D$37/1000</f>
        <v>3.4120499999999998E-2</v>
      </c>
      <c r="U4449" s="98">
        <f>'Activity data'!Q927*'Emission factors'!$B$37*'Emission factors'!$D$37/1000</f>
        <v>3.3380900000000005E-2</v>
      </c>
    </row>
    <row r="4450" spans="1:21" x14ac:dyDescent="0.25">
      <c r="A4450" s="92" t="s">
        <v>11</v>
      </c>
      <c r="B4450" s="92" t="s">
        <v>12</v>
      </c>
      <c r="C4450" s="92" t="s">
        <v>43</v>
      </c>
      <c r="D4450" s="92" t="s">
        <v>43</v>
      </c>
      <c r="E4450" s="92" t="s">
        <v>44</v>
      </c>
      <c r="F4450" s="92" t="s">
        <v>34</v>
      </c>
      <c r="G4450" s="92" t="s">
        <v>97</v>
      </c>
      <c r="H4450" s="92" t="s">
        <v>31</v>
      </c>
      <c r="I4450" s="89" t="s">
        <v>197</v>
      </c>
      <c r="L4450" s="98">
        <f>'Activity data'!H928*'Emission factors'!$B$37*'Emission factors'!$D$37/1000</f>
        <v>1.8497449749999999</v>
      </c>
      <c r="M4450" s="98">
        <f>'Activity data'!I928*'Emission factors'!$B$37*'Emission factors'!$D$37/1000</f>
        <v>0.77016117500000003</v>
      </c>
      <c r="N4450" s="98">
        <f>'Activity data'!J928*'Emission factors'!$B$37*'Emission factors'!$D$37/1000</f>
        <v>0.44931452499999985</v>
      </c>
      <c r="O4450" s="98">
        <f>'Activity data'!K928*'Emission factors'!$B$37*'Emission factors'!$D$37/1000</f>
        <v>0.26339757499999994</v>
      </c>
      <c r="P4450" s="98">
        <f>'Activity data'!L928*'Emission factors'!$B$37*'Emission factors'!$D$37/1000</f>
        <v>0.13811169999999998</v>
      </c>
      <c r="Q4450" s="98">
        <f>'Activity data'!M928*'Emission factors'!$B$37*'Emission factors'!$D$37/1000</f>
        <v>0.1705122</v>
      </c>
      <c r="R4450" s="98">
        <f>'Activity data'!N928*'Emission factors'!$B$37*'Emission factors'!$D$37/1000</f>
        <v>0.17602587500000003</v>
      </c>
      <c r="S4450" s="98">
        <f>'Activity data'!O928*'Emission factors'!$B$37*'Emission factors'!$D$37/1000</f>
        <v>0.13070387499999997</v>
      </c>
      <c r="T4450" s="98">
        <f>'Activity data'!P928*'Emission factors'!$B$37*'Emission factors'!$D$37/1000</f>
        <v>2.9258274999999997E-2</v>
      </c>
      <c r="U4450" s="98">
        <f>'Activity data'!Q928*'Emission factors'!$B$37*'Emission factors'!$D$37/1000</f>
        <v>0</v>
      </c>
    </row>
    <row r="4451" spans="1:21" x14ac:dyDescent="0.25">
      <c r="A4451" s="92" t="s">
        <v>11</v>
      </c>
      <c r="B4451" s="92" t="s">
        <v>12</v>
      </c>
      <c r="C4451" s="92" t="s">
        <v>43</v>
      </c>
      <c r="D4451" s="92" t="s">
        <v>43</v>
      </c>
      <c r="E4451" s="92" t="s">
        <v>44</v>
      </c>
      <c r="F4451" s="92" t="s">
        <v>34</v>
      </c>
      <c r="G4451" s="92" t="s">
        <v>97</v>
      </c>
      <c r="H4451" s="92" t="s">
        <v>31</v>
      </c>
      <c r="I4451" s="89" t="s">
        <v>229</v>
      </c>
      <c r="L4451" s="98">
        <f>'Activity data'!H929*'Emission factors'!$B$37*'Emission factors'!$D$37/1000</f>
        <v>0</v>
      </c>
      <c r="M4451" s="98">
        <f>'Activity data'!I929*'Emission factors'!$B$37*'Emission factors'!$D$37/1000</f>
        <v>0</v>
      </c>
      <c r="N4451" s="98">
        <f>'Activity data'!J929*'Emission factors'!$B$37*'Emission factors'!$D$37/1000</f>
        <v>0</v>
      </c>
      <c r="O4451" s="98">
        <f>'Activity data'!K929*'Emission factors'!$B$37*'Emission factors'!$D$37/1000</f>
        <v>0</v>
      </c>
      <c r="P4451" s="98">
        <f>'Activity data'!L929*'Emission factors'!$B$37*'Emission factors'!$D$37/1000</f>
        <v>0</v>
      </c>
      <c r="Q4451" s="98">
        <f>'Activity data'!M929*'Emission factors'!$B$37*'Emission factors'!$D$37/1000</f>
        <v>0</v>
      </c>
      <c r="R4451" s="98">
        <f>'Activity data'!N929*'Emission factors'!$B$37*'Emission factors'!$D$37/1000</f>
        <v>0</v>
      </c>
      <c r="S4451" s="98">
        <f>'Activity data'!O929*'Emission factors'!$B$37*'Emission factors'!$D$37/1000</f>
        <v>0</v>
      </c>
      <c r="T4451" s="98">
        <f>'Activity data'!P929*'Emission factors'!$B$37*'Emission factors'!$D$37/1000</f>
        <v>0</v>
      </c>
      <c r="U4451" s="98">
        <f>'Activity data'!Q929*'Emission factors'!$B$37*'Emission factors'!$D$37/1000</f>
        <v>0</v>
      </c>
    </row>
    <row r="4452" spans="1:21" x14ac:dyDescent="0.25">
      <c r="A4452" s="92" t="s">
        <v>11</v>
      </c>
      <c r="B4452" s="92" t="s">
        <v>12</v>
      </c>
      <c r="C4452" s="92" t="s">
        <v>43</v>
      </c>
      <c r="D4452" s="92" t="s">
        <v>43</v>
      </c>
      <c r="E4452" s="92" t="s">
        <v>44</v>
      </c>
      <c r="F4452" s="92" t="s">
        <v>34</v>
      </c>
      <c r="G4452" s="92" t="s">
        <v>97</v>
      </c>
      <c r="H4452" s="92" t="s">
        <v>31</v>
      </c>
      <c r="I4452" s="89" t="s">
        <v>198</v>
      </c>
      <c r="L4452" s="98">
        <f>'Activity data'!H930*'Emission factors'!$B$37*'Emission factors'!$D$37/1000</f>
        <v>0</v>
      </c>
      <c r="M4452" s="98">
        <f>'Activity data'!I930*'Emission factors'!$B$37*'Emission factors'!$D$37/1000</f>
        <v>0</v>
      </c>
      <c r="N4452" s="98">
        <f>'Activity data'!J930*'Emission factors'!$B$37*'Emission factors'!$D$37/1000</f>
        <v>0</v>
      </c>
      <c r="O4452" s="98">
        <f>'Activity data'!K930*'Emission factors'!$B$37*'Emission factors'!$D$37/1000</f>
        <v>0</v>
      </c>
      <c r="P4452" s="98">
        <f>'Activity data'!L930*'Emission factors'!$B$37*'Emission factors'!$D$37/1000</f>
        <v>0</v>
      </c>
      <c r="Q4452" s="98">
        <f>'Activity data'!M930*'Emission factors'!$B$37*'Emission factors'!$D$37/1000</f>
        <v>0</v>
      </c>
      <c r="R4452" s="98">
        <f>'Activity data'!N930*'Emission factors'!$B$37*'Emission factors'!$D$37/1000</f>
        <v>0</v>
      </c>
      <c r="S4452" s="98">
        <f>'Activity data'!O930*'Emission factors'!$B$37*'Emission factors'!$D$37/1000</f>
        <v>0</v>
      </c>
      <c r="T4452" s="98">
        <f>'Activity data'!P930*'Emission factors'!$B$37*'Emission factors'!$D$37/1000</f>
        <v>0</v>
      </c>
      <c r="U4452" s="98">
        <f>'Activity data'!Q930*'Emission factors'!$B$37*'Emission factors'!$D$37/1000</f>
        <v>0</v>
      </c>
    </row>
    <row r="4453" spans="1:21" x14ac:dyDescent="0.25">
      <c r="A4453" s="92" t="s">
        <v>11</v>
      </c>
      <c r="B4453" s="92" t="s">
        <v>12</v>
      </c>
      <c r="C4453" s="92" t="s">
        <v>43</v>
      </c>
      <c r="D4453" s="92" t="s">
        <v>43</v>
      </c>
      <c r="E4453" s="92" t="s">
        <v>44</v>
      </c>
      <c r="F4453" s="92" t="s">
        <v>34</v>
      </c>
      <c r="G4453" s="92" t="s">
        <v>97</v>
      </c>
      <c r="H4453" s="92" t="s">
        <v>31</v>
      </c>
      <c r="I4453" s="89" t="s">
        <v>231</v>
      </c>
      <c r="L4453" s="98">
        <f>'Activity data'!H931*'Emission factors'!$B$37*'Emission factors'!$D$37/1000</f>
        <v>0</v>
      </c>
      <c r="M4453" s="98">
        <f>'Activity data'!I931*'Emission factors'!$B$37*'Emission factors'!$D$37/1000</f>
        <v>0</v>
      </c>
      <c r="N4453" s="98">
        <f>'Activity data'!J931*'Emission factors'!$B$37*'Emission factors'!$D$37/1000</f>
        <v>0</v>
      </c>
      <c r="O4453" s="98">
        <f>'Activity data'!K931*'Emission factors'!$B$37*'Emission factors'!$D$37/1000</f>
        <v>0</v>
      </c>
      <c r="P4453" s="98">
        <f>'Activity data'!L931*'Emission factors'!$B$37*'Emission factors'!$D$37/1000</f>
        <v>0</v>
      </c>
      <c r="Q4453" s="98">
        <f>'Activity data'!M931*'Emission factors'!$B$37*'Emission factors'!$D$37/1000</f>
        <v>0</v>
      </c>
      <c r="R4453" s="98">
        <f>'Activity data'!N931*'Emission factors'!$B$37*'Emission factors'!$D$37/1000</f>
        <v>0</v>
      </c>
      <c r="S4453" s="98">
        <f>'Activity data'!O931*'Emission factors'!$B$37*'Emission factors'!$D$37/1000</f>
        <v>0</v>
      </c>
      <c r="T4453" s="98">
        <f>'Activity data'!P931*'Emission factors'!$B$37*'Emission factors'!$D$37/1000</f>
        <v>0</v>
      </c>
      <c r="U4453" s="98">
        <f>'Activity data'!Q931*'Emission factors'!$B$37*'Emission factors'!$D$37/1000</f>
        <v>0</v>
      </c>
    </row>
    <row r="4454" spans="1:21" x14ac:dyDescent="0.25">
      <c r="A4454" s="92" t="s">
        <v>11</v>
      </c>
      <c r="B4454" s="92" t="s">
        <v>12</v>
      </c>
      <c r="C4454" s="92" t="s">
        <v>43</v>
      </c>
      <c r="D4454" s="92" t="s">
        <v>43</v>
      </c>
      <c r="E4454" s="92" t="s">
        <v>44</v>
      </c>
      <c r="F4454" s="92" t="s">
        <v>34</v>
      </c>
      <c r="G4454" s="92" t="s">
        <v>97</v>
      </c>
      <c r="H4454" s="92" t="s">
        <v>31</v>
      </c>
      <c r="I4454" s="92" t="s">
        <v>230</v>
      </c>
      <c r="L4454" s="98">
        <f>'Activity data'!H932*'Emission factors'!$B$37*'Emission factors'!$D$37/1000</f>
        <v>0</v>
      </c>
      <c r="M4454" s="98">
        <f>'Activity data'!I932*'Emission factors'!$B$37*'Emission factors'!$D$37/1000</f>
        <v>0</v>
      </c>
      <c r="N4454" s="98">
        <f>'Activity data'!J932*'Emission factors'!$B$37*'Emission factors'!$D$37/1000</f>
        <v>0</v>
      </c>
      <c r="O4454" s="98">
        <f>'Activity data'!K932*'Emission factors'!$B$37*'Emission factors'!$D$37/1000</f>
        <v>0</v>
      </c>
      <c r="P4454" s="98">
        <f>'Activity data'!L932*'Emission factors'!$B$37*'Emission factors'!$D$37/1000</f>
        <v>0</v>
      </c>
      <c r="Q4454" s="98">
        <f>'Activity data'!M932*'Emission factors'!$B$37*'Emission factors'!$D$37/1000</f>
        <v>0</v>
      </c>
      <c r="R4454" s="98">
        <f>'Activity data'!N932*'Emission factors'!$B$37*'Emission factors'!$D$37/1000</f>
        <v>0</v>
      </c>
      <c r="S4454" s="98">
        <f>'Activity data'!O932*'Emission factors'!$B$37*'Emission factors'!$D$37/1000</f>
        <v>0</v>
      </c>
      <c r="T4454" s="98">
        <f>'Activity data'!P932*'Emission factors'!$B$37*'Emission factors'!$D$37/1000</f>
        <v>0</v>
      </c>
      <c r="U4454" s="98">
        <f>'Activity data'!Q932*'Emission factors'!$B$37*'Emission factors'!$D$37/1000</f>
        <v>0</v>
      </c>
    </row>
    <row r="4455" spans="1:21" x14ac:dyDescent="0.25">
      <c r="A4455" s="92" t="s">
        <v>11</v>
      </c>
      <c r="B4455" s="92" t="s">
        <v>12</v>
      </c>
      <c r="C4455" s="92" t="s">
        <v>43</v>
      </c>
      <c r="D4455" s="92" t="s">
        <v>43</v>
      </c>
      <c r="E4455" s="92" t="s">
        <v>44</v>
      </c>
      <c r="F4455" s="92" t="s">
        <v>34</v>
      </c>
      <c r="G4455" s="92" t="s">
        <v>97</v>
      </c>
      <c r="H4455" s="92" t="s">
        <v>31</v>
      </c>
      <c r="I4455" s="89" t="s">
        <v>303</v>
      </c>
      <c r="L4455" s="98">
        <f>'Activity data'!H933*'Emission factors'!$B$37*'Emission factors'!$D$37/1000</f>
        <v>4.2656000000000005E-3</v>
      </c>
      <c r="M4455" s="98">
        <f>'Activity data'!I933*'Emission factors'!$B$37*'Emission factors'!$D$37/1000</f>
        <v>0</v>
      </c>
      <c r="N4455" s="98">
        <f>'Activity data'!J933*'Emission factors'!$B$37*'Emission factors'!$D$37/1000</f>
        <v>0</v>
      </c>
      <c r="O4455" s="98">
        <f>'Activity data'!K933*'Emission factors'!$B$37*'Emission factors'!$D$37/1000</f>
        <v>0</v>
      </c>
      <c r="P4455" s="98">
        <f>'Activity data'!L933*'Emission factors'!$B$37*'Emission factors'!$D$37/1000</f>
        <v>0</v>
      </c>
      <c r="Q4455" s="98">
        <f>'Activity data'!M933*'Emission factors'!$B$37*'Emission factors'!$D$37/1000</f>
        <v>0</v>
      </c>
      <c r="R4455" s="98">
        <f>'Activity data'!N933*'Emission factors'!$B$37*'Emission factors'!$D$37/1000</f>
        <v>0</v>
      </c>
      <c r="S4455" s="98">
        <f>'Activity data'!O933*'Emission factors'!$B$37*'Emission factors'!$D$37/1000</f>
        <v>0</v>
      </c>
      <c r="T4455" s="98">
        <f>'Activity data'!P933*'Emission factors'!$B$37*'Emission factors'!$D$37/1000</f>
        <v>0</v>
      </c>
      <c r="U4455" s="98">
        <f>'Activity data'!Q933*'Emission factors'!$B$37*'Emission factors'!$D$37/1000</f>
        <v>0</v>
      </c>
    </row>
    <row r="4456" spans="1:21" x14ac:dyDescent="0.25">
      <c r="A4456" s="92" t="s">
        <v>11</v>
      </c>
      <c r="B4456" s="92" t="s">
        <v>12</v>
      </c>
      <c r="C4456" s="92" t="s">
        <v>43</v>
      </c>
      <c r="D4456" s="92" t="s">
        <v>43</v>
      </c>
      <c r="E4456" s="92" t="s">
        <v>44</v>
      </c>
      <c r="F4456" s="92" t="s">
        <v>34</v>
      </c>
      <c r="G4456" s="92" t="s">
        <v>97</v>
      </c>
      <c r="H4456" s="92" t="s">
        <v>31</v>
      </c>
      <c r="I4456" s="89" t="s">
        <v>225</v>
      </c>
      <c r="L4456" s="98">
        <f>'Activity data'!H934*'Emission factors'!$B$37*'Emission factors'!$D$37/1000</f>
        <v>0</v>
      </c>
      <c r="M4456" s="98">
        <f>'Activity data'!I934*'Emission factors'!$B$37*'Emission factors'!$D$37/1000</f>
        <v>0</v>
      </c>
      <c r="N4456" s="98">
        <f>'Activity data'!J934*'Emission factors'!$B$37*'Emission factors'!$D$37/1000</f>
        <v>0</v>
      </c>
      <c r="O4456" s="98">
        <f>'Activity data'!K934*'Emission factors'!$B$37*'Emission factors'!$D$37/1000</f>
        <v>0.14447355000000001</v>
      </c>
      <c r="P4456" s="98">
        <f>'Activity data'!L934*'Emission factors'!$B$37*'Emission factors'!$D$37/1000</f>
        <v>4.8157850000000009E-2</v>
      </c>
      <c r="Q4456" s="98">
        <f>'Activity data'!M934*'Emission factors'!$B$37*'Emission factors'!$D$37/1000</f>
        <v>0</v>
      </c>
      <c r="R4456" s="98">
        <f>'Activity data'!N934*'Emission factors'!$B$37*'Emission factors'!$D$37/1000</f>
        <v>0</v>
      </c>
      <c r="S4456" s="98">
        <f>'Activity data'!O934*'Emission factors'!$B$37*'Emission factors'!$D$37/1000</f>
        <v>0</v>
      </c>
      <c r="T4456" s="98">
        <f>'Activity data'!P934*'Emission factors'!$B$37*'Emission factors'!$D$37/1000</f>
        <v>0</v>
      </c>
      <c r="U4456" s="98">
        <f>'Activity data'!Q934*'Emission factors'!$B$37*'Emission factors'!$D$37/1000</f>
        <v>0</v>
      </c>
    </row>
    <row r="4457" spans="1:21" x14ac:dyDescent="0.25">
      <c r="A4457" s="92" t="s">
        <v>11</v>
      </c>
      <c r="B4457" s="92" t="s">
        <v>12</v>
      </c>
      <c r="C4457" s="92" t="s">
        <v>43</v>
      </c>
      <c r="D4457" s="92" t="s">
        <v>43</v>
      </c>
      <c r="E4457" s="92" t="s">
        <v>44</v>
      </c>
      <c r="F4457" s="92" t="s">
        <v>34</v>
      </c>
      <c r="G4457" s="92" t="s">
        <v>97</v>
      </c>
      <c r="H4457" s="92" t="s">
        <v>31</v>
      </c>
      <c r="I4457" s="89" t="s">
        <v>205</v>
      </c>
      <c r="L4457" s="98">
        <f>'Activity data'!H935*'Emission factors'!$B$37*'Emission factors'!$D$37/1000</f>
        <v>0.23407695000000001</v>
      </c>
      <c r="M4457" s="98">
        <f>'Activity data'!I935*'Emission factors'!$B$37*'Emission factors'!$D$37/1000</f>
        <v>0.199220075</v>
      </c>
      <c r="N4457" s="98">
        <f>'Activity data'!J935*'Emission factors'!$B$37*'Emission factors'!$D$37/1000</f>
        <v>5.1180750000000004E-2</v>
      </c>
      <c r="O4457" s="98">
        <f>'Activity data'!K935*'Emission factors'!$B$37*'Emission factors'!$D$37/1000</f>
        <v>5.6679374999999997E-2</v>
      </c>
      <c r="P4457" s="98">
        <f>'Activity data'!L935*'Emission factors'!$B$37*'Emission factors'!$D$37/1000</f>
        <v>7.2266874999999994E-2</v>
      </c>
      <c r="Q4457" s="98">
        <f>'Activity data'!M935*'Emission factors'!$B$37*'Emission factors'!$D$37/1000</f>
        <v>8.3271650000000003E-2</v>
      </c>
      <c r="R4457" s="98">
        <f>'Activity data'!N935*'Emission factors'!$B$37*'Emission factors'!$D$37/1000</f>
        <v>2.1826800000000007E-2</v>
      </c>
      <c r="S4457" s="98">
        <f>'Activity data'!O935*'Emission factors'!$B$37*'Emission factors'!$D$37/1000</f>
        <v>8.2527749999999987E-3</v>
      </c>
      <c r="T4457" s="98">
        <f>'Activity data'!P935*'Emission factors'!$B$37*'Emission factors'!$D$37/1000</f>
        <v>1.9262925000000004E-2</v>
      </c>
      <c r="U4457" s="98">
        <f>'Activity data'!Q935*'Emission factors'!$B$37*'Emission factors'!$D$37/1000</f>
        <v>0.11446384999999995</v>
      </c>
    </row>
    <row r="4458" spans="1:21" x14ac:dyDescent="0.25">
      <c r="A4458" s="92" t="s">
        <v>11</v>
      </c>
      <c r="B4458" s="92" t="s">
        <v>12</v>
      </c>
      <c r="C4458" s="92" t="s">
        <v>43</v>
      </c>
      <c r="D4458" s="92" t="s">
        <v>43</v>
      </c>
      <c r="E4458" s="92" t="s">
        <v>44</v>
      </c>
      <c r="F4458" s="92" t="s">
        <v>34</v>
      </c>
      <c r="G4458" s="92" t="s">
        <v>97</v>
      </c>
      <c r="H4458" s="92" t="s">
        <v>31</v>
      </c>
      <c r="I4458" s="89" t="s">
        <v>204</v>
      </c>
      <c r="L4458" s="98">
        <f>'Activity data'!H936*'Emission factors'!$B$37*'Emission factors'!$D$37/1000</f>
        <v>0.26731272499999997</v>
      </c>
      <c r="M4458" s="98">
        <f>'Activity data'!I936*'Emission factors'!$B$37*'Emission factors'!$D$37/1000</f>
        <v>0.20201185000000005</v>
      </c>
      <c r="N4458" s="98">
        <f>'Activity data'!J936*'Emission factors'!$B$37*'Emission factors'!$D$37/1000</f>
        <v>7.2836625000000016E-2</v>
      </c>
      <c r="O4458" s="98">
        <f>'Activity data'!K936*'Emission factors'!$B$37*'Emission factors'!$D$37/1000</f>
        <v>9.392167500000001E-2</v>
      </c>
      <c r="P4458" s="98">
        <f>'Activity data'!L936*'Emission factors'!$B$37*'Emission factors'!$D$37/1000</f>
        <v>2.8249925000000006E-2</v>
      </c>
      <c r="Q4458" s="98">
        <f>'Activity data'!M936*'Emission factors'!$B$37*'Emission factors'!$D$37/1000</f>
        <v>0</v>
      </c>
      <c r="R4458" s="98">
        <f>'Activity data'!N936*'Emission factors'!$B$37*'Emission factors'!$D$37/1000</f>
        <v>5.5018499999999991E-3</v>
      </c>
      <c r="S4458" s="98">
        <f>'Activity data'!O936*'Emission factors'!$B$37*'Emission factors'!$D$37/1000</f>
        <v>1.8339499999999998E-3</v>
      </c>
      <c r="T4458" s="98">
        <f>'Activity data'!P936*'Emission factors'!$B$37*'Emission factors'!$D$37/1000</f>
        <v>0</v>
      </c>
      <c r="U4458" s="98">
        <f>'Activity data'!Q936*'Emission factors'!$B$37*'Emission factors'!$D$37/1000</f>
        <v>0</v>
      </c>
    </row>
    <row r="4459" spans="1:21" x14ac:dyDescent="0.25">
      <c r="A4459" s="92" t="s">
        <v>11</v>
      </c>
      <c r="B4459" s="92" t="s">
        <v>12</v>
      </c>
      <c r="C4459" s="92" t="s">
        <v>43</v>
      </c>
      <c r="D4459" s="92" t="s">
        <v>43</v>
      </c>
      <c r="E4459" s="92" t="s">
        <v>44</v>
      </c>
      <c r="F4459" s="92" t="s">
        <v>34</v>
      </c>
      <c r="G4459" s="92" t="s">
        <v>97</v>
      </c>
      <c r="H4459" s="92" t="s">
        <v>31</v>
      </c>
      <c r="I4459" s="89" t="s">
        <v>228</v>
      </c>
      <c r="L4459" s="98">
        <f>'Activity data'!H937*'Emission factors'!$B$37*'Emission factors'!$D$37/1000</f>
        <v>0</v>
      </c>
      <c r="M4459" s="98">
        <f>'Activity data'!I937*'Emission factors'!$B$37*'Emission factors'!$D$37/1000</f>
        <v>0</v>
      </c>
      <c r="N4459" s="98">
        <f>'Activity data'!J937*'Emission factors'!$B$37*'Emission factors'!$D$37/1000</f>
        <v>0</v>
      </c>
      <c r="O4459" s="98">
        <f>'Activity data'!K937*'Emission factors'!$B$37*'Emission factors'!$D$37/1000</f>
        <v>0</v>
      </c>
      <c r="P4459" s="98">
        <f>'Activity data'!L937*'Emission factors'!$B$37*'Emission factors'!$D$37/1000</f>
        <v>0</v>
      </c>
      <c r="Q4459" s="98">
        <f>'Activity data'!M937*'Emission factors'!$B$37*'Emission factors'!$D$37/1000</f>
        <v>0</v>
      </c>
      <c r="R4459" s="98">
        <f>'Activity data'!N937*'Emission factors'!$B$37*'Emission factors'!$D$37/1000</f>
        <v>0</v>
      </c>
      <c r="S4459" s="98">
        <f>'Activity data'!O937*'Emission factors'!$B$37*'Emission factors'!$D$37/1000</f>
        <v>0</v>
      </c>
      <c r="T4459" s="98">
        <f>'Activity data'!P937*'Emission factors'!$B$37*'Emission factors'!$D$37/1000</f>
        <v>0</v>
      </c>
      <c r="U4459" s="98">
        <f>'Activity data'!Q937*'Emission factors'!$B$37*'Emission factors'!$D$37/1000</f>
        <v>0</v>
      </c>
    </row>
    <row r="4460" spans="1:21" x14ac:dyDescent="0.25">
      <c r="A4460" s="92" t="s">
        <v>11</v>
      </c>
      <c r="B4460" s="92" t="s">
        <v>12</v>
      </c>
      <c r="C4460" s="92" t="s">
        <v>43</v>
      </c>
      <c r="D4460" s="92" t="s">
        <v>43</v>
      </c>
      <c r="E4460" s="92" t="s">
        <v>44</v>
      </c>
      <c r="F4460" s="92" t="s">
        <v>34</v>
      </c>
      <c r="G4460" s="92" t="s">
        <v>97</v>
      </c>
      <c r="H4460" s="92" t="s">
        <v>31</v>
      </c>
      <c r="I4460" s="89" t="s">
        <v>202</v>
      </c>
      <c r="L4460" s="98">
        <f>'Activity data'!H938*'Emission factors'!$B$37*'Emission factors'!$D$37/1000</f>
        <v>0.13035235000000001</v>
      </c>
      <c r="M4460" s="98">
        <f>'Activity data'!I938*'Emission factors'!$B$37*'Emission factors'!$D$37/1000</f>
        <v>1.9262925000000004E-2</v>
      </c>
      <c r="N4460" s="98">
        <f>'Activity data'!J938*'Emission factors'!$B$37*'Emission factors'!$D$37/1000</f>
        <v>5.8695000000000006E-3</v>
      </c>
      <c r="O4460" s="98">
        <f>'Activity data'!K938*'Emission factors'!$B$37*'Emission factors'!$D$37/1000</f>
        <v>1.0271625E-2</v>
      </c>
      <c r="P4460" s="98">
        <f>'Activity data'!L938*'Emission factors'!$B$37*'Emission factors'!$D$37/1000</f>
        <v>2.9347500000000003E-3</v>
      </c>
      <c r="Q4460" s="98">
        <f>'Activity data'!M938*'Emission factors'!$B$37*'Emission factors'!$D$37/1000</f>
        <v>2.4764774999999999E-2</v>
      </c>
      <c r="R4460" s="98">
        <f>'Activity data'!N938*'Emission factors'!$B$37*'Emission factors'!$D$37/1000</f>
        <v>2.4760474999999997E-2</v>
      </c>
      <c r="S4460" s="98">
        <f>'Activity data'!O938*'Emission factors'!$B$37*'Emission factors'!$D$37/1000</f>
        <v>1.9259699999999998E-2</v>
      </c>
      <c r="T4460" s="98">
        <f>'Activity data'!P938*'Emission factors'!$B$37*'Emission factors'!$D$37/1000</f>
        <v>4.5859499999999992E-3</v>
      </c>
      <c r="U4460" s="98">
        <f>'Activity data'!Q938*'Emission factors'!$B$37*'Emission factors'!$D$37/1000</f>
        <v>0</v>
      </c>
    </row>
    <row r="4461" spans="1:21" x14ac:dyDescent="0.25">
      <c r="A4461" s="92" t="s">
        <v>11</v>
      </c>
      <c r="B4461" s="92" t="s">
        <v>12</v>
      </c>
      <c r="C4461" s="92" t="s">
        <v>43</v>
      </c>
      <c r="D4461" s="92" t="s">
        <v>43</v>
      </c>
      <c r="E4461" s="92" t="s">
        <v>44</v>
      </c>
      <c r="F4461" s="92" t="s">
        <v>34</v>
      </c>
      <c r="G4461" s="92" t="s">
        <v>97</v>
      </c>
      <c r="H4461" s="92" t="s">
        <v>31</v>
      </c>
      <c r="I4461" s="89" t="s">
        <v>190</v>
      </c>
      <c r="L4461" s="98">
        <f>'Activity data'!H939*'Emission factors'!$B$37*'Emission factors'!$D$37/1000</f>
        <v>0</v>
      </c>
      <c r="M4461" s="98">
        <f>'Activity data'!I939*'Emission factors'!$B$37*'Emission factors'!$D$37/1000</f>
        <v>0</v>
      </c>
      <c r="N4461" s="98">
        <f>'Activity data'!J939*'Emission factors'!$B$37*'Emission factors'!$D$37/1000</f>
        <v>0</v>
      </c>
      <c r="O4461" s="98">
        <f>'Activity data'!K939*'Emission factors'!$B$37*'Emission factors'!$D$37/1000</f>
        <v>0</v>
      </c>
      <c r="P4461" s="98">
        <f>'Activity data'!L939*'Emission factors'!$B$37*'Emission factors'!$D$37/1000</f>
        <v>0</v>
      </c>
      <c r="Q4461" s="98">
        <f>'Activity data'!M939*'Emission factors'!$B$37*'Emission factors'!$D$37/1000</f>
        <v>0</v>
      </c>
      <c r="R4461" s="98">
        <f>'Activity data'!N939*'Emission factors'!$B$37*'Emission factors'!$D$37/1000</f>
        <v>0</v>
      </c>
      <c r="S4461" s="98">
        <f>'Activity data'!O939*'Emission factors'!$B$37*'Emission factors'!$D$37/1000</f>
        <v>0</v>
      </c>
      <c r="T4461" s="98">
        <f>'Activity data'!P939*'Emission factors'!$B$37*'Emission factors'!$D$37/1000</f>
        <v>0</v>
      </c>
      <c r="U4461" s="98">
        <f>'Activity data'!Q939*'Emission factors'!$B$37*'Emission factors'!$D$37/1000</f>
        <v>4.4021249999999998E-3</v>
      </c>
    </row>
    <row r="4462" spans="1:21" x14ac:dyDescent="0.25">
      <c r="A4462" s="92" t="s">
        <v>11</v>
      </c>
      <c r="B4462" s="92" t="s">
        <v>12</v>
      </c>
      <c r="C4462" s="92" t="s">
        <v>43</v>
      </c>
      <c r="D4462" s="92" t="s">
        <v>43</v>
      </c>
      <c r="E4462" s="92" t="s">
        <v>44</v>
      </c>
      <c r="F4462" s="92" t="s">
        <v>34</v>
      </c>
      <c r="G4462" s="92" t="s">
        <v>97</v>
      </c>
      <c r="H4462" s="92" t="s">
        <v>31</v>
      </c>
      <c r="I4462" s="89" t="s">
        <v>210</v>
      </c>
      <c r="L4462" s="98">
        <f>'Activity data'!H940*'Emission factors'!$B$37*'Emission factors'!$D$37/1000</f>
        <v>0</v>
      </c>
      <c r="M4462" s="98">
        <f>'Activity data'!I940*'Emission factors'!$B$37*'Emission factors'!$D$37/1000</f>
        <v>0</v>
      </c>
      <c r="N4462" s="98">
        <f>'Activity data'!J940*'Emission factors'!$B$37*'Emission factors'!$D$37/1000</f>
        <v>0</v>
      </c>
      <c r="O4462" s="98">
        <f>'Activity data'!K940*'Emission factors'!$B$37*'Emission factors'!$D$37/1000</f>
        <v>0</v>
      </c>
      <c r="P4462" s="98">
        <f>'Activity data'!L940*'Emission factors'!$B$37*'Emission factors'!$D$37/1000</f>
        <v>0</v>
      </c>
      <c r="Q4462" s="98">
        <f>'Activity data'!M940*'Emission factors'!$B$37*'Emission factors'!$D$37/1000</f>
        <v>0</v>
      </c>
      <c r="R4462" s="98">
        <f>'Activity data'!N940*'Emission factors'!$B$37*'Emission factors'!$D$37/1000</f>
        <v>0</v>
      </c>
      <c r="S4462" s="98">
        <f>'Activity data'!O940*'Emission factors'!$B$37*'Emission factors'!$D$37/1000</f>
        <v>0</v>
      </c>
      <c r="T4462" s="98">
        <f>'Activity data'!P940*'Emission factors'!$B$37*'Emission factors'!$D$37/1000</f>
        <v>0</v>
      </c>
      <c r="U4462" s="98">
        <f>'Activity data'!Q940*'Emission factors'!$B$37*'Emission factors'!$D$37/1000</f>
        <v>0</v>
      </c>
    </row>
    <row r="4463" spans="1:21" x14ac:dyDescent="0.25">
      <c r="A4463" s="92" t="s">
        <v>11</v>
      </c>
      <c r="B4463" s="92" t="s">
        <v>12</v>
      </c>
      <c r="C4463" s="92" t="s">
        <v>43</v>
      </c>
      <c r="D4463" s="92" t="s">
        <v>43</v>
      </c>
      <c r="E4463" s="92" t="s">
        <v>44</v>
      </c>
      <c r="F4463" s="92" t="s">
        <v>34</v>
      </c>
      <c r="G4463" s="92" t="s">
        <v>97</v>
      </c>
      <c r="H4463" s="92" t="s">
        <v>31</v>
      </c>
      <c r="I4463" s="89" t="s">
        <v>199</v>
      </c>
      <c r="L4463" s="98">
        <f>'Activity data'!H941*'Emission factors'!$B$37*'Emission factors'!$D$37/1000</f>
        <v>2.4702392749999995</v>
      </c>
      <c r="M4463" s="98">
        <f>'Activity data'!I941*'Emission factors'!$B$37*'Emission factors'!$D$37/1000</f>
        <v>1.7491518500000003</v>
      </c>
      <c r="N4463" s="98">
        <f>'Activity data'!J941*'Emission factors'!$B$37*'Emission factors'!$D$37/1000</f>
        <v>0.68363012499999987</v>
      </c>
      <c r="O4463" s="98">
        <f>'Activity data'!K941*'Emission factors'!$B$37*'Emission factors'!$D$37/1000</f>
        <v>0.27129775</v>
      </c>
      <c r="P4463" s="98">
        <f>'Activity data'!L941*'Emission factors'!$B$37*'Emission factors'!$D$37/1000</f>
        <v>0.23221719999999993</v>
      </c>
      <c r="Q4463" s="98">
        <f>'Activity data'!M941*'Emission factors'!$B$37*'Emission factors'!$D$37/1000</f>
        <v>5.8329499999999979E-2</v>
      </c>
      <c r="R4463" s="98">
        <f>'Activity data'!N941*'Emission factors'!$B$37*'Emission factors'!$D$37/1000</f>
        <v>5.5582875000000004E-2</v>
      </c>
      <c r="S4463" s="98">
        <f>'Activity data'!O941*'Emission factors'!$B$37*'Emission factors'!$D$37/1000</f>
        <v>2.2929749999999999E-2</v>
      </c>
      <c r="T4463" s="98">
        <f>'Activity data'!P941*'Emission factors'!$B$37*'Emission factors'!$D$37/1000</f>
        <v>1.4673750000000001E-3</v>
      </c>
      <c r="U4463" s="98">
        <f>'Activity data'!Q941*'Emission factors'!$B$37*'Emission factors'!$D$37/1000</f>
        <v>0</v>
      </c>
    </row>
    <row r="4464" spans="1:21" x14ac:dyDescent="0.25">
      <c r="A4464" s="92" t="s">
        <v>11</v>
      </c>
      <c r="B4464" s="92" t="s">
        <v>12</v>
      </c>
      <c r="C4464" s="92" t="s">
        <v>43</v>
      </c>
      <c r="D4464" s="92" t="s">
        <v>43</v>
      </c>
      <c r="E4464" s="92" t="s">
        <v>44</v>
      </c>
      <c r="F4464" s="92" t="s">
        <v>34</v>
      </c>
      <c r="G4464" s="92" t="s">
        <v>97</v>
      </c>
      <c r="H4464" s="92" t="s">
        <v>31</v>
      </c>
      <c r="I4464" s="89" t="s">
        <v>233</v>
      </c>
      <c r="L4464" s="98">
        <f>'Activity data'!H942*'Emission factors'!$B$37*'Emission factors'!$D$37/1000</f>
        <v>8.9891499999999996E-3</v>
      </c>
      <c r="M4464" s="98">
        <f>'Activity data'!I942*'Emission factors'!$B$37*'Emission factors'!$D$37/1000</f>
        <v>0</v>
      </c>
      <c r="N4464" s="98">
        <f>'Activity data'!J942*'Emission factors'!$B$37*'Emission factors'!$D$37/1000</f>
        <v>4.4021249999999998E-3</v>
      </c>
      <c r="O4464" s="98">
        <f>'Activity data'!K942*'Emission factors'!$B$37*'Emission factors'!$D$37/1000</f>
        <v>1.4673750000000001E-3</v>
      </c>
      <c r="P4464" s="98">
        <f>'Activity data'!L942*'Emission factors'!$B$37*'Emission factors'!$D$37/1000</f>
        <v>0</v>
      </c>
      <c r="Q4464" s="98">
        <f>'Activity data'!M942*'Emission factors'!$B$37*'Emission factors'!$D$37/1000</f>
        <v>0</v>
      </c>
      <c r="R4464" s="98">
        <f>'Activity data'!N942*'Emission factors'!$B$37*'Emission factors'!$D$37/1000</f>
        <v>0</v>
      </c>
      <c r="S4464" s="98">
        <f>'Activity data'!O942*'Emission factors'!$B$37*'Emission factors'!$D$37/1000</f>
        <v>0</v>
      </c>
      <c r="T4464" s="98">
        <f>'Activity data'!P942*'Emission factors'!$B$37*'Emission factors'!$D$37/1000</f>
        <v>0</v>
      </c>
      <c r="U4464" s="98">
        <f>'Activity data'!Q942*'Emission factors'!$B$37*'Emission factors'!$D$37/1000</f>
        <v>0</v>
      </c>
    </row>
    <row r="4465" spans="1:21" x14ac:dyDescent="0.25">
      <c r="A4465" s="92" t="s">
        <v>11</v>
      </c>
      <c r="B4465" s="92" t="s">
        <v>12</v>
      </c>
      <c r="C4465" s="92" t="s">
        <v>43</v>
      </c>
      <c r="D4465" s="92" t="s">
        <v>43</v>
      </c>
      <c r="E4465" s="92" t="s">
        <v>44</v>
      </c>
      <c r="F4465" s="92" t="s">
        <v>34</v>
      </c>
      <c r="G4465" s="92" t="s">
        <v>97</v>
      </c>
      <c r="H4465" s="92" t="s">
        <v>31</v>
      </c>
      <c r="I4465" s="89" t="s">
        <v>200</v>
      </c>
      <c r="L4465" s="98">
        <f>'Activity data'!H943*'Emission factors'!$B$37*'Emission factors'!$D$37/1000</f>
        <v>0.13902330000000002</v>
      </c>
      <c r="M4465" s="98">
        <f>'Activity data'!I943*'Emission factors'!$B$37*'Emission factors'!$D$37/1000</f>
        <v>3.4086100000000001E-2</v>
      </c>
      <c r="N4465" s="98">
        <f>'Activity data'!J943*'Emission factors'!$B$37*'Emission factors'!$D$37/1000</f>
        <v>6.6048000000000009E-3</v>
      </c>
      <c r="O4465" s="98">
        <f>'Activity data'!K943*'Emission factors'!$B$37*'Emission factors'!$D$37/1000</f>
        <v>4.1827174999999994E-2</v>
      </c>
      <c r="P4465" s="98">
        <f>'Activity data'!L943*'Emission factors'!$B$37*'Emission factors'!$D$37/1000</f>
        <v>0.14200212500000003</v>
      </c>
      <c r="Q4465" s="98">
        <f>'Activity data'!M943*'Emission factors'!$B$37*'Emission factors'!$D$37/1000</f>
        <v>4.293120000000001E-2</v>
      </c>
      <c r="R4465" s="98">
        <f>'Activity data'!N943*'Emission factors'!$B$37*'Emission factors'!$D$37/1000</f>
        <v>0</v>
      </c>
      <c r="S4465" s="98">
        <f>'Activity data'!O943*'Emission factors'!$B$37*'Emission factors'!$D$37/1000</f>
        <v>0</v>
      </c>
      <c r="T4465" s="98">
        <f>'Activity data'!P943*'Emission factors'!$B$37*'Emission factors'!$D$37/1000</f>
        <v>0</v>
      </c>
      <c r="U4465" s="98">
        <f>'Activity data'!Q943*'Emission factors'!$B$37*'Emission factors'!$D$37/1000</f>
        <v>0</v>
      </c>
    </row>
    <row r="4466" spans="1:21" x14ac:dyDescent="0.25">
      <c r="A4466" s="92" t="s">
        <v>11</v>
      </c>
      <c r="B4466" s="92" t="s">
        <v>12</v>
      </c>
      <c r="C4466" s="92" t="s">
        <v>43</v>
      </c>
      <c r="D4466" s="92" t="s">
        <v>43</v>
      </c>
      <c r="E4466" s="92" t="s">
        <v>26</v>
      </c>
      <c r="F4466" s="92" t="s">
        <v>34</v>
      </c>
      <c r="G4466" s="92" t="s">
        <v>97</v>
      </c>
      <c r="H4466" s="92" t="s">
        <v>31</v>
      </c>
      <c r="I4466" s="89" t="s">
        <v>227</v>
      </c>
      <c r="J4466" s="92" t="s">
        <v>99</v>
      </c>
      <c r="L4466" s="98">
        <f>'Activity data'!H944*'Emission factors'!$B$40*'Emission factors'!$D$40/1000</f>
        <v>0</v>
      </c>
      <c r="M4466" s="98">
        <f>'Activity data'!I944*'Emission factors'!$B$40*'Emission factors'!$D$40/1000</f>
        <v>0</v>
      </c>
      <c r="N4466" s="98">
        <f>'Activity data'!J944*'Emission factors'!$B$40*'Emission factors'!$D$40/1000</f>
        <v>0</v>
      </c>
      <c r="O4466" s="98">
        <f>'Activity data'!K944*'Emission factors'!$B$40*'Emission factors'!$D$40/1000</f>
        <v>0.19533198000000004</v>
      </c>
      <c r="P4466" s="98">
        <f>'Activity data'!L944*'Emission factors'!$B$40*'Emission factors'!$D$40/1000</f>
        <v>6.5110660000000015E-2</v>
      </c>
      <c r="Q4466" s="98">
        <f>'Activity data'!M944*'Emission factors'!$B$40*'Emission factors'!$D$40/1000</f>
        <v>0</v>
      </c>
      <c r="R4466" s="98">
        <f>'Activity data'!N944*'Emission factors'!$B$40*'Emission factors'!$D$40/1000</f>
        <v>0</v>
      </c>
      <c r="S4466" s="98">
        <f>'Activity data'!O944*'Emission factors'!$B$40*'Emission factors'!$D$40/1000</f>
        <v>0</v>
      </c>
      <c r="T4466" s="98">
        <f>'Activity data'!P944*'Emission factors'!$B$40*'Emission factors'!$D$40/1000</f>
        <v>0</v>
      </c>
      <c r="U4466" s="98">
        <f>'Activity data'!Q944*'Emission factors'!$B$40*'Emission factors'!$D$40/1000</f>
        <v>0</v>
      </c>
    </row>
    <row r="4467" spans="1:21" x14ac:dyDescent="0.25">
      <c r="A4467" s="92" t="s">
        <v>11</v>
      </c>
      <c r="B4467" s="92" t="s">
        <v>12</v>
      </c>
      <c r="C4467" s="92" t="s">
        <v>43</v>
      </c>
      <c r="D4467" s="92" t="s">
        <v>43</v>
      </c>
      <c r="E4467" s="92" t="s">
        <v>26</v>
      </c>
      <c r="F4467" s="92" t="s">
        <v>34</v>
      </c>
      <c r="G4467" s="92" t="s">
        <v>97</v>
      </c>
      <c r="H4467" s="92" t="s">
        <v>31</v>
      </c>
      <c r="I4467" s="89" t="s">
        <v>203</v>
      </c>
      <c r="L4467" s="98">
        <f>'Activity data'!H945*'Emission factors'!$B$40*'Emission factors'!$D$40/1000</f>
        <v>0</v>
      </c>
      <c r="M4467" s="98">
        <f>'Activity data'!I945*'Emission factors'!$B$40*'Emission factors'!$D$40/1000</f>
        <v>0</v>
      </c>
      <c r="N4467" s="98">
        <f>'Activity data'!J945*'Emission factors'!$B$40*'Emission factors'!$D$40/1000</f>
        <v>0</v>
      </c>
      <c r="O4467" s="98">
        <f>'Activity data'!K945*'Emission factors'!$B$40*'Emission factors'!$D$40/1000</f>
        <v>1.5627255299999998</v>
      </c>
      <c r="P4467" s="98">
        <f>'Activity data'!L945*'Emission factors'!$B$40*'Emission factors'!$D$40/1000</f>
        <v>2.8542660599999996</v>
      </c>
      <c r="Q4467" s="98">
        <f>'Activity data'!M945*'Emission factors'!$B$40*'Emission factors'!$D$40/1000</f>
        <v>2.9038459500000005</v>
      </c>
      <c r="R4467" s="98">
        <f>'Activity data'!N945*'Emission factors'!$B$40*'Emission factors'!$D$40/1000</f>
        <v>3.0667993500000001</v>
      </c>
      <c r="S4467" s="98">
        <f>'Activity data'!O945*'Emission factors'!$B$40*'Emission factors'!$D$40/1000</f>
        <v>2.8246397299999999</v>
      </c>
      <c r="T4467" s="98">
        <f>'Activity data'!P945*'Emission factors'!$B$40*'Emission factors'!$D$40/1000</f>
        <v>2.2093416699999997</v>
      </c>
      <c r="U4467" s="98">
        <f>'Activity data'!Q945*'Emission factors'!$B$40*'Emission factors'!$D$40/1000</f>
        <v>0.83421252999999995</v>
      </c>
    </row>
    <row r="4468" spans="1:21" x14ac:dyDescent="0.25">
      <c r="A4468" s="92" t="s">
        <v>11</v>
      </c>
      <c r="B4468" s="92" t="s">
        <v>12</v>
      </c>
      <c r="C4468" s="92" t="s">
        <v>43</v>
      </c>
      <c r="D4468" s="92" t="s">
        <v>43</v>
      </c>
      <c r="E4468" s="92" t="s">
        <v>26</v>
      </c>
      <c r="F4468" s="92" t="s">
        <v>34</v>
      </c>
      <c r="G4468" s="92" t="s">
        <v>97</v>
      </c>
      <c r="H4468" s="92" t="s">
        <v>31</v>
      </c>
      <c r="I4468" s="89" t="s">
        <v>191</v>
      </c>
      <c r="L4468" s="98">
        <f>'Activity data'!H946*'Emission factors'!$B$40*'Emission factors'!$D$40/1000</f>
        <v>0</v>
      </c>
      <c r="M4468" s="98">
        <f>'Activity data'!I946*'Emission factors'!$B$40*'Emission factors'!$D$40/1000</f>
        <v>0</v>
      </c>
      <c r="N4468" s="98">
        <f>'Activity data'!J946*'Emission factors'!$B$40*'Emission factors'!$D$40/1000</f>
        <v>0</v>
      </c>
      <c r="O4468" s="98">
        <f>'Activity data'!K946*'Emission factors'!$B$40*'Emission factors'!$D$40/1000</f>
        <v>0</v>
      </c>
      <c r="P4468" s="98">
        <f>'Activity data'!L946*'Emission factors'!$B$40*'Emission factors'!$D$40/1000</f>
        <v>0</v>
      </c>
      <c r="Q4468" s="98">
        <f>'Activity data'!M946*'Emission factors'!$B$40*'Emission factors'!$D$40/1000</f>
        <v>0</v>
      </c>
      <c r="R4468" s="98">
        <f>'Activity data'!N946*'Emission factors'!$B$40*'Emission factors'!$D$40/1000</f>
        <v>0</v>
      </c>
      <c r="S4468" s="98">
        <f>'Activity data'!O946*'Emission factors'!$B$40*'Emission factors'!$D$40/1000</f>
        <v>0</v>
      </c>
      <c r="T4468" s="98">
        <f>'Activity data'!P946*'Emission factors'!$B$40*'Emission factors'!$D$40/1000</f>
        <v>0</v>
      </c>
      <c r="U4468" s="98">
        <f>'Activity data'!Q946*'Emission factors'!$B$40*'Emission factors'!$D$40/1000</f>
        <v>0</v>
      </c>
    </row>
    <row r="4469" spans="1:21" x14ac:dyDescent="0.25">
      <c r="A4469" s="92" t="s">
        <v>11</v>
      </c>
      <c r="B4469" s="92" t="s">
        <v>12</v>
      </c>
      <c r="C4469" s="92" t="s">
        <v>43</v>
      </c>
      <c r="D4469" s="92" t="s">
        <v>43</v>
      </c>
      <c r="E4469" s="92" t="s">
        <v>26</v>
      </c>
      <c r="F4469" s="92" t="s">
        <v>34</v>
      </c>
      <c r="G4469" s="92" t="s">
        <v>97</v>
      </c>
      <c r="H4469" s="92" t="s">
        <v>31</v>
      </c>
      <c r="I4469" s="89" t="s">
        <v>192</v>
      </c>
      <c r="L4469" s="98">
        <f>'Activity data'!H947*'Emission factors'!$B$40*'Emission factors'!$D$40/1000</f>
        <v>0</v>
      </c>
      <c r="M4469" s="98">
        <f>'Activity data'!I947*'Emission factors'!$B$40*'Emission factors'!$D$40/1000</f>
        <v>0</v>
      </c>
      <c r="N4469" s="98">
        <f>'Activity data'!J947*'Emission factors'!$B$40*'Emission factors'!$D$40/1000</f>
        <v>0</v>
      </c>
      <c r="O4469" s="98">
        <f>'Activity data'!K947*'Emission factors'!$B$40*'Emission factors'!$D$40/1000</f>
        <v>9.5923739999999993E-2</v>
      </c>
      <c r="P4469" s="98">
        <f>'Activity data'!L947*'Emission factors'!$B$40*'Emission factors'!$D$40/1000</f>
        <v>0.14706912999999996</v>
      </c>
      <c r="Q4469" s="98">
        <f>'Activity data'!M947*'Emission factors'!$B$40*'Emission factors'!$D$40/1000</f>
        <v>0.11857804</v>
      </c>
      <c r="R4469" s="98">
        <f>'Activity data'!N947*'Emission factors'!$B$40*'Emission factors'!$D$40/1000</f>
        <v>8.6025740000000017E-2</v>
      </c>
      <c r="S4469" s="98">
        <f>'Activity data'!O947*'Emission factors'!$B$40*'Emission factors'!$D$40/1000</f>
        <v>6.5100560000000002E-2</v>
      </c>
      <c r="T4469" s="98">
        <f>'Activity data'!P947*'Emission factors'!$B$40*'Emission factors'!$D$40/1000</f>
        <v>3.6037809999999997E-2</v>
      </c>
      <c r="U4469" s="98">
        <f>'Activity data'!Q947*'Emission factors'!$B$40*'Emission factors'!$D$40/1000</f>
        <v>1.0462589999999999E-2</v>
      </c>
    </row>
    <row r="4470" spans="1:21" x14ac:dyDescent="0.25">
      <c r="A4470" s="92" t="s">
        <v>11</v>
      </c>
      <c r="B4470" s="92" t="s">
        <v>12</v>
      </c>
      <c r="C4470" s="92" t="s">
        <v>43</v>
      </c>
      <c r="D4470" s="92" t="s">
        <v>43</v>
      </c>
      <c r="E4470" s="92" t="s">
        <v>26</v>
      </c>
      <c r="F4470" s="92" t="s">
        <v>34</v>
      </c>
      <c r="G4470" s="92" t="s">
        <v>97</v>
      </c>
      <c r="H4470" s="92" t="s">
        <v>31</v>
      </c>
      <c r="I4470" s="89" t="s">
        <v>206</v>
      </c>
      <c r="L4470" s="98">
        <f>'Activity data'!H948*'Emission factors'!$B$40*'Emission factors'!$D$40/1000</f>
        <v>0</v>
      </c>
      <c r="M4470" s="98">
        <f>'Activity data'!I948*'Emission factors'!$B$40*'Emission factors'!$D$40/1000</f>
        <v>0</v>
      </c>
      <c r="N4470" s="98">
        <f>'Activity data'!J948*'Emission factors'!$B$40*'Emission factors'!$D$40/1000</f>
        <v>0</v>
      </c>
      <c r="O4470" s="98">
        <f>'Activity data'!K948*'Emission factors'!$B$40*'Emission factors'!$D$40/1000</f>
        <v>4.9849559999999994E-2</v>
      </c>
      <c r="P4470" s="98">
        <f>'Activity data'!L948*'Emission factors'!$B$40*'Emission factors'!$D$40/1000</f>
        <v>2.8245660000000002E-2</v>
      </c>
      <c r="Q4470" s="98">
        <f>'Activity data'!M948*'Emission factors'!$B$40*'Emission factors'!$D$40/1000</f>
        <v>3.87638E-3</v>
      </c>
      <c r="R4470" s="98">
        <f>'Activity data'!N948*'Emission factors'!$B$40*'Emission factors'!$D$40/1000</f>
        <v>3.7962869999999989E-2</v>
      </c>
      <c r="S4470" s="98">
        <f>'Activity data'!O948*'Emission factors'!$B$40*'Emission factors'!$D$40/1000</f>
        <v>9.2961409999999994E-2</v>
      </c>
      <c r="T4470" s="98">
        <f>'Activity data'!P948*'Emission factors'!$B$40*'Emission factors'!$D$40/1000</f>
        <v>0.18592585</v>
      </c>
      <c r="U4470" s="98">
        <f>'Activity data'!Q948*'Emission factors'!$B$40*'Emission factors'!$D$40/1000</f>
        <v>0.68561931000000009</v>
      </c>
    </row>
    <row r="4471" spans="1:21" x14ac:dyDescent="0.25">
      <c r="A4471" s="92" t="s">
        <v>11</v>
      </c>
      <c r="B4471" s="92" t="s">
        <v>12</v>
      </c>
      <c r="C4471" s="92" t="s">
        <v>43</v>
      </c>
      <c r="D4471" s="92" t="s">
        <v>43</v>
      </c>
      <c r="E4471" s="92" t="s">
        <v>26</v>
      </c>
      <c r="F4471" s="92" t="s">
        <v>34</v>
      </c>
      <c r="G4471" s="92" t="s">
        <v>97</v>
      </c>
      <c r="H4471" s="92" t="s">
        <v>31</v>
      </c>
      <c r="I4471" s="89" t="s">
        <v>220</v>
      </c>
      <c r="L4471" s="98">
        <f>'Activity data'!H949*'Emission factors'!$B$40*'Emission factors'!$D$40/1000</f>
        <v>0</v>
      </c>
      <c r="M4471" s="98">
        <f>'Activity data'!I949*'Emission factors'!$B$40*'Emission factors'!$D$40/1000</f>
        <v>0</v>
      </c>
      <c r="N4471" s="98">
        <f>'Activity data'!J949*'Emission factors'!$B$40*'Emission factors'!$D$40/1000</f>
        <v>0</v>
      </c>
      <c r="O4471" s="98">
        <f>'Activity data'!K949*'Emission factors'!$B$40*'Emission factors'!$D$40/1000</f>
        <v>1.7437650000000002E-2</v>
      </c>
      <c r="P4471" s="98">
        <f>'Activity data'!L949*'Emission factors'!$B$40*'Emission factors'!$D$40/1000</f>
        <v>7.6460029999999998E-2</v>
      </c>
      <c r="Q4471" s="98">
        <f>'Activity data'!M949*'Emission factors'!$B$40*'Emission factors'!$D$40/1000</f>
        <v>8.464002000000001E-2</v>
      </c>
      <c r="R4471" s="98">
        <f>'Activity data'!N949*'Emission factors'!$B$40*'Emission factors'!$D$40/1000</f>
        <v>7.440063999999999E-2</v>
      </c>
      <c r="S4471" s="98">
        <f>'Activity data'!O949*'Emission factors'!$B$40*'Emission factors'!$D$40/1000</f>
        <v>7.7948770000000001E-2</v>
      </c>
      <c r="T4471" s="98">
        <f>'Activity data'!P949*'Emission factors'!$B$40*'Emission factors'!$D$40/1000</f>
        <v>8.9205220000000002E-2</v>
      </c>
      <c r="U4471" s="98">
        <f>'Activity data'!Q949*'Emission factors'!$B$40*'Emission factors'!$D$40/1000</f>
        <v>7.8109359999999989E-2</v>
      </c>
    </row>
    <row r="4472" spans="1:21" x14ac:dyDescent="0.25">
      <c r="A4472" s="92" t="s">
        <v>11</v>
      </c>
      <c r="B4472" s="92" t="s">
        <v>12</v>
      </c>
      <c r="C4472" s="92" t="s">
        <v>43</v>
      </c>
      <c r="D4472" s="92" t="s">
        <v>43</v>
      </c>
      <c r="E4472" s="92" t="s">
        <v>26</v>
      </c>
      <c r="F4472" s="92" t="s">
        <v>34</v>
      </c>
      <c r="G4472" s="92" t="s">
        <v>97</v>
      </c>
      <c r="H4472" s="92" t="s">
        <v>31</v>
      </c>
      <c r="I4472" s="89" t="s">
        <v>193</v>
      </c>
      <c r="L4472" s="98">
        <f>'Activity data'!H950*'Emission factors'!$B$40*'Emission factors'!$D$40/1000</f>
        <v>0</v>
      </c>
      <c r="M4472" s="98">
        <f>'Activity data'!I950*'Emission factors'!$B$40*'Emission factors'!$D$40/1000</f>
        <v>0</v>
      </c>
      <c r="N4472" s="98">
        <f>'Activity data'!J950*'Emission factors'!$B$40*'Emission factors'!$D$40/1000</f>
        <v>0</v>
      </c>
      <c r="O4472" s="98">
        <f>'Activity data'!K950*'Emission factors'!$B$40*'Emission factors'!$D$40/1000</f>
        <v>0</v>
      </c>
      <c r="P4472" s="98">
        <f>'Activity data'!L950*'Emission factors'!$B$40*'Emission factors'!$D$40/1000</f>
        <v>0</v>
      </c>
      <c r="Q4472" s="98">
        <f>'Activity data'!M950*'Emission factors'!$B$40*'Emission factors'!$D$40/1000</f>
        <v>0</v>
      </c>
      <c r="R4472" s="98">
        <f>'Activity data'!N950*'Emission factors'!$B$40*'Emission factors'!$D$40/1000</f>
        <v>3.4875299999999995E-3</v>
      </c>
      <c r="S4472" s="98">
        <f>'Activity data'!O950*'Emission factors'!$B$40*'Emission factors'!$D$40/1000</f>
        <v>1.1625099999999998E-3</v>
      </c>
      <c r="T4472" s="98">
        <f>'Activity data'!P950*'Emission factors'!$B$40*'Emission factors'!$D$40/1000</f>
        <v>0</v>
      </c>
      <c r="U4472" s="98">
        <f>'Activity data'!Q950*'Emission factors'!$B$40*'Emission factors'!$D$40/1000</f>
        <v>0</v>
      </c>
    </row>
    <row r="4473" spans="1:21" x14ac:dyDescent="0.25">
      <c r="A4473" s="92" t="s">
        <v>11</v>
      </c>
      <c r="B4473" s="92" t="s">
        <v>12</v>
      </c>
      <c r="C4473" s="92" t="s">
        <v>43</v>
      </c>
      <c r="D4473" s="92" t="s">
        <v>43</v>
      </c>
      <c r="E4473" s="92" t="s">
        <v>26</v>
      </c>
      <c r="F4473" s="92" t="s">
        <v>34</v>
      </c>
      <c r="G4473" s="92" t="s">
        <v>97</v>
      </c>
      <c r="H4473" s="92" t="s">
        <v>31</v>
      </c>
      <c r="I4473" s="89" t="s">
        <v>259</v>
      </c>
      <c r="L4473" s="98">
        <f>'Activity data'!H951*'Emission factors'!$B$40*'Emission factors'!$D$40/1000</f>
        <v>0</v>
      </c>
      <c r="M4473" s="98">
        <f>'Activity data'!I951*'Emission factors'!$B$40*'Emission factors'!$D$40/1000</f>
        <v>0</v>
      </c>
      <c r="N4473" s="98">
        <f>'Activity data'!J951*'Emission factors'!$B$40*'Emission factors'!$D$40/1000</f>
        <v>0</v>
      </c>
      <c r="O4473" s="98">
        <f>'Activity data'!K951*'Emission factors'!$B$40*'Emission factors'!$D$40/1000</f>
        <v>0</v>
      </c>
      <c r="P4473" s="98">
        <f>'Activity data'!L951*'Emission factors'!$B$40*'Emission factors'!$D$40/1000</f>
        <v>0</v>
      </c>
      <c r="Q4473" s="98">
        <f>'Activity data'!M951*'Emission factors'!$B$40*'Emission factors'!$D$40/1000</f>
        <v>0</v>
      </c>
      <c r="R4473" s="98">
        <f>'Activity data'!N951*'Emission factors'!$B$40*'Emission factors'!$D$40/1000</f>
        <v>0</v>
      </c>
      <c r="S4473" s="98">
        <f>'Activity data'!O951*'Emission factors'!$B$40*'Emission factors'!$D$40/1000</f>
        <v>0</v>
      </c>
      <c r="T4473" s="98">
        <f>'Activity data'!P951*'Emission factors'!$B$40*'Emission factors'!$D$40/1000</f>
        <v>0</v>
      </c>
      <c r="U4473" s="98">
        <f>'Activity data'!Q951*'Emission factors'!$B$40*'Emission factors'!$D$40/1000</f>
        <v>0</v>
      </c>
    </row>
    <row r="4474" spans="1:21" x14ac:dyDescent="0.25">
      <c r="A4474" s="92" t="s">
        <v>11</v>
      </c>
      <c r="B4474" s="92" t="s">
        <v>12</v>
      </c>
      <c r="C4474" s="92" t="s">
        <v>43</v>
      </c>
      <c r="D4474" s="92" t="s">
        <v>43</v>
      </c>
      <c r="E4474" s="92" t="s">
        <v>26</v>
      </c>
      <c r="F4474" s="92" t="s">
        <v>34</v>
      </c>
      <c r="G4474" s="92" t="s">
        <v>97</v>
      </c>
      <c r="H4474" s="92" t="s">
        <v>31</v>
      </c>
      <c r="I4474" s="89" t="s">
        <v>223</v>
      </c>
      <c r="L4474" s="98">
        <f>'Activity data'!H952*'Emission factors'!$B$40*'Emission factors'!$D$40/1000</f>
        <v>0</v>
      </c>
      <c r="M4474" s="98">
        <f>'Activity data'!I952*'Emission factors'!$B$40*'Emission factors'!$D$40/1000</f>
        <v>0</v>
      </c>
      <c r="N4474" s="98">
        <f>'Activity data'!J952*'Emission factors'!$B$40*'Emission factors'!$D$40/1000</f>
        <v>0</v>
      </c>
      <c r="O4474" s="98">
        <f>'Activity data'!K952*'Emission factors'!$B$40*'Emission factors'!$D$40/1000</f>
        <v>0</v>
      </c>
      <c r="P4474" s="98">
        <f>'Activity data'!L952*'Emission factors'!$B$40*'Emission factors'!$D$40/1000</f>
        <v>0</v>
      </c>
      <c r="Q4474" s="98">
        <f>'Activity data'!M952*'Emission factors'!$B$40*'Emission factors'!$D$40/1000</f>
        <v>0</v>
      </c>
      <c r="R4474" s="98">
        <f>'Activity data'!N952*'Emission factors'!$B$40*'Emission factors'!$D$40/1000</f>
        <v>0</v>
      </c>
      <c r="S4474" s="98">
        <f>'Activity data'!O952*'Emission factors'!$B$40*'Emission factors'!$D$40/1000</f>
        <v>0</v>
      </c>
      <c r="T4474" s="98">
        <f>'Activity data'!P952*'Emission factors'!$B$40*'Emission factors'!$D$40/1000</f>
        <v>0</v>
      </c>
      <c r="U4474" s="98">
        <f>'Activity data'!Q952*'Emission factors'!$B$40*'Emission factors'!$D$40/1000</f>
        <v>0</v>
      </c>
    </row>
    <row r="4475" spans="1:21" x14ac:dyDescent="0.25">
      <c r="A4475" s="92" t="s">
        <v>11</v>
      </c>
      <c r="B4475" s="92" t="s">
        <v>12</v>
      </c>
      <c r="C4475" s="92" t="s">
        <v>43</v>
      </c>
      <c r="D4475" s="92" t="s">
        <v>43</v>
      </c>
      <c r="E4475" s="92" t="s">
        <v>26</v>
      </c>
      <c r="F4475" s="92" t="s">
        <v>34</v>
      </c>
      <c r="G4475" s="92" t="s">
        <v>97</v>
      </c>
      <c r="H4475" s="92" t="s">
        <v>31</v>
      </c>
      <c r="I4475" s="92" t="s">
        <v>221</v>
      </c>
      <c r="L4475" s="98">
        <f>'Activity data'!H953*'Emission factors'!$B$40*'Emission factors'!$D$40/1000</f>
        <v>0</v>
      </c>
      <c r="M4475" s="98">
        <f>'Activity data'!I953*'Emission factors'!$B$40*'Emission factors'!$D$40/1000</f>
        <v>0</v>
      </c>
      <c r="N4475" s="98">
        <f>'Activity data'!J953*'Emission factors'!$B$40*'Emission factors'!$D$40/1000</f>
        <v>0</v>
      </c>
      <c r="O4475" s="98">
        <f>'Activity data'!K953*'Emission factors'!$B$40*'Emission factors'!$D$40/1000</f>
        <v>0</v>
      </c>
      <c r="P4475" s="98">
        <f>'Activity data'!L953*'Emission factors'!$B$40*'Emission factors'!$D$40/1000</f>
        <v>0</v>
      </c>
      <c r="Q4475" s="98">
        <f>'Activity data'!M953*'Emission factors'!$B$40*'Emission factors'!$D$40/1000</f>
        <v>0</v>
      </c>
      <c r="R4475" s="98">
        <f>'Activity data'!N953*'Emission factors'!$B$40*'Emission factors'!$D$40/1000</f>
        <v>0</v>
      </c>
      <c r="S4475" s="98">
        <f>'Activity data'!O953*'Emission factors'!$B$40*'Emission factors'!$D$40/1000</f>
        <v>0</v>
      </c>
      <c r="T4475" s="98">
        <f>'Activity data'!P953*'Emission factors'!$B$40*'Emission factors'!$D$40/1000</f>
        <v>0</v>
      </c>
      <c r="U4475" s="98">
        <f>'Activity data'!Q953*'Emission factors'!$B$40*'Emission factors'!$D$40/1000</f>
        <v>0</v>
      </c>
    </row>
    <row r="4476" spans="1:21" x14ac:dyDescent="0.25">
      <c r="A4476" s="92" t="s">
        <v>11</v>
      </c>
      <c r="B4476" s="92" t="s">
        <v>12</v>
      </c>
      <c r="C4476" s="92" t="s">
        <v>43</v>
      </c>
      <c r="D4476" s="92" t="s">
        <v>43</v>
      </c>
      <c r="E4476" s="92" t="s">
        <v>26</v>
      </c>
      <c r="F4476" s="92" t="s">
        <v>34</v>
      </c>
      <c r="G4476" s="92" t="s">
        <v>97</v>
      </c>
      <c r="H4476" s="92" t="s">
        <v>31</v>
      </c>
      <c r="I4476" s="89" t="s">
        <v>222</v>
      </c>
      <c r="L4476" s="98">
        <f>'Activity data'!H954*'Emission factors'!$B$40*'Emission factors'!$D$40/1000</f>
        <v>0</v>
      </c>
      <c r="M4476" s="98">
        <f>'Activity data'!I954*'Emission factors'!$B$40*'Emission factors'!$D$40/1000</f>
        <v>0</v>
      </c>
      <c r="N4476" s="98">
        <f>'Activity data'!J954*'Emission factors'!$B$40*'Emission factors'!$D$40/1000</f>
        <v>0</v>
      </c>
      <c r="O4476" s="98">
        <f>'Activity data'!K954*'Emission factors'!$B$40*'Emission factors'!$D$40/1000</f>
        <v>1.7416440000000002E-2</v>
      </c>
      <c r="P4476" s="98">
        <f>'Activity data'!L954*'Emission factors'!$B$40*'Emission factors'!$D$40/1000</f>
        <v>5.8054800000000009E-3</v>
      </c>
      <c r="Q4476" s="98">
        <f>'Activity data'!M954*'Emission factors'!$B$40*'Emission factors'!$D$40/1000</f>
        <v>0</v>
      </c>
      <c r="R4476" s="98">
        <f>'Activity data'!N954*'Emission factors'!$B$40*'Emission factors'!$D$40/1000</f>
        <v>1.7161919999999997E-2</v>
      </c>
      <c r="S4476" s="98">
        <f>'Activity data'!O954*'Emission factors'!$B$40*'Emission factors'!$D$40/1000</f>
        <v>1.9351670700000003</v>
      </c>
      <c r="T4476" s="98">
        <f>'Activity data'!P954*'Emission factors'!$B$40*'Emission factors'!$D$40/1000</f>
        <v>4.3619859799999992</v>
      </c>
      <c r="U4476" s="98">
        <f>'Activity data'!Q954*'Emission factors'!$B$40*'Emission factors'!$D$40/1000</f>
        <v>3.8911987199999998</v>
      </c>
    </row>
    <row r="4477" spans="1:21" x14ac:dyDescent="0.25">
      <c r="A4477" s="92" t="s">
        <v>11</v>
      </c>
      <c r="B4477" s="92" t="s">
        <v>12</v>
      </c>
      <c r="C4477" s="92" t="s">
        <v>43</v>
      </c>
      <c r="D4477" s="92" t="s">
        <v>43</v>
      </c>
      <c r="E4477" s="92" t="s">
        <v>26</v>
      </c>
      <c r="F4477" s="92" t="s">
        <v>34</v>
      </c>
      <c r="G4477" s="92" t="s">
        <v>97</v>
      </c>
      <c r="H4477" s="92" t="s">
        <v>31</v>
      </c>
      <c r="I4477" s="89" t="s">
        <v>201</v>
      </c>
      <c r="L4477" s="98">
        <f>'Activity data'!H955*'Emission factors'!$B$40*'Emission factors'!$D$40/1000</f>
        <v>0</v>
      </c>
      <c r="M4477" s="98">
        <f>'Activity data'!I955*'Emission factors'!$B$40*'Emission factors'!$D$40/1000</f>
        <v>0</v>
      </c>
      <c r="N4477" s="98">
        <f>'Activity data'!J955*'Emission factors'!$B$40*'Emission factors'!$D$40/1000</f>
        <v>4.6237800000000001E-3</v>
      </c>
      <c r="O4477" s="98">
        <f>'Activity data'!K955*'Emission factors'!$B$40*'Emission factors'!$D$40/1000</f>
        <v>0.96915963999999988</v>
      </c>
      <c r="P4477" s="98">
        <f>'Activity data'!L955*'Emission factors'!$B$40*'Emission factors'!$D$40/1000</f>
        <v>1.3318112500000001</v>
      </c>
      <c r="Q4477" s="98">
        <f>'Activity data'!M955*'Emission factors'!$B$40*'Emission factors'!$D$40/1000</f>
        <v>1.5572018399999998</v>
      </c>
      <c r="R4477" s="98">
        <f>'Activity data'!N955*'Emission factors'!$B$40*'Emission factors'!$D$40/1000</f>
        <v>1.1966015400000001</v>
      </c>
      <c r="S4477" s="98">
        <f>'Activity data'!O955*'Emission factors'!$B$40*'Emission factors'!$D$40/1000</f>
        <v>2.2222989599999998</v>
      </c>
      <c r="T4477" s="98">
        <f>'Activity data'!P955*'Emission factors'!$B$40*'Emission factors'!$D$40/1000</f>
        <v>2.68086118</v>
      </c>
      <c r="U4477" s="98">
        <f>'Activity data'!Q955*'Emission factors'!$B$40*'Emission factors'!$D$40/1000</f>
        <v>1.7622883999999999</v>
      </c>
    </row>
    <row r="4478" spans="1:21" x14ac:dyDescent="0.25">
      <c r="A4478" s="92" t="s">
        <v>11</v>
      </c>
      <c r="B4478" s="92" t="s">
        <v>12</v>
      </c>
      <c r="C4478" s="92" t="s">
        <v>43</v>
      </c>
      <c r="D4478" s="92" t="s">
        <v>43</v>
      </c>
      <c r="E4478" s="92" t="s">
        <v>26</v>
      </c>
      <c r="F4478" s="92" t="s">
        <v>34</v>
      </c>
      <c r="G4478" s="92" t="s">
        <v>97</v>
      </c>
      <c r="H4478" s="92" t="s">
        <v>31</v>
      </c>
      <c r="I4478" s="89" t="s">
        <v>207</v>
      </c>
      <c r="L4478" s="98">
        <f>'Activity data'!H956*'Emission factors'!$B$40*'Emission factors'!$D$40/1000</f>
        <v>0</v>
      </c>
      <c r="M4478" s="98">
        <f>'Activity data'!I956*'Emission factors'!$B$40*'Emission factors'!$D$40/1000</f>
        <v>0</v>
      </c>
      <c r="N4478" s="98">
        <f>'Activity data'!J956*'Emission factors'!$B$40*'Emission factors'!$D$40/1000</f>
        <v>0</v>
      </c>
      <c r="O4478" s="98">
        <f>'Activity data'!K956*'Emission factors'!$B$40*'Emission factors'!$D$40/1000</f>
        <v>0.76987148999999999</v>
      </c>
      <c r="P4478" s="98">
        <f>'Activity data'!L956*'Emission factors'!$B$40*'Emission factors'!$D$40/1000</f>
        <v>1.19405432</v>
      </c>
      <c r="Q4478" s="98">
        <f>'Activity data'!M956*'Emission factors'!$B$40*'Emission factors'!$D$40/1000</f>
        <v>1.30413826</v>
      </c>
      <c r="R4478" s="98">
        <f>'Activity data'!N956*'Emission factors'!$B$40*'Emission factors'!$D$40/1000</f>
        <v>0.88669516000000004</v>
      </c>
      <c r="S4478" s="98">
        <f>'Activity data'!O956*'Emission factors'!$B$40*'Emission factors'!$D$40/1000</f>
        <v>0.48614430999999997</v>
      </c>
      <c r="T4478" s="98">
        <f>'Activity data'!P956*'Emission factors'!$B$40*'Emission factors'!$D$40/1000</f>
        <v>0.23220505999999996</v>
      </c>
      <c r="U4478" s="98">
        <f>'Activity data'!Q956*'Emission factors'!$B$40*'Emission factors'!$D$40/1000</f>
        <v>0.22600164000000003</v>
      </c>
    </row>
    <row r="4479" spans="1:21" x14ac:dyDescent="0.25">
      <c r="A4479" s="92" t="s">
        <v>11</v>
      </c>
      <c r="B4479" s="92" t="s">
        <v>12</v>
      </c>
      <c r="C4479" s="92" t="s">
        <v>43</v>
      </c>
      <c r="D4479" s="92" t="s">
        <v>43</v>
      </c>
      <c r="E4479" s="92" t="s">
        <v>26</v>
      </c>
      <c r="F4479" s="92" t="s">
        <v>34</v>
      </c>
      <c r="G4479" s="92" t="s">
        <v>97</v>
      </c>
      <c r="H4479" s="92" t="s">
        <v>31</v>
      </c>
      <c r="I4479" s="89" t="s">
        <v>218</v>
      </c>
      <c r="L4479" s="98">
        <f>'Activity data'!H957*'Emission factors'!$B$40*'Emission factors'!$D$40/1000</f>
        <v>0</v>
      </c>
      <c r="M4479" s="98">
        <f>'Activity data'!I957*'Emission factors'!$B$40*'Emission factors'!$D$40/1000</f>
        <v>0</v>
      </c>
      <c r="N4479" s="98">
        <f>'Activity data'!J957*'Emission factors'!$B$40*'Emission factors'!$D$40/1000</f>
        <v>0</v>
      </c>
      <c r="O4479" s="98">
        <f>'Activity data'!K957*'Emission factors'!$B$40*'Emission factors'!$D$40/1000</f>
        <v>0.46387179000000001</v>
      </c>
      <c r="P4479" s="98">
        <f>'Activity data'!L957*'Emission factors'!$B$40*'Emission factors'!$D$40/1000</f>
        <v>0.81677588999999995</v>
      </c>
      <c r="Q4479" s="98">
        <f>'Activity data'!M957*'Emission factors'!$B$40*'Emission factors'!$D$40/1000</f>
        <v>0.65147423999999987</v>
      </c>
      <c r="R4479" s="98">
        <f>'Activity data'!N957*'Emission factors'!$B$40*'Emission factors'!$D$40/1000</f>
        <v>0.56623124999999985</v>
      </c>
      <c r="S4479" s="98">
        <f>'Activity data'!O957*'Emission factors'!$B$40*'Emission factors'!$D$40/1000</f>
        <v>1.7119520199999998</v>
      </c>
      <c r="T4479" s="98">
        <f>'Activity data'!P957*'Emission factors'!$B$40*'Emission factors'!$D$40/1000</f>
        <v>2.0033269200000001</v>
      </c>
      <c r="U4479" s="98">
        <f>'Activity data'!Q957*'Emission factors'!$B$40*'Emission factors'!$D$40/1000</f>
        <v>1.9877537299999999</v>
      </c>
    </row>
    <row r="4480" spans="1:21" x14ac:dyDescent="0.25">
      <c r="A4480" s="92" t="s">
        <v>11</v>
      </c>
      <c r="B4480" s="92" t="s">
        <v>12</v>
      </c>
      <c r="C4480" s="92" t="s">
        <v>43</v>
      </c>
      <c r="D4480" s="92" t="s">
        <v>43</v>
      </c>
      <c r="E4480" s="92" t="s">
        <v>26</v>
      </c>
      <c r="F4480" s="92" t="s">
        <v>34</v>
      </c>
      <c r="G4480" s="92" t="s">
        <v>97</v>
      </c>
      <c r="H4480" s="92" t="s">
        <v>31</v>
      </c>
      <c r="I4480" s="89" t="s">
        <v>194</v>
      </c>
      <c r="L4480" s="98">
        <f>'Activity data'!H958*'Emission factors'!$B$40*'Emission factors'!$D$40/1000</f>
        <v>0</v>
      </c>
      <c r="M4480" s="98">
        <f>'Activity data'!I958*'Emission factors'!$B$40*'Emission factors'!$D$40/1000</f>
        <v>0</v>
      </c>
      <c r="N4480" s="98">
        <f>'Activity data'!J958*'Emission factors'!$B$40*'Emission factors'!$D$40/1000</f>
        <v>0</v>
      </c>
      <c r="O4480" s="98">
        <f>'Activity data'!K958*'Emission factors'!$B$40*'Emission factors'!$D$40/1000</f>
        <v>0</v>
      </c>
      <c r="P4480" s="98">
        <f>'Activity data'!L958*'Emission factors'!$B$40*'Emission factors'!$D$40/1000</f>
        <v>0</v>
      </c>
      <c r="Q4480" s="98">
        <f>'Activity data'!M958*'Emission factors'!$B$40*'Emission factors'!$D$40/1000</f>
        <v>0</v>
      </c>
      <c r="R4480" s="98">
        <f>'Activity data'!N958*'Emission factors'!$B$40*'Emission factors'!$D$40/1000</f>
        <v>0</v>
      </c>
      <c r="S4480" s="98">
        <f>'Activity data'!O958*'Emission factors'!$B$40*'Emission factors'!$D$40/1000</f>
        <v>0</v>
      </c>
      <c r="T4480" s="98">
        <f>'Activity data'!P958*'Emission factors'!$B$40*'Emission factors'!$D$40/1000</f>
        <v>2.4752070000000004E-2</v>
      </c>
      <c r="U4480" s="98">
        <f>'Activity data'!Q958*'Emission factors'!$B$40*'Emission factors'!$D$40/1000</f>
        <v>4.1111040000000001E-2</v>
      </c>
    </row>
    <row r="4481" spans="1:21" x14ac:dyDescent="0.25">
      <c r="A4481" s="92" t="s">
        <v>11</v>
      </c>
      <c r="B4481" s="92" t="s">
        <v>12</v>
      </c>
      <c r="C4481" s="92" t="s">
        <v>43</v>
      </c>
      <c r="D4481" s="92" t="s">
        <v>43</v>
      </c>
      <c r="E4481" s="92" t="s">
        <v>26</v>
      </c>
      <c r="F4481" s="92" t="s">
        <v>34</v>
      </c>
      <c r="G4481" s="92" t="s">
        <v>97</v>
      </c>
      <c r="H4481" s="92" t="s">
        <v>31</v>
      </c>
      <c r="I4481" s="89" t="s">
        <v>195</v>
      </c>
      <c r="L4481" s="98">
        <f>'Activity data'!H959*'Emission factors'!$B$40*'Emission factors'!$D$40/1000</f>
        <v>0</v>
      </c>
      <c r="M4481" s="98">
        <f>'Activity data'!I959*'Emission factors'!$B$40*'Emission factors'!$D$40/1000</f>
        <v>0</v>
      </c>
      <c r="N4481" s="98">
        <f>'Activity data'!J959*'Emission factors'!$B$40*'Emission factors'!$D$40/1000</f>
        <v>0</v>
      </c>
      <c r="O4481" s="98">
        <f>'Activity data'!K959*'Emission factors'!$B$40*'Emission factors'!$D$40/1000</f>
        <v>1.621353E-2</v>
      </c>
      <c r="P4481" s="98">
        <f>'Activity data'!L959*'Emission factors'!$B$40*'Emission factors'!$D$40/1000</f>
        <v>1.8751659999999996E-2</v>
      </c>
      <c r="Q4481" s="98">
        <f>'Activity data'!M959*'Emission factors'!$B$40*'Emission factors'!$D$40/1000</f>
        <v>2.7804289999999988E-2</v>
      </c>
      <c r="R4481" s="98">
        <f>'Activity data'!N959*'Emission factors'!$B$40*'Emission factors'!$D$40/1000</f>
        <v>3.0658549999999996E-2</v>
      </c>
      <c r="S4481" s="98">
        <f>'Activity data'!O959*'Emission factors'!$B$40*'Emission factors'!$D$40/1000</f>
        <v>3.0210110000000002E-2</v>
      </c>
      <c r="T4481" s="98">
        <f>'Activity data'!P959*'Emission factors'!$B$40*'Emission factors'!$D$40/1000</f>
        <v>3.8258103099999987</v>
      </c>
      <c r="U4481" s="98">
        <f>'Activity data'!Q959*'Emission factors'!$B$40*'Emission factors'!$D$40/1000</f>
        <v>4.2510415199999994</v>
      </c>
    </row>
    <row r="4482" spans="1:21" x14ac:dyDescent="0.25">
      <c r="A4482" s="92" t="s">
        <v>11</v>
      </c>
      <c r="B4482" s="92" t="s">
        <v>12</v>
      </c>
      <c r="C4482" s="92" t="s">
        <v>43</v>
      </c>
      <c r="D4482" s="92" t="s">
        <v>43</v>
      </c>
      <c r="E4482" s="92" t="s">
        <v>26</v>
      </c>
      <c r="F4482" s="92" t="s">
        <v>34</v>
      </c>
      <c r="G4482" s="92" t="s">
        <v>97</v>
      </c>
      <c r="H4482" s="92" t="s">
        <v>31</v>
      </c>
      <c r="I4482" s="89" t="s">
        <v>209</v>
      </c>
      <c r="L4482" s="98">
        <f>'Activity data'!H960*'Emission factors'!$B$40*'Emission factors'!$D$40/1000</f>
        <v>0</v>
      </c>
      <c r="M4482" s="98">
        <f>'Activity data'!I960*'Emission factors'!$B$40*'Emission factors'!$D$40/1000</f>
        <v>0</v>
      </c>
      <c r="N4482" s="98">
        <f>'Activity data'!J960*'Emission factors'!$B$40*'Emission factors'!$D$40/1000</f>
        <v>3.7711379999999989E-2</v>
      </c>
      <c r="O4482" s="98">
        <f>'Activity data'!K960*'Emission factors'!$B$40*'Emission factors'!$D$40/1000</f>
        <v>1.6081896699999998</v>
      </c>
      <c r="P4482" s="98">
        <f>'Activity data'!L960*'Emission factors'!$B$40*'Emission factors'!$D$40/1000</f>
        <v>3.4127698</v>
      </c>
      <c r="Q4482" s="98">
        <f>'Activity data'!M960*'Emission factors'!$B$40*'Emission factors'!$D$40/1000</f>
        <v>3.7884524299999995</v>
      </c>
      <c r="R4482" s="98">
        <f>'Activity data'!N960*'Emission factors'!$B$40*'Emission factors'!$D$40/1000</f>
        <v>4.5536051999999989</v>
      </c>
      <c r="S4482" s="98">
        <f>'Activity data'!O960*'Emission factors'!$B$40*'Emission factors'!$D$40/1000</f>
        <v>5.407435969999999</v>
      </c>
      <c r="T4482" s="98">
        <f>'Activity data'!P960*'Emission factors'!$B$40*'Emission factors'!$D$40/1000</f>
        <v>1.40126895</v>
      </c>
      <c r="U4482" s="98">
        <f>'Activity data'!Q960*'Emission factors'!$B$40*'Emission factors'!$D$40/1000</f>
        <v>0.13640151</v>
      </c>
    </row>
    <row r="4483" spans="1:21" x14ac:dyDescent="0.25">
      <c r="A4483" s="92" t="s">
        <v>11</v>
      </c>
      <c r="B4483" s="92" t="s">
        <v>12</v>
      </c>
      <c r="C4483" s="92" t="s">
        <v>43</v>
      </c>
      <c r="D4483" s="92" t="s">
        <v>43</v>
      </c>
      <c r="E4483" s="92" t="s">
        <v>26</v>
      </c>
      <c r="F4483" s="92" t="s">
        <v>34</v>
      </c>
      <c r="G4483" s="92" t="s">
        <v>97</v>
      </c>
      <c r="H4483" s="92" t="s">
        <v>31</v>
      </c>
      <c r="I4483" s="89" t="s">
        <v>208</v>
      </c>
      <c r="L4483" s="98">
        <f>'Activity data'!H961*'Emission factors'!$B$40*'Emission factors'!$D$40/1000</f>
        <v>0</v>
      </c>
      <c r="M4483" s="98">
        <f>'Activity data'!I961*'Emission factors'!$B$40*'Emission factors'!$D$40/1000</f>
        <v>0</v>
      </c>
      <c r="N4483" s="98">
        <f>'Activity data'!J961*'Emission factors'!$B$40*'Emission factors'!$D$40/1000</f>
        <v>0</v>
      </c>
      <c r="O4483" s="98">
        <f>'Activity data'!K961*'Emission factors'!$B$40*'Emission factors'!$D$40/1000</f>
        <v>2.9057699999999994E-3</v>
      </c>
      <c r="P4483" s="98">
        <f>'Activity data'!L961*'Emission factors'!$B$40*'Emission factors'!$D$40/1000</f>
        <v>9.6858999999999986E-4</v>
      </c>
      <c r="Q4483" s="98">
        <f>'Activity data'!M961*'Emission factors'!$B$40*'Emission factors'!$D$40/1000</f>
        <v>0</v>
      </c>
      <c r="R4483" s="98">
        <f>'Activity data'!N961*'Emission factors'!$B$40*'Emission factors'!$D$40/1000</f>
        <v>2.9018309999999995E-2</v>
      </c>
      <c r="S4483" s="98">
        <f>'Activity data'!O961*'Emission factors'!$B$40*'Emission factors'!$D$40/1000</f>
        <v>9.6727700000000007E-3</v>
      </c>
      <c r="T4483" s="98">
        <f>'Activity data'!P961*'Emission factors'!$B$40*'Emission factors'!$D$40/1000</f>
        <v>0.14586723000000001</v>
      </c>
      <c r="U4483" s="98">
        <f>'Activity data'!Q961*'Emission factors'!$B$40*'Emission factors'!$D$40/1000</f>
        <v>0.21856905000000001</v>
      </c>
    </row>
    <row r="4484" spans="1:21" x14ac:dyDescent="0.25">
      <c r="A4484" s="92" t="s">
        <v>11</v>
      </c>
      <c r="B4484" s="92" t="s">
        <v>12</v>
      </c>
      <c r="C4484" s="92" t="s">
        <v>43</v>
      </c>
      <c r="D4484" s="92" t="s">
        <v>43</v>
      </c>
      <c r="E4484" s="92" t="s">
        <v>26</v>
      </c>
      <c r="F4484" s="92" t="s">
        <v>34</v>
      </c>
      <c r="G4484" s="92" t="s">
        <v>97</v>
      </c>
      <c r="H4484" s="92" t="s">
        <v>31</v>
      </c>
      <c r="I4484" s="89" t="s">
        <v>226</v>
      </c>
      <c r="L4484" s="98">
        <f>'Activity data'!H962*'Emission factors'!$B$40*'Emission factors'!$D$40/1000</f>
        <v>0</v>
      </c>
      <c r="M4484" s="98">
        <f>'Activity data'!I962*'Emission factors'!$B$40*'Emission factors'!$D$40/1000</f>
        <v>0</v>
      </c>
      <c r="N4484" s="98">
        <f>'Activity data'!J962*'Emission factors'!$B$40*'Emission factors'!$D$40/1000</f>
        <v>0</v>
      </c>
      <c r="O4484" s="98">
        <f>'Activity data'!K962*'Emission factors'!$B$40*'Emission factors'!$D$40/1000</f>
        <v>0</v>
      </c>
      <c r="P4484" s="98">
        <f>'Activity data'!L962*'Emission factors'!$B$40*'Emission factors'!$D$40/1000</f>
        <v>0</v>
      </c>
      <c r="Q4484" s="98">
        <f>'Activity data'!M962*'Emission factors'!$B$40*'Emission factors'!$D$40/1000</f>
        <v>0</v>
      </c>
      <c r="R4484" s="98">
        <f>'Activity data'!N962*'Emission factors'!$B$40*'Emission factors'!$D$40/1000</f>
        <v>0</v>
      </c>
      <c r="S4484" s="98">
        <f>'Activity data'!O962*'Emission factors'!$B$40*'Emission factors'!$D$40/1000</f>
        <v>0</v>
      </c>
      <c r="T4484" s="98">
        <f>'Activity data'!P962*'Emission factors'!$B$40*'Emission factors'!$D$40/1000</f>
        <v>0</v>
      </c>
      <c r="U4484" s="98">
        <f>'Activity data'!Q962*'Emission factors'!$B$40*'Emission factors'!$D$40/1000</f>
        <v>0</v>
      </c>
    </row>
    <row r="4485" spans="1:21" x14ac:dyDescent="0.25">
      <c r="A4485" s="92" t="s">
        <v>11</v>
      </c>
      <c r="B4485" s="92" t="s">
        <v>12</v>
      </c>
      <c r="C4485" s="92" t="s">
        <v>43</v>
      </c>
      <c r="D4485" s="92" t="s">
        <v>43</v>
      </c>
      <c r="E4485" s="92" t="s">
        <v>26</v>
      </c>
      <c r="F4485" s="92" t="s">
        <v>34</v>
      </c>
      <c r="G4485" s="92" t="s">
        <v>97</v>
      </c>
      <c r="H4485" s="92" t="s">
        <v>31</v>
      </c>
      <c r="I4485" s="89" t="s">
        <v>196</v>
      </c>
      <c r="L4485" s="98">
        <f>'Activity data'!H963*'Emission factors'!$B$40*'Emission factors'!$D$40/1000</f>
        <v>0</v>
      </c>
      <c r="M4485" s="98">
        <f>'Activity data'!I963*'Emission factors'!$B$40*'Emission factors'!$D$40/1000</f>
        <v>0</v>
      </c>
      <c r="N4485" s="98">
        <f>'Activity data'!J963*'Emission factors'!$B$40*'Emission factors'!$D$40/1000</f>
        <v>0</v>
      </c>
      <c r="O4485" s="98">
        <f>'Activity data'!K963*'Emission factors'!$B$40*'Emission factors'!$D$40/1000</f>
        <v>0.76326305999999977</v>
      </c>
      <c r="P4485" s="98">
        <f>'Activity data'!L963*'Emission factors'!$B$40*'Emission factors'!$D$40/1000</f>
        <v>0.68534458999999981</v>
      </c>
      <c r="Q4485" s="98">
        <f>'Activity data'!M963*'Emission factors'!$B$40*'Emission factors'!$D$40/1000</f>
        <v>0.52386982999999987</v>
      </c>
      <c r="R4485" s="98">
        <f>'Activity data'!N963*'Emission factors'!$B$40*'Emission factors'!$D$40/1000</f>
        <v>0.23020525999999994</v>
      </c>
      <c r="S4485" s="98">
        <f>'Activity data'!O963*'Emission factors'!$B$40*'Emission factors'!$D$40/1000</f>
        <v>0.12914768999999998</v>
      </c>
      <c r="T4485" s="98">
        <f>'Activity data'!P963*'Emission factors'!$B$40*'Emission factors'!$D$40/1000</f>
        <v>4.3518092199999998</v>
      </c>
      <c r="U4485" s="98">
        <f>'Activity data'!Q963*'Emission factors'!$B$40*'Emission factors'!$D$40/1000</f>
        <v>3.4331374600000002</v>
      </c>
    </row>
    <row r="4486" spans="1:21" x14ac:dyDescent="0.25">
      <c r="A4486" s="92" t="s">
        <v>11</v>
      </c>
      <c r="B4486" s="92" t="s">
        <v>12</v>
      </c>
      <c r="C4486" s="92" t="s">
        <v>43</v>
      </c>
      <c r="D4486" s="92" t="s">
        <v>43</v>
      </c>
      <c r="E4486" s="92" t="s">
        <v>26</v>
      </c>
      <c r="F4486" s="92" t="s">
        <v>34</v>
      </c>
      <c r="G4486" s="92" t="s">
        <v>97</v>
      </c>
      <c r="H4486" s="92" t="s">
        <v>31</v>
      </c>
      <c r="I4486" s="89" t="s">
        <v>197</v>
      </c>
      <c r="L4486" s="98">
        <f>'Activity data'!H964*'Emission factors'!$B$40*'Emission factors'!$D$40/1000</f>
        <v>0</v>
      </c>
      <c r="M4486" s="98">
        <f>'Activity data'!I964*'Emission factors'!$B$40*'Emission factors'!$D$40/1000</f>
        <v>0</v>
      </c>
      <c r="N4486" s="98">
        <f>'Activity data'!J964*'Emission factors'!$B$40*'Emission factors'!$D$40/1000</f>
        <v>0</v>
      </c>
      <c r="O4486" s="98">
        <f>'Activity data'!K964*'Emission factors'!$B$40*'Emission factors'!$D$40/1000</f>
        <v>3.42084879</v>
      </c>
      <c r="P4486" s="98">
        <f>'Activity data'!L964*'Emission factors'!$B$40*'Emission factors'!$D$40/1000</f>
        <v>5.0795616899999994</v>
      </c>
      <c r="Q4486" s="98">
        <f>'Activity data'!M964*'Emission factors'!$B$40*'Emission factors'!$D$40/1000</f>
        <v>8.3032665600000009</v>
      </c>
      <c r="R4486" s="98">
        <f>'Activity data'!N964*'Emission factors'!$B$40*'Emission factors'!$D$40/1000</f>
        <v>9.3191225399999986</v>
      </c>
      <c r="S4486" s="98">
        <f>'Activity data'!O964*'Emission factors'!$B$40*'Emission factors'!$D$40/1000</f>
        <v>8.3103022200000005</v>
      </c>
      <c r="T4486" s="98">
        <f>'Activity data'!P964*'Emission factors'!$B$40*'Emission factors'!$D$40/1000</f>
        <v>1.9935380000000005</v>
      </c>
      <c r="U4486" s="98">
        <f>'Activity data'!Q964*'Emission factors'!$B$40*'Emission factors'!$D$40/1000</f>
        <v>0</v>
      </c>
    </row>
    <row r="4487" spans="1:21" x14ac:dyDescent="0.25">
      <c r="A4487" s="92" t="s">
        <v>11</v>
      </c>
      <c r="B4487" s="92" t="s">
        <v>12</v>
      </c>
      <c r="C4487" s="92" t="s">
        <v>43</v>
      </c>
      <c r="D4487" s="92" t="s">
        <v>43</v>
      </c>
      <c r="E4487" s="92" t="s">
        <v>26</v>
      </c>
      <c r="F4487" s="92" t="s">
        <v>34</v>
      </c>
      <c r="G4487" s="92" t="s">
        <v>97</v>
      </c>
      <c r="H4487" s="92" t="s">
        <v>31</v>
      </c>
      <c r="I4487" s="89" t="s">
        <v>229</v>
      </c>
      <c r="L4487" s="98">
        <f>'Activity data'!H965*'Emission factors'!$B$40*'Emission factors'!$D$40/1000</f>
        <v>0</v>
      </c>
      <c r="M4487" s="98">
        <f>'Activity data'!I965*'Emission factors'!$B$40*'Emission factors'!$D$40/1000</f>
        <v>0</v>
      </c>
      <c r="N4487" s="98">
        <f>'Activity data'!J965*'Emission factors'!$B$40*'Emission factors'!$D$40/1000</f>
        <v>0</v>
      </c>
      <c r="O4487" s="98">
        <f>'Activity data'!K965*'Emission factors'!$B$40*'Emission factors'!$D$40/1000</f>
        <v>0</v>
      </c>
      <c r="P4487" s="98">
        <f>'Activity data'!L965*'Emission factors'!$B$40*'Emission factors'!$D$40/1000</f>
        <v>0</v>
      </c>
      <c r="Q4487" s="98">
        <f>'Activity data'!M965*'Emission factors'!$B$40*'Emission factors'!$D$40/1000</f>
        <v>0</v>
      </c>
      <c r="R4487" s="98">
        <f>'Activity data'!N965*'Emission factors'!$B$40*'Emission factors'!$D$40/1000</f>
        <v>0</v>
      </c>
      <c r="S4487" s="98">
        <f>'Activity data'!O965*'Emission factors'!$B$40*'Emission factors'!$D$40/1000</f>
        <v>0</v>
      </c>
      <c r="T4487" s="98">
        <f>'Activity data'!P965*'Emission factors'!$B$40*'Emission factors'!$D$40/1000</f>
        <v>0</v>
      </c>
      <c r="U4487" s="98">
        <f>'Activity data'!Q965*'Emission factors'!$B$40*'Emission factors'!$D$40/1000</f>
        <v>0</v>
      </c>
    </row>
    <row r="4488" spans="1:21" x14ac:dyDescent="0.25">
      <c r="A4488" s="92" t="s">
        <v>11</v>
      </c>
      <c r="B4488" s="92" t="s">
        <v>12</v>
      </c>
      <c r="C4488" s="92" t="s">
        <v>43</v>
      </c>
      <c r="D4488" s="92" t="s">
        <v>43</v>
      </c>
      <c r="E4488" s="92" t="s">
        <v>26</v>
      </c>
      <c r="F4488" s="92" t="s">
        <v>34</v>
      </c>
      <c r="G4488" s="92" t="s">
        <v>97</v>
      </c>
      <c r="H4488" s="92" t="s">
        <v>31</v>
      </c>
      <c r="I4488" s="89" t="s">
        <v>198</v>
      </c>
      <c r="L4488" s="98">
        <f>'Activity data'!H966*'Emission factors'!$B$40*'Emission factors'!$D$40/1000</f>
        <v>0</v>
      </c>
      <c r="M4488" s="98">
        <f>'Activity data'!I966*'Emission factors'!$B$40*'Emission factors'!$D$40/1000</f>
        <v>0</v>
      </c>
      <c r="N4488" s="98">
        <f>'Activity data'!J966*'Emission factors'!$B$40*'Emission factors'!$D$40/1000</f>
        <v>0</v>
      </c>
      <c r="O4488" s="98">
        <f>'Activity data'!K966*'Emission factors'!$B$40*'Emission factors'!$D$40/1000</f>
        <v>0</v>
      </c>
      <c r="P4488" s="98">
        <f>'Activity data'!L966*'Emission factors'!$B$40*'Emission factors'!$D$40/1000</f>
        <v>0</v>
      </c>
      <c r="Q4488" s="98">
        <f>'Activity data'!M966*'Emission factors'!$B$40*'Emission factors'!$D$40/1000</f>
        <v>0</v>
      </c>
      <c r="R4488" s="98">
        <f>'Activity data'!N966*'Emission factors'!$B$40*'Emission factors'!$D$40/1000</f>
        <v>0</v>
      </c>
      <c r="S4488" s="98">
        <f>'Activity data'!O966*'Emission factors'!$B$40*'Emission factors'!$D$40/1000</f>
        <v>6.0606059999999989E-2</v>
      </c>
      <c r="T4488" s="98">
        <f>'Activity data'!P966*'Emission factors'!$B$40*'Emission factors'!$D$40/1000</f>
        <v>0.28326358999999995</v>
      </c>
      <c r="U4488" s="98">
        <f>'Activity data'!Q966*'Emission factors'!$B$40*'Emission factors'!$D$40/1000</f>
        <v>9.1174719999999973E-2</v>
      </c>
    </row>
    <row r="4489" spans="1:21" x14ac:dyDescent="0.25">
      <c r="A4489" s="92" t="s">
        <v>11</v>
      </c>
      <c r="B4489" s="92" t="s">
        <v>12</v>
      </c>
      <c r="C4489" s="92" t="s">
        <v>43</v>
      </c>
      <c r="D4489" s="92" t="s">
        <v>43</v>
      </c>
      <c r="E4489" s="92" t="s">
        <v>26</v>
      </c>
      <c r="F4489" s="92" t="s">
        <v>34</v>
      </c>
      <c r="G4489" s="92" t="s">
        <v>97</v>
      </c>
      <c r="H4489" s="92" t="s">
        <v>31</v>
      </c>
      <c r="I4489" s="89" t="s">
        <v>231</v>
      </c>
      <c r="L4489" s="98">
        <f>'Activity data'!H967*'Emission factors'!$B$40*'Emission factors'!$D$40/1000</f>
        <v>0</v>
      </c>
      <c r="M4489" s="98">
        <f>'Activity data'!I967*'Emission factors'!$B$40*'Emission factors'!$D$40/1000</f>
        <v>0</v>
      </c>
      <c r="N4489" s="98">
        <f>'Activity data'!J967*'Emission factors'!$B$40*'Emission factors'!$D$40/1000</f>
        <v>0</v>
      </c>
      <c r="O4489" s="98">
        <f>'Activity data'!K967*'Emission factors'!$B$40*'Emission factors'!$D$40/1000</f>
        <v>0</v>
      </c>
      <c r="P4489" s="98">
        <f>'Activity data'!L967*'Emission factors'!$B$40*'Emission factors'!$D$40/1000</f>
        <v>0</v>
      </c>
      <c r="Q4489" s="98">
        <f>'Activity data'!M967*'Emission factors'!$B$40*'Emission factors'!$D$40/1000</f>
        <v>0</v>
      </c>
      <c r="R4489" s="98">
        <f>'Activity data'!N967*'Emission factors'!$B$40*'Emission factors'!$D$40/1000</f>
        <v>0</v>
      </c>
      <c r="S4489" s="98">
        <f>'Activity data'!O967*'Emission factors'!$B$40*'Emission factors'!$D$40/1000</f>
        <v>0</v>
      </c>
      <c r="T4489" s="98">
        <f>'Activity data'!P967*'Emission factors'!$B$40*'Emission factors'!$D$40/1000</f>
        <v>0</v>
      </c>
      <c r="U4489" s="98">
        <f>'Activity data'!Q967*'Emission factors'!$B$40*'Emission factors'!$D$40/1000</f>
        <v>0</v>
      </c>
    </row>
    <row r="4490" spans="1:21" x14ac:dyDescent="0.25">
      <c r="A4490" s="92" t="s">
        <v>11</v>
      </c>
      <c r="B4490" s="92" t="s">
        <v>12</v>
      </c>
      <c r="C4490" s="92" t="s">
        <v>43</v>
      </c>
      <c r="D4490" s="92" t="s">
        <v>43</v>
      </c>
      <c r="E4490" s="92" t="s">
        <v>26</v>
      </c>
      <c r="F4490" s="92" t="s">
        <v>34</v>
      </c>
      <c r="G4490" s="92" t="s">
        <v>97</v>
      </c>
      <c r="H4490" s="92" t="s">
        <v>31</v>
      </c>
      <c r="I4490" s="89" t="s">
        <v>230</v>
      </c>
      <c r="L4490" s="98">
        <f>'Activity data'!H968*'Emission factors'!$B$40*'Emission factors'!$D$40/1000</f>
        <v>0</v>
      </c>
      <c r="M4490" s="98">
        <f>'Activity data'!I968*'Emission factors'!$B$40*'Emission factors'!$D$40/1000</f>
        <v>0</v>
      </c>
      <c r="N4490" s="98">
        <f>'Activity data'!J968*'Emission factors'!$B$40*'Emission factors'!$D$40/1000</f>
        <v>0</v>
      </c>
      <c r="O4490" s="98">
        <f>'Activity data'!K968*'Emission factors'!$B$40*'Emission factors'!$D$40/1000</f>
        <v>0</v>
      </c>
      <c r="P4490" s="98">
        <f>'Activity data'!L968*'Emission factors'!$B$40*'Emission factors'!$D$40/1000</f>
        <v>0</v>
      </c>
      <c r="Q4490" s="98">
        <f>'Activity data'!M968*'Emission factors'!$B$40*'Emission factors'!$D$40/1000</f>
        <v>0</v>
      </c>
      <c r="R4490" s="98">
        <f>'Activity data'!N968*'Emission factors'!$B$40*'Emission factors'!$D$40/1000</f>
        <v>0</v>
      </c>
      <c r="S4490" s="98">
        <f>'Activity data'!O968*'Emission factors'!$B$40*'Emission factors'!$D$40/1000</f>
        <v>0</v>
      </c>
      <c r="T4490" s="98">
        <f>'Activity data'!P968*'Emission factors'!$B$40*'Emission factors'!$D$40/1000</f>
        <v>0</v>
      </c>
      <c r="U4490" s="98">
        <f>'Activity data'!Q968*'Emission factors'!$B$40*'Emission factors'!$D$40/1000</f>
        <v>0</v>
      </c>
    </row>
    <row r="4491" spans="1:21" x14ac:dyDescent="0.25">
      <c r="A4491" s="92" t="s">
        <v>11</v>
      </c>
      <c r="B4491" s="92" t="s">
        <v>12</v>
      </c>
      <c r="C4491" s="92" t="s">
        <v>43</v>
      </c>
      <c r="D4491" s="92" t="s">
        <v>43</v>
      </c>
      <c r="E4491" s="92" t="s">
        <v>26</v>
      </c>
      <c r="F4491" s="92" t="s">
        <v>34</v>
      </c>
      <c r="G4491" s="92" t="s">
        <v>97</v>
      </c>
      <c r="H4491" s="92" t="s">
        <v>31</v>
      </c>
      <c r="I4491" s="89" t="s">
        <v>303</v>
      </c>
      <c r="L4491" s="98">
        <f>'Activity data'!H969*'Emission factors'!$B$40*'Emission factors'!$D$40/1000</f>
        <v>0</v>
      </c>
      <c r="M4491" s="98">
        <f>'Activity data'!I969*'Emission factors'!$B$40*'Emission factors'!$D$40/1000</f>
        <v>0</v>
      </c>
      <c r="N4491" s="98">
        <f>'Activity data'!J969*'Emission factors'!$B$40*'Emission factors'!$D$40/1000</f>
        <v>0</v>
      </c>
      <c r="O4491" s="98">
        <f>'Activity data'!K969*'Emission factors'!$B$40*'Emission factors'!$D$40/1000</f>
        <v>0</v>
      </c>
      <c r="P4491" s="98">
        <f>'Activity data'!L969*'Emission factors'!$B$40*'Emission factors'!$D$40/1000</f>
        <v>1.8313320000000001E-2</v>
      </c>
      <c r="Q4491" s="98">
        <f>'Activity data'!M969*'Emission factors'!$B$40*'Emission factors'!$D$40/1000</f>
        <v>4.8233559999999995E-2</v>
      </c>
      <c r="R4491" s="98">
        <f>'Activity data'!N969*'Emission factors'!$B$40*'Emission factors'!$D$40/1000</f>
        <v>2.0145459999999997E-2</v>
      </c>
      <c r="S4491" s="98">
        <f>'Activity data'!O969*'Emission factors'!$B$40*'Emission factors'!$D$40/1000</f>
        <v>0.30228592999999992</v>
      </c>
      <c r="T4491" s="98">
        <f>'Activity data'!P969*'Emission factors'!$B$40*'Emission factors'!$D$40/1000</f>
        <v>0.28281110999999998</v>
      </c>
      <c r="U4491" s="98">
        <f>'Activity data'!Q969*'Emission factors'!$B$40*'Emission factors'!$D$40/1000</f>
        <v>0.11967894000000001</v>
      </c>
    </row>
    <row r="4492" spans="1:21" x14ac:dyDescent="0.25">
      <c r="A4492" s="92" t="s">
        <v>11</v>
      </c>
      <c r="B4492" s="92" t="s">
        <v>12</v>
      </c>
      <c r="C4492" s="92" t="s">
        <v>43</v>
      </c>
      <c r="D4492" s="92" t="s">
        <v>43</v>
      </c>
      <c r="E4492" s="92" t="s">
        <v>26</v>
      </c>
      <c r="F4492" s="92" t="s">
        <v>34</v>
      </c>
      <c r="G4492" s="92" t="s">
        <v>97</v>
      </c>
      <c r="H4492" s="92" t="s">
        <v>31</v>
      </c>
      <c r="I4492" s="89" t="s">
        <v>225</v>
      </c>
      <c r="L4492" s="98">
        <f>'Activity data'!H970*'Emission factors'!$B$40*'Emission factors'!$D$40/1000</f>
        <v>0</v>
      </c>
      <c r="M4492" s="98">
        <f>'Activity data'!I970*'Emission factors'!$B$40*'Emission factors'!$D$40/1000</f>
        <v>0</v>
      </c>
      <c r="N4492" s="98">
        <f>'Activity data'!J970*'Emission factors'!$B$40*'Emission factors'!$D$40/1000</f>
        <v>0</v>
      </c>
      <c r="O4492" s="98">
        <f>'Activity data'!K970*'Emission factors'!$B$40*'Emission factors'!$D$40/1000</f>
        <v>1.2001829999999998E-2</v>
      </c>
      <c r="P4492" s="98">
        <f>'Activity data'!L970*'Emission factors'!$B$40*'Emission factors'!$D$40/1000</f>
        <v>0.36973979000000007</v>
      </c>
      <c r="Q4492" s="98">
        <f>'Activity data'!M970*'Emission factors'!$B$40*'Emission factors'!$D$40/1000</f>
        <v>0.51369812000000004</v>
      </c>
      <c r="R4492" s="98">
        <f>'Activity data'!N970*'Emission factors'!$B$40*'Emission factors'!$D$40/1000</f>
        <v>0.52744017999999993</v>
      </c>
      <c r="S4492" s="98">
        <f>'Activity data'!O970*'Emission factors'!$B$40*'Emission factors'!$D$40/1000</f>
        <v>0.27827923999999998</v>
      </c>
      <c r="T4492" s="98">
        <f>'Activity data'!P970*'Emission factors'!$B$40*'Emission factors'!$D$40/1000</f>
        <v>0.15217064</v>
      </c>
      <c r="U4492" s="98">
        <f>'Activity data'!Q970*'Emission factors'!$B$40*'Emission factors'!$D$40/1000</f>
        <v>0.13668228999999998</v>
      </c>
    </row>
    <row r="4493" spans="1:21" x14ac:dyDescent="0.25">
      <c r="A4493" s="92" t="s">
        <v>11</v>
      </c>
      <c r="B4493" s="92" t="s">
        <v>12</v>
      </c>
      <c r="C4493" s="92" t="s">
        <v>43</v>
      </c>
      <c r="D4493" s="92" t="s">
        <v>43</v>
      </c>
      <c r="E4493" s="92" t="s">
        <v>26</v>
      </c>
      <c r="F4493" s="92" t="s">
        <v>34</v>
      </c>
      <c r="G4493" s="92" t="s">
        <v>97</v>
      </c>
      <c r="H4493" s="92" t="s">
        <v>31</v>
      </c>
      <c r="I4493" s="89" t="s">
        <v>205</v>
      </c>
      <c r="L4493" s="98">
        <f>'Activity data'!H971*'Emission factors'!$B$40*'Emission factors'!$D$40/1000</f>
        <v>0</v>
      </c>
      <c r="M4493" s="98">
        <f>'Activity data'!I971*'Emission factors'!$B$40*'Emission factors'!$D$40/1000</f>
        <v>0</v>
      </c>
      <c r="N4493" s="98">
        <f>'Activity data'!J971*'Emission factors'!$B$40*'Emission factors'!$D$40/1000</f>
        <v>0</v>
      </c>
      <c r="O4493" s="98">
        <f>'Activity data'!K971*'Emission factors'!$B$40*'Emission factors'!$D$40/1000</f>
        <v>1.07124741</v>
      </c>
      <c r="P4493" s="98">
        <f>'Activity data'!L971*'Emission factors'!$B$40*'Emission factors'!$D$40/1000</f>
        <v>1.05475512</v>
      </c>
      <c r="Q4493" s="98">
        <f>'Activity data'!M971*'Emission factors'!$B$40*'Emission factors'!$D$40/1000</f>
        <v>0.61071063999999997</v>
      </c>
      <c r="R4493" s="98">
        <f>'Activity data'!N971*'Emission factors'!$B$40*'Emission factors'!$D$40/1000</f>
        <v>0.34776521999999999</v>
      </c>
      <c r="S4493" s="98">
        <f>'Activity data'!O971*'Emission factors'!$B$40*'Emission factors'!$D$40/1000</f>
        <v>1.3039180799999999</v>
      </c>
      <c r="T4493" s="98">
        <f>'Activity data'!P971*'Emission factors'!$B$40*'Emission factors'!$D$40/1000</f>
        <v>1.4089439400000001</v>
      </c>
      <c r="U4493" s="98">
        <f>'Activity data'!Q971*'Emission factors'!$B$40*'Emission factors'!$D$40/1000</f>
        <v>1.4130142400000003</v>
      </c>
    </row>
    <row r="4494" spans="1:21" x14ac:dyDescent="0.25">
      <c r="A4494" s="92" t="s">
        <v>11</v>
      </c>
      <c r="B4494" s="92" t="s">
        <v>12</v>
      </c>
      <c r="C4494" s="92" t="s">
        <v>43</v>
      </c>
      <c r="D4494" s="92" t="s">
        <v>43</v>
      </c>
      <c r="E4494" s="92" t="s">
        <v>26</v>
      </c>
      <c r="F4494" s="92" t="s">
        <v>34</v>
      </c>
      <c r="G4494" s="92" t="s">
        <v>97</v>
      </c>
      <c r="H4494" s="92" t="s">
        <v>31</v>
      </c>
      <c r="I4494" s="89" t="s">
        <v>204</v>
      </c>
      <c r="L4494" s="98">
        <f>'Activity data'!H972*'Emission factors'!$B$40*'Emission factors'!$D$40/1000</f>
        <v>0</v>
      </c>
      <c r="M4494" s="98">
        <f>'Activity data'!I972*'Emission factors'!$B$40*'Emission factors'!$D$40/1000</f>
        <v>0</v>
      </c>
      <c r="N4494" s="98">
        <f>'Activity data'!J972*'Emission factors'!$B$40*'Emission factors'!$D$40/1000</f>
        <v>0</v>
      </c>
      <c r="O4494" s="98">
        <f>'Activity data'!K972*'Emission factors'!$B$40*'Emission factors'!$D$40/1000</f>
        <v>1.0035572099999999</v>
      </c>
      <c r="P4494" s="98">
        <f>'Activity data'!L972*'Emission factors'!$B$40*'Emission factors'!$D$40/1000</f>
        <v>1.6467817699999998</v>
      </c>
      <c r="Q4494" s="98">
        <f>'Activity data'!M972*'Emission factors'!$B$40*'Emission factors'!$D$40/1000</f>
        <v>1.64618183</v>
      </c>
      <c r="R4494" s="98">
        <f>'Activity data'!N972*'Emission factors'!$B$40*'Emission factors'!$D$40/1000</f>
        <v>1.7130923099999995</v>
      </c>
      <c r="S4494" s="98">
        <f>'Activity data'!O972*'Emission factors'!$B$40*'Emission factors'!$D$40/1000</f>
        <v>0.43672399999999995</v>
      </c>
      <c r="T4494" s="98">
        <f>'Activity data'!P972*'Emission factors'!$B$40*'Emission factors'!$D$40/1000</f>
        <v>0</v>
      </c>
      <c r="U4494" s="98">
        <f>'Activity data'!Q972*'Emission factors'!$B$40*'Emission factors'!$D$40/1000</f>
        <v>0</v>
      </c>
    </row>
    <row r="4495" spans="1:21" x14ac:dyDescent="0.25">
      <c r="A4495" s="92" t="s">
        <v>11</v>
      </c>
      <c r="B4495" s="92" t="s">
        <v>12</v>
      </c>
      <c r="C4495" s="92" t="s">
        <v>43</v>
      </c>
      <c r="D4495" s="92" t="s">
        <v>43</v>
      </c>
      <c r="E4495" s="92" t="s">
        <v>26</v>
      </c>
      <c r="F4495" s="92" t="s">
        <v>34</v>
      </c>
      <c r="G4495" s="92" t="s">
        <v>97</v>
      </c>
      <c r="H4495" s="92" t="s">
        <v>31</v>
      </c>
      <c r="I4495" s="89" t="s">
        <v>228</v>
      </c>
      <c r="L4495" s="98">
        <f>'Activity data'!H973*'Emission factors'!$B$40*'Emission factors'!$D$40/1000</f>
        <v>0</v>
      </c>
      <c r="M4495" s="98">
        <f>'Activity data'!I973*'Emission factors'!$B$40*'Emission factors'!$D$40/1000</f>
        <v>0</v>
      </c>
      <c r="N4495" s="98">
        <f>'Activity data'!J973*'Emission factors'!$B$40*'Emission factors'!$D$40/1000</f>
        <v>0</v>
      </c>
      <c r="O4495" s="98">
        <f>'Activity data'!K973*'Emission factors'!$B$40*'Emission factors'!$D$40/1000</f>
        <v>0</v>
      </c>
      <c r="P4495" s="98">
        <f>'Activity data'!L973*'Emission factors'!$B$40*'Emission factors'!$D$40/1000</f>
        <v>0</v>
      </c>
      <c r="Q4495" s="98">
        <f>'Activity data'!M973*'Emission factors'!$B$40*'Emission factors'!$D$40/1000</f>
        <v>0</v>
      </c>
      <c r="R4495" s="98">
        <f>'Activity data'!N973*'Emission factors'!$B$40*'Emission factors'!$D$40/1000</f>
        <v>0</v>
      </c>
      <c r="S4495" s="98">
        <f>'Activity data'!O973*'Emission factors'!$B$40*'Emission factors'!$D$40/1000</f>
        <v>0</v>
      </c>
      <c r="T4495" s="98">
        <f>'Activity data'!P973*'Emission factors'!$B$40*'Emission factors'!$D$40/1000</f>
        <v>0</v>
      </c>
      <c r="U4495" s="98">
        <f>'Activity data'!Q973*'Emission factors'!$B$40*'Emission factors'!$D$40/1000</f>
        <v>0</v>
      </c>
    </row>
    <row r="4496" spans="1:21" x14ac:dyDescent="0.25">
      <c r="A4496" s="92" t="s">
        <v>11</v>
      </c>
      <c r="B4496" s="92" t="s">
        <v>12</v>
      </c>
      <c r="C4496" s="92" t="s">
        <v>43</v>
      </c>
      <c r="D4496" s="92" t="s">
        <v>43</v>
      </c>
      <c r="E4496" s="92" t="s">
        <v>26</v>
      </c>
      <c r="F4496" s="92" t="s">
        <v>34</v>
      </c>
      <c r="G4496" s="92" t="s">
        <v>97</v>
      </c>
      <c r="H4496" s="92" t="s">
        <v>31</v>
      </c>
      <c r="I4496" s="92" t="s">
        <v>202</v>
      </c>
      <c r="L4496" s="98">
        <f>'Activity data'!H974*'Emission factors'!$B$40*'Emission factors'!$D$40/1000</f>
        <v>0</v>
      </c>
      <c r="M4496" s="98">
        <f>'Activity data'!I974*'Emission factors'!$B$40*'Emission factors'!$D$40/1000</f>
        <v>0</v>
      </c>
      <c r="N4496" s="98">
        <f>'Activity data'!J974*'Emission factors'!$B$40*'Emission factors'!$D$40/1000</f>
        <v>8.132519999999999E-3</v>
      </c>
      <c r="O4496" s="98">
        <f>'Activity data'!K974*'Emission factors'!$B$40*'Emission factors'!$D$40/1000</f>
        <v>1.01663671</v>
      </c>
      <c r="P4496" s="98">
        <f>'Activity data'!L974*'Emission factors'!$B$40*'Emission factors'!$D$40/1000</f>
        <v>1.90309755</v>
      </c>
      <c r="Q4496" s="98">
        <f>'Activity data'!M974*'Emission factors'!$B$40*'Emission factors'!$D$40/1000</f>
        <v>2.1424362399999999</v>
      </c>
      <c r="R4496" s="98">
        <f>'Activity data'!N974*'Emission factors'!$B$40*'Emission factors'!$D$40/1000</f>
        <v>2.2610072099999998</v>
      </c>
      <c r="S4496" s="98">
        <f>'Activity data'!O974*'Emission factors'!$B$40*'Emission factors'!$D$40/1000</f>
        <v>2.2748179500000001</v>
      </c>
      <c r="T4496" s="98">
        <f>'Activity data'!P974*'Emission factors'!$B$40*'Emission factors'!$D$40/1000</f>
        <v>2.5283380499999994</v>
      </c>
      <c r="U4496" s="98">
        <f>'Activity data'!Q974*'Emission factors'!$B$40*'Emission factors'!$D$40/1000</f>
        <v>2.2595265499999995</v>
      </c>
    </row>
    <row r="4497" spans="1:21" x14ac:dyDescent="0.25">
      <c r="A4497" s="92" t="s">
        <v>11</v>
      </c>
      <c r="B4497" s="92" t="s">
        <v>12</v>
      </c>
      <c r="C4497" s="92" t="s">
        <v>43</v>
      </c>
      <c r="D4497" s="92" t="s">
        <v>43</v>
      </c>
      <c r="E4497" s="92" t="s">
        <v>26</v>
      </c>
      <c r="F4497" s="92" t="s">
        <v>34</v>
      </c>
      <c r="G4497" s="92" t="s">
        <v>97</v>
      </c>
      <c r="H4497" s="92" t="s">
        <v>31</v>
      </c>
      <c r="I4497" s="89" t="s">
        <v>190</v>
      </c>
      <c r="L4497" s="98">
        <f>'Activity data'!H975*'Emission factors'!$B$40*'Emission factors'!$D$40/1000</f>
        <v>0</v>
      </c>
      <c r="M4497" s="98">
        <f>'Activity data'!I975*'Emission factors'!$B$40*'Emission factors'!$D$40/1000</f>
        <v>0</v>
      </c>
      <c r="N4497" s="98">
        <f>'Activity data'!J975*'Emission factors'!$B$40*'Emission factors'!$D$40/1000</f>
        <v>0</v>
      </c>
      <c r="O4497" s="98">
        <f>'Activity data'!K975*'Emission factors'!$B$40*'Emission factors'!$D$40/1000</f>
        <v>0</v>
      </c>
      <c r="P4497" s="98">
        <f>'Activity data'!L975*'Emission factors'!$B$40*'Emission factors'!$D$40/1000</f>
        <v>0</v>
      </c>
      <c r="Q4497" s="98">
        <f>'Activity data'!M975*'Emission factors'!$B$40*'Emission factors'!$D$40/1000</f>
        <v>0</v>
      </c>
      <c r="R4497" s="98">
        <f>'Activity data'!N975*'Emission factors'!$B$40*'Emission factors'!$D$40/1000</f>
        <v>0</v>
      </c>
      <c r="S4497" s="98">
        <f>'Activity data'!O975*'Emission factors'!$B$40*'Emission factors'!$D$40/1000</f>
        <v>0</v>
      </c>
      <c r="T4497" s="98">
        <f>'Activity data'!P975*'Emission factors'!$B$40*'Emission factors'!$D$40/1000</f>
        <v>0</v>
      </c>
      <c r="U4497" s="98">
        <f>'Activity data'!Q975*'Emission factors'!$B$40*'Emission factors'!$D$40/1000</f>
        <v>1.2277256999999999</v>
      </c>
    </row>
    <row r="4498" spans="1:21" x14ac:dyDescent="0.25">
      <c r="A4498" s="92" t="s">
        <v>11</v>
      </c>
      <c r="B4498" s="92" t="s">
        <v>12</v>
      </c>
      <c r="C4498" s="92" t="s">
        <v>43</v>
      </c>
      <c r="D4498" s="92" t="s">
        <v>43</v>
      </c>
      <c r="E4498" s="92" t="s">
        <v>26</v>
      </c>
      <c r="F4498" s="92" t="s">
        <v>34</v>
      </c>
      <c r="G4498" s="92" t="s">
        <v>97</v>
      </c>
      <c r="H4498" s="92" t="s">
        <v>31</v>
      </c>
      <c r="I4498" s="89" t="s">
        <v>210</v>
      </c>
      <c r="L4498" s="98">
        <f>'Activity data'!H976*'Emission factors'!$B$40*'Emission factors'!$D$40/1000</f>
        <v>0</v>
      </c>
      <c r="M4498" s="98">
        <f>'Activity data'!I976*'Emission factors'!$B$40*'Emission factors'!$D$40/1000</f>
        <v>0</v>
      </c>
      <c r="N4498" s="98">
        <f>'Activity data'!J976*'Emission factors'!$B$40*'Emission factors'!$D$40/1000</f>
        <v>0</v>
      </c>
      <c r="O4498" s="98">
        <f>'Activity data'!K976*'Emission factors'!$B$40*'Emission factors'!$D$40/1000</f>
        <v>0</v>
      </c>
      <c r="P4498" s="98">
        <f>'Activity data'!L976*'Emission factors'!$B$40*'Emission factors'!$D$40/1000</f>
        <v>0</v>
      </c>
      <c r="Q4498" s="98">
        <f>'Activity data'!M976*'Emission factors'!$B$40*'Emission factors'!$D$40/1000</f>
        <v>0</v>
      </c>
      <c r="R4498" s="98">
        <f>'Activity data'!N976*'Emission factors'!$B$40*'Emission factors'!$D$40/1000</f>
        <v>0</v>
      </c>
      <c r="S4498" s="98">
        <f>'Activity data'!O976*'Emission factors'!$B$40*'Emission factors'!$D$40/1000</f>
        <v>0</v>
      </c>
      <c r="T4498" s="98">
        <f>'Activity data'!P976*'Emission factors'!$B$40*'Emission factors'!$D$40/1000</f>
        <v>0</v>
      </c>
      <c r="U4498" s="98">
        <f>'Activity data'!Q976*'Emission factors'!$B$40*'Emission factors'!$D$40/1000</f>
        <v>0</v>
      </c>
    </row>
    <row r="4499" spans="1:21" x14ac:dyDescent="0.25">
      <c r="A4499" s="92" t="s">
        <v>11</v>
      </c>
      <c r="B4499" s="92" t="s">
        <v>12</v>
      </c>
      <c r="C4499" s="92" t="s">
        <v>43</v>
      </c>
      <c r="D4499" s="92" t="s">
        <v>43</v>
      </c>
      <c r="E4499" s="92" t="s">
        <v>26</v>
      </c>
      <c r="F4499" s="92" t="s">
        <v>34</v>
      </c>
      <c r="G4499" s="92" t="s">
        <v>97</v>
      </c>
      <c r="H4499" s="92" t="s">
        <v>31</v>
      </c>
      <c r="I4499" s="89" t="s">
        <v>199</v>
      </c>
      <c r="L4499" s="98">
        <f>'Activity data'!H977*'Emission factors'!$B$40*'Emission factors'!$D$40/1000</f>
        <v>0</v>
      </c>
      <c r="M4499" s="98">
        <f>'Activity data'!I977*'Emission factors'!$B$40*'Emission factors'!$D$40/1000</f>
        <v>0</v>
      </c>
      <c r="N4499" s="98">
        <f>'Activity data'!J977*'Emission factors'!$B$40*'Emission factors'!$D$40/1000</f>
        <v>0</v>
      </c>
      <c r="O4499" s="98">
        <f>'Activity data'!K977*'Emission factors'!$B$40*'Emission factors'!$D$40/1000</f>
        <v>1.9962942899999998</v>
      </c>
      <c r="P4499" s="98">
        <f>'Activity data'!L977*'Emission factors'!$B$40*'Emission factors'!$D$40/1000</f>
        <v>2.95080893</v>
      </c>
      <c r="Q4499" s="98">
        <f>'Activity data'!M977*'Emission factors'!$B$40*'Emission factors'!$D$40/1000</f>
        <v>1.7611319500000002</v>
      </c>
      <c r="R4499" s="98">
        <f>'Activity data'!N977*'Emission factors'!$B$40*'Emission factors'!$D$40/1000</f>
        <v>1.65562634</v>
      </c>
      <c r="S4499" s="98">
        <f>'Activity data'!O977*'Emission factors'!$B$40*'Emission factors'!$D$40/1000</f>
        <v>1.73189649</v>
      </c>
      <c r="T4499" s="98">
        <f>'Activity data'!P977*'Emission factors'!$B$40*'Emission factors'!$D$40/1000</f>
        <v>1.1483689899999998</v>
      </c>
      <c r="U4499" s="98">
        <f>'Activity data'!Q977*'Emission factors'!$B$40*'Emission factors'!$D$40/1000</f>
        <v>0.59427591999999996</v>
      </c>
    </row>
    <row r="4500" spans="1:21" x14ac:dyDescent="0.25">
      <c r="A4500" s="92" t="s">
        <v>11</v>
      </c>
      <c r="B4500" s="92" t="s">
        <v>12</v>
      </c>
      <c r="C4500" s="92" t="s">
        <v>43</v>
      </c>
      <c r="D4500" s="92" t="s">
        <v>43</v>
      </c>
      <c r="E4500" s="92" t="s">
        <v>26</v>
      </c>
      <c r="F4500" s="92" t="s">
        <v>34</v>
      </c>
      <c r="G4500" s="92" t="s">
        <v>97</v>
      </c>
      <c r="H4500" s="92" t="s">
        <v>31</v>
      </c>
      <c r="I4500" s="89" t="s">
        <v>233</v>
      </c>
      <c r="L4500" s="98">
        <f>'Activity data'!H978*'Emission factors'!$B$40*'Emission factors'!$D$40/1000</f>
        <v>0</v>
      </c>
      <c r="M4500" s="98">
        <f>'Activity data'!I978*'Emission factors'!$B$40*'Emission factors'!$D$40/1000</f>
        <v>0</v>
      </c>
      <c r="N4500" s="98">
        <f>'Activity data'!J978*'Emission factors'!$B$40*'Emission factors'!$D$40/1000</f>
        <v>0</v>
      </c>
      <c r="O4500" s="98">
        <f>'Activity data'!K978*'Emission factors'!$B$40*'Emission factors'!$D$40/1000</f>
        <v>0</v>
      </c>
      <c r="P4500" s="98">
        <f>'Activity data'!L978*'Emission factors'!$B$40*'Emission factors'!$D$40/1000</f>
        <v>0.31683195000000008</v>
      </c>
      <c r="Q4500" s="98">
        <f>'Activity data'!M978*'Emission factors'!$B$40*'Emission factors'!$D$40/1000</f>
        <v>0.10561065</v>
      </c>
      <c r="R4500" s="98">
        <f>'Activity data'!N978*'Emission factors'!$B$40*'Emission factors'!$D$40/1000</f>
        <v>0</v>
      </c>
      <c r="S4500" s="98">
        <f>'Activity data'!O978*'Emission factors'!$B$40*'Emission factors'!$D$40/1000</f>
        <v>0</v>
      </c>
      <c r="T4500" s="98">
        <f>'Activity data'!P978*'Emission factors'!$B$40*'Emission factors'!$D$40/1000</f>
        <v>0</v>
      </c>
      <c r="U4500" s="98">
        <f>'Activity data'!Q978*'Emission factors'!$B$40*'Emission factors'!$D$40/1000</f>
        <v>0</v>
      </c>
    </row>
    <row r="4501" spans="1:21" x14ac:dyDescent="0.25">
      <c r="A4501" s="92" t="s">
        <v>11</v>
      </c>
      <c r="B4501" s="92" t="s">
        <v>12</v>
      </c>
      <c r="C4501" s="92" t="s">
        <v>43</v>
      </c>
      <c r="D4501" s="92" t="s">
        <v>43</v>
      </c>
      <c r="E4501" s="92" t="s">
        <v>26</v>
      </c>
      <c r="F4501" s="92" t="s">
        <v>34</v>
      </c>
      <c r="G4501" s="92" t="s">
        <v>97</v>
      </c>
      <c r="H4501" s="92" t="s">
        <v>31</v>
      </c>
      <c r="I4501" s="89" t="s">
        <v>200</v>
      </c>
      <c r="L4501" s="98">
        <f>'Activity data'!H979*'Emission factors'!$B$40*'Emission factors'!$D$40/1000</f>
        <v>0</v>
      </c>
      <c r="M4501" s="98">
        <f>'Activity data'!I979*'Emission factors'!$B$40*'Emission factors'!$D$40/1000</f>
        <v>0</v>
      </c>
      <c r="N4501" s="98">
        <f>'Activity data'!J979*'Emission factors'!$B$40*'Emission factors'!$D$40/1000</f>
        <v>3.7784099999999998E-3</v>
      </c>
      <c r="O4501" s="98">
        <f>'Activity data'!K979*'Emission factors'!$B$40*'Emission factors'!$D$40/1000</f>
        <v>1.7791392400000003</v>
      </c>
      <c r="P4501" s="98">
        <f>'Activity data'!L979*'Emission factors'!$B$40*'Emission factors'!$D$40/1000</f>
        <v>2.0942309600000004</v>
      </c>
      <c r="Q4501" s="98">
        <f>'Activity data'!M979*'Emission factors'!$B$40*'Emission factors'!$D$40/1000</f>
        <v>2.0592152700000002</v>
      </c>
      <c r="R4501" s="98">
        <f>'Activity data'!N979*'Emission factors'!$B$40*'Emission factors'!$D$40/1000</f>
        <v>1.8101674499999996</v>
      </c>
      <c r="S4501" s="98">
        <f>'Activity data'!O979*'Emission factors'!$B$40*'Emission factors'!$D$40/1000</f>
        <v>1.4011022999999998</v>
      </c>
      <c r="T4501" s="98">
        <f>'Activity data'!P979*'Emission factors'!$B$40*'Emission factors'!$D$40/1000</f>
        <v>1.2324605799999999</v>
      </c>
      <c r="U4501" s="98">
        <f>'Activity data'!Q979*'Emission factors'!$B$40*'Emission factors'!$D$40/1000</f>
        <v>0.98187452999999991</v>
      </c>
    </row>
    <row r="4502" spans="1:21" x14ac:dyDescent="0.25">
      <c r="A4502" s="92" t="s">
        <v>11</v>
      </c>
      <c r="B4502" s="92" t="s">
        <v>12</v>
      </c>
      <c r="C4502" s="92" t="s">
        <v>43</v>
      </c>
      <c r="D4502" s="92" t="s">
        <v>43</v>
      </c>
      <c r="E4502" s="92" t="s">
        <v>45</v>
      </c>
      <c r="F4502" s="92" t="s">
        <v>34</v>
      </c>
      <c r="G4502" s="92" t="s">
        <v>97</v>
      </c>
      <c r="H4502" s="92" t="s">
        <v>31</v>
      </c>
      <c r="I4502" s="89" t="s">
        <v>227</v>
      </c>
      <c r="J4502" s="92" t="s">
        <v>99</v>
      </c>
      <c r="L4502" s="98">
        <f>'Activity data'!H980*'Emission factors'!$B$43*'Emission factors'!$D$43/1000</f>
        <v>0</v>
      </c>
      <c r="M4502" s="98">
        <f>'Activity data'!I980*'Emission factors'!$B$43*'Emission factors'!$D$43/1000</f>
        <v>0</v>
      </c>
      <c r="N4502" s="98">
        <f>'Activity data'!J980*'Emission factors'!$B$43*'Emission factors'!$D$43/1000</f>
        <v>0</v>
      </c>
      <c r="O4502" s="98">
        <f>'Activity data'!K980*'Emission factors'!$B$43*'Emission factors'!$D$43/1000</f>
        <v>0</v>
      </c>
      <c r="P4502" s="98">
        <f>'Activity data'!L980*'Emission factors'!$B$43*'Emission factors'!$D$43/1000</f>
        <v>0</v>
      </c>
      <c r="Q4502" s="98">
        <f>'Activity data'!M980*'Emission factors'!$B$43*'Emission factors'!$D$43/1000</f>
        <v>0</v>
      </c>
      <c r="R4502" s="98">
        <f>'Activity data'!N980*'Emission factors'!$B$43*'Emission factors'!$D$43/1000</f>
        <v>0</v>
      </c>
      <c r="S4502" s="98">
        <f>'Activity data'!O980*'Emission factors'!$B$43*'Emission factors'!$D$43/1000</f>
        <v>0</v>
      </c>
      <c r="T4502" s="98">
        <f>'Activity data'!P980*'Emission factors'!$B$43*'Emission factors'!$D$43/1000</f>
        <v>0</v>
      </c>
      <c r="U4502" s="98">
        <f>'Activity data'!Q980*'Emission factors'!$B$43*'Emission factors'!$D$43/1000</f>
        <v>0</v>
      </c>
    </row>
    <row r="4503" spans="1:21" x14ac:dyDescent="0.25">
      <c r="A4503" s="92" t="s">
        <v>11</v>
      </c>
      <c r="B4503" s="92" t="s">
        <v>12</v>
      </c>
      <c r="C4503" s="92" t="s">
        <v>43</v>
      </c>
      <c r="D4503" s="92" t="s">
        <v>43</v>
      </c>
      <c r="E4503" s="92" t="s">
        <v>45</v>
      </c>
      <c r="F4503" s="92" t="s">
        <v>34</v>
      </c>
      <c r="G4503" s="92" t="s">
        <v>97</v>
      </c>
      <c r="H4503" s="92" t="s">
        <v>31</v>
      </c>
      <c r="I4503" s="89" t="s">
        <v>203</v>
      </c>
      <c r="L4503" s="98">
        <f>'Activity data'!H981*'Emission factors'!$B$43*'Emission factors'!$D$43/1000</f>
        <v>0</v>
      </c>
      <c r="M4503" s="98">
        <f>'Activity data'!I981*'Emission factors'!$B$43*'Emission factors'!$D$43/1000</f>
        <v>0</v>
      </c>
      <c r="N4503" s="98">
        <f>'Activity data'!J981*'Emission factors'!$B$43*'Emission factors'!$D$43/1000</f>
        <v>0</v>
      </c>
      <c r="O4503" s="98">
        <f>'Activity data'!K981*'Emission factors'!$B$43*'Emission factors'!$D$43/1000</f>
        <v>0</v>
      </c>
      <c r="P4503" s="98">
        <f>'Activity data'!L981*'Emission factors'!$B$43*'Emission factors'!$D$43/1000</f>
        <v>0</v>
      </c>
      <c r="Q4503" s="98">
        <f>'Activity data'!M981*'Emission factors'!$B$43*'Emission factors'!$D$43/1000</f>
        <v>0</v>
      </c>
      <c r="R4503" s="98">
        <f>'Activity data'!N981*'Emission factors'!$B$43*'Emission factors'!$D$43/1000</f>
        <v>0</v>
      </c>
      <c r="S4503" s="98">
        <f>'Activity data'!O981*'Emission factors'!$B$43*'Emission factors'!$D$43/1000</f>
        <v>0</v>
      </c>
      <c r="T4503" s="98">
        <f>'Activity data'!P981*'Emission factors'!$B$43*'Emission factors'!$D$43/1000</f>
        <v>0</v>
      </c>
      <c r="U4503" s="98">
        <f>'Activity data'!Q981*'Emission factors'!$B$43*'Emission factors'!$D$43/1000</f>
        <v>0</v>
      </c>
    </row>
    <row r="4504" spans="1:21" x14ac:dyDescent="0.25">
      <c r="A4504" s="92" t="s">
        <v>11</v>
      </c>
      <c r="B4504" s="92" t="s">
        <v>12</v>
      </c>
      <c r="C4504" s="92" t="s">
        <v>43</v>
      </c>
      <c r="D4504" s="92" t="s">
        <v>43</v>
      </c>
      <c r="E4504" s="92" t="s">
        <v>45</v>
      </c>
      <c r="F4504" s="92" t="s">
        <v>34</v>
      </c>
      <c r="G4504" s="92" t="s">
        <v>97</v>
      </c>
      <c r="H4504" s="92" t="s">
        <v>31</v>
      </c>
      <c r="I4504" s="89" t="s">
        <v>191</v>
      </c>
      <c r="L4504" s="98">
        <f>'Activity data'!H982*'Emission factors'!$B$43*'Emission factors'!$D$43/1000</f>
        <v>0</v>
      </c>
      <c r="M4504" s="98">
        <f>'Activity data'!I982*'Emission factors'!$B$43*'Emission factors'!$D$43/1000</f>
        <v>0</v>
      </c>
      <c r="N4504" s="98">
        <f>'Activity data'!J982*'Emission factors'!$B$43*'Emission factors'!$D$43/1000</f>
        <v>0</v>
      </c>
      <c r="O4504" s="98">
        <f>'Activity data'!K982*'Emission factors'!$B$43*'Emission factors'!$D$43/1000</f>
        <v>0</v>
      </c>
      <c r="P4504" s="98">
        <f>'Activity data'!L982*'Emission factors'!$B$43*'Emission factors'!$D$43/1000</f>
        <v>0</v>
      </c>
      <c r="Q4504" s="98">
        <f>'Activity data'!M982*'Emission factors'!$B$43*'Emission factors'!$D$43/1000</f>
        <v>0</v>
      </c>
      <c r="R4504" s="98">
        <f>'Activity data'!N982*'Emission factors'!$B$43*'Emission factors'!$D$43/1000</f>
        <v>0</v>
      </c>
      <c r="S4504" s="98">
        <f>'Activity data'!O982*'Emission factors'!$B$43*'Emission factors'!$D$43/1000</f>
        <v>0</v>
      </c>
      <c r="T4504" s="98">
        <f>'Activity data'!P982*'Emission factors'!$B$43*'Emission factors'!$D$43/1000</f>
        <v>0</v>
      </c>
      <c r="U4504" s="98">
        <f>'Activity data'!Q982*'Emission factors'!$B$43*'Emission factors'!$D$43/1000</f>
        <v>0</v>
      </c>
    </row>
    <row r="4505" spans="1:21" x14ac:dyDescent="0.25">
      <c r="A4505" s="92" t="s">
        <v>11</v>
      </c>
      <c r="B4505" s="92" t="s">
        <v>12</v>
      </c>
      <c r="C4505" s="92" t="s">
        <v>43</v>
      </c>
      <c r="D4505" s="92" t="s">
        <v>43</v>
      </c>
      <c r="E4505" s="92" t="s">
        <v>45</v>
      </c>
      <c r="F4505" s="92" t="s">
        <v>34</v>
      </c>
      <c r="G4505" s="92" t="s">
        <v>97</v>
      </c>
      <c r="H4505" s="92" t="s">
        <v>31</v>
      </c>
      <c r="I4505" s="89" t="s">
        <v>192</v>
      </c>
      <c r="L4505" s="98">
        <f>'Activity data'!H983*'Emission factors'!$B$43*'Emission factors'!$D$43/1000</f>
        <v>0</v>
      </c>
      <c r="M4505" s="98">
        <f>'Activity data'!I983*'Emission factors'!$B$43*'Emission factors'!$D$43/1000</f>
        <v>0</v>
      </c>
      <c r="N4505" s="98">
        <f>'Activity data'!J983*'Emission factors'!$B$43*'Emission factors'!$D$43/1000</f>
        <v>0</v>
      </c>
      <c r="O4505" s="98">
        <f>'Activity data'!K983*'Emission factors'!$B$43*'Emission factors'!$D$43/1000</f>
        <v>0</v>
      </c>
      <c r="P4505" s="98">
        <f>'Activity data'!L983*'Emission factors'!$B$43*'Emission factors'!$D$43/1000</f>
        <v>0</v>
      </c>
      <c r="Q4505" s="98">
        <f>'Activity data'!M983*'Emission factors'!$B$43*'Emission factors'!$D$43/1000</f>
        <v>0</v>
      </c>
      <c r="R4505" s="98">
        <f>'Activity data'!N983*'Emission factors'!$B$43*'Emission factors'!$D$43/1000</f>
        <v>0</v>
      </c>
      <c r="S4505" s="98">
        <f>'Activity data'!O983*'Emission factors'!$B$43*'Emission factors'!$D$43/1000</f>
        <v>0</v>
      </c>
      <c r="T4505" s="98">
        <f>'Activity data'!P983*'Emission factors'!$B$43*'Emission factors'!$D$43/1000</f>
        <v>0</v>
      </c>
      <c r="U4505" s="98">
        <f>'Activity data'!Q983*'Emission factors'!$B$43*'Emission factors'!$D$43/1000</f>
        <v>0</v>
      </c>
    </row>
    <row r="4506" spans="1:21" x14ac:dyDescent="0.25">
      <c r="A4506" s="92" t="s">
        <v>11</v>
      </c>
      <c r="B4506" s="92" t="s">
        <v>12</v>
      </c>
      <c r="C4506" s="92" t="s">
        <v>43</v>
      </c>
      <c r="D4506" s="92" t="s">
        <v>43</v>
      </c>
      <c r="E4506" s="92" t="s">
        <v>45</v>
      </c>
      <c r="F4506" s="92" t="s">
        <v>34</v>
      </c>
      <c r="G4506" s="92" t="s">
        <v>97</v>
      </c>
      <c r="H4506" s="92" t="s">
        <v>31</v>
      </c>
      <c r="I4506" s="89" t="s">
        <v>206</v>
      </c>
      <c r="L4506" s="98">
        <f>'Activity data'!H984*'Emission factors'!$B$43*'Emission factors'!$D$43/1000</f>
        <v>0</v>
      </c>
      <c r="M4506" s="98">
        <f>'Activity data'!I984*'Emission factors'!$B$43*'Emission factors'!$D$43/1000</f>
        <v>0</v>
      </c>
      <c r="N4506" s="98">
        <f>'Activity data'!J984*'Emission factors'!$B$43*'Emission factors'!$D$43/1000</f>
        <v>0</v>
      </c>
      <c r="O4506" s="98">
        <f>'Activity data'!K984*'Emission factors'!$B$43*'Emission factors'!$D$43/1000</f>
        <v>0</v>
      </c>
      <c r="P4506" s="98">
        <f>'Activity data'!L984*'Emission factors'!$B$43*'Emission factors'!$D$43/1000</f>
        <v>0</v>
      </c>
      <c r="Q4506" s="98">
        <f>'Activity data'!M984*'Emission factors'!$B$43*'Emission factors'!$D$43/1000</f>
        <v>0</v>
      </c>
      <c r="R4506" s="98">
        <f>'Activity data'!N984*'Emission factors'!$B$43*'Emission factors'!$D$43/1000</f>
        <v>0</v>
      </c>
      <c r="S4506" s="98">
        <f>'Activity data'!O984*'Emission factors'!$B$43*'Emission factors'!$D$43/1000</f>
        <v>0</v>
      </c>
      <c r="T4506" s="98">
        <f>'Activity data'!P984*'Emission factors'!$B$43*'Emission factors'!$D$43/1000</f>
        <v>0</v>
      </c>
      <c r="U4506" s="98">
        <f>'Activity data'!Q984*'Emission factors'!$B$43*'Emission factors'!$D$43/1000</f>
        <v>0</v>
      </c>
    </row>
    <row r="4507" spans="1:21" x14ac:dyDescent="0.25">
      <c r="A4507" s="92" t="s">
        <v>11</v>
      </c>
      <c r="B4507" s="92" t="s">
        <v>12</v>
      </c>
      <c r="C4507" s="92" t="s">
        <v>43</v>
      </c>
      <c r="D4507" s="92" t="s">
        <v>43</v>
      </c>
      <c r="E4507" s="92" t="s">
        <v>45</v>
      </c>
      <c r="F4507" s="92" t="s">
        <v>34</v>
      </c>
      <c r="G4507" s="92" t="s">
        <v>97</v>
      </c>
      <c r="H4507" s="92" t="s">
        <v>31</v>
      </c>
      <c r="I4507" s="89" t="s">
        <v>220</v>
      </c>
      <c r="L4507" s="98">
        <f>'Activity data'!H985*'Emission factors'!$B$43*'Emission factors'!$D$43/1000</f>
        <v>0</v>
      </c>
      <c r="M4507" s="98">
        <f>'Activity data'!I985*'Emission factors'!$B$43*'Emission factors'!$D$43/1000</f>
        <v>0</v>
      </c>
      <c r="N4507" s="98">
        <f>'Activity data'!J985*'Emission factors'!$B$43*'Emission factors'!$D$43/1000</f>
        <v>0</v>
      </c>
      <c r="O4507" s="98">
        <f>'Activity data'!K985*'Emission factors'!$B$43*'Emission factors'!$D$43/1000</f>
        <v>0</v>
      </c>
      <c r="P4507" s="98">
        <f>'Activity data'!L985*'Emission factors'!$B$43*'Emission factors'!$D$43/1000</f>
        <v>0</v>
      </c>
      <c r="Q4507" s="98">
        <f>'Activity data'!M985*'Emission factors'!$B$43*'Emission factors'!$D$43/1000</f>
        <v>0</v>
      </c>
      <c r="R4507" s="98">
        <f>'Activity data'!N985*'Emission factors'!$B$43*'Emission factors'!$D$43/1000</f>
        <v>0</v>
      </c>
      <c r="S4507" s="98">
        <f>'Activity data'!O985*'Emission factors'!$B$43*'Emission factors'!$D$43/1000</f>
        <v>0</v>
      </c>
      <c r="T4507" s="98">
        <f>'Activity data'!P985*'Emission factors'!$B$43*'Emission factors'!$D$43/1000</f>
        <v>0</v>
      </c>
      <c r="U4507" s="98">
        <f>'Activity data'!Q985*'Emission factors'!$B$43*'Emission factors'!$D$43/1000</f>
        <v>0</v>
      </c>
    </row>
    <row r="4508" spans="1:21" x14ac:dyDescent="0.25">
      <c r="A4508" s="92" t="s">
        <v>11</v>
      </c>
      <c r="B4508" s="92" t="s">
        <v>12</v>
      </c>
      <c r="C4508" s="92" t="s">
        <v>43</v>
      </c>
      <c r="D4508" s="92" t="s">
        <v>43</v>
      </c>
      <c r="E4508" s="92" t="s">
        <v>45</v>
      </c>
      <c r="F4508" s="92" t="s">
        <v>34</v>
      </c>
      <c r="G4508" s="92" t="s">
        <v>97</v>
      </c>
      <c r="H4508" s="92" t="s">
        <v>31</v>
      </c>
      <c r="I4508" s="89" t="s">
        <v>193</v>
      </c>
      <c r="L4508" s="98">
        <f>'Activity data'!H986*'Emission factors'!$B$43*'Emission factors'!$D$43/1000</f>
        <v>0</v>
      </c>
      <c r="M4508" s="98">
        <f>'Activity data'!I986*'Emission factors'!$B$43*'Emission factors'!$D$43/1000</f>
        <v>0</v>
      </c>
      <c r="N4508" s="98">
        <f>'Activity data'!J986*'Emission factors'!$B$43*'Emission factors'!$D$43/1000</f>
        <v>0</v>
      </c>
      <c r="O4508" s="98">
        <f>'Activity data'!K986*'Emission factors'!$B$43*'Emission factors'!$D$43/1000</f>
        <v>0</v>
      </c>
      <c r="P4508" s="98">
        <f>'Activity data'!L986*'Emission factors'!$B$43*'Emission factors'!$D$43/1000</f>
        <v>0</v>
      </c>
      <c r="Q4508" s="98">
        <f>'Activity data'!M986*'Emission factors'!$B$43*'Emission factors'!$D$43/1000</f>
        <v>0</v>
      </c>
      <c r="R4508" s="98">
        <f>'Activity data'!N986*'Emission factors'!$B$43*'Emission factors'!$D$43/1000</f>
        <v>0</v>
      </c>
      <c r="S4508" s="98">
        <f>'Activity data'!O986*'Emission factors'!$B$43*'Emission factors'!$D$43/1000</f>
        <v>0</v>
      </c>
      <c r="T4508" s="98">
        <f>'Activity data'!P986*'Emission factors'!$B$43*'Emission factors'!$D$43/1000</f>
        <v>0</v>
      </c>
      <c r="U4508" s="98">
        <f>'Activity data'!Q986*'Emission factors'!$B$43*'Emission factors'!$D$43/1000</f>
        <v>0</v>
      </c>
    </row>
    <row r="4509" spans="1:21" x14ac:dyDescent="0.25">
      <c r="A4509" s="92" t="s">
        <v>11</v>
      </c>
      <c r="B4509" s="92" t="s">
        <v>12</v>
      </c>
      <c r="C4509" s="92" t="s">
        <v>43</v>
      </c>
      <c r="D4509" s="92" t="s">
        <v>43</v>
      </c>
      <c r="E4509" s="92" t="s">
        <v>45</v>
      </c>
      <c r="F4509" s="92" t="s">
        <v>34</v>
      </c>
      <c r="G4509" s="92" t="s">
        <v>97</v>
      </c>
      <c r="H4509" s="92" t="s">
        <v>31</v>
      </c>
      <c r="I4509" s="89" t="s">
        <v>259</v>
      </c>
      <c r="L4509" s="98">
        <f>'Activity data'!H987*'Emission factors'!$B$43*'Emission factors'!$D$43/1000</f>
        <v>0</v>
      </c>
      <c r="M4509" s="98">
        <f>'Activity data'!I987*'Emission factors'!$B$43*'Emission factors'!$D$43/1000</f>
        <v>0</v>
      </c>
      <c r="N4509" s="98">
        <f>'Activity data'!J987*'Emission factors'!$B$43*'Emission factors'!$D$43/1000</f>
        <v>0</v>
      </c>
      <c r="O4509" s="98">
        <f>'Activity data'!K987*'Emission factors'!$B$43*'Emission factors'!$D$43/1000</f>
        <v>0</v>
      </c>
      <c r="P4509" s="98">
        <f>'Activity data'!L987*'Emission factors'!$B$43*'Emission factors'!$D$43/1000</f>
        <v>0</v>
      </c>
      <c r="Q4509" s="98">
        <f>'Activity data'!M987*'Emission factors'!$B$43*'Emission factors'!$D$43/1000</f>
        <v>0</v>
      </c>
      <c r="R4509" s="98">
        <f>'Activity data'!N987*'Emission factors'!$B$43*'Emission factors'!$D$43/1000</f>
        <v>0</v>
      </c>
      <c r="S4509" s="98">
        <f>'Activity data'!O987*'Emission factors'!$B$43*'Emission factors'!$D$43/1000</f>
        <v>0</v>
      </c>
      <c r="T4509" s="98">
        <f>'Activity data'!P987*'Emission factors'!$B$43*'Emission factors'!$D$43/1000</f>
        <v>0</v>
      </c>
      <c r="U4509" s="98">
        <f>'Activity data'!Q987*'Emission factors'!$B$43*'Emission factors'!$D$43/1000</f>
        <v>0</v>
      </c>
    </row>
    <row r="4510" spans="1:21" x14ac:dyDescent="0.25">
      <c r="A4510" s="92" t="s">
        <v>11</v>
      </c>
      <c r="B4510" s="92" t="s">
        <v>12</v>
      </c>
      <c r="C4510" s="92" t="s">
        <v>43</v>
      </c>
      <c r="D4510" s="92" t="s">
        <v>43</v>
      </c>
      <c r="E4510" s="92" t="s">
        <v>45</v>
      </c>
      <c r="F4510" s="92" t="s">
        <v>34</v>
      </c>
      <c r="G4510" s="92" t="s">
        <v>97</v>
      </c>
      <c r="H4510" s="92" t="s">
        <v>31</v>
      </c>
      <c r="I4510" s="89" t="s">
        <v>223</v>
      </c>
      <c r="L4510" s="98">
        <f>'Activity data'!H988*'Emission factors'!$B$43*'Emission factors'!$D$43/1000</f>
        <v>0</v>
      </c>
      <c r="M4510" s="98">
        <f>'Activity data'!I988*'Emission factors'!$B$43*'Emission factors'!$D$43/1000</f>
        <v>0</v>
      </c>
      <c r="N4510" s="98">
        <f>'Activity data'!J988*'Emission factors'!$B$43*'Emission factors'!$D$43/1000</f>
        <v>0</v>
      </c>
      <c r="O4510" s="98">
        <f>'Activity data'!K988*'Emission factors'!$B$43*'Emission factors'!$D$43/1000</f>
        <v>0</v>
      </c>
      <c r="P4510" s="98">
        <f>'Activity data'!L988*'Emission factors'!$B$43*'Emission factors'!$D$43/1000</f>
        <v>0</v>
      </c>
      <c r="Q4510" s="98">
        <f>'Activity data'!M988*'Emission factors'!$B$43*'Emission factors'!$D$43/1000</f>
        <v>0</v>
      </c>
      <c r="R4510" s="98">
        <f>'Activity data'!N988*'Emission factors'!$B$43*'Emission factors'!$D$43/1000</f>
        <v>0</v>
      </c>
      <c r="S4510" s="98">
        <f>'Activity data'!O988*'Emission factors'!$B$43*'Emission factors'!$D$43/1000</f>
        <v>0</v>
      </c>
      <c r="T4510" s="98">
        <f>'Activity data'!P988*'Emission factors'!$B$43*'Emission factors'!$D$43/1000</f>
        <v>0</v>
      </c>
      <c r="U4510" s="98">
        <f>'Activity data'!Q988*'Emission factors'!$B$43*'Emission factors'!$D$43/1000</f>
        <v>0</v>
      </c>
    </row>
    <row r="4511" spans="1:21" x14ac:dyDescent="0.25">
      <c r="A4511" s="92" t="s">
        <v>11</v>
      </c>
      <c r="B4511" s="92" t="s">
        <v>12</v>
      </c>
      <c r="C4511" s="92" t="s">
        <v>43</v>
      </c>
      <c r="D4511" s="92" t="s">
        <v>43</v>
      </c>
      <c r="E4511" s="92" t="s">
        <v>45</v>
      </c>
      <c r="F4511" s="92" t="s">
        <v>34</v>
      </c>
      <c r="G4511" s="92" t="s">
        <v>97</v>
      </c>
      <c r="H4511" s="92" t="s">
        <v>31</v>
      </c>
      <c r="I4511" s="89" t="s">
        <v>221</v>
      </c>
      <c r="L4511" s="98">
        <f>'Activity data'!H989*'Emission factors'!$B$43*'Emission factors'!$D$43/1000</f>
        <v>0</v>
      </c>
      <c r="M4511" s="98">
        <f>'Activity data'!I989*'Emission factors'!$B$43*'Emission factors'!$D$43/1000</f>
        <v>0</v>
      </c>
      <c r="N4511" s="98">
        <f>'Activity data'!J989*'Emission factors'!$B$43*'Emission factors'!$D$43/1000</f>
        <v>0</v>
      </c>
      <c r="O4511" s="98">
        <f>'Activity data'!K989*'Emission factors'!$B$43*'Emission factors'!$D$43/1000</f>
        <v>0</v>
      </c>
      <c r="P4511" s="98">
        <f>'Activity data'!L989*'Emission factors'!$B$43*'Emission factors'!$D$43/1000</f>
        <v>0</v>
      </c>
      <c r="Q4511" s="98">
        <f>'Activity data'!M989*'Emission factors'!$B$43*'Emission factors'!$D$43/1000</f>
        <v>0</v>
      </c>
      <c r="R4511" s="98">
        <f>'Activity data'!N989*'Emission factors'!$B$43*'Emission factors'!$D$43/1000</f>
        <v>0</v>
      </c>
      <c r="S4511" s="98">
        <f>'Activity data'!O989*'Emission factors'!$B$43*'Emission factors'!$D$43/1000</f>
        <v>0</v>
      </c>
      <c r="T4511" s="98">
        <f>'Activity data'!P989*'Emission factors'!$B$43*'Emission factors'!$D$43/1000</f>
        <v>0</v>
      </c>
      <c r="U4511" s="98">
        <f>'Activity data'!Q989*'Emission factors'!$B$43*'Emission factors'!$D$43/1000</f>
        <v>0</v>
      </c>
    </row>
    <row r="4512" spans="1:21" x14ac:dyDescent="0.25">
      <c r="A4512" s="92" t="s">
        <v>11</v>
      </c>
      <c r="B4512" s="92" t="s">
        <v>12</v>
      </c>
      <c r="C4512" s="92" t="s">
        <v>43</v>
      </c>
      <c r="D4512" s="92" t="s">
        <v>43</v>
      </c>
      <c r="E4512" s="92" t="s">
        <v>45</v>
      </c>
      <c r="F4512" s="92" t="s">
        <v>34</v>
      </c>
      <c r="G4512" s="92" t="s">
        <v>97</v>
      </c>
      <c r="H4512" s="92" t="s">
        <v>31</v>
      </c>
      <c r="I4512" s="89" t="s">
        <v>222</v>
      </c>
      <c r="L4512" s="98">
        <f>'Activity data'!H990*'Emission factors'!$B$43*'Emission factors'!$D$43/1000</f>
        <v>0</v>
      </c>
      <c r="M4512" s="98">
        <f>'Activity data'!I990*'Emission factors'!$B$43*'Emission factors'!$D$43/1000</f>
        <v>0</v>
      </c>
      <c r="N4512" s="98">
        <f>'Activity data'!J990*'Emission factors'!$B$43*'Emission factors'!$D$43/1000</f>
        <v>0</v>
      </c>
      <c r="O4512" s="98">
        <f>'Activity data'!K990*'Emission factors'!$B$43*'Emission factors'!$D$43/1000</f>
        <v>0</v>
      </c>
      <c r="P4512" s="98">
        <f>'Activity data'!L990*'Emission factors'!$B$43*'Emission factors'!$D$43/1000</f>
        <v>0</v>
      </c>
      <c r="Q4512" s="98">
        <f>'Activity data'!M990*'Emission factors'!$B$43*'Emission factors'!$D$43/1000</f>
        <v>0</v>
      </c>
      <c r="R4512" s="98">
        <f>'Activity data'!N990*'Emission factors'!$B$43*'Emission factors'!$D$43/1000</f>
        <v>0</v>
      </c>
      <c r="S4512" s="98">
        <f>'Activity data'!O990*'Emission factors'!$B$43*'Emission factors'!$D$43/1000</f>
        <v>0</v>
      </c>
      <c r="T4512" s="98">
        <f>'Activity data'!P990*'Emission factors'!$B$43*'Emission factors'!$D$43/1000</f>
        <v>0</v>
      </c>
      <c r="U4512" s="98">
        <f>'Activity data'!Q990*'Emission factors'!$B$43*'Emission factors'!$D$43/1000</f>
        <v>0</v>
      </c>
    </row>
    <row r="4513" spans="1:21" x14ac:dyDescent="0.25">
      <c r="A4513" s="92" t="s">
        <v>11</v>
      </c>
      <c r="B4513" s="92" t="s">
        <v>12</v>
      </c>
      <c r="C4513" s="92" t="s">
        <v>43</v>
      </c>
      <c r="D4513" s="92" t="s">
        <v>43</v>
      </c>
      <c r="E4513" s="92" t="s">
        <v>45</v>
      </c>
      <c r="F4513" s="92" t="s">
        <v>34</v>
      </c>
      <c r="G4513" s="92" t="s">
        <v>97</v>
      </c>
      <c r="H4513" s="92" t="s">
        <v>31</v>
      </c>
      <c r="I4513" s="89" t="s">
        <v>201</v>
      </c>
      <c r="L4513" s="98">
        <f>'Activity data'!H991*'Emission factors'!$B$43*'Emission factors'!$D$43/1000</f>
        <v>0</v>
      </c>
      <c r="M4513" s="98">
        <f>'Activity data'!I991*'Emission factors'!$B$43*'Emission factors'!$D$43/1000</f>
        <v>0</v>
      </c>
      <c r="N4513" s="98">
        <f>'Activity data'!J991*'Emission factors'!$B$43*'Emission factors'!$D$43/1000</f>
        <v>0</v>
      </c>
      <c r="O4513" s="98">
        <f>'Activity data'!K991*'Emission factors'!$B$43*'Emission factors'!$D$43/1000</f>
        <v>0</v>
      </c>
      <c r="P4513" s="98">
        <f>'Activity data'!L991*'Emission factors'!$B$43*'Emission factors'!$D$43/1000</f>
        <v>0</v>
      </c>
      <c r="Q4513" s="98">
        <f>'Activity data'!M991*'Emission factors'!$B$43*'Emission factors'!$D$43/1000</f>
        <v>0</v>
      </c>
      <c r="R4513" s="98">
        <f>'Activity data'!N991*'Emission factors'!$B$43*'Emission factors'!$D$43/1000</f>
        <v>0</v>
      </c>
      <c r="S4513" s="98">
        <f>'Activity data'!O991*'Emission factors'!$B$43*'Emission factors'!$D$43/1000</f>
        <v>0</v>
      </c>
      <c r="T4513" s="98">
        <f>'Activity data'!P991*'Emission factors'!$B$43*'Emission factors'!$D$43/1000</f>
        <v>0</v>
      </c>
      <c r="U4513" s="98">
        <f>'Activity data'!Q991*'Emission factors'!$B$43*'Emission factors'!$D$43/1000</f>
        <v>0</v>
      </c>
    </row>
    <row r="4514" spans="1:21" x14ac:dyDescent="0.25">
      <c r="A4514" s="92" t="s">
        <v>11</v>
      </c>
      <c r="B4514" s="92" t="s">
        <v>12</v>
      </c>
      <c r="C4514" s="92" t="s">
        <v>43</v>
      </c>
      <c r="D4514" s="92" t="s">
        <v>43</v>
      </c>
      <c r="E4514" s="92" t="s">
        <v>45</v>
      </c>
      <c r="F4514" s="92" t="s">
        <v>34</v>
      </c>
      <c r="G4514" s="92" t="s">
        <v>97</v>
      </c>
      <c r="H4514" s="92" t="s">
        <v>31</v>
      </c>
      <c r="I4514" s="89" t="s">
        <v>207</v>
      </c>
      <c r="L4514" s="98">
        <f>'Activity data'!H992*'Emission factors'!$B$43*'Emission factors'!$D$43/1000</f>
        <v>0</v>
      </c>
      <c r="M4514" s="98">
        <f>'Activity data'!I992*'Emission factors'!$B$43*'Emission factors'!$D$43/1000</f>
        <v>0</v>
      </c>
      <c r="N4514" s="98">
        <f>'Activity data'!J992*'Emission factors'!$B$43*'Emission factors'!$D$43/1000</f>
        <v>0</v>
      </c>
      <c r="O4514" s="98">
        <f>'Activity data'!K992*'Emission factors'!$B$43*'Emission factors'!$D$43/1000</f>
        <v>0</v>
      </c>
      <c r="P4514" s="98">
        <f>'Activity data'!L992*'Emission factors'!$B$43*'Emission factors'!$D$43/1000</f>
        <v>0</v>
      </c>
      <c r="Q4514" s="98">
        <f>'Activity data'!M992*'Emission factors'!$B$43*'Emission factors'!$D$43/1000</f>
        <v>0</v>
      </c>
      <c r="R4514" s="98">
        <f>'Activity data'!N992*'Emission factors'!$B$43*'Emission factors'!$D$43/1000</f>
        <v>0</v>
      </c>
      <c r="S4514" s="98">
        <f>'Activity data'!O992*'Emission factors'!$B$43*'Emission factors'!$D$43/1000</f>
        <v>0</v>
      </c>
      <c r="T4514" s="98">
        <f>'Activity data'!P992*'Emission factors'!$B$43*'Emission factors'!$D$43/1000</f>
        <v>0</v>
      </c>
      <c r="U4514" s="98">
        <f>'Activity data'!Q992*'Emission factors'!$B$43*'Emission factors'!$D$43/1000</f>
        <v>0</v>
      </c>
    </row>
    <row r="4515" spans="1:21" x14ac:dyDescent="0.25">
      <c r="A4515" s="92" t="s">
        <v>11</v>
      </c>
      <c r="B4515" s="92" t="s">
        <v>12</v>
      </c>
      <c r="C4515" s="92" t="s">
        <v>43</v>
      </c>
      <c r="D4515" s="92" t="s">
        <v>43</v>
      </c>
      <c r="E4515" s="92" t="s">
        <v>45</v>
      </c>
      <c r="F4515" s="92" t="s">
        <v>34</v>
      </c>
      <c r="G4515" s="92" t="s">
        <v>97</v>
      </c>
      <c r="H4515" s="92" t="s">
        <v>31</v>
      </c>
      <c r="I4515" s="89" t="s">
        <v>218</v>
      </c>
      <c r="L4515" s="98">
        <f>'Activity data'!H993*'Emission factors'!$B$43*'Emission factors'!$D$43/1000</f>
        <v>0</v>
      </c>
      <c r="M4515" s="98">
        <f>'Activity data'!I993*'Emission factors'!$B$43*'Emission factors'!$D$43/1000</f>
        <v>0</v>
      </c>
      <c r="N4515" s="98">
        <f>'Activity data'!J993*'Emission factors'!$B$43*'Emission factors'!$D$43/1000</f>
        <v>0</v>
      </c>
      <c r="O4515" s="98">
        <f>'Activity data'!K993*'Emission factors'!$B$43*'Emission factors'!$D$43/1000</f>
        <v>0</v>
      </c>
      <c r="P4515" s="98">
        <f>'Activity data'!L993*'Emission factors'!$B$43*'Emission factors'!$D$43/1000</f>
        <v>0</v>
      </c>
      <c r="Q4515" s="98">
        <f>'Activity data'!M993*'Emission factors'!$B$43*'Emission factors'!$D$43/1000</f>
        <v>0</v>
      </c>
      <c r="R4515" s="98">
        <f>'Activity data'!N993*'Emission factors'!$B$43*'Emission factors'!$D$43/1000</f>
        <v>0</v>
      </c>
      <c r="S4515" s="98">
        <f>'Activity data'!O993*'Emission factors'!$B$43*'Emission factors'!$D$43/1000</f>
        <v>0</v>
      </c>
      <c r="T4515" s="98">
        <f>'Activity data'!P993*'Emission factors'!$B$43*'Emission factors'!$D$43/1000</f>
        <v>0</v>
      </c>
      <c r="U4515" s="98">
        <f>'Activity data'!Q993*'Emission factors'!$B$43*'Emission factors'!$D$43/1000</f>
        <v>0</v>
      </c>
    </row>
    <row r="4516" spans="1:21" x14ac:dyDescent="0.25">
      <c r="A4516" s="92" t="s">
        <v>11</v>
      </c>
      <c r="B4516" s="92" t="s">
        <v>12</v>
      </c>
      <c r="C4516" s="92" t="s">
        <v>43</v>
      </c>
      <c r="D4516" s="92" t="s">
        <v>43</v>
      </c>
      <c r="E4516" s="92" t="s">
        <v>45</v>
      </c>
      <c r="F4516" s="92" t="s">
        <v>34</v>
      </c>
      <c r="G4516" s="92" t="s">
        <v>97</v>
      </c>
      <c r="H4516" s="92" t="s">
        <v>31</v>
      </c>
      <c r="I4516" s="89" t="s">
        <v>194</v>
      </c>
      <c r="L4516" s="98">
        <f>'Activity data'!H994*'Emission factors'!$B$43*'Emission factors'!$D$43/1000</f>
        <v>0</v>
      </c>
      <c r="M4516" s="98">
        <f>'Activity data'!I994*'Emission factors'!$B$43*'Emission factors'!$D$43/1000</f>
        <v>0</v>
      </c>
      <c r="N4516" s="98">
        <f>'Activity data'!J994*'Emission factors'!$B$43*'Emission factors'!$D$43/1000</f>
        <v>0</v>
      </c>
      <c r="O4516" s="98">
        <f>'Activity data'!K994*'Emission factors'!$B$43*'Emission factors'!$D$43/1000</f>
        <v>0</v>
      </c>
      <c r="P4516" s="98">
        <f>'Activity data'!L994*'Emission factors'!$B$43*'Emission factors'!$D$43/1000</f>
        <v>0</v>
      </c>
      <c r="Q4516" s="98">
        <f>'Activity data'!M994*'Emission factors'!$B$43*'Emission factors'!$D$43/1000</f>
        <v>0</v>
      </c>
      <c r="R4516" s="98">
        <f>'Activity data'!N994*'Emission factors'!$B$43*'Emission factors'!$D$43/1000</f>
        <v>0</v>
      </c>
      <c r="S4516" s="98">
        <f>'Activity data'!O994*'Emission factors'!$B$43*'Emission factors'!$D$43/1000</f>
        <v>0</v>
      </c>
      <c r="T4516" s="98">
        <f>'Activity data'!P994*'Emission factors'!$B$43*'Emission factors'!$D$43/1000</f>
        <v>0</v>
      </c>
      <c r="U4516" s="98">
        <f>'Activity data'!Q994*'Emission factors'!$B$43*'Emission factors'!$D$43/1000</f>
        <v>0</v>
      </c>
    </row>
    <row r="4517" spans="1:21" x14ac:dyDescent="0.25">
      <c r="A4517" s="92" t="s">
        <v>11</v>
      </c>
      <c r="B4517" s="92" t="s">
        <v>12</v>
      </c>
      <c r="C4517" s="92" t="s">
        <v>43</v>
      </c>
      <c r="D4517" s="92" t="s">
        <v>43</v>
      </c>
      <c r="E4517" s="92" t="s">
        <v>45</v>
      </c>
      <c r="F4517" s="92" t="s">
        <v>34</v>
      </c>
      <c r="G4517" s="92" t="s">
        <v>97</v>
      </c>
      <c r="H4517" s="92" t="s">
        <v>31</v>
      </c>
      <c r="I4517" s="92" t="s">
        <v>195</v>
      </c>
      <c r="L4517" s="98">
        <f>'Activity data'!H995*'Emission factors'!$B$43*'Emission factors'!$D$43/1000</f>
        <v>0</v>
      </c>
      <c r="M4517" s="98">
        <f>'Activity data'!I995*'Emission factors'!$B$43*'Emission factors'!$D$43/1000</f>
        <v>0</v>
      </c>
      <c r="N4517" s="98">
        <f>'Activity data'!J995*'Emission factors'!$B$43*'Emission factors'!$D$43/1000</f>
        <v>0</v>
      </c>
      <c r="O4517" s="98">
        <f>'Activity data'!K995*'Emission factors'!$B$43*'Emission factors'!$D$43/1000</f>
        <v>0</v>
      </c>
      <c r="P4517" s="98">
        <f>'Activity data'!L995*'Emission factors'!$B$43*'Emission factors'!$D$43/1000</f>
        <v>0</v>
      </c>
      <c r="Q4517" s="98">
        <f>'Activity data'!M995*'Emission factors'!$B$43*'Emission factors'!$D$43/1000</f>
        <v>0</v>
      </c>
      <c r="R4517" s="98">
        <f>'Activity data'!N995*'Emission factors'!$B$43*'Emission factors'!$D$43/1000</f>
        <v>0</v>
      </c>
      <c r="S4517" s="98">
        <f>'Activity data'!O995*'Emission factors'!$B$43*'Emission factors'!$D$43/1000</f>
        <v>0</v>
      </c>
      <c r="T4517" s="98">
        <f>'Activity data'!P995*'Emission factors'!$B$43*'Emission factors'!$D$43/1000</f>
        <v>0</v>
      </c>
      <c r="U4517" s="98">
        <f>'Activity data'!Q995*'Emission factors'!$B$43*'Emission factors'!$D$43/1000</f>
        <v>0</v>
      </c>
    </row>
    <row r="4518" spans="1:21" x14ac:dyDescent="0.25">
      <c r="A4518" s="92" t="s">
        <v>11</v>
      </c>
      <c r="B4518" s="92" t="s">
        <v>12</v>
      </c>
      <c r="C4518" s="92" t="s">
        <v>43</v>
      </c>
      <c r="D4518" s="92" t="s">
        <v>43</v>
      </c>
      <c r="E4518" s="92" t="s">
        <v>45</v>
      </c>
      <c r="F4518" s="92" t="s">
        <v>34</v>
      </c>
      <c r="G4518" s="92" t="s">
        <v>97</v>
      </c>
      <c r="H4518" s="92" t="s">
        <v>31</v>
      </c>
      <c r="I4518" s="89" t="s">
        <v>209</v>
      </c>
      <c r="L4518" s="98">
        <f>'Activity data'!H996*'Emission factors'!$B$43*'Emission factors'!$D$43/1000</f>
        <v>0</v>
      </c>
      <c r="M4518" s="98">
        <f>'Activity data'!I996*'Emission factors'!$B$43*'Emission factors'!$D$43/1000</f>
        <v>0</v>
      </c>
      <c r="N4518" s="98">
        <f>'Activity data'!J996*'Emission factors'!$B$43*'Emission factors'!$D$43/1000</f>
        <v>0</v>
      </c>
      <c r="O4518" s="98">
        <f>'Activity data'!K996*'Emission factors'!$B$43*'Emission factors'!$D$43/1000</f>
        <v>0</v>
      </c>
      <c r="P4518" s="98">
        <f>'Activity data'!L996*'Emission factors'!$B$43*'Emission factors'!$D$43/1000</f>
        <v>0</v>
      </c>
      <c r="Q4518" s="98">
        <f>'Activity data'!M996*'Emission factors'!$B$43*'Emission factors'!$D$43/1000</f>
        <v>0</v>
      </c>
      <c r="R4518" s="98">
        <f>'Activity data'!N996*'Emission factors'!$B$43*'Emission factors'!$D$43/1000</f>
        <v>0</v>
      </c>
      <c r="S4518" s="98">
        <f>'Activity data'!O996*'Emission factors'!$B$43*'Emission factors'!$D$43/1000</f>
        <v>0</v>
      </c>
      <c r="T4518" s="98">
        <f>'Activity data'!P996*'Emission factors'!$B$43*'Emission factors'!$D$43/1000</f>
        <v>0</v>
      </c>
      <c r="U4518" s="98">
        <f>'Activity data'!Q996*'Emission factors'!$B$43*'Emission factors'!$D$43/1000</f>
        <v>0</v>
      </c>
    </row>
    <row r="4519" spans="1:21" x14ac:dyDescent="0.25">
      <c r="A4519" s="92" t="s">
        <v>11</v>
      </c>
      <c r="B4519" s="92" t="s">
        <v>12</v>
      </c>
      <c r="C4519" s="92" t="s">
        <v>43</v>
      </c>
      <c r="D4519" s="92" t="s">
        <v>43</v>
      </c>
      <c r="E4519" s="92" t="s">
        <v>45</v>
      </c>
      <c r="F4519" s="92" t="s">
        <v>34</v>
      </c>
      <c r="G4519" s="92" t="s">
        <v>97</v>
      </c>
      <c r="H4519" s="92" t="s">
        <v>31</v>
      </c>
      <c r="I4519" s="89" t="s">
        <v>208</v>
      </c>
      <c r="L4519" s="98">
        <f>'Activity data'!H997*'Emission factors'!$B$43*'Emission factors'!$D$43/1000</f>
        <v>0</v>
      </c>
      <c r="M4519" s="98">
        <f>'Activity data'!I997*'Emission factors'!$B$43*'Emission factors'!$D$43/1000</f>
        <v>0</v>
      </c>
      <c r="N4519" s="98">
        <f>'Activity data'!J997*'Emission factors'!$B$43*'Emission factors'!$D$43/1000</f>
        <v>0</v>
      </c>
      <c r="O4519" s="98">
        <f>'Activity data'!K997*'Emission factors'!$B$43*'Emission factors'!$D$43/1000</f>
        <v>0</v>
      </c>
      <c r="P4519" s="98">
        <f>'Activity data'!L997*'Emission factors'!$B$43*'Emission factors'!$D$43/1000</f>
        <v>0</v>
      </c>
      <c r="Q4519" s="98">
        <f>'Activity data'!M997*'Emission factors'!$B$43*'Emission factors'!$D$43/1000</f>
        <v>0</v>
      </c>
      <c r="R4519" s="98">
        <f>'Activity data'!N997*'Emission factors'!$B$43*'Emission factors'!$D$43/1000</f>
        <v>0</v>
      </c>
      <c r="S4519" s="98">
        <f>'Activity data'!O997*'Emission factors'!$B$43*'Emission factors'!$D$43/1000</f>
        <v>0</v>
      </c>
      <c r="T4519" s="98">
        <f>'Activity data'!P997*'Emission factors'!$B$43*'Emission factors'!$D$43/1000</f>
        <v>0</v>
      </c>
      <c r="U4519" s="98">
        <f>'Activity data'!Q997*'Emission factors'!$B$43*'Emission factors'!$D$43/1000</f>
        <v>0</v>
      </c>
    </row>
    <row r="4520" spans="1:21" x14ac:dyDescent="0.25">
      <c r="A4520" s="92" t="s">
        <v>11</v>
      </c>
      <c r="B4520" s="92" t="s">
        <v>12</v>
      </c>
      <c r="C4520" s="92" t="s">
        <v>43</v>
      </c>
      <c r="D4520" s="92" t="s">
        <v>43</v>
      </c>
      <c r="E4520" s="92" t="s">
        <v>45</v>
      </c>
      <c r="F4520" s="92" t="s">
        <v>34</v>
      </c>
      <c r="G4520" s="92" t="s">
        <v>97</v>
      </c>
      <c r="H4520" s="92" t="s">
        <v>31</v>
      </c>
      <c r="I4520" s="89" t="s">
        <v>226</v>
      </c>
      <c r="L4520" s="98">
        <f>'Activity data'!H998*'Emission factors'!$B$43*'Emission factors'!$D$43/1000</f>
        <v>0</v>
      </c>
      <c r="M4520" s="98">
        <f>'Activity data'!I998*'Emission factors'!$B$43*'Emission factors'!$D$43/1000</f>
        <v>0</v>
      </c>
      <c r="N4520" s="98">
        <f>'Activity data'!J998*'Emission factors'!$B$43*'Emission factors'!$D$43/1000</f>
        <v>0</v>
      </c>
      <c r="O4520" s="98">
        <f>'Activity data'!K998*'Emission factors'!$B$43*'Emission factors'!$D$43/1000</f>
        <v>0</v>
      </c>
      <c r="P4520" s="98">
        <f>'Activity data'!L998*'Emission factors'!$B$43*'Emission factors'!$D$43/1000</f>
        <v>0</v>
      </c>
      <c r="Q4520" s="98">
        <f>'Activity data'!M998*'Emission factors'!$B$43*'Emission factors'!$D$43/1000</f>
        <v>0</v>
      </c>
      <c r="R4520" s="98">
        <f>'Activity data'!N998*'Emission factors'!$B$43*'Emission factors'!$D$43/1000</f>
        <v>0</v>
      </c>
      <c r="S4520" s="98">
        <f>'Activity data'!O998*'Emission factors'!$B$43*'Emission factors'!$D$43/1000</f>
        <v>0</v>
      </c>
      <c r="T4520" s="98">
        <f>'Activity data'!P998*'Emission factors'!$B$43*'Emission factors'!$D$43/1000</f>
        <v>0</v>
      </c>
      <c r="U4520" s="98">
        <f>'Activity data'!Q998*'Emission factors'!$B$43*'Emission factors'!$D$43/1000</f>
        <v>0</v>
      </c>
    </row>
    <row r="4521" spans="1:21" x14ac:dyDescent="0.25">
      <c r="A4521" s="92" t="s">
        <v>11</v>
      </c>
      <c r="B4521" s="92" t="s">
        <v>12</v>
      </c>
      <c r="C4521" s="92" t="s">
        <v>43</v>
      </c>
      <c r="D4521" s="92" t="s">
        <v>43</v>
      </c>
      <c r="E4521" s="92" t="s">
        <v>45</v>
      </c>
      <c r="F4521" s="92" t="s">
        <v>34</v>
      </c>
      <c r="G4521" s="92" t="s">
        <v>97</v>
      </c>
      <c r="H4521" s="92" t="s">
        <v>31</v>
      </c>
      <c r="I4521" s="89" t="s">
        <v>196</v>
      </c>
      <c r="L4521" s="98">
        <f>'Activity data'!H999*'Emission factors'!$B$43*'Emission factors'!$D$43/1000</f>
        <v>0</v>
      </c>
      <c r="M4521" s="98">
        <f>'Activity data'!I999*'Emission factors'!$B$43*'Emission factors'!$D$43/1000</f>
        <v>0</v>
      </c>
      <c r="N4521" s="98">
        <f>'Activity data'!J999*'Emission factors'!$B$43*'Emission factors'!$D$43/1000</f>
        <v>0</v>
      </c>
      <c r="O4521" s="98">
        <f>'Activity data'!K999*'Emission factors'!$B$43*'Emission factors'!$D$43/1000</f>
        <v>0</v>
      </c>
      <c r="P4521" s="98">
        <f>'Activity data'!L999*'Emission factors'!$B$43*'Emission factors'!$D$43/1000</f>
        <v>0</v>
      </c>
      <c r="Q4521" s="98">
        <f>'Activity data'!M999*'Emission factors'!$B$43*'Emission factors'!$D$43/1000</f>
        <v>0</v>
      </c>
      <c r="R4521" s="98">
        <f>'Activity data'!N999*'Emission factors'!$B$43*'Emission factors'!$D$43/1000</f>
        <v>0</v>
      </c>
      <c r="S4521" s="98">
        <f>'Activity data'!O999*'Emission factors'!$B$43*'Emission factors'!$D$43/1000</f>
        <v>0</v>
      </c>
      <c r="T4521" s="98">
        <f>'Activity data'!P999*'Emission factors'!$B$43*'Emission factors'!$D$43/1000</f>
        <v>0</v>
      </c>
      <c r="U4521" s="98">
        <f>'Activity data'!Q999*'Emission factors'!$B$43*'Emission factors'!$D$43/1000</f>
        <v>0</v>
      </c>
    </row>
    <row r="4522" spans="1:21" x14ac:dyDescent="0.25">
      <c r="A4522" s="92" t="s">
        <v>11</v>
      </c>
      <c r="B4522" s="92" t="s">
        <v>12</v>
      </c>
      <c r="C4522" s="92" t="s">
        <v>43</v>
      </c>
      <c r="D4522" s="92" t="s">
        <v>43</v>
      </c>
      <c r="E4522" s="92" t="s">
        <v>45</v>
      </c>
      <c r="F4522" s="92" t="s">
        <v>34</v>
      </c>
      <c r="G4522" s="92" t="s">
        <v>97</v>
      </c>
      <c r="H4522" s="92" t="s">
        <v>31</v>
      </c>
      <c r="I4522" s="89" t="s">
        <v>197</v>
      </c>
      <c r="L4522" s="98">
        <f>'Activity data'!H1000*'Emission factors'!$B$43*'Emission factors'!$D$43/1000</f>
        <v>0</v>
      </c>
      <c r="M4522" s="98">
        <f>'Activity data'!I1000*'Emission factors'!$B$43*'Emission factors'!$D$43/1000</f>
        <v>0</v>
      </c>
      <c r="N4522" s="98">
        <f>'Activity data'!J1000*'Emission factors'!$B$43*'Emission factors'!$D$43/1000</f>
        <v>0</v>
      </c>
      <c r="O4522" s="98">
        <f>'Activity data'!K1000*'Emission factors'!$B$43*'Emission factors'!$D$43/1000</f>
        <v>0</v>
      </c>
      <c r="P4522" s="98">
        <f>'Activity data'!L1000*'Emission factors'!$B$43*'Emission factors'!$D$43/1000</f>
        <v>0</v>
      </c>
      <c r="Q4522" s="98">
        <f>'Activity data'!M1000*'Emission factors'!$B$43*'Emission factors'!$D$43/1000</f>
        <v>0</v>
      </c>
      <c r="R4522" s="98">
        <f>'Activity data'!N1000*'Emission factors'!$B$43*'Emission factors'!$D$43/1000</f>
        <v>0</v>
      </c>
      <c r="S4522" s="98">
        <f>'Activity data'!O1000*'Emission factors'!$B$43*'Emission factors'!$D$43/1000</f>
        <v>0</v>
      </c>
      <c r="T4522" s="98">
        <f>'Activity data'!P1000*'Emission factors'!$B$43*'Emission factors'!$D$43/1000</f>
        <v>0</v>
      </c>
      <c r="U4522" s="98">
        <f>'Activity data'!Q1000*'Emission factors'!$B$43*'Emission factors'!$D$43/1000</f>
        <v>0</v>
      </c>
    </row>
    <row r="4523" spans="1:21" x14ac:dyDescent="0.25">
      <c r="A4523" s="92" t="s">
        <v>11</v>
      </c>
      <c r="B4523" s="92" t="s">
        <v>12</v>
      </c>
      <c r="C4523" s="92" t="s">
        <v>43</v>
      </c>
      <c r="D4523" s="92" t="s">
        <v>43</v>
      </c>
      <c r="E4523" s="92" t="s">
        <v>45</v>
      </c>
      <c r="F4523" s="92" t="s">
        <v>34</v>
      </c>
      <c r="G4523" s="92" t="s">
        <v>97</v>
      </c>
      <c r="H4523" s="92" t="s">
        <v>31</v>
      </c>
      <c r="I4523" s="89" t="s">
        <v>229</v>
      </c>
      <c r="L4523" s="98">
        <f>'Activity data'!H1001*'Emission factors'!$B$43*'Emission factors'!$D$43/1000</f>
        <v>0</v>
      </c>
      <c r="M4523" s="98">
        <f>'Activity data'!I1001*'Emission factors'!$B$43*'Emission factors'!$D$43/1000</f>
        <v>0</v>
      </c>
      <c r="N4523" s="98">
        <f>'Activity data'!J1001*'Emission factors'!$B$43*'Emission factors'!$D$43/1000</f>
        <v>0</v>
      </c>
      <c r="O4523" s="98">
        <f>'Activity data'!K1001*'Emission factors'!$B$43*'Emission factors'!$D$43/1000</f>
        <v>0</v>
      </c>
      <c r="P4523" s="98">
        <f>'Activity data'!L1001*'Emission factors'!$B$43*'Emission factors'!$D$43/1000</f>
        <v>0</v>
      </c>
      <c r="Q4523" s="98">
        <f>'Activity data'!M1001*'Emission factors'!$B$43*'Emission factors'!$D$43/1000</f>
        <v>0</v>
      </c>
      <c r="R4523" s="98">
        <f>'Activity data'!N1001*'Emission factors'!$B$43*'Emission factors'!$D$43/1000</f>
        <v>0</v>
      </c>
      <c r="S4523" s="98">
        <f>'Activity data'!O1001*'Emission factors'!$B$43*'Emission factors'!$D$43/1000</f>
        <v>0</v>
      </c>
      <c r="T4523" s="98">
        <f>'Activity data'!P1001*'Emission factors'!$B$43*'Emission factors'!$D$43/1000</f>
        <v>0</v>
      </c>
      <c r="U4523" s="98">
        <f>'Activity data'!Q1001*'Emission factors'!$B$43*'Emission factors'!$D$43/1000</f>
        <v>0</v>
      </c>
    </row>
    <row r="4524" spans="1:21" x14ac:dyDescent="0.25">
      <c r="A4524" s="92" t="s">
        <v>11</v>
      </c>
      <c r="B4524" s="92" t="s">
        <v>12</v>
      </c>
      <c r="C4524" s="92" t="s">
        <v>43</v>
      </c>
      <c r="D4524" s="92" t="s">
        <v>43</v>
      </c>
      <c r="E4524" s="92" t="s">
        <v>45</v>
      </c>
      <c r="F4524" s="92" t="s">
        <v>34</v>
      </c>
      <c r="G4524" s="92" t="s">
        <v>97</v>
      </c>
      <c r="H4524" s="92" t="s">
        <v>31</v>
      </c>
      <c r="I4524" s="89" t="s">
        <v>198</v>
      </c>
      <c r="L4524" s="98">
        <f>'Activity data'!H1002*'Emission factors'!$B$43*'Emission factors'!$D$43/1000</f>
        <v>0</v>
      </c>
      <c r="M4524" s="98">
        <f>'Activity data'!I1002*'Emission factors'!$B$43*'Emission factors'!$D$43/1000</f>
        <v>0</v>
      </c>
      <c r="N4524" s="98">
        <f>'Activity data'!J1002*'Emission factors'!$B$43*'Emission factors'!$D$43/1000</f>
        <v>0</v>
      </c>
      <c r="O4524" s="98">
        <f>'Activity data'!K1002*'Emission factors'!$B$43*'Emission factors'!$D$43/1000</f>
        <v>0</v>
      </c>
      <c r="P4524" s="98">
        <f>'Activity data'!L1002*'Emission factors'!$B$43*'Emission factors'!$D$43/1000</f>
        <v>0</v>
      </c>
      <c r="Q4524" s="98">
        <f>'Activity data'!M1002*'Emission factors'!$B$43*'Emission factors'!$D$43/1000</f>
        <v>0</v>
      </c>
      <c r="R4524" s="98">
        <f>'Activity data'!N1002*'Emission factors'!$B$43*'Emission factors'!$D$43/1000</f>
        <v>0</v>
      </c>
      <c r="S4524" s="98">
        <f>'Activity data'!O1002*'Emission factors'!$B$43*'Emission factors'!$D$43/1000</f>
        <v>0</v>
      </c>
      <c r="T4524" s="98">
        <f>'Activity data'!P1002*'Emission factors'!$B$43*'Emission factors'!$D$43/1000</f>
        <v>0</v>
      </c>
      <c r="U4524" s="98">
        <f>'Activity data'!Q1002*'Emission factors'!$B$43*'Emission factors'!$D$43/1000</f>
        <v>0</v>
      </c>
    </row>
    <row r="4525" spans="1:21" x14ac:dyDescent="0.25">
      <c r="A4525" s="92" t="s">
        <v>11</v>
      </c>
      <c r="B4525" s="92" t="s">
        <v>12</v>
      </c>
      <c r="C4525" s="92" t="s">
        <v>43</v>
      </c>
      <c r="D4525" s="92" t="s">
        <v>43</v>
      </c>
      <c r="E4525" s="92" t="s">
        <v>45</v>
      </c>
      <c r="F4525" s="92" t="s">
        <v>34</v>
      </c>
      <c r="G4525" s="92" t="s">
        <v>97</v>
      </c>
      <c r="H4525" s="92" t="s">
        <v>31</v>
      </c>
      <c r="I4525" s="89" t="s">
        <v>231</v>
      </c>
      <c r="L4525" s="98">
        <f>'Activity data'!H1003*'Emission factors'!$B$43*'Emission factors'!$D$43/1000</f>
        <v>0</v>
      </c>
      <c r="M4525" s="98">
        <f>'Activity data'!I1003*'Emission factors'!$B$43*'Emission factors'!$D$43/1000</f>
        <v>0</v>
      </c>
      <c r="N4525" s="98">
        <f>'Activity data'!J1003*'Emission factors'!$B$43*'Emission factors'!$D$43/1000</f>
        <v>0</v>
      </c>
      <c r="O4525" s="98">
        <f>'Activity data'!K1003*'Emission factors'!$B$43*'Emission factors'!$D$43/1000</f>
        <v>0</v>
      </c>
      <c r="P4525" s="98">
        <f>'Activity data'!L1003*'Emission factors'!$B$43*'Emission factors'!$D$43/1000</f>
        <v>0</v>
      </c>
      <c r="Q4525" s="98">
        <f>'Activity data'!M1003*'Emission factors'!$B$43*'Emission factors'!$D$43/1000</f>
        <v>0</v>
      </c>
      <c r="R4525" s="98">
        <f>'Activity data'!N1003*'Emission factors'!$B$43*'Emission factors'!$D$43/1000</f>
        <v>0</v>
      </c>
      <c r="S4525" s="98">
        <f>'Activity data'!O1003*'Emission factors'!$B$43*'Emission factors'!$D$43/1000</f>
        <v>0</v>
      </c>
      <c r="T4525" s="98">
        <f>'Activity data'!P1003*'Emission factors'!$B$43*'Emission factors'!$D$43/1000</f>
        <v>0</v>
      </c>
      <c r="U4525" s="98">
        <f>'Activity data'!Q1003*'Emission factors'!$B$43*'Emission factors'!$D$43/1000</f>
        <v>0</v>
      </c>
    </row>
    <row r="4526" spans="1:21" x14ac:dyDescent="0.25">
      <c r="A4526" s="92" t="s">
        <v>11</v>
      </c>
      <c r="B4526" s="92" t="s">
        <v>12</v>
      </c>
      <c r="C4526" s="92" t="s">
        <v>43</v>
      </c>
      <c r="D4526" s="92" t="s">
        <v>43</v>
      </c>
      <c r="E4526" s="92" t="s">
        <v>45</v>
      </c>
      <c r="F4526" s="92" t="s">
        <v>34</v>
      </c>
      <c r="G4526" s="92" t="s">
        <v>97</v>
      </c>
      <c r="H4526" s="92" t="s">
        <v>31</v>
      </c>
      <c r="I4526" s="89" t="s">
        <v>230</v>
      </c>
      <c r="L4526" s="98">
        <f>'Activity data'!H1004*'Emission factors'!$B$43*'Emission factors'!$D$43/1000</f>
        <v>0</v>
      </c>
      <c r="M4526" s="98">
        <f>'Activity data'!I1004*'Emission factors'!$B$43*'Emission factors'!$D$43/1000</f>
        <v>0</v>
      </c>
      <c r="N4526" s="98">
        <f>'Activity data'!J1004*'Emission factors'!$B$43*'Emission factors'!$D$43/1000</f>
        <v>0</v>
      </c>
      <c r="O4526" s="98">
        <f>'Activity data'!K1004*'Emission factors'!$B$43*'Emission factors'!$D$43/1000</f>
        <v>0</v>
      </c>
      <c r="P4526" s="98">
        <f>'Activity data'!L1004*'Emission factors'!$B$43*'Emission factors'!$D$43/1000</f>
        <v>0</v>
      </c>
      <c r="Q4526" s="98">
        <f>'Activity data'!M1004*'Emission factors'!$B$43*'Emission factors'!$D$43/1000</f>
        <v>0</v>
      </c>
      <c r="R4526" s="98">
        <f>'Activity data'!N1004*'Emission factors'!$B$43*'Emission factors'!$D$43/1000</f>
        <v>0</v>
      </c>
      <c r="S4526" s="98">
        <f>'Activity data'!O1004*'Emission factors'!$B$43*'Emission factors'!$D$43/1000</f>
        <v>0</v>
      </c>
      <c r="T4526" s="98">
        <f>'Activity data'!P1004*'Emission factors'!$B$43*'Emission factors'!$D$43/1000</f>
        <v>0</v>
      </c>
      <c r="U4526" s="98">
        <f>'Activity data'!Q1004*'Emission factors'!$B$43*'Emission factors'!$D$43/1000</f>
        <v>0</v>
      </c>
    </row>
    <row r="4527" spans="1:21" x14ac:dyDescent="0.25">
      <c r="A4527" s="92" t="s">
        <v>11</v>
      </c>
      <c r="B4527" s="92" t="s">
        <v>12</v>
      </c>
      <c r="C4527" s="92" t="s">
        <v>43</v>
      </c>
      <c r="D4527" s="92" t="s">
        <v>43</v>
      </c>
      <c r="E4527" s="92" t="s">
        <v>45</v>
      </c>
      <c r="F4527" s="92" t="s">
        <v>34</v>
      </c>
      <c r="G4527" s="92" t="s">
        <v>97</v>
      </c>
      <c r="H4527" s="92" t="s">
        <v>31</v>
      </c>
      <c r="I4527" s="89" t="s">
        <v>303</v>
      </c>
      <c r="L4527" s="98">
        <f>'Activity data'!H1005*'Emission factors'!$B$43*'Emission factors'!$D$43/1000</f>
        <v>0</v>
      </c>
      <c r="M4527" s="98">
        <f>'Activity data'!I1005*'Emission factors'!$B$43*'Emission factors'!$D$43/1000</f>
        <v>0</v>
      </c>
      <c r="N4527" s="98">
        <f>'Activity data'!J1005*'Emission factors'!$B$43*'Emission factors'!$D$43/1000</f>
        <v>0</v>
      </c>
      <c r="O4527" s="98">
        <f>'Activity data'!K1005*'Emission factors'!$B$43*'Emission factors'!$D$43/1000</f>
        <v>0</v>
      </c>
      <c r="P4527" s="98">
        <f>'Activity data'!L1005*'Emission factors'!$B$43*'Emission factors'!$D$43/1000</f>
        <v>0</v>
      </c>
      <c r="Q4527" s="98">
        <f>'Activity data'!M1005*'Emission factors'!$B$43*'Emission factors'!$D$43/1000</f>
        <v>0</v>
      </c>
      <c r="R4527" s="98">
        <f>'Activity data'!N1005*'Emission factors'!$B$43*'Emission factors'!$D$43/1000</f>
        <v>0</v>
      </c>
      <c r="S4527" s="98">
        <f>'Activity data'!O1005*'Emission factors'!$B$43*'Emission factors'!$D$43/1000</f>
        <v>0</v>
      </c>
      <c r="T4527" s="98">
        <f>'Activity data'!P1005*'Emission factors'!$B$43*'Emission factors'!$D$43/1000</f>
        <v>0</v>
      </c>
      <c r="U4527" s="98">
        <f>'Activity data'!Q1005*'Emission factors'!$B$43*'Emission factors'!$D$43/1000</f>
        <v>0</v>
      </c>
    </row>
    <row r="4528" spans="1:21" x14ac:dyDescent="0.25">
      <c r="A4528" s="92" t="s">
        <v>11</v>
      </c>
      <c r="B4528" s="92" t="s">
        <v>12</v>
      </c>
      <c r="C4528" s="92" t="s">
        <v>43</v>
      </c>
      <c r="D4528" s="92" t="s">
        <v>43</v>
      </c>
      <c r="E4528" s="92" t="s">
        <v>45</v>
      </c>
      <c r="F4528" s="92" t="s">
        <v>34</v>
      </c>
      <c r="G4528" s="92" t="s">
        <v>97</v>
      </c>
      <c r="H4528" s="92" t="s">
        <v>31</v>
      </c>
      <c r="I4528" s="89" t="s">
        <v>225</v>
      </c>
      <c r="L4528" s="98">
        <f>'Activity data'!H1006*'Emission factors'!$B$43*'Emission factors'!$D$43/1000</f>
        <v>0</v>
      </c>
      <c r="M4528" s="98">
        <f>'Activity data'!I1006*'Emission factors'!$B$43*'Emission factors'!$D$43/1000</f>
        <v>0</v>
      </c>
      <c r="N4528" s="98">
        <f>'Activity data'!J1006*'Emission factors'!$B$43*'Emission factors'!$D$43/1000</f>
        <v>0</v>
      </c>
      <c r="O4528" s="98">
        <f>'Activity data'!K1006*'Emission factors'!$B$43*'Emission factors'!$D$43/1000</f>
        <v>0</v>
      </c>
      <c r="P4528" s="98">
        <f>'Activity data'!L1006*'Emission factors'!$B$43*'Emission factors'!$D$43/1000</f>
        <v>0</v>
      </c>
      <c r="Q4528" s="98">
        <f>'Activity data'!M1006*'Emission factors'!$B$43*'Emission factors'!$D$43/1000</f>
        <v>0</v>
      </c>
      <c r="R4528" s="98">
        <f>'Activity data'!N1006*'Emission factors'!$B$43*'Emission factors'!$D$43/1000</f>
        <v>0</v>
      </c>
      <c r="S4528" s="98">
        <f>'Activity data'!O1006*'Emission factors'!$B$43*'Emission factors'!$D$43/1000</f>
        <v>0</v>
      </c>
      <c r="T4528" s="98">
        <f>'Activity data'!P1006*'Emission factors'!$B$43*'Emission factors'!$D$43/1000</f>
        <v>0</v>
      </c>
      <c r="U4528" s="98">
        <f>'Activity data'!Q1006*'Emission factors'!$B$43*'Emission factors'!$D$43/1000</f>
        <v>0</v>
      </c>
    </row>
    <row r="4529" spans="1:21" x14ac:dyDescent="0.25">
      <c r="A4529" s="92" t="s">
        <v>11</v>
      </c>
      <c r="B4529" s="92" t="s">
        <v>12</v>
      </c>
      <c r="C4529" s="92" t="s">
        <v>43</v>
      </c>
      <c r="D4529" s="92" t="s">
        <v>43</v>
      </c>
      <c r="E4529" s="92" t="s">
        <v>45</v>
      </c>
      <c r="F4529" s="92" t="s">
        <v>34</v>
      </c>
      <c r="G4529" s="92" t="s">
        <v>97</v>
      </c>
      <c r="H4529" s="92" t="s">
        <v>31</v>
      </c>
      <c r="I4529" s="89" t="s">
        <v>205</v>
      </c>
      <c r="L4529" s="98">
        <f>'Activity data'!H1007*'Emission factors'!$B$43*'Emission factors'!$D$43/1000</f>
        <v>0</v>
      </c>
      <c r="M4529" s="98">
        <f>'Activity data'!I1007*'Emission factors'!$B$43*'Emission factors'!$D$43/1000</f>
        <v>0</v>
      </c>
      <c r="N4529" s="98">
        <f>'Activity data'!J1007*'Emission factors'!$B$43*'Emission factors'!$D$43/1000</f>
        <v>0</v>
      </c>
      <c r="O4529" s="98">
        <f>'Activity data'!K1007*'Emission factors'!$B$43*'Emission factors'!$D$43/1000</f>
        <v>0.37687567500000002</v>
      </c>
      <c r="P4529" s="98">
        <f>'Activity data'!L1007*'Emission factors'!$B$43*'Emission factors'!$D$43/1000</f>
        <v>0.79922369999999987</v>
      </c>
      <c r="Q4529" s="98">
        <f>'Activity data'!M1007*'Emission factors'!$B$43*'Emission factors'!$D$43/1000</f>
        <v>0.31694437499999994</v>
      </c>
      <c r="R4529" s="98">
        <f>'Activity data'!N1007*'Emission factors'!$B$43*'Emission factors'!$D$43/1000</f>
        <v>8.4553424999999988E-2</v>
      </c>
      <c r="S4529" s="98">
        <f>'Activity data'!O1007*'Emission factors'!$B$43*'Emission factors'!$D$43/1000</f>
        <v>1.7916524999999999E-2</v>
      </c>
      <c r="T4529" s="98">
        <f>'Activity data'!P1007*'Emission factors'!$B$43*'Emission factors'!$D$43/1000</f>
        <v>0</v>
      </c>
      <c r="U4529" s="98">
        <f>'Activity data'!Q1007*'Emission factors'!$B$43*'Emission factors'!$D$43/1000</f>
        <v>0</v>
      </c>
    </row>
    <row r="4530" spans="1:21" x14ac:dyDescent="0.25">
      <c r="A4530" s="92" t="s">
        <v>11</v>
      </c>
      <c r="B4530" s="92" t="s">
        <v>12</v>
      </c>
      <c r="C4530" s="92" t="s">
        <v>43</v>
      </c>
      <c r="D4530" s="92" t="s">
        <v>43</v>
      </c>
      <c r="E4530" s="92" t="s">
        <v>45</v>
      </c>
      <c r="F4530" s="92" t="s">
        <v>34</v>
      </c>
      <c r="G4530" s="92" t="s">
        <v>97</v>
      </c>
      <c r="H4530" s="92" t="s">
        <v>31</v>
      </c>
      <c r="I4530" s="89" t="s">
        <v>204</v>
      </c>
      <c r="L4530" s="98">
        <f>'Activity data'!H1008*'Emission factors'!$B$43*'Emission factors'!$D$43/1000</f>
        <v>0</v>
      </c>
      <c r="M4530" s="98">
        <f>'Activity data'!I1008*'Emission factors'!$B$43*'Emission factors'!$D$43/1000</f>
        <v>0</v>
      </c>
      <c r="N4530" s="98">
        <f>'Activity data'!J1008*'Emission factors'!$B$43*'Emission factors'!$D$43/1000</f>
        <v>0</v>
      </c>
      <c r="O4530" s="98">
        <f>'Activity data'!K1008*'Emission factors'!$B$43*'Emission factors'!$D$43/1000</f>
        <v>0</v>
      </c>
      <c r="P4530" s="98">
        <f>'Activity data'!L1008*'Emission factors'!$B$43*'Emission factors'!$D$43/1000</f>
        <v>0</v>
      </c>
      <c r="Q4530" s="98">
        <f>'Activity data'!M1008*'Emission factors'!$B$43*'Emission factors'!$D$43/1000</f>
        <v>0</v>
      </c>
      <c r="R4530" s="98">
        <f>'Activity data'!N1008*'Emission factors'!$B$43*'Emission factors'!$D$43/1000</f>
        <v>0</v>
      </c>
      <c r="S4530" s="98">
        <f>'Activity data'!O1008*'Emission factors'!$B$43*'Emission factors'!$D$43/1000</f>
        <v>0</v>
      </c>
      <c r="T4530" s="98">
        <f>'Activity data'!P1008*'Emission factors'!$B$43*'Emission factors'!$D$43/1000</f>
        <v>0</v>
      </c>
      <c r="U4530" s="98">
        <f>'Activity data'!Q1008*'Emission factors'!$B$43*'Emission factors'!$D$43/1000</f>
        <v>0</v>
      </c>
    </row>
    <row r="4531" spans="1:21" x14ac:dyDescent="0.25">
      <c r="A4531" s="92" t="s">
        <v>11</v>
      </c>
      <c r="B4531" s="92" t="s">
        <v>12</v>
      </c>
      <c r="C4531" s="92" t="s">
        <v>43</v>
      </c>
      <c r="D4531" s="92" t="s">
        <v>43</v>
      </c>
      <c r="E4531" s="92" t="s">
        <v>45</v>
      </c>
      <c r="F4531" s="92" t="s">
        <v>34</v>
      </c>
      <c r="G4531" s="92" t="s">
        <v>97</v>
      </c>
      <c r="H4531" s="92" t="s">
        <v>31</v>
      </c>
      <c r="I4531" s="89" t="s">
        <v>228</v>
      </c>
      <c r="L4531" s="98">
        <f>'Activity data'!H1009*'Emission factors'!$B$43*'Emission factors'!$D$43/1000</f>
        <v>0</v>
      </c>
      <c r="M4531" s="98">
        <f>'Activity data'!I1009*'Emission factors'!$B$43*'Emission factors'!$D$43/1000</f>
        <v>0</v>
      </c>
      <c r="N4531" s="98">
        <f>'Activity data'!J1009*'Emission factors'!$B$43*'Emission factors'!$D$43/1000</f>
        <v>0</v>
      </c>
      <c r="O4531" s="98">
        <f>'Activity data'!K1009*'Emission factors'!$B$43*'Emission factors'!$D$43/1000</f>
        <v>0</v>
      </c>
      <c r="P4531" s="98">
        <f>'Activity data'!L1009*'Emission factors'!$B$43*'Emission factors'!$D$43/1000</f>
        <v>0</v>
      </c>
      <c r="Q4531" s="98">
        <f>'Activity data'!M1009*'Emission factors'!$B$43*'Emission factors'!$D$43/1000</f>
        <v>0</v>
      </c>
      <c r="R4531" s="98">
        <f>'Activity data'!N1009*'Emission factors'!$B$43*'Emission factors'!$D$43/1000</f>
        <v>0</v>
      </c>
      <c r="S4531" s="98">
        <f>'Activity data'!O1009*'Emission factors'!$B$43*'Emission factors'!$D$43/1000</f>
        <v>0</v>
      </c>
      <c r="T4531" s="98">
        <f>'Activity data'!P1009*'Emission factors'!$B$43*'Emission factors'!$D$43/1000</f>
        <v>0</v>
      </c>
      <c r="U4531" s="98">
        <f>'Activity data'!Q1009*'Emission factors'!$B$43*'Emission factors'!$D$43/1000</f>
        <v>0</v>
      </c>
    </row>
    <row r="4532" spans="1:21" x14ac:dyDescent="0.25">
      <c r="A4532" s="92" t="s">
        <v>11</v>
      </c>
      <c r="B4532" s="92" t="s">
        <v>12</v>
      </c>
      <c r="C4532" s="92" t="s">
        <v>43</v>
      </c>
      <c r="D4532" s="92" t="s">
        <v>43</v>
      </c>
      <c r="E4532" s="92" t="s">
        <v>45</v>
      </c>
      <c r="F4532" s="92" t="s">
        <v>34</v>
      </c>
      <c r="G4532" s="92" t="s">
        <v>97</v>
      </c>
      <c r="H4532" s="92" t="s">
        <v>31</v>
      </c>
      <c r="I4532" s="89" t="s">
        <v>202</v>
      </c>
      <c r="L4532" s="98">
        <f>'Activity data'!H1010*'Emission factors'!$B$43*'Emission factors'!$D$43/1000</f>
        <v>0</v>
      </c>
      <c r="M4532" s="98">
        <f>'Activity data'!I1010*'Emission factors'!$B$43*'Emission factors'!$D$43/1000</f>
        <v>0</v>
      </c>
      <c r="N4532" s="98">
        <f>'Activity data'!J1010*'Emission factors'!$B$43*'Emission factors'!$D$43/1000</f>
        <v>0</v>
      </c>
      <c r="O4532" s="98">
        <f>'Activity data'!K1010*'Emission factors'!$B$43*'Emission factors'!$D$43/1000</f>
        <v>0</v>
      </c>
      <c r="P4532" s="98">
        <f>'Activity data'!L1010*'Emission factors'!$B$43*'Emission factors'!$D$43/1000</f>
        <v>0</v>
      </c>
      <c r="Q4532" s="98">
        <f>'Activity data'!M1010*'Emission factors'!$B$43*'Emission factors'!$D$43/1000</f>
        <v>0</v>
      </c>
      <c r="R4532" s="98">
        <f>'Activity data'!N1010*'Emission factors'!$B$43*'Emission factors'!$D$43/1000</f>
        <v>0</v>
      </c>
      <c r="S4532" s="98">
        <f>'Activity data'!O1010*'Emission factors'!$B$43*'Emission factors'!$D$43/1000</f>
        <v>0</v>
      </c>
      <c r="T4532" s="98">
        <f>'Activity data'!P1010*'Emission factors'!$B$43*'Emission factors'!$D$43/1000</f>
        <v>0</v>
      </c>
      <c r="U4532" s="98">
        <f>'Activity data'!Q1010*'Emission factors'!$B$43*'Emission factors'!$D$43/1000</f>
        <v>0</v>
      </c>
    </row>
    <row r="4533" spans="1:21" x14ac:dyDescent="0.25">
      <c r="A4533" s="92" t="s">
        <v>11</v>
      </c>
      <c r="B4533" s="92" t="s">
        <v>12</v>
      </c>
      <c r="C4533" s="92" t="s">
        <v>43</v>
      </c>
      <c r="D4533" s="92" t="s">
        <v>43</v>
      </c>
      <c r="E4533" s="92" t="s">
        <v>45</v>
      </c>
      <c r="F4533" s="92" t="s">
        <v>34</v>
      </c>
      <c r="G4533" s="92" t="s">
        <v>97</v>
      </c>
      <c r="H4533" s="92" t="s">
        <v>31</v>
      </c>
      <c r="I4533" s="89" t="s">
        <v>190</v>
      </c>
      <c r="L4533" s="98">
        <f>'Activity data'!H1011*'Emission factors'!$B$43*'Emission factors'!$D$43/1000</f>
        <v>0</v>
      </c>
      <c r="M4533" s="98">
        <f>'Activity data'!I1011*'Emission factors'!$B$43*'Emission factors'!$D$43/1000</f>
        <v>0</v>
      </c>
      <c r="N4533" s="98">
        <f>'Activity data'!J1011*'Emission factors'!$B$43*'Emission factors'!$D$43/1000</f>
        <v>0</v>
      </c>
      <c r="O4533" s="98">
        <f>'Activity data'!K1011*'Emission factors'!$B$43*'Emission factors'!$D$43/1000</f>
        <v>0</v>
      </c>
      <c r="P4533" s="98">
        <f>'Activity data'!L1011*'Emission factors'!$B$43*'Emission factors'!$D$43/1000</f>
        <v>0</v>
      </c>
      <c r="Q4533" s="98">
        <f>'Activity data'!M1011*'Emission factors'!$B$43*'Emission factors'!$D$43/1000</f>
        <v>0</v>
      </c>
      <c r="R4533" s="98">
        <f>'Activity data'!N1011*'Emission factors'!$B$43*'Emission factors'!$D$43/1000</f>
        <v>0</v>
      </c>
      <c r="S4533" s="98">
        <f>'Activity data'!O1011*'Emission factors'!$B$43*'Emission factors'!$D$43/1000</f>
        <v>0</v>
      </c>
      <c r="T4533" s="98">
        <f>'Activity data'!P1011*'Emission factors'!$B$43*'Emission factors'!$D$43/1000</f>
        <v>0</v>
      </c>
      <c r="U4533" s="98">
        <f>'Activity data'!Q1011*'Emission factors'!$B$43*'Emission factors'!$D$43/1000</f>
        <v>0</v>
      </c>
    </row>
    <row r="4534" spans="1:21" x14ac:dyDescent="0.25">
      <c r="A4534" s="92" t="s">
        <v>11</v>
      </c>
      <c r="B4534" s="92" t="s">
        <v>12</v>
      </c>
      <c r="C4534" s="92" t="s">
        <v>43</v>
      </c>
      <c r="D4534" s="92" t="s">
        <v>43</v>
      </c>
      <c r="E4534" s="92" t="s">
        <v>45</v>
      </c>
      <c r="F4534" s="92" t="s">
        <v>34</v>
      </c>
      <c r="G4534" s="92" t="s">
        <v>97</v>
      </c>
      <c r="H4534" s="92" t="s">
        <v>31</v>
      </c>
      <c r="I4534" s="89" t="s">
        <v>210</v>
      </c>
      <c r="L4534" s="98">
        <f>'Activity data'!H1012*'Emission factors'!$B$43*'Emission factors'!$D$43/1000</f>
        <v>0</v>
      </c>
      <c r="M4534" s="98">
        <f>'Activity data'!I1012*'Emission factors'!$B$43*'Emission factors'!$D$43/1000</f>
        <v>0</v>
      </c>
      <c r="N4534" s="98">
        <f>'Activity data'!J1012*'Emission factors'!$B$43*'Emission factors'!$D$43/1000</f>
        <v>0</v>
      </c>
      <c r="O4534" s="98">
        <f>'Activity data'!K1012*'Emission factors'!$B$43*'Emission factors'!$D$43/1000</f>
        <v>0</v>
      </c>
      <c r="P4534" s="98">
        <f>'Activity data'!L1012*'Emission factors'!$B$43*'Emission factors'!$D$43/1000</f>
        <v>0</v>
      </c>
      <c r="Q4534" s="98">
        <f>'Activity data'!M1012*'Emission factors'!$B$43*'Emission factors'!$D$43/1000</f>
        <v>0</v>
      </c>
      <c r="R4534" s="98">
        <f>'Activity data'!N1012*'Emission factors'!$B$43*'Emission factors'!$D$43/1000</f>
        <v>0</v>
      </c>
      <c r="S4534" s="98">
        <f>'Activity data'!O1012*'Emission factors'!$B$43*'Emission factors'!$D$43/1000</f>
        <v>0</v>
      </c>
      <c r="T4534" s="98">
        <f>'Activity data'!P1012*'Emission factors'!$B$43*'Emission factors'!$D$43/1000</f>
        <v>0</v>
      </c>
      <c r="U4534" s="98">
        <f>'Activity data'!Q1012*'Emission factors'!$B$43*'Emission factors'!$D$43/1000</f>
        <v>0</v>
      </c>
    </row>
    <row r="4535" spans="1:21" x14ac:dyDescent="0.25">
      <c r="A4535" s="92" t="s">
        <v>11</v>
      </c>
      <c r="B4535" s="92" t="s">
        <v>12</v>
      </c>
      <c r="C4535" s="92" t="s">
        <v>43</v>
      </c>
      <c r="D4535" s="92" t="s">
        <v>43</v>
      </c>
      <c r="E4535" s="92" t="s">
        <v>45</v>
      </c>
      <c r="F4535" s="92" t="s">
        <v>34</v>
      </c>
      <c r="G4535" s="92" t="s">
        <v>97</v>
      </c>
      <c r="H4535" s="92" t="s">
        <v>31</v>
      </c>
      <c r="I4535" s="89" t="s">
        <v>199</v>
      </c>
      <c r="L4535" s="98">
        <f>'Activity data'!H1013*'Emission factors'!$B$43*'Emission factors'!$D$43/1000</f>
        <v>0</v>
      </c>
      <c r="M4535" s="98">
        <f>'Activity data'!I1013*'Emission factors'!$B$43*'Emission factors'!$D$43/1000</f>
        <v>0</v>
      </c>
      <c r="N4535" s="98">
        <f>'Activity data'!J1013*'Emission factors'!$B$43*'Emission factors'!$D$43/1000</f>
        <v>0</v>
      </c>
      <c r="O4535" s="98">
        <f>'Activity data'!K1013*'Emission factors'!$B$43*'Emission factors'!$D$43/1000</f>
        <v>0</v>
      </c>
      <c r="P4535" s="98">
        <f>'Activity data'!L1013*'Emission factors'!$B$43*'Emission factors'!$D$43/1000</f>
        <v>0</v>
      </c>
      <c r="Q4535" s="98">
        <f>'Activity data'!M1013*'Emission factors'!$B$43*'Emission factors'!$D$43/1000</f>
        <v>0</v>
      </c>
      <c r="R4535" s="98">
        <f>'Activity data'!N1013*'Emission factors'!$B$43*'Emission factors'!$D$43/1000</f>
        <v>0</v>
      </c>
      <c r="S4535" s="98">
        <f>'Activity data'!O1013*'Emission factors'!$B$43*'Emission factors'!$D$43/1000</f>
        <v>0</v>
      </c>
      <c r="T4535" s="98">
        <f>'Activity data'!P1013*'Emission factors'!$B$43*'Emission factors'!$D$43/1000</f>
        <v>0</v>
      </c>
      <c r="U4535" s="98">
        <f>'Activity data'!Q1013*'Emission factors'!$B$43*'Emission factors'!$D$43/1000</f>
        <v>0</v>
      </c>
    </row>
    <row r="4536" spans="1:21" x14ac:dyDescent="0.25">
      <c r="A4536" s="92" t="s">
        <v>11</v>
      </c>
      <c r="B4536" s="92" t="s">
        <v>12</v>
      </c>
      <c r="C4536" s="92" t="s">
        <v>43</v>
      </c>
      <c r="D4536" s="92" t="s">
        <v>43</v>
      </c>
      <c r="E4536" s="92" t="s">
        <v>45</v>
      </c>
      <c r="F4536" s="92" t="s">
        <v>34</v>
      </c>
      <c r="G4536" s="92" t="s">
        <v>97</v>
      </c>
      <c r="H4536" s="92" t="s">
        <v>31</v>
      </c>
      <c r="I4536" s="89" t="s">
        <v>233</v>
      </c>
      <c r="L4536" s="98">
        <f>'Activity data'!H1014*'Emission factors'!$B$43*'Emission factors'!$D$43/1000</f>
        <v>0</v>
      </c>
      <c r="M4536" s="98">
        <f>'Activity data'!I1014*'Emission factors'!$B$43*'Emission factors'!$D$43/1000</f>
        <v>0</v>
      </c>
      <c r="N4536" s="98">
        <f>'Activity data'!J1014*'Emission factors'!$B$43*'Emission factors'!$D$43/1000</f>
        <v>0</v>
      </c>
      <c r="O4536" s="98">
        <f>'Activity data'!K1014*'Emission factors'!$B$43*'Emission factors'!$D$43/1000</f>
        <v>0</v>
      </c>
      <c r="P4536" s="98">
        <f>'Activity data'!L1014*'Emission factors'!$B$43*'Emission factors'!$D$43/1000</f>
        <v>0</v>
      </c>
      <c r="Q4536" s="98">
        <f>'Activity data'!M1014*'Emission factors'!$B$43*'Emission factors'!$D$43/1000</f>
        <v>0</v>
      </c>
      <c r="R4536" s="98">
        <f>'Activity data'!N1014*'Emission factors'!$B$43*'Emission factors'!$D$43/1000</f>
        <v>0</v>
      </c>
      <c r="S4536" s="98">
        <f>'Activity data'!O1014*'Emission factors'!$B$43*'Emission factors'!$D$43/1000</f>
        <v>0</v>
      </c>
      <c r="T4536" s="98">
        <f>'Activity data'!P1014*'Emission factors'!$B$43*'Emission factors'!$D$43/1000</f>
        <v>0</v>
      </c>
      <c r="U4536" s="98">
        <f>'Activity data'!Q1014*'Emission factors'!$B$43*'Emission factors'!$D$43/1000</f>
        <v>0</v>
      </c>
    </row>
    <row r="4537" spans="1:21" x14ac:dyDescent="0.25">
      <c r="A4537" s="92" t="s">
        <v>11</v>
      </c>
      <c r="B4537" s="92" t="s">
        <v>12</v>
      </c>
      <c r="C4537" s="92" t="s">
        <v>43</v>
      </c>
      <c r="D4537" s="92" t="s">
        <v>43</v>
      </c>
      <c r="E4537" s="92" t="s">
        <v>45</v>
      </c>
      <c r="F4537" s="92" t="s">
        <v>34</v>
      </c>
      <c r="G4537" s="92" t="s">
        <v>97</v>
      </c>
      <c r="H4537" s="92" t="s">
        <v>31</v>
      </c>
      <c r="I4537" s="89" t="s">
        <v>200</v>
      </c>
      <c r="L4537" s="98">
        <f>'Activity data'!H1015*'Emission factors'!$B$43*'Emission factors'!$D$43/1000</f>
        <v>0</v>
      </c>
      <c r="M4537" s="98">
        <f>'Activity data'!I1015*'Emission factors'!$B$43*'Emission factors'!$D$43/1000</f>
        <v>0</v>
      </c>
      <c r="N4537" s="98">
        <f>'Activity data'!J1015*'Emission factors'!$B$43*'Emission factors'!$D$43/1000</f>
        <v>0</v>
      </c>
      <c r="O4537" s="98">
        <f>'Activity data'!K1015*'Emission factors'!$B$43*'Emission factors'!$D$43/1000</f>
        <v>0</v>
      </c>
      <c r="P4537" s="98">
        <f>'Activity data'!L1015*'Emission factors'!$B$43*'Emission factors'!$D$43/1000</f>
        <v>0</v>
      </c>
      <c r="Q4537" s="98">
        <f>'Activity data'!M1015*'Emission factors'!$B$43*'Emission factors'!$D$43/1000</f>
        <v>0</v>
      </c>
      <c r="R4537" s="98">
        <f>'Activity data'!N1015*'Emission factors'!$B$43*'Emission factors'!$D$43/1000</f>
        <v>0</v>
      </c>
      <c r="S4537" s="98">
        <f>'Activity data'!O1015*'Emission factors'!$B$43*'Emission factors'!$D$43/1000</f>
        <v>0</v>
      </c>
      <c r="T4537" s="98">
        <f>'Activity data'!P1015*'Emission factors'!$B$43*'Emission factors'!$D$43/1000</f>
        <v>0</v>
      </c>
      <c r="U4537" s="98">
        <f>'Activity data'!Q1015*'Emission factors'!$B$43*'Emission factors'!$D$43/1000</f>
        <v>0</v>
      </c>
    </row>
    <row r="4538" spans="1:21" x14ac:dyDescent="0.25">
      <c r="A4538" s="92" t="s">
        <v>11</v>
      </c>
      <c r="B4538" s="92" t="s">
        <v>12</v>
      </c>
      <c r="C4538" s="92" t="s">
        <v>43</v>
      </c>
      <c r="D4538" s="92" t="s">
        <v>43</v>
      </c>
      <c r="E4538" s="92" t="s">
        <v>46</v>
      </c>
      <c r="F4538" s="92" t="s">
        <v>34</v>
      </c>
      <c r="G4538" s="92" t="s">
        <v>97</v>
      </c>
      <c r="H4538" s="92" t="s">
        <v>31</v>
      </c>
      <c r="I4538" s="89" t="s">
        <v>227</v>
      </c>
      <c r="J4538" s="92" t="s">
        <v>99</v>
      </c>
      <c r="L4538" s="98">
        <f>'Activity data'!H1016*'Emission factors'!$B$37*'Emission factors'!$D$37/1000</f>
        <v>0</v>
      </c>
      <c r="M4538" s="98">
        <f>'Activity data'!I1016*'Emission factors'!$B$37*'Emission factors'!$D$37/1000</f>
        <v>0</v>
      </c>
      <c r="N4538" s="98">
        <f>'Activity data'!J1016*'Emission factors'!$B$37*'Emission factors'!$D$37/1000</f>
        <v>0</v>
      </c>
      <c r="O4538" s="98">
        <f>'Activity data'!K1016*'Emission factors'!$B$37*'Emission factors'!$D$37/1000</f>
        <v>0</v>
      </c>
      <c r="P4538" s="98">
        <f>'Activity data'!L1016*'Emission factors'!$B$37*'Emission factors'!$D$37/1000</f>
        <v>0</v>
      </c>
      <c r="Q4538" s="98">
        <f>'Activity data'!M1016*'Emission factors'!$B$37*'Emission factors'!$D$37/1000</f>
        <v>0</v>
      </c>
      <c r="R4538" s="98">
        <f>'Activity data'!N1016*'Emission factors'!$B$37*'Emission factors'!$D$37/1000</f>
        <v>0</v>
      </c>
      <c r="S4538" s="98">
        <f>'Activity data'!O1016*'Emission factors'!$B$37*'Emission factors'!$D$37/1000</f>
        <v>0</v>
      </c>
      <c r="T4538" s="98">
        <f>'Activity data'!P1016*'Emission factors'!$B$37*'Emission factors'!$D$37/1000</f>
        <v>0</v>
      </c>
      <c r="U4538" s="98">
        <f>'Activity data'!Q1016*'Emission factors'!$B$37*'Emission factors'!$D$37/1000</f>
        <v>0</v>
      </c>
    </row>
    <row r="4539" spans="1:21" x14ac:dyDescent="0.25">
      <c r="A4539" s="92" t="s">
        <v>11</v>
      </c>
      <c r="B4539" s="92" t="s">
        <v>12</v>
      </c>
      <c r="C4539" s="92" t="s">
        <v>43</v>
      </c>
      <c r="D4539" s="92" t="s">
        <v>43</v>
      </c>
      <c r="E4539" s="92" t="s">
        <v>46</v>
      </c>
      <c r="F4539" s="92" t="s">
        <v>34</v>
      </c>
      <c r="G4539" s="92" t="s">
        <v>97</v>
      </c>
      <c r="H4539" s="92" t="s">
        <v>31</v>
      </c>
      <c r="I4539" s="89" t="s">
        <v>203</v>
      </c>
      <c r="L4539" s="98">
        <f>'Activity data'!H1017*'Emission factors'!$B$37*'Emission factors'!$D$37/1000</f>
        <v>134.44870395211157</v>
      </c>
      <c r="M4539" s="98">
        <f>'Activity data'!I1017*'Emission factors'!$B$37*'Emission factors'!$D$37/1000</f>
        <v>150.27560905760225</v>
      </c>
      <c r="N4539" s="98">
        <f>'Activity data'!J1017*'Emission factors'!$B$37*'Emission factors'!$D$37/1000</f>
        <v>204.71635770382434</v>
      </c>
      <c r="O4539" s="98">
        <f>'Activity data'!K1017*'Emission factors'!$B$37*'Emission factors'!$D$37/1000</f>
        <v>214.36414404000166</v>
      </c>
      <c r="P4539" s="98">
        <f>'Activity data'!L1017*'Emission factors'!$B$37*'Emission factors'!$D$37/1000</f>
        <v>219.21604397704849</v>
      </c>
      <c r="Q4539" s="98">
        <f>'Activity data'!M1017*'Emission factors'!$B$37*'Emission factors'!$D$37/1000</f>
        <v>224.13121043549194</v>
      </c>
      <c r="R4539" s="98">
        <f>'Activity data'!N1017*'Emission factors'!$B$37*'Emission factors'!$D$37/1000</f>
        <v>241.54636409366219</v>
      </c>
      <c r="S4539" s="98">
        <f>'Activity data'!O1017*'Emission factors'!$B$37*'Emission factors'!$D$37/1000</f>
        <v>261.82256168838074</v>
      </c>
      <c r="T4539" s="98">
        <f>'Activity data'!P1017*'Emission factors'!$B$37*'Emission factors'!$D$37/1000</f>
        <v>271.56798439355094</v>
      </c>
      <c r="U4539" s="98">
        <f>'Activity data'!Q1017*'Emission factors'!$B$37*'Emission factors'!$D$37/1000</f>
        <v>183.21136629380064</v>
      </c>
    </row>
    <row r="4540" spans="1:21" x14ac:dyDescent="0.25">
      <c r="A4540" s="92" t="s">
        <v>11</v>
      </c>
      <c r="B4540" s="92" t="s">
        <v>12</v>
      </c>
      <c r="C4540" s="92" t="s">
        <v>43</v>
      </c>
      <c r="D4540" s="92" t="s">
        <v>43</v>
      </c>
      <c r="E4540" s="92" t="s">
        <v>46</v>
      </c>
      <c r="F4540" s="92" t="s">
        <v>34</v>
      </c>
      <c r="G4540" s="92" t="s">
        <v>97</v>
      </c>
      <c r="H4540" s="92" t="s">
        <v>31</v>
      </c>
      <c r="I4540" s="89" t="s">
        <v>191</v>
      </c>
      <c r="L4540" s="98">
        <f>'Activity data'!H1018*'Emission factors'!$B$37*'Emission factors'!$D$37/1000</f>
        <v>0</v>
      </c>
      <c r="M4540" s="98">
        <f>'Activity data'!I1018*'Emission factors'!$B$37*'Emission factors'!$D$37/1000</f>
        <v>0</v>
      </c>
      <c r="N4540" s="98">
        <f>'Activity data'!J1018*'Emission factors'!$B$37*'Emission factors'!$D$37/1000</f>
        <v>0</v>
      </c>
      <c r="O4540" s="98">
        <f>'Activity data'!K1018*'Emission factors'!$B$37*'Emission factors'!$D$37/1000</f>
        <v>0</v>
      </c>
      <c r="P4540" s="98">
        <f>'Activity data'!L1018*'Emission factors'!$B$37*'Emission factors'!$D$37/1000</f>
        <v>0</v>
      </c>
      <c r="Q4540" s="98">
        <f>'Activity data'!M1018*'Emission factors'!$B$37*'Emission factors'!$D$37/1000</f>
        <v>0</v>
      </c>
      <c r="R4540" s="98">
        <f>'Activity data'!N1018*'Emission factors'!$B$37*'Emission factors'!$D$37/1000</f>
        <v>0</v>
      </c>
      <c r="S4540" s="98">
        <f>'Activity data'!O1018*'Emission factors'!$B$37*'Emission factors'!$D$37/1000</f>
        <v>0</v>
      </c>
      <c r="T4540" s="98">
        <f>'Activity data'!P1018*'Emission factors'!$B$37*'Emission factors'!$D$37/1000</f>
        <v>0</v>
      </c>
      <c r="U4540" s="98">
        <f>'Activity data'!Q1018*'Emission factors'!$B$37*'Emission factors'!$D$37/1000</f>
        <v>0</v>
      </c>
    </row>
    <row r="4541" spans="1:21" x14ac:dyDescent="0.25">
      <c r="A4541" s="92" t="s">
        <v>11</v>
      </c>
      <c r="B4541" s="92" t="s">
        <v>12</v>
      </c>
      <c r="C4541" s="92" t="s">
        <v>43</v>
      </c>
      <c r="D4541" s="92" t="s">
        <v>43</v>
      </c>
      <c r="E4541" s="92" t="s">
        <v>46</v>
      </c>
      <c r="F4541" s="92" t="s">
        <v>34</v>
      </c>
      <c r="G4541" s="92" t="s">
        <v>97</v>
      </c>
      <c r="H4541" s="92" t="s">
        <v>31</v>
      </c>
      <c r="I4541" s="89" t="s">
        <v>192</v>
      </c>
      <c r="L4541" s="98">
        <f>'Activity data'!H1019*'Emission factors'!$B$37*'Emission factors'!$D$37/1000</f>
        <v>16.325870246092382</v>
      </c>
      <c r="M4541" s="98">
        <f>'Activity data'!I1019*'Emission factors'!$B$37*'Emission factors'!$D$37/1000</f>
        <v>17.410286792699655</v>
      </c>
      <c r="N4541" s="98">
        <f>'Activity data'!J1019*'Emission factors'!$B$37*'Emission factors'!$D$37/1000</f>
        <v>20.577027565934397</v>
      </c>
      <c r="O4541" s="98">
        <f>'Activity data'!K1019*'Emission factors'!$B$37*'Emission factors'!$D$37/1000</f>
        <v>21.066362800565614</v>
      </c>
      <c r="P4541" s="98">
        <f>'Activity data'!L1019*'Emission factors'!$B$37*'Emission factors'!$D$37/1000</f>
        <v>23.11659550572567</v>
      </c>
      <c r="Q4541" s="98">
        <f>'Activity data'!M1019*'Emission factors'!$B$37*'Emission factors'!$D$37/1000</f>
        <v>24.6149381039139</v>
      </c>
      <c r="R4541" s="98">
        <f>'Activity data'!N1019*'Emission factors'!$B$37*'Emission factors'!$D$37/1000</f>
        <v>26.714825039026987</v>
      </c>
      <c r="S4541" s="98">
        <f>'Activity data'!O1019*'Emission factors'!$B$37*'Emission factors'!$D$37/1000</f>
        <v>27.043860170764624</v>
      </c>
      <c r="T4541" s="98">
        <f>'Activity data'!P1019*'Emission factors'!$B$37*'Emission factors'!$D$37/1000</f>
        <v>29.304486571778401</v>
      </c>
      <c r="U4541" s="98">
        <f>'Activity data'!Q1019*'Emission factors'!$B$37*'Emission factors'!$D$37/1000</f>
        <v>29.790089734081064</v>
      </c>
    </row>
    <row r="4542" spans="1:21" x14ac:dyDescent="0.25">
      <c r="A4542" s="92" t="s">
        <v>11</v>
      </c>
      <c r="B4542" s="92" t="s">
        <v>12</v>
      </c>
      <c r="C4542" s="92" t="s">
        <v>43</v>
      </c>
      <c r="D4542" s="92" t="s">
        <v>43</v>
      </c>
      <c r="E4542" s="92" t="s">
        <v>46</v>
      </c>
      <c r="F4542" s="92" t="s">
        <v>34</v>
      </c>
      <c r="G4542" s="92" t="s">
        <v>97</v>
      </c>
      <c r="H4542" s="92" t="s">
        <v>31</v>
      </c>
      <c r="I4542" s="89" t="s">
        <v>206</v>
      </c>
      <c r="L4542" s="98">
        <f>'Activity data'!H1020*'Emission factors'!$B$37*'Emission factors'!$D$37/1000</f>
        <v>89.823299121297424</v>
      </c>
      <c r="M4542" s="98">
        <f>'Activity data'!I1020*'Emission factors'!$B$37*'Emission factors'!$D$37/1000</f>
        <v>92.791477395072846</v>
      </c>
      <c r="N4542" s="98">
        <f>'Activity data'!J1020*'Emission factors'!$B$37*'Emission factors'!$D$37/1000</f>
        <v>119.44522174242759</v>
      </c>
      <c r="O4542" s="98">
        <f>'Activity data'!K1020*'Emission factors'!$B$37*'Emission factors'!$D$37/1000</f>
        <v>132.2962795751383</v>
      </c>
      <c r="P4542" s="98">
        <f>'Activity data'!L1020*'Emission factors'!$B$37*'Emission factors'!$D$37/1000</f>
        <v>150.79620962205155</v>
      </c>
      <c r="Q4542" s="98">
        <f>'Activity data'!M1020*'Emission factors'!$B$37*'Emission factors'!$D$37/1000</f>
        <v>165.86252426937199</v>
      </c>
      <c r="R4542" s="98">
        <f>'Activity data'!N1020*'Emission factors'!$B$37*'Emission factors'!$D$37/1000</f>
        <v>177.40735361966941</v>
      </c>
      <c r="S4542" s="98">
        <f>'Activity data'!O1020*'Emission factors'!$B$37*'Emission factors'!$D$37/1000</f>
        <v>188.79672597104445</v>
      </c>
      <c r="T4542" s="98">
        <f>'Activity data'!P1020*'Emission factors'!$B$37*'Emission factors'!$D$37/1000</f>
        <v>201.31497279897781</v>
      </c>
      <c r="U4542" s="98">
        <f>'Activity data'!Q1020*'Emission factors'!$B$37*'Emission factors'!$D$37/1000</f>
        <v>196.42118640879227</v>
      </c>
    </row>
    <row r="4543" spans="1:21" x14ac:dyDescent="0.25">
      <c r="A4543" s="92" t="s">
        <v>11</v>
      </c>
      <c r="B4543" s="92" t="s">
        <v>12</v>
      </c>
      <c r="C4543" s="92" t="s">
        <v>43</v>
      </c>
      <c r="D4543" s="92" t="s">
        <v>43</v>
      </c>
      <c r="E4543" s="92" t="s">
        <v>46</v>
      </c>
      <c r="F4543" s="92" t="s">
        <v>34</v>
      </c>
      <c r="G4543" s="92" t="s">
        <v>97</v>
      </c>
      <c r="H4543" s="92" t="s">
        <v>31</v>
      </c>
      <c r="I4543" s="89" t="s">
        <v>220</v>
      </c>
      <c r="L4543" s="98">
        <f>'Activity data'!H1021*'Emission factors'!$B$37*'Emission factors'!$D$37/1000</f>
        <v>0</v>
      </c>
      <c r="M4543" s="98">
        <f>'Activity data'!I1021*'Emission factors'!$B$37*'Emission factors'!$D$37/1000</f>
        <v>0</v>
      </c>
      <c r="N4543" s="98">
        <f>'Activity data'!J1021*'Emission factors'!$B$37*'Emission factors'!$D$37/1000</f>
        <v>0</v>
      </c>
      <c r="O4543" s="98">
        <f>'Activity data'!K1021*'Emission factors'!$B$37*'Emission factors'!$D$37/1000</f>
        <v>0</v>
      </c>
      <c r="P4543" s="98">
        <f>'Activity data'!L1021*'Emission factors'!$B$37*'Emission factors'!$D$37/1000</f>
        <v>0</v>
      </c>
      <c r="Q4543" s="98">
        <f>'Activity data'!M1021*'Emission factors'!$B$37*'Emission factors'!$D$37/1000</f>
        <v>0</v>
      </c>
      <c r="R4543" s="98">
        <f>'Activity data'!N1021*'Emission factors'!$B$37*'Emission factors'!$D$37/1000</f>
        <v>0</v>
      </c>
      <c r="S4543" s="98">
        <f>'Activity data'!O1021*'Emission factors'!$B$37*'Emission factors'!$D$37/1000</f>
        <v>0</v>
      </c>
      <c r="T4543" s="98">
        <f>'Activity data'!P1021*'Emission factors'!$B$37*'Emission factors'!$D$37/1000</f>
        <v>0</v>
      </c>
      <c r="U4543" s="98">
        <f>'Activity data'!Q1021*'Emission factors'!$B$37*'Emission factors'!$D$37/1000</f>
        <v>0</v>
      </c>
    </row>
    <row r="4544" spans="1:21" x14ac:dyDescent="0.25">
      <c r="A4544" s="92" t="s">
        <v>11</v>
      </c>
      <c r="B4544" s="92" t="s">
        <v>12</v>
      </c>
      <c r="C4544" s="92" t="s">
        <v>43</v>
      </c>
      <c r="D4544" s="92" t="s">
        <v>43</v>
      </c>
      <c r="E4544" s="92" t="s">
        <v>46</v>
      </c>
      <c r="F4544" s="92" t="s">
        <v>34</v>
      </c>
      <c r="G4544" s="92" t="s">
        <v>97</v>
      </c>
      <c r="H4544" s="92" t="s">
        <v>31</v>
      </c>
      <c r="I4544" s="89" t="s">
        <v>193</v>
      </c>
      <c r="L4544" s="98">
        <f>'Activity data'!H1022*'Emission factors'!$B$37*'Emission factors'!$D$37/1000</f>
        <v>0</v>
      </c>
      <c r="M4544" s="98">
        <f>'Activity data'!I1022*'Emission factors'!$B$37*'Emission factors'!$D$37/1000</f>
        <v>0</v>
      </c>
      <c r="N4544" s="98">
        <f>'Activity data'!J1022*'Emission factors'!$B$37*'Emission factors'!$D$37/1000</f>
        <v>0</v>
      </c>
      <c r="O4544" s="98">
        <f>'Activity data'!K1022*'Emission factors'!$B$37*'Emission factors'!$D$37/1000</f>
        <v>0</v>
      </c>
      <c r="P4544" s="98">
        <f>'Activity data'!L1022*'Emission factors'!$B$37*'Emission factors'!$D$37/1000</f>
        <v>0</v>
      </c>
      <c r="Q4544" s="98">
        <f>'Activity data'!M1022*'Emission factors'!$B$37*'Emission factors'!$D$37/1000</f>
        <v>0</v>
      </c>
      <c r="R4544" s="98">
        <f>'Activity data'!N1022*'Emission factors'!$B$37*'Emission factors'!$D$37/1000</f>
        <v>0</v>
      </c>
      <c r="S4544" s="98">
        <f>'Activity data'!O1022*'Emission factors'!$B$37*'Emission factors'!$D$37/1000</f>
        <v>0</v>
      </c>
      <c r="T4544" s="98">
        <f>'Activity data'!P1022*'Emission factors'!$B$37*'Emission factors'!$D$37/1000</f>
        <v>0</v>
      </c>
      <c r="U4544" s="98">
        <f>'Activity data'!Q1022*'Emission factors'!$B$37*'Emission factors'!$D$37/1000</f>
        <v>0</v>
      </c>
    </row>
    <row r="4545" spans="1:21" x14ac:dyDescent="0.25">
      <c r="A4545" s="92" t="s">
        <v>11</v>
      </c>
      <c r="B4545" s="92" t="s">
        <v>12</v>
      </c>
      <c r="C4545" s="92" t="s">
        <v>43</v>
      </c>
      <c r="D4545" s="92" t="s">
        <v>43</v>
      </c>
      <c r="E4545" s="92" t="s">
        <v>46</v>
      </c>
      <c r="F4545" s="92" t="s">
        <v>34</v>
      </c>
      <c r="G4545" s="92" t="s">
        <v>97</v>
      </c>
      <c r="H4545" s="92" t="s">
        <v>31</v>
      </c>
      <c r="I4545" s="89" t="s">
        <v>259</v>
      </c>
      <c r="L4545" s="98">
        <f>'Activity data'!H1023*'Emission factors'!$B$37*'Emission factors'!$D$37/1000</f>
        <v>0</v>
      </c>
      <c r="M4545" s="98">
        <f>'Activity data'!I1023*'Emission factors'!$B$37*'Emission factors'!$D$37/1000</f>
        <v>0</v>
      </c>
      <c r="N4545" s="98">
        <f>'Activity data'!J1023*'Emission factors'!$B$37*'Emission factors'!$D$37/1000</f>
        <v>0</v>
      </c>
      <c r="O4545" s="98">
        <f>'Activity data'!K1023*'Emission factors'!$B$37*'Emission factors'!$D$37/1000</f>
        <v>0</v>
      </c>
      <c r="P4545" s="98">
        <f>'Activity data'!L1023*'Emission factors'!$B$37*'Emission factors'!$D$37/1000</f>
        <v>0</v>
      </c>
      <c r="Q4545" s="98">
        <f>'Activity data'!M1023*'Emission factors'!$B$37*'Emission factors'!$D$37/1000</f>
        <v>0</v>
      </c>
      <c r="R4545" s="98">
        <f>'Activity data'!N1023*'Emission factors'!$B$37*'Emission factors'!$D$37/1000</f>
        <v>0</v>
      </c>
      <c r="S4545" s="98">
        <f>'Activity data'!O1023*'Emission factors'!$B$37*'Emission factors'!$D$37/1000</f>
        <v>0</v>
      </c>
      <c r="T4545" s="98">
        <f>'Activity data'!P1023*'Emission factors'!$B$37*'Emission factors'!$D$37/1000</f>
        <v>0</v>
      </c>
      <c r="U4545" s="98">
        <f>'Activity data'!Q1023*'Emission factors'!$B$37*'Emission factors'!$D$37/1000</f>
        <v>0</v>
      </c>
    </row>
    <row r="4546" spans="1:21" x14ac:dyDescent="0.25">
      <c r="A4546" s="92" t="s">
        <v>11</v>
      </c>
      <c r="B4546" s="92" t="s">
        <v>12</v>
      </c>
      <c r="C4546" s="92" t="s">
        <v>43</v>
      </c>
      <c r="D4546" s="92" t="s">
        <v>43</v>
      </c>
      <c r="E4546" s="92" t="s">
        <v>46</v>
      </c>
      <c r="F4546" s="92" t="s">
        <v>34</v>
      </c>
      <c r="G4546" s="92" t="s">
        <v>97</v>
      </c>
      <c r="H4546" s="92" t="s">
        <v>31</v>
      </c>
      <c r="I4546" s="89" t="s">
        <v>223</v>
      </c>
      <c r="L4546" s="98">
        <f>'Activity data'!H1024*'Emission factors'!$B$37*'Emission factors'!$D$37/1000</f>
        <v>0</v>
      </c>
      <c r="M4546" s="98">
        <f>'Activity data'!I1024*'Emission factors'!$B$37*'Emission factors'!$D$37/1000</f>
        <v>0</v>
      </c>
      <c r="N4546" s="98">
        <f>'Activity data'!J1024*'Emission factors'!$B$37*'Emission factors'!$D$37/1000</f>
        <v>0</v>
      </c>
      <c r="O4546" s="98">
        <f>'Activity data'!K1024*'Emission factors'!$B$37*'Emission factors'!$D$37/1000</f>
        <v>0</v>
      </c>
      <c r="P4546" s="98">
        <f>'Activity data'!L1024*'Emission factors'!$B$37*'Emission factors'!$D$37/1000</f>
        <v>0</v>
      </c>
      <c r="Q4546" s="98">
        <f>'Activity data'!M1024*'Emission factors'!$B$37*'Emission factors'!$D$37/1000</f>
        <v>0</v>
      </c>
      <c r="R4546" s="98">
        <f>'Activity data'!N1024*'Emission factors'!$B$37*'Emission factors'!$D$37/1000</f>
        <v>0</v>
      </c>
      <c r="S4546" s="98">
        <f>'Activity data'!O1024*'Emission factors'!$B$37*'Emission factors'!$D$37/1000</f>
        <v>0</v>
      </c>
      <c r="T4546" s="98">
        <f>'Activity data'!P1024*'Emission factors'!$B$37*'Emission factors'!$D$37/1000</f>
        <v>0</v>
      </c>
      <c r="U4546" s="98">
        <f>'Activity data'!Q1024*'Emission factors'!$B$37*'Emission factors'!$D$37/1000</f>
        <v>0</v>
      </c>
    </row>
    <row r="4547" spans="1:21" x14ac:dyDescent="0.25">
      <c r="A4547" s="92" t="s">
        <v>11</v>
      </c>
      <c r="B4547" s="92" t="s">
        <v>12</v>
      </c>
      <c r="C4547" s="92" t="s">
        <v>43</v>
      </c>
      <c r="D4547" s="92" t="s">
        <v>43</v>
      </c>
      <c r="E4547" s="92" t="s">
        <v>46</v>
      </c>
      <c r="F4547" s="92" t="s">
        <v>34</v>
      </c>
      <c r="G4547" s="92" t="s">
        <v>97</v>
      </c>
      <c r="H4547" s="92" t="s">
        <v>31</v>
      </c>
      <c r="I4547" s="89" t="s">
        <v>221</v>
      </c>
      <c r="L4547" s="98">
        <f>'Activity data'!H1025*'Emission factors'!$B$37*'Emission factors'!$D$37/1000</f>
        <v>3.6739805682122633</v>
      </c>
      <c r="M4547" s="98">
        <f>'Activity data'!I1025*'Emission factors'!$B$37*'Emission factors'!$D$37/1000</f>
        <v>4.014963354488251</v>
      </c>
      <c r="N4547" s="98">
        <f>'Activity data'!J1025*'Emission factors'!$B$37*'Emission factors'!$D$37/1000</f>
        <v>4.7256267273969126</v>
      </c>
      <c r="O4547" s="98">
        <f>'Activity data'!K1025*'Emission factors'!$B$37*'Emission factors'!$D$37/1000</f>
        <v>4.0595858359828414</v>
      </c>
      <c r="P4547" s="98">
        <f>'Activity data'!L1025*'Emission factors'!$B$37*'Emission factors'!$D$37/1000</f>
        <v>3.4798473060747805</v>
      </c>
      <c r="Q4547" s="98">
        <f>'Activity data'!M1025*'Emission factors'!$B$37*'Emission factors'!$D$37/1000</f>
        <v>2.6549759845081331</v>
      </c>
      <c r="R4547" s="98">
        <f>'Activity data'!N1025*'Emission factors'!$B$37*'Emission factors'!$D$37/1000</f>
        <v>2.7228414044987739</v>
      </c>
      <c r="S4547" s="98">
        <f>'Activity data'!O1025*'Emission factors'!$B$37*'Emission factors'!$D$37/1000</f>
        <v>3.1030667305703856</v>
      </c>
      <c r="T4547" s="98">
        <f>'Activity data'!P1025*'Emission factors'!$B$37*'Emission factors'!$D$37/1000</f>
        <v>3.6145880300194788</v>
      </c>
      <c r="U4547" s="98">
        <f>'Activity data'!Q1025*'Emission factors'!$B$37*'Emission factors'!$D$37/1000</f>
        <v>4.0007014941088714</v>
      </c>
    </row>
    <row r="4548" spans="1:21" x14ac:dyDescent="0.25">
      <c r="A4548" s="92" t="s">
        <v>11</v>
      </c>
      <c r="B4548" s="92" t="s">
        <v>12</v>
      </c>
      <c r="C4548" s="92" t="s">
        <v>43</v>
      </c>
      <c r="D4548" s="92" t="s">
        <v>43</v>
      </c>
      <c r="E4548" s="92" t="s">
        <v>46</v>
      </c>
      <c r="F4548" s="92" t="s">
        <v>34</v>
      </c>
      <c r="G4548" s="92" t="s">
        <v>97</v>
      </c>
      <c r="H4548" s="92" t="s">
        <v>31</v>
      </c>
      <c r="I4548" s="89" t="s">
        <v>222</v>
      </c>
      <c r="L4548" s="98">
        <f>'Activity data'!H1026*'Emission factors'!$B$37*'Emission factors'!$D$37/1000</f>
        <v>0</v>
      </c>
      <c r="M4548" s="98">
        <f>'Activity data'!I1026*'Emission factors'!$B$37*'Emission factors'!$D$37/1000</f>
        <v>0</v>
      </c>
      <c r="N4548" s="98">
        <f>'Activity data'!J1026*'Emission factors'!$B$37*'Emission factors'!$D$37/1000</f>
        <v>0</v>
      </c>
      <c r="O4548" s="98">
        <f>'Activity data'!K1026*'Emission factors'!$B$37*'Emission factors'!$D$37/1000</f>
        <v>0</v>
      </c>
      <c r="P4548" s="98">
        <f>'Activity data'!L1026*'Emission factors'!$B$37*'Emission factors'!$D$37/1000</f>
        <v>0</v>
      </c>
      <c r="Q4548" s="98">
        <f>'Activity data'!M1026*'Emission factors'!$B$37*'Emission factors'!$D$37/1000</f>
        <v>0</v>
      </c>
      <c r="R4548" s="98">
        <f>'Activity data'!N1026*'Emission factors'!$B$37*'Emission factors'!$D$37/1000</f>
        <v>0</v>
      </c>
      <c r="S4548" s="98">
        <f>'Activity data'!O1026*'Emission factors'!$B$37*'Emission factors'!$D$37/1000</f>
        <v>0</v>
      </c>
      <c r="T4548" s="98">
        <f>'Activity data'!P1026*'Emission factors'!$B$37*'Emission factors'!$D$37/1000</f>
        <v>0</v>
      </c>
      <c r="U4548" s="98">
        <f>'Activity data'!Q1026*'Emission factors'!$B$37*'Emission factors'!$D$37/1000</f>
        <v>0</v>
      </c>
    </row>
    <row r="4549" spans="1:21" x14ac:dyDescent="0.25">
      <c r="A4549" s="92" t="s">
        <v>11</v>
      </c>
      <c r="B4549" s="92" t="s">
        <v>12</v>
      </c>
      <c r="C4549" s="92" t="s">
        <v>43</v>
      </c>
      <c r="D4549" s="92" t="s">
        <v>43</v>
      </c>
      <c r="E4549" s="92" t="s">
        <v>46</v>
      </c>
      <c r="F4549" s="92" t="s">
        <v>34</v>
      </c>
      <c r="G4549" s="92" t="s">
        <v>97</v>
      </c>
      <c r="H4549" s="92" t="s">
        <v>31</v>
      </c>
      <c r="I4549" s="89" t="s">
        <v>201</v>
      </c>
      <c r="L4549" s="98">
        <f>'Activity data'!H1027*'Emission factors'!$B$37*'Emission factors'!$D$37/1000</f>
        <v>49.691526679837423</v>
      </c>
      <c r="M4549" s="98">
        <f>'Activity data'!I1027*'Emission factors'!$B$37*'Emission factors'!$D$37/1000</f>
        <v>56.956964196536838</v>
      </c>
      <c r="N4549" s="98">
        <f>'Activity data'!J1027*'Emission factors'!$B$37*'Emission factors'!$D$37/1000</f>
        <v>73.364277707516635</v>
      </c>
      <c r="O4549" s="98">
        <f>'Activity data'!K1027*'Emission factors'!$B$37*'Emission factors'!$D$37/1000</f>
        <v>74.10628516967121</v>
      </c>
      <c r="P4549" s="98">
        <f>'Activity data'!L1027*'Emission factors'!$B$37*'Emission factors'!$D$37/1000</f>
        <v>75.959798350832472</v>
      </c>
      <c r="Q4549" s="98">
        <f>'Activity data'!M1027*'Emission factors'!$B$37*'Emission factors'!$D$37/1000</f>
        <v>79.872263340690708</v>
      </c>
      <c r="R4549" s="98">
        <f>'Activity data'!N1027*'Emission factors'!$B$37*'Emission factors'!$D$37/1000</f>
        <v>90.741627742103319</v>
      </c>
      <c r="S4549" s="98">
        <f>'Activity data'!O1027*'Emission factors'!$B$37*'Emission factors'!$D$37/1000</f>
        <v>101.14375728671119</v>
      </c>
      <c r="T4549" s="98">
        <f>'Activity data'!P1027*'Emission factors'!$B$37*'Emission factors'!$D$37/1000</f>
        <v>108.27666181146809</v>
      </c>
      <c r="U4549" s="98">
        <f>'Activity data'!Q1027*'Emission factors'!$B$37*'Emission factors'!$D$37/1000</f>
        <v>112.24892233049117</v>
      </c>
    </row>
    <row r="4550" spans="1:21" x14ac:dyDescent="0.25">
      <c r="A4550" s="92" t="s">
        <v>11</v>
      </c>
      <c r="B4550" s="92" t="s">
        <v>12</v>
      </c>
      <c r="C4550" s="92" t="s">
        <v>43</v>
      </c>
      <c r="D4550" s="92" t="s">
        <v>43</v>
      </c>
      <c r="E4550" s="92" t="s">
        <v>46</v>
      </c>
      <c r="F4550" s="92" t="s">
        <v>34</v>
      </c>
      <c r="G4550" s="92" t="s">
        <v>97</v>
      </c>
      <c r="H4550" s="92" t="s">
        <v>31</v>
      </c>
      <c r="I4550" s="89" t="s">
        <v>207</v>
      </c>
      <c r="L4550" s="98">
        <f>'Activity data'!H1028*'Emission factors'!$B$37*'Emission factors'!$D$37/1000</f>
        <v>171.96655299461725</v>
      </c>
      <c r="M4550" s="98">
        <f>'Activity data'!I1028*'Emission factors'!$B$37*'Emission factors'!$D$37/1000</f>
        <v>191.31078325039607</v>
      </c>
      <c r="N4550" s="98">
        <f>'Activity data'!J1028*'Emission factors'!$B$37*'Emission factors'!$D$37/1000</f>
        <v>254.13987668699141</v>
      </c>
      <c r="O4550" s="98">
        <f>'Activity data'!K1028*'Emission factors'!$B$37*'Emission factors'!$D$37/1000</f>
        <v>268.40077421434177</v>
      </c>
      <c r="P4550" s="98">
        <f>'Activity data'!L1028*'Emission factors'!$B$37*'Emission factors'!$D$37/1000</f>
        <v>308.06186409414562</v>
      </c>
      <c r="Q4550" s="98">
        <f>'Activity data'!M1028*'Emission factors'!$B$37*'Emission factors'!$D$37/1000</f>
        <v>327.07892013235983</v>
      </c>
      <c r="R4550" s="98">
        <f>'Activity data'!N1028*'Emission factors'!$B$37*'Emission factors'!$D$37/1000</f>
        <v>347.12019919250019</v>
      </c>
      <c r="S4550" s="98">
        <f>'Activity data'!O1028*'Emission factors'!$B$37*'Emission factors'!$D$37/1000</f>
        <v>370.62051233655313</v>
      </c>
      <c r="T4550" s="98">
        <f>'Activity data'!P1028*'Emission factors'!$B$37*'Emission factors'!$D$37/1000</f>
        <v>395.18512292261613</v>
      </c>
      <c r="U4550" s="98">
        <f>'Activity data'!Q1028*'Emission factors'!$B$37*'Emission factors'!$D$37/1000</f>
        <v>393.17212084637578</v>
      </c>
    </row>
    <row r="4551" spans="1:21" x14ac:dyDescent="0.25">
      <c r="A4551" s="92" t="s">
        <v>11</v>
      </c>
      <c r="B4551" s="92" t="s">
        <v>12</v>
      </c>
      <c r="C4551" s="92" t="s">
        <v>43</v>
      </c>
      <c r="D4551" s="92" t="s">
        <v>43</v>
      </c>
      <c r="E4551" s="92" t="s">
        <v>46</v>
      </c>
      <c r="F4551" s="92" t="s">
        <v>34</v>
      </c>
      <c r="G4551" s="92" t="s">
        <v>97</v>
      </c>
      <c r="H4551" s="92" t="s">
        <v>31</v>
      </c>
      <c r="I4551" s="89" t="s">
        <v>218</v>
      </c>
      <c r="L4551" s="98">
        <f>'Activity data'!H1029*'Emission factors'!$B$37*'Emission factors'!$D$37/1000</f>
        <v>0</v>
      </c>
      <c r="M4551" s="98">
        <f>'Activity data'!I1029*'Emission factors'!$B$37*'Emission factors'!$D$37/1000</f>
        <v>0</v>
      </c>
      <c r="N4551" s="98">
        <f>'Activity data'!J1029*'Emission factors'!$B$37*'Emission factors'!$D$37/1000</f>
        <v>0</v>
      </c>
      <c r="O4551" s="98">
        <f>'Activity data'!K1029*'Emission factors'!$B$37*'Emission factors'!$D$37/1000</f>
        <v>0</v>
      </c>
      <c r="P4551" s="98">
        <f>'Activity data'!L1029*'Emission factors'!$B$37*'Emission factors'!$D$37/1000</f>
        <v>0</v>
      </c>
      <c r="Q4551" s="98">
        <f>'Activity data'!M1029*'Emission factors'!$B$37*'Emission factors'!$D$37/1000</f>
        <v>0</v>
      </c>
      <c r="R4551" s="98">
        <f>'Activity data'!N1029*'Emission factors'!$B$37*'Emission factors'!$D$37/1000</f>
        <v>0</v>
      </c>
      <c r="S4551" s="98">
        <f>'Activity data'!O1029*'Emission factors'!$B$37*'Emission factors'!$D$37/1000</f>
        <v>0</v>
      </c>
      <c r="T4551" s="98">
        <f>'Activity data'!P1029*'Emission factors'!$B$37*'Emission factors'!$D$37/1000</f>
        <v>0</v>
      </c>
      <c r="U4551" s="98">
        <f>'Activity data'!Q1029*'Emission factors'!$B$37*'Emission factors'!$D$37/1000</f>
        <v>0</v>
      </c>
    </row>
    <row r="4552" spans="1:21" x14ac:dyDescent="0.25">
      <c r="A4552" s="92" t="s">
        <v>11</v>
      </c>
      <c r="B4552" s="92" t="s">
        <v>12</v>
      </c>
      <c r="C4552" s="92" t="s">
        <v>43</v>
      </c>
      <c r="D4552" s="92" t="s">
        <v>43</v>
      </c>
      <c r="E4552" s="92" t="s">
        <v>46</v>
      </c>
      <c r="F4552" s="92" t="s">
        <v>34</v>
      </c>
      <c r="G4552" s="92" t="s">
        <v>97</v>
      </c>
      <c r="H4552" s="92" t="s">
        <v>31</v>
      </c>
      <c r="I4552" s="89" t="s">
        <v>194</v>
      </c>
      <c r="L4552" s="98">
        <f>'Activity data'!H1030*'Emission factors'!$B$37*'Emission factors'!$D$37/1000</f>
        <v>0</v>
      </c>
      <c r="M4552" s="98">
        <f>'Activity data'!I1030*'Emission factors'!$B$37*'Emission factors'!$D$37/1000</f>
        <v>0</v>
      </c>
      <c r="N4552" s="98">
        <f>'Activity data'!J1030*'Emission factors'!$B$37*'Emission factors'!$D$37/1000</f>
        <v>0</v>
      </c>
      <c r="O4552" s="98">
        <f>'Activity data'!K1030*'Emission factors'!$B$37*'Emission factors'!$D$37/1000</f>
        <v>0</v>
      </c>
      <c r="P4552" s="98">
        <f>'Activity data'!L1030*'Emission factors'!$B$37*'Emission factors'!$D$37/1000</f>
        <v>0</v>
      </c>
      <c r="Q4552" s="98">
        <f>'Activity data'!M1030*'Emission factors'!$B$37*'Emission factors'!$D$37/1000</f>
        <v>0</v>
      </c>
      <c r="R4552" s="98">
        <f>'Activity data'!N1030*'Emission factors'!$B$37*'Emission factors'!$D$37/1000</f>
        <v>0</v>
      </c>
      <c r="S4552" s="98">
        <f>'Activity data'!O1030*'Emission factors'!$B$37*'Emission factors'!$D$37/1000</f>
        <v>0</v>
      </c>
      <c r="T4552" s="98">
        <f>'Activity data'!P1030*'Emission factors'!$B$37*'Emission factors'!$D$37/1000</f>
        <v>0</v>
      </c>
      <c r="U4552" s="98">
        <f>'Activity data'!Q1030*'Emission factors'!$B$37*'Emission factors'!$D$37/1000</f>
        <v>0</v>
      </c>
    </row>
    <row r="4553" spans="1:21" x14ac:dyDescent="0.25">
      <c r="A4553" s="92" t="s">
        <v>11</v>
      </c>
      <c r="B4553" s="92" t="s">
        <v>12</v>
      </c>
      <c r="C4553" s="92" t="s">
        <v>43</v>
      </c>
      <c r="D4553" s="92" t="s">
        <v>43</v>
      </c>
      <c r="E4553" s="92" t="s">
        <v>46</v>
      </c>
      <c r="F4553" s="92" t="s">
        <v>34</v>
      </c>
      <c r="G4553" s="92" t="s">
        <v>97</v>
      </c>
      <c r="H4553" s="92" t="s">
        <v>31</v>
      </c>
      <c r="I4553" s="89" t="s">
        <v>195</v>
      </c>
      <c r="L4553" s="98">
        <f>'Activity data'!H1031*'Emission factors'!$B$37*'Emission factors'!$D$37/1000</f>
        <v>0</v>
      </c>
      <c r="M4553" s="98">
        <f>'Activity data'!I1031*'Emission factors'!$B$37*'Emission factors'!$D$37/1000</f>
        <v>0</v>
      </c>
      <c r="N4553" s="98">
        <f>'Activity data'!J1031*'Emission factors'!$B$37*'Emission factors'!$D$37/1000</f>
        <v>0</v>
      </c>
      <c r="O4553" s="98">
        <f>'Activity data'!K1031*'Emission factors'!$B$37*'Emission factors'!$D$37/1000</f>
        <v>0</v>
      </c>
      <c r="P4553" s="98">
        <f>'Activity data'!L1031*'Emission factors'!$B$37*'Emission factors'!$D$37/1000</f>
        <v>0</v>
      </c>
      <c r="Q4553" s="98">
        <f>'Activity data'!M1031*'Emission factors'!$B$37*'Emission factors'!$D$37/1000</f>
        <v>0</v>
      </c>
      <c r="R4553" s="98">
        <f>'Activity data'!N1031*'Emission factors'!$B$37*'Emission factors'!$D$37/1000</f>
        <v>0</v>
      </c>
      <c r="S4553" s="98">
        <f>'Activity data'!O1031*'Emission factors'!$B$37*'Emission factors'!$D$37/1000</f>
        <v>0</v>
      </c>
      <c r="T4553" s="98">
        <f>'Activity data'!P1031*'Emission factors'!$B$37*'Emission factors'!$D$37/1000</f>
        <v>0</v>
      </c>
      <c r="U4553" s="98">
        <f>'Activity data'!Q1031*'Emission factors'!$B$37*'Emission factors'!$D$37/1000</f>
        <v>0</v>
      </c>
    </row>
    <row r="4554" spans="1:21" x14ac:dyDescent="0.25">
      <c r="A4554" s="92" t="s">
        <v>11</v>
      </c>
      <c r="B4554" s="92" t="s">
        <v>12</v>
      </c>
      <c r="C4554" s="92" t="s">
        <v>43</v>
      </c>
      <c r="D4554" s="92" t="s">
        <v>43</v>
      </c>
      <c r="E4554" s="92" t="s">
        <v>46</v>
      </c>
      <c r="F4554" s="92" t="s">
        <v>34</v>
      </c>
      <c r="G4554" s="92" t="s">
        <v>97</v>
      </c>
      <c r="H4554" s="92" t="s">
        <v>31</v>
      </c>
      <c r="I4554" s="89" t="s">
        <v>209</v>
      </c>
      <c r="L4554" s="98">
        <f>'Activity data'!H1032*'Emission factors'!$B$37*'Emission factors'!$D$37/1000</f>
        <v>96.044160605332237</v>
      </c>
      <c r="M4554" s="98">
        <f>'Activity data'!I1032*'Emission factors'!$B$37*'Emission factors'!$D$37/1000</f>
        <v>103.83616927946125</v>
      </c>
      <c r="N4554" s="98">
        <f>'Activity data'!J1032*'Emission factors'!$B$37*'Emission factors'!$D$37/1000</f>
        <v>126.77016110258974</v>
      </c>
      <c r="O4554" s="98">
        <f>'Activity data'!K1032*'Emission factors'!$B$37*'Emission factors'!$D$37/1000</f>
        <v>128.35527570013161</v>
      </c>
      <c r="P4554" s="98">
        <f>'Activity data'!L1032*'Emission factors'!$B$37*'Emission factors'!$D$37/1000</f>
        <v>133.85984442374985</v>
      </c>
      <c r="Q4554" s="98">
        <f>'Activity data'!M1032*'Emission factors'!$B$37*'Emission factors'!$D$37/1000</f>
        <v>140.44196175575638</v>
      </c>
      <c r="R4554" s="98">
        <f>'Activity data'!N1032*'Emission factors'!$B$37*'Emission factors'!$D$37/1000</f>
        <v>150.64141269033837</v>
      </c>
      <c r="S4554" s="98">
        <f>'Activity data'!O1032*'Emission factors'!$B$37*'Emission factors'!$D$37/1000</f>
        <v>169.01168022887734</v>
      </c>
      <c r="T4554" s="98">
        <f>'Activity data'!P1032*'Emission factors'!$B$37*'Emission factors'!$D$37/1000</f>
        <v>194.78138032949192</v>
      </c>
      <c r="U4554" s="98">
        <f>'Activity data'!Q1032*'Emission factors'!$B$37*'Emission factors'!$D$37/1000</f>
        <v>206.78366503632051</v>
      </c>
    </row>
    <row r="4555" spans="1:21" x14ac:dyDescent="0.25">
      <c r="A4555" s="92" t="s">
        <v>11</v>
      </c>
      <c r="B4555" s="92" t="s">
        <v>12</v>
      </c>
      <c r="C4555" s="92" t="s">
        <v>43</v>
      </c>
      <c r="D4555" s="92" t="s">
        <v>43</v>
      </c>
      <c r="E4555" s="92" t="s">
        <v>46</v>
      </c>
      <c r="F4555" s="92" t="s">
        <v>34</v>
      </c>
      <c r="G4555" s="92" t="s">
        <v>97</v>
      </c>
      <c r="H4555" s="92" t="s">
        <v>31</v>
      </c>
      <c r="I4555" s="89" t="s">
        <v>208</v>
      </c>
      <c r="L4555" s="98">
        <f>'Activity data'!H1033*'Emission factors'!$B$37*'Emission factors'!$D$37/1000</f>
        <v>35.592115674873718</v>
      </c>
      <c r="M4555" s="98">
        <f>'Activity data'!I1033*'Emission factors'!$B$37*'Emission factors'!$D$37/1000</f>
        <v>36.435099816779747</v>
      </c>
      <c r="N4555" s="98">
        <f>'Activity data'!J1033*'Emission factors'!$B$37*'Emission factors'!$D$37/1000</f>
        <v>42.828183147626795</v>
      </c>
      <c r="O4555" s="98">
        <f>'Activity data'!K1033*'Emission factors'!$B$37*'Emission factors'!$D$37/1000</f>
        <v>43.956490639569104</v>
      </c>
      <c r="P4555" s="98">
        <f>'Activity data'!L1033*'Emission factors'!$B$37*'Emission factors'!$D$37/1000</f>
        <v>45.664612517892863</v>
      </c>
      <c r="Q4555" s="98">
        <f>'Activity data'!M1033*'Emission factors'!$B$37*'Emission factors'!$D$37/1000</f>
        <v>48.249974176826903</v>
      </c>
      <c r="R4555" s="98">
        <f>'Activity data'!N1033*'Emission factors'!$B$37*'Emission factors'!$D$37/1000</f>
        <v>53.163809524764694</v>
      </c>
      <c r="S4555" s="98">
        <f>'Activity data'!O1033*'Emission factors'!$B$37*'Emission factors'!$D$37/1000</f>
        <v>60.155498620793267</v>
      </c>
      <c r="T4555" s="98">
        <f>'Activity data'!P1033*'Emission factors'!$B$37*'Emission factors'!$D$37/1000</f>
        <v>67.981691417485408</v>
      </c>
      <c r="U4555" s="98">
        <f>'Activity data'!Q1033*'Emission factors'!$B$37*'Emission factors'!$D$37/1000</f>
        <v>68.950627696758175</v>
      </c>
    </row>
    <row r="4556" spans="1:21" x14ac:dyDescent="0.25">
      <c r="A4556" s="92" t="s">
        <v>11</v>
      </c>
      <c r="B4556" s="92" t="s">
        <v>12</v>
      </c>
      <c r="C4556" s="92" t="s">
        <v>43</v>
      </c>
      <c r="D4556" s="92" t="s">
        <v>43</v>
      </c>
      <c r="E4556" s="92" t="s">
        <v>46</v>
      </c>
      <c r="F4556" s="92" t="s">
        <v>34</v>
      </c>
      <c r="G4556" s="92" t="s">
        <v>97</v>
      </c>
      <c r="H4556" s="92" t="s">
        <v>31</v>
      </c>
      <c r="I4556" s="89" t="s">
        <v>226</v>
      </c>
      <c r="L4556" s="98">
        <f>'Activity data'!H1034*'Emission factors'!$B$37*'Emission factors'!$D$37/1000</f>
        <v>0</v>
      </c>
      <c r="M4556" s="98">
        <f>'Activity data'!I1034*'Emission factors'!$B$37*'Emission factors'!$D$37/1000</f>
        <v>0</v>
      </c>
      <c r="N4556" s="98">
        <f>'Activity data'!J1034*'Emission factors'!$B$37*'Emission factors'!$D$37/1000</f>
        <v>0</v>
      </c>
      <c r="O4556" s="98">
        <f>'Activity data'!K1034*'Emission factors'!$B$37*'Emission factors'!$D$37/1000</f>
        <v>0</v>
      </c>
      <c r="P4556" s="98">
        <f>'Activity data'!L1034*'Emission factors'!$B$37*'Emission factors'!$D$37/1000</f>
        <v>0</v>
      </c>
      <c r="Q4556" s="98">
        <f>'Activity data'!M1034*'Emission factors'!$B$37*'Emission factors'!$D$37/1000</f>
        <v>0</v>
      </c>
      <c r="R4556" s="98">
        <f>'Activity data'!N1034*'Emission factors'!$B$37*'Emission factors'!$D$37/1000</f>
        <v>0</v>
      </c>
      <c r="S4556" s="98">
        <f>'Activity data'!O1034*'Emission factors'!$B$37*'Emission factors'!$D$37/1000</f>
        <v>0</v>
      </c>
      <c r="T4556" s="98">
        <f>'Activity data'!P1034*'Emission factors'!$B$37*'Emission factors'!$D$37/1000</f>
        <v>0</v>
      </c>
      <c r="U4556" s="98">
        <f>'Activity data'!Q1034*'Emission factors'!$B$37*'Emission factors'!$D$37/1000</f>
        <v>0</v>
      </c>
    </row>
    <row r="4557" spans="1:21" x14ac:dyDescent="0.25">
      <c r="A4557" s="92" t="s">
        <v>11</v>
      </c>
      <c r="B4557" s="92" t="s">
        <v>12</v>
      </c>
      <c r="C4557" s="92" t="s">
        <v>43</v>
      </c>
      <c r="D4557" s="92" t="s">
        <v>43</v>
      </c>
      <c r="E4557" s="92" t="s">
        <v>46</v>
      </c>
      <c r="F4557" s="92" t="s">
        <v>34</v>
      </c>
      <c r="G4557" s="92" t="s">
        <v>97</v>
      </c>
      <c r="H4557" s="92" t="s">
        <v>31</v>
      </c>
      <c r="I4557" s="89" t="s">
        <v>196</v>
      </c>
      <c r="L4557" s="98">
        <f>'Activity data'!H1035*'Emission factors'!$B$37*'Emission factors'!$D$37/1000</f>
        <v>107.39721013199248</v>
      </c>
      <c r="M4557" s="98">
        <f>'Activity data'!I1035*'Emission factors'!$B$37*'Emission factors'!$D$37/1000</f>
        <v>111.33352233052707</v>
      </c>
      <c r="N4557" s="98">
        <f>'Activity data'!J1035*'Emission factors'!$B$37*'Emission factors'!$D$37/1000</f>
        <v>145.63443575343149</v>
      </c>
      <c r="O4557" s="98">
        <f>'Activity data'!K1035*'Emission factors'!$B$37*'Emission factors'!$D$37/1000</f>
        <v>155.15314917313989</v>
      </c>
      <c r="P4557" s="98">
        <f>'Activity data'!L1035*'Emission factors'!$B$37*'Emission factors'!$D$37/1000</f>
        <v>163.45739485864567</v>
      </c>
      <c r="Q4557" s="98">
        <f>'Activity data'!M1035*'Emission factors'!$B$37*'Emission factors'!$D$37/1000</f>
        <v>178.26904068590608</v>
      </c>
      <c r="R4557" s="98">
        <f>'Activity data'!N1035*'Emission factors'!$B$37*'Emission factors'!$D$37/1000</f>
        <v>191.04067864817347</v>
      </c>
      <c r="S4557" s="98">
        <f>'Activity data'!O1035*'Emission factors'!$B$37*'Emission factors'!$D$37/1000</f>
        <v>208.40066777342722</v>
      </c>
      <c r="T4557" s="98">
        <f>'Activity data'!P1035*'Emission factors'!$B$37*'Emission factors'!$D$37/1000</f>
        <v>229.07123899681176</v>
      </c>
      <c r="U4557" s="98">
        <f>'Activity data'!Q1035*'Emission factors'!$B$37*'Emission factors'!$D$37/1000</f>
        <v>231.6953087585575</v>
      </c>
    </row>
    <row r="4558" spans="1:21" x14ac:dyDescent="0.25">
      <c r="A4558" s="92" t="s">
        <v>11</v>
      </c>
      <c r="B4558" s="92" t="s">
        <v>12</v>
      </c>
      <c r="C4558" s="92" t="s">
        <v>43</v>
      </c>
      <c r="D4558" s="92" t="s">
        <v>43</v>
      </c>
      <c r="E4558" s="92" t="s">
        <v>46</v>
      </c>
      <c r="F4558" s="92" t="s">
        <v>34</v>
      </c>
      <c r="G4558" s="92" t="s">
        <v>97</v>
      </c>
      <c r="H4558" s="92" t="s">
        <v>31</v>
      </c>
      <c r="I4558" s="89" t="s">
        <v>197</v>
      </c>
      <c r="L4558" s="98">
        <f>'Activity data'!H1036*'Emission factors'!$B$37*'Emission factors'!$D$37/1000</f>
        <v>67.450103172923349</v>
      </c>
      <c r="M4558" s="98">
        <f>'Activity data'!I1036*'Emission factors'!$B$37*'Emission factors'!$D$37/1000</f>
        <v>76.924072712093775</v>
      </c>
      <c r="N4558" s="98">
        <f>'Activity data'!J1036*'Emission factors'!$B$37*'Emission factors'!$D$37/1000</f>
        <v>107.5246015370701</v>
      </c>
      <c r="O4558" s="98">
        <f>'Activity data'!K1036*'Emission factors'!$B$37*'Emission factors'!$D$37/1000</f>
        <v>111.81329946515083</v>
      </c>
      <c r="P4558" s="98">
        <f>'Activity data'!L1036*'Emission factors'!$B$37*'Emission factors'!$D$37/1000</f>
        <v>116.55051550502901</v>
      </c>
      <c r="Q4558" s="98">
        <f>'Activity data'!M1036*'Emission factors'!$B$37*'Emission factors'!$D$37/1000</f>
        <v>125.76116423176438</v>
      </c>
      <c r="R4558" s="98">
        <f>'Activity data'!N1036*'Emission factors'!$B$37*'Emission factors'!$D$37/1000</f>
        <v>141.49769712624899</v>
      </c>
      <c r="S4558" s="98">
        <f>'Activity data'!O1036*'Emission factors'!$B$37*'Emission factors'!$D$37/1000</f>
        <v>152.23410181393936</v>
      </c>
      <c r="T4558" s="98">
        <f>'Activity data'!P1036*'Emission factors'!$B$37*'Emission factors'!$D$37/1000</f>
        <v>156.16647249601769</v>
      </c>
      <c r="U4558" s="98">
        <f>'Activity data'!Q1036*'Emission factors'!$B$37*'Emission factors'!$D$37/1000</f>
        <v>152.29963147718331</v>
      </c>
    </row>
    <row r="4559" spans="1:21" x14ac:dyDescent="0.25">
      <c r="A4559" s="92" t="s">
        <v>11</v>
      </c>
      <c r="B4559" s="92" t="s">
        <v>12</v>
      </c>
      <c r="C4559" s="92" t="s">
        <v>43</v>
      </c>
      <c r="D4559" s="92" t="s">
        <v>43</v>
      </c>
      <c r="E4559" s="92" t="s">
        <v>46</v>
      </c>
      <c r="F4559" s="92" t="s">
        <v>34</v>
      </c>
      <c r="G4559" s="92" t="s">
        <v>97</v>
      </c>
      <c r="H4559" s="92" t="s">
        <v>31</v>
      </c>
      <c r="I4559" s="92" t="s">
        <v>229</v>
      </c>
      <c r="L4559" s="98">
        <f>'Activity data'!H1037*'Emission factors'!$B$37*'Emission factors'!$D$37/1000</f>
        <v>0</v>
      </c>
      <c r="M4559" s="98">
        <f>'Activity data'!I1037*'Emission factors'!$B$37*'Emission factors'!$D$37/1000</f>
        <v>0</v>
      </c>
      <c r="N4559" s="98">
        <f>'Activity data'!J1037*'Emission factors'!$B$37*'Emission factors'!$D$37/1000</f>
        <v>0</v>
      </c>
      <c r="O4559" s="98">
        <f>'Activity data'!K1037*'Emission factors'!$B$37*'Emission factors'!$D$37/1000</f>
        <v>0</v>
      </c>
      <c r="P4559" s="98">
        <f>'Activity data'!L1037*'Emission factors'!$B$37*'Emission factors'!$D$37/1000</f>
        <v>0</v>
      </c>
      <c r="Q4559" s="98">
        <f>'Activity data'!M1037*'Emission factors'!$B$37*'Emission factors'!$D$37/1000</f>
        <v>0</v>
      </c>
      <c r="R4559" s="98">
        <f>'Activity data'!N1037*'Emission factors'!$B$37*'Emission factors'!$D$37/1000</f>
        <v>0</v>
      </c>
      <c r="S4559" s="98">
        <f>'Activity data'!O1037*'Emission factors'!$B$37*'Emission factors'!$D$37/1000</f>
        <v>0</v>
      </c>
      <c r="T4559" s="98">
        <f>'Activity data'!P1037*'Emission factors'!$B$37*'Emission factors'!$D$37/1000</f>
        <v>0</v>
      </c>
      <c r="U4559" s="98">
        <f>'Activity data'!Q1037*'Emission factors'!$B$37*'Emission factors'!$D$37/1000</f>
        <v>0</v>
      </c>
    </row>
    <row r="4560" spans="1:21" x14ac:dyDescent="0.25">
      <c r="A4560" s="92" t="s">
        <v>11</v>
      </c>
      <c r="B4560" s="92" t="s">
        <v>12</v>
      </c>
      <c r="C4560" s="92" t="s">
        <v>43</v>
      </c>
      <c r="D4560" s="92" t="s">
        <v>43</v>
      </c>
      <c r="E4560" s="92" t="s">
        <v>46</v>
      </c>
      <c r="F4560" s="92" t="s">
        <v>34</v>
      </c>
      <c r="G4560" s="92" t="s">
        <v>97</v>
      </c>
      <c r="H4560" s="92" t="s">
        <v>31</v>
      </c>
      <c r="I4560" s="89" t="s">
        <v>198</v>
      </c>
      <c r="L4560" s="98">
        <f>'Activity data'!H1038*'Emission factors'!$B$37*'Emission factors'!$D$37/1000</f>
        <v>0</v>
      </c>
      <c r="M4560" s="98">
        <f>'Activity data'!I1038*'Emission factors'!$B$37*'Emission factors'!$D$37/1000</f>
        <v>0</v>
      </c>
      <c r="N4560" s="98">
        <f>'Activity data'!J1038*'Emission factors'!$B$37*'Emission factors'!$D$37/1000</f>
        <v>0</v>
      </c>
      <c r="O4560" s="98">
        <f>'Activity data'!K1038*'Emission factors'!$B$37*'Emission factors'!$D$37/1000</f>
        <v>0</v>
      </c>
      <c r="P4560" s="98">
        <f>'Activity data'!L1038*'Emission factors'!$B$37*'Emission factors'!$D$37/1000</f>
        <v>0</v>
      </c>
      <c r="Q4560" s="98">
        <f>'Activity data'!M1038*'Emission factors'!$B$37*'Emission factors'!$D$37/1000</f>
        <v>0</v>
      </c>
      <c r="R4560" s="98">
        <f>'Activity data'!N1038*'Emission factors'!$B$37*'Emission factors'!$D$37/1000</f>
        <v>0</v>
      </c>
      <c r="S4560" s="98">
        <f>'Activity data'!O1038*'Emission factors'!$B$37*'Emission factors'!$D$37/1000</f>
        <v>0</v>
      </c>
      <c r="T4560" s="98">
        <f>'Activity data'!P1038*'Emission factors'!$B$37*'Emission factors'!$D$37/1000</f>
        <v>0</v>
      </c>
      <c r="U4560" s="98">
        <f>'Activity data'!Q1038*'Emission factors'!$B$37*'Emission factors'!$D$37/1000</f>
        <v>0</v>
      </c>
    </row>
    <row r="4561" spans="1:21" x14ac:dyDescent="0.25">
      <c r="A4561" s="92" t="s">
        <v>11</v>
      </c>
      <c r="B4561" s="92" t="s">
        <v>12</v>
      </c>
      <c r="C4561" s="92" t="s">
        <v>43</v>
      </c>
      <c r="D4561" s="92" t="s">
        <v>43</v>
      </c>
      <c r="E4561" s="92" t="s">
        <v>46</v>
      </c>
      <c r="F4561" s="92" t="s">
        <v>34</v>
      </c>
      <c r="G4561" s="92" t="s">
        <v>97</v>
      </c>
      <c r="H4561" s="92" t="s">
        <v>31</v>
      </c>
      <c r="I4561" s="89" t="s">
        <v>231</v>
      </c>
      <c r="L4561" s="98">
        <f>'Activity data'!H1039*'Emission factors'!$B$37*'Emission factors'!$D$37/1000</f>
        <v>0</v>
      </c>
      <c r="M4561" s="98">
        <f>'Activity data'!I1039*'Emission factors'!$B$37*'Emission factors'!$D$37/1000</f>
        <v>0</v>
      </c>
      <c r="N4561" s="98">
        <f>'Activity data'!J1039*'Emission factors'!$B$37*'Emission factors'!$D$37/1000</f>
        <v>0</v>
      </c>
      <c r="O4561" s="98">
        <f>'Activity data'!K1039*'Emission factors'!$B$37*'Emission factors'!$D$37/1000</f>
        <v>0</v>
      </c>
      <c r="P4561" s="98">
        <f>'Activity data'!L1039*'Emission factors'!$B$37*'Emission factors'!$D$37/1000</f>
        <v>0</v>
      </c>
      <c r="Q4561" s="98">
        <f>'Activity data'!M1039*'Emission factors'!$B$37*'Emission factors'!$D$37/1000</f>
        <v>0</v>
      </c>
      <c r="R4561" s="98">
        <f>'Activity data'!N1039*'Emission factors'!$B$37*'Emission factors'!$D$37/1000</f>
        <v>0</v>
      </c>
      <c r="S4561" s="98">
        <f>'Activity data'!O1039*'Emission factors'!$B$37*'Emission factors'!$D$37/1000</f>
        <v>0</v>
      </c>
      <c r="T4561" s="98">
        <f>'Activity data'!P1039*'Emission factors'!$B$37*'Emission factors'!$D$37/1000</f>
        <v>0</v>
      </c>
      <c r="U4561" s="98">
        <f>'Activity data'!Q1039*'Emission factors'!$B$37*'Emission factors'!$D$37/1000</f>
        <v>0</v>
      </c>
    </row>
    <row r="4562" spans="1:21" x14ac:dyDescent="0.25">
      <c r="A4562" s="92" t="s">
        <v>11</v>
      </c>
      <c r="B4562" s="92" t="s">
        <v>12</v>
      </c>
      <c r="C4562" s="92" t="s">
        <v>43</v>
      </c>
      <c r="D4562" s="92" t="s">
        <v>43</v>
      </c>
      <c r="E4562" s="92" t="s">
        <v>46</v>
      </c>
      <c r="F4562" s="92" t="s">
        <v>34</v>
      </c>
      <c r="G4562" s="92" t="s">
        <v>97</v>
      </c>
      <c r="H4562" s="92" t="s">
        <v>31</v>
      </c>
      <c r="I4562" s="89" t="s">
        <v>230</v>
      </c>
      <c r="L4562" s="98">
        <f>'Activity data'!H1040*'Emission factors'!$B$37*'Emission factors'!$D$37/1000</f>
        <v>0</v>
      </c>
      <c r="M4562" s="98">
        <f>'Activity data'!I1040*'Emission factors'!$B$37*'Emission factors'!$D$37/1000</f>
        <v>0</v>
      </c>
      <c r="N4562" s="98">
        <f>'Activity data'!J1040*'Emission factors'!$B$37*'Emission factors'!$D$37/1000</f>
        <v>0</v>
      </c>
      <c r="O4562" s="98">
        <f>'Activity data'!K1040*'Emission factors'!$B$37*'Emission factors'!$D$37/1000</f>
        <v>0</v>
      </c>
      <c r="P4562" s="98">
        <f>'Activity data'!L1040*'Emission factors'!$B$37*'Emission factors'!$D$37/1000</f>
        <v>0</v>
      </c>
      <c r="Q4562" s="98">
        <f>'Activity data'!M1040*'Emission factors'!$B$37*'Emission factors'!$D$37/1000</f>
        <v>0</v>
      </c>
      <c r="R4562" s="98">
        <f>'Activity data'!N1040*'Emission factors'!$B$37*'Emission factors'!$D$37/1000</f>
        <v>0</v>
      </c>
      <c r="S4562" s="98">
        <f>'Activity data'!O1040*'Emission factors'!$B$37*'Emission factors'!$D$37/1000</f>
        <v>0</v>
      </c>
      <c r="T4562" s="98">
        <f>'Activity data'!P1040*'Emission factors'!$B$37*'Emission factors'!$D$37/1000</f>
        <v>0</v>
      </c>
      <c r="U4562" s="98">
        <f>'Activity data'!Q1040*'Emission factors'!$B$37*'Emission factors'!$D$37/1000</f>
        <v>0</v>
      </c>
    </row>
    <row r="4563" spans="1:21" x14ac:dyDescent="0.25">
      <c r="A4563" s="92" t="s">
        <v>11</v>
      </c>
      <c r="B4563" s="92" t="s">
        <v>12</v>
      </c>
      <c r="C4563" s="92" t="s">
        <v>43</v>
      </c>
      <c r="D4563" s="92" t="s">
        <v>43</v>
      </c>
      <c r="E4563" s="92" t="s">
        <v>46</v>
      </c>
      <c r="F4563" s="92" t="s">
        <v>34</v>
      </c>
      <c r="G4563" s="92" t="s">
        <v>97</v>
      </c>
      <c r="H4563" s="92" t="s">
        <v>31</v>
      </c>
      <c r="I4563" s="89" t="s">
        <v>303</v>
      </c>
      <c r="L4563" s="98">
        <f>'Activity data'!H1041*'Emission factors'!$B$37*'Emission factors'!$D$37/1000</f>
        <v>21.695665727268455</v>
      </c>
      <c r="M4563" s="98">
        <f>'Activity data'!I1041*'Emission factors'!$B$37*'Emission factors'!$D$37/1000</f>
        <v>23.672875617771805</v>
      </c>
      <c r="N4563" s="98">
        <f>'Activity data'!J1041*'Emission factors'!$B$37*'Emission factors'!$D$37/1000</f>
        <v>30.712014959897722</v>
      </c>
      <c r="O4563" s="98">
        <f>'Activity data'!K1041*'Emission factors'!$B$37*'Emission factors'!$D$37/1000</f>
        <v>31.561721306380367</v>
      </c>
      <c r="P4563" s="98">
        <f>'Activity data'!L1041*'Emission factors'!$B$37*'Emission factors'!$D$37/1000</f>
        <v>34.606305285720467</v>
      </c>
      <c r="Q4563" s="98">
        <f>'Activity data'!M1041*'Emission factors'!$B$37*'Emission factors'!$D$37/1000</f>
        <v>37.460548399719102</v>
      </c>
      <c r="R4563" s="98">
        <f>'Activity data'!N1041*'Emission factors'!$B$37*'Emission factors'!$D$37/1000</f>
        <v>38.896395572614701</v>
      </c>
      <c r="S4563" s="98">
        <f>'Activity data'!O1041*'Emission factors'!$B$37*'Emission factors'!$D$37/1000</f>
        <v>40.293862980877464</v>
      </c>
      <c r="T4563" s="98">
        <f>'Activity data'!P1041*'Emission factors'!$B$37*'Emission factors'!$D$37/1000</f>
        <v>45.589836890533185</v>
      </c>
      <c r="U4563" s="98">
        <f>'Activity data'!Q1041*'Emission factors'!$B$37*'Emission factors'!$D$37/1000</f>
        <v>45.278394868209666</v>
      </c>
    </row>
    <row r="4564" spans="1:21" x14ac:dyDescent="0.25">
      <c r="A4564" s="92" t="s">
        <v>11</v>
      </c>
      <c r="B4564" s="92" t="s">
        <v>12</v>
      </c>
      <c r="C4564" s="92" t="s">
        <v>43</v>
      </c>
      <c r="D4564" s="92" t="s">
        <v>43</v>
      </c>
      <c r="E4564" s="92" t="s">
        <v>46</v>
      </c>
      <c r="F4564" s="92" t="s">
        <v>34</v>
      </c>
      <c r="G4564" s="92" t="s">
        <v>97</v>
      </c>
      <c r="H4564" s="92" t="s">
        <v>31</v>
      </c>
      <c r="I4564" s="89" t="s">
        <v>225</v>
      </c>
      <c r="L4564" s="98">
        <f>'Activity data'!H1042*'Emission factors'!$B$37*'Emission factors'!$D$37/1000</f>
        <v>0</v>
      </c>
      <c r="M4564" s="98">
        <f>'Activity data'!I1042*'Emission factors'!$B$37*'Emission factors'!$D$37/1000</f>
        <v>0</v>
      </c>
      <c r="N4564" s="98">
        <f>'Activity data'!J1042*'Emission factors'!$B$37*'Emission factors'!$D$37/1000</f>
        <v>0</v>
      </c>
      <c r="O4564" s="98">
        <f>'Activity data'!K1042*'Emission factors'!$B$37*'Emission factors'!$D$37/1000</f>
        <v>0</v>
      </c>
      <c r="P4564" s="98">
        <f>'Activity data'!L1042*'Emission factors'!$B$37*'Emission factors'!$D$37/1000</f>
        <v>0</v>
      </c>
      <c r="Q4564" s="98">
        <f>'Activity data'!M1042*'Emission factors'!$B$37*'Emission factors'!$D$37/1000</f>
        <v>0</v>
      </c>
      <c r="R4564" s="98">
        <f>'Activity data'!N1042*'Emission factors'!$B$37*'Emission factors'!$D$37/1000</f>
        <v>0</v>
      </c>
      <c r="S4564" s="98">
        <f>'Activity data'!O1042*'Emission factors'!$B$37*'Emission factors'!$D$37/1000</f>
        <v>0</v>
      </c>
      <c r="T4564" s="98">
        <f>'Activity data'!P1042*'Emission factors'!$B$37*'Emission factors'!$D$37/1000</f>
        <v>0</v>
      </c>
      <c r="U4564" s="98">
        <f>'Activity data'!Q1042*'Emission factors'!$B$37*'Emission factors'!$D$37/1000</f>
        <v>0</v>
      </c>
    </row>
    <row r="4565" spans="1:21" x14ac:dyDescent="0.25">
      <c r="A4565" s="92" t="s">
        <v>11</v>
      </c>
      <c r="B4565" s="92" t="s">
        <v>12</v>
      </c>
      <c r="C4565" s="92" t="s">
        <v>43</v>
      </c>
      <c r="D4565" s="92" t="s">
        <v>43</v>
      </c>
      <c r="E4565" s="92" t="s">
        <v>46</v>
      </c>
      <c r="F4565" s="92" t="s">
        <v>34</v>
      </c>
      <c r="G4565" s="92" t="s">
        <v>97</v>
      </c>
      <c r="H4565" s="92" t="s">
        <v>31</v>
      </c>
      <c r="I4565" s="89" t="s">
        <v>205</v>
      </c>
      <c r="L4565" s="98">
        <f>'Activity data'!H1043*'Emission factors'!$B$37*'Emission factors'!$D$37/1000</f>
        <v>260.51939174773594</v>
      </c>
      <c r="M4565" s="98">
        <f>'Activity data'!I1043*'Emission factors'!$B$37*'Emission factors'!$D$37/1000</f>
        <v>277.53795630717877</v>
      </c>
      <c r="N4565" s="98">
        <f>'Activity data'!J1043*'Emission factors'!$B$37*'Emission factors'!$D$37/1000</f>
        <v>336.94752463400198</v>
      </c>
      <c r="O4565" s="98">
        <f>'Activity data'!K1043*'Emission factors'!$B$37*'Emission factors'!$D$37/1000</f>
        <v>324.53661739117933</v>
      </c>
      <c r="P4565" s="98">
        <f>'Activity data'!L1043*'Emission factors'!$B$37*'Emission factors'!$D$37/1000</f>
        <v>342.56390367631428</v>
      </c>
      <c r="Q4565" s="98">
        <f>'Activity data'!M1043*'Emission factors'!$B$37*'Emission factors'!$D$37/1000</f>
        <v>343.57097106156954</v>
      </c>
      <c r="R4565" s="98">
        <f>'Activity data'!N1043*'Emission factors'!$B$37*'Emission factors'!$D$37/1000</f>
        <v>359.50613258643199</v>
      </c>
      <c r="S4565" s="98">
        <f>'Activity data'!O1043*'Emission factors'!$B$37*'Emission factors'!$D$37/1000</f>
        <v>384.92089620284389</v>
      </c>
      <c r="T4565" s="98">
        <f>'Activity data'!P1043*'Emission factors'!$B$37*'Emission factors'!$D$37/1000</f>
        <v>407.98025807811587</v>
      </c>
      <c r="U4565" s="98">
        <f>'Activity data'!Q1043*'Emission factors'!$B$37*'Emission factors'!$D$37/1000</f>
        <v>403.85479955410517</v>
      </c>
    </row>
    <row r="4566" spans="1:21" x14ac:dyDescent="0.25">
      <c r="A4566" s="92" t="s">
        <v>11</v>
      </c>
      <c r="B4566" s="92" t="s">
        <v>12</v>
      </c>
      <c r="C4566" s="92" t="s">
        <v>43</v>
      </c>
      <c r="D4566" s="92" t="s">
        <v>43</v>
      </c>
      <c r="E4566" s="92" t="s">
        <v>46</v>
      </c>
      <c r="F4566" s="92" t="s">
        <v>34</v>
      </c>
      <c r="G4566" s="92" t="s">
        <v>97</v>
      </c>
      <c r="H4566" s="92" t="s">
        <v>31</v>
      </c>
      <c r="I4566" s="89" t="s">
        <v>204</v>
      </c>
      <c r="L4566" s="98">
        <f>'Activity data'!H1044*'Emission factors'!$B$37*'Emission factors'!$D$37/1000</f>
        <v>151.10527225107788</v>
      </c>
      <c r="M4566" s="98">
        <f>'Activity data'!I1044*'Emission factors'!$B$37*'Emission factors'!$D$37/1000</f>
        <v>164.11845952940175</v>
      </c>
      <c r="N4566" s="98">
        <f>'Activity data'!J1044*'Emission factors'!$B$37*'Emission factors'!$D$37/1000</f>
        <v>207.52796132784948</v>
      </c>
      <c r="O4566" s="98">
        <f>'Activity data'!K1044*'Emission factors'!$B$37*'Emission factors'!$D$37/1000</f>
        <v>204.20868115267763</v>
      </c>
      <c r="P4566" s="98">
        <f>'Activity data'!L1044*'Emission factors'!$B$37*'Emission factors'!$D$37/1000</f>
        <v>211.03655185617424</v>
      </c>
      <c r="Q4566" s="98">
        <f>'Activity data'!M1044*'Emission factors'!$B$37*'Emission factors'!$D$37/1000</f>
        <v>222.56988651385899</v>
      </c>
      <c r="R4566" s="98">
        <f>'Activity data'!N1044*'Emission factors'!$B$37*'Emission factors'!$D$37/1000</f>
        <v>247.51980477464491</v>
      </c>
      <c r="S4566" s="98">
        <f>'Activity data'!O1044*'Emission factors'!$B$37*'Emission factors'!$D$37/1000</f>
        <v>276.6027773125989</v>
      </c>
      <c r="T4566" s="98">
        <f>'Activity data'!P1044*'Emission factors'!$B$37*'Emission factors'!$D$37/1000</f>
        <v>307.73643525499</v>
      </c>
      <c r="U4566" s="98">
        <f>'Activity data'!Q1044*'Emission factors'!$B$37*'Emission factors'!$D$37/1000</f>
        <v>316.32512620380271</v>
      </c>
    </row>
    <row r="4567" spans="1:21" x14ac:dyDescent="0.25">
      <c r="A4567" s="92" t="s">
        <v>11</v>
      </c>
      <c r="B4567" s="92" t="s">
        <v>12</v>
      </c>
      <c r="C4567" s="92" t="s">
        <v>43</v>
      </c>
      <c r="D4567" s="92" t="s">
        <v>43</v>
      </c>
      <c r="E4567" s="92" t="s">
        <v>46</v>
      </c>
      <c r="F4567" s="92" t="s">
        <v>34</v>
      </c>
      <c r="G4567" s="92" t="s">
        <v>97</v>
      </c>
      <c r="H4567" s="92" t="s">
        <v>31</v>
      </c>
      <c r="I4567" s="89" t="s">
        <v>228</v>
      </c>
      <c r="L4567" s="98">
        <f>'Activity data'!H1045*'Emission factors'!$B$37*'Emission factors'!$D$37/1000</f>
        <v>0</v>
      </c>
      <c r="M4567" s="98">
        <f>'Activity data'!I1045*'Emission factors'!$B$37*'Emission factors'!$D$37/1000</f>
        <v>0</v>
      </c>
      <c r="N4567" s="98">
        <f>'Activity data'!J1045*'Emission factors'!$B$37*'Emission factors'!$D$37/1000</f>
        <v>0</v>
      </c>
      <c r="O4567" s="98">
        <f>'Activity data'!K1045*'Emission factors'!$B$37*'Emission factors'!$D$37/1000</f>
        <v>0</v>
      </c>
      <c r="P4567" s="98">
        <f>'Activity data'!L1045*'Emission factors'!$B$37*'Emission factors'!$D$37/1000</f>
        <v>0</v>
      </c>
      <c r="Q4567" s="98">
        <f>'Activity data'!M1045*'Emission factors'!$B$37*'Emission factors'!$D$37/1000</f>
        <v>0</v>
      </c>
      <c r="R4567" s="98">
        <f>'Activity data'!N1045*'Emission factors'!$B$37*'Emission factors'!$D$37/1000</f>
        <v>0</v>
      </c>
      <c r="S4567" s="98">
        <f>'Activity data'!O1045*'Emission factors'!$B$37*'Emission factors'!$D$37/1000</f>
        <v>0</v>
      </c>
      <c r="T4567" s="98">
        <f>'Activity data'!P1045*'Emission factors'!$B$37*'Emission factors'!$D$37/1000</f>
        <v>0</v>
      </c>
      <c r="U4567" s="98">
        <f>'Activity data'!Q1045*'Emission factors'!$B$37*'Emission factors'!$D$37/1000</f>
        <v>0</v>
      </c>
    </row>
    <row r="4568" spans="1:21" x14ac:dyDescent="0.25">
      <c r="A4568" s="92" t="s">
        <v>11</v>
      </c>
      <c r="B4568" s="92" t="s">
        <v>12</v>
      </c>
      <c r="C4568" s="92" t="s">
        <v>43</v>
      </c>
      <c r="D4568" s="92" t="s">
        <v>43</v>
      </c>
      <c r="E4568" s="92" t="s">
        <v>46</v>
      </c>
      <c r="F4568" s="92" t="s">
        <v>34</v>
      </c>
      <c r="G4568" s="92" t="s">
        <v>97</v>
      </c>
      <c r="H4568" s="92" t="s">
        <v>31</v>
      </c>
      <c r="I4568" s="89" t="s">
        <v>202</v>
      </c>
      <c r="L4568" s="98">
        <f>'Activity data'!H1046*'Emission factors'!$B$37*'Emission factors'!$D$37/1000</f>
        <v>86.827721985709644</v>
      </c>
      <c r="M4568" s="98">
        <f>'Activity data'!I1046*'Emission factors'!$B$37*'Emission factors'!$D$37/1000</f>
        <v>91.930855651933385</v>
      </c>
      <c r="N4568" s="98">
        <f>'Activity data'!J1046*'Emission factors'!$B$37*'Emission factors'!$D$37/1000</f>
        <v>119.88277412712374</v>
      </c>
      <c r="O4568" s="98">
        <f>'Activity data'!K1046*'Emission factors'!$B$37*'Emission factors'!$D$37/1000</f>
        <v>129.88827332783356</v>
      </c>
      <c r="P4568" s="98">
        <f>'Activity data'!L1046*'Emission factors'!$B$37*'Emission factors'!$D$37/1000</f>
        <v>138.67408222826296</v>
      </c>
      <c r="Q4568" s="98">
        <f>'Activity data'!M1046*'Emission factors'!$B$37*'Emission factors'!$D$37/1000</f>
        <v>148.47005845817716</v>
      </c>
      <c r="R4568" s="98">
        <f>'Activity data'!N1046*'Emission factors'!$B$37*'Emission factors'!$D$37/1000</f>
        <v>162.91563360529568</v>
      </c>
      <c r="S4568" s="98">
        <f>'Activity data'!O1046*'Emission factors'!$B$37*'Emission factors'!$D$37/1000</f>
        <v>190.56444355033599</v>
      </c>
      <c r="T4568" s="98">
        <f>'Activity data'!P1046*'Emission factors'!$B$37*'Emission factors'!$D$37/1000</f>
        <v>191.34052035195739</v>
      </c>
      <c r="U4568" s="98">
        <f>'Activity data'!Q1046*'Emission factors'!$B$37*'Emission factors'!$D$37/1000</f>
        <v>179.25067948848124</v>
      </c>
    </row>
    <row r="4569" spans="1:21" x14ac:dyDescent="0.25">
      <c r="A4569" s="92" t="s">
        <v>11</v>
      </c>
      <c r="B4569" s="92" t="s">
        <v>12</v>
      </c>
      <c r="C4569" s="92" t="s">
        <v>43</v>
      </c>
      <c r="D4569" s="92" t="s">
        <v>43</v>
      </c>
      <c r="E4569" s="92" t="s">
        <v>46</v>
      </c>
      <c r="F4569" s="92" t="s">
        <v>34</v>
      </c>
      <c r="G4569" s="92" t="s">
        <v>97</v>
      </c>
      <c r="H4569" s="92" t="s">
        <v>31</v>
      </c>
      <c r="I4569" s="89" t="s">
        <v>190</v>
      </c>
      <c r="L4569" s="98">
        <f>'Activity data'!H1047*'Emission factors'!$B$37*'Emission factors'!$D$37/1000</f>
        <v>0</v>
      </c>
      <c r="M4569" s="98">
        <f>'Activity data'!I1047*'Emission factors'!$B$37*'Emission factors'!$D$37/1000</f>
        <v>0</v>
      </c>
      <c r="N4569" s="98">
        <f>'Activity data'!J1047*'Emission factors'!$B$37*'Emission factors'!$D$37/1000</f>
        <v>0</v>
      </c>
      <c r="O4569" s="98">
        <f>'Activity data'!K1047*'Emission factors'!$B$37*'Emission factors'!$D$37/1000</f>
        <v>0</v>
      </c>
      <c r="P4569" s="98">
        <f>'Activity data'!L1047*'Emission factors'!$B$37*'Emission factors'!$D$37/1000</f>
        <v>0</v>
      </c>
      <c r="Q4569" s="98">
        <f>'Activity data'!M1047*'Emission factors'!$B$37*'Emission factors'!$D$37/1000</f>
        <v>0</v>
      </c>
      <c r="R4569" s="98">
        <f>'Activity data'!N1047*'Emission factors'!$B$37*'Emission factors'!$D$37/1000</f>
        <v>0</v>
      </c>
      <c r="S4569" s="98">
        <f>'Activity data'!O1047*'Emission factors'!$B$37*'Emission factors'!$D$37/1000</f>
        <v>0</v>
      </c>
      <c r="T4569" s="98">
        <f>'Activity data'!P1047*'Emission factors'!$B$37*'Emission factors'!$D$37/1000</f>
        <v>0</v>
      </c>
      <c r="U4569" s="98">
        <f>'Activity data'!Q1047*'Emission factors'!$B$37*'Emission factors'!$D$37/1000</f>
        <v>0</v>
      </c>
    </row>
    <row r="4570" spans="1:21" x14ac:dyDescent="0.25">
      <c r="A4570" s="92" t="s">
        <v>11</v>
      </c>
      <c r="B4570" s="92" t="s">
        <v>12</v>
      </c>
      <c r="C4570" s="92" t="s">
        <v>43</v>
      </c>
      <c r="D4570" s="92" t="s">
        <v>43</v>
      </c>
      <c r="E4570" s="92" t="s">
        <v>46</v>
      </c>
      <c r="F4570" s="92" t="s">
        <v>34</v>
      </c>
      <c r="G4570" s="92" t="s">
        <v>97</v>
      </c>
      <c r="H4570" s="92" t="s">
        <v>31</v>
      </c>
      <c r="I4570" s="89" t="s">
        <v>210</v>
      </c>
      <c r="L4570" s="98">
        <f>'Activity data'!H1048*'Emission factors'!$B$37*'Emission factors'!$D$37/1000</f>
        <v>0</v>
      </c>
      <c r="M4570" s="98">
        <f>'Activity data'!I1048*'Emission factors'!$B$37*'Emission factors'!$D$37/1000</f>
        <v>0</v>
      </c>
      <c r="N4570" s="98">
        <f>'Activity data'!J1048*'Emission factors'!$B$37*'Emission factors'!$D$37/1000</f>
        <v>0</v>
      </c>
      <c r="O4570" s="98">
        <f>'Activity data'!K1048*'Emission factors'!$B$37*'Emission factors'!$D$37/1000</f>
        <v>0</v>
      </c>
      <c r="P4570" s="98">
        <f>'Activity data'!L1048*'Emission factors'!$B$37*'Emission factors'!$D$37/1000</f>
        <v>0</v>
      </c>
      <c r="Q4570" s="98">
        <f>'Activity data'!M1048*'Emission factors'!$B$37*'Emission factors'!$D$37/1000</f>
        <v>0</v>
      </c>
      <c r="R4570" s="98">
        <f>'Activity data'!N1048*'Emission factors'!$B$37*'Emission factors'!$D$37/1000</f>
        <v>0</v>
      </c>
      <c r="S4570" s="98">
        <f>'Activity data'!O1048*'Emission factors'!$B$37*'Emission factors'!$D$37/1000</f>
        <v>0</v>
      </c>
      <c r="T4570" s="98">
        <f>'Activity data'!P1048*'Emission factors'!$B$37*'Emission factors'!$D$37/1000</f>
        <v>0</v>
      </c>
      <c r="U4570" s="98">
        <f>'Activity data'!Q1048*'Emission factors'!$B$37*'Emission factors'!$D$37/1000</f>
        <v>0</v>
      </c>
    </row>
    <row r="4571" spans="1:21" x14ac:dyDescent="0.25">
      <c r="A4571" s="92" t="s">
        <v>11</v>
      </c>
      <c r="B4571" s="92" t="s">
        <v>12</v>
      </c>
      <c r="C4571" s="92" t="s">
        <v>43</v>
      </c>
      <c r="D4571" s="92" t="s">
        <v>43</v>
      </c>
      <c r="E4571" s="92" t="s">
        <v>46</v>
      </c>
      <c r="F4571" s="92" t="s">
        <v>34</v>
      </c>
      <c r="G4571" s="92" t="s">
        <v>97</v>
      </c>
      <c r="H4571" s="92" t="s">
        <v>31</v>
      </c>
      <c r="I4571" s="89" t="s">
        <v>199</v>
      </c>
      <c r="L4571" s="98">
        <f>'Activity data'!H1049*'Emission factors'!$B$37*'Emission factors'!$D$37/1000</f>
        <v>379.14815267392351</v>
      </c>
      <c r="M4571" s="98">
        <f>'Activity data'!I1049*'Emission factors'!$B$37*'Emission factors'!$D$37/1000</f>
        <v>384.55306442671287</v>
      </c>
      <c r="N4571" s="98">
        <f>'Activity data'!J1049*'Emission factors'!$B$37*'Emission factors'!$D$37/1000</f>
        <v>466.39716173387103</v>
      </c>
      <c r="O4571" s="98">
        <f>'Activity data'!K1049*'Emission factors'!$B$37*'Emission factors'!$D$37/1000</f>
        <v>485.29050427511038</v>
      </c>
      <c r="P4571" s="98">
        <f>'Activity data'!L1049*'Emission factors'!$B$37*'Emission factors'!$D$37/1000</f>
        <v>519.90514179693037</v>
      </c>
      <c r="Q4571" s="98">
        <f>'Activity data'!M1049*'Emission factors'!$B$37*'Emission factors'!$D$37/1000</f>
        <v>533.86970733434612</v>
      </c>
      <c r="R4571" s="98">
        <f>'Activity data'!N1049*'Emission factors'!$B$37*'Emission factors'!$D$37/1000</f>
        <v>557.08845824591594</v>
      </c>
      <c r="S4571" s="98">
        <f>'Activity data'!O1049*'Emission factors'!$B$37*'Emission factors'!$D$37/1000</f>
        <v>589.9953564997154</v>
      </c>
      <c r="T4571" s="98">
        <f>'Activity data'!P1049*'Emission factors'!$B$37*'Emission factors'!$D$37/1000</f>
        <v>613.24960627156997</v>
      </c>
      <c r="U4571" s="98">
        <f>'Activity data'!Q1049*'Emission factors'!$B$37*'Emission factors'!$D$37/1000</f>
        <v>615.05580714052985</v>
      </c>
    </row>
    <row r="4572" spans="1:21" x14ac:dyDescent="0.25">
      <c r="A4572" s="92" t="s">
        <v>11</v>
      </c>
      <c r="B4572" s="92" t="s">
        <v>12</v>
      </c>
      <c r="C4572" s="92" t="s">
        <v>43</v>
      </c>
      <c r="D4572" s="92" t="s">
        <v>43</v>
      </c>
      <c r="E4572" s="92" t="s">
        <v>46</v>
      </c>
      <c r="F4572" s="92" t="s">
        <v>34</v>
      </c>
      <c r="G4572" s="92" t="s">
        <v>97</v>
      </c>
      <c r="H4572" s="92" t="s">
        <v>31</v>
      </c>
      <c r="I4572" s="89" t="s">
        <v>233</v>
      </c>
      <c r="L4572" s="98">
        <f>'Activity data'!H1050*'Emission factors'!$B$37*'Emission factors'!$D$37/1000</f>
        <v>0</v>
      </c>
      <c r="M4572" s="98">
        <f>'Activity data'!I1050*'Emission factors'!$B$37*'Emission factors'!$D$37/1000</f>
        <v>0</v>
      </c>
      <c r="N4572" s="98">
        <f>'Activity data'!J1050*'Emission factors'!$B$37*'Emission factors'!$D$37/1000</f>
        <v>0</v>
      </c>
      <c r="O4572" s="98">
        <f>'Activity data'!K1050*'Emission factors'!$B$37*'Emission factors'!$D$37/1000</f>
        <v>0</v>
      </c>
      <c r="P4572" s="98">
        <f>'Activity data'!L1050*'Emission factors'!$B$37*'Emission factors'!$D$37/1000</f>
        <v>0</v>
      </c>
      <c r="Q4572" s="98">
        <f>'Activity data'!M1050*'Emission factors'!$B$37*'Emission factors'!$D$37/1000</f>
        <v>0</v>
      </c>
      <c r="R4572" s="98">
        <f>'Activity data'!N1050*'Emission factors'!$B$37*'Emission factors'!$D$37/1000</f>
        <v>0</v>
      </c>
      <c r="S4572" s="98">
        <f>'Activity data'!O1050*'Emission factors'!$B$37*'Emission factors'!$D$37/1000</f>
        <v>0</v>
      </c>
      <c r="T4572" s="98">
        <f>'Activity data'!P1050*'Emission factors'!$B$37*'Emission factors'!$D$37/1000</f>
        <v>0</v>
      </c>
      <c r="U4572" s="98">
        <f>'Activity data'!Q1050*'Emission factors'!$B$37*'Emission factors'!$D$37/1000</f>
        <v>0</v>
      </c>
    </row>
    <row r="4573" spans="1:21" x14ac:dyDescent="0.25">
      <c r="A4573" s="92" t="s">
        <v>11</v>
      </c>
      <c r="B4573" s="92" t="s">
        <v>12</v>
      </c>
      <c r="C4573" s="92" t="s">
        <v>43</v>
      </c>
      <c r="D4573" s="92" t="s">
        <v>43</v>
      </c>
      <c r="E4573" s="92" t="s">
        <v>46</v>
      </c>
      <c r="F4573" s="92" t="s">
        <v>34</v>
      </c>
      <c r="G4573" s="92" t="s">
        <v>97</v>
      </c>
      <c r="H4573" s="92" t="s">
        <v>31</v>
      </c>
      <c r="I4573" s="89" t="s">
        <v>200</v>
      </c>
      <c r="L4573" s="98">
        <f>'Activity data'!H1051*'Emission factors'!$B$37*'Emission factors'!$D$37/1000</f>
        <v>52.186586964785995</v>
      </c>
      <c r="M4573" s="98">
        <f>'Activity data'!I1051*'Emission factors'!$B$37*'Emission factors'!$D$37/1000</f>
        <v>53.414187132802439</v>
      </c>
      <c r="N4573" s="98">
        <f>'Activity data'!J1051*'Emission factors'!$B$37*'Emission factors'!$D$37/1000</f>
        <v>65.731764134597938</v>
      </c>
      <c r="O4573" s="98">
        <f>'Activity data'!K1051*'Emission factors'!$B$37*'Emission factors'!$D$37/1000</f>
        <v>67.93036168068231</v>
      </c>
      <c r="P4573" s="98">
        <f>'Activity data'!L1051*'Emission factors'!$B$37*'Emission factors'!$D$37/1000</f>
        <v>70.229836152922857</v>
      </c>
      <c r="Q4573" s="98">
        <f>'Activity data'!M1051*'Emission factors'!$B$37*'Emission factors'!$D$37/1000</f>
        <v>74.29338989132755</v>
      </c>
      <c r="R4573" s="98">
        <f>'Activity data'!N1051*'Emission factors'!$B$37*'Emission factors'!$D$37/1000</f>
        <v>78.345196624676205</v>
      </c>
      <c r="S4573" s="98">
        <f>'Activity data'!O1051*'Emission factors'!$B$37*'Emission factors'!$D$37/1000</f>
        <v>84.750004628365971</v>
      </c>
      <c r="T4573" s="98">
        <f>'Activity data'!P1051*'Emission factors'!$B$37*'Emission factors'!$D$37/1000</f>
        <v>88.694537297678977</v>
      </c>
      <c r="U4573" s="98">
        <f>'Activity data'!Q1051*'Emission factors'!$B$37*'Emission factors'!$D$37/1000</f>
        <v>87.327381660547459</v>
      </c>
    </row>
    <row r="4574" spans="1:21" x14ac:dyDescent="0.25">
      <c r="A4574" s="92" t="s">
        <v>11</v>
      </c>
      <c r="B4574" s="92" t="s">
        <v>12</v>
      </c>
      <c r="C4574" s="92" t="s">
        <v>43</v>
      </c>
      <c r="D4574" s="92" t="s">
        <v>43</v>
      </c>
      <c r="E4574" s="92" t="s">
        <v>35</v>
      </c>
      <c r="F4574" s="92" t="s">
        <v>34</v>
      </c>
      <c r="G4574" s="92" t="s">
        <v>97</v>
      </c>
      <c r="H4574" s="92" t="s">
        <v>74</v>
      </c>
      <c r="I4574" s="89" t="s">
        <v>227</v>
      </c>
      <c r="J4574" s="92" t="s">
        <v>99</v>
      </c>
      <c r="L4574" s="98">
        <f>'Activity data'!H836*'Emission factors'!$B$42*'Emission factors'!$E$42/1000</f>
        <v>0</v>
      </c>
      <c r="M4574" s="98">
        <f>'Activity data'!I836*'Emission factors'!$B$42*'Emission factors'!$E$42/1000</f>
        <v>0</v>
      </c>
      <c r="N4574" s="98">
        <f>'Activity data'!J836*'Emission factors'!$B$42*'Emission factors'!$E$42/1000</f>
        <v>0</v>
      </c>
      <c r="O4574" s="98">
        <f>'Activity data'!K836*'Emission factors'!$B$42*'Emission factors'!$E$42/1000</f>
        <v>0</v>
      </c>
      <c r="P4574" s="98">
        <f>'Activity data'!L836*'Emission factors'!$B$42*'Emission factors'!$E$42/1000</f>
        <v>0</v>
      </c>
      <c r="Q4574" s="98">
        <f>'Activity data'!M836*'Emission factors'!$B$42*'Emission factors'!$E$42/1000</f>
        <v>0</v>
      </c>
      <c r="R4574" s="98">
        <f>'Activity data'!N836*'Emission factors'!$B$42*'Emission factors'!$E$42/1000</f>
        <v>0</v>
      </c>
      <c r="S4574" s="98">
        <f>'Activity data'!O836*'Emission factors'!$B$42*'Emission factors'!$E$42/1000</f>
        <v>0</v>
      </c>
      <c r="T4574" s="98">
        <f>'Activity data'!P836*'Emission factors'!$B$42*'Emission factors'!$E$42/1000</f>
        <v>0</v>
      </c>
      <c r="U4574" s="98">
        <f>'Activity data'!Q836*'Emission factors'!$B$42*'Emission factors'!$E$42/1000</f>
        <v>0</v>
      </c>
    </row>
    <row r="4575" spans="1:21" x14ac:dyDescent="0.25">
      <c r="A4575" s="92" t="s">
        <v>11</v>
      </c>
      <c r="B4575" s="92" t="s">
        <v>12</v>
      </c>
      <c r="C4575" s="92" t="s">
        <v>43</v>
      </c>
      <c r="D4575" s="92" t="s">
        <v>43</v>
      </c>
      <c r="E4575" s="92" t="s">
        <v>35</v>
      </c>
      <c r="F4575" s="92" t="s">
        <v>34</v>
      </c>
      <c r="G4575" s="92" t="s">
        <v>97</v>
      </c>
      <c r="H4575" s="92" t="s">
        <v>74</v>
      </c>
      <c r="I4575" s="89" t="s">
        <v>203</v>
      </c>
      <c r="L4575" s="98">
        <f>'Activity data'!H837*'Emission factors'!$B$42*'Emission factors'!$E$42/1000</f>
        <v>0</v>
      </c>
      <c r="M4575" s="98">
        <f>'Activity data'!I837*'Emission factors'!$B$42*'Emission factors'!$E$42/1000</f>
        <v>0</v>
      </c>
      <c r="N4575" s="98">
        <f>'Activity data'!J837*'Emission factors'!$B$42*'Emission factors'!$E$42/1000</f>
        <v>0</v>
      </c>
      <c r="O4575" s="98">
        <f>'Activity data'!K837*'Emission factors'!$B$42*'Emission factors'!$E$42/1000</f>
        <v>0</v>
      </c>
      <c r="P4575" s="98">
        <f>'Activity data'!L837*'Emission factors'!$B$42*'Emission factors'!$E$42/1000</f>
        <v>0</v>
      </c>
      <c r="Q4575" s="98">
        <f>'Activity data'!M837*'Emission factors'!$B$42*'Emission factors'!$E$42/1000</f>
        <v>0</v>
      </c>
      <c r="R4575" s="98">
        <f>'Activity data'!N837*'Emission factors'!$B$42*'Emission factors'!$E$42/1000</f>
        <v>6.2719800000000009E-5</v>
      </c>
      <c r="S4575" s="98">
        <f>'Activity data'!O837*'Emission factors'!$B$42*'Emission factors'!$E$42/1000</f>
        <v>2.0906600000000001E-5</v>
      </c>
      <c r="T4575" s="98">
        <f>'Activity data'!P837*'Emission factors'!$B$42*'Emission factors'!$E$42/1000</f>
        <v>2.7813464250000001E-3</v>
      </c>
      <c r="U4575" s="98">
        <f>'Activity data'!Q837*'Emission factors'!$B$42*'Emission factors'!$E$42/1000</f>
        <v>2.3220634250000001E-3</v>
      </c>
    </row>
    <row r="4576" spans="1:21" x14ac:dyDescent="0.25">
      <c r="A4576" s="92" t="s">
        <v>11</v>
      </c>
      <c r="B4576" s="92" t="s">
        <v>12</v>
      </c>
      <c r="C4576" s="92" t="s">
        <v>43</v>
      </c>
      <c r="D4576" s="92" t="s">
        <v>43</v>
      </c>
      <c r="E4576" s="92" t="s">
        <v>35</v>
      </c>
      <c r="F4576" s="92" t="s">
        <v>34</v>
      </c>
      <c r="G4576" s="92" t="s">
        <v>97</v>
      </c>
      <c r="H4576" s="92" t="s">
        <v>74</v>
      </c>
      <c r="I4576" s="89" t="s">
        <v>191</v>
      </c>
      <c r="L4576" s="98">
        <f>'Activity data'!H838*'Emission factors'!$B$42*'Emission factors'!$E$42/1000</f>
        <v>0</v>
      </c>
      <c r="M4576" s="98">
        <f>'Activity data'!I838*'Emission factors'!$B$42*'Emission factors'!$E$42/1000</f>
        <v>0</v>
      </c>
      <c r="N4576" s="98">
        <f>'Activity data'!J838*'Emission factors'!$B$42*'Emission factors'!$E$42/1000</f>
        <v>0</v>
      </c>
      <c r="O4576" s="98">
        <f>'Activity data'!K838*'Emission factors'!$B$42*'Emission factors'!$E$42/1000</f>
        <v>0</v>
      </c>
      <c r="P4576" s="98">
        <f>'Activity data'!L838*'Emission factors'!$B$42*'Emission factors'!$E$42/1000</f>
        <v>0</v>
      </c>
      <c r="Q4576" s="98">
        <f>'Activity data'!M838*'Emission factors'!$B$42*'Emission factors'!$E$42/1000</f>
        <v>0</v>
      </c>
      <c r="R4576" s="98">
        <f>'Activity data'!N838*'Emission factors'!$B$42*'Emission factors'!$E$42/1000</f>
        <v>0</v>
      </c>
      <c r="S4576" s="98">
        <f>'Activity data'!O838*'Emission factors'!$B$42*'Emission factors'!$E$42/1000</f>
        <v>0</v>
      </c>
      <c r="T4576" s="98">
        <f>'Activity data'!P838*'Emission factors'!$B$42*'Emission factors'!$E$42/1000</f>
        <v>0</v>
      </c>
      <c r="U4576" s="98">
        <f>'Activity data'!Q838*'Emission factors'!$B$42*'Emission factors'!$E$42/1000</f>
        <v>0</v>
      </c>
    </row>
    <row r="4577" spans="1:21" x14ac:dyDescent="0.25">
      <c r="A4577" s="92" t="s">
        <v>11</v>
      </c>
      <c r="B4577" s="92" t="s">
        <v>12</v>
      </c>
      <c r="C4577" s="92" t="s">
        <v>43</v>
      </c>
      <c r="D4577" s="92" t="s">
        <v>43</v>
      </c>
      <c r="E4577" s="92" t="s">
        <v>35</v>
      </c>
      <c r="F4577" s="92" t="s">
        <v>34</v>
      </c>
      <c r="G4577" s="92" t="s">
        <v>97</v>
      </c>
      <c r="H4577" s="92" t="s">
        <v>74</v>
      </c>
      <c r="I4577" s="89" t="s">
        <v>192</v>
      </c>
      <c r="L4577" s="98">
        <f>'Activity data'!H839*'Emission factors'!$B$42*'Emission factors'!$E$42/1000</f>
        <v>0</v>
      </c>
      <c r="M4577" s="98">
        <f>'Activity data'!I839*'Emission factors'!$B$42*'Emission factors'!$E$42/1000</f>
        <v>0</v>
      </c>
      <c r="N4577" s="98">
        <f>'Activity data'!J839*'Emission factors'!$B$42*'Emission factors'!$E$42/1000</f>
        <v>0</v>
      </c>
      <c r="O4577" s="98">
        <f>'Activity data'!K839*'Emission factors'!$B$42*'Emission factors'!$E$42/1000</f>
        <v>0</v>
      </c>
      <c r="P4577" s="98">
        <f>'Activity data'!L839*'Emission factors'!$B$42*'Emission factors'!$E$42/1000</f>
        <v>0</v>
      </c>
      <c r="Q4577" s="98">
        <f>'Activity data'!M839*'Emission factors'!$B$42*'Emission factors'!$E$42/1000</f>
        <v>0</v>
      </c>
      <c r="R4577" s="98">
        <f>'Activity data'!N839*'Emission factors'!$B$42*'Emission factors'!$E$42/1000</f>
        <v>0</v>
      </c>
      <c r="S4577" s="98">
        <f>'Activity data'!O839*'Emission factors'!$B$42*'Emission factors'!$E$42/1000</f>
        <v>0</v>
      </c>
      <c r="T4577" s="98">
        <f>'Activity data'!P839*'Emission factors'!$B$42*'Emission factors'!$E$42/1000</f>
        <v>0</v>
      </c>
      <c r="U4577" s="98">
        <f>'Activity data'!Q839*'Emission factors'!$B$42*'Emission factors'!$E$42/1000</f>
        <v>0</v>
      </c>
    </row>
    <row r="4578" spans="1:21" x14ac:dyDescent="0.25">
      <c r="A4578" s="92" t="s">
        <v>11</v>
      </c>
      <c r="B4578" s="92" t="s">
        <v>12</v>
      </c>
      <c r="C4578" s="92" t="s">
        <v>43</v>
      </c>
      <c r="D4578" s="92" t="s">
        <v>43</v>
      </c>
      <c r="E4578" s="92" t="s">
        <v>35</v>
      </c>
      <c r="F4578" s="92" t="s">
        <v>34</v>
      </c>
      <c r="G4578" s="92" t="s">
        <v>97</v>
      </c>
      <c r="H4578" s="92" t="s">
        <v>74</v>
      </c>
      <c r="I4578" s="89" t="s">
        <v>206</v>
      </c>
      <c r="L4578" s="98">
        <f>'Activity data'!H840*'Emission factors'!$B$42*'Emission factors'!$E$42/1000</f>
        <v>0</v>
      </c>
      <c r="M4578" s="98">
        <f>'Activity data'!I840*'Emission factors'!$B$42*'Emission factors'!$E$42/1000</f>
        <v>0</v>
      </c>
      <c r="N4578" s="98">
        <f>'Activity data'!J840*'Emission factors'!$B$42*'Emission factors'!$E$42/1000</f>
        <v>0</v>
      </c>
      <c r="O4578" s="98">
        <f>'Activity data'!K840*'Emission factors'!$B$42*'Emission factors'!$E$42/1000</f>
        <v>0</v>
      </c>
      <c r="P4578" s="98">
        <f>'Activity data'!L840*'Emission factors'!$B$42*'Emission factors'!$E$42/1000</f>
        <v>0</v>
      </c>
      <c r="Q4578" s="98">
        <f>'Activity data'!M840*'Emission factors'!$B$42*'Emission factors'!$E$42/1000</f>
        <v>0</v>
      </c>
      <c r="R4578" s="98">
        <f>'Activity data'!N840*'Emission factors'!$B$42*'Emission factors'!$E$42/1000</f>
        <v>0</v>
      </c>
      <c r="S4578" s="98">
        <f>'Activity data'!O840*'Emission factors'!$B$42*'Emission factors'!$E$42/1000</f>
        <v>0</v>
      </c>
      <c r="T4578" s="98">
        <f>'Activity data'!P840*'Emission factors'!$B$42*'Emission factors'!$E$42/1000</f>
        <v>0</v>
      </c>
      <c r="U4578" s="98">
        <f>'Activity data'!Q840*'Emission factors'!$B$42*'Emission factors'!$E$42/1000</f>
        <v>3.6752099999999999E-4</v>
      </c>
    </row>
    <row r="4579" spans="1:21" x14ac:dyDescent="0.25">
      <c r="A4579" s="92" t="s">
        <v>11</v>
      </c>
      <c r="B4579" s="92" t="s">
        <v>12</v>
      </c>
      <c r="C4579" s="92" t="s">
        <v>43</v>
      </c>
      <c r="D4579" s="92" t="s">
        <v>43</v>
      </c>
      <c r="E4579" s="92" t="s">
        <v>35</v>
      </c>
      <c r="F4579" s="92" t="s">
        <v>34</v>
      </c>
      <c r="G4579" s="92" t="s">
        <v>97</v>
      </c>
      <c r="H4579" s="92" t="s">
        <v>74</v>
      </c>
      <c r="I4579" s="89" t="s">
        <v>220</v>
      </c>
      <c r="L4579" s="98">
        <f>'Activity data'!H841*'Emission factors'!$B$42*'Emission factors'!$E$42/1000</f>
        <v>0</v>
      </c>
      <c r="M4579" s="98">
        <f>'Activity data'!I841*'Emission factors'!$B$42*'Emission factors'!$E$42/1000</f>
        <v>0</v>
      </c>
      <c r="N4579" s="98">
        <f>'Activity data'!J841*'Emission factors'!$B$42*'Emission factors'!$E$42/1000</f>
        <v>0</v>
      </c>
      <c r="O4579" s="98">
        <f>'Activity data'!K841*'Emission factors'!$B$42*'Emission factors'!$E$42/1000</f>
        <v>0</v>
      </c>
      <c r="P4579" s="98">
        <f>'Activity data'!L841*'Emission factors'!$B$42*'Emission factors'!$E$42/1000</f>
        <v>0</v>
      </c>
      <c r="Q4579" s="98">
        <f>'Activity data'!M841*'Emission factors'!$B$42*'Emission factors'!$E$42/1000</f>
        <v>0</v>
      </c>
      <c r="R4579" s="98">
        <f>'Activity data'!N841*'Emission factors'!$B$42*'Emission factors'!$E$42/1000</f>
        <v>0</v>
      </c>
      <c r="S4579" s="98">
        <f>'Activity data'!O841*'Emission factors'!$B$42*'Emission factors'!$E$42/1000</f>
        <v>0</v>
      </c>
      <c r="T4579" s="98">
        <f>'Activity data'!P841*'Emission factors'!$B$42*'Emission factors'!$E$42/1000</f>
        <v>0</v>
      </c>
      <c r="U4579" s="98">
        <f>'Activity data'!Q841*'Emission factors'!$B$42*'Emission factors'!$E$42/1000</f>
        <v>0</v>
      </c>
    </row>
    <row r="4580" spans="1:21" x14ac:dyDescent="0.25">
      <c r="A4580" s="92" t="s">
        <v>11</v>
      </c>
      <c r="B4580" s="92" t="s">
        <v>12</v>
      </c>
      <c r="C4580" s="92" t="s">
        <v>43</v>
      </c>
      <c r="D4580" s="92" t="s">
        <v>43</v>
      </c>
      <c r="E4580" s="92" t="s">
        <v>35</v>
      </c>
      <c r="F4580" s="92" t="s">
        <v>34</v>
      </c>
      <c r="G4580" s="92" t="s">
        <v>97</v>
      </c>
      <c r="H4580" s="92" t="s">
        <v>74</v>
      </c>
      <c r="I4580" s="89" t="s">
        <v>193</v>
      </c>
      <c r="L4580" s="98">
        <f>'Activity data'!H842*'Emission factors'!$B$42*'Emission factors'!$E$42/1000</f>
        <v>0</v>
      </c>
      <c r="M4580" s="98">
        <f>'Activity data'!I842*'Emission factors'!$B$42*'Emission factors'!$E$42/1000</f>
        <v>0</v>
      </c>
      <c r="N4580" s="98">
        <f>'Activity data'!J842*'Emission factors'!$B$42*'Emission factors'!$E$42/1000</f>
        <v>0</v>
      </c>
      <c r="O4580" s="98">
        <f>'Activity data'!K842*'Emission factors'!$B$42*'Emission factors'!$E$42/1000</f>
        <v>0</v>
      </c>
      <c r="P4580" s="98">
        <f>'Activity data'!L842*'Emission factors'!$B$42*'Emission factors'!$E$42/1000</f>
        <v>0</v>
      </c>
      <c r="Q4580" s="98">
        <f>'Activity data'!M842*'Emission factors'!$B$42*'Emission factors'!$E$42/1000</f>
        <v>0</v>
      </c>
      <c r="R4580" s="98">
        <f>'Activity data'!N842*'Emission factors'!$B$42*'Emission factors'!$E$42/1000</f>
        <v>0</v>
      </c>
      <c r="S4580" s="98">
        <f>'Activity data'!O842*'Emission factors'!$B$42*'Emission factors'!$E$42/1000</f>
        <v>0</v>
      </c>
      <c r="T4580" s="98">
        <f>'Activity data'!P842*'Emission factors'!$B$42*'Emission factors'!$E$42/1000</f>
        <v>0</v>
      </c>
      <c r="U4580" s="98">
        <f>'Activity data'!Q842*'Emission factors'!$B$42*'Emission factors'!$E$42/1000</f>
        <v>4.9100947499999999E-4</v>
      </c>
    </row>
    <row r="4581" spans="1:21" x14ac:dyDescent="0.25">
      <c r="A4581" s="92" t="s">
        <v>11</v>
      </c>
      <c r="B4581" s="92" t="s">
        <v>12</v>
      </c>
      <c r="C4581" s="92" t="s">
        <v>43</v>
      </c>
      <c r="D4581" s="92" t="s">
        <v>43</v>
      </c>
      <c r="E4581" s="92" t="s">
        <v>35</v>
      </c>
      <c r="F4581" s="92" t="s">
        <v>34</v>
      </c>
      <c r="G4581" s="92" t="s">
        <v>97</v>
      </c>
      <c r="H4581" s="92" t="s">
        <v>74</v>
      </c>
      <c r="I4581" s="89" t="s">
        <v>259</v>
      </c>
      <c r="L4581" s="98">
        <f>'Activity data'!H843*'Emission factors'!$B$42*'Emission factors'!$E$42/1000</f>
        <v>0</v>
      </c>
      <c r="M4581" s="98">
        <f>'Activity data'!I843*'Emission factors'!$B$42*'Emission factors'!$E$42/1000</f>
        <v>0</v>
      </c>
      <c r="N4581" s="98">
        <f>'Activity data'!J843*'Emission factors'!$B$42*'Emission factors'!$E$42/1000</f>
        <v>0</v>
      </c>
      <c r="O4581" s="98">
        <f>'Activity data'!K843*'Emission factors'!$B$42*'Emission factors'!$E$42/1000</f>
        <v>1.8362214750000001E-3</v>
      </c>
      <c r="P4581" s="98">
        <f>'Activity data'!L843*'Emission factors'!$B$42*'Emission factors'!$E$42/1000</f>
        <v>1.9504391500000003E-3</v>
      </c>
      <c r="Q4581" s="98">
        <f>'Activity data'!M843*'Emission factors'!$B$42*'Emission factors'!$E$42/1000</f>
        <v>4.4612177499999995E-4</v>
      </c>
      <c r="R4581" s="98">
        <f>'Activity data'!N843*'Emission factors'!$B$42*'Emission factors'!$E$42/1000</f>
        <v>1.0568002500000001E-4</v>
      </c>
      <c r="S4581" s="98">
        <f>'Activity data'!O843*'Emission factors'!$B$42*'Emission factors'!$E$42/1000</f>
        <v>3.5226674999999998E-5</v>
      </c>
      <c r="T4581" s="98">
        <f>'Activity data'!P843*'Emission factors'!$B$42*'Emission factors'!$E$42/1000</f>
        <v>1.37281155E-3</v>
      </c>
      <c r="U4581" s="98">
        <f>'Activity data'!Q843*'Emission factors'!$B$42*'Emission factors'!$E$42/1000</f>
        <v>7.056450500000001E-4</v>
      </c>
    </row>
    <row r="4582" spans="1:21" x14ac:dyDescent="0.25">
      <c r="A4582" s="92" t="s">
        <v>11</v>
      </c>
      <c r="B4582" s="92" t="s">
        <v>12</v>
      </c>
      <c r="C4582" s="92" t="s">
        <v>43</v>
      </c>
      <c r="D4582" s="92" t="s">
        <v>43</v>
      </c>
      <c r="E4582" s="92" t="s">
        <v>35</v>
      </c>
      <c r="F4582" s="92" t="s">
        <v>34</v>
      </c>
      <c r="G4582" s="92" t="s">
        <v>97</v>
      </c>
      <c r="H4582" s="92" t="s">
        <v>74</v>
      </c>
      <c r="I4582" s="89" t="s">
        <v>223</v>
      </c>
      <c r="L4582" s="98">
        <f>'Activity data'!H844*'Emission factors'!$B$42*'Emission factors'!$E$42/1000</f>
        <v>0</v>
      </c>
      <c r="M4582" s="98">
        <f>'Activity data'!I844*'Emission factors'!$B$42*'Emission factors'!$E$42/1000</f>
        <v>0</v>
      </c>
      <c r="N4582" s="98">
        <f>'Activity data'!J844*'Emission factors'!$B$42*'Emission factors'!$E$42/1000</f>
        <v>0</v>
      </c>
      <c r="O4582" s="98">
        <f>'Activity data'!K844*'Emission factors'!$B$42*'Emission factors'!$E$42/1000</f>
        <v>0</v>
      </c>
      <c r="P4582" s="98">
        <f>'Activity data'!L844*'Emission factors'!$B$42*'Emission factors'!$E$42/1000</f>
        <v>0</v>
      </c>
      <c r="Q4582" s="98">
        <f>'Activity data'!M844*'Emission factors'!$B$42*'Emission factors'!$E$42/1000</f>
        <v>0</v>
      </c>
      <c r="R4582" s="98">
        <f>'Activity data'!N844*'Emission factors'!$B$42*'Emission factors'!$E$42/1000</f>
        <v>0</v>
      </c>
      <c r="S4582" s="98">
        <f>'Activity data'!O844*'Emission factors'!$B$42*'Emission factors'!$E$42/1000</f>
        <v>0</v>
      </c>
      <c r="T4582" s="98">
        <f>'Activity data'!P844*'Emission factors'!$B$42*'Emission factors'!$E$42/1000</f>
        <v>0</v>
      </c>
      <c r="U4582" s="98">
        <f>'Activity data'!Q844*'Emission factors'!$B$42*'Emission factors'!$E$42/1000</f>
        <v>0</v>
      </c>
    </row>
    <row r="4583" spans="1:21" x14ac:dyDescent="0.25">
      <c r="A4583" s="92" t="s">
        <v>11</v>
      </c>
      <c r="B4583" s="92" t="s">
        <v>12</v>
      </c>
      <c r="C4583" s="92" t="s">
        <v>43</v>
      </c>
      <c r="D4583" s="92" t="s">
        <v>43</v>
      </c>
      <c r="E4583" s="92" t="s">
        <v>35</v>
      </c>
      <c r="F4583" s="92" t="s">
        <v>34</v>
      </c>
      <c r="G4583" s="92" t="s">
        <v>97</v>
      </c>
      <c r="H4583" s="92" t="s">
        <v>74</v>
      </c>
      <c r="I4583" s="89" t="s">
        <v>221</v>
      </c>
      <c r="L4583" s="98">
        <f>'Activity data'!H845*'Emission factors'!$B$42*'Emission factors'!$E$42/1000</f>
        <v>0</v>
      </c>
      <c r="M4583" s="98">
        <f>'Activity data'!I845*'Emission factors'!$B$42*'Emission factors'!$E$42/1000</f>
        <v>0</v>
      </c>
      <c r="N4583" s="98">
        <f>'Activity data'!J845*'Emission factors'!$B$42*'Emission factors'!$E$42/1000</f>
        <v>0</v>
      </c>
      <c r="O4583" s="98">
        <f>'Activity data'!K845*'Emission factors'!$B$42*'Emission factors'!$E$42/1000</f>
        <v>0</v>
      </c>
      <c r="P4583" s="98">
        <f>'Activity data'!L845*'Emission factors'!$B$42*'Emission factors'!$E$42/1000</f>
        <v>0</v>
      </c>
      <c r="Q4583" s="98">
        <f>'Activity data'!M845*'Emission factors'!$B$42*'Emission factors'!$E$42/1000</f>
        <v>0</v>
      </c>
      <c r="R4583" s="98">
        <f>'Activity data'!N845*'Emission factors'!$B$42*'Emission factors'!$E$42/1000</f>
        <v>0</v>
      </c>
      <c r="S4583" s="98">
        <f>'Activity data'!O845*'Emission factors'!$B$42*'Emission factors'!$E$42/1000</f>
        <v>0</v>
      </c>
      <c r="T4583" s="98">
        <f>'Activity data'!P845*'Emission factors'!$B$42*'Emission factors'!$E$42/1000</f>
        <v>0</v>
      </c>
      <c r="U4583" s="98">
        <f>'Activity data'!Q845*'Emission factors'!$B$42*'Emission factors'!$E$42/1000</f>
        <v>0</v>
      </c>
    </row>
    <row r="4584" spans="1:21" x14ac:dyDescent="0.25">
      <c r="A4584" s="92" t="s">
        <v>11</v>
      </c>
      <c r="B4584" s="92" t="s">
        <v>12</v>
      </c>
      <c r="C4584" s="92" t="s">
        <v>43</v>
      </c>
      <c r="D4584" s="92" t="s">
        <v>43</v>
      </c>
      <c r="E4584" s="92" t="s">
        <v>35</v>
      </c>
      <c r="F4584" s="92" t="s">
        <v>34</v>
      </c>
      <c r="G4584" s="92" t="s">
        <v>97</v>
      </c>
      <c r="H4584" s="92" t="s">
        <v>74</v>
      </c>
      <c r="I4584" s="89" t="s">
        <v>222</v>
      </c>
      <c r="L4584" s="98">
        <f>'Activity data'!H846*'Emission factors'!$B$42*'Emission factors'!$E$42/1000</f>
        <v>0</v>
      </c>
      <c r="M4584" s="98">
        <f>'Activity data'!I846*'Emission factors'!$B$42*'Emission factors'!$E$42/1000</f>
        <v>0</v>
      </c>
      <c r="N4584" s="98">
        <f>'Activity data'!J846*'Emission factors'!$B$42*'Emission factors'!$E$42/1000</f>
        <v>0</v>
      </c>
      <c r="O4584" s="98">
        <f>'Activity data'!K846*'Emission factors'!$B$42*'Emission factors'!$E$42/1000</f>
        <v>0</v>
      </c>
      <c r="P4584" s="98">
        <f>'Activity data'!L846*'Emission factors'!$B$42*'Emission factors'!$E$42/1000</f>
        <v>5.2531379999999996E-4</v>
      </c>
      <c r="Q4584" s="98">
        <f>'Activity data'!M846*'Emission factors'!$B$42*'Emission factors'!$E$42/1000</f>
        <v>3.0128917499999995E-4</v>
      </c>
      <c r="R4584" s="98">
        <f>'Activity data'!N846*'Emission factors'!$B$42*'Emission factors'!$E$42/1000</f>
        <v>4.2061524999999999E-5</v>
      </c>
      <c r="S4584" s="98">
        <f>'Activity data'!O846*'Emission factors'!$B$42*'Emission factors'!$E$42/1000</f>
        <v>0</v>
      </c>
      <c r="T4584" s="98">
        <f>'Activity data'!P846*'Emission factors'!$B$42*'Emission factors'!$E$42/1000</f>
        <v>0</v>
      </c>
      <c r="U4584" s="98">
        <f>'Activity data'!Q846*'Emission factors'!$B$42*'Emission factors'!$E$42/1000</f>
        <v>0</v>
      </c>
    </row>
    <row r="4585" spans="1:21" x14ac:dyDescent="0.25">
      <c r="A4585" s="92" t="s">
        <v>11</v>
      </c>
      <c r="B4585" s="92" t="s">
        <v>12</v>
      </c>
      <c r="C4585" s="92" t="s">
        <v>43</v>
      </c>
      <c r="D4585" s="92" t="s">
        <v>43</v>
      </c>
      <c r="E4585" s="92" t="s">
        <v>35</v>
      </c>
      <c r="F4585" s="92" t="s">
        <v>34</v>
      </c>
      <c r="G4585" s="92" t="s">
        <v>97</v>
      </c>
      <c r="H4585" s="92" t="s">
        <v>74</v>
      </c>
      <c r="I4585" s="89" t="s">
        <v>201</v>
      </c>
      <c r="L4585" s="98">
        <f>'Activity data'!H847*'Emission factors'!$B$42*'Emission factors'!$E$42/1000</f>
        <v>0</v>
      </c>
      <c r="M4585" s="98">
        <f>'Activity data'!I847*'Emission factors'!$B$42*'Emission factors'!$E$42/1000</f>
        <v>0</v>
      </c>
      <c r="N4585" s="98">
        <f>'Activity data'!J847*'Emission factors'!$B$42*'Emission factors'!$E$42/1000</f>
        <v>0</v>
      </c>
      <c r="O4585" s="98">
        <f>'Activity data'!K847*'Emission factors'!$B$42*'Emission factors'!$E$42/1000</f>
        <v>0</v>
      </c>
      <c r="P4585" s="98">
        <f>'Activity data'!L847*'Emission factors'!$B$42*'Emission factors'!$E$42/1000</f>
        <v>0</v>
      </c>
      <c r="Q4585" s="98">
        <f>'Activity data'!M847*'Emission factors'!$B$42*'Emission factors'!$E$42/1000</f>
        <v>0</v>
      </c>
      <c r="R4585" s="98">
        <f>'Activity data'!N847*'Emission factors'!$B$42*'Emission factors'!$E$42/1000</f>
        <v>0</v>
      </c>
      <c r="S4585" s="98">
        <f>'Activity data'!O847*'Emission factors'!$B$42*'Emission factors'!$E$42/1000</f>
        <v>0</v>
      </c>
      <c r="T4585" s="98">
        <f>'Activity data'!P847*'Emission factors'!$B$42*'Emission factors'!$E$42/1000</f>
        <v>0</v>
      </c>
      <c r="U4585" s="98">
        <f>'Activity data'!Q847*'Emission factors'!$B$42*'Emission factors'!$E$42/1000</f>
        <v>0</v>
      </c>
    </row>
    <row r="4586" spans="1:21" x14ac:dyDescent="0.25">
      <c r="A4586" s="92" t="s">
        <v>11</v>
      </c>
      <c r="B4586" s="92" t="s">
        <v>12</v>
      </c>
      <c r="C4586" s="92" t="s">
        <v>43</v>
      </c>
      <c r="D4586" s="92" t="s">
        <v>43</v>
      </c>
      <c r="E4586" s="92" t="s">
        <v>35</v>
      </c>
      <c r="F4586" s="92" t="s">
        <v>34</v>
      </c>
      <c r="G4586" s="92" t="s">
        <v>97</v>
      </c>
      <c r="H4586" s="92" t="s">
        <v>74</v>
      </c>
      <c r="I4586" s="89" t="s">
        <v>207</v>
      </c>
      <c r="L4586" s="98">
        <f>'Activity data'!H848*'Emission factors'!$B$42*'Emission factors'!$E$42/1000</f>
        <v>0</v>
      </c>
      <c r="M4586" s="98">
        <f>'Activity data'!I848*'Emission factors'!$B$42*'Emission factors'!$E$42/1000</f>
        <v>0</v>
      </c>
      <c r="N4586" s="98">
        <f>'Activity data'!J848*'Emission factors'!$B$42*'Emission factors'!$E$42/1000</f>
        <v>0</v>
      </c>
      <c r="O4586" s="98">
        <f>'Activity data'!K848*'Emission factors'!$B$42*'Emission factors'!$E$42/1000</f>
        <v>0</v>
      </c>
      <c r="P4586" s="98">
        <f>'Activity data'!L848*'Emission factors'!$B$42*'Emission factors'!$E$42/1000</f>
        <v>0</v>
      </c>
      <c r="Q4586" s="98">
        <f>'Activity data'!M848*'Emission factors'!$B$42*'Emission factors'!$E$42/1000</f>
        <v>4.9597597499999985E-4</v>
      </c>
      <c r="R4586" s="98">
        <f>'Activity data'!N848*'Emission factors'!$B$42*'Emission factors'!$E$42/1000</f>
        <v>3.5380399999999993E-4</v>
      </c>
      <c r="S4586" s="98">
        <f>'Activity data'!O848*'Emission factors'!$B$42*'Emission factors'!$E$42/1000</f>
        <v>1.25120325E-4</v>
      </c>
      <c r="T4586" s="98">
        <f>'Activity data'!P848*'Emission factors'!$B$42*'Emission factors'!$E$42/1000</f>
        <v>2.0764699999999998E-5</v>
      </c>
      <c r="U4586" s="98">
        <f>'Activity data'!Q848*'Emission factors'!$B$42*'Emission factors'!$E$42/1000</f>
        <v>0</v>
      </c>
    </row>
    <row r="4587" spans="1:21" x14ac:dyDescent="0.25">
      <c r="A4587" s="92" t="s">
        <v>11</v>
      </c>
      <c r="B4587" s="92" t="s">
        <v>12</v>
      </c>
      <c r="C4587" s="92" t="s">
        <v>43</v>
      </c>
      <c r="D4587" s="92" t="s">
        <v>43</v>
      </c>
      <c r="E4587" s="92" t="s">
        <v>35</v>
      </c>
      <c r="F4587" s="92" t="s">
        <v>34</v>
      </c>
      <c r="G4587" s="92" t="s">
        <v>97</v>
      </c>
      <c r="H4587" s="92" t="s">
        <v>74</v>
      </c>
      <c r="I4587" s="89" t="s">
        <v>218</v>
      </c>
      <c r="L4587" s="98">
        <f>'Activity data'!H849*'Emission factors'!$B$42*'Emission factors'!$E$42/1000</f>
        <v>0</v>
      </c>
      <c r="M4587" s="98">
        <f>'Activity data'!I849*'Emission factors'!$B$42*'Emission factors'!$E$42/1000</f>
        <v>0</v>
      </c>
      <c r="N4587" s="98">
        <f>'Activity data'!J849*'Emission factors'!$B$42*'Emission factors'!$E$42/1000</f>
        <v>0</v>
      </c>
      <c r="O4587" s="98">
        <f>'Activity data'!K849*'Emission factors'!$B$42*'Emission factors'!$E$42/1000</f>
        <v>0</v>
      </c>
      <c r="P4587" s="98">
        <f>'Activity data'!L849*'Emission factors'!$B$42*'Emission factors'!$E$42/1000</f>
        <v>0</v>
      </c>
      <c r="Q4587" s="98">
        <f>'Activity data'!M849*'Emission factors'!$B$42*'Emission factors'!$E$42/1000</f>
        <v>8.6629950000000012E-5</v>
      </c>
      <c r="R4587" s="98">
        <f>'Activity data'!N849*'Emission factors'!$B$42*'Emission factors'!$E$42/1000</f>
        <v>3.9639764999999994E-4</v>
      </c>
      <c r="S4587" s="98">
        <f>'Activity data'!O849*'Emission factors'!$B$42*'Emission factors'!$E$42/1000</f>
        <v>1.6057167499999999E-4</v>
      </c>
      <c r="T4587" s="98">
        <f>'Activity data'!P849*'Emission factors'!$B$42*'Emission factors'!$E$42/1000</f>
        <v>7.4485675000000002E-5</v>
      </c>
      <c r="U4587" s="98">
        <f>'Activity data'!Q849*'Emission factors'!$B$42*'Emission factors'!$E$42/1000</f>
        <v>2.0599150000000001E-5</v>
      </c>
    </row>
    <row r="4588" spans="1:21" x14ac:dyDescent="0.25">
      <c r="A4588" s="92" t="s">
        <v>11</v>
      </c>
      <c r="B4588" s="92" t="s">
        <v>12</v>
      </c>
      <c r="C4588" s="92" t="s">
        <v>43</v>
      </c>
      <c r="D4588" s="92" t="s">
        <v>43</v>
      </c>
      <c r="E4588" s="92" t="s">
        <v>35</v>
      </c>
      <c r="F4588" s="92" t="s">
        <v>34</v>
      </c>
      <c r="G4588" s="92" t="s">
        <v>97</v>
      </c>
      <c r="H4588" s="92" t="s">
        <v>74</v>
      </c>
      <c r="I4588" s="89" t="s">
        <v>194</v>
      </c>
      <c r="L4588" s="98">
        <f>'Activity data'!H850*'Emission factors'!$B$42*'Emission factors'!$E$42/1000</f>
        <v>0</v>
      </c>
      <c r="M4588" s="98">
        <f>'Activity data'!I850*'Emission factors'!$B$42*'Emission factors'!$E$42/1000</f>
        <v>0</v>
      </c>
      <c r="N4588" s="98">
        <f>'Activity data'!J850*'Emission factors'!$B$42*'Emission factors'!$E$42/1000</f>
        <v>0</v>
      </c>
      <c r="O4588" s="98">
        <f>'Activity data'!K850*'Emission factors'!$B$42*'Emission factors'!$E$42/1000</f>
        <v>0</v>
      </c>
      <c r="P4588" s="98">
        <f>'Activity data'!L850*'Emission factors'!$B$42*'Emission factors'!$E$42/1000</f>
        <v>0</v>
      </c>
      <c r="Q4588" s="98">
        <f>'Activity data'!M850*'Emission factors'!$B$42*'Emission factors'!$E$42/1000</f>
        <v>0</v>
      </c>
      <c r="R4588" s="98">
        <f>'Activity data'!N850*'Emission factors'!$B$42*'Emission factors'!$E$42/1000</f>
        <v>0</v>
      </c>
      <c r="S4588" s="98">
        <f>'Activity data'!O850*'Emission factors'!$B$42*'Emission factors'!$E$42/1000</f>
        <v>0</v>
      </c>
      <c r="T4588" s="98">
        <f>'Activity data'!P850*'Emission factors'!$B$42*'Emission factors'!$E$42/1000</f>
        <v>0</v>
      </c>
      <c r="U4588" s="98">
        <f>'Activity data'!Q850*'Emission factors'!$B$42*'Emission factors'!$E$42/1000</f>
        <v>0</v>
      </c>
    </row>
    <row r="4589" spans="1:21" x14ac:dyDescent="0.25">
      <c r="A4589" s="92" t="s">
        <v>11</v>
      </c>
      <c r="B4589" s="92" t="s">
        <v>12</v>
      </c>
      <c r="C4589" s="92" t="s">
        <v>43</v>
      </c>
      <c r="D4589" s="92" t="s">
        <v>43</v>
      </c>
      <c r="E4589" s="92" t="s">
        <v>35</v>
      </c>
      <c r="F4589" s="92" t="s">
        <v>34</v>
      </c>
      <c r="G4589" s="92" t="s">
        <v>97</v>
      </c>
      <c r="H4589" s="92" t="s">
        <v>74</v>
      </c>
      <c r="I4589" s="89" t="s">
        <v>195</v>
      </c>
      <c r="L4589" s="98">
        <f>'Activity data'!H851*'Emission factors'!$B$42*'Emission factors'!$E$42/1000</f>
        <v>0</v>
      </c>
      <c r="M4589" s="98">
        <f>'Activity data'!I851*'Emission factors'!$B$42*'Emission factors'!$E$42/1000</f>
        <v>0</v>
      </c>
      <c r="N4589" s="98">
        <f>'Activity data'!J851*'Emission factors'!$B$42*'Emission factors'!$E$42/1000</f>
        <v>0</v>
      </c>
      <c r="O4589" s="98">
        <f>'Activity data'!K851*'Emission factors'!$B$42*'Emission factors'!$E$42/1000</f>
        <v>0</v>
      </c>
      <c r="P4589" s="98">
        <f>'Activity data'!L851*'Emission factors'!$B$42*'Emission factors'!$E$42/1000</f>
        <v>0</v>
      </c>
      <c r="Q4589" s="98">
        <f>'Activity data'!M851*'Emission factors'!$B$42*'Emission factors'!$E$42/1000</f>
        <v>0</v>
      </c>
      <c r="R4589" s="98">
        <f>'Activity data'!N851*'Emission factors'!$B$42*'Emission factors'!$E$42/1000</f>
        <v>4.503906000000001E-4</v>
      </c>
      <c r="S4589" s="98">
        <f>'Activity data'!O851*'Emission factors'!$B$42*'Emission factors'!$E$42/1000</f>
        <v>1.5013020000000001E-4</v>
      </c>
      <c r="T4589" s="98">
        <f>'Activity data'!P851*'Emission factors'!$B$42*'Emission factors'!$E$42/1000</f>
        <v>0</v>
      </c>
      <c r="U4589" s="98">
        <f>'Activity data'!Q851*'Emission factors'!$B$42*'Emission factors'!$E$42/1000</f>
        <v>0</v>
      </c>
    </row>
    <row r="4590" spans="1:21" x14ac:dyDescent="0.25">
      <c r="A4590" s="92" t="s">
        <v>11</v>
      </c>
      <c r="B4590" s="92" t="s">
        <v>12</v>
      </c>
      <c r="C4590" s="92" t="s">
        <v>43</v>
      </c>
      <c r="D4590" s="92" t="s">
        <v>43</v>
      </c>
      <c r="E4590" s="92" t="s">
        <v>35</v>
      </c>
      <c r="F4590" s="92" t="s">
        <v>34</v>
      </c>
      <c r="G4590" s="92" t="s">
        <v>97</v>
      </c>
      <c r="H4590" s="92" t="s">
        <v>74</v>
      </c>
      <c r="I4590" s="89" t="s">
        <v>209</v>
      </c>
      <c r="L4590" s="98">
        <f>'Activity data'!H852*'Emission factors'!$B$42*'Emission factors'!$E$42/1000</f>
        <v>0</v>
      </c>
      <c r="M4590" s="98">
        <f>'Activity data'!I852*'Emission factors'!$B$42*'Emission factors'!$E$42/1000</f>
        <v>0</v>
      </c>
      <c r="N4590" s="98">
        <f>'Activity data'!J852*'Emission factors'!$B$42*'Emission factors'!$E$42/1000</f>
        <v>0</v>
      </c>
      <c r="O4590" s="98">
        <f>'Activity data'!K852*'Emission factors'!$B$42*'Emission factors'!$E$42/1000</f>
        <v>0</v>
      </c>
      <c r="P4590" s="98">
        <f>'Activity data'!L852*'Emission factors'!$B$42*'Emission factors'!$E$42/1000</f>
        <v>0</v>
      </c>
      <c r="Q4590" s="98">
        <f>'Activity data'!M852*'Emission factors'!$B$42*'Emission factors'!$E$42/1000</f>
        <v>0</v>
      </c>
      <c r="R4590" s="98">
        <f>'Activity data'!N852*'Emission factors'!$B$42*'Emission factors'!$E$42/1000</f>
        <v>0</v>
      </c>
      <c r="S4590" s="98">
        <f>'Activity data'!O852*'Emission factors'!$B$42*'Emission factors'!$E$42/1000</f>
        <v>0</v>
      </c>
      <c r="T4590" s="98">
        <f>'Activity data'!P852*'Emission factors'!$B$42*'Emission factors'!$E$42/1000</f>
        <v>0</v>
      </c>
      <c r="U4590" s="98">
        <f>'Activity data'!Q852*'Emission factors'!$B$42*'Emission factors'!$E$42/1000</f>
        <v>4.2569999999999992E-6</v>
      </c>
    </row>
    <row r="4591" spans="1:21" x14ac:dyDescent="0.25">
      <c r="A4591" s="92" t="s">
        <v>11</v>
      </c>
      <c r="B4591" s="92" t="s">
        <v>12</v>
      </c>
      <c r="C4591" s="92" t="s">
        <v>43</v>
      </c>
      <c r="D4591" s="92" t="s">
        <v>43</v>
      </c>
      <c r="E4591" s="92" t="s">
        <v>35</v>
      </c>
      <c r="F4591" s="92" t="s">
        <v>34</v>
      </c>
      <c r="G4591" s="92" t="s">
        <v>97</v>
      </c>
      <c r="H4591" s="92" t="s">
        <v>74</v>
      </c>
      <c r="I4591" s="89" t="s">
        <v>208</v>
      </c>
      <c r="L4591" s="98">
        <f>'Activity data'!H853*'Emission factors'!$B$42*'Emission factors'!$E$42/1000</f>
        <v>0</v>
      </c>
      <c r="M4591" s="98">
        <f>'Activity data'!I853*'Emission factors'!$B$42*'Emission factors'!$E$42/1000</f>
        <v>0</v>
      </c>
      <c r="N4591" s="98">
        <f>'Activity data'!J853*'Emission factors'!$B$42*'Emission factors'!$E$42/1000</f>
        <v>0</v>
      </c>
      <c r="O4591" s="98">
        <f>'Activity data'!K853*'Emission factors'!$B$42*'Emission factors'!$E$42/1000</f>
        <v>0</v>
      </c>
      <c r="P4591" s="98">
        <f>'Activity data'!L853*'Emission factors'!$B$42*'Emission factors'!$E$42/1000</f>
        <v>7.8044999999999998E-7</v>
      </c>
      <c r="Q4591" s="98">
        <f>'Activity data'!M853*'Emission factors'!$B$42*'Emission factors'!$E$42/1000</f>
        <v>3.8076500000000003E-6</v>
      </c>
      <c r="R4591" s="98">
        <f>'Activity data'!N853*'Emission factors'!$B$42*'Emission factors'!$E$42/1000</f>
        <v>1.1824999999999999E-6</v>
      </c>
      <c r="S4591" s="98">
        <f>'Activity data'!O853*'Emission factors'!$B$42*'Emission factors'!$E$42/1000</f>
        <v>0</v>
      </c>
      <c r="T4591" s="98">
        <f>'Activity data'!P853*'Emission factors'!$B$42*'Emission factors'!$E$42/1000</f>
        <v>0</v>
      </c>
      <c r="U4591" s="98">
        <f>'Activity data'!Q853*'Emission factors'!$B$42*'Emission factors'!$E$42/1000</f>
        <v>0</v>
      </c>
    </row>
    <row r="4592" spans="1:21" x14ac:dyDescent="0.25">
      <c r="A4592" s="92" t="s">
        <v>11</v>
      </c>
      <c r="B4592" s="92" t="s">
        <v>12</v>
      </c>
      <c r="C4592" s="92" t="s">
        <v>43</v>
      </c>
      <c r="D4592" s="92" t="s">
        <v>43</v>
      </c>
      <c r="E4592" s="92" t="s">
        <v>35</v>
      </c>
      <c r="F4592" s="92" t="s">
        <v>34</v>
      </c>
      <c r="G4592" s="92" t="s">
        <v>97</v>
      </c>
      <c r="H4592" s="92" t="s">
        <v>74</v>
      </c>
      <c r="I4592" s="89" t="s">
        <v>226</v>
      </c>
      <c r="L4592" s="98">
        <f>'Activity data'!H854*'Emission factors'!$B$42*'Emission factors'!$E$42/1000</f>
        <v>0</v>
      </c>
      <c r="M4592" s="98">
        <f>'Activity data'!I854*'Emission factors'!$B$42*'Emission factors'!$E$42/1000</f>
        <v>0</v>
      </c>
      <c r="N4592" s="98">
        <f>'Activity data'!J854*'Emission factors'!$B$42*'Emission factors'!$E$42/1000</f>
        <v>0</v>
      </c>
      <c r="O4592" s="98">
        <f>'Activity data'!K854*'Emission factors'!$B$42*'Emission factors'!$E$42/1000</f>
        <v>0</v>
      </c>
      <c r="P4592" s="98">
        <f>'Activity data'!L854*'Emission factors'!$B$42*'Emission factors'!$E$42/1000</f>
        <v>0</v>
      </c>
      <c r="Q4592" s="98">
        <f>'Activity data'!M854*'Emission factors'!$B$42*'Emission factors'!$E$42/1000</f>
        <v>0</v>
      </c>
      <c r="R4592" s="98">
        <f>'Activity data'!N854*'Emission factors'!$B$42*'Emission factors'!$E$42/1000</f>
        <v>0</v>
      </c>
      <c r="S4592" s="98">
        <f>'Activity data'!O854*'Emission factors'!$B$42*'Emission factors'!$E$42/1000</f>
        <v>0</v>
      </c>
      <c r="T4592" s="98">
        <f>'Activity data'!P854*'Emission factors'!$B$42*'Emission factors'!$E$42/1000</f>
        <v>0</v>
      </c>
      <c r="U4592" s="98">
        <f>'Activity data'!Q854*'Emission factors'!$B$42*'Emission factors'!$E$42/1000</f>
        <v>0</v>
      </c>
    </row>
    <row r="4593" spans="1:21" x14ac:dyDescent="0.25">
      <c r="A4593" s="92" t="s">
        <v>11</v>
      </c>
      <c r="B4593" s="92" t="s">
        <v>12</v>
      </c>
      <c r="C4593" s="92" t="s">
        <v>43</v>
      </c>
      <c r="D4593" s="92" t="s">
        <v>43</v>
      </c>
      <c r="E4593" s="92" t="s">
        <v>35</v>
      </c>
      <c r="F4593" s="92" t="s">
        <v>34</v>
      </c>
      <c r="G4593" s="92" t="s">
        <v>97</v>
      </c>
      <c r="H4593" s="92" t="s">
        <v>74</v>
      </c>
      <c r="I4593" s="89" t="s">
        <v>196</v>
      </c>
      <c r="L4593" s="98">
        <f>'Activity data'!H855*'Emission factors'!$B$42*'Emission factors'!$E$42/1000</f>
        <v>0</v>
      </c>
      <c r="M4593" s="98">
        <f>'Activity data'!I855*'Emission factors'!$B$42*'Emission factors'!$E$42/1000</f>
        <v>0</v>
      </c>
      <c r="N4593" s="98">
        <f>'Activity data'!J855*'Emission factors'!$B$42*'Emission factors'!$E$42/1000</f>
        <v>0</v>
      </c>
      <c r="O4593" s="98">
        <f>'Activity data'!K855*'Emission factors'!$B$42*'Emission factors'!$E$42/1000</f>
        <v>0</v>
      </c>
      <c r="P4593" s="98">
        <f>'Activity data'!L855*'Emission factors'!$B$42*'Emission factors'!$E$42/1000</f>
        <v>0</v>
      </c>
      <c r="Q4593" s="98">
        <f>'Activity data'!M855*'Emission factors'!$B$42*'Emission factors'!$E$42/1000</f>
        <v>0</v>
      </c>
      <c r="R4593" s="98">
        <f>'Activity data'!N855*'Emission factors'!$B$42*'Emission factors'!$E$42/1000</f>
        <v>0</v>
      </c>
      <c r="S4593" s="98">
        <f>'Activity data'!O855*'Emission factors'!$B$42*'Emission factors'!$E$42/1000</f>
        <v>0</v>
      </c>
      <c r="T4593" s="98">
        <f>'Activity data'!P855*'Emission factors'!$B$42*'Emission factors'!$E$42/1000</f>
        <v>7.9428525000000016E-5</v>
      </c>
      <c r="U4593" s="98">
        <f>'Activity data'!Q855*'Emission factors'!$B$42*'Emission factors'!$E$42/1000</f>
        <v>2.2361075000000002E-4</v>
      </c>
    </row>
    <row r="4594" spans="1:21" x14ac:dyDescent="0.25">
      <c r="A4594" s="92" t="s">
        <v>11</v>
      </c>
      <c r="B4594" s="92" t="s">
        <v>12</v>
      </c>
      <c r="C4594" s="92" t="s">
        <v>43</v>
      </c>
      <c r="D4594" s="92" t="s">
        <v>43</v>
      </c>
      <c r="E4594" s="92" t="s">
        <v>35</v>
      </c>
      <c r="F4594" s="92" t="s">
        <v>34</v>
      </c>
      <c r="G4594" s="92" t="s">
        <v>97</v>
      </c>
      <c r="H4594" s="92" t="s">
        <v>74</v>
      </c>
      <c r="I4594" s="89" t="s">
        <v>197</v>
      </c>
      <c r="L4594" s="98">
        <f>'Activity data'!H856*'Emission factors'!$B$42*'Emission factors'!$E$42/1000</f>
        <v>0</v>
      </c>
      <c r="M4594" s="98">
        <f>'Activity data'!I856*'Emission factors'!$B$42*'Emission factors'!$E$42/1000</f>
        <v>0</v>
      </c>
      <c r="N4594" s="98">
        <f>'Activity data'!J856*'Emission factors'!$B$42*'Emission factors'!$E$42/1000</f>
        <v>0</v>
      </c>
      <c r="O4594" s="98">
        <f>'Activity data'!K856*'Emission factors'!$B$42*'Emission factors'!$E$42/1000</f>
        <v>0</v>
      </c>
      <c r="P4594" s="98">
        <f>'Activity data'!L856*'Emission factors'!$B$42*'Emission factors'!$E$42/1000</f>
        <v>6.4232453999999986E-3</v>
      </c>
      <c r="Q4594" s="98">
        <f>'Activity data'!M856*'Emission factors'!$B$42*'Emission factors'!$E$42/1000</f>
        <v>3.8235546249999999E-3</v>
      </c>
      <c r="R4594" s="98">
        <f>'Activity data'!N856*'Emission factors'!$B$42*'Emission factors'!$E$42/1000</f>
        <v>7.0808099999999994E-4</v>
      </c>
      <c r="S4594" s="98">
        <f>'Activity data'!O856*'Emission factors'!$B$42*'Emission factors'!$E$42/1000</f>
        <v>4.9085575000000008E-5</v>
      </c>
      <c r="T4594" s="98">
        <f>'Activity data'!P856*'Emission factors'!$B$42*'Emission factors'!$E$42/1000</f>
        <v>0</v>
      </c>
      <c r="U4594" s="98">
        <f>'Activity data'!Q856*'Emission factors'!$B$42*'Emission factors'!$E$42/1000</f>
        <v>0</v>
      </c>
    </row>
    <row r="4595" spans="1:21" x14ac:dyDescent="0.25">
      <c r="A4595" s="92" t="s">
        <v>11</v>
      </c>
      <c r="B4595" s="92" t="s">
        <v>12</v>
      </c>
      <c r="C4595" s="92" t="s">
        <v>43</v>
      </c>
      <c r="D4595" s="92" t="s">
        <v>43</v>
      </c>
      <c r="E4595" s="92" t="s">
        <v>35</v>
      </c>
      <c r="F4595" s="92" t="s">
        <v>34</v>
      </c>
      <c r="G4595" s="92" t="s">
        <v>97</v>
      </c>
      <c r="H4595" s="92" t="s">
        <v>74</v>
      </c>
      <c r="I4595" s="89" t="s">
        <v>229</v>
      </c>
      <c r="L4595" s="98">
        <f>'Activity data'!H857*'Emission factors'!$B$42*'Emission factors'!$E$42/1000</f>
        <v>0</v>
      </c>
      <c r="M4595" s="98">
        <f>'Activity data'!I857*'Emission factors'!$B$42*'Emission factors'!$E$42/1000</f>
        <v>0</v>
      </c>
      <c r="N4595" s="98">
        <f>'Activity data'!J857*'Emission factors'!$B$42*'Emission factors'!$E$42/1000</f>
        <v>0</v>
      </c>
      <c r="O4595" s="98">
        <f>'Activity data'!K857*'Emission factors'!$B$42*'Emission factors'!$E$42/1000</f>
        <v>0</v>
      </c>
      <c r="P4595" s="98">
        <f>'Activity data'!L857*'Emission factors'!$B$42*'Emission factors'!$E$42/1000</f>
        <v>0</v>
      </c>
      <c r="Q4595" s="98">
        <f>'Activity data'!M857*'Emission factors'!$B$42*'Emission factors'!$E$42/1000</f>
        <v>0</v>
      </c>
      <c r="R4595" s="98">
        <f>'Activity data'!N857*'Emission factors'!$B$42*'Emission factors'!$E$42/1000</f>
        <v>0</v>
      </c>
      <c r="S4595" s="98">
        <f>'Activity data'!O857*'Emission factors'!$B$42*'Emission factors'!$E$42/1000</f>
        <v>0</v>
      </c>
      <c r="T4595" s="98">
        <f>'Activity data'!P857*'Emission factors'!$B$42*'Emission factors'!$E$42/1000</f>
        <v>0</v>
      </c>
      <c r="U4595" s="98">
        <f>'Activity data'!Q857*'Emission factors'!$B$42*'Emission factors'!$E$42/1000</f>
        <v>0</v>
      </c>
    </row>
    <row r="4596" spans="1:21" x14ac:dyDescent="0.25">
      <c r="A4596" s="92" t="s">
        <v>11</v>
      </c>
      <c r="B4596" s="92" t="s">
        <v>12</v>
      </c>
      <c r="C4596" s="92" t="s">
        <v>43</v>
      </c>
      <c r="D4596" s="92" t="s">
        <v>43</v>
      </c>
      <c r="E4596" s="92" t="s">
        <v>35</v>
      </c>
      <c r="F4596" s="92" t="s">
        <v>34</v>
      </c>
      <c r="G4596" s="92" t="s">
        <v>97</v>
      </c>
      <c r="H4596" s="92" t="s">
        <v>74</v>
      </c>
      <c r="I4596" s="89" t="s">
        <v>198</v>
      </c>
      <c r="L4596" s="98">
        <f>'Activity data'!H858*'Emission factors'!$B$42*'Emission factors'!$E$42/1000</f>
        <v>0</v>
      </c>
      <c r="M4596" s="98">
        <f>'Activity data'!I858*'Emission factors'!$B$42*'Emission factors'!$E$42/1000</f>
        <v>0</v>
      </c>
      <c r="N4596" s="98">
        <f>'Activity data'!J858*'Emission factors'!$B$42*'Emission factors'!$E$42/1000</f>
        <v>0</v>
      </c>
      <c r="O4596" s="98">
        <f>'Activity data'!K858*'Emission factors'!$B$42*'Emission factors'!$E$42/1000</f>
        <v>0</v>
      </c>
      <c r="P4596" s="98">
        <f>'Activity data'!L858*'Emission factors'!$B$42*'Emission factors'!$E$42/1000</f>
        <v>0</v>
      </c>
      <c r="Q4596" s="98">
        <f>'Activity data'!M858*'Emission factors'!$B$42*'Emission factors'!$E$42/1000</f>
        <v>0</v>
      </c>
      <c r="R4596" s="98">
        <f>'Activity data'!N858*'Emission factors'!$B$42*'Emission factors'!$E$42/1000</f>
        <v>0</v>
      </c>
      <c r="S4596" s="98">
        <f>'Activity data'!O858*'Emission factors'!$B$42*'Emission factors'!$E$42/1000</f>
        <v>0</v>
      </c>
      <c r="T4596" s="98">
        <f>'Activity data'!P858*'Emission factors'!$B$42*'Emission factors'!$E$42/1000</f>
        <v>0</v>
      </c>
      <c r="U4596" s="98">
        <f>'Activity data'!Q858*'Emission factors'!$B$42*'Emission factors'!$E$42/1000</f>
        <v>0</v>
      </c>
    </row>
    <row r="4597" spans="1:21" x14ac:dyDescent="0.25">
      <c r="A4597" s="92" t="s">
        <v>11</v>
      </c>
      <c r="B4597" s="92" t="s">
        <v>12</v>
      </c>
      <c r="C4597" s="92" t="s">
        <v>43</v>
      </c>
      <c r="D4597" s="92" t="s">
        <v>43</v>
      </c>
      <c r="E4597" s="92" t="s">
        <v>35</v>
      </c>
      <c r="F4597" s="92" t="s">
        <v>34</v>
      </c>
      <c r="G4597" s="92" t="s">
        <v>97</v>
      </c>
      <c r="H4597" s="92" t="s">
        <v>74</v>
      </c>
      <c r="I4597" s="89" t="s">
        <v>231</v>
      </c>
      <c r="L4597" s="98">
        <f>'Activity data'!H859*'Emission factors'!$B$42*'Emission factors'!$E$42/1000</f>
        <v>0</v>
      </c>
      <c r="M4597" s="98">
        <f>'Activity data'!I859*'Emission factors'!$B$42*'Emission factors'!$E$42/1000</f>
        <v>0</v>
      </c>
      <c r="N4597" s="98">
        <f>'Activity data'!J859*'Emission factors'!$B$42*'Emission factors'!$E$42/1000</f>
        <v>0</v>
      </c>
      <c r="O4597" s="98">
        <f>'Activity data'!K859*'Emission factors'!$B$42*'Emission factors'!$E$42/1000</f>
        <v>0</v>
      </c>
      <c r="P4597" s="98">
        <f>'Activity data'!L859*'Emission factors'!$B$42*'Emission factors'!$E$42/1000</f>
        <v>0</v>
      </c>
      <c r="Q4597" s="98">
        <f>'Activity data'!M859*'Emission factors'!$B$42*'Emission factors'!$E$42/1000</f>
        <v>0</v>
      </c>
      <c r="R4597" s="98">
        <f>'Activity data'!N859*'Emission factors'!$B$42*'Emission factors'!$E$42/1000</f>
        <v>0</v>
      </c>
      <c r="S4597" s="98">
        <f>'Activity data'!O859*'Emission factors'!$B$42*'Emission factors'!$E$42/1000</f>
        <v>0</v>
      </c>
      <c r="T4597" s="98">
        <f>'Activity data'!P859*'Emission factors'!$B$42*'Emission factors'!$E$42/1000</f>
        <v>0</v>
      </c>
      <c r="U4597" s="98">
        <f>'Activity data'!Q859*'Emission factors'!$B$42*'Emission factors'!$E$42/1000</f>
        <v>0</v>
      </c>
    </row>
    <row r="4598" spans="1:21" x14ac:dyDescent="0.25">
      <c r="A4598" s="92" t="s">
        <v>11</v>
      </c>
      <c r="B4598" s="92" t="s">
        <v>12</v>
      </c>
      <c r="C4598" s="92" t="s">
        <v>43</v>
      </c>
      <c r="D4598" s="92" t="s">
        <v>43</v>
      </c>
      <c r="E4598" s="92" t="s">
        <v>35</v>
      </c>
      <c r="F4598" s="92" t="s">
        <v>34</v>
      </c>
      <c r="G4598" s="92" t="s">
        <v>97</v>
      </c>
      <c r="H4598" s="92" t="s">
        <v>74</v>
      </c>
      <c r="I4598" s="89" t="s">
        <v>230</v>
      </c>
      <c r="L4598" s="98">
        <f>'Activity data'!H860*'Emission factors'!$B$42*'Emission factors'!$E$42/1000</f>
        <v>0</v>
      </c>
      <c r="M4598" s="98">
        <f>'Activity data'!I860*'Emission factors'!$B$42*'Emission factors'!$E$42/1000</f>
        <v>0</v>
      </c>
      <c r="N4598" s="98">
        <f>'Activity data'!J860*'Emission factors'!$B$42*'Emission factors'!$E$42/1000</f>
        <v>0</v>
      </c>
      <c r="O4598" s="98">
        <f>'Activity data'!K860*'Emission factors'!$B$42*'Emission factors'!$E$42/1000</f>
        <v>0</v>
      </c>
      <c r="P4598" s="98">
        <f>'Activity data'!L860*'Emission factors'!$B$42*'Emission factors'!$E$42/1000</f>
        <v>0</v>
      </c>
      <c r="Q4598" s="98">
        <f>'Activity data'!M860*'Emission factors'!$B$42*'Emission factors'!$E$42/1000</f>
        <v>0</v>
      </c>
      <c r="R4598" s="98">
        <f>'Activity data'!N860*'Emission factors'!$B$42*'Emission factors'!$E$42/1000</f>
        <v>0</v>
      </c>
      <c r="S4598" s="98">
        <f>'Activity data'!O860*'Emission factors'!$B$42*'Emission factors'!$E$42/1000</f>
        <v>0</v>
      </c>
      <c r="T4598" s="98">
        <f>'Activity data'!P860*'Emission factors'!$B$42*'Emission factors'!$E$42/1000</f>
        <v>0</v>
      </c>
      <c r="U4598" s="98">
        <f>'Activity data'!Q860*'Emission factors'!$B$42*'Emission factors'!$E$42/1000</f>
        <v>0</v>
      </c>
    </row>
    <row r="4599" spans="1:21" x14ac:dyDescent="0.25">
      <c r="A4599" s="92" t="s">
        <v>11</v>
      </c>
      <c r="B4599" s="92" t="s">
        <v>12</v>
      </c>
      <c r="C4599" s="92" t="s">
        <v>43</v>
      </c>
      <c r="D4599" s="92" t="s">
        <v>43</v>
      </c>
      <c r="E4599" s="92" t="s">
        <v>35</v>
      </c>
      <c r="F4599" s="92" t="s">
        <v>34</v>
      </c>
      <c r="G4599" s="92" t="s">
        <v>97</v>
      </c>
      <c r="H4599" s="92" t="s">
        <v>74</v>
      </c>
      <c r="I4599" s="89" t="s">
        <v>303</v>
      </c>
      <c r="L4599" s="98">
        <f>'Activity data'!H861*'Emission factors'!$B$42*'Emission factors'!$E$42/1000</f>
        <v>0</v>
      </c>
      <c r="M4599" s="98">
        <f>'Activity data'!I861*'Emission factors'!$B$42*'Emission factors'!$E$42/1000</f>
        <v>0</v>
      </c>
      <c r="N4599" s="98">
        <f>'Activity data'!J861*'Emission factors'!$B$42*'Emission factors'!$E$42/1000</f>
        <v>0</v>
      </c>
      <c r="O4599" s="98">
        <f>'Activity data'!K861*'Emission factors'!$B$42*'Emission factors'!$E$42/1000</f>
        <v>0</v>
      </c>
      <c r="P4599" s="98">
        <f>'Activity data'!L861*'Emission factors'!$B$42*'Emission factors'!$E$42/1000</f>
        <v>0</v>
      </c>
      <c r="Q4599" s="98">
        <f>'Activity data'!M861*'Emission factors'!$B$42*'Emission factors'!$E$42/1000</f>
        <v>0</v>
      </c>
      <c r="R4599" s="98">
        <f>'Activity data'!N861*'Emission factors'!$B$42*'Emission factors'!$E$42/1000</f>
        <v>0</v>
      </c>
      <c r="S4599" s="98">
        <f>'Activity data'!O861*'Emission factors'!$B$42*'Emission factors'!$E$42/1000</f>
        <v>0</v>
      </c>
      <c r="T4599" s="98">
        <f>'Activity data'!P861*'Emission factors'!$B$42*'Emission factors'!$E$42/1000</f>
        <v>0</v>
      </c>
      <c r="U4599" s="98">
        <f>'Activity data'!Q861*'Emission factors'!$B$42*'Emission factors'!$E$42/1000</f>
        <v>0</v>
      </c>
    </row>
    <row r="4600" spans="1:21" x14ac:dyDescent="0.25">
      <c r="A4600" s="92" t="s">
        <v>11</v>
      </c>
      <c r="B4600" s="92" t="s">
        <v>12</v>
      </c>
      <c r="C4600" s="92" t="s">
        <v>43</v>
      </c>
      <c r="D4600" s="92" t="s">
        <v>43</v>
      </c>
      <c r="E4600" s="92" t="s">
        <v>35</v>
      </c>
      <c r="F4600" s="92" t="s">
        <v>34</v>
      </c>
      <c r="G4600" s="92" t="s">
        <v>97</v>
      </c>
      <c r="H4600" s="92" t="s">
        <v>74</v>
      </c>
      <c r="I4600" s="89" t="s">
        <v>225</v>
      </c>
      <c r="L4600" s="98">
        <f>'Activity data'!H862*'Emission factors'!$B$42*'Emission factors'!$E$42/1000</f>
        <v>0</v>
      </c>
      <c r="M4600" s="98">
        <f>'Activity data'!I862*'Emission factors'!$B$42*'Emission factors'!$E$42/1000</f>
        <v>0</v>
      </c>
      <c r="N4600" s="98">
        <f>'Activity data'!J862*'Emission factors'!$B$42*'Emission factors'!$E$42/1000</f>
        <v>0</v>
      </c>
      <c r="O4600" s="98">
        <f>'Activity data'!K862*'Emission factors'!$B$42*'Emission factors'!$E$42/1000</f>
        <v>0</v>
      </c>
      <c r="P4600" s="98">
        <f>'Activity data'!L862*'Emission factors'!$B$42*'Emission factors'!$E$42/1000</f>
        <v>0</v>
      </c>
      <c r="Q4600" s="98">
        <f>'Activity data'!M862*'Emission factors'!$B$42*'Emission factors'!$E$42/1000</f>
        <v>0</v>
      </c>
      <c r="R4600" s="98">
        <f>'Activity data'!N862*'Emission factors'!$B$42*'Emission factors'!$E$42/1000</f>
        <v>0</v>
      </c>
      <c r="S4600" s="98">
        <f>'Activity data'!O862*'Emission factors'!$B$42*'Emission factors'!$E$42/1000</f>
        <v>0</v>
      </c>
      <c r="T4600" s="98">
        <f>'Activity data'!P862*'Emission factors'!$B$42*'Emission factors'!$E$42/1000</f>
        <v>0</v>
      </c>
      <c r="U4600" s="98">
        <f>'Activity data'!Q862*'Emission factors'!$B$42*'Emission factors'!$E$42/1000</f>
        <v>0</v>
      </c>
    </row>
    <row r="4601" spans="1:21" x14ac:dyDescent="0.25">
      <c r="A4601" s="92" t="s">
        <v>11</v>
      </c>
      <c r="B4601" s="92" t="s">
        <v>12</v>
      </c>
      <c r="C4601" s="92" t="s">
        <v>43</v>
      </c>
      <c r="D4601" s="92" t="s">
        <v>43</v>
      </c>
      <c r="E4601" s="92" t="s">
        <v>35</v>
      </c>
      <c r="F4601" s="92" t="s">
        <v>34</v>
      </c>
      <c r="G4601" s="92" t="s">
        <v>97</v>
      </c>
      <c r="H4601" s="92" t="s">
        <v>74</v>
      </c>
      <c r="I4601" s="92" t="s">
        <v>205</v>
      </c>
      <c r="L4601" s="98">
        <f>'Activity data'!H863*'Emission factors'!$B$42*'Emission factors'!$E$42/1000</f>
        <v>0</v>
      </c>
      <c r="M4601" s="98">
        <f>'Activity data'!I863*'Emission factors'!$B$42*'Emission factors'!$E$42/1000</f>
        <v>0</v>
      </c>
      <c r="N4601" s="98">
        <f>'Activity data'!J863*'Emission factors'!$B$42*'Emission factors'!$E$42/1000</f>
        <v>0</v>
      </c>
      <c r="O4601" s="98">
        <f>'Activity data'!K863*'Emission factors'!$B$42*'Emission factors'!$E$42/1000</f>
        <v>0</v>
      </c>
      <c r="P4601" s="98">
        <f>'Activity data'!L863*'Emission factors'!$B$42*'Emission factors'!$E$42/1000</f>
        <v>0</v>
      </c>
      <c r="Q4601" s="98">
        <f>'Activity data'!M863*'Emission factors'!$B$42*'Emission factors'!$E$42/1000</f>
        <v>0</v>
      </c>
      <c r="R4601" s="98">
        <f>'Activity data'!N863*'Emission factors'!$B$42*'Emission factors'!$E$42/1000</f>
        <v>0</v>
      </c>
      <c r="S4601" s="98">
        <f>'Activity data'!O863*'Emission factors'!$B$42*'Emission factors'!$E$42/1000</f>
        <v>0</v>
      </c>
      <c r="T4601" s="98">
        <f>'Activity data'!P863*'Emission factors'!$B$42*'Emission factors'!$E$42/1000</f>
        <v>0</v>
      </c>
      <c r="U4601" s="98">
        <f>'Activity data'!Q863*'Emission factors'!$B$42*'Emission factors'!$E$42/1000</f>
        <v>0</v>
      </c>
    </row>
    <row r="4602" spans="1:21" x14ac:dyDescent="0.25">
      <c r="A4602" s="92" t="s">
        <v>11</v>
      </c>
      <c r="B4602" s="92" t="s">
        <v>12</v>
      </c>
      <c r="C4602" s="92" t="s">
        <v>43</v>
      </c>
      <c r="D4602" s="92" t="s">
        <v>43</v>
      </c>
      <c r="E4602" s="92" t="s">
        <v>35</v>
      </c>
      <c r="F4602" s="92" t="s">
        <v>34</v>
      </c>
      <c r="G4602" s="92" t="s">
        <v>97</v>
      </c>
      <c r="H4602" s="92" t="s">
        <v>74</v>
      </c>
      <c r="I4602" s="89" t="s">
        <v>204</v>
      </c>
      <c r="L4602" s="98">
        <f>'Activity data'!H864*'Emission factors'!$B$42*'Emission factors'!$E$42/1000</f>
        <v>0</v>
      </c>
      <c r="M4602" s="98">
        <f>'Activity data'!I864*'Emission factors'!$B$42*'Emission factors'!$E$42/1000</f>
        <v>0</v>
      </c>
      <c r="N4602" s="98">
        <f>'Activity data'!J864*'Emission factors'!$B$42*'Emission factors'!$E$42/1000</f>
        <v>0</v>
      </c>
      <c r="O4602" s="98">
        <f>'Activity data'!K864*'Emission factors'!$B$42*'Emission factors'!$E$42/1000</f>
        <v>0</v>
      </c>
      <c r="P4602" s="98">
        <f>'Activity data'!L864*'Emission factors'!$B$42*'Emission factors'!$E$42/1000</f>
        <v>0</v>
      </c>
      <c r="Q4602" s="98">
        <f>'Activity data'!M864*'Emission factors'!$B$42*'Emission factors'!$E$42/1000</f>
        <v>0</v>
      </c>
      <c r="R4602" s="98">
        <f>'Activity data'!N864*'Emission factors'!$B$42*'Emission factors'!$E$42/1000</f>
        <v>0</v>
      </c>
      <c r="S4602" s="98">
        <f>'Activity data'!O864*'Emission factors'!$B$42*'Emission factors'!$E$42/1000</f>
        <v>0</v>
      </c>
      <c r="T4602" s="98">
        <f>'Activity data'!P864*'Emission factors'!$B$42*'Emission factors'!$E$42/1000</f>
        <v>0</v>
      </c>
      <c r="U4602" s="98">
        <f>'Activity data'!Q864*'Emission factors'!$B$42*'Emission factors'!$E$42/1000</f>
        <v>0</v>
      </c>
    </row>
    <row r="4603" spans="1:21" x14ac:dyDescent="0.25">
      <c r="A4603" s="92" t="s">
        <v>11</v>
      </c>
      <c r="B4603" s="92" t="s">
        <v>12</v>
      </c>
      <c r="C4603" s="92" t="s">
        <v>43</v>
      </c>
      <c r="D4603" s="92" t="s">
        <v>43</v>
      </c>
      <c r="E4603" s="92" t="s">
        <v>35</v>
      </c>
      <c r="F4603" s="92" t="s">
        <v>34</v>
      </c>
      <c r="G4603" s="92" t="s">
        <v>97</v>
      </c>
      <c r="H4603" s="92" t="s">
        <v>74</v>
      </c>
      <c r="I4603" s="89" t="s">
        <v>228</v>
      </c>
      <c r="L4603" s="98">
        <f>'Activity data'!H865*'Emission factors'!$B$42*'Emission factors'!$E$42/1000</f>
        <v>0</v>
      </c>
      <c r="M4603" s="98">
        <f>'Activity data'!I865*'Emission factors'!$B$42*'Emission factors'!$E$42/1000</f>
        <v>0</v>
      </c>
      <c r="N4603" s="98">
        <f>'Activity data'!J865*'Emission factors'!$B$42*'Emission factors'!$E$42/1000</f>
        <v>0</v>
      </c>
      <c r="O4603" s="98">
        <f>'Activity data'!K865*'Emission factors'!$B$42*'Emission factors'!$E$42/1000</f>
        <v>0</v>
      </c>
      <c r="P4603" s="98">
        <f>'Activity data'!L865*'Emission factors'!$B$42*'Emission factors'!$E$42/1000</f>
        <v>0</v>
      </c>
      <c r="Q4603" s="98">
        <f>'Activity data'!M865*'Emission factors'!$B$42*'Emission factors'!$E$42/1000</f>
        <v>0</v>
      </c>
      <c r="R4603" s="98">
        <f>'Activity data'!N865*'Emission factors'!$B$42*'Emission factors'!$E$42/1000</f>
        <v>0</v>
      </c>
      <c r="S4603" s="98">
        <f>'Activity data'!O865*'Emission factors'!$B$42*'Emission factors'!$E$42/1000</f>
        <v>0</v>
      </c>
      <c r="T4603" s="98">
        <f>'Activity data'!P865*'Emission factors'!$B$42*'Emission factors'!$E$42/1000</f>
        <v>0</v>
      </c>
      <c r="U4603" s="98">
        <f>'Activity data'!Q865*'Emission factors'!$B$42*'Emission factors'!$E$42/1000</f>
        <v>0</v>
      </c>
    </row>
    <row r="4604" spans="1:21" x14ac:dyDescent="0.25">
      <c r="A4604" s="92" t="s">
        <v>11</v>
      </c>
      <c r="B4604" s="92" t="s">
        <v>12</v>
      </c>
      <c r="C4604" s="92" t="s">
        <v>43</v>
      </c>
      <c r="D4604" s="92" t="s">
        <v>43</v>
      </c>
      <c r="E4604" s="92" t="s">
        <v>35</v>
      </c>
      <c r="F4604" s="92" t="s">
        <v>34</v>
      </c>
      <c r="G4604" s="92" t="s">
        <v>97</v>
      </c>
      <c r="H4604" s="92" t="s">
        <v>74</v>
      </c>
      <c r="I4604" s="89" t="s">
        <v>202</v>
      </c>
      <c r="L4604" s="98">
        <f>'Activity data'!H866*'Emission factors'!$B$42*'Emission factors'!$E$42/1000</f>
        <v>0</v>
      </c>
      <c r="M4604" s="98">
        <f>'Activity data'!I866*'Emission factors'!$B$42*'Emission factors'!$E$42/1000</f>
        <v>0</v>
      </c>
      <c r="N4604" s="98">
        <f>'Activity data'!J866*'Emission factors'!$B$42*'Emission factors'!$E$42/1000</f>
        <v>0</v>
      </c>
      <c r="O4604" s="98">
        <f>'Activity data'!K866*'Emission factors'!$B$42*'Emission factors'!$E$42/1000</f>
        <v>0</v>
      </c>
      <c r="P4604" s="98">
        <f>'Activity data'!L866*'Emission factors'!$B$42*'Emission factors'!$E$42/1000</f>
        <v>0</v>
      </c>
      <c r="Q4604" s="98">
        <f>'Activity data'!M866*'Emission factors'!$B$42*'Emission factors'!$E$42/1000</f>
        <v>0</v>
      </c>
      <c r="R4604" s="98">
        <f>'Activity data'!N866*'Emission factors'!$B$42*'Emission factors'!$E$42/1000</f>
        <v>0</v>
      </c>
      <c r="S4604" s="98">
        <f>'Activity data'!O866*'Emission factors'!$B$42*'Emission factors'!$E$42/1000</f>
        <v>0</v>
      </c>
      <c r="T4604" s="98">
        <f>'Activity data'!P866*'Emission factors'!$B$42*'Emission factors'!$E$42/1000</f>
        <v>0</v>
      </c>
      <c r="U4604" s="98">
        <f>'Activity data'!Q866*'Emission factors'!$B$42*'Emission factors'!$E$42/1000</f>
        <v>0</v>
      </c>
    </row>
    <row r="4605" spans="1:21" x14ac:dyDescent="0.25">
      <c r="A4605" s="92" t="s">
        <v>11</v>
      </c>
      <c r="B4605" s="92" t="s">
        <v>12</v>
      </c>
      <c r="C4605" s="92" t="s">
        <v>43</v>
      </c>
      <c r="D4605" s="92" t="s">
        <v>43</v>
      </c>
      <c r="E4605" s="92" t="s">
        <v>35</v>
      </c>
      <c r="F4605" s="92" t="s">
        <v>34</v>
      </c>
      <c r="G4605" s="92" t="s">
        <v>97</v>
      </c>
      <c r="H4605" s="92" t="s">
        <v>74</v>
      </c>
      <c r="I4605" s="89" t="s">
        <v>190</v>
      </c>
      <c r="L4605" s="98">
        <f>'Activity data'!H867*'Emission factors'!$B$42*'Emission factors'!$E$42/1000</f>
        <v>0</v>
      </c>
      <c r="M4605" s="98">
        <f>'Activity data'!I867*'Emission factors'!$B$42*'Emission factors'!$E$42/1000</f>
        <v>0</v>
      </c>
      <c r="N4605" s="98">
        <f>'Activity data'!J867*'Emission factors'!$B$42*'Emission factors'!$E$42/1000</f>
        <v>0</v>
      </c>
      <c r="O4605" s="98">
        <f>'Activity data'!K867*'Emission factors'!$B$42*'Emission factors'!$E$42/1000</f>
        <v>0</v>
      </c>
      <c r="P4605" s="98">
        <f>'Activity data'!L867*'Emission factors'!$B$42*'Emission factors'!$E$42/1000</f>
        <v>0</v>
      </c>
      <c r="Q4605" s="98">
        <f>'Activity data'!M867*'Emission factors'!$B$42*'Emission factors'!$E$42/1000</f>
        <v>0</v>
      </c>
      <c r="R4605" s="98">
        <f>'Activity data'!N867*'Emission factors'!$B$42*'Emission factors'!$E$42/1000</f>
        <v>0</v>
      </c>
      <c r="S4605" s="98">
        <f>'Activity data'!O867*'Emission factors'!$B$42*'Emission factors'!$E$42/1000</f>
        <v>0</v>
      </c>
      <c r="T4605" s="98">
        <f>'Activity data'!P867*'Emission factors'!$B$42*'Emission factors'!$E$42/1000</f>
        <v>0</v>
      </c>
      <c r="U4605" s="98">
        <f>'Activity data'!Q867*'Emission factors'!$B$42*'Emission factors'!$E$42/1000</f>
        <v>5.3320343999999995E-3</v>
      </c>
    </row>
    <row r="4606" spans="1:21" x14ac:dyDescent="0.25">
      <c r="A4606" s="92" t="s">
        <v>11</v>
      </c>
      <c r="B4606" s="92" t="s">
        <v>12</v>
      </c>
      <c r="C4606" s="92" t="s">
        <v>43</v>
      </c>
      <c r="D4606" s="92" t="s">
        <v>43</v>
      </c>
      <c r="E4606" s="92" t="s">
        <v>35</v>
      </c>
      <c r="F4606" s="92" t="s">
        <v>34</v>
      </c>
      <c r="G4606" s="92" t="s">
        <v>97</v>
      </c>
      <c r="H4606" s="92" t="s">
        <v>74</v>
      </c>
      <c r="I4606" s="89" t="s">
        <v>210</v>
      </c>
      <c r="L4606" s="98">
        <f>'Activity data'!H868*'Emission factors'!$B$42*'Emission factors'!$E$42/1000</f>
        <v>0</v>
      </c>
      <c r="M4606" s="98">
        <f>'Activity data'!I868*'Emission factors'!$B$42*'Emission factors'!$E$42/1000</f>
        <v>0</v>
      </c>
      <c r="N4606" s="98">
        <f>'Activity data'!J868*'Emission factors'!$B$42*'Emission factors'!$E$42/1000</f>
        <v>0</v>
      </c>
      <c r="O4606" s="98">
        <f>'Activity data'!K868*'Emission factors'!$B$42*'Emission factors'!$E$42/1000</f>
        <v>0</v>
      </c>
      <c r="P4606" s="98">
        <f>'Activity data'!L868*'Emission factors'!$B$42*'Emission factors'!$E$42/1000</f>
        <v>0</v>
      </c>
      <c r="Q4606" s="98">
        <f>'Activity data'!M868*'Emission factors'!$B$42*'Emission factors'!$E$42/1000</f>
        <v>0</v>
      </c>
      <c r="R4606" s="98">
        <f>'Activity data'!N868*'Emission factors'!$B$42*'Emission factors'!$E$42/1000</f>
        <v>0</v>
      </c>
      <c r="S4606" s="98">
        <f>'Activity data'!O868*'Emission factors'!$B$42*'Emission factors'!$E$42/1000</f>
        <v>0</v>
      </c>
      <c r="T4606" s="98">
        <f>'Activity data'!P868*'Emission factors'!$B$42*'Emission factors'!$E$42/1000</f>
        <v>0</v>
      </c>
      <c r="U4606" s="98">
        <f>'Activity data'!Q868*'Emission factors'!$B$42*'Emission factors'!$E$42/1000</f>
        <v>0</v>
      </c>
    </row>
    <row r="4607" spans="1:21" x14ac:dyDescent="0.25">
      <c r="A4607" s="92" t="s">
        <v>11</v>
      </c>
      <c r="B4607" s="92" t="s">
        <v>12</v>
      </c>
      <c r="C4607" s="92" t="s">
        <v>43</v>
      </c>
      <c r="D4607" s="92" t="s">
        <v>43</v>
      </c>
      <c r="E4607" s="92" t="s">
        <v>35</v>
      </c>
      <c r="F4607" s="92" t="s">
        <v>34</v>
      </c>
      <c r="G4607" s="92" t="s">
        <v>97</v>
      </c>
      <c r="H4607" s="92" t="s">
        <v>74</v>
      </c>
      <c r="I4607" s="89" t="s">
        <v>199</v>
      </c>
      <c r="L4607" s="98">
        <f>'Activity data'!H869*'Emission factors'!$B$42*'Emission factors'!$E$42/1000</f>
        <v>0</v>
      </c>
      <c r="M4607" s="98">
        <f>'Activity data'!I869*'Emission factors'!$B$42*'Emission factors'!$E$42/1000</f>
        <v>0</v>
      </c>
      <c r="N4607" s="98">
        <f>'Activity data'!J869*'Emission factors'!$B$42*'Emission factors'!$E$42/1000</f>
        <v>0</v>
      </c>
      <c r="O4607" s="98">
        <f>'Activity data'!K869*'Emission factors'!$B$42*'Emission factors'!$E$42/1000</f>
        <v>0</v>
      </c>
      <c r="P4607" s="98">
        <f>'Activity data'!L869*'Emission factors'!$B$42*'Emission factors'!$E$42/1000</f>
        <v>0</v>
      </c>
      <c r="Q4607" s="98">
        <f>'Activity data'!M869*'Emission factors'!$B$42*'Emission factors'!$E$42/1000</f>
        <v>1.80589035E-3</v>
      </c>
      <c r="R4607" s="98">
        <f>'Activity data'!N869*'Emission factors'!$B$42*'Emission factors'!$E$42/1000</f>
        <v>9.2715567999999988E-3</v>
      </c>
      <c r="S4607" s="98">
        <f>'Activity data'!O869*'Emission factors'!$B$42*'Emission factors'!$E$42/1000</f>
        <v>3.9852969749999993E-3</v>
      </c>
      <c r="T4607" s="98">
        <f>'Activity data'!P869*'Emission factors'!$B$42*'Emission factors'!$E$42/1000</f>
        <v>3.6514417500000003E-4</v>
      </c>
      <c r="U4607" s="98">
        <f>'Activity data'!Q869*'Emission factors'!$B$42*'Emission factors'!$E$42/1000</f>
        <v>0</v>
      </c>
    </row>
    <row r="4608" spans="1:21" x14ac:dyDescent="0.25">
      <c r="A4608" s="92" t="s">
        <v>11</v>
      </c>
      <c r="B4608" s="92" t="s">
        <v>12</v>
      </c>
      <c r="C4608" s="92" t="s">
        <v>43</v>
      </c>
      <c r="D4608" s="92" t="s">
        <v>43</v>
      </c>
      <c r="E4608" s="92" t="s">
        <v>35</v>
      </c>
      <c r="F4608" s="92" t="s">
        <v>34</v>
      </c>
      <c r="G4608" s="92" t="s">
        <v>97</v>
      </c>
      <c r="H4608" s="92" t="s">
        <v>74</v>
      </c>
      <c r="I4608" s="89" t="s">
        <v>233</v>
      </c>
      <c r="L4608" s="98">
        <f>'Activity data'!H870*'Emission factors'!$B$42*'Emission factors'!$E$42/1000</f>
        <v>0</v>
      </c>
      <c r="M4608" s="98">
        <f>'Activity data'!I870*'Emission factors'!$B$42*'Emission factors'!$E$42/1000</f>
        <v>0</v>
      </c>
      <c r="N4608" s="98">
        <f>'Activity data'!J870*'Emission factors'!$B$42*'Emission factors'!$E$42/1000</f>
        <v>0</v>
      </c>
      <c r="O4608" s="98">
        <f>'Activity data'!K870*'Emission factors'!$B$42*'Emission factors'!$E$42/1000</f>
        <v>0</v>
      </c>
      <c r="P4608" s="98">
        <f>'Activity data'!L870*'Emission factors'!$B$42*'Emission factors'!$E$42/1000</f>
        <v>0</v>
      </c>
      <c r="Q4608" s="98">
        <f>'Activity data'!M870*'Emission factors'!$B$42*'Emission factors'!$E$42/1000</f>
        <v>0</v>
      </c>
      <c r="R4608" s="98">
        <f>'Activity data'!N870*'Emission factors'!$B$42*'Emission factors'!$E$42/1000</f>
        <v>0</v>
      </c>
      <c r="S4608" s="98">
        <f>'Activity data'!O870*'Emission factors'!$B$42*'Emission factors'!$E$42/1000</f>
        <v>0</v>
      </c>
      <c r="T4608" s="98">
        <f>'Activity data'!P870*'Emission factors'!$B$42*'Emission factors'!$E$42/1000</f>
        <v>0</v>
      </c>
      <c r="U4608" s="98">
        <f>'Activity data'!Q870*'Emission factors'!$B$42*'Emission factors'!$E$42/1000</f>
        <v>0</v>
      </c>
    </row>
    <row r="4609" spans="1:21" x14ac:dyDescent="0.25">
      <c r="A4609" s="92" t="s">
        <v>11</v>
      </c>
      <c r="B4609" s="92" t="s">
        <v>12</v>
      </c>
      <c r="C4609" s="92" t="s">
        <v>43</v>
      </c>
      <c r="D4609" s="92" t="s">
        <v>43</v>
      </c>
      <c r="E4609" s="92" t="s">
        <v>35</v>
      </c>
      <c r="F4609" s="92" t="s">
        <v>34</v>
      </c>
      <c r="G4609" s="92" t="s">
        <v>97</v>
      </c>
      <c r="H4609" s="92" t="s">
        <v>74</v>
      </c>
      <c r="I4609" s="89" t="s">
        <v>200</v>
      </c>
      <c r="L4609" s="98">
        <f>'Activity data'!H871*'Emission factors'!$B$42*'Emission factors'!$E$42/1000</f>
        <v>0</v>
      </c>
      <c r="M4609" s="98">
        <f>'Activity data'!I871*'Emission factors'!$B$42*'Emission factors'!$E$42/1000</f>
        <v>0</v>
      </c>
      <c r="N4609" s="98">
        <f>'Activity data'!J871*'Emission factors'!$B$42*'Emission factors'!$E$42/1000</f>
        <v>0</v>
      </c>
      <c r="O4609" s="98">
        <f>'Activity data'!K871*'Emission factors'!$B$42*'Emission factors'!$E$42/1000</f>
        <v>2.877732E-3</v>
      </c>
      <c r="P4609" s="98">
        <f>'Activity data'!L871*'Emission factors'!$B$42*'Emission factors'!$E$42/1000</f>
        <v>5.3339145749999994E-3</v>
      </c>
      <c r="Q4609" s="98">
        <f>'Activity data'!M871*'Emission factors'!$B$42*'Emission factors'!$E$42/1000</f>
        <v>5.6710216749999987E-3</v>
      </c>
      <c r="R4609" s="98">
        <f>'Activity data'!N871*'Emission factors'!$B$42*'Emission factors'!$E$42/1000</f>
        <v>8.3144058249999993E-3</v>
      </c>
      <c r="S4609" s="98">
        <f>'Activity data'!O871*'Emission factors'!$B$42*'Emission factors'!$E$42/1000</f>
        <v>1.4340615024999998E-2</v>
      </c>
      <c r="T4609" s="98">
        <f>'Activity data'!P871*'Emission factors'!$B$42*'Emission factors'!$E$42/1000</f>
        <v>1.3729972024999999E-2</v>
      </c>
      <c r="U4609" s="98">
        <f>'Activity data'!Q871*'Emission factors'!$B$42*'Emission factors'!$E$42/1000</f>
        <v>1.6824018749999999E-2</v>
      </c>
    </row>
    <row r="4610" spans="1:21" x14ac:dyDescent="0.25">
      <c r="A4610" s="92" t="s">
        <v>11</v>
      </c>
      <c r="B4610" s="92" t="s">
        <v>12</v>
      </c>
      <c r="C4610" s="92" t="s">
        <v>43</v>
      </c>
      <c r="D4610" s="92" t="s">
        <v>43</v>
      </c>
      <c r="E4610" s="92" t="s">
        <v>24</v>
      </c>
      <c r="F4610" s="92" t="s">
        <v>34</v>
      </c>
      <c r="G4610" s="92" t="s">
        <v>97</v>
      </c>
      <c r="H4610" s="92" t="s">
        <v>74</v>
      </c>
      <c r="I4610" s="89" t="s">
        <v>227</v>
      </c>
      <c r="J4610" s="92" t="s">
        <v>99</v>
      </c>
      <c r="L4610" s="98">
        <f>'Activity data'!H872*'Emission factors'!$B$37*'Emission factors'!$E$37/1000</f>
        <v>1.2687150000000001E-4</v>
      </c>
      <c r="M4610" s="98">
        <f>'Activity data'!I872*'Emission factors'!$B$37*'Emission factors'!$E$37/1000</f>
        <v>4.0570500000000001E-5</v>
      </c>
      <c r="N4610" s="98">
        <f>'Activity data'!J872*'Emission factors'!$B$37*'Emission factors'!$E$37/1000</f>
        <v>7.4819999999999997E-6</v>
      </c>
      <c r="O4610" s="98">
        <f>'Activity data'!K872*'Emission factors'!$B$37*'Emission factors'!$E$37/1000</f>
        <v>1.4887309500000001E-2</v>
      </c>
      <c r="P4610" s="98">
        <f>'Activity data'!L872*'Emission factors'!$B$37*'Emission factors'!$E$37/1000</f>
        <v>4.9624364999999995E-3</v>
      </c>
      <c r="Q4610" s="98">
        <f>'Activity data'!M872*'Emission factors'!$B$37*'Emission factors'!$E$37/1000</f>
        <v>0</v>
      </c>
      <c r="R4610" s="98">
        <f>'Activity data'!N872*'Emission factors'!$B$37*'Emission factors'!$E$37/1000</f>
        <v>0</v>
      </c>
      <c r="S4610" s="98">
        <f>'Activity data'!O872*'Emission factors'!$B$37*'Emission factors'!$E$37/1000</f>
        <v>0</v>
      </c>
      <c r="T4610" s="98">
        <f>'Activity data'!P872*'Emission factors'!$B$37*'Emission factors'!$E$37/1000</f>
        <v>0</v>
      </c>
      <c r="U4610" s="98">
        <f>'Activity data'!Q872*'Emission factors'!$B$37*'Emission factors'!$E$37/1000</f>
        <v>0</v>
      </c>
    </row>
    <row r="4611" spans="1:21" x14ac:dyDescent="0.25">
      <c r="A4611" s="92" t="s">
        <v>11</v>
      </c>
      <c r="B4611" s="92" t="s">
        <v>12</v>
      </c>
      <c r="C4611" s="92" t="s">
        <v>43</v>
      </c>
      <c r="D4611" s="92" t="s">
        <v>43</v>
      </c>
      <c r="E4611" s="92" t="s">
        <v>24</v>
      </c>
      <c r="F4611" s="92" t="s">
        <v>34</v>
      </c>
      <c r="G4611" s="92" t="s">
        <v>97</v>
      </c>
      <c r="H4611" s="92" t="s">
        <v>74</v>
      </c>
      <c r="I4611" s="89" t="s">
        <v>203</v>
      </c>
      <c r="L4611" s="98">
        <f>'Activity data'!H873*'Emission factors'!$B$37*'Emission factors'!$E$37/1000</f>
        <v>0.29264785200000004</v>
      </c>
      <c r="M4611" s="98">
        <f>'Activity data'!I873*'Emission factors'!$B$37*'Emission factors'!$E$37/1000</f>
        <v>0.4103125574999999</v>
      </c>
      <c r="N4611" s="98">
        <f>'Activity data'!J873*'Emission factors'!$B$37*'Emission factors'!$E$37/1000</f>
        <v>0.65798378550000014</v>
      </c>
      <c r="O4611" s="98">
        <f>'Activity data'!K873*'Emission factors'!$B$37*'Emission factors'!$E$37/1000</f>
        <v>0.69294839699999999</v>
      </c>
      <c r="P4611" s="98">
        <f>'Activity data'!L873*'Emission factors'!$B$37*'Emission factors'!$E$37/1000</f>
        <v>0.79197698849999987</v>
      </c>
      <c r="Q4611" s="98">
        <f>'Activity data'!M873*'Emission factors'!$B$37*'Emission factors'!$E$37/1000</f>
        <v>0.89210124150000003</v>
      </c>
      <c r="R4611" s="98">
        <f>'Activity data'!N873*'Emission factors'!$B$37*'Emission factors'!$E$37/1000</f>
        <v>1.0874063384999999</v>
      </c>
      <c r="S4611" s="98">
        <f>'Activity data'!O873*'Emission factors'!$B$37*'Emission factors'!$E$37/1000</f>
        <v>1.234370169</v>
      </c>
      <c r="T4611" s="98">
        <f>'Activity data'!P873*'Emission factors'!$B$37*'Emission factors'!$E$37/1000</f>
        <v>0.72958420349999997</v>
      </c>
      <c r="U4611" s="98">
        <f>'Activity data'!Q873*'Emission factors'!$B$37*'Emission factors'!$E$37/1000</f>
        <v>0.52933866449999989</v>
      </c>
    </row>
    <row r="4612" spans="1:21" x14ac:dyDescent="0.25">
      <c r="A4612" s="92" t="s">
        <v>11</v>
      </c>
      <c r="B4612" s="92" t="s">
        <v>12</v>
      </c>
      <c r="C4612" s="92" t="s">
        <v>43</v>
      </c>
      <c r="D4612" s="92" t="s">
        <v>43</v>
      </c>
      <c r="E4612" s="92" t="s">
        <v>24</v>
      </c>
      <c r="F4612" s="92" t="s">
        <v>34</v>
      </c>
      <c r="G4612" s="92" t="s">
        <v>97</v>
      </c>
      <c r="H4612" s="92" t="s">
        <v>74</v>
      </c>
      <c r="I4612" s="89" t="s">
        <v>191</v>
      </c>
      <c r="L4612" s="98">
        <f>'Activity data'!H874*'Emission factors'!$B$37*'Emission factors'!$E$37/1000</f>
        <v>0</v>
      </c>
      <c r="M4612" s="98">
        <f>'Activity data'!I874*'Emission factors'!$B$37*'Emission factors'!$E$37/1000</f>
        <v>0</v>
      </c>
      <c r="N4612" s="98">
        <f>'Activity data'!J874*'Emission factors'!$B$37*'Emission factors'!$E$37/1000</f>
        <v>0</v>
      </c>
      <c r="O4612" s="98">
        <f>'Activity data'!K874*'Emission factors'!$B$37*'Emission factors'!$E$37/1000</f>
        <v>0</v>
      </c>
      <c r="P4612" s="98">
        <f>'Activity data'!L874*'Emission factors'!$B$37*'Emission factors'!$E$37/1000</f>
        <v>0</v>
      </c>
      <c r="Q4612" s="98">
        <f>'Activity data'!M874*'Emission factors'!$B$37*'Emission factors'!$E$37/1000</f>
        <v>0</v>
      </c>
      <c r="R4612" s="98">
        <f>'Activity data'!N874*'Emission factors'!$B$37*'Emission factors'!$E$37/1000</f>
        <v>0</v>
      </c>
      <c r="S4612" s="98">
        <f>'Activity data'!O874*'Emission factors'!$B$37*'Emission factors'!$E$37/1000</f>
        <v>0</v>
      </c>
      <c r="T4612" s="98">
        <f>'Activity data'!P874*'Emission factors'!$B$37*'Emission factors'!$E$37/1000</f>
        <v>0</v>
      </c>
      <c r="U4612" s="98">
        <f>'Activity data'!Q874*'Emission factors'!$B$37*'Emission factors'!$E$37/1000</f>
        <v>0</v>
      </c>
    </row>
    <row r="4613" spans="1:21" x14ac:dyDescent="0.25">
      <c r="A4613" s="92" t="s">
        <v>11</v>
      </c>
      <c r="B4613" s="92" t="s">
        <v>12</v>
      </c>
      <c r="C4613" s="92" t="s">
        <v>43</v>
      </c>
      <c r="D4613" s="92" t="s">
        <v>43</v>
      </c>
      <c r="E4613" s="92" t="s">
        <v>24</v>
      </c>
      <c r="F4613" s="92" t="s">
        <v>34</v>
      </c>
      <c r="G4613" s="92" t="s">
        <v>97</v>
      </c>
      <c r="H4613" s="92" t="s">
        <v>74</v>
      </c>
      <c r="I4613" s="89" t="s">
        <v>192</v>
      </c>
      <c r="L4613" s="98">
        <f>'Activity data'!H875*'Emission factors'!$B$37*'Emission factors'!$E$37/1000</f>
        <v>0.10311137700000002</v>
      </c>
      <c r="M4613" s="98">
        <f>'Activity data'!I875*'Emission factors'!$B$37*'Emission factors'!$E$37/1000</f>
        <v>3.4578514500000004E-2</v>
      </c>
      <c r="N4613" s="98">
        <f>'Activity data'!J875*'Emission factors'!$B$37*'Emission factors'!$E$37/1000</f>
        <v>3.8507016000000005E-2</v>
      </c>
      <c r="O4613" s="98">
        <f>'Activity data'!K875*'Emission factors'!$B$37*'Emission factors'!$E$37/1000</f>
        <v>2.7867547500000003E-2</v>
      </c>
      <c r="P4613" s="98">
        <f>'Activity data'!L875*'Emission factors'!$B$37*'Emission factors'!$E$37/1000</f>
        <v>1.7094951000000004E-2</v>
      </c>
      <c r="Q4613" s="98">
        <f>'Activity data'!M875*'Emission factors'!$B$37*'Emission factors'!$E$37/1000</f>
        <v>2.3023468499999998E-2</v>
      </c>
      <c r="R4613" s="98">
        <f>'Activity data'!N875*'Emission factors'!$B$37*'Emission factors'!$E$37/1000</f>
        <v>3.9200971500000001E-2</v>
      </c>
      <c r="S4613" s="98">
        <f>'Activity data'!O875*'Emission factors'!$B$37*'Emission factors'!$E$37/1000</f>
        <v>5.0661267000000003E-2</v>
      </c>
      <c r="T4613" s="98">
        <f>'Activity data'!P875*'Emission factors'!$B$37*'Emission factors'!$E$37/1000</f>
        <v>2.4756196500000001E-2</v>
      </c>
      <c r="U4613" s="98">
        <f>'Activity data'!Q875*'Emission factors'!$B$37*'Emission factors'!$E$37/1000</f>
        <v>2.04703005E-2</v>
      </c>
    </row>
    <row r="4614" spans="1:21" x14ac:dyDescent="0.25">
      <c r="A4614" s="92" t="s">
        <v>11</v>
      </c>
      <c r="B4614" s="92" t="s">
        <v>12</v>
      </c>
      <c r="C4614" s="92" t="s">
        <v>43</v>
      </c>
      <c r="D4614" s="92" t="s">
        <v>43</v>
      </c>
      <c r="E4614" s="92" t="s">
        <v>24</v>
      </c>
      <c r="F4614" s="92" t="s">
        <v>34</v>
      </c>
      <c r="G4614" s="92" t="s">
        <v>97</v>
      </c>
      <c r="H4614" s="92" t="s">
        <v>74</v>
      </c>
      <c r="I4614" s="89" t="s">
        <v>206</v>
      </c>
      <c r="L4614" s="98">
        <f>'Activity data'!H876*'Emission factors'!$B$37*'Emission factors'!$E$37/1000</f>
        <v>2.0464946999999997E-2</v>
      </c>
      <c r="M4614" s="98">
        <f>'Activity data'!I876*'Emission factors'!$B$37*'Emission factors'!$E$37/1000</f>
        <v>9.5896664999999982E-3</v>
      </c>
      <c r="N4614" s="98">
        <f>'Activity data'!J876*'Emission factors'!$B$37*'Emission factors'!$E$37/1000</f>
        <v>1.6691180999999999E-2</v>
      </c>
      <c r="O4614" s="98">
        <f>'Activity data'!K876*'Emission factors'!$B$37*'Emission factors'!$E$37/1000</f>
        <v>4.860526500000001E-3</v>
      </c>
      <c r="P4614" s="98">
        <f>'Activity data'!L876*'Emission factors'!$B$37*'Emission factors'!$E$37/1000</f>
        <v>5.1869416500000001E-2</v>
      </c>
      <c r="Q4614" s="98">
        <f>'Activity data'!M876*'Emission factors'!$B$37*'Emission factors'!$E$37/1000</f>
        <v>7.9269983999999988E-2</v>
      </c>
      <c r="R4614" s="98">
        <f>'Activity data'!N876*'Emission factors'!$B$37*'Emission factors'!$E$37/1000</f>
        <v>9.3003130500000017E-2</v>
      </c>
      <c r="S4614" s="98">
        <f>'Activity data'!O876*'Emission factors'!$B$37*'Emission factors'!$E$37/1000</f>
        <v>7.7619041999999999E-2</v>
      </c>
      <c r="T4614" s="98">
        <f>'Activity data'!P876*'Emission factors'!$B$37*'Emission factors'!$E$37/1000</f>
        <v>2.9733016499999997E-2</v>
      </c>
      <c r="U4614" s="98">
        <f>'Activity data'!Q876*'Emission factors'!$B$37*'Emission factors'!$E$37/1000</f>
        <v>2.1812545500000002E-2</v>
      </c>
    </row>
    <row r="4615" spans="1:21" x14ac:dyDescent="0.25">
      <c r="A4615" s="92" t="s">
        <v>11</v>
      </c>
      <c r="B4615" s="92" t="s">
        <v>12</v>
      </c>
      <c r="C4615" s="92" t="s">
        <v>43</v>
      </c>
      <c r="D4615" s="92" t="s">
        <v>43</v>
      </c>
      <c r="E4615" s="92" t="s">
        <v>24</v>
      </c>
      <c r="F4615" s="92" t="s">
        <v>34</v>
      </c>
      <c r="G4615" s="92" t="s">
        <v>97</v>
      </c>
      <c r="H4615" s="92" t="s">
        <v>74</v>
      </c>
      <c r="I4615" s="89" t="s">
        <v>220</v>
      </c>
      <c r="L4615" s="98">
        <f>'Activity data'!H877*'Emission factors'!$B$37*'Emission factors'!$E$37/1000</f>
        <v>0.11405309249999999</v>
      </c>
      <c r="M4615" s="98">
        <f>'Activity data'!I877*'Emission factors'!$B$37*'Emission factors'!$E$37/1000</f>
        <v>0.13642014450000001</v>
      </c>
      <c r="N4615" s="98">
        <f>'Activity data'!J877*'Emission factors'!$B$37*'Emission factors'!$E$37/1000</f>
        <v>3.7036867500000008E-2</v>
      </c>
      <c r="O4615" s="98">
        <f>'Activity data'!K877*'Emission factors'!$B$37*'Emission factors'!$E$37/1000</f>
        <v>3.5310009000000003E-2</v>
      </c>
      <c r="P4615" s="98">
        <f>'Activity data'!L877*'Emission factors'!$B$37*'Emission factors'!$E$37/1000</f>
        <v>1.1599422E-2</v>
      </c>
      <c r="Q4615" s="98">
        <f>'Activity data'!M877*'Emission factors'!$B$37*'Emission factors'!$E$37/1000</f>
        <v>0</v>
      </c>
      <c r="R4615" s="98">
        <f>'Activity data'!N877*'Emission factors'!$B$37*'Emission factors'!$E$37/1000</f>
        <v>0</v>
      </c>
      <c r="S4615" s="98">
        <f>'Activity data'!O877*'Emission factors'!$B$37*'Emission factors'!$E$37/1000</f>
        <v>0</v>
      </c>
      <c r="T4615" s="98">
        <f>'Activity data'!P877*'Emission factors'!$B$37*'Emission factors'!$E$37/1000</f>
        <v>0</v>
      </c>
      <c r="U4615" s="98">
        <f>'Activity data'!Q877*'Emission factors'!$B$37*'Emission factors'!$E$37/1000</f>
        <v>0</v>
      </c>
    </row>
    <row r="4616" spans="1:21" x14ac:dyDescent="0.25">
      <c r="A4616" s="92" t="s">
        <v>11</v>
      </c>
      <c r="B4616" s="92" t="s">
        <v>12</v>
      </c>
      <c r="C4616" s="92" t="s">
        <v>43</v>
      </c>
      <c r="D4616" s="92" t="s">
        <v>43</v>
      </c>
      <c r="E4616" s="92" t="s">
        <v>24</v>
      </c>
      <c r="F4616" s="92" t="s">
        <v>34</v>
      </c>
      <c r="G4616" s="92" t="s">
        <v>97</v>
      </c>
      <c r="H4616" s="92" t="s">
        <v>74</v>
      </c>
      <c r="I4616" s="89" t="s">
        <v>193</v>
      </c>
      <c r="L4616" s="98">
        <f>'Activity data'!H878*'Emission factors'!$B$37*'Emission factors'!$E$37/1000</f>
        <v>4.9101141000000001E-2</v>
      </c>
      <c r="M4616" s="98">
        <f>'Activity data'!I878*'Emission factors'!$B$37*'Emission factors'!$E$37/1000</f>
        <v>4.5977341499999998E-2</v>
      </c>
      <c r="N4616" s="98">
        <f>'Activity data'!J878*'Emission factors'!$B$37*'Emission factors'!$E$37/1000</f>
        <v>4.2298326000000004E-2</v>
      </c>
      <c r="O4616" s="98">
        <f>'Activity data'!K878*'Emission factors'!$B$37*'Emission factors'!$E$37/1000</f>
        <v>1.0389273000000001E-2</v>
      </c>
      <c r="P4616" s="98">
        <f>'Activity data'!L878*'Emission factors'!$B$37*'Emission factors'!$E$37/1000</f>
        <v>2.8233584999999999E-2</v>
      </c>
      <c r="Q4616" s="98">
        <f>'Activity data'!M878*'Emission factors'!$B$37*'Emission factors'!$E$37/1000</f>
        <v>3.2943310500000003E-2</v>
      </c>
      <c r="R4616" s="98">
        <f>'Activity data'!N878*'Emission factors'!$B$37*'Emission factors'!$E$37/1000</f>
        <v>2.6938618500000004E-2</v>
      </c>
      <c r="S4616" s="98">
        <f>'Activity data'!O878*'Emission factors'!$B$37*'Emission factors'!$E$37/1000</f>
        <v>3.0624729E-2</v>
      </c>
      <c r="T4616" s="98">
        <f>'Activity data'!P878*'Emission factors'!$B$37*'Emission factors'!$E$37/1000</f>
        <v>2.1360142499999998E-2</v>
      </c>
      <c r="U4616" s="98">
        <f>'Activity data'!Q878*'Emission factors'!$B$37*'Emission factors'!$E$37/1000</f>
        <v>2.0416120500000006E-2</v>
      </c>
    </row>
    <row r="4617" spans="1:21" x14ac:dyDescent="0.25">
      <c r="A4617" s="92" t="s">
        <v>11</v>
      </c>
      <c r="B4617" s="92" t="s">
        <v>12</v>
      </c>
      <c r="C4617" s="92" t="s">
        <v>43</v>
      </c>
      <c r="D4617" s="92" t="s">
        <v>43</v>
      </c>
      <c r="E4617" s="92" t="s">
        <v>24</v>
      </c>
      <c r="F4617" s="92" t="s">
        <v>34</v>
      </c>
      <c r="G4617" s="92" t="s">
        <v>97</v>
      </c>
      <c r="H4617" s="92" t="s">
        <v>74</v>
      </c>
      <c r="I4617" s="89" t="s">
        <v>259</v>
      </c>
      <c r="L4617" s="98">
        <f>'Activity data'!H879*'Emission factors'!$B$37*'Emission factors'!$E$37/1000</f>
        <v>0</v>
      </c>
      <c r="M4617" s="98">
        <f>'Activity data'!I879*'Emission factors'!$B$37*'Emission factors'!$E$37/1000</f>
        <v>1.1513249999999999E-3</v>
      </c>
      <c r="N4617" s="98">
        <f>'Activity data'!J879*'Emission factors'!$B$37*'Emission factors'!$E$37/1000</f>
        <v>3.8377499999999999E-4</v>
      </c>
      <c r="O4617" s="98">
        <f>'Activity data'!K879*'Emission factors'!$B$37*'Emission factors'!$E$37/1000</f>
        <v>0</v>
      </c>
      <c r="P4617" s="98">
        <f>'Activity data'!L879*'Emission factors'!$B$37*'Emission factors'!$E$37/1000</f>
        <v>3.4541685000000003E-3</v>
      </c>
      <c r="Q4617" s="98">
        <f>'Activity data'!M879*'Emission factors'!$B$37*'Emission factors'!$E$37/1000</f>
        <v>2.4946664999999997E-3</v>
      </c>
      <c r="R4617" s="98">
        <f>'Activity data'!N879*'Emission factors'!$B$37*'Emission factors'!$E$37/1000</f>
        <v>1.0236149999999999E-3</v>
      </c>
      <c r="S4617" s="98">
        <f>'Activity data'!O879*'Emission factors'!$B$37*'Emission factors'!$E$37/1000</f>
        <v>1.919133E-3</v>
      </c>
      <c r="T4617" s="98">
        <f>'Activity data'!P879*'Emission factors'!$B$37*'Emission factors'!$E$37/1000</f>
        <v>5.7572699999999994E-4</v>
      </c>
      <c r="U4617" s="98">
        <f>'Activity data'!Q879*'Emission factors'!$B$37*'Emission factors'!$E$37/1000</f>
        <v>0</v>
      </c>
    </row>
    <row r="4618" spans="1:21" x14ac:dyDescent="0.25">
      <c r="A4618" s="92" t="s">
        <v>11</v>
      </c>
      <c r="B4618" s="92" t="s">
        <v>12</v>
      </c>
      <c r="C4618" s="92" t="s">
        <v>43</v>
      </c>
      <c r="D4618" s="92" t="s">
        <v>43</v>
      </c>
      <c r="E4618" s="92" t="s">
        <v>24</v>
      </c>
      <c r="F4618" s="92" t="s">
        <v>34</v>
      </c>
      <c r="G4618" s="92" t="s">
        <v>97</v>
      </c>
      <c r="H4618" s="92" t="s">
        <v>74</v>
      </c>
      <c r="I4618" s="89" t="s">
        <v>223</v>
      </c>
      <c r="L4618" s="98">
        <f>'Activity data'!H880*'Emission factors'!$B$37*'Emission factors'!$E$37/1000</f>
        <v>0.1129487235</v>
      </c>
      <c r="M4618" s="98">
        <f>'Activity data'!I880*'Emission factors'!$B$37*'Emission factors'!$E$37/1000</f>
        <v>5.1680302500000004E-2</v>
      </c>
      <c r="N4618" s="98">
        <f>'Activity data'!J880*'Emission factors'!$B$37*'Emission factors'!$E$37/1000</f>
        <v>8.3797755000000005E-3</v>
      </c>
      <c r="O4618" s="98">
        <f>'Activity data'!K880*'Emission factors'!$B$37*'Emission factors'!$E$37/1000</f>
        <v>0</v>
      </c>
      <c r="P4618" s="98">
        <f>'Activity data'!L880*'Emission factors'!$B$37*'Emission factors'!$E$37/1000</f>
        <v>0</v>
      </c>
      <c r="Q4618" s="98">
        <f>'Activity data'!M880*'Emission factors'!$B$37*'Emission factors'!$E$37/1000</f>
        <v>0</v>
      </c>
      <c r="R4618" s="98">
        <f>'Activity data'!N880*'Emission factors'!$B$37*'Emission factors'!$E$37/1000</f>
        <v>0</v>
      </c>
      <c r="S4618" s="98">
        <f>'Activity data'!O880*'Emission factors'!$B$37*'Emission factors'!$E$37/1000</f>
        <v>0.10132356599999999</v>
      </c>
      <c r="T4618" s="98">
        <f>'Activity data'!P880*'Emission factors'!$B$37*'Emission factors'!$E$37/1000</f>
        <v>0.18975816150000002</v>
      </c>
      <c r="U4618" s="98">
        <f>'Activity data'!Q880*'Emission factors'!$B$37*'Emission factors'!$E$37/1000</f>
        <v>0.20964112500000004</v>
      </c>
    </row>
    <row r="4619" spans="1:21" x14ac:dyDescent="0.25">
      <c r="A4619" s="92" t="s">
        <v>11</v>
      </c>
      <c r="B4619" s="92" t="s">
        <v>12</v>
      </c>
      <c r="C4619" s="92" t="s">
        <v>43</v>
      </c>
      <c r="D4619" s="92" t="s">
        <v>43</v>
      </c>
      <c r="E4619" s="92" t="s">
        <v>24</v>
      </c>
      <c r="F4619" s="92" t="s">
        <v>34</v>
      </c>
      <c r="G4619" s="92" t="s">
        <v>97</v>
      </c>
      <c r="H4619" s="92" t="s">
        <v>74</v>
      </c>
      <c r="I4619" s="89" t="s">
        <v>221</v>
      </c>
      <c r="L4619" s="98">
        <f>'Activity data'!H881*'Emission factors'!$B$37*'Emission factors'!$E$37/1000</f>
        <v>3.2398091999999989E-2</v>
      </c>
      <c r="M4619" s="98">
        <f>'Activity data'!I881*'Emission factors'!$B$37*'Emission factors'!$E$37/1000</f>
        <v>3.4892694000000002E-2</v>
      </c>
      <c r="N4619" s="98">
        <f>'Activity data'!J881*'Emission factors'!$B$37*'Emission factors'!$E$37/1000</f>
        <v>2.8272414000000003E-2</v>
      </c>
      <c r="O4619" s="98">
        <f>'Activity data'!K881*'Emission factors'!$B$37*'Emission factors'!$E$37/1000</f>
        <v>3.4477507499999997E-2</v>
      </c>
      <c r="P4619" s="98">
        <f>'Activity data'!L881*'Emission factors'!$B$37*'Emission factors'!$E$37/1000</f>
        <v>4.5799450499999998E-2</v>
      </c>
      <c r="Q4619" s="98">
        <f>'Activity data'!M881*'Emission factors'!$B$37*'Emission factors'!$E$37/1000</f>
        <v>4.4968174499999999E-2</v>
      </c>
      <c r="R4619" s="98">
        <f>'Activity data'!N881*'Emission factors'!$B$37*'Emission factors'!$E$37/1000</f>
        <v>3.9722324999999996E-2</v>
      </c>
      <c r="S4619" s="98">
        <f>'Activity data'!O881*'Emission factors'!$B$37*'Emission factors'!$E$37/1000</f>
        <v>3.4541491499999993E-2</v>
      </c>
      <c r="T4619" s="98">
        <f>'Activity data'!P881*'Emission factors'!$B$37*'Emission factors'!$E$37/1000</f>
        <v>1.3880270999999996E-2</v>
      </c>
      <c r="U4619" s="98">
        <f>'Activity data'!Q881*'Emission factors'!$B$37*'Emission factors'!$E$37/1000</f>
        <v>2.0340526499999997E-2</v>
      </c>
    </row>
    <row r="4620" spans="1:21" x14ac:dyDescent="0.25">
      <c r="A4620" s="92" t="s">
        <v>11</v>
      </c>
      <c r="B4620" s="92" t="s">
        <v>12</v>
      </c>
      <c r="C4620" s="92" t="s">
        <v>43</v>
      </c>
      <c r="D4620" s="92" t="s">
        <v>43</v>
      </c>
      <c r="E4620" s="92" t="s">
        <v>24</v>
      </c>
      <c r="F4620" s="92" t="s">
        <v>34</v>
      </c>
      <c r="G4620" s="92" t="s">
        <v>97</v>
      </c>
      <c r="H4620" s="92" t="s">
        <v>74</v>
      </c>
      <c r="I4620" s="89" t="s">
        <v>222</v>
      </c>
      <c r="L4620" s="98">
        <f>'Activity data'!H882*'Emission factors'!$B$37*'Emission factors'!$E$37/1000</f>
        <v>0.1395767745</v>
      </c>
      <c r="M4620" s="98">
        <f>'Activity data'!I882*'Emission factors'!$B$37*'Emission factors'!$E$37/1000</f>
        <v>0.31674460049999992</v>
      </c>
      <c r="N4620" s="98">
        <f>'Activity data'!J882*'Emission factors'!$B$37*'Emission factors'!$E$37/1000</f>
        <v>0.32997574349999997</v>
      </c>
      <c r="O4620" s="98">
        <f>'Activity data'!K882*'Emission factors'!$B$37*'Emission factors'!$E$37/1000</f>
        <v>0.32713961399999991</v>
      </c>
      <c r="P4620" s="98">
        <f>'Activity data'!L882*'Emission factors'!$B$37*'Emission factors'!$E$37/1000</f>
        <v>0.34102007849999993</v>
      </c>
      <c r="Q4620" s="98">
        <f>'Activity data'!M882*'Emission factors'!$B$37*'Emission factors'!$E$37/1000</f>
        <v>0.33909643049999999</v>
      </c>
      <c r="R4620" s="98">
        <f>'Activity data'!N882*'Emission factors'!$B$37*'Emission factors'!$E$37/1000</f>
        <v>0.35213678250000002</v>
      </c>
      <c r="S4620" s="98">
        <f>'Activity data'!O882*'Emission factors'!$B$37*'Emission factors'!$E$37/1000</f>
        <v>0.36622919400000009</v>
      </c>
      <c r="T4620" s="98">
        <f>'Activity data'!P882*'Emission factors'!$B$37*'Emission factors'!$E$37/1000</f>
        <v>0.40543364850000008</v>
      </c>
      <c r="U4620" s="98">
        <f>'Activity data'!Q882*'Emission factors'!$B$37*'Emission factors'!$E$37/1000</f>
        <v>0.47985516750000001</v>
      </c>
    </row>
    <row r="4621" spans="1:21" x14ac:dyDescent="0.25">
      <c r="A4621" s="92" t="s">
        <v>11</v>
      </c>
      <c r="B4621" s="92" t="s">
        <v>12</v>
      </c>
      <c r="C4621" s="92" t="s">
        <v>43</v>
      </c>
      <c r="D4621" s="92" t="s">
        <v>43</v>
      </c>
      <c r="E4621" s="92" t="s">
        <v>24</v>
      </c>
      <c r="F4621" s="92" t="s">
        <v>34</v>
      </c>
      <c r="G4621" s="92" t="s">
        <v>97</v>
      </c>
      <c r="H4621" s="92" t="s">
        <v>74</v>
      </c>
      <c r="I4621" s="89" t="s">
        <v>201</v>
      </c>
      <c r="L4621" s="98">
        <f>'Activity data'!H883*'Emission factors'!$B$37*'Emission factors'!$E$37/1000</f>
        <v>2.4448393469999998</v>
      </c>
      <c r="M4621" s="98">
        <f>'Activity data'!I883*'Emission factors'!$B$37*'Emission factors'!$E$37/1000</f>
        <v>2.4913020509999995</v>
      </c>
      <c r="N4621" s="98">
        <f>'Activity data'!J883*'Emission factors'!$B$37*'Emission factors'!$E$37/1000</f>
        <v>2.8486042515000003</v>
      </c>
      <c r="O4621" s="98">
        <f>'Activity data'!K883*'Emission factors'!$B$37*'Emission factors'!$E$37/1000</f>
        <v>3.1761004860000002</v>
      </c>
      <c r="P4621" s="98">
        <f>'Activity data'!L883*'Emission factors'!$B$37*'Emission factors'!$E$37/1000</f>
        <v>3.3141967275000006</v>
      </c>
      <c r="Q4621" s="98">
        <f>'Activity data'!M883*'Emission factors'!$B$37*'Emission factors'!$E$37/1000</f>
        <v>3.1212333674999999</v>
      </c>
      <c r="R4621" s="98">
        <f>'Activity data'!N883*'Emission factors'!$B$37*'Emission factors'!$E$37/1000</f>
        <v>3.6875400779999992</v>
      </c>
      <c r="S4621" s="98">
        <f>'Activity data'!O883*'Emission factors'!$B$37*'Emission factors'!$E$37/1000</f>
        <v>3.6552352529999999</v>
      </c>
      <c r="T4621" s="98">
        <f>'Activity data'!P883*'Emission factors'!$B$37*'Emission factors'!$E$37/1000</f>
        <v>3.6213842984999998</v>
      </c>
      <c r="U4621" s="98">
        <f>'Activity data'!Q883*'Emission factors'!$B$37*'Emission factors'!$E$37/1000</f>
        <v>4.0025449199999992</v>
      </c>
    </row>
    <row r="4622" spans="1:21" x14ac:dyDescent="0.25">
      <c r="A4622" s="92" t="s">
        <v>11</v>
      </c>
      <c r="B4622" s="92" t="s">
        <v>12</v>
      </c>
      <c r="C4622" s="92" t="s">
        <v>43</v>
      </c>
      <c r="D4622" s="92" t="s">
        <v>43</v>
      </c>
      <c r="E4622" s="92" t="s">
        <v>24</v>
      </c>
      <c r="F4622" s="92" t="s">
        <v>34</v>
      </c>
      <c r="G4622" s="92" t="s">
        <v>97</v>
      </c>
      <c r="H4622" s="92" t="s">
        <v>74</v>
      </c>
      <c r="I4622" s="92" t="s">
        <v>207</v>
      </c>
      <c r="L4622" s="98">
        <f>'Activity data'!H884*'Emission factors'!$B$37*'Emission factors'!$E$37/1000</f>
        <v>0.34793047949999989</v>
      </c>
      <c r="M4622" s="98">
        <f>'Activity data'!I884*'Emission factors'!$B$37*'Emission factors'!$E$37/1000</f>
        <v>0.45384457500000008</v>
      </c>
      <c r="N4622" s="98">
        <f>'Activity data'!J884*'Emission factors'!$B$37*'Emission factors'!$E$37/1000</f>
        <v>0.30150118650000002</v>
      </c>
      <c r="O4622" s="98">
        <f>'Activity data'!K884*'Emission factors'!$B$37*'Emission factors'!$E$37/1000</f>
        <v>0.23628917100000002</v>
      </c>
      <c r="P4622" s="98">
        <f>'Activity data'!L884*'Emission factors'!$B$37*'Emission factors'!$E$37/1000</f>
        <v>0.24187738650000001</v>
      </c>
      <c r="Q4622" s="98">
        <f>'Activity data'!M884*'Emission factors'!$B$37*'Emission factors'!$E$37/1000</f>
        <v>0.19418931149999999</v>
      </c>
      <c r="R4622" s="98">
        <f>'Activity data'!N884*'Emission factors'!$B$37*'Emission factors'!$E$37/1000</f>
        <v>0.20296311750000004</v>
      </c>
      <c r="S4622" s="98">
        <f>'Activity data'!O884*'Emission factors'!$B$37*'Emission factors'!$E$37/1000</f>
        <v>0.221257962</v>
      </c>
      <c r="T4622" s="98">
        <f>'Activity data'!P884*'Emission factors'!$B$37*'Emission factors'!$E$37/1000</f>
        <v>0.10359293400000001</v>
      </c>
      <c r="U4622" s="98">
        <f>'Activity data'!Q884*'Emission factors'!$B$37*'Emission factors'!$E$37/1000</f>
        <v>0.12746831850000001</v>
      </c>
    </row>
    <row r="4623" spans="1:21" x14ac:dyDescent="0.25">
      <c r="A4623" s="92" t="s">
        <v>11</v>
      </c>
      <c r="B4623" s="92" t="s">
        <v>12</v>
      </c>
      <c r="C4623" s="92" t="s">
        <v>43</v>
      </c>
      <c r="D4623" s="92" t="s">
        <v>43</v>
      </c>
      <c r="E4623" s="92" t="s">
        <v>24</v>
      </c>
      <c r="F4623" s="92" t="s">
        <v>34</v>
      </c>
      <c r="G4623" s="92" t="s">
        <v>97</v>
      </c>
      <c r="H4623" s="92" t="s">
        <v>74</v>
      </c>
      <c r="I4623" s="89" t="s">
        <v>218</v>
      </c>
      <c r="L4623" s="98">
        <f>'Activity data'!H885*'Emission factors'!$B$37*'Emission factors'!$E$37/1000</f>
        <v>6.7452809999999997E-3</v>
      </c>
      <c r="M4623" s="98">
        <f>'Activity data'!I885*'Emission factors'!$B$37*'Emission factors'!$E$37/1000</f>
        <v>6.8597685000000002E-3</v>
      </c>
      <c r="N4623" s="98">
        <f>'Activity data'!J885*'Emission factors'!$B$37*'Emission factors'!$E$37/1000</f>
        <v>2.0291571000000001E-2</v>
      </c>
      <c r="O4623" s="98">
        <f>'Activity data'!K885*'Emission factors'!$B$37*'Emission factors'!$E$37/1000</f>
        <v>2.0937345E-2</v>
      </c>
      <c r="P4623" s="98">
        <f>'Activity data'!L885*'Emission factors'!$B$37*'Emission factors'!$E$37/1000</f>
        <v>6.5270065499999988E-2</v>
      </c>
      <c r="Q4623" s="98">
        <f>'Activity data'!M885*'Emission factors'!$B$37*'Emission factors'!$E$37/1000</f>
        <v>4.9139969999999991E-2</v>
      </c>
      <c r="R4623" s="98">
        <f>'Activity data'!N885*'Emission factors'!$B$37*'Emission factors'!$E$37/1000</f>
        <v>5.0003882999999992E-2</v>
      </c>
      <c r="S4623" s="98">
        <f>'Activity data'!O885*'Emission factors'!$B$37*'Emission factors'!$E$37/1000</f>
        <v>0.16442675399999998</v>
      </c>
      <c r="T4623" s="98">
        <f>'Activity data'!P885*'Emission factors'!$B$37*'Emission factors'!$E$37/1000</f>
        <v>0.12282960750000001</v>
      </c>
      <c r="U4623" s="98">
        <f>'Activity data'!Q885*'Emission factors'!$B$37*'Emission factors'!$E$37/1000</f>
        <v>9.3570665999999997E-2</v>
      </c>
    </row>
    <row r="4624" spans="1:21" x14ac:dyDescent="0.25">
      <c r="A4624" s="92" t="s">
        <v>11</v>
      </c>
      <c r="B4624" s="92" t="s">
        <v>12</v>
      </c>
      <c r="C4624" s="92" t="s">
        <v>43</v>
      </c>
      <c r="D4624" s="92" t="s">
        <v>43</v>
      </c>
      <c r="E4624" s="92" t="s">
        <v>24</v>
      </c>
      <c r="F4624" s="92" t="s">
        <v>34</v>
      </c>
      <c r="G4624" s="92" t="s">
        <v>97</v>
      </c>
      <c r="H4624" s="92" t="s">
        <v>74</v>
      </c>
      <c r="I4624" s="89" t="s">
        <v>194</v>
      </c>
      <c r="L4624" s="98">
        <f>'Activity data'!H886*'Emission factors'!$B$37*'Emission factors'!$E$37/1000</f>
        <v>2.6482345499999997E-2</v>
      </c>
      <c r="M4624" s="98">
        <f>'Activity data'!I886*'Emission factors'!$B$37*'Emission factors'!$E$37/1000</f>
        <v>3.08526075E-2</v>
      </c>
      <c r="N4624" s="98">
        <f>'Activity data'!J886*'Emission factors'!$B$37*'Emission factors'!$E$37/1000</f>
        <v>8.6139750000000011E-3</v>
      </c>
      <c r="O4624" s="98">
        <f>'Activity data'!K886*'Emission factors'!$B$37*'Emission factors'!$E$37/1000</f>
        <v>2.5587150000000003E-4</v>
      </c>
      <c r="P4624" s="98">
        <f>'Activity data'!L886*'Emission factors'!$B$37*'Emission factors'!$E$37/1000</f>
        <v>2.7020340000000003E-3</v>
      </c>
      <c r="Q4624" s="98">
        <f>'Activity data'!M886*'Emission factors'!$B$37*'Emission factors'!$E$37/1000</f>
        <v>4.1625074999999991E-3</v>
      </c>
      <c r="R4624" s="98">
        <f>'Activity data'!N886*'Emission factors'!$B$37*'Emission factors'!$E$37/1000</f>
        <v>3.3262649999999997E-3</v>
      </c>
      <c r="S4624" s="98">
        <f>'Activity data'!O886*'Emission factors'!$B$37*'Emission factors'!$E$37/1000</f>
        <v>1.1300400000000001E-3</v>
      </c>
      <c r="T4624" s="98">
        <f>'Activity data'!P886*'Emission factors'!$B$37*'Emission factors'!$E$37/1000</f>
        <v>1.2790349999999999E-4</v>
      </c>
      <c r="U4624" s="98">
        <f>'Activity data'!Q886*'Emission factors'!$B$37*'Emission factors'!$E$37/1000</f>
        <v>0</v>
      </c>
    </row>
    <row r="4625" spans="1:21" x14ac:dyDescent="0.25">
      <c r="A4625" s="92" t="s">
        <v>11</v>
      </c>
      <c r="B4625" s="92" t="s">
        <v>12</v>
      </c>
      <c r="C4625" s="92" t="s">
        <v>43</v>
      </c>
      <c r="D4625" s="92" t="s">
        <v>43</v>
      </c>
      <c r="E4625" s="92" t="s">
        <v>24</v>
      </c>
      <c r="F4625" s="92" t="s">
        <v>34</v>
      </c>
      <c r="G4625" s="92" t="s">
        <v>97</v>
      </c>
      <c r="H4625" s="92" t="s">
        <v>74</v>
      </c>
      <c r="I4625" s="89" t="s">
        <v>195</v>
      </c>
      <c r="L4625" s="98">
        <f>'Activity data'!H887*'Emission factors'!$B$37*'Emission factors'!$E$37/1000</f>
        <v>1.0234859999999999E-3</v>
      </c>
      <c r="M4625" s="98">
        <f>'Activity data'!I887*'Emission factors'!$B$37*'Emission factors'!$E$37/1000</f>
        <v>6.3984000000000003E-5</v>
      </c>
      <c r="N4625" s="98">
        <f>'Activity data'!J887*'Emission factors'!$B$37*'Emission factors'!$E$37/1000</f>
        <v>0</v>
      </c>
      <c r="O4625" s="98">
        <f>'Activity data'!K887*'Emission factors'!$B$37*'Emission factors'!$E$37/1000</f>
        <v>0</v>
      </c>
      <c r="P4625" s="98">
        <f>'Activity data'!L887*'Emission factors'!$B$37*'Emission factors'!$E$37/1000</f>
        <v>0</v>
      </c>
      <c r="Q4625" s="98">
        <f>'Activity data'!M887*'Emission factors'!$B$37*'Emission factors'!$E$37/1000</f>
        <v>0</v>
      </c>
      <c r="R4625" s="98">
        <f>'Activity data'!N887*'Emission factors'!$B$37*'Emission factors'!$E$37/1000</f>
        <v>0</v>
      </c>
      <c r="S4625" s="98">
        <f>'Activity data'!O887*'Emission factors'!$B$37*'Emission factors'!$E$37/1000</f>
        <v>0</v>
      </c>
      <c r="T4625" s="98">
        <f>'Activity data'!P887*'Emission factors'!$B$37*'Emission factors'!$E$37/1000</f>
        <v>0.801026919</v>
      </c>
      <c r="U4625" s="98">
        <f>'Activity data'!Q887*'Emission factors'!$B$37*'Emission factors'!$E$37/1000</f>
        <v>1.7054185064999998</v>
      </c>
    </row>
    <row r="4626" spans="1:21" x14ac:dyDescent="0.25">
      <c r="A4626" s="92" t="s">
        <v>11</v>
      </c>
      <c r="B4626" s="92" t="s">
        <v>12</v>
      </c>
      <c r="C4626" s="92" t="s">
        <v>43</v>
      </c>
      <c r="D4626" s="92" t="s">
        <v>43</v>
      </c>
      <c r="E4626" s="92" t="s">
        <v>24</v>
      </c>
      <c r="F4626" s="92" t="s">
        <v>34</v>
      </c>
      <c r="G4626" s="92" t="s">
        <v>97</v>
      </c>
      <c r="H4626" s="92" t="s">
        <v>74</v>
      </c>
      <c r="I4626" s="89" t="s">
        <v>209</v>
      </c>
      <c r="L4626" s="98">
        <f>'Activity data'!H888*'Emission factors'!$B$37*'Emission factors'!$E$37/1000</f>
        <v>0.33779494950000005</v>
      </c>
      <c r="M4626" s="98">
        <f>'Activity data'!I888*'Emission factors'!$B$37*'Emission factors'!$E$37/1000</f>
        <v>0.48172534500000008</v>
      </c>
      <c r="N4626" s="98">
        <f>'Activity data'!J888*'Emission factors'!$B$37*'Emission factors'!$E$37/1000</f>
        <v>0.85597833900000009</v>
      </c>
      <c r="O4626" s="98">
        <f>'Activity data'!K888*'Emission factors'!$B$37*'Emission factors'!$E$37/1000</f>
        <v>0.9229223084999999</v>
      </c>
      <c r="P4626" s="98">
        <f>'Activity data'!L888*'Emission factors'!$B$37*'Emission factors'!$E$37/1000</f>
        <v>1.6079864189999997</v>
      </c>
      <c r="Q4626" s="98">
        <f>'Activity data'!M888*'Emission factors'!$B$37*'Emission factors'!$E$37/1000</f>
        <v>2.0390294055</v>
      </c>
      <c r="R4626" s="98">
        <f>'Activity data'!N888*'Emission factors'!$B$37*'Emission factors'!$E$37/1000</f>
        <v>2.0369704364999999</v>
      </c>
      <c r="S4626" s="98">
        <f>'Activity data'!O888*'Emission factors'!$B$37*'Emission factors'!$E$37/1000</f>
        <v>1.7037492464999999</v>
      </c>
      <c r="T4626" s="98">
        <f>'Activity data'!P888*'Emission factors'!$B$37*'Emission factors'!$E$37/1000</f>
        <v>0.88521160950000022</v>
      </c>
      <c r="U4626" s="98">
        <f>'Activity data'!Q888*'Emission factors'!$B$37*'Emission factors'!$E$37/1000</f>
        <v>0.70660324049999979</v>
      </c>
    </row>
    <row r="4627" spans="1:21" x14ac:dyDescent="0.25">
      <c r="A4627" s="92" t="s">
        <v>11</v>
      </c>
      <c r="B4627" s="92" t="s">
        <v>12</v>
      </c>
      <c r="C4627" s="92" t="s">
        <v>43</v>
      </c>
      <c r="D4627" s="92" t="s">
        <v>43</v>
      </c>
      <c r="E4627" s="92" t="s">
        <v>24</v>
      </c>
      <c r="F4627" s="92" t="s">
        <v>34</v>
      </c>
      <c r="G4627" s="92" t="s">
        <v>97</v>
      </c>
      <c r="H4627" s="92" t="s">
        <v>74</v>
      </c>
      <c r="I4627" s="89" t="s">
        <v>208</v>
      </c>
      <c r="L4627" s="98">
        <f>'Activity data'!H889*'Emission factors'!$B$37*'Emission factors'!$E$37/1000</f>
        <v>0.35535978299999998</v>
      </c>
      <c r="M4627" s="98">
        <f>'Activity data'!I889*'Emission factors'!$B$37*'Emission factors'!$E$37/1000</f>
        <v>0.34563047399999991</v>
      </c>
      <c r="N4627" s="98">
        <f>'Activity data'!J889*'Emission factors'!$B$37*'Emission factors'!$E$37/1000</f>
        <v>0.39522252450000001</v>
      </c>
      <c r="O4627" s="98">
        <f>'Activity data'!K889*'Emission factors'!$B$37*'Emission factors'!$E$37/1000</f>
        <v>0.53404045649999998</v>
      </c>
      <c r="P4627" s="98">
        <f>'Activity data'!L889*'Emission factors'!$B$37*'Emission factors'!$E$37/1000</f>
        <v>0.62198640000000016</v>
      </c>
      <c r="Q4627" s="98">
        <f>'Activity data'!M889*'Emission factors'!$B$37*'Emission factors'!$E$37/1000</f>
        <v>0.71576707799999983</v>
      </c>
      <c r="R4627" s="98">
        <f>'Activity data'!N889*'Emission factors'!$B$37*'Emission factors'!$E$37/1000</f>
        <v>0.73180713149999987</v>
      </c>
      <c r="S4627" s="98">
        <f>'Activity data'!O889*'Emission factors'!$B$37*'Emission factors'!$E$37/1000</f>
        <v>0.67436594700000008</v>
      </c>
      <c r="T4627" s="98">
        <f>'Activity data'!P889*'Emission factors'!$B$37*'Emission factors'!$E$37/1000</f>
        <v>0.17303595599999999</v>
      </c>
      <c r="U4627" s="98">
        <f>'Activity data'!Q889*'Emission factors'!$B$37*'Emission factors'!$E$37/1000</f>
        <v>3.2123386500000004E-2</v>
      </c>
    </row>
    <row r="4628" spans="1:21" x14ac:dyDescent="0.25">
      <c r="A4628" s="92" t="s">
        <v>11</v>
      </c>
      <c r="B4628" s="92" t="s">
        <v>12</v>
      </c>
      <c r="C4628" s="92" t="s">
        <v>43</v>
      </c>
      <c r="D4628" s="92" t="s">
        <v>43</v>
      </c>
      <c r="E4628" s="92" t="s">
        <v>24</v>
      </c>
      <c r="F4628" s="92" t="s">
        <v>34</v>
      </c>
      <c r="G4628" s="92" t="s">
        <v>97</v>
      </c>
      <c r="H4628" s="92" t="s">
        <v>74</v>
      </c>
      <c r="I4628" s="89" t="s">
        <v>226</v>
      </c>
      <c r="L4628" s="98">
        <f>'Activity data'!H890*'Emission factors'!$B$37*'Emission factors'!$E$37/1000</f>
        <v>0</v>
      </c>
      <c r="M4628" s="98">
        <f>'Activity data'!I890*'Emission factors'!$B$37*'Emission factors'!$E$37/1000</f>
        <v>0</v>
      </c>
      <c r="N4628" s="98">
        <f>'Activity data'!J890*'Emission factors'!$B$37*'Emission factors'!$E$37/1000</f>
        <v>0</v>
      </c>
      <c r="O4628" s="98">
        <f>'Activity data'!K890*'Emission factors'!$B$37*'Emission factors'!$E$37/1000</f>
        <v>0</v>
      </c>
      <c r="P4628" s="98">
        <f>'Activity data'!L890*'Emission factors'!$B$37*'Emission factors'!$E$37/1000</f>
        <v>0</v>
      </c>
      <c r="Q4628" s="98">
        <f>'Activity data'!M890*'Emission factors'!$B$37*'Emission factors'!$E$37/1000</f>
        <v>0</v>
      </c>
      <c r="R4628" s="98">
        <f>'Activity data'!N890*'Emission factors'!$B$37*'Emission factors'!$E$37/1000</f>
        <v>0</v>
      </c>
      <c r="S4628" s="98">
        <f>'Activity data'!O890*'Emission factors'!$B$37*'Emission factors'!$E$37/1000</f>
        <v>0</v>
      </c>
      <c r="T4628" s="98">
        <f>'Activity data'!P890*'Emission factors'!$B$37*'Emission factors'!$E$37/1000</f>
        <v>0</v>
      </c>
      <c r="U4628" s="98">
        <f>'Activity data'!Q890*'Emission factors'!$B$37*'Emission factors'!$E$37/1000</f>
        <v>0</v>
      </c>
    </row>
    <row r="4629" spans="1:21" x14ac:dyDescent="0.25">
      <c r="A4629" s="92" t="s">
        <v>11</v>
      </c>
      <c r="B4629" s="92" t="s">
        <v>12</v>
      </c>
      <c r="C4629" s="92" t="s">
        <v>43</v>
      </c>
      <c r="D4629" s="92" t="s">
        <v>43</v>
      </c>
      <c r="E4629" s="92" t="s">
        <v>24</v>
      </c>
      <c r="F4629" s="92" t="s">
        <v>34</v>
      </c>
      <c r="G4629" s="92" t="s">
        <v>97</v>
      </c>
      <c r="H4629" s="92" t="s">
        <v>74</v>
      </c>
      <c r="I4629" s="89" t="s">
        <v>196</v>
      </c>
      <c r="L4629" s="98">
        <f>'Activity data'!H891*'Emission factors'!$B$37*'Emission factors'!$E$37/1000</f>
        <v>9.5887699500000007E-2</v>
      </c>
      <c r="M4629" s="98">
        <f>'Activity data'!I891*'Emission factors'!$B$37*'Emission factors'!$E$37/1000</f>
        <v>7.1585969999999999E-2</v>
      </c>
      <c r="N4629" s="98">
        <f>'Activity data'!J891*'Emission factors'!$B$37*'Emission factors'!$E$37/1000</f>
        <v>4.9879591499999994E-2</v>
      </c>
      <c r="O4629" s="98">
        <f>'Activity data'!K891*'Emission factors'!$B$37*'Emission factors'!$E$37/1000</f>
        <v>3.7507910999999998E-2</v>
      </c>
      <c r="P4629" s="98">
        <f>'Activity data'!L891*'Emission factors'!$B$37*'Emission factors'!$E$37/1000</f>
        <v>4.1537290500000004E-2</v>
      </c>
      <c r="Q4629" s="98">
        <f>'Activity data'!M891*'Emission factors'!$B$37*'Emission factors'!$E$37/1000</f>
        <v>5.7785163000000007E-2</v>
      </c>
      <c r="R4629" s="98">
        <f>'Activity data'!N891*'Emission factors'!$B$37*'Emission factors'!$E$37/1000</f>
        <v>6.9800029499999999E-2</v>
      </c>
      <c r="S4629" s="98">
        <f>'Activity data'!O891*'Emission factors'!$B$37*'Emission factors'!$E$37/1000</f>
        <v>5.0203961999999998E-2</v>
      </c>
      <c r="T4629" s="98">
        <f>'Activity data'!P891*'Emission factors'!$B$37*'Emission factors'!$E$37/1000</f>
        <v>1.7816164844999998</v>
      </c>
      <c r="U4629" s="98">
        <f>'Activity data'!Q891*'Emission factors'!$B$37*'Emission factors'!$E$37/1000</f>
        <v>3.3572463495</v>
      </c>
    </row>
    <row r="4630" spans="1:21" x14ac:dyDescent="0.25">
      <c r="A4630" s="92" t="s">
        <v>11</v>
      </c>
      <c r="B4630" s="92" t="s">
        <v>12</v>
      </c>
      <c r="C4630" s="92" t="s">
        <v>43</v>
      </c>
      <c r="D4630" s="92" t="s">
        <v>43</v>
      </c>
      <c r="E4630" s="92" t="s">
        <v>24</v>
      </c>
      <c r="F4630" s="92" t="s">
        <v>34</v>
      </c>
      <c r="G4630" s="92" t="s">
        <v>97</v>
      </c>
      <c r="H4630" s="92" t="s">
        <v>74</v>
      </c>
      <c r="I4630" s="89" t="s">
        <v>197</v>
      </c>
      <c r="L4630" s="98">
        <f>'Activity data'!H892*'Emission factors'!$B$37*'Emission factors'!$E$37/1000</f>
        <v>3.3786283575000002</v>
      </c>
      <c r="M4630" s="98">
        <f>'Activity data'!I892*'Emission factors'!$B$37*'Emission factors'!$E$37/1000</f>
        <v>3.5315242530000002</v>
      </c>
      <c r="N4630" s="98">
        <f>'Activity data'!J892*'Emission factors'!$B$37*'Emission factors'!$E$37/1000</f>
        <v>3.5225879069999997</v>
      </c>
      <c r="O4630" s="98">
        <f>'Activity data'!K892*'Emission factors'!$B$37*'Emission factors'!$E$37/1000</f>
        <v>3.2371712789999996</v>
      </c>
      <c r="P4630" s="98">
        <f>'Activity data'!L892*'Emission factors'!$B$37*'Emission factors'!$E$37/1000</f>
        <v>3.9514937504999996</v>
      </c>
      <c r="Q4630" s="98">
        <f>'Activity data'!M892*'Emission factors'!$B$37*'Emission factors'!$E$37/1000</f>
        <v>4.5297739185000001</v>
      </c>
      <c r="R4630" s="98">
        <f>'Activity data'!N892*'Emission factors'!$B$37*'Emission factors'!$E$37/1000</f>
        <v>4.9080328139999985</v>
      </c>
      <c r="S4630" s="98">
        <f>'Activity data'!O892*'Emission factors'!$B$37*'Emission factors'!$E$37/1000</f>
        <v>4.3334503664999993</v>
      </c>
      <c r="T4630" s="98">
        <f>'Activity data'!P892*'Emission factors'!$B$37*'Emission factors'!$E$37/1000</f>
        <v>1.0328586239999997</v>
      </c>
      <c r="U4630" s="98">
        <f>'Activity data'!Q892*'Emission factors'!$B$37*'Emission factors'!$E$37/1000</f>
        <v>4.7333324999999996E-3</v>
      </c>
    </row>
    <row r="4631" spans="1:21" x14ac:dyDescent="0.25">
      <c r="A4631" s="92" t="s">
        <v>11</v>
      </c>
      <c r="B4631" s="92" t="s">
        <v>12</v>
      </c>
      <c r="C4631" s="92" t="s">
        <v>43</v>
      </c>
      <c r="D4631" s="92" t="s">
        <v>43</v>
      </c>
      <c r="E4631" s="92" t="s">
        <v>24</v>
      </c>
      <c r="F4631" s="92" t="s">
        <v>34</v>
      </c>
      <c r="G4631" s="92" t="s">
        <v>97</v>
      </c>
      <c r="H4631" s="92" t="s">
        <v>74</v>
      </c>
      <c r="I4631" s="89" t="s">
        <v>229</v>
      </c>
      <c r="L4631" s="98">
        <f>'Activity data'!H893*'Emission factors'!$B$37*'Emission factors'!$E$37/1000</f>
        <v>0</v>
      </c>
      <c r="M4631" s="98">
        <f>'Activity data'!I893*'Emission factors'!$B$37*'Emission factors'!$E$37/1000</f>
        <v>0</v>
      </c>
      <c r="N4631" s="98">
        <f>'Activity data'!J893*'Emission factors'!$B$37*'Emission factors'!$E$37/1000</f>
        <v>0</v>
      </c>
      <c r="O4631" s="98">
        <f>'Activity data'!K893*'Emission factors'!$B$37*'Emission factors'!$E$37/1000</f>
        <v>0</v>
      </c>
      <c r="P4631" s="98">
        <f>'Activity data'!L893*'Emission factors'!$B$37*'Emission factors'!$E$37/1000</f>
        <v>0</v>
      </c>
      <c r="Q4631" s="98">
        <f>'Activity data'!M893*'Emission factors'!$B$37*'Emission factors'!$E$37/1000</f>
        <v>0</v>
      </c>
      <c r="R4631" s="98">
        <f>'Activity data'!N893*'Emission factors'!$B$37*'Emission factors'!$E$37/1000</f>
        <v>0</v>
      </c>
      <c r="S4631" s="98">
        <f>'Activity data'!O893*'Emission factors'!$B$37*'Emission factors'!$E$37/1000</f>
        <v>0</v>
      </c>
      <c r="T4631" s="98">
        <f>'Activity data'!P893*'Emission factors'!$B$37*'Emission factors'!$E$37/1000</f>
        <v>0</v>
      </c>
      <c r="U4631" s="98">
        <f>'Activity data'!Q893*'Emission factors'!$B$37*'Emission factors'!$E$37/1000</f>
        <v>0</v>
      </c>
    </row>
    <row r="4632" spans="1:21" x14ac:dyDescent="0.25">
      <c r="A4632" s="92" t="s">
        <v>11</v>
      </c>
      <c r="B4632" s="92" t="s">
        <v>12</v>
      </c>
      <c r="C4632" s="92" t="s">
        <v>43</v>
      </c>
      <c r="D4632" s="92" t="s">
        <v>43</v>
      </c>
      <c r="E4632" s="92" t="s">
        <v>24</v>
      </c>
      <c r="F4632" s="92" t="s">
        <v>34</v>
      </c>
      <c r="G4632" s="92" t="s">
        <v>97</v>
      </c>
      <c r="H4632" s="92" t="s">
        <v>74</v>
      </c>
      <c r="I4632" s="89" t="s">
        <v>198</v>
      </c>
      <c r="L4632" s="98">
        <f>'Activity data'!H894*'Emission factors'!$B$37*'Emission factors'!$E$37/1000</f>
        <v>1.9188749999999996E-3</v>
      </c>
      <c r="M4632" s="98">
        <f>'Activity data'!I894*'Emission factors'!$B$37*'Emission factors'!$E$37/1000</f>
        <v>5.7566249999999996E-4</v>
      </c>
      <c r="N4632" s="98">
        <f>'Activity data'!J894*'Emission factors'!$B$37*'Emission factors'!$E$37/1000</f>
        <v>2.8783124999999998E-3</v>
      </c>
      <c r="O4632" s="98">
        <f>'Activity data'!K894*'Emission factors'!$B$37*'Emission factors'!$E$37/1000</f>
        <v>6.5241105000000002E-3</v>
      </c>
      <c r="P4632" s="98">
        <f>'Activity data'!L894*'Emission factors'!$B$37*'Emission factors'!$E$37/1000</f>
        <v>4.157540999999999E-3</v>
      </c>
      <c r="Q4632" s="98">
        <f>'Activity data'!M894*'Emission factors'!$B$37*'Emission factors'!$E$37/1000</f>
        <v>7.6754999999999998E-4</v>
      </c>
      <c r="R4632" s="98">
        <f>'Activity data'!N894*'Emission factors'!$B$37*'Emission factors'!$E$37/1000</f>
        <v>0</v>
      </c>
      <c r="S4632" s="98">
        <f>'Activity data'!O894*'Emission factors'!$B$37*'Emission factors'!$E$37/1000</f>
        <v>9.2268346499999987E-2</v>
      </c>
      <c r="T4632" s="98">
        <f>'Activity data'!P894*'Emission factors'!$B$37*'Emission factors'!$E$37/1000</f>
        <v>0.12145788599999997</v>
      </c>
      <c r="U4632" s="98">
        <f>'Activity data'!Q894*'Emission factors'!$B$37*'Emission factors'!$E$37/1000</f>
        <v>0.12208779299999997</v>
      </c>
    </row>
    <row r="4633" spans="1:21" x14ac:dyDescent="0.25">
      <c r="A4633" s="92" t="s">
        <v>11</v>
      </c>
      <c r="B4633" s="92" t="s">
        <v>12</v>
      </c>
      <c r="C4633" s="92" t="s">
        <v>43</v>
      </c>
      <c r="D4633" s="92" t="s">
        <v>43</v>
      </c>
      <c r="E4633" s="92" t="s">
        <v>24</v>
      </c>
      <c r="F4633" s="92" t="s">
        <v>34</v>
      </c>
      <c r="G4633" s="92" t="s">
        <v>97</v>
      </c>
      <c r="H4633" s="92" t="s">
        <v>74</v>
      </c>
      <c r="I4633" s="89" t="s">
        <v>231</v>
      </c>
      <c r="L4633" s="98">
        <f>'Activity data'!H895*'Emission factors'!$B$37*'Emission factors'!$E$37/1000</f>
        <v>0</v>
      </c>
      <c r="M4633" s="98">
        <f>'Activity data'!I895*'Emission factors'!$B$37*'Emission factors'!$E$37/1000</f>
        <v>0</v>
      </c>
      <c r="N4633" s="98">
        <f>'Activity data'!J895*'Emission factors'!$B$37*'Emission factors'!$E$37/1000</f>
        <v>0</v>
      </c>
      <c r="O4633" s="98">
        <f>'Activity data'!K895*'Emission factors'!$B$37*'Emission factors'!$E$37/1000</f>
        <v>0</v>
      </c>
      <c r="P4633" s="98">
        <f>'Activity data'!L895*'Emission factors'!$B$37*'Emission factors'!$E$37/1000</f>
        <v>0</v>
      </c>
      <c r="Q4633" s="98">
        <f>'Activity data'!M895*'Emission factors'!$B$37*'Emission factors'!$E$37/1000</f>
        <v>0</v>
      </c>
      <c r="R4633" s="98">
        <f>'Activity data'!N895*'Emission factors'!$B$37*'Emission factors'!$E$37/1000</f>
        <v>0</v>
      </c>
      <c r="S4633" s="98">
        <f>'Activity data'!O895*'Emission factors'!$B$37*'Emission factors'!$E$37/1000</f>
        <v>0</v>
      </c>
      <c r="T4633" s="98">
        <f>'Activity data'!P895*'Emission factors'!$B$37*'Emission factors'!$E$37/1000</f>
        <v>0</v>
      </c>
      <c r="U4633" s="98">
        <f>'Activity data'!Q895*'Emission factors'!$B$37*'Emission factors'!$E$37/1000</f>
        <v>0</v>
      </c>
    </row>
    <row r="4634" spans="1:21" x14ac:dyDescent="0.25">
      <c r="A4634" s="92" t="s">
        <v>11</v>
      </c>
      <c r="B4634" s="92" t="s">
        <v>12</v>
      </c>
      <c r="C4634" s="92" t="s">
        <v>43</v>
      </c>
      <c r="D4634" s="92" t="s">
        <v>43</v>
      </c>
      <c r="E4634" s="92" t="s">
        <v>24</v>
      </c>
      <c r="F4634" s="92" t="s">
        <v>34</v>
      </c>
      <c r="G4634" s="92" t="s">
        <v>97</v>
      </c>
      <c r="H4634" s="92" t="s">
        <v>74</v>
      </c>
      <c r="I4634" s="89" t="s">
        <v>230</v>
      </c>
      <c r="L4634" s="98">
        <f>'Activity data'!H896*'Emission factors'!$B$37*'Emission factors'!$E$37/1000</f>
        <v>0</v>
      </c>
      <c r="M4634" s="98">
        <f>'Activity data'!I896*'Emission factors'!$B$37*'Emission factors'!$E$37/1000</f>
        <v>0</v>
      </c>
      <c r="N4634" s="98">
        <f>'Activity data'!J896*'Emission factors'!$B$37*'Emission factors'!$E$37/1000</f>
        <v>0</v>
      </c>
      <c r="O4634" s="98">
        <f>'Activity data'!K896*'Emission factors'!$B$37*'Emission factors'!$E$37/1000</f>
        <v>0</v>
      </c>
      <c r="P4634" s="98">
        <f>'Activity data'!L896*'Emission factors'!$B$37*'Emission factors'!$E$37/1000</f>
        <v>0</v>
      </c>
      <c r="Q4634" s="98">
        <f>'Activity data'!M896*'Emission factors'!$B$37*'Emission factors'!$E$37/1000</f>
        <v>0</v>
      </c>
      <c r="R4634" s="98">
        <f>'Activity data'!N896*'Emission factors'!$B$37*'Emission factors'!$E$37/1000</f>
        <v>0</v>
      </c>
      <c r="S4634" s="98">
        <f>'Activity data'!O896*'Emission factors'!$B$37*'Emission factors'!$E$37/1000</f>
        <v>0</v>
      </c>
      <c r="T4634" s="98">
        <f>'Activity data'!P896*'Emission factors'!$B$37*'Emission factors'!$E$37/1000</f>
        <v>0</v>
      </c>
      <c r="U4634" s="98">
        <f>'Activity data'!Q896*'Emission factors'!$B$37*'Emission factors'!$E$37/1000</f>
        <v>0</v>
      </c>
    </row>
    <row r="4635" spans="1:21" x14ac:dyDescent="0.25">
      <c r="A4635" s="92" t="s">
        <v>11</v>
      </c>
      <c r="B4635" s="92" t="s">
        <v>12</v>
      </c>
      <c r="C4635" s="92" t="s">
        <v>43</v>
      </c>
      <c r="D4635" s="92" t="s">
        <v>43</v>
      </c>
      <c r="E4635" s="92" t="s">
        <v>24</v>
      </c>
      <c r="F4635" s="92" t="s">
        <v>34</v>
      </c>
      <c r="G4635" s="92" t="s">
        <v>97</v>
      </c>
      <c r="H4635" s="92" t="s">
        <v>74</v>
      </c>
      <c r="I4635" s="89" t="s">
        <v>303</v>
      </c>
      <c r="L4635" s="98">
        <f>'Activity data'!H897*'Emission factors'!$B$37*'Emission factors'!$E$37/1000</f>
        <v>9.0415390499999998E-2</v>
      </c>
      <c r="M4635" s="98">
        <f>'Activity data'!I897*'Emission factors'!$B$37*'Emission factors'!$E$37/1000</f>
        <v>0.10459268400000002</v>
      </c>
      <c r="N4635" s="98">
        <f>'Activity data'!J897*'Emission factors'!$B$37*'Emission factors'!$E$37/1000</f>
        <v>0.12971317650000003</v>
      </c>
      <c r="O4635" s="98">
        <f>'Activity data'!K897*'Emission factors'!$B$37*'Emission factors'!$E$37/1000</f>
        <v>0.13672297200000003</v>
      </c>
      <c r="P4635" s="98">
        <f>'Activity data'!L897*'Emission factors'!$B$37*'Emission factors'!$E$37/1000</f>
        <v>0.14218702499999999</v>
      </c>
      <c r="Q4635" s="98">
        <f>'Activity data'!M897*'Emission factors'!$B$37*'Emission factors'!$E$37/1000</f>
        <v>0.13633571400000002</v>
      </c>
      <c r="R4635" s="98">
        <f>'Activity data'!N897*'Emission factors'!$B$37*'Emission factors'!$E$37/1000</f>
        <v>0.1210832055</v>
      </c>
      <c r="S4635" s="98">
        <f>'Activity data'!O897*'Emission factors'!$B$37*'Emission factors'!$E$37/1000</f>
        <v>6.0496162499999992E-2</v>
      </c>
      <c r="T4635" s="98">
        <f>'Activity data'!P897*'Emission factors'!$B$37*'Emission factors'!$E$37/1000</f>
        <v>0.10226733000000002</v>
      </c>
      <c r="U4635" s="98">
        <f>'Activity data'!Q897*'Emission factors'!$B$37*'Emission factors'!$E$37/1000</f>
        <v>0.11773668749999999</v>
      </c>
    </row>
    <row r="4636" spans="1:21" x14ac:dyDescent="0.25">
      <c r="A4636" s="92" t="s">
        <v>11</v>
      </c>
      <c r="B4636" s="92" t="s">
        <v>12</v>
      </c>
      <c r="C4636" s="92" t="s">
        <v>43</v>
      </c>
      <c r="D4636" s="92" t="s">
        <v>43</v>
      </c>
      <c r="E4636" s="92" t="s">
        <v>24</v>
      </c>
      <c r="F4636" s="92" t="s">
        <v>34</v>
      </c>
      <c r="G4636" s="92" t="s">
        <v>97</v>
      </c>
      <c r="H4636" s="92" t="s">
        <v>74</v>
      </c>
      <c r="I4636" s="89" t="s">
        <v>225</v>
      </c>
      <c r="L4636" s="98">
        <f>'Activity data'!H898*'Emission factors'!$B$37*'Emission factors'!$E$37/1000</f>
        <v>2.5521617999999999E-2</v>
      </c>
      <c r="M4636" s="98">
        <f>'Activity data'!I898*'Emission factors'!$B$37*'Emission factors'!$E$37/1000</f>
        <v>4.3114186499999999E-2</v>
      </c>
      <c r="N4636" s="98">
        <f>'Activity data'!J898*'Emission factors'!$B$37*'Emission factors'!$E$37/1000</f>
        <v>2.7313879499999996E-2</v>
      </c>
      <c r="O4636" s="98">
        <f>'Activity data'!K898*'Emission factors'!$B$37*'Emission factors'!$E$37/1000</f>
        <v>1.5927500999999997E-2</v>
      </c>
      <c r="P4636" s="98">
        <f>'Activity data'!L898*'Emission factors'!$B$37*'Emission factors'!$E$37/1000</f>
        <v>2.2196191500000004E-2</v>
      </c>
      <c r="Q4636" s="98">
        <f>'Activity data'!M898*'Emission factors'!$B$37*'Emission factors'!$E$37/1000</f>
        <v>3.8251982999999996E-2</v>
      </c>
      <c r="R4636" s="98">
        <f>'Activity data'!N898*'Emission factors'!$B$37*'Emission factors'!$E$37/1000</f>
        <v>7.0875050999999994E-2</v>
      </c>
      <c r="S4636" s="98">
        <f>'Activity data'!O898*'Emission factors'!$B$37*'Emission factors'!$E$37/1000</f>
        <v>6.8998229999999994E-2</v>
      </c>
      <c r="T4636" s="98">
        <f>'Activity data'!P898*'Emission factors'!$B$37*'Emission factors'!$E$37/1000</f>
        <v>2.5138036499999999E-2</v>
      </c>
      <c r="U4636" s="98">
        <f>'Activity data'!Q898*'Emission factors'!$B$37*'Emission factors'!$E$37/1000</f>
        <v>3.30049725E-2</v>
      </c>
    </row>
    <row r="4637" spans="1:21" x14ac:dyDescent="0.25">
      <c r="A4637" s="92" t="s">
        <v>11</v>
      </c>
      <c r="B4637" s="92" t="s">
        <v>12</v>
      </c>
      <c r="C4637" s="92" t="s">
        <v>43</v>
      </c>
      <c r="D4637" s="92" t="s">
        <v>43</v>
      </c>
      <c r="E4637" s="92" t="s">
        <v>24</v>
      </c>
      <c r="F4637" s="92" t="s">
        <v>34</v>
      </c>
      <c r="G4637" s="92" t="s">
        <v>97</v>
      </c>
      <c r="H4637" s="92" t="s">
        <v>74</v>
      </c>
      <c r="I4637" s="89" t="s">
        <v>205</v>
      </c>
      <c r="L4637" s="98">
        <f>'Activity data'!H899*'Emission factors'!$B$37*'Emission factors'!$E$37/1000</f>
        <v>0.13424894549999999</v>
      </c>
      <c r="M4637" s="98">
        <f>'Activity data'!I899*'Emission factors'!$B$37*'Emission factors'!$E$37/1000</f>
        <v>0.14166696149999999</v>
      </c>
      <c r="N4637" s="98">
        <f>'Activity data'!J899*'Emission factors'!$B$37*'Emission factors'!$E$37/1000</f>
        <v>0.13292353499999995</v>
      </c>
      <c r="O4637" s="98">
        <f>'Activity data'!K899*'Emission factors'!$B$37*'Emission factors'!$E$37/1000</f>
        <v>0.12089757449999998</v>
      </c>
      <c r="P4637" s="98">
        <f>'Activity data'!L899*'Emission factors'!$B$37*'Emission factors'!$E$37/1000</f>
        <v>0.127997799</v>
      </c>
      <c r="Q4637" s="98">
        <f>'Activity data'!M899*'Emission factors'!$B$37*'Emission factors'!$E$37/1000</f>
        <v>4.874374649999999E-2</v>
      </c>
      <c r="R4637" s="98">
        <f>'Activity data'!N899*'Emission factors'!$B$37*'Emission factors'!$E$37/1000</f>
        <v>4.5704055000000007E-2</v>
      </c>
      <c r="S4637" s="98">
        <f>'Activity data'!O899*'Emission factors'!$B$37*'Emission factors'!$E$37/1000</f>
        <v>0.171203511</v>
      </c>
      <c r="T4637" s="98">
        <f>'Activity data'!P899*'Emission factors'!$B$37*'Emission factors'!$E$37/1000</f>
        <v>0.16576583850000001</v>
      </c>
      <c r="U4637" s="98">
        <f>'Activity data'!Q899*'Emission factors'!$B$37*'Emission factors'!$E$37/1000</f>
        <v>0.19048094850000002</v>
      </c>
    </row>
    <row r="4638" spans="1:21" x14ac:dyDescent="0.25">
      <c r="A4638" s="92" t="s">
        <v>11</v>
      </c>
      <c r="B4638" s="92" t="s">
        <v>12</v>
      </c>
      <c r="C4638" s="92" t="s">
        <v>43</v>
      </c>
      <c r="D4638" s="92" t="s">
        <v>43</v>
      </c>
      <c r="E4638" s="92" t="s">
        <v>24</v>
      </c>
      <c r="F4638" s="92" t="s">
        <v>34</v>
      </c>
      <c r="G4638" s="92" t="s">
        <v>97</v>
      </c>
      <c r="H4638" s="92" t="s">
        <v>74</v>
      </c>
      <c r="I4638" s="89" t="s">
        <v>204</v>
      </c>
      <c r="L4638" s="98">
        <f>'Activity data'!H900*'Emission factors'!$B$37*'Emission factors'!$E$37/1000</f>
        <v>0.23401464299999997</v>
      </c>
      <c r="M4638" s="98">
        <f>'Activity data'!I900*'Emission factors'!$B$37*'Emission factors'!$E$37/1000</f>
        <v>0.32621074949999995</v>
      </c>
      <c r="N4638" s="98">
        <f>'Activity data'!J900*'Emission factors'!$B$37*'Emission factors'!$E$37/1000</f>
        <v>0.22083955050000004</v>
      </c>
      <c r="O4638" s="98">
        <f>'Activity data'!K900*'Emission factors'!$B$37*'Emission factors'!$E$37/1000</f>
        <v>0.20958842849999995</v>
      </c>
      <c r="P4638" s="98">
        <f>'Activity data'!L900*'Emission factors'!$B$37*'Emission factors'!$E$37/1000</f>
        <v>0.23772107099999998</v>
      </c>
      <c r="Q4638" s="98">
        <f>'Activity data'!M900*'Emission factors'!$B$37*'Emission factors'!$E$37/1000</f>
        <v>0.26002400999999997</v>
      </c>
      <c r="R4638" s="98">
        <f>'Activity data'!N900*'Emission factors'!$B$37*'Emission factors'!$E$37/1000</f>
        <v>0.24555253200000002</v>
      </c>
      <c r="S4638" s="98">
        <f>'Activity data'!O900*'Emission factors'!$B$37*'Emission factors'!$E$37/1000</f>
        <v>6.0073751999999987E-2</v>
      </c>
      <c r="T4638" s="98">
        <f>'Activity data'!P900*'Emission factors'!$B$37*'Emission factors'!$E$37/1000</f>
        <v>2.9481659999999999E-3</v>
      </c>
      <c r="U4638" s="98">
        <f>'Activity data'!Q900*'Emission factors'!$B$37*'Emission factors'!$E$37/1000</f>
        <v>1.4072610000000001E-3</v>
      </c>
    </row>
    <row r="4639" spans="1:21" x14ac:dyDescent="0.25">
      <c r="A4639" s="92" t="s">
        <v>11</v>
      </c>
      <c r="B4639" s="92" t="s">
        <v>12</v>
      </c>
      <c r="C4639" s="92" t="s">
        <v>43</v>
      </c>
      <c r="D4639" s="92" t="s">
        <v>43</v>
      </c>
      <c r="E4639" s="92" t="s">
        <v>24</v>
      </c>
      <c r="F4639" s="92" t="s">
        <v>34</v>
      </c>
      <c r="G4639" s="92" t="s">
        <v>97</v>
      </c>
      <c r="H4639" s="92" t="s">
        <v>74</v>
      </c>
      <c r="I4639" s="89" t="s">
        <v>228</v>
      </c>
      <c r="L4639" s="98">
        <f>'Activity data'!H901*'Emission factors'!$B$37*'Emission factors'!$E$37/1000</f>
        <v>0</v>
      </c>
      <c r="M4639" s="98">
        <f>'Activity data'!I901*'Emission factors'!$B$37*'Emission factors'!$E$37/1000</f>
        <v>0</v>
      </c>
      <c r="N4639" s="98">
        <f>'Activity data'!J901*'Emission factors'!$B$37*'Emission factors'!$E$37/1000</f>
        <v>0</v>
      </c>
      <c r="O4639" s="98">
        <f>'Activity data'!K901*'Emission factors'!$B$37*'Emission factors'!$E$37/1000</f>
        <v>0</v>
      </c>
      <c r="P4639" s="98">
        <f>'Activity data'!L901*'Emission factors'!$B$37*'Emission factors'!$E$37/1000</f>
        <v>0</v>
      </c>
      <c r="Q4639" s="98">
        <f>'Activity data'!M901*'Emission factors'!$B$37*'Emission factors'!$E$37/1000</f>
        <v>0</v>
      </c>
      <c r="R4639" s="98">
        <f>'Activity data'!N901*'Emission factors'!$B$37*'Emission factors'!$E$37/1000</f>
        <v>0</v>
      </c>
      <c r="S4639" s="98">
        <f>'Activity data'!O901*'Emission factors'!$B$37*'Emission factors'!$E$37/1000</f>
        <v>0</v>
      </c>
      <c r="T4639" s="98">
        <f>'Activity data'!P901*'Emission factors'!$B$37*'Emission factors'!$E$37/1000</f>
        <v>0</v>
      </c>
      <c r="U4639" s="98">
        <f>'Activity data'!Q901*'Emission factors'!$B$37*'Emission factors'!$E$37/1000</f>
        <v>0</v>
      </c>
    </row>
    <row r="4640" spans="1:21" x14ac:dyDescent="0.25">
      <c r="A4640" s="92" t="s">
        <v>11</v>
      </c>
      <c r="B4640" s="92" t="s">
        <v>12</v>
      </c>
      <c r="C4640" s="92" t="s">
        <v>43</v>
      </c>
      <c r="D4640" s="92" t="s">
        <v>43</v>
      </c>
      <c r="E4640" s="92" t="s">
        <v>24</v>
      </c>
      <c r="F4640" s="92" t="s">
        <v>34</v>
      </c>
      <c r="G4640" s="92" t="s">
        <v>97</v>
      </c>
      <c r="H4640" s="92" t="s">
        <v>74</v>
      </c>
      <c r="I4640" s="89" t="s">
        <v>202</v>
      </c>
      <c r="L4640" s="98">
        <f>'Activity data'!H902*'Emission factors'!$B$37*'Emission factors'!$E$37/1000</f>
        <v>0.75542393549999998</v>
      </c>
      <c r="M4640" s="98">
        <f>'Activity data'!I902*'Emission factors'!$B$37*'Emission factors'!$E$37/1000</f>
        <v>1.3077657509999996</v>
      </c>
      <c r="N4640" s="98">
        <f>'Activity data'!J902*'Emission factors'!$B$37*'Emission factors'!$E$37/1000</f>
        <v>1.5107589255</v>
      </c>
      <c r="O4640" s="98">
        <f>'Activity data'!K902*'Emission factors'!$B$37*'Emission factors'!$E$37/1000</f>
        <v>1.5815523839999999</v>
      </c>
      <c r="P4640" s="98">
        <f>'Activity data'!L902*'Emission factors'!$B$37*'Emission factors'!$E$37/1000</f>
        <v>1.6852073025000003</v>
      </c>
      <c r="Q4640" s="98">
        <f>'Activity data'!M902*'Emission factors'!$B$37*'Emission factors'!$E$37/1000</f>
        <v>1.8013073025000002</v>
      </c>
      <c r="R4640" s="98">
        <f>'Activity data'!N902*'Emission factors'!$B$37*'Emission factors'!$E$37/1000</f>
        <v>2.0577865215000002</v>
      </c>
      <c r="S4640" s="98">
        <f>'Activity data'!O902*'Emission factors'!$B$37*'Emission factors'!$E$37/1000</f>
        <v>2.018969196</v>
      </c>
      <c r="T4640" s="98">
        <f>'Activity data'!P902*'Emission factors'!$B$37*'Emission factors'!$E$37/1000</f>
        <v>1.342626066</v>
      </c>
      <c r="U4640" s="98">
        <f>'Activity data'!Q902*'Emission factors'!$B$37*'Emission factors'!$E$37/1000</f>
        <v>1.2877504979999996</v>
      </c>
    </row>
    <row r="4641" spans="1:21" x14ac:dyDescent="0.25">
      <c r="A4641" s="92" t="s">
        <v>11</v>
      </c>
      <c r="B4641" s="92" t="s">
        <v>12</v>
      </c>
      <c r="C4641" s="92" t="s">
        <v>43</v>
      </c>
      <c r="D4641" s="92" t="s">
        <v>43</v>
      </c>
      <c r="E4641" s="92" t="s">
        <v>24</v>
      </c>
      <c r="F4641" s="92" t="s">
        <v>34</v>
      </c>
      <c r="G4641" s="92" t="s">
        <v>97</v>
      </c>
      <c r="H4641" s="92" t="s">
        <v>74</v>
      </c>
      <c r="I4641" s="89" t="s">
        <v>190</v>
      </c>
      <c r="L4641" s="98">
        <f>'Activity data'!H903*'Emission factors'!$B$37*'Emission factors'!$E$37/1000</f>
        <v>0</v>
      </c>
      <c r="M4641" s="98">
        <f>'Activity data'!I903*'Emission factors'!$B$37*'Emission factors'!$E$37/1000</f>
        <v>0</v>
      </c>
      <c r="N4641" s="98">
        <f>'Activity data'!J903*'Emission factors'!$B$37*'Emission factors'!$E$37/1000</f>
        <v>0</v>
      </c>
      <c r="O4641" s="98">
        <f>'Activity data'!K903*'Emission factors'!$B$37*'Emission factors'!$E$37/1000</f>
        <v>0</v>
      </c>
      <c r="P4641" s="98">
        <f>'Activity data'!L903*'Emission factors'!$B$37*'Emission factors'!$E$37/1000</f>
        <v>0</v>
      </c>
      <c r="Q4641" s="98">
        <f>'Activity data'!M903*'Emission factors'!$B$37*'Emission factors'!$E$37/1000</f>
        <v>0</v>
      </c>
      <c r="R4641" s="98">
        <f>'Activity data'!N903*'Emission factors'!$B$37*'Emission factors'!$E$37/1000</f>
        <v>0</v>
      </c>
      <c r="S4641" s="98">
        <f>'Activity data'!O903*'Emission factors'!$B$37*'Emission factors'!$E$37/1000</f>
        <v>0</v>
      </c>
      <c r="T4641" s="98">
        <f>'Activity data'!P903*'Emission factors'!$B$37*'Emission factors'!$E$37/1000</f>
        <v>0</v>
      </c>
      <c r="U4641" s="98">
        <f>'Activity data'!Q903*'Emission factors'!$B$37*'Emission factors'!$E$37/1000</f>
        <v>9.1552590000000003E-2</v>
      </c>
    </row>
    <row r="4642" spans="1:21" x14ac:dyDescent="0.25">
      <c r="A4642" s="92" t="s">
        <v>11</v>
      </c>
      <c r="B4642" s="92" t="s">
        <v>12</v>
      </c>
      <c r="C4642" s="92" t="s">
        <v>43</v>
      </c>
      <c r="D4642" s="92" t="s">
        <v>43</v>
      </c>
      <c r="E4642" s="92" t="s">
        <v>24</v>
      </c>
      <c r="F4642" s="92" t="s">
        <v>34</v>
      </c>
      <c r="G4642" s="92" t="s">
        <v>97</v>
      </c>
      <c r="H4642" s="92" t="s">
        <v>74</v>
      </c>
      <c r="I4642" s="89" t="s">
        <v>210</v>
      </c>
      <c r="L4642" s="98">
        <f>'Activity data'!H904*'Emission factors'!$B$37*'Emission factors'!$E$37/1000</f>
        <v>1.0661850000000001E-4</v>
      </c>
      <c r="M4642" s="98">
        <f>'Activity data'!I904*'Emission factors'!$B$37*'Emission factors'!$E$37/1000</f>
        <v>0</v>
      </c>
      <c r="N4642" s="98">
        <f>'Activity data'!J904*'Emission factors'!$B$37*'Emission factors'!$E$37/1000</f>
        <v>0</v>
      </c>
      <c r="O4642" s="98">
        <f>'Activity data'!K904*'Emission factors'!$B$37*'Emission factors'!$E$37/1000</f>
        <v>0</v>
      </c>
      <c r="P4642" s="98">
        <f>'Activity data'!L904*'Emission factors'!$B$37*'Emission factors'!$E$37/1000</f>
        <v>0</v>
      </c>
      <c r="Q4642" s="98">
        <f>'Activity data'!M904*'Emission factors'!$B$37*'Emission factors'!$E$37/1000</f>
        <v>0</v>
      </c>
      <c r="R4642" s="98">
        <f>'Activity data'!N904*'Emission factors'!$B$37*'Emission factors'!$E$37/1000</f>
        <v>0</v>
      </c>
      <c r="S4642" s="98">
        <f>'Activity data'!O904*'Emission factors'!$B$37*'Emission factors'!$E$37/1000</f>
        <v>0</v>
      </c>
      <c r="T4642" s="98">
        <f>'Activity data'!P904*'Emission factors'!$B$37*'Emission factors'!$E$37/1000</f>
        <v>0</v>
      </c>
      <c r="U4642" s="98">
        <f>'Activity data'!Q904*'Emission factors'!$B$37*'Emission factors'!$E$37/1000</f>
        <v>0</v>
      </c>
    </row>
    <row r="4643" spans="1:21" x14ac:dyDescent="0.25">
      <c r="A4643" s="92" t="s">
        <v>11</v>
      </c>
      <c r="B4643" s="92" t="s">
        <v>12</v>
      </c>
      <c r="C4643" s="92" t="s">
        <v>43</v>
      </c>
      <c r="D4643" s="92" t="s">
        <v>43</v>
      </c>
      <c r="E4643" s="92" t="s">
        <v>24</v>
      </c>
      <c r="F4643" s="92" t="s">
        <v>34</v>
      </c>
      <c r="G4643" s="92" t="s">
        <v>97</v>
      </c>
      <c r="H4643" s="92" t="s">
        <v>74</v>
      </c>
      <c r="I4643" s="92" t="s">
        <v>199</v>
      </c>
      <c r="L4643" s="98">
        <f>'Activity data'!H905*'Emission factors'!$B$37*'Emission factors'!$E$37/1000</f>
        <v>1.7846572724999996</v>
      </c>
      <c r="M4643" s="98">
        <f>'Activity data'!I905*'Emission factors'!$B$37*'Emission factors'!$E$37/1000</f>
        <v>1.9649446409999995</v>
      </c>
      <c r="N4643" s="98">
        <f>'Activity data'!J905*'Emission factors'!$B$37*'Emission factors'!$E$37/1000</f>
        <v>1.6666685189999999</v>
      </c>
      <c r="O4643" s="98">
        <f>'Activity data'!K905*'Emission factors'!$B$37*'Emission factors'!$E$37/1000</f>
        <v>1.1892244905</v>
      </c>
      <c r="P4643" s="98">
        <f>'Activity data'!L905*'Emission factors'!$B$37*'Emission factors'!$E$37/1000</f>
        <v>1.0029349455000001</v>
      </c>
      <c r="Q4643" s="98">
        <f>'Activity data'!M905*'Emission factors'!$B$37*'Emission factors'!$E$37/1000</f>
        <v>0.97386124799999996</v>
      </c>
      <c r="R4643" s="98">
        <f>'Activity data'!N905*'Emission factors'!$B$37*'Emission factors'!$E$37/1000</f>
        <v>0.95253025949999981</v>
      </c>
      <c r="S4643" s="98">
        <f>'Activity data'!O905*'Emission factors'!$B$37*'Emission factors'!$E$37/1000</f>
        <v>0.82058267399999962</v>
      </c>
      <c r="T4643" s="98">
        <f>'Activity data'!P905*'Emission factors'!$B$37*'Emission factors'!$E$37/1000</f>
        <v>0.31719610049999997</v>
      </c>
      <c r="U4643" s="98">
        <f>'Activity data'!Q905*'Emission factors'!$B$37*'Emission factors'!$E$37/1000</f>
        <v>0.41097742350000005</v>
      </c>
    </row>
    <row r="4644" spans="1:21" x14ac:dyDescent="0.25">
      <c r="A4644" s="92" t="s">
        <v>11</v>
      </c>
      <c r="B4644" s="92" t="s">
        <v>12</v>
      </c>
      <c r="C4644" s="92" t="s">
        <v>43</v>
      </c>
      <c r="D4644" s="92" t="s">
        <v>43</v>
      </c>
      <c r="E4644" s="92" t="s">
        <v>24</v>
      </c>
      <c r="F4644" s="92" t="s">
        <v>34</v>
      </c>
      <c r="G4644" s="92" t="s">
        <v>97</v>
      </c>
      <c r="H4644" s="92" t="s">
        <v>74</v>
      </c>
      <c r="I4644" s="89" t="s">
        <v>233</v>
      </c>
      <c r="L4644" s="98">
        <f>'Activity data'!H906*'Emission factors'!$B$37*'Emission factors'!$E$37/1000</f>
        <v>6.9328340999999988E-2</v>
      </c>
      <c r="M4644" s="98">
        <f>'Activity data'!I906*'Emission factors'!$B$37*'Emission factors'!$E$37/1000</f>
        <v>7.8885950999999996E-2</v>
      </c>
      <c r="N4644" s="98">
        <f>'Activity data'!J906*'Emission factors'!$B$37*'Emission factors'!$E$37/1000</f>
        <v>5.6551922999999997E-2</v>
      </c>
      <c r="O4644" s="98">
        <f>'Activity data'!K906*'Emission factors'!$B$37*'Emission factors'!$E$37/1000</f>
        <v>5.3929095000000003E-2</v>
      </c>
      <c r="P4644" s="98">
        <f>'Activity data'!L906*'Emission factors'!$B$37*'Emission factors'!$E$37/1000</f>
        <v>8.0502062999999985E-2</v>
      </c>
      <c r="Q4644" s="98">
        <f>'Activity data'!M906*'Emission factors'!$B$37*'Emission factors'!$E$37/1000</f>
        <v>0.10970534099999998</v>
      </c>
      <c r="R4644" s="98">
        <f>'Activity data'!N906*'Emission factors'!$B$37*'Emission factors'!$E$37/1000</f>
        <v>0.13106787</v>
      </c>
      <c r="S4644" s="98">
        <f>'Activity data'!O906*'Emission factors'!$B$37*'Emission factors'!$E$37/1000</f>
        <v>0.12971369249999998</v>
      </c>
      <c r="T4644" s="98">
        <f>'Activity data'!P906*'Emission factors'!$B$37*'Emission factors'!$E$37/1000</f>
        <v>6.7543690500000017E-2</v>
      </c>
      <c r="U4644" s="98">
        <f>'Activity data'!Q906*'Emission factors'!$B$37*'Emission factors'!$E$37/1000</f>
        <v>0.11047295550000001</v>
      </c>
    </row>
    <row r="4645" spans="1:21" x14ac:dyDescent="0.25">
      <c r="A4645" s="92" t="s">
        <v>11</v>
      </c>
      <c r="B4645" s="92" t="s">
        <v>12</v>
      </c>
      <c r="C4645" s="92" t="s">
        <v>43</v>
      </c>
      <c r="D4645" s="92" t="s">
        <v>43</v>
      </c>
      <c r="E4645" s="92" t="s">
        <v>24</v>
      </c>
      <c r="F4645" s="92" t="s">
        <v>34</v>
      </c>
      <c r="G4645" s="92" t="s">
        <v>97</v>
      </c>
      <c r="H4645" s="92" t="s">
        <v>74</v>
      </c>
      <c r="I4645" s="89" t="s">
        <v>200</v>
      </c>
      <c r="L4645" s="98">
        <f>'Activity data'!H907*'Emission factors'!$B$37*'Emission factors'!$E$37/1000</f>
        <v>2.6162425499999999E-2</v>
      </c>
      <c r="M4645" s="98">
        <f>'Activity data'!I907*'Emission factors'!$B$37*'Emission factors'!$E$37/1000</f>
        <v>8.8060559999999996E-3</v>
      </c>
      <c r="N4645" s="98">
        <f>'Activity data'!J907*'Emission factors'!$B$37*'Emission factors'!$E$37/1000</f>
        <v>6.045842999999998E-2</v>
      </c>
      <c r="O4645" s="98">
        <f>'Activity data'!K907*'Emission factors'!$B$37*'Emission factors'!$E$37/1000</f>
        <v>0.11082009449999999</v>
      </c>
      <c r="P4645" s="98">
        <f>'Activity data'!L907*'Emission factors'!$B$37*'Emission factors'!$E$37/1000</f>
        <v>0.20737233749999995</v>
      </c>
      <c r="Q4645" s="98">
        <f>'Activity data'!M907*'Emission factors'!$B$37*'Emission factors'!$E$37/1000</f>
        <v>0.24894968250000002</v>
      </c>
      <c r="R4645" s="98">
        <f>'Activity data'!N907*'Emission factors'!$B$37*'Emission factors'!$E$37/1000</f>
        <v>0.24393951600000002</v>
      </c>
      <c r="S4645" s="98">
        <f>'Activity data'!O907*'Emission factors'!$B$37*'Emission factors'!$E$37/1000</f>
        <v>0.23064793650000001</v>
      </c>
      <c r="T4645" s="98">
        <f>'Activity data'!P907*'Emission factors'!$B$37*'Emission factors'!$E$37/1000</f>
        <v>0.20580853499999999</v>
      </c>
      <c r="U4645" s="98">
        <f>'Activity data'!Q907*'Emission factors'!$B$37*'Emission factors'!$E$37/1000</f>
        <v>0.19643836199999998</v>
      </c>
    </row>
    <row r="4646" spans="1:21" x14ac:dyDescent="0.25">
      <c r="A4646" s="92" t="s">
        <v>11</v>
      </c>
      <c r="B4646" s="92" t="s">
        <v>12</v>
      </c>
      <c r="C4646" s="92" t="s">
        <v>43</v>
      </c>
      <c r="D4646" s="92" t="s">
        <v>43</v>
      </c>
      <c r="E4646" s="92" t="s">
        <v>44</v>
      </c>
      <c r="F4646" s="92" t="s">
        <v>34</v>
      </c>
      <c r="G4646" s="92" t="s">
        <v>97</v>
      </c>
      <c r="H4646" s="92" t="s">
        <v>74</v>
      </c>
      <c r="I4646" s="89" t="s">
        <v>227</v>
      </c>
      <c r="J4646" s="92" t="s">
        <v>99</v>
      </c>
      <c r="L4646" s="98">
        <f>'Activity data'!H908*'Emission factors'!$B$37*'Emission factors'!$E$37/1000</f>
        <v>0</v>
      </c>
      <c r="M4646" s="98">
        <f>'Activity data'!I908*'Emission factors'!$B$37*'Emission factors'!$E$37/1000</f>
        <v>0</v>
      </c>
      <c r="N4646" s="98">
        <f>'Activity data'!J908*'Emission factors'!$B$37*'Emission factors'!$E$37/1000</f>
        <v>0</v>
      </c>
      <c r="O4646" s="98">
        <f>'Activity data'!K908*'Emission factors'!$B$37*'Emission factors'!$E$37/1000</f>
        <v>0</v>
      </c>
      <c r="P4646" s="98">
        <f>'Activity data'!L908*'Emission factors'!$B$37*'Emission factors'!$E$37/1000</f>
        <v>0</v>
      </c>
      <c r="Q4646" s="98">
        <f>'Activity data'!M908*'Emission factors'!$B$37*'Emission factors'!$E$37/1000</f>
        <v>0</v>
      </c>
      <c r="R4646" s="98">
        <f>'Activity data'!N908*'Emission factors'!$B$37*'Emission factors'!$E$37/1000</f>
        <v>0</v>
      </c>
      <c r="S4646" s="98">
        <f>'Activity data'!O908*'Emission factors'!$B$37*'Emission factors'!$E$37/1000</f>
        <v>0</v>
      </c>
      <c r="T4646" s="98">
        <f>'Activity data'!P908*'Emission factors'!$B$37*'Emission factors'!$E$37/1000</f>
        <v>0</v>
      </c>
      <c r="U4646" s="98">
        <f>'Activity data'!Q908*'Emission factors'!$B$37*'Emission factors'!$E$37/1000</f>
        <v>0</v>
      </c>
    </row>
    <row r="4647" spans="1:21" x14ac:dyDescent="0.25">
      <c r="A4647" s="92" t="s">
        <v>11</v>
      </c>
      <c r="B4647" s="92" t="s">
        <v>12</v>
      </c>
      <c r="C4647" s="92" t="s">
        <v>43</v>
      </c>
      <c r="D4647" s="92" t="s">
        <v>43</v>
      </c>
      <c r="E4647" s="92" t="s">
        <v>44</v>
      </c>
      <c r="F4647" s="92" t="s">
        <v>34</v>
      </c>
      <c r="G4647" s="92" t="s">
        <v>97</v>
      </c>
      <c r="H4647" s="92" t="s">
        <v>74</v>
      </c>
      <c r="I4647" s="89" t="s">
        <v>203</v>
      </c>
      <c r="L4647" s="98">
        <f>'Activity data'!H909*'Emission factors'!$B$37*'Emission factors'!$E$37/1000</f>
        <v>6.2737666499999997E-2</v>
      </c>
      <c r="M4647" s="98">
        <f>'Activity data'!I909*'Emission factors'!$B$37*'Emission factors'!$E$37/1000</f>
        <v>1.5514894499999998E-2</v>
      </c>
      <c r="N4647" s="98">
        <f>'Activity data'!J909*'Emission factors'!$B$37*'Emission factors'!$E$37/1000</f>
        <v>6.9955409999999992E-3</v>
      </c>
      <c r="O4647" s="98">
        <f>'Activity data'!K909*'Emission factors'!$B$37*'Emission factors'!$E$37/1000</f>
        <v>4.7499735000000008E-3</v>
      </c>
      <c r="P4647" s="98">
        <f>'Activity data'!L909*'Emission factors'!$B$37*'Emission factors'!$E$37/1000</f>
        <v>7.6117740000000008E-3</v>
      </c>
      <c r="Q4647" s="98">
        <f>'Activity data'!M909*'Emission factors'!$B$37*'Emission factors'!$E$37/1000</f>
        <v>5.0082959999999989E-3</v>
      </c>
      <c r="R4647" s="98">
        <f>'Activity data'!N909*'Emission factors'!$B$37*'Emission factors'!$E$37/1000</f>
        <v>2.7213839999999999E-3</v>
      </c>
      <c r="S4647" s="98">
        <f>'Activity data'!O909*'Emission factors'!$B$37*'Emission factors'!$E$37/1000</f>
        <v>2.4818954999999993E-3</v>
      </c>
      <c r="T4647" s="98">
        <f>'Activity data'!P909*'Emission factors'!$B$37*'Emission factors'!$E$37/1000</f>
        <v>1.0354443000000001E-2</v>
      </c>
      <c r="U4647" s="98">
        <f>'Activity data'!Q909*'Emission factors'!$B$37*'Emission factors'!$E$37/1000</f>
        <v>3.2414474999999999E-3</v>
      </c>
    </row>
    <row r="4648" spans="1:21" x14ac:dyDescent="0.25">
      <c r="A4648" s="92" t="s">
        <v>11</v>
      </c>
      <c r="B4648" s="92" t="s">
        <v>12</v>
      </c>
      <c r="C4648" s="92" t="s">
        <v>43</v>
      </c>
      <c r="D4648" s="92" t="s">
        <v>43</v>
      </c>
      <c r="E4648" s="92" t="s">
        <v>44</v>
      </c>
      <c r="F4648" s="92" t="s">
        <v>34</v>
      </c>
      <c r="G4648" s="92" t="s">
        <v>97</v>
      </c>
      <c r="H4648" s="92" t="s">
        <v>74</v>
      </c>
      <c r="I4648" s="89" t="s">
        <v>191</v>
      </c>
      <c r="L4648" s="98">
        <f>'Activity data'!H910*'Emission factors'!$B$37*'Emission factors'!$E$37/1000</f>
        <v>0</v>
      </c>
      <c r="M4648" s="98">
        <f>'Activity data'!I910*'Emission factors'!$B$37*'Emission factors'!$E$37/1000</f>
        <v>0</v>
      </c>
      <c r="N4648" s="98">
        <f>'Activity data'!J910*'Emission factors'!$B$37*'Emission factors'!$E$37/1000</f>
        <v>0</v>
      </c>
      <c r="O4648" s="98">
        <f>'Activity data'!K910*'Emission factors'!$B$37*'Emission factors'!$E$37/1000</f>
        <v>0</v>
      </c>
      <c r="P4648" s="98">
        <f>'Activity data'!L910*'Emission factors'!$B$37*'Emission factors'!$E$37/1000</f>
        <v>0</v>
      </c>
      <c r="Q4648" s="98">
        <f>'Activity data'!M910*'Emission factors'!$B$37*'Emission factors'!$E$37/1000</f>
        <v>0</v>
      </c>
      <c r="R4648" s="98">
        <f>'Activity data'!N910*'Emission factors'!$B$37*'Emission factors'!$E$37/1000</f>
        <v>0</v>
      </c>
      <c r="S4648" s="98">
        <f>'Activity data'!O910*'Emission factors'!$B$37*'Emission factors'!$E$37/1000</f>
        <v>0</v>
      </c>
      <c r="T4648" s="98">
        <f>'Activity data'!P910*'Emission factors'!$B$37*'Emission factors'!$E$37/1000</f>
        <v>0</v>
      </c>
      <c r="U4648" s="98">
        <f>'Activity data'!Q910*'Emission factors'!$B$37*'Emission factors'!$E$37/1000</f>
        <v>0</v>
      </c>
    </row>
    <row r="4649" spans="1:21" x14ac:dyDescent="0.25">
      <c r="A4649" s="92" t="s">
        <v>11</v>
      </c>
      <c r="B4649" s="92" t="s">
        <v>12</v>
      </c>
      <c r="C4649" s="92" t="s">
        <v>43</v>
      </c>
      <c r="D4649" s="92" t="s">
        <v>43</v>
      </c>
      <c r="E4649" s="92" t="s">
        <v>44</v>
      </c>
      <c r="F4649" s="92" t="s">
        <v>34</v>
      </c>
      <c r="G4649" s="92" t="s">
        <v>97</v>
      </c>
      <c r="H4649" s="92" t="s">
        <v>74</v>
      </c>
      <c r="I4649" s="89" t="s">
        <v>192</v>
      </c>
      <c r="L4649" s="98">
        <f>'Activity data'!H911*'Emission factors'!$B$37*'Emission factors'!$E$37/1000</f>
        <v>9.3795900000000004E-4</v>
      </c>
      <c r="M4649" s="98">
        <f>'Activity data'!I911*'Emission factors'!$B$37*'Emission factors'!$E$37/1000</f>
        <v>2.2458900000000003E-4</v>
      </c>
      <c r="N4649" s="98">
        <f>'Activity data'!J911*'Emission factors'!$B$37*'Emission factors'!$E$37/1000</f>
        <v>0</v>
      </c>
      <c r="O4649" s="98">
        <f>'Activity data'!K911*'Emission factors'!$B$37*'Emission factors'!$E$37/1000</f>
        <v>4.4909414999999998E-3</v>
      </c>
      <c r="P4649" s="98">
        <f>'Activity data'!L911*'Emission factors'!$B$37*'Emission factors'!$E$37/1000</f>
        <v>1.4969805000000001E-3</v>
      </c>
      <c r="Q4649" s="98">
        <f>'Activity data'!M911*'Emission factors'!$B$37*'Emission factors'!$E$37/1000</f>
        <v>0</v>
      </c>
      <c r="R4649" s="98">
        <f>'Activity data'!N911*'Emission factors'!$B$37*'Emission factors'!$E$37/1000</f>
        <v>0</v>
      </c>
      <c r="S4649" s="98">
        <f>'Activity data'!O911*'Emission factors'!$B$37*'Emission factors'!$E$37/1000</f>
        <v>0</v>
      </c>
      <c r="T4649" s="98">
        <f>'Activity data'!P911*'Emission factors'!$B$37*'Emission factors'!$E$37/1000</f>
        <v>0</v>
      </c>
      <c r="U4649" s="98">
        <f>'Activity data'!Q911*'Emission factors'!$B$37*'Emission factors'!$E$37/1000</f>
        <v>0</v>
      </c>
    </row>
    <row r="4650" spans="1:21" x14ac:dyDescent="0.25">
      <c r="A4650" s="92" t="s">
        <v>11</v>
      </c>
      <c r="B4650" s="92" t="s">
        <v>12</v>
      </c>
      <c r="C4650" s="92" t="s">
        <v>43</v>
      </c>
      <c r="D4650" s="92" t="s">
        <v>43</v>
      </c>
      <c r="E4650" s="92" t="s">
        <v>44</v>
      </c>
      <c r="F4650" s="92" t="s">
        <v>34</v>
      </c>
      <c r="G4650" s="92" t="s">
        <v>97</v>
      </c>
      <c r="H4650" s="92" t="s">
        <v>74</v>
      </c>
      <c r="I4650" s="89" t="s">
        <v>206</v>
      </c>
      <c r="L4650" s="98">
        <f>'Activity data'!H912*'Emission factors'!$B$37*'Emission factors'!$E$37/1000</f>
        <v>1.4264884499999998E-2</v>
      </c>
      <c r="M4650" s="98">
        <f>'Activity data'!I912*'Emission factors'!$B$37*'Emission factors'!$E$37/1000</f>
        <v>3.5331164999999999E-3</v>
      </c>
      <c r="N4650" s="98">
        <f>'Activity data'!J912*'Emission factors'!$B$37*'Emission factors'!$E$37/1000</f>
        <v>3.1260569999999994E-3</v>
      </c>
      <c r="O4650" s="98">
        <f>'Activity data'!K912*'Emission factors'!$B$37*'Emission factors'!$E$37/1000</f>
        <v>7.154984999999998E-4</v>
      </c>
      <c r="P4650" s="98">
        <f>'Activity data'!L912*'Emission factors'!$B$37*'Emission factors'!$E$37/1000</f>
        <v>4.7550689999999998E-3</v>
      </c>
      <c r="Q4650" s="98">
        <f>'Activity data'!M912*'Emission factors'!$B$37*'Emission factors'!$E$37/1000</f>
        <v>1.0995121500000002E-2</v>
      </c>
      <c r="R4650" s="98">
        <f>'Activity data'!N912*'Emission factors'!$B$37*'Emission factors'!$E$37/1000</f>
        <v>1.0796977499999999E-2</v>
      </c>
      <c r="S4650" s="98">
        <f>'Activity data'!O912*'Emission factors'!$B$37*'Emission factors'!$E$37/1000</f>
        <v>1.15014465E-2</v>
      </c>
      <c r="T4650" s="98">
        <f>'Activity data'!P912*'Emission factors'!$B$37*'Emission factors'!$E$37/1000</f>
        <v>6.2837834999999991E-3</v>
      </c>
      <c r="U4650" s="98">
        <f>'Activity data'!Q912*'Emission factors'!$B$37*'Emission factors'!$E$37/1000</f>
        <v>3.7414514999999991E-3</v>
      </c>
    </row>
    <row r="4651" spans="1:21" x14ac:dyDescent="0.25">
      <c r="A4651" s="92" t="s">
        <v>11</v>
      </c>
      <c r="B4651" s="92" t="s">
        <v>12</v>
      </c>
      <c r="C4651" s="92" t="s">
        <v>43</v>
      </c>
      <c r="D4651" s="92" t="s">
        <v>43</v>
      </c>
      <c r="E4651" s="92" t="s">
        <v>44</v>
      </c>
      <c r="F4651" s="92" t="s">
        <v>34</v>
      </c>
      <c r="G4651" s="92" t="s">
        <v>97</v>
      </c>
      <c r="H4651" s="92" t="s">
        <v>74</v>
      </c>
      <c r="I4651" s="89" t="s">
        <v>220</v>
      </c>
      <c r="L4651" s="98">
        <f>'Activity data'!H913*'Emission factors'!$B$37*'Emission factors'!$E$37/1000</f>
        <v>1.0894694999999998E-3</v>
      </c>
      <c r="M4651" s="98">
        <f>'Activity data'!I913*'Emission factors'!$B$37*'Emission factors'!$E$37/1000</f>
        <v>1.6505549999999998E-4</v>
      </c>
      <c r="N4651" s="98">
        <f>'Activity data'!J913*'Emission factors'!$B$37*'Emission factors'!$E$37/1000</f>
        <v>0</v>
      </c>
      <c r="O4651" s="98">
        <f>'Activity data'!K913*'Emission factors'!$B$37*'Emission factors'!$E$37/1000</f>
        <v>2.7656955E-3</v>
      </c>
      <c r="P4651" s="98">
        <f>'Activity data'!L913*'Emission factors'!$B$37*'Emission factors'!$E$37/1000</f>
        <v>9.2189849999999994E-4</v>
      </c>
      <c r="Q4651" s="98">
        <f>'Activity data'!M913*'Emission factors'!$B$37*'Emission factors'!$E$37/1000</f>
        <v>0</v>
      </c>
      <c r="R4651" s="98">
        <f>'Activity data'!N913*'Emission factors'!$B$37*'Emission factors'!$E$37/1000</f>
        <v>0</v>
      </c>
      <c r="S4651" s="98">
        <f>'Activity data'!O913*'Emission factors'!$B$37*'Emission factors'!$E$37/1000</f>
        <v>0</v>
      </c>
      <c r="T4651" s="98">
        <f>'Activity data'!P913*'Emission factors'!$B$37*'Emission factors'!$E$37/1000</f>
        <v>0</v>
      </c>
      <c r="U4651" s="98">
        <f>'Activity data'!Q913*'Emission factors'!$B$37*'Emission factors'!$E$37/1000</f>
        <v>0</v>
      </c>
    </row>
    <row r="4652" spans="1:21" x14ac:dyDescent="0.25">
      <c r="A4652" s="92" t="s">
        <v>11</v>
      </c>
      <c r="B4652" s="92" t="s">
        <v>12</v>
      </c>
      <c r="C4652" s="92" t="s">
        <v>43</v>
      </c>
      <c r="D4652" s="92" t="s">
        <v>43</v>
      </c>
      <c r="E4652" s="92" t="s">
        <v>44</v>
      </c>
      <c r="F4652" s="92" t="s">
        <v>34</v>
      </c>
      <c r="G4652" s="92" t="s">
        <v>97</v>
      </c>
      <c r="H4652" s="92" t="s">
        <v>74</v>
      </c>
      <c r="I4652" s="89" t="s">
        <v>193</v>
      </c>
      <c r="L4652" s="98">
        <f>'Activity data'!H914*'Emission factors'!$B$37*'Emission factors'!$E$37/1000</f>
        <v>1.717119E-3</v>
      </c>
      <c r="M4652" s="98">
        <f>'Activity data'!I914*'Emission factors'!$B$37*'Emission factors'!$E$37/1000</f>
        <v>1.9342259999999998E-3</v>
      </c>
      <c r="N4652" s="98">
        <f>'Activity data'!J914*'Emission factors'!$B$37*'Emission factors'!$E$37/1000</f>
        <v>4.6641885000000011E-3</v>
      </c>
      <c r="O4652" s="98">
        <f>'Activity data'!K914*'Emission factors'!$B$37*'Emission factors'!$E$37/1000</f>
        <v>1.3813965E-3</v>
      </c>
      <c r="P4652" s="98">
        <f>'Activity data'!L914*'Emission factors'!$B$37*'Emission factors'!$E$37/1000</f>
        <v>0</v>
      </c>
      <c r="Q4652" s="98">
        <f>'Activity data'!M914*'Emission factors'!$B$37*'Emission factors'!$E$37/1000</f>
        <v>0</v>
      </c>
      <c r="R4652" s="98">
        <f>'Activity data'!N914*'Emission factors'!$B$37*'Emission factors'!$E$37/1000</f>
        <v>0</v>
      </c>
      <c r="S4652" s="98">
        <f>'Activity data'!O914*'Emission factors'!$B$37*'Emission factors'!$E$37/1000</f>
        <v>0</v>
      </c>
      <c r="T4652" s="98">
        <f>'Activity data'!P914*'Emission factors'!$B$37*'Emission factors'!$E$37/1000</f>
        <v>0</v>
      </c>
      <c r="U4652" s="98">
        <f>'Activity data'!Q914*'Emission factors'!$B$37*'Emission factors'!$E$37/1000</f>
        <v>0</v>
      </c>
    </row>
    <row r="4653" spans="1:21" x14ac:dyDescent="0.25">
      <c r="A4653" s="92" t="s">
        <v>11</v>
      </c>
      <c r="B4653" s="92" t="s">
        <v>12</v>
      </c>
      <c r="C4653" s="92" t="s">
        <v>43</v>
      </c>
      <c r="D4653" s="92" t="s">
        <v>43</v>
      </c>
      <c r="E4653" s="92" t="s">
        <v>44</v>
      </c>
      <c r="F4653" s="92" t="s">
        <v>34</v>
      </c>
      <c r="G4653" s="92" t="s">
        <v>97</v>
      </c>
      <c r="H4653" s="92" t="s">
        <v>74</v>
      </c>
      <c r="I4653" s="89" t="s">
        <v>259</v>
      </c>
      <c r="L4653" s="98">
        <f>'Activity data'!H915*'Emission factors'!$B$37*'Emission factors'!$E$37/1000</f>
        <v>0</v>
      </c>
      <c r="M4653" s="98">
        <f>'Activity data'!I915*'Emission factors'!$B$37*'Emission factors'!$E$37/1000</f>
        <v>0</v>
      </c>
      <c r="N4653" s="98">
        <f>'Activity data'!J915*'Emission factors'!$B$37*'Emission factors'!$E$37/1000</f>
        <v>0</v>
      </c>
      <c r="O4653" s="98">
        <f>'Activity data'!K915*'Emission factors'!$B$37*'Emission factors'!$E$37/1000</f>
        <v>0</v>
      </c>
      <c r="P4653" s="98">
        <f>'Activity data'!L915*'Emission factors'!$B$37*'Emission factors'!$E$37/1000</f>
        <v>0</v>
      </c>
      <c r="Q4653" s="98">
        <f>'Activity data'!M915*'Emission factors'!$B$37*'Emission factors'!$E$37/1000</f>
        <v>2.7244799999999995E-4</v>
      </c>
      <c r="R4653" s="98">
        <f>'Activity data'!N915*'Emission factors'!$B$37*'Emission factors'!$E$37/1000</f>
        <v>9.0815999999999992E-5</v>
      </c>
      <c r="S4653" s="98">
        <f>'Activity data'!O915*'Emission factors'!$B$37*'Emission factors'!$E$37/1000</f>
        <v>0</v>
      </c>
      <c r="T4653" s="98">
        <f>'Activity data'!P915*'Emission factors'!$B$37*'Emission factors'!$E$37/1000</f>
        <v>0</v>
      </c>
      <c r="U4653" s="98">
        <f>'Activity data'!Q915*'Emission factors'!$B$37*'Emission factors'!$E$37/1000</f>
        <v>0</v>
      </c>
    </row>
    <row r="4654" spans="1:21" x14ac:dyDescent="0.25">
      <c r="A4654" s="92" t="s">
        <v>11</v>
      </c>
      <c r="B4654" s="92" t="s">
        <v>12</v>
      </c>
      <c r="C4654" s="92" t="s">
        <v>43</v>
      </c>
      <c r="D4654" s="92" t="s">
        <v>43</v>
      </c>
      <c r="E4654" s="92" t="s">
        <v>44</v>
      </c>
      <c r="F4654" s="92" t="s">
        <v>34</v>
      </c>
      <c r="G4654" s="92" t="s">
        <v>97</v>
      </c>
      <c r="H4654" s="92" t="s">
        <v>74</v>
      </c>
      <c r="I4654" s="89" t="s">
        <v>223</v>
      </c>
      <c r="L4654" s="98">
        <f>'Activity data'!H916*'Emission factors'!$B$37*'Emission factors'!$E$37/1000</f>
        <v>0</v>
      </c>
      <c r="M4654" s="98">
        <f>'Activity data'!I916*'Emission factors'!$B$37*'Emission factors'!$E$37/1000</f>
        <v>0</v>
      </c>
      <c r="N4654" s="98">
        <f>'Activity data'!J916*'Emission factors'!$B$37*'Emission factors'!$E$37/1000</f>
        <v>0</v>
      </c>
      <c r="O4654" s="98">
        <f>'Activity data'!K916*'Emission factors'!$B$37*'Emission factors'!$E$37/1000</f>
        <v>0</v>
      </c>
      <c r="P4654" s="98">
        <f>'Activity data'!L916*'Emission factors'!$B$37*'Emission factors'!$E$37/1000</f>
        <v>0</v>
      </c>
      <c r="Q4654" s="98">
        <f>'Activity data'!M916*'Emission factors'!$B$37*'Emission factors'!$E$37/1000</f>
        <v>0</v>
      </c>
      <c r="R4654" s="98">
        <f>'Activity data'!N916*'Emission factors'!$B$37*'Emission factors'!$E$37/1000</f>
        <v>0</v>
      </c>
      <c r="S4654" s="98">
        <f>'Activity data'!O916*'Emission factors'!$B$37*'Emission factors'!$E$37/1000</f>
        <v>0</v>
      </c>
      <c r="T4654" s="98">
        <f>'Activity data'!P916*'Emission factors'!$B$37*'Emission factors'!$E$37/1000</f>
        <v>0</v>
      </c>
      <c r="U4654" s="98">
        <f>'Activity data'!Q916*'Emission factors'!$B$37*'Emission factors'!$E$37/1000</f>
        <v>0</v>
      </c>
    </row>
    <row r="4655" spans="1:21" x14ac:dyDescent="0.25">
      <c r="A4655" s="92" t="s">
        <v>11</v>
      </c>
      <c r="B4655" s="92" t="s">
        <v>12</v>
      </c>
      <c r="C4655" s="92" t="s">
        <v>43</v>
      </c>
      <c r="D4655" s="92" t="s">
        <v>43</v>
      </c>
      <c r="E4655" s="92" t="s">
        <v>44</v>
      </c>
      <c r="F4655" s="92" t="s">
        <v>34</v>
      </c>
      <c r="G4655" s="92" t="s">
        <v>97</v>
      </c>
      <c r="H4655" s="92" t="s">
        <v>74</v>
      </c>
      <c r="I4655" s="89" t="s">
        <v>221</v>
      </c>
      <c r="L4655" s="98">
        <f>'Activity data'!H917*'Emission factors'!$B$37*'Emission factors'!$E$37/1000</f>
        <v>2.5953510000000009E-2</v>
      </c>
      <c r="M4655" s="98">
        <f>'Activity data'!I917*'Emission factors'!$B$37*'Emission factors'!$E$37/1000</f>
        <v>1.8491247000000002E-2</v>
      </c>
      <c r="N4655" s="98">
        <f>'Activity data'!J917*'Emission factors'!$B$37*'Emission factors'!$E$37/1000</f>
        <v>4.1825669999999999E-3</v>
      </c>
      <c r="O4655" s="98">
        <f>'Activity data'!K917*'Emission factors'!$B$37*'Emission factors'!$E$37/1000</f>
        <v>1.12262895E-2</v>
      </c>
      <c r="P4655" s="98">
        <f>'Activity data'!L917*'Emission factors'!$B$37*'Emission factors'!$E$37/1000</f>
        <v>5.5913760000000003E-3</v>
      </c>
      <c r="Q4655" s="98">
        <f>'Activity data'!M917*'Emission factors'!$B$37*'Emission factors'!$E$37/1000</f>
        <v>6.1642649999999984E-4</v>
      </c>
      <c r="R4655" s="98">
        <f>'Activity data'!N917*'Emission factors'!$B$37*'Emission factors'!$E$37/1000</f>
        <v>0</v>
      </c>
      <c r="S4655" s="98">
        <f>'Activity data'!O917*'Emission factors'!$B$37*'Emission factors'!$E$37/1000</f>
        <v>1.750014E-3</v>
      </c>
      <c r="T4655" s="98">
        <f>'Activity data'!P917*'Emission factors'!$B$37*'Emission factors'!$E$37/1000</f>
        <v>2.5645845000000001E-3</v>
      </c>
      <c r="U4655" s="98">
        <f>'Activity data'!Q917*'Emission factors'!$B$37*'Emission factors'!$E$37/1000</f>
        <v>6.6041549999999998E-4</v>
      </c>
    </row>
    <row r="4656" spans="1:21" x14ac:dyDescent="0.25">
      <c r="A4656" s="92" t="s">
        <v>11</v>
      </c>
      <c r="B4656" s="92" t="s">
        <v>12</v>
      </c>
      <c r="C4656" s="92" t="s">
        <v>43</v>
      </c>
      <c r="D4656" s="92" t="s">
        <v>43</v>
      </c>
      <c r="E4656" s="92" t="s">
        <v>44</v>
      </c>
      <c r="F4656" s="92" t="s">
        <v>34</v>
      </c>
      <c r="G4656" s="92" t="s">
        <v>97</v>
      </c>
      <c r="H4656" s="92" t="s">
        <v>74</v>
      </c>
      <c r="I4656" s="89" t="s">
        <v>222</v>
      </c>
      <c r="L4656" s="98">
        <f>'Activity data'!H918*'Emission factors'!$B$37*'Emission factors'!$E$37/1000</f>
        <v>1.9950494999999998E-3</v>
      </c>
      <c r="M4656" s="98">
        <f>'Activity data'!I918*'Emission factors'!$B$37*'Emission factors'!$E$37/1000</f>
        <v>1.7389845E-3</v>
      </c>
      <c r="N4656" s="98">
        <f>'Activity data'!J918*'Emission factors'!$B$37*'Emission factors'!$E$37/1000</f>
        <v>1.4251274999999999E-3</v>
      </c>
      <c r="O4656" s="98">
        <f>'Activity data'!K918*'Emission factors'!$B$37*'Emission factors'!$E$37/1000</f>
        <v>5.0619599999999999E-4</v>
      </c>
      <c r="P4656" s="98">
        <f>'Activity data'!L918*'Emission factors'!$B$37*'Emission factors'!$E$37/1000</f>
        <v>5.5018499999999988E-5</v>
      </c>
      <c r="Q4656" s="98">
        <f>'Activity data'!M918*'Emission factors'!$B$37*'Emission factors'!$E$37/1000</f>
        <v>0</v>
      </c>
      <c r="R4656" s="98">
        <f>'Activity data'!N918*'Emission factors'!$B$37*'Emission factors'!$E$37/1000</f>
        <v>0</v>
      </c>
      <c r="S4656" s="98">
        <f>'Activity data'!O918*'Emission factors'!$B$37*'Emission factors'!$E$37/1000</f>
        <v>0</v>
      </c>
      <c r="T4656" s="98">
        <f>'Activity data'!P918*'Emission factors'!$B$37*'Emission factors'!$E$37/1000</f>
        <v>1.3866209999999998E-3</v>
      </c>
      <c r="U4656" s="98">
        <f>'Activity data'!Q918*'Emission factors'!$B$37*'Emission factors'!$E$37/1000</f>
        <v>2.1464309999999999E-3</v>
      </c>
    </row>
    <row r="4657" spans="1:21" x14ac:dyDescent="0.25">
      <c r="A4657" s="92" t="s">
        <v>11</v>
      </c>
      <c r="B4657" s="92" t="s">
        <v>12</v>
      </c>
      <c r="C4657" s="92" t="s">
        <v>43</v>
      </c>
      <c r="D4657" s="92" t="s">
        <v>43</v>
      </c>
      <c r="E4657" s="92" t="s">
        <v>44</v>
      </c>
      <c r="F4657" s="92" t="s">
        <v>34</v>
      </c>
      <c r="G4657" s="92" t="s">
        <v>97</v>
      </c>
      <c r="H4657" s="92" t="s">
        <v>74</v>
      </c>
      <c r="I4657" s="89" t="s">
        <v>201</v>
      </c>
      <c r="L4657" s="98">
        <f>'Activity data'!H919*'Emission factors'!$B$37*'Emission factors'!$E$37/1000</f>
        <v>0.25376460749999996</v>
      </c>
      <c r="M4657" s="98">
        <f>'Activity data'!I919*'Emission factors'!$B$37*'Emission factors'!$E$37/1000</f>
        <v>0.15328044449999997</v>
      </c>
      <c r="N4657" s="98">
        <f>'Activity data'!J919*'Emission factors'!$B$37*'Emission factors'!$E$37/1000</f>
        <v>3.5612965500000003E-2</v>
      </c>
      <c r="O4657" s="98">
        <f>'Activity data'!K919*'Emission factors'!$B$37*'Emission factors'!$E$37/1000</f>
        <v>5.2836465000000018E-3</v>
      </c>
      <c r="P4657" s="98">
        <f>'Activity data'!L919*'Emission factors'!$B$37*'Emission factors'!$E$37/1000</f>
        <v>5.3158319999999995E-3</v>
      </c>
      <c r="Q4657" s="98">
        <f>'Activity data'!M919*'Emission factors'!$B$37*'Emission factors'!$E$37/1000</f>
        <v>2.4319724999999999E-3</v>
      </c>
      <c r="R4657" s="98">
        <f>'Activity data'!N919*'Emission factors'!$B$37*'Emission factors'!$E$37/1000</f>
        <v>6.6570449999999988E-4</v>
      </c>
      <c r="S4657" s="98">
        <f>'Activity data'!O919*'Emission factors'!$B$37*'Emission factors'!$E$37/1000</f>
        <v>7.7025900000000003E-4</v>
      </c>
      <c r="T4657" s="98">
        <f>'Activity data'!P919*'Emission factors'!$B$37*'Emission factors'!$E$37/1000</f>
        <v>8.8029599999999981E-4</v>
      </c>
      <c r="U4657" s="98">
        <f>'Activity data'!Q919*'Emission factors'!$B$37*'Emission factors'!$E$37/1000</f>
        <v>8.9693699999999989E-4</v>
      </c>
    </row>
    <row r="4658" spans="1:21" x14ac:dyDescent="0.25">
      <c r="A4658" s="92" t="s">
        <v>11</v>
      </c>
      <c r="B4658" s="92" t="s">
        <v>12</v>
      </c>
      <c r="C4658" s="92" t="s">
        <v>43</v>
      </c>
      <c r="D4658" s="92" t="s">
        <v>43</v>
      </c>
      <c r="E4658" s="92" t="s">
        <v>44</v>
      </c>
      <c r="F4658" s="92" t="s">
        <v>34</v>
      </c>
      <c r="G4658" s="92" t="s">
        <v>97</v>
      </c>
      <c r="H4658" s="92" t="s">
        <v>74</v>
      </c>
      <c r="I4658" s="89" t="s">
        <v>207</v>
      </c>
      <c r="L4658" s="98">
        <f>'Activity data'!H920*'Emission factors'!$B$37*'Emission factors'!$E$37/1000</f>
        <v>3.6258417000000001E-2</v>
      </c>
      <c r="M4658" s="98">
        <f>'Activity data'!I920*'Emission factors'!$B$37*'Emission factors'!$E$37/1000</f>
        <v>1.7915133E-2</v>
      </c>
      <c r="N4658" s="98">
        <f>'Activity data'!J920*'Emission factors'!$B$37*'Emission factors'!$E$37/1000</f>
        <v>6.1805834999999996E-3</v>
      </c>
      <c r="O4658" s="98">
        <f>'Activity data'!K920*'Emission factors'!$B$37*'Emission factors'!$E$37/1000</f>
        <v>5.4482505000000006E-3</v>
      </c>
      <c r="P4658" s="98">
        <f>'Activity data'!L920*'Emission factors'!$B$37*'Emission factors'!$E$37/1000</f>
        <v>1.4858865E-3</v>
      </c>
      <c r="Q4658" s="98">
        <f>'Activity data'!M920*'Emission factors'!$B$37*'Emission factors'!$E$37/1000</f>
        <v>0</v>
      </c>
      <c r="R4658" s="98">
        <f>'Activity data'!N920*'Emission factors'!$B$37*'Emission factors'!$E$37/1000</f>
        <v>0</v>
      </c>
      <c r="S4658" s="98">
        <f>'Activity data'!O920*'Emission factors'!$B$37*'Emission factors'!$E$37/1000</f>
        <v>0</v>
      </c>
      <c r="T4658" s="98">
        <f>'Activity data'!P920*'Emission factors'!$B$37*'Emission factors'!$E$37/1000</f>
        <v>0</v>
      </c>
      <c r="U4658" s="98">
        <f>'Activity data'!Q920*'Emission factors'!$B$37*'Emission factors'!$E$37/1000</f>
        <v>0</v>
      </c>
    </row>
    <row r="4659" spans="1:21" x14ac:dyDescent="0.25">
      <c r="A4659" s="92" t="s">
        <v>11</v>
      </c>
      <c r="B4659" s="92" t="s">
        <v>12</v>
      </c>
      <c r="C4659" s="92" t="s">
        <v>43</v>
      </c>
      <c r="D4659" s="92" t="s">
        <v>43</v>
      </c>
      <c r="E4659" s="92" t="s">
        <v>44</v>
      </c>
      <c r="F4659" s="92" t="s">
        <v>34</v>
      </c>
      <c r="G4659" s="92" t="s">
        <v>97</v>
      </c>
      <c r="H4659" s="92" t="s">
        <v>74</v>
      </c>
      <c r="I4659" s="89" t="s">
        <v>218</v>
      </c>
      <c r="L4659" s="98">
        <f>'Activity data'!H921*'Emission factors'!$B$37*'Emission factors'!$E$37/1000</f>
        <v>2.4969046500000001E-2</v>
      </c>
      <c r="M4659" s="98">
        <f>'Activity data'!I921*'Emission factors'!$B$37*'Emission factors'!$E$37/1000</f>
        <v>1.0115664E-2</v>
      </c>
      <c r="N4659" s="98">
        <f>'Activity data'!J921*'Emission factors'!$B$37*'Emission factors'!$E$37/1000</f>
        <v>9.9072000000000006E-4</v>
      </c>
      <c r="O4659" s="98">
        <f>'Activity data'!K921*'Emission factors'!$B$37*'Emission factors'!$E$37/1000</f>
        <v>1.1553885000000002E-3</v>
      </c>
      <c r="P4659" s="98">
        <f>'Activity data'!L921*'Emission factors'!$B$37*'Emission factors'!$E$37/1000</f>
        <v>1.7055735000000001E-3</v>
      </c>
      <c r="Q4659" s="98">
        <f>'Activity data'!M921*'Emission factors'!$B$37*'Emission factors'!$E$37/1000</f>
        <v>2.5860630000000009E-3</v>
      </c>
      <c r="R4659" s="98">
        <f>'Activity data'!N921*'Emission factors'!$B$37*'Emission factors'!$E$37/1000</f>
        <v>1.0454160000000002E-3</v>
      </c>
      <c r="S4659" s="98">
        <f>'Activity data'!O921*'Emission factors'!$B$37*'Emission factors'!$E$37/1000</f>
        <v>6.0520349999999975E-4</v>
      </c>
      <c r="T4659" s="98">
        <f>'Activity data'!P921*'Emission factors'!$B$37*'Emission factors'!$E$37/1000</f>
        <v>1.4856930000000002E-3</v>
      </c>
      <c r="U4659" s="98">
        <f>'Activity data'!Q921*'Emission factors'!$B$37*'Emission factors'!$E$37/1000</f>
        <v>1.26549E-3</v>
      </c>
    </row>
    <row r="4660" spans="1:21" x14ac:dyDescent="0.25">
      <c r="A4660" s="92" t="s">
        <v>11</v>
      </c>
      <c r="B4660" s="92" t="s">
        <v>12</v>
      </c>
      <c r="C4660" s="92" t="s">
        <v>43</v>
      </c>
      <c r="D4660" s="92" t="s">
        <v>43</v>
      </c>
      <c r="E4660" s="92" t="s">
        <v>44</v>
      </c>
      <c r="F4660" s="92" t="s">
        <v>34</v>
      </c>
      <c r="G4660" s="92" t="s">
        <v>97</v>
      </c>
      <c r="H4660" s="92" t="s">
        <v>74</v>
      </c>
      <c r="I4660" s="89" t="s">
        <v>194</v>
      </c>
      <c r="L4660" s="98">
        <f>'Activity data'!H922*'Emission factors'!$B$37*'Emission factors'!$E$37/1000</f>
        <v>8.6071380000000003E-3</v>
      </c>
      <c r="M4660" s="98">
        <f>'Activity data'!I922*'Emission factors'!$B$37*'Emission factors'!$E$37/1000</f>
        <v>7.5176685000000014E-3</v>
      </c>
      <c r="N4660" s="98">
        <f>'Activity data'!J922*'Emission factors'!$B$37*'Emission factors'!$E$37/1000</f>
        <v>1.7720730000000003E-3</v>
      </c>
      <c r="O4660" s="98">
        <f>'Activity data'!K922*'Emission factors'!$B$37*'Emission factors'!$E$37/1000</f>
        <v>5.5018499999999988E-5</v>
      </c>
      <c r="P4660" s="98">
        <f>'Activity data'!L922*'Emission factors'!$B$37*'Emission factors'!$E$37/1000</f>
        <v>0</v>
      </c>
      <c r="Q4660" s="98">
        <f>'Activity data'!M922*'Emission factors'!$B$37*'Emission factors'!$E$37/1000</f>
        <v>0</v>
      </c>
      <c r="R4660" s="98">
        <f>'Activity data'!N922*'Emission factors'!$B$37*'Emission factors'!$E$37/1000</f>
        <v>0</v>
      </c>
      <c r="S4660" s="98">
        <f>'Activity data'!O922*'Emission factors'!$B$37*'Emission factors'!$E$37/1000</f>
        <v>0</v>
      </c>
      <c r="T4660" s="98">
        <f>'Activity data'!P922*'Emission factors'!$B$37*'Emission factors'!$E$37/1000</f>
        <v>0</v>
      </c>
      <c r="U4660" s="98">
        <f>'Activity data'!Q922*'Emission factors'!$B$37*'Emission factors'!$E$37/1000</f>
        <v>0</v>
      </c>
    </row>
    <row r="4661" spans="1:21" x14ac:dyDescent="0.25">
      <c r="A4661" s="92" t="s">
        <v>11</v>
      </c>
      <c r="B4661" s="92" t="s">
        <v>12</v>
      </c>
      <c r="C4661" s="92" t="s">
        <v>43</v>
      </c>
      <c r="D4661" s="92" t="s">
        <v>43</v>
      </c>
      <c r="E4661" s="92" t="s">
        <v>44</v>
      </c>
      <c r="F4661" s="92" t="s">
        <v>34</v>
      </c>
      <c r="G4661" s="92" t="s">
        <v>97</v>
      </c>
      <c r="H4661" s="92" t="s">
        <v>74</v>
      </c>
      <c r="I4661" s="89" t="s">
        <v>195</v>
      </c>
      <c r="L4661" s="98">
        <f>'Activity data'!H923*'Emission factors'!$B$37*'Emission factors'!$E$37/1000</f>
        <v>1.3209600000000003E-4</v>
      </c>
      <c r="M4661" s="98">
        <f>'Activity data'!I923*'Emission factors'!$B$37*'Emission factors'!$E$37/1000</f>
        <v>0</v>
      </c>
      <c r="N4661" s="98">
        <f>'Activity data'!J923*'Emission factors'!$B$37*'Emission factors'!$E$37/1000</f>
        <v>0</v>
      </c>
      <c r="O4661" s="98">
        <f>'Activity data'!K923*'Emission factors'!$B$37*'Emission factors'!$E$37/1000</f>
        <v>0</v>
      </c>
      <c r="P4661" s="98">
        <f>'Activity data'!L923*'Emission factors'!$B$37*'Emission factors'!$E$37/1000</f>
        <v>0</v>
      </c>
      <c r="Q4661" s="98">
        <f>'Activity data'!M923*'Emission factors'!$B$37*'Emission factors'!$E$37/1000</f>
        <v>0</v>
      </c>
      <c r="R4661" s="98">
        <f>'Activity data'!N923*'Emission factors'!$B$37*'Emission factors'!$E$37/1000</f>
        <v>0</v>
      </c>
      <c r="S4661" s="98">
        <f>'Activity data'!O923*'Emission factors'!$B$37*'Emission factors'!$E$37/1000</f>
        <v>0</v>
      </c>
      <c r="T4661" s="98">
        <f>'Activity data'!P923*'Emission factors'!$B$37*'Emission factors'!$E$37/1000</f>
        <v>4.6811520000000009E-3</v>
      </c>
      <c r="U4661" s="98">
        <f>'Activity data'!Q923*'Emission factors'!$B$37*'Emission factors'!$E$37/1000</f>
        <v>8.1486720000000009E-3</v>
      </c>
    </row>
    <row r="4662" spans="1:21" x14ac:dyDescent="0.25">
      <c r="A4662" s="92" t="s">
        <v>11</v>
      </c>
      <c r="B4662" s="92" t="s">
        <v>12</v>
      </c>
      <c r="C4662" s="92" t="s">
        <v>43</v>
      </c>
      <c r="D4662" s="92" t="s">
        <v>43</v>
      </c>
      <c r="E4662" s="92" t="s">
        <v>44</v>
      </c>
      <c r="F4662" s="92" t="s">
        <v>34</v>
      </c>
      <c r="G4662" s="92" t="s">
        <v>97</v>
      </c>
      <c r="H4662" s="92" t="s">
        <v>74</v>
      </c>
      <c r="I4662" s="89" t="s">
        <v>209</v>
      </c>
      <c r="L4662" s="98">
        <f>'Activity data'!H924*'Emission factors'!$B$37*'Emission factors'!$E$37/1000</f>
        <v>2.2923945000000005E-2</v>
      </c>
      <c r="M4662" s="98">
        <f>'Activity data'!I924*'Emission factors'!$B$37*'Emission factors'!$E$37/1000</f>
        <v>1.4444259000000003E-2</v>
      </c>
      <c r="N4662" s="98">
        <f>'Activity data'!J924*'Emission factors'!$B$37*'Emission factors'!$E$37/1000</f>
        <v>6.3013275000000013E-3</v>
      </c>
      <c r="O4662" s="98">
        <f>'Activity data'!K924*'Emission factors'!$B$37*'Emission factors'!$E$37/1000</f>
        <v>6.7736610000000003E-3</v>
      </c>
      <c r="P4662" s="98">
        <f>'Activity data'!L924*'Emission factors'!$B$37*'Emission factors'!$E$37/1000</f>
        <v>7.7756040000000002E-3</v>
      </c>
      <c r="Q4662" s="98">
        <f>'Activity data'!M924*'Emission factors'!$B$37*'Emission factors'!$E$37/1000</f>
        <v>6.1347885000000001E-3</v>
      </c>
      <c r="R4662" s="98">
        <f>'Activity data'!N924*'Emission factors'!$B$37*'Emission factors'!$E$37/1000</f>
        <v>5.3746560000000011E-3</v>
      </c>
      <c r="S4662" s="98">
        <f>'Activity data'!O924*'Emission factors'!$B$37*'Emission factors'!$E$37/1000</f>
        <v>5.6636160000000015E-3</v>
      </c>
      <c r="T4662" s="98">
        <f>'Activity data'!P924*'Emission factors'!$B$37*'Emission factors'!$E$37/1000</f>
        <v>1.4448000000000004E-3</v>
      </c>
      <c r="U4662" s="98">
        <f>'Activity data'!Q924*'Emission factors'!$B$37*'Emission factors'!$E$37/1000</f>
        <v>0</v>
      </c>
    </row>
    <row r="4663" spans="1:21" x14ac:dyDescent="0.25">
      <c r="A4663" s="92" t="s">
        <v>11</v>
      </c>
      <c r="B4663" s="92" t="s">
        <v>12</v>
      </c>
      <c r="C4663" s="92" t="s">
        <v>43</v>
      </c>
      <c r="D4663" s="92" t="s">
        <v>43</v>
      </c>
      <c r="E4663" s="92" t="s">
        <v>44</v>
      </c>
      <c r="F4663" s="92" t="s">
        <v>34</v>
      </c>
      <c r="G4663" s="92" t="s">
        <v>97</v>
      </c>
      <c r="H4663" s="92" t="s">
        <v>74</v>
      </c>
      <c r="I4663" s="89" t="s">
        <v>208</v>
      </c>
      <c r="L4663" s="98">
        <f>'Activity data'!H925*'Emission factors'!$B$37*'Emission factors'!$E$37/1000</f>
        <v>5.5018499999999988E-5</v>
      </c>
      <c r="M4663" s="98">
        <f>'Activity data'!I925*'Emission factors'!$B$37*'Emission factors'!$E$37/1000</f>
        <v>0</v>
      </c>
      <c r="N4663" s="98">
        <f>'Activity data'!J925*'Emission factors'!$B$37*'Emission factors'!$E$37/1000</f>
        <v>0</v>
      </c>
      <c r="O4663" s="98">
        <f>'Activity data'!K925*'Emission factors'!$B$37*'Emission factors'!$E$37/1000</f>
        <v>0</v>
      </c>
      <c r="P4663" s="98">
        <f>'Activity data'!L925*'Emission factors'!$B$37*'Emission factors'!$E$37/1000</f>
        <v>0</v>
      </c>
      <c r="Q4663" s="98">
        <f>'Activity data'!M925*'Emission factors'!$B$37*'Emission factors'!$E$37/1000</f>
        <v>1.6097265000000001E-3</v>
      </c>
      <c r="R4663" s="98">
        <f>'Activity data'!N925*'Emission factors'!$B$37*'Emission factors'!$E$37/1000</f>
        <v>1.0814714999999998E-3</v>
      </c>
      <c r="S4663" s="98">
        <f>'Activity data'!O925*'Emission factors'!$B$37*'Emission factors'!$E$37/1000</f>
        <v>7.2652799999999994E-4</v>
      </c>
      <c r="T4663" s="98">
        <f>'Activity data'!P925*'Emission factors'!$B$37*'Emission factors'!$E$37/1000</f>
        <v>1.8163199999999998E-4</v>
      </c>
      <c r="U4663" s="98">
        <f>'Activity data'!Q925*'Emission factors'!$B$37*'Emission factors'!$E$37/1000</f>
        <v>0</v>
      </c>
    </row>
    <row r="4664" spans="1:21" x14ac:dyDescent="0.25">
      <c r="A4664" s="92" t="s">
        <v>11</v>
      </c>
      <c r="B4664" s="92" t="s">
        <v>12</v>
      </c>
      <c r="C4664" s="92" t="s">
        <v>43</v>
      </c>
      <c r="D4664" s="92" t="s">
        <v>43</v>
      </c>
      <c r="E4664" s="92" t="s">
        <v>44</v>
      </c>
      <c r="F4664" s="92" t="s">
        <v>34</v>
      </c>
      <c r="G4664" s="92" t="s">
        <v>97</v>
      </c>
      <c r="H4664" s="92" t="s">
        <v>74</v>
      </c>
      <c r="I4664" s="89" t="s">
        <v>226</v>
      </c>
      <c r="L4664" s="98">
        <f>'Activity data'!H926*'Emission factors'!$B$37*'Emission factors'!$E$37/1000</f>
        <v>0</v>
      </c>
      <c r="M4664" s="98">
        <f>'Activity data'!I926*'Emission factors'!$B$37*'Emission factors'!$E$37/1000</f>
        <v>0</v>
      </c>
      <c r="N4664" s="98">
        <f>'Activity data'!J926*'Emission factors'!$B$37*'Emission factors'!$E$37/1000</f>
        <v>0</v>
      </c>
      <c r="O4664" s="98">
        <f>'Activity data'!K926*'Emission factors'!$B$37*'Emission factors'!$E$37/1000</f>
        <v>0</v>
      </c>
      <c r="P4664" s="98">
        <f>'Activity data'!L926*'Emission factors'!$B$37*'Emission factors'!$E$37/1000</f>
        <v>0</v>
      </c>
      <c r="Q4664" s="98">
        <f>'Activity data'!M926*'Emission factors'!$B$37*'Emission factors'!$E$37/1000</f>
        <v>0</v>
      </c>
      <c r="R4664" s="98">
        <f>'Activity data'!N926*'Emission factors'!$B$37*'Emission factors'!$E$37/1000</f>
        <v>0</v>
      </c>
      <c r="S4664" s="98">
        <f>'Activity data'!O926*'Emission factors'!$B$37*'Emission factors'!$E$37/1000</f>
        <v>0</v>
      </c>
      <c r="T4664" s="98">
        <f>'Activity data'!P926*'Emission factors'!$B$37*'Emission factors'!$E$37/1000</f>
        <v>0</v>
      </c>
      <c r="U4664" s="98">
        <f>'Activity data'!Q926*'Emission factors'!$B$37*'Emission factors'!$E$37/1000</f>
        <v>0</v>
      </c>
    </row>
    <row r="4665" spans="1:21" x14ac:dyDescent="0.25">
      <c r="A4665" s="92" t="s">
        <v>11</v>
      </c>
      <c r="B4665" s="92" t="s">
        <v>12</v>
      </c>
      <c r="C4665" s="92" t="s">
        <v>43</v>
      </c>
      <c r="D4665" s="92" t="s">
        <v>43</v>
      </c>
      <c r="E4665" s="92" t="s">
        <v>44</v>
      </c>
      <c r="F4665" s="92" t="s">
        <v>34</v>
      </c>
      <c r="G4665" s="92" t="s">
        <v>97</v>
      </c>
      <c r="H4665" s="92" t="s">
        <v>74</v>
      </c>
      <c r="I4665" s="89" t="s">
        <v>196</v>
      </c>
      <c r="L4665" s="98">
        <f>'Activity data'!H927*'Emission factors'!$B$37*'Emission factors'!$E$37/1000</f>
        <v>1.1679595499999999E-2</v>
      </c>
      <c r="M4665" s="98">
        <f>'Activity data'!I927*'Emission factors'!$B$37*'Emission factors'!$E$37/1000</f>
        <v>6.1254360000000006E-3</v>
      </c>
      <c r="N4665" s="98">
        <f>'Activity data'!J927*'Emission factors'!$B$37*'Emission factors'!$E$37/1000</f>
        <v>1.9482225000000001E-3</v>
      </c>
      <c r="O4665" s="98">
        <f>'Activity data'!K927*'Emission factors'!$B$37*'Emission factors'!$E$37/1000</f>
        <v>6.9178829999999997E-3</v>
      </c>
      <c r="P4665" s="98">
        <f>'Activity data'!L927*'Emission factors'!$B$37*'Emission factors'!$E$37/1000</f>
        <v>4.4630775000000008E-3</v>
      </c>
      <c r="Q4665" s="98">
        <f>'Activity data'!M927*'Emission factors'!$B$37*'Emission factors'!$E$37/1000</f>
        <v>7.4839349999999993E-4</v>
      </c>
      <c r="R4665" s="98">
        <f>'Activity data'!N927*'Emission factors'!$B$37*'Emission factors'!$E$37/1000</f>
        <v>0</v>
      </c>
      <c r="S4665" s="98">
        <f>'Activity data'!O927*'Emission factors'!$B$37*'Emission factors'!$E$37/1000</f>
        <v>0</v>
      </c>
      <c r="T4665" s="98">
        <f>'Activity data'!P927*'Emission factors'!$B$37*'Emission factors'!$E$37/1000</f>
        <v>2.0472299999999997E-3</v>
      </c>
      <c r="U4665" s="98">
        <f>'Activity data'!Q927*'Emission factors'!$B$37*'Emission factors'!$E$37/1000</f>
        <v>2.0028540000000001E-3</v>
      </c>
    </row>
    <row r="4666" spans="1:21" x14ac:dyDescent="0.25">
      <c r="A4666" s="92" t="s">
        <v>11</v>
      </c>
      <c r="B4666" s="92" t="s">
        <v>12</v>
      </c>
      <c r="C4666" s="92" t="s">
        <v>43</v>
      </c>
      <c r="D4666" s="92" t="s">
        <v>43</v>
      </c>
      <c r="E4666" s="92" t="s">
        <v>44</v>
      </c>
      <c r="F4666" s="92" t="s">
        <v>34</v>
      </c>
      <c r="G4666" s="92" t="s">
        <v>97</v>
      </c>
      <c r="H4666" s="92" t="s">
        <v>74</v>
      </c>
      <c r="I4666" s="89" t="s">
        <v>197</v>
      </c>
      <c r="L4666" s="98">
        <f>'Activity data'!H928*'Emission factors'!$B$37*'Emission factors'!$E$37/1000</f>
        <v>0.11098469849999999</v>
      </c>
      <c r="M4666" s="98">
        <f>'Activity data'!I928*'Emission factors'!$B$37*'Emission factors'!$E$37/1000</f>
        <v>4.6209670500000001E-2</v>
      </c>
      <c r="N4666" s="98">
        <f>'Activity data'!J928*'Emission factors'!$B$37*'Emission factors'!$E$37/1000</f>
        <v>2.6958871499999992E-2</v>
      </c>
      <c r="O4666" s="98">
        <f>'Activity data'!K928*'Emission factors'!$B$37*'Emission factors'!$E$37/1000</f>
        <v>1.5803854499999999E-2</v>
      </c>
      <c r="P4666" s="98">
        <f>'Activity data'!L928*'Emission factors'!$B$37*'Emission factors'!$E$37/1000</f>
        <v>8.2867019999999982E-3</v>
      </c>
      <c r="Q4666" s="98">
        <f>'Activity data'!M928*'Emission factors'!$B$37*'Emission factors'!$E$37/1000</f>
        <v>1.0230731999999999E-2</v>
      </c>
      <c r="R4666" s="98">
        <f>'Activity data'!N928*'Emission factors'!$B$37*'Emission factors'!$E$37/1000</f>
        <v>1.0561552500000002E-2</v>
      </c>
      <c r="S4666" s="98">
        <f>'Activity data'!O928*'Emission factors'!$B$37*'Emission factors'!$E$37/1000</f>
        <v>7.8422324999999991E-3</v>
      </c>
      <c r="T4666" s="98">
        <f>'Activity data'!P928*'Emission factors'!$B$37*'Emission factors'!$E$37/1000</f>
        <v>1.7554964999999998E-3</v>
      </c>
      <c r="U4666" s="98">
        <f>'Activity data'!Q928*'Emission factors'!$B$37*'Emission factors'!$E$37/1000</f>
        <v>0</v>
      </c>
    </row>
    <row r="4667" spans="1:21" x14ac:dyDescent="0.25">
      <c r="A4667" s="92" t="s">
        <v>11</v>
      </c>
      <c r="B4667" s="92" t="s">
        <v>12</v>
      </c>
      <c r="C4667" s="92" t="s">
        <v>43</v>
      </c>
      <c r="D4667" s="92" t="s">
        <v>43</v>
      </c>
      <c r="E4667" s="92" t="s">
        <v>44</v>
      </c>
      <c r="F4667" s="92" t="s">
        <v>34</v>
      </c>
      <c r="G4667" s="92" t="s">
        <v>97</v>
      </c>
      <c r="H4667" s="92" t="s">
        <v>74</v>
      </c>
      <c r="I4667" s="89" t="s">
        <v>229</v>
      </c>
      <c r="L4667" s="98">
        <f>'Activity data'!H929*'Emission factors'!$B$37*'Emission factors'!$E$37/1000</f>
        <v>0</v>
      </c>
      <c r="M4667" s="98">
        <f>'Activity data'!I929*'Emission factors'!$B$37*'Emission factors'!$E$37/1000</f>
        <v>0</v>
      </c>
      <c r="N4667" s="98">
        <f>'Activity data'!J929*'Emission factors'!$B$37*'Emission factors'!$E$37/1000</f>
        <v>0</v>
      </c>
      <c r="O4667" s="98">
        <f>'Activity data'!K929*'Emission factors'!$B$37*'Emission factors'!$E$37/1000</f>
        <v>0</v>
      </c>
      <c r="P4667" s="98">
        <f>'Activity data'!L929*'Emission factors'!$B$37*'Emission factors'!$E$37/1000</f>
        <v>0</v>
      </c>
      <c r="Q4667" s="98">
        <f>'Activity data'!M929*'Emission factors'!$B$37*'Emission factors'!$E$37/1000</f>
        <v>0</v>
      </c>
      <c r="R4667" s="98">
        <f>'Activity data'!N929*'Emission factors'!$B$37*'Emission factors'!$E$37/1000</f>
        <v>0</v>
      </c>
      <c r="S4667" s="98">
        <f>'Activity data'!O929*'Emission factors'!$B$37*'Emission factors'!$E$37/1000</f>
        <v>0</v>
      </c>
      <c r="T4667" s="98">
        <f>'Activity data'!P929*'Emission factors'!$B$37*'Emission factors'!$E$37/1000</f>
        <v>0</v>
      </c>
      <c r="U4667" s="98">
        <f>'Activity data'!Q929*'Emission factors'!$B$37*'Emission factors'!$E$37/1000</f>
        <v>0</v>
      </c>
    </row>
    <row r="4668" spans="1:21" x14ac:dyDescent="0.25">
      <c r="A4668" s="92" t="s">
        <v>11</v>
      </c>
      <c r="B4668" s="92" t="s">
        <v>12</v>
      </c>
      <c r="C4668" s="92" t="s">
        <v>43</v>
      </c>
      <c r="D4668" s="92" t="s">
        <v>43</v>
      </c>
      <c r="E4668" s="92" t="s">
        <v>44</v>
      </c>
      <c r="F4668" s="92" t="s">
        <v>34</v>
      </c>
      <c r="G4668" s="92" t="s">
        <v>97</v>
      </c>
      <c r="H4668" s="92" t="s">
        <v>74</v>
      </c>
      <c r="I4668" s="89" t="s">
        <v>198</v>
      </c>
      <c r="L4668" s="98">
        <f>'Activity data'!H930*'Emission factors'!$B$37*'Emission factors'!$E$37/1000</f>
        <v>0</v>
      </c>
      <c r="M4668" s="98">
        <f>'Activity data'!I930*'Emission factors'!$B$37*'Emission factors'!$E$37/1000</f>
        <v>0</v>
      </c>
      <c r="N4668" s="98">
        <f>'Activity data'!J930*'Emission factors'!$B$37*'Emission factors'!$E$37/1000</f>
        <v>0</v>
      </c>
      <c r="O4668" s="98">
        <f>'Activity data'!K930*'Emission factors'!$B$37*'Emission factors'!$E$37/1000</f>
        <v>0</v>
      </c>
      <c r="P4668" s="98">
        <f>'Activity data'!L930*'Emission factors'!$B$37*'Emission factors'!$E$37/1000</f>
        <v>0</v>
      </c>
      <c r="Q4668" s="98">
        <f>'Activity data'!M930*'Emission factors'!$B$37*'Emission factors'!$E$37/1000</f>
        <v>0</v>
      </c>
      <c r="R4668" s="98">
        <f>'Activity data'!N930*'Emission factors'!$B$37*'Emission factors'!$E$37/1000</f>
        <v>0</v>
      </c>
      <c r="S4668" s="98">
        <f>'Activity data'!O930*'Emission factors'!$B$37*'Emission factors'!$E$37/1000</f>
        <v>0</v>
      </c>
      <c r="T4668" s="98">
        <f>'Activity data'!P930*'Emission factors'!$B$37*'Emission factors'!$E$37/1000</f>
        <v>0</v>
      </c>
      <c r="U4668" s="98">
        <f>'Activity data'!Q930*'Emission factors'!$B$37*'Emission factors'!$E$37/1000</f>
        <v>0</v>
      </c>
    </row>
    <row r="4669" spans="1:21" x14ac:dyDescent="0.25">
      <c r="A4669" s="92" t="s">
        <v>11</v>
      </c>
      <c r="B4669" s="92" t="s">
        <v>12</v>
      </c>
      <c r="C4669" s="92" t="s">
        <v>43</v>
      </c>
      <c r="D4669" s="92" t="s">
        <v>43</v>
      </c>
      <c r="E4669" s="92" t="s">
        <v>44</v>
      </c>
      <c r="F4669" s="92" t="s">
        <v>34</v>
      </c>
      <c r="G4669" s="92" t="s">
        <v>97</v>
      </c>
      <c r="H4669" s="92" t="s">
        <v>74</v>
      </c>
      <c r="I4669" s="89" t="s">
        <v>231</v>
      </c>
      <c r="L4669" s="98">
        <f>'Activity data'!H931*'Emission factors'!$B$37*'Emission factors'!$E$37/1000</f>
        <v>0</v>
      </c>
      <c r="M4669" s="98">
        <f>'Activity data'!I931*'Emission factors'!$B$37*'Emission factors'!$E$37/1000</f>
        <v>0</v>
      </c>
      <c r="N4669" s="98">
        <f>'Activity data'!J931*'Emission factors'!$B$37*'Emission factors'!$E$37/1000</f>
        <v>0</v>
      </c>
      <c r="O4669" s="98">
        <f>'Activity data'!K931*'Emission factors'!$B$37*'Emission factors'!$E$37/1000</f>
        <v>0</v>
      </c>
      <c r="P4669" s="98">
        <f>'Activity data'!L931*'Emission factors'!$B$37*'Emission factors'!$E$37/1000</f>
        <v>0</v>
      </c>
      <c r="Q4669" s="98">
        <f>'Activity data'!M931*'Emission factors'!$B$37*'Emission factors'!$E$37/1000</f>
        <v>0</v>
      </c>
      <c r="R4669" s="98">
        <f>'Activity data'!N931*'Emission factors'!$B$37*'Emission factors'!$E$37/1000</f>
        <v>0</v>
      </c>
      <c r="S4669" s="98">
        <f>'Activity data'!O931*'Emission factors'!$B$37*'Emission factors'!$E$37/1000</f>
        <v>0</v>
      </c>
      <c r="T4669" s="98">
        <f>'Activity data'!P931*'Emission factors'!$B$37*'Emission factors'!$E$37/1000</f>
        <v>0</v>
      </c>
      <c r="U4669" s="98">
        <f>'Activity data'!Q931*'Emission factors'!$B$37*'Emission factors'!$E$37/1000</f>
        <v>0</v>
      </c>
    </row>
    <row r="4670" spans="1:21" x14ac:dyDescent="0.25">
      <c r="A4670" s="92" t="s">
        <v>11</v>
      </c>
      <c r="B4670" s="92" t="s">
        <v>12</v>
      </c>
      <c r="C4670" s="92" t="s">
        <v>43</v>
      </c>
      <c r="D4670" s="92" t="s">
        <v>43</v>
      </c>
      <c r="E4670" s="92" t="s">
        <v>44</v>
      </c>
      <c r="F4670" s="92" t="s">
        <v>34</v>
      </c>
      <c r="G4670" s="92" t="s">
        <v>97</v>
      </c>
      <c r="H4670" s="92" t="s">
        <v>74</v>
      </c>
      <c r="I4670" s="89" t="s">
        <v>230</v>
      </c>
      <c r="L4670" s="98">
        <f>'Activity data'!H932*'Emission factors'!$B$37*'Emission factors'!$E$37/1000</f>
        <v>0</v>
      </c>
      <c r="M4670" s="98">
        <f>'Activity data'!I932*'Emission factors'!$B$37*'Emission factors'!$E$37/1000</f>
        <v>0</v>
      </c>
      <c r="N4670" s="98">
        <f>'Activity data'!J932*'Emission factors'!$B$37*'Emission factors'!$E$37/1000</f>
        <v>0</v>
      </c>
      <c r="O4670" s="98">
        <f>'Activity data'!K932*'Emission factors'!$B$37*'Emission factors'!$E$37/1000</f>
        <v>0</v>
      </c>
      <c r="P4670" s="98">
        <f>'Activity data'!L932*'Emission factors'!$B$37*'Emission factors'!$E$37/1000</f>
        <v>0</v>
      </c>
      <c r="Q4670" s="98">
        <f>'Activity data'!M932*'Emission factors'!$B$37*'Emission factors'!$E$37/1000</f>
        <v>0</v>
      </c>
      <c r="R4670" s="98">
        <f>'Activity data'!N932*'Emission factors'!$B$37*'Emission factors'!$E$37/1000</f>
        <v>0</v>
      </c>
      <c r="S4670" s="98">
        <f>'Activity data'!O932*'Emission factors'!$B$37*'Emission factors'!$E$37/1000</f>
        <v>0</v>
      </c>
      <c r="T4670" s="98">
        <f>'Activity data'!P932*'Emission factors'!$B$37*'Emission factors'!$E$37/1000</f>
        <v>0</v>
      </c>
      <c r="U4670" s="98">
        <f>'Activity data'!Q932*'Emission factors'!$B$37*'Emission factors'!$E$37/1000</f>
        <v>0</v>
      </c>
    </row>
    <row r="4671" spans="1:21" x14ac:dyDescent="0.25">
      <c r="A4671" s="92" t="s">
        <v>11</v>
      </c>
      <c r="B4671" s="92" t="s">
        <v>12</v>
      </c>
      <c r="C4671" s="92" t="s">
        <v>43</v>
      </c>
      <c r="D4671" s="92" t="s">
        <v>43</v>
      </c>
      <c r="E4671" s="92" t="s">
        <v>44</v>
      </c>
      <c r="F4671" s="92" t="s">
        <v>34</v>
      </c>
      <c r="G4671" s="92" t="s">
        <v>97</v>
      </c>
      <c r="H4671" s="92" t="s">
        <v>74</v>
      </c>
      <c r="I4671" s="89" t="s">
        <v>303</v>
      </c>
      <c r="L4671" s="98">
        <f>'Activity data'!H933*'Emission factors'!$B$37*'Emission factors'!$E$37/1000</f>
        <v>2.5593600000000001E-4</v>
      </c>
      <c r="M4671" s="98">
        <f>'Activity data'!I933*'Emission factors'!$B$37*'Emission factors'!$E$37/1000</f>
        <v>0</v>
      </c>
      <c r="N4671" s="98">
        <f>'Activity data'!J933*'Emission factors'!$B$37*'Emission factors'!$E$37/1000</f>
        <v>0</v>
      </c>
      <c r="O4671" s="98">
        <f>'Activity data'!K933*'Emission factors'!$B$37*'Emission factors'!$E$37/1000</f>
        <v>0</v>
      </c>
      <c r="P4671" s="98">
        <f>'Activity data'!L933*'Emission factors'!$B$37*'Emission factors'!$E$37/1000</f>
        <v>0</v>
      </c>
      <c r="Q4671" s="98">
        <f>'Activity data'!M933*'Emission factors'!$B$37*'Emission factors'!$E$37/1000</f>
        <v>0</v>
      </c>
      <c r="R4671" s="98">
        <f>'Activity data'!N933*'Emission factors'!$B$37*'Emission factors'!$E$37/1000</f>
        <v>0</v>
      </c>
      <c r="S4671" s="98">
        <f>'Activity data'!O933*'Emission factors'!$B$37*'Emission factors'!$E$37/1000</f>
        <v>0</v>
      </c>
      <c r="T4671" s="98">
        <f>'Activity data'!P933*'Emission factors'!$B$37*'Emission factors'!$E$37/1000</f>
        <v>0</v>
      </c>
      <c r="U4671" s="98">
        <f>'Activity data'!Q933*'Emission factors'!$B$37*'Emission factors'!$E$37/1000</f>
        <v>0</v>
      </c>
    </row>
    <row r="4672" spans="1:21" x14ac:dyDescent="0.25">
      <c r="A4672" s="92" t="s">
        <v>11</v>
      </c>
      <c r="B4672" s="92" t="s">
        <v>12</v>
      </c>
      <c r="C4672" s="92" t="s">
        <v>43</v>
      </c>
      <c r="D4672" s="92" t="s">
        <v>43</v>
      </c>
      <c r="E4672" s="92" t="s">
        <v>44</v>
      </c>
      <c r="F4672" s="92" t="s">
        <v>34</v>
      </c>
      <c r="G4672" s="92" t="s">
        <v>97</v>
      </c>
      <c r="H4672" s="92" t="s">
        <v>74</v>
      </c>
      <c r="I4672" s="89" t="s">
        <v>225</v>
      </c>
      <c r="L4672" s="98">
        <f>'Activity data'!H934*'Emission factors'!$B$37*'Emission factors'!$E$37/1000</f>
        <v>0</v>
      </c>
      <c r="M4672" s="98">
        <f>'Activity data'!I934*'Emission factors'!$B$37*'Emission factors'!$E$37/1000</f>
        <v>0</v>
      </c>
      <c r="N4672" s="98">
        <f>'Activity data'!J934*'Emission factors'!$B$37*'Emission factors'!$E$37/1000</f>
        <v>0</v>
      </c>
      <c r="O4672" s="98">
        <f>'Activity data'!K934*'Emission factors'!$B$37*'Emission factors'!$E$37/1000</f>
        <v>8.6684130000000015E-3</v>
      </c>
      <c r="P4672" s="98">
        <f>'Activity data'!L934*'Emission factors'!$B$37*'Emission factors'!$E$37/1000</f>
        <v>2.8894710000000002E-3</v>
      </c>
      <c r="Q4672" s="98">
        <f>'Activity data'!M934*'Emission factors'!$B$37*'Emission factors'!$E$37/1000</f>
        <v>0</v>
      </c>
      <c r="R4672" s="98">
        <f>'Activity data'!N934*'Emission factors'!$B$37*'Emission factors'!$E$37/1000</f>
        <v>0</v>
      </c>
      <c r="S4672" s="98">
        <f>'Activity data'!O934*'Emission factors'!$B$37*'Emission factors'!$E$37/1000</f>
        <v>0</v>
      </c>
      <c r="T4672" s="98">
        <f>'Activity data'!P934*'Emission factors'!$B$37*'Emission factors'!$E$37/1000</f>
        <v>0</v>
      </c>
      <c r="U4672" s="98">
        <f>'Activity data'!Q934*'Emission factors'!$B$37*'Emission factors'!$E$37/1000</f>
        <v>0</v>
      </c>
    </row>
    <row r="4673" spans="1:21" x14ac:dyDescent="0.25">
      <c r="A4673" s="92" t="s">
        <v>11</v>
      </c>
      <c r="B4673" s="92" t="s">
        <v>12</v>
      </c>
      <c r="C4673" s="92" t="s">
        <v>43</v>
      </c>
      <c r="D4673" s="92" t="s">
        <v>43</v>
      </c>
      <c r="E4673" s="92" t="s">
        <v>44</v>
      </c>
      <c r="F4673" s="92" t="s">
        <v>34</v>
      </c>
      <c r="G4673" s="92" t="s">
        <v>97</v>
      </c>
      <c r="H4673" s="92" t="s">
        <v>74</v>
      </c>
      <c r="I4673" s="89" t="s">
        <v>205</v>
      </c>
      <c r="L4673" s="98">
        <f>'Activity data'!H935*'Emission factors'!$B$37*'Emission factors'!$E$37/1000</f>
        <v>1.4044617000000001E-2</v>
      </c>
      <c r="M4673" s="98">
        <f>'Activity data'!I935*'Emission factors'!$B$37*'Emission factors'!$E$37/1000</f>
        <v>1.19532045E-2</v>
      </c>
      <c r="N4673" s="98">
        <f>'Activity data'!J935*'Emission factors'!$B$37*'Emission factors'!$E$37/1000</f>
        <v>3.070845E-3</v>
      </c>
      <c r="O4673" s="98">
        <f>'Activity data'!K935*'Emission factors'!$B$37*'Emission factors'!$E$37/1000</f>
        <v>3.4007625000000001E-3</v>
      </c>
      <c r="P4673" s="98">
        <f>'Activity data'!L935*'Emission factors'!$B$37*'Emission factors'!$E$37/1000</f>
        <v>4.3360124999999999E-3</v>
      </c>
      <c r="Q4673" s="98">
        <f>'Activity data'!M935*'Emission factors'!$B$37*'Emission factors'!$E$37/1000</f>
        <v>4.9962990000000009E-3</v>
      </c>
      <c r="R4673" s="98">
        <f>'Activity data'!N935*'Emission factors'!$B$37*'Emission factors'!$E$37/1000</f>
        <v>1.3096080000000001E-3</v>
      </c>
      <c r="S4673" s="98">
        <f>'Activity data'!O935*'Emission factors'!$B$37*'Emission factors'!$E$37/1000</f>
        <v>4.9516649999999985E-4</v>
      </c>
      <c r="T4673" s="98">
        <f>'Activity data'!P935*'Emission factors'!$B$37*'Emission factors'!$E$37/1000</f>
        <v>1.1557755000000001E-3</v>
      </c>
      <c r="U4673" s="98">
        <f>'Activity data'!Q935*'Emission factors'!$B$37*'Emission factors'!$E$37/1000</f>
        <v>6.867830999999997E-3</v>
      </c>
    </row>
    <row r="4674" spans="1:21" x14ac:dyDescent="0.25">
      <c r="A4674" s="92" t="s">
        <v>11</v>
      </c>
      <c r="B4674" s="92" t="s">
        <v>12</v>
      </c>
      <c r="C4674" s="92" t="s">
        <v>43</v>
      </c>
      <c r="D4674" s="92" t="s">
        <v>43</v>
      </c>
      <c r="E4674" s="92" t="s">
        <v>44</v>
      </c>
      <c r="F4674" s="92" t="s">
        <v>34</v>
      </c>
      <c r="G4674" s="92" t="s">
        <v>97</v>
      </c>
      <c r="H4674" s="92" t="s">
        <v>74</v>
      </c>
      <c r="I4674" s="89" t="s">
        <v>204</v>
      </c>
      <c r="L4674" s="98">
        <f>'Activity data'!H936*'Emission factors'!$B$37*'Emission factors'!$E$37/1000</f>
        <v>1.6038763500000001E-2</v>
      </c>
      <c r="M4674" s="98">
        <f>'Activity data'!I936*'Emission factors'!$B$37*'Emission factors'!$E$37/1000</f>
        <v>1.2120711000000001E-2</v>
      </c>
      <c r="N4674" s="98">
        <f>'Activity data'!J936*'Emission factors'!$B$37*'Emission factors'!$E$37/1000</f>
        <v>4.3701975000000007E-3</v>
      </c>
      <c r="O4674" s="98">
        <f>'Activity data'!K936*'Emission factors'!$B$37*'Emission factors'!$E$37/1000</f>
        <v>5.6353005000000008E-3</v>
      </c>
      <c r="P4674" s="98">
        <f>'Activity data'!L936*'Emission factors'!$B$37*'Emission factors'!$E$37/1000</f>
        <v>1.6949955000000003E-3</v>
      </c>
      <c r="Q4674" s="98">
        <f>'Activity data'!M936*'Emission factors'!$B$37*'Emission factors'!$E$37/1000</f>
        <v>0</v>
      </c>
      <c r="R4674" s="98">
        <f>'Activity data'!N936*'Emission factors'!$B$37*'Emission factors'!$E$37/1000</f>
        <v>3.3011099999999996E-4</v>
      </c>
      <c r="S4674" s="98">
        <f>'Activity data'!O936*'Emission factors'!$B$37*'Emission factors'!$E$37/1000</f>
        <v>1.1003699999999998E-4</v>
      </c>
      <c r="T4674" s="98">
        <f>'Activity data'!P936*'Emission factors'!$B$37*'Emission factors'!$E$37/1000</f>
        <v>0</v>
      </c>
      <c r="U4674" s="98">
        <f>'Activity data'!Q936*'Emission factors'!$B$37*'Emission factors'!$E$37/1000</f>
        <v>0</v>
      </c>
    </row>
    <row r="4675" spans="1:21" x14ac:dyDescent="0.25">
      <c r="A4675" s="92" t="s">
        <v>11</v>
      </c>
      <c r="B4675" s="92" t="s">
        <v>12</v>
      </c>
      <c r="C4675" s="92" t="s">
        <v>43</v>
      </c>
      <c r="D4675" s="92" t="s">
        <v>43</v>
      </c>
      <c r="E4675" s="92" t="s">
        <v>44</v>
      </c>
      <c r="F4675" s="92" t="s">
        <v>34</v>
      </c>
      <c r="G4675" s="92" t="s">
        <v>97</v>
      </c>
      <c r="H4675" s="92" t="s">
        <v>74</v>
      </c>
      <c r="I4675" s="89" t="s">
        <v>228</v>
      </c>
      <c r="L4675" s="98">
        <f>'Activity data'!H937*'Emission factors'!$B$37*'Emission factors'!$E$37/1000</f>
        <v>0</v>
      </c>
      <c r="M4675" s="98">
        <f>'Activity data'!I937*'Emission factors'!$B$37*'Emission factors'!$E$37/1000</f>
        <v>0</v>
      </c>
      <c r="N4675" s="98">
        <f>'Activity data'!J937*'Emission factors'!$B$37*'Emission factors'!$E$37/1000</f>
        <v>0</v>
      </c>
      <c r="O4675" s="98">
        <f>'Activity data'!K937*'Emission factors'!$B$37*'Emission factors'!$E$37/1000</f>
        <v>0</v>
      </c>
      <c r="P4675" s="98">
        <f>'Activity data'!L937*'Emission factors'!$B$37*'Emission factors'!$E$37/1000</f>
        <v>0</v>
      </c>
      <c r="Q4675" s="98">
        <f>'Activity data'!M937*'Emission factors'!$B$37*'Emission factors'!$E$37/1000</f>
        <v>0</v>
      </c>
      <c r="R4675" s="98">
        <f>'Activity data'!N937*'Emission factors'!$B$37*'Emission factors'!$E$37/1000</f>
        <v>0</v>
      </c>
      <c r="S4675" s="98">
        <f>'Activity data'!O937*'Emission factors'!$B$37*'Emission factors'!$E$37/1000</f>
        <v>0</v>
      </c>
      <c r="T4675" s="98">
        <f>'Activity data'!P937*'Emission factors'!$B$37*'Emission factors'!$E$37/1000</f>
        <v>0</v>
      </c>
      <c r="U4675" s="98">
        <f>'Activity data'!Q937*'Emission factors'!$B$37*'Emission factors'!$E$37/1000</f>
        <v>0</v>
      </c>
    </row>
    <row r="4676" spans="1:21" x14ac:dyDescent="0.25">
      <c r="A4676" s="92" t="s">
        <v>11</v>
      </c>
      <c r="B4676" s="92" t="s">
        <v>12</v>
      </c>
      <c r="C4676" s="92" t="s">
        <v>43</v>
      </c>
      <c r="D4676" s="92" t="s">
        <v>43</v>
      </c>
      <c r="E4676" s="92" t="s">
        <v>44</v>
      </c>
      <c r="F4676" s="92" t="s">
        <v>34</v>
      </c>
      <c r="G4676" s="92" t="s">
        <v>97</v>
      </c>
      <c r="H4676" s="92" t="s">
        <v>74</v>
      </c>
      <c r="I4676" s="89" t="s">
        <v>202</v>
      </c>
      <c r="L4676" s="98">
        <f>'Activity data'!H938*'Emission factors'!$B$37*'Emission factors'!$E$37/1000</f>
        <v>7.8211410000000002E-3</v>
      </c>
      <c r="M4676" s="98">
        <f>'Activity data'!I938*'Emission factors'!$B$37*'Emission factors'!$E$37/1000</f>
        <v>1.1557755000000001E-3</v>
      </c>
      <c r="N4676" s="98">
        <f>'Activity data'!J938*'Emission factors'!$B$37*'Emission factors'!$E$37/1000</f>
        <v>3.5217000000000007E-4</v>
      </c>
      <c r="O4676" s="98">
        <f>'Activity data'!K938*'Emission factors'!$B$37*'Emission factors'!$E$37/1000</f>
        <v>6.1629749999999998E-4</v>
      </c>
      <c r="P4676" s="98">
        <f>'Activity data'!L938*'Emission factors'!$B$37*'Emission factors'!$E$37/1000</f>
        <v>1.7608500000000003E-4</v>
      </c>
      <c r="Q4676" s="98">
        <f>'Activity data'!M938*'Emission factors'!$B$37*'Emission factors'!$E$37/1000</f>
        <v>1.4858865E-3</v>
      </c>
      <c r="R4676" s="98">
        <f>'Activity data'!N938*'Emission factors'!$B$37*'Emission factors'!$E$37/1000</f>
        <v>1.4856284999999996E-3</v>
      </c>
      <c r="S4676" s="98">
        <f>'Activity data'!O938*'Emission factors'!$B$37*'Emission factors'!$E$37/1000</f>
        <v>1.1555819999999998E-3</v>
      </c>
      <c r="T4676" s="98">
        <f>'Activity data'!P938*'Emission factors'!$B$37*'Emission factors'!$E$37/1000</f>
        <v>2.7515699999999999E-4</v>
      </c>
      <c r="U4676" s="98">
        <f>'Activity data'!Q938*'Emission factors'!$B$37*'Emission factors'!$E$37/1000</f>
        <v>0</v>
      </c>
    </row>
    <row r="4677" spans="1:21" x14ac:dyDescent="0.25">
      <c r="A4677" s="92" t="s">
        <v>11</v>
      </c>
      <c r="B4677" s="92" t="s">
        <v>12</v>
      </c>
      <c r="C4677" s="92" t="s">
        <v>43</v>
      </c>
      <c r="D4677" s="92" t="s">
        <v>43</v>
      </c>
      <c r="E4677" s="92" t="s">
        <v>44</v>
      </c>
      <c r="F4677" s="92" t="s">
        <v>34</v>
      </c>
      <c r="G4677" s="92" t="s">
        <v>97</v>
      </c>
      <c r="H4677" s="92" t="s">
        <v>74</v>
      </c>
      <c r="I4677" s="89" t="s">
        <v>190</v>
      </c>
      <c r="L4677" s="98">
        <f>'Activity data'!H939*'Emission factors'!$B$37*'Emission factors'!$E$37/1000</f>
        <v>0</v>
      </c>
      <c r="M4677" s="98">
        <f>'Activity data'!I939*'Emission factors'!$B$37*'Emission factors'!$E$37/1000</f>
        <v>0</v>
      </c>
      <c r="N4677" s="98">
        <f>'Activity data'!J939*'Emission factors'!$B$37*'Emission factors'!$E$37/1000</f>
        <v>0</v>
      </c>
      <c r="O4677" s="98">
        <f>'Activity data'!K939*'Emission factors'!$B$37*'Emission factors'!$E$37/1000</f>
        <v>0</v>
      </c>
      <c r="P4677" s="98">
        <f>'Activity data'!L939*'Emission factors'!$B$37*'Emission factors'!$E$37/1000</f>
        <v>0</v>
      </c>
      <c r="Q4677" s="98">
        <f>'Activity data'!M939*'Emission factors'!$B$37*'Emission factors'!$E$37/1000</f>
        <v>0</v>
      </c>
      <c r="R4677" s="98">
        <f>'Activity data'!N939*'Emission factors'!$B$37*'Emission factors'!$E$37/1000</f>
        <v>0</v>
      </c>
      <c r="S4677" s="98">
        <f>'Activity data'!O939*'Emission factors'!$B$37*'Emission factors'!$E$37/1000</f>
        <v>0</v>
      </c>
      <c r="T4677" s="98">
        <f>'Activity data'!P939*'Emission factors'!$B$37*'Emission factors'!$E$37/1000</f>
        <v>0</v>
      </c>
      <c r="U4677" s="98">
        <f>'Activity data'!Q939*'Emission factors'!$B$37*'Emission factors'!$E$37/1000</f>
        <v>2.6412750000000002E-4</v>
      </c>
    </row>
    <row r="4678" spans="1:21" x14ac:dyDescent="0.25">
      <c r="A4678" s="92" t="s">
        <v>11</v>
      </c>
      <c r="B4678" s="92" t="s">
        <v>12</v>
      </c>
      <c r="C4678" s="92" t="s">
        <v>43</v>
      </c>
      <c r="D4678" s="92" t="s">
        <v>43</v>
      </c>
      <c r="E4678" s="92" t="s">
        <v>44</v>
      </c>
      <c r="F4678" s="92" t="s">
        <v>34</v>
      </c>
      <c r="G4678" s="92" t="s">
        <v>97</v>
      </c>
      <c r="H4678" s="92" t="s">
        <v>74</v>
      </c>
      <c r="I4678" s="89" t="s">
        <v>210</v>
      </c>
      <c r="L4678" s="98">
        <f>'Activity data'!H940*'Emission factors'!$B$37*'Emission factors'!$E$37/1000</f>
        <v>0</v>
      </c>
      <c r="M4678" s="98">
        <f>'Activity data'!I940*'Emission factors'!$B$37*'Emission factors'!$E$37/1000</f>
        <v>0</v>
      </c>
      <c r="N4678" s="98">
        <f>'Activity data'!J940*'Emission factors'!$B$37*'Emission factors'!$E$37/1000</f>
        <v>0</v>
      </c>
      <c r="O4678" s="98">
        <f>'Activity data'!K940*'Emission factors'!$B$37*'Emission factors'!$E$37/1000</f>
        <v>0</v>
      </c>
      <c r="P4678" s="98">
        <f>'Activity data'!L940*'Emission factors'!$B$37*'Emission factors'!$E$37/1000</f>
        <v>0</v>
      </c>
      <c r="Q4678" s="98">
        <f>'Activity data'!M940*'Emission factors'!$B$37*'Emission factors'!$E$37/1000</f>
        <v>0</v>
      </c>
      <c r="R4678" s="98">
        <f>'Activity data'!N940*'Emission factors'!$B$37*'Emission factors'!$E$37/1000</f>
        <v>0</v>
      </c>
      <c r="S4678" s="98">
        <f>'Activity data'!O940*'Emission factors'!$B$37*'Emission factors'!$E$37/1000</f>
        <v>0</v>
      </c>
      <c r="T4678" s="98">
        <f>'Activity data'!P940*'Emission factors'!$B$37*'Emission factors'!$E$37/1000</f>
        <v>0</v>
      </c>
      <c r="U4678" s="98">
        <f>'Activity data'!Q940*'Emission factors'!$B$37*'Emission factors'!$E$37/1000</f>
        <v>0</v>
      </c>
    </row>
    <row r="4679" spans="1:21" x14ac:dyDescent="0.25">
      <c r="A4679" s="92" t="s">
        <v>11</v>
      </c>
      <c r="B4679" s="92" t="s">
        <v>12</v>
      </c>
      <c r="C4679" s="92" t="s">
        <v>43</v>
      </c>
      <c r="D4679" s="92" t="s">
        <v>43</v>
      </c>
      <c r="E4679" s="92" t="s">
        <v>44</v>
      </c>
      <c r="F4679" s="92" t="s">
        <v>34</v>
      </c>
      <c r="G4679" s="92" t="s">
        <v>97</v>
      </c>
      <c r="H4679" s="92" t="s">
        <v>74</v>
      </c>
      <c r="I4679" s="89" t="s">
        <v>199</v>
      </c>
      <c r="L4679" s="98">
        <f>'Activity data'!H941*'Emission factors'!$B$37*'Emission factors'!$E$37/1000</f>
        <v>0.14821435649999998</v>
      </c>
      <c r="M4679" s="98">
        <f>'Activity data'!I941*'Emission factors'!$B$37*'Emission factors'!$E$37/1000</f>
        <v>0.104949111</v>
      </c>
      <c r="N4679" s="98">
        <f>'Activity data'!J941*'Emission factors'!$B$37*'Emission factors'!$E$37/1000</f>
        <v>4.1017807499999996E-2</v>
      </c>
      <c r="O4679" s="98">
        <f>'Activity data'!K941*'Emission factors'!$B$37*'Emission factors'!$E$37/1000</f>
        <v>1.6277864999999999E-2</v>
      </c>
      <c r="P4679" s="98">
        <f>'Activity data'!L941*'Emission factors'!$B$37*'Emission factors'!$E$37/1000</f>
        <v>1.3933031999999996E-2</v>
      </c>
      <c r="Q4679" s="98">
        <f>'Activity data'!M941*'Emission factors'!$B$37*'Emission factors'!$E$37/1000</f>
        <v>3.4997699999999988E-3</v>
      </c>
      <c r="R4679" s="98">
        <f>'Activity data'!N941*'Emission factors'!$B$37*'Emission factors'!$E$37/1000</f>
        <v>3.3349725E-3</v>
      </c>
      <c r="S4679" s="98">
        <f>'Activity data'!O941*'Emission factors'!$B$37*'Emission factors'!$E$37/1000</f>
        <v>1.3757849999999998E-3</v>
      </c>
      <c r="T4679" s="98">
        <f>'Activity data'!P941*'Emission factors'!$B$37*'Emission factors'!$E$37/1000</f>
        <v>8.8042500000000016E-5</v>
      </c>
      <c r="U4679" s="98">
        <f>'Activity data'!Q941*'Emission factors'!$B$37*'Emission factors'!$E$37/1000</f>
        <v>0</v>
      </c>
    </row>
    <row r="4680" spans="1:21" x14ac:dyDescent="0.25">
      <c r="A4680" s="92" t="s">
        <v>11</v>
      </c>
      <c r="B4680" s="92" t="s">
        <v>12</v>
      </c>
      <c r="C4680" s="92" t="s">
        <v>43</v>
      </c>
      <c r="D4680" s="92" t="s">
        <v>43</v>
      </c>
      <c r="E4680" s="92" t="s">
        <v>44</v>
      </c>
      <c r="F4680" s="92" t="s">
        <v>34</v>
      </c>
      <c r="G4680" s="92" t="s">
        <v>97</v>
      </c>
      <c r="H4680" s="92" t="s">
        <v>74</v>
      </c>
      <c r="I4680" s="89" t="s">
        <v>233</v>
      </c>
      <c r="L4680" s="98">
        <f>'Activity data'!H942*'Emission factors'!$B$37*'Emission factors'!$E$37/1000</f>
        <v>5.3934899999999995E-4</v>
      </c>
      <c r="M4680" s="98">
        <f>'Activity data'!I942*'Emission factors'!$B$37*'Emission factors'!$E$37/1000</f>
        <v>0</v>
      </c>
      <c r="N4680" s="98">
        <f>'Activity data'!J942*'Emission factors'!$B$37*'Emission factors'!$E$37/1000</f>
        <v>2.6412750000000002E-4</v>
      </c>
      <c r="O4680" s="98">
        <f>'Activity data'!K942*'Emission factors'!$B$37*'Emission factors'!$E$37/1000</f>
        <v>8.8042500000000016E-5</v>
      </c>
      <c r="P4680" s="98">
        <f>'Activity data'!L942*'Emission factors'!$B$37*'Emission factors'!$E$37/1000</f>
        <v>0</v>
      </c>
      <c r="Q4680" s="98">
        <f>'Activity data'!M942*'Emission factors'!$B$37*'Emission factors'!$E$37/1000</f>
        <v>0</v>
      </c>
      <c r="R4680" s="98">
        <f>'Activity data'!N942*'Emission factors'!$B$37*'Emission factors'!$E$37/1000</f>
        <v>0</v>
      </c>
      <c r="S4680" s="98">
        <f>'Activity data'!O942*'Emission factors'!$B$37*'Emission factors'!$E$37/1000</f>
        <v>0</v>
      </c>
      <c r="T4680" s="98">
        <f>'Activity data'!P942*'Emission factors'!$B$37*'Emission factors'!$E$37/1000</f>
        <v>0</v>
      </c>
      <c r="U4680" s="98">
        <f>'Activity data'!Q942*'Emission factors'!$B$37*'Emission factors'!$E$37/1000</f>
        <v>0</v>
      </c>
    </row>
    <row r="4681" spans="1:21" x14ac:dyDescent="0.25">
      <c r="A4681" s="92" t="s">
        <v>11</v>
      </c>
      <c r="B4681" s="92" t="s">
        <v>12</v>
      </c>
      <c r="C4681" s="92" t="s">
        <v>43</v>
      </c>
      <c r="D4681" s="92" t="s">
        <v>43</v>
      </c>
      <c r="E4681" s="92" t="s">
        <v>44</v>
      </c>
      <c r="F4681" s="92" t="s">
        <v>34</v>
      </c>
      <c r="G4681" s="92" t="s">
        <v>97</v>
      </c>
      <c r="H4681" s="92" t="s">
        <v>74</v>
      </c>
      <c r="I4681" s="89" t="s">
        <v>200</v>
      </c>
      <c r="L4681" s="98">
        <f>'Activity data'!H943*'Emission factors'!$B$37*'Emission factors'!$E$37/1000</f>
        <v>8.3413979999999999E-3</v>
      </c>
      <c r="M4681" s="98">
        <f>'Activity data'!I943*'Emission factors'!$B$37*'Emission factors'!$E$37/1000</f>
        <v>2.0451660000000002E-3</v>
      </c>
      <c r="N4681" s="98">
        <f>'Activity data'!J943*'Emission factors'!$B$37*'Emission factors'!$E$37/1000</f>
        <v>3.9628800000000001E-4</v>
      </c>
      <c r="O4681" s="98">
        <f>'Activity data'!K943*'Emission factors'!$B$37*'Emission factors'!$E$37/1000</f>
        <v>2.5096304999999998E-3</v>
      </c>
      <c r="P4681" s="98">
        <f>'Activity data'!L943*'Emission factors'!$B$37*'Emission factors'!$E$37/1000</f>
        <v>8.5201275000000003E-3</v>
      </c>
      <c r="Q4681" s="98">
        <f>'Activity data'!M943*'Emission factors'!$B$37*'Emission factors'!$E$37/1000</f>
        <v>2.5758720000000003E-3</v>
      </c>
      <c r="R4681" s="98">
        <f>'Activity data'!N943*'Emission factors'!$B$37*'Emission factors'!$E$37/1000</f>
        <v>0</v>
      </c>
      <c r="S4681" s="98">
        <f>'Activity data'!O943*'Emission factors'!$B$37*'Emission factors'!$E$37/1000</f>
        <v>0</v>
      </c>
      <c r="T4681" s="98">
        <f>'Activity data'!P943*'Emission factors'!$B$37*'Emission factors'!$E$37/1000</f>
        <v>0</v>
      </c>
      <c r="U4681" s="98">
        <f>'Activity data'!Q943*'Emission factors'!$B$37*'Emission factors'!$E$37/1000</f>
        <v>0</v>
      </c>
    </row>
    <row r="4682" spans="1:21" x14ac:dyDescent="0.25">
      <c r="A4682" s="92" t="s">
        <v>11</v>
      </c>
      <c r="B4682" s="92" t="s">
        <v>12</v>
      </c>
      <c r="C4682" s="92" t="s">
        <v>43</v>
      </c>
      <c r="D4682" s="92" t="s">
        <v>43</v>
      </c>
      <c r="E4682" s="92" t="s">
        <v>26</v>
      </c>
      <c r="F4682" s="92" t="s">
        <v>34</v>
      </c>
      <c r="G4682" s="92" t="s">
        <v>97</v>
      </c>
      <c r="H4682" s="92" t="s">
        <v>74</v>
      </c>
      <c r="I4682" s="89" t="s">
        <v>227</v>
      </c>
      <c r="J4682" s="92" t="s">
        <v>99</v>
      </c>
      <c r="L4682" s="98">
        <f>'Activity data'!H944*'Emission factors'!$B$40*'Emission factors'!$E$40/1000</f>
        <v>0</v>
      </c>
      <c r="M4682" s="98">
        <f>'Activity data'!I944*'Emission factors'!$B$40*'Emission factors'!$E$40/1000</f>
        <v>0</v>
      </c>
      <c r="N4682" s="98">
        <f>'Activity data'!J944*'Emission factors'!$B$40*'Emission factors'!$E$40/1000</f>
        <v>0</v>
      </c>
      <c r="O4682" s="98">
        <f>'Activity data'!K944*'Emission factors'!$B$40*'Emission factors'!$E$40/1000</f>
        <v>1.1719918800000003E-2</v>
      </c>
      <c r="P4682" s="98">
        <f>'Activity data'!L944*'Emission factors'!$B$40*'Emission factors'!$E$40/1000</f>
        <v>3.9066396000000001E-3</v>
      </c>
      <c r="Q4682" s="98">
        <f>'Activity data'!M944*'Emission factors'!$B$40*'Emission factors'!$E$40/1000</f>
        <v>0</v>
      </c>
      <c r="R4682" s="98">
        <f>'Activity data'!N944*'Emission factors'!$B$40*'Emission factors'!$E$40/1000</f>
        <v>0</v>
      </c>
      <c r="S4682" s="98">
        <f>'Activity data'!O944*'Emission factors'!$B$40*'Emission factors'!$E$40/1000</f>
        <v>0</v>
      </c>
      <c r="T4682" s="98">
        <f>'Activity data'!P944*'Emission factors'!$B$40*'Emission factors'!$E$40/1000</f>
        <v>0</v>
      </c>
      <c r="U4682" s="98">
        <f>'Activity data'!Q944*'Emission factors'!$B$40*'Emission factors'!$E$40/1000</f>
        <v>0</v>
      </c>
    </row>
    <row r="4683" spans="1:21" x14ac:dyDescent="0.25">
      <c r="A4683" s="92" t="s">
        <v>11</v>
      </c>
      <c r="B4683" s="92" t="s">
        <v>12</v>
      </c>
      <c r="C4683" s="92" t="s">
        <v>43</v>
      </c>
      <c r="D4683" s="92" t="s">
        <v>43</v>
      </c>
      <c r="E4683" s="92" t="s">
        <v>26</v>
      </c>
      <c r="F4683" s="92" t="s">
        <v>34</v>
      </c>
      <c r="G4683" s="92" t="s">
        <v>97</v>
      </c>
      <c r="H4683" s="92" t="s">
        <v>74</v>
      </c>
      <c r="I4683" s="89" t="s">
        <v>203</v>
      </c>
      <c r="L4683" s="98">
        <f>'Activity data'!H945*'Emission factors'!$B$40*'Emission factors'!$E$40/1000</f>
        <v>0</v>
      </c>
      <c r="M4683" s="98">
        <f>'Activity data'!I945*'Emission factors'!$B$40*'Emission factors'!$E$40/1000</f>
        <v>0</v>
      </c>
      <c r="N4683" s="98">
        <f>'Activity data'!J945*'Emission factors'!$B$40*'Emission factors'!$E$40/1000</f>
        <v>0</v>
      </c>
      <c r="O4683" s="98">
        <f>'Activity data'!K945*'Emission factors'!$B$40*'Emission factors'!$E$40/1000</f>
        <v>9.3763531799999966E-2</v>
      </c>
      <c r="P4683" s="98">
        <f>'Activity data'!L945*'Emission factors'!$B$40*'Emission factors'!$E$40/1000</f>
        <v>0.17125596359999995</v>
      </c>
      <c r="Q4683" s="98">
        <f>'Activity data'!M945*'Emission factors'!$B$40*'Emission factors'!$E$40/1000</f>
        <v>0.17423075700000001</v>
      </c>
      <c r="R4683" s="98">
        <f>'Activity data'!N945*'Emission factors'!$B$40*'Emission factors'!$E$40/1000</f>
        <v>0.184007961</v>
      </c>
      <c r="S4683" s="98">
        <f>'Activity data'!O945*'Emission factors'!$B$40*'Emission factors'!$E$40/1000</f>
        <v>0.16947838379999999</v>
      </c>
      <c r="T4683" s="98">
        <f>'Activity data'!P945*'Emission factors'!$B$40*'Emission factors'!$E$40/1000</f>
        <v>0.13256050019999999</v>
      </c>
      <c r="U4683" s="98">
        <f>'Activity data'!Q945*'Emission factors'!$B$40*'Emission factors'!$E$40/1000</f>
        <v>5.0052751799999996E-2</v>
      </c>
    </row>
    <row r="4684" spans="1:21" x14ac:dyDescent="0.25">
      <c r="A4684" s="92" t="s">
        <v>11</v>
      </c>
      <c r="B4684" s="92" t="s">
        <v>12</v>
      </c>
      <c r="C4684" s="92" t="s">
        <v>43</v>
      </c>
      <c r="D4684" s="92" t="s">
        <v>43</v>
      </c>
      <c r="E4684" s="92" t="s">
        <v>26</v>
      </c>
      <c r="F4684" s="92" t="s">
        <v>34</v>
      </c>
      <c r="G4684" s="92" t="s">
        <v>97</v>
      </c>
      <c r="H4684" s="92" t="s">
        <v>74</v>
      </c>
      <c r="I4684" s="89" t="s">
        <v>191</v>
      </c>
      <c r="L4684" s="98">
        <f>'Activity data'!H946*'Emission factors'!$B$40*'Emission factors'!$E$40/1000</f>
        <v>0</v>
      </c>
      <c r="M4684" s="98">
        <f>'Activity data'!I946*'Emission factors'!$B$40*'Emission factors'!$E$40/1000</f>
        <v>0</v>
      </c>
      <c r="N4684" s="98">
        <f>'Activity data'!J946*'Emission factors'!$B$40*'Emission factors'!$E$40/1000</f>
        <v>0</v>
      </c>
      <c r="O4684" s="98">
        <f>'Activity data'!K946*'Emission factors'!$B$40*'Emission factors'!$E$40/1000</f>
        <v>0</v>
      </c>
      <c r="P4684" s="98">
        <f>'Activity data'!L946*'Emission factors'!$B$40*'Emission factors'!$E$40/1000</f>
        <v>0</v>
      </c>
      <c r="Q4684" s="98">
        <f>'Activity data'!M946*'Emission factors'!$B$40*'Emission factors'!$E$40/1000</f>
        <v>0</v>
      </c>
      <c r="R4684" s="98">
        <f>'Activity data'!N946*'Emission factors'!$B$40*'Emission factors'!$E$40/1000</f>
        <v>0</v>
      </c>
      <c r="S4684" s="98">
        <f>'Activity data'!O946*'Emission factors'!$B$40*'Emission factors'!$E$40/1000</f>
        <v>0</v>
      </c>
      <c r="T4684" s="98">
        <f>'Activity data'!P946*'Emission factors'!$B$40*'Emission factors'!$E$40/1000</f>
        <v>0</v>
      </c>
      <c r="U4684" s="98">
        <f>'Activity data'!Q946*'Emission factors'!$B$40*'Emission factors'!$E$40/1000</f>
        <v>0</v>
      </c>
    </row>
    <row r="4685" spans="1:21" x14ac:dyDescent="0.25">
      <c r="A4685" s="92" t="s">
        <v>11</v>
      </c>
      <c r="B4685" s="92" t="s">
        <v>12</v>
      </c>
      <c r="C4685" s="92" t="s">
        <v>43</v>
      </c>
      <c r="D4685" s="92" t="s">
        <v>43</v>
      </c>
      <c r="E4685" s="92" t="s">
        <v>26</v>
      </c>
      <c r="F4685" s="92" t="s">
        <v>34</v>
      </c>
      <c r="G4685" s="92" t="s">
        <v>97</v>
      </c>
      <c r="H4685" s="92" t="s">
        <v>74</v>
      </c>
      <c r="I4685" s="92" t="s">
        <v>192</v>
      </c>
      <c r="L4685" s="98">
        <f>'Activity data'!H947*'Emission factors'!$B$40*'Emission factors'!$E$40/1000</f>
        <v>0</v>
      </c>
      <c r="M4685" s="98">
        <f>'Activity data'!I947*'Emission factors'!$B$40*'Emission factors'!$E$40/1000</f>
        <v>0</v>
      </c>
      <c r="N4685" s="98">
        <f>'Activity data'!J947*'Emission factors'!$B$40*'Emission factors'!$E$40/1000</f>
        <v>0</v>
      </c>
      <c r="O4685" s="98">
        <f>'Activity data'!K947*'Emission factors'!$B$40*'Emission factors'!$E$40/1000</f>
        <v>5.7554243999999996E-3</v>
      </c>
      <c r="P4685" s="98">
        <f>'Activity data'!L947*'Emission factors'!$B$40*'Emission factors'!$E$40/1000</f>
        <v>8.8241477999999995E-3</v>
      </c>
      <c r="Q4685" s="98">
        <f>'Activity data'!M947*'Emission factors'!$B$40*'Emission factors'!$E$40/1000</f>
        <v>7.1146823999999999E-3</v>
      </c>
      <c r="R4685" s="98">
        <f>'Activity data'!N947*'Emission factors'!$B$40*'Emission factors'!$E$40/1000</f>
        <v>5.1615444000000007E-3</v>
      </c>
      <c r="S4685" s="98">
        <f>'Activity data'!O947*'Emission factors'!$B$40*'Emission factors'!$E$40/1000</f>
        <v>3.9060335999999999E-3</v>
      </c>
      <c r="T4685" s="98">
        <f>'Activity data'!P947*'Emission factors'!$B$40*'Emission factors'!$E$40/1000</f>
        <v>2.1622685999999995E-3</v>
      </c>
      <c r="U4685" s="98">
        <f>'Activity data'!Q947*'Emission factors'!$B$40*'Emission factors'!$E$40/1000</f>
        <v>6.2775539999999983E-4</v>
      </c>
    </row>
    <row r="4686" spans="1:21" x14ac:dyDescent="0.25">
      <c r="A4686" s="92" t="s">
        <v>11</v>
      </c>
      <c r="B4686" s="92" t="s">
        <v>12</v>
      </c>
      <c r="C4686" s="92" t="s">
        <v>43</v>
      </c>
      <c r="D4686" s="92" t="s">
        <v>43</v>
      </c>
      <c r="E4686" s="92" t="s">
        <v>26</v>
      </c>
      <c r="F4686" s="92" t="s">
        <v>34</v>
      </c>
      <c r="G4686" s="92" t="s">
        <v>97</v>
      </c>
      <c r="H4686" s="92" t="s">
        <v>74</v>
      </c>
      <c r="I4686" s="89" t="s">
        <v>206</v>
      </c>
      <c r="L4686" s="98">
        <f>'Activity data'!H948*'Emission factors'!$B$40*'Emission factors'!$E$40/1000</f>
        <v>0</v>
      </c>
      <c r="M4686" s="98">
        <f>'Activity data'!I948*'Emission factors'!$B$40*'Emission factors'!$E$40/1000</f>
        <v>0</v>
      </c>
      <c r="N4686" s="98">
        <f>'Activity data'!J948*'Emission factors'!$B$40*'Emission factors'!$E$40/1000</f>
        <v>0</v>
      </c>
      <c r="O4686" s="98">
        <f>'Activity data'!K948*'Emission factors'!$B$40*'Emission factors'!$E$40/1000</f>
        <v>2.9909735999999998E-3</v>
      </c>
      <c r="P4686" s="98">
        <f>'Activity data'!L948*'Emission factors'!$B$40*'Emission factors'!$E$40/1000</f>
        <v>1.6947396E-3</v>
      </c>
      <c r="Q4686" s="98">
        <f>'Activity data'!M948*'Emission factors'!$B$40*'Emission factors'!$E$40/1000</f>
        <v>2.3258280000000001E-4</v>
      </c>
      <c r="R4686" s="98">
        <f>'Activity data'!N948*'Emission factors'!$B$40*'Emission factors'!$E$40/1000</f>
        <v>2.2777721999999992E-3</v>
      </c>
      <c r="S4686" s="98">
        <f>'Activity data'!O948*'Emission factors'!$B$40*'Emission factors'!$E$40/1000</f>
        <v>5.5776846000000005E-3</v>
      </c>
      <c r="T4686" s="98">
        <f>'Activity data'!P948*'Emission factors'!$B$40*'Emission factors'!$E$40/1000</f>
        <v>1.1155551E-2</v>
      </c>
      <c r="U4686" s="98">
        <f>'Activity data'!Q948*'Emission factors'!$B$40*'Emission factors'!$E$40/1000</f>
        <v>4.1137158600000001E-2</v>
      </c>
    </row>
    <row r="4687" spans="1:21" x14ac:dyDescent="0.25">
      <c r="A4687" s="92" t="s">
        <v>11</v>
      </c>
      <c r="B4687" s="92" t="s">
        <v>12</v>
      </c>
      <c r="C4687" s="92" t="s">
        <v>43</v>
      </c>
      <c r="D4687" s="92" t="s">
        <v>43</v>
      </c>
      <c r="E4687" s="92" t="s">
        <v>26</v>
      </c>
      <c r="F4687" s="92" t="s">
        <v>34</v>
      </c>
      <c r="G4687" s="92" t="s">
        <v>97</v>
      </c>
      <c r="H4687" s="92" t="s">
        <v>74</v>
      </c>
      <c r="I4687" s="89" t="s">
        <v>220</v>
      </c>
      <c r="L4687" s="98">
        <f>'Activity data'!H949*'Emission factors'!$B$40*'Emission factors'!$E$40/1000</f>
        <v>0</v>
      </c>
      <c r="M4687" s="98">
        <f>'Activity data'!I949*'Emission factors'!$B$40*'Emission factors'!$E$40/1000</f>
        <v>0</v>
      </c>
      <c r="N4687" s="98">
        <f>'Activity data'!J949*'Emission factors'!$B$40*'Emission factors'!$E$40/1000</f>
        <v>0</v>
      </c>
      <c r="O4687" s="98">
        <f>'Activity data'!K949*'Emission factors'!$B$40*'Emission factors'!$E$40/1000</f>
        <v>1.0462590000000001E-3</v>
      </c>
      <c r="P4687" s="98">
        <f>'Activity data'!L949*'Emission factors'!$B$40*'Emission factors'!$E$40/1000</f>
        <v>4.5876017999999996E-3</v>
      </c>
      <c r="Q4687" s="98">
        <f>'Activity data'!M949*'Emission factors'!$B$40*'Emission factors'!$E$40/1000</f>
        <v>5.0784011999999998E-3</v>
      </c>
      <c r="R4687" s="98">
        <f>'Activity data'!N949*'Emission factors'!$B$40*'Emission factors'!$E$40/1000</f>
        <v>4.4640384000000002E-3</v>
      </c>
      <c r="S4687" s="98">
        <f>'Activity data'!O949*'Emission factors'!$B$40*'Emission factors'!$E$40/1000</f>
        <v>4.6769261999999997E-3</v>
      </c>
      <c r="T4687" s="98">
        <f>'Activity data'!P949*'Emission factors'!$B$40*'Emission factors'!$E$40/1000</f>
        <v>5.3523132000000001E-3</v>
      </c>
      <c r="U4687" s="98">
        <f>'Activity data'!Q949*'Emission factors'!$B$40*'Emission factors'!$E$40/1000</f>
        <v>4.686561599999999E-3</v>
      </c>
    </row>
    <row r="4688" spans="1:21" x14ac:dyDescent="0.25">
      <c r="A4688" s="92" t="s">
        <v>11</v>
      </c>
      <c r="B4688" s="92" t="s">
        <v>12</v>
      </c>
      <c r="C4688" s="92" t="s">
        <v>43</v>
      </c>
      <c r="D4688" s="92" t="s">
        <v>43</v>
      </c>
      <c r="E4688" s="92" t="s">
        <v>26</v>
      </c>
      <c r="F4688" s="92" t="s">
        <v>34</v>
      </c>
      <c r="G4688" s="92" t="s">
        <v>97</v>
      </c>
      <c r="H4688" s="92" t="s">
        <v>74</v>
      </c>
      <c r="I4688" s="89" t="s">
        <v>193</v>
      </c>
      <c r="L4688" s="98">
        <f>'Activity data'!H950*'Emission factors'!$B$40*'Emission factors'!$E$40/1000</f>
        <v>0</v>
      </c>
      <c r="M4688" s="98">
        <f>'Activity data'!I950*'Emission factors'!$B$40*'Emission factors'!$E$40/1000</f>
        <v>0</v>
      </c>
      <c r="N4688" s="98">
        <f>'Activity data'!J950*'Emission factors'!$B$40*'Emission factors'!$E$40/1000</f>
        <v>0</v>
      </c>
      <c r="O4688" s="98">
        <f>'Activity data'!K950*'Emission factors'!$B$40*'Emission factors'!$E$40/1000</f>
        <v>0</v>
      </c>
      <c r="P4688" s="98">
        <f>'Activity data'!L950*'Emission factors'!$B$40*'Emission factors'!$E$40/1000</f>
        <v>0</v>
      </c>
      <c r="Q4688" s="98">
        <f>'Activity data'!M950*'Emission factors'!$B$40*'Emission factors'!$E$40/1000</f>
        <v>0</v>
      </c>
      <c r="R4688" s="98">
        <f>'Activity data'!N950*'Emission factors'!$B$40*'Emission factors'!$E$40/1000</f>
        <v>2.0925179999999998E-4</v>
      </c>
      <c r="S4688" s="98">
        <f>'Activity data'!O950*'Emission factors'!$B$40*'Emission factors'!$E$40/1000</f>
        <v>6.9750600000000003E-5</v>
      </c>
      <c r="T4688" s="98">
        <f>'Activity data'!P950*'Emission factors'!$B$40*'Emission factors'!$E$40/1000</f>
        <v>0</v>
      </c>
      <c r="U4688" s="98">
        <f>'Activity data'!Q950*'Emission factors'!$B$40*'Emission factors'!$E$40/1000</f>
        <v>0</v>
      </c>
    </row>
    <row r="4689" spans="1:21" x14ac:dyDescent="0.25">
      <c r="A4689" s="92" t="s">
        <v>11</v>
      </c>
      <c r="B4689" s="92" t="s">
        <v>12</v>
      </c>
      <c r="C4689" s="92" t="s">
        <v>43</v>
      </c>
      <c r="D4689" s="92" t="s">
        <v>43</v>
      </c>
      <c r="E4689" s="92" t="s">
        <v>26</v>
      </c>
      <c r="F4689" s="92" t="s">
        <v>34</v>
      </c>
      <c r="G4689" s="92" t="s">
        <v>97</v>
      </c>
      <c r="H4689" s="92" t="s">
        <v>74</v>
      </c>
      <c r="I4689" s="89" t="s">
        <v>259</v>
      </c>
      <c r="L4689" s="98">
        <f>'Activity data'!H951*'Emission factors'!$B$40*'Emission factors'!$E$40/1000</f>
        <v>0</v>
      </c>
      <c r="M4689" s="98">
        <f>'Activity data'!I951*'Emission factors'!$B$40*'Emission factors'!$E$40/1000</f>
        <v>0</v>
      </c>
      <c r="N4689" s="98">
        <f>'Activity data'!J951*'Emission factors'!$B$40*'Emission factors'!$E$40/1000</f>
        <v>0</v>
      </c>
      <c r="O4689" s="98">
        <f>'Activity data'!K951*'Emission factors'!$B$40*'Emission factors'!$E$40/1000</f>
        <v>0</v>
      </c>
      <c r="P4689" s="98">
        <f>'Activity data'!L951*'Emission factors'!$B$40*'Emission factors'!$E$40/1000</f>
        <v>0</v>
      </c>
      <c r="Q4689" s="98">
        <f>'Activity data'!M951*'Emission factors'!$B$40*'Emission factors'!$E$40/1000</f>
        <v>0</v>
      </c>
      <c r="R4689" s="98">
        <f>'Activity data'!N951*'Emission factors'!$B$40*'Emission factors'!$E$40/1000</f>
        <v>0</v>
      </c>
      <c r="S4689" s="98">
        <f>'Activity data'!O951*'Emission factors'!$B$40*'Emission factors'!$E$40/1000</f>
        <v>0</v>
      </c>
      <c r="T4689" s="98">
        <f>'Activity data'!P951*'Emission factors'!$B$40*'Emission factors'!$E$40/1000</f>
        <v>0</v>
      </c>
      <c r="U4689" s="98">
        <f>'Activity data'!Q951*'Emission factors'!$B$40*'Emission factors'!$E$40/1000</f>
        <v>0</v>
      </c>
    </row>
    <row r="4690" spans="1:21" x14ac:dyDescent="0.25">
      <c r="A4690" s="92" t="s">
        <v>11</v>
      </c>
      <c r="B4690" s="92" t="s">
        <v>12</v>
      </c>
      <c r="C4690" s="92" t="s">
        <v>43</v>
      </c>
      <c r="D4690" s="92" t="s">
        <v>43</v>
      </c>
      <c r="E4690" s="92" t="s">
        <v>26</v>
      </c>
      <c r="F4690" s="92" t="s">
        <v>34</v>
      </c>
      <c r="G4690" s="92" t="s">
        <v>97</v>
      </c>
      <c r="H4690" s="92" t="s">
        <v>74</v>
      </c>
      <c r="I4690" s="89" t="s">
        <v>223</v>
      </c>
      <c r="L4690" s="98">
        <f>'Activity data'!H952*'Emission factors'!$B$40*'Emission factors'!$E$40/1000</f>
        <v>0</v>
      </c>
      <c r="M4690" s="98">
        <f>'Activity data'!I952*'Emission factors'!$B$40*'Emission factors'!$E$40/1000</f>
        <v>0</v>
      </c>
      <c r="N4690" s="98">
        <f>'Activity data'!J952*'Emission factors'!$B$40*'Emission factors'!$E$40/1000</f>
        <v>0</v>
      </c>
      <c r="O4690" s="98">
        <f>'Activity data'!K952*'Emission factors'!$B$40*'Emission factors'!$E$40/1000</f>
        <v>0</v>
      </c>
      <c r="P4690" s="98">
        <f>'Activity data'!L952*'Emission factors'!$B$40*'Emission factors'!$E$40/1000</f>
        <v>0</v>
      </c>
      <c r="Q4690" s="98">
        <f>'Activity data'!M952*'Emission factors'!$B$40*'Emission factors'!$E$40/1000</f>
        <v>0</v>
      </c>
      <c r="R4690" s="98">
        <f>'Activity data'!N952*'Emission factors'!$B$40*'Emission factors'!$E$40/1000</f>
        <v>0</v>
      </c>
      <c r="S4690" s="98">
        <f>'Activity data'!O952*'Emission factors'!$B$40*'Emission factors'!$E$40/1000</f>
        <v>0</v>
      </c>
      <c r="T4690" s="98">
        <f>'Activity data'!P952*'Emission factors'!$B$40*'Emission factors'!$E$40/1000</f>
        <v>0</v>
      </c>
      <c r="U4690" s="98">
        <f>'Activity data'!Q952*'Emission factors'!$B$40*'Emission factors'!$E$40/1000</f>
        <v>0</v>
      </c>
    </row>
    <row r="4691" spans="1:21" x14ac:dyDescent="0.25">
      <c r="A4691" s="92" t="s">
        <v>11</v>
      </c>
      <c r="B4691" s="92" t="s">
        <v>12</v>
      </c>
      <c r="C4691" s="92" t="s">
        <v>43</v>
      </c>
      <c r="D4691" s="92" t="s">
        <v>43</v>
      </c>
      <c r="E4691" s="92" t="s">
        <v>26</v>
      </c>
      <c r="F4691" s="92" t="s">
        <v>34</v>
      </c>
      <c r="G4691" s="92" t="s">
        <v>97</v>
      </c>
      <c r="H4691" s="92" t="s">
        <v>74</v>
      </c>
      <c r="I4691" s="89" t="s">
        <v>221</v>
      </c>
      <c r="L4691" s="98">
        <f>'Activity data'!H953*'Emission factors'!$B$40*'Emission factors'!$E$40/1000</f>
        <v>0</v>
      </c>
      <c r="M4691" s="98">
        <f>'Activity data'!I953*'Emission factors'!$B$40*'Emission factors'!$E$40/1000</f>
        <v>0</v>
      </c>
      <c r="N4691" s="98">
        <f>'Activity data'!J953*'Emission factors'!$B$40*'Emission factors'!$E$40/1000</f>
        <v>0</v>
      </c>
      <c r="O4691" s="98">
        <f>'Activity data'!K953*'Emission factors'!$B$40*'Emission factors'!$E$40/1000</f>
        <v>0</v>
      </c>
      <c r="P4691" s="98">
        <f>'Activity data'!L953*'Emission factors'!$B$40*'Emission factors'!$E$40/1000</f>
        <v>0</v>
      </c>
      <c r="Q4691" s="98">
        <f>'Activity data'!M953*'Emission factors'!$B$40*'Emission factors'!$E$40/1000</f>
        <v>0</v>
      </c>
      <c r="R4691" s="98">
        <f>'Activity data'!N953*'Emission factors'!$B$40*'Emission factors'!$E$40/1000</f>
        <v>0</v>
      </c>
      <c r="S4691" s="98">
        <f>'Activity data'!O953*'Emission factors'!$B$40*'Emission factors'!$E$40/1000</f>
        <v>0</v>
      </c>
      <c r="T4691" s="98">
        <f>'Activity data'!P953*'Emission factors'!$B$40*'Emission factors'!$E$40/1000</f>
        <v>0</v>
      </c>
      <c r="U4691" s="98">
        <f>'Activity data'!Q953*'Emission factors'!$B$40*'Emission factors'!$E$40/1000</f>
        <v>0</v>
      </c>
    </row>
    <row r="4692" spans="1:21" x14ac:dyDescent="0.25">
      <c r="A4692" s="92" t="s">
        <v>11</v>
      </c>
      <c r="B4692" s="92" t="s">
        <v>12</v>
      </c>
      <c r="C4692" s="92" t="s">
        <v>43</v>
      </c>
      <c r="D4692" s="92" t="s">
        <v>43</v>
      </c>
      <c r="E4692" s="92" t="s">
        <v>26</v>
      </c>
      <c r="F4692" s="92" t="s">
        <v>34</v>
      </c>
      <c r="G4692" s="92" t="s">
        <v>97</v>
      </c>
      <c r="H4692" s="92" t="s">
        <v>74</v>
      </c>
      <c r="I4692" s="89" t="s">
        <v>222</v>
      </c>
      <c r="L4692" s="98">
        <f>'Activity data'!H954*'Emission factors'!$B$40*'Emission factors'!$E$40/1000</f>
        <v>0</v>
      </c>
      <c r="M4692" s="98">
        <f>'Activity data'!I954*'Emission factors'!$B$40*'Emission factors'!$E$40/1000</f>
        <v>0</v>
      </c>
      <c r="N4692" s="98">
        <f>'Activity data'!J954*'Emission factors'!$B$40*'Emission factors'!$E$40/1000</f>
        <v>0</v>
      </c>
      <c r="O4692" s="98">
        <f>'Activity data'!K954*'Emission factors'!$B$40*'Emission factors'!$E$40/1000</f>
        <v>1.0449864000000001E-3</v>
      </c>
      <c r="P4692" s="98">
        <f>'Activity data'!L954*'Emission factors'!$B$40*'Emission factors'!$E$40/1000</f>
        <v>3.4832880000000007E-4</v>
      </c>
      <c r="Q4692" s="98">
        <f>'Activity data'!M954*'Emission factors'!$B$40*'Emission factors'!$E$40/1000</f>
        <v>0</v>
      </c>
      <c r="R4692" s="98">
        <f>'Activity data'!N954*'Emission factors'!$B$40*'Emission factors'!$E$40/1000</f>
        <v>1.0297151999999999E-3</v>
      </c>
      <c r="S4692" s="98">
        <f>'Activity data'!O954*'Emission factors'!$B$40*'Emission factors'!$E$40/1000</f>
        <v>0.11611002420000002</v>
      </c>
      <c r="T4692" s="98">
        <f>'Activity data'!P954*'Emission factors'!$B$40*'Emission factors'!$E$40/1000</f>
        <v>0.26171915879999996</v>
      </c>
      <c r="U4692" s="98">
        <f>'Activity data'!Q954*'Emission factors'!$B$40*'Emission factors'!$E$40/1000</f>
        <v>0.23347192319999999</v>
      </c>
    </row>
    <row r="4693" spans="1:21" x14ac:dyDescent="0.25">
      <c r="A4693" s="92" t="s">
        <v>11</v>
      </c>
      <c r="B4693" s="92" t="s">
        <v>12</v>
      </c>
      <c r="C4693" s="92" t="s">
        <v>43</v>
      </c>
      <c r="D4693" s="92" t="s">
        <v>43</v>
      </c>
      <c r="E4693" s="92" t="s">
        <v>26</v>
      </c>
      <c r="F4693" s="92" t="s">
        <v>34</v>
      </c>
      <c r="G4693" s="92" t="s">
        <v>97</v>
      </c>
      <c r="H4693" s="92" t="s">
        <v>74</v>
      </c>
      <c r="I4693" s="89" t="s">
        <v>201</v>
      </c>
      <c r="L4693" s="98">
        <f>'Activity data'!H955*'Emission factors'!$B$40*'Emission factors'!$E$40/1000</f>
        <v>0</v>
      </c>
      <c r="M4693" s="98">
        <f>'Activity data'!I955*'Emission factors'!$B$40*'Emission factors'!$E$40/1000</f>
        <v>0</v>
      </c>
      <c r="N4693" s="98">
        <f>'Activity data'!J955*'Emission factors'!$B$40*'Emission factors'!$E$40/1000</f>
        <v>2.774268E-4</v>
      </c>
      <c r="O4693" s="98">
        <f>'Activity data'!K955*'Emission factors'!$B$40*'Emission factors'!$E$40/1000</f>
        <v>5.8149578399999992E-2</v>
      </c>
      <c r="P4693" s="98">
        <f>'Activity data'!L955*'Emission factors'!$B$40*'Emission factors'!$E$40/1000</f>
        <v>7.9908674999999998E-2</v>
      </c>
      <c r="Q4693" s="98">
        <f>'Activity data'!M955*'Emission factors'!$B$40*'Emission factors'!$E$40/1000</f>
        <v>9.343211039999999E-2</v>
      </c>
      <c r="R4693" s="98">
        <f>'Activity data'!N955*'Emission factors'!$B$40*'Emission factors'!$E$40/1000</f>
        <v>7.1796092400000011E-2</v>
      </c>
      <c r="S4693" s="98">
        <f>'Activity data'!O955*'Emission factors'!$B$40*'Emission factors'!$E$40/1000</f>
        <v>0.13333793759999998</v>
      </c>
      <c r="T4693" s="98">
        <f>'Activity data'!P955*'Emission factors'!$B$40*'Emission factors'!$E$40/1000</f>
        <v>0.16085167079999999</v>
      </c>
      <c r="U4693" s="98">
        <f>'Activity data'!Q955*'Emission factors'!$B$40*'Emission factors'!$E$40/1000</f>
        <v>0.10573730399999999</v>
      </c>
    </row>
    <row r="4694" spans="1:21" x14ac:dyDescent="0.25">
      <c r="A4694" s="92" t="s">
        <v>11</v>
      </c>
      <c r="B4694" s="92" t="s">
        <v>12</v>
      </c>
      <c r="C4694" s="92" t="s">
        <v>43</v>
      </c>
      <c r="D4694" s="92" t="s">
        <v>43</v>
      </c>
      <c r="E4694" s="92" t="s">
        <v>26</v>
      </c>
      <c r="F4694" s="92" t="s">
        <v>34</v>
      </c>
      <c r="G4694" s="92" t="s">
        <v>97</v>
      </c>
      <c r="H4694" s="92" t="s">
        <v>74</v>
      </c>
      <c r="I4694" s="89" t="s">
        <v>207</v>
      </c>
      <c r="L4694" s="98">
        <f>'Activity data'!H956*'Emission factors'!$B$40*'Emission factors'!$E$40/1000</f>
        <v>0</v>
      </c>
      <c r="M4694" s="98">
        <f>'Activity data'!I956*'Emission factors'!$B$40*'Emission factors'!$E$40/1000</f>
        <v>0</v>
      </c>
      <c r="N4694" s="98">
        <f>'Activity data'!J956*'Emission factors'!$B$40*'Emission factors'!$E$40/1000</f>
        <v>0</v>
      </c>
      <c r="O4694" s="98">
        <f>'Activity data'!K956*'Emission factors'!$B$40*'Emission factors'!$E$40/1000</f>
        <v>4.6192289400000003E-2</v>
      </c>
      <c r="P4694" s="98">
        <f>'Activity data'!L956*'Emission factors'!$B$40*'Emission factors'!$E$40/1000</f>
        <v>7.164325919999999E-2</v>
      </c>
      <c r="Q4694" s="98">
        <f>'Activity data'!M956*'Emission factors'!$B$40*'Emission factors'!$E$40/1000</f>
        <v>7.824829559999999E-2</v>
      </c>
      <c r="R4694" s="98">
        <f>'Activity data'!N956*'Emission factors'!$B$40*'Emission factors'!$E$40/1000</f>
        <v>5.3201709600000001E-2</v>
      </c>
      <c r="S4694" s="98">
        <f>'Activity data'!O956*'Emission factors'!$B$40*'Emission factors'!$E$40/1000</f>
        <v>2.9168658599999998E-2</v>
      </c>
      <c r="T4694" s="98">
        <f>'Activity data'!P956*'Emission factors'!$B$40*'Emission factors'!$E$40/1000</f>
        <v>1.3932303599999998E-2</v>
      </c>
      <c r="U4694" s="98">
        <f>'Activity data'!Q956*'Emission factors'!$B$40*'Emission factors'!$E$40/1000</f>
        <v>1.3560098400000001E-2</v>
      </c>
    </row>
    <row r="4695" spans="1:21" x14ac:dyDescent="0.25">
      <c r="A4695" s="92" t="s">
        <v>11</v>
      </c>
      <c r="B4695" s="92" t="s">
        <v>12</v>
      </c>
      <c r="C4695" s="92" t="s">
        <v>43</v>
      </c>
      <c r="D4695" s="92" t="s">
        <v>43</v>
      </c>
      <c r="E4695" s="92" t="s">
        <v>26</v>
      </c>
      <c r="F4695" s="92" t="s">
        <v>34</v>
      </c>
      <c r="G4695" s="92" t="s">
        <v>97</v>
      </c>
      <c r="H4695" s="92" t="s">
        <v>74</v>
      </c>
      <c r="I4695" s="89" t="s">
        <v>218</v>
      </c>
      <c r="L4695" s="98">
        <f>'Activity data'!H957*'Emission factors'!$B$40*'Emission factors'!$E$40/1000</f>
        <v>0</v>
      </c>
      <c r="M4695" s="98">
        <f>'Activity data'!I957*'Emission factors'!$B$40*'Emission factors'!$E$40/1000</f>
        <v>0</v>
      </c>
      <c r="N4695" s="98">
        <f>'Activity data'!J957*'Emission factors'!$B$40*'Emission factors'!$E$40/1000</f>
        <v>0</v>
      </c>
      <c r="O4695" s="98">
        <f>'Activity data'!K957*'Emission factors'!$B$40*'Emission factors'!$E$40/1000</f>
        <v>2.7832307400000002E-2</v>
      </c>
      <c r="P4695" s="98">
        <f>'Activity data'!L957*'Emission factors'!$B$40*'Emission factors'!$E$40/1000</f>
        <v>4.9006553399999993E-2</v>
      </c>
      <c r="Q4695" s="98">
        <f>'Activity data'!M957*'Emission factors'!$B$40*'Emission factors'!$E$40/1000</f>
        <v>3.9088454399999986E-2</v>
      </c>
      <c r="R4695" s="98">
        <f>'Activity data'!N957*'Emission factors'!$B$40*'Emission factors'!$E$40/1000</f>
        <v>3.3973874999999994E-2</v>
      </c>
      <c r="S4695" s="98">
        <f>'Activity data'!O957*'Emission factors'!$B$40*'Emission factors'!$E$40/1000</f>
        <v>0.10271712119999998</v>
      </c>
      <c r="T4695" s="98">
        <f>'Activity data'!P957*'Emission factors'!$B$40*'Emission factors'!$E$40/1000</f>
        <v>0.1201996152</v>
      </c>
      <c r="U4695" s="98">
        <f>'Activity data'!Q957*'Emission factors'!$B$40*'Emission factors'!$E$40/1000</f>
        <v>0.1192652238</v>
      </c>
    </row>
    <row r="4696" spans="1:21" x14ac:dyDescent="0.25">
      <c r="A4696" s="92" t="s">
        <v>11</v>
      </c>
      <c r="B4696" s="92" t="s">
        <v>12</v>
      </c>
      <c r="C4696" s="92" t="s">
        <v>43</v>
      </c>
      <c r="D4696" s="92" t="s">
        <v>43</v>
      </c>
      <c r="E4696" s="92" t="s">
        <v>26</v>
      </c>
      <c r="F4696" s="92" t="s">
        <v>34</v>
      </c>
      <c r="G4696" s="92" t="s">
        <v>97</v>
      </c>
      <c r="H4696" s="92" t="s">
        <v>74</v>
      </c>
      <c r="I4696" s="89" t="s">
        <v>194</v>
      </c>
      <c r="L4696" s="98">
        <f>'Activity data'!H958*'Emission factors'!$B$40*'Emission factors'!$E$40/1000</f>
        <v>0</v>
      </c>
      <c r="M4696" s="98">
        <f>'Activity data'!I958*'Emission factors'!$B$40*'Emission factors'!$E$40/1000</f>
        <v>0</v>
      </c>
      <c r="N4696" s="98">
        <f>'Activity data'!J958*'Emission factors'!$B$40*'Emission factors'!$E$40/1000</f>
        <v>0</v>
      </c>
      <c r="O4696" s="98">
        <f>'Activity data'!K958*'Emission factors'!$B$40*'Emission factors'!$E$40/1000</f>
        <v>0</v>
      </c>
      <c r="P4696" s="98">
        <f>'Activity data'!L958*'Emission factors'!$B$40*'Emission factors'!$E$40/1000</f>
        <v>0</v>
      </c>
      <c r="Q4696" s="98">
        <f>'Activity data'!M958*'Emission factors'!$B$40*'Emission factors'!$E$40/1000</f>
        <v>0</v>
      </c>
      <c r="R4696" s="98">
        <f>'Activity data'!N958*'Emission factors'!$B$40*'Emission factors'!$E$40/1000</f>
        <v>0</v>
      </c>
      <c r="S4696" s="98">
        <f>'Activity data'!O958*'Emission factors'!$B$40*'Emission factors'!$E$40/1000</f>
        <v>0</v>
      </c>
      <c r="T4696" s="98">
        <f>'Activity data'!P958*'Emission factors'!$B$40*'Emission factors'!$E$40/1000</f>
        <v>1.4851242000000001E-3</v>
      </c>
      <c r="U4696" s="98">
        <f>'Activity data'!Q958*'Emission factors'!$B$40*'Emission factors'!$E$40/1000</f>
        <v>2.4666624000000002E-3</v>
      </c>
    </row>
    <row r="4697" spans="1:21" x14ac:dyDescent="0.25">
      <c r="A4697" s="92" t="s">
        <v>11</v>
      </c>
      <c r="B4697" s="92" t="s">
        <v>12</v>
      </c>
      <c r="C4697" s="92" t="s">
        <v>43</v>
      </c>
      <c r="D4697" s="92" t="s">
        <v>43</v>
      </c>
      <c r="E4697" s="92" t="s">
        <v>26</v>
      </c>
      <c r="F4697" s="92" t="s">
        <v>34</v>
      </c>
      <c r="G4697" s="92" t="s">
        <v>97</v>
      </c>
      <c r="H4697" s="92" t="s">
        <v>74</v>
      </c>
      <c r="I4697" s="89" t="s">
        <v>195</v>
      </c>
      <c r="L4697" s="98">
        <f>'Activity data'!H959*'Emission factors'!$B$40*'Emission factors'!$E$40/1000</f>
        <v>0</v>
      </c>
      <c r="M4697" s="98">
        <f>'Activity data'!I959*'Emission factors'!$B$40*'Emission factors'!$E$40/1000</f>
        <v>0</v>
      </c>
      <c r="N4697" s="98">
        <f>'Activity data'!J959*'Emission factors'!$B$40*'Emission factors'!$E$40/1000</f>
        <v>0</v>
      </c>
      <c r="O4697" s="98">
        <f>'Activity data'!K959*'Emission factors'!$B$40*'Emission factors'!$E$40/1000</f>
        <v>9.7281179999999991E-4</v>
      </c>
      <c r="P4697" s="98">
        <f>'Activity data'!L959*'Emission factors'!$B$40*'Emission factors'!$E$40/1000</f>
        <v>1.1250996000000001E-3</v>
      </c>
      <c r="Q4697" s="98">
        <f>'Activity data'!M959*'Emission factors'!$B$40*'Emission factors'!$E$40/1000</f>
        <v>1.6682573999999993E-3</v>
      </c>
      <c r="R4697" s="98">
        <f>'Activity data'!N959*'Emission factors'!$B$40*'Emission factors'!$E$40/1000</f>
        <v>1.8395129999999997E-3</v>
      </c>
      <c r="S4697" s="98">
        <f>'Activity data'!O959*'Emission factors'!$B$40*'Emission factors'!$E$40/1000</f>
        <v>1.8126066E-3</v>
      </c>
      <c r="T4697" s="98">
        <f>'Activity data'!P959*'Emission factors'!$B$40*'Emission factors'!$E$40/1000</f>
        <v>0.22954861859999992</v>
      </c>
      <c r="U4697" s="98">
        <f>'Activity data'!Q959*'Emission factors'!$B$40*'Emission factors'!$E$40/1000</f>
        <v>0.25506249119999996</v>
      </c>
    </row>
    <row r="4698" spans="1:21" x14ac:dyDescent="0.25">
      <c r="A4698" s="92" t="s">
        <v>11</v>
      </c>
      <c r="B4698" s="92" t="s">
        <v>12</v>
      </c>
      <c r="C4698" s="92" t="s">
        <v>43</v>
      </c>
      <c r="D4698" s="92" t="s">
        <v>43</v>
      </c>
      <c r="E4698" s="92" t="s">
        <v>26</v>
      </c>
      <c r="F4698" s="92" t="s">
        <v>34</v>
      </c>
      <c r="G4698" s="92" t="s">
        <v>97</v>
      </c>
      <c r="H4698" s="92" t="s">
        <v>74</v>
      </c>
      <c r="I4698" s="89" t="s">
        <v>209</v>
      </c>
      <c r="L4698" s="98">
        <f>'Activity data'!H960*'Emission factors'!$B$40*'Emission factors'!$E$40/1000</f>
        <v>0</v>
      </c>
      <c r="M4698" s="98">
        <f>'Activity data'!I960*'Emission factors'!$B$40*'Emission factors'!$E$40/1000</f>
        <v>0</v>
      </c>
      <c r="N4698" s="98">
        <f>'Activity data'!J960*'Emission factors'!$B$40*'Emission factors'!$E$40/1000</f>
        <v>2.2626827999999996E-3</v>
      </c>
      <c r="O4698" s="98">
        <f>'Activity data'!K960*'Emission factors'!$B$40*'Emission factors'!$E$40/1000</f>
        <v>9.649138019999999E-2</v>
      </c>
      <c r="P4698" s="98">
        <f>'Activity data'!L960*'Emission factors'!$B$40*'Emission factors'!$E$40/1000</f>
        <v>0.20476618799999996</v>
      </c>
      <c r="Q4698" s="98">
        <f>'Activity data'!M960*'Emission factors'!$B$40*'Emission factors'!$E$40/1000</f>
        <v>0.22730714579999994</v>
      </c>
      <c r="R4698" s="98">
        <f>'Activity data'!N960*'Emission factors'!$B$40*'Emission factors'!$E$40/1000</f>
        <v>0.27321631199999991</v>
      </c>
      <c r="S4698" s="98">
        <f>'Activity data'!O960*'Emission factors'!$B$40*'Emission factors'!$E$40/1000</f>
        <v>0.32444615819999995</v>
      </c>
      <c r="T4698" s="98">
        <f>'Activity data'!P960*'Emission factors'!$B$40*'Emission factors'!$E$40/1000</f>
        <v>8.4076136999999995E-2</v>
      </c>
      <c r="U4698" s="98">
        <f>'Activity data'!Q960*'Emission factors'!$B$40*'Emission factors'!$E$40/1000</f>
        <v>8.1840906000000008E-3</v>
      </c>
    </row>
    <row r="4699" spans="1:21" x14ac:dyDescent="0.25">
      <c r="A4699" s="92" t="s">
        <v>11</v>
      </c>
      <c r="B4699" s="92" t="s">
        <v>12</v>
      </c>
      <c r="C4699" s="92" t="s">
        <v>43</v>
      </c>
      <c r="D4699" s="92" t="s">
        <v>43</v>
      </c>
      <c r="E4699" s="92" t="s">
        <v>26</v>
      </c>
      <c r="F4699" s="92" t="s">
        <v>34</v>
      </c>
      <c r="G4699" s="92" t="s">
        <v>97</v>
      </c>
      <c r="H4699" s="92" t="s">
        <v>74</v>
      </c>
      <c r="I4699" s="89" t="s">
        <v>208</v>
      </c>
      <c r="L4699" s="98">
        <f>'Activity data'!H961*'Emission factors'!$B$40*'Emission factors'!$E$40/1000</f>
        <v>0</v>
      </c>
      <c r="M4699" s="98">
        <f>'Activity data'!I961*'Emission factors'!$B$40*'Emission factors'!$E$40/1000</f>
        <v>0</v>
      </c>
      <c r="N4699" s="98">
        <f>'Activity data'!J961*'Emission factors'!$B$40*'Emission factors'!$E$40/1000</f>
        <v>0</v>
      </c>
      <c r="O4699" s="98">
        <f>'Activity data'!K961*'Emission factors'!$B$40*'Emission factors'!$E$40/1000</f>
        <v>1.7434619999999999E-4</v>
      </c>
      <c r="P4699" s="98">
        <f>'Activity data'!L961*'Emission factors'!$B$40*'Emission factors'!$E$40/1000</f>
        <v>5.8115399999999989E-5</v>
      </c>
      <c r="Q4699" s="98">
        <f>'Activity data'!M961*'Emission factors'!$B$40*'Emission factors'!$E$40/1000</f>
        <v>0</v>
      </c>
      <c r="R4699" s="98">
        <f>'Activity data'!N961*'Emission factors'!$B$40*'Emission factors'!$E$40/1000</f>
        <v>1.7410985999999997E-3</v>
      </c>
      <c r="S4699" s="98">
        <f>'Activity data'!O961*'Emission factors'!$B$40*'Emission factors'!$E$40/1000</f>
        <v>5.8036619999999998E-4</v>
      </c>
      <c r="T4699" s="98">
        <f>'Activity data'!P961*'Emission factors'!$B$40*'Emission factors'!$E$40/1000</f>
        <v>8.7520337999999996E-3</v>
      </c>
      <c r="U4699" s="98">
        <f>'Activity data'!Q961*'Emission factors'!$B$40*'Emission factors'!$E$40/1000</f>
        <v>1.3114143E-2</v>
      </c>
    </row>
    <row r="4700" spans="1:21" x14ac:dyDescent="0.25">
      <c r="A4700" s="92" t="s">
        <v>11</v>
      </c>
      <c r="B4700" s="92" t="s">
        <v>12</v>
      </c>
      <c r="C4700" s="92" t="s">
        <v>43</v>
      </c>
      <c r="D4700" s="92" t="s">
        <v>43</v>
      </c>
      <c r="E4700" s="92" t="s">
        <v>26</v>
      </c>
      <c r="F4700" s="92" t="s">
        <v>34</v>
      </c>
      <c r="G4700" s="92" t="s">
        <v>97</v>
      </c>
      <c r="H4700" s="92" t="s">
        <v>74</v>
      </c>
      <c r="I4700" s="89" t="s">
        <v>226</v>
      </c>
      <c r="L4700" s="98">
        <f>'Activity data'!H962*'Emission factors'!$B$40*'Emission factors'!$E$40/1000</f>
        <v>0</v>
      </c>
      <c r="M4700" s="98">
        <f>'Activity data'!I962*'Emission factors'!$B$40*'Emission factors'!$E$40/1000</f>
        <v>0</v>
      </c>
      <c r="N4700" s="98">
        <f>'Activity data'!J962*'Emission factors'!$B$40*'Emission factors'!$E$40/1000</f>
        <v>0</v>
      </c>
      <c r="O4700" s="98">
        <f>'Activity data'!K962*'Emission factors'!$B$40*'Emission factors'!$E$40/1000</f>
        <v>0</v>
      </c>
      <c r="P4700" s="98">
        <f>'Activity data'!L962*'Emission factors'!$B$40*'Emission factors'!$E$40/1000</f>
        <v>0</v>
      </c>
      <c r="Q4700" s="98">
        <f>'Activity data'!M962*'Emission factors'!$B$40*'Emission factors'!$E$40/1000</f>
        <v>0</v>
      </c>
      <c r="R4700" s="98">
        <f>'Activity data'!N962*'Emission factors'!$B$40*'Emission factors'!$E$40/1000</f>
        <v>0</v>
      </c>
      <c r="S4700" s="98">
        <f>'Activity data'!O962*'Emission factors'!$B$40*'Emission factors'!$E$40/1000</f>
        <v>0</v>
      </c>
      <c r="T4700" s="98">
        <f>'Activity data'!P962*'Emission factors'!$B$40*'Emission factors'!$E$40/1000</f>
        <v>0</v>
      </c>
      <c r="U4700" s="98">
        <f>'Activity data'!Q962*'Emission factors'!$B$40*'Emission factors'!$E$40/1000</f>
        <v>0</v>
      </c>
    </row>
    <row r="4701" spans="1:21" x14ac:dyDescent="0.25">
      <c r="A4701" s="92" t="s">
        <v>11</v>
      </c>
      <c r="B4701" s="92" t="s">
        <v>12</v>
      </c>
      <c r="C4701" s="92" t="s">
        <v>43</v>
      </c>
      <c r="D4701" s="92" t="s">
        <v>43</v>
      </c>
      <c r="E4701" s="92" t="s">
        <v>26</v>
      </c>
      <c r="F4701" s="92" t="s">
        <v>34</v>
      </c>
      <c r="G4701" s="92" t="s">
        <v>97</v>
      </c>
      <c r="H4701" s="92" t="s">
        <v>74</v>
      </c>
      <c r="I4701" s="89" t="s">
        <v>196</v>
      </c>
      <c r="L4701" s="98">
        <f>'Activity data'!H963*'Emission factors'!$B$40*'Emission factors'!$E$40/1000</f>
        <v>0</v>
      </c>
      <c r="M4701" s="98">
        <f>'Activity data'!I963*'Emission factors'!$B$40*'Emission factors'!$E$40/1000</f>
        <v>0</v>
      </c>
      <c r="N4701" s="98">
        <f>'Activity data'!J963*'Emission factors'!$B$40*'Emission factors'!$E$40/1000</f>
        <v>0</v>
      </c>
      <c r="O4701" s="98">
        <f>'Activity data'!K963*'Emission factors'!$B$40*'Emission factors'!$E$40/1000</f>
        <v>4.5795783599999987E-2</v>
      </c>
      <c r="P4701" s="98">
        <f>'Activity data'!L963*'Emission factors'!$B$40*'Emission factors'!$E$40/1000</f>
        <v>4.1120675399999987E-2</v>
      </c>
      <c r="Q4701" s="98">
        <f>'Activity data'!M963*'Emission factors'!$B$40*'Emission factors'!$E$40/1000</f>
        <v>3.1432189799999989E-2</v>
      </c>
      <c r="R4701" s="98">
        <f>'Activity data'!N963*'Emission factors'!$B$40*'Emission factors'!$E$40/1000</f>
        <v>1.3812315599999998E-2</v>
      </c>
      <c r="S4701" s="98">
        <f>'Activity data'!O963*'Emission factors'!$B$40*'Emission factors'!$E$40/1000</f>
        <v>7.7488613999999985E-3</v>
      </c>
      <c r="T4701" s="98">
        <f>'Activity data'!P963*'Emission factors'!$B$40*'Emission factors'!$E$40/1000</f>
        <v>0.26110855320000004</v>
      </c>
      <c r="U4701" s="98">
        <f>'Activity data'!Q963*'Emission factors'!$B$40*'Emission factors'!$E$40/1000</f>
        <v>0.20598824760000004</v>
      </c>
    </row>
    <row r="4702" spans="1:21" x14ac:dyDescent="0.25">
      <c r="A4702" s="92" t="s">
        <v>11</v>
      </c>
      <c r="B4702" s="92" t="s">
        <v>12</v>
      </c>
      <c r="C4702" s="92" t="s">
        <v>43</v>
      </c>
      <c r="D4702" s="92" t="s">
        <v>43</v>
      </c>
      <c r="E4702" s="92" t="s">
        <v>26</v>
      </c>
      <c r="F4702" s="92" t="s">
        <v>34</v>
      </c>
      <c r="G4702" s="92" t="s">
        <v>97</v>
      </c>
      <c r="H4702" s="92" t="s">
        <v>74</v>
      </c>
      <c r="I4702" s="89" t="s">
        <v>197</v>
      </c>
      <c r="L4702" s="98">
        <f>'Activity data'!H964*'Emission factors'!$B$40*'Emission factors'!$E$40/1000</f>
        <v>0</v>
      </c>
      <c r="M4702" s="98">
        <f>'Activity data'!I964*'Emission factors'!$B$40*'Emission factors'!$E$40/1000</f>
        <v>0</v>
      </c>
      <c r="N4702" s="98">
        <f>'Activity data'!J964*'Emission factors'!$B$40*'Emission factors'!$E$40/1000</f>
        <v>0</v>
      </c>
      <c r="O4702" s="98">
        <f>'Activity data'!K964*'Emission factors'!$B$40*'Emission factors'!$E$40/1000</f>
        <v>0.20525092740000001</v>
      </c>
      <c r="P4702" s="98">
        <f>'Activity data'!L964*'Emission factors'!$B$40*'Emission factors'!$E$40/1000</f>
        <v>0.30477370139999999</v>
      </c>
      <c r="Q4702" s="98">
        <f>'Activity data'!M964*'Emission factors'!$B$40*'Emission factors'!$E$40/1000</f>
        <v>0.4981959936</v>
      </c>
      <c r="R4702" s="98">
        <f>'Activity data'!N964*'Emission factors'!$B$40*'Emission factors'!$E$40/1000</f>
        <v>0.55914735239999991</v>
      </c>
      <c r="S4702" s="98">
        <f>'Activity data'!O964*'Emission factors'!$B$40*'Emission factors'!$E$40/1000</f>
        <v>0.49861813320000004</v>
      </c>
      <c r="T4702" s="98">
        <f>'Activity data'!P964*'Emission factors'!$B$40*'Emission factors'!$E$40/1000</f>
        <v>0.11961228000000002</v>
      </c>
      <c r="U4702" s="98">
        <f>'Activity data'!Q964*'Emission factors'!$B$40*'Emission factors'!$E$40/1000</f>
        <v>0</v>
      </c>
    </row>
    <row r="4703" spans="1:21" x14ac:dyDescent="0.25">
      <c r="A4703" s="92" t="s">
        <v>11</v>
      </c>
      <c r="B4703" s="92" t="s">
        <v>12</v>
      </c>
      <c r="C4703" s="92" t="s">
        <v>43</v>
      </c>
      <c r="D4703" s="92" t="s">
        <v>43</v>
      </c>
      <c r="E4703" s="92" t="s">
        <v>26</v>
      </c>
      <c r="F4703" s="92" t="s">
        <v>34</v>
      </c>
      <c r="G4703" s="92" t="s">
        <v>97</v>
      </c>
      <c r="H4703" s="92" t="s">
        <v>74</v>
      </c>
      <c r="I4703" s="89" t="s">
        <v>229</v>
      </c>
      <c r="L4703" s="98">
        <f>'Activity data'!H965*'Emission factors'!$B$40*'Emission factors'!$E$40/1000</f>
        <v>0</v>
      </c>
      <c r="M4703" s="98">
        <f>'Activity data'!I965*'Emission factors'!$B$40*'Emission factors'!$E$40/1000</f>
        <v>0</v>
      </c>
      <c r="N4703" s="98">
        <f>'Activity data'!J965*'Emission factors'!$B$40*'Emission factors'!$E$40/1000</f>
        <v>0</v>
      </c>
      <c r="O4703" s="98">
        <f>'Activity data'!K965*'Emission factors'!$B$40*'Emission factors'!$E$40/1000</f>
        <v>0</v>
      </c>
      <c r="P4703" s="98">
        <f>'Activity data'!L965*'Emission factors'!$B$40*'Emission factors'!$E$40/1000</f>
        <v>0</v>
      </c>
      <c r="Q4703" s="98">
        <f>'Activity data'!M965*'Emission factors'!$B$40*'Emission factors'!$E$40/1000</f>
        <v>0</v>
      </c>
      <c r="R4703" s="98">
        <f>'Activity data'!N965*'Emission factors'!$B$40*'Emission factors'!$E$40/1000</f>
        <v>0</v>
      </c>
      <c r="S4703" s="98">
        <f>'Activity data'!O965*'Emission factors'!$B$40*'Emission factors'!$E$40/1000</f>
        <v>0</v>
      </c>
      <c r="T4703" s="98">
        <f>'Activity data'!P965*'Emission factors'!$B$40*'Emission factors'!$E$40/1000</f>
        <v>0</v>
      </c>
      <c r="U4703" s="98">
        <f>'Activity data'!Q965*'Emission factors'!$B$40*'Emission factors'!$E$40/1000</f>
        <v>0</v>
      </c>
    </row>
    <row r="4704" spans="1:21" x14ac:dyDescent="0.25">
      <c r="A4704" s="92" t="s">
        <v>11</v>
      </c>
      <c r="B4704" s="92" t="s">
        <v>12</v>
      </c>
      <c r="C4704" s="92" t="s">
        <v>43</v>
      </c>
      <c r="D4704" s="92" t="s">
        <v>43</v>
      </c>
      <c r="E4704" s="92" t="s">
        <v>26</v>
      </c>
      <c r="F4704" s="92" t="s">
        <v>34</v>
      </c>
      <c r="G4704" s="92" t="s">
        <v>97</v>
      </c>
      <c r="H4704" s="92" t="s">
        <v>74</v>
      </c>
      <c r="I4704" s="89" t="s">
        <v>198</v>
      </c>
      <c r="L4704" s="98">
        <f>'Activity data'!H966*'Emission factors'!$B$40*'Emission factors'!$E$40/1000</f>
        <v>0</v>
      </c>
      <c r="M4704" s="98">
        <f>'Activity data'!I966*'Emission factors'!$B$40*'Emission factors'!$E$40/1000</f>
        <v>0</v>
      </c>
      <c r="N4704" s="98">
        <f>'Activity data'!J966*'Emission factors'!$B$40*'Emission factors'!$E$40/1000</f>
        <v>0</v>
      </c>
      <c r="O4704" s="98">
        <f>'Activity data'!K966*'Emission factors'!$B$40*'Emission factors'!$E$40/1000</f>
        <v>0</v>
      </c>
      <c r="P4704" s="98">
        <f>'Activity data'!L966*'Emission factors'!$B$40*'Emission factors'!$E$40/1000</f>
        <v>0</v>
      </c>
      <c r="Q4704" s="98">
        <f>'Activity data'!M966*'Emission factors'!$B$40*'Emission factors'!$E$40/1000</f>
        <v>0</v>
      </c>
      <c r="R4704" s="98">
        <f>'Activity data'!N966*'Emission factors'!$B$40*'Emission factors'!$E$40/1000</f>
        <v>0</v>
      </c>
      <c r="S4704" s="98">
        <f>'Activity data'!O966*'Emission factors'!$B$40*'Emission factors'!$E$40/1000</f>
        <v>3.6363635999999994E-3</v>
      </c>
      <c r="T4704" s="98">
        <f>'Activity data'!P966*'Emission factors'!$B$40*'Emission factors'!$E$40/1000</f>
        <v>1.6995815399999999E-2</v>
      </c>
      <c r="U4704" s="98">
        <f>'Activity data'!Q966*'Emission factors'!$B$40*'Emission factors'!$E$40/1000</f>
        <v>5.4704831999999983E-3</v>
      </c>
    </row>
    <row r="4705" spans="1:21" x14ac:dyDescent="0.25">
      <c r="A4705" s="92" t="s">
        <v>11</v>
      </c>
      <c r="B4705" s="92" t="s">
        <v>12</v>
      </c>
      <c r="C4705" s="92" t="s">
        <v>43</v>
      </c>
      <c r="D4705" s="92" t="s">
        <v>43</v>
      </c>
      <c r="E4705" s="92" t="s">
        <v>26</v>
      </c>
      <c r="F4705" s="92" t="s">
        <v>34</v>
      </c>
      <c r="G4705" s="92" t="s">
        <v>97</v>
      </c>
      <c r="H4705" s="92" t="s">
        <v>74</v>
      </c>
      <c r="I4705" s="89" t="s">
        <v>231</v>
      </c>
      <c r="L4705" s="98">
        <f>'Activity data'!H967*'Emission factors'!$B$40*'Emission factors'!$E$40/1000</f>
        <v>0</v>
      </c>
      <c r="M4705" s="98">
        <f>'Activity data'!I967*'Emission factors'!$B$40*'Emission factors'!$E$40/1000</f>
        <v>0</v>
      </c>
      <c r="N4705" s="98">
        <f>'Activity data'!J967*'Emission factors'!$B$40*'Emission factors'!$E$40/1000</f>
        <v>0</v>
      </c>
      <c r="O4705" s="98">
        <f>'Activity data'!K967*'Emission factors'!$B$40*'Emission factors'!$E$40/1000</f>
        <v>0</v>
      </c>
      <c r="P4705" s="98">
        <f>'Activity data'!L967*'Emission factors'!$B$40*'Emission factors'!$E$40/1000</f>
        <v>0</v>
      </c>
      <c r="Q4705" s="98">
        <f>'Activity data'!M967*'Emission factors'!$B$40*'Emission factors'!$E$40/1000</f>
        <v>0</v>
      </c>
      <c r="R4705" s="98">
        <f>'Activity data'!N967*'Emission factors'!$B$40*'Emission factors'!$E$40/1000</f>
        <v>0</v>
      </c>
      <c r="S4705" s="98">
        <f>'Activity data'!O967*'Emission factors'!$B$40*'Emission factors'!$E$40/1000</f>
        <v>0</v>
      </c>
      <c r="T4705" s="98">
        <f>'Activity data'!P967*'Emission factors'!$B$40*'Emission factors'!$E$40/1000</f>
        <v>0</v>
      </c>
      <c r="U4705" s="98">
        <f>'Activity data'!Q967*'Emission factors'!$B$40*'Emission factors'!$E$40/1000</f>
        <v>0</v>
      </c>
    </row>
    <row r="4706" spans="1:21" x14ac:dyDescent="0.25">
      <c r="A4706" s="92" t="s">
        <v>11</v>
      </c>
      <c r="B4706" s="92" t="s">
        <v>12</v>
      </c>
      <c r="C4706" s="92" t="s">
        <v>43</v>
      </c>
      <c r="D4706" s="92" t="s">
        <v>43</v>
      </c>
      <c r="E4706" s="92" t="s">
        <v>26</v>
      </c>
      <c r="F4706" s="92" t="s">
        <v>34</v>
      </c>
      <c r="G4706" s="92" t="s">
        <v>97</v>
      </c>
      <c r="H4706" s="92" t="s">
        <v>74</v>
      </c>
      <c r="I4706" s="92" t="s">
        <v>230</v>
      </c>
      <c r="L4706" s="98">
        <f>'Activity data'!H968*'Emission factors'!$B$40*'Emission factors'!$E$40/1000</f>
        <v>0</v>
      </c>
      <c r="M4706" s="98">
        <f>'Activity data'!I968*'Emission factors'!$B$40*'Emission factors'!$E$40/1000</f>
        <v>0</v>
      </c>
      <c r="N4706" s="98">
        <f>'Activity data'!J968*'Emission factors'!$B$40*'Emission factors'!$E$40/1000</f>
        <v>0</v>
      </c>
      <c r="O4706" s="98">
        <f>'Activity data'!K968*'Emission factors'!$B$40*'Emission factors'!$E$40/1000</f>
        <v>0</v>
      </c>
      <c r="P4706" s="98">
        <f>'Activity data'!L968*'Emission factors'!$B$40*'Emission factors'!$E$40/1000</f>
        <v>0</v>
      </c>
      <c r="Q4706" s="98">
        <f>'Activity data'!M968*'Emission factors'!$B$40*'Emission factors'!$E$40/1000</f>
        <v>0</v>
      </c>
      <c r="R4706" s="98">
        <f>'Activity data'!N968*'Emission factors'!$B$40*'Emission factors'!$E$40/1000</f>
        <v>0</v>
      </c>
      <c r="S4706" s="98">
        <f>'Activity data'!O968*'Emission factors'!$B$40*'Emission factors'!$E$40/1000</f>
        <v>0</v>
      </c>
      <c r="T4706" s="98">
        <f>'Activity data'!P968*'Emission factors'!$B$40*'Emission factors'!$E$40/1000</f>
        <v>0</v>
      </c>
      <c r="U4706" s="98">
        <f>'Activity data'!Q968*'Emission factors'!$B$40*'Emission factors'!$E$40/1000</f>
        <v>0</v>
      </c>
    </row>
    <row r="4707" spans="1:21" x14ac:dyDescent="0.25">
      <c r="A4707" s="92" t="s">
        <v>11</v>
      </c>
      <c r="B4707" s="92" t="s">
        <v>12</v>
      </c>
      <c r="C4707" s="92" t="s">
        <v>43</v>
      </c>
      <c r="D4707" s="92" t="s">
        <v>43</v>
      </c>
      <c r="E4707" s="92" t="s">
        <v>26</v>
      </c>
      <c r="F4707" s="92" t="s">
        <v>34</v>
      </c>
      <c r="G4707" s="92" t="s">
        <v>97</v>
      </c>
      <c r="H4707" s="92" t="s">
        <v>74</v>
      </c>
      <c r="I4707" s="89" t="s">
        <v>303</v>
      </c>
      <c r="L4707" s="98">
        <f>'Activity data'!H969*'Emission factors'!$B$40*'Emission factors'!$E$40/1000</f>
        <v>0</v>
      </c>
      <c r="M4707" s="98">
        <f>'Activity data'!I969*'Emission factors'!$B$40*'Emission factors'!$E$40/1000</f>
        <v>0</v>
      </c>
      <c r="N4707" s="98">
        <f>'Activity data'!J969*'Emission factors'!$B$40*'Emission factors'!$E$40/1000</f>
        <v>0</v>
      </c>
      <c r="O4707" s="98">
        <f>'Activity data'!K969*'Emission factors'!$B$40*'Emission factors'!$E$40/1000</f>
        <v>0</v>
      </c>
      <c r="P4707" s="98">
        <f>'Activity data'!L969*'Emission factors'!$B$40*'Emission factors'!$E$40/1000</f>
        <v>1.0987992E-3</v>
      </c>
      <c r="Q4707" s="98">
        <f>'Activity data'!M969*'Emission factors'!$B$40*'Emission factors'!$E$40/1000</f>
        <v>2.8940135999999997E-3</v>
      </c>
      <c r="R4707" s="98">
        <f>'Activity data'!N969*'Emission factors'!$B$40*'Emission factors'!$E$40/1000</f>
        <v>1.2087275999999997E-3</v>
      </c>
      <c r="S4707" s="98">
        <f>'Activity data'!O969*'Emission factors'!$B$40*'Emission factors'!$E$40/1000</f>
        <v>1.8137155799999999E-2</v>
      </c>
      <c r="T4707" s="98">
        <f>'Activity data'!P969*'Emission factors'!$B$40*'Emission factors'!$E$40/1000</f>
        <v>1.6968666599999998E-2</v>
      </c>
      <c r="U4707" s="98">
        <f>'Activity data'!Q969*'Emission factors'!$B$40*'Emission factors'!$E$40/1000</f>
        <v>7.1807364000000011E-3</v>
      </c>
    </row>
    <row r="4708" spans="1:21" x14ac:dyDescent="0.25">
      <c r="A4708" s="92" t="s">
        <v>11</v>
      </c>
      <c r="B4708" s="92" t="s">
        <v>12</v>
      </c>
      <c r="C4708" s="92" t="s">
        <v>43</v>
      </c>
      <c r="D4708" s="92" t="s">
        <v>43</v>
      </c>
      <c r="E4708" s="92" t="s">
        <v>26</v>
      </c>
      <c r="F4708" s="92" t="s">
        <v>34</v>
      </c>
      <c r="G4708" s="92" t="s">
        <v>97</v>
      </c>
      <c r="H4708" s="92" t="s">
        <v>74</v>
      </c>
      <c r="I4708" s="89" t="s">
        <v>225</v>
      </c>
      <c r="L4708" s="98">
        <f>'Activity data'!H970*'Emission factors'!$B$40*'Emission factors'!$E$40/1000</f>
        <v>0</v>
      </c>
      <c r="M4708" s="98">
        <f>'Activity data'!I970*'Emission factors'!$B$40*'Emission factors'!$E$40/1000</f>
        <v>0</v>
      </c>
      <c r="N4708" s="98">
        <f>'Activity data'!J970*'Emission factors'!$B$40*'Emission factors'!$E$40/1000</f>
        <v>0</v>
      </c>
      <c r="O4708" s="98">
        <f>'Activity data'!K970*'Emission factors'!$B$40*'Emission factors'!$E$40/1000</f>
        <v>7.2010979999999976E-4</v>
      </c>
      <c r="P4708" s="98">
        <f>'Activity data'!L970*'Emission factors'!$B$40*'Emission factors'!$E$40/1000</f>
        <v>2.2184387400000002E-2</v>
      </c>
      <c r="Q4708" s="98">
        <f>'Activity data'!M970*'Emission factors'!$B$40*'Emission factors'!$E$40/1000</f>
        <v>3.0821887199999998E-2</v>
      </c>
      <c r="R4708" s="98">
        <f>'Activity data'!N970*'Emission factors'!$B$40*'Emission factors'!$E$40/1000</f>
        <v>3.1646410799999997E-2</v>
      </c>
      <c r="S4708" s="98">
        <f>'Activity data'!O970*'Emission factors'!$B$40*'Emission factors'!$E$40/1000</f>
        <v>1.6696754399999996E-2</v>
      </c>
      <c r="T4708" s="98">
        <f>'Activity data'!P970*'Emission factors'!$B$40*'Emission factors'!$E$40/1000</f>
        <v>9.130238399999999E-3</v>
      </c>
      <c r="U4708" s="98">
        <f>'Activity data'!Q970*'Emission factors'!$B$40*'Emission factors'!$E$40/1000</f>
        <v>8.2009373999999986E-3</v>
      </c>
    </row>
    <row r="4709" spans="1:21" x14ac:dyDescent="0.25">
      <c r="A4709" s="92" t="s">
        <v>11</v>
      </c>
      <c r="B4709" s="92" t="s">
        <v>12</v>
      </c>
      <c r="C4709" s="92" t="s">
        <v>43</v>
      </c>
      <c r="D4709" s="92" t="s">
        <v>43</v>
      </c>
      <c r="E4709" s="92" t="s">
        <v>26</v>
      </c>
      <c r="F4709" s="92" t="s">
        <v>34</v>
      </c>
      <c r="G4709" s="92" t="s">
        <v>97</v>
      </c>
      <c r="H4709" s="92" t="s">
        <v>74</v>
      </c>
      <c r="I4709" s="89" t="s">
        <v>205</v>
      </c>
      <c r="L4709" s="98">
        <f>'Activity data'!H971*'Emission factors'!$B$40*'Emission factors'!$E$40/1000</f>
        <v>0</v>
      </c>
      <c r="M4709" s="98">
        <f>'Activity data'!I971*'Emission factors'!$B$40*'Emission factors'!$E$40/1000</f>
        <v>0</v>
      </c>
      <c r="N4709" s="98">
        <f>'Activity data'!J971*'Emission factors'!$B$40*'Emission factors'!$E$40/1000</f>
        <v>0</v>
      </c>
      <c r="O4709" s="98">
        <f>'Activity data'!K971*'Emission factors'!$B$40*'Emission factors'!$E$40/1000</f>
        <v>6.4274844599999992E-2</v>
      </c>
      <c r="P4709" s="98">
        <f>'Activity data'!L971*'Emission factors'!$B$40*'Emission factors'!$E$40/1000</f>
        <v>6.3285307199999988E-2</v>
      </c>
      <c r="Q4709" s="98">
        <f>'Activity data'!M971*'Emission factors'!$B$40*'Emission factors'!$E$40/1000</f>
        <v>3.6642638399999997E-2</v>
      </c>
      <c r="R4709" s="98">
        <f>'Activity data'!N971*'Emission factors'!$B$40*'Emission factors'!$E$40/1000</f>
        <v>2.0865913199999999E-2</v>
      </c>
      <c r="S4709" s="98">
        <f>'Activity data'!O971*'Emission factors'!$B$40*'Emission factors'!$E$40/1000</f>
        <v>7.8235084799999993E-2</v>
      </c>
      <c r="T4709" s="98">
        <f>'Activity data'!P971*'Emission factors'!$B$40*'Emission factors'!$E$40/1000</f>
        <v>8.4536636400000004E-2</v>
      </c>
      <c r="U4709" s="98">
        <f>'Activity data'!Q971*'Emission factors'!$B$40*'Emission factors'!$E$40/1000</f>
        <v>8.4780854400000008E-2</v>
      </c>
    </row>
    <row r="4710" spans="1:21" x14ac:dyDescent="0.25">
      <c r="A4710" s="92" t="s">
        <v>11</v>
      </c>
      <c r="B4710" s="92" t="s">
        <v>12</v>
      </c>
      <c r="C4710" s="92" t="s">
        <v>43</v>
      </c>
      <c r="D4710" s="92" t="s">
        <v>43</v>
      </c>
      <c r="E4710" s="92" t="s">
        <v>26</v>
      </c>
      <c r="F4710" s="92" t="s">
        <v>34</v>
      </c>
      <c r="G4710" s="92" t="s">
        <v>97</v>
      </c>
      <c r="H4710" s="92" t="s">
        <v>74</v>
      </c>
      <c r="I4710" s="89" t="s">
        <v>204</v>
      </c>
      <c r="L4710" s="98">
        <f>'Activity data'!H972*'Emission factors'!$B$40*'Emission factors'!$E$40/1000</f>
        <v>0</v>
      </c>
      <c r="M4710" s="98">
        <f>'Activity data'!I972*'Emission factors'!$B$40*'Emission factors'!$E$40/1000</f>
        <v>0</v>
      </c>
      <c r="N4710" s="98">
        <f>'Activity data'!J972*'Emission factors'!$B$40*'Emission factors'!$E$40/1000</f>
        <v>0</v>
      </c>
      <c r="O4710" s="98">
        <f>'Activity data'!K972*'Emission factors'!$B$40*'Emission factors'!$E$40/1000</f>
        <v>6.0213432599999991E-2</v>
      </c>
      <c r="P4710" s="98">
        <f>'Activity data'!L972*'Emission factors'!$B$40*'Emission factors'!$E$40/1000</f>
        <v>9.8806906199999989E-2</v>
      </c>
      <c r="Q4710" s="98">
        <f>'Activity data'!M972*'Emission factors'!$B$40*'Emission factors'!$E$40/1000</f>
        <v>9.8770909799999987E-2</v>
      </c>
      <c r="R4710" s="98">
        <f>'Activity data'!N972*'Emission factors'!$B$40*'Emission factors'!$E$40/1000</f>
        <v>0.10278553859999996</v>
      </c>
      <c r="S4710" s="98">
        <f>'Activity data'!O972*'Emission factors'!$B$40*'Emission factors'!$E$40/1000</f>
        <v>2.6203439999999998E-2</v>
      </c>
      <c r="T4710" s="98">
        <f>'Activity data'!P972*'Emission factors'!$B$40*'Emission factors'!$E$40/1000</f>
        <v>0</v>
      </c>
      <c r="U4710" s="98">
        <f>'Activity data'!Q972*'Emission factors'!$B$40*'Emission factors'!$E$40/1000</f>
        <v>0</v>
      </c>
    </row>
    <row r="4711" spans="1:21" x14ac:dyDescent="0.25">
      <c r="A4711" s="92" t="s">
        <v>11</v>
      </c>
      <c r="B4711" s="92" t="s">
        <v>12</v>
      </c>
      <c r="C4711" s="92" t="s">
        <v>43</v>
      </c>
      <c r="D4711" s="92" t="s">
        <v>43</v>
      </c>
      <c r="E4711" s="92" t="s">
        <v>26</v>
      </c>
      <c r="F4711" s="92" t="s">
        <v>34</v>
      </c>
      <c r="G4711" s="92" t="s">
        <v>97</v>
      </c>
      <c r="H4711" s="92" t="s">
        <v>74</v>
      </c>
      <c r="I4711" s="89" t="s">
        <v>228</v>
      </c>
      <c r="L4711" s="98">
        <f>'Activity data'!H973*'Emission factors'!$B$40*'Emission factors'!$E$40/1000</f>
        <v>0</v>
      </c>
      <c r="M4711" s="98">
        <f>'Activity data'!I973*'Emission factors'!$B$40*'Emission factors'!$E$40/1000</f>
        <v>0</v>
      </c>
      <c r="N4711" s="98">
        <f>'Activity data'!J973*'Emission factors'!$B$40*'Emission factors'!$E$40/1000</f>
        <v>0</v>
      </c>
      <c r="O4711" s="98">
        <f>'Activity data'!K973*'Emission factors'!$B$40*'Emission factors'!$E$40/1000</f>
        <v>0</v>
      </c>
      <c r="P4711" s="98">
        <f>'Activity data'!L973*'Emission factors'!$B$40*'Emission factors'!$E$40/1000</f>
        <v>0</v>
      </c>
      <c r="Q4711" s="98">
        <f>'Activity data'!M973*'Emission factors'!$B$40*'Emission factors'!$E$40/1000</f>
        <v>0</v>
      </c>
      <c r="R4711" s="98">
        <f>'Activity data'!N973*'Emission factors'!$B$40*'Emission factors'!$E$40/1000</f>
        <v>0</v>
      </c>
      <c r="S4711" s="98">
        <f>'Activity data'!O973*'Emission factors'!$B$40*'Emission factors'!$E$40/1000</f>
        <v>0</v>
      </c>
      <c r="T4711" s="98">
        <f>'Activity data'!P973*'Emission factors'!$B$40*'Emission factors'!$E$40/1000</f>
        <v>0</v>
      </c>
      <c r="U4711" s="98">
        <f>'Activity data'!Q973*'Emission factors'!$B$40*'Emission factors'!$E$40/1000</f>
        <v>0</v>
      </c>
    </row>
    <row r="4712" spans="1:21" x14ac:dyDescent="0.25">
      <c r="A4712" s="92" t="s">
        <v>11</v>
      </c>
      <c r="B4712" s="92" t="s">
        <v>12</v>
      </c>
      <c r="C4712" s="92" t="s">
        <v>43</v>
      </c>
      <c r="D4712" s="92" t="s">
        <v>43</v>
      </c>
      <c r="E4712" s="92" t="s">
        <v>26</v>
      </c>
      <c r="F4712" s="92" t="s">
        <v>34</v>
      </c>
      <c r="G4712" s="92" t="s">
        <v>97</v>
      </c>
      <c r="H4712" s="92" t="s">
        <v>74</v>
      </c>
      <c r="I4712" s="89" t="s">
        <v>202</v>
      </c>
      <c r="L4712" s="98">
        <f>'Activity data'!H974*'Emission factors'!$B$40*'Emission factors'!$E$40/1000</f>
        <v>0</v>
      </c>
      <c r="M4712" s="98">
        <f>'Activity data'!I974*'Emission factors'!$B$40*'Emission factors'!$E$40/1000</f>
        <v>0</v>
      </c>
      <c r="N4712" s="98">
        <f>'Activity data'!J974*'Emission factors'!$B$40*'Emission factors'!$E$40/1000</f>
        <v>4.8795119999999994E-4</v>
      </c>
      <c r="O4712" s="98">
        <f>'Activity data'!K974*'Emission factors'!$B$40*'Emission factors'!$E$40/1000</f>
        <v>6.0998202599999989E-2</v>
      </c>
      <c r="P4712" s="98">
        <f>'Activity data'!L974*'Emission factors'!$B$40*'Emission factors'!$E$40/1000</f>
        <v>0.11418585299999999</v>
      </c>
      <c r="Q4712" s="98">
        <f>'Activity data'!M974*'Emission factors'!$B$40*'Emission factors'!$E$40/1000</f>
        <v>0.12854617439999999</v>
      </c>
      <c r="R4712" s="98">
        <f>'Activity data'!N974*'Emission factors'!$B$40*'Emission factors'!$E$40/1000</f>
        <v>0.13566043259999999</v>
      </c>
      <c r="S4712" s="98">
        <f>'Activity data'!O974*'Emission factors'!$B$40*'Emission factors'!$E$40/1000</f>
        <v>0.13648907700000001</v>
      </c>
      <c r="T4712" s="98">
        <f>'Activity data'!P974*'Emission factors'!$B$40*'Emission factors'!$E$40/1000</f>
        <v>0.15170028299999996</v>
      </c>
      <c r="U4712" s="98">
        <f>'Activity data'!Q974*'Emission factors'!$B$40*'Emission factors'!$E$40/1000</f>
        <v>0.13557159299999996</v>
      </c>
    </row>
    <row r="4713" spans="1:21" x14ac:dyDescent="0.25">
      <c r="A4713" s="92" t="s">
        <v>11</v>
      </c>
      <c r="B4713" s="92" t="s">
        <v>12</v>
      </c>
      <c r="C4713" s="92" t="s">
        <v>43</v>
      </c>
      <c r="D4713" s="92" t="s">
        <v>43</v>
      </c>
      <c r="E4713" s="92" t="s">
        <v>26</v>
      </c>
      <c r="F4713" s="92" t="s">
        <v>34</v>
      </c>
      <c r="G4713" s="92" t="s">
        <v>97</v>
      </c>
      <c r="H4713" s="92" t="s">
        <v>74</v>
      </c>
      <c r="I4713" s="89" t="s">
        <v>190</v>
      </c>
      <c r="L4713" s="98">
        <f>'Activity data'!H975*'Emission factors'!$B$40*'Emission factors'!$E$40/1000</f>
        <v>0</v>
      </c>
      <c r="M4713" s="98">
        <f>'Activity data'!I975*'Emission factors'!$B$40*'Emission factors'!$E$40/1000</f>
        <v>0</v>
      </c>
      <c r="N4713" s="98">
        <f>'Activity data'!J975*'Emission factors'!$B$40*'Emission factors'!$E$40/1000</f>
        <v>0</v>
      </c>
      <c r="O4713" s="98">
        <f>'Activity data'!K975*'Emission factors'!$B$40*'Emission factors'!$E$40/1000</f>
        <v>0</v>
      </c>
      <c r="P4713" s="98">
        <f>'Activity data'!L975*'Emission factors'!$B$40*'Emission factors'!$E$40/1000</f>
        <v>0</v>
      </c>
      <c r="Q4713" s="98">
        <f>'Activity data'!M975*'Emission factors'!$B$40*'Emission factors'!$E$40/1000</f>
        <v>0</v>
      </c>
      <c r="R4713" s="98">
        <f>'Activity data'!N975*'Emission factors'!$B$40*'Emission factors'!$E$40/1000</f>
        <v>0</v>
      </c>
      <c r="S4713" s="98">
        <f>'Activity data'!O975*'Emission factors'!$B$40*'Emission factors'!$E$40/1000</f>
        <v>0</v>
      </c>
      <c r="T4713" s="98">
        <f>'Activity data'!P975*'Emission factors'!$B$40*'Emission factors'!$E$40/1000</f>
        <v>0</v>
      </c>
      <c r="U4713" s="98">
        <f>'Activity data'!Q975*'Emission factors'!$B$40*'Emission factors'!$E$40/1000</f>
        <v>7.3663541999999999E-2</v>
      </c>
    </row>
    <row r="4714" spans="1:21" x14ac:dyDescent="0.25">
      <c r="A4714" s="92" t="s">
        <v>11</v>
      </c>
      <c r="B4714" s="92" t="s">
        <v>12</v>
      </c>
      <c r="C4714" s="92" t="s">
        <v>43</v>
      </c>
      <c r="D4714" s="92" t="s">
        <v>43</v>
      </c>
      <c r="E4714" s="92" t="s">
        <v>26</v>
      </c>
      <c r="F4714" s="92" t="s">
        <v>34</v>
      </c>
      <c r="G4714" s="92" t="s">
        <v>97</v>
      </c>
      <c r="H4714" s="92" t="s">
        <v>74</v>
      </c>
      <c r="I4714" s="89" t="s">
        <v>210</v>
      </c>
      <c r="L4714" s="98">
        <f>'Activity data'!H976*'Emission factors'!$B$40*'Emission factors'!$E$40/1000</f>
        <v>0</v>
      </c>
      <c r="M4714" s="98">
        <f>'Activity data'!I976*'Emission factors'!$B$40*'Emission factors'!$E$40/1000</f>
        <v>0</v>
      </c>
      <c r="N4714" s="98">
        <f>'Activity data'!J976*'Emission factors'!$B$40*'Emission factors'!$E$40/1000</f>
        <v>0</v>
      </c>
      <c r="O4714" s="98">
        <f>'Activity data'!K976*'Emission factors'!$B$40*'Emission factors'!$E$40/1000</f>
        <v>0</v>
      </c>
      <c r="P4714" s="98">
        <f>'Activity data'!L976*'Emission factors'!$B$40*'Emission factors'!$E$40/1000</f>
        <v>0</v>
      </c>
      <c r="Q4714" s="98">
        <f>'Activity data'!M976*'Emission factors'!$B$40*'Emission factors'!$E$40/1000</f>
        <v>0</v>
      </c>
      <c r="R4714" s="98">
        <f>'Activity data'!N976*'Emission factors'!$B$40*'Emission factors'!$E$40/1000</f>
        <v>0</v>
      </c>
      <c r="S4714" s="98">
        <f>'Activity data'!O976*'Emission factors'!$B$40*'Emission factors'!$E$40/1000</f>
        <v>0</v>
      </c>
      <c r="T4714" s="98">
        <f>'Activity data'!P976*'Emission factors'!$B$40*'Emission factors'!$E$40/1000</f>
        <v>0</v>
      </c>
      <c r="U4714" s="98">
        <f>'Activity data'!Q976*'Emission factors'!$B$40*'Emission factors'!$E$40/1000</f>
        <v>0</v>
      </c>
    </row>
    <row r="4715" spans="1:21" x14ac:dyDescent="0.25">
      <c r="A4715" s="92" t="s">
        <v>11</v>
      </c>
      <c r="B4715" s="92" t="s">
        <v>12</v>
      </c>
      <c r="C4715" s="92" t="s">
        <v>43</v>
      </c>
      <c r="D4715" s="92" t="s">
        <v>43</v>
      </c>
      <c r="E4715" s="92" t="s">
        <v>26</v>
      </c>
      <c r="F4715" s="92" t="s">
        <v>34</v>
      </c>
      <c r="G4715" s="92" t="s">
        <v>97</v>
      </c>
      <c r="H4715" s="92" t="s">
        <v>74</v>
      </c>
      <c r="I4715" s="89" t="s">
        <v>199</v>
      </c>
      <c r="L4715" s="98">
        <f>'Activity data'!H977*'Emission factors'!$B$40*'Emission factors'!$E$40/1000</f>
        <v>0</v>
      </c>
      <c r="M4715" s="98">
        <f>'Activity data'!I977*'Emission factors'!$B$40*'Emission factors'!$E$40/1000</f>
        <v>0</v>
      </c>
      <c r="N4715" s="98">
        <f>'Activity data'!J977*'Emission factors'!$B$40*'Emission factors'!$E$40/1000</f>
        <v>0</v>
      </c>
      <c r="O4715" s="98">
        <f>'Activity data'!K977*'Emission factors'!$B$40*'Emission factors'!$E$40/1000</f>
        <v>0.11977765739999999</v>
      </c>
      <c r="P4715" s="98">
        <f>'Activity data'!L977*'Emission factors'!$B$40*'Emission factors'!$E$40/1000</f>
        <v>0.17704853579999999</v>
      </c>
      <c r="Q4715" s="98">
        <f>'Activity data'!M977*'Emission factors'!$B$40*'Emission factors'!$E$40/1000</f>
        <v>0.105667917</v>
      </c>
      <c r="R4715" s="98">
        <f>'Activity data'!N977*'Emission factors'!$B$40*'Emission factors'!$E$40/1000</f>
        <v>9.9337580399999986E-2</v>
      </c>
      <c r="S4715" s="98">
        <f>'Activity data'!O977*'Emission factors'!$B$40*'Emission factors'!$E$40/1000</f>
        <v>0.1039137894</v>
      </c>
      <c r="T4715" s="98">
        <f>'Activity data'!P977*'Emission factors'!$B$40*'Emission factors'!$E$40/1000</f>
        <v>6.8902139399999979E-2</v>
      </c>
      <c r="U4715" s="98">
        <f>'Activity data'!Q977*'Emission factors'!$B$40*'Emission factors'!$E$40/1000</f>
        <v>3.5656555200000002E-2</v>
      </c>
    </row>
    <row r="4716" spans="1:21" x14ac:dyDescent="0.25">
      <c r="A4716" s="92" t="s">
        <v>11</v>
      </c>
      <c r="B4716" s="92" t="s">
        <v>12</v>
      </c>
      <c r="C4716" s="92" t="s">
        <v>43</v>
      </c>
      <c r="D4716" s="92" t="s">
        <v>43</v>
      </c>
      <c r="E4716" s="92" t="s">
        <v>26</v>
      </c>
      <c r="F4716" s="92" t="s">
        <v>34</v>
      </c>
      <c r="G4716" s="92" t="s">
        <v>97</v>
      </c>
      <c r="H4716" s="92" t="s">
        <v>74</v>
      </c>
      <c r="I4716" s="89" t="s">
        <v>233</v>
      </c>
      <c r="L4716" s="98">
        <f>'Activity data'!H978*'Emission factors'!$B$40*'Emission factors'!$E$40/1000</f>
        <v>0</v>
      </c>
      <c r="M4716" s="98">
        <f>'Activity data'!I978*'Emission factors'!$B$40*'Emission factors'!$E$40/1000</f>
        <v>0</v>
      </c>
      <c r="N4716" s="98">
        <f>'Activity data'!J978*'Emission factors'!$B$40*'Emission factors'!$E$40/1000</f>
        <v>0</v>
      </c>
      <c r="O4716" s="98">
        <f>'Activity data'!K978*'Emission factors'!$B$40*'Emission factors'!$E$40/1000</f>
        <v>0</v>
      </c>
      <c r="P4716" s="98">
        <f>'Activity data'!L978*'Emission factors'!$B$40*'Emission factors'!$E$40/1000</f>
        <v>1.9009917000000001E-2</v>
      </c>
      <c r="Q4716" s="98">
        <f>'Activity data'!M978*'Emission factors'!$B$40*'Emission factors'!$E$40/1000</f>
        <v>6.3366390000000007E-3</v>
      </c>
      <c r="R4716" s="98">
        <f>'Activity data'!N978*'Emission factors'!$B$40*'Emission factors'!$E$40/1000</f>
        <v>0</v>
      </c>
      <c r="S4716" s="98">
        <f>'Activity data'!O978*'Emission factors'!$B$40*'Emission factors'!$E$40/1000</f>
        <v>0</v>
      </c>
      <c r="T4716" s="98">
        <f>'Activity data'!P978*'Emission factors'!$B$40*'Emission factors'!$E$40/1000</f>
        <v>0</v>
      </c>
      <c r="U4716" s="98">
        <f>'Activity data'!Q978*'Emission factors'!$B$40*'Emission factors'!$E$40/1000</f>
        <v>0</v>
      </c>
    </row>
    <row r="4717" spans="1:21" x14ac:dyDescent="0.25">
      <c r="A4717" s="92" t="s">
        <v>11</v>
      </c>
      <c r="B4717" s="92" t="s">
        <v>12</v>
      </c>
      <c r="C4717" s="92" t="s">
        <v>43</v>
      </c>
      <c r="D4717" s="92" t="s">
        <v>43</v>
      </c>
      <c r="E4717" s="92" t="s">
        <v>26</v>
      </c>
      <c r="F4717" s="92" t="s">
        <v>34</v>
      </c>
      <c r="G4717" s="92" t="s">
        <v>97</v>
      </c>
      <c r="H4717" s="92" t="s">
        <v>74</v>
      </c>
      <c r="I4717" s="89" t="s">
        <v>200</v>
      </c>
      <c r="L4717" s="98">
        <f>'Activity data'!H979*'Emission factors'!$B$40*'Emission factors'!$E$40/1000</f>
        <v>0</v>
      </c>
      <c r="M4717" s="98">
        <f>'Activity data'!I979*'Emission factors'!$B$40*'Emission factors'!$E$40/1000</f>
        <v>0</v>
      </c>
      <c r="N4717" s="98">
        <f>'Activity data'!J979*'Emission factors'!$B$40*'Emission factors'!$E$40/1000</f>
        <v>2.2670459999999998E-4</v>
      </c>
      <c r="O4717" s="98">
        <f>'Activity data'!K979*'Emission factors'!$B$40*'Emission factors'!$E$40/1000</f>
        <v>0.10674835440000002</v>
      </c>
      <c r="P4717" s="98">
        <f>'Activity data'!L979*'Emission factors'!$B$40*'Emission factors'!$E$40/1000</f>
        <v>0.1256538576</v>
      </c>
      <c r="Q4717" s="98">
        <f>'Activity data'!M979*'Emission factors'!$B$40*'Emission factors'!$E$40/1000</f>
        <v>0.12355291620000002</v>
      </c>
      <c r="R4717" s="98">
        <f>'Activity data'!N979*'Emission factors'!$B$40*'Emission factors'!$E$40/1000</f>
        <v>0.10861004699999996</v>
      </c>
      <c r="S4717" s="98">
        <f>'Activity data'!O979*'Emission factors'!$B$40*'Emission factors'!$E$40/1000</f>
        <v>8.4066137999999985E-2</v>
      </c>
      <c r="T4717" s="98">
        <f>'Activity data'!P979*'Emission factors'!$B$40*'Emission factors'!$E$40/1000</f>
        <v>7.3947634800000009E-2</v>
      </c>
      <c r="U4717" s="98">
        <f>'Activity data'!Q979*'Emission factors'!$B$40*'Emission factors'!$E$40/1000</f>
        <v>5.8912471799999991E-2</v>
      </c>
    </row>
    <row r="4718" spans="1:21" x14ac:dyDescent="0.25">
      <c r="A4718" s="92" t="s">
        <v>11</v>
      </c>
      <c r="B4718" s="92" t="s">
        <v>12</v>
      </c>
      <c r="C4718" s="92" t="s">
        <v>43</v>
      </c>
      <c r="D4718" s="92" t="s">
        <v>43</v>
      </c>
      <c r="E4718" s="92" t="s">
        <v>45</v>
      </c>
      <c r="F4718" s="92" t="s">
        <v>34</v>
      </c>
      <c r="G4718" s="92" t="s">
        <v>97</v>
      </c>
      <c r="H4718" s="92" t="s">
        <v>74</v>
      </c>
      <c r="I4718" s="89" t="s">
        <v>227</v>
      </c>
      <c r="J4718" s="92" t="s">
        <v>99</v>
      </c>
      <c r="L4718" s="98">
        <f>'Activity data'!H980*'Emission factors'!$B$43*'Emission factors'!$E$43/1000</f>
        <v>0</v>
      </c>
      <c r="M4718" s="98">
        <f>'Activity data'!I980*'Emission factors'!$B$43*'Emission factors'!$E$43/1000</f>
        <v>0</v>
      </c>
      <c r="N4718" s="98">
        <f>'Activity data'!J980*'Emission factors'!$B$43*'Emission factors'!$E$43/1000</f>
        <v>0</v>
      </c>
      <c r="O4718" s="98">
        <f>'Activity data'!K980*'Emission factors'!$B$43*'Emission factors'!$E$43/1000</f>
        <v>0</v>
      </c>
      <c r="P4718" s="98">
        <f>'Activity data'!L980*'Emission factors'!$B$43*'Emission factors'!$E$43/1000</f>
        <v>0</v>
      </c>
      <c r="Q4718" s="98">
        <f>'Activity data'!M980*'Emission factors'!$B$43*'Emission factors'!$E$43/1000</f>
        <v>0</v>
      </c>
      <c r="R4718" s="98">
        <f>'Activity data'!N980*'Emission factors'!$B$43*'Emission factors'!$E$43/1000</f>
        <v>0</v>
      </c>
      <c r="S4718" s="98">
        <f>'Activity data'!O980*'Emission factors'!$B$43*'Emission factors'!$E$43/1000</f>
        <v>0</v>
      </c>
      <c r="T4718" s="98">
        <f>'Activity data'!P980*'Emission factors'!$B$43*'Emission factors'!$E$43/1000</f>
        <v>0</v>
      </c>
      <c r="U4718" s="98">
        <f>'Activity data'!Q980*'Emission factors'!$B$43*'Emission factors'!$E$43/1000</f>
        <v>0</v>
      </c>
    </row>
    <row r="4719" spans="1:21" x14ac:dyDescent="0.25">
      <c r="A4719" s="92" t="s">
        <v>11</v>
      </c>
      <c r="B4719" s="92" t="s">
        <v>12</v>
      </c>
      <c r="C4719" s="92" t="s">
        <v>43</v>
      </c>
      <c r="D4719" s="92" t="s">
        <v>43</v>
      </c>
      <c r="E4719" s="92" t="s">
        <v>45</v>
      </c>
      <c r="F4719" s="92" t="s">
        <v>34</v>
      </c>
      <c r="G4719" s="92" t="s">
        <v>97</v>
      </c>
      <c r="H4719" s="92" t="s">
        <v>74</v>
      </c>
      <c r="I4719" s="89" t="s">
        <v>203</v>
      </c>
      <c r="L4719" s="98">
        <f>'Activity data'!H981*'Emission factors'!$B$43*'Emission factors'!$E$43/1000</f>
        <v>0</v>
      </c>
      <c r="M4719" s="98">
        <f>'Activity data'!I981*'Emission factors'!$B$43*'Emission factors'!$E$43/1000</f>
        <v>0</v>
      </c>
      <c r="N4719" s="98">
        <f>'Activity data'!J981*'Emission factors'!$B$43*'Emission factors'!$E$43/1000</f>
        <v>0</v>
      </c>
      <c r="O4719" s="98">
        <f>'Activity data'!K981*'Emission factors'!$B$43*'Emission factors'!$E$43/1000</f>
        <v>0</v>
      </c>
      <c r="P4719" s="98">
        <f>'Activity data'!L981*'Emission factors'!$B$43*'Emission factors'!$E$43/1000</f>
        <v>0</v>
      </c>
      <c r="Q4719" s="98">
        <f>'Activity data'!M981*'Emission factors'!$B$43*'Emission factors'!$E$43/1000</f>
        <v>0</v>
      </c>
      <c r="R4719" s="98">
        <f>'Activity data'!N981*'Emission factors'!$B$43*'Emission factors'!$E$43/1000</f>
        <v>0</v>
      </c>
      <c r="S4719" s="98">
        <f>'Activity data'!O981*'Emission factors'!$B$43*'Emission factors'!$E$43/1000</f>
        <v>0</v>
      </c>
      <c r="T4719" s="98">
        <f>'Activity data'!P981*'Emission factors'!$B$43*'Emission factors'!$E$43/1000</f>
        <v>0</v>
      </c>
      <c r="U4719" s="98">
        <f>'Activity data'!Q981*'Emission factors'!$B$43*'Emission factors'!$E$43/1000</f>
        <v>0</v>
      </c>
    </row>
    <row r="4720" spans="1:21" x14ac:dyDescent="0.25">
      <c r="A4720" s="92" t="s">
        <v>11</v>
      </c>
      <c r="B4720" s="92" t="s">
        <v>12</v>
      </c>
      <c r="C4720" s="92" t="s">
        <v>43</v>
      </c>
      <c r="D4720" s="92" t="s">
        <v>43</v>
      </c>
      <c r="E4720" s="92" t="s">
        <v>45</v>
      </c>
      <c r="F4720" s="92" t="s">
        <v>34</v>
      </c>
      <c r="G4720" s="92" t="s">
        <v>97</v>
      </c>
      <c r="H4720" s="92" t="s">
        <v>74</v>
      </c>
      <c r="I4720" s="89" t="s">
        <v>191</v>
      </c>
      <c r="L4720" s="98">
        <f>'Activity data'!H982*'Emission factors'!$B$43*'Emission factors'!$E$43/1000</f>
        <v>0</v>
      </c>
      <c r="M4720" s="98">
        <f>'Activity data'!I982*'Emission factors'!$B$43*'Emission factors'!$E$43/1000</f>
        <v>0</v>
      </c>
      <c r="N4720" s="98">
        <f>'Activity data'!J982*'Emission factors'!$B$43*'Emission factors'!$E$43/1000</f>
        <v>0</v>
      </c>
      <c r="O4720" s="98">
        <f>'Activity data'!K982*'Emission factors'!$B$43*'Emission factors'!$E$43/1000</f>
        <v>0</v>
      </c>
      <c r="P4720" s="98">
        <f>'Activity data'!L982*'Emission factors'!$B$43*'Emission factors'!$E$43/1000</f>
        <v>0</v>
      </c>
      <c r="Q4720" s="98">
        <f>'Activity data'!M982*'Emission factors'!$B$43*'Emission factors'!$E$43/1000</f>
        <v>0</v>
      </c>
      <c r="R4720" s="98">
        <f>'Activity data'!N982*'Emission factors'!$B$43*'Emission factors'!$E$43/1000</f>
        <v>0</v>
      </c>
      <c r="S4720" s="98">
        <f>'Activity data'!O982*'Emission factors'!$B$43*'Emission factors'!$E$43/1000</f>
        <v>0</v>
      </c>
      <c r="T4720" s="98">
        <f>'Activity data'!P982*'Emission factors'!$B$43*'Emission factors'!$E$43/1000</f>
        <v>0</v>
      </c>
      <c r="U4720" s="98">
        <f>'Activity data'!Q982*'Emission factors'!$B$43*'Emission factors'!$E$43/1000</f>
        <v>0</v>
      </c>
    </row>
    <row r="4721" spans="1:21" x14ac:dyDescent="0.25">
      <c r="A4721" s="92" t="s">
        <v>11</v>
      </c>
      <c r="B4721" s="92" t="s">
        <v>12</v>
      </c>
      <c r="C4721" s="92" t="s">
        <v>43</v>
      </c>
      <c r="D4721" s="92" t="s">
        <v>43</v>
      </c>
      <c r="E4721" s="92" t="s">
        <v>45</v>
      </c>
      <c r="F4721" s="92" t="s">
        <v>34</v>
      </c>
      <c r="G4721" s="92" t="s">
        <v>97</v>
      </c>
      <c r="H4721" s="92" t="s">
        <v>74</v>
      </c>
      <c r="I4721" s="89" t="s">
        <v>192</v>
      </c>
      <c r="L4721" s="98">
        <f>'Activity data'!H983*'Emission factors'!$B$43*'Emission factors'!$E$43/1000</f>
        <v>0</v>
      </c>
      <c r="M4721" s="98">
        <f>'Activity data'!I983*'Emission factors'!$B$43*'Emission factors'!$E$43/1000</f>
        <v>0</v>
      </c>
      <c r="N4721" s="98">
        <f>'Activity data'!J983*'Emission factors'!$B$43*'Emission factors'!$E$43/1000</f>
        <v>0</v>
      </c>
      <c r="O4721" s="98">
        <f>'Activity data'!K983*'Emission factors'!$B$43*'Emission factors'!$E$43/1000</f>
        <v>0</v>
      </c>
      <c r="P4721" s="98">
        <f>'Activity data'!L983*'Emission factors'!$B$43*'Emission factors'!$E$43/1000</f>
        <v>0</v>
      </c>
      <c r="Q4721" s="98">
        <f>'Activity data'!M983*'Emission factors'!$B$43*'Emission factors'!$E$43/1000</f>
        <v>0</v>
      </c>
      <c r="R4721" s="98">
        <f>'Activity data'!N983*'Emission factors'!$B$43*'Emission factors'!$E$43/1000</f>
        <v>0</v>
      </c>
      <c r="S4721" s="98">
        <f>'Activity data'!O983*'Emission factors'!$B$43*'Emission factors'!$E$43/1000</f>
        <v>0</v>
      </c>
      <c r="T4721" s="98">
        <f>'Activity data'!P983*'Emission factors'!$B$43*'Emission factors'!$E$43/1000</f>
        <v>0</v>
      </c>
      <c r="U4721" s="98">
        <f>'Activity data'!Q983*'Emission factors'!$B$43*'Emission factors'!$E$43/1000</f>
        <v>0</v>
      </c>
    </row>
    <row r="4722" spans="1:21" x14ac:dyDescent="0.25">
      <c r="A4722" s="92" t="s">
        <v>11</v>
      </c>
      <c r="B4722" s="92" t="s">
        <v>12</v>
      </c>
      <c r="C4722" s="92" t="s">
        <v>43</v>
      </c>
      <c r="D4722" s="92" t="s">
        <v>43</v>
      </c>
      <c r="E4722" s="92" t="s">
        <v>45</v>
      </c>
      <c r="F4722" s="92" t="s">
        <v>34</v>
      </c>
      <c r="G4722" s="92" t="s">
        <v>97</v>
      </c>
      <c r="H4722" s="92" t="s">
        <v>74</v>
      </c>
      <c r="I4722" s="89" t="s">
        <v>206</v>
      </c>
      <c r="L4722" s="98">
        <f>'Activity data'!H984*'Emission factors'!$B$43*'Emission factors'!$E$43/1000</f>
        <v>0</v>
      </c>
      <c r="M4722" s="98">
        <f>'Activity data'!I984*'Emission factors'!$B$43*'Emission factors'!$E$43/1000</f>
        <v>0</v>
      </c>
      <c r="N4722" s="98">
        <f>'Activity data'!J984*'Emission factors'!$B$43*'Emission factors'!$E$43/1000</f>
        <v>0</v>
      </c>
      <c r="O4722" s="98">
        <f>'Activity data'!K984*'Emission factors'!$B$43*'Emission factors'!$E$43/1000</f>
        <v>0</v>
      </c>
      <c r="P4722" s="98">
        <f>'Activity data'!L984*'Emission factors'!$B$43*'Emission factors'!$E$43/1000</f>
        <v>0</v>
      </c>
      <c r="Q4722" s="98">
        <f>'Activity data'!M984*'Emission factors'!$B$43*'Emission factors'!$E$43/1000</f>
        <v>0</v>
      </c>
      <c r="R4722" s="98">
        <f>'Activity data'!N984*'Emission factors'!$B$43*'Emission factors'!$E$43/1000</f>
        <v>0</v>
      </c>
      <c r="S4722" s="98">
        <f>'Activity data'!O984*'Emission factors'!$B$43*'Emission factors'!$E$43/1000</f>
        <v>0</v>
      </c>
      <c r="T4722" s="98">
        <f>'Activity data'!P984*'Emission factors'!$B$43*'Emission factors'!$E$43/1000</f>
        <v>0</v>
      </c>
      <c r="U4722" s="98">
        <f>'Activity data'!Q984*'Emission factors'!$B$43*'Emission factors'!$E$43/1000</f>
        <v>0</v>
      </c>
    </row>
    <row r="4723" spans="1:21" x14ac:dyDescent="0.25">
      <c r="A4723" s="92" t="s">
        <v>11</v>
      </c>
      <c r="B4723" s="92" t="s">
        <v>12</v>
      </c>
      <c r="C4723" s="92" t="s">
        <v>43</v>
      </c>
      <c r="D4723" s="92" t="s">
        <v>43</v>
      </c>
      <c r="E4723" s="92" t="s">
        <v>45</v>
      </c>
      <c r="F4723" s="92" t="s">
        <v>34</v>
      </c>
      <c r="G4723" s="92" t="s">
        <v>97</v>
      </c>
      <c r="H4723" s="92" t="s">
        <v>74</v>
      </c>
      <c r="I4723" s="89" t="s">
        <v>220</v>
      </c>
      <c r="L4723" s="98">
        <f>'Activity data'!H985*'Emission factors'!$B$43*'Emission factors'!$E$43/1000</f>
        <v>0</v>
      </c>
      <c r="M4723" s="98">
        <f>'Activity data'!I985*'Emission factors'!$B$43*'Emission factors'!$E$43/1000</f>
        <v>0</v>
      </c>
      <c r="N4723" s="98">
        <f>'Activity data'!J985*'Emission factors'!$B$43*'Emission factors'!$E$43/1000</f>
        <v>0</v>
      </c>
      <c r="O4723" s="98">
        <f>'Activity data'!K985*'Emission factors'!$B$43*'Emission factors'!$E$43/1000</f>
        <v>0</v>
      </c>
      <c r="P4723" s="98">
        <f>'Activity data'!L985*'Emission factors'!$B$43*'Emission factors'!$E$43/1000</f>
        <v>0</v>
      </c>
      <c r="Q4723" s="98">
        <f>'Activity data'!M985*'Emission factors'!$B$43*'Emission factors'!$E$43/1000</f>
        <v>0</v>
      </c>
      <c r="R4723" s="98">
        <f>'Activity data'!N985*'Emission factors'!$B$43*'Emission factors'!$E$43/1000</f>
        <v>0</v>
      </c>
      <c r="S4723" s="98">
        <f>'Activity data'!O985*'Emission factors'!$B$43*'Emission factors'!$E$43/1000</f>
        <v>0</v>
      </c>
      <c r="T4723" s="98">
        <f>'Activity data'!P985*'Emission factors'!$B$43*'Emission factors'!$E$43/1000</f>
        <v>0</v>
      </c>
      <c r="U4723" s="98">
        <f>'Activity data'!Q985*'Emission factors'!$B$43*'Emission factors'!$E$43/1000</f>
        <v>0</v>
      </c>
    </row>
    <row r="4724" spans="1:21" x14ac:dyDescent="0.25">
      <c r="A4724" s="92" t="s">
        <v>11</v>
      </c>
      <c r="B4724" s="92" t="s">
        <v>12</v>
      </c>
      <c r="C4724" s="92" t="s">
        <v>43</v>
      </c>
      <c r="D4724" s="92" t="s">
        <v>43</v>
      </c>
      <c r="E4724" s="92" t="s">
        <v>45</v>
      </c>
      <c r="F4724" s="92" t="s">
        <v>34</v>
      </c>
      <c r="G4724" s="92" t="s">
        <v>97</v>
      </c>
      <c r="H4724" s="92" t="s">
        <v>74</v>
      </c>
      <c r="I4724" s="89" t="s">
        <v>193</v>
      </c>
      <c r="L4724" s="98">
        <f>'Activity data'!H986*'Emission factors'!$B$43*'Emission factors'!$E$43/1000</f>
        <v>0</v>
      </c>
      <c r="M4724" s="98">
        <f>'Activity data'!I986*'Emission factors'!$B$43*'Emission factors'!$E$43/1000</f>
        <v>0</v>
      </c>
      <c r="N4724" s="98">
        <f>'Activity data'!J986*'Emission factors'!$B$43*'Emission factors'!$E$43/1000</f>
        <v>0</v>
      </c>
      <c r="O4724" s="98">
        <f>'Activity data'!K986*'Emission factors'!$B$43*'Emission factors'!$E$43/1000</f>
        <v>0</v>
      </c>
      <c r="P4724" s="98">
        <f>'Activity data'!L986*'Emission factors'!$B$43*'Emission factors'!$E$43/1000</f>
        <v>0</v>
      </c>
      <c r="Q4724" s="98">
        <f>'Activity data'!M986*'Emission factors'!$B$43*'Emission factors'!$E$43/1000</f>
        <v>0</v>
      </c>
      <c r="R4724" s="98">
        <f>'Activity data'!N986*'Emission factors'!$B$43*'Emission factors'!$E$43/1000</f>
        <v>0</v>
      </c>
      <c r="S4724" s="98">
        <f>'Activity data'!O986*'Emission factors'!$B$43*'Emission factors'!$E$43/1000</f>
        <v>0</v>
      </c>
      <c r="T4724" s="98">
        <f>'Activity data'!P986*'Emission factors'!$B$43*'Emission factors'!$E$43/1000</f>
        <v>0</v>
      </c>
      <c r="U4724" s="98">
        <f>'Activity data'!Q986*'Emission factors'!$B$43*'Emission factors'!$E$43/1000</f>
        <v>0</v>
      </c>
    </row>
    <row r="4725" spans="1:21" x14ac:dyDescent="0.25">
      <c r="A4725" s="92" t="s">
        <v>11</v>
      </c>
      <c r="B4725" s="92" t="s">
        <v>12</v>
      </c>
      <c r="C4725" s="92" t="s">
        <v>43</v>
      </c>
      <c r="D4725" s="92" t="s">
        <v>43</v>
      </c>
      <c r="E4725" s="92" t="s">
        <v>45</v>
      </c>
      <c r="F4725" s="92" t="s">
        <v>34</v>
      </c>
      <c r="G4725" s="92" t="s">
        <v>97</v>
      </c>
      <c r="H4725" s="92" t="s">
        <v>74</v>
      </c>
      <c r="I4725" s="89" t="s">
        <v>259</v>
      </c>
      <c r="L4725" s="98">
        <f>'Activity data'!H987*'Emission factors'!$B$43*'Emission factors'!$E$43/1000</f>
        <v>0</v>
      </c>
      <c r="M4725" s="98">
        <f>'Activity data'!I987*'Emission factors'!$B$43*'Emission factors'!$E$43/1000</f>
        <v>0</v>
      </c>
      <c r="N4725" s="98">
        <f>'Activity data'!J987*'Emission factors'!$B$43*'Emission factors'!$E$43/1000</f>
        <v>0</v>
      </c>
      <c r="O4725" s="98">
        <f>'Activity data'!K987*'Emission factors'!$B$43*'Emission factors'!$E$43/1000</f>
        <v>0</v>
      </c>
      <c r="P4725" s="98">
        <f>'Activity data'!L987*'Emission factors'!$B$43*'Emission factors'!$E$43/1000</f>
        <v>0</v>
      </c>
      <c r="Q4725" s="98">
        <f>'Activity data'!M987*'Emission factors'!$B$43*'Emission factors'!$E$43/1000</f>
        <v>0</v>
      </c>
      <c r="R4725" s="98">
        <f>'Activity data'!N987*'Emission factors'!$B$43*'Emission factors'!$E$43/1000</f>
        <v>0</v>
      </c>
      <c r="S4725" s="98">
        <f>'Activity data'!O987*'Emission factors'!$B$43*'Emission factors'!$E$43/1000</f>
        <v>0</v>
      </c>
      <c r="T4725" s="98">
        <f>'Activity data'!P987*'Emission factors'!$B$43*'Emission factors'!$E$43/1000</f>
        <v>0</v>
      </c>
      <c r="U4725" s="98">
        <f>'Activity data'!Q987*'Emission factors'!$B$43*'Emission factors'!$E$43/1000</f>
        <v>0</v>
      </c>
    </row>
    <row r="4726" spans="1:21" x14ac:dyDescent="0.25">
      <c r="A4726" s="92" t="s">
        <v>11</v>
      </c>
      <c r="B4726" s="92" t="s">
        <v>12</v>
      </c>
      <c r="C4726" s="92" t="s">
        <v>43</v>
      </c>
      <c r="D4726" s="92" t="s">
        <v>43</v>
      </c>
      <c r="E4726" s="92" t="s">
        <v>45</v>
      </c>
      <c r="F4726" s="92" t="s">
        <v>34</v>
      </c>
      <c r="G4726" s="92" t="s">
        <v>97</v>
      </c>
      <c r="H4726" s="92" t="s">
        <v>74</v>
      </c>
      <c r="I4726" s="89" t="s">
        <v>223</v>
      </c>
      <c r="L4726" s="98">
        <f>'Activity data'!H988*'Emission factors'!$B$43*'Emission factors'!$E$43/1000</f>
        <v>0</v>
      </c>
      <c r="M4726" s="98">
        <f>'Activity data'!I988*'Emission factors'!$B$43*'Emission factors'!$E$43/1000</f>
        <v>0</v>
      </c>
      <c r="N4726" s="98">
        <f>'Activity data'!J988*'Emission factors'!$B$43*'Emission factors'!$E$43/1000</f>
        <v>0</v>
      </c>
      <c r="O4726" s="98">
        <f>'Activity data'!K988*'Emission factors'!$B$43*'Emission factors'!$E$43/1000</f>
        <v>0</v>
      </c>
      <c r="P4726" s="98">
        <f>'Activity data'!L988*'Emission factors'!$B$43*'Emission factors'!$E$43/1000</f>
        <v>0</v>
      </c>
      <c r="Q4726" s="98">
        <f>'Activity data'!M988*'Emission factors'!$B$43*'Emission factors'!$E$43/1000</f>
        <v>0</v>
      </c>
      <c r="R4726" s="98">
        <f>'Activity data'!N988*'Emission factors'!$B$43*'Emission factors'!$E$43/1000</f>
        <v>0</v>
      </c>
      <c r="S4726" s="98">
        <f>'Activity data'!O988*'Emission factors'!$B$43*'Emission factors'!$E$43/1000</f>
        <v>0</v>
      </c>
      <c r="T4726" s="98">
        <f>'Activity data'!P988*'Emission factors'!$B$43*'Emission factors'!$E$43/1000</f>
        <v>0</v>
      </c>
      <c r="U4726" s="98">
        <f>'Activity data'!Q988*'Emission factors'!$B$43*'Emission factors'!$E$43/1000</f>
        <v>0</v>
      </c>
    </row>
    <row r="4727" spans="1:21" x14ac:dyDescent="0.25">
      <c r="A4727" s="92" t="s">
        <v>11</v>
      </c>
      <c r="B4727" s="92" t="s">
        <v>12</v>
      </c>
      <c r="C4727" s="92" t="s">
        <v>43</v>
      </c>
      <c r="D4727" s="92" t="s">
        <v>43</v>
      </c>
      <c r="E4727" s="92" t="s">
        <v>45</v>
      </c>
      <c r="F4727" s="92" t="s">
        <v>34</v>
      </c>
      <c r="G4727" s="92" t="s">
        <v>97</v>
      </c>
      <c r="H4727" s="92" t="s">
        <v>74</v>
      </c>
      <c r="I4727" s="92" t="s">
        <v>221</v>
      </c>
      <c r="L4727" s="98">
        <f>'Activity data'!H989*'Emission factors'!$B$43*'Emission factors'!$E$43/1000</f>
        <v>0</v>
      </c>
      <c r="M4727" s="98">
        <f>'Activity data'!I989*'Emission factors'!$B$43*'Emission factors'!$E$43/1000</f>
        <v>0</v>
      </c>
      <c r="N4727" s="98">
        <f>'Activity data'!J989*'Emission factors'!$B$43*'Emission factors'!$E$43/1000</f>
        <v>0</v>
      </c>
      <c r="O4727" s="98">
        <f>'Activity data'!K989*'Emission factors'!$B$43*'Emission factors'!$E$43/1000</f>
        <v>0</v>
      </c>
      <c r="P4727" s="98">
        <f>'Activity data'!L989*'Emission factors'!$B$43*'Emission factors'!$E$43/1000</f>
        <v>0</v>
      </c>
      <c r="Q4727" s="98">
        <f>'Activity data'!M989*'Emission factors'!$B$43*'Emission factors'!$E$43/1000</f>
        <v>0</v>
      </c>
      <c r="R4727" s="98">
        <f>'Activity data'!N989*'Emission factors'!$B$43*'Emission factors'!$E$43/1000</f>
        <v>0</v>
      </c>
      <c r="S4727" s="98">
        <f>'Activity data'!O989*'Emission factors'!$B$43*'Emission factors'!$E$43/1000</f>
        <v>0</v>
      </c>
      <c r="T4727" s="98">
        <f>'Activity data'!P989*'Emission factors'!$B$43*'Emission factors'!$E$43/1000</f>
        <v>0</v>
      </c>
      <c r="U4727" s="98">
        <f>'Activity data'!Q989*'Emission factors'!$B$43*'Emission factors'!$E$43/1000</f>
        <v>0</v>
      </c>
    </row>
    <row r="4728" spans="1:21" x14ac:dyDescent="0.25">
      <c r="A4728" s="92" t="s">
        <v>11</v>
      </c>
      <c r="B4728" s="92" t="s">
        <v>12</v>
      </c>
      <c r="C4728" s="92" t="s">
        <v>43</v>
      </c>
      <c r="D4728" s="92" t="s">
        <v>43</v>
      </c>
      <c r="E4728" s="92" t="s">
        <v>45</v>
      </c>
      <c r="F4728" s="92" t="s">
        <v>34</v>
      </c>
      <c r="G4728" s="92" t="s">
        <v>97</v>
      </c>
      <c r="H4728" s="92" t="s">
        <v>74</v>
      </c>
      <c r="I4728" s="89" t="s">
        <v>222</v>
      </c>
      <c r="L4728" s="98">
        <f>'Activity data'!H990*'Emission factors'!$B$43*'Emission factors'!$E$43/1000</f>
        <v>0</v>
      </c>
      <c r="M4728" s="98">
        <f>'Activity data'!I990*'Emission factors'!$B$43*'Emission factors'!$E$43/1000</f>
        <v>0</v>
      </c>
      <c r="N4728" s="98">
        <f>'Activity data'!J990*'Emission factors'!$B$43*'Emission factors'!$E$43/1000</f>
        <v>0</v>
      </c>
      <c r="O4728" s="98">
        <f>'Activity data'!K990*'Emission factors'!$B$43*'Emission factors'!$E$43/1000</f>
        <v>0</v>
      </c>
      <c r="P4728" s="98">
        <f>'Activity data'!L990*'Emission factors'!$B$43*'Emission factors'!$E$43/1000</f>
        <v>0</v>
      </c>
      <c r="Q4728" s="98">
        <f>'Activity data'!M990*'Emission factors'!$B$43*'Emission factors'!$E$43/1000</f>
        <v>0</v>
      </c>
      <c r="R4728" s="98">
        <f>'Activity data'!N990*'Emission factors'!$B$43*'Emission factors'!$E$43/1000</f>
        <v>0</v>
      </c>
      <c r="S4728" s="98">
        <f>'Activity data'!O990*'Emission factors'!$B$43*'Emission factors'!$E$43/1000</f>
        <v>0</v>
      </c>
      <c r="T4728" s="98">
        <f>'Activity data'!P990*'Emission factors'!$B$43*'Emission factors'!$E$43/1000</f>
        <v>0</v>
      </c>
      <c r="U4728" s="98">
        <f>'Activity data'!Q990*'Emission factors'!$B$43*'Emission factors'!$E$43/1000</f>
        <v>0</v>
      </c>
    </row>
    <row r="4729" spans="1:21" x14ac:dyDescent="0.25">
      <c r="A4729" s="92" t="s">
        <v>11</v>
      </c>
      <c r="B4729" s="92" t="s">
        <v>12</v>
      </c>
      <c r="C4729" s="92" t="s">
        <v>43</v>
      </c>
      <c r="D4729" s="92" t="s">
        <v>43</v>
      </c>
      <c r="E4729" s="92" t="s">
        <v>45</v>
      </c>
      <c r="F4729" s="92" t="s">
        <v>34</v>
      </c>
      <c r="G4729" s="92" t="s">
        <v>97</v>
      </c>
      <c r="H4729" s="92" t="s">
        <v>74</v>
      </c>
      <c r="I4729" s="89" t="s">
        <v>201</v>
      </c>
      <c r="L4729" s="98">
        <f>'Activity data'!H991*'Emission factors'!$B$43*'Emission factors'!$E$43/1000</f>
        <v>0</v>
      </c>
      <c r="M4729" s="98">
        <f>'Activity data'!I991*'Emission factors'!$B$43*'Emission factors'!$E$43/1000</f>
        <v>0</v>
      </c>
      <c r="N4729" s="98">
        <f>'Activity data'!J991*'Emission factors'!$B$43*'Emission factors'!$E$43/1000</f>
        <v>0</v>
      </c>
      <c r="O4729" s="98">
        <f>'Activity data'!K991*'Emission factors'!$B$43*'Emission factors'!$E$43/1000</f>
        <v>0</v>
      </c>
      <c r="P4729" s="98">
        <f>'Activity data'!L991*'Emission factors'!$B$43*'Emission factors'!$E$43/1000</f>
        <v>0</v>
      </c>
      <c r="Q4729" s="98">
        <f>'Activity data'!M991*'Emission factors'!$B$43*'Emission factors'!$E$43/1000</f>
        <v>0</v>
      </c>
      <c r="R4729" s="98">
        <f>'Activity data'!N991*'Emission factors'!$B$43*'Emission factors'!$E$43/1000</f>
        <v>0</v>
      </c>
      <c r="S4729" s="98">
        <f>'Activity data'!O991*'Emission factors'!$B$43*'Emission factors'!$E$43/1000</f>
        <v>0</v>
      </c>
      <c r="T4729" s="98">
        <f>'Activity data'!P991*'Emission factors'!$B$43*'Emission factors'!$E$43/1000</f>
        <v>0</v>
      </c>
      <c r="U4729" s="98">
        <f>'Activity data'!Q991*'Emission factors'!$B$43*'Emission factors'!$E$43/1000</f>
        <v>0</v>
      </c>
    </row>
    <row r="4730" spans="1:21" x14ac:dyDescent="0.25">
      <c r="A4730" s="92" t="s">
        <v>11</v>
      </c>
      <c r="B4730" s="92" t="s">
        <v>12</v>
      </c>
      <c r="C4730" s="92" t="s">
        <v>43</v>
      </c>
      <c r="D4730" s="92" t="s">
        <v>43</v>
      </c>
      <c r="E4730" s="92" t="s">
        <v>45</v>
      </c>
      <c r="F4730" s="92" t="s">
        <v>34</v>
      </c>
      <c r="G4730" s="92" t="s">
        <v>97</v>
      </c>
      <c r="H4730" s="92" t="s">
        <v>74</v>
      </c>
      <c r="I4730" s="89" t="s">
        <v>207</v>
      </c>
      <c r="L4730" s="98">
        <f>'Activity data'!H992*'Emission factors'!$B$43*'Emission factors'!$E$43/1000</f>
        <v>0</v>
      </c>
      <c r="M4730" s="98">
        <f>'Activity data'!I992*'Emission factors'!$B$43*'Emission factors'!$E$43/1000</f>
        <v>0</v>
      </c>
      <c r="N4730" s="98">
        <f>'Activity data'!J992*'Emission factors'!$B$43*'Emission factors'!$E$43/1000</f>
        <v>0</v>
      </c>
      <c r="O4730" s="98">
        <f>'Activity data'!K992*'Emission factors'!$B$43*'Emission factors'!$E$43/1000</f>
        <v>0</v>
      </c>
      <c r="P4730" s="98">
        <f>'Activity data'!L992*'Emission factors'!$B$43*'Emission factors'!$E$43/1000</f>
        <v>0</v>
      </c>
      <c r="Q4730" s="98">
        <f>'Activity data'!M992*'Emission factors'!$B$43*'Emission factors'!$E$43/1000</f>
        <v>0</v>
      </c>
      <c r="R4730" s="98">
        <f>'Activity data'!N992*'Emission factors'!$B$43*'Emission factors'!$E$43/1000</f>
        <v>0</v>
      </c>
      <c r="S4730" s="98">
        <f>'Activity data'!O992*'Emission factors'!$B$43*'Emission factors'!$E$43/1000</f>
        <v>0</v>
      </c>
      <c r="T4730" s="98">
        <f>'Activity data'!P992*'Emission factors'!$B$43*'Emission factors'!$E$43/1000</f>
        <v>0</v>
      </c>
      <c r="U4730" s="98">
        <f>'Activity data'!Q992*'Emission factors'!$B$43*'Emission factors'!$E$43/1000</f>
        <v>0</v>
      </c>
    </row>
    <row r="4731" spans="1:21" x14ac:dyDescent="0.25">
      <c r="A4731" s="92" t="s">
        <v>11</v>
      </c>
      <c r="B4731" s="92" t="s">
        <v>12</v>
      </c>
      <c r="C4731" s="92" t="s">
        <v>43</v>
      </c>
      <c r="D4731" s="92" t="s">
        <v>43</v>
      </c>
      <c r="E4731" s="92" t="s">
        <v>45</v>
      </c>
      <c r="F4731" s="92" t="s">
        <v>34</v>
      </c>
      <c r="G4731" s="92" t="s">
        <v>97</v>
      </c>
      <c r="H4731" s="92" t="s">
        <v>74</v>
      </c>
      <c r="I4731" s="89" t="s">
        <v>218</v>
      </c>
      <c r="L4731" s="98">
        <f>'Activity data'!H993*'Emission factors'!$B$43*'Emission factors'!$E$43/1000</f>
        <v>0</v>
      </c>
      <c r="M4731" s="98">
        <f>'Activity data'!I993*'Emission factors'!$B$43*'Emission factors'!$E$43/1000</f>
        <v>0</v>
      </c>
      <c r="N4731" s="98">
        <f>'Activity data'!J993*'Emission factors'!$B$43*'Emission factors'!$E$43/1000</f>
        <v>0</v>
      </c>
      <c r="O4731" s="98">
        <f>'Activity data'!K993*'Emission factors'!$B$43*'Emission factors'!$E$43/1000</f>
        <v>0</v>
      </c>
      <c r="P4731" s="98">
        <f>'Activity data'!L993*'Emission factors'!$B$43*'Emission factors'!$E$43/1000</f>
        <v>0</v>
      </c>
      <c r="Q4731" s="98">
        <f>'Activity data'!M993*'Emission factors'!$B$43*'Emission factors'!$E$43/1000</f>
        <v>0</v>
      </c>
      <c r="R4731" s="98">
        <f>'Activity data'!N993*'Emission factors'!$B$43*'Emission factors'!$E$43/1000</f>
        <v>0</v>
      </c>
      <c r="S4731" s="98">
        <f>'Activity data'!O993*'Emission factors'!$B$43*'Emission factors'!$E$43/1000</f>
        <v>0</v>
      </c>
      <c r="T4731" s="98">
        <f>'Activity data'!P993*'Emission factors'!$B$43*'Emission factors'!$E$43/1000</f>
        <v>0</v>
      </c>
      <c r="U4731" s="98">
        <f>'Activity data'!Q993*'Emission factors'!$B$43*'Emission factors'!$E$43/1000</f>
        <v>0</v>
      </c>
    </row>
    <row r="4732" spans="1:21" x14ac:dyDescent="0.25">
      <c r="A4732" s="92" t="s">
        <v>11</v>
      </c>
      <c r="B4732" s="92" t="s">
        <v>12</v>
      </c>
      <c r="C4732" s="92" t="s">
        <v>43</v>
      </c>
      <c r="D4732" s="92" t="s">
        <v>43</v>
      </c>
      <c r="E4732" s="92" t="s">
        <v>45</v>
      </c>
      <c r="F4732" s="92" t="s">
        <v>34</v>
      </c>
      <c r="G4732" s="92" t="s">
        <v>97</v>
      </c>
      <c r="H4732" s="92" t="s">
        <v>74</v>
      </c>
      <c r="I4732" s="89" t="s">
        <v>194</v>
      </c>
      <c r="L4732" s="98">
        <f>'Activity data'!H994*'Emission factors'!$B$43*'Emission factors'!$E$43/1000</f>
        <v>0</v>
      </c>
      <c r="M4732" s="98">
        <f>'Activity data'!I994*'Emission factors'!$B$43*'Emission factors'!$E$43/1000</f>
        <v>0</v>
      </c>
      <c r="N4732" s="98">
        <f>'Activity data'!J994*'Emission factors'!$B$43*'Emission factors'!$E$43/1000</f>
        <v>0</v>
      </c>
      <c r="O4732" s="98">
        <f>'Activity data'!K994*'Emission factors'!$B$43*'Emission factors'!$E$43/1000</f>
        <v>0</v>
      </c>
      <c r="P4732" s="98">
        <f>'Activity data'!L994*'Emission factors'!$B$43*'Emission factors'!$E$43/1000</f>
        <v>0</v>
      </c>
      <c r="Q4732" s="98">
        <f>'Activity data'!M994*'Emission factors'!$B$43*'Emission factors'!$E$43/1000</f>
        <v>0</v>
      </c>
      <c r="R4732" s="98">
        <f>'Activity data'!N994*'Emission factors'!$B$43*'Emission factors'!$E$43/1000</f>
        <v>0</v>
      </c>
      <c r="S4732" s="98">
        <f>'Activity data'!O994*'Emission factors'!$B$43*'Emission factors'!$E$43/1000</f>
        <v>0</v>
      </c>
      <c r="T4732" s="98">
        <f>'Activity data'!P994*'Emission factors'!$B$43*'Emission factors'!$E$43/1000</f>
        <v>0</v>
      </c>
      <c r="U4732" s="98">
        <f>'Activity data'!Q994*'Emission factors'!$B$43*'Emission factors'!$E$43/1000</f>
        <v>0</v>
      </c>
    </row>
    <row r="4733" spans="1:21" x14ac:dyDescent="0.25">
      <c r="A4733" s="92" t="s">
        <v>11</v>
      </c>
      <c r="B4733" s="92" t="s">
        <v>12</v>
      </c>
      <c r="C4733" s="92" t="s">
        <v>43</v>
      </c>
      <c r="D4733" s="92" t="s">
        <v>43</v>
      </c>
      <c r="E4733" s="92" t="s">
        <v>45</v>
      </c>
      <c r="F4733" s="92" t="s">
        <v>34</v>
      </c>
      <c r="G4733" s="92" t="s">
        <v>97</v>
      </c>
      <c r="H4733" s="92" t="s">
        <v>74</v>
      </c>
      <c r="I4733" s="89" t="s">
        <v>195</v>
      </c>
      <c r="L4733" s="98">
        <f>'Activity data'!H995*'Emission factors'!$B$43*'Emission factors'!$E$43/1000</f>
        <v>0</v>
      </c>
      <c r="M4733" s="98">
        <f>'Activity data'!I995*'Emission factors'!$B$43*'Emission factors'!$E$43/1000</f>
        <v>0</v>
      </c>
      <c r="N4733" s="98">
        <f>'Activity data'!J995*'Emission factors'!$B$43*'Emission factors'!$E$43/1000</f>
        <v>0</v>
      </c>
      <c r="O4733" s="98">
        <f>'Activity data'!K995*'Emission factors'!$B$43*'Emission factors'!$E$43/1000</f>
        <v>0</v>
      </c>
      <c r="P4733" s="98">
        <f>'Activity data'!L995*'Emission factors'!$B$43*'Emission factors'!$E$43/1000</f>
        <v>0</v>
      </c>
      <c r="Q4733" s="98">
        <f>'Activity data'!M995*'Emission factors'!$B$43*'Emission factors'!$E$43/1000</f>
        <v>0</v>
      </c>
      <c r="R4733" s="98">
        <f>'Activity data'!N995*'Emission factors'!$B$43*'Emission factors'!$E$43/1000</f>
        <v>0</v>
      </c>
      <c r="S4733" s="98">
        <f>'Activity data'!O995*'Emission factors'!$B$43*'Emission factors'!$E$43/1000</f>
        <v>0</v>
      </c>
      <c r="T4733" s="98">
        <f>'Activity data'!P995*'Emission factors'!$B$43*'Emission factors'!$E$43/1000</f>
        <v>0</v>
      </c>
      <c r="U4733" s="98">
        <f>'Activity data'!Q995*'Emission factors'!$B$43*'Emission factors'!$E$43/1000</f>
        <v>0</v>
      </c>
    </row>
    <row r="4734" spans="1:21" x14ac:dyDescent="0.25">
      <c r="A4734" s="92" t="s">
        <v>11</v>
      </c>
      <c r="B4734" s="92" t="s">
        <v>12</v>
      </c>
      <c r="C4734" s="92" t="s">
        <v>43</v>
      </c>
      <c r="D4734" s="92" t="s">
        <v>43</v>
      </c>
      <c r="E4734" s="92" t="s">
        <v>45</v>
      </c>
      <c r="F4734" s="92" t="s">
        <v>34</v>
      </c>
      <c r="G4734" s="92" t="s">
        <v>97</v>
      </c>
      <c r="H4734" s="92" t="s">
        <v>74</v>
      </c>
      <c r="I4734" s="89" t="s">
        <v>209</v>
      </c>
      <c r="L4734" s="98">
        <f>'Activity data'!H996*'Emission factors'!$B$43*'Emission factors'!$E$43/1000</f>
        <v>0</v>
      </c>
      <c r="M4734" s="98">
        <f>'Activity data'!I996*'Emission factors'!$B$43*'Emission factors'!$E$43/1000</f>
        <v>0</v>
      </c>
      <c r="N4734" s="98">
        <f>'Activity data'!J996*'Emission factors'!$B$43*'Emission factors'!$E$43/1000</f>
        <v>0</v>
      </c>
      <c r="O4734" s="98">
        <f>'Activity data'!K996*'Emission factors'!$B$43*'Emission factors'!$E$43/1000</f>
        <v>0</v>
      </c>
      <c r="P4734" s="98">
        <f>'Activity data'!L996*'Emission factors'!$B$43*'Emission factors'!$E$43/1000</f>
        <v>0</v>
      </c>
      <c r="Q4734" s="98">
        <f>'Activity data'!M996*'Emission factors'!$B$43*'Emission factors'!$E$43/1000</f>
        <v>0</v>
      </c>
      <c r="R4734" s="98">
        <f>'Activity data'!N996*'Emission factors'!$B$43*'Emission factors'!$E$43/1000</f>
        <v>0</v>
      </c>
      <c r="S4734" s="98">
        <f>'Activity data'!O996*'Emission factors'!$B$43*'Emission factors'!$E$43/1000</f>
        <v>0</v>
      </c>
      <c r="T4734" s="98">
        <f>'Activity data'!P996*'Emission factors'!$B$43*'Emission factors'!$E$43/1000</f>
        <v>0</v>
      </c>
      <c r="U4734" s="98">
        <f>'Activity data'!Q996*'Emission factors'!$B$43*'Emission factors'!$E$43/1000</f>
        <v>0</v>
      </c>
    </row>
    <row r="4735" spans="1:21" x14ac:dyDescent="0.25">
      <c r="A4735" s="92" t="s">
        <v>11</v>
      </c>
      <c r="B4735" s="92" t="s">
        <v>12</v>
      </c>
      <c r="C4735" s="92" t="s">
        <v>43</v>
      </c>
      <c r="D4735" s="92" t="s">
        <v>43</v>
      </c>
      <c r="E4735" s="92" t="s">
        <v>45</v>
      </c>
      <c r="F4735" s="92" t="s">
        <v>34</v>
      </c>
      <c r="G4735" s="92" t="s">
        <v>97</v>
      </c>
      <c r="H4735" s="92" t="s">
        <v>74</v>
      </c>
      <c r="I4735" s="89" t="s">
        <v>208</v>
      </c>
      <c r="L4735" s="98">
        <f>'Activity data'!H997*'Emission factors'!$B$43*'Emission factors'!$E$43/1000</f>
        <v>0</v>
      </c>
      <c r="M4735" s="98">
        <f>'Activity data'!I997*'Emission factors'!$B$43*'Emission factors'!$E$43/1000</f>
        <v>0</v>
      </c>
      <c r="N4735" s="98">
        <f>'Activity data'!J997*'Emission factors'!$B$43*'Emission factors'!$E$43/1000</f>
        <v>0</v>
      </c>
      <c r="O4735" s="98">
        <f>'Activity data'!K997*'Emission factors'!$B$43*'Emission factors'!$E$43/1000</f>
        <v>0</v>
      </c>
      <c r="P4735" s="98">
        <f>'Activity data'!L997*'Emission factors'!$B$43*'Emission factors'!$E$43/1000</f>
        <v>0</v>
      </c>
      <c r="Q4735" s="98">
        <f>'Activity data'!M997*'Emission factors'!$B$43*'Emission factors'!$E$43/1000</f>
        <v>0</v>
      </c>
      <c r="R4735" s="98">
        <f>'Activity data'!N997*'Emission factors'!$B$43*'Emission factors'!$E$43/1000</f>
        <v>0</v>
      </c>
      <c r="S4735" s="98">
        <f>'Activity data'!O997*'Emission factors'!$B$43*'Emission factors'!$E$43/1000</f>
        <v>0</v>
      </c>
      <c r="T4735" s="98">
        <f>'Activity data'!P997*'Emission factors'!$B$43*'Emission factors'!$E$43/1000</f>
        <v>0</v>
      </c>
      <c r="U4735" s="98">
        <f>'Activity data'!Q997*'Emission factors'!$B$43*'Emission factors'!$E$43/1000</f>
        <v>0</v>
      </c>
    </row>
    <row r="4736" spans="1:21" x14ac:dyDescent="0.25">
      <c r="A4736" s="92" t="s">
        <v>11</v>
      </c>
      <c r="B4736" s="92" t="s">
        <v>12</v>
      </c>
      <c r="C4736" s="92" t="s">
        <v>43</v>
      </c>
      <c r="D4736" s="92" t="s">
        <v>43</v>
      </c>
      <c r="E4736" s="92" t="s">
        <v>45</v>
      </c>
      <c r="F4736" s="92" t="s">
        <v>34</v>
      </c>
      <c r="G4736" s="92" t="s">
        <v>97</v>
      </c>
      <c r="H4736" s="92" t="s">
        <v>74</v>
      </c>
      <c r="I4736" s="89" t="s">
        <v>226</v>
      </c>
      <c r="L4736" s="98">
        <f>'Activity data'!H998*'Emission factors'!$B$43*'Emission factors'!$E$43/1000</f>
        <v>0</v>
      </c>
      <c r="M4736" s="98">
        <f>'Activity data'!I998*'Emission factors'!$B$43*'Emission factors'!$E$43/1000</f>
        <v>0</v>
      </c>
      <c r="N4736" s="98">
        <f>'Activity data'!J998*'Emission factors'!$B$43*'Emission factors'!$E$43/1000</f>
        <v>0</v>
      </c>
      <c r="O4736" s="98">
        <f>'Activity data'!K998*'Emission factors'!$B$43*'Emission factors'!$E$43/1000</f>
        <v>0</v>
      </c>
      <c r="P4736" s="98">
        <f>'Activity data'!L998*'Emission factors'!$B$43*'Emission factors'!$E$43/1000</f>
        <v>0</v>
      </c>
      <c r="Q4736" s="98">
        <f>'Activity data'!M998*'Emission factors'!$B$43*'Emission factors'!$E$43/1000</f>
        <v>0</v>
      </c>
      <c r="R4736" s="98">
        <f>'Activity data'!N998*'Emission factors'!$B$43*'Emission factors'!$E$43/1000</f>
        <v>0</v>
      </c>
      <c r="S4736" s="98">
        <f>'Activity data'!O998*'Emission factors'!$B$43*'Emission factors'!$E$43/1000</f>
        <v>0</v>
      </c>
      <c r="T4736" s="98">
        <f>'Activity data'!P998*'Emission factors'!$B$43*'Emission factors'!$E$43/1000</f>
        <v>0</v>
      </c>
      <c r="U4736" s="98">
        <f>'Activity data'!Q998*'Emission factors'!$B$43*'Emission factors'!$E$43/1000</f>
        <v>0</v>
      </c>
    </row>
    <row r="4737" spans="1:21" x14ac:dyDescent="0.25">
      <c r="A4737" s="92" t="s">
        <v>11</v>
      </c>
      <c r="B4737" s="92" t="s">
        <v>12</v>
      </c>
      <c r="C4737" s="92" t="s">
        <v>43</v>
      </c>
      <c r="D4737" s="92" t="s">
        <v>43</v>
      </c>
      <c r="E4737" s="92" t="s">
        <v>45</v>
      </c>
      <c r="F4737" s="92" t="s">
        <v>34</v>
      </c>
      <c r="G4737" s="92" t="s">
        <v>97</v>
      </c>
      <c r="H4737" s="92" t="s">
        <v>74</v>
      </c>
      <c r="I4737" s="89" t="s">
        <v>196</v>
      </c>
      <c r="L4737" s="98">
        <f>'Activity data'!H999*'Emission factors'!$B$43*'Emission factors'!$E$43/1000</f>
        <v>0</v>
      </c>
      <c r="M4737" s="98">
        <f>'Activity data'!I999*'Emission factors'!$B$43*'Emission factors'!$E$43/1000</f>
        <v>0</v>
      </c>
      <c r="N4737" s="98">
        <f>'Activity data'!J999*'Emission factors'!$B$43*'Emission factors'!$E$43/1000</f>
        <v>0</v>
      </c>
      <c r="O4737" s="98">
        <f>'Activity data'!K999*'Emission factors'!$B$43*'Emission factors'!$E$43/1000</f>
        <v>0</v>
      </c>
      <c r="P4737" s="98">
        <f>'Activity data'!L999*'Emission factors'!$B$43*'Emission factors'!$E$43/1000</f>
        <v>0</v>
      </c>
      <c r="Q4737" s="98">
        <f>'Activity data'!M999*'Emission factors'!$B$43*'Emission factors'!$E$43/1000</f>
        <v>0</v>
      </c>
      <c r="R4737" s="98">
        <f>'Activity data'!N999*'Emission factors'!$B$43*'Emission factors'!$E$43/1000</f>
        <v>0</v>
      </c>
      <c r="S4737" s="98">
        <f>'Activity data'!O999*'Emission factors'!$B$43*'Emission factors'!$E$43/1000</f>
        <v>0</v>
      </c>
      <c r="T4737" s="98">
        <f>'Activity data'!P999*'Emission factors'!$B$43*'Emission factors'!$E$43/1000</f>
        <v>0</v>
      </c>
      <c r="U4737" s="98">
        <f>'Activity data'!Q999*'Emission factors'!$B$43*'Emission factors'!$E$43/1000</f>
        <v>0</v>
      </c>
    </row>
    <row r="4738" spans="1:21" x14ac:dyDescent="0.25">
      <c r="A4738" s="92" t="s">
        <v>11</v>
      </c>
      <c r="B4738" s="92" t="s">
        <v>12</v>
      </c>
      <c r="C4738" s="92" t="s">
        <v>43</v>
      </c>
      <c r="D4738" s="92" t="s">
        <v>43</v>
      </c>
      <c r="E4738" s="92" t="s">
        <v>45</v>
      </c>
      <c r="F4738" s="92" t="s">
        <v>34</v>
      </c>
      <c r="G4738" s="92" t="s">
        <v>97</v>
      </c>
      <c r="H4738" s="92" t="s">
        <v>74</v>
      </c>
      <c r="I4738" s="89" t="s">
        <v>197</v>
      </c>
      <c r="L4738" s="98">
        <f>'Activity data'!H1000*'Emission factors'!$B$43*'Emission factors'!$E$43/1000</f>
        <v>0</v>
      </c>
      <c r="M4738" s="98">
        <f>'Activity data'!I1000*'Emission factors'!$B$43*'Emission factors'!$E$43/1000</f>
        <v>0</v>
      </c>
      <c r="N4738" s="98">
        <f>'Activity data'!J1000*'Emission factors'!$B$43*'Emission factors'!$E$43/1000</f>
        <v>0</v>
      </c>
      <c r="O4738" s="98">
        <f>'Activity data'!K1000*'Emission factors'!$B$43*'Emission factors'!$E$43/1000</f>
        <v>0</v>
      </c>
      <c r="P4738" s="98">
        <f>'Activity data'!L1000*'Emission factors'!$B$43*'Emission factors'!$E$43/1000</f>
        <v>0</v>
      </c>
      <c r="Q4738" s="98">
        <f>'Activity data'!M1000*'Emission factors'!$B$43*'Emission factors'!$E$43/1000</f>
        <v>0</v>
      </c>
      <c r="R4738" s="98">
        <f>'Activity data'!N1000*'Emission factors'!$B$43*'Emission factors'!$E$43/1000</f>
        <v>0</v>
      </c>
      <c r="S4738" s="98">
        <f>'Activity data'!O1000*'Emission factors'!$B$43*'Emission factors'!$E$43/1000</f>
        <v>0</v>
      </c>
      <c r="T4738" s="98">
        <f>'Activity data'!P1000*'Emission factors'!$B$43*'Emission factors'!$E$43/1000</f>
        <v>0</v>
      </c>
      <c r="U4738" s="98">
        <f>'Activity data'!Q1000*'Emission factors'!$B$43*'Emission factors'!$E$43/1000</f>
        <v>0</v>
      </c>
    </row>
    <row r="4739" spans="1:21" x14ac:dyDescent="0.25">
      <c r="A4739" s="92" t="s">
        <v>11</v>
      </c>
      <c r="B4739" s="92" t="s">
        <v>12</v>
      </c>
      <c r="C4739" s="92" t="s">
        <v>43</v>
      </c>
      <c r="D4739" s="92" t="s">
        <v>43</v>
      </c>
      <c r="E4739" s="92" t="s">
        <v>45</v>
      </c>
      <c r="F4739" s="92" t="s">
        <v>34</v>
      </c>
      <c r="G4739" s="92" t="s">
        <v>97</v>
      </c>
      <c r="H4739" s="92" t="s">
        <v>74</v>
      </c>
      <c r="I4739" s="89" t="s">
        <v>229</v>
      </c>
      <c r="L4739" s="98">
        <f>'Activity data'!H1001*'Emission factors'!$B$43*'Emission factors'!$E$43/1000</f>
        <v>0</v>
      </c>
      <c r="M4739" s="98">
        <f>'Activity data'!I1001*'Emission factors'!$B$43*'Emission factors'!$E$43/1000</f>
        <v>0</v>
      </c>
      <c r="N4739" s="98">
        <f>'Activity data'!J1001*'Emission factors'!$B$43*'Emission factors'!$E$43/1000</f>
        <v>0</v>
      </c>
      <c r="O4739" s="98">
        <f>'Activity data'!K1001*'Emission factors'!$B$43*'Emission factors'!$E$43/1000</f>
        <v>0</v>
      </c>
      <c r="P4739" s="98">
        <f>'Activity data'!L1001*'Emission factors'!$B$43*'Emission factors'!$E$43/1000</f>
        <v>0</v>
      </c>
      <c r="Q4739" s="98">
        <f>'Activity data'!M1001*'Emission factors'!$B$43*'Emission factors'!$E$43/1000</f>
        <v>0</v>
      </c>
      <c r="R4739" s="98">
        <f>'Activity data'!N1001*'Emission factors'!$B$43*'Emission factors'!$E$43/1000</f>
        <v>0</v>
      </c>
      <c r="S4739" s="98">
        <f>'Activity data'!O1001*'Emission factors'!$B$43*'Emission factors'!$E$43/1000</f>
        <v>0</v>
      </c>
      <c r="T4739" s="98">
        <f>'Activity data'!P1001*'Emission factors'!$B$43*'Emission factors'!$E$43/1000</f>
        <v>0</v>
      </c>
      <c r="U4739" s="98">
        <f>'Activity data'!Q1001*'Emission factors'!$B$43*'Emission factors'!$E$43/1000</f>
        <v>0</v>
      </c>
    </row>
    <row r="4740" spans="1:21" x14ac:dyDescent="0.25">
      <c r="A4740" s="92" t="s">
        <v>11</v>
      </c>
      <c r="B4740" s="92" t="s">
        <v>12</v>
      </c>
      <c r="C4740" s="92" t="s">
        <v>43</v>
      </c>
      <c r="D4740" s="92" t="s">
        <v>43</v>
      </c>
      <c r="E4740" s="92" t="s">
        <v>45</v>
      </c>
      <c r="F4740" s="92" t="s">
        <v>34</v>
      </c>
      <c r="G4740" s="92" t="s">
        <v>97</v>
      </c>
      <c r="H4740" s="92" t="s">
        <v>74</v>
      </c>
      <c r="I4740" s="89" t="s">
        <v>198</v>
      </c>
      <c r="L4740" s="98">
        <f>'Activity data'!H1002*'Emission factors'!$B$43*'Emission factors'!$E$43/1000</f>
        <v>0</v>
      </c>
      <c r="M4740" s="98">
        <f>'Activity data'!I1002*'Emission factors'!$B$43*'Emission factors'!$E$43/1000</f>
        <v>0</v>
      </c>
      <c r="N4740" s="98">
        <f>'Activity data'!J1002*'Emission factors'!$B$43*'Emission factors'!$E$43/1000</f>
        <v>0</v>
      </c>
      <c r="O4740" s="98">
        <f>'Activity data'!K1002*'Emission factors'!$B$43*'Emission factors'!$E$43/1000</f>
        <v>0</v>
      </c>
      <c r="P4740" s="98">
        <f>'Activity data'!L1002*'Emission factors'!$B$43*'Emission factors'!$E$43/1000</f>
        <v>0</v>
      </c>
      <c r="Q4740" s="98">
        <f>'Activity data'!M1002*'Emission factors'!$B$43*'Emission factors'!$E$43/1000</f>
        <v>0</v>
      </c>
      <c r="R4740" s="98">
        <f>'Activity data'!N1002*'Emission factors'!$B$43*'Emission factors'!$E$43/1000</f>
        <v>0</v>
      </c>
      <c r="S4740" s="98">
        <f>'Activity data'!O1002*'Emission factors'!$B$43*'Emission factors'!$E$43/1000</f>
        <v>0</v>
      </c>
      <c r="T4740" s="98">
        <f>'Activity data'!P1002*'Emission factors'!$B$43*'Emission factors'!$E$43/1000</f>
        <v>0</v>
      </c>
      <c r="U4740" s="98">
        <f>'Activity data'!Q1002*'Emission factors'!$B$43*'Emission factors'!$E$43/1000</f>
        <v>0</v>
      </c>
    </row>
    <row r="4741" spans="1:21" x14ac:dyDescent="0.25">
      <c r="A4741" s="92" t="s">
        <v>11</v>
      </c>
      <c r="B4741" s="92" t="s">
        <v>12</v>
      </c>
      <c r="C4741" s="92" t="s">
        <v>43</v>
      </c>
      <c r="D4741" s="92" t="s">
        <v>43</v>
      </c>
      <c r="E4741" s="92" t="s">
        <v>45</v>
      </c>
      <c r="F4741" s="92" t="s">
        <v>34</v>
      </c>
      <c r="G4741" s="92" t="s">
        <v>97</v>
      </c>
      <c r="H4741" s="92" t="s">
        <v>74</v>
      </c>
      <c r="I4741" s="89" t="s">
        <v>231</v>
      </c>
      <c r="L4741" s="98">
        <f>'Activity data'!H1003*'Emission factors'!$B$43*'Emission factors'!$E$43/1000</f>
        <v>0</v>
      </c>
      <c r="M4741" s="98">
        <f>'Activity data'!I1003*'Emission factors'!$B$43*'Emission factors'!$E$43/1000</f>
        <v>0</v>
      </c>
      <c r="N4741" s="98">
        <f>'Activity data'!J1003*'Emission factors'!$B$43*'Emission factors'!$E$43/1000</f>
        <v>0</v>
      </c>
      <c r="O4741" s="98">
        <f>'Activity data'!K1003*'Emission factors'!$B$43*'Emission factors'!$E$43/1000</f>
        <v>0</v>
      </c>
      <c r="P4741" s="98">
        <f>'Activity data'!L1003*'Emission factors'!$B$43*'Emission factors'!$E$43/1000</f>
        <v>0</v>
      </c>
      <c r="Q4741" s="98">
        <f>'Activity data'!M1003*'Emission factors'!$B$43*'Emission factors'!$E$43/1000</f>
        <v>0</v>
      </c>
      <c r="R4741" s="98">
        <f>'Activity data'!N1003*'Emission factors'!$B$43*'Emission factors'!$E$43/1000</f>
        <v>0</v>
      </c>
      <c r="S4741" s="98">
        <f>'Activity data'!O1003*'Emission factors'!$B$43*'Emission factors'!$E$43/1000</f>
        <v>0</v>
      </c>
      <c r="T4741" s="98">
        <f>'Activity data'!P1003*'Emission factors'!$B$43*'Emission factors'!$E$43/1000</f>
        <v>0</v>
      </c>
      <c r="U4741" s="98">
        <f>'Activity data'!Q1003*'Emission factors'!$B$43*'Emission factors'!$E$43/1000</f>
        <v>0</v>
      </c>
    </row>
    <row r="4742" spans="1:21" x14ac:dyDescent="0.25">
      <c r="A4742" s="92" t="s">
        <v>11</v>
      </c>
      <c r="B4742" s="92" t="s">
        <v>12</v>
      </c>
      <c r="C4742" s="92" t="s">
        <v>43</v>
      </c>
      <c r="D4742" s="92" t="s">
        <v>43</v>
      </c>
      <c r="E4742" s="92" t="s">
        <v>45</v>
      </c>
      <c r="F4742" s="92" t="s">
        <v>34</v>
      </c>
      <c r="G4742" s="92" t="s">
        <v>97</v>
      </c>
      <c r="H4742" s="92" t="s">
        <v>74</v>
      </c>
      <c r="I4742" s="89" t="s">
        <v>230</v>
      </c>
      <c r="L4742" s="98">
        <f>'Activity data'!H1004*'Emission factors'!$B$43*'Emission factors'!$E$43/1000</f>
        <v>0</v>
      </c>
      <c r="M4742" s="98">
        <f>'Activity data'!I1004*'Emission factors'!$B$43*'Emission factors'!$E$43/1000</f>
        <v>0</v>
      </c>
      <c r="N4742" s="98">
        <f>'Activity data'!J1004*'Emission factors'!$B$43*'Emission factors'!$E$43/1000</f>
        <v>0</v>
      </c>
      <c r="O4742" s="98">
        <f>'Activity data'!K1004*'Emission factors'!$B$43*'Emission factors'!$E$43/1000</f>
        <v>0</v>
      </c>
      <c r="P4742" s="98">
        <f>'Activity data'!L1004*'Emission factors'!$B$43*'Emission factors'!$E$43/1000</f>
        <v>0</v>
      </c>
      <c r="Q4742" s="98">
        <f>'Activity data'!M1004*'Emission factors'!$B$43*'Emission factors'!$E$43/1000</f>
        <v>0</v>
      </c>
      <c r="R4742" s="98">
        <f>'Activity data'!N1004*'Emission factors'!$B$43*'Emission factors'!$E$43/1000</f>
        <v>0</v>
      </c>
      <c r="S4742" s="98">
        <f>'Activity data'!O1004*'Emission factors'!$B$43*'Emission factors'!$E$43/1000</f>
        <v>0</v>
      </c>
      <c r="T4742" s="98">
        <f>'Activity data'!P1004*'Emission factors'!$B$43*'Emission factors'!$E$43/1000</f>
        <v>0</v>
      </c>
      <c r="U4742" s="98">
        <f>'Activity data'!Q1004*'Emission factors'!$B$43*'Emission factors'!$E$43/1000</f>
        <v>0</v>
      </c>
    </row>
    <row r="4743" spans="1:21" x14ac:dyDescent="0.25">
      <c r="A4743" s="92" t="s">
        <v>11</v>
      </c>
      <c r="B4743" s="92" t="s">
        <v>12</v>
      </c>
      <c r="C4743" s="92" t="s">
        <v>43</v>
      </c>
      <c r="D4743" s="92" t="s">
        <v>43</v>
      </c>
      <c r="E4743" s="92" t="s">
        <v>45</v>
      </c>
      <c r="F4743" s="92" t="s">
        <v>34</v>
      </c>
      <c r="G4743" s="92" t="s">
        <v>97</v>
      </c>
      <c r="H4743" s="92" t="s">
        <v>74</v>
      </c>
      <c r="I4743" s="89" t="s">
        <v>303</v>
      </c>
      <c r="L4743" s="98">
        <f>'Activity data'!H1005*'Emission factors'!$B$43*'Emission factors'!$E$43/1000</f>
        <v>0</v>
      </c>
      <c r="M4743" s="98">
        <f>'Activity data'!I1005*'Emission factors'!$B$43*'Emission factors'!$E$43/1000</f>
        <v>0</v>
      </c>
      <c r="N4743" s="98">
        <f>'Activity data'!J1005*'Emission factors'!$B$43*'Emission factors'!$E$43/1000</f>
        <v>0</v>
      </c>
      <c r="O4743" s="98">
        <f>'Activity data'!K1005*'Emission factors'!$B$43*'Emission factors'!$E$43/1000</f>
        <v>0</v>
      </c>
      <c r="P4743" s="98">
        <f>'Activity data'!L1005*'Emission factors'!$B$43*'Emission factors'!$E$43/1000</f>
        <v>0</v>
      </c>
      <c r="Q4743" s="98">
        <f>'Activity data'!M1005*'Emission factors'!$B$43*'Emission factors'!$E$43/1000</f>
        <v>0</v>
      </c>
      <c r="R4743" s="98">
        <f>'Activity data'!N1005*'Emission factors'!$B$43*'Emission factors'!$E$43/1000</f>
        <v>0</v>
      </c>
      <c r="S4743" s="98">
        <f>'Activity data'!O1005*'Emission factors'!$B$43*'Emission factors'!$E$43/1000</f>
        <v>0</v>
      </c>
      <c r="T4743" s="98">
        <f>'Activity data'!P1005*'Emission factors'!$B$43*'Emission factors'!$E$43/1000</f>
        <v>0</v>
      </c>
      <c r="U4743" s="98">
        <f>'Activity data'!Q1005*'Emission factors'!$B$43*'Emission factors'!$E$43/1000</f>
        <v>0</v>
      </c>
    </row>
    <row r="4744" spans="1:21" x14ac:dyDescent="0.25">
      <c r="A4744" s="92" t="s">
        <v>11</v>
      </c>
      <c r="B4744" s="92" t="s">
        <v>12</v>
      </c>
      <c r="C4744" s="92" t="s">
        <v>43</v>
      </c>
      <c r="D4744" s="92" t="s">
        <v>43</v>
      </c>
      <c r="E4744" s="92" t="s">
        <v>45</v>
      </c>
      <c r="F4744" s="92" t="s">
        <v>34</v>
      </c>
      <c r="G4744" s="92" t="s">
        <v>97</v>
      </c>
      <c r="H4744" s="92" t="s">
        <v>74</v>
      </c>
      <c r="I4744" s="89" t="s">
        <v>225</v>
      </c>
      <c r="L4744" s="98">
        <f>'Activity data'!H1006*'Emission factors'!$B$43*'Emission factors'!$E$43/1000</f>
        <v>0</v>
      </c>
      <c r="M4744" s="98">
        <f>'Activity data'!I1006*'Emission factors'!$B$43*'Emission factors'!$E$43/1000</f>
        <v>0</v>
      </c>
      <c r="N4744" s="98">
        <f>'Activity data'!J1006*'Emission factors'!$B$43*'Emission factors'!$E$43/1000</f>
        <v>0</v>
      </c>
      <c r="O4744" s="98">
        <f>'Activity data'!K1006*'Emission factors'!$B$43*'Emission factors'!$E$43/1000</f>
        <v>0</v>
      </c>
      <c r="P4744" s="98">
        <f>'Activity data'!L1006*'Emission factors'!$B$43*'Emission factors'!$E$43/1000</f>
        <v>0</v>
      </c>
      <c r="Q4744" s="98">
        <f>'Activity data'!M1006*'Emission factors'!$B$43*'Emission factors'!$E$43/1000</f>
        <v>0</v>
      </c>
      <c r="R4744" s="98">
        <f>'Activity data'!N1006*'Emission factors'!$B$43*'Emission factors'!$E$43/1000</f>
        <v>0</v>
      </c>
      <c r="S4744" s="98">
        <f>'Activity data'!O1006*'Emission factors'!$B$43*'Emission factors'!$E$43/1000</f>
        <v>0</v>
      </c>
      <c r="T4744" s="98">
        <f>'Activity data'!P1006*'Emission factors'!$B$43*'Emission factors'!$E$43/1000</f>
        <v>0</v>
      </c>
      <c r="U4744" s="98">
        <f>'Activity data'!Q1006*'Emission factors'!$B$43*'Emission factors'!$E$43/1000</f>
        <v>0</v>
      </c>
    </row>
    <row r="4745" spans="1:21" x14ac:dyDescent="0.25">
      <c r="A4745" s="92" t="s">
        <v>11</v>
      </c>
      <c r="B4745" s="92" t="s">
        <v>12</v>
      </c>
      <c r="C4745" s="92" t="s">
        <v>43</v>
      </c>
      <c r="D4745" s="92" t="s">
        <v>43</v>
      </c>
      <c r="E4745" s="92" t="s">
        <v>45</v>
      </c>
      <c r="F4745" s="92" t="s">
        <v>34</v>
      </c>
      <c r="G4745" s="92" t="s">
        <v>97</v>
      </c>
      <c r="H4745" s="92" t="s">
        <v>74</v>
      </c>
      <c r="I4745" s="89" t="s">
        <v>205</v>
      </c>
      <c r="L4745" s="98">
        <f>'Activity data'!H1007*'Emission factors'!$B$43*'Emission factors'!$E$43/1000</f>
        <v>0</v>
      </c>
      <c r="M4745" s="98">
        <f>'Activity data'!I1007*'Emission factors'!$B$43*'Emission factors'!$E$43/1000</f>
        <v>0</v>
      </c>
      <c r="N4745" s="98">
        <f>'Activity data'!J1007*'Emission factors'!$B$43*'Emission factors'!$E$43/1000</f>
        <v>0</v>
      </c>
      <c r="O4745" s="98">
        <f>'Activity data'!K1007*'Emission factors'!$B$43*'Emission factors'!$E$43/1000</f>
        <v>2.2612540499999997E-2</v>
      </c>
      <c r="P4745" s="98">
        <f>'Activity data'!L1007*'Emission factors'!$B$43*'Emission factors'!$E$43/1000</f>
        <v>4.7953421999999989E-2</v>
      </c>
      <c r="Q4745" s="98">
        <f>'Activity data'!M1007*'Emission factors'!$B$43*'Emission factors'!$E$43/1000</f>
        <v>1.9016662499999996E-2</v>
      </c>
      <c r="R4745" s="98">
        <f>'Activity data'!N1007*'Emission factors'!$B$43*'Emission factors'!$E$43/1000</f>
        <v>5.0732054999999996E-3</v>
      </c>
      <c r="S4745" s="98">
        <f>'Activity data'!O1007*'Emission factors'!$B$43*'Emission factors'!$E$43/1000</f>
        <v>1.0749915000000001E-3</v>
      </c>
      <c r="T4745" s="98">
        <f>'Activity data'!P1007*'Emission factors'!$B$43*'Emission factors'!$E$43/1000</f>
        <v>0</v>
      </c>
      <c r="U4745" s="98">
        <f>'Activity data'!Q1007*'Emission factors'!$B$43*'Emission factors'!$E$43/1000</f>
        <v>0</v>
      </c>
    </row>
    <row r="4746" spans="1:21" x14ac:dyDescent="0.25">
      <c r="A4746" s="92" t="s">
        <v>11</v>
      </c>
      <c r="B4746" s="92" t="s">
        <v>12</v>
      </c>
      <c r="C4746" s="92" t="s">
        <v>43</v>
      </c>
      <c r="D4746" s="92" t="s">
        <v>43</v>
      </c>
      <c r="E4746" s="92" t="s">
        <v>45</v>
      </c>
      <c r="F4746" s="92" t="s">
        <v>34</v>
      </c>
      <c r="G4746" s="92" t="s">
        <v>97</v>
      </c>
      <c r="H4746" s="92" t="s">
        <v>74</v>
      </c>
      <c r="I4746" s="89" t="s">
        <v>204</v>
      </c>
      <c r="L4746" s="98">
        <f>'Activity data'!H1008*'Emission factors'!$B$43*'Emission factors'!$E$43/1000</f>
        <v>0</v>
      </c>
      <c r="M4746" s="98">
        <f>'Activity data'!I1008*'Emission factors'!$B$43*'Emission factors'!$E$43/1000</f>
        <v>0</v>
      </c>
      <c r="N4746" s="98">
        <f>'Activity data'!J1008*'Emission factors'!$B$43*'Emission factors'!$E$43/1000</f>
        <v>0</v>
      </c>
      <c r="O4746" s="98">
        <f>'Activity data'!K1008*'Emission factors'!$B$43*'Emission factors'!$E$43/1000</f>
        <v>0</v>
      </c>
      <c r="P4746" s="98">
        <f>'Activity data'!L1008*'Emission factors'!$B$43*'Emission factors'!$E$43/1000</f>
        <v>0</v>
      </c>
      <c r="Q4746" s="98">
        <f>'Activity data'!M1008*'Emission factors'!$B$43*'Emission factors'!$E$43/1000</f>
        <v>0</v>
      </c>
      <c r="R4746" s="98">
        <f>'Activity data'!N1008*'Emission factors'!$B$43*'Emission factors'!$E$43/1000</f>
        <v>0</v>
      </c>
      <c r="S4746" s="98">
        <f>'Activity data'!O1008*'Emission factors'!$B$43*'Emission factors'!$E$43/1000</f>
        <v>0</v>
      </c>
      <c r="T4746" s="98">
        <f>'Activity data'!P1008*'Emission factors'!$B$43*'Emission factors'!$E$43/1000</f>
        <v>0</v>
      </c>
      <c r="U4746" s="98">
        <f>'Activity data'!Q1008*'Emission factors'!$B$43*'Emission factors'!$E$43/1000</f>
        <v>0</v>
      </c>
    </row>
    <row r="4747" spans="1:21" x14ac:dyDescent="0.25">
      <c r="A4747" s="92" t="s">
        <v>11</v>
      </c>
      <c r="B4747" s="92" t="s">
        <v>12</v>
      </c>
      <c r="C4747" s="92" t="s">
        <v>43</v>
      </c>
      <c r="D4747" s="92" t="s">
        <v>43</v>
      </c>
      <c r="E4747" s="92" t="s">
        <v>45</v>
      </c>
      <c r="F4747" s="92" t="s">
        <v>34</v>
      </c>
      <c r="G4747" s="92" t="s">
        <v>97</v>
      </c>
      <c r="H4747" s="92" t="s">
        <v>74</v>
      </c>
      <c r="I4747" s="89" t="s">
        <v>228</v>
      </c>
      <c r="L4747" s="98">
        <f>'Activity data'!H1009*'Emission factors'!$B$43*'Emission factors'!$E$43/1000</f>
        <v>0</v>
      </c>
      <c r="M4747" s="98">
        <f>'Activity data'!I1009*'Emission factors'!$B$43*'Emission factors'!$E$43/1000</f>
        <v>0</v>
      </c>
      <c r="N4747" s="98">
        <f>'Activity data'!J1009*'Emission factors'!$B$43*'Emission factors'!$E$43/1000</f>
        <v>0</v>
      </c>
      <c r="O4747" s="98">
        <f>'Activity data'!K1009*'Emission factors'!$B$43*'Emission factors'!$E$43/1000</f>
        <v>0</v>
      </c>
      <c r="P4747" s="98">
        <f>'Activity data'!L1009*'Emission factors'!$B$43*'Emission factors'!$E$43/1000</f>
        <v>0</v>
      </c>
      <c r="Q4747" s="98">
        <f>'Activity data'!M1009*'Emission factors'!$B$43*'Emission factors'!$E$43/1000</f>
        <v>0</v>
      </c>
      <c r="R4747" s="98">
        <f>'Activity data'!N1009*'Emission factors'!$B$43*'Emission factors'!$E$43/1000</f>
        <v>0</v>
      </c>
      <c r="S4747" s="98">
        <f>'Activity data'!O1009*'Emission factors'!$B$43*'Emission factors'!$E$43/1000</f>
        <v>0</v>
      </c>
      <c r="T4747" s="98">
        <f>'Activity data'!P1009*'Emission factors'!$B$43*'Emission factors'!$E$43/1000</f>
        <v>0</v>
      </c>
      <c r="U4747" s="98">
        <f>'Activity data'!Q1009*'Emission factors'!$B$43*'Emission factors'!$E$43/1000</f>
        <v>0</v>
      </c>
    </row>
    <row r="4748" spans="1:21" x14ac:dyDescent="0.25">
      <c r="A4748" s="92" t="s">
        <v>11</v>
      </c>
      <c r="B4748" s="92" t="s">
        <v>12</v>
      </c>
      <c r="C4748" s="92" t="s">
        <v>43</v>
      </c>
      <c r="D4748" s="92" t="s">
        <v>43</v>
      </c>
      <c r="E4748" s="92" t="s">
        <v>45</v>
      </c>
      <c r="F4748" s="92" t="s">
        <v>34</v>
      </c>
      <c r="G4748" s="92" t="s">
        <v>97</v>
      </c>
      <c r="H4748" s="92" t="s">
        <v>74</v>
      </c>
      <c r="I4748" s="92" t="s">
        <v>202</v>
      </c>
      <c r="L4748" s="98">
        <f>'Activity data'!H1010*'Emission factors'!$B$43*'Emission factors'!$E$43/1000</f>
        <v>0</v>
      </c>
      <c r="M4748" s="98">
        <f>'Activity data'!I1010*'Emission factors'!$B$43*'Emission factors'!$E$43/1000</f>
        <v>0</v>
      </c>
      <c r="N4748" s="98">
        <f>'Activity data'!J1010*'Emission factors'!$B$43*'Emission factors'!$E$43/1000</f>
        <v>0</v>
      </c>
      <c r="O4748" s="98">
        <f>'Activity data'!K1010*'Emission factors'!$B$43*'Emission factors'!$E$43/1000</f>
        <v>0</v>
      </c>
      <c r="P4748" s="98">
        <f>'Activity data'!L1010*'Emission factors'!$B$43*'Emission factors'!$E$43/1000</f>
        <v>0</v>
      </c>
      <c r="Q4748" s="98">
        <f>'Activity data'!M1010*'Emission factors'!$B$43*'Emission factors'!$E$43/1000</f>
        <v>0</v>
      </c>
      <c r="R4748" s="98">
        <f>'Activity data'!N1010*'Emission factors'!$B$43*'Emission factors'!$E$43/1000</f>
        <v>0</v>
      </c>
      <c r="S4748" s="98">
        <f>'Activity data'!O1010*'Emission factors'!$B$43*'Emission factors'!$E$43/1000</f>
        <v>0</v>
      </c>
      <c r="T4748" s="98">
        <f>'Activity data'!P1010*'Emission factors'!$B$43*'Emission factors'!$E$43/1000</f>
        <v>0</v>
      </c>
      <c r="U4748" s="98">
        <f>'Activity data'!Q1010*'Emission factors'!$B$43*'Emission factors'!$E$43/1000</f>
        <v>0</v>
      </c>
    </row>
    <row r="4749" spans="1:21" x14ac:dyDescent="0.25">
      <c r="A4749" s="92" t="s">
        <v>11</v>
      </c>
      <c r="B4749" s="92" t="s">
        <v>12</v>
      </c>
      <c r="C4749" s="92" t="s">
        <v>43</v>
      </c>
      <c r="D4749" s="92" t="s">
        <v>43</v>
      </c>
      <c r="E4749" s="92" t="s">
        <v>45</v>
      </c>
      <c r="F4749" s="92" t="s">
        <v>34</v>
      </c>
      <c r="G4749" s="92" t="s">
        <v>97</v>
      </c>
      <c r="H4749" s="92" t="s">
        <v>74</v>
      </c>
      <c r="I4749" s="89" t="s">
        <v>190</v>
      </c>
      <c r="L4749" s="98">
        <f>'Activity data'!H1011*'Emission factors'!$B$43*'Emission factors'!$E$43/1000</f>
        <v>0</v>
      </c>
      <c r="M4749" s="98">
        <f>'Activity data'!I1011*'Emission factors'!$B$43*'Emission factors'!$E$43/1000</f>
        <v>0</v>
      </c>
      <c r="N4749" s="98">
        <f>'Activity data'!J1011*'Emission factors'!$B$43*'Emission factors'!$E$43/1000</f>
        <v>0</v>
      </c>
      <c r="O4749" s="98">
        <f>'Activity data'!K1011*'Emission factors'!$B$43*'Emission factors'!$E$43/1000</f>
        <v>0</v>
      </c>
      <c r="P4749" s="98">
        <f>'Activity data'!L1011*'Emission factors'!$B$43*'Emission factors'!$E$43/1000</f>
        <v>0</v>
      </c>
      <c r="Q4749" s="98">
        <f>'Activity data'!M1011*'Emission factors'!$B$43*'Emission factors'!$E$43/1000</f>
        <v>0</v>
      </c>
      <c r="R4749" s="98">
        <f>'Activity data'!N1011*'Emission factors'!$B$43*'Emission factors'!$E$43/1000</f>
        <v>0</v>
      </c>
      <c r="S4749" s="98">
        <f>'Activity data'!O1011*'Emission factors'!$B$43*'Emission factors'!$E$43/1000</f>
        <v>0</v>
      </c>
      <c r="T4749" s="98">
        <f>'Activity data'!P1011*'Emission factors'!$B$43*'Emission factors'!$E$43/1000</f>
        <v>0</v>
      </c>
      <c r="U4749" s="98">
        <f>'Activity data'!Q1011*'Emission factors'!$B$43*'Emission factors'!$E$43/1000</f>
        <v>0</v>
      </c>
    </row>
    <row r="4750" spans="1:21" x14ac:dyDescent="0.25">
      <c r="A4750" s="92" t="s">
        <v>11</v>
      </c>
      <c r="B4750" s="92" t="s">
        <v>12</v>
      </c>
      <c r="C4750" s="92" t="s">
        <v>43</v>
      </c>
      <c r="D4750" s="92" t="s">
        <v>43</v>
      </c>
      <c r="E4750" s="92" t="s">
        <v>45</v>
      </c>
      <c r="F4750" s="92" t="s">
        <v>34</v>
      </c>
      <c r="G4750" s="92" t="s">
        <v>97</v>
      </c>
      <c r="H4750" s="92" t="s">
        <v>74</v>
      </c>
      <c r="I4750" s="89" t="s">
        <v>210</v>
      </c>
      <c r="L4750" s="98">
        <f>'Activity data'!H1012*'Emission factors'!$B$43*'Emission factors'!$E$43/1000</f>
        <v>0</v>
      </c>
      <c r="M4750" s="98">
        <f>'Activity data'!I1012*'Emission factors'!$B$43*'Emission factors'!$E$43/1000</f>
        <v>0</v>
      </c>
      <c r="N4750" s="98">
        <f>'Activity data'!J1012*'Emission factors'!$B$43*'Emission factors'!$E$43/1000</f>
        <v>0</v>
      </c>
      <c r="O4750" s="98">
        <f>'Activity data'!K1012*'Emission factors'!$B$43*'Emission factors'!$E$43/1000</f>
        <v>0</v>
      </c>
      <c r="P4750" s="98">
        <f>'Activity data'!L1012*'Emission factors'!$B$43*'Emission factors'!$E$43/1000</f>
        <v>0</v>
      </c>
      <c r="Q4750" s="98">
        <f>'Activity data'!M1012*'Emission factors'!$B$43*'Emission factors'!$E$43/1000</f>
        <v>0</v>
      </c>
      <c r="R4750" s="98">
        <f>'Activity data'!N1012*'Emission factors'!$B$43*'Emission factors'!$E$43/1000</f>
        <v>0</v>
      </c>
      <c r="S4750" s="98">
        <f>'Activity data'!O1012*'Emission factors'!$B$43*'Emission factors'!$E$43/1000</f>
        <v>0</v>
      </c>
      <c r="T4750" s="98">
        <f>'Activity data'!P1012*'Emission factors'!$B$43*'Emission factors'!$E$43/1000</f>
        <v>0</v>
      </c>
      <c r="U4750" s="98">
        <f>'Activity data'!Q1012*'Emission factors'!$B$43*'Emission factors'!$E$43/1000</f>
        <v>0</v>
      </c>
    </row>
    <row r="4751" spans="1:21" x14ac:dyDescent="0.25">
      <c r="A4751" s="92" t="s">
        <v>11</v>
      </c>
      <c r="B4751" s="92" t="s">
        <v>12</v>
      </c>
      <c r="C4751" s="92" t="s">
        <v>43</v>
      </c>
      <c r="D4751" s="92" t="s">
        <v>43</v>
      </c>
      <c r="E4751" s="92" t="s">
        <v>45</v>
      </c>
      <c r="F4751" s="92" t="s">
        <v>34</v>
      </c>
      <c r="G4751" s="92" t="s">
        <v>97</v>
      </c>
      <c r="H4751" s="92" t="s">
        <v>74</v>
      </c>
      <c r="I4751" s="89" t="s">
        <v>199</v>
      </c>
      <c r="L4751" s="98">
        <f>'Activity data'!H1013*'Emission factors'!$B$43*'Emission factors'!$E$43/1000</f>
        <v>0</v>
      </c>
      <c r="M4751" s="98">
        <f>'Activity data'!I1013*'Emission factors'!$B$43*'Emission factors'!$E$43/1000</f>
        <v>0</v>
      </c>
      <c r="N4751" s="98">
        <f>'Activity data'!J1013*'Emission factors'!$B$43*'Emission factors'!$E$43/1000</f>
        <v>0</v>
      </c>
      <c r="O4751" s="98">
        <f>'Activity data'!K1013*'Emission factors'!$B$43*'Emission factors'!$E$43/1000</f>
        <v>0</v>
      </c>
      <c r="P4751" s="98">
        <f>'Activity data'!L1013*'Emission factors'!$B$43*'Emission factors'!$E$43/1000</f>
        <v>0</v>
      </c>
      <c r="Q4751" s="98">
        <f>'Activity data'!M1013*'Emission factors'!$B$43*'Emission factors'!$E$43/1000</f>
        <v>0</v>
      </c>
      <c r="R4751" s="98">
        <f>'Activity data'!N1013*'Emission factors'!$B$43*'Emission factors'!$E$43/1000</f>
        <v>0</v>
      </c>
      <c r="S4751" s="98">
        <f>'Activity data'!O1013*'Emission factors'!$B$43*'Emission factors'!$E$43/1000</f>
        <v>0</v>
      </c>
      <c r="T4751" s="98">
        <f>'Activity data'!P1013*'Emission factors'!$B$43*'Emission factors'!$E$43/1000</f>
        <v>0</v>
      </c>
      <c r="U4751" s="98">
        <f>'Activity data'!Q1013*'Emission factors'!$B$43*'Emission factors'!$E$43/1000</f>
        <v>0</v>
      </c>
    </row>
    <row r="4752" spans="1:21" x14ac:dyDescent="0.25">
      <c r="A4752" s="92" t="s">
        <v>11</v>
      </c>
      <c r="B4752" s="92" t="s">
        <v>12</v>
      </c>
      <c r="C4752" s="92" t="s">
        <v>43</v>
      </c>
      <c r="D4752" s="92" t="s">
        <v>43</v>
      </c>
      <c r="E4752" s="92" t="s">
        <v>45</v>
      </c>
      <c r="F4752" s="92" t="s">
        <v>34</v>
      </c>
      <c r="G4752" s="92" t="s">
        <v>97</v>
      </c>
      <c r="H4752" s="92" t="s">
        <v>74</v>
      </c>
      <c r="I4752" s="89" t="s">
        <v>233</v>
      </c>
      <c r="L4752" s="98">
        <f>'Activity data'!H1014*'Emission factors'!$B$43*'Emission factors'!$E$43/1000</f>
        <v>0</v>
      </c>
      <c r="M4752" s="98">
        <f>'Activity data'!I1014*'Emission factors'!$B$43*'Emission factors'!$E$43/1000</f>
        <v>0</v>
      </c>
      <c r="N4752" s="98">
        <f>'Activity data'!J1014*'Emission factors'!$B$43*'Emission factors'!$E$43/1000</f>
        <v>0</v>
      </c>
      <c r="O4752" s="98">
        <f>'Activity data'!K1014*'Emission factors'!$B$43*'Emission factors'!$E$43/1000</f>
        <v>0</v>
      </c>
      <c r="P4752" s="98">
        <f>'Activity data'!L1014*'Emission factors'!$B$43*'Emission factors'!$E$43/1000</f>
        <v>0</v>
      </c>
      <c r="Q4752" s="98">
        <f>'Activity data'!M1014*'Emission factors'!$B$43*'Emission factors'!$E$43/1000</f>
        <v>0</v>
      </c>
      <c r="R4752" s="98">
        <f>'Activity data'!N1014*'Emission factors'!$B$43*'Emission factors'!$E$43/1000</f>
        <v>0</v>
      </c>
      <c r="S4752" s="98">
        <f>'Activity data'!O1014*'Emission factors'!$B$43*'Emission factors'!$E$43/1000</f>
        <v>0</v>
      </c>
      <c r="T4752" s="98">
        <f>'Activity data'!P1014*'Emission factors'!$B$43*'Emission factors'!$E$43/1000</f>
        <v>0</v>
      </c>
      <c r="U4752" s="98">
        <f>'Activity data'!Q1014*'Emission factors'!$B$43*'Emission factors'!$E$43/1000</f>
        <v>0</v>
      </c>
    </row>
    <row r="4753" spans="1:21" x14ac:dyDescent="0.25">
      <c r="A4753" s="92" t="s">
        <v>11</v>
      </c>
      <c r="B4753" s="92" t="s">
        <v>12</v>
      </c>
      <c r="C4753" s="92" t="s">
        <v>43</v>
      </c>
      <c r="D4753" s="92" t="s">
        <v>43</v>
      </c>
      <c r="E4753" s="92" t="s">
        <v>45</v>
      </c>
      <c r="F4753" s="92" t="s">
        <v>34</v>
      </c>
      <c r="G4753" s="92" t="s">
        <v>97</v>
      </c>
      <c r="H4753" s="92" t="s">
        <v>74</v>
      </c>
      <c r="I4753" s="89" t="s">
        <v>200</v>
      </c>
      <c r="L4753" s="98">
        <f>'Activity data'!H1015*'Emission factors'!$B$43*'Emission factors'!$E$43/1000</f>
        <v>0</v>
      </c>
      <c r="M4753" s="98">
        <f>'Activity data'!I1015*'Emission factors'!$B$43*'Emission factors'!$E$43/1000</f>
        <v>0</v>
      </c>
      <c r="N4753" s="98">
        <f>'Activity data'!J1015*'Emission factors'!$B$43*'Emission factors'!$E$43/1000</f>
        <v>0</v>
      </c>
      <c r="O4753" s="98">
        <f>'Activity data'!K1015*'Emission factors'!$B$43*'Emission factors'!$E$43/1000</f>
        <v>0</v>
      </c>
      <c r="P4753" s="98">
        <f>'Activity data'!L1015*'Emission factors'!$B$43*'Emission factors'!$E$43/1000</f>
        <v>0</v>
      </c>
      <c r="Q4753" s="98">
        <f>'Activity data'!M1015*'Emission factors'!$B$43*'Emission factors'!$E$43/1000</f>
        <v>0</v>
      </c>
      <c r="R4753" s="98">
        <f>'Activity data'!N1015*'Emission factors'!$B$43*'Emission factors'!$E$43/1000</f>
        <v>0</v>
      </c>
      <c r="S4753" s="98">
        <f>'Activity data'!O1015*'Emission factors'!$B$43*'Emission factors'!$E$43/1000</f>
        <v>0</v>
      </c>
      <c r="T4753" s="98">
        <f>'Activity data'!P1015*'Emission factors'!$B$43*'Emission factors'!$E$43/1000</f>
        <v>0</v>
      </c>
      <c r="U4753" s="98">
        <f>'Activity data'!Q1015*'Emission factors'!$B$43*'Emission factors'!$E$43/1000</f>
        <v>0</v>
      </c>
    </row>
    <row r="4754" spans="1:21" x14ac:dyDescent="0.25">
      <c r="A4754" s="92" t="s">
        <v>11</v>
      </c>
      <c r="B4754" s="92" t="s">
        <v>12</v>
      </c>
      <c r="C4754" s="92" t="s">
        <v>43</v>
      </c>
      <c r="D4754" s="92" t="s">
        <v>43</v>
      </c>
      <c r="E4754" s="92" t="s">
        <v>46</v>
      </c>
      <c r="F4754" s="92" t="s">
        <v>34</v>
      </c>
      <c r="G4754" s="92" t="s">
        <v>97</v>
      </c>
      <c r="H4754" s="92" t="s">
        <v>74</v>
      </c>
      <c r="I4754" s="89" t="s">
        <v>227</v>
      </c>
      <c r="J4754" s="92" t="s">
        <v>99</v>
      </c>
      <c r="L4754" s="98">
        <f>'Activity data'!H1016*'Emission factors'!$B$37*'Emission factors'!$E$37/1000</f>
        <v>0</v>
      </c>
      <c r="M4754" s="98">
        <f>'Activity data'!I1016*'Emission factors'!$B$37*'Emission factors'!$E$37/1000</f>
        <v>0</v>
      </c>
      <c r="N4754" s="98">
        <f>'Activity data'!J1016*'Emission factors'!$B$37*'Emission factors'!$E$37/1000</f>
        <v>0</v>
      </c>
      <c r="O4754" s="98">
        <f>'Activity data'!K1016*'Emission factors'!$B$37*'Emission factors'!$E$37/1000</f>
        <v>0</v>
      </c>
      <c r="P4754" s="98">
        <f>'Activity data'!L1016*'Emission factors'!$B$37*'Emission factors'!$E$37/1000</f>
        <v>0</v>
      </c>
      <c r="Q4754" s="98">
        <f>'Activity data'!M1016*'Emission factors'!$B$37*'Emission factors'!$E$37/1000</f>
        <v>0</v>
      </c>
      <c r="R4754" s="98">
        <f>'Activity data'!N1016*'Emission factors'!$B$37*'Emission factors'!$E$37/1000</f>
        <v>0</v>
      </c>
      <c r="S4754" s="98">
        <f>'Activity data'!O1016*'Emission factors'!$B$37*'Emission factors'!$E$37/1000</f>
        <v>0</v>
      </c>
      <c r="T4754" s="98">
        <f>'Activity data'!P1016*'Emission factors'!$B$37*'Emission factors'!$E$37/1000</f>
        <v>0</v>
      </c>
      <c r="U4754" s="98">
        <f>'Activity data'!Q1016*'Emission factors'!$B$37*'Emission factors'!$E$37/1000</f>
        <v>0</v>
      </c>
    </row>
    <row r="4755" spans="1:21" x14ac:dyDescent="0.25">
      <c r="A4755" s="92" t="s">
        <v>11</v>
      </c>
      <c r="B4755" s="92" t="s">
        <v>12</v>
      </c>
      <c r="C4755" s="92" t="s">
        <v>43</v>
      </c>
      <c r="D4755" s="92" t="s">
        <v>43</v>
      </c>
      <c r="E4755" s="92" t="s">
        <v>46</v>
      </c>
      <c r="F4755" s="92" t="s">
        <v>34</v>
      </c>
      <c r="G4755" s="92" t="s">
        <v>97</v>
      </c>
      <c r="H4755" s="92" t="s">
        <v>74</v>
      </c>
      <c r="I4755" s="89" t="s">
        <v>203</v>
      </c>
      <c r="L4755" s="98">
        <f>'Activity data'!H1017*'Emission factors'!$B$37*'Emission factors'!$E$37/1000</f>
        <v>8.0669222371266933</v>
      </c>
      <c r="M4755" s="98">
        <f>'Activity data'!I1017*'Emission factors'!$B$37*'Emission factors'!$E$37/1000</f>
        <v>9.0165365434561355</v>
      </c>
      <c r="N4755" s="98">
        <f>'Activity data'!J1017*'Emission factors'!$B$37*'Emission factors'!$E$37/1000</f>
        <v>12.282981462229461</v>
      </c>
      <c r="O4755" s="98">
        <f>'Activity data'!K1017*'Emission factors'!$B$37*'Emission factors'!$E$37/1000</f>
        <v>12.8618486424001</v>
      </c>
      <c r="P4755" s="98">
        <f>'Activity data'!L1017*'Emission factors'!$B$37*'Emission factors'!$E$37/1000</f>
        <v>13.152962638622908</v>
      </c>
      <c r="Q4755" s="98">
        <f>'Activity data'!M1017*'Emission factors'!$B$37*'Emission factors'!$E$37/1000</f>
        <v>13.447872626129515</v>
      </c>
      <c r="R4755" s="98">
        <f>'Activity data'!N1017*'Emission factors'!$B$37*'Emission factors'!$E$37/1000</f>
        <v>14.492781845619731</v>
      </c>
      <c r="S4755" s="98">
        <f>'Activity data'!O1017*'Emission factors'!$B$37*'Emission factors'!$E$37/1000</f>
        <v>15.709353701302843</v>
      </c>
      <c r="T4755" s="98">
        <f>'Activity data'!P1017*'Emission factors'!$B$37*'Emission factors'!$E$37/1000</f>
        <v>16.294079063613054</v>
      </c>
      <c r="U4755" s="98">
        <f>'Activity data'!Q1017*'Emission factors'!$B$37*'Emission factors'!$E$37/1000</f>
        <v>10.992681977628036</v>
      </c>
    </row>
    <row r="4756" spans="1:21" x14ac:dyDescent="0.25">
      <c r="A4756" s="92" t="s">
        <v>11</v>
      </c>
      <c r="B4756" s="92" t="s">
        <v>12</v>
      </c>
      <c r="C4756" s="92" t="s">
        <v>43</v>
      </c>
      <c r="D4756" s="92" t="s">
        <v>43</v>
      </c>
      <c r="E4756" s="92" t="s">
        <v>46</v>
      </c>
      <c r="F4756" s="92" t="s">
        <v>34</v>
      </c>
      <c r="G4756" s="92" t="s">
        <v>97</v>
      </c>
      <c r="H4756" s="92" t="s">
        <v>74</v>
      </c>
      <c r="I4756" s="89" t="s">
        <v>191</v>
      </c>
      <c r="L4756" s="98">
        <f>'Activity data'!H1018*'Emission factors'!$B$37*'Emission factors'!$E$37/1000</f>
        <v>0</v>
      </c>
      <c r="M4756" s="98">
        <f>'Activity data'!I1018*'Emission factors'!$B$37*'Emission factors'!$E$37/1000</f>
        <v>0</v>
      </c>
      <c r="N4756" s="98">
        <f>'Activity data'!J1018*'Emission factors'!$B$37*'Emission factors'!$E$37/1000</f>
        <v>0</v>
      </c>
      <c r="O4756" s="98">
        <f>'Activity data'!K1018*'Emission factors'!$B$37*'Emission factors'!$E$37/1000</f>
        <v>0</v>
      </c>
      <c r="P4756" s="98">
        <f>'Activity data'!L1018*'Emission factors'!$B$37*'Emission factors'!$E$37/1000</f>
        <v>0</v>
      </c>
      <c r="Q4756" s="98">
        <f>'Activity data'!M1018*'Emission factors'!$B$37*'Emission factors'!$E$37/1000</f>
        <v>0</v>
      </c>
      <c r="R4756" s="98">
        <f>'Activity data'!N1018*'Emission factors'!$B$37*'Emission factors'!$E$37/1000</f>
        <v>0</v>
      </c>
      <c r="S4756" s="98">
        <f>'Activity data'!O1018*'Emission factors'!$B$37*'Emission factors'!$E$37/1000</f>
        <v>0</v>
      </c>
      <c r="T4756" s="98">
        <f>'Activity data'!P1018*'Emission factors'!$B$37*'Emission factors'!$E$37/1000</f>
        <v>0</v>
      </c>
      <c r="U4756" s="98">
        <f>'Activity data'!Q1018*'Emission factors'!$B$37*'Emission factors'!$E$37/1000</f>
        <v>0</v>
      </c>
    </row>
    <row r="4757" spans="1:21" x14ac:dyDescent="0.25">
      <c r="A4757" s="92" t="s">
        <v>11</v>
      </c>
      <c r="B4757" s="92" t="s">
        <v>12</v>
      </c>
      <c r="C4757" s="92" t="s">
        <v>43</v>
      </c>
      <c r="D4757" s="92" t="s">
        <v>43</v>
      </c>
      <c r="E4757" s="92" t="s">
        <v>46</v>
      </c>
      <c r="F4757" s="92" t="s">
        <v>34</v>
      </c>
      <c r="G4757" s="92" t="s">
        <v>97</v>
      </c>
      <c r="H4757" s="92" t="s">
        <v>74</v>
      </c>
      <c r="I4757" s="89" t="s">
        <v>192</v>
      </c>
      <c r="L4757" s="98">
        <f>'Activity data'!H1019*'Emission factors'!$B$37*'Emission factors'!$E$37/1000</f>
        <v>0.97955221476554288</v>
      </c>
      <c r="M4757" s="98">
        <f>'Activity data'!I1019*'Emission factors'!$B$37*'Emission factors'!$E$37/1000</f>
        <v>1.0446172075619793</v>
      </c>
      <c r="N4757" s="98">
        <f>'Activity data'!J1019*'Emission factors'!$B$37*'Emission factors'!$E$37/1000</f>
        <v>1.2346216539560637</v>
      </c>
      <c r="O4757" s="98">
        <f>'Activity data'!K1019*'Emission factors'!$B$37*'Emission factors'!$E$37/1000</f>
        <v>1.2639817680339367</v>
      </c>
      <c r="P4757" s="98">
        <f>'Activity data'!L1019*'Emission factors'!$B$37*'Emission factors'!$E$37/1000</f>
        <v>1.3869957303435401</v>
      </c>
      <c r="Q4757" s="98">
        <f>'Activity data'!M1019*'Emission factors'!$B$37*'Emission factors'!$E$37/1000</f>
        <v>1.476896286234834</v>
      </c>
      <c r="R4757" s="98">
        <f>'Activity data'!N1019*'Emission factors'!$B$37*'Emission factors'!$E$37/1000</f>
        <v>1.6028895023416192</v>
      </c>
      <c r="S4757" s="98">
        <f>'Activity data'!O1019*'Emission factors'!$B$37*'Emission factors'!$E$37/1000</f>
        <v>1.6226316102458775</v>
      </c>
      <c r="T4757" s="98">
        <f>'Activity data'!P1019*'Emission factors'!$B$37*'Emission factors'!$E$37/1000</f>
        <v>1.7582691943067041</v>
      </c>
      <c r="U4757" s="98">
        <f>'Activity data'!Q1019*'Emission factors'!$B$37*'Emission factors'!$E$37/1000</f>
        <v>1.7874053840448638</v>
      </c>
    </row>
    <row r="4758" spans="1:21" x14ac:dyDescent="0.25">
      <c r="A4758" s="92" t="s">
        <v>11</v>
      </c>
      <c r="B4758" s="92" t="s">
        <v>12</v>
      </c>
      <c r="C4758" s="92" t="s">
        <v>43</v>
      </c>
      <c r="D4758" s="92" t="s">
        <v>43</v>
      </c>
      <c r="E4758" s="92" t="s">
        <v>46</v>
      </c>
      <c r="F4758" s="92" t="s">
        <v>34</v>
      </c>
      <c r="G4758" s="92" t="s">
        <v>97</v>
      </c>
      <c r="H4758" s="92" t="s">
        <v>74</v>
      </c>
      <c r="I4758" s="89" t="s">
        <v>206</v>
      </c>
      <c r="L4758" s="98">
        <f>'Activity data'!H1020*'Emission factors'!$B$37*'Emission factors'!$E$37/1000</f>
        <v>5.3893979472778453</v>
      </c>
      <c r="M4758" s="98">
        <f>'Activity data'!I1020*'Emission factors'!$B$37*'Emission factors'!$E$37/1000</f>
        <v>5.5674886437043698</v>
      </c>
      <c r="N4758" s="98">
        <f>'Activity data'!J1020*'Emission factors'!$B$37*'Emission factors'!$E$37/1000</f>
        <v>7.166713304545655</v>
      </c>
      <c r="O4758" s="98">
        <f>'Activity data'!K1020*'Emission factors'!$B$37*'Emission factors'!$E$37/1000</f>
        <v>7.9377767745082961</v>
      </c>
      <c r="P4758" s="98">
        <f>'Activity data'!L1020*'Emission factors'!$B$37*'Emission factors'!$E$37/1000</f>
        <v>9.0477725773230926</v>
      </c>
      <c r="Q4758" s="98">
        <f>'Activity data'!M1020*'Emission factors'!$B$37*'Emission factors'!$E$37/1000</f>
        <v>9.9517514561623202</v>
      </c>
      <c r="R4758" s="98">
        <f>'Activity data'!N1020*'Emission factors'!$B$37*'Emission factors'!$E$37/1000</f>
        <v>10.644441217180166</v>
      </c>
      <c r="S4758" s="98">
        <f>'Activity data'!O1020*'Emission factors'!$B$37*'Emission factors'!$E$37/1000</f>
        <v>11.327803558262666</v>
      </c>
      <c r="T4758" s="98">
        <f>'Activity data'!P1020*'Emission factors'!$B$37*'Emission factors'!$E$37/1000</f>
        <v>12.078898367938667</v>
      </c>
      <c r="U4758" s="98">
        <f>'Activity data'!Q1020*'Emission factors'!$B$37*'Emission factors'!$E$37/1000</f>
        <v>11.785271184527534</v>
      </c>
    </row>
    <row r="4759" spans="1:21" x14ac:dyDescent="0.25">
      <c r="A4759" s="92" t="s">
        <v>11</v>
      </c>
      <c r="B4759" s="92" t="s">
        <v>12</v>
      </c>
      <c r="C4759" s="92" t="s">
        <v>43</v>
      </c>
      <c r="D4759" s="92" t="s">
        <v>43</v>
      </c>
      <c r="E4759" s="92" t="s">
        <v>46</v>
      </c>
      <c r="F4759" s="92" t="s">
        <v>34</v>
      </c>
      <c r="G4759" s="92" t="s">
        <v>97</v>
      </c>
      <c r="H4759" s="92" t="s">
        <v>74</v>
      </c>
      <c r="I4759" s="89" t="s">
        <v>220</v>
      </c>
      <c r="L4759" s="98">
        <f>'Activity data'!H1021*'Emission factors'!$B$37*'Emission factors'!$E$37/1000</f>
        <v>0</v>
      </c>
      <c r="M4759" s="98">
        <f>'Activity data'!I1021*'Emission factors'!$B$37*'Emission factors'!$E$37/1000</f>
        <v>0</v>
      </c>
      <c r="N4759" s="98">
        <f>'Activity data'!J1021*'Emission factors'!$B$37*'Emission factors'!$E$37/1000</f>
        <v>0</v>
      </c>
      <c r="O4759" s="98">
        <f>'Activity data'!K1021*'Emission factors'!$B$37*'Emission factors'!$E$37/1000</f>
        <v>0</v>
      </c>
      <c r="P4759" s="98">
        <f>'Activity data'!L1021*'Emission factors'!$B$37*'Emission factors'!$E$37/1000</f>
        <v>0</v>
      </c>
      <c r="Q4759" s="98">
        <f>'Activity data'!M1021*'Emission factors'!$B$37*'Emission factors'!$E$37/1000</f>
        <v>0</v>
      </c>
      <c r="R4759" s="98">
        <f>'Activity data'!N1021*'Emission factors'!$B$37*'Emission factors'!$E$37/1000</f>
        <v>0</v>
      </c>
      <c r="S4759" s="98">
        <f>'Activity data'!O1021*'Emission factors'!$B$37*'Emission factors'!$E$37/1000</f>
        <v>0</v>
      </c>
      <c r="T4759" s="98">
        <f>'Activity data'!P1021*'Emission factors'!$B$37*'Emission factors'!$E$37/1000</f>
        <v>0</v>
      </c>
      <c r="U4759" s="98">
        <f>'Activity data'!Q1021*'Emission factors'!$B$37*'Emission factors'!$E$37/1000</f>
        <v>0</v>
      </c>
    </row>
    <row r="4760" spans="1:21" x14ac:dyDescent="0.25">
      <c r="A4760" s="92" t="s">
        <v>11</v>
      </c>
      <c r="B4760" s="92" t="s">
        <v>12</v>
      </c>
      <c r="C4760" s="92" t="s">
        <v>43</v>
      </c>
      <c r="D4760" s="92" t="s">
        <v>43</v>
      </c>
      <c r="E4760" s="92" t="s">
        <v>46</v>
      </c>
      <c r="F4760" s="92" t="s">
        <v>34</v>
      </c>
      <c r="G4760" s="92" t="s">
        <v>97</v>
      </c>
      <c r="H4760" s="92" t="s">
        <v>74</v>
      </c>
      <c r="I4760" s="89" t="s">
        <v>193</v>
      </c>
      <c r="L4760" s="98">
        <f>'Activity data'!H1022*'Emission factors'!$B$37*'Emission factors'!$E$37/1000</f>
        <v>0</v>
      </c>
      <c r="M4760" s="98">
        <f>'Activity data'!I1022*'Emission factors'!$B$37*'Emission factors'!$E$37/1000</f>
        <v>0</v>
      </c>
      <c r="N4760" s="98">
        <f>'Activity data'!J1022*'Emission factors'!$B$37*'Emission factors'!$E$37/1000</f>
        <v>0</v>
      </c>
      <c r="O4760" s="98">
        <f>'Activity data'!K1022*'Emission factors'!$B$37*'Emission factors'!$E$37/1000</f>
        <v>0</v>
      </c>
      <c r="P4760" s="98">
        <f>'Activity data'!L1022*'Emission factors'!$B$37*'Emission factors'!$E$37/1000</f>
        <v>0</v>
      </c>
      <c r="Q4760" s="98">
        <f>'Activity data'!M1022*'Emission factors'!$B$37*'Emission factors'!$E$37/1000</f>
        <v>0</v>
      </c>
      <c r="R4760" s="98">
        <f>'Activity data'!N1022*'Emission factors'!$B$37*'Emission factors'!$E$37/1000</f>
        <v>0</v>
      </c>
      <c r="S4760" s="98">
        <f>'Activity data'!O1022*'Emission factors'!$B$37*'Emission factors'!$E$37/1000</f>
        <v>0</v>
      </c>
      <c r="T4760" s="98">
        <f>'Activity data'!P1022*'Emission factors'!$B$37*'Emission factors'!$E$37/1000</f>
        <v>0</v>
      </c>
      <c r="U4760" s="98">
        <f>'Activity data'!Q1022*'Emission factors'!$B$37*'Emission factors'!$E$37/1000</f>
        <v>0</v>
      </c>
    </row>
    <row r="4761" spans="1:21" x14ac:dyDescent="0.25">
      <c r="A4761" s="92" t="s">
        <v>11</v>
      </c>
      <c r="B4761" s="92" t="s">
        <v>12</v>
      </c>
      <c r="C4761" s="92" t="s">
        <v>43</v>
      </c>
      <c r="D4761" s="92" t="s">
        <v>43</v>
      </c>
      <c r="E4761" s="92" t="s">
        <v>46</v>
      </c>
      <c r="F4761" s="92" t="s">
        <v>34</v>
      </c>
      <c r="G4761" s="92" t="s">
        <v>97</v>
      </c>
      <c r="H4761" s="92" t="s">
        <v>74</v>
      </c>
      <c r="I4761" s="89" t="s">
        <v>259</v>
      </c>
      <c r="L4761" s="98">
        <f>'Activity data'!H1023*'Emission factors'!$B$37*'Emission factors'!$E$37/1000</f>
        <v>0</v>
      </c>
      <c r="M4761" s="98">
        <f>'Activity data'!I1023*'Emission factors'!$B$37*'Emission factors'!$E$37/1000</f>
        <v>0</v>
      </c>
      <c r="N4761" s="98">
        <f>'Activity data'!J1023*'Emission factors'!$B$37*'Emission factors'!$E$37/1000</f>
        <v>0</v>
      </c>
      <c r="O4761" s="98">
        <f>'Activity data'!K1023*'Emission factors'!$B$37*'Emission factors'!$E$37/1000</f>
        <v>0</v>
      </c>
      <c r="P4761" s="98">
        <f>'Activity data'!L1023*'Emission factors'!$B$37*'Emission factors'!$E$37/1000</f>
        <v>0</v>
      </c>
      <c r="Q4761" s="98">
        <f>'Activity data'!M1023*'Emission factors'!$B$37*'Emission factors'!$E$37/1000</f>
        <v>0</v>
      </c>
      <c r="R4761" s="98">
        <f>'Activity data'!N1023*'Emission factors'!$B$37*'Emission factors'!$E$37/1000</f>
        <v>0</v>
      </c>
      <c r="S4761" s="98">
        <f>'Activity data'!O1023*'Emission factors'!$B$37*'Emission factors'!$E$37/1000</f>
        <v>0</v>
      </c>
      <c r="T4761" s="98">
        <f>'Activity data'!P1023*'Emission factors'!$B$37*'Emission factors'!$E$37/1000</f>
        <v>0</v>
      </c>
      <c r="U4761" s="98">
        <f>'Activity data'!Q1023*'Emission factors'!$B$37*'Emission factors'!$E$37/1000</f>
        <v>0</v>
      </c>
    </row>
    <row r="4762" spans="1:21" x14ac:dyDescent="0.25">
      <c r="A4762" s="92" t="s">
        <v>11</v>
      </c>
      <c r="B4762" s="92" t="s">
        <v>12</v>
      </c>
      <c r="C4762" s="92" t="s">
        <v>43</v>
      </c>
      <c r="D4762" s="92" t="s">
        <v>43</v>
      </c>
      <c r="E4762" s="92" t="s">
        <v>46</v>
      </c>
      <c r="F4762" s="92" t="s">
        <v>34</v>
      </c>
      <c r="G4762" s="92" t="s">
        <v>97</v>
      </c>
      <c r="H4762" s="92" t="s">
        <v>74</v>
      </c>
      <c r="I4762" s="89" t="s">
        <v>223</v>
      </c>
      <c r="L4762" s="98">
        <f>'Activity data'!H1024*'Emission factors'!$B$37*'Emission factors'!$E$37/1000</f>
        <v>0</v>
      </c>
      <c r="M4762" s="98">
        <f>'Activity data'!I1024*'Emission factors'!$B$37*'Emission factors'!$E$37/1000</f>
        <v>0</v>
      </c>
      <c r="N4762" s="98">
        <f>'Activity data'!J1024*'Emission factors'!$B$37*'Emission factors'!$E$37/1000</f>
        <v>0</v>
      </c>
      <c r="O4762" s="98">
        <f>'Activity data'!K1024*'Emission factors'!$B$37*'Emission factors'!$E$37/1000</f>
        <v>0</v>
      </c>
      <c r="P4762" s="98">
        <f>'Activity data'!L1024*'Emission factors'!$B$37*'Emission factors'!$E$37/1000</f>
        <v>0</v>
      </c>
      <c r="Q4762" s="98">
        <f>'Activity data'!M1024*'Emission factors'!$B$37*'Emission factors'!$E$37/1000</f>
        <v>0</v>
      </c>
      <c r="R4762" s="98">
        <f>'Activity data'!N1024*'Emission factors'!$B$37*'Emission factors'!$E$37/1000</f>
        <v>0</v>
      </c>
      <c r="S4762" s="98">
        <f>'Activity data'!O1024*'Emission factors'!$B$37*'Emission factors'!$E$37/1000</f>
        <v>0</v>
      </c>
      <c r="T4762" s="98">
        <f>'Activity data'!P1024*'Emission factors'!$B$37*'Emission factors'!$E$37/1000</f>
        <v>0</v>
      </c>
      <c r="U4762" s="98">
        <f>'Activity data'!Q1024*'Emission factors'!$B$37*'Emission factors'!$E$37/1000</f>
        <v>0</v>
      </c>
    </row>
    <row r="4763" spans="1:21" x14ac:dyDescent="0.25">
      <c r="A4763" s="92" t="s">
        <v>11</v>
      </c>
      <c r="B4763" s="92" t="s">
        <v>12</v>
      </c>
      <c r="C4763" s="92" t="s">
        <v>43</v>
      </c>
      <c r="D4763" s="92" t="s">
        <v>43</v>
      </c>
      <c r="E4763" s="92" t="s">
        <v>46</v>
      </c>
      <c r="F4763" s="92" t="s">
        <v>34</v>
      </c>
      <c r="G4763" s="92" t="s">
        <v>97</v>
      </c>
      <c r="H4763" s="92" t="s">
        <v>74</v>
      </c>
      <c r="I4763" s="89" t="s">
        <v>221</v>
      </c>
      <c r="L4763" s="98">
        <f>'Activity data'!H1025*'Emission factors'!$B$37*'Emission factors'!$E$37/1000</f>
        <v>0.22043883409273579</v>
      </c>
      <c r="M4763" s="98">
        <f>'Activity data'!I1025*'Emission factors'!$B$37*'Emission factors'!$E$37/1000</f>
        <v>0.24089780126929505</v>
      </c>
      <c r="N4763" s="98">
        <f>'Activity data'!J1025*'Emission factors'!$B$37*'Emission factors'!$E$37/1000</f>
        <v>0.2835376036438147</v>
      </c>
      <c r="O4763" s="98">
        <f>'Activity data'!K1025*'Emission factors'!$B$37*'Emission factors'!$E$37/1000</f>
        <v>0.24357515015897049</v>
      </c>
      <c r="P4763" s="98">
        <f>'Activity data'!L1025*'Emission factors'!$B$37*'Emission factors'!$E$37/1000</f>
        <v>0.20879083836448684</v>
      </c>
      <c r="Q4763" s="98">
        <f>'Activity data'!M1025*'Emission factors'!$B$37*'Emission factors'!$E$37/1000</f>
        <v>0.15929855907048798</v>
      </c>
      <c r="R4763" s="98">
        <f>'Activity data'!N1025*'Emission factors'!$B$37*'Emission factors'!$E$37/1000</f>
        <v>0.16337048426992642</v>
      </c>
      <c r="S4763" s="98">
        <f>'Activity data'!O1025*'Emission factors'!$B$37*'Emission factors'!$E$37/1000</f>
        <v>0.18618400383422312</v>
      </c>
      <c r="T4763" s="98">
        <f>'Activity data'!P1025*'Emission factors'!$B$37*'Emission factors'!$E$37/1000</f>
        <v>0.21687528180116875</v>
      </c>
      <c r="U4763" s="98">
        <f>'Activity data'!Q1025*'Emission factors'!$B$37*'Emission factors'!$E$37/1000</f>
        <v>0.24004208964653229</v>
      </c>
    </row>
    <row r="4764" spans="1:21" x14ac:dyDescent="0.25">
      <c r="A4764" s="92" t="s">
        <v>11</v>
      </c>
      <c r="B4764" s="92" t="s">
        <v>12</v>
      </c>
      <c r="C4764" s="92" t="s">
        <v>43</v>
      </c>
      <c r="D4764" s="92" t="s">
        <v>43</v>
      </c>
      <c r="E4764" s="92" t="s">
        <v>46</v>
      </c>
      <c r="F4764" s="92" t="s">
        <v>34</v>
      </c>
      <c r="G4764" s="92" t="s">
        <v>97</v>
      </c>
      <c r="H4764" s="92" t="s">
        <v>74</v>
      </c>
      <c r="I4764" s="89" t="s">
        <v>222</v>
      </c>
      <c r="L4764" s="98">
        <f>'Activity data'!H1026*'Emission factors'!$B$37*'Emission factors'!$E$37/1000</f>
        <v>0</v>
      </c>
      <c r="M4764" s="98">
        <f>'Activity data'!I1026*'Emission factors'!$B$37*'Emission factors'!$E$37/1000</f>
        <v>0</v>
      </c>
      <c r="N4764" s="98">
        <f>'Activity data'!J1026*'Emission factors'!$B$37*'Emission factors'!$E$37/1000</f>
        <v>0</v>
      </c>
      <c r="O4764" s="98">
        <f>'Activity data'!K1026*'Emission factors'!$B$37*'Emission factors'!$E$37/1000</f>
        <v>0</v>
      </c>
      <c r="P4764" s="98">
        <f>'Activity data'!L1026*'Emission factors'!$B$37*'Emission factors'!$E$37/1000</f>
        <v>0</v>
      </c>
      <c r="Q4764" s="98">
        <f>'Activity data'!M1026*'Emission factors'!$B$37*'Emission factors'!$E$37/1000</f>
        <v>0</v>
      </c>
      <c r="R4764" s="98">
        <f>'Activity data'!N1026*'Emission factors'!$B$37*'Emission factors'!$E$37/1000</f>
        <v>0</v>
      </c>
      <c r="S4764" s="98">
        <f>'Activity data'!O1026*'Emission factors'!$B$37*'Emission factors'!$E$37/1000</f>
        <v>0</v>
      </c>
      <c r="T4764" s="98">
        <f>'Activity data'!P1026*'Emission factors'!$B$37*'Emission factors'!$E$37/1000</f>
        <v>0</v>
      </c>
      <c r="U4764" s="98">
        <f>'Activity data'!Q1026*'Emission factors'!$B$37*'Emission factors'!$E$37/1000</f>
        <v>0</v>
      </c>
    </row>
    <row r="4765" spans="1:21" x14ac:dyDescent="0.25">
      <c r="A4765" s="92" t="s">
        <v>11</v>
      </c>
      <c r="B4765" s="92" t="s">
        <v>12</v>
      </c>
      <c r="C4765" s="92" t="s">
        <v>43</v>
      </c>
      <c r="D4765" s="92" t="s">
        <v>43</v>
      </c>
      <c r="E4765" s="92" t="s">
        <v>46</v>
      </c>
      <c r="F4765" s="92" t="s">
        <v>34</v>
      </c>
      <c r="G4765" s="92" t="s">
        <v>97</v>
      </c>
      <c r="H4765" s="92" t="s">
        <v>74</v>
      </c>
      <c r="I4765" s="89" t="s">
        <v>201</v>
      </c>
      <c r="L4765" s="98">
        <f>'Activity data'!H1027*'Emission factors'!$B$37*'Emission factors'!$E$37/1000</f>
        <v>2.9814916007902452</v>
      </c>
      <c r="M4765" s="98">
        <f>'Activity data'!I1027*'Emission factors'!$B$37*'Emission factors'!$E$37/1000</f>
        <v>3.41741785179221</v>
      </c>
      <c r="N4765" s="98">
        <f>'Activity data'!J1027*'Emission factors'!$B$37*'Emission factors'!$E$37/1000</f>
        <v>4.4018566624509985</v>
      </c>
      <c r="O4765" s="98">
        <f>'Activity data'!K1027*'Emission factors'!$B$37*'Emission factors'!$E$37/1000</f>
        <v>4.4463771101802729</v>
      </c>
      <c r="P4765" s="98">
        <f>'Activity data'!L1027*'Emission factors'!$B$37*'Emission factors'!$E$37/1000</f>
        <v>4.5575879010499483</v>
      </c>
      <c r="Q4765" s="98">
        <f>'Activity data'!M1027*'Emission factors'!$B$37*'Emission factors'!$E$37/1000</f>
        <v>4.7923358004414425</v>
      </c>
      <c r="R4765" s="98">
        <f>'Activity data'!N1027*'Emission factors'!$B$37*'Emission factors'!$E$37/1000</f>
        <v>5.4444976645261987</v>
      </c>
      <c r="S4765" s="98">
        <f>'Activity data'!O1027*'Emission factors'!$B$37*'Emission factors'!$E$37/1000</f>
        <v>6.0686254372026713</v>
      </c>
      <c r="T4765" s="98">
        <f>'Activity data'!P1027*'Emission factors'!$B$37*'Emission factors'!$E$37/1000</f>
        <v>6.4965997086880849</v>
      </c>
      <c r="U4765" s="98">
        <f>'Activity data'!Q1027*'Emission factors'!$B$37*'Emission factors'!$E$37/1000</f>
        <v>6.7349353398294696</v>
      </c>
    </row>
    <row r="4766" spans="1:21" x14ac:dyDescent="0.25">
      <c r="A4766" s="92" t="s">
        <v>11</v>
      </c>
      <c r="B4766" s="92" t="s">
        <v>12</v>
      </c>
      <c r="C4766" s="92" t="s">
        <v>43</v>
      </c>
      <c r="D4766" s="92" t="s">
        <v>43</v>
      </c>
      <c r="E4766" s="92" t="s">
        <v>46</v>
      </c>
      <c r="F4766" s="92" t="s">
        <v>34</v>
      </c>
      <c r="G4766" s="92" t="s">
        <v>97</v>
      </c>
      <c r="H4766" s="92" t="s">
        <v>74</v>
      </c>
      <c r="I4766" s="89" t="s">
        <v>207</v>
      </c>
      <c r="L4766" s="98">
        <f>'Activity data'!H1028*'Emission factors'!$B$37*'Emission factors'!$E$37/1000</f>
        <v>10.317993179677034</v>
      </c>
      <c r="M4766" s="98">
        <f>'Activity data'!I1028*'Emission factors'!$B$37*'Emission factors'!$E$37/1000</f>
        <v>11.478646995023764</v>
      </c>
      <c r="N4766" s="98">
        <f>'Activity data'!J1028*'Emission factors'!$B$37*'Emission factors'!$E$37/1000</f>
        <v>15.248392601219484</v>
      </c>
      <c r="O4766" s="98">
        <f>'Activity data'!K1028*'Emission factors'!$B$37*'Emission factors'!$E$37/1000</f>
        <v>16.104046452860509</v>
      </c>
      <c r="P4766" s="98">
        <f>'Activity data'!L1028*'Emission factors'!$B$37*'Emission factors'!$E$37/1000</f>
        <v>18.483711845648738</v>
      </c>
      <c r="Q4766" s="98">
        <f>'Activity data'!M1028*'Emission factors'!$B$37*'Emission factors'!$E$37/1000</f>
        <v>19.624735207941587</v>
      </c>
      <c r="R4766" s="98">
        <f>'Activity data'!N1028*'Emission factors'!$B$37*'Emission factors'!$E$37/1000</f>
        <v>20.827211951550012</v>
      </c>
      <c r="S4766" s="98">
        <f>'Activity data'!O1028*'Emission factors'!$B$37*'Emission factors'!$E$37/1000</f>
        <v>22.237230740193187</v>
      </c>
      <c r="T4766" s="98">
        <f>'Activity data'!P1028*'Emission factors'!$B$37*'Emission factors'!$E$37/1000</f>
        <v>23.711107375356971</v>
      </c>
      <c r="U4766" s="98">
        <f>'Activity data'!Q1028*'Emission factors'!$B$37*'Emission factors'!$E$37/1000</f>
        <v>23.590327250782547</v>
      </c>
    </row>
    <row r="4767" spans="1:21" x14ac:dyDescent="0.25">
      <c r="A4767" s="92" t="s">
        <v>11</v>
      </c>
      <c r="B4767" s="92" t="s">
        <v>12</v>
      </c>
      <c r="C4767" s="92" t="s">
        <v>43</v>
      </c>
      <c r="D4767" s="92" t="s">
        <v>43</v>
      </c>
      <c r="E4767" s="92" t="s">
        <v>46</v>
      </c>
      <c r="F4767" s="92" t="s">
        <v>34</v>
      </c>
      <c r="G4767" s="92" t="s">
        <v>97</v>
      </c>
      <c r="H4767" s="92" t="s">
        <v>74</v>
      </c>
      <c r="I4767" s="89" t="s">
        <v>218</v>
      </c>
      <c r="L4767" s="98">
        <f>'Activity data'!H1029*'Emission factors'!$B$37*'Emission factors'!$E$37/1000</f>
        <v>0</v>
      </c>
      <c r="M4767" s="98">
        <f>'Activity data'!I1029*'Emission factors'!$B$37*'Emission factors'!$E$37/1000</f>
        <v>0</v>
      </c>
      <c r="N4767" s="98">
        <f>'Activity data'!J1029*'Emission factors'!$B$37*'Emission factors'!$E$37/1000</f>
        <v>0</v>
      </c>
      <c r="O4767" s="98">
        <f>'Activity data'!K1029*'Emission factors'!$B$37*'Emission factors'!$E$37/1000</f>
        <v>0</v>
      </c>
      <c r="P4767" s="98">
        <f>'Activity data'!L1029*'Emission factors'!$B$37*'Emission factors'!$E$37/1000</f>
        <v>0</v>
      </c>
      <c r="Q4767" s="98">
        <f>'Activity data'!M1029*'Emission factors'!$B$37*'Emission factors'!$E$37/1000</f>
        <v>0</v>
      </c>
      <c r="R4767" s="98">
        <f>'Activity data'!N1029*'Emission factors'!$B$37*'Emission factors'!$E$37/1000</f>
        <v>0</v>
      </c>
      <c r="S4767" s="98">
        <f>'Activity data'!O1029*'Emission factors'!$B$37*'Emission factors'!$E$37/1000</f>
        <v>0</v>
      </c>
      <c r="T4767" s="98">
        <f>'Activity data'!P1029*'Emission factors'!$B$37*'Emission factors'!$E$37/1000</f>
        <v>0</v>
      </c>
      <c r="U4767" s="98">
        <f>'Activity data'!Q1029*'Emission factors'!$B$37*'Emission factors'!$E$37/1000</f>
        <v>0</v>
      </c>
    </row>
    <row r="4768" spans="1:21" x14ac:dyDescent="0.25">
      <c r="A4768" s="92" t="s">
        <v>11</v>
      </c>
      <c r="B4768" s="92" t="s">
        <v>12</v>
      </c>
      <c r="C4768" s="92" t="s">
        <v>43</v>
      </c>
      <c r="D4768" s="92" t="s">
        <v>43</v>
      </c>
      <c r="E4768" s="92" t="s">
        <v>46</v>
      </c>
      <c r="F4768" s="92" t="s">
        <v>34</v>
      </c>
      <c r="G4768" s="92" t="s">
        <v>97</v>
      </c>
      <c r="H4768" s="92" t="s">
        <v>74</v>
      </c>
      <c r="I4768" s="89" t="s">
        <v>194</v>
      </c>
      <c r="L4768" s="98">
        <f>'Activity data'!H1030*'Emission factors'!$B$37*'Emission factors'!$E$37/1000</f>
        <v>0</v>
      </c>
      <c r="M4768" s="98">
        <f>'Activity data'!I1030*'Emission factors'!$B$37*'Emission factors'!$E$37/1000</f>
        <v>0</v>
      </c>
      <c r="N4768" s="98">
        <f>'Activity data'!J1030*'Emission factors'!$B$37*'Emission factors'!$E$37/1000</f>
        <v>0</v>
      </c>
      <c r="O4768" s="98">
        <f>'Activity data'!K1030*'Emission factors'!$B$37*'Emission factors'!$E$37/1000</f>
        <v>0</v>
      </c>
      <c r="P4768" s="98">
        <f>'Activity data'!L1030*'Emission factors'!$B$37*'Emission factors'!$E$37/1000</f>
        <v>0</v>
      </c>
      <c r="Q4768" s="98">
        <f>'Activity data'!M1030*'Emission factors'!$B$37*'Emission factors'!$E$37/1000</f>
        <v>0</v>
      </c>
      <c r="R4768" s="98">
        <f>'Activity data'!N1030*'Emission factors'!$B$37*'Emission factors'!$E$37/1000</f>
        <v>0</v>
      </c>
      <c r="S4768" s="98">
        <f>'Activity data'!O1030*'Emission factors'!$B$37*'Emission factors'!$E$37/1000</f>
        <v>0</v>
      </c>
      <c r="T4768" s="98">
        <f>'Activity data'!P1030*'Emission factors'!$B$37*'Emission factors'!$E$37/1000</f>
        <v>0</v>
      </c>
      <c r="U4768" s="98">
        <f>'Activity data'!Q1030*'Emission factors'!$B$37*'Emission factors'!$E$37/1000</f>
        <v>0</v>
      </c>
    </row>
    <row r="4769" spans="1:21" x14ac:dyDescent="0.25">
      <c r="A4769" s="92" t="s">
        <v>11</v>
      </c>
      <c r="B4769" s="92" t="s">
        <v>12</v>
      </c>
      <c r="C4769" s="92" t="s">
        <v>43</v>
      </c>
      <c r="D4769" s="92" t="s">
        <v>43</v>
      </c>
      <c r="E4769" s="92" t="s">
        <v>46</v>
      </c>
      <c r="F4769" s="92" t="s">
        <v>34</v>
      </c>
      <c r="G4769" s="92" t="s">
        <v>97</v>
      </c>
      <c r="H4769" s="92" t="s">
        <v>74</v>
      </c>
      <c r="I4769" s="92" t="s">
        <v>195</v>
      </c>
      <c r="L4769" s="98">
        <f>'Activity data'!H1031*'Emission factors'!$B$37*'Emission factors'!$E$37/1000</f>
        <v>0</v>
      </c>
      <c r="M4769" s="98">
        <f>'Activity data'!I1031*'Emission factors'!$B$37*'Emission factors'!$E$37/1000</f>
        <v>0</v>
      </c>
      <c r="N4769" s="98">
        <f>'Activity data'!J1031*'Emission factors'!$B$37*'Emission factors'!$E$37/1000</f>
        <v>0</v>
      </c>
      <c r="O4769" s="98">
        <f>'Activity data'!K1031*'Emission factors'!$B$37*'Emission factors'!$E$37/1000</f>
        <v>0</v>
      </c>
      <c r="P4769" s="98">
        <f>'Activity data'!L1031*'Emission factors'!$B$37*'Emission factors'!$E$37/1000</f>
        <v>0</v>
      </c>
      <c r="Q4769" s="98">
        <f>'Activity data'!M1031*'Emission factors'!$B$37*'Emission factors'!$E$37/1000</f>
        <v>0</v>
      </c>
      <c r="R4769" s="98">
        <f>'Activity data'!N1031*'Emission factors'!$B$37*'Emission factors'!$E$37/1000</f>
        <v>0</v>
      </c>
      <c r="S4769" s="98">
        <f>'Activity data'!O1031*'Emission factors'!$B$37*'Emission factors'!$E$37/1000</f>
        <v>0</v>
      </c>
      <c r="T4769" s="98">
        <f>'Activity data'!P1031*'Emission factors'!$B$37*'Emission factors'!$E$37/1000</f>
        <v>0</v>
      </c>
      <c r="U4769" s="98">
        <f>'Activity data'!Q1031*'Emission factors'!$B$37*'Emission factors'!$E$37/1000</f>
        <v>0</v>
      </c>
    </row>
    <row r="4770" spans="1:21" x14ac:dyDescent="0.25">
      <c r="A4770" s="92" t="s">
        <v>11</v>
      </c>
      <c r="B4770" s="92" t="s">
        <v>12</v>
      </c>
      <c r="C4770" s="92" t="s">
        <v>43</v>
      </c>
      <c r="D4770" s="92" t="s">
        <v>43</v>
      </c>
      <c r="E4770" s="92" t="s">
        <v>46</v>
      </c>
      <c r="F4770" s="92" t="s">
        <v>34</v>
      </c>
      <c r="G4770" s="92" t="s">
        <v>97</v>
      </c>
      <c r="H4770" s="92" t="s">
        <v>74</v>
      </c>
      <c r="I4770" s="89" t="s">
        <v>209</v>
      </c>
      <c r="L4770" s="98">
        <f>'Activity data'!H1032*'Emission factors'!$B$37*'Emission factors'!$E$37/1000</f>
        <v>5.7626496363199342</v>
      </c>
      <c r="M4770" s="98">
        <f>'Activity data'!I1032*'Emission factors'!$B$37*'Emission factors'!$E$37/1000</f>
        <v>6.2301701567676746</v>
      </c>
      <c r="N4770" s="98">
        <f>'Activity data'!J1032*'Emission factors'!$B$37*'Emission factors'!$E$37/1000</f>
        <v>7.606209666155384</v>
      </c>
      <c r="O4770" s="98">
        <f>'Activity data'!K1032*'Emission factors'!$B$37*'Emission factors'!$E$37/1000</f>
        <v>7.7013165420078966</v>
      </c>
      <c r="P4770" s="98">
        <f>'Activity data'!L1032*'Emission factors'!$B$37*'Emission factors'!$E$37/1000</f>
        <v>8.0315906654249911</v>
      </c>
      <c r="Q4770" s="98">
        <f>'Activity data'!M1032*'Emission factors'!$B$37*'Emission factors'!$E$37/1000</f>
        <v>8.4265177053453808</v>
      </c>
      <c r="R4770" s="98">
        <f>'Activity data'!N1032*'Emission factors'!$B$37*'Emission factors'!$E$37/1000</f>
        <v>9.0384847614203014</v>
      </c>
      <c r="S4770" s="98">
        <f>'Activity data'!O1032*'Emission factors'!$B$37*'Emission factors'!$E$37/1000</f>
        <v>10.140700813732639</v>
      </c>
      <c r="T4770" s="98">
        <f>'Activity data'!P1032*'Emission factors'!$B$37*'Emission factors'!$E$37/1000</f>
        <v>11.686882819769515</v>
      </c>
      <c r="U4770" s="98">
        <f>'Activity data'!Q1032*'Emission factors'!$B$37*'Emission factors'!$E$37/1000</f>
        <v>12.407019902179231</v>
      </c>
    </row>
    <row r="4771" spans="1:21" x14ac:dyDescent="0.25">
      <c r="A4771" s="92" t="s">
        <v>11</v>
      </c>
      <c r="B4771" s="92" t="s">
        <v>12</v>
      </c>
      <c r="C4771" s="92" t="s">
        <v>43</v>
      </c>
      <c r="D4771" s="92" t="s">
        <v>43</v>
      </c>
      <c r="E4771" s="92" t="s">
        <v>46</v>
      </c>
      <c r="F4771" s="92" t="s">
        <v>34</v>
      </c>
      <c r="G4771" s="92" t="s">
        <v>97</v>
      </c>
      <c r="H4771" s="92" t="s">
        <v>74</v>
      </c>
      <c r="I4771" s="89" t="s">
        <v>208</v>
      </c>
      <c r="L4771" s="98">
        <f>'Activity data'!H1033*'Emission factors'!$B$37*'Emission factors'!$E$37/1000</f>
        <v>2.1355269404924235</v>
      </c>
      <c r="M4771" s="98">
        <f>'Activity data'!I1033*'Emission factors'!$B$37*'Emission factors'!$E$37/1000</f>
        <v>2.1861059890067844</v>
      </c>
      <c r="N4771" s="98">
        <f>'Activity data'!J1033*'Emission factors'!$B$37*'Emission factors'!$E$37/1000</f>
        <v>2.5696909888576078</v>
      </c>
      <c r="O4771" s="98">
        <f>'Activity data'!K1033*'Emission factors'!$B$37*'Emission factors'!$E$37/1000</f>
        <v>2.6373894383741465</v>
      </c>
      <c r="P4771" s="98">
        <f>'Activity data'!L1033*'Emission factors'!$B$37*'Emission factors'!$E$37/1000</f>
        <v>2.739876751073572</v>
      </c>
      <c r="Q4771" s="98">
        <f>'Activity data'!M1033*'Emission factors'!$B$37*'Emission factors'!$E$37/1000</f>
        <v>2.8949984506096138</v>
      </c>
      <c r="R4771" s="98">
        <f>'Activity data'!N1033*'Emission factors'!$B$37*'Emission factors'!$E$37/1000</f>
        <v>3.1898285714858816</v>
      </c>
      <c r="S4771" s="98">
        <f>'Activity data'!O1033*'Emission factors'!$B$37*'Emission factors'!$E$37/1000</f>
        <v>3.6093299172475959</v>
      </c>
      <c r="T4771" s="98">
        <f>'Activity data'!P1033*'Emission factors'!$B$37*'Emission factors'!$E$37/1000</f>
        <v>4.0789014850491245</v>
      </c>
      <c r="U4771" s="98">
        <f>'Activity data'!Q1033*'Emission factors'!$B$37*'Emission factors'!$E$37/1000</f>
        <v>4.1370376618054907</v>
      </c>
    </row>
    <row r="4772" spans="1:21" x14ac:dyDescent="0.25">
      <c r="A4772" s="92" t="s">
        <v>11</v>
      </c>
      <c r="B4772" s="92" t="s">
        <v>12</v>
      </c>
      <c r="C4772" s="92" t="s">
        <v>43</v>
      </c>
      <c r="D4772" s="92" t="s">
        <v>43</v>
      </c>
      <c r="E4772" s="92" t="s">
        <v>46</v>
      </c>
      <c r="F4772" s="92" t="s">
        <v>34</v>
      </c>
      <c r="G4772" s="92" t="s">
        <v>97</v>
      </c>
      <c r="H4772" s="92" t="s">
        <v>74</v>
      </c>
      <c r="I4772" s="89" t="s">
        <v>226</v>
      </c>
      <c r="L4772" s="98">
        <f>'Activity data'!H1034*'Emission factors'!$B$37*'Emission factors'!$E$37/1000</f>
        <v>0</v>
      </c>
      <c r="M4772" s="98">
        <f>'Activity data'!I1034*'Emission factors'!$B$37*'Emission factors'!$E$37/1000</f>
        <v>0</v>
      </c>
      <c r="N4772" s="98">
        <f>'Activity data'!J1034*'Emission factors'!$B$37*'Emission factors'!$E$37/1000</f>
        <v>0</v>
      </c>
      <c r="O4772" s="98">
        <f>'Activity data'!K1034*'Emission factors'!$B$37*'Emission factors'!$E$37/1000</f>
        <v>0</v>
      </c>
      <c r="P4772" s="98">
        <f>'Activity data'!L1034*'Emission factors'!$B$37*'Emission factors'!$E$37/1000</f>
        <v>0</v>
      </c>
      <c r="Q4772" s="98">
        <f>'Activity data'!M1034*'Emission factors'!$B$37*'Emission factors'!$E$37/1000</f>
        <v>0</v>
      </c>
      <c r="R4772" s="98">
        <f>'Activity data'!N1034*'Emission factors'!$B$37*'Emission factors'!$E$37/1000</f>
        <v>0</v>
      </c>
      <c r="S4772" s="98">
        <f>'Activity data'!O1034*'Emission factors'!$B$37*'Emission factors'!$E$37/1000</f>
        <v>0</v>
      </c>
      <c r="T4772" s="98">
        <f>'Activity data'!P1034*'Emission factors'!$B$37*'Emission factors'!$E$37/1000</f>
        <v>0</v>
      </c>
      <c r="U4772" s="98">
        <f>'Activity data'!Q1034*'Emission factors'!$B$37*'Emission factors'!$E$37/1000</f>
        <v>0</v>
      </c>
    </row>
    <row r="4773" spans="1:21" x14ac:dyDescent="0.25">
      <c r="A4773" s="92" t="s">
        <v>11</v>
      </c>
      <c r="B4773" s="92" t="s">
        <v>12</v>
      </c>
      <c r="C4773" s="92" t="s">
        <v>43</v>
      </c>
      <c r="D4773" s="92" t="s">
        <v>43</v>
      </c>
      <c r="E4773" s="92" t="s">
        <v>46</v>
      </c>
      <c r="F4773" s="92" t="s">
        <v>34</v>
      </c>
      <c r="G4773" s="92" t="s">
        <v>97</v>
      </c>
      <c r="H4773" s="92" t="s">
        <v>74</v>
      </c>
      <c r="I4773" s="89" t="s">
        <v>196</v>
      </c>
      <c r="L4773" s="98">
        <f>'Activity data'!H1035*'Emission factors'!$B$37*'Emission factors'!$E$37/1000</f>
        <v>6.4438326079195498</v>
      </c>
      <c r="M4773" s="98">
        <f>'Activity data'!I1035*'Emission factors'!$B$37*'Emission factors'!$E$37/1000</f>
        <v>6.6800113398316254</v>
      </c>
      <c r="N4773" s="98">
        <f>'Activity data'!J1035*'Emission factors'!$B$37*'Emission factors'!$E$37/1000</f>
        <v>8.7380661452058881</v>
      </c>
      <c r="O4773" s="98">
        <f>'Activity data'!K1035*'Emission factors'!$B$37*'Emission factors'!$E$37/1000</f>
        <v>9.3091889503883944</v>
      </c>
      <c r="P4773" s="98">
        <f>'Activity data'!L1035*'Emission factors'!$B$37*'Emission factors'!$E$37/1000</f>
        <v>9.807443691518742</v>
      </c>
      <c r="Q4773" s="98">
        <f>'Activity data'!M1035*'Emission factors'!$B$37*'Emission factors'!$E$37/1000</f>
        <v>10.696142441154365</v>
      </c>
      <c r="R4773" s="98">
        <f>'Activity data'!N1035*'Emission factors'!$B$37*'Emission factors'!$E$37/1000</f>
        <v>11.462440718890406</v>
      </c>
      <c r="S4773" s="98">
        <f>'Activity data'!O1035*'Emission factors'!$B$37*'Emission factors'!$E$37/1000</f>
        <v>12.504040066405631</v>
      </c>
      <c r="T4773" s="98">
        <f>'Activity data'!P1035*'Emission factors'!$B$37*'Emission factors'!$E$37/1000</f>
        <v>13.744274339808706</v>
      </c>
      <c r="U4773" s="98">
        <f>'Activity data'!Q1035*'Emission factors'!$B$37*'Emission factors'!$E$37/1000</f>
        <v>13.90171852551345</v>
      </c>
    </row>
    <row r="4774" spans="1:21" x14ac:dyDescent="0.25">
      <c r="A4774" s="92" t="s">
        <v>11</v>
      </c>
      <c r="B4774" s="92" t="s">
        <v>12</v>
      </c>
      <c r="C4774" s="92" t="s">
        <v>43</v>
      </c>
      <c r="D4774" s="92" t="s">
        <v>43</v>
      </c>
      <c r="E4774" s="92" t="s">
        <v>46</v>
      </c>
      <c r="F4774" s="92" t="s">
        <v>34</v>
      </c>
      <c r="G4774" s="92" t="s">
        <v>97</v>
      </c>
      <c r="H4774" s="92" t="s">
        <v>74</v>
      </c>
      <c r="I4774" s="89" t="s">
        <v>197</v>
      </c>
      <c r="L4774" s="98">
        <f>'Activity data'!H1036*'Emission factors'!$B$37*'Emission factors'!$E$37/1000</f>
        <v>4.0470061903754004</v>
      </c>
      <c r="M4774" s="98">
        <f>'Activity data'!I1036*'Emission factors'!$B$37*'Emission factors'!$E$37/1000</f>
        <v>4.6154443627256265</v>
      </c>
      <c r="N4774" s="98">
        <f>'Activity data'!J1036*'Emission factors'!$B$37*'Emission factors'!$E$37/1000</f>
        <v>6.4514760922242047</v>
      </c>
      <c r="O4774" s="98">
        <f>'Activity data'!K1036*'Emission factors'!$B$37*'Emission factors'!$E$37/1000</f>
        <v>6.7087979679090495</v>
      </c>
      <c r="P4774" s="98">
        <f>'Activity data'!L1036*'Emission factors'!$B$37*'Emission factors'!$E$37/1000</f>
        <v>6.9930309303017397</v>
      </c>
      <c r="Q4774" s="98">
        <f>'Activity data'!M1036*'Emission factors'!$B$37*'Emission factors'!$E$37/1000</f>
        <v>7.5456698539058626</v>
      </c>
      <c r="R4774" s="98">
        <f>'Activity data'!N1036*'Emission factors'!$B$37*'Emission factors'!$E$37/1000</f>
        <v>8.4898618275749396</v>
      </c>
      <c r="S4774" s="98">
        <f>'Activity data'!O1036*'Emission factors'!$B$37*'Emission factors'!$E$37/1000</f>
        <v>9.1340461088363618</v>
      </c>
      <c r="T4774" s="98">
        <f>'Activity data'!P1036*'Emission factors'!$B$37*'Emission factors'!$E$37/1000</f>
        <v>9.3699883497610603</v>
      </c>
      <c r="U4774" s="98">
        <f>'Activity data'!Q1036*'Emission factors'!$B$37*'Emission factors'!$E$37/1000</f>
        <v>9.1379778886309975</v>
      </c>
    </row>
    <row r="4775" spans="1:21" x14ac:dyDescent="0.25">
      <c r="A4775" s="92" t="s">
        <v>11</v>
      </c>
      <c r="B4775" s="92" t="s">
        <v>12</v>
      </c>
      <c r="C4775" s="92" t="s">
        <v>43</v>
      </c>
      <c r="D4775" s="92" t="s">
        <v>43</v>
      </c>
      <c r="E4775" s="92" t="s">
        <v>46</v>
      </c>
      <c r="F4775" s="92" t="s">
        <v>34</v>
      </c>
      <c r="G4775" s="92" t="s">
        <v>97</v>
      </c>
      <c r="H4775" s="92" t="s">
        <v>74</v>
      </c>
      <c r="I4775" s="89" t="s">
        <v>229</v>
      </c>
      <c r="L4775" s="98">
        <f>'Activity data'!H1037*'Emission factors'!$B$37*'Emission factors'!$E$37/1000</f>
        <v>0</v>
      </c>
      <c r="M4775" s="98">
        <f>'Activity data'!I1037*'Emission factors'!$B$37*'Emission factors'!$E$37/1000</f>
        <v>0</v>
      </c>
      <c r="N4775" s="98">
        <f>'Activity data'!J1037*'Emission factors'!$B$37*'Emission factors'!$E$37/1000</f>
        <v>0</v>
      </c>
      <c r="O4775" s="98">
        <f>'Activity data'!K1037*'Emission factors'!$B$37*'Emission factors'!$E$37/1000</f>
        <v>0</v>
      </c>
      <c r="P4775" s="98">
        <f>'Activity data'!L1037*'Emission factors'!$B$37*'Emission factors'!$E$37/1000</f>
        <v>0</v>
      </c>
      <c r="Q4775" s="98">
        <f>'Activity data'!M1037*'Emission factors'!$B$37*'Emission factors'!$E$37/1000</f>
        <v>0</v>
      </c>
      <c r="R4775" s="98">
        <f>'Activity data'!N1037*'Emission factors'!$B$37*'Emission factors'!$E$37/1000</f>
        <v>0</v>
      </c>
      <c r="S4775" s="98">
        <f>'Activity data'!O1037*'Emission factors'!$B$37*'Emission factors'!$E$37/1000</f>
        <v>0</v>
      </c>
      <c r="T4775" s="98">
        <f>'Activity data'!P1037*'Emission factors'!$B$37*'Emission factors'!$E$37/1000</f>
        <v>0</v>
      </c>
      <c r="U4775" s="98">
        <f>'Activity data'!Q1037*'Emission factors'!$B$37*'Emission factors'!$E$37/1000</f>
        <v>0</v>
      </c>
    </row>
    <row r="4776" spans="1:21" x14ac:dyDescent="0.25">
      <c r="A4776" s="92" t="s">
        <v>11</v>
      </c>
      <c r="B4776" s="92" t="s">
        <v>12</v>
      </c>
      <c r="C4776" s="92" t="s">
        <v>43</v>
      </c>
      <c r="D4776" s="92" t="s">
        <v>43</v>
      </c>
      <c r="E4776" s="92" t="s">
        <v>46</v>
      </c>
      <c r="F4776" s="92" t="s">
        <v>34</v>
      </c>
      <c r="G4776" s="92" t="s">
        <v>97</v>
      </c>
      <c r="H4776" s="92" t="s">
        <v>74</v>
      </c>
      <c r="I4776" s="89" t="s">
        <v>198</v>
      </c>
      <c r="L4776" s="98">
        <f>'Activity data'!H1038*'Emission factors'!$B$37*'Emission factors'!$E$37/1000</f>
        <v>0</v>
      </c>
      <c r="M4776" s="98">
        <f>'Activity data'!I1038*'Emission factors'!$B$37*'Emission factors'!$E$37/1000</f>
        <v>0</v>
      </c>
      <c r="N4776" s="98">
        <f>'Activity data'!J1038*'Emission factors'!$B$37*'Emission factors'!$E$37/1000</f>
        <v>0</v>
      </c>
      <c r="O4776" s="98">
        <f>'Activity data'!K1038*'Emission factors'!$B$37*'Emission factors'!$E$37/1000</f>
        <v>0</v>
      </c>
      <c r="P4776" s="98">
        <f>'Activity data'!L1038*'Emission factors'!$B$37*'Emission factors'!$E$37/1000</f>
        <v>0</v>
      </c>
      <c r="Q4776" s="98">
        <f>'Activity data'!M1038*'Emission factors'!$B$37*'Emission factors'!$E$37/1000</f>
        <v>0</v>
      </c>
      <c r="R4776" s="98">
        <f>'Activity data'!N1038*'Emission factors'!$B$37*'Emission factors'!$E$37/1000</f>
        <v>0</v>
      </c>
      <c r="S4776" s="98">
        <f>'Activity data'!O1038*'Emission factors'!$B$37*'Emission factors'!$E$37/1000</f>
        <v>0</v>
      </c>
      <c r="T4776" s="98">
        <f>'Activity data'!P1038*'Emission factors'!$B$37*'Emission factors'!$E$37/1000</f>
        <v>0</v>
      </c>
      <c r="U4776" s="98">
        <f>'Activity data'!Q1038*'Emission factors'!$B$37*'Emission factors'!$E$37/1000</f>
        <v>0</v>
      </c>
    </row>
    <row r="4777" spans="1:21" x14ac:dyDescent="0.25">
      <c r="A4777" s="92" t="s">
        <v>11</v>
      </c>
      <c r="B4777" s="92" t="s">
        <v>12</v>
      </c>
      <c r="C4777" s="92" t="s">
        <v>43</v>
      </c>
      <c r="D4777" s="92" t="s">
        <v>43</v>
      </c>
      <c r="E4777" s="92" t="s">
        <v>46</v>
      </c>
      <c r="F4777" s="92" t="s">
        <v>34</v>
      </c>
      <c r="G4777" s="92" t="s">
        <v>97</v>
      </c>
      <c r="H4777" s="92" t="s">
        <v>74</v>
      </c>
      <c r="I4777" s="89" t="s">
        <v>231</v>
      </c>
      <c r="L4777" s="98">
        <f>'Activity data'!H1039*'Emission factors'!$B$37*'Emission factors'!$E$37/1000</f>
        <v>0</v>
      </c>
      <c r="M4777" s="98">
        <f>'Activity data'!I1039*'Emission factors'!$B$37*'Emission factors'!$E$37/1000</f>
        <v>0</v>
      </c>
      <c r="N4777" s="98">
        <f>'Activity data'!J1039*'Emission factors'!$B$37*'Emission factors'!$E$37/1000</f>
        <v>0</v>
      </c>
      <c r="O4777" s="98">
        <f>'Activity data'!K1039*'Emission factors'!$B$37*'Emission factors'!$E$37/1000</f>
        <v>0</v>
      </c>
      <c r="P4777" s="98">
        <f>'Activity data'!L1039*'Emission factors'!$B$37*'Emission factors'!$E$37/1000</f>
        <v>0</v>
      </c>
      <c r="Q4777" s="98">
        <f>'Activity data'!M1039*'Emission factors'!$B$37*'Emission factors'!$E$37/1000</f>
        <v>0</v>
      </c>
      <c r="R4777" s="98">
        <f>'Activity data'!N1039*'Emission factors'!$B$37*'Emission factors'!$E$37/1000</f>
        <v>0</v>
      </c>
      <c r="S4777" s="98">
        <f>'Activity data'!O1039*'Emission factors'!$B$37*'Emission factors'!$E$37/1000</f>
        <v>0</v>
      </c>
      <c r="T4777" s="98">
        <f>'Activity data'!P1039*'Emission factors'!$B$37*'Emission factors'!$E$37/1000</f>
        <v>0</v>
      </c>
      <c r="U4777" s="98">
        <f>'Activity data'!Q1039*'Emission factors'!$B$37*'Emission factors'!$E$37/1000</f>
        <v>0</v>
      </c>
    </row>
    <row r="4778" spans="1:21" x14ac:dyDescent="0.25">
      <c r="A4778" s="92" t="s">
        <v>11</v>
      </c>
      <c r="B4778" s="92" t="s">
        <v>12</v>
      </c>
      <c r="C4778" s="92" t="s">
        <v>43</v>
      </c>
      <c r="D4778" s="92" t="s">
        <v>43</v>
      </c>
      <c r="E4778" s="92" t="s">
        <v>46</v>
      </c>
      <c r="F4778" s="92" t="s">
        <v>34</v>
      </c>
      <c r="G4778" s="92" t="s">
        <v>97</v>
      </c>
      <c r="H4778" s="92" t="s">
        <v>74</v>
      </c>
      <c r="I4778" s="89" t="s">
        <v>230</v>
      </c>
      <c r="L4778" s="98">
        <f>'Activity data'!H1040*'Emission factors'!$B$37*'Emission factors'!$E$37/1000</f>
        <v>0</v>
      </c>
      <c r="M4778" s="98">
        <f>'Activity data'!I1040*'Emission factors'!$B$37*'Emission factors'!$E$37/1000</f>
        <v>0</v>
      </c>
      <c r="N4778" s="98">
        <f>'Activity data'!J1040*'Emission factors'!$B$37*'Emission factors'!$E$37/1000</f>
        <v>0</v>
      </c>
      <c r="O4778" s="98">
        <f>'Activity data'!K1040*'Emission factors'!$B$37*'Emission factors'!$E$37/1000</f>
        <v>0</v>
      </c>
      <c r="P4778" s="98">
        <f>'Activity data'!L1040*'Emission factors'!$B$37*'Emission factors'!$E$37/1000</f>
        <v>0</v>
      </c>
      <c r="Q4778" s="98">
        <f>'Activity data'!M1040*'Emission factors'!$B$37*'Emission factors'!$E$37/1000</f>
        <v>0</v>
      </c>
      <c r="R4778" s="98">
        <f>'Activity data'!N1040*'Emission factors'!$B$37*'Emission factors'!$E$37/1000</f>
        <v>0</v>
      </c>
      <c r="S4778" s="98">
        <f>'Activity data'!O1040*'Emission factors'!$B$37*'Emission factors'!$E$37/1000</f>
        <v>0</v>
      </c>
      <c r="T4778" s="98">
        <f>'Activity data'!P1040*'Emission factors'!$B$37*'Emission factors'!$E$37/1000</f>
        <v>0</v>
      </c>
      <c r="U4778" s="98">
        <f>'Activity data'!Q1040*'Emission factors'!$B$37*'Emission factors'!$E$37/1000</f>
        <v>0</v>
      </c>
    </row>
    <row r="4779" spans="1:21" x14ac:dyDescent="0.25">
      <c r="A4779" s="92" t="s">
        <v>11</v>
      </c>
      <c r="B4779" s="92" t="s">
        <v>12</v>
      </c>
      <c r="C4779" s="92" t="s">
        <v>43</v>
      </c>
      <c r="D4779" s="92" t="s">
        <v>43</v>
      </c>
      <c r="E4779" s="92" t="s">
        <v>46</v>
      </c>
      <c r="F4779" s="92" t="s">
        <v>34</v>
      </c>
      <c r="G4779" s="92" t="s">
        <v>97</v>
      </c>
      <c r="H4779" s="92" t="s">
        <v>74</v>
      </c>
      <c r="I4779" s="89" t="s">
        <v>303</v>
      </c>
      <c r="L4779" s="98">
        <f>'Activity data'!H1041*'Emission factors'!$B$37*'Emission factors'!$E$37/1000</f>
        <v>1.3017399436361072</v>
      </c>
      <c r="M4779" s="98">
        <f>'Activity data'!I1041*'Emission factors'!$B$37*'Emission factors'!$E$37/1000</f>
        <v>1.4203725370663083</v>
      </c>
      <c r="N4779" s="98">
        <f>'Activity data'!J1041*'Emission factors'!$B$37*'Emission factors'!$E$37/1000</f>
        <v>1.8427208975938634</v>
      </c>
      <c r="O4779" s="98">
        <f>'Activity data'!K1041*'Emission factors'!$B$37*'Emission factors'!$E$37/1000</f>
        <v>1.893703278382822</v>
      </c>
      <c r="P4779" s="98">
        <f>'Activity data'!L1041*'Emission factors'!$B$37*'Emission factors'!$E$37/1000</f>
        <v>2.0763783171432277</v>
      </c>
      <c r="Q4779" s="98">
        <f>'Activity data'!M1041*'Emission factors'!$B$37*'Emission factors'!$E$37/1000</f>
        <v>2.2476329039831464</v>
      </c>
      <c r="R4779" s="98">
        <f>'Activity data'!N1041*'Emission factors'!$B$37*'Emission factors'!$E$37/1000</f>
        <v>2.3337837343568824</v>
      </c>
      <c r="S4779" s="98">
        <f>'Activity data'!O1041*'Emission factors'!$B$37*'Emission factors'!$E$37/1000</f>
        <v>2.4176317788526482</v>
      </c>
      <c r="T4779" s="98">
        <f>'Activity data'!P1041*'Emission factors'!$B$37*'Emission factors'!$E$37/1000</f>
        <v>2.735390213431991</v>
      </c>
      <c r="U4779" s="98">
        <f>'Activity data'!Q1041*'Emission factors'!$B$37*'Emission factors'!$E$37/1000</f>
        <v>2.7167036920925804</v>
      </c>
    </row>
    <row r="4780" spans="1:21" x14ac:dyDescent="0.25">
      <c r="A4780" s="92" t="s">
        <v>11</v>
      </c>
      <c r="B4780" s="92" t="s">
        <v>12</v>
      </c>
      <c r="C4780" s="92" t="s">
        <v>43</v>
      </c>
      <c r="D4780" s="92" t="s">
        <v>43</v>
      </c>
      <c r="E4780" s="92" t="s">
        <v>46</v>
      </c>
      <c r="F4780" s="92" t="s">
        <v>34</v>
      </c>
      <c r="G4780" s="92" t="s">
        <v>97</v>
      </c>
      <c r="H4780" s="92" t="s">
        <v>74</v>
      </c>
      <c r="I4780" s="89" t="s">
        <v>225</v>
      </c>
      <c r="L4780" s="98">
        <f>'Activity data'!H1042*'Emission factors'!$B$37*'Emission factors'!$E$37/1000</f>
        <v>0</v>
      </c>
      <c r="M4780" s="98">
        <f>'Activity data'!I1042*'Emission factors'!$B$37*'Emission factors'!$E$37/1000</f>
        <v>0</v>
      </c>
      <c r="N4780" s="98">
        <f>'Activity data'!J1042*'Emission factors'!$B$37*'Emission factors'!$E$37/1000</f>
        <v>0</v>
      </c>
      <c r="O4780" s="98">
        <f>'Activity data'!K1042*'Emission factors'!$B$37*'Emission factors'!$E$37/1000</f>
        <v>0</v>
      </c>
      <c r="P4780" s="98">
        <f>'Activity data'!L1042*'Emission factors'!$B$37*'Emission factors'!$E$37/1000</f>
        <v>0</v>
      </c>
      <c r="Q4780" s="98">
        <f>'Activity data'!M1042*'Emission factors'!$B$37*'Emission factors'!$E$37/1000</f>
        <v>0</v>
      </c>
      <c r="R4780" s="98">
        <f>'Activity data'!N1042*'Emission factors'!$B$37*'Emission factors'!$E$37/1000</f>
        <v>0</v>
      </c>
      <c r="S4780" s="98">
        <f>'Activity data'!O1042*'Emission factors'!$B$37*'Emission factors'!$E$37/1000</f>
        <v>0</v>
      </c>
      <c r="T4780" s="98">
        <f>'Activity data'!P1042*'Emission factors'!$B$37*'Emission factors'!$E$37/1000</f>
        <v>0</v>
      </c>
      <c r="U4780" s="98">
        <f>'Activity data'!Q1042*'Emission factors'!$B$37*'Emission factors'!$E$37/1000</f>
        <v>0</v>
      </c>
    </row>
    <row r="4781" spans="1:21" x14ac:dyDescent="0.25">
      <c r="A4781" s="92" t="s">
        <v>11</v>
      </c>
      <c r="B4781" s="92" t="s">
        <v>12</v>
      </c>
      <c r="C4781" s="92" t="s">
        <v>43</v>
      </c>
      <c r="D4781" s="92" t="s">
        <v>43</v>
      </c>
      <c r="E4781" s="92" t="s">
        <v>46</v>
      </c>
      <c r="F4781" s="92" t="s">
        <v>34</v>
      </c>
      <c r="G4781" s="92" t="s">
        <v>97</v>
      </c>
      <c r="H4781" s="92" t="s">
        <v>74</v>
      </c>
      <c r="I4781" s="89" t="s">
        <v>205</v>
      </c>
      <c r="L4781" s="98">
        <f>'Activity data'!H1043*'Emission factors'!$B$37*'Emission factors'!$E$37/1000</f>
        <v>15.631163504864158</v>
      </c>
      <c r="M4781" s="98">
        <f>'Activity data'!I1043*'Emission factors'!$B$37*'Emission factors'!$E$37/1000</f>
        <v>16.652277378430725</v>
      </c>
      <c r="N4781" s="98">
        <f>'Activity data'!J1043*'Emission factors'!$B$37*'Emission factors'!$E$37/1000</f>
        <v>20.216851478040116</v>
      </c>
      <c r="O4781" s="98">
        <f>'Activity data'!K1043*'Emission factors'!$B$37*'Emission factors'!$E$37/1000</f>
        <v>19.472197043470757</v>
      </c>
      <c r="P4781" s="98">
        <f>'Activity data'!L1043*'Emission factors'!$B$37*'Emission factors'!$E$37/1000</f>
        <v>20.553834220578857</v>
      </c>
      <c r="Q4781" s="98">
        <f>'Activity data'!M1043*'Emission factors'!$B$37*'Emission factors'!$E$37/1000</f>
        <v>20.614258263694168</v>
      </c>
      <c r="R4781" s="98">
        <f>'Activity data'!N1043*'Emission factors'!$B$37*'Emission factors'!$E$37/1000</f>
        <v>21.570367955185919</v>
      </c>
      <c r="S4781" s="98">
        <f>'Activity data'!O1043*'Emission factors'!$B$37*'Emission factors'!$E$37/1000</f>
        <v>23.095253772170633</v>
      </c>
      <c r="T4781" s="98">
        <f>'Activity data'!P1043*'Emission factors'!$B$37*'Emission factors'!$E$37/1000</f>
        <v>24.478815484686951</v>
      </c>
      <c r="U4781" s="98">
        <f>'Activity data'!Q1043*'Emission factors'!$B$37*'Emission factors'!$E$37/1000</f>
        <v>24.231287973246307</v>
      </c>
    </row>
    <row r="4782" spans="1:21" x14ac:dyDescent="0.25">
      <c r="A4782" s="92" t="s">
        <v>11</v>
      </c>
      <c r="B4782" s="92" t="s">
        <v>12</v>
      </c>
      <c r="C4782" s="92" t="s">
        <v>43</v>
      </c>
      <c r="D4782" s="92" t="s">
        <v>43</v>
      </c>
      <c r="E4782" s="92" t="s">
        <v>46</v>
      </c>
      <c r="F4782" s="92" t="s">
        <v>34</v>
      </c>
      <c r="G4782" s="92" t="s">
        <v>97</v>
      </c>
      <c r="H4782" s="92" t="s">
        <v>74</v>
      </c>
      <c r="I4782" s="89" t="s">
        <v>204</v>
      </c>
      <c r="L4782" s="98">
        <f>'Activity data'!H1044*'Emission factors'!$B$37*'Emission factors'!$E$37/1000</f>
        <v>9.0663163350646716</v>
      </c>
      <c r="M4782" s="98">
        <f>'Activity data'!I1044*'Emission factors'!$B$37*'Emission factors'!$E$37/1000</f>
        <v>9.8471075717641039</v>
      </c>
      <c r="N4782" s="98">
        <f>'Activity data'!J1044*'Emission factors'!$B$37*'Emission factors'!$E$37/1000</f>
        <v>12.451677679670969</v>
      </c>
      <c r="O4782" s="98">
        <f>'Activity data'!K1044*'Emission factors'!$B$37*'Emission factors'!$E$37/1000</f>
        <v>12.252520869160659</v>
      </c>
      <c r="P4782" s="98">
        <f>'Activity data'!L1044*'Emission factors'!$B$37*'Emission factors'!$E$37/1000</f>
        <v>12.662193111370456</v>
      </c>
      <c r="Q4782" s="98">
        <f>'Activity data'!M1044*'Emission factors'!$B$37*'Emission factors'!$E$37/1000</f>
        <v>13.354193190831538</v>
      </c>
      <c r="R4782" s="98">
        <f>'Activity data'!N1044*'Emission factors'!$B$37*'Emission factors'!$E$37/1000</f>
        <v>14.851188286478694</v>
      </c>
      <c r="S4782" s="98">
        <f>'Activity data'!O1044*'Emission factors'!$B$37*'Emission factors'!$E$37/1000</f>
        <v>16.596166638755932</v>
      </c>
      <c r="T4782" s="98">
        <f>'Activity data'!P1044*'Emission factors'!$B$37*'Emission factors'!$E$37/1000</f>
        <v>18.464186115299402</v>
      </c>
      <c r="U4782" s="98">
        <f>'Activity data'!Q1044*'Emission factors'!$B$37*'Emission factors'!$E$37/1000</f>
        <v>18.979507572228162</v>
      </c>
    </row>
    <row r="4783" spans="1:21" x14ac:dyDescent="0.25">
      <c r="A4783" s="92" t="s">
        <v>11</v>
      </c>
      <c r="B4783" s="92" t="s">
        <v>12</v>
      </c>
      <c r="C4783" s="92" t="s">
        <v>43</v>
      </c>
      <c r="D4783" s="92" t="s">
        <v>43</v>
      </c>
      <c r="E4783" s="92" t="s">
        <v>46</v>
      </c>
      <c r="F4783" s="92" t="s">
        <v>34</v>
      </c>
      <c r="G4783" s="92" t="s">
        <v>97</v>
      </c>
      <c r="H4783" s="92" t="s">
        <v>74</v>
      </c>
      <c r="I4783" s="89" t="s">
        <v>228</v>
      </c>
      <c r="L4783" s="98">
        <f>'Activity data'!H1045*'Emission factors'!$B$37*'Emission factors'!$E$37/1000</f>
        <v>0</v>
      </c>
      <c r="M4783" s="98">
        <f>'Activity data'!I1045*'Emission factors'!$B$37*'Emission factors'!$E$37/1000</f>
        <v>0</v>
      </c>
      <c r="N4783" s="98">
        <f>'Activity data'!J1045*'Emission factors'!$B$37*'Emission factors'!$E$37/1000</f>
        <v>0</v>
      </c>
      <c r="O4783" s="98">
        <f>'Activity data'!K1045*'Emission factors'!$B$37*'Emission factors'!$E$37/1000</f>
        <v>0</v>
      </c>
      <c r="P4783" s="98">
        <f>'Activity data'!L1045*'Emission factors'!$B$37*'Emission factors'!$E$37/1000</f>
        <v>0</v>
      </c>
      <c r="Q4783" s="98">
        <f>'Activity data'!M1045*'Emission factors'!$B$37*'Emission factors'!$E$37/1000</f>
        <v>0</v>
      </c>
      <c r="R4783" s="98">
        <f>'Activity data'!N1045*'Emission factors'!$B$37*'Emission factors'!$E$37/1000</f>
        <v>0</v>
      </c>
      <c r="S4783" s="98">
        <f>'Activity data'!O1045*'Emission factors'!$B$37*'Emission factors'!$E$37/1000</f>
        <v>0</v>
      </c>
      <c r="T4783" s="98">
        <f>'Activity data'!P1045*'Emission factors'!$B$37*'Emission factors'!$E$37/1000</f>
        <v>0</v>
      </c>
      <c r="U4783" s="98">
        <f>'Activity data'!Q1045*'Emission factors'!$B$37*'Emission factors'!$E$37/1000</f>
        <v>0</v>
      </c>
    </row>
    <row r="4784" spans="1:21" x14ac:dyDescent="0.25">
      <c r="A4784" s="92" t="s">
        <v>11</v>
      </c>
      <c r="B4784" s="92" t="s">
        <v>12</v>
      </c>
      <c r="C4784" s="92" t="s">
        <v>43</v>
      </c>
      <c r="D4784" s="92" t="s">
        <v>43</v>
      </c>
      <c r="E4784" s="92" t="s">
        <v>46</v>
      </c>
      <c r="F4784" s="92" t="s">
        <v>34</v>
      </c>
      <c r="G4784" s="92" t="s">
        <v>97</v>
      </c>
      <c r="H4784" s="92" t="s">
        <v>74</v>
      </c>
      <c r="I4784" s="89" t="s">
        <v>202</v>
      </c>
      <c r="L4784" s="98">
        <f>'Activity data'!H1046*'Emission factors'!$B$37*'Emission factors'!$E$37/1000</f>
        <v>5.209663319142579</v>
      </c>
      <c r="M4784" s="98">
        <f>'Activity data'!I1046*'Emission factors'!$B$37*'Emission factors'!$E$37/1000</f>
        <v>5.5158513391160024</v>
      </c>
      <c r="N4784" s="98">
        <f>'Activity data'!J1046*'Emission factors'!$B$37*'Emission factors'!$E$37/1000</f>
        <v>7.1929664476274242</v>
      </c>
      <c r="O4784" s="98">
        <f>'Activity data'!K1046*'Emission factors'!$B$37*'Emission factors'!$E$37/1000</f>
        <v>7.7932963996700124</v>
      </c>
      <c r="P4784" s="98">
        <f>'Activity data'!L1046*'Emission factors'!$B$37*'Emission factors'!$E$37/1000</f>
        <v>8.3204449336957786</v>
      </c>
      <c r="Q4784" s="98">
        <f>'Activity data'!M1046*'Emission factors'!$B$37*'Emission factors'!$E$37/1000</f>
        <v>8.9082035074906312</v>
      </c>
      <c r="R4784" s="98">
        <f>'Activity data'!N1046*'Emission factors'!$B$37*'Emission factors'!$E$37/1000</f>
        <v>9.7749380163177388</v>
      </c>
      <c r="S4784" s="98">
        <f>'Activity data'!O1046*'Emission factors'!$B$37*'Emission factors'!$E$37/1000</f>
        <v>11.433866613020159</v>
      </c>
      <c r="T4784" s="98">
        <f>'Activity data'!P1046*'Emission factors'!$B$37*'Emission factors'!$E$37/1000</f>
        <v>11.480431221117442</v>
      </c>
      <c r="U4784" s="98">
        <f>'Activity data'!Q1046*'Emission factors'!$B$37*'Emission factors'!$E$37/1000</f>
        <v>10.755040769308874</v>
      </c>
    </row>
    <row r="4785" spans="1:21" x14ac:dyDescent="0.25">
      <c r="A4785" s="92" t="s">
        <v>11</v>
      </c>
      <c r="B4785" s="92" t="s">
        <v>12</v>
      </c>
      <c r="C4785" s="92" t="s">
        <v>43</v>
      </c>
      <c r="D4785" s="92" t="s">
        <v>43</v>
      </c>
      <c r="E4785" s="92" t="s">
        <v>46</v>
      </c>
      <c r="F4785" s="92" t="s">
        <v>34</v>
      </c>
      <c r="G4785" s="92" t="s">
        <v>97</v>
      </c>
      <c r="H4785" s="92" t="s">
        <v>74</v>
      </c>
      <c r="I4785" s="89" t="s">
        <v>190</v>
      </c>
      <c r="L4785" s="98">
        <f>'Activity data'!H1047*'Emission factors'!$B$37*'Emission factors'!$E$37/1000</f>
        <v>0</v>
      </c>
      <c r="M4785" s="98">
        <f>'Activity data'!I1047*'Emission factors'!$B$37*'Emission factors'!$E$37/1000</f>
        <v>0</v>
      </c>
      <c r="N4785" s="98">
        <f>'Activity data'!J1047*'Emission factors'!$B$37*'Emission factors'!$E$37/1000</f>
        <v>0</v>
      </c>
      <c r="O4785" s="98">
        <f>'Activity data'!K1047*'Emission factors'!$B$37*'Emission factors'!$E$37/1000</f>
        <v>0</v>
      </c>
      <c r="P4785" s="98">
        <f>'Activity data'!L1047*'Emission factors'!$B$37*'Emission factors'!$E$37/1000</f>
        <v>0</v>
      </c>
      <c r="Q4785" s="98">
        <f>'Activity data'!M1047*'Emission factors'!$B$37*'Emission factors'!$E$37/1000</f>
        <v>0</v>
      </c>
      <c r="R4785" s="98">
        <f>'Activity data'!N1047*'Emission factors'!$B$37*'Emission factors'!$E$37/1000</f>
        <v>0</v>
      </c>
      <c r="S4785" s="98">
        <f>'Activity data'!O1047*'Emission factors'!$B$37*'Emission factors'!$E$37/1000</f>
        <v>0</v>
      </c>
      <c r="T4785" s="98">
        <f>'Activity data'!P1047*'Emission factors'!$B$37*'Emission factors'!$E$37/1000</f>
        <v>0</v>
      </c>
      <c r="U4785" s="98">
        <f>'Activity data'!Q1047*'Emission factors'!$B$37*'Emission factors'!$E$37/1000</f>
        <v>0</v>
      </c>
    </row>
    <row r="4786" spans="1:21" x14ac:dyDescent="0.25">
      <c r="A4786" s="92" t="s">
        <v>11</v>
      </c>
      <c r="B4786" s="92" t="s">
        <v>12</v>
      </c>
      <c r="C4786" s="92" t="s">
        <v>43</v>
      </c>
      <c r="D4786" s="92" t="s">
        <v>43</v>
      </c>
      <c r="E4786" s="92" t="s">
        <v>46</v>
      </c>
      <c r="F4786" s="92" t="s">
        <v>34</v>
      </c>
      <c r="G4786" s="92" t="s">
        <v>97</v>
      </c>
      <c r="H4786" s="92" t="s">
        <v>74</v>
      </c>
      <c r="I4786" s="89" t="s">
        <v>210</v>
      </c>
      <c r="L4786" s="98">
        <f>'Activity data'!H1048*'Emission factors'!$B$37*'Emission factors'!$E$37/1000</f>
        <v>0</v>
      </c>
      <c r="M4786" s="98">
        <f>'Activity data'!I1048*'Emission factors'!$B$37*'Emission factors'!$E$37/1000</f>
        <v>0</v>
      </c>
      <c r="N4786" s="98">
        <f>'Activity data'!J1048*'Emission factors'!$B$37*'Emission factors'!$E$37/1000</f>
        <v>0</v>
      </c>
      <c r="O4786" s="98">
        <f>'Activity data'!K1048*'Emission factors'!$B$37*'Emission factors'!$E$37/1000</f>
        <v>0</v>
      </c>
      <c r="P4786" s="98">
        <f>'Activity data'!L1048*'Emission factors'!$B$37*'Emission factors'!$E$37/1000</f>
        <v>0</v>
      </c>
      <c r="Q4786" s="98">
        <f>'Activity data'!M1048*'Emission factors'!$B$37*'Emission factors'!$E$37/1000</f>
        <v>0</v>
      </c>
      <c r="R4786" s="98">
        <f>'Activity data'!N1048*'Emission factors'!$B$37*'Emission factors'!$E$37/1000</f>
        <v>0</v>
      </c>
      <c r="S4786" s="98">
        <f>'Activity data'!O1048*'Emission factors'!$B$37*'Emission factors'!$E$37/1000</f>
        <v>0</v>
      </c>
      <c r="T4786" s="98">
        <f>'Activity data'!P1048*'Emission factors'!$B$37*'Emission factors'!$E$37/1000</f>
        <v>0</v>
      </c>
      <c r="U4786" s="98">
        <f>'Activity data'!Q1048*'Emission factors'!$B$37*'Emission factors'!$E$37/1000</f>
        <v>0</v>
      </c>
    </row>
    <row r="4787" spans="1:21" x14ac:dyDescent="0.25">
      <c r="A4787" s="92" t="s">
        <v>11</v>
      </c>
      <c r="B4787" s="92" t="s">
        <v>12</v>
      </c>
      <c r="C4787" s="92" t="s">
        <v>43</v>
      </c>
      <c r="D4787" s="92" t="s">
        <v>43</v>
      </c>
      <c r="E4787" s="92" t="s">
        <v>46</v>
      </c>
      <c r="F4787" s="92" t="s">
        <v>34</v>
      </c>
      <c r="G4787" s="92" t="s">
        <v>97</v>
      </c>
      <c r="H4787" s="92" t="s">
        <v>74</v>
      </c>
      <c r="I4787" s="89" t="s">
        <v>199</v>
      </c>
      <c r="L4787" s="98">
        <f>'Activity data'!H1049*'Emission factors'!$B$37*'Emission factors'!$E$37/1000</f>
        <v>22.748889160435411</v>
      </c>
      <c r="M4787" s="98">
        <f>'Activity data'!I1049*'Emission factors'!$B$37*'Emission factors'!$E$37/1000</f>
        <v>23.073183865602772</v>
      </c>
      <c r="N4787" s="98">
        <f>'Activity data'!J1049*'Emission factors'!$B$37*'Emission factors'!$E$37/1000</f>
        <v>27.98382970403226</v>
      </c>
      <c r="O4787" s="98">
        <f>'Activity data'!K1049*'Emission factors'!$B$37*'Emission factors'!$E$37/1000</f>
        <v>29.117430256506619</v>
      </c>
      <c r="P4787" s="98">
        <f>'Activity data'!L1049*'Emission factors'!$B$37*'Emission factors'!$E$37/1000</f>
        <v>31.194308507815823</v>
      </c>
      <c r="Q4787" s="98">
        <f>'Activity data'!M1049*'Emission factors'!$B$37*'Emission factors'!$E$37/1000</f>
        <v>32.032182440060765</v>
      </c>
      <c r="R4787" s="98">
        <f>'Activity data'!N1049*'Emission factors'!$B$37*'Emission factors'!$E$37/1000</f>
        <v>33.425307494754954</v>
      </c>
      <c r="S4787" s="98">
        <f>'Activity data'!O1049*'Emission factors'!$B$37*'Emission factors'!$E$37/1000</f>
        <v>35.399721389982922</v>
      </c>
      <c r="T4787" s="98">
        <f>'Activity data'!P1049*'Emission factors'!$B$37*'Emission factors'!$E$37/1000</f>
        <v>36.794976376294201</v>
      </c>
      <c r="U4787" s="98">
        <f>'Activity data'!Q1049*'Emission factors'!$B$37*'Emission factors'!$E$37/1000</f>
        <v>36.903348428431791</v>
      </c>
    </row>
    <row r="4788" spans="1:21" x14ac:dyDescent="0.25">
      <c r="A4788" s="92" t="s">
        <v>11</v>
      </c>
      <c r="B4788" s="92" t="s">
        <v>12</v>
      </c>
      <c r="C4788" s="92" t="s">
        <v>43</v>
      </c>
      <c r="D4788" s="92" t="s">
        <v>43</v>
      </c>
      <c r="E4788" s="92" t="s">
        <v>46</v>
      </c>
      <c r="F4788" s="92" t="s">
        <v>34</v>
      </c>
      <c r="G4788" s="92" t="s">
        <v>97</v>
      </c>
      <c r="H4788" s="92" t="s">
        <v>74</v>
      </c>
      <c r="I4788" s="89" t="s">
        <v>233</v>
      </c>
      <c r="L4788" s="98">
        <f>'Activity data'!H1050*'Emission factors'!$B$37*'Emission factors'!$E$37/1000</f>
        <v>0</v>
      </c>
      <c r="M4788" s="98">
        <f>'Activity data'!I1050*'Emission factors'!$B$37*'Emission factors'!$E$37/1000</f>
        <v>0</v>
      </c>
      <c r="N4788" s="98">
        <f>'Activity data'!J1050*'Emission factors'!$B$37*'Emission factors'!$E$37/1000</f>
        <v>0</v>
      </c>
      <c r="O4788" s="98">
        <f>'Activity data'!K1050*'Emission factors'!$B$37*'Emission factors'!$E$37/1000</f>
        <v>0</v>
      </c>
      <c r="P4788" s="98">
        <f>'Activity data'!L1050*'Emission factors'!$B$37*'Emission factors'!$E$37/1000</f>
        <v>0</v>
      </c>
      <c r="Q4788" s="98">
        <f>'Activity data'!M1050*'Emission factors'!$B$37*'Emission factors'!$E$37/1000</f>
        <v>0</v>
      </c>
      <c r="R4788" s="98">
        <f>'Activity data'!N1050*'Emission factors'!$B$37*'Emission factors'!$E$37/1000</f>
        <v>0</v>
      </c>
      <c r="S4788" s="98">
        <f>'Activity data'!O1050*'Emission factors'!$B$37*'Emission factors'!$E$37/1000</f>
        <v>0</v>
      </c>
      <c r="T4788" s="98">
        <f>'Activity data'!P1050*'Emission factors'!$B$37*'Emission factors'!$E$37/1000</f>
        <v>0</v>
      </c>
      <c r="U4788" s="98">
        <f>'Activity data'!Q1050*'Emission factors'!$B$37*'Emission factors'!$E$37/1000</f>
        <v>0</v>
      </c>
    </row>
    <row r="4789" spans="1:21" x14ac:dyDescent="0.25">
      <c r="A4789" s="92" t="s">
        <v>11</v>
      </c>
      <c r="B4789" s="92" t="s">
        <v>12</v>
      </c>
      <c r="C4789" s="92" t="s">
        <v>43</v>
      </c>
      <c r="D4789" s="92" t="s">
        <v>43</v>
      </c>
      <c r="E4789" s="92" t="s">
        <v>46</v>
      </c>
      <c r="F4789" s="92" t="s">
        <v>34</v>
      </c>
      <c r="G4789" s="92" t="s">
        <v>97</v>
      </c>
      <c r="H4789" s="92" t="s">
        <v>74</v>
      </c>
      <c r="I4789" s="89" t="s">
        <v>200</v>
      </c>
      <c r="L4789" s="98">
        <f>'Activity data'!H1051*'Emission factors'!$B$37*'Emission factors'!$E$37/1000</f>
        <v>3.1311952178871594</v>
      </c>
      <c r="M4789" s="98">
        <f>'Activity data'!I1051*'Emission factors'!$B$37*'Emission factors'!$E$37/1000</f>
        <v>3.2048512279681467</v>
      </c>
      <c r="N4789" s="98">
        <f>'Activity data'!J1051*'Emission factors'!$B$37*'Emission factors'!$E$37/1000</f>
        <v>3.9439058480758757</v>
      </c>
      <c r="O4789" s="98">
        <f>'Activity data'!K1051*'Emission factors'!$B$37*'Emission factors'!$E$37/1000</f>
        <v>4.0758217008409385</v>
      </c>
      <c r="P4789" s="98">
        <f>'Activity data'!L1051*'Emission factors'!$B$37*'Emission factors'!$E$37/1000</f>
        <v>4.213790169175371</v>
      </c>
      <c r="Q4789" s="98">
        <f>'Activity data'!M1051*'Emission factors'!$B$37*'Emission factors'!$E$37/1000</f>
        <v>4.4576033934796531</v>
      </c>
      <c r="R4789" s="98">
        <f>'Activity data'!N1051*'Emission factors'!$B$37*'Emission factors'!$E$37/1000</f>
        <v>4.7007117974805723</v>
      </c>
      <c r="S4789" s="98">
        <f>'Activity data'!O1051*'Emission factors'!$B$37*'Emission factors'!$E$37/1000</f>
        <v>5.0850002777019583</v>
      </c>
      <c r="T4789" s="98">
        <f>'Activity data'!P1051*'Emission factors'!$B$37*'Emission factors'!$E$37/1000</f>
        <v>5.3216722378607386</v>
      </c>
      <c r="U4789" s="98">
        <f>'Activity data'!Q1051*'Emission factors'!$B$37*'Emission factors'!$E$37/1000</f>
        <v>5.2396428996328472</v>
      </c>
    </row>
    <row r="4790" spans="1:21" x14ac:dyDescent="0.25">
      <c r="A4790" s="92" t="s">
        <v>11</v>
      </c>
      <c r="B4790" s="92" t="s">
        <v>12</v>
      </c>
      <c r="C4790" s="92" t="s">
        <v>43</v>
      </c>
      <c r="D4790" s="92" t="s">
        <v>43</v>
      </c>
      <c r="E4790" s="92" t="s">
        <v>35</v>
      </c>
      <c r="F4790" s="92" t="s">
        <v>34</v>
      </c>
      <c r="G4790" s="92" t="s">
        <v>97</v>
      </c>
      <c r="H4790" s="92" t="s">
        <v>94</v>
      </c>
      <c r="I4790" s="89" t="s">
        <v>227</v>
      </c>
      <c r="J4790" s="92" t="s">
        <v>99</v>
      </c>
      <c r="L4790" s="98">
        <f>L4142+(L4358*'Emission factors'!$H$16)+('Emission factors'!$H$17*'GHG Estimation'!L4574)</f>
        <v>0</v>
      </c>
      <c r="M4790" s="98">
        <f>M4142+(M4358*'Emission factors'!$H$16)+('Emission factors'!$H$17*'GHG Estimation'!M4574)</f>
        <v>0</v>
      </c>
      <c r="N4790" s="98">
        <f>N4142+(N4358*'Emission factors'!$H$16)+('Emission factors'!$H$17*'GHG Estimation'!N4574)</f>
        <v>0</v>
      </c>
      <c r="O4790" s="98">
        <f>O4142+(O4358*'Emission factors'!$H$16)+('Emission factors'!$H$17*'GHG Estimation'!O4574)</f>
        <v>0</v>
      </c>
      <c r="P4790" s="98">
        <f>P4142+(P4358*'Emission factors'!$H$16)+('Emission factors'!$H$17*'GHG Estimation'!P4574)</f>
        <v>0</v>
      </c>
      <c r="Q4790" s="98">
        <f>Q4142+(Q4358*'Emission factors'!$H$16)+('Emission factors'!$H$17*'GHG Estimation'!Q4574)</f>
        <v>0</v>
      </c>
      <c r="R4790" s="98">
        <f>R4142+(R4358*'Emission factors'!$H$16)+('Emission factors'!$H$17*'GHG Estimation'!R4574)</f>
        <v>0</v>
      </c>
      <c r="S4790" s="98">
        <f>S4142+(S4358*'Emission factors'!$H$16)+('Emission factors'!$H$17*'GHG Estimation'!S4574)</f>
        <v>0</v>
      </c>
      <c r="T4790" s="98">
        <f>T4142+(T4358*'Emission factors'!$H$16)+('Emission factors'!$H$17*'GHG Estimation'!T4574)</f>
        <v>0</v>
      </c>
      <c r="U4790" s="98">
        <f>U4142+(U4358*'Emission factors'!$H$16)+('Emission factors'!$H$17*'GHG Estimation'!U4574)</f>
        <v>0</v>
      </c>
    </row>
    <row r="4791" spans="1:21" x14ac:dyDescent="0.25">
      <c r="A4791" s="92" t="s">
        <v>11</v>
      </c>
      <c r="B4791" s="92" t="s">
        <v>12</v>
      </c>
      <c r="C4791" s="92" t="s">
        <v>43</v>
      </c>
      <c r="D4791" s="92" t="s">
        <v>43</v>
      </c>
      <c r="E4791" s="92" t="s">
        <v>35</v>
      </c>
      <c r="F4791" s="92" t="s">
        <v>34</v>
      </c>
      <c r="G4791" s="92" t="s">
        <v>97</v>
      </c>
      <c r="H4791" s="92" t="s">
        <v>94</v>
      </c>
      <c r="I4791" s="89" t="s">
        <v>203</v>
      </c>
      <c r="L4791" s="98">
        <f>L4143+(L4359*'Emission factors'!$H$16)+('Emission factors'!$H$17*'GHG Estimation'!L4575)</f>
        <v>0</v>
      </c>
      <c r="M4791" s="98">
        <f>M4143+(M4359*'Emission factors'!$H$16)+('Emission factors'!$H$17*'GHG Estimation'!M4575)</f>
        <v>0</v>
      </c>
      <c r="N4791" s="98">
        <f>N4143+(N4359*'Emission factors'!$H$16)+('Emission factors'!$H$17*'GHG Estimation'!N4575)</f>
        <v>0</v>
      </c>
      <c r="O4791" s="98">
        <f>O4143+(O4359*'Emission factors'!$H$16)+('Emission factors'!$H$17*'GHG Estimation'!O4575)</f>
        <v>0</v>
      </c>
      <c r="P4791" s="98">
        <f>P4143+(P4359*'Emission factors'!$H$16)+('Emission factors'!$H$17*'GHG Estimation'!P4575)</f>
        <v>0</v>
      </c>
      <c r="Q4791" s="98">
        <f>Q4143+(Q4359*'Emission factors'!$H$16)+('Emission factors'!$H$17*'GHG Estimation'!Q4575)</f>
        <v>0</v>
      </c>
      <c r="R4791" s="98">
        <f>R4143+(R4359*'Emission factors'!$H$16)+('Emission factors'!$H$17*'GHG Estimation'!R4575)</f>
        <v>39.661492728000006</v>
      </c>
      <c r="S4791" s="98">
        <f>S4143+(S4359*'Emission factors'!$H$16)+('Emission factors'!$H$17*'GHG Estimation'!S4575)</f>
        <v>13.220497576</v>
      </c>
      <c r="T4791" s="98">
        <f>T4143+(T4359*'Emission factors'!$H$16)+('Emission factors'!$H$17*'GHG Estimation'!T4575)</f>
        <v>1758.812225313</v>
      </c>
      <c r="U4791" s="98">
        <f>U4143+(U4359*'Emission factors'!$H$16)+('Emission factors'!$H$17*'GHG Estimation'!U4575)</f>
        <v>1468.3800274330001</v>
      </c>
    </row>
    <row r="4792" spans="1:21" x14ac:dyDescent="0.25">
      <c r="A4792" s="92" t="s">
        <v>11</v>
      </c>
      <c r="B4792" s="92" t="s">
        <v>12</v>
      </c>
      <c r="C4792" s="92" t="s">
        <v>43</v>
      </c>
      <c r="D4792" s="92" t="s">
        <v>43</v>
      </c>
      <c r="E4792" s="92" t="s">
        <v>35</v>
      </c>
      <c r="F4792" s="92" t="s">
        <v>34</v>
      </c>
      <c r="G4792" s="92" t="s">
        <v>97</v>
      </c>
      <c r="H4792" s="92" t="s">
        <v>94</v>
      </c>
      <c r="I4792" s="89" t="s">
        <v>191</v>
      </c>
      <c r="L4792" s="98">
        <f>L4144+(L4360*'Emission factors'!$H$16)+('Emission factors'!$H$17*'GHG Estimation'!L4576)</f>
        <v>0</v>
      </c>
      <c r="M4792" s="98">
        <f>M4144+(M4360*'Emission factors'!$H$16)+('Emission factors'!$H$17*'GHG Estimation'!M4576)</f>
        <v>0</v>
      </c>
      <c r="N4792" s="98">
        <f>N4144+(N4360*'Emission factors'!$H$16)+('Emission factors'!$H$17*'GHG Estimation'!N4576)</f>
        <v>0</v>
      </c>
      <c r="O4792" s="98">
        <f>O4144+(O4360*'Emission factors'!$H$16)+('Emission factors'!$H$17*'GHG Estimation'!O4576)</f>
        <v>0</v>
      </c>
      <c r="P4792" s="98">
        <f>P4144+(P4360*'Emission factors'!$H$16)+('Emission factors'!$H$17*'GHG Estimation'!P4576)</f>
        <v>0</v>
      </c>
      <c r="Q4792" s="98">
        <f>Q4144+(Q4360*'Emission factors'!$H$16)+('Emission factors'!$H$17*'GHG Estimation'!Q4576)</f>
        <v>0</v>
      </c>
      <c r="R4792" s="98">
        <f>R4144+(R4360*'Emission factors'!$H$16)+('Emission factors'!$H$17*'GHG Estimation'!R4576)</f>
        <v>0</v>
      </c>
      <c r="S4792" s="98">
        <f>S4144+(S4360*'Emission factors'!$H$16)+('Emission factors'!$H$17*'GHG Estimation'!S4576)</f>
        <v>0</v>
      </c>
      <c r="T4792" s="98">
        <f>T4144+(T4360*'Emission factors'!$H$16)+('Emission factors'!$H$17*'GHG Estimation'!T4576)</f>
        <v>0</v>
      </c>
      <c r="U4792" s="98">
        <f>U4144+(U4360*'Emission factors'!$H$16)+('Emission factors'!$H$17*'GHG Estimation'!U4576)</f>
        <v>0</v>
      </c>
    </row>
    <row r="4793" spans="1:21" x14ac:dyDescent="0.25">
      <c r="A4793" s="92" t="s">
        <v>11</v>
      </c>
      <c r="B4793" s="92" t="s">
        <v>12</v>
      </c>
      <c r="C4793" s="92" t="s">
        <v>43</v>
      </c>
      <c r="D4793" s="92" t="s">
        <v>43</v>
      </c>
      <c r="E4793" s="92" t="s">
        <v>35</v>
      </c>
      <c r="F4793" s="92" t="s">
        <v>34</v>
      </c>
      <c r="G4793" s="92" t="s">
        <v>97</v>
      </c>
      <c r="H4793" s="92" t="s">
        <v>94</v>
      </c>
      <c r="I4793" s="89" t="s">
        <v>192</v>
      </c>
      <c r="L4793" s="98">
        <f>L4145+(L4361*'Emission factors'!$H$16)+('Emission factors'!$H$17*'GHG Estimation'!L4577)</f>
        <v>0</v>
      </c>
      <c r="M4793" s="98">
        <f>M4145+(M4361*'Emission factors'!$H$16)+('Emission factors'!$H$17*'GHG Estimation'!M4577)</f>
        <v>0</v>
      </c>
      <c r="N4793" s="98">
        <f>N4145+(N4361*'Emission factors'!$H$16)+('Emission factors'!$H$17*'GHG Estimation'!N4577)</f>
        <v>0</v>
      </c>
      <c r="O4793" s="98">
        <f>O4145+(O4361*'Emission factors'!$H$16)+('Emission factors'!$H$17*'GHG Estimation'!O4577)</f>
        <v>0</v>
      </c>
      <c r="P4793" s="98">
        <f>P4145+(P4361*'Emission factors'!$H$16)+('Emission factors'!$H$17*'GHG Estimation'!P4577)</f>
        <v>0</v>
      </c>
      <c r="Q4793" s="98">
        <f>Q4145+(Q4361*'Emission factors'!$H$16)+('Emission factors'!$H$17*'GHG Estimation'!Q4577)</f>
        <v>0</v>
      </c>
      <c r="R4793" s="98">
        <f>R4145+(R4361*'Emission factors'!$H$16)+('Emission factors'!$H$17*'GHG Estimation'!R4577)</f>
        <v>0</v>
      </c>
      <c r="S4793" s="98">
        <f>S4145+(S4361*'Emission factors'!$H$16)+('Emission factors'!$H$17*'GHG Estimation'!S4577)</f>
        <v>0</v>
      </c>
      <c r="T4793" s="98">
        <f>T4145+(T4361*'Emission factors'!$H$16)+('Emission factors'!$H$17*'GHG Estimation'!T4577)</f>
        <v>0</v>
      </c>
      <c r="U4793" s="98">
        <f>U4145+(U4361*'Emission factors'!$H$16)+('Emission factors'!$H$17*'GHG Estimation'!U4577)</f>
        <v>0</v>
      </c>
    </row>
    <row r="4794" spans="1:21" x14ac:dyDescent="0.25">
      <c r="A4794" s="92" t="s">
        <v>11</v>
      </c>
      <c r="B4794" s="92" t="s">
        <v>12</v>
      </c>
      <c r="C4794" s="92" t="s">
        <v>43</v>
      </c>
      <c r="D4794" s="92" t="s">
        <v>43</v>
      </c>
      <c r="E4794" s="92" t="s">
        <v>35</v>
      </c>
      <c r="F4794" s="92" t="s">
        <v>34</v>
      </c>
      <c r="G4794" s="92" t="s">
        <v>97</v>
      </c>
      <c r="H4794" s="92" t="s">
        <v>94</v>
      </c>
      <c r="I4794" s="89" t="s">
        <v>206</v>
      </c>
      <c r="L4794" s="98">
        <f>L4146+(L4362*'Emission factors'!$H$16)+('Emission factors'!$H$17*'GHG Estimation'!L4578)</f>
        <v>0</v>
      </c>
      <c r="M4794" s="98">
        <f>M4146+(M4362*'Emission factors'!$H$16)+('Emission factors'!$H$17*'GHG Estimation'!M4578)</f>
        <v>0</v>
      </c>
      <c r="N4794" s="98">
        <f>N4146+(N4362*'Emission factors'!$H$16)+('Emission factors'!$H$17*'GHG Estimation'!N4578)</f>
        <v>0</v>
      </c>
      <c r="O4794" s="98">
        <f>O4146+(O4362*'Emission factors'!$H$16)+('Emission factors'!$H$17*'GHG Estimation'!O4578)</f>
        <v>0</v>
      </c>
      <c r="P4794" s="98">
        <f>P4146+(P4362*'Emission factors'!$H$16)+('Emission factors'!$H$17*'GHG Estimation'!P4578)</f>
        <v>0</v>
      </c>
      <c r="Q4794" s="98">
        <f>Q4146+(Q4362*'Emission factors'!$H$16)+('Emission factors'!$H$17*'GHG Estimation'!Q4578)</f>
        <v>0</v>
      </c>
      <c r="R4794" s="98">
        <f>R4146+(R4362*'Emission factors'!$H$16)+('Emission factors'!$H$17*'GHG Estimation'!R4578)</f>
        <v>0</v>
      </c>
      <c r="S4794" s="98">
        <f>S4146+(S4362*'Emission factors'!$H$16)+('Emission factors'!$H$17*'GHG Estimation'!S4578)</f>
        <v>0</v>
      </c>
      <c r="T4794" s="98">
        <f>T4146+(T4362*'Emission factors'!$H$16)+('Emission factors'!$H$17*'GHG Estimation'!T4578)</f>
        <v>0</v>
      </c>
      <c r="U4794" s="98">
        <f>U4146+(U4362*'Emission factors'!$H$16)+('Emission factors'!$H$17*'GHG Estimation'!U4578)</f>
        <v>232.40557955999998</v>
      </c>
    </row>
    <row r="4795" spans="1:21" x14ac:dyDescent="0.25">
      <c r="A4795" s="92" t="s">
        <v>11</v>
      </c>
      <c r="B4795" s="92" t="s">
        <v>12</v>
      </c>
      <c r="C4795" s="92" t="s">
        <v>43</v>
      </c>
      <c r="D4795" s="92" t="s">
        <v>43</v>
      </c>
      <c r="E4795" s="92" t="s">
        <v>35</v>
      </c>
      <c r="F4795" s="92" t="s">
        <v>34</v>
      </c>
      <c r="G4795" s="92" t="s">
        <v>97</v>
      </c>
      <c r="H4795" s="92" t="s">
        <v>94</v>
      </c>
      <c r="I4795" s="89" t="s">
        <v>220</v>
      </c>
      <c r="L4795" s="98">
        <f>L4147+(L4363*'Emission factors'!$H$16)+('Emission factors'!$H$17*'GHG Estimation'!L4579)</f>
        <v>0</v>
      </c>
      <c r="M4795" s="98">
        <f>M4147+(M4363*'Emission factors'!$H$16)+('Emission factors'!$H$17*'GHG Estimation'!M4579)</f>
        <v>0</v>
      </c>
      <c r="N4795" s="98">
        <f>N4147+(N4363*'Emission factors'!$H$16)+('Emission factors'!$H$17*'GHG Estimation'!N4579)</f>
        <v>0</v>
      </c>
      <c r="O4795" s="98">
        <f>O4147+(O4363*'Emission factors'!$H$16)+('Emission factors'!$H$17*'GHG Estimation'!O4579)</f>
        <v>0</v>
      </c>
      <c r="P4795" s="98">
        <f>P4147+(P4363*'Emission factors'!$H$16)+('Emission factors'!$H$17*'GHG Estimation'!P4579)</f>
        <v>0</v>
      </c>
      <c r="Q4795" s="98">
        <f>Q4147+(Q4363*'Emission factors'!$H$16)+('Emission factors'!$H$17*'GHG Estimation'!Q4579)</f>
        <v>0</v>
      </c>
      <c r="R4795" s="98">
        <f>R4147+(R4363*'Emission factors'!$H$16)+('Emission factors'!$H$17*'GHG Estimation'!R4579)</f>
        <v>0</v>
      </c>
      <c r="S4795" s="98">
        <f>S4147+(S4363*'Emission factors'!$H$16)+('Emission factors'!$H$17*'GHG Estimation'!S4579)</f>
        <v>0</v>
      </c>
      <c r="T4795" s="98">
        <f>T4147+(T4363*'Emission factors'!$H$16)+('Emission factors'!$H$17*'GHG Estimation'!T4579)</f>
        <v>0</v>
      </c>
      <c r="U4795" s="98">
        <f>U4147+(U4363*'Emission factors'!$H$16)+('Emission factors'!$H$17*'GHG Estimation'!U4579)</f>
        <v>0</v>
      </c>
    </row>
    <row r="4796" spans="1:21" x14ac:dyDescent="0.25">
      <c r="A4796" s="92" t="s">
        <v>11</v>
      </c>
      <c r="B4796" s="92" t="s">
        <v>12</v>
      </c>
      <c r="C4796" s="92" t="s">
        <v>43</v>
      </c>
      <c r="D4796" s="92" t="s">
        <v>43</v>
      </c>
      <c r="E4796" s="92" t="s">
        <v>35</v>
      </c>
      <c r="F4796" s="92" t="s">
        <v>34</v>
      </c>
      <c r="G4796" s="92" t="s">
        <v>97</v>
      </c>
      <c r="H4796" s="92" t="s">
        <v>94</v>
      </c>
      <c r="I4796" s="89" t="s">
        <v>193</v>
      </c>
      <c r="L4796" s="98">
        <f>L4148+(L4364*'Emission factors'!$H$16)+('Emission factors'!$H$17*'GHG Estimation'!L4580)</f>
        <v>0</v>
      </c>
      <c r="M4796" s="98">
        <f>M4148+(M4364*'Emission factors'!$H$16)+('Emission factors'!$H$17*'GHG Estimation'!M4580)</f>
        <v>0</v>
      </c>
      <c r="N4796" s="98">
        <f>N4148+(N4364*'Emission factors'!$H$16)+('Emission factors'!$H$17*'GHG Estimation'!N4580)</f>
        <v>0</v>
      </c>
      <c r="O4796" s="98">
        <f>O4148+(O4364*'Emission factors'!$H$16)+('Emission factors'!$H$17*'GHG Estimation'!O4580)</f>
        <v>0</v>
      </c>
      <c r="P4796" s="98">
        <f>P4148+(P4364*'Emission factors'!$H$16)+('Emission factors'!$H$17*'GHG Estimation'!P4580)</f>
        <v>0</v>
      </c>
      <c r="Q4796" s="98">
        <f>Q4148+(Q4364*'Emission factors'!$H$16)+('Emission factors'!$H$17*'GHG Estimation'!Q4580)</f>
        <v>0</v>
      </c>
      <c r="R4796" s="98">
        <f>R4148+(R4364*'Emission factors'!$H$16)+('Emission factors'!$H$17*'GHG Estimation'!R4580)</f>
        <v>0</v>
      </c>
      <c r="S4796" s="98">
        <f>S4148+(S4364*'Emission factors'!$H$16)+('Emission factors'!$H$17*'GHG Estimation'!S4580)</f>
        <v>0</v>
      </c>
      <c r="T4796" s="98">
        <f>T4148+(T4364*'Emission factors'!$H$16)+('Emission factors'!$H$17*'GHG Estimation'!T4580)</f>
        <v>0</v>
      </c>
      <c r="U4796" s="98">
        <f>U4148+(U4364*'Emission factors'!$H$16)+('Emission factors'!$H$17*'GHG Estimation'!U4580)</f>
        <v>310.49475161100003</v>
      </c>
    </row>
    <row r="4797" spans="1:21" x14ac:dyDescent="0.25">
      <c r="A4797" s="92" t="s">
        <v>11</v>
      </c>
      <c r="B4797" s="92" t="s">
        <v>12</v>
      </c>
      <c r="C4797" s="92" t="s">
        <v>43</v>
      </c>
      <c r="D4797" s="92" t="s">
        <v>43</v>
      </c>
      <c r="E4797" s="92" t="s">
        <v>35</v>
      </c>
      <c r="F4797" s="92" t="s">
        <v>34</v>
      </c>
      <c r="G4797" s="92" t="s">
        <v>97</v>
      </c>
      <c r="H4797" s="92" t="s">
        <v>94</v>
      </c>
      <c r="I4797" s="89" t="s">
        <v>259</v>
      </c>
      <c r="L4797" s="98">
        <f>L4149+(L4365*'Emission factors'!$H$16)+('Emission factors'!$H$17*'GHG Estimation'!L4581)</f>
        <v>0</v>
      </c>
      <c r="M4797" s="98">
        <f>M4149+(M4365*'Emission factors'!$H$16)+('Emission factors'!$H$17*'GHG Estimation'!M4581)</f>
        <v>0</v>
      </c>
      <c r="N4797" s="98">
        <f>N4149+(N4365*'Emission factors'!$H$16)+('Emission factors'!$H$17*'GHG Estimation'!N4581)</f>
        <v>0</v>
      </c>
      <c r="O4797" s="98">
        <f>O4149+(O4365*'Emission factors'!$H$16)+('Emission factors'!$H$17*'GHG Estimation'!O4581)</f>
        <v>1161.153011931</v>
      </c>
      <c r="P4797" s="98">
        <f>P4149+(P4365*'Emission factors'!$H$16)+('Emission factors'!$H$17*'GHG Estimation'!P4581)</f>
        <v>1233.3797008940001</v>
      </c>
      <c r="Q4797" s="98">
        <f>Q4149+(Q4365*'Emission factors'!$H$16)+('Emission factors'!$H$17*'GHG Estimation'!Q4581)</f>
        <v>282.10956563899992</v>
      </c>
      <c r="R4797" s="98">
        <f>R4149+(R4365*'Emission factors'!$H$16)+('Emission factors'!$H$17*'GHG Estimation'!R4581)</f>
        <v>66.827820609</v>
      </c>
      <c r="S4797" s="98">
        <f>S4149+(S4365*'Emission factors'!$H$16)+('Emission factors'!$H$17*'GHG Estimation'!S4581)</f>
        <v>22.275940203000001</v>
      </c>
      <c r="T4797" s="98">
        <f>T4149+(T4365*'Emission factors'!$H$16)+('Emission factors'!$H$17*'GHG Estimation'!T4581)</f>
        <v>868.11111175799999</v>
      </c>
      <c r="U4797" s="98">
        <f>U4149+(U4365*'Emission factors'!$H$16)+('Emission factors'!$H$17*'GHG Estimation'!U4581)</f>
        <v>446.22170381800004</v>
      </c>
    </row>
    <row r="4798" spans="1:21" x14ac:dyDescent="0.25">
      <c r="A4798" s="92" t="s">
        <v>11</v>
      </c>
      <c r="B4798" s="92" t="s">
        <v>12</v>
      </c>
      <c r="C4798" s="92" t="s">
        <v>43</v>
      </c>
      <c r="D4798" s="92" t="s">
        <v>43</v>
      </c>
      <c r="E4798" s="92" t="s">
        <v>35</v>
      </c>
      <c r="F4798" s="92" t="s">
        <v>34</v>
      </c>
      <c r="G4798" s="92" t="s">
        <v>97</v>
      </c>
      <c r="H4798" s="92" t="s">
        <v>94</v>
      </c>
      <c r="I4798" s="89" t="s">
        <v>223</v>
      </c>
      <c r="L4798" s="98">
        <f>L4150+(L4366*'Emission factors'!$H$16)+('Emission factors'!$H$17*'GHG Estimation'!L4582)</f>
        <v>0</v>
      </c>
      <c r="M4798" s="98">
        <f>M4150+(M4366*'Emission factors'!$H$16)+('Emission factors'!$H$17*'GHG Estimation'!M4582)</f>
        <v>0</v>
      </c>
      <c r="N4798" s="98">
        <f>N4150+(N4366*'Emission factors'!$H$16)+('Emission factors'!$H$17*'GHG Estimation'!N4582)</f>
        <v>0</v>
      </c>
      <c r="O4798" s="98">
        <f>O4150+(O4366*'Emission factors'!$H$16)+('Emission factors'!$H$17*'GHG Estimation'!O4582)</f>
        <v>0</v>
      </c>
      <c r="P4798" s="98">
        <f>P4150+(P4366*'Emission factors'!$H$16)+('Emission factors'!$H$17*'GHG Estimation'!P4582)</f>
        <v>0</v>
      </c>
      <c r="Q4798" s="98">
        <f>Q4150+(Q4366*'Emission factors'!$H$16)+('Emission factors'!$H$17*'GHG Estimation'!Q4582)</f>
        <v>0</v>
      </c>
      <c r="R4798" s="98">
        <f>R4150+(R4366*'Emission factors'!$H$16)+('Emission factors'!$H$17*'GHG Estimation'!R4582)</f>
        <v>0</v>
      </c>
      <c r="S4798" s="98">
        <f>S4150+(S4366*'Emission factors'!$H$16)+('Emission factors'!$H$17*'GHG Estimation'!S4582)</f>
        <v>0</v>
      </c>
      <c r="T4798" s="98">
        <f>T4150+(T4366*'Emission factors'!$H$16)+('Emission factors'!$H$17*'GHG Estimation'!T4582)</f>
        <v>0</v>
      </c>
      <c r="U4798" s="98">
        <f>U4150+(U4366*'Emission factors'!$H$16)+('Emission factors'!$H$17*'GHG Estimation'!U4582)</f>
        <v>0</v>
      </c>
    </row>
    <row r="4799" spans="1:21" x14ac:dyDescent="0.25">
      <c r="A4799" s="92" t="s">
        <v>11</v>
      </c>
      <c r="B4799" s="92" t="s">
        <v>12</v>
      </c>
      <c r="C4799" s="92" t="s">
        <v>43</v>
      </c>
      <c r="D4799" s="92" t="s">
        <v>43</v>
      </c>
      <c r="E4799" s="92" t="s">
        <v>35</v>
      </c>
      <c r="F4799" s="92" t="s">
        <v>34</v>
      </c>
      <c r="G4799" s="92" t="s">
        <v>97</v>
      </c>
      <c r="H4799" s="92" t="s">
        <v>94</v>
      </c>
      <c r="I4799" s="89" t="s">
        <v>221</v>
      </c>
      <c r="L4799" s="98">
        <f>L4151+(L4367*'Emission factors'!$H$16)+('Emission factors'!$H$17*'GHG Estimation'!L4583)</f>
        <v>0</v>
      </c>
      <c r="M4799" s="98">
        <f>M4151+(M4367*'Emission factors'!$H$16)+('Emission factors'!$H$17*'GHG Estimation'!M4583)</f>
        <v>0</v>
      </c>
      <c r="N4799" s="98">
        <f>N4151+(N4367*'Emission factors'!$H$16)+('Emission factors'!$H$17*'GHG Estimation'!N4583)</f>
        <v>0</v>
      </c>
      <c r="O4799" s="98">
        <f>O4151+(O4367*'Emission factors'!$H$16)+('Emission factors'!$H$17*'GHG Estimation'!O4583)</f>
        <v>0</v>
      </c>
      <c r="P4799" s="98">
        <f>P4151+(P4367*'Emission factors'!$H$16)+('Emission factors'!$H$17*'GHG Estimation'!P4583)</f>
        <v>0</v>
      </c>
      <c r="Q4799" s="98">
        <f>Q4151+(Q4367*'Emission factors'!$H$16)+('Emission factors'!$H$17*'GHG Estimation'!Q4583)</f>
        <v>0</v>
      </c>
      <c r="R4799" s="98">
        <f>R4151+(R4367*'Emission factors'!$H$16)+('Emission factors'!$H$17*'GHG Estimation'!R4583)</f>
        <v>0</v>
      </c>
      <c r="S4799" s="98">
        <f>S4151+(S4367*'Emission factors'!$H$16)+('Emission factors'!$H$17*'GHG Estimation'!S4583)</f>
        <v>0</v>
      </c>
      <c r="T4799" s="98">
        <f>T4151+(T4367*'Emission factors'!$H$16)+('Emission factors'!$H$17*'GHG Estimation'!T4583)</f>
        <v>0</v>
      </c>
      <c r="U4799" s="98">
        <f>U4151+(U4367*'Emission factors'!$H$16)+('Emission factors'!$H$17*'GHG Estimation'!U4583)</f>
        <v>0</v>
      </c>
    </row>
    <row r="4800" spans="1:21" x14ac:dyDescent="0.25">
      <c r="A4800" s="92" t="s">
        <v>11</v>
      </c>
      <c r="B4800" s="92" t="s">
        <v>12</v>
      </c>
      <c r="C4800" s="92" t="s">
        <v>43</v>
      </c>
      <c r="D4800" s="92" t="s">
        <v>43</v>
      </c>
      <c r="E4800" s="92" t="s">
        <v>35</v>
      </c>
      <c r="F4800" s="92" t="s">
        <v>34</v>
      </c>
      <c r="G4800" s="92" t="s">
        <v>97</v>
      </c>
      <c r="H4800" s="92" t="s">
        <v>94</v>
      </c>
      <c r="I4800" s="89" t="s">
        <v>222</v>
      </c>
      <c r="L4800" s="98">
        <f>L4152+(L4368*'Emission factors'!$H$16)+('Emission factors'!$H$17*'GHG Estimation'!L4584)</f>
        <v>0</v>
      </c>
      <c r="M4800" s="98">
        <f>M4152+(M4368*'Emission factors'!$H$16)+('Emission factors'!$H$17*'GHG Estimation'!M4584)</f>
        <v>0</v>
      </c>
      <c r="N4800" s="98">
        <f>N4152+(N4368*'Emission factors'!$H$16)+('Emission factors'!$H$17*'GHG Estimation'!N4584)</f>
        <v>0</v>
      </c>
      <c r="O4800" s="98">
        <f>O4152+(O4368*'Emission factors'!$H$16)+('Emission factors'!$H$17*'GHG Estimation'!O4584)</f>
        <v>0</v>
      </c>
      <c r="P4800" s="98">
        <f>P4152+(P4368*'Emission factors'!$H$16)+('Emission factors'!$H$17*'GHG Estimation'!P4584)</f>
        <v>332.18743456799996</v>
      </c>
      <c r="Q4800" s="98">
        <f>Q4152+(Q4368*'Emission factors'!$H$16)+('Emission factors'!$H$17*'GHG Estimation'!Q4584)</f>
        <v>190.52322270299996</v>
      </c>
      <c r="R4800" s="98">
        <f>R4152+(R4368*'Emission factors'!$H$16)+('Emission factors'!$H$17*'GHG Estimation'!R4584)</f>
        <v>26.598025948999997</v>
      </c>
      <c r="S4800" s="98">
        <f>S4152+(S4368*'Emission factors'!$H$16)+('Emission factors'!$H$17*'GHG Estimation'!S4584)</f>
        <v>0</v>
      </c>
      <c r="T4800" s="98">
        <f>T4152+(T4368*'Emission factors'!$H$16)+('Emission factors'!$H$17*'GHG Estimation'!T4584)</f>
        <v>0</v>
      </c>
      <c r="U4800" s="98">
        <f>U4152+(U4368*'Emission factors'!$H$16)+('Emission factors'!$H$17*'GHG Estimation'!U4584)</f>
        <v>0</v>
      </c>
    </row>
    <row r="4801" spans="1:21" x14ac:dyDescent="0.25">
      <c r="A4801" s="92" t="s">
        <v>11</v>
      </c>
      <c r="B4801" s="92" t="s">
        <v>12</v>
      </c>
      <c r="C4801" s="92" t="s">
        <v>43</v>
      </c>
      <c r="D4801" s="92" t="s">
        <v>43</v>
      </c>
      <c r="E4801" s="92" t="s">
        <v>35</v>
      </c>
      <c r="F4801" s="92" t="s">
        <v>34</v>
      </c>
      <c r="G4801" s="92" t="s">
        <v>97</v>
      </c>
      <c r="H4801" s="92" t="s">
        <v>94</v>
      </c>
      <c r="I4801" s="89" t="s">
        <v>201</v>
      </c>
      <c r="L4801" s="98">
        <f>L4153+(L4369*'Emission factors'!$H$16)+('Emission factors'!$H$17*'GHG Estimation'!L4585)</f>
        <v>0</v>
      </c>
      <c r="M4801" s="98">
        <f>M4153+(M4369*'Emission factors'!$H$16)+('Emission factors'!$H$17*'GHG Estimation'!M4585)</f>
        <v>0</v>
      </c>
      <c r="N4801" s="98">
        <f>N4153+(N4369*'Emission factors'!$H$16)+('Emission factors'!$H$17*'GHG Estimation'!N4585)</f>
        <v>0</v>
      </c>
      <c r="O4801" s="98">
        <f>O4153+(O4369*'Emission factors'!$H$16)+('Emission factors'!$H$17*'GHG Estimation'!O4585)</f>
        <v>0</v>
      </c>
      <c r="P4801" s="98">
        <f>P4153+(P4369*'Emission factors'!$H$16)+('Emission factors'!$H$17*'GHG Estimation'!P4585)</f>
        <v>0</v>
      </c>
      <c r="Q4801" s="98">
        <f>Q4153+(Q4369*'Emission factors'!$H$16)+('Emission factors'!$H$17*'GHG Estimation'!Q4585)</f>
        <v>0</v>
      </c>
      <c r="R4801" s="98">
        <f>R4153+(R4369*'Emission factors'!$H$16)+('Emission factors'!$H$17*'GHG Estimation'!R4585)</f>
        <v>0</v>
      </c>
      <c r="S4801" s="98">
        <f>S4153+(S4369*'Emission factors'!$H$16)+('Emission factors'!$H$17*'GHG Estimation'!S4585)</f>
        <v>0</v>
      </c>
      <c r="T4801" s="98">
        <f>T4153+(T4369*'Emission factors'!$H$16)+('Emission factors'!$H$17*'GHG Estimation'!T4585)</f>
        <v>0</v>
      </c>
      <c r="U4801" s="98">
        <f>U4153+(U4369*'Emission factors'!$H$16)+('Emission factors'!$H$17*'GHG Estimation'!U4585)</f>
        <v>0</v>
      </c>
    </row>
    <row r="4802" spans="1:21" x14ac:dyDescent="0.25">
      <c r="A4802" s="92" t="s">
        <v>11</v>
      </c>
      <c r="B4802" s="92" t="s">
        <v>12</v>
      </c>
      <c r="C4802" s="92" t="s">
        <v>43</v>
      </c>
      <c r="D4802" s="92" t="s">
        <v>43</v>
      </c>
      <c r="E4802" s="92" t="s">
        <v>35</v>
      </c>
      <c r="F4802" s="92" t="s">
        <v>34</v>
      </c>
      <c r="G4802" s="92" t="s">
        <v>97</v>
      </c>
      <c r="H4802" s="92" t="s">
        <v>94</v>
      </c>
      <c r="I4802" s="89" t="s">
        <v>207</v>
      </c>
      <c r="L4802" s="98">
        <f>L4154+(L4370*'Emission factors'!$H$16)+('Emission factors'!$H$17*'GHG Estimation'!L4586)</f>
        <v>0</v>
      </c>
      <c r="M4802" s="98">
        <f>M4154+(M4370*'Emission factors'!$H$16)+('Emission factors'!$H$17*'GHG Estimation'!M4586)</f>
        <v>0</v>
      </c>
      <c r="N4802" s="98">
        <f>N4154+(N4370*'Emission factors'!$H$16)+('Emission factors'!$H$17*'GHG Estimation'!N4586)</f>
        <v>0</v>
      </c>
      <c r="O4802" s="98">
        <f>O4154+(O4370*'Emission factors'!$H$16)+('Emission factors'!$H$17*'GHG Estimation'!O4586)</f>
        <v>0</v>
      </c>
      <c r="P4802" s="98">
        <f>P4154+(P4370*'Emission factors'!$H$16)+('Emission factors'!$H$17*'GHG Estimation'!P4586)</f>
        <v>0</v>
      </c>
      <c r="Q4802" s="98">
        <f>Q4154+(Q4370*'Emission factors'!$H$16)+('Emission factors'!$H$17*'GHG Estimation'!Q4586)</f>
        <v>313.635367551</v>
      </c>
      <c r="R4802" s="98">
        <f>R4154+(R4370*'Emission factors'!$H$16)+('Emission factors'!$H$17*'GHG Estimation'!R4586)</f>
        <v>223.73149743999994</v>
      </c>
      <c r="S4802" s="98">
        <f>S4154+(S4370*'Emission factors'!$H$16)+('Emission factors'!$H$17*'GHG Estimation'!S4586)</f>
        <v>79.121088717000006</v>
      </c>
      <c r="T4802" s="98">
        <f>T4154+(T4370*'Emission factors'!$H$16)+('Emission factors'!$H$17*'GHG Estimation'!T4586)</f>
        <v>13.130765691999999</v>
      </c>
      <c r="U4802" s="98">
        <f>U4154+(U4370*'Emission factors'!$H$16)+('Emission factors'!$H$17*'GHG Estimation'!U4586)</f>
        <v>0</v>
      </c>
    </row>
    <row r="4803" spans="1:21" x14ac:dyDescent="0.25">
      <c r="A4803" s="92" t="s">
        <v>11</v>
      </c>
      <c r="B4803" s="92" t="s">
        <v>12</v>
      </c>
      <c r="C4803" s="92" t="s">
        <v>43</v>
      </c>
      <c r="D4803" s="92" t="s">
        <v>43</v>
      </c>
      <c r="E4803" s="92" t="s">
        <v>35</v>
      </c>
      <c r="F4803" s="92" t="s">
        <v>34</v>
      </c>
      <c r="G4803" s="92" t="s">
        <v>97</v>
      </c>
      <c r="H4803" s="92" t="s">
        <v>94</v>
      </c>
      <c r="I4803" s="89" t="s">
        <v>218</v>
      </c>
      <c r="L4803" s="98">
        <f>L4155+(L4371*'Emission factors'!$H$16)+('Emission factors'!$H$17*'GHG Estimation'!L4587)</f>
        <v>0</v>
      </c>
      <c r="M4803" s="98">
        <f>M4155+(M4371*'Emission factors'!$H$16)+('Emission factors'!$H$17*'GHG Estimation'!M4587)</f>
        <v>0</v>
      </c>
      <c r="N4803" s="98">
        <f>N4155+(N4371*'Emission factors'!$H$16)+('Emission factors'!$H$17*'GHG Estimation'!N4587)</f>
        <v>0</v>
      </c>
      <c r="O4803" s="98">
        <f>O4155+(O4371*'Emission factors'!$H$16)+('Emission factors'!$H$17*'GHG Estimation'!O4587)</f>
        <v>0</v>
      </c>
      <c r="P4803" s="98">
        <f>P4155+(P4371*'Emission factors'!$H$16)+('Emission factors'!$H$17*'GHG Estimation'!P4587)</f>
        <v>0</v>
      </c>
      <c r="Q4803" s="98">
        <f>Q4155+(Q4371*'Emission factors'!$H$16)+('Emission factors'!$H$17*'GHG Estimation'!Q4587)</f>
        <v>54.781315182</v>
      </c>
      <c r="R4803" s="98">
        <f>R4155+(R4371*'Emission factors'!$H$16)+('Emission factors'!$H$17*'GHG Estimation'!R4587)</f>
        <v>250.66601795399998</v>
      </c>
      <c r="S4803" s="98">
        <f>S4155+(S4371*'Emission factors'!$H$16)+('Emission factors'!$H$17*'GHG Estimation'!S4587)</f>
        <v>101.539104403</v>
      </c>
      <c r="T4803" s="98">
        <f>T4155+(T4371*'Emission factors'!$H$16)+('Emission factors'!$H$17*'GHG Estimation'!T4587)</f>
        <v>47.101761443000001</v>
      </c>
      <c r="U4803" s="98">
        <f>U4155+(U4371*'Emission factors'!$H$16)+('Emission factors'!$H$17*'GHG Estimation'!U4587)</f>
        <v>13.026078494000002</v>
      </c>
    </row>
    <row r="4804" spans="1:21" x14ac:dyDescent="0.25">
      <c r="A4804" s="92" t="s">
        <v>11</v>
      </c>
      <c r="B4804" s="92" t="s">
        <v>12</v>
      </c>
      <c r="C4804" s="92" t="s">
        <v>43</v>
      </c>
      <c r="D4804" s="92" t="s">
        <v>43</v>
      </c>
      <c r="E4804" s="92" t="s">
        <v>35</v>
      </c>
      <c r="F4804" s="92" t="s">
        <v>34</v>
      </c>
      <c r="G4804" s="92" t="s">
        <v>97</v>
      </c>
      <c r="H4804" s="92" t="s">
        <v>94</v>
      </c>
      <c r="I4804" s="89" t="s">
        <v>194</v>
      </c>
      <c r="L4804" s="98">
        <f>L4156+(L4372*'Emission factors'!$H$16)+('Emission factors'!$H$17*'GHG Estimation'!L4588)</f>
        <v>0</v>
      </c>
      <c r="M4804" s="98">
        <f>M4156+(M4372*'Emission factors'!$H$16)+('Emission factors'!$H$17*'GHG Estimation'!M4588)</f>
        <v>0</v>
      </c>
      <c r="N4804" s="98">
        <f>N4156+(N4372*'Emission factors'!$H$16)+('Emission factors'!$H$17*'GHG Estimation'!N4588)</f>
        <v>0</v>
      </c>
      <c r="O4804" s="98">
        <f>O4156+(O4372*'Emission factors'!$H$16)+('Emission factors'!$H$17*'GHG Estimation'!O4588)</f>
        <v>0</v>
      </c>
      <c r="P4804" s="98">
        <f>P4156+(P4372*'Emission factors'!$H$16)+('Emission factors'!$H$17*'GHG Estimation'!P4588)</f>
        <v>0</v>
      </c>
      <c r="Q4804" s="98">
        <f>Q4156+(Q4372*'Emission factors'!$H$16)+('Emission factors'!$H$17*'GHG Estimation'!Q4588)</f>
        <v>0</v>
      </c>
      <c r="R4804" s="98">
        <f>R4156+(R4372*'Emission factors'!$H$16)+('Emission factors'!$H$17*'GHG Estimation'!R4588)</f>
        <v>0</v>
      </c>
      <c r="S4804" s="98">
        <f>S4156+(S4372*'Emission factors'!$H$16)+('Emission factors'!$H$17*'GHG Estimation'!S4588)</f>
        <v>0</v>
      </c>
      <c r="T4804" s="98">
        <f>T4156+(T4372*'Emission factors'!$H$16)+('Emission factors'!$H$17*'GHG Estimation'!T4588)</f>
        <v>0</v>
      </c>
      <c r="U4804" s="98">
        <f>U4156+(U4372*'Emission factors'!$H$16)+('Emission factors'!$H$17*'GHG Estimation'!U4588)</f>
        <v>0</v>
      </c>
    </row>
    <row r="4805" spans="1:21" x14ac:dyDescent="0.25">
      <c r="A4805" s="92" t="s">
        <v>11</v>
      </c>
      <c r="B4805" s="92" t="s">
        <v>12</v>
      </c>
      <c r="C4805" s="92" t="s">
        <v>43</v>
      </c>
      <c r="D4805" s="92" t="s">
        <v>43</v>
      </c>
      <c r="E4805" s="92" t="s">
        <v>35</v>
      </c>
      <c r="F4805" s="92" t="s">
        <v>34</v>
      </c>
      <c r="G4805" s="92" t="s">
        <v>97</v>
      </c>
      <c r="H4805" s="92" t="s">
        <v>94</v>
      </c>
      <c r="I4805" s="89" t="s">
        <v>195</v>
      </c>
      <c r="L4805" s="98">
        <f>L4157+(L4373*'Emission factors'!$H$16)+('Emission factors'!$H$17*'GHG Estimation'!L4589)</f>
        <v>0</v>
      </c>
      <c r="M4805" s="98">
        <f>M4157+(M4373*'Emission factors'!$H$16)+('Emission factors'!$H$17*'GHG Estimation'!M4589)</f>
        <v>0</v>
      </c>
      <c r="N4805" s="98">
        <f>N4157+(N4373*'Emission factors'!$H$16)+('Emission factors'!$H$17*'GHG Estimation'!N4589)</f>
        <v>0</v>
      </c>
      <c r="O4805" s="98">
        <f>O4157+(O4373*'Emission factors'!$H$16)+('Emission factors'!$H$17*'GHG Estimation'!O4589)</f>
        <v>0</v>
      </c>
      <c r="P4805" s="98">
        <f>P4157+(P4373*'Emission factors'!$H$16)+('Emission factors'!$H$17*'GHG Estimation'!P4589)</f>
        <v>0</v>
      </c>
      <c r="Q4805" s="98">
        <f>Q4157+(Q4373*'Emission factors'!$H$16)+('Emission factors'!$H$17*'GHG Estimation'!Q4589)</f>
        <v>0</v>
      </c>
      <c r="R4805" s="98">
        <f>R4157+(R4373*'Emission factors'!$H$16)+('Emission factors'!$H$17*'GHG Estimation'!R4589)</f>
        <v>284.80899981600004</v>
      </c>
      <c r="S4805" s="98">
        <f>S4157+(S4373*'Emission factors'!$H$16)+('Emission factors'!$H$17*'GHG Estimation'!S4589)</f>
        <v>94.936333272000013</v>
      </c>
      <c r="T4805" s="98">
        <f>T4157+(T4373*'Emission factors'!$H$16)+('Emission factors'!$H$17*'GHG Estimation'!T4589)</f>
        <v>0</v>
      </c>
      <c r="U4805" s="98">
        <f>U4157+(U4373*'Emission factors'!$H$16)+('Emission factors'!$H$17*'GHG Estimation'!U4589)</f>
        <v>0</v>
      </c>
    </row>
    <row r="4806" spans="1:21" x14ac:dyDescent="0.25">
      <c r="A4806" s="92" t="s">
        <v>11</v>
      </c>
      <c r="B4806" s="92" t="s">
        <v>12</v>
      </c>
      <c r="C4806" s="92" t="s">
        <v>43</v>
      </c>
      <c r="D4806" s="92" t="s">
        <v>43</v>
      </c>
      <c r="E4806" s="92" t="s">
        <v>35</v>
      </c>
      <c r="F4806" s="92" t="s">
        <v>34</v>
      </c>
      <c r="G4806" s="92" t="s">
        <v>97</v>
      </c>
      <c r="H4806" s="92" t="s">
        <v>94</v>
      </c>
      <c r="I4806" s="89" t="s">
        <v>209</v>
      </c>
      <c r="L4806" s="98">
        <f>L4158+(L4374*'Emission factors'!$H$16)+('Emission factors'!$H$17*'GHG Estimation'!L4590)</f>
        <v>0</v>
      </c>
      <c r="M4806" s="98">
        <f>M4158+(M4374*'Emission factors'!$H$16)+('Emission factors'!$H$17*'GHG Estimation'!M4590)</f>
        <v>0</v>
      </c>
      <c r="N4806" s="98">
        <f>N4158+(N4374*'Emission factors'!$H$16)+('Emission factors'!$H$17*'GHG Estimation'!N4590)</f>
        <v>0</v>
      </c>
      <c r="O4806" s="98">
        <f>O4158+(O4374*'Emission factors'!$H$16)+('Emission factors'!$H$17*'GHG Estimation'!O4590)</f>
        <v>0</v>
      </c>
      <c r="P4806" s="98">
        <f>P4158+(P4374*'Emission factors'!$H$16)+('Emission factors'!$H$17*'GHG Estimation'!P4590)</f>
        <v>0</v>
      </c>
      <c r="Q4806" s="98">
        <f>Q4158+(Q4374*'Emission factors'!$H$16)+('Emission factors'!$H$17*'GHG Estimation'!Q4590)</f>
        <v>0</v>
      </c>
      <c r="R4806" s="98">
        <f>R4158+(R4374*'Emission factors'!$H$16)+('Emission factors'!$H$17*'GHG Estimation'!R4590)</f>
        <v>0</v>
      </c>
      <c r="S4806" s="98">
        <f>S4158+(S4374*'Emission factors'!$H$16)+('Emission factors'!$H$17*'GHG Estimation'!S4590)</f>
        <v>0</v>
      </c>
      <c r="T4806" s="98">
        <f>T4158+(T4374*'Emission factors'!$H$16)+('Emission factors'!$H$17*'GHG Estimation'!T4590)</f>
        <v>0</v>
      </c>
      <c r="U4806" s="98">
        <f>U4158+(U4374*'Emission factors'!$H$16)+('Emission factors'!$H$17*'GHG Estimation'!U4590)</f>
        <v>2.6919565199999997</v>
      </c>
    </row>
    <row r="4807" spans="1:21" x14ac:dyDescent="0.25">
      <c r="A4807" s="92" t="s">
        <v>11</v>
      </c>
      <c r="B4807" s="92" t="s">
        <v>12</v>
      </c>
      <c r="C4807" s="92" t="s">
        <v>43</v>
      </c>
      <c r="D4807" s="92" t="s">
        <v>43</v>
      </c>
      <c r="E4807" s="92" t="s">
        <v>35</v>
      </c>
      <c r="F4807" s="92" t="s">
        <v>34</v>
      </c>
      <c r="G4807" s="92" t="s">
        <v>97</v>
      </c>
      <c r="H4807" s="92" t="s">
        <v>94</v>
      </c>
      <c r="I4807" s="89" t="s">
        <v>208</v>
      </c>
      <c r="L4807" s="98">
        <f>L4159+(L4375*'Emission factors'!$H$16)+('Emission factors'!$H$17*'GHG Estimation'!L4591)</f>
        <v>0</v>
      </c>
      <c r="M4807" s="98">
        <f>M4159+(M4375*'Emission factors'!$H$16)+('Emission factors'!$H$17*'GHG Estimation'!M4591)</f>
        <v>0</v>
      </c>
      <c r="N4807" s="98">
        <f>N4159+(N4375*'Emission factors'!$H$16)+('Emission factors'!$H$17*'GHG Estimation'!N4591)</f>
        <v>0</v>
      </c>
      <c r="O4807" s="98">
        <f>O4159+(O4375*'Emission factors'!$H$16)+('Emission factors'!$H$17*'GHG Estimation'!O4591)</f>
        <v>0</v>
      </c>
      <c r="P4807" s="98">
        <f>P4159+(P4375*'Emission factors'!$H$16)+('Emission factors'!$H$17*'GHG Estimation'!P4591)</f>
        <v>0.49352536199999997</v>
      </c>
      <c r="Q4807" s="98">
        <f>Q4159+(Q4375*'Emission factors'!$H$16)+('Emission factors'!$H$17*'GHG Estimation'!Q4591)</f>
        <v>2.4078055539999998</v>
      </c>
      <c r="R4807" s="98">
        <f>R4159+(R4375*'Emission factors'!$H$16)+('Emission factors'!$H$17*'GHG Estimation'!R4591)</f>
        <v>0.74776569999999998</v>
      </c>
      <c r="S4807" s="98">
        <f>S4159+(S4375*'Emission factors'!$H$16)+('Emission factors'!$H$17*'GHG Estimation'!S4591)</f>
        <v>0</v>
      </c>
      <c r="T4807" s="98">
        <f>T4159+(T4375*'Emission factors'!$H$16)+('Emission factors'!$H$17*'GHG Estimation'!T4591)</f>
        <v>0</v>
      </c>
      <c r="U4807" s="98">
        <f>U4159+(U4375*'Emission factors'!$H$16)+('Emission factors'!$H$17*'GHG Estimation'!U4591)</f>
        <v>0</v>
      </c>
    </row>
    <row r="4808" spans="1:21" x14ac:dyDescent="0.25">
      <c r="A4808" s="92" t="s">
        <v>11</v>
      </c>
      <c r="B4808" s="92" t="s">
        <v>12</v>
      </c>
      <c r="C4808" s="92" t="s">
        <v>43</v>
      </c>
      <c r="D4808" s="92" t="s">
        <v>43</v>
      </c>
      <c r="E4808" s="92" t="s">
        <v>35</v>
      </c>
      <c r="F4808" s="92" t="s">
        <v>34</v>
      </c>
      <c r="G4808" s="92" t="s">
        <v>97</v>
      </c>
      <c r="H4808" s="92" t="s">
        <v>94</v>
      </c>
      <c r="I4808" s="89" t="s">
        <v>226</v>
      </c>
      <c r="L4808" s="98">
        <f>L4160+(L4376*'Emission factors'!$H$16)+('Emission factors'!$H$17*'GHG Estimation'!L4592)</f>
        <v>0</v>
      </c>
      <c r="M4808" s="98">
        <f>M4160+(M4376*'Emission factors'!$H$16)+('Emission factors'!$H$17*'GHG Estimation'!M4592)</f>
        <v>0</v>
      </c>
      <c r="N4808" s="98">
        <f>N4160+(N4376*'Emission factors'!$H$16)+('Emission factors'!$H$17*'GHG Estimation'!N4592)</f>
        <v>0</v>
      </c>
      <c r="O4808" s="98">
        <f>O4160+(O4376*'Emission factors'!$H$16)+('Emission factors'!$H$17*'GHG Estimation'!O4592)</f>
        <v>0</v>
      </c>
      <c r="P4808" s="98">
        <f>P4160+(P4376*'Emission factors'!$H$16)+('Emission factors'!$H$17*'GHG Estimation'!P4592)</f>
        <v>0</v>
      </c>
      <c r="Q4808" s="98">
        <f>Q4160+(Q4376*'Emission factors'!$H$16)+('Emission factors'!$H$17*'GHG Estimation'!Q4592)</f>
        <v>0</v>
      </c>
      <c r="R4808" s="98">
        <f>R4160+(R4376*'Emission factors'!$H$16)+('Emission factors'!$H$17*'GHG Estimation'!R4592)</f>
        <v>0</v>
      </c>
      <c r="S4808" s="98">
        <f>S4160+(S4376*'Emission factors'!$H$16)+('Emission factors'!$H$17*'GHG Estimation'!S4592)</f>
        <v>0</v>
      </c>
      <c r="T4808" s="98">
        <f>T4160+(T4376*'Emission factors'!$H$16)+('Emission factors'!$H$17*'GHG Estimation'!T4592)</f>
        <v>0</v>
      </c>
      <c r="U4808" s="98">
        <f>U4160+(U4376*'Emission factors'!$H$16)+('Emission factors'!$H$17*'GHG Estimation'!U4592)</f>
        <v>0</v>
      </c>
    </row>
    <row r="4809" spans="1:21" x14ac:dyDescent="0.25">
      <c r="A4809" s="92" t="s">
        <v>11</v>
      </c>
      <c r="B4809" s="92" t="s">
        <v>12</v>
      </c>
      <c r="C4809" s="92" t="s">
        <v>43</v>
      </c>
      <c r="D4809" s="92" t="s">
        <v>43</v>
      </c>
      <c r="E4809" s="92" t="s">
        <v>35</v>
      </c>
      <c r="F4809" s="92" t="s">
        <v>34</v>
      </c>
      <c r="G4809" s="92" t="s">
        <v>97</v>
      </c>
      <c r="H4809" s="92" t="s">
        <v>94</v>
      </c>
      <c r="I4809" s="89" t="s">
        <v>196</v>
      </c>
      <c r="L4809" s="98">
        <f>L4161+(L4377*'Emission factors'!$H$16)+('Emission factors'!$H$17*'GHG Estimation'!L4593)</f>
        <v>0</v>
      </c>
      <c r="M4809" s="98">
        <f>M4161+(M4377*'Emission factors'!$H$16)+('Emission factors'!$H$17*'GHG Estimation'!M4593)</f>
        <v>0</v>
      </c>
      <c r="N4809" s="98">
        <f>N4161+(N4377*'Emission factors'!$H$16)+('Emission factors'!$H$17*'GHG Estimation'!N4593)</f>
        <v>0</v>
      </c>
      <c r="O4809" s="98">
        <f>O4161+(O4377*'Emission factors'!$H$16)+('Emission factors'!$H$17*'GHG Estimation'!O4593)</f>
        <v>0</v>
      </c>
      <c r="P4809" s="98">
        <f>P4161+(P4377*'Emission factors'!$H$16)+('Emission factors'!$H$17*'GHG Estimation'!P4593)</f>
        <v>0</v>
      </c>
      <c r="Q4809" s="98">
        <f>Q4161+(Q4377*'Emission factors'!$H$16)+('Emission factors'!$H$17*'GHG Estimation'!Q4593)</f>
        <v>0</v>
      </c>
      <c r="R4809" s="98">
        <f>R4161+(R4377*'Emission factors'!$H$16)+('Emission factors'!$H$17*'GHG Estimation'!R4593)</f>
        <v>0</v>
      </c>
      <c r="S4809" s="98">
        <f>S4161+(S4377*'Emission factors'!$H$16)+('Emission factors'!$H$17*'GHG Estimation'!S4593)</f>
        <v>0</v>
      </c>
      <c r="T4809" s="98">
        <f>T4161+(T4377*'Emission factors'!$H$16)+('Emission factors'!$H$17*'GHG Estimation'!T4593)</f>
        <v>50.227422069000006</v>
      </c>
      <c r="U4809" s="98">
        <f>U4161+(U4377*'Emission factors'!$H$16)+('Emission factors'!$H$17*'GHG Estimation'!U4593)</f>
        <v>141.40249387</v>
      </c>
    </row>
    <row r="4810" spans="1:21" x14ac:dyDescent="0.25">
      <c r="A4810" s="92" t="s">
        <v>11</v>
      </c>
      <c r="B4810" s="92" t="s">
        <v>12</v>
      </c>
      <c r="C4810" s="92" t="s">
        <v>43</v>
      </c>
      <c r="D4810" s="92" t="s">
        <v>43</v>
      </c>
      <c r="E4810" s="92" t="s">
        <v>35</v>
      </c>
      <c r="F4810" s="92" t="s">
        <v>34</v>
      </c>
      <c r="G4810" s="92" t="s">
        <v>97</v>
      </c>
      <c r="H4810" s="92" t="s">
        <v>94</v>
      </c>
      <c r="I4810" s="89" t="s">
        <v>197</v>
      </c>
      <c r="L4810" s="98">
        <f>L4162+(L4378*'Emission factors'!$H$16)+('Emission factors'!$H$17*'GHG Estimation'!L4594)</f>
        <v>0</v>
      </c>
      <c r="M4810" s="98">
        <f>M4162+(M4378*'Emission factors'!$H$16)+('Emission factors'!$H$17*'GHG Estimation'!M4594)</f>
        <v>0</v>
      </c>
      <c r="N4810" s="98">
        <f>N4162+(N4378*'Emission factors'!$H$16)+('Emission factors'!$H$17*'GHG Estimation'!N4594)</f>
        <v>0</v>
      </c>
      <c r="O4810" s="98">
        <f>O4162+(O4378*'Emission factors'!$H$16)+('Emission factors'!$H$17*'GHG Estimation'!O4594)</f>
        <v>0</v>
      </c>
      <c r="P4810" s="98">
        <f>P4162+(P4378*'Emission factors'!$H$16)+('Emission factors'!$H$17*'GHG Estimation'!P4594)</f>
        <v>4061.8034611439994</v>
      </c>
      <c r="Q4810" s="98">
        <f>Q4162+(Q4378*'Emission factors'!$H$16)+('Emission factors'!$H$17*'GHG Estimation'!Q4594)</f>
        <v>2417.8630026649998</v>
      </c>
      <c r="R4810" s="98">
        <f>R4162+(R4378*'Emission factors'!$H$16)+('Emission factors'!$H$17*'GHG Estimation'!R4594)</f>
        <v>447.76210115999999</v>
      </c>
      <c r="S4810" s="98">
        <f>S4162+(S4378*'Emission factors'!$H$16)+('Emission factors'!$H$17*'GHG Estimation'!S4594)</f>
        <v>31.039754207000005</v>
      </c>
      <c r="T4810" s="98">
        <f>T4162+(T4378*'Emission factors'!$H$16)+('Emission factors'!$H$17*'GHG Estimation'!T4594)</f>
        <v>0</v>
      </c>
      <c r="U4810" s="98">
        <f>U4162+(U4378*'Emission factors'!$H$16)+('Emission factors'!$H$17*'GHG Estimation'!U4594)</f>
        <v>0</v>
      </c>
    </row>
    <row r="4811" spans="1:21" x14ac:dyDescent="0.25">
      <c r="A4811" s="92" t="s">
        <v>11</v>
      </c>
      <c r="B4811" s="92" t="s">
        <v>12</v>
      </c>
      <c r="C4811" s="92" t="s">
        <v>43</v>
      </c>
      <c r="D4811" s="92" t="s">
        <v>43</v>
      </c>
      <c r="E4811" s="92" t="s">
        <v>35</v>
      </c>
      <c r="F4811" s="92" t="s">
        <v>34</v>
      </c>
      <c r="G4811" s="92" t="s">
        <v>97</v>
      </c>
      <c r="H4811" s="92" t="s">
        <v>94</v>
      </c>
      <c r="I4811" s="92" t="s">
        <v>229</v>
      </c>
      <c r="L4811" s="98">
        <f>L4163+(L4379*'Emission factors'!$H$16)+('Emission factors'!$H$17*'GHG Estimation'!L4595)</f>
        <v>0</v>
      </c>
      <c r="M4811" s="98">
        <f>M4163+(M4379*'Emission factors'!$H$16)+('Emission factors'!$H$17*'GHG Estimation'!M4595)</f>
        <v>0</v>
      </c>
      <c r="N4811" s="98">
        <f>N4163+(N4379*'Emission factors'!$H$16)+('Emission factors'!$H$17*'GHG Estimation'!N4595)</f>
        <v>0</v>
      </c>
      <c r="O4811" s="98">
        <f>O4163+(O4379*'Emission factors'!$H$16)+('Emission factors'!$H$17*'GHG Estimation'!O4595)</f>
        <v>0</v>
      </c>
      <c r="P4811" s="98">
        <f>P4163+(P4379*'Emission factors'!$H$16)+('Emission factors'!$H$17*'GHG Estimation'!P4595)</f>
        <v>0</v>
      </c>
      <c r="Q4811" s="98">
        <f>Q4163+(Q4379*'Emission factors'!$H$16)+('Emission factors'!$H$17*'GHG Estimation'!Q4595)</f>
        <v>0</v>
      </c>
      <c r="R4811" s="98">
        <f>R4163+(R4379*'Emission factors'!$H$16)+('Emission factors'!$H$17*'GHG Estimation'!R4595)</f>
        <v>0</v>
      </c>
      <c r="S4811" s="98">
        <f>S4163+(S4379*'Emission factors'!$H$16)+('Emission factors'!$H$17*'GHG Estimation'!S4595)</f>
        <v>0</v>
      </c>
      <c r="T4811" s="98">
        <f>T4163+(T4379*'Emission factors'!$H$16)+('Emission factors'!$H$17*'GHG Estimation'!T4595)</f>
        <v>0</v>
      </c>
      <c r="U4811" s="98">
        <f>U4163+(U4379*'Emission factors'!$H$16)+('Emission factors'!$H$17*'GHG Estimation'!U4595)</f>
        <v>0</v>
      </c>
    </row>
    <row r="4812" spans="1:21" x14ac:dyDescent="0.25">
      <c r="A4812" s="92" t="s">
        <v>11</v>
      </c>
      <c r="B4812" s="92" t="s">
        <v>12</v>
      </c>
      <c r="C4812" s="92" t="s">
        <v>43</v>
      </c>
      <c r="D4812" s="92" t="s">
        <v>43</v>
      </c>
      <c r="E4812" s="92" t="s">
        <v>35</v>
      </c>
      <c r="F4812" s="92" t="s">
        <v>34</v>
      </c>
      <c r="G4812" s="92" t="s">
        <v>97</v>
      </c>
      <c r="H4812" s="92" t="s">
        <v>94</v>
      </c>
      <c r="I4812" s="89" t="s">
        <v>198</v>
      </c>
      <c r="L4812" s="98">
        <f>L4164+(L4380*'Emission factors'!$H$16)+('Emission factors'!$H$17*'GHG Estimation'!L4596)</f>
        <v>0</v>
      </c>
      <c r="M4812" s="98">
        <f>M4164+(M4380*'Emission factors'!$H$16)+('Emission factors'!$H$17*'GHG Estimation'!M4596)</f>
        <v>0</v>
      </c>
      <c r="N4812" s="98">
        <f>N4164+(N4380*'Emission factors'!$H$16)+('Emission factors'!$H$17*'GHG Estimation'!N4596)</f>
        <v>0</v>
      </c>
      <c r="O4812" s="98">
        <f>O4164+(O4380*'Emission factors'!$H$16)+('Emission factors'!$H$17*'GHG Estimation'!O4596)</f>
        <v>0</v>
      </c>
      <c r="P4812" s="98">
        <f>P4164+(P4380*'Emission factors'!$H$16)+('Emission factors'!$H$17*'GHG Estimation'!P4596)</f>
        <v>0</v>
      </c>
      <c r="Q4812" s="98">
        <f>Q4164+(Q4380*'Emission factors'!$H$16)+('Emission factors'!$H$17*'GHG Estimation'!Q4596)</f>
        <v>0</v>
      </c>
      <c r="R4812" s="98">
        <f>R4164+(R4380*'Emission factors'!$H$16)+('Emission factors'!$H$17*'GHG Estimation'!R4596)</f>
        <v>0</v>
      </c>
      <c r="S4812" s="98">
        <f>S4164+(S4380*'Emission factors'!$H$16)+('Emission factors'!$H$17*'GHG Estimation'!S4596)</f>
        <v>0</v>
      </c>
      <c r="T4812" s="98">
        <f>T4164+(T4380*'Emission factors'!$H$16)+('Emission factors'!$H$17*'GHG Estimation'!T4596)</f>
        <v>0</v>
      </c>
      <c r="U4812" s="98">
        <f>U4164+(U4380*'Emission factors'!$H$16)+('Emission factors'!$H$17*'GHG Estimation'!U4596)</f>
        <v>0</v>
      </c>
    </row>
    <row r="4813" spans="1:21" x14ac:dyDescent="0.25">
      <c r="A4813" s="92" t="s">
        <v>11</v>
      </c>
      <c r="B4813" s="92" t="s">
        <v>12</v>
      </c>
      <c r="C4813" s="92" t="s">
        <v>43</v>
      </c>
      <c r="D4813" s="92" t="s">
        <v>43</v>
      </c>
      <c r="E4813" s="92" t="s">
        <v>35</v>
      </c>
      <c r="F4813" s="92" t="s">
        <v>34</v>
      </c>
      <c r="G4813" s="92" t="s">
        <v>97</v>
      </c>
      <c r="H4813" s="92" t="s">
        <v>94</v>
      </c>
      <c r="I4813" s="89" t="s">
        <v>231</v>
      </c>
      <c r="L4813" s="98">
        <f>L4165+(L4381*'Emission factors'!$H$16)+('Emission factors'!$H$17*'GHG Estimation'!L4597)</f>
        <v>0</v>
      </c>
      <c r="M4813" s="98">
        <f>M4165+(M4381*'Emission factors'!$H$16)+('Emission factors'!$H$17*'GHG Estimation'!M4597)</f>
        <v>0</v>
      </c>
      <c r="N4813" s="98">
        <f>N4165+(N4381*'Emission factors'!$H$16)+('Emission factors'!$H$17*'GHG Estimation'!N4597)</f>
        <v>0</v>
      </c>
      <c r="O4813" s="98">
        <f>O4165+(O4381*'Emission factors'!$H$16)+('Emission factors'!$H$17*'GHG Estimation'!O4597)</f>
        <v>0</v>
      </c>
      <c r="P4813" s="98">
        <f>P4165+(P4381*'Emission factors'!$H$16)+('Emission factors'!$H$17*'GHG Estimation'!P4597)</f>
        <v>0</v>
      </c>
      <c r="Q4813" s="98">
        <f>Q4165+(Q4381*'Emission factors'!$H$16)+('Emission factors'!$H$17*'GHG Estimation'!Q4597)</f>
        <v>0</v>
      </c>
      <c r="R4813" s="98">
        <f>R4165+(R4381*'Emission factors'!$H$16)+('Emission factors'!$H$17*'GHG Estimation'!R4597)</f>
        <v>0</v>
      </c>
      <c r="S4813" s="98">
        <f>S4165+(S4381*'Emission factors'!$H$16)+('Emission factors'!$H$17*'GHG Estimation'!S4597)</f>
        <v>0</v>
      </c>
      <c r="T4813" s="98">
        <f>T4165+(T4381*'Emission factors'!$H$16)+('Emission factors'!$H$17*'GHG Estimation'!T4597)</f>
        <v>0</v>
      </c>
      <c r="U4813" s="98">
        <f>U4165+(U4381*'Emission factors'!$H$16)+('Emission factors'!$H$17*'GHG Estimation'!U4597)</f>
        <v>0</v>
      </c>
    </row>
    <row r="4814" spans="1:21" x14ac:dyDescent="0.25">
      <c r="A4814" s="92" t="s">
        <v>11</v>
      </c>
      <c r="B4814" s="92" t="s">
        <v>12</v>
      </c>
      <c r="C4814" s="92" t="s">
        <v>43</v>
      </c>
      <c r="D4814" s="92" t="s">
        <v>43</v>
      </c>
      <c r="E4814" s="92" t="s">
        <v>35</v>
      </c>
      <c r="F4814" s="92" t="s">
        <v>34</v>
      </c>
      <c r="G4814" s="92" t="s">
        <v>97</v>
      </c>
      <c r="H4814" s="92" t="s">
        <v>94</v>
      </c>
      <c r="I4814" s="89" t="s">
        <v>230</v>
      </c>
      <c r="L4814" s="98">
        <f>L4166+(L4382*'Emission factors'!$H$16)+('Emission factors'!$H$17*'GHG Estimation'!L4598)</f>
        <v>0</v>
      </c>
      <c r="M4814" s="98">
        <f>M4166+(M4382*'Emission factors'!$H$16)+('Emission factors'!$H$17*'GHG Estimation'!M4598)</f>
        <v>0</v>
      </c>
      <c r="N4814" s="98">
        <f>N4166+(N4382*'Emission factors'!$H$16)+('Emission factors'!$H$17*'GHG Estimation'!N4598)</f>
        <v>0</v>
      </c>
      <c r="O4814" s="98">
        <f>O4166+(O4382*'Emission factors'!$H$16)+('Emission factors'!$H$17*'GHG Estimation'!O4598)</f>
        <v>0</v>
      </c>
      <c r="P4814" s="98">
        <f>P4166+(P4382*'Emission factors'!$H$16)+('Emission factors'!$H$17*'GHG Estimation'!P4598)</f>
        <v>0</v>
      </c>
      <c r="Q4814" s="98">
        <f>Q4166+(Q4382*'Emission factors'!$H$16)+('Emission factors'!$H$17*'GHG Estimation'!Q4598)</f>
        <v>0</v>
      </c>
      <c r="R4814" s="98">
        <f>R4166+(R4382*'Emission factors'!$H$16)+('Emission factors'!$H$17*'GHG Estimation'!R4598)</f>
        <v>0</v>
      </c>
      <c r="S4814" s="98">
        <f>S4166+(S4382*'Emission factors'!$H$16)+('Emission factors'!$H$17*'GHG Estimation'!S4598)</f>
        <v>0</v>
      </c>
      <c r="T4814" s="98">
        <f>T4166+(T4382*'Emission factors'!$H$16)+('Emission factors'!$H$17*'GHG Estimation'!T4598)</f>
        <v>0</v>
      </c>
      <c r="U4814" s="98">
        <f>U4166+(U4382*'Emission factors'!$H$16)+('Emission factors'!$H$17*'GHG Estimation'!U4598)</f>
        <v>0</v>
      </c>
    </row>
    <row r="4815" spans="1:21" x14ac:dyDescent="0.25">
      <c r="A4815" s="92" t="s">
        <v>11</v>
      </c>
      <c r="B4815" s="92" t="s">
        <v>12</v>
      </c>
      <c r="C4815" s="92" t="s">
        <v>43</v>
      </c>
      <c r="D4815" s="92" t="s">
        <v>43</v>
      </c>
      <c r="E4815" s="92" t="s">
        <v>35</v>
      </c>
      <c r="F4815" s="92" t="s">
        <v>34</v>
      </c>
      <c r="G4815" s="92" t="s">
        <v>97</v>
      </c>
      <c r="H4815" s="92" t="s">
        <v>94</v>
      </c>
      <c r="I4815" s="89" t="s">
        <v>303</v>
      </c>
      <c r="L4815" s="98">
        <f>L4167+(L4383*'Emission factors'!$H$16)+('Emission factors'!$H$17*'GHG Estimation'!L4599)</f>
        <v>0</v>
      </c>
      <c r="M4815" s="98">
        <f>M4167+(M4383*'Emission factors'!$H$16)+('Emission factors'!$H$17*'GHG Estimation'!M4599)</f>
        <v>0</v>
      </c>
      <c r="N4815" s="98">
        <f>N4167+(N4383*'Emission factors'!$H$16)+('Emission factors'!$H$17*'GHG Estimation'!N4599)</f>
        <v>0</v>
      </c>
      <c r="O4815" s="98">
        <f>O4167+(O4383*'Emission factors'!$H$16)+('Emission factors'!$H$17*'GHG Estimation'!O4599)</f>
        <v>0</v>
      </c>
      <c r="P4815" s="98">
        <f>P4167+(P4383*'Emission factors'!$H$16)+('Emission factors'!$H$17*'GHG Estimation'!P4599)</f>
        <v>0</v>
      </c>
      <c r="Q4815" s="98">
        <f>Q4167+(Q4383*'Emission factors'!$H$16)+('Emission factors'!$H$17*'GHG Estimation'!Q4599)</f>
        <v>0</v>
      </c>
      <c r="R4815" s="98">
        <f>R4167+(R4383*'Emission factors'!$H$16)+('Emission factors'!$H$17*'GHG Estimation'!R4599)</f>
        <v>0</v>
      </c>
      <c r="S4815" s="98">
        <f>S4167+(S4383*'Emission factors'!$H$16)+('Emission factors'!$H$17*'GHG Estimation'!S4599)</f>
        <v>0</v>
      </c>
      <c r="T4815" s="98">
        <f>T4167+(T4383*'Emission factors'!$H$16)+('Emission factors'!$H$17*'GHG Estimation'!T4599)</f>
        <v>0</v>
      </c>
      <c r="U4815" s="98">
        <f>U4167+(U4383*'Emission factors'!$H$16)+('Emission factors'!$H$17*'GHG Estimation'!U4599)</f>
        <v>0</v>
      </c>
    </row>
    <row r="4816" spans="1:21" x14ac:dyDescent="0.25">
      <c r="A4816" s="92" t="s">
        <v>11</v>
      </c>
      <c r="B4816" s="92" t="s">
        <v>12</v>
      </c>
      <c r="C4816" s="92" t="s">
        <v>43</v>
      </c>
      <c r="D4816" s="92" t="s">
        <v>43</v>
      </c>
      <c r="E4816" s="92" t="s">
        <v>35</v>
      </c>
      <c r="F4816" s="92" t="s">
        <v>34</v>
      </c>
      <c r="G4816" s="92" t="s">
        <v>97</v>
      </c>
      <c r="H4816" s="92" t="s">
        <v>94</v>
      </c>
      <c r="I4816" s="89" t="s">
        <v>225</v>
      </c>
      <c r="L4816" s="98">
        <f>L4168+(L4384*'Emission factors'!$H$16)+('Emission factors'!$H$17*'GHG Estimation'!L4600)</f>
        <v>0</v>
      </c>
      <c r="M4816" s="98">
        <f>M4168+(M4384*'Emission factors'!$H$16)+('Emission factors'!$H$17*'GHG Estimation'!M4600)</f>
        <v>0</v>
      </c>
      <c r="N4816" s="98">
        <f>N4168+(N4384*'Emission factors'!$H$16)+('Emission factors'!$H$17*'GHG Estimation'!N4600)</f>
        <v>0</v>
      </c>
      <c r="O4816" s="98">
        <f>O4168+(O4384*'Emission factors'!$H$16)+('Emission factors'!$H$17*'GHG Estimation'!O4600)</f>
        <v>0</v>
      </c>
      <c r="P4816" s="98">
        <f>P4168+(P4384*'Emission factors'!$H$16)+('Emission factors'!$H$17*'GHG Estimation'!P4600)</f>
        <v>0</v>
      </c>
      <c r="Q4816" s="98">
        <f>Q4168+(Q4384*'Emission factors'!$H$16)+('Emission factors'!$H$17*'GHG Estimation'!Q4600)</f>
        <v>0</v>
      </c>
      <c r="R4816" s="98">
        <f>R4168+(R4384*'Emission factors'!$H$16)+('Emission factors'!$H$17*'GHG Estimation'!R4600)</f>
        <v>0</v>
      </c>
      <c r="S4816" s="98">
        <f>S4168+(S4384*'Emission factors'!$H$16)+('Emission factors'!$H$17*'GHG Estimation'!S4600)</f>
        <v>0</v>
      </c>
      <c r="T4816" s="98">
        <f>T4168+(T4384*'Emission factors'!$H$16)+('Emission factors'!$H$17*'GHG Estimation'!T4600)</f>
        <v>0</v>
      </c>
      <c r="U4816" s="98">
        <f>U4168+(U4384*'Emission factors'!$H$16)+('Emission factors'!$H$17*'GHG Estimation'!U4600)</f>
        <v>0</v>
      </c>
    </row>
    <row r="4817" spans="1:21" x14ac:dyDescent="0.25">
      <c r="A4817" s="92" t="s">
        <v>11</v>
      </c>
      <c r="B4817" s="92" t="s">
        <v>12</v>
      </c>
      <c r="C4817" s="92" t="s">
        <v>43</v>
      </c>
      <c r="D4817" s="92" t="s">
        <v>43</v>
      </c>
      <c r="E4817" s="92" t="s">
        <v>35</v>
      </c>
      <c r="F4817" s="92" t="s">
        <v>34</v>
      </c>
      <c r="G4817" s="92" t="s">
        <v>97</v>
      </c>
      <c r="H4817" s="92" t="s">
        <v>94</v>
      </c>
      <c r="I4817" s="89" t="s">
        <v>205</v>
      </c>
      <c r="L4817" s="98">
        <f>L4169+(L4385*'Emission factors'!$H$16)+('Emission factors'!$H$17*'GHG Estimation'!L4601)</f>
        <v>0</v>
      </c>
      <c r="M4817" s="98">
        <f>M4169+(M4385*'Emission factors'!$H$16)+('Emission factors'!$H$17*'GHG Estimation'!M4601)</f>
        <v>0</v>
      </c>
      <c r="N4817" s="98">
        <f>N4169+(N4385*'Emission factors'!$H$16)+('Emission factors'!$H$17*'GHG Estimation'!N4601)</f>
        <v>0</v>
      </c>
      <c r="O4817" s="98">
        <f>O4169+(O4385*'Emission factors'!$H$16)+('Emission factors'!$H$17*'GHG Estimation'!O4601)</f>
        <v>0</v>
      </c>
      <c r="P4817" s="98">
        <f>P4169+(P4385*'Emission factors'!$H$16)+('Emission factors'!$H$17*'GHG Estimation'!P4601)</f>
        <v>0</v>
      </c>
      <c r="Q4817" s="98">
        <f>Q4169+(Q4385*'Emission factors'!$H$16)+('Emission factors'!$H$17*'GHG Estimation'!Q4601)</f>
        <v>0</v>
      </c>
      <c r="R4817" s="98">
        <f>R4169+(R4385*'Emission factors'!$H$16)+('Emission factors'!$H$17*'GHG Estimation'!R4601)</f>
        <v>0</v>
      </c>
      <c r="S4817" s="98">
        <f>S4169+(S4385*'Emission factors'!$H$16)+('Emission factors'!$H$17*'GHG Estimation'!S4601)</f>
        <v>0</v>
      </c>
      <c r="T4817" s="98">
        <f>T4169+(T4385*'Emission factors'!$H$16)+('Emission factors'!$H$17*'GHG Estimation'!T4601)</f>
        <v>0</v>
      </c>
      <c r="U4817" s="98">
        <f>U4169+(U4385*'Emission factors'!$H$16)+('Emission factors'!$H$17*'GHG Estimation'!U4601)</f>
        <v>0</v>
      </c>
    </row>
    <row r="4818" spans="1:21" x14ac:dyDescent="0.25">
      <c r="A4818" s="92" t="s">
        <v>11</v>
      </c>
      <c r="B4818" s="92" t="s">
        <v>12</v>
      </c>
      <c r="C4818" s="92" t="s">
        <v>43</v>
      </c>
      <c r="D4818" s="92" t="s">
        <v>43</v>
      </c>
      <c r="E4818" s="92" t="s">
        <v>35</v>
      </c>
      <c r="F4818" s="92" t="s">
        <v>34</v>
      </c>
      <c r="G4818" s="92" t="s">
        <v>97</v>
      </c>
      <c r="H4818" s="92" t="s">
        <v>94</v>
      </c>
      <c r="I4818" s="89" t="s">
        <v>204</v>
      </c>
      <c r="L4818" s="98">
        <f>L4170+(L4386*'Emission factors'!$H$16)+('Emission factors'!$H$17*'GHG Estimation'!L4602)</f>
        <v>0</v>
      </c>
      <c r="M4818" s="98">
        <f>M4170+(M4386*'Emission factors'!$H$16)+('Emission factors'!$H$17*'GHG Estimation'!M4602)</f>
        <v>0</v>
      </c>
      <c r="N4818" s="98">
        <f>N4170+(N4386*'Emission factors'!$H$16)+('Emission factors'!$H$17*'GHG Estimation'!N4602)</f>
        <v>0</v>
      </c>
      <c r="O4818" s="98">
        <f>O4170+(O4386*'Emission factors'!$H$16)+('Emission factors'!$H$17*'GHG Estimation'!O4602)</f>
        <v>0</v>
      </c>
      <c r="P4818" s="98">
        <f>P4170+(P4386*'Emission factors'!$H$16)+('Emission factors'!$H$17*'GHG Estimation'!P4602)</f>
        <v>0</v>
      </c>
      <c r="Q4818" s="98">
        <f>Q4170+(Q4386*'Emission factors'!$H$16)+('Emission factors'!$H$17*'GHG Estimation'!Q4602)</f>
        <v>0</v>
      </c>
      <c r="R4818" s="98">
        <f>R4170+(R4386*'Emission factors'!$H$16)+('Emission factors'!$H$17*'GHG Estimation'!R4602)</f>
        <v>0</v>
      </c>
      <c r="S4818" s="98">
        <f>S4170+(S4386*'Emission factors'!$H$16)+('Emission factors'!$H$17*'GHG Estimation'!S4602)</f>
        <v>0</v>
      </c>
      <c r="T4818" s="98">
        <f>T4170+(T4386*'Emission factors'!$H$16)+('Emission factors'!$H$17*'GHG Estimation'!T4602)</f>
        <v>0</v>
      </c>
      <c r="U4818" s="98">
        <f>U4170+(U4386*'Emission factors'!$H$16)+('Emission factors'!$H$17*'GHG Estimation'!U4602)</f>
        <v>0</v>
      </c>
    </row>
    <row r="4819" spans="1:21" x14ac:dyDescent="0.25">
      <c r="A4819" s="92" t="s">
        <v>11</v>
      </c>
      <c r="B4819" s="92" t="s">
        <v>12</v>
      </c>
      <c r="C4819" s="92" t="s">
        <v>43</v>
      </c>
      <c r="D4819" s="92" t="s">
        <v>43</v>
      </c>
      <c r="E4819" s="92" t="s">
        <v>35</v>
      </c>
      <c r="F4819" s="92" t="s">
        <v>34</v>
      </c>
      <c r="G4819" s="92" t="s">
        <v>97</v>
      </c>
      <c r="H4819" s="92" t="s">
        <v>94</v>
      </c>
      <c r="I4819" s="89" t="s">
        <v>228</v>
      </c>
      <c r="L4819" s="98">
        <f>L4171+(L4387*'Emission factors'!$H$16)+('Emission factors'!$H$17*'GHG Estimation'!L4603)</f>
        <v>0</v>
      </c>
      <c r="M4819" s="98">
        <f>M4171+(M4387*'Emission factors'!$H$16)+('Emission factors'!$H$17*'GHG Estimation'!M4603)</f>
        <v>0</v>
      </c>
      <c r="N4819" s="98">
        <f>N4171+(N4387*'Emission factors'!$H$16)+('Emission factors'!$H$17*'GHG Estimation'!N4603)</f>
        <v>0</v>
      </c>
      <c r="O4819" s="98">
        <f>O4171+(O4387*'Emission factors'!$H$16)+('Emission factors'!$H$17*'GHG Estimation'!O4603)</f>
        <v>0</v>
      </c>
      <c r="P4819" s="98">
        <f>P4171+(P4387*'Emission factors'!$H$16)+('Emission factors'!$H$17*'GHG Estimation'!P4603)</f>
        <v>0</v>
      </c>
      <c r="Q4819" s="98">
        <f>Q4171+(Q4387*'Emission factors'!$H$16)+('Emission factors'!$H$17*'GHG Estimation'!Q4603)</f>
        <v>0</v>
      </c>
      <c r="R4819" s="98">
        <f>R4171+(R4387*'Emission factors'!$H$16)+('Emission factors'!$H$17*'GHG Estimation'!R4603)</f>
        <v>0</v>
      </c>
      <c r="S4819" s="98">
        <f>S4171+(S4387*'Emission factors'!$H$16)+('Emission factors'!$H$17*'GHG Estimation'!S4603)</f>
        <v>0</v>
      </c>
      <c r="T4819" s="98">
        <f>T4171+(T4387*'Emission factors'!$H$16)+('Emission factors'!$H$17*'GHG Estimation'!T4603)</f>
        <v>0</v>
      </c>
      <c r="U4819" s="98">
        <f>U4171+(U4387*'Emission factors'!$H$16)+('Emission factors'!$H$17*'GHG Estimation'!U4603)</f>
        <v>0</v>
      </c>
    </row>
    <row r="4820" spans="1:21" x14ac:dyDescent="0.25">
      <c r="A4820" s="92" t="s">
        <v>11</v>
      </c>
      <c r="B4820" s="92" t="s">
        <v>12</v>
      </c>
      <c r="C4820" s="92" t="s">
        <v>43</v>
      </c>
      <c r="D4820" s="92" t="s">
        <v>43</v>
      </c>
      <c r="E4820" s="92" t="s">
        <v>35</v>
      </c>
      <c r="F4820" s="92" t="s">
        <v>34</v>
      </c>
      <c r="G4820" s="92" t="s">
        <v>97</v>
      </c>
      <c r="H4820" s="92" t="s">
        <v>94</v>
      </c>
      <c r="I4820" s="89" t="s">
        <v>202</v>
      </c>
      <c r="L4820" s="98">
        <f>L4172+(L4388*'Emission factors'!$H$16)+('Emission factors'!$H$17*'GHG Estimation'!L4604)</f>
        <v>0</v>
      </c>
      <c r="M4820" s="98">
        <f>M4172+(M4388*'Emission factors'!$H$16)+('Emission factors'!$H$17*'GHG Estimation'!M4604)</f>
        <v>0</v>
      </c>
      <c r="N4820" s="98">
        <f>N4172+(N4388*'Emission factors'!$H$16)+('Emission factors'!$H$17*'GHG Estimation'!N4604)</f>
        <v>0</v>
      </c>
      <c r="O4820" s="98">
        <f>O4172+(O4388*'Emission factors'!$H$16)+('Emission factors'!$H$17*'GHG Estimation'!O4604)</f>
        <v>0</v>
      </c>
      <c r="P4820" s="98">
        <f>P4172+(P4388*'Emission factors'!$H$16)+('Emission factors'!$H$17*'GHG Estimation'!P4604)</f>
        <v>0</v>
      </c>
      <c r="Q4820" s="98">
        <f>Q4172+(Q4388*'Emission factors'!$H$16)+('Emission factors'!$H$17*'GHG Estimation'!Q4604)</f>
        <v>0</v>
      </c>
      <c r="R4820" s="98">
        <f>R4172+(R4388*'Emission factors'!$H$16)+('Emission factors'!$H$17*'GHG Estimation'!R4604)</f>
        <v>0</v>
      </c>
      <c r="S4820" s="98">
        <f>S4172+(S4388*'Emission factors'!$H$16)+('Emission factors'!$H$17*'GHG Estimation'!S4604)</f>
        <v>0</v>
      </c>
      <c r="T4820" s="98">
        <f>T4172+(T4388*'Emission factors'!$H$16)+('Emission factors'!$H$17*'GHG Estimation'!T4604)</f>
        <v>0</v>
      </c>
      <c r="U4820" s="98">
        <f>U4172+(U4388*'Emission factors'!$H$16)+('Emission factors'!$H$17*'GHG Estimation'!U4604)</f>
        <v>0</v>
      </c>
    </row>
    <row r="4821" spans="1:21" x14ac:dyDescent="0.25">
      <c r="A4821" s="92" t="s">
        <v>11</v>
      </c>
      <c r="B4821" s="92" t="s">
        <v>12</v>
      </c>
      <c r="C4821" s="92" t="s">
        <v>43</v>
      </c>
      <c r="D4821" s="92" t="s">
        <v>43</v>
      </c>
      <c r="E4821" s="92" t="s">
        <v>35</v>
      </c>
      <c r="F4821" s="92" t="s">
        <v>34</v>
      </c>
      <c r="G4821" s="92" t="s">
        <v>97</v>
      </c>
      <c r="H4821" s="92" t="s">
        <v>94</v>
      </c>
      <c r="I4821" s="89" t="s">
        <v>190</v>
      </c>
      <c r="L4821" s="98">
        <f>L4173+(L4389*'Emission factors'!$H$16)+('Emission factors'!$H$17*'GHG Estimation'!L4605)</f>
        <v>0</v>
      </c>
      <c r="M4821" s="98">
        <f>M4173+(M4389*'Emission factors'!$H$16)+('Emission factors'!$H$17*'GHG Estimation'!M4605)</f>
        <v>0</v>
      </c>
      <c r="N4821" s="98">
        <f>N4173+(N4389*'Emission factors'!$H$16)+('Emission factors'!$H$17*'GHG Estimation'!N4605)</f>
        <v>0</v>
      </c>
      <c r="O4821" s="98">
        <f>O4173+(O4389*'Emission factors'!$H$16)+('Emission factors'!$H$17*'GHG Estimation'!O4605)</f>
        <v>0</v>
      </c>
      <c r="P4821" s="98">
        <f>P4173+(P4389*'Emission factors'!$H$16)+('Emission factors'!$H$17*'GHG Estimation'!P4605)</f>
        <v>0</v>
      </c>
      <c r="Q4821" s="98">
        <f>Q4173+(Q4389*'Emission factors'!$H$16)+('Emission factors'!$H$17*'GHG Estimation'!Q4605)</f>
        <v>0</v>
      </c>
      <c r="R4821" s="98">
        <f>R4173+(R4389*'Emission factors'!$H$16)+('Emission factors'!$H$17*'GHG Estimation'!R4605)</f>
        <v>0</v>
      </c>
      <c r="S4821" s="98">
        <f>S4173+(S4389*'Emission factors'!$H$16)+('Emission factors'!$H$17*'GHG Estimation'!S4605)</f>
        <v>0</v>
      </c>
      <c r="T4821" s="98">
        <f>T4173+(T4389*'Emission factors'!$H$16)+('Emission factors'!$H$17*'GHG Estimation'!T4605)</f>
        <v>0</v>
      </c>
      <c r="U4821" s="98">
        <f>U4173+(U4389*'Emission factors'!$H$16)+('Emission factors'!$H$17*'GHG Estimation'!U4605)</f>
        <v>3371.7652731839994</v>
      </c>
    </row>
    <row r="4822" spans="1:21" x14ac:dyDescent="0.25">
      <c r="A4822" s="92" t="s">
        <v>11</v>
      </c>
      <c r="B4822" s="92" t="s">
        <v>12</v>
      </c>
      <c r="C4822" s="92" t="s">
        <v>43</v>
      </c>
      <c r="D4822" s="92" t="s">
        <v>43</v>
      </c>
      <c r="E4822" s="92" t="s">
        <v>35</v>
      </c>
      <c r="F4822" s="92" t="s">
        <v>34</v>
      </c>
      <c r="G4822" s="92" t="s">
        <v>97</v>
      </c>
      <c r="H4822" s="92" t="s">
        <v>94</v>
      </c>
      <c r="I4822" s="89" t="s">
        <v>210</v>
      </c>
      <c r="L4822" s="98">
        <f>L4174+(L4390*'Emission factors'!$H$16)+('Emission factors'!$H$17*'GHG Estimation'!L4606)</f>
        <v>0</v>
      </c>
      <c r="M4822" s="98">
        <f>M4174+(M4390*'Emission factors'!$H$16)+('Emission factors'!$H$17*'GHG Estimation'!M4606)</f>
        <v>0</v>
      </c>
      <c r="N4822" s="98">
        <f>N4174+(N4390*'Emission factors'!$H$16)+('Emission factors'!$H$17*'GHG Estimation'!N4606)</f>
        <v>0</v>
      </c>
      <c r="O4822" s="98">
        <f>O4174+(O4390*'Emission factors'!$H$16)+('Emission factors'!$H$17*'GHG Estimation'!O4606)</f>
        <v>0</v>
      </c>
      <c r="P4822" s="98">
        <f>P4174+(P4390*'Emission factors'!$H$16)+('Emission factors'!$H$17*'GHG Estimation'!P4606)</f>
        <v>0</v>
      </c>
      <c r="Q4822" s="98">
        <f>Q4174+(Q4390*'Emission factors'!$H$16)+('Emission factors'!$H$17*'GHG Estimation'!Q4606)</f>
        <v>0</v>
      </c>
      <c r="R4822" s="98">
        <f>R4174+(R4390*'Emission factors'!$H$16)+('Emission factors'!$H$17*'GHG Estimation'!R4606)</f>
        <v>0</v>
      </c>
      <c r="S4822" s="98">
        <f>S4174+(S4390*'Emission factors'!$H$16)+('Emission factors'!$H$17*'GHG Estimation'!S4606)</f>
        <v>0</v>
      </c>
      <c r="T4822" s="98">
        <f>T4174+(T4390*'Emission factors'!$H$16)+('Emission factors'!$H$17*'GHG Estimation'!T4606)</f>
        <v>0</v>
      </c>
      <c r="U4822" s="98">
        <f>U4174+(U4390*'Emission factors'!$H$16)+('Emission factors'!$H$17*'GHG Estimation'!U4606)</f>
        <v>0</v>
      </c>
    </row>
    <row r="4823" spans="1:21" x14ac:dyDescent="0.25">
      <c r="A4823" s="92" t="s">
        <v>11</v>
      </c>
      <c r="B4823" s="92" t="s">
        <v>12</v>
      </c>
      <c r="C4823" s="92" t="s">
        <v>43</v>
      </c>
      <c r="D4823" s="92" t="s">
        <v>43</v>
      </c>
      <c r="E4823" s="92" t="s">
        <v>35</v>
      </c>
      <c r="F4823" s="92" t="s">
        <v>34</v>
      </c>
      <c r="G4823" s="92" t="s">
        <v>97</v>
      </c>
      <c r="H4823" s="92" t="s">
        <v>94</v>
      </c>
      <c r="I4823" s="89" t="s">
        <v>199</v>
      </c>
      <c r="L4823" s="98">
        <f>L4175+(L4391*'Emission factors'!$H$16)+('Emission factors'!$H$17*'GHG Estimation'!L4607)</f>
        <v>0</v>
      </c>
      <c r="M4823" s="98">
        <f>M4175+(M4391*'Emission factors'!$H$16)+('Emission factors'!$H$17*'GHG Estimation'!M4607)</f>
        <v>0</v>
      </c>
      <c r="N4823" s="98">
        <f>N4175+(N4391*'Emission factors'!$H$16)+('Emission factors'!$H$17*'GHG Estimation'!N4607)</f>
        <v>0</v>
      </c>
      <c r="O4823" s="98">
        <f>O4175+(O4391*'Emission factors'!$H$16)+('Emission factors'!$H$17*'GHG Estimation'!O4607)</f>
        <v>0</v>
      </c>
      <c r="P4823" s="98">
        <f>P4175+(P4391*'Emission factors'!$H$16)+('Emission factors'!$H$17*'GHG Estimation'!P4607)</f>
        <v>0</v>
      </c>
      <c r="Q4823" s="98">
        <f>Q4175+(Q4391*'Emission factors'!$H$16)+('Emission factors'!$H$17*'GHG Estimation'!Q4607)</f>
        <v>1141.9728217260001</v>
      </c>
      <c r="R4823" s="98">
        <f>R4175+(R4391*'Emission factors'!$H$16)+('Emission factors'!$H$17*'GHG Estimation'!R4607)</f>
        <v>5862.9616580479997</v>
      </c>
      <c r="S4823" s="98">
        <f>S4175+(S4391*'Emission factors'!$H$16)+('Emission factors'!$H$17*'GHG Estimation'!S4607)</f>
        <v>2520.1423951109996</v>
      </c>
      <c r="T4823" s="98">
        <f>T4175+(T4391*'Emission factors'!$H$16)+('Emission factors'!$H$17*'GHG Estimation'!T4607)</f>
        <v>230.90257050300002</v>
      </c>
      <c r="U4823" s="98">
        <f>U4175+(U4391*'Emission factors'!$H$16)+('Emission factors'!$H$17*'GHG Estimation'!U4607)</f>
        <v>0</v>
      </c>
    </row>
    <row r="4824" spans="1:21" x14ac:dyDescent="0.25">
      <c r="A4824" s="92" t="s">
        <v>11</v>
      </c>
      <c r="B4824" s="92" t="s">
        <v>12</v>
      </c>
      <c r="C4824" s="92" t="s">
        <v>43</v>
      </c>
      <c r="D4824" s="92" t="s">
        <v>43</v>
      </c>
      <c r="E4824" s="92" t="s">
        <v>35</v>
      </c>
      <c r="F4824" s="92" t="s">
        <v>34</v>
      </c>
      <c r="G4824" s="92" t="s">
        <v>97</v>
      </c>
      <c r="H4824" s="92" t="s">
        <v>94</v>
      </c>
      <c r="I4824" s="89" t="s">
        <v>233</v>
      </c>
      <c r="L4824" s="98">
        <f>L4176+(L4392*'Emission factors'!$H$16)+('Emission factors'!$H$17*'GHG Estimation'!L4608)</f>
        <v>0</v>
      </c>
      <c r="M4824" s="98">
        <f>M4176+(M4392*'Emission factors'!$H$16)+('Emission factors'!$H$17*'GHG Estimation'!M4608)</f>
        <v>0</v>
      </c>
      <c r="N4824" s="98">
        <f>N4176+(N4392*'Emission factors'!$H$16)+('Emission factors'!$H$17*'GHG Estimation'!N4608)</f>
        <v>0</v>
      </c>
      <c r="O4824" s="98">
        <f>O4176+(O4392*'Emission factors'!$H$16)+('Emission factors'!$H$17*'GHG Estimation'!O4608)</f>
        <v>0</v>
      </c>
      <c r="P4824" s="98">
        <f>P4176+(P4392*'Emission factors'!$H$16)+('Emission factors'!$H$17*'GHG Estimation'!P4608)</f>
        <v>0</v>
      </c>
      <c r="Q4824" s="98">
        <f>Q4176+(Q4392*'Emission factors'!$H$16)+('Emission factors'!$H$17*'GHG Estimation'!Q4608)</f>
        <v>0</v>
      </c>
      <c r="R4824" s="98">
        <f>R4176+(R4392*'Emission factors'!$H$16)+('Emission factors'!$H$17*'GHG Estimation'!R4608)</f>
        <v>0</v>
      </c>
      <c r="S4824" s="98">
        <f>S4176+(S4392*'Emission factors'!$H$16)+('Emission factors'!$H$17*'GHG Estimation'!S4608)</f>
        <v>0</v>
      </c>
      <c r="T4824" s="98">
        <f>T4176+(T4392*'Emission factors'!$H$16)+('Emission factors'!$H$17*'GHG Estimation'!T4608)</f>
        <v>0</v>
      </c>
      <c r="U4824" s="98">
        <f>U4176+(U4392*'Emission factors'!$H$16)+('Emission factors'!$H$17*'GHG Estimation'!U4608)</f>
        <v>0</v>
      </c>
    </row>
    <row r="4825" spans="1:21" x14ac:dyDescent="0.25">
      <c r="A4825" s="92" t="s">
        <v>11</v>
      </c>
      <c r="B4825" s="92" t="s">
        <v>12</v>
      </c>
      <c r="C4825" s="92" t="s">
        <v>43</v>
      </c>
      <c r="D4825" s="92" t="s">
        <v>43</v>
      </c>
      <c r="E4825" s="92" t="s">
        <v>35</v>
      </c>
      <c r="F4825" s="92" t="s">
        <v>34</v>
      </c>
      <c r="G4825" s="92" t="s">
        <v>97</v>
      </c>
      <c r="H4825" s="92" t="s">
        <v>94</v>
      </c>
      <c r="I4825" s="89" t="s">
        <v>200</v>
      </c>
      <c r="L4825" s="98">
        <f>L4177+(L4393*'Emission factors'!$H$16)+('Emission factors'!$H$17*'GHG Estimation'!L4609)</f>
        <v>0</v>
      </c>
      <c r="M4825" s="98">
        <f>M4177+(M4393*'Emission factors'!$H$16)+('Emission factors'!$H$17*'GHG Estimation'!M4609)</f>
        <v>0</v>
      </c>
      <c r="N4825" s="98">
        <f>N4177+(N4393*'Emission factors'!$H$16)+('Emission factors'!$H$17*'GHG Estimation'!N4609)</f>
        <v>0</v>
      </c>
      <c r="O4825" s="98">
        <f>O4177+(O4393*'Emission factors'!$H$16)+('Emission factors'!$H$17*'GHG Estimation'!O4609)</f>
        <v>1819.7626075199998</v>
      </c>
      <c r="P4825" s="98">
        <f>P4177+(P4393*'Emission factors'!$H$16)+('Emission factors'!$H$17*'GHG Estimation'!P4609)</f>
        <v>3372.9542206469991</v>
      </c>
      <c r="Q4825" s="98">
        <f>Q4177+(Q4393*'Emission factors'!$H$16)+('Emission factors'!$H$17*'GHG Estimation'!Q4609)</f>
        <v>3586.1272664029993</v>
      </c>
      <c r="R4825" s="98">
        <f>R4177+(R4393*'Emission factors'!$H$16)+('Emission factors'!$H$17*'GHG Estimation'!R4609)</f>
        <v>5257.6976674969992</v>
      </c>
      <c r="S4825" s="98">
        <f>S4177+(S4393*'Emission factors'!$H$16)+('Emission factors'!$H$17*'GHG Estimation'!S4609)</f>
        <v>9068.4313172089987</v>
      </c>
      <c r="T4825" s="98">
        <f>T4177+(T4393*'Emission factors'!$H$16)+('Emission factors'!$H$17*'GHG Estimation'!T4609)</f>
        <v>8682.2851097290004</v>
      </c>
      <c r="U4825" s="98">
        <f>U4177+(U4393*'Emission factors'!$H$16)+('Emission factors'!$H$17*'GHG Estimation'!U4609)</f>
        <v>10638.83649675</v>
      </c>
    </row>
    <row r="4826" spans="1:21" x14ac:dyDescent="0.25">
      <c r="A4826" s="92" t="s">
        <v>11</v>
      </c>
      <c r="B4826" s="92" t="s">
        <v>12</v>
      </c>
      <c r="C4826" s="92" t="s">
        <v>43</v>
      </c>
      <c r="D4826" s="92" t="s">
        <v>43</v>
      </c>
      <c r="E4826" s="92" t="s">
        <v>24</v>
      </c>
      <c r="F4826" s="92" t="s">
        <v>34</v>
      </c>
      <c r="G4826" s="92" t="s">
        <v>97</v>
      </c>
      <c r="H4826" s="92" t="s">
        <v>94</v>
      </c>
      <c r="I4826" s="89" t="s">
        <v>227</v>
      </c>
      <c r="J4826" s="92" t="s">
        <v>99</v>
      </c>
      <c r="L4826" s="98">
        <f>L4178+(L4394*'Emission factors'!$H$16)+('Emission factors'!$H$17*'GHG Estimation'!L4610)</f>
        <v>15.752365439999998</v>
      </c>
      <c r="M4826" s="98">
        <f>M4178+(M4394*'Emission factors'!$H$16)+('Emission factors'!$H$17*'GHG Estimation'!M4610)</f>
        <v>5.0372332800000006</v>
      </c>
      <c r="N4826" s="98">
        <f>N4178+(N4394*'Emission factors'!$H$16)+('Emission factors'!$H$17*'GHG Estimation'!N4610)</f>
        <v>0.92896511999999987</v>
      </c>
      <c r="O4826" s="98">
        <f>O4178+(O4394*'Emission factors'!$H$16)+('Emission factors'!$H$17*'GHG Estimation'!O4610)</f>
        <v>1848.40834752</v>
      </c>
      <c r="P4826" s="98">
        <f>P4178+(P4394*'Emission factors'!$H$16)+('Emission factors'!$H$17*'GHG Estimation'!P4610)</f>
        <v>616.13611583999989</v>
      </c>
      <c r="Q4826" s="98">
        <f>Q4178+(Q4394*'Emission factors'!$H$16)+('Emission factors'!$H$17*'GHG Estimation'!Q4610)</f>
        <v>0</v>
      </c>
      <c r="R4826" s="98">
        <f>R4178+(R4394*'Emission factors'!$H$16)+('Emission factors'!$H$17*'GHG Estimation'!R4610)</f>
        <v>0</v>
      </c>
      <c r="S4826" s="98">
        <f>S4178+(S4394*'Emission factors'!$H$16)+('Emission factors'!$H$17*'GHG Estimation'!S4610)</f>
        <v>0</v>
      </c>
      <c r="T4826" s="98">
        <f>T4178+(T4394*'Emission factors'!$H$16)+('Emission factors'!$H$17*'GHG Estimation'!T4610)</f>
        <v>0</v>
      </c>
      <c r="U4826" s="98">
        <f>U4178+(U4394*'Emission factors'!$H$16)+('Emission factors'!$H$17*'GHG Estimation'!U4610)</f>
        <v>0</v>
      </c>
    </row>
    <row r="4827" spans="1:21" x14ac:dyDescent="0.25">
      <c r="A4827" s="92" t="s">
        <v>11</v>
      </c>
      <c r="B4827" s="92" t="s">
        <v>12</v>
      </c>
      <c r="C4827" s="92" t="s">
        <v>43</v>
      </c>
      <c r="D4827" s="92" t="s">
        <v>43</v>
      </c>
      <c r="E4827" s="92" t="s">
        <v>24</v>
      </c>
      <c r="F4827" s="92" t="s">
        <v>34</v>
      </c>
      <c r="G4827" s="92" t="s">
        <v>97</v>
      </c>
      <c r="H4827" s="92" t="s">
        <v>94</v>
      </c>
      <c r="I4827" s="89" t="s">
        <v>203</v>
      </c>
      <c r="L4827" s="98">
        <f>L4179+(L4395*'Emission factors'!$H$16)+('Emission factors'!$H$17*'GHG Estimation'!L4611)</f>
        <v>36335.157304320004</v>
      </c>
      <c r="M4827" s="98">
        <f>M4179+(M4395*'Emission factors'!$H$16)+('Emission factors'!$H$17*'GHG Estimation'!M4611)</f>
        <v>50944.40713919999</v>
      </c>
      <c r="N4827" s="98">
        <f>N4179+(N4395*'Emission factors'!$H$16)+('Emission factors'!$H$17*'GHG Estimation'!N4611)</f>
        <v>81695.266807680004</v>
      </c>
      <c r="O4827" s="98">
        <f>O4179+(O4395*'Emission factors'!$H$16)+('Emission factors'!$H$17*'GHG Estimation'!O4611)</f>
        <v>86036.472971519994</v>
      </c>
      <c r="P4827" s="98">
        <f>P4179+(P4395*'Emission factors'!$H$16)+('Emission factors'!$H$17*'GHG Estimation'!P4611)</f>
        <v>98331.862892159988</v>
      </c>
      <c r="Q4827" s="98">
        <f>Q4179+(Q4395*'Emission factors'!$H$16)+('Emission factors'!$H$17*'GHG Estimation'!Q4611)</f>
        <v>110763.29014464001</v>
      </c>
      <c r="R4827" s="98">
        <f>R4179+(R4395*'Emission factors'!$H$16)+('Emission factors'!$H$17*'GHG Estimation'!R4611)</f>
        <v>135012.37098815999</v>
      </c>
      <c r="S4827" s="98">
        <f>S4179+(S4395*'Emission factors'!$H$16)+('Emission factors'!$H$17*'GHG Estimation'!S4611)</f>
        <v>153259.40018303998</v>
      </c>
      <c r="T4827" s="98">
        <f>T4179+(T4395*'Emission factors'!$H$16)+('Emission factors'!$H$17*'GHG Estimation'!T4611)</f>
        <v>90585.174706559992</v>
      </c>
      <c r="U4827" s="98">
        <f>U4179+(U4395*'Emission factors'!$H$16)+('Emission factors'!$H$17*'GHG Estimation'!U4611)</f>
        <v>65722.68858432</v>
      </c>
    </row>
    <row r="4828" spans="1:21" x14ac:dyDescent="0.25">
      <c r="A4828" s="92" t="s">
        <v>11</v>
      </c>
      <c r="B4828" s="92" t="s">
        <v>12</v>
      </c>
      <c r="C4828" s="92" t="s">
        <v>43</v>
      </c>
      <c r="D4828" s="92" t="s">
        <v>43</v>
      </c>
      <c r="E4828" s="92" t="s">
        <v>24</v>
      </c>
      <c r="F4828" s="92" t="s">
        <v>34</v>
      </c>
      <c r="G4828" s="92" t="s">
        <v>97</v>
      </c>
      <c r="H4828" s="92" t="s">
        <v>94</v>
      </c>
      <c r="I4828" s="89" t="s">
        <v>191</v>
      </c>
      <c r="L4828" s="98">
        <f>L4180+(L4396*'Emission factors'!$H$16)+('Emission factors'!$H$17*'GHG Estimation'!L4612)</f>
        <v>0</v>
      </c>
      <c r="M4828" s="98">
        <f>M4180+(M4396*'Emission factors'!$H$16)+('Emission factors'!$H$17*'GHG Estimation'!M4612)</f>
        <v>0</v>
      </c>
      <c r="N4828" s="98">
        <f>N4180+(N4396*'Emission factors'!$H$16)+('Emission factors'!$H$17*'GHG Estimation'!N4612)</f>
        <v>0</v>
      </c>
      <c r="O4828" s="98">
        <f>O4180+(O4396*'Emission factors'!$H$16)+('Emission factors'!$H$17*'GHG Estimation'!O4612)</f>
        <v>0</v>
      </c>
      <c r="P4828" s="98">
        <f>P4180+(P4396*'Emission factors'!$H$16)+('Emission factors'!$H$17*'GHG Estimation'!P4612)</f>
        <v>0</v>
      </c>
      <c r="Q4828" s="98">
        <f>Q4180+(Q4396*'Emission factors'!$H$16)+('Emission factors'!$H$17*'GHG Estimation'!Q4612)</f>
        <v>0</v>
      </c>
      <c r="R4828" s="98">
        <f>R4180+(R4396*'Emission factors'!$H$16)+('Emission factors'!$H$17*'GHG Estimation'!R4612)</f>
        <v>0</v>
      </c>
      <c r="S4828" s="98">
        <f>S4180+(S4396*'Emission factors'!$H$16)+('Emission factors'!$H$17*'GHG Estimation'!S4612)</f>
        <v>0</v>
      </c>
      <c r="T4828" s="98">
        <f>T4180+(T4396*'Emission factors'!$H$16)+('Emission factors'!$H$17*'GHG Estimation'!T4612)</f>
        <v>0</v>
      </c>
      <c r="U4828" s="98">
        <f>U4180+(U4396*'Emission factors'!$H$16)+('Emission factors'!$H$17*'GHG Estimation'!U4612)</f>
        <v>0</v>
      </c>
    </row>
    <row r="4829" spans="1:21" x14ac:dyDescent="0.25">
      <c r="A4829" s="92" t="s">
        <v>11</v>
      </c>
      <c r="B4829" s="92" t="s">
        <v>12</v>
      </c>
      <c r="C4829" s="92" t="s">
        <v>43</v>
      </c>
      <c r="D4829" s="92" t="s">
        <v>43</v>
      </c>
      <c r="E4829" s="92" t="s">
        <v>24</v>
      </c>
      <c r="F4829" s="92" t="s">
        <v>34</v>
      </c>
      <c r="G4829" s="92" t="s">
        <v>97</v>
      </c>
      <c r="H4829" s="92" t="s">
        <v>94</v>
      </c>
      <c r="I4829" s="89" t="s">
        <v>192</v>
      </c>
      <c r="L4829" s="98">
        <f>L4181+(L4397*'Emission factors'!$H$16)+('Emission factors'!$H$17*'GHG Estimation'!L4613)</f>
        <v>12802.308568320002</v>
      </c>
      <c r="M4829" s="98">
        <f>M4181+(M4397*'Emission factors'!$H$16)+('Emission factors'!$H$17*'GHG Estimation'!M4613)</f>
        <v>4293.2683603200003</v>
      </c>
      <c r="N4829" s="98">
        <f>N4181+(N4397*'Emission factors'!$H$16)+('Emission factors'!$H$17*'GHG Estimation'!N4613)</f>
        <v>4781.0311065600008</v>
      </c>
      <c r="O4829" s="98">
        <f>O4181+(O4397*'Emission factors'!$H$16)+('Emission factors'!$H$17*'GHG Estimation'!O4613)</f>
        <v>3460.0346976000001</v>
      </c>
      <c r="P4829" s="98">
        <f>P4181+(P4397*'Emission factors'!$H$16)+('Emission factors'!$H$17*'GHG Estimation'!P4613)</f>
        <v>2122.5091161600008</v>
      </c>
      <c r="Q4829" s="98">
        <f>Q4181+(Q4397*'Emission factors'!$H$16)+('Emission factors'!$H$17*'GHG Estimation'!Q4613)</f>
        <v>2858.5938489599989</v>
      </c>
      <c r="R4829" s="98">
        <f>R4181+(R4397*'Emission factors'!$H$16)+('Emission factors'!$H$17*'GHG Estimation'!R4613)</f>
        <v>4867.1926214399991</v>
      </c>
      <c r="S4829" s="98">
        <f>S4181+(S4397*'Emission factors'!$H$16)+('Emission factors'!$H$17*'GHG Estimation'!S4613)</f>
        <v>6290.1029107200002</v>
      </c>
      <c r="T4829" s="98">
        <f>T4181+(T4397*'Emission factors'!$H$16)+('Emission factors'!$H$17*'GHG Estimation'!T4613)</f>
        <v>3073.7293574400001</v>
      </c>
      <c r="U4829" s="98">
        <f>U4181+(U4397*'Emission factors'!$H$16)+('Emission factors'!$H$17*'GHG Estimation'!U4613)</f>
        <v>2541.59251008</v>
      </c>
    </row>
    <row r="4830" spans="1:21" x14ac:dyDescent="0.25">
      <c r="A4830" s="92" t="s">
        <v>11</v>
      </c>
      <c r="B4830" s="92" t="s">
        <v>12</v>
      </c>
      <c r="C4830" s="92" t="s">
        <v>43</v>
      </c>
      <c r="D4830" s="92" t="s">
        <v>43</v>
      </c>
      <c r="E4830" s="92" t="s">
        <v>24</v>
      </c>
      <c r="F4830" s="92" t="s">
        <v>34</v>
      </c>
      <c r="G4830" s="92" t="s">
        <v>97</v>
      </c>
      <c r="H4830" s="92" t="s">
        <v>94</v>
      </c>
      <c r="I4830" s="89" t="s">
        <v>206</v>
      </c>
      <c r="L4830" s="98">
        <f>L4182+(L4398*'Emission factors'!$H$16)+('Emission factors'!$H$17*'GHG Estimation'!L4614)</f>
        <v>2540.9278195199995</v>
      </c>
      <c r="M4830" s="98">
        <f>M4182+(M4398*'Emission factors'!$H$16)+('Emission factors'!$H$17*'GHG Estimation'!M4614)</f>
        <v>1190.6529926399999</v>
      </c>
      <c r="N4830" s="98">
        <f>N4182+(N4398*'Emission factors'!$H$16)+('Emission factors'!$H$17*'GHG Estimation'!N4614)</f>
        <v>2072.3770329600006</v>
      </c>
      <c r="O4830" s="98">
        <f>O4182+(O4398*'Emission factors'!$H$16)+('Emission factors'!$H$17*'GHG Estimation'!O4614)</f>
        <v>603.48297023999999</v>
      </c>
      <c r="P4830" s="98">
        <f>P4182+(P4398*'Emission factors'!$H$16)+('Emission factors'!$H$17*'GHG Estimation'!P4614)</f>
        <v>6440.1067526399993</v>
      </c>
      <c r="Q4830" s="98">
        <f>Q4182+(Q4398*'Emission factors'!$H$16)+('Emission factors'!$H$17*'GHG Estimation'!Q4614)</f>
        <v>9842.1612134399984</v>
      </c>
      <c r="R4830" s="98">
        <f>R4182+(R4398*'Emission factors'!$H$16)+('Emission factors'!$H$17*'GHG Estimation'!R4614)</f>
        <v>11547.26868288</v>
      </c>
      <c r="S4830" s="98">
        <f>S4182+(S4398*'Emission factors'!$H$16)+('Emission factors'!$H$17*'GHG Estimation'!S4614)</f>
        <v>9637.1802547199986</v>
      </c>
      <c r="T4830" s="98">
        <f>T4182+(T4398*'Emission factors'!$H$16)+('Emission factors'!$H$17*'GHG Estimation'!T4614)</f>
        <v>3691.65132864</v>
      </c>
      <c r="U4830" s="98">
        <f>U4182+(U4398*'Emission factors'!$H$16)+('Emission factors'!$H$17*'GHG Estimation'!U4614)</f>
        <v>2708.2456492800002</v>
      </c>
    </row>
    <row r="4831" spans="1:21" x14ac:dyDescent="0.25">
      <c r="A4831" s="92" t="s">
        <v>11</v>
      </c>
      <c r="B4831" s="92" t="s">
        <v>12</v>
      </c>
      <c r="C4831" s="92" t="s">
        <v>43</v>
      </c>
      <c r="D4831" s="92" t="s">
        <v>43</v>
      </c>
      <c r="E4831" s="92" t="s">
        <v>24</v>
      </c>
      <c r="F4831" s="92" t="s">
        <v>34</v>
      </c>
      <c r="G4831" s="92" t="s">
        <v>97</v>
      </c>
      <c r="H4831" s="92" t="s">
        <v>94</v>
      </c>
      <c r="I4831" s="89" t="s">
        <v>220</v>
      </c>
      <c r="L4831" s="98">
        <f>L4183+(L4399*'Emission factors'!$H$16)+('Emission factors'!$H$17*'GHG Estimation'!L4615)</f>
        <v>14160.831964799998</v>
      </c>
      <c r="M4831" s="98">
        <f>M4183+(M4399*'Emission factors'!$H$16)+('Emission factors'!$H$17*'GHG Estimation'!M4615)</f>
        <v>16937.925141120002</v>
      </c>
      <c r="N4831" s="98">
        <f>N4183+(N4399*'Emission factors'!$H$16)+('Emission factors'!$H$17*'GHG Estimation'!N4615)</f>
        <v>4598.4974688000002</v>
      </c>
      <c r="O4831" s="98">
        <f>O4183+(O4399*'Emission factors'!$H$16)+('Emission factors'!$H$17*'GHG Estimation'!O4615)</f>
        <v>4384.0907174399999</v>
      </c>
      <c r="P4831" s="98">
        <f>P4183+(P4399*'Emission factors'!$H$16)+('Emission factors'!$H$17*'GHG Estimation'!P4615)</f>
        <v>1440.1842355199999</v>
      </c>
      <c r="Q4831" s="98">
        <f>Q4183+(Q4399*'Emission factors'!$H$16)+('Emission factors'!$H$17*'GHG Estimation'!Q4615)</f>
        <v>0</v>
      </c>
      <c r="R4831" s="98">
        <f>R4183+(R4399*'Emission factors'!$H$16)+('Emission factors'!$H$17*'GHG Estimation'!R4615)</f>
        <v>0</v>
      </c>
      <c r="S4831" s="98">
        <f>S4183+(S4399*'Emission factors'!$H$16)+('Emission factors'!$H$17*'GHG Estimation'!S4615)</f>
        <v>0</v>
      </c>
      <c r="T4831" s="98">
        <f>T4183+(T4399*'Emission factors'!$H$16)+('Emission factors'!$H$17*'GHG Estimation'!T4615)</f>
        <v>0</v>
      </c>
      <c r="U4831" s="98">
        <f>U4183+(U4399*'Emission factors'!$H$16)+('Emission factors'!$H$17*'GHG Estimation'!U4615)</f>
        <v>0</v>
      </c>
    </row>
    <row r="4832" spans="1:21" x14ac:dyDescent="0.25">
      <c r="A4832" s="92" t="s">
        <v>11</v>
      </c>
      <c r="B4832" s="92" t="s">
        <v>12</v>
      </c>
      <c r="C4832" s="92" t="s">
        <v>43</v>
      </c>
      <c r="D4832" s="92" t="s">
        <v>43</v>
      </c>
      <c r="E4832" s="92" t="s">
        <v>24</v>
      </c>
      <c r="F4832" s="92" t="s">
        <v>34</v>
      </c>
      <c r="G4832" s="92" t="s">
        <v>97</v>
      </c>
      <c r="H4832" s="92" t="s">
        <v>94</v>
      </c>
      <c r="I4832" s="89" t="s">
        <v>193</v>
      </c>
      <c r="L4832" s="98">
        <f>L4184+(L4400*'Emission factors'!$H$16)+('Emission factors'!$H$17*'GHG Estimation'!L4616)</f>
        <v>6096.3976665599985</v>
      </c>
      <c r="M4832" s="98">
        <f>M4184+(M4400*'Emission factors'!$H$16)+('Emission factors'!$H$17*'GHG Estimation'!M4616)</f>
        <v>5708.546720639999</v>
      </c>
      <c r="N4832" s="98">
        <f>N4184+(N4400*'Emission factors'!$H$16)+('Emission factors'!$H$17*'GHG Estimation'!N4616)</f>
        <v>5251.7601561600004</v>
      </c>
      <c r="O4832" s="98">
        <f>O4184+(O4400*'Emission factors'!$H$16)+('Emission factors'!$H$17*'GHG Estimation'!O4616)</f>
        <v>1289.9321356800003</v>
      </c>
      <c r="P4832" s="98">
        <f>P4184+(P4400*'Emission factors'!$H$16)+('Emission factors'!$H$17*'GHG Estimation'!P4616)</f>
        <v>3505.4819135999992</v>
      </c>
      <c r="Q4832" s="98">
        <f>Q4184+(Q4400*'Emission factors'!$H$16)+('Emission factors'!$H$17*'GHG Estimation'!Q4616)</f>
        <v>4090.24143168</v>
      </c>
      <c r="R4832" s="98">
        <f>R4184+(R4400*'Emission factors'!$H$16)+('Emission factors'!$H$17*'GHG Estimation'!R4616)</f>
        <v>3344.6988729599998</v>
      </c>
      <c r="S4832" s="98">
        <f>S4184+(S4400*'Emission factors'!$H$16)+('Emission factors'!$H$17*'GHG Estimation'!S4616)</f>
        <v>3802.3663526399996</v>
      </c>
      <c r="T4832" s="98">
        <f>T4184+(T4400*'Emission factors'!$H$16)+('Emission factors'!$H$17*'GHG Estimation'!T4616)</f>
        <v>2652.0752927999997</v>
      </c>
      <c r="U4832" s="98">
        <f>U4184+(U4400*'Emission factors'!$H$16)+('Emission factors'!$H$17*'GHG Estimation'!U4616)</f>
        <v>2534.8655212800004</v>
      </c>
    </row>
    <row r="4833" spans="1:21" x14ac:dyDescent="0.25">
      <c r="A4833" s="92" t="s">
        <v>11</v>
      </c>
      <c r="B4833" s="92" t="s">
        <v>12</v>
      </c>
      <c r="C4833" s="92" t="s">
        <v>43</v>
      </c>
      <c r="D4833" s="92" t="s">
        <v>43</v>
      </c>
      <c r="E4833" s="92" t="s">
        <v>24</v>
      </c>
      <c r="F4833" s="92" t="s">
        <v>34</v>
      </c>
      <c r="G4833" s="92" t="s">
        <v>97</v>
      </c>
      <c r="H4833" s="92" t="s">
        <v>94</v>
      </c>
      <c r="I4833" s="89" t="s">
        <v>259</v>
      </c>
      <c r="L4833" s="98">
        <f>L4185+(L4401*'Emission factors'!$H$16)+('Emission factors'!$H$17*'GHG Estimation'!L4617)</f>
        <v>0</v>
      </c>
      <c r="M4833" s="98">
        <f>M4185+(M4401*'Emission factors'!$H$16)+('Emission factors'!$H$17*'GHG Estimation'!M4617)</f>
        <v>142.94851199999997</v>
      </c>
      <c r="N4833" s="98">
        <f>N4185+(N4401*'Emission factors'!$H$16)+('Emission factors'!$H$17*'GHG Estimation'!N4617)</f>
        <v>47.649503999999993</v>
      </c>
      <c r="O4833" s="98">
        <f>O4185+(O4401*'Emission factors'!$H$16)+('Emission factors'!$H$17*'GHG Estimation'!O4617)</f>
        <v>0</v>
      </c>
      <c r="P4833" s="98">
        <f>P4185+(P4401*'Emission factors'!$H$16)+('Emission factors'!$H$17*'GHG Estimation'!P4617)</f>
        <v>428.86956096</v>
      </c>
      <c r="Q4833" s="98">
        <f>Q4185+(Q4401*'Emission factors'!$H$16)+('Emission factors'!$H$17*'GHG Estimation'!Q4617)</f>
        <v>309.73779263999995</v>
      </c>
      <c r="R4833" s="98">
        <f>R4185+(R4401*'Emission factors'!$H$16)+('Emission factors'!$H$17*'GHG Estimation'!R4617)</f>
        <v>127.09203840000001</v>
      </c>
      <c r="S4833" s="98">
        <f>S4185+(S4401*'Emission factors'!$H$16)+('Emission factors'!$H$17*'GHG Estimation'!S4617)</f>
        <v>238.27955327999999</v>
      </c>
      <c r="T4833" s="98">
        <f>T4185+(T4401*'Emission factors'!$H$16)+('Emission factors'!$H$17*'GHG Estimation'!T4617)</f>
        <v>71.482264319999999</v>
      </c>
      <c r="U4833" s="98">
        <f>U4185+(U4401*'Emission factors'!$H$16)+('Emission factors'!$H$17*'GHG Estimation'!U4617)</f>
        <v>0</v>
      </c>
    </row>
    <row r="4834" spans="1:21" x14ac:dyDescent="0.25">
      <c r="A4834" s="92" t="s">
        <v>11</v>
      </c>
      <c r="B4834" s="92" t="s">
        <v>12</v>
      </c>
      <c r="C4834" s="92" t="s">
        <v>43</v>
      </c>
      <c r="D4834" s="92" t="s">
        <v>43</v>
      </c>
      <c r="E4834" s="92" t="s">
        <v>24</v>
      </c>
      <c r="F4834" s="92" t="s">
        <v>34</v>
      </c>
      <c r="G4834" s="92" t="s">
        <v>97</v>
      </c>
      <c r="H4834" s="92" t="s">
        <v>94</v>
      </c>
      <c r="I4834" s="89" t="s">
        <v>223</v>
      </c>
      <c r="L4834" s="98">
        <f>L4186+(L4402*'Emission factors'!$H$16)+('Emission factors'!$H$17*'GHG Estimation'!L4618)</f>
        <v>14023.713509759998</v>
      </c>
      <c r="M4834" s="98">
        <f>M4186+(M4402*'Emission factors'!$H$16)+('Emission factors'!$H$17*'GHG Estimation'!M4618)</f>
        <v>6416.6263584000008</v>
      </c>
      <c r="N4834" s="98">
        <f>N4186+(N4402*'Emission factors'!$H$16)+('Emission factors'!$H$17*'GHG Estimation'!N4618)</f>
        <v>1040.43292608</v>
      </c>
      <c r="O4834" s="98">
        <f>O4186+(O4402*'Emission factors'!$H$16)+('Emission factors'!$H$17*'GHG Estimation'!O4618)</f>
        <v>0</v>
      </c>
      <c r="P4834" s="98">
        <f>P4186+(P4402*'Emission factors'!$H$16)+('Emission factors'!$H$17*'GHG Estimation'!P4618)</f>
        <v>0</v>
      </c>
      <c r="Q4834" s="98">
        <f>Q4186+(Q4402*'Emission factors'!$H$16)+('Emission factors'!$H$17*'GHG Estimation'!Q4618)</f>
        <v>0</v>
      </c>
      <c r="R4834" s="98">
        <f>R4186+(R4402*'Emission factors'!$H$16)+('Emission factors'!$H$17*'GHG Estimation'!R4618)</f>
        <v>0</v>
      </c>
      <c r="S4834" s="98">
        <f>S4186+(S4402*'Emission factors'!$H$16)+('Emission factors'!$H$17*'GHG Estimation'!S4618)</f>
        <v>12580.333954559999</v>
      </c>
      <c r="T4834" s="98">
        <f>T4186+(T4402*'Emission factors'!$H$16)+('Emission factors'!$H$17*'GHG Estimation'!T4618)</f>
        <v>23560.373331840005</v>
      </c>
      <c r="U4834" s="98">
        <f>U4186+(U4402*'Emission factors'!$H$16)+('Emission factors'!$H$17*'GHG Estimation'!U4618)</f>
        <v>26029.042080000007</v>
      </c>
    </row>
    <row r="4835" spans="1:21" x14ac:dyDescent="0.25">
      <c r="A4835" s="92" t="s">
        <v>11</v>
      </c>
      <c r="B4835" s="92" t="s">
        <v>12</v>
      </c>
      <c r="C4835" s="92" t="s">
        <v>43</v>
      </c>
      <c r="D4835" s="92" t="s">
        <v>43</v>
      </c>
      <c r="E4835" s="92" t="s">
        <v>24</v>
      </c>
      <c r="F4835" s="92" t="s">
        <v>34</v>
      </c>
      <c r="G4835" s="92" t="s">
        <v>97</v>
      </c>
      <c r="H4835" s="92" t="s">
        <v>94</v>
      </c>
      <c r="I4835" s="89" t="s">
        <v>221</v>
      </c>
      <c r="L4835" s="98">
        <f>L4187+(L4403*'Emission factors'!$H$16)+('Emission factors'!$H$17*'GHG Estimation'!L4619)</f>
        <v>4022.5471027199992</v>
      </c>
      <c r="M4835" s="98">
        <f>M4187+(M4403*'Emission factors'!$H$16)+('Emission factors'!$H$17*'GHG Estimation'!M4619)</f>
        <v>4332.2768870399996</v>
      </c>
      <c r="N4835" s="98">
        <f>N4187+(N4403*'Emission factors'!$H$16)+('Emission factors'!$H$17*'GHG Estimation'!N4619)</f>
        <v>3510.30292224</v>
      </c>
      <c r="O4835" s="98">
        <f>O4187+(O4403*'Emission factors'!$H$16)+('Emission factors'!$H$17*'GHG Estimation'!O4619)</f>
        <v>4280.7273311999988</v>
      </c>
      <c r="P4835" s="98">
        <f>P4187+(P4403*'Emission factors'!$H$16)+('Emission factors'!$H$17*'GHG Estimation'!P4619)</f>
        <v>5686.4597740799991</v>
      </c>
      <c r="Q4835" s="98">
        <f>Q4187+(Q4403*'Emission factors'!$H$16)+('Emission factors'!$H$17*'GHG Estimation'!Q4619)</f>
        <v>5583.2485459199997</v>
      </c>
      <c r="R4835" s="98">
        <f>R4187+(R4403*'Emission factors'!$H$16)+('Emission factors'!$H$17*'GHG Estimation'!R4619)</f>
        <v>4931.9238719999994</v>
      </c>
      <c r="S4835" s="98">
        <f>S4187+(S4403*'Emission factors'!$H$16)+('Emission factors'!$H$17*'GHG Estimation'!S4619)</f>
        <v>4288.6715846399993</v>
      </c>
      <c r="T4835" s="98">
        <f>T4187+(T4403*'Emission factors'!$H$16)+('Emission factors'!$H$17*'GHG Estimation'!T4619)</f>
        <v>1723.3744473599997</v>
      </c>
      <c r="U4835" s="98">
        <f>U4187+(U4403*'Emission factors'!$H$16)+('Emission factors'!$H$17*'GHG Estimation'!U4619)</f>
        <v>2525.4797702399992</v>
      </c>
    </row>
    <row r="4836" spans="1:21" x14ac:dyDescent="0.25">
      <c r="A4836" s="92" t="s">
        <v>11</v>
      </c>
      <c r="B4836" s="92" t="s">
        <v>12</v>
      </c>
      <c r="C4836" s="92" t="s">
        <v>43</v>
      </c>
      <c r="D4836" s="92" t="s">
        <v>43</v>
      </c>
      <c r="E4836" s="92" t="s">
        <v>24</v>
      </c>
      <c r="F4836" s="92" t="s">
        <v>34</v>
      </c>
      <c r="G4836" s="92" t="s">
        <v>97</v>
      </c>
      <c r="H4836" s="92" t="s">
        <v>94</v>
      </c>
      <c r="I4836" s="89" t="s">
        <v>222</v>
      </c>
      <c r="L4836" s="98">
        <f>L4188+(L4404*'Emission factors'!$H$16)+('Emission factors'!$H$17*'GHG Estimation'!L4620)</f>
        <v>17329.85232192</v>
      </c>
      <c r="M4836" s="98">
        <f>M4188+(M4404*'Emission factors'!$H$16)+('Emission factors'!$H$17*'GHG Estimation'!M4620)</f>
        <v>39327.009598079982</v>
      </c>
      <c r="N4836" s="98">
        <f>N4188+(N4404*'Emission factors'!$H$16)+('Emission factors'!$H$17*'GHG Estimation'!N4620)</f>
        <v>40969.788312959987</v>
      </c>
      <c r="O4836" s="98">
        <f>O4188+(O4404*'Emission factors'!$H$16)+('Emission factors'!$H$17*'GHG Estimation'!O4620)</f>
        <v>40617.654474239993</v>
      </c>
      <c r="P4836" s="98">
        <f>P4188+(P4404*'Emission factors'!$H$16)+('Emission factors'!$H$17*'GHG Estimation'!P4620)</f>
        <v>42341.052946559998</v>
      </c>
      <c r="Q4836" s="98">
        <f>Q4188+(Q4404*'Emission factors'!$H$16)+('Emission factors'!$H$17*'GHG Estimation'!Q4620)</f>
        <v>42102.212810879995</v>
      </c>
      <c r="R4836" s="98">
        <f>R4188+(R4404*'Emission factors'!$H$16)+('Emission factors'!$H$17*'GHG Estimation'!R4620)</f>
        <v>43721.302915200002</v>
      </c>
      <c r="S4836" s="98">
        <f>S4188+(S4404*'Emission factors'!$H$16)+('Emission factors'!$H$17*'GHG Estimation'!S4620)</f>
        <v>45471.016727040005</v>
      </c>
      <c r="T4836" s="98">
        <f>T4188+(T4404*'Emission factors'!$H$16)+('Emission factors'!$H$17*'GHG Estimation'!T4620)</f>
        <v>50338.641797759999</v>
      </c>
      <c r="U4836" s="98">
        <f>U4188+(U4404*'Emission factors'!$H$16)+('Emission factors'!$H$17*'GHG Estimation'!U4620)</f>
        <v>59578.8175968</v>
      </c>
    </row>
    <row r="4837" spans="1:21" x14ac:dyDescent="0.25">
      <c r="A4837" s="92" t="s">
        <v>11</v>
      </c>
      <c r="B4837" s="92" t="s">
        <v>12</v>
      </c>
      <c r="C4837" s="92" t="s">
        <v>43</v>
      </c>
      <c r="D4837" s="92" t="s">
        <v>43</v>
      </c>
      <c r="E4837" s="92" t="s">
        <v>24</v>
      </c>
      <c r="F4837" s="92" t="s">
        <v>34</v>
      </c>
      <c r="G4837" s="92" t="s">
        <v>97</v>
      </c>
      <c r="H4837" s="92" t="s">
        <v>94</v>
      </c>
      <c r="I4837" s="89" t="s">
        <v>201</v>
      </c>
      <c r="L4837" s="98">
        <f>L4189+(L4405*'Emission factors'!$H$16)+('Emission factors'!$H$17*'GHG Estimation'!L4621)</f>
        <v>303551.25332351995</v>
      </c>
      <c r="M4837" s="98">
        <f>M4189+(M4405*'Emission factors'!$H$16)+('Emission factors'!$H$17*'GHG Estimation'!M4621)</f>
        <v>309320.06265215995</v>
      </c>
      <c r="N4837" s="98">
        <f>N4189+(N4405*'Emission factors'!$H$16)+('Emission factors'!$H$17*'GHG Estimation'!N4621)</f>
        <v>353682.70386624004</v>
      </c>
      <c r="O4837" s="98">
        <f>O4189+(O4405*'Emission factors'!$H$16)+('Emission factors'!$H$17*'GHG Estimation'!O4621)</f>
        <v>394344.63634176005</v>
      </c>
      <c r="P4837" s="98">
        <f>P4189+(P4405*'Emission factors'!$H$16)+('Emission factors'!$H$17*'GHG Estimation'!P4621)</f>
        <v>411490.66568640003</v>
      </c>
      <c r="Q4837" s="98">
        <f>Q4189+(Q4405*'Emission factors'!$H$16)+('Emission factors'!$H$17*'GHG Estimation'!Q4621)</f>
        <v>387532.33490880003</v>
      </c>
      <c r="R4837" s="98">
        <f>R4189+(R4405*'Emission factors'!$H$16)+('Emission factors'!$H$17*'GHG Estimation'!R4621)</f>
        <v>457844.97608447989</v>
      </c>
      <c r="S4837" s="98">
        <f>S4189+(S4405*'Emission factors'!$H$16)+('Emission factors'!$H$17*'GHG Estimation'!S4621)</f>
        <v>453834.00901247998</v>
      </c>
      <c r="T4837" s="98">
        <f>T4189+(T4405*'Emission factors'!$H$16)+('Emission factors'!$H$17*'GHG Estimation'!T4621)</f>
        <v>449631.07450175995</v>
      </c>
      <c r="U4837" s="98">
        <f>U4189+(U4405*'Emission factors'!$H$16)+('Emission factors'!$H$17*'GHG Estimation'!U4621)</f>
        <v>496955.97726719989</v>
      </c>
    </row>
    <row r="4838" spans="1:21" x14ac:dyDescent="0.25">
      <c r="A4838" s="92" t="s">
        <v>11</v>
      </c>
      <c r="B4838" s="92" t="s">
        <v>12</v>
      </c>
      <c r="C4838" s="92" t="s">
        <v>43</v>
      </c>
      <c r="D4838" s="92" t="s">
        <v>43</v>
      </c>
      <c r="E4838" s="92" t="s">
        <v>24</v>
      </c>
      <c r="F4838" s="92" t="s">
        <v>34</v>
      </c>
      <c r="G4838" s="92" t="s">
        <v>97</v>
      </c>
      <c r="H4838" s="92" t="s">
        <v>94</v>
      </c>
      <c r="I4838" s="89" t="s">
        <v>207</v>
      </c>
      <c r="L4838" s="98">
        <f>L4190+(L4406*'Emission factors'!$H$16)+('Emission factors'!$H$17*'GHG Estimation'!L4622)</f>
        <v>43199.048334719984</v>
      </c>
      <c r="M4838" s="98">
        <f>M4190+(M4406*'Emission factors'!$H$16)+('Emission factors'!$H$17*'GHG Estimation'!M4622)</f>
        <v>56349.342432000012</v>
      </c>
      <c r="N4838" s="98">
        <f>N4190+(N4406*'Emission factors'!$H$16)+('Emission factors'!$H$17*'GHG Estimation'!N4622)</f>
        <v>37434.387315840002</v>
      </c>
      <c r="O4838" s="98">
        <f>O4190+(O4406*'Emission factors'!$H$16)+('Emission factors'!$H$17*'GHG Estimation'!O4622)</f>
        <v>29337.66347136</v>
      </c>
      <c r="P4838" s="98">
        <f>P4190+(P4406*'Emission factors'!$H$16)+('Emission factors'!$H$17*'GHG Estimation'!P4622)</f>
        <v>30031.496307840003</v>
      </c>
      <c r="Q4838" s="98">
        <f>Q4190+(Q4406*'Emission factors'!$H$16)+('Emission factors'!$H$17*'GHG Estimation'!Q4622)</f>
        <v>24110.544915840001</v>
      </c>
      <c r="R4838" s="98">
        <f>R4190+(R4406*'Emission factors'!$H$16)+('Emission factors'!$H$17*'GHG Estimation'!R4622)</f>
        <v>25199.900668800001</v>
      </c>
      <c r="S4838" s="98">
        <f>S4190+(S4406*'Emission factors'!$H$16)+('Emission factors'!$H$17*'GHG Estimation'!S4622)</f>
        <v>27471.388561919994</v>
      </c>
      <c r="T4838" s="98">
        <f>T4190+(T4406*'Emission factors'!$H$16)+('Emission factors'!$H$17*'GHG Estimation'!T4622)</f>
        <v>12862.098685440002</v>
      </c>
      <c r="U4838" s="98">
        <f>U4190+(U4406*'Emission factors'!$H$16)+('Emission factors'!$H$17*'GHG Estimation'!U4622)</f>
        <v>15826.466424960001</v>
      </c>
    </row>
    <row r="4839" spans="1:21" x14ac:dyDescent="0.25">
      <c r="A4839" s="92" t="s">
        <v>11</v>
      </c>
      <c r="B4839" s="92" t="s">
        <v>12</v>
      </c>
      <c r="C4839" s="92" t="s">
        <v>43</v>
      </c>
      <c r="D4839" s="92" t="s">
        <v>43</v>
      </c>
      <c r="E4839" s="92" t="s">
        <v>24</v>
      </c>
      <c r="F4839" s="92" t="s">
        <v>34</v>
      </c>
      <c r="G4839" s="92" t="s">
        <v>97</v>
      </c>
      <c r="H4839" s="92" t="s">
        <v>94</v>
      </c>
      <c r="I4839" s="89" t="s">
        <v>218</v>
      </c>
      <c r="L4839" s="98">
        <f>L4191+(L4407*'Emission factors'!$H$16)+('Emission factors'!$H$17*'GHG Estimation'!L4623)</f>
        <v>837.49408895999989</v>
      </c>
      <c r="M4839" s="98">
        <f>M4191+(M4407*'Emission factors'!$H$16)+('Emission factors'!$H$17*'GHG Estimation'!M4623)</f>
        <v>851.70885696000005</v>
      </c>
      <c r="N4839" s="98">
        <f>N4191+(N4407*'Emission factors'!$H$16)+('Emission factors'!$H$17*'GHG Estimation'!N4623)</f>
        <v>2519.40145536</v>
      </c>
      <c r="O4839" s="98">
        <f>O4191+(O4407*'Emission factors'!$H$16)+('Emission factors'!$H$17*'GHG Estimation'!O4623)</f>
        <v>2599.5807551999997</v>
      </c>
      <c r="P4839" s="98">
        <f>P4191+(P4407*'Emission factors'!$H$16)+('Emission factors'!$H$17*'GHG Estimation'!P4623)</f>
        <v>8103.9313324799978</v>
      </c>
      <c r="Q4839" s="98">
        <f>Q4191+(Q4407*'Emission factors'!$H$16)+('Emission factors'!$H$17*'GHG Estimation'!Q4623)</f>
        <v>6101.2186751999989</v>
      </c>
      <c r="R4839" s="98">
        <f>R4191+(R4407*'Emission factors'!$H$16)+('Emission factors'!$H$17*'GHG Estimation'!R4623)</f>
        <v>6208.4821132799998</v>
      </c>
      <c r="S4839" s="98">
        <f>S4191+(S4407*'Emission factors'!$H$16)+('Emission factors'!$H$17*'GHG Estimation'!S4623)</f>
        <v>20415.225776639996</v>
      </c>
      <c r="T4839" s="98">
        <f>T4191+(T4407*'Emission factors'!$H$16)+('Emission factors'!$H$17*'GHG Estimation'!T4623)</f>
        <v>15250.524067200002</v>
      </c>
      <c r="U4839" s="98">
        <f>U4191+(U4407*'Emission factors'!$H$16)+('Emission factors'!$H$17*'GHG Estimation'!U4623)</f>
        <v>11617.733890559997</v>
      </c>
    </row>
    <row r="4840" spans="1:21" x14ac:dyDescent="0.25">
      <c r="A4840" s="92" t="s">
        <v>11</v>
      </c>
      <c r="B4840" s="92" t="s">
        <v>12</v>
      </c>
      <c r="C4840" s="92" t="s">
        <v>43</v>
      </c>
      <c r="D4840" s="92" t="s">
        <v>43</v>
      </c>
      <c r="E4840" s="92" t="s">
        <v>24</v>
      </c>
      <c r="F4840" s="92" t="s">
        <v>34</v>
      </c>
      <c r="G4840" s="92" t="s">
        <v>97</v>
      </c>
      <c r="H4840" s="92" t="s">
        <v>94</v>
      </c>
      <c r="I4840" s="89" t="s">
        <v>194</v>
      </c>
      <c r="L4840" s="98">
        <f>L4192+(L4408*'Emission factors'!$H$16)+('Emission factors'!$H$17*'GHG Estimation'!L4624)</f>
        <v>3288.0480172799994</v>
      </c>
      <c r="M4840" s="98">
        <f>M4192+(M4408*'Emission factors'!$H$16)+('Emission factors'!$H$17*'GHG Estimation'!M4624)</f>
        <v>3830.6597471999999</v>
      </c>
      <c r="N4840" s="98">
        <f>N4192+(N4408*'Emission factors'!$H$16)+('Emission factors'!$H$17*'GHG Estimation'!N4624)</f>
        <v>1069.5111360000001</v>
      </c>
      <c r="O4840" s="98">
        <f>O4192+(O4408*'Emission factors'!$H$16)+('Emission factors'!$H$17*'GHG Estimation'!O4624)</f>
        <v>31.769005440000001</v>
      </c>
      <c r="P4840" s="98">
        <f>P4192+(P4408*'Emission factors'!$H$16)+('Emission factors'!$H$17*'GHG Estimation'!P4624)</f>
        <v>335.48454144000004</v>
      </c>
      <c r="Q4840" s="98">
        <f>Q4192+(Q4408*'Emission factors'!$H$16)+('Emission factors'!$H$17*'GHG Estimation'!Q4624)</f>
        <v>516.81693119999989</v>
      </c>
      <c r="R4840" s="98">
        <f>R4192+(R4408*'Emission factors'!$H$16)+('Emission factors'!$H$17*'GHG Estimation'!R4624)</f>
        <v>412.98906239999997</v>
      </c>
      <c r="S4840" s="98">
        <f>S4192+(S4408*'Emission factors'!$H$16)+('Emission factors'!$H$17*'GHG Estimation'!S4624)</f>
        <v>140.30576640000001</v>
      </c>
      <c r="T4840" s="98">
        <f>T4192+(T4408*'Emission factors'!$H$16)+('Emission factors'!$H$17*'GHG Estimation'!T4624)</f>
        <v>15.880498559999999</v>
      </c>
      <c r="U4840" s="98">
        <f>U4192+(U4408*'Emission factors'!$H$16)+('Emission factors'!$H$17*'GHG Estimation'!U4624)</f>
        <v>0</v>
      </c>
    </row>
    <row r="4841" spans="1:21" x14ac:dyDescent="0.25">
      <c r="A4841" s="92" t="s">
        <v>11</v>
      </c>
      <c r="B4841" s="92" t="s">
        <v>12</v>
      </c>
      <c r="C4841" s="92" t="s">
        <v>43</v>
      </c>
      <c r="D4841" s="92" t="s">
        <v>43</v>
      </c>
      <c r="E4841" s="92" t="s">
        <v>24</v>
      </c>
      <c r="F4841" s="92" t="s">
        <v>34</v>
      </c>
      <c r="G4841" s="92" t="s">
        <v>97</v>
      </c>
      <c r="H4841" s="92" t="s">
        <v>94</v>
      </c>
      <c r="I4841" s="89" t="s">
        <v>195</v>
      </c>
      <c r="L4841" s="98">
        <f>L4193+(L4409*'Emission factors'!$H$16)+('Emission factors'!$H$17*'GHG Estimation'!L4625)</f>
        <v>127.07602175999997</v>
      </c>
      <c r="M4841" s="98">
        <f>M4193+(M4409*'Emission factors'!$H$16)+('Emission factors'!$H$17*'GHG Estimation'!M4625)</f>
        <v>7.9442534399999989</v>
      </c>
      <c r="N4841" s="98">
        <f>N4193+(N4409*'Emission factors'!$H$16)+('Emission factors'!$H$17*'GHG Estimation'!N4625)</f>
        <v>0</v>
      </c>
      <c r="O4841" s="98">
        <f>O4193+(O4409*'Emission factors'!$H$16)+('Emission factors'!$H$17*'GHG Estimation'!O4625)</f>
        <v>0</v>
      </c>
      <c r="P4841" s="98">
        <f>P4193+(P4409*'Emission factors'!$H$16)+('Emission factors'!$H$17*'GHG Estimation'!P4625)</f>
        <v>0</v>
      </c>
      <c r="Q4841" s="98">
        <f>Q4193+(Q4409*'Emission factors'!$H$16)+('Emission factors'!$H$17*'GHG Estimation'!Q4625)</f>
        <v>0</v>
      </c>
      <c r="R4841" s="98">
        <f>R4193+(R4409*'Emission factors'!$H$16)+('Emission factors'!$H$17*'GHG Estimation'!R4625)</f>
        <v>0</v>
      </c>
      <c r="S4841" s="98">
        <f>S4193+(S4409*'Emission factors'!$H$16)+('Emission factors'!$H$17*'GHG Estimation'!S4625)</f>
        <v>0</v>
      </c>
      <c r="T4841" s="98">
        <f>T4193+(T4409*'Emission factors'!$H$16)+('Emission factors'!$H$17*'GHG Estimation'!T4625)</f>
        <v>99455.502263040005</v>
      </c>
      <c r="U4841" s="98">
        <f>U4193+(U4409*'Emission factors'!$H$16)+('Emission factors'!$H$17*'GHG Estimation'!U4625)</f>
        <v>211744.76176703998</v>
      </c>
    </row>
    <row r="4842" spans="1:21" x14ac:dyDescent="0.25">
      <c r="A4842" s="92" t="s">
        <v>11</v>
      </c>
      <c r="B4842" s="92" t="s">
        <v>12</v>
      </c>
      <c r="C4842" s="92" t="s">
        <v>43</v>
      </c>
      <c r="D4842" s="92" t="s">
        <v>43</v>
      </c>
      <c r="E4842" s="92" t="s">
        <v>24</v>
      </c>
      <c r="F4842" s="92" t="s">
        <v>34</v>
      </c>
      <c r="G4842" s="92" t="s">
        <v>97</v>
      </c>
      <c r="H4842" s="92" t="s">
        <v>94</v>
      </c>
      <c r="I4842" s="89" t="s">
        <v>209</v>
      </c>
      <c r="L4842" s="98">
        <f>L4194+(L4410*'Emission factors'!$H$16)+('Emission factors'!$H$17*'GHG Estimation'!L4626)</f>
        <v>41940.620929919998</v>
      </c>
      <c r="M4842" s="98">
        <f>M4194+(M4410*'Emission factors'!$H$16)+('Emission factors'!$H$17*'GHG Estimation'!M4626)</f>
        <v>59811.018835200004</v>
      </c>
      <c r="N4842" s="98">
        <f>N4194+(N4410*'Emission factors'!$H$16)+('Emission factors'!$H$17*'GHG Estimation'!N4626)</f>
        <v>106278.27057024</v>
      </c>
      <c r="O4842" s="98">
        <f>O4194+(O4410*'Emission factors'!$H$16)+('Emission factors'!$H$17*'GHG Estimation'!O4626)</f>
        <v>114590.03382335998</v>
      </c>
      <c r="P4842" s="98">
        <f>P4194+(P4410*'Emission factors'!$H$16)+('Emission factors'!$H$17*'GHG Estimation'!P4626)</f>
        <v>199647.59378303995</v>
      </c>
      <c r="Q4842" s="98">
        <f>Q4194+(Q4410*'Emission factors'!$H$16)+('Emission factors'!$H$17*'GHG Estimation'!Q4626)</f>
        <v>253165.89098688003</v>
      </c>
      <c r="R4842" s="98">
        <f>R4194+(R4410*'Emission factors'!$H$16)+('Emission factors'!$H$17*'GHG Estimation'!R4626)</f>
        <v>252910.24939583999</v>
      </c>
      <c r="S4842" s="98">
        <f>S4194+(S4410*'Emission factors'!$H$16)+('Emission factors'!$H$17*'GHG Estimation'!S4626)</f>
        <v>211537.50644544</v>
      </c>
      <c r="T4842" s="98">
        <f>T4194+(T4410*'Emission factors'!$H$16)+('Emission factors'!$H$17*'GHG Estimation'!T4626)</f>
        <v>109907.87343552001</v>
      </c>
      <c r="U4842" s="98">
        <f>U4194+(U4410*'Emission factors'!$H$16)+('Emission factors'!$H$17*'GHG Estimation'!U4626)</f>
        <v>87731.858340479972</v>
      </c>
    </row>
    <row r="4843" spans="1:21" x14ac:dyDescent="0.25">
      <c r="A4843" s="92" t="s">
        <v>11</v>
      </c>
      <c r="B4843" s="92" t="s">
        <v>12</v>
      </c>
      <c r="C4843" s="92" t="s">
        <v>43</v>
      </c>
      <c r="D4843" s="92" t="s">
        <v>43</v>
      </c>
      <c r="E4843" s="92" t="s">
        <v>24</v>
      </c>
      <c r="F4843" s="92" t="s">
        <v>34</v>
      </c>
      <c r="G4843" s="92" t="s">
        <v>97</v>
      </c>
      <c r="H4843" s="92" t="s">
        <v>94</v>
      </c>
      <c r="I4843" s="89" t="s">
        <v>208</v>
      </c>
      <c r="L4843" s="98">
        <f>L4195+(L4411*'Emission factors'!$H$16)+('Emission factors'!$H$17*'GHG Estimation'!L4627)</f>
        <v>44121.470657279999</v>
      </c>
      <c r="M4843" s="98">
        <f>M4195+(M4411*'Emission factors'!$H$16)+('Emission factors'!$H$17*'GHG Estimation'!M4627)</f>
        <v>42913.479651839989</v>
      </c>
      <c r="N4843" s="98">
        <f>N4195+(N4411*'Emission factors'!$H$16)+('Emission factors'!$H$17*'GHG Estimation'!N4627)</f>
        <v>49070.828641920001</v>
      </c>
      <c r="O4843" s="98">
        <f>O4195+(O4411*'Emission factors'!$H$16)+('Emission factors'!$H$17*'GHG Estimation'!O4627)</f>
        <v>66306.463079039997</v>
      </c>
      <c r="P4843" s="98">
        <f>P4195+(P4411*'Emission factors'!$H$16)+('Emission factors'!$H$17*'GHG Estimation'!P4627)</f>
        <v>77225.831424000018</v>
      </c>
      <c r="Q4843" s="98">
        <f>Q4195+(Q4411*'Emission factors'!$H$16)+('Emission factors'!$H$17*'GHG Estimation'!Q4627)</f>
        <v>88869.640404479971</v>
      </c>
      <c r="R4843" s="98">
        <f>R4195+(R4411*'Emission factors'!$H$16)+('Emission factors'!$H$17*'GHG Estimation'!R4627)</f>
        <v>90861.173447039982</v>
      </c>
      <c r="S4843" s="98">
        <f>S4195+(S4411*'Emission factors'!$H$16)+('Emission factors'!$H$17*'GHG Estimation'!S4627)</f>
        <v>83729.275979519996</v>
      </c>
      <c r="T4843" s="98">
        <f>T4195+(T4411*'Emission factors'!$H$16)+('Emission factors'!$H$17*'GHG Estimation'!T4627)</f>
        <v>21484.144296959999</v>
      </c>
      <c r="U4843" s="98">
        <f>U4195+(U4411*'Emission factors'!$H$16)+('Emission factors'!$H$17*'GHG Estimation'!U4627)</f>
        <v>3988.4396678400003</v>
      </c>
    </row>
    <row r="4844" spans="1:21" x14ac:dyDescent="0.25">
      <c r="A4844" s="92" t="s">
        <v>11</v>
      </c>
      <c r="B4844" s="92" t="s">
        <v>12</v>
      </c>
      <c r="C4844" s="92" t="s">
        <v>43</v>
      </c>
      <c r="D4844" s="92" t="s">
        <v>43</v>
      </c>
      <c r="E4844" s="92" t="s">
        <v>24</v>
      </c>
      <c r="F4844" s="92" t="s">
        <v>34</v>
      </c>
      <c r="G4844" s="92" t="s">
        <v>97</v>
      </c>
      <c r="H4844" s="92" t="s">
        <v>94</v>
      </c>
      <c r="I4844" s="89" t="s">
        <v>226</v>
      </c>
      <c r="L4844" s="98">
        <f>L4196+(L4412*'Emission factors'!$H$16)+('Emission factors'!$H$17*'GHG Estimation'!L4628)</f>
        <v>0</v>
      </c>
      <c r="M4844" s="98">
        <f>M4196+(M4412*'Emission factors'!$H$16)+('Emission factors'!$H$17*'GHG Estimation'!M4628)</f>
        <v>0</v>
      </c>
      <c r="N4844" s="98">
        <f>N4196+(N4412*'Emission factors'!$H$16)+('Emission factors'!$H$17*'GHG Estimation'!N4628)</f>
        <v>0</v>
      </c>
      <c r="O4844" s="98">
        <f>O4196+(O4412*'Emission factors'!$H$16)+('Emission factors'!$H$17*'GHG Estimation'!O4628)</f>
        <v>0</v>
      </c>
      <c r="P4844" s="98">
        <f>P4196+(P4412*'Emission factors'!$H$16)+('Emission factors'!$H$17*'GHG Estimation'!P4628)</f>
        <v>0</v>
      </c>
      <c r="Q4844" s="98">
        <f>Q4196+(Q4412*'Emission factors'!$H$16)+('Emission factors'!$H$17*'GHG Estimation'!Q4628)</f>
        <v>0</v>
      </c>
      <c r="R4844" s="98">
        <f>R4196+(R4412*'Emission factors'!$H$16)+('Emission factors'!$H$17*'GHG Estimation'!R4628)</f>
        <v>0</v>
      </c>
      <c r="S4844" s="98">
        <f>S4196+(S4412*'Emission factors'!$H$16)+('Emission factors'!$H$17*'GHG Estimation'!S4628)</f>
        <v>0</v>
      </c>
      <c r="T4844" s="98">
        <f>T4196+(T4412*'Emission factors'!$H$16)+('Emission factors'!$H$17*'GHG Estimation'!T4628)</f>
        <v>0</v>
      </c>
      <c r="U4844" s="98">
        <f>U4196+(U4412*'Emission factors'!$H$16)+('Emission factors'!$H$17*'GHG Estimation'!U4628)</f>
        <v>0</v>
      </c>
    </row>
    <row r="4845" spans="1:21" x14ac:dyDescent="0.25">
      <c r="A4845" s="92" t="s">
        <v>11</v>
      </c>
      <c r="B4845" s="92" t="s">
        <v>12</v>
      </c>
      <c r="C4845" s="92" t="s">
        <v>43</v>
      </c>
      <c r="D4845" s="92" t="s">
        <v>43</v>
      </c>
      <c r="E4845" s="92" t="s">
        <v>24</v>
      </c>
      <c r="F4845" s="92" t="s">
        <v>34</v>
      </c>
      <c r="G4845" s="92" t="s">
        <v>97</v>
      </c>
      <c r="H4845" s="92" t="s">
        <v>94</v>
      </c>
      <c r="I4845" s="89" t="s">
        <v>196</v>
      </c>
      <c r="L4845" s="98">
        <f>L4197+(L4413*'Emission factors'!$H$16)+('Emission factors'!$H$17*'GHG Estimation'!L4629)</f>
        <v>11905.416769920001</v>
      </c>
      <c r="M4845" s="98">
        <f>M4197+(M4413*'Emission factors'!$H$16)+('Emission factors'!$H$17*'GHG Estimation'!M4629)</f>
        <v>8888.1140352000002</v>
      </c>
      <c r="N4845" s="98">
        <f>N4197+(N4413*'Emission factors'!$H$16)+('Emission factors'!$H$17*'GHG Estimation'!N4629)</f>
        <v>6193.0500806399987</v>
      </c>
      <c r="O4845" s="98">
        <f>O4197+(O4413*'Emission factors'!$H$16)+('Emission factors'!$H$17*'GHG Estimation'!O4629)</f>
        <v>4656.9822297600003</v>
      </c>
      <c r="P4845" s="98">
        <f>P4197+(P4413*'Emission factors'!$H$16)+('Emission factors'!$H$17*'GHG Estimation'!P4629)</f>
        <v>5157.2699884799995</v>
      </c>
      <c r="Q4845" s="98">
        <f>Q4197+(Q4413*'Emission factors'!$H$16)+('Emission factors'!$H$17*'GHG Estimation'!Q4629)</f>
        <v>7174.6058380800005</v>
      </c>
      <c r="R4845" s="98">
        <f>R4197+(R4413*'Emission factors'!$H$16)+('Emission factors'!$H$17*'GHG Estimation'!R4629)</f>
        <v>8666.3716627199992</v>
      </c>
      <c r="S4845" s="98">
        <f>S4197+(S4413*'Emission factors'!$H$16)+('Emission factors'!$H$17*'GHG Estimation'!S4629)</f>
        <v>6233.3239219200004</v>
      </c>
      <c r="T4845" s="98">
        <f>T4197+(T4413*'Emission factors'!$H$16)+('Emission factors'!$H$17*'GHG Estimation'!T4629)</f>
        <v>221205.50271551998</v>
      </c>
      <c r="U4845" s="98">
        <f>U4197+(U4413*'Emission factors'!$H$16)+('Emission factors'!$H$17*'GHG Estimation'!U4629)</f>
        <v>416835.70675392001</v>
      </c>
    </row>
    <row r="4846" spans="1:21" x14ac:dyDescent="0.25">
      <c r="A4846" s="92" t="s">
        <v>11</v>
      </c>
      <c r="B4846" s="92" t="s">
        <v>12</v>
      </c>
      <c r="C4846" s="92" t="s">
        <v>43</v>
      </c>
      <c r="D4846" s="92" t="s">
        <v>43</v>
      </c>
      <c r="E4846" s="92" t="s">
        <v>24</v>
      </c>
      <c r="F4846" s="92" t="s">
        <v>34</v>
      </c>
      <c r="G4846" s="92" t="s">
        <v>97</v>
      </c>
      <c r="H4846" s="92" t="s">
        <v>94</v>
      </c>
      <c r="I4846" s="89" t="s">
        <v>197</v>
      </c>
      <c r="L4846" s="98">
        <f>L4198+(L4414*'Emission factors'!$H$16)+('Emission factors'!$H$17*'GHG Estimation'!L4630)</f>
        <v>419490.49686720001</v>
      </c>
      <c r="M4846" s="98">
        <f>M4198+(M4414*'Emission factors'!$H$16)+('Emission factors'!$H$17*'GHG Estimation'!M4630)</f>
        <v>438474.05125248001</v>
      </c>
      <c r="N4846" s="98">
        <f>N4198+(N4414*'Emission factors'!$H$16)+('Emission factors'!$H$17*'GHG Estimation'!N4630)</f>
        <v>437364.51453311992</v>
      </c>
      <c r="O4846" s="98">
        <f>O4198+(O4414*'Emission factors'!$H$16)+('Emission factors'!$H$17*'GHG Estimation'!O4630)</f>
        <v>401927.18600063998</v>
      </c>
      <c r="P4846" s="98">
        <f>P4198+(P4414*'Emission factors'!$H$16)+('Emission factors'!$H$17*'GHG Estimation'!P4630)</f>
        <v>490617.4640620799</v>
      </c>
      <c r="Q4846" s="98">
        <f>Q4198+(Q4414*'Emission factors'!$H$16)+('Emission factors'!$H$17*'GHG Estimation'!Q4630)</f>
        <v>562416.72972095991</v>
      </c>
      <c r="R4846" s="98">
        <f>R4198+(R4414*'Emission factors'!$H$16)+('Emission factors'!$H$17*'GHG Estimation'!R4630)</f>
        <v>609381.35418623977</v>
      </c>
      <c r="S4846" s="98">
        <f>S4198+(S4414*'Emission factors'!$H$16)+('Emission factors'!$H$17*'GHG Estimation'!S4630)</f>
        <v>538041.19750463986</v>
      </c>
      <c r="T4846" s="98">
        <f>T4198+(T4414*'Emission factors'!$H$16)+('Emission factors'!$H$17*'GHG Estimation'!T4630)</f>
        <v>128239.72675583996</v>
      </c>
      <c r="U4846" s="98">
        <f>U4198+(U4414*'Emission factors'!$H$16)+('Emission factors'!$H$17*'GHG Estimation'!U4630)</f>
        <v>587.69056319999993</v>
      </c>
    </row>
    <row r="4847" spans="1:21" x14ac:dyDescent="0.25">
      <c r="A4847" s="92" t="s">
        <v>11</v>
      </c>
      <c r="B4847" s="92" t="s">
        <v>12</v>
      </c>
      <c r="C4847" s="92" t="s">
        <v>43</v>
      </c>
      <c r="D4847" s="92" t="s">
        <v>43</v>
      </c>
      <c r="E4847" s="92" t="s">
        <v>24</v>
      </c>
      <c r="F4847" s="92" t="s">
        <v>34</v>
      </c>
      <c r="G4847" s="92" t="s">
        <v>97</v>
      </c>
      <c r="H4847" s="92" t="s">
        <v>94</v>
      </c>
      <c r="I4847" s="89" t="s">
        <v>229</v>
      </c>
      <c r="L4847" s="98">
        <f>L4199+(L4415*'Emission factors'!$H$16)+('Emission factors'!$H$17*'GHG Estimation'!L4631)</f>
        <v>0</v>
      </c>
      <c r="M4847" s="98">
        <f>M4199+(M4415*'Emission factors'!$H$16)+('Emission factors'!$H$17*'GHG Estimation'!M4631)</f>
        <v>0</v>
      </c>
      <c r="N4847" s="98">
        <f>N4199+(N4415*'Emission factors'!$H$16)+('Emission factors'!$H$17*'GHG Estimation'!N4631)</f>
        <v>0</v>
      </c>
      <c r="O4847" s="98">
        <f>O4199+(O4415*'Emission factors'!$H$16)+('Emission factors'!$H$17*'GHG Estimation'!O4631)</f>
        <v>0</v>
      </c>
      <c r="P4847" s="98">
        <f>P4199+(P4415*'Emission factors'!$H$16)+('Emission factors'!$H$17*'GHG Estimation'!P4631)</f>
        <v>0</v>
      </c>
      <c r="Q4847" s="98">
        <f>Q4199+(Q4415*'Emission factors'!$H$16)+('Emission factors'!$H$17*'GHG Estimation'!Q4631)</f>
        <v>0</v>
      </c>
      <c r="R4847" s="98">
        <f>R4199+(R4415*'Emission factors'!$H$16)+('Emission factors'!$H$17*'GHG Estimation'!R4631)</f>
        <v>0</v>
      </c>
      <c r="S4847" s="98">
        <f>S4199+(S4415*'Emission factors'!$H$16)+('Emission factors'!$H$17*'GHG Estimation'!S4631)</f>
        <v>0</v>
      </c>
      <c r="T4847" s="98">
        <f>T4199+(T4415*'Emission factors'!$H$16)+('Emission factors'!$H$17*'GHG Estimation'!T4631)</f>
        <v>0</v>
      </c>
      <c r="U4847" s="98">
        <f>U4199+(U4415*'Emission factors'!$H$16)+('Emission factors'!$H$17*'GHG Estimation'!U4631)</f>
        <v>0</v>
      </c>
    </row>
    <row r="4848" spans="1:21" x14ac:dyDescent="0.25">
      <c r="A4848" s="92" t="s">
        <v>11</v>
      </c>
      <c r="B4848" s="92" t="s">
        <v>12</v>
      </c>
      <c r="C4848" s="92" t="s">
        <v>43</v>
      </c>
      <c r="D4848" s="92" t="s">
        <v>43</v>
      </c>
      <c r="E4848" s="92" t="s">
        <v>24</v>
      </c>
      <c r="F4848" s="92" t="s">
        <v>34</v>
      </c>
      <c r="G4848" s="92" t="s">
        <v>97</v>
      </c>
      <c r="H4848" s="92" t="s">
        <v>94</v>
      </c>
      <c r="I4848" s="89" t="s">
        <v>198</v>
      </c>
      <c r="L4848" s="98">
        <f>L4200+(L4416*'Emission factors'!$H$16)+('Emission factors'!$H$17*'GHG Estimation'!L4632)</f>
        <v>238.24751999999995</v>
      </c>
      <c r="M4848" s="98">
        <f>M4200+(M4416*'Emission factors'!$H$16)+('Emission factors'!$H$17*'GHG Estimation'!M4632)</f>
        <v>71.474255999999983</v>
      </c>
      <c r="N4848" s="98">
        <f>N4200+(N4416*'Emission factors'!$H$16)+('Emission factors'!$H$17*'GHG Estimation'!N4632)</f>
        <v>357.37127999999996</v>
      </c>
      <c r="O4848" s="98">
        <f>O4200+(O4416*'Emission factors'!$H$16)+('Emission factors'!$H$17*'GHG Estimation'!O4632)</f>
        <v>810.03355967999994</v>
      </c>
      <c r="P4848" s="98">
        <f>P4200+(P4416*'Emission factors'!$H$16)+('Emission factors'!$H$17*'GHG Estimation'!P4632)</f>
        <v>516.20029055999998</v>
      </c>
      <c r="Q4848" s="98">
        <f>Q4200+(Q4416*'Emission factors'!$H$16)+('Emission factors'!$H$17*'GHG Estimation'!Q4632)</f>
        <v>95.299007999999986</v>
      </c>
      <c r="R4848" s="98">
        <f>R4200+(R4416*'Emission factors'!$H$16)+('Emission factors'!$H$17*'GHG Estimation'!R4632)</f>
        <v>0</v>
      </c>
      <c r="S4848" s="98">
        <f>S4200+(S4416*'Emission factors'!$H$16)+('Emission factors'!$H$17*'GHG Estimation'!S4632)</f>
        <v>11456.037901439999</v>
      </c>
      <c r="T4848" s="98">
        <f>T4200+(T4416*'Emission factors'!$H$16)+('Emission factors'!$H$17*'GHG Estimation'!T4632)</f>
        <v>15080.211125759997</v>
      </c>
      <c r="U4848" s="98">
        <f>U4200+(U4416*'Emission factors'!$H$16)+('Emission factors'!$H$17*'GHG Estimation'!U4632)</f>
        <v>15158.420378879997</v>
      </c>
    </row>
    <row r="4849" spans="1:21" x14ac:dyDescent="0.25">
      <c r="A4849" s="92" t="s">
        <v>11</v>
      </c>
      <c r="B4849" s="92" t="s">
        <v>12</v>
      </c>
      <c r="C4849" s="92" t="s">
        <v>43</v>
      </c>
      <c r="D4849" s="92" t="s">
        <v>43</v>
      </c>
      <c r="E4849" s="92" t="s">
        <v>24</v>
      </c>
      <c r="F4849" s="92" t="s">
        <v>34</v>
      </c>
      <c r="G4849" s="92" t="s">
        <v>97</v>
      </c>
      <c r="H4849" s="92" t="s">
        <v>94</v>
      </c>
      <c r="I4849" s="89" t="s">
        <v>231</v>
      </c>
      <c r="L4849" s="98">
        <f>L4201+(L4417*'Emission factors'!$H$16)+('Emission factors'!$H$17*'GHG Estimation'!L4633)</f>
        <v>0</v>
      </c>
      <c r="M4849" s="98">
        <f>M4201+(M4417*'Emission factors'!$H$16)+('Emission factors'!$H$17*'GHG Estimation'!M4633)</f>
        <v>0</v>
      </c>
      <c r="N4849" s="98">
        <f>N4201+(N4417*'Emission factors'!$H$16)+('Emission factors'!$H$17*'GHG Estimation'!N4633)</f>
        <v>0</v>
      </c>
      <c r="O4849" s="98">
        <f>O4201+(O4417*'Emission factors'!$H$16)+('Emission factors'!$H$17*'GHG Estimation'!O4633)</f>
        <v>0</v>
      </c>
      <c r="P4849" s="98">
        <f>P4201+(P4417*'Emission factors'!$H$16)+('Emission factors'!$H$17*'GHG Estimation'!P4633)</f>
        <v>0</v>
      </c>
      <c r="Q4849" s="98">
        <f>Q4201+(Q4417*'Emission factors'!$H$16)+('Emission factors'!$H$17*'GHG Estimation'!Q4633)</f>
        <v>0</v>
      </c>
      <c r="R4849" s="98">
        <f>R4201+(R4417*'Emission factors'!$H$16)+('Emission factors'!$H$17*'GHG Estimation'!R4633)</f>
        <v>0</v>
      </c>
      <c r="S4849" s="98">
        <f>S4201+(S4417*'Emission factors'!$H$16)+('Emission factors'!$H$17*'GHG Estimation'!S4633)</f>
        <v>0</v>
      </c>
      <c r="T4849" s="98">
        <f>T4201+(T4417*'Emission factors'!$H$16)+('Emission factors'!$H$17*'GHG Estimation'!T4633)</f>
        <v>0</v>
      </c>
      <c r="U4849" s="98">
        <f>U4201+(U4417*'Emission factors'!$H$16)+('Emission factors'!$H$17*'GHG Estimation'!U4633)</f>
        <v>0</v>
      </c>
    </row>
    <row r="4850" spans="1:21" x14ac:dyDescent="0.25">
      <c r="A4850" s="92" t="s">
        <v>11</v>
      </c>
      <c r="B4850" s="92" t="s">
        <v>12</v>
      </c>
      <c r="C4850" s="92" t="s">
        <v>43</v>
      </c>
      <c r="D4850" s="92" t="s">
        <v>43</v>
      </c>
      <c r="E4850" s="92" t="s">
        <v>24</v>
      </c>
      <c r="F4850" s="92" t="s">
        <v>34</v>
      </c>
      <c r="G4850" s="92" t="s">
        <v>97</v>
      </c>
      <c r="H4850" s="92" t="s">
        <v>94</v>
      </c>
      <c r="I4850" s="89" t="s">
        <v>230</v>
      </c>
      <c r="L4850" s="98">
        <f>L4202+(L4418*'Emission factors'!$H$16)+('Emission factors'!$H$17*'GHG Estimation'!L4634)</f>
        <v>0</v>
      </c>
      <c r="M4850" s="98">
        <f>M4202+(M4418*'Emission factors'!$H$16)+('Emission factors'!$H$17*'GHG Estimation'!M4634)</f>
        <v>0</v>
      </c>
      <c r="N4850" s="98">
        <f>N4202+(N4418*'Emission factors'!$H$16)+('Emission factors'!$H$17*'GHG Estimation'!N4634)</f>
        <v>0</v>
      </c>
      <c r="O4850" s="98">
        <f>O4202+(O4418*'Emission factors'!$H$16)+('Emission factors'!$H$17*'GHG Estimation'!O4634)</f>
        <v>0</v>
      </c>
      <c r="P4850" s="98">
        <f>P4202+(P4418*'Emission factors'!$H$16)+('Emission factors'!$H$17*'GHG Estimation'!P4634)</f>
        <v>0</v>
      </c>
      <c r="Q4850" s="98">
        <f>Q4202+(Q4418*'Emission factors'!$H$16)+('Emission factors'!$H$17*'GHG Estimation'!Q4634)</f>
        <v>0</v>
      </c>
      <c r="R4850" s="98">
        <f>R4202+(R4418*'Emission factors'!$H$16)+('Emission factors'!$H$17*'GHG Estimation'!R4634)</f>
        <v>0</v>
      </c>
      <c r="S4850" s="98">
        <f>S4202+(S4418*'Emission factors'!$H$16)+('Emission factors'!$H$17*'GHG Estimation'!S4634)</f>
        <v>0</v>
      </c>
      <c r="T4850" s="98">
        <f>T4202+(T4418*'Emission factors'!$H$16)+('Emission factors'!$H$17*'GHG Estimation'!T4634)</f>
        <v>0</v>
      </c>
      <c r="U4850" s="98">
        <f>U4202+(U4418*'Emission factors'!$H$16)+('Emission factors'!$H$17*'GHG Estimation'!U4634)</f>
        <v>0</v>
      </c>
    </row>
    <row r="4851" spans="1:21" x14ac:dyDescent="0.25">
      <c r="A4851" s="92" t="s">
        <v>11</v>
      </c>
      <c r="B4851" s="92" t="s">
        <v>12</v>
      </c>
      <c r="C4851" s="92" t="s">
        <v>43</v>
      </c>
      <c r="D4851" s="92" t="s">
        <v>43</v>
      </c>
      <c r="E4851" s="92" t="s">
        <v>24</v>
      </c>
      <c r="F4851" s="92" t="s">
        <v>34</v>
      </c>
      <c r="G4851" s="92" t="s">
        <v>97</v>
      </c>
      <c r="H4851" s="92" t="s">
        <v>94</v>
      </c>
      <c r="I4851" s="88" t="s">
        <v>232</v>
      </c>
      <c r="L4851" s="98">
        <f>L4203+(L4419*'Emission factors'!$H$16)+('Emission factors'!$H$17*'GHG Estimation'!L4635)</f>
        <v>11225.97488448</v>
      </c>
      <c r="M4851" s="98">
        <f>M4203+(M4419*'Emission factors'!$H$16)+('Emission factors'!$H$17*'GHG Estimation'!M4635)</f>
        <v>12986.227645440003</v>
      </c>
      <c r="N4851" s="98">
        <f>N4203+(N4419*'Emission factors'!$H$16)+('Emission factors'!$H$17*'GHG Estimation'!N4635)</f>
        <v>16105.187994240005</v>
      </c>
      <c r="O4851" s="98">
        <f>O4203+(O4419*'Emission factors'!$H$16)+('Emission factors'!$H$17*'GHG Estimation'!O4635)</f>
        <v>16975.524203519999</v>
      </c>
      <c r="P4851" s="98">
        <f>P4203+(P4419*'Emission factors'!$H$16)+('Emission factors'!$H$17*'GHG Estimation'!P4635)</f>
        <v>17653.941024</v>
      </c>
      <c r="Q4851" s="98">
        <f>Q4203+(Q4419*'Emission factors'!$H$16)+('Emission factors'!$H$17*'GHG Estimation'!Q4635)</f>
        <v>16927.442250240001</v>
      </c>
      <c r="R4851" s="98">
        <f>R4203+(R4419*'Emission factors'!$H$16)+('Emission factors'!$H$17*'GHG Estimation'!R4635)</f>
        <v>15033.69079488</v>
      </c>
      <c r="S4851" s="98">
        <f>S4203+(S4419*'Emission factors'!$H$16)+('Emission factors'!$H$17*'GHG Estimation'!S4635)</f>
        <v>7511.2035359999991</v>
      </c>
      <c r="T4851" s="98">
        <f>T4203+(T4419*'Emission factors'!$H$16)+('Emission factors'!$H$17*'GHG Estimation'!T4635)</f>
        <v>12697.511692800001</v>
      </c>
      <c r="U4851" s="98">
        <f>U4203+(U4419*'Emission factors'!$H$16)+('Emission factors'!$H$17*'GHG Estimation'!U4635)</f>
        <v>14618.187119999999</v>
      </c>
    </row>
    <row r="4852" spans="1:21" x14ac:dyDescent="0.25">
      <c r="A4852" s="92" t="s">
        <v>11</v>
      </c>
      <c r="B4852" s="92" t="s">
        <v>12</v>
      </c>
      <c r="C4852" s="92" t="s">
        <v>43</v>
      </c>
      <c r="D4852" s="92" t="s">
        <v>43</v>
      </c>
      <c r="E4852" s="92" t="s">
        <v>24</v>
      </c>
      <c r="F4852" s="92" t="s">
        <v>34</v>
      </c>
      <c r="G4852" s="92" t="s">
        <v>97</v>
      </c>
      <c r="H4852" s="92" t="s">
        <v>94</v>
      </c>
      <c r="I4852" s="89" t="s">
        <v>225</v>
      </c>
      <c r="L4852" s="98">
        <f>L4204+(L4420*'Emission factors'!$H$16)+('Emission factors'!$H$17*'GHG Estimation'!L4636)</f>
        <v>3168.7640908800004</v>
      </c>
      <c r="M4852" s="98">
        <f>M4204+(M4420*'Emission factors'!$H$16)+('Emission factors'!$H$17*'GHG Estimation'!M4636)</f>
        <v>5353.0573958399991</v>
      </c>
      <c r="N4852" s="98">
        <f>N4204+(N4420*'Emission factors'!$H$16)+('Emission factors'!$H$17*'GHG Estimation'!N4636)</f>
        <v>3391.2912787199994</v>
      </c>
      <c r="O4852" s="98">
        <f>O4204+(O4420*'Emission factors'!$H$16)+('Emission factors'!$H$17*'GHG Estimation'!O4636)</f>
        <v>1977.5585241599995</v>
      </c>
      <c r="P4852" s="98">
        <f>P4204+(P4420*'Emission factors'!$H$16)+('Emission factors'!$H$17*'GHG Estimation'!P4636)</f>
        <v>2755.879136640001</v>
      </c>
      <c r="Q4852" s="98">
        <f>Q4204+(Q4420*'Emission factors'!$H$16)+('Emission factors'!$H$17*'GHG Estimation'!Q4636)</f>
        <v>4749.3662092799996</v>
      </c>
      <c r="R4852" s="98">
        <f>R4204+(R4420*'Emission factors'!$H$16)+('Emission factors'!$H$17*'GHG Estimation'!R4636)</f>
        <v>8799.8463321599993</v>
      </c>
      <c r="S4852" s="98">
        <f>S4204+(S4420*'Emission factors'!$H$16)+('Emission factors'!$H$17*'GHG Estimation'!S4636)</f>
        <v>8566.8202367999984</v>
      </c>
      <c r="T4852" s="98">
        <f>T4204+(T4420*'Emission factors'!$H$16)+('Emission factors'!$H$17*'GHG Estimation'!T4636)</f>
        <v>3121.1386118399996</v>
      </c>
      <c r="U4852" s="98">
        <f>U4204+(U4420*'Emission factors'!$H$16)+('Emission factors'!$H$17*'GHG Estimation'!U4636)</f>
        <v>4097.8973855999993</v>
      </c>
    </row>
    <row r="4853" spans="1:21" x14ac:dyDescent="0.25">
      <c r="A4853" s="92" t="s">
        <v>11</v>
      </c>
      <c r="B4853" s="92" t="s">
        <v>12</v>
      </c>
      <c r="C4853" s="92" t="s">
        <v>43</v>
      </c>
      <c r="D4853" s="92" t="s">
        <v>43</v>
      </c>
      <c r="E4853" s="92" t="s">
        <v>24</v>
      </c>
      <c r="F4853" s="92" t="s">
        <v>34</v>
      </c>
      <c r="G4853" s="92" t="s">
        <v>97</v>
      </c>
      <c r="H4853" s="92" t="s">
        <v>94</v>
      </c>
      <c r="I4853" s="92" t="s">
        <v>205</v>
      </c>
      <c r="L4853" s="98">
        <f>L4205+(L4421*'Emission factors'!$H$16)+('Emission factors'!$H$17*'GHG Estimation'!L4637)</f>
        <v>16668.349073280002</v>
      </c>
      <c r="M4853" s="98">
        <f>M4205+(M4421*'Emission factors'!$H$16)+('Emission factors'!$H$17*'GHG Estimation'!M4637)</f>
        <v>17589.369939839999</v>
      </c>
      <c r="N4853" s="98">
        <f>N4205+(N4421*'Emission factors'!$H$16)+('Emission factors'!$H$17*'GHG Estimation'!N4637)</f>
        <v>16503.786105599993</v>
      </c>
      <c r="O4853" s="98">
        <f>O4205+(O4421*'Emission factors'!$H$16)+('Emission factors'!$H$17*'GHG Estimation'!O4637)</f>
        <v>15010.642849919996</v>
      </c>
      <c r="P4853" s="98">
        <f>P4205+(P4421*'Emission factors'!$H$16)+('Emission factors'!$H$17*'GHG Estimation'!P4637)</f>
        <v>15892.206723839996</v>
      </c>
      <c r="Q4853" s="98">
        <f>Q4205+(Q4421*'Emission factors'!$H$16)+('Emission factors'!$H$17*'GHG Estimation'!Q4637)</f>
        <v>6052.0235654399985</v>
      </c>
      <c r="R4853" s="98">
        <f>R4205+(R4421*'Emission factors'!$H$16)+('Emission factors'!$H$17*'GHG Estimation'!R4637)</f>
        <v>5674.6154687999997</v>
      </c>
      <c r="S4853" s="98">
        <f>S4205+(S4421*'Emission factors'!$H$16)+('Emission factors'!$H$17*'GHG Estimation'!S4637)</f>
        <v>21256.627925759996</v>
      </c>
      <c r="T4853" s="98">
        <f>T4205+(T4421*'Emission factors'!$H$16)+('Emission factors'!$H$17*'GHG Estimation'!T4637)</f>
        <v>20581.48650816</v>
      </c>
      <c r="U4853" s="98">
        <f>U4205+(U4421*'Emission factors'!$H$16)+('Emission factors'!$H$17*'GHG Estimation'!U4637)</f>
        <v>23650.114565759999</v>
      </c>
    </row>
    <row r="4854" spans="1:21" x14ac:dyDescent="0.25">
      <c r="A4854" s="92" t="s">
        <v>11</v>
      </c>
      <c r="B4854" s="92" t="s">
        <v>12</v>
      </c>
      <c r="C4854" s="92" t="s">
        <v>43</v>
      </c>
      <c r="D4854" s="92" t="s">
        <v>43</v>
      </c>
      <c r="E4854" s="92" t="s">
        <v>24</v>
      </c>
      <c r="F4854" s="92" t="s">
        <v>34</v>
      </c>
      <c r="G4854" s="92" t="s">
        <v>97</v>
      </c>
      <c r="H4854" s="92" t="s">
        <v>94</v>
      </c>
      <c r="I4854" s="89" t="s">
        <v>204</v>
      </c>
      <c r="L4854" s="98">
        <f>L4206+(L4422*'Emission factors'!$H$16)+('Emission factors'!$H$17*'GHG Estimation'!L4638)</f>
        <v>29055.258074879999</v>
      </c>
      <c r="M4854" s="98">
        <f>M4206+(M4422*'Emission factors'!$H$16)+('Emission factors'!$H$17*'GHG Estimation'!M4638)</f>
        <v>40502.326657919992</v>
      </c>
      <c r="N4854" s="98">
        <f>N4206+(N4422*'Emission factors'!$H$16)+('Emission factors'!$H$17*'GHG Estimation'!N4638)</f>
        <v>27419.438590080004</v>
      </c>
      <c r="O4854" s="98">
        <f>O4206+(O4422*'Emission factors'!$H$16)+('Emission factors'!$H$17*'GHG Estimation'!O4638)</f>
        <v>26022.499282559995</v>
      </c>
      <c r="P4854" s="98">
        <f>P4206+(P4422*'Emission factors'!$H$16)+('Emission factors'!$H$17*'GHG Estimation'!P4638)</f>
        <v>29515.448175359994</v>
      </c>
      <c r="Q4854" s="98">
        <f>Q4206+(Q4422*'Emission factors'!$H$16)+('Emission factors'!$H$17*'GHG Estimation'!Q4638)</f>
        <v>32284.581081600001</v>
      </c>
      <c r="R4854" s="98">
        <f>R4206+(R4422*'Emission factors'!$H$16)+('Emission factors'!$H$17*'GHG Estimation'!R4638)</f>
        <v>30487.802373119997</v>
      </c>
      <c r="S4854" s="98">
        <f>S4206+(S4422*'Emission factors'!$H$16)+('Emission factors'!$H$17*'GHG Estimation'!S4638)</f>
        <v>7458.7570483199979</v>
      </c>
      <c r="T4854" s="98">
        <f>T4206+(T4422*'Emission factors'!$H$16)+('Emission factors'!$H$17*'GHG Estimation'!T4638)</f>
        <v>366.04429056000004</v>
      </c>
      <c r="U4854" s="98">
        <f>U4206+(U4422*'Emission factors'!$H$16)+('Emission factors'!$H$17*'GHG Estimation'!U4638)</f>
        <v>174.72552576000001</v>
      </c>
    </row>
    <row r="4855" spans="1:21" x14ac:dyDescent="0.25">
      <c r="A4855" s="92" t="s">
        <v>11</v>
      </c>
      <c r="B4855" s="92" t="s">
        <v>12</v>
      </c>
      <c r="C4855" s="92" t="s">
        <v>43</v>
      </c>
      <c r="D4855" s="92" t="s">
        <v>43</v>
      </c>
      <c r="E4855" s="92" t="s">
        <v>24</v>
      </c>
      <c r="F4855" s="92" t="s">
        <v>34</v>
      </c>
      <c r="G4855" s="92" t="s">
        <v>97</v>
      </c>
      <c r="H4855" s="92" t="s">
        <v>94</v>
      </c>
      <c r="I4855" s="89" t="s">
        <v>228</v>
      </c>
      <c r="L4855" s="98">
        <f>L4207+(L4423*'Emission factors'!$H$16)+('Emission factors'!$H$17*'GHG Estimation'!L4639)</f>
        <v>0</v>
      </c>
      <c r="M4855" s="98">
        <f>M4207+(M4423*'Emission factors'!$H$16)+('Emission factors'!$H$17*'GHG Estimation'!M4639)</f>
        <v>0</v>
      </c>
      <c r="N4855" s="98">
        <f>N4207+(N4423*'Emission factors'!$H$16)+('Emission factors'!$H$17*'GHG Estimation'!N4639)</f>
        <v>0</v>
      </c>
      <c r="O4855" s="98">
        <f>O4207+(O4423*'Emission factors'!$H$16)+('Emission factors'!$H$17*'GHG Estimation'!O4639)</f>
        <v>0</v>
      </c>
      <c r="P4855" s="98">
        <f>P4207+(P4423*'Emission factors'!$H$16)+('Emission factors'!$H$17*'GHG Estimation'!P4639)</f>
        <v>0</v>
      </c>
      <c r="Q4855" s="98">
        <f>Q4207+(Q4423*'Emission factors'!$H$16)+('Emission factors'!$H$17*'GHG Estimation'!Q4639)</f>
        <v>0</v>
      </c>
      <c r="R4855" s="98">
        <f>R4207+(R4423*'Emission factors'!$H$16)+('Emission factors'!$H$17*'GHG Estimation'!R4639)</f>
        <v>0</v>
      </c>
      <c r="S4855" s="98">
        <f>S4207+(S4423*'Emission factors'!$H$16)+('Emission factors'!$H$17*'GHG Estimation'!S4639)</f>
        <v>0</v>
      </c>
      <c r="T4855" s="98">
        <f>T4207+(T4423*'Emission factors'!$H$16)+('Emission factors'!$H$17*'GHG Estimation'!T4639)</f>
        <v>0</v>
      </c>
      <c r="U4855" s="98">
        <f>U4207+(U4423*'Emission factors'!$H$16)+('Emission factors'!$H$17*'GHG Estimation'!U4639)</f>
        <v>0</v>
      </c>
    </row>
    <row r="4856" spans="1:21" x14ac:dyDescent="0.25">
      <c r="A4856" s="92" t="s">
        <v>11</v>
      </c>
      <c r="B4856" s="92" t="s">
        <v>12</v>
      </c>
      <c r="C4856" s="92" t="s">
        <v>43</v>
      </c>
      <c r="D4856" s="92" t="s">
        <v>43</v>
      </c>
      <c r="E4856" s="92" t="s">
        <v>24</v>
      </c>
      <c r="F4856" s="92" t="s">
        <v>34</v>
      </c>
      <c r="G4856" s="92" t="s">
        <v>97</v>
      </c>
      <c r="H4856" s="92" t="s">
        <v>94</v>
      </c>
      <c r="I4856" s="89" t="s">
        <v>202</v>
      </c>
      <c r="L4856" s="98">
        <f>L4208+(L4424*'Emission factors'!$H$16)+('Emission factors'!$H$17*'GHG Estimation'!L4640)</f>
        <v>93793.435831679977</v>
      </c>
      <c r="M4856" s="98">
        <f>M4208+(M4424*'Emission factors'!$H$16)+('Emission factors'!$H$17*'GHG Estimation'!M4640)</f>
        <v>162372.19564415998</v>
      </c>
      <c r="N4856" s="98">
        <f>N4208+(N4424*'Emission factors'!$H$16)+('Emission factors'!$H$17*'GHG Estimation'!N4640)</f>
        <v>187575.82819007998</v>
      </c>
      <c r="O4856" s="98">
        <f>O4208+(O4424*'Emission factors'!$H$16)+('Emission factors'!$H$17*'GHG Estimation'!O4640)</f>
        <v>196365.54399743996</v>
      </c>
      <c r="P4856" s="98">
        <f>P4208+(P4424*'Emission factors'!$H$16)+('Emission factors'!$H$17*'GHG Estimation'!P4640)</f>
        <v>209235.3386784</v>
      </c>
      <c r="Q4856" s="98">
        <f>Q4208+(Q4424*'Emission factors'!$H$16)+('Emission factors'!$H$17*'GHG Estimation'!Q4640)</f>
        <v>223650.3146784</v>
      </c>
      <c r="R4856" s="98">
        <f>R4208+(R4424*'Emission factors'!$H$16)+('Emission factors'!$H$17*'GHG Estimation'!R4640)</f>
        <v>255494.77450944</v>
      </c>
      <c r="S4856" s="98">
        <f>S4208+(S4424*'Emission factors'!$H$16)+('Emission factors'!$H$17*'GHG Estimation'!S4640)</f>
        <v>250675.21537535999</v>
      </c>
      <c r="T4856" s="98">
        <f>T4208+(T4424*'Emission factors'!$H$16)+('Emission factors'!$H$17*'GHG Estimation'!T4640)</f>
        <v>166700.45235455997</v>
      </c>
      <c r="U4856" s="98">
        <f>U4208+(U4424*'Emission factors'!$H$16)+('Emission factors'!$H$17*'GHG Estimation'!U4640)</f>
        <v>159887.10183167996</v>
      </c>
    </row>
    <row r="4857" spans="1:21" x14ac:dyDescent="0.25">
      <c r="A4857" s="92" t="s">
        <v>11</v>
      </c>
      <c r="B4857" s="92" t="s">
        <v>12</v>
      </c>
      <c r="C4857" s="92" t="s">
        <v>43</v>
      </c>
      <c r="D4857" s="92" t="s">
        <v>43</v>
      </c>
      <c r="E4857" s="92" t="s">
        <v>24</v>
      </c>
      <c r="F4857" s="92" t="s">
        <v>34</v>
      </c>
      <c r="G4857" s="92" t="s">
        <v>97</v>
      </c>
      <c r="H4857" s="92" t="s">
        <v>94</v>
      </c>
      <c r="I4857" s="89" t="s">
        <v>190</v>
      </c>
      <c r="L4857" s="98">
        <f>L4209+(L4425*'Emission factors'!$H$16)+('Emission factors'!$H$17*'GHG Estimation'!L4641)</f>
        <v>0</v>
      </c>
      <c r="M4857" s="98">
        <f>M4209+(M4425*'Emission factors'!$H$16)+('Emission factors'!$H$17*'GHG Estimation'!M4641)</f>
        <v>0</v>
      </c>
      <c r="N4857" s="98">
        <f>N4209+(N4425*'Emission factors'!$H$16)+('Emission factors'!$H$17*'GHG Estimation'!N4641)</f>
        <v>0</v>
      </c>
      <c r="O4857" s="98">
        <f>O4209+(O4425*'Emission factors'!$H$16)+('Emission factors'!$H$17*'GHG Estimation'!O4641)</f>
        <v>0</v>
      </c>
      <c r="P4857" s="98">
        <f>P4209+(P4425*'Emission factors'!$H$16)+('Emission factors'!$H$17*'GHG Estimation'!P4641)</f>
        <v>0</v>
      </c>
      <c r="Q4857" s="98">
        <f>Q4209+(Q4425*'Emission factors'!$H$16)+('Emission factors'!$H$17*'GHG Estimation'!Q4641)</f>
        <v>0</v>
      </c>
      <c r="R4857" s="98">
        <f>R4209+(R4425*'Emission factors'!$H$16)+('Emission factors'!$H$17*'GHG Estimation'!R4641)</f>
        <v>0</v>
      </c>
      <c r="S4857" s="98">
        <f>S4209+(S4425*'Emission factors'!$H$16)+('Emission factors'!$H$17*'GHG Estimation'!S4641)</f>
        <v>0</v>
      </c>
      <c r="T4857" s="98">
        <f>T4209+(T4425*'Emission factors'!$H$16)+('Emission factors'!$H$17*'GHG Estimation'!T4641)</f>
        <v>0</v>
      </c>
      <c r="U4857" s="98">
        <f>U4209+(U4425*'Emission factors'!$H$16)+('Emission factors'!$H$17*'GHG Estimation'!U4641)</f>
        <v>11367.169574400001</v>
      </c>
    </row>
    <row r="4858" spans="1:21" x14ac:dyDescent="0.25">
      <c r="A4858" s="92" t="s">
        <v>11</v>
      </c>
      <c r="B4858" s="92" t="s">
        <v>12</v>
      </c>
      <c r="C4858" s="92" t="s">
        <v>43</v>
      </c>
      <c r="D4858" s="92" t="s">
        <v>43</v>
      </c>
      <c r="E4858" s="92" t="s">
        <v>24</v>
      </c>
      <c r="F4858" s="92" t="s">
        <v>34</v>
      </c>
      <c r="G4858" s="92" t="s">
        <v>97</v>
      </c>
      <c r="H4858" s="92" t="s">
        <v>94</v>
      </c>
      <c r="I4858" s="89" t="s">
        <v>210</v>
      </c>
      <c r="L4858" s="98">
        <f>L4210+(L4426*'Emission factors'!$H$16)+('Emission factors'!$H$17*'GHG Estimation'!L4642)</f>
        <v>13.237752960000002</v>
      </c>
      <c r="M4858" s="98">
        <f>M4210+(M4426*'Emission factors'!$H$16)+('Emission factors'!$H$17*'GHG Estimation'!M4642)</f>
        <v>0</v>
      </c>
      <c r="N4858" s="98">
        <f>N4210+(N4426*'Emission factors'!$H$16)+('Emission factors'!$H$17*'GHG Estimation'!N4642)</f>
        <v>0</v>
      </c>
      <c r="O4858" s="98">
        <f>O4210+(O4426*'Emission factors'!$H$16)+('Emission factors'!$H$17*'GHG Estimation'!O4642)</f>
        <v>0</v>
      </c>
      <c r="P4858" s="98">
        <f>P4210+(P4426*'Emission factors'!$H$16)+('Emission factors'!$H$17*'GHG Estimation'!P4642)</f>
        <v>0</v>
      </c>
      <c r="Q4858" s="98">
        <f>Q4210+(Q4426*'Emission factors'!$H$16)+('Emission factors'!$H$17*'GHG Estimation'!Q4642)</f>
        <v>0</v>
      </c>
      <c r="R4858" s="98">
        <f>R4210+(R4426*'Emission factors'!$H$16)+('Emission factors'!$H$17*'GHG Estimation'!R4642)</f>
        <v>0</v>
      </c>
      <c r="S4858" s="98">
        <f>S4210+(S4426*'Emission factors'!$H$16)+('Emission factors'!$H$17*'GHG Estimation'!S4642)</f>
        <v>0</v>
      </c>
      <c r="T4858" s="98">
        <f>T4210+(T4426*'Emission factors'!$H$16)+('Emission factors'!$H$17*'GHG Estimation'!T4642)</f>
        <v>0</v>
      </c>
      <c r="U4858" s="98">
        <f>U4210+(U4426*'Emission factors'!$H$16)+('Emission factors'!$H$17*'GHG Estimation'!U4642)</f>
        <v>0</v>
      </c>
    </row>
    <row r="4859" spans="1:21" x14ac:dyDescent="0.25">
      <c r="A4859" s="92" t="s">
        <v>11</v>
      </c>
      <c r="B4859" s="92" t="s">
        <v>12</v>
      </c>
      <c r="C4859" s="92" t="s">
        <v>43</v>
      </c>
      <c r="D4859" s="92" t="s">
        <v>43</v>
      </c>
      <c r="E4859" s="92" t="s">
        <v>24</v>
      </c>
      <c r="F4859" s="92" t="s">
        <v>34</v>
      </c>
      <c r="G4859" s="92" t="s">
        <v>97</v>
      </c>
      <c r="H4859" s="92" t="s">
        <v>94</v>
      </c>
      <c r="I4859" s="89" t="s">
        <v>199</v>
      </c>
      <c r="L4859" s="98">
        <f>L4211+(L4427*'Emission factors'!$H$16)+('Emission factors'!$H$17*'GHG Estimation'!L4643)</f>
        <v>221583.04695359996</v>
      </c>
      <c r="M4859" s="98">
        <f>M4211+(M4427*'Emission factors'!$H$16)+('Emission factors'!$H$17*'GHG Estimation'!M4643)</f>
        <v>243967.52662655993</v>
      </c>
      <c r="N4859" s="98">
        <f>N4211+(N4427*'Emission factors'!$H$16)+('Emission factors'!$H$17*'GHG Estimation'!N4643)</f>
        <v>206933.56331903997</v>
      </c>
      <c r="O4859" s="98">
        <f>O4211+(O4427*'Emission factors'!$H$16)+('Emission factors'!$H$17*'GHG Estimation'!O4643)</f>
        <v>147654.11274047999</v>
      </c>
      <c r="P4859" s="98">
        <f>P4211+(P4427*'Emission factors'!$H$16)+('Emission factors'!$H$17*'GHG Estimation'!P4643)</f>
        <v>124524.40283328001</v>
      </c>
      <c r="Q4859" s="98">
        <f>Q4211+(Q4427*'Emission factors'!$H$16)+('Emission factors'!$H$17*'GHG Estimation'!Q4643)</f>
        <v>120914.61255167999</v>
      </c>
      <c r="R4859" s="98">
        <f>R4211+(R4427*'Emission factors'!$H$16)+('Emission factors'!$H$17*'GHG Estimation'!R4643)</f>
        <v>118266.15701951996</v>
      </c>
      <c r="S4859" s="98">
        <f>S4211+(S4427*'Emission factors'!$H$16)+('Emission factors'!$H$17*'GHG Estimation'!S4643)</f>
        <v>101883.54480383996</v>
      </c>
      <c r="T4859" s="98">
        <f>T4211+(T4427*'Emission factors'!$H$16)+('Emission factors'!$H$17*'GHG Estimation'!T4643)</f>
        <v>39383.067838079995</v>
      </c>
      <c r="U4859" s="98">
        <f>U4211+(U4427*'Emission factors'!$H$16)+('Emission factors'!$H$17*'GHG Estimation'!U4643)</f>
        <v>51026.956901760008</v>
      </c>
    </row>
    <row r="4860" spans="1:21" x14ac:dyDescent="0.25">
      <c r="A4860" s="92" t="s">
        <v>11</v>
      </c>
      <c r="B4860" s="92" t="s">
        <v>12</v>
      </c>
      <c r="C4860" s="92" t="s">
        <v>43</v>
      </c>
      <c r="D4860" s="92" t="s">
        <v>43</v>
      </c>
      <c r="E4860" s="92" t="s">
        <v>24</v>
      </c>
      <c r="F4860" s="92" t="s">
        <v>34</v>
      </c>
      <c r="G4860" s="92" t="s">
        <v>97</v>
      </c>
      <c r="H4860" s="92" t="s">
        <v>94</v>
      </c>
      <c r="I4860" s="89" t="s">
        <v>233</v>
      </c>
      <c r="L4860" s="98">
        <f>L4212+(L4428*'Emission factors'!$H$16)+('Emission factors'!$H$17*'GHG Estimation'!L4644)</f>
        <v>8607.8068185600005</v>
      </c>
      <c r="M4860" s="98">
        <f>M4212+(M4428*'Emission factors'!$H$16)+('Emission factors'!$H$17*'GHG Estimation'!M4644)</f>
        <v>9794.479676160001</v>
      </c>
      <c r="N4860" s="98">
        <f>N4212+(N4428*'Emission factors'!$H$16)+('Emission factors'!$H$17*'GHG Estimation'!N4644)</f>
        <v>7021.4867596799995</v>
      </c>
      <c r="O4860" s="98">
        <f>O4212+(O4428*'Emission factors'!$H$16)+('Emission factors'!$H$17*'GHG Estimation'!O4644)</f>
        <v>6695.8364351999999</v>
      </c>
      <c r="P4860" s="98">
        <f>P4212+(P4428*'Emission factors'!$H$16)+('Emission factors'!$H$17*'GHG Estimation'!P4644)</f>
        <v>9995.1361420799985</v>
      </c>
      <c r="Q4860" s="98">
        <f>Q4212+(Q4428*'Emission factors'!$H$16)+('Emission factors'!$H$17*'GHG Estimation'!Q4644)</f>
        <v>13621.015138559998</v>
      </c>
      <c r="R4860" s="98">
        <f>R4212+(R4428*'Emission factors'!$H$16)+('Emission factors'!$H$17*'GHG Estimation'!R4644)</f>
        <v>16273.386739200001</v>
      </c>
      <c r="S4860" s="98">
        <f>S4212+(S4428*'Emission factors'!$H$16)+('Emission factors'!$H$17*'GHG Estimation'!S4644)</f>
        <v>16105.252060799996</v>
      </c>
      <c r="T4860" s="98">
        <f>T4212+(T4428*'Emission factors'!$H$16)+('Emission factors'!$H$17*'GHG Estimation'!T4644)</f>
        <v>8386.2246124799985</v>
      </c>
      <c r="U4860" s="98">
        <f>U4212+(U4428*'Emission factors'!$H$16)+('Emission factors'!$H$17*'GHG Estimation'!U4644)</f>
        <v>13716.322154880001</v>
      </c>
    </row>
    <row r="4861" spans="1:21" x14ac:dyDescent="0.25">
      <c r="A4861" s="92" t="s">
        <v>11</v>
      </c>
      <c r="B4861" s="92" t="s">
        <v>12</v>
      </c>
      <c r="C4861" s="92" t="s">
        <v>43</v>
      </c>
      <c r="D4861" s="92" t="s">
        <v>43</v>
      </c>
      <c r="E4861" s="92" t="s">
        <v>24</v>
      </c>
      <c r="F4861" s="92" t="s">
        <v>34</v>
      </c>
      <c r="G4861" s="92" t="s">
        <v>97</v>
      </c>
      <c r="H4861" s="92" t="s">
        <v>94</v>
      </c>
      <c r="I4861" s="89" t="s">
        <v>200</v>
      </c>
      <c r="L4861" s="98">
        <f>L4213+(L4429*'Emission factors'!$H$16)+('Emission factors'!$H$17*'GHG Estimation'!L4645)</f>
        <v>3248.3267500799993</v>
      </c>
      <c r="M4861" s="98">
        <f>M4213+(M4429*'Emission factors'!$H$16)+('Emission factors'!$H$17*'GHG Estimation'!M4645)</f>
        <v>1093.35991296</v>
      </c>
      <c r="N4861" s="98">
        <f>N4213+(N4429*'Emission factors'!$H$16)+('Emission factors'!$H$17*'GHG Estimation'!N4645)</f>
        <v>7506.5186687999967</v>
      </c>
      <c r="O4861" s="98">
        <f>O4213+(O4429*'Emission factors'!$H$16)+('Emission factors'!$H$17*'GHG Estimation'!O4645)</f>
        <v>13759.422933119999</v>
      </c>
      <c r="P4861" s="98">
        <f>P4213+(P4429*'Emission factors'!$H$16)+('Emission factors'!$H$17*'GHG Estimation'!P4645)</f>
        <v>25747.349423999993</v>
      </c>
      <c r="Q4861" s="98">
        <f>Q4213+(Q4429*'Emission factors'!$H$16)+('Emission factors'!$H$17*'GHG Estimation'!Q4645)</f>
        <v>30909.592579200002</v>
      </c>
      <c r="R4861" s="98">
        <f>R4213+(R4429*'Emission factors'!$H$16)+('Emission factors'!$H$17*'GHG Estimation'!R4645)</f>
        <v>30287.530306560002</v>
      </c>
      <c r="S4861" s="98">
        <f>S4213+(S4429*'Emission factors'!$H$16)+('Emission factors'!$H$17*'GHG Estimation'!S4645)</f>
        <v>28637.247795840001</v>
      </c>
      <c r="T4861" s="98">
        <f>T4213+(T4429*'Emission factors'!$H$16)+('Emission factors'!$H$17*'GHG Estimation'!T4645)</f>
        <v>25553.187705599994</v>
      </c>
      <c r="U4861" s="98">
        <f>U4213+(U4429*'Emission factors'!$H$16)+('Emission factors'!$H$17*'GHG Estimation'!U4645)</f>
        <v>24389.787025919999</v>
      </c>
    </row>
    <row r="4862" spans="1:21" x14ac:dyDescent="0.25">
      <c r="A4862" s="92" t="s">
        <v>11</v>
      </c>
      <c r="B4862" s="92" t="s">
        <v>12</v>
      </c>
      <c r="C4862" s="92" t="s">
        <v>43</v>
      </c>
      <c r="D4862" s="92" t="s">
        <v>43</v>
      </c>
      <c r="E4862" s="92" t="s">
        <v>44</v>
      </c>
      <c r="F4862" s="92" t="s">
        <v>34</v>
      </c>
      <c r="G4862" s="92" t="s">
        <v>97</v>
      </c>
      <c r="H4862" s="92" t="s">
        <v>94</v>
      </c>
      <c r="I4862" s="89" t="s">
        <v>227</v>
      </c>
      <c r="J4862" s="92" t="s">
        <v>99</v>
      </c>
      <c r="L4862" s="98">
        <f>L4214+(L4430*'Emission factors'!$H$16)+('Emission factors'!$H$17*'GHG Estimation'!L4646)</f>
        <v>0</v>
      </c>
      <c r="M4862" s="98">
        <f>M4214+(M4430*'Emission factors'!$H$16)+('Emission factors'!$H$17*'GHG Estimation'!M4646)</f>
        <v>0</v>
      </c>
      <c r="N4862" s="98">
        <f>N4214+(N4430*'Emission factors'!$H$16)+('Emission factors'!$H$17*'GHG Estimation'!N4646)</f>
        <v>0</v>
      </c>
      <c r="O4862" s="98">
        <f>O4214+(O4430*'Emission factors'!$H$16)+('Emission factors'!$H$17*'GHG Estimation'!O4646)</f>
        <v>0</v>
      </c>
      <c r="P4862" s="98">
        <f>P4214+(P4430*'Emission factors'!$H$16)+('Emission factors'!$H$17*'GHG Estimation'!P4646)</f>
        <v>0</v>
      </c>
      <c r="Q4862" s="98">
        <f>Q4214+(Q4430*'Emission factors'!$H$16)+('Emission factors'!$H$17*'GHG Estimation'!Q4646)</f>
        <v>0</v>
      </c>
      <c r="R4862" s="98">
        <f>R4214+(R4430*'Emission factors'!$H$16)+('Emission factors'!$H$17*'GHG Estimation'!R4646)</f>
        <v>0</v>
      </c>
      <c r="S4862" s="98">
        <f>S4214+(S4430*'Emission factors'!$H$16)+('Emission factors'!$H$17*'GHG Estimation'!S4646)</f>
        <v>0</v>
      </c>
      <c r="T4862" s="98">
        <f>T4214+(T4430*'Emission factors'!$H$16)+('Emission factors'!$H$17*'GHG Estimation'!T4646)</f>
        <v>0</v>
      </c>
      <c r="U4862" s="98">
        <f>U4214+(U4430*'Emission factors'!$H$16)+('Emission factors'!$H$17*'GHG Estimation'!U4646)</f>
        <v>0</v>
      </c>
    </row>
    <row r="4863" spans="1:21" x14ac:dyDescent="0.25">
      <c r="A4863" s="92" t="s">
        <v>11</v>
      </c>
      <c r="B4863" s="92" t="s">
        <v>12</v>
      </c>
      <c r="C4863" s="92" t="s">
        <v>43</v>
      </c>
      <c r="D4863" s="92" t="s">
        <v>43</v>
      </c>
      <c r="E4863" s="92" t="s">
        <v>44</v>
      </c>
      <c r="F4863" s="92" t="s">
        <v>34</v>
      </c>
      <c r="G4863" s="92" t="s">
        <v>97</v>
      </c>
      <c r="H4863" s="92" t="s">
        <v>94</v>
      </c>
      <c r="I4863" s="89" t="s">
        <v>203</v>
      </c>
      <c r="L4863" s="98">
        <f>L4215+(L4431*'Emission factors'!$H$16)+('Emission factors'!$H$17*'GHG Estimation'!L4647)</f>
        <v>7789.5086726399995</v>
      </c>
      <c r="M4863" s="98">
        <f>M4215+(M4431*'Emission factors'!$H$16)+('Emission factors'!$H$17*'GHG Estimation'!M4647)</f>
        <v>1926.3293011199996</v>
      </c>
      <c r="N4863" s="98">
        <f>N4215+(N4431*'Emission factors'!$H$16)+('Emission factors'!$H$17*'GHG Estimation'!N4647)</f>
        <v>868.56637055999988</v>
      </c>
      <c r="O4863" s="98">
        <f>O4215+(O4431*'Emission factors'!$H$16)+('Emission factors'!$H$17*'GHG Estimation'!O4647)</f>
        <v>589.75670976000004</v>
      </c>
      <c r="P4863" s="98">
        <f>P4215+(P4431*'Emission factors'!$H$16)+('Emission factors'!$H$17*'GHG Estimation'!P4647)</f>
        <v>945.07785983999997</v>
      </c>
      <c r="Q4863" s="98">
        <f>Q4215+(Q4431*'Emission factors'!$H$16)+('Emission factors'!$H$17*'GHG Estimation'!Q4647)</f>
        <v>621.83003135999979</v>
      </c>
      <c r="R4863" s="98">
        <f>R4215+(R4431*'Emission factors'!$H$16)+('Emission factors'!$H$17*'GHG Estimation'!R4647)</f>
        <v>337.88703743999997</v>
      </c>
      <c r="S4863" s="98">
        <f>S4215+(S4431*'Emission factors'!$H$16)+('Emission factors'!$H$17*'GHG Estimation'!S4647)</f>
        <v>308.15214527999996</v>
      </c>
      <c r="T4863" s="98">
        <f>T4215+(T4431*'Emission factors'!$H$16)+('Emission factors'!$H$17*'GHG Estimation'!T4647)</f>
        <v>1285.60764288</v>
      </c>
      <c r="U4863" s="98">
        <f>U4215+(U4431*'Emission factors'!$H$16)+('Emission factors'!$H$17*'GHG Estimation'!U4647)</f>
        <v>402.45812160000003</v>
      </c>
    </row>
    <row r="4864" spans="1:21" x14ac:dyDescent="0.25">
      <c r="A4864" s="92" t="s">
        <v>11</v>
      </c>
      <c r="B4864" s="92" t="s">
        <v>12</v>
      </c>
      <c r="C4864" s="92" t="s">
        <v>43</v>
      </c>
      <c r="D4864" s="92" t="s">
        <v>43</v>
      </c>
      <c r="E4864" s="92" t="s">
        <v>44</v>
      </c>
      <c r="F4864" s="92" t="s">
        <v>34</v>
      </c>
      <c r="G4864" s="92" t="s">
        <v>97</v>
      </c>
      <c r="H4864" s="92" t="s">
        <v>94</v>
      </c>
      <c r="I4864" s="89" t="s">
        <v>191</v>
      </c>
      <c r="L4864" s="98">
        <f>L4216+(L4432*'Emission factors'!$H$16)+('Emission factors'!$H$17*'GHG Estimation'!L4648)</f>
        <v>0</v>
      </c>
      <c r="M4864" s="98">
        <f>M4216+(M4432*'Emission factors'!$H$16)+('Emission factors'!$H$17*'GHG Estimation'!M4648)</f>
        <v>0</v>
      </c>
      <c r="N4864" s="98">
        <f>N4216+(N4432*'Emission factors'!$H$16)+('Emission factors'!$H$17*'GHG Estimation'!N4648)</f>
        <v>0</v>
      </c>
      <c r="O4864" s="98">
        <f>O4216+(O4432*'Emission factors'!$H$16)+('Emission factors'!$H$17*'GHG Estimation'!O4648)</f>
        <v>0</v>
      </c>
      <c r="P4864" s="98">
        <f>P4216+(P4432*'Emission factors'!$H$16)+('Emission factors'!$H$17*'GHG Estimation'!P4648)</f>
        <v>0</v>
      </c>
      <c r="Q4864" s="98">
        <f>Q4216+(Q4432*'Emission factors'!$H$16)+('Emission factors'!$H$17*'GHG Estimation'!Q4648)</f>
        <v>0</v>
      </c>
      <c r="R4864" s="98">
        <f>R4216+(R4432*'Emission factors'!$H$16)+('Emission factors'!$H$17*'GHG Estimation'!R4648)</f>
        <v>0</v>
      </c>
      <c r="S4864" s="98">
        <f>S4216+(S4432*'Emission factors'!$H$16)+('Emission factors'!$H$17*'GHG Estimation'!S4648)</f>
        <v>0</v>
      </c>
      <c r="T4864" s="98">
        <f>T4216+(T4432*'Emission factors'!$H$16)+('Emission factors'!$H$17*'GHG Estimation'!T4648)</f>
        <v>0</v>
      </c>
      <c r="U4864" s="98">
        <f>U4216+(U4432*'Emission factors'!$H$16)+('Emission factors'!$H$17*'GHG Estimation'!U4648)</f>
        <v>0</v>
      </c>
    </row>
    <row r="4865" spans="1:21" x14ac:dyDescent="0.25">
      <c r="A4865" s="92" t="s">
        <v>11</v>
      </c>
      <c r="B4865" s="92" t="s">
        <v>12</v>
      </c>
      <c r="C4865" s="92" t="s">
        <v>43</v>
      </c>
      <c r="D4865" s="92" t="s">
        <v>43</v>
      </c>
      <c r="E4865" s="92" t="s">
        <v>44</v>
      </c>
      <c r="F4865" s="92" t="s">
        <v>34</v>
      </c>
      <c r="G4865" s="92" t="s">
        <v>97</v>
      </c>
      <c r="H4865" s="92" t="s">
        <v>94</v>
      </c>
      <c r="I4865" s="89" t="s">
        <v>192</v>
      </c>
      <c r="L4865" s="98">
        <f>L4217+(L4433*'Emission factors'!$H$16)+('Emission factors'!$H$17*'GHG Estimation'!L4649)</f>
        <v>116.45698944</v>
      </c>
      <c r="M4865" s="98">
        <f>M4217+(M4433*'Emission factors'!$H$16)+('Emission factors'!$H$17*'GHG Estimation'!M4649)</f>
        <v>27.884970240000005</v>
      </c>
      <c r="N4865" s="98">
        <f>N4217+(N4433*'Emission factors'!$H$16)+('Emission factors'!$H$17*'GHG Estimation'!N4649)</f>
        <v>0</v>
      </c>
      <c r="O4865" s="98">
        <f>O4217+(O4433*'Emission factors'!$H$16)+('Emission factors'!$H$17*'GHG Estimation'!O4649)</f>
        <v>557.5952966399999</v>
      </c>
      <c r="P4865" s="98">
        <f>P4217+(P4433*'Emission factors'!$H$16)+('Emission factors'!$H$17*'GHG Estimation'!P4649)</f>
        <v>185.86509887999998</v>
      </c>
      <c r="Q4865" s="98">
        <f>Q4217+(Q4433*'Emission factors'!$H$16)+('Emission factors'!$H$17*'GHG Estimation'!Q4649)</f>
        <v>0</v>
      </c>
      <c r="R4865" s="98">
        <f>R4217+(R4433*'Emission factors'!$H$16)+('Emission factors'!$H$17*'GHG Estimation'!R4649)</f>
        <v>0</v>
      </c>
      <c r="S4865" s="98">
        <f>S4217+(S4433*'Emission factors'!$H$16)+('Emission factors'!$H$17*'GHG Estimation'!S4649)</f>
        <v>0</v>
      </c>
      <c r="T4865" s="98">
        <f>T4217+(T4433*'Emission factors'!$H$16)+('Emission factors'!$H$17*'GHG Estimation'!T4649)</f>
        <v>0</v>
      </c>
      <c r="U4865" s="98">
        <f>U4217+(U4433*'Emission factors'!$H$16)+('Emission factors'!$H$17*'GHG Estimation'!U4649)</f>
        <v>0</v>
      </c>
    </row>
    <row r="4866" spans="1:21" x14ac:dyDescent="0.25">
      <c r="A4866" s="92" t="s">
        <v>11</v>
      </c>
      <c r="B4866" s="92" t="s">
        <v>12</v>
      </c>
      <c r="C4866" s="92" t="s">
        <v>43</v>
      </c>
      <c r="D4866" s="92" t="s">
        <v>43</v>
      </c>
      <c r="E4866" s="92" t="s">
        <v>44</v>
      </c>
      <c r="F4866" s="92" t="s">
        <v>34</v>
      </c>
      <c r="G4866" s="92" t="s">
        <v>97</v>
      </c>
      <c r="H4866" s="92" t="s">
        <v>94</v>
      </c>
      <c r="I4866" s="89" t="s">
        <v>206</v>
      </c>
      <c r="L4866" s="98">
        <f>L4218+(L4434*'Emission factors'!$H$16)+('Emission factors'!$H$17*'GHG Estimation'!L4650)</f>
        <v>1771.1280595199996</v>
      </c>
      <c r="M4866" s="98">
        <f>M4218+(M4434*'Emission factors'!$H$16)+('Emission factors'!$H$17*'GHG Estimation'!M4650)</f>
        <v>438.67174463999999</v>
      </c>
      <c r="N4866" s="98">
        <f>N4218+(N4434*'Emission factors'!$H$16)+('Emission factors'!$H$17*'GHG Estimation'!N4650)</f>
        <v>388.13123711999987</v>
      </c>
      <c r="O4866" s="98">
        <f>O4218+(O4434*'Emission factors'!$H$16)+('Emission factors'!$H$17*'GHG Estimation'!O4650)</f>
        <v>88.83629375999999</v>
      </c>
      <c r="P4866" s="98">
        <f>P4218+(P4434*'Emission factors'!$H$16)+('Emission factors'!$H$17*'GHG Estimation'!P4650)</f>
        <v>590.38936703999991</v>
      </c>
      <c r="Q4866" s="98">
        <f>Q4218+(Q4434*'Emission factors'!$H$16)+('Emission factors'!$H$17*'GHG Estimation'!Q4650)</f>
        <v>1365.1542854400002</v>
      </c>
      <c r="R4866" s="98">
        <f>R4218+(R4434*'Emission factors'!$H$16)+('Emission factors'!$H$17*'GHG Estimation'!R4650)</f>
        <v>1340.5527263999998</v>
      </c>
      <c r="S4866" s="98">
        <f>S4218+(S4434*'Emission factors'!$H$16)+('Emission factors'!$H$17*'GHG Estimation'!S4650)</f>
        <v>1428.0195974399999</v>
      </c>
      <c r="T4866" s="98">
        <f>T4218+(T4434*'Emission factors'!$H$16)+('Emission factors'!$H$17*'GHG Estimation'!T4650)</f>
        <v>780.19455935999997</v>
      </c>
      <c r="U4866" s="98">
        <f>U4218+(U4434*'Emission factors'!$H$16)+('Emission factors'!$H$17*'GHG Estimation'!U4650)</f>
        <v>464.53861823999989</v>
      </c>
    </row>
    <row r="4867" spans="1:21" x14ac:dyDescent="0.25">
      <c r="A4867" s="92" t="s">
        <v>11</v>
      </c>
      <c r="B4867" s="92" t="s">
        <v>12</v>
      </c>
      <c r="C4867" s="92" t="s">
        <v>43</v>
      </c>
      <c r="D4867" s="92" t="s">
        <v>43</v>
      </c>
      <c r="E4867" s="92" t="s">
        <v>44</v>
      </c>
      <c r="F4867" s="92" t="s">
        <v>34</v>
      </c>
      <c r="G4867" s="92" t="s">
        <v>97</v>
      </c>
      <c r="H4867" s="92" t="s">
        <v>94</v>
      </c>
      <c r="I4867" s="89" t="s">
        <v>220</v>
      </c>
      <c r="L4867" s="98">
        <f>L4219+(L4435*'Emission factors'!$H$16)+('Emission factors'!$H$17*'GHG Estimation'!L4651)</f>
        <v>135.26853311999997</v>
      </c>
      <c r="M4867" s="98">
        <f>M4219+(M4435*'Emission factors'!$H$16)+('Emission factors'!$H$17*'GHG Estimation'!M4651)</f>
        <v>20.493290879999993</v>
      </c>
      <c r="N4867" s="98">
        <f>N4219+(N4435*'Emission factors'!$H$16)+('Emission factors'!$H$17*'GHG Estimation'!N4651)</f>
        <v>0</v>
      </c>
      <c r="O4867" s="98">
        <f>O4219+(O4435*'Emission factors'!$H$16)+('Emission factors'!$H$17*'GHG Estimation'!O4651)</f>
        <v>343.38875327999995</v>
      </c>
      <c r="P4867" s="98">
        <f>P4219+(P4435*'Emission factors'!$H$16)+('Emission factors'!$H$17*'GHG Estimation'!P4651)</f>
        <v>114.46291775999998</v>
      </c>
      <c r="Q4867" s="98">
        <f>Q4219+(Q4435*'Emission factors'!$H$16)+('Emission factors'!$H$17*'GHG Estimation'!Q4651)</f>
        <v>0</v>
      </c>
      <c r="R4867" s="98">
        <f>R4219+(R4435*'Emission factors'!$H$16)+('Emission factors'!$H$17*'GHG Estimation'!R4651)</f>
        <v>0</v>
      </c>
      <c r="S4867" s="98">
        <f>S4219+(S4435*'Emission factors'!$H$16)+('Emission factors'!$H$17*'GHG Estimation'!S4651)</f>
        <v>0</v>
      </c>
      <c r="T4867" s="98">
        <f>T4219+(T4435*'Emission factors'!$H$16)+('Emission factors'!$H$17*'GHG Estimation'!T4651)</f>
        <v>0</v>
      </c>
      <c r="U4867" s="98">
        <f>U4219+(U4435*'Emission factors'!$H$16)+('Emission factors'!$H$17*'GHG Estimation'!U4651)</f>
        <v>0</v>
      </c>
    </row>
    <row r="4868" spans="1:21" x14ac:dyDescent="0.25">
      <c r="A4868" s="92" t="s">
        <v>11</v>
      </c>
      <c r="B4868" s="92" t="s">
        <v>12</v>
      </c>
      <c r="C4868" s="92" t="s">
        <v>43</v>
      </c>
      <c r="D4868" s="92" t="s">
        <v>43</v>
      </c>
      <c r="E4868" s="92" t="s">
        <v>44</v>
      </c>
      <c r="F4868" s="92" t="s">
        <v>34</v>
      </c>
      <c r="G4868" s="92" t="s">
        <v>97</v>
      </c>
      <c r="H4868" s="92" t="s">
        <v>94</v>
      </c>
      <c r="I4868" s="89" t="s">
        <v>193</v>
      </c>
      <c r="L4868" s="98">
        <f>L4220+(L4436*'Emission factors'!$H$16)+('Emission factors'!$H$17*'GHG Estimation'!L4652)</f>
        <v>213.19749504000001</v>
      </c>
      <c r="M4868" s="98">
        <f>M4220+(M4436*'Emission factors'!$H$16)+('Emission factors'!$H$17*'GHG Estimation'!M4652)</f>
        <v>240.15350015999996</v>
      </c>
      <c r="N4868" s="98">
        <f>N4220+(N4436*'Emission factors'!$H$16)+('Emission factors'!$H$17*'GHG Estimation'!N4652)</f>
        <v>579.10564416</v>
      </c>
      <c r="O4868" s="98">
        <f>O4220+(O4436*'Emission factors'!$H$16)+('Emission factors'!$H$17*'GHG Estimation'!O4652)</f>
        <v>171.51418944</v>
      </c>
      <c r="P4868" s="98">
        <f>P4220+(P4436*'Emission factors'!$H$16)+('Emission factors'!$H$17*'GHG Estimation'!P4652)</f>
        <v>0</v>
      </c>
      <c r="Q4868" s="98">
        <f>Q4220+(Q4436*'Emission factors'!$H$16)+('Emission factors'!$H$17*'GHG Estimation'!Q4652)</f>
        <v>0</v>
      </c>
      <c r="R4868" s="98">
        <f>R4220+(R4436*'Emission factors'!$H$16)+('Emission factors'!$H$17*'GHG Estimation'!R4652)</f>
        <v>0</v>
      </c>
      <c r="S4868" s="98">
        <f>S4220+(S4436*'Emission factors'!$H$16)+('Emission factors'!$H$17*'GHG Estimation'!S4652)</f>
        <v>0</v>
      </c>
      <c r="T4868" s="98">
        <f>T4220+(T4436*'Emission factors'!$H$16)+('Emission factors'!$H$17*'GHG Estimation'!T4652)</f>
        <v>0</v>
      </c>
      <c r="U4868" s="98">
        <f>U4220+(U4436*'Emission factors'!$H$16)+('Emission factors'!$H$17*'GHG Estimation'!U4652)</f>
        <v>0</v>
      </c>
    </row>
    <row r="4869" spans="1:21" x14ac:dyDescent="0.25">
      <c r="A4869" s="92" t="s">
        <v>11</v>
      </c>
      <c r="B4869" s="92" t="s">
        <v>12</v>
      </c>
      <c r="C4869" s="92" t="s">
        <v>43</v>
      </c>
      <c r="D4869" s="92" t="s">
        <v>43</v>
      </c>
      <c r="E4869" s="92" t="s">
        <v>44</v>
      </c>
      <c r="F4869" s="92" t="s">
        <v>34</v>
      </c>
      <c r="G4869" s="92" t="s">
        <v>97</v>
      </c>
      <c r="H4869" s="92" t="s">
        <v>94</v>
      </c>
      <c r="I4869" s="89" t="s">
        <v>259</v>
      </c>
      <c r="L4869" s="98">
        <f>L4221+(L4437*'Emission factors'!$H$16)+('Emission factors'!$H$17*'GHG Estimation'!L4653)</f>
        <v>0</v>
      </c>
      <c r="M4869" s="98">
        <f>M4221+(M4437*'Emission factors'!$H$16)+('Emission factors'!$H$17*'GHG Estimation'!M4653)</f>
        <v>0</v>
      </c>
      <c r="N4869" s="98">
        <f>N4221+(N4437*'Emission factors'!$H$16)+('Emission factors'!$H$17*'GHG Estimation'!N4653)</f>
        <v>0</v>
      </c>
      <c r="O4869" s="98">
        <f>O4221+(O4437*'Emission factors'!$H$16)+('Emission factors'!$H$17*'GHG Estimation'!O4653)</f>
        <v>0</v>
      </c>
      <c r="P4869" s="98">
        <f>P4221+(P4437*'Emission factors'!$H$16)+('Emission factors'!$H$17*'GHG Estimation'!P4653)</f>
        <v>0</v>
      </c>
      <c r="Q4869" s="98">
        <f>Q4221+(Q4437*'Emission factors'!$H$16)+('Emission factors'!$H$17*'GHG Estimation'!Q4653)</f>
        <v>33.827143679999992</v>
      </c>
      <c r="R4869" s="98">
        <f>R4221+(R4437*'Emission factors'!$H$16)+('Emission factors'!$H$17*'GHG Estimation'!R4653)</f>
        <v>11.275714559999997</v>
      </c>
      <c r="S4869" s="98">
        <f>S4221+(S4437*'Emission factors'!$H$16)+('Emission factors'!$H$17*'GHG Estimation'!S4653)</f>
        <v>0</v>
      </c>
      <c r="T4869" s="98">
        <f>T4221+(T4437*'Emission factors'!$H$16)+('Emission factors'!$H$17*'GHG Estimation'!T4653)</f>
        <v>0</v>
      </c>
      <c r="U4869" s="98">
        <f>U4221+(U4437*'Emission factors'!$H$16)+('Emission factors'!$H$17*'GHG Estimation'!U4653)</f>
        <v>0</v>
      </c>
    </row>
    <row r="4870" spans="1:21" x14ac:dyDescent="0.25">
      <c r="A4870" s="92" t="s">
        <v>11</v>
      </c>
      <c r="B4870" s="92" t="s">
        <v>12</v>
      </c>
      <c r="C4870" s="92" t="s">
        <v>43</v>
      </c>
      <c r="D4870" s="92" t="s">
        <v>43</v>
      </c>
      <c r="E4870" s="92" t="s">
        <v>44</v>
      </c>
      <c r="F4870" s="92" t="s">
        <v>34</v>
      </c>
      <c r="G4870" s="92" t="s">
        <v>97</v>
      </c>
      <c r="H4870" s="92" t="s">
        <v>94</v>
      </c>
      <c r="I4870" s="89" t="s">
        <v>223</v>
      </c>
      <c r="L4870" s="98">
        <f>L4222+(L4438*'Emission factors'!$H$16)+('Emission factors'!$H$17*'GHG Estimation'!L4654)</f>
        <v>0</v>
      </c>
      <c r="M4870" s="98">
        <f>M4222+(M4438*'Emission factors'!$H$16)+('Emission factors'!$H$17*'GHG Estimation'!M4654)</f>
        <v>0</v>
      </c>
      <c r="N4870" s="98">
        <f>N4222+(N4438*'Emission factors'!$H$16)+('Emission factors'!$H$17*'GHG Estimation'!N4654)</f>
        <v>0</v>
      </c>
      <c r="O4870" s="98">
        <f>O4222+(O4438*'Emission factors'!$H$16)+('Emission factors'!$H$17*'GHG Estimation'!O4654)</f>
        <v>0</v>
      </c>
      <c r="P4870" s="98">
        <f>P4222+(P4438*'Emission factors'!$H$16)+('Emission factors'!$H$17*'GHG Estimation'!P4654)</f>
        <v>0</v>
      </c>
      <c r="Q4870" s="98">
        <f>Q4222+(Q4438*'Emission factors'!$H$16)+('Emission factors'!$H$17*'GHG Estimation'!Q4654)</f>
        <v>0</v>
      </c>
      <c r="R4870" s="98">
        <f>R4222+(R4438*'Emission factors'!$H$16)+('Emission factors'!$H$17*'GHG Estimation'!R4654)</f>
        <v>0</v>
      </c>
      <c r="S4870" s="98">
        <f>S4222+(S4438*'Emission factors'!$H$16)+('Emission factors'!$H$17*'GHG Estimation'!S4654)</f>
        <v>0</v>
      </c>
      <c r="T4870" s="98">
        <f>T4222+(T4438*'Emission factors'!$H$16)+('Emission factors'!$H$17*'GHG Estimation'!T4654)</f>
        <v>0</v>
      </c>
      <c r="U4870" s="98">
        <f>U4222+(U4438*'Emission factors'!$H$16)+('Emission factors'!$H$17*'GHG Estimation'!U4654)</f>
        <v>0</v>
      </c>
    </row>
    <row r="4871" spans="1:21" x14ac:dyDescent="0.25">
      <c r="A4871" s="92" t="s">
        <v>11</v>
      </c>
      <c r="B4871" s="92" t="s">
        <v>12</v>
      </c>
      <c r="C4871" s="92" t="s">
        <v>43</v>
      </c>
      <c r="D4871" s="92" t="s">
        <v>43</v>
      </c>
      <c r="E4871" s="92" t="s">
        <v>44</v>
      </c>
      <c r="F4871" s="92" t="s">
        <v>34</v>
      </c>
      <c r="G4871" s="92" t="s">
        <v>97</v>
      </c>
      <c r="H4871" s="92" t="s">
        <v>94</v>
      </c>
      <c r="I4871" s="89" t="s">
        <v>221</v>
      </c>
      <c r="L4871" s="98">
        <f>L4223+(L4439*'Emission factors'!$H$16)+('Emission factors'!$H$17*'GHG Estimation'!L4655)</f>
        <v>3222.3878016000008</v>
      </c>
      <c r="M4871" s="98">
        <f>M4223+(M4439*'Emission factors'!$H$16)+('Emission factors'!$H$17*'GHG Estimation'!M4655)</f>
        <v>2295.87322752</v>
      </c>
      <c r="N4871" s="98">
        <f>N4223+(N4439*'Emission factors'!$H$16)+('Emission factors'!$H$17*'GHG Estimation'!N4655)</f>
        <v>519.30751871999996</v>
      </c>
      <c r="O4871" s="98">
        <f>O4223+(O4439*'Emission factors'!$H$16)+('Emission factors'!$H$17*'GHG Estimation'!O4655)</f>
        <v>1393.85610432</v>
      </c>
      <c r="P4871" s="98">
        <f>P4223+(P4439*'Emission factors'!$H$16)+('Emission factors'!$H$17*'GHG Estimation'!P4655)</f>
        <v>694.22524415999999</v>
      </c>
      <c r="Q4871" s="98">
        <f>Q4223+(Q4439*'Emission factors'!$H$16)+('Emission factors'!$H$17*'GHG Estimation'!Q4655)</f>
        <v>76.535514239999969</v>
      </c>
      <c r="R4871" s="98">
        <f>R4223+(R4439*'Emission factors'!$H$16)+('Emission factors'!$H$17*'GHG Estimation'!R4655)</f>
        <v>0</v>
      </c>
      <c r="S4871" s="98">
        <f>S4223+(S4439*'Emission factors'!$H$16)+('Emission factors'!$H$17*'GHG Estimation'!S4655)</f>
        <v>217.28173823999998</v>
      </c>
      <c r="T4871" s="98">
        <f>T4223+(T4439*'Emission factors'!$H$16)+('Emission factors'!$H$17*'GHG Estimation'!T4655)</f>
        <v>318.41881151999996</v>
      </c>
      <c r="U4871" s="98">
        <f>U4223+(U4439*'Emission factors'!$H$16)+('Emission factors'!$H$17*'GHG Estimation'!U4655)</f>
        <v>81.997188479999977</v>
      </c>
    </row>
    <row r="4872" spans="1:21" x14ac:dyDescent="0.25">
      <c r="A4872" s="92" t="s">
        <v>11</v>
      </c>
      <c r="B4872" s="92" t="s">
        <v>12</v>
      </c>
      <c r="C4872" s="92" t="s">
        <v>43</v>
      </c>
      <c r="D4872" s="92" t="s">
        <v>43</v>
      </c>
      <c r="E4872" s="92" t="s">
        <v>44</v>
      </c>
      <c r="F4872" s="92" t="s">
        <v>34</v>
      </c>
      <c r="G4872" s="92" t="s">
        <v>97</v>
      </c>
      <c r="H4872" s="92" t="s">
        <v>94</v>
      </c>
      <c r="I4872" s="89" t="s">
        <v>222</v>
      </c>
      <c r="L4872" s="98">
        <f>L4224+(L4440*'Emission factors'!$H$16)+('Emission factors'!$H$17*'GHG Estimation'!L4656)</f>
        <v>247.70534591999996</v>
      </c>
      <c r="M4872" s="98">
        <f>M4224+(M4440*'Emission factors'!$H$16)+('Emission factors'!$H$17*'GHG Estimation'!M4656)</f>
        <v>215.91231551999999</v>
      </c>
      <c r="N4872" s="98">
        <f>N4224+(N4440*'Emission factors'!$H$16)+('Emission factors'!$H$17*'GHG Estimation'!N4656)</f>
        <v>176.94383039999997</v>
      </c>
      <c r="O4872" s="98">
        <f>O4224+(O4440*'Emission factors'!$H$16)+('Emission factors'!$H$17*'GHG Estimation'!O4656)</f>
        <v>62.849295359999992</v>
      </c>
      <c r="P4872" s="98">
        <f>P4224+(P4440*'Emission factors'!$H$16)+('Emission factors'!$H$17*'GHG Estimation'!P4656)</f>
        <v>6.8310969599999982</v>
      </c>
      <c r="Q4872" s="98">
        <f>Q4224+(Q4440*'Emission factors'!$H$16)+('Emission factors'!$H$17*'GHG Estimation'!Q4656)</f>
        <v>0</v>
      </c>
      <c r="R4872" s="98">
        <f>R4224+(R4440*'Emission factors'!$H$16)+('Emission factors'!$H$17*'GHG Estimation'!R4656)</f>
        <v>0</v>
      </c>
      <c r="S4872" s="98">
        <f>S4224+(S4440*'Emission factors'!$H$16)+('Emission factors'!$H$17*'GHG Estimation'!S4656)</f>
        <v>0</v>
      </c>
      <c r="T4872" s="98">
        <f>T4224+(T4440*'Emission factors'!$H$16)+('Emission factors'!$H$17*'GHG Estimation'!T4656)</f>
        <v>172.16286335999999</v>
      </c>
      <c r="U4872" s="98">
        <f>U4224+(U4440*'Emission factors'!$H$16)+('Emission factors'!$H$17*'GHG Estimation'!U4656)</f>
        <v>266.50087296000004</v>
      </c>
    </row>
    <row r="4873" spans="1:21" x14ac:dyDescent="0.25">
      <c r="A4873" s="92" t="s">
        <v>11</v>
      </c>
      <c r="B4873" s="92" t="s">
        <v>12</v>
      </c>
      <c r="C4873" s="92" t="s">
        <v>43</v>
      </c>
      <c r="D4873" s="92" t="s">
        <v>43</v>
      </c>
      <c r="E4873" s="92" t="s">
        <v>44</v>
      </c>
      <c r="F4873" s="92" t="s">
        <v>34</v>
      </c>
      <c r="G4873" s="92" t="s">
        <v>97</v>
      </c>
      <c r="H4873" s="92" t="s">
        <v>94</v>
      </c>
      <c r="I4873" s="89" t="s">
        <v>201</v>
      </c>
      <c r="L4873" s="98">
        <f>L4225+(L4441*'Emission factors'!$H$16)+('Emission factors'!$H$17*'GHG Estimation'!L4657)</f>
        <v>31507.413667199995</v>
      </c>
      <c r="M4873" s="98">
        <f>M4225+(M4441*'Emission factors'!$H$16)+('Emission factors'!$H$17*'GHG Estimation'!M4657)</f>
        <v>19031.299989119998</v>
      </c>
      <c r="N4873" s="98">
        <f>N4225+(N4441*'Emission factors'!$H$16)+('Emission factors'!$H$17*'GHG Estimation'!N4657)</f>
        <v>4421.7057964799997</v>
      </c>
      <c r="O4873" s="98">
        <f>O4225+(O4441*'Emission factors'!$H$16)+('Emission factors'!$H$17*'GHG Estimation'!O4657)</f>
        <v>656.01754944000015</v>
      </c>
      <c r="P4873" s="98">
        <f>P4225+(P4441*'Emission factors'!$H$16)+('Emission factors'!$H$17*'GHG Estimation'!P4657)</f>
        <v>660.01370111999984</v>
      </c>
      <c r="Q4873" s="98">
        <f>Q4225+(Q4441*'Emission factors'!$H$16)+('Emission factors'!$H$17*'GHG Estimation'!Q4657)</f>
        <v>301.95370559999992</v>
      </c>
      <c r="R4873" s="98">
        <f>R4225+(R4441*'Emission factors'!$H$16)+('Emission factors'!$H$17*'GHG Estimation'!R4657)</f>
        <v>82.653870719999986</v>
      </c>
      <c r="S4873" s="98">
        <f>S4225+(S4441*'Emission factors'!$H$16)+('Emission factors'!$H$17*'GHG Estimation'!S4657)</f>
        <v>95.635357439999993</v>
      </c>
      <c r="T4873" s="98">
        <f>T4225+(T4441*'Emission factors'!$H$16)+('Emission factors'!$H$17*'GHG Estimation'!T4657)</f>
        <v>109.29755135999997</v>
      </c>
      <c r="U4873" s="98">
        <f>U4225+(U4441*'Emission factors'!$H$16)+('Emission factors'!$H$17*'GHG Estimation'!U4657)</f>
        <v>111.36369791999996</v>
      </c>
    </row>
    <row r="4874" spans="1:21" x14ac:dyDescent="0.25">
      <c r="A4874" s="92" t="s">
        <v>11</v>
      </c>
      <c r="B4874" s="92" t="s">
        <v>12</v>
      </c>
      <c r="C4874" s="92" t="s">
        <v>43</v>
      </c>
      <c r="D4874" s="92" t="s">
        <v>43</v>
      </c>
      <c r="E4874" s="92" t="s">
        <v>44</v>
      </c>
      <c r="F4874" s="92" t="s">
        <v>34</v>
      </c>
      <c r="G4874" s="92" t="s">
        <v>97</v>
      </c>
      <c r="H4874" s="92" t="s">
        <v>94</v>
      </c>
      <c r="I4874" s="92" t="s">
        <v>207</v>
      </c>
      <c r="L4874" s="98">
        <f>L4226+(L4442*'Emission factors'!$H$16)+('Emission factors'!$H$17*'GHG Estimation'!L4658)</f>
        <v>4501.8450547200009</v>
      </c>
      <c r="M4874" s="98">
        <f>M4226+(M4442*'Emission factors'!$H$16)+('Emission factors'!$H$17*'GHG Estimation'!M4658)</f>
        <v>2224.3429132799997</v>
      </c>
      <c r="N4874" s="98">
        <f>N4226+(N4442*'Emission factors'!$H$16)+('Emission factors'!$H$17*'GHG Estimation'!N4658)</f>
        <v>767.38124735999986</v>
      </c>
      <c r="O4874" s="98">
        <f>O4226+(O4442*'Emission factors'!$H$16)+('Emission factors'!$H$17*'GHG Estimation'!O4658)</f>
        <v>676.45478207999997</v>
      </c>
      <c r="P4874" s="98">
        <f>P4226+(P4442*'Emission factors'!$H$16)+('Emission factors'!$H$17*'GHG Estimation'!P4658)</f>
        <v>184.48766783999997</v>
      </c>
      <c r="Q4874" s="98">
        <f>Q4226+(Q4442*'Emission factors'!$H$16)+('Emission factors'!$H$17*'GHG Estimation'!Q4658)</f>
        <v>0</v>
      </c>
      <c r="R4874" s="98">
        <f>R4226+(R4442*'Emission factors'!$H$16)+('Emission factors'!$H$17*'GHG Estimation'!R4658)</f>
        <v>0</v>
      </c>
      <c r="S4874" s="98">
        <f>S4226+(S4442*'Emission factors'!$H$16)+('Emission factors'!$H$17*'GHG Estimation'!S4658)</f>
        <v>0</v>
      </c>
      <c r="T4874" s="98">
        <f>T4226+(T4442*'Emission factors'!$H$16)+('Emission factors'!$H$17*'GHG Estimation'!T4658)</f>
        <v>0</v>
      </c>
      <c r="U4874" s="98">
        <f>U4226+(U4442*'Emission factors'!$H$16)+('Emission factors'!$H$17*'GHG Estimation'!U4658)</f>
        <v>0</v>
      </c>
    </row>
    <row r="4875" spans="1:21" x14ac:dyDescent="0.25">
      <c r="A4875" s="92" t="s">
        <v>11</v>
      </c>
      <c r="B4875" s="92" t="s">
        <v>12</v>
      </c>
      <c r="C4875" s="92" t="s">
        <v>43</v>
      </c>
      <c r="D4875" s="92" t="s">
        <v>43</v>
      </c>
      <c r="E4875" s="92" t="s">
        <v>44</v>
      </c>
      <c r="F4875" s="92" t="s">
        <v>34</v>
      </c>
      <c r="G4875" s="92" t="s">
        <v>97</v>
      </c>
      <c r="H4875" s="92" t="s">
        <v>94</v>
      </c>
      <c r="I4875" s="89" t="s">
        <v>218</v>
      </c>
      <c r="L4875" s="98">
        <f>L4227+(L4443*'Emission factors'!$H$16)+('Emission factors'!$H$17*'GHG Estimation'!L4659)</f>
        <v>3100.15681344</v>
      </c>
      <c r="M4875" s="98">
        <f>M4227+(M4443*'Emission factors'!$H$16)+('Emission factors'!$H$17*'GHG Estimation'!M4659)</f>
        <v>1255.9608422400001</v>
      </c>
      <c r="N4875" s="98">
        <f>N4227+(N4443*'Emission factors'!$H$16)+('Emission factors'!$H$17*'GHG Estimation'!N4659)</f>
        <v>123.0077952</v>
      </c>
      <c r="O4875" s="98">
        <f>O4227+(O4443*'Emission factors'!$H$16)+('Emission factors'!$H$17*'GHG Estimation'!O4659)</f>
        <v>143.45303616000001</v>
      </c>
      <c r="P4875" s="98">
        <f>P4227+(P4443*'Emission factors'!$H$16)+('Emission factors'!$H$17*'GHG Estimation'!P4659)</f>
        <v>211.76400575999997</v>
      </c>
      <c r="Q4875" s="98">
        <f>Q4227+(Q4443*'Emission factors'!$H$16)+('Emission factors'!$H$17*'GHG Estimation'!Q4659)</f>
        <v>321.08558208000005</v>
      </c>
      <c r="R4875" s="98">
        <f>R4227+(R4443*'Emission factors'!$H$16)+('Emission factors'!$H$17*'GHG Estimation'!R4659)</f>
        <v>129.79885056000001</v>
      </c>
      <c r="S4875" s="98">
        <f>S4227+(S4443*'Emission factors'!$H$16)+('Emission factors'!$H$17*'GHG Estimation'!S4659)</f>
        <v>75.142066559999961</v>
      </c>
      <c r="T4875" s="98">
        <f>T4227+(T4443*'Emission factors'!$H$16)+('Emission factors'!$H$17*'GHG Estimation'!T4659)</f>
        <v>184.46364288000004</v>
      </c>
      <c r="U4875" s="98">
        <f>U4227+(U4443*'Emission factors'!$H$16)+('Emission factors'!$H$17*'GHG Estimation'!U4659)</f>
        <v>157.12323840000002</v>
      </c>
    </row>
    <row r="4876" spans="1:21" x14ac:dyDescent="0.25">
      <c r="A4876" s="92" t="s">
        <v>11</v>
      </c>
      <c r="B4876" s="92" t="s">
        <v>12</v>
      </c>
      <c r="C4876" s="92" t="s">
        <v>43</v>
      </c>
      <c r="D4876" s="92" t="s">
        <v>43</v>
      </c>
      <c r="E4876" s="92" t="s">
        <v>44</v>
      </c>
      <c r="F4876" s="92" t="s">
        <v>34</v>
      </c>
      <c r="G4876" s="92" t="s">
        <v>97</v>
      </c>
      <c r="H4876" s="92" t="s">
        <v>94</v>
      </c>
      <c r="I4876" s="89" t="s">
        <v>194</v>
      </c>
      <c r="L4876" s="98">
        <f>L4228+(L4444*'Emission factors'!$H$16)+('Emission factors'!$H$17*'GHG Estimation'!L4660)</f>
        <v>1068.6622540799999</v>
      </c>
      <c r="M4876" s="98">
        <f>M4228+(M4444*'Emission factors'!$H$16)+('Emission factors'!$H$17*'GHG Estimation'!M4660)</f>
        <v>933.39372096</v>
      </c>
      <c r="N4876" s="98">
        <f>N4228+(N4444*'Emission factors'!$H$16)+('Emission factors'!$H$17*'GHG Estimation'!N4660)</f>
        <v>220.02058368000002</v>
      </c>
      <c r="O4876" s="98">
        <f>O4228+(O4444*'Emission factors'!$H$16)+('Emission factors'!$H$17*'GHG Estimation'!O4660)</f>
        <v>6.8310969599999982</v>
      </c>
      <c r="P4876" s="98">
        <f>P4228+(P4444*'Emission factors'!$H$16)+('Emission factors'!$H$17*'GHG Estimation'!P4660)</f>
        <v>0</v>
      </c>
      <c r="Q4876" s="98">
        <f>Q4228+(Q4444*'Emission factors'!$H$16)+('Emission factors'!$H$17*'GHG Estimation'!Q4660)</f>
        <v>0</v>
      </c>
      <c r="R4876" s="98">
        <f>R4228+(R4444*'Emission factors'!$H$16)+('Emission factors'!$H$17*'GHG Estimation'!R4660)</f>
        <v>0</v>
      </c>
      <c r="S4876" s="98">
        <f>S4228+(S4444*'Emission factors'!$H$16)+('Emission factors'!$H$17*'GHG Estimation'!S4660)</f>
        <v>0</v>
      </c>
      <c r="T4876" s="98">
        <f>T4228+(T4444*'Emission factors'!$H$16)+('Emission factors'!$H$17*'GHG Estimation'!T4660)</f>
        <v>0</v>
      </c>
      <c r="U4876" s="98">
        <f>U4228+(U4444*'Emission factors'!$H$16)+('Emission factors'!$H$17*'GHG Estimation'!U4660)</f>
        <v>0</v>
      </c>
    </row>
    <row r="4877" spans="1:21" x14ac:dyDescent="0.25">
      <c r="A4877" s="92" t="s">
        <v>11</v>
      </c>
      <c r="B4877" s="92" t="s">
        <v>12</v>
      </c>
      <c r="C4877" s="92" t="s">
        <v>43</v>
      </c>
      <c r="D4877" s="92" t="s">
        <v>43</v>
      </c>
      <c r="E4877" s="92" t="s">
        <v>44</v>
      </c>
      <c r="F4877" s="92" t="s">
        <v>34</v>
      </c>
      <c r="G4877" s="92" t="s">
        <v>97</v>
      </c>
      <c r="H4877" s="92" t="s">
        <v>94</v>
      </c>
      <c r="I4877" s="89" t="s">
        <v>195</v>
      </c>
      <c r="L4877" s="98">
        <f>L4229+(L4445*'Emission factors'!$H$16)+('Emission factors'!$H$17*'GHG Estimation'!L4661)</f>
        <v>16.401039360000002</v>
      </c>
      <c r="M4877" s="98">
        <f>M4229+(M4445*'Emission factors'!$H$16)+('Emission factors'!$H$17*'GHG Estimation'!M4661)</f>
        <v>0</v>
      </c>
      <c r="N4877" s="98">
        <f>N4229+(N4445*'Emission factors'!$H$16)+('Emission factors'!$H$17*'GHG Estimation'!N4661)</f>
        <v>0</v>
      </c>
      <c r="O4877" s="98">
        <f>O4229+(O4445*'Emission factors'!$H$16)+('Emission factors'!$H$17*'GHG Estimation'!O4661)</f>
        <v>0</v>
      </c>
      <c r="P4877" s="98">
        <f>P4229+(P4445*'Emission factors'!$H$16)+('Emission factors'!$H$17*'GHG Estimation'!P4661)</f>
        <v>0</v>
      </c>
      <c r="Q4877" s="98">
        <f>Q4229+(Q4445*'Emission factors'!$H$16)+('Emission factors'!$H$17*'GHG Estimation'!Q4661)</f>
        <v>0</v>
      </c>
      <c r="R4877" s="98">
        <f>R4229+(R4445*'Emission factors'!$H$16)+('Emission factors'!$H$17*'GHG Estimation'!R4661)</f>
        <v>0</v>
      </c>
      <c r="S4877" s="98">
        <f>S4229+(S4445*'Emission factors'!$H$16)+('Emission factors'!$H$17*'GHG Estimation'!S4661)</f>
        <v>0</v>
      </c>
      <c r="T4877" s="98">
        <f>T4229+(T4445*'Emission factors'!$H$16)+('Emission factors'!$H$17*'GHG Estimation'!T4661)</f>
        <v>581.21183231999998</v>
      </c>
      <c r="U4877" s="98">
        <f>U4229+(U4445*'Emission factors'!$H$16)+('Emission factors'!$H$17*'GHG Estimation'!U4661)</f>
        <v>1011.7391155200002</v>
      </c>
    </row>
    <row r="4878" spans="1:21" x14ac:dyDescent="0.25">
      <c r="A4878" s="92" t="s">
        <v>11</v>
      </c>
      <c r="B4878" s="92" t="s">
        <v>12</v>
      </c>
      <c r="C4878" s="92" t="s">
        <v>43</v>
      </c>
      <c r="D4878" s="92" t="s">
        <v>43</v>
      </c>
      <c r="E4878" s="92" t="s">
        <v>44</v>
      </c>
      <c r="F4878" s="92" t="s">
        <v>34</v>
      </c>
      <c r="G4878" s="92" t="s">
        <v>97</v>
      </c>
      <c r="H4878" s="92" t="s">
        <v>94</v>
      </c>
      <c r="I4878" s="89" t="s">
        <v>209</v>
      </c>
      <c r="L4878" s="98">
        <f>L4230+(L4446*'Emission factors'!$H$16)+('Emission factors'!$H$17*'GHG Estimation'!L4662)</f>
        <v>2846.2370111999999</v>
      </c>
      <c r="M4878" s="98">
        <f>M4230+(M4446*'Emission factors'!$H$16)+('Emission factors'!$H$17*'GHG Estimation'!M4662)</f>
        <v>1793.3991974400001</v>
      </c>
      <c r="N4878" s="98">
        <f>N4230+(N4446*'Emission factors'!$H$16)+('Emission factors'!$H$17*'GHG Estimation'!N4662)</f>
        <v>782.37282240000013</v>
      </c>
      <c r="O4878" s="98">
        <f>O4230+(O4446*'Emission factors'!$H$16)+('Emission factors'!$H$17*'GHG Estimation'!O4662)</f>
        <v>841.01774976000002</v>
      </c>
      <c r="P4878" s="98">
        <f>P4230+(P4446*'Emission factors'!$H$16)+('Emission factors'!$H$17*'GHG Estimation'!P4662)</f>
        <v>965.41899263999994</v>
      </c>
      <c r="Q4878" s="98">
        <f>Q4230+(Q4446*'Emission factors'!$H$16)+('Emission factors'!$H$17*'GHG Estimation'!Q4662)</f>
        <v>761.69534015999989</v>
      </c>
      <c r="R4878" s="98">
        <f>R4230+(R4446*'Emission factors'!$H$16)+('Emission factors'!$H$17*'GHG Estimation'!R4662)</f>
        <v>667.31728896000004</v>
      </c>
      <c r="S4878" s="98">
        <f>S4230+(S4446*'Emission factors'!$H$16)+('Emission factors'!$H$17*'GHG Estimation'!S4662)</f>
        <v>703.19456256000012</v>
      </c>
      <c r="T4878" s="98">
        <f>T4230+(T4446*'Emission factors'!$H$16)+('Emission factors'!$H$17*'GHG Estimation'!T4662)</f>
        <v>179.38636800000006</v>
      </c>
      <c r="U4878" s="98">
        <f>U4230+(U4446*'Emission factors'!$H$16)+('Emission factors'!$H$17*'GHG Estimation'!U4662)</f>
        <v>0</v>
      </c>
    </row>
    <row r="4879" spans="1:21" x14ac:dyDescent="0.25">
      <c r="A4879" s="92" t="s">
        <v>11</v>
      </c>
      <c r="B4879" s="92" t="s">
        <v>12</v>
      </c>
      <c r="C4879" s="92" t="s">
        <v>43</v>
      </c>
      <c r="D4879" s="92" t="s">
        <v>43</v>
      </c>
      <c r="E4879" s="92" t="s">
        <v>44</v>
      </c>
      <c r="F4879" s="92" t="s">
        <v>34</v>
      </c>
      <c r="G4879" s="92" t="s">
        <v>97</v>
      </c>
      <c r="H4879" s="92" t="s">
        <v>94</v>
      </c>
      <c r="I4879" s="89" t="s">
        <v>208</v>
      </c>
      <c r="L4879" s="98">
        <f>L4231+(L4447*'Emission factors'!$H$16)+('Emission factors'!$H$17*'GHG Estimation'!L4663)</f>
        <v>6.8310969599999982</v>
      </c>
      <c r="M4879" s="98">
        <f>M4231+(M4447*'Emission factors'!$H$16)+('Emission factors'!$H$17*'GHG Estimation'!M4663)</f>
        <v>0</v>
      </c>
      <c r="N4879" s="98">
        <f>N4231+(N4447*'Emission factors'!$H$16)+('Emission factors'!$H$17*'GHG Estimation'!N4663)</f>
        <v>0</v>
      </c>
      <c r="O4879" s="98">
        <f>O4231+(O4447*'Emission factors'!$H$16)+('Emission factors'!$H$17*'GHG Estimation'!O4663)</f>
        <v>0</v>
      </c>
      <c r="P4879" s="98">
        <f>P4231+(P4447*'Emission factors'!$H$16)+('Emission factors'!$H$17*'GHG Estimation'!P4663)</f>
        <v>0</v>
      </c>
      <c r="Q4879" s="98">
        <f>Q4231+(Q4447*'Emission factors'!$H$16)+('Emission factors'!$H$17*'GHG Estimation'!Q4663)</f>
        <v>199.86364223999999</v>
      </c>
      <c r="R4879" s="98">
        <f>R4231+(R4447*'Emission factors'!$H$16)+('Emission factors'!$H$17*'GHG Estimation'!R4663)</f>
        <v>134.27550144</v>
      </c>
      <c r="S4879" s="98">
        <f>S4231+(S4447*'Emission factors'!$H$16)+('Emission factors'!$H$17*'GHG Estimation'!S4663)</f>
        <v>90.205716479999978</v>
      </c>
      <c r="T4879" s="98">
        <f>T4231+(T4447*'Emission factors'!$H$16)+('Emission factors'!$H$17*'GHG Estimation'!T4663)</f>
        <v>22.551429119999995</v>
      </c>
      <c r="U4879" s="98">
        <f>U4231+(U4447*'Emission factors'!$H$16)+('Emission factors'!$H$17*'GHG Estimation'!U4663)</f>
        <v>0</v>
      </c>
    </row>
    <row r="4880" spans="1:21" x14ac:dyDescent="0.25">
      <c r="A4880" s="92" t="s">
        <v>11</v>
      </c>
      <c r="B4880" s="92" t="s">
        <v>12</v>
      </c>
      <c r="C4880" s="92" t="s">
        <v>43</v>
      </c>
      <c r="D4880" s="92" t="s">
        <v>43</v>
      </c>
      <c r="E4880" s="92" t="s">
        <v>44</v>
      </c>
      <c r="F4880" s="92" t="s">
        <v>34</v>
      </c>
      <c r="G4880" s="92" t="s">
        <v>97</v>
      </c>
      <c r="H4880" s="92" t="s">
        <v>94</v>
      </c>
      <c r="I4880" s="89" t="s">
        <v>226</v>
      </c>
      <c r="L4880" s="98">
        <f>L4232+(L4448*'Emission factors'!$H$16)+('Emission factors'!$H$17*'GHG Estimation'!L4664)</f>
        <v>0</v>
      </c>
      <c r="M4880" s="98">
        <f>M4232+(M4448*'Emission factors'!$H$16)+('Emission factors'!$H$17*'GHG Estimation'!M4664)</f>
        <v>0</v>
      </c>
      <c r="N4880" s="98">
        <f>N4232+(N4448*'Emission factors'!$H$16)+('Emission factors'!$H$17*'GHG Estimation'!N4664)</f>
        <v>0</v>
      </c>
      <c r="O4880" s="98">
        <f>O4232+(O4448*'Emission factors'!$H$16)+('Emission factors'!$H$17*'GHG Estimation'!O4664)</f>
        <v>0</v>
      </c>
      <c r="P4880" s="98">
        <f>P4232+(P4448*'Emission factors'!$H$16)+('Emission factors'!$H$17*'GHG Estimation'!P4664)</f>
        <v>0</v>
      </c>
      <c r="Q4880" s="98">
        <f>Q4232+(Q4448*'Emission factors'!$H$16)+('Emission factors'!$H$17*'GHG Estimation'!Q4664)</f>
        <v>0</v>
      </c>
      <c r="R4880" s="98">
        <f>R4232+(R4448*'Emission factors'!$H$16)+('Emission factors'!$H$17*'GHG Estimation'!R4664)</f>
        <v>0</v>
      </c>
      <c r="S4880" s="98">
        <f>S4232+(S4448*'Emission factors'!$H$16)+('Emission factors'!$H$17*'GHG Estimation'!S4664)</f>
        <v>0</v>
      </c>
      <c r="T4880" s="98">
        <f>T4232+(T4448*'Emission factors'!$H$16)+('Emission factors'!$H$17*'GHG Estimation'!T4664)</f>
        <v>0</v>
      </c>
      <c r="U4880" s="98">
        <f>U4232+(U4448*'Emission factors'!$H$16)+('Emission factors'!$H$17*'GHG Estimation'!U4664)</f>
        <v>0</v>
      </c>
    </row>
    <row r="4881" spans="1:21" x14ac:dyDescent="0.25">
      <c r="A4881" s="92" t="s">
        <v>11</v>
      </c>
      <c r="B4881" s="92" t="s">
        <v>12</v>
      </c>
      <c r="C4881" s="92" t="s">
        <v>43</v>
      </c>
      <c r="D4881" s="92" t="s">
        <v>43</v>
      </c>
      <c r="E4881" s="92" t="s">
        <v>44</v>
      </c>
      <c r="F4881" s="92" t="s">
        <v>34</v>
      </c>
      <c r="G4881" s="92" t="s">
        <v>97</v>
      </c>
      <c r="H4881" s="92" t="s">
        <v>94</v>
      </c>
      <c r="I4881" s="89" t="s">
        <v>196</v>
      </c>
      <c r="L4881" s="98">
        <f>L4233+(L4449*'Emission factors'!$H$16)+('Emission factors'!$H$17*'GHG Estimation'!L4665)</f>
        <v>1450.1385772799997</v>
      </c>
      <c r="M4881" s="98">
        <f>M4233+(M4449*'Emission factors'!$H$16)+('Emission factors'!$H$17*'GHG Estimation'!M4665)</f>
        <v>760.53413376000003</v>
      </c>
      <c r="N4881" s="98">
        <f>N4233+(N4449*'Emission factors'!$H$16)+('Emission factors'!$H$17*'GHG Estimation'!N4665)</f>
        <v>241.89130560000001</v>
      </c>
      <c r="O4881" s="98">
        <f>O4233+(O4449*'Emission factors'!$H$16)+('Emission factors'!$H$17*'GHG Estimation'!O4665)</f>
        <v>858.92435327999988</v>
      </c>
      <c r="P4881" s="98">
        <f>P4233+(P4449*'Emission factors'!$H$16)+('Emission factors'!$H$17*'GHG Estimation'!P4665)</f>
        <v>554.13570240000001</v>
      </c>
      <c r="Q4881" s="98">
        <f>Q4233+(Q4449*'Emission factors'!$H$16)+('Emission factors'!$H$17*'GHG Estimation'!Q4665)</f>
        <v>92.920536959999978</v>
      </c>
      <c r="R4881" s="98">
        <f>R4233+(R4449*'Emission factors'!$H$16)+('Emission factors'!$H$17*'GHG Estimation'!R4665)</f>
        <v>0</v>
      </c>
      <c r="S4881" s="98">
        <f>S4233+(S4449*'Emission factors'!$H$16)+('Emission factors'!$H$17*'GHG Estimation'!S4665)</f>
        <v>0</v>
      </c>
      <c r="T4881" s="98">
        <f>T4233+(T4449*'Emission factors'!$H$16)+('Emission factors'!$H$17*'GHG Estimation'!T4665)</f>
        <v>254.18407680000001</v>
      </c>
      <c r="U4881" s="98">
        <f>U4233+(U4449*'Emission factors'!$H$16)+('Emission factors'!$H$17*'GHG Estimation'!U4665)</f>
        <v>248.67435264</v>
      </c>
    </row>
    <row r="4882" spans="1:21" x14ac:dyDescent="0.25">
      <c r="A4882" s="92" t="s">
        <v>11</v>
      </c>
      <c r="B4882" s="92" t="s">
        <v>12</v>
      </c>
      <c r="C4882" s="92" t="s">
        <v>43</v>
      </c>
      <c r="D4882" s="92" t="s">
        <v>43</v>
      </c>
      <c r="E4882" s="92" t="s">
        <v>44</v>
      </c>
      <c r="F4882" s="92" t="s">
        <v>34</v>
      </c>
      <c r="G4882" s="92" t="s">
        <v>97</v>
      </c>
      <c r="H4882" s="92" t="s">
        <v>94</v>
      </c>
      <c r="I4882" s="89" t="s">
        <v>197</v>
      </c>
      <c r="L4882" s="98">
        <f>L4234+(L4450*'Emission factors'!$H$16)+('Emission factors'!$H$17*'GHG Estimation'!L4666)</f>
        <v>13779.860165759997</v>
      </c>
      <c r="M4882" s="98">
        <f>M4234+(M4450*'Emission factors'!$H$16)+('Emission factors'!$H$17*'GHG Estimation'!M4666)</f>
        <v>5737.3926892800009</v>
      </c>
      <c r="N4882" s="98">
        <f>N4234+(N4450*'Emission factors'!$H$16)+('Emission factors'!$H$17*'GHG Estimation'!N4666)</f>
        <v>3347.2134854399987</v>
      </c>
      <c r="O4882" s="98">
        <f>O4234+(O4450*'Emission factors'!$H$16)+('Emission factors'!$H$17*'GHG Estimation'!O4666)</f>
        <v>1962.2065747199995</v>
      </c>
      <c r="P4882" s="98">
        <f>P4234+(P4450*'Emission factors'!$H$16)+('Emission factors'!$H$17*'GHG Estimation'!P4666)</f>
        <v>1028.8769203199997</v>
      </c>
      <c r="Q4882" s="98">
        <f>Q4234+(Q4450*'Emission factors'!$H$16)+('Emission factors'!$H$17*'GHG Estimation'!Q4666)</f>
        <v>1270.2476851199999</v>
      </c>
      <c r="R4882" s="98">
        <f>R4234+(R4450*'Emission factors'!$H$16)+('Emission factors'!$H$17*'GHG Estimation'!R4666)</f>
        <v>1311.3223584</v>
      </c>
      <c r="S4882" s="98">
        <f>S4234+(S4450*'Emission factors'!$H$16)+('Emission factors'!$H$17*'GHG Estimation'!S4666)</f>
        <v>973.69158719999984</v>
      </c>
      <c r="T4882" s="98">
        <f>T4234+(T4450*'Emission factors'!$H$16)+('Emission factors'!$H$17*'GHG Estimation'!T4666)</f>
        <v>217.96244543999995</v>
      </c>
      <c r="U4882" s="98">
        <f>U4234+(U4450*'Emission factors'!$H$16)+('Emission factors'!$H$17*'GHG Estimation'!U4666)</f>
        <v>0</v>
      </c>
    </row>
    <row r="4883" spans="1:21" x14ac:dyDescent="0.25">
      <c r="A4883" s="92" t="s">
        <v>11</v>
      </c>
      <c r="B4883" s="92" t="s">
        <v>12</v>
      </c>
      <c r="C4883" s="92" t="s">
        <v>43</v>
      </c>
      <c r="D4883" s="92" t="s">
        <v>43</v>
      </c>
      <c r="E4883" s="92" t="s">
        <v>44</v>
      </c>
      <c r="F4883" s="92" t="s">
        <v>34</v>
      </c>
      <c r="G4883" s="92" t="s">
        <v>97</v>
      </c>
      <c r="H4883" s="92" t="s">
        <v>94</v>
      </c>
      <c r="I4883" s="89" t="s">
        <v>229</v>
      </c>
      <c r="L4883" s="98">
        <f>L4235+(L4451*'Emission factors'!$H$16)+('Emission factors'!$H$17*'GHG Estimation'!L4667)</f>
        <v>0</v>
      </c>
      <c r="M4883" s="98">
        <f>M4235+(M4451*'Emission factors'!$H$16)+('Emission factors'!$H$17*'GHG Estimation'!M4667)</f>
        <v>0</v>
      </c>
      <c r="N4883" s="98">
        <f>N4235+(N4451*'Emission factors'!$H$16)+('Emission factors'!$H$17*'GHG Estimation'!N4667)</f>
        <v>0</v>
      </c>
      <c r="O4883" s="98">
        <f>O4235+(O4451*'Emission factors'!$H$16)+('Emission factors'!$H$17*'GHG Estimation'!O4667)</f>
        <v>0</v>
      </c>
      <c r="P4883" s="98">
        <f>P4235+(P4451*'Emission factors'!$H$16)+('Emission factors'!$H$17*'GHG Estimation'!P4667)</f>
        <v>0</v>
      </c>
      <c r="Q4883" s="98">
        <f>Q4235+(Q4451*'Emission factors'!$H$16)+('Emission factors'!$H$17*'GHG Estimation'!Q4667)</f>
        <v>0</v>
      </c>
      <c r="R4883" s="98">
        <f>R4235+(R4451*'Emission factors'!$H$16)+('Emission factors'!$H$17*'GHG Estimation'!R4667)</f>
        <v>0</v>
      </c>
      <c r="S4883" s="98">
        <f>S4235+(S4451*'Emission factors'!$H$16)+('Emission factors'!$H$17*'GHG Estimation'!S4667)</f>
        <v>0</v>
      </c>
      <c r="T4883" s="98">
        <f>T4235+(T4451*'Emission factors'!$H$16)+('Emission factors'!$H$17*'GHG Estimation'!T4667)</f>
        <v>0</v>
      </c>
      <c r="U4883" s="98">
        <f>U4235+(U4451*'Emission factors'!$H$16)+('Emission factors'!$H$17*'GHG Estimation'!U4667)</f>
        <v>0</v>
      </c>
    </row>
    <row r="4884" spans="1:21" x14ac:dyDescent="0.25">
      <c r="A4884" s="92" t="s">
        <v>11</v>
      </c>
      <c r="B4884" s="92" t="s">
        <v>12</v>
      </c>
      <c r="C4884" s="92" t="s">
        <v>43</v>
      </c>
      <c r="D4884" s="92" t="s">
        <v>43</v>
      </c>
      <c r="E4884" s="92" t="s">
        <v>44</v>
      </c>
      <c r="F4884" s="92" t="s">
        <v>34</v>
      </c>
      <c r="G4884" s="92" t="s">
        <v>97</v>
      </c>
      <c r="H4884" s="92" t="s">
        <v>94</v>
      </c>
      <c r="I4884" s="89" t="s">
        <v>198</v>
      </c>
      <c r="L4884" s="98">
        <f>L4236+(L4452*'Emission factors'!$H$16)+('Emission factors'!$H$17*'GHG Estimation'!L4668)</f>
        <v>0</v>
      </c>
      <c r="M4884" s="98">
        <f>M4236+(M4452*'Emission factors'!$H$16)+('Emission factors'!$H$17*'GHG Estimation'!M4668)</f>
        <v>0</v>
      </c>
      <c r="N4884" s="98">
        <f>N4236+(N4452*'Emission factors'!$H$16)+('Emission factors'!$H$17*'GHG Estimation'!N4668)</f>
        <v>0</v>
      </c>
      <c r="O4884" s="98">
        <f>O4236+(O4452*'Emission factors'!$H$16)+('Emission factors'!$H$17*'GHG Estimation'!O4668)</f>
        <v>0</v>
      </c>
      <c r="P4884" s="98">
        <f>P4236+(P4452*'Emission factors'!$H$16)+('Emission factors'!$H$17*'GHG Estimation'!P4668)</f>
        <v>0</v>
      </c>
      <c r="Q4884" s="98">
        <f>Q4236+(Q4452*'Emission factors'!$H$16)+('Emission factors'!$H$17*'GHG Estimation'!Q4668)</f>
        <v>0</v>
      </c>
      <c r="R4884" s="98">
        <f>R4236+(R4452*'Emission factors'!$H$16)+('Emission factors'!$H$17*'GHG Estimation'!R4668)</f>
        <v>0</v>
      </c>
      <c r="S4884" s="98">
        <f>S4236+(S4452*'Emission factors'!$H$16)+('Emission factors'!$H$17*'GHG Estimation'!S4668)</f>
        <v>0</v>
      </c>
      <c r="T4884" s="98">
        <f>T4236+(T4452*'Emission factors'!$H$16)+('Emission factors'!$H$17*'GHG Estimation'!T4668)</f>
        <v>0</v>
      </c>
      <c r="U4884" s="98">
        <f>U4236+(U4452*'Emission factors'!$H$16)+('Emission factors'!$H$17*'GHG Estimation'!U4668)</f>
        <v>0</v>
      </c>
    </row>
    <row r="4885" spans="1:21" x14ac:dyDescent="0.25">
      <c r="A4885" s="92" t="s">
        <v>11</v>
      </c>
      <c r="B4885" s="92" t="s">
        <v>12</v>
      </c>
      <c r="C4885" s="92" t="s">
        <v>43</v>
      </c>
      <c r="D4885" s="92" t="s">
        <v>43</v>
      </c>
      <c r="E4885" s="92" t="s">
        <v>44</v>
      </c>
      <c r="F4885" s="92" t="s">
        <v>34</v>
      </c>
      <c r="G4885" s="92" t="s">
        <v>97</v>
      </c>
      <c r="H4885" s="92" t="s">
        <v>94</v>
      </c>
      <c r="I4885" s="89" t="s">
        <v>231</v>
      </c>
      <c r="L4885" s="98">
        <f>L4237+(L4453*'Emission factors'!$H$16)+('Emission factors'!$H$17*'GHG Estimation'!L4669)</f>
        <v>0</v>
      </c>
      <c r="M4885" s="98">
        <f>M4237+(M4453*'Emission factors'!$H$16)+('Emission factors'!$H$17*'GHG Estimation'!M4669)</f>
        <v>0</v>
      </c>
      <c r="N4885" s="98">
        <f>N4237+(N4453*'Emission factors'!$H$16)+('Emission factors'!$H$17*'GHG Estimation'!N4669)</f>
        <v>0</v>
      </c>
      <c r="O4885" s="98">
        <f>O4237+(O4453*'Emission factors'!$H$16)+('Emission factors'!$H$17*'GHG Estimation'!O4669)</f>
        <v>0</v>
      </c>
      <c r="P4885" s="98">
        <f>P4237+(P4453*'Emission factors'!$H$16)+('Emission factors'!$H$17*'GHG Estimation'!P4669)</f>
        <v>0</v>
      </c>
      <c r="Q4885" s="98">
        <f>Q4237+(Q4453*'Emission factors'!$H$16)+('Emission factors'!$H$17*'GHG Estimation'!Q4669)</f>
        <v>0</v>
      </c>
      <c r="R4885" s="98">
        <f>R4237+(R4453*'Emission factors'!$H$16)+('Emission factors'!$H$17*'GHG Estimation'!R4669)</f>
        <v>0</v>
      </c>
      <c r="S4885" s="98">
        <f>S4237+(S4453*'Emission factors'!$H$16)+('Emission factors'!$H$17*'GHG Estimation'!S4669)</f>
        <v>0</v>
      </c>
      <c r="T4885" s="98">
        <f>T4237+(T4453*'Emission factors'!$H$16)+('Emission factors'!$H$17*'GHG Estimation'!T4669)</f>
        <v>0</v>
      </c>
      <c r="U4885" s="98">
        <f>U4237+(U4453*'Emission factors'!$H$16)+('Emission factors'!$H$17*'GHG Estimation'!U4669)</f>
        <v>0</v>
      </c>
    </row>
    <row r="4886" spans="1:21" x14ac:dyDescent="0.25">
      <c r="A4886" s="92" t="s">
        <v>11</v>
      </c>
      <c r="B4886" s="92" t="s">
        <v>12</v>
      </c>
      <c r="C4886" s="92" t="s">
        <v>43</v>
      </c>
      <c r="D4886" s="92" t="s">
        <v>43</v>
      </c>
      <c r="E4886" s="92" t="s">
        <v>44</v>
      </c>
      <c r="F4886" s="92" t="s">
        <v>34</v>
      </c>
      <c r="G4886" s="92" t="s">
        <v>97</v>
      </c>
      <c r="H4886" s="92" t="s">
        <v>94</v>
      </c>
      <c r="I4886" s="89" t="s">
        <v>230</v>
      </c>
      <c r="L4886" s="98">
        <f>L4238+(L4454*'Emission factors'!$H$16)+('Emission factors'!$H$17*'GHG Estimation'!L4670)</f>
        <v>0</v>
      </c>
      <c r="M4886" s="98">
        <f>M4238+(M4454*'Emission factors'!$H$16)+('Emission factors'!$H$17*'GHG Estimation'!M4670)</f>
        <v>0</v>
      </c>
      <c r="N4886" s="98">
        <f>N4238+(N4454*'Emission factors'!$H$16)+('Emission factors'!$H$17*'GHG Estimation'!N4670)</f>
        <v>0</v>
      </c>
      <c r="O4886" s="98">
        <f>O4238+(O4454*'Emission factors'!$H$16)+('Emission factors'!$H$17*'GHG Estimation'!O4670)</f>
        <v>0</v>
      </c>
      <c r="P4886" s="98">
        <f>P4238+(P4454*'Emission factors'!$H$16)+('Emission factors'!$H$17*'GHG Estimation'!P4670)</f>
        <v>0</v>
      </c>
      <c r="Q4886" s="98">
        <f>Q4238+(Q4454*'Emission factors'!$H$16)+('Emission factors'!$H$17*'GHG Estimation'!Q4670)</f>
        <v>0</v>
      </c>
      <c r="R4886" s="98">
        <f>R4238+(R4454*'Emission factors'!$H$16)+('Emission factors'!$H$17*'GHG Estimation'!R4670)</f>
        <v>0</v>
      </c>
      <c r="S4886" s="98">
        <f>S4238+(S4454*'Emission factors'!$H$16)+('Emission factors'!$H$17*'GHG Estimation'!S4670)</f>
        <v>0</v>
      </c>
      <c r="T4886" s="98">
        <f>T4238+(T4454*'Emission factors'!$H$16)+('Emission factors'!$H$17*'GHG Estimation'!T4670)</f>
        <v>0</v>
      </c>
      <c r="U4886" s="98">
        <f>U4238+(U4454*'Emission factors'!$H$16)+('Emission factors'!$H$17*'GHG Estimation'!U4670)</f>
        <v>0</v>
      </c>
    </row>
    <row r="4887" spans="1:21" x14ac:dyDescent="0.25">
      <c r="A4887" s="92" t="s">
        <v>11</v>
      </c>
      <c r="B4887" s="92" t="s">
        <v>12</v>
      </c>
      <c r="C4887" s="92" t="s">
        <v>43</v>
      </c>
      <c r="D4887" s="92" t="s">
        <v>43</v>
      </c>
      <c r="E4887" s="92" t="s">
        <v>44</v>
      </c>
      <c r="F4887" s="92" t="s">
        <v>34</v>
      </c>
      <c r="G4887" s="92" t="s">
        <v>97</v>
      </c>
      <c r="H4887" s="92" t="s">
        <v>94</v>
      </c>
      <c r="I4887" s="88" t="s">
        <v>232</v>
      </c>
      <c r="L4887" s="98">
        <f>L4239+(L4455*'Emission factors'!$H$16)+('Emission factors'!$H$17*'GHG Estimation'!L4671)</f>
        <v>31.777013759999996</v>
      </c>
      <c r="M4887" s="98">
        <f>M4239+(M4455*'Emission factors'!$H$16)+('Emission factors'!$H$17*'GHG Estimation'!M4671)</f>
        <v>0</v>
      </c>
      <c r="N4887" s="98">
        <f>N4239+(N4455*'Emission factors'!$H$16)+('Emission factors'!$H$17*'GHG Estimation'!N4671)</f>
        <v>0</v>
      </c>
      <c r="O4887" s="98">
        <f>O4239+(O4455*'Emission factors'!$H$16)+('Emission factors'!$H$17*'GHG Estimation'!O4671)</f>
        <v>0</v>
      </c>
      <c r="P4887" s="98">
        <f>P4239+(P4455*'Emission factors'!$H$16)+('Emission factors'!$H$17*'GHG Estimation'!P4671)</f>
        <v>0</v>
      </c>
      <c r="Q4887" s="98">
        <f>Q4239+(Q4455*'Emission factors'!$H$16)+('Emission factors'!$H$17*'GHG Estimation'!Q4671)</f>
        <v>0</v>
      </c>
      <c r="R4887" s="98">
        <f>R4239+(R4455*'Emission factors'!$H$16)+('Emission factors'!$H$17*'GHG Estimation'!R4671)</f>
        <v>0</v>
      </c>
      <c r="S4887" s="98">
        <f>S4239+(S4455*'Emission factors'!$H$16)+('Emission factors'!$H$17*'GHG Estimation'!S4671)</f>
        <v>0</v>
      </c>
      <c r="T4887" s="98">
        <f>T4239+(T4455*'Emission factors'!$H$16)+('Emission factors'!$H$17*'GHG Estimation'!T4671)</f>
        <v>0</v>
      </c>
      <c r="U4887" s="98">
        <f>U4239+(U4455*'Emission factors'!$H$16)+('Emission factors'!$H$17*'GHG Estimation'!U4671)</f>
        <v>0</v>
      </c>
    </row>
    <row r="4888" spans="1:21" x14ac:dyDescent="0.25">
      <c r="A4888" s="92" t="s">
        <v>11</v>
      </c>
      <c r="B4888" s="92" t="s">
        <v>12</v>
      </c>
      <c r="C4888" s="92" t="s">
        <v>43</v>
      </c>
      <c r="D4888" s="92" t="s">
        <v>43</v>
      </c>
      <c r="E4888" s="92" t="s">
        <v>44</v>
      </c>
      <c r="F4888" s="92" t="s">
        <v>34</v>
      </c>
      <c r="G4888" s="92" t="s">
        <v>97</v>
      </c>
      <c r="H4888" s="92" t="s">
        <v>94</v>
      </c>
      <c r="I4888" s="89" t="s">
        <v>225</v>
      </c>
      <c r="L4888" s="98">
        <f>L4240+(L4456*'Emission factors'!$H$16)+('Emission factors'!$H$17*'GHG Estimation'!L4672)</f>
        <v>0</v>
      </c>
      <c r="M4888" s="98">
        <f>M4240+(M4456*'Emission factors'!$H$16)+('Emission factors'!$H$17*'GHG Estimation'!M4672)</f>
        <v>0</v>
      </c>
      <c r="N4888" s="98">
        <f>N4240+(N4456*'Emission factors'!$H$16)+('Emission factors'!$H$17*'GHG Estimation'!N4672)</f>
        <v>0</v>
      </c>
      <c r="O4888" s="98">
        <f>O4240+(O4456*'Emission factors'!$H$16)+('Emission factors'!$H$17*'GHG Estimation'!O4672)</f>
        <v>1076.2701580799999</v>
      </c>
      <c r="P4888" s="98">
        <f>P4240+(P4456*'Emission factors'!$H$16)+('Emission factors'!$H$17*'GHG Estimation'!P4672)</f>
        <v>358.75671936000009</v>
      </c>
      <c r="Q4888" s="98">
        <f>Q4240+(Q4456*'Emission factors'!$H$16)+('Emission factors'!$H$17*'GHG Estimation'!Q4672)</f>
        <v>0</v>
      </c>
      <c r="R4888" s="98">
        <f>R4240+(R4456*'Emission factors'!$H$16)+('Emission factors'!$H$17*'GHG Estimation'!R4672)</f>
        <v>0</v>
      </c>
      <c r="S4888" s="98">
        <f>S4240+(S4456*'Emission factors'!$H$16)+('Emission factors'!$H$17*'GHG Estimation'!S4672)</f>
        <v>0</v>
      </c>
      <c r="T4888" s="98">
        <f>T4240+(T4456*'Emission factors'!$H$16)+('Emission factors'!$H$17*'GHG Estimation'!T4672)</f>
        <v>0</v>
      </c>
      <c r="U4888" s="98">
        <f>U4240+(U4456*'Emission factors'!$H$16)+('Emission factors'!$H$17*'GHG Estimation'!U4672)</f>
        <v>0</v>
      </c>
    </row>
    <row r="4889" spans="1:21" x14ac:dyDescent="0.25">
      <c r="A4889" s="92" t="s">
        <v>11</v>
      </c>
      <c r="B4889" s="92" t="s">
        <v>12</v>
      </c>
      <c r="C4889" s="92" t="s">
        <v>43</v>
      </c>
      <c r="D4889" s="92" t="s">
        <v>43</v>
      </c>
      <c r="E4889" s="92" t="s">
        <v>44</v>
      </c>
      <c r="F4889" s="92" t="s">
        <v>34</v>
      </c>
      <c r="G4889" s="92" t="s">
        <v>97</v>
      </c>
      <c r="H4889" s="92" t="s">
        <v>94</v>
      </c>
      <c r="I4889" s="89" t="s">
        <v>205</v>
      </c>
      <c r="L4889" s="98">
        <f>L4241+(L4457*'Emission factors'!$H$16)+('Emission factors'!$H$17*'GHG Estimation'!L4673)</f>
        <v>1743.7796467200001</v>
      </c>
      <c r="M4889" s="98">
        <f>M4241+(M4457*'Emission factors'!$H$16)+('Emission factors'!$H$17*'GHG Estimation'!M4673)</f>
        <v>1484.1098707199999</v>
      </c>
      <c r="N4889" s="98">
        <f>N4241+(N4457*'Emission factors'!$H$16)+('Emission factors'!$H$17*'GHG Estimation'!N4673)</f>
        <v>381.27611519999999</v>
      </c>
      <c r="O4889" s="98">
        <f>O4241+(O4457*'Emission factors'!$H$16)+('Emission factors'!$H$17*'GHG Estimation'!O4673)</f>
        <v>422.23867200000001</v>
      </c>
      <c r="P4889" s="98">
        <f>P4241+(P4457*'Emission factors'!$H$16)+('Emission factors'!$H$17*'GHG Estimation'!P4673)</f>
        <v>538.35931200000005</v>
      </c>
      <c r="Q4889" s="98">
        <f>Q4241+(Q4457*'Emission factors'!$H$16)+('Emission factors'!$H$17*'GHG Estimation'!Q4673)</f>
        <v>620.34048384000005</v>
      </c>
      <c r="R4889" s="98">
        <f>R4241+(R4457*'Emission factors'!$H$16)+('Emission factors'!$H$17*'GHG Estimation'!R4673)</f>
        <v>162.60092928</v>
      </c>
      <c r="S4889" s="98">
        <f>S4241+(S4457*'Emission factors'!$H$16)+('Emission factors'!$H$17*'GHG Estimation'!S4673)</f>
        <v>61.479872639999975</v>
      </c>
      <c r="T4889" s="98">
        <f>T4241+(T4457*'Emission factors'!$H$16)+('Emission factors'!$H$17*'GHG Estimation'!T4673)</f>
        <v>143.50108607999999</v>
      </c>
      <c r="U4889" s="98">
        <f>U4241+(U4457*'Emission factors'!$H$16)+('Emission factors'!$H$17*'GHG Estimation'!U4673)</f>
        <v>852.70989695999958</v>
      </c>
    </row>
    <row r="4890" spans="1:21" x14ac:dyDescent="0.25">
      <c r="A4890" s="92" t="s">
        <v>11</v>
      </c>
      <c r="B4890" s="92" t="s">
        <v>12</v>
      </c>
      <c r="C4890" s="92" t="s">
        <v>43</v>
      </c>
      <c r="D4890" s="92" t="s">
        <v>43</v>
      </c>
      <c r="E4890" s="92" t="s">
        <v>44</v>
      </c>
      <c r="F4890" s="92" t="s">
        <v>34</v>
      </c>
      <c r="G4890" s="92" t="s">
        <v>97</v>
      </c>
      <c r="H4890" s="92" t="s">
        <v>94</v>
      </c>
      <c r="I4890" s="89" t="s">
        <v>204</v>
      </c>
      <c r="L4890" s="98">
        <f>L4242+(L4458*'Emission factors'!$H$16)+('Emission factors'!$H$17*'GHG Estimation'!L4674)</f>
        <v>1991.37287616</v>
      </c>
      <c r="M4890" s="98">
        <f>M4242+(M4458*'Emission factors'!$H$16)+('Emission factors'!$H$17*'GHG Estimation'!M4674)</f>
        <v>1504.9074777599999</v>
      </c>
      <c r="N4890" s="98">
        <f>N4242+(N4458*'Emission factors'!$H$16)+('Emission factors'!$H$17*'GHG Estimation'!N4674)</f>
        <v>542.60372159999997</v>
      </c>
      <c r="O4890" s="98">
        <f>O4242+(O4458*'Emission factors'!$H$16)+('Emission factors'!$H$17*'GHG Estimation'!O4674)</f>
        <v>699.67891008000004</v>
      </c>
      <c r="P4890" s="98">
        <f>P4242+(P4458*'Emission factors'!$H$16)+('Emission factors'!$H$17*'GHG Estimation'!P4674)</f>
        <v>210.45064128000004</v>
      </c>
      <c r="Q4890" s="98">
        <f>Q4242+(Q4458*'Emission factors'!$H$16)+('Emission factors'!$H$17*'GHG Estimation'!Q4674)</f>
        <v>0</v>
      </c>
      <c r="R4890" s="98">
        <f>R4242+(R4458*'Emission factors'!$H$16)+('Emission factors'!$H$17*'GHG Estimation'!R4674)</f>
        <v>40.986581759999986</v>
      </c>
      <c r="S4890" s="98">
        <f>S4242+(S4458*'Emission factors'!$H$16)+('Emission factors'!$H$17*'GHG Estimation'!S4674)</f>
        <v>13.662193919999996</v>
      </c>
      <c r="T4890" s="98">
        <f>T4242+(T4458*'Emission factors'!$H$16)+('Emission factors'!$H$17*'GHG Estimation'!T4674)</f>
        <v>0</v>
      </c>
      <c r="U4890" s="98">
        <f>U4242+(U4458*'Emission factors'!$H$16)+('Emission factors'!$H$17*'GHG Estimation'!U4674)</f>
        <v>0</v>
      </c>
    </row>
    <row r="4891" spans="1:21" x14ac:dyDescent="0.25">
      <c r="A4891" s="92" t="s">
        <v>11</v>
      </c>
      <c r="B4891" s="92" t="s">
        <v>12</v>
      </c>
      <c r="C4891" s="92" t="s">
        <v>43</v>
      </c>
      <c r="D4891" s="92" t="s">
        <v>43</v>
      </c>
      <c r="E4891" s="92" t="s">
        <v>44</v>
      </c>
      <c r="F4891" s="92" t="s">
        <v>34</v>
      </c>
      <c r="G4891" s="92" t="s">
        <v>97</v>
      </c>
      <c r="H4891" s="92" t="s">
        <v>94</v>
      </c>
      <c r="I4891" s="89" t="s">
        <v>228</v>
      </c>
      <c r="L4891" s="98">
        <f>L4243+(L4459*'Emission factors'!$H$16)+('Emission factors'!$H$17*'GHG Estimation'!L4675)</f>
        <v>0</v>
      </c>
      <c r="M4891" s="98">
        <f>M4243+(M4459*'Emission factors'!$H$16)+('Emission factors'!$H$17*'GHG Estimation'!M4675)</f>
        <v>0</v>
      </c>
      <c r="N4891" s="98">
        <f>N4243+(N4459*'Emission factors'!$H$16)+('Emission factors'!$H$17*'GHG Estimation'!N4675)</f>
        <v>0</v>
      </c>
      <c r="O4891" s="98">
        <f>O4243+(O4459*'Emission factors'!$H$16)+('Emission factors'!$H$17*'GHG Estimation'!O4675)</f>
        <v>0</v>
      </c>
      <c r="P4891" s="98">
        <f>P4243+(P4459*'Emission factors'!$H$16)+('Emission factors'!$H$17*'GHG Estimation'!P4675)</f>
        <v>0</v>
      </c>
      <c r="Q4891" s="98">
        <f>Q4243+(Q4459*'Emission factors'!$H$16)+('Emission factors'!$H$17*'GHG Estimation'!Q4675)</f>
        <v>0</v>
      </c>
      <c r="R4891" s="98">
        <f>R4243+(R4459*'Emission factors'!$H$16)+('Emission factors'!$H$17*'GHG Estimation'!R4675)</f>
        <v>0</v>
      </c>
      <c r="S4891" s="98">
        <f>S4243+(S4459*'Emission factors'!$H$16)+('Emission factors'!$H$17*'GHG Estimation'!S4675)</f>
        <v>0</v>
      </c>
      <c r="T4891" s="98">
        <f>T4243+(T4459*'Emission factors'!$H$16)+('Emission factors'!$H$17*'GHG Estimation'!T4675)</f>
        <v>0</v>
      </c>
      <c r="U4891" s="98">
        <f>U4243+(U4459*'Emission factors'!$H$16)+('Emission factors'!$H$17*'GHG Estimation'!U4675)</f>
        <v>0</v>
      </c>
    </row>
    <row r="4892" spans="1:21" x14ac:dyDescent="0.25">
      <c r="A4892" s="92" t="s">
        <v>11</v>
      </c>
      <c r="B4892" s="92" t="s">
        <v>12</v>
      </c>
      <c r="C4892" s="92" t="s">
        <v>43</v>
      </c>
      <c r="D4892" s="92" t="s">
        <v>43</v>
      </c>
      <c r="E4892" s="92" t="s">
        <v>44</v>
      </c>
      <c r="F4892" s="92" t="s">
        <v>34</v>
      </c>
      <c r="G4892" s="92" t="s">
        <v>97</v>
      </c>
      <c r="H4892" s="92" t="s">
        <v>94</v>
      </c>
      <c r="I4892" s="89" t="s">
        <v>202</v>
      </c>
      <c r="L4892" s="98">
        <f>L4244+(L4460*'Emission factors'!$H$16)+('Emission factors'!$H$17*'GHG Estimation'!L4676)</f>
        <v>971.07286655999997</v>
      </c>
      <c r="M4892" s="98">
        <f>M4244+(M4460*'Emission factors'!$H$16)+('Emission factors'!$H$17*'GHG Estimation'!M4676)</f>
        <v>143.50108607999999</v>
      </c>
      <c r="N4892" s="98">
        <f>N4244+(N4460*'Emission factors'!$H$16)+('Emission factors'!$H$17*'GHG Estimation'!N4676)</f>
        <v>43.725427200000006</v>
      </c>
      <c r="O4892" s="98">
        <f>O4244+(O4460*'Emission factors'!$H$16)+('Emission factors'!$H$17*'GHG Estimation'!O4676)</f>
        <v>76.519497600000008</v>
      </c>
      <c r="P4892" s="98">
        <f>P4244+(P4460*'Emission factors'!$H$16)+('Emission factors'!$H$17*'GHG Estimation'!P4676)</f>
        <v>21.862713600000003</v>
      </c>
      <c r="Q4892" s="98">
        <f>Q4244+(Q4460*'Emission factors'!$H$16)+('Emission factors'!$H$17*'GHG Estimation'!Q4676)</f>
        <v>184.48766783999997</v>
      </c>
      <c r="R4892" s="98">
        <f>R4244+(R4460*'Emission factors'!$H$16)+('Emission factors'!$H$17*'GHG Estimation'!R4676)</f>
        <v>184.45563455999996</v>
      </c>
      <c r="S4892" s="98">
        <f>S4244+(S4460*'Emission factors'!$H$16)+('Emission factors'!$H$17*'GHG Estimation'!S4676)</f>
        <v>143.47706112</v>
      </c>
      <c r="T4892" s="98">
        <f>T4244+(T4460*'Emission factors'!$H$16)+('Emission factors'!$H$17*'GHG Estimation'!T4676)</f>
        <v>34.163493119999991</v>
      </c>
      <c r="U4892" s="98">
        <f>U4244+(U4460*'Emission factors'!$H$16)+('Emission factors'!$H$17*'GHG Estimation'!U4676)</f>
        <v>0</v>
      </c>
    </row>
    <row r="4893" spans="1:21" x14ac:dyDescent="0.25">
      <c r="A4893" s="92" t="s">
        <v>11</v>
      </c>
      <c r="B4893" s="92" t="s">
        <v>12</v>
      </c>
      <c r="C4893" s="92" t="s">
        <v>43</v>
      </c>
      <c r="D4893" s="92" t="s">
        <v>43</v>
      </c>
      <c r="E4893" s="92" t="s">
        <v>44</v>
      </c>
      <c r="F4893" s="92" t="s">
        <v>34</v>
      </c>
      <c r="G4893" s="92" t="s">
        <v>97</v>
      </c>
      <c r="H4893" s="92" t="s">
        <v>94</v>
      </c>
      <c r="I4893" s="89" t="s">
        <v>190</v>
      </c>
      <c r="L4893" s="98">
        <f>L4245+(L4461*'Emission factors'!$H$16)+('Emission factors'!$H$17*'GHG Estimation'!L4677)</f>
        <v>0</v>
      </c>
      <c r="M4893" s="98">
        <f>M4245+(M4461*'Emission factors'!$H$16)+('Emission factors'!$H$17*'GHG Estimation'!M4677)</f>
        <v>0</v>
      </c>
      <c r="N4893" s="98">
        <f>N4245+(N4461*'Emission factors'!$H$16)+('Emission factors'!$H$17*'GHG Estimation'!N4677)</f>
        <v>0</v>
      </c>
      <c r="O4893" s="98">
        <f>O4245+(O4461*'Emission factors'!$H$16)+('Emission factors'!$H$17*'GHG Estimation'!O4677)</f>
        <v>0</v>
      </c>
      <c r="P4893" s="98">
        <f>P4245+(P4461*'Emission factors'!$H$16)+('Emission factors'!$H$17*'GHG Estimation'!P4677)</f>
        <v>0</v>
      </c>
      <c r="Q4893" s="98">
        <f>Q4245+(Q4461*'Emission factors'!$H$16)+('Emission factors'!$H$17*'GHG Estimation'!Q4677)</f>
        <v>0</v>
      </c>
      <c r="R4893" s="98">
        <f>R4245+(R4461*'Emission factors'!$H$16)+('Emission factors'!$H$17*'GHG Estimation'!R4677)</f>
        <v>0</v>
      </c>
      <c r="S4893" s="98">
        <f>S4245+(S4461*'Emission factors'!$H$16)+('Emission factors'!$H$17*'GHG Estimation'!S4677)</f>
        <v>0</v>
      </c>
      <c r="T4893" s="98">
        <f>T4245+(T4461*'Emission factors'!$H$16)+('Emission factors'!$H$17*'GHG Estimation'!T4677)</f>
        <v>0</v>
      </c>
      <c r="U4893" s="98">
        <f>U4245+(U4461*'Emission factors'!$H$16)+('Emission factors'!$H$17*'GHG Estimation'!U4677)</f>
        <v>32.794070399999995</v>
      </c>
    </row>
    <row r="4894" spans="1:21" x14ac:dyDescent="0.25">
      <c r="A4894" s="92" t="s">
        <v>11</v>
      </c>
      <c r="B4894" s="92" t="s">
        <v>12</v>
      </c>
      <c r="C4894" s="92" t="s">
        <v>43</v>
      </c>
      <c r="D4894" s="92" t="s">
        <v>43</v>
      </c>
      <c r="E4894" s="92" t="s">
        <v>44</v>
      </c>
      <c r="F4894" s="92" t="s">
        <v>34</v>
      </c>
      <c r="G4894" s="92" t="s">
        <v>97</v>
      </c>
      <c r="H4894" s="92" t="s">
        <v>94</v>
      </c>
      <c r="I4894" s="89" t="s">
        <v>210</v>
      </c>
      <c r="L4894" s="98">
        <f>L4246+(L4462*'Emission factors'!$H$16)+('Emission factors'!$H$17*'GHG Estimation'!L4678)</f>
        <v>0</v>
      </c>
      <c r="M4894" s="98">
        <f>M4246+(M4462*'Emission factors'!$H$16)+('Emission factors'!$H$17*'GHG Estimation'!M4678)</f>
        <v>0</v>
      </c>
      <c r="N4894" s="98">
        <f>N4246+(N4462*'Emission factors'!$H$16)+('Emission factors'!$H$17*'GHG Estimation'!N4678)</f>
        <v>0</v>
      </c>
      <c r="O4894" s="98">
        <f>O4246+(O4462*'Emission factors'!$H$16)+('Emission factors'!$H$17*'GHG Estimation'!O4678)</f>
        <v>0</v>
      </c>
      <c r="P4894" s="98">
        <f>P4246+(P4462*'Emission factors'!$H$16)+('Emission factors'!$H$17*'GHG Estimation'!P4678)</f>
        <v>0</v>
      </c>
      <c r="Q4894" s="98">
        <f>Q4246+(Q4462*'Emission factors'!$H$16)+('Emission factors'!$H$17*'GHG Estimation'!Q4678)</f>
        <v>0</v>
      </c>
      <c r="R4894" s="98">
        <f>R4246+(R4462*'Emission factors'!$H$16)+('Emission factors'!$H$17*'GHG Estimation'!R4678)</f>
        <v>0</v>
      </c>
      <c r="S4894" s="98">
        <f>S4246+(S4462*'Emission factors'!$H$16)+('Emission factors'!$H$17*'GHG Estimation'!S4678)</f>
        <v>0</v>
      </c>
      <c r="T4894" s="98">
        <f>T4246+(T4462*'Emission factors'!$H$16)+('Emission factors'!$H$17*'GHG Estimation'!T4678)</f>
        <v>0</v>
      </c>
      <c r="U4894" s="98">
        <f>U4246+(U4462*'Emission factors'!$H$16)+('Emission factors'!$H$17*'GHG Estimation'!U4678)</f>
        <v>0</v>
      </c>
    </row>
    <row r="4895" spans="1:21" x14ac:dyDescent="0.25">
      <c r="A4895" s="92" t="s">
        <v>11</v>
      </c>
      <c r="B4895" s="92" t="s">
        <v>12</v>
      </c>
      <c r="C4895" s="92" t="s">
        <v>43</v>
      </c>
      <c r="D4895" s="92" t="s">
        <v>43</v>
      </c>
      <c r="E4895" s="92" t="s">
        <v>44</v>
      </c>
      <c r="F4895" s="92" t="s">
        <v>34</v>
      </c>
      <c r="G4895" s="92" t="s">
        <v>97</v>
      </c>
      <c r="H4895" s="92" t="s">
        <v>94</v>
      </c>
      <c r="I4895" s="92" t="s">
        <v>199</v>
      </c>
      <c r="L4895" s="98">
        <f>L4247+(L4463*'Emission factors'!$H$16)+('Emission factors'!$H$17*'GHG Estimation'!L4679)</f>
        <v>18402.294503039993</v>
      </c>
      <c r="M4895" s="98">
        <f>M4247+(M4463*'Emission factors'!$H$16)+('Emission factors'!$H$17*'GHG Estimation'!M4679)</f>
        <v>13030.481621759998</v>
      </c>
      <c r="N4895" s="98">
        <f>N4247+(N4463*'Emission factors'!$H$16)+('Emission factors'!$H$17*'GHG Estimation'!N4679)</f>
        <v>5092.7709791999996</v>
      </c>
      <c r="O4895" s="98">
        <f>O4247+(O4463*'Emission factors'!$H$16)+('Emission factors'!$H$17*'GHG Estimation'!O4679)</f>
        <v>2021.0597183999996</v>
      </c>
      <c r="P4895" s="98">
        <f>P4247+(P4463*'Emission factors'!$H$16)+('Emission factors'!$H$17*'GHG Estimation'!P4679)</f>
        <v>1729.9252531199993</v>
      </c>
      <c r="Q4895" s="98">
        <f>Q4247+(Q4463*'Emission factors'!$H$16)+('Emission factors'!$H$17*'GHG Estimation'!Q4679)</f>
        <v>434.53144319999984</v>
      </c>
      <c r="R4895" s="98">
        <f>R4247+(R4463*'Emission factors'!$H$16)+('Emission factors'!$H$17*'GHG Estimation'!R4679)</f>
        <v>414.0701856</v>
      </c>
      <c r="S4895" s="98">
        <f>S4247+(S4463*'Emission factors'!$H$16)+('Emission factors'!$H$17*'GHG Estimation'!S4679)</f>
        <v>170.81746559999996</v>
      </c>
      <c r="T4895" s="98">
        <f>T4247+(T4463*'Emission factors'!$H$16)+('Emission factors'!$H$17*'GHG Estimation'!T4679)</f>
        <v>10.931356800000001</v>
      </c>
      <c r="U4895" s="98">
        <f>U4247+(U4463*'Emission factors'!$H$16)+('Emission factors'!$H$17*'GHG Estimation'!U4679)</f>
        <v>0</v>
      </c>
    </row>
    <row r="4896" spans="1:21" x14ac:dyDescent="0.25">
      <c r="A4896" s="92" t="s">
        <v>11</v>
      </c>
      <c r="B4896" s="92" t="s">
        <v>12</v>
      </c>
      <c r="C4896" s="92" t="s">
        <v>43</v>
      </c>
      <c r="D4896" s="92" t="s">
        <v>43</v>
      </c>
      <c r="E4896" s="92" t="s">
        <v>44</v>
      </c>
      <c r="F4896" s="92" t="s">
        <v>34</v>
      </c>
      <c r="G4896" s="92" t="s">
        <v>97</v>
      </c>
      <c r="H4896" s="92" t="s">
        <v>94</v>
      </c>
      <c r="I4896" s="89" t="s">
        <v>233</v>
      </c>
      <c r="L4896" s="98">
        <f>L4248+(L4464*'Emission factors'!$H$16)+('Emission factors'!$H$17*'GHG Estimation'!L4680)</f>
        <v>66.965571839999996</v>
      </c>
      <c r="M4896" s="98">
        <f>M4248+(M4464*'Emission factors'!$H$16)+('Emission factors'!$H$17*'GHG Estimation'!M4680)</f>
        <v>0</v>
      </c>
      <c r="N4896" s="98">
        <f>N4248+(N4464*'Emission factors'!$H$16)+('Emission factors'!$H$17*'GHG Estimation'!N4680)</f>
        <v>32.794070399999995</v>
      </c>
      <c r="O4896" s="98">
        <f>O4248+(O4464*'Emission factors'!$H$16)+('Emission factors'!$H$17*'GHG Estimation'!O4680)</f>
        <v>10.931356800000001</v>
      </c>
      <c r="P4896" s="98">
        <f>P4248+(P4464*'Emission factors'!$H$16)+('Emission factors'!$H$17*'GHG Estimation'!P4680)</f>
        <v>0</v>
      </c>
      <c r="Q4896" s="98">
        <f>Q4248+(Q4464*'Emission factors'!$H$16)+('Emission factors'!$H$17*'GHG Estimation'!Q4680)</f>
        <v>0</v>
      </c>
      <c r="R4896" s="98">
        <f>R4248+(R4464*'Emission factors'!$H$16)+('Emission factors'!$H$17*'GHG Estimation'!R4680)</f>
        <v>0</v>
      </c>
      <c r="S4896" s="98">
        <f>S4248+(S4464*'Emission factors'!$H$16)+('Emission factors'!$H$17*'GHG Estimation'!S4680)</f>
        <v>0</v>
      </c>
      <c r="T4896" s="98">
        <f>T4248+(T4464*'Emission factors'!$H$16)+('Emission factors'!$H$17*'GHG Estimation'!T4680)</f>
        <v>0</v>
      </c>
      <c r="U4896" s="98">
        <f>U4248+(U4464*'Emission factors'!$H$16)+('Emission factors'!$H$17*'GHG Estimation'!U4680)</f>
        <v>0</v>
      </c>
    </row>
    <row r="4897" spans="1:21" x14ac:dyDescent="0.25">
      <c r="A4897" s="92" t="s">
        <v>11</v>
      </c>
      <c r="B4897" s="92" t="s">
        <v>12</v>
      </c>
      <c r="C4897" s="92" t="s">
        <v>43</v>
      </c>
      <c r="D4897" s="92" t="s">
        <v>43</v>
      </c>
      <c r="E4897" s="92" t="s">
        <v>44</v>
      </c>
      <c r="F4897" s="92" t="s">
        <v>34</v>
      </c>
      <c r="G4897" s="92" t="s">
        <v>97</v>
      </c>
      <c r="H4897" s="92" t="s">
        <v>94</v>
      </c>
      <c r="I4897" s="89" t="s">
        <v>200</v>
      </c>
      <c r="L4897" s="98">
        <f>L4249+(L4465*'Emission factors'!$H$16)+('Emission factors'!$H$17*'GHG Estimation'!L4681)</f>
        <v>1035.6679756799997</v>
      </c>
      <c r="M4897" s="98">
        <f>M4249+(M4465*'Emission factors'!$H$16)+('Emission factors'!$H$17*'GHG Estimation'!M4681)</f>
        <v>253.92781055999998</v>
      </c>
      <c r="N4897" s="98">
        <f>N4249+(N4465*'Emission factors'!$H$16)+('Emission factors'!$H$17*'GHG Estimation'!N4681)</f>
        <v>49.203118080000003</v>
      </c>
      <c r="O4897" s="98">
        <f>O4249+(O4465*'Emission factors'!$H$16)+('Emission factors'!$H$17*'GHG Estimation'!O4681)</f>
        <v>311.59572287999998</v>
      </c>
      <c r="P4897" s="98">
        <f>P4249+(P4465*'Emission factors'!$H$16)+('Emission factors'!$H$17*'GHG Estimation'!P4681)</f>
        <v>1057.8590304000002</v>
      </c>
      <c r="Q4897" s="98">
        <f>Q4249+(Q4465*'Emission factors'!$H$16)+('Emission factors'!$H$17*'GHG Estimation'!Q4681)</f>
        <v>319.82026752000007</v>
      </c>
      <c r="R4897" s="98">
        <f>R4249+(R4465*'Emission factors'!$H$16)+('Emission factors'!$H$17*'GHG Estimation'!R4681)</f>
        <v>0</v>
      </c>
      <c r="S4897" s="98">
        <f>S4249+(S4465*'Emission factors'!$H$16)+('Emission factors'!$H$17*'GHG Estimation'!S4681)</f>
        <v>0</v>
      </c>
      <c r="T4897" s="98">
        <f>T4249+(T4465*'Emission factors'!$H$16)+('Emission factors'!$H$17*'GHG Estimation'!T4681)</f>
        <v>0</v>
      </c>
      <c r="U4897" s="98">
        <f>U4249+(U4465*'Emission factors'!$H$16)+('Emission factors'!$H$17*'GHG Estimation'!U4681)</f>
        <v>0</v>
      </c>
    </row>
    <row r="4898" spans="1:21" x14ac:dyDescent="0.25">
      <c r="A4898" s="92" t="s">
        <v>11</v>
      </c>
      <c r="B4898" s="92" t="s">
        <v>12</v>
      </c>
      <c r="C4898" s="92" t="s">
        <v>43</v>
      </c>
      <c r="D4898" s="92" t="s">
        <v>43</v>
      </c>
      <c r="E4898" s="92" t="s">
        <v>26</v>
      </c>
      <c r="F4898" s="92" t="s">
        <v>34</v>
      </c>
      <c r="G4898" s="92" t="s">
        <v>97</v>
      </c>
      <c r="H4898" s="92" t="s">
        <v>94</v>
      </c>
      <c r="I4898" s="89" t="s">
        <v>227</v>
      </c>
      <c r="J4898" s="92" t="s">
        <v>99</v>
      </c>
      <c r="L4898" s="98">
        <f>L4250+(L4466*'Emission factors'!$H$16)+('Emission factors'!$H$17*'GHG Estimation'!L4682)</f>
        <v>0</v>
      </c>
      <c r="M4898" s="98">
        <f>M4250+(M4466*'Emission factors'!$H$16)+('Emission factors'!$H$17*'GHG Estimation'!M4682)</f>
        <v>0</v>
      </c>
      <c r="N4898" s="98">
        <f>N4250+(N4466*'Emission factors'!$H$16)+('Emission factors'!$H$17*'GHG Estimation'!N4682)</f>
        <v>0</v>
      </c>
      <c r="O4898" s="98">
        <f>O4250+(O4466*'Emission factors'!$H$16)+('Emission factors'!$H$17*'GHG Estimation'!O4682)</f>
        <v>1519.6046716080004</v>
      </c>
      <c r="P4898" s="98">
        <f>P4250+(P4466*'Emission factors'!$H$16)+('Emission factors'!$H$17*'GHG Estimation'!P4682)</f>
        <v>506.53489053600015</v>
      </c>
      <c r="Q4898" s="98">
        <f>Q4250+(Q4466*'Emission factors'!$H$16)+('Emission factors'!$H$17*'GHG Estimation'!Q4682)</f>
        <v>0</v>
      </c>
      <c r="R4898" s="98">
        <f>R4250+(R4466*'Emission factors'!$H$16)+('Emission factors'!$H$17*'GHG Estimation'!R4682)</f>
        <v>0</v>
      </c>
      <c r="S4898" s="98">
        <f>S4250+(S4466*'Emission factors'!$H$16)+('Emission factors'!$H$17*'GHG Estimation'!S4682)</f>
        <v>0</v>
      </c>
      <c r="T4898" s="98">
        <f>T4250+(T4466*'Emission factors'!$H$16)+('Emission factors'!$H$17*'GHG Estimation'!T4682)</f>
        <v>0</v>
      </c>
      <c r="U4898" s="98">
        <f>U4250+(U4466*'Emission factors'!$H$16)+('Emission factors'!$H$17*'GHG Estimation'!U4682)</f>
        <v>0</v>
      </c>
    </row>
    <row r="4899" spans="1:21" x14ac:dyDescent="0.25">
      <c r="A4899" s="92" t="s">
        <v>11</v>
      </c>
      <c r="B4899" s="92" t="s">
        <v>12</v>
      </c>
      <c r="C4899" s="92" t="s">
        <v>43</v>
      </c>
      <c r="D4899" s="92" t="s">
        <v>43</v>
      </c>
      <c r="E4899" s="92" t="s">
        <v>26</v>
      </c>
      <c r="F4899" s="92" t="s">
        <v>34</v>
      </c>
      <c r="G4899" s="92" t="s">
        <v>97</v>
      </c>
      <c r="H4899" s="92" t="s">
        <v>94</v>
      </c>
      <c r="I4899" s="89" t="s">
        <v>203</v>
      </c>
      <c r="L4899" s="98">
        <f>L4251+(L4467*'Emission factors'!$H$16)+('Emission factors'!$H$17*'GHG Estimation'!L4683)</f>
        <v>0</v>
      </c>
      <c r="M4899" s="98">
        <f>M4251+(M4467*'Emission factors'!$H$16)+('Emission factors'!$H$17*'GHG Estimation'!M4683)</f>
        <v>0</v>
      </c>
      <c r="N4899" s="98">
        <f>N4251+(N4467*'Emission factors'!$H$16)+('Emission factors'!$H$17*'GHG Estimation'!N4683)</f>
        <v>0</v>
      </c>
      <c r="O4899" s="98">
        <f>O4251+(O4467*'Emission factors'!$H$16)+('Emission factors'!$H$17*'GHG Estimation'!O4683)</f>
        <v>12157.379533187997</v>
      </c>
      <c r="P4899" s="98">
        <f>P4251+(P4467*'Emission factors'!$H$16)+('Emission factors'!$H$17*'GHG Estimation'!P4683)</f>
        <v>22205.048240375996</v>
      </c>
      <c r="Q4899" s="98">
        <f>Q4251+(Q4467*'Emission factors'!$H$16)+('Emission factors'!$H$17*'GHG Estimation'!Q4683)</f>
        <v>22590.759952620007</v>
      </c>
      <c r="R4899" s="98">
        <f>R4251+(R4467*'Emission factors'!$H$16)+('Emission factors'!$H$17*'GHG Estimation'!R4683)</f>
        <v>23858.472223260003</v>
      </c>
      <c r="S4899" s="98">
        <f>S4251+(S4467*'Emission factors'!$H$16)+('Emission factors'!$H$17*'GHG Estimation'!S4683)</f>
        <v>21974.567243508005</v>
      </c>
      <c r="T4899" s="98">
        <f>T4251+(T4467*'Emission factors'!$H$16)+('Emission factors'!$H$17*'GHG Estimation'!T4683)</f>
        <v>17187.794455931999</v>
      </c>
      <c r="U4899" s="98">
        <f>U4251+(U4467*'Emission factors'!$H$16)+('Emission factors'!$H$17*'GHG Estimation'!U4683)</f>
        <v>6489.8397983880004</v>
      </c>
    </row>
    <row r="4900" spans="1:21" x14ac:dyDescent="0.25">
      <c r="A4900" s="92" t="s">
        <v>11</v>
      </c>
      <c r="B4900" s="92" t="s">
        <v>12</v>
      </c>
      <c r="C4900" s="92" t="s">
        <v>43</v>
      </c>
      <c r="D4900" s="92" t="s">
        <v>43</v>
      </c>
      <c r="E4900" s="92" t="s">
        <v>26</v>
      </c>
      <c r="F4900" s="92" t="s">
        <v>34</v>
      </c>
      <c r="G4900" s="92" t="s">
        <v>97</v>
      </c>
      <c r="H4900" s="92" t="s">
        <v>94</v>
      </c>
      <c r="I4900" s="89" t="s">
        <v>191</v>
      </c>
      <c r="L4900" s="98">
        <f>L4252+(L4468*'Emission factors'!$H$16)+('Emission factors'!$H$17*'GHG Estimation'!L4684)</f>
        <v>0</v>
      </c>
      <c r="M4900" s="98">
        <f>M4252+(M4468*'Emission factors'!$H$16)+('Emission factors'!$H$17*'GHG Estimation'!M4684)</f>
        <v>0</v>
      </c>
      <c r="N4900" s="98">
        <f>N4252+(N4468*'Emission factors'!$H$16)+('Emission factors'!$H$17*'GHG Estimation'!N4684)</f>
        <v>0</v>
      </c>
      <c r="O4900" s="98">
        <f>O4252+(O4468*'Emission factors'!$H$16)+('Emission factors'!$H$17*'GHG Estimation'!O4684)</f>
        <v>0</v>
      </c>
      <c r="P4900" s="98">
        <f>P4252+(P4468*'Emission factors'!$H$16)+('Emission factors'!$H$17*'GHG Estimation'!P4684)</f>
        <v>0</v>
      </c>
      <c r="Q4900" s="98">
        <f>Q4252+(Q4468*'Emission factors'!$H$16)+('Emission factors'!$H$17*'GHG Estimation'!Q4684)</f>
        <v>0</v>
      </c>
      <c r="R4900" s="98">
        <f>R4252+(R4468*'Emission factors'!$H$16)+('Emission factors'!$H$17*'GHG Estimation'!R4684)</f>
        <v>0</v>
      </c>
      <c r="S4900" s="98">
        <f>S4252+(S4468*'Emission factors'!$H$16)+('Emission factors'!$H$17*'GHG Estimation'!S4684)</f>
        <v>0</v>
      </c>
      <c r="T4900" s="98">
        <f>T4252+(T4468*'Emission factors'!$H$16)+('Emission factors'!$H$17*'GHG Estimation'!T4684)</f>
        <v>0</v>
      </c>
      <c r="U4900" s="98">
        <f>U4252+(U4468*'Emission factors'!$H$16)+('Emission factors'!$H$17*'GHG Estimation'!U4684)</f>
        <v>0</v>
      </c>
    </row>
    <row r="4901" spans="1:21" x14ac:dyDescent="0.25">
      <c r="A4901" s="92" t="s">
        <v>11</v>
      </c>
      <c r="B4901" s="92" t="s">
        <v>12</v>
      </c>
      <c r="C4901" s="92" t="s">
        <v>43</v>
      </c>
      <c r="D4901" s="92" t="s">
        <v>43</v>
      </c>
      <c r="E4901" s="92" t="s">
        <v>26</v>
      </c>
      <c r="F4901" s="92" t="s">
        <v>34</v>
      </c>
      <c r="G4901" s="92" t="s">
        <v>97</v>
      </c>
      <c r="H4901" s="92" t="s">
        <v>94</v>
      </c>
      <c r="I4901" s="89" t="s">
        <v>192</v>
      </c>
      <c r="L4901" s="98">
        <f>L4253+(L4469*'Emission factors'!$H$16)+('Emission factors'!$H$17*'GHG Estimation'!L4685)</f>
        <v>0</v>
      </c>
      <c r="M4901" s="98">
        <f>M4253+(M4469*'Emission factors'!$H$16)+('Emission factors'!$H$17*'GHG Estimation'!M4685)</f>
        <v>0</v>
      </c>
      <c r="N4901" s="98">
        <f>N4253+(N4469*'Emission factors'!$H$16)+('Emission factors'!$H$17*'GHG Estimation'!N4685)</f>
        <v>0</v>
      </c>
      <c r="O4901" s="98">
        <f>O4253+(O4469*'Emission factors'!$H$16)+('Emission factors'!$H$17*'GHG Estimation'!O4685)</f>
        <v>746.24832770400008</v>
      </c>
      <c r="P4901" s="98">
        <f>P4253+(P4469*'Emission factors'!$H$16)+('Emission factors'!$H$17*'GHG Estimation'!P4685)</f>
        <v>1144.1390037480001</v>
      </c>
      <c r="Q4901" s="98">
        <f>Q4253+(Q4469*'Emission factors'!$H$16)+('Emission factors'!$H$17*'GHG Estimation'!Q4685)</f>
        <v>922.48971998399998</v>
      </c>
      <c r="R4901" s="98">
        <f>R4253+(R4469*'Emission factors'!$H$16)+('Emission factors'!$H$17*'GHG Estimation'!R4685)</f>
        <v>669.24584690400013</v>
      </c>
      <c r="S4901" s="98">
        <f>S4253+(S4469*'Emission factors'!$H$16)+('Emission factors'!$H$17*'GHG Estimation'!S4685)</f>
        <v>506.45631657600001</v>
      </c>
      <c r="T4901" s="98">
        <f>T4253+(T4469*'Emission factors'!$H$16)+('Emission factors'!$H$17*'GHG Estimation'!T4685)</f>
        <v>280.35974667600004</v>
      </c>
      <c r="U4901" s="98">
        <f>U4253+(U4469*'Emission factors'!$H$16)+('Emission factors'!$H$17*'GHG Estimation'!U4685)</f>
        <v>81.394765163999992</v>
      </c>
    </row>
    <row r="4902" spans="1:21" x14ac:dyDescent="0.25">
      <c r="A4902" s="92" t="s">
        <v>11</v>
      </c>
      <c r="B4902" s="92" t="s">
        <v>12</v>
      </c>
      <c r="C4902" s="92" t="s">
        <v>43</v>
      </c>
      <c r="D4902" s="92" t="s">
        <v>43</v>
      </c>
      <c r="E4902" s="92" t="s">
        <v>26</v>
      </c>
      <c r="F4902" s="92" t="s">
        <v>34</v>
      </c>
      <c r="G4902" s="92" t="s">
        <v>97</v>
      </c>
      <c r="H4902" s="92" t="s">
        <v>94</v>
      </c>
      <c r="I4902" s="89" t="s">
        <v>206</v>
      </c>
      <c r="L4902" s="98">
        <f>L4254+(L4470*'Emission factors'!$H$16)+('Emission factors'!$H$17*'GHG Estimation'!L4686)</f>
        <v>0</v>
      </c>
      <c r="M4902" s="98">
        <f>M4254+(M4470*'Emission factors'!$H$16)+('Emission factors'!$H$17*'GHG Estimation'!M4686)</f>
        <v>0</v>
      </c>
      <c r="N4902" s="98">
        <f>N4254+(N4470*'Emission factors'!$H$16)+('Emission factors'!$H$17*'GHG Estimation'!N4686)</f>
        <v>0</v>
      </c>
      <c r="O4902" s="98">
        <f>O4254+(O4470*'Emission factors'!$H$16)+('Emission factors'!$H$17*'GHG Estimation'!O4686)</f>
        <v>387.80963697599998</v>
      </c>
      <c r="P4902" s="98">
        <f>P4254+(P4470*'Emission factors'!$H$16)+('Emission factors'!$H$17*'GHG Estimation'!P4686)</f>
        <v>219.73993653599999</v>
      </c>
      <c r="Q4902" s="98">
        <f>Q4254+(Q4470*'Emission factors'!$H$16)+('Emission factors'!$H$17*'GHG Estimation'!Q4686)</f>
        <v>30.156685848000006</v>
      </c>
      <c r="R4902" s="98">
        <f>R4254+(R4470*'Emission factors'!$H$16)+('Emission factors'!$H$17*'GHG Estimation'!R4686)</f>
        <v>295.33594345199998</v>
      </c>
      <c r="S4902" s="98">
        <f>S4254+(S4470*'Emission factors'!$H$16)+('Emission factors'!$H$17*'GHG Estimation'!S4686)</f>
        <v>723.202585236</v>
      </c>
      <c r="T4902" s="98">
        <f>T4254+(T4470*'Emission factors'!$H$16)+('Emission factors'!$H$17*'GHG Estimation'!T4686)</f>
        <v>1446.4287426600001</v>
      </c>
      <c r="U4902" s="98">
        <f>U4254+(U4470*'Emission factors'!$H$16)+('Emission factors'!$H$17*'GHG Estimation'!U4686)</f>
        <v>5333.8439840760002</v>
      </c>
    </row>
    <row r="4903" spans="1:21" x14ac:dyDescent="0.25">
      <c r="A4903" s="92" t="s">
        <v>11</v>
      </c>
      <c r="B4903" s="92" t="s">
        <v>12</v>
      </c>
      <c r="C4903" s="92" t="s">
        <v>43</v>
      </c>
      <c r="D4903" s="92" t="s">
        <v>43</v>
      </c>
      <c r="E4903" s="92" t="s">
        <v>26</v>
      </c>
      <c r="F4903" s="92" t="s">
        <v>34</v>
      </c>
      <c r="G4903" s="92" t="s">
        <v>97</v>
      </c>
      <c r="H4903" s="92" t="s">
        <v>94</v>
      </c>
      <c r="I4903" s="89" t="s">
        <v>220</v>
      </c>
      <c r="L4903" s="98">
        <f>L4255+(L4471*'Emission factors'!$H$16)+('Emission factors'!$H$17*'GHG Estimation'!L4687)</f>
        <v>0</v>
      </c>
      <c r="M4903" s="98">
        <f>M4255+(M4471*'Emission factors'!$H$16)+('Emission factors'!$H$17*'GHG Estimation'!M4687)</f>
        <v>0</v>
      </c>
      <c r="N4903" s="98">
        <f>N4255+(N4471*'Emission factors'!$H$16)+('Emission factors'!$H$17*'GHG Estimation'!N4687)</f>
        <v>0</v>
      </c>
      <c r="O4903" s="98">
        <f>O4255+(O4471*'Emission factors'!$H$16)+('Emission factors'!$H$17*'GHG Estimation'!O4687)</f>
        <v>135.65794194</v>
      </c>
      <c r="P4903" s="98">
        <f>P4255+(P4471*'Emission factors'!$H$16)+('Emission factors'!$H$17*'GHG Estimation'!P4687)</f>
        <v>594.82844938800008</v>
      </c>
      <c r="Q4903" s="98">
        <f>Q4255+(Q4471*'Emission factors'!$H$16)+('Emission factors'!$H$17*'GHG Estimation'!Q4687)</f>
        <v>658.46549959200013</v>
      </c>
      <c r="R4903" s="98">
        <f>R4255+(R4471*'Emission factors'!$H$16)+('Emission factors'!$H$17*'GHG Estimation'!R4687)</f>
        <v>578.80721894400006</v>
      </c>
      <c r="S4903" s="98">
        <f>S4255+(S4471*'Emission factors'!$H$16)+('Emission factors'!$H$17*'GHG Estimation'!S4687)</f>
        <v>606.41025109200007</v>
      </c>
      <c r="T4903" s="98">
        <f>T4255+(T4471*'Emission factors'!$H$16)+('Emission factors'!$H$17*'GHG Estimation'!T4687)</f>
        <v>693.98092951199999</v>
      </c>
      <c r="U4903" s="98">
        <f>U4255+(U4471*'Emission factors'!$H$16)+('Emission factors'!$H$17*'GHG Estimation'!U4687)</f>
        <v>607.65957705599999</v>
      </c>
    </row>
    <row r="4904" spans="1:21" x14ac:dyDescent="0.25">
      <c r="A4904" s="92" t="s">
        <v>11</v>
      </c>
      <c r="B4904" s="92" t="s">
        <v>12</v>
      </c>
      <c r="C4904" s="92" t="s">
        <v>43</v>
      </c>
      <c r="D4904" s="92" t="s">
        <v>43</v>
      </c>
      <c r="E4904" s="92" t="s">
        <v>26</v>
      </c>
      <c r="F4904" s="92" t="s">
        <v>34</v>
      </c>
      <c r="G4904" s="92" t="s">
        <v>97</v>
      </c>
      <c r="H4904" s="92" t="s">
        <v>94</v>
      </c>
      <c r="I4904" s="89" t="s">
        <v>193</v>
      </c>
      <c r="L4904" s="98">
        <f>L4256+(L4472*'Emission factors'!$H$16)+('Emission factors'!$H$17*'GHG Estimation'!L4688)</f>
        <v>0</v>
      </c>
      <c r="M4904" s="98">
        <f>M4256+(M4472*'Emission factors'!$H$16)+('Emission factors'!$H$17*'GHG Estimation'!M4688)</f>
        <v>0</v>
      </c>
      <c r="N4904" s="98">
        <f>N4256+(N4472*'Emission factors'!$H$16)+('Emission factors'!$H$17*'GHG Estimation'!N4688)</f>
        <v>0</v>
      </c>
      <c r="O4904" s="98">
        <f>O4256+(O4472*'Emission factors'!$H$16)+('Emission factors'!$H$17*'GHG Estimation'!O4688)</f>
        <v>0</v>
      </c>
      <c r="P4904" s="98">
        <f>P4256+(P4472*'Emission factors'!$H$16)+('Emission factors'!$H$17*'GHG Estimation'!P4688)</f>
        <v>0</v>
      </c>
      <c r="Q4904" s="98">
        <f>Q4256+(Q4472*'Emission factors'!$H$16)+('Emission factors'!$H$17*'GHG Estimation'!Q4688)</f>
        <v>0</v>
      </c>
      <c r="R4904" s="98">
        <f>R4256+(R4472*'Emission factors'!$H$16)+('Emission factors'!$H$17*'GHG Estimation'!R4688)</f>
        <v>27.131588387999997</v>
      </c>
      <c r="S4904" s="98">
        <f>S4256+(S4472*'Emission factors'!$H$16)+('Emission factors'!$H$17*'GHG Estimation'!S4688)</f>
        <v>9.0438627960000009</v>
      </c>
      <c r="T4904" s="98">
        <f>T4256+(T4472*'Emission factors'!$H$16)+('Emission factors'!$H$17*'GHG Estimation'!T4688)</f>
        <v>0</v>
      </c>
      <c r="U4904" s="98">
        <f>U4256+(U4472*'Emission factors'!$H$16)+('Emission factors'!$H$17*'GHG Estimation'!U4688)</f>
        <v>0</v>
      </c>
    </row>
    <row r="4905" spans="1:21" x14ac:dyDescent="0.25">
      <c r="A4905" s="92" t="s">
        <v>11</v>
      </c>
      <c r="B4905" s="92" t="s">
        <v>12</v>
      </c>
      <c r="C4905" s="92" t="s">
        <v>43</v>
      </c>
      <c r="D4905" s="92" t="s">
        <v>43</v>
      </c>
      <c r="E4905" s="92" t="s">
        <v>26</v>
      </c>
      <c r="F4905" s="92" t="s">
        <v>34</v>
      </c>
      <c r="G4905" s="92" t="s">
        <v>97</v>
      </c>
      <c r="H4905" s="92" t="s">
        <v>94</v>
      </c>
      <c r="I4905" s="89" t="s">
        <v>259</v>
      </c>
      <c r="L4905" s="98">
        <f>L4257+(L4473*'Emission factors'!$H$16)+('Emission factors'!$H$17*'GHG Estimation'!L4689)</f>
        <v>0</v>
      </c>
      <c r="M4905" s="98">
        <f>M4257+(M4473*'Emission factors'!$H$16)+('Emission factors'!$H$17*'GHG Estimation'!M4689)</f>
        <v>0</v>
      </c>
      <c r="N4905" s="98">
        <f>N4257+(N4473*'Emission factors'!$H$16)+('Emission factors'!$H$17*'GHG Estimation'!N4689)</f>
        <v>0</v>
      </c>
      <c r="O4905" s="98">
        <f>O4257+(O4473*'Emission factors'!$H$16)+('Emission factors'!$H$17*'GHG Estimation'!O4689)</f>
        <v>0</v>
      </c>
      <c r="P4905" s="98">
        <f>P4257+(P4473*'Emission factors'!$H$16)+('Emission factors'!$H$17*'GHG Estimation'!P4689)</f>
        <v>0</v>
      </c>
      <c r="Q4905" s="98">
        <f>Q4257+(Q4473*'Emission factors'!$H$16)+('Emission factors'!$H$17*'GHG Estimation'!Q4689)</f>
        <v>0</v>
      </c>
      <c r="R4905" s="98">
        <f>R4257+(R4473*'Emission factors'!$H$16)+('Emission factors'!$H$17*'GHG Estimation'!R4689)</f>
        <v>0</v>
      </c>
      <c r="S4905" s="98">
        <f>S4257+(S4473*'Emission factors'!$H$16)+('Emission factors'!$H$17*'GHG Estimation'!S4689)</f>
        <v>0</v>
      </c>
      <c r="T4905" s="98">
        <f>T4257+(T4473*'Emission factors'!$H$16)+('Emission factors'!$H$17*'GHG Estimation'!T4689)</f>
        <v>0</v>
      </c>
      <c r="U4905" s="98">
        <f>U4257+(U4473*'Emission factors'!$H$16)+('Emission factors'!$H$17*'GHG Estimation'!U4689)</f>
        <v>0</v>
      </c>
    </row>
    <row r="4906" spans="1:21" x14ac:dyDescent="0.25">
      <c r="A4906" s="92" t="s">
        <v>11</v>
      </c>
      <c r="B4906" s="92" t="s">
        <v>12</v>
      </c>
      <c r="C4906" s="92" t="s">
        <v>43</v>
      </c>
      <c r="D4906" s="92" t="s">
        <v>43</v>
      </c>
      <c r="E4906" s="92" t="s">
        <v>26</v>
      </c>
      <c r="F4906" s="92" t="s">
        <v>34</v>
      </c>
      <c r="G4906" s="92" t="s">
        <v>97</v>
      </c>
      <c r="H4906" s="92" t="s">
        <v>94</v>
      </c>
      <c r="I4906" s="89" t="s">
        <v>223</v>
      </c>
      <c r="L4906" s="98">
        <f>L4258+(L4474*'Emission factors'!$H$16)+('Emission factors'!$H$17*'GHG Estimation'!L4690)</f>
        <v>0</v>
      </c>
      <c r="M4906" s="98">
        <f>M4258+(M4474*'Emission factors'!$H$16)+('Emission factors'!$H$17*'GHG Estimation'!M4690)</f>
        <v>0</v>
      </c>
      <c r="N4906" s="98">
        <f>N4258+(N4474*'Emission factors'!$H$16)+('Emission factors'!$H$17*'GHG Estimation'!N4690)</f>
        <v>0</v>
      </c>
      <c r="O4906" s="98">
        <f>O4258+(O4474*'Emission factors'!$H$16)+('Emission factors'!$H$17*'GHG Estimation'!O4690)</f>
        <v>0</v>
      </c>
      <c r="P4906" s="98">
        <f>P4258+(P4474*'Emission factors'!$H$16)+('Emission factors'!$H$17*'GHG Estimation'!P4690)</f>
        <v>0</v>
      </c>
      <c r="Q4906" s="98">
        <f>Q4258+(Q4474*'Emission factors'!$H$16)+('Emission factors'!$H$17*'GHG Estimation'!Q4690)</f>
        <v>0</v>
      </c>
      <c r="R4906" s="98">
        <f>R4258+(R4474*'Emission factors'!$H$16)+('Emission factors'!$H$17*'GHG Estimation'!R4690)</f>
        <v>0</v>
      </c>
      <c r="S4906" s="98">
        <f>S4258+(S4474*'Emission factors'!$H$16)+('Emission factors'!$H$17*'GHG Estimation'!S4690)</f>
        <v>0</v>
      </c>
      <c r="T4906" s="98">
        <f>T4258+(T4474*'Emission factors'!$H$16)+('Emission factors'!$H$17*'GHG Estimation'!T4690)</f>
        <v>0</v>
      </c>
      <c r="U4906" s="98">
        <f>U4258+(U4474*'Emission factors'!$H$16)+('Emission factors'!$H$17*'GHG Estimation'!U4690)</f>
        <v>0</v>
      </c>
    </row>
    <row r="4907" spans="1:21" x14ac:dyDescent="0.25">
      <c r="A4907" s="92" t="s">
        <v>11</v>
      </c>
      <c r="B4907" s="92" t="s">
        <v>12</v>
      </c>
      <c r="C4907" s="92" t="s">
        <v>43</v>
      </c>
      <c r="D4907" s="92" t="s">
        <v>43</v>
      </c>
      <c r="E4907" s="92" t="s">
        <v>26</v>
      </c>
      <c r="F4907" s="92" t="s">
        <v>34</v>
      </c>
      <c r="G4907" s="92" t="s">
        <v>97</v>
      </c>
      <c r="H4907" s="92" t="s">
        <v>94</v>
      </c>
      <c r="I4907" s="89" t="s">
        <v>221</v>
      </c>
      <c r="L4907" s="98">
        <f>L4259+(L4475*'Emission factors'!$H$16)+('Emission factors'!$H$17*'GHG Estimation'!L4691)</f>
        <v>0</v>
      </c>
      <c r="M4907" s="98">
        <f>M4259+(M4475*'Emission factors'!$H$16)+('Emission factors'!$H$17*'GHG Estimation'!M4691)</f>
        <v>0</v>
      </c>
      <c r="N4907" s="98">
        <f>N4259+(N4475*'Emission factors'!$H$16)+('Emission factors'!$H$17*'GHG Estimation'!N4691)</f>
        <v>0</v>
      </c>
      <c r="O4907" s="98">
        <f>O4259+(O4475*'Emission factors'!$H$16)+('Emission factors'!$H$17*'GHG Estimation'!O4691)</f>
        <v>0</v>
      </c>
      <c r="P4907" s="98">
        <f>P4259+(P4475*'Emission factors'!$H$16)+('Emission factors'!$H$17*'GHG Estimation'!P4691)</f>
        <v>0</v>
      </c>
      <c r="Q4907" s="98">
        <f>Q4259+(Q4475*'Emission factors'!$H$16)+('Emission factors'!$H$17*'GHG Estimation'!Q4691)</f>
        <v>0</v>
      </c>
      <c r="R4907" s="98">
        <f>R4259+(R4475*'Emission factors'!$H$16)+('Emission factors'!$H$17*'GHG Estimation'!R4691)</f>
        <v>0</v>
      </c>
      <c r="S4907" s="98">
        <f>S4259+(S4475*'Emission factors'!$H$16)+('Emission factors'!$H$17*'GHG Estimation'!S4691)</f>
        <v>0</v>
      </c>
      <c r="T4907" s="98">
        <f>T4259+(T4475*'Emission factors'!$H$16)+('Emission factors'!$H$17*'GHG Estimation'!T4691)</f>
        <v>0</v>
      </c>
      <c r="U4907" s="98">
        <f>U4259+(U4475*'Emission factors'!$H$16)+('Emission factors'!$H$17*'GHG Estimation'!U4691)</f>
        <v>0</v>
      </c>
    </row>
    <row r="4908" spans="1:21" x14ac:dyDescent="0.25">
      <c r="A4908" s="92" t="s">
        <v>11</v>
      </c>
      <c r="B4908" s="92" t="s">
        <v>12</v>
      </c>
      <c r="C4908" s="92" t="s">
        <v>43</v>
      </c>
      <c r="D4908" s="92" t="s">
        <v>43</v>
      </c>
      <c r="E4908" s="92" t="s">
        <v>26</v>
      </c>
      <c r="F4908" s="92" t="s">
        <v>34</v>
      </c>
      <c r="G4908" s="92" t="s">
        <v>97</v>
      </c>
      <c r="H4908" s="92" t="s">
        <v>94</v>
      </c>
      <c r="I4908" s="89" t="s">
        <v>222</v>
      </c>
      <c r="L4908" s="98">
        <f>L4260+(L4476*'Emission factors'!$H$16)+('Emission factors'!$H$17*'GHG Estimation'!L4692)</f>
        <v>0</v>
      </c>
      <c r="M4908" s="98">
        <f>M4260+(M4476*'Emission factors'!$H$16)+('Emission factors'!$H$17*'GHG Estimation'!M4692)</f>
        <v>0</v>
      </c>
      <c r="N4908" s="98">
        <f>N4260+(N4476*'Emission factors'!$H$16)+('Emission factors'!$H$17*'GHG Estimation'!N4692)</f>
        <v>0</v>
      </c>
      <c r="O4908" s="98">
        <f>O4260+(O4476*'Emission factors'!$H$16)+('Emission factors'!$H$17*'GHG Estimation'!O4692)</f>
        <v>135.49293662399998</v>
      </c>
      <c r="P4908" s="98">
        <f>P4260+(P4476*'Emission factors'!$H$16)+('Emission factors'!$H$17*'GHG Estimation'!P4692)</f>
        <v>45.164312208000013</v>
      </c>
      <c r="Q4908" s="98">
        <f>Q4260+(Q4476*'Emission factors'!$H$16)+('Emission factors'!$H$17*'GHG Estimation'!Q4692)</f>
        <v>0</v>
      </c>
      <c r="R4908" s="98">
        <f>R4260+(R4476*'Emission factors'!$H$16)+('Emission factors'!$H$17*'GHG Estimation'!R4692)</f>
        <v>133.51287283199997</v>
      </c>
      <c r="S4908" s="98">
        <f>S4260+(S4476*'Emission factors'!$H$16)+('Emission factors'!$H$17*'GHG Estimation'!S4692)</f>
        <v>15054.825737772004</v>
      </c>
      <c r="T4908" s="98">
        <f>T4260+(T4476*'Emission factors'!$H$16)+('Emission factors'!$H$17*'GHG Estimation'!T4692)</f>
        <v>33934.506130007998</v>
      </c>
      <c r="U4908" s="98">
        <f>U4260+(U4476*'Emission factors'!$H$16)+('Emission factors'!$H$17*'GHG Estimation'!U4692)</f>
        <v>30271.969562112001</v>
      </c>
    </row>
    <row r="4909" spans="1:21" x14ac:dyDescent="0.25">
      <c r="A4909" s="92" t="s">
        <v>11</v>
      </c>
      <c r="B4909" s="92" t="s">
        <v>12</v>
      </c>
      <c r="C4909" s="92" t="s">
        <v>43</v>
      </c>
      <c r="D4909" s="92" t="s">
        <v>43</v>
      </c>
      <c r="E4909" s="92" t="s">
        <v>26</v>
      </c>
      <c r="F4909" s="92" t="s">
        <v>34</v>
      </c>
      <c r="G4909" s="92" t="s">
        <v>97</v>
      </c>
      <c r="H4909" s="92" t="s">
        <v>94</v>
      </c>
      <c r="I4909" s="89" t="s">
        <v>201</v>
      </c>
      <c r="L4909" s="98">
        <f>L4261+(L4477*'Emission factors'!$H$16)+('Emission factors'!$H$17*'GHG Estimation'!L4693)</f>
        <v>0</v>
      </c>
      <c r="M4909" s="98">
        <f>M4261+(M4477*'Emission factors'!$H$16)+('Emission factors'!$H$17*'GHG Estimation'!M4693)</f>
        <v>0</v>
      </c>
      <c r="N4909" s="98">
        <f>N4261+(N4477*'Emission factors'!$H$16)+('Emission factors'!$H$17*'GHG Estimation'!N4693)</f>
        <v>35.971158888000005</v>
      </c>
      <c r="O4909" s="98">
        <f>O4261+(O4477*'Emission factors'!$H$16)+('Emission factors'!$H$17*'GHG Estimation'!O4693)</f>
        <v>7539.6743353439988</v>
      </c>
      <c r="P4909" s="98">
        <f>P4261+(P4477*'Emission factors'!$H$16)+('Emission factors'!$H$17*'GHG Estimation'!P4693)</f>
        <v>10360.958800500001</v>
      </c>
      <c r="Q4909" s="98">
        <f>Q4261+(Q4477*'Emission factors'!$H$16)+('Emission factors'!$H$17*'GHG Estimation'!Q4693)</f>
        <v>12114.407434464001</v>
      </c>
      <c r="R4909" s="98">
        <f>R4261+(R4477*'Emission factors'!$H$16)+('Emission factors'!$H$17*'GHG Estimation'!R4693)</f>
        <v>9309.0813405840017</v>
      </c>
      <c r="S4909" s="98">
        <f>S4261+(S4477*'Emission factors'!$H$16)+('Emission factors'!$H$17*'GHG Estimation'!S4693)</f>
        <v>17288.596989215996</v>
      </c>
      <c r="T4909" s="98">
        <f>T4261+(T4477*'Emission factors'!$H$16)+('Emission factors'!$H$17*'GHG Estimation'!T4693)</f>
        <v>20856.027635928</v>
      </c>
      <c r="U4909" s="98">
        <f>U4261+(U4477*'Emission factors'!$H$16)+('Emission factors'!$H$17*'GHG Estimation'!U4693)</f>
        <v>13709.898836639999</v>
      </c>
    </row>
    <row r="4910" spans="1:21" x14ac:dyDescent="0.25">
      <c r="A4910" s="92" t="s">
        <v>11</v>
      </c>
      <c r="B4910" s="92" t="s">
        <v>12</v>
      </c>
      <c r="C4910" s="92" t="s">
        <v>43</v>
      </c>
      <c r="D4910" s="92" t="s">
        <v>43</v>
      </c>
      <c r="E4910" s="92" t="s">
        <v>26</v>
      </c>
      <c r="F4910" s="92" t="s">
        <v>34</v>
      </c>
      <c r="G4910" s="92" t="s">
        <v>97</v>
      </c>
      <c r="H4910" s="92" t="s">
        <v>94</v>
      </c>
      <c r="I4910" s="89" t="s">
        <v>207</v>
      </c>
      <c r="L4910" s="98">
        <f>L4262+(L4478*'Emission factors'!$H$16)+('Emission factors'!$H$17*'GHG Estimation'!L4694)</f>
        <v>0</v>
      </c>
      <c r="M4910" s="98">
        <f>M4262+(M4478*'Emission factors'!$H$16)+('Emission factors'!$H$17*'GHG Estimation'!M4694)</f>
        <v>0</v>
      </c>
      <c r="N4910" s="98">
        <f>N4262+(N4478*'Emission factors'!$H$16)+('Emission factors'!$H$17*'GHG Estimation'!N4694)</f>
        <v>0</v>
      </c>
      <c r="O4910" s="98">
        <f>O4262+(O4478*'Emission factors'!$H$16)+('Emission factors'!$H$17*'GHG Estimation'!O4694)</f>
        <v>5989.2922436040008</v>
      </c>
      <c r="P4910" s="98">
        <f>P4262+(P4478*'Emission factors'!$H$16)+('Emission factors'!$H$17*'GHG Estimation'!P4694)</f>
        <v>9289.2649878720003</v>
      </c>
      <c r="Q4910" s="98">
        <f>Q4262+(Q4478*'Emission factors'!$H$16)+('Emission factors'!$H$17*'GHG Estimation'!Q4694)</f>
        <v>10145.674007496</v>
      </c>
      <c r="R4910" s="98">
        <f>R4262+(R4478*'Emission factors'!$H$16)+('Emission factors'!$H$17*'GHG Estimation'!R4694)</f>
        <v>6898.133666736001</v>
      </c>
      <c r="S4910" s="98">
        <f>S4262+(S4478*'Emission factors'!$H$16)+('Emission factors'!$H$17*'GHG Estimation'!S4694)</f>
        <v>3782.0082740760004</v>
      </c>
      <c r="T4910" s="98">
        <f>T4262+(T4478*'Emission factors'!$H$16)+('Emission factors'!$H$17*'GHG Estimation'!T4694)</f>
        <v>1806.4624847760001</v>
      </c>
      <c r="U4910" s="98">
        <f>U4262+(U4478*'Emission factors'!$H$16)+('Emission factors'!$H$17*'GHG Estimation'!U4694)</f>
        <v>1758.2023585440004</v>
      </c>
    </row>
    <row r="4911" spans="1:21" x14ac:dyDescent="0.25">
      <c r="A4911" s="92" t="s">
        <v>11</v>
      </c>
      <c r="B4911" s="92" t="s">
        <v>12</v>
      </c>
      <c r="C4911" s="92" t="s">
        <v>43</v>
      </c>
      <c r="D4911" s="92" t="s">
        <v>43</v>
      </c>
      <c r="E4911" s="92" t="s">
        <v>26</v>
      </c>
      <c r="F4911" s="92" t="s">
        <v>34</v>
      </c>
      <c r="G4911" s="92" t="s">
        <v>97</v>
      </c>
      <c r="H4911" s="92" t="s">
        <v>94</v>
      </c>
      <c r="I4911" s="89" t="s">
        <v>218</v>
      </c>
      <c r="L4911" s="98">
        <f>L4263+(L4479*'Emission factors'!$H$16)+('Emission factors'!$H$17*'GHG Estimation'!L4695)</f>
        <v>0</v>
      </c>
      <c r="M4911" s="98">
        <f>M4263+(M4479*'Emission factors'!$H$16)+('Emission factors'!$H$17*'GHG Estimation'!M4695)</f>
        <v>0</v>
      </c>
      <c r="N4911" s="98">
        <f>N4263+(N4479*'Emission factors'!$H$16)+('Emission factors'!$H$17*'GHG Estimation'!N4695)</f>
        <v>0</v>
      </c>
      <c r="O4911" s="98">
        <f>O4263+(O4479*'Emission factors'!$H$16)+('Emission factors'!$H$17*'GHG Estimation'!O4695)</f>
        <v>3608.7369774840004</v>
      </c>
      <c r="P4911" s="98">
        <f>P4263+(P4479*'Emission factors'!$H$16)+('Emission factors'!$H$17*'GHG Estimation'!P4695)</f>
        <v>6354.1897138440008</v>
      </c>
      <c r="Q4911" s="98">
        <f>Q4263+(Q4479*'Emission factors'!$H$16)+('Emission factors'!$H$17*'GHG Estimation'!Q4695)</f>
        <v>5068.2089975039999</v>
      </c>
      <c r="R4911" s="98">
        <f>R4263+(R4479*'Emission factors'!$H$16)+('Emission factors'!$H$17*'GHG Estimation'!R4695)</f>
        <v>4405.0526325000001</v>
      </c>
      <c r="S4911" s="98">
        <f>S4263+(S4479*'Emission factors'!$H$16)+('Emission factors'!$H$17*'GHG Estimation'!S4695)</f>
        <v>13318.301934791998</v>
      </c>
      <c r="T4911" s="98">
        <f>T4263+(T4479*'Emission factors'!$H$16)+('Emission factors'!$H$17*'GHG Estimation'!T4695)</f>
        <v>15585.082106832002</v>
      </c>
      <c r="U4911" s="98">
        <f>U4263+(U4479*'Emission factors'!$H$16)+('Emission factors'!$H$17*'GHG Estimation'!U4695)</f>
        <v>15463.928917908001</v>
      </c>
    </row>
    <row r="4912" spans="1:21" x14ac:dyDescent="0.25">
      <c r="A4912" s="92" t="s">
        <v>11</v>
      </c>
      <c r="B4912" s="92" t="s">
        <v>12</v>
      </c>
      <c r="C4912" s="92" t="s">
        <v>43</v>
      </c>
      <c r="D4912" s="92" t="s">
        <v>43</v>
      </c>
      <c r="E4912" s="92" t="s">
        <v>26</v>
      </c>
      <c r="F4912" s="92" t="s">
        <v>34</v>
      </c>
      <c r="G4912" s="92" t="s">
        <v>97</v>
      </c>
      <c r="H4912" s="92" t="s">
        <v>94</v>
      </c>
      <c r="I4912" s="89" t="s">
        <v>194</v>
      </c>
      <c r="L4912" s="98">
        <f>L4264+(L4480*'Emission factors'!$H$16)+('Emission factors'!$H$17*'GHG Estimation'!L4696)</f>
        <v>0</v>
      </c>
      <c r="M4912" s="98">
        <f>M4264+(M4480*'Emission factors'!$H$16)+('Emission factors'!$H$17*'GHG Estimation'!M4696)</f>
        <v>0</v>
      </c>
      <c r="N4912" s="98">
        <f>N4264+(N4480*'Emission factors'!$H$16)+('Emission factors'!$H$17*'GHG Estimation'!N4696)</f>
        <v>0</v>
      </c>
      <c r="O4912" s="98">
        <f>O4264+(O4480*'Emission factors'!$H$16)+('Emission factors'!$H$17*'GHG Estimation'!O4696)</f>
        <v>0</v>
      </c>
      <c r="P4912" s="98">
        <f>P4264+(P4480*'Emission factors'!$H$16)+('Emission factors'!$H$17*'GHG Estimation'!P4696)</f>
        <v>0</v>
      </c>
      <c r="Q4912" s="98">
        <f>Q4264+(Q4480*'Emission factors'!$H$16)+('Emission factors'!$H$17*'GHG Estimation'!Q4696)</f>
        <v>0</v>
      </c>
      <c r="R4912" s="98">
        <f>R4264+(R4480*'Emission factors'!$H$16)+('Emission factors'!$H$17*'GHG Estimation'!R4696)</f>
        <v>0</v>
      </c>
      <c r="S4912" s="98">
        <f>S4264+(S4480*'Emission factors'!$H$16)+('Emission factors'!$H$17*'GHG Estimation'!S4696)</f>
        <v>0</v>
      </c>
      <c r="T4912" s="98">
        <f>T4264+(T4480*'Emission factors'!$H$16)+('Emission factors'!$H$17*'GHG Estimation'!T4696)</f>
        <v>192.56120377200003</v>
      </c>
      <c r="U4912" s="98">
        <f>U4264+(U4480*'Emission factors'!$H$16)+('Emission factors'!$H$17*'GHG Estimation'!U4696)</f>
        <v>319.82744678400002</v>
      </c>
    </row>
    <row r="4913" spans="1:21" x14ac:dyDescent="0.25">
      <c r="A4913" s="92" t="s">
        <v>11</v>
      </c>
      <c r="B4913" s="92" t="s">
        <v>12</v>
      </c>
      <c r="C4913" s="92" t="s">
        <v>43</v>
      </c>
      <c r="D4913" s="92" t="s">
        <v>43</v>
      </c>
      <c r="E4913" s="92" t="s">
        <v>26</v>
      </c>
      <c r="F4913" s="92" t="s">
        <v>34</v>
      </c>
      <c r="G4913" s="92" t="s">
        <v>97</v>
      </c>
      <c r="H4913" s="92" t="s">
        <v>94</v>
      </c>
      <c r="I4913" s="89" t="s">
        <v>195</v>
      </c>
      <c r="L4913" s="98">
        <f>L4265+(L4481*'Emission factors'!$H$16)+('Emission factors'!$H$17*'GHG Estimation'!L4697)</f>
        <v>0</v>
      </c>
      <c r="M4913" s="98">
        <f>M4265+(M4481*'Emission factors'!$H$16)+('Emission factors'!$H$17*'GHG Estimation'!M4697)</f>
        <v>0</v>
      </c>
      <c r="N4913" s="98">
        <f>N4265+(N4481*'Emission factors'!$H$16)+('Emission factors'!$H$17*'GHG Estimation'!N4697)</f>
        <v>0</v>
      </c>
      <c r="O4913" s="98">
        <f>O4265+(O4481*'Emission factors'!$H$16)+('Emission factors'!$H$17*'GHG Estimation'!O4697)</f>
        <v>126.13477798799998</v>
      </c>
      <c r="P4913" s="98">
        <f>P4265+(P4481*'Emission factors'!$H$16)+('Emission factors'!$H$17*'GHG Estimation'!P4697)</f>
        <v>145.88041413600001</v>
      </c>
      <c r="Q4913" s="98">
        <f>Q4265+(Q4481*'Emission factors'!$H$16)+('Emission factors'!$H$17*'GHG Estimation'!Q4697)</f>
        <v>216.30625448399996</v>
      </c>
      <c r="R4913" s="98">
        <f>R4265+(R4481*'Emission factors'!$H$16)+('Emission factors'!$H$17*'GHG Estimation'!R4697)</f>
        <v>238.51125557999998</v>
      </c>
      <c r="S4913" s="98">
        <f>S4265+(S4481*'Emission factors'!$H$16)+('Emission factors'!$H$17*'GHG Estimation'!S4697)</f>
        <v>235.02257175600002</v>
      </c>
      <c r="T4913" s="98">
        <f>T4265+(T4481*'Emission factors'!$H$16)+('Emission factors'!$H$17*'GHG Estimation'!T4697)</f>
        <v>29763.273887675994</v>
      </c>
      <c r="U4913" s="98">
        <f>U4265+(U4481*'Emission factors'!$H$16)+('Emission factors'!$H$17*'GHG Estimation'!U4697)</f>
        <v>33071.402608992001</v>
      </c>
    </row>
    <row r="4914" spans="1:21" x14ac:dyDescent="0.25">
      <c r="A4914" s="92" t="s">
        <v>11</v>
      </c>
      <c r="B4914" s="92" t="s">
        <v>12</v>
      </c>
      <c r="C4914" s="92" t="s">
        <v>43</v>
      </c>
      <c r="D4914" s="92" t="s">
        <v>43</v>
      </c>
      <c r="E4914" s="92" t="s">
        <v>26</v>
      </c>
      <c r="F4914" s="92" t="s">
        <v>34</v>
      </c>
      <c r="G4914" s="92" t="s">
        <v>97</v>
      </c>
      <c r="H4914" s="92" t="s">
        <v>94</v>
      </c>
      <c r="I4914" s="89" t="s">
        <v>209</v>
      </c>
      <c r="L4914" s="98">
        <f>L4266+(L4482*'Emission factors'!$H$16)+('Emission factors'!$H$17*'GHG Estimation'!L4698)</f>
        <v>0</v>
      </c>
      <c r="M4914" s="98">
        <f>M4266+(M4482*'Emission factors'!$H$16)+('Emission factors'!$H$17*'GHG Estimation'!M4698)</f>
        <v>0</v>
      </c>
      <c r="N4914" s="98">
        <f>N4266+(N4482*'Emission factors'!$H$16)+('Emission factors'!$H$17*'GHG Estimation'!N4698)</f>
        <v>293.37945184799997</v>
      </c>
      <c r="O4914" s="98">
        <f>O4266+(O4482*'Emission factors'!$H$16)+('Emission factors'!$H$17*'GHG Estimation'!O4698)</f>
        <v>12511.072356732002</v>
      </c>
      <c r="P4914" s="98">
        <f>P4266+(P4482*'Emission factors'!$H$16)+('Emission factors'!$H$17*'GHG Estimation'!P4698)</f>
        <v>26549.983936080003</v>
      </c>
      <c r="Q4914" s="98">
        <f>Q4266+(Q4482*'Emission factors'!$H$16)+('Emission factors'!$H$17*'GHG Estimation'!Q4698)</f>
        <v>29472.644524428</v>
      </c>
      <c r="R4914" s="98">
        <f>R4266+(R4482*'Emission factors'!$H$16)+('Emission factors'!$H$17*'GHG Estimation'!R4698)</f>
        <v>35425.22701391999</v>
      </c>
      <c r="S4914" s="98">
        <f>S4266+(S4482*'Emission factors'!$H$16)+('Emission factors'!$H$17*'GHG Estimation'!S4698)</f>
        <v>42067.688872211998</v>
      </c>
      <c r="T4914" s="98">
        <f>T4266+(T4482*'Emission factors'!$H$16)+('Emission factors'!$H$17*'GHG Estimation'!T4698)</f>
        <v>10901.31192342</v>
      </c>
      <c r="U4914" s="98">
        <f>U4266+(U4482*'Emission factors'!$H$16)+('Emission factors'!$H$17*'GHG Estimation'!U4698)</f>
        <v>1061.1491871960002</v>
      </c>
    </row>
    <row r="4915" spans="1:21" x14ac:dyDescent="0.25">
      <c r="A4915" s="92" t="s">
        <v>11</v>
      </c>
      <c r="B4915" s="92" t="s">
        <v>12</v>
      </c>
      <c r="C4915" s="92" t="s">
        <v>43</v>
      </c>
      <c r="D4915" s="92" t="s">
        <v>43</v>
      </c>
      <c r="E4915" s="92" t="s">
        <v>26</v>
      </c>
      <c r="F4915" s="92" t="s">
        <v>34</v>
      </c>
      <c r="G4915" s="92" t="s">
        <v>97</v>
      </c>
      <c r="H4915" s="92" t="s">
        <v>94</v>
      </c>
      <c r="I4915" s="89" t="s">
        <v>208</v>
      </c>
      <c r="L4915" s="98">
        <f>L4267+(L4483*'Emission factors'!$H$16)+('Emission factors'!$H$17*'GHG Estimation'!L4699)</f>
        <v>0</v>
      </c>
      <c r="M4915" s="98">
        <f>M4267+(M4483*'Emission factors'!$H$16)+('Emission factors'!$H$17*'GHG Estimation'!M4699)</f>
        <v>0</v>
      </c>
      <c r="N4915" s="98">
        <f>N4267+(N4483*'Emission factors'!$H$16)+('Emission factors'!$H$17*'GHG Estimation'!N4699)</f>
        <v>0</v>
      </c>
      <c r="O4915" s="98">
        <f>O4267+(O4483*'Emission factors'!$H$16)+('Emission factors'!$H$17*'GHG Estimation'!O4699)</f>
        <v>22.605728291999998</v>
      </c>
      <c r="P4915" s="98">
        <f>P4267+(P4483*'Emission factors'!$H$16)+('Emission factors'!$H$17*'GHG Estimation'!P4699)</f>
        <v>7.5352427640000004</v>
      </c>
      <c r="Q4915" s="98">
        <f>Q4267+(Q4483*'Emission factors'!$H$16)+('Emission factors'!$H$17*'GHG Estimation'!Q4699)</f>
        <v>0</v>
      </c>
      <c r="R4915" s="98">
        <f>R4267+(R4483*'Emission factors'!$H$16)+('Emission factors'!$H$17*'GHG Estimation'!R4699)</f>
        <v>225.750844476</v>
      </c>
      <c r="S4915" s="98">
        <f>S4267+(S4483*'Emission factors'!$H$16)+('Emission factors'!$H$17*'GHG Estimation'!S4699)</f>
        <v>75.250281492000013</v>
      </c>
      <c r="T4915" s="98">
        <f>T4267+(T4483*'Emission factors'!$H$16)+('Emission factors'!$H$17*'GHG Estimation'!T4699)</f>
        <v>1134.7887025080001</v>
      </c>
      <c r="U4915" s="98">
        <f>U4267+(U4483*'Emission factors'!$H$16)+('Emission factors'!$H$17*'GHG Estimation'!U4699)</f>
        <v>1700.3797813800002</v>
      </c>
    </row>
    <row r="4916" spans="1:21" x14ac:dyDescent="0.25">
      <c r="A4916" s="92" t="s">
        <v>11</v>
      </c>
      <c r="B4916" s="92" t="s">
        <v>12</v>
      </c>
      <c r="C4916" s="92" t="s">
        <v>43</v>
      </c>
      <c r="D4916" s="92" t="s">
        <v>43</v>
      </c>
      <c r="E4916" s="92" t="s">
        <v>26</v>
      </c>
      <c r="F4916" s="92" t="s">
        <v>34</v>
      </c>
      <c r="G4916" s="92" t="s">
        <v>97</v>
      </c>
      <c r="H4916" s="92" t="s">
        <v>94</v>
      </c>
      <c r="I4916" s="89" t="s">
        <v>226</v>
      </c>
      <c r="L4916" s="98">
        <f>L4268+(L4484*'Emission factors'!$H$16)+('Emission factors'!$H$17*'GHG Estimation'!L4700)</f>
        <v>0</v>
      </c>
      <c r="M4916" s="98">
        <f>M4268+(M4484*'Emission factors'!$H$16)+('Emission factors'!$H$17*'GHG Estimation'!M4700)</f>
        <v>0</v>
      </c>
      <c r="N4916" s="98">
        <f>N4268+(N4484*'Emission factors'!$H$16)+('Emission factors'!$H$17*'GHG Estimation'!N4700)</f>
        <v>0</v>
      </c>
      <c r="O4916" s="98">
        <f>O4268+(O4484*'Emission factors'!$H$16)+('Emission factors'!$H$17*'GHG Estimation'!O4700)</f>
        <v>0</v>
      </c>
      <c r="P4916" s="98">
        <f>P4268+(P4484*'Emission factors'!$H$16)+('Emission factors'!$H$17*'GHG Estimation'!P4700)</f>
        <v>0</v>
      </c>
      <c r="Q4916" s="98">
        <f>Q4268+(Q4484*'Emission factors'!$H$16)+('Emission factors'!$H$17*'GHG Estimation'!Q4700)</f>
        <v>0</v>
      </c>
      <c r="R4916" s="98">
        <f>R4268+(R4484*'Emission factors'!$H$16)+('Emission factors'!$H$17*'GHG Estimation'!R4700)</f>
        <v>0</v>
      </c>
      <c r="S4916" s="98">
        <f>S4268+(S4484*'Emission factors'!$H$16)+('Emission factors'!$H$17*'GHG Estimation'!S4700)</f>
        <v>0</v>
      </c>
      <c r="T4916" s="98">
        <f>T4268+(T4484*'Emission factors'!$H$16)+('Emission factors'!$H$17*'GHG Estimation'!T4700)</f>
        <v>0</v>
      </c>
      <c r="U4916" s="98">
        <f>U4268+(U4484*'Emission factors'!$H$16)+('Emission factors'!$H$17*'GHG Estimation'!U4700)</f>
        <v>0</v>
      </c>
    </row>
    <row r="4917" spans="1:21" x14ac:dyDescent="0.25">
      <c r="A4917" s="92" t="s">
        <v>11</v>
      </c>
      <c r="B4917" s="92" t="s">
        <v>12</v>
      </c>
      <c r="C4917" s="92" t="s">
        <v>43</v>
      </c>
      <c r="D4917" s="92" t="s">
        <v>43</v>
      </c>
      <c r="E4917" s="92" t="s">
        <v>26</v>
      </c>
      <c r="F4917" s="92" t="s">
        <v>34</v>
      </c>
      <c r="G4917" s="92" t="s">
        <v>97</v>
      </c>
      <c r="H4917" s="92" t="s">
        <v>94</v>
      </c>
      <c r="I4917" s="89" t="s">
        <v>196</v>
      </c>
      <c r="L4917" s="98">
        <f>L4269+(L4485*'Emission factors'!$H$16)+('Emission factors'!$H$17*'GHG Estimation'!L4701)</f>
        <v>0</v>
      </c>
      <c r="M4917" s="98">
        <f>M4269+(M4485*'Emission factors'!$H$16)+('Emission factors'!$H$17*'GHG Estimation'!M4701)</f>
        <v>0</v>
      </c>
      <c r="N4917" s="98">
        <f>N4269+(N4485*'Emission factors'!$H$16)+('Emission factors'!$H$17*'GHG Estimation'!N4701)</f>
        <v>0</v>
      </c>
      <c r="O4917" s="98">
        <f>O4269+(O4485*'Emission factors'!$H$16)+('Emission factors'!$H$17*'GHG Estimation'!O4701)</f>
        <v>5937.8813015759988</v>
      </c>
      <c r="P4917" s="98">
        <f>P4269+(P4485*'Emission factors'!$H$16)+('Emission factors'!$H$17*'GHG Estimation'!P4701)</f>
        <v>5331.7067723639993</v>
      </c>
      <c r="Q4917" s="98">
        <f>Q4269+(Q4485*'Emission factors'!$H$16)+('Emission factors'!$H$17*'GHG Estimation'!Q4701)</f>
        <v>4075.4977294679998</v>
      </c>
      <c r="R4917" s="98">
        <f>R4269+(R4485*'Emission factors'!$H$16)+('Emission factors'!$H$17*'GHG Estimation'!R4701)</f>
        <v>1790.9048406960001</v>
      </c>
      <c r="S4917" s="98">
        <f>S4269+(S4485*'Emission factors'!$H$16)+('Emission factors'!$H$17*'GHG Estimation'!S4701)</f>
        <v>1004.7173691239999</v>
      </c>
      <c r="T4917" s="98">
        <f>T4269+(T4485*'Emission factors'!$H$16)+('Emission factors'!$H$17*'GHG Estimation'!T4701)</f>
        <v>33855.335007912006</v>
      </c>
      <c r="U4917" s="98">
        <f>U4269+(U4485*'Emission factors'!$H$16)+('Emission factors'!$H$17*'GHG Estimation'!U4701)</f>
        <v>26708.436183816008</v>
      </c>
    </row>
    <row r="4918" spans="1:21" x14ac:dyDescent="0.25">
      <c r="A4918" s="92" t="s">
        <v>11</v>
      </c>
      <c r="B4918" s="92" t="s">
        <v>12</v>
      </c>
      <c r="C4918" s="92" t="s">
        <v>43</v>
      </c>
      <c r="D4918" s="92" t="s">
        <v>43</v>
      </c>
      <c r="E4918" s="92" t="s">
        <v>26</v>
      </c>
      <c r="F4918" s="92" t="s">
        <v>34</v>
      </c>
      <c r="G4918" s="92" t="s">
        <v>97</v>
      </c>
      <c r="H4918" s="92" t="s">
        <v>94</v>
      </c>
      <c r="I4918" s="89" t="s">
        <v>197</v>
      </c>
      <c r="L4918" s="98">
        <f>L4270+(L4486*'Emission factors'!$H$16)+('Emission factors'!$H$17*'GHG Estimation'!L4702)</f>
        <v>0</v>
      </c>
      <c r="M4918" s="98">
        <f>M4270+(M4486*'Emission factors'!$H$16)+('Emission factors'!$H$17*'GHG Estimation'!M4702)</f>
        <v>0</v>
      </c>
      <c r="N4918" s="98">
        <f>N4270+(N4486*'Emission factors'!$H$16)+('Emission factors'!$H$17*'GHG Estimation'!N4702)</f>
        <v>0</v>
      </c>
      <c r="O4918" s="98">
        <f>O4270+(O4486*'Emission factors'!$H$16)+('Emission factors'!$H$17*'GHG Estimation'!O4702)</f>
        <v>26612.835246684001</v>
      </c>
      <c r="P4918" s="98">
        <f>P4270+(P4486*'Emission factors'!$H$16)+('Emission factors'!$H$17*'GHG Estimation'!P4702)</f>
        <v>39516.958123523997</v>
      </c>
      <c r="Q4918" s="98">
        <f>Q4270+(Q4486*'Emission factors'!$H$16)+('Emission factors'!$H$17*'GHG Estimation'!Q4702)</f>
        <v>64596.092530176007</v>
      </c>
      <c r="R4918" s="98">
        <f>R4270+(R4486*'Emission factors'!$H$16)+('Emission factors'!$H$17*'GHG Estimation'!R4702)</f>
        <v>72499.045712184001</v>
      </c>
      <c r="S4918" s="98">
        <f>S4270+(S4486*'Emission factors'!$H$16)+('Emission factors'!$H$17*'GHG Estimation'!S4702)</f>
        <v>64650.827150712015</v>
      </c>
      <c r="T4918" s="98">
        <f>T4270+(T4486*'Emission factors'!$H$16)+('Emission factors'!$H$17*'GHG Estimation'!T4702)</f>
        <v>15508.928224800005</v>
      </c>
      <c r="U4918" s="98">
        <f>U4270+(U4486*'Emission factors'!$H$16)+('Emission factors'!$H$17*'GHG Estimation'!U4702)</f>
        <v>0</v>
      </c>
    </row>
    <row r="4919" spans="1:21" x14ac:dyDescent="0.25">
      <c r="A4919" s="92" t="s">
        <v>11</v>
      </c>
      <c r="B4919" s="92" t="s">
        <v>12</v>
      </c>
      <c r="C4919" s="92" t="s">
        <v>43</v>
      </c>
      <c r="D4919" s="92" t="s">
        <v>43</v>
      </c>
      <c r="E4919" s="92" t="s">
        <v>26</v>
      </c>
      <c r="F4919" s="92" t="s">
        <v>34</v>
      </c>
      <c r="G4919" s="92" t="s">
        <v>97</v>
      </c>
      <c r="H4919" s="92" t="s">
        <v>94</v>
      </c>
      <c r="I4919" s="89" t="s">
        <v>229</v>
      </c>
      <c r="L4919" s="98">
        <f>L4271+(L4487*'Emission factors'!$H$16)+('Emission factors'!$H$17*'GHG Estimation'!L4703)</f>
        <v>0</v>
      </c>
      <c r="M4919" s="98">
        <f>M4271+(M4487*'Emission factors'!$H$16)+('Emission factors'!$H$17*'GHG Estimation'!M4703)</f>
        <v>0</v>
      </c>
      <c r="N4919" s="98">
        <f>N4271+(N4487*'Emission factors'!$H$16)+('Emission factors'!$H$17*'GHG Estimation'!N4703)</f>
        <v>0</v>
      </c>
      <c r="O4919" s="98">
        <f>O4271+(O4487*'Emission factors'!$H$16)+('Emission factors'!$H$17*'GHG Estimation'!O4703)</f>
        <v>0</v>
      </c>
      <c r="P4919" s="98">
        <f>P4271+(P4487*'Emission factors'!$H$16)+('Emission factors'!$H$17*'GHG Estimation'!P4703)</f>
        <v>0</v>
      </c>
      <c r="Q4919" s="98">
        <f>Q4271+(Q4487*'Emission factors'!$H$16)+('Emission factors'!$H$17*'GHG Estimation'!Q4703)</f>
        <v>0</v>
      </c>
      <c r="R4919" s="98">
        <f>R4271+(R4487*'Emission factors'!$H$16)+('Emission factors'!$H$17*'GHG Estimation'!R4703)</f>
        <v>0</v>
      </c>
      <c r="S4919" s="98">
        <f>S4271+(S4487*'Emission factors'!$H$16)+('Emission factors'!$H$17*'GHG Estimation'!S4703)</f>
        <v>0</v>
      </c>
      <c r="T4919" s="98">
        <f>T4271+(T4487*'Emission factors'!$H$16)+('Emission factors'!$H$17*'GHG Estimation'!T4703)</f>
        <v>0</v>
      </c>
      <c r="U4919" s="98">
        <f>U4271+(U4487*'Emission factors'!$H$16)+('Emission factors'!$H$17*'GHG Estimation'!U4703)</f>
        <v>0</v>
      </c>
    </row>
    <row r="4920" spans="1:21" x14ac:dyDescent="0.25">
      <c r="A4920" s="92" t="s">
        <v>11</v>
      </c>
      <c r="B4920" s="92" t="s">
        <v>12</v>
      </c>
      <c r="C4920" s="92" t="s">
        <v>43</v>
      </c>
      <c r="D4920" s="92" t="s">
        <v>43</v>
      </c>
      <c r="E4920" s="92" t="s">
        <v>26</v>
      </c>
      <c r="F4920" s="92" t="s">
        <v>34</v>
      </c>
      <c r="G4920" s="92" t="s">
        <v>97</v>
      </c>
      <c r="H4920" s="92" t="s">
        <v>94</v>
      </c>
      <c r="I4920" s="89" t="s">
        <v>198</v>
      </c>
      <c r="L4920" s="98">
        <f>L4272+(L4488*'Emission factors'!$H$16)+('Emission factors'!$H$17*'GHG Estimation'!L4704)</f>
        <v>0</v>
      </c>
      <c r="M4920" s="98">
        <f>M4272+(M4488*'Emission factors'!$H$16)+('Emission factors'!$H$17*'GHG Estimation'!M4704)</f>
        <v>0</v>
      </c>
      <c r="N4920" s="98">
        <f>N4272+(N4488*'Emission factors'!$H$16)+('Emission factors'!$H$17*'GHG Estimation'!N4704)</f>
        <v>0</v>
      </c>
      <c r="O4920" s="98">
        <f>O4272+(O4488*'Emission factors'!$H$16)+('Emission factors'!$H$17*'GHG Estimation'!O4704)</f>
        <v>0</v>
      </c>
      <c r="P4920" s="98">
        <f>P4272+(P4488*'Emission factors'!$H$16)+('Emission factors'!$H$17*'GHG Estimation'!P4704)</f>
        <v>0</v>
      </c>
      <c r="Q4920" s="98">
        <f>Q4272+(Q4488*'Emission factors'!$H$16)+('Emission factors'!$H$17*'GHG Estimation'!Q4704)</f>
        <v>0</v>
      </c>
      <c r="R4920" s="98">
        <f>R4272+(R4488*'Emission factors'!$H$16)+('Emission factors'!$H$17*'GHG Estimation'!R4704)</f>
        <v>0</v>
      </c>
      <c r="S4920" s="98">
        <f>S4272+(S4488*'Emission factors'!$H$16)+('Emission factors'!$H$17*'GHG Estimation'!S4704)</f>
        <v>471.49090437599995</v>
      </c>
      <c r="T4920" s="98">
        <f>T4272+(T4488*'Emission factors'!$H$16)+('Emission factors'!$H$17*'GHG Estimation'!T4704)</f>
        <v>2203.6774247639996</v>
      </c>
      <c r="U4920" s="98">
        <f>U4272+(U4488*'Emission factors'!$H$16)+('Emission factors'!$H$17*'GHG Estimation'!U4704)</f>
        <v>709.30285171199989</v>
      </c>
    </row>
    <row r="4921" spans="1:21" x14ac:dyDescent="0.25">
      <c r="A4921" s="92" t="s">
        <v>11</v>
      </c>
      <c r="B4921" s="92" t="s">
        <v>12</v>
      </c>
      <c r="C4921" s="92" t="s">
        <v>43</v>
      </c>
      <c r="D4921" s="92" t="s">
        <v>43</v>
      </c>
      <c r="E4921" s="92" t="s">
        <v>26</v>
      </c>
      <c r="F4921" s="92" t="s">
        <v>34</v>
      </c>
      <c r="G4921" s="92" t="s">
        <v>97</v>
      </c>
      <c r="H4921" s="92" t="s">
        <v>94</v>
      </c>
      <c r="I4921" s="89" t="s">
        <v>231</v>
      </c>
      <c r="L4921" s="98">
        <f>L4273+(L4489*'Emission factors'!$H$16)+('Emission factors'!$H$17*'GHG Estimation'!L4705)</f>
        <v>0</v>
      </c>
      <c r="M4921" s="98">
        <f>M4273+(M4489*'Emission factors'!$H$16)+('Emission factors'!$H$17*'GHG Estimation'!M4705)</f>
        <v>0</v>
      </c>
      <c r="N4921" s="98">
        <f>N4273+(N4489*'Emission factors'!$H$16)+('Emission factors'!$H$17*'GHG Estimation'!N4705)</f>
        <v>0</v>
      </c>
      <c r="O4921" s="98">
        <f>O4273+(O4489*'Emission factors'!$H$16)+('Emission factors'!$H$17*'GHG Estimation'!O4705)</f>
        <v>0</v>
      </c>
      <c r="P4921" s="98">
        <f>P4273+(P4489*'Emission factors'!$H$16)+('Emission factors'!$H$17*'GHG Estimation'!P4705)</f>
        <v>0</v>
      </c>
      <c r="Q4921" s="98">
        <f>Q4273+(Q4489*'Emission factors'!$H$16)+('Emission factors'!$H$17*'GHG Estimation'!Q4705)</f>
        <v>0</v>
      </c>
      <c r="R4921" s="98">
        <f>R4273+(R4489*'Emission factors'!$H$16)+('Emission factors'!$H$17*'GHG Estimation'!R4705)</f>
        <v>0</v>
      </c>
      <c r="S4921" s="98">
        <f>S4273+(S4489*'Emission factors'!$H$16)+('Emission factors'!$H$17*'GHG Estimation'!S4705)</f>
        <v>0</v>
      </c>
      <c r="T4921" s="98">
        <f>T4273+(T4489*'Emission factors'!$H$16)+('Emission factors'!$H$17*'GHG Estimation'!T4705)</f>
        <v>0</v>
      </c>
      <c r="U4921" s="98">
        <f>U4273+(U4489*'Emission factors'!$H$16)+('Emission factors'!$H$17*'GHG Estimation'!U4705)</f>
        <v>0</v>
      </c>
    </row>
    <row r="4922" spans="1:21" x14ac:dyDescent="0.25">
      <c r="A4922" s="92" t="s">
        <v>11</v>
      </c>
      <c r="B4922" s="92" t="s">
        <v>12</v>
      </c>
      <c r="C4922" s="92" t="s">
        <v>43</v>
      </c>
      <c r="D4922" s="92" t="s">
        <v>43</v>
      </c>
      <c r="E4922" s="92" t="s">
        <v>26</v>
      </c>
      <c r="F4922" s="92" t="s">
        <v>34</v>
      </c>
      <c r="G4922" s="92" t="s">
        <v>97</v>
      </c>
      <c r="H4922" s="92" t="s">
        <v>94</v>
      </c>
      <c r="I4922" s="89" t="s">
        <v>230</v>
      </c>
      <c r="L4922" s="98">
        <f>L4274+(L4490*'Emission factors'!$H$16)+('Emission factors'!$H$17*'GHG Estimation'!L4706)</f>
        <v>0</v>
      </c>
      <c r="M4922" s="98">
        <f>M4274+(M4490*'Emission factors'!$H$16)+('Emission factors'!$H$17*'GHG Estimation'!M4706)</f>
        <v>0</v>
      </c>
      <c r="N4922" s="98">
        <f>N4274+(N4490*'Emission factors'!$H$16)+('Emission factors'!$H$17*'GHG Estimation'!N4706)</f>
        <v>0</v>
      </c>
      <c r="O4922" s="98">
        <f>O4274+(O4490*'Emission factors'!$H$16)+('Emission factors'!$H$17*'GHG Estimation'!O4706)</f>
        <v>0</v>
      </c>
      <c r="P4922" s="98">
        <f>P4274+(P4490*'Emission factors'!$H$16)+('Emission factors'!$H$17*'GHG Estimation'!P4706)</f>
        <v>0</v>
      </c>
      <c r="Q4922" s="98">
        <f>Q4274+(Q4490*'Emission factors'!$H$16)+('Emission factors'!$H$17*'GHG Estimation'!Q4706)</f>
        <v>0</v>
      </c>
      <c r="R4922" s="98">
        <f>R4274+(R4490*'Emission factors'!$H$16)+('Emission factors'!$H$17*'GHG Estimation'!R4706)</f>
        <v>0</v>
      </c>
      <c r="S4922" s="98">
        <f>S4274+(S4490*'Emission factors'!$H$16)+('Emission factors'!$H$17*'GHG Estimation'!S4706)</f>
        <v>0</v>
      </c>
      <c r="T4922" s="98">
        <f>T4274+(T4490*'Emission factors'!$H$16)+('Emission factors'!$H$17*'GHG Estimation'!T4706)</f>
        <v>0</v>
      </c>
      <c r="U4922" s="98">
        <f>U4274+(U4490*'Emission factors'!$H$16)+('Emission factors'!$H$17*'GHG Estimation'!U4706)</f>
        <v>0</v>
      </c>
    </row>
    <row r="4923" spans="1:21" x14ac:dyDescent="0.25">
      <c r="A4923" s="92" t="s">
        <v>11</v>
      </c>
      <c r="B4923" s="92" t="s">
        <v>12</v>
      </c>
      <c r="C4923" s="92" t="s">
        <v>43</v>
      </c>
      <c r="D4923" s="92" t="s">
        <v>43</v>
      </c>
      <c r="E4923" s="92" t="s">
        <v>26</v>
      </c>
      <c r="F4923" s="92" t="s">
        <v>34</v>
      </c>
      <c r="G4923" s="92" t="s">
        <v>97</v>
      </c>
      <c r="H4923" s="92" t="s">
        <v>94</v>
      </c>
      <c r="I4923" s="88" t="s">
        <v>232</v>
      </c>
      <c r="L4923" s="98">
        <f>L4275+(L4491*'Emission factors'!$H$16)+('Emission factors'!$H$17*'GHG Estimation'!L4707)</f>
        <v>0</v>
      </c>
      <c r="M4923" s="98">
        <f>M4275+(M4491*'Emission factors'!$H$16)+('Emission factors'!$H$17*'GHG Estimation'!M4707)</f>
        <v>0</v>
      </c>
      <c r="N4923" s="98">
        <f>N4275+(N4491*'Emission factors'!$H$16)+('Emission factors'!$H$17*'GHG Estimation'!N4707)</f>
        <v>0</v>
      </c>
      <c r="O4923" s="98">
        <f>O4275+(O4491*'Emission factors'!$H$16)+('Emission factors'!$H$17*'GHG Estimation'!O4707)</f>
        <v>0</v>
      </c>
      <c r="P4923" s="98">
        <f>P4275+(P4491*'Emission factors'!$H$16)+('Emission factors'!$H$17*'GHG Estimation'!P4707)</f>
        <v>142.47030427199999</v>
      </c>
      <c r="Q4923" s="98">
        <f>Q4275+(Q4491*'Emission factors'!$H$16)+('Emission factors'!$H$17*'GHG Estimation'!Q4707)</f>
        <v>375.23780337600004</v>
      </c>
      <c r="R4923" s="98">
        <f>R4275+(R4491*'Emission factors'!$H$16)+('Emission factors'!$H$17*'GHG Estimation'!R4707)</f>
        <v>156.72362061599998</v>
      </c>
      <c r="S4923" s="98">
        <f>S4275+(S4491*'Emission factors'!$H$16)+('Emission factors'!$H$17*'GHG Estimation'!S4707)</f>
        <v>2351.6636210279999</v>
      </c>
      <c r="T4923" s="98">
        <f>T4275+(T4491*'Emission factors'!$H$16)+('Emission factors'!$H$17*'GHG Estimation'!T4707)</f>
        <v>2200.1573113560003</v>
      </c>
      <c r="U4923" s="98">
        <f>U4275+(U4491*'Emission factors'!$H$16)+('Emission factors'!$H$17*'GHG Estimation'!U4707)</f>
        <v>931.05428162400017</v>
      </c>
    </row>
    <row r="4924" spans="1:21" x14ac:dyDescent="0.25">
      <c r="A4924" s="92" t="s">
        <v>11</v>
      </c>
      <c r="B4924" s="92" t="s">
        <v>12</v>
      </c>
      <c r="C4924" s="92" t="s">
        <v>43</v>
      </c>
      <c r="D4924" s="92" t="s">
        <v>43</v>
      </c>
      <c r="E4924" s="92" t="s">
        <v>26</v>
      </c>
      <c r="F4924" s="92" t="s">
        <v>34</v>
      </c>
      <c r="G4924" s="92" t="s">
        <v>97</v>
      </c>
      <c r="H4924" s="92" t="s">
        <v>94</v>
      </c>
      <c r="I4924" s="89" t="s">
        <v>225</v>
      </c>
      <c r="L4924" s="98">
        <f>L4276+(L4492*'Emission factors'!$H$16)+('Emission factors'!$H$17*'GHG Estimation'!L4708)</f>
        <v>0</v>
      </c>
      <c r="M4924" s="98">
        <f>M4276+(M4492*'Emission factors'!$H$16)+('Emission factors'!$H$17*'GHG Estimation'!M4708)</f>
        <v>0</v>
      </c>
      <c r="N4924" s="98">
        <f>N4276+(N4492*'Emission factors'!$H$16)+('Emission factors'!$H$17*'GHG Estimation'!N4708)</f>
        <v>0</v>
      </c>
      <c r="O4924" s="98">
        <f>O4276+(O4492*'Emission factors'!$H$16)+('Emission factors'!$H$17*'GHG Estimation'!O4708)</f>
        <v>93.369436667999992</v>
      </c>
      <c r="P4924" s="98">
        <f>P4276+(P4492*'Emission factors'!$H$16)+('Emission factors'!$H$17*'GHG Estimation'!P4708)</f>
        <v>2876.4276702840007</v>
      </c>
      <c r="Q4924" s="98">
        <f>Q4276+(Q4492*'Emission factors'!$H$16)+('Emission factors'!$H$17*'GHG Estimation'!Q4708)</f>
        <v>3996.3658943520004</v>
      </c>
      <c r="R4924" s="98">
        <f>R4276+(R4492*'Emission factors'!$H$16)+('Emission factors'!$H$17*'GHG Estimation'!R4708)</f>
        <v>4103.2736243280006</v>
      </c>
      <c r="S4924" s="98">
        <f>S4276+(S4492*'Emission factors'!$H$16)+('Emission factors'!$H$17*'GHG Estimation'!S4708)</f>
        <v>2164.9011755039996</v>
      </c>
      <c r="T4924" s="98">
        <f>T4276+(T4492*'Emission factors'!$H$16)+('Emission factors'!$H$17*'GHG Estimation'!T4708)</f>
        <v>1183.8267109440001</v>
      </c>
      <c r="U4924" s="98">
        <f>U4276+(U4492*'Emission factors'!$H$16)+('Emission factors'!$H$17*'GHG Estimation'!U4708)</f>
        <v>1063.3335432839999</v>
      </c>
    </row>
    <row r="4925" spans="1:21" x14ac:dyDescent="0.25">
      <c r="A4925" s="92" t="s">
        <v>11</v>
      </c>
      <c r="B4925" s="92" t="s">
        <v>12</v>
      </c>
      <c r="C4925" s="92" t="s">
        <v>43</v>
      </c>
      <c r="D4925" s="92" t="s">
        <v>43</v>
      </c>
      <c r="E4925" s="92" t="s">
        <v>26</v>
      </c>
      <c r="F4925" s="92" t="s">
        <v>34</v>
      </c>
      <c r="G4925" s="92" t="s">
        <v>97</v>
      </c>
      <c r="H4925" s="92" t="s">
        <v>94</v>
      </c>
      <c r="I4925" s="89" t="s">
        <v>205</v>
      </c>
      <c r="L4925" s="98">
        <f>L4277+(L4493*'Emission factors'!$H$16)+('Emission factors'!$H$17*'GHG Estimation'!L4709)</f>
        <v>0</v>
      </c>
      <c r="M4925" s="98">
        <f>M4277+(M4493*'Emission factors'!$H$16)+('Emission factors'!$H$17*'GHG Estimation'!M4709)</f>
        <v>0</v>
      </c>
      <c r="N4925" s="98">
        <f>N4277+(N4493*'Emission factors'!$H$16)+('Emission factors'!$H$17*'GHG Estimation'!N4709)</f>
        <v>0</v>
      </c>
      <c r="O4925" s="98">
        <f>O4277+(O4493*'Emission factors'!$H$16)+('Emission factors'!$H$17*'GHG Estimation'!O4709)</f>
        <v>8333.8763508359989</v>
      </c>
      <c r="P4925" s="98">
        <f>P4277+(P4493*'Emission factors'!$H$16)+('Emission factors'!$H$17*'GHG Estimation'!P4709)</f>
        <v>8205.5729315520002</v>
      </c>
      <c r="Q4925" s="98">
        <f>Q4277+(Q4493*'Emission factors'!$H$16)+('Emission factors'!$H$17*'GHG Estimation'!Q4709)</f>
        <v>4751.0844949439997</v>
      </c>
      <c r="R4925" s="98">
        <f>R4277+(R4493*'Emission factors'!$H$16)+('Emission factors'!$H$17*'GHG Estimation'!R4709)</f>
        <v>2705.4743055119998</v>
      </c>
      <c r="S4925" s="98">
        <f>S4277+(S4493*'Emission factors'!$H$16)+('Emission factors'!$H$17*'GHG Estimation'!S4709)</f>
        <v>10143.961095167999</v>
      </c>
      <c r="T4925" s="98">
        <f>T4277+(T4493*'Emission factors'!$H$16)+('Emission factors'!$H$17*'GHG Estimation'!T4709)</f>
        <v>10961.020275624001</v>
      </c>
      <c r="U4925" s="98">
        <f>U4277+(U4493*'Emission factors'!$H$16)+('Emission factors'!$H$17*'GHG Estimation'!U4709)</f>
        <v>10992.685581504003</v>
      </c>
    </row>
    <row r="4926" spans="1:21" x14ac:dyDescent="0.25">
      <c r="A4926" s="92" t="s">
        <v>11</v>
      </c>
      <c r="B4926" s="92" t="s">
        <v>12</v>
      </c>
      <c r="C4926" s="92" t="s">
        <v>43</v>
      </c>
      <c r="D4926" s="92" t="s">
        <v>43</v>
      </c>
      <c r="E4926" s="92" t="s">
        <v>26</v>
      </c>
      <c r="F4926" s="92" t="s">
        <v>34</v>
      </c>
      <c r="G4926" s="92" t="s">
        <v>97</v>
      </c>
      <c r="H4926" s="92" t="s">
        <v>94</v>
      </c>
      <c r="I4926" s="89" t="s">
        <v>204</v>
      </c>
      <c r="L4926" s="98">
        <f>L4278+(L4494*'Emission factors'!$H$16)+('Emission factors'!$H$17*'GHG Estimation'!L4710)</f>
        <v>0</v>
      </c>
      <c r="M4926" s="98">
        <f>M4278+(M4494*'Emission factors'!$H$16)+('Emission factors'!$H$17*'GHG Estimation'!M4710)</f>
        <v>0</v>
      </c>
      <c r="N4926" s="98">
        <f>N4278+(N4494*'Emission factors'!$H$16)+('Emission factors'!$H$17*'GHG Estimation'!N4710)</f>
        <v>0</v>
      </c>
      <c r="O4926" s="98">
        <f>O4278+(O4494*'Emission factors'!$H$16)+('Emission factors'!$H$17*'GHG Estimation'!O4710)</f>
        <v>7807.273670915999</v>
      </c>
      <c r="P4926" s="98">
        <f>P4278+(P4494*'Emission factors'!$H$16)+('Emission factors'!$H$17*'GHG Estimation'!P4710)</f>
        <v>12811.303457892</v>
      </c>
      <c r="Q4926" s="98">
        <f>Q4278+(Q4494*'Emission factors'!$H$16)+('Emission factors'!$H$17*'GHG Estimation'!Q4710)</f>
        <v>12806.636164668</v>
      </c>
      <c r="R4926" s="98">
        <f>R4278+(R4494*'Emission factors'!$H$16)+('Emission factors'!$H$17*'GHG Estimation'!R4710)</f>
        <v>13327.172934875996</v>
      </c>
      <c r="S4926" s="98">
        <f>S4278+(S4494*'Emission factors'!$H$16)+('Emission factors'!$H$17*'GHG Estimation'!S4710)</f>
        <v>3397.5380304</v>
      </c>
      <c r="T4926" s="98">
        <f>T4278+(T4494*'Emission factors'!$H$16)+('Emission factors'!$H$17*'GHG Estimation'!T4710)</f>
        <v>0</v>
      </c>
      <c r="U4926" s="98">
        <f>U4278+(U4494*'Emission factors'!$H$16)+('Emission factors'!$H$17*'GHG Estimation'!U4710)</f>
        <v>0</v>
      </c>
    </row>
    <row r="4927" spans="1:21" x14ac:dyDescent="0.25">
      <c r="A4927" s="92" t="s">
        <v>11</v>
      </c>
      <c r="B4927" s="92" t="s">
        <v>12</v>
      </c>
      <c r="C4927" s="92" t="s">
        <v>43</v>
      </c>
      <c r="D4927" s="92" t="s">
        <v>43</v>
      </c>
      <c r="E4927" s="92" t="s">
        <v>26</v>
      </c>
      <c r="F4927" s="92" t="s">
        <v>34</v>
      </c>
      <c r="G4927" s="92" t="s">
        <v>97</v>
      </c>
      <c r="H4927" s="92" t="s">
        <v>94</v>
      </c>
      <c r="I4927" s="89" t="s">
        <v>228</v>
      </c>
      <c r="L4927" s="98">
        <f>L4279+(L4495*'Emission factors'!$H$16)+('Emission factors'!$H$17*'GHG Estimation'!L4711)</f>
        <v>0</v>
      </c>
      <c r="M4927" s="98">
        <f>M4279+(M4495*'Emission factors'!$H$16)+('Emission factors'!$H$17*'GHG Estimation'!M4711)</f>
        <v>0</v>
      </c>
      <c r="N4927" s="98">
        <f>N4279+(N4495*'Emission factors'!$H$16)+('Emission factors'!$H$17*'GHG Estimation'!N4711)</f>
        <v>0</v>
      </c>
      <c r="O4927" s="98">
        <f>O4279+(O4495*'Emission factors'!$H$16)+('Emission factors'!$H$17*'GHG Estimation'!O4711)</f>
        <v>0</v>
      </c>
      <c r="P4927" s="98">
        <f>P4279+(P4495*'Emission factors'!$H$16)+('Emission factors'!$H$17*'GHG Estimation'!P4711)</f>
        <v>0</v>
      </c>
      <c r="Q4927" s="98">
        <f>Q4279+(Q4495*'Emission factors'!$H$16)+('Emission factors'!$H$17*'GHG Estimation'!Q4711)</f>
        <v>0</v>
      </c>
      <c r="R4927" s="98">
        <f>R4279+(R4495*'Emission factors'!$H$16)+('Emission factors'!$H$17*'GHG Estimation'!R4711)</f>
        <v>0</v>
      </c>
      <c r="S4927" s="98">
        <f>S4279+(S4495*'Emission factors'!$H$16)+('Emission factors'!$H$17*'GHG Estimation'!S4711)</f>
        <v>0</v>
      </c>
      <c r="T4927" s="98">
        <f>T4279+(T4495*'Emission factors'!$H$16)+('Emission factors'!$H$17*'GHG Estimation'!T4711)</f>
        <v>0</v>
      </c>
      <c r="U4927" s="98">
        <f>U4279+(U4495*'Emission factors'!$H$16)+('Emission factors'!$H$17*'GHG Estimation'!U4711)</f>
        <v>0</v>
      </c>
    </row>
    <row r="4928" spans="1:21" x14ac:dyDescent="0.25">
      <c r="A4928" s="92" t="s">
        <v>11</v>
      </c>
      <c r="B4928" s="92" t="s">
        <v>12</v>
      </c>
      <c r="C4928" s="92" t="s">
        <v>43</v>
      </c>
      <c r="D4928" s="92" t="s">
        <v>43</v>
      </c>
      <c r="E4928" s="92" t="s">
        <v>26</v>
      </c>
      <c r="F4928" s="92" t="s">
        <v>34</v>
      </c>
      <c r="G4928" s="92" t="s">
        <v>97</v>
      </c>
      <c r="H4928" s="92" t="s">
        <v>94</v>
      </c>
      <c r="I4928" s="89" t="s">
        <v>202</v>
      </c>
      <c r="L4928" s="98">
        <f>L4280+(L4496*'Emission factors'!$H$16)+('Emission factors'!$H$17*'GHG Estimation'!L4712)</f>
        <v>0</v>
      </c>
      <c r="M4928" s="98">
        <f>M4280+(M4496*'Emission factors'!$H$16)+('Emission factors'!$H$17*'GHG Estimation'!M4712)</f>
        <v>0</v>
      </c>
      <c r="N4928" s="98">
        <f>N4280+(N4496*'Emission factors'!$H$16)+('Emission factors'!$H$17*'GHG Estimation'!N4712)</f>
        <v>63.267752591999994</v>
      </c>
      <c r="O4928" s="98">
        <f>O4280+(O4496*'Emission factors'!$H$16)+('Emission factors'!$H$17*'GHG Estimation'!O4712)</f>
        <v>7909.0269491159997</v>
      </c>
      <c r="P4928" s="98">
        <f>P4280+(P4496*'Emission factors'!$H$16)+('Emission factors'!$H$17*'GHG Estimation'!P4712)</f>
        <v>14805.33769998</v>
      </c>
      <c r="Q4928" s="98">
        <f>Q4280+(Q4496*'Emission factors'!$H$16)+('Emission factors'!$H$17*'GHG Estimation'!Q4712)</f>
        <v>16667.296972704</v>
      </c>
      <c r="R4928" s="98">
        <f>R4280+(R4496*'Emission factors'!$H$16)+('Emission factors'!$H$17*'GHG Estimation'!R4712)</f>
        <v>17589.731690916</v>
      </c>
      <c r="S4928" s="98">
        <f>S4280+(S4496*'Emission factors'!$H$16)+('Emission factors'!$H$17*'GHG Estimation'!S4712)</f>
        <v>17697.17372382</v>
      </c>
      <c r="T4928" s="98">
        <f>T4280+(T4496*'Emission factors'!$H$16)+('Emission factors'!$H$17*'GHG Estimation'!T4712)</f>
        <v>19669.458693779994</v>
      </c>
      <c r="U4928" s="98">
        <f>U4280+(U4496*'Emission factors'!$H$16)+('Emission factors'!$H$17*'GHG Estimation'!U4712)</f>
        <v>17578.212748379996</v>
      </c>
    </row>
    <row r="4929" spans="1:21" x14ac:dyDescent="0.25">
      <c r="A4929" s="92" t="s">
        <v>11</v>
      </c>
      <c r="B4929" s="92" t="s">
        <v>12</v>
      </c>
      <c r="C4929" s="92" t="s">
        <v>43</v>
      </c>
      <c r="D4929" s="92" t="s">
        <v>43</v>
      </c>
      <c r="E4929" s="92" t="s">
        <v>26</v>
      </c>
      <c r="F4929" s="92" t="s">
        <v>34</v>
      </c>
      <c r="G4929" s="92" t="s">
        <v>97</v>
      </c>
      <c r="H4929" s="92" t="s">
        <v>94</v>
      </c>
      <c r="I4929" s="89" t="s">
        <v>190</v>
      </c>
      <c r="L4929" s="98">
        <f>L4281+(L4497*'Emission factors'!$H$16)+('Emission factors'!$H$17*'GHG Estimation'!L4713)</f>
        <v>0</v>
      </c>
      <c r="M4929" s="98">
        <f>M4281+(M4497*'Emission factors'!$H$16)+('Emission factors'!$H$17*'GHG Estimation'!M4713)</f>
        <v>0</v>
      </c>
      <c r="N4929" s="98">
        <f>N4281+(N4497*'Emission factors'!$H$16)+('Emission factors'!$H$17*'GHG Estimation'!N4713)</f>
        <v>0</v>
      </c>
      <c r="O4929" s="98">
        <f>O4281+(O4497*'Emission factors'!$H$16)+('Emission factors'!$H$17*'GHG Estimation'!O4713)</f>
        <v>0</v>
      </c>
      <c r="P4929" s="98">
        <f>P4281+(P4497*'Emission factors'!$H$16)+('Emission factors'!$H$17*'GHG Estimation'!P4713)</f>
        <v>0</v>
      </c>
      <c r="Q4929" s="98">
        <f>Q4281+(Q4497*'Emission factors'!$H$16)+('Emission factors'!$H$17*'GHG Estimation'!Q4713)</f>
        <v>0</v>
      </c>
      <c r="R4929" s="98">
        <f>R4281+(R4497*'Emission factors'!$H$16)+('Emission factors'!$H$17*'GHG Estimation'!R4713)</f>
        <v>0</v>
      </c>
      <c r="S4929" s="98">
        <f>S4281+(S4497*'Emission factors'!$H$16)+('Emission factors'!$H$17*'GHG Estimation'!S4713)</f>
        <v>0</v>
      </c>
      <c r="T4929" s="98">
        <f>T4281+(T4497*'Emission factors'!$H$16)+('Emission factors'!$H$17*'GHG Estimation'!T4713)</f>
        <v>0</v>
      </c>
      <c r="U4929" s="98">
        <f>U4281+(U4497*'Emission factors'!$H$16)+('Emission factors'!$H$17*'GHG Estimation'!U4713)</f>
        <v>9551.2148557199998</v>
      </c>
    </row>
    <row r="4930" spans="1:21" x14ac:dyDescent="0.25">
      <c r="A4930" s="92" t="s">
        <v>11</v>
      </c>
      <c r="B4930" s="92" t="s">
        <v>12</v>
      </c>
      <c r="C4930" s="92" t="s">
        <v>43</v>
      </c>
      <c r="D4930" s="92" t="s">
        <v>43</v>
      </c>
      <c r="E4930" s="92" t="s">
        <v>26</v>
      </c>
      <c r="F4930" s="92" t="s">
        <v>34</v>
      </c>
      <c r="G4930" s="92" t="s">
        <v>97</v>
      </c>
      <c r="H4930" s="92" t="s">
        <v>94</v>
      </c>
      <c r="I4930" s="89" t="s">
        <v>210</v>
      </c>
      <c r="L4930" s="98">
        <f>L4282+(L4498*'Emission factors'!$H$16)+('Emission factors'!$H$17*'GHG Estimation'!L4714)</f>
        <v>0</v>
      </c>
      <c r="M4930" s="98">
        <f>M4282+(M4498*'Emission factors'!$H$16)+('Emission factors'!$H$17*'GHG Estimation'!M4714)</f>
        <v>0</v>
      </c>
      <c r="N4930" s="98">
        <f>N4282+(N4498*'Emission factors'!$H$16)+('Emission factors'!$H$17*'GHG Estimation'!N4714)</f>
        <v>0</v>
      </c>
      <c r="O4930" s="98">
        <f>O4282+(O4498*'Emission factors'!$H$16)+('Emission factors'!$H$17*'GHG Estimation'!O4714)</f>
        <v>0</v>
      </c>
      <c r="P4930" s="98">
        <f>P4282+(P4498*'Emission factors'!$H$16)+('Emission factors'!$H$17*'GHG Estimation'!P4714)</f>
        <v>0</v>
      </c>
      <c r="Q4930" s="98">
        <f>Q4282+(Q4498*'Emission factors'!$H$16)+('Emission factors'!$H$17*'GHG Estimation'!Q4714)</f>
        <v>0</v>
      </c>
      <c r="R4930" s="98">
        <f>R4282+(R4498*'Emission factors'!$H$16)+('Emission factors'!$H$17*'GHG Estimation'!R4714)</f>
        <v>0</v>
      </c>
      <c r="S4930" s="98">
        <f>S4282+(S4498*'Emission factors'!$H$16)+('Emission factors'!$H$17*'GHG Estimation'!S4714)</f>
        <v>0</v>
      </c>
      <c r="T4930" s="98">
        <f>T4282+(T4498*'Emission factors'!$H$16)+('Emission factors'!$H$17*'GHG Estimation'!T4714)</f>
        <v>0</v>
      </c>
      <c r="U4930" s="98">
        <f>U4282+(U4498*'Emission factors'!$H$16)+('Emission factors'!$H$17*'GHG Estimation'!U4714)</f>
        <v>0</v>
      </c>
    </row>
    <row r="4931" spans="1:21" x14ac:dyDescent="0.25">
      <c r="A4931" s="92" t="s">
        <v>11</v>
      </c>
      <c r="B4931" s="92" t="s">
        <v>12</v>
      </c>
      <c r="C4931" s="92" t="s">
        <v>43</v>
      </c>
      <c r="D4931" s="92" t="s">
        <v>43</v>
      </c>
      <c r="E4931" s="92" t="s">
        <v>26</v>
      </c>
      <c r="F4931" s="92" t="s">
        <v>34</v>
      </c>
      <c r="G4931" s="92" t="s">
        <v>97</v>
      </c>
      <c r="H4931" s="92" t="s">
        <v>94</v>
      </c>
      <c r="I4931" s="89" t="s">
        <v>199</v>
      </c>
      <c r="L4931" s="98">
        <f>L4283+(L4499*'Emission factors'!$H$16)+('Emission factors'!$H$17*'GHG Estimation'!L4715)</f>
        <v>0</v>
      </c>
      <c r="M4931" s="98">
        <f>M4283+(M4499*'Emission factors'!$H$16)+('Emission factors'!$H$17*'GHG Estimation'!M4715)</f>
        <v>0</v>
      </c>
      <c r="N4931" s="98">
        <f>N4283+(N4499*'Emission factors'!$H$16)+('Emission factors'!$H$17*'GHG Estimation'!N4715)</f>
        <v>0</v>
      </c>
      <c r="O4931" s="98">
        <f>O4283+(O4499*'Emission factors'!$H$16)+('Emission factors'!$H$17*'GHG Estimation'!O4715)</f>
        <v>15530.371058483999</v>
      </c>
      <c r="P4931" s="98">
        <f>P4283+(P4499*'Emission factors'!$H$16)+('Emission factors'!$H$17*'GHG Estimation'!P4715)</f>
        <v>22956.113151828002</v>
      </c>
      <c r="Q4931" s="98">
        <f>Q4283+(Q4499*'Emission factors'!$H$16)+('Emission factors'!$H$17*'GHG Estimation'!Q4715)</f>
        <v>13700.902118220003</v>
      </c>
      <c r="R4931" s="98">
        <f>R4283+(R4499*'Emission factors'!$H$16)+('Emission factors'!$H$17*'GHG Estimation'!R4715)</f>
        <v>12880.110674664002</v>
      </c>
      <c r="S4931" s="98">
        <f>S4283+(S4499*'Emission factors'!$H$16)+('Emission factors'!$H$17*'GHG Estimation'!S4715)</f>
        <v>13473.461933604001</v>
      </c>
      <c r="T4931" s="98">
        <f>T4283+(T4499*'Emission factors'!$H$16)+('Emission factors'!$H$17*'GHG Estimation'!T4715)</f>
        <v>8933.8513946039984</v>
      </c>
      <c r="U4931" s="98">
        <f>U4283+(U4499*'Emission factors'!$H$16)+('Emission factors'!$H$17*'GHG Estimation'!U4715)</f>
        <v>4623.2289472319999</v>
      </c>
    </row>
    <row r="4932" spans="1:21" x14ac:dyDescent="0.25">
      <c r="A4932" s="92" t="s">
        <v>11</v>
      </c>
      <c r="B4932" s="92" t="s">
        <v>12</v>
      </c>
      <c r="C4932" s="92" t="s">
        <v>43</v>
      </c>
      <c r="D4932" s="92" t="s">
        <v>43</v>
      </c>
      <c r="E4932" s="92" t="s">
        <v>26</v>
      </c>
      <c r="F4932" s="92" t="s">
        <v>34</v>
      </c>
      <c r="G4932" s="92" t="s">
        <v>97</v>
      </c>
      <c r="H4932" s="92" t="s">
        <v>94</v>
      </c>
      <c r="I4932" s="89" t="s">
        <v>233</v>
      </c>
      <c r="L4932" s="98">
        <f>L4284+(L4500*'Emission factors'!$H$16)+('Emission factors'!$H$17*'GHG Estimation'!L4716)</f>
        <v>0</v>
      </c>
      <c r="M4932" s="98">
        <f>M4284+(M4500*'Emission factors'!$H$16)+('Emission factors'!$H$17*'GHG Estimation'!M4716)</f>
        <v>0</v>
      </c>
      <c r="N4932" s="98">
        <f>N4284+(N4500*'Emission factors'!$H$16)+('Emission factors'!$H$17*'GHG Estimation'!N4716)</f>
        <v>0</v>
      </c>
      <c r="O4932" s="98">
        <f>O4284+(O4500*'Emission factors'!$H$16)+('Emission factors'!$H$17*'GHG Estimation'!O4716)</f>
        <v>0</v>
      </c>
      <c r="P4932" s="98">
        <f>P4284+(P4500*'Emission factors'!$H$16)+('Emission factors'!$H$17*'GHG Estimation'!P4716)</f>
        <v>2464.8258382200006</v>
      </c>
      <c r="Q4932" s="98">
        <f>Q4284+(Q4500*'Emission factors'!$H$16)+('Emission factors'!$H$17*'GHG Estimation'!Q4716)</f>
        <v>821.60861274000013</v>
      </c>
      <c r="R4932" s="98">
        <f>R4284+(R4500*'Emission factors'!$H$16)+('Emission factors'!$H$17*'GHG Estimation'!R4716)</f>
        <v>0</v>
      </c>
      <c r="S4932" s="98">
        <f>S4284+(S4500*'Emission factors'!$H$16)+('Emission factors'!$H$17*'GHG Estimation'!S4716)</f>
        <v>0</v>
      </c>
      <c r="T4932" s="98">
        <f>T4284+(T4500*'Emission factors'!$H$16)+('Emission factors'!$H$17*'GHG Estimation'!T4716)</f>
        <v>0</v>
      </c>
      <c r="U4932" s="98">
        <f>U4284+(U4500*'Emission factors'!$H$16)+('Emission factors'!$H$17*'GHG Estimation'!U4716)</f>
        <v>0</v>
      </c>
    </row>
    <row r="4933" spans="1:21" x14ac:dyDescent="0.25">
      <c r="A4933" s="92" t="s">
        <v>11</v>
      </c>
      <c r="B4933" s="92" t="s">
        <v>12</v>
      </c>
      <c r="C4933" s="92" t="s">
        <v>43</v>
      </c>
      <c r="D4933" s="92" t="s">
        <v>43</v>
      </c>
      <c r="E4933" s="92" t="s">
        <v>26</v>
      </c>
      <c r="F4933" s="92" t="s">
        <v>34</v>
      </c>
      <c r="G4933" s="92" t="s">
        <v>97</v>
      </c>
      <c r="H4933" s="92" t="s">
        <v>94</v>
      </c>
      <c r="I4933" s="89" t="s">
        <v>200</v>
      </c>
      <c r="L4933" s="98">
        <f>L4285+(L4501*'Emission factors'!$H$16)+('Emission factors'!$H$17*'GHG Estimation'!L4717)</f>
        <v>0</v>
      </c>
      <c r="M4933" s="98">
        <f>M4285+(M4501*'Emission factors'!$H$16)+('Emission factors'!$H$17*'GHG Estimation'!M4717)</f>
        <v>0</v>
      </c>
      <c r="N4933" s="98">
        <f>N4285+(N4501*'Emission factors'!$H$16)+('Emission factors'!$H$17*'GHG Estimation'!N4717)</f>
        <v>29.394518436000006</v>
      </c>
      <c r="O4933" s="98">
        <f>O4285+(O4501*'Emission factors'!$H$16)+('Emission factors'!$H$17*'GHG Estimation'!O4717)</f>
        <v>13840.991631504005</v>
      </c>
      <c r="P4933" s="98">
        <f>P4285+(P4501*'Emission factors'!$H$16)+('Emission factors'!$H$17*'GHG Estimation'!P4717)</f>
        <v>16292.279176416003</v>
      </c>
      <c r="Q4933" s="98">
        <f>Q4285+(Q4501*'Emission factors'!$H$16)+('Emission factors'!$H$17*'GHG Estimation'!Q4717)</f>
        <v>16019.871114492003</v>
      </c>
      <c r="R4933" s="98">
        <f>R4285+(R4501*'Emission factors'!$H$16)+('Emission factors'!$H$17*'GHG Estimation'!R4717)</f>
        <v>14082.378694019999</v>
      </c>
      <c r="S4933" s="98">
        <f>S4285+(S4501*'Emission factors'!$H$16)+('Emission factors'!$H$17*'GHG Estimation'!S4717)</f>
        <v>10900.015453079999</v>
      </c>
      <c r="T4933" s="98">
        <f>T4285+(T4501*'Emission factors'!$H$16)+('Emission factors'!$H$17*'GHG Estimation'!T4717)</f>
        <v>9588.0503281680012</v>
      </c>
      <c r="U4933" s="98">
        <f>U4285+(U4501*'Emission factors'!$H$16)+('Emission factors'!$H$17*'GHG Estimation'!U4717)</f>
        <v>7638.5910935880001</v>
      </c>
    </row>
    <row r="4934" spans="1:21" x14ac:dyDescent="0.25">
      <c r="A4934" s="92" t="s">
        <v>11</v>
      </c>
      <c r="B4934" s="92" t="s">
        <v>12</v>
      </c>
      <c r="C4934" s="92" t="s">
        <v>43</v>
      </c>
      <c r="D4934" s="92" t="s">
        <v>43</v>
      </c>
      <c r="E4934" s="92" t="s">
        <v>45</v>
      </c>
      <c r="F4934" s="92" t="s">
        <v>34</v>
      </c>
      <c r="G4934" s="92" t="s">
        <v>97</v>
      </c>
      <c r="H4934" s="92" t="s">
        <v>94</v>
      </c>
      <c r="I4934" s="89" t="s">
        <v>227</v>
      </c>
      <c r="J4934" s="92" t="s">
        <v>99</v>
      </c>
      <c r="L4934" s="98">
        <f>L4286+(L4502*'Emission factors'!$H$16)+('Emission factors'!$H$17*'GHG Estimation'!L4718)</f>
        <v>0</v>
      </c>
      <c r="M4934" s="98">
        <f>M4286+(M4502*'Emission factors'!$H$16)+('Emission factors'!$H$17*'GHG Estimation'!M4718)</f>
        <v>0</v>
      </c>
      <c r="N4934" s="98">
        <f>N4286+(N4502*'Emission factors'!$H$16)+('Emission factors'!$H$17*'GHG Estimation'!N4718)</f>
        <v>0</v>
      </c>
      <c r="O4934" s="98">
        <f>O4286+(O4502*'Emission factors'!$H$16)+('Emission factors'!$H$17*'GHG Estimation'!O4718)</f>
        <v>0</v>
      </c>
      <c r="P4934" s="98">
        <f>P4286+(P4502*'Emission factors'!$H$16)+('Emission factors'!$H$17*'GHG Estimation'!P4718)</f>
        <v>0</v>
      </c>
      <c r="Q4934" s="98">
        <f>Q4286+(Q4502*'Emission factors'!$H$16)+('Emission factors'!$H$17*'GHG Estimation'!Q4718)</f>
        <v>0</v>
      </c>
      <c r="R4934" s="98">
        <f>R4286+(R4502*'Emission factors'!$H$16)+('Emission factors'!$H$17*'GHG Estimation'!R4718)</f>
        <v>0</v>
      </c>
      <c r="S4934" s="98">
        <f>S4286+(S4502*'Emission factors'!$H$16)+('Emission factors'!$H$17*'GHG Estimation'!S4718)</f>
        <v>0</v>
      </c>
      <c r="T4934" s="98">
        <f>T4286+(T4502*'Emission factors'!$H$16)+('Emission factors'!$H$17*'GHG Estimation'!T4718)</f>
        <v>0</v>
      </c>
      <c r="U4934" s="98">
        <f>U4286+(U4502*'Emission factors'!$H$16)+('Emission factors'!$H$17*'GHG Estimation'!U4718)</f>
        <v>0</v>
      </c>
    </row>
    <row r="4935" spans="1:21" x14ac:dyDescent="0.25">
      <c r="A4935" s="92" t="s">
        <v>11</v>
      </c>
      <c r="B4935" s="92" t="s">
        <v>12</v>
      </c>
      <c r="C4935" s="92" t="s">
        <v>43</v>
      </c>
      <c r="D4935" s="92" t="s">
        <v>43</v>
      </c>
      <c r="E4935" s="92" t="s">
        <v>45</v>
      </c>
      <c r="F4935" s="92" t="s">
        <v>34</v>
      </c>
      <c r="G4935" s="92" t="s">
        <v>97</v>
      </c>
      <c r="H4935" s="92" t="s">
        <v>94</v>
      </c>
      <c r="I4935" s="89" t="s">
        <v>203</v>
      </c>
      <c r="L4935" s="98">
        <f>L4287+(L4503*'Emission factors'!$H$16)+('Emission factors'!$H$17*'GHG Estimation'!L4719)</f>
        <v>0</v>
      </c>
      <c r="M4935" s="98">
        <f>M4287+(M4503*'Emission factors'!$H$16)+('Emission factors'!$H$17*'GHG Estimation'!M4719)</f>
        <v>0</v>
      </c>
      <c r="N4935" s="98">
        <f>N4287+(N4503*'Emission factors'!$H$16)+('Emission factors'!$H$17*'GHG Estimation'!N4719)</f>
        <v>0</v>
      </c>
      <c r="O4935" s="98">
        <f>O4287+(O4503*'Emission factors'!$H$16)+('Emission factors'!$H$17*'GHG Estimation'!O4719)</f>
        <v>0</v>
      </c>
      <c r="P4935" s="98">
        <f>P4287+(P4503*'Emission factors'!$H$16)+('Emission factors'!$H$17*'GHG Estimation'!P4719)</f>
        <v>0</v>
      </c>
      <c r="Q4935" s="98">
        <f>Q4287+(Q4503*'Emission factors'!$H$16)+('Emission factors'!$H$17*'GHG Estimation'!Q4719)</f>
        <v>0</v>
      </c>
      <c r="R4935" s="98">
        <f>R4287+(R4503*'Emission factors'!$H$16)+('Emission factors'!$H$17*'GHG Estimation'!R4719)</f>
        <v>0</v>
      </c>
      <c r="S4935" s="98">
        <f>S4287+(S4503*'Emission factors'!$H$16)+('Emission factors'!$H$17*'GHG Estimation'!S4719)</f>
        <v>0</v>
      </c>
      <c r="T4935" s="98">
        <f>T4287+(T4503*'Emission factors'!$H$16)+('Emission factors'!$H$17*'GHG Estimation'!T4719)</f>
        <v>0</v>
      </c>
      <c r="U4935" s="98">
        <f>U4287+(U4503*'Emission factors'!$H$16)+('Emission factors'!$H$17*'GHG Estimation'!U4719)</f>
        <v>0</v>
      </c>
    </row>
    <row r="4936" spans="1:21" x14ac:dyDescent="0.25">
      <c r="A4936" s="92" t="s">
        <v>11</v>
      </c>
      <c r="B4936" s="92" t="s">
        <v>12</v>
      </c>
      <c r="C4936" s="92" t="s">
        <v>43</v>
      </c>
      <c r="D4936" s="92" t="s">
        <v>43</v>
      </c>
      <c r="E4936" s="92" t="s">
        <v>45</v>
      </c>
      <c r="F4936" s="92" t="s">
        <v>34</v>
      </c>
      <c r="G4936" s="92" t="s">
        <v>97</v>
      </c>
      <c r="H4936" s="92" t="s">
        <v>94</v>
      </c>
      <c r="I4936" s="89" t="s">
        <v>191</v>
      </c>
      <c r="L4936" s="98">
        <f>L4288+(L4504*'Emission factors'!$H$16)+('Emission factors'!$H$17*'GHG Estimation'!L4720)</f>
        <v>0</v>
      </c>
      <c r="M4936" s="98">
        <f>M4288+(M4504*'Emission factors'!$H$16)+('Emission factors'!$H$17*'GHG Estimation'!M4720)</f>
        <v>0</v>
      </c>
      <c r="N4936" s="98">
        <f>N4288+(N4504*'Emission factors'!$H$16)+('Emission factors'!$H$17*'GHG Estimation'!N4720)</f>
        <v>0</v>
      </c>
      <c r="O4936" s="98">
        <f>O4288+(O4504*'Emission factors'!$H$16)+('Emission factors'!$H$17*'GHG Estimation'!O4720)</f>
        <v>0</v>
      </c>
      <c r="P4936" s="98">
        <f>P4288+(P4504*'Emission factors'!$H$16)+('Emission factors'!$H$17*'GHG Estimation'!P4720)</f>
        <v>0</v>
      </c>
      <c r="Q4936" s="98">
        <f>Q4288+(Q4504*'Emission factors'!$H$16)+('Emission factors'!$H$17*'GHG Estimation'!Q4720)</f>
        <v>0</v>
      </c>
      <c r="R4936" s="98">
        <f>R4288+(R4504*'Emission factors'!$H$16)+('Emission factors'!$H$17*'GHG Estimation'!R4720)</f>
        <v>0</v>
      </c>
      <c r="S4936" s="98">
        <f>S4288+(S4504*'Emission factors'!$H$16)+('Emission factors'!$H$17*'GHG Estimation'!S4720)</f>
        <v>0</v>
      </c>
      <c r="T4936" s="98">
        <f>T4288+(T4504*'Emission factors'!$H$16)+('Emission factors'!$H$17*'GHG Estimation'!T4720)</f>
        <v>0</v>
      </c>
      <c r="U4936" s="98">
        <f>U4288+(U4504*'Emission factors'!$H$16)+('Emission factors'!$H$17*'GHG Estimation'!U4720)</f>
        <v>0</v>
      </c>
    </row>
    <row r="4937" spans="1:21" x14ac:dyDescent="0.25">
      <c r="A4937" s="92" t="s">
        <v>11</v>
      </c>
      <c r="B4937" s="92" t="s">
        <v>12</v>
      </c>
      <c r="C4937" s="92" t="s">
        <v>43</v>
      </c>
      <c r="D4937" s="92" t="s">
        <v>43</v>
      </c>
      <c r="E4937" s="92" t="s">
        <v>45</v>
      </c>
      <c r="F4937" s="92" t="s">
        <v>34</v>
      </c>
      <c r="G4937" s="92" t="s">
        <v>97</v>
      </c>
      <c r="H4937" s="92" t="s">
        <v>94</v>
      </c>
      <c r="I4937" s="92" t="s">
        <v>192</v>
      </c>
      <c r="L4937" s="98">
        <f>L4289+(L4505*'Emission factors'!$H$16)+('Emission factors'!$H$17*'GHG Estimation'!L4721)</f>
        <v>0</v>
      </c>
      <c r="M4937" s="98">
        <f>M4289+(M4505*'Emission factors'!$H$16)+('Emission factors'!$H$17*'GHG Estimation'!M4721)</f>
        <v>0</v>
      </c>
      <c r="N4937" s="98">
        <f>N4289+(N4505*'Emission factors'!$H$16)+('Emission factors'!$H$17*'GHG Estimation'!N4721)</f>
        <v>0</v>
      </c>
      <c r="O4937" s="98">
        <f>O4289+(O4505*'Emission factors'!$H$16)+('Emission factors'!$H$17*'GHG Estimation'!O4721)</f>
        <v>0</v>
      </c>
      <c r="P4937" s="98">
        <f>P4289+(P4505*'Emission factors'!$H$16)+('Emission factors'!$H$17*'GHG Estimation'!P4721)</f>
        <v>0</v>
      </c>
      <c r="Q4937" s="98">
        <f>Q4289+(Q4505*'Emission factors'!$H$16)+('Emission factors'!$H$17*'GHG Estimation'!Q4721)</f>
        <v>0</v>
      </c>
      <c r="R4937" s="98">
        <f>R4289+(R4505*'Emission factors'!$H$16)+('Emission factors'!$H$17*'GHG Estimation'!R4721)</f>
        <v>0</v>
      </c>
      <c r="S4937" s="98">
        <f>S4289+(S4505*'Emission factors'!$H$16)+('Emission factors'!$H$17*'GHG Estimation'!S4721)</f>
        <v>0</v>
      </c>
      <c r="T4937" s="98">
        <f>T4289+(T4505*'Emission factors'!$H$16)+('Emission factors'!$H$17*'GHG Estimation'!T4721)</f>
        <v>0</v>
      </c>
      <c r="U4937" s="98">
        <f>U4289+(U4505*'Emission factors'!$H$16)+('Emission factors'!$H$17*'GHG Estimation'!U4721)</f>
        <v>0</v>
      </c>
    </row>
    <row r="4938" spans="1:21" x14ac:dyDescent="0.25">
      <c r="A4938" s="92" t="s">
        <v>11</v>
      </c>
      <c r="B4938" s="92" t="s">
        <v>12</v>
      </c>
      <c r="C4938" s="92" t="s">
        <v>43</v>
      </c>
      <c r="D4938" s="92" t="s">
        <v>43</v>
      </c>
      <c r="E4938" s="92" t="s">
        <v>45</v>
      </c>
      <c r="F4938" s="92" t="s">
        <v>34</v>
      </c>
      <c r="G4938" s="92" t="s">
        <v>97</v>
      </c>
      <c r="H4938" s="92" t="s">
        <v>94</v>
      </c>
      <c r="I4938" s="89" t="s">
        <v>206</v>
      </c>
      <c r="L4938" s="98">
        <f>L4290+(L4506*'Emission factors'!$H$16)+('Emission factors'!$H$17*'GHG Estimation'!L4722)</f>
        <v>0</v>
      </c>
      <c r="M4938" s="98">
        <f>M4290+(M4506*'Emission factors'!$H$16)+('Emission factors'!$H$17*'GHG Estimation'!M4722)</f>
        <v>0</v>
      </c>
      <c r="N4938" s="98">
        <f>N4290+(N4506*'Emission factors'!$H$16)+('Emission factors'!$H$17*'GHG Estimation'!N4722)</f>
        <v>0</v>
      </c>
      <c r="O4938" s="98">
        <f>O4290+(O4506*'Emission factors'!$H$16)+('Emission factors'!$H$17*'GHG Estimation'!O4722)</f>
        <v>0</v>
      </c>
      <c r="P4938" s="98">
        <f>P4290+(P4506*'Emission factors'!$H$16)+('Emission factors'!$H$17*'GHG Estimation'!P4722)</f>
        <v>0</v>
      </c>
      <c r="Q4938" s="98">
        <f>Q4290+(Q4506*'Emission factors'!$H$16)+('Emission factors'!$H$17*'GHG Estimation'!Q4722)</f>
        <v>0</v>
      </c>
      <c r="R4938" s="98">
        <f>R4290+(R4506*'Emission factors'!$H$16)+('Emission factors'!$H$17*'GHG Estimation'!R4722)</f>
        <v>0</v>
      </c>
      <c r="S4938" s="98">
        <f>S4290+(S4506*'Emission factors'!$H$16)+('Emission factors'!$H$17*'GHG Estimation'!S4722)</f>
        <v>0</v>
      </c>
      <c r="T4938" s="98">
        <f>T4290+(T4506*'Emission factors'!$H$16)+('Emission factors'!$H$17*'GHG Estimation'!T4722)</f>
        <v>0</v>
      </c>
      <c r="U4938" s="98">
        <f>U4290+(U4506*'Emission factors'!$H$16)+('Emission factors'!$H$17*'GHG Estimation'!U4722)</f>
        <v>0</v>
      </c>
    </row>
    <row r="4939" spans="1:21" x14ac:dyDescent="0.25">
      <c r="A4939" s="92" t="s">
        <v>11</v>
      </c>
      <c r="B4939" s="92" t="s">
        <v>12</v>
      </c>
      <c r="C4939" s="92" t="s">
        <v>43</v>
      </c>
      <c r="D4939" s="92" t="s">
        <v>43</v>
      </c>
      <c r="E4939" s="92" t="s">
        <v>45</v>
      </c>
      <c r="F4939" s="92" t="s">
        <v>34</v>
      </c>
      <c r="G4939" s="92" t="s">
        <v>97</v>
      </c>
      <c r="H4939" s="92" t="s">
        <v>94</v>
      </c>
      <c r="I4939" s="89" t="s">
        <v>220</v>
      </c>
      <c r="L4939" s="98">
        <f>L4291+(L4507*'Emission factors'!$H$16)+('Emission factors'!$H$17*'GHG Estimation'!L4723)</f>
        <v>0</v>
      </c>
      <c r="M4939" s="98">
        <f>M4291+(M4507*'Emission factors'!$H$16)+('Emission factors'!$H$17*'GHG Estimation'!M4723)</f>
        <v>0</v>
      </c>
      <c r="N4939" s="98">
        <f>N4291+(N4507*'Emission factors'!$H$16)+('Emission factors'!$H$17*'GHG Estimation'!N4723)</f>
        <v>0</v>
      </c>
      <c r="O4939" s="98">
        <f>O4291+(O4507*'Emission factors'!$H$16)+('Emission factors'!$H$17*'GHG Estimation'!O4723)</f>
        <v>0</v>
      </c>
      <c r="P4939" s="98">
        <f>P4291+(P4507*'Emission factors'!$H$16)+('Emission factors'!$H$17*'GHG Estimation'!P4723)</f>
        <v>0</v>
      </c>
      <c r="Q4939" s="98">
        <f>Q4291+(Q4507*'Emission factors'!$H$16)+('Emission factors'!$H$17*'GHG Estimation'!Q4723)</f>
        <v>0</v>
      </c>
      <c r="R4939" s="98">
        <f>R4291+(R4507*'Emission factors'!$H$16)+('Emission factors'!$H$17*'GHG Estimation'!R4723)</f>
        <v>0</v>
      </c>
      <c r="S4939" s="98">
        <f>S4291+(S4507*'Emission factors'!$H$16)+('Emission factors'!$H$17*'GHG Estimation'!S4723)</f>
        <v>0</v>
      </c>
      <c r="T4939" s="98">
        <f>T4291+(T4507*'Emission factors'!$H$16)+('Emission factors'!$H$17*'GHG Estimation'!T4723)</f>
        <v>0</v>
      </c>
      <c r="U4939" s="98">
        <f>U4291+(U4507*'Emission factors'!$H$16)+('Emission factors'!$H$17*'GHG Estimation'!U4723)</f>
        <v>0</v>
      </c>
    </row>
    <row r="4940" spans="1:21" x14ac:dyDescent="0.25">
      <c r="A4940" s="92" t="s">
        <v>11</v>
      </c>
      <c r="B4940" s="92" t="s">
        <v>12</v>
      </c>
      <c r="C4940" s="92" t="s">
        <v>43</v>
      </c>
      <c r="D4940" s="92" t="s">
        <v>43</v>
      </c>
      <c r="E4940" s="92" t="s">
        <v>45</v>
      </c>
      <c r="F4940" s="92" t="s">
        <v>34</v>
      </c>
      <c r="G4940" s="92" t="s">
        <v>97</v>
      </c>
      <c r="H4940" s="92" t="s">
        <v>94</v>
      </c>
      <c r="I4940" s="89" t="s">
        <v>193</v>
      </c>
      <c r="L4940" s="98">
        <f>L4292+(L4508*'Emission factors'!$H$16)+('Emission factors'!$H$17*'GHG Estimation'!L4724)</f>
        <v>0</v>
      </c>
      <c r="M4940" s="98">
        <f>M4292+(M4508*'Emission factors'!$H$16)+('Emission factors'!$H$17*'GHG Estimation'!M4724)</f>
        <v>0</v>
      </c>
      <c r="N4940" s="98">
        <f>N4292+(N4508*'Emission factors'!$H$16)+('Emission factors'!$H$17*'GHG Estimation'!N4724)</f>
        <v>0</v>
      </c>
      <c r="O4940" s="98">
        <f>O4292+(O4508*'Emission factors'!$H$16)+('Emission factors'!$H$17*'GHG Estimation'!O4724)</f>
        <v>0</v>
      </c>
      <c r="P4940" s="98">
        <f>P4292+(P4508*'Emission factors'!$H$16)+('Emission factors'!$H$17*'GHG Estimation'!P4724)</f>
        <v>0</v>
      </c>
      <c r="Q4940" s="98">
        <f>Q4292+(Q4508*'Emission factors'!$H$16)+('Emission factors'!$H$17*'GHG Estimation'!Q4724)</f>
        <v>0</v>
      </c>
      <c r="R4940" s="98">
        <f>R4292+(R4508*'Emission factors'!$H$16)+('Emission factors'!$H$17*'GHG Estimation'!R4724)</f>
        <v>0</v>
      </c>
      <c r="S4940" s="98">
        <f>S4292+(S4508*'Emission factors'!$H$16)+('Emission factors'!$H$17*'GHG Estimation'!S4724)</f>
        <v>0</v>
      </c>
      <c r="T4940" s="98">
        <f>T4292+(T4508*'Emission factors'!$H$16)+('Emission factors'!$H$17*'GHG Estimation'!T4724)</f>
        <v>0</v>
      </c>
      <c r="U4940" s="98">
        <f>U4292+(U4508*'Emission factors'!$H$16)+('Emission factors'!$H$17*'GHG Estimation'!U4724)</f>
        <v>0</v>
      </c>
    </row>
    <row r="4941" spans="1:21" x14ac:dyDescent="0.25">
      <c r="A4941" s="92" t="s">
        <v>11</v>
      </c>
      <c r="B4941" s="92" t="s">
        <v>12</v>
      </c>
      <c r="C4941" s="92" t="s">
        <v>43</v>
      </c>
      <c r="D4941" s="92" t="s">
        <v>43</v>
      </c>
      <c r="E4941" s="92" t="s">
        <v>45</v>
      </c>
      <c r="F4941" s="92" t="s">
        <v>34</v>
      </c>
      <c r="G4941" s="92" t="s">
        <v>97</v>
      </c>
      <c r="H4941" s="92" t="s">
        <v>94</v>
      </c>
      <c r="I4941" s="89" t="s">
        <v>259</v>
      </c>
      <c r="L4941" s="98">
        <f>L4293+(L4509*'Emission factors'!$H$16)+('Emission factors'!$H$17*'GHG Estimation'!L4725)</f>
        <v>0</v>
      </c>
      <c r="M4941" s="98">
        <f>M4293+(M4509*'Emission factors'!$H$16)+('Emission factors'!$H$17*'GHG Estimation'!M4725)</f>
        <v>0</v>
      </c>
      <c r="N4941" s="98">
        <f>N4293+(N4509*'Emission factors'!$H$16)+('Emission factors'!$H$17*'GHG Estimation'!N4725)</f>
        <v>0</v>
      </c>
      <c r="O4941" s="98">
        <f>O4293+(O4509*'Emission factors'!$H$16)+('Emission factors'!$H$17*'GHG Estimation'!O4725)</f>
        <v>0</v>
      </c>
      <c r="P4941" s="98">
        <f>P4293+(P4509*'Emission factors'!$H$16)+('Emission factors'!$H$17*'GHG Estimation'!P4725)</f>
        <v>0</v>
      </c>
      <c r="Q4941" s="98">
        <f>Q4293+(Q4509*'Emission factors'!$H$16)+('Emission factors'!$H$17*'GHG Estimation'!Q4725)</f>
        <v>0</v>
      </c>
      <c r="R4941" s="98">
        <f>R4293+(R4509*'Emission factors'!$H$16)+('Emission factors'!$H$17*'GHG Estimation'!R4725)</f>
        <v>0</v>
      </c>
      <c r="S4941" s="98">
        <f>S4293+(S4509*'Emission factors'!$H$16)+('Emission factors'!$H$17*'GHG Estimation'!S4725)</f>
        <v>0</v>
      </c>
      <c r="T4941" s="98">
        <f>T4293+(T4509*'Emission factors'!$H$16)+('Emission factors'!$H$17*'GHG Estimation'!T4725)</f>
        <v>0</v>
      </c>
      <c r="U4941" s="98">
        <f>U4293+(U4509*'Emission factors'!$H$16)+('Emission factors'!$H$17*'GHG Estimation'!U4725)</f>
        <v>0</v>
      </c>
    </row>
    <row r="4942" spans="1:21" x14ac:dyDescent="0.25">
      <c r="A4942" s="92" t="s">
        <v>11</v>
      </c>
      <c r="B4942" s="92" t="s">
        <v>12</v>
      </c>
      <c r="C4942" s="92" t="s">
        <v>43</v>
      </c>
      <c r="D4942" s="92" t="s">
        <v>43</v>
      </c>
      <c r="E4942" s="92" t="s">
        <v>45</v>
      </c>
      <c r="F4942" s="92" t="s">
        <v>34</v>
      </c>
      <c r="G4942" s="92" t="s">
        <v>97</v>
      </c>
      <c r="H4942" s="92" t="s">
        <v>94</v>
      </c>
      <c r="I4942" s="89" t="s">
        <v>223</v>
      </c>
      <c r="L4942" s="98">
        <f>L4294+(L4510*'Emission factors'!$H$16)+('Emission factors'!$H$17*'GHG Estimation'!L4726)</f>
        <v>0</v>
      </c>
      <c r="M4942" s="98">
        <f>M4294+(M4510*'Emission factors'!$H$16)+('Emission factors'!$H$17*'GHG Estimation'!M4726)</f>
        <v>0</v>
      </c>
      <c r="N4942" s="98">
        <f>N4294+(N4510*'Emission factors'!$H$16)+('Emission factors'!$H$17*'GHG Estimation'!N4726)</f>
        <v>0</v>
      </c>
      <c r="O4942" s="98">
        <f>O4294+(O4510*'Emission factors'!$H$16)+('Emission factors'!$H$17*'GHG Estimation'!O4726)</f>
        <v>0</v>
      </c>
      <c r="P4942" s="98">
        <f>P4294+(P4510*'Emission factors'!$H$16)+('Emission factors'!$H$17*'GHG Estimation'!P4726)</f>
        <v>0</v>
      </c>
      <c r="Q4942" s="98">
        <f>Q4294+(Q4510*'Emission factors'!$H$16)+('Emission factors'!$H$17*'GHG Estimation'!Q4726)</f>
        <v>0</v>
      </c>
      <c r="R4942" s="98">
        <f>R4294+(R4510*'Emission factors'!$H$16)+('Emission factors'!$H$17*'GHG Estimation'!R4726)</f>
        <v>0</v>
      </c>
      <c r="S4942" s="98">
        <f>S4294+(S4510*'Emission factors'!$H$16)+('Emission factors'!$H$17*'GHG Estimation'!S4726)</f>
        <v>0</v>
      </c>
      <c r="T4942" s="98">
        <f>T4294+(T4510*'Emission factors'!$H$16)+('Emission factors'!$H$17*'GHG Estimation'!T4726)</f>
        <v>0</v>
      </c>
      <c r="U4942" s="98">
        <f>U4294+(U4510*'Emission factors'!$H$16)+('Emission factors'!$H$17*'GHG Estimation'!U4726)</f>
        <v>0</v>
      </c>
    </row>
    <row r="4943" spans="1:21" x14ac:dyDescent="0.25">
      <c r="A4943" s="92" t="s">
        <v>11</v>
      </c>
      <c r="B4943" s="92" t="s">
        <v>12</v>
      </c>
      <c r="C4943" s="92" t="s">
        <v>43</v>
      </c>
      <c r="D4943" s="92" t="s">
        <v>43</v>
      </c>
      <c r="E4943" s="92" t="s">
        <v>45</v>
      </c>
      <c r="F4943" s="92" t="s">
        <v>34</v>
      </c>
      <c r="G4943" s="92" t="s">
        <v>97</v>
      </c>
      <c r="H4943" s="92" t="s">
        <v>94</v>
      </c>
      <c r="I4943" s="89" t="s">
        <v>221</v>
      </c>
      <c r="L4943" s="98">
        <f>L4295+(L4511*'Emission factors'!$H$16)+('Emission factors'!$H$17*'GHG Estimation'!L4727)</f>
        <v>0</v>
      </c>
      <c r="M4943" s="98">
        <f>M4295+(M4511*'Emission factors'!$H$16)+('Emission factors'!$H$17*'GHG Estimation'!M4727)</f>
        <v>0</v>
      </c>
      <c r="N4943" s="98">
        <f>N4295+(N4511*'Emission factors'!$H$16)+('Emission factors'!$H$17*'GHG Estimation'!N4727)</f>
        <v>0</v>
      </c>
      <c r="O4943" s="98">
        <f>O4295+(O4511*'Emission factors'!$H$16)+('Emission factors'!$H$17*'GHG Estimation'!O4727)</f>
        <v>0</v>
      </c>
      <c r="P4943" s="98">
        <f>P4295+(P4511*'Emission factors'!$H$16)+('Emission factors'!$H$17*'GHG Estimation'!P4727)</f>
        <v>0</v>
      </c>
      <c r="Q4943" s="98">
        <f>Q4295+(Q4511*'Emission factors'!$H$16)+('Emission factors'!$H$17*'GHG Estimation'!Q4727)</f>
        <v>0</v>
      </c>
      <c r="R4943" s="98">
        <f>R4295+(R4511*'Emission factors'!$H$16)+('Emission factors'!$H$17*'GHG Estimation'!R4727)</f>
        <v>0</v>
      </c>
      <c r="S4943" s="98">
        <f>S4295+(S4511*'Emission factors'!$H$16)+('Emission factors'!$H$17*'GHG Estimation'!S4727)</f>
        <v>0</v>
      </c>
      <c r="T4943" s="98">
        <f>T4295+(T4511*'Emission factors'!$H$16)+('Emission factors'!$H$17*'GHG Estimation'!T4727)</f>
        <v>0</v>
      </c>
      <c r="U4943" s="98">
        <f>U4295+(U4511*'Emission factors'!$H$16)+('Emission factors'!$H$17*'GHG Estimation'!U4727)</f>
        <v>0</v>
      </c>
    </row>
    <row r="4944" spans="1:21" x14ac:dyDescent="0.25">
      <c r="A4944" s="92" t="s">
        <v>11</v>
      </c>
      <c r="B4944" s="92" t="s">
        <v>12</v>
      </c>
      <c r="C4944" s="92" t="s">
        <v>43</v>
      </c>
      <c r="D4944" s="92" t="s">
        <v>43</v>
      </c>
      <c r="E4944" s="92" t="s">
        <v>45</v>
      </c>
      <c r="F4944" s="92" t="s">
        <v>34</v>
      </c>
      <c r="G4944" s="92" t="s">
        <v>97</v>
      </c>
      <c r="H4944" s="92" t="s">
        <v>94</v>
      </c>
      <c r="I4944" s="89" t="s">
        <v>222</v>
      </c>
      <c r="L4944" s="98">
        <f>L4296+(L4512*'Emission factors'!$H$16)+('Emission factors'!$H$17*'GHG Estimation'!L4728)</f>
        <v>0</v>
      </c>
      <c r="M4944" s="98">
        <f>M4296+(M4512*'Emission factors'!$H$16)+('Emission factors'!$H$17*'GHG Estimation'!M4728)</f>
        <v>0</v>
      </c>
      <c r="N4944" s="98">
        <f>N4296+(N4512*'Emission factors'!$H$16)+('Emission factors'!$H$17*'GHG Estimation'!N4728)</f>
        <v>0</v>
      </c>
      <c r="O4944" s="98">
        <f>O4296+(O4512*'Emission factors'!$H$16)+('Emission factors'!$H$17*'GHG Estimation'!O4728)</f>
        <v>0</v>
      </c>
      <c r="P4944" s="98">
        <f>P4296+(P4512*'Emission factors'!$H$16)+('Emission factors'!$H$17*'GHG Estimation'!P4728)</f>
        <v>0</v>
      </c>
      <c r="Q4944" s="98">
        <f>Q4296+(Q4512*'Emission factors'!$H$16)+('Emission factors'!$H$17*'GHG Estimation'!Q4728)</f>
        <v>0</v>
      </c>
      <c r="R4944" s="98">
        <f>R4296+(R4512*'Emission factors'!$H$16)+('Emission factors'!$H$17*'GHG Estimation'!R4728)</f>
        <v>0</v>
      </c>
      <c r="S4944" s="98">
        <f>S4296+(S4512*'Emission factors'!$H$16)+('Emission factors'!$H$17*'GHG Estimation'!S4728)</f>
        <v>0</v>
      </c>
      <c r="T4944" s="98">
        <f>T4296+(T4512*'Emission factors'!$H$16)+('Emission factors'!$H$17*'GHG Estimation'!T4728)</f>
        <v>0</v>
      </c>
      <c r="U4944" s="98">
        <f>U4296+(U4512*'Emission factors'!$H$16)+('Emission factors'!$H$17*'GHG Estimation'!U4728)</f>
        <v>0</v>
      </c>
    </row>
    <row r="4945" spans="1:21" x14ac:dyDescent="0.25">
      <c r="A4945" s="92" t="s">
        <v>11</v>
      </c>
      <c r="B4945" s="92" t="s">
        <v>12</v>
      </c>
      <c r="C4945" s="92" t="s">
        <v>43</v>
      </c>
      <c r="D4945" s="92" t="s">
        <v>43</v>
      </c>
      <c r="E4945" s="92" t="s">
        <v>45</v>
      </c>
      <c r="F4945" s="92" t="s">
        <v>34</v>
      </c>
      <c r="G4945" s="92" t="s">
        <v>97</v>
      </c>
      <c r="H4945" s="92" t="s">
        <v>94</v>
      </c>
      <c r="I4945" s="89" t="s">
        <v>201</v>
      </c>
      <c r="L4945" s="98">
        <f>L4297+(L4513*'Emission factors'!$H$16)+('Emission factors'!$H$17*'GHG Estimation'!L4729)</f>
        <v>0</v>
      </c>
      <c r="M4945" s="98">
        <f>M4297+(M4513*'Emission factors'!$H$16)+('Emission factors'!$H$17*'GHG Estimation'!M4729)</f>
        <v>0</v>
      </c>
      <c r="N4945" s="98">
        <f>N4297+(N4513*'Emission factors'!$H$16)+('Emission factors'!$H$17*'GHG Estimation'!N4729)</f>
        <v>0</v>
      </c>
      <c r="O4945" s="98">
        <f>O4297+(O4513*'Emission factors'!$H$16)+('Emission factors'!$H$17*'GHG Estimation'!O4729)</f>
        <v>0</v>
      </c>
      <c r="P4945" s="98">
        <f>P4297+(P4513*'Emission factors'!$H$16)+('Emission factors'!$H$17*'GHG Estimation'!P4729)</f>
        <v>0</v>
      </c>
      <c r="Q4945" s="98">
        <f>Q4297+(Q4513*'Emission factors'!$H$16)+('Emission factors'!$H$17*'GHG Estimation'!Q4729)</f>
        <v>0</v>
      </c>
      <c r="R4945" s="98">
        <f>R4297+(R4513*'Emission factors'!$H$16)+('Emission factors'!$H$17*'GHG Estimation'!R4729)</f>
        <v>0</v>
      </c>
      <c r="S4945" s="98">
        <f>S4297+(S4513*'Emission factors'!$H$16)+('Emission factors'!$H$17*'GHG Estimation'!S4729)</f>
        <v>0</v>
      </c>
      <c r="T4945" s="98">
        <f>T4297+(T4513*'Emission factors'!$H$16)+('Emission factors'!$H$17*'GHG Estimation'!T4729)</f>
        <v>0</v>
      </c>
      <c r="U4945" s="98">
        <f>U4297+(U4513*'Emission factors'!$H$16)+('Emission factors'!$H$17*'GHG Estimation'!U4729)</f>
        <v>0</v>
      </c>
    </row>
    <row r="4946" spans="1:21" x14ac:dyDescent="0.25">
      <c r="A4946" s="92" t="s">
        <v>11</v>
      </c>
      <c r="B4946" s="92" t="s">
        <v>12</v>
      </c>
      <c r="C4946" s="92" t="s">
        <v>43</v>
      </c>
      <c r="D4946" s="92" t="s">
        <v>43</v>
      </c>
      <c r="E4946" s="92" t="s">
        <v>45</v>
      </c>
      <c r="F4946" s="92" t="s">
        <v>34</v>
      </c>
      <c r="G4946" s="92" t="s">
        <v>97</v>
      </c>
      <c r="H4946" s="92" t="s">
        <v>94</v>
      </c>
      <c r="I4946" s="89" t="s">
        <v>207</v>
      </c>
      <c r="L4946" s="98">
        <f>L4298+(L4514*'Emission factors'!$H$16)+('Emission factors'!$H$17*'GHG Estimation'!L4730)</f>
        <v>0</v>
      </c>
      <c r="M4946" s="98">
        <f>M4298+(M4514*'Emission factors'!$H$16)+('Emission factors'!$H$17*'GHG Estimation'!M4730)</f>
        <v>0</v>
      </c>
      <c r="N4946" s="98">
        <f>N4298+(N4514*'Emission factors'!$H$16)+('Emission factors'!$H$17*'GHG Estimation'!N4730)</f>
        <v>0</v>
      </c>
      <c r="O4946" s="98">
        <f>O4298+(O4514*'Emission factors'!$H$16)+('Emission factors'!$H$17*'GHG Estimation'!O4730)</f>
        <v>0</v>
      </c>
      <c r="P4946" s="98">
        <f>P4298+(P4514*'Emission factors'!$H$16)+('Emission factors'!$H$17*'GHG Estimation'!P4730)</f>
        <v>0</v>
      </c>
      <c r="Q4946" s="98">
        <f>Q4298+(Q4514*'Emission factors'!$H$16)+('Emission factors'!$H$17*'GHG Estimation'!Q4730)</f>
        <v>0</v>
      </c>
      <c r="R4946" s="98">
        <f>R4298+(R4514*'Emission factors'!$H$16)+('Emission factors'!$H$17*'GHG Estimation'!R4730)</f>
        <v>0</v>
      </c>
      <c r="S4946" s="98">
        <f>S4298+(S4514*'Emission factors'!$H$16)+('Emission factors'!$H$17*'GHG Estimation'!S4730)</f>
        <v>0</v>
      </c>
      <c r="T4946" s="98">
        <f>T4298+(T4514*'Emission factors'!$H$16)+('Emission factors'!$H$17*'GHG Estimation'!T4730)</f>
        <v>0</v>
      </c>
      <c r="U4946" s="98">
        <f>U4298+(U4514*'Emission factors'!$H$16)+('Emission factors'!$H$17*'GHG Estimation'!U4730)</f>
        <v>0</v>
      </c>
    </row>
    <row r="4947" spans="1:21" x14ac:dyDescent="0.25">
      <c r="A4947" s="92" t="s">
        <v>11</v>
      </c>
      <c r="B4947" s="92" t="s">
        <v>12</v>
      </c>
      <c r="C4947" s="92" t="s">
        <v>43</v>
      </c>
      <c r="D4947" s="92" t="s">
        <v>43</v>
      </c>
      <c r="E4947" s="92" t="s">
        <v>45</v>
      </c>
      <c r="F4947" s="92" t="s">
        <v>34</v>
      </c>
      <c r="G4947" s="92" t="s">
        <v>97</v>
      </c>
      <c r="H4947" s="92" t="s">
        <v>94</v>
      </c>
      <c r="I4947" s="89" t="s">
        <v>218</v>
      </c>
      <c r="L4947" s="98">
        <f>L4299+(L4515*'Emission factors'!$H$16)+('Emission factors'!$H$17*'GHG Estimation'!L4731)</f>
        <v>0</v>
      </c>
      <c r="M4947" s="98">
        <f>M4299+(M4515*'Emission factors'!$H$16)+('Emission factors'!$H$17*'GHG Estimation'!M4731)</f>
        <v>0</v>
      </c>
      <c r="N4947" s="98">
        <f>N4299+(N4515*'Emission factors'!$H$16)+('Emission factors'!$H$17*'GHG Estimation'!N4731)</f>
        <v>0</v>
      </c>
      <c r="O4947" s="98">
        <f>O4299+(O4515*'Emission factors'!$H$16)+('Emission factors'!$H$17*'GHG Estimation'!O4731)</f>
        <v>0</v>
      </c>
      <c r="P4947" s="98">
        <f>P4299+(P4515*'Emission factors'!$H$16)+('Emission factors'!$H$17*'GHG Estimation'!P4731)</f>
        <v>0</v>
      </c>
      <c r="Q4947" s="98">
        <f>Q4299+(Q4515*'Emission factors'!$H$16)+('Emission factors'!$H$17*'GHG Estimation'!Q4731)</f>
        <v>0</v>
      </c>
      <c r="R4947" s="98">
        <f>R4299+(R4515*'Emission factors'!$H$16)+('Emission factors'!$H$17*'GHG Estimation'!R4731)</f>
        <v>0</v>
      </c>
      <c r="S4947" s="98">
        <f>S4299+(S4515*'Emission factors'!$H$16)+('Emission factors'!$H$17*'GHG Estimation'!S4731)</f>
        <v>0</v>
      </c>
      <c r="T4947" s="98">
        <f>T4299+(T4515*'Emission factors'!$H$16)+('Emission factors'!$H$17*'GHG Estimation'!T4731)</f>
        <v>0</v>
      </c>
      <c r="U4947" s="98">
        <f>U4299+(U4515*'Emission factors'!$H$16)+('Emission factors'!$H$17*'GHG Estimation'!U4731)</f>
        <v>0</v>
      </c>
    </row>
    <row r="4948" spans="1:21" x14ac:dyDescent="0.25">
      <c r="A4948" s="92" t="s">
        <v>11</v>
      </c>
      <c r="B4948" s="92" t="s">
        <v>12</v>
      </c>
      <c r="C4948" s="92" t="s">
        <v>43</v>
      </c>
      <c r="D4948" s="92" t="s">
        <v>43</v>
      </c>
      <c r="E4948" s="92" t="s">
        <v>45</v>
      </c>
      <c r="F4948" s="92" t="s">
        <v>34</v>
      </c>
      <c r="G4948" s="92" t="s">
        <v>97</v>
      </c>
      <c r="H4948" s="92" t="s">
        <v>94</v>
      </c>
      <c r="I4948" s="89" t="s">
        <v>194</v>
      </c>
      <c r="L4948" s="98">
        <f>L4300+(L4516*'Emission factors'!$H$16)+('Emission factors'!$H$17*'GHG Estimation'!L4732)</f>
        <v>0</v>
      </c>
      <c r="M4948" s="98">
        <f>M4300+(M4516*'Emission factors'!$H$16)+('Emission factors'!$H$17*'GHG Estimation'!M4732)</f>
        <v>0</v>
      </c>
      <c r="N4948" s="98">
        <f>N4300+(N4516*'Emission factors'!$H$16)+('Emission factors'!$H$17*'GHG Estimation'!N4732)</f>
        <v>0</v>
      </c>
      <c r="O4948" s="98">
        <f>O4300+(O4516*'Emission factors'!$H$16)+('Emission factors'!$H$17*'GHG Estimation'!O4732)</f>
        <v>0</v>
      </c>
      <c r="P4948" s="98">
        <f>P4300+(P4516*'Emission factors'!$H$16)+('Emission factors'!$H$17*'GHG Estimation'!P4732)</f>
        <v>0</v>
      </c>
      <c r="Q4948" s="98">
        <f>Q4300+(Q4516*'Emission factors'!$H$16)+('Emission factors'!$H$17*'GHG Estimation'!Q4732)</f>
        <v>0</v>
      </c>
      <c r="R4948" s="98">
        <f>R4300+(R4516*'Emission factors'!$H$16)+('Emission factors'!$H$17*'GHG Estimation'!R4732)</f>
        <v>0</v>
      </c>
      <c r="S4948" s="98">
        <f>S4300+(S4516*'Emission factors'!$H$16)+('Emission factors'!$H$17*'GHG Estimation'!S4732)</f>
        <v>0</v>
      </c>
      <c r="T4948" s="98">
        <f>T4300+(T4516*'Emission factors'!$H$16)+('Emission factors'!$H$17*'GHG Estimation'!T4732)</f>
        <v>0</v>
      </c>
      <c r="U4948" s="98">
        <f>U4300+(U4516*'Emission factors'!$H$16)+('Emission factors'!$H$17*'GHG Estimation'!U4732)</f>
        <v>0</v>
      </c>
    </row>
    <row r="4949" spans="1:21" x14ac:dyDescent="0.25">
      <c r="A4949" s="92" t="s">
        <v>11</v>
      </c>
      <c r="B4949" s="92" t="s">
        <v>12</v>
      </c>
      <c r="C4949" s="92" t="s">
        <v>43</v>
      </c>
      <c r="D4949" s="92" t="s">
        <v>43</v>
      </c>
      <c r="E4949" s="92" t="s">
        <v>45</v>
      </c>
      <c r="F4949" s="92" t="s">
        <v>34</v>
      </c>
      <c r="G4949" s="92" t="s">
        <v>97</v>
      </c>
      <c r="H4949" s="92" t="s">
        <v>94</v>
      </c>
      <c r="I4949" s="89" t="s">
        <v>195</v>
      </c>
      <c r="L4949" s="98">
        <f>L4301+(L4517*'Emission factors'!$H$16)+('Emission factors'!$H$17*'GHG Estimation'!L4733)</f>
        <v>0</v>
      </c>
      <c r="M4949" s="98">
        <f>M4301+(M4517*'Emission factors'!$H$16)+('Emission factors'!$H$17*'GHG Estimation'!M4733)</f>
        <v>0</v>
      </c>
      <c r="N4949" s="98">
        <f>N4301+(N4517*'Emission factors'!$H$16)+('Emission factors'!$H$17*'GHG Estimation'!N4733)</f>
        <v>0</v>
      </c>
      <c r="O4949" s="98">
        <f>O4301+(O4517*'Emission factors'!$H$16)+('Emission factors'!$H$17*'GHG Estimation'!O4733)</f>
        <v>0</v>
      </c>
      <c r="P4949" s="98">
        <f>P4301+(P4517*'Emission factors'!$H$16)+('Emission factors'!$H$17*'GHG Estimation'!P4733)</f>
        <v>0</v>
      </c>
      <c r="Q4949" s="98">
        <f>Q4301+(Q4517*'Emission factors'!$H$16)+('Emission factors'!$H$17*'GHG Estimation'!Q4733)</f>
        <v>0</v>
      </c>
      <c r="R4949" s="98">
        <f>R4301+(R4517*'Emission factors'!$H$16)+('Emission factors'!$H$17*'GHG Estimation'!R4733)</f>
        <v>0</v>
      </c>
      <c r="S4949" s="98">
        <f>S4301+(S4517*'Emission factors'!$H$16)+('Emission factors'!$H$17*'GHG Estimation'!S4733)</f>
        <v>0</v>
      </c>
      <c r="T4949" s="98">
        <f>T4301+(T4517*'Emission factors'!$H$16)+('Emission factors'!$H$17*'GHG Estimation'!T4733)</f>
        <v>0</v>
      </c>
      <c r="U4949" s="98">
        <f>U4301+(U4517*'Emission factors'!$H$16)+('Emission factors'!$H$17*'GHG Estimation'!U4733)</f>
        <v>0</v>
      </c>
    </row>
    <row r="4950" spans="1:21" x14ac:dyDescent="0.25">
      <c r="A4950" s="92" t="s">
        <v>11</v>
      </c>
      <c r="B4950" s="92" t="s">
        <v>12</v>
      </c>
      <c r="C4950" s="92" t="s">
        <v>43</v>
      </c>
      <c r="D4950" s="92" t="s">
        <v>43</v>
      </c>
      <c r="E4950" s="92" t="s">
        <v>45</v>
      </c>
      <c r="F4950" s="92" t="s">
        <v>34</v>
      </c>
      <c r="G4950" s="92" t="s">
        <v>97</v>
      </c>
      <c r="H4950" s="92" t="s">
        <v>94</v>
      </c>
      <c r="I4950" s="89" t="s">
        <v>209</v>
      </c>
      <c r="L4950" s="98">
        <f>L4302+(L4518*'Emission factors'!$H$16)+('Emission factors'!$H$17*'GHG Estimation'!L4734)</f>
        <v>0</v>
      </c>
      <c r="M4950" s="98">
        <f>M4302+(M4518*'Emission factors'!$H$16)+('Emission factors'!$H$17*'GHG Estimation'!M4734)</f>
        <v>0</v>
      </c>
      <c r="N4950" s="98">
        <f>N4302+(N4518*'Emission factors'!$H$16)+('Emission factors'!$H$17*'GHG Estimation'!N4734)</f>
        <v>0</v>
      </c>
      <c r="O4950" s="98">
        <f>O4302+(O4518*'Emission factors'!$H$16)+('Emission factors'!$H$17*'GHG Estimation'!O4734)</f>
        <v>0</v>
      </c>
      <c r="P4950" s="98">
        <f>P4302+(P4518*'Emission factors'!$H$16)+('Emission factors'!$H$17*'GHG Estimation'!P4734)</f>
        <v>0</v>
      </c>
      <c r="Q4950" s="98">
        <f>Q4302+(Q4518*'Emission factors'!$H$16)+('Emission factors'!$H$17*'GHG Estimation'!Q4734)</f>
        <v>0</v>
      </c>
      <c r="R4950" s="98">
        <f>R4302+(R4518*'Emission factors'!$H$16)+('Emission factors'!$H$17*'GHG Estimation'!R4734)</f>
        <v>0</v>
      </c>
      <c r="S4950" s="98">
        <f>S4302+(S4518*'Emission factors'!$H$16)+('Emission factors'!$H$17*'GHG Estimation'!S4734)</f>
        <v>0</v>
      </c>
      <c r="T4950" s="98">
        <f>T4302+(T4518*'Emission factors'!$H$16)+('Emission factors'!$H$17*'GHG Estimation'!T4734)</f>
        <v>0</v>
      </c>
      <c r="U4950" s="98">
        <f>U4302+(U4518*'Emission factors'!$H$16)+('Emission factors'!$H$17*'GHG Estimation'!U4734)</f>
        <v>0</v>
      </c>
    </row>
    <row r="4951" spans="1:21" x14ac:dyDescent="0.25">
      <c r="A4951" s="92" t="s">
        <v>11</v>
      </c>
      <c r="B4951" s="92" t="s">
        <v>12</v>
      </c>
      <c r="C4951" s="92" t="s">
        <v>43</v>
      </c>
      <c r="D4951" s="92" t="s">
        <v>43</v>
      </c>
      <c r="E4951" s="92" t="s">
        <v>45</v>
      </c>
      <c r="F4951" s="92" t="s">
        <v>34</v>
      </c>
      <c r="G4951" s="92" t="s">
        <v>97</v>
      </c>
      <c r="H4951" s="92" t="s">
        <v>94</v>
      </c>
      <c r="I4951" s="89" t="s">
        <v>208</v>
      </c>
      <c r="L4951" s="98">
        <f>L4303+(L4519*'Emission factors'!$H$16)+('Emission factors'!$H$17*'GHG Estimation'!L4735)</f>
        <v>0</v>
      </c>
      <c r="M4951" s="98">
        <f>M4303+(M4519*'Emission factors'!$H$16)+('Emission factors'!$H$17*'GHG Estimation'!M4735)</f>
        <v>0</v>
      </c>
      <c r="N4951" s="98">
        <f>N4303+(N4519*'Emission factors'!$H$16)+('Emission factors'!$H$17*'GHG Estimation'!N4735)</f>
        <v>0</v>
      </c>
      <c r="O4951" s="98">
        <f>O4303+(O4519*'Emission factors'!$H$16)+('Emission factors'!$H$17*'GHG Estimation'!O4735)</f>
        <v>0</v>
      </c>
      <c r="P4951" s="98">
        <f>P4303+(P4519*'Emission factors'!$H$16)+('Emission factors'!$H$17*'GHG Estimation'!P4735)</f>
        <v>0</v>
      </c>
      <c r="Q4951" s="98">
        <f>Q4303+(Q4519*'Emission factors'!$H$16)+('Emission factors'!$H$17*'GHG Estimation'!Q4735)</f>
        <v>0</v>
      </c>
      <c r="R4951" s="98">
        <f>R4303+(R4519*'Emission factors'!$H$16)+('Emission factors'!$H$17*'GHG Estimation'!R4735)</f>
        <v>0</v>
      </c>
      <c r="S4951" s="98">
        <f>S4303+(S4519*'Emission factors'!$H$16)+('Emission factors'!$H$17*'GHG Estimation'!S4735)</f>
        <v>0</v>
      </c>
      <c r="T4951" s="98">
        <f>T4303+(T4519*'Emission factors'!$H$16)+('Emission factors'!$H$17*'GHG Estimation'!T4735)</f>
        <v>0</v>
      </c>
      <c r="U4951" s="98">
        <f>U4303+(U4519*'Emission factors'!$H$16)+('Emission factors'!$H$17*'GHG Estimation'!U4735)</f>
        <v>0</v>
      </c>
    </row>
    <row r="4952" spans="1:21" x14ac:dyDescent="0.25">
      <c r="A4952" s="92" t="s">
        <v>11</v>
      </c>
      <c r="B4952" s="92" t="s">
        <v>12</v>
      </c>
      <c r="C4952" s="92" t="s">
        <v>43</v>
      </c>
      <c r="D4952" s="92" t="s">
        <v>43</v>
      </c>
      <c r="E4952" s="92" t="s">
        <v>45</v>
      </c>
      <c r="F4952" s="92" t="s">
        <v>34</v>
      </c>
      <c r="G4952" s="92" t="s">
        <v>97</v>
      </c>
      <c r="H4952" s="92" t="s">
        <v>94</v>
      </c>
      <c r="I4952" s="89" t="s">
        <v>226</v>
      </c>
      <c r="L4952" s="98">
        <f>L4304+(L4520*'Emission factors'!$H$16)+('Emission factors'!$H$17*'GHG Estimation'!L4736)</f>
        <v>0</v>
      </c>
      <c r="M4952" s="98">
        <f>M4304+(M4520*'Emission factors'!$H$16)+('Emission factors'!$H$17*'GHG Estimation'!M4736)</f>
        <v>0</v>
      </c>
      <c r="N4952" s="98">
        <f>N4304+(N4520*'Emission factors'!$H$16)+('Emission factors'!$H$17*'GHG Estimation'!N4736)</f>
        <v>0</v>
      </c>
      <c r="O4952" s="98">
        <f>O4304+(O4520*'Emission factors'!$H$16)+('Emission factors'!$H$17*'GHG Estimation'!O4736)</f>
        <v>0</v>
      </c>
      <c r="P4952" s="98">
        <f>P4304+(P4520*'Emission factors'!$H$16)+('Emission factors'!$H$17*'GHG Estimation'!P4736)</f>
        <v>0</v>
      </c>
      <c r="Q4952" s="98">
        <f>Q4304+(Q4520*'Emission factors'!$H$16)+('Emission factors'!$H$17*'GHG Estimation'!Q4736)</f>
        <v>0</v>
      </c>
      <c r="R4952" s="98">
        <f>R4304+(R4520*'Emission factors'!$H$16)+('Emission factors'!$H$17*'GHG Estimation'!R4736)</f>
        <v>0</v>
      </c>
      <c r="S4952" s="98">
        <f>S4304+(S4520*'Emission factors'!$H$16)+('Emission factors'!$H$17*'GHG Estimation'!S4736)</f>
        <v>0</v>
      </c>
      <c r="T4952" s="98">
        <f>T4304+(T4520*'Emission factors'!$H$16)+('Emission factors'!$H$17*'GHG Estimation'!T4736)</f>
        <v>0</v>
      </c>
      <c r="U4952" s="98">
        <f>U4304+(U4520*'Emission factors'!$H$16)+('Emission factors'!$H$17*'GHG Estimation'!U4736)</f>
        <v>0</v>
      </c>
    </row>
    <row r="4953" spans="1:21" x14ac:dyDescent="0.25">
      <c r="A4953" s="92" t="s">
        <v>11</v>
      </c>
      <c r="B4953" s="92" t="s">
        <v>12</v>
      </c>
      <c r="C4953" s="92" t="s">
        <v>43</v>
      </c>
      <c r="D4953" s="92" t="s">
        <v>43</v>
      </c>
      <c r="E4953" s="92" t="s">
        <v>45</v>
      </c>
      <c r="F4953" s="92" t="s">
        <v>34</v>
      </c>
      <c r="G4953" s="92" t="s">
        <v>97</v>
      </c>
      <c r="H4953" s="92" t="s">
        <v>94</v>
      </c>
      <c r="I4953" s="89" t="s">
        <v>196</v>
      </c>
      <c r="L4953" s="98">
        <f>L4305+(L4521*'Emission factors'!$H$16)+('Emission factors'!$H$17*'GHG Estimation'!L4737)</f>
        <v>0</v>
      </c>
      <c r="M4953" s="98">
        <f>M4305+(M4521*'Emission factors'!$H$16)+('Emission factors'!$H$17*'GHG Estimation'!M4737)</f>
        <v>0</v>
      </c>
      <c r="N4953" s="98">
        <f>N4305+(N4521*'Emission factors'!$H$16)+('Emission factors'!$H$17*'GHG Estimation'!N4737)</f>
        <v>0</v>
      </c>
      <c r="O4953" s="98">
        <f>O4305+(O4521*'Emission factors'!$H$16)+('Emission factors'!$H$17*'GHG Estimation'!O4737)</f>
        <v>0</v>
      </c>
      <c r="P4953" s="98">
        <f>P4305+(P4521*'Emission factors'!$H$16)+('Emission factors'!$H$17*'GHG Estimation'!P4737)</f>
        <v>0</v>
      </c>
      <c r="Q4953" s="98">
        <f>Q4305+(Q4521*'Emission factors'!$H$16)+('Emission factors'!$H$17*'GHG Estimation'!Q4737)</f>
        <v>0</v>
      </c>
      <c r="R4953" s="98">
        <f>R4305+(R4521*'Emission factors'!$H$16)+('Emission factors'!$H$17*'GHG Estimation'!R4737)</f>
        <v>0</v>
      </c>
      <c r="S4953" s="98">
        <f>S4305+(S4521*'Emission factors'!$H$16)+('Emission factors'!$H$17*'GHG Estimation'!S4737)</f>
        <v>0</v>
      </c>
      <c r="T4953" s="98">
        <f>T4305+(T4521*'Emission factors'!$H$16)+('Emission factors'!$H$17*'GHG Estimation'!T4737)</f>
        <v>0</v>
      </c>
      <c r="U4953" s="98">
        <f>U4305+(U4521*'Emission factors'!$H$16)+('Emission factors'!$H$17*'GHG Estimation'!U4737)</f>
        <v>0</v>
      </c>
    </row>
    <row r="4954" spans="1:21" x14ac:dyDescent="0.25">
      <c r="A4954" s="92" t="s">
        <v>11</v>
      </c>
      <c r="B4954" s="92" t="s">
        <v>12</v>
      </c>
      <c r="C4954" s="92" t="s">
        <v>43</v>
      </c>
      <c r="D4954" s="92" t="s">
        <v>43</v>
      </c>
      <c r="E4954" s="92" t="s">
        <v>45</v>
      </c>
      <c r="F4954" s="92" t="s">
        <v>34</v>
      </c>
      <c r="G4954" s="92" t="s">
        <v>97</v>
      </c>
      <c r="H4954" s="92" t="s">
        <v>94</v>
      </c>
      <c r="I4954" s="89" t="s">
        <v>197</v>
      </c>
      <c r="L4954" s="98">
        <f>L4306+(L4522*'Emission factors'!$H$16)+('Emission factors'!$H$17*'GHG Estimation'!L4738)</f>
        <v>0</v>
      </c>
      <c r="M4954" s="98">
        <f>M4306+(M4522*'Emission factors'!$H$16)+('Emission factors'!$H$17*'GHG Estimation'!M4738)</f>
        <v>0</v>
      </c>
      <c r="N4954" s="98">
        <f>N4306+(N4522*'Emission factors'!$H$16)+('Emission factors'!$H$17*'GHG Estimation'!N4738)</f>
        <v>0</v>
      </c>
      <c r="O4954" s="98">
        <f>O4306+(O4522*'Emission factors'!$H$16)+('Emission factors'!$H$17*'GHG Estimation'!O4738)</f>
        <v>0</v>
      </c>
      <c r="P4954" s="98">
        <f>P4306+(P4522*'Emission factors'!$H$16)+('Emission factors'!$H$17*'GHG Estimation'!P4738)</f>
        <v>0</v>
      </c>
      <c r="Q4954" s="98">
        <f>Q4306+(Q4522*'Emission factors'!$H$16)+('Emission factors'!$H$17*'GHG Estimation'!Q4738)</f>
        <v>0</v>
      </c>
      <c r="R4954" s="98">
        <f>R4306+(R4522*'Emission factors'!$H$16)+('Emission factors'!$H$17*'GHG Estimation'!R4738)</f>
        <v>0</v>
      </c>
      <c r="S4954" s="98">
        <f>S4306+(S4522*'Emission factors'!$H$16)+('Emission factors'!$H$17*'GHG Estimation'!S4738)</f>
        <v>0</v>
      </c>
      <c r="T4954" s="98">
        <f>T4306+(T4522*'Emission factors'!$H$16)+('Emission factors'!$H$17*'GHG Estimation'!T4738)</f>
        <v>0</v>
      </c>
      <c r="U4954" s="98">
        <f>U4306+(U4522*'Emission factors'!$H$16)+('Emission factors'!$H$17*'GHG Estimation'!U4738)</f>
        <v>0</v>
      </c>
    </row>
    <row r="4955" spans="1:21" x14ac:dyDescent="0.25">
      <c r="A4955" s="92" t="s">
        <v>11</v>
      </c>
      <c r="B4955" s="92" t="s">
        <v>12</v>
      </c>
      <c r="C4955" s="92" t="s">
        <v>43</v>
      </c>
      <c r="D4955" s="92" t="s">
        <v>43</v>
      </c>
      <c r="E4955" s="92" t="s">
        <v>45</v>
      </c>
      <c r="F4955" s="92" t="s">
        <v>34</v>
      </c>
      <c r="G4955" s="92" t="s">
        <v>97</v>
      </c>
      <c r="H4955" s="92" t="s">
        <v>94</v>
      </c>
      <c r="I4955" s="89" t="s">
        <v>229</v>
      </c>
      <c r="L4955" s="98">
        <f>L4307+(L4523*'Emission factors'!$H$16)+('Emission factors'!$H$17*'GHG Estimation'!L4739)</f>
        <v>0</v>
      </c>
      <c r="M4955" s="98">
        <f>M4307+(M4523*'Emission factors'!$H$16)+('Emission factors'!$H$17*'GHG Estimation'!M4739)</f>
        <v>0</v>
      </c>
      <c r="N4955" s="98">
        <f>N4307+(N4523*'Emission factors'!$H$16)+('Emission factors'!$H$17*'GHG Estimation'!N4739)</f>
        <v>0</v>
      </c>
      <c r="O4955" s="98">
        <f>O4307+(O4523*'Emission factors'!$H$16)+('Emission factors'!$H$17*'GHG Estimation'!O4739)</f>
        <v>0</v>
      </c>
      <c r="P4955" s="98">
        <f>P4307+(P4523*'Emission factors'!$H$16)+('Emission factors'!$H$17*'GHG Estimation'!P4739)</f>
        <v>0</v>
      </c>
      <c r="Q4955" s="98">
        <f>Q4307+(Q4523*'Emission factors'!$H$16)+('Emission factors'!$H$17*'GHG Estimation'!Q4739)</f>
        <v>0</v>
      </c>
      <c r="R4955" s="98">
        <f>R4307+(R4523*'Emission factors'!$H$16)+('Emission factors'!$H$17*'GHG Estimation'!R4739)</f>
        <v>0</v>
      </c>
      <c r="S4955" s="98">
        <f>S4307+(S4523*'Emission factors'!$H$16)+('Emission factors'!$H$17*'GHG Estimation'!S4739)</f>
        <v>0</v>
      </c>
      <c r="T4955" s="98">
        <f>T4307+(T4523*'Emission factors'!$H$16)+('Emission factors'!$H$17*'GHG Estimation'!T4739)</f>
        <v>0</v>
      </c>
      <c r="U4955" s="98">
        <f>U4307+(U4523*'Emission factors'!$H$16)+('Emission factors'!$H$17*'GHG Estimation'!U4739)</f>
        <v>0</v>
      </c>
    </row>
    <row r="4956" spans="1:21" x14ac:dyDescent="0.25">
      <c r="A4956" s="92" t="s">
        <v>11</v>
      </c>
      <c r="B4956" s="92" t="s">
        <v>12</v>
      </c>
      <c r="C4956" s="92" t="s">
        <v>43</v>
      </c>
      <c r="D4956" s="92" t="s">
        <v>43</v>
      </c>
      <c r="E4956" s="92" t="s">
        <v>45</v>
      </c>
      <c r="F4956" s="92" t="s">
        <v>34</v>
      </c>
      <c r="G4956" s="92" t="s">
        <v>97</v>
      </c>
      <c r="H4956" s="92" t="s">
        <v>94</v>
      </c>
      <c r="I4956" s="89" t="s">
        <v>198</v>
      </c>
      <c r="L4956" s="98">
        <f>L4308+(L4524*'Emission factors'!$H$16)+('Emission factors'!$H$17*'GHG Estimation'!L4740)</f>
        <v>0</v>
      </c>
      <c r="M4956" s="98">
        <f>M4308+(M4524*'Emission factors'!$H$16)+('Emission factors'!$H$17*'GHG Estimation'!M4740)</f>
        <v>0</v>
      </c>
      <c r="N4956" s="98">
        <f>N4308+(N4524*'Emission factors'!$H$16)+('Emission factors'!$H$17*'GHG Estimation'!N4740)</f>
        <v>0</v>
      </c>
      <c r="O4956" s="98">
        <f>O4308+(O4524*'Emission factors'!$H$16)+('Emission factors'!$H$17*'GHG Estimation'!O4740)</f>
        <v>0</v>
      </c>
      <c r="P4956" s="98">
        <f>P4308+(P4524*'Emission factors'!$H$16)+('Emission factors'!$H$17*'GHG Estimation'!P4740)</f>
        <v>0</v>
      </c>
      <c r="Q4956" s="98">
        <f>Q4308+(Q4524*'Emission factors'!$H$16)+('Emission factors'!$H$17*'GHG Estimation'!Q4740)</f>
        <v>0</v>
      </c>
      <c r="R4956" s="98">
        <f>R4308+(R4524*'Emission factors'!$H$16)+('Emission factors'!$H$17*'GHG Estimation'!R4740)</f>
        <v>0</v>
      </c>
      <c r="S4956" s="98">
        <f>S4308+(S4524*'Emission factors'!$H$16)+('Emission factors'!$H$17*'GHG Estimation'!S4740)</f>
        <v>0</v>
      </c>
      <c r="T4956" s="98">
        <f>T4308+(T4524*'Emission factors'!$H$16)+('Emission factors'!$H$17*'GHG Estimation'!T4740)</f>
        <v>0</v>
      </c>
      <c r="U4956" s="98">
        <f>U4308+(U4524*'Emission factors'!$H$16)+('Emission factors'!$H$17*'GHG Estimation'!U4740)</f>
        <v>0</v>
      </c>
    </row>
    <row r="4957" spans="1:21" x14ac:dyDescent="0.25">
      <c r="A4957" s="92" t="s">
        <v>11</v>
      </c>
      <c r="B4957" s="92" t="s">
        <v>12</v>
      </c>
      <c r="C4957" s="92" t="s">
        <v>43</v>
      </c>
      <c r="D4957" s="92" t="s">
        <v>43</v>
      </c>
      <c r="E4957" s="92" t="s">
        <v>45</v>
      </c>
      <c r="F4957" s="92" t="s">
        <v>34</v>
      </c>
      <c r="G4957" s="92" t="s">
        <v>97</v>
      </c>
      <c r="H4957" s="92" t="s">
        <v>94</v>
      </c>
      <c r="I4957" s="89" t="s">
        <v>231</v>
      </c>
      <c r="L4957" s="98">
        <f>L4309+(L4525*'Emission factors'!$H$16)+('Emission factors'!$H$17*'GHG Estimation'!L4741)</f>
        <v>0</v>
      </c>
      <c r="M4957" s="98">
        <f>M4309+(M4525*'Emission factors'!$H$16)+('Emission factors'!$H$17*'GHG Estimation'!M4741)</f>
        <v>0</v>
      </c>
      <c r="N4957" s="98">
        <f>N4309+(N4525*'Emission factors'!$H$16)+('Emission factors'!$H$17*'GHG Estimation'!N4741)</f>
        <v>0</v>
      </c>
      <c r="O4957" s="98">
        <f>O4309+(O4525*'Emission factors'!$H$16)+('Emission factors'!$H$17*'GHG Estimation'!O4741)</f>
        <v>0</v>
      </c>
      <c r="P4957" s="98">
        <f>P4309+(P4525*'Emission factors'!$H$16)+('Emission factors'!$H$17*'GHG Estimation'!P4741)</f>
        <v>0</v>
      </c>
      <c r="Q4957" s="98">
        <f>Q4309+(Q4525*'Emission factors'!$H$16)+('Emission factors'!$H$17*'GHG Estimation'!Q4741)</f>
        <v>0</v>
      </c>
      <c r="R4957" s="98">
        <f>R4309+(R4525*'Emission factors'!$H$16)+('Emission factors'!$H$17*'GHG Estimation'!R4741)</f>
        <v>0</v>
      </c>
      <c r="S4957" s="98">
        <f>S4309+(S4525*'Emission factors'!$H$16)+('Emission factors'!$H$17*'GHG Estimation'!S4741)</f>
        <v>0</v>
      </c>
      <c r="T4957" s="98">
        <f>T4309+(T4525*'Emission factors'!$H$16)+('Emission factors'!$H$17*'GHG Estimation'!T4741)</f>
        <v>0</v>
      </c>
      <c r="U4957" s="98">
        <f>U4309+(U4525*'Emission factors'!$H$16)+('Emission factors'!$H$17*'GHG Estimation'!U4741)</f>
        <v>0</v>
      </c>
    </row>
    <row r="4958" spans="1:21" x14ac:dyDescent="0.25">
      <c r="A4958" s="92" t="s">
        <v>11</v>
      </c>
      <c r="B4958" s="92" t="s">
        <v>12</v>
      </c>
      <c r="C4958" s="92" t="s">
        <v>43</v>
      </c>
      <c r="D4958" s="92" t="s">
        <v>43</v>
      </c>
      <c r="E4958" s="92" t="s">
        <v>45</v>
      </c>
      <c r="F4958" s="92" t="s">
        <v>34</v>
      </c>
      <c r="G4958" s="92" t="s">
        <v>97</v>
      </c>
      <c r="H4958" s="92" t="s">
        <v>94</v>
      </c>
      <c r="I4958" s="92" t="s">
        <v>230</v>
      </c>
      <c r="L4958" s="98">
        <f>L4310+(L4526*'Emission factors'!$H$16)+('Emission factors'!$H$17*'GHG Estimation'!L4742)</f>
        <v>0</v>
      </c>
      <c r="M4958" s="98">
        <f>M4310+(M4526*'Emission factors'!$H$16)+('Emission factors'!$H$17*'GHG Estimation'!M4742)</f>
        <v>0</v>
      </c>
      <c r="N4958" s="98">
        <f>N4310+(N4526*'Emission factors'!$H$16)+('Emission factors'!$H$17*'GHG Estimation'!N4742)</f>
        <v>0</v>
      </c>
      <c r="O4958" s="98">
        <f>O4310+(O4526*'Emission factors'!$H$16)+('Emission factors'!$H$17*'GHG Estimation'!O4742)</f>
        <v>0</v>
      </c>
      <c r="P4958" s="98">
        <f>P4310+(P4526*'Emission factors'!$H$16)+('Emission factors'!$H$17*'GHG Estimation'!P4742)</f>
        <v>0</v>
      </c>
      <c r="Q4958" s="98">
        <f>Q4310+(Q4526*'Emission factors'!$H$16)+('Emission factors'!$H$17*'GHG Estimation'!Q4742)</f>
        <v>0</v>
      </c>
      <c r="R4958" s="98">
        <f>R4310+(R4526*'Emission factors'!$H$16)+('Emission factors'!$H$17*'GHG Estimation'!R4742)</f>
        <v>0</v>
      </c>
      <c r="S4958" s="98">
        <f>S4310+(S4526*'Emission factors'!$H$16)+('Emission factors'!$H$17*'GHG Estimation'!S4742)</f>
        <v>0</v>
      </c>
      <c r="T4958" s="98">
        <f>T4310+(T4526*'Emission factors'!$H$16)+('Emission factors'!$H$17*'GHG Estimation'!T4742)</f>
        <v>0</v>
      </c>
      <c r="U4958" s="98">
        <f>U4310+(U4526*'Emission factors'!$H$16)+('Emission factors'!$H$17*'GHG Estimation'!U4742)</f>
        <v>0</v>
      </c>
    </row>
    <row r="4959" spans="1:21" x14ac:dyDescent="0.25">
      <c r="A4959" s="92" t="s">
        <v>11</v>
      </c>
      <c r="B4959" s="92" t="s">
        <v>12</v>
      </c>
      <c r="C4959" s="92" t="s">
        <v>43</v>
      </c>
      <c r="D4959" s="92" t="s">
        <v>43</v>
      </c>
      <c r="E4959" s="92" t="s">
        <v>45</v>
      </c>
      <c r="F4959" s="92" t="s">
        <v>34</v>
      </c>
      <c r="G4959" s="92" t="s">
        <v>97</v>
      </c>
      <c r="H4959" s="92" t="s">
        <v>94</v>
      </c>
      <c r="I4959" s="88" t="s">
        <v>232</v>
      </c>
      <c r="L4959" s="98">
        <f>L4311+(L4527*'Emission factors'!$H$16)+('Emission factors'!$H$17*'GHG Estimation'!L4743)</f>
        <v>0</v>
      </c>
      <c r="M4959" s="98">
        <f>M4311+(M4527*'Emission factors'!$H$16)+('Emission factors'!$H$17*'GHG Estimation'!M4743)</f>
        <v>0</v>
      </c>
      <c r="N4959" s="98">
        <f>N4311+(N4527*'Emission factors'!$H$16)+('Emission factors'!$H$17*'GHG Estimation'!N4743)</f>
        <v>0</v>
      </c>
      <c r="O4959" s="98">
        <f>O4311+(O4527*'Emission factors'!$H$16)+('Emission factors'!$H$17*'GHG Estimation'!O4743)</f>
        <v>0</v>
      </c>
      <c r="P4959" s="98">
        <f>P4311+(P4527*'Emission factors'!$H$16)+('Emission factors'!$H$17*'GHG Estimation'!P4743)</f>
        <v>0</v>
      </c>
      <c r="Q4959" s="98">
        <f>Q4311+(Q4527*'Emission factors'!$H$16)+('Emission factors'!$H$17*'GHG Estimation'!Q4743)</f>
        <v>0</v>
      </c>
      <c r="R4959" s="98">
        <f>R4311+(R4527*'Emission factors'!$H$16)+('Emission factors'!$H$17*'GHG Estimation'!R4743)</f>
        <v>0</v>
      </c>
      <c r="S4959" s="98">
        <f>S4311+(S4527*'Emission factors'!$H$16)+('Emission factors'!$H$17*'GHG Estimation'!S4743)</f>
        <v>0</v>
      </c>
      <c r="T4959" s="98">
        <f>T4311+(T4527*'Emission factors'!$H$16)+('Emission factors'!$H$17*'GHG Estimation'!T4743)</f>
        <v>0</v>
      </c>
      <c r="U4959" s="98">
        <f>U4311+(U4527*'Emission factors'!$H$16)+('Emission factors'!$H$17*'GHG Estimation'!U4743)</f>
        <v>0</v>
      </c>
    </row>
    <row r="4960" spans="1:21" x14ac:dyDescent="0.25">
      <c r="A4960" s="92" t="s">
        <v>11</v>
      </c>
      <c r="B4960" s="92" t="s">
        <v>12</v>
      </c>
      <c r="C4960" s="92" t="s">
        <v>43</v>
      </c>
      <c r="D4960" s="92" t="s">
        <v>43</v>
      </c>
      <c r="E4960" s="92" t="s">
        <v>45</v>
      </c>
      <c r="F4960" s="92" t="s">
        <v>34</v>
      </c>
      <c r="G4960" s="92" t="s">
        <v>97</v>
      </c>
      <c r="H4960" s="92" t="s">
        <v>94</v>
      </c>
      <c r="I4960" s="89" t="s">
        <v>225</v>
      </c>
      <c r="L4960" s="98">
        <f>L4312+(L4528*'Emission factors'!$H$16)+('Emission factors'!$H$17*'GHG Estimation'!L4744)</f>
        <v>0</v>
      </c>
      <c r="M4960" s="98">
        <f>M4312+(M4528*'Emission factors'!$H$16)+('Emission factors'!$H$17*'GHG Estimation'!M4744)</f>
        <v>0</v>
      </c>
      <c r="N4960" s="98">
        <f>N4312+(N4528*'Emission factors'!$H$16)+('Emission factors'!$H$17*'GHG Estimation'!N4744)</f>
        <v>0</v>
      </c>
      <c r="O4960" s="98">
        <f>O4312+(O4528*'Emission factors'!$H$16)+('Emission factors'!$H$17*'GHG Estimation'!O4744)</f>
        <v>0</v>
      </c>
      <c r="P4960" s="98">
        <f>P4312+(P4528*'Emission factors'!$H$16)+('Emission factors'!$H$17*'GHG Estimation'!P4744)</f>
        <v>0</v>
      </c>
      <c r="Q4960" s="98">
        <f>Q4312+(Q4528*'Emission factors'!$H$16)+('Emission factors'!$H$17*'GHG Estimation'!Q4744)</f>
        <v>0</v>
      </c>
      <c r="R4960" s="98">
        <f>R4312+(R4528*'Emission factors'!$H$16)+('Emission factors'!$H$17*'GHG Estimation'!R4744)</f>
        <v>0</v>
      </c>
      <c r="S4960" s="98">
        <f>S4312+(S4528*'Emission factors'!$H$16)+('Emission factors'!$H$17*'GHG Estimation'!S4744)</f>
        <v>0</v>
      </c>
      <c r="T4960" s="98">
        <f>T4312+(T4528*'Emission factors'!$H$16)+('Emission factors'!$H$17*'GHG Estimation'!T4744)</f>
        <v>0</v>
      </c>
      <c r="U4960" s="98">
        <f>U4312+(U4528*'Emission factors'!$H$16)+('Emission factors'!$H$17*'GHG Estimation'!U4744)</f>
        <v>0</v>
      </c>
    </row>
    <row r="4961" spans="1:21" x14ac:dyDescent="0.25">
      <c r="A4961" s="92" t="s">
        <v>11</v>
      </c>
      <c r="B4961" s="92" t="s">
        <v>12</v>
      </c>
      <c r="C4961" s="92" t="s">
        <v>43</v>
      </c>
      <c r="D4961" s="92" t="s">
        <v>43</v>
      </c>
      <c r="E4961" s="92" t="s">
        <v>45</v>
      </c>
      <c r="F4961" s="92" t="s">
        <v>34</v>
      </c>
      <c r="G4961" s="92" t="s">
        <v>97</v>
      </c>
      <c r="H4961" s="92" t="s">
        <v>94</v>
      </c>
      <c r="I4961" s="89" t="s">
        <v>205</v>
      </c>
      <c r="L4961" s="98">
        <f>L4313+(L4529*'Emission factors'!$H$16)+('Emission factors'!$H$17*'GHG Estimation'!L4745)</f>
        <v>0</v>
      </c>
      <c r="M4961" s="98">
        <f>M4313+(M4529*'Emission factors'!$H$16)+('Emission factors'!$H$17*'GHG Estimation'!M4745)</f>
        <v>0</v>
      </c>
      <c r="N4961" s="98">
        <f>N4313+(N4529*'Emission factors'!$H$16)+('Emission factors'!$H$17*'GHG Estimation'!N4745)</f>
        <v>0</v>
      </c>
      <c r="O4961" s="98">
        <f>O4313+(O4529*'Emission factors'!$H$16)+('Emission factors'!$H$17*'GHG Estimation'!O4745)</f>
        <v>2829.4318176300003</v>
      </c>
      <c r="P4961" s="98">
        <f>P4313+(P4529*'Emission factors'!$H$16)+('Emission factors'!$H$17*'GHG Estimation'!P4745)</f>
        <v>6000.2518501199993</v>
      </c>
      <c r="Q4961" s="98">
        <f>Q4313+(Q4529*'Emission factors'!$H$16)+('Emission factors'!$H$17*'GHG Estimation'!Q4745)</f>
        <v>2379.4915897499995</v>
      </c>
      <c r="R4961" s="98">
        <f>R4313+(R4529*'Emission factors'!$H$16)+('Emission factors'!$H$17*'GHG Estimation'!R4745)</f>
        <v>634.79329352999991</v>
      </c>
      <c r="S4961" s="98">
        <f>S4313+(S4529*'Emission factors'!$H$16)+('Emission factors'!$H$17*'GHG Estimation'!S4745)</f>
        <v>134.51010309000003</v>
      </c>
      <c r="T4961" s="98">
        <f>T4313+(T4529*'Emission factors'!$H$16)+('Emission factors'!$H$17*'GHG Estimation'!T4745)</f>
        <v>0</v>
      </c>
      <c r="U4961" s="98">
        <f>U4313+(U4529*'Emission factors'!$H$16)+('Emission factors'!$H$17*'GHG Estimation'!U4745)</f>
        <v>0</v>
      </c>
    </row>
    <row r="4962" spans="1:21" x14ac:dyDescent="0.25">
      <c r="A4962" s="92" t="s">
        <v>11</v>
      </c>
      <c r="B4962" s="92" t="s">
        <v>12</v>
      </c>
      <c r="C4962" s="92" t="s">
        <v>43</v>
      </c>
      <c r="D4962" s="92" t="s">
        <v>43</v>
      </c>
      <c r="E4962" s="92" t="s">
        <v>45</v>
      </c>
      <c r="F4962" s="92" t="s">
        <v>34</v>
      </c>
      <c r="G4962" s="92" t="s">
        <v>97</v>
      </c>
      <c r="H4962" s="92" t="s">
        <v>94</v>
      </c>
      <c r="I4962" s="89" t="s">
        <v>204</v>
      </c>
      <c r="L4962" s="98">
        <f>L4314+(L4530*'Emission factors'!$H$16)+('Emission factors'!$H$17*'GHG Estimation'!L4746)</f>
        <v>0</v>
      </c>
      <c r="M4962" s="98">
        <f>M4314+(M4530*'Emission factors'!$H$16)+('Emission factors'!$H$17*'GHG Estimation'!M4746)</f>
        <v>0</v>
      </c>
      <c r="N4962" s="98">
        <f>N4314+(N4530*'Emission factors'!$H$16)+('Emission factors'!$H$17*'GHG Estimation'!N4746)</f>
        <v>0</v>
      </c>
      <c r="O4962" s="98">
        <f>O4314+(O4530*'Emission factors'!$H$16)+('Emission factors'!$H$17*'GHG Estimation'!O4746)</f>
        <v>0</v>
      </c>
      <c r="P4962" s="98">
        <f>P4314+(P4530*'Emission factors'!$H$16)+('Emission factors'!$H$17*'GHG Estimation'!P4746)</f>
        <v>0</v>
      </c>
      <c r="Q4962" s="98">
        <f>Q4314+(Q4530*'Emission factors'!$H$16)+('Emission factors'!$H$17*'GHG Estimation'!Q4746)</f>
        <v>0</v>
      </c>
      <c r="R4962" s="98">
        <f>R4314+(R4530*'Emission factors'!$H$16)+('Emission factors'!$H$17*'GHG Estimation'!R4746)</f>
        <v>0</v>
      </c>
      <c r="S4962" s="98">
        <f>S4314+(S4530*'Emission factors'!$H$16)+('Emission factors'!$H$17*'GHG Estimation'!S4746)</f>
        <v>0</v>
      </c>
      <c r="T4962" s="98">
        <f>T4314+(T4530*'Emission factors'!$H$16)+('Emission factors'!$H$17*'GHG Estimation'!T4746)</f>
        <v>0</v>
      </c>
      <c r="U4962" s="98">
        <f>U4314+(U4530*'Emission factors'!$H$16)+('Emission factors'!$H$17*'GHG Estimation'!U4746)</f>
        <v>0</v>
      </c>
    </row>
    <row r="4963" spans="1:21" x14ac:dyDescent="0.25">
      <c r="A4963" s="92" t="s">
        <v>11</v>
      </c>
      <c r="B4963" s="92" t="s">
        <v>12</v>
      </c>
      <c r="C4963" s="92" t="s">
        <v>43</v>
      </c>
      <c r="D4963" s="92" t="s">
        <v>43</v>
      </c>
      <c r="E4963" s="92" t="s">
        <v>45</v>
      </c>
      <c r="F4963" s="92" t="s">
        <v>34</v>
      </c>
      <c r="G4963" s="92" t="s">
        <v>97</v>
      </c>
      <c r="H4963" s="92" t="s">
        <v>94</v>
      </c>
      <c r="I4963" s="89" t="s">
        <v>228</v>
      </c>
      <c r="L4963" s="98">
        <f>L4315+(L4531*'Emission factors'!$H$16)+('Emission factors'!$H$17*'GHG Estimation'!L4747)</f>
        <v>0</v>
      </c>
      <c r="M4963" s="98">
        <f>M4315+(M4531*'Emission factors'!$H$16)+('Emission factors'!$H$17*'GHG Estimation'!M4747)</f>
        <v>0</v>
      </c>
      <c r="N4963" s="98">
        <f>N4315+(N4531*'Emission factors'!$H$16)+('Emission factors'!$H$17*'GHG Estimation'!N4747)</f>
        <v>0</v>
      </c>
      <c r="O4963" s="98">
        <f>O4315+(O4531*'Emission factors'!$H$16)+('Emission factors'!$H$17*'GHG Estimation'!O4747)</f>
        <v>0</v>
      </c>
      <c r="P4963" s="98">
        <f>P4315+(P4531*'Emission factors'!$H$16)+('Emission factors'!$H$17*'GHG Estimation'!P4747)</f>
        <v>0</v>
      </c>
      <c r="Q4963" s="98">
        <f>Q4315+(Q4531*'Emission factors'!$H$16)+('Emission factors'!$H$17*'GHG Estimation'!Q4747)</f>
        <v>0</v>
      </c>
      <c r="R4963" s="98">
        <f>R4315+(R4531*'Emission factors'!$H$16)+('Emission factors'!$H$17*'GHG Estimation'!R4747)</f>
        <v>0</v>
      </c>
      <c r="S4963" s="98">
        <f>S4315+(S4531*'Emission factors'!$H$16)+('Emission factors'!$H$17*'GHG Estimation'!S4747)</f>
        <v>0</v>
      </c>
      <c r="T4963" s="98">
        <f>T4315+(T4531*'Emission factors'!$H$16)+('Emission factors'!$H$17*'GHG Estimation'!T4747)</f>
        <v>0</v>
      </c>
      <c r="U4963" s="98">
        <f>U4315+(U4531*'Emission factors'!$H$16)+('Emission factors'!$H$17*'GHG Estimation'!U4747)</f>
        <v>0</v>
      </c>
    </row>
    <row r="4964" spans="1:21" x14ac:dyDescent="0.25">
      <c r="A4964" s="92" t="s">
        <v>11</v>
      </c>
      <c r="B4964" s="92" t="s">
        <v>12</v>
      </c>
      <c r="C4964" s="92" t="s">
        <v>43</v>
      </c>
      <c r="D4964" s="92" t="s">
        <v>43</v>
      </c>
      <c r="E4964" s="92" t="s">
        <v>45</v>
      </c>
      <c r="F4964" s="92" t="s">
        <v>34</v>
      </c>
      <c r="G4964" s="92" t="s">
        <v>97</v>
      </c>
      <c r="H4964" s="92" t="s">
        <v>94</v>
      </c>
      <c r="I4964" s="89" t="s">
        <v>202</v>
      </c>
      <c r="L4964" s="98">
        <f>L4316+(L4532*'Emission factors'!$H$16)+('Emission factors'!$H$17*'GHG Estimation'!L4748)</f>
        <v>0</v>
      </c>
      <c r="M4964" s="98">
        <f>M4316+(M4532*'Emission factors'!$H$16)+('Emission factors'!$H$17*'GHG Estimation'!M4748)</f>
        <v>0</v>
      </c>
      <c r="N4964" s="98">
        <f>N4316+(N4532*'Emission factors'!$H$16)+('Emission factors'!$H$17*'GHG Estimation'!N4748)</f>
        <v>0</v>
      </c>
      <c r="O4964" s="98">
        <f>O4316+(O4532*'Emission factors'!$H$16)+('Emission factors'!$H$17*'GHG Estimation'!O4748)</f>
        <v>0</v>
      </c>
      <c r="P4964" s="98">
        <f>P4316+(P4532*'Emission factors'!$H$16)+('Emission factors'!$H$17*'GHG Estimation'!P4748)</f>
        <v>0</v>
      </c>
      <c r="Q4964" s="98">
        <f>Q4316+(Q4532*'Emission factors'!$H$16)+('Emission factors'!$H$17*'GHG Estimation'!Q4748)</f>
        <v>0</v>
      </c>
      <c r="R4964" s="98">
        <f>R4316+(R4532*'Emission factors'!$H$16)+('Emission factors'!$H$17*'GHG Estimation'!R4748)</f>
        <v>0</v>
      </c>
      <c r="S4964" s="98">
        <f>S4316+(S4532*'Emission factors'!$H$16)+('Emission factors'!$H$17*'GHG Estimation'!S4748)</f>
        <v>0</v>
      </c>
      <c r="T4964" s="98">
        <f>T4316+(T4532*'Emission factors'!$H$16)+('Emission factors'!$H$17*'GHG Estimation'!T4748)</f>
        <v>0</v>
      </c>
      <c r="U4964" s="98">
        <f>U4316+(U4532*'Emission factors'!$H$16)+('Emission factors'!$H$17*'GHG Estimation'!U4748)</f>
        <v>0</v>
      </c>
    </row>
    <row r="4965" spans="1:21" x14ac:dyDescent="0.25">
      <c r="A4965" s="92" t="s">
        <v>11</v>
      </c>
      <c r="B4965" s="92" t="s">
        <v>12</v>
      </c>
      <c r="C4965" s="92" t="s">
        <v>43</v>
      </c>
      <c r="D4965" s="92" t="s">
        <v>43</v>
      </c>
      <c r="E4965" s="92" t="s">
        <v>45</v>
      </c>
      <c r="F4965" s="92" t="s">
        <v>34</v>
      </c>
      <c r="G4965" s="92" t="s">
        <v>97</v>
      </c>
      <c r="H4965" s="92" t="s">
        <v>94</v>
      </c>
      <c r="I4965" s="89" t="s">
        <v>190</v>
      </c>
      <c r="L4965" s="98">
        <f>L4317+(L4533*'Emission factors'!$H$16)+('Emission factors'!$H$17*'GHG Estimation'!L4749)</f>
        <v>0</v>
      </c>
      <c r="M4965" s="98">
        <f>M4317+(M4533*'Emission factors'!$H$16)+('Emission factors'!$H$17*'GHG Estimation'!M4749)</f>
        <v>0</v>
      </c>
      <c r="N4965" s="98">
        <f>N4317+(N4533*'Emission factors'!$H$16)+('Emission factors'!$H$17*'GHG Estimation'!N4749)</f>
        <v>0</v>
      </c>
      <c r="O4965" s="98">
        <f>O4317+(O4533*'Emission factors'!$H$16)+('Emission factors'!$H$17*'GHG Estimation'!O4749)</f>
        <v>0</v>
      </c>
      <c r="P4965" s="98">
        <f>P4317+(P4533*'Emission factors'!$H$16)+('Emission factors'!$H$17*'GHG Estimation'!P4749)</f>
        <v>0</v>
      </c>
      <c r="Q4965" s="98">
        <f>Q4317+(Q4533*'Emission factors'!$H$16)+('Emission factors'!$H$17*'GHG Estimation'!Q4749)</f>
        <v>0</v>
      </c>
      <c r="R4965" s="98">
        <f>R4317+(R4533*'Emission factors'!$H$16)+('Emission factors'!$H$17*'GHG Estimation'!R4749)</f>
        <v>0</v>
      </c>
      <c r="S4965" s="98">
        <f>S4317+(S4533*'Emission factors'!$H$16)+('Emission factors'!$H$17*'GHG Estimation'!S4749)</f>
        <v>0</v>
      </c>
      <c r="T4965" s="98">
        <f>T4317+(T4533*'Emission factors'!$H$16)+('Emission factors'!$H$17*'GHG Estimation'!T4749)</f>
        <v>0</v>
      </c>
      <c r="U4965" s="98">
        <f>U4317+(U4533*'Emission factors'!$H$16)+('Emission factors'!$H$17*'GHG Estimation'!U4749)</f>
        <v>0</v>
      </c>
    </row>
    <row r="4966" spans="1:21" x14ac:dyDescent="0.25">
      <c r="A4966" s="92" t="s">
        <v>11</v>
      </c>
      <c r="B4966" s="92" t="s">
        <v>12</v>
      </c>
      <c r="C4966" s="92" t="s">
        <v>43</v>
      </c>
      <c r="D4966" s="92" t="s">
        <v>43</v>
      </c>
      <c r="E4966" s="92" t="s">
        <v>45</v>
      </c>
      <c r="F4966" s="92" t="s">
        <v>34</v>
      </c>
      <c r="G4966" s="92" t="s">
        <v>97</v>
      </c>
      <c r="H4966" s="92" t="s">
        <v>94</v>
      </c>
      <c r="I4966" s="89" t="s">
        <v>210</v>
      </c>
      <c r="L4966" s="98">
        <f>L4318+(L4534*'Emission factors'!$H$16)+('Emission factors'!$H$17*'GHG Estimation'!L4750)</f>
        <v>0</v>
      </c>
      <c r="M4966" s="98">
        <f>M4318+(M4534*'Emission factors'!$H$16)+('Emission factors'!$H$17*'GHG Estimation'!M4750)</f>
        <v>0</v>
      </c>
      <c r="N4966" s="98">
        <f>N4318+(N4534*'Emission factors'!$H$16)+('Emission factors'!$H$17*'GHG Estimation'!N4750)</f>
        <v>0</v>
      </c>
      <c r="O4966" s="98">
        <f>O4318+(O4534*'Emission factors'!$H$16)+('Emission factors'!$H$17*'GHG Estimation'!O4750)</f>
        <v>0</v>
      </c>
      <c r="P4966" s="98">
        <f>P4318+(P4534*'Emission factors'!$H$16)+('Emission factors'!$H$17*'GHG Estimation'!P4750)</f>
        <v>0</v>
      </c>
      <c r="Q4966" s="98">
        <f>Q4318+(Q4534*'Emission factors'!$H$16)+('Emission factors'!$H$17*'GHG Estimation'!Q4750)</f>
        <v>0</v>
      </c>
      <c r="R4966" s="98">
        <f>R4318+(R4534*'Emission factors'!$H$16)+('Emission factors'!$H$17*'GHG Estimation'!R4750)</f>
        <v>0</v>
      </c>
      <c r="S4966" s="98">
        <f>S4318+(S4534*'Emission factors'!$H$16)+('Emission factors'!$H$17*'GHG Estimation'!S4750)</f>
        <v>0</v>
      </c>
      <c r="T4966" s="98">
        <f>T4318+(T4534*'Emission factors'!$H$16)+('Emission factors'!$H$17*'GHG Estimation'!T4750)</f>
        <v>0</v>
      </c>
      <c r="U4966" s="98">
        <f>U4318+(U4534*'Emission factors'!$H$16)+('Emission factors'!$H$17*'GHG Estimation'!U4750)</f>
        <v>0</v>
      </c>
    </row>
    <row r="4967" spans="1:21" x14ac:dyDescent="0.25">
      <c r="A4967" s="92" t="s">
        <v>11</v>
      </c>
      <c r="B4967" s="92" t="s">
        <v>12</v>
      </c>
      <c r="C4967" s="92" t="s">
        <v>43</v>
      </c>
      <c r="D4967" s="92" t="s">
        <v>43</v>
      </c>
      <c r="E4967" s="92" t="s">
        <v>45</v>
      </c>
      <c r="F4967" s="92" t="s">
        <v>34</v>
      </c>
      <c r="G4967" s="92" t="s">
        <v>97</v>
      </c>
      <c r="H4967" s="92" t="s">
        <v>94</v>
      </c>
      <c r="I4967" s="89" t="s">
        <v>199</v>
      </c>
      <c r="L4967" s="98">
        <f>L4319+(L4535*'Emission factors'!$H$16)+('Emission factors'!$H$17*'GHG Estimation'!L4751)</f>
        <v>0</v>
      </c>
      <c r="M4967" s="98">
        <f>M4319+(M4535*'Emission factors'!$H$16)+('Emission factors'!$H$17*'GHG Estimation'!M4751)</f>
        <v>0</v>
      </c>
      <c r="N4967" s="98">
        <f>N4319+(N4535*'Emission factors'!$H$16)+('Emission factors'!$H$17*'GHG Estimation'!N4751)</f>
        <v>0</v>
      </c>
      <c r="O4967" s="98">
        <f>O4319+(O4535*'Emission factors'!$H$16)+('Emission factors'!$H$17*'GHG Estimation'!O4751)</f>
        <v>0</v>
      </c>
      <c r="P4967" s="98">
        <f>P4319+(P4535*'Emission factors'!$H$16)+('Emission factors'!$H$17*'GHG Estimation'!P4751)</f>
        <v>0</v>
      </c>
      <c r="Q4967" s="98">
        <f>Q4319+(Q4535*'Emission factors'!$H$16)+('Emission factors'!$H$17*'GHG Estimation'!Q4751)</f>
        <v>0</v>
      </c>
      <c r="R4967" s="98">
        <f>R4319+(R4535*'Emission factors'!$H$16)+('Emission factors'!$H$17*'GHG Estimation'!R4751)</f>
        <v>0</v>
      </c>
      <c r="S4967" s="98">
        <f>S4319+(S4535*'Emission factors'!$H$16)+('Emission factors'!$H$17*'GHG Estimation'!S4751)</f>
        <v>0</v>
      </c>
      <c r="T4967" s="98">
        <f>T4319+(T4535*'Emission factors'!$H$16)+('Emission factors'!$H$17*'GHG Estimation'!T4751)</f>
        <v>0</v>
      </c>
      <c r="U4967" s="98">
        <f>U4319+(U4535*'Emission factors'!$H$16)+('Emission factors'!$H$17*'GHG Estimation'!U4751)</f>
        <v>0</v>
      </c>
    </row>
    <row r="4968" spans="1:21" x14ac:dyDescent="0.25">
      <c r="A4968" s="92" t="s">
        <v>11</v>
      </c>
      <c r="B4968" s="92" t="s">
        <v>12</v>
      </c>
      <c r="C4968" s="92" t="s">
        <v>43</v>
      </c>
      <c r="D4968" s="92" t="s">
        <v>43</v>
      </c>
      <c r="E4968" s="92" t="s">
        <v>45</v>
      </c>
      <c r="F4968" s="92" t="s">
        <v>34</v>
      </c>
      <c r="G4968" s="92" t="s">
        <v>97</v>
      </c>
      <c r="H4968" s="92" t="s">
        <v>94</v>
      </c>
      <c r="I4968" s="89" t="s">
        <v>233</v>
      </c>
      <c r="L4968" s="98">
        <f>L4320+(L4536*'Emission factors'!$H$16)+('Emission factors'!$H$17*'GHG Estimation'!L4752)</f>
        <v>0</v>
      </c>
      <c r="M4968" s="98">
        <f>M4320+(M4536*'Emission factors'!$H$16)+('Emission factors'!$H$17*'GHG Estimation'!M4752)</f>
        <v>0</v>
      </c>
      <c r="N4968" s="98">
        <f>N4320+(N4536*'Emission factors'!$H$16)+('Emission factors'!$H$17*'GHG Estimation'!N4752)</f>
        <v>0</v>
      </c>
      <c r="O4968" s="98">
        <f>O4320+(O4536*'Emission factors'!$H$16)+('Emission factors'!$H$17*'GHG Estimation'!O4752)</f>
        <v>0</v>
      </c>
      <c r="P4968" s="98">
        <f>P4320+(P4536*'Emission factors'!$H$16)+('Emission factors'!$H$17*'GHG Estimation'!P4752)</f>
        <v>0</v>
      </c>
      <c r="Q4968" s="98">
        <f>Q4320+(Q4536*'Emission factors'!$H$16)+('Emission factors'!$H$17*'GHG Estimation'!Q4752)</f>
        <v>0</v>
      </c>
      <c r="R4968" s="98">
        <f>R4320+(R4536*'Emission factors'!$H$16)+('Emission factors'!$H$17*'GHG Estimation'!R4752)</f>
        <v>0</v>
      </c>
      <c r="S4968" s="98">
        <f>S4320+(S4536*'Emission factors'!$H$16)+('Emission factors'!$H$17*'GHG Estimation'!S4752)</f>
        <v>0</v>
      </c>
      <c r="T4968" s="98">
        <f>T4320+(T4536*'Emission factors'!$H$16)+('Emission factors'!$H$17*'GHG Estimation'!T4752)</f>
        <v>0</v>
      </c>
      <c r="U4968" s="98">
        <f>U4320+(U4536*'Emission factors'!$H$16)+('Emission factors'!$H$17*'GHG Estimation'!U4752)</f>
        <v>0</v>
      </c>
    </row>
    <row r="4969" spans="1:21" x14ac:dyDescent="0.25">
      <c r="A4969" s="92" t="s">
        <v>11</v>
      </c>
      <c r="B4969" s="92" t="s">
        <v>12</v>
      </c>
      <c r="C4969" s="92" t="s">
        <v>43</v>
      </c>
      <c r="D4969" s="92" t="s">
        <v>43</v>
      </c>
      <c r="E4969" s="92" t="s">
        <v>45</v>
      </c>
      <c r="F4969" s="92" t="s">
        <v>34</v>
      </c>
      <c r="G4969" s="92" t="s">
        <v>97</v>
      </c>
      <c r="H4969" s="92" t="s">
        <v>94</v>
      </c>
      <c r="I4969" s="89" t="s">
        <v>200</v>
      </c>
      <c r="L4969" s="98">
        <f>L4321+(L4537*'Emission factors'!$H$16)+('Emission factors'!$H$17*'GHG Estimation'!L4753)</f>
        <v>0</v>
      </c>
      <c r="M4969" s="98">
        <f>M4321+(M4537*'Emission factors'!$H$16)+('Emission factors'!$H$17*'GHG Estimation'!M4753)</f>
        <v>0</v>
      </c>
      <c r="N4969" s="98">
        <f>N4321+(N4537*'Emission factors'!$H$16)+('Emission factors'!$H$17*'GHG Estimation'!N4753)</f>
        <v>0</v>
      </c>
      <c r="O4969" s="98">
        <f>O4321+(O4537*'Emission factors'!$H$16)+('Emission factors'!$H$17*'GHG Estimation'!O4753)</f>
        <v>0</v>
      </c>
      <c r="P4969" s="98">
        <f>P4321+(P4537*'Emission factors'!$H$16)+('Emission factors'!$H$17*'GHG Estimation'!P4753)</f>
        <v>0</v>
      </c>
      <c r="Q4969" s="98">
        <f>Q4321+(Q4537*'Emission factors'!$H$16)+('Emission factors'!$H$17*'GHG Estimation'!Q4753)</f>
        <v>0</v>
      </c>
      <c r="R4969" s="98">
        <f>R4321+(R4537*'Emission factors'!$H$16)+('Emission factors'!$H$17*'GHG Estimation'!R4753)</f>
        <v>0</v>
      </c>
      <c r="S4969" s="98">
        <f>S4321+(S4537*'Emission factors'!$H$16)+('Emission factors'!$H$17*'GHG Estimation'!S4753)</f>
        <v>0</v>
      </c>
      <c r="T4969" s="98">
        <f>T4321+(T4537*'Emission factors'!$H$16)+('Emission factors'!$H$17*'GHG Estimation'!T4753)</f>
        <v>0</v>
      </c>
      <c r="U4969" s="98">
        <f>U4321+(U4537*'Emission factors'!$H$16)+('Emission factors'!$H$17*'GHG Estimation'!U4753)</f>
        <v>0</v>
      </c>
    </row>
    <row r="4970" spans="1:21" x14ac:dyDescent="0.25">
      <c r="A4970" s="92" t="s">
        <v>11</v>
      </c>
      <c r="B4970" s="92" t="s">
        <v>12</v>
      </c>
      <c r="C4970" s="92" t="s">
        <v>43</v>
      </c>
      <c r="D4970" s="92" t="s">
        <v>43</v>
      </c>
      <c r="E4970" s="92" t="s">
        <v>46</v>
      </c>
      <c r="F4970" s="92" t="s">
        <v>34</v>
      </c>
      <c r="G4970" s="92" t="s">
        <v>97</v>
      </c>
      <c r="H4970" s="92" t="s">
        <v>94</v>
      </c>
      <c r="I4970" s="89" t="s">
        <v>227</v>
      </c>
      <c r="J4970" s="92" t="s">
        <v>99</v>
      </c>
      <c r="L4970" s="98">
        <f>L4322+(L4538*'Emission factors'!$H$16)+('Emission factors'!$H$17*'GHG Estimation'!L4754)</f>
        <v>0</v>
      </c>
      <c r="M4970" s="98">
        <f>M4322+(M4538*'Emission factors'!$H$16)+('Emission factors'!$H$17*'GHG Estimation'!M4754)</f>
        <v>0</v>
      </c>
      <c r="N4970" s="98">
        <f>N4322+(N4538*'Emission factors'!$H$16)+('Emission factors'!$H$17*'GHG Estimation'!N4754)</f>
        <v>0</v>
      </c>
      <c r="O4970" s="98">
        <f>O4322+(O4538*'Emission factors'!$H$16)+('Emission factors'!$H$17*'GHG Estimation'!O4754)</f>
        <v>0</v>
      </c>
      <c r="P4970" s="98">
        <f>P4322+(P4538*'Emission factors'!$H$16)+('Emission factors'!$H$17*'GHG Estimation'!P4754)</f>
        <v>0</v>
      </c>
      <c r="Q4970" s="98">
        <f>Q4322+(Q4538*'Emission factors'!$H$16)+('Emission factors'!$H$17*'GHG Estimation'!Q4754)</f>
        <v>0</v>
      </c>
      <c r="R4970" s="98">
        <f>R4322+(R4538*'Emission factors'!$H$16)+('Emission factors'!$H$17*'GHG Estimation'!R4754)</f>
        <v>0</v>
      </c>
      <c r="S4970" s="98">
        <f>S4322+(S4538*'Emission factors'!$H$16)+('Emission factors'!$H$17*'GHG Estimation'!S4754)</f>
        <v>0</v>
      </c>
      <c r="T4970" s="98">
        <f>T4322+(T4538*'Emission factors'!$H$16)+('Emission factors'!$H$17*'GHG Estimation'!T4754)</f>
        <v>0</v>
      </c>
      <c r="U4970" s="98">
        <f>U4322+(U4538*'Emission factors'!$H$16)+('Emission factors'!$H$17*'GHG Estimation'!U4754)</f>
        <v>0</v>
      </c>
    </row>
    <row r="4971" spans="1:21" x14ac:dyDescent="0.25">
      <c r="A4971" s="92" t="s">
        <v>11</v>
      </c>
      <c r="B4971" s="92" t="s">
        <v>12</v>
      </c>
      <c r="C4971" s="92" t="s">
        <v>43</v>
      </c>
      <c r="D4971" s="92" t="s">
        <v>43</v>
      </c>
      <c r="E4971" s="92" t="s">
        <v>46</v>
      </c>
      <c r="F4971" s="92" t="s">
        <v>34</v>
      </c>
      <c r="G4971" s="92" t="s">
        <v>97</v>
      </c>
      <c r="H4971" s="92" t="s">
        <v>94</v>
      </c>
      <c r="I4971" s="89" t="s">
        <v>203</v>
      </c>
      <c r="L4971" s="98">
        <f>L4323+(L4539*'Emission factors'!$H$16)+('Emission factors'!$H$17*'GHG Estimation'!L4755)</f>
        <v>1001589.0649616503</v>
      </c>
      <c r="M4971" s="98">
        <f>M4323+(M4539*'Emission factors'!$H$16)+('Emission factors'!$H$17*'GHG Estimation'!M4755)</f>
        <v>1119493.1772355137</v>
      </c>
      <c r="N4971" s="98">
        <f>N4323+(N4539*'Emission factors'!$H$16)+('Emission factors'!$H$17*'GHG Estimation'!N4755)</f>
        <v>1525054.9783504095</v>
      </c>
      <c r="O4971" s="98">
        <f>O4323+(O4539*'Emission factors'!$H$16)+('Emission factors'!$H$17*'GHG Estimation'!O4755)</f>
        <v>1596927.1274403962</v>
      </c>
      <c r="P4971" s="98">
        <f>P4323+(P4539*'Emission factors'!$H$16)+('Emission factors'!$H$17*'GHG Estimation'!P4755)</f>
        <v>1633071.8412114203</v>
      </c>
      <c r="Q4971" s="98">
        <f>Q4323+(Q4539*'Emission factors'!$H$16)+('Emission factors'!$H$17*'GHG Estimation'!Q4755)</f>
        <v>1669687.8652602404</v>
      </c>
      <c r="R4971" s="98">
        <f>R4323+(R4539*'Emission factors'!$H$16)+('Emission factors'!$H$17*'GHG Estimation'!R4755)</f>
        <v>1799423.7939521458</v>
      </c>
      <c r="S4971" s="98">
        <f>S4323+(S4539*'Emission factors'!$H$16)+('Emission factors'!$H$17*'GHG Estimation'!S4755)</f>
        <v>1950473.3555537611</v>
      </c>
      <c r="T4971" s="98">
        <f>T4323+(T4539*'Emission factors'!$H$16)+('Emission factors'!$H$17*'GHG Estimation'!T4755)</f>
        <v>2023072.8565381968</v>
      </c>
      <c r="U4971" s="98">
        <f>U4323+(U4539*'Emission factors'!$H$16)+('Emission factors'!$H$17*'GHG Estimation'!U4755)</f>
        <v>1364851.3943422972</v>
      </c>
    </row>
    <row r="4972" spans="1:21" x14ac:dyDescent="0.25">
      <c r="A4972" s="92" t="s">
        <v>11</v>
      </c>
      <c r="B4972" s="92" t="s">
        <v>12</v>
      </c>
      <c r="C4972" s="92" t="s">
        <v>43</v>
      </c>
      <c r="D4972" s="92" t="s">
        <v>43</v>
      </c>
      <c r="E4972" s="92" t="s">
        <v>46</v>
      </c>
      <c r="F4972" s="92" t="s">
        <v>34</v>
      </c>
      <c r="G4972" s="92" t="s">
        <v>97</v>
      </c>
      <c r="H4972" s="92" t="s">
        <v>94</v>
      </c>
      <c r="I4972" s="89" t="s">
        <v>191</v>
      </c>
      <c r="L4972" s="98">
        <f>L4324+(L4540*'Emission factors'!$H$16)+('Emission factors'!$H$17*'GHG Estimation'!L4756)</f>
        <v>0</v>
      </c>
      <c r="M4972" s="98">
        <f>M4324+(M4540*'Emission factors'!$H$16)+('Emission factors'!$H$17*'GHG Estimation'!M4756)</f>
        <v>0</v>
      </c>
      <c r="N4972" s="98">
        <f>N4324+(N4540*'Emission factors'!$H$16)+('Emission factors'!$H$17*'GHG Estimation'!N4756)</f>
        <v>0</v>
      </c>
      <c r="O4972" s="98">
        <f>O4324+(O4540*'Emission factors'!$H$16)+('Emission factors'!$H$17*'GHG Estimation'!O4756)</f>
        <v>0</v>
      </c>
      <c r="P4972" s="98">
        <f>P4324+(P4540*'Emission factors'!$H$16)+('Emission factors'!$H$17*'GHG Estimation'!P4756)</f>
        <v>0</v>
      </c>
      <c r="Q4972" s="98">
        <f>Q4324+(Q4540*'Emission factors'!$H$16)+('Emission factors'!$H$17*'GHG Estimation'!Q4756)</f>
        <v>0</v>
      </c>
      <c r="R4972" s="98">
        <f>R4324+(R4540*'Emission factors'!$H$16)+('Emission factors'!$H$17*'GHG Estimation'!R4756)</f>
        <v>0</v>
      </c>
      <c r="S4972" s="98">
        <f>S4324+(S4540*'Emission factors'!$H$16)+('Emission factors'!$H$17*'GHG Estimation'!S4756)</f>
        <v>0</v>
      </c>
      <c r="T4972" s="98">
        <f>T4324+(T4540*'Emission factors'!$H$16)+('Emission factors'!$H$17*'GHG Estimation'!T4756)</f>
        <v>0</v>
      </c>
      <c r="U4972" s="98">
        <f>U4324+(U4540*'Emission factors'!$H$16)+('Emission factors'!$H$17*'GHG Estimation'!U4756)</f>
        <v>0</v>
      </c>
    </row>
    <row r="4973" spans="1:21" x14ac:dyDescent="0.25">
      <c r="A4973" s="92" t="s">
        <v>11</v>
      </c>
      <c r="B4973" s="92" t="s">
        <v>12</v>
      </c>
      <c r="C4973" s="92" t="s">
        <v>43</v>
      </c>
      <c r="D4973" s="92" t="s">
        <v>43</v>
      </c>
      <c r="E4973" s="92" t="s">
        <v>46</v>
      </c>
      <c r="F4973" s="92" t="s">
        <v>34</v>
      </c>
      <c r="G4973" s="92" t="s">
        <v>97</v>
      </c>
      <c r="H4973" s="92" t="s">
        <v>94</v>
      </c>
      <c r="I4973" s="89" t="s">
        <v>192</v>
      </c>
      <c r="L4973" s="98">
        <f>L4325+(L4541*'Emission factors'!$H$16)+('Emission factors'!$H$17*'GHG Estimation'!L4757)</f>
        <v>121621.20298528978</v>
      </c>
      <c r="M4973" s="98">
        <f>M4325+(M4541*'Emission factors'!$H$16)+('Emission factors'!$H$17*'GHG Estimation'!M4757)</f>
        <v>129699.67249089533</v>
      </c>
      <c r="N4973" s="98">
        <f>N4325+(N4541*'Emission factors'!$H$16)+('Emission factors'!$H$17*'GHG Estimation'!N4757)</f>
        <v>153290.62455518486</v>
      </c>
      <c r="O4973" s="98">
        <f>O4325+(O4541*'Emission factors'!$H$16)+('Emission factors'!$H$17*'GHG Estimation'!O4757)</f>
        <v>156935.97631909358</v>
      </c>
      <c r="P4973" s="98">
        <f>P4325+(P4541*'Emission factors'!$H$16)+('Emission factors'!$H$17*'GHG Estimation'!P4757)</f>
        <v>172209.38987945393</v>
      </c>
      <c r="Q4973" s="98">
        <f>Q4325+(Q4541*'Emission factors'!$H$16)+('Emission factors'!$H$17*'GHG Estimation'!Q4757)</f>
        <v>183371.44289891698</v>
      </c>
      <c r="R4973" s="98">
        <f>R4325+(R4541*'Emission factors'!$H$16)+('Emission factors'!$H$17*'GHG Estimation'!R4757)</f>
        <v>199014.76061073542</v>
      </c>
      <c r="S4973" s="98">
        <f>S4325+(S4541*'Emission factors'!$H$16)+('Emission factors'!$H$17*'GHG Estimation'!S4757)</f>
        <v>201465.9407281281</v>
      </c>
      <c r="T4973" s="98">
        <f>T4325+(T4541*'Emission factors'!$H$16)+('Emission factors'!$H$17*'GHG Estimation'!T4757)</f>
        <v>218306.70316512036</v>
      </c>
      <c r="U4973" s="98">
        <f>U4325+(U4541*'Emission factors'!$H$16)+('Emission factors'!$H$17*'GHG Estimation'!U4757)</f>
        <v>221924.25248301029</v>
      </c>
    </row>
    <row r="4974" spans="1:21" x14ac:dyDescent="0.25">
      <c r="A4974" s="92" t="s">
        <v>11</v>
      </c>
      <c r="B4974" s="92" t="s">
        <v>12</v>
      </c>
      <c r="C4974" s="92" t="s">
        <v>43</v>
      </c>
      <c r="D4974" s="92" t="s">
        <v>43</v>
      </c>
      <c r="E4974" s="92" t="s">
        <v>46</v>
      </c>
      <c r="F4974" s="92" t="s">
        <v>34</v>
      </c>
      <c r="G4974" s="92" t="s">
        <v>97</v>
      </c>
      <c r="H4974" s="92" t="s">
        <v>94</v>
      </c>
      <c r="I4974" s="89" t="s">
        <v>206</v>
      </c>
      <c r="L4974" s="98">
        <f>L4326+(L4542*'Emission factors'!$H$16)+('Emission factors'!$H$17*'GHG Estimation'!L4758)</f>
        <v>669147.64913401718</v>
      </c>
      <c r="M4974" s="98">
        <f>M4326+(M4542*'Emission factors'!$H$16)+('Emission factors'!$H$17*'GHG Estimation'!M4758)</f>
        <v>691259.39000233449</v>
      </c>
      <c r="N4974" s="98">
        <f>N4326+(N4542*'Emission factors'!$H$16)+('Emission factors'!$H$17*'GHG Estimation'!N4758)</f>
        <v>889819.12389238854</v>
      </c>
      <c r="O4974" s="98">
        <f>O4326+(O4542*'Emission factors'!$H$16)+('Emission factors'!$H$17*'GHG Estimation'!O4758)</f>
        <v>985554.36432295013</v>
      </c>
      <c r="P4974" s="98">
        <f>P4326+(P4542*'Emission factors'!$H$16)+('Emission factors'!$H$17*'GHG Estimation'!P4758)</f>
        <v>1123371.443200435</v>
      </c>
      <c r="Q4974" s="98">
        <f>Q4326+(Q4542*'Emission factors'!$H$16)+('Emission factors'!$H$17*'GHG Estimation'!Q4758)</f>
        <v>1235609.4607971136</v>
      </c>
      <c r="R4974" s="98">
        <f>R4326+(R4542*'Emission factors'!$H$16)+('Emission factors'!$H$17*'GHG Estimation'!R4758)</f>
        <v>1321613.8215250892</v>
      </c>
      <c r="S4974" s="98">
        <f>S4326+(S4542*'Emission factors'!$H$16)+('Emission factors'!$H$17*'GHG Estimation'!S4758)</f>
        <v>1406460.0897938926</v>
      </c>
      <c r="T4974" s="98">
        <f>T4326+(T4542*'Emission factors'!$H$16)+('Emission factors'!$H$17*'GHG Estimation'!T4758)</f>
        <v>1499716.0213632649</v>
      </c>
      <c r="U4974" s="98">
        <f>U4326+(U4542*'Emission factors'!$H$16)+('Emission factors'!$H$17*'GHG Estimation'!U4758)</f>
        <v>1463259.2702709388</v>
      </c>
    </row>
    <row r="4975" spans="1:21" x14ac:dyDescent="0.25">
      <c r="A4975" s="92" t="s">
        <v>11</v>
      </c>
      <c r="B4975" s="92" t="s">
        <v>12</v>
      </c>
      <c r="C4975" s="92" t="s">
        <v>43</v>
      </c>
      <c r="D4975" s="92" t="s">
        <v>43</v>
      </c>
      <c r="E4975" s="92" t="s">
        <v>46</v>
      </c>
      <c r="F4975" s="92" t="s">
        <v>34</v>
      </c>
      <c r="G4975" s="92" t="s">
        <v>97</v>
      </c>
      <c r="H4975" s="92" t="s">
        <v>94</v>
      </c>
      <c r="I4975" s="89" t="s">
        <v>220</v>
      </c>
      <c r="L4975" s="98">
        <f>L4327+(L4543*'Emission factors'!$H$16)+('Emission factors'!$H$17*'GHG Estimation'!L4759)</f>
        <v>0</v>
      </c>
      <c r="M4975" s="98">
        <f>M4327+(M4543*'Emission factors'!$H$16)+('Emission factors'!$H$17*'GHG Estimation'!M4759)</f>
        <v>0</v>
      </c>
      <c r="N4975" s="98">
        <f>N4327+(N4543*'Emission factors'!$H$16)+('Emission factors'!$H$17*'GHG Estimation'!N4759)</f>
        <v>0</v>
      </c>
      <c r="O4975" s="98">
        <f>O4327+(O4543*'Emission factors'!$H$16)+('Emission factors'!$H$17*'GHG Estimation'!O4759)</f>
        <v>0</v>
      </c>
      <c r="P4975" s="98">
        <f>P4327+(P4543*'Emission factors'!$H$16)+('Emission factors'!$H$17*'GHG Estimation'!P4759)</f>
        <v>0</v>
      </c>
      <c r="Q4975" s="98">
        <f>Q4327+(Q4543*'Emission factors'!$H$16)+('Emission factors'!$H$17*'GHG Estimation'!Q4759)</f>
        <v>0</v>
      </c>
      <c r="R4975" s="98">
        <f>R4327+(R4543*'Emission factors'!$H$16)+('Emission factors'!$H$17*'GHG Estimation'!R4759)</f>
        <v>0</v>
      </c>
      <c r="S4975" s="98">
        <f>S4327+(S4543*'Emission factors'!$H$16)+('Emission factors'!$H$17*'GHG Estimation'!S4759)</f>
        <v>0</v>
      </c>
      <c r="T4975" s="98">
        <f>T4327+(T4543*'Emission factors'!$H$16)+('Emission factors'!$H$17*'GHG Estimation'!T4759)</f>
        <v>0</v>
      </c>
      <c r="U4975" s="98">
        <f>U4327+(U4543*'Emission factors'!$H$16)+('Emission factors'!$H$17*'GHG Estimation'!U4759)</f>
        <v>0</v>
      </c>
    </row>
    <row r="4976" spans="1:21" x14ac:dyDescent="0.25">
      <c r="A4976" s="92" t="s">
        <v>11</v>
      </c>
      <c r="B4976" s="92" t="s">
        <v>12</v>
      </c>
      <c r="C4976" s="92" t="s">
        <v>43</v>
      </c>
      <c r="D4976" s="92" t="s">
        <v>43</v>
      </c>
      <c r="E4976" s="92" t="s">
        <v>46</v>
      </c>
      <c r="F4976" s="92" t="s">
        <v>34</v>
      </c>
      <c r="G4976" s="92" t="s">
        <v>97</v>
      </c>
      <c r="H4976" s="92" t="s">
        <v>94</v>
      </c>
      <c r="I4976" s="89" t="s">
        <v>193</v>
      </c>
      <c r="L4976" s="98">
        <f>L4328+(L4544*'Emission factors'!$H$16)+('Emission factors'!$H$17*'GHG Estimation'!L4760)</f>
        <v>0</v>
      </c>
      <c r="M4976" s="98">
        <f>M4328+(M4544*'Emission factors'!$H$16)+('Emission factors'!$H$17*'GHG Estimation'!M4760)</f>
        <v>0</v>
      </c>
      <c r="N4976" s="98">
        <f>N4328+(N4544*'Emission factors'!$H$16)+('Emission factors'!$H$17*'GHG Estimation'!N4760)</f>
        <v>0</v>
      </c>
      <c r="O4976" s="98">
        <f>O4328+(O4544*'Emission factors'!$H$16)+('Emission factors'!$H$17*'GHG Estimation'!O4760)</f>
        <v>0</v>
      </c>
      <c r="P4976" s="98">
        <f>P4328+(P4544*'Emission factors'!$H$16)+('Emission factors'!$H$17*'GHG Estimation'!P4760)</f>
        <v>0</v>
      </c>
      <c r="Q4976" s="98">
        <f>Q4328+(Q4544*'Emission factors'!$H$16)+('Emission factors'!$H$17*'GHG Estimation'!Q4760)</f>
        <v>0</v>
      </c>
      <c r="R4976" s="98">
        <f>R4328+(R4544*'Emission factors'!$H$16)+('Emission factors'!$H$17*'GHG Estimation'!R4760)</f>
        <v>0</v>
      </c>
      <c r="S4976" s="98">
        <f>S4328+(S4544*'Emission factors'!$H$16)+('Emission factors'!$H$17*'GHG Estimation'!S4760)</f>
        <v>0</v>
      </c>
      <c r="T4976" s="98">
        <f>T4328+(T4544*'Emission factors'!$H$16)+('Emission factors'!$H$17*'GHG Estimation'!T4760)</f>
        <v>0</v>
      </c>
      <c r="U4976" s="98">
        <f>U4328+(U4544*'Emission factors'!$H$16)+('Emission factors'!$H$17*'GHG Estimation'!U4760)</f>
        <v>0</v>
      </c>
    </row>
    <row r="4977" spans="1:21" x14ac:dyDescent="0.25">
      <c r="A4977" s="92" t="s">
        <v>11</v>
      </c>
      <c r="B4977" s="92" t="s">
        <v>12</v>
      </c>
      <c r="C4977" s="92" t="s">
        <v>43</v>
      </c>
      <c r="D4977" s="92" t="s">
        <v>43</v>
      </c>
      <c r="E4977" s="92" t="s">
        <v>46</v>
      </c>
      <c r="F4977" s="92" t="s">
        <v>34</v>
      </c>
      <c r="G4977" s="92" t="s">
        <v>97</v>
      </c>
      <c r="H4977" s="92" t="s">
        <v>94</v>
      </c>
      <c r="I4977" s="89" t="s">
        <v>259</v>
      </c>
      <c r="L4977" s="98">
        <f>L4329+(L4545*'Emission factors'!$H$16)+('Emission factors'!$H$17*'GHG Estimation'!L4761)</f>
        <v>0</v>
      </c>
      <c r="M4977" s="98">
        <f>M4329+(M4545*'Emission factors'!$H$16)+('Emission factors'!$H$17*'GHG Estimation'!M4761)</f>
        <v>0</v>
      </c>
      <c r="N4977" s="98">
        <f>N4329+(N4545*'Emission factors'!$H$16)+('Emission factors'!$H$17*'GHG Estimation'!N4761)</f>
        <v>0</v>
      </c>
      <c r="O4977" s="98">
        <f>O4329+(O4545*'Emission factors'!$H$16)+('Emission factors'!$H$17*'GHG Estimation'!O4761)</f>
        <v>0</v>
      </c>
      <c r="P4977" s="98">
        <f>P4329+(P4545*'Emission factors'!$H$16)+('Emission factors'!$H$17*'GHG Estimation'!P4761)</f>
        <v>0</v>
      </c>
      <c r="Q4977" s="98">
        <f>Q4329+(Q4545*'Emission factors'!$H$16)+('Emission factors'!$H$17*'GHG Estimation'!Q4761)</f>
        <v>0</v>
      </c>
      <c r="R4977" s="98">
        <f>R4329+(R4545*'Emission factors'!$H$16)+('Emission factors'!$H$17*'GHG Estimation'!R4761)</f>
        <v>0</v>
      </c>
      <c r="S4977" s="98">
        <f>S4329+(S4545*'Emission factors'!$H$16)+('Emission factors'!$H$17*'GHG Estimation'!S4761)</f>
        <v>0</v>
      </c>
      <c r="T4977" s="98">
        <f>T4329+(T4545*'Emission factors'!$H$16)+('Emission factors'!$H$17*'GHG Estimation'!T4761)</f>
        <v>0</v>
      </c>
      <c r="U4977" s="98">
        <f>U4329+(U4545*'Emission factors'!$H$16)+('Emission factors'!$H$17*'GHG Estimation'!U4761)</f>
        <v>0</v>
      </c>
    </row>
    <row r="4978" spans="1:21" x14ac:dyDescent="0.25">
      <c r="A4978" s="92" t="s">
        <v>11</v>
      </c>
      <c r="B4978" s="92" t="s">
        <v>12</v>
      </c>
      <c r="C4978" s="92" t="s">
        <v>43</v>
      </c>
      <c r="D4978" s="92" t="s">
        <v>43</v>
      </c>
      <c r="E4978" s="92" t="s">
        <v>46</v>
      </c>
      <c r="F4978" s="92" t="s">
        <v>34</v>
      </c>
      <c r="G4978" s="92" t="s">
        <v>97</v>
      </c>
      <c r="H4978" s="92" t="s">
        <v>94</v>
      </c>
      <c r="I4978" s="89" t="s">
        <v>223</v>
      </c>
      <c r="L4978" s="98">
        <f>L4330+(L4546*'Emission factors'!$H$16)+('Emission factors'!$H$17*'GHG Estimation'!L4762)</f>
        <v>0</v>
      </c>
      <c r="M4978" s="98">
        <f>M4330+(M4546*'Emission factors'!$H$16)+('Emission factors'!$H$17*'GHG Estimation'!M4762)</f>
        <v>0</v>
      </c>
      <c r="N4978" s="98">
        <f>N4330+(N4546*'Emission factors'!$H$16)+('Emission factors'!$H$17*'GHG Estimation'!N4762)</f>
        <v>0</v>
      </c>
      <c r="O4978" s="98">
        <f>O4330+(O4546*'Emission factors'!$H$16)+('Emission factors'!$H$17*'GHG Estimation'!O4762)</f>
        <v>0</v>
      </c>
      <c r="P4978" s="98">
        <f>P4330+(P4546*'Emission factors'!$H$16)+('Emission factors'!$H$17*'GHG Estimation'!P4762)</f>
        <v>0</v>
      </c>
      <c r="Q4978" s="98">
        <f>Q4330+(Q4546*'Emission factors'!$H$16)+('Emission factors'!$H$17*'GHG Estimation'!Q4762)</f>
        <v>0</v>
      </c>
      <c r="R4978" s="98">
        <f>R4330+(R4546*'Emission factors'!$H$16)+('Emission factors'!$H$17*'GHG Estimation'!R4762)</f>
        <v>0</v>
      </c>
      <c r="S4978" s="98">
        <f>S4330+(S4546*'Emission factors'!$H$16)+('Emission factors'!$H$17*'GHG Estimation'!S4762)</f>
        <v>0</v>
      </c>
      <c r="T4978" s="98">
        <f>T4330+(T4546*'Emission factors'!$H$16)+('Emission factors'!$H$17*'GHG Estimation'!T4762)</f>
        <v>0</v>
      </c>
      <c r="U4978" s="98">
        <f>U4330+(U4546*'Emission factors'!$H$16)+('Emission factors'!$H$17*'GHG Estimation'!U4762)</f>
        <v>0</v>
      </c>
    </row>
    <row r="4979" spans="1:21" x14ac:dyDescent="0.25">
      <c r="A4979" s="92" t="s">
        <v>11</v>
      </c>
      <c r="B4979" s="92" t="s">
        <v>12</v>
      </c>
      <c r="C4979" s="92" t="s">
        <v>43</v>
      </c>
      <c r="D4979" s="92" t="s">
        <v>43</v>
      </c>
      <c r="E4979" s="92" t="s">
        <v>46</v>
      </c>
      <c r="F4979" s="92" t="s">
        <v>34</v>
      </c>
      <c r="G4979" s="92" t="s">
        <v>97</v>
      </c>
      <c r="H4979" s="92" t="s">
        <v>94</v>
      </c>
      <c r="I4979" s="92" t="s">
        <v>221</v>
      </c>
      <c r="L4979" s="98">
        <f>L4331+(L4547*'Emission factors'!$H$16)+('Emission factors'!$H$17*'GHG Estimation'!L4763)</f>
        <v>27369.685640954071</v>
      </c>
      <c r="M4979" s="98">
        <f>M4331+(M4547*'Emission factors'!$H$16)+('Emission factors'!$H$17*'GHG Estimation'!M4763)</f>
        <v>29909.871005595673</v>
      </c>
      <c r="N4979" s="98">
        <f>N4331+(N4547*'Emission factors'!$H$16)+('Emission factors'!$H$17*'GHG Estimation'!N4763)</f>
        <v>35204.028868416033</v>
      </c>
      <c r="O4979" s="98">
        <f>O4331+(O4547*'Emission factors'!$H$16)+('Emission factors'!$H$17*'GHG Estimation'!O4763)</f>
        <v>30242.290643737775</v>
      </c>
      <c r="P4979" s="98">
        <f>P4331+(P4547*'Emission factors'!$H$16)+('Emission factors'!$H$17*'GHG Estimation'!P4763)</f>
        <v>25923.470491334687</v>
      </c>
      <c r="Q4979" s="98">
        <f>Q4331+(Q4547*'Emission factors'!$H$16)+('Emission factors'!$H$17*'GHG Estimation'!Q4763)</f>
        <v>19778.509094191788</v>
      </c>
      <c r="R4979" s="98">
        <f>R4331+(R4547*'Emission factors'!$H$16)+('Emission factors'!$H$17*'GHG Estimation'!R4763)</f>
        <v>20284.079326954066</v>
      </c>
      <c r="S4979" s="98">
        <f>S4331+(S4547*'Emission factors'!$H$16)+('Emission factors'!$H$17*'GHG Estimation'!S4763)</f>
        <v>23116.605916057146</v>
      </c>
      <c r="T4979" s="98">
        <f>T4331+(T4547*'Emission factors'!$H$16)+('Emission factors'!$H$17*'GHG Estimation'!T4763)</f>
        <v>26927.234988433109</v>
      </c>
      <c r="U4979" s="98">
        <f>U4331+(U4547*'Emission factors'!$H$16)+('Emission factors'!$H$17*'GHG Estimation'!U4763)</f>
        <v>29803.625850513446</v>
      </c>
    </row>
    <row r="4980" spans="1:21" x14ac:dyDescent="0.25">
      <c r="A4980" s="92" t="s">
        <v>11</v>
      </c>
      <c r="B4980" s="92" t="s">
        <v>12</v>
      </c>
      <c r="C4980" s="92" t="s">
        <v>43</v>
      </c>
      <c r="D4980" s="92" t="s">
        <v>43</v>
      </c>
      <c r="E4980" s="92" t="s">
        <v>46</v>
      </c>
      <c r="F4980" s="92" t="s">
        <v>34</v>
      </c>
      <c r="G4980" s="92" t="s">
        <v>97</v>
      </c>
      <c r="H4980" s="92" t="s">
        <v>94</v>
      </c>
      <c r="I4980" s="89" t="s">
        <v>222</v>
      </c>
      <c r="L4980" s="98">
        <f>L4332+(L4548*'Emission factors'!$H$16)+('Emission factors'!$H$17*'GHG Estimation'!L4764)</f>
        <v>0</v>
      </c>
      <c r="M4980" s="98">
        <f>M4332+(M4548*'Emission factors'!$H$16)+('Emission factors'!$H$17*'GHG Estimation'!M4764)</f>
        <v>0</v>
      </c>
      <c r="N4980" s="98">
        <f>N4332+(N4548*'Emission factors'!$H$16)+('Emission factors'!$H$17*'GHG Estimation'!N4764)</f>
        <v>0</v>
      </c>
      <c r="O4980" s="98">
        <f>O4332+(O4548*'Emission factors'!$H$16)+('Emission factors'!$H$17*'GHG Estimation'!O4764)</f>
        <v>0</v>
      </c>
      <c r="P4980" s="98">
        <f>P4332+(P4548*'Emission factors'!$H$16)+('Emission factors'!$H$17*'GHG Estimation'!P4764)</f>
        <v>0</v>
      </c>
      <c r="Q4980" s="98">
        <f>Q4332+(Q4548*'Emission factors'!$H$16)+('Emission factors'!$H$17*'GHG Estimation'!Q4764)</f>
        <v>0</v>
      </c>
      <c r="R4980" s="98">
        <f>R4332+(R4548*'Emission factors'!$H$16)+('Emission factors'!$H$17*'GHG Estimation'!R4764)</f>
        <v>0</v>
      </c>
      <c r="S4980" s="98">
        <f>S4332+(S4548*'Emission factors'!$H$16)+('Emission factors'!$H$17*'GHG Estimation'!S4764)</f>
        <v>0</v>
      </c>
      <c r="T4980" s="98">
        <f>T4332+(T4548*'Emission factors'!$H$16)+('Emission factors'!$H$17*'GHG Estimation'!T4764)</f>
        <v>0</v>
      </c>
      <c r="U4980" s="98">
        <f>U4332+(U4548*'Emission factors'!$H$16)+('Emission factors'!$H$17*'GHG Estimation'!U4764)</f>
        <v>0</v>
      </c>
    </row>
    <row r="4981" spans="1:21" x14ac:dyDescent="0.25">
      <c r="A4981" s="92" t="s">
        <v>11</v>
      </c>
      <c r="B4981" s="92" t="s">
        <v>12</v>
      </c>
      <c r="C4981" s="92" t="s">
        <v>43</v>
      </c>
      <c r="D4981" s="92" t="s">
        <v>43</v>
      </c>
      <c r="E4981" s="92" t="s">
        <v>46</v>
      </c>
      <c r="F4981" s="92" t="s">
        <v>34</v>
      </c>
      <c r="G4981" s="92" t="s">
        <v>97</v>
      </c>
      <c r="H4981" s="92" t="s">
        <v>94</v>
      </c>
      <c r="I4981" s="89" t="s">
        <v>201</v>
      </c>
      <c r="L4981" s="98">
        <f>L4333+(L4549*'Emission factors'!$H$16)+('Emission factors'!$H$17*'GHG Estimation'!L4765)</f>
        <v>370181.99715411686</v>
      </c>
      <c r="M4981" s="98">
        <f>M4333+(M4549*'Emission factors'!$H$16)+('Emission factors'!$H$17*'GHG Estimation'!M4765)</f>
        <v>424306.60047852085</v>
      </c>
      <c r="N4981" s="98">
        <f>N4333+(N4549*'Emission factors'!$H$16)+('Emission factors'!$H$17*'GHG Estimation'!N4765)</f>
        <v>546534.52320991596</v>
      </c>
      <c r="O4981" s="98">
        <f>O4333+(O4549*'Emission factors'!$H$16)+('Emission factors'!$H$17*'GHG Estimation'!O4765)</f>
        <v>552062.18199998268</v>
      </c>
      <c r="P4981" s="98">
        <f>P4333+(P4549*'Emission factors'!$H$16)+('Emission factors'!$H$17*'GHG Estimation'!P4765)</f>
        <v>565870.11379436147</v>
      </c>
      <c r="Q4981" s="98">
        <f>Q4333+(Q4549*'Emission factors'!$H$16)+('Emission factors'!$H$17*'GHG Estimation'!Q4765)</f>
        <v>595016.41298280947</v>
      </c>
      <c r="R4981" s="98">
        <f>R4333+(R4549*'Emission factors'!$H$16)+('Emission factors'!$H$17*'GHG Estimation'!R4765)</f>
        <v>675988.83002757293</v>
      </c>
      <c r="S4981" s="98">
        <f>S4333+(S4549*'Emission factors'!$H$16)+('Emission factors'!$H$17*'GHG Estimation'!S4765)</f>
        <v>753480.53428308363</v>
      </c>
      <c r="T4981" s="98">
        <f>T4333+(T4549*'Emission factors'!$H$16)+('Emission factors'!$H$17*'GHG Estimation'!T4765)</f>
        <v>806617.81983071263</v>
      </c>
      <c r="U4981" s="98">
        <f>U4333+(U4549*'Emission factors'!$H$16)+('Emission factors'!$H$17*'GHG Estimation'!U4765)</f>
        <v>836209.57179322699</v>
      </c>
    </row>
    <row r="4982" spans="1:21" x14ac:dyDescent="0.25">
      <c r="A4982" s="92" t="s">
        <v>11</v>
      </c>
      <c r="B4982" s="92" t="s">
        <v>12</v>
      </c>
      <c r="C4982" s="92" t="s">
        <v>43</v>
      </c>
      <c r="D4982" s="92" t="s">
        <v>43</v>
      </c>
      <c r="E4982" s="92" t="s">
        <v>46</v>
      </c>
      <c r="F4982" s="92" t="s">
        <v>34</v>
      </c>
      <c r="G4982" s="92" t="s">
        <v>97</v>
      </c>
      <c r="H4982" s="92" t="s">
        <v>94</v>
      </c>
      <c r="I4982" s="89" t="s">
        <v>207</v>
      </c>
      <c r="L4982" s="98">
        <f>L4334+(L4550*'Emission factors'!$H$16)+('Emission factors'!$H$17*'GHG Estimation'!L4766)</f>
        <v>1281082.0331887004</v>
      </c>
      <c r="M4982" s="98">
        <f>M4334+(M4550*'Emission factors'!$H$16)+('Emission factors'!$H$17*'GHG Estimation'!M4766)</f>
        <v>1425188.8109021506</v>
      </c>
      <c r="N4982" s="98">
        <f>N4334+(N4550*'Emission factors'!$H$16)+('Emission factors'!$H$17*'GHG Estimation'!N4766)</f>
        <v>1893240.425367411</v>
      </c>
      <c r="O4982" s="98">
        <f>O4334+(O4550*'Emission factors'!$H$16)+('Emission factors'!$H$17*'GHG Estimation'!O4766)</f>
        <v>1999478.4075871604</v>
      </c>
      <c r="P4982" s="98">
        <f>P4334+(P4550*'Emission factors'!$H$16)+('Emission factors'!$H$17*'GHG Estimation'!P4766)</f>
        <v>2294937.6627557469</v>
      </c>
      <c r="Q4982" s="98">
        <f>Q4334+(Q4550*'Emission factors'!$H$16)+('Emission factors'!$H$17*'GHG Estimation'!Q4766)</f>
        <v>2436607.1234180275</v>
      </c>
      <c r="R4982" s="98">
        <f>R4334+(R4550*'Emission factors'!$H$16)+('Emission factors'!$H$17*'GHG Estimation'!R4766)</f>
        <v>2585906.6359044495</v>
      </c>
      <c r="S4982" s="98">
        <f>S4334+(S4550*'Emission factors'!$H$16)+('Emission factors'!$H$17*'GHG Estimation'!S4766)</f>
        <v>2760974.5687023862</v>
      </c>
      <c r="T4982" s="98">
        <f>T4334+(T4550*'Emission factors'!$H$16)+('Emission factors'!$H$17*'GHG Estimation'!T4766)</f>
        <v>2943971.0917243212</v>
      </c>
      <c r="U4982" s="98">
        <f>U4334+(U4550*'Emission factors'!$H$16)+('Emission factors'!$H$17*'GHG Estimation'!U4766)</f>
        <v>2928975.0314571611</v>
      </c>
    </row>
    <row r="4983" spans="1:21" x14ac:dyDescent="0.25">
      <c r="A4983" s="92" t="s">
        <v>11</v>
      </c>
      <c r="B4983" s="92" t="s">
        <v>12</v>
      </c>
      <c r="C4983" s="92" t="s">
        <v>43</v>
      </c>
      <c r="D4983" s="92" t="s">
        <v>43</v>
      </c>
      <c r="E4983" s="92" t="s">
        <v>46</v>
      </c>
      <c r="F4983" s="92" t="s">
        <v>34</v>
      </c>
      <c r="G4983" s="92" t="s">
        <v>97</v>
      </c>
      <c r="H4983" s="92" t="s">
        <v>94</v>
      </c>
      <c r="I4983" s="89" t="s">
        <v>218</v>
      </c>
      <c r="L4983" s="98">
        <f>L4335+(L4551*'Emission factors'!$H$16)+('Emission factors'!$H$17*'GHG Estimation'!L4767)</f>
        <v>0</v>
      </c>
      <c r="M4983" s="98">
        <f>M4335+(M4551*'Emission factors'!$H$16)+('Emission factors'!$H$17*'GHG Estimation'!M4767)</f>
        <v>0</v>
      </c>
      <c r="N4983" s="98">
        <f>N4335+(N4551*'Emission factors'!$H$16)+('Emission factors'!$H$17*'GHG Estimation'!N4767)</f>
        <v>0</v>
      </c>
      <c r="O4983" s="98">
        <f>O4335+(O4551*'Emission factors'!$H$16)+('Emission factors'!$H$17*'GHG Estimation'!O4767)</f>
        <v>0</v>
      </c>
      <c r="P4983" s="98">
        <f>P4335+(P4551*'Emission factors'!$H$16)+('Emission factors'!$H$17*'GHG Estimation'!P4767)</f>
        <v>0</v>
      </c>
      <c r="Q4983" s="98">
        <f>Q4335+(Q4551*'Emission factors'!$H$16)+('Emission factors'!$H$17*'GHG Estimation'!Q4767)</f>
        <v>0</v>
      </c>
      <c r="R4983" s="98">
        <f>R4335+(R4551*'Emission factors'!$H$16)+('Emission factors'!$H$17*'GHG Estimation'!R4767)</f>
        <v>0</v>
      </c>
      <c r="S4983" s="98">
        <f>S4335+(S4551*'Emission factors'!$H$16)+('Emission factors'!$H$17*'GHG Estimation'!S4767)</f>
        <v>0</v>
      </c>
      <c r="T4983" s="98">
        <f>T4335+(T4551*'Emission factors'!$H$16)+('Emission factors'!$H$17*'GHG Estimation'!T4767)</f>
        <v>0</v>
      </c>
      <c r="U4983" s="98">
        <f>U4335+(U4551*'Emission factors'!$H$16)+('Emission factors'!$H$17*'GHG Estimation'!U4767)</f>
        <v>0</v>
      </c>
    </row>
    <row r="4984" spans="1:21" x14ac:dyDescent="0.25">
      <c r="A4984" s="92" t="s">
        <v>11</v>
      </c>
      <c r="B4984" s="92" t="s">
        <v>12</v>
      </c>
      <c r="C4984" s="92" t="s">
        <v>43</v>
      </c>
      <c r="D4984" s="92" t="s">
        <v>43</v>
      </c>
      <c r="E4984" s="92" t="s">
        <v>46</v>
      </c>
      <c r="F4984" s="92" t="s">
        <v>34</v>
      </c>
      <c r="G4984" s="92" t="s">
        <v>97</v>
      </c>
      <c r="H4984" s="92" t="s">
        <v>94</v>
      </c>
      <c r="I4984" s="89" t="s">
        <v>194</v>
      </c>
      <c r="L4984" s="98">
        <f>L4336+(L4552*'Emission factors'!$H$16)+('Emission factors'!$H$17*'GHG Estimation'!L4768)</f>
        <v>0</v>
      </c>
      <c r="M4984" s="98">
        <f>M4336+(M4552*'Emission factors'!$H$16)+('Emission factors'!$H$17*'GHG Estimation'!M4768)</f>
        <v>0</v>
      </c>
      <c r="N4984" s="98">
        <f>N4336+(N4552*'Emission factors'!$H$16)+('Emission factors'!$H$17*'GHG Estimation'!N4768)</f>
        <v>0</v>
      </c>
      <c r="O4984" s="98">
        <f>O4336+(O4552*'Emission factors'!$H$16)+('Emission factors'!$H$17*'GHG Estimation'!O4768)</f>
        <v>0</v>
      </c>
      <c r="P4984" s="98">
        <f>P4336+(P4552*'Emission factors'!$H$16)+('Emission factors'!$H$17*'GHG Estimation'!P4768)</f>
        <v>0</v>
      </c>
      <c r="Q4984" s="98">
        <f>Q4336+(Q4552*'Emission factors'!$H$16)+('Emission factors'!$H$17*'GHG Estimation'!Q4768)</f>
        <v>0</v>
      </c>
      <c r="R4984" s="98">
        <f>R4336+(R4552*'Emission factors'!$H$16)+('Emission factors'!$H$17*'GHG Estimation'!R4768)</f>
        <v>0</v>
      </c>
      <c r="S4984" s="98">
        <f>S4336+(S4552*'Emission factors'!$H$16)+('Emission factors'!$H$17*'GHG Estimation'!S4768)</f>
        <v>0</v>
      </c>
      <c r="T4984" s="98">
        <f>T4336+(T4552*'Emission factors'!$H$16)+('Emission factors'!$H$17*'GHG Estimation'!T4768)</f>
        <v>0</v>
      </c>
      <c r="U4984" s="98">
        <f>U4336+(U4552*'Emission factors'!$H$16)+('Emission factors'!$H$17*'GHG Estimation'!U4768)</f>
        <v>0</v>
      </c>
    </row>
    <row r="4985" spans="1:21" x14ac:dyDescent="0.25">
      <c r="A4985" s="92" t="s">
        <v>11</v>
      </c>
      <c r="B4985" s="92" t="s">
        <v>12</v>
      </c>
      <c r="C4985" s="92" t="s">
        <v>43</v>
      </c>
      <c r="D4985" s="92" t="s">
        <v>43</v>
      </c>
      <c r="E4985" s="92" t="s">
        <v>46</v>
      </c>
      <c r="F4985" s="92" t="s">
        <v>34</v>
      </c>
      <c r="G4985" s="92" t="s">
        <v>97</v>
      </c>
      <c r="H4985" s="92" t="s">
        <v>94</v>
      </c>
      <c r="I4985" s="89" t="s">
        <v>195</v>
      </c>
      <c r="L4985" s="98">
        <f>L4337+(L4553*'Emission factors'!$H$16)+('Emission factors'!$H$17*'GHG Estimation'!L4769)</f>
        <v>0</v>
      </c>
      <c r="M4985" s="98">
        <f>M4337+(M4553*'Emission factors'!$H$16)+('Emission factors'!$H$17*'GHG Estimation'!M4769)</f>
        <v>0</v>
      </c>
      <c r="N4985" s="98">
        <f>N4337+(N4553*'Emission factors'!$H$16)+('Emission factors'!$H$17*'GHG Estimation'!N4769)</f>
        <v>0</v>
      </c>
      <c r="O4985" s="98">
        <f>O4337+(O4553*'Emission factors'!$H$16)+('Emission factors'!$H$17*'GHG Estimation'!O4769)</f>
        <v>0</v>
      </c>
      <c r="P4985" s="98">
        <f>P4337+(P4553*'Emission factors'!$H$16)+('Emission factors'!$H$17*'GHG Estimation'!P4769)</f>
        <v>0</v>
      </c>
      <c r="Q4985" s="98">
        <f>Q4337+(Q4553*'Emission factors'!$H$16)+('Emission factors'!$H$17*'GHG Estimation'!Q4769)</f>
        <v>0</v>
      </c>
      <c r="R4985" s="98">
        <f>R4337+(R4553*'Emission factors'!$H$16)+('Emission factors'!$H$17*'GHG Estimation'!R4769)</f>
        <v>0</v>
      </c>
      <c r="S4985" s="98">
        <f>S4337+(S4553*'Emission factors'!$H$16)+('Emission factors'!$H$17*'GHG Estimation'!S4769)</f>
        <v>0</v>
      </c>
      <c r="T4985" s="98">
        <f>T4337+(T4553*'Emission factors'!$H$16)+('Emission factors'!$H$17*'GHG Estimation'!T4769)</f>
        <v>0</v>
      </c>
      <c r="U4985" s="98">
        <f>U4337+(U4553*'Emission factors'!$H$16)+('Emission factors'!$H$17*'GHG Estimation'!U4769)</f>
        <v>0</v>
      </c>
    </row>
    <row r="4986" spans="1:21" x14ac:dyDescent="0.25">
      <c r="A4986" s="92" t="s">
        <v>11</v>
      </c>
      <c r="B4986" s="92" t="s">
        <v>12</v>
      </c>
      <c r="C4986" s="92" t="s">
        <v>43</v>
      </c>
      <c r="D4986" s="92" t="s">
        <v>43</v>
      </c>
      <c r="E4986" s="92" t="s">
        <v>46</v>
      </c>
      <c r="F4986" s="92" t="s">
        <v>34</v>
      </c>
      <c r="G4986" s="92" t="s">
        <v>97</v>
      </c>
      <c r="H4986" s="92" t="s">
        <v>94</v>
      </c>
      <c r="I4986" s="89" t="s">
        <v>209</v>
      </c>
      <c r="L4986" s="98">
        <f>L4338+(L4554*'Emission factors'!$H$16)+('Emission factors'!$H$17*'GHG Estimation'!L4770)</f>
        <v>715490.5788454829</v>
      </c>
      <c r="M4986" s="98">
        <f>M4338+(M4554*'Emission factors'!$H$16)+('Emission factors'!$H$17*'GHG Estimation'!M4770)</f>
        <v>773537.92666427442</v>
      </c>
      <c r="N4986" s="98">
        <f>N4338+(N4554*'Emission factors'!$H$16)+('Emission factors'!$H$17*'GHG Estimation'!N4770)</f>
        <v>944386.99214985245</v>
      </c>
      <c r="O4986" s="98">
        <f>O4338+(O4554*'Emission factors'!$H$16)+('Emission factors'!$H$17*'GHG Estimation'!O4770)</f>
        <v>956195.46185570047</v>
      </c>
      <c r="P4986" s="98">
        <f>P4338+(P4554*'Emission factors'!$H$16)+('Emission factors'!$H$17*'GHG Estimation'!P4770)</f>
        <v>997202.29701916687</v>
      </c>
      <c r="Q4986" s="98">
        <f>Q4338+(Q4554*'Emission factors'!$H$16)+('Emission factors'!$H$17*'GHG Estimation'!Q4770)</f>
        <v>1046236.4382956824</v>
      </c>
      <c r="R4986" s="98">
        <f>R4338+(R4554*'Emission factors'!$H$16)+('Emission factors'!$H$17*'GHG Estimation'!R4770)</f>
        <v>1122218.2679779446</v>
      </c>
      <c r="S4986" s="98">
        <f>S4338+(S4554*'Emission factors'!$H$16)+('Emission factors'!$H$17*'GHG Estimation'!S4770)</f>
        <v>1259069.4130330447</v>
      </c>
      <c r="T4986" s="98">
        <f>T4338+(T4554*'Emission factors'!$H$16)+('Emission factors'!$H$17*'GHG Estimation'!T4770)</f>
        <v>1451043.3709025828</v>
      </c>
      <c r="U4986" s="98">
        <f>U4338+(U4554*'Emission factors'!$H$16)+('Emission factors'!$H$17*'GHG Estimation'!U4770)</f>
        <v>1540455.5910545732</v>
      </c>
    </row>
    <row r="4987" spans="1:21" x14ac:dyDescent="0.25">
      <c r="A4987" s="92" t="s">
        <v>11</v>
      </c>
      <c r="B4987" s="92" t="s">
        <v>12</v>
      </c>
      <c r="C4987" s="92" t="s">
        <v>43</v>
      </c>
      <c r="D4987" s="92" t="s">
        <v>43</v>
      </c>
      <c r="E4987" s="92" t="s">
        <v>46</v>
      </c>
      <c r="F4987" s="92" t="s">
        <v>34</v>
      </c>
      <c r="G4987" s="92" t="s">
        <v>97</v>
      </c>
      <c r="H4987" s="92" t="s">
        <v>94</v>
      </c>
      <c r="I4987" s="89" t="s">
        <v>208</v>
      </c>
      <c r="L4987" s="98">
        <f>L4339+(L4555*'Emission factors'!$H$16)+('Emission factors'!$H$17*'GHG Estimation'!L4771)</f>
        <v>265147.02493153926</v>
      </c>
      <c r="M4987" s="98">
        <f>M4339+(M4555*'Emission factors'!$H$16)+('Emission factors'!$H$17*'GHG Estimation'!M4771)</f>
        <v>271426.91959508235</v>
      </c>
      <c r="N4987" s="98">
        <f>N4339+(N4555*'Emission factors'!$H$16)+('Emission factors'!$H$17*'GHG Estimation'!N4771)</f>
        <v>319052.83317656058</v>
      </c>
      <c r="O4987" s="98">
        <f>O4339+(O4555*'Emission factors'!$H$16)+('Emission factors'!$H$17*'GHG Estimation'!O4771)</f>
        <v>327458.27266853407</v>
      </c>
      <c r="P4987" s="98">
        <f>P4339+(P4555*'Emission factors'!$H$16)+('Emission factors'!$H$17*'GHG Estimation'!P4771)</f>
        <v>340183.0974132946</v>
      </c>
      <c r="Q4987" s="98">
        <f>Q4339+(Q4555*'Emission factors'!$H$16)+('Emission factors'!$H$17*'GHG Estimation'!Q4771)</f>
        <v>359443.00762768963</v>
      </c>
      <c r="R4987" s="98">
        <f>R4339+(R4555*'Emission factors'!$H$16)+('Emission factors'!$H$17*'GHG Estimation'!R4771)</f>
        <v>396049.11543568707</v>
      </c>
      <c r="S4987" s="98">
        <f>S4339+(S4555*'Emission factors'!$H$16)+('Emission factors'!$H$17*'GHG Estimation'!S4771)</f>
        <v>448134.40252546145</v>
      </c>
      <c r="T4987" s="98">
        <f>T4339+(T4555*'Emission factors'!$H$16)+('Emission factors'!$H$17*'GHG Estimation'!T4771)</f>
        <v>506436.40838369931</v>
      </c>
      <c r="U4987" s="98">
        <f>U4339+(U4555*'Emission factors'!$H$16)+('Emission factors'!$H$17*'GHG Estimation'!U4771)</f>
        <v>513654.59608976968</v>
      </c>
    </row>
    <row r="4988" spans="1:21" x14ac:dyDescent="0.25">
      <c r="A4988" s="92" t="s">
        <v>11</v>
      </c>
      <c r="B4988" s="92" t="s">
        <v>12</v>
      </c>
      <c r="C4988" s="92" t="s">
        <v>43</v>
      </c>
      <c r="D4988" s="92" t="s">
        <v>43</v>
      </c>
      <c r="E4988" s="92" t="s">
        <v>46</v>
      </c>
      <c r="F4988" s="92" t="s">
        <v>34</v>
      </c>
      <c r="G4988" s="92" t="s">
        <v>97</v>
      </c>
      <c r="H4988" s="92" t="s">
        <v>94</v>
      </c>
      <c r="I4988" s="89" t="s">
        <v>226</v>
      </c>
      <c r="L4988" s="98">
        <f>L4340+(L4556*'Emission factors'!$H$16)+('Emission factors'!$H$17*'GHG Estimation'!L4772)</f>
        <v>0</v>
      </c>
      <c r="M4988" s="98">
        <f>M4340+(M4556*'Emission factors'!$H$16)+('Emission factors'!$H$17*'GHG Estimation'!M4772)</f>
        <v>0</v>
      </c>
      <c r="N4988" s="98">
        <f>N4340+(N4556*'Emission factors'!$H$16)+('Emission factors'!$H$17*'GHG Estimation'!N4772)</f>
        <v>0</v>
      </c>
      <c r="O4988" s="98">
        <f>O4340+(O4556*'Emission factors'!$H$16)+('Emission factors'!$H$17*'GHG Estimation'!O4772)</f>
        <v>0</v>
      </c>
      <c r="P4988" s="98">
        <f>P4340+(P4556*'Emission factors'!$H$16)+('Emission factors'!$H$17*'GHG Estimation'!P4772)</f>
        <v>0</v>
      </c>
      <c r="Q4988" s="98">
        <f>Q4340+(Q4556*'Emission factors'!$H$16)+('Emission factors'!$H$17*'GHG Estimation'!Q4772)</f>
        <v>0</v>
      </c>
      <c r="R4988" s="98">
        <f>R4340+(R4556*'Emission factors'!$H$16)+('Emission factors'!$H$17*'GHG Estimation'!R4772)</f>
        <v>0</v>
      </c>
      <c r="S4988" s="98">
        <f>S4340+(S4556*'Emission factors'!$H$16)+('Emission factors'!$H$17*'GHG Estimation'!S4772)</f>
        <v>0</v>
      </c>
      <c r="T4988" s="98">
        <f>T4340+(T4556*'Emission factors'!$H$16)+('Emission factors'!$H$17*'GHG Estimation'!T4772)</f>
        <v>0</v>
      </c>
      <c r="U4988" s="98">
        <f>U4340+(U4556*'Emission factors'!$H$16)+('Emission factors'!$H$17*'GHG Estimation'!U4772)</f>
        <v>0</v>
      </c>
    </row>
    <row r="4989" spans="1:21" x14ac:dyDescent="0.25">
      <c r="A4989" s="92" t="s">
        <v>11</v>
      </c>
      <c r="B4989" s="92" t="s">
        <v>12</v>
      </c>
      <c r="C4989" s="92" t="s">
        <v>43</v>
      </c>
      <c r="D4989" s="92" t="s">
        <v>43</v>
      </c>
      <c r="E4989" s="92" t="s">
        <v>46</v>
      </c>
      <c r="F4989" s="92" t="s">
        <v>34</v>
      </c>
      <c r="G4989" s="92" t="s">
        <v>97</v>
      </c>
      <c r="H4989" s="92" t="s">
        <v>94</v>
      </c>
      <c r="I4989" s="89" t="s">
        <v>196</v>
      </c>
      <c r="L4989" s="98">
        <f>L4341+(L4557*'Emission factors'!$H$16)+('Emission factors'!$H$17*'GHG Estimation'!L4773)</f>
        <v>800066.25659929123</v>
      </c>
      <c r="M4989" s="98">
        <f>M4341+(M4557*'Emission factors'!$H$16)+('Emission factors'!$H$17*'GHG Estimation'!M4773)</f>
        <v>829390.20795349451</v>
      </c>
      <c r="N4989" s="98">
        <f>N4341+(N4557*'Emission factors'!$H$16)+('Emission factors'!$H$17*'GHG Estimation'!N4773)</f>
        <v>1084918.2925887629</v>
      </c>
      <c r="O4989" s="98">
        <f>O4341+(O4557*'Emission factors'!$H$16)+('Emission factors'!$H$17*'GHG Estimation'!O4773)</f>
        <v>1155828.9000802229</v>
      </c>
      <c r="P4989" s="98">
        <f>P4341+(P4557*'Emission factors'!$H$16)+('Emission factors'!$H$17*'GHG Estimation'!P4773)</f>
        <v>1217692.2087389668</v>
      </c>
      <c r="Q4989" s="98">
        <f>Q4341+(Q4557*'Emission factors'!$H$16)+('Emission factors'!$H$17*'GHG Estimation'!Q4773)</f>
        <v>1328033.0454937257</v>
      </c>
      <c r="R4989" s="98">
        <f>R4341+(R4557*'Emission factors'!$H$16)+('Emission factors'!$H$17*'GHG Estimation'!R4773)</f>
        <v>1423176.6396574331</v>
      </c>
      <c r="S4989" s="98">
        <f>S4341+(S4557*'Emission factors'!$H$16)+('Emission factors'!$H$17*'GHG Estimation'!S4773)</f>
        <v>1552501.6146449232</v>
      </c>
      <c r="T4989" s="98">
        <f>T4341+(T4557*'Emission factors'!$H$16)+('Emission factors'!$H$17*'GHG Estimation'!T4773)</f>
        <v>1706489.1020306488</v>
      </c>
      <c r="U4989" s="98">
        <f>U4341+(U4557*'Emission factors'!$H$16)+('Emission factors'!$H$17*'GHG Estimation'!U4773)</f>
        <v>1726037.37212775</v>
      </c>
    </row>
    <row r="4990" spans="1:21" x14ac:dyDescent="0.25">
      <c r="A4990" s="92" t="s">
        <v>11</v>
      </c>
      <c r="B4990" s="92" t="s">
        <v>12</v>
      </c>
      <c r="C4990" s="92" t="s">
        <v>43</v>
      </c>
      <c r="D4990" s="92" t="s">
        <v>43</v>
      </c>
      <c r="E4990" s="92" t="s">
        <v>46</v>
      </c>
      <c r="F4990" s="92" t="s">
        <v>34</v>
      </c>
      <c r="G4990" s="92" t="s">
        <v>97</v>
      </c>
      <c r="H4990" s="92" t="s">
        <v>94</v>
      </c>
      <c r="I4990" s="89" t="s">
        <v>197</v>
      </c>
      <c r="L4990" s="98">
        <f>L4342+(L4558*'Emission factors'!$H$16)+('Emission factors'!$H$17*'GHG Estimation'!L4774)</f>
        <v>502476.28859700973</v>
      </c>
      <c r="M4990" s="98">
        <f>M4342+(M4558*'Emission factors'!$H$16)+('Emission factors'!$H$17*'GHG Estimation'!M4774)</f>
        <v>573053.57207601389</v>
      </c>
      <c r="N4990" s="98">
        <f>N4342+(N4558*'Emission factors'!$H$16)+('Emission factors'!$H$17*'GHG Estimation'!N4774)</f>
        <v>801015.27161055722</v>
      </c>
      <c r="O4990" s="98">
        <f>O4342+(O4558*'Emission factors'!$H$16)+('Emission factors'!$H$17*'GHG Estimation'!O4774)</f>
        <v>832964.35569558747</v>
      </c>
      <c r="P4990" s="98">
        <f>P4342+(P4558*'Emission factors'!$H$16)+('Emission factors'!$H$17*'GHG Estimation'!P4774)</f>
        <v>868254.720306264</v>
      </c>
      <c r="Q4990" s="98">
        <f>Q4342+(Q4558*'Emission factors'!$H$16)+('Emission factors'!$H$17*'GHG Estimation'!Q4774)</f>
        <v>936870.36906095187</v>
      </c>
      <c r="R4990" s="98">
        <f>R4342+(R4558*'Emission factors'!$H$16)+('Emission factors'!$H$17*'GHG Estimation'!R4774)</f>
        <v>1054101.2445117047</v>
      </c>
      <c r="S4990" s="98">
        <f>S4342+(S4558*'Emission factors'!$H$16)+('Emission factors'!$H$17*'GHG Estimation'!S4774)</f>
        <v>1134083.1648731229</v>
      </c>
      <c r="T4990" s="98">
        <f>T4342+(T4558*'Emission factors'!$H$16)+('Emission factors'!$H$17*'GHG Estimation'!T4774)</f>
        <v>1163377.7535063333</v>
      </c>
      <c r="U4990" s="98">
        <f>U4342+(U4558*'Emission factors'!$H$16)+('Emission factors'!$H$17*'GHG Estimation'!U4774)</f>
        <v>1134571.3346524246</v>
      </c>
    </row>
    <row r="4991" spans="1:21" x14ac:dyDescent="0.25">
      <c r="A4991" s="92" t="s">
        <v>11</v>
      </c>
      <c r="B4991" s="92" t="s">
        <v>12</v>
      </c>
      <c r="C4991" s="92" t="s">
        <v>43</v>
      </c>
      <c r="D4991" s="92" t="s">
        <v>43</v>
      </c>
      <c r="E4991" s="92" t="s">
        <v>46</v>
      </c>
      <c r="F4991" s="92" t="s">
        <v>34</v>
      </c>
      <c r="G4991" s="92" t="s">
        <v>97</v>
      </c>
      <c r="H4991" s="92" t="s">
        <v>94</v>
      </c>
      <c r="I4991" s="89" t="s">
        <v>229</v>
      </c>
      <c r="L4991" s="98">
        <f>L4343+(L4559*'Emission factors'!$H$16)+('Emission factors'!$H$17*'GHG Estimation'!L4775)</f>
        <v>0</v>
      </c>
      <c r="M4991" s="98">
        <f>M4343+(M4559*'Emission factors'!$H$16)+('Emission factors'!$H$17*'GHG Estimation'!M4775)</f>
        <v>0</v>
      </c>
      <c r="N4991" s="98">
        <f>N4343+(N4559*'Emission factors'!$H$16)+('Emission factors'!$H$17*'GHG Estimation'!N4775)</f>
        <v>0</v>
      </c>
      <c r="O4991" s="98">
        <f>O4343+(O4559*'Emission factors'!$H$16)+('Emission factors'!$H$17*'GHG Estimation'!O4775)</f>
        <v>0</v>
      </c>
      <c r="P4991" s="98">
        <f>P4343+(P4559*'Emission factors'!$H$16)+('Emission factors'!$H$17*'GHG Estimation'!P4775)</f>
        <v>0</v>
      </c>
      <c r="Q4991" s="98">
        <f>Q4343+(Q4559*'Emission factors'!$H$16)+('Emission factors'!$H$17*'GHG Estimation'!Q4775)</f>
        <v>0</v>
      </c>
      <c r="R4991" s="98">
        <f>R4343+(R4559*'Emission factors'!$H$16)+('Emission factors'!$H$17*'GHG Estimation'!R4775)</f>
        <v>0</v>
      </c>
      <c r="S4991" s="98">
        <f>S4343+(S4559*'Emission factors'!$H$16)+('Emission factors'!$H$17*'GHG Estimation'!S4775)</f>
        <v>0</v>
      </c>
      <c r="T4991" s="98">
        <f>T4343+(T4559*'Emission factors'!$H$16)+('Emission factors'!$H$17*'GHG Estimation'!T4775)</f>
        <v>0</v>
      </c>
      <c r="U4991" s="98">
        <f>U4343+(U4559*'Emission factors'!$H$16)+('Emission factors'!$H$17*'GHG Estimation'!U4775)</f>
        <v>0</v>
      </c>
    </row>
    <row r="4992" spans="1:21" x14ac:dyDescent="0.25">
      <c r="A4992" s="92" t="s">
        <v>11</v>
      </c>
      <c r="B4992" s="92" t="s">
        <v>12</v>
      </c>
      <c r="C4992" s="92" t="s">
        <v>43</v>
      </c>
      <c r="D4992" s="92" t="s">
        <v>43</v>
      </c>
      <c r="E4992" s="92" t="s">
        <v>46</v>
      </c>
      <c r="F4992" s="92" t="s">
        <v>34</v>
      </c>
      <c r="G4992" s="92" t="s">
        <v>97</v>
      </c>
      <c r="H4992" s="92" t="s">
        <v>94</v>
      </c>
      <c r="I4992" s="89" t="s">
        <v>198</v>
      </c>
      <c r="L4992" s="98">
        <f>L4344+(L4560*'Emission factors'!$H$16)+('Emission factors'!$H$17*'GHG Estimation'!L4776)</f>
        <v>0</v>
      </c>
      <c r="M4992" s="98">
        <f>M4344+(M4560*'Emission factors'!$H$16)+('Emission factors'!$H$17*'GHG Estimation'!M4776)</f>
        <v>0</v>
      </c>
      <c r="N4992" s="98">
        <f>N4344+(N4560*'Emission factors'!$H$16)+('Emission factors'!$H$17*'GHG Estimation'!N4776)</f>
        <v>0</v>
      </c>
      <c r="O4992" s="98">
        <f>O4344+(O4560*'Emission factors'!$H$16)+('Emission factors'!$H$17*'GHG Estimation'!O4776)</f>
        <v>0</v>
      </c>
      <c r="P4992" s="98">
        <f>P4344+(P4560*'Emission factors'!$H$16)+('Emission factors'!$H$17*'GHG Estimation'!P4776)</f>
        <v>0</v>
      </c>
      <c r="Q4992" s="98">
        <f>Q4344+(Q4560*'Emission factors'!$H$16)+('Emission factors'!$H$17*'GHG Estimation'!Q4776)</f>
        <v>0</v>
      </c>
      <c r="R4992" s="98">
        <f>R4344+(R4560*'Emission factors'!$H$16)+('Emission factors'!$H$17*'GHG Estimation'!R4776)</f>
        <v>0</v>
      </c>
      <c r="S4992" s="98">
        <f>S4344+(S4560*'Emission factors'!$H$16)+('Emission factors'!$H$17*'GHG Estimation'!S4776)</f>
        <v>0</v>
      </c>
      <c r="T4992" s="98">
        <f>T4344+(T4560*'Emission factors'!$H$16)+('Emission factors'!$H$17*'GHG Estimation'!T4776)</f>
        <v>0</v>
      </c>
      <c r="U4992" s="98">
        <f>U4344+(U4560*'Emission factors'!$H$16)+('Emission factors'!$H$17*'GHG Estimation'!U4776)</f>
        <v>0</v>
      </c>
    </row>
    <row r="4993" spans="1:21" x14ac:dyDescent="0.25">
      <c r="A4993" s="92" t="s">
        <v>11</v>
      </c>
      <c r="B4993" s="92" t="s">
        <v>12</v>
      </c>
      <c r="C4993" s="92" t="s">
        <v>43</v>
      </c>
      <c r="D4993" s="92" t="s">
        <v>43</v>
      </c>
      <c r="E4993" s="92" t="s">
        <v>46</v>
      </c>
      <c r="F4993" s="92" t="s">
        <v>34</v>
      </c>
      <c r="G4993" s="92" t="s">
        <v>97</v>
      </c>
      <c r="H4993" s="92" t="s">
        <v>94</v>
      </c>
      <c r="I4993" s="89" t="s">
        <v>231</v>
      </c>
      <c r="L4993" s="98">
        <f>L4345+(L4561*'Emission factors'!$H$16)+('Emission factors'!$H$17*'GHG Estimation'!L4777)</f>
        <v>0</v>
      </c>
      <c r="M4993" s="98">
        <f>M4345+(M4561*'Emission factors'!$H$16)+('Emission factors'!$H$17*'GHG Estimation'!M4777)</f>
        <v>0</v>
      </c>
      <c r="N4993" s="98">
        <f>N4345+(N4561*'Emission factors'!$H$16)+('Emission factors'!$H$17*'GHG Estimation'!N4777)</f>
        <v>0</v>
      </c>
      <c r="O4993" s="98">
        <f>O4345+(O4561*'Emission factors'!$H$16)+('Emission factors'!$H$17*'GHG Estimation'!O4777)</f>
        <v>0</v>
      </c>
      <c r="P4993" s="98">
        <f>P4345+(P4561*'Emission factors'!$H$16)+('Emission factors'!$H$17*'GHG Estimation'!P4777)</f>
        <v>0</v>
      </c>
      <c r="Q4993" s="98">
        <f>Q4345+(Q4561*'Emission factors'!$H$16)+('Emission factors'!$H$17*'GHG Estimation'!Q4777)</f>
        <v>0</v>
      </c>
      <c r="R4993" s="98">
        <f>R4345+(R4561*'Emission factors'!$H$16)+('Emission factors'!$H$17*'GHG Estimation'!R4777)</f>
        <v>0</v>
      </c>
      <c r="S4993" s="98">
        <f>S4345+(S4561*'Emission factors'!$H$16)+('Emission factors'!$H$17*'GHG Estimation'!S4777)</f>
        <v>0</v>
      </c>
      <c r="T4993" s="98">
        <f>T4345+(T4561*'Emission factors'!$H$16)+('Emission factors'!$H$17*'GHG Estimation'!T4777)</f>
        <v>0</v>
      </c>
      <c r="U4993" s="98">
        <f>U4345+(U4561*'Emission factors'!$H$16)+('Emission factors'!$H$17*'GHG Estimation'!U4777)</f>
        <v>0</v>
      </c>
    </row>
    <row r="4994" spans="1:21" x14ac:dyDescent="0.25">
      <c r="A4994" s="92" t="s">
        <v>11</v>
      </c>
      <c r="B4994" s="92" t="s">
        <v>12</v>
      </c>
      <c r="C4994" s="92" t="s">
        <v>43</v>
      </c>
      <c r="D4994" s="92" t="s">
        <v>43</v>
      </c>
      <c r="E4994" s="92" t="s">
        <v>46</v>
      </c>
      <c r="F4994" s="92" t="s">
        <v>34</v>
      </c>
      <c r="G4994" s="92" t="s">
        <v>97</v>
      </c>
      <c r="H4994" s="92" t="s">
        <v>94</v>
      </c>
      <c r="I4994" s="89" t="s">
        <v>230</v>
      </c>
      <c r="L4994" s="98">
        <f>L4346+(L4562*'Emission factors'!$H$16)+('Emission factors'!$H$17*'GHG Estimation'!L4778)</f>
        <v>0</v>
      </c>
      <c r="M4994" s="98">
        <f>M4346+(M4562*'Emission factors'!$H$16)+('Emission factors'!$H$17*'GHG Estimation'!M4778)</f>
        <v>0</v>
      </c>
      <c r="N4994" s="98">
        <f>N4346+(N4562*'Emission factors'!$H$16)+('Emission factors'!$H$17*'GHG Estimation'!N4778)</f>
        <v>0</v>
      </c>
      <c r="O4994" s="98">
        <f>O4346+(O4562*'Emission factors'!$H$16)+('Emission factors'!$H$17*'GHG Estimation'!O4778)</f>
        <v>0</v>
      </c>
      <c r="P4994" s="98">
        <f>P4346+(P4562*'Emission factors'!$H$16)+('Emission factors'!$H$17*'GHG Estimation'!P4778)</f>
        <v>0</v>
      </c>
      <c r="Q4994" s="98">
        <f>Q4346+(Q4562*'Emission factors'!$H$16)+('Emission factors'!$H$17*'GHG Estimation'!Q4778)</f>
        <v>0</v>
      </c>
      <c r="R4994" s="98">
        <f>R4346+(R4562*'Emission factors'!$H$16)+('Emission factors'!$H$17*'GHG Estimation'!R4778)</f>
        <v>0</v>
      </c>
      <c r="S4994" s="98">
        <f>S4346+(S4562*'Emission factors'!$H$16)+('Emission factors'!$H$17*'GHG Estimation'!S4778)</f>
        <v>0</v>
      </c>
      <c r="T4994" s="98">
        <f>T4346+(T4562*'Emission factors'!$H$16)+('Emission factors'!$H$17*'GHG Estimation'!T4778)</f>
        <v>0</v>
      </c>
      <c r="U4994" s="98">
        <f>U4346+(U4562*'Emission factors'!$H$16)+('Emission factors'!$H$17*'GHG Estimation'!U4778)</f>
        <v>0</v>
      </c>
    </row>
    <row r="4995" spans="1:21" x14ac:dyDescent="0.25">
      <c r="A4995" s="92" t="s">
        <v>11</v>
      </c>
      <c r="B4995" s="92" t="s">
        <v>12</v>
      </c>
      <c r="C4995" s="92" t="s">
        <v>43</v>
      </c>
      <c r="D4995" s="92" t="s">
        <v>43</v>
      </c>
      <c r="E4995" s="92" t="s">
        <v>46</v>
      </c>
      <c r="F4995" s="92" t="s">
        <v>34</v>
      </c>
      <c r="G4995" s="92" t="s">
        <v>97</v>
      </c>
      <c r="H4995" s="92" t="s">
        <v>94</v>
      </c>
      <c r="I4995" s="88" t="s">
        <v>232</v>
      </c>
      <c r="L4995" s="98">
        <f>L4347+(L4563*'Emission factors'!$H$16)+('Emission factors'!$H$17*'GHG Estimation'!L4779)</f>
        <v>161624.03140185907</v>
      </c>
      <c r="M4995" s="98">
        <f>M4347+(M4563*'Emission factors'!$H$16)+('Emission factors'!$H$17*'GHG Estimation'!M4779)</f>
        <v>176353.45420215285</v>
      </c>
      <c r="N4995" s="98">
        <f>N4347+(N4563*'Emission factors'!$H$16)+('Emission factors'!$H$17*'GHG Estimation'!N4779)</f>
        <v>228792.22664525406</v>
      </c>
      <c r="O4995" s="98">
        <f>O4347+(O4563*'Emission factors'!$H$16)+('Emission factors'!$H$17*'GHG Estimation'!O4779)</f>
        <v>235122.19904401118</v>
      </c>
      <c r="P4995" s="98">
        <f>P4347+(P4563*'Emission factors'!$H$16)+('Emission factors'!$H$17*'GHG Estimation'!P4779)</f>
        <v>257803.13185650317</v>
      </c>
      <c r="Q4995" s="98">
        <f>Q4347+(Q4563*'Emission factors'!$H$16)+('Emission factors'!$H$17*'GHG Estimation'!Q4779)</f>
        <v>279066.10135854746</v>
      </c>
      <c r="R4995" s="98">
        <f>R4347+(R4563*'Emission factors'!$H$16)+('Emission factors'!$H$17*'GHG Estimation'!R4779)</f>
        <v>289762.58845775045</v>
      </c>
      <c r="S4995" s="98">
        <f>S4347+(S4563*'Emission factors'!$H$16)+('Emission factors'!$H$17*'GHG Estimation'!S4779)</f>
        <v>300173.16166234476</v>
      </c>
      <c r="T4995" s="98">
        <f>T4347+(T4563*'Emission factors'!$H$16)+('Emission factors'!$H$17*'GHG Estimation'!T4779)</f>
        <v>339626.048899716</v>
      </c>
      <c r="U4995" s="98">
        <f>U4347+(U4563*'Emission factors'!$H$16)+('Emission factors'!$H$17*'GHG Estimation'!U4779)</f>
        <v>337305.93041021476</v>
      </c>
    </row>
    <row r="4996" spans="1:21" x14ac:dyDescent="0.25">
      <c r="A4996" s="92" t="s">
        <v>11</v>
      </c>
      <c r="B4996" s="92" t="s">
        <v>12</v>
      </c>
      <c r="C4996" s="92" t="s">
        <v>43</v>
      </c>
      <c r="D4996" s="92" t="s">
        <v>43</v>
      </c>
      <c r="E4996" s="92" t="s">
        <v>46</v>
      </c>
      <c r="F4996" s="92" t="s">
        <v>34</v>
      </c>
      <c r="G4996" s="92" t="s">
        <v>97</v>
      </c>
      <c r="H4996" s="92" t="s">
        <v>94</v>
      </c>
      <c r="I4996" s="89" t="s">
        <v>225</v>
      </c>
      <c r="L4996" s="98">
        <f>L4348+(L4564*'Emission factors'!$H$16)+('Emission factors'!$H$17*'GHG Estimation'!L4780)</f>
        <v>0</v>
      </c>
      <c r="M4996" s="98">
        <f>M4348+(M4564*'Emission factors'!$H$16)+('Emission factors'!$H$17*'GHG Estimation'!M4780)</f>
        <v>0</v>
      </c>
      <c r="N4996" s="98">
        <f>N4348+(N4564*'Emission factors'!$H$16)+('Emission factors'!$H$17*'GHG Estimation'!N4780)</f>
        <v>0</v>
      </c>
      <c r="O4996" s="98">
        <f>O4348+(O4564*'Emission factors'!$H$16)+('Emission factors'!$H$17*'GHG Estimation'!O4780)</f>
        <v>0</v>
      </c>
      <c r="P4996" s="98">
        <f>P4348+(P4564*'Emission factors'!$H$16)+('Emission factors'!$H$17*'GHG Estimation'!P4780)</f>
        <v>0</v>
      </c>
      <c r="Q4996" s="98">
        <f>Q4348+(Q4564*'Emission factors'!$H$16)+('Emission factors'!$H$17*'GHG Estimation'!Q4780)</f>
        <v>0</v>
      </c>
      <c r="R4996" s="98">
        <f>R4348+(R4564*'Emission factors'!$H$16)+('Emission factors'!$H$17*'GHG Estimation'!R4780)</f>
        <v>0</v>
      </c>
      <c r="S4996" s="98">
        <f>S4348+(S4564*'Emission factors'!$H$16)+('Emission factors'!$H$17*'GHG Estimation'!S4780)</f>
        <v>0</v>
      </c>
      <c r="T4996" s="98">
        <f>T4348+(T4564*'Emission factors'!$H$16)+('Emission factors'!$H$17*'GHG Estimation'!T4780)</f>
        <v>0</v>
      </c>
      <c r="U4996" s="98">
        <f>U4348+(U4564*'Emission factors'!$H$16)+('Emission factors'!$H$17*'GHG Estimation'!U4780)</f>
        <v>0</v>
      </c>
    </row>
    <row r="4997" spans="1:21" x14ac:dyDescent="0.25">
      <c r="A4997" s="92" t="s">
        <v>11</v>
      </c>
      <c r="B4997" s="92" t="s">
        <v>12</v>
      </c>
      <c r="C4997" s="92" t="s">
        <v>43</v>
      </c>
      <c r="D4997" s="92" t="s">
        <v>43</v>
      </c>
      <c r="E4997" s="92" t="s">
        <v>46</v>
      </c>
      <c r="F4997" s="92" t="s">
        <v>34</v>
      </c>
      <c r="G4997" s="92" t="s">
        <v>97</v>
      </c>
      <c r="H4997" s="92" t="s">
        <v>94</v>
      </c>
      <c r="I4997" s="89" t="s">
        <v>205</v>
      </c>
      <c r="L4997" s="98">
        <f>L4349+(L4565*'Emission factors'!$H$16)+('Emission factors'!$H$17*'GHG Estimation'!L4781)</f>
        <v>1940765.2607639336</v>
      </c>
      <c r="M4997" s="98">
        <f>M4349+(M4565*'Emission factors'!$H$16)+('Emission factors'!$H$17*'GHG Estimation'!M4781)</f>
        <v>2067546.7593059586</v>
      </c>
      <c r="N4997" s="98">
        <f>N4349+(N4565*'Emission factors'!$H$16)+('Emission factors'!$H$17*'GHG Estimation'!N4781)</f>
        <v>2510124.279513461</v>
      </c>
      <c r="O4997" s="98">
        <f>O4349+(O4565*'Emission factors'!$H$16)+('Emission factors'!$H$17*'GHG Estimation'!O4781)</f>
        <v>2417667.9849173296</v>
      </c>
      <c r="P4997" s="98">
        <f>P4349+(P4565*'Emission factors'!$H$16)+('Emission factors'!$H$17*'GHG Estimation'!P4781)</f>
        <v>2551964.0568270711</v>
      </c>
      <c r="Q4997" s="98">
        <f>Q4349+(Q4565*'Emission factors'!$H$16)+('Emission factors'!$H$17*'GHG Estimation'!Q4781)</f>
        <v>2559466.3060202678</v>
      </c>
      <c r="R4997" s="98">
        <f>R4349+(R4565*'Emission factors'!$H$16)+('Emission factors'!$H$17*'GHG Estimation'!R4781)</f>
        <v>2678176.8853158839</v>
      </c>
      <c r="S4997" s="98">
        <f>S4349+(S4565*'Emission factors'!$H$16)+('Emission factors'!$H$17*'GHG Estimation'!S4781)</f>
        <v>2867506.708352705</v>
      </c>
      <c r="T4997" s="98">
        <f>T4349+(T4565*'Emission factors'!$H$16)+('Emission factors'!$H$17*'GHG Estimation'!T4781)</f>
        <v>3039289.7305787317</v>
      </c>
      <c r="U4997" s="98">
        <f>U4349+(U4565*'Emission factors'!$H$16)+('Emission factors'!$H$17*'GHG Estimation'!U4781)</f>
        <v>3008556.7147582616</v>
      </c>
    </row>
    <row r="4998" spans="1:21" x14ac:dyDescent="0.25">
      <c r="A4998" s="92" t="s">
        <v>11</v>
      </c>
      <c r="B4998" s="92" t="s">
        <v>12</v>
      </c>
      <c r="C4998" s="92" t="s">
        <v>43</v>
      </c>
      <c r="D4998" s="92" t="s">
        <v>43</v>
      </c>
      <c r="E4998" s="92" t="s">
        <v>46</v>
      </c>
      <c r="F4998" s="92" t="s">
        <v>34</v>
      </c>
      <c r="G4998" s="92" t="s">
        <v>97</v>
      </c>
      <c r="H4998" s="92" t="s">
        <v>94</v>
      </c>
      <c r="I4998" s="89" t="s">
        <v>204</v>
      </c>
      <c r="L4998" s="98">
        <f>L4350+(L4566*'Emission factors'!$H$16)+('Emission factors'!$H$17*'GHG Estimation'!L4782)</f>
        <v>1125673.8361616295</v>
      </c>
      <c r="M4998" s="98">
        <f>M4350+(M4566*'Emission factors'!$H$16)+('Emission factors'!$H$17*'GHG Estimation'!M4782)</f>
        <v>1222616.8761102308</v>
      </c>
      <c r="N4998" s="98">
        <f>N4350+(N4566*'Emission factors'!$H$16)+('Emission factors'!$H$17*'GHG Estimation'!N4782)</f>
        <v>1546000.3007079472</v>
      </c>
      <c r="O4998" s="98">
        <f>O4350+(O4566*'Emission factors'!$H$16)+('Emission factors'!$H$17*'GHG Estimation'!O4782)</f>
        <v>1521272.9911149873</v>
      </c>
      <c r="P4998" s="98">
        <f>P4350+(P4566*'Emission factors'!$H$16)+('Emission factors'!$H$17*'GHG Estimation'!P4782)</f>
        <v>1572137.8967077557</v>
      </c>
      <c r="Q4998" s="98">
        <f>Q4350+(Q4566*'Emission factors'!$H$16)+('Emission factors'!$H$17*'GHG Estimation'!Q4782)</f>
        <v>1658056.6265736439</v>
      </c>
      <c r="R4998" s="98">
        <f>R4350+(R4566*'Emission factors'!$H$16)+('Emission factors'!$H$17*'GHG Estimation'!R4782)</f>
        <v>1843923.5376491945</v>
      </c>
      <c r="S4998" s="98">
        <f>S4350+(S4566*'Emission factors'!$H$16)+('Emission factors'!$H$17*'GHG Estimation'!S4782)</f>
        <v>2060580.0498679364</v>
      </c>
      <c r="T4998" s="98">
        <f>T4350+(T4566*'Emission factors'!$H$16)+('Emission factors'!$H$17*'GHG Estimation'!T4782)</f>
        <v>2292513.3480755738</v>
      </c>
      <c r="U4998" s="98">
        <f>U4350+(U4566*'Emission factors'!$H$16)+('Emission factors'!$H$17*'GHG Estimation'!U4782)</f>
        <v>2356495.6601678482</v>
      </c>
    </row>
    <row r="4999" spans="1:21" x14ac:dyDescent="0.25">
      <c r="A4999" s="92" t="s">
        <v>11</v>
      </c>
      <c r="B4999" s="92" t="s">
        <v>12</v>
      </c>
      <c r="C4999" s="92" t="s">
        <v>43</v>
      </c>
      <c r="D4999" s="92" t="s">
        <v>43</v>
      </c>
      <c r="E4999" s="92" t="s">
        <v>46</v>
      </c>
      <c r="F4999" s="92" t="s">
        <v>34</v>
      </c>
      <c r="G4999" s="92" t="s">
        <v>97</v>
      </c>
      <c r="H4999" s="92" t="s">
        <v>94</v>
      </c>
      <c r="I4999" s="89" t="s">
        <v>228</v>
      </c>
      <c r="L4999" s="98">
        <f>L4351+(L4567*'Emission factors'!$H$16)+('Emission factors'!$H$17*'GHG Estimation'!L4783)</f>
        <v>0</v>
      </c>
      <c r="M4999" s="98">
        <f>M4351+(M4567*'Emission factors'!$H$16)+('Emission factors'!$H$17*'GHG Estimation'!M4783)</f>
        <v>0</v>
      </c>
      <c r="N4999" s="98">
        <f>N4351+(N4567*'Emission factors'!$H$16)+('Emission factors'!$H$17*'GHG Estimation'!N4783)</f>
        <v>0</v>
      </c>
      <c r="O4999" s="98">
        <f>O4351+(O4567*'Emission factors'!$H$16)+('Emission factors'!$H$17*'GHG Estimation'!O4783)</f>
        <v>0</v>
      </c>
      <c r="P4999" s="98">
        <f>P4351+(P4567*'Emission factors'!$H$16)+('Emission factors'!$H$17*'GHG Estimation'!P4783)</f>
        <v>0</v>
      </c>
      <c r="Q4999" s="98">
        <f>Q4351+(Q4567*'Emission factors'!$H$16)+('Emission factors'!$H$17*'GHG Estimation'!Q4783)</f>
        <v>0</v>
      </c>
      <c r="R4999" s="98">
        <f>R4351+(R4567*'Emission factors'!$H$16)+('Emission factors'!$H$17*'GHG Estimation'!R4783)</f>
        <v>0</v>
      </c>
      <c r="S4999" s="98">
        <f>S4351+(S4567*'Emission factors'!$H$16)+('Emission factors'!$H$17*'GHG Estimation'!S4783)</f>
        <v>0</v>
      </c>
      <c r="T4999" s="98">
        <f>T4351+(T4567*'Emission factors'!$H$16)+('Emission factors'!$H$17*'GHG Estimation'!T4783)</f>
        <v>0</v>
      </c>
      <c r="U4999" s="98">
        <f>U4351+(U4567*'Emission factors'!$H$16)+('Emission factors'!$H$17*'GHG Estimation'!U4783)</f>
        <v>0</v>
      </c>
    </row>
    <row r="5000" spans="1:21" x14ac:dyDescent="0.25">
      <c r="A5000" s="92" t="s">
        <v>11</v>
      </c>
      <c r="B5000" s="92" t="s">
        <v>12</v>
      </c>
      <c r="C5000" s="92" t="s">
        <v>43</v>
      </c>
      <c r="D5000" s="92" t="s">
        <v>43</v>
      </c>
      <c r="E5000" s="92" t="s">
        <v>46</v>
      </c>
      <c r="F5000" s="92" t="s">
        <v>34</v>
      </c>
      <c r="G5000" s="92" t="s">
        <v>97</v>
      </c>
      <c r="H5000" s="92" t="s">
        <v>94</v>
      </c>
      <c r="I5000" s="92" t="s">
        <v>202</v>
      </c>
      <c r="L5000" s="98">
        <f>L4352+(L4568*'Emission factors'!$H$16)+('Emission factors'!$H$17*'GHG Estimation'!L4784)</f>
        <v>646831.79770474264</v>
      </c>
      <c r="M5000" s="98">
        <f>M4352+(M4568*'Emission factors'!$H$16)+('Emission factors'!$H$17*'GHG Estimation'!M4784)</f>
        <v>684848.10226464295</v>
      </c>
      <c r="N5000" s="98">
        <f>N4352+(N4568*'Emission factors'!$H$16)+('Emission factors'!$H$17*'GHG Estimation'!N4784)</f>
        <v>893078.71413742099</v>
      </c>
      <c r="O5000" s="98">
        <f>O4352+(O4568*'Emission factors'!$H$16)+('Emission factors'!$H$17*'GHG Estimation'!O4784)</f>
        <v>967615.68098302884</v>
      </c>
      <c r="P5000" s="98">
        <f>P4352+(P4568*'Emission factors'!$H$16)+('Emission factors'!$H$17*'GHG Estimation'!P4784)</f>
        <v>1033066.4429676678</v>
      </c>
      <c r="Q5000" s="98">
        <f>Q4352+(Q4568*'Emission factors'!$H$16)+('Emission factors'!$H$17*'GHG Estimation'!Q4784)</f>
        <v>1106042.5474900366</v>
      </c>
      <c r="R5000" s="98">
        <f>R4352+(R4568*'Emission factors'!$H$16)+('Emission factors'!$H$17*'GHG Estimation'!R4784)</f>
        <v>1213656.3041060106</v>
      </c>
      <c r="S5000" s="98">
        <f>S4352+(S4568*'Emission factors'!$H$16)+('Emission factors'!$H$17*'GHG Estimation'!S4784)</f>
        <v>1419628.878672583</v>
      </c>
      <c r="T5000" s="98">
        <f>T4352+(T4568*'Emission factors'!$H$16)+('Emission factors'!$H$17*'GHG Estimation'!T4784)</f>
        <v>1425410.3404139418</v>
      </c>
      <c r="U5000" s="98">
        <f>U4352+(U4568*'Emission factors'!$H$16)+('Emission factors'!$H$17*'GHG Estimation'!U4784)</f>
        <v>1335345.8619173896</v>
      </c>
    </row>
    <row r="5001" spans="1:21" x14ac:dyDescent="0.25">
      <c r="A5001" s="92" t="s">
        <v>11</v>
      </c>
      <c r="B5001" s="92" t="s">
        <v>12</v>
      </c>
      <c r="C5001" s="92" t="s">
        <v>43</v>
      </c>
      <c r="D5001" s="92" t="s">
        <v>43</v>
      </c>
      <c r="E5001" s="92" t="s">
        <v>46</v>
      </c>
      <c r="F5001" s="92" t="s">
        <v>34</v>
      </c>
      <c r="G5001" s="92" t="s">
        <v>97</v>
      </c>
      <c r="H5001" s="92" t="s">
        <v>94</v>
      </c>
      <c r="I5001" s="89" t="s">
        <v>190</v>
      </c>
      <c r="L5001" s="98">
        <f>L4353+(L4569*'Emission factors'!$H$16)+('Emission factors'!$H$17*'GHG Estimation'!L4785)</f>
        <v>0</v>
      </c>
      <c r="M5001" s="98">
        <f>M4353+(M4569*'Emission factors'!$H$16)+('Emission factors'!$H$17*'GHG Estimation'!M4785)</f>
        <v>0</v>
      </c>
      <c r="N5001" s="98">
        <f>N4353+(N4569*'Emission factors'!$H$16)+('Emission factors'!$H$17*'GHG Estimation'!N4785)</f>
        <v>0</v>
      </c>
      <c r="O5001" s="98">
        <f>O4353+(O4569*'Emission factors'!$H$16)+('Emission factors'!$H$17*'GHG Estimation'!O4785)</f>
        <v>0</v>
      </c>
      <c r="P5001" s="98">
        <f>P4353+(P4569*'Emission factors'!$H$16)+('Emission factors'!$H$17*'GHG Estimation'!P4785)</f>
        <v>0</v>
      </c>
      <c r="Q5001" s="98">
        <f>Q4353+(Q4569*'Emission factors'!$H$16)+('Emission factors'!$H$17*'GHG Estimation'!Q4785)</f>
        <v>0</v>
      </c>
      <c r="R5001" s="98">
        <f>R4353+(R4569*'Emission factors'!$H$16)+('Emission factors'!$H$17*'GHG Estimation'!R4785)</f>
        <v>0</v>
      </c>
      <c r="S5001" s="98">
        <f>S4353+(S4569*'Emission factors'!$H$16)+('Emission factors'!$H$17*'GHG Estimation'!S4785)</f>
        <v>0</v>
      </c>
      <c r="T5001" s="98">
        <f>T4353+(T4569*'Emission factors'!$H$16)+('Emission factors'!$H$17*'GHG Estimation'!T4785)</f>
        <v>0</v>
      </c>
      <c r="U5001" s="98">
        <f>U4353+(U4569*'Emission factors'!$H$16)+('Emission factors'!$H$17*'GHG Estimation'!U4785)</f>
        <v>0</v>
      </c>
    </row>
    <row r="5002" spans="1:21" x14ac:dyDescent="0.25">
      <c r="A5002" s="92" t="s">
        <v>11</v>
      </c>
      <c r="B5002" s="92" t="s">
        <v>12</v>
      </c>
      <c r="C5002" s="92" t="s">
        <v>43</v>
      </c>
      <c r="D5002" s="92" t="s">
        <v>43</v>
      </c>
      <c r="E5002" s="92" t="s">
        <v>46</v>
      </c>
      <c r="F5002" s="92" t="s">
        <v>34</v>
      </c>
      <c r="G5002" s="92" t="s">
        <v>97</v>
      </c>
      <c r="H5002" s="92" t="s">
        <v>94</v>
      </c>
      <c r="I5002" s="89" t="s">
        <v>210</v>
      </c>
      <c r="L5002" s="98">
        <f>L4354+(L4570*'Emission factors'!$H$16)+('Emission factors'!$H$17*'GHG Estimation'!L4786)</f>
        <v>0</v>
      </c>
      <c r="M5002" s="98">
        <f>M4354+(M4570*'Emission factors'!$H$16)+('Emission factors'!$H$17*'GHG Estimation'!M4786)</f>
        <v>0</v>
      </c>
      <c r="N5002" s="98">
        <f>N4354+(N4570*'Emission factors'!$H$16)+('Emission factors'!$H$17*'GHG Estimation'!N4786)</f>
        <v>0</v>
      </c>
      <c r="O5002" s="98">
        <f>O4354+(O4570*'Emission factors'!$H$16)+('Emission factors'!$H$17*'GHG Estimation'!O4786)</f>
        <v>0</v>
      </c>
      <c r="P5002" s="98">
        <f>P4354+(P4570*'Emission factors'!$H$16)+('Emission factors'!$H$17*'GHG Estimation'!P4786)</f>
        <v>0</v>
      </c>
      <c r="Q5002" s="98">
        <f>Q4354+(Q4570*'Emission factors'!$H$16)+('Emission factors'!$H$17*'GHG Estimation'!Q4786)</f>
        <v>0</v>
      </c>
      <c r="R5002" s="98">
        <f>R4354+(R4570*'Emission factors'!$H$16)+('Emission factors'!$H$17*'GHG Estimation'!R4786)</f>
        <v>0</v>
      </c>
      <c r="S5002" s="98">
        <f>S4354+(S4570*'Emission factors'!$H$16)+('Emission factors'!$H$17*'GHG Estimation'!S4786)</f>
        <v>0</v>
      </c>
      <c r="T5002" s="98">
        <f>T4354+(T4570*'Emission factors'!$H$16)+('Emission factors'!$H$17*'GHG Estimation'!T4786)</f>
        <v>0</v>
      </c>
      <c r="U5002" s="98">
        <f>U4354+(U4570*'Emission factors'!$H$16)+('Emission factors'!$H$17*'GHG Estimation'!U4786)</f>
        <v>0</v>
      </c>
    </row>
    <row r="5003" spans="1:21" x14ac:dyDescent="0.25">
      <c r="A5003" s="92" t="s">
        <v>11</v>
      </c>
      <c r="B5003" s="92" t="s">
        <v>12</v>
      </c>
      <c r="C5003" s="92" t="s">
        <v>43</v>
      </c>
      <c r="D5003" s="92" t="s">
        <v>43</v>
      </c>
      <c r="E5003" s="92" t="s">
        <v>46</v>
      </c>
      <c r="F5003" s="92" t="s">
        <v>34</v>
      </c>
      <c r="G5003" s="92" t="s">
        <v>97</v>
      </c>
      <c r="H5003" s="92" t="s">
        <v>94</v>
      </c>
      <c r="I5003" s="89" t="s">
        <v>199</v>
      </c>
      <c r="L5003" s="98">
        <f>L4355+(L4571*'Emission factors'!$H$16)+('Emission factors'!$H$17*'GHG Estimation'!L4787)</f>
        <v>2824502.0781596606</v>
      </c>
      <c r="M5003" s="98">
        <f>M4355+(M4571*'Emission factors'!$H$16)+('Emission factors'!$H$17*'GHG Estimation'!M4787)</f>
        <v>2864766.5087532406</v>
      </c>
      <c r="N5003" s="98">
        <f>N4355+(N4571*'Emission factors'!$H$16)+('Emission factors'!$H$17*'GHG Estimation'!N4787)</f>
        <v>3474472.2960526454</v>
      </c>
      <c r="O5003" s="98">
        <f>O4355+(O4571*'Emission factors'!$H$16)+('Emission factors'!$H$17*'GHG Estimation'!O4787)</f>
        <v>3615220.1406478621</v>
      </c>
      <c r="P5003" s="98">
        <f>P4355+(P4571*'Emission factors'!$H$16)+('Emission factors'!$H$17*'GHG Estimation'!P4787)</f>
        <v>3873085.3443304128</v>
      </c>
      <c r="Q5003" s="98">
        <f>Q4355+(Q4571*'Emission factors'!$H$16)+('Emission factors'!$H$17*'GHG Estimation'!Q4787)</f>
        <v>3977115.7717579445</v>
      </c>
      <c r="R5003" s="98">
        <f>R4355+(R4571*'Emission factors'!$H$16)+('Emission factors'!$H$17*'GHG Estimation'!R4787)</f>
        <v>4150086.1785487751</v>
      </c>
      <c r="S5003" s="98">
        <f>S4355+(S4571*'Emission factors'!$H$16)+('Emission factors'!$H$17*'GHG Estimation'!S4787)</f>
        <v>4395229.4077802785</v>
      </c>
      <c r="T5003" s="98">
        <f>T4355+(T4571*'Emission factors'!$H$16)+('Emission factors'!$H$17*'GHG Estimation'!T4787)</f>
        <v>4568464.2668806883</v>
      </c>
      <c r="U5003" s="98">
        <f>U4355+(U4571*'Emission factors'!$H$16)+('Emission factors'!$H$17*'GHG Estimation'!U4787)</f>
        <v>4581919.7408740912</v>
      </c>
    </row>
    <row r="5004" spans="1:21" x14ac:dyDescent="0.25">
      <c r="A5004" s="92" t="s">
        <v>11</v>
      </c>
      <c r="B5004" s="92" t="s">
        <v>12</v>
      </c>
      <c r="C5004" s="92" t="s">
        <v>43</v>
      </c>
      <c r="D5004" s="92" t="s">
        <v>43</v>
      </c>
      <c r="E5004" s="92" t="s">
        <v>46</v>
      </c>
      <c r="F5004" s="92" t="s">
        <v>34</v>
      </c>
      <c r="G5004" s="92" t="s">
        <v>97</v>
      </c>
      <c r="H5004" s="92" t="s">
        <v>94</v>
      </c>
      <c r="I5004" s="89" t="s">
        <v>233</v>
      </c>
      <c r="L5004" s="98">
        <f>L4356+(L4572*'Emission factors'!$H$16)+('Emission factors'!$H$17*'GHG Estimation'!L4788)</f>
        <v>0</v>
      </c>
      <c r="M5004" s="98">
        <f>M4356+(M4572*'Emission factors'!$H$16)+('Emission factors'!$H$17*'GHG Estimation'!M4788)</f>
        <v>0</v>
      </c>
      <c r="N5004" s="98">
        <f>N4356+(N4572*'Emission factors'!$H$16)+('Emission factors'!$H$17*'GHG Estimation'!N4788)</f>
        <v>0</v>
      </c>
      <c r="O5004" s="98">
        <f>O4356+(O4572*'Emission factors'!$H$16)+('Emission factors'!$H$17*'GHG Estimation'!O4788)</f>
        <v>0</v>
      </c>
      <c r="P5004" s="98">
        <f>P4356+(P4572*'Emission factors'!$H$16)+('Emission factors'!$H$17*'GHG Estimation'!P4788)</f>
        <v>0</v>
      </c>
      <c r="Q5004" s="98">
        <f>Q4356+(Q4572*'Emission factors'!$H$16)+('Emission factors'!$H$17*'GHG Estimation'!Q4788)</f>
        <v>0</v>
      </c>
      <c r="R5004" s="98">
        <f>R4356+(R4572*'Emission factors'!$H$16)+('Emission factors'!$H$17*'GHG Estimation'!R4788)</f>
        <v>0</v>
      </c>
      <c r="S5004" s="98">
        <f>S4356+(S4572*'Emission factors'!$H$16)+('Emission factors'!$H$17*'GHG Estimation'!S4788)</f>
        <v>0</v>
      </c>
      <c r="T5004" s="98">
        <f>T4356+(T4572*'Emission factors'!$H$16)+('Emission factors'!$H$17*'GHG Estimation'!T4788)</f>
        <v>0</v>
      </c>
      <c r="U5004" s="98">
        <f>U4356+(U4572*'Emission factors'!$H$16)+('Emission factors'!$H$17*'GHG Estimation'!U4788)</f>
        <v>0</v>
      </c>
    </row>
    <row r="5005" spans="1:21" x14ac:dyDescent="0.25">
      <c r="A5005" s="92" t="s">
        <v>11</v>
      </c>
      <c r="B5005" s="92" t="s">
        <v>12</v>
      </c>
      <c r="C5005" s="92" t="s">
        <v>43</v>
      </c>
      <c r="D5005" s="92" t="s">
        <v>43</v>
      </c>
      <c r="E5005" s="92" t="s">
        <v>46</v>
      </c>
      <c r="F5005" s="92" t="s">
        <v>34</v>
      </c>
      <c r="G5005" s="92" t="s">
        <v>97</v>
      </c>
      <c r="H5005" s="92" t="s">
        <v>94</v>
      </c>
      <c r="I5005" s="89" t="s">
        <v>200</v>
      </c>
      <c r="L5005" s="98">
        <f>L4357+(L4573*'Emission factors'!$H$16)+('Emission factors'!$H$17*'GHG Estimation'!L4789)</f>
        <v>388769.19825286971</v>
      </c>
      <c r="M5005" s="98">
        <f>M4357+(M4573*'Emission factors'!$H$16)+('Emission factors'!$H$17*'GHG Estimation'!M4789)</f>
        <v>397914.32846452505</v>
      </c>
      <c r="N5005" s="98">
        <f>N4357+(N4573*'Emission factors'!$H$16)+('Emission factors'!$H$17*'GHG Estimation'!N4789)</f>
        <v>489675.35009710072</v>
      </c>
      <c r="O5005" s="98">
        <f>O4357+(O4573*'Emission factors'!$H$16)+('Emission factors'!$H$17*'GHG Estimation'!O4789)</f>
        <v>506054.02237641084</v>
      </c>
      <c r="P5005" s="98">
        <f>P4357+(P4573*'Emission factors'!$H$16)+('Emission factors'!$H$17*'GHG Estimation'!P4789)</f>
        <v>523184.187404814</v>
      </c>
      <c r="Q5005" s="98">
        <f>Q4357+(Q4573*'Emission factors'!$H$16)+('Emission factors'!$H$17*'GHG Estimation'!Q4789)</f>
        <v>553456.03733443376</v>
      </c>
      <c r="R5005" s="98">
        <f>R4357+(R4573*'Emission factors'!$H$16)+('Emission factors'!$H$17*'GHG Estimation'!R4789)</f>
        <v>583640.37677518779</v>
      </c>
      <c r="S5005" s="98">
        <f>S4357+(S4573*'Emission factors'!$H$16)+('Emission factors'!$H$17*'GHG Estimation'!S4789)</f>
        <v>631353.63447947509</v>
      </c>
      <c r="T5005" s="98">
        <f>T4357+(T4573*'Emission factors'!$H$16)+('Emission factors'!$H$17*'GHG Estimation'!T4789)</f>
        <v>660738.8250527893</v>
      </c>
      <c r="U5005" s="98">
        <f>U4357+(U4573*'Emission factors'!$H$16)+('Emission factors'!$H$17*'GHG Estimation'!U4789)</f>
        <v>650554.06241841428</v>
      </c>
    </row>
    <row r="5006" spans="1:21" x14ac:dyDescent="0.25">
      <c r="A5006" s="92" t="s">
        <v>11</v>
      </c>
      <c r="B5006" s="92" t="s">
        <v>12</v>
      </c>
      <c r="C5006" s="92" t="s">
        <v>43</v>
      </c>
      <c r="D5006" s="92" t="s">
        <v>43</v>
      </c>
      <c r="E5006" s="92" t="s">
        <v>35</v>
      </c>
      <c r="F5006" s="92" t="s">
        <v>34</v>
      </c>
      <c r="G5006" s="92" t="s">
        <v>97</v>
      </c>
      <c r="H5006" s="92" t="s">
        <v>93</v>
      </c>
      <c r="I5006" s="89" t="s">
        <v>227</v>
      </c>
      <c r="J5006" s="92" t="s">
        <v>99</v>
      </c>
      <c r="L5006" s="98">
        <f>L4142+('Emission factors'!$I$16*'GHG Estimation'!L4358)+('GHG Estimation'!L4574*'Emission factors'!$I$17)</f>
        <v>0</v>
      </c>
      <c r="M5006" s="98">
        <f>M4142+('Emission factors'!$I$16*'GHG Estimation'!M4358)+('GHG Estimation'!M4574*'Emission factors'!$I$17)</f>
        <v>0</v>
      </c>
      <c r="N5006" s="98">
        <f>N4142+('Emission factors'!$I$16*'GHG Estimation'!N4358)+('GHG Estimation'!N4574*'Emission factors'!$I$17)</f>
        <v>0</v>
      </c>
      <c r="O5006" s="98">
        <f>O4142+('Emission factors'!$I$16*'GHG Estimation'!O4358)+('GHG Estimation'!O4574*'Emission factors'!$I$17)</f>
        <v>0</v>
      </c>
      <c r="P5006" s="98">
        <f>P4142+('Emission factors'!$I$16*'GHG Estimation'!P4358)+('GHG Estimation'!P4574*'Emission factors'!$I$17)</f>
        <v>0</v>
      </c>
      <c r="Q5006" s="98">
        <f>Q4142+('Emission factors'!$I$16*'GHG Estimation'!Q4358)+('GHG Estimation'!Q4574*'Emission factors'!$I$17)</f>
        <v>0</v>
      </c>
      <c r="R5006" s="98">
        <f>R4142+('Emission factors'!$I$16*'GHG Estimation'!R4358)+('GHG Estimation'!R4574*'Emission factors'!$I$17)</f>
        <v>0</v>
      </c>
      <c r="S5006" s="98">
        <f>S4142+('Emission factors'!$I$16*'GHG Estimation'!S4358)+('GHG Estimation'!S4574*'Emission factors'!$I$17)</f>
        <v>0</v>
      </c>
      <c r="T5006" s="98">
        <f>T4142+('Emission factors'!$I$16*'GHG Estimation'!T4358)+('GHG Estimation'!T4574*'Emission factors'!$I$17)</f>
        <v>0</v>
      </c>
      <c r="U5006" s="98">
        <f>U4142+('Emission factors'!$I$16*'GHG Estimation'!U4358)+('GHG Estimation'!U4574*'Emission factors'!$I$17)</f>
        <v>0</v>
      </c>
    </row>
    <row r="5007" spans="1:21" x14ac:dyDescent="0.25">
      <c r="A5007" s="92" t="s">
        <v>11</v>
      </c>
      <c r="B5007" s="92" t="s">
        <v>12</v>
      </c>
      <c r="C5007" s="92" t="s">
        <v>43</v>
      </c>
      <c r="D5007" s="92" t="s">
        <v>43</v>
      </c>
      <c r="E5007" s="92" t="s">
        <v>35</v>
      </c>
      <c r="F5007" s="92" t="s">
        <v>34</v>
      </c>
      <c r="G5007" s="92" t="s">
        <v>97</v>
      </c>
      <c r="H5007" s="92" t="s">
        <v>93</v>
      </c>
      <c r="I5007" s="89" t="s">
        <v>203</v>
      </c>
      <c r="L5007" s="98">
        <f>L4143+('Emission factors'!$I$16*'GHG Estimation'!L4359)+('GHG Estimation'!L4575*'Emission factors'!$I$17)</f>
        <v>0</v>
      </c>
      <c r="M5007" s="98">
        <f>M4143+('Emission factors'!$I$16*'GHG Estimation'!M4359)+('GHG Estimation'!M4575*'Emission factors'!$I$17)</f>
        <v>0</v>
      </c>
      <c r="N5007" s="98">
        <f>N4143+('Emission factors'!$I$16*'GHG Estimation'!N4359)+('GHG Estimation'!N4575*'Emission factors'!$I$17)</f>
        <v>0</v>
      </c>
      <c r="O5007" s="98">
        <f>O4143+('Emission factors'!$I$16*'GHG Estimation'!O4359)+('GHG Estimation'!O4575*'Emission factors'!$I$17)</f>
        <v>0</v>
      </c>
      <c r="P5007" s="98">
        <f>P4143+('Emission factors'!$I$16*'GHG Estimation'!P4359)+('GHG Estimation'!P4575*'Emission factors'!$I$17)</f>
        <v>0</v>
      </c>
      <c r="Q5007" s="98">
        <f>Q4143+('Emission factors'!$I$16*'GHG Estimation'!Q4359)+('GHG Estimation'!Q4575*'Emission factors'!$I$17)</f>
        <v>0</v>
      </c>
      <c r="R5007" s="98">
        <f>R4143+('Emission factors'!$I$16*'GHG Estimation'!R4359)+('GHG Estimation'!R4575*'Emission factors'!$I$17)</f>
        <v>39.608808096000004</v>
      </c>
      <c r="S5007" s="98">
        <f>S4143+('Emission factors'!$I$16*'GHG Estimation'!S4359)+('GHG Estimation'!S4575*'Emission factors'!$I$17)</f>
        <v>13.202936032</v>
      </c>
      <c r="T5007" s="98">
        <f>T4143+('Emission factors'!$I$16*'GHG Estimation'!T4359)+('GHG Estimation'!T4575*'Emission factors'!$I$17)</f>
        <v>1756.4758943160002</v>
      </c>
      <c r="U5007" s="98">
        <f>U4143+('Emission factors'!$I$16*'GHG Estimation'!U4359)+('GHG Estimation'!U4575*'Emission factors'!$I$17)</f>
        <v>1466.4294941560001</v>
      </c>
    </row>
    <row r="5008" spans="1:21" x14ac:dyDescent="0.25">
      <c r="A5008" s="92" t="s">
        <v>11</v>
      </c>
      <c r="B5008" s="92" t="s">
        <v>12</v>
      </c>
      <c r="C5008" s="92" t="s">
        <v>43</v>
      </c>
      <c r="D5008" s="92" t="s">
        <v>43</v>
      </c>
      <c r="E5008" s="92" t="s">
        <v>35</v>
      </c>
      <c r="F5008" s="92" t="s">
        <v>34</v>
      </c>
      <c r="G5008" s="92" t="s">
        <v>97</v>
      </c>
      <c r="H5008" s="92" t="s">
        <v>93</v>
      </c>
      <c r="I5008" s="89" t="s">
        <v>191</v>
      </c>
      <c r="L5008" s="98">
        <f>L4144+('Emission factors'!$I$16*'GHG Estimation'!L4360)+('GHG Estimation'!L4576*'Emission factors'!$I$17)</f>
        <v>0</v>
      </c>
      <c r="M5008" s="98">
        <f>M4144+('Emission factors'!$I$16*'GHG Estimation'!M4360)+('GHG Estimation'!M4576*'Emission factors'!$I$17)</f>
        <v>0</v>
      </c>
      <c r="N5008" s="98">
        <f>N4144+('Emission factors'!$I$16*'GHG Estimation'!N4360)+('GHG Estimation'!N4576*'Emission factors'!$I$17)</f>
        <v>0</v>
      </c>
      <c r="O5008" s="98">
        <f>O4144+('Emission factors'!$I$16*'GHG Estimation'!O4360)+('GHG Estimation'!O4576*'Emission factors'!$I$17)</f>
        <v>0</v>
      </c>
      <c r="P5008" s="98">
        <f>P4144+('Emission factors'!$I$16*'GHG Estimation'!P4360)+('GHG Estimation'!P4576*'Emission factors'!$I$17)</f>
        <v>0</v>
      </c>
      <c r="Q5008" s="98">
        <f>Q4144+('Emission factors'!$I$16*'GHG Estimation'!Q4360)+('GHG Estimation'!Q4576*'Emission factors'!$I$17)</f>
        <v>0</v>
      </c>
      <c r="R5008" s="98">
        <f>R4144+('Emission factors'!$I$16*'GHG Estimation'!R4360)+('GHG Estimation'!R4576*'Emission factors'!$I$17)</f>
        <v>0</v>
      </c>
      <c r="S5008" s="98">
        <f>S4144+('Emission factors'!$I$16*'GHG Estimation'!S4360)+('GHG Estimation'!S4576*'Emission factors'!$I$17)</f>
        <v>0</v>
      </c>
      <c r="T5008" s="98">
        <f>T4144+('Emission factors'!$I$16*'GHG Estimation'!T4360)+('GHG Estimation'!T4576*'Emission factors'!$I$17)</f>
        <v>0</v>
      </c>
      <c r="U5008" s="98">
        <f>U4144+('Emission factors'!$I$16*'GHG Estimation'!U4360)+('GHG Estimation'!U4576*'Emission factors'!$I$17)</f>
        <v>0</v>
      </c>
    </row>
    <row r="5009" spans="1:21" x14ac:dyDescent="0.25">
      <c r="A5009" s="92" t="s">
        <v>11</v>
      </c>
      <c r="B5009" s="92" t="s">
        <v>12</v>
      </c>
      <c r="C5009" s="92" t="s">
        <v>43</v>
      </c>
      <c r="D5009" s="92" t="s">
        <v>43</v>
      </c>
      <c r="E5009" s="92" t="s">
        <v>35</v>
      </c>
      <c r="F5009" s="92" t="s">
        <v>34</v>
      </c>
      <c r="G5009" s="92" t="s">
        <v>97</v>
      </c>
      <c r="H5009" s="92" t="s">
        <v>93</v>
      </c>
      <c r="I5009" s="89" t="s">
        <v>192</v>
      </c>
      <c r="L5009" s="98">
        <f>L4145+('Emission factors'!$I$16*'GHG Estimation'!L4361)+('GHG Estimation'!L4577*'Emission factors'!$I$17)</f>
        <v>0</v>
      </c>
      <c r="M5009" s="98">
        <f>M4145+('Emission factors'!$I$16*'GHG Estimation'!M4361)+('GHG Estimation'!M4577*'Emission factors'!$I$17)</f>
        <v>0</v>
      </c>
      <c r="N5009" s="98">
        <f>N4145+('Emission factors'!$I$16*'GHG Estimation'!N4361)+('GHG Estimation'!N4577*'Emission factors'!$I$17)</f>
        <v>0</v>
      </c>
      <c r="O5009" s="98">
        <f>O4145+('Emission factors'!$I$16*'GHG Estimation'!O4361)+('GHG Estimation'!O4577*'Emission factors'!$I$17)</f>
        <v>0</v>
      </c>
      <c r="P5009" s="98">
        <f>P4145+('Emission factors'!$I$16*'GHG Estimation'!P4361)+('GHG Estimation'!P4577*'Emission factors'!$I$17)</f>
        <v>0</v>
      </c>
      <c r="Q5009" s="98">
        <f>Q4145+('Emission factors'!$I$16*'GHG Estimation'!Q4361)+('GHG Estimation'!Q4577*'Emission factors'!$I$17)</f>
        <v>0</v>
      </c>
      <c r="R5009" s="98">
        <f>R4145+('Emission factors'!$I$16*'GHG Estimation'!R4361)+('GHG Estimation'!R4577*'Emission factors'!$I$17)</f>
        <v>0</v>
      </c>
      <c r="S5009" s="98">
        <f>S4145+('Emission factors'!$I$16*'GHG Estimation'!S4361)+('GHG Estimation'!S4577*'Emission factors'!$I$17)</f>
        <v>0</v>
      </c>
      <c r="T5009" s="98">
        <f>T4145+('Emission factors'!$I$16*'GHG Estimation'!T4361)+('GHG Estimation'!T4577*'Emission factors'!$I$17)</f>
        <v>0</v>
      </c>
      <c r="U5009" s="98">
        <f>U4145+('Emission factors'!$I$16*'GHG Estimation'!U4361)+('GHG Estimation'!U4577*'Emission factors'!$I$17)</f>
        <v>0</v>
      </c>
    </row>
    <row r="5010" spans="1:21" x14ac:dyDescent="0.25">
      <c r="A5010" s="92" t="s">
        <v>11</v>
      </c>
      <c r="B5010" s="92" t="s">
        <v>12</v>
      </c>
      <c r="C5010" s="92" t="s">
        <v>43</v>
      </c>
      <c r="D5010" s="92" t="s">
        <v>43</v>
      </c>
      <c r="E5010" s="92" t="s">
        <v>35</v>
      </c>
      <c r="F5010" s="92" t="s">
        <v>34</v>
      </c>
      <c r="G5010" s="92" t="s">
        <v>97</v>
      </c>
      <c r="H5010" s="92" t="s">
        <v>93</v>
      </c>
      <c r="I5010" s="89" t="s">
        <v>206</v>
      </c>
      <c r="L5010" s="98">
        <f>L4146+('Emission factors'!$I$16*'GHG Estimation'!L4362)+('GHG Estimation'!L4578*'Emission factors'!$I$17)</f>
        <v>0</v>
      </c>
      <c r="M5010" s="98">
        <f>M4146+('Emission factors'!$I$16*'GHG Estimation'!M4362)+('GHG Estimation'!M4578*'Emission factors'!$I$17)</f>
        <v>0</v>
      </c>
      <c r="N5010" s="98">
        <f>N4146+('Emission factors'!$I$16*'GHG Estimation'!N4362)+('GHG Estimation'!N4578*'Emission factors'!$I$17)</f>
        <v>0</v>
      </c>
      <c r="O5010" s="98">
        <f>O4146+('Emission factors'!$I$16*'GHG Estimation'!O4362)+('GHG Estimation'!O4578*'Emission factors'!$I$17)</f>
        <v>0</v>
      </c>
      <c r="P5010" s="98">
        <f>P4146+('Emission factors'!$I$16*'GHG Estimation'!P4362)+('GHG Estimation'!P4578*'Emission factors'!$I$17)</f>
        <v>0</v>
      </c>
      <c r="Q5010" s="98">
        <f>Q4146+('Emission factors'!$I$16*'GHG Estimation'!Q4362)+('GHG Estimation'!Q4578*'Emission factors'!$I$17)</f>
        <v>0</v>
      </c>
      <c r="R5010" s="98">
        <f>R4146+('Emission factors'!$I$16*'GHG Estimation'!R4362)+('GHG Estimation'!R4578*'Emission factors'!$I$17)</f>
        <v>0</v>
      </c>
      <c r="S5010" s="98">
        <f>S4146+('Emission factors'!$I$16*'GHG Estimation'!S4362)+('GHG Estimation'!S4578*'Emission factors'!$I$17)</f>
        <v>0</v>
      </c>
      <c r="T5010" s="98">
        <f>T4146+('Emission factors'!$I$16*'GHG Estimation'!T4362)+('GHG Estimation'!T4578*'Emission factors'!$I$17)</f>
        <v>0</v>
      </c>
      <c r="U5010" s="98">
        <f>U4146+('Emission factors'!$I$16*'GHG Estimation'!U4362)+('GHG Estimation'!U4578*'Emission factors'!$I$17)</f>
        <v>232.09686191999998</v>
      </c>
    </row>
    <row r="5011" spans="1:21" x14ac:dyDescent="0.25">
      <c r="A5011" s="92" t="s">
        <v>11</v>
      </c>
      <c r="B5011" s="92" t="s">
        <v>12</v>
      </c>
      <c r="C5011" s="92" t="s">
        <v>43</v>
      </c>
      <c r="D5011" s="92" t="s">
        <v>43</v>
      </c>
      <c r="E5011" s="92" t="s">
        <v>35</v>
      </c>
      <c r="F5011" s="92" t="s">
        <v>34</v>
      </c>
      <c r="G5011" s="92" t="s">
        <v>97</v>
      </c>
      <c r="H5011" s="92" t="s">
        <v>93</v>
      </c>
      <c r="I5011" s="89" t="s">
        <v>220</v>
      </c>
      <c r="L5011" s="98">
        <f>L4147+('Emission factors'!$I$16*'GHG Estimation'!L4363)+('GHG Estimation'!L4579*'Emission factors'!$I$17)</f>
        <v>0</v>
      </c>
      <c r="M5011" s="98">
        <f>M4147+('Emission factors'!$I$16*'GHG Estimation'!M4363)+('GHG Estimation'!M4579*'Emission factors'!$I$17)</f>
        <v>0</v>
      </c>
      <c r="N5011" s="98">
        <f>N4147+('Emission factors'!$I$16*'GHG Estimation'!N4363)+('GHG Estimation'!N4579*'Emission factors'!$I$17)</f>
        <v>0</v>
      </c>
      <c r="O5011" s="98">
        <f>O4147+('Emission factors'!$I$16*'GHG Estimation'!O4363)+('GHG Estimation'!O4579*'Emission factors'!$I$17)</f>
        <v>0</v>
      </c>
      <c r="P5011" s="98">
        <f>P4147+('Emission factors'!$I$16*'GHG Estimation'!P4363)+('GHG Estimation'!P4579*'Emission factors'!$I$17)</f>
        <v>0</v>
      </c>
      <c r="Q5011" s="98">
        <f>Q4147+('Emission factors'!$I$16*'GHG Estimation'!Q4363)+('GHG Estimation'!Q4579*'Emission factors'!$I$17)</f>
        <v>0</v>
      </c>
      <c r="R5011" s="98">
        <f>R4147+('Emission factors'!$I$16*'GHG Estimation'!R4363)+('GHG Estimation'!R4579*'Emission factors'!$I$17)</f>
        <v>0</v>
      </c>
      <c r="S5011" s="98">
        <f>S4147+('Emission factors'!$I$16*'GHG Estimation'!S4363)+('GHG Estimation'!S4579*'Emission factors'!$I$17)</f>
        <v>0</v>
      </c>
      <c r="T5011" s="98">
        <f>T4147+('Emission factors'!$I$16*'GHG Estimation'!T4363)+('GHG Estimation'!T4579*'Emission factors'!$I$17)</f>
        <v>0</v>
      </c>
      <c r="U5011" s="98">
        <f>U4147+('Emission factors'!$I$16*'GHG Estimation'!U4363)+('GHG Estimation'!U4579*'Emission factors'!$I$17)</f>
        <v>0</v>
      </c>
    </row>
    <row r="5012" spans="1:21" x14ac:dyDescent="0.25">
      <c r="A5012" s="92" t="s">
        <v>11</v>
      </c>
      <c r="B5012" s="92" t="s">
        <v>12</v>
      </c>
      <c r="C5012" s="92" t="s">
        <v>43</v>
      </c>
      <c r="D5012" s="92" t="s">
        <v>43</v>
      </c>
      <c r="E5012" s="92" t="s">
        <v>35</v>
      </c>
      <c r="F5012" s="92" t="s">
        <v>34</v>
      </c>
      <c r="G5012" s="92" t="s">
        <v>97</v>
      </c>
      <c r="H5012" s="92" t="s">
        <v>93</v>
      </c>
      <c r="I5012" s="89" t="s">
        <v>193</v>
      </c>
      <c r="L5012" s="98">
        <f>L4148+('Emission factors'!$I$16*'GHG Estimation'!L4364)+('GHG Estimation'!L4580*'Emission factors'!$I$17)</f>
        <v>0</v>
      </c>
      <c r="M5012" s="98">
        <f>M4148+('Emission factors'!$I$16*'GHG Estimation'!M4364)+('GHG Estimation'!M4580*'Emission factors'!$I$17)</f>
        <v>0</v>
      </c>
      <c r="N5012" s="98">
        <f>N4148+('Emission factors'!$I$16*'GHG Estimation'!N4364)+('GHG Estimation'!N4580*'Emission factors'!$I$17)</f>
        <v>0</v>
      </c>
      <c r="O5012" s="98">
        <f>O4148+('Emission factors'!$I$16*'GHG Estimation'!O4364)+('GHG Estimation'!O4580*'Emission factors'!$I$17)</f>
        <v>0</v>
      </c>
      <c r="P5012" s="98">
        <f>P4148+('Emission factors'!$I$16*'GHG Estimation'!P4364)+('GHG Estimation'!P4580*'Emission factors'!$I$17)</f>
        <v>0</v>
      </c>
      <c r="Q5012" s="98">
        <f>Q4148+('Emission factors'!$I$16*'GHG Estimation'!Q4364)+('GHG Estimation'!Q4580*'Emission factors'!$I$17)</f>
        <v>0</v>
      </c>
      <c r="R5012" s="98">
        <f>R4148+('Emission factors'!$I$16*'GHG Estimation'!R4364)+('GHG Estimation'!R4580*'Emission factors'!$I$17)</f>
        <v>0</v>
      </c>
      <c r="S5012" s="98">
        <f>S4148+('Emission factors'!$I$16*'GHG Estimation'!S4364)+('GHG Estimation'!S4580*'Emission factors'!$I$17)</f>
        <v>0</v>
      </c>
      <c r="T5012" s="98">
        <f>T4148+('Emission factors'!$I$16*'GHG Estimation'!T4364)+('GHG Estimation'!T4580*'Emission factors'!$I$17)</f>
        <v>0</v>
      </c>
      <c r="U5012" s="98">
        <f>U4148+('Emission factors'!$I$16*'GHG Estimation'!U4364)+('GHG Estimation'!U4580*'Emission factors'!$I$17)</f>
        <v>310.08230365200001</v>
      </c>
    </row>
    <row r="5013" spans="1:21" x14ac:dyDescent="0.25">
      <c r="A5013" s="92" t="s">
        <v>11</v>
      </c>
      <c r="B5013" s="92" t="s">
        <v>12</v>
      </c>
      <c r="C5013" s="92" t="s">
        <v>43</v>
      </c>
      <c r="D5013" s="92" t="s">
        <v>43</v>
      </c>
      <c r="E5013" s="92" t="s">
        <v>35</v>
      </c>
      <c r="F5013" s="92" t="s">
        <v>34</v>
      </c>
      <c r="G5013" s="92" t="s">
        <v>97</v>
      </c>
      <c r="H5013" s="92" t="s">
        <v>93</v>
      </c>
      <c r="I5013" s="89" t="s">
        <v>259</v>
      </c>
      <c r="L5013" s="98">
        <f>L4149+('Emission factors'!$I$16*'GHG Estimation'!L4365)+('GHG Estimation'!L4581*'Emission factors'!$I$17)</f>
        <v>0</v>
      </c>
      <c r="M5013" s="98">
        <f>M4149+('Emission factors'!$I$16*'GHG Estimation'!M4365)+('GHG Estimation'!M4581*'Emission factors'!$I$17)</f>
        <v>0</v>
      </c>
      <c r="N5013" s="98">
        <f>N4149+('Emission factors'!$I$16*'GHG Estimation'!N4365)+('GHG Estimation'!N4581*'Emission factors'!$I$17)</f>
        <v>0</v>
      </c>
      <c r="O5013" s="98">
        <f>O4149+('Emission factors'!$I$16*'GHG Estimation'!O4365)+('GHG Estimation'!O4581*'Emission factors'!$I$17)</f>
        <v>1159.6105858919998</v>
      </c>
      <c r="P5013" s="98">
        <f>P4149+('Emission factors'!$I$16*'GHG Estimation'!P4365)+('GHG Estimation'!P4581*'Emission factors'!$I$17)</f>
        <v>1231.7413320080002</v>
      </c>
      <c r="Q5013" s="98">
        <f>Q4149+('Emission factors'!$I$16*'GHG Estimation'!Q4365)+('GHG Estimation'!Q4581*'Emission factors'!$I$17)</f>
        <v>281.73482334799996</v>
      </c>
      <c r="R5013" s="98">
        <f>R4149+('Emission factors'!$I$16*'GHG Estimation'!R4365)+('GHG Estimation'!R4581*'Emission factors'!$I$17)</f>
        <v>66.739049388000012</v>
      </c>
      <c r="S5013" s="98">
        <f>S4149+('Emission factors'!$I$16*'GHG Estimation'!S4365)+('GHG Estimation'!S4581*'Emission factors'!$I$17)</f>
        <v>22.246349796000001</v>
      </c>
      <c r="T5013" s="98">
        <f>T4149+('Emission factors'!$I$16*'GHG Estimation'!T4365)+('GHG Estimation'!T4581*'Emission factors'!$I$17)</f>
        <v>866.95795005599996</v>
      </c>
      <c r="U5013" s="98">
        <f>U4149+('Emission factors'!$I$16*'GHG Estimation'!U4365)+('GHG Estimation'!U4581*'Emission factors'!$I$17)</f>
        <v>445.62896197600003</v>
      </c>
    </row>
    <row r="5014" spans="1:21" x14ac:dyDescent="0.25">
      <c r="A5014" s="92" t="s">
        <v>11</v>
      </c>
      <c r="B5014" s="92" t="s">
        <v>12</v>
      </c>
      <c r="C5014" s="92" t="s">
        <v>43</v>
      </c>
      <c r="D5014" s="92" t="s">
        <v>43</v>
      </c>
      <c r="E5014" s="92" t="s">
        <v>35</v>
      </c>
      <c r="F5014" s="92" t="s">
        <v>34</v>
      </c>
      <c r="G5014" s="92" t="s">
        <v>97</v>
      </c>
      <c r="H5014" s="92" t="s">
        <v>93</v>
      </c>
      <c r="I5014" s="89" t="s">
        <v>223</v>
      </c>
      <c r="L5014" s="98">
        <f>L4150+('Emission factors'!$I$16*'GHG Estimation'!L4366)+('GHG Estimation'!L4582*'Emission factors'!$I$17)</f>
        <v>0</v>
      </c>
      <c r="M5014" s="98">
        <f>M4150+('Emission factors'!$I$16*'GHG Estimation'!M4366)+('GHG Estimation'!M4582*'Emission factors'!$I$17)</f>
        <v>0</v>
      </c>
      <c r="N5014" s="98">
        <f>N4150+('Emission factors'!$I$16*'GHG Estimation'!N4366)+('GHG Estimation'!N4582*'Emission factors'!$I$17)</f>
        <v>0</v>
      </c>
      <c r="O5014" s="98">
        <f>O4150+('Emission factors'!$I$16*'GHG Estimation'!O4366)+('GHG Estimation'!O4582*'Emission factors'!$I$17)</f>
        <v>0</v>
      </c>
      <c r="P5014" s="98">
        <f>P4150+('Emission factors'!$I$16*'GHG Estimation'!P4366)+('GHG Estimation'!P4582*'Emission factors'!$I$17)</f>
        <v>0</v>
      </c>
      <c r="Q5014" s="98">
        <f>Q4150+('Emission factors'!$I$16*'GHG Estimation'!Q4366)+('GHG Estimation'!Q4582*'Emission factors'!$I$17)</f>
        <v>0</v>
      </c>
      <c r="R5014" s="98">
        <f>R4150+('Emission factors'!$I$16*'GHG Estimation'!R4366)+('GHG Estimation'!R4582*'Emission factors'!$I$17)</f>
        <v>0</v>
      </c>
      <c r="S5014" s="98">
        <f>S4150+('Emission factors'!$I$16*'GHG Estimation'!S4366)+('GHG Estimation'!S4582*'Emission factors'!$I$17)</f>
        <v>0</v>
      </c>
      <c r="T5014" s="98">
        <f>T4150+('Emission factors'!$I$16*'GHG Estimation'!T4366)+('GHG Estimation'!T4582*'Emission factors'!$I$17)</f>
        <v>0</v>
      </c>
      <c r="U5014" s="98">
        <f>U4150+('Emission factors'!$I$16*'GHG Estimation'!U4366)+('GHG Estimation'!U4582*'Emission factors'!$I$17)</f>
        <v>0</v>
      </c>
    </row>
    <row r="5015" spans="1:21" x14ac:dyDescent="0.25">
      <c r="A5015" s="92" t="s">
        <v>11</v>
      </c>
      <c r="B5015" s="92" t="s">
        <v>12</v>
      </c>
      <c r="C5015" s="92" t="s">
        <v>43</v>
      </c>
      <c r="D5015" s="92" t="s">
        <v>43</v>
      </c>
      <c r="E5015" s="92" t="s">
        <v>35</v>
      </c>
      <c r="F5015" s="92" t="s">
        <v>34</v>
      </c>
      <c r="G5015" s="92" t="s">
        <v>97</v>
      </c>
      <c r="H5015" s="92" t="s">
        <v>93</v>
      </c>
      <c r="I5015" s="89" t="s">
        <v>221</v>
      </c>
      <c r="L5015" s="98">
        <f>L4151+('Emission factors'!$I$16*'GHG Estimation'!L4367)+('GHG Estimation'!L4583*'Emission factors'!$I$17)</f>
        <v>0</v>
      </c>
      <c r="M5015" s="98">
        <f>M4151+('Emission factors'!$I$16*'GHG Estimation'!M4367)+('GHG Estimation'!M4583*'Emission factors'!$I$17)</f>
        <v>0</v>
      </c>
      <c r="N5015" s="98">
        <f>N4151+('Emission factors'!$I$16*'GHG Estimation'!N4367)+('GHG Estimation'!N4583*'Emission factors'!$I$17)</f>
        <v>0</v>
      </c>
      <c r="O5015" s="98">
        <f>O4151+('Emission factors'!$I$16*'GHG Estimation'!O4367)+('GHG Estimation'!O4583*'Emission factors'!$I$17)</f>
        <v>0</v>
      </c>
      <c r="P5015" s="98">
        <f>P4151+('Emission factors'!$I$16*'GHG Estimation'!P4367)+('GHG Estimation'!P4583*'Emission factors'!$I$17)</f>
        <v>0</v>
      </c>
      <c r="Q5015" s="98">
        <f>Q4151+('Emission factors'!$I$16*'GHG Estimation'!Q4367)+('GHG Estimation'!Q4583*'Emission factors'!$I$17)</f>
        <v>0</v>
      </c>
      <c r="R5015" s="98">
        <f>R4151+('Emission factors'!$I$16*'GHG Estimation'!R4367)+('GHG Estimation'!R4583*'Emission factors'!$I$17)</f>
        <v>0</v>
      </c>
      <c r="S5015" s="98">
        <f>S4151+('Emission factors'!$I$16*'GHG Estimation'!S4367)+('GHG Estimation'!S4583*'Emission factors'!$I$17)</f>
        <v>0</v>
      </c>
      <c r="T5015" s="98">
        <f>T4151+('Emission factors'!$I$16*'GHG Estimation'!T4367)+('GHG Estimation'!T4583*'Emission factors'!$I$17)</f>
        <v>0</v>
      </c>
      <c r="U5015" s="98">
        <f>U4151+('Emission factors'!$I$16*'GHG Estimation'!U4367)+('GHG Estimation'!U4583*'Emission factors'!$I$17)</f>
        <v>0</v>
      </c>
    </row>
    <row r="5016" spans="1:21" x14ac:dyDescent="0.25">
      <c r="A5016" s="92" t="s">
        <v>11</v>
      </c>
      <c r="B5016" s="92" t="s">
        <v>12</v>
      </c>
      <c r="C5016" s="92" t="s">
        <v>43</v>
      </c>
      <c r="D5016" s="92" t="s">
        <v>43</v>
      </c>
      <c r="E5016" s="92" t="s">
        <v>35</v>
      </c>
      <c r="F5016" s="92" t="s">
        <v>34</v>
      </c>
      <c r="G5016" s="92" t="s">
        <v>97</v>
      </c>
      <c r="H5016" s="92" t="s">
        <v>93</v>
      </c>
      <c r="I5016" s="89" t="s">
        <v>222</v>
      </c>
      <c r="L5016" s="98">
        <f>L4152+('Emission factors'!$I$16*'GHG Estimation'!L4368)+('GHG Estimation'!L4584*'Emission factors'!$I$17)</f>
        <v>0</v>
      </c>
      <c r="M5016" s="98">
        <f>M4152+('Emission factors'!$I$16*'GHG Estimation'!M4368)+('GHG Estimation'!M4584*'Emission factors'!$I$17)</f>
        <v>0</v>
      </c>
      <c r="N5016" s="98">
        <f>N4152+('Emission factors'!$I$16*'GHG Estimation'!N4368)+('GHG Estimation'!N4584*'Emission factors'!$I$17)</f>
        <v>0</v>
      </c>
      <c r="O5016" s="98">
        <f>O4152+('Emission factors'!$I$16*'GHG Estimation'!O4368)+('GHG Estimation'!O4584*'Emission factors'!$I$17)</f>
        <v>0</v>
      </c>
      <c r="P5016" s="98">
        <f>P4152+('Emission factors'!$I$16*'GHG Estimation'!P4368)+('GHG Estimation'!P4584*'Emission factors'!$I$17)</f>
        <v>331.74617097599997</v>
      </c>
      <c r="Q5016" s="98">
        <f>Q4152+('Emission factors'!$I$16*'GHG Estimation'!Q4368)+('GHG Estimation'!Q4584*'Emission factors'!$I$17)</f>
        <v>190.27013979599994</v>
      </c>
      <c r="R5016" s="98">
        <f>R4152+('Emission factors'!$I$16*'GHG Estimation'!R4368)+('GHG Estimation'!R4584*'Emission factors'!$I$17)</f>
        <v>26.562694267999994</v>
      </c>
      <c r="S5016" s="98">
        <f>S4152+('Emission factors'!$I$16*'GHG Estimation'!S4368)+('GHG Estimation'!S4584*'Emission factors'!$I$17)</f>
        <v>0</v>
      </c>
      <c r="T5016" s="98">
        <f>T4152+('Emission factors'!$I$16*'GHG Estimation'!T4368)+('GHG Estimation'!T4584*'Emission factors'!$I$17)</f>
        <v>0</v>
      </c>
      <c r="U5016" s="98">
        <f>U4152+('Emission factors'!$I$16*'GHG Estimation'!U4368)+('GHG Estimation'!U4584*'Emission factors'!$I$17)</f>
        <v>0</v>
      </c>
    </row>
    <row r="5017" spans="1:21" x14ac:dyDescent="0.25">
      <c r="A5017" s="92" t="s">
        <v>11</v>
      </c>
      <c r="B5017" s="92" t="s">
        <v>12</v>
      </c>
      <c r="C5017" s="92" t="s">
        <v>43</v>
      </c>
      <c r="D5017" s="92" t="s">
        <v>43</v>
      </c>
      <c r="E5017" s="92" t="s">
        <v>35</v>
      </c>
      <c r="F5017" s="92" t="s">
        <v>34</v>
      </c>
      <c r="G5017" s="92" t="s">
        <v>97</v>
      </c>
      <c r="H5017" s="92" t="s">
        <v>93</v>
      </c>
      <c r="I5017" s="89" t="s">
        <v>201</v>
      </c>
      <c r="L5017" s="98">
        <f>L4153+('Emission factors'!$I$16*'GHG Estimation'!L4369)+('GHG Estimation'!L4585*'Emission factors'!$I$17)</f>
        <v>0</v>
      </c>
      <c r="M5017" s="98">
        <f>M4153+('Emission factors'!$I$16*'GHG Estimation'!M4369)+('GHG Estimation'!M4585*'Emission factors'!$I$17)</f>
        <v>0</v>
      </c>
      <c r="N5017" s="98">
        <f>N4153+('Emission factors'!$I$16*'GHG Estimation'!N4369)+('GHG Estimation'!N4585*'Emission factors'!$I$17)</f>
        <v>0</v>
      </c>
      <c r="O5017" s="98">
        <f>O4153+('Emission factors'!$I$16*'GHG Estimation'!O4369)+('GHG Estimation'!O4585*'Emission factors'!$I$17)</f>
        <v>0</v>
      </c>
      <c r="P5017" s="98">
        <f>P4153+('Emission factors'!$I$16*'GHG Estimation'!P4369)+('GHG Estimation'!P4585*'Emission factors'!$I$17)</f>
        <v>0</v>
      </c>
      <c r="Q5017" s="98">
        <f>Q4153+('Emission factors'!$I$16*'GHG Estimation'!Q4369)+('GHG Estimation'!Q4585*'Emission factors'!$I$17)</f>
        <v>0</v>
      </c>
      <c r="R5017" s="98">
        <f>R4153+('Emission factors'!$I$16*'GHG Estimation'!R4369)+('GHG Estimation'!R4585*'Emission factors'!$I$17)</f>
        <v>0</v>
      </c>
      <c r="S5017" s="98">
        <f>S4153+('Emission factors'!$I$16*'GHG Estimation'!S4369)+('GHG Estimation'!S4585*'Emission factors'!$I$17)</f>
        <v>0</v>
      </c>
      <c r="T5017" s="98">
        <f>T4153+('Emission factors'!$I$16*'GHG Estimation'!T4369)+('GHG Estimation'!T4585*'Emission factors'!$I$17)</f>
        <v>0</v>
      </c>
      <c r="U5017" s="98">
        <f>U4153+('Emission factors'!$I$16*'GHG Estimation'!U4369)+('GHG Estimation'!U4585*'Emission factors'!$I$17)</f>
        <v>0</v>
      </c>
    </row>
    <row r="5018" spans="1:21" x14ac:dyDescent="0.25">
      <c r="A5018" s="92" t="s">
        <v>11</v>
      </c>
      <c r="B5018" s="92" t="s">
        <v>12</v>
      </c>
      <c r="C5018" s="92" t="s">
        <v>43</v>
      </c>
      <c r="D5018" s="92" t="s">
        <v>43</v>
      </c>
      <c r="E5018" s="92" t="s">
        <v>35</v>
      </c>
      <c r="F5018" s="92" t="s">
        <v>34</v>
      </c>
      <c r="G5018" s="92" t="s">
        <v>97</v>
      </c>
      <c r="H5018" s="92" t="s">
        <v>93</v>
      </c>
      <c r="I5018" s="89" t="s">
        <v>207</v>
      </c>
      <c r="L5018" s="98">
        <f>L4154+('Emission factors'!$I$16*'GHG Estimation'!L4370)+('GHG Estimation'!L4586*'Emission factors'!$I$17)</f>
        <v>0</v>
      </c>
      <c r="M5018" s="98">
        <f>M4154+('Emission factors'!$I$16*'GHG Estimation'!M4370)+('GHG Estimation'!M4586*'Emission factors'!$I$17)</f>
        <v>0</v>
      </c>
      <c r="N5018" s="98">
        <f>N4154+('Emission factors'!$I$16*'GHG Estimation'!N4370)+('GHG Estimation'!N4586*'Emission factors'!$I$17)</f>
        <v>0</v>
      </c>
      <c r="O5018" s="98">
        <f>O4154+('Emission factors'!$I$16*'GHG Estimation'!O4370)+('GHG Estimation'!O4586*'Emission factors'!$I$17)</f>
        <v>0</v>
      </c>
      <c r="P5018" s="98">
        <f>P4154+('Emission factors'!$I$16*'GHG Estimation'!P4370)+('GHG Estimation'!P4586*'Emission factors'!$I$17)</f>
        <v>0</v>
      </c>
      <c r="Q5018" s="98">
        <f>Q4154+('Emission factors'!$I$16*'GHG Estimation'!Q4370)+('GHG Estimation'!Q4586*'Emission factors'!$I$17)</f>
        <v>313.21874773199994</v>
      </c>
      <c r="R5018" s="98">
        <f>R4154+('Emission factors'!$I$16*'GHG Estimation'!R4370)+('GHG Estimation'!R4586*'Emission factors'!$I$17)</f>
        <v>223.43430207999995</v>
      </c>
      <c r="S5018" s="98">
        <f>S4154+('Emission factors'!$I$16*'GHG Estimation'!S4370)+('GHG Estimation'!S4586*'Emission factors'!$I$17)</f>
        <v>79.015987644000006</v>
      </c>
      <c r="T5018" s="98">
        <f>T4154+('Emission factors'!$I$16*'GHG Estimation'!T4370)+('GHG Estimation'!T4586*'Emission factors'!$I$17)</f>
        <v>13.113323343999999</v>
      </c>
      <c r="U5018" s="98">
        <f>U4154+('Emission factors'!$I$16*'GHG Estimation'!U4370)+('GHG Estimation'!U4586*'Emission factors'!$I$17)</f>
        <v>0</v>
      </c>
    </row>
    <row r="5019" spans="1:21" x14ac:dyDescent="0.25">
      <c r="A5019" s="92" t="s">
        <v>11</v>
      </c>
      <c r="B5019" s="92" t="s">
        <v>12</v>
      </c>
      <c r="C5019" s="92" t="s">
        <v>43</v>
      </c>
      <c r="D5019" s="92" t="s">
        <v>43</v>
      </c>
      <c r="E5019" s="92" t="s">
        <v>35</v>
      </c>
      <c r="F5019" s="92" t="s">
        <v>34</v>
      </c>
      <c r="G5019" s="92" t="s">
        <v>97</v>
      </c>
      <c r="H5019" s="92" t="s">
        <v>93</v>
      </c>
      <c r="I5019" s="89" t="s">
        <v>218</v>
      </c>
      <c r="L5019" s="98">
        <f>L4155+('Emission factors'!$I$16*'GHG Estimation'!L4371)+('GHG Estimation'!L4587*'Emission factors'!$I$17)</f>
        <v>0</v>
      </c>
      <c r="M5019" s="98">
        <f>M4155+('Emission factors'!$I$16*'GHG Estimation'!M4371)+('GHG Estimation'!M4587*'Emission factors'!$I$17)</f>
        <v>0</v>
      </c>
      <c r="N5019" s="98">
        <f>N4155+('Emission factors'!$I$16*'GHG Estimation'!N4371)+('GHG Estimation'!N4587*'Emission factors'!$I$17)</f>
        <v>0</v>
      </c>
      <c r="O5019" s="98">
        <f>O4155+('Emission factors'!$I$16*'GHG Estimation'!O4371)+('GHG Estimation'!O4587*'Emission factors'!$I$17)</f>
        <v>0</v>
      </c>
      <c r="P5019" s="98">
        <f>P4155+('Emission factors'!$I$16*'GHG Estimation'!P4371)+('GHG Estimation'!P4587*'Emission factors'!$I$17)</f>
        <v>0</v>
      </c>
      <c r="Q5019" s="98">
        <f>Q4155+('Emission factors'!$I$16*'GHG Estimation'!Q4371)+('GHG Estimation'!Q4587*'Emission factors'!$I$17)</f>
        <v>54.708546024</v>
      </c>
      <c r="R5019" s="98">
        <f>R4155+('Emission factors'!$I$16*'GHG Estimation'!R4371)+('GHG Estimation'!R4587*'Emission factors'!$I$17)</f>
        <v>250.33304392799997</v>
      </c>
      <c r="S5019" s="98">
        <f>S4155+('Emission factors'!$I$16*'GHG Estimation'!S4371)+('GHG Estimation'!S4587*'Emission factors'!$I$17)</f>
        <v>101.404224196</v>
      </c>
      <c r="T5019" s="98">
        <f>T4155+('Emission factors'!$I$16*'GHG Estimation'!T4371)+('GHG Estimation'!T4587*'Emission factors'!$I$17)</f>
        <v>47.039193476000001</v>
      </c>
      <c r="U5019" s="98">
        <f>U4155+('Emission factors'!$I$16*'GHG Estimation'!U4371)+('GHG Estimation'!U4587*'Emission factors'!$I$17)</f>
        <v>13.008775208000001</v>
      </c>
    </row>
    <row r="5020" spans="1:21" x14ac:dyDescent="0.25">
      <c r="A5020" s="92" t="s">
        <v>11</v>
      </c>
      <c r="B5020" s="92" t="s">
        <v>12</v>
      </c>
      <c r="C5020" s="92" t="s">
        <v>43</v>
      </c>
      <c r="D5020" s="92" t="s">
        <v>43</v>
      </c>
      <c r="E5020" s="92" t="s">
        <v>35</v>
      </c>
      <c r="F5020" s="92" t="s">
        <v>34</v>
      </c>
      <c r="G5020" s="92" t="s">
        <v>97</v>
      </c>
      <c r="H5020" s="92" t="s">
        <v>93</v>
      </c>
      <c r="I5020" s="89" t="s">
        <v>194</v>
      </c>
      <c r="L5020" s="98">
        <f>L4156+('Emission factors'!$I$16*'GHG Estimation'!L4372)+('GHG Estimation'!L4588*'Emission factors'!$I$17)</f>
        <v>0</v>
      </c>
      <c r="M5020" s="98">
        <f>M4156+('Emission factors'!$I$16*'GHG Estimation'!M4372)+('GHG Estimation'!M4588*'Emission factors'!$I$17)</f>
        <v>0</v>
      </c>
      <c r="N5020" s="98">
        <f>N4156+('Emission factors'!$I$16*'GHG Estimation'!N4372)+('GHG Estimation'!N4588*'Emission factors'!$I$17)</f>
        <v>0</v>
      </c>
      <c r="O5020" s="98">
        <f>O4156+('Emission factors'!$I$16*'GHG Estimation'!O4372)+('GHG Estimation'!O4588*'Emission factors'!$I$17)</f>
        <v>0</v>
      </c>
      <c r="P5020" s="98">
        <f>P4156+('Emission factors'!$I$16*'GHG Estimation'!P4372)+('GHG Estimation'!P4588*'Emission factors'!$I$17)</f>
        <v>0</v>
      </c>
      <c r="Q5020" s="98">
        <f>Q4156+('Emission factors'!$I$16*'GHG Estimation'!Q4372)+('GHG Estimation'!Q4588*'Emission factors'!$I$17)</f>
        <v>0</v>
      </c>
      <c r="R5020" s="98">
        <f>R4156+('Emission factors'!$I$16*'GHG Estimation'!R4372)+('GHG Estimation'!R4588*'Emission factors'!$I$17)</f>
        <v>0</v>
      </c>
      <c r="S5020" s="98">
        <f>S4156+('Emission factors'!$I$16*'GHG Estimation'!S4372)+('GHG Estimation'!S4588*'Emission factors'!$I$17)</f>
        <v>0</v>
      </c>
      <c r="T5020" s="98">
        <f>T4156+('Emission factors'!$I$16*'GHG Estimation'!T4372)+('GHG Estimation'!T4588*'Emission factors'!$I$17)</f>
        <v>0</v>
      </c>
      <c r="U5020" s="98">
        <f>U4156+('Emission factors'!$I$16*'GHG Estimation'!U4372)+('GHG Estimation'!U4588*'Emission factors'!$I$17)</f>
        <v>0</v>
      </c>
    </row>
    <row r="5021" spans="1:21" x14ac:dyDescent="0.25">
      <c r="A5021" s="92" t="s">
        <v>11</v>
      </c>
      <c r="B5021" s="92" t="s">
        <v>12</v>
      </c>
      <c r="C5021" s="92" t="s">
        <v>43</v>
      </c>
      <c r="D5021" s="92" t="s">
        <v>43</v>
      </c>
      <c r="E5021" s="92" t="s">
        <v>35</v>
      </c>
      <c r="F5021" s="92" t="s">
        <v>34</v>
      </c>
      <c r="G5021" s="92" t="s">
        <v>97</v>
      </c>
      <c r="H5021" s="92" t="s">
        <v>93</v>
      </c>
      <c r="I5021" s="92" t="s">
        <v>195</v>
      </c>
      <c r="L5021" s="98">
        <f>L4157+('Emission factors'!$I$16*'GHG Estimation'!L4373)+('GHG Estimation'!L4589*'Emission factors'!$I$17)</f>
        <v>0</v>
      </c>
      <c r="M5021" s="98">
        <f>M4157+('Emission factors'!$I$16*'GHG Estimation'!M4373)+('GHG Estimation'!M4589*'Emission factors'!$I$17)</f>
        <v>0</v>
      </c>
      <c r="N5021" s="98">
        <f>N4157+('Emission factors'!$I$16*'GHG Estimation'!N4373)+('GHG Estimation'!N4589*'Emission factors'!$I$17)</f>
        <v>0</v>
      </c>
      <c r="O5021" s="98">
        <f>O4157+('Emission factors'!$I$16*'GHG Estimation'!O4373)+('GHG Estimation'!O4589*'Emission factors'!$I$17)</f>
        <v>0</v>
      </c>
      <c r="P5021" s="98">
        <f>P4157+('Emission factors'!$I$16*'GHG Estimation'!P4373)+('GHG Estimation'!P4589*'Emission factors'!$I$17)</f>
        <v>0</v>
      </c>
      <c r="Q5021" s="98">
        <f>Q4157+('Emission factors'!$I$16*'GHG Estimation'!Q4373)+('GHG Estimation'!Q4589*'Emission factors'!$I$17)</f>
        <v>0</v>
      </c>
      <c r="R5021" s="98">
        <f>R4157+('Emission factors'!$I$16*'GHG Estimation'!R4373)+('GHG Estimation'!R4589*'Emission factors'!$I$17)</f>
        <v>284.43067171200005</v>
      </c>
      <c r="S5021" s="98">
        <f>S4157+('Emission factors'!$I$16*'GHG Estimation'!S4373)+('GHG Estimation'!S4589*'Emission factors'!$I$17)</f>
        <v>94.810223903999997</v>
      </c>
      <c r="T5021" s="98">
        <f>T4157+('Emission factors'!$I$16*'GHG Estimation'!T4373)+('GHG Estimation'!T4589*'Emission factors'!$I$17)</f>
        <v>0</v>
      </c>
      <c r="U5021" s="98">
        <f>U4157+('Emission factors'!$I$16*'GHG Estimation'!U4373)+('GHG Estimation'!U4589*'Emission factors'!$I$17)</f>
        <v>0</v>
      </c>
    </row>
    <row r="5022" spans="1:21" x14ac:dyDescent="0.25">
      <c r="A5022" s="92" t="s">
        <v>11</v>
      </c>
      <c r="B5022" s="92" t="s">
        <v>12</v>
      </c>
      <c r="C5022" s="92" t="s">
        <v>43</v>
      </c>
      <c r="D5022" s="92" t="s">
        <v>43</v>
      </c>
      <c r="E5022" s="92" t="s">
        <v>35</v>
      </c>
      <c r="F5022" s="92" t="s">
        <v>34</v>
      </c>
      <c r="G5022" s="92" t="s">
        <v>97</v>
      </c>
      <c r="H5022" s="92" t="s">
        <v>93</v>
      </c>
      <c r="I5022" s="89" t="s">
        <v>209</v>
      </c>
      <c r="L5022" s="98">
        <f>L4158+('Emission factors'!$I$16*'GHG Estimation'!L4374)+('GHG Estimation'!L4590*'Emission factors'!$I$17)</f>
        <v>0</v>
      </c>
      <c r="M5022" s="98">
        <f>M4158+('Emission factors'!$I$16*'GHG Estimation'!M4374)+('GHG Estimation'!M4590*'Emission factors'!$I$17)</f>
        <v>0</v>
      </c>
      <c r="N5022" s="98">
        <f>N4158+('Emission factors'!$I$16*'GHG Estimation'!N4374)+('GHG Estimation'!N4590*'Emission factors'!$I$17)</f>
        <v>0</v>
      </c>
      <c r="O5022" s="98">
        <f>O4158+('Emission factors'!$I$16*'GHG Estimation'!O4374)+('GHG Estimation'!O4590*'Emission factors'!$I$17)</f>
        <v>0</v>
      </c>
      <c r="P5022" s="98">
        <f>P4158+('Emission factors'!$I$16*'GHG Estimation'!P4374)+('GHG Estimation'!P4590*'Emission factors'!$I$17)</f>
        <v>0</v>
      </c>
      <c r="Q5022" s="98">
        <f>Q4158+('Emission factors'!$I$16*'GHG Estimation'!Q4374)+('GHG Estimation'!Q4590*'Emission factors'!$I$17)</f>
        <v>0</v>
      </c>
      <c r="R5022" s="98">
        <f>R4158+('Emission factors'!$I$16*'GHG Estimation'!R4374)+('GHG Estimation'!R4590*'Emission factors'!$I$17)</f>
        <v>0</v>
      </c>
      <c r="S5022" s="98">
        <f>S4158+('Emission factors'!$I$16*'GHG Estimation'!S4374)+('GHG Estimation'!S4590*'Emission factors'!$I$17)</f>
        <v>0</v>
      </c>
      <c r="T5022" s="98">
        <f>T4158+('Emission factors'!$I$16*'GHG Estimation'!T4374)+('GHG Estimation'!T4590*'Emission factors'!$I$17)</f>
        <v>0</v>
      </c>
      <c r="U5022" s="98">
        <f>U4158+('Emission factors'!$I$16*'GHG Estimation'!U4374)+('GHG Estimation'!U4590*'Emission factors'!$I$17)</f>
        <v>2.6883806400000001</v>
      </c>
    </row>
    <row r="5023" spans="1:21" x14ac:dyDescent="0.25">
      <c r="A5023" s="92" t="s">
        <v>11</v>
      </c>
      <c r="B5023" s="92" t="s">
        <v>12</v>
      </c>
      <c r="C5023" s="92" t="s">
        <v>43</v>
      </c>
      <c r="D5023" s="92" t="s">
        <v>43</v>
      </c>
      <c r="E5023" s="92" t="s">
        <v>35</v>
      </c>
      <c r="F5023" s="92" t="s">
        <v>34</v>
      </c>
      <c r="G5023" s="92" t="s">
        <v>97</v>
      </c>
      <c r="H5023" s="92" t="s">
        <v>93</v>
      </c>
      <c r="I5023" s="89" t="s">
        <v>208</v>
      </c>
      <c r="L5023" s="98">
        <f>L4159+('Emission factors'!$I$16*'GHG Estimation'!L4375)+('GHG Estimation'!L4591*'Emission factors'!$I$17)</f>
        <v>0</v>
      </c>
      <c r="M5023" s="98">
        <f>M4159+('Emission factors'!$I$16*'GHG Estimation'!M4375)+('GHG Estimation'!M4591*'Emission factors'!$I$17)</f>
        <v>0</v>
      </c>
      <c r="N5023" s="98">
        <f>N4159+('Emission factors'!$I$16*'GHG Estimation'!N4375)+('GHG Estimation'!N4591*'Emission factors'!$I$17)</f>
        <v>0</v>
      </c>
      <c r="O5023" s="98">
        <f>O4159+('Emission factors'!$I$16*'GHG Estimation'!O4375)+('GHG Estimation'!O4591*'Emission factors'!$I$17)</f>
        <v>0</v>
      </c>
      <c r="P5023" s="98">
        <f>P4159+('Emission factors'!$I$16*'GHG Estimation'!P4375)+('GHG Estimation'!P4591*'Emission factors'!$I$17)</f>
        <v>0.49286978399999998</v>
      </c>
      <c r="Q5023" s="98">
        <f>Q4159+('Emission factors'!$I$16*'GHG Estimation'!Q4375)+('GHG Estimation'!Q4591*'Emission factors'!$I$17)</f>
        <v>2.4046071279999999</v>
      </c>
      <c r="R5023" s="98">
        <f>R4159+('Emission factors'!$I$16*'GHG Estimation'!R4375)+('GHG Estimation'!R4591*'Emission factors'!$I$17)</f>
        <v>0.74677239999999989</v>
      </c>
      <c r="S5023" s="98">
        <f>S4159+('Emission factors'!$I$16*'GHG Estimation'!S4375)+('GHG Estimation'!S4591*'Emission factors'!$I$17)</f>
        <v>0</v>
      </c>
      <c r="T5023" s="98">
        <f>T4159+('Emission factors'!$I$16*'GHG Estimation'!T4375)+('GHG Estimation'!T4591*'Emission factors'!$I$17)</f>
        <v>0</v>
      </c>
      <c r="U5023" s="98">
        <f>U4159+('Emission factors'!$I$16*'GHG Estimation'!U4375)+('GHG Estimation'!U4591*'Emission factors'!$I$17)</f>
        <v>0</v>
      </c>
    </row>
    <row r="5024" spans="1:21" x14ac:dyDescent="0.25">
      <c r="A5024" s="92" t="s">
        <v>11</v>
      </c>
      <c r="B5024" s="92" t="s">
        <v>12</v>
      </c>
      <c r="C5024" s="92" t="s">
        <v>43</v>
      </c>
      <c r="D5024" s="92" t="s">
        <v>43</v>
      </c>
      <c r="E5024" s="92" t="s">
        <v>35</v>
      </c>
      <c r="F5024" s="92" t="s">
        <v>34</v>
      </c>
      <c r="G5024" s="92" t="s">
        <v>97</v>
      </c>
      <c r="H5024" s="92" t="s">
        <v>93</v>
      </c>
      <c r="I5024" s="89" t="s">
        <v>226</v>
      </c>
      <c r="L5024" s="98">
        <f>L4160+('Emission factors'!$I$16*'GHG Estimation'!L4376)+('GHG Estimation'!L4592*'Emission factors'!$I$17)</f>
        <v>0</v>
      </c>
      <c r="M5024" s="98">
        <f>M4160+('Emission factors'!$I$16*'GHG Estimation'!M4376)+('GHG Estimation'!M4592*'Emission factors'!$I$17)</f>
        <v>0</v>
      </c>
      <c r="N5024" s="98">
        <f>N4160+('Emission factors'!$I$16*'GHG Estimation'!N4376)+('GHG Estimation'!N4592*'Emission factors'!$I$17)</f>
        <v>0</v>
      </c>
      <c r="O5024" s="98">
        <f>O4160+('Emission factors'!$I$16*'GHG Estimation'!O4376)+('GHG Estimation'!O4592*'Emission factors'!$I$17)</f>
        <v>0</v>
      </c>
      <c r="P5024" s="98">
        <f>P4160+('Emission factors'!$I$16*'GHG Estimation'!P4376)+('GHG Estimation'!P4592*'Emission factors'!$I$17)</f>
        <v>0</v>
      </c>
      <c r="Q5024" s="98">
        <f>Q4160+('Emission factors'!$I$16*'GHG Estimation'!Q4376)+('GHG Estimation'!Q4592*'Emission factors'!$I$17)</f>
        <v>0</v>
      </c>
      <c r="R5024" s="98">
        <f>R4160+('Emission factors'!$I$16*'GHG Estimation'!R4376)+('GHG Estimation'!R4592*'Emission factors'!$I$17)</f>
        <v>0</v>
      </c>
      <c r="S5024" s="98">
        <f>S4160+('Emission factors'!$I$16*'GHG Estimation'!S4376)+('GHG Estimation'!S4592*'Emission factors'!$I$17)</f>
        <v>0</v>
      </c>
      <c r="T5024" s="98">
        <f>T4160+('Emission factors'!$I$16*'GHG Estimation'!T4376)+('GHG Estimation'!T4592*'Emission factors'!$I$17)</f>
        <v>0</v>
      </c>
      <c r="U5024" s="98">
        <f>U4160+('Emission factors'!$I$16*'GHG Estimation'!U4376)+('GHG Estimation'!U4592*'Emission factors'!$I$17)</f>
        <v>0</v>
      </c>
    </row>
    <row r="5025" spans="1:21" x14ac:dyDescent="0.25">
      <c r="A5025" s="92" t="s">
        <v>11</v>
      </c>
      <c r="B5025" s="92" t="s">
        <v>12</v>
      </c>
      <c r="C5025" s="92" t="s">
        <v>43</v>
      </c>
      <c r="D5025" s="92" t="s">
        <v>43</v>
      </c>
      <c r="E5025" s="92" t="s">
        <v>35</v>
      </c>
      <c r="F5025" s="92" t="s">
        <v>34</v>
      </c>
      <c r="G5025" s="92" t="s">
        <v>97</v>
      </c>
      <c r="H5025" s="92" t="s">
        <v>93</v>
      </c>
      <c r="I5025" s="89" t="s">
        <v>196</v>
      </c>
      <c r="L5025" s="98">
        <f>L4161+('Emission factors'!$I$16*'GHG Estimation'!L4377)+('GHG Estimation'!L4593*'Emission factors'!$I$17)</f>
        <v>0</v>
      </c>
      <c r="M5025" s="98">
        <f>M4161+('Emission factors'!$I$16*'GHG Estimation'!M4377)+('GHG Estimation'!M4593*'Emission factors'!$I$17)</f>
        <v>0</v>
      </c>
      <c r="N5025" s="98">
        <f>N4161+('Emission factors'!$I$16*'GHG Estimation'!N4377)+('GHG Estimation'!N4593*'Emission factors'!$I$17)</f>
        <v>0</v>
      </c>
      <c r="O5025" s="98">
        <f>O4161+('Emission factors'!$I$16*'GHG Estimation'!O4377)+('GHG Estimation'!O4593*'Emission factors'!$I$17)</f>
        <v>0</v>
      </c>
      <c r="P5025" s="98">
        <f>P4161+('Emission factors'!$I$16*'GHG Estimation'!P4377)+('GHG Estimation'!P4593*'Emission factors'!$I$17)</f>
        <v>0</v>
      </c>
      <c r="Q5025" s="98">
        <f>Q4161+('Emission factors'!$I$16*'GHG Estimation'!Q4377)+('GHG Estimation'!Q4593*'Emission factors'!$I$17)</f>
        <v>0</v>
      </c>
      <c r="R5025" s="98">
        <f>R4161+('Emission factors'!$I$16*'GHG Estimation'!R4377)+('GHG Estimation'!R4593*'Emission factors'!$I$17)</f>
        <v>0</v>
      </c>
      <c r="S5025" s="98">
        <f>S4161+('Emission factors'!$I$16*'GHG Estimation'!S4377)+('GHG Estimation'!S4593*'Emission factors'!$I$17)</f>
        <v>0</v>
      </c>
      <c r="T5025" s="98">
        <f>T4161+('Emission factors'!$I$16*'GHG Estimation'!T4377)+('GHG Estimation'!T4593*'Emission factors'!$I$17)</f>
        <v>50.160702108000002</v>
      </c>
      <c r="U5025" s="98">
        <f>U4161+('Emission factors'!$I$16*'GHG Estimation'!U4377)+('GHG Estimation'!U4593*'Emission factors'!$I$17)</f>
        <v>141.21466084000002</v>
      </c>
    </row>
    <row r="5026" spans="1:21" x14ac:dyDescent="0.25">
      <c r="A5026" s="92" t="s">
        <v>11</v>
      </c>
      <c r="B5026" s="92" t="s">
        <v>12</v>
      </c>
      <c r="C5026" s="92" t="s">
        <v>43</v>
      </c>
      <c r="D5026" s="92" t="s">
        <v>43</v>
      </c>
      <c r="E5026" s="92" t="s">
        <v>35</v>
      </c>
      <c r="F5026" s="92" t="s">
        <v>34</v>
      </c>
      <c r="G5026" s="92" t="s">
        <v>97</v>
      </c>
      <c r="H5026" s="92" t="s">
        <v>93</v>
      </c>
      <c r="I5026" s="89" t="s">
        <v>197</v>
      </c>
      <c r="L5026" s="98">
        <f>L4162+('Emission factors'!$I$16*'GHG Estimation'!L4378)+('GHG Estimation'!L4594*'Emission factors'!$I$17)</f>
        <v>0</v>
      </c>
      <c r="M5026" s="98">
        <f>M4162+('Emission factors'!$I$16*'GHG Estimation'!M4378)+('GHG Estimation'!M4594*'Emission factors'!$I$17)</f>
        <v>0</v>
      </c>
      <c r="N5026" s="98">
        <f>N4162+('Emission factors'!$I$16*'GHG Estimation'!N4378)+('GHG Estimation'!N4594*'Emission factors'!$I$17)</f>
        <v>0</v>
      </c>
      <c r="O5026" s="98">
        <f>O4162+('Emission factors'!$I$16*'GHG Estimation'!O4378)+('GHG Estimation'!O4594*'Emission factors'!$I$17)</f>
        <v>0</v>
      </c>
      <c r="P5026" s="98">
        <f>P4162+('Emission factors'!$I$16*'GHG Estimation'!P4378)+('GHG Estimation'!P4594*'Emission factors'!$I$17)</f>
        <v>4056.4079350079996</v>
      </c>
      <c r="Q5026" s="98">
        <f>Q4162+('Emission factors'!$I$16*'GHG Estimation'!Q4378)+('GHG Estimation'!Q4594*'Emission factors'!$I$17)</f>
        <v>2414.6512167799997</v>
      </c>
      <c r="R5026" s="98">
        <f>R4162+('Emission factors'!$I$16*'GHG Estimation'!R4378)+('GHG Estimation'!R4594*'Emission factors'!$I$17)</f>
        <v>447.16731311999996</v>
      </c>
      <c r="S5026" s="98">
        <f>S4162+('Emission factors'!$I$16*'GHG Estimation'!S4378)+('GHG Estimation'!S4594*'Emission factors'!$I$17)</f>
        <v>30.998522324000007</v>
      </c>
      <c r="T5026" s="98">
        <f>T4162+('Emission factors'!$I$16*'GHG Estimation'!T4378)+('GHG Estimation'!T4594*'Emission factors'!$I$17)</f>
        <v>0</v>
      </c>
      <c r="U5026" s="98">
        <f>U4162+('Emission factors'!$I$16*'GHG Estimation'!U4378)+('GHG Estimation'!U4594*'Emission factors'!$I$17)</f>
        <v>0</v>
      </c>
    </row>
    <row r="5027" spans="1:21" x14ac:dyDescent="0.25">
      <c r="A5027" s="92" t="s">
        <v>11</v>
      </c>
      <c r="B5027" s="92" t="s">
        <v>12</v>
      </c>
      <c r="C5027" s="92" t="s">
        <v>43</v>
      </c>
      <c r="D5027" s="92" t="s">
        <v>43</v>
      </c>
      <c r="E5027" s="92" t="s">
        <v>35</v>
      </c>
      <c r="F5027" s="92" t="s">
        <v>34</v>
      </c>
      <c r="G5027" s="92" t="s">
        <v>97</v>
      </c>
      <c r="H5027" s="92" t="s">
        <v>93</v>
      </c>
      <c r="I5027" s="89" t="s">
        <v>229</v>
      </c>
      <c r="L5027" s="98">
        <f>L4163+('Emission factors'!$I$16*'GHG Estimation'!L4379)+('GHG Estimation'!L4595*'Emission factors'!$I$17)</f>
        <v>0</v>
      </c>
      <c r="M5027" s="98">
        <f>M4163+('Emission factors'!$I$16*'GHG Estimation'!M4379)+('GHG Estimation'!M4595*'Emission factors'!$I$17)</f>
        <v>0</v>
      </c>
      <c r="N5027" s="98">
        <f>N4163+('Emission factors'!$I$16*'GHG Estimation'!N4379)+('GHG Estimation'!N4595*'Emission factors'!$I$17)</f>
        <v>0</v>
      </c>
      <c r="O5027" s="98">
        <f>O4163+('Emission factors'!$I$16*'GHG Estimation'!O4379)+('GHG Estimation'!O4595*'Emission factors'!$I$17)</f>
        <v>0</v>
      </c>
      <c r="P5027" s="98">
        <f>P4163+('Emission factors'!$I$16*'GHG Estimation'!P4379)+('GHG Estimation'!P4595*'Emission factors'!$I$17)</f>
        <v>0</v>
      </c>
      <c r="Q5027" s="98">
        <f>Q4163+('Emission factors'!$I$16*'GHG Estimation'!Q4379)+('GHG Estimation'!Q4595*'Emission factors'!$I$17)</f>
        <v>0</v>
      </c>
      <c r="R5027" s="98">
        <f>R4163+('Emission factors'!$I$16*'GHG Estimation'!R4379)+('GHG Estimation'!R4595*'Emission factors'!$I$17)</f>
        <v>0</v>
      </c>
      <c r="S5027" s="98">
        <f>S4163+('Emission factors'!$I$16*'GHG Estimation'!S4379)+('GHG Estimation'!S4595*'Emission factors'!$I$17)</f>
        <v>0</v>
      </c>
      <c r="T5027" s="98">
        <f>T4163+('Emission factors'!$I$16*'GHG Estimation'!T4379)+('GHG Estimation'!T4595*'Emission factors'!$I$17)</f>
        <v>0</v>
      </c>
      <c r="U5027" s="98">
        <f>U4163+('Emission factors'!$I$16*'GHG Estimation'!U4379)+('GHG Estimation'!U4595*'Emission factors'!$I$17)</f>
        <v>0</v>
      </c>
    </row>
    <row r="5028" spans="1:21" x14ac:dyDescent="0.25">
      <c r="A5028" s="92" t="s">
        <v>11</v>
      </c>
      <c r="B5028" s="92" t="s">
        <v>12</v>
      </c>
      <c r="C5028" s="92" t="s">
        <v>43</v>
      </c>
      <c r="D5028" s="92" t="s">
        <v>43</v>
      </c>
      <c r="E5028" s="92" t="s">
        <v>35</v>
      </c>
      <c r="F5028" s="92" t="s">
        <v>34</v>
      </c>
      <c r="G5028" s="92" t="s">
        <v>97</v>
      </c>
      <c r="H5028" s="92" t="s">
        <v>93</v>
      </c>
      <c r="I5028" s="89" t="s">
        <v>198</v>
      </c>
      <c r="L5028" s="98">
        <f>L4164+('Emission factors'!$I$16*'GHG Estimation'!L4380)+('GHG Estimation'!L4596*'Emission factors'!$I$17)</f>
        <v>0</v>
      </c>
      <c r="M5028" s="98">
        <f>M4164+('Emission factors'!$I$16*'GHG Estimation'!M4380)+('GHG Estimation'!M4596*'Emission factors'!$I$17)</f>
        <v>0</v>
      </c>
      <c r="N5028" s="98">
        <f>N4164+('Emission factors'!$I$16*'GHG Estimation'!N4380)+('GHG Estimation'!N4596*'Emission factors'!$I$17)</f>
        <v>0</v>
      </c>
      <c r="O5028" s="98">
        <f>O4164+('Emission factors'!$I$16*'GHG Estimation'!O4380)+('GHG Estimation'!O4596*'Emission factors'!$I$17)</f>
        <v>0</v>
      </c>
      <c r="P5028" s="98">
        <f>P4164+('Emission factors'!$I$16*'GHG Estimation'!P4380)+('GHG Estimation'!P4596*'Emission factors'!$I$17)</f>
        <v>0</v>
      </c>
      <c r="Q5028" s="98">
        <f>Q4164+('Emission factors'!$I$16*'GHG Estimation'!Q4380)+('GHG Estimation'!Q4596*'Emission factors'!$I$17)</f>
        <v>0</v>
      </c>
      <c r="R5028" s="98">
        <f>R4164+('Emission factors'!$I$16*'GHG Estimation'!R4380)+('GHG Estimation'!R4596*'Emission factors'!$I$17)</f>
        <v>0</v>
      </c>
      <c r="S5028" s="98">
        <f>S4164+('Emission factors'!$I$16*'GHG Estimation'!S4380)+('GHG Estimation'!S4596*'Emission factors'!$I$17)</f>
        <v>0</v>
      </c>
      <c r="T5028" s="98">
        <f>T4164+('Emission factors'!$I$16*'GHG Estimation'!T4380)+('GHG Estimation'!T4596*'Emission factors'!$I$17)</f>
        <v>0</v>
      </c>
      <c r="U5028" s="98">
        <f>U4164+('Emission factors'!$I$16*'GHG Estimation'!U4380)+('GHG Estimation'!U4596*'Emission factors'!$I$17)</f>
        <v>0</v>
      </c>
    </row>
    <row r="5029" spans="1:21" x14ac:dyDescent="0.25">
      <c r="A5029" s="92" t="s">
        <v>11</v>
      </c>
      <c r="B5029" s="92" t="s">
        <v>12</v>
      </c>
      <c r="C5029" s="92" t="s">
        <v>43</v>
      </c>
      <c r="D5029" s="92" t="s">
        <v>43</v>
      </c>
      <c r="E5029" s="92" t="s">
        <v>35</v>
      </c>
      <c r="F5029" s="92" t="s">
        <v>34</v>
      </c>
      <c r="G5029" s="92" t="s">
        <v>97</v>
      </c>
      <c r="H5029" s="92" t="s">
        <v>93</v>
      </c>
      <c r="I5029" s="89" t="s">
        <v>231</v>
      </c>
      <c r="L5029" s="98">
        <f>L4165+('Emission factors'!$I$16*'GHG Estimation'!L4381)+('GHG Estimation'!L4597*'Emission factors'!$I$17)</f>
        <v>0</v>
      </c>
      <c r="M5029" s="98">
        <f>M4165+('Emission factors'!$I$16*'GHG Estimation'!M4381)+('GHG Estimation'!M4597*'Emission factors'!$I$17)</f>
        <v>0</v>
      </c>
      <c r="N5029" s="98">
        <f>N4165+('Emission factors'!$I$16*'GHG Estimation'!N4381)+('GHG Estimation'!N4597*'Emission factors'!$I$17)</f>
        <v>0</v>
      </c>
      <c r="O5029" s="98">
        <f>O4165+('Emission factors'!$I$16*'GHG Estimation'!O4381)+('GHG Estimation'!O4597*'Emission factors'!$I$17)</f>
        <v>0</v>
      </c>
      <c r="P5029" s="98">
        <f>P4165+('Emission factors'!$I$16*'GHG Estimation'!P4381)+('GHG Estimation'!P4597*'Emission factors'!$I$17)</f>
        <v>0</v>
      </c>
      <c r="Q5029" s="98">
        <f>Q4165+('Emission factors'!$I$16*'GHG Estimation'!Q4381)+('GHG Estimation'!Q4597*'Emission factors'!$I$17)</f>
        <v>0</v>
      </c>
      <c r="R5029" s="98">
        <f>R4165+('Emission factors'!$I$16*'GHG Estimation'!R4381)+('GHG Estimation'!R4597*'Emission factors'!$I$17)</f>
        <v>0</v>
      </c>
      <c r="S5029" s="98">
        <f>S4165+('Emission factors'!$I$16*'GHG Estimation'!S4381)+('GHG Estimation'!S4597*'Emission factors'!$I$17)</f>
        <v>0</v>
      </c>
      <c r="T5029" s="98">
        <f>T4165+('Emission factors'!$I$16*'GHG Estimation'!T4381)+('GHG Estimation'!T4597*'Emission factors'!$I$17)</f>
        <v>0</v>
      </c>
      <c r="U5029" s="98">
        <f>U4165+('Emission factors'!$I$16*'GHG Estimation'!U4381)+('GHG Estimation'!U4597*'Emission factors'!$I$17)</f>
        <v>0</v>
      </c>
    </row>
    <row r="5030" spans="1:21" x14ac:dyDescent="0.25">
      <c r="A5030" s="92" t="s">
        <v>11</v>
      </c>
      <c r="B5030" s="92" t="s">
        <v>12</v>
      </c>
      <c r="C5030" s="92" t="s">
        <v>43</v>
      </c>
      <c r="D5030" s="92" t="s">
        <v>43</v>
      </c>
      <c r="E5030" s="92" t="s">
        <v>35</v>
      </c>
      <c r="F5030" s="92" t="s">
        <v>34</v>
      </c>
      <c r="G5030" s="92" t="s">
        <v>97</v>
      </c>
      <c r="H5030" s="92" t="s">
        <v>93</v>
      </c>
      <c r="I5030" s="89" t="s">
        <v>230</v>
      </c>
      <c r="L5030" s="98">
        <f>L4166+('Emission factors'!$I$16*'GHG Estimation'!L4382)+('GHG Estimation'!L4598*'Emission factors'!$I$17)</f>
        <v>0</v>
      </c>
      <c r="M5030" s="98">
        <f>M4166+('Emission factors'!$I$16*'GHG Estimation'!M4382)+('GHG Estimation'!M4598*'Emission factors'!$I$17)</f>
        <v>0</v>
      </c>
      <c r="N5030" s="98">
        <f>N4166+('Emission factors'!$I$16*'GHG Estimation'!N4382)+('GHG Estimation'!N4598*'Emission factors'!$I$17)</f>
        <v>0</v>
      </c>
      <c r="O5030" s="98">
        <f>O4166+('Emission factors'!$I$16*'GHG Estimation'!O4382)+('GHG Estimation'!O4598*'Emission factors'!$I$17)</f>
        <v>0</v>
      </c>
      <c r="P5030" s="98">
        <f>P4166+('Emission factors'!$I$16*'GHG Estimation'!P4382)+('GHG Estimation'!P4598*'Emission factors'!$I$17)</f>
        <v>0</v>
      </c>
      <c r="Q5030" s="98">
        <f>Q4166+('Emission factors'!$I$16*'GHG Estimation'!Q4382)+('GHG Estimation'!Q4598*'Emission factors'!$I$17)</f>
        <v>0</v>
      </c>
      <c r="R5030" s="98">
        <f>R4166+('Emission factors'!$I$16*'GHG Estimation'!R4382)+('GHG Estimation'!R4598*'Emission factors'!$I$17)</f>
        <v>0</v>
      </c>
      <c r="S5030" s="98">
        <f>S4166+('Emission factors'!$I$16*'GHG Estimation'!S4382)+('GHG Estimation'!S4598*'Emission factors'!$I$17)</f>
        <v>0</v>
      </c>
      <c r="T5030" s="98">
        <f>T4166+('Emission factors'!$I$16*'GHG Estimation'!T4382)+('GHG Estimation'!T4598*'Emission factors'!$I$17)</f>
        <v>0</v>
      </c>
      <c r="U5030" s="98">
        <f>U4166+('Emission factors'!$I$16*'GHG Estimation'!U4382)+('GHG Estimation'!U4598*'Emission factors'!$I$17)</f>
        <v>0</v>
      </c>
    </row>
    <row r="5031" spans="1:21" x14ac:dyDescent="0.25">
      <c r="A5031" s="92" t="s">
        <v>11</v>
      </c>
      <c r="B5031" s="92" t="s">
        <v>12</v>
      </c>
      <c r="C5031" s="92" t="s">
        <v>43</v>
      </c>
      <c r="D5031" s="92" t="s">
        <v>43</v>
      </c>
      <c r="E5031" s="92" t="s">
        <v>35</v>
      </c>
      <c r="F5031" s="92" t="s">
        <v>34</v>
      </c>
      <c r="G5031" s="92" t="s">
        <v>97</v>
      </c>
      <c r="H5031" s="92" t="s">
        <v>93</v>
      </c>
      <c r="I5031" s="89" t="s">
        <v>303</v>
      </c>
      <c r="L5031" s="98">
        <f>L4167+('Emission factors'!$I$16*'GHG Estimation'!L4383)+('GHG Estimation'!L4599*'Emission factors'!$I$17)</f>
        <v>0</v>
      </c>
      <c r="M5031" s="98">
        <f>M4167+('Emission factors'!$I$16*'GHG Estimation'!M4383)+('GHG Estimation'!M4599*'Emission factors'!$I$17)</f>
        <v>0</v>
      </c>
      <c r="N5031" s="98">
        <f>N4167+('Emission factors'!$I$16*'GHG Estimation'!N4383)+('GHG Estimation'!N4599*'Emission factors'!$I$17)</f>
        <v>0</v>
      </c>
      <c r="O5031" s="98">
        <f>O4167+('Emission factors'!$I$16*'GHG Estimation'!O4383)+('GHG Estimation'!O4599*'Emission factors'!$I$17)</f>
        <v>0</v>
      </c>
      <c r="P5031" s="98">
        <f>P4167+('Emission factors'!$I$16*'GHG Estimation'!P4383)+('GHG Estimation'!P4599*'Emission factors'!$I$17)</f>
        <v>0</v>
      </c>
      <c r="Q5031" s="98">
        <f>Q4167+('Emission factors'!$I$16*'GHG Estimation'!Q4383)+('GHG Estimation'!Q4599*'Emission factors'!$I$17)</f>
        <v>0</v>
      </c>
      <c r="R5031" s="98">
        <f>R4167+('Emission factors'!$I$16*'GHG Estimation'!R4383)+('GHG Estimation'!R4599*'Emission factors'!$I$17)</f>
        <v>0</v>
      </c>
      <c r="S5031" s="98">
        <f>S4167+('Emission factors'!$I$16*'GHG Estimation'!S4383)+('GHG Estimation'!S4599*'Emission factors'!$I$17)</f>
        <v>0</v>
      </c>
      <c r="T5031" s="98">
        <f>T4167+('Emission factors'!$I$16*'GHG Estimation'!T4383)+('GHG Estimation'!T4599*'Emission factors'!$I$17)</f>
        <v>0</v>
      </c>
      <c r="U5031" s="98">
        <f>U4167+('Emission factors'!$I$16*'GHG Estimation'!U4383)+('GHG Estimation'!U4599*'Emission factors'!$I$17)</f>
        <v>0</v>
      </c>
    </row>
    <row r="5032" spans="1:21" x14ac:dyDescent="0.25">
      <c r="A5032" s="92" t="s">
        <v>11</v>
      </c>
      <c r="B5032" s="92" t="s">
        <v>12</v>
      </c>
      <c r="C5032" s="92" t="s">
        <v>43</v>
      </c>
      <c r="D5032" s="92" t="s">
        <v>43</v>
      </c>
      <c r="E5032" s="92" t="s">
        <v>35</v>
      </c>
      <c r="F5032" s="92" t="s">
        <v>34</v>
      </c>
      <c r="G5032" s="92" t="s">
        <v>97</v>
      </c>
      <c r="H5032" s="92" t="s">
        <v>93</v>
      </c>
      <c r="I5032" s="89" t="s">
        <v>225</v>
      </c>
      <c r="L5032" s="98">
        <f>L4168+('Emission factors'!$I$16*'GHG Estimation'!L4384)+('GHG Estimation'!L4600*'Emission factors'!$I$17)</f>
        <v>0</v>
      </c>
      <c r="M5032" s="98">
        <f>M4168+('Emission factors'!$I$16*'GHG Estimation'!M4384)+('GHG Estimation'!M4600*'Emission factors'!$I$17)</f>
        <v>0</v>
      </c>
      <c r="N5032" s="98">
        <f>N4168+('Emission factors'!$I$16*'GHG Estimation'!N4384)+('GHG Estimation'!N4600*'Emission factors'!$I$17)</f>
        <v>0</v>
      </c>
      <c r="O5032" s="98">
        <f>O4168+('Emission factors'!$I$16*'GHG Estimation'!O4384)+('GHG Estimation'!O4600*'Emission factors'!$I$17)</f>
        <v>0</v>
      </c>
      <c r="P5032" s="98">
        <f>P4168+('Emission factors'!$I$16*'GHG Estimation'!P4384)+('GHG Estimation'!P4600*'Emission factors'!$I$17)</f>
        <v>0</v>
      </c>
      <c r="Q5032" s="98">
        <f>Q4168+('Emission factors'!$I$16*'GHG Estimation'!Q4384)+('GHG Estimation'!Q4600*'Emission factors'!$I$17)</f>
        <v>0</v>
      </c>
      <c r="R5032" s="98">
        <f>R4168+('Emission factors'!$I$16*'GHG Estimation'!R4384)+('GHG Estimation'!R4600*'Emission factors'!$I$17)</f>
        <v>0</v>
      </c>
      <c r="S5032" s="98">
        <f>S4168+('Emission factors'!$I$16*'GHG Estimation'!S4384)+('GHG Estimation'!S4600*'Emission factors'!$I$17)</f>
        <v>0</v>
      </c>
      <c r="T5032" s="98">
        <f>T4168+('Emission factors'!$I$16*'GHG Estimation'!T4384)+('GHG Estimation'!T4600*'Emission factors'!$I$17)</f>
        <v>0</v>
      </c>
      <c r="U5032" s="98">
        <f>U4168+('Emission factors'!$I$16*'GHG Estimation'!U4384)+('GHG Estimation'!U4600*'Emission factors'!$I$17)</f>
        <v>0</v>
      </c>
    </row>
    <row r="5033" spans="1:21" x14ac:dyDescent="0.25">
      <c r="A5033" s="92" t="s">
        <v>11</v>
      </c>
      <c r="B5033" s="92" t="s">
        <v>12</v>
      </c>
      <c r="C5033" s="92" t="s">
        <v>43</v>
      </c>
      <c r="D5033" s="92" t="s">
        <v>43</v>
      </c>
      <c r="E5033" s="92" t="s">
        <v>35</v>
      </c>
      <c r="F5033" s="92" t="s">
        <v>34</v>
      </c>
      <c r="G5033" s="92" t="s">
        <v>97</v>
      </c>
      <c r="H5033" s="92" t="s">
        <v>93</v>
      </c>
      <c r="I5033" s="89" t="s">
        <v>205</v>
      </c>
      <c r="L5033" s="98">
        <f>L4169+('Emission factors'!$I$16*'GHG Estimation'!L4385)+('GHG Estimation'!L4601*'Emission factors'!$I$17)</f>
        <v>0</v>
      </c>
      <c r="M5033" s="98">
        <f>M4169+('Emission factors'!$I$16*'GHG Estimation'!M4385)+('GHG Estimation'!M4601*'Emission factors'!$I$17)</f>
        <v>0</v>
      </c>
      <c r="N5033" s="98">
        <f>N4169+('Emission factors'!$I$16*'GHG Estimation'!N4385)+('GHG Estimation'!N4601*'Emission factors'!$I$17)</f>
        <v>0</v>
      </c>
      <c r="O5033" s="98">
        <f>O4169+('Emission factors'!$I$16*'GHG Estimation'!O4385)+('GHG Estimation'!O4601*'Emission factors'!$I$17)</f>
        <v>0</v>
      </c>
      <c r="P5033" s="98">
        <f>P4169+('Emission factors'!$I$16*'GHG Estimation'!P4385)+('GHG Estimation'!P4601*'Emission factors'!$I$17)</f>
        <v>0</v>
      </c>
      <c r="Q5033" s="98">
        <f>Q4169+('Emission factors'!$I$16*'GHG Estimation'!Q4385)+('GHG Estimation'!Q4601*'Emission factors'!$I$17)</f>
        <v>0</v>
      </c>
      <c r="R5033" s="98">
        <f>R4169+('Emission factors'!$I$16*'GHG Estimation'!R4385)+('GHG Estimation'!R4601*'Emission factors'!$I$17)</f>
        <v>0</v>
      </c>
      <c r="S5033" s="98">
        <f>S4169+('Emission factors'!$I$16*'GHG Estimation'!S4385)+('GHG Estimation'!S4601*'Emission factors'!$I$17)</f>
        <v>0</v>
      </c>
      <c r="T5033" s="98">
        <f>T4169+('Emission factors'!$I$16*'GHG Estimation'!T4385)+('GHG Estimation'!T4601*'Emission factors'!$I$17)</f>
        <v>0</v>
      </c>
      <c r="U5033" s="98">
        <f>U4169+('Emission factors'!$I$16*'GHG Estimation'!U4385)+('GHG Estimation'!U4601*'Emission factors'!$I$17)</f>
        <v>0</v>
      </c>
    </row>
    <row r="5034" spans="1:21" x14ac:dyDescent="0.25">
      <c r="A5034" s="92" t="s">
        <v>11</v>
      </c>
      <c r="B5034" s="92" t="s">
        <v>12</v>
      </c>
      <c r="C5034" s="92" t="s">
        <v>43</v>
      </c>
      <c r="D5034" s="92" t="s">
        <v>43</v>
      </c>
      <c r="E5034" s="92" t="s">
        <v>35</v>
      </c>
      <c r="F5034" s="92" t="s">
        <v>34</v>
      </c>
      <c r="G5034" s="92" t="s">
        <v>97</v>
      </c>
      <c r="H5034" s="92" t="s">
        <v>93</v>
      </c>
      <c r="I5034" s="89" t="s">
        <v>204</v>
      </c>
      <c r="L5034" s="98">
        <f>L4170+('Emission factors'!$I$16*'GHG Estimation'!L4386)+('GHG Estimation'!L4602*'Emission factors'!$I$17)</f>
        <v>0</v>
      </c>
      <c r="M5034" s="98">
        <f>M4170+('Emission factors'!$I$16*'GHG Estimation'!M4386)+('GHG Estimation'!M4602*'Emission factors'!$I$17)</f>
        <v>0</v>
      </c>
      <c r="N5034" s="98">
        <f>N4170+('Emission factors'!$I$16*'GHG Estimation'!N4386)+('GHG Estimation'!N4602*'Emission factors'!$I$17)</f>
        <v>0</v>
      </c>
      <c r="O5034" s="98">
        <f>O4170+('Emission factors'!$I$16*'GHG Estimation'!O4386)+('GHG Estimation'!O4602*'Emission factors'!$I$17)</f>
        <v>0</v>
      </c>
      <c r="P5034" s="98">
        <f>P4170+('Emission factors'!$I$16*'GHG Estimation'!P4386)+('GHG Estimation'!P4602*'Emission factors'!$I$17)</f>
        <v>0</v>
      </c>
      <c r="Q5034" s="98">
        <f>Q4170+('Emission factors'!$I$16*'GHG Estimation'!Q4386)+('GHG Estimation'!Q4602*'Emission factors'!$I$17)</f>
        <v>0</v>
      </c>
      <c r="R5034" s="98">
        <f>R4170+('Emission factors'!$I$16*'GHG Estimation'!R4386)+('GHG Estimation'!R4602*'Emission factors'!$I$17)</f>
        <v>0</v>
      </c>
      <c r="S5034" s="98">
        <f>S4170+('Emission factors'!$I$16*'GHG Estimation'!S4386)+('GHG Estimation'!S4602*'Emission factors'!$I$17)</f>
        <v>0</v>
      </c>
      <c r="T5034" s="98">
        <f>T4170+('Emission factors'!$I$16*'GHG Estimation'!T4386)+('GHG Estimation'!T4602*'Emission factors'!$I$17)</f>
        <v>0</v>
      </c>
      <c r="U5034" s="98">
        <f>U4170+('Emission factors'!$I$16*'GHG Estimation'!U4386)+('GHG Estimation'!U4602*'Emission factors'!$I$17)</f>
        <v>0</v>
      </c>
    </row>
    <row r="5035" spans="1:21" x14ac:dyDescent="0.25">
      <c r="A5035" s="92" t="s">
        <v>11</v>
      </c>
      <c r="B5035" s="92" t="s">
        <v>12</v>
      </c>
      <c r="C5035" s="92" t="s">
        <v>43</v>
      </c>
      <c r="D5035" s="92" t="s">
        <v>43</v>
      </c>
      <c r="E5035" s="92" t="s">
        <v>35</v>
      </c>
      <c r="F5035" s="92" t="s">
        <v>34</v>
      </c>
      <c r="G5035" s="92" t="s">
        <v>97</v>
      </c>
      <c r="H5035" s="92" t="s">
        <v>93</v>
      </c>
      <c r="I5035" s="89" t="s">
        <v>228</v>
      </c>
      <c r="L5035" s="98">
        <f>L4171+('Emission factors'!$I$16*'GHG Estimation'!L4387)+('GHG Estimation'!L4603*'Emission factors'!$I$17)</f>
        <v>0</v>
      </c>
      <c r="M5035" s="98">
        <f>M4171+('Emission factors'!$I$16*'GHG Estimation'!M4387)+('GHG Estimation'!M4603*'Emission factors'!$I$17)</f>
        <v>0</v>
      </c>
      <c r="N5035" s="98">
        <f>N4171+('Emission factors'!$I$16*'GHG Estimation'!N4387)+('GHG Estimation'!N4603*'Emission factors'!$I$17)</f>
        <v>0</v>
      </c>
      <c r="O5035" s="98">
        <f>O4171+('Emission factors'!$I$16*'GHG Estimation'!O4387)+('GHG Estimation'!O4603*'Emission factors'!$I$17)</f>
        <v>0</v>
      </c>
      <c r="P5035" s="98">
        <f>P4171+('Emission factors'!$I$16*'GHG Estimation'!P4387)+('GHG Estimation'!P4603*'Emission factors'!$I$17)</f>
        <v>0</v>
      </c>
      <c r="Q5035" s="98">
        <f>Q4171+('Emission factors'!$I$16*'GHG Estimation'!Q4387)+('GHG Estimation'!Q4603*'Emission factors'!$I$17)</f>
        <v>0</v>
      </c>
      <c r="R5035" s="98">
        <f>R4171+('Emission factors'!$I$16*'GHG Estimation'!R4387)+('GHG Estimation'!R4603*'Emission factors'!$I$17)</f>
        <v>0</v>
      </c>
      <c r="S5035" s="98">
        <f>S4171+('Emission factors'!$I$16*'GHG Estimation'!S4387)+('GHG Estimation'!S4603*'Emission factors'!$I$17)</f>
        <v>0</v>
      </c>
      <c r="T5035" s="98">
        <f>T4171+('Emission factors'!$I$16*'GHG Estimation'!T4387)+('GHG Estimation'!T4603*'Emission factors'!$I$17)</f>
        <v>0</v>
      </c>
      <c r="U5035" s="98">
        <f>U4171+('Emission factors'!$I$16*'GHG Estimation'!U4387)+('GHG Estimation'!U4603*'Emission factors'!$I$17)</f>
        <v>0</v>
      </c>
    </row>
    <row r="5036" spans="1:21" x14ac:dyDescent="0.25">
      <c r="A5036" s="92" t="s">
        <v>11</v>
      </c>
      <c r="B5036" s="92" t="s">
        <v>12</v>
      </c>
      <c r="C5036" s="92" t="s">
        <v>43</v>
      </c>
      <c r="D5036" s="92" t="s">
        <v>43</v>
      </c>
      <c r="E5036" s="92" t="s">
        <v>35</v>
      </c>
      <c r="F5036" s="92" t="s">
        <v>34</v>
      </c>
      <c r="G5036" s="92" t="s">
        <v>97</v>
      </c>
      <c r="H5036" s="92" t="s">
        <v>93</v>
      </c>
      <c r="I5036" s="89" t="s">
        <v>202</v>
      </c>
      <c r="L5036" s="98">
        <f>L4172+('Emission factors'!$I$16*'GHG Estimation'!L4388)+('GHG Estimation'!L4604*'Emission factors'!$I$17)</f>
        <v>0</v>
      </c>
      <c r="M5036" s="98">
        <f>M4172+('Emission factors'!$I$16*'GHG Estimation'!M4388)+('GHG Estimation'!M4604*'Emission factors'!$I$17)</f>
        <v>0</v>
      </c>
      <c r="N5036" s="98">
        <f>N4172+('Emission factors'!$I$16*'GHG Estimation'!N4388)+('GHG Estimation'!N4604*'Emission factors'!$I$17)</f>
        <v>0</v>
      </c>
      <c r="O5036" s="98">
        <f>O4172+('Emission factors'!$I$16*'GHG Estimation'!O4388)+('GHG Estimation'!O4604*'Emission factors'!$I$17)</f>
        <v>0</v>
      </c>
      <c r="P5036" s="98">
        <f>P4172+('Emission factors'!$I$16*'GHG Estimation'!P4388)+('GHG Estimation'!P4604*'Emission factors'!$I$17)</f>
        <v>0</v>
      </c>
      <c r="Q5036" s="98">
        <f>Q4172+('Emission factors'!$I$16*'GHG Estimation'!Q4388)+('GHG Estimation'!Q4604*'Emission factors'!$I$17)</f>
        <v>0</v>
      </c>
      <c r="R5036" s="98">
        <f>R4172+('Emission factors'!$I$16*'GHG Estimation'!R4388)+('GHG Estimation'!R4604*'Emission factors'!$I$17)</f>
        <v>0</v>
      </c>
      <c r="S5036" s="98">
        <f>S4172+('Emission factors'!$I$16*'GHG Estimation'!S4388)+('GHG Estimation'!S4604*'Emission factors'!$I$17)</f>
        <v>0</v>
      </c>
      <c r="T5036" s="98">
        <f>T4172+('Emission factors'!$I$16*'GHG Estimation'!T4388)+('GHG Estimation'!T4604*'Emission factors'!$I$17)</f>
        <v>0</v>
      </c>
      <c r="U5036" s="98">
        <f>U4172+('Emission factors'!$I$16*'GHG Estimation'!U4388)+('GHG Estimation'!U4604*'Emission factors'!$I$17)</f>
        <v>0</v>
      </c>
    </row>
    <row r="5037" spans="1:21" x14ac:dyDescent="0.25">
      <c r="A5037" s="92" t="s">
        <v>11</v>
      </c>
      <c r="B5037" s="92" t="s">
        <v>12</v>
      </c>
      <c r="C5037" s="92" t="s">
        <v>43</v>
      </c>
      <c r="D5037" s="92" t="s">
        <v>43</v>
      </c>
      <c r="E5037" s="92" t="s">
        <v>35</v>
      </c>
      <c r="F5037" s="92" t="s">
        <v>34</v>
      </c>
      <c r="G5037" s="92" t="s">
        <v>97</v>
      </c>
      <c r="H5037" s="92" t="s">
        <v>93</v>
      </c>
      <c r="I5037" s="89" t="s">
        <v>190</v>
      </c>
      <c r="L5037" s="98">
        <f>L4173+('Emission factors'!$I$16*'GHG Estimation'!L4389)+('GHG Estimation'!L4605*'Emission factors'!$I$17)</f>
        <v>0</v>
      </c>
      <c r="M5037" s="98">
        <f>M4173+('Emission factors'!$I$16*'GHG Estimation'!M4389)+('GHG Estimation'!M4605*'Emission factors'!$I$17)</f>
        <v>0</v>
      </c>
      <c r="N5037" s="98">
        <f>N4173+('Emission factors'!$I$16*'GHG Estimation'!N4389)+('GHG Estimation'!N4605*'Emission factors'!$I$17)</f>
        <v>0</v>
      </c>
      <c r="O5037" s="98">
        <f>O4173+('Emission factors'!$I$16*'GHG Estimation'!O4389)+('GHG Estimation'!O4605*'Emission factors'!$I$17)</f>
        <v>0</v>
      </c>
      <c r="P5037" s="98">
        <f>P4173+('Emission factors'!$I$16*'GHG Estimation'!P4389)+('GHG Estimation'!P4605*'Emission factors'!$I$17)</f>
        <v>0</v>
      </c>
      <c r="Q5037" s="98">
        <f>Q4173+('Emission factors'!$I$16*'GHG Estimation'!Q4389)+('GHG Estimation'!Q4605*'Emission factors'!$I$17)</f>
        <v>0</v>
      </c>
      <c r="R5037" s="98">
        <f>R4173+('Emission factors'!$I$16*'GHG Estimation'!R4389)+('GHG Estimation'!R4605*'Emission factors'!$I$17)</f>
        <v>0</v>
      </c>
      <c r="S5037" s="98">
        <f>S4173+('Emission factors'!$I$16*'GHG Estimation'!S4389)+('GHG Estimation'!S4605*'Emission factors'!$I$17)</f>
        <v>0</v>
      </c>
      <c r="T5037" s="98">
        <f>T4173+('Emission factors'!$I$16*'GHG Estimation'!T4389)+('GHG Estimation'!T4605*'Emission factors'!$I$17)</f>
        <v>0</v>
      </c>
      <c r="U5037" s="98">
        <f>U4173+('Emission factors'!$I$16*'GHG Estimation'!U4389)+('GHG Estimation'!U4605*'Emission factors'!$I$17)</f>
        <v>3367.2863642879997</v>
      </c>
    </row>
    <row r="5038" spans="1:21" x14ac:dyDescent="0.25">
      <c r="A5038" s="92" t="s">
        <v>11</v>
      </c>
      <c r="B5038" s="92" t="s">
        <v>12</v>
      </c>
      <c r="C5038" s="92" t="s">
        <v>43</v>
      </c>
      <c r="D5038" s="92" t="s">
        <v>43</v>
      </c>
      <c r="E5038" s="92" t="s">
        <v>35</v>
      </c>
      <c r="F5038" s="92" t="s">
        <v>34</v>
      </c>
      <c r="G5038" s="92" t="s">
        <v>97</v>
      </c>
      <c r="H5038" s="92" t="s">
        <v>93</v>
      </c>
      <c r="I5038" s="89" t="s">
        <v>210</v>
      </c>
      <c r="L5038" s="98">
        <f>L4174+('Emission factors'!$I$16*'GHG Estimation'!L4390)+('GHG Estimation'!L4606*'Emission factors'!$I$17)</f>
        <v>0</v>
      </c>
      <c r="M5038" s="98">
        <f>M4174+('Emission factors'!$I$16*'GHG Estimation'!M4390)+('GHG Estimation'!M4606*'Emission factors'!$I$17)</f>
        <v>0</v>
      </c>
      <c r="N5038" s="98">
        <f>N4174+('Emission factors'!$I$16*'GHG Estimation'!N4390)+('GHG Estimation'!N4606*'Emission factors'!$I$17)</f>
        <v>0</v>
      </c>
      <c r="O5038" s="98">
        <f>O4174+('Emission factors'!$I$16*'GHG Estimation'!O4390)+('GHG Estimation'!O4606*'Emission factors'!$I$17)</f>
        <v>0</v>
      </c>
      <c r="P5038" s="98">
        <f>P4174+('Emission factors'!$I$16*'GHG Estimation'!P4390)+('GHG Estimation'!P4606*'Emission factors'!$I$17)</f>
        <v>0</v>
      </c>
      <c r="Q5038" s="98">
        <f>Q4174+('Emission factors'!$I$16*'GHG Estimation'!Q4390)+('GHG Estimation'!Q4606*'Emission factors'!$I$17)</f>
        <v>0</v>
      </c>
      <c r="R5038" s="98">
        <f>R4174+('Emission factors'!$I$16*'GHG Estimation'!R4390)+('GHG Estimation'!R4606*'Emission factors'!$I$17)</f>
        <v>0</v>
      </c>
      <c r="S5038" s="98">
        <f>S4174+('Emission factors'!$I$16*'GHG Estimation'!S4390)+('GHG Estimation'!S4606*'Emission factors'!$I$17)</f>
        <v>0</v>
      </c>
      <c r="T5038" s="98">
        <f>T4174+('Emission factors'!$I$16*'GHG Estimation'!T4390)+('GHG Estimation'!T4606*'Emission factors'!$I$17)</f>
        <v>0</v>
      </c>
      <c r="U5038" s="98">
        <f>U4174+('Emission factors'!$I$16*'GHG Estimation'!U4390)+('GHG Estimation'!U4606*'Emission factors'!$I$17)</f>
        <v>0</v>
      </c>
    </row>
    <row r="5039" spans="1:21" x14ac:dyDescent="0.25">
      <c r="A5039" s="92" t="s">
        <v>11</v>
      </c>
      <c r="B5039" s="92" t="s">
        <v>12</v>
      </c>
      <c r="C5039" s="92" t="s">
        <v>43</v>
      </c>
      <c r="D5039" s="92" t="s">
        <v>43</v>
      </c>
      <c r="E5039" s="92" t="s">
        <v>35</v>
      </c>
      <c r="F5039" s="92" t="s">
        <v>34</v>
      </c>
      <c r="G5039" s="92" t="s">
        <v>97</v>
      </c>
      <c r="H5039" s="92" t="s">
        <v>93</v>
      </c>
      <c r="I5039" s="89" t="s">
        <v>199</v>
      </c>
      <c r="L5039" s="98">
        <f>L4175+('Emission factors'!$I$16*'GHG Estimation'!L4391)+('GHG Estimation'!L4607*'Emission factors'!$I$17)</f>
        <v>0</v>
      </c>
      <c r="M5039" s="98">
        <f>M4175+('Emission factors'!$I$16*'GHG Estimation'!M4391)+('GHG Estimation'!M4607*'Emission factors'!$I$17)</f>
        <v>0</v>
      </c>
      <c r="N5039" s="98">
        <f>N4175+('Emission factors'!$I$16*'GHG Estimation'!N4391)+('GHG Estimation'!N4607*'Emission factors'!$I$17)</f>
        <v>0</v>
      </c>
      <c r="O5039" s="98">
        <f>O4175+('Emission factors'!$I$16*'GHG Estimation'!O4391)+('GHG Estimation'!O4607*'Emission factors'!$I$17)</f>
        <v>0</v>
      </c>
      <c r="P5039" s="98">
        <f>P4175+('Emission factors'!$I$16*'GHG Estimation'!P4391)+('GHG Estimation'!P4607*'Emission factors'!$I$17)</f>
        <v>0</v>
      </c>
      <c r="Q5039" s="98">
        <f>Q4175+('Emission factors'!$I$16*'GHG Estimation'!Q4391)+('GHG Estimation'!Q4607*'Emission factors'!$I$17)</f>
        <v>1140.455873832</v>
      </c>
      <c r="R5039" s="98">
        <f>R4175+('Emission factors'!$I$16*'GHG Estimation'!R4391)+('GHG Estimation'!R4607*'Emission factors'!$I$17)</f>
        <v>5855.1735503359987</v>
      </c>
      <c r="S5039" s="98">
        <f>S4175+('Emission factors'!$I$16*'GHG Estimation'!S4391)+('GHG Estimation'!S4607*'Emission factors'!$I$17)</f>
        <v>2516.7947456520001</v>
      </c>
      <c r="T5039" s="98">
        <f>T4175+('Emission factors'!$I$16*'GHG Estimation'!T4391)+('GHG Estimation'!T4607*'Emission factors'!$I$17)</f>
        <v>230.59584939600001</v>
      </c>
      <c r="U5039" s="98">
        <f>U4175+('Emission factors'!$I$16*'GHG Estimation'!U4391)+('GHG Estimation'!U4607*'Emission factors'!$I$17)</f>
        <v>0</v>
      </c>
    </row>
    <row r="5040" spans="1:21" x14ac:dyDescent="0.25">
      <c r="A5040" s="92" t="s">
        <v>11</v>
      </c>
      <c r="B5040" s="92" t="s">
        <v>12</v>
      </c>
      <c r="C5040" s="92" t="s">
        <v>43</v>
      </c>
      <c r="D5040" s="92" t="s">
        <v>43</v>
      </c>
      <c r="E5040" s="92" t="s">
        <v>35</v>
      </c>
      <c r="F5040" s="92" t="s">
        <v>34</v>
      </c>
      <c r="G5040" s="92" t="s">
        <v>97</v>
      </c>
      <c r="H5040" s="92" t="s">
        <v>93</v>
      </c>
      <c r="I5040" s="89" t="s">
        <v>233</v>
      </c>
      <c r="L5040" s="98">
        <f>L4176+('Emission factors'!$I$16*'GHG Estimation'!L4392)+('GHG Estimation'!L4608*'Emission factors'!$I$17)</f>
        <v>0</v>
      </c>
      <c r="M5040" s="98">
        <f>M4176+('Emission factors'!$I$16*'GHG Estimation'!M4392)+('GHG Estimation'!M4608*'Emission factors'!$I$17)</f>
        <v>0</v>
      </c>
      <c r="N5040" s="98">
        <f>N4176+('Emission factors'!$I$16*'GHG Estimation'!N4392)+('GHG Estimation'!N4608*'Emission factors'!$I$17)</f>
        <v>0</v>
      </c>
      <c r="O5040" s="98">
        <f>O4176+('Emission factors'!$I$16*'GHG Estimation'!O4392)+('GHG Estimation'!O4608*'Emission factors'!$I$17)</f>
        <v>0</v>
      </c>
      <c r="P5040" s="98">
        <f>P4176+('Emission factors'!$I$16*'GHG Estimation'!P4392)+('GHG Estimation'!P4608*'Emission factors'!$I$17)</f>
        <v>0</v>
      </c>
      <c r="Q5040" s="98">
        <f>Q4176+('Emission factors'!$I$16*'GHG Estimation'!Q4392)+('GHG Estimation'!Q4608*'Emission factors'!$I$17)</f>
        <v>0</v>
      </c>
      <c r="R5040" s="98">
        <f>R4176+('Emission factors'!$I$16*'GHG Estimation'!R4392)+('GHG Estimation'!R4608*'Emission factors'!$I$17)</f>
        <v>0</v>
      </c>
      <c r="S5040" s="98">
        <f>S4176+('Emission factors'!$I$16*'GHG Estimation'!S4392)+('GHG Estimation'!S4608*'Emission factors'!$I$17)</f>
        <v>0</v>
      </c>
      <c r="T5040" s="98">
        <f>T4176+('Emission factors'!$I$16*'GHG Estimation'!T4392)+('GHG Estimation'!T4608*'Emission factors'!$I$17)</f>
        <v>0</v>
      </c>
      <c r="U5040" s="98">
        <f>U4176+('Emission factors'!$I$16*'GHG Estimation'!U4392)+('GHG Estimation'!U4608*'Emission factors'!$I$17)</f>
        <v>0</v>
      </c>
    </row>
    <row r="5041" spans="1:21" x14ac:dyDescent="0.25">
      <c r="A5041" s="92" t="s">
        <v>11</v>
      </c>
      <c r="B5041" s="92" t="s">
        <v>12</v>
      </c>
      <c r="C5041" s="92" t="s">
        <v>43</v>
      </c>
      <c r="D5041" s="92" t="s">
        <v>43</v>
      </c>
      <c r="E5041" s="92" t="s">
        <v>35</v>
      </c>
      <c r="F5041" s="92" t="s">
        <v>34</v>
      </c>
      <c r="G5041" s="92" t="s">
        <v>97</v>
      </c>
      <c r="H5041" s="92" t="s">
        <v>93</v>
      </c>
      <c r="I5041" s="89" t="s">
        <v>200</v>
      </c>
      <c r="L5041" s="98">
        <f>L4177+('Emission factors'!$I$16*'GHG Estimation'!L4393)+('GHG Estimation'!L4609*'Emission factors'!$I$17)</f>
        <v>0</v>
      </c>
      <c r="M5041" s="98">
        <f>M4177+('Emission factors'!$I$16*'GHG Estimation'!M4393)+('GHG Estimation'!M4609*'Emission factors'!$I$17)</f>
        <v>0</v>
      </c>
      <c r="N5041" s="98">
        <f>N4177+('Emission factors'!$I$16*'GHG Estimation'!N4393)+('GHG Estimation'!N4609*'Emission factors'!$I$17)</f>
        <v>0</v>
      </c>
      <c r="O5041" s="98">
        <f>O4177+('Emission factors'!$I$16*'GHG Estimation'!O4393)+('GHG Estimation'!O4609*'Emission factors'!$I$17)</f>
        <v>1817.3453126399997</v>
      </c>
      <c r="P5041" s="98">
        <f>P4177+('Emission factors'!$I$16*'GHG Estimation'!P4393)+('GHG Estimation'!P4609*'Emission factors'!$I$17)</f>
        <v>3368.4737324039993</v>
      </c>
      <c r="Q5041" s="98">
        <f>Q4177+('Emission factors'!$I$16*'GHG Estimation'!Q4393)+('GHG Estimation'!Q4609*'Emission factors'!$I$17)</f>
        <v>3581.3636081959989</v>
      </c>
      <c r="R5041" s="98">
        <f>R4177+('Emission factors'!$I$16*'GHG Estimation'!R4393)+('GHG Estimation'!R4609*'Emission factors'!$I$17)</f>
        <v>5250.7135666039994</v>
      </c>
      <c r="S5041" s="98">
        <f>S4177+('Emission factors'!$I$16*'GHG Estimation'!S4393)+('GHG Estimation'!S4609*'Emission factors'!$I$17)</f>
        <v>9056.385200587998</v>
      </c>
      <c r="T5041" s="98">
        <f>T4177+('Emission factors'!$I$16*'GHG Estimation'!T4393)+('GHG Estimation'!T4609*'Emission factors'!$I$17)</f>
        <v>8670.751933227999</v>
      </c>
      <c r="U5041" s="98">
        <f>U4177+('Emission factors'!$I$16*'GHG Estimation'!U4393)+('GHG Estimation'!U4609*'Emission factors'!$I$17)</f>
        <v>10624.704320999999</v>
      </c>
    </row>
    <row r="5042" spans="1:21" x14ac:dyDescent="0.25">
      <c r="A5042" s="92" t="s">
        <v>11</v>
      </c>
      <c r="B5042" s="92" t="s">
        <v>12</v>
      </c>
      <c r="C5042" s="92" t="s">
        <v>43</v>
      </c>
      <c r="D5042" s="92" t="s">
        <v>43</v>
      </c>
      <c r="E5042" s="92" t="s">
        <v>24</v>
      </c>
      <c r="F5042" s="92" t="s">
        <v>34</v>
      </c>
      <c r="G5042" s="92" t="s">
        <v>97</v>
      </c>
      <c r="H5042" s="92" t="s">
        <v>93</v>
      </c>
      <c r="I5042" s="89" t="s">
        <v>227</v>
      </c>
      <c r="J5042" s="92" t="s">
        <v>99</v>
      </c>
      <c r="L5042" s="98">
        <f>L4178+(L4394*'Emission factors'!$I$16)+('Emission factors'!$I$17*'GHG Estimation'!L4610)</f>
        <v>15.713458179999998</v>
      </c>
      <c r="M5042" s="98">
        <f>M4178+(M4394*'Emission factors'!$I$16)+('Emission factors'!$I$17*'GHG Estimation'!M4610)</f>
        <v>5.0247916600000009</v>
      </c>
      <c r="N5042" s="98">
        <f>N4178+(N4394*'Emission factors'!$I$16)+('Emission factors'!$I$17*'GHG Estimation'!N4610)</f>
        <v>0.92667063999999988</v>
      </c>
      <c r="O5042" s="98">
        <f>O4178+(O4394*'Emission factors'!$I$16)+('Emission factors'!$I$17*'GHG Estimation'!O4610)</f>
        <v>1843.84290594</v>
      </c>
      <c r="P5042" s="98">
        <f>P4178+(P4394*'Emission factors'!$I$16)+('Emission factors'!$I$17*'GHG Estimation'!P4610)</f>
        <v>614.61430197999994</v>
      </c>
      <c r="Q5042" s="98">
        <f>Q4178+(Q4394*'Emission factors'!$I$16)+('Emission factors'!$I$17*'GHG Estimation'!Q4610)</f>
        <v>0</v>
      </c>
      <c r="R5042" s="98">
        <f>R4178+(R4394*'Emission factors'!$I$16)+('Emission factors'!$I$17*'GHG Estimation'!R4610)</f>
        <v>0</v>
      </c>
      <c r="S5042" s="98">
        <f>S4178+(S4394*'Emission factors'!$I$16)+('Emission factors'!$I$17*'GHG Estimation'!S4610)</f>
        <v>0</v>
      </c>
      <c r="T5042" s="98">
        <f>T4178+(T4394*'Emission factors'!$I$16)+('Emission factors'!$I$17*'GHG Estimation'!T4610)</f>
        <v>0</v>
      </c>
      <c r="U5042" s="98">
        <f>U4178+(U4394*'Emission factors'!$I$16)+('Emission factors'!$I$17*'GHG Estimation'!U4610)</f>
        <v>0</v>
      </c>
    </row>
    <row r="5043" spans="1:21" x14ac:dyDescent="0.25">
      <c r="A5043" s="92" t="s">
        <v>11</v>
      </c>
      <c r="B5043" s="92" t="s">
        <v>12</v>
      </c>
      <c r="C5043" s="92" t="s">
        <v>43</v>
      </c>
      <c r="D5043" s="92" t="s">
        <v>43</v>
      </c>
      <c r="E5043" s="92" t="s">
        <v>24</v>
      </c>
      <c r="F5043" s="92" t="s">
        <v>34</v>
      </c>
      <c r="G5043" s="92" t="s">
        <v>97</v>
      </c>
      <c r="H5043" s="92" t="s">
        <v>93</v>
      </c>
      <c r="I5043" s="89" t="s">
        <v>203</v>
      </c>
      <c r="L5043" s="98">
        <f>L4179+(L4395*'Emission factors'!$I$16)+('Emission factors'!$I$17*'GHG Estimation'!L4611)</f>
        <v>36245.411963040002</v>
      </c>
      <c r="M5043" s="98">
        <f>M4179+(M4395*'Emission factors'!$I$16)+('Emission factors'!$I$17*'GHG Estimation'!M4611)</f>
        <v>50818.577954899985</v>
      </c>
      <c r="N5043" s="98">
        <f>N4179+(N4395*'Emission factors'!$I$16)+('Emission factors'!$I$17*'GHG Estimation'!N4611)</f>
        <v>81493.485113460018</v>
      </c>
      <c r="O5043" s="98">
        <f>O4179+(O4395*'Emission factors'!$I$16)+('Emission factors'!$I$17*'GHG Estimation'!O4611)</f>
        <v>85823.968796439993</v>
      </c>
      <c r="P5043" s="98">
        <f>P4179+(P4395*'Emission factors'!$I$16)+('Emission factors'!$I$17*'GHG Estimation'!P4611)</f>
        <v>98088.989949019975</v>
      </c>
      <c r="Q5043" s="98">
        <f>Q4179+(Q4395*'Emission factors'!$I$16)+('Emission factors'!$I$17*'GHG Estimation'!Q4611)</f>
        <v>110489.71243058</v>
      </c>
      <c r="R5043" s="98">
        <f>R4179+(R4395*'Emission factors'!$I$16)+('Emission factors'!$I$17*'GHG Estimation'!R4611)</f>
        <v>134678.89971102</v>
      </c>
      <c r="S5043" s="98">
        <f>S4179+(S4395*'Emission factors'!$I$16)+('Emission factors'!$I$17*'GHG Estimation'!S4611)</f>
        <v>152880.85999788</v>
      </c>
      <c r="T5043" s="98">
        <f>T4179+(T4395*'Emission factors'!$I$16)+('Emission factors'!$I$17*'GHG Estimation'!T4611)</f>
        <v>90361.435550819995</v>
      </c>
      <c r="U5043" s="98">
        <f>U4179+(U4395*'Emission factors'!$I$16)+('Emission factors'!$I$17*'GHG Estimation'!U4611)</f>
        <v>65560.358060539991</v>
      </c>
    </row>
    <row r="5044" spans="1:21" x14ac:dyDescent="0.25">
      <c r="A5044" s="92" t="s">
        <v>11</v>
      </c>
      <c r="B5044" s="92" t="s">
        <v>12</v>
      </c>
      <c r="C5044" s="92" t="s">
        <v>43</v>
      </c>
      <c r="D5044" s="92" t="s">
        <v>43</v>
      </c>
      <c r="E5044" s="92" t="s">
        <v>24</v>
      </c>
      <c r="F5044" s="92" t="s">
        <v>34</v>
      </c>
      <c r="G5044" s="92" t="s">
        <v>97</v>
      </c>
      <c r="H5044" s="92" t="s">
        <v>93</v>
      </c>
      <c r="I5044" s="89" t="s">
        <v>191</v>
      </c>
      <c r="L5044" s="98">
        <f>L4180+(L4396*'Emission factors'!$I$16)+('Emission factors'!$I$17*'GHG Estimation'!L4612)</f>
        <v>0</v>
      </c>
      <c r="M5044" s="98">
        <f>M4180+(M4396*'Emission factors'!$I$16)+('Emission factors'!$I$17*'GHG Estimation'!M4612)</f>
        <v>0</v>
      </c>
      <c r="N5044" s="98">
        <f>N4180+(N4396*'Emission factors'!$I$16)+('Emission factors'!$I$17*'GHG Estimation'!N4612)</f>
        <v>0</v>
      </c>
      <c r="O5044" s="98">
        <f>O4180+(O4396*'Emission factors'!$I$16)+('Emission factors'!$I$17*'GHG Estimation'!O4612)</f>
        <v>0</v>
      </c>
      <c r="P5044" s="98">
        <f>P4180+(P4396*'Emission factors'!$I$16)+('Emission factors'!$I$17*'GHG Estimation'!P4612)</f>
        <v>0</v>
      </c>
      <c r="Q5044" s="98">
        <f>Q4180+(Q4396*'Emission factors'!$I$16)+('Emission factors'!$I$17*'GHG Estimation'!Q4612)</f>
        <v>0</v>
      </c>
      <c r="R5044" s="98">
        <f>R4180+(R4396*'Emission factors'!$I$16)+('Emission factors'!$I$17*'GHG Estimation'!R4612)</f>
        <v>0</v>
      </c>
      <c r="S5044" s="98">
        <f>S4180+(S4396*'Emission factors'!$I$16)+('Emission factors'!$I$17*'GHG Estimation'!S4612)</f>
        <v>0</v>
      </c>
      <c r="T5044" s="98">
        <f>T4180+(T4396*'Emission factors'!$I$16)+('Emission factors'!$I$17*'GHG Estimation'!T4612)</f>
        <v>0</v>
      </c>
      <c r="U5044" s="98">
        <f>U4180+(U4396*'Emission factors'!$I$16)+('Emission factors'!$I$17*'GHG Estimation'!U4612)</f>
        <v>0</v>
      </c>
    </row>
    <row r="5045" spans="1:21" x14ac:dyDescent="0.25">
      <c r="A5045" s="92" t="s">
        <v>11</v>
      </c>
      <c r="B5045" s="92" t="s">
        <v>12</v>
      </c>
      <c r="C5045" s="92" t="s">
        <v>43</v>
      </c>
      <c r="D5045" s="92" t="s">
        <v>43</v>
      </c>
      <c r="E5045" s="92" t="s">
        <v>24</v>
      </c>
      <c r="F5045" s="92" t="s">
        <v>34</v>
      </c>
      <c r="G5045" s="92" t="s">
        <v>97</v>
      </c>
      <c r="H5045" s="92" t="s">
        <v>93</v>
      </c>
      <c r="I5045" s="89" t="s">
        <v>192</v>
      </c>
      <c r="L5045" s="98">
        <f>L4181+(L4397*'Emission factors'!$I$16)+('Emission factors'!$I$17*'GHG Estimation'!L4613)</f>
        <v>12770.687746040001</v>
      </c>
      <c r="M5045" s="98">
        <f>M4181+(M4397*'Emission factors'!$I$16)+('Emission factors'!$I$17*'GHG Estimation'!M4613)</f>
        <v>4282.6642825400004</v>
      </c>
      <c r="N5045" s="98">
        <f>N4181+(N4397*'Emission factors'!$I$16)+('Emission factors'!$I$17*'GHG Estimation'!N4613)</f>
        <v>4769.2222883200002</v>
      </c>
      <c r="O5045" s="98">
        <f>O4181+(O4397*'Emission factors'!$I$16)+('Emission factors'!$I$17*'GHG Estimation'!O4613)</f>
        <v>3451.4886497000002</v>
      </c>
      <c r="P5045" s="98">
        <f>P4181+(P4397*'Emission factors'!$I$16)+('Emission factors'!$I$17*'GHG Estimation'!P4613)</f>
        <v>2117.2666645200006</v>
      </c>
      <c r="Q5045" s="98">
        <f>Q4181+(Q4397*'Emission factors'!$I$16)+('Emission factors'!$I$17*'GHG Estimation'!Q4613)</f>
        <v>2851.5333186199991</v>
      </c>
      <c r="R5045" s="98">
        <f>R4181+(R4397*'Emission factors'!$I$16)+('Emission factors'!$I$17*'GHG Estimation'!R4613)</f>
        <v>4855.1709901799995</v>
      </c>
      <c r="S5045" s="98">
        <f>S4181+(S4397*'Emission factors'!$I$16)+('Emission factors'!$I$17*'GHG Estimation'!S4613)</f>
        <v>6274.5667888399994</v>
      </c>
      <c r="T5045" s="98">
        <f>T4181+(T4397*'Emission factors'!$I$16)+('Emission factors'!$I$17*'GHG Estimation'!T4613)</f>
        <v>3066.1374571800002</v>
      </c>
      <c r="U5045" s="98">
        <f>U4181+(U4397*'Emission factors'!$I$16)+('Emission factors'!$I$17*'GHG Estimation'!U4613)</f>
        <v>2535.3149512599998</v>
      </c>
    </row>
    <row r="5046" spans="1:21" x14ac:dyDescent="0.25">
      <c r="A5046" s="92" t="s">
        <v>11</v>
      </c>
      <c r="B5046" s="92" t="s">
        <v>12</v>
      </c>
      <c r="C5046" s="92" t="s">
        <v>43</v>
      </c>
      <c r="D5046" s="92" t="s">
        <v>43</v>
      </c>
      <c r="E5046" s="92" t="s">
        <v>24</v>
      </c>
      <c r="F5046" s="92" t="s">
        <v>34</v>
      </c>
      <c r="G5046" s="92" t="s">
        <v>97</v>
      </c>
      <c r="H5046" s="92" t="s">
        <v>93</v>
      </c>
      <c r="I5046" s="89" t="s">
        <v>206</v>
      </c>
      <c r="L5046" s="98">
        <f>L4182+(L4398*'Emission factors'!$I$16)+('Emission factors'!$I$17*'GHG Estimation'!L4614)</f>
        <v>2534.6519024399995</v>
      </c>
      <c r="M5046" s="98">
        <f>M4182+(M4398*'Emission factors'!$I$16)+('Emission factors'!$I$17*'GHG Estimation'!M4614)</f>
        <v>1187.7121615799995</v>
      </c>
      <c r="N5046" s="98">
        <f>N4182+(N4398*'Emission factors'!$I$16)+('Emission factors'!$I$17*'GHG Estimation'!N4614)</f>
        <v>2067.2584041200003</v>
      </c>
      <c r="O5046" s="98">
        <f>O4182+(O4398*'Emission factors'!$I$16)+('Emission factors'!$I$17*'GHG Estimation'!O4614)</f>
        <v>601.99240878000012</v>
      </c>
      <c r="P5046" s="98">
        <f>P4182+(P4398*'Emission factors'!$I$16)+('Emission factors'!$I$17*'GHG Estimation'!P4614)</f>
        <v>6424.2001315799998</v>
      </c>
      <c r="Q5046" s="98">
        <f>Q4182+(Q4398*'Emission factors'!$I$16)+('Emission factors'!$I$17*'GHG Estimation'!Q4614)</f>
        <v>9817.8517516799966</v>
      </c>
      <c r="R5046" s="98">
        <f>R4182+(R4398*'Emission factors'!$I$16)+('Emission factors'!$I$17*'GHG Estimation'!R4614)</f>
        <v>11518.74772286</v>
      </c>
      <c r="S5046" s="98">
        <f>S4182+(S4398*'Emission factors'!$I$16)+('Emission factors'!$I$17*'GHG Estimation'!S4614)</f>
        <v>9613.3770818399989</v>
      </c>
      <c r="T5046" s="98">
        <f>T4182+(T4398*'Emission factors'!$I$16)+('Emission factors'!$I$17*'GHG Estimation'!T4614)</f>
        <v>3682.5332035799997</v>
      </c>
      <c r="U5046" s="98">
        <f>U4182+(U4398*'Emission factors'!$I$16)+('Emission factors'!$I$17*'GHG Estimation'!U4614)</f>
        <v>2701.5564686600001</v>
      </c>
    </row>
    <row r="5047" spans="1:21" x14ac:dyDescent="0.25">
      <c r="A5047" s="92" t="s">
        <v>11</v>
      </c>
      <c r="B5047" s="92" t="s">
        <v>12</v>
      </c>
      <c r="C5047" s="92" t="s">
        <v>43</v>
      </c>
      <c r="D5047" s="92" t="s">
        <v>43</v>
      </c>
      <c r="E5047" s="92" t="s">
        <v>24</v>
      </c>
      <c r="F5047" s="92" t="s">
        <v>34</v>
      </c>
      <c r="G5047" s="92" t="s">
        <v>97</v>
      </c>
      <c r="H5047" s="92" t="s">
        <v>93</v>
      </c>
      <c r="I5047" s="89" t="s">
        <v>220</v>
      </c>
      <c r="L5047" s="98">
        <f>L4183+(L4399*'Emission factors'!$I$16)+('Emission factors'!$I$17*'GHG Estimation'!L4615)</f>
        <v>14125.855683099999</v>
      </c>
      <c r="M5047" s="98">
        <f>M4183+(M4399*'Emission factors'!$I$16)+('Emission factors'!$I$17*'GHG Estimation'!M4615)</f>
        <v>16896.089630140006</v>
      </c>
      <c r="N5047" s="98">
        <f>N4183+(N4399*'Emission factors'!$I$16)+('Emission factors'!$I$17*'GHG Estimation'!N4615)</f>
        <v>4587.1394961000005</v>
      </c>
      <c r="O5047" s="98">
        <f>O4183+(O4399*'Emission factors'!$I$16)+('Emission factors'!$I$17*'GHG Estimation'!O4615)</f>
        <v>4373.2623146800006</v>
      </c>
      <c r="P5047" s="98">
        <f>P4183+(P4399*'Emission factors'!$I$16)+('Emission factors'!$I$17*'GHG Estimation'!P4615)</f>
        <v>1436.62707944</v>
      </c>
      <c r="Q5047" s="98">
        <f>Q4183+(Q4399*'Emission factors'!$I$16)+('Emission factors'!$I$17*'GHG Estimation'!Q4615)</f>
        <v>0</v>
      </c>
      <c r="R5047" s="98">
        <f>R4183+(R4399*'Emission factors'!$I$16)+('Emission factors'!$I$17*'GHG Estimation'!R4615)</f>
        <v>0</v>
      </c>
      <c r="S5047" s="98">
        <f>S4183+(S4399*'Emission factors'!$I$16)+('Emission factors'!$I$17*'GHG Estimation'!S4615)</f>
        <v>0</v>
      </c>
      <c r="T5047" s="98">
        <f>T4183+(T4399*'Emission factors'!$I$16)+('Emission factors'!$I$17*'GHG Estimation'!T4615)</f>
        <v>0</v>
      </c>
      <c r="U5047" s="98">
        <f>U4183+(U4399*'Emission factors'!$I$16)+('Emission factors'!$I$17*'GHG Estimation'!U4615)</f>
        <v>0</v>
      </c>
    </row>
    <row r="5048" spans="1:21" x14ac:dyDescent="0.25">
      <c r="A5048" s="92" t="s">
        <v>11</v>
      </c>
      <c r="B5048" s="92" t="s">
        <v>12</v>
      </c>
      <c r="C5048" s="92" t="s">
        <v>43</v>
      </c>
      <c r="D5048" s="92" t="s">
        <v>43</v>
      </c>
      <c r="E5048" s="92" t="s">
        <v>24</v>
      </c>
      <c r="F5048" s="92" t="s">
        <v>34</v>
      </c>
      <c r="G5048" s="92" t="s">
        <v>97</v>
      </c>
      <c r="H5048" s="92" t="s">
        <v>93</v>
      </c>
      <c r="I5048" s="89" t="s">
        <v>193</v>
      </c>
      <c r="L5048" s="98">
        <f>L4184+(L4400*'Emission factors'!$I$16)+('Emission factors'!$I$17*'GHG Estimation'!L4616)</f>
        <v>6081.3399833199992</v>
      </c>
      <c r="M5048" s="98">
        <f>M4184+(M4400*'Emission factors'!$I$16)+('Emission factors'!$I$17*'GHG Estimation'!M4616)</f>
        <v>5694.4470025799992</v>
      </c>
      <c r="N5048" s="98">
        <f>N4184+(N4400*'Emission factors'!$I$16)+('Emission factors'!$I$17*'GHG Estimation'!N4616)</f>
        <v>5238.7886695199995</v>
      </c>
      <c r="O5048" s="98">
        <f>O4184+(O4400*'Emission factors'!$I$16)+('Emission factors'!$I$17*'GHG Estimation'!O4616)</f>
        <v>1286.7460919600001</v>
      </c>
      <c r="P5048" s="98">
        <f>P4184+(P4400*'Emission factors'!$I$16)+('Emission factors'!$I$17*'GHG Estimation'!P4616)</f>
        <v>3496.8236141999996</v>
      </c>
      <c r="Q5048" s="98">
        <f>Q4184+(Q4400*'Emission factors'!$I$16)+('Emission factors'!$I$17*'GHG Estimation'!Q4616)</f>
        <v>4080.1388164599998</v>
      </c>
      <c r="R5048" s="98">
        <f>R4184+(R4400*'Emission factors'!$I$16)+('Emission factors'!$I$17*'GHG Estimation'!R4616)</f>
        <v>3336.4376966200002</v>
      </c>
      <c r="S5048" s="98">
        <f>S4184+(S4400*'Emission factors'!$I$16)+('Emission factors'!$I$17*'GHG Estimation'!S4616)</f>
        <v>3792.9747690799995</v>
      </c>
      <c r="T5048" s="98">
        <f>T4184+(T4400*'Emission factors'!$I$16)+('Emission factors'!$I$17*'GHG Estimation'!T4616)</f>
        <v>2645.5248490999998</v>
      </c>
      <c r="U5048" s="98">
        <f>U4184+(U4400*'Emission factors'!$I$16)+('Emission factors'!$I$17*'GHG Estimation'!U4616)</f>
        <v>2528.6045776600004</v>
      </c>
    </row>
    <row r="5049" spans="1:21" x14ac:dyDescent="0.25">
      <c r="A5049" s="92" t="s">
        <v>11</v>
      </c>
      <c r="B5049" s="92" t="s">
        <v>12</v>
      </c>
      <c r="C5049" s="92" t="s">
        <v>43</v>
      </c>
      <c r="D5049" s="92" t="s">
        <v>43</v>
      </c>
      <c r="E5049" s="92" t="s">
        <v>24</v>
      </c>
      <c r="F5049" s="92" t="s">
        <v>34</v>
      </c>
      <c r="G5049" s="92" t="s">
        <v>97</v>
      </c>
      <c r="H5049" s="92" t="s">
        <v>93</v>
      </c>
      <c r="I5049" s="89" t="s">
        <v>259</v>
      </c>
      <c r="L5049" s="98">
        <f>L4185+(L4401*'Emission factors'!$I$16)+('Emission factors'!$I$17*'GHG Estimation'!L4617)</f>
        <v>0</v>
      </c>
      <c r="M5049" s="98">
        <f>M4185+(M4401*'Emission factors'!$I$16)+('Emission factors'!$I$17*'GHG Estimation'!M4617)</f>
        <v>142.59543899999997</v>
      </c>
      <c r="N5049" s="98">
        <f>N4185+(N4401*'Emission factors'!$I$16)+('Emission factors'!$I$17*'GHG Estimation'!N4617)</f>
        <v>47.531813</v>
      </c>
      <c r="O5049" s="98">
        <f>O4185+(O4401*'Emission factors'!$I$16)+('Emission factors'!$I$17*'GHG Estimation'!O4617)</f>
        <v>0</v>
      </c>
      <c r="P5049" s="98">
        <f>P4185+(P4401*'Emission factors'!$I$16)+('Emission factors'!$I$17*'GHG Estimation'!P4617)</f>
        <v>427.81028262000007</v>
      </c>
      <c r="Q5049" s="98">
        <f>Q4185+(Q4401*'Emission factors'!$I$16)+('Emission factors'!$I$17*'GHG Estimation'!Q4617)</f>
        <v>308.97276157999994</v>
      </c>
      <c r="R5049" s="98">
        <f>R4185+(R4401*'Emission factors'!$I$16)+('Emission factors'!$I$17*'GHG Estimation'!R4617)</f>
        <v>126.7781298</v>
      </c>
      <c r="S5049" s="98">
        <f>S4185+(S4401*'Emission factors'!$I$16)+('Emission factors'!$I$17*'GHG Estimation'!S4617)</f>
        <v>237.69101916</v>
      </c>
      <c r="T5049" s="98">
        <f>T4185+(T4401*'Emission factors'!$I$16)+('Emission factors'!$I$17*'GHG Estimation'!T4617)</f>
        <v>71.305708039999999</v>
      </c>
      <c r="U5049" s="98">
        <f>U4185+(U4401*'Emission factors'!$I$16)+('Emission factors'!$I$17*'GHG Estimation'!U4617)</f>
        <v>0</v>
      </c>
    </row>
    <row r="5050" spans="1:21" x14ac:dyDescent="0.25">
      <c r="A5050" s="92" t="s">
        <v>11</v>
      </c>
      <c r="B5050" s="92" t="s">
        <v>12</v>
      </c>
      <c r="C5050" s="92" t="s">
        <v>43</v>
      </c>
      <c r="D5050" s="92" t="s">
        <v>43</v>
      </c>
      <c r="E5050" s="92" t="s">
        <v>24</v>
      </c>
      <c r="F5050" s="92" t="s">
        <v>34</v>
      </c>
      <c r="G5050" s="92" t="s">
        <v>97</v>
      </c>
      <c r="H5050" s="92" t="s">
        <v>93</v>
      </c>
      <c r="I5050" s="89" t="s">
        <v>223</v>
      </c>
      <c r="L5050" s="98">
        <f>L4186+(L4402*'Emission factors'!$I$16)+('Emission factors'!$I$17*'GHG Estimation'!L4618)</f>
        <v>13989.075901219998</v>
      </c>
      <c r="M5050" s="98">
        <f>M4186+(M4402*'Emission factors'!$I$16)+('Emission factors'!$I$17*'GHG Estimation'!M4618)</f>
        <v>6400.7777323</v>
      </c>
      <c r="N5050" s="98">
        <f>N4186+(N4402*'Emission factors'!$I$16)+('Emission factors'!$I$17*'GHG Estimation'!N4618)</f>
        <v>1037.8631282600002</v>
      </c>
      <c r="O5050" s="98">
        <f>O4186+(O4402*'Emission factors'!$I$16)+('Emission factors'!$I$17*'GHG Estimation'!O4618)</f>
        <v>0</v>
      </c>
      <c r="P5050" s="98">
        <f>P4186+(P4402*'Emission factors'!$I$16)+('Emission factors'!$I$17*'GHG Estimation'!P4618)</f>
        <v>0</v>
      </c>
      <c r="Q5050" s="98">
        <f>Q4186+(Q4402*'Emission factors'!$I$16)+('Emission factors'!$I$17*'GHG Estimation'!Q4618)</f>
        <v>0</v>
      </c>
      <c r="R5050" s="98">
        <f>R4186+(R4402*'Emission factors'!$I$16)+('Emission factors'!$I$17*'GHG Estimation'!R4618)</f>
        <v>0</v>
      </c>
      <c r="S5050" s="98">
        <f>S4186+(S4402*'Emission factors'!$I$16)+('Emission factors'!$I$17*'GHG Estimation'!S4618)</f>
        <v>12549.261394319998</v>
      </c>
      <c r="T5050" s="98">
        <f>T4186+(T4402*'Emission factors'!$I$16)+('Emission factors'!$I$17*'GHG Estimation'!T4618)</f>
        <v>23502.180828980003</v>
      </c>
      <c r="U5050" s="98">
        <f>U4186+(U4402*'Emission factors'!$I$16)+('Emission factors'!$I$17*'GHG Estimation'!U4618)</f>
        <v>25964.752135000002</v>
      </c>
    </row>
    <row r="5051" spans="1:21" x14ac:dyDescent="0.25">
      <c r="A5051" s="92" t="s">
        <v>11</v>
      </c>
      <c r="B5051" s="92" t="s">
        <v>12</v>
      </c>
      <c r="C5051" s="92" t="s">
        <v>43</v>
      </c>
      <c r="D5051" s="92" t="s">
        <v>43</v>
      </c>
      <c r="E5051" s="92" t="s">
        <v>24</v>
      </c>
      <c r="F5051" s="92" t="s">
        <v>34</v>
      </c>
      <c r="G5051" s="92" t="s">
        <v>97</v>
      </c>
      <c r="H5051" s="92" t="s">
        <v>93</v>
      </c>
      <c r="I5051" s="89" t="s">
        <v>221</v>
      </c>
      <c r="L5051" s="98">
        <f>L4187+(L4403*'Emission factors'!$I$16)+('Emission factors'!$I$17*'GHG Estimation'!L4619)</f>
        <v>4012.6116878399994</v>
      </c>
      <c r="M5051" s="98">
        <f>M4187+(M4403*'Emission factors'!$I$16)+('Emission factors'!$I$17*'GHG Estimation'!M4619)</f>
        <v>4321.57646088</v>
      </c>
      <c r="N5051" s="98">
        <f>N4187+(N4403*'Emission factors'!$I$16)+('Emission factors'!$I$17*'GHG Estimation'!N4619)</f>
        <v>3501.63271528</v>
      </c>
      <c r="O5051" s="98">
        <f>O4187+(O4403*'Emission factors'!$I$16)+('Emission factors'!$I$17*'GHG Estimation'!O4619)</f>
        <v>4270.1542288999999</v>
      </c>
      <c r="P5051" s="98">
        <f>P4187+(P4403*'Emission factors'!$I$16)+('Emission factors'!$I$17*'GHG Estimation'!P4619)</f>
        <v>5672.4146092599995</v>
      </c>
      <c r="Q5051" s="98">
        <f>Q4187+(Q4403*'Emission factors'!$I$16)+('Emission factors'!$I$17*'GHG Estimation'!Q4619)</f>
        <v>5569.4583057399996</v>
      </c>
      <c r="R5051" s="98">
        <f>R4187+(R4403*'Emission factors'!$I$16)+('Emission factors'!$I$17*'GHG Estimation'!R4619)</f>
        <v>4919.7423589999989</v>
      </c>
      <c r="S5051" s="98">
        <f>S4187+(S4403*'Emission factors'!$I$16)+('Emission factors'!$I$17*'GHG Estimation'!S4619)</f>
        <v>4278.078860579998</v>
      </c>
      <c r="T5051" s="98">
        <f>T4187+(T4403*'Emission factors'!$I$16)+('Emission factors'!$I$17*'GHG Estimation'!T4619)</f>
        <v>1719.1178309199997</v>
      </c>
      <c r="U5051" s="98">
        <f>U4187+(U4403*'Emission factors'!$I$16)+('Emission factors'!$I$17*'GHG Estimation'!U4619)</f>
        <v>2519.2420087799992</v>
      </c>
    </row>
    <row r="5052" spans="1:21" x14ac:dyDescent="0.25">
      <c r="A5052" s="92" t="s">
        <v>11</v>
      </c>
      <c r="B5052" s="92" t="s">
        <v>12</v>
      </c>
      <c r="C5052" s="92" t="s">
        <v>43</v>
      </c>
      <c r="D5052" s="92" t="s">
        <v>43</v>
      </c>
      <c r="E5052" s="92" t="s">
        <v>24</v>
      </c>
      <c r="F5052" s="92" t="s">
        <v>34</v>
      </c>
      <c r="G5052" s="92" t="s">
        <v>97</v>
      </c>
      <c r="H5052" s="92" t="s">
        <v>93</v>
      </c>
      <c r="I5052" s="89" t="s">
        <v>222</v>
      </c>
      <c r="L5052" s="98">
        <f>L4188+(L4404*'Emission factors'!$I$16)+('Emission factors'!$I$17*'GHG Estimation'!L4620)</f>
        <v>17287.048777740001</v>
      </c>
      <c r="M5052" s="98">
        <f>M4188+(M4404*'Emission factors'!$I$16)+('Emission factors'!$I$17*'GHG Estimation'!M4620)</f>
        <v>39229.874587259983</v>
      </c>
      <c r="N5052" s="98">
        <f>N4188+(N4404*'Emission factors'!$I$16)+('Emission factors'!$I$17*'GHG Estimation'!N4620)</f>
        <v>40868.595751619985</v>
      </c>
      <c r="O5052" s="98">
        <f>O4188+(O4404*'Emission factors'!$I$16)+('Emission factors'!$I$17*'GHG Estimation'!O4620)</f>
        <v>40517.331659279989</v>
      </c>
      <c r="P5052" s="98">
        <f>P4188+(P4404*'Emission factors'!$I$16)+('Emission factors'!$I$17*'GHG Estimation'!P4620)</f>
        <v>42236.473455819993</v>
      </c>
      <c r="Q5052" s="98">
        <f>Q4188+(Q4404*'Emission factors'!$I$16)+('Emission factors'!$I$17*'GHG Estimation'!Q4620)</f>
        <v>41998.223238859995</v>
      </c>
      <c r="R5052" s="98">
        <f>R4188+(R4404*'Emission factors'!$I$16)+('Emission factors'!$I$17*'GHG Estimation'!R4620)</f>
        <v>43613.314301899998</v>
      </c>
      <c r="S5052" s="98">
        <f>S4188+(S4404*'Emission factors'!$I$16)+('Emission factors'!$I$17*'GHG Estimation'!S4620)</f>
        <v>45358.706440880007</v>
      </c>
      <c r="T5052" s="98">
        <f>T4188+(T4404*'Emission factors'!$I$16)+('Emission factors'!$I$17*'GHG Estimation'!T4620)</f>
        <v>50214.308812219999</v>
      </c>
      <c r="U5052" s="98">
        <f>U4188+(U4404*'Emission factors'!$I$16)+('Emission factors'!$I$17*'GHG Estimation'!U4620)</f>
        <v>59431.662012099994</v>
      </c>
    </row>
    <row r="5053" spans="1:21" x14ac:dyDescent="0.25">
      <c r="A5053" s="92" t="s">
        <v>11</v>
      </c>
      <c r="B5053" s="92" t="s">
        <v>12</v>
      </c>
      <c r="C5053" s="92" t="s">
        <v>43</v>
      </c>
      <c r="D5053" s="92" t="s">
        <v>43</v>
      </c>
      <c r="E5053" s="92" t="s">
        <v>24</v>
      </c>
      <c r="F5053" s="92" t="s">
        <v>34</v>
      </c>
      <c r="G5053" s="92" t="s">
        <v>97</v>
      </c>
      <c r="H5053" s="92" t="s">
        <v>93</v>
      </c>
      <c r="I5053" s="89" t="s">
        <v>201</v>
      </c>
      <c r="L5053" s="98">
        <f>L4189+(L4405*'Emission factors'!$I$16)+('Emission factors'!$I$17*'GHG Estimation'!L4621)</f>
        <v>302801.50259043992</v>
      </c>
      <c r="M5053" s="98">
        <f>M4189+(M4405*'Emission factors'!$I$16)+('Emission factors'!$I$17*'GHG Estimation'!M4621)</f>
        <v>308556.06335651997</v>
      </c>
      <c r="N5053" s="98">
        <f>N4189+(N4405*'Emission factors'!$I$16)+('Emission factors'!$I$17*'GHG Estimation'!N4621)</f>
        <v>352809.13189578004</v>
      </c>
      <c r="O5053" s="98">
        <f>O4189+(O4405*'Emission factors'!$I$16)+('Emission factors'!$I$17*'GHG Estimation'!O4621)</f>
        <v>393370.63219272002</v>
      </c>
      <c r="P5053" s="98">
        <f>P4189+(P4405*'Emission factors'!$I$16)+('Emission factors'!$I$17*'GHG Estimation'!P4621)</f>
        <v>410474.31202330004</v>
      </c>
      <c r="Q5053" s="98">
        <f>Q4189+(Q4405*'Emission factors'!$I$16)+('Emission factors'!$I$17*'GHG Estimation'!Q4621)</f>
        <v>386575.15667609998</v>
      </c>
      <c r="R5053" s="98">
        <f>R4189+(R4405*'Emission factors'!$I$16)+('Emission factors'!$I$17*'GHG Estimation'!R4621)</f>
        <v>456714.13046055986</v>
      </c>
      <c r="S5053" s="98">
        <f>S4189+(S4405*'Emission factors'!$I$16)+('Emission factors'!$I$17*'GHG Estimation'!S4621)</f>
        <v>452713.07020155998</v>
      </c>
      <c r="T5053" s="98">
        <f>T4189+(T4405*'Emission factors'!$I$16)+('Emission factors'!$I$17*'GHG Estimation'!T4621)</f>
        <v>448520.51665021991</v>
      </c>
      <c r="U5053" s="98">
        <f>U4189+(U4405*'Emission factors'!$I$16)+('Emission factors'!$I$17*'GHG Estimation'!U4621)</f>
        <v>495728.53015839995</v>
      </c>
    </row>
    <row r="5054" spans="1:21" x14ac:dyDescent="0.25">
      <c r="A5054" s="92" t="s">
        <v>11</v>
      </c>
      <c r="B5054" s="92" t="s">
        <v>12</v>
      </c>
      <c r="C5054" s="92" t="s">
        <v>43</v>
      </c>
      <c r="D5054" s="92" t="s">
        <v>43</v>
      </c>
      <c r="E5054" s="92" t="s">
        <v>24</v>
      </c>
      <c r="F5054" s="92" t="s">
        <v>34</v>
      </c>
      <c r="G5054" s="92" t="s">
        <v>97</v>
      </c>
      <c r="H5054" s="92" t="s">
        <v>93</v>
      </c>
      <c r="I5054" s="89" t="s">
        <v>207</v>
      </c>
      <c r="L5054" s="98">
        <f>L4190+(L4406*'Emission factors'!$I$16)+('Emission factors'!$I$17*'GHG Estimation'!L4622)</f>
        <v>43092.349654339989</v>
      </c>
      <c r="M5054" s="98">
        <f>M4190+(M4406*'Emission factors'!$I$16)+('Emission factors'!$I$17*'GHG Estimation'!M4622)</f>
        <v>56210.163429000007</v>
      </c>
      <c r="N5054" s="98">
        <f>N4190+(N4406*'Emission factors'!$I$16)+('Emission factors'!$I$17*'GHG Estimation'!N4622)</f>
        <v>37341.926951980007</v>
      </c>
      <c r="O5054" s="98">
        <f>O4190+(O4406*'Emission factors'!$I$16)+('Emission factors'!$I$17*'GHG Estimation'!O4622)</f>
        <v>29265.201458919997</v>
      </c>
      <c r="P5054" s="98">
        <f>P4190+(P4406*'Emission factors'!$I$16)+('Emission factors'!$I$17*'GHG Estimation'!P4622)</f>
        <v>29957.32057598</v>
      </c>
      <c r="Q5054" s="98">
        <f>Q4190+(Q4406*'Emission factors'!$I$16)+('Emission factors'!$I$17*'GHG Estimation'!Q4622)</f>
        <v>24050.993526979997</v>
      </c>
      <c r="R5054" s="98">
        <f>R4190+(R4406*'Emission factors'!$I$16)+('Emission factors'!$I$17*'GHG Estimation'!R4622)</f>
        <v>25137.658646100001</v>
      </c>
      <c r="S5054" s="98">
        <f>S4190+(S4406*'Emission factors'!$I$16)+('Emission factors'!$I$17*'GHG Estimation'!S4622)</f>
        <v>27403.536120239994</v>
      </c>
      <c r="T5054" s="98">
        <f>T4190+(T4406*'Emission factors'!$I$16)+('Emission factors'!$I$17*'GHG Estimation'!T4622)</f>
        <v>12830.330185680001</v>
      </c>
      <c r="U5054" s="98">
        <f>U4190+(U4406*'Emission factors'!$I$16)+('Emission factors'!$I$17*'GHG Estimation'!U4622)</f>
        <v>15787.376140620001</v>
      </c>
    </row>
    <row r="5055" spans="1:21" x14ac:dyDescent="0.25">
      <c r="A5055" s="92" t="s">
        <v>11</v>
      </c>
      <c r="B5055" s="92" t="s">
        <v>12</v>
      </c>
      <c r="C5055" s="92" t="s">
        <v>43</v>
      </c>
      <c r="D5055" s="92" t="s">
        <v>43</v>
      </c>
      <c r="E5055" s="92" t="s">
        <v>24</v>
      </c>
      <c r="F5055" s="92" t="s">
        <v>34</v>
      </c>
      <c r="G5055" s="92" t="s">
        <v>97</v>
      </c>
      <c r="H5055" s="92" t="s">
        <v>93</v>
      </c>
      <c r="I5055" s="89" t="s">
        <v>218</v>
      </c>
      <c r="L5055" s="98">
        <f>L4191+(L4407*'Emission factors'!$I$16)+('Emission factors'!$I$17*'GHG Estimation'!L4623)</f>
        <v>835.42553611999995</v>
      </c>
      <c r="M5055" s="98">
        <f>M4191+(M4407*'Emission factors'!$I$16)+('Emission factors'!$I$17*'GHG Estimation'!M4623)</f>
        <v>849.60519462000002</v>
      </c>
      <c r="N5055" s="98">
        <f>N4191+(N4407*'Emission factors'!$I$16)+('Emission factors'!$I$17*'GHG Estimation'!N4623)</f>
        <v>2513.17870692</v>
      </c>
      <c r="O5055" s="98">
        <f>O4191+(O4407*'Emission factors'!$I$16)+('Emission factors'!$I$17*'GHG Estimation'!O4623)</f>
        <v>2593.1599693999997</v>
      </c>
      <c r="P5055" s="98">
        <f>P4191+(P4407*'Emission factors'!$I$16)+('Emission factors'!$I$17*'GHG Estimation'!P4623)</f>
        <v>8083.9151790599981</v>
      </c>
      <c r="Q5055" s="98">
        <f>Q4191+(Q4407*'Emission factors'!$I$16)+('Emission factors'!$I$17*'GHG Estimation'!Q4623)</f>
        <v>6086.1490843999991</v>
      </c>
      <c r="R5055" s="98">
        <f>R4191+(R4407*'Emission factors'!$I$16)+('Emission factors'!$I$17*'GHG Estimation'!R4623)</f>
        <v>6193.1475891599994</v>
      </c>
      <c r="S5055" s="98">
        <f>S4191+(S4407*'Emission factors'!$I$16)+('Emission factors'!$I$17*'GHG Estimation'!S4623)</f>
        <v>20364.801572079992</v>
      </c>
      <c r="T5055" s="98">
        <f>T4191+(T4407*'Emission factors'!$I$16)+('Emission factors'!$I$17*'GHG Estimation'!T4623)</f>
        <v>15212.856320900002</v>
      </c>
      <c r="U5055" s="98">
        <f>U4191+(U4407*'Emission factors'!$I$16)+('Emission factors'!$I$17*'GHG Estimation'!U4623)</f>
        <v>11589.038886319997</v>
      </c>
    </row>
    <row r="5056" spans="1:21" x14ac:dyDescent="0.25">
      <c r="A5056" s="92" t="s">
        <v>11</v>
      </c>
      <c r="B5056" s="92" t="s">
        <v>12</v>
      </c>
      <c r="C5056" s="92" t="s">
        <v>43</v>
      </c>
      <c r="D5056" s="92" t="s">
        <v>43</v>
      </c>
      <c r="E5056" s="92" t="s">
        <v>24</v>
      </c>
      <c r="F5056" s="92" t="s">
        <v>34</v>
      </c>
      <c r="G5056" s="92" t="s">
        <v>97</v>
      </c>
      <c r="H5056" s="92" t="s">
        <v>93</v>
      </c>
      <c r="I5056" s="89" t="s">
        <v>194</v>
      </c>
      <c r="L5056" s="98">
        <f>L4192+(L4408*'Emission factors'!$I$16)+('Emission factors'!$I$17*'GHG Estimation'!L4624)</f>
        <v>3279.9267646599997</v>
      </c>
      <c r="M5056" s="98">
        <f>M4192+(M4408*'Emission factors'!$I$16)+('Emission factors'!$I$17*'GHG Estimation'!M4624)</f>
        <v>3821.1982809000001</v>
      </c>
      <c r="N5056" s="98">
        <f>N4192+(N4408*'Emission factors'!$I$16)+('Emission factors'!$I$17*'GHG Estimation'!N4624)</f>
        <v>1066.8695170000003</v>
      </c>
      <c r="O5056" s="98">
        <f>O4192+(O4408*'Emission factors'!$I$16)+('Emission factors'!$I$17*'GHG Estimation'!O4624)</f>
        <v>31.690538180000004</v>
      </c>
      <c r="P5056" s="98">
        <f>P4192+(P4408*'Emission factors'!$I$16)+('Emission factors'!$I$17*'GHG Estimation'!P4624)</f>
        <v>334.65591768000002</v>
      </c>
      <c r="Q5056" s="98">
        <f>Q4192+(Q4408*'Emission factors'!$I$16)+('Emission factors'!$I$17*'GHG Estimation'!Q4624)</f>
        <v>515.54042889999994</v>
      </c>
      <c r="R5056" s="98">
        <f>R4192+(R4408*'Emission factors'!$I$16)+('Emission factors'!$I$17*'GHG Estimation'!R4624)</f>
        <v>411.96900779999999</v>
      </c>
      <c r="S5056" s="98">
        <f>S4192+(S4408*'Emission factors'!$I$16)+('Emission factors'!$I$17*'GHG Estimation'!S4624)</f>
        <v>139.9592208</v>
      </c>
      <c r="T5056" s="98">
        <f>T4192+(T4408*'Emission factors'!$I$16)+('Emission factors'!$I$17*'GHG Estimation'!T4624)</f>
        <v>15.841274819999999</v>
      </c>
      <c r="U5056" s="98">
        <f>U4192+(U4408*'Emission factors'!$I$16)+('Emission factors'!$I$17*'GHG Estimation'!U4624)</f>
        <v>0</v>
      </c>
    </row>
    <row r="5057" spans="1:21" x14ac:dyDescent="0.25">
      <c r="A5057" s="92" t="s">
        <v>11</v>
      </c>
      <c r="B5057" s="92" t="s">
        <v>12</v>
      </c>
      <c r="C5057" s="92" t="s">
        <v>43</v>
      </c>
      <c r="D5057" s="92" t="s">
        <v>43</v>
      </c>
      <c r="E5057" s="92" t="s">
        <v>24</v>
      </c>
      <c r="F5057" s="92" t="s">
        <v>34</v>
      </c>
      <c r="G5057" s="92" t="s">
        <v>97</v>
      </c>
      <c r="H5057" s="92" t="s">
        <v>93</v>
      </c>
      <c r="I5057" s="89" t="s">
        <v>195</v>
      </c>
      <c r="L5057" s="98">
        <f>L4193+(L4409*'Emission factors'!$I$16)+('Emission factors'!$I$17*'GHG Estimation'!L4625)</f>
        <v>126.76215271999999</v>
      </c>
      <c r="M5057" s="98">
        <f>M4193+(M4409*'Emission factors'!$I$16)+('Emission factors'!$I$17*'GHG Estimation'!M4625)</f>
        <v>7.9246316799999992</v>
      </c>
      <c r="N5057" s="98">
        <f>N4193+(N4409*'Emission factors'!$I$16)+('Emission factors'!$I$17*'GHG Estimation'!N4625)</f>
        <v>0</v>
      </c>
      <c r="O5057" s="98">
        <f>O4193+(O4409*'Emission factors'!$I$16)+('Emission factors'!$I$17*'GHG Estimation'!O4625)</f>
        <v>0</v>
      </c>
      <c r="P5057" s="98">
        <f>P4193+(P4409*'Emission factors'!$I$16)+('Emission factors'!$I$17*'GHG Estimation'!P4625)</f>
        <v>0</v>
      </c>
      <c r="Q5057" s="98">
        <f>Q4193+(Q4409*'Emission factors'!$I$16)+('Emission factors'!$I$17*'GHG Estimation'!Q4625)</f>
        <v>0</v>
      </c>
      <c r="R5057" s="98">
        <f>R4193+(R4409*'Emission factors'!$I$16)+('Emission factors'!$I$17*'GHG Estimation'!R4625)</f>
        <v>0</v>
      </c>
      <c r="S5057" s="98">
        <f>S4193+(S4409*'Emission factors'!$I$16)+('Emission factors'!$I$17*'GHG Estimation'!S4625)</f>
        <v>0</v>
      </c>
      <c r="T5057" s="98">
        <f>T4193+(T4409*'Emission factors'!$I$16)+('Emission factors'!$I$17*'GHG Estimation'!T4625)</f>
        <v>99209.85400788</v>
      </c>
      <c r="U5057" s="98">
        <f>U4193+(U4409*'Emission factors'!$I$16)+('Emission factors'!$I$17*'GHG Estimation'!U4625)</f>
        <v>211221.76675837999</v>
      </c>
    </row>
    <row r="5058" spans="1:21" x14ac:dyDescent="0.25">
      <c r="A5058" s="92" t="s">
        <v>11</v>
      </c>
      <c r="B5058" s="92" t="s">
        <v>12</v>
      </c>
      <c r="C5058" s="92" t="s">
        <v>43</v>
      </c>
      <c r="D5058" s="92" t="s">
        <v>43</v>
      </c>
      <c r="E5058" s="92" t="s">
        <v>24</v>
      </c>
      <c r="F5058" s="92" t="s">
        <v>34</v>
      </c>
      <c r="G5058" s="92" t="s">
        <v>97</v>
      </c>
      <c r="H5058" s="92" t="s">
        <v>93</v>
      </c>
      <c r="I5058" s="89" t="s">
        <v>209</v>
      </c>
      <c r="L5058" s="98">
        <f>L4194+(L4410*'Emission factors'!$I$16)+('Emission factors'!$I$17*'GHG Estimation'!L4626)</f>
        <v>41837.030478740002</v>
      </c>
      <c r="M5058" s="98">
        <f>M4194+(M4410*'Emission factors'!$I$16)+('Emission factors'!$I$17*'GHG Estimation'!M4626)</f>
        <v>59663.289729400007</v>
      </c>
      <c r="N5058" s="98">
        <f>N4194+(N4410*'Emission factors'!$I$16)+('Emission factors'!$I$17*'GHG Estimation'!N4626)</f>
        <v>106015.77054627999</v>
      </c>
      <c r="O5058" s="98">
        <f>O4194+(O4410*'Emission factors'!$I$16)+('Emission factors'!$I$17*'GHG Estimation'!O4626)</f>
        <v>114307.00431541998</v>
      </c>
      <c r="P5058" s="98">
        <f>P4194+(P4410*'Emission factors'!$I$16)+('Emission factors'!$I$17*'GHG Estimation'!P4626)</f>
        <v>199154.47794787993</v>
      </c>
      <c r="Q5058" s="98">
        <f>Q4194+(Q4410*'Emission factors'!$I$16)+('Emission factors'!$I$17*'GHG Estimation'!Q4626)</f>
        <v>252540.58863586001</v>
      </c>
      <c r="R5058" s="98">
        <f>R4194+(R4410*'Emission factors'!$I$16)+('Emission factors'!$I$17*'GHG Estimation'!R4626)</f>
        <v>252285.57846198001</v>
      </c>
      <c r="S5058" s="98">
        <f>S4194+(S4410*'Emission factors'!$I$16)+('Emission factors'!$I$17*'GHG Estimation'!S4626)</f>
        <v>211015.02334318002</v>
      </c>
      <c r="T5058" s="98">
        <f>T4194+(T4410*'Emission factors'!$I$16)+('Emission factors'!$I$17*'GHG Estimation'!T4626)</f>
        <v>109636.40854194004</v>
      </c>
      <c r="U5058" s="98">
        <f>U4194+(U4410*'Emission factors'!$I$16)+('Emission factors'!$I$17*'GHG Estimation'!U4626)</f>
        <v>87515.166680059963</v>
      </c>
    </row>
    <row r="5059" spans="1:21" x14ac:dyDescent="0.25">
      <c r="A5059" s="92" t="s">
        <v>11</v>
      </c>
      <c r="B5059" s="92" t="s">
        <v>12</v>
      </c>
      <c r="C5059" s="92" t="s">
        <v>43</v>
      </c>
      <c r="D5059" s="92" t="s">
        <v>43</v>
      </c>
      <c r="E5059" s="92" t="s">
        <v>24</v>
      </c>
      <c r="F5059" s="92" t="s">
        <v>34</v>
      </c>
      <c r="G5059" s="92" t="s">
        <v>97</v>
      </c>
      <c r="H5059" s="92" t="s">
        <v>93</v>
      </c>
      <c r="I5059" s="89" t="s">
        <v>208</v>
      </c>
      <c r="L5059" s="98">
        <f>L4195+(L4411*'Emission factors'!$I$16)+('Emission factors'!$I$17*'GHG Estimation'!L4627)</f>
        <v>44012.49365715999</v>
      </c>
      <c r="M5059" s="98">
        <f>M4195+(M4411*'Emission factors'!$I$16)+('Emission factors'!$I$17*'GHG Estimation'!M4627)</f>
        <v>42807.486306479994</v>
      </c>
      <c r="N5059" s="98">
        <f>N4195+(N4411*'Emission factors'!$I$16)+('Emission factors'!$I$17*'GHG Estimation'!N4627)</f>
        <v>48949.627067739995</v>
      </c>
      <c r="O5059" s="98">
        <f>O4195+(O4411*'Emission factors'!$I$16)+('Emission factors'!$I$17*'GHG Estimation'!O4627)</f>
        <v>66142.690672379991</v>
      </c>
      <c r="P5059" s="98">
        <f>P4195+(P4411*'Emission factors'!$I$16)+('Emission factors'!$I$17*'GHG Estimation'!P4627)</f>
        <v>77035.088928000012</v>
      </c>
      <c r="Q5059" s="98">
        <f>Q4195+(Q4411*'Emission factors'!$I$16)+('Emission factors'!$I$17*'GHG Estimation'!Q4627)</f>
        <v>88650.138500559973</v>
      </c>
      <c r="R5059" s="98">
        <f>R4195+(R4411*'Emission factors'!$I$16)+('Emission factors'!$I$17*'GHG Estimation'!R4627)</f>
        <v>90636.752593379977</v>
      </c>
      <c r="S5059" s="98">
        <f>S4195+(S4411*'Emission factors'!$I$16)+('Emission factors'!$I$17*'GHG Estimation'!S4627)</f>
        <v>83522.470422440005</v>
      </c>
      <c r="T5059" s="98">
        <f>T4195+(T4411*'Emission factors'!$I$16)+('Emission factors'!$I$17*'GHG Estimation'!T4627)</f>
        <v>21431.079937119997</v>
      </c>
      <c r="U5059" s="98">
        <f>U4195+(U4411*'Emission factors'!$I$16)+('Emission factors'!$I$17*'GHG Estimation'!U4627)</f>
        <v>3978.5884959800005</v>
      </c>
    </row>
    <row r="5060" spans="1:21" x14ac:dyDescent="0.25">
      <c r="A5060" s="92" t="s">
        <v>11</v>
      </c>
      <c r="B5060" s="92" t="s">
        <v>12</v>
      </c>
      <c r="C5060" s="92" t="s">
        <v>43</v>
      </c>
      <c r="D5060" s="92" t="s">
        <v>43</v>
      </c>
      <c r="E5060" s="92" t="s">
        <v>24</v>
      </c>
      <c r="F5060" s="92" t="s">
        <v>34</v>
      </c>
      <c r="G5060" s="92" t="s">
        <v>97</v>
      </c>
      <c r="H5060" s="92" t="s">
        <v>93</v>
      </c>
      <c r="I5060" s="89" t="s">
        <v>226</v>
      </c>
      <c r="L5060" s="98">
        <f>L4196+(L4412*'Emission factors'!$I$16)+('Emission factors'!$I$17*'GHG Estimation'!L4628)</f>
        <v>0</v>
      </c>
      <c r="M5060" s="98">
        <f>M4196+(M4412*'Emission factors'!$I$16)+('Emission factors'!$I$17*'GHG Estimation'!M4628)</f>
        <v>0</v>
      </c>
      <c r="N5060" s="98">
        <f>N4196+(N4412*'Emission factors'!$I$16)+('Emission factors'!$I$17*'GHG Estimation'!N4628)</f>
        <v>0</v>
      </c>
      <c r="O5060" s="98">
        <f>O4196+(O4412*'Emission factors'!$I$16)+('Emission factors'!$I$17*'GHG Estimation'!O4628)</f>
        <v>0</v>
      </c>
      <c r="P5060" s="98">
        <f>P4196+(P4412*'Emission factors'!$I$16)+('Emission factors'!$I$17*'GHG Estimation'!P4628)</f>
        <v>0</v>
      </c>
      <c r="Q5060" s="98">
        <f>Q4196+(Q4412*'Emission factors'!$I$16)+('Emission factors'!$I$17*'GHG Estimation'!Q4628)</f>
        <v>0</v>
      </c>
      <c r="R5060" s="98">
        <f>R4196+(R4412*'Emission factors'!$I$16)+('Emission factors'!$I$17*'GHG Estimation'!R4628)</f>
        <v>0</v>
      </c>
      <c r="S5060" s="98">
        <f>S4196+(S4412*'Emission factors'!$I$16)+('Emission factors'!$I$17*'GHG Estimation'!S4628)</f>
        <v>0</v>
      </c>
      <c r="T5060" s="98">
        <f>T4196+(T4412*'Emission factors'!$I$16)+('Emission factors'!$I$17*'GHG Estimation'!T4628)</f>
        <v>0</v>
      </c>
      <c r="U5060" s="98">
        <f>U4196+(U4412*'Emission factors'!$I$16)+('Emission factors'!$I$17*'GHG Estimation'!U4628)</f>
        <v>0</v>
      </c>
    </row>
    <row r="5061" spans="1:21" x14ac:dyDescent="0.25">
      <c r="A5061" s="92" t="s">
        <v>11</v>
      </c>
      <c r="B5061" s="92" t="s">
        <v>12</v>
      </c>
      <c r="C5061" s="92" t="s">
        <v>43</v>
      </c>
      <c r="D5061" s="92" t="s">
        <v>43</v>
      </c>
      <c r="E5061" s="92" t="s">
        <v>24</v>
      </c>
      <c r="F5061" s="92" t="s">
        <v>34</v>
      </c>
      <c r="G5061" s="92" t="s">
        <v>97</v>
      </c>
      <c r="H5061" s="92" t="s">
        <v>93</v>
      </c>
      <c r="I5061" s="89" t="s">
        <v>196</v>
      </c>
      <c r="L5061" s="98">
        <f>L4197+(L4413*'Emission factors'!$I$16)+('Emission factors'!$I$17*'GHG Estimation'!L4629)</f>
        <v>11876.011208739999</v>
      </c>
      <c r="M5061" s="98">
        <f>M4197+(M4413*'Emission factors'!$I$16)+('Emission factors'!$I$17*'GHG Estimation'!M4629)</f>
        <v>8866.161004399999</v>
      </c>
      <c r="N5061" s="98">
        <f>N4197+(N4413*'Emission factors'!$I$16)+('Emission factors'!$I$17*'GHG Estimation'!N4629)</f>
        <v>6177.7536725799991</v>
      </c>
      <c r="O5061" s="98">
        <f>O4197+(O4413*'Emission factors'!$I$16)+('Emission factors'!$I$17*'GHG Estimation'!O4629)</f>
        <v>4645.4798037200007</v>
      </c>
      <c r="P5061" s="98">
        <f>P4197+(P4413*'Emission factors'!$I$16)+('Emission factors'!$I$17*'GHG Estimation'!P4629)</f>
        <v>5144.53188606</v>
      </c>
      <c r="Q5061" s="98">
        <f>Q4197+(Q4413*'Emission factors'!$I$16)+('Emission factors'!$I$17*'GHG Estimation'!Q4629)</f>
        <v>7156.8850547600005</v>
      </c>
      <c r="R5061" s="98">
        <f>R4197+(R4413*'Emission factors'!$I$16)+('Emission factors'!$I$17*'GHG Estimation'!R4629)</f>
        <v>8644.9663203399996</v>
      </c>
      <c r="S5061" s="98">
        <f>S4197+(S4413*'Emission factors'!$I$16)+('Emission factors'!$I$17*'GHG Estimation'!S4629)</f>
        <v>6217.92804024</v>
      </c>
      <c r="T5061" s="98">
        <f>T4197+(T4413*'Emission factors'!$I$16)+('Emission factors'!$I$17*'GHG Estimation'!T4629)</f>
        <v>220659.14032693999</v>
      </c>
      <c r="U5061" s="98">
        <f>U4197+(U4413*'Emission factors'!$I$16)+('Emission factors'!$I$17*'GHG Estimation'!U4629)</f>
        <v>415806.15120674</v>
      </c>
    </row>
    <row r="5062" spans="1:21" x14ac:dyDescent="0.25">
      <c r="A5062" s="92" t="s">
        <v>11</v>
      </c>
      <c r="B5062" s="92" t="s">
        <v>12</v>
      </c>
      <c r="C5062" s="92" t="s">
        <v>43</v>
      </c>
      <c r="D5062" s="92" t="s">
        <v>43</v>
      </c>
      <c r="E5062" s="92" t="s">
        <v>24</v>
      </c>
      <c r="F5062" s="92" t="s">
        <v>34</v>
      </c>
      <c r="G5062" s="92" t="s">
        <v>97</v>
      </c>
      <c r="H5062" s="92" t="s">
        <v>93</v>
      </c>
      <c r="I5062" s="89" t="s">
        <v>197</v>
      </c>
      <c r="L5062" s="98">
        <f>L4198+(L4414*'Emission factors'!$I$16)+('Emission factors'!$I$17*'GHG Estimation'!L4630)</f>
        <v>418454.38417090004</v>
      </c>
      <c r="M5062" s="98">
        <f>M4198+(M4414*'Emission factors'!$I$16)+('Emission factors'!$I$17*'GHG Estimation'!M4630)</f>
        <v>437391.05048156</v>
      </c>
      <c r="N5062" s="98">
        <f>N4198+(N4414*'Emission factors'!$I$16)+('Emission factors'!$I$17*'GHG Estimation'!N4630)</f>
        <v>436284.25424163992</v>
      </c>
      <c r="O5062" s="98">
        <f>O4198+(O4414*'Emission factors'!$I$16)+('Emission factors'!$I$17*'GHG Estimation'!O4630)</f>
        <v>400934.45347507996</v>
      </c>
      <c r="P5062" s="98">
        <f>P4198+(P4414*'Emission factors'!$I$16)+('Emission factors'!$I$17*'GHG Estimation'!P4630)</f>
        <v>489405.67264525994</v>
      </c>
      <c r="Q5062" s="98">
        <f>Q4198+(Q4414*'Emission factors'!$I$16)+('Emission factors'!$I$17*'GHG Estimation'!Q4630)</f>
        <v>561027.59905262</v>
      </c>
      <c r="R5062" s="98">
        <f>R4198+(R4414*'Emission factors'!$I$16)+('Emission factors'!$I$17*'GHG Estimation'!R4630)</f>
        <v>607876.2241232798</v>
      </c>
      <c r="S5062" s="98">
        <f>S4198+(S4414*'Emission factors'!$I$16)+('Emission factors'!$I$17*'GHG Estimation'!S4630)</f>
        <v>536712.27272557991</v>
      </c>
      <c r="T5062" s="98">
        <f>T4198+(T4414*'Emission factors'!$I$16)+('Emission factors'!$I$17*'GHG Estimation'!T4630)</f>
        <v>127922.98344447995</v>
      </c>
      <c r="U5062" s="98">
        <f>U4198+(U4414*'Emission factors'!$I$16)+('Emission factors'!$I$17*'GHG Estimation'!U4630)</f>
        <v>586.23900789999993</v>
      </c>
    </row>
    <row r="5063" spans="1:21" x14ac:dyDescent="0.25">
      <c r="A5063" s="92" t="s">
        <v>11</v>
      </c>
      <c r="B5063" s="92" t="s">
        <v>12</v>
      </c>
      <c r="C5063" s="92" t="s">
        <v>43</v>
      </c>
      <c r="D5063" s="92" t="s">
        <v>43</v>
      </c>
      <c r="E5063" s="92" t="s">
        <v>24</v>
      </c>
      <c r="F5063" s="92" t="s">
        <v>34</v>
      </c>
      <c r="G5063" s="92" t="s">
        <v>97</v>
      </c>
      <c r="H5063" s="92" t="s">
        <v>93</v>
      </c>
      <c r="I5063" s="92" t="s">
        <v>229</v>
      </c>
      <c r="L5063" s="98">
        <f>L4199+(L4415*'Emission factors'!$I$16)+('Emission factors'!$I$17*'GHG Estimation'!L4631)</f>
        <v>0</v>
      </c>
      <c r="M5063" s="98">
        <f>M4199+(M4415*'Emission factors'!$I$16)+('Emission factors'!$I$17*'GHG Estimation'!M4631)</f>
        <v>0</v>
      </c>
      <c r="N5063" s="98">
        <f>N4199+(N4415*'Emission factors'!$I$16)+('Emission factors'!$I$17*'GHG Estimation'!N4631)</f>
        <v>0</v>
      </c>
      <c r="O5063" s="98">
        <f>O4199+(O4415*'Emission factors'!$I$16)+('Emission factors'!$I$17*'GHG Estimation'!O4631)</f>
        <v>0</v>
      </c>
      <c r="P5063" s="98">
        <f>P4199+(P4415*'Emission factors'!$I$16)+('Emission factors'!$I$17*'GHG Estimation'!P4631)</f>
        <v>0</v>
      </c>
      <c r="Q5063" s="98">
        <f>Q4199+(Q4415*'Emission factors'!$I$16)+('Emission factors'!$I$17*'GHG Estimation'!Q4631)</f>
        <v>0</v>
      </c>
      <c r="R5063" s="98">
        <f>R4199+(R4415*'Emission factors'!$I$16)+('Emission factors'!$I$17*'GHG Estimation'!R4631)</f>
        <v>0</v>
      </c>
      <c r="S5063" s="98">
        <f>S4199+(S4415*'Emission factors'!$I$16)+('Emission factors'!$I$17*'GHG Estimation'!S4631)</f>
        <v>0</v>
      </c>
      <c r="T5063" s="98">
        <f>T4199+(T4415*'Emission factors'!$I$16)+('Emission factors'!$I$17*'GHG Estimation'!T4631)</f>
        <v>0</v>
      </c>
      <c r="U5063" s="98">
        <f>U4199+(U4415*'Emission factors'!$I$16)+('Emission factors'!$I$17*'GHG Estimation'!U4631)</f>
        <v>0</v>
      </c>
    </row>
    <row r="5064" spans="1:21" x14ac:dyDescent="0.25">
      <c r="A5064" s="92" t="s">
        <v>11</v>
      </c>
      <c r="B5064" s="92" t="s">
        <v>12</v>
      </c>
      <c r="C5064" s="92" t="s">
        <v>43</v>
      </c>
      <c r="D5064" s="92" t="s">
        <v>43</v>
      </c>
      <c r="E5064" s="92" t="s">
        <v>24</v>
      </c>
      <c r="F5064" s="92" t="s">
        <v>34</v>
      </c>
      <c r="G5064" s="92" t="s">
        <v>97</v>
      </c>
      <c r="H5064" s="92" t="s">
        <v>93</v>
      </c>
      <c r="I5064" s="89" t="s">
        <v>198</v>
      </c>
      <c r="L5064" s="98">
        <f>L4200+(L4416*'Emission factors'!$I$16)+('Emission factors'!$I$17*'GHG Estimation'!L4632)</f>
        <v>237.65906499999997</v>
      </c>
      <c r="M5064" s="98">
        <f>M4200+(M4416*'Emission factors'!$I$16)+('Emission factors'!$I$17*'GHG Estimation'!M4632)</f>
        <v>71.297719499999985</v>
      </c>
      <c r="N5064" s="98">
        <f>N4200+(N4416*'Emission factors'!$I$16)+('Emission factors'!$I$17*'GHG Estimation'!N4632)</f>
        <v>356.48859749999991</v>
      </c>
      <c r="O5064" s="98">
        <f>O4200+(O4416*'Emission factors'!$I$16)+('Emission factors'!$I$17*'GHG Estimation'!O4632)</f>
        <v>808.0328324599999</v>
      </c>
      <c r="P5064" s="98">
        <f>P4200+(P4416*'Emission factors'!$I$16)+('Emission factors'!$I$17*'GHG Estimation'!P4632)</f>
        <v>514.92531131999999</v>
      </c>
      <c r="Q5064" s="98">
        <f>Q4200+(Q4416*'Emission factors'!$I$16)+('Emission factors'!$I$17*'GHG Estimation'!Q4632)</f>
        <v>95.063625999999999</v>
      </c>
      <c r="R5064" s="98">
        <f>R4200+(R4416*'Emission factors'!$I$16)+('Emission factors'!$I$17*'GHG Estimation'!R4632)</f>
        <v>0</v>
      </c>
      <c r="S5064" s="98">
        <f>S4200+(S4416*'Emission factors'!$I$16)+('Emission factors'!$I$17*'GHG Estimation'!S4632)</f>
        <v>11427.742275179999</v>
      </c>
      <c r="T5064" s="98">
        <f>T4200+(T4416*'Emission factors'!$I$16)+('Emission factors'!$I$17*'GHG Estimation'!T4632)</f>
        <v>15042.964040719997</v>
      </c>
      <c r="U5064" s="98">
        <f>U4200+(U4416*'Emission factors'!$I$16)+('Emission factors'!$I$17*'GHG Estimation'!U4632)</f>
        <v>15120.980122359997</v>
      </c>
    </row>
    <row r="5065" spans="1:21" x14ac:dyDescent="0.25">
      <c r="A5065" s="92" t="s">
        <v>11</v>
      </c>
      <c r="B5065" s="92" t="s">
        <v>12</v>
      </c>
      <c r="C5065" s="92" t="s">
        <v>43</v>
      </c>
      <c r="D5065" s="92" t="s">
        <v>43</v>
      </c>
      <c r="E5065" s="92" t="s">
        <v>24</v>
      </c>
      <c r="F5065" s="92" t="s">
        <v>34</v>
      </c>
      <c r="G5065" s="92" t="s">
        <v>97</v>
      </c>
      <c r="H5065" s="92" t="s">
        <v>93</v>
      </c>
      <c r="I5065" s="89" t="s">
        <v>231</v>
      </c>
      <c r="L5065" s="98">
        <f>L4201+(L4417*'Emission factors'!$I$16)+('Emission factors'!$I$17*'GHG Estimation'!L4633)</f>
        <v>0</v>
      </c>
      <c r="M5065" s="98">
        <f>M4201+(M4417*'Emission factors'!$I$16)+('Emission factors'!$I$17*'GHG Estimation'!M4633)</f>
        <v>0</v>
      </c>
      <c r="N5065" s="98">
        <f>N4201+(N4417*'Emission factors'!$I$16)+('Emission factors'!$I$17*'GHG Estimation'!N4633)</f>
        <v>0</v>
      </c>
      <c r="O5065" s="98">
        <f>O4201+(O4417*'Emission factors'!$I$16)+('Emission factors'!$I$17*'GHG Estimation'!O4633)</f>
        <v>0</v>
      </c>
      <c r="P5065" s="98">
        <f>P4201+(P4417*'Emission factors'!$I$16)+('Emission factors'!$I$17*'GHG Estimation'!P4633)</f>
        <v>0</v>
      </c>
      <c r="Q5065" s="98">
        <f>Q4201+(Q4417*'Emission factors'!$I$16)+('Emission factors'!$I$17*'GHG Estimation'!Q4633)</f>
        <v>0</v>
      </c>
      <c r="R5065" s="98">
        <f>R4201+(R4417*'Emission factors'!$I$16)+('Emission factors'!$I$17*'GHG Estimation'!R4633)</f>
        <v>0</v>
      </c>
      <c r="S5065" s="98">
        <f>S4201+(S4417*'Emission factors'!$I$16)+('Emission factors'!$I$17*'GHG Estimation'!S4633)</f>
        <v>0</v>
      </c>
      <c r="T5065" s="98">
        <f>T4201+(T4417*'Emission factors'!$I$16)+('Emission factors'!$I$17*'GHG Estimation'!T4633)</f>
        <v>0</v>
      </c>
      <c r="U5065" s="98">
        <f>U4201+(U4417*'Emission factors'!$I$16)+('Emission factors'!$I$17*'GHG Estimation'!U4633)</f>
        <v>0</v>
      </c>
    </row>
    <row r="5066" spans="1:21" x14ac:dyDescent="0.25">
      <c r="A5066" s="92" t="s">
        <v>11</v>
      </c>
      <c r="B5066" s="92" t="s">
        <v>12</v>
      </c>
      <c r="C5066" s="92" t="s">
        <v>43</v>
      </c>
      <c r="D5066" s="92" t="s">
        <v>43</v>
      </c>
      <c r="E5066" s="92" t="s">
        <v>24</v>
      </c>
      <c r="F5066" s="92" t="s">
        <v>34</v>
      </c>
      <c r="G5066" s="92" t="s">
        <v>97</v>
      </c>
      <c r="H5066" s="92" t="s">
        <v>93</v>
      </c>
      <c r="I5066" s="89" t="s">
        <v>230</v>
      </c>
      <c r="L5066" s="98">
        <f>L4202+(L4418*'Emission factors'!$I$16)+('Emission factors'!$I$17*'GHG Estimation'!L4634)</f>
        <v>0</v>
      </c>
      <c r="M5066" s="98">
        <f>M4202+(M4418*'Emission factors'!$I$16)+('Emission factors'!$I$17*'GHG Estimation'!M4634)</f>
        <v>0</v>
      </c>
      <c r="N5066" s="98">
        <f>N4202+(N4418*'Emission factors'!$I$16)+('Emission factors'!$I$17*'GHG Estimation'!N4634)</f>
        <v>0</v>
      </c>
      <c r="O5066" s="98">
        <f>O4202+(O4418*'Emission factors'!$I$16)+('Emission factors'!$I$17*'GHG Estimation'!O4634)</f>
        <v>0</v>
      </c>
      <c r="P5066" s="98">
        <f>P4202+(P4418*'Emission factors'!$I$16)+('Emission factors'!$I$17*'GHG Estimation'!P4634)</f>
        <v>0</v>
      </c>
      <c r="Q5066" s="98">
        <f>Q4202+(Q4418*'Emission factors'!$I$16)+('Emission factors'!$I$17*'GHG Estimation'!Q4634)</f>
        <v>0</v>
      </c>
      <c r="R5066" s="98">
        <f>R4202+(R4418*'Emission factors'!$I$16)+('Emission factors'!$I$17*'GHG Estimation'!R4634)</f>
        <v>0</v>
      </c>
      <c r="S5066" s="98">
        <f>S4202+(S4418*'Emission factors'!$I$16)+('Emission factors'!$I$17*'GHG Estimation'!S4634)</f>
        <v>0</v>
      </c>
      <c r="T5066" s="98">
        <f>T4202+(T4418*'Emission factors'!$I$16)+('Emission factors'!$I$17*'GHG Estimation'!T4634)</f>
        <v>0</v>
      </c>
      <c r="U5066" s="98">
        <f>U4202+(U4418*'Emission factors'!$I$16)+('Emission factors'!$I$17*'GHG Estimation'!U4634)</f>
        <v>0</v>
      </c>
    </row>
    <row r="5067" spans="1:21" x14ac:dyDescent="0.25">
      <c r="A5067" s="92" t="s">
        <v>11</v>
      </c>
      <c r="B5067" s="92" t="s">
        <v>12</v>
      </c>
      <c r="C5067" s="92" t="s">
        <v>43</v>
      </c>
      <c r="D5067" s="92" t="s">
        <v>43</v>
      </c>
      <c r="E5067" s="92" t="s">
        <v>24</v>
      </c>
      <c r="F5067" s="92" t="s">
        <v>34</v>
      </c>
      <c r="G5067" s="92" t="s">
        <v>97</v>
      </c>
      <c r="H5067" s="92" t="s">
        <v>93</v>
      </c>
      <c r="I5067" s="89" t="s">
        <v>303</v>
      </c>
      <c r="L5067" s="98">
        <f>L4203+(L4419*'Emission factors'!$I$16)+('Emission factors'!$I$17*'GHG Estimation'!L4635)</f>
        <v>11198.24749806</v>
      </c>
      <c r="M5067" s="98">
        <f>M4203+(M4419*'Emission factors'!$I$16)+('Emission factors'!$I$17*'GHG Estimation'!M4635)</f>
        <v>12954.152555680002</v>
      </c>
      <c r="N5067" s="98">
        <f>N4203+(N4419*'Emission factors'!$I$16)+('Emission factors'!$I$17*'GHG Estimation'!N4635)</f>
        <v>16065.409286780006</v>
      </c>
      <c r="O5067" s="98">
        <f>O4203+(O4419*'Emission factors'!$I$16)+('Emission factors'!$I$17*'GHG Estimation'!O4635)</f>
        <v>16933.595825439999</v>
      </c>
      <c r="P5067" s="98">
        <f>P4203+(P4419*'Emission factors'!$I$16)+('Emission factors'!$I$17*'GHG Estimation'!P4635)</f>
        <v>17610.337003000001</v>
      </c>
      <c r="Q5067" s="98">
        <f>Q4203+(Q4419*'Emission factors'!$I$16)+('Emission factors'!$I$17*'GHG Estimation'!Q4635)</f>
        <v>16885.632631280001</v>
      </c>
      <c r="R5067" s="98">
        <f>R4203+(R4419*'Emission factors'!$I$16)+('Emission factors'!$I$17*'GHG Estimation'!R4635)</f>
        <v>14996.558611860002</v>
      </c>
      <c r="S5067" s="98">
        <f>S4203+(S4419*'Emission factors'!$I$16)+('Emission factors'!$I$17*'GHG Estimation'!S4635)</f>
        <v>7492.6513794999992</v>
      </c>
      <c r="T5067" s="98">
        <f>T4203+(T4419*'Emission factors'!$I$16)+('Emission factors'!$I$17*'GHG Estimation'!T4635)</f>
        <v>12666.149711600001</v>
      </c>
      <c r="U5067" s="98">
        <f>U4203+(U4419*'Emission factors'!$I$16)+('Emission factors'!$I$17*'GHG Estimation'!U4635)</f>
        <v>14582.0812025</v>
      </c>
    </row>
    <row r="5068" spans="1:21" x14ac:dyDescent="0.25">
      <c r="A5068" s="92" t="s">
        <v>11</v>
      </c>
      <c r="B5068" s="92" t="s">
        <v>12</v>
      </c>
      <c r="C5068" s="92" t="s">
        <v>43</v>
      </c>
      <c r="D5068" s="92" t="s">
        <v>43</v>
      </c>
      <c r="E5068" s="92" t="s">
        <v>24</v>
      </c>
      <c r="F5068" s="92" t="s">
        <v>34</v>
      </c>
      <c r="G5068" s="92" t="s">
        <v>97</v>
      </c>
      <c r="H5068" s="92" t="s">
        <v>93</v>
      </c>
      <c r="I5068" s="89" t="s">
        <v>225</v>
      </c>
      <c r="L5068" s="98">
        <f>L4204+(L4420*'Emission factors'!$I$16)+('Emission factors'!$I$17*'GHG Estimation'!L4636)</f>
        <v>3160.9374613600003</v>
      </c>
      <c r="M5068" s="98">
        <f>M4204+(M4420*'Emission factors'!$I$16)+('Emission factors'!$I$17*'GHG Estimation'!M4636)</f>
        <v>5339.8357119799985</v>
      </c>
      <c r="N5068" s="98">
        <f>N4204+(N4420*'Emission factors'!$I$16)+('Emission factors'!$I$17*'GHG Estimation'!N4636)</f>
        <v>3382.9150223399993</v>
      </c>
      <c r="O5068" s="98">
        <f>O4204+(O4420*'Emission factors'!$I$16)+('Emission factors'!$I$17*'GHG Estimation'!O4636)</f>
        <v>1972.6740905199997</v>
      </c>
      <c r="P5068" s="98">
        <f>P4204+(P4420*'Emission factors'!$I$16)+('Emission factors'!$I$17*'GHG Estimation'!P4636)</f>
        <v>2749.0723045800005</v>
      </c>
      <c r="Q5068" s="98">
        <f>Q4204+(Q4420*'Emission factors'!$I$16)+('Emission factors'!$I$17*'GHG Estimation'!Q4636)</f>
        <v>4737.6356011599992</v>
      </c>
      <c r="R5068" s="98">
        <f>R4204+(R4420*'Emission factors'!$I$16)+('Emission factors'!$I$17*'GHG Estimation'!R4636)</f>
        <v>8778.1113165200004</v>
      </c>
      <c r="S5068" s="98">
        <f>S4204+(S4420*'Emission factors'!$I$16)+('Emission factors'!$I$17*'GHG Estimation'!S4636)</f>
        <v>8545.6607795999989</v>
      </c>
      <c r="T5068" s="98">
        <f>T4204+(T4420*'Emission factors'!$I$16)+('Emission factors'!$I$17*'GHG Estimation'!T4636)</f>
        <v>3113.4296139799994</v>
      </c>
      <c r="U5068" s="98">
        <f>U4204+(U4420*'Emission factors'!$I$16)+('Emission factors'!$I$17*'GHG Estimation'!U4636)</f>
        <v>4087.7758607000001</v>
      </c>
    </row>
    <row r="5069" spans="1:21" x14ac:dyDescent="0.25">
      <c r="A5069" s="92" t="s">
        <v>11</v>
      </c>
      <c r="B5069" s="92" t="s">
        <v>12</v>
      </c>
      <c r="C5069" s="92" t="s">
        <v>43</v>
      </c>
      <c r="D5069" s="92" t="s">
        <v>43</v>
      </c>
      <c r="E5069" s="92" t="s">
        <v>24</v>
      </c>
      <c r="F5069" s="92" t="s">
        <v>34</v>
      </c>
      <c r="G5069" s="92" t="s">
        <v>97</v>
      </c>
      <c r="H5069" s="92" t="s">
        <v>93</v>
      </c>
      <c r="I5069" s="89" t="s">
        <v>205</v>
      </c>
      <c r="L5069" s="98">
        <f>L4205+(L4421*'Emission factors'!$I$16)+('Emission factors'!$I$17*'GHG Estimation'!L4637)</f>
        <v>16627.179396659998</v>
      </c>
      <c r="M5069" s="98">
        <f>M4205+(M4421*'Emission factors'!$I$16)+('Emission factors'!$I$17*'GHG Estimation'!M4637)</f>
        <v>17545.92540498</v>
      </c>
      <c r="N5069" s="98">
        <f>N4205+(N4421*'Emission factors'!$I$16)+('Emission factors'!$I$17*'GHG Estimation'!N4637)</f>
        <v>16463.022888199994</v>
      </c>
      <c r="O5069" s="98">
        <f>O4205+(O4421*'Emission factors'!$I$16)+('Emission factors'!$I$17*'GHG Estimation'!O4637)</f>
        <v>14973.567593739997</v>
      </c>
      <c r="P5069" s="98">
        <f>P4205+(P4421*'Emission factors'!$I$16)+('Emission factors'!$I$17*'GHG Estimation'!P4637)</f>
        <v>15852.954065479997</v>
      </c>
      <c r="Q5069" s="98">
        <f>Q4205+(Q4421*'Emission factors'!$I$16)+('Emission factors'!$I$17*'GHG Estimation'!Q4637)</f>
        <v>6037.0754831799986</v>
      </c>
      <c r="R5069" s="98">
        <f>R4205+(R4421*'Emission factors'!$I$16)+('Emission factors'!$I$17*'GHG Estimation'!R4637)</f>
        <v>5660.5995585999999</v>
      </c>
      <c r="S5069" s="98">
        <f>S4205+(S4421*'Emission factors'!$I$16)+('Emission factors'!$I$17*'GHG Estimation'!S4637)</f>
        <v>21204.125515719996</v>
      </c>
      <c r="T5069" s="98">
        <f>T4205+(T4421*'Emission factors'!$I$16)+('Emission factors'!$I$17*'GHG Estimation'!T4637)</f>
        <v>20530.651651019998</v>
      </c>
      <c r="U5069" s="98">
        <f>U4205+(U4421*'Emission factors'!$I$16)+('Emission factors'!$I$17*'GHG Estimation'!U4637)</f>
        <v>23591.70040822</v>
      </c>
    </row>
    <row r="5070" spans="1:21" x14ac:dyDescent="0.25">
      <c r="A5070" s="92" t="s">
        <v>11</v>
      </c>
      <c r="B5070" s="92" t="s">
        <v>12</v>
      </c>
      <c r="C5070" s="92" t="s">
        <v>43</v>
      </c>
      <c r="D5070" s="92" t="s">
        <v>43</v>
      </c>
      <c r="E5070" s="92" t="s">
        <v>24</v>
      </c>
      <c r="F5070" s="92" t="s">
        <v>34</v>
      </c>
      <c r="G5070" s="92" t="s">
        <v>97</v>
      </c>
      <c r="H5070" s="92" t="s">
        <v>93</v>
      </c>
      <c r="I5070" s="89" t="s">
        <v>204</v>
      </c>
      <c r="L5070" s="98">
        <f>L4206+(L4422*'Emission factors'!$I$16)+('Emission factors'!$I$17*'GHG Estimation'!L4638)</f>
        <v>28983.49358436</v>
      </c>
      <c r="M5070" s="98">
        <f>M4206+(M4422*'Emission factors'!$I$16)+('Emission factors'!$I$17*'GHG Estimation'!M4638)</f>
        <v>40402.288694739989</v>
      </c>
      <c r="N5070" s="98">
        <f>N4206+(N4422*'Emission factors'!$I$16)+('Emission factors'!$I$17*'GHG Estimation'!N4638)</f>
        <v>27351.714461260002</v>
      </c>
      <c r="O5070" s="98">
        <f>O4206+(O4422*'Emission factors'!$I$16)+('Emission factors'!$I$17*'GHG Estimation'!O4638)</f>
        <v>25958.225497819996</v>
      </c>
      <c r="P5070" s="98">
        <f>P4206+(P4422*'Emission factors'!$I$16)+('Emission factors'!$I$17*'GHG Estimation'!P4638)</f>
        <v>29442.547046919997</v>
      </c>
      <c r="Q5070" s="98">
        <f>Q4206+(Q4422*'Emission factors'!$I$16)+('Emission factors'!$I$17*'GHG Estimation'!Q4638)</f>
        <v>32204.840385199997</v>
      </c>
      <c r="R5070" s="98">
        <f>R4206+(R4422*'Emission factors'!$I$16)+('Emission factors'!$I$17*'GHG Estimation'!R4638)</f>
        <v>30412.499596639998</v>
      </c>
      <c r="S5070" s="98">
        <f>S4206+(S4422*'Emission factors'!$I$16)+('Emission factors'!$I$17*'GHG Estimation'!S4638)</f>
        <v>7440.334431039998</v>
      </c>
      <c r="T5070" s="98">
        <f>T4206+(T4422*'Emission factors'!$I$16)+('Emission factors'!$I$17*'GHG Estimation'!T4638)</f>
        <v>365.14018632</v>
      </c>
      <c r="U5070" s="98">
        <f>U4206+(U4422*'Emission factors'!$I$16)+('Emission factors'!$I$17*'GHG Estimation'!U4638)</f>
        <v>174.29396571999996</v>
      </c>
    </row>
    <row r="5071" spans="1:21" x14ac:dyDescent="0.25">
      <c r="A5071" s="92" t="s">
        <v>11</v>
      </c>
      <c r="B5071" s="92" t="s">
        <v>12</v>
      </c>
      <c r="C5071" s="92" t="s">
        <v>43</v>
      </c>
      <c r="D5071" s="92" t="s">
        <v>43</v>
      </c>
      <c r="E5071" s="92" t="s">
        <v>24</v>
      </c>
      <c r="F5071" s="92" t="s">
        <v>34</v>
      </c>
      <c r="G5071" s="92" t="s">
        <v>97</v>
      </c>
      <c r="H5071" s="92" t="s">
        <v>93</v>
      </c>
      <c r="I5071" s="89" t="s">
        <v>228</v>
      </c>
      <c r="L5071" s="98">
        <f>L4207+(L4423*'Emission factors'!$I$16)+('Emission factors'!$I$17*'GHG Estimation'!L4639)</f>
        <v>0</v>
      </c>
      <c r="M5071" s="98">
        <f>M4207+(M4423*'Emission factors'!$I$16)+('Emission factors'!$I$17*'GHG Estimation'!M4639)</f>
        <v>0</v>
      </c>
      <c r="N5071" s="98">
        <f>N4207+(N4423*'Emission factors'!$I$16)+('Emission factors'!$I$17*'GHG Estimation'!N4639)</f>
        <v>0</v>
      </c>
      <c r="O5071" s="98">
        <f>O4207+(O4423*'Emission factors'!$I$16)+('Emission factors'!$I$17*'GHG Estimation'!O4639)</f>
        <v>0</v>
      </c>
      <c r="P5071" s="98">
        <f>P4207+(P4423*'Emission factors'!$I$16)+('Emission factors'!$I$17*'GHG Estimation'!P4639)</f>
        <v>0</v>
      </c>
      <c r="Q5071" s="98">
        <f>Q4207+(Q4423*'Emission factors'!$I$16)+('Emission factors'!$I$17*'GHG Estimation'!Q4639)</f>
        <v>0</v>
      </c>
      <c r="R5071" s="98">
        <f>R4207+(R4423*'Emission factors'!$I$16)+('Emission factors'!$I$17*'GHG Estimation'!R4639)</f>
        <v>0</v>
      </c>
      <c r="S5071" s="98">
        <f>S4207+(S4423*'Emission factors'!$I$16)+('Emission factors'!$I$17*'GHG Estimation'!S4639)</f>
        <v>0</v>
      </c>
      <c r="T5071" s="98">
        <f>T4207+(T4423*'Emission factors'!$I$16)+('Emission factors'!$I$17*'GHG Estimation'!T4639)</f>
        <v>0</v>
      </c>
      <c r="U5071" s="98">
        <f>U4207+(U4423*'Emission factors'!$I$16)+('Emission factors'!$I$17*'GHG Estimation'!U4639)</f>
        <v>0</v>
      </c>
    </row>
    <row r="5072" spans="1:21" x14ac:dyDescent="0.25">
      <c r="A5072" s="92" t="s">
        <v>11</v>
      </c>
      <c r="B5072" s="92" t="s">
        <v>12</v>
      </c>
      <c r="C5072" s="92" t="s">
        <v>43</v>
      </c>
      <c r="D5072" s="92" t="s">
        <v>43</v>
      </c>
      <c r="E5072" s="92" t="s">
        <v>24</v>
      </c>
      <c r="F5072" s="92" t="s">
        <v>34</v>
      </c>
      <c r="G5072" s="92" t="s">
        <v>97</v>
      </c>
      <c r="H5072" s="92" t="s">
        <v>93</v>
      </c>
      <c r="I5072" s="89" t="s">
        <v>202</v>
      </c>
      <c r="L5072" s="98">
        <f>L4208+(L4424*'Emission factors'!$I$16)+('Emission factors'!$I$17*'GHG Estimation'!L4640)</f>
        <v>93561.772491459982</v>
      </c>
      <c r="M5072" s="98">
        <f>M4208+(M4424*'Emission factors'!$I$16)+('Emission factors'!$I$17*'GHG Estimation'!M4640)</f>
        <v>161971.14748051998</v>
      </c>
      <c r="N5072" s="98">
        <f>N4208+(N4424*'Emission factors'!$I$16)+('Emission factors'!$I$17*'GHG Estimation'!N4640)</f>
        <v>187112.52878625999</v>
      </c>
      <c r="O5072" s="98">
        <f>O4208+(O4424*'Emission factors'!$I$16)+('Emission factors'!$I$17*'GHG Estimation'!O4640)</f>
        <v>195880.53459967999</v>
      </c>
      <c r="P5072" s="98">
        <f>P4208+(P4424*'Emission factors'!$I$16)+('Emission factors'!$I$17*'GHG Estimation'!P4640)</f>
        <v>208718.54177230003</v>
      </c>
      <c r="Q5072" s="98">
        <f>Q4208+(Q4424*'Emission factors'!$I$16)+('Emission factors'!$I$17*'GHG Estimation'!Q4640)</f>
        <v>223097.91377229997</v>
      </c>
      <c r="R5072" s="98">
        <f>R4208+(R4424*'Emission factors'!$I$16)+('Emission factors'!$I$17*'GHG Estimation'!R4640)</f>
        <v>254863.71997618</v>
      </c>
      <c r="S5072" s="98">
        <f>S4208+(S4424*'Emission factors'!$I$16)+('Emission factors'!$I$17*'GHG Estimation'!S4640)</f>
        <v>250056.06482191998</v>
      </c>
      <c r="T5072" s="98">
        <f>T4208+(T4424*'Emission factors'!$I$16)+('Emission factors'!$I$17*'GHG Estimation'!T4640)</f>
        <v>166288.71369431997</v>
      </c>
      <c r="U5072" s="98">
        <f>U4208+(U4424*'Emission factors'!$I$16)+('Emission factors'!$I$17*'GHG Estimation'!U4640)</f>
        <v>159492.19167895993</v>
      </c>
    </row>
    <row r="5073" spans="1:21" x14ac:dyDescent="0.25">
      <c r="A5073" s="92" t="s">
        <v>11</v>
      </c>
      <c r="B5073" s="92" t="s">
        <v>12</v>
      </c>
      <c r="C5073" s="92" t="s">
        <v>43</v>
      </c>
      <c r="D5073" s="92" t="s">
        <v>43</v>
      </c>
      <c r="E5073" s="92" t="s">
        <v>24</v>
      </c>
      <c r="F5073" s="92" t="s">
        <v>34</v>
      </c>
      <c r="G5073" s="92" t="s">
        <v>97</v>
      </c>
      <c r="H5073" s="92" t="s">
        <v>93</v>
      </c>
      <c r="I5073" s="89" t="s">
        <v>190</v>
      </c>
      <c r="L5073" s="98">
        <f>L4209+(L4425*'Emission factors'!$I$16)+('Emission factors'!$I$17*'GHG Estimation'!L4641)</f>
        <v>0</v>
      </c>
      <c r="M5073" s="98">
        <f>M4209+(M4425*'Emission factors'!$I$16)+('Emission factors'!$I$17*'GHG Estimation'!M4641)</f>
        <v>0</v>
      </c>
      <c r="N5073" s="98">
        <f>N4209+(N4425*'Emission factors'!$I$16)+('Emission factors'!$I$17*'GHG Estimation'!N4641)</f>
        <v>0</v>
      </c>
      <c r="O5073" s="98">
        <f>O4209+(O4425*'Emission factors'!$I$16)+('Emission factors'!$I$17*'GHG Estimation'!O4641)</f>
        <v>0</v>
      </c>
      <c r="P5073" s="98">
        <f>P4209+(P4425*'Emission factors'!$I$16)+('Emission factors'!$I$17*'GHG Estimation'!P4641)</f>
        <v>0</v>
      </c>
      <c r="Q5073" s="98">
        <f>Q4209+(Q4425*'Emission factors'!$I$16)+('Emission factors'!$I$17*'GHG Estimation'!Q4641)</f>
        <v>0</v>
      </c>
      <c r="R5073" s="98">
        <f>R4209+(R4425*'Emission factors'!$I$16)+('Emission factors'!$I$17*'GHG Estimation'!R4641)</f>
        <v>0</v>
      </c>
      <c r="S5073" s="98">
        <f>S4209+(S4425*'Emission factors'!$I$16)+('Emission factors'!$I$17*'GHG Estimation'!S4641)</f>
        <v>0</v>
      </c>
      <c r="T5073" s="98">
        <f>T4209+(T4425*'Emission factors'!$I$16)+('Emission factors'!$I$17*'GHG Estimation'!T4641)</f>
        <v>0</v>
      </c>
      <c r="U5073" s="98">
        <f>U4209+(U4425*'Emission factors'!$I$16)+('Emission factors'!$I$17*'GHG Estimation'!U4641)</f>
        <v>11339.0934468</v>
      </c>
    </row>
    <row r="5074" spans="1:21" x14ac:dyDescent="0.25">
      <c r="A5074" s="92" t="s">
        <v>11</v>
      </c>
      <c r="B5074" s="92" t="s">
        <v>12</v>
      </c>
      <c r="C5074" s="92" t="s">
        <v>43</v>
      </c>
      <c r="D5074" s="92" t="s">
        <v>43</v>
      </c>
      <c r="E5074" s="92" t="s">
        <v>24</v>
      </c>
      <c r="F5074" s="92" t="s">
        <v>34</v>
      </c>
      <c r="G5074" s="92" t="s">
        <v>97</v>
      </c>
      <c r="H5074" s="92" t="s">
        <v>93</v>
      </c>
      <c r="I5074" s="89" t="s">
        <v>210</v>
      </c>
      <c r="L5074" s="98">
        <f>L4210+(L4426*'Emission factors'!$I$16)+('Emission factors'!$I$17*'GHG Estimation'!L4642)</f>
        <v>13.205056620000001</v>
      </c>
      <c r="M5074" s="98">
        <f>M4210+(M4426*'Emission factors'!$I$16)+('Emission factors'!$I$17*'GHG Estimation'!M4642)</f>
        <v>0</v>
      </c>
      <c r="N5074" s="98">
        <f>N4210+(N4426*'Emission factors'!$I$16)+('Emission factors'!$I$17*'GHG Estimation'!N4642)</f>
        <v>0</v>
      </c>
      <c r="O5074" s="98">
        <f>O4210+(O4426*'Emission factors'!$I$16)+('Emission factors'!$I$17*'GHG Estimation'!O4642)</f>
        <v>0</v>
      </c>
      <c r="P5074" s="98">
        <f>P4210+(P4426*'Emission factors'!$I$16)+('Emission factors'!$I$17*'GHG Estimation'!P4642)</f>
        <v>0</v>
      </c>
      <c r="Q5074" s="98">
        <f>Q4210+(Q4426*'Emission factors'!$I$16)+('Emission factors'!$I$17*'GHG Estimation'!Q4642)</f>
        <v>0</v>
      </c>
      <c r="R5074" s="98">
        <f>R4210+(R4426*'Emission factors'!$I$16)+('Emission factors'!$I$17*'GHG Estimation'!R4642)</f>
        <v>0</v>
      </c>
      <c r="S5074" s="98">
        <f>S4210+(S4426*'Emission factors'!$I$16)+('Emission factors'!$I$17*'GHG Estimation'!S4642)</f>
        <v>0</v>
      </c>
      <c r="T5074" s="98">
        <f>T4210+(T4426*'Emission factors'!$I$16)+('Emission factors'!$I$17*'GHG Estimation'!T4642)</f>
        <v>0</v>
      </c>
      <c r="U5074" s="98">
        <f>U4210+(U4426*'Emission factors'!$I$16)+('Emission factors'!$I$17*'GHG Estimation'!U4642)</f>
        <v>0</v>
      </c>
    </row>
    <row r="5075" spans="1:21" x14ac:dyDescent="0.25">
      <c r="A5075" s="92" t="s">
        <v>11</v>
      </c>
      <c r="B5075" s="92" t="s">
        <v>12</v>
      </c>
      <c r="C5075" s="92" t="s">
        <v>43</v>
      </c>
      <c r="D5075" s="92" t="s">
        <v>43</v>
      </c>
      <c r="E5075" s="92" t="s">
        <v>24</v>
      </c>
      <c r="F5075" s="92" t="s">
        <v>34</v>
      </c>
      <c r="G5075" s="92" t="s">
        <v>97</v>
      </c>
      <c r="H5075" s="92" t="s">
        <v>93</v>
      </c>
      <c r="I5075" s="89" t="s">
        <v>199</v>
      </c>
      <c r="L5075" s="98">
        <f>L4211+(L4427*'Emission factors'!$I$16)+('Emission factors'!$I$17*'GHG Estimation'!L4643)</f>
        <v>221035.75205669994</v>
      </c>
      <c r="M5075" s="98">
        <f>M4211+(M4427*'Emission factors'!$I$16)+('Emission factors'!$I$17*'GHG Estimation'!M4643)</f>
        <v>243364.94360331993</v>
      </c>
      <c r="N5075" s="98">
        <f>N4211+(N4427*'Emission factors'!$I$16)+('Emission factors'!$I$17*'GHG Estimation'!N4643)</f>
        <v>206422.45163987996</v>
      </c>
      <c r="O5075" s="98">
        <f>O4211+(O4427*'Emission factors'!$I$16)+('Emission factors'!$I$17*'GHG Estimation'!O4643)</f>
        <v>147289.41723006</v>
      </c>
      <c r="P5075" s="98">
        <f>P4211+(P4427*'Emission factors'!$I$16)+('Emission factors'!$I$17*'GHG Estimation'!P4643)</f>
        <v>124216.83611665999</v>
      </c>
      <c r="Q5075" s="98">
        <f>Q4211+(Q4427*'Emission factors'!$I$16)+('Emission factors'!$I$17*'GHG Estimation'!Q4643)</f>
        <v>120615.96176896</v>
      </c>
      <c r="R5075" s="98">
        <f>R4211+(R4427*'Emission factors'!$I$16)+('Emission factors'!$I$17*'GHG Estimation'!R4643)</f>
        <v>117974.04773993997</v>
      </c>
      <c r="S5075" s="98">
        <f>S4211+(S4427*'Emission factors'!$I$16)+('Emission factors'!$I$17*'GHG Estimation'!S4643)</f>
        <v>101631.89945047996</v>
      </c>
      <c r="T5075" s="98">
        <f>T4211+(T4427*'Emission factors'!$I$16)+('Emission factors'!$I$17*'GHG Estimation'!T4643)</f>
        <v>39285.794367259994</v>
      </c>
      <c r="U5075" s="98">
        <f>U4211+(U4427*'Emission factors'!$I$16)+('Emission factors'!$I$17*'GHG Estimation'!U4643)</f>
        <v>50900.923825220008</v>
      </c>
    </row>
    <row r="5076" spans="1:21" x14ac:dyDescent="0.25">
      <c r="A5076" s="92" t="s">
        <v>11</v>
      </c>
      <c r="B5076" s="92" t="s">
        <v>12</v>
      </c>
      <c r="C5076" s="92" t="s">
        <v>43</v>
      </c>
      <c r="D5076" s="92" t="s">
        <v>43</v>
      </c>
      <c r="E5076" s="92" t="s">
        <v>24</v>
      </c>
      <c r="F5076" s="92" t="s">
        <v>34</v>
      </c>
      <c r="G5076" s="92" t="s">
        <v>97</v>
      </c>
      <c r="H5076" s="92" t="s">
        <v>93</v>
      </c>
      <c r="I5076" s="89" t="s">
        <v>233</v>
      </c>
      <c r="L5076" s="98">
        <f>L4212+(L4428*'Emission factors'!$I$16)+('Emission factors'!$I$17*'GHG Estimation'!L4644)</f>
        <v>8586.5461273199999</v>
      </c>
      <c r="M5076" s="98">
        <f>M4212+(M4428*'Emission factors'!$I$16)+('Emission factors'!$I$17*'GHG Estimation'!M4644)</f>
        <v>9770.2879845199986</v>
      </c>
      <c r="N5076" s="98">
        <f>N4212+(N4428*'Emission factors'!$I$16)+('Emission factors'!$I$17*'GHG Estimation'!N4644)</f>
        <v>7004.1441699599991</v>
      </c>
      <c r="O5076" s="98">
        <f>O4212+(O4428*'Emission factors'!$I$16)+('Emission factors'!$I$17*'GHG Estimation'!O4644)</f>
        <v>6679.2981793999998</v>
      </c>
      <c r="P5076" s="98">
        <f>P4212+(P4428*'Emission factors'!$I$16)+('Emission factors'!$I$17*'GHG Estimation'!P4644)</f>
        <v>9970.448842759999</v>
      </c>
      <c r="Q5076" s="98">
        <f>Q4212+(Q4428*'Emission factors'!$I$16)+('Emission factors'!$I$17*'GHG Estimation'!Q4644)</f>
        <v>13587.372167319998</v>
      </c>
      <c r="R5076" s="98">
        <f>R4212+(R4428*'Emission factors'!$I$16)+('Emission factors'!$I$17*'GHG Estimation'!R4644)</f>
        <v>16233.192592400001</v>
      </c>
      <c r="S5076" s="98">
        <f>S4212+(S4428*'Emission factors'!$I$16)+('Emission factors'!$I$17*'GHG Estimation'!S4644)</f>
        <v>16065.473195099998</v>
      </c>
      <c r="T5076" s="98">
        <f>T4212+(T4428*'Emission factors'!$I$16)+('Emission factors'!$I$17*'GHG Estimation'!T4644)</f>
        <v>8365.5112140599995</v>
      </c>
      <c r="U5076" s="98">
        <f>U4212+(U4428*'Emission factors'!$I$16)+('Emission factors'!$I$17*'GHG Estimation'!U4644)</f>
        <v>13682.443781860002</v>
      </c>
    </row>
    <row r="5077" spans="1:21" x14ac:dyDescent="0.25">
      <c r="A5077" s="92" t="s">
        <v>11</v>
      </c>
      <c r="B5077" s="92" t="s">
        <v>12</v>
      </c>
      <c r="C5077" s="92" t="s">
        <v>43</v>
      </c>
      <c r="D5077" s="92" t="s">
        <v>43</v>
      </c>
      <c r="E5077" s="92" t="s">
        <v>24</v>
      </c>
      <c r="F5077" s="92" t="s">
        <v>34</v>
      </c>
      <c r="G5077" s="92" t="s">
        <v>97</v>
      </c>
      <c r="H5077" s="92" t="s">
        <v>93</v>
      </c>
      <c r="I5077" s="89" t="s">
        <v>200</v>
      </c>
      <c r="L5077" s="98">
        <f>L4213+(L4429*'Emission factors'!$I$16)+('Emission factors'!$I$17*'GHG Estimation'!L4645)</f>
        <v>3240.3036062599999</v>
      </c>
      <c r="M5077" s="98">
        <f>M4213+(M4429*'Emission factors'!$I$16)+('Emission factors'!$I$17*'GHG Estimation'!M4645)</f>
        <v>1090.65938912</v>
      </c>
      <c r="N5077" s="98">
        <f>N4213+(N4429*'Emission factors'!$I$16)+('Emission factors'!$I$17*'GHG Estimation'!N4645)</f>
        <v>7487.9780835999973</v>
      </c>
      <c r="O5077" s="98">
        <f>O4213+(O4429*'Emission factors'!$I$16)+('Emission factors'!$I$17*'GHG Estimation'!O4645)</f>
        <v>13725.438104139999</v>
      </c>
      <c r="P5077" s="98">
        <f>P4213+(P4429*'Emission factors'!$I$16)+('Emission factors'!$I$17*'GHG Estimation'!P4645)</f>
        <v>25683.755240499991</v>
      </c>
      <c r="Q5077" s="98">
        <f>Q4213+(Q4429*'Emission factors'!$I$16)+('Emission factors'!$I$17*'GHG Estimation'!Q4645)</f>
        <v>30833.248009899999</v>
      </c>
      <c r="R5077" s="98">
        <f>R4213+(R4429*'Emission factors'!$I$16)+('Emission factors'!$I$17*'GHG Estimation'!R4645)</f>
        <v>30212.72218832</v>
      </c>
      <c r="S5077" s="98">
        <f>S4213+(S4429*'Emission factors'!$I$16)+('Emission factors'!$I$17*'GHG Estimation'!S4645)</f>
        <v>28566.515761980001</v>
      </c>
      <c r="T5077" s="98">
        <f>T4213+(T4429*'Emission factors'!$I$16)+('Emission factors'!$I$17*'GHG Estimation'!T4645)</f>
        <v>25490.073088199995</v>
      </c>
      <c r="U5077" s="98">
        <f>U4213+(U4429*'Emission factors'!$I$16)+('Emission factors'!$I$17*'GHG Estimation'!U4645)</f>
        <v>24329.545928239997</v>
      </c>
    </row>
    <row r="5078" spans="1:21" x14ac:dyDescent="0.25">
      <c r="A5078" s="92" t="s">
        <v>11</v>
      </c>
      <c r="B5078" s="92" t="s">
        <v>12</v>
      </c>
      <c r="C5078" s="92" t="s">
        <v>43</v>
      </c>
      <c r="D5078" s="92" t="s">
        <v>43</v>
      </c>
      <c r="E5078" s="92" t="s">
        <v>44</v>
      </c>
      <c r="F5078" s="92" t="s">
        <v>34</v>
      </c>
      <c r="G5078" s="92" t="s">
        <v>97</v>
      </c>
      <c r="H5078" s="92" t="s">
        <v>93</v>
      </c>
      <c r="I5078" s="89" t="s">
        <v>227</v>
      </c>
      <c r="J5078" s="92" t="s">
        <v>99</v>
      </c>
      <c r="L5078" s="98">
        <f>L4214+(L4430*'Emission factors'!$I$16)+('Emission factors'!$I$17*'GHG Estimation'!L4646)</f>
        <v>0</v>
      </c>
      <c r="M5078" s="98">
        <f>M4214+(M4430*'Emission factors'!$I$16)+('Emission factors'!$I$17*'GHG Estimation'!M4646)</f>
        <v>0</v>
      </c>
      <c r="N5078" s="98">
        <f>N4214+(N4430*'Emission factors'!$I$16)+('Emission factors'!$I$17*'GHG Estimation'!N4646)</f>
        <v>0</v>
      </c>
      <c r="O5078" s="98">
        <f>O4214+(O4430*'Emission factors'!$I$16)+('Emission factors'!$I$17*'GHG Estimation'!O4646)</f>
        <v>0</v>
      </c>
      <c r="P5078" s="98">
        <f>P4214+(P4430*'Emission factors'!$I$16)+('Emission factors'!$I$17*'GHG Estimation'!P4646)</f>
        <v>0</v>
      </c>
      <c r="Q5078" s="98">
        <f>Q4214+(Q4430*'Emission factors'!$I$16)+('Emission factors'!$I$17*'GHG Estimation'!Q4646)</f>
        <v>0</v>
      </c>
      <c r="R5078" s="98">
        <f>R4214+(R4430*'Emission factors'!$I$16)+('Emission factors'!$I$17*'GHG Estimation'!R4646)</f>
        <v>0</v>
      </c>
      <c r="S5078" s="98">
        <f>S4214+(S4430*'Emission factors'!$I$16)+('Emission factors'!$I$17*'GHG Estimation'!S4646)</f>
        <v>0</v>
      </c>
      <c r="T5078" s="98">
        <f>T4214+(T4430*'Emission factors'!$I$16)+('Emission factors'!$I$17*'GHG Estimation'!T4646)</f>
        <v>0</v>
      </c>
      <c r="U5078" s="98">
        <f>U4214+(U4430*'Emission factors'!$I$16)+('Emission factors'!$I$17*'GHG Estimation'!U4646)</f>
        <v>0</v>
      </c>
    </row>
    <row r="5079" spans="1:21" x14ac:dyDescent="0.25">
      <c r="A5079" s="92" t="s">
        <v>11</v>
      </c>
      <c r="B5079" s="92" t="s">
        <v>12</v>
      </c>
      <c r="C5079" s="92" t="s">
        <v>43</v>
      </c>
      <c r="D5079" s="92" t="s">
        <v>43</v>
      </c>
      <c r="E5079" s="92" t="s">
        <v>44</v>
      </c>
      <c r="F5079" s="92" t="s">
        <v>34</v>
      </c>
      <c r="G5079" s="92" t="s">
        <v>97</v>
      </c>
      <c r="H5079" s="92" t="s">
        <v>93</v>
      </c>
      <c r="I5079" s="89" t="s">
        <v>203</v>
      </c>
      <c r="L5079" s="98">
        <f>L4215+(L4431*'Emission factors'!$I$16)+('Emission factors'!$I$17*'GHG Estimation'!L4647)</f>
        <v>7770.2691215799987</v>
      </c>
      <c r="M5079" s="98">
        <f>M4215+(M4431*'Emission factors'!$I$16)+('Emission factors'!$I$17*'GHG Estimation'!M4647)</f>
        <v>1921.5714001399997</v>
      </c>
      <c r="N5079" s="98">
        <f>N4215+(N4431*'Emission factors'!$I$16)+('Emission factors'!$I$17*'GHG Estimation'!N4647)</f>
        <v>866.4210713199999</v>
      </c>
      <c r="O5079" s="98">
        <f>O4215+(O4431*'Emission factors'!$I$16)+('Emission factors'!$I$17*'GHG Estimation'!O4647)</f>
        <v>588.30005122</v>
      </c>
      <c r="P5079" s="98">
        <f>P4215+(P4431*'Emission factors'!$I$16)+('Emission factors'!$I$17*'GHG Estimation'!P4647)</f>
        <v>942.74358247999999</v>
      </c>
      <c r="Q5079" s="98">
        <f>Q4215+(Q4431*'Emission factors'!$I$16)+('Emission factors'!$I$17*'GHG Estimation'!Q4647)</f>
        <v>620.29415391999987</v>
      </c>
      <c r="R5079" s="98">
        <f>R4215+(R4431*'Emission factors'!$I$16)+('Emission factors'!$I$17*'GHG Estimation'!R4647)</f>
        <v>337.05247967999998</v>
      </c>
      <c r="S5079" s="98">
        <f>S4215+(S4431*'Emission factors'!$I$16)+('Emission factors'!$I$17*'GHG Estimation'!S4647)</f>
        <v>307.39103065999996</v>
      </c>
      <c r="T5079" s="98">
        <f>T4215+(T4431*'Emission factors'!$I$16)+('Emission factors'!$I$17*'GHG Estimation'!T4647)</f>
        <v>1282.43228036</v>
      </c>
      <c r="U5079" s="98">
        <f>U4215+(U4431*'Emission factors'!$I$16)+('Emission factors'!$I$17*'GHG Estimation'!U4647)</f>
        <v>401.46407770000002</v>
      </c>
    </row>
    <row r="5080" spans="1:21" x14ac:dyDescent="0.25">
      <c r="A5080" s="92" t="s">
        <v>11</v>
      </c>
      <c r="B5080" s="92" t="s">
        <v>12</v>
      </c>
      <c r="C5080" s="92" t="s">
        <v>43</v>
      </c>
      <c r="D5080" s="92" t="s">
        <v>43</v>
      </c>
      <c r="E5080" s="92" t="s">
        <v>44</v>
      </c>
      <c r="F5080" s="92" t="s">
        <v>34</v>
      </c>
      <c r="G5080" s="92" t="s">
        <v>97</v>
      </c>
      <c r="H5080" s="92" t="s">
        <v>93</v>
      </c>
      <c r="I5080" s="89" t="s">
        <v>191</v>
      </c>
      <c r="L5080" s="98">
        <f>L4216+(L4432*'Emission factors'!$I$16)+('Emission factors'!$I$17*'GHG Estimation'!L4648)</f>
        <v>0</v>
      </c>
      <c r="M5080" s="98">
        <f>M4216+(M4432*'Emission factors'!$I$16)+('Emission factors'!$I$17*'GHG Estimation'!M4648)</f>
        <v>0</v>
      </c>
      <c r="N5080" s="98">
        <f>N4216+(N4432*'Emission factors'!$I$16)+('Emission factors'!$I$17*'GHG Estimation'!N4648)</f>
        <v>0</v>
      </c>
      <c r="O5080" s="98">
        <f>O4216+(O4432*'Emission factors'!$I$16)+('Emission factors'!$I$17*'GHG Estimation'!O4648)</f>
        <v>0</v>
      </c>
      <c r="P5080" s="98">
        <f>P4216+(P4432*'Emission factors'!$I$16)+('Emission factors'!$I$17*'GHG Estimation'!P4648)</f>
        <v>0</v>
      </c>
      <c r="Q5080" s="98">
        <f>Q4216+(Q4432*'Emission factors'!$I$16)+('Emission factors'!$I$17*'GHG Estimation'!Q4648)</f>
        <v>0</v>
      </c>
      <c r="R5080" s="98">
        <f>R4216+(R4432*'Emission factors'!$I$16)+('Emission factors'!$I$17*'GHG Estimation'!R4648)</f>
        <v>0</v>
      </c>
      <c r="S5080" s="98">
        <f>S4216+(S4432*'Emission factors'!$I$16)+('Emission factors'!$I$17*'GHG Estimation'!S4648)</f>
        <v>0</v>
      </c>
      <c r="T5080" s="98">
        <f>T4216+(T4432*'Emission factors'!$I$16)+('Emission factors'!$I$17*'GHG Estimation'!T4648)</f>
        <v>0</v>
      </c>
      <c r="U5080" s="98">
        <f>U4216+(U4432*'Emission factors'!$I$16)+('Emission factors'!$I$17*'GHG Estimation'!U4648)</f>
        <v>0</v>
      </c>
    </row>
    <row r="5081" spans="1:21" x14ac:dyDescent="0.25">
      <c r="A5081" s="92" t="s">
        <v>11</v>
      </c>
      <c r="B5081" s="92" t="s">
        <v>12</v>
      </c>
      <c r="C5081" s="92" t="s">
        <v>43</v>
      </c>
      <c r="D5081" s="92" t="s">
        <v>43</v>
      </c>
      <c r="E5081" s="92" t="s">
        <v>44</v>
      </c>
      <c r="F5081" s="92" t="s">
        <v>34</v>
      </c>
      <c r="G5081" s="92" t="s">
        <v>97</v>
      </c>
      <c r="H5081" s="92" t="s">
        <v>93</v>
      </c>
      <c r="I5081" s="89" t="s">
        <v>192</v>
      </c>
      <c r="L5081" s="98">
        <f>L4217+(L4433*'Emission factors'!$I$16)+('Emission factors'!$I$17*'GHG Estimation'!L4649)</f>
        <v>116.16934868</v>
      </c>
      <c r="M5081" s="98">
        <f>M4217+(M4433*'Emission factors'!$I$16)+('Emission factors'!$I$17*'GHG Estimation'!M4649)</f>
        <v>27.816096280000004</v>
      </c>
      <c r="N5081" s="98">
        <f>N4217+(N4433*'Emission factors'!$I$16)+('Emission factors'!$I$17*'GHG Estimation'!N4649)</f>
        <v>0</v>
      </c>
      <c r="O5081" s="98">
        <f>O4217+(O4433*'Emission factors'!$I$16)+('Emission factors'!$I$17*'GHG Estimation'!O4649)</f>
        <v>556.21807457999989</v>
      </c>
      <c r="P5081" s="98">
        <f>P4217+(P4433*'Emission factors'!$I$16)+('Emission factors'!$I$17*'GHG Estimation'!P4649)</f>
        <v>185.40602485999997</v>
      </c>
      <c r="Q5081" s="98">
        <f>Q4217+(Q4433*'Emission factors'!$I$16)+('Emission factors'!$I$17*'GHG Estimation'!Q4649)</f>
        <v>0</v>
      </c>
      <c r="R5081" s="98">
        <f>R4217+(R4433*'Emission factors'!$I$16)+('Emission factors'!$I$17*'GHG Estimation'!R4649)</f>
        <v>0</v>
      </c>
      <c r="S5081" s="98">
        <f>S4217+(S4433*'Emission factors'!$I$16)+('Emission factors'!$I$17*'GHG Estimation'!S4649)</f>
        <v>0</v>
      </c>
      <c r="T5081" s="98">
        <f>T4217+(T4433*'Emission factors'!$I$16)+('Emission factors'!$I$17*'GHG Estimation'!T4649)</f>
        <v>0</v>
      </c>
      <c r="U5081" s="98">
        <f>U4217+(U4433*'Emission factors'!$I$16)+('Emission factors'!$I$17*'GHG Estimation'!U4649)</f>
        <v>0</v>
      </c>
    </row>
    <row r="5082" spans="1:21" x14ac:dyDescent="0.25">
      <c r="A5082" s="92" t="s">
        <v>11</v>
      </c>
      <c r="B5082" s="92" t="s">
        <v>12</v>
      </c>
      <c r="C5082" s="92" t="s">
        <v>43</v>
      </c>
      <c r="D5082" s="92" t="s">
        <v>43</v>
      </c>
      <c r="E5082" s="92" t="s">
        <v>44</v>
      </c>
      <c r="F5082" s="92" t="s">
        <v>34</v>
      </c>
      <c r="G5082" s="92" t="s">
        <v>97</v>
      </c>
      <c r="H5082" s="92" t="s">
        <v>93</v>
      </c>
      <c r="I5082" s="89" t="s">
        <v>206</v>
      </c>
      <c r="L5082" s="98">
        <f>L4218+(L4434*'Emission factors'!$I$16)+('Emission factors'!$I$17*'GHG Estimation'!L4650)</f>
        <v>1766.7534949399997</v>
      </c>
      <c r="M5082" s="98">
        <f>M4218+(M4434*'Emission factors'!$I$16)+('Emission factors'!$I$17*'GHG Estimation'!M4650)</f>
        <v>437.58825557999995</v>
      </c>
      <c r="N5082" s="98">
        <f>N4218+(N4434*'Emission factors'!$I$16)+('Emission factors'!$I$17*'GHG Estimation'!N4650)</f>
        <v>387.17257963999987</v>
      </c>
      <c r="O5082" s="98">
        <f>O4218+(O4434*'Emission factors'!$I$16)+('Emission factors'!$I$17*'GHG Estimation'!O4650)</f>
        <v>88.616874219999985</v>
      </c>
      <c r="P5082" s="98">
        <f>P4218+(P4434*'Emission factors'!$I$16)+('Emission factors'!$I$17*'GHG Estimation'!P4650)</f>
        <v>588.93114588000003</v>
      </c>
      <c r="Q5082" s="98">
        <f>Q4218+(Q4434*'Emission factors'!$I$16)+('Emission factors'!$I$17*'GHG Estimation'!Q4650)</f>
        <v>1361.7824481800003</v>
      </c>
      <c r="R5082" s="98">
        <f>R4218+(R4434*'Emission factors'!$I$16)+('Emission factors'!$I$17*'GHG Estimation'!R4650)</f>
        <v>1337.2416533000001</v>
      </c>
      <c r="S5082" s="98">
        <f>S4218+(S4434*'Emission factors'!$I$16)+('Emission factors'!$I$17*'GHG Estimation'!S4650)</f>
        <v>1424.4924871799999</v>
      </c>
      <c r="T5082" s="98">
        <f>T4218+(T4434*'Emission factors'!$I$16)+('Emission factors'!$I$17*'GHG Estimation'!T4650)</f>
        <v>778.26753241999984</v>
      </c>
      <c r="U5082" s="98">
        <f>U4218+(U4434*'Emission factors'!$I$16)+('Emission factors'!$I$17*'GHG Estimation'!U4650)</f>
        <v>463.39123977999992</v>
      </c>
    </row>
    <row r="5083" spans="1:21" x14ac:dyDescent="0.25">
      <c r="A5083" s="92" t="s">
        <v>11</v>
      </c>
      <c r="B5083" s="92" t="s">
        <v>12</v>
      </c>
      <c r="C5083" s="92" t="s">
        <v>43</v>
      </c>
      <c r="D5083" s="92" t="s">
        <v>43</v>
      </c>
      <c r="E5083" s="92" t="s">
        <v>44</v>
      </c>
      <c r="F5083" s="92" t="s">
        <v>34</v>
      </c>
      <c r="G5083" s="92" t="s">
        <v>97</v>
      </c>
      <c r="H5083" s="92" t="s">
        <v>93</v>
      </c>
      <c r="I5083" s="89" t="s">
        <v>220</v>
      </c>
      <c r="L5083" s="98">
        <f>L4219+(L4435*'Emission factors'!$I$16)+('Emission factors'!$I$17*'GHG Estimation'!L4651)</f>
        <v>134.93442913999996</v>
      </c>
      <c r="M5083" s="98">
        <f>M4219+(M4435*'Emission factors'!$I$16)+('Emission factors'!$I$17*'GHG Estimation'!M4651)</f>
        <v>20.442673859999996</v>
      </c>
      <c r="N5083" s="98">
        <f>N4219+(N4435*'Emission factors'!$I$16)+('Emission factors'!$I$17*'GHG Estimation'!N4651)</f>
        <v>0</v>
      </c>
      <c r="O5083" s="98">
        <f>O4219+(O4435*'Emission factors'!$I$16)+('Emission factors'!$I$17*'GHG Estimation'!O4651)</f>
        <v>342.54060665999998</v>
      </c>
      <c r="P5083" s="98">
        <f>P4219+(P4435*'Emission factors'!$I$16)+('Emission factors'!$I$17*'GHG Estimation'!P4651)</f>
        <v>114.18020221999998</v>
      </c>
      <c r="Q5083" s="98">
        <f>Q4219+(Q4435*'Emission factors'!$I$16)+('Emission factors'!$I$17*'GHG Estimation'!Q4651)</f>
        <v>0</v>
      </c>
      <c r="R5083" s="98">
        <f>R4219+(R4435*'Emission factors'!$I$16)+('Emission factors'!$I$17*'GHG Estimation'!R4651)</f>
        <v>0</v>
      </c>
      <c r="S5083" s="98">
        <f>S4219+(S4435*'Emission factors'!$I$16)+('Emission factors'!$I$17*'GHG Estimation'!S4651)</f>
        <v>0</v>
      </c>
      <c r="T5083" s="98">
        <f>T4219+(T4435*'Emission factors'!$I$16)+('Emission factors'!$I$17*'GHG Estimation'!T4651)</f>
        <v>0</v>
      </c>
      <c r="U5083" s="98">
        <f>U4219+(U4435*'Emission factors'!$I$16)+('Emission factors'!$I$17*'GHG Estimation'!U4651)</f>
        <v>0</v>
      </c>
    </row>
    <row r="5084" spans="1:21" x14ac:dyDescent="0.25">
      <c r="A5084" s="92" t="s">
        <v>11</v>
      </c>
      <c r="B5084" s="92" t="s">
        <v>12</v>
      </c>
      <c r="C5084" s="92" t="s">
        <v>43</v>
      </c>
      <c r="D5084" s="92" t="s">
        <v>43</v>
      </c>
      <c r="E5084" s="92" t="s">
        <v>44</v>
      </c>
      <c r="F5084" s="92" t="s">
        <v>34</v>
      </c>
      <c r="G5084" s="92" t="s">
        <v>97</v>
      </c>
      <c r="H5084" s="92" t="s">
        <v>93</v>
      </c>
      <c r="I5084" s="89" t="s">
        <v>193</v>
      </c>
      <c r="L5084" s="98">
        <f>L4220+(L4436*'Emission factors'!$I$16)+('Emission factors'!$I$17*'GHG Estimation'!L4652)</f>
        <v>212.67091188000001</v>
      </c>
      <c r="M5084" s="98">
        <f>M4220+(M4436*'Emission factors'!$I$16)+('Emission factors'!$I$17*'GHG Estimation'!M4652)</f>
        <v>239.56033751999993</v>
      </c>
      <c r="N5084" s="98">
        <f>N4220+(N4436*'Emission factors'!$I$16)+('Emission factors'!$I$17*'GHG Estimation'!N4652)</f>
        <v>577.67529302000003</v>
      </c>
      <c r="O5084" s="98">
        <f>O4220+(O4436*'Emission factors'!$I$16)+('Emission factors'!$I$17*'GHG Estimation'!O4652)</f>
        <v>171.09056118000001</v>
      </c>
      <c r="P5084" s="98">
        <f>P4220+(P4436*'Emission factors'!$I$16)+('Emission factors'!$I$17*'GHG Estimation'!P4652)</f>
        <v>0</v>
      </c>
      <c r="Q5084" s="98">
        <f>Q4220+(Q4436*'Emission factors'!$I$16)+('Emission factors'!$I$17*'GHG Estimation'!Q4652)</f>
        <v>0</v>
      </c>
      <c r="R5084" s="98">
        <f>R4220+(R4436*'Emission factors'!$I$16)+('Emission factors'!$I$17*'GHG Estimation'!R4652)</f>
        <v>0</v>
      </c>
      <c r="S5084" s="98">
        <f>S4220+(S4436*'Emission factors'!$I$16)+('Emission factors'!$I$17*'GHG Estimation'!S4652)</f>
        <v>0</v>
      </c>
      <c r="T5084" s="98">
        <f>T4220+(T4436*'Emission factors'!$I$16)+('Emission factors'!$I$17*'GHG Estimation'!T4652)</f>
        <v>0</v>
      </c>
      <c r="U5084" s="98">
        <f>U4220+(U4436*'Emission factors'!$I$16)+('Emission factors'!$I$17*'GHG Estimation'!U4652)</f>
        <v>0</v>
      </c>
    </row>
    <row r="5085" spans="1:21" x14ac:dyDescent="0.25">
      <c r="A5085" s="92" t="s">
        <v>11</v>
      </c>
      <c r="B5085" s="92" t="s">
        <v>12</v>
      </c>
      <c r="C5085" s="92" t="s">
        <v>43</v>
      </c>
      <c r="D5085" s="92" t="s">
        <v>43</v>
      </c>
      <c r="E5085" s="92" t="s">
        <v>44</v>
      </c>
      <c r="F5085" s="92" t="s">
        <v>34</v>
      </c>
      <c r="G5085" s="92" t="s">
        <v>97</v>
      </c>
      <c r="H5085" s="92" t="s">
        <v>93</v>
      </c>
      <c r="I5085" s="89" t="s">
        <v>259</v>
      </c>
      <c r="L5085" s="98">
        <f>L4221+(L4437*'Emission factors'!$I$16)+('Emission factors'!$I$17*'GHG Estimation'!L4653)</f>
        <v>0</v>
      </c>
      <c r="M5085" s="98">
        <f>M4221+(M4437*'Emission factors'!$I$16)+('Emission factors'!$I$17*'GHG Estimation'!M4653)</f>
        <v>0</v>
      </c>
      <c r="N5085" s="98">
        <f>N4221+(N4437*'Emission factors'!$I$16)+('Emission factors'!$I$17*'GHG Estimation'!N4653)</f>
        <v>0</v>
      </c>
      <c r="O5085" s="98">
        <f>O4221+(O4437*'Emission factors'!$I$16)+('Emission factors'!$I$17*'GHG Estimation'!O4653)</f>
        <v>0</v>
      </c>
      <c r="P5085" s="98">
        <f>P4221+(P4437*'Emission factors'!$I$16)+('Emission factors'!$I$17*'GHG Estimation'!P4653)</f>
        <v>0</v>
      </c>
      <c r="Q5085" s="98">
        <f>Q4221+(Q4437*'Emission factors'!$I$16)+('Emission factors'!$I$17*'GHG Estimation'!Q4653)</f>
        <v>33.743592959999994</v>
      </c>
      <c r="R5085" s="98">
        <f>R4221+(R4437*'Emission factors'!$I$16)+('Emission factors'!$I$17*'GHG Estimation'!R4653)</f>
        <v>11.247864319999998</v>
      </c>
      <c r="S5085" s="98">
        <f>S4221+(S4437*'Emission factors'!$I$16)+('Emission factors'!$I$17*'GHG Estimation'!S4653)</f>
        <v>0</v>
      </c>
      <c r="T5085" s="98">
        <f>T4221+(T4437*'Emission factors'!$I$16)+('Emission factors'!$I$17*'GHG Estimation'!T4653)</f>
        <v>0</v>
      </c>
      <c r="U5085" s="98">
        <f>U4221+(U4437*'Emission factors'!$I$16)+('Emission factors'!$I$17*'GHG Estimation'!U4653)</f>
        <v>0</v>
      </c>
    </row>
    <row r="5086" spans="1:21" x14ac:dyDescent="0.25">
      <c r="A5086" s="92" t="s">
        <v>11</v>
      </c>
      <c r="B5086" s="92" t="s">
        <v>12</v>
      </c>
      <c r="C5086" s="92" t="s">
        <v>43</v>
      </c>
      <c r="D5086" s="92" t="s">
        <v>43</v>
      </c>
      <c r="E5086" s="92" t="s">
        <v>44</v>
      </c>
      <c r="F5086" s="92" t="s">
        <v>34</v>
      </c>
      <c r="G5086" s="92" t="s">
        <v>97</v>
      </c>
      <c r="H5086" s="92" t="s">
        <v>93</v>
      </c>
      <c r="I5086" s="89" t="s">
        <v>223</v>
      </c>
      <c r="L5086" s="98">
        <f>L4222+(L4438*'Emission factors'!$I$16)+('Emission factors'!$I$17*'GHG Estimation'!L4654)</f>
        <v>0</v>
      </c>
      <c r="M5086" s="98">
        <f>M4222+(M4438*'Emission factors'!$I$16)+('Emission factors'!$I$17*'GHG Estimation'!M4654)</f>
        <v>0</v>
      </c>
      <c r="N5086" s="98">
        <f>N4222+(N4438*'Emission factors'!$I$16)+('Emission factors'!$I$17*'GHG Estimation'!N4654)</f>
        <v>0</v>
      </c>
      <c r="O5086" s="98">
        <f>O4222+(O4438*'Emission factors'!$I$16)+('Emission factors'!$I$17*'GHG Estimation'!O4654)</f>
        <v>0</v>
      </c>
      <c r="P5086" s="98">
        <f>P4222+(P4438*'Emission factors'!$I$16)+('Emission factors'!$I$17*'GHG Estimation'!P4654)</f>
        <v>0</v>
      </c>
      <c r="Q5086" s="98">
        <f>Q4222+(Q4438*'Emission factors'!$I$16)+('Emission factors'!$I$17*'GHG Estimation'!Q4654)</f>
        <v>0</v>
      </c>
      <c r="R5086" s="98">
        <f>R4222+(R4438*'Emission factors'!$I$16)+('Emission factors'!$I$17*'GHG Estimation'!R4654)</f>
        <v>0</v>
      </c>
      <c r="S5086" s="98">
        <f>S4222+(S4438*'Emission factors'!$I$16)+('Emission factors'!$I$17*'GHG Estimation'!S4654)</f>
        <v>0</v>
      </c>
      <c r="T5086" s="98">
        <f>T4222+(T4438*'Emission factors'!$I$16)+('Emission factors'!$I$17*'GHG Estimation'!T4654)</f>
        <v>0</v>
      </c>
      <c r="U5086" s="98">
        <f>U4222+(U4438*'Emission factors'!$I$16)+('Emission factors'!$I$17*'GHG Estimation'!U4654)</f>
        <v>0</v>
      </c>
    </row>
    <row r="5087" spans="1:21" x14ac:dyDescent="0.25">
      <c r="A5087" s="92" t="s">
        <v>11</v>
      </c>
      <c r="B5087" s="92" t="s">
        <v>12</v>
      </c>
      <c r="C5087" s="92" t="s">
        <v>43</v>
      </c>
      <c r="D5087" s="92" t="s">
        <v>43</v>
      </c>
      <c r="E5087" s="92" t="s">
        <v>44</v>
      </c>
      <c r="F5087" s="92" t="s">
        <v>34</v>
      </c>
      <c r="G5087" s="92" t="s">
        <v>97</v>
      </c>
      <c r="H5087" s="92" t="s">
        <v>93</v>
      </c>
      <c r="I5087" s="89" t="s">
        <v>221</v>
      </c>
      <c r="L5087" s="98">
        <f>L4223+(L4439*'Emission factors'!$I$16)+('Emission factors'!$I$17*'GHG Estimation'!L4655)</f>
        <v>3214.4287252000008</v>
      </c>
      <c r="M5087" s="98">
        <f>M4223+(M4439*'Emission factors'!$I$16)+('Emission factors'!$I$17*'GHG Estimation'!M4655)</f>
        <v>2290.2025784399998</v>
      </c>
      <c r="N5087" s="98">
        <f>N4223+(N4439*'Emission factors'!$I$16)+('Emission factors'!$I$17*'GHG Estimation'!N4655)</f>
        <v>518.02486484000008</v>
      </c>
      <c r="O5087" s="98">
        <f>O4223+(O4439*'Emission factors'!$I$16)+('Emission factors'!$I$17*'GHG Estimation'!O4655)</f>
        <v>1390.4133755400001</v>
      </c>
      <c r="P5087" s="98">
        <f>P4223+(P4439*'Emission factors'!$I$16)+('Emission factors'!$I$17*'GHG Estimation'!P4655)</f>
        <v>692.51055552000003</v>
      </c>
      <c r="Q5087" s="98">
        <f>Q4223+(Q4439*'Emission factors'!$I$16)+('Emission factors'!$I$17*'GHG Estimation'!Q4655)</f>
        <v>76.346476779999975</v>
      </c>
      <c r="R5087" s="98">
        <f>R4223+(R4439*'Emission factors'!$I$16)+('Emission factors'!$I$17*'GHG Estimation'!R4655)</f>
        <v>0</v>
      </c>
      <c r="S5087" s="98">
        <f>S4223+(S4439*'Emission factors'!$I$16)+('Emission factors'!$I$17*'GHG Estimation'!S4655)</f>
        <v>216.74506728</v>
      </c>
      <c r="T5087" s="98">
        <f>T4223+(T4439*'Emission factors'!$I$16)+('Emission factors'!$I$17*'GHG Estimation'!T4655)</f>
        <v>317.63233893999995</v>
      </c>
      <c r="U5087" s="98">
        <f>U4223+(U4439*'Emission factors'!$I$16)+('Emission factors'!$I$17*'GHG Estimation'!U4655)</f>
        <v>81.794661059999981</v>
      </c>
    </row>
    <row r="5088" spans="1:21" x14ac:dyDescent="0.25">
      <c r="A5088" s="92" t="s">
        <v>11</v>
      </c>
      <c r="B5088" s="92" t="s">
        <v>12</v>
      </c>
      <c r="C5088" s="92" t="s">
        <v>43</v>
      </c>
      <c r="D5088" s="92" t="s">
        <v>43</v>
      </c>
      <c r="E5088" s="92" t="s">
        <v>44</v>
      </c>
      <c r="F5088" s="92" t="s">
        <v>34</v>
      </c>
      <c r="G5088" s="92" t="s">
        <v>97</v>
      </c>
      <c r="H5088" s="92" t="s">
        <v>93</v>
      </c>
      <c r="I5088" s="89" t="s">
        <v>222</v>
      </c>
      <c r="L5088" s="98">
        <f>L4224+(L4440*'Emission factors'!$I$16)+('Emission factors'!$I$17*'GHG Estimation'!L4656)</f>
        <v>247.09353073999995</v>
      </c>
      <c r="M5088" s="98">
        <f>M4224+(M4440*'Emission factors'!$I$16)+('Emission factors'!$I$17*'GHG Estimation'!M4656)</f>
        <v>215.37902693999999</v>
      </c>
      <c r="N5088" s="98">
        <f>N4224+(N4440*'Emission factors'!$I$16)+('Emission factors'!$I$17*'GHG Estimation'!N4656)</f>
        <v>176.50679129999997</v>
      </c>
      <c r="O5088" s="98">
        <f>O4224+(O4440*'Emission factors'!$I$16)+('Emission factors'!$I$17*'GHG Estimation'!O4656)</f>
        <v>62.694061919999996</v>
      </c>
      <c r="P5088" s="98">
        <f>P4224+(P4440*'Emission factors'!$I$16)+('Emission factors'!$I$17*'GHG Estimation'!P4656)</f>
        <v>6.8142246199999992</v>
      </c>
      <c r="Q5088" s="98">
        <f>Q4224+(Q4440*'Emission factors'!$I$16)+('Emission factors'!$I$17*'GHG Estimation'!Q4656)</f>
        <v>0</v>
      </c>
      <c r="R5088" s="98">
        <f>R4224+(R4440*'Emission factors'!$I$16)+('Emission factors'!$I$17*'GHG Estimation'!R4656)</f>
        <v>0</v>
      </c>
      <c r="S5088" s="98">
        <f>S4224+(S4440*'Emission factors'!$I$16)+('Emission factors'!$I$17*'GHG Estimation'!S4656)</f>
        <v>0</v>
      </c>
      <c r="T5088" s="98">
        <f>T4224+(T4440*'Emission factors'!$I$16)+('Emission factors'!$I$17*'GHG Estimation'!T4656)</f>
        <v>171.73763292000001</v>
      </c>
      <c r="U5088" s="98">
        <f>U4224+(U4440*'Emission factors'!$I$16)+('Emission factors'!$I$17*'GHG Estimation'!U4656)</f>
        <v>265.84263412000001</v>
      </c>
    </row>
    <row r="5089" spans="1:21" x14ac:dyDescent="0.25">
      <c r="A5089" s="92" t="s">
        <v>11</v>
      </c>
      <c r="B5089" s="92" t="s">
        <v>12</v>
      </c>
      <c r="C5089" s="92" t="s">
        <v>43</v>
      </c>
      <c r="D5089" s="92" t="s">
        <v>43</v>
      </c>
      <c r="E5089" s="92" t="s">
        <v>44</v>
      </c>
      <c r="F5089" s="92" t="s">
        <v>34</v>
      </c>
      <c r="G5089" s="92" t="s">
        <v>97</v>
      </c>
      <c r="H5089" s="92" t="s">
        <v>93</v>
      </c>
      <c r="I5089" s="89" t="s">
        <v>201</v>
      </c>
      <c r="L5089" s="98">
        <f>L4225+(L4441*'Emission factors'!$I$16)+('Emission factors'!$I$17*'GHG Estimation'!L4657)</f>
        <v>31429.592520899998</v>
      </c>
      <c r="M5089" s="98">
        <f>M4225+(M4441*'Emission factors'!$I$16)+('Emission factors'!$I$17*'GHG Estimation'!M4657)</f>
        <v>18984.293986139997</v>
      </c>
      <c r="N5089" s="98">
        <f>N4225+(N4441*'Emission factors'!$I$16)+('Emission factors'!$I$17*'GHG Estimation'!N4657)</f>
        <v>4410.7844870600002</v>
      </c>
      <c r="O5089" s="98">
        <f>O4225+(O4441*'Emission factors'!$I$16)+('Emission factors'!$I$17*'GHG Estimation'!O4657)</f>
        <v>654.39723118000018</v>
      </c>
      <c r="P5089" s="98">
        <f>P4225+(P4441*'Emission factors'!$I$16)+('Emission factors'!$I$17*'GHG Estimation'!P4657)</f>
        <v>658.38351263999994</v>
      </c>
      <c r="Q5089" s="98">
        <f>Q4225+(Q4441*'Emission factors'!$I$16)+('Emission factors'!$I$17*'GHG Estimation'!Q4657)</f>
        <v>301.20790069999993</v>
      </c>
      <c r="R5089" s="98">
        <f>R4225+(R4441*'Emission factors'!$I$16)+('Emission factors'!$I$17*'GHG Estimation'!R4657)</f>
        <v>82.449721339999982</v>
      </c>
      <c r="S5089" s="98">
        <f>S4225+(S4441*'Emission factors'!$I$16)+('Emission factors'!$I$17*'GHG Estimation'!S4657)</f>
        <v>95.399144680000006</v>
      </c>
      <c r="T5089" s="98">
        <f>T4225+(T4441*'Emission factors'!$I$16)+('Emission factors'!$I$17*'GHG Estimation'!T4657)</f>
        <v>109.02759391999999</v>
      </c>
      <c r="U5089" s="98">
        <f>U4225+(U4441*'Emission factors'!$I$16)+('Emission factors'!$I$17*'GHG Estimation'!U4657)</f>
        <v>111.08863723999997</v>
      </c>
    </row>
    <row r="5090" spans="1:21" x14ac:dyDescent="0.25">
      <c r="A5090" s="92" t="s">
        <v>11</v>
      </c>
      <c r="B5090" s="92" t="s">
        <v>12</v>
      </c>
      <c r="C5090" s="92" t="s">
        <v>43</v>
      </c>
      <c r="D5090" s="92" t="s">
        <v>43</v>
      </c>
      <c r="E5090" s="92" t="s">
        <v>44</v>
      </c>
      <c r="F5090" s="92" t="s">
        <v>34</v>
      </c>
      <c r="G5090" s="92" t="s">
        <v>97</v>
      </c>
      <c r="H5090" s="92" t="s">
        <v>93</v>
      </c>
      <c r="I5090" s="89" t="s">
        <v>207</v>
      </c>
      <c r="L5090" s="98">
        <f>L4226+(L4442*'Emission factors'!$I$16)+('Emission factors'!$I$17*'GHG Estimation'!L4658)</f>
        <v>4490.7258068400006</v>
      </c>
      <c r="M5090" s="98">
        <f>M4226+(M4442*'Emission factors'!$I$16)+('Emission factors'!$I$17*'GHG Estimation'!M4658)</f>
        <v>2218.8489391600001</v>
      </c>
      <c r="N5090" s="98">
        <f>N4226+(N4442*'Emission factors'!$I$16)+('Emission factors'!$I$17*'GHG Estimation'!N4658)</f>
        <v>765.48586841999986</v>
      </c>
      <c r="O5090" s="98">
        <f>O4226+(O4442*'Emission factors'!$I$16)+('Emission factors'!$I$17*'GHG Estimation'!O4658)</f>
        <v>674.78398526000001</v>
      </c>
      <c r="P5090" s="98">
        <f>P4226+(P4442*'Emission factors'!$I$16)+('Emission factors'!$I$17*'GHG Estimation'!P4658)</f>
        <v>184.03199598</v>
      </c>
      <c r="Q5090" s="98">
        <f>Q4226+(Q4442*'Emission factors'!$I$16)+('Emission factors'!$I$17*'GHG Estimation'!Q4658)</f>
        <v>0</v>
      </c>
      <c r="R5090" s="98">
        <f>R4226+(R4442*'Emission factors'!$I$16)+('Emission factors'!$I$17*'GHG Estimation'!R4658)</f>
        <v>0</v>
      </c>
      <c r="S5090" s="98">
        <f>S4226+(S4442*'Emission factors'!$I$16)+('Emission factors'!$I$17*'GHG Estimation'!S4658)</f>
        <v>0</v>
      </c>
      <c r="T5090" s="98">
        <f>T4226+(T4442*'Emission factors'!$I$16)+('Emission factors'!$I$17*'GHG Estimation'!T4658)</f>
        <v>0</v>
      </c>
      <c r="U5090" s="98">
        <f>U4226+(U4442*'Emission factors'!$I$16)+('Emission factors'!$I$17*'GHG Estimation'!U4658)</f>
        <v>0</v>
      </c>
    </row>
    <row r="5091" spans="1:21" x14ac:dyDescent="0.25">
      <c r="A5091" s="92" t="s">
        <v>11</v>
      </c>
      <c r="B5091" s="92" t="s">
        <v>12</v>
      </c>
      <c r="C5091" s="92" t="s">
        <v>43</v>
      </c>
      <c r="D5091" s="92" t="s">
        <v>43</v>
      </c>
      <c r="E5091" s="92" t="s">
        <v>44</v>
      </c>
      <c r="F5091" s="92" t="s">
        <v>34</v>
      </c>
      <c r="G5091" s="92" t="s">
        <v>97</v>
      </c>
      <c r="H5091" s="92" t="s">
        <v>93</v>
      </c>
      <c r="I5091" s="89" t="s">
        <v>218</v>
      </c>
      <c r="L5091" s="98">
        <f>L4227+(L4443*'Emission factors'!$I$16)+('Emission factors'!$I$17*'GHG Estimation'!L4659)</f>
        <v>3092.49963918</v>
      </c>
      <c r="M5091" s="98">
        <f>M4227+(M4443*'Emission factors'!$I$16)+('Emission factors'!$I$17*'GHG Estimation'!M4659)</f>
        <v>1252.8587052800001</v>
      </c>
      <c r="N5091" s="98">
        <f>N4227+(N4443*'Emission factors'!$I$16)+('Emission factors'!$I$17*'GHG Estimation'!N4659)</f>
        <v>122.70397440000001</v>
      </c>
      <c r="O5091" s="98">
        <f>O4227+(O4443*'Emission factors'!$I$16)+('Emission factors'!$I$17*'GHG Estimation'!O4659)</f>
        <v>143.09871702000001</v>
      </c>
      <c r="P5091" s="98">
        <f>P4227+(P4443*'Emission factors'!$I$16)+('Emission factors'!$I$17*'GHG Estimation'!P4659)</f>
        <v>211.24096321999997</v>
      </c>
      <c r="Q5091" s="98">
        <f>Q4227+(Q4443*'Emission factors'!$I$16)+('Emission factors'!$I$17*'GHG Estimation'!Q4659)</f>
        <v>320.29252276000005</v>
      </c>
      <c r="R5091" s="98">
        <f>R4227+(R4443*'Emission factors'!$I$16)+('Emission factors'!$I$17*'GHG Estimation'!R4659)</f>
        <v>129.47825632000001</v>
      </c>
      <c r="S5091" s="98">
        <f>S4227+(S4443*'Emission factors'!$I$16)+('Emission factors'!$I$17*'GHG Estimation'!S4659)</f>
        <v>74.956470819999964</v>
      </c>
      <c r="T5091" s="98">
        <f>T4227+(T4443*'Emission factors'!$I$16)+('Emission factors'!$I$17*'GHG Estimation'!T4659)</f>
        <v>184.00803036000002</v>
      </c>
      <c r="U5091" s="98">
        <f>U4227+(U4443*'Emission factors'!$I$16)+('Emission factors'!$I$17*'GHG Estimation'!U4659)</f>
        <v>156.7351548</v>
      </c>
    </row>
    <row r="5092" spans="1:21" x14ac:dyDescent="0.25">
      <c r="A5092" s="92" t="s">
        <v>11</v>
      </c>
      <c r="B5092" s="92" t="s">
        <v>12</v>
      </c>
      <c r="C5092" s="92" t="s">
        <v>43</v>
      </c>
      <c r="D5092" s="92" t="s">
        <v>43</v>
      </c>
      <c r="E5092" s="92" t="s">
        <v>44</v>
      </c>
      <c r="F5092" s="92" t="s">
        <v>34</v>
      </c>
      <c r="G5092" s="92" t="s">
        <v>97</v>
      </c>
      <c r="H5092" s="92" t="s">
        <v>93</v>
      </c>
      <c r="I5092" s="89" t="s">
        <v>194</v>
      </c>
      <c r="L5092" s="98">
        <f>L4228+(L4444*'Emission factors'!$I$16)+('Emission factors'!$I$17*'GHG Estimation'!L4660)</f>
        <v>1066.0227317599997</v>
      </c>
      <c r="M5092" s="98">
        <f>M4228+(M4444*'Emission factors'!$I$16)+('Emission factors'!$I$17*'GHG Estimation'!M4660)</f>
        <v>931.08830262000004</v>
      </c>
      <c r="N5092" s="98">
        <f>N4228+(N4444*'Emission factors'!$I$16)+('Emission factors'!$I$17*'GHG Estimation'!N4660)</f>
        <v>219.47714796000002</v>
      </c>
      <c r="O5092" s="98">
        <f>O4228+(O4444*'Emission factors'!$I$16)+('Emission factors'!$I$17*'GHG Estimation'!O4660)</f>
        <v>6.8142246199999992</v>
      </c>
      <c r="P5092" s="98">
        <f>P4228+(P4444*'Emission factors'!$I$16)+('Emission factors'!$I$17*'GHG Estimation'!P4660)</f>
        <v>0</v>
      </c>
      <c r="Q5092" s="98">
        <f>Q4228+(Q4444*'Emission factors'!$I$16)+('Emission factors'!$I$17*'GHG Estimation'!Q4660)</f>
        <v>0</v>
      </c>
      <c r="R5092" s="98">
        <f>R4228+(R4444*'Emission factors'!$I$16)+('Emission factors'!$I$17*'GHG Estimation'!R4660)</f>
        <v>0</v>
      </c>
      <c r="S5092" s="98">
        <f>S4228+(S4444*'Emission factors'!$I$16)+('Emission factors'!$I$17*'GHG Estimation'!S4660)</f>
        <v>0</v>
      </c>
      <c r="T5092" s="98">
        <f>T4228+(T4444*'Emission factors'!$I$16)+('Emission factors'!$I$17*'GHG Estimation'!T4660)</f>
        <v>0</v>
      </c>
      <c r="U5092" s="98">
        <f>U4228+(U4444*'Emission factors'!$I$16)+('Emission factors'!$I$17*'GHG Estimation'!U4660)</f>
        <v>0</v>
      </c>
    </row>
    <row r="5093" spans="1:21" x14ac:dyDescent="0.25">
      <c r="A5093" s="92" t="s">
        <v>11</v>
      </c>
      <c r="B5093" s="92" t="s">
        <v>12</v>
      </c>
      <c r="C5093" s="92" t="s">
        <v>43</v>
      </c>
      <c r="D5093" s="92" t="s">
        <v>43</v>
      </c>
      <c r="E5093" s="92" t="s">
        <v>44</v>
      </c>
      <c r="F5093" s="92" t="s">
        <v>34</v>
      </c>
      <c r="G5093" s="92" t="s">
        <v>97</v>
      </c>
      <c r="H5093" s="92" t="s">
        <v>93</v>
      </c>
      <c r="I5093" s="89" t="s">
        <v>195</v>
      </c>
      <c r="L5093" s="98">
        <f>L4229+(L4445*'Emission factors'!$I$16)+('Emission factors'!$I$17*'GHG Estimation'!L4661)</f>
        <v>16.360529920000001</v>
      </c>
      <c r="M5093" s="98">
        <f>M4229+(M4445*'Emission factors'!$I$16)+('Emission factors'!$I$17*'GHG Estimation'!M4661)</f>
        <v>0</v>
      </c>
      <c r="N5093" s="98">
        <f>N4229+(N4445*'Emission factors'!$I$16)+('Emission factors'!$I$17*'GHG Estimation'!N4661)</f>
        <v>0</v>
      </c>
      <c r="O5093" s="98">
        <f>O4229+(O4445*'Emission factors'!$I$16)+('Emission factors'!$I$17*'GHG Estimation'!O4661)</f>
        <v>0</v>
      </c>
      <c r="P5093" s="98">
        <f>P4229+(P4445*'Emission factors'!$I$16)+('Emission factors'!$I$17*'GHG Estimation'!P4661)</f>
        <v>0</v>
      </c>
      <c r="Q5093" s="98">
        <f>Q4229+(Q4445*'Emission factors'!$I$16)+('Emission factors'!$I$17*'GHG Estimation'!Q4661)</f>
        <v>0</v>
      </c>
      <c r="R5093" s="98">
        <f>R4229+(R4445*'Emission factors'!$I$16)+('Emission factors'!$I$17*'GHG Estimation'!R4661)</f>
        <v>0</v>
      </c>
      <c r="S5093" s="98">
        <f>S4229+(S4445*'Emission factors'!$I$16)+('Emission factors'!$I$17*'GHG Estimation'!S4661)</f>
        <v>0</v>
      </c>
      <c r="T5093" s="98">
        <f>T4229+(T4445*'Emission factors'!$I$16)+('Emission factors'!$I$17*'GHG Estimation'!T4661)</f>
        <v>579.77627904000008</v>
      </c>
      <c r="U5093" s="98">
        <f>U4229+(U4445*'Emission factors'!$I$16)+('Emission factors'!$I$17*'GHG Estimation'!U4661)</f>
        <v>1009.2401894400001</v>
      </c>
    </row>
    <row r="5094" spans="1:21" x14ac:dyDescent="0.25">
      <c r="A5094" s="92" t="s">
        <v>11</v>
      </c>
      <c r="B5094" s="92" t="s">
        <v>12</v>
      </c>
      <c r="C5094" s="92" t="s">
        <v>43</v>
      </c>
      <c r="D5094" s="92" t="s">
        <v>43</v>
      </c>
      <c r="E5094" s="92" t="s">
        <v>44</v>
      </c>
      <c r="F5094" s="92" t="s">
        <v>34</v>
      </c>
      <c r="G5094" s="92" t="s">
        <v>97</v>
      </c>
      <c r="H5094" s="92" t="s">
        <v>93</v>
      </c>
      <c r="I5094" s="89" t="s">
        <v>209</v>
      </c>
      <c r="L5094" s="98">
        <f>L4230+(L4446*'Emission factors'!$I$16)+('Emission factors'!$I$17*'GHG Estimation'!L4662)</f>
        <v>2839.2070014000005</v>
      </c>
      <c r="M5094" s="98">
        <f>M4230+(M4446*'Emission factors'!$I$16)+('Emission factors'!$I$17*'GHG Estimation'!M4662)</f>
        <v>1788.9696246800002</v>
      </c>
      <c r="N5094" s="98">
        <f>N4230+(N4446*'Emission factors'!$I$16)+('Emission factors'!$I$17*'GHG Estimation'!N4662)</f>
        <v>780.44041530000015</v>
      </c>
      <c r="O5094" s="98">
        <f>O4230+(O4446*'Emission factors'!$I$16)+('Emission factors'!$I$17*'GHG Estimation'!O4662)</f>
        <v>838.94049372000006</v>
      </c>
      <c r="P5094" s="98">
        <f>P4230+(P4446*'Emission factors'!$I$16)+('Emission factors'!$I$17*'GHG Estimation'!P4662)</f>
        <v>963.03447408</v>
      </c>
      <c r="Q5094" s="98">
        <f>Q4230+(Q4446*'Emission factors'!$I$16)+('Emission factors'!$I$17*'GHG Estimation'!Q4662)</f>
        <v>759.81400501999985</v>
      </c>
      <c r="R5094" s="98">
        <f>R4230+(R4446*'Emission factors'!$I$16)+('Emission factors'!$I$17*'GHG Estimation'!R4662)</f>
        <v>665.66906112000004</v>
      </c>
      <c r="S5094" s="98">
        <f>S4230+(S4446*'Emission factors'!$I$16)+('Emission factors'!$I$17*'GHG Estimation'!S4662)</f>
        <v>701.45772032000013</v>
      </c>
      <c r="T5094" s="98">
        <f>T4230+(T4446*'Emission factors'!$I$16)+('Emission factors'!$I$17*'GHG Estimation'!T4662)</f>
        <v>178.94329600000003</v>
      </c>
      <c r="U5094" s="98">
        <f>U4230+(U4446*'Emission factors'!$I$16)+('Emission factors'!$I$17*'GHG Estimation'!U4662)</f>
        <v>0</v>
      </c>
    </row>
    <row r="5095" spans="1:21" x14ac:dyDescent="0.25">
      <c r="A5095" s="92" t="s">
        <v>11</v>
      </c>
      <c r="B5095" s="92" t="s">
        <v>12</v>
      </c>
      <c r="C5095" s="92" t="s">
        <v>43</v>
      </c>
      <c r="D5095" s="92" t="s">
        <v>43</v>
      </c>
      <c r="E5095" s="92" t="s">
        <v>44</v>
      </c>
      <c r="F5095" s="92" t="s">
        <v>34</v>
      </c>
      <c r="G5095" s="92" t="s">
        <v>97</v>
      </c>
      <c r="H5095" s="92" t="s">
        <v>93</v>
      </c>
      <c r="I5095" s="89" t="s">
        <v>208</v>
      </c>
      <c r="L5095" s="98">
        <f>L4231+(L4447*'Emission factors'!$I$16)+('Emission factors'!$I$17*'GHG Estimation'!L4663)</f>
        <v>6.8142246199999992</v>
      </c>
      <c r="M5095" s="98">
        <f>M4231+(M4447*'Emission factors'!$I$16)+('Emission factors'!$I$17*'GHG Estimation'!M4663)</f>
        <v>0</v>
      </c>
      <c r="N5095" s="98">
        <f>N4231+(N4447*'Emission factors'!$I$16)+('Emission factors'!$I$17*'GHG Estimation'!N4663)</f>
        <v>0</v>
      </c>
      <c r="O5095" s="98">
        <f>O4231+(O4447*'Emission factors'!$I$16)+('Emission factors'!$I$17*'GHG Estimation'!O4663)</f>
        <v>0</v>
      </c>
      <c r="P5095" s="98">
        <f>P4231+(P4447*'Emission factors'!$I$16)+('Emission factors'!$I$17*'GHG Estimation'!P4663)</f>
        <v>0</v>
      </c>
      <c r="Q5095" s="98">
        <f>Q4231+(Q4447*'Emission factors'!$I$16)+('Emission factors'!$I$17*'GHG Estimation'!Q4663)</f>
        <v>199.36999277999999</v>
      </c>
      <c r="R5095" s="98">
        <f>R4231+(R4447*'Emission factors'!$I$16)+('Emission factors'!$I$17*'GHG Estimation'!R4663)</f>
        <v>133.94385017999997</v>
      </c>
      <c r="S5095" s="98">
        <f>S4231+(S4447*'Emission factors'!$I$16)+('Emission factors'!$I$17*'GHG Estimation'!S4663)</f>
        <v>89.982914559999983</v>
      </c>
      <c r="T5095" s="98">
        <f>T4231+(T4447*'Emission factors'!$I$16)+('Emission factors'!$I$17*'GHG Estimation'!T4663)</f>
        <v>22.495728639999996</v>
      </c>
      <c r="U5095" s="98">
        <f>U4231+(U4447*'Emission factors'!$I$16)+('Emission factors'!$I$17*'GHG Estimation'!U4663)</f>
        <v>0</v>
      </c>
    </row>
    <row r="5096" spans="1:21" x14ac:dyDescent="0.25">
      <c r="A5096" s="92" t="s">
        <v>11</v>
      </c>
      <c r="B5096" s="92" t="s">
        <v>12</v>
      </c>
      <c r="C5096" s="92" t="s">
        <v>43</v>
      </c>
      <c r="D5096" s="92" t="s">
        <v>43</v>
      </c>
      <c r="E5096" s="92" t="s">
        <v>44</v>
      </c>
      <c r="F5096" s="92" t="s">
        <v>34</v>
      </c>
      <c r="G5096" s="92" t="s">
        <v>97</v>
      </c>
      <c r="H5096" s="92" t="s">
        <v>93</v>
      </c>
      <c r="I5096" s="89" t="s">
        <v>226</v>
      </c>
      <c r="L5096" s="98">
        <f>L4232+(L4448*'Emission factors'!$I$16)+('Emission factors'!$I$17*'GHG Estimation'!L4664)</f>
        <v>0</v>
      </c>
      <c r="M5096" s="98">
        <f>M4232+(M4448*'Emission factors'!$I$16)+('Emission factors'!$I$17*'GHG Estimation'!M4664)</f>
        <v>0</v>
      </c>
      <c r="N5096" s="98">
        <f>N4232+(N4448*'Emission factors'!$I$16)+('Emission factors'!$I$17*'GHG Estimation'!N4664)</f>
        <v>0</v>
      </c>
      <c r="O5096" s="98">
        <f>O4232+(O4448*'Emission factors'!$I$16)+('Emission factors'!$I$17*'GHG Estimation'!O4664)</f>
        <v>0</v>
      </c>
      <c r="P5096" s="98">
        <f>P4232+(P4448*'Emission factors'!$I$16)+('Emission factors'!$I$17*'GHG Estimation'!P4664)</f>
        <v>0</v>
      </c>
      <c r="Q5096" s="98">
        <f>Q4232+(Q4448*'Emission factors'!$I$16)+('Emission factors'!$I$17*'GHG Estimation'!Q4664)</f>
        <v>0</v>
      </c>
      <c r="R5096" s="98">
        <f>R4232+(R4448*'Emission factors'!$I$16)+('Emission factors'!$I$17*'GHG Estimation'!R4664)</f>
        <v>0</v>
      </c>
      <c r="S5096" s="98">
        <f>S4232+(S4448*'Emission factors'!$I$16)+('Emission factors'!$I$17*'GHG Estimation'!S4664)</f>
        <v>0</v>
      </c>
      <c r="T5096" s="98">
        <f>T4232+(T4448*'Emission factors'!$I$16)+('Emission factors'!$I$17*'GHG Estimation'!T4664)</f>
        <v>0</v>
      </c>
      <c r="U5096" s="98">
        <f>U4232+(U4448*'Emission factors'!$I$16)+('Emission factors'!$I$17*'GHG Estimation'!U4664)</f>
        <v>0</v>
      </c>
    </row>
    <row r="5097" spans="1:21" x14ac:dyDescent="0.25">
      <c r="A5097" s="92" t="s">
        <v>11</v>
      </c>
      <c r="B5097" s="92" t="s">
        <v>12</v>
      </c>
      <c r="C5097" s="92" t="s">
        <v>43</v>
      </c>
      <c r="D5097" s="92" t="s">
        <v>43</v>
      </c>
      <c r="E5097" s="92" t="s">
        <v>44</v>
      </c>
      <c r="F5097" s="92" t="s">
        <v>34</v>
      </c>
      <c r="G5097" s="92" t="s">
        <v>97</v>
      </c>
      <c r="H5097" s="92" t="s">
        <v>93</v>
      </c>
      <c r="I5097" s="89" t="s">
        <v>196</v>
      </c>
      <c r="L5097" s="98">
        <f>L4233+(L4449*'Emission factors'!$I$16)+('Emission factors'!$I$17*'GHG Estimation'!L4665)</f>
        <v>1446.5568346599998</v>
      </c>
      <c r="M5097" s="98">
        <f>M4233+(M4449*'Emission factors'!$I$16)+('Emission factors'!$I$17*'GHG Estimation'!M4665)</f>
        <v>758.65566672</v>
      </c>
      <c r="N5097" s="98">
        <f>N4233+(N4449*'Emission factors'!$I$16)+('Emission factors'!$I$17*'GHG Estimation'!N4665)</f>
        <v>241.29385070000001</v>
      </c>
      <c r="O5097" s="98">
        <f>O4233+(O4449*'Emission factors'!$I$16)+('Emission factors'!$I$17*'GHG Estimation'!O4665)</f>
        <v>856.80286915999989</v>
      </c>
      <c r="P5097" s="98">
        <f>P4233+(P4449*'Emission factors'!$I$16)+('Emission factors'!$I$17*'GHG Estimation'!P4665)</f>
        <v>552.7670253</v>
      </c>
      <c r="Q5097" s="98">
        <f>Q4233+(Q4449*'Emission factors'!$I$16)+('Emission factors'!$I$17*'GHG Estimation'!Q4665)</f>
        <v>92.691029619999981</v>
      </c>
      <c r="R5097" s="98">
        <f>R4233+(R4449*'Emission factors'!$I$16)+('Emission factors'!$I$17*'GHG Estimation'!R4665)</f>
        <v>0</v>
      </c>
      <c r="S5097" s="98">
        <f>S4233+(S4449*'Emission factors'!$I$16)+('Emission factors'!$I$17*'GHG Estimation'!S4665)</f>
        <v>0</v>
      </c>
      <c r="T5097" s="98">
        <f>T4233+(T4449*'Emission factors'!$I$16)+('Emission factors'!$I$17*'GHG Estimation'!T4665)</f>
        <v>253.5562596</v>
      </c>
      <c r="U5097" s="98">
        <f>U4233+(U4449*'Emission factors'!$I$16)+('Emission factors'!$I$17*'GHG Estimation'!U4665)</f>
        <v>248.06014407999996</v>
      </c>
    </row>
    <row r="5098" spans="1:21" x14ac:dyDescent="0.25">
      <c r="A5098" s="92" t="s">
        <v>11</v>
      </c>
      <c r="B5098" s="92" t="s">
        <v>12</v>
      </c>
      <c r="C5098" s="92" t="s">
        <v>43</v>
      </c>
      <c r="D5098" s="92" t="s">
        <v>43</v>
      </c>
      <c r="E5098" s="92" t="s">
        <v>44</v>
      </c>
      <c r="F5098" s="92" t="s">
        <v>34</v>
      </c>
      <c r="G5098" s="92" t="s">
        <v>97</v>
      </c>
      <c r="H5098" s="92" t="s">
        <v>93</v>
      </c>
      <c r="I5098" s="89" t="s">
        <v>197</v>
      </c>
      <c r="L5098" s="98">
        <f>L4234+(L4450*'Emission factors'!$I$16)+('Emission factors'!$I$17*'GHG Estimation'!L4666)</f>
        <v>13745.824858219998</v>
      </c>
      <c r="M5098" s="98">
        <f>M4234+(M4450*'Emission factors'!$I$16)+('Emission factors'!$I$17*'GHG Estimation'!M4666)</f>
        <v>5723.2217236600009</v>
      </c>
      <c r="N5098" s="98">
        <f>N4234+(N4450*'Emission factors'!$I$16)+('Emission factors'!$I$17*'GHG Estimation'!N4666)</f>
        <v>3338.9460981799989</v>
      </c>
      <c r="O5098" s="98">
        <f>O4234+(O4450*'Emission factors'!$I$16)+('Emission factors'!$I$17*'GHG Estimation'!O4666)</f>
        <v>1957.3600593399995</v>
      </c>
      <c r="P5098" s="98">
        <f>P4234+(P4450*'Emission factors'!$I$16)+('Emission factors'!$I$17*'GHG Estimation'!P4666)</f>
        <v>1026.3356650399999</v>
      </c>
      <c r="Q5098" s="98">
        <f>Q4234+(Q4450*'Emission factors'!$I$16)+('Emission factors'!$I$17*'GHG Estimation'!Q4666)</f>
        <v>1267.11026064</v>
      </c>
      <c r="R5098" s="98">
        <f>R4234+(R4450*'Emission factors'!$I$16)+('Emission factors'!$I$17*'GHG Estimation'!R4666)</f>
        <v>1308.0834823</v>
      </c>
      <c r="S5098" s="98">
        <f>S4234+(S4450*'Emission factors'!$I$16)+('Emission factors'!$I$17*'GHG Estimation'!S4666)</f>
        <v>971.28663589999974</v>
      </c>
      <c r="T5098" s="98">
        <f>T4234+(T4450*'Emission factors'!$I$16)+('Emission factors'!$I$17*'GHG Estimation'!T4666)</f>
        <v>217.42409317999994</v>
      </c>
      <c r="U5098" s="98">
        <f>U4234+(U4450*'Emission factors'!$I$16)+('Emission factors'!$I$17*'GHG Estimation'!U4666)</f>
        <v>0</v>
      </c>
    </row>
    <row r="5099" spans="1:21" x14ac:dyDescent="0.25">
      <c r="A5099" s="92" t="s">
        <v>11</v>
      </c>
      <c r="B5099" s="92" t="s">
        <v>12</v>
      </c>
      <c r="C5099" s="92" t="s">
        <v>43</v>
      </c>
      <c r="D5099" s="92" t="s">
        <v>43</v>
      </c>
      <c r="E5099" s="92" t="s">
        <v>44</v>
      </c>
      <c r="F5099" s="92" t="s">
        <v>34</v>
      </c>
      <c r="G5099" s="92" t="s">
        <v>97</v>
      </c>
      <c r="H5099" s="92" t="s">
        <v>93</v>
      </c>
      <c r="I5099" s="89" t="s">
        <v>229</v>
      </c>
      <c r="L5099" s="98">
        <f>L4235+(L4451*'Emission factors'!$I$16)+('Emission factors'!$I$17*'GHG Estimation'!L4667)</f>
        <v>0</v>
      </c>
      <c r="M5099" s="98">
        <f>M4235+(M4451*'Emission factors'!$I$16)+('Emission factors'!$I$17*'GHG Estimation'!M4667)</f>
        <v>0</v>
      </c>
      <c r="N5099" s="98">
        <f>N4235+(N4451*'Emission factors'!$I$16)+('Emission factors'!$I$17*'GHG Estimation'!N4667)</f>
        <v>0</v>
      </c>
      <c r="O5099" s="98">
        <f>O4235+(O4451*'Emission factors'!$I$16)+('Emission factors'!$I$17*'GHG Estimation'!O4667)</f>
        <v>0</v>
      </c>
      <c r="P5099" s="98">
        <f>P4235+(P4451*'Emission factors'!$I$16)+('Emission factors'!$I$17*'GHG Estimation'!P4667)</f>
        <v>0</v>
      </c>
      <c r="Q5099" s="98">
        <f>Q4235+(Q4451*'Emission factors'!$I$16)+('Emission factors'!$I$17*'GHG Estimation'!Q4667)</f>
        <v>0</v>
      </c>
      <c r="R5099" s="98">
        <f>R4235+(R4451*'Emission factors'!$I$16)+('Emission factors'!$I$17*'GHG Estimation'!R4667)</f>
        <v>0</v>
      </c>
      <c r="S5099" s="98">
        <f>S4235+(S4451*'Emission factors'!$I$16)+('Emission factors'!$I$17*'GHG Estimation'!S4667)</f>
        <v>0</v>
      </c>
      <c r="T5099" s="98">
        <f>T4235+(T4451*'Emission factors'!$I$16)+('Emission factors'!$I$17*'GHG Estimation'!T4667)</f>
        <v>0</v>
      </c>
      <c r="U5099" s="98">
        <f>U4235+(U4451*'Emission factors'!$I$16)+('Emission factors'!$I$17*'GHG Estimation'!U4667)</f>
        <v>0</v>
      </c>
    </row>
    <row r="5100" spans="1:21" x14ac:dyDescent="0.25">
      <c r="A5100" s="92" t="s">
        <v>11</v>
      </c>
      <c r="B5100" s="92" t="s">
        <v>12</v>
      </c>
      <c r="C5100" s="92" t="s">
        <v>43</v>
      </c>
      <c r="D5100" s="92" t="s">
        <v>43</v>
      </c>
      <c r="E5100" s="92" t="s">
        <v>44</v>
      </c>
      <c r="F5100" s="92" t="s">
        <v>34</v>
      </c>
      <c r="G5100" s="92" t="s">
        <v>97</v>
      </c>
      <c r="H5100" s="92" t="s">
        <v>93</v>
      </c>
      <c r="I5100" s="89" t="s">
        <v>198</v>
      </c>
      <c r="L5100" s="98">
        <f>L4236+(L4452*'Emission factors'!$I$16)+('Emission factors'!$I$17*'GHG Estimation'!L4668)</f>
        <v>0</v>
      </c>
      <c r="M5100" s="98">
        <f>M4236+(M4452*'Emission factors'!$I$16)+('Emission factors'!$I$17*'GHG Estimation'!M4668)</f>
        <v>0</v>
      </c>
      <c r="N5100" s="98">
        <f>N4236+(N4452*'Emission factors'!$I$16)+('Emission factors'!$I$17*'GHG Estimation'!N4668)</f>
        <v>0</v>
      </c>
      <c r="O5100" s="98">
        <f>O4236+(O4452*'Emission factors'!$I$16)+('Emission factors'!$I$17*'GHG Estimation'!O4668)</f>
        <v>0</v>
      </c>
      <c r="P5100" s="98">
        <f>P4236+(P4452*'Emission factors'!$I$16)+('Emission factors'!$I$17*'GHG Estimation'!P4668)</f>
        <v>0</v>
      </c>
      <c r="Q5100" s="98">
        <f>Q4236+(Q4452*'Emission factors'!$I$16)+('Emission factors'!$I$17*'GHG Estimation'!Q4668)</f>
        <v>0</v>
      </c>
      <c r="R5100" s="98">
        <f>R4236+(R4452*'Emission factors'!$I$16)+('Emission factors'!$I$17*'GHG Estimation'!R4668)</f>
        <v>0</v>
      </c>
      <c r="S5100" s="98">
        <f>S4236+(S4452*'Emission factors'!$I$16)+('Emission factors'!$I$17*'GHG Estimation'!S4668)</f>
        <v>0</v>
      </c>
      <c r="T5100" s="98">
        <f>T4236+(T4452*'Emission factors'!$I$16)+('Emission factors'!$I$17*'GHG Estimation'!T4668)</f>
        <v>0</v>
      </c>
      <c r="U5100" s="98">
        <f>U4236+(U4452*'Emission factors'!$I$16)+('Emission factors'!$I$17*'GHG Estimation'!U4668)</f>
        <v>0</v>
      </c>
    </row>
    <row r="5101" spans="1:21" x14ac:dyDescent="0.25">
      <c r="A5101" s="92" t="s">
        <v>11</v>
      </c>
      <c r="B5101" s="92" t="s">
        <v>12</v>
      </c>
      <c r="C5101" s="92" t="s">
        <v>43</v>
      </c>
      <c r="D5101" s="92" t="s">
        <v>43</v>
      </c>
      <c r="E5101" s="92" t="s">
        <v>44</v>
      </c>
      <c r="F5101" s="92" t="s">
        <v>34</v>
      </c>
      <c r="G5101" s="92" t="s">
        <v>97</v>
      </c>
      <c r="H5101" s="92" t="s">
        <v>93</v>
      </c>
      <c r="I5101" s="89" t="s">
        <v>231</v>
      </c>
      <c r="L5101" s="98">
        <f>L4237+(L4453*'Emission factors'!$I$16)+('Emission factors'!$I$17*'GHG Estimation'!L4669)</f>
        <v>0</v>
      </c>
      <c r="M5101" s="98">
        <f>M4237+(M4453*'Emission factors'!$I$16)+('Emission factors'!$I$17*'GHG Estimation'!M4669)</f>
        <v>0</v>
      </c>
      <c r="N5101" s="98">
        <f>N4237+(N4453*'Emission factors'!$I$16)+('Emission factors'!$I$17*'GHG Estimation'!N4669)</f>
        <v>0</v>
      </c>
      <c r="O5101" s="98">
        <f>O4237+(O4453*'Emission factors'!$I$16)+('Emission factors'!$I$17*'GHG Estimation'!O4669)</f>
        <v>0</v>
      </c>
      <c r="P5101" s="98">
        <f>P4237+(P4453*'Emission factors'!$I$16)+('Emission factors'!$I$17*'GHG Estimation'!P4669)</f>
        <v>0</v>
      </c>
      <c r="Q5101" s="98">
        <f>Q4237+(Q4453*'Emission factors'!$I$16)+('Emission factors'!$I$17*'GHG Estimation'!Q4669)</f>
        <v>0</v>
      </c>
      <c r="R5101" s="98">
        <f>R4237+(R4453*'Emission factors'!$I$16)+('Emission factors'!$I$17*'GHG Estimation'!R4669)</f>
        <v>0</v>
      </c>
      <c r="S5101" s="98">
        <f>S4237+(S4453*'Emission factors'!$I$16)+('Emission factors'!$I$17*'GHG Estimation'!S4669)</f>
        <v>0</v>
      </c>
      <c r="T5101" s="98">
        <f>T4237+(T4453*'Emission factors'!$I$16)+('Emission factors'!$I$17*'GHG Estimation'!T4669)</f>
        <v>0</v>
      </c>
      <c r="U5101" s="98">
        <f>U4237+(U4453*'Emission factors'!$I$16)+('Emission factors'!$I$17*'GHG Estimation'!U4669)</f>
        <v>0</v>
      </c>
    </row>
    <row r="5102" spans="1:21" x14ac:dyDescent="0.25">
      <c r="A5102" s="92" t="s">
        <v>11</v>
      </c>
      <c r="B5102" s="92" t="s">
        <v>12</v>
      </c>
      <c r="C5102" s="92" t="s">
        <v>43</v>
      </c>
      <c r="D5102" s="92" t="s">
        <v>43</v>
      </c>
      <c r="E5102" s="92" t="s">
        <v>44</v>
      </c>
      <c r="F5102" s="92" t="s">
        <v>34</v>
      </c>
      <c r="G5102" s="92" t="s">
        <v>97</v>
      </c>
      <c r="H5102" s="92" t="s">
        <v>93</v>
      </c>
      <c r="I5102" s="89" t="s">
        <v>230</v>
      </c>
      <c r="L5102" s="98">
        <f>L4238+(L4454*'Emission factors'!$I$16)+('Emission factors'!$I$17*'GHG Estimation'!L4670)</f>
        <v>0</v>
      </c>
      <c r="M5102" s="98">
        <f>M4238+(M4454*'Emission factors'!$I$16)+('Emission factors'!$I$17*'GHG Estimation'!M4670)</f>
        <v>0</v>
      </c>
      <c r="N5102" s="98">
        <f>N4238+(N4454*'Emission factors'!$I$16)+('Emission factors'!$I$17*'GHG Estimation'!N4670)</f>
        <v>0</v>
      </c>
      <c r="O5102" s="98">
        <f>O4238+(O4454*'Emission factors'!$I$16)+('Emission factors'!$I$17*'GHG Estimation'!O4670)</f>
        <v>0</v>
      </c>
      <c r="P5102" s="98">
        <f>P4238+(P4454*'Emission factors'!$I$16)+('Emission factors'!$I$17*'GHG Estimation'!P4670)</f>
        <v>0</v>
      </c>
      <c r="Q5102" s="98">
        <f>Q4238+(Q4454*'Emission factors'!$I$16)+('Emission factors'!$I$17*'GHG Estimation'!Q4670)</f>
        <v>0</v>
      </c>
      <c r="R5102" s="98">
        <f>R4238+(R4454*'Emission factors'!$I$16)+('Emission factors'!$I$17*'GHG Estimation'!R4670)</f>
        <v>0</v>
      </c>
      <c r="S5102" s="98">
        <f>S4238+(S4454*'Emission factors'!$I$16)+('Emission factors'!$I$17*'GHG Estimation'!S4670)</f>
        <v>0</v>
      </c>
      <c r="T5102" s="98">
        <f>T4238+(T4454*'Emission factors'!$I$16)+('Emission factors'!$I$17*'GHG Estimation'!T4670)</f>
        <v>0</v>
      </c>
      <c r="U5102" s="98">
        <f>U4238+(U4454*'Emission factors'!$I$16)+('Emission factors'!$I$17*'GHG Estimation'!U4670)</f>
        <v>0</v>
      </c>
    </row>
    <row r="5103" spans="1:21" x14ac:dyDescent="0.25">
      <c r="A5103" s="92" t="s">
        <v>11</v>
      </c>
      <c r="B5103" s="92" t="s">
        <v>12</v>
      </c>
      <c r="C5103" s="92" t="s">
        <v>43</v>
      </c>
      <c r="D5103" s="92" t="s">
        <v>43</v>
      </c>
      <c r="E5103" s="92" t="s">
        <v>44</v>
      </c>
      <c r="F5103" s="92" t="s">
        <v>34</v>
      </c>
      <c r="G5103" s="92" t="s">
        <v>97</v>
      </c>
      <c r="H5103" s="92" t="s">
        <v>93</v>
      </c>
      <c r="I5103" s="89" t="s">
        <v>303</v>
      </c>
      <c r="L5103" s="98">
        <f>L4239+(L4455*'Emission factors'!$I$16)+('Emission factors'!$I$17*'GHG Estimation'!L4671)</f>
        <v>31.698526719999997</v>
      </c>
      <c r="M5103" s="98">
        <f>M4239+(M4455*'Emission factors'!$I$16)+('Emission factors'!$I$17*'GHG Estimation'!M4671)</f>
        <v>0</v>
      </c>
      <c r="N5103" s="98">
        <f>N4239+(N4455*'Emission factors'!$I$16)+('Emission factors'!$I$17*'GHG Estimation'!N4671)</f>
        <v>0</v>
      </c>
      <c r="O5103" s="98">
        <f>O4239+(O4455*'Emission factors'!$I$16)+('Emission factors'!$I$17*'GHG Estimation'!O4671)</f>
        <v>0</v>
      </c>
      <c r="P5103" s="98">
        <f>P4239+(P4455*'Emission factors'!$I$16)+('Emission factors'!$I$17*'GHG Estimation'!P4671)</f>
        <v>0</v>
      </c>
      <c r="Q5103" s="98">
        <f>Q4239+(Q4455*'Emission factors'!$I$16)+('Emission factors'!$I$17*'GHG Estimation'!Q4671)</f>
        <v>0</v>
      </c>
      <c r="R5103" s="98">
        <f>R4239+(R4455*'Emission factors'!$I$16)+('Emission factors'!$I$17*'GHG Estimation'!R4671)</f>
        <v>0</v>
      </c>
      <c r="S5103" s="98">
        <f>S4239+(S4455*'Emission factors'!$I$16)+('Emission factors'!$I$17*'GHG Estimation'!S4671)</f>
        <v>0</v>
      </c>
      <c r="T5103" s="98">
        <f>T4239+(T4455*'Emission factors'!$I$16)+('Emission factors'!$I$17*'GHG Estimation'!T4671)</f>
        <v>0</v>
      </c>
      <c r="U5103" s="98">
        <f>U4239+(U4455*'Emission factors'!$I$16)+('Emission factors'!$I$17*'GHG Estimation'!U4671)</f>
        <v>0</v>
      </c>
    </row>
    <row r="5104" spans="1:21" x14ac:dyDescent="0.25">
      <c r="A5104" s="92" t="s">
        <v>11</v>
      </c>
      <c r="B5104" s="92" t="s">
        <v>12</v>
      </c>
      <c r="C5104" s="92" t="s">
        <v>43</v>
      </c>
      <c r="D5104" s="92" t="s">
        <v>43</v>
      </c>
      <c r="E5104" s="92" t="s">
        <v>44</v>
      </c>
      <c r="F5104" s="92" t="s">
        <v>34</v>
      </c>
      <c r="G5104" s="92" t="s">
        <v>97</v>
      </c>
      <c r="H5104" s="92" t="s">
        <v>93</v>
      </c>
      <c r="I5104" s="89" t="s">
        <v>225</v>
      </c>
      <c r="L5104" s="98">
        <f>L4240+(L4456*'Emission factors'!$I$16)+('Emission factors'!$I$17*'GHG Estimation'!L4672)</f>
        <v>0</v>
      </c>
      <c r="M5104" s="98">
        <f>M4240+(M4456*'Emission factors'!$I$16)+('Emission factors'!$I$17*'GHG Estimation'!M4672)</f>
        <v>0</v>
      </c>
      <c r="N5104" s="98">
        <f>N4240+(N4456*'Emission factors'!$I$16)+('Emission factors'!$I$17*'GHG Estimation'!N4672)</f>
        <v>0</v>
      </c>
      <c r="O5104" s="98">
        <f>O4240+(O4456*'Emission factors'!$I$16)+('Emission factors'!$I$17*'GHG Estimation'!O4672)</f>
        <v>1073.6118447600002</v>
      </c>
      <c r="P5104" s="98">
        <f>P4240+(P4456*'Emission factors'!$I$16)+('Emission factors'!$I$17*'GHG Estimation'!P4672)</f>
        <v>357.87061492000004</v>
      </c>
      <c r="Q5104" s="98">
        <f>Q4240+(Q4456*'Emission factors'!$I$16)+('Emission factors'!$I$17*'GHG Estimation'!Q4672)</f>
        <v>0</v>
      </c>
      <c r="R5104" s="98">
        <f>R4240+(R4456*'Emission factors'!$I$16)+('Emission factors'!$I$17*'GHG Estimation'!R4672)</f>
        <v>0</v>
      </c>
      <c r="S5104" s="98">
        <f>S4240+(S4456*'Emission factors'!$I$16)+('Emission factors'!$I$17*'GHG Estimation'!S4672)</f>
        <v>0</v>
      </c>
      <c r="T5104" s="98">
        <f>T4240+(T4456*'Emission factors'!$I$16)+('Emission factors'!$I$17*'GHG Estimation'!T4672)</f>
        <v>0</v>
      </c>
      <c r="U5104" s="98">
        <f>U4240+(U4456*'Emission factors'!$I$16)+('Emission factors'!$I$17*'GHG Estimation'!U4672)</f>
        <v>0</v>
      </c>
    </row>
    <row r="5105" spans="1:21" x14ac:dyDescent="0.25">
      <c r="A5105" s="92" t="s">
        <v>11</v>
      </c>
      <c r="B5105" s="92" t="s">
        <v>12</v>
      </c>
      <c r="C5105" s="92" t="s">
        <v>43</v>
      </c>
      <c r="D5105" s="92" t="s">
        <v>43</v>
      </c>
      <c r="E5105" s="92" t="s">
        <v>44</v>
      </c>
      <c r="F5105" s="92" t="s">
        <v>34</v>
      </c>
      <c r="G5105" s="92" t="s">
        <v>97</v>
      </c>
      <c r="H5105" s="92" t="s">
        <v>93</v>
      </c>
      <c r="I5105" s="92" t="s">
        <v>205</v>
      </c>
      <c r="L5105" s="98">
        <f>L4241+(L4457*'Emission factors'!$I$16)+('Emission factors'!$I$17*'GHG Estimation'!L4673)</f>
        <v>1739.47263084</v>
      </c>
      <c r="M5105" s="98">
        <f>M4241+(M4457*'Emission factors'!$I$16)+('Emission factors'!$I$17*'GHG Estimation'!M4673)</f>
        <v>1480.4442213399998</v>
      </c>
      <c r="N5105" s="98">
        <f>N4241+(N4457*'Emission factors'!$I$16)+('Emission factors'!$I$17*'GHG Estimation'!N4673)</f>
        <v>380.33438939999996</v>
      </c>
      <c r="O5105" s="98">
        <f>O4241+(O4457*'Emission factors'!$I$16)+('Emission factors'!$I$17*'GHG Estimation'!O4673)</f>
        <v>421.19577149999998</v>
      </c>
      <c r="P5105" s="98">
        <f>P4241+(P4457*'Emission factors'!$I$16)+('Emission factors'!$I$17*'GHG Estimation'!P4673)</f>
        <v>537.0296014999999</v>
      </c>
      <c r="Q5105" s="98">
        <f>Q4241+(Q4457*'Emission factors'!$I$16)+('Emission factors'!$I$17*'GHG Estimation'!Q4673)</f>
        <v>618.80828548</v>
      </c>
      <c r="R5105" s="98">
        <f>R4241+(R4457*'Emission factors'!$I$16)+('Emission factors'!$I$17*'GHG Estimation'!R4673)</f>
        <v>162.19931616000002</v>
      </c>
      <c r="S5105" s="98">
        <f>S4241+(S4457*'Emission factors'!$I$16)+('Emission factors'!$I$17*'GHG Estimation'!S4673)</f>
        <v>61.328021579999977</v>
      </c>
      <c r="T5105" s="98">
        <f>T4241+(T4457*'Emission factors'!$I$16)+('Emission factors'!$I$17*'GHG Estimation'!T4673)</f>
        <v>143.14664825999998</v>
      </c>
      <c r="U5105" s="98">
        <f>U4241+(U4457*'Emission factors'!$I$16)+('Emission factors'!$I$17*'GHG Estimation'!U4673)</f>
        <v>850.6037621199996</v>
      </c>
    </row>
    <row r="5106" spans="1:21" x14ac:dyDescent="0.25">
      <c r="A5106" s="92" t="s">
        <v>11</v>
      </c>
      <c r="B5106" s="92" t="s">
        <v>12</v>
      </c>
      <c r="C5106" s="92" t="s">
        <v>43</v>
      </c>
      <c r="D5106" s="92" t="s">
        <v>43</v>
      </c>
      <c r="E5106" s="92" t="s">
        <v>44</v>
      </c>
      <c r="F5106" s="92" t="s">
        <v>34</v>
      </c>
      <c r="G5106" s="92" t="s">
        <v>97</v>
      </c>
      <c r="H5106" s="92" t="s">
        <v>93</v>
      </c>
      <c r="I5106" s="89" t="s">
        <v>204</v>
      </c>
      <c r="L5106" s="98">
        <f>L4242+(L4458*'Emission factors'!$I$16)+('Emission factors'!$I$17*'GHG Estimation'!L4674)</f>
        <v>1986.4543220200001</v>
      </c>
      <c r="M5106" s="98">
        <f>M4242+(M4458*'Emission factors'!$I$16)+('Emission factors'!$I$17*'GHG Estimation'!M4674)</f>
        <v>1501.19045972</v>
      </c>
      <c r="N5106" s="98">
        <f>N4242+(N4458*'Emission factors'!$I$16)+('Emission factors'!$I$17*'GHG Estimation'!N4674)</f>
        <v>541.26352770000005</v>
      </c>
      <c r="O5106" s="98">
        <f>O4242+(O4458*'Emission factors'!$I$16)+('Emission factors'!$I$17*'GHG Estimation'!O4674)</f>
        <v>697.95075126000006</v>
      </c>
      <c r="P5106" s="98">
        <f>P4242+(P4458*'Emission factors'!$I$16)+('Emission factors'!$I$17*'GHG Estimation'!P4674)</f>
        <v>209.93084266000002</v>
      </c>
      <c r="Q5106" s="98">
        <f>Q4242+(Q4458*'Emission factors'!$I$16)+('Emission factors'!$I$17*'GHG Estimation'!Q4674)</f>
        <v>0</v>
      </c>
      <c r="R5106" s="98">
        <f>R4242+(R4458*'Emission factors'!$I$16)+('Emission factors'!$I$17*'GHG Estimation'!R4674)</f>
        <v>40.885347719999992</v>
      </c>
      <c r="S5106" s="98">
        <f>S4242+(S4458*'Emission factors'!$I$16)+('Emission factors'!$I$17*'GHG Estimation'!S4674)</f>
        <v>13.628449239999998</v>
      </c>
      <c r="T5106" s="98">
        <f>T4242+(T4458*'Emission factors'!$I$16)+('Emission factors'!$I$17*'GHG Estimation'!T4674)</f>
        <v>0</v>
      </c>
      <c r="U5106" s="98">
        <f>U4242+(U4458*'Emission factors'!$I$16)+('Emission factors'!$I$17*'GHG Estimation'!U4674)</f>
        <v>0</v>
      </c>
    </row>
    <row r="5107" spans="1:21" x14ac:dyDescent="0.25">
      <c r="A5107" s="92" t="s">
        <v>11</v>
      </c>
      <c r="B5107" s="92" t="s">
        <v>12</v>
      </c>
      <c r="C5107" s="92" t="s">
        <v>43</v>
      </c>
      <c r="D5107" s="92" t="s">
        <v>43</v>
      </c>
      <c r="E5107" s="92" t="s">
        <v>44</v>
      </c>
      <c r="F5107" s="92" t="s">
        <v>34</v>
      </c>
      <c r="G5107" s="92" t="s">
        <v>97</v>
      </c>
      <c r="H5107" s="92" t="s">
        <v>93</v>
      </c>
      <c r="I5107" s="89" t="s">
        <v>228</v>
      </c>
      <c r="L5107" s="98">
        <f>L4243+(L4459*'Emission factors'!$I$16)+('Emission factors'!$I$17*'GHG Estimation'!L4675)</f>
        <v>0</v>
      </c>
      <c r="M5107" s="98">
        <f>M4243+(M4459*'Emission factors'!$I$16)+('Emission factors'!$I$17*'GHG Estimation'!M4675)</f>
        <v>0</v>
      </c>
      <c r="N5107" s="98">
        <f>N4243+(N4459*'Emission factors'!$I$16)+('Emission factors'!$I$17*'GHG Estimation'!N4675)</f>
        <v>0</v>
      </c>
      <c r="O5107" s="98">
        <f>O4243+(O4459*'Emission factors'!$I$16)+('Emission factors'!$I$17*'GHG Estimation'!O4675)</f>
        <v>0</v>
      </c>
      <c r="P5107" s="98">
        <f>P4243+(P4459*'Emission factors'!$I$16)+('Emission factors'!$I$17*'GHG Estimation'!P4675)</f>
        <v>0</v>
      </c>
      <c r="Q5107" s="98">
        <f>Q4243+(Q4459*'Emission factors'!$I$16)+('Emission factors'!$I$17*'GHG Estimation'!Q4675)</f>
        <v>0</v>
      </c>
      <c r="R5107" s="98">
        <f>R4243+(R4459*'Emission factors'!$I$16)+('Emission factors'!$I$17*'GHG Estimation'!R4675)</f>
        <v>0</v>
      </c>
      <c r="S5107" s="98">
        <f>S4243+(S4459*'Emission factors'!$I$16)+('Emission factors'!$I$17*'GHG Estimation'!S4675)</f>
        <v>0</v>
      </c>
      <c r="T5107" s="98">
        <f>T4243+(T4459*'Emission factors'!$I$16)+('Emission factors'!$I$17*'GHG Estimation'!T4675)</f>
        <v>0</v>
      </c>
      <c r="U5107" s="98">
        <f>U4243+(U4459*'Emission factors'!$I$16)+('Emission factors'!$I$17*'GHG Estimation'!U4675)</f>
        <v>0</v>
      </c>
    </row>
    <row r="5108" spans="1:21" x14ac:dyDescent="0.25">
      <c r="A5108" s="92" t="s">
        <v>11</v>
      </c>
      <c r="B5108" s="92" t="s">
        <v>12</v>
      </c>
      <c r="C5108" s="92" t="s">
        <v>43</v>
      </c>
      <c r="D5108" s="92" t="s">
        <v>43</v>
      </c>
      <c r="E5108" s="92" t="s">
        <v>44</v>
      </c>
      <c r="F5108" s="92" t="s">
        <v>34</v>
      </c>
      <c r="G5108" s="92" t="s">
        <v>97</v>
      </c>
      <c r="H5108" s="92" t="s">
        <v>93</v>
      </c>
      <c r="I5108" s="89" t="s">
        <v>202</v>
      </c>
      <c r="L5108" s="98">
        <f>L4244+(L4460*'Emission factors'!$I$16)+('Emission factors'!$I$17*'GHG Estimation'!L4676)</f>
        <v>968.67438331999983</v>
      </c>
      <c r="M5108" s="98">
        <f>M4244+(M4460*'Emission factors'!$I$16)+('Emission factors'!$I$17*'GHG Estimation'!M4676)</f>
        <v>143.14664825999998</v>
      </c>
      <c r="N5108" s="98">
        <f>N4244+(N4460*'Emission factors'!$I$16)+('Emission factors'!$I$17*'GHG Estimation'!N4676)</f>
        <v>43.617428400000001</v>
      </c>
      <c r="O5108" s="98">
        <f>O4244+(O4460*'Emission factors'!$I$16)+('Emission factors'!$I$17*'GHG Estimation'!O4676)</f>
        <v>76.33049969999999</v>
      </c>
      <c r="P5108" s="98">
        <f>P4244+(P4460*'Emission factors'!$I$16)+('Emission factors'!$I$17*'GHG Estimation'!P4676)</f>
        <v>21.808714200000001</v>
      </c>
      <c r="Q5108" s="98">
        <f>Q4244+(Q4460*'Emission factors'!$I$16)+('Emission factors'!$I$17*'GHG Estimation'!Q4676)</f>
        <v>184.03199598</v>
      </c>
      <c r="R5108" s="98">
        <f>R4244+(R4460*'Emission factors'!$I$16)+('Emission factors'!$I$17*'GHG Estimation'!R4676)</f>
        <v>184.00004181999995</v>
      </c>
      <c r="S5108" s="98">
        <f>S4244+(S4460*'Emission factors'!$I$16)+('Emission factors'!$I$17*'GHG Estimation'!S4676)</f>
        <v>143.12268263999997</v>
      </c>
      <c r="T5108" s="98">
        <f>T4244+(T4460*'Emission factors'!$I$16)+('Emission factors'!$I$17*'GHG Estimation'!T4676)</f>
        <v>34.079111639999994</v>
      </c>
      <c r="U5108" s="98">
        <f>U4244+(U4460*'Emission factors'!$I$16)+('Emission factors'!$I$17*'GHG Estimation'!U4676)</f>
        <v>0</v>
      </c>
    </row>
    <row r="5109" spans="1:21" x14ac:dyDescent="0.25">
      <c r="A5109" s="92" t="s">
        <v>11</v>
      </c>
      <c r="B5109" s="92" t="s">
        <v>12</v>
      </c>
      <c r="C5109" s="92" t="s">
        <v>43</v>
      </c>
      <c r="D5109" s="92" t="s">
        <v>43</v>
      </c>
      <c r="E5109" s="92" t="s">
        <v>44</v>
      </c>
      <c r="F5109" s="92" t="s">
        <v>34</v>
      </c>
      <c r="G5109" s="92" t="s">
        <v>97</v>
      </c>
      <c r="H5109" s="92" t="s">
        <v>93</v>
      </c>
      <c r="I5109" s="89" t="s">
        <v>190</v>
      </c>
      <c r="L5109" s="98">
        <f>L4245+(L4461*'Emission factors'!$I$16)+('Emission factors'!$I$17*'GHG Estimation'!L4677)</f>
        <v>0</v>
      </c>
      <c r="M5109" s="98">
        <f>M4245+(M4461*'Emission factors'!$I$16)+('Emission factors'!$I$17*'GHG Estimation'!M4677)</f>
        <v>0</v>
      </c>
      <c r="N5109" s="98">
        <f>N4245+(N4461*'Emission factors'!$I$16)+('Emission factors'!$I$17*'GHG Estimation'!N4677)</f>
        <v>0</v>
      </c>
      <c r="O5109" s="98">
        <f>O4245+(O4461*'Emission factors'!$I$16)+('Emission factors'!$I$17*'GHG Estimation'!O4677)</f>
        <v>0</v>
      </c>
      <c r="P5109" s="98">
        <f>P4245+(P4461*'Emission factors'!$I$16)+('Emission factors'!$I$17*'GHG Estimation'!P4677)</f>
        <v>0</v>
      </c>
      <c r="Q5109" s="98">
        <f>Q4245+(Q4461*'Emission factors'!$I$16)+('Emission factors'!$I$17*'GHG Estimation'!Q4677)</f>
        <v>0</v>
      </c>
      <c r="R5109" s="98">
        <f>R4245+(R4461*'Emission factors'!$I$16)+('Emission factors'!$I$17*'GHG Estimation'!R4677)</f>
        <v>0</v>
      </c>
      <c r="S5109" s="98">
        <f>S4245+(S4461*'Emission factors'!$I$16)+('Emission factors'!$I$17*'GHG Estimation'!S4677)</f>
        <v>0</v>
      </c>
      <c r="T5109" s="98">
        <f>T4245+(T4461*'Emission factors'!$I$16)+('Emission factors'!$I$17*'GHG Estimation'!T4677)</f>
        <v>0</v>
      </c>
      <c r="U5109" s="98">
        <f>U4245+(U4461*'Emission factors'!$I$16)+('Emission factors'!$I$17*'GHG Estimation'!U4677)</f>
        <v>32.713071299999996</v>
      </c>
    </row>
    <row r="5110" spans="1:21" x14ac:dyDescent="0.25">
      <c r="A5110" s="92" t="s">
        <v>11</v>
      </c>
      <c r="B5110" s="92" t="s">
        <v>12</v>
      </c>
      <c r="C5110" s="92" t="s">
        <v>43</v>
      </c>
      <c r="D5110" s="92" t="s">
        <v>43</v>
      </c>
      <c r="E5110" s="92" t="s">
        <v>44</v>
      </c>
      <c r="F5110" s="92" t="s">
        <v>34</v>
      </c>
      <c r="G5110" s="92" t="s">
        <v>97</v>
      </c>
      <c r="H5110" s="92" t="s">
        <v>93</v>
      </c>
      <c r="I5110" s="89" t="s">
        <v>210</v>
      </c>
      <c r="L5110" s="98">
        <f>L4246+(L4462*'Emission factors'!$I$16)+('Emission factors'!$I$17*'GHG Estimation'!L4678)</f>
        <v>0</v>
      </c>
      <c r="M5110" s="98">
        <f>M4246+(M4462*'Emission factors'!$I$16)+('Emission factors'!$I$17*'GHG Estimation'!M4678)</f>
        <v>0</v>
      </c>
      <c r="N5110" s="98">
        <f>N4246+(N4462*'Emission factors'!$I$16)+('Emission factors'!$I$17*'GHG Estimation'!N4678)</f>
        <v>0</v>
      </c>
      <c r="O5110" s="98">
        <f>O4246+(O4462*'Emission factors'!$I$16)+('Emission factors'!$I$17*'GHG Estimation'!O4678)</f>
        <v>0</v>
      </c>
      <c r="P5110" s="98">
        <f>P4246+(P4462*'Emission factors'!$I$16)+('Emission factors'!$I$17*'GHG Estimation'!P4678)</f>
        <v>0</v>
      </c>
      <c r="Q5110" s="98">
        <f>Q4246+(Q4462*'Emission factors'!$I$16)+('Emission factors'!$I$17*'GHG Estimation'!Q4678)</f>
        <v>0</v>
      </c>
      <c r="R5110" s="98">
        <f>R4246+(R4462*'Emission factors'!$I$16)+('Emission factors'!$I$17*'GHG Estimation'!R4678)</f>
        <v>0</v>
      </c>
      <c r="S5110" s="98">
        <f>S4246+(S4462*'Emission factors'!$I$16)+('Emission factors'!$I$17*'GHG Estimation'!S4678)</f>
        <v>0</v>
      </c>
      <c r="T5110" s="98">
        <f>T4246+(T4462*'Emission factors'!$I$16)+('Emission factors'!$I$17*'GHG Estimation'!T4678)</f>
        <v>0</v>
      </c>
      <c r="U5110" s="98">
        <f>U4246+(U4462*'Emission factors'!$I$16)+('Emission factors'!$I$17*'GHG Estimation'!U4678)</f>
        <v>0</v>
      </c>
    </row>
    <row r="5111" spans="1:21" x14ac:dyDescent="0.25">
      <c r="A5111" s="92" t="s">
        <v>11</v>
      </c>
      <c r="B5111" s="92" t="s">
        <v>12</v>
      </c>
      <c r="C5111" s="92" t="s">
        <v>43</v>
      </c>
      <c r="D5111" s="92" t="s">
        <v>43</v>
      </c>
      <c r="E5111" s="92" t="s">
        <v>44</v>
      </c>
      <c r="F5111" s="92" t="s">
        <v>34</v>
      </c>
      <c r="G5111" s="92" t="s">
        <v>97</v>
      </c>
      <c r="H5111" s="92" t="s">
        <v>93</v>
      </c>
      <c r="I5111" s="89" t="s">
        <v>199</v>
      </c>
      <c r="L5111" s="98">
        <f>L4247+(L4463*'Emission factors'!$I$16)+('Emission factors'!$I$17*'GHG Estimation'!L4679)</f>
        <v>18356.842100379992</v>
      </c>
      <c r="M5111" s="98">
        <f>M4247+(M4463*'Emission factors'!$I$16)+('Emission factors'!$I$17*'GHG Estimation'!M4679)</f>
        <v>12998.297227719999</v>
      </c>
      <c r="N5111" s="98">
        <f>N4247+(N4463*'Emission factors'!$I$16)+('Emission factors'!$I$17*'GHG Estimation'!N4679)</f>
        <v>5080.1921848999982</v>
      </c>
      <c r="O5111" s="98">
        <f>O4247+(O4463*'Emission factors'!$I$16)+('Emission factors'!$I$17*'GHG Estimation'!O4679)</f>
        <v>2016.0678397999995</v>
      </c>
      <c r="P5111" s="98">
        <f>P4247+(P4463*'Emission factors'!$I$16)+('Emission factors'!$I$17*'GHG Estimation'!P4679)</f>
        <v>1725.6524566399994</v>
      </c>
      <c r="Q5111" s="98">
        <f>Q4247+(Q4463*'Emission factors'!$I$16)+('Emission factors'!$I$17*'GHG Estimation'!Q4679)</f>
        <v>433.45818039999989</v>
      </c>
      <c r="R5111" s="98">
        <f>R4247+(R4463*'Emission factors'!$I$16)+('Emission factors'!$I$17*'GHG Estimation'!R4679)</f>
        <v>413.04746070000004</v>
      </c>
      <c r="S5111" s="98">
        <f>S4247+(S4463*'Emission factors'!$I$16)+('Emission factors'!$I$17*'GHG Estimation'!S4679)</f>
        <v>170.39555819999995</v>
      </c>
      <c r="T5111" s="98">
        <f>T4247+(T4463*'Emission factors'!$I$16)+('Emission factors'!$I$17*'GHG Estimation'!T4679)</f>
        <v>10.9043571</v>
      </c>
      <c r="U5111" s="98">
        <f>U4247+(U4463*'Emission factors'!$I$16)+('Emission factors'!$I$17*'GHG Estimation'!U4679)</f>
        <v>0</v>
      </c>
    </row>
    <row r="5112" spans="1:21" x14ac:dyDescent="0.25">
      <c r="A5112" s="92" t="s">
        <v>11</v>
      </c>
      <c r="B5112" s="92" t="s">
        <v>12</v>
      </c>
      <c r="C5112" s="92" t="s">
        <v>43</v>
      </c>
      <c r="D5112" s="92" t="s">
        <v>43</v>
      </c>
      <c r="E5112" s="92" t="s">
        <v>44</v>
      </c>
      <c r="F5112" s="92" t="s">
        <v>34</v>
      </c>
      <c r="G5112" s="92" t="s">
        <v>97</v>
      </c>
      <c r="H5112" s="92" t="s">
        <v>93</v>
      </c>
      <c r="I5112" s="89" t="s">
        <v>233</v>
      </c>
      <c r="L5112" s="98">
        <f>L4248+(L4464*'Emission factors'!$I$16)+('Emission factors'!$I$17*'GHG Estimation'!L4680)</f>
        <v>66.800171479999989</v>
      </c>
      <c r="M5112" s="98">
        <f>M4248+(M4464*'Emission factors'!$I$16)+('Emission factors'!$I$17*'GHG Estimation'!M4680)</f>
        <v>0</v>
      </c>
      <c r="N5112" s="98">
        <f>N4248+(N4464*'Emission factors'!$I$16)+('Emission factors'!$I$17*'GHG Estimation'!N4680)</f>
        <v>32.713071299999996</v>
      </c>
      <c r="O5112" s="98">
        <f>O4248+(O4464*'Emission factors'!$I$16)+('Emission factors'!$I$17*'GHG Estimation'!O4680)</f>
        <v>10.9043571</v>
      </c>
      <c r="P5112" s="98">
        <f>P4248+(P4464*'Emission factors'!$I$16)+('Emission factors'!$I$17*'GHG Estimation'!P4680)</f>
        <v>0</v>
      </c>
      <c r="Q5112" s="98">
        <f>Q4248+(Q4464*'Emission factors'!$I$16)+('Emission factors'!$I$17*'GHG Estimation'!Q4680)</f>
        <v>0</v>
      </c>
      <c r="R5112" s="98">
        <f>R4248+(R4464*'Emission factors'!$I$16)+('Emission factors'!$I$17*'GHG Estimation'!R4680)</f>
        <v>0</v>
      </c>
      <c r="S5112" s="98">
        <f>S4248+(S4464*'Emission factors'!$I$16)+('Emission factors'!$I$17*'GHG Estimation'!S4680)</f>
        <v>0</v>
      </c>
      <c r="T5112" s="98">
        <f>T4248+(T4464*'Emission factors'!$I$16)+('Emission factors'!$I$17*'GHG Estimation'!T4680)</f>
        <v>0</v>
      </c>
      <c r="U5112" s="98">
        <f>U4248+(U4464*'Emission factors'!$I$16)+('Emission factors'!$I$17*'GHG Estimation'!U4680)</f>
        <v>0</v>
      </c>
    </row>
    <row r="5113" spans="1:21" x14ac:dyDescent="0.25">
      <c r="A5113" s="92" t="s">
        <v>11</v>
      </c>
      <c r="B5113" s="92" t="s">
        <v>12</v>
      </c>
      <c r="C5113" s="92" t="s">
        <v>43</v>
      </c>
      <c r="D5113" s="92" t="s">
        <v>43</v>
      </c>
      <c r="E5113" s="92" t="s">
        <v>44</v>
      </c>
      <c r="F5113" s="92" t="s">
        <v>34</v>
      </c>
      <c r="G5113" s="92" t="s">
        <v>97</v>
      </c>
      <c r="H5113" s="92" t="s">
        <v>93</v>
      </c>
      <c r="I5113" s="89" t="s">
        <v>200</v>
      </c>
      <c r="L5113" s="98">
        <f>L4249+(L4465*'Emission factors'!$I$16)+('Emission factors'!$I$17*'GHG Estimation'!L4681)</f>
        <v>1033.1099469599999</v>
      </c>
      <c r="M5113" s="98">
        <f>M4249+(M4465*'Emission factors'!$I$16)+('Emission factors'!$I$17*'GHG Estimation'!M4681)</f>
        <v>253.30062631999999</v>
      </c>
      <c r="N5113" s="98">
        <f>N4249+(N4465*'Emission factors'!$I$16)+('Emission factors'!$I$17*'GHG Estimation'!N4681)</f>
        <v>49.08158976</v>
      </c>
      <c r="O5113" s="98">
        <f>O4249+(O4465*'Emission factors'!$I$16)+('Emission factors'!$I$17*'GHG Estimation'!O4681)</f>
        <v>310.82610285999999</v>
      </c>
      <c r="P5113" s="98">
        <f>P4249+(P4465*'Emission factors'!$I$16)+('Emission factors'!$I$17*'GHG Estimation'!P4681)</f>
        <v>1055.2461913000002</v>
      </c>
      <c r="Q5113" s="98">
        <f>Q4249+(Q4465*'Emission factors'!$I$16)+('Emission factors'!$I$17*'GHG Estimation'!Q4681)</f>
        <v>319.03033344000005</v>
      </c>
      <c r="R5113" s="98">
        <f>R4249+(R4465*'Emission factors'!$I$16)+('Emission factors'!$I$17*'GHG Estimation'!R4681)</f>
        <v>0</v>
      </c>
      <c r="S5113" s="98">
        <f>S4249+(S4465*'Emission factors'!$I$16)+('Emission factors'!$I$17*'GHG Estimation'!S4681)</f>
        <v>0</v>
      </c>
      <c r="T5113" s="98">
        <f>T4249+(T4465*'Emission factors'!$I$16)+('Emission factors'!$I$17*'GHG Estimation'!T4681)</f>
        <v>0</v>
      </c>
      <c r="U5113" s="98">
        <f>U4249+(U4465*'Emission factors'!$I$16)+('Emission factors'!$I$17*'GHG Estimation'!U4681)</f>
        <v>0</v>
      </c>
    </row>
    <row r="5114" spans="1:21" x14ac:dyDescent="0.25">
      <c r="A5114" s="92" t="s">
        <v>11</v>
      </c>
      <c r="B5114" s="92" t="s">
        <v>12</v>
      </c>
      <c r="C5114" s="92" t="s">
        <v>43</v>
      </c>
      <c r="D5114" s="92" t="s">
        <v>43</v>
      </c>
      <c r="E5114" s="92" t="s">
        <v>26</v>
      </c>
      <c r="F5114" s="92" t="s">
        <v>34</v>
      </c>
      <c r="G5114" s="92" t="s">
        <v>97</v>
      </c>
      <c r="H5114" s="92" t="s">
        <v>93</v>
      </c>
      <c r="I5114" s="89" t="s">
        <v>227</v>
      </c>
      <c r="J5114" s="92" t="s">
        <v>99</v>
      </c>
      <c r="L5114" s="98">
        <f>L4250+(L4466*'Emission factors'!$I$16)+('Emission factors'!$I$17*'GHG Estimation'!L4682)</f>
        <v>0</v>
      </c>
      <c r="M5114" s="98">
        <f>M4250+(M4466*'Emission factors'!$I$16)+('Emission factors'!$I$17*'GHG Estimation'!M4682)</f>
        <v>0</v>
      </c>
      <c r="N5114" s="98">
        <f>N4250+(N4466*'Emission factors'!$I$16)+('Emission factors'!$I$17*'GHG Estimation'!N4682)</f>
        <v>0</v>
      </c>
      <c r="O5114" s="98">
        <f>O4250+(O4466*'Emission factors'!$I$16)+('Emission factors'!$I$17*'GHG Estimation'!O4682)</f>
        <v>1516.0105631760005</v>
      </c>
      <c r="P5114" s="98">
        <f>P4250+(P4466*'Emission factors'!$I$16)+('Emission factors'!$I$17*'GHG Estimation'!P4682)</f>
        <v>505.33685439200013</v>
      </c>
      <c r="Q5114" s="98">
        <f>Q4250+(Q4466*'Emission factors'!$I$16)+('Emission factors'!$I$17*'GHG Estimation'!Q4682)</f>
        <v>0</v>
      </c>
      <c r="R5114" s="98">
        <f>R4250+(R4466*'Emission factors'!$I$16)+('Emission factors'!$I$17*'GHG Estimation'!R4682)</f>
        <v>0</v>
      </c>
      <c r="S5114" s="98">
        <f>S4250+(S4466*'Emission factors'!$I$16)+('Emission factors'!$I$17*'GHG Estimation'!S4682)</f>
        <v>0</v>
      </c>
      <c r="T5114" s="98">
        <f>T4250+(T4466*'Emission factors'!$I$16)+('Emission factors'!$I$17*'GHG Estimation'!T4682)</f>
        <v>0</v>
      </c>
      <c r="U5114" s="98">
        <f>U4250+(U4466*'Emission factors'!$I$16)+('Emission factors'!$I$17*'GHG Estimation'!U4682)</f>
        <v>0</v>
      </c>
    </row>
    <row r="5115" spans="1:21" x14ac:dyDescent="0.25">
      <c r="A5115" s="92" t="s">
        <v>11</v>
      </c>
      <c r="B5115" s="92" t="s">
        <v>12</v>
      </c>
      <c r="C5115" s="92" t="s">
        <v>43</v>
      </c>
      <c r="D5115" s="92" t="s">
        <v>43</v>
      </c>
      <c r="E5115" s="92" t="s">
        <v>26</v>
      </c>
      <c r="F5115" s="92" t="s">
        <v>34</v>
      </c>
      <c r="G5115" s="92" t="s">
        <v>97</v>
      </c>
      <c r="H5115" s="92" t="s">
        <v>93</v>
      </c>
      <c r="I5115" s="89" t="s">
        <v>203</v>
      </c>
      <c r="L5115" s="98">
        <f>L4251+(L4467*'Emission factors'!$I$16)+('Emission factors'!$I$17*'GHG Estimation'!L4683)</f>
        <v>0</v>
      </c>
      <c r="M5115" s="98">
        <f>M4251+(M4467*'Emission factors'!$I$16)+('Emission factors'!$I$17*'GHG Estimation'!M4683)</f>
        <v>0</v>
      </c>
      <c r="N5115" s="98">
        <f>N4251+(N4467*'Emission factors'!$I$16)+('Emission factors'!$I$17*'GHG Estimation'!N4683)</f>
        <v>0</v>
      </c>
      <c r="O5115" s="98">
        <f>O4251+(O4467*'Emission factors'!$I$16)+('Emission factors'!$I$17*'GHG Estimation'!O4683)</f>
        <v>12128.625383435998</v>
      </c>
      <c r="P5115" s="98">
        <f>P4251+(P4467*'Emission factors'!$I$16)+('Emission factors'!$I$17*'GHG Estimation'!P4683)</f>
        <v>22152.529744871994</v>
      </c>
      <c r="Q5115" s="98">
        <f>Q4251+(Q4467*'Emission factors'!$I$16)+('Emission factors'!$I$17*'GHG Estimation'!Q4683)</f>
        <v>22537.329187140007</v>
      </c>
      <c r="R5115" s="98">
        <f>R4251+(R4467*'Emission factors'!$I$16)+('Emission factors'!$I$17*'GHG Estimation'!R4683)</f>
        <v>23802.043115220004</v>
      </c>
      <c r="S5115" s="98">
        <f>S4251+(S4467*'Emission factors'!$I$16)+('Emission factors'!$I$17*'GHG Estimation'!S4683)</f>
        <v>21922.593872476002</v>
      </c>
      <c r="T5115" s="98">
        <f>T4251+(T4467*'Emission factors'!$I$16)+('Emission factors'!$I$17*'GHG Estimation'!T4683)</f>
        <v>17147.142569203999</v>
      </c>
      <c r="U5115" s="98">
        <f>U4251+(U4467*'Emission factors'!$I$16)+('Emission factors'!$I$17*'GHG Estimation'!U4683)</f>
        <v>6474.4902878359999</v>
      </c>
    </row>
    <row r="5116" spans="1:21" x14ac:dyDescent="0.25">
      <c r="A5116" s="92" t="s">
        <v>11</v>
      </c>
      <c r="B5116" s="92" t="s">
        <v>12</v>
      </c>
      <c r="C5116" s="92" t="s">
        <v>43</v>
      </c>
      <c r="D5116" s="92" t="s">
        <v>43</v>
      </c>
      <c r="E5116" s="92" t="s">
        <v>26</v>
      </c>
      <c r="F5116" s="92" t="s">
        <v>34</v>
      </c>
      <c r="G5116" s="92" t="s">
        <v>97</v>
      </c>
      <c r="H5116" s="92" t="s">
        <v>93</v>
      </c>
      <c r="I5116" s="89" t="s">
        <v>191</v>
      </c>
      <c r="L5116" s="98">
        <f>L4252+(L4468*'Emission factors'!$I$16)+('Emission factors'!$I$17*'GHG Estimation'!L4684)</f>
        <v>0</v>
      </c>
      <c r="M5116" s="98">
        <f>M4252+(M4468*'Emission factors'!$I$16)+('Emission factors'!$I$17*'GHG Estimation'!M4684)</f>
        <v>0</v>
      </c>
      <c r="N5116" s="98">
        <f>N4252+(N4468*'Emission factors'!$I$16)+('Emission factors'!$I$17*'GHG Estimation'!N4684)</f>
        <v>0</v>
      </c>
      <c r="O5116" s="98">
        <f>O4252+(O4468*'Emission factors'!$I$16)+('Emission factors'!$I$17*'GHG Estimation'!O4684)</f>
        <v>0</v>
      </c>
      <c r="P5116" s="98">
        <f>P4252+(P4468*'Emission factors'!$I$16)+('Emission factors'!$I$17*'GHG Estimation'!P4684)</f>
        <v>0</v>
      </c>
      <c r="Q5116" s="98">
        <f>Q4252+(Q4468*'Emission factors'!$I$16)+('Emission factors'!$I$17*'GHG Estimation'!Q4684)</f>
        <v>0</v>
      </c>
      <c r="R5116" s="98">
        <f>R4252+(R4468*'Emission factors'!$I$16)+('Emission factors'!$I$17*'GHG Estimation'!R4684)</f>
        <v>0</v>
      </c>
      <c r="S5116" s="98">
        <f>S4252+(S4468*'Emission factors'!$I$16)+('Emission factors'!$I$17*'GHG Estimation'!S4684)</f>
        <v>0</v>
      </c>
      <c r="T5116" s="98">
        <f>T4252+(T4468*'Emission factors'!$I$16)+('Emission factors'!$I$17*'GHG Estimation'!T4684)</f>
        <v>0</v>
      </c>
      <c r="U5116" s="98">
        <f>U4252+(U4468*'Emission factors'!$I$16)+('Emission factors'!$I$17*'GHG Estimation'!U4684)</f>
        <v>0</v>
      </c>
    </row>
    <row r="5117" spans="1:21" x14ac:dyDescent="0.25">
      <c r="A5117" s="92" t="s">
        <v>11</v>
      </c>
      <c r="B5117" s="92" t="s">
        <v>12</v>
      </c>
      <c r="C5117" s="92" t="s">
        <v>43</v>
      </c>
      <c r="D5117" s="92" t="s">
        <v>43</v>
      </c>
      <c r="E5117" s="92" t="s">
        <v>26</v>
      </c>
      <c r="F5117" s="92" t="s">
        <v>34</v>
      </c>
      <c r="G5117" s="92" t="s">
        <v>97</v>
      </c>
      <c r="H5117" s="92" t="s">
        <v>93</v>
      </c>
      <c r="I5117" s="89" t="s">
        <v>192</v>
      </c>
      <c r="L5117" s="98">
        <f>L4253+(L4469*'Emission factors'!$I$16)+('Emission factors'!$I$17*'GHG Estimation'!L4685)</f>
        <v>0</v>
      </c>
      <c r="M5117" s="98">
        <f>M4253+(M4469*'Emission factors'!$I$16)+('Emission factors'!$I$17*'GHG Estimation'!M4685)</f>
        <v>0</v>
      </c>
      <c r="N5117" s="98">
        <f>N4253+(N4469*'Emission factors'!$I$16)+('Emission factors'!$I$17*'GHG Estimation'!N4685)</f>
        <v>0</v>
      </c>
      <c r="O5117" s="98">
        <f>O4253+(O4469*'Emission factors'!$I$16)+('Emission factors'!$I$17*'GHG Estimation'!O4685)</f>
        <v>744.48333088799995</v>
      </c>
      <c r="P5117" s="98">
        <f>P4253+(P4469*'Emission factors'!$I$16)+('Emission factors'!$I$17*'GHG Estimation'!P4685)</f>
        <v>1141.432931756</v>
      </c>
      <c r="Q5117" s="98">
        <f>Q4253+(Q4469*'Emission factors'!$I$16)+('Emission factors'!$I$17*'GHG Estimation'!Q4685)</f>
        <v>920.30788404800012</v>
      </c>
      <c r="R5117" s="98">
        <f>R4253+(R4469*'Emission factors'!$I$16)+('Emission factors'!$I$17*'GHG Estimation'!R4685)</f>
        <v>667.66297328799999</v>
      </c>
      <c r="S5117" s="98">
        <f>S4253+(S4469*'Emission factors'!$I$16)+('Emission factors'!$I$17*'GHG Estimation'!S4685)</f>
        <v>505.25846627200002</v>
      </c>
      <c r="T5117" s="98">
        <f>T4253+(T4469*'Emission factors'!$I$16)+('Emission factors'!$I$17*'GHG Estimation'!T4685)</f>
        <v>279.69665097200004</v>
      </c>
      <c r="U5117" s="98">
        <f>U4253+(U4469*'Emission factors'!$I$16)+('Emission factors'!$I$17*'GHG Estimation'!U4685)</f>
        <v>81.202253507999998</v>
      </c>
    </row>
    <row r="5118" spans="1:21" x14ac:dyDescent="0.25">
      <c r="A5118" s="92" t="s">
        <v>11</v>
      </c>
      <c r="B5118" s="92" t="s">
        <v>12</v>
      </c>
      <c r="C5118" s="92" t="s">
        <v>43</v>
      </c>
      <c r="D5118" s="92" t="s">
        <v>43</v>
      </c>
      <c r="E5118" s="92" t="s">
        <v>26</v>
      </c>
      <c r="F5118" s="92" t="s">
        <v>34</v>
      </c>
      <c r="G5118" s="92" t="s">
        <v>97</v>
      </c>
      <c r="H5118" s="92" t="s">
        <v>93</v>
      </c>
      <c r="I5118" s="89" t="s">
        <v>206</v>
      </c>
      <c r="L5118" s="98">
        <f>L4254+(L4470*'Emission factors'!$I$16)+('Emission factors'!$I$17*'GHG Estimation'!L4686)</f>
        <v>0</v>
      </c>
      <c r="M5118" s="98">
        <f>M4254+(M4470*'Emission factors'!$I$16)+('Emission factors'!$I$17*'GHG Estimation'!M4686)</f>
        <v>0</v>
      </c>
      <c r="N5118" s="98">
        <f>N4254+(N4470*'Emission factors'!$I$16)+('Emission factors'!$I$17*'GHG Estimation'!N4686)</f>
        <v>0</v>
      </c>
      <c r="O5118" s="98">
        <f>O4254+(O4470*'Emission factors'!$I$16)+('Emission factors'!$I$17*'GHG Estimation'!O4686)</f>
        <v>386.89240507199997</v>
      </c>
      <c r="P5118" s="98">
        <f>P4254+(P4470*'Emission factors'!$I$16)+('Emission factors'!$I$17*'GHG Estimation'!P4686)</f>
        <v>219.220216392</v>
      </c>
      <c r="Q5118" s="98">
        <f>Q4254+(Q4470*'Emission factors'!$I$16)+('Emission factors'!$I$17*'GHG Estimation'!Q4686)</f>
        <v>30.085360456000004</v>
      </c>
      <c r="R5118" s="98">
        <f>R4254+(R4470*'Emission factors'!$I$16)+('Emission factors'!$I$17*'GHG Estimation'!R4686)</f>
        <v>294.63742664399996</v>
      </c>
      <c r="S5118" s="98">
        <f>S4254+(S4470*'Emission factors'!$I$16)+('Emission factors'!$I$17*'GHG Estimation'!S4686)</f>
        <v>721.49209529200004</v>
      </c>
      <c r="T5118" s="98">
        <f>T4254+(T4470*'Emission factors'!$I$16)+('Emission factors'!$I$17*'GHG Estimation'!T4686)</f>
        <v>1443.0077070200002</v>
      </c>
      <c r="U5118" s="98">
        <f>U4254+(U4470*'Emission factors'!$I$16)+('Emission factors'!$I$17*'GHG Estimation'!U4686)</f>
        <v>5321.2285887720009</v>
      </c>
    </row>
    <row r="5119" spans="1:21" x14ac:dyDescent="0.25">
      <c r="A5119" s="92" t="s">
        <v>11</v>
      </c>
      <c r="B5119" s="92" t="s">
        <v>12</v>
      </c>
      <c r="C5119" s="92" t="s">
        <v>43</v>
      </c>
      <c r="D5119" s="92" t="s">
        <v>43</v>
      </c>
      <c r="E5119" s="92" t="s">
        <v>26</v>
      </c>
      <c r="F5119" s="92" t="s">
        <v>34</v>
      </c>
      <c r="G5119" s="92" t="s">
        <v>97</v>
      </c>
      <c r="H5119" s="92" t="s">
        <v>93</v>
      </c>
      <c r="I5119" s="89" t="s">
        <v>220</v>
      </c>
      <c r="L5119" s="98">
        <f>L4255+(L4471*'Emission factors'!$I$16)+('Emission factors'!$I$17*'GHG Estimation'!L4687)</f>
        <v>0</v>
      </c>
      <c r="M5119" s="98">
        <f>M4255+(M4471*'Emission factors'!$I$16)+('Emission factors'!$I$17*'GHG Estimation'!M4687)</f>
        <v>0</v>
      </c>
      <c r="N5119" s="98">
        <f>N4255+(N4471*'Emission factors'!$I$16)+('Emission factors'!$I$17*'GHG Estimation'!N4687)</f>
        <v>0</v>
      </c>
      <c r="O5119" s="98">
        <f>O4255+(O4471*'Emission factors'!$I$16)+('Emission factors'!$I$17*'GHG Estimation'!O4687)</f>
        <v>135.33708917999999</v>
      </c>
      <c r="P5119" s="98">
        <f>P4255+(P4471*'Emission factors'!$I$16)+('Emission factors'!$I$17*'GHG Estimation'!P4687)</f>
        <v>593.42158483600008</v>
      </c>
      <c r="Q5119" s="98">
        <f>Q4255+(Q4471*'Emission factors'!$I$16)+('Emission factors'!$I$17*'GHG Estimation'!Q4687)</f>
        <v>656.90812322400018</v>
      </c>
      <c r="R5119" s="98">
        <f>R4255+(R4471*'Emission factors'!$I$16)+('Emission factors'!$I$17*'GHG Estimation'!R4687)</f>
        <v>577.43824716799998</v>
      </c>
      <c r="S5119" s="98">
        <f>S4255+(S4471*'Emission factors'!$I$16)+('Emission factors'!$I$17*'GHG Estimation'!S4687)</f>
        <v>604.97599372399986</v>
      </c>
      <c r="T5119" s="98">
        <f>T4255+(T4471*'Emission factors'!$I$16)+('Emission factors'!$I$17*'GHG Estimation'!T4687)</f>
        <v>692.33955346400012</v>
      </c>
      <c r="U5119" s="98">
        <f>U4255+(U4471*'Emission factors'!$I$16)+('Emission factors'!$I$17*'GHG Estimation'!U4687)</f>
        <v>606.22236483200004</v>
      </c>
    </row>
    <row r="5120" spans="1:21" x14ac:dyDescent="0.25">
      <c r="A5120" s="92" t="s">
        <v>11</v>
      </c>
      <c r="B5120" s="92" t="s">
        <v>12</v>
      </c>
      <c r="C5120" s="92" t="s">
        <v>43</v>
      </c>
      <c r="D5120" s="92" t="s">
        <v>43</v>
      </c>
      <c r="E5120" s="92" t="s">
        <v>26</v>
      </c>
      <c r="F5120" s="92" t="s">
        <v>34</v>
      </c>
      <c r="G5120" s="92" t="s">
        <v>97</v>
      </c>
      <c r="H5120" s="92" t="s">
        <v>93</v>
      </c>
      <c r="I5120" s="89" t="s">
        <v>193</v>
      </c>
      <c r="L5120" s="98">
        <f>L4256+(L4472*'Emission factors'!$I$16)+('Emission factors'!$I$17*'GHG Estimation'!L4688)</f>
        <v>0</v>
      </c>
      <c r="M5120" s="98">
        <f>M4256+(M4472*'Emission factors'!$I$16)+('Emission factors'!$I$17*'GHG Estimation'!M4688)</f>
        <v>0</v>
      </c>
      <c r="N5120" s="98">
        <f>N4256+(N4472*'Emission factors'!$I$16)+('Emission factors'!$I$17*'GHG Estimation'!N4688)</f>
        <v>0</v>
      </c>
      <c r="O5120" s="98">
        <f>O4256+(O4472*'Emission factors'!$I$16)+('Emission factors'!$I$17*'GHG Estimation'!O4688)</f>
        <v>0</v>
      </c>
      <c r="P5120" s="98">
        <f>P4256+(P4472*'Emission factors'!$I$16)+('Emission factors'!$I$17*'GHG Estimation'!P4688)</f>
        <v>0</v>
      </c>
      <c r="Q5120" s="98">
        <f>Q4256+(Q4472*'Emission factors'!$I$16)+('Emission factors'!$I$17*'GHG Estimation'!Q4688)</f>
        <v>0</v>
      </c>
      <c r="R5120" s="98">
        <f>R4256+(R4472*'Emission factors'!$I$16)+('Emission factors'!$I$17*'GHG Estimation'!R4688)</f>
        <v>27.067417836000001</v>
      </c>
      <c r="S5120" s="98">
        <f>S4256+(S4472*'Emission factors'!$I$16)+('Emission factors'!$I$17*'GHG Estimation'!S4688)</f>
        <v>9.0224726119999996</v>
      </c>
      <c r="T5120" s="98">
        <f>T4256+(T4472*'Emission factors'!$I$16)+('Emission factors'!$I$17*'GHG Estimation'!T4688)</f>
        <v>0</v>
      </c>
      <c r="U5120" s="98">
        <f>U4256+(U4472*'Emission factors'!$I$16)+('Emission factors'!$I$17*'GHG Estimation'!U4688)</f>
        <v>0</v>
      </c>
    </row>
    <row r="5121" spans="1:21" x14ac:dyDescent="0.25">
      <c r="A5121" s="92" t="s">
        <v>11</v>
      </c>
      <c r="B5121" s="92" t="s">
        <v>12</v>
      </c>
      <c r="C5121" s="92" t="s">
        <v>43</v>
      </c>
      <c r="D5121" s="92" t="s">
        <v>43</v>
      </c>
      <c r="E5121" s="92" t="s">
        <v>26</v>
      </c>
      <c r="F5121" s="92" t="s">
        <v>34</v>
      </c>
      <c r="G5121" s="92" t="s">
        <v>97</v>
      </c>
      <c r="H5121" s="92" t="s">
        <v>93</v>
      </c>
      <c r="I5121" s="89" t="s">
        <v>259</v>
      </c>
      <c r="L5121" s="98">
        <f>L4257+(L4473*'Emission factors'!$I$16)+('Emission factors'!$I$17*'GHG Estimation'!L4689)</f>
        <v>0</v>
      </c>
      <c r="M5121" s="98">
        <f>M4257+(M4473*'Emission factors'!$I$16)+('Emission factors'!$I$17*'GHG Estimation'!M4689)</f>
        <v>0</v>
      </c>
      <c r="N5121" s="98">
        <f>N4257+(N4473*'Emission factors'!$I$16)+('Emission factors'!$I$17*'GHG Estimation'!N4689)</f>
        <v>0</v>
      </c>
      <c r="O5121" s="98">
        <f>O4257+(O4473*'Emission factors'!$I$16)+('Emission factors'!$I$17*'GHG Estimation'!O4689)</f>
        <v>0</v>
      </c>
      <c r="P5121" s="98">
        <f>P4257+(P4473*'Emission factors'!$I$16)+('Emission factors'!$I$17*'GHG Estimation'!P4689)</f>
        <v>0</v>
      </c>
      <c r="Q5121" s="98">
        <f>Q4257+(Q4473*'Emission factors'!$I$16)+('Emission factors'!$I$17*'GHG Estimation'!Q4689)</f>
        <v>0</v>
      </c>
      <c r="R5121" s="98">
        <f>R4257+(R4473*'Emission factors'!$I$16)+('Emission factors'!$I$17*'GHG Estimation'!R4689)</f>
        <v>0</v>
      </c>
      <c r="S5121" s="98">
        <f>S4257+(S4473*'Emission factors'!$I$16)+('Emission factors'!$I$17*'GHG Estimation'!S4689)</f>
        <v>0</v>
      </c>
      <c r="T5121" s="98">
        <f>T4257+(T4473*'Emission factors'!$I$16)+('Emission factors'!$I$17*'GHG Estimation'!T4689)</f>
        <v>0</v>
      </c>
      <c r="U5121" s="98">
        <f>U4257+(U4473*'Emission factors'!$I$16)+('Emission factors'!$I$17*'GHG Estimation'!U4689)</f>
        <v>0</v>
      </c>
    </row>
    <row r="5122" spans="1:21" x14ac:dyDescent="0.25">
      <c r="A5122" s="92" t="s">
        <v>11</v>
      </c>
      <c r="B5122" s="92" t="s">
        <v>12</v>
      </c>
      <c r="C5122" s="92" t="s">
        <v>43</v>
      </c>
      <c r="D5122" s="92" t="s">
        <v>43</v>
      </c>
      <c r="E5122" s="92" t="s">
        <v>26</v>
      </c>
      <c r="F5122" s="92" t="s">
        <v>34</v>
      </c>
      <c r="G5122" s="92" t="s">
        <v>97</v>
      </c>
      <c r="H5122" s="92" t="s">
        <v>93</v>
      </c>
      <c r="I5122" s="89" t="s">
        <v>223</v>
      </c>
      <c r="L5122" s="98">
        <f>L4258+(L4474*'Emission factors'!$I$16)+('Emission factors'!$I$17*'GHG Estimation'!L4690)</f>
        <v>0</v>
      </c>
      <c r="M5122" s="98">
        <f>M4258+(M4474*'Emission factors'!$I$16)+('Emission factors'!$I$17*'GHG Estimation'!M4690)</f>
        <v>0</v>
      </c>
      <c r="N5122" s="98">
        <f>N4258+(N4474*'Emission factors'!$I$16)+('Emission factors'!$I$17*'GHG Estimation'!N4690)</f>
        <v>0</v>
      </c>
      <c r="O5122" s="98">
        <f>O4258+(O4474*'Emission factors'!$I$16)+('Emission factors'!$I$17*'GHG Estimation'!O4690)</f>
        <v>0</v>
      </c>
      <c r="P5122" s="98">
        <f>P4258+(P4474*'Emission factors'!$I$16)+('Emission factors'!$I$17*'GHG Estimation'!P4690)</f>
        <v>0</v>
      </c>
      <c r="Q5122" s="98">
        <f>Q4258+(Q4474*'Emission factors'!$I$16)+('Emission factors'!$I$17*'GHG Estimation'!Q4690)</f>
        <v>0</v>
      </c>
      <c r="R5122" s="98">
        <f>R4258+(R4474*'Emission factors'!$I$16)+('Emission factors'!$I$17*'GHG Estimation'!R4690)</f>
        <v>0</v>
      </c>
      <c r="S5122" s="98">
        <f>S4258+(S4474*'Emission factors'!$I$16)+('Emission factors'!$I$17*'GHG Estimation'!S4690)</f>
        <v>0</v>
      </c>
      <c r="T5122" s="98">
        <f>T4258+(T4474*'Emission factors'!$I$16)+('Emission factors'!$I$17*'GHG Estimation'!T4690)</f>
        <v>0</v>
      </c>
      <c r="U5122" s="98">
        <f>U4258+(U4474*'Emission factors'!$I$16)+('Emission factors'!$I$17*'GHG Estimation'!U4690)</f>
        <v>0</v>
      </c>
    </row>
    <row r="5123" spans="1:21" x14ac:dyDescent="0.25">
      <c r="A5123" s="92" t="s">
        <v>11</v>
      </c>
      <c r="B5123" s="92" t="s">
        <v>12</v>
      </c>
      <c r="C5123" s="92" t="s">
        <v>43</v>
      </c>
      <c r="D5123" s="92" t="s">
        <v>43</v>
      </c>
      <c r="E5123" s="92" t="s">
        <v>26</v>
      </c>
      <c r="F5123" s="92" t="s">
        <v>34</v>
      </c>
      <c r="G5123" s="92" t="s">
        <v>97</v>
      </c>
      <c r="H5123" s="92" t="s">
        <v>93</v>
      </c>
      <c r="I5123" s="89" t="s">
        <v>221</v>
      </c>
      <c r="L5123" s="98">
        <f>L4259+(L4475*'Emission factors'!$I$16)+('Emission factors'!$I$17*'GHG Estimation'!L4691)</f>
        <v>0</v>
      </c>
      <c r="M5123" s="98">
        <f>M4259+(M4475*'Emission factors'!$I$16)+('Emission factors'!$I$17*'GHG Estimation'!M4691)</f>
        <v>0</v>
      </c>
      <c r="N5123" s="98">
        <f>N4259+(N4475*'Emission factors'!$I$16)+('Emission factors'!$I$17*'GHG Estimation'!N4691)</f>
        <v>0</v>
      </c>
      <c r="O5123" s="98">
        <f>O4259+(O4475*'Emission factors'!$I$16)+('Emission factors'!$I$17*'GHG Estimation'!O4691)</f>
        <v>0</v>
      </c>
      <c r="P5123" s="98">
        <f>P4259+(P4475*'Emission factors'!$I$16)+('Emission factors'!$I$17*'GHG Estimation'!P4691)</f>
        <v>0</v>
      </c>
      <c r="Q5123" s="98">
        <f>Q4259+(Q4475*'Emission factors'!$I$16)+('Emission factors'!$I$17*'GHG Estimation'!Q4691)</f>
        <v>0</v>
      </c>
      <c r="R5123" s="98">
        <f>R4259+(R4475*'Emission factors'!$I$16)+('Emission factors'!$I$17*'GHG Estimation'!R4691)</f>
        <v>0</v>
      </c>
      <c r="S5123" s="98">
        <f>S4259+(S4475*'Emission factors'!$I$16)+('Emission factors'!$I$17*'GHG Estimation'!S4691)</f>
        <v>0</v>
      </c>
      <c r="T5123" s="98">
        <f>T4259+(T4475*'Emission factors'!$I$16)+('Emission factors'!$I$17*'GHG Estimation'!T4691)</f>
        <v>0</v>
      </c>
      <c r="U5123" s="98">
        <f>U4259+(U4475*'Emission factors'!$I$16)+('Emission factors'!$I$17*'GHG Estimation'!U4691)</f>
        <v>0</v>
      </c>
    </row>
    <row r="5124" spans="1:21" x14ac:dyDescent="0.25">
      <c r="A5124" s="92" t="s">
        <v>11</v>
      </c>
      <c r="B5124" s="92" t="s">
        <v>12</v>
      </c>
      <c r="C5124" s="92" t="s">
        <v>43</v>
      </c>
      <c r="D5124" s="92" t="s">
        <v>43</v>
      </c>
      <c r="E5124" s="92" t="s">
        <v>26</v>
      </c>
      <c r="F5124" s="92" t="s">
        <v>34</v>
      </c>
      <c r="G5124" s="92" t="s">
        <v>97</v>
      </c>
      <c r="H5124" s="92" t="s">
        <v>93</v>
      </c>
      <c r="I5124" s="89" t="s">
        <v>222</v>
      </c>
      <c r="L5124" s="98">
        <f>L4260+(L4476*'Emission factors'!$I$16)+('Emission factors'!$I$17*'GHG Estimation'!L4692)</f>
        <v>0</v>
      </c>
      <c r="M5124" s="98">
        <f>M4260+(M4476*'Emission factors'!$I$16)+('Emission factors'!$I$17*'GHG Estimation'!M4692)</f>
        <v>0</v>
      </c>
      <c r="N5124" s="98">
        <f>N4260+(N4476*'Emission factors'!$I$16)+('Emission factors'!$I$17*'GHG Estimation'!N4692)</f>
        <v>0</v>
      </c>
      <c r="O5124" s="98">
        <f>O4260+(O4476*'Emission factors'!$I$16)+('Emission factors'!$I$17*'GHG Estimation'!O4692)</f>
        <v>135.172474128</v>
      </c>
      <c r="P5124" s="98">
        <f>P4260+(P4476*'Emission factors'!$I$16)+('Emission factors'!$I$17*'GHG Estimation'!P4692)</f>
        <v>45.057491376000009</v>
      </c>
      <c r="Q5124" s="98">
        <f>Q4260+(Q4476*'Emission factors'!$I$16)+('Emission factors'!$I$17*'GHG Estimation'!Q4692)</f>
        <v>0</v>
      </c>
      <c r="R5124" s="98">
        <f>R4260+(R4476*'Emission factors'!$I$16)+('Emission factors'!$I$17*'GHG Estimation'!R4692)</f>
        <v>133.19709350399998</v>
      </c>
      <c r="S5124" s="98">
        <f>S4260+(S4476*'Emission factors'!$I$16)+('Emission factors'!$I$17*'GHG Estimation'!S4692)</f>
        <v>15019.218663684005</v>
      </c>
      <c r="T5124" s="98">
        <f>T4260+(T4476*'Emission factors'!$I$16)+('Emission factors'!$I$17*'GHG Estimation'!T4692)</f>
        <v>33854.245587976002</v>
      </c>
      <c r="U5124" s="98">
        <f>U4260+(U4476*'Emission factors'!$I$16)+('Emission factors'!$I$17*'GHG Estimation'!U4692)</f>
        <v>30200.371505664003</v>
      </c>
    </row>
    <row r="5125" spans="1:21" x14ac:dyDescent="0.25">
      <c r="A5125" s="92" t="s">
        <v>11</v>
      </c>
      <c r="B5125" s="92" t="s">
        <v>12</v>
      </c>
      <c r="C5125" s="92" t="s">
        <v>43</v>
      </c>
      <c r="D5125" s="92" t="s">
        <v>43</v>
      </c>
      <c r="E5125" s="92" t="s">
        <v>26</v>
      </c>
      <c r="F5125" s="92" t="s">
        <v>34</v>
      </c>
      <c r="G5125" s="92" t="s">
        <v>97</v>
      </c>
      <c r="H5125" s="92" t="s">
        <v>93</v>
      </c>
      <c r="I5125" s="89" t="s">
        <v>201</v>
      </c>
      <c r="L5125" s="98">
        <f>L4261+(L4477*'Emission factors'!$I$16)+('Emission factors'!$I$17*'GHG Estimation'!L4693)</f>
        <v>0</v>
      </c>
      <c r="M5125" s="98">
        <f>M4261+(M4477*'Emission factors'!$I$16)+('Emission factors'!$I$17*'GHG Estimation'!M4693)</f>
        <v>0</v>
      </c>
      <c r="N5125" s="98">
        <f>N4261+(N4477*'Emission factors'!$I$16)+('Emission factors'!$I$17*'GHG Estimation'!N4693)</f>
        <v>35.886081336000004</v>
      </c>
      <c r="O5125" s="98">
        <f>O4261+(O4477*'Emission factors'!$I$16)+('Emission factors'!$I$17*'GHG Estimation'!O4693)</f>
        <v>7521.8417979679989</v>
      </c>
      <c r="P5125" s="98">
        <f>P4261+(P4477*'Emission factors'!$I$16)+('Emission factors'!$I$17*'GHG Estimation'!P4693)</f>
        <v>10336.453473500002</v>
      </c>
      <c r="Q5125" s="98">
        <f>Q4261+(Q4477*'Emission factors'!$I$16)+('Emission factors'!$I$17*'GHG Estimation'!Q4693)</f>
        <v>12085.754920608</v>
      </c>
      <c r="R5125" s="98">
        <f>R4261+(R4477*'Emission factors'!$I$16)+('Emission factors'!$I$17*'GHG Estimation'!R4693)</f>
        <v>9287.0638722480035</v>
      </c>
      <c r="S5125" s="98">
        <f>S4261+(S4477*'Emission factors'!$I$16)+('Emission factors'!$I$17*'GHG Estimation'!S4693)</f>
        <v>17247.706688351998</v>
      </c>
      <c r="T5125" s="98">
        <f>T4261+(T4477*'Emission factors'!$I$16)+('Emission factors'!$I$17*'GHG Estimation'!T4693)</f>
        <v>20806.699790216</v>
      </c>
      <c r="U5125" s="98">
        <f>U4261+(U4477*'Emission factors'!$I$16)+('Emission factors'!$I$17*'GHG Estimation'!U4693)</f>
        <v>13677.47273008</v>
      </c>
    </row>
    <row r="5126" spans="1:21" x14ac:dyDescent="0.25">
      <c r="A5126" s="92" t="s">
        <v>11</v>
      </c>
      <c r="B5126" s="92" t="s">
        <v>12</v>
      </c>
      <c r="C5126" s="92" t="s">
        <v>43</v>
      </c>
      <c r="D5126" s="92" t="s">
        <v>43</v>
      </c>
      <c r="E5126" s="92" t="s">
        <v>26</v>
      </c>
      <c r="F5126" s="92" t="s">
        <v>34</v>
      </c>
      <c r="G5126" s="92" t="s">
        <v>97</v>
      </c>
      <c r="H5126" s="92" t="s">
        <v>93</v>
      </c>
      <c r="I5126" s="92" t="s">
        <v>207</v>
      </c>
      <c r="L5126" s="98">
        <f>L4262+(L4478*'Emission factors'!$I$16)+('Emission factors'!$I$17*'GHG Estimation'!L4694)</f>
        <v>0</v>
      </c>
      <c r="M5126" s="98">
        <f>M4262+(M4478*'Emission factors'!$I$16)+('Emission factors'!$I$17*'GHG Estimation'!M4694)</f>
        <v>0</v>
      </c>
      <c r="N5126" s="98">
        <f>N4262+(N4478*'Emission factors'!$I$16)+('Emission factors'!$I$17*'GHG Estimation'!N4694)</f>
        <v>0</v>
      </c>
      <c r="O5126" s="98">
        <f>O4262+(O4478*'Emission factors'!$I$16)+('Emission factors'!$I$17*'GHG Estimation'!O4694)</f>
        <v>5975.1266081880003</v>
      </c>
      <c r="P5126" s="98">
        <f>P4262+(P4478*'Emission factors'!$I$16)+('Emission factors'!$I$17*'GHG Estimation'!P4694)</f>
        <v>9267.2943883839998</v>
      </c>
      <c r="Q5126" s="98">
        <f>Q4262+(Q4478*'Emission factors'!$I$16)+('Emission factors'!$I$17*'GHG Estimation'!Q4694)</f>
        <v>10121.677863512001</v>
      </c>
      <c r="R5126" s="98">
        <f>R4262+(R4478*'Emission factors'!$I$16)+('Emission factors'!$I$17*'GHG Estimation'!R4694)</f>
        <v>6881.8184757920017</v>
      </c>
      <c r="S5126" s="98">
        <f>S4262+(S4478*'Emission factors'!$I$16)+('Emission factors'!$I$17*'GHG Estimation'!S4694)</f>
        <v>3773.0632187719998</v>
      </c>
      <c r="T5126" s="98">
        <f>T4262+(T4478*'Emission factors'!$I$16)+('Emission factors'!$I$17*'GHG Estimation'!T4694)</f>
        <v>1802.1899116719999</v>
      </c>
      <c r="U5126" s="98">
        <f>U4262+(U4478*'Emission factors'!$I$16)+('Emission factors'!$I$17*'GHG Estimation'!U4694)</f>
        <v>1754.0439283680005</v>
      </c>
    </row>
    <row r="5127" spans="1:21" x14ac:dyDescent="0.25">
      <c r="A5127" s="92" t="s">
        <v>11</v>
      </c>
      <c r="B5127" s="92" t="s">
        <v>12</v>
      </c>
      <c r="C5127" s="92" t="s">
        <v>43</v>
      </c>
      <c r="D5127" s="92" t="s">
        <v>43</v>
      </c>
      <c r="E5127" s="92" t="s">
        <v>26</v>
      </c>
      <c r="F5127" s="92" t="s">
        <v>34</v>
      </c>
      <c r="G5127" s="92" t="s">
        <v>97</v>
      </c>
      <c r="H5127" s="92" t="s">
        <v>93</v>
      </c>
      <c r="I5127" s="89" t="s">
        <v>218</v>
      </c>
      <c r="L5127" s="98">
        <f>L4263+(L4479*'Emission factors'!$I$16)+('Emission factors'!$I$17*'GHG Estimation'!L4695)</f>
        <v>0</v>
      </c>
      <c r="M5127" s="98">
        <f>M4263+(M4479*'Emission factors'!$I$16)+('Emission factors'!$I$17*'GHG Estimation'!M4695)</f>
        <v>0</v>
      </c>
      <c r="N5127" s="98">
        <f>N4263+(N4479*'Emission factors'!$I$16)+('Emission factors'!$I$17*'GHG Estimation'!N4695)</f>
        <v>0</v>
      </c>
      <c r="O5127" s="98">
        <f>O4263+(O4479*'Emission factors'!$I$16)+('Emission factors'!$I$17*'GHG Estimation'!O4695)</f>
        <v>3600.2017365480006</v>
      </c>
      <c r="P5127" s="98">
        <f>P4263+(P4479*'Emission factors'!$I$16)+('Emission factors'!$I$17*'GHG Estimation'!P4695)</f>
        <v>6339.1610374680004</v>
      </c>
      <c r="Q5127" s="98">
        <f>Q4263+(Q4479*'Emission factors'!$I$16)+('Emission factors'!$I$17*'GHG Estimation'!Q4695)</f>
        <v>5056.221871488</v>
      </c>
      <c r="R5127" s="98">
        <f>R4263+(R4479*'Emission factors'!$I$16)+('Emission factors'!$I$17*'GHG Estimation'!R4695)</f>
        <v>4394.6339774999997</v>
      </c>
      <c r="S5127" s="98">
        <f>S4263+(S4479*'Emission factors'!$I$16)+('Emission factors'!$I$17*'GHG Estimation'!S4695)</f>
        <v>13286.802017623999</v>
      </c>
      <c r="T5127" s="98">
        <f>T4263+(T4479*'Emission factors'!$I$16)+('Emission factors'!$I$17*'GHG Estimation'!T4695)</f>
        <v>15548.220891504003</v>
      </c>
      <c r="U5127" s="98">
        <f>U4263+(U4479*'Emission factors'!$I$16)+('Emission factors'!$I$17*'GHG Estimation'!U4695)</f>
        <v>15427.354249276001</v>
      </c>
    </row>
    <row r="5128" spans="1:21" x14ac:dyDescent="0.25">
      <c r="A5128" s="92" t="s">
        <v>11</v>
      </c>
      <c r="B5128" s="92" t="s">
        <v>12</v>
      </c>
      <c r="C5128" s="92" t="s">
        <v>43</v>
      </c>
      <c r="D5128" s="92" t="s">
        <v>43</v>
      </c>
      <c r="E5128" s="92" t="s">
        <v>26</v>
      </c>
      <c r="F5128" s="92" t="s">
        <v>34</v>
      </c>
      <c r="G5128" s="92" t="s">
        <v>97</v>
      </c>
      <c r="H5128" s="92" t="s">
        <v>93</v>
      </c>
      <c r="I5128" s="89" t="s">
        <v>194</v>
      </c>
      <c r="L5128" s="98">
        <f>L4264+(L4480*'Emission factors'!$I$16)+('Emission factors'!$I$17*'GHG Estimation'!L4696)</f>
        <v>0</v>
      </c>
      <c r="M5128" s="98">
        <f>M4264+(M4480*'Emission factors'!$I$16)+('Emission factors'!$I$17*'GHG Estimation'!M4696)</f>
        <v>0</v>
      </c>
      <c r="N5128" s="98">
        <f>N4264+(N4480*'Emission factors'!$I$16)+('Emission factors'!$I$17*'GHG Estimation'!N4696)</f>
        <v>0</v>
      </c>
      <c r="O5128" s="98">
        <f>O4264+(O4480*'Emission factors'!$I$16)+('Emission factors'!$I$17*'GHG Estimation'!O4696)</f>
        <v>0</v>
      </c>
      <c r="P5128" s="98">
        <f>P4264+(P4480*'Emission factors'!$I$16)+('Emission factors'!$I$17*'GHG Estimation'!P4696)</f>
        <v>0</v>
      </c>
      <c r="Q5128" s="98">
        <f>Q4264+(Q4480*'Emission factors'!$I$16)+('Emission factors'!$I$17*'GHG Estimation'!Q4696)</f>
        <v>0</v>
      </c>
      <c r="R5128" s="98">
        <f>R4264+(R4480*'Emission factors'!$I$16)+('Emission factors'!$I$17*'GHG Estimation'!R4696)</f>
        <v>0</v>
      </c>
      <c r="S5128" s="98">
        <f>S4264+(S4480*'Emission factors'!$I$16)+('Emission factors'!$I$17*'GHG Estimation'!S4696)</f>
        <v>0</v>
      </c>
      <c r="T5128" s="98">
        <f>T4264+(T4480*'Emission factors'!$I$16)+('Emission factors'!$I$17*'GHG Estimation'!T4696)</f>
        <v>192.10576568400003</v>
      </c>
      <c r="U5128" s="98">
        <f>U4264+(U4480*'Emission factors'!$I$16)+('Emission factors'!$I$17*'GHG Estimation'!U4696)</f>
        <v>319.07100364800004</v>
      </c>
    </row>
    <row r="5129" spans="1:21" x14ac:dyDescent="0.25">
      <c r="A5129" s="92" t="s">
        <v>11</v>
      </c>
      <c r="B5129" s="92" t="s">
        <v>12</v>
      </c>
      <c r="C5129" s="92" t="s">
        <v>43</v>
      </c>
      <c r="D5129" s="92" t="s">
        <v>43</v>
      </c>
      <c r="E5129" s="92" t="s">
        <v>26</v>
      </c>
      <c r="F5129" s="92" t="s">
        <v>34</v>
      </c>
      <c r="G5129" s="92" t="s">
        <v>97</v>
      </c>
      <c r="H5129" s="92" t="s">
        <v>93</v>
      </c>
      <c r="I5129" s="89" t="s">
        <v>195</v>
      </c>
      <c r="L5129" s="98">
        <f>L4265+(L4481*'Emission factors'!$I$16)+('Emission factors'!$I$17*'GHG Estimation'!L4697)</f>
        <v>0</v>
      </c>
      <c r="M5129" s="98">
        <f>M4265+(M4481*'Emission factors'!$I$16)+('Emission factors'!$I$17*'GHG Estimation'!M4697)</f>
        <v>0</v>
      </c>
      <c r="N5129" s="98">
        <f>N4265+(N4481*'Emission factors'!$I$16)+('Emission factors'!$I$17*'GHG Estimation'!N4697)</f>
        <v>0</v>
      </c>
      <c r="O5129" s="98">
        <f>O4265+(O4481*'Emission factors'!$I$16)+('Emission factors'!$I$17*'GHG Estimation'!O4697)</f>
        <v>125.83644903599998</v>
      </c>
      <c r="P5129" s="98">
        <f>P4265+(P4481*'Emission factors'!$I$16)+('Emission factors'!$I$17*'GHG Estimation'!P4697)</f>
        <v>145.53538359199999</v>
      </c>
      <c r="Q5129" s="98">
        <f>Q4265+(Q4481*'Emission factors'!$I$16)+('Emission factors'!$I$17*'GHG Estimation'!Q4697)</f>
        <v>215.79465554799995</v>
      </c>
      <c r="R5129" s="98">
        <f>R4265+(R4481*'Emission factors'!$I$16)+('Emission factors'!$I$17*'GHG Estimation'!R4697)</f>
        <v>237.94713825999997</v>
      </c>
      <c r="S5129" s="98">
        <f>S4265+(S4481*'Emission factors'!$I$16)+('Emission factors'!$I$17*'GHG Estimation'!S4697)</f>
        <v>234.46670573200004</v>
      </c>
      <c r="T5129" s="98">
        <f>T4265+(T4481*'Emission factors'!$I$16)+('Emission factors'!$I$17*'GHG Estimation'!T4697)</f>
        <v>29692.878977971995</v>
      </c>
      <c r="U5129" s="98">
        <f>U4265+(U4481*'Emission factors'!$I$16)+('Emission factors'!$I$17*'GHG Estimation'!U4697)</f>
        <v>32993.183445023999</v>
      </c>
    </row>
    <row r="5130" spans="1:21" x14ac:dyDescent="0.25">
      <c r="A5130" s="92" t="s">
        <v>11</v>
      </c>
      <c r="B5130" s="92" t="s">
        <v>12</v>
      </c>
      <c r="C5130" s="92" t="s">
        <v>43</v>
      </c>
      <c r="D5130" s="92" t="s">
        <v>43</v>
      </c>
      <c r="E5130" s="92" t="s">
        <v>26</v>
      </c>
      <c r="F5130" s="92" t="s">
        <v>34</v>
      </c>
      <c r="G5130" s="92" t="s">
        <v>97</v>
      </c>
      <c r="H5130" s="92" t="s">
        <v>93</v>
      </c>
      <c r="I5130" s="89" t="s">
        <v>209</v>
      </c>
      <c r="L5130" s="98">
        <f>L4266+(L4482*'Emission factors'!$I$16)+('Emission factors'!$I$17*'GHG Estimation'!L4698)</f>
        <v>0</v>
      </c>
      <c r="M5130" s="98">
        <f>M4266+(M4482*'Emission factors'!$I$16)+('Emission factors'!$I$17*'GHG Estimation'!M4698)</f>
        <v>0</v>
      </c>
      <c r="N5130" s="98">
        <f>N4266+(N4482*'Emission factors'!$I$16)+('Emission factors'!$I$17*'GHG Estimation'!N4698)</f>
        <v>292.68556245599996</v>
      </c>
      <c r="O5130" s="98">
        <f>O4266+(O4482*'Emission factors'!$I$16)+('Emission factors'!$I$17*'GHG Estimation'!O4698)</f>
        <v>12481.481666804</v>
      </c>
      <c r="P5130" s="98">
        <f>P4266+(P4482*'Emission factors'!$I$16)+('Emission factors'!$I$17*'GHG Estimation'!P4698)</f>
        <v>26487.188971759999</v>
      </c>
      <c r="Q5130" s="98">
        <f>Q4266+(Q4482*'Emission factors'!$I$16)+('Emission factors'!$I$17*'GHG Estimation'!Q4698)</f>
        <v>29402.936999715999</v>
      </c>
      <c r="R5130" s="98">
        <f>R4266+(R4482*'Emission factors'!$I$16)+('Emission factors'!$I$17*'GHG Estimation'!R4698)</f>
        <v>35341.440678239989</v>
      </c>
      <c r="S5130" s="98">
        <f>S4266+(S4482*'Emission factors'!$I$16)+('Emission factors'!$I$17*'GHG Estimation'!S4698)</f>
        <v>41968.192050363992</v>
      </c>
      <c r="T5130" s="98">
        <f>T4266+(T4482*'Emission factors'!$I$16)+('Emission factors'!$I$17*'GHG Estimation'!T4698)</f>
        <v>10875.528574739999</v>
      </c>
      <c r="U5130" s="98">
        <f>U4266+(U4482*'Emission factors'!$I$16)+('Emission factors'!$I$17*'GHG Estimation'!U4698)</f>
        <v>1058.6393994120001</v>
      </c>
    </row>
    <row r="5131" spans="1:21" x14ac:dyDescent="0.25">
      <c r="A5131" s="92" t="s">
        <v>11</v>
      </c>
      <c r="B5131" s="92" t="s">
        <v>12</v>
      </c>
      <c r="C5131" s="92" t="s">
        <v>43</v>
      </c>
      <c r="D5131" s="92" t="s">
        <v>43</v>
      </c>
      <c r="E5131" s="92" t="s">
        <v>26</v>
      </c>
      <c r="F5131" s="92" t="s">
        <v>34</v>
      </c>
      <c r="G5131" s="92" t="s">
        <v>97</v>
      </c>
      <c r="H5131" s="92" t="s">
        <v>93</v>
      </c>
      <c r="I5131" s="89" t="s">
        <v>208</v>
      </c>
      <c r="L5131" s="98">
        <f>L4267+(L4483*'Emission factors'!$I$16)+('Emission factors'!$I$17*'GHG Estimation'!L4699)</f>
        <v>0</v>
      </c>
      <c r="M5131" s="98">
        <f>M4267+(M4483*'Emission factors'!$I$16)+('Emission factors'!$I$17*'GHG Estimation'!M4699)</f>
        <v>0</v>
      </c>
      <c r="N5131" s="98">
        <f>N4267+(N4483*'Emission factors'!$I$16)+('Emission factors'!$I$17*'GHG Estimation'!N4699)</f>
        <v>0</v>
      </c>
      <c r="O5131" s="98">
        <f>O4267+(O4483*'Emission factors'!$I$16)+('Emission factors'!$I$17*'GHG Estimation'!O4699)</f>
        <v>22.552262124000002</v>
      </c>
      <c r="P5131" s="98">
        <f>P4267+(P4483*'Emission factors'!$I$16)+('Emission factors'!$I$17*'GHG Estimation'!P4699)</f>
        <v>7.5174207079999995</v>
      </c>
      <c r="Q5131" s="98">
        <f>Q4267+(Q4483*'Emission factors'!$I$16)+('Emission factors'!$I$17*'GHG Estimation'!Q4699)</f>
        <v>0</v>
      </c>
      <c r="R5131" s="98">
        <f>R4267+(R4483*'Emission factors'!$I$16)+('Emission factors'!$I$17*'GHG Estimation'!R4699)</f>
        <v>225.21690757199997</v>
      </c>
      <c r="S5131" s="98">
        <f>S4267+(S4483*'Emission factors'!$I$16)+('Emission factors'!$I$17*'GHG Estimation'!S4699)</f>
        <v>75.072302524000008</v>
      </c>
      <c r="T5131" s="98">
        <f>T4267+(T4483*'Emission factors'!$I$16)+('Emission factors'!$I$17*'GHG Estimation'!T4699)</f>
        <v>1132.1047454760003</v>
      </c>
      <c r="U5131" s="98">
        <f>U4267+(U4483*'Emission factors'!$I$16)+('Emission factors'!$I$17*'GHG Estimation'!U4699)</f>
        <v>1696.3581108600004</v>
      </c>
    </row>
    <row r="5132" spans="1:21" x14ac:dyDescent="0.25">
      <c r="A5132" s="92" t="s">
        <v>11</v>
      </c>
      <c r="B5132" s="92" t="s">
        <v>12</v>
      </c>
      <c r="C5132" s="92" t="s">
        <v>43</v>
      </c>
      <c r="D5132" s="92" t="s">
        <v>43</v>
      </c>
      <c r="E5132" s="92" t="s">
        <v>26</v>
      </c>
      <c r="F5132" s="92" t="s">
        <v>34</v>
      </c>
      <c r="G5132" s="92" t="s">
        <v>97</v>
      </c>
      <c r="H5132" s="92" t="s">
        <v>93</v>
      </c>
      <c r="I5132" s="89" t="s">
        <v>226</v>
      </c>
      <c r="L5132" s="98">
        <f>L4268+(L4484*'Emission factors'!$I$16)+('Emission factors'!$I$17*'GHG Estimation'!L4700)</f>
        <v>0</v>
      </c>
      <c r="M5132" s="98">
        <f>M4268+(M4484*'Emission factors'!$I$16)+('Emission factors'!$I$17*'GHG Estimation'!M4700)</f>
        <v>0</v>
      </c>
      <c r="N5132" s="98">
        <f>N4268+(N4484*'Emission factors'!$I$16)+('Emission factors'!$I$17*'GHG Estimation'!N4700)</f>
        <v>0</v>
      </c>
      <c r="O5132" s="98">
        <f>O4268+(O4484*'Emission factors'!$I$16)+('Emission factors'!$I$17*'GHG Estimation'!O4700)</f>
        <v>0</v>
      </c>
      <c r="P5132" s="98">
        <f>P4268+(P4484*'Emission factors'!$I$16)+('Emission factors'!$I$17*'GHG Estimation'!P4700)</f>
        <v>0</v>
      </c>
      <c r="Q5132" s="98">
        <f>Q4268+(Q4484*'Emission factors'!$I$16)+('Emission factors'!$I$17*'GHG Estimation'!Q4700)</f>
        <v>0</v>
      </c>
      <c r="R5132" s="98">
        <f>R4268+(R4484*'Emission factors'!$I$16)+('Emission factors'!$I$17*'GHG Estimation'!R4700)</f>
        <v>0</v>
      </c>
      <c r="S5132" s="98">
        <f>S4268+(S4484*'Emission factors'!$I$16)+('Emission factors'!$I$17*'GHG Estimation'!S4700)</f>
        <v>0</v>
      </c>
      <c r="T5132" s="98">
        <f>T4268+(T4484*'Emission factors'!$I$16)+('Emission factors'!$I$17*'GHG Estimation'!T4700)</f>
        <v>0</v>
      </c>
      <c r="U5132" s="98">
        <f>U4268+(U4484*'Emission factors'!$I$16)+('Emission factors'!$I$17*'GHG Estimation'!U4700)</f>
        <v>0</v>
      </c>
    </row>
    <row r="5133" spans="1:21" x14ac:dyDescent="0.25">
      <c r="A5133" s="92" t="s">
        <v>11</v>
      </c>
      <c r="B5133" s="92" t="s">
        <v>12</v>
      </c>
      <c r="C5133" s="92" t="s">
        <v>43</v>
      </c>
      <c r="D5133" s="92" t="s">
        <v>43</v>
      </c>
      <c r="E5133" s="92" t="s">
        <v>26</v>
      </c>
      <c r="F5133" s="92" t="s">
        <v>34</v>
      </c>
      <c r="G5133" s="92" t="s">
        <v>97</v>
      </c>
      <c r="H5133" s="92" t="s">
        <v>93</v>
      </c>
      <c r="I5133" s="89" t="s">
        <v>196</v>
      </c>
      <c r="L5133" s="98">
        <f>L4269+(L4485*'Emission factors'!$I$16)+('Emission factors'!$I$17*'GHG Estimation'!L4701)</f>
        <v>0</v>
      </c>
      <c r="M5133" s="98">
        <f>M4269+(M4485*'Emission factors'!$I$16)+('Emission factors'!$I$17*'GHG Estimation'!M4701)</f>
        <v>0</v>
      </c>
      <c r="N5133" s="98">
        <f>N4269+(N4485*'Emission factors'!$I$16)+('Emission factors'!$I$17*'GHG Estimation'!N4701)</f>
        <v>0</v>
      </c>
      <c r="O5133" s="98">
        <f>O4269+(O4485*'Emission factors'!$I$16)+('Emission factors'!$I$17*'GHG Estimation'!O4701)</f>
        <v>5923.8372612719986</v>
      </c>
      <c r="P5133" s="98">
        <f>P4269+(P4485*'Emission factors'!$I$16)+('Emission factors'!$I$17*'GHG Estimation'!P4701)</f>
        <v>5319.0964319079994</v>
      </c>
      <c r="Q5133" s="98">
        <f>Q4269+(Q4485*'Emission factors'!$I$16)+('Emission factors'!$I$17*'GHG Estimation'!Q4701)</f>
        <v>4065.8585245959994</v>
      </c>
      <c r="R5133" s="98">
        <f>R4269+(R4485*'Emission factors'!$I$16)+('Emission factors'!$I$17*'GHG Estimation'!R4701)</f>
        <v>1786.669063912</v>
      </c>
      <c r="S5133" s="98">
        <f>S4269+(S4485*'Emission factors'!$I$16)+('Emission factors'!$I$17*'GHG Estimation'!S4701)</f>
        <v>1002.3410516279998</v>
      </c>
      <c r="T5133" s="98">
        <f>T4269+(T4485*'Emission factors'!$I$16)+('Emission factors'!$I$17*'GHG Estimation'!T4701)</f>
        <v>33775.261718264002</v>
      </c>
      <c r="U5133" s="98">
        <f>U4269+(U4485*'Emission factors'!$I$16)+('Emission factors'!$I$17*'GHG Estimation'!U4701)</f>
        <v>26645.266454552006</v>
      </c>
    </row>
    <row r="5134" spans="1:21" x14ac:dyDescent="0.25">
      <c r="A5134" s="92" t="s">
        <v>11</v>
      </c>
      <c r="B5134" s="92" t="s">
        <v>12</v>
      </c>
      <c r="C5134" s="92" t="s">
        <v>43</v>
      </c>
      <c r="D5134" s="92" t="s">
        <v>43</v>
      </c>
      <c r="E5134" s="92" t="s">
        <v>26</v>
      </c>
      <c r="F5134" s="92" t="s">
        <v>34</v>
      </c>
      <c r="G5134" s="92" t="s">
        <v>97</v>
      </c>
      <c r="H5134" s="92" t="s">
        <v>93</v>
      </c>
      <c r="I5134" s="89" t="s">
        <v>197</v>
      </c>
      <c r="L5134" s="98">
        <f>L4270+(L4486*'Emission factors'!$I$16)+('Emission factors'!$I$17*'GHG Estimation'!L4702)</f>
        <v>0</v>
      </c>
      <c r="M5134" s="98">
        <f>M4270+(M4486*'Emission factors'!$I$16)+('Emission factors'!$I$17*'GHG Estimation'!M4702)</f>
        <v>0</v>
      </c>
      <c r="N5134" s="98">
        <f>N4270+(N4486*'Emission factors'!$I$16)+('Emission factors'!$I$17*'GHG Estimation'!N4702)</f>
        <v>0</v>
      </c>
      <c r="O5134" s="98">
        <f>O4270+(O4486*'Emission factors'!$I$16)+('Emission factors'!$I$17*'GHG Estimation'!O4702)</f>
        <v>26549.891628948004</v>
      </c>
      <c r="P5134" s="98">
        <f>P4270+(P4486*'Emission factors'!$I$16)+('Emission factors'!$I$17*'GHG Estimation'!P4702)</f>
        <v>39423.494188427998</v>
      </c>
      <c r="Q5134" s="98">
        <f>Q4270+(Q4486*'Emission factors'!$I$16)+('Emission factors'!$I$17*'GHG Estimation'!Q4702)</f>
        <v>64443.312425472002</v>
      </c>
      <c r="R5134" s="98">
        <f>R4270+(R4486*'Emission factors'!$I$16)+('Emission factors'!$I$17*'GHG Estimation'!R4702)</f>
        <v>72327.573857447991</v>
      </c>
      <c r="S5134" s="98">
        <f>S4270+(S4486*'Emission factors'!$I$16)+('Emission factors'!$I$17*'GHG Estimation'!S4702)</f>
        <v>64497.91758986401</v>
      </c>
      <c r="T5134" s="98">
        <f>T4270+(T4486*'Emission factors'!$I$16)+('Emission factors'!$I$17*'GHG Estimation'!T4702)</f>
        <v>15472.247125600004</v>
      </c>
      <c r="U5134" s="98">
        <f>U4270+(U4486*'Emission factors'!$I$16)+('Emission factors'!$I$17*'GHG Estimation'!U4702)</f>
        <v>0</v>
      </c>
    </row>
    <row r="5135" spans="1:21" x14ac:dyDescent="0.25">
      <c r="A5135" s="92" t="s">
        <v>11</v>
      </c>
      <c r="B5135" s="92" t="s">
        <v>12</v>
      </c>
      <c r="C5135" s="92" t="s">
        <v>43</v>
      </c>
      <c r="D5135" s="92" t="s">
        <v>43</v>
      </c>
      <c r="E5135" s="92" t="s">
        <v>26</v>
      </c>
      <c r="F5135" s="92" t="s">
        <v>34</v>
      </c>
      <c r="G5135" s="92" t="s">
        <v>97</v>
      </c>
      <c r="H5135" s="92" t="s">
        <v>93</v>
      </c>
      <c r="I5135" s="89" t="s">
        <v>229</v>
      </c>
      <c r="L5135" s="98">
        <f>L4271+(L4487*'Emission factors'!$I$16)+('Emission factors'!$I$17*'GHG Estimation'!L4703)</f>
        <v>0</v>
      </c>
      <c r="M5135" s="98">
        <f>M4271+(M4487*'Emission factors'!$I$16)+('Emission factors'!$I$17*'GHG Estimation'!M4703)</f>
        <v>0</v>
      </c>
      <c r="N5135" s="98">
        <f>N4271+(N4487*'Emission factors'!$I$16)+('Emission factors'!$I$17*'GHG Estimation'!N4703)</f>
        <v>0</v>
      </c>
      <c r="O5135" s="98">
        <f>O4271+(O4487*'Emission factors'!$I$16)+('Emission factors'!$I$17*'GHG Estimation'!O4703)</f>
        <v>0</v>
      </c>
      <c r="P5135" s="98">
        <f>P4271+(P4487*'Emission factors'!$I$16)+('Emission factors'!$I$17*'GHG Estimation'!P4703)</f>
        <v>0</v>
      </c>
      <c r="Q5135" s="98">
        <f>Q4271+(Q4487*'Emission factors'!$I$16)+('Emission factors'!$I$17*'GHG Estimation'!Q4703)</f>
        <v>0</v>
      </c>
      <c r="R5135" s="98">
        <f>R4271+(R4487*'Emission factors'!$I$16)+('Emission factors'!$I$17*'GHG Estimation'!R4703)</f>
        <v>0</v>
      </c>
      <c r="S5135" s="98">
        <f>S4271+(S4487*'Emission factors'!$I$16)+('Emission factors'!$I$17*'GHG Estimation'!S4703)</f>
        <v>0</v>
      </c>
      <c r="T5135" s="98">
        <f>T4271+(T4487*'Emission factors'!$I$16)+('Emission factors'!$I$17*'GHG Estimation'!T4703)</f>
        <v>0</v>
      </c>
      <c r="U5135" s="98">
        <f>U4271+(U4487*'Emission factors'!$I$16)+('Emission factors'!$I$17*'GHG Estimation'!U4703)</f>
        <v>0</v>
      </c>
    </row>
    <row r="5136" spans="1:21" x14ac:dyDescent="0.25">
      <c r="A5136" s="92" t="s">
        <v>11</v>
      </c>
      <c r="B5136" s="92" t="s">
        <v>12</v>
      </c>
      <c r="C5136" s="92" t="s">
        <v>43</v>
      </c>
      <c r="D5136" s="92" t="s">
        <v>43</v>
      </c>
      <c r="E5136" s="92" t="s">
        <v>26</v>
      </c>
      <c r="F5136" s="92" t="s">
        <v>34</v>
      </c>
      <c r="G5136" s="92" t="s">
        <v>97</v>
      </c>
      <c r="H5136" s="92" t="s">
        <v>93</v>
      </c>
      <c r="I5136" s="89" t="s">
        <v>198</v>
      </c>
      <c r="L5136" s="98">
        <f>L4272+(L4488*'Emission factors'!$I$16)+('Emission factors'!$I$17*'GHG Estimation'!L4704)</f>
        <v>0</v>
      </c>
      <c r="M5136" s="98">
        <f>M4272+(M4488*'Emission factors'!$I$16)+('Emission factors'!$I$17*'GHG Estimation'!M4704)</f>
        <v>0</v>
      </c>
      <c r="N5136" s="98">
        <f>N4272+(N4488*'Emission factors'!$I$16)+('Emission factors'!$I$17*'GHG Estimation'!N4704)</f>
        <v>0</v>
      </c>
      <c r="O5136" s="98">
        <f>O4272+(O4488*'Emission factors'!$I$16)+('Emission factors'!$I$17*'GHG Estimation'!O4704)</f>
        <v>0</v>
      </c>
      <c r="P5136" s="98">
        <f>P4272+(P4488*'Emission factors'!$I$16)+('Emission factors'!$I$17*'GHG Estimation'!P4704)</f>
        <v>0</v>
      </c>
      <c r="Q5136" s="98">
        <f>Q4272+(Q4488*'Emission factors'!$I$16)+('Emission factors'!$I$17*'GHG Estimation'!Q4704)</f>
        <v>0</v>
      </c>
      <c r="R5136" s="98">
        <f>R4272+(R4488*'Emission factors'!$I$16)+('Emission factors'!$I$17*'GHG Estimation'!R4704)</f>
        <v>0</v>
      </c>
      <c r="S5136" s="98">
        <f>S4272+(S4488*'Emission factors'!$I$16)+('Emission factors'!$I$17*'GHG Estimation'!S4704)</f>
        <v>470.37575287199991</v>
      </c>
      <c r="T5136" s="98">
        <f>T4272+(T4488*'Emission factors'!$I$16)+('Emission factors'!$I$17*'GHG Estimation'!T4704)</f>
        <v>2198.4653747080001</v>
      </c>
      <c r="U5136" s="98">
        <f>U4272+(U4488*'Emission factors'!$I$16)+('Emission factors'!$I$17*'GHG Estimation'!U4704)</f>
        <v>707.62523686399993</v>
      </c>
    </row>
    <row r="5137" spans="1:21" x14ac:dyDescent="0.25">
      <c r="A5137" s="92" t="s">
        <v>11</v>
      </c>
      <c r="B5137" s="92" t="s">
        <v>12</v>
      </c>
      <c r="C5137" s="92" t="s">
        <v>43</v>
      </c>
      <c r="D5137" s="92" t="s">
        <v>43</v>
      </c>
      <c r="E5137" s="92" t="s">
        <v>26</v>
      </c>
      <c r="F5137" s="92" t="s">
        <v>34</v>
      </c>
      <c r="G5137" s="92" t="s">
        <v>97</v>
      </c>
      <c r="H5137" s="92" t="s">
        <v>93</v>
      </c>
      <c r="I5137" s="89" t="s">
        <v>231</v>
      </c>
      <c r="L5137" s="98">
        <f>L4273+(L4489*'Emission factors'!$I$16)+('Emission factors'!$I$17*'GHG Estimation'!L4705)</f>
        <v>0</v>
      </c>
      <c r="M5137" s="98">
        <f>M4273+(M4489*'Emission factors'!$I$16)+('Emission factors'!$I$17*'GHG Estimation'!M4705)</f>
        <v>0</v>
      </c>
      <c r="N5137" s="98">
        <f>N4273+(N4489*'Emission factors'!$I$16)+('Emission factors'!$I$17*'GHG Estimation'!N4705)</f>
        <v>0</v>
      </c>
      <c r="O5137" s="98">
        <f>O4273+(O4489*'Emission factors'!$I$16)+('Emission factors'!$I$17*'GHG Estimation'!O4705)</f>
        <v>0</v>
      </c>
      <c r="P5137" s="98">
        <f>P4273+(P4489*'Emission factors'!$I$16)+('Emission factors'!$I$17*'GHG Estimation'!P4705)</f>
        <v>0</v>
      </c>
      <c r="Q5137" s="98">
        <f>Q4273+(Q4489*'Emission factors'!$I$16)+('Emission factors'!$I$17*'GHG Estimation'!Q4705)</f>
        <v>0</v>
      </c>
      <c r="R5137" s="98">
        <f>R4273+(R4489*'Emission factors'!$I$16)+('Emission factors'!$I$17*'GHG Estimation'!R4705)</f>
        <v>0</v>
      </c>
      <c r="S5137" s="98">
        <f>S4273+(S4489*'Emission factors'!$I$16)+('Emission factors'!$I$17*'GHG Estimation'!S4705)</f>
        <v>0</v>
      </c>
      <c r="T5137" s="98">
        <f>T4273+(T4489*'Emission factors'!$I$16)+('Emission factors'!$I$17*'GHG Estimation'!T4705)</f>
        <v>0</v>
      </c>
      <c r="U5137" s="98">
        <f>U4273+(U4489*'Emission factors'!$I$16)+('Emission factors'!$I$17*'GHG Estimation'!U4705)</f>
        <v>0</v>
      </c>
    </row>
    <row r="5138" spans="1:21" x14ac:dyDescent="0.25">
      <c r="A5138" s="92" t="s">
        <v>11</v>
      </c>
      <c r="B5138" s="92" t="s">
        <v>12</v>
      </c>
      <c r="C5138" s="92" t="s">
        <v>43</v>
      </c>
      <c r="D5138" s="92" t="s">
        <v>43</v>
      </c>
      <c r="E5138" s="92" t="s">
        <v>26</v>
      </c>
      <c r="F5138" s="92" t="s">
        <v>34</v>
      </c>
      <c r="G5138" s="92" t="s">
        <v>97</v>
      </c>
      <c r="H5138" s="92" t="s">
        <v>93</v>
      </c>
      <c r="I5138" s="89" t="s">
        <v>230</v>
      </c>
      <c r="L5138" s="98">
        <f>L4274+(L4490*'Emission factors'!$I$16)+('Emission factors'!$I$17*'GHG Estimation'!L4706)</f>
        <v>0</v>
      </c>
      <c r="M5138" s="98">
        <f>M4274+(M4490*'Emission factors'!$I$16)+('Emission factors'!$I$17*'GHG Estimation'!M4706)</f>
        <v>0</v>
      </c>
      <c r="N5138" s="98">
        <f>N4274+(N4490*'Emission factors'!$I$16)+('Emission factors'!$I$17*'GHG Estimation'!N4706)</f>
        <v>0</v>
      </c>
      <c r="O5138" s="98">
        <f>O4274+(O4490*'Emission factors'!$I$16)+('Emission factors'!$I$17*'GHG Estimation'!O4706)</f>
        <v>0</v>
      </c>
      <c r="P5138" s="98">
        <f>P4274+(P4490*'Emission factors'!$I$16)+('Emission factors'!$I$17*'GHG Estimation'!P4706)</f>
        <v>0</v>
      </c>
      <c r="Q5138" s="98">
        <f>Q4274+(Q4490*'Emission factors'!$I$16)+('Emission factors'!$I$17*'GHG Estimation'!Q4706)</f>
        <v>0</v>
      </c>
      <c r="R5138" s="98">
        <f>R4274+(R4490*'Emission factors'!$I$16)+('Emission factors'!$I$17*'GHG Estimation'!R4706)</f>
        <v>0</v>
      </c>
      <c r="S5138" s="98">
        <f>S4274+(S4490*'Emission factors'!$I$16)+('Emission factors'!$I$17*'GHG Estimation'!S4706)</f>
        <v>0</v>
      </c>
      <c r="T5138" s="98">
        <f>T4274+(T4490*'Emission factors'!$I$16)+('Emission factors'!$I$17*'GHG Estimation'!T4706)</f>
        <v>0</v>
      </c>
      <c r="U5138" s="98">
        <f>U4274+(U4490*'Emission factors'!$I$16)+('Emission factors'!$I$17*'GHG Estimation'!U4706)</f>
        <v>0</v>
      </c>
    </row>
    <row r="5139" spans="1:21" x14ac:dyDescent="0.25">
      <c r="A5139" s="92" t="s">
        <v>11</v>
      </c>
      <c r="B5139" s="92" t="s">
        <v>12</v>
      </c>
      <c r="C5139" s="92" t="s">
        <v>43</v>
      </c>
      <c r="D5139" s="92" t="s">
        <v>43</v>
      </c>
      <c r="E5139" s="92" t="s">
        <v>26</v>
      </c>
      <c r="F5139" s="92" t="s">
        <v>34</v>
      </c>
      <c r="G5139" s="92" t="s">
        <v>97</v>
      </c>
      <c r="H5139" s="92" t="s">
        <v>93</v>
      </c>
      <c r="I5139" s="89" t="s">
        <v>303</v>
      </c>
      <c r="L5139" s="98">
        <f>L4275+(L4491*'Emission factors'!$I$16)+('Emission factors'!$I$17*'GHG Estimation'!L4707)</f>
        <v>0</v>
      </c>
      <c r="M5139" s="98">
        <f>M4275+(M4491*'Emission factors'!$I$16)+('Emission factors'!$I$17*'GHG Estimation'!M4707)</f>
        <v>0</v>
      </c>
      <c r="N5139" s="98">
        <f>N4275+(N4491*'Emission factors'!$I$16)+('Emission factors'!$I$17*'GHG Estimation'!N4707)</f>
        <v>0</v>
      </c>
      <c r="O5139" s="98">
        <f>O4275+(O4491*'Emission factors'!$I$16)+('Emission factors'!$I$17*'GHG Estimation'!O4707)</f>
        <v>0</v>
      </c>
      <c r="P5139" s="98">
        <f>P4275+(P4491*'Emission factors'!$I$16)+('Emission factors'!$I$17*'GHG Estimation'!P4707)</f>
        <v>142.13333918399999</v>
      </c>
      <c r="Q5139" s="98">
        <f>Q4275+(Q4491*'Emission factors'!$I$16)+('Emission factors'!$I$17*'GHG Estimation'!Q4707)</f>
        <v>374.35030587200004</v>
      </c>
      <c r="R5139" s="98">
        <f>R4275+(R4491*'Emission factors'!$I$16)+('Emission factors'!$I$17*'GHG Estimation'!R4707)</f>
        <v>156.35294415199996</v>
      </c>
      <c r="S5139" s="98">
        <f>S4275+(S4491*'Emission factors'!$I$16)+('Emission factors'!$I$17*'GHG Estimation'!S4707)</f>
        <v>2346.101559916</v>
      </c>
      <c r="T5139" s="98">
        <f>T4275+(T4491*'Emission factors'!$I$16)+('Emission factors'!$I$17*'GHG Estimation'!T4707)</f>
        <v>2194.9535869319998</v>
      </c>
      <c r="U5139" s="98">
        <f>U4275+(U4491*'Emission factors'!$I$16)+('Emission factors'!$I$17*'GHG Estimation'!U4707)</f>
        <v>928.85218912800019</v>
      </c>
    </row>
    <row r="5140" spans="1:21" x14ac:dyDescent="0.25">
      <c r="A5140" s="92" t="s">
        <v>11</v>
      </c>
      <c r="B5140" s="92" t="s">
        <v>12</v>
      </c>
      <c r="C5140" s="92" t="s">
        <v>43</v>
      </c>
      <c r="D5140" s="92" t="s">
        <v>43</v>
      </c>
      <c r="E5140" s="92" t="s">
        <v>26</v>
      </c>
      <c r="F5140" s="92" t="s">
        <v>34</v>
      </c>
      <c r="G5140" s="92" t="s">
        <v>97</v>
      </c>
      <c r="H5140" s="92" t="s">
        <v>93</v>
      </c>
      <c r="I5140" s="89" t="s">
        <v>225</v>
      </c>
      <c r="L5140" s="98">
        <f>L4276+(L4492*'Emission factors'!$I$16)+('Emission factors'!$I$17*'GHG Estimation'!L4708)</f>
        <v>0</v>
      </c>
      <c r="M5140" s="98">
        <f>M4276+(M4492*'Emission factors'!$I$16)+('Emission factors'!$I$17*'GHG Estimation'!M4708)</f>
        <v>0</v>
      </c>
      <c r="N5140" s="98">
        <f>N4276+(N4492*'Emission factors'!$I$16)+('Emission factors'!$I$17*'GHG Estimation'!N4708)</f>
        <v>0</v>
      </c>
      <c r="O5140" s="98">
        <f>O4276+(O4492*'Emission factors'!$I$16)+('Emission factors'!$I$17*'GHG Estimation'!O4708)</f>
        <v>93.148602995999994</v>
      </c>
      <c r="P5140" s="98">
        <f>P4276+(P4492*'Emission factors'!$I$16)+('Emission factors'!$I$17*'GHG Estimation'!P4708)</f>
        <v>2869.6244581480009</v>
      </c>
      <c r="Q5140" s="98">
        <f>Q4276+(Q4492*'Emission factors'!$I$16)+('Emission factors'!$I$17*'GHG Estimation'!Q4708)</f>
        <v>3986.9138489440006</v>
      </c>
      <c r="R5140" s="98">
        <f>R4276+(R4492*'Emission factors'!$I$16)+('Emission factors'!$I$17*'GHG Estimation'!R4708)</f>
        <v>4093.5687250160004</v>
      </c>
      <c r="S5140" s="98">
        <f>S4276+(S4492*'Emission factors'!$I$16)+('Emission factors'!$I$17*'GHG Estimation'!S4708)</f>
        <v>2159.7808374880001</v>
      </c>
      <c r="T5140" s="98">
        <f>T4276+(T4492*'Emission factors'!$I$16)+('Emission factors'!$I$17*'GHG Estimation'!T4708)</f>
        <v>1181.0267711679999</v>
      </c>
      <c r="U5140" s="98">
        <f>U4276+(U4492*'Emission factors'!$I$16)+('Emission factors'!$I$17*'GHG Estimation'!U4708)</f>
        <v>1060.818589148</v>
      </c>
    </row>
    <row r="5141" spans="1:21" x14ac:dyDescent="0.25">
      <c r="A5141" s="92" t="s">
        <v>11</v>
      </c>
      <c r="B5141" s="92" t="s">
        <v>12</v>
      </c>
      <c r="C5141" s="92" t="s">
        <v>43</v>
      </c>
      <c r="D5141" s="92" t="s">
        <v>43</v>
      </c>
      <c r="E5141" s="92" t="s">
        <v>26</v>
      </c>
      <c r="F5141" s="92" t="s">
        <v>34</v>
      </c>
      <c r="G5141" s="92" t="s">
        <v>97</v>
      </c>
      <c r="H5141" s="92" t="s">
        <v>93</v>
      </c>
      <c r="I5141" s="89" t="s">
        <v>205</v>
      </c>
      <c r="L5141" s="98">
        <f>L4277+(L4493*'Emission factors'!$I$16)+('Emission factors'!$I$17*'GHG Estimation'!L4709)</f>
        <v>0</v>
      </c>
      <c r="M5141" s="98">
        <f>M4277+(M4493*'Emission factors'!$I$16)+('Emission factors'!$I$17*'GHG Estimation'!M4709)</f>
        <v>0</v>
      </c>
      <c r="N5141" s="98">
        <f>N4277+(N4493*'Emission factors'!$I$16)+('Emission factors'!$I$17*'GHG Estimation'!N4709)</f>
        <v>0</v>
      </c>
      <c r="O5141" s="98">
        <f>O4277+(O4493*'Emission factors'!$I$16)+('Emission factors'!$I$17*'GHG Estimation'!O4709)</f>
        <v>8314.1653984919994</v>
      </c>
      <c r="P5141" s="98">
        <f>P4277+(P4493*'Emission factors'!$I$16)+('Emission factors'!$I$17*'GHG Estimation'!P4709)</f>
        <v>8186.1654373440006</v>
      </c>
      <c r="Q5141" s="98">
        <f>Q4277+(Q4493*'Emission factors'!$I$16)+('Emission factors'!$I$17*'GHG Estimation'!Q4709)</f>
        <v>4739.8474191680007</v>
      </c>
      <c r="R5141" s="98">
        <f>R4277+(R4493*'Emission factors'!$I$16)+('Emission factors'!$I$17*'GHG Estimation'!R4709)</f>
        <v>2699.0754254640001</v>
      </c>
      <c r="S5141" s="98">
        <f>S4277+(S4493*'Emission factors'!$I$16)+('Emission factors'!$I$17*'GHG Estimation'!S4709)</f>
        <v>10119.969002496</v>
      </c>
      <c r="T5141" s="98">
        <f>T4277+(T4493*'Emission factors'!$I$16)+('Emission factors'!$I$17*'GHG Estimation'!T4709)</f>
        <v>10935.095707128001</v>
      </c>
      <c r="U5141" s="98">
        <f>U4277+(U4493*'Emission factors'!$I$16)+('Emission factors'!$I$17*'GHG Estimation'!U4709)</f>
        <v>10966.686119488004</v>
      </c>
    </row>
    <row r="5142" spans="1:21" x14ac:dyDescent="0.25">
      <c r="A5142" s="92" t="s">
        <v>11</v>
      </c>
      <c r="B5142" s="92" t="s">
        <v>12</v>
      </c>
      <c r="C5142" s="92" t="s">
        <v>43</v>
      </c>
      <c r="D5142" s="92" t="s">
        <v>43</v>
      </c>
      <c r="E5142" s="92" t="s">
        <v>26</v>
      </c>
      <c r="F5142" s="92" t="s">
        <v>34</v>
      </c>
      <c r="G5142" s="92" t="s">
        <v>97</v>
      </c>
      <c r="H5142" s="92" t="s">
        <v>93</v>
      </c>
      <c r="I5142" s="89" t="s">
        <v>204</v>
      </c>
      <c r="L5142" s="98">
        <f>L4278+(L4494*'Emission factors'!$I$16)+('Emission factors'!$I$17*'GHG Estimation'!L4710)</f>
        <v>0</v>
      </c>
      <c r="M5142" s="98">
        <f>M4278+(M4494*'Emission factors'!$I$16)+('Emission factors'!$I$17*'GHG Estimation'!M4710)</f>
        <v>0</v>
      </c>
      <c r="N5142" s="98">
        <f>N4278+(N4494*'Emission factors'!$I$16)+('Emission factors'!$I$17*'GHG Estimation'!N4710)</f>
        <v>0</v>
      </c>
      <c r="O5142" s="98">
        <f>O4278+(O4494*'Emission factors'!$I$16)+('Emission factors'!$I$17*'GHG Estimation'!O4710)</f>
        <v>7788.8082182519993</v>
      </c>
      <c r="P5142" s="98">
        <f>P4278+(P4494*'Emission factors'!$I$16)+('Emission factors'!$I$17*'GHG Estimation'!P4710)</f>
        <v>12781.002673323999</v>
      </c>
      <c r="Q5142" s="98">
        <f>Q4278+(Q4494*'Emission factors'!$I$16)+('Emission factors'!$I$17*'GHG Estimation'!Q4710)</f>
        <v>12776.346418995998</v>
      </c>
      <c r="R5142" s="98">
        <f>R4278+(R4494*'Emission factors'!$I$16)+('Emission factors'!$I$17*'GHG Estimation'!R4710)</f>
        <v>13295.652036371997</v>
      </c>
      <c r="S5142" s="98">
        <f>S4278+(S4494*'Emission factors'!$I$16)+('Emission factors'!$I$17*'GHG Estimation'!S4710)</f>
        <v>3389.5023087999998</v>
      </c>
      <c r="T5142" s="98">
        <f>T4278+(T4494*'Emission factors'!$I$16)+('Emission factors'!$I$17*'GHG Estimation'!T4710)</f>
        <v>0</v>
      </c>
      <c r="U5142" s="98">
        <f>U4278+(U4494*'Emission factors'!$I$16)+('Emission factors'!$I$17*'GHG Estimation'!U4710)</f>
        <v>0</v>
      </c>
    </row>
    <row r="5143" spans="1:21" x14ac:dyDescent="0.25">
      <c r="A5143" s="92" t="s">
        <v>11</v>
      </c>
      <c r="B5143" s="92" t="s">
        <v>12</v>
      </c>
      <c r="C5143" s="92" t="s">
        <v>43</v>
      </c>
      <c r="D5143" s="92" t="s">
        <v>43</v>
      </c>
      <c r="E5143" s="92" t="s">
        <v>26</v>
      </c>
      <c r="F5143" s="92" t="s">
        <v>34</v>
      </c>
      <c r="G5143" s="92" t="s">
        <v>97</v>
      </c>
      <c r="H5143" s="92" t="s">
        <v>93</v>
      </c>
      <c r="I5143" s="89" t="s">
        <v>228</v>
      </c>
      <c r="L5143" s="98">
        <f>L4279+(L4495*'Emission factors'!$I$16)+('Emission factors'!$I$17*'GHG Estimation'!L4711)</f>
        <v>0</v>
      </c>
      <c r="M5143" s="98">
        <f>M4279+(M4495*'Emission factors'!$I$16)+('Emission factors'!$I$17*'GHG Estimation'!M4711)</f>
        <v>0</v>
      </c>
      <c r="N5143" s="98">
        <f>N4279+(N4495*'Emission factors'!$I$16)+('Emission factors'!$I$17*'GHG Estimation'!N4711)</f>
        <v>0</v>
      </c>
      <c r="O5143" s="98">
        <f>O4279+(O4495*'Emission factors'!$I$16)+('Emission factors'!$I$17*'GHG Estimation'!O4711)</f>
        <v>0</v>
      </c>
      <c r="P5143" s="98">
        <f>P4279+(P4495*'Emission factors'!$I$16)+('Emission factors'!$I$17*'GHG Estimation'!P4711)</f>
        <v>0</v>
      </c>
      <c r="Q5143" s="98">
        <f>Q4279+(Q4495*'Emission factors'!$I$16)+('Emission factors'!$I$17*'GHG Estimation'!Q4711)</f>
        <v>0</v>
      </c>
      <c r="R5143" s="98">
        <f>R4279+(R4495*'Emission factors'!$I$16)+('Emission factors'!$I$17*'GHG Estimation'!R4711)</f>
        <v>0</v>
      </c>
      <c r="S5143" s="98">
        <f>S4279+(S4495*'Emission factors'!$I$16)+('Emission factors'!$I$17*'GHG Estimation'!S4711)</f>
        <v>0</v>
      </c>
      <c r="T5143" s="98">
        <f>T4279+(T4495*'Emission factors'!$I$16)+('Emission factors'!$I$17*'GHG Estimation'!T4711)</f>
        <v>0</v>
      </c>
      <c r="U5143" s="98">
        <f>U4279+(U4495*'Emission factors'!$I$16)+('Emission factors'!$I$17*'GHG Estimation'!U4711)</f>
        <v>0</v>
      </c>
    </row>
    <row r="5144" spans="1:21" x14ac:dyDescent="0.25">
      <c r="A5144" s="92" t="s">
        <v>11</v>
      </c>
      <c r="B5144" s="92" t="s">
        <v>12</v>
      </c>
      <c r="C5144" s="92" t="s">
        <v>43</v>
      </c>
      <c r="D5144" s="92" t="s">
        <v>43</v>
      </c>
      <c r="E5144" s="92" t="s">
        <v>26</v>
      </c>
      <c r="F5144" s="92" t="s">
        <v>34</v>
      </c>
      <c r="G5144" s="92" t="s">
        <v>97</v>
      </c>
      <c r="H5144" s="92" t="s">
        <v>93</v>
      </c>
      <c r="I5144" s="89" t="s">
        <v>202</v>
      </c>
      <c r="L5144" s="98">
        <f>L4280+(L4496*'Emission factors'!$I$16)+('Emission factors'!$I$17*'GHG Estimation'!L4712)</f>
        <v>0</v>
      </c>
      <c r="M5144" s="98">
        <f>M4280+(M4496*'Emission factors'!$I$16)+('Emission factors'!$I$17*'GHG Estimation'!M4712)</f>
        <v>0</v>
      </c>
      <c r="N5144" s="98">
        <f>N4280+(N4496*'Emission factors'!$I$16)+('Emission factors'!$I$17*'GHG Estimation'!N4712)</f>
        <v>63.118114223999989</v>
      </c>
      <c r="O5144" s="98">
        <f>O4280+(O4496*'Emission factors'!$I$16)+('Emission factors'!$I$17*'GHG Estimation'!O4712)</f>
        <v>7890.3208336520001</v>
      </c>
      <c r="P5144" s="98">
        <f>P4280+(P4496*'Emission factors'!$I$16)+('Emission factors'!$I$17*'GHG Estimation'!P4712)</f>
        <v>14770.320705060001</v>
      </c>
      <c r="Q5144" s="98">
        <f>Q4280+(Q4496*'Emission factors'!$I$16)+('Emission factors'!$I$17*'GHG Estimation'!Q4712)</f>
        <v>16627.876145888</v>
      </c>
      <c r="R5144" s="98">
        <f>R4280+(R4496*'Emission factors'!$I$16)+('Emission factors'!$I$17*'GHG Estimation'!R4712)</f>
        <v>17548.129158251999</v>
      </c>
      <c r="S5144" s="98">
        <f>S4280+(S4496*'Emission factors'!$I$16)+('Emission factors'!$I$17*'GHG Estimation'!S4712)</f>
        <v>17655.317073540002</v>
      </c>
      <c r="T5144" s="98">
        <f>T4280+(T4496*'Emission factors'!$I$16)+('Emission factors'!$I$17*'GHG Estimation'!T4712)</f>
        <v>19622.937273659994</v>
      </c>
      <c r="U5144" s="98">
        <f>U4280+(U4496*'Emission factors'!$I$16)+('Emission factors'!$I$17*'GHG Estimation'!U4712)</f>
        <v>17536.637459859998</v>
      </c>
    </row>
    <row r="5145" spans="1:21" x14ac:dyDescent="0.25">
      <c r="A5145" s="92" t="s">
        <v>11</v>
      </c>
      <c r="B5145" s="92" t="s">
        <v>12</v>
      </c>
      <c r="C5145" s="92" t="s">
        <v>43</v>
      </c>
      <c r="D5145" s="92" t="s">
        <v>43</v>
      </c>
      <c r="E5145" s="92" t="s">
        <v>26</v>
      </c>
      <c r="F5145" s="92" t="s">
        <v>34</v>
      </c>
      <c r="G5145" s="92" t="s">
        <v>97</v>
      </c>
      <c r="H5145" s="92" t="s">
        <v>93</v>
      </c>
      <c r="I5145" s="89" t="s">
        <v>190</v>
      </c>
      <c r="L5145" s="98">
        <f>L4281+(L4497*'Emission factors'!$I$16)+('Emission factors'!$I$17*'GHG Estimation'!L4713)</f>
        <v>0</v>
      </c>
      <c r="M5145" s="98">
        <f>M4281+(M4497*'Emission factors'!$I$16)+('Emission factors'!$I$17*'GHG Estimation'!M4713)</f>
        <v>0</v>
      </c>
      <c r="N5145" s="98">
        <f>N4281+(N4497*'Emission factors'!$I$16)+('Emission factors'!$I$17*'GHG Estimation'!N4713)</f>
        <v>0</v>
      </c>
      <c r="O5145" s="98">
        <f>O4281+(O4497*'Emission factors'!$I$16)+('Emission factors'!$I$17*'GHG Estimation'!O4713)</f>
        <v>0</v>
      </c>
      <c r="P5145" s="98">
        <f>P4281+(P4497*'Emission factors'!$I$16)+('Emission factors'!$I$17*'GHG Estimation'!P4713)</f>
        <v>0</v>
      </c>
      <c r="Q5145" s="98">
        <f>Q4281+(Q4497*'Emission factors'!$I$16)+('Emission factors'!$I$17*'GHG Estimation'!Q4713)</f>
        <v>0</v>
      </c>
      <c r="R5145" s="98">
        <f>R4281+(R4497*'Emission factors'!$I$16)+('Emission factors'!$I$17*'GHG Estimation'!R4713)</f>
        <v>0</v>
      </c>
      <c r="S5145" s="98">
        <f>S4281+(S4497*'Emission factors'!$I$16)+('Emission factors'!$I$17*'GHG Estimation'!S4713)</f>
        <v>0</v>
      </c>
      <c r="T5145" s="98">
        <f>T4281+(T4497*'Emission factors'!$I$16)+('Emission factors'!$I$17*'GHG Estimation'!T4713)</f>
        <v>0</v>
      </c>
      <c r="U5145" s="98">
        <f>U4281+(U4497*'Emission factors'!$I$16)+('Emission factors'!$I$17*'GHG Estimation'!U4713)</f>
        <v>9528.6247028399994</v>
      </c>
    </row>
    <row r="5146" spans="1:21" x14ac:dyDescent="0.25">
      <c r="A5146" s="92" t="s">
        <v>11</v>
      </c>
      <c r="B5146" s="92" t="s">
        <v>12</v>
      </c>
      <c r="C5146" s="92" t="s">
        <v>43</v>
      </c>
      <c r="D5146" s="92" t="s">
        <v>43</v>
      </c>
      <c r="E5146" s="92" t="s">
        <v>26</v>
      </c>
      <c r="F5146" s="92" t="s">
        <v>34</v>
      </c>
      <c r="G5146" s="92" t="s">
        <v>97</v>
      </c>
      <c r="H5146" s="92" t="s">
        <v>93</v>
      </c>
      <c r="I5146" s="89" t="s">
        <v>210</v>
      </c>
      <c r="L5146" s="98">
        <f>L4282+(L4498*'Emission factors'!$I$16)+('Emission factors'!$I$17*'GHG Estimation'!L4714)</f>
        <v>0</v>
      </c>
      <c r="M5146" s="98">
        <f>M4282+(M4498*'Emission factors'!$I$16)+('Emission factors'!$I$17*'GHG Estimation'!M4714)</f>
        <v>0</v>
      </c>
      <c r="N5146" s="98">
        <f>N4282+(N4498*'Emission factors'!$I$16)+('Emission factors'!$I$17*'GHG Estimation'!N4714)</f>
        <v>0</v>
      </c>
      <c r="O5146" s="98">
        <f>O4282+(O4498*'Emission factors'!$I$16)+('Emission factors'!$I$17*'GHG Estimation'!O4714)</f>
        <v>0</v>
      </c>
      <c r="P5146" s="98">
        <f>P4282+(P4498*'Emission factors'!$I$16)+('Emission factors'!$I$17*'GHG Estimation'!P4714)</f>
        <v>0</v>
      </c>
      <c r="Q5146" s="98">
        <f>Q4282+(Q4498*'Emission factors'!$I$16)+('Emission factors'!$I$17*'GHG Estimation'!Q4714)</f>
        <v>0</v>
      </c>
      <c r="R5146" s="98">
        <f>R4282+(R4498*'Emission factors'!$I$16)+('Emission factors'!$I$17*'GHG Estimation'!R4714)</f>
        <v>0</v>
      </c>
      <c r="S5146" s="98">
        <f>S4282+(S4498*'Emission factors'!$I$16)+('Emission factors'!$I$17*'GHG Estimation'!S4714)</f>
        <v>0</v>
      </c>
      <c r="T5146" s="98">
        <f>T4282+(T4498*'Emission factors'!$I$16)+('Emission factors'!$I$17*'GHG Estimation'!T4714)</f>
        <v>0</v>
      </c>
      <c r="U5146" s="98">
        <f>U4282+(U4498*'Emission factors'!$I$16)+('Emission factors'!$I$17*'GHG Estimation'!U4714)</f>
        <v>0</v>
      </c>
    </row>
    <row r="5147" spans="1:21" x14ac:dyDescent="0.25">
      <c r="A5147" s="92" t="s">
        <v>11</v>
      </c>
      <c r="B5147" s="92" t="s">
        <v>12</v>
      </c>
      <c r="C5147" s="92" t="s">
        <v>43</v>
      </c>
      <c r="D5147" s="92" t="s">
        <v>43</v>
      </c>
      <c r="E5147" s="92" t="s">
        <v>26</v>
      </c>
      <c r="F5147" s="92" t="s">
        <v>34</v>
      </c>
      <c r="G5147" s="92" t="s">
        <v>97</v>
      </c>
      <c r="H5147" s="92" t="s">
        <v>93</v>
      </c>
      <c r="I5147" s="92" t="s">
        <v>199</v>
      </c>
      <c r="L5147" s="98">
        <f>L4283+(L4499*'Emission factors'!$I$16)+('Emission factors'!$I$17*'GHG Estimation'!L4715)</f>
        <v>0</v>
      </c>
      <c r="M5147" s="98">
        <f>M4283+(M4499*'Emission factors'!$I$16)+('Emission factors'!$I$17*'GHG Estimation'!M4715)</f>
        <v>0</v>
      </c>
      <c r="N5147" s="98">
        <f>N4283+(N4499*'Emission factors'!$I$16)+('Emission factors'!$I$17*'GHG Estimation'!N4715)</f>
        <v>0</v>
      </c>
      <c r="O5147" s="98">
        <f>O4283+(O4499*'Emission factors'!$I$16)+('Emission factors'!$I$17*'GHG Estimation'!O4715)</f>
        <v>15493.639243547999</v>
      </c>
      <c r="P5147" s="98">
        <f>P4283+(P4499*'Emission factors'!$I$16)+('Emission factors'!$I$17*'GHG Estimation'!P4715)</f>
        <v>22901.818267516002</v>
      </c>
      <c r="Q5147" s="98">
        <f>Q4283+(Q4499*'Emission factors'!$I$16)+('Emission factors'!$I$17*'GHG Estimation'!Q4715)</f>
        <v>13668.497290340003</v>
      </c>
      <c r="R5147" s="98">
        <f>R4283+(R4499*'Emission factors'!$I$16)+('Emission factors'!$I$17*'GHG Estimation'!R4715)</f>
        <v>12849.647150008002</v>
      </c>
      <c r="S5147" s="98">
        <f>S4283+(S4499*'Emission factors'!$I$16)+('Emission factors'!$I$17*'GHG Estimation'!S4715)</f>
        <v>13441.595038188001</v>
      </c>
      <c r="T5147" s="98">
        <f>T4283+(T4499*'Emission factors'!$I$16)+('Emission factors'!$I$17*'GHG Estimation'!T4715)</f>
        <v>8912.7214051879982</v>
      </c>
      <c r="U5147" s="98">
        <f>U4283+(U4499*'Emission factors'!$I$16)+('Emission factors'!$I$17*'GHG Estimation'!U4715)</f>
        <v>4612.2942703039998</v>
      </c>
    </row>
    <row r="5148" spans="1:21" x14ac:dyDescent="0.25">
      <c r="A5148" s="92" t="s">
        <v>11</v>
      </c>
      <c r="B5148" s="92" t="s">
        <v>12</v>
      </c>
      <c r="C5148" s="92" t="s">
        <v>43</v>
      </c>
      <c r="D5148" s="92" t="s">
        <v>43</v>
      </c>
      <c r="E5148" s="92" t="s">
        <v>26</v>
      </c>
      <c r="F5148" s="92" t="s">
        <v>34</v>
      </c>
      <c r="G5148" s="92" t="s">
        <v>97</v>
      </c>
      <c r="H5148" s="92" t="s">
        <v>93</v>
      </c>
      <c r="I5148" s="89" t="s">
        <v>233</v>
      </c>
      <c r="L5148" s="98">
        <f>L4284+(L4500*'Emission factors'!$I$16)+('Emission factors'!$I$17*'GHG Estimation'!L4716)</f>
        <v>0</v>
      </c>
      <c r="M5148" s="98">
        <f>M4284+(M4500*'Emission factors'!$I$16)+('Emission factors'!$I$17*'GHG Estimation'!M4716)</f>
        <v>0</v>
      </c>
      <c r="N5148" s="98">
        <f>N4284+(N4500*'Emission factors'!$I$16)+('Emission factors'!$I$17*'GHG Estimation'!N4716)</f>
        <v>0</v>
      </c>
      <c r="O5148" s="98">
        <f>O4284+(O4500*'Emission factors'!$I$16)+('Emission factors'!$I$17*'GHG Estimation'!O4716)</f>
        <v>0</v>
      </c>
      <c r="P5148" s="98">
        <f>P4284+(P4500*'Emission factors'!$I$16)+('Emission factors'!$I$17*'GHG Estimation'!P4716)</f>
        <v>2458.9961303400005</v>
      </c>
      <c r="Q5148" s="98">
        <f>Q4284+(Q4500*'Emission factors'!$I$16)+('Emission factors'!$I$17*'GHG Estimation'!Q4716)</f>
        <v>819.66537678000009</v>
      </c>
      <c r="R5148" s="98">
        <f>R4284+(R4500*'Emission factors'!$I$16)+('Emission factors'!$I$17*'GHG Estimation'!R4716)</f>
        <v>0</v>
      </c>
      <c r="S5148" s="98">
        <f>S4284+(S4500*'Emission factors'!$I$16)+('Emission factors'!$I$17*'GHG Estimation'!S4716)</f>
        <v>0</v>
      </c>
      <c r="T5148" s="98">
        <f>T4284+(T4500*'Emission factors'!$I$16)+('Emission factors'!$I$17*'GHG Estimation'!T4716)</f>
        <v>0</v>
      </c>
      <c r="U5148" s="98">
        <f>U4284+(U4500*'Emission factors'!$I$16)+('Emission factors'!$I$17*'GHG Estimation'!U4716)</f>
        <v>0</v>
      </c>
    </row>
    <row r="5149" spans="1:21" x14ac:dyDescent="0.25">
      <c r="A5149" s="92" t="s">
        <v>11</v>
      </c>
      <c r="B5149" s="92" t="s">
        <v>12</v>
      </c>
      <c r="C5149" s="92" t="s">
        <v>43</v>
      </c>
      <c r="D5149" s="92" t="s">
        <v>43</v>
      </c>
      <c r="E5149" s="92" t="s">
        <v>26</v>
      </c>
      <c r="F5149" s="92" t="s">
        <v>34</v>
      </c>
      <c r="G5149" s="92" t="s">
        <v>97</v>
      </c>
      <c r="H5149" s="92" t="s">
        <v>93</v>
      </c>
      <c r="I5149" s="89" t="s">
        <v>200</v>
      </c>
      <c r="L5149" s="98">
        <f>L4285+(L4501*'Emission factors'!$I$16)+('Emission factors'!$I$17*'GHG Estimation'!L4717)</f>
        <v>0</v>
      </c>
      <c r="M5149" s="98">
        <f>M4285+(M4501*'Emission factors'!$I$16)+('Emission factors'!$I$17*'GHG Estimation'!M4717)</f>
        <v>0</v>
      </c>
      <c r="N5149" s="98">
        <f>N4285+(N4501*'Emission factors'!$I$16)+('Emission factors'!$I$17*'GHG Estimation'!N4717)</f>
        <v>29.324995692000005</v>
      </c>
      <c r="O5149" s="98">
        <f>O4285+(O4501*'Emission factors'!$I$16)+('Emission factors'!$I$17*'GHG Estimation'!O4717)</f>
        <v>13808.255469488004</v>
      </c>
      <c r="P5149" s="98">
        <f>P4285+(P4501*'Emission factors'!$I$16)+('Emission factors'!$I$17*'GHG Estimation'!P4717)</f>
        <v>16253.745326752003</v>
      </c>
      <c r="Q5149" s="98">
        <f>Q4285+(Q4501*'Emission factors'!$I$16)+('Emission factors'!$I$17*'GHG Estimation'!Q4717)</f>
        <v>15981.981553524003</v>
      </c>
      <c r="R5149" s="98">
        <f>R4285+(R4501*'Emission factors'!$I$16)+('Emission factors'!$I$17*'GHG Estimation'!R4717)</f>
        <v>14049.071612939999</v>
      </c>
      <c r="S5149" s="98">
        <f>S4285+(S4501*'Emission factors'!$I$16)+('Emission factors'!$I$17*'GHG Estimation'!S4717)</f>
        <v>10874.235170759999</v>
      </c>
      <c r="T5149" s="98">
        <f>T4285+(T4501*'Emission factors'!$I$16)+('Emission factors'!$I$17*'GHG Estimation'!T4717)</f>
        <v>9565.3730534960014</v>
      </c>
      <c r="U5149" s="98">
        <f>U4285+(U4501*'Emission factors'!$I$16)+('Emission factors'!$I$17*'GHG Estimation'!U4717)</f>
        <v>7620.5246022359997</v>
      </c>
    </row>
    <row r="5150" spans="1:21" x14ac:dyDescent="0.25">
      <c r="A5150" s="92" t="s">
        <v>11</v>
      </c>
      <c r="B5150" s="92" t="s">
        <v>12</v>
      </c>
      <c r="C5150" s="92" t="s">
        <v>43</v>
      </c>
      <c r="D5150" s="92" t="s">
        <v>43</v>
      </c>
      <c r="E5150" s="92" t="s">
        <v>45</v>
      </c>
      <c r="F5150" s="92" t="s">
        <v>34</v>
      </c>
      <c r="G5150" s="92" t="s">
        <v>97</v>
      </c>
      <c r="H5150" s="92" t="s">
        <v>93</v>
      </c>
      <c r="I5150" s="89" t="s">
        <v>227</v>
      </c>
      <c r="J5150" s="92" t="s">
        <v>99</v>
      </c>
      <c r="L5150" s="98">
        <f>L4286+(L4502*'Emission factors'!$I$16)+('Emission factors'!$I$17*'GHG Estimation'!L4718)</f>
        <v>0</v>
      </c>
      <c r="M5150" s="98">
        <f>M4286+(M4502*'Emission factors'!$I$16)+('Emission factors'!$I$17*'GHG Estimation'!M4718)</f>
        <v>0</v>
      </c>
      <c r="N5150" s="98">
        <f>N4286+(N4502*'Emission factors'!$I$16)+('Emission factors'!$I$17*'GHG Estimation'!N4718)</f>
        <v>0</v>
      </c>
      <c r="O5150" s="98">
        <f>O4286+(O4502*'Emission factors'!$I$16)+('Emission factors'!$I$17*'GHG Estimation'!O4718)</f>
        <v>0</v>
      </c>
      <c r="P5150" s="98">
        <f>P4286+(P4502*'Emission factors'!$I$16)+('Emission factors'!$I$17*'GHG Estimation'!P4718)</f>
        <v>0</v>
      </c>
      <c r="Q5150" s="98">
        <f>Q4286+(Q4502*'Emission factors'!$I$16)+('Emission factors'!$I$17*'GHG Estimation'!Q4718)</f>
        <v>0</v>
      </c>
      <c r="R5150" s="98">
        <f>R4286+(R4502*'Emission factors'!$I$16)+('Emission factors'!$I$17*'GHG Estimation'!R4718)</f>
        <v>0</v>
      </c>
      <c r="S5150" s="98">
        <f>S4286+(S4502*'Emission factors'!$I$16)+('Emission factors'!$I$17*'GHG Estimation'!S4718)</f>
        <v>0</v>
      </c>
      <c r="T5150" s="98">
        <f>T4286+(T4502*'Emission factors'!$I$16)+('Emission factors'!$I$17*'GHG Estimation'!T4718)</f>
        <v>0</v>
      </c>
      <c r="U5150" s="98">
        <f>U4286+(U4502*'Emission factors'!$I$16)+('Emission factors'!$I$17*'GHG Estimation'!U4718)</f>
        <v>0</v>
      </c>
    </row>
    <row r="5151" spans="1:21" x14ac:dyDescent="0.25">
      <c r="A5151" s="92" t="s">
        <v>11</v>
      </c>
      <c r="B5151" s="92" t="s">
        <v>12</v>
      </c>
      <c r="C5151" s="92" t="s">
        <v>43</v>
      </c>
      <c r="D5151" s="92" t="s">
        <v>43</v>
      </c>
      <c r="E5151" s="92" t="s">
        <v>45</v>
      </c>
      <c r="F5151" s="92" t="s">
        <v>34</v>
      </c>
      <c r="G5151" s="92" t="s">
        <v>97</v>
      </c>
      <c r="H5151" s="92" t="s">
        <v>93</v>
      </c>
      <c r="I5151" s="89" t="s">
        <v>203</v>
      </c>
      <c r="L5151" s="98">
        <f>L4287+(L4503*'Emission factors'!$I$16)+('Emission factors'!$I$17*'GHG Estimation'!L4719)</f>
        <v>0</v>
      </c>
      <c r="M5151" s="98">
        <f>M4287+(M4503*'Emission factors'!$I$16)+('Emission factors'!$I$17*'GHG Estimation'!M4719)</f>
        <v>0</v>
      </c>
      <c r="N5151" s="98">
        <f>N4287+(N4503*'Emission factors'!$I$16)+('Emission factors'!$I$17*'GHG Estimation'!N4719)</f>
        <v>0</v>
      </c>
      <c r="O5151" s="98">
        <f>O4287+(O4503*'Emission factors'!$I$16)+('Emission factors'!$I$17*'GHG Estimation'!O4719)</f>
        <v>0</v>
      </c>
      <c r="P5151" s="98">
        <f>P4287+(P4503*'Emission factors'!$I$16)+('Emission factors'!$I$17*'GHG Estimation'!P4719)</f>
        <v>0</v>
      </c>
      <c r="Q5151" s="98">
        <f>Q4287+(Q4503*'Emission factors'!$I$16)+('Emission factors'!$I$17*'GHG Estimation'!Q4719)</f>
        <v>0</v>
      </c>
      <c r="R5151" s="98">
        <f>R4287+(R4503*'Emission factors'!$I$16)+('Emission factors'!$I$17*'GHG Estimation'!R4719)</f>
        <v>0</v>
      </c>
      <c r="S5151" s="98">
        <f>S4287+(S4503*'Emission factors'!$I$16)+('Emission factors'!$I$17*'GHG Estimation'!S4719)</f>
        <v>0</v>
      </c>
      <c r="T5151" s="98">
        <f>T4287+(T4503*'Emission factors'!$I$16)+('Emission factors'!$I$17*'GHG Estimation'!T4719)</f>
        <v>0</v>
      </c>
      <c r="U5151" s="98">
        <f>U4287+(U4503*'Emission factors'!$I$16)+('Emission factors'!$I$17*'GHG Estimation'!U4719)</f>
        <v>0</v>
      </c>
    </row>
    <row r="5152" spans="1:21" x14ac:dyDescent="0.25">
      <c r="A5152" s="92" t="s">
        <v>11</v>
      </c>
      <c r="B5152" s="92" t="s">
        <v>12</v>
      </c>
      <c r="C5152" s="92" t="s">
        <v>43</v>
      </c>
      <c r="D5152" s="92" t="s">
        <v>43</v>
      </c>
      <c r="E5152" s="92" t="s">
        <v>45</v>
      </c>
      <c r="F5152" s="92" t="s">
        <v>34</v>
      </c>
      <c r="G5152" s="92" t="s">
        <v>97</v>
      </c>
      <c r="H5152" s="92" t="s">
        <v>93</v>
      </c>
      <c r="I5152" s="89" t="s">
        <v>191</v>
      </c>
      <c r="L5152" s="98">
        <f>L4288+(L4504*'Emission factors'!$I$16)+('Emission factors'!$I$17*'GHG Estimation'!L4720)</f>
        <v>0</v>
      </c>
      <c r="M5152" s="98">
        <f>M4288+(M4504*'Emission factors'!$I$16)+('Emission factors'!$I$17*'GHG Estimation'!M4720)</f>
        <v>0</v>
      </c>
      <c r="N5152" s="98">
        <f>N4288+(N4504*'Emission factors'!$I$16)+('Emission factors'!$I$17*'GHG Estimation'!N4720)</f>
        <v>0</v>
      </c>
      <c r="O5152" s="98">
        <f>O4288+(O4504*'Emission factors'!$I$16)+('Emission factors'!$I$17*'GHG Estimation'!O4720)</f>
        <v>0</v>
      </c>
      <c r="P5152" s="98">
        <f>P4288+(P4504*'Emission factors'!$I$16)+('Emission factors'!$I$17*'GHG Estimation'!P4720)</f>
        <v>0</v>
      </c>
      <c r="Q5152" s="98">
        <f>Q4288+(Q4504*'Emission factors'!$I$16)+('Emission factors'!$I$17*'GHG Estimation'!Q4720)</f>
        <v>0</v>
      </c>
      <c r="R5152" s="98">
        <f>R4288+(R4504*'Emission factors'!$I$16)+('Emission factors'!$I$17*'GHG Estimation'!R4720)</f>
        <v>0</v>
      </c>
      <c r="S5152" s="98">
        <f>S4288+(S4504*'Emission factors'!$I$16)+('Emission factors'!$I$17*'GHG Estimation'!S4720)</f>
        <v>0</v>
      </c>
      <c r="T5152" s="98">
        <f>T4288+(T4504*'Emission factors'!$I$16)+('Emission factors'!$I$17*'GHG Estimation'!T4720)</f>
        <v>0</v>
      </c>
      <c r="U5152" s="98">
        <f>U4288+(U4504*'Emission factors'!$I$16)+('Emission factors'!$I$17*'GHG Estimation'!U4720)</f>
        <v>0</v>
      </c>
    </row>
    <row r="5153" spans="1:21" x14ac:dyDescent="0.25">
      <c r="A5153" s="92" t="s">
        <v>11</v>
      </c>
      <c r="B5153" s="92" t="s">
        <v>12</v>
      </c>
      <c r="C5153" s="92" t="s">
        <v>43</v>
      </c>
      <c r="D5153" s="92" t="s">
        <v>43</v>
      </c>
      <c r="E5153" s="92" t="s">
        <v>45</v>
      </c>
      <c r="F5153" s="92" t="s">
        <v>34</v>
      </c>
      <c r="G5153" s="92" t="s">
        <v>97</v>
      </c>
      <c r="H5153" s="92" t="s">
        <v>93</v>
      </c>
      <c r="I5153" s="89" t="s">
        <v>192</v>
      </c>
      <c r="L5153" s="98">
        <f>L4289+(L4505*'Emission factors'!$I$16)+('Emission factors'!$I$17*'GHG Estimation'!L4721)</f>
        <v>0</v>
      </c>
      <c r="M5153" s="98">
        <f>M4289+(M4505*'Emission factors'!$I$16)+('Emission factors'!$I$17*'GHG Estimation'!M4721)</f>
        <v>0</v>
      </c>
      <c r="N5153" s="98">
        <f>N4289+(N4505*'Emission factors'!$I$16)+('Emission factors'!$I$17*'GHG Estimation'!N4721)</f>
        <v>0</v>
      </c>
      <c r="O5153" s="98">
        <f>O4289+(O4505*'Emission factors'!$I$16)+('Emission factors'!$I$17*'GHG Estimation'!O4721)</f>
        <v>0</v>
      </c>
      <c r="P5153" s="98">
        <f>P4289+(P4505*'Emission factors'!$I$16)+('Emission factors'!$I$17*'GHG Estimation'!P4721)</f>
        <v>0</v>
      </c>
      <c r="Q5153" s="98">
        <f>Q4289+(Q4505*'Emission factors'!$I$16)+('Emission factors'!$I$17*'GHG Estimation'!Q4721)</f>
        <v>0</v>
      </c>
      <c r="R5153" s="98">
        <f>R4289+(R4505*'Emission factors'!$I$16)+('Emission factors'!$I$17*'GHG Estimation'!R4721)</f>
        <v>0</v>
      </c>
      <c r="S5153" s="98">
        <f>S4289+(S4505*'Emission factors'!$I$16)+('Emission factors'!$I$17*'GHG Estimation'!S4721)</f>
        <v>0</v>
      </c>
      <c r="T5153" s="98">
        <f>T4289+(T4505*'Emission factors'!$I$16)+('Emission factors'!$I$17*'GHG Estimation'!T4721)</f>
        <v>0</v>
      </c>
      <c r="U5153" s="98">
        <f>U4289+(U4505*'Emission factors'!$I$16)+('Emission factors'!$I$17*'GHG Estimation'!U4721)</f>
        <v>0</v>
      </c>
    </row>
    <row r="5154" spans="1:21" x14ac:dyDescent="0.25">
      <c r="A5154" s="92" t="s">
        <v>11</v>
      </c>
      <c r="B5154" s="92" t="s">
        <v>12</v>
      </c>
      <c r="C5154" s="92" t="s">
        <v>43</v>
      </c>
      <c r="D5154" s="92" t="s">
        <v>43</v>
      </c>
      <c r="E5154" s="92" t="s">
        <v>45</v>
      </c>
      <c r="F5154" s="92" t="s">
        <v>34</v>
      </c>
      <c r="G5154" s="92" t="s">
        <v>97</v>
      </c>
      <c r="H5154" s="92" t="s">
        <v>93</v>
      </c>
      <c r="I5154" s="89" t="s">
        <v>206</v>
      </c>
      <c r="L5154" s="98">
        <f>L4290+(L4506*'Emission factors'!$I$16)+('Emission factors'!$I$17*'GHG Estimation'!L4722)</f>
        <v>0</v>
      </c>
      <c r="M5154" s="98">
        <f>M4290+(M4506*'Emission factors'!$I$16)+('Emission factors'!$I$17*'GHG Estimation'!M4722)</f>
        <v>0</v>
      </c>
      <c r="N5154" s="98">
        <f>N4290+(N4506*'Emission factors'!$I$16)+('Emission factors'!$I$17*'GHG Estimation'!N4722)</f>
        <v>0</v>
      </c>
      <c r="O5154" s="98">
        <f>O4290+(O4506*'Emission factors'!$I$16)+('Emission factors'!$I$17*'GHG Estimation'!O4722)</f>
        <v>0</v>
      </c>
      <c r="P5154" s="98">
        <f>P4290+(P4506*'Emission factors'!$I$16)+('Emission factors'!$I$17*'GHG Estimation'!P4722)</f>
        <v>0</v>
      </c>
      <c r="Q5154" s="98">
        <f>Q4290+(Q4506*'Emission factors'!$I$16)+('Emission factors'!$I$17*'GHG Estimation'!Q4722)</f>
        <v>0</v>
      </c>
      <c r="R5154" s="98">
        <f>R4290+(R4506*'Emission factors'!$I$16)+('Emission factors'!$I$17*'GHG Estimation'!R4722)</f>
        <v>0</v>
      </c>
      <c r="S5154" s="98">
        <f>S4290+(S4506*'Emission factors'!$I$16)+('Emission factors'!$I$17*'GHG Estimation'!S4722)</f>
        <v>0</v>
      </c>
      <c r="T5154" s="98">
        <f>T4290+(T4506*'Emission factors'!$I$16)+('Emission factors'!$I$17*'GHG Estimation'!T4722)</f>
        <v>0</v>
      </c>
      <c r="U5154" s="98">
        <f>U4290+(U4506*'Emission factors'!$I$16)+('Emission factors'!$I$17*'GHG Estimation'!U4722)</f>
        <v>0</v>
      </c>
    </row>
    <row r="5155" spans="1:21" x14ac:dyDescent="0.25">
      <c r="A5155" s="92" t="s">
        <v>11</v>
      </c>
      <c r="B5155" s="92" t="s">
        <v>12</v>
      </c>
      <c r="C5155" s="92" t="s">
        <v>43</v>
      </c>
      <c r="D5155" s="92" t="s">
        <v>43</v>
      </c>
      <c r="E5155" s="92" t="s">
        <v>45</v>
      </c>
      <c r="F5155" s="92" t="s">
        <v>34</v>
      </c>
      <c r="G5155" s="92" t="s">
        <v>97</v>
      </c>
      <c r="H5155" s="92" t="s">
        <v>93</v>
      </c>
      <c r="I5155" s="89" t="s">
        <v>220</v>
      </c>
      <c r="L5155" s="98">
        <f>L4291+(L4507*'Emission factors'!$I$16)+('Emission factors'!$I$17*'GHG Estimation'!L4723)</f>
        <v>0</v>
      </c>
      <c r="M5155" s="98">
        <f>M4291+(M4507*'Emission factors'!$I$16)+('Emission factors'!$I$17*'GHG Estimation'!M4723)</f>
        <v>0</v>
      </c>
      <c r="N5155" s="98">
        <f>N4291+(N4507*'Emission factors'!$I$16)+('Emission factors'!$I$17*'GHG Estimation'!N4723)</f>
        <v>0</v>
      </c>
      <c r="O5155" s="98">
        <f>O4291+(O4507*'Emission factors'!$I$16)+('Emission factors'!$I$17*'GHG Estimation'!O4723)</f>
        <v>0</v>
      </c>
      <c r="P5155" s="98">
        <f>P4291+(P4507*'Emission factors'!$I$16)+('Emission factors'!$I$17*'GHG Estimation'!P4723)</f>
        <v>0</v>
      </c>
      <c r="Q5155" s="98">
        <f>Q4291+(Q4507*'Emission factors'!$I$16)+('Emission factors'!$I$17*'GHG Estimation'!Q4723)</f>
        <v>0</v>
      </c>
      <c r="R5155" s="98">
        <f>R4291+(R4507*'Emission factors'!$I$16)+('Emission factors'!$I$17*'GHG Estimation'!R4723)</f>
        <v>0</v>
      </c>
      <c r="S5155" s="98">
        <f>S4291+(S4507*'Emission factors'!$I$16)+('Emission factors'!$I$17*'GHG Estimation'!S4723)</f>
        <v>0</v>
      </c>
      <c r="T5155" s="98">
        <f>T4291+(T4507*'Emission factors'!$I$16)+('Emission factors'!$I$17*'GHG Estimation'!T4723)</f>
        <v>0</v>
      </c>
      <c r="U5155" s="98">
        <f>U4291+(U4507*'Emission factors'!$I$16)+('Emission factors'!$I$17*'GHG Estimation'!U4723)</f>
        <v>0</v>
      </c>
    </row>
    <row r="5156" spans="1:21" x14ac:dyDescent="0.25">
      <c r="A5156" s="92" t="s">
        <v>11</v>
      </c>
      <c r="B5156" s="92" t="s">
        <v>12</v>
      </c>
      <c r="C5156" s="92" t="s">
        <v>43</v>
      </c>
      <c r="D5156" s="92" t="s">
        <v>43</v>
      </c>
      <c r="E5156" s="92" t="s">
        <v>45</v>
      </c>
      <c r="F5156" s="92" t="s">
        <v>34</v>
      </c>
      <c r="G5156" s="92" t="s">
        <v>97</v>
      </c>
      <c r="H5156" s="92" t="s">
        <v>93</v>
      </c>
      <c r="I5156" s="89" t="s">
        <v>193</v>
      </c>
      <c r="L5156" s="98">
        <f>L4292+(L4508*'Emission factors'!$I$16)+('Emission factors'!$I$17*'GHG Estimation'!L4724)</f>
        <v>0</v>
      </c>
      <c r="M5156" s="98">
        <f>M4292+(M4508*'Emission factors'!$I$16)+('Emission factors'!$I$17*'GHG Estimation'!M4724)</f>
        <v>0</v>
      </c>
      <c r="N5156" s="98">
        <f>N4292+(N4508*'Emission factors'!$I$16)+('Emission factors'!$I$17*'GHG Estimation'!N4724)</f>
        <v>0</v>
      </c>
      <c r="O5156" s="98">
        <f>O4292+(O4508*'Emission factors'!$I$16)+('Emission factors'!$I$17*'GHG Estimation'!O4724)</f>
        <v>0</v>
      </c>
      <c r="P5156" s="98">
        <f>P4292+(P4508*'Emission factors'!$I$16)+('Emission factors'!$I$17*'GHG Estimation'!P4724)</f>
        <v>0</v>
      </c>
      <c r="Q5156" s="98">
        <f>Q4292+(Q4508*'Emission factors'!$I$16)+('Emission factors'!$I$17*'GHG Estimation'!Q4724)</f>
        <v>0</v>
      </c>
      <c r="R5156" s="98">
        <f>R4292+(R4508*'Emission factors'!$I$16)+('Emission factors'!$I$17*'GHG Estimation'!R4724)</f>
        <v>0</v>
      </c>
      <c r="S5156" s="98">
        <f>S4292+(S4508*'Emission factors'!$I$16)+('Emission factors'!$I$17*'GHG Estimation'!S4724)</f>
        <v>0</v>
      </c>
      <c r="T5156" s="98">
        <f>T4292+(T4508*'Emission factors'!$I$16)+('Emission factors'!$I$17*'GHG Estimation'!T4724)</f>
        <v>0</v>
      </c>
      <c r="U5156" s="98">
        <f>U4292+(U4508*'Emission factors'!$I$16)+('Emission factors'!$I$17*'GHG Estimation'!U4724)</f>
        <v>0</v>
      </c>
    </row>
    <row r="5157" spans="1:21" x14ac:dyDescent="0.25">
      <c r="A5157" s="92" t="s">
        <v>11</v>
      </c>
      <c r="B5157" s="92" t="s">
        <v>12</v>
      </c>
      <c r="C5157" s="92" t="s">
        <v>43</v>
      </c>
      <c r="D5157" s="92" t="s">
        <v>43</v>
      </c>
      <c r="E5157" s="92" t="s">
        <v>45</v>
      </c>
      <c r="F5157" s="92" t="s">
        <v>34</v>
      </c>
      <c r="G5157" s="92" t="s">
        <v>97</v>
      </c>
      <c r="H5157" s="92" t="s">
        <v>93</v>
      </c>
      <c r="I5157" s="89" t="s">
        <v>259</v>
      </c>
      <c r="L5157" s="98">
        <f>L4293+(L4509*'Emission factors'!$I$16)+('Emission factors'!$I$17*'GHG Estimation'!L4725)</f>
        <v>0</v>
      </c>
      <c r="M5157" s="98">
        <f>M4293+(M4509*'Emission factors'!$I$16)+('Emission factors'!$I$17*'GHG Estimation'!M4725)</f>
        <v>0</v>
      </c>
      <c r="N5157" s="98">
        <f>N4293+(N4509*'Emission factors'!$I$16)+('Emission factors'!$I$17*'GHG Estimation'!N4725)</f>
        <v>0</v>
      </c>
      <c r="O5157" s="98">
        <f>O4293+(O4509*'Emission factors'!$I$16)+('Emission factors'!$I$17*'GHG Estimation'!O4725)</f>
        <v>0</v>
      </c>
      <c r="P5157" s="98">
        <f>P4293+(P4509*'Emission factors'!$I$16)+('Emission factors'!$I$17*'GHG Estimation'!P4725)</f>
        <v>0</v>
      </c>
      <c r="Q5157" s="98">
        <f>Q4293+(Q4509*'Emission factors'!$I$16)+('Emission factors'!$I$17*'GHG Estimation'!Q4725)</f>
        <v>0</v>
      </c>
      <c r="R5157" s="98">
        <f>R4293+(R4509*'Emission factors'!$I$16)+('Emission factors'!$I$17*'GHG Estimation'!R4725)</f>
        <v>0</v>
      </c>
      <c r="S5157" s="98">
        <f>S4293+(S4509*'Emission factors'!$I$16)+('Emission factors'!$I$17*'GHG Estimation'!S4725)</f>
        <v>0</v>
      </c>
      <c r="T5157" s="98">
        <f>T4293+(T4509*'Emission factors'!$I$16)+('Emission factors'!$I$17*'GHG Estimation'!T4725)</f>
        <v>0</v>
      </c>
      <c r="U5157" s="98">
        <f>U4293+(U4509*'Emission factors'!$I$16)+('Emission factors'!$I$17*'GHG Estimation'!U4725)</f>
        <v>0</v>
      </c>
    </row>
    <row r="5158" spans="1:21" x14ac:dyDescent="0.25">
      <c r="A5158" s="92" t="s">
        <v>11</v>
      </c>
      <c r="B5158" s="92" t="s">
        <v>12</v>
      </c>
      <c r="C5158" s="92" t="s">
        <v>43</v>
      </c>
      <c r="D5158" s="92" t="s">
        <v>43</v>
      </c>
      <c r="E5158" s="92" t="s">
        <v>45</v>
      </c>
      <c r="F5158" s="92" t="s">
        <v>34</v>
      </c>
      <c r="G5158" s="92" t="s">
        <v>97</v>
      </c>
      <c r="H5158" s="92" t="s">
        <v>93</v>
      </c>
      <c r="I5158" s="89" t="s">
        <v>223</v>
      </c>
      <c r="L5158" s="98">
        <f>L4294+(L4510*'Emission factors'!$I$16)+('Emission factors'!$I$17*'GHG Estimation'!L4726)</f>
        <v>0</v>
      </c>
      <c r="M5158" s="98">
        <f>M4294+(M4510*'Emission factors'!$I$16)+('Emission factors'!$I$17*'GHG Estimation'!M4726)</f>
        <v>0</v>
      </c>
      <c r="N5158" s="98">
        <f>N4294+(N4510*'Emission factors'!$I$16)+('Emission factors'!$I$17*'GHG Estimation'!N4726)</f>
        <v>0</v>
      </c>
      <c r="O5158" s="98">
        <f>O4294+(O4510*'Emission factors'!$I$16)+('Emission factors'!$I$17*'GHG Estimation'!O4726)</f>
        <v>0</v>
      </c>
      <c r="P5158" s="98">
        <f>P4294+(P4510*'Emission factors'!$I$16)+('Emission factors'!$I$17*'GHG Estimation'!P4726)</f>
        <v>0</v>
      </c>
      <c r="Q5158" s="98">
        <f>Q4294+(Q4510*'Emission factors'!$I$16)+('Emission factors'!$I$17*'GHG Estimation'!Q4726)</f>
        <v>0</v>
      </c>
      <c r="R5158" s="98">
        <f>R4294+(R4510*'Emission factors'!$I$16)+('Emission factors'!$I$17*'GHG Estimation'!R4726)</f>
        <v>0</v>
      </c>
      <c r="S5158" s="98">
        <f>S4294+(S4510*'Emission factors'!$I$16)+('Emission factors'!$I$17*'GHG Estimation'!S4726)</f>
        <v>0</v>
      </c>
      <c r="T5158" s="98">
        <f>T4294+(T4510*'Emission factors'!$I$16)+('Emission factors'!$I$17*'GHG Estimation'!T4726)</f>
        <v>0</v>
      </c>
      <c r="U5158" s="98">
        <f>U4294+(U4510*'Emission factors'!$I$16)+('Emission factors'!$I$17*'GHG Estimation'!U4726)</f>
        <v>0</v>
      </c>
    </row>
    <row r="5159" spans="1:21" x14ac:dyDescent="0.25">
      <c r="A5159" s="92" t="s">
        <v>11</v>
      </c>
      <c r="B5159" s="92" t="s">
        <v>12</v>
      </c>
      <c r="C5159" s="92" t="s">
        <v>43</v>
      </c>
      <c r="D5159" s="92" t="s">
        <v>43</v>
      </c>
      <c r="E5159" s="92" t="s">
        <v>45</v>
      </c>
      <c r="F5159" s="92" t="s">
        <v>34</v>
      </c>
      <c r="G5159" s="92" t="s">
        <v>97</v>
      </c>
      <c r="H5159" s="92" t="s">
        <v>93</v>
      </c>
      <c r="I5159" s="89" t="s">
        <v>221</v>
      </c>
      <c r="L5159" s="98">
        <f>L4295+(L4511*'Emission factors'!$I$16)+('Emission factors'!$I$17*'GHG Estimation'!L4727)</f>
        <v>0</v>
      </c>
      <c r="M5159" s="98">
        <f>M4295+(M4511*'Emission factors'!$I$16)+('Emission factors'!$I$17*'GHG Estimation'!M4727)</f>
        <v>0</v>
      </c>
      <c r="N5159" s="98">
        <f>N4295+(N4511*'Emission factors'!$I$16)+('Emission factors'!$I$17*'GHG Estimation'!N4727)</f>
        <v>0</v>
      </c>
      <c r="O5159" s="98">
        <f>O4295+(O4511*'Emission factors'!$I$16)+('Emission factors'!$I$17*'GHG Estimation'!O4727)</f>
        <v>0</v>
      </c>
      <c r="P5159" s="98">
        <f>P4295+(P4511*'Emission factors'!$I$16)+('Emission factors'!$I$17*'GHG Estimation'!P4727)</f>
        <v>0</v>
      </c>
      <c r="Q5159" s="98">
        <f>Q4295+(Q4511*'Emission factors'!$I$16)+('Emission factors'!$I$17*'GHG Estimation'!Q4727)</f>
        <v>0</v>
      </c>
      <c r="R5159" s="98">
        <f>R4295+(R4511*'Emission factors'!$I$16)+('Emission factors'!$I$17*'GHG Estimation'!R4727)</f>
        <v>0</v>
      </c>
      <c r="S5159" s="98">
        <f>S4295+(S4511*'Emission factors'!$I$16)+('Emission factors'!$I$17*'GHG Estimation'!S4727)</f>
        <v>0</v>
      </c>
      <c r="T5159" s="98">
        <f>T4295+(T4511*'Emission factors'!$I$16)+('Emission factors'!$I$17*'GHG Estimation'!T4727)</f>
        <v>0</v>
      </c>
      <c r="U5159" s="98">
        <f>U4295+(U4511*'Emission factors'!$I$16)+('Emission factors'!$I$17*'GHG Estimation'!U4727)</f>
        <v>0</v>
      </c>
    </row>
    <row r="5160" spans="1:21" x14ac:dyDescent="0.25">
      <c r="A5160" s="92" t="s">
        <v>11</v>
      </c>
      <c r="B5160" s="92" t="s">
        <v>12</v>
      </c>
      <c r="C5160" s="92" t="s">
        <v>43</v>
      </c>
      <c r="D5160" s="92" t="s">
        <v>43</v>
      </c>
      <c r="E5160" s="92" t="s">
        <v>45</v>
      </c>
      <c r="F5160" s="92" t="s">
        <v>34</v>
      </c>
      <c r="G5160" s="92" t="s">
        <v>97</v>
      </c>
      <c r="H5160" s="92" t="s">
        <v>93</v>
      </c>
      <c r="I5160" s="89" t="s">
        <v>222</v>
      </c>
      <c r="L5160" s="98">
        <f>L4296+(L4512*'Emission factors'!$I$16)+('Emission factors'!$I$17*'GHG Estimation'!L4728)</f>
        <v>0</v>
      </c>
      <c r="M5160" s="98">
        <f>M4296+(M4512*'Emission factors'!$I$16)+('Emission factors'!$I$17*'GHG Estimation'!M4728)</f>
        <v>0</v>
      </c>
      <c r="N5160" s="98">
        <f>N4296+(N4512*'Emission factors'!$I$16)+('Emission factors'!$I$17*'GHG Estimation'!N4728)</f>
        <v>0</v>
      </c>
      <c r="O5160" s="98">
        <f>O4296+(O4512*'Emission factors'!$I$16)+('Emission factors'!$I$17*'GHG Estimation'!O4728)</f>
        <v>0</v>
      </c>
      <c r="P5160" s="98">
        <f>P4296+(P4512*'Emission factors'!$I$16)+('Emission factors'!$I$17*'GHG Estimation'!P4728)</f>
        <v>0</v>
      </c>
      <c r="Q5160" s="98">
        <f>Q4296+(Q4512*'Emission factors'!$I$16)+('Emission factors'!$I$17*'GHG Estimation'!Q4728)</f>
        <v>0</v>
      </c>
      <c r="R5160" s="98">
        <f>R4296+(R4512*'Emission factors'!$I$16)+('Emission factors'!$I$17*'GHG Estimation'!R4728)</f>
        <v>0</v>
      </c>
      <c r="S5160" s="98">
        <f>S4296+(S4512*'Emission factors'!$I$16)+('Emission factors'!$I$17*'GHG Estimation'!S4728)</f>
        <v>0</v>
      </c>
      <c r="T5160" s="98">
        <f>T4296+(T4512*'Emission factors'!$I$16)+('Emission factors'!$I$17*'GHG Estimation'!T4728)</f>
        <v>0</v>
      </c>
      <c r="U5160" s="98">
        <f>U4296+(U4512*'Emission factors'!$I$16)+('Emission factors'!$I$17*'GHG Estimation'!U4728)</f>
        <v>0</v>
      </c>
    </row>
    <row r="5161" spans="1:21" x14ac:dyDescent="0.25">
      <c r="A5161" s="92" t="s">
        <v>11</v>
      </c>
      <c r="B5161" s="92" t="s">
        <v>12</v>
      </c>
      <c r="C5161" s="92" t="s">
        <v>43</v>
      </c>
      <c r="D5161" s="92" t="s">
        <v>43</v>
      </c>
      <c r="E5161" s="92" t="s">
        <v>45</v>
      </c>
      <c r="F5161" s="92" t="s">
        <v>34</v>
      </c>
      <c r="G5161" s="92" t="s">
        <v>97</v>
      </c>
      <c r="H5161" s="92" t="s">
        <v>93</v>
      </c>
      <c r="I5161" s="89" t="s">
        <v>201</v>
      </c>
      <c r="L5161" s="98">
        <f>L4297+(L4513*'Emission factors'!$I$16)+('Emission factors'!$I$17*'GHG Estimation'!L4729)</f>
        <v>0</v>
      </c>
      <c r="M5161" s="98">
        <f>M4297+(M4513*'Emission factors'!$I$16)+('Emission factors'!$I$17*'GHG Estimation'!M4729)</f>
        <v>0</v>
      </c>
      <c r="N5161" s="98">
        <f>N4297+(N4513*'Emission factors'!$I$16)+('Emission factors'!$I$17*'GHG Estimation'!N4729)</f>
        <v>0</v>
      </c>
      <c r="O5161" s="98">
        <f>O4297+(O4513*'Emission factors'!$I$16)+('Emission factors'!$I$17*'GHG Estimation'!O4729)</f>
        <v>0</v>
      </c>
      <c r="P5161" s="98">
        <f>P4297+(P4513*'Emission factors'!$I$16)+('Emission factors'!$I$17*'GHG Estimation'!P4729)</f>
        <v>0</v>
      </c>
      <c r="Q5161" s="98">
        <f>Q4297+(Q4513*'Emission factors'!$I$16)+('Emission factors'!$I$17*'GHG Estimation'!Q4729)</f>
        <v>0</v>
      </c>
      <c r="R5161" s="98">
        <f>R4297+(R4513*'Emission factors'!$I$16)+('Emission factors'!$I$17*'GHG Estimation'!R4729)</f>
        <v>0</v>
      </c>
      <c r="S5161" s="98">
        <f>S4297+(S4513*'Emission factors'!$I$16)+('Emission factors'!$I$17*'GHG Estimation'!S4729)</f>
        <v>0</v>
      </c>
      <c r="T5161" s="98">
        <f>T4297+(T4513*'Emission factors'!$I$16)+('Emission factors'!$I$17*'GHG Estimation'!T4729)</f>
        <v>0</v>
      </c>
      <c r="U5161" s="98">
        <f>U4297+(U4513*'Emission factors'!$I$16)+('Emission factors'!$I$17*'GHG Estimation'!U4729)</f>
        <v>0</v>
      </c>
    </row>
    <row r="5162" spans="1:21" x14ac:dyDescent="0.25">
      <c r="A5162" s="92" t="s">
        <v>11</v>
      </c>
      <c r="B5162" s="92" t="s">
        <v>12</v>
      </c>
      <c r="C5162" s="92" t="s">
        <v>43</v>
      </c>
      <c r="D5162" s="92" t="s">
        <v>43</v>
      </c>
      <c r="E5162" s="92" t="s">
        <v>45</v>
      </c>
      <c r="F5162" s="92" t="s">
        <v>34</v>
      </c>
      <c r="G5162" s="92" t="s">
        <v>97</v>
      </c>
      <c r="H5162" s="92" t="s">
        <v>93</v>
      </c>
      <c r="I5162" s="89" t="s">
        <v>207</v>
      </c>
      <c r="L5162" s="98">
        <f>L4298+(L4514*'Emission factors'!$I$16)+('Emission factors'!$I$17*'GHG Estimation'!L4730)</f>
        <v>0</v>
      </c>
      <c r="M5162" s="98">
        <f>M4298+(M4514*'Emission factors'!$I$16)+('Emission factors'!$I$17*'GHG Estimation'!M4730)</f>
        <v>0</v>
      </c>
      <c r="N5162" s="98">
        <f>N4298+(N4514*'Emission factors'!$I$16)+('Emission factors'!$I$17*'GHG Estimation'!N4730)</f>
        <v>0</v>
      </c>
      <c r="O5162" s="98">
        <f>O4298+(O4514*'Emission factors'!$I$16)+('Emission factors'!$I$17*'GHG Estimation'!O4730)</f>
        <v>0</v>
      </c>
      <c r="P5162" s="98">
        <f>P4298+(P4514*'Emission factors'!$I$16)+('Emission factors'!$I$17*'GHG Estimation'!P4730)</f>
        <v>0</v>
      </c>
      <c r="Q5162" s="98">
        <f>Q4298+(Q4514*'Emission factors'!$I$16)+('Emission factors'!$I$17*'GHG Estimation'!Q4730)</f>
        <v>0</v>
      </c>
      <c r="R5162" s="98">
        <f>R4298+(R4514*'Emission factors'!$I$16)+('Emission factors'!$I$17*'GHG Estimation'!R4730)</f>
        <v>0</v>
      </c>
      <c r="S5162" s="98">
        <f>S4298+(S4514*'Emission factors'!$I$16)+('Emission factors'!$I$17*'GHG Estimation'!S4730)</f>
        <v>0</v>
      </c>
      <c r="T5162" s="98">
        <f>T4298+(T4514*'Emission factors'!$I$16)+('Emission factors'!$I$17*'GHG Estimation'!T4730)</f>
        <v>0</v>
      </c>
      <c r="U5162" s="98">
        <f>U4298+(U4514*'Emission factors'!$I$16)+('Emission factors'!$I$17*'GHG Estimation'!U4730)</f>
        <v>0</v>
      </c>
    </row>
    <row r="5163" spans="1:21" x14ac:dyDescent="0.25">
      <c r="A5163" s="92" t="s">
        <v>11</v>
      </c>
      <c r="B5163" s="92" t="s">
        <v>12</v>
      </c>
      <c r="C5163" s="92" t="s">
        <v>43</v>
      </c>
      <c r="D5163" s="92" t="s">
        <v>43</v>
      </c>
      <c r="E5163" s="92" t="s">
        <v>45</v>
      </c>
      <c r="F5163" s="92" t="s">
        <v>34</v>
      </c>
      <c r="G5163" s="92" t="s">
        <v>97</v>
      </c>
      <c r="H5163" s="92" t="s">
        <v>93</v>
      </c>
      <c r="I5163" s="89" t="s">
        <v>218</v>
      </c>
      <c r="L5163" s="98">
        <f>L4299+(L4515*'Emission factors'!$I$16)+('Emission factors'!$I$17*'GHG Estimation'!L4731)</f>
        <v>0</v>
      </c>
      <c r="M5163" s="98">
        <f>M4299+(M4515*'Emission factors'!$I$16)+('Emission factors'!$I$17*'GHG Estimation'!M4731)</f>
        <v>0</v>
      </c>
      <c r="N5163" s="98">
        <f>N4299+(N4515*'Emission factors'!$I$16)+('Emission factors'!$I$17*'GHG Estimation'!N4731)</f>
        <v>0</v>
      </c>
      <c r="O5163" s="98">
        <f>O4299+(O4515*'Emission factors'!$I$16)+('Emission factors'!$I$17*'GHG Estimation'!O4731)</f>
        <v>0</v>
      </c>
      <c r="P5163" s="98">
        <f>P4299+(P4515*'Emission factors'!$I$16)+('Emission factors'!$I$17*'GHG Estimation'!P4731)</f>
        <v>0</v>
      </c>
      <c r="Q5163" s="98">
        <f>Q4299+(Q4515*'Emission factors'!$I$16)+('Emission factors'!$I$17*'GHG Estimation'!Q4731)</f>
        <v>0</v>
      </c>
      <c r="R5163" s="98">
        <f>R4299+(R4515*'Emission factors'!$I$16)+('Emission factors'!$I$17*'GHG Estimation'!R4731)</f>
        <v>0</v>
      </c>
      <c r="S5163" s="98">
        <f>S4299+(S4515*'Emission factors'!$I$16)+('Emission factors'!$I$17*'GHG Estimation'!S4731)</f>
        <v>0</v>
      </c>
      <c r="T5163" s="98">
        <f>T4299+(T4515*'Emission factors'!$I$16)+('Emission factors'!$I$17*'GHG Estimation'!T4731)</f>
        <v>0</v>
      </c>
      <c r="U5163" s="98">
        <f>U4299+(U4515*'Emission factors'!$I$16)+('Emission factors'!$I$17*'GHG Estimation'!U4731)</f>
        <v>0</v>
      </c>
    </row>
    <row r="5164" spans="1:21" x14ac:dyDescent="0.25">
      <c r="A5164" s="92" t="s">
        <v>11</v>
      </c>
      <c r="B5164" s="92" t="s">
        <v>12</v>
      </c>
      <c r="C5164" s="92" t="s">
        <v>43</v>
      </c>
      <c r="D5164" s="92" t="s">
        <v>43</v>
      </c>
      <c r="E5164" s="92" t="s">
        <v>45</v>
      </c>
      <c r="F5164" s="92" t="s">
        <v>34</v>
      </c>
      <c r="G5164" s="92" t="s">
        <v>97</v>
      </c>
      <c r="H5164" s="92" t="s">
        <v>93</v>
      </c>
      <c r="I5164" s="89" t="s">
        <v>194</v>
      </c>
      <c r="L5164" s="98">
        <f>L4300+(L4516*'Emission factors'!$I$16)+('Emission factors'!$I$17*'GHG Estimation'!L4732)</f>
        <v>0</v>
      </c>
      <c r="M5164" s="98">
        <f>M4300+(M4516*'Emission factors'!$I$16)+('Emission factors'!$I$17*'GHG Estimation'!M4732)</f>
        <v>0</v>
      </c>
      <c r="N5164" s="98">
        <f>N4300+(N4516*'Emission factors'!$I$16)+('Emission factors'!$I$17*'GHG Estimation'!N4732)</f>
        <v>0</v>
      </c>
      <c r="O5164" s="98">
        <f>O4300+(O4516*'Emission factors'!$I$16)+('Emission factors'!$I$17*'GHG Estimation'!O4732)</f>
        <v>0</v>
      </c>
      <c r="P5164" s="98">
        <f>P4300+(P4516*'Emission factors'!$I$16)+('Emission factors'!$I$17*'GHG Estimation'!P4732)</f>
        <v>0</v>
      </c>
      <c r="Q5164" s="98">
        <f>Q4300+(Q4516*'Emission factors'!$I$16)+('Emission factors'!$I$17*'GHG Estimation'!Q4732)</f>
        <v>0</v>
      </c>
      <c r="R5164" s="98">
        <f>R4300+(R4516*'Emission factors'!$I$16)+('Emission factors'!$I$17*'GHG Estimation'!R4732)</f>
        <v>0</v>
      </c>
      <c r="S5164" s="98">
        <f>S4300+(S4516*'Emission factors'!$I$16)+('Emission factors'!$I$17*'GHG Estimation'!S4732)</f>
        <v>0</v>
      </c>
      <c r="T5164" s="98">
        <f>T4300+(T4516*'Emission factors'!$I$16)+('Emission factors'!$I$17*'GHG Estimation'!T4732)</f>
        <v>0</v>
      </c>
      <c r="U5164" s="98">
        <f>U4300+(U4516*'Emission factors'!$I$16)+('Emission factors'!$I$17*'GHG Estimation'!U4732)</f>
        <v>0</v>
      </c>
    </row>
    <row r="5165" spans="1:21" x14ac:dyDescent="0.25">
      <c r="A5165" s="92" t="s">
        <v>11</v>
      </c>
      <c r="B5165" s="92" t="s">
        <v>12</v>
      </c>
      <c r="C5165" s="92" t="s">
        <v>43</v>
      </c>
      <c r="D5165" s="92" t="s">
        <v>43</v>
      </c>
      <c r="E5165" s="92" t="s">
        <v>45</v>
      </c>
      <c r="F5165" s="92" t="s">
        <v>34</v>
      </c>
      <c r="G5165" s="92" t="s">
        <v>97</v>
      </c>
      <c r="H5165" s="92" t="s">
        <v>93</v>
      </c>
      <c r="I5165" s="89" t="s">
        <v>195</v>
      </c>
      <c r="L5165" s="98">
        <f>L4301+(L4517*'Emission factors'!$I$16)+('Emission factors'!$I$17*'GHG Estimation'!L4733)</f>
        <v>0</v>
      </c>
      <c r="M5165" s="98">
        <f>M4301+(M4517*'Emission factors'!$I$16)+('Emission factors'!$I$17*'GHG Estimation'!M4733)</f>
        <v>0</v>
      </c>
      <c r="N5165" s="98">
        <f>N4301+(N4517*'Emission factors'!$I$16)+('Emission factors'!$I$17*'GHG Estimation'!N4733)</f>
        <v>0</v>
      </c>
      <c r="O5165" s="98">
        <f>O4301+(O4517*'Emission factors'!$I$16)+('Emission factors'!$I$17*'GHG Estimation'!O4733)</f>
        <v>0</v>
      </c>
      <c r="P5165" s="98">
        <f>P4301+(P4517*'Emission factors'!$I$16)+('Emission factors'!$I$17*'GHG Estimation'!P4733)</f>
        <v>0</v>
      </c>
      <c r="Q5165" s="98">
        <f>Q4301+(Q4517*'Emission factors'!$I$16)+('Emission factors'!$I$17*'GHG Estimation'!Q4733)</f>
        <v>0</v>
      </c>
      <c r="R5165" s="98">
        <f>R4301+(R4517*'Emission factors'!$I$16)+('Emission factors'!$I$17*'GHG Estimation'!R4733)</f>
        <v>0</v>
      </c>
      <c r="S5165" s="98">
        <f>S4301+(S4517*'Emission factors'!$I$16)+('Emission factors'!$I$17*'GHG Estimation'!S4733)</f>
        <v>0</v>
      </c>
      <c r="T5165" s="98">
        <f>T4301+(T4517*'Emission factors'!$I$16)+('Emission factors'!$I$17*'GHG Estimation'!T4733)</f>
        <v>0</v>
      </c>
      <c r="U5165" s="98">
        <f>U4301+(U4517*'Emission factors'!$I$16)+('Emission factors'!$I$17*'GHG Estimation'!U4733)</f>
        <v>0</v>
      </c>
    </row>
    <row r="5166" spans="1:21" x14ac:dyDescent="0.25">
      <c r="A5166" s="92" t="s">
        <v>11</v>
      </c>
      <c r="B5166" s="92" t="s">
        <v>12</v>
      </c>
      <c r="C5166" s="92" t="s">
        <v>43</v>
      </c>
      <c r="D5166" s="92" t="s">
        <v>43</v>
      </c>
      <c r="E5166" s="92" t="s">
        <v>45</v>
      </c>
      <c r="F5166" s="92" t="s">
        <v>34</v>
      </c>
      <c r="G5166" s="92" t="s">
        <v>97</v>
      </c>
      <c r="H5166" s="92" t="s">
        <v>93</v>
      </c>
      <c r="I5166" s="89" t="s">
        <v>209</v>
      </c>
      <c r="L5166" s="98">
        <f>L4302+(L4518*'Emission factors'!$I$16)+('Emission factors'!$I$17*'GHG Estimation'!L4734)</f>
        <v>0</v>
      </c>
      <c r="M5166" s="98">
        <f>M4302+(M4518*'Emission factors'!$I$16)+('Emission factors'!$I$17*'GHG Estimation'!M4734)</f>
        <v>0</v>
      </c>
      <c r="N5166" s="98">
        <f>N4302+(N4518*'Emission factors'!$I$16)+('Emission factors'!$I$17*'GHG Estimation'!N4734)</f>
        <v>0</v>
      </c>
      <c r="O5166" s="98">
        <f>O4302+(O4518*'Emission factors'!$I$16)+('Emission factors'!$I$17*'GHG Estimation'!O4734)</f>
        <v>0</v>
      </c>
      <c r="P5166" s="98">
        <f>P4302+(P4518*'Emission factors'!$I$16)+('Emission factors'!$I$17*'GHG Estimation'!P4734)</f>
        <v>0</v>
      </c>
      <c r="Q5166" s="98">
        <f>Q4302+(Q4518*'Emission factors'!$I$16)+('Emission factors'!$I$17*'GHG Estimation'!Q4734)</f>
        <v>0</v>
      </c>
      <c r="R5166" s="98">
        <f>R4302+(R4518*'Emission factors'!$I$16)+('Emission factors'!$I$17*'GHG Estimation'!R4734)</f>
        <v>0</v>
      </c>
      <c r="S5166" s="98">
        <f>S4302+(S4518*'Emission factors'!$I$16)+('Emission factors'!$I$17*'GHG Estimation'!S4734)</f>
        <v>0</v>
      </c>
      <c r="T5166" s="98">
        <f>T4302+(T4518*'Emission factors'!$I$16)+('Emission factors'!$I$17*'GHG Estimation'!T4734)</f>
        <v>0</v>
      </c>
      <c r="U5166" s="98">
        <f>U4302+(U4518*'Emission factors'!$I$16)+('Emission factors'!$I$17*'GHG Estimation'!U4734)</f>
        <v>0</v>
      </c>
    </row>
    <row r="5167" spans="1:21" x14ac:dyDescent="0.25">
      <c r="A5167" s="92" t="s">
        <v>11</v>
      </c>
      <c r="B5167" s="92" t="s">
        <v>12</v>
      </c>
      <c r="C5167" s="92" t="s">
        <v>43</v>
      </c>
      <c r="D5167" s="92" t="s">
        <v>43</v>
      </c>
      <c r="E5167" s="92" t="s">
        <v>45</v>
      </c>
      <c r="F5167" s="92" t="s">
        <v>34</v>
      </c>
      <c r="G5167" s="92" t="s">
        <v>97</v>
      </c>
      <c r="H5167" s="92" t="s">
        <v>93</v>
      </c>
      <c r="I5167" s="89" t="s">
        <v>208</v>
      </c>
      <c r="L5167" s="98">
        <f>L4303+(L4519*'Emission factors'!$I$16)+('Emission factors'!$I$17*'GHG Estimation'!L4735)</f>
        <v>0</v>
      </c>
      <c r="M5167" s="98">
        <f>M4303+(M4519*'Emission factors'!$I$16)+('Emission factors'!$I$17*'GHG Estimation'!M4735)</f>
        <v>0</v>
      </c>
      <c r="N5167" s="98">
        <f>N4303+(N4519*'Emission factors'!$I$16)+('Emission factors'!$I$17*'GHG Estimation'!N4735)</f>
        <v>0</v>
      </c>
      <c r="O5167" s="98">
        <f>O4303+(O4519*'Emission factors'!$I$16)+('Emission factors'!$I$17*'GHG Estimation'!O4735)</f>
        <v>0</v>
      </c>
      <c r="P5167" s="98">
        <f>P4303+(P4519*'Emission factors'!$I$16)+('Emission factors'!$I$17*'GHG Estimation'!P4735)</f>
        <v>0</v>
      </c>
      <c r="Q5167" s="98">
        <f>Q4303+(Q4519*'Emission factors'!$I$16)+('Emission factors'!$I$17*'GHG Estimation'!Q4735)</f>
        <v>0</v>
      </c>
      <c r="R5167" s="98">
        <f>R4303+(R4519*'Emission factors'!$I$16)+('Emission factors'!$I$17*'GHG Estimation'!R4735)</f>
        <v>0</v>
      </c>
      <c r="S5167" s="98">
        <f>S4303+(S4519*'Emission factors'!$I$16)+('Emission factors'!$I$17*'GHG Estimation'!S4735)</f>
        <v>0</v>
      </c>
      <c r="T5167" s="98">
        <f>T4303+(T4519*'Emission factors'!$I$16)+('Emission factors'!$I$17*'GHG Estimation'!T4735)</f>
        <v>0</v>
      </c>
      <c r="U5167" s="98">
        <f>U4303+(U4519*'Emission factors'!$I$16)+('Emission factors'!$I$17*'GHG Estimation'!U4735)</f>
        <v>0</v>
      </c>
    </row>
    <row r="5168" spans="1:21" x14ac:dyDescent="0.25">
      <c r="A5168" s="92" t="s">
        <v>11</v>
      </c>
      <c r="B5168" s="92" t="s">
        <v>12</v>
      </c>
      <c r="C5168" s="92" t="s">
        <v>43</v>
      </c>
      <c r="D5168" s="92" t="s">
        <v>43</v>
      </c>
      <c r="E5168" s="92" t="s">
        <v>45</v>
      </c>
      <c r="F5168" s="92" t="s">
        <v>34</v>
      </c>
      <c r="G5168" s="92" t="s">
        <v>97</v>
      </c>
      <c r="H5168" s="92" t="s">
        <v>93</v>
      </c>
      <c r="I5168" s="89" t="s">
        <v>226</v>
      </c>
      <c r="L5168" s="98">
        <f>L4304+(L4520*'Emission factors'!$I$16)+('Emission factors'!$I$17*'GHG Estimation'!L4736)</f>
        <v>0</v>
      </c>
      <c r="M5168" s="98">
        <f>M4304+(M4520*'Emission factors'!$I$16)+('Emission factors'!$I$17*'GHG Estimation'!M4736)</f>
        <v>0</v>
      </c>
      <c r="N5168" s="98">
        <f>N4304+(N4520*'Emission factors'!$I$16)+('Emission factors'!$I$17*'GHG Estimation'!N4736)</f>
        <v>0</v>
      </c>
      <c r="O5168" s="98">
        <f>O4304+(O4520*'Emission factors'!$I$16)+('Emission factors'!$I$17*'GHG Estimation'!O4736)</f>
        <v>0</v>
      </c>
      <c r="P5168" s="98">
        <f>P4304+(P4520*'Emission factors'!$I$16)+('Emission factors'!$I$17*'GHG Estimation'!P4736)</f>
        <v>0</v>
      </c>
      <c r="Q5168" s="98">
        <f>Q4304+(Q4520*'Emission factors'!$I$16)+('Emission factors'!$I$17*'GHG Estimation'!Q4736)</f>
        <v>0</v>
      </c>
      <c r="R5168" s="98">
        <f>R4304+(R4520*'Emission factors'!$I$16)+('Emission factors'!$I$17*'GHG Estimation'!R4736)</f>
        <v>0</v>
      </c>
      <c r="S5168" s="98">
        <f>S4304+(S4520*'Emission factors'!$I$16)+('Emission factors'!$I$17*'GHG Estimation'!S4736)</f>
        <v>0</v>
      </c>
      <c r="T5168" s="98">
        <f>T4304+(T4520*'Emission factors'!$I$16)+('Emission factors'!$I$17*'GHG Estimation'!T4736)</f>
        <v>0</v>
      </c>
      <c r="U5168" s="98">
        <f>U4304+(U4520*'Emission factors'!$I$16)+('Emission factors'!$I$17*'GHG Estimation'!U4736)</f>
        <v>0</v>
      </c>
    </row>
    <row r="5169" spans="1:21" x14ac:dyDescent="0.25">
      <c r="A5169" s="92" t="s">
        <v>11</v>
      </c>
      <c r="B5169" s="92" t="s">
        <v>12</v>
      </c>
      <c r="C5169" s="92" t="s">
        <v>43</v>
      </c>
      <c r="D5169" s="92" t="s">
        <v>43</v>
      </c>
      <c r="E5169" s="92" t="s">
        <v>45</v>
      </c>
      <c r="F5169" s="92" t="s">
        <v>34</v>
      </c>
      <c r="G5169" s="92" t="s">
        <v>97</v>
      </c>
      <c r="H5169" s="92" t="s">
        <v>93</v>
      </c>
      <c r="I5169" s="89" t="s">
        <v>196</v>
      </c>
      <c r="L5169" s="98">
        <f>L4305+(L4521*'Emission factors'!$I$16)+('Emission factors'!$I$17*'GHG Estimation'!L4737)</f>
        <v>0</v>
      </c>
      <c r="M5169" s="98">
        <f>M4305+(M4521*'Emission factors'!$I$16)+('Emission factors'!$I$17*'GHG Estimation'!M4737)</f>
        <v>0</v>
      </c>
      <c r="N5169" s="98">
        <f>N4305+(N4521*'Emission factors'!$I$16)+('Emission factors'!$I$17*'GHG Estimation'!N4737)</f>
        <v>0</v>
      </c>
      <c r="O5169" s="98">
        <f>O4305+(O4521*'Emission factors'!$I$16)+('Emission factors'!$I$17*'GHG Estimation'!O4737)</f>
        <v>0</v>
      </c>
      <c r="P5169" s="98">
        <f>P4305+(P4521*'Emission factors'!$I$16)+('Emission factors'!$I$17*'GHG Estimation'!P4737)</f>
        <v>0</v>
      </c>
      <c r="Q5169" s="98">
        <f>Q4305+(Q4521*'Emission factors'!$I$16)+('Emission factors'!$I$17*'GHG Estimation'!Q4737)</f>
        <v>0</v>
      </c>
      <c r="R5169" s="98">
        <f>R4305+(R4521*'Emission factors'!$I$16)+('Emission factors'!$I$17*'GHG Estimation'!R4737)</f>
        <v>0</v>
      </c>
      <c r="S5169" s="98">
        <f>S4305+(S4521*'Emission factors'!$I$16)+('Emission factors'!$I$17*'GHG Estimation'!S4737)</f>
        <v>0</v>
      </c>
      <c r="T5169" s="98">
        <f>T4305+(T4521*'Emission factors'!$I$16)+('Emission factors'!$I$17*'GHG Estimation'!T4737)</f>
        <v>0</v>
      </c>
      <c r="U5169" s="98">
        <f>U4305+(U4521*'Emission factors'!$I$16)+('Emission factors'!$I$17*'GHG Estimation'!U4737)</f>
        <v>0</v>
      </c>
    </row>
    <row r="5170" spans="1:21" x14ac:dyDescent="0.25">
      <c r="A5170" s="92" t="s">
        <v>11</v>
      </c>
      <c r="B5170" s="92" t="s">
        <v>12</v>
      </c>
      <c r="C5170" s="92" t="s">
        <v>43</v>
      </c>
      <c r="D5170" s="92" t="s">
        <v>43</v>
      </c>
      <c r="E5170" s="92" t="s">
        <v>45</v>
      </c>
      <c r="F5170" s="92" t="s">
        <v>34</v>
      </c>
      <c r="G5170" s="92" t="s">
        <v>97</v>
      </c>
      <c r="H5170" s="92" t="s">
        <v>93</v>
      </c>
      <c r="I5170" s="89" t="s">
        <v>197</v>
      </c>
      <c r="L5170" s="98">
        <f>L4306+(L4522*'Emission factors'!$I$16)+('Emission factors'!$I$17*'GHG Estimation'!L4738)</f>
        <v>0</v>
      </c>
      <c r="M5170" s="98">
        <f>M4306+(M4522*'Emission factors'!$I$16)+('Emission factors'!$I$17*'GHG Estimation'!M4738)</f>
        <v>0</v>
      </c>
      <c r="N5170" s="98">
        <f>N4306+(N4522*'Emission factors'!$I$16)+('Emission factors'!$I$17*'GHG Estimation'!N4738)</f>
        <v>0</v>
      </c>
      <c r="O5170" s="98">
        <f>O4306+(O4522*'Emission factors'!$I$16)+('Emission factors'!$I$17*'GHG Estimation'!O4738)</f>
        <v>0</v>
      </c>
      <c r="P5170" s="98">
        <f>P4306+(P4522*'Emission factors'!$I$16)+('Emission factors'!$I$17*'GHG Estimation'!P4738)</f>
        <v>0</v>
      </c>
      <c r="Q5170" s="98">
        <f>Q4306+(Q4522*'Emission factors'!$I$16)+('Emission factors'!$I$17*'GHG Estimation'!Q4738)</f>
        <v>0</v>
      </c>
      <c r="R5170" s="98">
        <f>R4306+(R4522*'Emission factors'!$I$16)+('Emission factors'!$I$17*'GHG Estimation'!R4738)</f>
        <v>0</v>
      </c>
      <c r="S5170" s="98">
        <f>S4306+(S4522*'Emission factors'!$I$16)+('Emission factors'!$I$17*'GHG Estimation'!S4738)</f>
        <v>0</v>
      </c>
      <c r="T5170" s="98">
        <f>T4306+(T4522*'Emission factors'!$I$16)+('Emission factors'!$I$17*'GHG Estimation'!T4738)</f>
        <v>0</v>
      </c>
      <c r="U5170" s="98">
        <f>U4306+(U4522*'Emission factors'!$I$16)+('Emission factors'!$I$17*'GHG Estimation'!U4738)</f>
        <v>0</v>
      </c>
    </row>
    <row r="5171" spans="1:21" x14ac:dyDescent="0.25">
      <c r="A5171" s="92" t="s">
        <v>11</v>
      </c>
      <c r="B5171" s="92" t="s">
        <v>12</v>
      </c>
      <c r="C5171" s="92" t="s">
        <v>43</v>
      </c>
      <c r="D5171" s="92" t="s">
        <v>43</v>
      </c>
      <c r="E5171" s="92" t="s">
        <v>45</v>
      </c>
      <c r="F5171" s="92" t="s">
        <v>34</v>
      </c>
      <c r="G5171" s="92" t="s">
        <v>97</v>
      </c>
      <c r="H5171" s="92" t="s">
        <v>93</v>
      </c>
      <c r="I5171" s="89" t="s">
        <v>229</v>
      </c>
      <c r="L5171" s="98">
        <f>L4307+(L4523*'Emission factors'!$I$16)+('Emission factors'!$I$17*'GHG Estimation'!L4739)</f>
        <v>0</v>
      </c>
      <c r="M5171" s="98">
        <f>M4307+(M4523*'Emission factors'!$I$16)+('Emission factors'!$I$17*'GHG Estimation'!M4739)</f>
        <v>0</v>
      </c>
      <c r="N5171" s="98">
        <f>N4307+(N4523*'Emission factors'!$I$16)+('Emission factors'!$I$17*'GHG Estimation'!N4739)</f>
        <v>0</v>
      </c>
      <c r="O5171" s="98">
        <f>O4307+(O4523*'Emission factors'!$I$16)+('Emission factors'!$I$17*'GHG Estimation'!O4739)</f>
        <v>0</v>
      </c>
      <c r="P5171" s="98">
        <f>P4307+(P4523*'Emission factors'!$I$16)+('Emission factors'!$I$17*'GHG Estimation'!P4739)</f>
        <v>0</v>
      </c>
      <c r="Q5171" s="98">
        <f>Q4307+(Q4523*'Emission factors'!$I$16)+('Emission factors'!$I$17*'GHG Estimation'!Q4739)</f>
        <v>0</v>
      </c>
      <c r="R5171" s="98">
        <f>R4307+(R4523*'Emission factors'!$I$16)+('Emission factors'!$I$17*'GHG Estimation'!R4739)</f>
        <v>0</v>
      </c>
      <c r="S5171" s="98">
        <f>S4307+(S4523*'Emission factors'!$I$16)+('Emission factors'!$I$17*'GHG Estimation'!S4739)</f>
        <v>0</v>
      </c>
      <c r="T5171" s="98">
        <f>T4307+(T4523*'Emission factors'!$I$16)+('Emission factors'!$I$17*'GHG Estimation'!T4739)</f>
        <v>0</v>
      </c>
      <c r="U5171" s="98">
        <f>U4307+(U4523*'Emission factors'!$I$16)+('Emission factors'!$I$17*'GHG Estimation'!U4739)</f>
        <v>0</v>
      </c>
    </row>
    <row r="5172" spans="1:21" x14ac:dyDescent="0.25">
      <c r="A5172" s="92" t="s">
        <v>11</v>
      </c>
      <c r="B5172" s="92" t="s">
        <v>12</v>
      </c>
      <c r="C5172" s="92" t="s">
        <v>43</v>
      </c>
      <c r="D5172" s="92" t="s">
        <v>43</v>
      </c>
      <c r="E5172" s="92" t="s">
        <v>45</v>
      </c>
      <c r="F5172" s="92" t="s">
        <v>34</v>
      </c>
      <c r="G5172" s="92" t="s">
        <v>97</v>
      </c>
      <c r="H5172" s="92" t="s">
        <v>93</v>
      </c>
      <c r="I5172" s="89" t="s">
        <v>198</v>
      </c>
      <c r="L5172" s="98">
        <f>L4308+(L4524*'Emission factors'!$I$16)+('Emission factors'!$I$17*'GHG Estimation'!L4740)</f>
        <v>0</v>
      </c>
      <c r="M5172" s="98">
        <f>M4308+(M4524*'Emission factors'!$I$16)+('Emission factors'!$I$17*'GHG Estimation'!M4740)</f>
        <v>0</v>
      </c>
      <c r="N5172" s="98">
        <f>N4308+(N4524*'Emission factors'!$I$16)+('Emission factors'!$I$17*'GHG Estimation'!N4740)</f>
        <v>0</v>
      </c>
      <c r="O5172" s="98">
        <f>O4308+(O4524*'Emission factors'!$I$16)+('Emission factors'!$I$17*'GHG Estimation'!O4740)</f>
        <v>0</v>
      </c>
      <c r="P5172" s="98">
        <f>P4308+(P4524*'Emission factors'!$I$16)+('Emission factors'!$I$17*'GHG Estimation'!P4740)</f>
        <v>0</v>
      </c>
      <c r="Q5172" s="98">
        <f>Q4308+(Q4524*'Emission factors'!$I$16)+('Emission factors'!$I$17*'GHG Estimation'!Q4740)</f>
        <v>0</v>
      </c>
      <c r="R5172" s="98">
        <f>R4308+(R4524*'Emission factors'!$I$16)+('Emission factors'!$I$17*'GHG Estimation'!R4740)</f>
        <v>0</v>
      </c>
      <c r="S5172" s="98">
        <f>S4308+(S4524*'Emission factors'!$I$16)+('Emission factors'!$I$17*'GHG Estimation'!S4740)</f>
        <v>0</v>
      </c>
      <c r="T5172" s="98">
        <f>T4308+(T4524*'Emission factors'!$I$16)+('Emission factors'!$I$17*'GHG Estimation'!T4740)</f>
        <v>0</v>
      </c>
      <c r="U5172" s="98">
        <f>U4308+(U4524*'Emission factors'!$I$16)+('Emission factors'!$I$17*'GHG Estimation'!U4740)</f>
        <v>0</v>
      </c>
    </row>
    <row r="5173" spans="1:21" x14ac:dyDescent="0.25">
      <c r="A5173" s="92" t="s">
        <v>11</v>
      </c>
      <c r="B5173" s="92" t="s">
        <v>12</v>
      </c>
      <c r="C5173" s="92" t="s">
        <v>43</v>
      </c>
      <c r="D5173" s="92" t="s">
        <v>43</v>
      </c>
      <c r="E5173" s="92" t="s">
        <v>45</v>
      </c>
      <c r="F5173" s="92" t="s">
        <v>34</v>
      </c>
      <c r="G5173" s="92" t="s">
        <v>97</v>
      </c>
      <c r="H5173" s="92" t="s">
        <v>93</v>
      </c>
      <c r="I5173" s="89" t="s">
        <v>231</v>
      </c>
      <c r="L5173" s="98">
        <f>L4309+(L4525*'Emission factors'!$I$16)+('Emission factors'!$I$17*'GHG Estimation'!L4741)</f>
        <v>0</v>
      </c>
      <c r="M5173" s="98">
        <f>M4309+(M4525*'Emission factors'!$I$16)+('Emission factors'!$I$17*'GHG Estimation'!M4741)</f>
        <v>0</v>
      </c>
      <c r="N5173" s="98">
        <f>N4309+(N4525*'Emission factors'!$I$16)+('Emission factors'!$I$17*'GHG Estimation'!N4741)</f>
        <v>0</v>
      </c>
      <c r="O5173" s="98">
        <f>O4309+(O4525*'Emission factors'!$I$16)+('Emission factors'!$I$17*'GHG Estimation'!O4741)</f>
        <v>0</v>
      </c>
      <c r="P5173" s="98">
        <f>P4309+(P4525*'Emission factors'!$I$16)+('Emission factors'!$I$17*'GHG Estimation'!P4741)</f>
        <v>0</v>
      </c>
      <c r="Q5173" s="98">
        <f>Q4309+(Q4525*'Emission factors'!$I$16)+('Emission factors'!$I$17*'GHG Estimation'!Q4741)</f>
        <v>0</v>
      </c>
      <c r="R5173" s="98">
        <f>R4309+(R4525*'Emission factors'!$I$16)+('Emission factors'!$I$17*'GHG Estimation'!R4741)</f>
        <v>0</v>
      </c>
      <c r="S5173" s="98">
        <f>S4309+(S4525*'Emission factors'!$I$16)+('Emission factors'!$I$17*'GHG Estimation'!S4741)</f>
        <v>0</v>
      </c>
      <c r="T5173" s="98">
        <f>T4309+(T4525*'Emission factors'!$I$16)+('Emission factors'!$I$17*'GHG Estimation'!T4741)</f>
        <v>0</v>
      </c>
      <c r="U5173" s="98">
        <f>U4309+(U4525*'Emission factors'!$I$16)+('Emission factors'!$I$17*'GHG Estimation'!U4741)</f>
        <v>0</v>
      </c>
    </row>
    <row r="5174" spans="1:21" x14ac:dyDescent="0.25">
      <c r="A5174" s="92" t="s">
        <v>11</v>
      </c>
      <c r="B5174" s="92" t="s">
        <v>12</v>
      </c>
      <c r="C5174" s="92" t="s">
        <v>43</v>
      </c>
      <c r="D5174" s="92" t="s">
        <v>43</v>
      </c>
      <c r="E5174" s="92" t="s">
        <v>45</v>
      </c>
      <c r="F5174" s="92" t="s">
        <v>34</v>
      </c>
      <c r="G5174" s="92" t="s">
        <v>97</v>
      </c>
      <c r="H5174" s="92" t="s">
        <v>93</v>
      </c>
      <c r="I5174" s="89" t="s">
        <v>230</v>
      </c>
      <c r="L5174" s="98">
        <f>L4310+(L4526*'Emission factors'!$I$16)+('Emission factors'!$I$17*'GHG Estimation'!L4742)</f>
        <v>0</v>
      </c>
      <c r="M5174" s="98">
        <f>M4310+(M4526*'Emission factors'!$I$16)+('Emission factors'!$I$17*'GHG Estimation'!M4742)</f>
        <v>0</v>
      </c>
      <c r="N5174" s="98">
        <f>N4310+(N4526*'Emission factors'!$I$16)+('Emission factors'!$I$17*'GHG Estimation'!N4742)</f>
        <v>0</v>
      </c>
      <c r="O5174" s="98">
        <f>O4310+(O4526*'Emission factors'!$I$16)+('Emission factors'!$I$17*'GHG Estimation'!O4742)</f>
        <v>0</v>
      </c>
      <c r="P5174" s="98">
        <f>P4310+(P4526*'Emission factors'!$I$16)+('Emission factors'!$I$17*'GHG Estimation'!P4742)</f>
        <v>0</v>
      </c>
      <c r="Q5174" s="98">
        <f>Q4310+(Q4526*'Emission factors'!$I$16)+('Emission factors'!$I$17*'GHG Estimation'!Q4742)</f>
        <v>0</v>
      </c>
      <c r="R5174" s="98">
        <f>R4310+(R4526*'Emission factors'!$I$16)+('Emission factors'!$I$17*'GHG Estimation'!R4742)</f>
        <v>0</v>
      </c>
      <c r="S5174" s="98">
        <f>S4310+(S4526*'Emission factors'!$I$16)+('Emission factors'!$I$17*'GHG Estimation'!S4742)</f>
        <v>0</v>
      </c>
      <c r="T5174" s="98">
        <f>T4310+(T4526*'Emission factors'!$I$16)+('Emission factors'!$I$17*'GHG Estimation'!T4742)</f>
        <v>0</v>
      </c>
      <c r="U5174" s="98">
        <f>U4310+(U4526*'Emission factors'!$I$16)+('Emission factors'!$I$17*'GHG Estimation'!U4742)</f>
        <v>0</v>
      </c>
    </row>
    <row r="5175" spans="1:21" x14ac:dyDescent="0.25">
      <c r="A5175" s="92" t="s">
        <v>11</v>
      </c>
      <c r="B5175" s="92" t="s">
        <v>12</v>
      </c>
      <c r="C5175" s="92" t="s">
        <v>43</v>
      </c>
      <c r="D5175" s="92" t="s">
        <v>43</v>
      </c>
      <c r="E5175" s="92" t="s">
        <v>45</v>
      </c>
      <c r="F5175" s="92" t="s">
        <v>34</v>
      </c>
      <c r="G5175" s="92" t="s">
        <v>97</v>
      </c>
      <c r="H5175" s="92" t="s">
        <v>93</v>
      </c>
      <c r="I5175" s="89" t="s">
        <v>303</v>
      </c>
      <c r="L5175" s="98">
        <f>L4311+(L4527*'Emission factors'!$I$16)+('Emission factors'!$I$17*'GHG Estimation'!L4743)</f>
        <v>0</v>
      </c>
      <c r="M5175" s="98">
        <f>M4311+(M4527*'Emission factors'!$I$16)+('Emission factors'!$I$17*'GHG Estimation'!M4743)</f>
        <v>0</v>
      </c>
      <c r="N5175" s="98">
        <f>N4311+(N4527*'Emission factors'!$I$16)+('Emission factors'!$I$17*'GHG Estimation'!N4743)</f>
        <v>0</v>
      </c>
      <c r="O5175" s="98">
        <f>O4311+(O4527*'Emission factors'!$I$16)+('Emission factors'!$I$17*'GHG Estimation'!O4743)</f>
        <v>0</v>
      </c>
      <c r="P5175" s="98">
        <f>P4311+(P4527*'Emission factors'!$I$16)+('Emission factors'!$I$17*'GHG Estimation'!P4743)</f>
        <v>0</v>
      </c>
      <c r="Q5175" s="98">
        <f>Q4311+(Q4527*'Emission factors'!$I$16)+('Emission factors'!$I$17*'GHG Estimation'!Q4743)</f>
        <v>0</v>
      </c>
      <c r="R5175" s="98">
        <f>R4311+(R4527*'Emission factors'!$I$16)+('Emission factors'!$I$17*'GHG Estimation'!R4743)</f>
        <v>0</v>
      </c>
      <c r="S5175" s="98">
        <f>S4311+(S4527*'Emission factors'!$I$16)+('Emission factors'!$I$17*'GHG Estimation'!S4743)</f>
        <v>0</v>
      </c>
      <c r="T5175" s="98">
        <f>T4311+(T4527*'Emission factors'!$I$16)+('Emission factors'!$I$17*'GHG Estimation'!T4743)</f>
        <v>0</v>
      </c>
      <c r="U5175" s="98">
        <f>U4311+(U4527*'Emission factors'!$I$16)+('Emission factors'!$I$17*'GHG Estimation'!U4743)</f>
        <v>0</v>
      </c>
    </row>
    <row r="5176" spans="1:21" x14ac:dyDescent="0.25">
      <c r="A5176" s="92" t="s">
        <v>11</v>
      </c>
      <c r="B5176" s="92" t="s">
        <v>12</v>
      </c>
      <c r="C5176" s="92" t="s">
        <v>43</v>
      </c>
      <c r="D5176" s="92" t="s">
        <v>43</v>
      </c>
      <c r="E5176" s="92" t="s">
        <v>45</v>
      </c>
      <c r="F5176" s="92" t="s">
        <v>34</v>
      </c>
      <c r="G5176" s="92" t="s">
        <v>97</v>
      </c>
      <c r="H5176" s="92" t="s">
        <v>93</v>
      </c>
      <c r="I5176" s="89" t="s">
        <v>225</v>
      </c>
      <c r="L5176" s="98">
        <f>L4312+(L4528*'Emission factors'!$I$16)+('Emission factors'!$I$17*'GHG Estimation'!L4744)</f>
        <v>0</v>
      </c>
      <c r="M5176" s="98">
        <f>M4312+(M4528*'Emission factors'!$I$16)+('Emission factors'!$I$17*'GHG Estimation'!M4744)</f>
        <v>0</v>
      </c>
      <c r="N5176" s="98">
        <f>N4312+(N4528*'Emission factors'!$I$16)+('Emission factors'!$I$17*'GHG Estimation'!N4744)</f>
        <v>0</v>
      </c>
      <c r="O5176" s="98">
        <f>O4312+(O4528*'Emission factors'!$I$16)+('Emission factors'!$I$17*'GHG Estimation'!O4744)</f>
        <v>0</v>
      </c>
      <c r="P5176" s="98">
        <f>P4312+(P4528*'Emission factors'!$I$16)+('Emission factors'!$I$17*'GHG Estimation'!P4744)</f>
        <v>0</v>
      </c>
      <c r="Q5176" s="98">
        <f>Q4312+(Q4528*'Emission factors'!$I$16)+('Emission factors'!$I$17*'GHG Estimation'!Q4744)</f>
        <v>0</v>
      </c>
      <c r="R5176" s="98">
        <f>R4312+(R4528*'Emission factors'!$I$16)+('Emission factors'!$I$17*'GHG Estimation'!R4744)</f>
        <v>0</v>
      </c>
      <c r="S5176" s="98">
        <f>S4312+(S4528*'Emission factors'!$I$16)+('Emission factors'!$I$17*'GHG Estimation'!S4744)</f>
        <v>0</v>
      </c>
      <c r="T5176" s="98">
        <f>T4312+(T4528*'Emission factors'!$I$16)+('Emission factors'!$I$17*'GHG Estimation'!T4744)</f>
        <v>0</v>
      </c>
      <c r="U5176" s="98">
        <f>U4312+(U4528*'Emission factors'!$I$16)+('Emission factors'!$I$17*'GHG Estimation'!U4744)</f>
        <v>0</v>
      </c>
    </row>
    <row r="5177" spans="1:21" x14ac:dyDescent="0.25">
      <c r="A5177" s="92" t="s">
        <v>11</v>
      </c>
      <c r="B5177" s="92" t="s">
        <v>12</v>
      </c>
      <c r="C5177" s="92" t="s">
        <v>43</v>
      </c>
      <c r="D5177" s="92" t="s">
        <v>43</v>
      </c>
      <c r="E5177" s="92" t="s">
        <v>45</v>
      </c>
      <c r="F5177" s="92" t="s">
        <v>34</v>
      </c>
      <c r="G5177" s="92" t="s">
        <v>97</v>
      </c>
      <c r="H5177" s="92" t="s">
        <v>93</v>
      </c>
      <c r="I5177" s="89" t="s">
        <v>205</v>
      </c>
      <c r="L5177" s="98">
        <f>L4313+(L4529*'Emission factors'!$I$16)+('Emission factors'!$I$17*'GHG Estimation'!L4745)</f>
        <v>0</v>
      </c>
      <c r="M5177" s="98">
        <f>M4313+(M4529*'Emission factors'!$I$16)+('Emission factors'!$I$17*'GHG Estimation'!M4745)</f>
        <v>0</v>
      </c>
      <c r="N5177" s="98">
        <f>N4313+(N4529*'Emission factors'!$I$16)+('Emission factors'!$I$17*'GHG Estimation'!N4745)</f>
        <v>0</v>
      </c>
      <c r="O5177" s="98">
        <f>O4313+(O4529*'Emission factors'!$I$16)+('Emission factors'!$I$17*'GHG Estimation'!O4745)</f>
        <v>2822.4973052099999</v>
      </c>
      <c r="P5177" s="98">
        <f>P4313+(P4529*'Emission factors'!$I$16)+('Emission factors'!$I$17*'GHG Estimation'!P4745)</f>
        <v>5985.5461340399997</v>
      </c>
      <c r="Q5177" s="98">
        <f>Q4313+(Q4529*'Emission factors'!$I$16)+('Emission factors'!$I$17*'GHG Estimation'!Q4745)</f>
        <v>2373.6598132499998</v>
      </c>
      <c r="R5177" s="98">
        <f>R4313+(R4529*'Emission factors'!$I$16)+('Emission factors'!$I$17*'GHG Estimation'!R4745)</f>
        <v>633.23751050999988</v>
      </c>
      <c r="S5177" s="98">
        <f>S4313+(S4529*'Emission factors'!$I$16)+('Emission factors'!$I$17*'GHG Estimation'!S4745)</f>
        <v>134.18043903000003</v>
      </c>
      <c r="T5177" s="98">
        <f>T4313+(T4529*'Emission factors'!$I$16)+('Emission factors'!$I$17*'GHG Estimation'!T4745)</f>
        <v>0</v>
      </c>
      <c r="U5177" s="98">
        <f>U4313+(U4529*'Emission factors'!$I$16)+('Emission factors'!$I$17*'GHG Estimation'!U4745)</f>
        <v>0</v>
      </c>
    </row>
    <row r="5178" spans="1:21" x14ac:dyDescent="0.25">
      <c r="A5178" s="92" t="s">
        <v>11</v>
      </c>
      <c r="B5178" s="92" t="s">
        <v>12</v>
      </c>
      <c r="C5178" s="92" t="s">
        <v>43</v>
      </c>
      <c r="D5178" s="92" t="s">
        <v>43</v>
      </c>
      <c r="E5178" s="92" t="s">
        <v>45</v>
      </c>
      <c r="F5178" s="92" t="s">
        <v>34</v>
      </c>
      <c r="G5178" s="92" t="s">
        <v>97</v>
      </c>
      <c r="H5178" s="92" t="s">
        <v>93</v>
      </c>
      <c r="I5178" s="89" t="s">
        <v>204</v>
      </c>
      <c r="L5178" s="98">
        <f>L4314+(L4530*'Emission factors'!$I$16)+('Emission factors'!$I$17*'GHG Estimation'!L4746)</f>
        <v>0</v>
      </c>
      <c r="M5178" s="98">
        <f>M4314+(M4530*'Emission factors'!$I$16)+('Emission factors'!$I$17*'GHG Estimation'!M4746)</f>
        <v>0</v>
      </c>
      <c r="N5178" s="98">
        <f>N4314+(N4530*'Emission factors'!$I$16)+('Emission factors'!$I$17*'GHG Estimation'!N4746)</f>
        <v>0</v>
      </c>
      <c r="O5178" s="98">
        <f>O4314+(O4530*'Emission factors'!$I$16)+('Emission factors'!$I$17*'GHG Estimation'!O4746)</f>
        <v>0</v>
      </c>
      <c r="P5178" s="98">
        <f>P4314+(P4530*'Emission factors'!$I$16)+('Emission factors'!$I$17*'GHG Estimation'!P4746)</f>
        <v>0</v>
      </c>
      <c r="Q5178" s="98">
        <f>Q4314+(Q4530*'Emission factors'!$I$16)+('Emission factors'!$I$17*'GHG Estimation'!Q4746)</f>
        <v>0</v>
      </c>
      <c r="R5178" s="98">
        <f>R4314+(R4530*'Emission factors'!$I$16)+('Emission factors'!$I$17*'GHG Estimation'!R4746)</f>
        <v>0</v>
      </c>
      <c r="S5178" s="98">
        <f>S4314+(S4530*'Emission factors'!$I$16)+('Emission factors'!$I$17*'GHG Estimation'!S4746)</f>
        <v>0</v>
      </c>
      <c r="T5178" s="98">
        <f>T4314+(T4530*'Emission factors'!$I$16)+('Emission factors'!$I$17*'GHG Estimation'!T4746)</f>
        <v>0</v>
      </c>
      <c r="U5178" s="98">
        <f>U4314+(U4530*'Emission factors'!$I$16)+('Emission factors'!$I$17*'GHG Estimation'!U4746)</f>
        <v>0</v>
      </c>
    </row>
    <row r="5179" spans="1:21" x14ac:dyDescent="0.25">
      <c r="A5179" s="92" t="s">
        <v>11</v>
      </c>
      <c r="B5179" s="92" t="s">
        <v>12</v>
      </c>
      <c r="C5179" s="92" t="s">
        <v>43</v>
      </c>
      <c r="D5179" s="92" t="s">
        <v>43</v>
      </c>
      <c r="E5179" s="92" t="s">
        <v>45</v>
      </c>
      <c r="F5179" s="92" t="s">
        <v>34</v>
      </c>
      <c r="G5179" s="92" t="s">
        <v>97</v>
      </c>
      <c r="H5179" s="92" t="s">
        <v>93</v>
      </c>
      <c r="I5179" s="89" t="s">
        <v>228</v>
      </c>
      <c r="L5179" s="98">
        <f>L4315+(L4531*'Emission factors'!$I$16)+('Emission factors'!$I$17*'GHG Estimation'!L4747)</f>
        <v>0</v>
      </c>
      <c r="M5179" s="98">
        <f>M4315+(M4531*'Emission factors'!$I$16)+('Emission factors'!$I$17*'GHG Estimation'!M4747)</f>
        <v>0</v>
      </c>
      <c r="N5179" s="98">
        <f>N4315+(N4531*'Emission factors'!$I$16)+('Emission factors'!$I$17*'GHG Estimation'!N4747)</f>
        <v>0</v>
      </c>
      <c r="O5179" s="98">
        <f>O4315+(O4531*'Emission factors'!$I$16)+('Emission factors'!$I$17*'GHG Estimation'!O4747)</f>
        <v>0</v>
      </c>
      <c r="P5179" s="98">
        <f>P4315+(P4531*'Emission factors'!$I$16)+('Emission factors'!$I$17*'GHG Estimation'!P4747)</f>
        <v>0</v>
      </c>
      <c r="Q5179" s="98">
        <f>Q4315+(Q4531*'Emission factors'!$I$16)+('Emission factors'!$I$17*'GHG Estimation'!Q4747)</f>
        <v>0</v>
      </c>
      <c r="R5179" s="98">
        <f>R4315+(R4531*'Emission factors'!$I$16)+('Emission factors'!$I$17*'GHG Estimation'!R4747)</f>
        <v>0</v>
      </c>
      <c r="S5179" s="98">
        <f>S4315+(S4531*'Emission factors'!$I$16)+('Emission factors'!$I$17*'GHG Estimation'!S4747)</f>
        <v>0</v>
      </c>
      <c r="T5179" s="98">
        <f>T4315+(T4531*'Emission factors'!$I$16)+('Emission factors'!$I$17*'GHG Estimation'!T4747)</f>
        <v>0</v>
      </c>
      <c r="U5179" s="98">
        <f>U4315+(U4531*'Emission factors'!$I$16)+('Emission factors'!$I$17*'GHG Estimation'!U4747)</f>
        <v>0</v>
      </c>
    </row>
    <row r="5180" spans="1:21" x14ac:dyDescent="0.25">
      <c r="A5180" s="92" t="s">
        <v>11</v>
      </c>
      <c r="B5180" s="92" t="s">
        <v>12</v>
      </c>
      <c r="C5180" s="92" t="s">
        <v>43</v>
      </c>
      <c r="D5180" s="92" t="s">
        <v>43</v>
      </c>
      <c r="E5180" s="92" t="s">
        <v>45</v>
      </c>
      <c r="F5180" s="92" t="s">
        <v>34</v>
      </c>
      <c r="G5180" s="92" t="s">
        <v>97</v>
      </c>
      <c r="H5180" s="92" t="s">
        <v>93</v>
      </c>
      <c r="I5180" s="89" t="s">
        <v>202</v>
      </c>
      <c r="L5180" s="98">
        <f>L4316+(L4532*'Emission factors'!$I$16)+('Emission factors'!$I$17*'GHG Estimation'!L4748)</f>
        <v>0</v>
      </c>
      <c r="M5180" s="98">
        <f>M4316+(M4532*'Emission factors'!$I$16)+('Emission factors'!$I$17*'GHG Estimation'!M4748)</f>
        <v>0</v>
      </c>
      <c r="N5180" s="98">
        <f>N4316+(N4532*'Emission factors'!$I$16)+('Emission factors'!$I$17*'GHG Estimation'!N4748)</f>
        <v>0</v>
      </c>
      <c r="O5180" s="98">
        <f>O4316+(O4532*'Emission factors'!$I$16)+('Emission factors'!$I$17*'GHG Estimation'!O4748)</f>
        <v>0</v>
      </c>
      <c r="P5180" s="98">
        <f>P4316+(P4532*'Emission factors'!$I$16)+('Emission factors'!$I$17*'GHG Estimation'!P4748)</f>
        <v>0</v>
      </c>
      <c r="Q5180" s="98">
        <f>Q4316+(Q4532*'Emission factors'!$I$16)+('Emission factors'!$I$17*'GHG Estimation'!Q4748)</f>
        <v>0</v>
      </c>
      <c r="R5180" s="98">
        <f>R4316+(R4532*'Emission factors'!$I$16)+('Emission factors'!$I$17*'GHG Estimation'!R4748)</f>
        <v>0</v>
      </c>
      <c r="S5180" s="98">
        <f>S4316+(S4532*'Emission factors'!$I$16)+('Emission factors'!$I$17*'GHG Estimation'!S4748)</f>
        <v>0</v>
      </c>
      <c r="T5180" s="98">
        <f>T4316+(T4532*'Emission factors'!$I$16)+('Emission factors'!$I$17*'GHG Estimation'!T4748)</f>
        <v>0</v>
      </c>
      <c r="U5180" s="98">
        <f>U4316+(U4532*'Emission factors'!$I$16)+('Emission factors'!$I$17*'GHG Estimation'!U4748)</f>
        <v>0</v>
      </c>
    </row>
    <row r="5181" spans="1:21" x14ac:dyDescent="0.25">
      <c r="A5181" s="92" t="s">
        <v>11</v>
      </c>
      <c r="B5181" s="92" t="s">
        <v>12</v>
      </c>
      <c r="C5181" s="92" t="s">
        <v>43</v>
      </c>
      <c r="D5181" s="92" t="s">
        <v>43</v>
      </c>
      <c r="E5181" s="92" t="s">
        <v>45</v>
      </c>
      <c r="F5181" s="92" t="s">
        <v>34</v>
      </c>
      <c r="G5181" s="92" t="s">
        <v>97</v>
      </c>
      <c r="H5181" s="92" t="s">
        <v>93</v>
      </c>
      <c r="I5181" s="89" t="s">
        <v>190</v>
      </c>
      <c r="L5181" s="98">
        <f>L4317+(L4533*'Emission factors'!$I$16)+('Emission factors'!$I$17*'GHG Estimation'!L4749)</f>
        <v>0</v>
      </c>
      <c r="M5181" s="98">
        <f>M4317+(M4533*'Emission factors'!$I$16)+('Emission factors'!$I$17*'GHG Estimation'!M4749)</f>
        <v>0</v>
      </c>
      <c r="N5181" s="98">
        <f>N4317+(N4533*'Emission factors'!$I$16)+('Emission factors'!$I$17*'GHG Estimation'!N4749)</f>
        <v>0</v>
      </c>
      <c r="O5181" s="98">
        <f>O4317+(O4533*'Emission factors'!$I$16)+('Emission factors'!$I$17*'GHG Estimation'!O4749)</f>
        <v>0</v>
      </c>
      <c r="P5181" s="98">
        <f>P4317+(P4533*'Emission factors'!$I$16)+('Emission factors'!$I$17*'GHG Estimation'!P4749)</f>
        <v>0</v>
      </c>
      <c r="Q5181" s="98">
        <f>Q4317+(Q4533*'Emission factors'!$I$16)+('Emission factors'!$I$17*'GHG Estimation'!Q4749)</f>
        <v>0</v>
      </c>
      <c r="R5181" s="98">
        <f>R4317+(R4533*'Emission factors'!$I$16)+('Emission factors'!$I$17*'GHG Estimation'!R4749)</f>
        <v>0</v>
      </c>
      <c r="S5181" s="98">
        <f>S4317+(S4533*'Emission factors'!$I$16)+('Emission factors'!$I$17*'GHG Estimation'!S4749)</f>
        <v>0</v>
      </c>
      <c r="T5181" s="98">
        <f>T4317+(T4533*'Emission factors'!$I$16)+('Emission factors'!$I$17*'GHG Estimation'!T4749)</f>
        <v>0</v>
      </c>
      <c r="U5181" s="98">
        <f>U4317+(U4533*'Emission factors'!$I$16)+('Emission factors'!$I$17*'GHG Estimation'!U4749)</f>
        <v>0</v>
      </c>
    </row>
    <row r="5182" spans="1:21" x14ac:dyDescent="0.25">
      <c r="A5182" s="92" t="s">
        <v>11</v>
      </c>
      <c r="B5182" s="92" t="s">
        <v>12</v>
      </c>
      <c r="C5182" s="92" t="s">
        <v>43</v>
      </c>
      <c r="D5182" s="92" t="s">
        <v>43</v>
      </c>
      <c r="E5182" s="92" t="s">
        <v>45</v>
      </c>
      <c r="F5182" s="92" t="s">
        <v>34</v>
      </c>
      <c r="G5182" s="92" t="s">
        <v>97</v>
      </c>
      <c r="H5182" s="92" t="s">
        <v>93</v>
      </c>
      <c r="I5182" s="89" t="s">
        <v>210</v>
      </c>
      <c r="L5182" s="98">
        <f>L4318+(L4534*'Emission factors'!$I$16)+('Emission factors'!$I$17*'GHG Estimation'!L4750)</f>
        <v>0</v>
      </c>
      <c r="M5182" s="98">
        <f>M4318+(M4534*'Emission factors'!$I$16)+('Emission factors'!$I$17*'GHG Estimation'!M4750)</f>
        <v>0</v>
      </c>
      <c r="N5182" s="98">
        <f>N4318+(N4534*'Emission factors'!$I$16)+('Emission factors'!$I$17*'GHG Estimation'!N4750)</f>
        <v>0</v>
      </c>
      <c r="O5182" s="98">
        <f>O4318+(O4534*'Emission factors'!$I$16)+('Emission factors'!$I$17*'GHG Estimation'!O4750)</f>
        <v>0</v>
      </c>
      <c r="P5182" s="98">
        <f>P4318+(P4534*'Emission factors'!$I$16)+('Emission factors'!$I$17*'GHG Estimation'!P4750)</f>
        <v>0</v>
      </c>
      <c r="Q5182" s="98">
        <f>Q4318+(Q4534*'Emission factors'!$I$16)+('Emission factors'!$I$17*'GHG Estimation'!Q4750)</f>
        <v>0</v>
      </c>
      <c r="R5182" s="98">
        <f>R4318+(R4534*'Emission factors'!$I$16)+('Emission factors'!$I$17*'GHG Estimation'!R4750)</f>
        <v>0</v>
      </c>
      <c r="S5182" s="98">
        <f>S4318+(S4534*'Emission factors'!$I$16)+('Emission factors'!$I$17*'GHG Estimation'!S4750)</f>
        <v>0</v>
      </c>
      <c r="T5182" s="98">
        <f>T4318+(T4534*'Emission factors'!$I$16)+('Emission factors'!$I$17*'GHG Estimation'!T4750)</f>
        <v>0</v>
      </c>
      <c r="U5182" s="98">
        <f>U4318+(U4534*'Emission factors'!$I$16)+('Emission factors'!$I$17*'GHG Estimation'!U4750)</f>
        <v>0</v>
      </c>
    </row>
    <row r="5183" spans="1:21" x14ac:dyDescent="0.25">
      <c r="A5183" s="92" t="s">
        <v>11</v>
      </c>
      <c r="B5183" s="92" t="s">
        <v>12</v>
      </c>
      <c r="C5183" s="92" t="s">
        <v>43</v>
      </c>
      <c r="D5183" s="92" t="s">
        <v>43</v>
      </c>
      <c r="E5183" s="92" t="s">
        <v>45</v>
      </c>
      <c r="F5183" s="92" t="s">
        <v>34</v>
      </c>
      <c r="G5183" s="92" t="s">
        <v>97</v>
      </c>
      <c r="H5183" s="92" t="s">
        <v>93</v>
      </c>
      <c r="I5183" s="89" t="s">
        <v>199</v>
      </c>
      <c r="L5183" s="98">
        <f>L4319+(L4535*'Emission factors'!$I$16)+('Emission factors'!$I$17*'GHG Estimation'!L4751)</f>
        <v>0</v>
      </c>
      <c r="M5183" s="98">
        <f>M4319+(M4535*'Emission factors'!$I$16)+('Emission factors'!$I$17*'GHG Estimation'!M4751)</f>
        <v>0</v>
      </c>
      <c r="N5183" s="98">
        <f>N4319+(N4535*'Emission factors'!$I$16)+('Emission factors'!$I$17*'GHG Estimation'!N4751)</f>
        <v>0</v>
      </c>
      <c r="O5183" s="98">
        <f>O4319+(O4535*'Emission factors'!$I$16)+('Emission factors'!$I$17*'GHG Estimation'!O4751)</f>
        <v>0</v>
      </c>
      <c r="P5183" s="98">
        <f>P4319+(P4535*'Emission factors'!$I$16)+('Emission factors'!$I$17*'GHG Estimation'!P4751)</f>
        <v>0</v>
      </c>
      <c r="Q5183" s="98">
        <f>Q4319+(Q4535*'Emission factors'!$I$16)+('Emission factors'!$I$17*'GHG Estimation'!Q4751)</f>
        <v>0</v>
      </c>
      <c r="R5183" s="98">
        <f>R4319+(R4535*'Emission factors'!$I$16)+('Emission factors'!$I$17*'GHG Estimation'!R4751)</f>
        <v>0</v>
      </c>
      <c r="S5183" s="98">
        <f>S4319+(S4535*'Emission factors'!$I$16)+('Emission factors'!$I$17*'GHG Estimation'!S4751)</f>
        <v>0</v>
      </c>
      <c r="T5183" s="98">
        <f>T4319+(T4535*'Emission factors'!$I$16)+('Emission factors'!$I$17*'GHG Estimation'!T4751)</f>
        <v>0</v>
      </c>
      <c r="U5183" s="98">
        <f>U4319+(U4535*'Emission factors'!$I$16)+('Emission factors'!$I$17*'GHG Estimation'!U4751)</f>
        <v>0</v>
      </c>
    </row>
    <row r="5184" spans="1:21" x14ac:dyDescent="0.25">
      <c r="A5184" s="92" t="s">
        <v>11</v>
      </c>
      <c r="B5184" s="92" t="s">
        <v>12</v>
      </c>
      <c r="C5184" s="92" t="s">
        <v>43</v>
      </c>
      <c r="D5184" s="92" t="s">
        <v>43</v>
      </c>
      <c r="E5184" s="92" t="s">
        <v>45</v>
      </c>
      <c r="F5184" s="92" t="s">
        <v>34</v>
      </c>
      <c r="G5184" s="92" t="s">
        <v>97</v>
      </c>
      <c r="H5184" s="92" t="s">
        <v>93</v>
      </c>
      <c r="I5184" s="89" t="s">
        <v>233</v>
      </c>
      <c r="L5184" s="98">
        <f>L4320+(L4536*'Emission factors'!$I$16)+('Emission factors'!$I$17*'GHG Estimation'!L4752)</f>
        <v>0</v>
      </c>
      <c r="M5184" s="98">
        <f>M4320+(M4536*'Emission factors'!$I$16)+('Emission factors'!$I$17*'GHG Estimation'!M4752)</f>
        <v>0</v>
      </c>
      <c r="N5184" s="98">
        <f>N4320+(N4536*'Emission factors'!$I$16)+('Emission factors'!$I$17*'GHG Estimation'!N4752)</f>
        <v>0</v>
      </c>
      <c r="O5184" s="98">
        <f>O4320+(O4536*'Emission factors'!$I$16)+('Emission factors'!$I$17*'GHG Estimation'!O4752)</f>
        <v>0</v>
      </c>
      <c r="P5184" s="98">
        <f>P4320+(P4536*'Emission factors'!$I$16)+('Emission factors'!$I$17*'GHG Estimation'!P4752)</f>
        <v>0</v>
      </c>
      <c r="Q5184" s="98">
        <f>Q4320+(Q4536*'Emission factors'!$I$16)+('Emission factors'!$I$17*'GHG Estimation'!Q4752)</f>
        <v>0</v>
      </c>
      <c r="R5184" s="98">
        <f>R4320+(R4536*'Emission factors'!$I$16)+('Emission factors'!$I$17*'GHG Estimation'!R4752)</f>
        <v>0</v>
      </c>
      <c r="S5184" s="98">
        <f>S4320+(S4536*'Emission factors'!$I$16)+('Emission factors'!$I$17*'GHG Estimation'!S4752)</f>
        <v>0</v>
      </c>
      <c r="T5184" s="98">
        <f>T4320+(T4536*'Emission factors'!$I$16)+('Emission factors'!$I$17*'GHG Estimation'!T4752)</f>
        <v>0</v>
      </c>
      <c r="U5184" s="98">
        <f>U4320+(U4536*'Emission factors'!$I$16)+('Emission factors'!$I$17*'GHG Estimation'!U4752)</f>
        <v>0</v>
      </c>
    </row>
    <row r="5185" spans="1:21" x14ac:dyDescent="0.25">
      <c r="A5185" s="92" t="s">
        <v>11</v>
      </c>
      <c r="B5185" s="92" t="s">
        <v>12</v>
      </c>
      <c r="C5185" s="92" t="s">
        <v>43</v>
      </c>
      <c r="D5185" s="92" t="s">
        <v>43</v>
      </c>
      <c r="E5185" s="92" t="s">
        <v>45</v>
      </c>
      <c r="F5185" s="92" t="s">
        <v>34</v>
      </c>
      <c r="G5185" s="92" t="s">
        <v>97</v>
      </c>
      <c r="H5185" s="92" t="s">
        <v>93</v>
      </c>
      <c r="I5185" s="89" t="s">
        <v>200</v>
      </c>
      <c r="L5185" s="98">
        <f>L4321+(L4537*'Emission factors'!$I$16)+('Emission factors'!$I$17*'GHG Estimation'!L4753)</f>
        <v>0</v>
      </c>
      <c r="M5185" s="98">
        <f>M4321+(M4537*'Emission factors'!$I$16)+('Emission factors'!$I$17*'GHG Estimation'!M4753)</f>
        <v>0</v>
      </c>
      <c r="N5185" s="98">
        <f>N4321+(N4537*'Emission factors'!$I$16)+('Emission factors'!$I$17*'GHG Estimation'!N4753)</f>
        <v>0</v>
      </c>
      <c r="O5185" s="98">
        <f>O4321+(O4537*'Emission factors'!$I$16)+('Emission factors'!$I$17*'GHG Estimation'!O4753)</f>
        <v>0</v>
      </c>
      <c r="P5185" s="98">
        <f>P4321+(P4537*'Emission factors'!$I$16)+('Emission factors'!$I$17*'GHG Estimation'!P4753)</f>
        <v>0</v>
      </c>
      <c r="Q5185" s="98">
        <f>Q4321+(Q4537*'Emission factors'!$I$16)+('Emission factors'!$I$17*'GHG Estimation'!Q4753)</f>
        <v>0</v>
      </c>
      <c r="R5185" s="98">
        <f>R4321+(R4537*'Emission factors'!$I$16)+('Emission factors'!$I$17*'GHG Estimation'!R4753)</f>
        <v>0</v>
      </c>
      <c r="S5185" s="98">
        <f>S4321+(S4537*'Emission factors'!$I$16)+('Emission factors'!$I$17*'GHG Estimation'!S4753)</f>
        <v>0</v>
      </c>
      <c r="T5185" s="98">
        <f>T4321+(T4537*'Emission factors'!$I$16)+('Emission factors'!$I$17*'GHG Estimation'!T4753)</f>
        <v>0</v>
      </c>
      <c r="U5185" s="98">
        <f>U4321+(U4537*'Emission factors'!$I$16)+('Emission factors'!$I$17*'GHG Estimation'!U4753)</f>
        <v>0</v>
      </c>
    </row>
    <row r="5186" spans="1:21" x14ac:dyDescent="0.25">
      <c r="A5186" s="92" t="s">
        <v>11</v>
      </c>
      <c r="B5186" s="92" t="s">
        <v>12</v>
      </c>
      <c r="C5186" s="92" t="s">
        <v>43</v>
      </c>
      <c r="D5186" s="92" t="s">
        <v>43</v>
      </c>
      <c r="E5186" s="92" t="s">
        <v>46</v>
      </c>
      <c r="F5186" s="92" t="s">
        <v>34</v>
      </c>
      <c r="G5186" s="92" t="s">
        <v>97</v>
      </c>
      <c r="H5186" s="92" t="s">
        <v>93</v>
      </c>
      <c r="I5186" s="89" t="s">
        <v>227</v>
      </c>
      <c r="J5186" s="92" t="s">
        <v>99</v>
      </c>
      <c r="L5186" s="98">
        <f>L4322+(L4538*'Emission factors'!$I$16)+('Emission factors'!$I$17*'GHG Estimation'!L4754)</f>
        <v>0</v>
      </c>
      <c r="M5186" s="98">
        <f>M4322+(M4538*'Emission factors'!$I$16)+('Emission factors'!$I$17*'GHG Estimation'!M4754)</f>
        <v>0</v>
      </c>
      <c r="N5186" s="98">
        <f>N4322+(N4538*'Emission factors'!$I$16)+('Emission factors'!$I$17*'GHG Estimation'!N4754)</f>
        <v>0</v>
      </c>
      <c r="O5186" s="98">
        <f>O4322+(O4538*'Emission factors'!$I$16)+('Emission factors'!$I$17*'GHG Estimation'!O4754)</f>
        <v>0</v>
      </c>
      <c r="P5186" s="98">
        <f>P4322+(P4538*'Emission factors'!$I$16)+('Emission factors'!$I$17*'GHG Estimation'!P4754)</f>
        <v>0</v>
      </c>
      <c r="Q5186" s="98">
        <f>Q4322+(Q4538*'Emission factors'!$I$16)+('Emission factors'!$I$17*'GHG Estimation'!Q4754)</f>
        <v>0</v>
      </c>
      <c r="R5186" s="98">
        <f>R4322+(R4538*'Emission factors'!$I$16)+('Emission factors'!$I$17*'GHG Estimation'!R4754)</f>
        <v>0</v>
      </c>
      <c r="S5186" s="98">
        <f>S4322+(S4538*'Emission factors'!$I$16)+('Emission factors'!$I$17*'GHG Estimation'!S4754)</f>
        <v>0</v>
      </c>
      <c r="T5186" s="98">
        <f>T4322+(T4538*'Emission factors'!$I$16)+('Emission factors'!$I$17*'GHG Estimation'!T4754)</f>
        <v>0</v>
      </c>
      <c r="U5186" s="98">
        <f>U4322+(U4538*'Emission factors'!$I$16)+('Emission factors'!$I$17*'GHG Estimation'!U4754)</f>
        <v>0</v>
      </c>
    </row>
    <row r="5187" spans="1:21" x14ac:dyDescent="0.25">
      <c r="A5187" s="92" t="s">
        <v>11</v>
      </c>
      <c r="B5187" s="92" t="s">
        <v>12</v>
      </c>
      <c r="C5187" s="92" t="s">
        <v>43</v>
      </c>
      <c r="D5187" s="92" t="s">
        <v>43</v>
      </c>
      <c r="E5187" s="92" t="s">
        <v>46</v>
      </c>
      <c r="F5187" s="92" t="s">
        <v>34</v>
      </c>
      <c r="G5187" s="92" t="s">
        <v>97</v>
      </c>
      <c r="H5187" s="92" t="s">
        <v>93</v>
      </c>
      <c r="I5187" s="89" t="s">
        <v>203</v>
      </c>
      <c r="L5187" s="98">
        <f>L4323+(L4539*'Emission factors'!$I$16)+('Emission factors'!$I$17*'GHG Estimation'!L4755)</f>
        <v>999115.20880893152</v>
      </c>
      <c r="M5187" s="98">
        <f>M4323+(M4539*'Emission factors'!$I$16)+('Emission factors'!$I$17*'GHG Estimation'!M4755)</f>
        <v>1116728.1060288537</v>
      </c>
      <c r="N5187" s="98">
        <f>N4323+(N4539*'Emission factors'!$I$16)+('Emission factors'!$I$17*'GHG Estimation'!N4755)</f>
        <v>1521288.1973686593</v>
      </c>
      <c r="O5187" s="98">
        <f>O4323+(O4539*'Emission factors'!$I$16)+('Emission factors'!$I$17*'GHG Estimation'!O4755)</f>
        <v>1592982.8271900602</v>
      </c>
      <c r="P5187" s="98">
        <f>P4323+(P4539*'Emission factors'!$I$16)+('Emission factors'!$I$17*'GHG Estimation'!P4755)</f>
        <v>1629038.2660022427</v>
      </c>
      <c r="Q5187" s="98">
        <f>Q4323+(Q4539*'Emission factors'!$I$16)+('Emission factors'!$I$17*'GHG Estimation'!Q4755)</f>
        <v>1665563.8509882274</v>
      </c>
      <c r="R5187" s="98">
        <f>R4323+(R4539*'Emission factors'!$I$16)+('Emission factors'!$I$17*'GHG Estimation'!R4755)</f>
        <v>1794979.3408528224</v>
      </c>
      <c r="S5187" s="98">
        <f>S4323+(S4539*'Emission factors'!$I$16)+('Emission factors'!$I$17*'GHG Estimation'!S4755)</f>
        <v>1945655.820418695</v>
      </c>
      <c r="T5187" s="98">
        <f>T4323+(T4539*'Emission factors'!$I$16)+('Emission factors'!$I$17*'GHG Estimation'!T4755)</f>
        <v>2018076.0056253555</v>
      </c>
      <c r="U5187" s="98">
        <f>U4323+(U4539*'Emission factors'!$I$16)+('Emission factors'!$I$17*'GHG Estimation'!U4755)</f>
        <v>1361480.3052024913</v>
      </c>
    </row>
    <row r="5188" spans="1:21" x14ac:dyDescent="0.25">
      <c r="A5188" s="92" t="s">
        <v>11</v>
      </c>
      <c r="B5188" s="92" t="s">
        <v>12</v>
      </c>
      <c r="C5188" s="92" t="s">
        <v>43</v>
      </c>
      <c r="D5188" s="92" t="s">
        <v>43</v>
      </c>
      <c r="E5188" s="92" t="s">
        <v>46</v>
      </c>
      <c r="F5188" s="92" t="s">
        <v>34</v>
      </c>
      <c r="G5188" s="92" t="s">
        <v>97</v>
      </c>
      <c r="H5188" s="92" t="s">
        <v>93</v>
      </c>
      <c r="I5188" s="89" t="s">
        <v>191</v>
      </c>
      <c r="L5188" s="98">
        <f>L4324+(L4540*'Emission factors'!$I$16)+('Emission factors'!$I$17*'GHG Estimation'!L4756)</f>
        <v>0</v>
      </c>
      <c r="M5188" s="98">
        <f>M4324+(M4540*'Emission factors'!$I$16)+('Emission factors'!$I$17*'GHG Estimation'!M4756)</f>
        <v>0</v>
      </c>
      <c r="N5188" s="98">
        <f>N4324+(N4540*'Emission factors'!$I$16)+('Emission factors'!$I$17*'GHG Estimation'!N4756)</f>
        <v>0</v>
      </c>
      <c r="O5188" s="98">
        <f>O4324+(O4540*'Emission factors'!$I$16)+('Emission factors'!$I$17*'GHG Estimation'!O4756)</f>
        <v>0</v>
      </c>
      <c r="P5188" s="98">
        <f>P4324+(P4540*'Emission factors'!$I$16)+('Emission factors'!$I$17*'GHG Estimation'!P4756)</f>
        <v>0</v>
      </c>
      <c r="Q5188" s="98">
        <f>Q4324+(Q4540*'Emission factors'!$I$16)+('Emission factors'!$I$17*'GHG Estimation'!Q4756)</f>
        <v>0</v>
      </c>
      <c r="R5188" s="98">
        <f>R4324+(R4540*'Emission factors'!$I$16)+('Emission factors'!$I$17*'GHG Estimation'!R4756)</f>
        <v>0</v>
      </c>
      <c r="S5188" s="98">
        <f>S4324+(S4540*'Emission factors'!$I$16)+('Emission factors'!$I$17*'GHG Estimation'!S4756)</f>
        <v>0</v>
      </c>
      <c r="T5188" s="98">
        <f>T4324+(T4540*'Emission factors'!$I$16)+('Emission factors'!$I$17*'GHG Estimation'!T4756)</f>
        <v>0</v>
      </c>
      <c r="U5188" s="98">
        <f>U4324+(U4540*'Emission factors'!$I$16)+('Emission factors'!$I$17*'GHG Estimation'!U4756)</f>
        <v>0</v>
      </c>
    </row>
    <row r="5189" spans="1:21" x14ac:dyDescent="0.25">
      <c r="A5189" s="92" t="s">
        <v>11</v>
      </c>
      <c r="B5189" s="92" t="s">
        <v>12</v>
      </c>
      <c r="C5189" s="92" t="s">
        <v>43</v>
      </c>
      <c r="D5189" s="92" t="s">
        <v>43</v>
      </c>
      <c r="E5189" s="92" t="s">
        <v>46</v>
      </c>
      <c r="F5189" s="92" t="s">
        <v>34</v>
      </c>
      <c r="G5189" s="92" t="s">
        <v>97</v>
      </c>
      <c r="H5189" s="92" t="s">
        <v>93</v>
      </c>
      <c r="I5189" s="92" t="s">
        <v>192</v>
      </c>
      <c r="L5189" s="98">
        <f>L4325+(L4541*'Emission factors'!$I$16)+('Emission factors'!$I$17*'GHG Estimation'!L4757)</f>
        <v>121320.80697276168</v>
      </c>
      <c r="M5189" s="98">
        <f>M4325+(M4541*'Emission factors'!$I$16)+('Emission factors'!$I$17*'GHG Estimation'!M4757)</f>
        <v>129379.32321390967</v>
      </c>
      <c r="N5189" s="98">
        <f>N4325+(N4541*'Emission factors'!$I$16)+('Emission factors'!$I$17*'GHG Estimation'!N4757)</f>
        <v>152912.00724797166</v>
      </c>
      <c r="O5189" s="98">
        <f>O4325+(O4541*'Emission factors'!$I$16)+('Emission factors'!$I$17*'GHG Estimation'!O4757)</f>
        <v>156548.35524356316</v>
      </c>
      <c r="P5189" s="98">
        <f>P4325+(P4541*'Emission factors'!$I$16)+('Emission factors'!$I$17*'GHG Estimation'!P4757)</f>
        <v>171784.04452214856</v>
      </c>
      <c r="Q5189" s="98">
        <f>Q4325+(Q4541*'Emission factors'!$I$16)+('Emission factors'!$I$17*'GHG Estimation'!Q4757)</f>
        <v>182918.52803780496</v>
      </c>
      <c r="R5189" s="98">
        <f>R4325+(R4541*'Emission factors'!$I$16)+('Emission factors'!$I$17*'GHG Estimation'!R4757)</f>
        <v>198523.20783001732</v>
      </c>
      <c r="S5189" s="98">
        <f>S4325+(S4541*'Emission factors'!$I$16)+('Emission factors'!$I$17*'GHG Estimation'!S4757)</f>
        <v>200968.33370098606</v>
      </c>
      <c r="T5189" s="98">
        <f>T4325+(T4541*'Emission factors'!$I$16)+('Emission factors'!$I$17*'GHG Estimation'!T4757)</f>
        <v>217767.50061219963</v>
      </c>
      <c r="U5189" s="98">
        <f>U4325+(U4541*'Emission factors'!$I$16)+('Emission factors'!$I$17*'GHG Estimation'!U4757)</f>
        <v>221376.11483190319</v>
      </c>
    </row>
    <row r="5190" spans="1:21" x14ac:dyDescent="0.25">
      <c r="A5190" s="92" t="s">
        <v>11</v>
      </c>
      <c r="B5190" s="92" t="s">
        <v>12</v>
      </c>
      <c r="C5190" s="92" t="s">
        <v>43</v>
      </c>
      <c r="D5190" s="92" t="s">
        <v>43</v>
      </c>
      <c r="E5190" s="92" t="s">
        <v>46</v>
      </c>
      <c r="F5190" s="92" t="s">
        <v>34</v>
      </c>
      <c r="G5190" s="92" t="s">
        <v>97</v>
      </c>
      <c r="H5190" s="92" t="s">
        <v>93</v>
      </c>
      <c r="I5190" s="89" t="s">
        <v>206</v>
      </c>
      <c r="L5190" s="98">
        <f>L4326+(L4542*'Emission factors'!$I$16)+('Emission factors'!$I$17*'GHG Estimation'!L4758)</f>
        <v>667494.90043018525</v>
      </c>
      <c r="M5190" s="98">
        <f>M4326+(M4542*'Emission factors'!$I$16)+('Emission factors'!$I$17*'GHG Estimation'!M4758)</f>
        <v>689552.02681826521</v>
      </c>
      <c r="N5190" s="98">
        <f>N4326+(N4542*'Emission factors'!$I$16)+('Emission factors'!$I$17*'GHG Estimation'!N4758)</f>
        <v>887621.33181232784</v>
      </c>
      <c r="O5190" s="98">
        <f>O4326+(O4542*'Emission factors'!$I$16)+('Emission factors'!$I$17*'GHG Estimation'!O4758)</f>
        <v>983120.11277876759</v>
      </c>
      <c r="P5190" s="98">
        <f>P4326+(P4542*'Emission factors'!$I$16)+('Emission factors'!$I$17*'GHG Estimation'!P4758)</f>
        <v>1120596.7929433892</v>
      </c>
      <c r="Q5190" s="98">
        <f>Q4326+(Q4542*'Emission factors'!$I$16)+('Emission factors'!$I$17*'GHG Estimation'!Q4758)</f>
        <v>1232557.5903505571</v>
      </c>
      <c r="R5190" s="98">
        <f>R4326+(R4542*'Emission factors'!$I$16)+('Emission factors'!$I$17*'GHG Estimation'!R4758)</f>
        <v>1318349.5262184872</v>
      </c>
      <c r="S5190" s="98">
        <f>S4326+(S4542*'Emission factors'!$I$16)+('Emission factors'!$I$17*'GHG Estimation'!S4758)</f>
        <v>1402986.2300360254</v>
      </c>
      <c r="T5190" s="98">
        <f>T4326+(T4542*'Emission factors'!$I$16)+('Emission factors'!$I$17*'GHG Estimation'!T4758)</f>
        <v>1496011.8258637637</v>
      </c>
      <c r="U5190" s="98">
        <f>U4326+(U4542*'Emission factors'!$I$16)+('Emission factors'!$I$17*'GHG Estimation'!U4758)</f>
        <v>1459645.120441017</v>
      </c>
    </row>
    <row r="5191" spans="1:21" x14ac:dyDescent="0.25">
      <c r="A5191" s="92" t="s">
        <v>11</v>
      </c>
      <c r="B5191" s="92" t="s">
        <v>12</v>
      </c>
      <c r="C5191" s="92" t="s">
        <v>43</v>
      </c>
      <c r="D5191" s="92" t="s">
        <v>43</v>
      </c>
      <c r="E5191" s="92" t="s">
        <v>46</v>
      </c>
      <c r="F5191" s="92" t="s">
        <v>34</v>
      </c>
      <c r="G5191" s="92" t="s">
        <v>97</v>
      </c>
      <c r="H5191" s="92" t="s">
        <v>93</v>
      </c>
      <c r="I5191" s="89" t="s">
        <v>220</v>
      </c>
      <c r="L5191" s="98">
        <f>L4327+(L4543*'Emission factors'!$I$16)+('Emission factors'!$I$17*'GHG Estimation'!L4759)</f>
        <v>0</v>
      </c>
      <c r="M5191" s="98">
        <f>M4327+(M4543*'Emission factors'!$I$16)+('Emission factors'!$I$17*'GHG Estimation'!M4759)</f>
        <v>0</v>
      </c>
      <c r="N5191" s="98">
        <f>N4327+(N4543*'Emission factors'!$I$16)+('Emission factors'!$I$17*'GHG Estimation'!N4759)</f>
        <v>0</v>
      </c>
      <c r="O5191" s="98">
        <f>O4327+(O4543*'Emission factors'!$I$16)+('Emission factors'!$I$17*'GHG Estimation'!O4759)</f>
        <v>0</v>
      </c>
      <c r="P5191" s="98">
        <f>P4327+(P4543*'Emission factors'!$I$16)+('Emission factors'!$I$17*'GHG Estimation'!P4759)</f>
        <v>0</v>
      </c>
      <c r="Q5191" s="98">
        <f>Q4327+(Q4543*'Emission factors'!$I$16)+('Emission factors'!$I$17*'GHG Estimation'!Q4759)</f>
        <v>0</v>
      </c>
      <c r="R5191" s="98">
        <f>R4327+(R4543*'Emission factors'!$I$16)+('Emission factors'!$I$17*'GHG Estimation'!R4759)</f>
        <v>0</v>
      </c>
      <c r="S5191" s="98">
        <f>S4327+(S4543*'Emission factors'!$I$16)+('Emission factors'!$I$17*'GHG Estimation'!S4759)</f>
        <v>0</v>
      </c>
      <c r="T5191" s="98">
        <f>T4327+(T4543*'Emission factors'!$I$16)+('Emission factors'!$I$17*'GHG Estimation'!T4759)</f>
        <v>0</v>
      </c>
      <c r="U5191" s="98">
        <f>U4327+(U4543*'Emission factors'!$I$16)+('Emission factors'!$I$17*'GHG Estimation'!U4759)</f>
        <v>0</v>
      </c>
    </row>
    <row r="5192" spans="1:21" x14ac:dyDescent="0.25">
      <c r="A5192" s="92" t="s">
        <v>11</v>
      </c>
      <c r="B5192" s="92" t="s">
        <v>12</v>
      </c>
      <c r="C5192" s="92" t="s">
        <v>43</v>
      </c>
      <c r="D5192" s="92" t="s">
        <v>43</v>
      </c>
      <c r="E5192" s="92" t="s">
        <v>46</v>
      </c>
      <c r="F5192" s="92" t="s">
        <v>34</v>
      </c>
      <c r="G5192" s="92" t="s">
        <v>97</v>
      </c>
      <c r="H5192" s="92" t="s">
        <v>93</v>
      </c>
      <c r="I5192" s="89" t="s">
        <v>193</v>
      </c>
      <c r="L5192" s="98">
        <f>L4328+(L4544*'Emission factors'!$I$16)+('Emission factors'!$I$17*'GHG Estimation'!L4760)</f>
        <v>0</v>
      </c>
      <c r="M5192" s="98">
        <f>M4328+(M4544*'Emission factors'!$I$16)+('Emission factors'!$I$17*'GHG Estimation'!M4760)</f>
        <v>0</v>
      </c>
      <c r="N5192" s="98">
        <f>N4328+(N4544*'Emission factors'!$I$16)+('Emission factors'!$I$17*'GHG Estimation'!N4760)</f>
        <v>0</v>
      </c>
      <c r="O5192" s="98">
        <f>O4328+(O4544*'Emission factors'!$I$16)+('Emission factors'!$I$17*'GHG Estimation'!O4760)</f>
        <v>0</v>
      </c>
      <c r="P5192" s="98">
        <f>P4328+(P4544*'Emission factors'!$I$16)+('Emission factors'!$I$17*'GHG Estimation'!P4760)</f>
        <v>0</v>
      </c>
      <c r="Q5192" s="98">
        <f>Q4328+(Q4544*'Emission factors'!$I$16)+('Emission factors'!$I$17*'GHG Estimation'!Q4760)</f>
        <v>0</v>
      </c>
      <c r="R5192" s="98">
        <f>R4328+(R4544*'Emission factors'!$I$16)+('Emission factors'!$I$17*'GHG Estimation'!R4760)</f>
        <v>0</v>
      </c>
      <c r="S5192" s="98">
        <f>S4328+(S4544*'Emission factors'!$I$16)+('Emission factors'!$I$17*'GHG Estimation'!S4760)</f>
        <v>0</v>
      </c>
      <c r="T5192" s="98">
        <f>T4328+(T4544*'Emission factors'!$I$16)+('Emission factors'!$I$17*'GHG Estimation'!T4760)</f>
        <v>0</v>
      </c>
      <c r="U5192" s="98">
        <f>U4328+(U4544*'Emission factors'!$I$16)+('Emission factors'!$I$17*'GHG Estimation'!U4760)</f>
        <v>0</v>
      </c>
    </row>
    <row r="5193" spans="1:21" x14ac:dyDescent="0.25">
      <c r="A5193" s="92" t="s">
        <v>11</v>
      </c>
      <c r="B5193" s="92" t="s">
        <v>12</v>
      </c>
      <c r="C5193" s="92" t="s">
        <v>43</v>
      </c>
      <c r="D5193" s="92" t="s">
        <v>43</v>
      </c>
      <c r="E5193" s="92" t="s">
        <v>46</v>
      </c>
      <c r="F5193" s="92" t="s">
        <v>34</v>
      </c>
      <c r="G5193" s="92" t="s">
        <v>97</v>
      </c>
      <c r="H5193" s="92" t="s">
        <v>93</v>
      </c>
      <c r="I5193" s="89" t="s">
        <v>259</v>
      </c>
      <c r="L5193" s="98">
        <f>L4329+(L4545*'Emission factors'!$I$16)+('Emission factors'!$I$17*'GHG Estimation'!L4761)</f>
        <v>0</v>
      </c>
      <c r="M5193" s="98">
        <f>M4329+(M4545*'Emission factors'!$I$16)+('Emission factors'!$I$17*'GHG Estimation'!M4761)</f>
        <v>0</v>
      </c>
      <c r="N5193" s="98">
        <f>N4329+(N4545*'Emission factors'!$I$16)+('Emission factors'!$I$17*'GHG Estimation'!N4761)</f>
        <v>0</v>
      </c>
      <c r="O5193" s="98">
        <f>O4329+(O4545*'Emission factors'!$I$16)+('Emission factors'!$I$17*'GHG Estimation'!O4761)</f>
        <v>0</v>
      </c>
      <c r="P5193" s="98">
        <f>P4329+(P4545*'Emission factors'!$I$16)+('Emission factors'!$I$17*'GHG Estimation'!P4761)</f>
        <v>0</v>
      </c>
      <c r="Q5193" s="98">
        <f>Q4329+(Q4545*'Emission factors'!$I$16)+('Emission factors'!$I$17*'GHG Estimation'!Q4761)</f>
        <v>0</v>
      </c>
      <c r="R5193" s="98">
        <f>R4329+(R4545*'Emission factors'!$I$16)+('Emission factors'!$I$17*'GHG Estimation'!R4761)</f>
        <v>0</v>
      </c>
      <c r="S5193" s="98">
        <f>S4329+(S4545*'Emission factors'!$I$16)+('Emission factors'!$I$17*'GHG Estimation'!S4761)</f>
        <v>0</v>
      </c>
      <c r="T5193" s="98">
        <f>T4329+(T4545*'Emission factors'!$I$16)+('Emission factors'!$I$17*'GHG Estimation'!T4761)</f>
        <v>0</v>
      </c>
      <c r="U5193" s="98">
        <f>U4329+(U4545*'Emission factors'!$I$16)+('Emission factors'!$I$17*'GHG Estimation'!U4761)</f>
        <v>0</v>
      </c>
    </row>
    <row r="5194" spans="1:21" x14ac:dyDescent="0.25">
      <c r="A5194" s="92" t="s">
        <v>11</v>
      </c>
      <c r="B5194" s="92" t="s">
        <v>12</v>
      </c>
      <c r="C5194" s="92" t="s">
        <v>43</v>
      </c>
      <c r="D5194" s="92" t="s">
        <v>43</v>
      </c>
      <c r="E5194" s="92" t="s">
        <v>46</v>
      </c>
      <c r="F5194" s="92" t="s">
        <v>34</v>
      </c>
      <c r="G5194" s="92" t="s">
        <v>97</v>
      </c>
      <c r="H5194" s="92" t="s">
        <v>93</v>
      </c>
      <c r="I5194" s="89" t="s">
        <v>223</v>
      </c>
      <c r="L5194" s="98">
        <f>L4330+(L4546*'Emission factors'!$I$16)+('Emission factors'!$I$17*'GHG Estimation'!L4762)</f>
        <v>0</v>
      </c>
      <c r="M5194" s="98">
        <f>M4330+(M4546*'Emission factors'!$I$16)+('Emission factors'!$I$17*'GHG Estimation'!M4762)</f>
        <v>0</v>
      </c>
      <c r="N5194" s="98">
        <f>N4330+(N4546*'Emission factors'!$I$16)+('Emission factors'!$I$17*'GHG Estimation'!N4762)</f>
        <v>0</v>
      </c>
      <c r="O5194" s="98">
        <f>O4330+(O4546*'Emission factors'!$I$16)+('Emission factors'!$I$17*'GHG Estimation'!O4762)</f>
        <v>0</v>
      </c>
      <c r="P5194" s="98">
        <f>P4330+(P4546*'Emission factors'!$I$16)+('Emission factors'!$I$17*'GHG Estimation'!P4762)</f>
        <v>0</v>
      </c>
      <c r="Q5194" s="98">
        <f>Q4330+(Q4546*'Emission factors'!$I$16)+('Emission factors'!$I$17*'GHG Estimation'!Q4762)</f>
        <v>0</v>
      </c>
      <c r="R5194" s="98">
        <f>R4330+(R4546*'Emission factors'!$I$16)+('Emission factors'!$I$17*'GHG Estimation'!R4762)</f>
        <v>0</v>
      </c>
      <c r="S5194" s="98">
        <f>S4330+(S4546*'Emission factors'!$I$16)+('Emission factors'!$I$17*'GHG Estimation'!S4762)</f>
        <v>0</v>
      </c>
      <c r="T5194" s="98">
        <f>T4330+(T4546*'Emission factors'!$I$16)+('Emission factors'!$I$17*'GHG Estimation'!T4762)</f>
        <v>0</v>
      </c>
      <c r="U5194" s="98">
        <f>U4330+(U4546*'Emission factors'!$I$16)+('Emission factors'!$I$17*'GHG Estimation'!U4762)</f>
        <v>0</v>
      </c>
    </row>
    <row r="5195" spans="1:21" x14ac:dyDescent="0.25">
      <c r="A5195" s="92" t="s">
        <v>11</v>
      </c>
      <c r="B5195" s="92" t="s">
        <v>12</v>
      </c>
      <c r="C5195" s="92" t="s">
        <v>43</v>
      </c>
      <c r="D5195" s="92" t="s">
        <v>43</v>
      </c>
      <c r="E5195" s="92" t="s">
        <v>46</v>
      </c>
      <c r="F5195" s="92" t="s">
        <v>34</v>
      </c>
      <c r="G5195" s="92" t="s">
        <v>97</v>
      </c>
      <c r="H5195" s="92" t="s">
        <v>93</v>
      </c>
      <c r="I5195" s="89" t="s">
        <v>221</v>
      </c>
      <c r="L5195" s="98">
        <f>L4331+(L4547*'Emission factors'!$I$16)+('Emission factors'!$I$17*'GHG Estimation'!L4763)</f>
        <v>27302.084398498966</v>
      </c>
      <c r="M5195" s="98">
        <f>M4331+(M4547*'Emission factors'!$I$16)+('Emission factors'!$I$17*'GHG Estimation'!M4763)</f>
        <v>29835.995679873089</v>
      </c>
      <c r="N5195" s="98">
        <f>N4331+(N4547*'Emission factors'!$I$16)+('Emission factors'!$I$17*'GHG Estimation'!N4763)</f>
        <v>35117.077336631926</v>
      </c>
      <c r="O5195" s="98">
        <f>O4331+(O4547*'Emission factors'!$I$16)+('Emission factors'!$I$17*'GHG Estimation'!O4763)</f>
        <v>30167.594264355688</v>
      </c>
      <c r="P5195" s="98">
        <f>P4331+(P4547*'Emission factors'!$I$16)+('Emission factors'!$I$17*'GHG Estimation'!P4763)</f>
        <v>25859.441300902912</v>
      </c>
      <c r="Q5195" s="98">
        <f>Q4331+(Q4547*'Emission factors'!$I$16)+('Emission factors'!$I$17*'GHG Estimation'!Q4763)</f>
        <v>19729.65753607684</v>
      </c>
      <c r="R5195" s="98">
        <f>R4331+(R4547*'Emission factors'!$I$16)+('Emission factors'!$I$17*'GHG Estimation'!R4763)</f>
        <v>20233.979045111286</v>
      </c>
      <c r="S5195" s="98">
        <f>S4331+(S4547*'Emission factors'!$I$16)+('Emission factors'!$I$17*'GHG Estimation'!S4763)</f>
        <v>23059.509488214648</v>
      </c>
      <c r="T5195" s="98">
        <f>T4331+(T4547*'Emission factors'!$I$16)+('Emission factors'!$I$17*'GHG Estimation'!T4763)</f>
        <v>26860.726568680751</v>
      </c>
      <c r="U5195" s="98">
        <f>U4331+(U4547*'Emission factors'!$I$16)+('Emission factors'!$I$17*'GHG Estimation'!U4763)</f>
        <v>29730.012943021844</v>
      </c>
    </row>
    <row r="5196" spans="1:21" x14ac:dyDescent="0.25">
      <c r="A5196" s="92" t="s">
        <v>11</v>
      </c>
      <c r="B5196" s="92" t="s">
        <v>12</v>
      </c>
      <c r="C5196" s="92" t="s">
        <v>43</v>
      </c>
      <c r="D5196" s="92" t="s">
        <v>43</v>
      </c>
      <c r="E5196" s="92" t="s">
        <v>46</v>
      </c>
      <c r="F5196" s="92" t="s">
        <v>34</v>
      </c>
      <c r="G5196" s="92" t="s">
        <v>97</v>
      </c>
      <c r="H5196" s="92" t="s">
        <v>93</v>
      </c>
      <c r="I5196" s="89" t="s">
        <v>222</v>
      </c>
      <c r="L5196" s="98">
        <f>L4332+(L4548*'Emission factors'!$I$16)+('Emission factors'!$I$17*'GHG Estimation'!L4764)</f>
        <v>0</v>
      </c>
      <c r="M5196" s="98">
        <f>M4332+(M4548*'Emission factors'!$I$16)+('Emission factors'!$I$17*'GHG Estimation'!M4764)</f>
        <v>0</v>
      </c>
      <c r="N5196" s="98">
        <f>N4332+(N4548*'Emission factors'!$I$16)+('Emission factors'!$I$17*'GHG Estimation'!N4764)</f>
        <v>0</v>
      </c>
      <c r="O5196" s="98">
        <f>O4332+(O4548*'Emission factors'!$I$16)+('Emission factors'!$I$17*'GHG Estimation'!O4764)</f>
        <v>0</v>
      </c>
      <c r="P5196" s="98">
        <f>P4332+(P4548*'Emission factors'!$I$16)+('Emission factors'!$I$17*'GHG Estimation'!P4764)</f>
        <v>0</v>
      </c>
      <c r="Q5196" s="98">
        <f>Q4332+(Q4548*'Emission factors'!$I$16)+('Emission factors'!$I$17*'GHG Estimation'!Q4764)</f>
        <v>0</v>
      </c>
      <c r="R5196" s="98">
        <f>R4332+(R4548*'Emission factors'!$I$16)+('Emission factors'!$I$17*'GHG Estimation'!R4764)</f>
        <v>0</v>
      </c>
      <c r="S5196" s="98">
        <f>S4332+(S4548*'Emission factors'!$I$16)+('Emission factors'!$I$17*'GHG Estimation'!S4764)</f>
        <v>0</v>
      </c>
      <c r="T5196" s="98">
        <f>T4332+(T4548*'Emission factors'!$I$16)+('Emission factors'!$I$17*'GHG Estimation'!T4764)</f>
        <v>0</v>
      </c>
      <c r="U5196" s="98">
        <f>U4332+(U4548*'Emission factors'!$I$16)+('Emission factors'!$I$17*'GHG Estimation'!U4764)</f>
        <v>0</v>
      </c>
    </row>
    <row r="5197" spans="1:21" x14ac:dyDescent="0.25">
      <c r="A5197" s="92" t="s">
        <v>11</v>
      </c>
      <c r="B5197" s="92" t="s">
        <v>12</v>
      </c>
      <c r="C5197" s="92" t="s">
        <v>43</v>
      </c>
      <c r="D5197" s="92" t="s">
        <v>43</v>
      </c>
      <c r="E5197" s="92" t="s">
        <v>46</v>
      </c>
      <c r="F5197" s="92" t="s">
        <v>34</v>
      </c>
      <c r="G5197" s="92" t="s">
        <v>97</v>
      </c>
      <c r="H5197" s="92" t="s">
        <v>93</v>
      </c>
      <c r="I5197" s="89" t="s">
        <v>201</v>
      </c>
      <c r="L5197" s="98">
        <f>L4333+(L4549*'Emission factors'!$I$16)+('Emission factors'!$I$17*'GHG Estimation'!L4765)</f>
        <v>369267.67306320783</v>
      </c>
      <c r="M5197" s="98">
        <f>M4333+(M4549*'Emission factors'!$I$16)+('Emission factors'!$I$17*'GHG Estimation'!M4765)</f>
        <v>423258.59233730449</v>
      </c>
      <c r="N5197" s="98">
        <f>N4333+(N4549*'Emission factors'!$I$16)+('Emission factors'!$I$17*'GHG Estimation'!N4765)</f>
        <v>545184.62050009763</v>
      </c>
      <c r="O5197" s="98">
        <f>O4333+(O4549*'Emission factors'!$I$16)+('Emission factors'!$I$17*'GHG Estimation'!O4765)</f>
        <v>550698.62635286071</v>
      </c>
      <c r="P5197" s="98">
        <f>P4333+(P4549*'Emission factors'!$I$16)+('Emission factors'!$I$17*'GHG Estimation'!P4765)</f>
        <v>564472.45350470627</v>
      </c>
      <c r="Q5197" s="98">
        <f>Q4333+(Q4549*'Emission factors'!$I$16)+('Emission factors'!$I$17*'GHG Estimation'!Q4765)</f>
        <v>593546.76333734079</v>
      </c>
      <c r="R5197" s="98">
        <f>R4333+(R4549*'Emission factors'!$I$16)+('Emission factors'!$I$17*'GHG Estimation'!R4765)</f>
        <v>674319.18407711817</v>
      </c>
      <c r="S5197" s="98">
        <f>S4333+(S4549*'Emission factors'!$I$16)+('Emission factors'!$I$17*'GHG Estimation'!S4765)</f>
        <v>751619.48914900818</v>
      </c>
      <c r="T5197" s="98">
        <f>T4333+(T4549*'Emission factors'!$I$16)+('Emission factors'!$I$17*'GHG Estimation'!T4765)</f>
        <v>804625.52925338165</v>
      </c>
      <c r="U5197" s="98">
        <f>U4333+(U4549*'Emission factors'!$I$16)+('Emission factors'!$I$17*'GHG Estimation'!U4765)</f>
        <v>834144.19162234594</v>
      </c>
    </row>
    <row r="5198" spans="1:21" x14ac:dyDescent="0.25">
      <c r="A5198" s="92" t="s">
        <v>11</v>
      </c>
      <c r="B5198" s="92" t="s">
        <v>12</v>
      </c>
      <c r="C5198" s="92" t="s">
        <v>43</v>
      </c>
      <c r="D5198" s="92" t="s">
        <v>43</v>
      </c>
      <c r="E5198" s="92" t="s">
        <v>46</v>
      </c>
      <c r="F5198" s="92" t="s">
        <v>34</v>
      </c>
      <c r="G5198" s="92" t="s">
        <v>97</v>
      </c>
      <c r="H5198" s="92" t="s">
        <v>93</v>
      </c>
      <c r="I5198" s="89" t="s">
        <v>207</v>
      </c>
      <c r="L5198" s="98">
        <f>L4334+(L4550*'Emission factors'!$I$16)+('Emission factors'!$I$17*'GHG Estimation'!L4766)</f>
        <v>1277917.8486135995</v>
      </c>
      <c r="M5198" s="98">
        <f>M4334+(M4550*'Emission factors'!$I$16)+('Emission factors'!$I$17*'GHG Estimation'!M4766)</f>
        <v>1421668.6924903432</v>
      </c>
      <c r="N5198" s="98">
        <f>N4334+(N4550*'Emission factors'!$I$16)+('Emission factors'!$I$17*'GHG Estimation'!N4766)</f>
        <v>1888564.2516363706</v>
      </c>
      <c r="O5198" s="98">
        <f>O4334+(O4550*'Emission factors'!$I$16)+('Emission factors'!$I$17*'GHG Estimation'!O4766)</f>
        <v>1994539.8333416164</v>
      </c>
      <c r="P5198" s="98">
        <f>P4334+(P4550*'Emission factors'!$I$16)+('Emission factors'!$I$17*'GHG Estimation'!P4766)</f>
        <v>2289269.3244564147</v>
      </c>
      <c r="Q5198" s="98">
        <f>Q4334+(Q4550*'Emission factors'!$I$16)+('Emission factors'!$I$17*'GHG Estimation'!Q4766)</f>
        <v>2430588.8712875922</v>
      </c>
      <c r="R5198" s="98">
        <f>R4334+(R4550*'Emission factors'!$I$16)+('Emission factors'!$I$17*'GHG Estimation'!R4766)</f>
        <v>2579519.6242393078</v>
      </c>
      <c r="S5198" s="98">
        <f>S4334+(S4550*'Emission factors'!$I$16)+('Emission factors'!$I$17*'GHG Estimation'!S4766)</f>
        <v>2754155.1512753936</v>
      </c>
      <c r="T5198" s="98">
        <f>T4334+(T4550*'Emission factors'!$I$16)+('Emission factors'!$I$17*'GHG Estimation'!T4766)</f>
        <v>2936699.6854625451</v>
      </c>
      <c r="U5198" s="98">
        <f>U4334+(U4550*'Emission factors'!$I$16)+('Emission factors'!$I$17*'GHG Estimation'!U4766)</f>
        <v>2921740.6644335873</v>
      </c>
    </row>
    <row r="5199" spans="1:21" x14ac:dyDescent="0.25">
      <c r="A5199" s="92" t="s">
        <v>11</v>
      </c>
      <c r="B5199" s="92" t="s">
        <v>12</v>
      </c>
      <c r="C5199" s="92" t="s">
        <v>43</v>
      </c>
      <c r="D5199" s="92" t="s">
        <v>43</v>
      </c>
      <c r="E5199" s="92" t="s">
        <v>46</v>
      </c>
      <c r="F5199" s="92" t="s">
        <v>34</v>
      </c>
      <c r="G5199" s="92" t="s">
        <v>97</v>
      </c>
      <c r="H5199" s="92" t="s">
        <v>93</v>
      </c>
      <c r="I5199" s="89" t="s">
        <v>218</v>
      </c>
      <c r="L5199" s="98">
        <f>L4335+(L4551*'Emission factors'!$I$16)+('Emission factors'!$I$17*'GHG Estimation'!L4767)</f>
        <v>0</v>
      </c>
      <c r="M5199" s="98">
        <f>M4335+(M4551*'Emission factors'!$I$16)+('Emission factors'!$I$17*'GHG Estimation'!M4767)</f>
        <v>0</v>
      </c>
      <c r="N5199" s="98">
        <f>N4335+(N4551*'Emission factors'!$I$16)+('Emission factors'!$I$17*'GHG Estimation'!N4767)</f>
        <v>0</v>
      </c>
      <c r="O5199" s="98">
        <f>O4335+(O4551*'Emission factors'!$I$16)+('Emission factors'!$I$17*'GHG Estimation'!O4767)</f>
        <v>0</v>
      </c>
      <c r="P5199" s="98">
        <f>P4335+(P4551*'Emission factors'!$I$16)+('Emission factors'!$I$17*'GHG Estimation'!P4767)</f>
        <v>0</v>
      </c>
      <c r="Q5199" s="98">
        <f>Q4335+(Q4551*'Emission factors'!$I$16)+('Emission factors'!$I$17*'GHG Estimation'!Q4767)</f>
        <v>0</v>
      </c>
      <c r="R5199" s="98">
        <f>R4335+(R4551*'Emission factors'!$I$16)+('Emission factors'!$I$17*'GHG Estimation'!R4767)</f>
        <v>0</v>
      </c>
      <c r="S5199" s="98">
        <f>S4335+(S4551*'Emission factors'!$I$16)+('Emission factors'!$I$17*'GHG Estimation'!S4767)</f>
        <v>0</v>
      </c>
      <c r="T5199" s="98">
        <f>T4335+(T4551*'Emission factors'!$I$16)+('Emission factors'!$I$17*'GHG Estimation'!T4767)</f>
        <v>0</v>
      </c>
      <c r="U5199" s="98">
        <f>U4335+(U4551*'Emission factors'!$I$16)+('Emission factors'!$I$17*'GHG Estimation'!U4767)</f>
        <v>0</v>
      </c>
    </row>
    <row r="5200" spans="1:21" x14ac:dyDescent="0.25">
      <c r="A5200" s="92" t="s">
        <v>11</v>
      </c>
      <c r="B5200" s="92" t="s">
        <v>12</v>
      </c>
      <c r="C5200" s="92" t="s">
        <v>43</v>
      </c>
      <c r="D5200" s="92" t="s">
        <v>43</v>
      </c>
      <c r="E5200" s="92" t="s">
        <v>46</v>
      </c>
      <c r="F5200" s="92" t="s">
        <v>34</v>
      </c>
      <c r="G5200" s="92" t="s">
        <v>97</v>
      </c>
      <c r="H5200" s="92" t="s">
        <v>93</v>
      </c>
      <c r="I5200" s="89" t="s">
        <v>194</v>
      </c>
      <c r="L5200" s="98">
        <f>L4336+(L4552*'Emission factors'!$I$16)+('Emission factors'!$I$17*'GHG Estimation'!L4768)</f>
        <v>0</v>
      </c>
      <c r="M5200" s="98">
        <f>M4336+(M4552*'Emission factors'!$I$16)+('Emission factors'!$I$17*'GHG Estimation'!M4768)</f>
        <v>0</v>
      </c>
      <c r="N5200" s="98">
        <f>N4336+(N4552*'Emission factors'!$I$16)+('Emission factors'!$I$17*'GHG Estimation'!N4768)</f>
        <v>0</v>
      </c>
      <c r="O5200" s="98">
        <f>O4336+(O4552*'Emission factors'!$I$16)+('Emission factors'!$I$17*'GHG Estimation'!O4768)</f>
        <v>0</v>
      </c>
      <c r="P5200" s="98">
        <f>P4336+(P4552*'Emission factors'!$I$16)+('Emission factors'!$I$17*'GHG Estimation'!P4768)</f>
        <v>0</v>
      </c>
      <c r="Q5200" s="98">
        <f>Q4336+(Q4552*'Emission factors'!$I$16)+('Emission factors'!$I$17*'GHG Estimation'!Q4768)</f>
        <v>0</v>
      </c>
      <c r="R5200" s="98">
        <f>R4336+(R4552*'Emission factors'!$I$16)+('Emission factors'!$I$17*'GHG Estimation'!R4768)</f>
        <v>0</v>
      </c>
      <c r="S5200" s="98">
        <f>S4336+(S4552*'Emission factors'!$I$16)+('Emission factors'!$I$17*'GHG Estimation'!S4768)</f>
        <v>0</v>
      </c>
      <c r="T5200" s="98">
        <f>T4336+(T4552*'Emission factors'!$I$16)+('Emission factors'!$I$17*'GHG Estimation'!T4768)</f>
        <v>0</v>
      </c>
      <c r="U5200" s="98">
        <f>U4336+(U4552*'Emission factors'!$I$16)+('Emission factors'!$I$17*'GHG Estimation'!U4768)</f>
        <v>0</v>
      </c>
    </row>
    <row r="5201" spans="1:21" x14ac:dyDescent="0.25">
      <c r="A5201" s="92" t="s">
        <v>11</v>
      </c>
      <c r="B5201" s="92" t="s">
        <v>12</v>
      </c>
      <c r="C5201" s="92" t="s">
        <v>43</v>
      </c>
      <c r="D5201" s="92" t="s">
        <v>43</v>
      </c>
      <c r="E5201" s="92" t="s">
        <v>46</v>
      </c>
      <c r="F5201" s="92" t="s">
        <v>34</v>
      </c>
      <c r="G5201" s="92" t="s">
        <v>97</v>
      </c>
      <c r="H5201" s="92" t="s">
        <v>93</v>
      </c>
      <c r="I5201" s="89" t="s">
        <v>195</v>
      </c>
      <c r="L5201" s="98">
        <f>L4337+(L4553*'Emission factors'!$I$16)+('Emission factors'!$I$17*'GHG Estimation'!L4769)</f>
        <v>0</v>
      </c>
      <c r="M5201" s="98">
        <f>M4337+(M4553*'Emission factors'!$I$16)+('Emission factors'!$I$17*'GHG Estimation'!M4769)</f>
        <v>0</v>
      </c>
      <c r="N5201" s="98">
        <f>N4337+(N4553*'Emission factors'!$I$16)+('Emission factors'!$I$17*'GHG Estimation'!N4769)</f>
        <v>0</v>
      </c>
      <c r="O5201" s="98">
        <f>O4337+(O4553*'Emission factors'!$I$16)+('Emission factors'!$I$17*'GHG Estimation'!O4769)</f>
        <v>0</v>
      </c>
      <c r="P5201" s="98">
        <f>P4337+(P4553*'Emission factors'!$I$16)+('Emission factors'!$I$17*'GHG Estimation'!P4769)</f>
        <v>0</v>
      </c>
      <c r="Q5201" s="98">
        <f>Q4337+(Q4553*'Emission factors'!$I$16)+('Emission factors'!$I$17*'GHG Estimation'!Q4769)</f>
        <v>0</v>
      </c>
      <c r="R5201" s="98">
        <f>R4337+(R4553*'Emission factors'!$I$16)+('Emission factors'!$I$17*'GHG Estimation'!R4769)</f>
        <v>0</v>
      </c>
      <c r="S5201" s="98">
        <f>S4337+(S4553*'Emission factors'!$I$16)+('Emission factors'!$I$17*'GHG Estimation'!S4769)</f>
        <v>0</v>
      </c>
      <c r="T5201" s="98">
        <f>T4337+(T4553*'Emission factors'!$I$16)+('Emission factors'!$I$17*'GHG Estimation'!T4769)</f>
        <v>0</v>
      </c>
      <c r="U5201" s="98">
        <f>U4337+(U4553*'Emission factors'!$I$16)+('Emission factors'!$I$17*'GHG Estimation'!U4769)</f>
        <v>0</v>
      </c>
    </row>
    <row r="5202" spans="1:21" x14ac:dyDescent="0.25">
      <c r="A5202" s="92" t="s">
        <v>11</v>
      </c>
      <c r="B5202" s="92" t="s">
        <v>12</v>
      </c>
      <c r="C5202" s="92" t="s">
        <v>43</v>
      </c>
      <c r="D5202" s="92" t="s">
        <v>43</v>
      </c>
      <c r="E5202" s="92" t="s">
        <v>46</v>
      </c>
      <c r="F5202" s="92" t="s">
        <v>34</v>
      </c>
      <c r="G5202" s="92" t="s">
        <v>97</v>
      </c>
      <c r="H5202" s="92" t="s">
        <v>93</v>
      </c>
      <c r="I5202" s="89" t="s">
        <v>209</v>
      </c>
      <c r="L5202" s="98">
        <f>L4338+(L4554*'Emission factors'!$I$16)+('Emission factors'!$I$17*'GHG Estimation'!L4770)</f>
        <v>713723.36629034486</v>
      </c>
      <c r="M5202" s="98">
        <f>M4338+(M4554*'Emission factors'!$I$16)+('Emission factors'!$I$17*'GHG Estimation'!M4770)</f>
        <v>771627.34114953224</v>
      </c>
      <c r="N5202" s="98">
        <f>N4338+(N4554*'Emission factors'!$I$16)+('Emission factors'!$I$17*'GHG Estimation'!N4770)</f>
        <v>942054.42118556472</v>
      </c>
      <c r="O5202" s="98">
        <f>O4338+(O4554*'Emission factors'!$I$16)+('Emission factors'!$I$17*'GHG Estimation'!O4770)</f>
        <v>953833.72478281811</v>
      </c>
      <c r="P5202" s="98">
        <f>P4338+(P4554*'Emission factors'!$I$16)+('Emission factors'!$I$17*'GHG Estimation'!P4770)</f>
        <v>994739.27588176995</v>
      </c>
      <c r="Q5202" s="98">
        <f>Q4338+(Q4554*'Emission factors'!$I$16)+('Emission factors'!$I$17*'GHG Estimation'!Q4770)</f>
        <v>1043652.3061993767</v>
      </c>
      <c r="R5202" s="98">
        <f>R4338+(R4554*'Emission factors'!$I$16)+('Emission factors'!$I$17*'GHG Estimation'!R4770)</f>
        <v>1119446.4659844425</v>
      </c>
      <c r="S5202" s="98">
        <f>S4338+(S4554*'Emission factors'!$I$16)+('Emission factors'!$I$17*'GHG Estimation'!S4770)</f>
        <v>1255959.5981168333</v>
      </c>
      <c r="T5202" s="98">
        <f>T4338+(T4554*'Emission factors'!$I$16)+('Emission factors'!$I$17*'GHG Estimation'!T4770)</f>
        <v>1447459.3935045202</v>
      </c>
      <c r="U5202" s="98">
        <f>U4338+(U4554*'Emission factors'!$I$16)+('Emission factors'!$I$17*'GHG Estimation'!U4770)</f>
        <v>1536650.771617905</v>
      </c>
    </row>
    <row r="5203" spans="1:21" x14ac:dyDescent="0.25">
      <c r="A5203" s="92" t="s">
        <v>11</v>
      </c>
      <c r="B5203" s="92" t="s">
        <v>12</v>
      </c>
      <c r="C5203" s="92" t="s">
        <v>43</v>
      </c>
      <c r="D5203" s="92" t="s">
        <v>43</v>
      </c>
      <c r="E5203" s="92" t="s">
        <v>46</v>
      </c>
      <c r="F5203" s="92" t="s">
        <v>34</v>
      </c>
      <c r="G5203" s="92" t="s">
        <v>97</v>
      </c>
      <c r="H5203" s="92" t="s">
        <v>93</v>
      </c>
      <c r="I5203" s="89" t="s">
        <v>208</v>
      </c>
      <c r="L5203" s="98">
        <f>L4339+(L4555*'Emission factors'!$I$16)+('Emission factors'!$I$17*'GHG Estimation'!L4771)</f>
        <v>264492.13000312157</v>
      </c>
      <c r="M5203" s="98">
        <f>M4339+(M4555*'Emission factors'!$I$16)+('Emission factors'!$I$17*'GHG Estimation'!M4771)</f>
        <v>270756.5137584536</v>
      </c>
      <c r="N5203" s="98">
        <f>N4339+(N4555*'Emission factors'!$I$16)+('Emission factors'!$I$17*'GHG Estimation'!N4771)</f>
        <v>318264.79460664425</v>
      </c>
      <c r="O5203" s="98">
        <f>O4339+(O4555*'Emission factors'!$I$16)+('Emission factors'!$I$17*'GHG Estimation'!O4771)</f>
        <v>326649.47324076598</v>
      </c>
      <c r="P5203" s="98">
        <f>P4339+(P4555*'Emission factors'!$I$16)+('Emission factors'!$I$17*'GHG Estimation'!P4771)</f>
        <v>339342.86854296539</v>
      </c>
      <c r="Q5203" s="98">
        <f>Q4339+(Q4555*'Emission factors'!$I$16)+('Emission factors'!$I$17*'GHG Estimation'!Q4771)</f>
        <v>358555.20810283598</v>
      </c>
      <c r="R5203" s="98">
        <f>R4339+(R4555*'Emission factors'!$I$16)+('Emission factors'!$I$17*'GHG Estimation'!R4771)</f>
        <v>395070.90134043142</v>
      </c>
      <c r="S5203" s="98">
        <f>S4339+(S4555*'Emission factors'!$I$16)+('Emission factors'!$I$17*'GHG Estimation'!S4771)</f>
        <v>447027.5413508389</v>
      </c>
      <c r="T5203" s="98">
        <f>T4339+(T4555*'Emission factors'!$I$16)+('Emission factors'!$I$17*'GHG Estimation'!T4771)</f>
        <v>505185.54526161752</v>
      </c>
      <c r="U5203" s="98">
        <f>U4339+(U4555*'Emission factors'!$I$16)+('Emission factors'!$I$17*'GHG Estimation'!U4771)</f>
        <v>512385.90454014932</v>
      </c>
    </row>
    <row r="5204" spans="1:21" x14ac:dyDescent="0.25">
      <c r="A5204" s="92" t="s">
        <v>11</v>
      </c>
      <c r="B5204" s="92" t="s">
        <v>12</v>
      </c>
      <c r="C5204" s="92" t="s">
        <v>43</v>
      </c>
      <c r="D5204" s="92" t="s">
        <v>43</v>
      </c>
      <c r="E5204" s="92" t="s">
        <v>46</v>
      </c>
      <c r="F5204" s="92" t="s">
        <v>34</v>
      </c>
      <c r="G5204" s="92" t="s">
        <v>97</v>
      </c>
      <c r="H5204" s="92" t="s">
        <v>93</v>
      </c>
      <c r="I5204" s="89" t="s">
        <v>226</v>
      </c>
      <c r="L5204" s="98">
        <f>L4340+(L4556*'Emission factors'!$I$16)+('Emission factors'!$I$17*'GHG Estimation'!L4772)</f>
        <v>0</v>
      </c>
      <c r="M5204" s="98">
        <f>M4340+(M4556*'Emission factors'!$I$16)+('Emission factors'!$I$17*'GHG Estimation'!M4772)</f>
        <v>0</v>
      </c>
      <c r="N5204" s="98">
        <f>N4340+(N4556*'Emission factors'!$I$16)+('Emission factors'!$I$17*'GHG Estimation'!N4772)</f>
        <v>0</v>
      </c>
      <c r="O5204" s="98">
        <f>O4340+(O4556*'Emission factors'!$I$16)+('Emission factors'!$I$17*'GHG Estimation'!O4772)</f>
        <v>0</v>
      </c>
      <c r="P5204" s="98">
        <f>P4340+(P4556*'Emission factors'!$I$16)+('Emission factors'!$I$17*'GHG Estimation'!P4772)</f>
        <v>0</v>
      </c>
      <c r="Q5204" s="98">
        <f>Q4340+(Q4556*'Emission factors'!$I$16)+('Emission factors'!$I$17*'GHG Estimation'!Q4772)</f>
        <v>0</v>
      </c>
      <c r="R5204" s="98">
        <f>R4340+(R4556*'Emission factors'!$I$16)+('Emission factors'!$I$17*'GHG Estimation'!R4772)</f>
        <v>0</v>
      </c>
      <c r="S5204" s="98">
        <f>S4340+(S4556*'Emission factors'!$I$16)+('Emission factors'!$I$17*'GHG Estimation'!S4772)</f>
        <v>0</v>
      </c>
      <c r="T5204" s="98">
        <f>T4340+(T4556*'Emission factors'!$I$16)+('Emission factors'!$I$17*'GHG Estimation'!T4772)</f>
        <v>0</v>
      </c>
      <c r="U5204" s="98">
        <f>U4340+(U4556*'Emission factors'!$I$16)+('Emission factors'!$I$17*'GHG Estimation'!U4772)</f>
        <v>0</v>
      </c>
    </row>
    <row r="5205" spans="1:21" x14ac:dyDescent="0.25">
      <c r="A5205" s="92" t="s">
        <v>11</v>
      </c>
      <c r="B5205" s="92" t="s">
        <v>12</v>
      </c>
      <c r="C5205" s="92" t="s">
        <v>43</v>
      </c>
      <c r="D5205" s="92" t="s">
        <v>43</v>
      </c>
      <c r="E5205" s="92" t="s">
        <v>46</v>
      </c>
      <c r="F5205" s="92" t="s">
        <v>34</v>
      </c>
      <c r="G5205" s="92" t="s">
        <v>97</v>
      </c>
      <c r="H5205" s="92" t="s">
        <v>93</v>
      </c>
      <c r="I5205" s="89" t="s">
        <v>196</v>
      </c>
      <c r="L5205" s="98">
        <f>L4341+(L4557*'Emission factors'!$I$16)+('Emission factors'!$I$17*'GHG Estimation'!L4773)</f>
        <v>798090.14793286251</v>
      </c>
      <c r="M5205" s="98">
        <f>M4341+(M4557*'Emission factors'!$I$16)+('Emission factors'!$I$17*'GHG Estimation'!M4773)</f>
        <v>827341.67114261282</v>
      </c>
      <c r="N5205" s="98">
        <f>N4341+(N4557*'Emission factors'!$I$16)+('Emission factors'!$I$17*'GHG Estimation'!N4773)</f>
        <v>1082238.6189708998</v>
      </c>
      <c r="O5205" s="98">
        <f>O4341+(O4557*'Emission factors'!$I$16)+('Emission factors'!$I$17*'GHG Estimation'!O4773)</f>
        <v>1152974.0821354371</v>
      </c>
      <c r="P5205" s="98">
        <f>P4341+(P4557*'Emission factors'!$I$16)+('Emission factors'!$I$17*'GHG Estimation'!P4773)</f>
        <v>1214684.5926735676</v>
      </c>
      <c r="Q5205" s="98">
        <f>Q4341+(Q4557*'Emission factors'!$I$16)+('Emission factors'!$I$17*'GHG Estimation'!Q4773)</f>
        <v>1324752.895145105</v>
      </c>
      <c r="R5205" s="98">
        <f>R4341+(R4557*'Emission factors'!$I$16)+('Emission factors'!$I$17*'GHG Estimation'!R4773)</f>
        <v>1419661.4911703067</v>
      </c>
      <c r="S5205" s="98">
        <f>S4341+(S4557*'Emission factors'!$I$16)+('Emission factors'!$I$17*'GHG Estimation'!S4773)</f>
        <v>1548667.042357892</v>
      </c>
      <c r="T5205" s="98">
        <f>T4341+(T4557*'Emission factors'!$I$16)+('Emission factors'!$I$17*'GHG Estimation'!T4773)</f>
        <v>1702274.1912331076</v>
      </c>
      <c r="U5205" s="98">
        <f>U4341+(U4557*'Emission factors'!$I$16)+('Emission factors'!$I$17*'GHG Estimation'!U4773)</f>
        <v>1721774.1784465925</v>
      </c>
    </row>
    <row r="5206" spans="1:21" x14ac:dyDescent="0.25">
      <c r="A5206" s="92" t="s">
        <v>11</v>
      </c>
      <c r="B5206" s="92" t="s">
        <v>12</v>
      </c>
      <c r="C5206" s="92" t="s">
        <v>43</v>
      </c>
      <c r="D5206" s="92" t="s">
        <v>43</v>
      </c>
      <c r="E5206" s="92" t="s">
        <v>46</v>
      </c>
      <c r="F5206" s="92" t="s">
        <v>34</v>
      </c>
      <c r="G5206" s="92" t="s">
        <v>97</v>
      </c>
      <c r="H5206" s="92" t="s">
        <v>93</v>
      </c>
      <c r="I5206" s="89" t="s">
        <v>197</v>
      </c>
      <c r="L5206" s="98">
        <f>L4342+(L4558*'Emission factors'!$I$16)+('Emission factors'!$I$17*'GHG Estimation'!L4774)</f>
        <v>501235.20669862797</v>
      </c>
      <c r="M5206" s="98">
        <f>M4342+(M4558*'Emission factors'!$I$16)+('Emission factors'!$I$17*'GHG Estimation'!M4774)</f>
        <v>571638.16913811141</v>
      </c>
      <c r="N5206" s="98">
        <f>N4342+(N4558*'Emission factors'!$I$16)+('Emission factors'!$I$17*'GHG Estimation'!N4774)</f>
        <v>799036.81894227513</v>
      </c>
      <c r="O5206" s="98">
        <f>O4342+(O4558*'Emission factors'!$I$16)+('Emission factors'!$I$17*'GHG Estimation'!O4774)</f>
        <v>830906.9909854288</v>
      </c>
      <c r="P5206" s="98">
        <f>P4342+(P4558*'Emission factors'!$I$16)+('Emission factors'!$I$17*'GHG Estimation'!P4774)</f>
        <v>866110.19082097139</v>
      </c>
      <c r="Q5206" s="98">
        <f>Q4342+(Q4558*'Emission factors'!$I$16)+('Emission factors'!$I$17*'GHG Estimation'!Q4774)</f>
        <v>934556.36363908742</v>
      </c>
      <c r="R5206" s="98">
        <f>R4342+(R4558*'Emission factors'!$I$16)+('Emission factors'!$I$17*'GHG Estimation'!R4774)</f>
        <v>1051497.6868845816</v>
      </c>
      <c r="S5206" s="98">
        <f>S4342+(S4558*'Emission factors'!$I$16)+('Emission factors'!$I$17*'GHG Estimation'!S4774)</f>
        <v>1131282.0573997463</v>
      </c>
      <c r="T5206" s="98">
        <f>T4342+(T4558*'Emission factors'!$I$16)+('Emission factors'!$I$17*'GHG Estimation'!T4774)</f>
        <v>1160504.2904124064</v>
      </c>
      <c r="U5206" s="98">
        <f>U4342+(U4558*'Emission factors'!$I$16)+('Emission factors'!$I$17*'GHG Estimation'!U4774)</f>
        <v>1131769.0214332445</v>
      </c>
    </row>
    <row r="5207" spans="1:21" x14ac:dyDescent="0.25">
      <c r="A5207" s="92" t="s">
        <v>11</v>
      </c>
      <c r="B5207" s="92" t="s">
        <v>12</v>
      </c>
      <c r="C5207" s="92" t="s">
        <v>43</v>
      </c>
      <c r="D5207" s="92" t="s">
        <v>43</v>
      </c>
      <c r="E5207" s="92" t="s">
        <v>46</v>
      </c>
      <c r="F5207" s="92" t="s">
        <v>34</v>
      </c>
      <c r="G5207" s="92" t="s">
        <v>97</v>
      </c>
      <c r="H5207" s="92" t="s">
        <v>93</v>
      </c>
      <c r="I5207" s="89" t="s">
        <v>229</v>
      </c>
      <c r="L5207" s="98">
        <f>L4343+(L4559*'Emission factors'!$I$16)+('Emission factors'!$I$17*'GHG Estimation'!L4775)</f>
        <v>0</v>
      </c>
      <c r="M5207" s="98">
        <f>M4343+(M4559*'Emission factors'!$I$16)+('Emission factors'!$I$17*'GHG Estimation'!M4775)</f>
        <v>0</v>
      </c>
      <c r="N5207" s="98">
        <f>N4343+(N4559*'Emission factors'!$I$16)+('Emission factors'!$I$17*'GHG Estimation'!N4775)</f>
        <v>0</v>
      </c>
      <c r="O5207" s="98">
        <f>O4343+(O4559*'Emission factors'!$I$16)+('Emission factors'!$I$17*'GHG Estimation'!O4775)</f>
        <v>0</v>
      </c>
      <c r="P5207" s="98">
        <f>P4343+(P4559*'Emission factors'!$I$16)+('Emission factors'!$I$17*'GHG Estimation'!P4775)</f>
        <v>0</v>
      </c>
      <c r="Q5207" s="98">
        <f>Q4343+(Q4559*'Emission factors'!$I$16)+('Emission factors'!$I$17*'GHG Estimation'!Q4775)</f>
        <v>0</v>
      </c>
      <c r="R5207" s="98">
        <f>R4343+(R4559*'Emission factors'!$I$16)+('Emission factors'!$I$17*'GHG Estimation'!R4775)</f>
        <v>0</v>
      </c>
      <c r="S5207" s="98">
        <f>S4343+(S4559*'Emission factors'!$I$16)+('Emission factors'!$I$17*'GHG Estimation'!S4775)</f>
        <v>0</v>
      </c>
      <c r="T5207" s="98">
        <f>T4343+(T4559*'Emission factors'!$I$16)+('Emission factors'!$I$17*'GHG Estimation'!T4775)</f>
        <v>0</v>
      </c>
      <c r="U5207" s="98">
        <f>U4343+(U4559*'Emission factors'!$I$16)+('Emission factors'!$I$17*'GHG Estimation'!U4775)</f>
        <v>0</v>
      </c>
    </row>
    <row r="5208" spans="1:21" x14ac:dyDescent="0.25">
      <c r="A5208" s="92" t="s">
        <v>11</v>
      </c>
      <c r="B5208" s="92" t="s">
        <v>12</v>
      </c>
      <c r="C5208" s="92" t="s">
        <v>43</v>
      </c>
      <c r="D5208" s="92" t="s">
        <v>43</v>
      </c>
      <c r="E5208" s="92" t="s">
        <v>46</v>
      </c>
      <c r="F5208" s="92" t="s">
        <v>34</v>
      </c>
      <c r="G5208" s="92" t="s">
        <v>97</v>
      </c>
      <c r="H5208" s="92" t="s">
        <v>93</v>
      </c>
      <c r="I5208" s="89" t="s">
        <v>198</v>
      </c>
      <c r="L5208" s="98">
        <f>L4344+(L4560*'Emission factors'!$I$16)+('Emission factors'!$I$17*'GHG Estimation'!L4776)</f>
        <v>0</v>
      </c>
      <c r="M5208" s="98">
        <f>M4344+(M4560*'Emission factors'!$I$16)+('Emission factors'!$I$17*'GHG Estimation'!M4776)</f>
        <v>0</v>
      </c>
      <c r="N5208" s="98">
        <f>N4344+(N4560*'Emission factors'!$I$16)+('Emission factors'!$I$17*'GHG Estimation'!N4776)</f>
        <v>0</v>
      </c>
      <c r="O5208" s="98">
        <f>O4344+(O4560*'Emission factors'!$I$16)+('Emission factors'!$I$17*'GHG Estimation'!O4776)</f>
        <v>0</v>
      </c>
      <c r="P5208" s="98">
        <f>P4344+(P4560*'Emission factors'!$I$16)+('Emission factors'!$I$17*'GHG Estimation'!P4776)</f>
        <v>0</v>
      </c>
      <c r="Q5208" s="98">
        <f>Q4344+(Q4560*'Emission factors'!$I$16)+('Emission factors'!$I$17*'GHG Estimation'!Q4776)</f>
        <v>0</v>
      </c>
      <c r="R5208" s="98">
        <f>R4344+(R4560*'Emission factors'!$I$16)+('Emission factors'!$I$17*'GHG Estimation'!R4776)</f>
        <v>0</v>
      </c>
      <c r="S5208" s="98">
        <f>S4344+(S4560*'Emission factors'!$I$16)+('Emission factors'!$I$17*'GHG Estimation'!S4776)</f>
        <v>0</v>
      </c>
      <c r="T5208" s="98">
        <f>T4344+(T4560*'Emission factors'!$I$16)+('Emission factors'!$I$17*'GHG Estimation'!T4776)</f>
        <v>0</v>
      </c>
      <c r="U5208" s="98">
        <f>U4344+(U4560*'Emission factors'!$I$16)+('Emission factors'!$I$17*'GHG Estimation'!U4776)</f>
        <v>0</v>
      </c>
    </row>
    <row r="5209" spans="1:21" x14ac:dyDescent="0.25">
      <c r="A5209" s="92" t="s">
        <v>11</v>
      </c>
      <c r="B5209" s="92" t="s">
        <v>12</v>
      </c>
      <c r="C5209" s="92" t="s">
        <v>43</v>
      </c>
      <c r="D5209" s="92" t="s">
        <v>43</v>
      </c>
      <c r="E5209" s="92" t="s">
        <v>46</v>
      </c>
      <c r="F5209" s="92" t="s">
        <v>34</v>
      </c>
      <c r="G5209" s="92" t="s">
        <v>97</v>
      </c>
      <c r="H5209" s="92" t="s">
        <v>93</v>
      </c>
      <c r="I5209" s="89" t="s">
        <v>231</v>
      </c>
      <c r="L5209" s="98">
        <f>L4345+(L4561*'Emission factors'!$I$16)+('Emission factors'!$I$17*'GHG Estimation'!L4777)</f>
        <v>0</v>
      </c>
      <c r="M5209" s="98">
        <f>M4345+(M4561*'Emission factors'!$I$16)+('Emission factors'!$I$17*'GHG Estimation'!M4777)</f>
        <v>0</v>
      </c>
      <c r="N5209" s="98">
        <f>N4345+(N4561*'Emission factors'!$I$16)+('Emission factors'!$I$17*'GHG Estimation'!N4777)</f>
        <v>0</v>
      </c>
      <c r="O5209" s="98">
        <f>O4345+(O4561*'Emission factors'!$I$16)+('Emission factors'!$I$17*'GHG Estimation'!O4777)</f>
        <v>0</v>
      </c>
      <c r="P5209" s="98">
        <f>P4345+(P4561*'Emission factors'!$I$16)+('Emission factors'!$I$17*'GHG Estimation'!P4777)</f>
        <v>0</v>
      </c>
      <c r="Q5209" s="98">
        <f>Q4345+(Q4561*'Emission factors'!$I$16)+('Emission factors'!$I$17*'GHG Estimation'!Q4777)</f>
        <v>0</v>
      </c>
      <c r="R5209" s="98">
        <f>R4345+(R4561*'Emission factors'!$I$16)+('Emission factors'!$I$17*'GHG Estimation'!R4777)</f>
        <v>0</v>
      </c>
      <c r="S5209" s="98">
        <f>S4345+(S4561*'Emission factors'!$I$16)+('Emission factors'!$I$17*'GHG Estimation'!S4777)</f>
        <v>0</v>
      </c>
      <c r="T5209" s="98">
        <f>T4345+(T4561*'Emission factors'!$I$16)+('Emission factors'!$I$17*'GHG Estimation'!T4777)</f>
        <v>0</v>
      </c>
      <c r="U5209" s="98">
        <f>U4345+(U4561*'Emission factors'!$I$16)+('Emission factors'!$I$17*'GHG Estimation'!U4777)</f>
        <v>0</v>
      </c>
    </row>
    <row r="5210" spans="1:21" x14ac:dyDescent="0.25">
      <c r="A5210" s="92" t="s">
        <v>11</v>
      </c>
      <c r="B5210" s="92" t="s">
        <v>12</v>
      </c>
      <c r="C5210" s="92" t="s">
        <v>43</v>
      </c>
      <c r="D5210" s="92" t="s">
        <v>43</v>
      </c>
      <c r="E5210" s="92" t="s">
        <v>46</v>
      </c>
      <c r="F5210" s="92" t="s">
        <v>34</v>
      </c>
      <c r="G5210" s="92" t="s">
        <v>97</v>
      </c>
      <c r="H5210" s="92" t="s">
        <v>93</v>
      </c>
      <c r="I5210" s="92" t="s">
        <v>230</v>
      </c>
      <c r="L5210" s="98">
        <f>L4346+(L4562*'Emission factors'!$I$16)+('Emission factors'!$I$17*'GHG Estimation'!L4778)</f>
        <v>0</v>
      </c>
      <c r="M5210" s="98">
        <f>M4346+(M4562*'Emission factors'!$I$16)+('Emission factors'!$I$17*'GHG Estimation'!M4778)</f>
        <v>0</v>
      </c>
      <c r="N5210" s="98">
        <f>N4346+(N4562*'Emission factors'!$I$16)+('Emission factors'!$I$17*'GHG Estimation'!N4778)</f>
        <v>0</v>
      </c>
      <c r="O5210" s="98">
        <f>O4346+(O4562*'Emission factors'!$I$16)+('Emission factors'!$I$17*'GHG Estimation'!O4778)</f>
        <v>0</v>
      </c>
      <c r="P5210" s="98">
        <f>P4346+(P4562*'Emission factors'!$I$16)+('Emission factors'!$I$17*'GHG Estimation'!P4778)</f>
        <v>0</v>
      </c>
      <c r="Q5210" s="98">
        <f>Q4346+(Q4562*'Emission factors'!$I$16)+('Emission factors'!$I$17*'GHG Estimation'!Q4778)</f>
        <v>0</v>
      </c>
      <c r="R5210" s="98">
        <f>R4346+(R4562*'Emission factors'!$I$16)+('Emission factors'!$I$17*'GHG Estimation'!R4778)</f>
        <v>0</v>
      </c>
      <c r="S5210" s="98">
        <f>S4346+(S4562*'Emission factors'!$I$16)+('Emission factors'!$I$17*'GHG Estimation'!S4778)</f>
        <v>0</v>
      </c>
      <c r="T5210" s="98">
        <f>T4346+(T4562*'Emission factors'!$I$16)+('Emission factors'!$I$17*'GHG Estimation'!T4778)</f>
        <v>0</v>
      </c>
      <c r="U5210" s="98">
        <f>U4346+(U4562*'Emission factors'!$I$16)+('Emission factors'!$I$17*'GHG Estimation'!U4778)</f>
        <v>0</v>
      </c>
    </row>
    <row r="5211" spans="1:21" x14ac:dyDescent="0.25">
      <c r="A5211" s="92" t="s">
        <v>11</v>
      </c>
      <c r="B5211" s="92" t="s">
        <v>12</v>
      </c>
      <c r="C5211" s="92" t="s">
        <v>43</v>
      </c>
      <c r="D5211" s="92" t="s">
        <v>43</v>
      </c>
      <c r="E5211" s="92" t="s">
        <v>46</v>
      </c>
      <c r="F5211" s="92" t="s">
        <v>34</v>
      </c>
      <c r="G5211" s="92" t="s">
        <v>97</v>
      </c>
      <c r="H5211" s="92" t="s">
        <v>93</v>
      </c>
      <c r="I5211" s="89" t="s">
        <v>303</v>
      </c>
      <c r="L5211" s="98">
        <f>L4347+(L4563*'Emission factors'!$I$16)+('Emission factors'!$I$17*'GHG Estimation'!L4779)</f>
        <v>161224.83115247733</v>
      </c>
      <c r="M5211" s="98">
        <f>M4347+(M4563*'Emission factors'!$I$16)+('Emission factors'!$I$17*'GHG Estimation'!M4779)</f>
        <v>175917.87329078582</v>
      </c>
      <c r="N5211" s="98">
        <f>N4347+(N4563*'Emission factors'!$I$16)+('Emission factors'!$I$17*'GHG Estimation'!N4779)</f>
        <v>228227.12556999194</v>
      </c>
      <c r="O5211" s="98">
        <f>O4347+(O4563*'Emission factors'!$I$16)+('Emission factors'!$I$17*'GHG Estimation'!O4779)</f>
        <v>234541.4633719738</v>
      </c>
      <c r="P5211" s="98">
        <f>P4347+(P4563*'Emission factors'!$I$16)+('Emission factors'!$I$17*'GHG Estimation'!P4779)</f>
        <v>257166.37583924591</v>
      </c>
      <c r="Q5211" s="98">
        <f>Q4347+(Q4563*'Emission factors'!$I$16)+('Emission factors'!$I$17*'GHG Estimation'!Q4779)</f>
        <v>278376.8272679926</v>
      </c>
      <c r="R5211" s="98">
        <f>R4347+(R4563*'Emission factors'!$I$16)+('Emission factors'!$I$17*'GHG Estimation'!R4779)</f>
        <v>289046.8947792144</v>
      </c>
      <c r="S5211" s="98">
        <f>S4347+(S4563*'Emission factors'!$I$16)+('Emission factors'!$I$17*'GHG Estimation'!S4779)</f>
        <v>299431.7545834966</v>
      </c>
      <c r="T5211" s="98">
        <f>T4347+(T4563*'Emission factors'!$I$16)+('Emission factors'!$I$17*'GHG Estimation'!T4779)</f>
        <v>338787.19590093021</v>
      </c>
      <c r="U5211" s="98">
        <f>U4347+(U4563*'Emission factors'!$I$16)+('Emission factors'!$I$17*'GHG Estimation'!U4779)</f>
        <v>336472.8079446397</v>
      </c>
    </row>
    <row r="5212" spans="1:21" x14ac:dyDescent="0.25">
      <c r="A5212" s="92" t="s">
        <v>11</v>
      </c>
      <c r="B5212" s="92" t="s">
        <v>12</v>
      </c>
      <c r="C5212" s="92" t="s">
        <v>43</v>
      </c>
      <c r="D5212" s="92" t="s">
        <v>43</v>
      </c>
      <c r="E5212" s="92" t="s">
        <v>46</v>
      </c>
      <c r="F5212" s="92" t="s">
        <v>34</v>
      </c>
      <c r="G5212" s="92" t="s">
        <v>97</v>
      </c>
      <c r="H5212" s="92" t="s">
        <v>93</v>
      </c>
      <c r="I5212" s="89" t="s">
        <v>225</v>
      </c>
      <c r="L5212" s="98">
        <f>L4348+(L4564*'Emission factors'!$I$16)+('Emission factors'!$I$17*'GHG Estimation'!L4780)</f>
        <v>0</v>
      </c>
      <c r="M5212" s="98">
        <f>M4348+(M4564*'Emission factors'!$I$16)+('Emission factors'!$I$17*'GHG Estimation'!M4780)</f>
        <v>0</v>
      </c>
      <c r="N5212" s="98">
        <f>N4348+(N4564*'Emission factors'!$I$16)+('Emission factors'!$I$17*'GHG Estimation'!N4780)</f>
        <v>0</v>
      </c>
      <c r="O5212" s="98">
        <f>O4348+(O4564*'Emission factors'!$I$16)+('Emission factors'!$I$17*'GHG Estimation'!O4780)</f>
        <v>0</v>
      </c>
      <c r="P5212" s="98">
        <f>P4348+(P4564*'Emission factors'!$I$16)+('Emission factors'!$I$17*'GHG Estimation'!P4780)</f>
        <v>0</v>
      </c>
      <c r="Q5212" s="98">
        <f>Q4348+(Q4564*'Emission factors'!$I$16)+('Emission factors'!$I$17*'GHG Estimation'!Q4780)</f>
        <v>0</v>
      </c>
      <c r="R5212" s="98">
        <f>R4348+(R4564*'Emission factors'!$I$16)+('Emission factors'!$I$17*'GHG Estimation'!R4780)</f>
        <v>0</v>
      </c>
      <c r="S5212" s="98">
        <f>S4348+(S4564*'Emission factors'!$I$16)+('Emission factors'!$I$17*'GHG Estimation'!S4780)</f>
        <v>0</v>
      </c>
      <c r="T5212" s="98">
        <f>T4348+(T4564*'Emission factors'!$I$16)+('Emission factors'!$I$17*'GHG Estimation'!T4780)</f>
        <v>0</v>
      </c>
      <c r="U5212" s="98">
        <f>U4348+(U4564*'Emission factors'!$I$16)+('Emission factors'!$I$17*'GHG Estimation'!U4780)</f>
        <v>0</v>
      </c>
    </row>
    <row r="5213" spans="1:21" x14ac:dyDescent="0.25">
      <c r="A5213" s="92" t="s">
        <v>11</v>
      </c>
      <c r="B5213" s="92" t="s">
        <v>12</v>
      </c>
      <c r="C5213" s="92" t="s">
        <v>43</v>
      </c>
      <c r="D5213" s="92" t="s">
        <v>43</v>
      </c>
      <c r="E5213" s="92" t="s">
        <v>46</v>
      </c>
      <c r="F5213" s="92" t="s">
        <v>34</v>
      </c>
      <c r="G5213" s="92" t="s">
        <v>97</v>
      </c>
      <c r="H5213" s="92" t="s">
        <v>93</v>
      </c>
      <c r="I5213" s="89" t="s">
        <v>205</v>
      </c>
      <c r="L5213" s="98">
        <f>L4349+(L4565*'Emission factors'!$I$16)+('Emission factors'!$I$17*'GHG Estimation'!L4781)</f>
        <v>1935971.7039557754</v>
      </c>
      <c r="M5213" s="98">
        <f>M4349+(M4565*'Emission factors'!$I$16)+('Emission factors'!$I$17*'GHG Estimation'!M4781)</f>
        <v>2062440.0609099066</v>
      </c>
      <c r="N5213" s="98">
        <f>N4349+(N4565*'Emission factors'!$I$16)+('Emission factors'!$I$17*'GHG Estimation'!N4781)</f>
        <v>2503924.4450601954</v>
      </c>
      <c r="O5213" s="98">
        <f>O4349+(O4565*'Emission factors'!$I$16)+('Emission factors'!$I$17*'GHG Estimation'!O4781)</f>
        <v>2411696.511157332</v>
      </c>
      <c r="P5213" s="98">
        <f>P4349+(P4565*'Emission factors'!$I$16)+('Emission factors'!$I$17*'GHG Estimation'!P4781)</f>
        <v>2545660.8809994268</v>
      </c>
      <c r="Q5213" s="98">
        <f>Q4349+(Q4565*'Emission factors'!$I$16)+('Emission factors'!$I$17*'GHG Estimation'!Q4781)</f>
        <v>2553144.6001527351</v>
      </c>
      <c r="R5213" s="98">
        <f>R4349+(R4565*'Emission factors'!$I$16)+('Emission factors'!$I$17*'GHG Estimation'!R4781)</f>
        <v>2671561.9724762929</v>
      </c>
      <c r="S5213" s="98">
        <f>S4349+(S4565*'Emission factors'!$I$16)+('Emission factors'!$I$17*'GHG Estimation'!S4781)</f>
        <v>2860424.1638625734</v>
      </c>
      <c r="T5213" s="98">
        <f>T4349+(T4565*'Emission factors'!$I$16)+('Emission factors'!$I$17*'GHG Estimation'!T4781)</f>
        <v>3031782.8938300945</v>
      </c>
      <c r="U5213" s="98">
        <f>U4349+(U4565*'Emission factors'!$I$16)+('Emission factors'!$I$17*'GHG Estimation'!U4781)</f>
        <v>3001125.7864464661</v>
      </c>
    </row>
    <row r="5214" spans="1:21" x14ac:dyDescent="0.25">
      <c r="A5214" s="92" t="s">
        <v>11</v>
      </c>
      <c r="B5214" s="92" t="s">
        <v>12</v>
      </c>
      <c r="C5214" s="92" t="s">
        <v>43</v>
      </c>
      <c r="D5214" s="92" t="s">
        <v>43</v>
      </c>
      <c r="E5214" s="92" t="s">
        <v>46</v>
      </c>
      <c r="F5214" s="92" t="s">
        <v>34</v>
      </c>
      <c r="G5214" s="92" t="s">
        <v>97</v>
      </c>
      <c r="H5214" s="92" t="s">
        <v>93</v>
      </c>
      <c r="I5214" s="89" t="s">
        <v>204</v>
      </c>
      <c r="L5214" s="98">
        <f>L4350+(L4566*'Emission factors'!$I$16)+('Emission factors'!$I$17*'GHG Estimation'!L4782)</f>
        <v>1122893.4991522096</v>
      </c>
      <c r="M5214" s="98">
        <f>M4350+(M4566*'Emission factors'!$I$16)+('Emission factors'!$I$17*'GHG Estimation'!M4782)</f>
        <v>1219597.09645489</v>
      </c>
      <c r="N5214" s="98">
        <f>N4350+(N4566*'Emission factors'!$I$16)+('Emission factors'!$I$17*'GHG Estimation'!N4782)</f>
        <v>1542181.7862195147</v>
      </c>
      <c r="O5214" s="98">
        <f>O4350+(O4566*'Emission factors'!$I$16)+('Emission factors'!$I$17*'GHG Estimation'!O4782)</f>
        <v>1517515.551381778</v>
      </c>
      <c r="P5214" s="98">
        <f>P4350+(P4566*'Emission factors'!$I$16)+('Emission factors'!$I$17*'GHG Estimation'!P4782)</f>
        <v>1568254.8241536021</v>
      </c>
      <c r="Q5214" s="98">
        <f>Q4350+(Q4566*'Emission factors'!$I$16)+('Emission factors'!$I$17*'GHG Estimation'!Q4782)</f>
        <v>1653961.3406617888</v>
      </c>
      <c r="R5214" s="98">
        <f>R4350+(R4566*'Emission factors'!$I$16)+('Emission factors'!$I$17*'GHG Estimation'!R4782)</f>
        <v>1839369.173241341</v>
      </c>
      <c r="S5214" s="98">
        <f>S4350+(S4566*'Emission factors'!$I$16)+('Emission factors'!$I$17*'GHG Estimation'!S4782)</f>
        <v>2055490.5587653846</v>
      </c>
      <c r="T5214" s="98">
        <f>T4350+(T4566*'Emission factors'!$I$16)+('Emission factors'!$I$17*'GHG Estimation'!T4782)</f>
        <v>2286850.9976668819</v>
      </c>
      <c r="U5214" s="98">
        <f>U4350+(U4566*'Emission factors'!$I$16)+('Emission factors'!$I$17*'GHG Estimation'!U4782)</f>
        <v>2350675.2778456984</v>
      </c>
    </row>
    <row r="5215" spans="1:21" x14ac:dyDescent="0.25">
      <c r="A5215" s="92" t="s">
        <v>11</v>
      </c>
      <c r="B5215" s="92" t="s">
        <v>12</v>
      </c>
      <c r="C5215" s="92" t="s">
        <v>43</v>
      </c>
      <c r="D5215" s="92" t="s">
        <v>43</v>
      </c>
      <c r="E5215" s="92" t="s">
        <v>46</v>
      </c>
      <c r="F5215" s="92" t="s">
        <v>34</v>
      </c>
      <c r="G5215" s="92" t="s">
        <v>97</v>
      </c>
      <c r="H5215" s="92" t="s">
        <v>93</v>
      </c>
      <c r="I5215" s="89" t="s">
        <v>228</v>
      </c>
      <c r="L5215" s="98">
        <f>L4351+(L4567*'Emission factors'!$I$16)+('Emission factors'!$I$17*'GHG Estimation'!L4783)</f>
        <v>0</v>
      </c>
      <c r="M5215" s="98">
        <f>M4351+(M4567*'Emission factors'!$I$16)+('Emission factors'!$I$17*'GHG Estimation'!M4783)</f>
        <v>0</v>
      </c>
      <c r="N5215" s="98">
        <f>N4351+(N4567*'Emission factors'!$I$16)+('Emission factors'!$I$17*'GHG Estimation'!N4783)</f>
        <v>0</v>
      </c>
      <c r="O5215" s="98">
        <f>O4351+(O4567*'Emission factors'!$I$16)+('Emission factors'!$I$17*'GHG Estimation'!O4783)</f>
        <v>0</v>
      </c>
      <c r="P5215" s="98">
        <f>P4351+(P4567*'Emission factors'!$I$16)+('Emission factors'!$I$17*'GHG Estimation'!P4783)</f>
        <v>0</v>
      </c>
      <c r="Q5215" s="98">
        <f>Q4351+(Q4567*'Emission factors'!$I$16)+('Emission factors'!$I$17*'GHG Estimation'!Q4783)</f>
        <v>0</v>
      </c>
      <c r="R5215" s="98">
        <f>R4351+(R4567*'Emission factors'!$I$16)+('Emission factors'!$I$17*'GHG Estimation'!R4783)</f>
        <v>0</v>
      </c>
      <c r="S5215" s="98">
        <f>S4351+(S4567*'Emission factors'!$I$16)+('Emission factors'!$I$17*'GHG Estimation'!S4783)</f>
        <v>0</v>
      </c>
      <c r="T5215" s="98">
        <f>T4351+(T4567*'Emission factors'!$I$16)+('Emission factors'!$I$17*'GHG Estimation'!T4783)</f>
        <v>0</v>
      </c>
      <c r="U5215" s="98">
        <f>U4351+(U4567*'Emission factors'!$I$16)+('Emission factors'!$I$17*'GHG Estimation'!U4783)</f>
        <v>0</v>
      </c>
    </row>
    <row r="5216" spans="1:21" x14ac:dyDescent="0.25">
      <c r="A5216" s="92" t="s">
        <v>11</v>
      </c>
      <c r="B5216" s="92" t="s">
        <v>12</v>
      </c>
      <c r="C5216" s="92" t="s">
        <v>43</v>
      </c>
      <c r="D5216" s="92" t="s">
        <v>43</v>
      </c>
      <c r="E5216" s="92" t="s">
        <v>46</v>
      </c>
      <c r="F5216" s="92" t="s">
        <v>34</v>
      </c>
      <c r="G5216" s="92" t="s">
        <v>97</v>
      </c>
      <c r="H5216" s="92" t="s">
        <v>93</v>
      </c>
      <c r="I5216" s="89" t="s">
        <v>202</v>
      </c>
      <c r="L5216" s="98">
        <f>L4352+(L4568*'Emission factors'!$I$16)+('Emission factors'!$I$17*'GHG Estimation'!L4784)</f>
        <v>645234.16762020555</v>
      </c>
      <c r="M5216" s="98">
        <f>M4352+(M4568*'Emission factors'!$I$16)+('Emission factors'!$I$17*'GHG Estimation'!M4784)</f>
        <v>683156.57452064741</v>
      </c>
      <c r="N5216" s="98">
        <f>N4352+(N4568*'Emission factors'!$I$16)+('Emission factors'!$I$17*'GHG Estimation'!N4784)</f>
        <v>890872.8710934819</v>
      </c>
      <c r="O5216" s="98">
        <f>O4352+(O4568*'Emission factors'!$I$16)+('Emission factors'!$I$17*'GHG Estimation'!O4784)</f>
        <v>965225.73675379669</v>
      </c>
      <c r="P5216" s="98">
        <f>P4352+(P4568*'Emission factors'!$I$16)+('Emission factors'!$I$17*'GHG Estimation'!P4784)</f>
        <v>1030514.8398546678</v>
      </c>
      <c r="Q5216" s="98">
        <f>Q4352+(Q4568*'Emission factors'!$I$16)+('Emission factors'!$I$17*'GHG Estimation'!Q4784)</f>
        <v>1103310.698414406</v>
      </c>
      <c r="R5216" s="98">
        <f>R4352+(R4568*'Emission factors'!$I$16)+('Emission factors'!$I$17*'GHG Estimation'!R4784)</f>
        <v>1210658.656447673</v>
      </c>
      <c r="S5216" s="98">
        <f>S4352+(S4568*'Emission factors'!$I$16)+('Emission factors'!$I$17*'GHG Estimation'!S4784)</f>
        <v>1416122.4929112568</v>
      </c>
      <c r="T5216" s="98">
        <f>T4352+(T4568*'Emission factors'!$I$16)+('Emission factors'!$I$17*'GHG Estimation'!T4784)</f>
        <v>1421889.6748394656</v>
      </c>
      <c r="U5216" s="98">
        <f>U4352+(U4568*'Emission factors'!$I$16)+('Emission factors'!$I$17*'GHG Estimation'!U4784)</f>
        <v>1332047.6494148015</v>
      </c>
    </row>
    <row r="5217" spans="1:21" x14ac:dyDescent="0.25">
      <c r="A5217" s="92" t="s">
        <v>11</v>
      </c>
      <c r="B5217" s="92" t="s">
        <v>12</v>
      </c>
      <c r="C5217" s="92" t="s">
        <v>43</v>
      </c>
      <c r="D5217" s="92" t="s">
        <v>43</v>
      </c>
      <c r="E5217" s="92" t="s">
        <v>46</v>
      </c>
      <c r="F5217" s="92" t="s">
        <v>34</v>
      </c>
      <c r="G5217" s="92" t="s">
        <v>97</v>
      </c>
      <c r="H5217" s="92" t="s">
        <v>93</v>
      </c>
      <c r="I5217" s="89" t="s">
        <v>190</v>
      </c>
      <c r="L5217" s="98">
        <f>L4353+(L4569*'Emission factors'!$I$16)+('Emission factors'!$I$17*'GHG Estimation'!L4785)</f>
        <v>0</v>
      </c>
      <c r="M5217" s="98">
        <f>M4353+(M4569*'Emission factors'!$I$16)+('Emission factors'!$I$17*'GHG Estimation'!M4785)</f>
        <v>0</v>
      </c>
      <c r="N5217" s="98">
        <f>N4353+(N4569*'Emission factors'!$I$16)+('Emission factors'!$I$17*'GHG Estimation'!N4785)</f>
        <v>0</v>
      </c>
      <c r="O5217" s="98">
        <f>O4353+(O4569*'Emission factors'!$I$16)+('Emission factors'!$I$17*'GHG Estimation'!O4785)</f>
        <v>0</v>
      </c>
      <c r="P5217" s="98">
        <f>P4353+(P4569*'Emission factors'!$I$16)+('Emission factors'!$I$17*'GHG Estimation'!P4785)</f>
        <v>0</v>
      </c>
      <c r="Q5217" s="98">
        <f>Q4353+(Q4569*'Emission factors'!$I$16)+('Emission factors'!$I$17*'GHG Estimation'!Q4785)</f>
        <v>0</v>
      </c>
      <c r="R5217" s="98">
        <f>R4353+(R4569*'Emission factors'!$I$16)+('Emission factors'!$I$17*'GHG Estimation'!R4785)</f>
        <v>0</v>
      </c>
      <c r="S5217" s="98">
        <f>S4353+(S4569*'Emission factors'!$I$16)+('Emission factors'!$I$17*'GHG Estimation'!S4785)</f>
        <v>0</v>
      </c>
      <c r="T5217" s="98">
        <f>T4353+(T4569*'Emission factors'!$I$16)+('Emission factors'!$I$17*'GHG Estimation'!T4785)</f>
        <v>0</v>
      </c>
      <c r="U5217" s="98">
        <f>U4353+(U4569*'Emission factors'!$I$16)+('Emission factors'!$I$17*'GHG Estimation'!U4785)</f>
        <v>0</v>
      </c>
    </row>
    <row r="5218" spans="1:21" x14ac:dyDescent="0.25">
      <c r="A5218" s="92" t="s">
        <v>11</v>
      </c>
      <c r="B5218" s="92" t="s">
        <v>12</v>
      </c>
      <c r="C5218" s="92" t="s">
        <v>43</v>
      </c>
      <c r="D5218" s="92" t="s">
        <v>43</v>
      </c>
      <c r="E5218" s="92" t="s">
        <v>46</v>
      </c>
      <c r="F5218" s="92" t="s">
        <v>34</v>
      </c>
      <c r="G5218" s="92" t="s">
        <v>97</v>
      </c>
      <c r="H5218" s="92" t="s">
        <v>93</v>
      </c>
      <c r="I5218" s="89" t="s">
        <v>210</v>
      </c>
      <c r="L5218" s="98">
        <f>L4354+(L4570*'Emission factors'!$I$16)+('Emission factors'!$I$17*'GHG Estimation'!L4786)</f>
        <v>0</v>
      </c>
      <c r="M5218" s="98">
        <f>M4354+(M4570*'Emission factors'!$I$16)+('Emission factors'!$I$17*'GHG Estimation'!M4786)</f>
        <v>0</v>
      </c>
      <c r="N5218" s="98">
        <f>N4354+(N4570*'Emission factors'!$I$16)+('Emission factors'!$I$17*'GHG Estimation'!N4786)</f>
        <v>0</v>
      </c>
      <c r="O5218" s="98">
        <f>O4354+(O4570*'Emission factors'!$I$16)+('Emission factors'!$I$17*'GHG Estimation'!O4786)</f>
        <v>0</v>
      </c>
      <c r="P5218" s="98">
        <f>P4354+(P4570*'Emission factors'!$I$16)+('Emission factors'!$I$17*'GHG Estimation'!P4786)</f>
        <v>0</v>
      </c>
      <c r="Q5218" s="98">
        <f>Q4354+(Q4570*'Emission factors'!$I$16)+('Emission factors'!$I$17*'GHG Estimation'!Q4786)</f>
        <v>0</v>
      </c>
      <c r="R5218" s="98">
        <f>R4354+(R4570*'Emission factors'!$I$16)+('Emission factors'!$I$17*'GHG Estimation'!R4786)</f>
        <v>0</v>
      </c>
      <c r="S5218" s="98">
        <f>S4354+(S4570*'Emission factors'!$I$16)+('Emission factors'!$I$17*'GHG Estimation'!S4786)</f>
        <v>0</v>
      </c>
      <c r="T5218" s="98">
        <f>T4354+(T4570*'Emission factors'!$I$16)+('Emission factors'!$I$17*'GHG Estimation'!T4786)</f>
        <v>0</v>
      </c>
      <c r="U5218" s="98">
        <f>U4354+(U4570*'Emission factors'!$I$16)+('Emission factors'!$I$17*'GHG Estimation'!U4786)</f>
        <v>0</v>
      </c>
    </row>
    <row r="5219" spans="1:21" x14ac:dyDescent="0.25">
      <c r="A5219" s="92" t="s">
        <v>11</v>
      </c>
      <c r="B5219" s="92" t="s">
        <v>12</v>
      </c>
      <c r="C5219" s="92" t="s">
        <v>43</v>
      </c>
      <c r="D5219" s="92" t="s">
        <v>43</v>
      </c>
      <c r="E5219" s="92" t="s">
        <v>46</v>
      </c>
      <c r="F5219" s="92" t="s">
        <v>34</v>
      </c>
      <c r="G5219" s="92" t="s">
        <v>97</v>
      </c>
      <c r="H5219" s="92" t="s">
        <v>93</v>
      </c>
      <c r="I5219" s="89" t="s">
        <v>199</v>
      </c>
      <c r="L5219" s="98">
        <f>L4355+(L4571*'Emission factors'!$I$16)+('Emission factors'!$I$17*'GHG Estimation'!L4787)</f>
        <v>2817525.7521504601</v>
      </c>
      <c r="M5219" s="98">
        <f>M4355+(M4571*'Emission factors'!$I$16)+('Emission factors'!$I$17*'GHG Estimation'!M4787)</f>
        <v>2857690.7323677884</v>
      </c>
      <c r="N5219" s="98">
        <f>N4355+(N4571*'Emission factors'!$I$16)+('Emission factors'!$I$17*'GHG Estimation'!N4787)</f>
        <v>3465890.588276742</v>
      </c>
      <c r="O5219" s="98">
        <f>O4355+(O4571*'Emission factors'!$I$16)+('Emission factors'!$I$17*'GHG Estimation'!O4787)</f>
        <v>3606290.7953691999</v>
      </c>
      <c r="P5219" s="98">
        <f>P4355+(P4571*'Emission factors'!$I$16)+('Emission factors'!$I$17*'GHG Estimation'!P4787)</f>
        <v>3863519.0897213486</v>
      </c>
      <c r="Q5219" s="98">
        <f>Q4355+(Q4571*'Emission factors'!$I$16)+('Emission factors'!$I$17*'GHG Estimation'!Q4787)</f>
        <v>3967292.5691429921</v>
      </c>
      <c r="R5219" s="98">
        <f>R4355+(R4571*'Emission factors'!$I$16)+('Emission factors'!$I$17*'GHG Estimation'!R4787)</f>
        <v>4139835.7509170505</v>
      </c>
      <c r="S5219" s="98">
        <f>S4355+(S4571*'Emission factors'!$I$16)+('Emission factors'!$I$17*'GHG Estimation'!S4787)</f>
        <v>4384373.4932206841</v>
      </c>
      <c r="T5219" s="98">
        <f>T4355+(T4571*'Emission factors'!$I$16)+('Emission factors'!$I$17*'GHG Estimation'!T4787)</f>
        <v>4557180.4741252912</v>
      </c>
      <c r="U5219" s="98">
        <f>U4355+(U4571*'Emission factors'!$I$16)+('Emission factors'!$I$17*'GHG Estimation'!U4787)</f>
        <v>4570602.7140227053</v>
      </c>
    </row>
    <row r="5220" spans="1:21" x14ac:dyDescent="0.25">
      <c r="A5220" s="92" t="s">
        <v>11</v>
      </c>
      <c r="B5220" s="92" t="s">
        <v>12</v>
      </c>
      <c r="C5220" s="92" t="s">
        <v>43</v>
      </c>
      <c r="D5220" s="92" t="s">
        <v>43</v>
      </c>
      <c r="E5220" s="92" t="s">
        <v>46</v>
      </c>
      <c r="F5220" s="92" t="s">
        <v>34</v>
      </c>
      <c r="G5220" s="92" t="s">
        <v>97</v>
      </c>
      <c r="H5220" s="92" t="s">
        <v>93</v>
      </c>
      <c r="I5220" s="89" t="s">
        <v>233</v>
      </c>
      <c r="L5220" s="98">
        <f>L4356+(L4572*'Emission factors'!$I$16)+('Emission factors'!$I$17*'GHG Estimation'!L4788)</f>
        <v>0</v>
      </c>
      <c r="M5220" s="98">
        <f>M4356+(M4572*'Emission factors'!$I$16)+('Emission factors'!$I$17*'GHG Estimation'!M4788)</f>
        <v>0</v>
      </c>
      <c r="N5220" s="98">
        <f>N4356+(N4572*'Emission factors'!$I$16)+('Emission factors'!$I$17*'GHG Estimation'!N4788)</f>
        <v>0</v>
      </c>
      <c r="O5220" s="98">
        <f>O4356+(O4572*'Emission factors'!$I$16)+('Emission factors'!$I$17*'GHG Estimation'!O4788)</f>
        <v>0</v>
      </c>
      <c r="P5220" s="98">
        <f>P4356+(P4572*'Emission factors'!$I$16)+('Emission factors'!$I$17*'GHG Estimation'!P4788)</f>
        <v>0</v>
      </c>
      <c r="Q5220" s="98">
        <f>Q4356+(Q4572*'Emission factors'!$I$16)+('Emission factors'!$I$17*'GHG Estimation'!Q4788)</f>
        <v>0</v>
      </c>
      <c r="R5220" s="98">
        <f>R4356+(R4572*'Emission factors'!$I$16)+('Emission factors'!$I$17*'GHG Estimation'!R4788)</f>
        <v>0</v>
      </c>
      <c r="S5220" s="98">
        <f>S4356+(S4572*'Emission factors'!$I$16)+('Emission factors'!$I$17*'GHG Estimation'!S4788)</f>
        <v>0</v>
      </c>
      <c r="T5220" s="98">
        <f>T4356+(T4572*'Emission factors'!$I$16)+('Emission factors'!$I$17*'GHG Estimation'!T4788)</f>
        <v>0</v>
      </c>
      <c r="U5220" s="98">
        <f>U4356+(U4572*'Emission factors'!$I$16)+('Emission factors'!$I$17*'GHG Estimation'!U4788)</f>
        <v>0</v>
      </c>
    </row>
    <row r="5221" spans="1:21" x14ac:dyDescent="0.25">
      <c r="A5221" s="92" t="s">
        <v>11</v>
      </c>
      <c r="B5221" s="92" t="s">
        <v>12</v>
      </c>
      <c r="C5221" s="92" t="s">
        <v>43</v>
      </c>
      <c r="D5221" s="92" t="s">
        <v>43</v>
      </c>
      <c r="E5221" s="92" t="s">
        <v>46</v>
      </c>
      <c r="F5221" s="92" t="s">
        <v>34</v>
      </c>
      <c r="G5221" s="92" t="s">
        <v>97</v>
      </c>
      <c r="H5221" s="92" t="s">
        <v>93</v>
      </c>
      <c r="I5221" s="89" t="s">
        <v>200</v>
      </c>
      <c r="L5221" s="98">
        <f>L4357+(L4573*'Emission factors'!$I$16)+('Emission factors'!$I$17*'GHG Estimation'!L4789)</f>
        <v>387808.9650527176</v>
      </c>
      <c r="M5221" s="98">
        <f>M4357+(M4573*'Emission factors'!$I$16)+('Emission factors'!$I$17*'GHG Estimation'!M4789)</f>
        <v>396931.50742128148</v>
      </c>
      <c r="N5221" s="98">
        <f>N4357+(N4573*'Emission factors'!$I$16)+('Emission factors'!$I$17*'GHG Estimation'!N4789)</f>
        <v>488465.88563702413</v>
      </c>
      <c r="O5221" s="98">
        <f>O4357+(O4573*'Emission factors'!$I$16)+('Emission factors'!$I$17*'GHG Estimation'!O4789)</f>
        <v>504804.10372148635</v>
      </c>
      <c r="P5221" s="98">
        <f>P4357+(P4573*'Emission factors'!$I$16)+('Emission factors'!$I$17*'GHG Estimation'!P4789)</f>
        <v>521891.95841960027</v>
      </c>
      <c r="Q5221" s="98">
        <f>Q4357+(Q4573*'Emission factors'!$I$16)+('Emission factors'!$I$17*'GHG Estimation'!Q4789)</f>
        <v>552089.03896043322</v>
      </c>
      <c r="R5221" s="98">
        <f>R4357+(R4573*'Emission factors'!$I$16)+('Emission factors'!$I$17*'GHG Estimation'!R4789)</f>
        <v>582198.82515729382</v>
      </c>
      <c r="S5221" s="98">
        <f>S4357+(S4573*'Emission factors'!$I$16)+('Emission factors'!$I$17*'GHG Estimation'!S4789)</f>
        <v>629794.23439431319</v>
      </c>
      <c r="T5221" s="98">
        <f>T4357+(T4573*'Emission factors'!$I$16)+('Emission factors'!$I$17*'GHG Estimation'!T4789)</f>
        <v>659106.84556651197</v>
      </c>
      <c r="U5221" s="98">
        <f>U4357+(U4573*'Emission factors'!$I$16)+('Emission factors'!$I$17*'GHG Estimation'!U4789)</f>
        <v>648947.23859586031</v>
      </c>
    </row>
    <row r="5222" spans="1:21" x14ac:dyDescent="0.25">
      <c r="A5222" s="92" t="s">
        <v>11</v>
      </c>
      <c r="B5222" s="92" t="s">
        <v>12</v>
      </c>
      <c r="C5222" s="92" t="s">
        <v>47</v>
      </c>
      <c r="D5222" s="92" t="s">
        <v>47</v>
      </c>
      <c r="E5222" s="92" t="s">
        <v>36</v>
      </c>
      <c r="F5222" s="92" t="s">
        <v>34</v>
      </c>
      <c r="G5222" s="92" t="s">
        <v>97</v>
      </c>
      <c r="H5222" s="92" t="s">
        <v>16</v>
      </c>
      <c r="I5222" s="89" t="s">
        <v>227</v>
      </c>
      <c r="J5222" s="92" t="s">
        <v>47</v>
      </c>
      <c r="L5222" s="98">
        <f>'Activity data'!H1052*'Emission factors'!$B$39*'Emission factors'!$C$39</f>
        <v>1714.4561438945002</v>
      </c>
      <c r="M5222" s="98">
        <f>'Activity data'!I1052*'Emission factors'!$B$39*'Emission factors'!$C$39</f>
        <v>2517.4662343646391</v>
      </c>
      <c r="N5222" s="98">
        <f>'Activity data'!J1052*'Emission factors'!$B$39*'Emission factors'!$C$39</f>
        <v>3607.0859935111562</v>
      </c>
      <c r="O5222" s="98">
        <f>'Activity data'!K1052*'Emission factors'!$B$39*'Emission factors'!$C$39</f>
        <v>5102.2823787592279</v>
      </c>
      <c r="P5222" s="98">
        <f>'Activity data'!L1052*'Emission factors'!$B$39*'Emission factors'!$C$39</f>
        <v>7120.2611710383126</v>
      </c>
      <c r="Q5222" s="98">
        <f>'Activity data'!M1052*'Emission factors'!$B$39*'Emission factors'!$C$39</f>
        <v>9791.9694226197335</v>
      </c>
      <c r="R5222" s="98">
        <f>'Activity data'!N1052*'Emission factors'!$B$39*'Emission factors'!$C$39</f>
        <v>12900.911789689533</v>
      </c>
      <c r="S5222" s="98">
        <f>'Activity data'!O1052*'Emission factors'!$B$39*'Emission factors'!$C$39</f>
        <v>16503.328405436816</v>
      </c>
      <c r="T5222" s="98">
        <f>'Activity data'!P1052*'Emission factors'!$B$39*'Emission factors'!$C$39</f>
        <v>20654.032540721822</v>
      </c>
      <c r="U5222" s="98">
        <f>'Activity data'!Q1052*'Emission factors'!$B$39*'Emission factors'!$C$39</f>
        <v>26190.337685189319</v>
      </c>
    </row>
    <row r="5223" spans="1:21" x14ac:dyDescent="0.25">
      <c r="A5223" s="92" t="s">
        <v>11</v>
      </c>
      <c r="B5223" s="92" t="s">
        <v>12</v>
      </c>
      <c r="C5223" s="92" t="s">
        <v>47</v>
      </c>
      <c r="D5223" s="92" t="s">
        <v>47</v>
      </c>
      <c r="E5223" s="92" t="s">
        <v>36</v>
      </c>
      <c r="F5223" s="92" t="s">
        <v>34</v>
      </c>
      <c r="G5223" s="92" t="s">
        <v>97</v>
      </c>
      <c r="H5223" s="92" t="s">
        <v>16</v>
      </c>
      <c r="I5223" s="89" t="s">
        <v>203</v>
      </c>
      <c r="L5223" s="98">
        <f>'Activity data'!H1053*'Emission factors'!$B$39*'Emission factors'!$C$39</f>
        <v>108655.64154724703</v>
      </c>
      <c r="M5223" s="98">
        <f>'Activity data'!I1053*'Emission factors'!$B$39*'Emission factors'!$C$39</f>
        <v>105670.15653222457</v>
      </c>
      <c r="N5223" s="98">
        <f>'Activity data'!J1053*'Emission factors'!$B$39*'Emission factors'!$C$39</f>
        <v>99814.965597018352</v>
      </c>
      <c r="O5223" s="98">
        <f>'Activity data'!K1053*'Emission factors'!$B$39*'Emission factors'!$C$39</f>
        <v>93082.573156176542</v>
      </c>
      <c r="P5223" s="98">
        <f>'Activity data'!L1053*'Emission factors'!$B$39*'Emission factors'!$C$39</f>
        <v>85642.886125763151</v>
      </c>
      <c r="Q5223" s="98">
        <f>'Activity data'!M1053*'Emission factors'!$B$39*'Emission factors'!$C$39</f>
        <v>77660.236917598202</v>
      </c>
      <c r="R5223" s="98">
        <f>'Activity data'!N1053*'Emission factors'!$B$39*'Emission factors'!$C$39</f>
        <v>74812.266897279871</v>
      </c>
      <c r="S5223" s="98">
        <f>'Activity data'!O1053*'Emission factors'!$B$39*'Emission factors'!$C$39</f>
        <v>72393.445917262114</v>
      </c>
      <c r="T5223" s="98">
        <f>'Activity data'!P1053*'Emission factors'!$B$39*'Emission factors'!$C$39</f>
        <v>68524.260009558464</v>
      </c>
      <c r="U5223" s="98">
        <f>'Activity data'!Q1053*'Emission factors'!$B$39*'Emission factors'!$C$39</f>
        <v>65575.721700985523</v>
      </c>
    </row>
    <row r="5224" spans="1:21" x14ac:dyDescent="0.25">
      <c r="A5224" s="92" t="s">
        <v>11</v>
      </c>
      <c r="B5224" s="92" t="s">
        <v>12</v>
      </c>
      <c r="C5224" s="92" t="s">
        <v>47</v>
      </c>
      <c r="D5224" s="92" t="s">
        <v>47</v>
      </c>
      <c r="E5224" s="92" t="s">
        <v>36</v>
      </c>
      <c r="F5224" s="92" t="s">
        <v>34</v>
      </c>
      <c r="G5224" s="92" t="s">
        <v>97</v>
      </c>
      <c r="H5224" s="92" t="s">
        <v>16</v>
      </c>
      <c r="I5224" s="89" t="s">
        <v>191</v>
      </c>
      <c r="L5224" s="98">
        <f>'Activity data'!H1054*'Emission factors'!$B$39*'Emission factors'!$C$39</f>
        <v>0</v>
      </c>
      <c r="M5224" s="98">
        <f>'Activity data'!I1054*'Emission factors'!$B$39*'Emission factors'!$C$39</f>
        <v>0</v>
      </c>
      <c r="N5224" s="98">
        <f>'Activity data'!J1054*'Emission factors'!$B$39*'Emission factors'!$C$39</f>
        <v>0</v>
      </c>
      <c r="O5224" s="98">
        <f>'Activity data'!K1054*'Emission factors'!$B$39*'Emission factors'!$C$39</f>
        <v>0</v>
      </c>
      <c r="P5224" s="98">
        <f>'Activity data'!L1054*'Emission factors'!$B$39*'Emission factors'!$C$39</f>
        <v>0</v>
      </c>
      <c r="Q5224" s="98">
        <f>'Activity data'!M1054*'Emission factors'!$B$39*'Emission factors'!$C$39</f>
        <v>0</v>
      </c>
      <c r="R5224" s="98">
        <f>'Activity data'!N1054*'Emission factors'!$B$39*'Emission factors'!$C$39</f>
        <v>0</v>
      </c>
      <c r="S5224" s="98">
        <f>'Activity data'!O1054*'Emission factors'!$B$39*'Emission factors'!$C$39</f>
        <v>0</v>
      </c>
      <c r="T5224" s="98">
        <f>'Activity data'!P1054*'Emission factors'!$B$39*'Emission factors'!$C$39</f>
        <v>0</v>
      </c>
      <c r="U5224" s="98">
        <f>'Activity data'!Q1054*'Emission factors'!$B$39*'Emission factors'!$C$39</f>
        <v>0</v>
      </c>
    </row>
    <row r="5225" spans="1:21" x14ac:dyDescent="0.25">
      <c r="A5225" s="92" t="s">
        <v>11</v>
      </c>
      <c r="B5225" s="92" t="s">
        <v>12</v>
      </c>
      <c r="C5225" s="92" t="s">
        <v>47</v>
      </c>
      <c r="D5225" s="92" t="s">
        <v>47</v>
      </c>
      <c r="E5225" s="92" t="s">
        <v>36</v>
      </c>
      <c r="F5225" s="92" t="s">
        <v>34</v>
      </c>
      <c r="G5225" s="92" t="s">
        <v>97</v>
      </c>
      <c r="H5225" s="92" t="s">
        <v>16</v>
      </c>
      <c r="I5225" s="89" t="s">
        <v>192</v>
      </c>
      <c r="L5225" s="98">
        <f>'Activity data'!H1055*'Emission factors'!$B$39*'Emission factors'!$C$39</f>
        <v>0</v>
      </c>
      <c r="M5225" s="98">
        <f>'Activity data'!I1055*'Emission factors'!$B$39*'Emission factors'!$C$39</f>
        <v>0</v>
      </c>
      <c r="N5225" s="98">
        <f>'Activity data'!J1055*'Emission factors'!$B$39*'Emission factors'!$C$39</f>
        <v>0</v>
      </c>
      <c r="O5225" s="98">
        <f>'Activity data'!K1055*'Emission factors'!$B$39*'Emission factors'!$C$39</f>
        <v>0</v>
      </c>
      <c r="P5225" s="98">
        <f>'Activity data'!L1055*'Emission factors'!$B$39*'Emission factors'!$C$39</f>
        <v>0</v>
      </c>
      <c r="Q5225" s="98">
        <f>'Activity data'!M1055*'Emission factors'!$B$39*'Emission factors'!$C$39</f>
        <v>0</v>
      </c>
      <c r="R5225" s="98">
        <f>'Activity data'!N1055*'Emission factors'!$B$39*'Emission factors'!$C$39</f>
        <v>0</v>
      </c>
      <c r="S5225" s="98">
        <f>'Activity data'!O1055*'Emission factors'!$B$39*'Emission factors'!$C$39</f>
        <v>0</v>
      </c>
      <c r="T5225" s="98">
        <f>'Activity data'!P1055*'Emission factors'!$B$39*'Emission factors'!$C$39</f>
        <v>0</v>
      </c>
      <c r="U5225" s="98">
        <f>'Activity data'!Q1055*'Emission factors'!$B$39*'Emission factors'!$C$39</f>
        <v>0</v>
      </c>
    </row>
    <row r="5226" spans="1:21" x14ac:dyDescent="0.25">
      <c r="A5226" s="92" t="s">
        <v>11</v>
      </c>
      <c r="B5226" s="92" t="s">
        <v>12</v>
      </c>
      <c r="C5226" s="92" t="s">
        <v>47</v>
      </c>
      <c r="D5226" s="92" t="s">
        <v>47</v>
      </c>
      <c r="E5226" s="92" t="s">
        <v>36</v>
      </c>
      <c r="F5226" s="92" t="s">
        <v>34</v>
      </c>
      <c r="G5226" s="92" t="s">
        <v>97</v>
      </c>
      <c r="H5226" s="92" t="s">
        <v>16</v>
      </c>
      <c r="I5226" s="89" t="s">
        <v>206</v>
      </c>
      <c r="L5226" s="98">
        <f>'Activity data'!H1056*'Emission factors'!$B$39*'Emission factors'!$C$39</f>
        <v>0</v>
      </c>
      <c r="M5226" s="98">
        <f>'Activity data'!I1056*'Emission factors'!$B$39*'Emission factors'!$C$39</f>
        <v>0</v>
      </c>
      <c r="N5226" s="98">
        <f>'Activity data'!J1056*'Emission factors'!$B$39*'Emission factors'!$C$39</f>
        <v>0</v>
      </c>
      <c r="O5226" s="98">
        <f>'Activity data'!K1056*'Emission factors'!$B$39*'Emission factors'!$C$39</f>
        <v>0</v>
      </c>
      <c r="P5226" s="98">
        <f>'Activity data'!L1056*'Emission factors'!$B$39*'Emission factors'!$C$39</f>
        <v>0</v>
      </c>
      <c r="Q5226" s="98">
        <f>'Activity data'!M1056*'Emission factors'!$B$39*'Emission factors'!$C$39</f>
        <v>0</v>
      </c>
      <c r="R5226" s="98">
        <f>'Activity data'!N1056*'Emission factors'!$B$39*'Emission factors'!$C$39</f>
        <v>0</v>
      </c>
      <c r="S5226" s="98">
        <f>'Activity data'!O1056*'Emission factors'!$B$39*'Emission factors'!$C$39</f>
        <v>0</v>
      </c>
      <c r="T5226" s="98">
        <f>'Activity data'!P1056*'Emission factors'!$B$39*'Emission factors'!$C$39</f>
        <v>0</v>
      </c>
      <c r="U5226" s="98">
        <f>'Activity data'!Q1056*'Emission factors'!$B$39*'Emission factors'!$C$39</f>
        <v>0</v>
      </c>
    </row>
    <row r="5227" spans="1:21" x14ac:dyDescent="0.25">
      <c r="A5227" s="92" t="s">
        <v>11</v>
      </c>
      <c r="B5227" s="92" t="s">
        <v>12</v>
      </c>
      <c r="C5227" s="92" t="s">
        <v>47</v>
      </c>
      <c r="D5227" s="92" t="s">
        <v>47</v>
      </c>
      <c r="E5227" s="92" t="s">
        <v>36</v>
      </c>
      <c r="F5227" s="92" t="s">
        <v>34</v>
      </c>
      <c r="G5227" s="92" t="s">
        <v>97</v>
      </c>
      <c r="H5227" s="92" t="s">
        <v>16</v>
      </c>
      <c r="I5227" s="89" t="s">
        <v>220</v>
      </c>
      <c r="L5227" s="98">
        <f>'Activity data'!H1057*'Emission factors'!$B$39*'Emission factors'!$C$39</f>
        <v>0</v>
      </c>
      <c r="M5227" s="98">
        <f>'Activity data'!I1057*'Emission factors'!$B$39*'Emission factors'!$C$39</f>
        <v>0</v>
      </c>
      <c r="N5227" s="98">
        <f>'Activity data'!J1057*'Emission factors'!$B$39*'Emission factors'!$C$39</f>
        <v>0</v>
      </c>
      <c r="O5227" s="98">
        <f>'Activity data'!K1057*'Emission factors'!$B$39*'Emission factors'!$C$39</f>
        <v>0</v>
      </c>
      <c r="P5227" s="98">
        <f>'Activity data'!L1057*'Emission factors'!$B$39*'Emission factors'!$C$39</f>
        <v>0</v>
      </c>
      <c r="Q5227" s="98">
        <f>'Activity data'!M1057*'Emission factors'!$B$39*'Emission factors'!$C$39</f>
        <v>0</v>
      </c>
      <c r="R5227" s="98">
        <f>'Activity data'!N1057*'Emission factors'!$B$39*'Emission factors'!$C$39</f>
        <v>0</v>
      </c>
      <c r="S5227" s="98">
        <f>'Activity data'!O1057*'Emission factors'!$B$39*'Emission factors'!$C$39</f>
        <v>0</v>
      </c>
      <c r="T5227" s="98">
        <f>'Activity data'!P1057*'Emission factors'!$B$39*'Emission factors'!$C$39</f>
        <v>0</v>
      </c>
      <c r="U5227" s="98">
        <f>'Activity data'!Q1057*'Emission factors'!$B$39*'Emission factors'!$C$39</f>
        <v>0</v>
      </c>
    </row>
    <row r="5228" spans="1:21" x14ac:dyDescent="0.25">
      <c r="A5228" s="92" t="s">
        <v>11</v>
      </c>
      <c r="B5228" s="92" t="s">
        <v>12</v>
      </c>
      <c r="C5228" s="92" t="s">
        <v>47</v>
      </c>
      <c r="D5228" s="92" t="s">
        <v>47</v>
      </c>
      <c r="E5228" s="92" t="s">
        <v>36</v>
      </c>
      <c r="F5228" s="92" t="s">
        <v>34</v>
      </c>
      <c r="G5228" s="92" t="s">
        <v>97</v>
      </c>
      <c r="H5228" s="92" t="s">
        <v>16</v>
      </c>
      <c r="I5228" s="89" t="s">
        <v>193</v>
      </c>
      <c r="L5228" s="98">
        <f>'Activity data'!H1058*'Emission factors'!$B$39*'Emission factors'!$C$39</f>
        <v>0</v>
      </c>
      <c r="M5228" s="98">
        <f>'Activity data'!I1058*'Emission factors'!$B$39*'Emission factors'!$C$39</f>
        <v>0</v>
      </c>
      <c r="N5228" s="98">
        <f>'Activity data'!J1058*'Emission factors'!$B$39*'Emission factors'!$C$39</f>
        <v>0</v>
      </c>
      <c r="O5228" s="98">
        <f>'Activity data'!K1058*'Emission factors'!$B$39*'Emission factors'!$C$39</f>
        <v>0</v>
      </c>
      <c r="P5228" s="98">
        <f>'Activity data'!L1058*'Emission factors'!$B$39*'Emission factors'!$C$39</f>
        <v>0</v>
      </c>
      <c r="Q5228" s="98">
        <f>'Activity data'!M1058*'Emission factors'!$B$39*'Emission factors'!$C$39</f>
        <v>0</v>
      </c>
      <c r="R5228" s="98">
        <f>'Activity data'!N1058*'Emission factors'!$B$39*'Emission factors'!$C$39</f>
        <v>0</v>
      </c>
      <c r="S5228" s="98">
        <f>'Activity data'!O1058*'Emission factors'!$B$39*'Emission factors'!$C$39</f>
        <v>0</v>
      </c>
      <c r="T5228" s="98">
        <f>'Activity data'!P1058*'Emission factors'!$B$39*'Emission factors'!$C$39</f>
        <v>0</v>
      </c>
      <c r="U5228" s="98">
        <f>'Activity data'!Q1058*'Emission factors'!$B$39*'Emission factors'!$C$39</f>
        <v>0</v>
      </c>
    </row>
    <row r="5229" spans="1:21" x14ac:dyDescent="0.25">
      <c r="A5229" s="92" t="s">
        <v>11</v>
      </c>
      <c r="B5229" s="92" t="s">
        <v>12</v>
      </c>
      <c r="C5229" s="92" t="s">
        <v>47</v>
      </c>
      <c r="D5229" s="92" t="s">
        <v>47</v>
      </c>
      <c r="E5229" s="92" t="s">
        <v>36</v>
      </c>
      <c r="F5229" s="92" t="s">
        <v>34</v>
      </c>
      <c r="G5229" s="92" t="s">
        <v>97</v>
      </c>
      <c r="H5229" s="92" t="s">
        <v>16</v>
      </c>
      <c r="I5229" s="89" t="s">
        <v>259</v>
      </c>
      <c r="L5229" s="98">
        <f>'Activity data'!H1059*'Emission factors'!$B$39*'Emission factors'!$C$39</f>
        <v>0</v>
      </c>
      <c r="M5229" s="98">
        <f>'Activity data'!I1059*'Emission factors'!$B$39*'Emission factors'!$C$39</f>
        <v>0</v>
      </c>
      <c r="N5229" s="98">
        <f>'Activity data'!J1059*'Emission factors'!$B$39*'Emission factors'!$C$39</f>
        <v>0</v>
      </c>
      <c r="O5229" s="98">
        <f>'Activity data'!K1059*'Emission factors'!$B$39*'Emission factors'!$C$39</f>
        <v>0</v>
      </c>
      <c r="P5229" s="98">
        <f>'Activity data'!L1059*'Emission factors'!$B$39*'Emission factors'!$C$39</f>
        <v>0</v>
      </c>
      <c r="Q5229" s="98">
        <f>'Activity data'!M1059*'Emission factors'!$B$39*'Emission factors'!$C$39</f>
        <v>0</v>
      </c>
      <c r="R5229" s="98">
        <f>'Activity data'!N1059*'Emission factors'!$B$39*'Emission factors'!$C$39</f>
        <v>0</v>
      </c>
      <c r="S5229" s="98">
        <f>'Activity data'!O1059*'Emission factors'!$B$39*'Emission factors'!$C$39</f>
        <v>0</v>
      </c>
      <c r="T5229" s="98">
        <f>'Activity data'!P1059*'Emission factors'!$B$39*'Emission factors'!$C$39</f>
        <v>0</v>
      </c>
      <c r="U5229" s="98">
        <f>'Activity data'!Q1059*'Emission factors'!$B$39*'Emission factors'!$C$39</f>
        <v>0</v>
      </c>
    </row>
    <row r="5230" spans="1:21" x14ac:dyDescent="0.25">
      <c r="A5230" s="92" t="s">
        <v>11</v>
      </c>
      <c r="B5230" s="92" t="s">
        <v>12</v>
      </c>
      <c r="C5230" s="92" t="s">
        <v>47</v>
      </c>
      <c r="D5230" s="92" t="s">
        <v>47</v>
      </c>
      <c r="E5230" s="92" t="s">
        <v>36</v>
      </c>
      <c r="F5230" s="92" t="s">
        <v>34</v>
      </c>
      <c r="G5230" s="92" t="s">
        <v>97</v>
      </c>
      <c r="H5230" s="92" t="s">
        <v>16</v>
      </c>
      <c r="I5230" s="89" t="s">
        <v>223</v>
      </c>
      <c r="L5230" s="98">
        <f>'Activity data'!H1060*'Emission factors'!$B$39*'Emission factors'!$C$39</f>
        <v>4833.9498673943808</v>
      </c>
      <c r="M5230" s="98">
        <f>'Activity data'!I1060*'Emission factors'!$B$39*'Emission factors'!$C$39</f>
        <v>4455.8234532319238</v>
      </c>
      <c r="N5230" s="98">
        <f>'Activity data'!J1060*'Emission factors'!$B$39*'Emission factors'!$C$39</f>
        <v>3986.5726871643205</v>
      </c>
      <c r="O5230" s="98">
        <f>'Activity data'!K1060*'Emission factors'!$B$39*'Emission factors'!$C$39</f>
        <v>3521.2984920249778</v>
      </c>
      <c r="P5230" s="98">
        <f>'Activity data'!L1060*'Emission factors'!$B$39*'Emission factors'!$C$39</f>
        <v>3068.7396905440473</v>
      </c>
      <c r="Q5230" s="98">
        <f>'Activity data'!M1060*'Emission factors'!$B$39*'Emission factors'!$C$39</f>
        <v>2635.7718554072576</v>
      </c>
      <c r="R5230" s="98">
        <f>'Activity data'!N1060*'Emission factors'!$B$39*'Emission factors'!$C$39</f>
        <v>2283.7204152677023</v>
      </c>
      <c r="S5230" s="98">
        <f>'Activity data'!O1060*'Emission factors'!$B$39*'Emission factors'!$C$39</f>
        <v>1953.6821782648547</v>
      </c>
      <c r="T5230" s="98">
        <f>'Activity data'!P1060*'Emission factors'!$B$39*'Emission factors'!$C$39</f>
        <v>1634.7529040647698</v>
      </c>
      <c r="U5230" s="98">
        <f>'Activity data'!Q1060*'Emission factors'!$B$39*'Emission factors'!$C$39</f>
        <v>1381.4667268217077</v>
      </c>
    </row>
    <row r="5231" spans="1:21" x14ac:dyDescent="0.25">
      <c r="A5231" s="92" t="s">
        <v>11</v>
      </c>
      <c r="B5231" s="92" t="s">
        <v>12</v>
      </c>
      <c r="C5231" s="92" t="s">
        <v>47</v>
      </c>
      <c r="D5231" s="92" t="s">
        <v>47</v>
      </c>
      <c r="E5231" s="92" t="s">
        <v>36</v>
      </c>
      <c r="F5231" s="92" t="s">
        <v>34</v>
      </c>
      <c r="G5231" s="92" t="s">
        <v>97</v>
      </c>
      <c r="H5231" s="92" t="s">
        <v>16</v>
      </c>
      <c r="I5231" s="92" t="s">
        <v>221</v>
      </c>
      <c r="L5231" s="98">
        <f>'Activity data'!H1061*'Emission factors'!$B$39*'Emission factors'!$C$39</f>
        <v>0</v>
      </c>
      <c r="M5231" s="98">
        <f>'Activity data'!I1061*'Emission factors'!$B$39*'Emission factors'!$C$39</f>
        <v>0</v>
      </c>
      <c r="N5231" s="98">
        <f>'Activity data'!J1061*'Emission factors'!$B$39*'Emission factors'!$C$39</f>
        <v>0</v>
      </c>
      <c r="O5231" s="98">
        <f>'Activity data'!K1061*'Emission factors'!$B$39*'Emission factors'!$C$39</f>
        <v>0</v>
      </c>
      <c r="P5231" s="98">
        <f>'Activity data'!L1061*'Emission factors'!$B$39*'Emission factors'!$C$39</f>
        <v>0</v>
      </c>
      <c r="Q5231" s="98">
        <f>'Activity data'!M1061*'Emission factors'!$B$39*'Emission factors'!$C$39</f>
        <v>0</v>
      </c>
      <c r="R5231" s="98">
        <f>'Activity data'!N1061*'Emission factors'!$B$39*'Emission factors'!$C$39</f>
        <v>0</v>
      </c>
      <c r="S5231" s="98">
        <f>'Activity data'!O1061*'Emission factors'!$B$39*'Emission factors'!$C$39</f>
        <v>0</v>
      </c>
      <c r="T5231" s="98">
        <f>'Activity data'!P1061*'Emission factors'!$B$39*'Emission factors'!$C$39</f>
        <v>0</v>
      </c>
      <c r="U5231" s="98">
        <f>'Activity data'!Q1061*'Emission factors'!$B$39*'Emission factors'!$C$39</f>
        <v>0</v>
      </c>
    </row>
    <row r="5232" spans="1:21" x14ac:dyDescent="0.25">
      <c r="A5232" s="92" t="s">
        <v>11</v>
      </c>
      <c r="B5232" s="92" t="s">
        <v>12</v>
      </c>
      <c r="C5232" s="92" t="s">
        <v>47</v>
      </c>
      <c r="D5232" s="92" t="s">
        <v>47</v>
      </c>
      <c r="E5232" s="92" t="s">
        <v>36</v>
      </c>
      <c r="F5232" s="92" t="s">
        <v>34</v>
      </c>
      <c r="G5232" s="92" t="s">
        <v>97</v>
      </c>
      <c r="H5232" s="92" t="s">
        <v>16</v>
      </c>
      <c r="I5232" s="89" t="s">
        <v>222</v>
      </c>
      <c r="L5232" s="98">
        <f>'Activity data'!H1062*'Emission factors'!$B$39*'Emission factors'!$C$39</f>
        <v>7750.1543311530968</v>
      </c>
      <c r="M5232" s="98">
        <f>'Activity data'!I1062*'Emission factors'!$B$39*'Emission factors'!$C$39</f>
        <v>8323.0619076098628</v>
      </c>
      <c r="N5232" s="98">
        <f>'Activity data'!J1062*'Emission factors'!$B$39*'Emission factors'!$C$39</f>
        <v>8692.1663953490515</v>
      </c>
      <c r="O5232" s="98">
        <f>'Activity data'!K1062*'Emission factors'!$B$39*'Emission factors'!$C$39</f>
        <v>8961.870894699472</v>
      </c>
      <c r="P5232" s="98">
        <f>'Activity data'!L1062*'Emission factors'!$B$39*'Emission factors'!$C$39</f>
        <v>9116.1739655737983</v>
      </c>
      <c r="Q5232" s="98">
        <f>'Activity data'!M1062*'Emission factors'!$B$39*'Emission factors'!$C$39</f>
        <v>9139.031671624969</v>
      </c>
      <c r="R5232" s="98">
        <f>'Activity data'!N1062*'Emission factors'!$B$39*'Emission factors'!$C$39</f>
        <v>4149.8897423990711</v>
      </c>
      <c r="S5232" s="98">
        <f>'Activity data'!O1062*'Emission factors'!$B$39*'Emission factors'!$C$39</f>
        <v>1117.6713508253722</v>
      </c>
      <c r="T5232" s="98">
        <f>'Activity data'!P1062*'Emission factors'!$B$39*'Emission factors'!$C$39</f>
        <v>294.17487494188356</v>
      </c>
      <c r="U5232" s="98">
        <f>'Activity data'!Q1062*'Emission factors'!$B$39*'Emission factors'!$C$39</f>
        <v>77.264281991632416</v>
      </c>
    </row>
    <row r="5233" spans="1:21" x14ac:dyDescent="0.25">
      <c r="A5233" s="92" t="s">
        <v>11</v>
      </c>
      <c r="B5233" s="92" t="s">
        <v>12</v>
      </c>
      <c r="C5233" s="92" t="s">
        <v>47</v>
      </c>
      <c r="D5233" s="92" t="s">
        <v>47</v>
      </c>
      <c r="E5233" s="92" t="s">
        <v>36</v>
      </c>
      <c r="F5233" s="92" t="s">
        <v>34</v>
      </c>
      <c r="G5233" s="92" t="s">
        <v>97</v>
      </c>
      <c r="H5233" s="92" t="s">
        <v>16</v>
      </c>
      <c r="I5233" s="89" t="s">
        <v>201</v>
      </c>
      <c r="L5233" s="98">
        <f>'Activity data'!H1063*'Emission factors'!$B$39*'Emission factors'!$C$39</f>
        <v>59627.43049026902</v>
      </c>
      <c r="M5233" s="98">
        <f>'Activity data'!I1063*'Emission factors'!$B$39*'Emission factors'!$C$39</f>
        <v>61762.49720317639</v>
      </c>
      <c r="N5233" s="98">
        <f>'Activity data'!J1063*'Emission factors'!$B$39*'Emission factors'!$C$39</f>
        <v>62185.090375203676</v>
      </c>
      <c r="O5233" s="98">
        <f>'Activity data'!K1063*'Emission factors'!$B$39*'Emission factors'!$C$39</f>
        <v>61812.279059136185</v>
      </c>
      <c r="P5233" s="98">
        <f>'Activity data'!L1063*'Emission factors'!$B$39*'Emission factors'!$C$39</f>
        <v>60619.032762491217</v>
      </c>
      <c r="Q5233" s="98">
        <f>'Activity data'!M1063*'Emission factors'!$B$39*'Emission factors'!$C$39</f>
        <v>58589.636306179666</v>
      </c>
      <c r="R5233" s="98">
        <f>'Activity data'!N1063*'Emission factors'!$B$39*'Emission factors'!$C$39</f>
        <v>55644.827604684477</v>
      </c>
      <c r="S5233" s="98">
        <f>'Activity data'!O1063*'Emission factors'!$B$39*'Emission factors'!$C$39</f>
        <v>51652.554149808253</v>
      </c>
      <c r="T5233" s="98">
        <f>'Activity data'!P1063*'Emission factors'!$B$39*'Emission factors'!$C$39</f>
        <v>46899.378966238888</v>
      </c>
      <c r="U5233" s="98">
        <f>'Activity data'!Q1063*'Emission factors'!$B$39*'Emission factors'!$C$39</f>
        <v>43037.054308019397</v>
      </c>
    </row>
    <row r="5234" spans="1:21" x14ac:dyDescent="0.25">
      <c r="A5234" s="92" t="s">
        <v>11</v>
      </c>
      <c r="B5234" s="92" t="s">
        <v>12</v>
      </c>
      <c r="C5234" s="92" t="s">
        <v>47</v>
      </c>
      <c r="D5234" s="92" t="s">
        <v>47</v>
      </c>
      <c r="E5234" s="92" t="s">
        <v>36</v>
      </c>
      <c r="F5234" s="92" t="s">
        <v>34</v>
      </c>
      <c r="G5234" s="92" t="s">
        <v>97</v>
      </c>
      <c r="H5234" s="92" t="s">
        <v>16</v>
      </c>
      <c r="I5234" s="89" t="s">
        <v>207</v>
      </c>
      <c r="L5234" s="98">
        <f>'Activity data'!H1064*'Emission factors'!$B$39*'Emission factors'!$C$39</f>
        <v>0</v>
      </c>
      <c r="M5234" s="98">
        <f>'Activity data'!I1064*'Emission factors'!$B$39*'Emission factors'!$C$39</f>
        <v>0</v>
      </c>
      <c r="N5234" s="98">
        <f>'Activity data'!J1064*'Emission factors'!$B$39*'Emission factors'!$C$39</f>
        <v>0</v>
      </c>
      <c r="O5234" s="98">
        <f>'Activity data'!K1064*'Emission factors'!$B$39*'Emission factors'!$C$39</f>
        <v>0</v>
      </c>
      <c r="P5234" s="98">
        <f>'Activity data'!L1064*'Emission factors'!$B$39*'Emission factors'!$C$39</f>
        <v>0</v>
      </c>
      <c r="Q5234" s="98">
        <f>'Activity data'!M1064*'Emission factors'!$B$39*'Emission factors'!$C$39</f>
        <v>0</v>
      </c>
      <c r="R5234" s="98">
        <f>'Activity data'!N1064*'Emission factors'!$B$39*'Emission factors'!$C$39</f>
        <v>0</v>
      </c>
      <c r="S5234" s="98">
        <f>'Activity data'!O1064*'Emission factors'!$B$39*'Emission factors'!$C$39</f>
        <v>0</v>
      </c>
      <c r="T5234" s="98">
        <f>'Activity data'!P1064*'Emission factors'!$B$39*'Emission factors'!$C$39</f>
        <v>0</v>
      </c>
      <c r="U5234" s="98">
        <f>'Activity data'!Q1064*'Emission factors'!$B$39*'Emission factors'!$C$39</f>
        <v>0</v>
      </c>
    </row>
    <row r="5235" spans="1:21" x14ac:dyDescent="0.25">
      <c r="A5235" s="92" t="s">
        <v>11</v>
      </c>
      <c r="B5235" s="92" t="s">
        <v>12</v>
      </c>
      <c r="C5235" s="92" t="s">
        <v>47</v>
      </c>
      <c r="D5235" s="92" t="s">
        <v>47</v>
      </c>
      <c r="E5235" s="92" t="s">
        <v>36</v>
      </c>
      <c r="F5235" s="92" t="s">
        <v>34</v>
      </c>
      <c r="G5235" s="92" t="s">
        <v>97</v>
      </c>
      <c r="H5235" s="92" t="s">
        <v>16</v>
      </c>
      <c r="I5235" s="89" t="s">
        <v>218</v>
      </c>
      <c r="L5235" s="98">
        <f>'Activity data'!H1065*'Emission factors'!$B$39*'Emission factors'!$C$39</f>
        <v>0</v>
      </c>
      <c r="M5235" s="98">
        <f>'Activity data'!I1065*'Emission factors'!$B$39*'Emission factors'!$C$39</f>
        <v>0</v>
      </c>
      <c r="N5235" s="98">
        <f>'Activity data'!J1065*'Emission factors'!$B$39*'Emission factors'!$C$39</f>
        <v>0</v>
      </c>
      <c r="O5235" s="98">
        <f>'Activity data'!K1065*'Emission factors'!$B$39*'Emission factors'!$C$39</f>
        <v>0</v>
      </c>
      <c r="P5235" s="98">
        <f>'Activity data'!L1065*'Emission factors'!$B$39*'Emission factors'!$C$39</f>
        <v>0</v>
      </c>
      <c r="Q5235" s="98">
        <f>'Activity data'!M1065*'Emission factors'!$B$39*'Emission factors'!$C$39</f>
        <v>0</v>
      </c>
      <c r="R5235" s="98">
        <f>'Activity data'!N1065*'Emission factors'!$B$39*'Emission factors'!$C$39</f>
        <v>0</v>
      </c>
      <c r="S5235" s="98">
        <f>'Activity data'!O1065*'Emission factors'!$B$39*'Emission factors'!$C$39</f>
        <v>0</v>
      </c>
      <c r="T5235" s="98">
        <f>'Activity data'!P1065*'Emission factors'!$B$39*'Emission factors'!$C$39</f>
        <v>0</v>
      </c>
      <c r="U5235" s="98">
        <f>'Activity data'!Q1065*'Emission factors'!$B$39*'Emission factors'!$C$39</f>
        <v>0</v>
      </c>
    </row>
    <row r="5236" spans="1:21" x14ac:dyDescent="0.25">
      <c r="A5236" s="92" t="s">
        <v>11</v>
      </c>
      <c r="B5236" s="92" t="s">
        <v>12</v>
      </c>
      <c r="C5236" s="92" t="s">
        <v>47</v>
      </c>
      <c r="D5236" s="92" t="s">
        <v>47</v>
      </c>
      <c r="E5236" s="92" t="s">
        <v>36</v>
      </c>
      <c r="F5236" s="92" t="s">
        <v>34</v>
      </c>
      <c r="G5236" s="92" t="s">
        <v>97</v>
      </c>
      <c r="H5236" s="92" t="s">
        <v>16</v>
      </c>
      <c r="I5236" s="89" t="s">
        <v>194</v>
      </c>
      <c r="L5236" s="98">
        <f>'Activity data'!H1066*'Emission factors'!$B$39*'Emission factors'!$C$39</f>
        <v>0</v>
      </c>
      <c r="M5236" s="98">
        <f>'Activity data'!I1066*'Emission factors'!$B$39*'Emission factors'!$C$39</f>
        <v>0</v>
      </c>
      <c r="N5236" s="98">
        <f>'Activity data'!J1066*'Emission factors'!$B$39*'Emission factors'!$C$39</f>
        <v>0</v>
      </c>
      <c r="O5236" s="98">
        <f>'Activity data'!K1066*'Emission factors'!$B$39*'Emission factors'!$C$39</f>
        <v>0</v>
      </c>
      <c r="P5236" s="98">
        <f>'Activity data'!L1066*'Emission factors'!$B$39*'Emission factors'!$C$39</f>
        <v>0</v>
      </c>
      <c r="Q5236" s="98">
        <f>'Activity data'!M1066*'Emission factors'!$B$39*'Emission factors'!$C$39</f>
        <v>0</v>
      </c>
      <c r="R5236" s="98">
        <f>'Activity data'!N1066*'Emission factors'!$B$39*'Emission factors'!$C$39</f>
        <v>0</v>
      </c>
      <c r="S5236" s="98">
        <f>'Activity data'!O1066*'Emission factors'!$B$39*'Emission factors'!$C$39</f>
        <v>0</v>
      </c>
      <c r="T5236" s="98">
        <f>'Activity data'!P1066*'Emission factors'!$B$39*'Emission factors'!$C$39</f>
        <v>0</v>
      </c>
      <c r="U5236" s="98">
        <f>'Activity data'!Q1066*'Emission factors'!$B$39*'Emission factors'!$C$39</f>
        <v>0</v>
      </c>
    </row>
    <row r="5237" spans="1:21" x14ac:dyDescent="0.25">
      <c r="A5237" s="92" t="s">
        <v>11</v>
      </c>
      <c r="B5237" s="92" t="s">
        <v>12</v>
      </c>
      <c r="C5237" s="92" t="s">
        <v>47</v>
      </c>
      <c r="D5237" s="92" t="s">
        <v>47</v>
      </c>
      <c r="E5237" s="92" t="s">
        <v>36</v>
      </c>
      <c r="F5237" s="92" t="s">
        <v>34</v>
      </c>
      <c r="G5237" s="92" t="s">
        <v>97</v>
      </c>
      <c r="H5237" s="92" t="s">
        <v>16</v>
      </c>
      <c r="I5237" s="89" t="s">
        <v>195</v>
      </c>
      <c r="L5237" s="98">
        <f>'Activity data'!H1067*'Emission factors'!$B$39*'Emission factors'!$C$39</f>
        <v>0</v>
      </c>
      <c r="M5237" s="98">
        <f>'Activity data'!I1067*'Emission factors'!$B$39*'Emission factors'!$C$39</f>
        <v>0</v>
      </c>
      <c r="N5237" s="98">
        <f>'Activity data'!J1067*'Emission factors'!$B$39*'Emission factors'!$C$39</f>
        <v>0</v>
      </c>
      <c r="O5237" s="98">
        <f>'Activity data'!K1067*'Emission factors'!$B$39*'Emission factors'!$C$39</f>
        <v>0</v>
      </c>
      <c r="P5237" s="98">
        <f>'Activity data'!L1067*'Emission factors'!$B$39*'Emission factors'!$C$39</f>
        <v>0</v>
      </c>
      <c r="Q5237" s="98">
        <f>'Activity data'!M1067*'Emission factors'!$B$39*'Emission factors'!$C$39</f>
        <v>0</v>
      </c>
      <c r="R5237" s="98">
        <f>'Activity data'!N1067*'Emission factors'!$B$39*'Emission factors'!$C$39</f>
        <v>0</v>
      </c>
      <c r="S5237" s="98">
        <f>'Activity data'!O1067*'Emission factors'!$B$39*'Emission factors'!$C$39</f>
        <v>0</v>
      </c>
      <c r="T5237" s="98">
        <f>'Activity data'!P1067*'Emission factors'!$B$39*'Emission factors'!$C$39</f>
        <v>0</v>
      </c>
      <c r="U5237" s="98">
        <f>'Activity data'!Q1067*'Emission factors'!$B$39*'Emission factors'!$C$39</f>
        <v>0</v>
      </c>
    </row>
    <row r="5238" spans="1:21" x14ac:dyDescent="0.25">
      <c r="A5238" s="92" t="s">
        <v>11</v>
      </c>
      <c r="B5238" s="92" t="s">
        <v>12</v>
      </c>
      <c r="C5238" s="92" t="s">
        <v>47</v>
      </c>
      <c r="D5238" s="92" t="s">
        <v>47</v>
      </c>
      <c r="E5238" s="92" t="s">
        <v>36</v>
      </c>
      <c r="F5238" s="92" t="s">
        <v>34</v>
      </c>
      <c r="G5238" s="92" t="s">
        <v>97</v>
      </c>
      <c r="H5238" s="92" t="s">
        <v>16</v>
      </c>
      <c r="I5238" s="89" t="s">
        <v>209</v>
      </c>
      <c r="L5238" s="98">
        <f>'Activity data'!H1068*'Emission factors'!$B$39*'Emission factors'!$C$39</f>
        <v>32356.148865302621</v>
      </c>
      <c r="M5238" s="98">
        <f>'Activity data'!I1068*'Emission factors'!$B$39*'Emission factors'!$C$39</f>
        <v>36970.027732080838</v>
      </c>
      <c r="N5238" s="98">
        <f>'Activity data'!J1068*'Emission factors'!$B$39*'Emission factors'!$C$39</f>
        <v>41108.451986383232</v>
      </c>
      <c r="O5238" s="98">
        <f>'Activity data'!K1068*'Emission factors'!$B$39*'Emission factors'!$C$39</f>
        <v>45126.951459086449</v>
      </c>
      <c r="P5238" s="98">
        <f>'Activity data'!L1068*'Emission factors'!$B$39*'Emission factors'!$C$39</f>
        <v>48874.233662848645</v>
      </c>
      <c r="Q5238" s="98">
        <f>'Activity data'!M1068*'Emission factors'!$B$39*'Emission factors'!$C$39</f>
        <v>52166.421812343695</v>
      </c>
      <c r="R5238" s="98">
        <f>'Activity data'!N1068*'Emission factors'!$B$39*'Emission factors'!$C$39</f>
        <v>49233.642435802118</v>
      </c>
      <c r="S5238" s="98">
        <f>'Activity data'!O1068*'Emission factors'!$B$39*'Emission factors'!$C$39</f>
        <v>43825.970620542372</v>
      </c>
      <c r="T5238" s="98">
        <f>'Activity data'!P1068*'Emission factors'!$B$39*'Emission factors'!$C$39</f>
        <v>38159.151549618357</v>
      </c>
      <c r="U5238" s="98">
        <f>'Activity data'!Q1068*'Emission factors'!$B$39*'Emission factors'!$C$39</f>
        <v>33566.675989287782</v>
      </c>
    </row>
    <row r="5239" spans="1:21" x14ac:dyDescent="0.25">
      <c r="A5239" s="92" t="s">
        <v>11</v>
      </c>
      <c r="B5239" s="92" t="s">
        <v>12</v>
      </c>
      <c r="C5239" s="92" t="s">
        <v>47</v>
      </c>
      <c r="D5239" s="92" t="s">
        <v>47</v>
      </c>
      <c r="E5239" s="92" t="s">
        <v>36</v>
      </c>
      <c r="F5239" s="92" t="s">
        <v>34</v>
      </c>
      <c r="G5239" s="92" t="s">
        <v>97</v>
      </c>
      <c r="H5239" s="92" t="s">
        <v>16</v>
      </c>
      <c r="I5239" s="89" t="s">
        <v>208</v>
      </c>
      <c r="L5239" s="98">
        <f>'Activity data'!H1069*'Emission factors'!$B$39*'Emission factors'!$C$39</f>
        <v>109468.39259922791</v>
      </c>
      <c r="M5239" s="98">
        <f>'Activity data'!I1069*'Emission factors'!$B$39*'Emission factors'!$C$39</f>
        <v>107113.25702281194</v>
      </c>
      <c r="N5239" s="98">
        <f>'Activity data'!J1069*'Emission factors'!$B$39*'Emission factors'!$C$39</f>
        <v>101806.22899652318</v>
      </c>
      <c r="O5239" s="98">
        <f>'Activity data'!K1069*'Emission factors'!$B$39*'Emission factors'!$C$39</f>
        <v>95528.873294421341</v>
      </c>
      <c r="P5239" s="98">
        <f>'Activity data'!L1069*'Emission factors'!$B$39*'Emission factors'!$C$39</f>
        <v>88439.182612686447</v>
      </c>
      <c r="Q5239" s="98">
        <f>'Activity data'!M1069*'Emission factors'!$B$39*'Emission factors'!$C$39</f>
        <v>141128.91256255624</v>
      </c>
      <c r="R5239" s="98">
        <f>'Activity data'!N1069*'Emission factors'!$B$39*'Emission factors'!$C$39</f>
        <v>102272.99773807525</v>
      </c>
      <c r="S5239" s="98">
        <f>'Activity data'!O1069*'Emission factors'!$B$39*'Emission factors'!$C$39</f>
        <v>85268.592738212843</v>
      </c>
      <c r="T5239" s="98">
        <f>'Activity data'!P1069*'Emission factors'!$B$39*'Emission factors'!$C$39</f>
        <v>86601.091341044768</v>
      </c>
      <c r="U5239" s="98">
        <f>'Activity data'!Q1069*'Emission factors'!$B$39*'Emission factors'!$C$39</f>
        <v>88974.188220177894</v>
      </c>
    </row>
    <row r="5240" spans="1:21" x14ac:dyDescent="0.25">
      <c r="A5240" s="92" t="s">
        <v>11</v>
      </c>
      <c r="B5240" s="92" t="s">
        <v>12</v>
      </c>
      <c r="C5240" s="92" t="s">
        <v>47</v>
      </c>
      <c r="D5240" s="92" t="s">
        <v>47</v>
      </c>
      <c r="E5240" s="92" t="s">
        <v>36</v>
      </c>
      <c r="F5240" s="92" t="s">
        <v>34</v>
      </c>
      <c r="G5240" s="92" t="s">
        <v>97</v>
      </c>
      <c r="H5240" s="92" t="s">
        <v>16</v>
      </c>
      <c r="I5240" s="89" t="s">
        <v>226</v>
      </c>
      <c r="L5240" s="98">
        <f>'Activity data'!H1070*'Emission factors'!$B$39*'Emission factors'!$C$39</f>
        <v>2663.8465247630188</v>
      </c>
      <c r="M5240" s="98">
        <f>'Activity data'!I1070*'Emission factors'!$B$39*'Emission factors'!$C$39</f>
        <v>3031.5564739320603</v>
      </c>
      <c r="N5240" s="98">
        <f>'Activity data'!J1070*'Emission factors'!$B$39*'Emission factors'!$C$39</f>
        <v>3357.3023483142074</v>
      </c>
      <c r="O5240" s="98">
        <f>'Activity data'!K1070*'Emission factors'!$B$39*'Emission factors'!$C$39</f>
        <v>3670.6156608919882</v>
      </c>
      <c r="P5240" s="98">
        <f>'Activity data'!L1070*'Emission factors'!$B$39*'Emission factors'!$C$39</f>
        <v>3959.3758530400187</v>
      </c>
      <c r="Q5240" s="98">
        <f>'Activity data'!M1070*'Emission factors'!$B$39*'Emission factors'!$C$39</f>
        <v>4209.030624502213</v>
      </c>
      <c r="R5240" s="98">
        <f>'Activity data'!N1070*'Emission factors'!$B$39*'Emission factors'!$C$39</f>
        <v>4321.77337520532</v>
      </c>
      <c r="S5240" s="98">
        <f>'Activity data'!O1070*'Emission factors'!$B$39*'Emission factors'!$C$39</f>
        <v>4313.0954607682334</v>
      </c>
      <c r="T5240" s="98">
        <f>'Activity data'!P1070*'Emission factors'!$B$39*'Emission factors'!$C$39</f>
        <v>4210.5843267281025</v>
      </c>
      <c r="U5240" s="98">
        <f>'Activity data'!Q1070*'Emission factors'!$B$39*'Emission factors'!$C$39</f>
        <v>4156.8196489634738</v>
      </c>
    </row>
    <row r="5241" spans="1:21" x14ac:dyDescent="0.25">
      <c r="A5241" s="92" t="s">
        <v>11</v>
      </c>
      <c r="B5241" s="92" t="s">
        <v>12</v>
      </c>
      <c r="C5241" s="92" t="s">
        <v>47</v>
      </c>
      <c r="D5241" s="92" t="s">
        <v>47</v>
      </c>
      <c r="E5241" s="92" t="s">
        <v>36</v>
      </c>
      <c r="F5241" s="92" t="s">
        <v>34</v>
      </c>
      <c r="G5241" s="92" t="s">
        <v>97</v>
      </c>
      <c r="H5241" s="92" t="s">
        <v>16</v>
      </c>
      <c r="I5241" s="89" t="s">
        <v>196</v>
      </c>
      <c r="L5241" s="98">
        <f>'Activity data'!H1071*'Emission factors'!$B$39*'Emission factors'!$C$39</f>
        <v>0</v>
      </c>
      <c r="M5241" s="98">
        <f>'Activity data'!I1071*'Emission factors'!$B$39*'Emission factors'!$C$39</f>
        <v>0</v>
      </c>
      <c r="N5241" s="98">
        <f>'Activity data'!J1071*'Emission factors'!$B$39*'Emission factors'!$C$39</f>
        <v>0</v>
      </c>
      <c r="O5241" s="98">
        <f>'Activity data'!K1071*'Emission factors'!$B$39*'Emission factors'!$C$39</f>
        <v>0</v>
      </c>
      <c r="P5241" s="98">
        <f>'Activity data'!L1071*'Emission factors'!$B$39*'Emission factors'!$C$39</f>
        <v>0</v>
      </c>
      <c r="Q5241" s="98">
        <f>'Activity data'!M1071*'Emission factors'!$B$39*'Emission factors'!$C$39</f>
        <v>0</v>
      </c>
      <c r="R5241" s="98">
        <f>'Activity data'!N1071*'Emission factors'!$B$39*'Emission factors'!$C$39</f>
        <v>0</v>
      </c>
      <c r="S5241" s="98">
        <f>'Activity data'!O1071*'Emission factors'!$B$39*'Emission factors'!$C$39</f>
        <v>0</v>
      </c>
      <c r="T5241" s="98">
        <f>'Activity data'!P1071*'Emission factors'!$B$39*'Emission factors'!$C$39</f>
        <v>0</v>
      </c>
      <c r="U5241" s="98">
        <f>'Activity data'!Q1071*'Emission factors'!$B$39*'Emission factors'!$C$39</f>
        <v>0</v>
      </c>
    </row>
    <row r="5242" spans="1:21" x14ac:dyDescent="0.25">
      <c r="A5242" s="92" t="s">
        <v>11</v>
      </c>
      <c r="B5242" s="92" t="s">
        <v>12</v>
      </c>
      <c r="C5242" s="92" t="s">
        <v>47</v>
      </c>
      <c r="D5242" s="92" t="s">
        <v>47</v>
      </c>
      <c r="E5242" s="92" t="s">
        <v>36</v>
      </c>
      <c r="F5242" s="92" t="s">
        <v>34</v>
      </c>
      <c r="G5242" s="92" t="s">
        <v>97</v>
      </c>
      <c r="H5242" s="92" t="s">
        <v>16</v>
      </c>
      <c r="I5242" s="89" t="s">
        <v>197</v>
      </c>
      <c r="L5242" s="98">
        <f>'Activity data'!H1072*'Emission factors'!$B$39*'Emission factors'!$C$39</f>
        <v>24470.638076358951</v>
      </c>
      <c r="M5242" s="98">
        <f>'Activity data'!I1072*'Emission factors'!$B$39*'Emission factors'!$C$39</f>
        <v>21928.402225306145</v>
      </c>
      <c r="N5242" s="98">
        <f>'Activity data'!J1072*'Emission factors'!$B$39*'Emission factors'!$C$39</f>
        <v>19065.783242968428</v>
      </c>
      <c r="O5242" s="98">
        <f>'Activity data'!K1072*'Emission factors'!$B$39*'Emission factors'!$C$39</f>
        <v>16365.709634284567</v>
      </c>
      <c r="P5242" s="98">
        <f>'Activity data'!L1072*'Emission factors'!$B$39*'Emission factors'!$C$39</f>
        <v>13860.25288509299</v>
      </c>
      <c r="Q5242" s="98">
        <f>'Activity data'!M1072*'Emission factors'!$B$39*'Emission factors'!$C$39</f>
        <v>11569.145025915763</v>
      </c>
      <c r="R5242" s="98">
        <f>'Activity data'!N1072*'Emission factors'!$B$39*'Emission factors'!$C$39</f>
        <v>9281.4502217226309</v>
      </c>
      <c r="S5242" s="98">
        <f>'Activity data'!O1072*'Emission factors'!$B$39*'Emission factors'!$C$39</f>
        <v>7213.3374125770379</v>
      </c>
      <c r="T5242" s="98">
        <f>'Activity data'!P1072*'Emission factors'!$B$39*'Emission factors'!$C$39</f>
        <v>5482.996322993994</v>
      </c>
      <c r="U5242" s="98">
        <f>'Activity data'!Q1072*'Emission factors'!$B$39*'Emission factors'!$C$39</f>
        <v>4205.4343614827258</v>
      </c>
    </row>
    <row r="5243" spans="1:21" x14ac:dyDescent="0.25">
      <c r="A5243" s="92" t="s">
        <v>11</v>
      </c>
      <c r="B5243" s="92" t="s">
        <v>12</v>
      </c>
      <c r="C5243" s="92" t="s">
        <v>47</v>
      </c>
      <c r="D5243" s="92" t="s">
        <v>47</v>
      </c>
      <c r="E5243" s="92" t="s">
        <v>36</v>
      </c>
      <c r="F5243" s="92" t="s">
        <v>34</v>
      </c>
      <c r="G5243" s="92" t="s">
        <v>97</v>
      </c>
      <c r="H5243" s="92" t="s">
        <v>16</v>
      </c>
      <c r="I5243" s="89" t="s">
        <v>229</v>
      </c>
      <c r="L5243" s="98">
        <f>'Activity data'!H1073*'Emission factors'!$B$39*'Emission factors'!$C$39</f>
        <v>0</v>
      </c>
      <c r="M5243" s="98">
        <f>'Activity data'!I1073*'Emission factors'!$B$39*'Emission factors'!$C$39</f>
        <v>0</v>
      </c>
      <c r="N5243" s="98">
        <f>'Activity data'!J1073*'Emission factors'!$B$39*'Emission factors'!$C$39</f>
        <v>0</v>
      </c>
      <c r="O5243" s="98">
        <f>'Activity data'!K1073*'Emission factors'!$B$39*'Emission factors'!$C$39</f>
        <v>0</v>
      </c>
      <c r="P5243" s="98">
        <f>'Activity data'!L1073*'Emission factors'!$B$39*'Emission factors'!$C$39</f>
        <v>0</v>
      </c>
      <c r="Q5243" s="98">
        <f>'Activity data'!M1073*'Emission factors'!$B$39*'Emission factors'!$C$39</f>
        <v>0</v>
      </c>
      <c r="R5243" s="98">
        <f>'Activity data'!N1073*'Emission factors'!$B$39*'Emission factors'!$C$39</f>
        <v>0</v>
      </c>
      <c r="S5243" s="98">
        <f>'Activity data'!O1073*'Emission factors'!$B$39*'Emission factors'!$C$39</f>
        <v>0</v>
      </c>
      <c r="T5243" s="98">
        <f>'Activity data'!P1073*'Emission factors'!$B$39*'Emission factors'!$C$39</f>
        <v>0</v>
      </c>
      <c r="U5243" s="98">
        <f>'Activity data'!Q1073*'Emission factors'!$B$39*'Emission factors'!$C$39</f>
        <v>0</v>
      </c>
    </row>
    <row r="5244" spans="1:21" x14ac:dyDescent="0.25">
      <c r="A5244" s="92" t="s">
        <v>11</v>
      </c>
      <c r="B5244" s="92" t="s">
        <v>12</v>
      </c>
      <c r="C5244" s="92" t="s">
        <v>47</v>
      </c>
      <c r="D5244" s="92" t="s">
        <v>47</v>
      </c>
      <c r="E5244" s="92" t="s">
        <v>36</v>
      </c>
      <c r="F5244" s="92" t="s">
        <v>34</v>
      </c>
      <c r="G5244" s="92" t="s">
        <v>97</v>
      </c>
      <c r="H5244" s="92" t="s">
        <v>16</v>
      </c>
      <c r="I5244" s="89" t="s">
        <v>198</v>
      </c>
      <c r="L5244" s="98">
        <f>'Activity data'!H1074*'Emission factors'!$B$39*'Emission factors'!$C$39</f>
        <v>0</v>
      </c>
      <c r="M5244" s="98">
        <f>'Activity data'!I1074*'Emission factors'!$B$39*'Emission factors'!$C$39</f>
        <v>0</v>
      </c>
      <c r="N5244" s="98">
        <f>'Activity data'!J1074*'Emission factors'!$B$39*'Emission factors'!$C$39</f>
        <v>0</v>
      </c>
      <c r="O5244" s="98">
        <f>'Activity data'!K1074*'Emission factors'!$B$39*'Emission factors'!$C$39</f>
        <v>0</v>
      </c>
      <c r="P5244" s="98">
        <f>'Activity data'!L1074*'Emission factors'!$B$39*'Emission factors'!$C$39</f>
        <v>0</v>
      </c>
      <c r="Q5244" s="98">
        <f>'Activity data'!M1074*'Emission factors'!$B$39*'Emission factors'!$C$39</f>
        <v>0</v>
      </c>
      <c r="R5244" s="98">
        <f>'Activity data'!N1074*'Emission factors'!$B$39*'Emission factors'!$C$39</f>
        <v>0</v>
      </c>
      <c r="S5244" s="98">
        <f>'Activity data'!O1074*'Emission factors'!$B$39*'Emission factors'!$C$39</f>
        <v>0</v>
      </c>
      <c r="T5244" s="98">
        <f>'Activity data'!P1074*'Emission factors'!$B$39*'Emission factors'!$C$39</f>
        <v>0</v>
      </c>
      <c r="U5244" s="98">
        <f>'Activity data'!Q1074*'Emission factors'!$B$39*'Emission factors'!$C$39</f>
        <v>0</v>
      </c>
    </row>
    <row r="5245" spans="1:21" x14ac:dyDescent="0.25">
      <c r="A5245" s="92" t="s">
        <v>11</v>
      </c>
      <c r="B5245" s="92" t="s">
        <v>12</v>
      </c>
      <c r="C5245" s="92" t="s">
        <v>47</v>
      </c>
      <c r="D5245" s="92" t="s">
        <v>47</v>
      </c>
      <c r="E5245" s="92" t="s">
        <v>36</v>
      </c>
      <c r="F5245" s="92" t="s">
        <v>34</v>
      </c>
      <c r="G5245" s="92" t="s">
        <v>97</v>
      </c>
      <c r="H5245" s="92" t="s">
        <v>16</v>
      </c>
      <c r="I5245" s="89" t="s">
        <v>231</v>
      </c>
      <c r="L5245" s="98">
        <f>'Activity data'!H1075*'Emission factors'!$B$39*'Emission factors'!$C$39</f>
        <v>0</v>
      </c>
      <c r="M5245" s="98">
        <f>'Activity data'!I1075*'Emission factors'!$B$39*'Emission factors'!$C$39</f>
        <v>0</v>
      </c>
      <c r="N5245" s="98">
        <f>'Activity data'!J1075*'Emission factors'!$B$39*'Emission factors'!$C$39</f>
        <v>0</v>
      </c>
      <c r="O5245" s="98">
        <f>'Activity data'!K1075*'Emission factors'!$B$39*'Emission factors'!$C$39</f>
        <v>0</v>
      </c>
      <c r="P5245" s="98">
        <f>'Activity data'!L1075*'Emission factors'!$B$39*'Emission factors'!$C$39</f>
        <v>0</v>
      </c>
      <c r="Q5245" s="98">
        <f>'Activity data'!M1075*'Emission factors'!$B$39*'Emission factors'!$C$39</f>
        <v>0</v>
      </c>
      <c r="R5245" s="98">
        <f>'Activity data'!N1075*'Emission factors'!$B$39*'Emission factors'!$C$39</f>
        <v>0</v>
      </c>
      <c r="S5245" s="98">
        <f>'Activity data'!O1075*'Emission factors'!$B$39*'Emission factors'!$C$39</f>
        <v>0</v>
      </c>
      <c r="T5245" s="98">
        <f>'Activity data'!P1075*'Emission factors'!$B$39*'Emission factors'!$C$39</f>
        <v>0</v>
      </c>
      <c r="U5245" s="98">
        <f>'Activity data'!Q1075*'Emission factors'!$B$39*'Emission factors'!$C$39</f>
        <v>0</v>
      </c>
    </row>
    <row r="5246" spans="1:21" x14ac:dyDescent="0.25">
      <c r="A5246" s="92" t="s">
        <v>11</v>
      </c>
      <c r="B5246" s="92" t="s">
        <v>12</v>
      </c>
      <c r="C5246" s="92" t="s">
        <v>47</v>
      </c>
      <c r="D5246" s="92" t="s">
        <v>47</v>
      </c>
      <c r="E5246" s="92" t="s">
        <v>36</v>
      </c>
      <c r="F5246" s="92" t="s">
        <v>34</v>
      </c>
      <c r="G5246" s="92" t="s">
        <v>97</v>
      </c>
      <c r="H5246" s="92" t="s">
        <v>16</v>
      </c>
      <c r="I5246" s="89" t="s">
        <v>230</v>
      </c>
      <c r="L5246" s="98">
        <f>'Activity data'!H1076*'Emission factors'!$B$39*'Emission factors'!$C$39</f>
        <v>0</v>
      </c>
      <c r="M5246" s="98">
        <f>'Activity data'!I1076*'Emission factors'!$B$39*'Emission factors'!$C$39</f>
        <v>0</v>
      </c>
      <c r="N5246" s="98">
        <f>'Activity data'!J1076*'Emission factors'!$B$39*'Emission factors'!$C$39</f>
        <v>0</v>
      </c>
      <c r="O5246" s="98">
        <f>'Activity data'!K1076*'Emission factors'!$B$39*'Emission factors'!$C$39</f>
        <v>0</v>
      </c>
      <c r="P5246" s="98">
        <f>'Activity data'!L1076*'Emission factors'!$B$39*'Emission factors'!$C$39</f>
        <v>0</v>
      </c>
      <c r="Q5246" s="98">
        <f>'Activity data'!M1076*'Emission factors'!$B$39*'Emission factors'!$C$39</f>
        <v>0</v>
      </c>
      <c r="R5246" s="98">
        <f>'Activity data'!N1076*'Emission factors'!$B$39*'Emission factors'!$C$39</f>
        <v>0</v>
      </c>
      <c r="S5246" s="98">
        <f>'Activity data'!O1076*'Emission factors'!$B$39*'Emission factors'!$C$39</f>
        <v>0</v>
      </c>
      <c r="T5246" s="98">
        <f>'Activity data'!P1076*'Emission factors'!$B$39*'Emission factors'!$C$39</f>
        <v>0</v>
      </c>
      <c r="U5246" s="98">
        <f>'Activity data'!Q1076*'Emission factors'!$B$39*'Emission factors'!$C$39</f>
        <v>0</v>
      </c>
    </row>
    <row r="5247" spans="1:21" x14ac:dyDescent="0.25">
      <c r="A5247" s="92" t="s">
        <v>11</v>
      </c>
      <c r="B5247" s="92" t="s">
        <v>12</v>
      </c>
      <c r="C5247" s="92" t="s">
        <v>47</v>
      </c>
      <c r="D5247" s="92" t="s">
        <v>47</v>
      </c>
      <c r="E5247" s="92" t="s">
        <v>36</v>
      </c>
      <c r="F5247" s="92" t="s">
        <v>34</v>
      </c>
      <c r="G5247" s="92" t="s">
        <v>97</v>
      </c>
      <c r="H5247" s="92" t="s">
        <v>16</v>
      </c>
      <c r="I5247" s="89" t="s">
        <v>303</v>
      </c>
      <c r="L5247" s="98">
        <f>'Activity data'!H1077*'Emission factors'!$B$39*'Emission factors'!$C$39</f>
        <v>36741.322915214412</v>
      </c>
      <c r="M5247" s="98">
        <f>'Activity data'!I1077*'Emission factors'!$B$39*'Emission factors'!$C$39</f>
        <v>36253.855027625512</v>
      </c>
      <c r="N5247" s="98">
        <f>'Activity data'!J1077*'Emission factors'!$B$39*'Emission factors'!$C$39</f>
        <v>34751.690278051188</v>
      </c>
      <c r="O5247" s="98">
        <f>'Activity data'!K1077*'Emission factors'!$B$39*'Emission factors'!$C$39</f>
        <v>32887.172508419375</v>
      </c>
      <c r="P5247" s="98">
        <f>'Activity data'!L1077*'Emission factors'!$B$39*'Emission factors'!$C$39</f>
        <v>30706.216243248819</v>
      </c>
      <c r="Q5247" s="98">
        <f>'Activity data'!M1077*'Emission factors'!$B$39*'Emission factors'!$C$39</f>
        <v>28255.887893652263</v>
      </c>
      <c r="R5247" s="98">
        <f>'Activity data'!N1077*'Emission factors'!$B$39*'Emission factors'!$C$39</f>
        <v>28409.423211557194</v>
      </c>
      <c r="S5247" s="98">
        <f>'Activity data'!O1077*'Emission factors'!$B$39*'Emission factors'!$C$39</f>
        <v>28940.743242107819</v>
      </c>
      <c r="T5247" s="98">
        <f>'Activity data'!P1077*'Emission factors'!$B$39*'Emission factors'!$C$39</f>
        <v>28839.525744430292</v>
      </c>
      <c r="U5247" s="98">
        <f>'Activity data'!Q1077*'Emission factors'!$B$39*'Emission factors'!$C$39</f>
        <v>29067.360718539647</v>
      </c>
    </row>
    <row r="5248" spans="1:21" x14ac:dyDescent="0.25">
      <c r="A5248" s="92" t="s">
        <v>11</v>
      </c>
      <c r="B5248" s="92" t="s">
        <v>12</v>
      </c>
      <c r="C5248" s="92" t="s">
        <v>47</v>
      </c>
      <c r="D5248" s="92" t="s">
        <v>47</v>
      </c>
      <c r="E5248" s="92" t="s">
        <v>36</v>
      </c>
      <c r="F5248" s="92" t="s">
        <v>34</v>
      </c>
      <c r="G5248" s="92" t="s">
        <v>97</v>
      </c>
      <c r="H5248" s="92" t="s">
        <v>16</v>
      </c>
      <c r="I5248" s="89" t="s">
        <v>225</v>
      </c>
      <c r="L5248" s="98">
        <f>'Activity data'!H1078*'Emission factors'!$B$39*'Emission factors'!$C$39</f>
        <v>17497.673152657593</v>
      </c>
      <c r="M5248" s="98">
        <f>'Activity data'!I1078*'Emission factors'!$B$39*'Emission factors'!$C$39</f>
        <v>16695.279541614142</v>
      </c>
      <c r="N5248" s="98">
        <f>'Activity data'!J1078*'Emission factors'!$B$39*'Emission factors'!$C$39</f>
        <v>15468.399486499387</v>
      </c>
      <c r="O5248" s="98">
        <f>'Activity data'!K1078*'Emission factors'!$B$39*'Emission factors'!$C$39</f>
        <v>14149.047096845477</v>
      </c>
      <c r="P5248" s="98">
        <f>'Activity data'!L1078*'Emission factors'!$B$39*'Emission factors'!$C$39</f>
        <v>12769.108148516982</v>
      </c>
      <c r="Q5248" s="98">
        <f>'Activity data'!M1078*'Emission factors'!$B$39*'Emission factors'!$C$39</f>
        <v>11357.443398966998</v>
      </c>
      <c r="R5248" s="98">
        <f>'Activity data'!N1078*'Emission factors'!$B$39*'Emission factors'!$C$39</f>
        <v>10168.883741454154</v>
      </c>
      <c r="S5248" s="98">
        <f>'Activity data'!O1078*'Emission factors'!$B$39*'Emission factors'!$C$39</f>
        <v>8979.3392680706947</v>
      </c>
      <c r="T5248" s="98">
        <f>'Activity data'!P1078*'Emission factors'!$B$39*'Emission factors'!$C$39</f>
        <v>7755.5211352634096</v>
      </c>
      <c r="U5248" s="98">
        <f>'Activity data'!Q1078*'Emission factors'!$B$39*'Emission factors'!$C$39</f>
        <v>6766.8941878786218</v>
      </c>
    </row>
    <row r="5249" spans="1:21" x14ac:dyDescent="0.25">
      <c r="A5249" s="92" t="s">
        <v>11</v>
      </c>
      <c r="B5249" s="92" t="s">
        <v>12</v>
      </c>
      <c r="C5249" s="92" t="s">
        <v>47</v>
      </c>
      <c r="D5249" s="92" t="s">
        <v>47</v>
      </c>
      <c r="E5249" s="92" t="s">
        <v>36</v>
      </c>
      <c r="F5249" s="92" t="s">
        <v>34</v>
      </c>
      <c r="G5249" s="92" t="s">
        <v>97</v>
      </c>
      <c r="H5249" s="92" t="s">
        <v>16</v>
      </c>
      <c r="I5249" s="89" t="s">
        <v>205</v>
      </c>
      <c r="L5249" s="98">
        <f>'Activity data'!H1079*'Emission factors'!$B$39*'Emission factors'!$C$39</f>
        <v>0</v>
      </c>
      <c r="M5249" s="98">
        <f>'Activity data'!I1079*'Emission factors'!$B$39*'Emission factors'!$C$39</f>
        <v>0</v>
      </c>
      <c r="N5249" s="98">
        <f>'Activity data'!J1079*'Emission factors'!$B$39*'Emission factors'!$C$39</f>
        <v>0</v>
      </c>
      <c r="O5249" s="98">
        <f>'Activity data'!K1079*'Emission factors'!$B$39*'Emission factors'!$C$39</f>
        <v>0</v>
      </c>
      <c r="P5249" s="98">
        <f>'Activity data'!L1079*'Emission factors'!$B$39*'Emission factors'!$C$39</f>
        <v>0</v>
      </c>
      <c r="Q5249" s="98">
        <f>'Activity data'!M1079*'Emission factors'!$B$39*'Emission factors'!$C$39</f>
        <v>0</v>
      </c>
      <c r="R5249" s="98">
        <f>'Activity data'!N1079*'Emission factors'!$B$39*'Emission factors'!$C$39</f>
        <v>0</v>
      </c>
      <c r="S5249" s="98">
        <f>'Activity data'!O1079*'Emission factors'!$B$39*'Emission factors'!$C$39</f>
        <v>0</v>
      </c>
      <c r="T5249" s="98">
        <f>'Activity data'!P1079*'Emission factors'!$B$39*'Emission factors'!$C$39</f>
        <v>0</v>
      </c>
      <c r="U5249" s="98">
        <f>'Activity data'!Q1079*'Emission factors'!$B$39*'Emission factors'!$C$39</f>
        <v>0</v>
      </c>
    </row>
    <row r="5250" spans="1:21" x14ac:dyDescent="0.25">
      <c r="A5250" s="92" t="s">
        <v>11</v>
      </c>
      <c r="B5250" s="92" t="s">
        <v>12</v>
      </c>
      <c r="C5250" s="92" t="s">
        <v>47</v>
      </c>
      <c r="D5250" s="92" t="s">
        <v>47</v>
      </c>
      <c r="E5250" s="92" t="s">
        <v>36</v>
      </c>
      <c r="F5250" s="92" t="s">
        <v>34</v>
      </c>
      <c r="G5250" s="92" t="s">
        <v>97</v>
      </c>
      <c r="H5250" s="92" t="s">
        <v>16</v>
      </c>
      <c r="I5250" s="89" t="s">
        <v>204</v>
      </c>
      <c r="L5250" s="98">
        <f>'Activity data'!H1080*'Emission factors'!$B$39*'Emission factors'!$C$39</f>
        <v>0</v>
      </c>
      <c r="M5250" s="98">
        <f>'Activity data'!I1080*'Emission factors'!$B$39*'Emission factors'!$C$39</f>
        <v>0</v>
      </c>
      <c r="N5250" s="98">
        <f>'Activity data'!J1080*'Emission factors'!$B$39*'Emission factors'!$C$39</f>
        <v>0</v>
      </c>
      <c r="O5250" s="98">
        <f>'Activity data'!K1080*'Emission factors'!$B$39*'Emission factors'!$C$39</f>
        <v>0</v>
      </c>
      <c r="P5250" s="98">
        <f>'Activity data'!L1080*'Emission factors'!$B$39*'Emission factors'!$C$39</f>
        <v>0</v>
      </c>
      <c r="Q5250" s="98">
        <f>'Activity data'!M1080*'Emission factors'!$B$39*'Emission factors'!$C$39</f>
        <v>0</v>
      </c>
      <c r="R5250" s="98">
        <f>'Activity data'!N1080*'Emission factors'!$B$39*'Emission factors'!$C$39</f>
        <v>0</v>
      </c>
      <c r="S5250" s="98">
        <f>'Activity data'!O1080*'Emission factors'!$B$39*'Emission factors'!$C$39</f>
        <v>0</v>
      </c>
      <c r="T5250" s="98">
        <f>'Activity data'!P1080*'Emission factors'!$B$39*'Emission factors'!$C$39</f>
        <v>0</v>
      </c>
      <c r="U5250" s="98">
        <f>'Activity data'!Q1080*'Emission factors'!$B$39*'Emission factors'!$C$39</f>
        <v>0</v>
      </c>
    </row>
    <row r="5251" spans="1:21" x14ac:dyDescent="0.25">
      <c r="A5251" s="92" t="s">
        <v>11</v>
      </c>
      <c r="B5251" s="92" t="s">
        <v>12</v>
      </c>
      <c r="C5251" s="92" t="s">
        <v>47</v>
      </c>
      <c r="D5251" s="92" t="s">
        <v>47</v>
      </c>
      <c r="E5251" s="92" t="s">
        <v>36</v>
      </c>
      <c r="F5251" s="92" t="s">
        <v>34</v>
      </c>
      <c r="G5251" s="92" t="s">
        <v>97</v>
      </c>
      <c r="H5251" s="92" t="s">
        <v>16</v>
      </c>
      <c r="I5251" s="89" t="s">
        <v>228</v>
      </c>
      <c r="L5251" s="98">
        <f>'Activity data'!H1081*'Emission factors'!$B$39*'Emission factors'!$C$39</f>
        <v>0</v>
      </c>
      <c r="M5251" s="98">
        <f>'Activity data'!I1081*'Emission factors'!$B$39*'Emission factors'!$C$39</f>
        <v>0</v>
      </c>
      <c r="N5251" s="98">
        <f>'Activity data'!J1081*'Emission factors'!$B$39*'Emission factors'!$C$39</f>
        <v>0</v>
      </c>
      <c r="O5251" s="98">
        <f>'Activity data'!K1081*'Emission factors'!$B$39*'Emission factors'!$C$39</f>
        <v>0</v>
      </c>
      <c r="P5251" s="98">
        <f>'Activity data'!L1081*'Emission factors'!$B$39*'Emission factors'!$C$39</f>
        <v>0</v>
      </c>
      <c r="Q5251" s="98">
        <f>'Activity data'!M1081*'Emission factors'!$B$39*'Emission factors'!$C$39</f>
        <v>0</v>
      </c>
      <c r="R5251" s="98">
        <f>'Activity data'!N1081*'Emission factors'!$B$39*'Emission factors'!$C$39</f>
        <v>0</v>
      </c>
      <c r="S5251" s="98">
        <f>'Activity data'!O1081*'Emission factors'!$B$39*'Emission factors'!$C$39</f>
        <v>0</v>
      </c>
      <c r="T5251" s="98">
        <f>'Activity data'!P1081*'Emission factors'!$B$39*'Emission factors'!$C$39</f>
        <v>0</v>
      </c>
      <c r="U5251" s="98">
        <f>'Activity data'!Q1081*'Emission factors'!$B$39*'Emission factors'!$C$39</f>
        <v>0</v>
      </c>
    </row>
    <row r="5252" spans="1:21" x14ac:dyDescent="0.25">
      <c r="A5252" s="92" t="s">
        <v>11</v>
      </c>
      <c r="B5252" s="92" t="s">
        <v>12</v>
      </c>
      <c r="C5252" s="92" t="s">
        <v>47</v>
      </c>
      <c r="D5252" s="92" t="s">
        <v>47</v>
      </c>
      <c r="E5252" s="92" t="s">
        <v>36</v>
      </c>
      <c r="F5252" s="92" t="s">
        <v>34</v>
      </c>
      <c r="G5252" s="92" t="s">
        <v>97</v>
      </c>
      <c r="H5252" s="92" t="s">
        <v>16</v>
      </c>
      <c r="I5252" s="92" t="s">
        <v>202</v>
      </c>
      <c r="L5252" s="98">
        <f>'Activity data'!H1082*'Emission factors'!$B$39*'Emission factors'!$C$39</f>
        <v>181560.46592044272</v>
      </c>
      <c r="M5252" s="98">
        <f>'Activity data'!I1082*'Emission factors'!$B$39*'Emission factors'!$C$39</f>
        <v>187860.55447241434</v>
      </c>
      <c r="N5252" s="98">
        <f>'Activity data'!J1082*'Emission factors'!$B$39*'Emission factors'!$C$39</f>
        <v>188941.30799891741</v>
      </c>
      <c r="O5252" s="98">
        <f>'Activity data'!K1082*'Emission factors'!$B$39*'Emission factors'!$C$39</f>
        <v>187605.40167922425</v>
      </c>
      <c r="P5252" s="98">
        <f>'Activity data'!L1082*'Emission factors'!$B$39*'Emission factors'!$C$39</f>
        <v>183784.80140647053</v>
      </c>
      <c r="Q5252" s="98">
        <f>'Activity data'!M1082*'Emission factors'!$B$39*'Emission factors'!$C$39</f>
        <v>177439.99558995801</v>
      </c>
      <c r="R5252" s="98">
        <f>'Activity data'!N1082*'Emission factors'!$B$39*'Emission factors'!$C$39</f>
        <v>166069.47056590079</v>
      </c>
      <c r="S5252" s="98">
        <f>'Activity data'!O1082*'Emission factors'!$B$39*'Emission factors'!$C$39</f>
        <v>151192.07974841385</v>
      </c>
      <c r="T5252" s="98">
        <f>'Activity data'!P1082*'Emission factors'!$B$39*'Emission factors'!$C$39</f>
        <v>134639.23815459971</v>
      </c>
      <c r="U5252" s="98">
        <f>'Activity data'!Q1082*'Emission factors'!$B$39*'Emission factors'!$C$39</f>
        <v>121155.11420622352</v>
      </c>
    </row>
    <row r="5253" spans="1:21" x14ac:dyDescent="0.25">
      <c r="A5253" s="92" t="s">
        <v>11</v>
      </c>
      <c r="B5253" s="92" t="s">
        <v>12</v>
      </c>
      <c r="C5253" s="92" t="s">
        <v>47</v>
      </c>
      <c r="D5253" s="92" t="s">
        <v>47</v>
      </c>
      <c r="E5253" s="92" t="s">
        <v>36</v>
      </c>
      <c r="F5253" s="92" t="s">
        <v>34</v>
      </c>
      <c r="G5253" s="92" t="s">
        <v>97</v>
      </c>
      <c r="H5253" s="92" t="s">
        <v>16</v>
      </c>
      <c r="I5253" s="89" t="s">
        <v>190</v>
      </c>
      <c r="L5253" s="98">
        <f>'Activity data'!H1083*'Emission factors'!$B$39*'Emission factors'!$C$39</f>
        <v>0</v>
      </c>
      <c r="M5253" s="98">
        <f>'Activity data'!I1083*'Emission factors'!$B$39*'Emission factors'!$C$39</f>
        <v>0</v>
      </c>
      <c r="N5253" s="98">
        <f>'Activity data'!J1083*'Emission factors'!$B$39*'Emission factors'!$C$39</f>
        <v>0</v>
      </c>
      <c r="O5253" s="98">
        <f>'Activity data'!K1083*'Emission factors'!$B$39*'Emission factors'!$C$39</f>
        <v>0</v>
      </c>
      <c r="P5253" s="98">
        <f>'Activity data'!L1083*'Emission factors'!$B$39*'Emission factors'!$C$39</f>
        <v>0</v>
      </c>
      <c r="Q5253" s="98">
        <f>'Activity data'!M1083*'Emission factors'!$B$39*'Emission factors'!$C$39</f>
        <v>0</v>
      </c>
      <c r="R5253" s="98">
        <f>'Activity data'!N1083*'Emission factors'!$B$39*'Emission factors'!$C$39</f>
        <v>0</v>
      </c>
      <c r="S5253" s="98">
        <f>'Activity data'!O1083*'Emission factors'!$B$39*'Emission factors'!$C$39</f>
        <v>0</v>
      </c>
      <c r="T5253" s="98">
        <f>'Activity data'!P1083*'Emission factors'!$B$39*'Emission factors'!$C$39</f>
        <v>0</v>
      </c>
      <c r="U5253" s="98">
        <f>'Activity data'!Q1083*'Emission factors'!$B$39*'Emission factors'!$C$39</f>
        <v>0</v>
      </c>
    </row>
    <row r="5254" spans="1:21" x14ac:dyDescent="0.25">
      <c r="A5254" s="92" t="s">
        <v>11</v>
      </c>
      <c r="B5254" s="92" t="s">
        <v>12</v>
      </c>
      <c r="C5254" s="92" t="s">
        <v>47</v>
      </c>
      <c r="D5254" s="92" t="s">
        <v>47</v>
      </c>
      <c r="E5254" s="92" t="s">
        <v>36</v>
      </c>
      <c r="F5254" s="92" t="s">
        <v>34</v>
      </c>
      <c r="G5254" s="92" t="s">
        <v>97</v>
      </c>
      <c r="H5254" s="92" t="s">
        <v>16</v>
      </c>
      <c r="I5254" s="89" t="s">
        <v>210</v>
      </c>
      <c r="L5254" s="98">
        <f>'Activity data'!H1084*'Emission factors'!$B$39*'Emission factors'!$C$39</f>
        <v>0</v>
      </c>
      <c r="M5254" s="98">
        <f>'Activity data'!I1084*'Emission factors'!$B$39*'Emission factors'!$C$39</f>
        <v>0</v>
      </c>
      <c r="N5254" s="98">
        <f>'Activity data'!J1084*'Emission factors'!$B$39*'Emission factors'!$C$39</f>
        <v>0</v>
      </c>
      <c r="O5254" s="98">
        <f>'Activity data'!K1084*'Emission factors'!$B$39*'Emission factors'!$C$39</f>
        <v>0</v>
      </c>
      <c r="P5254" s="98">
        <f>'Activity data'!L1084*'Emission factors'!$B$39*'Emission factors'!$C$39</f>
        <v>0</v>
      </c>
      <c r="Q5254" s="98">
        <f>'Activity data'!M1084*'Emission factors'!$B$39*'Emission factors'!$C$39</f>
        <v>0</v>
      </c>
      <c r="R5254" s="98">
        <f>'Activity data'!N1084*'Emission factors'!$B$39*'Emission factors'!$C$39</f>
        <v>0</v>
      </c>
      <c r="S5254" s="98">
        <f>'Activity data'!O1084*'Emission factors'!$B$39*'Emission factors'!$C$39</f>
        <v>0</v>
      </c>
      <c r="T5254" s="98">
        <f>'Activity data'!P1084*'Emission factors'!$B$39*'Emission factors'!$C$39</f>
        <v>0</v>
      </c>
      <c r="U5254" s="98">
        <f>'Activity data'!Q1084*'Emission factors'!$B$39*'Emission factors'!$C$39</f>
        <v>0</v>
      </c>
    </row>
    <row r="5255" spans="1:21" x14ac:dyDescent="0.25">
      <c r="A5255" s="92" t="s">
        <v>11</v>
      </c>
      <c r="B5255" s="92" t="s">
        <v>12</v>
      </c>
      <c r="C5255" s="92" t="s">
        <v>47</v>
      </c>
      <c r="D5255" s="92" t="s">
        <v>47</v>
      </c>
      <c r="E5255" s="92" t="s">
        <v>36</v>
      </c>
      <c r="F5255" s="92" t="s">
        <v>34</v>
      </c>
      <c r="G5255" s="92" t="s">
        <v>97</v>
      </c>
      <c r="H5255" s="92" t="s">
        <v>16</v>
      </c>
      <c r="I5255" s="89" t="s">
        <v>199</v>
      </c>
      <c r="L5255" s="98">
        <f>'Activity data'!H1085*'Emission factors'!$B$39*'Emission factors'!$C$39</f>
        <v>0</v>
      </c>
      <c r="M5255" s="98">
        <f>'Activity data'!I1085*'Emission factors'!$B$39*'Emission factors'!$C$39</f>
        <v>0</v>
      </c>
      <c r="N5255" s="98">
        <f>'Activity data'!J1085*'Emission factors'!$B$39*'Emission factors'!$C$39</f>
        <v>0</v>
      </c>
      <c r="O5255" s="98">
        <f>'Activity data'!K1085*'Emission factors'!$B$39*'Emission factors'!$C$39</f>
        <v>0</v>
      </c>
      <c r="P5255" s="98">
        <f>'Activity data'!L1085*'Emission factors'!$B$39*'Emission factors'!$C$39</f>
        <v>0</v>
      </c>
      <c r="Q5255" s="98">
        <f>'Activity data'!M1085*'Emission factors'!$B$39*'Emission factors'!$C$39</f>
        <v>0</v>
      </c>
      <c r="R5255" s="98">
        <f>'Activity data'!N1085*'Emission factors'!$B$39*'Emission factors'!$C$39</f>
        <v>0</v>
      </c>
      <c r="S5255" s="98">
        <f>'Activity data'!O1085*'Emission factors'!$B$39*'Emission factors'!$C$39</f>
        <v>0</v>
      </c>
      <c r="T5255" s="98">
        <f>'Activity data'!P1085*'Emission factors'!$B$39*'Emission factors'!$C$39</f>
        <v>0</v>
      </c>
      <c r="U5255" s="98">
        <f>'Activity data'!Q1085*'Emission factors'!$B$39*'Emission factors'!$C$39</f>
        <v>0</v>
      </c>
    </row>
    <row r="5256" spans="1:21" x14ac:dyDescent="0.25">
      <c r="A5256" s="92" t="s">
        <v>11</v>
      </c>
      <c r="B5256" s="92" t="s">
        <v>12</v>
      </c>
      <c r="C5256" s="92" t="s">
        <v>47</v>
      </c>
      <c r="D5256" s="92" t="s">
        <v>47</v>
      </c>
      <c r="E5256" s="92" t="s">
        <v>36</v>
      </c>
      <c r="F5256" s="92" t="s">
        <v>34</v>
      </c>
      <c r="G5256" s="92" t="s">
        <v>97</v>
      </c>
      <c r="H5256" s="92" t="s">
        <v>16</v>
      </c>
      <c r="I5256" s="89" t="s">
        <v>233</v>
      </c>
      <c r="L5256" s="98">
        <f>'Activity data'!H1086*'Emission factors'!$B$39*'Emission factors'!$C$39</f>
        <v>0</v>
      </c>
      <c r="M5256" s="98">
        <f>'Activity data'!I1086*'Emission factors'!$B$39*'Emission factors'!$C$39</f>
        <v>0</v>
      </c>
      <c r="N5256" s="98">
        <f>'Activity data'!J1086*'Emission factors'!$B$39*'Emission factors'!$C$39</f>
        <v>0</v>
      </c>
      <c r="O5256" s="98">
        <f>'Activity data'!K1086*'Emission factors'!$B$39*'Emission factors'!$C$39</f>
        <v>0</v>
      </c>
      <c r="P5256" s="98">
        <f>'Activity data'!L1086*'Emission factors'!$B$39*'Emission factors'!$C$39</f>
        <v>0</v>
      </c>
      <c r="Q5256" s="98">
        <f>'Activity data'!M1086*'Emission factors'!$B$39*'Emission factors'!$C$39</f>
        <v>0</v>
      </c>
      <c r="R5256" s="98">
        <f>'Activity data'!N1086*'Emission factors'!$B$39*'Emission factors'!$C$39</f>
        <v>0</v>
      </c>
      <c r="S5256" s="98">
        <f>'Activity data'!O1086*'Emission factors'!$B$39*'Emission factors'!$C$39</f>
        <v>0</v>
      </c>
      <c r="T5256" s="98">
        <f>'Activity data'!P1086*'Emission factors'!$B$39*'Emission factors'!$C$39</f>
        <v>0</v>
      </c>
      <c r="U5256" s="98">
        <f>'Activity data'!Q1086*'Emission factors'!$B$39*'Emission factors'!$C$39</f>
        <v>0</v>
      </c>
    </row>
    <row r="5257" spans="1:21" x14ac:dyDescent="0.25">
      <c r="A5257" s="92" t="s">
        <v>11</v>
      </c>
      <c r="B5257" s="92" t="s">
        <v>12</v>
      </c>
      <c r="C5257" s="92" t="s">
        <v>47</v>
      </c>
      <c r="D5257" s="92" t="s">
        <v>47</v>
      </c>
      <c r="E5257" s="92" t="s">
        <v>36</v>
      </c>
      <c r="F5257" s="92" t="s">
        <v>34</v>
      </c>
      <c r="G5257" s="92" t="s">
        <v>97</v>
      </c>
      <c r="H5257" s="92" t="s">
        <v>16</v>
      </c>
      <c r="I5257" s="89" t="s">
        <v>200</v>
      </c>
      <c r="L5257" s="98">
        <f>'Activity data'!H1087*'Emission factors'!$B$39*'Emission factors'!$C$39</f>
        <v>15185.440293181809</v>
      </c>
      <c r="M5257" s="98">
        <f>'Activity data'!I1087*'Emission factors'!$B$39*'Emission factors'!$C$39</f>
        <v>16894.404059270892</v>
      </c>
      <c r="N5257" s="98">
        <f>'Activity data'!J1087*'Emission factors'!$B$39*'Emission factors'!$C$39</f>
        <v>18285.721461257119</v>
      </c>
      <c r="O5257" s="98">
        <f>'Activity data'!K1087*'Emission factors'!$B$39*'Emission factors'!$C$39</f>
        <v>19539.155846534835</v>
      </c>
      <c r="P5257" s="98">
        <f>'Activity data'!L1087*'Emission factors'!$B$39*'Emission factors'!$C$39</f>
        <v>20598.726334352737</v>
      </c>
      <c r="Q5257" s="98">
        <f>'Activity data'!M1087*'Emission factors'!$B$39*'Emission factors'!$C$39</f>
        <v>21401.531276456179</v>
      </c>
      <c r="R5257" s="98">
        <f>'Activity data'!N1087*'Emission factors'!$B$39*'Emission factors'!$C$39</f>
        <v>21338.913437990908</v>
      </c>
      <c r="S5257" s="98">
        <f>'Activity data'!O1087*'Emission factors'!$B$39*'Emission factors'!$C$39</f>
        <v>20633.55723168765</v>
      </c>
      <c r="T5257" s="98">
        <f>'Activity data'!P1087*'Emission factors'!$B$39*'Emission factors'!$C$39</f>
        <v>19516.161243104365</v>
      </c>
      <c r="U5257" s="98">
        <f>'Activity data'!Q1087*'Emission factors'!$B$39*'Emission factors'!$C$39</f>
        <v>18662.317615999331</v>
      </c>
    </row>
    <row r="5258" spans="1:21" x14ac:dyDescent="0.25">
      <c r="A5258" s="92" t="s">
        <v>11</v>
      </c>
      <c r="B5258" s="92" t="s">
        <v>12</v>
      </c>
      <c r="C5258" s="92" t="s">
        <v>47</v>
      </c>
      <c r="D5258" s="92" t="s">
        <v>47</v>
      </c>
      <c r="E5258" s="92" t="s">
        <v>41</v>
      </c>
      <c r="F5258" s="92" t="s">
        <v>34</v>
      </c>
      <c r="G5258" s="92" t="s">
        <v>97</v>
      </c>
      <c r="H5258" s="92" t="s">
        <v>16</v>
      </c>
      <c r="I5258" s="89" t="s">
        <v>227</v>
      </c>
      <c r="J5258" s="92" t="s">
        <v>47</v>
      </c>
      <c r="L5258" s="98">
        <f>'Activity data'!H1088/'Emission factors'!$H$6*'Emission factors'!$B$37*'Emission factors'!$C$37</f>
        <v>8344.3217086081368</v>
      </c>
      <c r="M5258" s="98">
        <f>'Activity data'!I1088/'Emission factors'!$H$6*'Emission factors'!$B$37*'Emission factors'!$C$37</f>
        <v>7009.2182160276561</v>
      </c>
      <c r="N5258" s="98">
        <f>'Activity data'!J1088/'Emission factors'!$H$6*'Emission factors'!$B$37*'Emission factors'!$C$37</f>
        <v>5852.2025852003917</v>
      </c>
      <c r="O5258" s="98">
        <f>'Activity data'!K1088/'Emission factors'!$H$6*'Emission factors'!$B$37*'Emission factors'!$C$37</f>
        <v>4846.6356522977703</v>
      </c>
      <c r="P5258" s="98">
        <f>'Activity data'!L1088/'Emission factors'!$H$6*'Emission factors'!$B$37*'Emission factors'!$C$37</f>
        <v>3984.0075723621535</v>
      </c>
      <c r="Q5258" s="98">
        <f>'Activity data'!M1088/'Emission factors'!$H$6*'Emission factors'!$B$37*'Emission factors'!$C$37</f>
        <v>3252.3808252021254</v>
      </c>
      <c r="R5258" s="98">
        <f>'Activity data'!N1088/'Emission factors'!$H$6*'Emission factors'!$B$37*'Emission factors'!$C$37</f>
        <v>2847.6099719550634</v>
      </c>
      <c r="S5258" s="98">
        <f>'Activity data'!O1088/'Emission factors'!$H$6*'Emission factors'!$B$37*'Emission factors'!$C$37</f>
        <v>2538.4741941268812</v>
      </c>
      <c r="T5258" s="98">
        <f>'Activity data'!P1088/'Emission factors'!$H$6*'Emission factors'!$B$37*'Emission factors'!$C$37</f>
        <v>2234.4463161876215</v>
      </c>
      <c r="U5258" s="98">
        <f>'Activity data'!Q1088/'Emission factors'!$H$6*'Emission factors'!$B$37*'Emission factors'!$C$37</f>
        <v>1944.8355356576826</v>
      </c>
    </row>
    <row r="5259" spans="1:21" x14ac:dyDescent="0.25">
      <c r="A5259" s="92" t="s">
        <v>11</v>
      </c>
      <c r="B5259" s="92" t="s">
        <v>12</v>
      </c>
      <c r="C5259" s="92" t="s">
        <v>47</v>
      </c>
      <c r="D5259" s="92" t="s">
        <v>47</v>
      </c>
      <c r="E5259" s="92" t="s">
        <v>41</v>
      </c>
      <c r="F5259" s="92" t="s">
        <v>34</v>
      </c>
      <c r="G5259" s="92" t="s">
        <v>97</v>
      </c>
      <c r="H5259" s="92" t="s">
        <v>16</v>
      </c>
      <c r="I5259" s="89" t="s">
        <v>203</v>
      </c>
      <c r="L5259" s="98">
        <f>'Activity data'!H1089/'Emission factors'!$H$6*'Emission factors'!$B$37*'Emission factors'!$C$37</f>
        <v>111601.96166306431</v>
      </c>
      <c r="M5259" s="98">
        <f>'Activity data'!I1089/'Emission factors'!$H$6*'Emission factors'!$B$37*'Emission factors'!$C$37</f>
        <v>121330.15614909476</v>
      </c>
      <c r="N5259" s="98">
        <f>'Activity data'!J1089/'Emission factors'!$H$6*'Emission factors'!$B$37*'Emission factors'!$C$37</f>
        <v>131050.5284709999</v>
      </c>
      <c r="O5259" s="98">
        <f>'Activity data'!K1089/'Emission factors'!$H$6*'Emission factors'!$B$37*'Emission factors'!$C$37</f>
        <v>140409.20542024076</v>
      </c>
      <c r="P5259" s="98">
        <f>'Activity data'!L1089/'Emission factors'!$H$6*'Emission factors'!$B$37*'Emission factors'!$C$37</f>
        <v>149322.13103609884</v>
      </c>
      <c r="Q5259" s="98">
        <f>'Activity data'!M1089/'Emission factors'!$H$6*'Emission factors'!$B$37*'Emission factors'!$C$37</f>
        <v>157712.20770178305</v>
      </c>
      <c r="R5259" s="98">
        <f>'Activity data'!N1089/'Emission factors'!$H$6*'Emission factors'!$B$37*'Emission factors'!$C$37</f>
        <v>165815.22288101961</v>
      </c>
      <c r="S5259" s="98">
        <f>'Activity data'!O1089/'Emission factors'!$H$6*'Emission factors'!$B$37*'Emission factors'!$C$37</f>
        <v>172366.54688437702</v>
      </c>
      <c r="T5259" s="98">
        <f>'Activity data'!P1089/'Emission factors'!$H$6*'Emission factors'!$B$37*'Emission factors'!$C$37</f>
        <v>176931.09318373117</v>
      </c>
      <c r="U5259" s="98">
        <f>'Activity data'!Q1089/'Emission factors'!$H$6*'Emission factors'!$B$37*'Emission factors'!$C$37</f>
        <v>179592.5513220937</v>
      </c>
    </row>
    <row r="5260" spans="1:21" x14ac:dyDescent="0.25">
      <c r="A5260" s="92" t="s">
        <v>11</v>
      </c>
      <c r="B5260" s="92" t="s">
        <v>12</v>
      </c>
      <c r="C5260" s="92" t="s">
        <v>47</v>
      </c>
      <c r="D5260" s="92" t="s">
        <v>47</v>
      </c>
      <c r="E5260" s="92" t="s">
        <v>41</v>
      </c>
      <c r="F5260" s="92" t="s">
        <v>34</v>
      </c>
      <c r="G5260" s="92" t="s">
        <v>97</v>
      </c>
      <c r="H5260" s="92" t="s">
        <v>16</v>
      </c>
      <c r="I5260" s="89" t="s">
        <v>191</v>
      </c>
      <c r="L5260" s="98">
        <f>'Activity data'!H1090/'Emission factors'!$H$6*'Emission factors'!$B$37*'Emission factors'!$C$37</f>
        <v>0</v>
      </c>
      <c r="M5260" s="98">
        <f>'Activity data'!I1090/'Emission factors'!$H$6*'Emission factors'!$B$37*'Emission factors'!$C$37</f>
        <v>0</v>
      </c>
      <c r="N5260" s="98">
        <f>'Activity data'!J1090/'Emission factors'!$H$6*'Emission factors'!$B$37*'Emission factors'!$C$37</f>
        <v>0</v>
      </c>
      <c r="O5260" s="98">
        <f>'Activity data'!K1090/'Emission factors'!$H$6*'Emission factors'!$B$37*'Emission factors'!$C$37</f>
        <v>0</v>
      </c>
      <c r="P5260" s="98">
        <f>'Activity data'!L1090/'Emission factors'!$H$6*'Emission factors'!$B$37*'Emission factors'!$C$37</f>
        <v>0</v>
      </c>
      <c r="Q5260" s="98">
        <f>'Activity data'!M1090/'Emission factors'!$H$6*'Emission factors'!$B$37*'Emission factors'!$C$37</f>
        <v>0</v>
      </c>
      <c r="R5260" s="98">
        <f>'Activity data'!N1090/'Emission factors'!$H$6*'Emission factors'!$B$37*'Emission factors'!$C$37</f>
        <v>0</v>
      </c>
      <c r="S5260" s="98">
        <f>'Activity data'!O1090/'Emission factors'!$H$6*'Emission factors'!$B$37*'Emission factors'!$C$37</f>
        <v>0</v>
      </c>
      <c r="T5260" s="98">
        <f>'Activity data'!P1090/'Emission factors'!$H$6*'Emission factors'!$B$37*'Emission factors'!$C$37</f>
        <v>0</v>
      </c>
      <c r="U5260" s="98">
        <f>'Activity data'!Q1090/'Emission factors'!$H$6*'Emission factors'!$B$37*'Emission factors'!$C$37</f>
        <v>0</v>
      </c>
    </row>
    <row r="5261" spans="1:21" x14ac:dyDescent="0.25">
      <c r="A5261" s="92" t="s">
        <v>11</v>
      </c>
      <c r="B5261" s="92" t="s">
        <v>12</v>
      </c>
      <c r="C5261" s="92" t="s">
        <v>47</v>
      </c>
      <c r="D5261" s="92" t="s">
        <v>47</v>
      </c>
      <c r="E5261" s="92" t="s">
        <v>41</v>
      </c>
      <c r="F5261" s="92" t="s">
        <v>34</v>
      </c>
      <c r="G5261" s="92" t="s">
        <v>97</v>
      </c>
      <c r="H5261" s="92" t="s">
        <v>16</v>
      </c>
      <c r="I5261" s="89" t="s">
        <v>192</v>
      </c>
      <c r="L5261" s="98">
        <f>'Activity data'!H1091/'Emission factors'!$H$6*'Emission factors'!$B$37*'Emission factors'!$C$37</f>
        <v>0</v>
      </c>
      <c r="M5261" s="98">
        <f>'Activity data'!I1091/'Emission factors'!$H$6*'Emission factors'!$B$37*'Emission factors'!$C$37</f>
        <v>0</v>
      </c>
      <c r="N5261" s="98">
        <f>'Activity data'!J1091/'Emission factors'!$H$6*'Emission factors'!$B$37*'Emission factors'!$C$37</f>
        <v>0</v>
      </c>
      <c r="O5261" s="98">
        <f>'Activity data'!K1091/'Emission factors'!$H$6*'Emission factors'!$B$37*'Emission factors'!$C$37</f>
        <v>0</v>
      </c>
      <c r="P5261" s="98">
        <f>'Activity data'!L1091/'Emission factors'!$H$6*'Emission factors'!$B$37*'Emission factors'!$C$37</f>
        <v>0</v>
      </c>
      <c r="Q5261" s="98">
        <f>'Activity data'!M1091/'Emission factors'!$H$6*'Emission factors'!$B$37*'Emission factors'!$C$37</f>
        <v>0</v>
      </c>
      <c r="R5261" s="98">
        <f>'Activity data'!N1091/'Emission factors'!$H$6*'Emission factors'!$B$37*'Emission factors'!$C$37</f>
        <v>0</v>
      </c>
      <c r="S5261" s="98">
        <f>'Activity data'!O1091/'Emission factors'!$H$6*'Emission factors'!$B$37*'Emission factors'!$C$37</f>
        <v>0</v>
      </c>
      <c r="T5261" s="98">
        <f>'Activity data'!P1091/'Emission factors'!$H$6*'Emission factors'!$B$37*'Emission factors'!$C$37</f>
        <v>0</v>
      </c>
      <c r="U5261" s="98">
        <f>'Activity data'!Q1091/'Emission factors'!$H$6*'Emission factors'!$B$37*'Emission factors'!$C$37</f>
        <v>0</v>
      </c>
    </row>
    <row r="5262" spans="1:21" x14ac:dyDescent="0.25">
      <c r="A5262" s="92" t="s">
        <v>11</v>
      </c>
      <c r="B5262" s="92" t="s">
        <v>12</v>
      </c>
      <c r="C5262" s="92" t="s">
        <v>47</v>
      </c>
      <c r="D5262" s="92" t="s">
        <v>47</v>
      </c>
      <c r="E5262" s="92" t="s">
        <v>41</v>
      </c>
      <c r="F5262" s="92" t="s">
        <v>34</v>
      </c>
      <c r="G5262" s="92" t="s">
        <v>97</v>
      </c>
      <c r="H5262" s="92" t="s">
        <v>16</v>
      </c>
      <c r="I5262" s="89" t="s">
        <v>206</v>
      </c>
      <c r="L5262" s="98">
        <f>'Activity data'!H1092/'Emission factors'!$H$6*'Emission factors'!$B$37*'Emission factors'!$C$37</f>
        <v>0</v>
      </c>
      <c r="M5262" s="98">
        <f>'Activity data'!I1092/'Emission factors'!$H$6*'Emission factors'!$B$37*'Emission factors'!$C$37</f>
        <v>0</v>
      </c>
      <c r="N5262" s="98">
        <f>'Activity data'!J1092/'Emission factors'!$H$6*'Emission factors'!$B$37*'Emission factors'!$C$37</f>
        <v>0</v>
      </c>
      <c r="O5262" s="98">
        <f>'Activity data'!K1092/'Emission factors'!$H$6*'Emission factors'!$B$37*'Emission factors'!$C$37</f>
        <v>0</v>
      </c>
      <c r="P5262" s="98">
        <f>'Activity data'!L1092/'Emission factors'!$H$6*'Emission factors'!$B$37*'Emission factors'!$C$37</f>
        <v>0</v>
      </c>
      <c r="Q5262" s="98">
        <f>'Activity data'!M1092/'Emission factors'!$H$6*'Emission factors'!$B$37*'Emission factors'!$C$37</f>
        <v>0</v>
      </c>
      <c r="R5262" s="98">
        <f>'Activity data'!N1092/'Emission factors'!$H$6*'Emission factors'!$B$37*'Emission factors'!$C$37</f>
        <v>0</v>
      </c>
      <c r="S5262" s="98">
        <f>'Activity data'!O1092/'Emission factors'!$H$6*'Emission factors'!$B$37*'Emission factors'!$C$37</f>
        <v>0</v>
      </c>
      <c r="T5262" s="98">
        <f>'Activity data'!P1092/'Emission factors'!$H$6*'Emission factors'!$B$37*'Emission factors'!$C$37</f>
        <v>0</v>
      </c>
      <c r="U5262" s="98">
        <f>'Activity data'!Q1092/'Emission factors'!$H$6*'Emission factors'!$B$37*'Emission factors'!$C$37</f>
        <v>0</v>
      </c>
    </row>
    <row r="5263" spans="1:21" x14ac:dyDescent="0.25">
      <c r="A5263" s="92" t="s">
        <v>11</v>
      </c>
      <c r="B5263" s="92" t="s">
        <v>12</v>
      </c>
      <c r="C5263" s="92" t="s">
        <v>47</v>
      </c>
      <c r="D5263" s="92" t="s">
        <v>47</v>
      </c>
      <c r="E5263" s="92" t="s">
        <v>41</v>
      </c>
      <c r="F5263" s="92" t="s">
        <v>34</v>
      </c>
      <c r="G5263" s="92" t="s">
        <v>97</v>
      </c>
      <c r="H5263" s="92" t="s">
        <v>16</v>
      </c>
      <c r="I5263" s="89" t="s">
        <v>220</v>
      </c>
      <c r="L5263" s="98">
        <f>'Activity data'!H1093/'Emission factors'!$H$6*'Emission factors'!$B$37*'Emission factors'!$C$37</f>
        <v>0</v>
      </c>
      <c r="M5263" s="98">
        <f>'Activity data'!I1093/'Emission factors'!$H$6*'Emission factors'!$B$37*'Emission factors'!$C$37</f>
        <v>0</v>
      </c>
      <c r="N5263" s="98">
        <f>'Activity data'!J1093/'Emission factors'!$H$6*'Emission factors'!$B$37*'Emission factors'!$C$37</f>
        <v>0</v>
      </c>
      <c r="O5263" s="98">
        <f>'Activity data'!K1093/'Emission factors'!$H$6*'Emission factors'!$B$37*'Emission factors'!$C$37</f>
        <v>0</v>
      </c>
      <c r="P5263" s="98">
        <f>'Activity data'!L1093/'Emission factors'!$H$6*'Emission factors'!$B$37*'Emission factors'!$C$37</f>
        <v>0</v>
      </c>
      <c r="Q5263" s="98">
        <f>'Activity data'!M1093/'Emission factors'!$H$6*'Emission factors'!$B$37*'Emission factors'!$C$37</f>
        <v>0</v>
      </c>
      <c r="R5263" s="98">
        <f>'Activity data'!N1093/'Emission factors'!$H$6*'Emission factors'!$B$37*'Emission factors'!$C$37</f>
        <v>0</v>
      </c>
      <c r="S5263" s="98">
        <f>'Activity data'!O1093/'Emission factors'!$H$6*'Emission factors'!$B$37*'Emission factors'!$C$37</f>
        <v>0</v>
      </c>
      <c r="T5263" s="98">
        <f>'Activity data'!P1093/'Emission factors'!$H$6*'Emission factors'!$B$37*'Emission factors'!$C$37</f>
        <v>0</v>
      </c>
      <c r="U5263" s="98">
        <f>'Activity data'!Q1093/'Emission factors'!$H$6*'Emission factors'!$B$37*'Emission factors'!$C$37</f>
        <v>0</v>
      </c>
    </row>
    <row r="5264" spans="1:21" x14ac:dyDescent="0.25">
      <c r="A5264" s="92" t="s">
        <v>11</v>
      </c>
      <c r="B5264" s="92" t="s">
        <v>12</v>
      </c>
      <c r="C5264" s="92" t="s">
        <v>47</v>
      </c>
      <c r="D5264" s="92" t="s">
        <v>47</v>
      </c>
      <c r="E5264" s="92" t="s">
        <v>41</v>
      </c>
      <c r="F5264" s="92" t="s">
        <v>34</v>
      </c>
      <c r="G5264" s="92" t="s">
        <v>97</v>
      </c>
      <c r="H5264" s="92" t="s">
        <v>16</v>
      </c>
      <c r="I5264" s="89" t="s">
        <v>193</v>
      </c>
      <c r="L5264" s="98">
        <f>'Activity data'!H1094/'Emission factors'!$H$6*'Emission factors'!$B$37*'Emission factors'!$C$37</f>
        <v>0</v>
      </c>
      <c r="M5264" s="98">
        <f>'Activity data'!I1094/'Emission factors'!$H$6*'Emission factors'!$B$37*'Emission factors'!$C$37</f>
        <v>0</v>
      </c>
      <c r="N5264" s="98">
        <f>'Activity data'!J1094/'Emission factors'!$H$6*'Emission factors'!$B$37*'Emission factors'!$C$37</f>
        <v>0</v>
      </c>
      <c r="O5264" s="98">
        <f>'Activity data'!K1094/'Emission factors'!$H$6*'Emission factors'!$B$37*'Emission factors'!$C$37</f>
        <v>0</v>
      </c>
      <c r="P5264" s="98">
        <f>'Activity data'!L1094/'Emission factors'!$H$6*'Emission factors'!$B$37*'Emission factors'!$C$37</f>
        <v>0</v>
      </c>
      <c r="Q5264" s="98">
        <f>'Activity data'!M1094/'Emission factors'!$H$6*'Emission factors'!$B$37*'Emission factors'!$C$37</f>
        <v>0</v>
      </c>
      <c r="R5264" s="98">
        <f>'Activity data'!N1094/'Emission factors'!$H$6*'Emission factors'!$B$37*'Emission factors'!$C$37</f>
        <v>0</v>
      </c>
      <c r="S5264" s="98">
        <f>'Activity data'!O1094/'Emission factors'!$H$6*'Emission factors'!$B$37*'Emission factors'!$C$37</f>
        <v>0</v>
      </c>
      <c r="T5264" s="98">
        <f>'Activity data'!P1094/'Emission factors'!$H$6*'Emission factors'!$B$37*'Emission factors'!$C$37</f>
        <v>0</v>
      </c>
      <c r="U5264" s="98">
        <f>'Activity data'!Q1094/'Emission factors'!$H$6*'Emission factors'!$B$37*'Emission factors'!$C$37</f>
        <v>0</v>
      </c>
    </row>
    <row r="5265" spans="1:21" x14ac:dyDescent="0.25">
      <c r="A5265" s="92" t="s">
        <v>11</v>
      </c>
      <c r="B5265" s="92" t="s">
        <v>12</v>
      </c>
      <c r="C5265" s="92" t="s">
        <v>47</v>
      </c>
      <c r="D5265" s="92" t="s">
        <v>47</v>
      </c>
      <c r="E5265" s="92" t="s">
        <v>41</v>
      </c>
      <c r="F5265" s="92" t="s">
        <v>34</v>
      </c>
      <c r="G5265" s="92" t="s">
        <v>97</v>
      </c>
      <c r="H5265" s="92" t="s">
        <v>16</v>
      </c>
      <c r="I5265" s="89" t="s">
        <v>259</v>
      </c>
      <c r="L5265" s="98">
        <f>'Activity data'!H1095/'Emission factors'!$H$6*'Emission factors'!$B$37*'Emission factors'!$C$37</f>
        <v>0</v>
      </c>
      <c r="M5265" s="98">
        <f>'Activity data'!I1095/'Emission factors'!$H$6*'Emission factors'!$B$37*'Emission factors'!$C$37</f>
        <v>0</v>
      </c>
      <c r="N5265" s="98">
        <f>'Activity data'!J1095/'Emission factors'!$H$6*'Emission factors'!$B$37*'Emission factors'!$C$37</f>
        <v>0</v>
      </c>
      <c r="O5265" s="98">
        <f>'Activity data'!K1095/'Emission factors'!$H$6*'Emission factors'!$B$37*'Emission factors'!$C$37</f>
        <v>0</v>
      </c>
      <c r="P5265" s="98">
        <f>'Activity data'!L1095/'Emission factors'!$H$6*'Emission factors'!$B$37*'Emission factors'!$C$37</f>
        <v>0</v>
      </c>
      <c r="Q5265" s="98">
        <f>'Activity data'!M1095/'Emission factors'!$H$6*'Emission factors'!$B$37*'Emission factors'!$C$37</f>
        <v>0</v>
      </c>
      <c r="R5265" s="98">
        <f>'Activity data'!N1095/'Emission factors'!$H$6*'Emission factors'!$B$37*'Emission factors'!$C$37</f>
        <v>0</v>
      </c>
      <c r="S5265" s="98">
        <f>'Activity data'!O1095/'Emission factors'!$H$6*'Emission factors'!$B$37*'Emission factors'!$C$37</f>
        <v>0</v>
      </c>
      <c r="T5265" s="98">
        <f>'Activity data'!P1095/'Emission factors'!$H$6*'Emission factors'!$B$37*'Emission factors'!$C$37</f>
        <v>0</v>
      </c>
      <c r="U5265" s="98">
        <f>'Activity data'!Q1095/'Emission factors'!$H$6*'Emission factors'!$B$37*'Emission factors'!$C$37</f>
        <v>0</v>
      </c>
    </row>
    <row r="5266" spans="1:21" x14ac:dyDescent="0.25">
      <c r="A5266" s="92" t="s">
        <v>11</v>
      </c>
      <c r="B5266" s="92" t="s">
        <v>12</v>
      </c>
      <c r="C5266" s="92" t="s">
        <v>47</v>
      </c>
      <c r="D5266" s="92" t="s">
        <v>47</v>
      </c>
      <c r="E5266" s="92" t="s">
        <v>41</v>
      </c>
      <c r="F5266" s="92" t="s">
        <v>34</v>
      </c>
      <c r="G5266" s="92" t="s">
        <v>97</v>
      </c>
      <c r="H5266" s="92" t="s">
        <v>16</v>
      </c>
      <c r="I5266" s="89" t="s">
        <v>223</v>
      </c>
      <c r="L5266" s="98">
        <f>'Activity data'!H1096/'Emission factors'!$H$6*'Emission factors'!$B$37*'Emission factors'!$C$37</f>
        <v>25838.087203160645</v>
      </c>
      <c r="M5266" s="98">
        <f>'Activity data'!I1096/'Emission factors'!$H$6*'Emission factors'!$B$37*'Emission factors'!$C$37</f>
        <v>29807.789663987511</v>
      </c>
      <c r="N5266" s="98">
        <f>'Activity data'!J1096/'Emission factors'!$H$6*'Emission factors'!$B$37*'Emission factors'!$C$37</f>
        <v>34160.972303832015</v>
      </c>
      <c r="O5266" s="98">
        <f>'Activity data'!K1096/'Emission factors'!$H$6*'Emission factors'!$B$37*'Emission factors'!$C$37</f>
        <v>38834.77002504238</v>
      </c>
      <c r="P5266" s="98">
        <f>'Activity data'!L1096/'Emission factors'!$H$6*'Emission factors'!$B$37*'Emission factors'!$C$37</f>
        <v>43821.354417579292</v>
      </c>
      <c r="Q5266" s="98">
        <f>'Activity data'!M1096/'Emission factors'!$H$6*'Emission factors'!$B$37*'Emission factors'!$C$37</f>
        <v>49109.524632569701</v>
      </c>
      <c r="R5266" s="98">
        <f>'Activity data'!N1096/'Emission factors'!$H$6*'Emission factors'!$B$37*'Emission factors'!$C$37</f>
        <v>59078.913440019933</v>
      </c>
      <c r="S5266" s="98">
        <f>'Activity data'!O1096/'Emission factors'!$H$6*'Emission factors'!$B$37*'Emission factors'!$C$37</f>
        <v>71772.309525253135</v>
      </c>
      <c r="T5266" s="98">
        <f>'Activity data'!P1096/'Emission factors'!$H$6*'Emission factors'!$B$37*'Emission factors'!$C$37</f>
        <v>86103.415169008702</v>
      </c>
      <c r="U5266" s="98">
        <f>'Activity data'!Q1096/'Emission factors'!$H$6*'Emission factors'!$B$37*'Emission factors'!$C$37</f>
        <v>102148.69840118145</v>
      </c>
    </row>
    <row r="5267" spans="1:21" x14ac:dyDescent="0.25">
      <c r="A5267" s="92" t="s">
        <v>11</v>
      </c>
      <c r="B5267" s="92" t="s">
        <v>12</v>
      </c>
      <c r="C5267" s="92" t="s">
        <v>47</v>
      </c>
      <c r="D5267" s="92" t="s">
        <v>47</v>
      </c>
      <c r="E5267" s="92" t="s">
        <v>41</v>
      </c>
      <c r="F5267" s="92" t="s">
        <v>34</v>
      </c>
      <c r="G5267" s="92" t="s">
        <v>97</v>
      </c>
      <c r="H5267" s="92" t="s">
        <v>16</v>
      </c>
      <c r="I5267" s="89" t="s">
        <v>221</v>
      </c>
      <c r="L5267" s="98">
        <f>'Activity data'!H1097/'Emission factors'!$H$6*'Emission factors'!$B$37*'Emission factors'!$C$37</f>
        <v>0</v>
      </c>
      <c r="M5267" s="98">
        <f>'Activity data'!I1097/'Emission factors'!$H$6*'Emission factors'!$B$37*'Emission factors'!$C$37</f>
        <v>0</v>
      </c>
      <c r="N5267" s="98">
        <f>'Activity data'!J1097/'Emission factors'!$H$6*'Emission factors'!$B$37*'Emission factors'!$C$37</f>
        <v>0</v>
      </c>
      <c r="O5267" s="98">
        <f>'Activity data'!K1097/'Emission factors'!$H$6*'Emission factors'!$B$37*'Emission factors'!$C$37</f>
        <v>0</v>
      </c>
      <c r="P5267" s="98">
        <f>'Activity data'!L1097/'Emission factors'!$H$6*'Emission factors'!$B$37*'Emission factors'!$C$37</f>
        <v>0</v>
      </c>
      <c r="Q5267" s="98">
        <f>'Activity data'!M1097/'Emission factors'!$H$6*'Emission factors'!$B$37*'Emission factors'!$C$37</f>
        <v>0</v>
      </c>
      <c r="R5267" s="98">
        <f>'Activity data'!N1097/'Emission factors'!$H$6*'Emission factors'!$B$37*'Emission factors'!$C$37</f>
        <v>0</v>
      </c>
      <c r="S5267" s="98">
        <f>'Activity data'!O1097/'Emission factors'!$H$6*'Emission factors'!$B$37*'Emission factors'!$C$37</f>
        <v>0</v>
      </c>
      <c r="T5267" s="98">
        <f>'Activity data'!P1097/'Emission factors'!$H$6*'Emission factors'!$B$37*'Emission factors'!$C$37</f>
        <v>0</v>
      </c>
      <c r="U5267" s="98">
        <f>'Activity data'!Q1097/'Emission factors'!$H$6*'Emission factors'!$B$37*'Emission factors'!$C$37</f>
        <v>0</v>
      </c>
    </row>
    <row r="5268" spans="1:21" x14ac:dyDescent="0.25">
      <c r="A5268" s="92" t="s">
        <v>11</v>
      </c>
      <c r="B5268" s="92" t="s">
        <v>12</v>
      </c>
      <c r="C5268" s="92" t="s">
        <v>47</v>
      </c>
      <c r="D5268" s="92" t="s">
        <v>47</v>
      </c>
      <c r="E5268" s="92" t="s">
        <v>41</v>
      </c>
      <c r="F5268" s="92" t="s">
        <v>34</v>
      </c>
      <c r="G5268" s="92" t="s">
        <v>97</v>
      </c>
      <c r="H5268" s="92" t="s">
        <v>16</v>
      </c>
      <c r="I5268" s="89" t="s">
        <v>222</v>
      </c>
      <c r="L5268" s="98">
        <f>'Activity data'!H1098/'Emission factors'!$H$6*'Emission factors'!$B$37*'Emission factors'!$C$37</f>
        <v>46715.803073704519</v>
      </c>
      <c r="M5268" s="98">
        <f>'Activity data'!I1098/'Emission factors'!$H$6*'Emission factors'!$B$37*'Emission factors'!$C$37</f>
        <v>49361.885825806858</v>
      </c>
      <c r="N5268" s="98">
        <f>'Activity data'!J1098/'Emission factors'!$H$6*'Emission factors'!$B$37*'Emission factors'!$C$37</f>
        <v>51821.910493215175</v>
      </c>
      <c r="O5268" s="98">
        <f>'Activity data'!K1098/'Emission factors'!$H$6*'Emission factors'!$B$37*'Emission factors'!$C$37</f>
        <v>53966.004873985708</v>
      </c>
      <c r="P5268" s="98">
        <f>'Activity data'!L1098/'Emission factors'!$H$6*'Emission factors'!$B$37*'Emission factors'!$C$37</f>
        <v>55782.446228923895</v>
      </c>
      <c r="Q5268" s="98">
        <f>'Activity data'!M1098/'Emission factors'!$H$6*'Emission factors'!$B$37*'Emission factors'!$C$37</f>
        <v>57264.599224270845</v>
      </c>
      <c r="R5268" s="98">
        <f>'Activity data'!N1098/'Emission factors'!$H$6*'Emission factors'!$B$37*'Emission factors'!$C$37</f>
        <v>69584.714583719411</v>
      </c>
      <c r="S5268" s="98">
        <f>'Activity data'!O1098/'Emission factors'!$H$6*'Emission factors'!$B$37*'Emission factors'!$C$37</f>
        <v>87899.328336344246</v>
      </c>
      <c r="T5268" s="98">
        <f>'Activity data'!P1098/'Emission factors'!$H$6*'Emission factors'!$B$37*'Emission factors'!$C$37</f>
        <v>109647.86416113796</v>
      </c>
      <c r="U5268" s="98">
        <f>'Activity data'!Q1098/'Emission factors'!$H$6*'Emission factors'!$B$37*'Emission factors'!$C$37</f>
        <v>135259.44049979615</v>
      </c>
    </row>
    <row r="5269" spans="1:21" x14ac:dyDescent="0.25">
      <c r="A5269" s="92" t="s">
        <v>11</v>
      </c>
      <c r="B5269" s="92" t="s">
        <v>12</v>
      </c>
      <c r="C5269" s="92" t="s">
        <v>47</v>
      </c>
      <c r="D5269" s="92" t="s">
        <v>47</v>
      </c>
      <c r="E5269" s="92" t="s">
        <v>41</v>
      </c>
      <c r="F5269" s="92" t="s">
        <v>34</v>
      </c>
      <c r="G5269" s="92" t="s">
        <v>97</v>
      </c>
      <c r="H5269" s="92" t="s">
        <v>16</v>
      </c>
      <c r="I5269" s="89" t="s">
        <v>201</v>
      </c>
      <c r="L5269" s="98">
        <f>'Activity data'!H1099/'Emission factors'!$H$6*'Emission factors'!$B$37*'Emission factors'!$C$37</f>
        <v>581659.21482131479</v>
      </c>
      <c r="M5269" s="98">
        <f>'Activity data'!I1099/'Emission factors'!$H$6*'Emission factors'!$B$37*'Emission factors'!$C$37</f>
        <v>644805.57731943019</v>
      </c>
      <c r="N5269" s="98">
        <f>'Activity data'!J1099/'Emission factors'!$H$6*'Emission factors'!$B$37*'Emission factors'!$C$37</f>
        <v>710146.72934722679</v>
      </c>
      <c r="O5269" s="98">
        <f>'Activity data'!K1099/'Emission factors'!$H$6*'Emission factors'!$B$37*'Emission factors'!$C$37</f>
        <v>775809.81767039082</v>
      </c>
      <c r="P5269" s="98">
        <f>'Activity data'!L1099/'Emission factors'!$H$6*'Emission factors'!$B$37*'Emission factors'!$C$37</f>
        <v>841269.52649743308</v>
      </c>
      <c r="Q5269" s="98">
        <f>'Activity data'!M1099/'Emission factors'!$H$6*'Emission factors'!$B$37*'Emission factors'!$C$37</f>
        <v>906000.32970684906</v>
      </c>
      <c r="R5269" s="98">
        <f>'Activity data'!N1099/'Emission factors'!$H$6*'Emission factors'!$B$37*'Emission factors'!$C$37</f>
        <v>992119.91669038497</v>
      </c>
      <c r="S5269" s="98">
        <f>'Activity data'!O1099/'Emission factors'!$H$6*'Emission factors'!$B$37*'Emission factors'!$C$37</f>
        <v>1081071.2424547733</v>
      </c>
      <c r="T5269" s="98">
        <f>'Activity data'!P1099/'Emission factors'!$H$6*'Emission factors'!$B$37*'Emission factors'!$C$37</f>
        <v>1163247.6551896869</v>
      </c>
      <c r="U5269" s="98">
        <f>'Activity data'!Q1099/'Emission factors'!$H$6*'Emission factors'!$B$37*'Emission factors'!$C$37</f>
        <v>1237736.0244460003</v>
      </c>
    </row>
    <row r="5270" spans="1:21" x14ac:dyDescent="0.25">
      <c r="A5270" s="92" t="s">
        <v>11</v>
      </c>
      <c r="B5270" s="92" t="s">
        <v>12</v>
      </c>
      <c r="C5270" s="92" t="s">
        <v>47</v>
      </c>
      <c r="D5270" s="92" t="s">
        <v>47</v>
      </c>
      <c r="E5270" s="92" t="s">
        <v>41</v>
      </c>
      <c r="F5270" s="92" t="s">
        <v>34</v>
      </c>
      <c r="G5270" s="92" t="s">
        <v>97</v>
      </c>
      <c r="H5270" s="92" t="s">
        <v>16</v>
      </c>
      <c r="I5270" s="89" t="s">
        <v>207</v>
      </c>
      <c r="L5270" s="98">
        <f>'Activity data'!H1100/'Emission factors'!$H$6*'Emission factors'!$B$37*'Emission factors'!$C$37</f>
        <v>0</v>
      </c>
      <c r="M5270" s="98">
        <f>'Activity data'!I1100/'Emission factors'!$H$6*'Emission factors'!$B$37*'Emission factors'!$C$37</f>
        <v>0</v>
      </c>
      <c r="N5270" s="98">
        <f>'Activity data'!J1100/'Emission factors'!$H$6*'Emission factors'!$B$37*'Emission factors'!$C$37</f>
        <v>0</v>
      </c>
      <c r="O5270" s="98">
        <f>'Activity data'!K1100/'Emission factors'!$H$6*'Emission factors'!$B$37*'Emission factors'!$C$37</f>
        <v>0</v>
      </c>
      <c r="P5270" s="98">
        <f>'Activity data'!L1100/'Emission factors'!$H$6*'Emission factors'!$B$37*'Emission factors'!$C$37</f>
        <v>0</v>
      </c>
      <c r="Q5270" s="98">
        <f>'Activity data'!M1100/'Emission factors'!$H$6*'Emission factors'!$B$37*'Emission factors'!$C$37</f>
        <v>0</v>
      </c>
      <c r="R5270" s="98">
        <f>'Activity data'!N1100/'Emission factors'!$H$6*'Emission factors'!$B$37*'Emission factors'!$C$37</f>
        <v>0</v>
      </c>
      <c r="S5270" s="98">
        <f>'Activity data'!O1100/'Emission factors'!$H$6*'Emission factors'!$B$37*'Emission factors'!$C$37</f>
        <v>0</v>
      </c>
      <c r="T5270" s="98">
        <f>'Activity data'!P1100/'Emission factors'!$H$6*'Emission factors'!$B$37*'Emission factors'!$C$37</f>
        <v>0</v>
      </c>
      <c r="U5270" s="98">
        <f>'Activity data'!Q1100/'Emission factors'!$H$6*'Emission factors'!$B$37*'Emission factors'!$C$37</f>
        <v>0</v>
      </c>
    </row>
    <row r="5271" spans="1:21" x14ac:dyDescent="0.25">
      <c r="A5271" s="92" t="s">
        <v>11</v>
      </c>
      <c r="B5271" s="92" t="s">
        <v>12</v>
      </c>
      <c r="C5271" s="92" t="s">
        <v>47</v>
      </c>
      <c r="D5271" s="92" t="s">
        <v>47</v>
      </c>
      <c r="E5271" s="92" t="s">
        <v>41</v>
      </c>
      <c r="F5271" s="92" t="s">
        <v>34</v>
      </c>
      <c r="G5271" s="92" t="s">
        <v>97</v>
      </c>
      <c r="H5271" s="92" t="s">
        <v>16</v>
      </c>
      <c r="I5271" s="89" t="s">
        <v>218</v>
      </c>
      <c r="L5271" s="98">
        <f>'Activity data'!H1101/'Emission factors'!$H$6*'Emission factors'!$B$37*'Emission factors'!$C$37</f>
        <v>0</v>
      </c>
      <c r="M5271" s="98">
        <f>'Activity data'!I1101/'Emission factors'!$H$6*'Emission factors'!$B$37*'Emission factors'!$C$37</f>
        <v>0</v>
      </c>
      <c r="N5271" s="98">
        <f>'Activity data'!J1101/'Emission factors'!$H$6*'Emission factors'!$B$37*'Emission factors'!$C$37</f>
        <v>0</v>
      </c>
      <c r="O5271" s="98">
        <f>'Activity data'!K1101/'Emission factors'!$H$6*'Emission factors'!$B$37*'Emission factors'!$C$37</f>
        <v>0</v>
      </c>
      <c r="P5271" s="98">
        <f>'Activity data'!L1101/'Emission factors'!$H$6*'Emission factors'!$B$37*'Emission factors'!$C$37</f>
        <v>0</v>
      </c>
      <c r="Q5271" s="98">
        <f>'Activity data'!M1101/'Emission factors'!$H$6*'Emission factors'!$B$37*'Emission factors'!$C$37</f>
        <v>0</v>
      </c>
      <c r="R5271" s="98">
        <f>'Activity data'!N1101/'Emission factors'!$H$6*'Emission factors'!$B$37*'Emission factors'!$C$37</f>
        <v>0</v>
      </c>
      <c r="S5271" s="98">
        <f>'Activity data'!O1101/'Emission factors'!$H$6*'Emission factors'!$B$37*'Emission factors'!$C$37</f>
        <v>0</v>
      </c>
      <c r="T5271" s="98">
        <f>'Activity data'!P1101/'Emission factors'!$H$6*'Emission factors'!$B$37*'Emission factors'!$C$37</f>
        <v>0</v>
      </c>
      <c r="U5271" s="98">
        <f>'Activity data'!Q1101/'Emission factors'!$H$6*'Emission factors'!$B$37*'Emission factors'!$C$37</f>
        <v>0</v>
      </c>
    </row>
    <row r="5272" spans="1:21" x14ac:dyDescent="0.25">
      <c r="A5272" s="92" t="s">
        <v>11</v>
      </c>
      <c r="B5272" s="92" t="s">
        <v>12</v>
      </c>
      <c r="C5272" s="92" t="s">
        <v>47</v>
      </c>
      <c r="D5272" s="92" t="s">
        <v>47</v>
      </c>
      <c r="E5272" s="92" t="s">
        <v>41</v>
      </c>
      <c r="F5272" s="92" t="s">
        <v>34</v>
      </c>
      <c r="G5272" s="92" t="s">
        <v>97</v>
      </c>
      <c r="H5272" s="92" t="s">
        <v>16</v>
      </c>
      <c r="I5272" s="89" t="s">
        <v>194</v>
      </c>
      <c r="L5272" s="98">
        <f>'Activity data'!H1102/'Emission factors'!$H$6*'Emission factors'!$B$37*'Emission factors'!$C$37</f>
        <v>0</v>
      </c>
      <c r="M5272" s="98">
        <f>'Activity data'!I1102/'Emission factors'!$H$6*'Emission factors'!$B$37*'Emission factors'!$C$37</f>
        <v>0</v>
      </c>
      <c r="N5272" s="98">
        <f>'Activity data'!J1102/'Emission factors'!$H$6*'Emission factors'!$B$37*'Emission factors'!$C$37</f>
        <v>0</v>
      </c>
      <c r="O5272" s="98">
        <f>'Activity data'!K1102/'Emission factors'!$H$6*'Emission factors'!$B$37*'Emission factors'!$C$37</f>
        <v>0</v>
      </c>
      <c r="P5272" s="98">
        <f>'Activity data'!L1102/'Emission factors'!$H$6*'Emission factors'!$B$37*'Emission factors'!$C$37</f>
        <v>0</v>
      </c>
      <c r="Q5272" s="98">
        <f>'Activity data'!M1102/'Emission factors'!$H$6*'Emission factors'!$B$37*'Emission factors'!$C$37</f>
        <v>0</v>
      </c>
      <c r="R5272" s="98">
        <f>'Activity data'!N1102/'Emission factors'!$H$6*'Emission factors'!$B$37*'Emission factors'!$C$37</f>
        <v>0</v>
      </c>
      <c r="S5272" s="98">
        <f>'Activity data'!O1102/'Emission factors'!$H$6*'Emission factors'!$B$37*'Emission factors'!$C$37</f>
        <v>0</v>
      </c>
      <c r="T5272" s="98">
        <f>'Activity data'!P1102/'Emission factors'!$H$6*'Emission factors'!$B$37*'Emission factors'!$C$37</f>
        <v>0</v>
      </c>
      <c r="U5272" s="98">
        <f>'Activity data'!Q1102/'Emission factors'!$H$6*'Emission factors'!$B$37*'Emission factors'!$C$37</f>
        <v>0</v>
      </c>
    </row>
    <row r="5273" spans="1:21" x14ac:dyDescent="0.25">
      <c r="A5273" s="92" t="s">
        <v>11</v>
      </c>
      <c r="B5273" s="92" t="s">
        <v>12</v>
      </c>
      <c r="C5273" s="92" t="s">
        <v>47</v>
      </c>
      <c r="D5273" s="92" t="s">
        <v>47</v>
      </c>
      <c r="E5273" s="92" t="s">
        <v>41</v>
      </c>
      <c r="F5273" s="92" t="s">
        <v>34</v>
      </c>
      <c r="G5273" s="92" t="s">
        <v>97</v>
      </c>
      <c r="H5273" s="92" t="s">
        <v>16</v>
      </c>
      <c r="I5273" s="92" t="s">
        <v>195</v>
      </c>
      <c r="L5273" s="98">
        <f>'Activity data'!H1103/'Emission factors'!$H$6*'Emission factors'!$B$37*'Emission factors'!$C$37</f>
        <v>0</v>
      </c>
      <c r="M5273" s="98">
        <f>'Activity data'!I1103/'Emission factors'!$H$6*'Emission factors'!$B$37*'Emission factors'!$C$37</f>
        <v>0</v>
      </c>
      <c r="N5273" s="98">
        <f>'Activity data'!J1103/'Emission factors'!$H$6*'Emission factors'!$B$37*'Emission factors'!$C$37</f>
        <v>0</v>
      </c>
      <c r="O5273" s="98">
        <f>'Activity data'!K1103/'Emission factors'!$H$6*'Emission factors'!$B$37*'Emission factors'!$C$37</f>
        <v>0</v>
      </c>
      <c r="P5273" s="98">
        <f>'Activity data'!L1103/'Emission factors'!$H$6*'Emission factors'!$B$37*'Emission factors'!$C$37</f>
        <v>0</v>
      </c>
      <c r="Q5273" s="98">
        <f>'Activity data'!M1103/'Emission factors'!$H$6*'Emission factors'!$B$37*'Emission factors'!$C$37</f>
        <v>0</v>
      </c>
      <c r="R5273" s="98">
        <f>'Activity data'!N1103/'Emission factors'!$H$6*'Emission factors'!$B$37*'Emission factors'!$C$37</f>
        <v>0</v>
      </c>
      <c r="S5273" s="98">
        <f>'Activity data'!O1103/'Emission factors'!$H$6*'Emission factors'!$B$37*'Emission factors'!$C$37</f>
        <v>0</v>
      </c>
      <c r="T5273" s="98">
        <f>'Activity data'!P1103/'Emission factors'!$H$6*'Emission factors'!$B$37*'Emission factors'!$C$37</f>
        <v>0</v>
      </c>
      <c r="U5273" s="98">
        <f>'Activity data'!Q1103/'Emission factors'!$H$6*'Emission factors'!$B$37*'Emission factors'!$C$37</f>
        <v>0</v>
      </c>
    </row>
    <row r="5274" spans="1:21" x14ac:dyDescent="0.25">
      <c r="A5274" s="92" t="s">
        <v>11</v>
      </c>
      <c r="B5274" s="92" t="s">
        <v>12</v>
      </c>
      <c r="C5274" s="92" t="s">
        <v>47</v>
      </c>
      <c r="D5274" s="92" t="s">
        <v>47</v>
      </c>
      <c r="E5274" s="92" t="s">
        <v>41</v>
      </c>
      <c r="F5274" s="92" t="s">
        <v>34</v>
      </c>
      <c r="G5274" s="92" t="s">
        <v>97</v>
      </c>
      <c r="H5274" s="92" t="s">
        <v>16</v>
      </c>
      <c r="I5274" s="89" t="s">
        <v>209</v>
      </c>
      <c r="L5274" s="98">
        <f>'Activity data'!H1104/'Emission factors'!$H$6*'Emission factors'!$B$37*'Emission factors'!$C$37</f>
        <v>177102.10116427968</v>
      </c>
      <c r="M5274" s="98">
        <f>'Activity data'!I1104/'Emission factors'!$H$6*'Emission factors'!$B$37*'Emission factors'!$C$37</f>
        <v>172938.02425696098</v>
      </c>
      <c r="N5274" s="98">
        <f>'Activity data'!J1104/'Emission factors'!$H$6*'Emission factors'!$B$37*'Emission factors'!$C$37</f>
        <v>167806.91497217654</v>
      </c>
      <c r="O5274" s="98">
        <f>'Activity data'!K1104/'Emission factors'!$H$6*'Emission factors'!$B$37*'Emission factors'!$C$37</f>
        <v>161513.85504714411</v>
      </c>
      <c r="P5274" s="98">
        <f>'Activity data'!L1104/'Emission factors'!$H$6*'Emission factors'!$B$37*'Emission factors'!$C$37</f>
        <v>154303.6825046544</v>
      </c>
      <c r="Q5274" s="98">
        <f>'Activity data'!M1104/'Emission factors'!$H$6*'Emission factors'!$B$37*'Emission factors'!$C$37</f>
        <v>225320.18762017498</v>
      </c>
      <c r="R5274" s="98">
        <f>'Activity data'!N1104/'Emission factors'!$H$6*'Emission factors'!$B$37*'Emission factors'!$C$37</f>
        <v>288656.39690082648</v>
      </c>
      <c r="S5274" s="98">
        <f>'Activity data'!O1104/'Emission factors'!$H$6*'Emission factors'!$B$37*'Emission factors'!$C$37</f>
        <v>313912.43268595042</v>
      </c>
      <c r="T5274" s="98">
        <f>'Activity data'!P1104/'Emission factors'!$H$6*'Emission factors'!$B$37*'Emission factors'!$C$37</f>
        <v>328527.27979338838</v>
      </c>
      <c r="U5274" s="98">
        <f>'Activity data'!Q1104/'Emission factors'!$H$6*'Emission factors'!$B$37*'Emission factors'!$C$37</f>
        <v>378608.80586776859</v>
      </c>
    </row>
    <row r="5275" spans="1:21" x14ac:dyDescent="0.25">
      <c r="A5275" s="92" t="s">
        <v>11</v>
      </c>
      <c r="B5275" s="92" t="s">
        <v>12</v>
      </c>
      <c r="C5275" s="92" t="s">
        <v>47</v>
      </c>
      <c r="D5275" s="92" t="s">
        <v>47</v>
      </c>
      <c r="E5275" s="92" t="s">
        <v>41</v>
      </c>
      <c r="F5275" s="92" t="s">
        <v>34</v>
      </c>
      <c r="G5275" s="92" t="s">
        <v>97</v>
      </c>
      <c r="H5275" s="92" t="s">
        <v>16</v>
      </c>
      <c r="I5275" s="89" t="s">
        <v>208</v>
      </c>
      <c r="L5275" s="98">
        <f>'Activity data'!H1105/'Emission factors'!$H$6*'Emission factors'!$B$37*'Emission factors'!$C$37</f>
        <v>146201.13719008263</v>
      </c>
      <c r="M5275" s="98">
        <f>'Activity data'!I1105/'Emission factors'!$H$6*'Emission factors'!$B$37*'Emission factors'!$C$37</f>
        <v>155365.04132231403</v>
      </c>
      <c r="N5275" s="98">
        <f>'Activity data'!J1105/'Emission factors'!$H$6*'Emission factors'!$B$37*'Emission factors'!$C$37</f>
        <v>177748.14049586776</v>
      </c>
      <c r="O5275" s="98">
        <f>'Activity data'!K1105/'Emission factors'!$H$6*'Emission factors'!$B$37*'Emission factors'!$C$37</f>
        <v>202106.21900826445</v>
      </c>
      <c r="P5275" s="98">
        <f>'Activity data'!L1105/'Emission factors'!$H$6*'Emission factors'!$B$37*'Emission factors'!$C$37</f>
        <v>239630.82644628093</v>
      </c>
      <c r="Q5275" s="98">
        <f>'Activity data'!M1105/'Emission factors'!$H$6*'Emission factors'!$B$37*'Emission factors'!$C$37</f>
        <v>298175.79731404956</v>
      </c>
      <c r="R5275" s="98">
        <f>'Activity data'!N1105/'Emission factors'!$H$6*'Emission factors'!$B$37*'Emission factors'!$C$37</f>
        <v>254420.2169438219</v>
      </c>
      <c r="S5275" s="98">
        <f>'Activity data'!O1105/'Emission factors'!$H$6*'Emission factors'!$B$37*'Emission factors'!$C$37</f>
        <v>257790.30325439744</v>
      </c>
      <c r="T5275" s="98">
        <f>'Activity data'!P1105/'Emission factors'!$H$6*'Emission factors'!$B$37*'Emission factors'!$C$37</f>
        <v>288227.40058980836</v>
      </c>
      <c r="U5275" s="98">
        <f>'Activity data'!Q1105/'Emission factors'!$H$6*'Emission factors'!$B$37*'Emission factors'!$C$37</f>
        <v>317316.98653565563</v>
      </c>
    </row>
    <row r="5276" spans="1:21" x14ac:dyDescent="0.25">
      <c r="A5276" s="92" t="s">
        <v>11</v>
      </c>
      <c r="B5276" s="92" t="s">
        <v>12</v>
      </c>
      <c r="C5276" s="92" t="s">
        <v>47</v>
      </c>
      <c r="D5276" s="92" t="s">
        <v>47</v>
      </c>
      <c r="E5276" s="92" t="s">
        <v>41</v>
      </c>
      <c r="F5276" s="92" t="s">
        <v>34</v>
      </c>
      <c r="G5276" s="92" t="s">
        <v>97</v>
      </c>
      <c r="H5276" s="92" t="s">
        <v>16</v>
      </c>
      <c r="I5276" s="89" t="s">
        <v>226</v>
      </c>
      <c r="L5276" s="98">
        <f>'Activity data'!H1106/'Emission factors'!$H$6*'Emission factors'!$B$37*'Emission factors'!$C$37</f>
        <v>17377.744057807158</v>
      </c>
      <c r="M5276" s="98">
        <f>'Activity data'!I1106/'Emission factors'!$H$6*'Emission factors'!$B$37*'Emission factors'!$C$37</f>
        <v>14639.695514133824</v>
      </c>
      <c r="N5276" s="98">
        <f>'Activity data'!J1106/'Emission factors'!$H$6*'Emission factors'!$B$37*'Emission factors'!$C$37</f>
        <v>12258.562836367139</v>
      </c>
      <c r="O5276" s="98">
        <f>'Activity data'!K1106/'Emission factors'!$H$6*'Emission factors'!$B$37*'Emission factors'!$C$37</f>
        <v>10181.658057169669</v>
      </c>
      <c r="P5276" s="98">
        <f>'Activity data'!L1106/'Emission factors'!$H$6*'Emission factors'!$B$37*'Emission factors'!$C$37</f>
        <v>8393.7566680397831</v>
      </c>
      <c r="Q5276" s="98">
        <f>'Activity data'!M1106/'Emission factors'!$H$6*'Emission factors'!$B$37*'Emission factors'!$C$37</f>
        <v>6872.2006210693162</v>
      </c>
      <c r="R5276" s="98">
        <f>'Activity data'!N1106/'Emission factors'!$H$6*'Emission factors'!$B$37*'Emission factors'!$C$37</f>
        <v>5611.6075672621555</v>
      </c>
      <c r="S5276" s="98">
        <f>'Activity data'!O1106/'Emission factors'!$H$6*'Emission factors'!$B$37*'Emission factors'!$C$37</f>
        <v>4536.5412926260351</v>
      </c>
      <c r="T5276" s="98">
        <f>'Activity data'!P1106/'Emission factors'!$H$6*'Emission factors'!$B$37*'Emission factors'!$C$37</f>
        <v>3621.2239218941654</v>
      </c>
      <c r="U5276" s="98">
        <f>'Activity data'!Q1106/'Emission factors'!$H$6*'Emission factors'!$B$37*'Emission factors'!$C$37</f>
        <v>2858.1830023256834</v>
      </c>
    </row>
    <row r="5277" spans="1:21" x14ac:dyDescent="0.25">
      <c r="A5277" s="92" t="s">
        <v>11</v>
      </c>
      <c r="B5277" s="92" t="s">
        <v>12</v>
      </c>
      <c r="C5277" s="92" t="s">
        <v>47</v>
      </c>
      <c r="D5277" s="92" t="s">
        <v>47</v>
      </c>
      <c r="E5277" s="92" t="s">
        <v>41</v>
      </c>
      <c r="F5277" s="92" t="s">
        <v>34</v>
      </c>
      <c r="G5277" s="92" t="s">
        <v>97</v>
      </c>
      <c r="H5277" s="92" t="s">
        <v>16</v>
      </c>
      <c r="I5277" s="89" t="s">
        <v>196</v>
      </c>
      <c r="L5277" s="98">
        <f>'Activity data'!H1107/'Emission factors'!$H$6*'Emission factors'!$B$37*'Emission factors'!$C$37</f>
        <v>0</v>
      </c>
      <c r="M5277" s="98">
        <f>'Activity data'!I1107/'Emission factors'!$H$6*'Emission factors'!$B$37*'Emission factors'!$C$37</f>
        <v>0</v>
      </c>
      <c r="N5277" s="98">
        <f>'Activity data'!J1107/'Emission factors'!$H$6*'Emission factors'!$B$37*'Emission factors'!$C$37</f>
        <v>0</v>
      </c>
      <c r="O5277" s="98">
        <f>'Activity data'!K1107/'Emission factors'!$H$6*'Emission factors'!$B$37*'Emission factors'!$C$37</f>
        <v>0</v>
      </c>
      <c r="P5277" s="98">
        <f>'Activity data'!L1107/'Emission factors'!$H$6*'Emission factors'!$B$37*'Emission factors'!$C$37</f>
        <v>0</v>
      </c>
      <c r="Q5277" s="98">
        <f>'Activity data'!M1107/'Emission factors'!$H$6*'Emission factors'!$B$37*'Emission factors'!$C$37</f>
        <v>0</v>
      </c>
      <c r="R5277" s="98">
        <f>'Activity data'!N1107/'Emission factors'!$H$6*'Emission factors'!$B$37*'Emission factors'!$C$37</f>
        <v>0</v>
      </c>
      <c r="S5277" s="98">
        <f>'Activity data'!O1107/'Emission factors'!$H$6*'Emission factors'!$B$37*'Emission factors'!$C$37</f>
        <v>0</v>
      </c>
      <c r="T5277" s="98">
        <f>'Activity data'!P1107/'Emission factors'!$H$6*'Emission factors'!$B$37*'Emission factors'!$C$37</f>
        <v>0</v>
      </c>
      <c r="U5277" s="98">
        <f>'Activity data'!Q1107/'Emission factors'!$H$6*'Emission factors'!$B$37*'Emission factors'!$C$37</f>
        <v>0</v>
      </c>
    </row>
    <row r="5278" spans="1:21" x14ac:dyDescent="0.25">
      <c r="A5278" s="92" t="s">
        <v>11</v>
      </c>
      <c r="B5278" s="92" t="s">
        <v>12</v>
      </c>
      <c r="C5278" s="92" t="s">
        <v>47</v>
      </c>
      <c r="D5278" s="92" t="s">
        <v>47</v>
      </c>
      <c r="E5278" s="92" t="s">
        <v>41</v>
      </c>
      <c r="F5278" s="92" t="s">
        <v>34</v>
      </c>
      <c r="G5278" s="92" t="s">
        <v>97</v>
      </c>
      <c r="H5278" s="92" t="s">
        <v>16</v>
      </c>
      <c r="I5278" s="89" t="s">
        <v>197</v>
      </c>
      <c r="L5278" s="98">
        <f>'Activity data'!H1108/'Emission factors'!$H$6*'Emission factors'!$B$37*'Emission factors'!$C$37</f>
        <v>557282.92109099799</v>
      </c>
      <c r="M5278" s="98">
        <f>'Activity data'!I1108/'Emission factors'!$H$6*'Emission factors'!$B$37*'Emission factors'!$C$37</f>
        <v>583747.53804116813</v>
      </c>
      <c r="N5278" s="98">
        <f>'Activity data'!J1108/'Emission factors'!$H$6*'Emission factors'!$B$37*'Emission factors'!$C$37</f>
        <v>607539.49506201304</v>
      </c>
      <c r="O5278" s="98">
        <f>'Activity data'!K1108/'Emission factors'!$H$6*'Emission factors'!$B$37*'Emission factors'!$C$37</f>
        <v>627203.74610205193</v>
      </c>
      <c r="P5278" s="98">
        <f>'Activity data'!L1108/'Emission factors'!$H$6*'Emission factors'!$B$37*'Emission factors'!$C$37</f>
        <v>642706.64822419337</v>
      </c>
      <c r="Q5278" s="98">
        <f>'Activity data'!M1108/'Emission factors'!$H$6*'Emission factors'!$B$37*'Emission factors'!$C$37</f>
        <v>654075.63060902711</v>
      </c>
      <c r="R5278" s="98">
        <f>'Activity data'!N1108/'Emission factors'!$H$6*'Emission factors'!$B$37*'Emission factors'!$C$37</f>
        <v>755069.90800079459</v>
      </c>
      <c r="S5278" s="98">
        <f>'Activity data'!O1108/'Emission factors'!$H$6*'Emission factors'!$B$37*'Emission factors'!$C$37</f>
        <v>896265.2411753108</v>
      </c>
      <c r="T5278" s="98">
        <f>'Activity data'!P1108/'Emission factors'!$H$6*'Emission factors'!$B$37*'Emission factors'!$C$37</f>
        <v>1050564.2754564404</v>
      </c>
      <c r="U5278" s="98">
        <f>'Activity data'!Q1108/'Emission factors'!$H$6*'Emission factors'!$B$37*'Emission factors'!$C$37</f>
        <v>1217742.3580311823</v>
      </c>
    </row>
    <row r="5279" spans="1:21" x14ac:dyDescent="0.25">
      <c r="A5279" s="92" t="s">
        <v>11</v>
      </c>
      <c r="B5279" s="92" t="s">
        <v>12</v>
      </c>
      <c r="C5279" s="92" t="s">
        <v>47</v>
      </c>
      <c r="D5279" s="92" t="s">
        <v>47</v>
      </c>
      <c r="E5279" s="92" t="s">
        <v>41</v>
      </c>
      <c r="F5279" s="92" t="s">
        <v>34</v>
      </c>
      <c r="G5279" s="92" t="s">
        <v>97</v>
      </c>
      <c r="H5279" s="92" t="s">
        <v>16</v>
      </c>
      <c r="I5279" s="89" t="s">
        <v>229</v>
      </c>
      <c r="L5279" s="98">
        <f>'Activity data'!H1109/'Emission factors'!$H$6*'Emission factors'!$B$37*'Emission factors'!$C$37</f>
        <v>0</v>
      </c>
      <c r="M5279" s="98">
        <f>'Activity data'!I1109/'Emission factors'!$H$6*'Emission factors'!$B$37*'Emission factors'!$C$37</f>
        <v>0</v>
      </c>
      <c r="N5279" s="98">
        <f>'Activity data'!J1109/'Emission factors'!$H$6*'Emission factors'!$B$37*'Emission factors'!$C$37</f>
        <v>0</v>
      </c>
      <c r="O5279" s="98">
        <f>'Activity data'!K1109/'Emission factors'!$H$6*'Emission factors'!$B$37*'Emission factors'!$C$37</f>
        <v>0</v>
      </c>
      <c r="P5279" s="98">
        <f>'Activity data'!L1109/'Emission factors'!$H$6*'Emission factors'!$B$37*'Emission factors'!$C$37</f>
        <v>0</v>
      </c>
      <c r="Q5279" s="98">
        <f>'Activity data'!M1109/'Emission factors'!$H$6*'Emission factors'!$B$37*'Emission factors'!$C$37</f>
        <v>0</v>
      </c>
      <c r="R5279" s="98">
        <f>'Activity data'!N1109/'Emission factors'!$H$6*'Emission factors'!$B$37*'Emission factors'!$C$37</f>
        <v>0</v>
      </c>
      <c r="S5279" s="98">
        <f>'Activity data'!O1109/'Emission factors'!$H$6*'Emission factors'!$B$37*'Emission factors'!$C$37</f>
        <v>0</v>
      </c>
      <c r="T5279" s="98">
        <f>'Activity data'!P1109/'Emission factors'!$H$6*'Emission factors'!$B$37*'Emission factors'!$C$37</f>
        <v>0</v>
      </c>
      <c r="U5279" s="98">
        <f>'Activity data'!Q1109/'Emission factors'!$H$6*'Emission factors'!$B$37*'Emission factors'!$C$37</f>
        <v>0</v>
      </c>
    </row>
    <row r="5280" spans="1:21" x14ac:dyDescent="0.25">
      <c r="A5280" s="92" t="s">
        <v>11</v>
      </c>
      <c r="B5280" s="92" t="s">
        <v>12</v>
      </c>
      <c r="C5280" s="92" t="s">
        <v>47</v>
      </c>
      <c r="D5280" s="92" t="s">
        <v>47</v>
      </c>
      <c r="E5280" s="92" t="s">
        <v>41</v>
      </c>
      <c r="F5280" s="92" t="s">
        <v>34</v>
      </c>
      <c r="G5280" s="92" t="s">
        <v>97</v>
      </c>
      <c r="H5280" s="92" t="s">
        <v>16</v>
      </c>
      <c r="I5280" s="89" t="s">
        <v>198</v>
      </c>
      <c r="L5280" s="98">
        <f>'Activity data'!H1110/'Emission factors'!$H$6*'Emission factors'!$B$37*'Emission factors'!$C$37</f>
        <v>0</v>
      </c>
      <c r="M5280" s="98">
        <f>'Activity data'!I1110/'Emission factors'!$H$6*'Emission factors'!$B$37*'Emission factors'!$C$37</f>
        <v>0</v>
      </c>
      <c r="N5280" s="98">
        <f>'Activity data'!J1110/'Emission factors'!$H$6*'Emission factors'!$B$37*'Emission factors'!$C$37</f>
        <v>0</v>
      </c>
      <c r="O5280" s="98">
        <f>'Activity data'!K1110/'Emission factors'!$H$6*'Emission factors'!$B$37*'Emission factors'!$C$37</f>
        <v>0</v>
      </c>
      <c r="P5280" s="98">
        <f>'Activity data'!L1110/'Emission factors'!$H$6*'Emission factors'!$B$37*'Emission factors'!$C$37</f>
        <v>0</v>
      </c>
      <c r="Q5280" s="98">
        <f>'Activity data'!M1110/'Emission factors'!$H$6*'Emission factors'!$B$37*'Emission factors'!$C$37</f>
        <v>0</v>
      </c>
      <c r="R5280" s="98">
        <f>'Activity data'!N1110/'Emission factors'!$H$6*'Emission factors'!$B$37*'Emission factors'!$C$37</f>
        <v>0</v>
      </c>
      <c r="S5280" s="98">
        <f>'Activity data'!O1110/'Emission factors'!$H$6*'Emission factors'!$B$37*'Emission factors'!$C$37</f>
        <v>0</v>
      </c>
      <c r="T5280" s="98">
        <f>'Activity data'!P1110/'Emission factors'!$H$6*'Emission factors'!$B$37*'Emission factors'!$C$37</f>
        <v>0</v>
      </c>
      <c r="U5280" s="98">
        <f>'Activity data'!Q1110/'Emission factors'!$H$6*'Emission factors'!$B$37*'Emission factors'!$C$37</f>
        <v>0</v>
      </c>
    </row>
    <row r="5281" spans="1:21" x14ac:dyDescent="0.25">
      <c r="A5281" s="92" t="s">
        <v>11</v>
      </c>
      <c r="B5281" s="92" t="s">
        <v>12</v>
      </c>
      <c r="C5281" s="92" t="s">
        <v>47</v>
      </c>
      <c r="D5281" s="92" t="s">
        <v>47</v>
      </c>
      <c r="E5281" s="92" t="s">
        <v>41</v>
      </c>
      <c r="F5281" s="92" t="s">
        <v>34</v>
      </c>
      <c r="G5281" s="92" t="s">
        <v>97</v>
      </c>
      <c r="H5281" s="92" t="s">
        <v>16</v>
      </c>
      <c r="I5281" s="89" t="s">
        <v>231</v>
      </c>
      <c r="L5281" s="98">
        <f>'Activity data'!H1111/'Emission factors'!$H$6*'Emission factors'!$B$37*'Emission factors'!$C$37</f>
        <v>0</v>
      </c>
      <c r="M5281" s="98">
        <f>'Activity data'!I1111/'Emission factors'!$H$6*'Emission factors'!$B$37*'Emission factors'!$C$37</f>
        <v>0</v>
      </c>
      <c r="N5281" s="98">
        <f>'Activity data'!J1111/'Emission factors'!$H$6*'Emission factors'!$B$37*'Emission factors'!$C$37</f>
        <v>0</v>
      </c>
      <c r="O5281" s="98">
        <f>'Activity data'!K1111/'Emission factors'!$H$6*'Emission factors'!$B$37*'Emission factors'!$C$37</f>
        <v>0</v>
      </c>
      <c r="P5281" s="98">
        <f>'Activity data'!L1111/'Emission factors'!$H$6*'Emission factors'!$B$37*'Emission factors'!$C$37</f>
        <v>0</v>
      </c>
      <c r="Q5281" s="98">
        <f>'Activity data'!M1111/'Emission factors'!$H$6*'Emission factors'!$B$37*'Emission factors'!$C$37</f>
        <v>0</v>
      </c>
      <c r="R5281" s="98">
        <f>'Activity data'!N1111/'Emission factors'!$H$6*'Emission factors'!$B$37*'Emission factors'!$C$37</f>
        <v>0</v>
      </c>
      <c r="S5281" s="98">
        <f>'Activity data'!O1111/'Emission factors'!$H$6*'Emission factors'!$B$37*'Emission factors'!$C$37</f>
        <v>0</v>
      </c>
      <c r="T5281" s="98">
        <f>'Activity data'!P1111/'Emission factors'!$H$6*'Emission factors'!$B$37*'Emission factors'!$C$37</f>
        <v>0</v>
      </c>
      <c r="U5281" s="98">
        <f>'Activity data'!Q1111/'Emission factors'!$H$6*'Emission factors'!$B$37*'Emission factors'!$C$37</f>
        <v>0</v>
      </c>
    </row>
    <row r="5282" spans="1:21" x14ac:dyDescent="0.25">
      <c r="A5282" s="92" t="s">
        <v>11</v>
      </c>
      <c r="B5282" s="92" t="s">
        <v>12</v>
      </c>
      <c r="C5282" s="92" t="s">
        <v>47</v>
      </c>
      <c r="D5282" s="92" t="s">
        <v>47</v>
      </c>
      <c r="E5282" s="92" t="s">
        <v>41</v>
      </c>
      <c r="F5282" s="92" t="s">
        <v>34</v>
      </c>
      <c r="G5282" s="92" t="s">
        <v>97</v>
      </c>
      <c r="H5282" s="92" t="s">
        <v>16</v>
      </c>
      <c r="I5282" s="89" t="s">
        <v>230</v>
      </c>
      <c r="L5282" s="98">
        <f>'Activity data'!H1112/'Emission factors'!$H$6*'Emission factors'!$B$37*'Emission factors'!$C$37</f>
        <v>0</v>
      </c>
      <c r="M5282" s="98">
        <f>'Activity data'!I1112/'Emission factors'!$H$6*'Emission factors'!$B$37*'Emission factors'!$C$37</f>
        <v>0</v>
      </c>
      <c r="N5282" s="98">
        <f>'Activity data'!J1112/'Emission factors'!$H$6*'Emission factors'!$B$37*'Emission factors'!$C$37</f>
        <v>0</v>
      </c>
      <c r="O5282" s="98">
        <f>'Activity data'!K1112/'Emission factors'!$H$6*'Emission factors'!$B$37*'Emission factors'!$C$37</f>
        <v>0</v>
      </c>
      <c r="P5282" s="98">
        <f>'Activity data'!L1112/'Emission factors'!$H$6*'Emission factors'!$B$37*'Emission factors'!$C$37</f>
        <v>0</v>
      </c>
      <c r="Q5282" s="98">
        <f>'Activity data'!M1112/'Emission factors'!$H$6*'Emission factors'!$B$37*'Emission factors'!$C$37</f>
        <v>0</v>
      </c>
      <c r="R5282" s="98">
        <f>'Activity data'!N1112/'Emission factors'!$H$6*'Emission factors'!$B$37*'Emission factors'!$C$37</f>
        <v>0</v>
      </c>
      <c r="S5282" s="98">
        <f>'Activity data'!O1112/'Emission factors'!$H$6*'Emission factors'!$B$37*'Emission factors'!$C$37</f>
        <v>0</v>
      </c>
      <c r="T5282" s="98">
        <f>'Activity data'!P1112/'Emission factors'!$H$6*'Emission factors'!$B$37*'Emission factors'!$C$37</f>
        <v>0</v>
      </c>
      <c r="U5282" s="98">
        <f>'Activity data'!Q1112/'Emission factors'!$H$6*'Emission factors'!$B$37*'Emission factors'!$C$37</f>
        <v>0</v>
      </c>
    </row>
    <row r="5283" spans="1:21" x14ac:dyDescent="0.25">
      <c r="A5283" s="92" t="s">
        <v>11</v>
      </c>
      <c r="B5283" s="92" t="s">
        <v>12</v>
      </c>
      <c r="C5283" s="92" t="s">
        <v>47</v>
      </c>
      <c r="D5283" s="92" t="s">
        <v>47</v>
      </c>
      <c r="E5283" s="92" t="s">
        <v>41</v>
      </c>
      <c r="F5283" s="92" t="s">
        <v>34</v>
      </c>
      <c r="G5283" s="92" t="s">
        <v>97</v>
      </c>
      <c r="H5283" s="92" t="s">
        <v>16</v>
      </c>
      <c r="I5283" s="89" t="s">
        <v>303</v>
      </c>
      <c r="L5283" s="98">
        <f>'Activity data'!H1113/'Emission factors'!$H$6*'Emission factors'!$B$37*'Emission factors'!$C$37</f>
        <v>144137.4580198749</v>
      </c>
      <c r="M5283" s="98">
        <f>'Activity data'!I1113/'Emission factors'!$H$6*'Emission factors'!$B$37*'Emission factors'!$C$37</f>
        <v>139800.22655330593</v>
      </c>
      <c r="N5283" s="98">
        <f>'Activity data'!J1113/'Emission factors'!$H$6*'Emission factors'!$B$37*'Emission factors'!$C$37</f>
        <v>134740.02449006733</v>
      </c>
      <c r="O5283" s="98">
        <f>'Activity data'!K1113/'Emission factors'!$H$6*'Emission factors'!$B$37*'Emission factors'!$C$37</f>
        <v>128814.73219663615</v>
      </c>
      <c r="P5283" s="98">
        <f>'Activity data'!L1113/'Emission factors'!$H$6*'Emission factors'!$B$37*'Emission factors'!$C$37</f>
        <v>122236.43839261403</v>
      </c>
      <c r="Q5283" s="98">
        <f>'Activity data'!M1113/'Emission factors'!$H$6*'Emission factors'!$B$37*'Emission factors'!$C$37</f>
        <v>115197.65841897741</v>
      </c>
      <c r="R5283" s="98">
        <f>'Activity data'!N1113/'Emission factors'!$H$6*'Emission factors'!$B$37*'Emission factors'!$C$37</f>
        <v>121040.19014731719</v>
      </c>
      <c r="S5283" s="98">
        <f>'Activity data'!O1113/'Emission factors'!$H$6*'Emission factors'!$B$37*'Emission factors'!$C$37</f>
        <v>130515.80502862557</v>
      </c>
      <c r="T5283" s="98">
        <f>'Activity data'!P1113/'Emission factors'!$H$6*'Emission factors'!$B$37*'Emission factors'!$C$37</f>
        <v>138970.68880380303</v>
      </c>
      <c r="U5283" s="98">
        <f>'Activity data'!Q1113/'Emission factors'!$H$6*'Emission factors'!$B$37*'Emission factors'!$C$37</f>
        <v>146325.55746025612</v>
      </c>
    </row>
    <row r="5284" spans="1:21" x14ac:dyDescent="0.25">
      <c r="A5284" s="92" t="s">
        <v>11</v>
      </c>
      <c r="B5284" s="92" t="s">
        <v>12</v>
      </c>
      <c r="C5284" s="92" t="s">
        <v>47</v>
      </c>
      <c r="D5284" s="92" t="s">
        <v>47</v>
      </c>
      <c r="E5284" s="92" t="s">
        <v>41</v>
      </c>
      <c r="F5284" s="92" t="s">
        <v>34</v>
      </c>
      <c r="G5284" s="92" t="s">
        <v>97</v>
      </c>
      <c r="H5284" s="92" t="s">
        <v>16</v>
      </c>
      <c r="I5284" s="89" t="s">
        <v>225</v>
      </c>
      <c r="L5284" s="98">
        <f>'Activity data'!H1114/'Emission factors'!$H$6*'Emission factors'!$B$37*'Emission factors'!$C$37</f>
        <v>25060.711630885868</v>
      </c>
      <c r="M5284" s="98">
        <f>'Activity data'!I1114/'Emission factors'!$H$6*'Emission factors'!$B$37*'Emission factors'!$C$37</f>
        <v>24042.013686021106</v>
      </c>
      <c r="N5284" s="98">
        <f>'Activity data'!J1114/'Emission factors'!$H$6*'Emission factors'!$B$37*'Emission factors'!$C$37</f>
        <v>22919.987941044841</v>
      </c>
      <c r="O5284" s="98">
        <f>'Activity data'!K1114/'Emission factors'!$H$6*'Emission factors'!$B$37*'Emission factors'!$C$37</f>
        <v>21673.918681485833</v>
      </c>
      <c r="P5284" s="98">
        <f>'Activity data'!L1114/'Emission factors'!$H$6*'Emission factors'!$B$37*'Emission factors'!$C$37</f>
        <v>20343.523891985598</v>
      </c>
      <c r="Q5284" s="98">
        <f>'Activity data'!M1114/'Emission factors'!$H$6*'Emission factors'!$B$37*'Emission factors'!$C$37</f>
        <v>18963.664819392357</v>
      </c>
      <c r="R5284" s="98">
        <f>'Activity data'!N1114/'Emission factors'!$H$6*'Emission factors'!$B$37*'Emission factors'!$C$37</f>
        <v>23282.694137595223</v>
      </c>
      <c r="S5284" s="98">
        <f>'Activity data'!O1114/'Emission factors'!$H$6*'Emission factors'!$B$37*'Emission factors'!$C$37</f>
        <v>30725.063817100643</v>
      </c>
      <c r="T5284" s="98">
        <f>'Activity data'!P1114/'Emission factors'!$H$6*'Emission factors'!$B$37*'Emission factors'!$C$37</f>
        <v>40040.501070859231</v>
      </c>
      <c r="U5284" s="98">
        <f>'Activity data'!Q1114/'Emission factors'!$H$6*'Emission factors'!$B$37*'Emission factors'!$C$37</f>
        <v>51601.596693782449</v>
      </c>
    </row>
    <row r="5285" spans="1:21" x14ac:dyDescent="0.25">
      <c r="A5285" s="92" t="s">
        <v>11</v>
      </c>
      <c r="B5285" s="92" t="s">
        <v>12</v>
      </c>
      <c r="C5285" s="92" t="s">
        <v>47</v>
      </c>
      <c r="D5285" s="92" t="s">
        <v>47</v>
      </c>
      <c r="E5285" s="92" t="s">
        <v>41</v>
      </c>
      <c r="F5285" s="92" t="s">
        <v>34</v>
      </c>
      <c r="G5285" s="92" t="s">
        <v>97</v>
      </c>
      <c r="H5285" s="92" t="s">
        <v>16</v>
      </c>
      <c r="I5285" s="89" t="s">
        <v>205</v>
      </c>
      <c r="L5285" s="98">
        <f>'Activity data'!H1115/'Emission factors'!$H$6*'Emission factors'!$B$37*'Emission factors'!$C$37</f>
        <v>0</v>
      </c>
      <c r="M5285" s="98">
        <f>'Activity data'!I1115/'Emission factors'!$H$6*'Emission factors'!$B$37*'Emission factors'!$C$37</f>
        <v>0</v>
      </c>
      <c r="N5285" s="98">
        <f>'Activity data'!J1115/'Emission factors'!$H$6*'Emission factors'!$B$37*'Emission factors'!$C$37</f>
        <v>0</v>
      </c>
      <c r="O5285" s="98">
        <f>'Activity data'!K1115/'Emission factors'!$H$6*'Emission factors'!$B$37*'Emission factors'!$C$37</f>
        <v>0</v>
      </c>
      <c r="P5285" s="98">
        <f>'Activity data'!L1115/'Emission factors'!$H$6*'Emission factors'!$B$37*'Emission factors'!$C$37</f>
        <v>0</v>
      </c>
      <c r="Q5285" s="98">
        <f>'Activity data'!M1115/'Emission factors'!$H$6*'Emission factors'!$B$37*'Emission factors'!$C$37</f>
        <v>0</v>
      </c>
      <c r="R5285" s="98">
        <f>'Activity data'!N1115/'Emission factors'!$H$6*'Emission factors'!$B$37*'Emission factors'!$C$37</f>
        <v>0</v>
      </c>
      <c r="S5285" s="98">
        <f>'Activity data'!O1115/'Emission factors'!$H$6*'Emission factors'!$B$37*'Emission factors'!$C$37</f>
        <v>0</v>
      </c>
      <c r="T5285" s="98">
        <f>'Activity data'!P1115/'Emission factors'!$H$6*'Emission factors'!$B$37*'Emission factors'!$C$37</f>
        <v>0</v>
      </c>
      <c r="U5285" s="98">
        <f>'Activity data'!Q1115/'Emission factors'!$H$6*'Emission factors'!$B$37*'Emission factors'!$C$37</f>
        <v>0</v>
      </c>
    </row>
    <row r="5286" spans="1:21" x14ac:dyDescent="0.25">
      <c r="A5286" s="92" t="s">
        <v>11</v>
      </c>
      <c r="B5286" s="92" t="s">
        <v>12</v>
      </c>
      <c r="C5286" s="92" t="s">
        <v>47</v>
      </c>
      <c r="D5286" s="92" t="s">
        <v>47</v>
      </c>
      <c r="E5286" s="92" t="s">
        <v>41</v>
      </c>
      <c r="F5286" s="92" t="s">
        <v>34</v>
      </c>
      <c r="G5286" s="92" t="s">
        <v>97</v>
      </c>
      <c r="H5286" s="92" t="s">
        <v>16</v>
      </c>
      <c r="I5286" s="89" t="s">
        <v>204</v>
      </c>
      <c r="L5286" s="98">
        <f>'Activity data'!H1116/'Emission factors'!$H$6*'Emission factors'!$B$37*'Emission factors'!$C$37</f>
        <v>0</v>
      </c>
      <c r="M5286" s="98">
        <f>'Activity data'!I1116/'Emission factors'!$H$6*'Emission factors'!$B$37*'Emission factors'!$C$37</f>
        <v>0</v>
      </c>
      <c r="N5286" s="98">
        <f>'Activity data'!J1116/'Emission factors'!$H$6*'Emission factors'!$B$37*'Emission factors'!$C$37</f>
        <v>0</v>
      </c>
      <c r="O5286" s="98">
        <f>'Activity data'!K1116/'Emission factors'!$H$6*'Emission factors'!$B$37*'Emission factors'!$C$37</f>
        <v>0</v>
      </c>
      <c r="P5286" s="98">
        <f>'Activity data'!L1116/'Emission factors'!$H$6*'Emission factors'!$B$37*'Emission factors'!$C$37</f>
        <v>0</v>
      </c>
      <c r="Q5286" s="98">
        <f>'Activity data'!M1116/'Emission factors'!$H$6*'Emission factors'!$B$37*'Emission factors'!$C$37</f>
        <v>0</v>
      </c>
      <c r="R5286" s="98">
        <f>'Activity data'!N1116/'Emission factors'!$H$6*'Emission factors'!$B$37*'Emission factors'!$C$37</f>
        <v>0</v>
      </c>
      <c r="S5286" s="98">
        <f>'Activity data'!O1116/'Emission factors'!$H$6*'Emission factors'!$B$37*'Emission factors'!$C$37</f>
        <v>0</v>
      </c>
      <c r="T5286" s="98">
        <f>'Activity data'!P1116/'Emission factors'!$H$6*'Emission factors'!$B$37*'Emission factors'!$C$37</f>
        <v>0</v>
      </c>
      <c r="U5286" s="98">
        <f>'Activity data'!Q1116/'Emission factors'!$H$6*'Emission factors'!$B$37*'Emission factors'!$C$37</f>
        <v>0</v>
      </c>
    </row>
    <row r="5287" spans="1:21" x14ac:dyDescent="0.25">
      <c r="A5287" s="92" t="s">
        <v>11</v>
      </c>
      <c r="B5287" s="92" t="s">
        <v>12</v>
      </c>
      <c r="C5287" s="92" t="s">
        <v>47</v>
      </c>
      <c r="D5287" s="92" t="s">
        <v>47</v>
      </c>
      <c r="E5287" s="92" t="s">
        <v>41</v>
      </c>
      <c r="F5287" s="92" t="s">
        <v>34</v>
      </c>
      <c r="G5287" s="92" t="s">
        <v>97</v>
      </c>
      <c r="H5287" s="92" t="s">
        <v>16</v>
      </c>
      <c r="I5287" s="89" t="s">
        <v>228</v>
      </c>
      <c r="L5287" s="98">
        <f>'Activity data'!H1117/'Emission factors'!$H$6*'Emission factors'!$B$37*'Emission factors'!$C$37</f>
        <v>0</v>
      </c>
      <c r="M5287" s="98">
        <f>'Activity data'!I1117/'Emission factors'!$H$6*'Emission factors'!$B$37*'Emission factors'!$C$37</f>
        <v>0</v>
      </c>
      <c r="N5287" s="98">
        <f>'Activity data'!J1117/'Emission factors'!$H$6*'Emission factors'!$B$37*'Emission factors'!$C$37</f>
        <v>0</v>
      </c>
      <c r="O5287" s="98">
        <f>'Activity data'!K1117/'Emission factors'!$H$6*'Emission factors'!$B$37*'Emission factors'!$C$37</f>
        <v>0</v>
      </c>
      <c r="P5287" s="98">
        <f>'Activity data'!L1117/'Emission factors'!$H$6*'Emission factors'!$B$37*'Emission factors'!$C$37</f>
        <v>0</v>
      </c>
      <c r="Q5287" s="98">
        <f>'Activity data'!M1117/'Emission factors'!$H$6*'Emission factors'!$B$37*'Emission factors'!$C$37</f>
        <v>0</v>
      </c>
      <c r="R5287" s="98">
        <f>'Activity data'!N1117/'Emission factors'!$H$6*'Emission factors'!$B$37*'Emission factors'!$C$37</f>
        <v>0</v>
      </c>
      <c r="S5287" s="98">
        <f>'Activity data'!O1117/'Emission factors'!$H$6*'Emission factors'!$B$37*'Emission factors'!$C$37</f>
        <v>0</v>
      </c>
      <c r="T5287" s="98">
        <f>'Activity data'!P1117/'Emission factors'!$H$6*'Emission factors'!$B$37*'Emission factors'!$C$37</f>
        <v>0</v>
      </c>
      <c r="U5287" s="98">
        <f>'Activity data'!Q1117/'Emission factors'!$H$6*'Emission factors'!$B$37*'Emission factors'!$C$37</f>
        <v>0</v>
      </c>
    </row>
    <row r="5288" spans="1:21" x14ac:dyDescent="0.25">
      <c r="A5288" s="92" t="s">
        <v>11</v>
      </c>
      <c r="B5288" s="92" t="s">
        <v>12</v>
      </c>
      <c r="C5288" s="92" t="s">
        <v>47</v>
      </c>
      <c r="D5288" s="92" t="s">
        <v>47</v>
      </c>
      <c r="E5288" s="92" t="s">
        <v>41</v>
      </c>
      <c r="F5288" s="92" t="s">
        <v>34</v>
      </c>
      <c r="G5288" s="92" t="s">
        <v>97</v>
      </c>
      <c r="H5288" s="92" t="s">
        <v>16</v>
      </c>
      <c r="I5288" s="89" t="s">
        <v>202</v>
      </c>
      <c r="L5288" s="98">
        <f>'Activity data'!H1118/'Emission factors'!$H$6*'Emission factors'!$B$37*'Emission factors'!$C$37</f>
        <v>343317.60862405511</v>
      </c>
      <c r="M5288" s="98">
        <f>'Activity data'!I1118/'Emission factors'!$H$6*'Emission factors'!$B$37*'Emission factors'!$C$37</f>
        <v>379936.67690998618</v>
      </c>
      <c r="N5288" s="98">
        <f>'Activity data'!J1118/'Emission factors'!$H$6*'Emission factors'!$B$37*'Emission factors'!$C$37</f>
        <v>417721.39268508798</v>
      </c>
      <c r="O5288" s="98">
        <f>'Activity data'!K1118/'Emission factors'!$H$6*'Emission factors'!$B$37*'Emission factors'!$C$37</f>
        <v>455564.62498615897</v>
      </c>
      <c r="P5288" s="98">
        <f>'Activity data'!L1118/'Emission factors'!$H$6*'Emission factors'!$B$37*'Emission factors'!$C$37</f>
        <v>493157.78790982685</v>
      </c>
      <c r="Q5288" s="98">
        <f>'Activity data'!M1118/'Emission factors'!$H$6*'Emission factors'!$B$37*'Emission factors'!$C$37</f>
        <v>530194.28469548025</v>
      </c>
      <c r="R5288" s="98">
        <f>'Activity data'!N1118/'Emission factors'!$H$6*'Emission factors'!$B$37*'Emission factors'!$C$37</f>
        <v>547061.97833223222</v>
      </c>
      <c r="S5288" s="98">
        <f>'Activity data'!O1118/'Emission factors'!$H$6*'Emission factors'!$B$37*'Emission factors'!$C$37</f>
        <v>551668.5794879921</v>
      </c>
      <c r="T5288" s="98">
        <f>'Activity data'!P1118/'Emission factors'!$H$6*'Emission factors'!$B$37*'Emission factors'!$C$37</f>
        <v>549337.42472510389</v>
      </c>
      <c r="U5288" s="98">
        <f>'Activity data'!Q1118/'Emission factors'!$H$6*'Emission factors'!$B$37*'Emission factors'!$C$37</f>
        <v>540915.98589788564</v>
      </c>
    </row>
    <row r="5289" spans="1:21" x14ac:dyDescent="0.25">
      <c r="A5289" s="92" t="s">
        <v>11</v>
      </c>
      <c r="B5289" s="92" t="s">
        <v>12</v>
      </c>
      <c r="C5289" s="92" t="s">
        <v>47</v>
      </c>
      <c r="D5289" s="92" t="s">
        <v>47</v>
      </c>
      <c r="E5289" s="92" t="s">
        <v>41</v>
      </c>
      <c r="F5289" s="92" t="s">
        <v>34</v>
      </c>
      <c r="G5289" s="92" t="s">
        <v>97</v>
      </c>
      <c r="H5289" s="92" t="s">
        <v>16</v>
      </c>
      <c r="I5289" s="89" t="s">
        <v>190</v>
      </c>
      <c r="L5289" s="98">
        <f>'Activity data'!H1119/'Emission factors'!$H$6*'Emission factors'!$B$37*'Emission factors'!$C$37</f>
        <v>0</v>
      </c>
      <c r="M5289" s="98">
        <f>'Activity data'!I1119/'Emission factors'!$H$6*'Emission factors'!$B$37*'Emission factors'!$C$37</f>
        <v>0</v>
      </c>
      <c r="N5289" s="98">
        <f>'Activity data'!J1119/'Emission factors'!$H$6*'Emission factors'!$B$37*'Emission factors'!$C$37</f>
        <v>0</v>
      </c>
      <c r="O5289" s="98">
        <f>'Activity data'!K1119/'Emission factors'!$H$6*'Emission factors'!$B$37*'Emission factors'!$C$37</f>
        <v>0</v>
      </c>
      <c r="P5289" s="98">
        <f>'Activity data'!L1119/'Emission factors'!$H$6*'Emission factors'!$B$37*'Emission factors'!$C$37</f>
        <v>0</v>
      </c>
      <c r="Q5289" s="98">
        <f>'Activity data'!M1119/'Emission factors'!$H$6*'Emission factors'!$B$37*'Emission factors'!$C$37</f>
        <v>0</v>
      </c>
      <c r="R5289" s="98">
        <f>'Activity data'!N1119/'Emission factors'!$H$6*'Emission factors'!$B$37*'Emission factors'!$C$37</f>
        <v>0</v>
      </c>
      <c r="S5289" s="98">
        <f>'Activity data'!O1119/'Emission factors'!$H$6*'Emission factors'!$B$37*'Emission factors'!$C$37</f>
        <v>0</v>
      </c>
      <c r="T5289" s="98">
        <f>'Activity data'!P1119/'Emission factors'!$H$6*'Emission factors'!$B$37*'Emission factors'!$C$37</f>
        <v>0</v>
      </c>
      <c r="U5289" s="98">
        <f>'Activity data'!Q1119/'Emission factors'!$H$6*'Emission factors'!$B$37*'Emission factors'!$C$37</f>
        <v>0</v>
      </c>
    </row>
    <row r="5290" spans="1:21" x14ac:dyDescent="0.25">
      <c r="A5290" s="92" t="s">
        <v>11</v>
      </c>
      <c r="B5290" s="92" t="s">
        <v>12</v>
      </c>
      <c r="C5290" s="92" t="s">
        <v>47</v>
      </c>
      <c r="D5290" s="92" t="s">
        <v>47</v>
      </c>
      <c r="E5290" s="92" t="s">
        <v>41</v>
      </c>
      <c r="F5290" s="92" t="s">
        <v>34</v>
      </c>
      <c r="G5290" s="92" t="s">
        <v>97</v>
      </c>
      <c r="H5290" s="92" t="s">
        <v>16</v>
      </c>
      <c r="I5290" s="89" t="s">
        <v>210</v>
      </c>
      <c r="L5290" s="98">
        <f>'Activity data'!H1120/'Emission factors'!$H$6*'Emission factors'!$B$37*'Emission factors'!$C$37</f>
        <v>0</v>
      </c>
      <c r="M5290" s="98">
        <f>'Activity data'!I1120/'Emission factors'!$H$6*'Emission factors'!$B$37*'Emission factors'!$C$37</f>
        <v>0</v>
      </c>
      <c r="N5290" s="98">
        <f>'Activity data'!J1120/'Emission factors'!$H$6*'Emission factors'!$B$37*'Emission factors'!$C$37</f>
        <v>0</v>
      </c>
      <c r="O5290" s="98">
        <f>'Activity data'!K1120/'Emission factors'!$H$6*'Emission factors'!$B$37*'Emission factors'!$C$37</f>
        <v>0</v>
      </c>
      <c r="P5290" s="98">
        <f>'Activity data'!L1120/'Emission factors'!$H$6*'Emission factors'!$B$37*'Emission factors'!$C$37</f>
        <v>0</v>
      </c>
      <c r="Q5290" s="98">
        <f>'Activity data'!M1120/'Emission factors'!$H$6*'Emission factors'!$B$37*'Emission factors'!$C$37</f>
        <v>0</v>
      </c>
      <c r="R5290" s="98">
        <f>'Activity data'!N1120/'Emission factors'!$H$6*'Emission factors'!$B$37*'Emission factors'!$C$37</f>
        <v>0</v>
      </c>
      <c r="S5290" s="98">
        <f>'Activity data'!O1120/'Emission factors'!$H$6*'Emission factors'!$B$37*'Emission factors'!$C$37</f>
        <v>0</v>
      </c>
      <c r="T5290" s="98">
        <f>'Activity data'!P1120/'Emission factors'!$H$6*'Emission factors'!$B$37*'Emission factors'!$C$37</f>
        <v>0</v>
      </c>
      <c r="U5290" s="98">
        <f>'Activity data'!Q1120/'Emission factors'!$H$6*'Emission factors'!$B$37*'Emission factors'!$C$37</f>
        <v>0</v>
      </c>
    </row>
    <row r="5291" spans="1:21" x14ac:dyDescent="0.25">
      <c r="A5291" s="92" t="s">
        <v>11</v>
      </c>
      <c r="B5291" s="92" t="s">
        <v>12</v>
      </c>
      <c r="C5291" s="92" t="s">
        <v>47</v>
      </c>
      <c r="D5291" s="92" t="s">
        <v>47</v>
      </c>
      <c r="E5291" s="92" t="s">
        <v>41</v>
      </c>
      <c r="F5291" s="92" t="s">
        <v>34</v>
      </c>
      <c r="G5291" s="92" t="s">
        <v>97</v>
      </c>
      <c r="H5291" s="92" t="s">
        <v>16</v>
      </c>
      <c r="I5291" s="89" t="s">
        <v>199</v>
      </c>
      <c r="L5291" s="98">
        <f>'Activity data'!H1121/'Emission factors'!$H$6*'Emission factors'!$B$37*'Emission factors'!$C$37</f>
        <v>0</v>
      </c>
      <c r="M5291" s="98">
        <f>'Activity data'!I1121/'Emission factors'!$H$6*'Emission factors'!$B$37*'Emission factors'!$C$37</f>
        <v>0</v>
      </c>
      <c r="N5291" s="98">
        <f>'Activity data'!J1121/'Emission factors'!$H$6*'Emission factors'!$B$37*'Emission factors'!$C$37</f>
        <v>0</v>
      </c>
      <c r="O5291" s="98">
        <f>'Activity data'!K1121/'Emission factors'!$H$6*'Emission factors'!$B$37*'Emission factors'!$C$37</f>
        <v>0</v>
      </c>
      <c r="P5291" s="98">
        <f>'Activity data'!L1121/'Emission factors'!$H$6*'Emission factors'!$B$37*'Emission factors'!$C$37</f>
        <v>0</v>
      </c>
      <c r="Q5291" s="98">
        <f>'Activity data'!M1121/'Emission factors'!$H$6*'Emission factors'!$B$37*'Emission factors'!$C$37</f>
        <v>0</v>
      </c>
      <c r="R5291" s="98">
        <f>'Activity data'!N1121/'Emission factors'!$H$6*'Emission factors'!$B$37*'Emission factors'!$C$37</f>
        <v>0</v>
      </c>
      <c r="S5291" s="98">
        <f>'Activity data'!O1121/'Emission factors'!$H$6*'Emission factors'!$B$37*'Emission factors'!$C$37</f>
        <v>0</v>
      </c>
      <c r="T5291" s="98">
        <f>'Activity data'!P1121/'Emission factors'!$H$6*'Emission factors'!$B$37*'Emission factors'!$C$37</f>
        <v>0</v>
      </c>
      <c r="U5291" s="98">
        <f>'Activity data'!Q1121/'Emission factors'!$H$6*'Emission factors'!$B$37*'Emission factors'!$C$37</f>
        <v>0</v>
      </c>
    </row>
    <row r="5292" spans="1:21" x14ac:dyDescent="0.25">
      <c r="A5292" s="92" t="s">
        <v>11</v>
      </c>
      <c r="B5292" s="92" t="s">
        <v>12</v>
      </c>
      <c r="C5292" s="92" t="s">
        <v>47</v>
      </c>
      <c r="D5292" s="92" t="s">
        <v>47</v>
      </c>
      <c r="E5292" s="92" t="s">
        <v>41</v>
      </c>
      <c r="F5292" s="92" t="s">
        <v>34</v>
      </c>
      <c r="G5292" s="92" t="s">
        <v>97</v>
      </c>
      <c r="H5292" s="92" t="s">
        <v>16</v>
      </c>
      <c r="I5292" s="89" t="s">
        <v>233</v>
      </c>
      <c r="L5292" s="98">
        <f>'Activity data'!H1122/'Emission factors'!$H$6*'Emission factors'!$B$37*'Emission factors'!$C$37</f>
        <v>0</v>
      </c>
      <c r="M5292" s="98">
        <f>'Activity data'!I1122/'Emission factors'!$H$6*'Emission factors'!$B$37*'Emission factors'!$C$37</f>
        <v>0</v>
      </c>
      <c r="N5292" s="98">
        <f>'Activity data'!J1122/'Emission factors'!$H$6*'Emission factors'!$B$37*'Emission factors'!$C$37</f>
        <v>0</v>
      </c>
      <c r="O5292" s="98">
        <f>'Activity data'!K1122/'Emission factors'!$H$6*'Emission factors'!$B$37*'Emission factors'!$C$37</f>
        <v>0</v>
      </c>
      <c r="P5292" s="98">
        <f>'Activity data'!L1122/'Emission factors'!$H$6*'Emission factors'!$B$37*'Emission factors'!$C$37</f>
        <v>0</v>
      </c>
      <c r="Q5292" s="98">
        <f>'Activity data'!M1122/'Emission factors'!$H$6*'Emission factors'!$B$37*'Emission factors'!$C$37</f>
        <v>0</v>
      </c>
      <c r="R5292" s="98">
        <f>'Activity data'!N1122/'Emission factors'!$H$6*'Emission factors'!$B$37*'Emission factors'!$C$37</f>
        <v>0</v>
      </c>
      <c r="S5292" s="98">
        <f>'Activity data'!O1122/'Emission factors'!$H$6*'Emission factors'!$B$37*'Emission factors'!$C$37</f>
        <v>0</v>
      </c>
      <c r="T5292" s="98">
        <f>'Activity data'!P1122/'Emission factors'!$H$6*'Emission factors'!$B$37*'Emission factors'!$C$37</f>
        <v>0</v>
      </c>
      <c r="U5292" s="98">
        <f>'Activity data'!Q1122/'Emission factors'!$H$6*'Emission factors'!$B$37*'Emission factors'!$C$37</f>
        <v>0</v>
      </c>
    </row>
    <row r="5293" spans="1:21" x14ac:dyDescent="0.25">
      <c r="A5293" s="92" t="s">
        <v>11</v>
      </c>
      <c r="B5293" s="92" t="s">
        <v>12</v>
      </c>
      <c r="C5293" s="92" t="s">
        <v>47</v>
      </c>
      <c r="D5293" s="92" t="s">
        <v>47</v>
      </c>
      <c r="E5293" s="92" t="s">
        <v>41</v>
      </c>
      <c r="F5293" s="92" t="s">
        <v>34</v>
      </c>
      <c r="G5293" s="92" t="s">
        <v>97</v>
      </c>
      <c r="H5293" s="92" t="s">
        <v>16</v>
      </c>
      <c r="I5293" s="89" t="s">
        <v>200</v>
      </c>
      <c r="L5293" s="98">
        <f>'Activity data'!H1123/'Emission factors'!$H$6*'Emission factors'!$B$37*'Emission factors'!$C$37</f>
        <v>320612.66810353234</v>
      </c>
      <c r="M5293" s="98">
        <f>'Activity data'!I1123/'Emission factors'!$H$6*'Emission factors'!$B$37*'Emission factors'!$C$37</f>
        <v>379966.99763148156</v>
      </c>
      <c r="N5293" s="98">
        <f>'Activity data'!J1123/'Emission factors'!$H$6*'Emission factors'!$B$37*'Emission factors'!$C$37</f>
        <v>447325.31174621457</v>
      </c>
      <c r="O5293" s="98">
        <f>'Activity data'!K1123/'Emission factors'!$H$6*'Emission factors'!$B$37*'Emission factors'!$C$37</f>
        <v>522387.26963947259</v>
      </c>
      <c r="P5293" s="98">
        <f>'Activity data'!L1123/'Emission factors'!$H$6*'Emission factors'!$B$37*'Emission factors'!$C$37</f>
        <v>605532.50203860912</v>
      </c>
      <c r="Q5293" s="98">
        <f>'Activity data'!M1123/'Emission factors'!$H$6*'Emission factors'!$B$37*'Emission factors'!$C$37</f>
        <v>697105.0746614479</v>
      </c>
      <c r="R5293" s="98">
        <f>'Activity data'!N1123/'Emission factors'!$H$6*'Emission factors'!$B$37*'Emission factors'!$C$37</f>
        <v>640189.76403271593</v>
      </c>
      <c r="S5293" s="98">
        <f>'Activity data'!O1123/'Emission factors'!$H$6*'Emission factors'!$B$37*'Emission factors'!$C$37</f>
        <v>539664.87601882953</v>
      </c>
      <c r="T5293" s="98">
        <f>'Activity data'!P1123/'Emission factors'!$H$6*'Emission factors'!$B$37*'Emission factors'!$C$37</f>
        <v>449197.90195646993</v>
      </c>
      <c r="U5293" s="98">
        <f>'Activity data'!Q1123/'Emission factors'!$H$6*'Emission factors'!$B$37*'Emission factors'!$C$37</f>
        <v>369709.3859344761</v>
      </c>
    </row>
    <row r="5294" spans="1:21" x14ac:dyDescent="0.25">
      <c r="A5294" s="92" t="s">
        <v>11</v>
      </c>
      <c r="B5294" s="92" t="s">
        <v>12</v>
      </c>
      <c r="C5294" s="92" t="s">
        <v>47</v>
      </c>
      <c r="D5294" s="92" t="s">
        <v>47</v>
      </c>
      <c r="E5294" s="92" t="s">
        <v>36</v>
      </c>
      <c r="F5294" s="92" t="s">
        <v>34</v>
      </c>
      <c r="G5294" s="92" t="s">
        <v>97</v>
      </c>
      <c r="H5294" s="92" t="s">
        <v>31</v>
      </c>
      <c r="I5294" s="89" t="s">
        <v>227</v>
      </c>
      <c r="J5294" s="92" t="s">
        <v>47</v>
      </c>
      <c r="L5294" s="98">
        <f>'Activity data'!H1052*'Emission factors'!$B$39*'Emission factors'!$D$39/1000</f>
        <v>0.23845008955417246</v>
      </c>
      <c r="M5294" s="98">
        <f>'Activity data'!I1052*'Emission factors'!$B$39*'Emission factors'!$D$39/1000</f>
        <v>0.3501343858643447</v>
      </c>
      <c r="N5294" s="98">
        <f>'Activity data'!J1052*'Emission factors'!$B$39*'Emission factors'!$D$39/1000</f>
        <v>0.5016809448555154</v>
      </c>
      <c r="O5294" s="98">
        <f>'Activity data'!K1052*'Emission factors'!$B$39*'Emission factors'!$D$39/1000</f>
        <v>0.70963593584968399</v>
      </c>
      <c r="P5294" s="98">
        <f>'Activity data'!L1052*'Emission factors'!$B$39*'Emission factors'!$D$39/1000</f>
        <v>0.99030058011659428</v>
      </c>
      <c r="Q5294" s="98">
        <f>'Activity data'!M1052*'Emission factors'!$B$39*'Emission factors'!$D$39/1000</f>
        <v>1.3618872632294483</v>
      </c>
      <c r="R5294" s="98">
        <f>'Activity data'!N1052*'Emission factors'!$B$39*'Emission factors'!$D$39/1000</f>
        <v>1.7942853671334538</v>
      </c>
      <c r="S5294" s="98">
        <f>'Activity data'!O1052*'Emission factors'!$B$39*'Emission factors'!$D$39/1000</f>
        <v>2.295316885318055</v>
      </c>
      <c r="T5294" s="98">
        <f>'Activity data'!P1052*'Emission factors'!$B$39*'Emission factors'!$D$39/1000</f>
        <v>2.8726053603229236</v>
      </c>
      <c r="U5294" s="98">
        <f>'Activity data'!Q1052*'Emission factors'!$B$39*'Emission factors'!$D$39/1000</f>
        <v>3.6426060758260523</v>
      </c>
    </row>
    <row r="5295" spans="1:21" x14ac:dyDescent="0.25">
      <c r="A5295" s="92" t="s">
        <v>11</v>
      </c>
      <c r="B5295" s="92" t="s">
        <v>12</v>
      </c>
      <c r="C5295" s="92" t="s">
        <v>47</v>
      </c>
      <c r="D5295" s="92" t="s">
        <v>47</v>
      </c>
      <c r="E5295" s="92" t="s">
        <v>36</v>
      </c>
      <c r="F5295" s="92" t="s">
        <v>34</v>
      </c>
      <c r="G5295" s="92" t="s">
        <v>97</v>
      </c>
      <c r="H5295" s="92" t="s">
        <v>31</v>
      </c>
      <c r="I5295" s="89" t="s">
        <v>203</v>
      </c>
      <c r="L5295" s="98">
        <f>'Activity data'!H1053*'Emission factors'!$B$39*'Emission factors'!$D$39/1000</f>
        <v>15.112050284735327</v>
      </c>
      <c r="M5295" s="98">
        <f>'Activity data'!I1053*'Emission factors'!$B$39*'Emission factors'!$D$39/1000</f>
        <v>14.696822883480468</v>
      </c>
      <c r="N5295" s="98">
        <f>'Activity data'!J1053*'Emission factors'!$B$39*'Emission factors'!$D$39/1000</f>
        <v>13.882470875802273</v>
      </c>
      <c r="O5295" s="98">
        <f>'Activity data'!K1053*'Emission factors'!$B$39*'Emission factors'!$D$39/1000</f>
        <v>12.946115877076013</v>
      </c>
      <c r="P5295" s="98">
        <f>'Activity data'!L1053*'Emission factors'!$B$39*'Emission factors'!$D$39/1000</f>
        <v>11.911388890926723</v>
      </c>
      <c r="Q5295" s="98">
        <f>'Activity data'!M1053*'Emission factors'!$B$39*'Emission factors'!$D$39/1000</f>
        <v>10.801145607454547</v>
      </c>
      <c r="R5295" s="98">
        <f>'Activity data'!N1053*'Emission factors'!$B$39*'Emission factors'!$D$39/1000</f>
        <v>10.405044074725991</v>
      </c>
      <c r="S5295" s="98">
        <f>'Activity data'!O1053*'Emission factors'!$B$39*'Emission factors'!$D$39/1000</f>
        <v>10.068629473889029</v>
      </c>
      <c r="T5295" s="98">
        <f>'Activity data'!P1053*'Emission factors'!$B$39*'Emission factors'!$D$39/1000</f>
        <v>9.5304951334573644</v>
      </c>
      <c r="U5295" s="98">
        <f>'Activity data'!Q1053*'Emission factors'!$B$39*'Emission factors'!$D$39/1000</f>
        <v>9.1204063561871376</v>
      </c>
    </row>
    <row r="5296" spans="1:21" x14ac:dyDescent="0.25">
      <c r="A5296" s="92" t="s">
        <v>11</v>
      </c>
      <c r="B5296" s="92" t="s">
        <v>12</v>
      </c>
      <c r="C5296" s="92" t="s">
        <v>47</v>
      </c>
      <c r="D5296" s="92" t="s">
        <v>47</v>
      </c>
      <c r="E5296" s="92" t="s">
        <v>36</v>
      </c>
      <c r="F5296" s="92" t="s">
        <v>34</v>
      </c>
      <c r="G5296" s="92" t="s">
        <v>97</v>
      </c>
      <c r="H5296" s="92" t="s">
        <v>31</v>
      </c>
      <c r="I5296" s="89" t="s">
        <v>191</v>
      </c>
      <c r="L5296" s="98">
        <f>'Activity data'!H1054*'Emission factors'!$B$39*'Emission factors'!$D$39/1000</f>
        <v>0</v>
      </c>
      <c r="M5296" s="98">
        <f>'Activity data'!I1054*'Emission factors'!$B$39*'Emission factors'!$D$39/1000</f>
        <v>0</v>
      </c>
      <c r="N5296" s="98">
        <f>'Activity data'!J1054*'Emission factors'!$B$39*'Emission factors'!$D$39/1000</f>
        <v>0</v>
      </c>
      <c r="O5296" s="98">
        <f>'Activity data'!K1054*'Emission factors'!$B$39*'Emission factors'!$D$39/1000</f>
        <v>0</v>
      </c>
      <c r="P5296" s="98">
        <f>'Activity data'!L1054*'Emission factors'!$B$39*'Emission factors'!$D$39/1000</f>
        <v>0</v>
      </c>
      <c r="Q5296" s="98">
        <f>'Activity data'!M1054*'Emission factors'!$B$39*'Emission factors'!$D$39/1000</f>
        <v>0</v>
      </c>
      <c r="R5296" s="98">
        <f>'Activity data'!N1054*'Emission factors'!$B$39*'Emission factors'!$D$39/1000</f>
        <v>0</v>
      </c>
      <c r="S5296" s="98">
        <f>'Activity data'!O1054*'Emission factors'!$B$39*'Emission factors'!$D$39/1000</f>
        <v>0</v>
      </c>
      <c r="T5296" s="98">
        <f>'Activity data'!P1054*'Emission factors'!$B$39*'Emission factors'!$D$39/1000</f>
        <v>0</v>
      </c>
      <c r="U5296" s="98">
        <f>'Activity data'!Q1054*'Emission factors'!$B$39*'Emission factors'!$D$39/1000</f>
        <v>0</v>
      </c>
    </row>
    <row r="5297" spans="1:21" x14ac:dyDescent="0.25">
      <c r="A5297" s="92" t="s">
        <v>11</v>
      </c>
      <c r="B5297" s="92" t="s">
        <v>12</v>
      </c>
      <c r="C5297" s="92" t="s">
        <v>47</v>
      </c>
      <c r="D5297" s="92" t="s">
        <v>47</v>
      </c>
      <c r="E5297" s="92" t="s">
        <v>36</v>
      </c>
      <c r="F5297" s="92" t="s">
        <v>34</v>
      </c>
      <c r="G5297" s="92" t="s">
        <v>97</v>
      </c>
      <c r="H5297" s="92" t="s">
        <v>31</v>
      </c>
      <c r="I5297" s="89" t="s">
        <v>192</v>
      </c>
      <c r="L5297" s="98">
        <f>'Activity data'!H1055*'Emission factors'!$B$39*'Emission factors'!$D$39/1000</f>
        <v>0</v>
      </c>
      <c r="M5297" s="98">
        <f>'Activity data'!I1055*'Emission factors'!$B$39*'Emission factors'!$D$39/1000</f>
        <v>0</v>
      </c>
      <c r="N5297" s="98">
        <f>'Activity data'!J1055*'Emission factors'!$B$39*'Emission factors'!$D$39/1000</f>
        <v>0</v>
      </c>
      <c r="O5297" s="98">
        <f>'Activity data'!K1055*'Emission factors'!$B$39*'Emission factors'!$D$39/1000</f>
        <v>0</v>
      </c>
      <c r="P5297" s="98">
        <f>'Activity data'!L1055*'Emission factors'!$B$39*'Emission factors'!$D$39/1000</f>
        <v>0</v>
      </c>
      <c r="Q5297" s="98">
        <f>'Activity data'!M1055*'Emission factors'!$B$39*'Emission factors'!$D$39/1000</f>
        <v>0</v>
      </c>
      <c r="R5297" s="98">
        <f>'Activity data'!N1055*'Emission factors'!$B$39*'Emission factors'!$D$39/1000</f>
        <v>0</v>
      </c>
      <c r="S5297" s="98">
        <f>'Activity data'!O1055*'Emission factors'!$B$39*'Emission factors'!$D$39/1000</f>
        <v>0</v>
      </c>
      <c r="T5297" s="98">
        <f>'Activity data'!P1055*'Emission factors'!$B$39*'Emission factors'!$D$39/1000</f>
        <v>0</v>
      </c>
      <c r="U5297" s="98">
        <f>'Activity data'!Q1055*'Emission factors'!$B$39*'Emission factors'!$D$39/1000</f>
        <v>0</v>
      </c>
    </row>
    <row r="5298" spans="1:21" x14ac:dyDescent="0.25">
      <c r="A5298" s="92" t="s">
        <v>11</v>
      </c>
      <c r="B5298" s="92" t="s">
        <v>12</v>
      </c>
      <c r="C5298" s="92" t="s">
        <v>47</v>
      </c>
      <c r="D5298" s="92" t="s">
        <v>47</v>
      </c>
      <c r="E5298" s="92" t="s">
        <v>36</v>
      </c>
      <c r="F5298" s="92" t="s">
        <v>34</v>
      </c>
      <c r="G5298" s="92" t="s">
        <v>97</v>
      </c>
      <c r="H5298" s="92" t="s">
        <v>31</v>
      </c>
      <c r="I5298" s="89" t="s">
        <v>206</v>
      </c>
      <c r="L5298" s="98">
        <f>'Activity data'!H1056*'Emission factors'!$B$39*'Emission factors'!$D$39/1000</f>
        <v>0</v>
      </c>
      <c r="M5298" s="98">
        <f>'Activity data'!I1056*'Emission factors'!$B$39*'Emission factors'!$D$39/1000</f>
        <v>0</v>
      </c>
      <c r="N5298" s="98">
        <f>'Activity data'!J1056*'Emission factors'!$B$39*'Emission factors'!$D$39/1000</f>
        <v>0</v>
      </c>
      <c r="O5298" s="98">
        <f>'Activity data'!K1056*'Emission factors'!$B$39*'Emission factors'!$D$39/1000</f>
        <v>0</v>
      </c>
      <c r="P5298" s="98">
        <f>'Activity data'!L1056*'Emission factors'!$B$39*'Emission factors'!$D$39/1000</f>
        <v>0</v>
      </c>
      <c r="Q5298" s="98">
        <f>'Activity data'!M1056*'Emission factors'!$B$39*'Emission factors'!$D$39/1000</f>
        <v>0</v>
      </c>
      <c r="R5298" s="98">
        <f>'Activity data'!N1056*'Emission factors'!$B$39*'Emission factors'!$D$39/1000</f>
        <v>0</v>
      </c>
      <c r="S5298" s="98">
        <f>'Activity data'!O1056*'Emission factors'!$B$39*'Emission factors'!$D$39/1000</f>
        <v>0</v>
      </c>
      <c r="T5298" s="98">
        <f>'Activity data'!P1056*'Emission factors'!$B$39*'Emission factors'!$D$39/1000</f>
        <v>0</v>
      </c>
      <c r="U5298" s="98">
        <f>'Activity data'!Q1056*'Emission factors'!$B$39*'Emission factors'!$D$39/1000</f>
        <v>0</v>
      </c>
    </row>
    <row r="5299" spans="1:21" x14ac:dyDescent="0.25">
      <c r="A5299" s="92" t="s">
        <v>11</v>
      </c>
      <c r="B5299" s="92" t="s">
        <v>12</v>
      </c>
      <c r="C5299" s="92" t="s">
        <v>47</v>
      </c>
      <c r="D5299" s="92" t="s">
        <v>47</v>
      </c>
      <c r="E5299" s="92" t="s">
        <v>36</v>
      </c>
      <c r="F5299" s="92" t="s">
        <v>34</v>
      </c>
      <c r="G5299" s="92" t="s">
        <v>97</v>
      </c>
      <c r="H5299" s="92" t="s">
        <v>31</v>
      </c>
      <c r="I5299" s="89" t="s">
        <v>220</v>
      </c>
      <c r="L5299" s="98">
        <f>'Activity data'!H1057*'Emission factors'!$B$39*'Emission factors'!$D$39/1000</f>
        <v>0</v>
      </c>
      <c r="M5299" s="98">
        <f>'Activity data'!I1057*'Emission factors'!$B$39*'Emission factors'!$D$39/1000</f>
        <v>0</v>
      </c>
      <c r="N5299" s="98">
        <f>'Activity data'!J1057*'Emission factors'!$B$39*'Emission factors'!$D$39/1000</f>
        <v>0</v>
      </c>
      <c r="O5299" s="98">
        <f>'Activity data'!K1057*'Emission factors'!$B$39*'Emission factors'!$D$39/1000</f>
        <v>0</v>
      </c>
      <c r="P5299" s="98">
        <f>'Activity data'!L1057*'Emission factors'!$B$39*'Emission factors'!$D$39/1000</f>
        <v>0</v>
      </c>
      <c r="Q5299" s="98">
        <f>'Activity data'!M1057*'Emission factors'!$B$39*'Emission factors'!$D$39/1000</f>
        <v>0</v>
      </c>
      <c r="R5299" s="98">
        <f>'Activity data'!N1057*'Emission factors'!$B$39*'Emission factors'!$D$39/1000</f>
        <v>0</v>
      </c>
      <c r="S5299" s="98">
        <f>'Activity data'!O1057*'Emission factors'!$B$39*'Emission factors'!$D$39/1000</f>
        <v>0</v>
      </c>
      <c r="T5299" s="98">
        <f>'Activity data'!P1057*'Emission factors'!$B$39*'Emission factors'!$D$39/1000</f>
        <v>0</v>
      </c>
      <c r="U5299" s="98">
        <f>'Activity data'!Q1057*'Emission factors'!$B$39*'Emission factors'!$D$39/1000</f>
        <v>0</v>
      </c>
    </row>
    <row r="5300" spans="1:21" x14ac:dyDescent="0.25">
      <c r="A5300" s="92" t="s">
        <v>11</v>
      </c>
      <c r="B5300" s="92" t="s">
        <v>12</v>
      </c>
      <c r="C5300" s="92" t="s">
        <v>47</v>
      </c>
      <c r="D5300" s="92" t="s">
        <v>47</v>
      </c>
      <c r="E5300" s="92" t="s">
        <v>36</v>
      </c>
      <c r="F5300" s="92" t="s">
        <v>34</v>
      </c>
      <c r="G5300" s="92" t="s">
        <v>97</v>
      </c>
      <c r="H5300" s="92" t="s">
        <v>31</v>
      </c>
      <c r="I5300" s="89" t="s">
        <v>193</v>
      </c>
      <c r="L5300" s="98">
        <f>'Activity data'!H1058*'Emission factors'!$B$39*'Emission factors'!$D$39/1000</f>
        <v>0</v>
      </c>
      <c r="M5300" s="98">
        <f>'Activity data'!I1058*'Emission factors'!$B$39*'Emission factors'!$D$39/1000</f>
        <v>0</v>
      </c>
      <c r="N5300" s="98">
        <f>'Activity data'!J1058*'Emission factors'!$B$39*'Emission factors'!$D$39/1000</f>
        <v>0</v>
      </c>
      <c r="O5300" s="98">
        <f>'Activity data'!K1058*'Emission factors'!$B$39*'Emission factors'!$D$39/1000</f>
        <v>0</v>
      </c>
      <c r="P5300" s="98">
        <f>'Activity data'!L1058*'Emission factors'!$B$39*'Emission factors'!$D$39/1000</f>
        <v>0</v>
      </c>
      <c r="Q5300" s="98">
        <f>'Activity data'!M1058*'Emission factors'!$B$39*'Emission factors'!$D$39/1000</f>
        <v>0</v>
      </c>
      <c r="R5300" s="98">
        <f>'Activity data'!N1058*'Emission factors'!$B$39*'Emission factors'!$D$39/1000</f>
        <v>0</v>
      </c>
      <c r="S5300" s="98">
        <f>'Activity data'!O1058*'Emission factors'!$B$39*'Emission factors'!$D$39/1000</f>
        <v>0</v>
      </c>
      <c r="T5300" s="98">
        <f>'Activity data'!P1058*'Emission factors'!$B$39*'Emission factors'!$D$39/1000</f>
        <v>0</v>
      </c>
      <c r="U5300" s="98">
        <f>'Activity data'!Q1058*'Emission factors'!$B$39*'Emission factors'!$D$39/1000</f>
        <v>0</v>
      </c>
    </row>
    <row r="5301" spans="1:21" x14ac:dyDescent="0.25">
      <c r="A5301" s="92" t="s">
        <v>11</v>
      </c>
      <c r="B5301" s="92" t="s">
        <v>12</v>
      </c>
      <c r="C5301" s="92" t="s">
        <v>47</v>
      </c>
      <c r="D5301" s="92" t="s">
        <v>47</v>
      </c>
      <c r="E5301" s="92" t="s">
        <v>36</v>
      </c>
      <c r="F5301" s="92" t="s">
        <v>34</v>
      </c>
      <c r="G5301" s="92" t="s">
        <v>97</v>
      </c>
      <c r="H5301" s="92" t="s">
        <v>31</v>
      </c>
      <c r="I5301" s="89" t="s">
        <v>259</v>
      </c>
      <c r="L5301" s="98">
        <f>'Activity data'!H1059*'Emission factors'!$B$39*'Emission factors'!$D$39/1000</f>
        <v>0</v>
      </c>
      <c r="M5301" s="98">
        <f>'Activity data'!I1059*'Emission factors'!$B$39*'Emission factors'!$D$39/1000</f>
        <v>0</v>
      </c>
      <c r="N5301" s="98">
        <f>'Activity data'!J1059*'Emission factors'!$B$39*'Emission factors'!$D$39/1000</f>
        <v>0</v>
      </c>
      <c r="O5301" s="98">
        <f>'Activity data'!K1059*'Emission factors'!$B$39*'Emission factors'!$D$39/1000</f>
        <v>0</v>
      </c>
      <c r="P5301" s="98">
        <f>'Activity data'!L1059*'Emission factors'!$B$39*'Emission factors'!$D$39/1000</f>
        <v>0</v>
      </c>
      <c r="Q5301" s="98">
        <f>'Activity data'!M1059*'Emission factors'!$B$39*'Emission factors'!$D$39/1000</f>
        <v>0</v>
      </c>
      <c r="R5301" s="98">
        <f>'Activity data'!N1059*'Emission factors'!$B$39*'Emission factors'!$D$39/1000</f>
        <v>0</v>
      </c>
      <c r="S5301" s="98">
        <f>'Activity data'!O1059*'Emission factors'!$B$39*'Emission factors'!$D$39/1000</f>
        <v>0</v>
      </c>
      <c r="T5301" s="98">
        <f>'Activity data'!P1059*'Emission factors'!$B$39*'Emission factors'!$D$39/1000</f>
        <v>0</v>
      </c>
      <c r="U5301" s="98">
        <f>'Activity data'!Q1059*'Emission factors'!$B$39*'Emission factors'!$D$39/1000</f>
        <v>0</v>
      </c>
    </row>
    <row r="5302" spans="1:21" x14ac:dyDescent="0.25">
      <c r="A5302" s="92" t="s">
        <v>11</v>
      </c>
      <c r="B5302" s="92" t="s">
        <v>12</v>
      </c>
      <c r="C5302" s="92" t="s">
        <v>47</v>
      </c>
      <c r="D5302" s="92" t="s">
        <v>47</v>
      </c>
      <c r="E5302" s="92" t="s">
        <v>36</v>
      </c>
      <c r="F5302" s="92" t="s">
        <v>34</v>
      </c>
      <c r="G5302" s="92" t="s">
        <v>97</v>
      </c>
      <c r="H5302" s="92" t="s">
        <v>31</v>
      </c>
      <c r="I5302" s="89" t="s">
        <v>223</v>
      </c>
      <c r="L5302" s="98">
        <f>'Activity data'!H1060*'Emission factors'!$B$39*'Emission factors'!$D$39/1000</f>
        <v>0.67231569782953826</v>
      </c>
      <c r="M5302" s="98">
        <f>'Activity data'!I1060*'Emission factors'!$B$39*'Emission factors'!$D$39/1000</f>
        <v>0.61972509780694351</v>
      </c>
      <c r="N5302" s="98">
        <f>'Activity data'!J1060*'Emission factors'!$B$39*'Emission factors'!$D$39/1000</f>
        <v>0.55446073534969686</v>
      </c>
      <c r="O5302" s="98">
        <f>'Activity data'!K1060*'Emission factors'!$B$39*'Emission factors'!$D$39/1000</f>
        <v>0.48974944256258379</v>
      </c>
      <c r="P5302" s="98">
        <f>'Activity data'!L1060*'Emission factors'!$B$39*'Emission factors'!$D$39/1000</f>
        <v>0.42680663289903298</v>
      </c>
      <c r="Q5302" s="98">
        <f>'Activity data'!M1060*'Emission factors'!$B$39*'Emission factors'!$D$39/1000</f>
        <v>0.36658857516095372</v>
      </c>
      <c r="R5302" s="98">
        <f>'Activity data'!N1060*'Emission factors'!$B$39*'Emission factors'!$D$39/1000</f>
        <v>0.31762453619856773</v>
      </c>
      <c r="S5302" s="98">
        <f>'Activity data'!O1060*'Emission factors'!$B$39*'Emission factors'!$D$39/1000</f>
        <v>0.27172213884073082</v>
      </c>
      <c r="T5302" s="98">
        <f>'Activity data'!P1060*'Emission factors'!$B$39*'Emission factors'!$D$39/1000</f>
        <v>0.22736479889635183</v>
      </c>
      <c r="U5302" s="98">
        <f>'Activity data'!Q1060*'Emission factors'!$B$39*'Emission factors'!$D$39/1000</f>
        <v>0.19213723599745583</v>
      </c>
    </row>
    <row r="5303" spans="1:21" x14ac:dyDescent="0.25">
      <c r="A5303" s="92" t="s">
        <v>11</v>
      </c>
      <c r="B5303" s="92" t="s">
        <v>12</v>
      </c>
      <c r="C5303" s="92" t="s">
        <v>47</v>
      </c>
      <c r="D5303" s="92" t="s">
        <v>47</v>
      </c>
      <c r="E5303" s="92" t="s">
        <v>36</v>
      </c>
      <c r="F5303" s="92" t="s">
        <v>34</v>
      </c>
      <c r="G5303" s="92" t="s">
        <v>97</v>
      </c>
      <c r="H5303" s="92" t="s">
        <v>31</v>
      </c>
      <c r="I5303" s="89" t="s">
        <v>221</v>
      </c>
      <c r="L5303" s="98">
        <f>'Activity data'!H1061*'Emission factors'!$B$39*'Emission factors'!$D$39/1000</f>
        <v>0</v>
      </c>
      <c r="M5303" s="98">
        <f>'Activity data'!I1061*'Emission factors'!$B$39*'Emission factors'!$D$39/1000</f>
        <v>0</v>
      </c>
      <c r="N5303" s="98">
        <f>'Activity data'!J1061*'Emission factors'!$B$39*'Emission factors'!$D$39/1000</f>
        <v>0</v>
      </c>
      <c r="O5303" s="98">
        <f>'Activity data'!K1061*'Emission factors'!$B$39*'Emission factors'!$D$39/1000</f>
        <v>0</v>
      </c>
      <c r="P5303" s="98">
        <f>'Activity data'!L1061*'Emission factors'!$B$39*'Emission factors'!$D$39/1000</f>
        <v>0</v>
      </c>
      <c r="Q5303" s="98">
        <f>'Activity data'!M1061*'Emission factors'!$B$39*'Emission factors'!$D$39/1000</f>
        <v>0</v>
      </c>
      <c r="R5303" s="98">
        <f>'Activity data'!N1061*'Emission factors'!$B$39*'Emission factors'!$D$39/1000</f>
        <v>0</v>
      </c>
      <c r="S5303" s="98">
        <f>'Activity data'!O1061*'Emission factors'!$B$39*'Emission factors'!$D$39/1000</f>
        <v>0</v>
      </c>
      <c r="T5303" s="98">
        <f>'Activity data'!P1061*'Emission factors'!$B$39*'Emission factors'!$D$39/1000</f>
        <v>0</v>
      </c>
      <c r="U5303" s="98">
        <f>'Activity data'!Q1061*'Emission factors'!$B$39*'Emission factors'!$D$39/1000</f>
        <v>0</v>
      </c>
    </row>
    <row r="5304" spans="1:21" x14ac:dyDescent="0.25">
      <c r="A5304" s="92" t="s">
        <v>11</v>
      </c>
      <c r="B5304" s="92" t="s">
        <v>12</v>
      </c>
      <c r="C5304" s="92" t="s">
        <v>47</v>
      </c>
      <c r="D5304" s="92" t="s">
        <v>47</v>
      </c>
      <c r="E5304" s="92" t="s">
        <v>36</v>
      </c>
      <c r="F5304" s="92" t="s">
        <v>34</v>
      </c>
      <c r="G5304" s="92" t="s">
        <v>97</v>
      </c>
      <c r="H5304" s="92" t="s">
        <v>31</v>
      </c>
      <c r="I5304" s="89" t="s">
        <v>222</v>
      </c>
      <c r="L5304" s="98">
        <f>'Activity data'!H1062*'Emission factors'!$B$39*'Emission factors'!$D$39/1000</f>
        <v>1.0779074174065502</v>
      </c>
      <c r="M5304" s="98">
        <f>'Activity data'!I1062*'Emission factors'!$B$39*'Emission factors'!$D$39/1000</f>
        <v>1.1575885824213994</v>
      </c>
      <c r="N5304" s="98">
        <f>'Activity data'!J1062*'Emission factors'!$B$39*'Emission factors'!$D$39/1000</f>
        <v>1.2089243943461823</v>
      </c>
      <c r="O5304" s="98">
        <f>'Activity data'!K1062*'Emission factors'!$B$39*'Emission factors'!$D$39/1000</f>
        <v>1.2464354512794811</v>
      </c>
      <c r="P5304" s="98">
        <f>'Activity data'!L1062*'Emission factors'!$B$39*'Emission factors'!$D$39/1000</f>
        <v>1.2678962399963556</v>
      </c>
      <c r="Q5304" s="98">
        <f>'Activity data'!M1062*'Emission factors'!$B$39*'Emission factors'!$D$39/1000</f>
        <v>1.2710753368045853</v>
      </c>
      <c r="R5304" s="98">
        <f>'Activity data'!N1062*'Emission factors'!$B$39*'Emission factors'!$D$39/1000</f>
        <v>0.57717520756593466</v>
      </c>
      <c r="S5304" s="98">
        <f>'Activity data'!O1062*'Emission factors'!$B$39*'Emission factors'!$D$39/1000</f>
        <v>0.15544803210366789</v>
      </c>
      <c r="T5304" s="98">
        <f>'Activity data'!P1062*'Emission factors'!$B$39*'Emission factors'!$D$39/1000</f>
        <v>4.0914447140734847E-2</v>
      </c>
      <c r="U5304" s="98">
        <f>'Activity data'!Q1062*'Emission factors'!$B$39*'Emission factors'!$D$39/1000</f>
        <v>1.0746075381311879E-2</v>
      </c>
    </row>
    <row r="5305" spans="1:21" x14ac:dyDescent="0.25">
      <c r="A5305" s="92" t="s">
        <v>11</v>
      </c>
      <c r="B5305" s="92" t="s">
        <v>12</v>
      </c>
      <c r="C5305" s="92" t="s">
        <v>47</v>
      </c>
      <c r="D5305" s="92" t="s">
        <v>47</v>
      </c>
      <c r="E5305" s="92" t="s">
        <v>36</v>
      </c>
      <c r="F5305" s="92" t="s">
        <v>34</v>
      </c>
      <c r="G5305" s="92" t="s">
        <v>97</v>
      </c>
      <c r="H5305" s="92" t="s">
        <v>31</v>
      </c>
      <c r="I5305" s="89" t="s">
        <v>201</v>
      </c>
      <c r="L5305" s="98">
        <f>'Activity data'!H1063*'Emission factors'!$B$39*'Emission factors'!$D$39/1000</f>
        <v>8.2931057705520175</v>
      </c>
      <c r="M5305" s="98">
        <f>'Activity data'!I1063*'Emission factors'!$B$39*'Emission factors'!$D$39/1000</f>
        <v>8.5900552438353799</v>
      </c>
      <c r="N5305" s="98">
        <f>'Activity data'!J1063*'Emission factors'!$B$39*'Emission factors'!$D$39/1000</f>
        <v>8.6488303720728332</v>
      </c>
      <c r="O5305" s="98">
        <f>'Activity data'!K1063*'Emission factors'!$B$39*'Emission factors'!$D$39/1000</f>
        <v>8.5969790068339602</v>
      </c>
      <c r="P5305" s="98">
        <f>'Activity data'!L1063*'Emission factors'!$B$39*'Emission factors'!$D$39/1000</f>
        <v>8.4310198557011429</v>
      </c>
      <c r="Q5305" s="98">
        <f>'Activity data'!M1063*'Emission factors'!$B$39*'Emission factors'!$D$39/1000</f>
        <v>8.1487672192183123</v>
      </c>
      <c r="R5305" s="98">
        <f>'Activity data'!N1063*'Emission factors'!$B$39*'Emission factors'!$D$39/1000</f>
        <v>7.7391971633775345</v>
      </c>
      <c r="S5305" s="98">
        <f>'Activity data'!O1063*'Emission factors'!$B$39*'Emission factors'!$D$39/1000</f>
        <v>7.1839435535199225</v>
      </c>
      <c r="T5305" s="98">
        <f>'Activity data'!P1063*'Emission factors'!$B$39*'Emission factors'!$D$39/1000</f>
        <v>6.5228621649845451</v>
      </c>
      <c r="U5305" s="98">
        <f>'Activity data'!Q1063*'Emission factors'!$B$39*'Emission factors'!$D$39/1000</f>
        <v>5.9856821012544348</v>
      </c>
    </row>
    <row r="5306" spans="1:21" x14ac:dyDescent="0.25">
      <c r="A5306" s="92" t="s">
        <v>11</v>
      </c>
      <c r="B5306" s="92" t="s">
        <v>12</v>
      </c>
      <c r="C5306" s="92" t="s">
        <v>47</v>
      </c>
      <c r="D5306" s="92" t="s">
        <v>47</v>
      </c>
      <c r="E5306" s="92" t="s">
        <v>36</v>
      </c>
      <c r="F5306" s="92" t="s">
        <v>34</v>
      </c>
      <c r="G5306" s="92" t="s">
        <v>97</v>
      </c>
      <c r="H5306" s="92" t="s">
        <v>31</v>
      </c>
      <c r="I5306" s="89" t="s">
        <v>207</v>
      </c>
      <c r="L5306" s="98">
        <f>'Activity data'!H1064*'Emission factors'!$B$39*'Emission factors'!$D$39/1000</f>
        <v>0</v>
      </c>
      <c r="M5306" s="98">
        <f>'Activity data'!I1064*'Emission factors'!$B$39*'Emission factors'!$D$39/1000</f>
        <v>0</v>
      </c>
      <c r="N5306" s="98">
        <f>'Activity data'!J1064*'Emission factors'!$B$39*'Emission factors'!$D$39/1000</f>
        <v>0</v>
      </c>
      <c r="O5306" s="98">
        <f>'Activity data'!K1064*'Emission factors'!$B$39*'Emission factors'!$D$39/1000</f>
        <v>0</v>
      </c>
      <c r="P5306" s="98">
        <f>'Activity data'!L1064*'Emission factors'!$B$39*'Emission factors'!$D$39/1000</f>
        <v>0</v>
      </c>
      <c r="Q5306" s="98">
        <f>'Activity data'!M1064*'Emission factors'!$B$39*'Emission factors'!$D$39/1000</f>
        <v>0</v>
      </c>
      <c r="R5306" s="98">
        <f>'Activity data'!N1064*'Emission factors'!$B$39*'Emission factors'!$D$39/1000</f>
        <v>0</v>
      </c>
      <c r="S5306" s="98">
        <f>'Activity data'!O1064*'Emission factors'!$B$39*'Emission factors'!$D$39/1000</f>
        <v>0</v>
      </c>
      <c r="T5306" s="98">
        <f>'Activity data'!P1064*'Emission factors'!$B$39*'Emission factors'!$D$39/1000</f>
        <v>0</v>
      </c>
      <c r="U5306" s="98">
        <f>'Activity data'!Q1064*'Emission factors'!$B$39*'Emission factors'!$D$39/1000</f>
        <v>0</v>
      </c>
    </row>
    <row r="5307" spans="1:21" x14ac:dyDescent="0.25">
      <c r="A5307" s="92" t="s">
        <v>11</v>
      </c>
      <c r="B5307" s="92" t="s">
        <v>12</v>
      </c>
      <c r="C5307" s="92" t="s">
        <v>47</v>
      </c>
      <c r="D5307" s="92" t="s">
        <v>47</v>
      </c>
      <c r="E5307" s="92" t="s">
        <v>36</v>
      </c>
      <c r="F5307" s="92" t="s">
        <v>34</v>
      </c>
      <c r="G5307" s="92" t="s">
        <v>97</v>
      </c>
      <c r="H5307" s="92" t="s">
        <v>31</v>
      </c>
      <c r="I5307" s="89" t="s">
        <v>218</v>
      </c>
      <c r="L5307" s="98">
        <f>'Activity data'!H1065*'Emission factors'!$B$39*'Emission factors'!$D$39/1000</f>
        <v>0</v>
      </c>
      <c r="M5307" s="98">
        <f>'Activity data'!I1065*'Emission factors'!$B$39*'Emission factors'!$D$39/1000</f>
        <v>0</v>
      </c>
      <c r="N5307" s="98">
        <f>'Activity data'!J1065*'Emission factors'!$B$39*'Emission factors'!$D$39/1000</f>
        <v>0</v>
      </c>
      <c r="O5307" s="98">
        <f>'Activity data'!K1065*'Emission factors'!$B$39*'Emission factors'!$D$39/1000</f>
        <v>0</v>
      </c>
      <c r="P5307" s="98">
        <f>'Activity data'!L1065*'Emission factors'!$B$39*'Emission factors'!$D$39/1000</f>
        <v>0</v>
      </c>
      <c r="Q5307" s="98">
        <f>'Activity data'!M1065*'Emission factors'!$B$39*'Emission factors'!$D$39/1000</f>
        <v>0</v>
      </c>
      <c r="R5307" s="98">
        <f>'Activity data'!N1065*'Emission factors'!$B$39*'Emission factors'!$D$39/1000</f>
        <v>0</v>
      </c>
      <c r="S5307" s="98">
        <f>'Activity data'!O1065*'Emission factors'!$B$39*'Emission factors'!$D$39/1000</f>
        <v>0</v>
      </c>
      <c r="T5307" s="98">
        <f>'Activity data'!P1065*'Emission factors'!$B$39*'Emission factors'!$D$39/1000</f>
        <v>0</v>
      </c>
      <c r="U5307" s="98">
        <f>'Activity data'!Q1065*'Emission factors'!$B$39*'Emission factors'!$D$39/1000</f>
        <v>0</v>
      </c>
    </row>
    <row r="5308" spans="1:21" x14ac:dyDescent="0.25">
      <c r="A5308" s="92" t="s">
        <v>11</v>
      </c>
      <c r="B5308" s="92" t="s">
        <v>12</v>
      </c>
      <c r="C5308" s="92" t="s">
        <v>47</v>
      </c>
      <c r="D5308" s="92" t="s">
        <v>47</v>
      </c>
      <c r="E5308" s="92" t="s">
        <v>36</v>
      </c>
      <c r="F5308" s="92" t="s">
        <v>34</v>
      </c>
      <c r="G5308" s="92" t="s">
        <v>97</v>
      </c>
      <c r="H5308" s="92" t="s">
        <v>31</v>
      </c>
      <c r="I5308" s="89" t="s">
        <v>194</v>
      </c>
      <c r="L5308" s="98">
        <f>'Activity data'!H1066*'Emission factors'!$B$39*'Emission factors'!$D$39/1000</f>
        <v>0</v>
      </c>
      <c r="M5308" s="98">
        <f>'Activity data'!I1066*'Emission factors'!$B$39*'Emission factors'!$D$39/1000</f>
        <v>0</v>
      </c>
      <c r="N5308" s="98">
        <f>'Activity data'!J1066*'Emission factors'!$B$39*'Emission factors'!$D$39/1000</f>
        <v>0</v>
      </c>
      <c r="O5308" s="98">
        <f>'Activity data'!K1066*'Emission factors'!$B$39*'Emission factors'!$D$39/1000</f>
        <v>0</v>
      </c>
      <c r="P5308" s="98">
        <f>'Activity data'!L1066*'Emission factors'!$B$39*'Emission factors'!$D$39/1000</f>
        <v>0</v>
      </c>
      <c r="Q5308" s="98">
        <f>'Activity data'!M1066*'Emission factors'!$B$39*'Emission factors'!$D$39/1000</f>
        <v>0</v>
      </c>
      <c r="R5308" s="98">
        <f>'Activity data'!N1066*'Emission factors'!$B$39*'Emission factors'!$D$39/1000</f>
        <v>0</v>
      </c>
      <c r="S5308" s="98">
        <f>'Activity data'!O1066*'Emission factors'!$B$39*'Emission factors'!$D$39/1000</f>
        <v>0</v>
      </c>
      <c r="T5308" s="98">
        <f>'Activity data'!P1066*'Emission factors'!$B$39*'Emission factors'!$D$39/1000</f>
        <v>0</v>
      </c>
      <c r="U5308" s="98">
        <f>'Activity data'!Q1066*'Emission factors'!$B$39*'Emission factors'!$D$39/1000</f>
        <v>0</v>
      </c>
    </row>
    <row r="5309" spans="1:21" x14ac:dyDescent="0.25">
      <c r="A5309" s="92" t="s">
        <v>11</v>
      </c>
      <c r="B5309" s="92" t="s">
        <v>12</v>
      </c>
      <c r="C5309" s="92" t="s">
        <v>47</v>
      </c>
      <c r="D5309" s="92" t="s">
        <v>47</v>
      </c>
      <c r="E5309" s="92" t="s">
        <v>36</v>
      </c>
      <c r="F5309" s="92" t="s">
        <v>34</v>
      </c>
      <c r="G5309" s="92" t="s">
        <v>97</v>
      </c>
      <c r="H5309" s="92" t="s">
        <v>31</v>
      </c>
      <c r="I5309" s="89" t="s">
        <v>195</v>
      </c>
      <c r="L5309" s="98">
        <f>'Activity data'!H1067*'Emission factors'!$B$39*'Emission factors'!$D$39/1000</f>
        <v>0</v>
      </c>
      <c r="M5309" s="98">
        <f>'Activity data'!I1067*'Emission factors'!$B$39*'Emission factors'!$D$39/1000</f>
        <v>0</v>
      </c>
      <c r="N5309" s="98">
        <f>'Activity data'!J1067*'Emission factors'!$B$39*'Emission factors'!$D$39/1000</f>
        <v>0</v>
      </c>
      <c r="O5309" s="98">
        <f>'Activity data'!K1067*'Emission factors'!$B$39*'Emission factors'!$D$39/1000</f>
        <v>0</v>
      </c>
      <c r="P5309" s="98">
        <f>'Activity data'!L1067*'Emission factors'!$B$39*'Emission factors'!$D$39/1000</f>
        <v>0</v>
      </c>
      <c r="Q5309" s="98">
        <f>'Activity data'!M1067*'Emission factors'!$B$39*'Emission factors'!$D$39/1000</f>
        <v>0</v>
      </c>
      <c r="R5309" s="98">
        <f>'Activity data'!N1067*'Emission factors'!$B$39*'Emission factors'!$D$39/1000</f>
        <v>0</v>
      </c>
      <c r="S5309" s="98">
        <f>'Activity data'!O1067*'Emission factors'!$B$39*'Emission factors'!$D$39/1000</f>
        <v>0</v>
      </c>
      <c r="T5309" s="98">
        <f>'Activity data'!P1067*'Emission factors'!$B$39*'Emission factors'!$D$39/1000</f>
        <v>0</v>
      </c>
      <c r="U5309" s="98">
        <f>'Activity data'!Q1067*'Emission factors'!$B$39*'Emission factors'!$D$39/1000</f>
        <v>0</v>
      </c>
    </row>
    <row r="5310" spans="1:21" x14ac:dyDescent="0.25">
      <c r="A5310" s="92" t="s">
        <v>11</v>
      </c>
      <c r="B5310" s="92" t="s">
        <v>12</v>
      </c>
      <c r="C5310" s="92" t="s">
        <v>47</v>
      </c>
      <c r="D5310" s="92" t="s">
        <v>47</v>
      </c>
      <c r="E5310" s="92" t="s">
        <v>36</v>
      </c>
      <c r="F5310" s="92" t="s">
        <v>34</v>
      </c>
      <c r="G5310" s="92" t="s">
        <v>97</v>
      </c>
      <c r="H5310" s="92" t="s">
        <v>31</v>
      </c>
      <c r="I5310" s="89" t="s">
        <v>209</v>
      </c>
      <c r="L5310" s="98">
        <f>'Activity data'!H1068*'Emission factors'!$B$39*'Emission factors'!$D$39/1000</f>
        <v>4.5001597865511291</v>
      </c>
      <c r="M5310" s="98">
        <f>'Activity data'!I1068*'Emission factors'!$B$39*'Emission factors'!$D$39/1000</f>
        <v>5.1418675566176404</v>
      </c>
      <c r="N5310" s="98">
        <f>'Activity data'!J1068*'Emission factors'!$B$39*'Emission factors'!$D$39/1000</f>
        <v>5.7174481204983625</v>
      </c>
      <c r="O5310" s="98">
        <f>'Activity data'!K1068*'Emission factors'!$B$39*'Emission factors'!$D$39/1000</f>
        <v>6.2763492988993663</v>
      </c>
      <c r="P5310" s="98">
        <f>'Activity data'!L1068*'Emission factors'!$B$39*'Emission factors'!$D$39/1000</f>
        <v>6.7975290212585042</v>
      </c>
      <c r="Q5310" s="98">
        <f>'Activity data'!M1068*'Emission factors'!$B$39*'Emission factors'!$D$39/1000</f>
        <v>7.2554133257779823</v>
      </c>
      <c r="R5310" s="98">
        <f>'Activity data'!N1068*'Emission factors'!$B$39*'Emission factors'!$D$39/1000</f>
        <v>6.8475163332130897</v>
      </c>
      <c r="S5310" s="98">
        <f>'Activity data'!O1068*'Emission factors'!$B$39*'Emission factors'!$D$39/1000</f>
        <v>6.0954062059168796</v>
      </c>
      <c r="T5310" s="98">
        <f>'Activity data'!P1068*'Emission factors'!$B$39*'Emission factors'!$D$39/1000</f>
        <v>5.307253344870424</v>
      </c>
      <c r="U5310" s="98">
        <f>'Activity data'!Q1068*'Emission factors'!$B$39*'Emission factors'!$D$39/1000</f>
        <v>4.6685223907215265</v>
      </c>
    </row>
    <row r="5311" spans="1:21" x14ac:dyDescent="0.25">
      <c r="A5311" s="92" t="s">
        <v>11</v>
      </c>
      <c r="B5311" s="92" t="s">
        <v>12</v>
      </c>
      <c r="C5311" s="92" t="s">
        <v>47</v>
      </c>
      <c r="D5311" s="92" t="s">
        <v>47</v>
      </c>
      <c r="E5311" s="92" t="s">
        <v>36</v>
      </c>
      <c r="F5311" s="92" t="s">
        <v>34</v>
      </c>
      <c r="G5311" s="92" t="s">
        <v>97</v>
      </c>
      <c r="H5311" s="92" t="s">
        <v>31</v>
      </c>
      <c r="I5311" s="89" t="s">
        <v>208</v>
      </c>
      <c r="L5311" s="98">
        <f>'Activity data'!H1069*'Emission factors'!$B$39*'Emission factors'!$D$39/1000</f>
        <v>15.225089374023353</v>
      </c>
      <c r="M5311" s="98">
        <f>'Activity data'!I1069*'Emission factors'!$B$39*'Emission factors'!$D$39/1000</f>
        <v>14.897532270210284</v>
      </c>
      <c r="N5311" s="98">
        <f>'Activity data'!J1069*'Emission factors'!$B$39*'Emission factors'!$D$39/1000</f>
        <v>14.159419888250788</v>
      </c>
      <c r="O5311" s="98">
        <f>'Activity data'!K1069*'Emission factors'!$B$39*'Emission factors'!$D$39/1000</f>
        <v>13.286352335802691</v>
      </c>
      <c r="P5311" s="98">
        <f>'Activity data'!L1069*'Emission factors'!$B$39*'Emission factors'!$D$39/1000</f>
        <v>12.300303562265151</v>
      </c>
      <c r="Q5311" s="98">
        <f>'Activity data'!M1069*'Emission factors'!$B$39*'Emission factors'!$D$39/1000</f>
        <v>19.628499660995303</v>
      </c>
      <c r="R5311" s="98">
        <f>'Activity data'!N1069*'Emission factors'!$B$39*'Emission factors'!$D$39/1000</f>
        <v>14.224339045629382</v>
      </c>
      <c r="S5311" s="98">
        <f>'Activity data'!O1069*'Emission factors'!$B$39*'Emission factors'!$D$39/1000</f>
        <v>11.859331396135303</v>
      </c>
      <c r="T5311" s="98">
        <f>'Activity data'!P1069*'Emission factors'!$B$39*'Emission factors'!$D$39/1000</f>
        <v>12.044658044651568</v>
      </c>
      <c r="U5311" s="98">
        <f>'Activity data'!Q1069*'Emission factors'!$B$39*'Emission factors'!$D$39/1000</f>
        <v>12.374713243418345</v>
      </c>
    </row>
    <row r="5312" spans="1:21" x14ac:dyDescent="0.25">
      <c r="A5312" s="92" t="s">
        <v>11</v>
      </c>
      <c r="B5312" s="92" t="s">
        <v>12</v>
      </c>
      <c r="C5312" s="92" t="s">
        <v>47</v>
      </c>
      <c r="D5312" s="92" t="s">
        <v>47</v>
      </c>
      <c r="E5312" s="92" t="s">
        <v>36</v>
      </c>
      <c r="F5312" s="92" t="s">
        <v>34</v>
      </c>
      <c r="G5312" s="92" t="s">
        <v>97</v>
      </c>
      <c r="H5312" s="92" t="s">
        <v>31</v>
      </c>
      <c r="I5312" s="89" t="s">
        <v>226</v>
      </c>
      <c r="L5312" s="98">
        <f>'Activity data'!H1070*'Emission factors'!$B$39*'Emission factors'!$D$39/1000</f>
        <v>0.37049325796425847</v>
      </c>
      <c r="M5312" s="98">
        <f>'Activity data'!I1070*'Emission factors'!$B$39*'Emission factors'!$D$39/1000</f>
        <v>0.42163511459416692</v>
      </c>
      <c r="N5312" s="98">
        <f>'Activity data'!J1070*'Emission factors'!$B$39*'Emission factors'!$D$39/1000</f>
        <v>0.46694052132325553</v>
      </c>
      <c r="O5312" s="98">
        <f>'Activity data'!K1070*'Emission factors'!$B$39*'Emission factors'!$D$39/1000</f>
        <v>0.51051678176522775</v>
      </c>
      <c r="P5312" s="98">
        <f>'Activity data'!L1070*'Emission factors'!$B$39*'Emission factors'!$D$39/1000</f>
        <v>0.55067814367733214</v>
      </c>
      <c r="Q5312" s="98">
        <f>'Activity data'!M1070*'Emission factors'!$B$39*'Emission factors'!$D$39/1000</f>
        <v>0.58540064318528684</v>
      </c>
      <c r="R5312" s="98">
        <f>'Activity data'!N1070*'Emission factors'!$B$39*'Emission factors'!$D$39/1000</f>
        <v>0.60108113702438393</v>
      </c>
      <c r="S5312" s="98">
        <f>'Activity data'!O1070*'Emission factors'!$B$39*'Emission factors'!$D$39/1000</f>
        <v>0.5998741948217291</v>
      </c>
      <c r="T5312" s="98">
        <f>'Activity data'!P1070*'Emission factors'!$B$39*'Emission factors'!$D$39/1000</f>
        <v>0.5856167352890268</v>
      </c>
      <c r="U5312" s="98">
        <f>'Activity data'!Q1070*'Emission factors'!$B$39*'Emission factors'!$D$39/1000</f>
        <v>0.57813903323553184</v>
      </c>
    </row>
    <row r="5313" spans="1:21" x14ac:dyDescent="0.25">
      <c r="A5313" s="92" t="s">
        <v>11</v>
      </c>
      <c r="B5313" s="92" t="s">
        <v>12</v>
      </c>
      <c r="C5313" s="92" t="s">
        <v>47</v>
      </c>
      <c r="D5313" s="92" t="s">
        <v>47</v>
      </c>
      <c r="E5313" s="92" t="s">
        <v>36</v>
      </c>
      <c r="F5313" s="92" t="s">
        <v>34</v>
      </c>
      <c r="G5313" s="92" t="s">
        <v>97</v>
      </c>
      <c r="H5313" s="92" t="s">
        <v>31</v>
      </c>
      <c r="I5313" s="89" t="s">
        <v>196</v>
      </c>
      <c r="L5313" s="98">
        <f>'Activity data'!H1071*'Emission factors'!$B$39*'Emission factors'!$D$39/1000</f>
        <v>0</v>
      </c>
      <c r="M5313" s="98">
        <f>'Activity data'!I1071*'Emission factors'!$B$39*'Emission factors'!$D$39/1000</f>
        <v>0</v>
      </c>
      <c r="N5313" s="98">
        <f>'Activity data'!J1071*'Emission factors'!$B$39*'Emission factors'!$D$39/1000</f>
        <v>0</v>
      </c>
      <c r="O5313" s="98">
        <f>'Activity data'!K1071*'Emission factors'!$B$39*'Emission factors'!$D$39/1000</f>
        <v>0</v>
      </c>
      <c r="P5313" s="98">
        <f>'Activity data'!L1071*'Emission factors'!$B$39*'Emission factors'!$D$39/1000</f>
        <v>0</v>
      </c>
      <c r="Q5313" s="98">
        <f>'Activity data'!M1071*'Emission factors'!$B$39*'Emission factors'!$D$39/1000</f>
        <v>0</v>
      </c>
      <c r="R5313" s="98">
        <f>'Activity data'!N1071*'Emission factors'!$B$39*'Emission factors'!$D$39/1000</f>
        <v>0</v>
      </c>
      <c r="S5313" s="98">
        <f>'Activity data'!O1071*'Emission factors'!$B$39*'Emission factors'!$D$39/1000</f>
        <v>0</v>
      </c>
      <c r="T5313" s="98">
        <f>'Activity data'!P1071*'Emission factors'!$B$39*'Emission factors'!$D$39/1000</f>
        <v>0</v>
      </c>
      <c r="U5313" s="98">
        <f>'Activity data'!Q1071*'Emission factors'!$B$39*'Emission factors'!$D$39/1000</f>
        <v>0</v>
      </c>
    </row>
    <row r="5314" spans="1:21" x14ac:dyDescent="0.25">
      <c r="A5314" s="92" t="s">
        <v>11</v>
      </c>
      <c r="B5314" s="92" t="s">
        <v>12</v>
      </c>
      <c r="C5314" s="92" t="s">
        <v>47</v>
      </c>
      <c r="D5314" s="92" t="s">
        <v>47</v>
      </c>
      <c r="E5314" s="92" t="s">
        <v>36</v>
      </c>
      <c r="F5314" s="92" t="s">
        <v>34</v>
      </c>
      <c r="G5314" s="92" t="s">
        <v>97</v>
      </c>
      <c r="H5314" s="92" t="s">
        <v>31</v>
      </c>
      <c r="I5314" s="89" t="s">
        <v>197</v>
      </c>
      <c r="L5314" s="98">
        <f>'Activity data'!H1072*'Emission factors'!$B$39*'Emission factors'!$D$39/1000</f>
        <v>3.4034267143753754</v>
      </c>
      <c r="M5314" s="98">
        <f>'Activity data'!I1072*'Emission factors'!$B$39*'Emission factors'!$D$39/1000</f>
        <v>3.0498473192359028</v>
      </c>
      <c r="N5314" s="98">
        <f>'Activity data'!J1072*'Emission factors'!$B$39*'Emission factors'!$D$39/1000</f>
        <v>2.6517083787160538</v>
      </c>
      <c r="O5314" s="98">
        <f>'Activity data'!K1072*'Emission factors'!$B$39*'Emission factors'!$D$39/1000</f>
        <v>2.2761765833497312</v>
      </c>
      <c r="P5314" s="98">
        <f>'Activity data'!L1072*'Emission factors'!$B$39*'Emission factors'!$D$39/1000</f>
        <v>1.9277125014037537</v>
      </c>
      <c r="Q5314" s="98">
        <f>'Activity data'!M1072*'Emission factors'!$B$39*'Emission factors'!$D$39/1000</f>
        <v>1.6090605042998276</v>
      </c>
      <c r="R5314" s="98">
        <f>'Activity data'!N1072*'Emission factors'!$B$39*'Emission factors'!$D$39/1000</f>
        <v>1.2908832019085716</v>
      </c>
      <c r="S5314" s="98">
        <f>'Activity data'!O1072*'Emission factors'!$B$39*'Emission factors'!$D$39/1000</f>
        <v>1.003245815379282</v>
      </c>
      <c r="T5314" s="98">
        <f>'Activity data'!P1072*'Emission factors'!$B$39*'Emission factors'!$D$39/1000</f>
        <v>0.76258641488094481</v>
      </c>
      <c r="U5314" s="98">
        <f>'Activity data'!Q1072*'Emission factors'!$B$39*'Emission factors'!$D$39/1000</f>
        <v>0.58490046752193681</v>
      </c>
    </row>
    <row r="5315" spans="1:21" x14ac:dyDescent="0.25">
      <c r="A5315" s="92" t="s">
        <v>11</v>
      </c>
      <c r="B5315" s="92" t="s">
        <v>12</v>
      </c>
      <c r="C5315" s="92" t="s">
        <v>47</v>
      </c>
      <c r="D5315" s="92" t="s">
        <v>47</v>
      </c>
      <c r="E5315" s="92" t="s">
        <v>36</v>
      </c>
      <c r="F5315" s="92" t="s">
        <v>34</v>
      </c>
      <c r="G5315" s="92" t="s">
        <v>97</v>
      </c>
      <c r="H5315" s="92" t="s">
        <v>31</v>
      </c>
      <c r="I5315" s="92" t="s">
        <v>229</v>
      </c>
      <c r="L5315" s="98">
        <f>'Activity data'!H1073*'Emission factors'!$B$39*'Emission factors'!$D$39/1000</f>
        <v>0</v>
      </c>
      <c r="M5315" s="98">
        <f>'Activity data'!I1073*'Emission factors'!$B$39*'Emission factors'!$D$39/1000</f>
        <v>0</v>
      </c>
      <c r="N5315" s="98">
        <f>'Activity data'!J1073*'Emission factors'!$B$39*'Emission factors'!$D$39/1000</f>
        <v>0</v>
      </c>
      <c r="O5315" s="98">
        <f>'Activity data'!K1073*'Emission factors'!$B$39*'Emission factors'!$D$39/1000</f>
        <v>0</v>
      </c>
      <c r="P5315" s="98">
        <f>'Activity data'!L1073*'Emission factors'!$B$39*'Emission factors'!$D$39/1000</f>
        <v>0</v>
      </c>
      <c r="Q5315" s="98">
        <f>'Activity data'!M1073*'Emission factors'!$B$39*'Emission factors'!$D$39/1000</f>
        <v>0</v>
      </c>
      <c r="R5315" s="98">
        <f>'Activity data'!N1073*'Emission factors'!$B$39*'Emission factors'!$D$39/1000</f>
        <v>0</v>
      </c>
      <c r="S5315" s="98">
        <f>'Activity data'!O1073*'Emission factors'!$B$39*'Emission factors'!$D$39/1000</f>
        <v>0</v>
      </c>
      <c r="T5315" s="98">
        <f>'Activity data'!P1073*'Emission factors'!$B$39*'Emission factors'!$D$39/1000</f>
        <v>0</v>
      </c>
      <c r="U5315" s="98">
        <f>'Activity data'!Q1073*'Emission factors'!$B$39*'Emission factors'!$D$39/1000</f>
        <v>0</v>
      </c>
    </row>
    <row r="5316" spans="1:21" x14ac:dyDescent="0.25">
      <c r="A5316" s="92" t="s">
        <v>11</v>
      </c>
      <c r="B5316" s="92" t="s">
        <v>12</v>
      </c>
      <c r="C5316" s="92" t="s">
        <v>47</v>
      </c>
      <c r="D5316" s="92" t="s">
        <v>47</v>
      </c>
      <c r="E5316" s="92" t="s">
        <v>36</v>
      </c>
      <c r="F5316" s="92" t="s">
        <v>34</v>
      </c>
      <c r="G5316" s="92" t="s">
        <v>97</v>
      </c>
      <c r="H5316" s="92" t="s">
        <v>31</v>
      </c>
      <c r="I5316" s="89" t="s">
        <v>198</v>
      </c>
      <c r="L5316" s="98">
        <f>'Activity data'!H1074*'Emission factors'!$B$39*'Emission factors'!$D$39/1000</f>
        <v>0</v>
      </c>
      <c r="M5316" s="98">
        <f>'Activity data'!I1074*'Emission factors'!$B$39*'Emission factors'!$D$39/1000</f>
        <v>0</v>
      </c>
      <c r="N5316" s="98">
        <f>'Activity data'!J1074*'Emission factors'!$B$39*'Emission factors'!$D$39/1000</f>
        <v>0</v>
      </c>
      <c r="O5316" s="98">
        <f>'Activity data'!K1074*'Emission factors'!$B$39*'Emission factors'!$D$39/1000</f>
        <v>0</v>
      </c>
      <c r="P5316" s="98">
        <f>'Activity data'!L1074*'Emission factors'!$B$39*'Emission factors'!$D$39/1000</f>
        <v>0</v>
      </c>
      <c r="Q5316" s="98">
        <f>'Activity data'!M1074*'Emission factors'!$B$39*'Emission factors'!$D$39/1000</f>
        <v>0</v>
      </c>
      <c r="R5316" s="98">
        <f>'Activity data'!N1074*'Emission factors'!$B$39*'Emission factors'!$D$39/1000</f>
        <v>0</v>
      </c>
      <c r="S5316" s="98">
        <f>'Activity data'!O1074*'Emission factors'!$B$39*'Emission factors'!$D$39/1000</f>
        <v>0</v>
      </c>
      <c r="T5316" s="98">
        <f>'Activity data'!P1074*'Emission factors'!$B$39*'Emission factors'!$D$39/1000</f>
        <v>0</v>
      </c>
      <c r="U5316" s="98">
        <f>'Activity data'!Q1074*'Emission factors'!$B$39*'Emission factors'!$D$39/1000</f>
        <v>0</v>
      </c>
    </row>
    <row r="5317" spans="1:21" x14ac:dyDescent="0.25">
      <c r="A5317" s="92" t="s">
        <v>11</v>
      </c>
      <c r="B5317" s="92" t="s">
        <v>12</v>
      </c>
      <c r="C5317" s="92" t="s">
        <v>47</v>
      </c>
      <c r="D5317" s="92" t="s">
        <v>47</v>
      </c>
      <c r="E5317" s="92" t="s">
        <v>36</v>
      </c>
      <c r="F5317" s="92" t="s">
        <v>34</v>
      </c>
      <c r="G5317" s="92" t="s">
        <v>97</v>
      </c>
      <c r="H5317" s="92" t="s">
        <v>31</v>
      </c>
      <c r="I5317" s="89" t="s">
        <v>231</v>
      </c>
      <c r="L5317" s="98">
        <f>'Activity data'!H1075*'Emission factors'!$B$39*'Emission factors'!$D$39/1000</f>
        <v>0</v>
      </c>
      <c r="M5317" s="98">
        <f>'Activity data'!I1075*'Emission factors'!$B$39*'Emission factors'!$D$39/1000</f>
        <v>0</v>
      </c>
      <c r="N5317" s="98">
        <f>'Activity data'!J1075*'Emission factors'!$B$39*'Emission factors'!$D$39/1000</f>
        <v>0</v>
      </c>
      <c r="O5317" s="98">
        <f>'Activity data'!K1075*'Emission factors'!$B$39*'Emission factors'!$D$39/1000</f>
        <v>0</v>
      </c>
      <c r="P5317" s="98">
        <f>'Activity data'!L1075*'Emission factors'!$B$39*'Emission factors'!$D$39/1000</f>
        <v>0</v>
      </c>
      <c r="Q5317" s="98">
        <f>'Activity data'!M1075*'Emission factors'!$B$39*'Emission factors'!$D$39/1000</f>
        <v>0</v>
      </c>
      <c r="R5317" s="98">
        <f>'Activity data'!N1075*'Emission factors'!$B$39*'Emission factors'!$D$39/1000</f>
        <v>0</v>
      </c>
      <c r="S5317" s="98">
        <f>'Activity data'!O1075*'Emission factors'!$B$39*'Emission factors'!$D$39/1000</f>
        <v>0</v>
      </c>
      <c r="T5317" s="98">
        <f>'Activity data'!P1075*'Emission factors'!$B$39*'Emission factors'!$D$39/1000</f>
        <v>0</v>
      </c>
      <c r="U5317" s="98">
        <f>'Activity data'!Q1075*'Emission factors'!$B$39*'Emission factors'!$D$39/1000</f>
        <v>0</v>
      </c>
    </row>
    <row r="5318" spans="1:21" x14ac:dyDescent="0.25">
      <c r="A5318" s="92" t="s">
        <v>11</v>
      </c>
      <c r="B5318" s="92" t="s">
        <v>12</v>
      </c>
      <c r="C5318" s="92" t="s">
        <v>47</v>
      </c>
      <c r="D5318" s="92" t="s">
        <v>47</v>
      </c>
      <c r="E5318" s="92" t="s">
        <v>36</v>
      </c>
      <c r="F5318" s="92" t="s">
        <v>34</v>
      </c>
      <c r="G5318" s="92" t="s">
        <v>97</v>
      </c>
      <c r="H5318" s="92" t="s">
        <v>31</v>
      </c>
      <c r="I5318" s="89" t="s">
        <v>230</v>
      </c>
      <c r="L5318" s="98">
        <f>'Activity data'!H1076*'Emission factors'!$B$39*'Emission factors'!$D$39/1000</f>
        <v>0</v>
      </c>
      <c r="M5318" s="98">
        <f>'Activity data'!I1076*'Emission factors'!$B$39*'Emission factors'!$D$39/1000</f>
        <v>0</v>
      </c>
      <c r="N5318" s="98">
        <f>'Activity data'!J1076*'Emission factors'!$B$39*'Emission factors'!$D$39/1000</f>
        <v>0</v>
      </c>
      <c r="O5318" s="98">
        <f>'Activity data'!K1076*'Emission factors'!$B$39*'Emission factors'!$D$39/1000</f>
        <v>0</v>
      </c>
      <c r="P5318" s="98">
        <f>'Activity data'!L1076*'Emission factors'!$B$39*'Emission factors'!$D$39/1000</f>
        <v>0</v>
      </c>
      <c r="Q5318" s="98">
        <f>'Activity data'!M1076*'Emission factors'!$B$39*'Emission factors'!$D$39/1000</f>
        <v>0</v>
      </c>
      <c r="R5318" s="98">
        <f>'Activity data'!N1076*'Emission factors'!$B$39*'Emission factors'!$D$39/1000</f>
        <v>0</v>
      </c>
      <c r="S5318" s="98">
        <f>'Activity data'!O1076*'Emission factors'!$B$39*'Emission factors'!$D$39/1000</f>
        <v>0</v>
      </c>
      <c r="T5318" s="98">
        <f>'Activity data'!P1076*'Emission factors'!$B$39*'Emission factors'!$D$39/1000</f>
        <v>0</v>
      </c>
      <c r="U5318" s="98">
        <f>'Activity data'!Q1076*'Emission factors'!$B$39*'Emission factors'!$D$39/1000</f>
        <v>0</v>
      </c>
    </row>
    <row r="5319" spans="1:21" x14ac:dyDescent="0.25">
      <c r="A5319" s="92" t="s">
        <v>11</v>
      </c>
      <c r="B5319" s="92" t="s">
        <v>12</v>
      </c>
      <c r="C5319" s="92" t="s">
        <v>47</v>
      </c>
      <c r="D5319" s="92" t="s">
        <v>47</v>
      </c>
      <c r="E5319" s="92" t="s">
        <v>36</v>
      </c>
      <c r="F5319" s="92" t="s">
        <v>34</v>
      </c>
      <c r="G5319" s="92" t="s">
        <v>97</v>
      </c>
      <c r="H5319" s="92" t="s">
        <v>31</v>
      </c>
      <c r="I5319" s="89" t="s">
        <v>303</v>
      </c>
      <c r="L5319" s="98">
        <f>'Activity data'!H1077*'Emission factors'!$B$39*'Emission factors'!$D$39/1000</f>
        <v>5.1100588199185548</v>
      </c>
      <c r="M5319" s="98">
        <f>'Activity data'!I1077*'Emission factors'!$B$39*'Emission factors'!$D$39/1000</f>
        <v>5.0422607827017396</v>
      </c>
      <c r="N5319" s="98">
        <f>'Activity data'!J1077*'Emission factors'!$B$39*'Emission factors'!$D$39/1000</f>
        <v>4.8333366172532939</v>
      </c>
      <c r="O5319" s="98">
        <f>'Activity data'!K1077*'Emission factors'!$B$39*'Emission factors'!$D$39/1000</f>
        <v>4.5740156479025558</v>
      </c>
      <c r="P5319" s="98">
        <f>'Activity data'!L1077*'Emission factors'!$B$39*'Emission factors'!$D$39/1000</f>
        <v>4.2706837612307114</v>
      </c>
      <c r="Q5319" s="98">
        <f>'Activity data'!M1077*'Emission factors'!$B$39*'Emission factors'!$D$39/1000</f>
        <v>3.9298870505775048</v>
      </c>
      <c r="R5319" s="98">
        <f>'Activity data'!N1077*'Emission factors'!$B$39*'Emission factors'!$D$39/1000</f>
        <v>3.9512410586310422</v>
      </c>
      <c r="S5319" s="98">
        <f>'Activity data'!O1077*'Emission factors'!$B$39*'Emission factors'!$D$39/1000</f>
        <v>4.0251381421568588</v>
      </c>
      <c r="T5319" s="98">
        <f>'Activity data'!P1077*'Emission factors'!$B$39*'Emission factors'!$D$39/1000</f>
        <v>4.0110606042323074</v>
      </c>
      <c r="U5319" s="98">
        <f>'Activity data'!Q1077*'Emission factors'!$B$39*'Emission factors'!$D$39/1000</f>
        <v>4.0427483614102426</v>
      </c>
    </row>
    <row r="5320" spans="1:21" x14ac:dyDescent="0.25">
      <c r="A5320" s="92" t="s">
        <v>11</v>
      </c>
      <c r="B5320" s="92" t="s">
        <v>12</v>
      </c>
      <c r="C5320" s="92" t="s">
        <v>47</v>
      </c>
      <c r="D5320" s="92" t="s">
        <v>47</v>
      </c>
      <c r="E5320" s="92" t="s">
        <v>36</v>
      </c>
      <c r="F5320" s="92" t="s">
        <v>34</v>
      </c>
      <c r="G5320" s="92" t="s">
        <v>97</v>
      </c>
      <c r="H5320" s="92" t="s">
        <v>31</v>
      </c>
      <c r="I5320" s="89" t="s">
        <v>225</v>
      </c>
      <c r="L5320" s="98">
        <f>'Activity data'!H1078*'Emission factors'!$B$39*'Emission factors'!$D$39/1000</f>
        <v>2.4336123995351309</v>
      </c>
      <c r="M5320" s="98">
        <f>'Activity data'!I1078*'Emission factors'!$B$39*'Emission factors'!$D$39/1000</f>
        <v>2.3220138444525924</v>
      </c>
      <c r="N5320" s="98">
        <f>'Activity data'!J1078*'Emission factors'!$B$39*'Emission factors'!$D$39/1000</f>
        <v>2.151376840959581</v>
      </c>
      <c r="O5320" s="98">
        <f>'Activity data'!K1078*'Emission factors'!$B$39*'Emission factors'!$D$39/1000</f>
        <v>1.9678785948324726</v>
      </c>
      <c r="P5320" s="98">
        <f>'Activity data'!L1078*'Emission factors'!$B$39*'Emission factors'!$D$39/1000</f>
        <v>1.775953845412654</v>
      </c>
      <c r="Q5320" s="98">
        <f>'Activity data'!M1078*'Emission factors'!$B$39*'Emission factors'!$D$39/1000</f>
        <v>1.5796166062541024</v>
      </c>
      <c r="R5320" s="98">
        <f>'Activity data'!N1078*'Emission factors'!$B$39*'Emission factors'!$D$39/1000</f>
        <v>1.414309282538825</v>
      </c>
      <c r="S5320" s="98">
        <f>'Activity data'!O1078*'Emission factors'!$B$39*'Emission factors'!$D$39/1000</f>
        <v>1.2488649886051035</v>
      </c>
      <c r="T5320" s="98">
        <f>'Activity data'!P1078*'Emission factors'!$B$39*'Emission factors'!$D$39/1000</f>
        <v>1.0786538435693196</v>
      </c>
      <c r="U5320" s="98">
        <f>'Activity data'!Q1078*'Emission factors'!$B$39*'Emission factors'!$D$39/1000</f>
        <v>0.94115357272303501</v>
      </c>
    </row>
    <row r="5321" spans="1:21" x14ac:dyDescent="0.25">
      <c r="A5321" s="92" t="s">
        <v>11</v>
      </c>
      <c r="B5321" s="92" t="s">
        <v>12</v>
      </c>
      <c r="C5321" s="92" t="s">
        <v>47</v>
      </c>
      <c r="D5321" s="92" t="s">
        <v>47</v>
      </c>
      <c r="E5321" s="92" t="s">
        <v>36</v>
      </c>
      <c r="F5321" s="92" t="s">
        <v>34</v>
      </c>
      <c r="G5321" s="92" t="s">
        <v>97</v>
      </c>
      <c r="H5321" s="92" t="s">
        <v>31</v>
      </c>
      <c r="I5321" s="89" t="s">
        <v>205</v>
      </c>
      <c r="L5321" s="98">
        <f>'Activity data'!H1079*'Emission factors'!$B$39*'Emission factors'!$D$39/1000</f>
        <v>0</v>
      </c>
      <c r="M5321" s="98">
        <f>'Activity data'!I1079*'Emission factors'!$B$39*'Emission factors'!$D$39/1000</f>
        <v>0</v>
      </c>
      <c r="N5321" s="98">
        <f>'Activity data'!J1079*'Emission factors'!$B$39*'Emission factors'!$D$39/1000</f>
        <v>0</v>
      </c>
      <c r="O5321" s="98">
        <f>'Activity data'!K1079*'Emission factors'!$B$39*'Emission factors'!$D$39/1000</f>
        <v>0</v>
      </c>
      <c r="P5321" s="98">
        <f>'Activity data'!L1079*'Emission factors'!$B$39*'Emission factors'!$D$39/1000</f>
        <v>0</v>
      </c>
      <c r="Q5321" s="98">
        <f>'Activity data'!M1079*'Emission factors'!$B$39*'Emission factors'!$D$39/1000</f>
        <v>0</v>
      </c>
      <c r="R5321" s="98">
        <f>'Activity data'!N1079*'Emission factors'!$B$39*'Emission factors'!$D$39/1000</f>
        <v>0</v>
      </c>
      <c r="S5321" s="98">
        <f>'Activity data'!O1079*'Emission factors'!$B$39*'Emission factors'!$D$39/1000</f>
        <v>0</v>
      </c>
      <c r="T5321" s="98">
        <f>'Activity data'!P1079*'Emission factors'!$B$39*'Emission factors'!$D$39/1000</f>
        <v>0</v>
      </c>
      <c r="U5321" s="98">
        <f>'Activity data'!Q1079*'Emission factors'!$B$39*'Emission factors'!$D$39/1000</f>
        <v>0</v>
      </c>
    </row>
    <row r="5322" spans="1:21" x14ac:dyDescent="0.25">
      <c r="A5322" s="92" t="s">
        <v>11</v>
      </c>
      <c r="B5322" s="92" t="s">
        <v>12</v>
      </c>
      <c r="C5322" s="92" t="s">
        <v>47</v>
      </c>
      <c r="D5322" s="92" t="s">
        <v>47</v>
      </c>
      <c r="E5322" s="92" t="s">
        <v>36</v>
      </c>
      <c r="F5322" s="92" t="s">
        <v>34</v>
      </c>
      <c r="G5322" s="92" t="s">
        <v>97</v>
      </c>
      <c r="H5322" s="92" t="s">
        <v>31</v>
      </c>
      <c r="I5322" s="89" t="s">
        <v>204</v>
      </c>
      <c r="L5322" s="98">
        <f>'Activity data'!H1080*'Emission factors'!$B$39*'Emission factors'!$D$39/1000</f>
        <v>0</v>
      </c>
      <c r="M5322" s="98">
        <f>'Activity data'!I1080*'Emission factors'!$B$39*'Emission factors'!$D$39/1000</f>
        <v>0</v>
      </c>
      <c r="N5322" s="98">
        <f>'Activity data'!J1080*'Emission factors'!$B$39*'Emission factors'!$D$39/1000</f>
        <v>0</v>
      </c>
      <c r="O5322" s="98">
        <f>'Activity data'!K1080*'Emission factors'!$B$39*'Emission factors'!$D$39/1000</f>
        <v>0</v>
      </c>
      <c r="P5322" s="98">
        <f>'Activity data'!L1080*'Emission factors'!$B$39*'Emission factors'!$D$39/1000</f>
        <v>0</v>
      </c>
      <c r="Q5322" s="98">
        <f>'Activity data'!M1080*'Emission factors'!$B$39*'Emission factors'!$D$39/1000</f>
        <v>0</v>
      </c>
      <c r="R5322" s="98">
        <f>'Activity data'!N1080*'Emission factors'!$B$39*'Emission factors'!$D$39/1000</f>
        <v>0</v>
      </c>
      <c r="S5322" s="98">
        <f>'Activity data'!O1080*'Emission factors'!$B$39*'Emission factors'!$D$39/1000</f>
        <v>0</v>
      </c>
      <c r="T5322" s="98">
        <f>'Activity data'!P1080*'Emission factors'!$B$39*'Emission factors'!$D$39/1000</f>
        <v>0</v>
      </c>
      <c r="U5322" s="98">
        <f>'Activity data'!Q1080*'Emission factors'!$B$39*'Emission factors'!$D$39/1000</f>
        <v>0</v>
      </c>
    </row>
    <row r="5323" spans="1:21" x14ac:dyDescent="0.25">
      <c r="A5323" s="92" t="s">
        <v>11</v>
      </c>
      <c r="B5323" s="92" t="s">
        <v>12</v>
      </c>
      <c r="C5323" s="92" t="s">
        <v>47</v>
      </c>
      <c r="D5323" s="92" t="s">
        <v>47</v>
      </c>
      <c r="E5323" s="92" t="s">
        <v>36</v>
      </c>
      <c r="F5323" s="92" t="s">
        <v>34</v>
      </c>
      <c r="G5323" s="92" t="s">
        <v>97</v>
      </c>
      <c r="H5323" s="92" t="s">
        <v>31</v>
      </c>
      <c r="I5323" s="89" t="s">
        <v>228</v>
      </c>
      <c r="L5323" s="98">
        <f>'Activity data'!H1081*'Emission factors'!$B$39*'Emission factors'!$D$39/1000</f>
        <v>0</v>
      </c>
      <c r="M5323" s="98">
        <f>'Activity data'!I1081*'Emission factors'!$B$39*'Emission factors'!$D$39/1000</f>
        <v>0</v>
      </c>
      <c r="N5323" s="98">
        <f>'Activity data'!J1081*'Emission factors'!$B$39*'Emission factors'!$D$39/1000</f>
        <v>0</v>
      </c>
      <c r="O5323" s="98">
        <f>'Activity data'!K1081*'Emission factors'!$B$39*'Emission factors'!$D$39/1000</f>
        <v>0</v>
      </c>
      <c r="P5323" s="98">
        <f>'Activity data'!L1081*'Emission factors'!$B$39*'Emission factors'!$D$39/1000</f>
        <v>0</v>
      </c>
      <c r="Q5323" s="98">
        <f>'Activity data'!M1081*'Emission factors'!$B$39*'Emission factors'!$D$39/1000</f>
        <v>0</v>
      </c>
      <c r="R5323" s="98">
        <f>'Activity data'!N1081*'Emission factors'!$B$39*'Emission factors'!$D$39/1000</f>
        <v>0</v>
      </c>
      <c r="S5323" s="98">
        <f>'Activity data'!O1081*'Emission factors'!$B$39*'Emission factors'!$D$39/1000</f>
        <v>0</v>
      </c>
      <c r="T5323" s="98">
        <f>'Activity data'!P1081*'Emission factors'!$B$39*'Emission factors'!$D$39/1000</f>
        <v>0</v>
      </c>
      <c r="U5323" s="98">
        <f>'Activity data'!Q1081*'Emission factors'!$B$39*'Emission factors'!$D$39/1000</f>
        <v>0</v>
      </c>
    </row>
    <row r="5324" spans="1:21" x14ac:dyDescent="0.25">
      <c r="A5324" s="92" t="s">
        <v>11</v>
      </c>
      <c r="B5324" s="92" t="s">
        <v>12</v>
      </c>
      <c r="C5324" s="92" t="s">
        <v>47</v>
      </c>
      <c r="D5324" s="92" t="s">
        <v>47</v>
      </c>
      <c r="E5324" s="92" t="s">
        <v>36</v>
      </c>
      <c r="F5324" s="92" t="s">
        <v>34</v>
      </c>
      <c r="G5324" s="92" t="s">
        <v>97</v>
      </c>
      <c r="H5324" s="92" t="s">
        <v>31</v>
      </c>
      <c r="I5324" s="89" t="s">
        <v>202</v>
      </c>
      <c r="L5324" s="98">
        <f>'Activity data'!H1082*'Emission factors'!$B$39*'Emission factors'!$D$39/1000</f>
        <v>25.251803326904408</v>
      </c>
      <c r="M5324" s="98">
        <f>'Activity data'!I1082*'Emission factors'!$B$39*'Emission factors'!$D$39/1000</f>
        <v>26.128032610906025</v>
      </c>
      <c r="N5324" s="98">
        <f>'Activity data'!J1082*'Emission factors'!$B$39*'Emission factors'!$D$39/1000</f>
        <v>26.278346036010767</v>
      </c>
      <c r="O5324" s="98">
        <f>'Activity data'!K1082*'Emission factors'!$B$39*'Emission factors'!$D$39/1000</f>
        <v>26.092545435218948</v>
      </c>
      <c r="P5324" s="98">
        <f>'Activity data'!L1082*'Emission factors'!$B$39*'Emission factors'!$D$39/1000</f>
        <v>25.561168484905497</v>
      </c>
      <c r="Q5324" s="98">
        <f>'Activity data'!M1082*'Emission factors'!$B$39*'Emission factors'!$D$39/1000</f>
        <v>24.678719831704868</v>
      </c>
      <c r="R5324" s="98">
        <f>'Activity data'!N1082*'Emission factors'!$B$39*'Emission factors'!$D$39/1000</f>
        <v>23.097283806105811</v>
      </c>
      <c r="S5324" s="98">
        <f>'Activity data'!O1082*'Emission factors'!$B$39*'Emission factors'!$D$39/1000</f>
        <v>21.028105667373275</v>
      </c>
      <c r="T5324" s="98">
        <f>'Activity data'!P1082*'Emission factors'!$B$39*'Emission factors'!$D$39/1000</f>
        <v>18.72590238589704</v>
      </c>
      <c r="U5324" s="98">
        <f>'Activity data'!Q1082*'Emission factors'!$B$39*'Emission factors'!$D$39/1000</f>
        <v>16.850502671241099</v>
      </c>
    </row>
    <row r="5325" spans="1:21" x14ac:dyDescent="0.25">
      <c r="A5325" s="92" t="s">
        <v>11</v>
      </c>
      <c r="B5325" s="92" t="s">
        <v>12</v>
      </c>
      <c r="C5325" s="92" t="s">
        <v>47</v>
      </c>
      <c r="D5325" s="92" t="s">
        <v>47</v>
      </c>
      <c r="E5325" s="92" t="s">
        <v>36</v>
      </c>
      <c r="F5325" s="92" t="s">
        <v>34</v>
      </c>
      <c r="G5325" s="92" t="s">
        <v>97</v>
      </c>
      <c r="H5325" s="92" t="s">
        <v>31</v>
      </c>
      <c r="I5325" s="89" t="s">
        <v>190</v>
      </c>
      <c r="L5325" s="98">
        <f>'Activity data'!H1083*'Emission factors'!$B$39*'Emission factors'!$D$39/1000</f>
        <v>0</v>
      </c>
      <c r="M5325" s="98">
        <f>'Activity data'!I1083*'Emission factors'!$B$39*'Emission factors'!$D$39/1000</f>
        <v>0</v>
      </c>
      <c r="N5325" s="98">
        <f>'Activity data'!J1083*'Emission factors'!$B$39*'Emission factors'!$D$39/1000</f>
        <v>0</v>
      </c>
      <c r="O5325" s="98">
        <f>'Activity data'!K1083*'Emission factors'!$B$39*'Emission factors'!$D$39/1000</f>
        <v>0</v>
      </c>
      <c r="P5325" s="98">
        <f>'Activity data'!L1083*'Emission factors'!$B$39*'Emission factors'!$D$39/1000</f>
        <v>0</v>
      </c>
      <c r="Q5325" s="98">
        <f>'Activity data'!M1083*'Emission factors'!$B$39*'Emission factors'!$D$39/1000</f>
        <v>0</v>
      </c>
      <c r="R5325" s="98">
        <f>'Activity data'!N1083*'Emission factors'!$B$39*'Emission factors'!$D$39/1000</f>
        <v>0</v>
      </c>
      <c r="S5325" s="98">
        <f>'Activity data'!O1083*'Emission factors'!$B$39*'Emission factors'!$D$39/1000</f>
        <v>0</v>
      </c>
      <c r="T5325" s="98">
        <f>'Activity data'!P1083*'Emission factors'!$B$39*'Emission factors'!$D$39/1000</f>
        <v>0</v>
      </c>
      <c r="U5325" s="98">
        <f>'Activity data'!Q1083*'Emission factors'!$B$39*'Emission factors'!$D$39/1000</f>
        <v>0</v>
      </c>
    </row>
    <row r="5326" spans="1:21" x14ac:dyDescent="0.25">
      <c r="A5326" s="92" t="s">
        <v>11</v>
      </c>
      <c r="B5326" s="92" t="s">
        <v>12</v>
      </c>
      <c r="C5326" s="92" t="s">
        <v>47</v>
      </c>
      <c r="D5326" s="92" t="s">
        <v>47</v>
      </c>
      <c r="E5326" s="92" t="s">
        <v>36</v>
      </c>
      <c r="F5326" s="92" t="s">
        <v>34</v>
      </c>
      <c r="G5326" s="92" t="s">
        <v>97</v>
      </c>
      <c r="H5326" s="92" t="s">
        <v>31</v>
      </c>
      <c r="I5326" s="89" t="s">
        <v>210</v>
      </c>
      <c r="L5326" s="98">
        <f>'Activity data'!H1084*'Emission factors'!$B$39*'Emission factors'!$D$39/1000</f>
        <v>0</v>
      </c>
      <c r="M5326" s="98">
        <f>'Activity data'!I1084*'Emission factors'!$B$39*'Emission factors'!$D$39/1000</f>
        <v>0</v>
      </c>
      <c r="N5326" s="98">
        <f>'Activity data'!J1084*'Emission factors'!$B$39*'Emission factors'!$D$39/1000</f>
        <v>0</v>
      </c>
      <c r="O5326" s="98">
        <f>'Activity data'!K1084*'Emission factors'!$B$39*'Emission factors'!$D$39/1000</f>
        <v>0</v>
      </c>
      <c r="P5326" s="98">
        <f>'Activity data'!L1084*'Emission factors'!$B$39*'Emission factors'!$D$39/1000</f>
        <v>0</v>
      </c>
      <c r="Q5326" s="98">
        <f>'Activity data'!M1084*'Emission factors'!$B$39*'Emission factors'!$D$39/1000</f>
        <v>0</v>
      </c>
      <c r="R5326" s="98">
        <f>'Activity data'!N1084*'Emission factors'!$B$39*'Emission factors'!$D$39/1000</f>
        <v>0</v>
      </c>
      <c r="S5326" s="98">
        <f>'Activity data'!O1084*'Emission factors'!$B$39*'Emission factors'!$D$39/1000</f>
        <v>0</v>
      </c>
      <c r="T5326" s="98">
        <f>'Activity data'!P1084*'Emission factors'!$B$39*'Emission factors'!$D$39/1000</f>
        <v>0</v>
      </c>
      <c r="U5326" s="98">
        <f>'Activity data'!Q1084*'Emission factors'!$B$39*'Emission factors'!$D$39/1000</f>
        <v>0</v>
      </c>
    </row>
    <row r="5327" spans="1:21" x14ac:dyDescent="0.25">
      <c r="A5327" s="92" t="s">
        <v>11</v>
      </c>
      <c r="B5327" s="92" t="s">
        <v>12</v>
      </c>
      <c r="C5327" s="92" t="s">
        <v>47</v>
      </c>
      <c r="D5327" s="92" t="s">
        <v>47</v>
      </c>
      <c r="E5327" s="92" t="s">
        <v>36</v>
      </c>
      <c r="F5327" s="92" t="s">
        <v>34</v>
      </c>
      <c r="G5327" s="92" t="s">
        <v>97</v>
      </c>
      <c r="H5327" s="92" t="s">
        <v>31</v>
      </c>
      <c r="I5327" s="89" t="s">
        <v>199</v>
      </c>
      <c r="L5327" s="98">
        <f>'Activity data'!H1085*'Emission factors'!$B$39*'Emission factors'!$D$39/1000</f>
        <v>0</v>
      </c>
      <c r="M5327" s="98">
        <f>'Activity data'!I1085*'Emission factors'!$B$39*'Emission factors'!$D$39/1000</f>
        <v>0</v>
      </c>
      <c r="N5327" s="98">
        <f>'Activity data'!J1085*'Emission factors'!$B$39*'Emission factors'!$D$39/1000</f>
        <v>0</v>
      </c>
      <c r="O5327" s="98">
        <f>'Activity data'!K1085*'Emission factors'!$B$39*'Emission factors'!$D$39/1000</f>
        <v>0</v>
      </c>
      <c r="P5327" s="98">
        <f>'Activity data'!L1085*'Emission factors'!$B$39*'Emission factors'!$D$39/1000</f>
        <v>0</v>
      </c>
      <c r="Q5327" s="98">
        <f>'Activity data'!M1085*'Emission factors'!$B$39*'Emission factors'!$D$39/1000</f>
        <v>0</v>
      </c>
      <c r="R5327" s="98">
        <f>'Activity data'!N1085*'Emission factors'!$B$39*'Emission factors'!$D$39/1000</f>
        <v>0</v>
      </c>
      <c r="S5327" s="98">
        <f>'Activity data'!O1085*'Emission factors'!$B$39*'Emission factors'!$D$39/1000</f>
        <v>0</v>
      </c>
      <c r="T5327" s="98">
        <f>'Activity data'!P1085*'Emission factors'!$B$39*'Emission factors'!$D$39/1000</f>
        <v>0</v>
      </c>
      <c r="U5327" s="98">
        <f>'Activity data'!Q1085*'Emission factors'!$B$39*'Emission factors'!$D$39/1000</f>
        <v>0</v>
      </c>
    </row>
    <row r="5328" spans="1:21" x14ac:dyDescent="0.25">
      <c r="A5328" s="92" t="s">
        <v>11</v>
      </c>
      <c r="B5328" s="92" t="s">
        <v>12</v>
      </c>
      <c r="C5328" s="92" t="s">
        <v>47</v>
      </c>
      <c r="D5328" s="92" t="s">
        <v>47</v>
      </c>
      <c r="E5328" s="92" t="s">
        <v>36</v>
      </c>
      <c r="F5328" s="92" t="s">
        <v>34</v>
      </c>
      <c r="G5328" s="92" t="s">
        <v>97</v>
      </c>
      <c r="H5328" s="92" t="s">
        <v>31</v>
      </c>
      <c r="I5328" s="89" t="s">
        <v>233</v>
      </c>
      <c r="L5328" s="98">
        <f>'Activity data'!H1086*'Emission factors'!$B$39*'Emission factors'!$D$39/1000</f>
        <v>0</v>
      </c>
      <c r="M5328" s="98">
        <f>'Activity data'!I1086*'Emission factors'!$B$39*'Emission factors'!$D$39/1000</f>
        <v>0</v>
      </c>
      <c r="N5328" s="98">
        <f>'Activity data'!J1086*'Emission factors'!$B$39*'Emission factors'!$D$39/1000</f>
        <v>0</v>
      </c>
      <c r="O5328" s="98">
        <f>'Activity data'!K1086*'Emission factors'!$B$39*'Emission factors'!$D$39/1000</f>
        <v>0</v>
      </c>
      <c r="P5328" s="98">
        <f>'Activity data'!L1086*'Emission factors'!$B$39*'Emission factors'!$D$39/1000</f>
        <v>0</v>
      </c>
      <c r="Q5328" s="98">
        <f>'Activity data'!M1086*'Emission factors'!$B$39*'Emission factors'!$D$39/1000</f>
        <v>0</v>
      </c>
      <c r="R5328" s="98">
        <f>'Activity data'!N1086*'Emission factors'!$B$39*'Emission factors'!$D$39/1000</f>
        <v>0</v>
      </c>
      <c r="S5328" s="98">
        <f>'Activity data'!O1086*'Emission factors'!$B$39*'Emission factors'!$D$39/1000</f>
        <v>0</v>
      </c>
      <c r="T5328" s="98">
        <f>'Activity data'!P1086*'Emission factors'!$B$39*'Emission factors'!$D$39/1000</f>
        <v>0</v>
      </c>
      <c r="U5328" s="98">
        <f>'Activity data'!Q1086*'Emission factors'!$B$39*'Emission factors'!$D$39/1000</f>
        <v>0</v>
      </c>
    </row>
    <row r="5329" spans="1:21" x14ac:dyDescent="0.25">
      <c r="A5329" s="92" t="s">
        <v>11</v>
      </c>
      <c r="B5329" s="92" t="s">
        <v>12</v>
      </c>
      <c r="C5329" s="92" t="s">
        <v>47</v>
      </c>
      <c r="D5329" s="92" t="s">
        <v>47</v>
      </c>
      <c r="E5329" s="92" t="s">
        <v>36</v>
      </c>
      <c r="F5329" s="92" t="s">
        <v>34</v>
      </c>
      <c r="G5329" s="92" t="s">
        <v>97</v>
      </c>
      <c r="H5329" s="92" t="s">
        <v>31</v>
      </c>
      <c r="I5329" s="89" t="s">
        <v>200</v>
      </c>
      <c r="L5329" s="98">
        <f>'Activity data'!H1087*'Emission factors'!$B$39*'Emission factors'!$D$39/1000</f>
        <v>2.1120222939056759</v>
      </c>
      <c r="M5329" s="98">
        <f>'Activity data'!I1087*'Emission factors'!$B$39*'Emission factors'!$D$39/1000</f>
        <v>2.3497084922490803</v>
      </c>
      <c r="N5329" s="98">
        <f>'Activity data'!J1087*'Emission factors'!$B$39*'Emission factors'!$D$39/1000</f>
        <v>2.5432157804251903</v>
      </c>
      <c r="O5329" s="98">
        <f>'Activity data'!K1087*'Emission factors'!$B$39*'Emission factors'!$D$39/1000</f>
        <v>2.717546014817084</v>
      </c>
      <c r="P5329" s="98">
        <f>'Activity data'!L1087*'Emission factors'!$B$39*'Emission factors'!$D$39/1000</f>
        <v>2.8649132592980164</v>
      </c>
      <c r="Q5329" s="98">
        <f>'Activity data'!M1087*'Emission factors'!$B$39*'Emission factors'!$D$39/1000</f>
        <v>2.9765690231510682</v>
      </c>
      <c r="R5329" s="98">
        <f>'Activity data'!N1087*'Emission factors'!$B$39*'Emission factors'!$D$39/1000</f>
        <v>2.9678600052838533</v>
      </c>
      <c r="S5329" s="98">
        <f>'Activity data'!O1087*'Emission factors'!$B$39*'Emission factors'!$D$39/1000</f>
        <v>2.8697576121957784</v>
      </c>
      <c r="T5329" s="98">
        <f>'Activity data'!P1087*'Emission factors'!$B$39*'Emission factors'!$D$39/1000</f>
        <v>2.71434787803955</v>
      </c>
      <c r="U5329" s="98">
        <f>'Activity data'!Q1087*'Emission factors'!$B$39*'Emission factors'!$D$39/1000</f>
        <v>2.5955935488177091</v>
      </c>
    </row>
    <row r="5330" spans="1:21" x14ac:dyDescent="0.25">
      <c r="A5330" s="92" t="s">
        <v>11</v>
      </c>
      <c r="B5330" s="92" t="s">
        <v>12</v>
      </c>
      <c r="C5330" s="92" t="s">
        <v>47</v>
      </c>
      <c r="D5330" s="92" t="s">
        <v>47</v>
      </c>
      <c r="E5330" s="92" t="s">
        <v>41</v>
      </c>
      <c r="F5330" s="92" t="s">
        <v>34</v>
      </c>
      <c r="G5330" s="92" t="s">
        <v>97</v>
      </c>
      <c r="H5330" s="92" t="s">
        <v>31</v>
      </c>
      <c r="I5330" s="89" t="s">
        <v>227</v>
      </c>
      <c r="J5330" s="92" t="s">
        <v>47</v>
      </c>
      <c r="L5330" s="98">
        <f>'Activity data'!H1088/'Emission factors'!$H$6*'Emission factors'!$B$37*'Emission factors'!$D$37/1000</f>
        <v>1.1260892994073057</v>
      </c>
      <c r="M5330" s="98">
        <f>'Activity data'!I1088/'Emission factors'!$H$6*'Emission factors'!$B$37*'Emission factors'!$D$37/1000</f>
        <v>0.94591338947741654</v>
      </c>
      <c r="N5330" s="98">
        <f>'Activity data'!J1088/'Emission factors'!$H$6*'Emission factors'!$B$37*'Emission factors'!$D$37/1000</f>
        <v>0.789770929176841</v>
      </c>
      <c r="O5330" s="98">
        <f>'Activity data'!K1088/'Emission factors'!$H$6*'Emission factors'!$B$37*'Emission factors'!$D$37/1000</f>
        <v>0.65406688964882187</v>
      </c>
      <c r="P5330" s="98">
        <f>'Activity data'!L1088/'Emission factors'!$H$6*'Emission factors'!$B$37*'Emission factors'!$D$37/1000</f>
        <v>0.53765284377357003</v>
      </c>
      <c r="Q5330" s="98">
        <f>'Activity data'!M1088/'Emission factors'!$H$6*'Emission factors'!$B$37*'Emission factors'!$D$37/1000</f>
        <v>0.43891779017572546</v>
      </c>
      <c r="R5330" s="98">
        <f>'Activity data'!N1088/'Emission factors'!$H$6*'Emission factors'!$B$37*'Emission factors'!$D$37/1000</f>
        <v>0.38429284371863209</v>
      </c>
      <c r="S5330" s="98">
        <f>'Activity data'!O1088/'Emission factors'!$H$6*'Emission factors'!$B$37*'Emission factors'!$D$37/1000</f>
        <v>0.34257411526678561</v>
      </c>
      <c r="T5330" s="98">
        <f>'Activity data'!P1088/'Emission factors'!$H$6*'Emission factors'!$B$37*'Emission factors'!$D$37/1000</f>
        <v>0.30154471203611632</v>
      </c>
      <c r="U5330" s="98">
        <f>'Activity data'!Q1088/'Emission factors'!$H$6*'Emission factors'!$B$37*'Emission factors'!$D$37/1000</f>
        <v>0.26246093598619202</v>
      </c>
    </row>
    <row r="5331" spans="1:21" x14ac:dyDescent="0.25">
      <c r="A5331" s="92" t="s">
        <v>11</v>
      </c>
      <c r="B5331" s="92" t="s">
        <v>12</v>
      </c>
      <c r="C5331" s="92" t="s">
        <v>47</v>
      </c>
      <c r="D5331" s="92" t="s">
        <v>47</v>
      </c>
      <c r="E5331" s="92" t="s">
        <v>41</v>
      </c>
      <c r="F5331" s="92" t="s">
        <v>34</v>
      </c>
      <c r="G5331" s="92" t="s">
        <v>97</v>
      </c>
      <c r="H5331" s="92" t="s">
        <v>31</v>
      </c>
      <c r="I5331" s="89" t="s">
        <v>203</v>
      </c>
      <c r="L5331" s="98">
        <f>'Activity data'!H1089/'Emission factors'!$H$6*'Emission factors'!$B$37*'Emission factors'!$D$37/1000</f>
        <v>15.060993476796805</v>
      </c>
      <c r="M5331" s="98">
        <f>'Activity data'!I1089/'Emission factors'!$H$6*'Emission factors'!$B$37*'Emission factors'!$D$37/1000</f>
        <v>16.373840236045179</v>
      </c>
      <c r="N5331" s="98">
        <f>'Activity data'!J1089/'Emission factors'!$H$6*'Emission factors'!$B$37*'Emission factors'!$D$37/1000</f>
        <v>17.685631372604579</v>
      </c>
      <c r="O5331" s="98">
        <f>'Activity data'!K1089/'Emission factors'!$H$6*'Emission factors'!$B$37*'Emission factors'!$D$37/1000</f>
        <v>18.948610717981214</v>
      </c>
      <c r="P5331" s="98">
        <f>'Activity data'!L1089/'Emission factors'!$H$6*'Emission factors'!$B$37*'Emission factors'!$D$37/1000</f>
        <v>20.151434687732639</v>
      </c>
      <c r="Q5331" s="98">
        <f>'Activity data'!M1089/'Emission factors'!$H$6*'Emission factors'!$B$37*'Emission factors'!$D$37/1000</f>
        <v>21.283698745179901</v>
      </c>
      <c r="R5331" s="98">
        <f>'Activity data'!N1089/'Emission factors'!$H$6*'Emission factors'!$B$37*'Emission factors'!$D$37/1000</f>
        <v>22.377223060866346</v>
      </c>
      <c r="S5331" s="98">
        <f>'Activity data'!O1089/'Emission factors'!$H$6*'Emission factors'!$B$37*'Emission factors'!$D$37/1000</f>
        <v>23.261342359565052</v>
      </c>
      <c r="T5331" s="98">
        <f>'Activity data'!P1089/'Emission factors'!$H$6*'Emission factors'!$B$37*'Emission factors'!$D$37/1000</f>
        <v>23.877340510624993</v>
      </c>
      <c r="U5331" s="98">
        <f>'Activity data'!Q1089/'Emission factors'!$H$6*'Emission factors'!$B$37*'Emission factors'!$D$37/1000</f>
        <v>24.236511649405362</v>
      </c>
    </row>
    <row r="5332" spans="1:21" x14ac:dyDescent="0.25">
      <c r="A5332" s="92" t="s">
        <v>11</v>
      </c>
      <c r="B5332" s="92" t="s">
        <v>12</v>
      </c>
      <c r="C5332" s="92" t="s">
        <v>47</v>
      </c>
      <c r="D5332" s="92" t="s">
        <v>47</v>
      </c>
      <c r="E5332" s="92" t="s">
        <v>41</v>
      </c>
      <c r="F5332" s="92" t="s">
        <v>34</v>
      </c>
      <c r="G5332" s="92" t="s">
        <v>97</v>
      </c>
      <c r="H5332" s="92" t="s">
        <v>31</v>
      </c>
      <c r="I5332" s="89" t="s">
        <v>191</v>
      </c>
      <c r="L5332" s="98">
        <f>'Activity data'!H1090/'Emission factors'!$H$6*'Emission factors'!$B$37*'Emission factors'!$D$37/1000</f>
        <v>0</v>
      </c>
      <c r="M5332" s="98">
        <f>'Activity data'!I1090/'Emission factors'!$H$6*'Emission factors'!$B$37*'Emission factors'!$D$37/1000</f>
        <v>0</v>
      </c>
      <c r="N5332" s="98">
        <f>'Activity data'!J1090/'Emission factors'!$H$6*'Emission factors'!$B$37*'Emission factors'!$D$37/1000</f>
        <v>0</v>
      </c>
      <c r="O5332" s="98">
        <f>'Activity data'!K1090/'Emission factors'!$H$6*'Emission factors'!$B$37*'Emission factors'!$D$37/1000</f>
        <v>0</v>
      </c>
      <c r="P5332" s="98">
        <f>'Activity data'!L1090/'Emission factors'!$H$6*'Emission factors'!$B$37*'Emission factors'!$D$37/1000</f>
        <v>0</v>
      </c>
      <c r="Q5332" s="98">
        <f>'Activity data'!M1090/'Emission factors'!$H$6*'Emission factors'!$B$37*'Emission factors'!$D$37/1000</f>
        <v>0</v>
      </c>
      <c r="R5332" s="98">
        <f>'Activity data'!N1090/'Emission factors'!$H$6*'Emission factors'!$B$37*'Emission factors'!$D$37/1000</f>
        <v>0</v>
      </c>
      <c r="S5332" s="98">
        <f>'Activity data'!O1090/'Emission factors'!$H$6*'Emission factors'!$B$37*'Emission factors'!$D$37/1000</f>
        <v>0</v>
      </c>
      <c r="T5332" s="98">
        <f>'Activity data'!P1090/'Emission factors'!$H$6*'Emission factors'!$B$37*'Emission factors'!$D$37/1000</f>
        <v>0</v>
      </c>
      <c r="U5332" s="98">
        <f>'Activity data'!Q1090/'Emission factors'!$H$6*'Emission factors'!$B$37*'Emission factors'!$D$37/1000</f>
        <v>0</v>
      </c>
    </row>
    <row r="5333" spans="1:21" x14ac:dyDescent="0.25">
      <c r="A5333" s="92" t="s">
        <v>11</v>
      </c>
      <c r="B5333" s="92" t="s">
        <v>12</v>
      </c>
      <c r="C5333" s="92" t="s">
        <v>47</v>
      </c>
      <c r="D5333" s="92" t="s">
        <v>47</v>
      </c>
      <c r="E5333" s="92" t="s">
        <v>41</v>
      </c>
      <c r="F5333" s="92" t="s">
        <v>34</v>
      </c>
      <c r="G5333" s="92" t="s">
        <v>97</v>
      </c>
      <c r="H5333" s="92" t="s">
        <v>31</v>
      </c>
      <c r="I5333" s="89" t="s">
        <v>192</v>
      </c>
      <c r="L5333" s="98">
        <f>'Activity data'!H1091/'Emission factors'!$H$6*'Emission factors'!$B$37*'Emission factors'!$D$37/1000</f>
        <v>0</v>
      </c>
      <c r="M5333" s="98">
        <f>'Activity data'!I1091/'Emission factors'!$H$6*'Emission factors'!$B$37*'Emission factors'!$D$37/1000</f>
        <v>0</v>
      </c>
      <c r="N5333" s="98">
        <f>'Activity data'!J1091/'Emission factors'!$H$6*'Emission factors'!$B$37*'Emission factors'!$D$37/1000</f>
        <v>0</v>
      </c>
      <c r="O5333" s="98">
        <f>'Activity data'!K1091/'Emission factors'!$H$6*'Emission factors'!$B$37*'Emission factors'!$D$37/1000</f>
        <v>0</v>
      </c>
      <c r="P5333" s="98">
        <f>'Activity data'!L1091/'Emission factors'!$H$6*'Emission factors'!$B$37*'Emission factors'!$D$37/1000</f>
        <v>0</v>
      </c>
      <c r="Q5333" s="98">
        <f>'Activity data'!M1091/'Emission factors'!$H$6*'Emission factors'!$B$37*'Emission factors'!$D$37/1000</f>
        <v>0</v>
      </c>
      <c r="R5333" s="98">
        <f>'Activity data'!N1091/'Emission factors'!$H$6*'Emission factors'!$B$37*'Emission factors'!$D$37/1000</f>
        <v>0</v>
      </c>
      <c r="S5333" s="98">
        <f>'Activity data'!O1091/'Emission factors'!$H$6*'Emission factors'!$B$37*'Emission factors'!$D$37/1000</f>
        <v>0</v>
      </c>
      <c r="T5333" s="98">
        <f>'Activity data'!P1091/'Emission factors'!$H$6*'Emission factors'!$B$37*'Emission factors'!$D$37/1000</f>
        <v>0</v>
      </c>
      <c r="U5333" s="98">
        <f>'Activity data'!Q1091/'Emission factors'!$H$6*'Emission factors'!$B$37*'Emission factors'!$D$37/1000</f>
        <v>0</v>
      </c>
    </row>
    <row r="5334" spans="1:21" x14ac:dyDescent="0.25">
      <c r="A5334" s="92" t="s">
        <v>11</v>
      </c>
      <c r="B5334" s="92" t="s">
        <v>12</v>
      </c>
      <c r="C5334" s="92" t="s">
        <v>47</v>
      </c>
      <c r="D5334" s="92" t="s">
        <v>47</v>
      </c>
      <c r="E5334" s="92" t="s">
        <v>41</v>
      </c>
      <c r="F5334" s="92" t="s">
        <v>34</v>
      </c>
      <c r="G5334" s="92" t="s">
        <v>97</v>
      </c>
      <c r="H5334" s="92" t="s">
        <v>31</v>
      </c>
      <c r="I5334" s="89" t="s">
        <v>206</v>
      </c>
      <c r="L5334" s="98">
        <f>'Activity data'!H1092/'Emission factors'!$H$6*'Emission factors'!$B$37*'Emission factors'!$D$37/1000</f>
        <v>0</v>
      </c>
      <c r="M5334" s="98">
        <f>'Activity data'!I1092/'Emission factors'!$H$6*'Emission factors'!$B$37*'Emission factors'!$D$37/1000</f>
        <v>0</v>
      </c>
      <c r="N5334" s="98">
        <f>'Activity data'!J1092/'Emission factors'!$H$6*'Emission factors'!$B$37*'Emission factors'!$D$37/1000</f>
        <v>0</v>
      </c>
      <c r="O5334" s="98">
        <f>'Activity data'!K1092/'Emission factors'!$H$6*'Emission factors'!$B$37*'Emission factors'!$D$37/1000</f>
        <v>0</v>
      </c>
      <c r="P5334" s="98">
        <f>'Activity data'!L1092/'Emission factors'!$H$6*'Emission factors'!$B$37*'Emission factors'!$D$37/1000</f>
        <v>0</v>
      </c>
      <c r="Q5334" s="98">
        <f>'Activity data'!M1092/'Emission factors'!$H$6*'Emission factors'!$B$37*'Emission factors'!$D$37/1000</f>
        <v>0</v>
      </c>
      <c r="R5334" s="98">
        <f>'Activity data'!N1092/'Emission factors'!$H$6*'Emission factors'!$B$37*'Emission factors'!$D$37/1000</f>
        <v>0</v>
      </c>
      <c r="S5334" s="98">
        <f>'Activity data'!O1092/'Emission factors'!$H$6*'Emission factors'!$B$37*'Emission factors'!$D$37/1000</f>
        <v>0</v>
      </c>
      <c r="T5334" s="98">
        <f>'Activity data'!P1092/'Emission factors'!$H$6*'Emission factors'!$B$37*'Emission factors'!$D$37/1000</f>
        <v>0</v>
      </c>
      <c r="U5334" s="98">
        <f>'Activity data'!Q1092/'Emission factors'!$H$6*'Emission factors'!$B$37*'Emission factors'!$D$37/1000</f>
        <v>0</v>
      </c>
    </row>
    <row r="5335" spans="1:21" x14ac:dyDescent="0.25">
      <c r="A5335" s="92" t="s">
        <v>11</v>
      </c>
      <c r="B5335" s="92" t="s">
        <v>12</v>
      </c>
      <c r="C5335" s="92" t="s">
        <v>47</v>
      </c>
      <c r="D5335" s="92" t="s">
        <v>47</v>
      </c>
      <c r="E5335" s="92" t="s">
        <v>41</v>
      </c>
      <c r="F5335" s="92" t="s">
        <v>34</v>
      </c>
      <c r="G5335" s="92" t="s">
        <v>97</v>
      </c>
      <c r="H5335" s="92" t="s">
        <v>31</v>
      </c>
      <c r="I5335" s="89" t="s">
        <v>220</v>
      </c>
      <c r="L5335" s="98">
        <f>'Activity data'!H1093/'Emission factors'!$H$6*'Emission factors'!$B$37*'Emission factors'!$D$37/1000</f>
        <v>0</v>
      </c>
      <c r="M5335" s="98">
        <f>'Activity data'!I1093/'Emission factors'!$H$6*'Emission factors'!$B$37*'Emission factors'!$D$37/1000</f>
        <v>0</v>
      </c>
      <c r="N5335" s="98">
        <f>'Activity data'!J1093/'Emission factors'!$H$6*'Emission factors'!$B$37*'Emission factors'!$D$37/1000</f>
        <v>0</v>
      </c>
      <c r="O5335" s="98">
        <f>'Activity data'!K1093/'Emission factors'!$H$6*'Emission factors'!$B$37*'Emission factors'!$D$37/1000</f>
        <v>0</v>
      </c>
      <c r="P5335" s="98">
        <f>'Activity data'!L1093/'Emission factors'!$H$6*'Emission factors'!$B$37*'Emission factors'!$D$37/1000</f>
        <v>0</v>
      </c>
      <c r="Q5335" s="98">
        <f>'Activity data'!M1093/'Emission factors'!$H$6*'Emission factors'!$B$37*'Emission factors'!$D$37/1000</f>
        <v>0</v>
      </c>
      <c r="R5335" s="98">
        <f>'Activity data'!N1093/'Emission factors'!$H$6*'Emission factors'!$B$37*'Emission factors'!$D$37/1000</f>
        <v>0</v>
      </c>
      <c r="S5335" s="98">
        <f>'Activity data'!O1093/'Emission factors'!$H$6*'Emission factors'!$B$37*'Emission factors'!$D$37/1000</f>
        <v>0</v>
      </c>
      <c r="T5335" s="98">
        <f>'Activity data'!P1093/'Emission factors'!$H$6*'Emission factors'!$B$37*'Emission factors'!$D$37/1000</f>
        <v>0</v>
      </c>
      <c r="U5335" s="98">
        <f>'Activity data'!Q1093/'Emission factors'!$H$6*'Emission factors'!$B$37*'Emission factors'!$D$37/1000</f>
        <v>0</v>
      </c>
    </row>
    <row r="5336" spans="1:21" x14ac:dyDescent="0.25">
      <c r="A5336" s="92" t="s">
        <v>11</v>
      </c>
      <c r="B5336" s="92" t="s">
        <v>12</v>
      </c>
      <c r="C5336" s="92" t="s">
        <v>47</v>
      </c>
      <c r="D5336" s="92" t="s">
        <v>47</v>
      </c>
      <c r="E5336" s="92" t="s">
        <v>41</v>
      </c>
      <c r="F5336" s="92" t="s">
        <v>34</v>
      </c>
      <c r="G5336" s="92" t="s">
        <v>97</v>
      </c>
      <c r="H5336" s="92" t="s">
        <v>31</v>
      </c>
      <c r="I5336" s="89" t="s">
        <v>193</v>
      </c>
      <c r="L5336" s="98">
        <f>'Activity data'!H1094/'Emission factors'!$H$6*'Emission factors'!$B$37*'Emission factors'!$D$37/1000</f>
        <v>0</v>
      </c>
      <c r="M5336" s="98">
        <f>'Activity data'!I1094/'Emission factors'!$H$6*'Emission factors'!$B$37*'Emission factors'!$D$37/1000</f>
        <v>0</v>
      </c>
      <c r="N5336" s="98">
        <f>'Activity data'!J1094/'Emission factors'!$H$6*'Emission factors'!$B$37*'Emission factors'!$D$37/1000</f>
        <v>0</v>
      </c>
      <c r="O5336" s="98">
        <f>'Activity data'!K1094/'Emission factors'!$H$6*'Emission factors'!$B$37*'Emission factors'!$D$37/1000</f>
        <v>0</v>
      </c>
      <c r="P5336" s="98">
        <f>'Activity data'!L1094/'Emission factors'!$H$6*'Emission factors'!$B$37*'Emission factors'!$D$37/1000</f>
        <v>0</v>
      </c>
      <c r="Q5336" s="98">
        <f>'Activity data'!M1094/'Emission factors'!$H$6*'Emission factors'!$B$37*'Emission factors'!$D$37/1000</f>
        <v>0</v>
      </c>
      <c r="R5336" s="98">
        <f>'Activity data'!N1094/'Emission factors'!$H$6*'Emission factors'!$B$37*'Emission factors'!$D$37/1000</f>
        <v>0</v>
      </c>
      <c r="S5336" s="98">
        <f>'Activity data'!O1094/'Emission factors'!$H$6*'Emission factors'!$B$37*'Emission factors'!$D$37/1000</f>
        <v>0</v>
      </c>
      <c r="T5336" s="98">
        <f>'Activity data'!P1094/'Emission factors'!$H$6*'Emission factors'!$B$37*'Emission factors'!$D$37/1000</f>
        <v>0</v>
      </c>
      <c r="U5336" s="98">
        <f>'Activity data'!Q1094/'Emission factors'!$H$6*'Emission factors'!$B$37*'Emission factors'!$D$37/1000</f>
        <v>0</v>
      </c>
    </row>
    <row r="5337" spans="1:21" x14ac:dyDescent="0.25">
      <c r="A5337" s="92" t="s">
        <v>11</v>
      </c>
      <c r="B5337" s="92" t="s">
        <v>12</v>
      </c>
      <c r="C5337" s="92" t="s">
        <v>47</v>
      </c>
      <c r="D5337" s="92" t="s">
        <v>47</v>
      </c>
      <c r="E5337" s="92" t="s">
        <v>41</v>
      </c>
      <c r="F5337" s="92" t="s">
        <v>34</v>
      </c>
      <c r="G5337" s="92" t="s">
        <v>97</v>
      </c>
      <c r="H5337" s="92" t="s">
        <v>31</v>
      </c>
      <c r="I5337" s="89" t="s">
        <v>259</v>
      </c>
      <c r="L5337" s="98">
        <f>'Activity data'!H1095/'Emission factors'!$H$6*'Emission factors'!$B$37*'Emission factors'!$D$37/1000</f>
        <v>0</v>
      </c>
      <c r="M5337" s="98">
        <f>'Activity data'!I1095/'Emission factors'!$H$6*'Emission factors'!$B$37*'Emission factors'!$D$37/1000</f>
        <v>0</v>
      </c>
      <c r="N5337" s="98">
        <f>'Activity data'!J1095/'Emission factors'!$H$6*'Emission factors'!$B$37*'Emission factors'!$D$37/1000</f>
        <v>0</v>
      </c>
      <c r="O5337" s="98">
        <f>'Activity data'!K1095/'Emission factors'!$H$6*'Emission factors'!$B$37*'Emission factors'!$D$37/1000</f>
        <v>0</v>
      </c>
      <c r="P5337" s="98">
        <f>'Activity data'!L1095/'Emission factors'!$H$6*'Emission factors'!$B$37*'Emission factors'!$D$37/1000</f>
        <v>0</v>
      </c>
      <c r="Q5337" s="98">
        <f>'Activity data'!M1095/'Emission factors'!$H$6*'Emission factors'!$B$37*'Emission factors'!$D$37/1000</f>
        <v>0</v>
      </c>
      <c r="R5337" s="98">
        <f>'Activity data'!N1095/'Emission factors'!$H$6*'Emission factors'!$B$37*'Emission factors'!$D$37/1000</f>
        <v>0</v>
      </c>
      <c r="S5337" s="98">
        <f>'Activity data'!O1095/'Emission factors'!$H$6*'Emission factors'!$B$37*'Emission factors'!$D$37/1000</f>
        <v>0</v>
      </c>
      <c r="T5337" s="98">
        <f>'Activity data'!P1095/'Emission factors'!$H$6*'Emission factors'!$B$37*'Emission factors'!$D$37/1000</f>
        <v>0</v>
      </c>
      <c r="U5337" s="98">
        <f>'Activity data'!Q1095/'Emission factors'!$H$6*'Emission factors'!$B$37*'Emission factors'!$D$37/1000</f>
        <v>0</v>
      </c>
    </row>
    <row r="5338" spans="1:21" x14ac:dyDescent="0.25">
      <c r="A5338" s="92" t="s">
        <v>11</v>
      </c>
      <c r="B5338" s="92" t="s">
        <v>12</v>
      </c>
      <c r="C5338" s="92" t="s">
        <v>47</v>
      </c>
      <c r="D5338" s="92" t="s">
        <v>47</v>
      </c>
      <c r="E5338" s="92" t="s">
        <v>41</v>
      </c>
      <c r="F5338" s="92" t="s">
        <v>34</v>
      </c>
      <c r="G5338" s="92" t="s">
        <v>97</v>
      </c>
      <c r="H5338" s="92" t="s">
        <v>31</v>
      </c>
      <c r="I5338" s="89" t="s">
        <v>223</v>
      </c>
      <c r="L5338" s="98">
        <f>'Activity data'!H1096/'Emission factors'!$H$6*'Emission factors'!$B$37*'Emission factors'!$D$37/1000</f>
        <v>3.486921349954204</v>
      </c>
      <c r="M5338" s="98">
        <f>'Activity data'!I1096/'Emission factors'!$H$6*'Emission factors'!$B$37*'Emission factors'!$D$37/1000</f>
        <v>4.0226436793505416</v>
      </c>
      <c r="N5338" s="98">
        <f>'Activity data'!J1096/'Emission factors'!$H$6*'Emission factors'!$B$37*'Emission factors'!$D$37/1000</f>
        <v>4.6101177198153875</v>
      </c>
      <c r="O5338" s="98">
        <f>'Activity data'!K1096/'Emission factors'!$H$6*'Emission factors'!$B$37*'Emission factors'!$D$37/1000</f>
        <v>5.2408596525023459</v>
      </c>
      <c r="P5338" s="98">
        <f>'Activity data'!L1096/'Emission factors'!$H$6*'Emission factors'!$B$37*'Emission factors'!$D$37/1000</f>
        <v>5.9138130118190677</v>
      </c>
      <c r="Q5338" s="98">
        <f>'Activity data'!M1096/'Emission factors'!$H$6*'Emission factors'!$B$37*'Emission factors'!$D$37/1000</f>
        <v>6.6274662122226324</v>
      </c>
      <c r="R5338" s="98">
        <f>'Activity data'!N1096/'Emission factors'!$H$6*'Emission factors'!$B$37*'Emission factors'!$D$37/1000</f>
        <v>7.9728628124183452</v>
      </c>
      <c r="S5338" s="98">
        <f>'Activity data'!O1096/'Emission factors'!$H$6*'Emission factors'!$B$37*'Emission factors'!$D$37/1000</f>
        <v>9.6858717308033917</v>
      </c>
      <c r="T5338" s="98">
        <f>'Activity data'!P1096/'Emission factors'!$H$6*'Emission factors'!$B$37*'Emission factors'!$D$37/1000</f>
        <v>11.619894084886466</v>
      </c>
      <c r="U5338" s="98">
        <f>'Activity data'!Q1096/'Emission factors'!$H$6*'Emission factors'!$B$37*'Emission factors'!$D$37/1000</f>
        <v>13.785249446853097</v>
      </c>
    </row>
    <row r="5339" spans="1:21" x14ac:dyDescent="0.25">
      <c r="A5339" s="92" t="s">
        <v>11</v>
      </c>
      <c r="B5339" s="92" t="s">
        <v>12</v>
      </c>
      <c r="C5339" s="92" t="s">
        <v>47</v>
      </c>
      <c r="D5339" s="92" t="s">
        <v>47</v>
      </c>
      <c r="E5339" s="92" t="s">
        <v>41</v>
      </c>
      <c r="F5339" s="92" t="s">
        <v>34</v>
      </c>
      <c r="G5339" s="92" t="s">
        <v>97</v>
      </c>
      <c r="H5339" s="92" t="s">
        <v>31</v>
      </c>
      <c r="I5339" s="89" t="s">
        <v>221</v>
      </c>
      <c r="L5339" s="98">
        <f>'Activity data'!H1097/'Emission factors'!$H$6*'Emission factors'!$B$37*'Emission factors'!$D$37/1000</f>
        <v>0</v>
      </c>
      <c r="M5339" s="98">
        <f>'Activity data'!I1097/'Emission factors'!$H$6*'Emission factors'!$B$37*'Emission factors'!$D$37/1000</f>
        <v>0</v>
      </c>
      <c r="N5339" s="98">
        <f>'Activity data'!J1097/'Emission factors'!$H$6*'Emission factors'!$B$37*'Emission factors'!$D$37/1000</f>
        <v>0</v>
      </c>
      <c r="O5339" s="98">
        <f>'Activity data'!K1097/'Emission factors'!$H$6*'Emission factors'!$B$37*'Emission factors'!$D$37/1000</f>
        <v>0</v>
      </c>
      <c r="P5339" s="98">
        <f>'Activity data'!L1097/'Emission factors'!$H$6*'Emission factors'!$B$37*'Emission factors'!$D$37/1000</f>
        <v>0</v>
      </c>
      <c r="Q5339" s="98">
        <f>'Activity data'!M1097/'Emission factors'!$H$6*'Emission factors'!$B$37*'Emission factors'!$D$37/1000</f>
        <v>0</v>
      </c>
      <c r="R5339" s="98">
        <f>'Activity data'!N1097/'Emission factors'!$H$6*'Emission factors'!$B$37*'Emission factors'!$D$37/1000</f>
        <v>0</v>
      </c>
      <c r="S5339" s="98">
        <f>'Activity data'!O1097/'Emission factors'!$H$6*'Emission factors'!$B$37*'Emission factors'!$D$37/1000</f>
        <v>0</v>
      </c>
      <c r="T5339" s="98">
        <f>'Activity data'!P1097/'Emission factors'!$H$6*'Emission factors'!$B$37*'Emission factors'!$D$37/1000</f>
        <v>0</v>
      </c>
      <c r="U5339" s="98">
        <f>'Activity data'!Q1097/'Emission factors'!$H$6*'Emission factors'!$B$37*'Emission factors'!$D$37/1000</f>
        <v>0</v>
      </c>
    </row>
    <row r="5340" spans="1:21" x14ac:dyDescent="0.25">
      <c r="A5340" s="92" t="s">
        <v>11</v>
      </c>
      <c r="B5340" s="92" t="s">
        <v>12</v>
      </c>
      <c r="C5340" s="92" t="s">
        <v>47</v>
      </c>
      <c r="D5340" s="92" t="s">
        <v>47</v>
      </c>
      <c r="E5340" s="92" t="s">
        <v>41</v>
      </c>
      <c r="F5340" s="92" t="s">
        <v>34</v>
      </c>
      <c r="G5340" s="92" t="s">
        <v>97</v>
      </c>
      <c r="H5340" s="92" t="s">
        <v>31</v>
      </c>
      <c r="I5340" s="89" t="s">
        <v>222</v>
      </c>
      <c r="L5340" s="98">
        <f>'Activity data'!H1098/'Emission factors'!$H$6*'Emission factors'!$B$37*'Emission factors'!$D$37/1000</f>
        <v>6.3044268655471694</v>
      </c>
      <c r="M5340" s="98">
        <f>'Activity data'!I1098/'Emission factors'!$H$6*'Emission factors'!$B$37*'Emission factors'!$D$37/1000</f>
        <v>6.6615230534152303</v>
      </c>
      <c r="N5340" s="98">
        <f>'Activity data'!J1098/'Emission factors'!$H$6*'Emission factors'!$B$37*'Emission factors'!$D$37/1000</f>
        <v>6.9935101880182424</v>
      </c>
      <c r="O5340" s="98">
        <f>'Activity data'!K1098/'Emission factors'!$H$6*'Emission factors'!$B$37*'Emission factors'!$D$37/1000</f>
        <v>7.2828616564083273</v>
      </c>
      <c r="P5340" s="98">
        <f>'Activity data'!L1098/'Emission factors'!$H$6*'Emission factors'!$B$37*'Emission factors'!$D$37/1000</f>
        <v>7.5279954424998516</v>
      </c>
      <c r="Q5340" s="98">
        <f>'Activity data'!M1098/'Emission factors'!$H$6*'Emission factors'!$B$37*'Emission factors'!$D$37/1000</f>
        <v>7.7280160896451893</v>
      </c>
      <c r="R5340" s="98">
        <f>'Activity data'!N1098/'Emission factors'!$H$6*'Emission factors'!$B$37*'Emission factors'!$D$37/1000</f>
        <v>9.3906497413926342</v>
      </c>
      <c r="S5340" s="98">
        <f>'Activity data'!O1098/'Emission factors'!$H$6*'Emission factors'!$B$37*'Emission factors'!$D$37/1000</f>
        <v>11.86225753526913</v>
      </c>
      <c r="T5340" s="98">
        <f>'Activity data'!P1098/'Emission factors'!$H$6*'Emission factors'!$B$37*'Emission factors'!$D$37/1000</f>
        <v>14.797282612839131</v>
      </c>
      <c r="U5340" s="98">
        <f>'Activity data'!Q1098/'Emission factors'!$H$6*'Emission factors'!$B$37*'Emission factors'!$D$37/1000</f>
        <v>18.253635694979238</v>
      </c>
    </row>
    <row r="5341" spans="1:21" x14ac:dyDescent="0.25">
      <c r="A5341" s="92" t="s">
        <v>11</v>
      </c>
      <c r="B5341" s="92" t="s">
        <v>12</v>
      </c>
      <c r="C5341" s="92" t="s">
        <v>47</v>
      </c>
      <c r="D5341" s="92" t="s">
        <v>47</v>
      </c>
      <c r="E5341" s="92" t="s">
        <v>41</v>
      </c>
      <c r="F5341" s="92" t="s">
        <v>34</v>
      </c>
      <c r="G5341" s="92" t="s">
        <v>97</v>
      </c>
      <c r="H5341" s="92" t="s">
        <v>31</v>
      </c>
      <c r="I5341" s="89" t="s">
        <v>201</v>
      </c>
      <c r="L5341" s="98">
        <f>'Activity data'!H1099/'Emission factors'!$H$6*'Emission factors'!$B$37*'Emission factors'!$D$37/1000</f>
        <v>78.496520218800924</v>
      </c>
      <c r="M5341" s="98">
        <f>'Activity data'!I1099/'Emission factors'!$H$6*'Emission factors'!$B$37*'Emission factors'!$D$37/1000</f>
        <v>87.018296534336059</v>
      </c>
      <c r="N5341" s="98">
        <f>'Activity data'!J1099/'Emission factors'!$H$6*'Emission factors'!$B$37*'Emission factors'!$D$37/1000</f>
        <v>95.836265768856521</v>
      </c>
      <c r="O5341" s="98">
        <f>'Activity data'!K1099/'Emission factors'!$H$6*'Emission factors'!$B$37*'Emission factors'!$D$37/1000</f>
        <v>104.69768119708378</v>
      </c>
      <c r="P5341" s="98">
        <f>'Activity data'!L1099/'Emission factors'!$H$6*'Emission factors'!$B$37*'Emission factors'!$D$37/1000</f>
        <v>113.5316499996536</v>
      </c>
      <c r="Q5341" s="98">
        <f>'Activity data'!M1099/'Emission factors'!$H$6*'Emission factors'!$B$37*'Emission factors'!$D$37/1000</f>
        <v>122.26725097258422</v>
      </c>
      <c r="R5341" s="98">
        <f>'Activity data'!N1099/'Emission factors'!$H$6*'Emission factors'!$B$37*'Emission factors'!$D$37/1000</f>
        <v>133.88932748858099</v>
      </c>
      <c r="S5341" s="98">
        <f>'Activity data'!O1099/'Emission factors'!$H$6*'Emission factors'!$B$37*'Emission factors'!$D$37/1000</f>
        <v>145.89355498714892</v>
      </c>
      <c r="T5341" s="98">
        <f>'Activity data'!P1099/'Emission factors'!$H$6*'Emission factors'!$B$37*'Emission factors'!$D$37/1000</f>
        <v>156.98348922937748</v>
      </c>
      <c r="U5341" s="98">
        <f>'Activity data'!Q1099/'Emission factors'!$H$6*'Emission factors'!$B$37*'Emission factors'!$D$37/1000</f>
        <v>167.03590073495283</v>
      </c>
    </row>
    <row r="5342" spans="1:21" x14ac:dyDescent="0.25">
      <c r="A5342" s="92" t="s">
        <v>11</v>
      </c>
      <c r="B5342" s="92" t="s">
        <v>12</v>
      </c>
      <c r="C5342" s="92" t="s">
        <v>47</v>
      </c>
      <c r="D5342" s="92" t="s">
        <v>47</v>
      </c>
      <c r="E5342" s="92" t="s">
        <v>41</v>
      </c>
      <c r="F5342" s="92" t="s">
        <v>34</v>
      </c>
      <c r="G5342" s="92" t="s">
        <v>97</v>
      </c>
      <c r="H5342" s="92" t="s">
        <v>31</v>
      </c>
      <c r="I5342" s="89" t="s">
        <v>207</v>
      </c>
      <c r="L5342" s="98">
        <f>'Activity data'!H1100/'Emission factors'!$H$6*'Emission factors'!$B$37*'Emission factors'!$D$37/1000</f>
        <v>0</v>
      </c>
      <c r="M5342" s="98">
        <f>'Activity data'!I1100/'Emission factors'!$H$6*'Emission factors'!$B$37*'Emission factors'!$D$37/1000</f>
        <v>0</v>
      </c>
      <c r="N5342" s="98">
        <f>'Activity data'!J1100/'Emission factors'!$H$6*'Emission factors'!$B$37*'Emission factors'!$D$37/1000</f>
        <v>0</v>
      </c>
      <c r="O5342" s="98">
        <f>'Activity data'!K1100/'Emission factors'!$H$6*'Emission factors'!$B$37*'Emission factors'!$D$37/1000</f>
        <v>0</v>
      </c>
      <c r="P5342" s="98">
        <f>'Activity data'!L1100/'Emission factors'!$H$6*'Emission factors'!$B$37*'Emission factors'!$D$37/1000</f>
        <v>0</v>
      </c>
      <c r="Q5342" s="98">
        <f>'Activity data'!M1100/'Emission factors'!$H$6*'Emission factors'!$B$37*'Emission factors'!$D$37/1000</f>
        <v>0</v>
      </c>
      <c r="R5342" s="98">
        <f>'Activity data'!N1100/'Emission factors'!$H$6*'Emission factors'!$B$37*'Emission factors'!$D$37/1000</f>
        <v>0</v>
      </c>
      <c r="S5342" s="98">
        <f>'Activity data'!O1100/'Emission factors'!$H$6*'Emission factors'!$B$37*'Emission factors'!$D$37/1000</f>
        <v>0</v>
      </c>
      <c r="T5342" s="98">
        <f>'Activity data'!P1100/'Emission factors'!$H$6*'Emission factors'!$B$37*'Emission factors'!$D$37/1000</f>
        <v>0</v>
      </c>
      <c r="U5342" s="98">
        <f>'Activity data'!Q1100/'Emission factors'!$H$6*'Emission factors'!$B$37*'Emission factors'!$D$37/1000</f>
        <v>0</v>
      </c>
    </row>
    <row r="5343" spans="1:21" x14ac:dyDescent="0.25">
      <c r="A5343" s="92" t="s">
        <v>11</v>
      </c>
      <c r="B5343" s="92" t="s">
        <v>12</v>
      </c>
      <c r="C5343" s="92" t="s">
        <v>47</v>
      </c>
      <c r="D5343" s="92" t="s">
        <v>47</v>
      </c>
      <c r="E5343" s="92" t="s">
        <v>41</v>
      </c>
      <c r="F5343" s="92" t="s">
        <v>34</v>
      </c>
      <c r="G5343" s="92" t="s">
        <v>97</v>
      </c>
      <c r="H5343" s="92" t="s">
        <v>31</v>
      </c>
      <c r="I5343" s="89" t="s">
        <v>218</v>
      </c>
      <c r="L5343" s="98">
        <f>'Activity data'!H1101/'Emission factors'!$H$6*'Emission factors'!$B$37*'Emission factors'!$D$37/1000</f>
        <v>0</v>
      </c>
      <c r="M5343" s="98">
        <f>'Activity data'!I1101/'Emission factors'!$H$6*'Emission factors'!$B$37*'Emission factors'!$D$37/1000</f>
        <v>0</v>
      </c>
      <c r="N5343" s="98">
        <f>'Activity data'!J1101/'Emission factors'!$H$6*'Emission factors'!$B$37*'Emission factors'!$D$37/1000</f>
        <v>0</v>
      </c>
      <c r="O5343" s="98">
        <f>'Activity data'!K1101/'Emission factors'!$H$6*'Emission factors'!$B$37*'Emission factors'!$D$37/1000</f>
        <v>0</v>
      </c>
      <c r="P5343" s="98">
        <f>'Activity data'!L1101/'Emission factors'!$H$6*'Emission factors'!$B$37*'Emission factors'!$D$37/1000</f>
        <v>0</v>
      </c>
      <c r="Q5343" s="98">
        <f>'Activity data'!M1101/'Emission factors'!$H$6*'Emission factors'!$B$37*'Emission factors'!$D$37/1000</f>
        <v>0</v>
      </c>
      <c r="R5343" s="98">
        <f>'Activity data'!N1101/'Emission factors'!$H$6*'Emission factors'!$B$37*'Emission factors'!$D$37/1000</f>
        <v>0</v>
      </c>
      <c r="S5343" s="98">
        <f>'Activity data'!O1101/'Emission factors'!$H$6*'Emission factors'!$B$37*'Emission factors'!$D$37/1000</f>
        <v>0</v>
      </c>
      <c r="T5343" s="98">
        <f>'Activity data'!P1101/'Emission factors'!$H$6*'Emission factors'!$B$37*'Emission factors'!$D$37/1000</f>
        <v>0</v>
      </c>
      <c r="U5343" s="98">
        <f>'Activity data'!Q1101/'Emission factors'!$H$6*'Emission factors'!$B$37*'Emission factors'!$D$37/1000</f>
        <v>0</v>
      </c>
    </row>
    <row r="5344" spans="1:21" x14ac:dyDescent="0.25">
      <c r="A5344" s="92" t="s">
        <v>11</v>
      </c>
      <c r="B5344" s="92" t="s">
        <v>12</v>
      </c>
      <c r="C5344" s="92" t="s">
        <v>47</v>
      </c>
      <c r="D5344" s="92" t="s">
        <v>47</v>
      </c>
      <c r="E5344" s="92" t="s">
        <v>41</v>
      </c>
      <c r="F5344" s="92" t="s">
        <v>34</v>
      </c>
      <c r="G5344" s="92" t="s">
        <v>97</v>
      </c>
      <c r="H5344" s="92" t="s">
        <v>31</v>
      </c>
      <c r="I5344" s="89" t="s">
        <v>194</v>
      </c>
      <c r="L5344" s="98">
        <f>'Activity data'!H1102/'Emission factors'!$H$6*'Emission factors'!$B$37*'Emission factors'!$D$37/1000</f>
        <v>0</v>
      </c>
      <c r="M5344" s="98">
        <f>'Activity data'!I1102/'Emission factors'!$H$6*'Emission factors'!$B$37*'Emission factors'!$D$37/1000</f>
        <v>0</v>
      </c>
      <c r="N5344" s="98">
        <f>'Activity data'!J1102/'Emission factors'!$H$6*'Emission factors'!$B$37*'Emission factors'!$D$37/1000</f>
        <v>0</v>
      </c>
      <c r="O5344" s="98">
        <f>'Activity data'!K1102/'Emission factors'!$H$6*'Emission factors'!$B$37*'Emission factors'!$D$37/1000</f>
        <v>0</v>
      </c>
      <c r="P5344" s="98">
        <f>'Activity data'!L1102/'Emission factors'!$H$6*'Emission factors'!$B$37*'Emission factors'!$D$37/1000</f>
        <v>0</v>
      </c>
      <c r="Q5344" s="98">
        <f>'Activity data'!M1102/'Emission factors'!$H$6*'Emission factors'!$B$37*'Emission factors'!$D$37/1000</f>
        <v>0</v>
      </c>
      <c r="R5344" s="98">
        <f>'Activity data'!N1102/'Emission factors'!$H$6*'Emission factors'!$B$37*'Emission factors'!$D$37/1000</f>
        <v>0</v>
      </c>
      <c r="S5344" s="98">
        <f>'Activity data'!O1102/'Emission factors'!$H$6*'Emission factors'!$B$37*'Emission factors'!$D$37/1000</f>
        <v>0</v>
      </c>
      <c r="T5344" s="98">
        <f>'Activity data'!P1102/'Emission factors'!$H$6*'Emission factors'!$B$37*'Emission factors'!$D$37/1000</f>
        <v>0</v>
      </c>
      <c r="U5344" s="98">
        <f>'Activity data'!Q1102/'Emission factors'!$H$6*'Emission factors'!$B$37*'Emission factors'!$D$37/1000</f>
        <v>0</v>
      </c>
    </row>
    <row r="5345" spans="1:21" x14ac:dyDescent="0.25">
      <c r="A5345" s="92" t="s">
        <v>11</v>
      </c>
      <c r="B5345" s="92" t="s">
        <v>12</v>
      </c>
      <c r="C5345" s="92" t="s">
        <v>47</v>
      </c>
      <c r="D5345" s="92" t="s">
        <v>47</v>
      </c>
      <c r="E5345" s="92" t="s">
        <v>41</v>
      </c>
      <c r="F5345" s="92" t="s">
        <v>34</v>
      </c>
      <c r="G5345" s="92" t="s">
        <v>97</v>
      </c>
      <c r="H5345" s="92" t="s">
        <v>31</v>
      </c>
      <c r="I5345" s="89" t="s">
        <v>195</v>
      </c>
      <c r="L5345" s="98">
        <f>'Activity data'!H1103/'Emission factors'!$H$6*'Emission factors'!$B$37*'Emission factors'!$D$37/1000</f>
        <v>0</v>
      </c>
      <c r="M5345" s="98">
        <f>'Activity data'!I1103/'Emission factors'!$H$6*'Emission factors'!$B$37*'Emission factors'!$D$37/1000</f>
        <v>0</v>
      </c>
      <c r="N5345" s="98">
        <f>'Activity data'!J1103/'Emission factors'!$H$6*'Emission factors'!$B$37*'Emission factors'!$D$37/1000</f>
        <v>0</v>
      </c>
      <c r="O5345" s="98">
        <f>'Activity data'!K1103/'Emission factors'!$H$6*'Emission factors'!$B$37*'Emission factors'!$D$37/1000</f>
        <v>0</v>
      </c>
      <c r="P5345" s="98">
        <f>'Activity data'!L1103/'Emission factors'!$H$6*'Emission factors'!$B$37*'Emission factors'!$D$37/1000</f>
        <v>0</v>
      </c>
      <c r="Q5345" s="98">
        <f>'Activity data'!M1103/'Emission factors'!$H$6*'Emission factors'!$B$37*'Emission factors'!$D$37/1000</f>
        <v>0</v>
      </c>
      <c r="R5345" s="98">
        <f>'Activity data'!N1103/'Emission factors'!$H$6*'Emission factors'!$B$37*'Emission factors'!$D$37/1000</f>
        <v>0</v>
      </c>
      <c r="S5345" s="98">
        <f>'Activity data'!O1103/'Emission factors'!$H$6*'Emission factors'!$B$37*'Emission factors'!$D$37/1000</f>
        <v>0</v>
      </c>
      <c r="T5345" s="98">
        <f>'Activity data'!P1103/'Emission factors'!$H$6*'Emission factors'!$B$37*'Emission factors'!$D$37/1000</f>
        <v>0</v>
      </c>
      <c r="U5345" s="98">
        <f>'Activity data'!Q1103/'Emission factors'!$H$6*'Emission factors'!$B$37*'Emission factors'!$D$37/1000</f>
        <v>0</v>
      </c>
    </row>
    <row r="5346" spans="1:21" x14ac:dyDescent="0.25">
      <c r="A5346" s="92" t="s">
        <v>11</v>
      </c>
      <c r="B5346" s="92" t="s">
        <v>12</v>
      </c>
      <c r="C5346" s="92" t="s">
        <v>47</v>
      </c>
      <c r="D5346" s="92" t="s">
        <v>47</v>
      </c>
      <c r="E5346" s="92" t="s">
        <v>41</v>
      </c>
      <c r="F5346" s="92" t="s">
        <v>34</v>
      </c>
      <c r="G5346" s="92" t="s">
        <v>97</v>
      </c>
      <c r="H5346" s="92" t="s">
        <v>31</v>
      </c>
      <c r="I5346" s="89" t="s">
        <v>209</v>
      </c>
      <c r="L5346" s="98">
        <f>'Activity data'!H1104/'Emission factors'!$H$6*'Emission factors'!$B$37*'Emission factors'!$D$37/1000</f>
        <v>23.900418510699016</v>
      </c>
      <c r="M5346" s="98">
        <f>'Activity data'!I1104/'Emission factors'!$H$6*'Emission factors'!$B$37*'Emission factors'!$D$37/1000</f>
        <v>23.338464812005533</v>
      </c>
      <c r="N5346" s="98">
        <f>'Activity data'!J1104/'Emission factors'!$H$6*'Emission factors'!$B$37*'Emission factors'!$D$37/1000</f>
        <v>22.646007418647311</v>
      </c>
      <c r="O5346" s="98">
        <f>'Activity data'!K1104/'Emission factors'!$H$6*'Emission factors'!$B$37*'Emission factors'!$D$37/1000</f>
        <v>21.796741571814323</v>
      </c>
      <c r="P5346" s="98">
        <f>'Activity data'!L1104/'Emission factors'!$H$6*'Emission factors'!$B$37*'Emission factors'!$D$37/1000</f>
        <v>20.823708840034335</v>
      </c>
      <c r="Q5346" s="98">
        <f>'Activity data'!M1104/'Emission factors'!$H$6*'Emission factors'!$B$37*'Emission factors'!$D$37/1000</f>
        <v>30.407582674787449</v>
      </c>
      <c r="R5346" s="98">
        <f>'Activity data'!N1104/'Emission factors'!$H$6*'Emission factors'!$B$37*'Emission factors'!$D$37/1000</f>
        <v>38.954979338842982</v>
      </c>
      <c r="S5346" s="98">
        <f>'Activity data'!O1104/'Emission factors'!$H$6*'Emission factors'!$B$37*'Emission factors'!$D$37/1000</f>
        <v>42.363351239669427</v>
      </c>
      <c r="T5346" s="98">
        <f>'Activity data'!P1104/'Emission factors'!$H$6*'Emission factors'!$B$37*'Emission factors'!$D$37/1000</f>
        <v>44.335665289256198</v>
      </c>
      <c r="U5346" s="98">
        <f>'Activity data'!Q1104/'Emission factors'!$H$6*'Emission factors'!$B$37*'Emission factors'!$D$37/1000</f>
        <v>51.094305785123971</v>
      </c>
    </row>
    <row r="5347" spans="1:21" x14ac:dyDescent="0.25">
      <c r="A5347" s="92" t="s">
        <v>11</v>
      </c>
      <c r="B5347" s="92" t="s">
        <v>12</v>
      </c>
      <c r="C5347" s="92" t="s">
        <v>47</v>
      </c>
      <c r="D5347" s="92" t="s">
        <v>47</v>
      </c>
      <c r="E5347" s="92" t="s">
        <v>41</v>
      </c>
      <c r="F5347" s="92" t="s">
        <v>34</v>
      </c>
      <c r="G5347" s="92" t="s">
        <v>97</v>
      </c>
      <c r="H5347" s="92" t="s">
        <v>31</v>
      </c>
      <c r="I5347" s="89" t="s">
        <v>208</v>
      </c>
      <c r="L5347" s="98">
        <f>'Activity data'!H1105/'Emission factors'!$H$6*'Emission factors'!$B$37*'Emission factors'!$D$37/1000</f>
        <v>19.730247933884296</v>
      </c>
      <c r="M5347" s="98">
        <f>'Activity data'!I1105/'Emission factors'!$H$6*'Emission factors'!$B$37*'Emission factors'!$D$37/1000</f>
        <v>20.966942148760332</v>
      </c>
      <c r="N5347" s="98">
        <f>'Activity data'!J1105/'Emission factors'!$H$6*'Emission factors'!$B$37*'Emission factors'!$D$37/1000</f>
        <v>23.987603305785125</v>
      </c>
      <c r="O5347" s="98">
        <f>'Activity data'!K1105/'Emission factors'!$H$6*'Emission factors'!$B$37*'Emission factors'!$D$37/1000</f>
        <v>27.274793388429753</v>
      </c>
      <c r="P5347" s="98">
        <f>'Activity data'!L1105/'Emission factors'!$H$6*'Emission factors'!$B$37*'Emission factors'!$D$37/1000</f>
        <v>32.33884297520661</v>
      </c>
      <c r="Q5347" s="98">
        <f>'Activity data'!M1105/'Emission factors'!$H$6*'Emission factors'!$B$37*'Emission factors'!$D$37/1000</f>
        <v>40.239648760330581</v>
      </c>
      <c r="R5347" s="98">
        <f>'Activity data'!N1105/'Emission factors'!$H$6*'Emission factors'!$B$37*'Emission factors'!$D$37/1000</f>
        <v>34.334712138167603</v>
      </c>
      <c r="S5347" s="98">
        <f>'Activity data'!O1105/'Emission factors'!$H$6*'Emission factors'!$B$37*'Emission factors'!$D$37/1000</f>
        <v>34.78951460923043</v>
      </c>
      <c r="T5347" s="98">
        <f>'Activity data'!P1105/'Emission factors'!$H$6*'Emission factors'!$B$37*'Emission factors'!$D$37/1000</f>
        <v>38.897085099839181</v>
      </c>
      <c r="U5347" s="98">
        <f>'Activity data'!Q1105/'Emission factors'!$H$6*'Emission factors'!$B$37*'Emission factors'!$D$37/1000</f>
        <v>42.822805200493342</v>
      </c>
    </row>
    <row r="5348" spans="1:21" x14ac:dyDescent="0.25">
      <c r="A5348" s="92" t="s">
        <v>11</v>
      </c>
      <c r="B5348" s="92" t="s">
        <v>12</v>
      </c>
      <c r="C5348" s="92" t="s">
        <v>47</v>
      </c>
      <c r="D5348" s="92" t="s">
        <v>47</v>
      </c>
      <c r="E5348" s="92" t="s">
        <v>41</v>
      </c>
      <c r="F5348" s="92" t="s">
        <v>34</v>
      </c>
      <c r="G5348" s="92" t="s">
        <v>97</v>
      </c>
      <c r="H5348" s="92" t="s">
        <v>31</v>
      </c>
      <c r="I5348" s="89" t="s">
        <v>226</v>
      </c>
      <c r="L5348" s="98">
        <f>'Activity data'!H1106/'Emission factors'!$H$6*'Emission factors'!$B$37*'Emission factors'!$D$37/1000</f>
        <v>2.3451746366811284</v>
      </c>
      <c r="M5348" s="98">
        <f>'Activity data'!I1106/'Emission factors'!$H$6*'Emission factors'!$B$37*'Emission factors'!$D$37/1000</f>
        <v>1.9756674108142815</v>
      </c>
      <c r="N5348" s="98">
        <f>'Activity data'!J1106/'Emission factors'!$H$6*'Emission factors'!$B$37*'Emission factors'!$D$37/1000</f>
        <v>1.654326968470599</v>
      </c>
      <c r="O5348" s="98">
        <f>'Activity data'!K1106/'Emission factors'!$H$6*'Emission factors'!$B$37*'Emission factors'!$D$37/1000</f>
        <v>1.374042922694962</v>
      </c>
      <c r="P5348" s="98">
        <f>'Activity data'!L1106/'Emission factors'!$H$6*'Emission factors'!$B$37*'Emission factors'!$D$37/1000</f>
        <v>1.1327606839459898</v>
      </c>
      <c r="Q5348" s="98">
        <f>'Activity data'!M1106/'Emission factors'!$H$6*'Emission factors'!$B$37*'Emission factors'!$D$37/1000</f>
        <v>0.9274224859742668</v>
      </c>
      <c r="R5348" s="98">
        <f>'Activity data'!N1106/'Emission factors'!$H$6*'Emission factors'!$B$37*'Emission factors'!$D$37/1000</f>
        <v>0.75730196589232879</v>
      </c>
      <c r="S5348" s="98">
        <f>'Activity data'!O1106/'Emission factors'!$H$6*'Emission factors'!$B$37*'Emission factors'!$D$37/1000</f>
        <v>0.61221879792524092</v>
      </c>
      <c r="T5348" s="98">
        <f>'Activity data'!P1106/'Emission factors'!$H$6*'Emission factors'!$B$37*'Emission factors'!$D$37/1000</f>
        <v>0.48869418649044072</v>
      </c>
      <c r="U5348" s="98">
        <f>'Activity data'!Q1106/'Emission factors'!$H$6*'Emission factors'!$B$37*'Emission factors'!$D$37/1000</f>
        <v>0.38571970341777106</v>
      </c>
    </row>
    <row r="5349" spans="1:21" x14ac:dyDescent="0.25">
      <c r="A5349" s="92" t="s">
        <v>11</v>
      </c>
      <c r="B5349" s="92" t="s">
        <v>12</v>
      </c>
      <c r="C5349" s="92" t="s">
        <v>47</v>
      </c>
      <c r="D5349" s="92" t="s">
        <v>47</v>
      </c>
      <c r="E5349" s="92" t="s">
        <v>41</v>
      </c>
      <c r="F5349" s="92" t="s">
        <v>34</v>
      </c>
      <c r="G5349" s="92" t="s">
        <v>97</v>
      </c>
      <c r="H5349" s="92" t="s">
        <v>31</v>
      </c>
      <c r="I5349" s="89" t="s">
        <v>196</v>
      </c>
      <c r="L5349" s="98">
        <f>'Activity data'!H1107/'Emission factors'!$H$6*'Emission factors'!$B$37*'Emission factors'!$D$37/1000</f>
        <v>0</v>
      </c>
      <c r="M5349" s="98">
        <f>'Activity data'!I1107/'Emission factors'!$H$6*'Emission factors'!$B$37*'Emission factors'!$D$37/1000</f>
        <v>0</v>
      </c>
      <c r="N5349" s="98">
        <f>'Activity data'!J1107/'Emission factors'!$H$6*'Emission factors'!$B$37*'Emission factors'!$D$37/1000</f>
        <v>0</v>
      </c>
      <c r="O5349" s="98">
        <f>'Activity data'!K1107/'Emission factors'!$H$6*'Emission factors'!$B$37*'Emission factors'!$D$37/1000</f>
        <v>0</v>
      </c>
      <c r="P5349" s="98">
        <f>'Activity data'!L1107/'Emission factors'!$H$6*'Emission factors'!$B$37*'Emission factors'!$D$37/1000</f>
        <v>0</v>
      </c>
      <c r="Q5349" s="98">
        <f>'Activity data'!M1107/'Emission factors'!$H$6*'Emission factors'!$B$37*'Emission factors'!$D$37/1000</f>
        <v>0</v>
      </c>
      <c r="R5349" s="98">
        <f>'Activity data'!N1107/'Emission factors'!$H$6*'Emission factors'!$B$37*'Emission factors'!$D$37/1000</f>
        <v>0</v>
      </c>
      <c r="S5349" s="98">
        <f>'Activity data'!O1107/'Emission factors'!$H$6*'Emission factors'!$B$37*'Emission factors'!$D$37/1000</f>
        <v>0</v>
      </c>
      <c r="T5349" s="98">
        <f>'Activity data'!P1107/'Emission factors'!$H$6*'Emission factors'!$B$37*'Emission factors'!$D$37/1000</f>
        <v>0</v>
      </c>
      <c r="U5349" s="98">
        <f>'Activity data'!Q1107/'Emission factors'!$H$6*'Emission factors'!$B$37*'Emission factors'!$D$37/1000</f>
        <v>0</v>
      </c>
    </row>
    <row r="5350" spans="1:21" x14ac:dyDescent="0.25">
      <c r="A5350" s="92" t="s">
        <v>11</v>
      </c>
      <c r="B5350" s="92" t="s">
        <v>12</v>
      </c>
      <c r="C5350" s="92" t="s">
        <v>47</v>
      </c>
      <c r="D5350" s="92" t="s">
        <v>47</v>
      </c>
      <c r="E5350" s="92" t="s">
        <v>41</v>
      </c>
      <c r="F5350" s="92" t="s">
        <v>34</v>
      </c>
      <c r="G5350" s="92" t="s">
        <v>97</v>
      </c>
      <c r="H5350" s="92" t="s">
        <v>31</v>
      </c>
      <c r="I5350" s="89" t="s">
        <v>197</v>
      </c>
      <c r="L5350" s="98">
        <f>'Activity data'!H1108/'Emission factors'!$H$6*'Emission factors'!$B$37*'Emission factors'!$D$37/1000</f>
        <v>75.20687194210501</v>
      </c>
      <c r="M5350" s="98">
        <f>'Activity data'!I1108/'Emission factors'!$H$6*'Emission factors'!$B$37*'Emission factors'!$D$37/1000</f>
        <v>78.778345214732539</v>
      </c>
      <c r="N5350" s="98">
        <f>'Activity data'!J1108/'Emission factors'!$H$6*'Emission factors'!$B$37*'Emission factors'!$D$37/1000</f>
        <v>81.989135635899203</v>
      </c>
      <c r="O5350" s="98">
        <f>'Activity data'!K1108/'Emission factors'!$H$6*'Emission factors'!$B$37*'Emission factors'!$D$37/1000</f>
        <v>84.642880715526587</v>
      </c>
      <c r="P5350" s="98">
        <f>'Activity data'!L1108/'Emission factors'!$H$6*'Emission factors'!$B$37*'Emission factors'!$D$37/1000</f>
        <v>86.735040246179935</v>
      </c>
      <c r="Q5350" s="98">
        <f>'Activity data'!M1108/'Emission factors'!$H$6*'Emission factors'!$B$37*'Emission factors'!$D$37/1000</f>
        <v>88.269315871663579</v>
      </c>
      <c r="R5350" s="98">
        <f>'Activity data'!N1108/'Emission factors'!$H$6*'Emission factors'!$B$37*'Emission factors'!$D$37/1000</f>
        <v>101.89877300955393</v>
      </c>
      <c r="S5350" s="98">
        <f>'Activity data'!O1108/'Emission factors'!$H$6*'Emission factors'!$B$37*'Emission factors'!$D$37/1000</f>
        <v>120.95347384282199</v>
      </c>
      <c r="T5350" s="98">
        <f>'Activity data'!P1108/'Emission factors'!$H$6*'Emission factors'!$B$37*'Emission factors'!$D$37/1000</f>
        <v>141.77655539223221</v>
      </c>
      <c r="U5350" s="98">
        <f>'Activity data'!Q1108/'Emission factors'!$H$6*'Emission factors'!$B$37*'Emission factors'!$D$37/1000</f>
        <v>164.33770013916092</v>
      </c>
    </row>
    <row r="5351" spans="1:21" x14ac:dyDescent="0.25">
      <c r="A5351" s="92" t="s">
        <v>11</v>
      </c>
      <c r="B5351" s="92" t="s">
        <v>12</v>
      </c>
      <c r="C5351" s="92" t="s">
        <v>47</v>
      </c>
      <c r="D5351" s="92" t="s">
        <v>47</v>
      </c>
      <c r="E5351" s="92" t="s">
        <v>41</v>
      </c>
      <c r="F5351" s="92" t="s">
        <v>34</v>
      </c>
      <c r="G5351" s="92" t="s">
        <v>97</v>
      </c>
      <c r="H5351" s="92" t="s">
        <v>31</v>
      </c>
      <c r="I5351" s="89" t="s">
        <v>229</v>
      </c>
      <c r="L5351" s="98">
        <f>'Activity data'!H1109/'Emission factors'!$H$6*'Emission factors'!$B$37*'Emission factors'!$D$37/1000</f>
        <v>0</v>
      </c>
      <c r="M5351" s="98">
        <f>'Activity data'!I1109/'Emission factors'!$H$6*'Emission factors'!$B$37*'Emission factors'!$D$37/1000</f>
        <v>0</v>
      </c>
      <c r="N5351" s="98">
        <f>'Activity data'!J1109/'Emission factors'!$H$6*'Emission factors'!$B$37*'Emission factors'!$D$37/1000</f>
        <v>0</v>
      </c>
      <c r="O5351" s="98">
        <f>'Activity data'!K1109/'Emission factors'!$H$6*'Emission factors'!$B$37*'Emission factors'!$D$37/1000</f>
        <v>0</v>
      </c>
      <c r="P5351" s="98">
        <f>'Activity data'!L1109/'Emission factors'!$H$6*'Emission factors'!$B$37*'Emission factors'!$D$37/1000</f>
        <v>0</v>
      </c>
      <c r="Q5351" s="98">
        <f>'Activity data'!M1109/'Emission factors'!$H$6*'Emission factors'!$B$37*'Emission factors'!$D$37/1000</f>
        <v>0</v>
      </c>
      <c r="R5351" s="98">
        <f>'Activity data'!N1109/'Emission factors'!$H$6*'Emission factors'!$B$37*'Emission factors'!$D$37/1000</f>
        <v>0</v>
      </c>
      <c r="S5351" s="98">
        <f>'Activity data'!O1109/'Emission factors'!$H$6*'Emission factors'!$B$37*'Emission factors'!$D$37/1000</f>
        <v>0</v>
      </c>
      <c r="T5351" s="98">
        <f>'Activity data'!P1109/'Emission factors'!$H$6*'Emission factors'!$B$37*'Emission factors'!$D$37/1000</f>
        <v>0</v>
      </c>
      <c r="U5351" s="98">
        <f>'Activity data'!Q1109/'Emission factors'!$H$6*'Emission factors'!$B$37*'Emission factors'!$D$37/1000</f>
        <v>0</v>
      </c>
    </row>
    <row r="5352" spans="1:21" x14ac:dyDescent="0.25">
      <c r="A5352" s="92" t="s">
        <v>11</v>
      </c>
      <c r="B5352" s="92" t="s">
        <v>12</v>
      </c>
      <c r="C5352" s="92" t="s">
        <v>47</v>
      </c>
      <c r="D5352" s="92" t="s">
        <v>47</v>
      </c>
      <c r="E5352" s="92" t="s">
        <v>41</v>
      </c>
      <c r="F5352" s="92" t="s">
        <v>34</v>
      </c>
      <c r="G5352" s="92" t="s">
        <v>97</v>
      </c>
      <c r="H5352" s="92" t="s">
        <v>31</v>
      </c>
      <c r="I5352" s="89" t="s">
        <v>198</v>
      </c>
      <c r="L5352" s="98">
        <f>'Activity data'!H1110/'Emission factors'!$H$6*'Emission factors'!$B$37*'Emission factors'!$D$37/1000</f>
        <v>0</v>
      </c>
      <c r="M5352" s="98">
        <f>'Activity data'!I1110/'Emission factors'!$H$6*'Emission factors'!$B$37*'Emission factors'!$D$37/1000</f>
        <v>0</v>
      </c>
      <c r="N5352" s="98">
        <f>'Activity data'!J1110/'Emission factors'!$H$6*'Emission factors'!$B$37*'Emission factors'!$D$37/1000</f>
        <v>0</v>
      </c>
      <c r="O5352" s="98">
        <f>'Activity data'!K1110/'Emission factors'!$H$6*'Emission factors'!$B$37*'Emission factors'!$D$37/1000</f>
        <v>0</v>
      </c>
      <c r="P5352" s="98">
        <f>'Activity data'!L1110/'Emission factors'!$H$6*'Emission factors'!$B$37*'Emission factors'!$D$37/1000</f>
        <v>0</v>
      </c>
      <c r="Q5352" s="98">
        <f>'Activity data'!M1110/'Emission factors'!$H$6*'Emission factors'!$B$37*'Emission factors'!$D$37/1000</f>
        <v>0</v>
      </c>
      <c r="R5352" s="98">
        <f>'Activity data'!N1110/'Emission factors'!$H$6*'Emission factors'!$B$37*'Emission factors'!$D$37/1000</f>
        <v>0</v>
      </c>
      <c r="S5352" s="98">
        <f>'Activity data'!O1110/'Emission factors'!$H$6*'Emission factors'!$B$37*'Emission factors'!$D$37/1000</f>
        <v>0</v>
      </c>
      <c r="T5352" s="98">
        <f>'Activity data'!P1110/'Emission factors'!$H$6*'Emission factors'!$B$37*'Emission factors'!$D$37/1000</f>
        <v>0</v>
      </c>
      <c r="U5352" s="98">
        <f>'Activity data'!Q1110/'Emission factors'!$H$6*'Emission factors'!$B$37*'Emission factors'!$D$37/1000</f>
        <v>0</v>
      </c>
    </row>
    <row r="5353" spans="1:21" x14ac:dyDescent="0.25">
      <c r="A5353" s="92" t="s">
        <v>11</v>
      </c>
      <c r="B5353" s="92" t="s">
        <v>12</v>
      </c>
      <c r="C5353" s="92" t="s">
        <v>47</v>
      </c>
      <c r="D5353" s="92" t="s">
        <v>47</v>
      </c>
      <c r="E5353" s="92" t="s">
        <v>41</v>
      </c>
      <c r="F5353" s="92" t="s">
        <v>34</v>
      </c>
      <c r="G5353" s="92" t="s">
        <v>97</v>
      </c>
      <c r="H5353" s="92" t="s">
        <v>31</v>
      </c>
      <c r="I5353" s="89" t="s">
        <v>231</v>
      </c>
      <c r="L5353" s="98">
        <f>'Activity data'!H1111/'Emission factors'!$H$6*'Emission factors'!$B$37*'Emission factors'!$D$37/1000</f>
        <v>0</v>
      </c>
      <c r="M5353" s="98">
        <f>'Activity data'!I1111/'Emission factors'!$H$6*'Emission factors'!$B$37*'Emission factors'!$D$37/1000</f>
        <v>0</v>
      </c>
      <c r="N5353" s="98">
        <f>'Activity data'!J1111/'Emission factors'!$H$6*'Emission factors'!$B$37*'Emission factors'!$D$37/1000</f>
        <v>0</v>
      </c>
      <c r="O5353" s="98">
        <f>'Activity data'!K1111/'Emission factors'!$H$6*'Emission factors'!$B$37*'Emission factors'!$D$37/1000</f>
        <v>0</v>
      </c>
      <c r="P5353" s="98">
        <f>'Activity data'!L1111/'Emission factors'!$H$6*'Emission factors'!$B$37*'Emission factors'!$D$37/1000</f>
        <v>0</v>
      </c>
      <c r="Q5353" s="98">
        <f>'Activity data'!M1111/'Emission factors'!$H$6*'Emission factors'!$B$37*'Emission factors'!$D$37/1000</f>
        <v>0</v>
      </c>
      <c r="R5353" s="98">
        <f>'Activity data'!N1111/'Emission factors'!$H$6*'Emission factors'!$B$37*'Emission factors'!$D$37/1000</f>
        <v>0</v>
      </c>
      <c r="S5353" s="98">
        <f>'Activity data'!O1111/'Emission factors'!$H$6*'Emission factors'!$B$37*'Emission factors'!$D$37/1000</f>
        <v>0</v>
      </c>
      <c r="T5353" s="98">
        <f>'Activity data'!P1111/'Emission factors'!$H$6*'Emission factors'!$B$37*'Emission factors'!$D$37/1000</f>
        <v>0</v>
      </c>
      <c r="U5353" s="98">
        <f>'Activity data'!Q1111/'Emission factors'!$H$6*'Emission factors'!$B$37*'Emission factors'!$D$37/1000</f>
        <v>0</v>
      </c>
    </row>
    <row r="5354" spans="1:21" x14ac:dyDescent="0.25">
      <c r="A5354" s="92" t="s">
        <v>11</v>
      </c>
      <c r="B5354" s="92" t="s">
        <v>12</v>
      </c>
      <c r="C5354" s="92" t="s">
        <v>47</v>
      </c>
      <c r="D5354" s="92" t="s">
        <v>47</v>
      </c>
      <c r="E5354" s="92" t="s">
        <v>41</v>
      </c>
      <c r="F5354" s="92" t="s">
        <v>34</v>
      </c>
      <c r="G5354" s="92" t="s">
        <v>97</v>
      </c>
      <c r="H5354" s="92" t="s">
        <v>31</v>
      </c>
      <c r="I5354" s="89" t="s">
        <v>230</v>
      </c>
      <c r="L5354" s="98">
        <f>'Activity data'!H1112/'Emission factors'!$H$6*'Emission factors'!$B$37*'Emission factors'!$D$37/1000</f>
        <v>0</v>
      </c>
      <c r="M5354" s="98">
        <f>'Activity data'!I1112/'Emission factors'!$H$6*'Emission factors'!$B$37*'Emission factors'!$D$37/1000</f>
        <v>0</v>
      </c>
      <c r="N5354" s="98">
        <f>'Activity data'!J1112/'Emission factors'!$H$6*'Emission factors'!$B$37*'Emission factors'!$D$37/1000</f>
        <v>0</v>
      </c>
      <c r="O5354" s="98">
        <f>'Activity data'!K1112/'Emission factors'!$H$6*'Emission factors'!$B$37*'Emission factors'!$D$37/1000</f>
        <v>0</v>
      </c>
      <c r="P5354" s="98">
        <f>'Activity data'!L1112/'Emission factors'!$H$6*'Emission factors'!$B$37*'Emission factors'!$D$37/1000</f>
        <v>0</v>
      </c>
      <c r="Q5354" s="98">
        <f>'Activity data'!M1112/'Emission factors'!$H$6*'Emission factors'!$B$37*'Emission factors'!$D$37/1000</f>
        <v>0</v>
      </c>
      <c r="R5354" s="98">
        <f>'Activity data'!N1112/'Emission factors'!$H$6*'Emission factors'!$B$37*'Emission factors'!$D$37/1000</f>
        <v>0</v>
      </c>
      <c r="S5354" s="98">
        <f>'Activity data'!O1112/'Emission factors'!$H$6*'Emission factors'!$B$37*'Emission factors'!$D$37/1000</f>
        <v>0</v>
      </c>
      <c r="T5354" s="98">
        <f>'Activity data'!P1112/'Emission factors'!$H$6*'Emission factors'!$B$37*'Emission factors'!$D$37/1000</f>
        <v>0</v>
      </c>
      <c r="U5354" s="98">
        <f>'Activity data'!Q1112/'Emission factors'!$H$6*'Emission factors'!$B$37*'Emission factors'!$D$37/1000</f>
        <v>0</v>
      </c>
    </row>
    <row r="5355" spans="1:21" x14ac:dyDescent="0.25">
      <c r="A5355" s="92" t="s">
        <v>11</v>
      </c>
      <c r="B5355" s="92" t="s">
        <v>12</v>
      </c>
      <c r="C5355" s="92" t="s">
        <v>47</v>
      </c>
      <c r="D5355" s="92" t="s">
        <v>47</v>
      </c>
      <c r="E5355" s="92" t="s">
        <v>41</v>
      </c>
      <c r="F5355" s="92" t="s">
        <v>34</v>
      </c>
      <c r="G5355" s="92" t="s">
        <v>97</v>
      </c>
      <c r="H5355" s="92" t="s">
        <v>31</v>
      </c>
      <c r="I5355" s="89" t="s">
        <v>303</v>
      </c>
      <c r="L5355" s="98">
        <f>'Activity data'!H1113/'Emission factors'!$H$6*'Emission factors'!$B$37*'Emission factors'!$D$37/1000</f>
        <v>19.451748720630892</v>
      </c>
      <c r="M5355" s="98">
        <f>'Activity data'!I1113/'Emission factors'!$H$6*'Emission factors'!$B$37*'Emission factors'!$D$37/1000</f>
        <v>18.866427335129007</v>
      </c>
      <c r="N5355" s="98">
        <f>'Activity data'!J1113/'Emission factors'!$H$6*'Emission factors'!$B$37*'Emission factors'!$D$37/1000</f>
        <v>18.183539067485473</v>
      </c>
      <c r="O5355" s="98">
        <f>'Activity data'!K1113/'Emission factors'!$H$6*'Emission factors'!$B$37*'Emission factors'!$D$37/1000</f>
        <v>17.38390447997789</v>
      </c>
      <c r="P5355" s="98">
        <f>'Activity data'!L1113/'Emission factors'!$H$6*'Emission factors'!$B$37*'Emission factors'!$D$37/1000</f>
        <v>16.49614553206667</v>
      </c>
      <c r="Q5355" s="98">
        <f>'Activity data'!M1113/'Emission factors'!$H$6*'Emission factors'!$B$37*'Emission factors'!$D$37/1000</f>
        <v>15.546242701616386</v>
      </c>
      <c r="R5355" s="98">
        <f>'Activity data'!N1113/'Emission factors'!$H$6*'Emission factors'!$B$37*'Emission factors'!$D$37/1000</f>
        <v>16.334708521905156</v>
      </c>
      <c r="S5355" s="98">
        <f>'Activity data'!O1113/'Emission factors'!$H$6*'Emission factors'!$B$37*'Emission factors'!$D$37/1000</f>
        <v>17.613468964726799</v>
      </c>
      <c r="T5355" s="98">
        <f>'Activity data'!P1113/'Emission factors'!$H$6*'Emission factors'!$B$37*'Emission factors'!$D$37/1000</f>
        <v>18.754478920891096</v>
      </c>
      <c r="U5355" s="98">
        <f>'Activity data'!Q1113/'Emission factors'!$H$6*'Emission factors'!$B$37*'Emission factors'!$D$37/1000</f>
        <v>19.747038793556836</v>
      </c>
    </row>
    <row r="5356" spans="1:21" x14ac:dyDescent="0.25">
      <c r="A5356" s="92" t="s">
        <v>11</v>
      </c>
      <c r="B5356" s="92" t="s">
        <v>12</v>
      </c>
      <c r="C5356" s="92" t="s">
        <v>47</v>
      </c>
      <c r="D5356" s="92" t="s">
        <v>47</v>
      </c>
      <c r="E5356" s="92" t="s">
        <v>41</v>
      </c>
      <c r="F5356" s="92" t="s">
        <v>34</v>
      </c>
      <c r="G5356" s="92" t="s">
        <v>97</v>
      </c>
      <c r="H5356" s="92" t="s">
        <v>31</v>
      </c>
      <c r="I5356" s="89" t="s">
        <v>225</v>
      </c>
      <c r="L5356" s="98">
        <f>'Activity data'!H1114/'Emission factors'!$H$6*'Emission factors'!$B$37*'Emission factors'!$D$37/1000</f>
        <v>3.3820123658415477</v>
      </c>
      <c r="M5356" s="98">
        <f>'Activity data'!I1114/'Emission factors'!$H$6*'Emission factors'!$B$37*'Emission factors'!$D$37/1000</f>
        <v>3.244536259921877</v>
      </c>
      <c r="N5356" s="98">
        <f>'Activity data'!J1114/'Emission factors'!$H$6*'Emission factors'!$B$37*'Emission factors'!$D$37/1000</f>
        <v>3.0931157815175223</v>
      </c>
      <c r="O5356" s="98">
        <f>'Activity data'!K1114/'Emission factors'!$H$6*'Emission factors'!$B$37*'Emission factors'!$D$37/1000</f>
        <v>2.9249552876499103</v>
      </c>
      <c r="P5356" s="98">
        <f>'Activity data'!L1114/'Emission factors'!$H$6*'Emission factors'!$B$37*'Emission factors'!$D$37/1000</f>
        <v>2.7454148302274763</v>
      </c>
      <c r="Q5356" s="98">
        <f>'Activity data'!M1114/'Emission factors'!$H$6*'Emission factors'!$B$37*'Emission factors'!$D$37/1000</f>
        <v>2.5591990309571333</v>
      </c>
      <c r="R5356" s="98">
        <f>'Activity data'!N1114/'Emission factors'!$H$6*'Emission factors'!$B$37*'Emission factors'!$D$37/1000</f>
        <v>3.1420639861801924</v>
      </c>
      <c r="S5356" s="98">
        <f>'Activity data'!O1114/'Emission factors'!$H$6*'Emission factors'!$B$37*'Emission factors'!$D$37/1000</f>
        <v>4.1464323639811935</v>
      </c>
      <c r="T5356" s="98">
        <f>'Activity data'!P1114/'Emission factors'!$H$6*'Emission factors'!$B$37*'Emission factors'!$D$37/1000</f>
        <v>5.4035763928285068</v>
      </c>
      <c r="U5356" s="98">
        <f>'Activity data'!Q1114/'Emission factors'!$H$6*'Emission factors'!$B$37*'Emission factors'!$D$37/1000</f>
        <v>6.9637782312796839</v>
      </c>
    </row>
    <row r="5357" spans="1:21" x14ac:dyDescent="0.25">
      <c r="A5357" s="92" t="s">
        <v>11</v>
      </c>
      <c r="B5357" s="92" t="s">
        <v>12</v>
      </c>
      <c r="C5357" s="92" t="s">
        <v>47</v>
      </c>
      <c r="D5357" s="92" t="s">
        <v>47</v>
      </c>
      <c r="E5357" s="92" t="s">
        <v>41</v>
      </c>
      <c r="F5357" s="92" t="s">
        <v>34</v>
      </c>
      <c r="G5357" s="92" t="s">
        <v>97</v>
      </c>
      <c r="H5357" s="92" t="s">
        <v>31</v>
      </c>
      <c r="I5357" s="92" t="s">
        <v>205</v>
      </c>
      <c r="L5357" s="98">
        <f>'Activity data'!H1115/'Emission factors'!$H$6*'Emission factors'!$B$37*'Emission factors'!$D$37/1000</f>
        <v>0</v>
      </c>
      <c r="M5357" s="98">
        <f>'Activity data'!I1115/'Emission factors'!$H$6*'Emission factors'!$B$37*'Emission factors'!$D$37/1000</f>
        <v>0</v>
      </c>
      <c r="N5357" s="98">
        <f>'Activity data'!J1115/'Emission factors'!$H$6*'Emission factors'!$B$37*'Emission factors'!$D$37/1000</f>
        <v>0</v>
      </c>
      <c r="O5357" s="98">
        <f>'Activity data'!K1115/'Emission factors'!$H$6*'Emission factors'!$B$37*'Emission factors'!$D$37/1000</f>
        <v>0</v>
      </c>
      <c r="P5357" s="98">
        <f>'Activity data'!L1115/'Emission factors'!$H$6*'Emission factors'!$B$37*'Emission factors'!$D$37/1000</f>
        <v>0</v>
      </c>
      <c r="Q5357" s="98">
        <f>'Activity data'!M1115/'Emission factors'!$H$6*'Emission factors'!$B$37*'Emission factors'!$D$37/1000</f>
        <v>0</v>
      </c>
      <c r="R5357" s="98">
        <f>'Activity data'!N1115/'Emission factors'!$H$6*'Emission factors'!$B$37*'Emission factors'!$D$37/1000</f>
        <v>0</v>
      </c>
      <c r="S5357" s="98">
        <f>'Activity data'!O1115/'Emission factors'!$H$6*'Emission factors'!$B$37*'Emission factors'!$D$37/1000</f>
        <v>0</v>
      </c>
      <c r="T5357" s="98">
        <f>'Activity data'!P1115/'Emission factors'!$H$6*'Emission factors'!$B$37*'Emission factors'!$D$37/1000</f>
        <v>0</v>
      </c>
      <c r="U5357" s="98">
        <f>'Activity data'!Q1115/'Emission factors'!$H$6*'Emission factors'!$B$37*'Emission factors'!$D$37/1000</f>
        <v>0</v>
      </c>
    </row>
    <row r="5358" spans="1:21" x14ac:dyDescent="0.25">
      <c r="A5358" s="92" t="s">
        <v>11</v>
      </c>
      <c r="B5358" s="92" t="s">
        <v>12</v>
      </c>
      <c r="C5358" s="92" t="s">
        <v>47</v>
      </c>
      <c r="D5358" s="92" t="s">
        <v>47</v>
      </c>
      <c r="E5358" s="92" t="s">
        <v>41</v>
      </c>
      <c r="F5358" s="92" t="s">
        <v>34</v>
      </c>
      <c r="G5358" s="92" t="s">
        <v>97</v>
      </c>
      <c r="H5358" s="92" t="s">
        <v>31</v>
      </c>
      <c r="I5358" s="89" t="s">
        <v>204</v>
      </c>
      <c r="L5358" s="98">
        <f>'Activity data'!H1116/'Emission factors'!$H$6*'Emission factors'!$B$37*'Emission factors'!$D$37/1000</f>
        <v>0</v>
      </c>
      <c r="M5358" s="98">
        <f>'Activity data'!I1116/'Emission factors'!$H$6*'Emission factors'!$B$37*'Emission factors'!$D$37/1000</f>
        <v>0</v>
      </c>
      <c r="N5358" s="98">
        <f>'Activity data'!J1116/'Emission factors'!$H$6*'Emission factors'!$B$37*'Emission factors'!$D$37/1000</f>
        <v>0</v>
      </c>
      <c r="O5358" s="98">
        <f>'Activity data'!K1116/'Emission factors'!$H$6*'Emission factors'!$B$37*'Emission factors'!$D$37/1000</f>
        <v>0</v>
      </c>
      <c r="P5358" s="98">
        <f>'Activity data'!L1116/'Emission factors'!$H$6*'Emission factors'!$B$37*'Emission factors'!$D$37/1000</f>
        <v>0</v>
      </c>
      <c r="Q5358" s="98">
        <f>'Activity data'!M1116/'Emission factors'!$H$6*'Emission factors'!$B$37*'Emission factors'!$D$37/1000</f>
        <v>0</v>
      </c>
      <c r="R5358" s="98">
        <f>'Activity data'!N1116/'Emission factors'!$H$6*'Emission factors'!$B$37*'Emission factors'!$D$37/1000</f>
        <v>0</v>
      </c>
      <c r="S5358" s="98">
        <f>'Activity data'!O1116/'Emission factors'!$H$6*'Emission factors'!$B$37*'Emission factors'!$D$37/1000</f>
        <v>0</v>
      </c>
      <c r="T5358" s="98">
        <f>'Activity data'!P1116/'Emission factors'!$H$6*'Emission factors'!$B$37*'Emission factors'!$D$37/1000</f>
        <v>0</v>
      </c>
      <c r="U5358" s="98">
        <f>'Activity data'!Q1116/'Emission factors'!$H$6*'Emission factors'!$B$37*'Emission factors'!$D$37/1000</f>
        <v>0</v>
      </c>
    </row>
    <row r="5359" spans="1:21" x14ac:dyDescent="0.25">
      <c r="A5359" s="92" t="s">
        <v>11</v>
      </c>
      <c r="B5359" s="92" t="s">
        <v>12</v>
      </c>
      <c r="C5359" s="92" t="s">
        <v>47</v>
      </c>
      <c r="D5359" s="92" t="s">
        <v>47</v>
      </c>
      <c r="E5359" s="92" t="s">
        <v>41</v>
      </c>
      <c r="F5359" s="92" t="s">
        <v>34</v>
      </c>
      <c r="G5359" s="92" t="s">
        <v>97</v>
      </c>
      <c r="H5359" s="92" t="s">
        <v>31</v>
      </c>
      <c r="I5359" s="89" t="s">
        <v>228</v>
      </c>
      <c r="L5359" s="98">
        <f>'Activity data'!H1117/'Emission factors'!$H$6*'Emission factors'!$B$37*'Emission factors'!$D$37/1000</f>
        <v>0</v>
      </c>
      <c r="M5359" s="98">
        <f>'Activity data'!I1117/'Emission factors'!$H$6*'Emission factors'!$B$37*'Emission factors'!$D$37/1000</f>
        <v>0</v>
      </c>
      <c r="N5359" s="98">
        <f>'Activity data'!J1117/'Emission factors'!$H$6*'Emission factors'!$B$37*'Emission factors'!$D$37/1000</f>
        <v>0</v>
      </c>
      <c r="O5359" s="98">
        <f>'Activity data'!K1117/'Emission factors'!$H$6*'Emission factors'!$B$37*'Emission factors'!$D$37/1000</f>
        <v>0</v>
      </c>
      <c r="P5359" s="98">
        <f>'Activity data'!L1117/'Emission factors'!$H$6*'Emission factors'!$B$37*'Emission factors'!$D$37/1000</f>
        <v>0</v>
      </c>
      <c r="Q5359" s="98">
        <f>'Activity data'!M1117/'Emission factors'!$H$6*'Emission factors'!$B$37*'Emission factors'!$D$37/1000</f>
        <v>0</v>
      </c>
      <c r="R5359" s="98">
        <f>'Activity data'!N1117/'Emission factors'!$H$6*'Emission factors'!$B$37*'Emission factors'!$D$37/1000</f>
        <v>0</v>
      </c>
      <c r="S5359" s="98">
        <f>'Activity data'!O1117/'Emission factors'!$H$6*'Emission factors'!$B$37*'Emission factors'!$D$37/1000</f>
        <v>0</v>
      </c>
      <c r="T5359" s="98">
        <f>'Activity data'!P1117/'Emission factors'!$H$6*'Emission factors'!$B$37*'Emission factors'!$D$37/1000</f>
        <v>0</v>
      </c>
      <c r="U5359" s="98">
        <f>'Activity data'!Q1117/'Emission factors'!$H$6*'Emission factors'!$B$37*'Emission factors'!$D$37/1000</f>
        <v>0</v>
      </c>
    </row>
    <row r="5360" spans="1:21" x14ac:dyDescent="0.25">
      <c r="A5360" s="92" t="s">
        <v>11</v>
      </c>
      <c r="B5360" s="92" t="s">
        <v>12</v>
      </c>
      <c r="C5360" s="92" t="s">
        <v>47</v>
      </c>
      <c r="D5360" s="92" t="s">
        <v>47</v>
      </c>
      <c r="E5360" s="92" t="s">
        <v>41</v>
      </c>
      <c r="F5360" s="92" t="s">
        <v>34</v>
      </c>
      <c r="G5360" s="92" t="s">
        <v>97</v>
      </c>
      <c r="H5360" s="92" t="s">
        <v>31</v>
      </c>
      <c r="I5360" s="89" t="s">
        <v>202</v>
      </c>
      <c r="L5360" s="98">
        <f>'Activity data'!H1118/'Emission factors'!$H$6*'Emission factors'!$B$37*'Emission factors'!$D$37/1000</f>
        <v>46.331661082868443</v>
      </c>
      <c r="M5360" s="98">
        <f>'Activity data'!I1118/'Emission factors'!$H$6*'Emission factors'!$B$37*'Emission factors'!$D$37/1000</f>
        <v>51.273505655868583</v>
      </c>
      <c r="N5360" s="98">
        <f>'Activity data'!J1118/'Emission factors'!$H$6*'Emission factors'!$B$37*'Emission factors'!$D$37/1000</f>
        <v>56.372657582333062</v>
      </c>
      <c r="O5360" s="98">
        <f>'Activity data'!K1118/'Emission factors'!$H$6*'Emission factors'!$B$37*'Emission factors'!$D$37/1000</f>
        <v>61.479706475864916</v>
      </c>
      <c r="P5360" s="98">
        <f>'Activity data'!L1118/'Emission factors'!$H$6*'Emission factors'!$B$37*'Emission factors'!$D$37/1000</f>
        <v>66.553007815091348</v>
      </c>
      <c r="Q5360" s="98">
        <f>'Activity data'!M1118/'Emission factors'!$H$6*'Emission factors'!$B$37*'Emission factors'!$D$37/1000</f>
        <v>71.551185518958192</v>
      </c>
      <c r="R5360" s="98">
        <f>'Activity data'!N1118/'Emission factors'!$H$6*'Emission factors'!$B$37*'Emission factors'!$D$37/1000</f>
        <v>73.827527440247266</v>
      </c>
      <c r="S5360" s="98">
        <f>'Activity data'!O1118/'Emission factors'!$H$6*'Emission factors'!$B$37*'Emission factors'!$D$37/1000</f>
        <v>74.449201010525258</v>
      </c>
      <c r="T5360" s="98">
        <f>'Activity data'!P1118/'Emission factors'!$H$6*'Emission factors'!$B$37*'Emission factors'!$D$37/1000</f>
        <v>74.134605226059904</v>
      </c>
      <c r="U5360" s="98">
        <f>'Activity data'!Q1118/'Emission factors'!$H$6*'Emission factors'!$B$37*'Emission factors'!$D$37/1000</f>
        <v>72.998108758149215</v>
      </c>
    </row>
    <row r="5361" spans="1:21" x14ac:dyDescent="0.25">
      <c r="A5361" s="92" t="s">
        <v>11</v>
      </c>
      <c r="B5361" s="92" t="s">
        <v>12</v>
      </c>
      <c r="C5361" s="92" t="s">
        <v>47</v>
      </c>
      <c r="D5361" s="92" t="s">
        <v>47</v>
      </c>
      <c r="E5361" s="92" t="s">
        <v>41</v>
      </c>
      <c r="F5361" s="92" t="s">
        <v>34</v>
      </c>
      <c r="G5361" s="92" t="s">
        <v>97</v>
      </c>
      <c r="H5361" s="92" t="s">
        <v>31</v>
      </c>
      <c r="I5361" s="89" t="s">
        <v>190</v>
      </c>
      <c r="L5361" s="98">
        <f>'Activity data'!H1119/'Emission factors'!$H$6*'Emission factors'!$B$37*'Emission factors'!$D$37/1000</f>
        <v>0</v>
      </c>
      <c r="M5361" s="98">
        <f>'Activity data'!I1119/'Emission factors'!$H$6*'Emission factors'!$B$37*'Emission factors'!$D$37/1000</f>
        <v>0</v>
      </c>
      <c r="N5361" s="98">
        <f>'Activity data'!J1119/'Emission factors'!$H$6*'Emission factors'!$B$37*'Emission factors'!$D$37/1000</f>
        <v>0</v>
      </c>
      <c r="O5361" s="98">
        <f>'Activity data'!K1119/'Emission factors'!$H$6*'Emission factors'!$B$37*'Emission factors'!$D$37/1000</f>
        <v>0</v>
      </c>
      <c r="P5361" s="98">
        <f>'Activity data'!L1119/'Emission factors'!$H$6*'Emission factors'!$B$37*'Emission factors'!$D$37/1000</f>
        <v>0</v>
      </c>
      <c r="Q5361" s="98">
        <f>'Activity data'!M1119/'Emission factors'!$H$6*'Emission factors'!$B$37*'Emission factors'!$D$37/1000</f>
        <v>0</v>
      </c>
      <c r="R5361" s="98">
        <f>'Activity data'!N1119/'Emission factors'!$H$6*'Emission factors'!$B$37*'Emission factors'!$D$37/1000</f>
        <v>0</v>
      </c>
      <c r="S5361" s="98">
        <f>'Activity data'!O1119/'Emission factors'!$H$6*'Emission factors'!$B$37*'Emission factors'!$D$37/1000</f>
        <v>0</v>
      </c>
      <c r="T5361" s="98">
        <f>'Activity data'!P1119/'Emission factors'!$H$6*'Emission factors'!$B$37*'Emission factors'!$D$37/1000</f>
        <v>0</v>
      </c>
      <c r="U5361" s="98">
        <f>'Activity data'!Q1119/'Emission factors'!$H$6*'Emission factors'!$B$37*'Emission factors'!$D$37/1000</f>
        <v>0</v>
      </c>
    </row>
    <row r="5362" spans="1:21" x14ac:dyDescent="0.25">
      <c r="A5362" s="92" t="s">
        <v>11</v>
      </c>
      <c r="B5362" s="92" t="s">
        <v>12</v>
      </c>
      <c r="C5362" s="92" t="s">
        <v>47</v>
      </c>
      <c r="D5362" s="92" t="s">
        <v>47</v>
      </c>
      <c r="E5362" s="92" t="s">
        <v>41</v>
      </c>
      <c r="F5362" s="92" t="s">
        <v>34</v>
      </c>
      <c r="G5362" s="92" t="s">
        <v>97</v>
      </c>
      <c r="H5362" s="92" t="s">
        <v>31</v>
      </c>
      <c r="I5362" s="89" t="s">
        <v>210</v>
      </c>
      <c r="L5362" s="98">
        <f>'Activity data'!H1120/'Emission factors'!$H$6*'Emission factors'!$B$37*'Emission factors'!$D$37/1000</f>
        <v>0</v>
      </c>
      <c r="M5362" s="98">
        <f>'Activity data'!I1120/'Emission factors'!$H$6*'Emission factors'!$B$37*'Emission factors'!$D$37/1000</f>
        <v>0</v>
      </c>
      <c r="N5362" s="98">
        <f>'Activity data'!J1120/'Emission factors'!$H$6*'Emission factors'!$B$37*'Emission factors'!$D$37/1000</f>
        <v>0</v>
      </c>
      <c r="O5362" s="98">
        <f>'Activity data'!K1120/'Emission factors'!$H$6*'Emission factors'!$B$37*'Emission factors'!$D$37/1000</f>
        <v>0</v>
      </c>
      <c r="P5362" s="98">
        <f>'Activity data'!L1120/'Emission factors'!$H$6*'Emission factors'!$B$37*'Emission factors'!$D$37/1000</f>
        <v>0</v>
      </c>
      <c r="Q5362" s="98">
        <f>'Activity data'!M1120/'Emission factors'!$H$6*'Emission factors'!$B$37*'Emission factors'!$D$37/1000</f>
        <v>0</v>
      </c>
      <c r="R5362" s="98">
        <f>'Activity data'!N1120/'Emission factors'!$H$6*'Emission factors'!$B$37*'Emission factors'!$D$37/1000</f>
        <v>0</v>
      </c>
      <c r="S5362" s="98">
        <f>'Activity data'!O1120/'Emission factors'!$H$6*'Emission factors'!$B$37*'Emission factors'!$D$37/1000</f>
        <v>0</v>
      </c>
      <c r="T5362" s="98">
        <f>'Activity data'!P1120/'Emission factors'!$H$6*'Emission factors'!$B$37*'Emission factors'!$D$37/1000</f>
        <v>0</v>
      </c>
      <c r="U5362" s="98">
        <f>'Activity data'!Q1120/'Emission factors'!$H$6*'Emission factors'!$B$37*'Emission factors'!$D$37/1000</f>
        <v>0</v>
      </c>
    </row>
    <row r="5363" spans="1:21" x14ac:dyDescent="0.25">
      <c r="A5363" s="92" t="s">
        <v>11</v>
      </c>
      <c r="B5363" s="92" t="s">
        <v>12</v>
      </c>
      <c r="C5363" s="92" t="s">
        <v>47</v>
      </c>
      <c r="D5363" s="92" t="s">
        <v>47</v>
      </c>
      <c r="E5363" s="92" t="s">
        <v>41</v>
      </c>
      <c r="F5363" s="92" t="s">
        <v>34</v>
      </c>
      <c r="G5363" s="92" t="s">
        <v>97</v>
      </c>
      <c r="H5363" s="92" t="s">
        <v>31</v>
      </c>
      <c r="I5363" s="89" t="s">
        <v>199</v>
      </c>
      <c r="L5363" s="98">
        <f>'Activity data'!H1121/'Emission factors'!$H$6*'Emission factors'!$B$37*'Emission factors'!$D$37/1000</f>
        <v>0</v>
      </c>
      <c r="M5363" s="98">
        <f>'Activity data'!I1121/'Emission factors'!$H$6*'Emission factors'!$B$37*'Emission factors'!$D$37/1000</f>
        <v>0</v>
      </c>
      <c r="N5363" s="98">
        <f>'Activity data'!J1121/'Emission factors'!$H$6*'Emission factors'!$B$37*'Emission factors'!$D$37/1000</f>
        <v>0</v>
      </c>
      <c r="O5363" s="98">
        <f>'Activity data'!K1121/'Emission factors'!$H$6*'Emission factors'!$B$37*'Emission factors'!$D$37/1000</f>
        <v>0</v>
      </c>
      <c r="P5363" s="98">
        <f>'Activity data'!L1121/'Emission factors'!$H$6*'Emission factors'!$B$37*'Emission factors'!$D$37/1000</f>
        <v>0</v>
      </c>
      <c r="Q5363" s="98">
        <f>'Activity data'!M1121/'Emission factors'!$H$6*'Emission factors'!$B$37*'Emission factors'!$D$37/1000</f>
        <v>0</v>
      </c>
      <c r="R5363" s="98">
        <f>'Activity data'!N1121/'Emission factors'!$H$6*'Emission factors'!$B$37*'Emission factors'!$D$37/1000</f>
        <v>0</v>
      </c>
      <c r="S5363" s="98">
        <f>'Activity data'!O1121/'Emission factors'!$H$6*'Emission factors'!$B$37*'Emission factors'!$D$37/1000</f>
        <v>0</v>
      </c>
      <c r="T5363" s="98">
        <f>'Activity data'!P1121/'Emission factors'!$H$6*'Emission factors'!$B$37*'Emission factors'!$D$37/1000</f>
        <v>0</v>
      </c>
      <c r="U5363" s="98">
        <f>'Activity data'!Q1121/'Emission factors'!$H$6*'Emission factors'!$B$37*'Emission factors'!$D$37/1000</f>
        <v>0</v>
      </c>
    </row>
    <row r="5364" spans="1:21" x14ac:dyDescent="0.25">
      <c r="A5364" s="92" t="s">
        <v>11</v>
      </c>
      <c r="B5364" s="92" t="s">
        <v>12</v>
      </c>
      <c r="C5364" s="92" t="s">
        <v>47</v>
      </c>
      <c r="D5364" s="92" t="s">
        <v>47</v>
      </c>
      <c r="E5364" s="92" t="s">
        <v>41</v>
      </c>
      <c r="F5364" s="92" t="s">
        <v>34</v>
      </c>
      <c r="G5364" s="92" t="s">
        <v>97</v>
      </c>
      <c r="H5364" s="92" t="s">
        <v>31</v>
      </c>
      <c r="I5364" s="89" t="s">
        <v>233</v>
      </c>
      <c r="L5364" s="98">
        <f>'Activity data'!H1122/'Emission factors'!$H$6*'Emission factors'!$B$37*'Emission factors'!$D$37/1000</f>
        <v>0</v>
      </c>
      <c r="M5364" s="98">
        <f>'Activity data'!I1122/'Emission factors'!$H$6*'Emission factors'!$B$37*'Emission factors'!$D$37/1000</f>
        <v>0</v>
      </c>
      <c r="N5364" s="98">
        <f>'Activity data'!J1122/'Emission factors'!$H$6*'Emission factors'!$B$37*'Emission factors'!$D$37/1000</f>
        <v>0</v>
      </c>
      <c r="O5364" s="98">
        <f>'Activity data'!K1122/'Emission factors'!$H$6*'Emission factors'!$B$37*'Emission factors'!$D$37/1000</f>
        <v>0</v>
      </c>
      <c r="P5364" s="98">
        <f>'Activity data'!L1122/'Emission factors'!$H$6*'Emission factors'!$B$37*'Emission factors'!$D$37/1000</f>
        <v>0</v>
      </c>
      <c r="Q5364" s="98">
        <f>'Activity data'!M1122/'Emission factors'!$H$6*'Emission factors'!$B$37*'Emission factors'!$D$37/1000</f>
        <v>0</v>
      </c>
      <c r="R5364" s="98">
        <f>'Activity data'!N1122/'Emission factors'!$H$6*'Emission factors'!$B$37*'Emission factors'!$D$37/1000</f>
        <v>0</v>
      </c>
      <c r="S5364" s="98">
        <f>'Activity data'!O1122/'Emission factors'!$H$6*'Emission factors'!$B$37*'Emission factors'!$D$37/1000</f>
        <v>0</v>
      </c>
      <c r="T5364" s="98">
        <f>'Activity data'!P1122/'Emission factors'!$H$6*'Emission factors'!$B$37*'Emission factors'!$D$37/1000</f>
        <v>0</v>
      </c>
      <c r="U5364" s="98">
        <f>'Activity data'!Q1122/'Emission factors'!$H$6*'Emission factors'!$B$37*'Emission factors'!$D$37/1000</f>
        <v>0</v>
      </c>
    </row>
    <row r="5365" spans="1:21" x14ac:dyDescent="0.25">
      <c r="A5365" s="92" t="s">
        <v>11</v>
      </c>
      <c r="B5365" s="92" t="s">
        <v>12</v>
      </c>
      <c r="C5365" s="92" t="s">
        <v>47</v>
      </c>
      <c r="D5365" s="92" t="s">
        <v>47</v>
      </c>
      <c r="E5365" s="92" t="s">
        <v>41</v>
      </c>
      <c r="F5365" s="92" t="s">
        <v>34</v>
      </c>
      <c r="G5365" s="92" t="s">
        <v>97</v>
      </c>
      <c r="H5365" s="92" t="s">
        <v>31</v>
      </c>
      <c r="I5365" s="89" t="s">
        <v>200</v>
      </c>
      <c r="L5365" s="98">
        <f>'Activity data'!H1123/'Emission factors'!$H$6*'Emission factors'!$B$37*'Emission factors'!$D$37/1000</f>
        <v>43.267566545685874</v>
      </c>
      <c r="M5365" s="98">
        <f>'Activity data'!I1123/'Emission factors'!$H$6*'Emission factors'!$B$37*'Emission factors'!$D$37/1000</f>
        <v>51.277597521117627</v>
      </c>
      <c r="N5365" s="98">
        <f>'Activity data'!J1123/'Emission factors'!$H$6*'Emission factors'!$B$37*'Emission factors'!$D$37/1000</f>
        <v>60.367788359813041</v>
      </c>
      <c r="O5365" s="98">
        <f>'Activity data'!K1123/'Emission factors'!$H$6*'Emission factors'!$B$37*'Emission factors'!$D$37/1000</f>
        <v>70.497607238795226</v>
      </c>
      <c r="P5365" s="98">
        <f>'Activity data'!L1123/'Emission factors'!$H$6*'Emission factors'!$B$37*'Emission factors'!$D$37/1000</f>
        <v>81.718286374980991</v>
      </c>
      <c r="Q5365" s="98">
        <f>'Activity data'!M1123/'Emission factors'!$H$6*'Emission factors'!$B$37*'Emission factors'!$D$37/1000</f>
        <v>94.076258388859372</v>
      </c>
      <c r="R5365" s="98">
        <f>'Activity data'!N1123/'Emission factors'!$H$6*'Emission factors'!$B$37*'Emission factors'!$D$37/1000</f>
        <v>86.395379761500138</v>
      </c>
      <c r="S5365" s="98">
        <f>'Activity data'!O1123/'Emission factors'!$H$6*'Emission factors'!$B$37*'Emission factors'!$D$37/1000</f>
        <v>72.829268018735434</v>
      </c>
      <c r="T5365" s="98">
        <f>'Activity data'!P1123/'Emission factors'!$H$6*'Emission factors'!$B$37*'Emission factors'!$D$37/1000</f>
        <v>60.620499589267204</v>
      </c>
      <c r="U5365" s="98">
        <f>'Activity data'!Q1123/'Emission factors'!$H$6*'Emission factors'!$B$37*'Emission factors'!$D$37/1000</f>
        <v>49.893304444598677</v>
      </c>
    </row>
    <row r="5366" spans="1:21" x14ac:dyDescent="0.25">
      <c r="A5366" s="92" t="s">
        <v>11</v>
      </c>
      <c r="B5366" s="92" t="s">
        <v>12</v>
      </c>
      <c r="C5366" s="92" t="s">
        <v>47</v>
      </c>
      <c r="D5366" s="92" t="s">
        <v>47</v>
      </c>
      <c r="E5366" s="92" t="s">
        <v>36</v>
      </c>
      <c r="F5366" s="92" t="s">
        <v>34</v>
      </c>
      <c r="G5366" s="92" t="s">
        <v>97</v>
      </c>
      <c r="H5366" s="92" t="s">
        <v>74</v>
      </c>
      <c r="I5366" s="89" t="s">
        <v>227</v>
      </c>
      <c r="J5366" s="92" t="s">
        <v>47</v>
      </c>
      <c r="L5366" s="98">
        <f>'Activity data'!H1052*'Emission factors'!$B$39*'Emission factors'!$E$39/1000</f>
        <v>1.4307005373250347E-2</v>
      </c>
      <c r="M5366" s="98">
        <f>'Activity data'!I1052*'Emission factors'!$B$39*'Emission factors'!$E$39/1000</f>
        <v>2.1008063151860684E-2</v>
      </c>
      <c r="N5366" s="98">
        <f>'Activity data'!J1052*'Emission factors'!$B$39*'Emission factors'!$E$39/1000</f>
        <v>3.0100856691330925E-2</v>
      </c>
      <c r="O5366" s="98">
        <f>'Activity data'!K1052*'Emission factors'!$B$39*'Emission factors'!$E$39/1000</f>
        <v>4.2578156150981039E-2</v>
      </c>
      <c r="P5366" s="98">
        <f>'Activity data'!L1052*'Emission factors'!$B$39*'Emission factors'!$E$39/1000</f>
        <v>5.9418034806995652E-2</v>
      </c>
      <c r="Q5366" s="98">
        <f>'Activity data'!M1052*'Emission factors'!$B$39*'Emission factors'!$E$39/1000</f>
        <v>8.1713235793766895E-2</v>
      </c>
      <c r="R5366" s="98">
        <f>'Activity data'!N1052*'Emission factors'!$B$39*'Emission factors'!$E$39/1000</f>
        <v>0.10765712202800723</v>
      </c>
      <c r="S5366" s="98">
        <f>'Activity data'!O1052*'Emission factors'!$B$39*'Emission factors'!$E$39/1000</f>
        <v>0.13771901311908327</v>
      </c>
      <c r="T5366" s="98">
        <f>'Activity data'!P1052*'Emission factors'!$B$39*'Emission factors'!$E$39/1000</f>
        <v>0.17235632161937539</v>
      </c>
      <c r="U5366" s="98">
        <f>'Activity data'!Q1052*'Emission factors'!$B$39*'Emission factors'!$E$39/1000</f>
        <v>0.21855636454956315</v>
      </c>
    </row>
    <row r="5367" spans="1:21" x14ac:dyDescent="0.25">
      <c r="A5367" s="92" t="s">
        <v>11</v>
      </c>
      <c r="B5367" s="92" t="s">
        <v>12</v>
      </c>
      <c r="C5367" s="92" t="s">
        <v>47</v>
      </c>
      <c r="D5367" s="92" t="s">
        <v>47</v>
      </c>
      <c r="E5367" s="92" t="s">
        <v>36</v>
      </c>
      <c r="F5367" s="92" t="s">
        <v>34</v>
      </c>
      <c r="G5367" s="92" t="s">
        <v>97</v>
      </c>
      <c r="H5367" s="92" t="s">
        <v>74</v>
      </c>
      <c r="I5367" s="89" t="s">
        <v>203</v>
      </c>
      <c r="L5367" s="98">
        <f>'Activity data'!H1053*'Emission factors'!$B$39*'Emission factors'!$E$39/1000</f>
        <v>0.90672301708411962</v>
      </c>
      <c r="M5367" s="98">
        <f>'Activity data'!I1053*'Emission factors'!$B$39*'Emission factors'!$E$39/1000</f>
        <v>0.88180937300882811</v>
      </c>
      <c r="N5367" s="98">
        <f>'Activity data'!J1053*'Emission factors'!$B$39*'Emission factors'!$E$39/1000</f>
        <v>0.83294825254813631</v>
      </c>
      <c r="O5367" s="98">
        <f>'Activity data'!K1053*'Emission factors'!$B$39*'Emission factors'!$E$39/1000</f>
        <v>0.77676695262456075</v>
      </c>
      <c r="P5367" s="98">
        <f>'Activity data'!L1053*'Emission factors'!$B$39*'Emission factors'!$E$39/1000</f>
        <v>0.71468333345560331</v>
      </c>
      <c r="Q5367" s="98">
        <f>'Activity data'!M1053*'Emission factors'!$B$39*'Emission factors'!$E$39/1000</f>
        <v>0.64806873644727281</v>
      </c>
      <c r="R5367" s="98">
        <f>'Activity data'!N1053*'Emission factors'!$B$39*'Emission factors'!$E$39/1000</f>
        <v>0.62430264448355943</v>
      </c>
      <c r="S5367" s="98">
        <f>'Activity data'!O1053*'Emission factors'!$B$39*'Emission factors'!$E$39/1000</f>
        <v>0.60411776843334164</v>
      </c>
      <c r="T5367" s="98">
        <f>'Activity data'!P1053*'Emission factors'!$B$39*'Emission factors'!$E$39/1000</f>
        <v>0.57182970800744193</v>
      </c>
      <c r="U5367" s="98">
        <f>'Activity data'!Q1053*'Emission factors'!$B$39*'Emission factors'!$E$39/1000</f>
        <v>0.5472243813712282</v>
      </c>
    </row>
    <row r="5368" spans="1:21" x14ac:dyDescent="0.25">
      <c r="A5368" s="92" t="s">
        <v>11</v>
      </c>
      <c r="B5368" s="92" t="s">
        <v>12</v>
      </c>
      <c r="C5368" s="92" t="s">
        <v>47</v>
      </c>
      <c r="D5368" s="92" t="s">
        <v>47</v>
      </c>
      <c r="E5368" s="92" t="s">
        <v>36</v>
      </c>
      <c r="F5368" s="92" t="s">
        <v>34</v>
      </c>
      <c r="G5368" s="92" t="s">
        <v>97</v>
      </c>
      <c r="H5368" s="92" t="s">
        <v>74</v>
      </c>
      <c r="I5368" s="89" t="s">
        <v>191</v>
      </c>
      <c r="L5368" s="98">
        <f>'Activity data'!H1054*'Emission factors'!$B$39*'Emission factors'!$E$39/1000</f>
        <v>0</v>
      </c>
      <c r="M5368" s="98">
        <f>'Activity data'!I1054*'Emission factors'!$B$39*'Emission factors'!$E$39/1000</f>
        <v>0</v>
      </c>
      <c r="N5368" s="98">
        <f>'Activity data'!J1054*'Emission factors'!$B$39*'Emission factors'!$E$39/1000</f>
        <v>0</v>
      </c>
      <c r="O5368" s="98">
        <f>'Activity data'!K1054*'Emission factors'!$B$39*'Emission factors'!$E$39/1000</f>
        <v>0</v>
      </c>
      <c r="P5368" s="98">
        <f>'Activity data'!L1054*'Emission factors'!$B$39*'Emission factors'!$E$39/1000</f>
        <v>0</v>
      </c>
      <c r="Q5368" s="98">
        <f>'Activity data'!M1054*'Emission factors'!$B$39*'Emission factors'!$E$39/1000</f>
        <v>0</v>
      </c>
      <c r="R5368" s="98">
        <f>'Activity data'!N1054*'Emission factors'!$B$39*'Emission factors'!$E$39/1000</f>
        <v>0</v>
      </c>
      <c r="S5368" s="98">
        <f>'Activity data'!O1054*'Emission factors'!$B$39*'Emission factors'!$E$39/1000</f>
        <v>0</v>
      </c>
      <c r="T5368" s="98">
        <f>'Activity data'!P1054*'Emission factors'!$B$39*'Emission factors'!$E$39/1000</f>
        <v>0</v>
      </c>
      <c r="U5368" s="98">
        <f>'Activity data'!Q1054*'Emission factors'!$B$39*'Emission factors'!$E$39/1000</f>
        <v>0</v>
      </c>
    </row>
    <row r="5369" spans="1:21" x14ac:dyDescent="0.25">
      <c r="A5369" s="92" t="s">
        <v>11</v>
      </c>
      <c r="B5369" s="92" t="s">
        <v>12</v>
      </c>
      <c r="C5369" s="92" t="s">
        <v>47</v>
      </c>
      <c r="D5369" s="92" t="s">
        <v>47</v>
      </c>
      <c r="E5369" s="92" t="s">
        <v>36</v>
      </c>
      <c r="F5369" s="92" t="s">
        <v>34</v>
      </c>
      <c r="G5369" s="92" t="s">
        <v>97</v>
      </c>
      <c r="H5369" s="92" t="s">
        <v>74</v>
      </c>
      <c r="I5369" s="89" t="s">
        <v>192</v>
      </c>
      <c r="L5369" s="98">
        <f>'Activity data'!H1055*'Emission factors'!$B$39*'Emission factors'!$E$39/1000</f>
        <v>0</v>
      </c>
      <c r="M5369" s="98">
        <f>'Activity data'!I1055*'Emission factors'!$B$39*'Emission factors'!$E$39/1000</f>
        <v>0</v>
      </c>
      <c r="N5369" s="98">
        <f>'Activity data'!J1055*'Emission factors'!$B$39*'Emission factors'!$E$39/1000</f>
        <v>0</v>
      </c>
      <c r="O5369" s="98">
        <f>'Activity data'!K1055*'Emission factors'!$B$39*'Emission factors'!$E$39/1000</f>
        <v>0</v>
      </c>
      <c r="P5369" s="98">
        <f>'Activity data'!L1055*'Emission factors'!$B$39*'Emission factors'!$E$39/1000</f>
        <v>0</v>
      </c>
      <c r="Q5369" s="98">
        <f>'Activity data'!M1055*'Emission factors'!$B$39*'Emission factors'!$E$39/1000</f>
        <v>0</v>
      </c>
      <c r="R5369" s="98">
        <f>'Activity data'!N1055*'Emission factors'!$B$39*'Emission factors'!$E$39/1000</f>
        <v>0</v>
      </c>
      <c r="S5369" s="98">
        <f>'Activity data'!O1055*'Emission factors'!$B$39*'Emission factors'!$E$39/1000</f>
        <v>0</v>
      </c>
      <c r="T5369" s="98">
        <f>'Activity data'!P1055*'Emission factors'!$B$39*'Emission factors'!$E$39/1000</f>
        <v>0</v>
      </c>
      <c r="U5369" s="98">
        <f>'Activity data'!Q1055*'Emission factors'!$B$39*'Emission factors'!$E$39/1000</f>
        <v>0</v>
      </c>
    </row>
    <row r="5370" spans="1:21" x14ac:dyDescent="0.25">
      <c r="A5370" s="92" t="s">
        <v>11</v>
      </c>
      <c r="B5370" s="92" t="s">
        <v>12</v>
      </c>
      <c r="C5370" s="92" t="s">
        <v>47</v>
      </c>
      <c r="D5370" s="92" t="s">
        <v>47</v>
      </c>
      <c r="E5370" s="92" t="s">
        <v>36</v>
      </c>
      <c r="F5370" s="92" t="s">
        <v>34</v>
      </c>
      <c r="G5370" s="92" t="s">
        <v>97</v>
      </c>
      <c r="H5370" s="92" t="s">
        <v>74</v>
      </c>
      <c r="I5370" s="89" t="s">
        <v>206</v>
      </c>
      <c r="L5370" s="98">
        <f>'Activity data'!H1056*'Emission factors'!$B$39*'Emission factors'!$E$39/1000</f>
        <v>0</v>
      </c>
      <c r="M5370" s="98">
        <f>'Activity data'!I1056*'Emission factors'!$B$39*'Emission factors'!$E$39/1000</f>
        <v>0</v>
      </c>
      <c r="N5370" s="98">
        <f>'Activity data'!J1056*'Emission factors'!$B$39*'Emission factors'!$E$39/1000</f>
        <v>0</v>
      </c>
      <c r="O5370" s="98">
        <f>'Activity data'!K1056*'Emission factors'!$B$39*'Emission factors'!$E$39/1000</f>
        <v>0</v>
      </c>
      <c r="P5370" s="98">
        <f>'Activity data'!L1056*'Emission factors'!$B$39*'Emission factors'!$E$39/1000</f>
        <v>0</v>
      </c>
      <c r="Q5370" s="98">
        <f>'Activity data'!M1056*'Emission factors'!$B$39*'Emission factors'!$E$39/1000</f>
        <v>0</v>
      </c>
      <c r="R5370" s="98">
        <f>'Activity data'!N1056*'Emission factors'!$B$39*'Emission factors'!$E$39/1000</f>
        <v>0</v>
      </c>
      <c r="S5370" s="98">
        <f>'Activity data'!O1056*'Emission factors'!$B$39*'Emission factors'!$E$39/1000</f>
        <v>0</v>
      </c>
      <c r="T5370" s="98">
        <f>'Activity data'!P1056*'Emission factors'!$B$39*'Emission factors'!$E$39/1000</f>
        <v>0</v>
      </c>
      <c r="U5370" s="98">
        <f>'Activity data'!Q1056*'Emission factors'!$B$39*'Emission factors'!$E$39/1000</f>
        <v>0</v>
      </c>
    </row>
    <row r="5371" spans="1:21" x14ac:dyDescent="0.25">
      <c r="A5371" s="92" t="s">
        <v>11</v>
      </c>
      <c r="B5371" s="92" t="s">
        <v>12</v>
      </c>
      <c r="C5371" s="92" t="s">
        <v>47</v>
      </c>
      <c r="D5371" s="92" t="s">
        <v>47</v>
      </c>
      <c r="E5371" s="92" t="s">
        <v>36</v>
      </c>
      <c r="F5371" s="92" t="s">
        <v>34</v>
      </c>
      <c r="G5371" s="92" t="s">
        <v>97</v>
      </c>
      <c r="H5371" s="92" t="s">
        <v>74</v>
      </c>
      <c r="I5371" s="89" t="s">
        <v>220</v>
      </c>
      <c r="L5371" s="98">
        <f>'Activity data'!H1057*'Emission factors'!$B$39*'Emission factors'!$E$39/1000</f>
        <v>0</v>
      </c>
      <c r="M5371" s="98">
        <f>'Activity data'!I1057*'Emission factors'!$B$39*'Emission factors'!$E$39/1000</f>
        <v>0</v>
      </c>
      <c r="N5371" s="98">
        <f>'Activity data'!J1057*'Emission factors'!$B$39*'Emission factors'!$E$39/1000</f>
        <v>0</v>
      </c>
      <c r="O5371" s="98">
        <f>'Activity data'!K1057*'Emission factors'!$B$39*'Emission factors'!$E$39/1000</f>
        <v>0</v>
      </c>
      <c r="P5371" s="98">
        <f>'Activity data'!L1057*'Emission factors'!$B$39*'Emission factors'!$E$39/1000</f>
        <v>0</v>
      </c>
      <c r="Q5371" s="98">
        <f>'Activity data'!M1057*'Emission factors'!$B$39*'Emission factors'!$E$39/1000</f>
        <v>0</v>
      </c>
      <c r="R5371" s="98">
        <f>'Activity data'!N1057*'Emission factors'!$B$39*'Emission factors'!$E$39/1000</f>
        <v>0</v>
      </c>
      <c r="S5371" s="98">
        <f>'Activity data'!O1057*'Emission factors'!$B$39*'Emission factors'!$E$39/1000</f>
        <v>0</v>
      </c>
      <c r="T5371" s="98">
        <f>'Activity data'!P1057*'Emission factors'!$B$39*'Emission factors'!$E$39/1000</f>
        <v>0</v>
      </c>
      <c r="U5371" s="98">
        <f>'Activity data'!Q1057*'Emission factors'!$B$39*'Emission factors'!$E$39/1000</f>
        <v>0</v>
      </c>
    </row>
    <row r="5372" spans="1:21" x14ac:dyDescent="0.25">
      <c r="A5372" s="92" t="s">
        <v>11</v>
      </c>
      <c r="B5372" s="92" t="s">
        <v>12</v>
      </c>
      <c r="C5372" s="92" t="s">
        <v>47</v>
      </c>
      <c r="D5372" s="92" t="s">
        <v>47</v>
      </c>
      <c r="E5372" s="92" t="s">
        <v>36</v>
      </c>
      <c r="F5372" s="92" t="s">
        <v>34</v>
      </c>
      <c r="G5372" s="92" t="s">
        <v>97</v>
      </c>
      <c r="H5372" s="92" t="s">
        <v>74</v>
      </c>
      <c r="I5372" s="89" t="s">
        <v>193</v>
      </c>
      <c r="L5372" s="98">
        <f>'Activity data'!H1058*'Emission factors'!$B$39*'Emission factors'!$E$39/1000</f>
        <v>0</v>
      </c>
      <c r="M5372" s="98">
        <f>'Activity data'!I1058*'Emission factors'!$B$39*'Emission factors'!$E$39/1000</f>
        <v>0</v>
      </c>
      <c r="N5372" s="98">
        <f>'Activity data'!J1058*'Emission factors'!$B$39*'Emission factors'!$E$39/1000</f>
        <v>0</v>
      </c>
      <c r="O5372" s="98">
        <f>'Activity data'!K1058*'Emission factors'!$B$39*'Emission factors'!$E$39/1000</f>
        <v>0</v>
      </c>
      <c r="P5372" s="98">
        <f>'Activity data'!L1058*'Emission factors'!$B$39*'Emission factors'!$E$39/1000</f>
        <v>0</v>
      </c>
      <c r="Q5372" s="98">
        <f>'Activity data'!M1058*'Emission factors'!$B$39*'Emission factors'!$E$39/1000</f>
        <v>0</v>
      </c>
      <c r="R5372" s="98">
        <f>'Activity data'!N1058*'Emission factors'!$B$39*'Emission factors'!$E$39/1000</f>
        <v>0</v>
      </c>
      <c r="S5372" s="98">
        <f>'Activity data'!O1058*'Emission factors'!$B$39*'Emission factors'!$E$39/1000</f>
        <v>0</v>
      </c>
      <c r="T5372" s="98">
        <f>'Activity data'!P1058*'Emission factors'!$B$39*'Emission factors'!$E$39/1000</f>
        <v>0</v>
      </c>
      <c r="U5372" s="98">
        <f>'Activity data'!Q1058*'Emission factors'!$B$39*'Emission factors'!$E$39/1000</f>
        <v>0</v>
      </c>
    </row>
    <row r="5373" spans="1:21" x14ac:dyDescent="0.25">
      <c r="A5373" s="92" t="s">
        <v>11</v>
      </c>
      <c r="B5373" s="92" t="s">
        <v>12</v>
      </c>
      <c r="C5373" s="92" t="s">
        <v>47</v>
      </c>
      <c r="D5373" s="92" t="s">
        <v>47</v>
      </c>
      <c r="E5373" s="92" t="s">
        <v>36</v>
      </c>
      <c r="F5373" s="92" t="s">
        <v>34</v>
      </c>
      <c r="G5373" s="92" t="s">
        <v>97</v>
      </c>
      <c r="H5373" s="92" t="s">
        <v>74</v>
      </c>
      <c r="I5373" s="89" t="s">
        <v>259</v>
      </c>
      <c r="L5373" s="98">
        <f>'Activity data'!H1059*'Emission factors'!$B$39*'Emission factors'!$E$39/1000</f>
        <v>0</v>
      </c>
      <c r="M5373" s="98">
        <f>'Activity data'!I1059*'Emission factors'!$B$39*'Emission factors'!$E$39/1000</f>
        <v>0</v>
      </c>
      <c r="N5373" s="98">
        <f>'Activity data'!J1059*'Emission factors'!$B$39*'Emission factors'!$E$39/1000</f>
        <v>0</v>
      </c>
      <c r="O5373" s="98">
        <f>'Activity data'!K1059*'Emission factors'!$B$39*'Emission factors'!$E$39/1000</f>
        <v>0</v>
      </c>
      <c r="P5373" s="98">
        <f>'Activity data'!L1059*'Emission factors'!$B$39*'Emission factors'!$E$39/1000</f>
        <v>0</v>
      </c>
      <c r="Q5373" s="98">
        <f>'Activity data'!M1059*'Emission factors'!$B$39*'Emission factors'!$E$39/1000</f>
        <v>0</v>
      </c>
      <c r="R5373" s="98">
        <f>'Activity data'!N1059*'Emission factors'!$B$39*'Emission factors'!$E$39/1000</f>
        <v>0</v>
      </c>
      <c r="S5373" s="98">
        <f>'Activity data'!O1059*'Emission factors'!$B$39*'Emission factors'!$E$39/1000</f>
        <v>0</v>
      </c>
      <c r="T5373" s="98">
        <f>'Activity data'!P1059*'Emission factors'!$B$39*'Emission factors'!$E$39/1000</f>
        <v>0</v>
      </c>
      <c r="U5373" s="98">
        <f>'Activity data'!Q1059*'Emission factors'!$B$39*'Emission factors'!$E$39/1000</f>
        <v>0</v>
      </c>
    </row>
    <row r="5374" spans="1:21" x14ac:dyDescent="0.25">
      <c r="A5374" s="92" t="s">
        <v>11</v>
      </c>
      <c r="B5374" s="92" t="s">
        <v>12</v>
      </c>
      <c r="C5374" s="92" t="s">
        <v>47</v>
      </c>
      <c r="D5374" s="92" t="s">
        <v>47</v>
      </c>
      <c r="E5374" s="92" t="s">
        <v>36</v>
      </c>
      <c r="F5374" s="92" t="s">
        <v>34</v>
      </c>
      <c r="G5374" s="92" t="s">
        <v>97</v>
      </c>
      <c r="H5374" s="92" t="s">
        <v>74</v>
      </c>
      <c r="I5374" s="89" t="s">
        <v>223</v>
      </c>
      <c r="L5374" s="98">
        <f>'Activity data'!H1060*'Emission factors'!$B$39*'Emission factors'!$E$39/1000</f>
        <v>4.0338941869772292E-2</v>
      </c>
      <c r="M5374" s="98">
        <f>'Activity data'!I1060*'Emission factors'!$B$39*'Emission factors'!$E$39/1000</f>
        <v>3.7183505868416601E-2</v>
      </c>
      <c r="N5374" s="98">
        <f>'Activity data'!J1060*'Emission factors'!$B$39*'Emission factors'!$E$39/1000</f>
        <v>3.3267644120981807E-2</v>
      </c>
      <c r="O5374" s="98">
        <f>'Activity data'!K1060*'Emission factors'!$B$39*'Emission factors'!$E$39/1000</f>
        <v>2.9384966553755026E-2</v>
      </c>
      <c r="P5374" s="98">
        <f>'Activity data'!L1060*'Emission factors'!$B$39*'Emission factors'!$E$39/1000</f>
        <v>2.5608397973941981E-2</v>
      </c>
      <c r="Q5374" s="98">
        <f>'Activity data'!M1060*'Emission factors'!$B$39*'Emission factors'!$E$39/1000</f>
        <v>2.1995314509657225E-2</v>
      </c>
      <c r="R5374" s="98">
        <f>'Activity data'!N1060*'Emission factors'!$B$39*'Emission factors'!$E$39/1000</f>
        <v>1.9057472171914065E-2</v>
      </c>
      <c r="S5374" s="98">
        <f>'Activity data'!O1060*'Emission factors'!$B$39*'Emission factors'!$E$39/1000</f>
        <v>1.6303328330443848E-2</v>
      </c>
      <c r="T5374" s="98">
        <f>'Activity data'!P1060*'Emission factors'!$B$39*'Emission factors'!$E$39/1000</f>
        <v>1.364188793378111E-2</v>
      </c>
      <c r="U5374" s="98">
        <f>'Activity data'!Q1060*'Emission factors'!$B$39*'Emission factors'!$E$39/1000</f>
        <v>1.1528234159847351E-2</v>
      </c>
    </row>
    <row r="5375" spans="1:21" x14ac:dyDescent="0.25">
      <c r="A5375" s="92" t="s">
        <v>11</v>
      </c>
      <c r="B5375" s="92" t="s">
        <v>12</v>
      </c>
      <c r="C5375" s="92" t="s">
        <v>47</v>
      </c>
      <c r="D5375" s="92" t="s">
        <v>47</v>
      </c>
      <c r="E5375" s="92" t="s">
        <v>36</v>
      </c>
      <c r="F5375" s="92" t="s">
        <v>34</v>
      </c>
      <c r="G5375" s="92" t="s">
        <v>97</v>
      </c>
      <c r="H5375" s="92" t="s">
        <v>74</v>
      </c>
      <c r="I5375" s="89" t="s">
        <v>221</v>
      </c>
      <c r="L5375" s="98">
        <f>'Activity data'!H1061*'Emission factors'!$B$39*'Emission factors'!$E$39/1000</f>
        <v>0</v>
      </c>
      <c r="M5375" s="98">
        <f>'Activity data'!I1061*'Emission factors'!$B$39*'Emission factors'!$E$39/1000</f>
        <v>0</v>
      </c>
      <c r="N5375" s="98">
        <f>'Activity data'!J1061*'Emission factors'!$B$39*'Emission factors'!$E$39/1000</f>
        <v>0</v>
      </c>
      <c r="O5375" s="98">
        <f>'Activity data'!K1061*'Emission factors'!$B$39*'Emission factors'!$E$39/1000</f>
        <v>0</v>
      </c>
      <c r="P5375" s="98">
        <f>'Activity data'!L1061*'Emission factors'!$B$39*'Emission factors'!$E$39/1000</f>
        <v>0</v>
      </c>
      <c r="Q5375" s="98">
        <f>'Activity data'!M1061*'Emission factors'!$B$39*'Emission factors'!$E$39/1000</f>
        <v>0</v>
      </c>
      <c r="R5375" s="98">
        <f>'Activity data'!N1061*'Emission factors'!$B$39*'Emission factors'!$E$39/1000</f>
        <v>0</v>
      </c>
      <c r="S5375" s="98">
        <f>'Activity data'!O1061*'Emission factors'!$B$39*'Emission factors'!$E$39/1000</f>
        <v>0</v>
      </c>
      <c r="T5375" s="98">
        <f>'Activity data'!P1061*'Emission factors'!$B$39*'Emission factors'!$E$39/1000</f>
        <v>0</v>
      </c>
      <c r="U5375" s="98">
        <f>'Activity data'!Q1061*'Emission factors'!$B$39*'Emission factors'!$E$39/1000</f>
        <v>0</v>
      </c>
    </row>
    <row r="5376" spans="1:21" x14ac:dyDescent="0.25">
      <c r="A5376" s="92" t="s">
        <v>11</v>
      </c>
      <c r="B5376" s="92" t="s">
        <v>12</v>
      </c>
      <c r="C5376" s="92" t="s">
        <v>47</v>
      </c>
      <c r="D5376" s="92" t="s">
        <v>47</v>
      </c>
      <c r="E5376" s="92" t="s">
        <v>36</v>
      </c>
      <c r="F5376" s="92" t="s">
        <v>34</v>
      </c>
      <c r="G5376" s="92" t="s">
        <v>97</v>
      </c>
      <c r="H5376" s="92" t="s">
        <v>74</v>
      </c>
      <c r="I5376" s="89" t="s">
        <v>222</v>
      </c>
      <c r="L5376" s="98">
        <f>'Activity data'!H1062*'Emission factors'!$B$39*'Emission factors'!$E$39/1000</f>
        <v>6.4674445044393014E-2</v>
      </c>
      <c r="M5376" s="98">
        <f>'Activity data'!I1062*'Emission factors'!$B$39*'Emission factors'!$E$39/1000</f>
        <v>6.945531494528398E-2</v>
      </c>
      <c r="N5376" s="98">
        <f>'Activity data'!J1062*'Emission factors'!$B$39*'Emission factors'!$E$39/1000</f>
        <v>7.2535463660770932E-2</v>
      </c>
      <c r="O5376" s="98">
        <f>'Activity data'!K1062*'Emission factors'!$B$39*'Emission factors'!$E$39/1000</f>
        <v>7.4786127076768877E-2</v>
      </c>
      <c r="P5376" s="98">
        <f>'Activity data'!L1062*'Emission factors'!$B$39*'Emission factors'!$E$39/1000</f>
        <v>7.6073774399781344E-2</v>
      </c>
      <c r="Q5376" s="98">
        <f>'Activity data'!M1062*'Emission factors'!$B$39*'Emission factors'!$E$39/1000</f>
        <v>7.6264520208275122E-2</v>
      </c>
      <c r="R5376" s="98">
        <f>'Activity data'!N1062*'Emission factors'!$B$39*'Emission factors'!$E$39/1000</f>
        <v>3.4630512453956076E-2</v>
      </c>
      <c r="S5376" s="98">
        <f>'Activity data'!O1062*'Emission factors'!$B$39*'Emission factors'!$E$39/1000</f>
        <v>9.3268819262200733E-3</v>
      </c>
      <c r="T5376" s="98">
        <f>'Activity data'!P1062*'Emission factors'!$B$39*'Emission factors'!$E$39/1000</f>
        <v>2.4548668284440907E-3</v>
      </c>
      <c r="U5376" s="98">
        <f>'Activity data'!Q1062*'Emission factors'!$B$39*'Emission factors'!$E$39/1000</f>
        <v>6.447645228787128E-4</v>
      </c>
    </row>
    <row r="5377" spans="1:21" x14ac:dyDescent="0.25">
      <c r="A5377" s="92" t="s">
        <v>11</v>
      </c>
      <c r="B5377" s="92" t="s">
        <v>12</v>
      </c>
      <c r="C5377" s="92" t="s">
        <v>47</v>
      </c>
      <c r="D5377" s="92" t="s">
        <v>47</v>
      </c>
      <c r="E5377" s="92" t="s">
        <v>36</v>
      </c>
      <c r="F5377" s="92" t="s">
        <v>34</v>
      </c>
      <c r="G5377" s="92" t="s">
        <v>97</v>
      </c>
      <c r="H5377" s="92" t="s">
        <v>74</v>
      </c>
      <c r="I5377" s="89" t="s">
        <v>201</v>
      </c>
      <c r="L5377" s="98">
        <f>'Activity data'!H1063*'Emission factors'!$B$39*'Emission factors'!$E$39/1000</f>
        <v>0.49758634623312109</v>
      </c>
      <c r="M5377" s="98">
        <f>'Activity data'!I1063*'Emission factors'!$B$39*'Emission factors'!$E$39/1000</f>
        <v>0.5154033146301229</v>
      </c>
      <c r="N5377" s="98">
        <f>'Activity data'!J1063*'Emission factors'!$B$39*'Emission factors'!$E$39/1000</f>
        <v>0.51892982232437002</v>
      </c>
      <c r="O5377" s="98">
        <f>'Activity data'!K1063*'Emission factors'!$B$39*'Emission factors'!$E$39/1000</f>
        <v>0.51581874041003761</v>
      </c>
      <c r="P5377" s="98">
        <f>'Activity data'!L1063*'Emission factors'!$B$39*'Emission factors'!$E$39/1000</f>
        <v>0.50586119134206853</v>
      </c>
      <c r="Q5377" s="98">
        <f>'Activity data'!M1063*'Emission factors'!$B$39*'Emission factors'!$E$39/1000</f>
        <v>0.48892603315309868</v>
      </c>
      <c r="R5377" s="98">
        <f>'Activity data'!N1063*'Emission factors'!$B$39*'Emission factors'!$E$39/1000</f>
        <v>0.46435182980265205</v>
      </c>
      <c r="S5377" s="98">
        <f>'Activity data'!O1063*'Emission factors'!$B$39*'Emission factors'!$E$39/1000</f>
        <v>0.43103661321119541</v>
      </c>
      <c r="T5377" s="98">
        <f>'Activity data'!P1063*'Emission factors'!$B$39*'Emission factors'!$E$39/1000</f>
        <v>0.39137172989907271</v>
      </c>
      <c r="U5377" s="98">
        <f>'Activity data'!Q1063*'Emission factors'!$B$39*'Emission factors'!$E$39/1000</f>
        <v>0.3591409260752661</v>
      </c>
    </row>
    <row r="5378" spans="1:21" x14ac:dyDescent="0.25">
      <c r="A5378" s="92" t="s">
        <v>11</v>
      </c>
      <c r="B5378" s="92" t="s">
        <v>12</v>
      </c>
      <c r="C5378" s="92" t="s">
        <v>47</v>
      </c>
      <c r="D5378" s="92" t="s">
        <v>47</v>
      </c>
      <c r="E5378" s="92" t="s">
        <v>36</v>
      </c>
      <c r="F5378" s="92" t="s">
        <v>34</v>
      </c>
      <c r="G5378" s="92" t="s">
        <v>97</v>
      </c>
      <c r="H5378" s="92" t="s">
        <v>74</v>
      </c>
      <c r="I5378" s="92" t="s">
        <v>207</v>
      </c>
      <c r="L5378" s="98">
        <f>'Activity data'!H1064*'Emission factors'!$B$39*'Emission factors'!$E$39/1000</f>
        <v>0</v>
      </c>
      <c r="M5378" s="98">
        <f>'Activity data'!I1064*'Emission factors'!$B$39*'Emission factors'!$E$39/1000</f>
        <v>0</v>
      </c>
      <c r="N5378" s="98">
        <f>'Activity data'!J1064*'Emission factors'!$B$39*'Emission factors'!$E$39/1000</f>
        <v>0</v>
      </c>
      <c r="O5378" s="98">
        <f>'Activity data'!K1064*'Emission factors'!$B$39*'Emission factors'!$E$39/1000</f>
        <v>0</v>
      </c>
      <c r="P5378" s="98">
        <f>'Activity data'!L1064*'Emission factors'!$B$39*'Emission factors'!$E$39/1000</f>
        <v>0</v>
      </c>
      <c r="Q5378" s="98">
        <f>'Activity data'!M1064*'Emission factors'!$B$39*'Emission factors'!$E$39/1000</f>
        <v>0</v>
      </c>
      <c r="R5378" s="98">
        <f>'Activity data'!N1064*'Emission factors'!$B$39*'Emission factors'!$E$39/1000</f>
        <v>0</v>
      </c>
      <c r="S5378" s="98">
        <f>'Activity data'!O1064*'Emission factors'!$B$39*'Emission factors'!$E$39/1000</f>
        <v>0</v>
      </c>
      <c r="T5378" s="98">
        <f>'Activity data'!P1064*'Emission factors'!$B$39*'Emission factors'!$E$39/1000</f>
        <v>0</v>
      </c>
      <c r="U5378" s="98">
        <f>'Activity data'!Q1064*'Emission factors'!$B$39*'Emission factors'!$E$39/1000</f>
        <v>0</v>
      </c>
    </row>
    <row r="5379" spans="1:21" x14ac:dyDescent="0.25">
      <c r="A5379" s="92" t="s">
        <v>11</v>
      </c>
      <c r="B5379" s="92" t="s">
        <v>12</v>
      </c>
      <c r="C5379" s="92" t="s">
        <v>47</v>
      </c>
      <c r="D5379" s="92" t="s">
        <v>47</v>
      </c>
      <c r="E5379" s="92" t="s">
        <v>36</v>
      </c>
      <c r="F5379" s="92" t="s">
        <v>34</v>
      </c>
      <c r="G5379" s="92" t="s">
        <v>97</v>
      </c>
      <c r="H5379" s="92" t="s">
        <v>74</v>
      </c>
      <c r="I5379" s="89" t="s">
        <v>218</v>
      </c>
      <c r="L5379" s="98">
        <f>'Activity data'!H1065*'Emission factors'!$B$39*'Emission factors'!$E$39/1000</f>
        <v>0</v>
      </c>
      <c r="M5379" s="98">
        <f>'Activity data'!I1065*'Emission factors'!$B$39*'Emission factors'!$E$39/1000</f>
        <v>0</v>
      </c>
      <c r="N5379" s="98">
        <f>'Activity data'!J1065*'Emission factors'!$B$39*'Emission factors'!$E$39/1000</f>
        <v>0</v>
      </c>
      <c r="O5379" s="98">
        <f>'Activity data'!K1065*'Emission factors'!$B$39*'Emission factors'!$E$39/1000</f>
        <v>0</v>
      </c>
      <c r="P5379" s="98">
        <f>'Activity data'!L1065*'Emission factors'!$B$39*'Emission factors'!$E$39/1000</f>
        <v>0</v>
      </c>
      <c r="Q5379" s="98">
        <f>'Activity data'!M1065*'Emission factors'!$B$39*'Emission factors'!$E$39/1000</f>
        <v>0</v>
      </c>
      <c r="R5379" s="98">
        <f>'Activity data'!N1065*'Emission factors'!$B$39*'Emission factors'!$E$39/1000</f>
        <v>0</v>
      </c>
      <c r="S5379" s="98">
        <f>'Activity data'!O1065*'Emission factors'!$B$39*'Emission factors'!$E$39/1000</f>
        <v>0</v>
      </c>
      <c r="T5379" s="98">
        <f>'Activity data'!P1065*'Emission factors'!$B$39*'Emission factors'!$E$39/1000</f>
        <v>0</v>
      </c>
      <c r="U5379" s="98">
        <f>'Activity data'!Q1065*'Emission factors'!$B$39*'Emission factors'!$E$39/1000</f>
        <v>0</v>
      </c>
    </row>
    <row r="5380" spans="1:21" x14ac:dyDescent="0.25">
      <c r="A5380" s="92" t="s">
        <v>11</v>
      </c>
      <c r="B5380" s="92" t="s">
        <v>12</v>
      </c>
      <c r="C5380" s="92" t="s">
        <v>47</v>
      </c>
      <c r="D5380" s="92" t="s">
        <v>47</v>
      </c>
      <c r="E5380" s="92" t="s">
        <v>36</v>
      </c>
      <c r="F5380" s="92" t="s">
        <v>34</v>
      </c>
      <c r="G5380" s="92" t="s">
        <v>97</v>
      </c>
      <c r="H5380" s="92" t="s">
        <v>74</v>
      </c>
      <c r="I5380" s="89" t="s">
        <v>194</v>
      </c>
      <c r="L5380" s="98">
        <f>'Activity data'!H1066*'Emission factors'!$B$39*'Emission factors'!$E$39/1000</f>
        <v>0</v>
      </c>
      <c r="M5380" s="98">
        <f>'Activity data'!I1066*'Emission factors'!$B$39*'Emission factors'!$E$39/1000</f>
        <v>0</v>
      </c>
      <c r="N5380" s="98">
        <f>'Activity data'!J1066*'Emission factors'!$B$39*'Emission factors'!$E$39/1000</f>
        <v>0</v>
      </c>
      <c r="O5380" s="98">
        <f>'Activity data'!K1066*'Emission factors'!$B$39*'Emission factors'!$E$39/1000</f>
        <v>0</v>
      </c>
      <c r="P5380" s="98">
        <f>'Activity data'!L1066*'Emission factors'!$B$39*'Emission factors'!$E$39/1000</f>
        <v>0</v>
      </c>
      <c r="Q5380" s="98">
        <f>'Activity data'!M1066*'Emission factors'!$B$39*'Emission factors'!$E$39/1000</f>
        <v>0</v>
      </c>
      <c r="R5380" s="98">
        <f>'Activity data'!N1066*'Emission factors'!$B$39*'Emission factors'!$E$39/1000</f>
        <v>0</v>
      </c>
      <c r="S5380" s="98">
        <f>'Activity data'!O1066*'Emission factors'!$B$39*'Emission factors'!$E$39/1000</f>
        <v>0</v>
      </c>
      <c r="T5380" s="98">
        <f>'Activity data'!P1066*'Emission factors'!$B$39*'Emission factors'!$E$39/1000</f>
        <v>0</v>
      </c>
      <c r="U5380" s="98">
        <f>'Activity data'!Q1066*'Emission factors'!$B$39*'Emission factors'!$E$39/1000</f>
        <v>0</v>
      </c>
    </row>
    <row r="5381" spans="1:21" x14ac:dyDescent="0.25">
      <c r="A5381" s="92" t="s">
        <v>11</v>
      </c>
      <c r="B5381" s="92" t="s">
        <v>12</v>
      </c>
      <c r="C5381" s="92" t="s">
        <v>47</v>
      </c>
      <c r="D5381" s="92" t="s">
        <v>47</v>
      </c>
      <c r="E5381" s="92" t="s">
        <v>36</v>
      </c>
      <c r="F5381" s="92" t="s">
        <v>34</v>
      </c>
      <c r="G5381" s="92" t="s">
        <v>97</v>
      </c>
      <c r="H5381" s="92" t="s">
        <v>74</v>
      </c>
      <c r="I5381" s="89" t="s">
        <v>195</v>
      </c>
      <c r="L5381" s="98">
        <f>'Activity data'!H1067*'Emission factors'!$B$39*'Emission factors'!$E$39/1000</f>
        <v>0</v>
      </c>
      <c r="M5381" s="98">
        <f>'Activity data'!I1067*'Emission factors'!$B$39*'Emission factors'!$E$39/1000</f>
        <v>0</v>
      </c>
      <c r="N5381" s="98">
        <f>'Activity data'!J1067*'Emission factors'!$B$39*'Emission factors'!$E$39/1000</f>
        <v>0</v>
      </c>
      <c r="O5381" s="98">
        <f>'Activity data'!K1067*'Emission factors'!$B$39*'Emission factors'!$E$39/1000</f>
        <v>0</v>
      </c>
      <c r="P5381" s="98">
        <f>'Activity data'!L1067*'Emission factors'!$B$39*'Emission factors'!$E$39/1000</f>
        <v>0</v>
      </c>
      <c r="Q5381" s="98">
        <f>'Activity data'!M1067*'Emission factors'!$B$39*'Emission factors'!$E$39/1000</f>
        <v>0</v>
      </c>
      <c r="R5381" s="98">
        <f>'Activity data'!N1067*'Emission factors'!$B$39*'Emission factors'!$E$39/1000</f>
        <v>0</v>
      </c>
      <c r="S5381" s="98">
        <f>'Activity data'!O1067*'Emission factors'!$B$39*'Emission factors'!$E$39/1000</f>
        <v>0</v>
      </c>
      <c r="T5381" s="98">
        <f>'Activity data'!P1067*'Emission factors'!$B$39*'Emission factors'!$E$39/1000</f>
        <v>0</v>
      </c>
      <c r="U5381" s="98">
        <f>'Activity data'!Q1067*'Emission factors'!$B$39*'Emission factors'!$E$39/1000</f>
        <v>0</v>
      </c>
    </row>
    <row r="5382" spans="1:21" x14ac:dyDescent="0.25">
      <c r="A5382" s="92" t="s">
        <v>11</v>
      </c>
      <c r="B5382" s="92" t="s">
        <v>12</v>
      </c>
      <c r="C5382" s="92" t="s">
        <v>47</v>
      </c>
      <c r="D5382" s="92" t="s">
        <v>47</v>
      </c>
      <c r="E5382" s="92" t="s">
        <v>36</v>
      </c>
      <c r="F5382" s="92" t="s">
        <v>34</v>
      </c>
      <c r="G5382" s="92" t="s">
        <v>97</v>
      </c>
      <c r="H5382" s="92" t="s">
        <v>74</v>
      </c>
      <c r="I5382" s="89" t="s">
        <v>209</v>
      </c>
      <c r="L5382" s="98">
        <f>'Activity data'!H1068*'Emission factors'!$B$39*'Emission factors'!$E$39/1000</f>
        <v>0.27000958719306772</v>
      </c>
      <c r="M5382" s="98">
        <f>'Activity data'!I1068*'Emission factors'!$B$39*'Emission factors'!$E$39/1000</f>
        <v>0.30851205339705845</v>
      </c>
      <c r="N5382" s="98">
        <f>'Activity data'!J1068*'Emission factors'!$B$39*'Emission factors'!$E$39/1000</f>
        <v>0.34304688722990173</v>
      </c>
      <c r="O5382" s="98">
        <f>'Activity data'!K1068*'Emission factors'!$B$39*'Emission factors'!$E$39/1000</f>
        <v>0.37658095793396201</v>
      </c>
      <c r="P5382" s="98">
        <f>'Activity data'!L1068*'Emission factors'!$B$39*'Emission factors'!$E$39/1000</f>
        <v>0.40785174127551022</v>
      </c>
      <c r="Q5382" s="98">
        <f>'Activity data'!M1068*'Emission factors'!$B$39*'Emission factors'!$E$39/1000</f>
        <v>0.43532479954667896</v>
      </c>
      <c r="R5382" s="98">
        <f>'Activity data'!N1068*'Emission factors'!$B$39*'Emission factors'!$E$39/1000</f>
        <v>0.41085097999278536</v>
      </c>
      <c r="S5382" s="98">
        <f>'Activity data'!O1068*'Emission factors'!$B$39*'Emission factors'!$E$39/1000</f>
        <v>0.36572437235501282</v>
      </c>
      <c r="T5382" s="98">
        <f>'Activity data'!P1068*'Emission factors'!$B$39*'Emission factors'!$E$39/1000</f>
        <v>0.31843520069222547</v>
      </c>
      <c r="U5382" s="98">
        <f>'Activity data'!Q1068*'Emission factors'!$B$39*'Emission factors'!$E$39/1000</f>
        <v>0.28011134344329164</v>
      </c>
    </row>
    <row r="5383" spans="1:21" x14ac:dyDescent="0.25">
      <c r="A5383" s="92" t="s">
        <v>11</v>
      </c>
      <c r="B5383" s="92" t="s">
        <v>12</v>
      </c>
      <c r="C5383" s="92" t="s">
        <v>47</v>
      </c>
      <c r="D5383" s="92" t="s">
        <v>47</v>
      </c>
      <c r="E5383" s="92" t="s">
        <v>36</v>
      </c>
      <c r="F5383" s="92" t="s">
        <v>34</v>
      </c>
      <c r="G5383" s="92" t="s">
        <v>97</v>
      </c>
      <c r="H5383" s="92" t="s">
        <v>74</v>
      </c>
      <c r="I5383" s="89" t="s">
        <v>208</v>
      </c>
      <c r="L5383" s="98">
        <f>'Activity data'!H1069*'Emission factors'!$B$39*'Emission factors'!$E$39/1000</f>
        <v>0.91350536244140124</v>
      </c>
      <c r="M5383" s="98">
        <f>'Activity data'!I1069*'Emission factors'!$B$39*'Emission factors'!$E$39/1000</f>
        <v>0.89385193621261705</v>
      </c>
      <c r="N5383" s="98">
        <f>'Activity data'!J1069*'Emission factors'!$B$39*'Emission factors'!$E$39/1000</f>
        <v>0.84956519329504732</v>
      </c>
      <c r="O5383" s="98">
        <f>'Activity data'!K1069*'Emission factors'!$B$39*'Emission factors'!$E$39/1000</f>
        <v>0.79718114014816133</v>
      </c>
      <c r="P5383" s="98">
        <f>'Activity data'!L1069*'Emission factors'!$B$39*'Emission factors'!$E$39/1000</f>
        <v>0.73801821373590903</v>
      </c>
      <c r="Q5383" s="98">
        <f>'Activity data'!M1069*'Emission factors'!$B$39*'Emission factors'!$E$39/1000</f>
        <v>1.1777099796597181</v>
      </c>
      <c r="R5383" s="98">
        <f>'Activity data'!N1069*'Emission factors'!$B$39*'Emission factors'!$E$39/1000</f>
        <v>0.85346034273776283</v>
      </c>
      <c r="S5383" s="98">
        <f>'Activity data'!O1069*'Emission factors'!$B$39*'Emission factors'!$E$39/1000</f>
        <v>0.71155988376811818</v>
      </c>
      <c r="T5383" s="98">
        <f>'Activity data'!P1069*'Emission factors'!$B$39*'Emission factors'!$E$39/1000</f>
        <v>0.72267948267909399</v>
      </c>
      <c r="U5383" s="98">
        <f>'Activity data'!Q1069*'Emission factors'!$B$39*'Emission factors'!$E$39/1000</f>
        <v>0.74248279460510058</v>
      </c>
    </row>
    <row r="5384" spans="1:21" x14ac:dyDescent="0.25">
      <c r="A5384" s="92" t="s">
        <v>11</v>
      </c>
      <c r="B5384" s="92" t="s">
        <v>12</v>
      </c>
      <c r="C5384" s="92" t="s">
        <v>47</v>
      </c>
      <c r="D5384" s="92" t="s">
        <v>47</v>
      </c>
      <c r="E5384" s="92" t="s">
        <v>36</v>
      </c>
      <c r="F5384" s="92" t="s">
        <v>34</v>
      </c>
      <c r="G5384" s="92" t="s">
        <v>97</v>
      </c>
      <c r="H5384" s="92" t="s">
        <v>74</v>
      </c>
      <c r="I5384" s="89" t="s">
        <v>226</v>
      </c>
      <c r="L5384" s="98">
        <f>'Activity data'!H1070*'Emission factors'!$B$39*'Emission factors'!$E$39/1000</f>
        <v>2.2229595477855506E-2</v>
      </c>
      <c r="M5384" s="98">
        <f>'Activity data'!I1070*'Emission factors'!$B$39*'Emission factors'!$E$39/1000</f>
        <v>2.5298106875650015E-2</v>
      </c>
      <c r="N5384" s="98">
        <f>'Activity data'!J1070*'Emission factors'!$B$39*'Emission factors'!$E$39/1000</f>
        <v>2.8016431279395331E-2</v>
      </c>
      <c r="O5384" s="98">
        <f>'Activity data'!K1070*'Emission factors'!$B$39*'Emission factors'!$E$39/1000</f>
        <v>3.0631006905913666E-2</v>
      </c>
      <c r="P5384" s="98">
        <f>'Activity data'!L1070*'Emission factors'!$B$39*'Emission factors'!$E$39/1000</f>
        <v>3.3040688620639934E-2</v>
      </c>
      <c r="Q5384" s="98">
        <f>'Activity data'!M1070*'Emission factors'!$B$39*'Emission factors'!$E$39/1000</f>
        <v>3.5124038591117214E-2</v>
      </c>
      <c r="R5384" s="98">
        <f>'Activity data'!N1070*'Emission factors'!$B$39*'Emission factors'!$E$39/1000</f>
        <v>3.6064868221463028E-2</v>
      </c>
      <c r="S5384" s="98">
        <f>'Activity data'!O1070*'Emission factors'!$B$39*'Emission factors'!$E$39/1000</f>
        <v>3.5992451689303748E-2</v>
      </c>
      <c r="T5384" s="98">
        <f>'Activity data'!P1070*'Emission factors'!$B$39*'Emission factors'!$E$39/1000</f>
        <v>3.5137004117341601E-2</v>
      </c>
      <c r="U5384" s="98">
        <f>'Activity data'!Q1070*'Emission factors'!$B$39*'Emission factors'!$E$39/1000</f>
        <v>3.4688341994131913E-2</v>
      </c>
    </row>
    <row r="5385" spans="1:21" x14ac:dyDescent="0.25">
      <c r="A5385" s="92" t="s">
        <v>11</v>
      </c>
      <c r="B5385" s="92" t="s">
        <v>12</v>
      </c>
      <c r="C5385" s="92" t="s">
        <v>47</v>
      </c>
      <c r="D5385" s="92" t="s">
        <v>47</v>
      </c>
      <c r="E5385" s="92" t="s">
        <v>36</v>
      </c>
      <c r="F5385" s="92" t="s">
        <v>34</v>
      </c>
      <c r="G5385" s="92" t="s">
        <v>97</v>
      </c>
      <c r="H5385" s="92" t="s">
        <v>74</v>
      </c>
      <c r="I5385" s="89" t="s">
        <v>196</v>
      </c>
      <c r="L5385" s="98">
        <f>'Activity data'!H1071*'Emission factors'!$B$39*'Emission factors'!$E$39/1000</f>
        <v>0</v>
      </c>
      <c r="M5385" s="98">
        <f>'Activity data'!I1071*'Emission factors'!$B$39*'Emission factors'!$E$39/1000</f>
        <v>0</v>
      </c>
      <c r="N5385" s="98">
        <f>'Activity data'!J1071*'Emission factors'!$B$39*'Emission factors'!$E$39/1000</f>
        <v>0</v>
      </c>
      <c r="O5385" s="98">
        <f>'Activity data'!K1071*'Emission factors'!$B$39*'Emission factors'!$E$39/1000</f>
        <v>0</v>
      </c>
      <c r="P5385" s="98">
        <f>'Activity data'!L1071*'Emission factors'!$B$39*'Emission factors'!$E$39/1000</f>
        <v>0</v>
      </c>
      <c r="Q5385" s="98">
        <f>'Activity data'!M1071*'Emission factors'!$B$39*'Emission factors'!$E$39/1000</f>
        <v>0</v>
      </c>
      <c r="R5385" s="98">
        <f>'Activity data'!N1071*'Emission factors'!$B$39*'Emission factors'!$E$39/1000</f>
        <v>0</v>
      </c>
      <c r="S5385" s="98">
        <f>'Activity data'!O1071*'Emission factors'!$B$39*'Emission factors'!$E$39/1000</f>
        <v>0</v>
      </c>
      <c r="T5385" s="98">
        <f>'Activity data'!P1071*'Emission factors'!$B$39*'Emission factors'!$E$39/1000</f>
        <v>0</v>
      </c>
      <c r="U5385" s="98">
        <f>'Activity data'!Q1071*'Emission factors'!$B$39*'Emission factors'!$E$39/1000</f>
        <v>0</v>
      </c>
    </row>
    <row r="5386" spans="1:21" x14ac:dyDescent="0.25">
      <c r="A5386" s="92" t="s">
        <v>11</v>
      </c>
      <c r="B5386" s="92" t="s">
        <v>12</v>
      </c>
      <c r="C5386" s="92" t="s">
        <v>47</v>
      </c>
      <c r="D5386" s="92" t="s">
        <v>47</v>
      </c>
      <c r="E5386" s="92" t="s">
        <v>36</v>
      </c>
      <c r="F5386" s="92" t="s">
        <v>34</v>
      </c>
      <c r="G5386" s="92" t="s">
        <v>97</v>
      </c>
      <c r="H5386" s="92" t="s">
        <v>74</v>
      </c>
      <c r="I5386" s="89" t="s">
        <v>197</v>
      </c>
      <c r="L5386" s="98">
        <f>'Activity data'!H1072*'Emission factors'!$B$39*'Emission factors'!$E$39/1000</f>
        <v>0.20420560286252251</v>
      </c>
      <c r="M5386" s="98">
        <f>'Activity data'!I1072*'Emission factors'!$B$39*'Emission factors'!$E$39/1000</f>
        <v>0.18299083915415418</v>
      </c>
      <c r="N5386" s="98">
        <f>'Activity data'!J1072*'Emission factors'!$B$39*'Emission factors'!$E$39/1000</f>
        <v>0.15910250272296322</v>
      </c>
      <c r="O5386" s="98">
        <f>'Activity data'!K1072*'Emission factors'!$B$39*'Emission factors'!$E$39/1000</f>
        <v>0.13657059500098384</v>
      </c>
      <c r="P5386" s="98">
        <f>'Activity data'!L1072*'Emission factors'!$B$39*'Emission factors'!$E$39/1000</f>
        <v>0.11566275008422522</v>
      </c>
      <c r="Q5386" s="98">
        <f>'Activity data'!M1072*'Emission factors'!$B$39*'Emission factors'!$E$39/1000</f>
        <v>9.6543630257989663E-2</v>
      </c>
      <c r="R5386" s="98">
        <f>'Activity data'!N1072*'Emission factors'!$B$39*'Emission factors'!$E$39/1000</f>
        <v>7.7452992114514285E-2</v>
      </c>
      <c r="S5386" s="98">
        <f>'Activity data'!O1072*'Emission factors'!$B$39*'Emission factors'!$E$39/1000</f>
        <v>6.0194748922756912E-2</v>
      </c>
      <c r="T5386" s="98">
        <f>'Activity data'!P1072*'Emission factors'!$B$39*'Emission factors'!$E$39/1000</f>
        <v>4.5755184892856689E-2</v>
      </c>
      <c r="U5386" s="98">
        <f>'Activity data'!Q1072*'Emission factors'!$B$39*'Emission factors'!$E$39/1000</f>
        <v>3.5094028051316208E-2</v>
      </c>
    </row>
    <row r="5387" spans="1:21" x14ac:dyDescent="0.25">
      <c r="A5387" s="92" t="s">
        <v>11</v>
      </c>
      <c r="B5387" s="92" t="s">
        <v>12</v>
      </c>
      <c r="C5387" s="92" t="s">
        <v>47</v>
      </c>
      <c r="D5387" s="92" t="s">
        <v>47</v>
      </c>
      <c r="E5387" s="92" t="s">
        <v>36</v>
      </c>
      <c r="F5387" s="92" t="s">
        <v>34</v>
      </c>
      <c r="G5387" s="92" t="s">
        <v>97</v>
      </c>
      <c r="H5387" s="92" t="s">
        <v>74</v>
      </c>
      <c r="I5387" s="89" t="s">
        <v>229</v>
      </c>
      <c r="L5387" s="98">
        <f>'Activity data'!H1073*'Emission factors'!$B$39*'Emission factors'!$E$39/1000</f>
        <v>0</v>
      </c>
      <c r="M5387" s="98">
        <f>'Activity data'!I1073*'Emission factors'!$B$39*'Emission factors'!$E$39/1000</f>
        <v>0</v>
      </c>
      <c r="N5387" s="98">
        <f>'Activity data'!J1073*'Emission factors'!$B$39*'Emission factors'!$E$39/1000</f>
        <v>0</v>
      </c>
      <c r="O5387" s="98">
        <f>'Activity data'!K1073*'Emission factors'!$B$39*'Emission factors'!$E$39/1000</f>
        <v>0</v>
      </c>
      <c r="P5387" s="98">
        <f>'Activity data'!L1073*'Emission factors'!$B$39*'Emission factors'!$E$39/1000</f>
        <v>0</v>
      </c>
      <c r="Q5387" s="98">
        <f>'Activity data'!M1073*'Emission factors'!$B$39*'Emission factors'!$E$39/1000</f>
        <v>0</v>
      </c>
      <c r="R5387" s="98">
        <f>'Activity data'!N1073*'Emission factors'!$B$39*'Emission factors'!$E$39/1000</f>
        <v>0</v>
      </c>
      <c r="S5387" s="98">
        <f>'Activity data'!O1073*'Emission factors'!$B$39*'Emission factors'!$E$39/1000</f>
        <v>0</v>
      </c>
      <c r="T5387" s="98">
        <f>'Activity data'!P1073*'Emission factors'!$B$39*'Emission factors'!$E$39/1000</f>
        <v>0</v>
      </c>
      <c r="U5387" s="98">
        <f>'Activity data'!Q1073*'Emission factors'!$B$39*'Emission factors'!$E$39/1000</f>
        <v>0</v>
      </c>
    </row>
    <row r="5388" spans="1:21" x14ac:dyDescent="0.25">
      <c r="A5388" s="92" t="s">
        <v>11</v>
      </c>
      <c r="B5388" s="92" t="s">
        <v>12</v>
      </c>
      <c r="C5388" s="92" t="s">
        <v>47</v>
      </c>
      <c r="D5388" s="92" t="s">
        <v>47</v>
      </c>
      <c r="E5388" s="92" t="s">
        <v>36</v>
      </c>
      <c r="F5388" s="92" t="s">
        <v>34</v>
      </c>
      <c r="G5388" s="92" t="s">
        <v>97</v>
      </c>
      <c r="H5388" s="92" t="s">
        <v>74</v>
      </c>
      <c r="I5388" s="89" t="s">
        <v>198</v>
      </c>
      <c r="L5388" s="98">
        <f>'Activity data'!H1074*'Emission factors'!$B$39*'Emission factors'!$E$39/1000</f>
        <v>0</v>
      </c>
      <c r="M5388" s="98">
        <f>'Activity data'!I1074*'Emission factors'!$B$39*'Emission factors'!$E$39/1000</f>
        <v>0</v>
      </c>
      <c r="N5388" s="98">
        <f>'Activity data'!J1074*'Emission factors'!$B$39*'Emission factors'!$E$39/1000</f>
        <v>0</v>
      </c>
      <c r="O5388" s="98">
        <f>'Activity data'!K1074*'Emission factors'!$B$39*'Emission factors'!$E$39/1000</f>
        <v>0</v>
      </c>
      <c r="P5388" s="98">
        <f>'Activity data'!L1074*'Emission factors'!$B$39*'Emission factors'!$E$39/1000</f>
        <v>0</v>
      </c>
      <c r="Q5388" s="98">
        <f>'Activity data'!M1074*'Emission factors'!$B$39*'Emission factors'!$E$39/1000</f>
        <v>0</v>
      </c>
      <c r="R5388" s="98">
        <f>'Activity data'!N1074*'Emission factors'!$B$39*'Emission factors'!$E$39/1000</f>
        <v>0</v>
      </c>
      <c r="S5388" s="98">
        <f>'Activity data'!O1074*'Emission factors'!$B$39*'Emission factors'!$E$39/1000</f>
        <v>0</v>
      </c>
      <c r="T5388" s="98">
        <f>'Activity data'!P1074*'Emission factors'!$B$39*'Emission factors'!$E$39/1000</f>
        <v>0</v>
      </c>
      <c r="U5388" s="98">
        <f>'Activity data'!Q1074*'Emission factors'!$B$39*'Emission factors'!$E$39/1000</f>
        <v>0</v>
      </c>
    </row>
    <row r="5389" spans="1:21" x14ac:dyDescent="0.25">
      <c r="A5389" s="92" t="s">
        <v>11</v>
      </c>
      <c r="B5389" s="92" t="s">
        <v>12</v>
      </c>
      <c r="C5389" s="92" t="s">
        <v>47</v>
      </c>
      <c r="D5389" s="92" t="s">
        <v>47</v>
      </c>
      <c r="E5389" s="92" t="s">
        <v>36</v>
      </c>
      <c r="F5389" s="92" t="s">
        <v>34</v>
      </c>
      <c r="G5389" s="92" t="s">
        <v>97</v>
      </c>
      <c r="H5389" s="92" t="s">
        <v>74</v>
      </c>
      <c r="I5389" s="89" t="s">
        <v>231</v>
      </c>
      <c r="L5389" s="98">
        <f>'Activity data'!H1075*'Emission factors'!$B$39*'Emission factors'!$E$39/1000</f>
        <v>0</v>
      </c>
      <c r="M5389" s="98">
        <f>'Activity data'!I1075*'Emission factors'!$B$39*'Emission factors'!$E$39/1000</f>
        <v>0</v>
      </c>
      <c r="N5389" s="98">
        <f>'Activity data'!J1075*'Emission factors'!$B$39*'Emission factors'!$E$39/1000</f>
        <v>0</v>
      </c>
      <c r="O5389" s="98">
        <f>'Activity data'!K1075*'Emission factors'!$B$39*'Emission factors'!$E$39/1000</f>
        <v>0</v>
      </c>
      <c r="P5389" s="98">
        <f>'Activity data'!L1075*'Emission factors'!$B$39*'Emission factors'!$E$39/1000</f>
        <v>0</v>
      </c>
      <c r="Q5389" s="98">
        <f>'Activity data'!M1075*'Emission factors'!$B$39*'Emission factors'!$E$39/1000</f>
        <v>0</v>
      </c>
      <c r="R5389" s="98">
        <f>'Activity data'!N1075*'Emission factors'!$B$39*'Emission factors'!$E$39/1000</f>
        <v>0</v>
      </c>
      <c r="S5389" s="98">
        <f>'Activity data'!O1075*'Emission factors'!$B$39*'Emission factors'!$E$39/1000</f>
        <v>0</v>
      </c>
      <c r="T5389" s="98">
        <f>'Activity data'!P1075*'Emission factors'!$B$39*'Emission factors'!$E$39/1000</f>
        <v>0</v>
      </c>
      <c r="U5389" s="98">
        <f>'Activity data'!Q1075*'Emission factors'!$B$39*'Emission factors'!$E$39/1000</f>
        <v>0</v>
      </c>
    </row>
    <row r="5390" spans="1:21" x14ac:dyDescent="0.25">
      <c r="A5390" s="92" t="s">
        <v>11</v>
      </c>
      <c r="B5390" s="92" t="s">
        <v>12</v>
      </c>
      <c r="C5390" s="92" t="s">
        <v>47</v>
      </c>
      <c r="D5390" s="92" t="s">
        <v>47</v>
      </c>
      <c r="E5390" s="92" t="s">
        <v>36</v>
      </c>
      <c r="F5390" s="92" t="s">
        <v>34</v>
      </c>
      <c r="G5390" s="92" t="s">
        <v>97</v>
      </c>
      <c r="H5390" s="92" t="s">
        <v>74</v>
      </c>
      <c r="I5390" s="89" t="s">
        <v>230</v>
      </c>
      <c r="L5390" s="98">
        <f>'Activity data'!H1076*'Emission factors'!$B$39*'Emission factors'!$E$39/1000</f>
        <v>0</v>
      </c>
      <c r="M5390" s="98">
        <f>'Activity data'!I1076*'Emission factors'!$B$39*'Emission factors'!$E$39/1000</f>
        <v>0</v>
      </c>
      <c r="N5390" s="98">
        <f>'Activity data'!J1076*'Emission factors'!$B$39*'Emission factors'!$E$39/1000</f>
        <v>0</v>
      </c>
      <c r="O5390" s="98">
        <f>'Activity data'!K1076*'Emission factors'!$B$39*'Emission factors'!$E$39/1000</f>
        <v>0</v>
      </c>
      <c r="P5390" s="98">
        <f>'Activity data'!L1076*'Emission factors'!$B$39*'Emission factors'!$E$39/1000</f>
        <v>0</v>
      </c>
      <c r="Q5390" s="98">
        <f>'Activity data'!M1076*'Emission factors'!$B$39*'Emission factors'!$E$39/1000</f>
        <v>0</v>
      </c>
      <c r="R5390" s="98">
        <f>'Activity data'!N1076*'Emission factors'!$B$39*'Emission factors'!$E$39/1000</f>
        <v>0</v>
      </c>
      <c r="S5390" s="98">
        <f>'Activity data'!O1076*'Emission factors'!$B$39*'Emission factors'!$E$39/1000</f>
        <v>0</v>
      </c>
      <c r="T5390" s="98">
        <f>'Activity data'!P1076*'Emission factors'!$B$39*'Emission factors'!$E$39/1000</f>
        <v>0</v>
      </c>
      <c r="U5390" s="98">
        <f>'Activity data'!Q1076*'Emission factors'!$B$39*'Emission factors'!$E$39/1000</f>
        <v>0</v>
      </c>
    </row>
    <row r="5391" spans="1:21" x14ac:dyDescent="0.25">
      <c r="A5391" s="92" t="s">
        <v>11</v>
      </c>
      <c r="B5391" s="92" t="s">
        <v>12</v>
      </c>
      <c r="C5391" s="92" t="s">
        <v>47</v>
      </c>
      <c r="D5391" s="92" t="s">
        <v>47</v>
      </c>
      <c r="E5391" s="92" t="s">
        <v>36</v>
      </c>
      <c r="F5391" s="92" t="s">
        <v>34</v>
      </c>
      <c r="G5391" s="92" t="s">
        <v>97</v>
      </c>
      <c r="H5391" s="92" t="s">
        <v>74</v>
      </c>
      <c r="I5391" s="89" t="s">
        <v>303</v>
      </c>
      <c r="L5391" s="98">
        <f>'Activity data'!H1077*'Emission factors'!$B$39*'Emission factors'!$E$39/1000</f>
        <v>0.3066035291951133</v>
      </c>
      <c r="M5391" s="98">
        <f>'Activity data'!I1077*'Emission factors'!$B$39*'Emission factors'!$E$39/1000</f>
        <v>0.30253564696210433</v>
      </c>
      <c r="N5391" s="98">
        <f>'Activity data'!J1077*'Emission factors'!$B$39*'Emission factors'!$E$39/1000</f>
        <v>0.29000019703519764</v>
      </c>
      <c r="O5391" s="98">
        <f>'Activity data'!K1077*'Emission factors'!$B$39*'Emission factors'!$E$39/1000</f>
        <v>0.27444093887415327</v>
      </c>
      <c r="P5391" s="98">
        <f>'Activity data'!L1077*'Emission factors'!$B$39*'Emission factors'!$E$39/1000</f>
        <v>0.25624102567384266</v>
      </c>
      <c r="Q5391" s="98">
        <f>'Activity data'!M1077*'Emission factors'!$B$39*'Emission factors'!$E$39/1000</f>
        <v>0.23579322303465028</v>
      </c>
      <c r="R5391" s="98">
        <f>'Activity data'!N1077*'Emission factors'!$B$39*'Emission factors'!$E$39/1000</f>
        <v>0.23707446351786252</v>
      </c>
      <c r="S5391" s="98">
        <f>'Activity data'!O1077*'Emission factors'!$B$39*'Emission factors'!$E$39/1000</f>
        <v>0.2415082885294115</v>
      </c>
      <c r="T5391" s="98">
        <f>'Activity data'!P1077*'Emission factors'!$B$39*'Emission factors'!$E$39/1000</f>
        <v>0.24066363625393841</v>
      </c>
      <c r="U5391" s="98">
        <f>'Activity data'!Q1077*'Emission factors'!$B$39*'Emission factors'!$E$39/1000</f>
        <v>0.24256490168461453</v>
      </c>
    </row>
    <row r="5392" spans="1:21" x14ac:dyDescent="0.25">
      <c r="A5392" s="92" t="s">
        <v>11</v>
      </c>
      <c r="B5392" s="92" t="s">
        <v>12</v>
      </c>
      <c r="C5392" s="92" t="s">
        <v>47</v>
      </c>
      <c r="D5392" s="92" t="s">
        <v>47</v>
      </c>
      <c r="E5392" s="92" t="s">
        <v>36</v>
      </c>
      <c r="F5392" s="92" t="s">
        <v>34</v>
      </c>
      <c r="G5392" s="92" t="s">
        <v>97</v>
      </c>
      <c r="H5392" s="92" t="s">
        <v>74</v>
      </c>
      <c r="I5392" s="89" t="s">
        <v>225</v>
      </c>
      <c r="L5392" s="98">
        <f>'Activity data'!H1078*'Emission factors'!$B$39*'Emission factors'!$E$39/1000</f>
        <v>0.14601674397210787</v>
      </c>
      <c r="M5392" s="98">
        <f>'Activity data'!I1078*'Emission factors'!$B$39*'Emission factors'!$E$39/1000</f>
        <v>0.13932083066715556</v>
      </c>
      <c r="N5392" s="98">
        <f>'Activity data'!J1078*'Emission factors'!$B$39*'Emission factors'!$E$39/1000</f>
        <v>0.12908261045757485</v>
      </c>
      <c r="O5392" s="98">
        <f>'Activity data'!K1078*'Emission factors'!$B$39*'Emission factors'!$E$39/1000</f>
        <v>0.11807271568994834</v>
      </c>
      <c r="P5392" s="98">
        <f>'Activity data'!L1078*'Emission factors'!$B$39*'Emission factors'!$E$39/1000</f>
        <v>0.10655723072475924</v>
      </c>
      <c r="Q5392" s="98">
        <f>'Activity data'!M1078*'Emission factors'!$B$39*'Emission factors'!$E$39/1000</f>
        <v>9.4776996375246142E-2</v>
      </c>
      <c r="R5392" s="98">
        <f>'Activity data'!N1078*'Emission factors'!$B$39*'Emission factors'!$E$39/1000</f>
        <v>8.4858556952329509E-2</v>
      </c>
      <c r="S5392" s="98">
        <f>'Activity data'!O1078*'Emission factors'!$B$39*'Emission factors'!$E$39/1000</f>
        <v>7.49318993163062E-2</v>
      </c>
      <c r="T5392" s="98">
        <f>'Activity data'!P1078*'Emission factors'!$B$39*'Emission factors'!$E$39/1000</f>
        <v>6.4719230614159171E-2</v>
      </c>
      <c r="U5392" s="98">
        <f>'Activity data'!Q1078*'Emission factors'!$B$39*'Emission factors'!$E$39/1000</f>
        <v>5.6469214363382099E-2</v>
      </c>
    </row>
    <row r="5393" spans="1:21" x14ac:dyDescent="0.25">
      <c r="A5393" s="92" t="s">
        <v>11</v>
      </c>
      <c r="B5393" s="92" t="s">
        <v>12</v>
      </c>
      <c r="C5393" s="92" t="s">
        <v>47</v>
      </c>
      <c r="D5393" s="92" t="s">
        <v>47</v>
      </c>
      <c r="E5393" s="92" t="s">
        <v>36</v>
      </c>
      <c r="F5393" s="92" t="s">
        <v>34</v>
      </c>
      <c r="G5393" s="92" t="s">
        <v>97</v>
      </c>
      <c r="H5393" s="92" t="s">
        <v>74</v>
      </c>
      <c r="I5393" s="89" t="s">
        <v>205</v>
      </c>
      <c r="L5393" s="98">
        <f>'Activity data'!H1079*'Emission factors'!$B$39*'Emission factors'!$E$39/1000</f>
        <v>0</v>
      </c>
      <c r="M5393" s="98">
        <f>'Activity data'!I1079*'Emission factors'!$B$39*'Emission factors'!$E$39/1000</f>
        <v>0</v>
      </c>
      <c r="N5393" s="98">
        <f>'Activity data'!J1079*'Emission factors'!$B$39*'Emission factors'!$E$39/1000</f>
        <v>0</v>
      </c>
      <c r="O5393" s="98">
        <f>'Activity data'!K1079*'Emission factors'!$B$39*'Emission factors'!$E$39/1000</f>
        <v>0</v>
      </c>
      <c r="P5393" s="98">
        <f>'Activity data'!L1079*'Emission factors'!$B$39*'Emission factors'!$E$39/1000</f>
        <v>0</v>
      </c>
      <c r="Q5393" s="98">
        <f>'Activity data'!M1079*'Emission factors'!$B$39*'Emission factors'!$E$39/1000</f>
        <v>0</v>
      </c>
      <c r="R5393" s="98">
        <f>'Activity data'!N1079*'Emission factors'!$B$39*'Emission factors'!$E$39/1000</f>
        <v>0</v>
      </c>
      <c r="S5393" s="98">
        <f>'Activity data'!O1079*'Emission factors'!$B$39*'Emission factors'!$E$39/1000</f>
        <v>0</v>
      </c>
      <c r="T5393" s="98">
        <f>'Activity data'!P1079*'Emission factors'!$B$39*'Emission factors'!$E$39/1000</f>
        <v>0</v>
      </c>
      <c r="U5393" s="98">
        <f>'Activity data'!Q1079*'Emission factors'!$B$39*'Emission factors'!$E$39/1000</f>
        <v>0</v>
      </c>
    </row>
    <row r="5394" spans="1:21" x14ac:dyDescent="0.25">
      <c r="A5394" s="92" t="s">
        <v>11</v>
      </c>
      <c r="B5394" s="92" t="s">
        <v>12</v>
      </c>
      <c r="C5394" s="92" t="s">
        <v>47</v>
      </c>
      <c r="D5394" s="92" t="s">
        <v>47</v>
      </c>
      <c r="E5394" s="92" t="s">
        <v>36</v>
      </c>
      <c r="F5394" s="92" t="s">
        <v>34</v>
      </c>
      <c r="G5394" s="92" t="s">
        <v>97</v>
      </c>
      <c r="H5394" s="92" t="s">
        <v>74</v>
      </c>
      <c r="I5394" s="89" t="s">
        <v>204</v>
      </c>
      <c r="L5394" s="98">
        <f>'Activity data'!H1080*'Emission factors'!$B$39*'Emission factors'!$E$39/1000</f>
        <v>0</v>
      </c>
      <c r="M5394" s="98">
        <f>'Activity data'!I1080*'Emission factors'!$B$39*'Emission factors'!$E$39/1000</f>
        <v>0</v>
      </c>
      <c r="N5394" s="98">
        <f>'Activity data'!J1080*'Emission factors'!$B$39*'Emission factors'!$E$39/1000</f>
        <v>0</v>
      </c>
      <c r="O5394" s="98">
        <f>'Activity data'!K1080*'Emission factors'!$B$39*'Emission factors'!$E$39/1000</f>
        <v>0</v>
      </c>
      <c r="P5394" s="98">
        <f>'Activity data'!L1080*'Emission factors'!$B$39*'Emission factors'!$E$39/1000</f>
        <v>0</v>
      </c>
      <c r="Q5394" s="98">
        <f>'Activity data'!M1080*'Emission factors'!$B$39*'Emission factors'!$E$39/1000</f>
        <v>0</v>
      </c>
      <c r="R5394" s="98">
        <f>'Activity data'!N1080*'Emission factors'!$B$39*'Emission factors'!$E$39/1000</f>
        <v>0</v>
      </c>
      <c r="S5394" s="98">
        <f>'Activity data'!O1080*'Emission factors'!$B$39*'Emission factors'!$E$39/1000</f>
        <v>0</v>
      </c>
      <c r="T5394" s="98">
        <f>'Activity data'!P1080*'Emission factors'!$B$39*'Emission factors'!$E$39/1000</f>
        <v>0</v>
      </c>
      <c r="U5394" s="98">
        <f>'Activity data'!Q1080*'Emission factors'!$B$39*'Emission factors'!$E$39/1000</f>
        <v>0</v>
      </c>
    </row>
    <row r="5395" spans="1:21" x14ac:dyDescent="0.25">
      <c r="A5395" s="92" t="s">
        <v>11</v>
      </c>
      <c r="B5395" s="92" t="s">
        <v>12</v>
      </c>
      <c r="C5395" s="92" t="s">
        <v>47</v>
      </c>
      <c r="D5395" s="92" t="s">
        <v>47</v>
      </c>
      <c r="E5395" s="92" t="s">
        <v>36</v>
      </c>
      <c r="F5395" s="92" t="s">
        <v>34</v>
      </c>
      <c r="G5395" s="92" t="s">
        <v>97</v>
      </c>
      <c r="H5395" s="92" t="s">
        <v>74</v>
      </c>
      <c r="I5395" s="89" t="s">
        <v>228</v>
      </c>
      <c r="L5395" s="98">
        <f>'Activity data'!H1081*'Emission factors'!$B$39*'Emission factors'!$E$39/1000</f>
        <v>0</v>
      </c>
      <c r="M5395" s="98">
        <f>'Activity data'!I1081*'Emission factors'!$B$39*'Emission factors'!$E$39/1000</f>
        <v>0</v>
      </c>
      <c r="N5395" s="98">
        <f>'Activity data'!J1081*'Emission factors'!$B$39*'Emission factors'!$E$39/1000</f>
        <v>0</v>
      </c>
      <c r="O5395" s="98">
        <f>'Activity data'!K1081*'Emission factors'!$B$39*'Emission factors'!$E$39/1000</f>
        <v>0</v>
      </c>
      <c r="P5395" s="98">
        <f>'Activity data'!L1081*'Emission factors'!$B$39*'Emission factors'!$E$39/1000</f>
        <v>0</v>
      </c>
      <c r="Q5395" s="98">
        <f>'Activity data'!M1081*'Emission factors'!$B$39*'Emission factors'!$E$39/1000</f>
        <v>0</v>
      </c>
      <c r="R5395" s="98">
        <f>'Activity data'!N1081*'Emission factors'!$B$39*'Emission factors'!$E$39/1000</f>
        <v>0</v>
      </c>
      <c r="S5395" s="98">
        <f>'Activity data'!O1081*'Emission factors'!$B$39*'Emission factors'!$E$39/1000</f>
        <v>0</v>
      </c>
      <c r="T5395" s="98">
        <f>'Activity data'!P1081*'Emission factors'!$B$39*'Emission factors'!$E$39/1000</f>
        <v>0</v>
      </c>
      <c r="U5395" s="98">
        <f>'Activity data'!Q1081*'Emission factors'!$B$39*'Emission factors'!$E$39/1000</f>
        <v>0</v>
      </c>
    </row>
    <row r="5396" spans="1:21" x14ac:dyDescent="0.25">
      <c r="A5396" s="92" t="s">
        <v>11</v>
      </c>
      <c r="B5396" s="92" t="s">
        <v>12</v>
      </c>
      <c r="C5396" s="92" t="s">
        <v>47</v>
      </c>
      <c r="D5396" s="92" t="s">
        <v>47</v>
      </c>
      <c r="E5396" s="92" t="s">
        <v>36</v>
      </c>
      <c r="F5396" s="92" t="s">
        <v>34</v>
      </c>
      <c r="G5396" s="92" t="s">
        <v>97</v>
      </c>
      <c r="H5396" s="92" t="s">
        <v>74</v>
      </c>
      <c r="I5396" s="89" t="s">
        <v>202</v>
      </c>
      <c r="L5396" s="98">
        <f>'Activity data'!H1082*'Emission factors'!$B$39*'Emission factors'!$E$39/1000</f>
        <v>1.5151081996142646</v>
      </c>
      <c r="M5396" s="98">
        <f>'Activity data'!I1082*'Emission factors'!$B$39*'Emission factors'!$E$39/1000</f>
        <v>1.5676819566543616</v>
      </c>
      <c r="N5396" s="98">
        <f>'Activity data'!J1082*'Emission factors'!$B$39*'Emission factors'!$E$39/1000</f>
        <v>1.5767007621606461</v>
      </c>
      <c r="O5396" s="98">
        <f>'Activity data'!K1082*'Emission factors'!$B$39*'Emission factors'!$E$39/1000</f>
        <v>1.565552726113137</v>
      </c>
      <c r="P5396" s="98">
        <f>'Activity data'!L1082*'Emission factors'!$B$39*'Emission factors'!$E$39/1000</f>
        <v>1.5336701090943297</v>
      </c>
      <c r="Q5396" s="98">
        <f>'Activity data'!M1082*'Emission factors'!$B$39*'Emission factors'!$E$39/1000</f>
        <v>1.4807231899022919</v>
      </c>
      <c r="R5396" s="98">
        <f>'Activity data'!N1082*'Emission factors'!$B$39*'Emission factors'!$E$39/1000</f>
        <v>1.3858370283663488</v>
      </c>
      <c r="S5396" s="98">
        <f>'Activity data'!O1082*'Emission factors'!$B$39*'Emission factors'!$E$39/1000</f>
        <v>1.2616863400423965</v>
      </c>
      <c r="T5396" s="98">
        <f>'Activity data'!P1082*'Emission factors'!$B$39*'Emission factors'!$E$39/1000</f>
        <v>1.1235541431538223</v>
      </c>
      <c r="U5396" s="98">
        <f>'Activity data'!Q1082*'Emission factors'!$B$39*'Emission factors'!$E$39/1000</f>
        <v>1.011030160274466</v>
      </c>
    </row>
    <row r="5397" spans="1:21" x14ac:dyDescent="0.25">
      <c r="A5397" s="92" t="s">
        <v>11</v>
      </c>
      <c r="B5397" s="92" t="s">
        <v>12</v>
      </c>
      <c r="C5397" s="92" t="s">
        <v>47</v>
      </c>
      <c r="D5397" s="92" t="s">
        <v>47</v>
      </c>
      <c r="E5397" s="92" t="s">
        <v>36</v>
      </c>
      <c r="F5397" s="92" t="s">
        <v>34</v>
      </c>
      <c r="G5397" s="92" t="s">
        <v>97</v>
      </c>
      <c r="H5397" s="92" t="s">
        <v>74</v>
      </c>
      <c r="I5397" s="89" t="s">
        <v>190</v>
      </c>
      <c r="L5397" s="98">
        <f>'Activity data'!H1083*'Emission factors'!$B$39*'Emission factors'!$E$39/1000</f>
        <v>0</v>
      </c>
      <c r="M5397" s="98">
        <f>'Activity data'!I1083*'Emission factors'!$B$39*'Emission factors'!$E$39/1000</f>
        <v>0</v>
      </c>
      <c r="N5397" s="98">
        <f>'Activity data'!J1083*'Emission factors'!$B$39*'Emission factors'!$E$39/1000</f>
        <v>0</v>
      </c>
      <c r="O5397" s="98">
        <f>'Activity data'!K1083*'Emission factors'!$B$39*'Emission factors'!$E$39/1000</f>
        <v>0</v>
      </c>
      <c r="P5397" s="98">
        <f>'Activity data'!L1083*'Emission factors'!$B$39*'Emission factors'!$E$39/1000</f>
        <v>0</v>
      </c>
      <c r="Q5397" s="98">
        <f>'Activity data'!M1083*'Emission factors'!$B$39*'Emission factors'!$E$39/1000</f>
        <v>0</v>
      </c>
      <c r="R5397" s="98">
        <f>'Activity data'!N1083*'Emission factors'!$B$39*'Emission factors'!$E$39/1000</f>
        <v>0</v>
      </c>
      <c r="S5397" s="98">
        <f>'Activity data'!O1083*'Emission factors'!$B$39*'Emission factors'!$E$39/1000</f>
        <v>0</v>
      </c>
      <c r="T5397" s="98">
        <f>'Activity data'!P1083*'Emission factors'!$B$39*'Emission factors'!$E$39/1000</f>
        <v>0</v>
      </c>
      <c r="U5397" s="98">
        <f>'Activity data'!Q1083*'Emission factors'!$B$39*'Emission factors'!$E$39/1000</f>
        <v>0</v>
      </c>
    </row>
    <row r="5398" spans="1:21" x14ac:dyDescent="0.25">
      <c r="A5398" s="92" t="s">
        <v>11</v>
      </c>
      <c r="B5398" s="92" t="s">
        <v>12</v>
      </c>
      <c r="C5398" s="92" t="s">
        <v>47</v>
      </c>
      <c r="D5398" s="92" t="s">
        <v>47</v>
      </c>
      <c r="E5398" s="92" t="s">
        <v>36</v>
      </c>
      <c r="F5398" s="92" t="s">
        <v>34</v>
      </c>
      <c r="G5398" s="92" t="s">
        <v>97</v>
      </c>
      <c r="H5398" s="92" t="s">
        <v>74</v>
      </c>
      <c r="I5398" s="89" t="s">
        <v>210</v>
      </c>
      <c r="L5398" s="98">
        <f>'Activity data'!H1084*'Emission factors'!$B$39*'Emission factors'!$E$39/1000</f>
        <v>0</v>
      </c>
      <c r="M5398" s="98">
        <f>'Activity data'!I1084*'Emission factors'!$B$39*'Emission factors'!$E$39/1000</f>
        <v>0</v>
      </c>
      <c r="N5398" s="98">
        <f>'Activity data'!J1084*'Emission factors'!$B$39*'Emission factors'!$E$39/1000</f>
        <v>0</v>
      </c>
      <c r="O5398" s="98">
        <f>'Activity data'!K1084*'Emission factors'!$B$39*'Emission factors'!$E$39/1000</f>
        <v>0</v>
      </c>
      <c r="P5398" s="98">
        <f>'Activity data'!L1084*'Emission factors'!$B$39*'Emission factors'!$E$39/1000</f>
        <v>0</v>
      </c>
      <c r="Q5398" s="98">
        <f>'Activity data'!M1084*'Emission factors'!$B$39*'Emission factors'!$E$39/1000</f>
        <v>0</v>
      </c>
      <c r="R5398" s="98">
        <f>'Activity data'!N1084*'Emission factors'!$B$39*'Emission factors'!$E$39/1000</f>
        <v>0</v>
      </c>
      <c r="S5398" s="98">
        <f>'Activity data'!O1084*'Emission factors'!$B$39*'Emission factors'!$E$39/1000</f>
        <v>0</v>
      </c>
      <c r="T5398" s="98">
        <f>'Activity data'!P1084*'Emission factors'!$B$39*'Emission factors'!$E$39/1000</f>
        <v>0</v>
      </c>
      <c r="U5398" s="98">
        <f>'Activity data'!Q1084*'Emission factors'!$B$39*'Emission factors'!$E$39/1000</f>
        <v>0</v>
      </c>
    </row>
    <row r="5399" spans="1:21" x14ac:dyDescent="0.25">
      <c r="A5399" s="92" t="s">
        <v>11</v>
      </c>
      <c r="B5399" s="92" t="s">
        <v>12</v>
      </c>
      <c r="C5399" s="92" t="s">
        <v>47</v>
      </c>
      <c r="D5399" s="92" t="s">
        <v>47</v>
      </c>
      <c r="E5399" s="92" t="s">
        <v>36</v>
      </c>
      <c r="F5399" s="92" t="s">
        <v>34</v>
      </c>
      <c r="G5399" s="92" t="s">
        <v>97</v>
      </c>
      <c r="H5399" s="92" t="s">
        <v>74</v>
      </c>
      <c r="I5399" s="92" t="s">
        <v>199</v>
      </c>
      <c r="L5399" s="98">
        <f>'Activity data'!H1085*'Emission factors'!$B$39*'Emission factors'!$E$39/1000</f>
        <v>0</v>
      </c>
      <c r="M5399" s="98">
        <f>'Activity data'!I1085*'Emission factors'!$B$39*'Emission factors'!$E$39/1000</f>
        <v>0</v>
      </c>
      <c r="N5399" s="98">
        <f>'Activity data'!J1085*'Emission factors'!$B$39*'Emission factors'!$E$39/1000</f>
        <v>0</v>
      </c>
      <c r="O5399" s="98">
        <f>'Activity data'!K1085*'Emission factors'!$B$39*'Emission factors'!$E$39/1000</f>
        <v>0</v>
      </c>
      <c r="P5399" s="98">
        <f>'Activity data'!L1085*'Emission factors'!$B$39*'Emission factors'!$E$39/1000</f>
        <v>0</v>
      </c>
      <c r="Q5399" s="98">
        <f>'Activity data'!M1085*'Emission factors'!$B$39*'Emission factors'!$E$39/1000</f>
        <v>0</v>
      </c>
      <c r="R5399" s="98">
        <f>'Activity data'!N1085*'Emission factors'!$B$39*'Emission factors'!$E$39/1000</f>
        <v>0</v>
      </c>
      <c r="S5399" s="98">
        <f>'Activity data'!O1085*'Emission factors'!$B$39*'Emission factors'!$E$39/1000</f>
        <v>0</v>
      </c>
      <c r="T5399" s="98">
        <f>'Activity data'!P1085*'Emission factors'!$B$39*'Emission factors'!$E$39/1000</f>
        <v>0</v>
      </c>
      <c r="U5399" s="98">
        <f>'Activity data'!Q1085*'Emission factors'!$B$39*'Emission factors'!$E$39/1000</f>
        <v>0</v>
      </c>
    </row>
    <row r="5400" spans="1:21" x14ac:dyDescent="0.25">
      <c r="A5400" s="92" t="s">
        <v>11</v>
      </c>
      <c r="B5400" s="92" t="s">
        <v>12</v>
      </c>
      <c r="C5400" s="92" t="s">
        <v>47</v>
      </c>
      <c r="D5400" s="92" t="s">
        <v>47</v>
      </c>
      <c r="E5400" s="92" t="s">
        <v>36</v>
      </c>
      <c r="F5400" s="92" t="s">
        <v>34</v>
      </c>
      <c r="G5400" s="92" t="s">
        <v>97</v>
      </c>
      <c r="H5400" s="92" t="s">
        <v>74</v>
      </c>
      <c r="I5400" s="89" t="s">
        <v>233</v>
      </c>
      <c r="L5400" s="98">
        <f>'Activity data'!H1086*'Emission factors'!$B$39*'Emission factors'!$E$39/1000</f>
        <v>0</v>
      </c>
      <c r="M5400" s="98">
        <f>'Activity data'!I1086*'Emission factors'!$B$39*'Emission factors'!$E$39/1000</f>
        <v>0</v>
      </c>
      <c r="N5400" s="98">
        <f>'Activity data'!J1086*'Emission factors'!$B$39*'Emission factors'!$E$39/1000</f>
        <v>0</v>
      </c>
      <c r="O5400" s="98">
        <f>'Activity data'!K1086*'Emission factors'!$B$39*'Emission factors'!$E$39/1000</f>
        <v>0</v>
      </c>
      <c r="P5400" s="98">
        <f>'Activity data'!L1086*'Emission factors'!$B$39*'Emission factors'!$E$39/1000</f>
        <v>0</v>
      </c>
      <c r="Q5400" s="98">
        <f>'Activity data'!M1086*'Emission factors'!$B$39*'Emission factors'!$E$39/1000</f>
        <v>0</v>
      </c>
      <c r="R5400" s="98">
        <f>'Activity data'!N1086*'Emission factors'!$B$39*'Emission factors'!$E$39/1000</f>
        <v>0</v>
      </c>
      <c r="S5400" s="98">
        <f>'Activity data'!O1086*'Emission factors'!$B$39*'Emission factors'!$E$39/1000</f>
        <v>0</v>
      </c>
      <c r="T5400" s="98">
        <f>'Activity data'!P1086*'Emission factors'!$B$39*'Emission factors'!$E$39/1000</f>
        <v>0</v>
      </c>
      <c r="U5400" s="98">
        <f>'Activity data'!Q1086*'Emission factors'!$B$39*'Emission factors'!$E$39/1000</f>
        <v>0</v>
      </c>
    </row>
    <row r="5401" spans="1:21" x14ac:dyDescent="0.25">
      <c r="A5401" s="92" t="s">
        <v>11</v>
      </c>
      <c r="B5401" s="92" t="s">
        <v>12</v>
      </c>
      <c r="C5401" s="92" t="s">
        <v>47</v>
      </c>
      <c r="D5401" s="92" t="s">
        <v>47</v>
      </c>
      <c r="E5401" s="92" t="s">
        <v>36</v>
      </c>
      <c r="F5401" s="92" t="s">
        <v>34</v>
      </c>
      <c r="G5401" s="92" t="s">
        <v>97</v>
      </c>
      <c r="H5401" s="92" t="s">
        <v>74</v>
      </c>
      <c r="I5401" s="89" t="s">
        <v>200</v>
      </c>
      <c r="L5401" s="98">
        <f>'Activity data'!H1087*'Emission factors'!$B$39*'Emission factors'!$E$39/1000</f>
        <v>0.12672133763434054</v>
      </c>
      <c r="M5401" s="98">
        <f>'Activity data'!I1087*'Emission factors'!$B$39*'Emission factors'!$E$39/1000</f>
        <v>0.14098250953494482</v>
      </c>
      <c r="N5401" s="98">
        <f>'Activity data'!J1087*'Emission factors'!$B$39*'Emission factors'!$E$39/1000</f>
        <v>0.15259294682551142</v>
      </c>
      <c r="O5401" s="98">
        <f>'Activity data'!K1087*'Emission factors'!$B$39*'Emission factors'!$E$39/1000</f>
        <v>0.16305276088902501</v>
      </c>
      <c r="P5401" s="98">
        <f>'Activity data'!L1087*'Emission factors'!$B$39*'Emission factors'!$E$39/1000</f>
        <v>0.17189479555788098</v>
      </c>
      <c r="Q5401" s="98">
        <f>'Activity data'!M1087*'Emission factors'!$B$39*'Emission factors'!$E$39/1000</f>
        <v>0.17859414138906404</v>
      </c>
      <c r="R5401" s="98">
        <f>'Activity data'!N1087*'Emission factors'!$B$39*'Emission factors'!$E$39/1000</f>
        <v>0.1780716003170312</v>
      </c>
      <c r="S5401" s="98">
        <f>'Activity data'!O1087*'Emission factors'!$B$39*'Emission factors'!$E$39/1000</f>
        <v>0.17218545673174671</v>
      </c>
      <c r="T5401" s="98">
        <f>'Activity data'!P1087*'Emission factors'!$B$39*'Emission factors'!$E$39/1000</f>
        <v>0.16286087268237298</v>
      </c>
      <c r="U5401" s="98">
        <f>'Activity data'!Q1087*'Emission factors'!$B$39*'Emission factors'!$E$39/1000</f>
        <v>0.15573561292906254</v>
      </c>
    </row>
    <row r="5402" spans="1:21" x14ac:dyDescent="0.25">
      <c r="A5402" s="92" t="s">
        <v>11</v>
      </c>
      <c r="B5402" s="92" t="s">
        <v>12</v>
      </c>
      <c r="C5402" s="92" t="s">
        <v>47</v>
      </c>
      <c r="D5402" s="92" t="s">
        <v>47</v>
      </c>
      <c r="E5402" s="92" t="s">
        <v>41</v>
      </c>
      <c r="F5402" s="92" t="s">
        <v>34</v>
      </c>
      <c r="G5402" s="92" t="s">
        <v>97</v>
      </c>
      <c r="H5402" s="92" t="s">
        <v>74</v>
      </c>
      <c r="I5402" s="89" t="s">
        <v>227</v>
      </c>
      <c r="J5402" s="92" t="s">
        <v>47</v>
      </c>
      <c r="L5402" s="98">
        <f>'Activity data'!H1088/'Emission factors'!$H$6*'Emission factors'!$B$37*'Emission factors'!$E$37/1000</f>
        <v>6.7565357964438355E-2</v>
      </c>
      <c r="M5402" s="98">
        <f>'Activity data'!I1088/'Emission factors'!$H$6*'Emission factors'!$B$37*'Emission factors'!$E$37/1000</f>
        <v>5.6754803368644996E-2</v>
      </c>
      <c r="N5402" s="98">
        <f>'Activity data'!J1088/'Emission factors'!$H$6*'Emission factors'!$B$37*'Emission factors'!$E$37/1000</f>
        <v>4.7386255750610458E-2</v>
      </c>
      <c r="O5402" s="98">
        <f>'Activity data'!K1088/'Emission factors'!$H$6*'Emission factors'!$B$37*'Emission factors'!$E$37/1000</f>
        <v>3.924401337892932E-2</v>
      </c>
      <c r="P5402" s="98">
        <f>'Activity data'!L1088/'Emission factors'!$H$6*'Emission factors'!$B$37*'Emission factors'!$E$37/1000</f>
        <v>3.2259170626414195E-2</v>
      </c>
      <c r="Q5402" s="98">
        <f>'Activity data'!M1088/'Emission factors'!$H$6*'Emission factors'!$B$37*'Emission factors'!$E$37/1000</f>
        <v>2.6335067410543526E-2</v>
      </c>
      <c r="R5402" s="98">
        <f>'Activity data'!N1088/'Emission factors'!$H$6*'Emission factors'!$B$37*'Emission factors'!$E$37/1000</f>
        <v>2.3057570623117921E-2</v>
      </c>
      <c r="S5402" s="98">
        <f>'Activity data'!O1088/'Emission factors'!$H$6*'Emission factors'!$B$37*'Emission factors'!$E$37/1000</f>
        <v>2.0554446916007135E-2</v>
      </c>
      <c r="T5402" s="98">
        <f>'Activity data'!P1088/'Emission factors'!$H$6*'Emission factors'!$B$37*'Emission factors'!$E$37/1000</f>
        <v>1.8092682722166978E-2</v>
      </c>
      <c r="U5402" s="98">
        <f>'Activity data'!Q1088/'Emission factors'!$H$6*'Emission factors'!$B$37*'Emission factors'!$E$37/1000</f>
        <v>1.5747656159171518E-2</v>
      </c>
    </row>
    <row r="5403" spans="1:21" x14ac:dyDescent="0.25">
      <c r="A5403" s="92" t="s">
        <v>11</v>
      </c>
      <c r="B5403" s="92" t="s">
        <v>12</v>
      </c>
      <c r="C5403" s="92" t="s">
        <v>47</v>
      </c>
      <c r="D5403" s="92" t="s">
        <v>47</v>
      </c>
      <c r="E5403" s="92" t="s">
        <v>41</v>
      </c>
      <c r="F5403" s="92" t="s">
        <v>34</v>
      </c>
      <c r="G5403" s="92" t="s">
        <v>97</v>
      </c>
      <c r="H5403" s="92" t="s">
        <v>74</v>
      </c>
      <c r="I5403" s="89" t="s">
        <v>203</v>
      </c>
      <c r="L5403" s="98">
        <f>'Activity data'!H1089/'Emission factors'!$H$6*'Emission factors'!$B$37*'Emission factors'!$E$37/1000</f>
        <v>0.90365960860780836</v>
      </c>
      <c r="M5403" s="98">
        <f>'Activity data'!I1089/'Emission factors'!$H$6*'Emission factors'!$B$37*'Emission factors'!$E$37/1000</f>
        <v>0.9824304141627106</v>
      </c>
      <c r="N5403" s="98">
        <f>'Activity data'!J1089/'Emission factors'!$H$6*'Emission factors'!$B$37*'Emission factors'!$E$37/1000</f>
        <v>1.0611378823562745</v>
      </c>
      <c r="O5403" s="98">
        <f>'Activity data'!K1089/'Emission factors'!$H$6*'Emission factors'!$B$37*'Emission factors'!$E$37/1000</f>
        <v>1.1369166430788729</v>
      </c>
      <c r="P5403" s="98">
        <f>'Activity data'!L1089/'Emission factors'!$H$6*'Emission factors'!$B$37*'Emission factors'!$E$37/1000</f>
        <v>1.2090860812639583</v>
      </c>
      <c r="Q5403" s="98">
        <f>'Activity data'!M1089/'Emission factors'!$H$6*'Emission factors'!$B$37*'Emission factors'!$E$37/1000</f>
        <v>1.2770219247107939</v>
      </c>
      <c r="R5403" s="98">
        <f>'Activity data'!N1089/'Emission factors'!$H$6*'Emission factors'!$B$37*'Emission factors'!$E$37/1000</f>
        <v>1.3426333836519806</v>
      </c>
      <c r="S5403" s="98">
        <f>'Activity data'!O1089/'Emission factors'!$H$6*'Emission factors'!$B$37*'Emission factors'!$E$37/1000</f>
        <v>1.3956805415739029</v>
      </c>
      <c r="T5403" s="98">
        <f>'Activity data'!P1089/'Emission factors'!$H$6*'Emission factors'!$B$37*'Emission factors'!$E$37/1000</f>
        <v>1.4326404306374994</v>
      </c>
      <c r="U5403" s="98">
        <f>'Activity data'!Q1089/'Emission factors'!$H$6*'Emission factors'!$B$37*'Emission factors'!$E$37/1000</f>
        <v>1.4541906989643216</v>
      </c>
    </row>
    <row r="5404" spans="1:21" x14ac:dyDescent="0.25">
      <c r="A5404" s="92" t="s">
        <v>11</v>
      </c>
      <c r="B5404" s="92" t="s">
        <v>12</v>
      </c>
      <c r="C5404" s="92" t="s">
        <v>47</v>
      </c>
      <c r="D5404" s="92" t="s">
        <v>47</v>
      </c>
      <c r="E5404" s="92" t="s">
        <v>41</v>
      </c>
      <c r="F5404" s="92" t="s">
        <v>34</v>
      </c>
      <c r="G5404" s="92" t="s">
        <v>97</v>
      </c>
      <c r="H5404" s="92" t="s">
        <v>74</v>
      </c>
      <c r="I5404" s="89" t="s">
        <v>191</v>
      </c>
      <c r="L5404" s="98">
        <f>'Activity data'!H1090/'Emission factors'!$H$6*'Emission factors'!$B$37*'Emission factors'!$E$37/1000</f>
        <v>0</v>
      </c>
      <c r="M5404" s="98">
        <f>'Activity data'!I1090/'Emission factors'!$H$6*'Emission factors'!$B$37*'Emission factors'!$E$37/1000</f>
        <v>0</v>
      </c>
      <c r="N5404" s="98">
        <f>'Activity data'!J1090/'Emission factors'!$H$6*'Emission factors'!$B$37*'Emission factors'!$E$37/1000</f>
        <v>0</v>
      </c>
      <c r="O5404" s="98">
        <f>'Activity data'!K1090/'Emission factors'!$H$6*'Emission factors'!$B$37*'Emission factors'!$E$37/1000</f>
        <v>0</v>
      </c>
      <c r="P5404" s="98">
        <f>'Activity data'!L1090/'Emission factors'!$H$6*'Emission factors'!$B$37*'Emission factors'!$E$37/1000</f>
        <v>0</v>
      </c>
      <c r="Q5404" s="98">
        <f>'Activity data'!M1090/'Emission factors'!$H$6*'Emission factors'!$B$37*'Emission factors'!$E$37/1000</f>
        <v>0</v>
      </c>
      <c r="R5404" s="98">
        <f>'Activity data'!N1090/'Emission factors'!$H$6*'Emission factors'!$B$37*'Emission factors'!$E$37/1000</f>
        <v>0</v>
      </c>
      <c r="S5404" s="98">
        <f>'Activity data'!O1090/'Emission factors'!$H$6*'Emission factors'!$B$37*'Emission factors'!$E$37/1000</f>
        <v>0</v>
      </c>
      <c r="T5404" s="98">
        <f>'Activity data'!P1090/'Emission factors'!$H$6*'Emission factors'!$B$37*'Emission factors'!$E$37/1000</f>
        <v>0</v>
      </c>
      <c r="U5404" s="98">
        <f>'Activity data'!Q1090/'Emission factors'!$H$6*'Emission factors'!$B$37*'Emission factors'!$E$37/1000</f>
        <v>0</v>
      </c>
    </row>
    <row r="5405" spans="1:21" x14ac:dyDescent="0.25">
      <c r="A5405" s="92" t="s">
        <v>11</v>
      </c>
      <c r="B5405" s="92" t="s">
        <v>12</v>
      </c>
      <c r="C5405" s="92" t="s">
        <v>47</v>
      </c>
      <c r="D5405" s="92" t="s">
        <v>47</v>
      </c>
      <c r="E5405" s="92" t="s">
        <v>41</v>
      </c>
      <c r="F5405" s="92" t="s">
        <v>34</v>
      </c>
      <c r="G5405" s="92" t="s">
        <v>97</v>
      </c>
      <c r="H5405" s="92" t="s">
        <v>74</v>
      </c>
      <c r="I5405" s="89" t="s">
        <v>192</v>
      </c>
      <c r="L5405" s="98">
        <f>'Activity data'!H1091/'Emission factors'!$H$6*'Emission factors'!$B$37*'Emission factors'!$E$37/1000</f>
        <v>0</v>
      </c>
      <c r="M5405" s="98">
        <f>'Activity data'!I1091/'Emission factors'!$H$6*'Emission factors'!$B$37*'Emission factors'!$E$37/1000</f>
        <v>0</v>
      </c>
      <c r="N5405" s="98">
        <f>'Activity data'!J1091/'Emission factors'!$H$6*'Emission factors'!$B$37*'Emission factors'!$E$37/1000</f>
        <v>0</v>
      </c>
      <c r="O5405" s="98">
        <f>'Activity data'!K1091/'Emission factors'!$H$6*'Emission factors'!$B$37*'Emission factors'!$E$37/1000</f>
        <v>0</v>
      </c>
      <c r="P5405" s="98">
        <f>'Activity data'!L1091/'Emission factors'!$H$6*'Emission factors'!$B$37*'Emission factors'!$E$37/1000</f>
        <v>0</v>
      </c>
      <c r="Q5405" s="98">
        <f>'Activity data'!M1091/'Emission factors'!$H$6*'Emission factors'!$B$37*'Emission factors'!$E$37/1000</f>
        <v>0</v>
      </c>
      <c r="R5405" s="98">
        <f>'Activity data'!N1091/'Emission factors'!$H$6*'Emission factors'!$B$37*'Emission factors'!$E$37/1000</f>
        <v>0</v>
      </c>
      <c r="S5405" s="98">
        <f>'Activity data'!O1091/'Emission factors'!$H$6*'Emission factors'!$B$37*'Emission factors'!$E$37/1000</f>
        <v>0</v>
      </c>
      <c r="T5405" s="98">
        <f>'Activity data'!P1091/'Emission factors'!$H$6*'Emission factors'!$B$37*'Emission factors'!$E$37/1000</f>
        <v>0</v>
      </c>
      <c r="U5405" s="98">
        <f>'Activity data'!Q1091/'Emission factors'!$H$6*'Emission factors'!$B$37*'Emission factors'!$E$37/1000</f>
        <v>0</v>
      </c>
    </row>
    <row r="5406" spans="1:21" x14ac:dyDescent="0.25">
      <c r="A5406" s="92" t="s">
        <v>11</v>
      </c>
      <c r="B5406" s="92" t="s">
        <v>12</v>
      </c>
      <c r="C5406" s="92" t="s">
        <v>47</v>
      </c>
      <c r="D5406" s="92" t="s">
        <v>47</v>
      </c>
      <c r="E5406" s="92" t="s">
        <v>41</v>
      </c>
      <c r="F5406" s="92" t="s">
        <v>34</v>
      </c>
      <c r="G5406" s="92" t="s">
        <v>97</v>
      </c>
      <c r="H5406" s="92" t="s">
        <v>74</v>
      </c>
      <c r="I5406" s="89" t="s">
        <v>206</v>
      </c>
      <c r="L5406" s="98">
        <f>'Activity data'!H1092/'Emission factors'!$H$6*'Emission factors'!$B$37*'Emission factors'!$E$37/1000</f>
        <v>0</v>
      </c>
      <c r="M5406" s="98">
        <f>'Activity data'!I1092/'Emission factors'!$H$6*'Emission factors'!$B$37*'Emission factors'!$E$37/1000</f>
        <v>0</v>
      </c>
      <c r="N5406" s="98">
        <f>'Activity data'!J1092/'Emission factors'!$H$6*'Emission factors'!$B$37*'Emission factors'!$E$37/1000</f>
        <v>0</v>
      </c>
      <c r="O5406" s="98">
        <f>'Activity data'!K1092/'Emission factors'!$H$6*'Emission factors'!$B$37*'Emission factors'!$E$37/1000</f>
        <v>0</v>
      </c>
      <c r="P5406" s="98">
        <f>'Activity data'!L1092/'Emission factors'!$H$6*'Emission factors'!$B$37*'Emission factors'!$E$37/1000</f>
        <v>0</v>
      </c>
      <c r="Q5406" s="98">
        <f>'Activity data'!M1092/'Emission factors'!$H$6*'Emission factors'!$B$37*'Emission factors'!$E$37/1000</f>
        <v>0</v>
      </c>
      <c r="R5406" s="98">
        <f>'Activity data'!N1092/'Emission factors'!$H$6*'Emission factors'!$B$37*'Emission factors'!$E$37/1000</f>
        <v>0</v>
      </c>
      <c r="S5406" s="98">
        <f>'Activity data'!O1092/'Emission factors'!$H$6*'Emission factors'!$B$37*'Emission factors'!$E$37/1000</f>
        <v>0</v>
      </c>
      <c r="T5406" s="98">
        <f>'Activity data'!P1092/'Emission factors'!$H$6*'Emission factors'!$B$37*'Emission factors'!$E$37/1000</f>
        <v>0</v>
      </c>
      <c r="U5406" s="98">
        <f>'Activity data'!Q1092/'Emission factors'!$H$6*'Emission factors'!$B$37*'Emission factors'!$E$37/1000</f>
        <v>0</v>
      </c>
    </row>
    <row r="5407" spans="1:21" x14ac:dyDescent="0.25">
      <c r="A5407" s="92" t="s">
        <v>11</v>
      </c>
      <c r="B5407" s="92" t="s">
        <v>12</v>
      </c>
      <c r="C5407" s="92" t="s">
        <v>47</v>
      </c>
      <c r="D5407" s="92" t="s">
        <v>47</v>
      </c>
      <c r="E5407" s="92" t="s">
        <v>41</v>
      </c>
      <c r="F5407" s="92" t="s">
        <v>34</v>
      </c>
      <c r="G5407" s="92" t="s">
        <v>97</v>
      </c>
      <c r="H5407" s="92" t="s">
        <v>74</v>
      </c>
      <c r="I5407" s="89" t="s">
        <v>220</v>
      </c>
      <c r="L5407" s="98">
        <f>'Activity data'!H1093/'Emission factors'!$H$6*'Emission factors'!$B$37*'Emission factors'!$E$37/1000</f>
        <v>0</v>
      </c>
      <c r="M5407" s="98">
        <f>'Activity data'!I1093/'Emission factors'!$H$6*'Emission factors'!$B$37*'Emission factors'!$E$37/1000</f>
        <v>0</v>
      </c>
      <c r="N5407" s="98">
        <f>'Activity data'!J1093/'Emission factors'!$H$6*'Emission factors'!$B$37*'Emission factors'!$E$37/1000</f>
        <v>0</v>
      </c>
      <c r="O5407" s="98">
        <f>'Activity data'!K1093/'Emission factors'!$H$6*'Emission factors'!$B$37*'Emission factors'!$E$37/1000</f>
        <v>0</v>
      </c>
      <c r="P5407" s="98">
        <f>'Activity data'!L1093/'Emission factors'!$H$6*'Emission factors'!$B$37*'Emission factors'!$E$37/1000</f>
        <v>0</v>
      </c>
      <c r="Q5407" s="98">
        <f>'Activity data'!M1093/'Emission factors'!$H$6*'Emission factors'!$B$37*'Emission factors'!$E$37/1000</f>
        <v>0</v>
      </c>
      <c r="R5407" s="98">
        <f>'Activity data'!N1093/'Emission factors'!$H$6*'Emission factors'!$B$37*'Emission factors'!$E$37/1000</f>
        <v>0</v>
      </c>
      <c r="S5407" s="98">
        <f>'Activity data'!O1093/'Emission factors'!$H$6*'Emission factors'!$B$37*'Emission factors'!$E$37/1000</f>
        <v>0</v>
      </c>
      <c r="T5407" s="98">
        <f>'Activity data'!P1093/'Emission factors'!$H$6*'Emission factors'!$B$37*'Emission factors'!$E$37/1000</f>
        <v>0</v>
      </c>
      <c r="U5407" s="98">
        <f>'Activity data'!Q1093/'Emission factors'!$H$6*'Emission factors'!$B$37*'Emission factors'!$E$37/1000</f>
        <v>0</v>
      </c>
    </row>
    <row r="5408" spans="1:21" x14ac:dyDescent="0.25">
      <c r="A5408" s="92" t="s">
        <v>11</v>
      </c>
      <c r="B5408" s="92" t="s">
        <v>12</v>
      </c>
      <c r="C5408" s="92" t="s">
        <v>47</v>
      </c>
      <c r="D5408" s="92" t="s">
        <v>47</v>
      </c>
      <c r="E5408" s="92" t="s">
        <v>41</v>
      </c>
      <c r="F5408" s="92" t="s">
        <v>34</v>
      </c>
      <c r="G5408" s="92" t="s">
        <v>97</v>
      </c>
      <c r="H5408" s="92" t="s">
        <v>74</v>
      </c>
      <c r="I5408" s="89" t="s">
        <v>193</v>
      </c>
      <c r="L5408" s="98">
        <f>'Activity data'!H1094/'Emission factors'!$H$6*'Emission factors'!$B$37*'Emission factors'!$E$37/1000</f>
        <v>0</v>
      </c>
      <c r="M5408" s="98">
        <f>'Activity data'!I1094/'Emission factors'!$H$6*'Emission factors'!$B$37*'Emission factors'!$E$37/1000</f>
        <v>0</v>
      </c>
      <c r="N5408" s="98">
        <f>'Activity data'!J1094/'Emission factors'!$H$6*'Emission factors'!$B$37*'Emission factors'!$E$37/1000</f>
        <v>0</v>
      </c>
      <c r="O5408" s="98">
        <f>'Activity data'!K1094/'Emission factors'!$H$6*'Emission factors'!$B$37*'Emission factors'!$E$37/1000</f>
        <v>0</v>
      </c>
      <c r="P5408" s="98">
        <f>'Activity data'!L1094/'Emission factors'!$H$6*'Emission factors'!$B$37*'Emission factors'!$E$37/1000</f>
        <v>0</v>
      </c>
      <c r="Q5408" s="98">
        <f>'Activity data'!M1094/'Emission factors'!$H$6*'Emission factors'!$B$37*'Emission factors'!$E$37/1000</f>
        <v>0</v>
      </c>
      <c r="R5408" s="98">
        <f>'Activity data'!N1094/'Emission factors'!$H$6*'Emission factors'!$B$37*'Emission factors'!$E$37/1000</f>
        <v>0</v>
      </c>
      <c r="S5408" s="98">
        <f>'Activity data'!O1094/'Emission factors'!$H$6*'Emission factors'!$B$37*'Emission factors'!$E$37/1000</f>
        <v>0</v>
      </c>
      <c r="T5408" s="98">
        <f>'Activity data'!P1094/'Emission factors'!$H$6*'Emission factors'!$B$37*'Emission factors'!$E$37/1000</f>
        <v>0</v>
      </c>
      <c r="U5408" s="98">
        <f>'Activity data'!Q1094/'Emission factors'!$H$6*'Emission factors'!$B$37*'Emission factors'!$E$37/1000</f>
        <v>0</v>
      </c>
    </row>
    <row r="5409" spans="1:21" x14ac:dyDescent="0.25">
      <c r="A5409" s="92" t="s">
        <v>11</v>
      </c>
      <c r="B5409" s="92" t="s">
        <v>12</v>
      </c>
      <c r="C5409" s="92" t="s">
        <v>47</v>
      </c>
      <c r="D5409" s="92" t="s">
        <v>47</v>
      </c>
      <c r="E5409" s="92" t="s">
        <v>41</v>
      </c>
      <c r="F5409" s="92" t="s">
        <v>34</v>
      </c>
      <c r="G5409" s="92" t="s">
        <v>97</v>
      </c>
      <c r="H5409" s="92" t="s">
        <v>74</v>
      </c>
      <c r="I5409" s="89" t="s">
        <v>259</v>
      </c>
      <c r="L5409" s="98">
        <f>'Activity data'!H1095/'Emission factors'!$H$6*'Emission factors'!$B$37*'Emission factors'!$E$37/1000</f>
        <v>0</v>
      </c>
      <c r="M5409" s="98">
        <f>'Activity data'!I1095/'Emission factors'!$H$6*'Emission factors'!$B$37*'Emission factors'!$E$37/1000</f>
        <v>0</v>
      </c>
      <c r="N5409" s="98">
        <f>'Activity data'!J1095/'Emission factors'!$H$6*'Emission factors'!$B$37*'Emission factors'!$E$37/1000</f>
        <v>0</v>
      </c>
      <c r="O5409" s="98">
        <f>'Activity data'!K1095/'Emission factors'!$H$6*'Emission factors'!$B$37*'Emission factors'!$E$37/1000</f>
        <v>0</v>
      </c>
      <c r="P5409" s="98">
        <f>'Activity data'!L1095/'Emission factors'!$H$6*'Emission factors'!$B$37*'Emission factors'!$E$37/1000</f>
        <v>0</v>
      </c>
      <c r="Q5409" s="98">
        <f>'Activity data'!M1095/'Emission factors'!$H$6*'Emission factors'!$B$37*'Emission factors'!$E$37/1000</f>
        <v>0</v>
      </c>
      <c r="R5409" s="98">
        <f>'Activity data'!N1095/'Emission factors'!$H$6*'Emission factors'!$B$37*'Emission factors'!$E$37/1000</f>
        <v>0</v>
      </c>
      <c r="S5409" s="98">
        <f>'Activity data'!O1095/'Emission factors'!$H$6*'Emission factors'!$B$37*'Emission factors'!$E$37/1000</f>
        <v>0</v>
      </c>
      <c r="T5409" s="98">
        <f>'Activity data'!P1095/'Emission factors'!$H$6*'Emission factors'!$B$37*'Emission factors'!$E$37/1000</f>
        <v>0</v>
      </c>
      <c r="U5409" s="98">
        <f>'Activity data'!Q1095/'Emission factors'!$H$6*'Emission factors'!$B$37*'Emission factors'!$E$37/1000</f>
        <v>0</v>
      </c>
    </row>
    <row r="5410" spans="1:21" x14ac:dyDescent="0.25">
      <c r="A5410" s="92" t="s">
        <v>11</v>
      </c>
      <c r="B5410" s="92" t="s">
        <v>12</v>
      </c>
      <c r="C5410" s="92" t="s">
        <v>47</v>
      </c>
      <c r="D5410" s="92" t="s">
        <v>47</v>
      </c>
      <c r="E5410" s="92" t="s">
        <v>41</v>
      </c>
      <c r="F5410" s="92" t="s">
        <v>34</v>
      </c>
      <c r="G5410" s="92" t="s">
        <v>97</v>
      </c>
      <c r="H5410" s="92" t="s">
        <v>74</v>
      </c>
      <c r="I5410" s="89" t="s">
        <v>223</v>
      </c>
      <c r="L5410" s="98">
        <f>'Activity data'!H1096/'Emission factors'!$H$6*'Emission factors'!$B$37*'Emission factors'!$E$37/1000</f>
        <v>0.20921528099725223</v>
      </c>
      <c r="M5410" s="98">
        <f>'Activity data'!I1096/'Emission factors'!$H$6*'Emission factors'!$B$37*'Emission factors'!$E$37/1000</f>
        <v>0.24135862076103248</v>
      </c>
      <c r="N5410" s="98">
        <f>'Activity data'!J1096/'Emission factors'!$H$6*'Emission factors'!$B$37*'Emission factors'!$E$37/1000</f>
        <v>0.2766070631889232</v>
      </c>
      <c r="O5410" s="98">
        <f>'Activity data'!K1096/'Emission factors'!$H$6*'Emission factors'!$B$37*'Emission factors'!$E$37/1000</f>
        <v>0.31445157915014071</v>
      </c>
      <c r="P5410" s="98">
        <f>'Activity data'!L1096/'Emission factors'!$H$6*'Emission factors'!$B$37*'Emission factors'!$E$37/1000</f>
        <v>0.35482878070914403</v>
      </c>
      <c r="Q5410" s="98">
        <f>'Activity data'!M1096/'Emission factors'!$H$6*'Emission factors'!$B$37*'Emission factors'!$E$37/1000</f>
        <v>0.39764797273335789</v>
      </c>
      <c r="R5410" s="98">
        <f>'Activity data'!N1096/'Emission factors'!$H$6*'Emission factors'!$B$37*'Emission factors'!$E$37/1000</f>
        <v>0.47837176874510073</v>
      </c>
      <c r="S5410" s="98">
        <f>'Activity data'!O1096/'Emission factors'!$H$6*'Emission factors'!$B$37*'Emission factors'!$E$37/1000</f>
        <v>0.58115230384820349</v>
      </c>
      <c r="T5410" s="98">
        <f>'Activity data'!P1096/'Emission factors'!$H$6*'Emission factors'!$B$37*'Emission factors'!$E$37/1000</f>
        <v>0.69719364509318793</v>
      </c>
      <c r="U5410" s="98">
        <f>'Activity data'!Q1096/'Emission factors'!$H$6*'Emission factors'!$B$37*'Emission factors'!$E$37/1000</f>
        <v>0.82711496681118579</v>
      </c>
    </row>
    <row r="5411" spans="1:21" x14ac:dyDescent="0.25">
      <c r="A5411" s="92" t="s">
        <v>11</v>
      </c>
      <c r="B5411" s="92" t="s">
        <v>12</v>
      </c>
      <c r="C5411" s="92" t="s">
        <v>47</v>
      </c>
      <c r="D5411" s="92" t="s">
        <v>47</v>
      </c>
      <c r="E5411" s="92" t="s">
        <v>41</v>
      </c>
      <c r="F5411" s="92" t="s">
        <v>34</v>
      </c>
      <c r="G5411" s="92" t="s">
        <v>97</v>
      </c>
      <c r="H5411" s="92" t="s">
        <v>74</v>
      </c>
      <c r="I5411" s="89" t="s">
        <v>221</v>
      </c>
      <c r="L5411" s="98">
        <f>'Activity data'!H1097/'Emission factors'!$H$6*'Emission factors'!$B$37*'Emission factors'!$E$37/1000</f>
        <v>0</v>
      </c>
      <c r="M5411" s="98">
        <f>'Activity data'!I1097/'Emission factors'!$H$6*'Emission factors'!$B$37*'Emission factors'!$E$37/1000</f>
        <v>0</v>
      </c>
      <c r="N5411" s="98">
        <f>'Activity data'!J1097/'Emission factors'!$H$6*'Emission factors'!$B$37*'Emission factors'!$E$37/1000</f>
        <v>0</v>
      </c>
      <c r="O5411" s="98">
        <f>'Activity data'!K1097/'Emission factors'!$H$6*'Emission factors'!$B$37*'Emission factors'!$E$37/1000</f>
        <v>0</v>
      </c>
      <c r="P5411" s="98">
        <f>'Activity data'!L1097/'Emission factors'!$H$6*'Emission factors'!$B$37*'Emission factors'!$E$37/1000</f>
        <v>0</v>
      </c>
      <c r="Q5411" s="98">
        <f>'Activity data'!M1097/'Emission factors'!$H$6*'Emission factors'!$B$37*'Emission factors'!$E$37/1000</f>
        <v>0</v>
      </c>
      <c r="R5411" s="98">
        <f>'Activity data'!N1097/'Emission factors'!$H$6*'Emission factors'!$B$37*'Emission factors'!$E$37/1000</f>
        <v>0</v>
      </c>
      <c r="S5411" s="98">
        <f>'Activity data'!O1097/'Emission factors'!$H$6*'Emission factors'!$B$37*'Emission factors'!$E$37/1000</f>
        <v>0</v>
      </c>
      <c r="T5411" s="98">
        <f>'Activity data'!P1097/'Emission factors'!$H$6*'Emission factors'!$B$37*'Emission factors'!$E$37/1000</f>
        <v>0</v>
      </c>
      <c r="U5411" s="98">
        <f>'Activity data'!Q1097/'Emission factors'!$H$6*'Emission factors'!$B$37*'Emission factors'!$E$37/1000</f>
        <v>0</v>
      </c>
    </row>
    <row r="5412" spans="1:21" x14ac:dyDescent="0.25">
      <c r="A5412" s="92" t="s">
        <v>11</v>
      </c>
      <c r="B5412" s="92" t="s">
        <v>12</v>
      </c>
      <c r="C5412" s="92" t="s">
        <v>47</v>
      </c>
      <c r="D5412" s="92" t="s">
        <v>47</v>
      </c>
      <c r="E5412" s="92" t="s">
        <v>41</v>
      </c>
      <c r="F5412" s="92" t="s">
        <v>34</v>
      </c>
      <c r="G5412" s="92" t="s">
        <v>97</v>
      </c>
      <c r="H5412" s="92" t="s">
        <v>74</v>
      </c>
      <c r="I5412" s="89" t="s">
        <v>222</v>
      </c>
      <c r="L5412" s="98">
        <f>'Activity data'!H1098/'Emission factors'!$H$6*'Emission factors'!$B$37*'Emission factors'!$E$37/1000</f>
        <v>0.37826561193283015</v>
      </c>
      <c r="M5412" s="98">
        <f>'Activity data'!I1098/'Emission factors'!$H$6*'Emission factors'!$B$37*'Emission factors'!$E$37/1000</f>
        <v>0.39969138320491387</v>
      </c>
      <c r="N5412" s="98">
        <f>'Activity data'!J1098/'Emission factors'!$H$6*'Emission factors'!$B$37*'Emission factors'!$E$37/1000</f>
        <v>0.4196106112810945</v>
      </c>
      <c r="O5412" s="98">
        <f>'Activity data'!K1098/'Emission factors'!$H$6*'Emission factors'!$B$37*'Emission factors'!$E$37/1000</f>
        <v>0.4369716993844997</v>
      </c>
      <c r="P5412" s="98">
        <f>'Activity data'!L1098/'Emission factors'!$H$6*'Emission factors'!$B$37*'Emission factors'!$E$37/1000</f>
        <v>0.45167972654999106</v>
      </c>
      <c r="Q5412" s="98">
        <f>'Activity data'!M1098/'Emission factors'!$H$6*'Emission factors'!$B$37*'Emission factors'!$E$37/1000</f>
        <v>0.46368096537871134</v>
      </c>
      <c r="R5412" s="98">
        <f>'Activity data'!N1098/'Emission factors'!$H$6*'Emission factors'!$B$37*'Emission factors'!$E$37/1000</f>
        <v>0.563438984483558</v>
      </c>
      <c r="S5412" s="98">
        <f>'Activity data'!O1098/'Emission factors'!$H$6*'Emission factors'!$B$37*'Emission factors'!$E$37/1000</f>
        <v>0.71173545211614775</v>
      </c>
      <c r="T5412" s="98">
        <f>'Activity data'!P1098/'Emission factors'!$H$6*'Emission factors'!$B$37*'Emission factors'!$E$37/1000</f>
        <v>0.8878369567703478</v>
      </c>
      <c r="U5412" s="98">
        <f>'Activity data'!Q1098/'Emission factors'!$H$6*'Emission factors'!$B$37*'Emission factors'!$E$37/1000</f>
        <v>1.0952181416987543</v>
      </c>
    </row>
    <row r="5413" spans="1:21" x14ac:dyDescent="0.25">
      <c r="A5413" s="92" t="s">
        <v>11</v>
      </c>
      <c r="B5413" s="92" t="s">
        <v>12</v>
      </c>
      <c r="C5413" s="92" t="s">
        <v>47</v>
      </c>
      <c r="D5413" s="92" t="s">
        <v>47</v>
      </c>
      <c r="E5413" s="92" t="s">
        <v>41</v>
      </c>
      <c r="F5413" s="92" t="s">
        <v>34</v>
      </c>
      <c r="G5413" s="92" t="s">
        <v>97</v>
      </c>
      <c r="H5413" s="92" t="s">
        <v>74</v>
      </c>
      <c r="I5413" s="89" t="s">
        <v>201</v>
      </c>
      <c r="L5413" s="98">
        <f>'Activity data'!H1099/'Emission factors'!$H$6*'Emission factors'!$B$37*'Emission factors'!$E$37/1000</f>
        <v>4.7097912131280557</v>
      </c>
      <c r="M5413" s="98">
        <f>'Activity data'!I1099/'Emission factors'!$H$6*'Emission factors'!$B$37*'Emission factors'!$E$37/1000</f>
        <v>5.2210977920601636</v>
      </c>
      <c r="N5413" s="98">
        <f>'Activity data'!J1099/'Emission factors'!$H$6*'Emission factors'!$B$37*'Emission factors'!$E$37/1000</f>
        <v>5.7501759461313915</v>
      </c>
      <c r="O5413" s="98">
        <f>'Activity data'!K1099/'Emission factors'!$H$6*'Emission factors'!$B$37*'Emission factors'!$E$37/1000</f>
        <v>6.2818608718250273</v>
      </c>
      <c r="P5413" s="98">
        <f>'Activity data'!L1099/'Emission factors'!$H$6*'Emission factors'!$B$37*'Emission factors'!$E$37/1000</f>
        <v>6.8118989999792152</v>
      </c>
      <c r="Q5413" s="98">
        <f>'Activity data'!M1099/'Emission factors'!$H$6*'Emission factors'!$B$37*'Emission factors'!$E$37/1000</f>
        <v>7.3360350583550531</v>
      </c>
      <c r="R5413" s="98">
        <f>'Activity data'!N1099/'Emission factors'!$H$6*'Emission factors'!$B$37*'Emission factors'!$E$37/1000</f>
        <v>8.0333596493148587</v>
      </c>
      <c r="S5413" s="98">
        <f>'Activity data'!O1099/'Emission factors'!$H$6*'Emission factors'!$B$37*'Emission factors'!$E$37/1000</f>
        <v>8.7536132992289346</v>
      </c>
      <c r="T5413" s="98">
        <f>'Activity data'!P1099/'Emission factors'!$H$6*'Emission factors'!$B$37*'Emission factors'!$E$37/1000</f>
        <v>9.4190093537626467</v>
      </c>
      <c r="U5413" s="98">
        <f>'Activity data'!Q1099/'Emission factors'!$H$6*'Emission factors'!$B$37*'Emission factors'!$E$37/1000</f>
        <v>10.022154044097167</v>
      </c>
    </row>
    <row r="5414" spans="1:21" x14ac:dyDescent="0.25">
      <c r="A5414" s="92" t="s">
        <v>11</v>
      </c>
      <c r="B5414" s="92" t="s">
        <v>12</v>
      </c>
      <c r="C5414" s="92" t="s">
        <v>47</v>
      </c>
      <c r="D5414" s="92" t="s">
        <v>47</v>
      </c>
      <c r="E5414" s="92" t="s">
        <v>41</v>
      </c>
      <c r="F5414" s="92" t="s">
        <v>34</v>
      </c>
      <c r="G5414" s="92" t="s">
        <v>97</v>
      </c>
      <c r="H5414" s="92" t="s">
        <v>74</v>
      </c>
      <c r="I5414" s="89" t="s">
        <v>207</v>
      </c>
      <c r="L5414" s="98">
        <f>'Activity data'!H1100/'Emission factors'!$H$6*'Emission factors'!$B$37*'Emission factors'!$E$37/1000</f>
        <v>0</v>
      </c>
      <c r="M5414" s="98">
        <f>'Activity data'!I1100/'Emission factors'!$H$6*'Emission factors'!$B$37*'Emission factors'!$E$37/1000</f>
        <v>0</v>
      </c>
      <c r="N5414" s="98">
        <f>'Activity data'!J1100/'Emission factors'!$H$6*'Emission factors'!$B$37*'Emission factors'!$E$37/1000</f>
        <v>0</v>
      </c>
      <c r="O5414" s="98">
        <f>'Activity data'!K1100/'Emission factors'!$H$6*'Emission factors'!$B$37*'Emission factors'!$E$37/1000</f>
        <v>0</v>
      </c>
      <c r="P5414" s="98">
        <f>'Activity data'!L1100/'Emission factors'!$H$6*'Emission factors'!$B$37*'Emission factors'!$E$37/1000</f>
        <v>0</v>
      </c>
      <c r="Q5414" s="98">
        <f>'Activity data'!M1100/'Emission factors'!$H$6*'Emission factors'!$B$37*'Emission factors'!$E$37/1000</f>
        <v>0</v>
      </c>
      <c r="R5414" s="98">
        <f>'Activity data'!N1100/'Emission factors'!$H$6*'Emission factors'!$B$37*'Emission factors'!$E$37/1000</f>
        <v>0</v>
      </c>
      <c r="S5414" s="98">
        <f>'Activity data'!O1100/'Emission factors'!$H$6*'Emission factors'!$B$37*'Emission factors'!$E$37/1000</f>
        <v>0</v>
      </c>
      <c r="T5414" s="98">
        <f>'Activity data'!P1100/'Emission factors'!$H$6*'Emission factors'!$B$37*'Emission factors'!$E$37/1000</f>
        <v>0</v>
      </c>
      <c r="U5414" s="98">
        <f>'Activity data'!Q1100/'Emission factors'!$H$6*'Emission factors'!$B$37*'Emission factors'!$E$37/1000</f>
        <v>0</v>
      </c>
    </row>
    <row r="5415" spans="1:21" x14ac:dyDescent="0.25">
      <c r="A5415" s="92" t="s">
        <v>11</v>
      </c>
      <c r="B5415" s="92" t="s">
        <v>12</v>
      </c>
      <c r="C5415" s="92" t="s">
        <v>47</v>
      </c>
      <c r="D5415" s="92" t="s">
        <v>47</v>
      </c>
      <c r="E5415" s="92" t="s">
        <v>41</v>
      </c>
      <c r="F5415" s="92" t="s">
        <v>34</v>
      </c>
      <c r="G5415" s="92" t="s">
        <v>97</v>
      </c>
      <c r="H5415" s="92" t="s">
        <v>74</v>
      </c>
      <c r="I5415" s="89" t="s">
        <v>218</v>
      </c>
      <c r="L5415" s="98">
        <f>'Activity data'!H1101/'Emission factors'!$H$6*'Emission factors'!$B$37*'Emission factors'!$E$37/1000</f>
        <v>0</v>
      </c>
      <c r="M5415" s="98">
        <f>'Activity data'!I1101/'Emission factors'!$H$6*'Emission factors'!$B$37*'Emission factors'!$E$37/1000</f>
        <v>0</v>
      </c>
      <c r="N5415" s="98">
        <f>'Activity data'!J1101/'Emission factors'!$H$6*'Emission factors'!$B$37*'Emission factors'!$E$37/1000</f>
        <v>0</v>
      </c>
      <c r="O5415" s="98">
        <f>'Activity data'!K1101/'Emission factors'!$H$6*'Emission factors'!$B$37*'Emission factors'!$E$37/1000</f>
        <v>0</v>
      </c>
      <c r="P5415" s="98">
        <f>'Activity data'!L1101/'Emission factors'!$H$6*'Emission factors'!$B$37*'Emission factors'!$E$37/1000</f>
        <v>0</v>
      </c>
      <c r="Q5415" s="98">
        <f>'Activity data'!M1101/'Emission factors'!$H$6*'Emission factors'!$B$37*'Emission factors'!$E$37/1000</f>
        <v>0</v>
      </c>
      <c r="R5415" s="98">
        <f>'Activity data'!N1101/'Emission factors'!$H$6*'Emission factors'!$B$37*'Emission factors'!$E$37/1000</f>
        <v>0</v>
      </c>
      <c r="S5415" s="98">
        <f>'Activity data'!O1101/'Emission factors'!$H$6*'Emission factors'!$B$37*'Emission factors'!$E$37/1000</f>
        <v>0</v>
      </c>
      <c r="T5415" s="98">
        <f>'Activity data'!P1101/'Emission factors'!$H$6*'Emission factors'!$B$37*'Emission factors'!$E$37/1000</f>
        <v>0</v>
      </c>
      <c r="U5415" s="98">
        <f>'Activity data'!Q1101/'Emission factors'!$H$6*'Emission factors'!$B$37*'Emission factors'!$E$37/1000</f>
        <v>0</v>
      </c>
    </row>
    <row r="5416" spans="1:21" x14ac:dyDescent="0.25">
      <c r="A5416" s="92" t="s">
        <v>11</v>
      </c>
      <c r="B5416" s="92" t="s">
        <v>12</v>
      </c>
      <c r="C5416" s="92" t="s">
        <v>47</v>
      </c>
      <c r="D5416" s="92" t="s">
        <v>47</v>
      </c>
      <c r="E5416" s="92" t="s">
        <v>41</v>
      </c>
      <c r="F5416" s="92" t="s">
        <v>34</v>
      </c>
      <c r="G5416" s="92" t="s">
        <v>97</v>
      </c>
      <c r="H5416" s="92" t="s">
        <v>74</v>
      </c>
      <c r="I5416" s="89" t="s">
        <v>194</v>
      </c>
      <c r="L5416" s="98">
        <f>'Activity data'!H1102/'Emission factors'!$H$6*'Emission factors'!$B$37*'Emission factors'!$E$37/1000</f>
        <v>0</v>
      </c>
      <c r="M5416" s="98">
        <f>'Activity data'!I1102/'Emission factors'!$H$6*'Emission factors'!$B$37*'Emission factors'!$E$37/1000</f>
        <v>0</v>
      </c>
      <c r="N5416" s="98">
        <f>'Activity data'!J1102/'Emission factors'!$H$6*'Emission factors'!$B$37*'Emission factors'!$E$37/1000</f>
        <v>0</v>
      </c>
      <c r="O5416" s="98">
        <f>'Activity data'!K1102/'Emission factors'!$H$6*'Emission factors'!$B$37*'Emission factors'!$E$37/1000</f>
        <v>0</v>
      </c>
      <c r="P5416" s="98">
        <f>'Activity data'!L1102/'Emission factors'!$H$6*'Emission factors'!$B$37*'Emission factors'!$E$37/1000</f>
        <v>0</v>
      </c>
      <c r="Q5416" s="98">
        <f>'Activity data'!M1102/'Emission factors'!$H$6*'Emission factors'!$B$37*'Emission factors'!$E$37/1000</f>
        <v>0</v>
      </c>
      <c r="R5416" s="98">
        <f>'Activity data'!N1102/'Emission factors'!$H$6*'Emission factors'!$B$37*'Emission factors'!$E$37/1000</f>
        <v>0</v>
      </c>
      <c r="S5416" s="98">
        <f>'Activity data'!O1102/'Emission factors'!$H$6*'Emission factors'!$B$37*'Emission factors'!$E$37/1000</f>
        <v>0</v>
      </c>
      <c r="T5416" s="98">
        <f>'Activity data'!P1102/'Emission factors'!$H$6*'Emission factors'!$B$37*'Emission factors'!$E$37/1000</f>
        <v>0</v>
      </c>
      <c r="U5416" s="98">
        <f>'Activity data'!Q1102/'Emission factors'!$H$6*'Emission factors'!$B$37*'Emission factors'!$E$37/1000</f>
        <v>0</v>
      </c>
    </row>
    <row r="5417" spans="1:21" x14ac:dyDescent="0.25">
      <c r="A5417" s="92" t="s">
        <v>11</v>
      </c>
      <c r="B5417" s="92" t="s">
        <v>12</v>
      </c>
      <c r="C5417" s="92" t="s">
        <v>47</v>
      </c>
      <c r="D5417" s="92" t="s">
        <v>47</v>
      </c>
      <c r="E5417" s="92" t="s">
        <v>41</v>
      </c>
      <c r="F5417" s="92" t="s">
        <v>34</v>
      </c>
      <c r="G5417" s="92" t="s">
        <v>97</v>
      </c>
      <c r="H5417" s="92" t="s">
        <v>74</v>
      </c>
      <c r="I5417" s="89" t="s">
        <v>195</v>
      </c>
      <c r="L5417" s="98">
        <f>'Activity data'!H1103/'Emission factors'!$H$6*'Emission factors'!$B$37*'Emission factors'!$E$37/1000</f>
        <v>0</v>
      </c>
      <c r="M5417" s="98">
        <f>'Activity data'!I1103/'Emission factors'!$H$6*'Emission factors'!$B$37*'Emission factors'!$E$37/1000</f>
        <v>0</v>
      </c>
      <c r="N5417" s="98">
        <f>'Activity data'!J1103/'Emission factors'!$H$6*'Emission factors'!$B$37*'Emission factors'!$E$37/1000</f>
        <v>0</v>
      </c>
      <c r="O5417" s="98">
        <f>'Activity data'!K1103/'Emission factors'!$H$6*'Emission factors'!$B$37*'Emission factors'!$E$37/1000</f>
        <v>0</v>
      </c>
      <c r="P5417" s="98">
        <f>'Activity data'!L1103/'Emission factors'!$H$6*'Emission factors'!$B$37*'Emission factors'!$E$37/1000</f>
        <v>0</v>
      </c>
      <c r="Q5417" s="98">
        <f>'Activity data'!M1103/'Emission factors'!$H$6*'Emission factors'!$B$37*'Emission factors'!$E$37/1000</f>
        <v>0</v>
      </c>
      <c r="R5417" s="98">
        <f>'Activity data'!N1103/'Emission factors'!$H$6*'Emission factors'!$B$37*'Emission factors'!$E$37/1000</f>
        <v>0</v>
      </c>
      <c r="S5417" s="98">
        <f>'Activity data'!O1103/'Emission factors'!$H$6*'Emission factors'!$B$37*'Emission factors'!$E$37/1000</f>
        <v>0</v>
      </c>
      <c r="T5417" s="98">
        <f>'Activity data'!P1103/'Emission factors'!$H$6*'Emission factors'!$B$37*'Emission factors'!$E$37/1000</f>
        <v>0</v>
      </c>
      <c r="U5417" s="98">
        <f>'Activity data'!Q1103/'Emission factors'!$H$6*'Emission factors'!$B$37*'Emission factors'!$E$37/1000</f>
        <v>0</v>
      </c>
    </row>
    <row r="5418" spans="1:21" x14ac:dyDescent="0.25">
      <c r="A5418" s="92" t="s">
        <v>11</v>
      </c>
      <c r="B5418" s="92" t="s">
        <v>12</v>
      </c>
      <c r="C5418" s="92" t="s">
        <v>47</v>
      </c>
      <c r="D5418" s="92" t="s">
        <v>47</v>
      </c>
      <c r="E5418" s="92" t="s">
        <v>41</v>
      </c>
      <c r="F5418" s="92" t="s">
        <v>34</v>
      </c>
      <c r="G5418" s="92" t="s">
        <v>97</v>
      </c>
      <c r="H5418" s="92" t="s">
        <v>74</v>
      </c>
      <c r="I5418" s="89" t="s">
        <v>209</v>
      </c>
      <c r="L5418" s="98">
        <f>'Activity data'!H1104/'Emission factors'!$H$6*'Emission factors'!$B$37*'Emission factors'!$E$37/1000</f>
        <v>1.4340251106419408</v>
      </c>
      <c r="M5418" s="98">
        <f>'Activity data'!I1104/'Emission factors'!$H$6*'Emission factors'!$B$37*'Emission factors'!$E$37/1000</f>
        <v>1.400307888720332</v>
      </c>
      <c r="N5418" s="98">
        <f>'Activity data'!J1104/'Emission factors'!$H$6*'Emission factors'!$B$37*'Emission factors'!$E$37/1000</f>
        <v>1.3587604451188386</v>
      </c>
      <c r="O5418" s="98">
        <f>'Activity data'!K1104/'Emission factors'!$H$6*'Emission factors'!$B$37*'Emission factors'!$E$37/1000</f>
        <v>1.3078044943088594</v>
      </c>
      <c r="P5418" s="98">
        <f>'Activity data'!L1104/'Emission factors'!$H$6*'Emission factors'!$B$37*'Emission factors'!$E$37/1000</f>
        <v>1.2494225304020599</v>
      </c>
      <c r="Q5418" s="98">
        <f>'Activity data'!M1104/'Emission factors'!$H$6*'Emission factors'!$B$37*'Emission factors'!$E$37/1000</f>
        <v>1.8244549604872471</v>
      </c>
      <c r="R5418" s="98">
        <f>'Activity data'!N1104/'Emission factors'!$H$6*'Emission factors'!$B$37*'Emission factors'!$E$37/1000</f>
        <v>2.3372987603305786</v>
      </c>
      <c r="S5418" s="98">
        <f>'Activity data'!O1104/'Emission factors'!$H$6*'Emission factors'!$B$37*'Emission factors'!$E$37/1000</f>
        <v>2.5418010743801656</v>
      </c>
      <c r="T5418" s="98">
        <f>'Activity data'!P1104/'Emission factors'!$H$6*'Emission factors'!$B$37*'Emission factors'!$E$37/1000</f>
        <v>2.6601399173553713</v>
      </c>
      <c r="U5418" s="98">
        <f>'Activity data'!Q1104/'Emission factors'!$H$6*'Emission factors'!$B$37*'Emission factors'!$E$37/1000</f>
        <v>3.0656583471074383</v>
      </c>
    </row>
    <row r="5419" spans="1:21" x14ac:dyDescent="0.25">
      <c r="A5419" s="92" t="s">
        <v>11</v>
      </c>
      <c r="B5419" s="92" t="s">
        <v>12</v>
      </c>
      <c r="C5419" s="92" t="s">
        <v>47</v>
      </c>
      <c r="D5419" s="92" t="s">
        <v>47</v>
      </c>
      <c r="E5419" s="92" t="s">
        <v>41</v>
      </c>
      <c r="F5419" s="92" t="s">
        <v>34</v>
      </c>
      <c r="G5419" s="92" t="s">
        <v>97</v>
      </c>
      <c r="H5419" s="92" t="s">
        <v>74</v>
      </c>
      <c r="I5419" s="89" t="s">
        <v>208</v>
      </c>
      <c r="L5419" s="98">
        <f>'Activity data'!H1105/'Emission factors'!$H$6*'Emission factors'!$B$37*'Emission factors'!$E$37/1000</f>
        <v>1.1838148760330578</v>
      </c>
      <c r="M5419" s="98">
        <f>'Activity data'!I1105/'Emission factors'!$H$6*'Emission factors'!$B$37*'Emission factors'!$E$37/1000</f>
        <v>1.25801652892562</v>
      </c>
      <c r="N5419" s="98">
        <f>'Activity data'!J1105/'Emission factors'!$H$6*'Emission factors'!$B$37*'Emission factors'!$E$37/1000</f>
        <v>1.4392561983471073</v>
      </c>
      <c r="O5419" s="98">
        <f>'Activity data'!K1105/'Emission factors'!$H$6*'Emission factors'!$B$37*'Emission factors'!$E$37/1000</f>
        <v>1.6364876033057851</v>
      </c>
      <c r="P5419" s="98">
        <f>'Activity data'!L1105/'Emission factors'!$H$6*'Emission factors'!$B$37*'Emission factors'!$E$37/1000</f>
        <v>1.9403305785123963</v>
      </c>
      <c r="Q5419" s="98">
        <f>'Activity data'!M1105/'Emission factors'!$H$6*'Emission factors'!$B$37*'Emission factors'!$E$37/1000</f>
        <v>2.4143789256198347</v>
      </c>
      <c r="R5419" s="98">
        <f>'Activity data'!N1105/'Emission factors'!$H$6*'Emission factors'!$B$37*'Emission factors'!$E$37/1000</f>
        <v>2.0600827282900558</v>
      </c>
      <c r="S5419" s="98">
        <f>'Activity data'!O1105/'Emission factors'!$H$6*'Emission factors'!$B$37*'Emission factors'!$E$37/1000</f>
        <v>2.0873708765538255</v>
      </c>
      <c r="T5419" s="98">
        <f>'Activity data'!P1105/'Emission factors'!$H$6*'Emission factors'!$B$37*'Emission factors'!$E$37/1000</f>
        <v>2.3338251059903508</v>
      </c>
      <c r="U5419" s="98">
        <f>'Activity data'!Q1105/'Emission factors'!$H$6*'Emission factors'!$B$37*'Emission factors'!$E$37/1000</f>
        <v>2.5693683120296003</v>
      </c>
    </row>
    <row r="5420" spans="1:21" x14ac:dyDescent="0.25">
      <c r="A5420" s="92" t="s">
        <v>11</v>
      </c>
      <c r="B5420" s="92" t="s">
        <v>12</v>
      </c>
      <c r="C5420" s="92" t="s">
        <v>47</v>
      </c>
      <c r="D5420" s="92" t="s">
        <v>47</v>
      </c>
      <c r="E5420" s="92" t="s">
        <v>41</v>
      </c>
      <c r="F5420" s="92" t="s">
        <v>34</v>
      </c>
      <c r="G5420" s="92" t="s">
        <v>97</v>
      </c>
      <c r="H5420" s="92" t="s">
        <v>74</v>
      </c>
      <c r="I5420" s="89" t="s">
        <v>226</v>
      </c>
      <c r="L5420" s="98">
        <f>'Activity data'!H1106/'Emission factors'!$H$6*'Emission factors'!$B$37*'Emission factors'!$E$37/1000</f>
        <v>0.14071047820086771</v>
      </c>
      <c r="M5420" s="98">
        <f>'Activity data'!I1106/'Emission factors'!$H$6*'Emission factors'!$B$37*'Emission factors'!$E$37/1000</f>
        <v>0.11854004464885688</v>
      </c>
      <c r="N5420" s="98">
        <f>'Activity data'!J1106/'Emission factors'!$H$6*'Emission factors'!$B$37*'Emission factors'!$E$37/1000</f>
        <v>9.9259618108235942E-2</v>
      </c>
      <c r="O5420" s="98">
        <f>'Activity data'!K1106/'Emission factors'!$H$6*'Emission factors'!$B$37*'Emission factors'!$E$37/1000</f>
        <v>8.2442575361697717E-2</v>
      </c>
      <c r="P5420" s="98">
        <f>'Activity data'!L1106/'Emission factors'!$H$6*'Emission factors'!$B$37*'Emission factors'!$E$37/1000</f>
        <v>6.7965641036759381E-2</v>
      </c>
      <c r="Q5420" s="98">
        <f>'Activity data'!M1106/'Emission factors'!$H$6*'Emission factors'!$B$37*'Emission factors'!$E$37/1000</f>
        <v>5.5645349158456009E-2</v>
      </c>
      <c r="R5420" s="98">
        <f>'Activity data'!N1106/'Emission factors'!$H$6*'Emission factors'!$B$37*'Emission factors'!$E$37/1000</f>
        <v>4.5438117953539726E-2</v>
      </c>
      <c r="S5420" s="98">
        <f>'Activity data'!O1106/'Emission factors'!$H$6*'Emission factors'!$B$37*'Emission factors'!$E$37/1000</f>
        <v>3.6733127875514457E-2</v>
      </c>
      <c r="T5420" s="98">
        <f>'Activity data'!P1106/'Emission factors'!$H$6*'Emission factors'!$B$37*'Emission factors'!$E$37/1000</f>
        <v>2.932165118942644E-2</v>
      </c>
      <c r="U5420" s="98">
        <f>'Activity data'!Q1106/'Emission factors'!$H$6*'Emission factors'!$B$37*'Emission factors'!$E$37/1000</f>
        <v>2.3143182205066264E-2</v>
      </c>
    </row>
    <row r="5421" spans="1:21" x14ac:dyDescent="0.25">
      <c r="A5421" s="92" t="s">
        <v>11</v>
      </c>
      <c r="B5421" s="92" t="s">
        <v>12</v>
      </c>
      <c r="C5421" s="92" t="s">
        <v>47</v>
      </c>
      <c r="D5421" s="92" t="s">
        <v>47</v>
      </c>
      <c r="E5421" s="92" t="s">
        <v>41</v>
      </c>
      <c r="F5421" s="92" t="s">
        <v>34</v>
      </c>
      <c r="G5421" s="92" t="s">
        <v>97</v>
      </c>
      <c r="H5421" s="92" t="s">
        <v>74</v>
      </c>
      <c r="I5421" s="89" t="s">
        <v>196</v>
      </c>
      <c r="L5421" s="98">
        <f>'Activity data'!H1107/'Emission factors'!$H$6*'Emission factors'!$B$37*'Emission factors'!$E$37/1000</f>
        <v>0</v>
      </c>
      <c r="M5421" s="98">
        <f>'Activity data'!I1107/'Emission factors'!$H$6*'Emission factors'!$B$37*'Emission factors'!$E$37/1000</f>
        <v>0</v>
      </c>
      <c r="N5421" s="98">
        <f>'Activity data'!J1107/'Emission factors'!$H$6*'Emission factors'!$B$37*'Emission factors'!$E$37/1000</f>
        <v>0</v>
      </c>
      <c r="O5421" s="98">
        <f>'Activity data'!K1107/'Emission factors'!$H$6*'Emission factors'!$B$37*'Emission factors'!$E$37/1000</f>
        <v>0</v>
      </c>
      <c r="P5421" s="98">
        <f>'Activity data'!L1107/'Emission factors'!$H$6*'Emission factors'!$B$37*'Emission factors'!$E$37/1000</f>
        <v>0</v>
      </c>
      <c r="Q5421" s="98">
        <f>'Activity data'!M1107/'Emission factors'!$H$6*'Emission factors'!$B$37*'Emission factors'!$E$37/1000</f>
        <v>0</v>
      </c>
      <c r="R5421" s="98">
        <f>'Activity data'!N1107/'Emission factors'!$H$6*'Emission factors'!$B$37*'Emission factors'!$E$37/1000</f>
        <v>0</v>
      </c>
      <c r="S5421" s="98">
        <f>'Activity data'!O1107/'Emission factors'!$H$6*'Emission factors'!$B$37*'Emission factors'!$E$37/1000</f>
        <v>0</v>
      </c>
      <c r="T5421" s="98">
        <f>'Activity data'!P1107/'Emission factors'!$H$6*'Emission factors'!$B$37*'Emission factors'!$E$37/1000</f>
        <v>0</v>
      </c>
      <c r="U5421" s="98">
        <f>'Activity data'!Q1107/'Emission factors'!$H$6*'Emission factors'!$B$37*'Emission factors'!$E$37/1000</f>
        <v>0</v>
      </c>
    </row>
    <row r="5422" spans="1:21" x14ac:dyDescent="0.25">
      <c r="A5422" s="92" t="s">
        <v>11</v>
      </c>
      <c r="B5422" s="92" t="s">
        <v>12</v>
      </c>
      <c r="C5422" s="92" t="s">
        <v>47</v>
      </c>
      <c r="D5422" s="92" t="s">
        <v>47</v>
      </c>
      <c r="E5422" s="92" t="s">
        <v>41</v>
      </c>
      <c r="F5422" s="92" t="s">
        <v>34</v>
      </c>
      <c r="G5422" s="92" t="s">
        <v>97</v>
      </c>
      <c r="H5422" s="92" t="s">
        <v>74</v>
      </c>
      <c r="I5422" s="89" t="s">
        <v>197</v>
      </c>
      <c r="L5422" s="98">
        <f>'Activity data'!H1108/'Emission factors'!$H$6*'Emission factors'!$B$37*'Emission factors'!$E$37/1000</f>
        <v>4.5124123165262997</v>
      </c>
      <c r="M5422" s="98">
        <f>'Activity data'!I1108/'Emission factors'!$H$6*'Emission factors'!$B$37*'Emission factors'!$E$37/1000</f>
        <v>4.726700712883952</v>
      </c>
      <c r="N5422" s="98">
        <f>'Activity data'!J1108/'Emission factors'!$H$6*'Emission factors'!$B$37*'Emission factors'!$E$37/1000</f>
        <v>4.9193481381539526</v>
      </c>
      <c r="O5422" s="98">
        <f>'Activity data'!K1108/'Emission factors'!$H$6*'Emission factors'!$B$37*'Emission factors'!$E$37/1000</f>
        <v>5.0785728429315951</v>
      </c>
      <c r="P5422" s="98">
        <f>'Activity data'!L1108/'Emission factors'!$H$6*'Emission factors'!$B$37*'Emission factors'!$E$37/1000</f>
        <v>5.204102414770797</v>
      </c>
      <c r="Q5422" s="98">
        <f>'Activity data'!M1108/'Emission factors'!$H$6*'Emission factors'!$B$37*'Emission factors'!$E$37/1000</f>
        <v>5.2961589522998143</v>
      </c>
      <c r="R5422" s="98">
        <f>'Activity data'!N1108/'Emission factors'!$H$6*'Emission factors'!$B$37*'Emission factors'!$E$37/1000</f>
        <v>6.1139263805732362</v>
      </c>
      <c r="S5422" s="98">
        <f>'Activity data'!O1108/'Emission factors'!$H$6*'Emission factors'!$B$37*'Emission factors'!$E$37/1000</f>
        <v>7.2572084305693192</v>
      </c>
      <c r="T5422" s="98">
        <f>'Activity data'!P1108/'Emission factors'!$H$6*'Emission factors'!$B$37*'Emission factors'!$E$37/1000</f>
        <v>8.5065933235339308</v>
      </c>
      <c r="U5422" s="98">
        <f>'Activity data'!Q1108/'Emission factors'!$H$6*'Emission factors'!$B$37*'Emission factors'!$E$37/1000</f>
        <v>9.8602620083496557</v>
      </c>
    </row>
    <row r="5423" spans="1:21" x14ac:dyDescent="0.25">
      <c r="A5423" s="92" t="s">
        <v>11</v>
      </c>
      <c r="B5423" s="92" t="s">
        <v>12</v>
      </c>
      <c r="C5423" s="92" t="s">
        <v>47</v>
      </c>
      <c r="D5423" s="92" t="s">
        <v>47</v>
      </c>
      <c r="E5423" s="92" t="s">
        <v>41</v>
      </c>
      <c r="F5423" s="92" t="s">
        <v>34</v>
      </c>
      <c r="G5423" s="92" t="s">
        <v>97</v>
      </c>
      <c r="H5423" s="92" t="s">
        <v>74</v>
      </c>
      <c r="I5423" s="89" t="s">
        <v>229</v>
      </c>
      <c r="L5423" s="98">
        <f>'Activity data'!H1109/'Emission factors'!$H$6*'Emission factors'!$B$37*'Emission factors'!$E$37/1000</f>
        <v>0</v>
      </c>
      <c r="M5423" s="98">
        <f>'Activity data'!I1109/'Emission factors'!$H$6*'Emission factors'!$B$37*'Emission factors'!$E$37/1000</f>
        <v>0</v>
      </c>
      <c r="N5423" s="98">
        <f>'Activity data'!J1109/'Emission factors'!$H$6*'Emission factors'!$B$37*'Emission factors'!$E$37/1000</f>
        <v>0</v>
      </c>
      <c r="O5423" s="98">
        <f>'Activity data'!K1109/'Emission factors'!$H$6*'Emission factors'!$B$37*'Emission factors'!$E$37/1000</f>
        <v>0</v>
      </c>
      <c r="P5423" s="98">
        <f>'Activity data'!L1109/'Emission factors'!$H$6*'Emission factors'!$B$37*'Emission factors'!$E$37/1000</f>
        <v>0</v>
      </c>
      <c r="Q5423" s="98">
        <f>'Activity data'!M1109/'Emission factors'!$H$6*'Emission factors'!$B$37*'Emission factors'!$E$37/1000</f>
        <v>0</v>
      </c>
      <c r="R5423" s="98">
        <f>'Activity data'!N1109/'Emission factors'!$H$6*'Emission factors'!$B$37*'Emission factors'!$E$37/1000</f>
        <v>0</v>
      </c>
      <c r="S5423" s="98">
        <f>'Activity data'!O1109/'Emission factors'!$H$6*'Emission factors'!$B$37*'Emission factors'!$E$37/1000</f>
        <v>0</v>
      </c>
      <c r="T5423" s="98">
        <f>'Activity data'!P1109/'Emission factors'!$H$6*'Emission factors'!$B$37*'Emission factors'!$E$37/1000</f>
        <v>0</v>
      </c>
      <c r="U5423" s="98">
        <f>'Activity data'!Q1109/'Emission factors'!$H$6*'Emission factors'!$B$37*'Emission factors'!$E$37/1000</f>
        <v>0</v>
      </c>
    </row>
    <row r="5424" spans="1:21" x14ac:dyDescent="0.25">
      <c r="A5424" s="92" t="s">
        <v>11</v>
      </c>
      <c r="B5424" s="92" t="s">
        <v>12</v>
      </c>
      <c r="C5424" s="92" t="s">
        <v>47</v>
      </c>
      <c r="D5424" s="92" t="s">
        <v>47</v>
      </c>
      <c r="E5424" s="92" t="s">
        <v>41</v>
      </c>
      <c r="F5424" s="92" t="s">
        <v>34</v>
      </c>
      <c r="G5424" s="92" t="s">
        <v>97</v>
      </c>
      <c r="H5424" s="92" t="s">
        <v>74</v>
      </c>
      <c r="I5424" s="89" t="s">
        <v>198</v>
      </c>
      <c r="L5424" s="98">
        <f>'Activity data'!H1110/'Emission factors'!$H$6*'Emission factors'!$B$37*'Emission factors'!$E$37/1000</f>
        <v>0</v>
      </c>
      <c r="M5424" s="98">
        <f>'Activity data'!I1110/'Emission factors'!$H$6*'Emission factors'!$B$37*'Emission factors'!$E$37/1000</f>
        <v>0</v>
      </c>
      <c r="N5424" s="98">
        <f>'Activity data'!J1110/'Emission factors'!$H$6*'Emission factors'!$B$37*'Emission factors'!$E$37/1000</f>
        <v>0</v>
      </c>
      <c r="O5424" s="98">
        <f>'Activity data'!K1110/'Emission factors'!$H$6*'Emission factors'!$B$37*'Emission factors'!$E$37/1000</f>
        <v>0</v>
      </c>
      <c r="P5424" s="98">
        <f>'Activity data'!L1110/'Emission factors'!$H$6*'Emission factors'!$B$37*'Emission factors'!$E$37/1000</f>
        <v>0</v>
      </c>
      <c r="Q5424" s="98">
        <f>'Activity data'!M1110/'Emission factors'!$H$6*'Emission factors'!$B$37*'Emission factors'!$E$37/1000</f>
        <v>0</v>
      </c>
      <c r="R5424" s="98">
        <f>'Activity data'!N1110/'Emission factors'!$H$6*'Emission factors'!$B$37*'Emission factors'!$E$37/1000</f>
        <v>0</v>
      </c>
      <c r="S5424" s="98">
        <f>'Activity data'!O1110/'Emission factors'!$H$6*'Emission factors'!$B$37*'Emission factors'!$E$37/1000</f>
        <v>0</v>
      </c>
      <c r="T5424" s="98">
        <f>'Activity data'!P1110/'Emission factors'!$H$6*'Emission factors'!$B$37*'Emission factors'!$E$37/1000</f>
        <v>0</v>
      </c>
      <c r="U5424" s="98">
        <f>'Activity data'!Q1110/'Emission factors'!$H$6*'Emission factors'!$B$37*'Emission factors'!$E$37/1000</f>
        <v>0</v>
      </c>
    </row>
    <row r="5425" spans="1:21" x14ac:dyDescent="0.25">
      <c r="A5425" s="92" t="s">
        <v>11</v>
      </c>
      <c r="B5425" s="92" t="s">
        <v>12</v>
      </c>
      <c r="C5425" s="92" t="s">
        <v>47</v>
      </c>
      <c r="D5425" s="92" t="s">
        <v>47</v>
      </c>
      <c r="E5425" s="92" t="s">
        <v>41</v>
      </c>
      <c r="F5425" s="92" t="s">
        <v>34</v>
      </c>
      <c r="G5425" s="92" t="s">
        <v>97</v>
      </c>
      <c r="H5425" s="92" t="s">
        <v>74</v>
      </c>
      <c r="I5425" s="89" t="s">
        <v>231</v>
      </c>
      <c r="L5425" s="98">
        <f>'Activity data'!H1111/'Emission factors'!$H$6*'Emission factors'!$B$37*'Emission factors'!$E$37/1000</f>
        <v>0</v>
      </c>
      <c r="M5425" s="98">
        <f>'Activity data'!I1111/'Emission factors'!$H$6*'Emission factors'!$B$37*'Emission factors'!$E$37/1000</f>
        <v>0</v>
      </c>
      <c r="N5425" s="98">
        <f>'Activity data'!J1111/'Emission factors'!$H$6*'Emission factors'!$B$37*'Emission factors'!$E$37/1000</f>
        <v>0</v>
      </c>
      <c r="O5425" s="98">
        <f>'Activity data'!K1111/'Emission factors'!$H$6*'Emission factors'!$B$37*'Emission factors'!$E$37/1000</f>
        <v>0</v>
      </c>
      <c r="P5425" s="98">
        <f>'Activity data'!L1111/'Emission factors'!$H$6*'Emission factors'!$B$37*'Emission factors'!$E$37/1000</f>
        <v>0</v>
      </c>
      <c r="Q5425" s="98">
        <f>'Activity data'!M1111/'Emission factors'!$H$6*'Emission factors'!$B$37*'Emission factors'!$E$37/1000</f>
        <v>0</v>
      </c>
      <c r="R5425" s="98">
        <f>'Activity data'!N1111/'Emission factors'!$H$6*'Emission factors'!$B$37*'Emission factors'!$E$37/1000</f>
        <v>0</v>
      </c>
      <c r="S5425" s="98">
        <f>'Activity data'!O1111/'Emission factors'!$H$6*'Emission factors'!$B$37*'Emission factors'!$E$37/1000</f>
        <v>0</v>
      </c>
      <c r="T5425" s="98">
        <f>'Activity data'!P1111/'Emission factors'!$H$6*'Emission factors'!$B$37*'Emission factors'!$E$37/1000</f>
        <v>0</v>
      </c>
      <c r="U5425" s="98">
        <f>'Activity data'!Q1111/'Emission factors'!$H$6*'Emission factors'!$B$37*'Emission factors'!$E$37/1000</f>
        <v>0</v>
      </c>
    </row>
    <row r="5426" spans="1:21" x14ac:dyDescent="0.25">
      <c r="A5426" s="92" t="s">
        <v>11</v>
      </c>
      <c r="B5426" s="92" t="s">
        <v>12</v>
      </c>
      <c r="C5426" s="92" t="s">
        <v>47</v>
      </c>
      <c r="D5426" s="92" t="s">
        <v>47</v>
      </c>
      <c r="E5426" s="92" t="s">
        <v>41</v>
      </c>
      <c r="F5426" s="92" t="s">
        <v>34</v>
      </c>
      <c r="G5426" s="92" t="s">
        <v>97</v>
      </c>
      <c r="H5426" s="92" t="s">
        <v>74</v>
      </c>
      <c r="I5426" s="89" t="s">
        <v>230</v>
      </c>
      <c r="L5426" s="98">
        <f>'Activity data'!H1112/'Emission factors'!$H$6*'Emission factors'!$B$37*'Emission factors'!$E$37/1000</f>
        <v>0</v>
      </c>
      <c r="M5426" s="98">
        <f>'Activity data'!I1112/'Emission factors'!$H$6*'Emission factors'!$B$37*'Emission factors'!$E$37/1000</f>
        <v>0</v>
      </c>
      <c r="N5426" s="98">
        <f>'Activity data'!J1112/'Emission factors'!$H$6*'Emission factors'!$B$37*'Emission factors'!$E$37/1000</f>
        <v>0</v>
      </c>
      <c r="O5426" s="98">
        <f>'Activity data'!K1112/'Emission factors'!$H$6*'Emission factors'!$B$37*'Emission factors'!$E$37/1000</f>
        <v>0</v>
      </c>
      <c r="P5426" s="98">
        <f>'Activity data'!L1112/'Emission factors'!$H$6*'Emission factors'!$B$37*'Emission factors'!$E$37/1000</f>
        <v>0</v>
      </c>
      <c r="Q5426" s="98">
        <f>'Activity data'!M1112/'Emission factors'!$H$6*'Emission factors'!$B$37*'Emission factors'!$E$37/1000</f>
        <v>0</v>
      </c>
      <c r="R5426" s="98">
        <f>'Activity data'!N1112/'Emission factors'!$H$6*'Emission factors'!$B$37*'Emission factors'!$E$37/1000</f>
        <v>0</v>
      </c>
      <c r="S5426" s="98">
        <f>'Activity data'!O1112/'Emission factors'!$H$6*'Emission factors'!$B$37*'Emission factors'!$E$37/1000</f>
        <v>0</v>
      </c>
      <c r="T5426" s="98">
        <f>'Activity data'!P1112/'Emission factors'!$H$6*'Emission factors'!$B$37*'Emission factors'!$E$37/1000</f>
        <v>0</v>
      </c>
      <c r="U5426" s="98">
        <f>'Activity data'!Q1112/'Emission factors'!$H$6*'Emission factors'!$B$37*'Emission factors'!$E$37/1000</f>
        <v>0</v>
      </c>
    </row>
    <row r="5427" spans="1:21" x14ac:dyDescent="0.25">
      <c r="A5427" s="92" t="s">
        <v>11</v>
      </c>
      <c r="B5427" s="92" t="s">
        <v>12</v>
      </c>
      <c r="C5427" s="92" t="s">
        <v>47</v>
      </c>
      <c r="D5427" s="92" t="s">
        <v>47</v>
      </c>
      <c r="E5427" s="92" t="s">
        <v>41</v>
      </c>
      <c r="F5427" s="92" t="s">
        <v>34</v>
      </c>
      <c r="G5427" s="92" t="s">
        <v>97</v>
      </c>
      <c r="H5427" s="92" t="s">
        <v>74</v>
      </c>
      <c r="I5427" s="89" t="s">
        <v>303</v>
      </c>
      <c r="L5427" s="98">
        <f>'Activity data'!H1113/'Emission factors'!$H$6*'Emission factors'!$B$37*'Emission factors'!$E$37/1000</f>
        <v>1.1671049232378534</v>
      </c>
      <c r="M5427" s="98">
        <f>'Activity data'!I1113/'Emission factors'!$H$6*'Emission factors'!$B$37*'Emission factors'!$E$37/1000</f>
        <v>1.1319856401077402</v>
      </c>
      <c r="N5427" s="98">
        <f>'Activity data'!J1113/'Emission factors'!$H$6*'Emission factors'!$B$37*'Emission factors'!$E$37/1000</f>
        <v>1.0910123440491282</v>
      </c>
      <c r="O5427" s="98">
        <f>'Activity data'!K1113/'Emission factors'!$H$6*'Emission factors'!$B$37*'Emission factors'!$E$37/1000</f>
        <v>1.0430342687986733</v>
      </c>
      <c r="P5427" s="98">
        <f>'Activity data'!L1113/'Emission factors'!$H$6*'Emission factors'!$B$37*'Emission factors'!$E$37/1000</f>
        <v>0.98976873192400028</v>
      </c>
      <c r="Q5427" s="98">
        <f>'Activity data'!M1113/'Emission factors'!$H$6*'Emission factors'!$B$37*'Emission factors'!$E$37/1000</f>
        <v>0.93277456209698317</v>
      </c>
      <c r="R5427" s="98">
        <f>'Activity data'!N1113/'Emission factors'!$H$6*'Emission factors'!$B$37*'Emission factors'!$E$37/1000</f>
        <v>0.98008251131430912</v>
      </c>
      <c r="S5427" s="98">
        <f>'Activity data'!O1113/'Emission factors'!$H$6*'Emission factors'!$B$37*'Emission factors'!$E$37/1000</f>
        <v>1.0568081378836081</v>
      </c>
      <c r="T5427" s="98">
        <f>'Activity data'!P1113/'Emission factors'!$H$6*'Emission factors'!$B$37*'Emission factors'!$E$37/1000</f>
        <v>1.1252687352534658</v>
      </c>
      <c r="U5427" s="98">
        <f>'Activity data'!Q1113/'Emission factors'!$H$6*'Emission factors'!$B$37*'Emission factors'!$E$37/1000</f>
        <v>1.1848223276134102</v>
      </c>
    </row>
    <row r="5428" spans="1:21" x14ac:dyDescent="0.25">
      <c r="A5428" s="92" t="s">
        <v>11</v>
      </c>
      <c r="B5428" s="92" t="s">
        <v>12</v>
      </c>
      <c r="C5428" s="92" t="s">
        <v>47</v>
      </c>
      <c r="D5428" s="92" t="s">
        <v>47</v>
      </c>
      <c r="E5428" s="92" t="s">
        <v>41</v>
      </c>
      <c r="F5428" s="92" t="s">
        <v>34</v>
      </c>
      <c r="G5428" s="92" t="s">
        <v>97</v>
      </c>
      <c r="H5428" s="92" t="s">
        <v>74</v>
      </c>
      <c r="I5428" s="89" t="s">
        <v>225</v>
      </c>
      <c r="L5428" s="98">
        <f>'Activity data'!H1114/'Emission factors'!$H$6*'Emission factors'!$B$37*'Emission factors'!$E$37/1000</f>
        <v>0.20292074195049287</v>
      </c>
      <c r="M5428" s="98">
        <f>'Activity data'!I1114/'Emission factors'!$H$6*'Emission factors'!$B$37*'Emission factors'!$E$37/1000</f>
        <v>0.19467217559531261</v>
      </c>
      <c r="N5428" s="98">
        <f>'Activity data'!J1114/'Emission factors'!$H$6*'Emission factors'!$B$37*'Emission factors'!$E$37/1000</f>
        <v>0.18558694689105135</v>
      </c>
      <c r="O5428" s="98">
        <f>'Activity data'!K1114/'Emission factors'!$H$6*'Emission factors'!$B$37*'Emission factors'!$E$37/1000</f>
        <v>0.17549731725899462</v>
      </c>
      <c r="P5428" s="98">
        <f>'Activity data'!L1114/'Emission factors'!$H$6*'Emission factors'!$B$37*'Emission factors'!$E$37/1000</f>
        <v>0.16472488981364855</v>
      </c>
      <c r="Q5428" s="98">
        <f>'Activity data'!M1114/'Emission factors'!$H$6*'Emission factors'!$B$37*'Emission factors'!$E$37/1000</f>
        <v>0.15355194185742801</v>
      </c>
      <c r="R5428" s="98">
        <f>'Activity data'!N1114/'Emission factors'!$H$6*'Emission factors'!$B$37*'Emission factors'!$E$37/1000</f>
        <v>0.18852383917081156</v>
      </c>
      <c r="S5428" s="98">
        <f>'Activity data'!O1114/'Emission factors'!$H$6*'Emission factors'!$B$37*'Emission factors'!$E$37/1000</f>
        <v>0.24878594183887162</v>
      </c>
      <c r="T5428" s="98">
        <f>'Activity data'!P1114/'Emission factors'!$H$6*'Emission factors'!$B$37*'Emission factors'!$E$37/1000</f>
        <v>0.32421458356971039</v>
      </c>
      <c r="U5428" s="98">
        <f>'Activity data'!Q1114/'Emission factors'!$H$6*'Emission factors'!$B$37*'Emission factors'!$E$37/1000</f>
        <v>0.41782669387678101</v>
      </c>
    </row>
    <row r="5429" spans="1:21" x14ac:dyDescent="0.25">
      <c r="A5429" s="92" t="s">
        <v>11</v>
      </c>
      <c r="B5429" s="92" t="s">
        <v>12</v>
      </c>
      <c r="C5429" s="92" t="s">
        <v>47</v>
      </c>
      <c r="D5429" s="92" t="s">
        <v>47</v>
      </c>
      <c r="E5429" s="92" t="s">
        <v>41</v>
      </c>
      <c r="F5429" s="92" t="s">
        <v>34</v>
      </c>
      <c r="G5429" s="92" t="s">
        <v>97</v>
      </c>
      <c r="H5429" s="92" t="s">
        <v>74</v>
      </c>
      <c r="I5429" s="89" t="s">
        <v>205</v>
      </c>
      <c r="L5429" s="98">
        <f>'Activity data'!H1115/'Emission factors'!$H$6*'Emission factors'!$B$37*'Emission factors'!$E$37/1000</f>
        <v>0</v>
      </c>
      <c r="M5429" s="98">
        <f>'Activity data'!I1115/'Emission factors'!$H$6*'Emission factors'!$B$37*'Emission factors'!$E$37/1000</f>
        <v>0</v>
      </c>
      <c r="N5429" s="98">
        <f>'Activity data'!J1115/'Emission factors'!$H$6*'Emission factors'!$B$37*'Emission factors'!$E$37/1000</f>
        <v>0</v>
      </c>
      <c r="O5429" s="98">
        <f>'Activity data'!K1115/'Emission factors'!$H$6*'Emission factors'!$B$37*'Emission factors'!$E$37/1000</f>
        <v>0</v>
      </c>
      <c r="P5429" s="98">
        <f>'Activity data'!L1115/'Emission factors'!$H$6*'Emission factors'!$B$37*'Emission factors'!$E$37/1000</f>
        <v>0</v>
      </c>
      <c r="Q5429" s="98">
        <f>'Activity data'!M1115/'Emission factors'!$H$6*'Emission factors'!$B$37*'Emission factors'!$E$37/1000</f>
        <v>0</v>
      </c>
      <c r="R5429" s="98">
        <f>'Activity data'!N1115/'Emission factors'!$H$6*'Emission factors'!$B$37*'Emission factors'!$E$37/1000</f>
        <v>0</v>
      </c>
      <c r="S5429" s="98">
        <f>'Activity data'!O1115/'Emission factors'!$H$6*'Emission factors'!$B$37*'Emission factors'!$E$37/1000</f>
        <v>0</v>
      </c>
      <c r="T5429" s="98">
        <f>'Activity data'!P1115/'Emission factors'!$H$6*'Emission factors'!$B$37*'Emission factors'!$E$37/1000</f>
        <v>0</v>
      </c>
      <c r="U5429" s="98">
        <f>'Activity data'!Q1115/'Emission factors'!$H$6*'Emission factors'!$B$37*'Emission factors'!$E$37/1000</f>
        <v>0</v>
      </c>
    </row>
    <row r="5430" spans="1:21" x14ac:dyDescent="0.25">
      <c r="A5430" s="92" t="s">
        <v>11</v>
      </c>
      <c r="B5430" s="92" t="s">
        <v>12</v>
      </c>
      <c r="C5430" s="92" t="s">
        <v>47</v>
      </c>
      <c r="D5430" s="92" t="s">
        <v>47</v>
      </c>
      <c r="E5430" s="92" t="s">
        <v>41</v>
      </c>
      <c r="F5430" s="92" t="s">
        <v>34</v>
      </c>
      <c r="G5430" s="92" t="s">
        <v>97</v>
      </c>
      <c r="H5430" s="92" t="s">
        <v>74</v>
      </c>
      <c r="I5430" s="89" t="s">
        <v>204</v>
      </c>
      <c r="L5430" s="98">
        <f>'Activity data'!H1116/'Emission factors'!$H$6*'Emission factors'!$B$37*'Emission factors'!$E$37/1000</f>
        <v>0</v>
      </c>
      <c r="M5430" s="98">
        <f>'Activity data'!I1116/'Emission factors'!$H$6*'Emission factors'!$B$37*'Emission factors'!$E$37/1000</f>
        <v>0</v>
      </c>
      <c r="N5430" s="98">
        <f>'Activity data'!J1116/'Emission factors'!$H$6*'Emission factors'!$B$37*'Emission factors'!$E$37/1000</f>
        <v>0</v>
      </c>
      <c r="O5430" s="98">
        <f>'Activity data'!K1116/'Emission factors'!$H$6*'Emission factors'!$B$37*'Emission factors'!$E$37/1000</f>
        <v>0</v>
      </c>
      <c r="P5430" s="98">
        <f>'Activity data'!L1116/'Emission factors'!$H$6*'Emission factors'!$B$37*'Emission factors'!$E$37/1000</f>
        <v>0</v>
      </c>
      <c r="Q5430" s="98">
        <f>'Activity data'!M1116/'Emission factors'!$H$6*'Emission factors'!$B$37*'Emission factors'!$E$37/1000</f>
        <v>0</v>
      </c>
      <c r="R5430" s="98">
        <f>'Activity data'!N1116/'Emission factors'!$H$6*'Emission factors'!$B$37*'Emission factors'!$E$37/1000</f>
        <v>0</v>
      </c>
      <c r="S5430" s="98">
        <f>'Activity data'!O1116/'Emission factors'!$H$6*'Emission factors'!$B$37*'Emission factors'!$E$37/1000</f>
        <v>0</v>
      </c>
      <c r="T5430" s="98">
        <f>'Activity data'!P1116/'Emission factors'!$H$6*'Emission factors'!$B$37*'Emission factors'!$E$37/1000</f>
        <v>0</v>
      </c>
      <c r="U5430" s="98">
        <f>'Activity data'!Q1116/'Emission factors'!$H$6*'Emission factors'!$B$37*'Emission factors'!$E$37/1000</f>
        <v>0</v>
      </c>
    </row>
    <row r="5431" spans="1:21" x14ac:dyDescent="0.25">
      <c r="A5431" s="92" t="s">
        <v>11</v>
      </c>
      <c r="B5431" s="92" t="s">
        <v>12</v>
      </c>
      <c r="C5431" s="92" t="s">
        <v>47</v>
      </c>
      <c r="D5431" s="92" t="s">
        <v>47</v>
      </c>
      <c r="E5431" s="92" t="s">
        <v>41</v>
      </c>
      <c r="F5431" s="92" t="s">
        <v>34</v>
      </c>
      <c r="G5431" s="92" t="s">
        <v>97</v>
      </c>
      <c r="H5431" s="92" t="s">
        <v>74</v>
      </c>
      <c r="I5431" s="89" t="s">
        <v>228</v>
      </c>
      <c r="L5431" s="98">
        <f>'Activity data'!H1117/'Emission factors'!$H$6*'Emission factors'!$B$37*'Emission factors'!$E$37/1000</f>
        <v>0</v>
      </c>
      <c r="M5431" s="98">
        <f>'Activity data'!I1117/'Emission factors'!$H$6*'Emission factors'!$B$37*'Emission factors'!$E$37/1000</f>
        <v>0</v>
      </c>
      <c r="N5431" s="98">
        <f>'Activity data'!J1117/'Emission factors'!$H$6*'Emission factors'!$B$37*'Emission factors'!$E$37/1000</f>
        <v>0</v>
      </c>
      <c r="O5431" s="98">
        <f>'Activity data'!K1117/'Emission factors'!$H$6*'Emission factors'!$B$37*'Emission factors'!$E$37/1000</f>
        <v>0</v>
      </c>
      <c r="P5431" s="98">
        <f>'Activity data'!L1117/'Emission factors'!$H$6*'Emission factors'!$B$37*'Emission factors'!$E$37/1000</f>
        <v>0</v>
      </c>
      <c r="Q5431" s="98">
        <f>'Activity data'!M1117/'Emission factors'!$H$6*'Emission factors'!$B$37*'Emission factors'!$E$37/1000</f>
        <v>0</v>
      </c>
      <c r="R5431" s="98">
        <f>'Activity data'!N1117/'Emission factors'!$H$6*'Emission factors'!$B$37*'Emission factors'!$E$37/1000</f>
        <v>0</v>
      </c>
      <c r="S5431" s="98">
        <f>'Activity data'!O1117/'Emission factors'!$H$6*'Emission factors'!$B$37*'Emission factors'!$E$37/1000</f>
        <v>0</v>
      </c>
      <c r="T5431" s="98">
        <f>'Activity data'!P1117/'Emission factors'!$H$6*'Emission factors'!$B$37*'Emission factors'!$E$37/1000</f>
        <v>0</v>
      </c>
      <c r="U5431" s="98">
        <f>'Activity data'!Q1117/'Emission factors'!$H$6*'Emission factors'!$B$37*'Emission factors'!$E$37/1000</f>
        <v>0</v>
      </c>
    </row>
    <row r="5432" spans="1:21" x14ac:dyDescent="0.25">
      <c r="A5432" s="92" t="s">
        <v>11</v>
      </c>
      <c r="B5432" s="92" t="s">
        <v>12</v>
      </c>
      <c r="C5432" s="92" t="s">
        <v>47</v>
      </c>
      <c r="D5432" s="92" t="s">
        <v>47</v>
      </c>
      <c r="E5432" s="92" t="s">
        <v>41</v>
      </c>
      <c r="F5432" s="92" t="s">
        <v>34</v>
      </c>
      <c r="G5432" s="92" t="s">
        <v>97</v>
      </c>
      <c r="H5432" s="92" t="s">
        <v>74</v>
      </c>
      <c r="I5432" s="89" t="s">
        <v>202</v>
      </c>
      <c r="L5432" s="98">
        <f>'Activity data'!H1118/'Emission factors'!$H$6*'Emission factors'!$B$37*'Emission factors'!$E$37/1000</f>
        <v>2.7798996649721062</v>
      </c>
      <c r="M5432" s="98">
        <f>'Activity data'!I1118/'Emission factors'!$H$6*'Emission factors'!$B$37*'Emission factors'!$E$37/1000</f>
        <v>3.0764103393521149</v>
      </c>
      <c r="N5432" s="98">
        <f>'Activity data'!J1118/'Emission factors'!$H$6*'Emission factors'!$B$37*'Emission factors'!$E$37/1000</f>
        <v>3.382359454939984</v>
      </c>
      <c r="O5432" s="98">
        <f>'Activity data'!K1118/'Emission factors'!$H$6*'Emission factors'!$B$37*'Emission factors'!$E$37/1000</f>
        <v>3.6887823885518944</v>
      </c>
      <c r="P5432" s="98">
        <f>'Activity data'!L1118/'Emission factors'!$H$6*'Emission factors'!$B$37*'Emission factors'!$E$37/1000</f>
        <v>3.9931804689054808</v>
      </c>
      <c r="Q5432" s="98">
        <f>'Activity data'!M1118/'Emission factors'!$H$6*'Emission factors'!$B$37*'Emission factors'!$E$37/1000</f>
        <v>4.2930711311374914</v>
      </c>
      <c r="R5432" s="98">
        <f>'Activity data'!N1118/'Emission factors'!$H$6*'Emission factors'!$B$37*'Emission factors'!$E$37/1000</f>
        <v>4.4296516464148361</v>
      </c>
      <c r="S5432" s="98">
        <f>'Activity data'!O1118/'Emission factors'!$H$6*'Emission factors'!$B$37*'Emission factors'!$E$37/1000</f>
        <v>4.4669520606315158</v>
      </c>
      <c r="T5432" s="98">
        <f>'Activity data'!P1118/'Emission factors'!$H$6*'Emission factors'!$B$37*'Emission factors'!$E$37/1000</f>
        <v>4.4480763135635941</v>
      </c>
      <c r="U5432" s="98">
        <f>'Activity data'!Q1118/'Emission factors'!$H$6*'Emission factors'!$B$37*'Emission factors'!$E$37/1000</f>
        <v>4.3798865254889536</v>
      </c>
    </row>
    <row r="5433" spans="1:21" x14ac:dyDescent="0.25">
      <c r="A5433" s="92" t="s">
        <v>11</v>
      </c>
      <c r="B5433" s="92" t="s">
        <v>12</v>
      </c>
      <c r="C5433" s="92" t="s">
        <v>47</v>
      </c>
      <c r="D5433" s="92" t="s">
        <v>47</v>
      </c>
      <c r="E5433" s="92" t="s">
        <v>41</v>
      </c>
      <c r="F5433" s="92" t="s">
        <v>34</v>
      </c>
      <c r="G5433" s="92" t="s">
        <v>97</v>
      </c>
      <c r="H5433" s="92" t="s">
        <v>74</v>
      </c>
      <c r="I5433" s="89" t="s">
        <v>190</v>
      </c>
      <c r="L5433" s="98">
        <f>'Activity data'!H1119/'Emission factors'!$H$6*'Emission factors'!$B$37*'Emission factors'!$E$37/1000</f>
        <v>0</v>
      </c>
      <c r="M5433" s="98">
        <f>'Activity data'!I1119/'Emission factors'!$H$6*'Emission factors'!$B$37*'Emission factors'!$E$37/1000</f>
        <v>0</v>
      </c>
      <c r="N5433" s="98">
        <f>'Activity data'!J1119/'Emission factors'!$H$6*'Emission factors'!$B$37*'Emission factors'!$E$37/1000</f>
        <v>0</v>
      </c>
      <c r="O5433" s="98">
        <f>'Activity data'!K1119/'Emission factors'!$H$6*'Emission factors'!$B$37*'Emission factors'!$E$37/1000</f>
        <v>0</v>
      </c>
      <c r="P5433" s="98">
        <f>'Activity data'!L1119/'Emission factors'!$H$6*'Emission factors'!$B$37*'Emission factors'!$E$37/1000</f>
        <v>0</v>
      </c>
      <c r="Q5433" s="98">
        <f>'Activity data'!M1119/'Emission factors'!$H$6*'Emission factors'!$B$37*'Emission factors'!$E$37/1000</f>
        <v>0</v>
      </c>
      <c r="R5433" s="98">
        <f>'Activity data'!N1119/'Emission factors'!$H$6*'Emission factors'!$B$37*'Emission factors'!$E$37/1000</f>
        <v>0</v>
      </c>
      <c r="S5433" s="98">
        <f>'Activity data'!O1119/'Emission factors'!$H$6*'Emission factors'!$B$37*'Emission factors'!$E$37/1000</f>
        <v>0</v>
      </c>
      <c r="T5433" s="98">
        <f>'Activity data'!P1119/'Emission factors'!$H$6*'Emission factors'!$B$37*'Emission factors'!$E$37/1000</f>
        <v>0</v>
      </c>
      <c r="U5433" s="98">
        <f>'Activity data'!Q1119/'Emission factors'!$H$6*'Emission factors'!$B$37*'Emission factors'!$E$37/1000</f>
        <v>0</v>
      </c>
    </row>
    <row r="5434" spans="1:21" x14ac:dyDescent="0.25">
      <c r="A5434" s="92" t="s">
        <v>11</v>
      </c>
      <c r="B5434" s="92" t="s">
        <v>12</v>
      </c>
      <c r="C5434" s="92" t="s">
        <v>47</v>
      </c>
      <c r="D5434" s="92" t="s">
        <v>47</v>
      </c>
      <c r="E5434" s="92" t="s">
        <v>41</v>
      </c>
      <c r="F5434" s="92" t="s">
        <v>34</v>
      </c>
      <c r="G5434" s="92" t="s">
        <v>97</v>
      </c>
      <c r="H5434" s="92" t="s">
        <v>74</v>
      </c>
      <c r="I5434" s="89" t="s">
        <v>210</v>
      </c>
      <c r="L5434" s="98">
        <f>'Activity data'!H1120/'Emission factors'!$H$6*'Emission factors'!$B$37*'Emission factors'!$E$37/1000</f>
        <v>0</v>
      </c>
      <c r="M5434" s="98">
        <f>'Activity data'!I1120/'Emission factors'!$H$6*'Emission factors'!$B$37*'Emission factors'!$E$37/1000</f>
        <v>0</v>
      </c>
      <c r="N5434" s="98">
        <f>'Activity data'!J1120/'Emission factors'!$H$6*'Emission factors'!$B$37*'Emission factors'!$E$37/1000</f>
        <v>0</v>
      </c>
      <c r="O5434" s="98">
        <f>'Activity data'!K1120/'Emission factors'!$H$6*'Emission factors'!$B$37*'Emission factors'!$E$37/1000</f>
        <v>0</v>
      </c>
      <c r="P5434" s="98">
        <f>'Activity data'!L1120/'Emission factors'!$H$6*'Emission factors'!$B$37*'Emission factors'!$E$37/1000</f>
        <v>0</v>
      </c>
      <c r="Q5434" s="98">
        <f>'Activity data'!M1120/'Emission factors'!$H$6*'Emission factors'!$B$37*'Emission factors'!$E$37/1000</f>
        <v>0</v>
      </c>
      <c r="R5434" s="98">
        <f>'Activity data'!N1120/'Emission factors'!$H$6*'Emission factors'!$B$37*'Emission factors'!$E$37/1000</f>
        <v>0</v>
      </c>
      <c r="S5434" s="98">
        <f>'Activity data'!O1120/'Emission factors'!$H$6*'Emission factors'!$B$37*'Emission factors'!$E$37/1000</f>
        <v>0</v>
      </c>
      <c r="T5434" s="98">
        <f>'Activity data'!P1120/'Emission factors'!$H$6*'Emission factors'!$B$37*'Emission factors'!$E$37/1000</f>
        <v>0</v>
      </c>
      <c r="U5434" s="98">
        <f>'Activity data'!Q1120/'Emission factors'!$H$6*'Emission factors'!$B$37*'Emission factors'!$E$37/1000</f>
        <v>0</v>
      </c>
    </row>
    <row r="5435" spans="1:21" x14ac:dyDescent="0.25">
      <c r="A5435" s="92" t="s">
        <v>11</v>
      </c>
      <c r="B5435" s="92" t="s">
        <v>12</v>
      </c>
      <c r="C5435" s="92" t="s">
        <v>47</v>
      </c>
      <c r="D5435" s="92" t="s">
        <v>47</v>
      </c>
      <c r="E5435" s="92" t="s">
        <v>41</v>
      </c>
      <c r="F5435" s="92" t="s">
        <v>34</v>
      </c>
      <c r="G5435" s="92" t="s">
        <v>97</v>
      </c>
      <c r="H5435" s="92" t="s">
        <v>74</v>
      </c>
      <c r="I5435" s="89" t="s">
        <v>199</v>
      </c>
      <c r="L5435" s="98">
        <f>'Activity data'!H1121/'Emission factors'!$H$6*'Emission factors'!$B$37*'Emission factors'!$E$37/1000</f>
        <v>0</v>
      </c>
      <c r="M5435" s="98">
        <f>'Activity data'!I1121/'Emission factors'!$H$6*'Emission factors'!$B$37*'Emission factors'!$E$37/1000</f>
        <v>0</v>
      </c>
      <c r="N5435" s="98">
        <f>'Activity data'!J1121/'Emission factors'!$H$6*'Emission factors'!$B$37*'Emission factors'!$E$37/1000</f>
        <v>0</v>
      </c>
      <c r="O5435" s="98">
        <f>'Activity data'!K1121/'Emission factors'!$H$6*'Emission factors'!$B$37*'Emission factors'!$E$37/1000</f>
        <v>0</v>
      </c>
      <c r="P5435" s="98">
        <f>'Activity data'!L1121/'Emission factors'!$H$6*'Emission factors'!$B$37*'Emission factors'!$E$37/1000</f>
        <v>0</v>
      </c>
      <c r="Q5435" s="98">
        <f>'Activity data'!M1121/'Emission factors'!$H$6*'Emission factors'!$B$37*'Emission factors'!$E$37/1000</f>
        <v>0</v>
      </c>
      <c r="R5435" s="98">
        <f>'Activity data'!N1121/'Emission factors'!$H$6*'Emission factors'!$B$37*'Emission factors'!$E$37/1000</f>
        <v>0</v>
      </c>
      <c r="S5435" s="98">
        <f>'Activity data'!O1121/'Emission factors'!$H$6*'Emission factors'!$B$37*'Emission factors'!$E$37/1000</f>
        <v>0</v>
      </c>
      <c r="T5435" s="98">
        <f>'Activity data'!P1121/'Emission factors'!$H$6*'Emission factors'!$B$37*'Emission factors'!$E$37/1000</f>
        <v>0</v>
      </c>
      <c r="U5435" s="98">
        <f>'Activity data'!Q1121/'Emission factors'!$H$6*'Emission factors'!$B$37*'Emission factors'!$E$37/1000</f>
        <v>0</v>
      </c>
    </row>
    <row r="5436" spans="1:21" x14ac:dyDescent="0.25">
      <c r="A5436" s="92" t="s">
        <v>11</v>
      </c>
      <c r="B5436" s="92" t="s">
        <v>12</v>
      </c>
      <c r="C5436" s="92" t="s">
        <v>47</v>
      </c>
      <c r="D5436" s="92" t="s">
        <v>47</v>
      </c>
      <c r="E5436" s="92" t="s">
        <v>41</v>
      </c>
      <c r="F5436" s="92" t="s">
        <v>34</v>
      </c>
      <c r="G5436" s="92" t="s">
        <v>97</v>
      </c>
      <c r="H5436" s="92" t="s">
        <v>74</v>
      </c>
      <c r="I5436" s="89" t="s">
        <v>233</v>
      </c>
      <c r="L5436" s="98">
        <f>'Activity data'!H1122/'Emission factors'!$H$6*'Emission factors'!$B$37*'Emission factors'!$E$37/1000</f>
        <v>0</v>
      </c>
      <c r="M5436" s="98">
        <f>'Activity data'!I1122/'Emission factors'!$H$6*'Emission factors'!$B$37*'Emission factors'!$E$37/1000</f>
        <v>0</v>
      </c>
      <c r="N5436" s="98">
        <f>'Activity data'!J1122/'Emission factors'!$H$6*'Emission factors'!$B$37*'Emission factors'!$E$37/1000</f>
        <v>0</v>
      </c>
      <c r="O5436" s="98">
        <f>'Activity data'!K1122/'Emission factors'!$H$6*'Emission factors'!$B$37*'Emission factors'!$E$37/1000</f>
        <v>0</v>
      </c>
      <c r="P5436" s="98">
        <f>'Activity data'!L1122/'Emission factors'!$H$6*'Emission factors'!$B$37*'Emission factors'!$E$37/1000</f>
        <v>0</v>
      </c>
      <c r="Q5436" s="98">
        <f>'Activity data'!M1122/'Emission factors'!$H$6*'Emission factors'!$B$37*'Emission factors'!$E$37/1000</f>
        <v>0</v>
      </c>
      <c r="R5436" s="98">
        <f>'Activity data'!N1122/'Emission factors'!$H$6*'Emission factors'!$B$37*'Emission factors'!$E$37/1000</f>
        <v>0</v>
      </c>
      <c r="S5436" s="98">
        <f>'Activity data'!O1122/'Emission factors'!$H$6*'Emission factors'!$B$37*'Emission factors'!$E$37/1000</f>
        <v>0</v>
      </c>
      <c r="T5436" s="98">
        <f>'Activity data'!P1122/'Emission factors'!$H$6*'Emission factors'!$B$37*'Emission factors'!$E$37/1000</f>
        <v>0</v>
      </c>
      <c r="U5436" s="98">
        <f>'Activity data'!Q1122/'Emission factors'!$H$6*'Emission factors'!$B$37*'Emission factors'!$E$37/1000</f>
        <v>0</v>
      </c>
    </row>
    <row r="5437" spans="1:21" x14ac:dyDescent="0.25">
      <c r="A5437" s="92" t="s">
        <v>11</v>
      </c>
      <c r="B5437" s="92" t="s">
        <v>12</v>
      </c>
      <c r="C5437" s="92" t="s">
        <v>47</v>
      </c>
      <c r="D5437" s="92" t="s">
        <v>47</v>
      </c>
      <c r="E5437" s="92" t="s">
        <v>41</v>
      </c>
      <c r="F5437" s="92" t="s">
        <v>34</v>
      </c>
      <c r="G5437" s="92" t="s">
        <v>97</v>
      </c>
      <c r="H5437" s="92" t="s">
        <v>74</v>
      </c>
      <c r="I5437" s="89" t="s">
        <v>200</v>
      </c>
      <c r="L5437" s="98">
        <f>'Activity data'!H1123/'Emission factors'!$H$6*'Emission factors'!$B$37*'Emission factors'!$E$37/1000</f>
        <v>2.5960539927411523</v>
      </c>
      <c r="M5437" s="98">
        <f>'Activity data'!I1123/'Emission factors'!$H$6*'Emission factors'!$B$37*'Emission factors'!$E$37/1000</f>
        <v>3.076655851267057</v>
      </c>
      <c r="N5437" s="98">
        <f>'Activity data'!J1123/'Emission factors'!$H$6*'Emission factors'!$B$37*'Emission factors'!$E$37/1000</f>
        <v>3.6220673015887823</v>
      </c>
      <c r="O5437" s="98">
        <f>'Activity data'!K1123/'Emission factors'!$H$6*'Emission factors'!$B$37*'Emission factors'!$E$37/1000</f>
        <v>4.2298564343277132</v>
      </c>
      <c r="P5437" s="98">
        <f>'Activity data'!L1123/'Emission factors'!$H$6*'Emission factors'!$B$37*'Emission factors'!$E$37/1000</f>
        <v>4.9030971824988594</v>
      </c>
      <c r="Q5437" s="98">
        <f>'Activity data'!M1123/'Emission factors'!$H$6*'Emission factors'!$B$37*'Emission factors'!$E$37/1000</f>
        <v>5.6445755033315619</v>
      </c>
      <c r="R5437" s="98">
        <f>'Activity data'!N1123/'Emission factors'!$H$6*'Emission factors'!$B$37*'Emission factors'!$E$37/1000</f>
        <v>5.1837227856900077</v>
      </c>
      <c r="S5437" s="98">
        <f>'Activity data'!O1123/'Emission factors'!$H$6*'Emission factors'!$B$37*'Emission factors'!$E$37/1000</f>
        <v>4.3697560811241258</v>
      </c>
      <c r="T5437" s="98">
        <f>'Activity data'!P1123/'Emission factors'!$H$6*'Emission factors'!$B$37*'Emission factors'!$E$37/1000</f>
        <v>3.637229975356032</v>
      </c>
      <c r="U5437" s="98">
        <f>'Activity data'!Q1123/'Emission factors'!$H$6*'Emission factors'!$B$37*'Emission factors'!$E$37/1000</f>
        <v>2.99359826667592</v>
      </c>
    </row>
    <row r="5438" spans="1:21" x14ac:dyDescent="0.25">
      <c r="A5438" s="92" t="s">
        <v>11</v>
      </c>
      <c r="B5438" s="92" t="s">
        <v>12</v>
      </c>
      <c r="C5438" s="92" t="s">
        <v>47</v>
      </c>
      <c r="D5438" s="92" t="s">
        <v>47</v>
      </c>
      <c r="E5438" s="92" t="s">
        <v>36</v>
      </c>
      <c r="F5438" s="92" t="s">
        <v>34</v>
      </c>
      <c r="G5438" s="92" t="s">
        <v>97</v>
      </c>
      <c r="H5438" s="92" t="s">
        <v>94</v>
      </c>
      <c r="I5438" s="89" t="s">
        <v>227</v>
      </c>
      <c r="J5438" s="92" t="s">
        <v>47</v>
      </c>
      <c r="L5438" s="98">
        <f>L5222+(L5294*'Emission factors'!$H$16)+('Emission factors'!$H$17*'GHG Estimation'!L5366)</f>
        <v>1723.8987674408454</v>
      </c>
      <c r="M5438" s="98">
        <f>M5222+(M5294*'Emission factors'!$H$16)+('Emission factors'!$H$17*'GHG Estimation'!M5366)</f>
        <v>2531.3315560448668</v>
      </c>
      <c r="N5438" s="98">
        <f>N5222+(N5294*'Emission factors'!$H$16)+('Emission factors'!$H$17*'GHG Estimation'!N5366)</f>
        <v>3626.9525589274344</v>
      </c>
      <c r="O5438" s="98">
        <f>O5222+(O5294*'Emission factors'!$H$16)+('Emission factors'!$H$17*'GHG Estimation'!O5366)</f>
        <v>5130.3839618188749</v>
      </c>
      <c r="P5438" s="98">
        <f>P5222+(P5294*'Emission factors'!$H$16)+('Emission factors'!$H$17*'GHG Estimation'!P5366)</f>
        <v>7159.4770740109298</v>
      </c>
      <c r="Q5438" s="98">
        <f>Q5222+(Q5294*'Emission factors'!$H$16)+('Emission factors'!$H$17*'GHG Estimation'!Q5366)</f>
        <v>9845.9001582436213</v>
      </c>
      <c r="R5438" s="98">
        <f>R5222+(R5294*'Emission factors'!$H$16)+('Emission factors'!$H$17*'GHG Estimation'!R5366)</f>
        <v>12971.965490228018</v>
      </c>
      <c r="S5438" s="98">
        <f>S5222+(S5294*'Emission factors'!$H$16)+('Emission factors'!$H$17*'GHG Estimation'!S5366)</f>
        <v>16594.22295409541</v>
      </c>
      <c r="T5438" s="98">
        <f>T5222+(T5294*'Emission factors'!$H$16)+('Emission factors'!$H$17*'GHG Estimation'!T5366)</f>
        <v>20767.787712990608</v>
      </c>
      <c r="U5438" s="98">
        <f>U5222+(U5294*'Emission factors'!$H$16)+('Emission factors'!$H$17*'GHG Estimation'!U5366)</f>
        <v>26334.584885792032</v>
      </c>
    </row>
    <row r="5439" spans="1:21" x14ac:dyDescent="0.25">
      <c r="A5439" s="92" t="s">
        <v>11</v>
      </c>
      <c r="B5439" s="92" t="s">
        <v>12</v>
      </c>
      <c r="C5439" s="92" t="s">
        <v>47</v>
      </c>
      <c r="D5439" s="92" t="s">
        <v>47</v>
      </c>
      <c r="E5439" s="92" t="s">
        <v>36</v>
      </c>
      <c r="F5439" s="92" t="s">
        <v>34</v>
      </c>
      <c r="G5439" s="92" t="s">
        <v>97</v>
      </c>
      <c r="H5439" s="92" t="s">
        <v>94</v>
      </c>
      <c r="I5439" s="89" t="s">
        <v>203</v>
      </c>
      <c r="L5439" s="98">
        <f>L5223+(L5295*'Emission factors'!$H$16)+('Emission factors'!$H$17*'GHG Estimation'!L5367)</f>
        <v>109254.07873852254</v>
      </c>
      <c r="M5439" s="98">
        <f>M5223+(M5295*'Emission factors'!$H$16)+('Emission factors'!$H$17*'GHG Estimation'!M5367)</f>
        <v>106252.1507184104</v>
      </c>
      <c r="N5439" s="98">
        <f>N5223+(N5295*'Emission factors'!$H$16)+('Emission factors'!$H$17*'GHG Estimation'!N5367)</f>
        <v>100364.71144370013</v>
      </c>
      <c r="O5439" s="98">
        <f>O5223+(O5295*'Emission factors'!$H$16)+('Emission factors'!$H$17*'GHG Estimation'!O5367)</f>
        <v>93595.239344908754</v>
      </c>
      <c r="P5439" s="98">
        <f>P5223+(P5295*'Emission factors'!$H$16)+('Emission factors'!$H$17*'GHG Estimation'!P5367)</f>
        <v>86114.577125843847</v>
      </c>
      <c r="Q5439" s="98">
        <f>Q5223+(Q5295*'Emission factors'!$H$16)+('Emission factors'!$H$17*'GHG Estimation'!Q5367)</f>
        <v>78087.962283653396</v>
      </c>
      <c r="R5439" s="98">
        <f>R5223+(R5295*'Emission factors'!$H$16)+('Emission factors'!$H$17*'GHG Estimation'!R5367)</f>
        <v>75224.306642639014</v>
      </c>
      <c r="S5439" s="98">
        <f>S5223+(S5295*'Emission factors'!$H$16)+('Emission factors'!$H$17*'GHG Estimation'!S5367)</f>
        <v>72792.163644428118</v>
      </c>
      <c r="T5439" s="98">
        <f>T5223+(T5295*'Emission factors'!$H$16)+('Emission factors'!$H$17*'GHG Estimation'!T5367)</f>
        <v>68901.667616843377</v>
      </c>
      <c r="U5439" s="98">
        <f>U5223+(U5295*'Emission factors'!$H$16)+('Emission factors'!$H$17*'GHG Estimation'!U5367)</f>
        <v>65936.889792690534</v>
      </c>
    </row>
    <row r="5440" spans="1:21" x14ac:dyDescent="0.25">
      <c r="A5440" s="92" t="s">
        <v>11</v>
      </c>
      <c r="B5440" s="92" t="s">
        <v>12</v>
      </c>
      <c r="C5440" s="92" t="s">
        <v>47</v>
      </c>
      <c r="D5440" s="92" t="s">
        <v>47</v>
      </c>
      <c r="E5440" s="92" t="s">
        <v>36</v>
      </c>
      <c r="F5440" s="92" t="s">
        <v>34</v>
      </c>
      <c r="G5440" s="92" t="s">
        <v>97</v>
      </c>
      <c r="H5440" s="92" t="s">
        <v>94</v>
      </c>
      <c r="I5440" s="89" t="s">
        <v>191</v>
      </c>
      <c r="L5440" s="98">
        <f>L5224+(L5296*'Emission factors'!$H$16)+('Emission factors'!$H$17*'GHG Estimation'!L5368)</f>
        <v>0</v>
      </c>
      <c r="M5440" s="98">
        <f>M5224+(M5296*'Emission factors'!$H$16)+('Emission factors'!$H$17*'GHG Estimation'!M5368)</f>
        <v>0</v>
      </c>
      <c r="N5440" s="98">
        <f>N5224+(N5296*'Emission factors'!$H$16)+('Emission factors'!$H$17*'GHG Estimation'!N5368)</f>
        <v>0</v>
      </c>
      <c r="O5440" s="98">
        <f>O5224+(O5296*'Emission factors'!$H$16)+('Emission factors'!$H$17*'GHG Estimation'!O5368)</f>
        <v>0</v>
      </c>
      <c r="P5440" s="98">
        <f>P5224+(P5296*'Emission factors'!$H$16)+('Emission factors'!$H$17*'GHG Estimation'!P5368)</f>
        <v>0</v>
      </c>
      <c r="Q5440" s="98">
        <f>Q5224+(Q5296*'Emission factors'!$H$16)+('Emission factors'!$H$17*'GHG Estimation'!Q5368)</f>
        <v>0</v>
      </c>
      <c r="R5440" s="98">
        <f>R5224+(R5296*'Emission factors'!$H$16)+('Emission factors'!$H$17*'GHG Estimation'!R5368)</f>
        <v>0</v>
      </c>
      <c r="S5440" s="98">
        <f>S5224+(S5296*'Emission factors'!$H$16)+('Emission factors'!$H$17*'GHG Estimation'!S5368)</f>
        <v>0</v>
      </c>
      <c r="T5440" s="98">
        <f>T5224+(T5296*'Emission factors'!$H$16)+('Emission factors'!$H$17*'GHG Estimation'!T5368)</f>
        <v>0</v>
      </c>
      <c r="U5440" s="98">
        <f>U5224+(U5296*'Emission factors'!$H$16)+('Emission factors'!$H$17*'GHG Estimation'!U5368)</f>
        <v>0</v>
      </c>
    </row>
    <row r="5441" spans="1:21" x14ac:dyDescent="0.25">
      <c r="A5441" s="92" t="s">
        <v>11</v>
      </c>
      <c r="B5441" s="92" t="s">
        <v>12</v>
      </c>
      <c r="C5441" s="92" t="s">
        <v>47</v>
      </c>
      <c r="D5441" s="92" t="s">
        <v>47</v>
      </c>
      <c r="E5441" s="92" t="s">
        <v>36</v>
      </c>
      <c r="F5441" s="92" t="s">
        <v>34</v>
      </c>
      <c r="G5441" s="92" t="s">
        <v>97</v>
      </c>
      <c r="H5441" s="92" t="s">
        <v>94</v>
      </c>
      <c r="I5441" s="92" t="s">
        <v>192</v>
      </c>
      <c r="L5441" s="98">
        <f>L5225+(L5297*'Emission factors'!$H$16)+('Emission factors'!$H$17*'GHG Estimation'!L5369)</f>
        <v>0</v>
      </c>
      <c r="M5441" s="98">
        <f>M5225+(M5297*'Emission factors'!$H$16)+('Emission factors'!$H$17*'GHG Estimation'!M5369)</f>
        <v>0</v>
      </c>
      <c r="N5441" s="98">
        <f>N5225+(N5297*'Emission factors'!$H$16)+('Emission factors'!$H$17*'GHG Estimation'!N5369)</f>
        <v>0</v>
      </c>
      <c r="O5441" s="98">
        <f>O5225+(O5297*'Emission factors'!$H$16)+('Emission factors'!$H$17*'GHG Estimation'!O5369)</f>
        <v>0</v>
      </c>
      <c r="P5441" s="98">
        <f>P5225+(P5297*'Emission factors'!$H$16)+('Emission factors'!$H$17*'GHG Estimation'!P5369)</f>
        <v>0</v>
      </c>
      <c r="Q5441" s="98">
        <f>Q5225+(Q5297*'Emission factors'!$H$16)+('Emission factors'!$H$17*'GHG Estimation'!Q5369)</f>
        <v>0</v>
      </c>
      <c r="R5441" s="98">
        <f>R5225+(R5297*'Emission factors'!$H$16)+('Emission factors'!$H$17*'GHG Estimation'!R5369)</f>
        <v>0</v>
      </c>
      <c r="S5441" s="98">
        <f>S5225+(S5297*'Emission factors'!$H$16)+('Emission factors'!$H$17*'GHG Estimation'!S5369)</f>
        <v>0</v>
      </c>
      <c r="T5441" s="98">
        <f>T5225+(T5297*'Emission factors'!$H$16)+('Emission factors'!$H$17*'GHG Estimation'!T5369)</f>
        <v>0</v>
      </c>
      <c r="U5441" s="98">
        <f>U5225+(U5297*'Emission factors'!$H$16)+('Emission factors'!$H$17*'GHG Estimation'!U5369)</f>
        <v>0</v>
      </c>
    </row>
    <row r="5442" spans="1:21" x14ac:dyDescent="0.25">
      <c r="A5442" s="92" t="s">
        <v>11</v>
      </c>
      <c r="B5442" s="92" t="s">
        <v>12</v>
      </c>
      <c r="C5442" s="92" t="s">
        <v>47</v>
      </c>
      <c r="D5442" s="92" t="s">
        <v>47</v>
      </c>
      <c r="E5442" s="92" t="s">
        <v>36</v>
      </c>
      <c r="F5442" s="92" t="s">
        <v>34</v>
      </c>
      <c r="G5442" s="92" t="s">
        <v>97</v>
      </c>
      <c r="H5442" s="92" t="s">
        <v>94</v>
      </c>
      <c r="I5442" s="89" t="s">
        <v>206</v>
      </c>
      <c r="L5442" s="98">
        <f>L5226+(L5298*'Emission factors'!$H$16)+('Emission factors'!$H$17*'GHG Estimation'!L5370)</f>
        <v>0</v>
      </c>
      <c r="M5442" s="98">
        <f>M5226+(M5298*'Emission factors'!$H$16)+('Emission factors'!$H$17*'GHG Estimation'!M5370)</f>
        <v>0</v>
      </c>
      <c r="N5442" s="98">
        <f>N5226+(N5298*'Emission factors'!$H$16)+('Emission factors'!$H$17*'GHG Estimation'!N5370)</f>
        <v>0</v>
      </c>
      <c r="O5442" s="98">
        <f>O5226+(O5298*'Emission factors'!$H$16)+('Emission factors'!$H$17*'GHG Estimation'!O5370)</f>
        <v>0</v>
      </c>
      <c r="P5442" s="98">
        <f>P5226+(P5298*'Emission factors'!$H$16)+('Emission factors'!$H$17*'GHG Estimation'!P5370)</f>
        <v>0</v>
      </c>
      <c r="Q5442" s="98">
        <f>Q5226+(Q5298*'Emission factors'!$H$16)+('Emission factors'!$H$17*'GHG Estimation'!Q5370)</f>
        <v>0</v>
      </c>
      <c r="R5442" s="98">
        <f>R5226+(R5298*'Emission factors'!$H$16)+('Emission factors'!$H$17*'GHG Estimation'!R5370)</f>
        <v>0</v>
      </c>
      <c r="S5442" s="98">
        <f>S5226+(S5298*'Emission factors'!$H$16)+('Emission factors'!$H$17*'GHG Estimation'!S5370)</f>
        <v>0</v>
      </c>
      <c r="T5442" s="98">
        <f>T5226+(T5298*'Emission factors'!$H$16)+('Emission factors'!$H$17*'GHG Estimation'!T5370)</f>
        <v>0</v>
      </c>
      <c r="U5442" s="98">
        <f>U5226+(U5298*'Emission factors'!$H$16)+('Emission factors'!$H$17*'GHG Estimation'!U5370)</f>
        <v>0</v>
      </c>
    </row>
    <row r="5443" spans="1:21" x14ac:dyDescent="0.25">
      <c r="A5443" s="92" t="s">
        <v>11</v>
      </c>
      <c r="B5443" s="92" t="s">
        <v>12</v>
      </c>
      <c r="C5443" s="92" t="s">
        <v>47</v>
      </c>
      <c r="D5443" s="92" t="s">
        <v>47</v>
      </c>
      <c r="E5443" s="92" t="s">
        <v>36</v>
      </c>
      <c r="F5443" s="92" t="s">
        <v>34</v>
      </c>
      <c r="G5443" s="92" t="s">
        <v>97</v>
      </c>
      <c r="H5443" s="92" t="s">
        <v>94</v>
      </c>
      <c r="I5443" s="89" t="s">
        <v>220</v>
      </c>
      <c r="L5443" s="98">
        <f>L5227+(L5299*'Emission factors'!$H$16)+('Emission factors'!$H$17*'GHG Estimation'!L5371)</f>
        <v>0</v>
      </c>
      <c r="M5443" s="98">
        <f>M5227+(M5299*'Emission factors'!$H$16)+('Emission factors'!$H$17*'GHG Estimation'!M5371)</f>
        <v>0</v>
      </c>
      <c r="N5443" s="98">
        <f>N5227+(N5299*'Emission factors'!$H$16)+('Emission factors'!$H$17*'GHG Estimation'!N5371)</f>
        <v>0</v>
      </c>
      <c r="O5443" s="98">
        <f>O5227+(O5299*'Emission factors'!$H$16)+('Emission factors'!$H$17*'GHG Estimation'!O5371)</f>
        <v>0</v>
      </c>
      <c r="P5443" s="98">
        <f>P5227+(P5299*'Emission factors'!$H$16)+('Emission factors'!$H$17*'GHG Estimation'!P5371)</f>
        <v>0</v>
      </c>
      <c r="Q5443" s="98">
        <f>Q5227+(Q5299*'Emission factors'!$H$16)+('Emission factors'!$H$17*'GHG Estimation'!Q5371)</f>
        <v>0</v>
      </c>
      <c r="R5443" s="98">
        <f>R5227+(R5299*'Emission factors'!$H$16)+('Emission factors'!$H$17*'GHG Estimation'!R5371)</f>
        <v>0</v>
      </c>
      <c r="S5443" s="98">
        <f>S5227+(S5299*'Emission factors'!$H$16)+('Emission factors'!$H$17*'GHG Estimation'!S5371)</f>
        <v>0</v>
      </c>
      <c r="T5443" s="98">
        <f>T5227+(T5299*'Emission factors'!$H$16)+('Emission factors'!$H$17*'GHG Estimation'!T5371)</f>
        <v>0</v>
      </c>
      <c r="U5443" s="98">
        <f>U5227+(U5299*'Emission factors'!$H$16)+('Emission factors'!$H$17*'GHG Estimation'!U5371)</f>
        <v>0</v>
      </c>
    </row>
    <row r="5444" spans="1:21" x14ac:dyDescent="0.25">
      <c r="A5444" s="92" t="s">
        <v>11</v>
      </c>
      <c r="B5444" s="92" t="s">
        <v>12</v>
      </c>
      <c r="C5444" s="92" t="s">
        <v>47</v>
      </c>
      <c r="D5444" s="92" t="s">
        <v>47</v>
      </c>
      <c r="E5444" s="92" t="s">
        <v>36</v>
      </c>
      <c r="F5444" s="92" t="s">
        <v>34</v>
      </c>
      <c r="G5444" s="92" t="s">
        <v>97</v>
      </c>
      <c r="H5444" s="92" t="s">
        <v>94</v>
      </c>
      <c r="I5444" s="89" t="s">
        <v>193</v>
      </c>
      <c r="L5444" s="98">
        <f>L5228+(L5300*'Emission factors'!$H$16)+('Emission factors'!$H$17*'GHG Estimation'!L5372)</f>
        <v>0</v>
      </c>
      <c r="M5444" s="98">
        <f>M5228+(M5300*'Emission factors'!$H$16)+('Emission factors'!$H$17*'GHG Estimation'!M5372)</f>
        <v>0</v>
      </c>
      <c r="N5444" s="98">
        <f>N5228+(N5300*'Emission factors'!$H$16)+('Emission factors'!$H$17*'GHG Estimation'!N5372)</f>
        <v>0</v>
      </c>
      <c r="O5444" s="98">
        <f>O5228+(O5300*'Emission factors'!$H$16)+('Emission factors'!$H$17*'GHG Estimation'!O5372)</f>
        <v>0</v>
      </c>
      <c r="P5444" s="98">
        <f>P5228+(P5300*'Emission factors'!$H$16)+('Emission factors'!$H$17*'GHG Estimation'!P5372)</f>
        <v>0</v>
      </c>
      <c r="Q5444" s="98">
        <f>Q5228+(Q5300*'Emission factors'!$H$16)+('Emission factors'!$H$17*'GHG Estimation'!Q5372)</f>
        <v>0</v>
      </c>
      <c r="R5444" s="98">
        <f>R5228+(R5300*'Emission factors'!$H$16)+('Emission factors'!$H$17*'GHG Estimation'!R5372)</f>
        <v>0</v>
      </c>
      <c r="S5444" s="98">
        <f>S5228+(S5300*'Emission factors'!$H$16)+('Emission factors'!$H$17*'GHG Estimation'!S5372)</f>
        <v>0</v>
      </c>
      <c r="T5444" s="98">
        <f>T5228+(T5300*'Emission factors'!$H$16)+('Emission factors'!$H$17*'GHG Estimation'!T5372)</f>
        <v>0</v>
      </c>
      <c r="U5444" s="98">
        <f>U5228+(U5300*'Emission factors'!$H$16)+('Emission factors'!$H$17*'GHG Estimation'!U5372)</f>
        <v>0</v>
      </c>
    </row>
    <row r="5445" spans="1:21" x14ac:dyDescent="0.25">
      <c r="A5445" s="92" t="s">
        <v>11</v>
      </c>
      <c r="B5445" s="92" t="s">
        <v>12</v>
      </c>
      <c r="C5445" s="92" t="s">
        <v>47</v>
      </c>
      <c r="D5445" s="92" t="s">
        <v>47</v>
      </c>
      <c r="E5445" s="92" t="s">
        <v>36</v>
      </c>
      <c r="F5445" s="92" t="s">
        <v>34</v>
      </c>
      <c r="G5445" s="92" t="s">
        <v>97</v>
      </c>
      <c r="H5445" s="92" t="s">
        <v>94</v>
      </c>
      <c r="I5445" s="89" t="s">
        <v>259</v>
      </c>
      <c r="L5445" s="98">
        <f>L5229+(L5301*'Emission factors'!$H$16)+('Emission factors'!$H$17*'GHG Estimation'!L5373)</f>
        <v>0</v>
      </c>
      <c r="M5445" s="98">
        <f>M5229+(M5301*'Emission factors'!$H$16)+('Emission factors'!$H$17*'GHG Estimation'!M5373)</f>
        <v>0</v>
      </c>
      <c r="N5445" s="98">
        <f>N5229+(N5301*'Emission factors'!$H$16)+('Emission factors'!$H$17*'GHG Estimation'!N5373)</f>
        <v>0</v>
      </c>
      <c r="O5445" s="98">
        <f>O5229+(O5301*'Emission factors'!$H$16)+('Emission factors'!$H$17*'GHG Estimation'!O5373)</f>
        <v>0</v>
      </c>
      <c r="P5445" s="98">
        <f>P5229+(P5301*'Emission factors'!$H$16)+('Emission factors'!$H$17*'GHG Estimation'!P5373)</f>
        <v>0</v>
      </c>
      <c r="Q5445" s="98">
        <f>Q5229+(Q5301*'Emission factors'!$H$16)+('Emission factors'!$H$17*'GHG Estimation'!Q5373)</f>
        <v>0</v>
      </c>
      <c r="R5445" s="98">
        <f>R5229+(R5301*'Emission factors'!$H$16)+('Emission factors'!$H$17*'GHG Estimation'!R5373)</f>
        <v>0</v>
      </c>
      <c r="S5445" s="98">
        <f>S5229+(S5301*'Emission factors'!$H$16)+('Emission factors'!$H$17*'GHG Estimation'!S5373)</f>
        <v>0</v>
      </c>
      <c r="T5445" s="98">
        <f>T5229+(T5301*'Emission factors'!$H$16)+('Emission factors'!$H$17*'GHG Estimation'!T5373)</f>
        <v>0</v>
      </c>
      <c r="U5445" s="98">
        <f>U5229+(U5301*'Emission factors'!$H$16)+('Emission factors'!$H$17*'GHG Estimation'!U5373)</f>
        <v>0</v>
      </c>
    </row>
    <row r="5446" spans="1:21" x14ac:dyDescent="0.25">
      <c r="A5446" s="92" t="s">
        <v>11</v>
      </c>
      <c r="B5446" s="92" t="s">
        <v>12</v>
      </c>
      <c r="C5446" s="92" t="s">
        <v>47</v>
      </c>
      <c r="D5446" s="92" t="s">
        <v>47</v>
      </c>
      <c r="E5446" s="92" t="s">
        <v>36</v>
      </c>
      <c r="F5446" s="92" t="s">
        <v>34</v>
      </c>
      <c r="G5446" s="92" t="s">
        <v>97</v>
      </c>
      <c r="H5446" s="92" t="s">
        <v>94</v>
      </c>
      <c r="I5446" s="89" t="s">
        <v>223</v>
      </c>
      <c r="L5446" s="98">
        <f>L5230+(L5302*'Emission factors'!$H$16)+('Emission factors'!$H$17*'GHG Estimation'!L5374)</f>
        <v>4860.57356902843</v>
      </c>
      <c r="M5446" s="98">
        <f>M5230+(M5302*'Emission factors'!$H$16)+('Emission factors'!$H$17*'GHG Estimation'!M5374)</f>
        <v>4480.3645671050781</v>
      </c>
      <c r="N5446" s="98">
        <f>N5230+(N5302*'Emission factors'!$H$16)+('Emission factors'!$H$17*'GHG Estimation'!N5374)</f>
        <v>4008.5293322841685</v>
      </c>
      <c r="O5446" s="98">
        <f>O5230+(O5302*'Emission factors'!$H$16)+('Emission factors'!$H$17*'GHG Estimation'!O5374)</f>
        <v>3540.6925699504563</v>
      </c>
      <c r="P5446" s="98">
        <f>P5230+(P5302*'Emission factors'!$H$16)+('Emission factors'!$H$17*'GHG Estimation'!P5374)</f>
        <v>3085.6412332068489</v>
      </c>
      <c r="Q5446" s="98">
        <f>Q5230+(Q5302*'Emission factors'!$H$16)+('Emission factors'!$H$17*'GHG Estimation'!Q5374)</f>
        <v>2650.2887629836314</v>
      </c>
      <c r="R5446" s="98">
        <f>R5230+(R5302*'Emission factors'!$H$16)+('Emission factors'!$H$17*'GHG Estimation'!R5374)</f>
        <v>2296.2983469011656</v>
      </c>
      <c r="S5446" s="98">
        <f>S5230+(S5302*'Emission factors'!$H$16)+('Emission factors'!$H$17*'GHG Estimation'!S5374)</f>
        <v>1964.4423749629475</v>
      </c>
      <c r="T5446" s="98">
        <f>T5230+(T5302*'Emission factors'!$H$16)+('Emission factors'!$H$17*'GHG Estimation'!T5374)</f>
        <v>1643.7565501010654</v>
      </c>
      <c r="U5446" s="98">
        <f>U5230+(U5302*'Emission factors'!$H$16)+('Emission factors'!$H$17*'GHG Estimation'!U5374)</f>
        <v>1389.0753613672068</v>
      </c>
    </row>
    <row r="5447" spans="1:21" x14ac:dyDescent="0.25">
      <c r="A5447" s="92" t="s">
        <v>11</v>
      </c>
      <c r="B5447" s="92" t="s">
        <v>12</v>
      </c>
      <c r="C5447" s="92" t="s">
        <v>47</v>
      </c>
      <c r="D5447" s="92" t="s">
        <v>47</v>
      </c>
      <c r="E5447" s="92" t="s">
        <v>36</v>
      </c>
      <c r="F5447" s="92" t="s">
        <v>34</v>
      </c>
      <c r="G5447" s="92" t="s">
        <v>97</v>
      </c>
      <c r="H5447" s="92" t="s">
        <v>94</v>
      </c>
      <c r="I5447" s="89" t="s">
        <v>221</v>
      </c>
      <c r="L5447" s="98">
        <f>L5231+(L5303*'Emission factors'!$H$16)+('Emission factors'!$H$17*'GHG Estimation'!L5375)</f>
        <v>0</v>
      </c>
      <c r="M5447" s="98">
        <f>M5231+(M5303*'Emission factors'!$H$16)+('Emission factors'!$H$17*'GHG Estimation'!M5375)</f>
        <v>0</v>
      </c>
      <c r="N5447" s="98">
        <f>N5231+(N5303*'Emission factors'!$H$16)+('Emission factors'!$H$17*'GHG Estimation'!N5375)</f>
        <v>0</v>
      </c>
      <c r="O5447" s="98">
        <f>O5231+(O5303*'Emission factors'!$H$16)+('Emission factors'!$H$17*'GHG Estimation'!O5375)</f>
        <v>0</v>
      </c>
      <c r="P5447" s="98">
        <f>P5231+(P5303*'Emission factors'!$H$16)+('Emission factors'!$H$17*'GHG Estimation'!P5375)</f>
        <v>0</v>
      </c>
      <c r="Q5447" s="98">
        <f>Q5231+(Q5303*'Emission factors'!$H$16)+('Emission factors'!$H$17*'GHG Estimation'!Q5375)</f>
        <v>0</v>
      </c>
      <c r="R5447" s="98">
        <f>R5231+(R5303*'Emission factors'!$H$16)+('Emission factors'!$H$17*'GHG Estimation'!R5375)</f>
        <v>0</v>
      </c>
      <c r="S5447" s="98">
        <f>S5231+(S5303*'Emission factors'!$H$16)+('Emission factors'!$H$17*'GHG Estimation'!S5375)</f>
        <v>0</v>
      </c>
      <c r="T5447" s="98">
        <f>T5231+(T5303*'Emission factors'!$H$16)+('Emission factors'!$H$17*'GHG Estimation'!T5375)</f>
        <v>0</v>
      </c>
      <c r="U5447" s="98">
        <f>U5231+(U5303*'Emission factors'!$H$16)+('Emission factors'!$H$17*'GHG Estimation'!U5375)</f>
        <v>0</v>
      </c>
    </row>
    <row r="5448" spans="1:21" x14ac:dyDescent="0.25">
      <c r="A5448" s="92" t="s">
        <v>11</v>
      </c>
      <c r="B5448" s="92" t="s">
        <v>12</v>
      </c>
      <c r="C5448" s="92" t="s">
        <v>47</v>
      </c>
      <c r="D5448" s="92" t="s">
        <v>47</v>
      </c>
      <c r="E5448" s="92" t="s">
        <v>36</v>
      </c>
      <c r="F5448" s="92" t="s">
        <v>34</v>
      </c>
      <c r="G5448" s="92" t="s">
        <v>97</v>
      </c>
      <c r="H5448" s="92" t="s">
        <v>94</v>
      </c>
      <c r="I5448" s="89" t="s">
        <v>222</v>
      </c>
      <c r="L5448" s="98">
        <f>L5232+(L5304*'Emission factors'!$H$16)+('Emission factors'!$H$17*'GHG Estimation'!L5376)</f>
        <v>7792.8394648823969</v>
      </c>
      <c r="M5448" s="98">
        <f>M5232+(M5304*'Emission factors'!$H$16)+('Emission factors'!$H$17*'GHG Estimation'!M5376)</f>
        <v>8368.9024154737508</v>
      </c>
      <c r="N5448" s="98">
        <f>N5232+(N5304*'Emission factors'!$H$16)+('Emission factors'!$H$17*'GHG Estimation'!N5376)</f>
        <v>8740.0398013651611</v>
      </c>
      <c r="O5448" s="98">
        <f>O5232+(O5304*'Emission factors'!$H$16)+('Emission factors'!$H$17*'GHG Estimation'!O5376)</f>
        <v>9011.2297385701386</v>
      </c>
      <c r="P5448" s="98">
        <f>P5232+(P5304*'Emission factors'!$H$16)+('Emission factors'!$H$17*'GHG Estimation'!P5376)</f>
        <v>9166.3826566776534</v>
      </c>
      <c r="Q5448" s="98">
        <f>Q5232+(Q5304*'Emission factors'!$H$16)+('Emission factors'!$H$17*'GHG Estimation'!Q5376)</f>
        <v>9189.3662549624296</v>
      </c>
      <c r="R5448" s="98">
        <f>R5232+(R5304*'Emission factors'!$H$16)+('Emission factors'!$H$17*'GHG Estimation'!R5376)</f>
        <v>4172.7458806186823</v>
      </c>
      <c r="S5448" s="98">
        <f>S5232+(S5304*'Emission factors'!$H$16)+('Emission factors'!$H$17*'GHG Estimation'!S5376)</f>
        <v>1123.8270928966774</v>
      </c>
      <c r="T5448" s="98">
        <f>T5232+(T5304*'Emission factors'!$H$16)+('Emission factors'!$H$17*'GHG Estimation'!T5376)</f>
        <v>295.79508704865668</v>
      </c>
      <c r="U5448" s="98">
        <f>U5232+(U5304*'Emission factors'!$H$16)+('Emission factors'!$H$17*'GHG Estimation'!U5376)</f>
        <v>77.689826576732372</v>
      </c>
    </row>
    <row r="5449" spans="1:21" x14ac:dyDescent="0.25">
      <c r="A5449" s="92" t="s">
        <v>11</v>
      </c>
      <c r="B5449" s="92" t="s">
        <v>12</v>
      </c>
      <c r="C5449" s="92" t="s">
        <v>47</v>
      </c>
      <c r="D5449" s="92" t="s">
        <v>47</v>
      </c>
      <c r="E5449" s="92" t="s">
        <v>36</v>
      </c>
      <c r="F5449" s="92" t="s">
        <v>34</v>
      </c>
      <c r="G5449" s="92" t="s">
        <v>97</v>
      </c>
      <c r="H5449" s="92" t="s">
        <v>94</v>
      </c>
      <c r="I5449" s="89" t="s">
        <v>201</v>
      </c>
      <c r="L5449" s="98">
        <f>L5233+(L5305*'Emission factors'!$H$16)+('Emission factors'!$H$17*'GHG Estimation'!L5377)</f>
        <v>59955.83747878288</v>
      </c>
      <c r="M5449" s="98">
        <f>M5233+(M5305*'Emission factors'!$H$16)+('Emission factors'!$H$17*'GHG Estimation'!M5377)</f>
        <v>62102.663390832269</v>
      </c>
      <c r="N5449" s="98">
        <f>N5233+(N5305*'Emission factors'!$H$16)+('Emission factors'!$H$17*'GHG Estimation'!N5377)</f>
        <v>62527.584057937755</v>
      </c>
      <c r="O5449" s="98">
        <f>O5233+(O5305*'Emission factors'!$H$16)+('Emission factors'!$H$17*'GHG Estimation'!O5377)</f>
        <v>62152.719427806805</v>
      </c>
      <c r="P5449" s="98">
        <f>P5233+(P5305*'Emission factors'!$H$16)+('Emission factors'!$H$17*'GHG Estimation'!P5377)</f>
        <v>60952.901148776982</v>
      </c>
      <c r="Q5449" s="98">
        <f>Q5233+(Q5305*'Emission factors'!$H$16)+('Emission factors'!$H$17*'GHG Estimation'!Q5377)</f>
        <v>58912.327488060706</v>
      </c>
      <c r="R5449" s="98">
        <f>R5233+(R5305*'Emission factors'!$H$16)+('Emission factors'!$H$17*'GHG Estimation'!R5377)</f>
        <v>55951.299812354227</v>
      </c>
      <c r="S5449" s="98">
        <f>S5233+(S5305*'Emission factors'!$H$16)+('Emission factors'!$H$17*'GHG Estimation'!S5377)</f>
        <v>51937.038314527643</v>
      </c>
      <c r="T5449" s="98">
        <f>T5233+(T5305*'Emission factors'!$H$16)+('Emission factors'!$H$17*'GHG Estimation'!T5377)</f>
        <v>47157.684307972275</v>
      </c>
      <c r="U5449" s="98">
        <f>U5233+(U5305*'Emission factors'!$H$16)+('Emission factors'!$H$17*'GHG Estimation'!U5377)</f>
        <v>43274.087319229067</v>
      </c>
    </row>
    <row r="5450" spans="1:21" x14ac:dyDescent="0.25">
      <c r="A5450" s="92" t="s">
        <v>11</v>
      </c>
      <c r="B5450" s="92" t="s">
        <v>12</v>
      </c>
      <c r="C5450" s="92" t="s">
        <v>47</v>
      </c>
      <c r="D5450" s="92" t="s">
        <v>47</v>
      </c>
      <c r="E5450" s="92" t="s">
        <v>36</v>
      </c>
      <c r="F5450" s="92" t="s">
        <v>34</v>
      </c>
      <c r="G5450" s="92" t="s">
        <v>97</v>
      </c>
      <c r="H5450" s="92" t="s">
        <v>94</v>
      </c>
      <c r="I5450" s="89" t="s">
        <v>207</v>
      </c>
      <c r="L5450" s="98">
        <f>L5234+(L5306*'Emission factors'!$H$16)+('Emission factors'!$H$17*'GHG Estimation'!L5378)</f>
        <v>0</v>
      </c>
      <c r="M5450" s="98">
        <f>M5234+(M5306*'Emission factors'!$H$16)+('Emission factors'!$H$17*'GHG Estimation'!M5378)</f>
        <v>0</v>
      </c>
      <c r="N5450" s="98">
        <f>N5234+(N5306*'Emission factors'!$H$16)+('Emission factors'!$H$17*'GHG Estimation'!N5378)</f>
        <v>0</v>
      </c>
      <c r="O5450" s="98">
        <f>O5234+(O5306*'Emission factors'!$H$16)+('Emission factors'!$H$17*'GHG Estimation'!O5378)</f>
        <v>0</v>
      </c>
      <c r="P5450" s="98">
        <f>P5234+(P5306*'Emission factors'!$H$16)+('Emission factors'!$H$17*'GHG Estimation'!P5378)</f>
        <v>0</v>
      </c>
      <c r="Q5450" s="98">
        <f>Q5234+(Q5306*'Emission factors'!$H$16)+('Emission factors'!$H$17*'GHG Estimation'!Q5378)</f>
        <v>0</v>
      </c>
      <c r="R5450" s="98">
        <f>R5234+(R5306*'Emission factors'!$H$16)+('Emission factors'!$H$17*'GHG Estimation'!R5378)</f>
        <v>0</v>
      </c>
      <c r="S5450" s="98">
        <f>S5234+(S5306*'Emission factors'!$H$16)+('Emission factors'!$H$17*'GHG Estimation'!S5378)</f>
        <v>0</v>
      </c>
      <c r="T5450" s="98">
        <f>T5234+(T5306*'Emission factors'!$H$16)+('Emission factors'!$H$17*'GHG Estimation'!T5378)</f>
        <v>0</v>
      </c>
      <c r="U5450" s="98">
        <f>U5234+(U5306*'Emission factors'!$H$16)+('Emission factors'!$H$17*'GHG Estimation'!U5378)</f>
        <v>0</v>
      </c>
    </row>
    <row r="5451" spans="1:21" x14ac:dyDescent="0.25">
      <c r="A5451" s="92" t="s">
        <v>11</v>
      </c>
      <c r="B5451" s="92" t="s">
        <v>12</v>
      </c>
      <c r="C5451" s="92" t="s">
        <v>47</v>
      </c>
      <c r="D5451" s="92" t="s">
        <v>47</v>
      </c>
      <c r="E5451" s="92" t="s">
        <v>36</v>
      </c>
      <c r="F5451" s="92" t="s">
        <v>34</v>
      </c>
      <c r="G5451" s="92" t="s">
        <v>97</v>
      </c>
      <c r="H5451" s="92" t="s">
        <v>94</v>
      </c>
      <c r="I5451" s="89" t="s">
        <v>218</v>
      </c>
      <c r="L5451" s="98">
        <f>L5235+(L5307*'Emission factors'!$H$16)+('Emission factors'!$H$17*'GHG Estimation'!L5379)</f>
        <v>0</v>
      </c>
      <c r="M5451" s="98">
        <f>M5235+(M5307*'Emission factors'!$H$16)+('Emission factors'!$H$17*'GHG Estimation'!M5379)</f>
        <v>0</v>
      </c>
      <c r="N5451" s="98">
        <f>N5235+(N5307*'Emission factors'!$H$16)+('Emission factors'!$H$17*'GHG Estimation'!N5379)</f>
        <v>0</v>
      </c>
      <c r="O5451" s="98">
        <f>O5235+(O5307*'Emission factors'!$H$16)+('Emission factors'!$H$17*'GHG Estimation'!O5379)</f>
        <v>0</v>
      </c>
      <c r="P5451" s="98">
        <f>P5235+(P5307*'Emission factors'!$H$16)+('Emission factors'!$H$17*'GHG Estimation'!P5379)</f>
        <v>0</v>
      </c>
      <c r="Q5451" s="98">
        <f>Q5235+(Q5307*'Emission factors'!$H$16)+('Emission factors'!$H$17*'GHG Estimation'!Q5379)</f>
        <v>0</v>
      </c>
      <c r="R5451" s="98">
        <f>R5235+(R5307*'Emission factors'!$H$16)+('Emission factors'!$H$17*'GHG Estimation'!R5379)</f>
        <v>0</v>
      </c>
      <c r="S5451" s="98">
        <f>S5235+(S5307*'Emission factors'!$H$16)+('Emission factors'!$H$17*'GHG Estimation'!S5379)</f>
        <v>0</v>
      </c>
      <c r="T5451" s="98">
        <f>T5235+(T5307*'Emission factors'!$H$16)+('Emission factors'!$H$17*'GHG Estimation'!T5379)</f>
        <v>0</v>
      </c>
      <c r="U5451" s="98">
        <f>U5235+(U5307*'Emission factors'!$H$16)+('Emission factors'!$H$17*'GHG Estimation'!U5379)</f>
        <v>0</v>
      </c>
    </row>
    <row r="5452" spans="1:21" x14ac:dyDescent="0.25">
      <c r="A5452" s="92" t="s">
        <v>11</v>
      </c>
      <c r="B5452" s="92" t="s">
        <v>12</v>
      </c>
      <c r="C5452" s="92" t="s">
        <v>47</v>
      </c>
      <c r="D5452" s="92" t="s">
        <v>47</v>
      </c>
      <c r="E5452" s="92" t="s">
        <v>36</v>
      </c>
      <c r="F5452" s="92" t="s">
        <v>34</v>
      </c>
      <c r="G5452" s="92" t="s">
        <v>97</v>
      </c>
      <c r="H5452" s="92" t="s">
        <v>94</v>
      </c>
      <c r="I5452" s="89" t="s">
        <v>194</v>
      </c>
      <c r="L5452" s="98">
        <f>L5236+(L5308*'Emission factors'!$H$16)+('Emission factors'!$H$17*'GHG Estimation'!L5380)</f>
        <v>0</v>
      </c>
      <c r="M5452" s="98">
        <f>M5236+(M5308*'Emission factors'!$H$16)+('Emission factors'!$H$17*'GHG Estimation'!M5380)</f>
        <v>0</v>
      </c>
      <c r="N5452" s="98">
        <f>N5236+(N5308*'Emission factors'!$H$16)+('Emission factors'!$H$17*'GHG Estimation'!N5380)</f>
        <v>0</v>
      </c>
      <c r="O5452" s="98">
        <f>O5236+(O5308*'Emission factors'!$H$16)+('Emission factors'!$H$17*'GHG Estimation'!O5380)</f>
        <v>0</v>
      </c>
      <c r="P5452" s="98">
        <f>P5236+(P5308*'Emission factors'!$H$16)+('Emission factors'!$H$17*'GHG Estimation'!P5380)</f>
        <v>0</v>
      </c>
      <c r="Q5452" s="98">
        <f>Q5236+(Q5308*'Emission factors'!$H$16)+('Emission factors'!$H$17*'GHG Estimation'!Q5380)</f>
        <v>0</v>
      </c>
      <c r="R5452" s="98">
        <f>R5236+(R5308*'Emission factors'!$H$16)+('Emission factors'!$H$17*'GHG Estimation'!R5380)</f>
        <v>0</v>
      </c>
      <c r="S5452" s="98">
        <f>S5236+(S5308*'Emission factors'!$H$16)+('Emission factors'!$H$17*'GHG Estimation'!S5380)</f>
        <v>0</v>
      </c>
      <c r="T5452" s="98">
        <f>T5236+(T5308*'Emission factors'!$H$16)+('Emission factors'!$H$17*'GHG Estimation'!T5380)</f>
        <v>0</v>
      </c>
      <c r="U5452" s="98">
        <f>U5236+(U5308*'Emission factors'!$H$16)+('Emission factors'!$H$17*'GHG Estimation'!U5380)</f>
        <v>0</v>
      </c>
    </row>
    <row r="5453" spans="1:21" x14ac:dyDescent="0.25">
      <c r="A5453" s="92" t="s">
        <v>11</v>
      </c>
      <c r="B5453" s="92" t="s">
        <v>12</v>
      </c>
      <c r="C5453" s="92" t="s">
        <v>47</v>
      </c>
      <c r="D5453" s="92" t="s">
        <v>47</v>
      </c>
      <c r="E5453" s="92" t="s">
        <v>36</v>
      </c>
      <c r="F5453" s="92" t="s">
        <v>34</v>
      </c>
      <c r="G5453" s="92" t="s">
        <v>97</v>
      </c>
      <c r="H5453" s="92" t="s">
        <v>94</v>
      </c>
      <c r="I5453" s="89" t="s">
        <v>195</v>
      </c>
      <c r="L5453" s="98">
        <f>L5237+(L5309*'Emission factors'!$H$16)+('Emission factors'!$H$17*'GHG Estimation'!L5381)</f>
        <v>0</v>
      </c>
      <c r="M5453" s="98">
        <f>M5237+(M5309*'Emission factors'!$H$16)+('Emission factors'!$H$17*'GHG Estimation'!M5381)</f>
        <v>0</v>
      </c>
      <c r="N5453" s="98">
        <f>N5237+(N5309*'Emission factors'!$H$16)+('Emission factors'!$H$17*'GHG Estimation'!N5381)</f>
        <v>0</v>
      </c>
      <c r="O5453" s="98">
        <f>O5237+(O5309*'Emission factors'!$H$16)+('Emission factors'!$H$17*'GHG Estimation'!O5381)</f>
        <v>0</v>
      </c>
      <c r="P5453" s="98">
        <f>P5237+(P5309*'Emission factors'!$H$16)+('Emission factors'!$H$17*'GHG Estimation'!P5381)</f>
        <v>0</v>
      </c>
      <c r="Q5453" s="98">
        <f>Q5237+(Q5309*'Emission factors'!$H$16)+('Emission factors'!$H$17*'GHG Estimation'!Q5381)</f>
        <v>0</v>
      </c>
      <c r="R5453" s="98">
        <f>R5237+(R5309*'Emission factors'!$H$16)+('Emission factors'!$H$17*'GHG Estimation'!R5381)</f>
        <v>0</v>
      </c>
      <c r="S5453" s="98">
        <f>S5237+(S5309*'Emission factors'!$H$16)+('Emission factors'!$H$17*'GHG Estimation'!S5381)</f>
        <v>0</v>
      </c>
      <c r="T5453" s="98">
        <f>T5237+(T5309*'Emission factors'!$H$16)+('Emission factors'!$H$17*'GHG Estimation'!T5381)</f>
        <v>0</v>
      </c>
      <c r="U5453" s="98">
        <f>U5237+(U5309*'Emission factors'!$H$16)+('Emission factors'!$H$17*'GHG Estimation'!U5381)</f>
        <v>0</v>
      </c>
    </row>
    <row r="5454" spans="1:21" x14ac:dyDescent="0.25">
      <c r="A5454" s="92" t="s">
        <v>11</v>
      </c>
      <c r="B5454" s="92" t="s">
        <v>12</v>
      </c>
      <c r="C5454" s="92" t="s">
        <v>47</v>
      </c>
      <c r="D5454" s="92" t="s">
        <v>47</v>
      </c>
      <c r="E5454" s="92" t="s">
        <v>36</v>
      </c>
      <c r="F5454" s="92" t="s">
        <v>34</v>
      </c>
      <c r="G5454" s="92" t="s">
        <v>97</v>
      </c>
      <c r="H5454" s="92" t="s">
        <v>94</v>
      </c>
      <c r="I5454" s="89" t="s">
        <v>209</v>
      </c>
      <c r="L5454" s="98">
        <f>L5238+(L5310*'Emission factors'!$H$16)+('Emission factors'!$H$17*'GHG Estimation'!L5382)</f>
        <v>32534.355192850046</v>
      </c>
      <c r="M5454" s="98">
        <f>M5238+(M5310*'Emission factors'!$H$16)+('Emission factors'!$H$17*'GHG Estimation'!M5382)</f>
        <v>37173.645687322896</v>
      </c>
      <c r="N5454" s="98">
        <f>N5238+(N5310*'Emission factors'!$H$16)+('Emission factors'!$H$17*'GHG Estimation'!N5382)</f>
        <v>41334.862931954973</v>
      </c>
      <c r="O5454" s="98">
        <f>O5238+(O5310*'Emission factors'!$H$16)+('Emission factors'!$H$17*'GHG Estimation'!O5382)</f>
        <v>45375.494891322858</v>
      </c>
      <c r="P5454" s="98">
        <f>P5238+(P5310*'Emission factors'!$H$16)+('Emission factors'!$H$17*'GHG Estimation'!P5382)</f>
        <v>49143.415812090483</v>
      </c>
      <c r="Q5454" s="98">
        <f>Q5238+(Q5310*'Emission factors'!$H$16)+('Emission factors'!$H$17*'GHG Estimation'!Q5382)</f>
        <v>52453.7361800445</v>
      </c>
      <c r="R5454" s="98">
        <f>R5238+(R5310*'Emission factors'!$H$16)+('Emission factors'!$H$17*'GHG Estimation'!R5382)</f>
        <v>49504.804082597359</v>
      </c>
      <c r="S5454" s="98">
        <f>S5238+(S5310*'Emission factors'!$H$16)+('Emission factors'!$H$17*'GHG Estimation'!S5382)</f>
        <v>44067.348706296681</v>
      </c>
      <c r="T5454" s="98">
        <f>T5238+(T5310*'Emission factors'!$H$16)+('Emission factors'!$H$17*'GHG Estimation'!T5382)</f>
        <v>38369.318782075228</v>
      </c>
      <c r="U5454" s="98">
        <f>U5238+(U5310*'Emission factors'!$H$16)+('Emission factors'!$H$17*'GHG Estimation'!U5382)</f>
        <v>33751.549475960353</v>
      </c>
    </row>
    <row r="5455" spans="1:21" x14ac:dyDescent="0.25">
      <c r="A5455" s="92" t="s">
        <v>11</v>
      </c>
      <c r="B5455" s="92" t="s">
        <v>12</v>
      </c>
      <c r="C5455" s="92" t="s">
        <v>47</v>
      </c>
      <c r="D5455" s="92" t="s">
        <v>47</v>
      </c>
      <c r="E5455" s="92" t="s">
        <v>36</v>
      </c>
      <c r="F5455" s="92" t="s">
        <v>34</v>
      </c>
      <c r="G5455" s="92" t="s">
        <v>97</v>
      </c>
      <c r="H5455" s="92" t="s">
        <v>94</v>
      </c>
      <c r="I5455" s="89" t="s">
        <v>208</v>
      </c>
      <c r="L5455" s="98">
        <f>L5239+(L5311*'Emission factors'!$H$16)+('Emission factors'!$H$17*'GHG Estimation'!L5383)</f>
        <v>110071.30613843923</v>
      </c>
      <c r="M5455" s="98">
        <f>M5239+(M5311*'Emission factors'!$H$16)+('Emission factors'!$H$17*'GHG Estimation'!M5383)</f>
        <v>107703.19930071227</v>
      </c>
      <c r="N5455" s="98">
        <f>N5239+(N5311*'Emission factors'!$H$16)+('Emission factors'!$H$17*'GHG Estimation'!N5383)</f>
        <v>102366.94202409791</v>
      </c>
      <c r="O5455" s="98">
        <f>O5239+(O5311*'Emission factors'!$H$16)+('Emission factors'!$H$17*'GHG Estimation'!O5383)</f>
        <v>96055.012846919126</v>
      </c>
      <c r="P5455" s="98">
        <f>P5239+(P5311*'Emission factors'!$H$16)+('Emission factors'!$H$17*'GHG Estimation'!P5383)</f>
        <v>88926.274633752138</v>
      </c>
      <c r="Q5455" s="98">
        <f>Q5239+(Q5311*'Emission factors'!$H$16)+('Emission factors'!$H$17*'GHG Estimation'!Q5383)</f>
        <v>141906.20114913167</v>
      </c>
      <c r="R5455" s="98">
        <f>R5239+(R5311*'Emission factors'!$H$16)+('Emission factors'!$H$17*'GHG Estimation'!R5383)</f>
        <v>102836.28156428218</v>
      </c>
      <c r="S5455" s="98">
        <f>S5239+(S5311*'Emission factors'!$H$16)+('Emission factors'!$H$17*'GHG Estimation'!S5383)</f>
        <v>85738.222261499803</v>
      </c>
      <c r="T5455" s="98">
        <f>T5239+(T5311*'Emission factors'!$H$16)+('Emission factors'!$H$17*'GHG Estimation'!T5383)</f>
        <v>87078.05979961298</v>
      </c>
      <c r="U5455" s="98">
        <f>U5239+(U5311*'Emission factors'!$H$16)+('Emission factors'!$H$17*'GHG Estimation'!U5383)</f>
        <v>89464.22686461726</v>
      </c>
    </row>
    <row r="5456" spans="1:21" x14ac:dyDescent="0.25">
      <c r="A5456" s="92" t="s">
        <v>11</v>
      </c>
      <c r="B5456" s="92" t="s">
        <v>12</v>
      </c>
      <c r="C5456" s="92" t="s">
        <v>47</v>
      </c>
      <c r="D5456" s="92" t="s">
        <v>47</v>
      </c>
      <c r="E5456" s="92" t="s">
        <v>36</v>
      </c>
      <c r="F5456" s="92" t="s">
        <v>34</v>
      </c>
      <c r="G5456" s="92" t="s">
        <v>97</v>
      </c>
      <c r="H5456" s="92" t="s">
        <v>94</v>
      </c>
      <c r="I5456" s="89" t="s">
        <v>226</v>
      </c>
      <c r="L5456" s="98">
        <f>L5240+(L5312*'Emission factors'!$H$16)+('Emission factors'!$H$17*'GHG Estimation'!L5384)</f>
        <v>2678.5180577784035</v>
      </c>
      <c r="M5456" s="98">
        <f>M5240+(M5312*'Emission factors'!$H$16)+('Emission factors'!$H$17*'GHG Estimation'!M5384)</f>
        <v>3048.2532244699892</v>
      </c>
      <c r="N5456" s="98">
        <f>N5240+(N5312*'Emission factors'!$H$16)+('Emission factors'!$H$17*'GHG Estimation'!N5384)</f>
        <v>3375.7931929586084</v>
      </c>
      <c r="O5456" s="98">
        <f>O5240+(O5312*'Emission factors'!$H$16)+('Emission factors'!$H$17*'GHG Estimation'!O5384)</f>
        <v>3690.832125449891</v>
      </c>
      <c r="P5456" s="98">
        <f>P5240+(P5312*'Emission factors'!$H$16)+('Emission factors'!$H$17*'GHG Estimation'!P5384)</f>
        <v>3981.182707529641</v>
      </c>
      <c r="Q5456" s="98">
        <f>Q5240+(Q5312*'Emission factors'!$H$16)+('Emission factors'!$H$17*'GHG Estimation'!Q5384)</f>
        <v>4232.2124899723503</v>
      </c>
      <c r="R5456" s="98">
        <f>R5240+(R5312*'Emission factors'!$H$16)+('Emission factors'!$H$17*'GHG Estimation'!R5384)</f>
        <v>4345.5761882314855</v>
      </c>
      <c r="S5456" s="98">
        <f>S5240+(S5312*'Emission factors'!$H$16)+('Emission factors'!$H$17*'GHG Estimation'!S5384)</f>
        <v>4336.8504788831733</v>
      </c>
      <c r="T5456" s="98">
        <f>T5240+(T5312*'Emission factors'!$H$16)+('Emission factors'!$H$17*'GHG Estimation'!T5384)</f>
        <v>4233.774749445548</v>
      </c>
      <c r="U5456" s="98">
        <f>U5240+(U5312*'Emission factors'!$H$16)+('Emission factors'!$H$17*'GHG Estimation'!U5384)</f>
        <v>4179.7139546796006</v>
      </c>
    </row>
    <row r="5457" spans="1:21" x14ac:dyDescent="0.25">
      <c r="A5457" s="92" t="s">
        <v>11</v>
      </c>
      <c r="B5457" s="92" t="s">
        <v>12</v>
      </c>
      <c r="C5457" s="92" t="s">
        <v>47</v>
      </c>
      <c r="D5457" s="92" t="s">
        <v>47</v>
      </c>
      <c r="E5457" s="92" t="s">
        <v>36</v>
      </c>
      <c r="F5457" s="92" t="s">
        <v>34</v>
      </c>
      <c r="G5457" s="92" t="s">
        <v>97</v>
      </c>
      <c r="H5457" s="92" t="s">
        <v>94</v>
      </c>
      <c r="I5457" s="89" t="s">
        <v>196</v>
      </c>
      <c r="L5457" s="98">
        <f>L5241+(L5313*'Emission factors'!$H$16)+('Emission factors'!$H$17*'GHG Estimation'!L5385)</f>
        <v>0</v>
      </c>
      <c r="M5457" s="98">
        <f>M5241+(M5313*'Emission factors'!$H$16)+('Emission factors'!$H$17*'GHG Estimation'!M5385)</f>
        <v>0</v>
      </c>
      <c r="N5457" s="98">
        <f>N5241+(N5313*'Emission factors'!$H$16)+('Emission factors'!$H$17*'GHG Estimation'!N5385)</f>
        <v>0</v>
      </c>
      <c r="O5457" s="98">
        <f>O5241+(O5313*'Emission factors'!$H$16)+('Emission factors'!$H$17*'GHG Estimation'!O5385)</f>
        <v>0</v>
      </c>
      <c r="P5457" s="98">
        <f>P5241+(P5313*'Emission factors'!$H$16)+('Emission factors'!$H$17*'GHG Estimation'!P5385)</f>
        <v>0</v>
      </c>
      <c r="Q5457" s="98">
        <f>Q5241+(Q5313*'Emission factors'!$H$16)+('Emission factors'!$H$17*'GHG Estimation'!Q5385)</f>
        <v>0</v>
      </c>
      <c r="R5457" s="98">
        <f>R5241+(R5313*'Emission factors'!$H$16)+('Emission factors'!$H$17*'GHG Estimation'!R5385)</f>
        <v>0</v>
      </c>
      <c r="S5457" s="98">
        <f>S5241+(S5313*'Emission factors'!$H$16)+('Emission factors'!$H$17*'GHG Estimation'!S5385)</f>
        <v>0</v>
      </c>
      <c r="T5457" s="98">
        <f>T5241+(T5313*'Emission factors'!$H$16)+('Emission factors'!$H$17*'GHG Estimation'!T5385)</f>
        <v>0</v>
      </c>
      <c r="U5457" s="98">
        <f>U5241+(U5313*'Emission factors'!$H$16)+('Emission factors'!$H$17*'GHG Estimation'!U5385)</f>
        <v>0</v>
      </c>
    </row>
    <row r="5458" spans="1:21" x14ac:dyDescent="0.25">
      <c r="A5458" s="92" t="s">
        <v>11</v>
      </c>
      <c r="B5458" s="92" t="s">
        <v>12</v>
      </c>
      <c r="C5458" s="92" t="s">
        <v>47</v>
      </c>
      <c r="D5458" s="92" t="s">
        <v>47</v>
      </c>
      <c r="E5458" s="92" t="s">
        <v>36</v>
      </c>
      <c r="F5458" s="92" t="s">
        <v>34</v>
      </c>
      <c r="G5458" s="92" t="s">
        <v>97</v>
      </c>
      <c r="H5458" s="92" t="s">
        <v>94</v>
      </c>
      <c r="I5458" s="89" t="s">
        <v>197</v>
      </c>
      <c r="L5458" s="98">
        <f>L5242+(L5314*'Emission factors'!$H$16)+('Emission factors'!$H$17*'GHG Estimation'!L5386)</f>
        <v>24605.413774248216</v>
      </c>
      <c r="M5458" s="98">
        <f>M5242+(M5314*'Emission factors'!$H$16)+('Emission factors'!$H$17*'GHG Estimation'!M5386)</f>
        <v>22049.176179147886</v>
      </c>
      <c r="N5458" s="98">
        <f>N5242+(N5314*'Emission factors'!$H$16)+('Emission factors'!$H$17*'GHG Estimation'!N5386)</f>
        <v>19170.790894765581</v>
      </c>
      <c r="O5458" s="98">
        <f>O5242+(O5314*'Emission factors'!$H$16)+('Emission factors'!$H$17*'GHG Estimation'!O5386)</f>
        <v>16455.846226985217</v>
      </c>
      <c r="P5458" s="98">
        <f>P5242+(P5314*'Emission factors'!$H$16)+('Emission factors'!$H$17*'GHG Estimation'!P5386)</f>
        <v>13936.590300148579</v>
      </c>
      <c r="Q5458" s="98">
        <f>Q5242+(Q5314*'Emission factors'!$H$16)+('Emission factors'!$H$17*'GHG Estimation'!Q5386)</f>
        <v>11632.863821886036</v>
      </c>
      <c r="R5458" s="98">
        <f>R5242+(R5314*'Emission factors'!$H$16)+('Emission factors'!$H$17*'GHG Estimation'!R5386)</f>
        <v>9332.5691965182086</v>
      </c>
      <c r="S5458" s="98">
        <f>S5242+(S5314*'Emission factors'!$H$16)+('Emission factors'!$H$17*'GHG Estimation'!S5386)</f>
        <v>7253.0659468660579</v>
      </c>
      <c r="T5458" s="98">
        <f>T5242+(T5314*'Emission factors'!$H$16)+('Emission factors'!$H$17*'GHG Estimation'!T5386)</f>
        <v>5513.1947450232792</v>
      </c>
      <c r="U5458" s="98">
        <f>U5242+(U5314*'Emission factors'!$H$16)+('Emission factors'!$H$17*'GHG Estimation'!U5386)</f>
        <v>4228.5964199965947</v>
      </c>
    </row>
    <row r="5459" spans="1:21" x14ac:dyDescent="0.25">
      <c r="A5459" s="92" t="s">
        <v>11</v>
      </c>
      <c r="B5459" s="92" t="s">
        <v>12</v>
      </c>
      <c r="C5459" s="92" t="s">
        <v>47</v>
      </c>
      <c r="D5459" s="92" t="s">
        <v>47</v>
      </c>
      <c r="E5459" s="92" t="s">
        <v>36</v>
      </c>
      <c r="F5459" s="92" t="s">
        <v>34</v>
      </c>
      <c r="G5459" s="92" t="s">
        <v>97</v>
      </c>
      <c r="H5459" s="92" t="s">
        <v>94</v>
      </c>
      <c r="I5459" s="89" t="s">
        <v>229</v>
      </c>
      <c r="L5459" s="98">
        <f>L5243+(L5315*'Emission factors'!$H$16)+('Emission factors'!$H$17*'GHG Estimation'!L5387)</f>
        <v>0</v>
      </c>
      <c r="M5459" s="98">
        <f>M5243+(M5315*'Emission factors'!$H$16)+('Emission factors'!$H$17*'GHG Estimation'!M5387)</f>
        <v>0</v>
      </c>
      <c r="N5459" s="98">
        <f>N5243+(N5315*'Emission factors'!$H$16)+('Emission factors'!$H$17*'GHG Estimation'!N5387)</f>
        <v>0</v>
      </c>
      <c r="O5459" s="98">
        <f>O5243+(O5315*'Emission factors'!$H$16)+('Emission factors'!$H$17*'GHG Estimation'!O5387)</f>
        <v>0</v>
      </c>
      <c r="P5459" s="98">
        <f>P5243+(P5315*'Emission factors'!$H$16)+('Emission factors'!$H$17*'GHG Estimation'!P5387)</f>
        <v>0</v>
      </c>
      <c r="Q5459" s="98">
        <f>Q5243+(Q5315*'Emission factors'!$H$16)+('Emission factors'!$H$17*'GHG Estimation'!Q5387)</f>
        <v>0</v>
      </c>
      <c r="R5459" s="98">
        <f>R5243+(R5315*'Emission factors'!$H$16)+('Emission factors'!$H$17*'GHG Estimation'!R5387)</f>
        <v>0</v>
      </c>
      <c r="S5459" s="98">
        <f>S5243+(S5315*'Emission factors'!$H$16)+('Emission factors'!$H$17*'GHG Estimation'!S5387)</f>
        <v>0</v>
      </c>
      <c r="T5459" s="98">
        <f>T5243+(T5315*'Emission factors'!$H$16)+('Emission factors'!$H$17*'GHG Estimation'!T5387)</f>
        <v>0</v>
      </c>
      <c r="U5459" s="98">
        <f>U5243+(U5315*'Emission factors'!$H$16)+('Emission factors'!$H$17*'GHG Estimation'!U5387)</f>
        <v>0</v>
      </c>
    </row>
    <row r="5460" spans="1:21" x14ac:dyDescent="0.25">
      <c r="A5460" s="92" t="s">
        <v>11</v>
      </c>
      <c r="B5460" s="92" t="s">
        <v>12</v>
      </c>
      <c r="C5460" s="92" t="s">
        <v>47</v>
      </c>
      <c r="D5460" s="92" t="s">
        <v>47</v>
      </c>
      <c r="E5460" s="92" t="s">
        <v>36</v>
      </c>
      <c r="F5460" s="92" t="s">
        <v>34</v>
      </c>
      <c r="G5460" s="92" t="s">
        <v>97</v>
      </c>
      <c r="H5460" s="92" t="s">
        <v>94</v>
      </c>
      <c r="I5460" s="89" t="s">
        <v>198</v>
      </c>
      <c r="L5460" s="98">
        <f>L5244+(L5316*'Emission factors'!$H$16)+('Emission factors'!$H$17*'GHG Estimation'!L5388)</f>
        <v>0</v>
      </c>
      <c r="M5460" s="98">
        <f>M5244+(M5316*'Emission factors'!$H$16)+('Emission factors'!$H$17*'GHG Estimation'!M5388)</f>
        <v>0</v>
      </c>
      <c r="N5460" s="98">
        <f>N5244+(N5316*'Emission factors'!$H$16)+('Emission factors'!$H$17*'GHG Estimation'!N5388)</f>
        <v>0</v>
      </c>
      <c r="O5460" s="98">
        <f>O5244+(O5316*'Emission factors'!$H$16)+('Emission factors'!$H$17*'GHG Estimation'!O5388)</f>
        <v>0</v>
      </c>
      <c r="P5460" s="98">
        <f>P5244+(P5316*'Emission factors'!$H$16)+('Emission factors'!$H$17*'GHG Estimation'!P5388)</f>
        <v>0</v>
      </c>
      <c r="Q5460" s="98">
        <f>Q5244+(Q5316*'Emission factors'!$H$16)+('Emission factors'!$H$17*'GHG Estimation'!Q5388)</f>
        <v>0</v>
      </c>
      <c r="R5460" s="98">
        <f>R5244+(R5316*'Emission factors'!$H$16)+('Emission factors'!$H$17*'GHG Estimation'!R5388)</f>
        <v>0</v>
      </c>
      <c r="S5460" s="98">
        <f>S5244+(S5316*'Emission factors'!$H$16)+('Emission factors'!$H$17*'GHG Estimation'!S5388)</f>
        <v>0</v>
      </c>
      <c r="T5460" s="98">
        <f>T5244+(T5316*'Emission factors'!$H$16)+('Emission factors'!$H$17*'GHG Estimation'!T5388)</f>
        <v>0</v>
      </c>
      <c r="U5460" s="98">
        <f>U5244+(U5316*'Emission factors'!$H$16)+('Emission factors'!$H$17*'GHG Estimation'!U5388)</f>
        <v>0</v>
      </c>
    </row>
    <row r="5461" spans="1:21" x14ac:dyDescent="0.25">
      <c r="A5461" s="92" t="s">
        <v>11</v>
      </c>
      <c r="B5461" s="92" t="s">
        <v>12</v>
      </c>
      <c r="C5461" s="92" t="s">
        <v>47</v>
      </c>
      <c r="D5461" s="92" t="s">
        <v>47</v>
      </c>
      <c r="E5461" s="92" t="s">
        <v>36</v>
      </c>
      <c r="F5461" s="92" t="s">
        <v>34</v>
      </c>
      <c r="G5461" s="92" t="s">
        <v>97</v>
      </c>
      <c r="H5461" s="92" t="s">
        <v>94</v>
      </c>
      <c r="I5461" s="89" t="s">
        <v>231</v>
      </c>
      <c r="L5461" s="98">
        <f>L5245+(L5317*'Emission factors'!$H$16)+('Emission factors'!$H$17*'GHG Estimation'!L5389)</f>
        <v>0</v>
      </c>
      <c r="M5461" s="98">
        <f>M5245+(M5317*'Emission factors'!$H$16)+('Emission factors'!$H$17*'GHG Estimation'!M5389)</f>
        <v>0</v>
      </c>
      <c r="N5461" s="98">
        <f>N5245+(N5317*'Emission factors'!$H$16)+('Emission factors'!$H$17*'GHG Estimation'!N5389)</f>
        <v>0</v>
      </c>
      <c r="O5461" s="98">
        <f>O5245+(O5317*'Emission factors'!$H$16)+('Emission factors'!$H$17*'GHG Estimation'!O5389)</f>
        <v>0</v>
      </c>
      <c r="P5461" s="98">
        <f>P5245+(P5317*'Emission factors'!$H$16)+('Emission factors'!$H$17*'GHG Estimation'!P5389)</f>
        <v>0</v>
      </c>
      <c r="Q5461" s="98">
        <f>Q5245+(Q5317*'Emission factors'!$H$16)+('Emission factors'!$H$17*'GHG Estimation'!Q5389)</f>
        <v>0</v>
      </c>
      <c r="R5461" s="98">
        <f>R5245+(R5317*'Emission factors'!$H$16)+('Emission factors'!$H$17*'GHG Estimation'!R5389)</f>
        <v>0</v>
      </c>
      <c r="S5461" s="98">
        <f>S5245+(S5317*'Emission factors'!$H$16)+('Emission factors'!$H$17*'GHG Estimation'!S5389)</f>
        <v>0</v>
      </c>
      <c r="T5461" s="98">
        <f>T5245+(T5317*'Emission factors'!$H$16)+('Emission factors'!$H$17*'GHG Estimation'!T5389)</f>
        <v>0</v>
      </c>
      <c r="U5461" s="98">
        <f>U5245+(U5317*'Emission factors'!$H$16)+('Emission factors'!$H$17*'GHG Estimation'!U5389)</f>
        <v>0</v>
      </c>
    </row>
    <row r="5462" spans="1:21" x14ac:dyDescent="0.25">
      <c r="A5462" s="92" t="s">
        <v>11</v>
      </c>
      <c r="B5462" s="92" t="s">
        <v>12</v>
      </c>
      <c r="C5462" s="92" t="s">
        <v>47</v>
      </c>
      <c r="D5462" s="92" t="s">
        <v>47</v>
      </c>
      <c r="E5462" s="92" t="s">
        <v>36</v>
      </c>
      <c r="F5462" s="92" t="s">
        <v>34</v>
      </c>
      <c r="G5462" s="92" t="s">
        <v>97</v>
      </c>
      <c r="H5462" s="92" t="s">
        <v>94</v>
      </c>
      <c r="I5462" s="92" t="s">
        <v>230</v>
      </c>
      <c r="L5462" s="98">
        <f>L5246+(L5318*'Emission factors'!$H$16)+('Emission factors'!$H$17*'GHG Estimation'!L5390)</f>
        <v>0</v>
      </c>
      <c r="M5462" s="98">
        <f>M5246+(M5318*'Emission factors'!$H$16)+('Emission factors'!$H$17*'GHG Estimation'!M5390)</f>
        <v>0</v>
      </c>
      <c r="N5462" s="98">
        <f>N5246+(N5318*'Emission factors'!$H$16)+('Emission factors'!$H$17*'GHG Estimation'!N5390)</f>
        <v>0</v>
      </c>
      <c r="O5462" s="98">
        <f>O5246+(O5318*'Emission factors'!$H$16)+('Emission factors'!$H$17*'GHG Estimation'!O5390)</f>
        <v>0</v>
      </c>
      <c r="P5462" s="98">
        <f>P5246+(P5318*'Emission factors'!$H$16)+('Emission factors'!$H$17*'GHG Estimation'!P5390)</f>
        <v>0</v>
      </c>
      <c r="Q5462" s="98">
        <f>Q5246+(Q5318*'Emission factors'!$H$16)+('Emission factors'!$H$17*'GHG Estimation'!Q5390)</f>
        <v>0</v>
      </c>
      <c r="R5462" s="98">
        <f>R5246+(R5318*'Emission factors'!$H$16)+('Emission factors'!$H$17*'GHG Estimation'!R5390)</f>
        <v>0</v>
      </c>
      <c r="S5462" s="98">
        <f>S5246+(S5318*'Emission factors'!$H$16)+('Emission factors'!$H$17*'GHG Estimation'!S5390)</f>
        <v>0</v>
      </c>
      <c r="T5462" s="98">
        <f>T5246+(T5318*'Emission factors'!$H$16)+('Emission factors'!$H$17*'GHG Estimation'!T5390)</f>
        <v>0</v>
      </c>
      <c r="U5462" s="98">
        <f>U5246+(U5318*'Emission factors'!$H$16)+('Emission factors'!$H$17*'GHG Estimation'!U5390)</f>
        <v>0</v>
      </c>
    </row>
    <row r="5463" spans="1:21" x14ac:dyDescent="0.25">
      <c r="A5463" s="92" t="s">
        <v>11</v>
      </c>
      <c r="B5463" s="92" t="s">
        <v>12</v>
      </c>
      <c r="C5463" s="92" t="s">
        <v>47</v>
      </c>
      <c r="D5463" s="92" t="s">
        <v>47</v>
      </c>
      <c r="E5463" s="92" t="s">
        <v>36</v>
      </c>
      <c r="F5463" s="92" t="s">
        <v>34</v>
      </c>
      <c r="G5463" s="92" t="s">
        <v>97</v>
      </c>
      <c r="H5463" s="92" t="s">
        <v>94</v>
      </c>
      <c r="I5463" s="88" t="s">
        <v>232</v>
      </c>
      <c r="L5463" s="98">
        <f>L5247+(L5319*'Emission factors'!$H$16)+('Emission factors'!$H$17*'GHG Estimation'!L5391)</f>
        <v>36943.681244483181</v>
      </c>
      <c r="M5463" s="98">
        <f>M5247+(M5319*'Emission factors'!$H$16)+('Emission factors'!$H$17*'GHG Estimation'!M5391)</f>
        <v>36453.528554620498</v>
      </c>
      <c r="N5463" s="98">
        <f>N5247+(N5319*'Emission factors'!$H$16)+('Emission factors'!$H$17*'GHG Estimation'!N5391)</f>
        <v>34943.090408094416</v>
      </c>
      <c r="O5463" s="98">
        <f>O5247+(O5319*'Emission factors'!$H$16)+('Emission factors'!$H$17*'GHG Estimation'!O5391)</f>
        <v>33068.303528076314</v>
      </c>
      <c r="P5463" s="98">
        <f>P5247+(P5319*'Emission factors'!$H$16)+('Emission factors'!$H$17*'GHG Estimation'!P5391)</f>
        <v>30875.335320193553</v>
      </c>
      <c r="Q5463" s="98">
        <f>Q5247+(Q5319*'Emission factors'!$H$16)+('Emission factors'!$H$17*'GHG Estimation'!Q5391)</f>
        <v>28411.511420855135</v>
      </c>
      <c r="R5463" s="98">
        <f>R5247+(R5319*'Emission factors'!$H$16)+('Emission factors'!$H$17*'GHG Estimation'!R5391)</f>
        <v>28565.892357478984</v>
      </c>
      <c r="S5463" s="98">
        <f>S5247+(S5319*'Emission factors'!$H$16)+('Emission factors'!$H$17*'GHG Estimation'!S5391)</f>
        <v>29100.138712537231</v>
      </c>
      <c r="T5463" s="98">
        <f>T5247+(T5319*'Emission factors'!$H$16)+('Emission factors'!$H$17*'GHG Estimation'!T5391)</f>
        <v>28998.363744357892</v>
      </c>
      <c r="U5463" s="98">
        <f>U5247+(U5319*'Emission factors'!$H$16)+('Emission factors'!$H$17*'GHG Estimation'!U5391)</f>
        <v>29227.453553651492</v>
      </c>
    </row>
    <row r="5464" spans="1:21" x14ac:dyDescent="0.25">
      <c r="A5464" s="92" t="s">
        <v>11</v>
      </c>
      <c r="B5464" s="92" t="s">
        <v>12</v>
      </c>
      <c r="C5464" s="92" t="s">
        <v>47</v>
      </c>
      <c r="D5464" s="92" t="s">
        <v>47</v>
      </c>
      <c r="E5464" s="92" t="s">
        <v>36</v>
      </c>
      <c r="F5464" s="92" t="s">
        <v>34</v>
      </c>
      <c r="G5464" s="92" t="s">
        <v>97</v>
      </c>
      <c r="H5464" s="92" t="s">
        <v>94</v>
      </c>
      <c r="I5464" s="89" t="s">
        <v>225</v>
      </c>
      <c r="L5464" s="98">
        <f>L5248+(L5320*'Emission factors'!$H$16)+('Emission factors'!$H$17*'GHG Estimation'!L5392)</f>
        <v>17594.044203679186</v>
      </c>
      <c r="M5464" s="98">
        <f>M5248+(M5320*'Emission factors'!$H$16)+('Emission factors'!$H$17*'GHG Estimation'!M5392)</f>
        <v>16787.231289854466</v>
      </c>
      <c r="N5464" s="98">
        <f>N5248+(N5320*'Emission factors'!$H$16)+('Emission factors'!$H$17*'GHG Estimation'!N5392)</f>
        <v>15553.594009401386</v>
      </c>
      <c r="O5464" s="98">
        <f>O5248+(O5320*'Emission factors'!$H$16)+('Emission factors'!$H$17*'GHG Estimation'!O5392)</f>
        <v>14226.975089200843</v>
      </c>
      <c r="P5464" s="98">
        <f>P5248+(P5320*'Emission factors'!$H$16)+('Emission factors'!$H$17*'GHG Estimation'!P5392)</f>
        <v>12839.435920795322</v>
      </c>
      <c r="Q5464" s="98">
        <f>Q5248+(Q5320*'Emission factors'!$H$16)+('Emission factors'!$H$17*'GHG Estimation'!Q5392)</f>
        <v>11419.99621657466</v>
      </c>
      <c r="R5464" s="98">
        <f>R5248+(R5320*'Emission factors'!$H$16)+('Emission factors'!$H$17*'GHG Estimation'!R5392)</f>
        <v>10224.890389042692</v>
      </c>
      <c r="S5464" s="98">
        <f>S5248+(S5320*'Emission factors'!$H$16)+('Emission factors'!$H$17*'GHG Estimation'!S5392)</f>
        <v>9028.7943216194562</v>
      </c>
      <c r="T5464" s="98">
        <f>T5248+(T5320*'Emission factors'!$H$16)+('Emission factors'!$H$17*'GHG Estimation'!T5392)</f>
        <v>7798.2358274687549</v>
      </c>
      <c r="U5464" s="98">
        <f>U5248+(U5320*'Emission factors'!$H$16)+('Emission factors'!$H$17*'GHG Estimation'!U5392)</f>
        <v>6804.1638693584537</v>
      </c>
    </row>
    <row r="5465" spans="1:21" x14ac:dyDescent="0.25">
      <c r="A5465" s="92" t="s">
        <v>11</v>
      </c>
      <c r="B5465" s="92" t="s">
        <v>12</v>
      </c>
      <c r="C5465" s="92" t="s">
        <v>47</v>
      </c>
      <c r="D5465" s="92" t="s">
        <v>47</v>
      </c>
      <c r="E5465" s="92" t="s">
        <v>36</v>
      </c>
      <c r="F5465" s="92" t="s">
        <v>34</v>
      </c>
      <c r="G5465" s="92" t="s">
        <v>97</v>
      </c>
      <c r="H5465" s="92" t="s">
        <v>94</v>
      </c>
      <c r="I5465" s="89" t="s">
        <v>205</v>
      </c>
      <c r="L5465" s="98">
        <f>L5249+(L5321*'Emission factors'!$H$16)+('Emission factors'!$H$17*'GHG Estimation'!L5393)</f>
        <v>0</v>
      </c>
      <c r="M5465" s="98">
        <f>M5249+(M5321*'Emission factors'!$H$16)+('Emission factors'!$H$17*'GHG Estimation'!M5393)</f>
        <v>0</v>
      </c>
      <c r="N5465" s="98">
        <f>N5249+(N5321*'Emission factors'!$H$16)+('Emission factors'!$H$17*'GHG Estimation'!N5393)</f>
        <v>0</v>
      </c>
      <c r="O5465" s="98">
        <f>O5249+(O5321*'Emission factors'!$H$16)+('Emission factors'!$H$17*'GHG Estimation'!O5393)</f>
        <v>0</v>
      </c>
      <c r="P5465" s="98">
        <f>P5249+(P5321*'Emission factors'!$H$16)+('Emission factors'!$H$17*'GHG Estimation'!P5393)</f>
        <v>0</v>
      </c>
      <c r="Q5465" s="98">
        <f>Q5249+(Q5321*'Emission factors'!$H$16)+('Emission factors'!$H$17*'GHG Estimation'!Q5393)</f>
        <v>0</v>
      </c>
      <c r="R5465" s="98">
        <f>R5249+(R5321*'Emission factors'!$H$16)+('Emission factors'!$H$17*'GHG Estimation'!R5393)</f>
        <v>0</v>
      </c>
      <c r="S5465" s="98">
        <f>S5249+(S5321*'Emission factors'!$H$16)+('Emission factors'!$H$17*'GHG Estimation'!S5393)</f>
        <v>0</v>
      </c>
      <c r="T5465" s="98">
        <f>T5249+(T5321*'Emission factors'!$H$16)+('Emission factors'!$H$17*'GHG Estimation'!T5393)</f>
        <v>0</v>
      </c>
      <c r="U5465" s="98">
        <f>U5249+(U5321*'Emission factors'!$H$16)+('Emission factors'!$H$17*'GHG Estimation'!U5393)</f>
        <v>0</v>
      </c>
    </row>
    <row r="5466" spans="1:21" x14ac:dyDescent="0.25">
      <c r="A5466" s="92" t="s">
        <v>11</v>
      </c>
      <c r="B5466" s="92" t="s">
        <v>12</v>
      </c>
      <c r="C5466" s="92" t="s">
        <v>47</v>
      </c>
      <c r="D5466" s="92" t="s">
        <v>47</v>
      </c>
      <c r="E5466" s="92" t="s">
        <v>36</v>
      </c>
      <c r="F5466" s="92" t="s">
        <v>34</v>
      </c>
      <c r="G5466" s="92" t="s">
        <v>97</v>
      </c>
      <c r="H5466" s="92" t="s">
        <v>94</v>
      </c>
      <c r="I5466" s="89" t="s">
        <v>204</v>
      </c>
      <c r="L5466" s="98">
        <f>L5250+(L5322*'Emission factors'!$H$16)+('Emission factors'!$H$17*'GHG Estimation'!L5394)</f>
        <v>0</v>
      </c>
      <c r="M5466" s="98">
        <f>M5250+(M5322*'Emission factors'!$H$16)+('Emission factors'!$H$17*'GHG Estimation'!M5394)</f>
        <v>0</v>
      </c>
      <c r="N5466" s="98">
        <f>N5250+(N5322*'Emission factors'!$H$16)+('Emission factors'!$H$17*'GHG Estimation'!N5394)</f>
        <v>0</v>
      </c>
      <c r="O5466" s="98">
        <f>O5250+(O5322*'Emission factors'!$H$16)+('Emission factors'!$H$17*'GHG Estimation'!O5394)</f>
        <v>0</v>
      </c>
      <c r="P5466" s="98">
        <f>P5250+(P5322*'Emission factors'!$H$16)+('Emission factors'!$H$17*'GHG Estimation'!P5394)</f>
        <v>0</v>
      </c>
      <c r="Q5466" s="98">
        <f>Q5250+(Q5322*'Emission factors'!$H$16)+('Emission factors'!$H$17*'GHG Estimation'!Q5394)</f>
        <v>0</v>
      </c>
      <c r="R5466" s="98">
        <f>R5250+(R5322*'Emission factors'!$H$16)+('Emission factors'!$H$17*'GHG Estimation'!R5394)</f>
        <v>0</v>
      </c>
      <c r="S5466" s="98">
        <f>S5250+(S5322*'Emission factors'!$H$16)+('Emission factors'!$H$17*'GHG Estimation'!S5394)</f>
        <v>0</v>
      </c>
      <c r="T5466" s="98">
        <f>T5250+(T5322*'Emission factors'!$H$16)+('Emission factors'!$H$17*'GHG Estimation'!T5394)</f>
        <v>0</v>
      </c>
      <c r="U5466" s="98">
        <f>U5250+(U5322*'Emission factors'!$H$16)+('Emission factors'!$H$17*'GHG Estimation'!U5394)</f>
        <v>0</v>
      </c>
    </row>
    <row r="5467" spans="1:21" x14ac:dyDescent="0.25">
      <c r="A5467" s="92" t="s">
        <v>11</v>
      </c>
      <c r="B5467" s="92" t="s">
        <v>12</v>
      </c>
      <c r="C5467" s="92" t="s">
        <v>47</v>
      </c>
      <c r="D5467" s="92" t="s">
        <v>47</v>
      </c>
      <c r="E5467" s="92" t="s">
        <v>36</v>
      </c>
      <c r="F5467" s="92" t="s">
        <v>34</v>
      </c>
      <c r="G5467" s="92" t="s">
        <v>97</v>
      </c>
      <c r="H5467" s="92" t="s">
        <v>94</v>
      </c>
      <c r="I5467" s="89" t="s">
        <v>228</v>
      </c>
      <c r="L5467" s="98">
        <f>L5251+(L5323*'Emission factors'!$H$16)+('Emission factors'!$H$17*'GHG Estimation'!L5395)</f>
        <v>0</v>
      </c>
      <c r="M5467" s="98">
        <f>M5251+(M5323*'Emission factors'!$H$16)+('Emission factors'!$H$17*'GHG Estimation'!M5395)</f>
        <v>0</v>
      </c>
      <c r="N5467" s="98">
        <f>N5251+(N5323*'Emission factors'!$H$16)+('Emission factors'!$H$17*'GHG Estimation'!N5395)</f>
        <v>0</v>
      </c>
      <c r="O5467" s="98">
        <f>O5251+(O5323*'Emission factors'!$H$16)+('Emission factors'!$H$17*'GHG Estimation'!O5395)</f>
        <v>0</v>
      </c>
      <c r="P5467" s="98">
        <f>P5251+(P5323*'Emission factors'!$H$16)+('Emission factors'!$H$17*'GHG Estimation'!P5395)</f>
        <v>0</v>
      </c>
      <c r="Q5467" s="98">
        <f>Q5251+(Q5323*'Emission factors'!$H$16)+('Emission factors'!$H$17*'GHG Estimation'!Q5395)</f>
        <v>0</v>
      </c>
      <c r="R5467" s="98">
        <f>R5251+(R5323*'Emission factors'!$H$16)+('Emission factors'!$H$17*'GHG Estimation'!R5395)</f>
        <v>0</v>
      </c>
      <c r="S5467" s="98">
        <f>S5251+(S5323*'Emission factors'!$H$16)+('Emission factors'!$H$17*'GHG Estimation'!S5395)</f>
        <v>0</v>
      </c>
      <c r="T5467" s="98">
        <f>T5251+(T5323*'Emission factors'!$H$16)+('Emission factors'!$H$17*'GHG Estimation'!T5395)</f>
        <v>0</v>
      </c>
      <c r="U5467" s="98">
        <f>U5251+(U5323*'Emission factors'!$H$16)+('Emission factors'!$H$17*'GHG Estimation'!U5395)</f>
        <v>0</v>
      </c>
    </row>
    <row r="5468" spans="1:21" x14ac:dyDescent="0.25">
      <c r="A5468" s="92" t="s">
        <v>11</v>
      </c>
      <c r="B5468" s="92" t="s">
        <v>12</v>
      </c>
      <c r="C5468" s="92" t="s">
        <v>47</v>
      </c>
      <c r="D5468" s="92" t="s">
        <v>47</v>
      </c>
      <c r="E5468" s="92" t="s">
        <v>36</v>
      </c>
      <c r="F5468" s="92" t="s">
        <v>34</v>
      </c>
      <c r="G5468" s="92" t="s">
        <v>97</v>
      </c>
      <c r="H5468" s="92" t="s">
        <v>94</v>
      </c>
      <c r="I5468" s="89" t="s">
        <v>202</v>
      </c>
      <c r="L5468" s="98">
        <f>L5252+(L5324*'Emission factors'!$H$16)+('Emission factors'!$H$17*'GHG Estimation'!L5396)</f>
        <v>182560.43733218813</v>
      </c>
      <c r="M5468" s="98">
        <f>M5252+(M5324*'Emission factors'!$H$16)+('Emission factors'!$H$17*'GHG Estimation'!M5396)</f>
        <v>188895.2245638062</v>
      </c>
      <c r="N5468" s="98">
        <f>N5252+(N5324*'Emission factors'!$H$16)+('Emission factors'!$H$17*'GHG Estimation'!N5396)</f>
        <v>189981.93050194343</v>
      </c>
      <c r="O5468" s="98">
        <f>O5252+(O5324*'Emission factors'!$H$16)+('Emission factors'!$H$17*'GHG Estimation'!O5396)</f>
        <v>188638.66647845894</v>
      </c>
      <c r="P5468" s="98">
        <f>P5252+(P5324*'Emission factors'!$H$16)+('Emission factors'!$H$17*'GHG Estimation'!P5396)</f>
        <v>184797.02367847279</v>
      </c>
      <c r="Q5468" s="98">
        <f>Q5252+(Q5324*'Emission factors'!$H$16)+('Emission factors'!$H$17*'GHG Estimation'!Q5396)</f>
        <v>178417.27289529354</v>
      </c>
      <c r="R5468" s="98">
        <f>R5252+(R5324*'Emission factors'!$H$16)+('Emission factors'!$H$17*'GHG Estimation'!R5396)</f>
        <v>166984.12300462258</v>
      </c>
      <c r="S5468" s="98">
        <f>S5252+(S5324*'Emission factors'!$H$16)+('Emission factors'!$H$17*'GHG Estimation'!S5396)</f>
        <v>152024.79273284183</v>
      </c>
      <c r="T5468" s="98">
        <f>T5252+(T5324*'Emission factors'!$H$16)+('Emission factors'!$H$17*'GHG Estimation'!T5396)</f>
        <v>135380.78388908124</v>
      </c>
      <c r="U5468" s="98">
        <f>U5252+(U5324*'Emission factors'!$H$16)+('Emission factors'!$H$17*'GHG Estimation'!U5396)</f>
        <v>121822.39411200465</v>
      </c>
    </row>
    <row r="5469" spans="1:21" x14ac:dyDescent="0.25">
      <c r="A5469" s="92" t="s">
        <v>11</v>
      </c>
      <c r="B5469" s="92" t="s">
        <v>12</v>
      </c>
      <c r="C5469" s="92" t="s">
        <v>47</v>
      </c>
      <c r="D5469" s="92" t="s">
        <v>47</v>
      </c>
      <c r="E5469" s="92" t="s">
        <v>36</v>
      </c>
      <c r="F5469" s="92" t="s">
        <v>34</v>
      </c>
      <c r="G5469" s="92" t="s">
        <v>97</v>
      </c>
      <c r="H5469" s="92" t="s">
        <v>94</v>
      </c>
      <c r="I5469" s="89" t="s">
        <v>190</v>
      </c>
      <c r="L5469" s="98">
        <f>L5253+(L5325*'Emission factors'!$H$16)+('Emission factors'!$H$17*'GHG Estimation'!L5397)</f>
        <v>0</v>
      </c>
      <c r="M5469" s="98">
        <f>M5253+(M5325*'Emission factors'!$H$16)+('Emission factors'!$H$17*'GHG Estimation'!M5397)</f>
        <v>0</v>
      </c>
      <c r="N5469" s="98">
        <f>N5253+(N5325*'Emission factors'!$H$16)+('Emission factors'!$H$17*'GHG Estimation'!N5397)</f>
        <v>0</v>
      </c>
      <c r="O5469" s="98">
        <f>O5253+(O5325*'Emission factors'!$H$16)+('Emission factors'!$H$17*'GHG Estimation'!O5397)</f>
        <v>0</v>
      </c>
      <c r="P5469" s="98">
        <f>P5253+(P5325*'Emission factors'!$H$16)+('Emission factors'!$H$17*'GHG Estimation'!P5397)</f>
        <v>0</v>
      </c>
      <c r="Q5469" s="98">
        <f>Q5253+(Q5325*'Emission factors'!$H$16)+('Emission factors'!$H$17*'GHG Estimation'!Q5397)</f>
        <v>0</v>
      </c>
      <c r="R5469" s="98">
        <f>R5253+(R5325*'Emission factors'!$H$16)+('Emission factors'!$H$17*'GHG Estimation'!R5397)</f>
        <v>0</v>
      </c>
      <c r="S5469" s="98">
        <f>S5253+(S5325*'Emission factors'!$H$16)+('Emission factors'!$H$17*'GHG Estimation'!S5397)</f>
        <v>0</v>
      </c>
      <c r="T5469" s="98">
        <f>T5253+(T5325*'Emission factors'!$H$16)+('Emission factors'!$H$17*'GHG Estimation'!T5397)</f>
        <v>0</v>
      </c>
      <c r="U5469" s="98">
        <f>U5253+(U5325*'Emission factors'!$H$16)+('Emission factors'!$H$17*'GHG Estimation'!U5397)</f>
        <v>0</v>
      </c>
    </row>
    <row r="5470" spans="1:21" x14ac:dyDescent="0.25">
      <c r="A5470" s="92" t="s">
        <v>11</v>
      </c>
      <c r="B5470" s="92" t="s">
        <v>12</v>
      </c>
      <c r="C5470" s="92" t="s">
        <v>47</v>
      </c>
      <c r="D5470" s="92" t="s">
        <v>47</v>
      </c>
      <c r="E5470" s="92" t="s">
        <v>36</v>
      </c>
      <c r="F5470" s="92" t="s">
        <v>34</v>
      </c>
      <c r="G5470" s="92" t="s">
        <v>97</v>
      </c>
      <c r="H5470" s="92" t="s">
        <v>94</v>
      </c>
      <c r="I5470" s="89" t="s">
        <v>210</v>
      </c>
      <c r="L5470" s="98">
        <f>L5254+(L5326*'Emission factors'!$H$16)+('Emission factors'!$H$17*'GHG Estimation'!L5398)</f>
        <v>0</v>
      </c>
      <c r="M5470" s="98">
        <f>M5254+(M5326*'Emission factors'!$H$16)+('Emission factors'!$H$17*'GHG Estimation'!M5398)</f>
        <v>0</v>
      </c>
      <c r="N5470" s="98">
        <f>N5254+(N5326*'Emission factors'!$H$16)+('Emission factors'!$H$17*'GHG Estimation'!N5398)</f>
        <v>0</v>
      </c>
      <c r="O5470" s="98">
        <f>O5254+(O5326*'Emission factors'!$H$16)+('Emission factors'!$H$17*'GHG Estimation'!O5398)</f>
        <v>0</v>
      </c>
      <c r="P5470" s="98">
        <f>P5254+(P5326*'Emission factors'!$H$16)+('Emission factors'!$H$17*'GHG Estimation'!P5398)</f>
        <v>0</v>
      </c>
      <c r="Q5470" s="98">
        <f>Q5254+(Q5326*'Emission factors'!$H$16)+('Emission factors'!$H$17*'GHG Estimation'!Q5398)</f>
        <v>0</v>
      </c>
      <c r="R5470" s="98">
        <f>R5254+(R5326*'Emission factors'!$H$16)+('Emission factors'!$H$17*'GHG Estimation'!R5398)</f>
        <v>0</v>
      </c>
      <c r="S5470" s="98">
        <f>S5254+(S5326*'Emission factors'!$H$16)+('Emission factors'!$H$17*'GHG Estimation'!S5398)</f>
        <v>0</v>
      </c>
      <c r="T5470" s="98">
        <f>T5254+(T5326*'Emission factors'!$H$16)+('Emission factors'!$H$17*'GHG Estimation'!T5398)</f>
        <v>0</v>
      </c>
      <c r="U5470" s="98">
        <f>U5254+(U5326*'Emission factors'!$H$16)+('Emission factors'!$H$17*'GHG Estimation'!U5398)</f>
        <v>0</v>
      </c>
    </row>
    <row r="5471" spans="1:21" x14ac:dyDescent="0.25">
      <c r="A5471" s="92" t="s">
        <v>11</v>
      </c>
      <c r="B5471" s="92" t="s">
        <v>12</v>
      </c>
      <c r="C5471" s="92" t="s">
        <v>47</v>
      </c>
      <c r="D5471" s="92" t="s">
        <v>47</v>
      </c>
      <c r="E5471" s="92" t="s">
        <v>36</v>
      </c>
      <c r="F5471" s="92" t="s">
        <v>34</v>
      </c>
      <c r="G5471" s="92" t="s">
        <v>97</v>
      </c>
      <c r="H5471" s="92" t="s">
        <v>94</v>
      </c>
      <c r="I5471" s="89" t="s">
        <v>199</v>
      </c>
      <c r="L5471" s="98">
        <f>L5255+(L5327*'Emission factors'!$H$16)+('Emission factors'!$H$17*'GHG Estimation'!L5399)</f>
        <v>0</v>
      </c>
      <c r="M5471" s="98">
        <f>M5255+(M5327*'Emission factors'!$H$16)+('Emission factors'!$H$17*'GHG Estimation'!M5399)</f>
        <v>0</v>
      </c>
      <c r="N5471" s="98">
        <f>N5255+(N5327*'Emission factors'!$H$16)+('Emission factors'!$H$17*'GHG Estimation'!N5399)</f>
        <v>0</v>
      </c>
      <c r="O5471" s="98">
        <f>O5255+(O5327*'Emission factors'!$H$16)+('Emission factors'!$H$17*'GHG Estimation'!O5399)</f>
        <v>0</v>
      </c>
      <c r="P5471" s="98">
        <f>P5255+(P5327*'Emission factors'!$H$16)+('Emission factors'!$H$17*'GHG Estimation'!P5399)</f>
        <v>0</v>
      </c>
      <c r="Q5471" s="98">
        <f>Q5255+(Q5327*'Emission factors'!$H$16)+('Emission factors'!$H$17*'GHG Estimation'!Q5399)</f>
        <v>0</v>
      </c>
      <c r="R5471" s="98">
        <f>R5255+(R5327*'Emission factors'!$H$16)+('Emission factors'!$H$17*'GHG Estimation'!R5399)</f>
        <v>0</v>
      </c>
      <c r="S5471" s="98">
        <f>S5255+(S5327*'Emission factors'!$H$16)+('Emission factors'!$H$17*'GHG Estimation'!S5399)</f>
        <v>0</v>
      </c>
      <c r="T5471" s="98">
        <f>T5255+(T5327*'Emission factors'!$H$16)+('Emission factors'!$H$17*'GHG Estimation'!T5399)</f>
        <v>0</v>
      </c>
      <c r="U5471" s="98">
        <f>U5255+(U5327*'Emission factors'!$H$16)+('Emission factors'!$H$17*'GHG Estimation'!U5399)</f>
        <v>0</v>
      </c>
    </row>
    <row r="5472" spans="1:21" x14ac:dyDescent="0.25">
      <c r="A5472" s="92" t="s">
        <v>11</v>
      </c>
      <c r="B5472" s="92" t="s">
        <v>12</v>
      </c>
      <c r="C5472" s="92" t="s">
        <v>47</v>
      </c>
      <c r="D5472" s="92" t="s">
        <v>47</v>
      </c>
      <c r="E5472" s="92" t="s">
        <v>36</v>
      </c>
      <c r="F5472" s="92" t="s">
        <v>34</v>
      </c>
      <c r="G5472" s="92" t="s">
        <v>97</v>
      </c>
      <c r="H5472" s="92" t="s">
        <v>94</v>
      </c>
      <c r="I5472" s="89" t="s">
        <v>233</v>
      </c>
      <c r="L5472" s="98">
        <f>L5256+(L5328*'Emission factors'!$H$16)+('Emission factors'!$H$17*'GHG Estimation'!L5400)</f>
        <v>0</v>
      </c>
      <c r="M5472" s="98">
        <f>M5256+(M5328*'Emission factors'!$H$16)+('Emission factors'!$H$17*'GHG Estimation'!M5400)</f>
        <v>0</v>
      </c>
      <c r="N5472" s="98">
        <f>N5256+(N5328*'Emission factors'!$H$16)+('Emission factors'!$H$17*'GHG Estimation'!N5400)</f>
        <v>0</v>
      </c>
      <c r="O5472" s="98">
        <f>O5256+(O5328*'Emission factors'!$H$16)+('Emission factors'!$H$17*'GHG Estimation'!O5400)</f>
        <v>0</v>
      </c>
      <c r="P5472" s="98">
        <f>P5256+(P5328*'Emission factors'!$H$16)+('Emission factors'!$H$17*'GHG Estimation'!P5400)</f>
        <v>0</v>
      </c>
      <c r="Q5472" s="98">
        <f>Q5256+(Q5328*'Emission factors'!$H$16)+('Emission factors'!$H$17*'GHG Estimation'!Q5400)</f>
        <v>0</v>
      </c>
      <c r="R5472" s="98">
        <f>R5256+(R5328*'Emission factors'!$H$16)+('Emission factors'!$H$17*'GHG Estimation'!R5400)</f>
        <v>0</v>
      </c>
      <c r="S5472" s="98">
        <f>S5256+(S5328*'Emission factors'!$H$16)+('Emission factors'!$H$17*'GHG Estimation'!S5400)</f>
        <v>0</v>
      </c>
      <c r="T5472" s="98">
        <f>T5256+(T5328*'Emission factors'!$H$16)+('Emission factors'!$H$17*'GHG Estimation'!T5400)</f>
        <v>0</v>
      </c>
      <c r="U5472" s="98">
        <f>U5256+(U5328*'Emission factors'!$H$16)+('Emission factors'!$H$17*'GHG Estimation'!U5400)</f>
        <v>0</v>
      </c>
    </row>
    <row r="5473" spans="1:21" x14ac:dyDescent="0.25">
      <c r="A5473" s="92" t="s">
        <v>11</v>
      </c>
      <c r="B5473" s="92" t="s">
        <v>12</v>
      </c>
      <c r="C5473" s="92" t="s">
        <v>47</v>
      </c>
      <c r="D5473" s="92" t="s">
        <v>47</v>
      </c>
      <c r="E5473" s="92" t="s">
        <v>36</v>
      </c>
      <c r="F5473" s="92" t="s">
        <v>34</v>
      </c>
      <c r="G5473" s="92" t="s">
        <v>97</v>
      </c>
      <c r="H5473" s="92" t="s">
        <v>94</v>
      </c>
      <c r="I5473" s="89" t="s">
        <v>200</v>
      </c>
      <c r="L5473" s="98">
        <f>L5257+(L5329*'Emission factors'!$H$16)+('Emission factors'!$H$17*'GHG Estimation'!L5401)</f>
        <v>15269.076376020474</v>
      </c>
      <c r="M5473" s="98">
        <f>M5257+(M5329*'Emission factors'!$H$16)+('Emission factors'!$H$17*'GHG Estimation'!M5401)</f>
        <v>16987.452515563953</v>
      </c>
      <c r="N5473" s="98">
        <f>N5257+(N5329*'Emission factors'!$H$16)+('Emission factors'!$H$17*'GHG Estimation'!N5401)</f>
        <v>18386.432806161956</v>
      </c>
      <c r="O5473" s="98">
        <f>O5257+(O5329*'Emission factors'!$H$16)+('Emission factors'!$H$17*'GHG Estimation'!O5401)</f>
        <v>19646.77066872159</v>
      </c>
      <c r="P5473" s="98">
        <f>P5257+(P5329*'Emission factors'!$H$16)+('Emission factors'!$H$17*'GHG Estimation'!P5401)</f>
        <v>20712.176899420938</v>
      </c>
      <c r="Q5473" s="98">
        <f>Q5257+(Q5329*'Emission factors'!$H$16)+('Emission factors'!$H$17*'GHG Estimation'!Q5401)</f>
        <v>21519.40340977296</v>
      </c>
      <c r="R5473" s="98">
        <f>R5257+(R5329*'Emission factors'!$H$16)+('Emission factors'!$H$17*'GHG Estimation'!R5401)</f>
        <v>21456.440694200148</v>
      </c>
      <c r="S5473" s="98">
        <f>S5257+(S5329*'Emission factors'!$H$16)+('Emission factors'!$H$17*'GHG Estimation'!S5401)</f>
        <v>20747.199633130604</v>
      </c>
      <c r="T5473" s="98">
        <f>T5257+(T5329*'Emission factors'!$H$16)+('Emission factors'!$H$17*'GHG Estimation'!T5401)</f>
        <v>19623.649419074729</v>
      </c>
      <c r="U5473" s="98">
        <f>U5257+(U5329*'Emission factors'!$H$16)+('Emission factors'!$H$17*'GHG Estimation'!U5401)</f>
        <v>18765.103120532513</v>
      </c>
    </row>
    <row r="5474" spans="1:21" x14ac:dyDescent="0.25">
      <c r="A5474" s="92" t="s">
        <v>11</v>
      </c>
      <c r="B5474" s="92" t="s">
        <v>12</v>
      </c>
      <c r="C5474" s="92" t="s">
        <v>47</v>
      </c>
      <c r="D5474" s="92" t="s">
        <v>47</v>
      </c>
      <c r="E5474" s="92" t="s">
        <v>41</v>
      </c>
      <c r="F5474" s="92" t="s">
        <v>34</v>
      </c>
      <c r="G5474" s="92" t="s">
        <v>97</v>
      </c>
      <c r="H5474" s="92" t="s">
        <v>94</v>
      </c>
      <c r="I5474" s="89" t="s">
        <v>227</v>
      </c>
      <c r="J5474" s="92" t="s">
        <v>47</v>
      </c>
      <c r="L5474" s="98">
        <f>L5258+(L5330*'Emission factors'!$H$16)+('Emission factors'!$H$17*'GHG Estimation'!L5402)</f>
        <v>8388.9148448646665</v>
      </c>
      <c r="M5474" s="98">
        <f>M5258+(M5330*'Emission factors'!$H$16)+('Emission factors'!$H$17*'GHG Estimation'!M5402)</f>
        <v>7046.6763862509615</v>
      </c>
      <c r="N5474" s="98">
        <f>N5258+(N5330*'Emission factors'!$H$16)+('Emission factors'!$H$17*'GHG Estimation'!N5402)</f>
        <v>5883.4775139957947</v>
      </c>
      <c r="O5474" s="98">
        <f>O5258+(O5330*'Emission factors'!$H$16)+('Emission factors'!$H$17*'GHG Estimation'!O5402)</f>
        <v>4872.5367011278631</v>
      </c>
      <c r="P5474" s="98">
        <f>P5258+(P5330*'Emission factors'!$H$16)+('Emission factors'!$H$17*'GHG Estimation'!P5402)</f>
        <v>4005.2986249755868</v>
      </c>
      <c r="Q5474" s="98">
        <f>Q5258+(Q5330*'Emission factors'!$H$16)+('Emission factors'!$H$17*'GHG Estimation'!Q5402)</f>
        <v>3269.7619696930842</v>
      </c>
      <c r="R5474" s="98">
        <f>R5258+(R5330*'Emission factors'!$H$16)+('Emission factors'!$H$17*'GHG Estimation'!R5402)</f>
        <v>2862.827968566321</v>
      </c>
      <c r="S5474" s="98">
        <f>S5258+(S5330*'Emission factors'!$H$16)+('Emission factors'!$H$17*'GHG Estimation'!S5402)</f>
        <v>2552.040129091446</v>
      </c>
      <c r="T5474" s="98">
        <f>T5258+(T5330*'Emission factors'!$H$16)+('Emission factors'!$H$17*'GHG Estimation'!T5402)</f>
        <v>2246.3874867842515</v>
      </c>
      <c r="U5474" s="98">
        <f>U5258+(U5330*'Emission factors'!$H$16)+('Emission factors'!$H$17*'GHG Estimation'!U5402)</f>
        <v>1955.2289887227357</v>
      </c>
    </row>
    <row r="5475" spans="1:21" x14ac:dyDescent="0.25">
      <c r="A5475" s="92" t="s">
        <v>11</v>
      </c>
      <c r="B5475" s="92" t="s">
        <v>12</v>
      </c>
      <c r="C5475" s="92" t="s">
        <v>47</v>
      </c>
      <c r="D5475" s="92" t="s">
        <v>47</v>
      </c>
      <c r="E5475" s="92" t="s">
        <v>41</v>
      </c>
      <c r="F5475" s="92" t="s">
        <v>34</v>
      </c>
      <c r="G5475" s="92" t="s">
        <v>97</v>
      </c>
      <c r="H5475" s="92" t="s">
        <v>94</v>
      </c>
      <c r="I5475" s="89" t="s">
        <v>203</v>
      </c>
      <c r="L5475" s="98">
        <f>L5259+(L5331*'Emission factors'!$H$16)+('Emission factors'!$H$17*'GHG Estimation'!L5403)</f>
        <v>112198.37700474547</v>
      </c>
      <c r="M5475" s="98">
        <f>M5259+(M5331*'Emission factors'!$H$16)+('Emission factors'!$H$17*'GHG Estimation'!M5403)</f>
        <v>121978.56022244216</v>
      </c>
      <c r="N5475" s="98">
        <f>N5259+(N5331*'Emission factors'!$H$16)+('Emission factors'!$H$17*'GHG Estimation'!N5403)</f>
        <v>131750.87947335505</v>
      </c>
      <c r="O5475" s="98">
        <f>O5259+(O5331*'Emission factors'!$H$16)+('Emission factors'!$H$17*'GHG Estimation'!O5403)</f>
        <v>141159.57040467282</v>
      </c>
      <c r="P5475" s="98">
        <f>P5259+(P5331*'Emission factors'!$H$16)+('Emission factors'!$H$17*'GHG Estimation'!P5403)</f>
        <v>150120.12784973305</v>
      </c>
      <c r="Q5475" s="98">
        <f>Q5259+(Q5331*'Emission factors'!$H$16)+('Emission factors'!$H$17*'GHG Estimation'!Q5403)</f>
        <v>158555.04217209216</v>
      </c>
      <c r="R5475" s="98">
        <f>R5259+(R5331*'Emission factors'!$H$16)+('Emission factors'!$H$17*'GHG Estimation'!R5403)</f>
        <v>166701.36091422994</v>
      </c>
      <c r="S5475" s="98">
        <f>S5259+(S5331*'Emission factors'!$H$16)+('Emission factors'!$H$17*'GHG Estimation'!S5403)</f>
        <v>173287.6960418158</v>
      </c>
      <c r="T5475" s="98">
        <f>T5259+(T5331*'Emission factors'!$H$16)+('Emission factors'!$H$17*'GHG Estimation'!T5403)</f>
        <v>177876.6358679519</v>
      </c>
      <c r="U5475" s="98">
        <f>U5259+(U5331*'Emission factors'!$H$16)+('Emission factors'!$H$17*'GHG Estimation'!U5403)</f>
        <v>180552.31718341017</v>
      </c>
    </row>
    <row r="5476" spans="1:21" x14ac:dyDescent="0.25">
      <c r="A5476" s="92" t="s">
        <v>11</v>
      </c>
      <c r="B5476" s="92" t="s">
        <v>12</v>
      </c>
      <c r="C5476" s="92" t="s">
        <v>47</v>
      </c>
      <c r="D5476" s="92" t="s">
        <v>47</v>
      </c>
      <c r="E5476" s="92" t="s">
        <v>41</v>
      </c>
      <c r="F5476" s="92" t="s">
        <v>34</v>
      </c>
      <c r="G5476" s="92" t="s">
        <v>97</v>
      </c>
      <c r="H5476" s="92" t="s">
        <v>94</v>
      </c>
      <c r="I5476" s="89" t="s">
        <v>191</v>
      </c>
      <c r="L5476" s="98">
        <f>L5260+(L5332*'Emission factors'!$H$16)+('Emission factors'!$H$17*'GHG Estimation'!L5404)</f>
        <v>0</v>
      </c>
      <c r="M5476" s="98">
        <f>M5260+(M5332*'Emission factors'!$H$16)+('Emission factors'!$H$17*'GHG Estimation'!M5404)</f>
        <v>0</v>
      </c>
      <c r="N5476" s="98">
        <f>N5260+(N5332*'Emission factors'!$H$16)+('Emission factors'!$H$17*'GHG Estimation'!N5404)</f>
        <v>0</v>
      </c>
      <c r="O5476" s="98">
        <f>O5260+(O5332*'Emission factors'!$H$16)+('Emission factors'!$H$17*'GHG Estimation'!O5404)</f>
        <v>0</v>
      </c>
      <c r="P5476" s="98">
        <f>P5260+(P5332*'Emission factors'!$H$16)+('Emission factors'!$H$17*'GHG Estimation'!P5404)</f>
        <v>0</v>
      </c>
      <c r="Q5476" s="98">
        <f>Q5260+(Q5332*'Emission factors'!$H$16)+('Emission factors'!$H$17*'GHG Estimation'!Q5404)</f>
        <v>0</v>
      </c>
      <c r="R5476" s="98">
        <f>R5260+(R5332*'Emission factors'!$H$16)+('Emission factors'!$H$17*'GHG Estimation'!R5404)</f>
        <v>0</v>
      </c>
      <c r="S5476" s="98">
        <f>S5260+(S5332*'Emission factors'!$H$16)+('Emission factors'!$H$17*'GHG Estimation'!S5404)</f>
        <v>0</v>
      </c>
      <c r="T5476" s="98">
        <f>T5260+(T5332*'Emission factors'!$H$16)+('Emission factors'!$H$17*'GHG Estimation'!T5404)</f>
        <v>0</v>
      </c>
      <c r="U5476" s="98">
        <f>U5260+(U5332*'Emission factors'!$H$16)+('Emission factors'!$H$17*'GHG Estimation'!U5404)</f>
        <v>0</v>
      </c>
    </row>
    <row r="5477" spans="1:21" x14ac:dyDescent="0.25">
      <c r="A5477" s="92" t="s">
        <v>11</v>
      </c>
      <c r="B5477" s="92" t="s">
        <v>12</v>
      </c>
      <c r="C5477" s="92" t="s">
        <v>47</v>
      </c>
      <c r="D5477" s="92" t="s">
        <v>47</v>
      </c>
      <c r="E5477" s="92" t="s">
        <v>41</v>
      </c>
      <c r="F5477" s="92" t="s">
        <v>34</v>
      </c>
      <c r="G5477" s="92" t="s">
        <v>97</v>
      </c>
      <c r="H5477" s="92" t="s">
        <v>94</v>
      </c>
      <c r="I5477" s="89" t="s">
        <v>192</v>
      </c>
      <c r="L5477" s="98">
        <f>L5261+(L5333*'Emission factors'!$H$16)+('Emission factors'!$H$17*'GHG Estimation'!L5405)</f>
        <v>0</v>
      </c>
      <c r="M5477" s="98">
        <f>M5261+(M5333*'Emission factors'!$H$16)+('Emission factors'!$H$17*'GHG Estimation'!M5405)</f>
        <v>0</v>
      </c>
      <c r="N5477" s="98">
        <f>N5261+(N5333*'Emission factors'!$H$16)+('Emission factors'!$H$17*'GHG Estimation'!N5405)</f>
        <v>0</v>
      </c>
      <c r="O5477" s="98">
        <f>O5261+(O5333*'Emission factors'!$H$16)+('Emission factors'!$H$17*'GHG Estimation'!O5405)</f>
        <v>0</v>
      </c>
      <c r="P5477" s="98">
        <f>P5261+(P5333*'Emission factors'!$H$16)+('Emission factors'!$H$17*'GHG Estimation'!P5405)</f>
        <v>0</v>
      </c>
      <c r="Q5477" s="98">
        <f>Q5261+(Q5333*'Emission factors'!$H$16)+('Emission factors'!$H$17*'GHG Estimation'!Q5405)</f>
        <v>0</v>
      </c>
      <c r="R5477" s="98">
        <f>R5261+(R5333*'Emission factors'!$H$16)+('Emission factors'!$H$17*'GHG Estimation'!R5405)</f>
        <v>0</v>
      </c>
      <c r="S5477" s="98">
        <f>S5261+(S5333*'Emission factors'!$H$16)+('Emission factors'!$H$17*'GHG Estimation'!S5405)</f>
        <v>0</v>
      </c>
      <c r="T5477" s="98">
        <f>T5261+(T5333*'Emission factors'!$H$16)+('Emission factors'!$H$17*'GHG Estimation'!T5405)</f>
        <v>0</v>
      </c>
      <c r="U5477" s="98">
        <f>U5261+(U5333*'Emission factors'!$H$16)+('Emission factors'!$H$17*'GHG Estimation'!U5405)</f>
        <v>0</v>
      </c>
    </row>
    <row r="5478" spans="1:21" x14ac:dyDescent="0.25">
      <c r="A5478" s="92" t="s">
        <v>11</v>
      </c>
      <c r="B5478" s="92" t="s">
        <v>12</v>
      </c>
      <c r="C5478" s="92" t="s">
        <v>47</v>
      </c>
      <c r="D5478" s="92" t="s">
        <v>47</v>
      </c>
      <c r="E5478" s="92" t="s">
        <v>41</v>
      </c>
      <c r="F5478" s="92" t="s">
        <v>34</v>
      </c>
      <c r="G5478" s="92" t="s">
        <v>97</v>
      </c>
      <c r="H5478" s="92" t="s">
        <v>94</v>
      </c>
      <c r="I5478" s="89" t="s">
        <v>206</v>
      </c>
      <c r="L5478" s="98">
        <f>L5262+(L5334*'Emission factors'!$H$16)+('Emission factors'!$H$17*'GHG Estimation'!L5406)</f>
        <v>0</v>
      </c>
      <c r="M5478" s="98">
        <f>M5262+(M5334*'Emission factors'!$H$16)+('Emission factors'!$H$17*'GHG Estimation'!M5406)</f>
        <v>0</v>
      </c>
      <c r="N5478" s="98">
        <f>N5262+(N5334*'Emission factors'!$H$16)+('Emission factors'!$H$17*'GHG Estimation'!N5406)</f>
        <v>0</v>
      </c>
      <c r="O5478" s="98">
        <f>O5262+(O5334*'Emission factors'!$H$16)+('Emission factors'!$H$17*'GHG Estimation'!O5406)</f>
        <v>0</v>
      </c>
      <c r="P5478" s="98">
        <f>P5262+(P5334*'Emission factors'!$H$16)+('Emission factors'!$H$17*'GHG Estimation'!P5406)</f>
        <v>0</v>
      </c>
      <c r="Q5478" s="98">
        <f>Q5262+(Q5334*'Emission factors'!$H$16)+('Emission factors'!$H$17*'GHG Estimation'!Q5406)</f>
        <v>0</v>
      </c>
      <c r="R5478" s="98">
        <f>R5262+(R5334*'Emission factors'!$H$16)+('Emission factors'!$H$17*'GHG Estimation'!R5406)</f>
        <v>0</v>
      </c>
      <c r="S5478" s="98">
        <f>S5262+(S5334*'Emission factors'!$H$16)+('Emission factors'!$H$17*'GHG Estimation'!S5406)</f>
        <v>0</v>
      </c>
      <c r="T5478" s="98">
        <f>T5262+(T5334*'Emission factors'!$H$16)+('Emission factors'!$H$17*'GHG Estimation'!T5406)</f>
        <v>0</v>
      </c>
      <c r="U5478" s="98">
        <f>U5262+(U5334*'Emission factors'!$H$16)+('Emission factors'!$H$17*'GHG Estimation'!U5406)</f>
        <v>0</v>
      </c>
    </row>
    <row r="5479" spans="1:21" x14ac:dyDescent="0.25">
      <c r="A5479" s="92" t="s">
        <v>11</v>
      </c>
      <c r="B5479" s="92" t="s">
        <v>12</v>
      </c>
      <c r="C5479" s="92" t="s">
        <v>47</v>
      </c>
      <c r="D5479" s="92" t="s">
        <v>47</v>
      </c>
      <c r="E5479" s="92" t="s">
        <v>41</v>
      </c>
      <c r="F5479" s="92" t="s">
        <v>34</v>
      </c>
      <c r="G5479" s="92" t="s">
        <v>97</v>
      </c>
      <c r="H5479" s="92" t="s">
        <v>94</v>
      </c>
      <c r="I5479" s="89" t="s">
        <v>220</v>
      </c>
      <c r="L5479" s="98">
        <f>L5263+(L5335*'Emission factors'!$H$16)+('Emission factors'!$H$17*'GHG Estimation'!L5407)</f>
        <v>0</v>
      </c>
      <c r="M5479" s="98">
        <f>M5263+(M5335*'Emission factors'!$H$16)+('Emission factors'!$H$17*'GHG Estimation'!M5407)</f>
        <v>0</v>
      </c>
      <c r="N5479" s="98">
        <f>N5263+(N5335*'Emission factors'!$H$16)+('Emission factors'!$H$17*'GHG Estimation'!N5407)</f>
        <v>0</v>
      </c>
      <c r="O5479" s="98">
        <f>O5263+(O5335*'Emission factors'!$H$16)+('Emission factors'!$H$17*'GHG Estimation'!O5407)</f>
        <v>0</v>
      </c>
      <c r="P5479" s="98">
        <f>P5263+(P5335*'Emission factors'!$H$16)+('Emission factors'!$H$17*'GHG Estimation'!P5407)</f>
        <v>0</v>
      </c>
      <c r="Q5479" s="98">
        <f>Q5263+(Q5335*'Emission factors'!$H$16)+('Emission factors'!$H$17*'GHG Estimation'!Q5407)</f>
        <v>0</v>
      </c>
      <c r="R5479" s="98">
        <f>R5263+(R5335*'Emission factors'!$H$16)+('Emission factors'!$H$17*'GHG Estimation'!R5407)</f>
        <v>0</v>
      </c>
      <c r="S5479" s="98">
        <f>S5263+(S5335*'Emission factors'!$H$16)+('Emission factors'!$H$17*'GHG Estimation'!S5407)</f>
        <v>0</v>
      </c>
      <c r="T5479" s="98">
        <f>T5263+(T5335*'Emission factors'!$H$16)+('Emission factors'!$H$17*'GHG Estimation'!T5407)</f>
        <v>0</v>
      </c>
      <c r="U5479" s="98">
        <f>U5263+(U5335*'Emission factors'!$H$16)+('Emission factors'!$H$17*'GHG Estimation'!U5407)</f>
        <v>0</v>
      </c>
    </row>
    <row r="5480" spans="1:21" x14ac:dyDescent="0.25">
      <c r="A5480" s="92" t="s">
        <v>11</v>
      </c>
      <c r="B5480" s="92" t="s">
        <v>12</v>
      </c>
      <c r="C5480" s="92" t="s">
        <v>47</v>
      </c>
      <c r="D5480" s="92" t="s">
        <v>47</v>
      </c>
      <c r="E5480" s="92" t="s">
        <v>41</v>
      </c>
      <c r="F5480" s="92" t="s">
        <v>34</v>
      </c>
      <c r="G5480" s="92" t="s">
        <v>97</v>
      </c>
      <c r="H5480" s="92" t="s">
        <v>94</v>
      </c>
      <c r="I5480" s="89" t="s">
        <v>193</v>
      </c>
      <c r="L5480" s="98">
        <f>L5264+(L5336*'Emission factors'!$H$16)+('Emission factors'!$H$17*'GHG Estimation'!L5408)</f>
        <v>0</v>
      </c>
      <c r="M5480" s="98">
        <f>M5264+(M5336*'Emission factors'!$H$16)+('Emission factors'!$H$17*'GHG Estimation'!M5408)</f>
        <v>0</v>
      </c>
      <c r="N5480" s="98">
        <f>N5264+(N5336*'Emission factors'!$H$16)+('Emission factors'!$H$17*'GHG Estimation'!N5408)</f>
        <v>0</v>
      </c>
      <c r="O5480" s="98">
        <f>O5264+(O5336*'Emission factors'!$H$16)+('Emission factors'!$H$17*'GHG Estimation'!O5408)</f>
        <v>0</v>
      </c>
      <c r="P5480" s="98">
        <f>P5264+(P5336*'Emission factors'!$H$16)+('Emission factors'!$H$17*'GHG Estimation'!P5408)</f>
        <v>0</v>
      </c>
      <c r="Q5480" s="98">
        <f>Q5264+(Q5336*'Emission factors'!$H$16)+('Emission factors'!$H$17*'GHG Estimation'!Q5408)</f>
        <v>0</v>
      </c>
      <c r="R5480" s="98">
        <f>R5264+(R5336*'Emission factors'!$H$16)+('Emission factors'!$H$17*'GHG Estimation'!R5408)</f>
        <v>0</v>
      </c>
      <c r="S5480" s="98">
        <f>S5264+(S5336*'Emission factors'!$H$16)+('Emission factors'!$H$17*'GHG Estimation'!S5408)</f>
        <v>0</v>
      </c>
      <c r="T5480" s="98">
        <f>T5264+(T5336*'Emission factors'!$H$16)+('Emission factors'!$H$17*'GHG Estimation'!T5408)</f>
        <v>0</v>
      </c>
      <c r="U5480" s="98">
        <f>U5264+(U5336*'Emission factors'!$H$16)+('Emission factors'!$H$17*'GHG Estimation'!U5408)</f>
        <v>0</v>
      </c>
    </row>
    <row r="5481" spans="1:21" x14ac:dyDescent="0.25">
      <c r="A5481" s="92" t="s">
        <v>11</v>
      </c>
      <c r="B5481" s="92" t="s">
        <v>12</v>
      </c>
      <c r="C5481" s="92" t="s">
        <v>47</v>
      </c>
      <c r="D5481" s="92" t="s">
        <v>47</v>
      </c>
      <c r="E5481" s="92" t="s">
        <v>41</v>
      </c>
      <c r="F5481" s="92" t="s">
        <v>34</v>
      </c>
      <c r="G5481" s="92" t="s">
        <v>97</v>
      </c>
      <c r="H5481" s="92" t="s">
        <v>94</v>
      </c>
      <c r="I5481" s="89" t="s">
        <v>259</v>
      </c>
      <c r="L5481" s="98">
        <f>L5265+(L5337*'Emission factors'!$H$16)+('Emission factors'!$H$17*'GHG Estimation'!L5409)</f>
        <v>0</v>
      </c>
      <c r="M5481" s="98">
        <f>M5265+(M5337*'Emission factors'!$H$16)+('Emission factors'!$H$17*'GHG Estimation'!M5409)</f>
        <v>0</v>
      </c>
      <c r="N5481" s="98">
        <f>N5265+(N5337*'Emission factors'!$H$16)+('Emission factors'!$H$17*'GHG Estimation'!N5409)</f>
        <v>0</v>
      </c>
      <c r="O5481" s="98">
        <f>O5265+(O5337*'Emission factors'!$H$16)+('Emission factors'!$H$17*'GHG Estimation'!O5409)</f>
        <v>0</v>
      </c>
      <c r="P5481" s="98">
        <f>P5265+(P5337*'Emission factors'!$H$16)+('Emission factors'!$H$17*'GHG Estimation'!P5409)</f>
        <v>0</v>
      </c>
      <c r="Q5481" s="98">
        <f>Q5265+(Q5337*'Emission factors'!$H$16)+('Emission factors'!$H$17*'GHG Estimation'!Q5409)</f>
        <v>0</v>
      </c>
      <c r="R5481" s="98">
        <f>R5265+(R5337*'Emission factors'!$H$16)+('Emission factors'!$H$17*'GHG Estimation'!R5409)</f>
        <v>0</v>
      </c>
      <c r="S5481" s="98">
        <f>S5265+(S5337*'Emission factors'!$H$16)+('Emission factors'!$H$17*'GHG Estimation'!S5409)</f>
        <v>0</v>
      </c>
      <c r="T5481" s="98">
        <f>T5265+(T5337*'Emission factors'!$H$16)+('Emission factors'!$H$17*'GHG Estimation'!T5409)</f>
        <v>0</v>
      </c>
      <c r="U5481" s="98">
        <f>U5265+(U5337*'Emission factors'!$H$16)+('Emission factors'!$H$17*'GHG Estimation'!U5409)</f>
        <v>0</v>
      </c>
    </row>
    <row r="5482" spans="1:21" x14ac:dyDescent="0.25">
      <c r="A5482" s="92" t="s">
        <v>11</v>
      </c>
      <c r="B5482" s="92" t="s">
        <v>12</v>
      </c>
      <c r="C5482" s="92" t="s">
        <v>47</v>
      </c>
      <c r="D5482" s="92" t="s">
        <v>47</v>
      </c>
      <c r="E5482" s="92" t="s">
        <v>41</v>
      </c>
      <c r="F5482" s="92" t="s">
        <v>34</v>
      </c>
      <c r="G5482" s="92" t="s">
        <v>97</v>
      </c>
      <c r="H5482" s="92" t="s">
        <v>94</v>
      </c>
      <c r="I5482" s="89" t="s">
        <v>223</v>
      </c>
      <c r="L5482" s="98">
        <f>L5266+(L5338*'Emission factors'!$H$16)+('Emission factors'!$H$17*'GHG Estimation'!L5410)</f>
        <v>25976.169288618832</v>
      </c>
      <c r="M5482" s="98">
        <f>M5266+(M5338*'Emission factors'!$H$16)+('Emission factors'!$H$17*'GHG Estimation'!M5410)</f>
        <v>29967.086353689792</v>
      </c>
      <c r="N5482" s="98">
        <f>N5266+(N5338*'Emission factors'!$H$16)+('Emission factors'!$H$17*'GHG Estimation'!N5410)</f>
        <v>34343.532965536702</v>
      </c>
      <c r="O5482" s="98">
        <f>O5266+(O5338*'Emission factors'!$H$16)+('Emission factors'!$H$17*'GHG Estimation'!O5410)</f>
        <v>39042.308067281476</v>
      </c>
      <c r="P5482" s="98">
        <f>P5266+(P5338*'Emission factors'!$H$16)+('Emission factors'!$H$17*'GHG Estimation'!P5410)</f>
        <v>44055.541412847328</v>
      </c>
      <c r="Q5482" s="98">
        <f>Q5266+(Q5338*'Emission factors'!$H$16)+('Emission factors'!$H$17*'GHG Estimation'!Q5410)</f>
        <v>49371.972294573716</v>
      </c>
      <c r="R5482" s="98">
        <f>R5266+(R5338*'Emission factors'!$H$16)+('Emission factors'!$H$17*'GHG Estimation'!R5410)</f>
        <v>59394.638807391704</v>
      </c>
      <c r="S5482" s="98">
        <f>S5266+(S5338*'Emission factors'!$H$16)+('Emission factors'!$H$17*'GHG Estimation'!S5410)</f>
        <v>72155.870045792952</v>
      </c>
      <c r="T5482" s="98">
        <f>T5266+(T5338*'Emission factors'!$H$16)+('Emission factors'!$H$17*'GHG Estimation'!T5410)</f>
        <v>86563.562974770204</v>
      </c>
      <c r="U5482" s="98">
        <f>U5266+(U5338*'Emission factors'!$H$16)+('Emission factors'!$H$17*'GHG Estimation'!U5410)</f>
        <v>102694.59427927683</v>
      </c>
    </row>
    <row r="5483" spans="1:21" x14ac:dyDescent="0.25">
      <c r="A5483" s="92" t="s">
        <v>11</v>
      </c>
      <c r="B5483" s="92" t="s">
        <v>12</v>
      </c>
      <c r="C5483" s="92" t="s">
        <v>47</v>
      </c>
      <c r="D5483" s="92" t="s">
        <v>47</v>
      </c>
      <c r="E5483" s="92" t="s">
        <v>41</v>
      </c>
      <c r="F5483" s="92" t="s">
        <v>34</v>
      </c>
      <c r="G5483" s="92" t="s">
        <v>97</v>
      </c>
      <c r="H5483" s="92" t="s">
        <v>94</v>
      </c>
      <c r="I5483" s="92" t="s">
        <v>221</v>
      </c>
      <c r="L5483" s="98">
        <f>L5267+(L5339*'Emission factors'!$H$16)+('Emission factors'!$H$17*'GHG Estimation'!L5411)</f>
        <v>0</v>
      </c>
      <c r="M5483" s="98">
        <f>M5267+(M5339*'Emission factors'!$H$16)+('Emission factors'!$H$17*'GHG Estimation'!M5411)</f>
        <v>0</v>
      </c>
      <c r="N5483" s="98">
        <f>N5267+(N5339*'Emission factors'!$H$16)+('Emission factors'!$H$17*'GHG Estimation'!N5411)</f>
        <v>0</v>
      </c>
      <c r="O5483" s="98">
        <f>O5267+(O5339*'Emission factors'!$H$16)+('Emission factors'!$H$17*'GHG Estimation'!O5411)</f>
        <v>0</v>
      </c>
      <c r="P5483" s="98">
        <f>P5267+(P5339*'Emission factors'!$H$16)+('Emission factors'!$H$17*'GHG Estimation'!P5411)</f>
        <v>0</v>
      </c>
      <c r="Q5483" s="98">
        <f>Q5267+(Q5339*'Emission factors'!$H$16)+('Emission factors'!$H$17*'GHG Estimation'!Q5411)</f>
        <v>0</v>
      </c>
      <c r="R5483" s="98">
        <f>R5267+(R5339*'Emission factors'!$H$16)+('Emission factors'!$H$17*'GHG Estimation'!R5411)</f>
        <v>0</v>
      </c>
      <c r="S5483" s="98">
        <f>S5267+(S5339*'Emission factors'!$H$16)+('Emission factors'!$H$17*'GHG Estimation'!S5411)</f>
        <v>0</v>
      </c>
      <c r="T5483" s="98">
        <f>T5267+(T5339*'Emission factors'!$H$16)+('Emission factors'!$H$17*'GHG Estimation'!T5411)</f>
        <v>0</v>
      </c>
      <c r="U5483" s="98">
        <f>U5267+(U5339*'Emission factors'!$H$16)+('Emission factors'!$H$17*'GHG Estimation'!U5411)</f>
        <v>0</v>
      </c>
    </row>
    <row r="5484" spans="1:21" x14ac:dyDescent="0.25">
      <c r="A5484" s="92" t="s">
        <v>11</v>
      </c>
      <c r="B5484" s="92" t="s">
        <v>12</v>
      </c>
      <c r="C5484" s="92" t="s">
        <v>47</v>
      </c>
      <c r="D5484" s="92" t="s">
        <v>47</v>
      </c>
      <c r="E5484" s="92" t="s">
        <v>41</v>
      </c>
      <c r="F5484" s="92" t="s">
        <v>34</v>
      </c>
      <c r="G5484" s="92" t="s">
        <v>97</v>
      </c>
      <c r="H5484" s="92" t="s">
        <v>94</v>
      </c>
      <c r="I5484" s="89" t="s">
        <v>222</v>
      </c>
      <c r="L5484" s="98">
        <f>L5268+(L5340*'Emission factors'!$H$16)+('Emission factors'!$H$17*'GHG Estimation'!L5412)</f>
        <v>46965.458377580188</v>
      </c>
      <c r="M5484" s="98">
        <f>M5268+(M5340*'Emission factors'!$H$16)+('Emission factors'!$H$17*'GHG Estimation'!M5412)</f>
        <v>49625.682138722099</v>
      </c>
      <c r="N5484" s="98">
        <f>N5268+(N5340*'Emission factors'!$H$16)+('Emission factors'!$H$17*'GHG Estimation'!N5412)</f>
        <v>52098.853496660697</v>
      </c>
      <c r="O5484" s="98">
        <f>O5268+(O5340*'Emission factors'!$H$16)+('Emission factors'!$H$17*'GHG Estimation'!O5412)</f>
        <v>54254.406195579475</v>
      </c>
      <c r="P5484" s="98">
        <f>P5268+(P5340*'Emission factors'!$H$16)+('Emission factors'!$H$17*'GHG Estimation'!P5412)</f>
        <v>56080.554848446882</v>
      </c>
      <c r="Q5484" s="98">
        <f>Q5268+(Q5340*'Emission factors'!$H$16)+('Emission factors'!$H$17*'GHG Estimation'!Q5412)</f>
        <v>57570.628661420793</v>
      </c>
      <c r="R5484" s="98">
        <f>R5268+(R5340*'Emission factors'!$H$16)+('Emission factors'!$H$17*'GHG Estimation'!R5412)</f>
        <v>69956.584313478568</v>
      </c>
      <c r="S5484" s="98">
        <f>S5268+(S5340*'Emission factors'!$H$16)+('Emission factors'!$H$17*'GHG Estimation'!S5412)</f>
        <v>88369.073734740901</v>
      </c>
      <c r="T5484" s="98">
        <f>T5268+(T5340*'Emission factors'!$H$16)+('Emission factors'!$H$17*'GHG Estimation'!T5412)</f>
        <v>110233.83655260639</v>
      </c>
      <c r="U5484" s="98">
        <f>U5268+(U5340*'Emission factors'!$H$16)+('Emission factors'!$H$17*'GHG Estimation'!U5412)</f>
        <v>135982.28447331733</v>
      </c>
    </row>
    <row r="5485" spans="1:21" x14ac:dyDescent="0.25">
      <c r="A5485" s="92" t="s">
        <v>11</v>
      </c>
      <c r="B5485" s="92" t="s">
        <v>12</v>
      </c>
      <c r="C5485" s="92" t="s">
        <v>47</v>
      </c>
      <c r="D5485" s="92" t="s">
        <v>47</v>
      </c>
      <c r="E5485" s="92" t="s">
        <v>41</v>
      </c>
      <c r="F5485" s="92" t="s">
        <v>34</v>
      </c>
      <c r="G5485" s="92" t="s">
        <v>97</v>
      </c>
      <c r="H5485" s="92" t="s">
        <v>94</v>
      </c>
      <c r="I5485" s="89" t="s">
        <v>201</v>
      </c>
      <c r="L5485" s="98">
        <f>L5269+(L5341*'Emission factors'!$H$16)+('Emission factors'!$H$17*'GHG Estimation'!L5413)</f>
        <v>584767.67702197924</v>
      </c>
      <c r="M5485" s="98">
        <f>M5269+(M5341*'Emission factors'!$H$16)+('Emission factors'!$H$17*'GHG Estimation'!M5413)</f>
        <v>648251.50186218985</v>
      </c>
      <c r="N5485" s="98">
        <f>N5269+(N5341*'Emission factors'!$H$16)+('Emission factors'!$H$17*'GHG Estimation'!N5413)</f>
        <v>713941.84547167353</v>
      </c>
      <c r="O5485" s="98">
        <f>O5269+(O5341*'Emission factors'!$H$16)+('Emission factors'!$H$17*'GHG Estimation'!O5413)</f>
        <v>779955.84584579535</v>
      </c>
      <c r="P5485" s="98">
        <f>P5269+(P5341*'Emission factors'!$H$16)+('Emission factors'!$H$17*'GHG Estimation'!P5413)</f>
        <v>845765.37983741937</v>
      </c>
      <c r="Q5485" s="98">
        <f>Q5269+(Q5341*'Emission factors'!$H$16)+('Emission factors'!$H$17*'GHG Estimation'!Q5413)</f>
        <v>910842.11284536344</v>
      </c>
      <c r="R5485" s="98">
        <f>R5269+(R5341*'Emission factors'!$H$16)+('Emission factors'!$H$17*'GHG Estimation'!R5413)</f>
        <v>997421.9340589327</v>
      </c>
      <c r="S5485" s="98">
        <f>S5269+(S5341*'Emission factors'!$H$16)+('Emission factors'!$H$17*'GHG Estimation'!S5413)</f>
        <v>1086848.6272322645</v>
      </c>
      <c r="T5485" s="98">
        <f>T5269+(T5341*'Emission factors'!$H$16)+('Emission factors'!$H$17*'GHG Estimation'!T5413)</f>
        <v>1169464.2013631703</v>
      </c>
      <c r="U5485" s="98">
        <f>U5269+(U5341*'Emission factors'!$H$16)+('Emission factors'!$H$17*'GHG Estimation'!U5413)</f>
        <v>1244350.6461151044</v>
      </c>
    </row>
    <row r="5486" spans="1:21" x14ac:dyDescent="0.25">
      <c r="A5486" s="92" t="s">
        <v>11</v>
      </c>
      <c r="B5486" s="92" t="s">
        <v>12</v>
      </c>
      <c r="C5486" s="92" t="s">
        <v>47</v>
      </c>
      <c r="D5486" s="92" t="s">
        <v>47</v>
      </c>
      <c r="E5486" s="92" t="s">
        <v>41</v>
      </c>
      <c r="F5486" s="92" t="s">
        <v>34</v>
      </c>
      <c r="G5486" s="92" t="s">
        <v>97</v>
      </c>
      <c r="H5486" s="92" t="s">
        <v>94</v>
      </c>
      <c r="I5486" s="89" t="s">
        <v>207</v>
      </c>
      <c r="L5486" s="98">
        <f>L5270+(L5342*'Emission factors'!$H$16)+('Emission factors'!$H$17*'GHG Estimation'!L5414)</f>
        <v>0</v>
      </c>
      <c r="M5486" s="98">
        <f>M5270+(M5342*'Emission factors'!$H$16)+('Emission factors'!$H$17*'GHG Estimation'!M5414)</f>
        <v>0</v>
      </c>
      <c r="N5486" s="98">
        <f>N5270+(N5342*'Emission factors'!$H$16)+('Emission factors'!$H$17*'GHG Estimation'!N5414)</f>
        <v>0</v>
      </c>
      <c r="O5486" s="98">
        <f>O5270+(O5342*'Emission factors'!$H$16)+('Emission factors'!$H$17*'GHG Estimation'!O5414)</f>
        <v>0</v>
      </c>
      <c r="P5486" s="98">
        <f>P5270+(P5342*'Emission factors'!$H$16)+('Emission factors'!$H$17*'GHG Estimation'!P5414)</f>
        <v>0</v>
      </c>
      <c r="Q5486" s="98">
        <f>Q5270+(Q5342*'Emission factors'!$H$16)+('Emission factors'!$H$17*'GHG Estimation'!Q5414)</f>
        <v>0</v>
      </c>
      <c r="R5486" s="98">
        <f>R5270+(R5342*'Emission factors'!$H$16)+('Emission factors'!$H$17*'GHG Estimation'!R5414)</f>
        <v>0</v>
      </c>
      <c r="S5486" s="98">
        <f>S5270+(S5342*'Emission factors'!$H$16)+('Emission factors'!$H$17*'GHG Estimation'!S5414)</f>
        <v>0</v>
      </c>
      <c r="T5486" s="98">
        <f>T5270+(T5342*'Emission factors'!$H$16)+('Emission factors'!$H$17*'GHG Estimation'!T5414)</f>
        <v>0</v>
      </c>
      <c r="U5486" s="98">
        <f>U5270+(U5342*'Emission factors'!$H$16)+('Emission factors'!$H$17*'GHG Estimation'!U5414)</f>
        <v>0</v>
      </c>
    </row>
    <row r="5487" spans="1:21" x14ac:dyDescent="0.25">
      <c r="A5487" s="92" t="s">
        <v>11</v>
      </c>
      <c r="B5487" s="92" t="s">
        <v>12</v>
      </c>
      <c r="C5487" s="92" t="s">
        <v>47</v>
      </c>
      <c r="D5487" s="92" t="s">
        <v>47</v>
      </c>
      <c r="E5487" s="92" t="s">
        <v>41</v>
      </c>
      <c r="F5487" s="92" t="s">
        <v>34</v>
      </c>
      <c r="G5487" s="92" t="s">
        <v>97</v>
      </c>
      <c r="H5487" s="92" t="s">
        <v>94</v>
      </c>
      <c r="I5487" s="89" t="s">
        <v>218</v>
      </c>
      <c r="L5487" s="98">
        <f>L5271+(L5343*'Emission factors'!$H$16)+('Emission factors'!$H$17*'GHG Estimation'!L5415)</f>
        <v>0</v>
      </c>
      <c r="M5487" s="98">
        <f>M5271+(M5343*'Emission factors'!$H$16)+('Emission factors'!$H$17*'GHG Estimation'!M5415)</f>
        <v>0</v>
      </c>
      <c r="N5487" s="98">
        <f>N5271+(N5343*'Emission factors'!$H$16)+('Emission factors'!$H$17*'GHG Estimation'!N5415)</f>
        <v>0</v>
      </c>
      <c r="O5487" s="98">
        <f>O5271+(O5343*'Emission factors'!$H$16)+('Emission factors'!$H$17*'GHG Estimation'!O5415)</f>
        <v>0</v>
      </c>
      <c r="P5487" s="98">
        <f>P5271+(P5343*'Emission factors'!$H$16)+('Emission factors'!$H$17*'GHG Estimation'!P5415)</f>
        <v>0</v>
      </c>
      <c r="Q5487" s="98">
        <f>Q5271+(Q5343*'Emission factors'!$H$16)+('Emission factors'!$H$17*'GHG Estimation'!Q5415)</f>
        <v>0</v>
      </c>
      <c r="R5487" s="98">
        <f>R5271+(R5343*'Emission factors'!$H$16)+('Emission factors'!$H$17*'GHG Estimation'!R5415)</f>
        <v>0</v>
      </c>
      <c r="S5487" s="98">
        <f>S5271+(S5343*'Emission factors'!$H$16)+('Emission factors'!$H$17*'GHG Estimation'!S5415)</f>
        <v>0</v>
      </c>
      <c r="T5487" s="98">
        <f>T5271+(T5343*'Emission factors'!$H$16)+('Emission factors'!$H$17*'GHG Estimation'!T5415)</f>
        <v>0</v>
      </c>
      <c r="U5487" s="98">
        <f>U5271+(U5343*'Emission factors'!$H$16)+('Emission factors'!$H$17*'GHG Estimation'!U5415)</f>
        <v>0</v>
      </c>
    </row>
    <row r="5488" spans="1:21" x14ac:dyDescent="0.25">
      <c r="A5488" s="92" t="s">
        <v>11</v>
      </c>
      <c r="B5488" s="92" t="s">
        <v>12</v>
      </c>
      <c r="C5488" s="92" t="s">
        <v>47</v>
      </c>
      <c r="D5488" s="92" t="s">
        <v>47</v>
      </c>
      <c r="E5488" s="92" t="s">
        <v>41</v>
      </c>
      <c r="F5488" s="92" t="s">
        <v>34</v>
      </c>
      <c r="G5488" s="92" t="s">
        <v>97</v>
      </c>
      <c r="H5488" s="92" t="s">
        <v>94</v>
      </c>
      <c r="I5488" s="89" t="s">
        <v>194</v>
      </c>
      <c r="L5488" s="98">
        <f>L5272+(L5344*'Emission factors'!$H$16)+('Emission factors'!$H$17*'GHG Estimation'!L5416)</f>
        <v>0</v>
      </c>
      <c r="M5488" s="98">
        <f>M5272+(M5344*'Emission factors'!$H$16)+('Emission factors'!$H$17*'GHG Estimation'!M5416)</f>
        <v>0</v>
      </c>
      <c r="N5488" s="98">
        <f>N5272+(N5344*'Emission factors'!$H$16)+('Emission factors'!$H$17*'GHG Estimation'!N5416)</f>
        <v>0</v>
      </c>
      <c r="O5488" s="98">
        <f>O5272+(O5344*'Emission factors'!$H$16)+('Emission factors'!$H$17*'GHG Estimation'!O5416)</f>
        <v>0</v>
      </c>
      <c r="P5488" s="98">
        <f>P5272+(P5344*'Emission factors'!$H$16)+('Emission factors'!$H$17*'GHG Estimation'!P5416)</f>
        <v>0</v>
      </c>
      <c r="Q5488" s="98">
        <f>Q5272+(Q5344*'Emission factors'!$H$16)+('Emission factors'!$H$17*'GHG Estimation'!Q5416)</f>
        <v>0</v>
      </c>
      <c r="R5488" s="98">
        <f>R5272+(R5344*'Emission factors'!$H$16)+('Emission factors'!$H$17*'GHG Estimation'!R5416)</f>
        <v>0</v>
      </c>
      <c r="S5488" s="98">
        <f>S5272+(S5344*'Emission factors'!$H$16)+('Emission factors'!$H$17*'GHG Estimation'!S5416)</f>
        <v>0</v>
      </c>
      <c r="T5488" s="98">
        <f>T5272+(T5344*'Emission factors'!$H$16)+('Emission factors'!$H$17*'GHG Estimation'!T5416)</f>
        <v>0</v>
      </c>
      <c r="U5488" s="98">
        <f>U5272+(U5344*'Emission factors'!$H$16)+('Emission factors'!$H$17*'GHG Estimation'!U5416)</f>
        <v>0</v>
      </c>
    </row>
    <row r="5489" spans="1:21" x14ac:dyDescent="0.25">
      <c r="A5489" s="92" t="s">
        <v>11</v>
      </c>
      <c r="B5489" s="92" t="s">
        <v>12</v>
      </c>
      <c r="C5489" s="92" t="s">
        <v>47</v>
      </c>
      <c r="D5489" s="92" t="s">
        <v>47</v>
      </c>
      <c r="E5489" s="92" t="s">
        <v>41</v>
      </c>
      <c r="F5489" s="92" t="s">
        <v>34</v>
      </c>
      <c r="G5489" s="92" t="s">
        <v>97</v>
      </c>
      <c r="H5489" s="92" t="s">
        <v>94</v>
      </c>
      <c r="I5489" s="89" t="s">
        <v>195</v>
      </c>
      <c r="L5489" s="98">
        <f>L5273+(L5345*'Emission factors'!$H$16)+('Emission factors'!$H$17*'GHG Estimation'!L5417)</f>
        <v>0</v>
      </c>
      <c r="M5489" s="98">
        <f>M5273+(M5345*'Emission factors'!$H$16)+('Emission factors'!$H$17*'GHG Estimation'!M5417)</f>
        <v>0</v>
      </c>
      <c r="N5489" s="98">
        <f>N5273+(N5345*'Emission factors'!$H$16)+('Emission factors'!$H$17*'GHG Estimation'!N5417)</f>
        <v>0</v>
      </c>
      <c r="O5489" s="98">
        <f>O5273+(O5345*'Emission factors'!$H$16)+('Emission factors'!$H$17*'GHG Estimation'!O5417)</f>
        <v>0</v>
      </c>
      <c r="P5489" s="98">
        <f>P5273+(P5345*'Emission factors'!$H$16)+('Emission factors'!$H$17*'GHG Estimation'!P5417)</f>
        <v>0</v>
      </c>
      <c r="Q5489" s="98">
        <f>Q5273+(Q5345*'Emission factors'!$H$16)+('Emission factors'!$H$17*'GHG Estimation'!Q5417)</f>
        <v>0</v>
      </c>
      <c r="R5489" s="98">
        <f>R5273+(R5345*'Emission factors'!$H$16)+('Emission factors'!$H$17*'GHG Estimation'!R5417)</f>
        <v>0</v>
      </c>
      <c r="S5489" s="98">
        <f>S5273+(S5345*'Emission factors'!$H$16)+('Emission factors'!$H$17*'GHG Estimation'!S5417)</f>
        <v>0</v>
      </c>
      <c r="T5489" s="98">
        <f>T5273+(T5345*'Emission factors'!$H$16)+('Emission factors'!$H$17*'GHG Estimation'!T5417)</f>
        <v>0</v>
      </c>
      <c r="U5489" s="98">
        <f>U5273+(U5345*'Emission factors'!$H$16)+('Emission factors'!$H$17*'GHG Estimation'!U5417)</f>
        <v>0</v>
      </c>
    </row>
    <row r="5490" spans="1:21" x14ac:dyDescent="0.25">
      <c r="A5490" s="92" t="s">
        <v>11</v>
      </c>
      <c r="B5490" s="92" t="s">
        <v>12</v>
      </c>
      <c r="C5490" s="92" t="s">
        <v>47</v>
      </c>
      <c r="D5490" s="92" t="s">
        <v>47</v>
      </c>
      <c r="E5490" s="92" t="s">
        <v>41</v>
      </c>
      <c r="F5490" s="92" t="s">
        <v>34</v>
      </c>
      <c r="G5490" s="92" t="s">
        <v>97</v>
      </c>
      <c r="H5490" s="92" t="s">
        <v>94</v>
      </c>
      <c r="I5490" s="89" t="s">
        <v>209</v>
      </c>
      <c r="L5490" s="98">
        <f>L5274+(L5346*'Emission factors'!$H$16)+('Emission factors'!$H$17*'GHG Estimation'!L5418)</f>
        <v>178048.55773730337</v>
      </c>
      <c r="M5490" s="98">
        <f>M5274+(M5346*'Emission factors'!$H$16)+('Emission factors'!$H$17*'GHG Estimation'!M5418)</f>
        <v>173862.22746351641</v>
      </c>
      <c r="N5490" s="98">
        <f>N5274+(N5346*'Emission factors'!$H$16)+('Emission factors'!$H$17*'GHG Estimation'!N5418)</f>
        <v>168703.69686595499</v>
      </c>
      <c r="O5490" s="98">
        <f>O5274+(O5346*'Emission factors'!$H$16)+('Emission factors'!$H$17*'GHG Estimation'!O5418)</f>
        <v>162377.00601338796</v>
      </c>
      <c r="P5490" s="98">
        <f>P5274+(P5346*'Emission factors'!$H$16)+('Emission factors'!$H$17*'GHG Estimation'!P5418)</f>
        <v>155128.30137471977</v>
      </c>
      <c r="Q5490" s="98">
        <f>Q5274+(Q5346*'Emission factors'!$H$16)+('Emission factors'!$H$17*'GHG Estimation'!Q5418)</f>
        <v>226524.32789409658</v>
      </c>
      <c r="R5490" s="98">
        <f>R5274+(R5346*'Emission factors'!$H$16)+('Emission factors'!$H$17*'GHG Estimation'!R5418)</f>
        <v>290199.01408264466</v>
      </c>
      <c r="S5490" s="98">
        <f>S5274+(S5346*'Emission factors'!$H$16)+('Emission factors'!$H$17*'GHG Estimation'!S5418)</f>
        <v>315590.02139504137</v>
      </c>
      <c r="T5490" s="98">
        <f>T5274+(T5346*'Emission factors'!$H$16)+('Emission factors'!$H$17*'GHG Estimation'!T5418)</f>
        <v>330282.97213884298</v>
      </c>
      <c r="U5490" s="98">
        <f>U5274+(U5346*'Emission factors'!$H$16)+('Emission factors'!$H$17*'GHG Estimation'!U5418)</f>
        <v>380632.14037685946</v>
      </c>
    </row>
    <row r="5491" spans="1:21" x14ac:dyDescent="0.25">
      <c r="A5491" s="92" t="s">
        <v>11</v>
      </c>
      <c r="B5491" s="92" t="s">
        <v>12</v>
      </c>
      <c r="C5491" s="92" t="s">
        <v>47</v>
      </c>
      <c r="D5491" s="92" t="s">
        <v>47</v>
      </c>
      <c r="E5491" s="92" t="s">
        <v>41</v>
      </c>
      <c r="F5491" s="92" t="s">
        <v>34</v>
      </c>
      <c r="G5491" s="92" t="s">
        <v>97</v>
      </c>
      <c r="H5491" s="92" t="s">
        <v>94</v>
      </c>
      <c r="I5491" s="89" t="s">
        <v>208</v>
      </c>
      <c r="L5491" s="98">
        <f>L5275+(L5347*'Emission factors'!$H$16)+('Emission factors'!$H$17*'GHG Estimation'!L5419)</f>
        <v>146982.45500826446</v>
      </c>
      <c r="M5491" s="98">
        <f>M5275+(M5347*'Emission factors'!$H$16)+('Emission factors'!$H$17*'GHG Estimation'!M5419)</f>
        <v>156195.33223140493</v>
      </c>
      <c r="N5491" s="98">
        <f>N5275+(N5347*'Emission factors'!$H$16)+('Emission factors'!$H$17*'GHG Estimation'!N5419)</f>
        <v>178698.04958677685</v>
      </c>
      <c r="O5491" s="98">
        <f>O5275+(O5347*'Emission factors'!$H$16)+('Emission factors'!$H$17*'GHG Estimation'!O5419)</f>
        <v>203186.30082644627</v>
      </c>
      <c r="P5491" s="98">
        <f>P5275+(P5347*'Emission factors'!$H$16)+('Emission factors'!$H$17*'GHG Estimation'!P5419)</f>
        <v>240911.44462809913</v>
      </c>
      <c r="Q5491" s="98">
        <f>Q5275+(Q5347*'Emission factors'!$H$16)+('Emission factors'!$H$17*'GHG Estimation'!Q5419)</f>
        <v>299769.28740495862</v>
      </c>
      <c r="R5491" s="98">
        <f>R5275+(R5347*'Emission factors'!$H$16)+('Emission factors'!$H$17*'GHG Estimation'!R5419)</f>
        <v>255779.87154449333</v>
      </c>
      <c r="S5491" s="98">
        <f>S5275+(S5347*'Emission factors'!$H$16)+('Emission factors'!$H$17*'GHG Estimation'!S5419)</f>
        <v>259167.96803292294</v>
      </c>
      <c r="T5491" s="98">
        <f>T5275+(T5347*'Emission factors'!$H$16)+('Emission factors'!$H$17*'GHG Estimation'!T5419)</f>
        <v>289767.72515976196</v>
      </c>
      <c r="U5491" s="98">
        <f>U5275+(U5347*'Emission factors'!$H$16)+('Emission factors'!$H$17*'GHG Estimation'!U5419)</f>
        <v>319012.76962159516</v>
      </c>
    </row>
    <row r="5492" spans="1:21" x14ac:dyDescent="0.25">
      <c r="A5492" s="92" t="s">
        <v>11</v>
      </c>
      <c r="B5492" s="92" t="s">
        <v>12</v>
      </c>
      <c r="C5492" s="92" t="s">
        <v>47</v>
      </c>
      <c r="D5492" s="92" t="s">
        <v>47</v>
      </c>
      <c r="E5492" s="92" t="s">
        <v>41</v>
      </c>
      <c r="F5492" s="92" t="s">
        <v>34</v>
      </c>
      <c r="G5492" s="92" t="s">
        <v>97</v>
      </c>
      <c r="H5492" s="92" t="s">
        <v>94</v>
      </c>
      <c r="I5492" s="89" t="s">
        <v>226</v>
      </c>
      <c r="L5492" s="98">
        <f>L5276+(L5348*'Emission factors'!$H$16)+('Emission factors'!$H$17*'GHG Estimation'!L5420)</f>
        <v>17470.612973419731</v>
      </c>
      <c r="M5492" s="98">
        <f>M5276+(M5348*'Emission factors'!$H$16)+('Emission factors'!$H$17*'GHG Estimation'!M5420)</f>
        <v>14717.931943602069</v>
      </c>
      <c r="N5492" s="98">
        <f>N5276+(N5348*'Emission factors'!$H$16)+('Emission factors'!$H$17*'GHG Estimation'!N5420)</f>
        <v>12324.074184318575</v>
      </c>
      <c r="O5492" s="98">
        <f>O5276+(O5348*'Emission factors'!$H$16)+('Emission factors'!$H$17*'GHG Estimation'!O5420)</f>
        <v>10236.07015690839</v>
      </c>
      <c r="P5492" s="98">
        <f>P5276+(P5348*'Emission factors'!$H$16)+('Emission factors'!$H$17*'GHG Estimation'!P5420)</f>
        <v>8438.6139911240443</v>
      </c>
      <c r="Q5492" s="98">
        <f>Q5276+(Q5348*'Emission factors'!$H$16)+('Emission factors'!$H$17*'GHG Estimation'!Q5420)</f>
        <v>6908.9265515138968</v>
      </c>
      <c r="R5492" s="98">
        <f>R5276+(R5348*'Emission factors'!$H$16)+('Emission factors'!$H$17*'GHG Estimation'!R5420)</f>
        <v>5641.5967251114917</v>
      </c>
      <c r="S5492" s="98">
        <f>S5276+(S5348*'Emission factors'!$H$16)+('Emission factors'!$H$17*'GHG Estimation'!S5420)</f>
        <v>4560.7851570238745</v>
      </c>
      <c r="T5492" s="98">
        <f>T5276+(T5348*'Emission factors'!$H$16)+('Emission factors'!$H$17*'GHG Estimation'!T5420)</f>
        <v>3640.5762116791866</v>
      </c>
      <c r="U5492" s="98">
        <f>U5276+(U5348*'Emission factors'!$H$16)+('Emission factors'!$H$17*'GHG Estimation'!U5420)</f>
        <v>2873.4575025810273</v>
      </c>
    </row>
    <row r="5493" spans="1:21" x14ac:dyDescent="0.25">
      <c r="A5493" s="92" t="s">
        <v>11</v>
      </c>
      <c r="B5493" s="92" t="s">
        <v>12</v>
      </c>
      <c r="C5493" s="92" t="s">
        <v>47</v>
      </c>
      <c r="D5493" s="92" t="s">
        <v>47</v>
      </c>
      <c r="E5493" s="92" t="s">
        <v>41</v>
      </c>
      <c r="F5493" s="92" t="s">
        <v>34</v>
      </c>
      <c r="G5493" s="92" t="s">
        <v>97</v>
      </c>
      <c r="H5493" s="92" t="s">
        <v>94</v>
      </c>
      <c r="I5493" s="89" t="s">
        <v>196</v>
      </c>
      <c r="L5493" s="98">
        <f>L5277+(L5349*'Emission factors'!$H$16)+('Emission factors'!$H$17*'GHG Estimation'!L5421)</f>
        <v>0</v>
      </c>
      <c r="M5493" s="98">
        <f>M5277+(M5349*'Emission factors'!$H$16)+('Emission factors'!$H$17*'GHG Estimation'!M5421)</f>
        <v>0</v>
      </c>
      <c r="N5493" s="98">
        <f>N5277+(N5349*'Emission factors'!$H$16)+('Emission factors'!$H$17*'GHG Estimation'!N5421)</f>
        <v>0</v>
      </c>
      <c r="O5493" s="98">
        <f>O5277+(O5349*'Emission factors'!$H$16)+('Emission factors'!$H$17*'GHG Estimation'!O5421)</f>
        <v>0</v>
      </c>
      <c r="P5493" s="98">
        <f>P5277+(P5349*'Emission factors'!$H$16)+('Emission factors'!$H$17*'GHG Estimation'!P5421)</f>
        <v>0</v>
      </c>
      <c r="Q5493" s="98">
        <f>Q5277+(Q5349*'Emission factors'!$H$16)+('Emission factors'!$H$17*'GHG Estimation'!Q5421)</f>
        <v>0</v>
      </c>
      <c r="R5493" s="98">
        <f>R5277+(R5349*'Emission factors'!$H$16)+('Emission factors'!$H$17*'GHG Estimation'!R5421)</f>
        <v>0</v>
      </c>
      <c r="S5493" s="98">
        <f>S5277+(S5349*'Emission factors'!$H$16)+('Emission factors'!$H$17*'GHG Estimation'!S5421)</f>
        <v>0</v>
      </c>
      <c r="T5493" s="98">
        <f>T5277+(T5349*'Emission factors'!$H$16)+('Emission factors'!$H$17*'GHG Estimation'!T5421)</f>
        <v>0</v>
      </c>
      <c r="U5493" s="98">
        <f>U5277+(U5349*'Emission factors'!$H$16)+('Emission factors'!$H$17*'GHG Estimation'!U5421)</f>
        <v>0</v>
      </c>
    </row>
    <row r="5494" spans="1:21" x14ac:dyDescent="0.25">
      <c r="A5494" s="92" t="s">
        <v>11</v>
      </c>
      <c r="B5494" s="92" t="s">
        <v>12</v>
      </c>
      <c r="C5494" s="92" t="s">
        <v>47</v>
      </c>
      <c r="D5494" s="92" t="s">
        <v>47</v>
      </c>
      <c r="E5494" s="92" t="s">
        <v>41</v>
      </c>
      <c r="F5494" s="92" t="s">
        <v>34</v>
      </c>
      <c r="G5494" s="92" t="s">
        <v>97</v>
      </c>
      <c r="H5494" s="92" t="s">
        <v>94</v>
      </c>
      <c r="I5494" s="89" t="s">
        <v>197</v>
      </c>
      <c r="L5494" s="98">
        <f>L5278+(L5350*'Emission factors'!$H$16)+('Emission factors'!$H$17*'GHG Estimation'!L5422)</f>
        <v>560261.11321990541</v>
      </c>
      <c r="M5494" s="98">
        <f>M5278+(M5350*'Emission factors'!$H$16)+('Emission factors'!$H$17*'GHG Estimation'!M5422)</f>
        <v>586867.16051167157</v>
      </c>
      <c r="N5494" s="98">
        <f>N5278+(N5350*'Emission factors'!$H$16)+('Emission factors'!$H$17*'GHG Estimation'!N5422)</f>
        <v>610786.26483319467</v>
      </c>
      <c r="O5494" s="98">
        <f>O5278+(O5350*'Emission factors'!$H$16)+('Emission factors'!$H$17*'GHG Estimation'!O5422)</f>
        <v>630555.60417838674</v>
      </c>
      <c r="P5494" s="98">
        <f>P5278+(P5350*'Emission factors'!$H$16)+('Emission factors'!$H$17*'GHG Estimation'!P5422)</f>
        <v>646141.35581794218</v>
      </c>
      <c r="Q5494" s="98">
        <f>Q5278+(Q5350*'Emission factors'!$H$16)+('Emission factors'!$H$17*'GHG Estimation'!Q5422)</f>
        <v>657571.09551754501</v>
      </c>
      <c r="R5494" s="98">
        <f>R5278+(R5350*'Emission factors'!$H$16)+('Emission factors'!$H$17*'GHG Estimation'!R5422)</f>
        <v>759105.09941197291</v>
      </c>
      <c r="S5494" s="98">
        <f>S5278+(S5350*'Emission factors'!$H$16)+('Emission factors'!$H$17*'GHG Estimation'!S5422)</f>
        <v>901054.99873948644</v>
      </c>
      <c r="T5494" s="98">
        <f>T5278+(T5350*'Emission factors'!$H$16)+('Emission factors'!$H$17*'GHG Estimation'!T5422)</f>
        <v>1056178.627049973</v>
      </c>
      <c r="U5494" s="98">
        <f>U5278+(U5350*'Emission factors'!$H$16)+('Emission factors'!$H$17*'GHG Estimation'!U5422)</f>
        <v>1224250.1309566931</v>
      </c>
    </row>
    <row r="5495" spans="1:21" x14ac:dyDescent="0.25">
      <c r="A5495" s="92" t="s">
        <v>11</v>
      </c>
      <c r="B5495" s="92" t="s">
        <v>12</v>
      </c>
      <c r="C5495" s="92" t="s">
        <v>47</v>
      </c>
      <c r="D5495" s="92" t="s">
        <v>47</v>
      </c>
      <c r="E5495" s="92" t="s">
        <v>41</v>
      </c>
      <c r="F5495" s="92" t="s">
        <v>34</v>
      </c>
      <c r="G5495" s="92" t="s">
        <v>97</v>
      </c>
      <c r="H5495" s="92" t="s">
        <v>94</v>
      </c>
      <c r="I5495" s="89" t="s">
        <v>229</v>
      </c>
      <c r="L5495" s="98">
        <f>L5279+(L5351*'Emission factors'!$H$16)+('Emission factors'!$H$17*'GHG Estimation'!L5423)</f>
        <v>0</v>
      </c>
      <c r="M5495" s="98">
        <f>M5279+(M5351*'Emission factors'!$H$16)+('Emission factors'!$H$17*'GHG Estimation'!M5423)</f>
        <v>0</v>
      </c>
      <c r="N5495" s="98">
        <f>N5279+(N5351*'Emission factors'!$H$16)+('Emission factors'!$H$17*'GHG Estimation'!N5423)</f>
        <v>0</v>
      </c>
      <c r="O5495" s="98">
        <f>O5279+(O5351*'Emission factors'!$H$16)+('Emission factors'!$H$17*'GHG Estimation'!O5423)</f>
        <v>0</v>
      </c>
      <c r="P5495" s="98">
        <f>P5279+(P5351*'Emission factors'!$H$16)+('Emission factors'!$H$17*'GHG Estimation'!P5423)</f>
        <v>0</v>
      </c>
      <c r="Q5495" s="98">
        <f>Q5279+(Q5351*'Emission factors'!$H$16)+('Emission factors'!$H$17*'GHG Estimation'!Q5423)</f>
        <v>0</v>
      </c>
      <c r="R5495" s="98">
        <f>R5279+(R5351*'Emission factors'!$H$16)+('Emission factors'!$H$17*'GHG Estimation'!R5423)</f>
        <v>0</v>
      </c>
      <c r="S5495" s="98">
        <f>S5279+(S5351*'Emission factors'!$H$16)+('Emission factors'!$H$17*'GHG Estimation'!S5423)</f>
        <v>0</v>
      </c>
      <c r="T5495" s="98">
        <f>T5279+(T5351*'Emission factors'!$H$16)+('Emission factors'!$H$17*'GHG Estimation'!T5423)</f>
        <v>0</v>
      </c>
      <c r="U5495" s="98">
        <f>U5279+(U5351*'Emission factors'!$H$16)+('Emission factors'!$H$17*'GHG Estimation'!U5423)</f>
        <v>0</v>
      </c>
    </row>
    <row r="5496" spans="1:21" x14ac:dyDescent="0.25">
      <c r="A5496" s="92" t="s">
        <v>11</v>
      </c>
      <c r="B5496" s="92" t="s">
        <v>12</v>
      </c>
      <c r="C5496" s="92" t="s">
        <v>47</v>
      </c>
      <c r="D5496" s="92" t="s">
        <v>47</v>
      </c>
      <c r="E5496" s="92" t="s">
        <v>41</v>
      </c>
      <c r="F5496" s="92" t="s">
        <v>34</v>
      </c>
      <c r="G5496" s="92" t="s">
        <v>97</v>
      </c>
      <c r="H5496" s="92" t="s">
        <v>94</v>
      </c>
      <c r="I5496" s="89" t="s">
        <v>198</v>
      </c>
      <c r="L5496" s="98">
        <f>L5280+(L5352*'Emission factors'!$H$16)+('Emission factors'!$H$17*'GHG Estimation'!L5424)</f>
        <v>0</v>
      </c>
      <c r="M5496" s="98">
        <f>M5280+(M5352*'Emission factors'!$H$16)+('Emission factors'!$H$17*'GHG Estimation'!M5424)</f>
        <v>0</v>
      </c>
      <c r="N5496" s="98">
        <f>N5280+(N5352*'Emission factors'!$H$16)+('Emission factors'!$H$17*'GHG Estimation'!N5424)</f>
        <v>0</v>
      </c>
      <c r="O5496" s="98">
        <f>O5280+(O5352*'Emission factors'!$H$16)+('Emission factors'!$H$17*'GHG Estimation'!O5424)</f>
        <v>0</v>
      </c>
      <c r="P5496" s="98">
        <f>P5280+(P5352*'Emission factors'!$H$16)+('Emission factors'!$H$17*'GHG Estimation'!P5424)</f>
        <v>0</v>
      </c>
      <c r="Q5496" s="98">
        <f>Q5280+(Q5352*'Emission factors'!$H$16)+('Emission factors'!$H$17*'GHG Estimation'!Q5424)</f>
        <v>0</v>
      </c>
      <c r="R5496" s="98">
        <f>R5280+(R5352*'Emission factors'!$H$16)+('Emission factors'!$H$17*'GHG Estimation'!R5424)</f>
        <v>0</v>
      </c>
      <c r="S5496" s="98">
        <f>S5280+(S5352*'Emission factors'!$H$16)+('Emission factors'!$H$17*'GHG Estimation'!S5424)</f>
        <v>0</v>
      </c>
      <c r="T5496" s="98">
        <f>T5280+(T5352*'Emission factors'!$H$16)+('Emission factors'!$H$17*'GHG Estimation'!T5424)</f>
        <v>0</v>
      </c>
      <c r="U5496" s="98">
        <f>U5280+(U5352*'Emission factors'!$H$16)+('Emission factors'!$H$17*'GHG Estimation'!U5424)</f>
        <v>0</v>
      </c>
    </row>
    <row r="5497" spans="1:21" x14ac:dyDescent="0.25">
      <c r="A5497" s="92" t="s">
        <v>11</v>
      </c>
      <c r="B5497" s="92" t="s">
        <v>12</v>
      </c>
      <c r="C5497" s="92" t="s">
        <v>47</v>
      </c>
      <c r="D5497" s="92" t="s">
        <v>47</v>
      </c>
      <c r="E5497" s="92" t="s">
        <v>41</v>
      </c>
      <c r="F5497" s="92" t="s">
        <v>34</v>
      </c>
      <c r="G5497" s="92" t="s">
        <v>97</v>
      </c>
      <c r="H5497" s="92" t="s">
        <v>94</v>
      </c>
      <c r="I5497" s="89" t="s">
        <v>231</v>
      </c>
      <c r="L5497" s="98">
        <f>L5281+(L5353*'Emission factors'!$H$16)+('Emission factors'!$H$17*'GHG Estimation'!L5425)</f>
        <v>0</v>
      </c>
      <c r="M5497" s="98">
        <f>M5281+(M5353*'Emission factors'!$H$16)+('Emission factors'!$H$17*'GHG Estimation'!M5425)</f>
        <v>0</v>
      </c>
      <c r="N5497" s="98">
        <f>N5281+(N5353*'Emission factors'!$H$16)+('Emission factors'!$H$17*'GHG Estimation'!N5425)</f>
        <v>0</v>
      </c>
      <c r="O5497" s="98">
        <f>O5281+(O5353*'Emission factors'!$H$16)+('Emission factors'!$H$17*'GHG Estimation'!O5425)</f>
        <v>0</v>
      </c>
      <c r="P5497" s="98">
        <f>P5281+(P5353*'Emission factors'!$H$16)+('Emission factors'!$H$17*'GHG Estimation'!P5425)</f>
        <v>0</v>
      </c>
      <c r="Q5497" s="98">
        <f>Q5281+(Q5353*'Emission factors'!$H$16)+('Emission factors'!$H$17*'GHG Estimation'!Q5425)</f>
        <v>0</v>
      </c>
      <c r="R5497" s="98">
        <f>R5281+(R5353*'Emission factors'!$H$16)+('Emission factors'!$H$17*'GHG Estimation'!R5425)</f>
        <v>0</v>
      </c>
      <c r="S5497" s="98">
        <f>S5281+(S5353*'Emission factors'!$H$16)+('Emission factors'!$H$17*'GHG Estimation'!S5425)</f>
        <v>0</v>
      </c>
      <c r="T5497" s="98">
        <f>T5281+(T5353*'Emission factors'!$H$16)+('Emission factors'!$H$17*'GHG Estimation'!T5425)</f>
        <v>0</v>
      </c>
      <c r="U5497" s="98">
        <f>U5281+(U5353*'Emission factors'!$H$16)+('Emission factors'!$H$17*'GHG Estimation'!U5425)</f>
        <v>0</v>
      </c>
    </row>
    <row r="5498" spans="1:21" x14ac:dyDescent="0.25">
      <c r="A5498" s="92" t="s">
        <v>11</v>
      </c>
      <c r="B5498" s="92" t="s">
        <v>12</v>
      </c>
      <c r="C5498" s="92" t="s">
        <v>47</v>
      </c>
      <c r="D5498" s="92" t="s">
        <v>47</v>
      </c>
      <c r="E5498" s="92" t="s">
        <v>41</v>
      </c>
      <c r="F5498" s="92" t="s">
        <v>34</v>
      </c>
      <c r="G5498" s="92" t="s">
        <v>97</v>
      </c>
      <c r="H5498" s="92" t="s">
        <v>94</v>
      </c>
      <c r="I5498" s="89" t="s">
        <v>230</v>
      </c>
      <c r="L5498" s="98">
        <f>L5282+(L5354*'Emission factors'!$H$16)+('Emission factors'!$H$17*'GHG Estimation'!L5426)</f>
        <v>0</v>
      </c>
      <c r="M5498" s="98">
        <f>M5282+(M5354*'Emission factors'!$H$16)+('Emission factors'!$H$17*'GHG Estimation'!M5426)</f>
        <v>0</v>
      </c>
      <c r="N5498" s="98">
        <f>N5282+(N5354*'Emission factors'!$H$16)+('Emission factors'!$H$17*'GHG Estimation'!N5426)</f>
        <v>0</v>
      </c>
      <c r="O5498" s="98">
        <f>O5282+(O5354*'Emission factors'!$H$16)+('Emission factors'!$H$17*'GHG Estimation'!O5426)</f>
        <v>0</v>
      </c>
      <c r="P5498" s="98">
        <f>P5282+(P5354*'Emission factors'!$H$16)+('Emission factors'!$H$17*'GHG Estimation'!P5426)</f>
        <v>0</v>
      </c>
      <c r="Q5498" s="98">
        <f>Q5282+(Q5354*'Emission factors'!$H$16)+('Emission factors'!$H$17*'GHG Estimation'!Q5426)</f>
        <v>0</v>
      </c>
      <c r="R5498" s="98">
        <f>R5282+(R5354*'Emission factors'!$H$16)+('Emission factors'!$H$17*'GHG Estimation'!R5426)</f>
        <v>0</v>
      </c>
      <c r="S5498" s="98">
        <f>S5282+(S5354*'Emission factors'!$H$16)+('Emission factors'!$H$17*'GHG Estimation'!S5426)</f>
        <v>0</v>
      </c>
      <c r="T5498" s="98">
        <f>T5282+(T5354*'Emission factors'!$H$16)+('Emission factors'!$H$17*'GHG Estimation'!T5426)</f>
        <v>0</v>
      </c>
      <c r="U5498" s="98">
        <f>U5282+(U5354*'Emission factors'!$H$16)+('Emission factors'!$H$17*'GHG Estimation'!U5426)</f>
        <v>0</v>
      </c>
    </row>
    <row r="5499" spans="1:21" x14ac:dyDescent="0.25">
      <c r="A5499" s="92" t="s">
        <v>11</v>
      </c>
      <c r="B5499" s="92" t="s">
        <v>12</v>
      </c>
      <c r="C5499" s="92" t="s">
        <v>47</v>
      </c>
      <c r="D5499" s="92" t="s">
        <v>47</v>
      </c>
      <c r="E5499" s="92" t="s">
        <v>41</v>
      </c>
      <c r="F5499" s="92" t="s">
        <v>34</v>
      </c>
      <c r="G5499" s="92" t="s">
        <v>97</v>
      </c>
      <c r="H5499" s="92" t="s">
        <v>94</v>
      </c>
      <c r="I5499" s="88" t="s">
        <v>232</v>
      </c>
      <c r="L5499" s="98">
        <f>L5283+(L5355*'Emission factors'!$H$16)+('Emission factors'!$H$17*'GHG Estimation'!L5427)</f>
        <v>144907.74726921189</v>
      </c>
      <c r="M5499" s="98">
        <f>M5283+(M5355*'Emission factors'!$H$16)+('Emission factors'!$H$17*'GHG Estimation'!M5427)</f>
        <v>140547.33707577703</v>
      </c>
      <c r="N5499" s="98">
        <f>N5283+(N5355*'Emission factors'!$H$16)+('Emission factors'!$H$17*'GHG Estimation'!N5427)</f>
        <v>135460.09263713975</v>
      </c>
      <c r="O5499" s="98">
        <f>O5283+(O5355*'Emission factors'!$H$16)+('Emission factors'!$H$17*'GHG Estimation'!O5427)</f>
        <v>129503.13481404327</v>
      </c>
      <c r="P5499" s="98">
        <f>P5283+(P5355*'Emission factors'!$H$16)+('Emission factors'!$H$17*'GHG Estimation'!P5427)</f>
        <v>122889.68575568387</v>
      </c>
      <c r="Q5499" s="98">
        <f>Q5283+(Q5355*'Emission factors'!$H$16)+('Emission factors'!$H$17*'GHG Estimation'!Q5427)</f>
        <v>115813.28962996142</v>
      </c>
      <c r="R5499" s="98">
        <f>R5283+(R5355*'Emission factors'!$H$16)+('Emission factors'!$H$17*'GHG Estimation'!R5427)</f>
        <v>121687.04460478462</v>
      </c>
      <c r="S5499" s="98">
        <f>S5283+(S5355*'Emission factors'!$H$16)+('Emission factors'!$H$17*'GHG Estimation'!S5427)</f>
        <v>131213.29839962875</v>
      </c>
      <c r="T5499" s="98">
        <f>T5283+(T5355*'Emission factors'!$H$16)+('Emission factors'!$H$17*'GHG Estimation'!T5427)</f>
        <v>139713.36616907033</v>
      </c>
      <c r="U5499" s="98">
        <f>U5283+(U5355*'Emission factors'!$H$16)+('Emission factors'!$H$17*'GHG Estimation'!U5427)</f>
        <v>147107.54019648099</v>
      </c>
    </row>
    <row r="5500" spans="1:21" x14ac:dyDescent="0.25">
      <c r="A5500" s="92" t="s">
        <v>11</v>
      </c>
      <c r="B5500" s="92" t="s">
        <v>12</v>
      </c>
      <c r="C5500" s="92" t="s">
        <v>47</v>
      </c>
      <c r="D5500" s="92" t="s">
        <v>47</v>
      </c>
      <c r="E5500" s="92" t="s">
        <v>41</v>
      </c>
      <c r="F5500" s="92" t="s">
        <v>34</v>
      </c>
      <c r="G5500" s="92" t="s">
        <v>97</v>
      </c>
      <c r="H5500" s="92" t="s">
        <v>94</v>
      </c>
      <c r="I5500" s="89" t="s">
        <v>225</v>
      </c>
      <c r="L5500" s="98">
        <f>L5284+(L5356*'Emission factors'!$H$16)+('Emission factors'!$H$17*'GHG Estimation'!L5428)</f>
        <v>25194.639320573191</v>
      </c>
      <c r="M5500" s="98">
        <f>M5284+(M5356*'Emission factors'!$H$16)+('Emission factors'!$H$17*'GHG Estimation'!M5428)</f>
        <v>24170.497321914012</v>
      </c>
      <c r="N5500" s="98">
        <f>N5284+(N5356*'Emission factors'!$H$16)+('Emission factors'!$H$17*'GHG Estimation'!N5428)</f>
        <v>23042.475325992935</v>
      </c>
      <c r="O5500" s="98">
        <f>O5284+(O5356*'Emission factors'!$H$16)+('Emission factors'!$H$17*'GHG Estimation'!O5428)</f>
        <v>21789.746910876769</v>
      </c>
      <c r="P5500" s="98">
        <f>P5284+(P5356*'Emission factors'!$H$16)+('Emission factors'!$H$17*'GHG Estimation'!P5428)</f>
        <v>20452.242319262608</v>
      </c>
      <c r="Q5500" s="98">
        <f>Q5284+(Q5356*'Emission factors'!$H$16)+('Emission factors'!$H$17*'GHG Estimation'!Q5428)</f>
        <v>19065.009101018262</v>
      </c>
      <c r="R5500" s="98">
        <f>R5284+(R5356*'Emission factors'!$H$16)+('Emission factors'!$H$17*'GHG Estimation'!R5428)</f>
        <v>23407.119871447958</v>
      </c>
      <c r="S5500" s="98">
        <f>S5284+(S5356*'Emission factors'!$H$16)+('Emission factors'!$H$17*'GHG Estimation'!S5428)</f>
        <v>30889.262538714298</v>
      </c>
      <c r="T5500" s="98">
        <f>T5284+(T5356*'Emission factors'!$H$16)+('Emission factors'!$H$17*'GHG Estimation'!T5428)</f>
        <v>40254.482696015235</v>
      </c>
      <c r="U5500" s="98">
        <f>U5284+(U5356*'Emission factors'!$H$16)+('Emission factors'!$H$17*'GHG Estimation'!U5428)</f>
        <v>51877.362311741126</v>
      </c>
    </row>
    <row r="5501" spans="1:21" x14ac:dyDescent="0.25">
      <c r="A5501" s="92" t="s">
        <v>11</v>
      </c>
      <c r="B5501" s="92" t="s">
        <v>12</v>
      </c>
      <c r="C5501" s="92" t="s">
        <v>47</v>
      </c>
      <c r="D5501" s="92" t="s">
        <v>47</v>
      </c>
      <c r="E5501" s="92" t="s">
        <v>41</v>
      </c>
      <c r="F5501" s="92" t="s">
        <v>34</v>
      </c>
      <c r="G5501" s="92" t="s">
        <v>97</v>
      </c>
      <c r="H5501" s="92" t="s">
        <v>94</v>
      </c>
      <c r="I5501" s="89" t="s">
        <v>205</v>
      </c>
      <c r="L5501" s="98">
        <f>L5285+(L5357*'Emission factors'!$H$16)+('Emission factors'!$H$17*'GHG Estimation'!L5429)</f>
        <v>0</v>
      </c>
      <c r="M5501" s="98">
        <f>M5285+(M5357*'Emission factors'!$H$16)+('Emission factors'!$H$17*'GHG Estimation'!M5429)</f>
        <v>0</v>
      </c>
      <c r="N5501" s="98">
        <f>N5285+(N5357*'Emission factors'!$H$16)+('Emission factors'!$H$17*'GHG Estimation'!N5429)</f>
        <v>0</v>
      </c>
      <c r="O5501" s="98">
        <f>O5285+(O5357*'Emission factors'!$H$16)+('Emission factors'!$H$17*'GHG Estimation'!O5429)</f>
        <v>0</v>
      </c>
      <c r="P5501" s="98">
        <f>P5285+(P5357*'Emission factors'!$H$16)+('Emission factors'!$H$17*'GHG Estimation'!P5429)</f>
        <v>0</v>
      </c>
      <c r="Q5501" s="98">
        <f>Q5285+(Q5357*'Emission factors'!$H$16)+('Emission factors'!$H$17*'GHG Estimation'!Q5429)</f>
        <v>0</v>
      </c>
      <c r="R5501" s="98">
        <f>R5285+(R5357*'Emission factors'!$H$16)+('Emission factors'!$H$17*'GHG Estimation'!R5429)</f>
        <v>0</v>
      </c>
      <c r="S5501" s="98">
        <f>S5285+(S5357*'Emission factors'!$H$16)+('Emission factors'!$H$17*'GHG Estimation'!S5429)</f>
        <v>0</v>
      </c>
      <c r="T5501" s="98">
        <f>T5285+(T5357*'Emission factors'!$H$16)+('Emission factors'!$H$17*'GHG Estimation'!T5429)</f>
        <v>0</v>
      </c>
      <c r="U5501" s="98">
        <f>U5285+(U5357*'Emission factors'!$H$16)+('Emission factors'!$H$17*'GHG Estimation'!U5429)</f>
        <v>0</v>
      </c>
    </row>
    <row r="5502" spans="1:21" x14ac:dyDescent="0.25">
      <c r="A5502" s="92" t="s">
        <v>11</v>
      </c>
      <c r="B5502" s="92" t="s">
        <v>12</v>
      </c>
      <c r="C5502" s="92" t="s">
        <v>47</v>
      </c>
      <c r="D5502" s="92" t="s">
        <v>47</v>
      </c>
      <c r="E5502" s="92" t="s">
        <v>41</v>
      </c>
      <c r="F5502" s="92" t="s">
        <v>34</v>
      </c>
      <c r="G5502" s="92" t="s">
        <v>97</v>
      </c>
      <c r="H5502" s="92" t="s">
        <v>94</v>
      </c>
      <c r="I5502" s="89" t="s">
        <v>204</v>
      </c>
      <c r="L5502" s="98">
        <f>L5286+(L5358*'Emission factors'!$H$16)+('Emission factors'!$H$17*'GHG Estimation'!L5430)</f>
        <v>0</v>
      </c>
      <c r="M5502" s="98">
        <f>M5286+(M5358*'Emission factors'!$H$16)+('Emission factors'!$H$17*'GHG Estimation'!M5430)</f>
        <v>0</v>
      </c>
      <c r="N5502" s="98">
        <f>N5286+(N5358*'Emission factors'!$H$16)+('Emission factors'!$H$17*'GHG Estimation'!N5430)</f>
        <v>0</v>
      </c>
      <c r="O5502" s="98">
        <f>O5286+(O5358*'Emission factors'!$H$16)+('Emission factors'!$H$17*'GHG Estimation'!O5430)</f>
        <v>0</v>
      </c>
      <c r="P5502" s="98">
        <f>P5286+(P5358*'Emission factors'!$H$16)+('Emission factors'!$H$17*'GHG Estimation'!P5430)</f>
        <v>0</v>
      </c>
      <c r="Q5502" s="98">
        <f>Q5286+(Q5358*'Emission factors'!$H$16)+('Emission factors'!$H$17*'GHG Estimation'!Q5430)</f>
        <v>0</v>
      </c>
      <c r="R5502" s="98">
        <f>R5286+(R5358*'Emission factors'!$H$16)+('Emission factors'!$H$17*'GHG Estimation'!R5430)</f>
        <v>0</v>
      </c>
      <c r="S5502" s="98">
        <f>S5286+(S5358*'Emission factors'!$H$16)+('Emission factors'!$H$17*'GHG Estimation'!S5430)</f>
        <v>0</v>
      </c>
      <c r="T5502" s="98">
        <f>T5286+(T5358*'Emission factors'!$H$16)+('Emission factors'!$H$17*'GHG Estimation'!T5430)</f>
        <v>0</v>
      </c>
      <c r="U5502" s="98">
        <f>U5286+(U5358*'Emission factors'!$H$16)+('Emission factors'!$H$17*'GHG Estimation'!U5430)</f>
        <v>0</v>
      </c>
    </row>
    <row r="5503" spans="1:21" x14ac:dyDescent="0.25">
      <c r="A5503" s="92" t="s">
        <v>11</v>
      </c>
      <c r="B5503" s="92" t="s">
        <v>12</v>
      </c>
      <c r="C5503" s="92" t="s">
        <v>47</v>
      </c>
      <c r="D5503" s="92" t="s">
        <v>47</v>
      </c>
      <c r="E5503" s="92" t="s">
        <v>41</v>
      </c>
      <c r="F5503" s="92" t="s">
        <v>34</v>
      </c>
      <c r="G5503" s="92" t="s">
        <v>97</v>
      </c>
      <c r="H5503" s="92" t="s">
        <v>94</v>
      </c>
      <c r="I5503" s="89" t="s">
        <v>228</v>
      </c>
      <c r="L5503" s="98">
        <f>L5287+(L5359*'Emission factors'!$H$16)+('Emission factors'!$H$17*'GHG Estimation'!L5431)</f>
        <v>0</v>
      </c>
      <c r="M5503" s="98">
        <f>M5287+(M5359*'Emission factors'!$H$16)+('Emission factors'!$H$17*'GHG Estimation'!M5431)</f>
        <v>0</v>
      </c>
      <c r="N5503" s="98">
        <f>N5287+(N5359*'Emission factors'!$H$16)+('Emission factors'!$H$17*'GHG Estimation'!N5431)</f>
        <v>0</v>
      </c>
      <c r="O5503" s="98">
        <f>O5287+(O5359*'Emission factors'!$H$16)+('Emission factors'!$H$17*'GHG Estimation'!O5431)</f>
        <v>0</v>
      </c>
      <c r="P5503" s="98">
        <f>P5287+(P5359*'Emission factors'!$H$16)+('Emission factors'!$H$17*'GHG Estimation'!P5431)</f>
        <v>0</v>
      </c>
      <c r="Q5503" s="98">
        <f>Q5287+(Q5359*'Emission factors'!$H$16)+('Emission factors'!$H$17*'GHG Estimation'!Q5431)</f>
        <v>0</v>
      </c>
      <c r="R5503" s="98">
        <f>R5287+(R5359*'Emission factors'!$H$16)+('Emission factors'!$H$17*'GHG Estimation'!R5431)</f>
        <v>0</v>
      </c>
      <c r="S5503" s="98">
        <f>S5287+(S5359*'Emission factors'!$H$16)+('Emission factors'!$H$17*'GHG Estimation'!S5431)</f>
        <v>0</v>
      </c>
      <c r="T5503" s="98">
        <f>T5287+(T5359*'Emission factors'!$H$16)+('Emission factors'!$H$17*'GHG Estimation'!T5431)</f>
        <v>0</v>
      </c>
      <c r="U5503" s="98">
        <f>U5287+(U5359*'Emission factors'!$H$16)+('Emission factors'!$H$17*'GHG Estimation'!U5431)</f>
        <v>0</v>
      </c>
    </row>
    <row r="5504" spans="1:21" x14ac:dyDescent="0.25">
      <c r="A5504" s="92" t="s">
        <v>11</v>
      </c>
      <c r="B5504" s="92" t="s">
        <v>12</v>
      </c>
      <c r="C5504" s="92" t="s">
        <v>47</v>
      </c>
      <c r="D5504" s="92" t="s">
        <v>47</v>
      </c>
      <c r="E5504" s="92" t="s">
        <v>41</v>
      </c>
      <c r="F5504" s="92" t="s">
        <v>34</v>
      </c>
      <c r="G5504" s="92" t="s">
        <v>97</v>
      </c>
      <c r="H5504" s="92" t="s">
        <v>94</v>
      </c>
      <c r="I5504" s="92" t="s">
        <v>202</v>
      </c>
      <c r="L5504" s="98">
        <f>L5288+(L5360*'Emission factors'!$H$16)+('Emission factors'!$H$17*'GHG Estimation'!L5432)</f>
        <v>345152.34240293672</v>
      </c>
      <c r="M5504" s="98">
        <f>M5288+(M5360*'Emission factors'!$H$16)+('Emission factors'!$H$17*'GHG Estimation'!M5432)</f>
        <v>381967.10773395858</v>
      </c>
      <c r="N5504" s="98">
        <f>N5288+(N5360*'Emission factors'!$H$16)+('Emission factors'!$H$17*'GHG Estimation'!N5432)</f>
        <v>419953.74992534838</v>
      </c>
      <c r="O5504" s="98">
        <f>O5288+(O5360*'Emission factors'!$H$16)+('Emission factors'!$H$17*'GHG Estimation'!O5432)</f>
        <v>457999.22136260325</v>
      </c>
      <c r="P5504" s="98">
        <f>P5288+(P5360*'Emission factors'!$H$16)+('Emission factors'!$H$17*'GHG Estimation'!P5432)</f>
        <v>495793.28701930447</v>
      </c>
      <c r="Q5504" s="98">
        <f>Q5288+(Q5360*'Emission factors'!$H$16)+('Emission factors'!$H$17*'GHG Estimation'!Q5432)</f>
        <v>533027.71164203098</v>
      </c>
      <c r="R5504" s="98">
        <f>R5288+(R5360*'Emission factors'!$H$16)+('Emission factors'!$H$17*'GHG Estimation'!R5432)</f>
        <v>549985.548418866</v>
      </c>
      <c r="S5504" s="98">
        <f>S5288+(S5360*'Emission factors'!$H$16)+('Emission factors'!$H$17*'GHG Estimation'!S5432)</f>
        <v>554616.76784800901</v>
      </c>
      <c r="T5504" s="98">
        <f>T5288+(T5360*'Emission factors'!$H$16)+('Emission factors'!$H$17*'GHG Estimation'!T5432)</f>
        <v>552273.15509205591</v>
      </c>
      <c r="U5504" s="98">
        <f>U5288+(U5360*'Emission factors'!$H$16)+('Emission factors'!$H$17*'GHG Estimation'!U5432)</f>
        <v>543806.71100470831</v>
      </c>
    </row>
    <row r="5505" spans="1:21" x14ac:dyDescent="0.25">
      <c r="A5505" s="92" t="s">
        <v>11</v>
      </c>
      <c r="B5505" s="92" t="s">
        <v>12</v>
      </c>
      <c r="C5505" s="92" t="s">
        <v>47</v>
      </c>
      <c r="D5505" s="92" t="s">
        <v>47</v>
      </c>
      <c r="E5505" s="92" t="s">
        <v>41</v>
      </c>
      <c r="F5505" s="92" t="s">
        <v>34</v>
      </c>
      <c r="G5505" s="92" t="s">
        <v>97</v>
      </c>
      <c r="H5505" s="92" t="s">
        <v>94</v>
      </c>
      <c r="I5505" s="89" t="s">
        <v>190</v>
      </c>
      <c r="L5505" s="98">
        <f>L5289+(L5361*'Emission factors'!$H$16)+('Emission factors'!$H$17*'GHG Estimation'!L5433)</f>
        <v>0</v>
      </c>
      <c r="M5505" s="98">
        <f>M5289+(M5361*'Emission factors'!$H$16)+('Emission factors'!$H$17*'GHG Estimation'!M5433)</f>
        <v>0</v>
      </c>
      <c r="N5505" s="98">
        <f>N5289+(N5361*'Emission factors'!$H$16)+('Emission factors'!$H$17*'GHG Estimation'!N5433)</f>
        <v>0</v>
      </c>
      <c r="O5505" s="98">
        <f>O5289+(O5361*'Emission factors'!$H$16)+('Emission factors'!$H$17*'GHG Estimation'!O5433)</f>
        <v>0</v>
      </c>
      <c r="P5505" s="98">
        <f>P5289+(P5361*'Emission factors'!$H$16)+('Emission factors'!$H$17*'GHG Estimation'!P5433)</f>
        <v>0</v>
      </c>
      <c r="Q5505" s="98">
        <f>Q5289+(Q5361*'Emission factors'!$H$16)+('Emission factors'!$H$17*'GHG Estimation'!Q5433)</f>
        <v>0</v>
      </c>
      <c r="R5505" s="98">
        <f>R5289+(R5361*'Emission factors'!$H$16)+('Emission factors'!$H$17*'GHG Estimation'!R5433)</f>
        <v>0</v>
      </c>
      <c r="S5505" s="98">
        <f>S5289+(S5361*'Emission factors'!$H$16)+('Emission factors'!$H$17*'GHG Estimation'!S5433)</f>
        <v>0</v>
      </c>
      <c r="T5505" s="98">
        <f>T5289+(T5361*'Emission factors'!$H$16)+('Emission factors'!$H$17*'GHG Estimation'!T5433)</f>
        <v>0</v>
      </c>
      <c r="U5505" s="98">
        <f>U5289+(U5361*'Emission factors'!$H$16)+('Emission factors'!$H$17*'GHG Estimation'!U5433)</f>
        <v>0</v>
      </c>
    </row>
    <row r="5506" spans="1:21" x14ac:dyDescent="0.25">
      <c r="A5506" s="92" t="s">
        <v>11</v>
      </c>
      <c r="B5506" s="92" t="s">
        <v>12</v>
      </c>
      <c r="C5506" s="92" t="s">
        <v>47</v>
      </c>
      <c r="D5506" s="92" t="s">
        <v>47</v>
      </c>
      <c r="E5506" s="92" t="s">
        <v>41</v>
      </c>
      <c r="F5506" s="92" t="s">
        <v>34</v>
      </c>
      <c r="G5506" s="92" t="s">
        <v>97</v>
      </c>
      <c r="H5506" s="92" t="s">
        <v>94</v>
      </c>
      <c r="I5506" s="89" t="s">
        <v>210</v>
      </c>
      <c r="L5506" s="98">
        <f>L5290+(L5362*'Emission factors'!$H$16)+('Emission factors'!$H$17*'GHG Estimation'!L5434)</f>
        <v>0</v>
      </c>
      <c r="M5506" s="98">
        <f>M5290+(M5362*'Emission factors'!$H$16)+('Emission factors'!$H$17*'GHG Estimation'!M5434)</f>
        <v>0</v>
      </c>
      <c r="N5506" s="98">
        <f>N5290+(N5362*'Emission factors'!$H$16)+('Emission factors'!$H$17*'GHG Estimation'!N5434)</f>
        <v>0</v>
      </c>
      <c r="O5506" s="98">
        <f>O5290+(O5362*'Emission factors'!$H$16)+('Emission factors'!$H$17*'GHG Estimation'!O5434)</f>
        <v>0</v>
      </c>
      <c r="P5506" s="98">
        <f>P5290+(P5362*'Emission factors'!$H$16)+('Emission factors'!$H$17*'GHG Estimation'!P5434)</f>
        <v>0</v>
      </c>
      <c r="Q5506" s="98">
        <f>Q5290+(Q5362*'Emission factors'!$H$16)+('Emission factors'!$H$17*'GHG Estimation'!Q5434)</f>
        <v>0</v>
      </c>
      <c r="R5506" s="98">
        <f>R5290+(R5362*'Emission factors'!$H$16)+('Emission factors'!$H$17*'GHG Estimation'!R5434)</f>
        <v>0</v>
      </c>
      <c r="S5506" s="98">
        <f>S5290+(S5362*'Emission factors'!$H$16)+('Emission factors'!$H$17*'GHG Estimation'!S5434)</f>
        <v>0</v>
      </c>
      <c r="T5506" s="98">
        <f>T5290+(T5362*'Emission factors'!$H$16)+('Emission factors'!$H$17*'GHG Estimation'!T5434)</f>
        <v>0</v>
      </c>
      <c r="U5506" s="98">
        <f>U5290+(U5362*'Emission factors'!$H$16)+('Emission factors'!$H$17*'GHG Estimation'!U5434)</f>
        <v>0</v>
      </c>
    </row>
    <row r="5507" spans="1:21" x14ac:dyDescent="0.25">
      <c r="A5507" s="92" t="s">
        <v>11</v>
      </c>
      <c r="B5507" s="92" t="s">
        <v>12</v>
      </c>
      <c r="C5507" s="92" t="s">
        <v>47</v>
      </c>
      <c r="D5507" s="92" t="s">
        <v>47</v>
      </c>
      <c r="E5507" s="92" t="s">
        <v>41</v>
      </c>
      <c r="F5507" s="92" t="s">
        <v>34</v>
      </c>
      <c r="G5507" s="92" t="s">
        <v>97</v>
      </c>
      <c r="H5507" s="92" t="s">
        <v>94</v>
      </c>
      <c r="I5507" s="89" t="s">
        <v>199</v>
      </c>
      <c r="L5507" s="98">
        <f>L5291+(L5363*'Emission factors'!$H$16)+('Emission factors'!$H$17*'GHG Estimation'!L5435)</f>
        <v>0</v>
      </c>
      <c r="M5507" s="98">
        <f>M5291+(M5363*'Emission factors'!$H$16)+('Emission factors'!$H$17*'GHG Estimation'!M5435)</f>
        <v>0</v>
      </c>
      <c r="N5507" s="98">
        <f>N5291+(N5363*'Emission factors'!$H$16)+('Emission factors'!$H$17*'GHG Estimation'!N5435)</f>
        <v>0</v>
      </c>
      <c r="O5507" s="98">
        <f>O5291+(O5363*'Emission factors'!$H$16)+('Emission factors'!$H$17*'GHG Estimation'!O5435)</f>
        <v>0</v>
      </c>
      <c r="P5507" s="98">
        <f>P5291+(P5363*'Emission factors'!$H$16)+('Emission factors'!$H$17*'GHG Estimation'!P5435)</f>
        <v>0</v>
      </c>
      <c r="Q5507" s="98">
        <f>Q5291+(Q5363*'Emission factors'!$H$16)+('Emission factors'!$H$17*'GHG Estimation'!Q5435)</f>
        <v>0</v>
      </c>
      <c r="R5507" s="98">
        <f>R5291+(R5363*'Emission factors'!$H$16)+('Emission factors'!$H$17*'GHG Estimation'!R5435)</f>
        <v>0</v>
      </c>
      <c r="S5507" s="98">
        <f>S5291+(S5363*'Emission factors'!$H$16)+('Emission factors'!$H$17*'GHG Estimation'!S5435)</f>
        <v>0</v>
      </c>
      <c r="T5507" s="98">
        <f>T5291+(T5363*'Emission factors'!$H$16)+('Emission factors'!$H$17*'GHG Estimation'!T5435)</f>
        <v>0</v>
      </c>
      <c r="U5507" s="98">
        <f>U5291+(U5363*'Emission factors'!$H$16)+('Emission factors'!$H$17*'GHG Estimation'!U5435)</f>
        <v>0</v>
      </c>
    </row>
    <row r="5508" spans="1:21" x14ac:dyDescent="0.25">
      <c r="A5508" s="92" t="s">
        <v>11</v>
      </c>
      <c r="B5508" s="92" t="s">
        <v>12</v>
      </c>
      <c r="C5508" s="92" t="s">
        <v>47</v>
      </c>
      <c r="D5508" s="92" t="s">
        <v>47</v>
      </c>
      <c r="E5508" s="92" t="s">
        <v>41</v>
      </c>
      <c r="F5508" s="92" t="s">
        <v>34</v>
      </c>
      <c r="G5508" s="92" t="s">
        <v>97</v>
      </c>
      <c r="H5508" s="92" t="s">
        <v>94</v>
      </c>
      <c r="I5508" s="89" t="s">
        <v>233</v>
      </c>
      <c r="L5508" s="98">
        <f>L5292+(L5364*'Emission factors'!$H$16)+('Emission factors'!$H$17*'GHG Estimation'!L5436)</f>
        <v>0</v>
      </c>
      <c r="M5508" s="98">
        <f>M5292+(M5364*'Emission factors'!$H$16)+('Emission factors'!$H$17*'GHG Estimation'!M5436)</f>
        <v>0</v>
      </c>
      <c r="N5508" s="98">
        <f>N5292+(N5364*'Emission factors'!$H$16)+('Emission factors'!$H$17*'GHG Estimation'!N5436)</f>
        <v>0</v>
      </c>
      <c r="O5508" s="98">
        <f>O5292+(O5364*'Emission factors'!$H$16)+('Emission factors'!$H$17*'GHG Estimation'!O5436)</f>
        <v>0</v>
      </c>
      <c r="P5508" s="98">
        <f>P5292+(P5364*'Emission factors'!$H$16)+('Emission factors'!$H$17*'GHG Estimation'!P5436)</f>
        <v>0</v>
      </c>
      <c r="Q5508" s="98">
        <f>Q5292+(Q5364*'Emission factors'!$H$16)+('Emission factors'!$H$17*'GHG Estimation'!Q5436)</f>
        <v>0</v>
      </c>
      <c r="R5508" s="98">
        <f>R5292+(R5364*'Emission factors'!$H$16)+('Emission factors'!$H$17*'GHG Estimation'!R5436)</f>
        <v>0</v>
      </c>
      <c r="S5508" s="98">
        <f>S5292+(S5364*'Emission factors'!$H$16)+('Emission factors'!$H$17*'GHG Estimation'!S5436)</f>
        <v>0</v>
      </c>
      <c r="T5508" s="98">
        <f>T5292+(T5364*'Emission factors'!$H$16)+('Emission factors'!$H$17*'GHG Estimation'!T5436)</f>
        <v>0</v>
      </c>
      <c r="U5508" s="98">
        <f>U5292+(U5364*'Emission factors'!$H$16)+('Emission factors'!$H$17*'GHG Estimation'!U5436)</f>
        <v>0</v>
      </c>
    </row>
    <row r="5509" spans="1:21" x14ac:dyDescent="0.25">
      <c r="A5509" s="92" t="s">
        <v>11</v>
      </c>
      <c r="B5509" s="92" t="s">
        <v>12</v>
      </c>
      <c r="C5509" s="92" t="s">
        <v>47</v>
      </c>
      <c r="D5509" s="92" t="s">
        <v>47</v>
      </c>
      <c r="E5509" s="92" t="s">
        <v>41</v>
      </c>
      <c r="F5509" s="92" t="s">
        <v>34</v>
      </c>
      <c r="G5509" s="92" t="s">
        <v>97</v>
      </c>
      <c r="H5509" s="92" t="s">
        <v>94</v>
      </c>
      <c r="I5509" s="89" t="s">
        <v>200</v>
      </c>
      <c r="L5509" s="98">
        <f>L5293+(L5365*'Emission factors'!$H$16)+('Emission factors'!$H$17*'GHG Estimation'!L5437)</f>
        <v>322326.0637387415</v>
      </c>
      <c r="M5509" s="98">
        <f>M5293+(M5365*'Emission factors'!$H$16)+('Emission factors'!$H$17*'GHG Estimation'!M5437)</f>
        <v>381997.59049331781</v>
      </c>
      <c r="N5509" s="98">
        <f>N5293+(N5365*'Emission factors'!$H$16)+('Emission factors'!$H$17*'GHG Estimation'!N5437)</f>
        <v>449715.87616526318</v>
      </c>
      <c r="O5509" s="98">
        <f>O5293+(O5365*'Emission factors'!$H$16)+('Emission factors'!$H$17*'GHG Estimation'!O5437)</f>
        <v>525178.97488612891</v>
      </c>
      <c r="P5509" s="98">
        <f>P5293+(P5365*'Emission factors'!$H$16)+('Emission factors'!$H$17*'GHG Estimation'!P5437)</f>
        <v>608768.54617905838</v>
      </c>
      <c r="Q5509" s="98">
        <f>Q5293+(Q5365*'Emission factors'!$H$16)+('Emission factors'!$H$17*'GHG Estimation'!Q5437)</f>
        <v>700830.49449364666</v>
      </c>
      <c r="R5509" s="98">
        <f>R5293+(R5365*'Emission factors'!$H$16)+('Emission factors'!$H$17*'GHG Estimation'!R5437)</f>
        <v>643611.02107127139</v>
      </c>
      <c r="S5509" s="98">
        <f>S5293+(S5365*'Emission factors'!$H$16)+('Emission factors'!$H$17*'GHG Estimation'!S5437)</f>
        <v>542548.91503237153</v>
      </c>
      <c r="T5509" s="98">
        <f>T5293+(T5365*'Emission factors'!$H$16)+('Emission factors'!$H$17*'GHG Estimation'!T5437)</f>
        <v>451598.47374020488</v>
      </c>
      <c r="U5509" s="98">
        <f>U5293+(U5365*'Emission factors'!$H$16)+('Emission factors'!$H$17*'GHG Estimation'!U5437)</f>
        <v>371685.16079048224</v>
      </c>
    </row>
    <row r="5510" spans="1:21" x14ac:dyDescent="0.25">
      <c r="A5510" s="92" t="s">
        <v>11</v>
      </c>
      <c r="B5510" s="92" t="s">
        <v>12</v>
      </c>
      <c r="C5510" s="92" t="s">
        <v>47</v>
      </c>
      <c r="D5510" s="92" t="s">
        <v>47</v>
      </c>
      <c r="E5510" s="92" t="s">
        <v>36</v>
      </c>
      <c r="F5510" s="92" t="s">
        <v>34</v>
      </c>
      <c r="G5510" s="92" t="s">
        <v>97</v>
      </c>
      <c r="H5510" s="92" t="s">
        <v>93</v>
      </c>
      <c r="I5510" s="89" t="s">
        <v>227</v>
      </c>
      <c r="J5510" s="92" t="s">
        <v>47</v>
      </c>
      <c r="L5510" s="98">
        <f>L5222+(L5294*'Emission factors'!$I$16)+('Emission factors'!$I$17*'GHG Estimation'!L5366)</f>
        <v>1719.5112857930487</v>
      </c>
      <c r="M5510" s="98">
        <f>M5222+(M5294*'Emission factors'!$I$16)+('Emission factors'!$I$17*'GHG Estimation'!M5366)</f>
        <v>2524.8890833449636</v>
      </c>
      <c r="N5510" s="98">
        <f>N5222+(N5294*'Emission factors'!$I$16)+('Emission factors'!$I$17*'GHG Estimation'!N5366)</f>
        <v>3617.7216295420931</v>
      </c>
      <c r="O5510" s="98">
        <f>O5222+(O5294*'Emission factors'!$I$16)+('Emission factors'!$I$17*'GHG Estimation'!O5366)</f>
        <v>5117.3266605992412</v>
      </c>
      <c r="P5510" s="98">
        <f>P5222+(P5294*'Emission factors'!$I$16)+('Emission factors'!$I$17*'GHG Estimation'!P5366)</f>
        <v>7141.2555433367852</v>
      </c>
      <c r="Q5510" s="98">
        <f>Q5222+(Q5294*'Emission factors'!$I$16)+('Emission factors'!$I$17*'GHG Estimation'!Q5366)</f>
        <v>9820.8414326001985</v>
      </c>
      <c r="R5510" s="98">
        <f>R5222+(R5294*'Emission factors'!$I$16)+('Emission factors'!$I$17*'GHG Estimation'!R5366)</f>
        <v>12938.950639472763</v>
      </c>
      <c r="S5510" s="98">
        <f>S5222+(S5294*'Emission factors'!$I$16)+('Emission factors'!$I$17*'GHG Estimation'!S5366)</f>
        <v>16551.989123405558</v>
      </c>
      <c r="T5510" s="98">
        <f>T5222+(T5294*'Emission factors'!$I$16)+('Emission factors'!$I$17*'GHG Estimation'!T5366)</f>
        <v>20714.931774360666</v>
      </c>
      <c r="U5510" s="98">
        <f>U5222+(U5294*'Emission factors'!$I$16)+('Emission factors'!$I$17*'GHG Estimation'!U5366)</f>
        <v>26267.560933996832</v>
      </c>
    </row>
    <row r="5511" spans="1:21" x14ac:dyDescent="0.25">
      <c r="A5511" s="92" t="s">
        <v>11</v>
      </c>
      <c r="B5511" s="92" t="s">
        <v>12</v>
      </c>
      <c r="C5511" s="92" t="s">
        <v>47</v>
      </c>
      <c r="D5511" s="92" t="s">
        <v>47</v>
      </c>
      <c r="E5511" s="92" t="s">
        <v>36</v>
      </c>
      <c r="F5511" s="92" t="s">
        <v>34</v>
      </c>
      <c r="G5511" s="92" t="s">
        <v>97</v>
      </c>
      <c r="H5511" s="92" t="s">
        <v>93</v>
      </c>
      <c r="I5511" s="89" t="s">
        <v>203</v>
      </c>
      <c r="L5511" s="98">
        <f>L5223+(L5295*'Emission factors'!$I$16)+('Emission factors'!$I$17*'GHG Estimation'!L5367)</f>
        <v>108976.01701328342</v>
      </c>
      <c r="M5511" s="98">
        <f>M5223+(M5295*'Emission factors'!$I$16)+('Emission factors'!$I$17*'GHG Estimation'!M5367)</f>
        <v>105981.72917735435</v>
      </c>
      <c r="N5511" s="98">
        <f>N5223+(N5295*'Emission factors'!$I$16)+('Emission factors'!$I$17*'GHG Estimation'!N5367)</f>
        <v>100109.27397958536</v>
      </c>
      <c r="O5511" s="98">
        <f>O5223+(O5295*'Emission factors'!$I$16)+('Emission factors'!$I$17*'GHG Estimation'!O5367)</f>
        <v>93357.03081277055</v>
      </c>
      <c r="P5511" s="98">
        <f>P5223+(P5295*'Emission factors'!$I$16)+('Emission factors'!$I$17*'GHG Estimation'!P5367)</f>
        <v>85895.407570250798</v>
      </c>
      <c r="Q5511" s="98">
        <f>Q5223+(Q5295*'Emission factors'!$I$16)+('Emission factors'!$I$17*'GHG Estimation'!Q5367)</f>
        <v>77889.221204476242</v>
      </c>
      <c r="R5511" s="98">
        <f>R5223+(R5295*'Emission factors'!$I$16)+('Emission factors'!$I$17*'GHG Estimation'!R5367)</f>
        <v>75032.853831664062</v>
      </c>
      <c r="S5511" s="98">
        <f>S5223+(S5295*'Emission factors'!$I$16)+('Emission factors'!$I$17*'GHG Estimation'!S5367)</f>
        <v>72606.900862108567</v>
      </c>
      <c r="T5511" s="98">
        <f>T5223+(T5295*'Emission factors'!$I$16)+('Emission factors'!$I$17*'GHG Estimation'!T5367)</f>
        <v>68726.306506387758</v>
      </c>
      <c r="U5511" s="98">
        <f>U5223+(U5295*'Emission factors'!$I$16)+('Emission factors'!$I$17*'GHG Estimation'!U5367)</f>
        <v>65769.074315736681</v>
      </c>
    </row>
    <row r="5512" spans="1:21" x14ac:dyDescent="0.25">
      <c r="A5512" s="92" t="s">
        <v>11</v>
      </c>
      <c r="B5512" s="92" t="s">
        <v>12</v>
      </c>
      <c r="C5512" s="92" t="s">
        <v>47</v>
      </c>
      <c r="D5512" s="92" t="s">
        <v>47</v>
      </c>
      <c r="E5512" s="92" t="s">
        <v>36</v>
      </c>
      <c r="F5512" s="92" t="s">
        <v>34</v>
      </c>
      <c r="G5512" s="92" t="s">
        <v>97</v>
      </c>
      <c r="H5512" s="92" t="s">
        <v>93</v>
      </c>
      <c r="I5512" s="89" t="s">
        <v>191</v>
      </c>
      <c r="L5512" s="98">
        <f>L5224+(L5296*'Emission factors'!$I$16)+('Emission factors'!$I$17*'GHG Estimation'!L5368)</f>
        <v>0</v>
      </c>
      <c r="M5512" s="98">
        <f>M5224+(M5296*'Emission factors'!$I$16)+('Emission factors'!$I$17*'GHG Estimation'!M5368)</f>
        <v>0</v>
      </c>
      <c r="N5512" s="98">
        <f>N5224+(N5296*'Emission factors'!$I$16)+('Emission factors'!$I$17*'GHG Estimation'!N5368)</f>
        <v>0</v>
      </c>
      <c r="O5512" s="98">
        <f>O5224+(O5296*'Emission factors'!$I$16)+('Emission factors'!$I$17*'GHG Estimation'!O5368)</f>
        <v>0</v>
      </c>
      <c r="P5512" s="98">
        <f>P5224+(P5296*'Emission factors'!$I$16)+('Emission factors'!$I$17*'GHG Estimation'!P5368)</f>
        <v>0</v>
      </c>
      <c r="Q5512" s="98">
        <f>Q5224+(Q5296*'Emission factors'!$I$16)+('Emission factors'!$I$17*'GHG Estimation'!Q5368)</f>
        <v>0</v>
      </c>
      <c r="R5512" s="98">
        <f>R5224+(R5296*'Emission factors'!$I$16)+('Emission factors'!$I$17*'GHG Estimation'!R5368)</f>
        <v>0</v>
      </c>
      <c r="S5512" s="98">
        <f>S5224+(S5296*'Emission factors'!$I$16)+('Emission factors'!$I$17*'GHG Estimation'!S5368)</f>
        <v>0</v>
      </c>
      <c r="T5512" s="98">
        <f>T5224+(T5296*'Emission factors'!$I$16)+('Emission factors'!$I$17*'GHG Estimation'!T5368)</f>
        <v>0</v>
      </c>
      <c r="U5512" s="98">
        <f>U5224+(U5296*'Emission factors'!$I$16)+('Emission factors'!$I$17*'GHG Estimation'!U5368)</f>
        <v>0</v>
      </c>
    </row>
    <row r="5513" spans="1:21" x14ac:dyDescent="0.25">
      <c r="A5513" s="92" t="s">
        <v>11</v>
      </c>
      <c r="B5513" s="92" t="s">
        <v>12</v>
      </c>
      <c r="C5513" s="92" t="s">
        <v>47</v>
      </c>
      <c r="D5513" s="92" t="s">
        <v>47</v>
      </c>
      <c r="E5513" s="92" t="s">
        <v>36</v>
      </c>
      <c r="F5513" s="92" t="s">
        <v>34</v>
      </c>
      <c r="G5513" s="92" t="s">
        <v>97</v>
      </c>
      <c r="H5513" s="92" t="s">
        <v>93</v>
      </c>
      <c r="I5513" s="89" t="s">
        <v>192</v>
      </c>
      <c r="L5513" s="98">
        <f>L5225+(L5297*'Emission factors'!$I$16)+('Emission factors'!$I$17*'GHG Estimation'!L5369)</f>
        <v>0</v>
      </c>
      <c r="M5513" s="98">
        <f>M5225+(M5297*'Emission factors'!$I$16)+('Emission factors'!$I$17*'GHG Estimation'!M5369)</f>
        <v>0</v>
      </c>
      <c r="N5513" s="98">
        <f>N5225+(N5297*'Emission factors'!$I$16)+('Emission factors'!$I$17*'GHG Estimation'!N5369)</f>
        <v>0</v>
      </c>
      <c r="O5513" s="98">
        <f>O5225+(O5297*'Emission factors'!$I$16)+('Emission factors'!$I$17*'GHG Estimation'!O5369)</f>
        <v>0</v>
      </c>
      <c r="P5513" s="98">
        <f>P5225+(P5297*'Emission factors'!$I$16)+('Emission factors'!$I$17*'GHG Estimation'!P5369)</f>
        <v>0</v>
      </c>
      <c r="Q5513" s="98">
        <f>Q5225+(Q5297*'Emission factors'!$I$16)+('Emission factors'!$I$17*'GHG Estimation'!Q5369)</f>
        <v>0</v>
      </c>
      <c r="R5513" s="98">
        <f>R5225+(R5297*'Emission factors'!$I$16)+('Emission factors'!$I$17*'GHG Estimation'!R5369)</f>
        <v>0</v>
      </c>
      <c r="S5513" s="98">
        <f>S5225+(S5297*'Emission factors'!$I$16)+('Emission factors'!$I$17*'GHG Estimation'!S5369)</f>
        <v>0</v>
      </c>
      <c r="T5513" s="98">
        <f>T5225+(T5297*'Emission factors'!$I$16)+('Emission factors'!$I$17*'GHG Estimation'!T5369)</f>
        <v>0</v>
      </c>
      <c r="U5513" s="98">
        <f>U5225+(U5297*'Emission factors'!$I$16)+('Emission factors'!$I$17*'GHG Estimation'!U5369)</f>
        <v>0</v>
      </c>
    </row>
    <row r="5514" spans="1:21" x14ac:dyDescent="0.25">
      <c r="A5514" s="92" t="s">
        <v>11</v>
      </c>
      <c r="B5514" s="92" t="s">
        <v>12</v>
      </c>
      <c r="C5514" s="92" t="s">
        <v>47</v>
      </c>
      <c r="D5514" s="92" t="s">
        <v>47</v>
      </c>
      <c r="E5514" s="92" t="s">
        <v>36</v>
      </c>
      <c r="F5514" s="92" t="s">
        <v>34</v>
      </c>
      <c r="G5514" s="92" t="s">
        <v>97</v>
      </c>
      <c r="H5514" s="92" t="s">
        <v>93</v>
      </c>
      <c r="I5514" s="89" t="s">
        <v>206</v>
      </c>
      <c r="L5514" s="98">
        <f>L5226+(L5298*'Emission factors'!$I$16)+('Emission factors'!$I$17*'GHG Estimation'!L5370)</f>
        <v>0</v>
      </c>
      <c r="M5514" s="98">
        <f>M5226+(M5298*'Emission factors'!$I$16)+('Emission factors'!$I$17*'GHG Estimation'!M5370)</f>
        <v>0</v>
      </c>
      <c r="N5514" s="98">
        <f>N5226+(N5298*'Emission factors'!$I$16)+('Emission factors'!$I$17*'GHG Estimation'!N5370)</f>
        <v>0</v>
      </c>
      <c r="O5514" s="98">
        <f>O5226+(O5298*'Emission factors'!$I$16)+('Emission factors'!$I$17*'GHG Estimation'!O5370)</f>
        <v>0</v>
      </c>
      <c r="P5514" s="98">
        <f>P5226+(P5298*'Emission factors'!$I$16)+('Emission factors'!$I$17*'GHG Estimation'!P5370)</f>
        <v>0</v>
      </c>
      <c r="Q5514" s="98">
        <f>Q5226+(Q5298*'Emission factors'!$I$16)+('Emission factors'!$I$17*'GHG Estimation'!Q5370)</f>
        <v>0</v>
      </c>
      <c r="R5514" s="98">
        <f>R5226+(R5298*'Emission factors'!$I$16)+('Emission factors'!$I$17*'GHG Estimation'!R5370)</f>
        <v>0</v>
      </c>
      <c r="S5514" s="98">
        <f>S5226+(S5298*'Emission factors'!$I$16)+('Emission factors'!$I$17*'GHG Estimation'!S5370)</f>
        <v>0</v>
      </c>
      <c r="T5514" s="98">
        <f>T5226+(T5298*'Emission factors'!$I$16)+('Emission factors'!$I$17*'GHG Estimation'!T5370)</f>
        <v>0</v>
      </c>
      <c r="U5514" s="98">
        <f>U5226+(U5298*'Emission factors'!$I$16)+('Emission factors'!$I$17*'GHG Estimation'!U5370)</f>
        <v>0</v>
      </c>
    </row>
    <row r="5515" spans="1:21" x14ac:dyDescent="0.25">
      <c r="A5515" s="92" t="s">
        <v>11</v>
      </c>
      <c r="B5515" s="92" t="s">
        <v>12</v>
      </c>
      <c r="C5515" s="92" t="s">
        <v>47</v>
      </c>
      <c r="D5515" s="92" t="s">
        <v>47</v>
      </c>
      <c r="E5515" s="92" t="s">
        <v>36</v>
      </c>
      <c r="F5515" s="92" t="s">
        <v>34</v>
      </c>
      <c r="G5515" s="92" t="s">
        <v>97</v>
      </c>
      <c r="H5515" s="92" t="s">
        <v>93</v>
      </c>
      <c r="I5515" s="89" t="s">
        <v>220</v>
      </c>
      <c r="L5515" s="98">
        <f>L5227+(L5299*'Emission factors'!$I$16)+('Emission factors'!$I$17*'GHG Estimation'!L5371)</f>
        <v>0</v>
      </c>
      <c r="M5515" s="98">
        <f>M5227+(M5299*'Emission factors'!$I$16)+('Emission factors'!$I$17*'GHG Estimation'!M5371)</f>
        <v>0</v>
      </c>
      <c r="N5515" s="98">
        <f>N5227+(N5299*'Emission factors'!$I$16)+('Emission factors'!$I$17*'GHG Estimation'!N5371)</f>
        <v>0</v>
      </c>
      <c r="O5515" s="98">
        <f>O5227+(O5299*'Emission factors'!$I$16)+('Emission factors'!$I$17*'GHG Estimation'!O5371)</f>
        <v>0</v>
      </c>
      <c r="P5515" s="98">
        <f>P5227+(P5299*'Emission factors'!$I$16)+('Emission factors'!$I$17*'GHG Estimation'!P5371)</f>
        <v>0</v>
      </c>
      <c r="Q5515" s="98">
        <f>Q5227+(Q5299*'Emission factors'!$I$16)+('Emission factors'!$I$17*'GHG Estimation'!Q5371)</f>
        <v>0</v>
      </c>
      <c r="R5515" s="98">
        <f>R5227+(R5299*'Emission factors'!$I$16)+('Emission factors'!$I$17*'GHG Estimation'!R5371)</f>
        <v>0</v>
      </c>
      <c r="S5515" s="98">
        <f>S5227+(S5299*'Emission factors'!$I$16)+('Emission factors'!$I$17*'GHG Estimation'!S5371)</f>
        <v>0</v>
      </c>
      <c r="T5515" s="98">
        <f>T5227+(T5299*'Emission factors'!$I$16)+('Emission factors'!$I$17*'GHG Estimation'!T5371)</f>
        <v>0</v>
      </c>
      <c r="U5515" s="98">
        <f>U5227+(U5299*'Emission factors'!$I$16)+('Emission factors'!$I$17*'GHG Estimation'!U5371)</f>
        <v>0</v>
      </c>
    </row>
    <row r="5516" spans="1:21" x14ac:dyDescent="0.25">
      <c r="A5516" s="92" t="s">
        <v>11</v>
      </c>
      <c r="B5516" s="92" t="s">
        <v>12</v>
      </c>
      <c r="C5516" s="92" t="s">
        <v>47</v>
      </c>
      <c r="D5516" s="92" t="s">
        <v>47</v>
      </c>
      <c r="E5516" s="92" t="s">
        <v>36</v>
      </c>
      <c r="F5516" s="92" t="s">
        <v>34</v>
      </c>
      <c r="G5516" s="92" t="s">
        <v>97</v>
      </c>
      <c r="H5516" s="92" t="s">
        <v>93</v>
      </c>
      <c r="I5516" s="89" t="s">
        <v>193</v>
      </c>
      <c r="L5516" s="98">
        <f>L5228+(L5300*'Emission factors'!$I$16)+('Emission factors'!$I$17*'GHG Estimation'!L5372)</f>
        <v>0</v>
      </c>
      <c r="M5516" s="98">
        <f>M5228+(M5300*'Emission factors'!$I$16)+('Emission factors'!$I$17*'GHG Estimation'!M5372)</f>
        <v>0</v>
      </c>
      <c r="N5516" s="98">
        <f>N5228+(N5300*'Emission factors'!$I$16)+('Emission factors'!$I$17*'GHG Estimation'!N5372)</f>
        <v>0</v>
      </c>
      <c r="O5516" s="98">
        <f>O5228+(O5300*'Emission factors'!$I$16)+('Emission factors'!$I$17*'GHG Estimation'!O5372)</f>
        <v>0</v>
      </c>
      <c r="P5516" s="98">
        <f>P5228+(P5300*'Emission factors'!$I$16)+('Emission factors'!$I$17*'GHG Estimation'!P5372)</f>
        <v>0</v>
      </c>
      <c r="Q5516" s="98">
        <f>Q5228+(Q5300*'Emission factors'!$I$16)+('Emission factors'!$I$17*'GHG Estimation'!Q5372)</f>
        <v>0</v>
      </c>
      <c r="R5516" s="98">
        <f>R5228+(R5300*'Emission factors'!$I$16)+('Emission factors'!$I$17*'GHG Estimation'!R5372)</f>
        <v>0</v>
      </c>
      <c r="S5516" s="98">
        <f>S5228+(S5300*'Emission factors'!$I$16)+('Emission factors'!$I$17*'GHG Estimation'!S5372)</f>
        <v>0</v>
      </c>
      <c r="T5516" s="98">
        <f>T5228+(T5300*'Emission factors'!$I$16)+('Emission factors'!$I$17*'GHG Estimation'!T5372)</f>
        <v>0</v>
      </c>
      <c r="U5516" s="98">
        <f>U5228+(U5300*'Emission factors'!$I$16)+('Emission factors'!$I$17*'GHG Estimation'!U5372)</f>
        <v>0</v>
      </c>
    </row>
    <row r="5517" spans="1:21" x14ac:dyDescent="0.25">
      <c r="A5517" s="92" t="s">
        <v>11</v>
      </c>
      <c r="B5517" s="92" t="s">
        <v>12</v>
      </c>
      <c r="C5517" s="92" t="s">
        <v>47</v>
      </c>
      <c r="D5517" s="92" t="s">
        <v>47</v>
      </c>
      <c r="E5517" s="92" t="s">
        <v>36</v>
      </c>
      <c r="F5517" s="92" t="s">
        <v>34</v>
      </c>
      <c r="G5517" s="92" t="s">
        <v>97</v>
      </c>
      <c r="H5517" s="92" t="s">
        <v>93</v>
      </c>
      <c r="I5517" s="89" t="s">
        <v>259</v>
      </c>
      <c r="L5517" s="98">
        <f>L5229+(L5301*'Emission factors'!$I$16)+('Emission factors'!$I$17*'GHG Estimation'!L5373)</f>
        <v>0</v>
      </c>
      <c r="M5517" s="98">
        <f>M5229+(M5301*'Emission factors'!$I$16)+('Emission factors'!$I$17*'GHG Estimation'!M5373)</f>
        <v>0</v>
      </c>
      <c r="N5517" s="98">
        <f>N5229+(N5301*'Emission factors'!$I$16)+('Emission factors'!$I$17*'GHG Estimation'!N5373)</f>
        <v>0</v>
      </c>
      <c r="O5517" s="98">
        <f>O5229+(O5301*'Emission factors'!$I$16)+('Emission factors'!$I$17*'GHG Estimation'!O5373)</f>
        <v>0</v>
      </c>
      <c r="P5517" s="98">
        <f>P5229+(P5301*'Emission factors'!$I$16)+('Emission factors'!$I$17*'GHG Estimation'!P5373)</f>
        <v>0</v>
      </c>
      <c r="Q5517" s="98">
        <f>Q5229+(Q5301*'Emission factors'!$I$16)+('Emission factors'!$I$17*'GHG Estimation'!Q5373)</f>
        <v>0</v>
      </c>
      <c r="R5517" s="98">
        <f>R5229+(R5301*'Emission factors'!$I$16)+('Emission factors'!$I$17*'GHG Estimation'!R5373)</f>
        <v>0</v>
      </c>
      <c r="S5517" s="98">
        <f>S5229+(S5301*'Emission factors'!$I$16)+('Emission factors'!$I$17*'GHG Estimation'!S5373)</f>
        <v>0</v>
      </c>
      <c r="T5517" s="98">
        <f>T5229+(T5301*'Emission factors'!$I$16)+('Emission factors'!$I$17*'GHG Estimation'!T5373)</f>
        <v>0</v>
      </c>
      <c r="U5517" s="98">
        <f>U5229+(U5301*'Emission factors'!$I$16)+('Emission factors'!$I$17*'GHG Estimation'!U5373)</f>
        <v>0</v>
      </c>
    </row>
    <row r="5518" spans="1:21" x14ac:dyDescent="0.25">
      <c r="A5518" s="92" t="s">
        <v>11</v>
      </c>
      <c r="B5518" s="92" t="s">
        <v>12</v>
      </c>
      <c r="C5518" s="92" t="s">
        <v>47</v>
      </c>
      <c r="D5518" s="92" t="s">
        <v>47</v>
      </c>
      <c r="E5518" s="92" t="s">
        <v>36</v>
      </c>
      <c r="F5518" s="92" t="s">
        <v>34</v>
      </c>
      <c r="G5518" s="92" t="s">
        <v>97</v>
      </c>
      <c r="H5518" s="92" t="s">
        <v>93</v>
      </c>
      <c r="I5518" s="89" t="s">
        <v>223</v>
      </c>
      <c r="L5518" s="98">
        <f>L5230+(L5302*'Emission factors'!$I$16)+('Emission factors'!$I$17*'GHG Estimation'!L5374)</f>
        <v>4848.2029601883678</v>
      </c>
      <c r="M5518" s="98">
        <f>M5230+(M5302*'Emission factors'!$I$16)+('Emission factors'!$I$17*'GHG Estimation'!M5374)</f>
        <v>4468.961625305431</v>
      </c>
      <c r="N5518" s="98">
        <f>N5230+(N5302*'Emission factors'!$I$16)+('Emission factors'!$I$17*'GHG Estimation'!N5374)</f>
        <v>3998.327254753734</v>
      </c>
      <c r="O5518" s="98">
        <f>O5230+(O5302*'Emission factors'!$I$16)+('Emission factors'!$I$17*'GHG Estimation'!O5374)</f>
        <v>3531.6811802073048</v>
      </c>
      <c r="P5518" s="98">
        <f>P5230+(P5302*'Emission factors'!$I$16)+('Emission factors'!$I$17*'GHG Estimation'!P5374)</f>
        <v>3077.7879911615069</v>
      </c>
      <c r="Q5518" s="98">
        <f>Q5230+(Q5302*'Emission factors'!$I$16)+('Emission factors'!$I$17*'GHG Estimation'!Q5374)</f>
        <v>2643.5435332006696</v>
      </c>
      <c r="R5518" s="98">
        <f>R5230+(R5302*'Emission factors'!$I$16)+('Emission factors'!$I$17*'GHG Estimation'!R5374)</f>
        <v>2290.454055435112</v>
      </c>
      <c r="S5518" s="98">
        <f>S5230+(S5302*'Emission factors'!$I$16)+('Emission factors'!$I$17*'GHG Estimation'!S5374)</f>
        <v>1959.4426876082782</v>
      </c>
      <c r="T5518" s="98">
        <f>T5230+(T5302*'Emission factors'!$I$16)+('Emission factors'!$I$17*'GHG Estimation'!T5374)</f>
        <v>1639.5730378013725</v>
      </c>
      <c r="U5518" s="98">
        <f>U5230+(U5302*'Emission factors'!$I$16)+('Emission factors'!$I$17*'GHG Estimation'!U5374)</f>
        <v>1385.5400362248538</v>
      </c>
    </row>
    <row r="5519" spans="1:21" x14ac:dyDescent="0.25">
      <c r="A5519" s="92" t="s">
        <v>11</v>
      </c>
      <c r="B5519" s="92" t="s">
        <v>12</v>
      </c>
      <c r="C5519" s="92" t="s">
        <v>47</v>
      </c>
      <c r="D5519" s="92" t="s">
        <v>47</v>
      </c>
      <c r="E5519" s="92" t="s">
        <v>36</v>
      </c>
      <c r="F5519" s="92" t="s">
        <v>34</v>
      </c>
      <c r="G5519" s="92" t="s">
        <v>97</v>
      </c>
      <c r="H5519" s="92" t="s">
        <v>93</v>
      </c>
      <c r="I5519" s="89" t="s">
        <v>221</v>
      </c>
      <c r="L5519" s="98">
        <f>L5231+(L5303*'Emission factors'!$I$16)+('Emission factors'!$I$17*'GHG Estimation'!L5375)</f>
        <v>0</v>
      </c>
      <c r="M5519" s="98">
        <f>M5231+(M5303*'Emission factors'!$I$16)+('Emission factors'!$I$17*'GHG Estimation'!M5375)</f>
        <v>0</v>
      </c>
      <c r="N5519" s="98">
        <f>N5231+(N5303*'Emission factors'!$I$16)+('Emission factors'!$I$17*'GHG Estimation'!N5375)</f>
        <v>0</v>
      </c>
      <c r="O5519" s="98">
        <f>O5231+(O5303*'Emission factors'!$I$16)+('Emission factors'!$I$17*'GHG Estimation'!O5375)</f>
        <v>0</v>
      </c>
      <c r="P5519" s="98">
        <f>P5231+(P5303*'Emission factors'!$I$16)+('Emission factors'!$I$17*'GHG Estimation'!P5375)</f>
        <v>0</v>
      </c>
      <c r="Q5519" s="98">
        <f>Q5231+(Q5303*'Emission factors'!$I$16)+('Emission factors'!$I$17*'GHG Estimation'!Q5375)</f>
        <v>0</v>
      </c>
      <c r="R5519" s="98">
        <f>R5231+(R5303*'Emission factors'!$I$16)+('Emission factors'!$I$17*'GHG Estimation'!R5375)</f>
        <v>0</v>
      </c>
      <c r="S5519" s="98">
        <f>S5231+(S5303*'Emission factors'!$I$16)+('Emission factors'!$I$17*'GHG Estimation'!S5375)</f>
        <v>0</v>
      </c>
      <c r="T5519" s="98">
        <f>T5231+(T5303*'Emission factors'!$I$16)+('Emission factors'!$I$17*'GHG Estimation'!T5375)</f>
        <v>0</v>
      </c>
      <c r="U5519" s="98">
        <f>U5231+(U5303*'Emission factors'!$I$16)+('Emission factors'!$I$17*'GHG Estimation'!U5375)</f>
        <v>0</v>
      </c>
    </row>
    <row r="5520" spans="1:21" x14ac:dyDescent="0.25">
      <c r="A5520" s="92" t="s">
        <v>11</v>
      </c>
      <c r="B5520" s="92" t="s">
        <v>12</v>
      </c>
      <c r="C5520" s="92" t="s">
        <v>47</v>
      </c>
      <c r="D5520" s="92" t="s">
        <v>47</v>
      </c>
      <c r="E5520" s="92" t="s">
        <v>36</v>
      </c>
      <c r="F5520" s="92" t="s">
        <v>34</v>
      </c>
      <c r="G5520" s="92" t="s">
        <v>97</v>
      </c>
      <c r="H5520" s="92" t="s">
        <v>93</v>
      </c>
      <c r="I5520" s="89" t="s">
        <v>222</v>
      </c>
      <c r="L5520" s="98">
        <f>L5232+(L5304*'Emission factors'!$I$16)+('Emission factors'!$I$17*'GHG Estimation'!L5376)</f>
        <v>7773.0059684021162</v>
      </c>
      <c r="M5520" s="98">
        <f>M5232+(M5304*'Emission factors'!$I$16)+('Emission factors'!$I$17*'GHG Estimation'!M5376)</f>
        <v>8347.6027855571974</v>
      </c>
      <c r="N5520" s="98">
        <f>N5232+(N5304*'Emission factors'!$I$16)+('Emission factors'!$I$17*'GHG Estimation'!N5376)</f>
        <v>8717.7955925091901</v>
      </c>
      <c r="O5520" s="98">
        <f>O5232+(O5304*'Emission factors'!$I$16)+('Emission factors'!$I$17*'GHG Estimation'!O5376)</f>
        <v>8988.2953262665978</v>
      </c>
      <c r="P5520" s="98">
        <f>P5232+(P5304*'Emission factors'!$I$16)+('Emission factors'!$I$17*'GHG Estimation'!P5376)</f>
        <v>9143.0533658617223</v>
      </c>
      <c r="Q5520" s="98">
        <f>Q5232+(Q5304*'Emission factors'!$I$16)+('Emission factors'!$I$17*'GHG Estimation'!Q5376)</f>
        <v>9165.9784687652264</v>
      </c>
      <c r="R5520" s="98">
        <f>R5232+(R5304*'Emission factors'!$I$16)+('Emission factors'!$I$17*'GHG Estimation'!R5376)</f>
        <v>4162.1258567994691</v>
      </c>
      <c r="S5520" s="98">
        <f>S5232+(S5304*'Emission factors'!$I$16)+('Emission factors'!$I$17*'GHG Estimation'!S5376)</f>
        <v>1120.9668491059701</v>
      </c>
      <c r="T5520" s="98">
        <f>T5232+(T5304*'Emission factors'!$I$16)+('Emission factors'!$I$17*'GHG Estimation'!T5376)</f>
        <v>295.04226122126715</v>
      </c>
      <c r="U5520" s="98">
        <f>U5232+(U5304*'Emission factors'!$I$16)+('Emission factors'!$I$17*'GHG Estimation'!U5376)</f>
        <v>77.492098789716223</v>
      </c>
    </row>
    <row r="5521" spans="1:21" x14ac:dyDescent="0.25">
      <c r="A5521" s="92" t="s">
        <v>11</v>
      </c>
      <c r="B5521" s="92" t="s">
        <v>12</v>
      </c>
      <c r="C5521" s="92" t="s">
        <v>47</v>
      </c>
      <c r="D5521" s="92" t="s">
        <v>47</v>
      </c>
      <c r="E5521" s="92" t="s">
        <v>36</v>
      </c>
      <c r="F5521" s="92" t="s">
        <v>34</v>
      </c>
      <c r="G5521" s="92" t="s">
        <v>97</v>
      </c>
      <c r="H5521" s="92" t="s">
        <v>93</v>
      </c>
      <c r="I5521" s="89" t="s">
        <v>201</v>
      </c>
      <c r="L5521" s="98">
        <f>L5233+(L5305*'Emission factors'!$I$16)+('Emission factors'!$I$17*'GHG Estimation'!L5377)</f>
        <v>59803.244332604721</v>
      </c>
      <c r="M5521" s="98">
        <f>M5233+(M5305*'Emission factors'!$I$16)+('Emission factors'!$I$17*'GHG Estimation'!M5377)</f>
        <v>61944.606374345698</v>
      </c>
      <c r="N5521" s="98">
        <f>N5233+(N5305*'Emission factors'!$I$16)+('Emission factors'!$I$17*'GHG Estimation'!N5377)</f>
        <v>62368.445579091625</v>
      </c>
      <c r="O5521" s="98">
        <f>O5233+(O5305*'Emission factors'!$I$16)+('Emission factors'!$I$17*'GHG Estimation'!O5377)</f>
        <v>61994.535014081062</v>
      </c>
      <c r="P5521" s="98">
        <f>P5233+(P5305*'Emission factors'!$I$16)+('Emission factors'!$I$17*'GHG Estimation'!P5377)</f>
        <v>60797.770383432078</v>
      </c>
      <c r="Q5521" s="98">
        <f>Q5233+(Q5305*'Emission factors'!$I$16)+('Emission factors'!$I$17*'GHG Estimation'!Q5377)</f>
        <v>58762.390171227096</v>
      </c>
      <c r="R5521" s="98">
        <f>R5233+(R5305*'Emission factors'!$I$16)+('Emission factors'!$I$17*'GHG Estimation'!R5377)</f>
        <v>55808.898584548078</v>
      </c>
      <c r="S5521" s="98">
        <f>S5233+(S5305*'Emission factors'!$I$16)+('Emission factors'!$I$17*'GHG Estimation'!S5377)</f>
        <v>51804.853753142874</v>
      </c>
      <c r="T5521" s="98">
        <f>T5233+(T5305*'Emission factors'!$I$16)+('Emission factors'!$I$17*'GHG Estimation'!T5377)</f>
        <v>47037.663644136563</v>
      </c>
      <c r="U5521" s="98">
        <f>U5233+(U5305*'Emission factors'!$I$16)+('Emission factors'!$I$17*'GHG Estimation'!U5377)</f>
        <v>43163.950768565985</v>
      </c>
    </row>
    <row r="5522" spans="1:21" x14ac:dyDescent="0.25">
      <c r="A5522" s="92" t="s">
        <v>11</v>
      </c>
      <c r="B5522" s="92" t="s">
        <v>12</v>
      </c>
      <c r="C5522" s="92" t="s">
        <v>47</v>
      </c>
      <c r="D5522" s="92" t="s">
        <v>47</v>
      </c>
      <c r="E5522" s="92" t="s">
        <v>36</v>
      </c>
      <c r="F5522" s="92" t="s">
        <v>34</v>
      </c>
      <c r="G5522" s="92" t="s">
        <v>97</v>
      </c>
      <c r="H5522" s="92" t="s">
        <v>93</v>
      </c>
      <c r="I5522" s="89" t="s">
        <v>207</v>
      </c>
      <c r="L5522" s="98">
        <f>L5234+(L5306*'Emission factors'!$I$16)+('Emission factors'!$I$17*'GHG Estimation'!L5378)</f>
        <v>0</v>
      </c>
      <c r="M5522" s="98">
        <f>M5234+(M5306*'Emission factors'!$I$16)+('Emission factors'!$I$17*'GHG Estimation'!M5378)</f>
        <v>0</v>
      </c>
      <c r="N5522" s="98">
        <f>N5234+(N5306*'Emission factors'!$I$16)+('Emission factors'!$I$17*'GHG Estimation'!N5378)</f>
        <v>0</v>
      </c>
      <c r="O5522" s="98">
        <f>O5234+(O5306*'Emission factors'!$I$16)+('Emission factors'!$I$17*'GHG Estimation'!O5378)</f>
        <v>0</v>
      </c>
      <c r="P5522" s="98">
        <f>P5234+(P5306*'Emission factors'!$I$16)+('Emission factors'!$I$17*'GHG Estimation'!P5378)</f>
        <v>0</v>
      </c>
      <c r="Q5522" s="98">
        <f>Q5234+(Q5306*'Emission factors'!$I$16)+('Emission factors'!$I$17*'GHG Estimation'!Q5378)</f>
        <v>0</v>
      </c>
      <c r="R5522" s="98">
        <f>R5234+(R5306*'Emission factors'!$I$16)+('Emission factors'!$I$17*'GHG Estimation'!R5378)</f>
        <v>0</v>
      </c>
      <c r="S5522" s="98">
        <f>S5234+(S5306*'Emission factors'!$I$16)+('Emission factors'!$I$17*'GHG Estimation'!S5378)</f>
        <v>0</v>
      </c>
      <c r="T5522" s="98">
        <f>T5234+(T5306*'Emission factors'!$I$16)+('Emission factors'!$I$17*'GHG Estimation'!T5378)</f>
        <v>0</v>
      </c>
      <c r="U5522" s="98">
        <f>U5234+(U5306*'Emission factors'!$I$16)+('Emission factors'!$I$17*'GHG Estimation'!U5378)</f>
        <v>0</v>
      </c>
    </row>
    <row r="5523" spans="1:21" x14ac:dyDescent="0.25">
      <c r="A5523" s="92" t="s">
        <v>11</v>
      </c>
      <c r="B5523" s="92" t="s">
        <v>12</v>
      </c>
      <c r="C5523" s="92" t="s">
        <v>47</v>
      </c>
      <c r="D5523" s="92" t="s">
        <v>47</v>
      </c>
      <c r="E5523" s="92" t="s">
        <v>36</v>
      </c>
      <c r="F5523" s="92" t="s">
        <v>34</v>
      </c>
      <c r="G5523" s="92" t="s">
        <v>97</v>
      </c>
      <c r="H5523" s="92" t="s">
        <v>93</v>
      </c>
      <c r="I5523" s="89" t="s">
        <v>218</v>
      </c>
      <c r="L5523" s="98">
        <f>L5235+(L5307*'Emission factors'!$I$16)+('Emission factors'!$I$17*'GHG Estimation'!L5379)</f>
        <v>0</v>
      </c>
      <c r="M5523" s="98">
        <f>M5235+(M5307*'Emission factors'!$I$16)+('Emission factors'!$I$17*'GHG Estimation'!M5379)</f>
        <v>0</v>
      </c>
      <c r="N5523" s="98">
        <f>N5235+(N5307*'Emission factors'!$I$16)+('Emission factors'!$I$17*'GHG Estimation'!N5379)</f>
        <v>0</v>
      </c>
      <c r="O5523" s="98">
        <f>O5235+(O5307*'Emission factors'!$I$16)+('Emission factors'!$I$17*'GHG Estimation'!O5379)</f>
        <v>0</v>
      </c>
      <c r="P5523" s="98">
        <f>P5235+(P5307*'Emission factors'!$I$16)+('Emission factors'!$I$17*'GHG Estimation'!P5379)</f>
        <v>0</v>
      </c>
      <c r="Q5523" s="98">
        <f>Q5235+(Q5307*'Emission factors'!$I$16)+('Emission factors'!$I$17*'GHG Estimation'!Q5379)</f>
        <v>0</v>
      </c>
      <c r="R5523" s="98">
        <f>R5235+(R5307*'Emission factors'!$I$16)+('Emission factors'!$I$17*'GHG Estimation'!R5379)</f>
        <v>0</v>
      </c>
      <c r="S5523" s="98">
        <f>S5235+(S5307*'Emission factors'!$I$16)+('Emission factors'!$I$17*'GHG Estimation'!S5379)</f>
        <v>0</v>
      </c>
      <c r="T5523" s="98">
        <f>T5235+(T5307*'Emission factors'!$I$16)+('Emission factors'!$I$17*'GHG Estimation'!T5379)</f>
        <v>0</v>
      </c>
      <c r="U5523" s="98">
        <f>U5235+(U5307*'Emission factors'!$I$16)+('Emission factors'!$I$17*'GHG Estimation'!U5379)</f>
        <v>0</v>
      </c>
    </row>
    <row r="5524" spans="1:21" x14ac:dyDescent="0.25">
      <c r="A5524" s="92" t="s">
        <v>11</v>
      </c>
      <c r="B5524" s="92" t="s">
        <v>12</v>
      </c>
      <c r="C5524" s="92" t="s">
        <v>47</v>
      </c>
      <c r="D5524" s="92" t="s">
        <v>47</v>
      </c>
      <c r="E5524" s="92" t="s">
        <v>36</v>
      </c>
      <c r="F5524" s="92" t="s">
        <v>34</v>
      </c>
      <c r="G5524" s="92" t="s">
        <v>97</v>
      </c>
      <c r="H5524" s="92" t="s">
        <v>93</v>
      </c>
      <c r="I5524" s="89" t="s">
        <v>194</v>
      </c>
      <c r="L5524" s="98">
        <f>L5236+(L5308*'Emission factors'!$I$16)+('Emission factors'!$I$17*'GHG Estimation'!L5380)</f>
        <v>0</v>
      </c>
      <c r="M5524" s="98">
        <f>M5236+(M5308*'Emission factors'!$I$16)+('Emission factors'!$I$17*'GHG Estimation'!M5380)</f>
        <v>0</v>
      </c>
      <c r="N5524" s="98">
        <f>N5236+(N5308*'Emission factors'!$I$16)+('Emission factors'!$I$17*'GHG Estimation'!N5380)</f>
        <v>0</v>
      </c>
      <c r="O5524" s="98">
        <f>O5236+(O5308*'Emission factors'!$I$16)+('Emission factors'!$I$17*'GHG Estimation'!O5380)</f>
        <v>0</v>
      </c>
      <c r="P5524" s="98">
        <f>P5236+(P5308*'Emission factors'!$I$16)+('Emission factors'!$I$17*'GHG Estimation'!P5380)</f>
        <v>0</v>
      </c>
      <c r="Q5524" s="98">
        <f>Q5236+(Q5308*'Emission factors'!$I$16)+('Emission factors'!$I$17*'GHG Estimation'!Q5380)</f>
        <v>0</v>
      </c>
      <c r="R5524" s="98">
        <f>R5236+(R5308*'Emission factors'!$I$16)+('Emission factors'!$I$17*'GHG Estimation'!R5380)</f>
        <v>0</v>
      </c>
      <c r="S5524" s="98">
        <f>S5236+(S5308*'Emission factors'!$I$16)+('Emission factors'!$I$17*'GHG Estimation'!S5380)</f>
        <v>0</v>
      </c>
      <c r="T5524" s="98">
        <f>T5236+(T5308*'Emission factors'!$I$16)+('Emission factors'!$I$17*'GHG Estimation'!T5380)</f>
        <v>0</v>
      </c>
      <c r="U5524" s="98">
        <f>U5236+(U5308*'Emission factors'!$I$16)+('Emission factors'!$I$17*'GHG Estimation'!U5380)</f>
        <v>0</v>
      </c>
    </row>
    <row r="5525" spans="1:21" x14ac:dyDescent="0.25">
      <c r="A5525" s="92" t="s">
        <v>11</v>
      </c>
      <c r="B5525" s="92" t="s">
        <v>12</v>
      </c>
      <c r="C5525" s="92" t="s">
        <v>47</v>
      </c>
      <c r="D5525" s="92" t="s">
        <v>47</v>
      </c>
      <c r="E5525" s="92" t="s">
        <v>36</v>
      </c>
      <c r="F5525" s="92" t="s">
        <v>34</v>
      </c>
      <c r="G5525" s="92" t="s">
        <v>97</v>
      </c>
      <c r="H5525" s="92" t="s">
        <v>93</v>
      </c>
      <c r="I5525" s="92" t="s">
        <v>195</v>
      </c>
      <c r="L5525" s="98">
        <f>L5237+(L5309*'Emission factors'!$I$16)+('Emission factors'!$I$17*'GHG Estimation'!L5381)</f>
        <v>0</v>
      </c>
      <c r="M5525" s="98">
        <f>M5237+(M5309*'Emission factors'!$I$16)+('Emission factors'!$I$17*'GHG Estimation'!M5381)</f>
        <v>0</v>
      </c>
      <c r="N5525" s="98">
        <f>N5237+(N5309*'Emission factors'!$I$16)+('Emission factors'!$I$17*'GHG Estimation'!N5381)</f>
        <v>0</v>
      </c>
      <c r="O5525" s="98">
        <f>O5237+(O5309*'Emission factors'!$I$16)+('Emission factors'!$I$17*'GHG Estimation'!O5381)</f>
        <v>0</v>
      </c>
      <c r="P5525" s="98">
        <f>P5237+(P5309*'Emission factors'!$I$16)+('Emission factors'!$I$17*'GHG Estimation'!P5381)</f>
        <v>0</v>
      </c>
      <c r="Q5525" s="98">
        <f>Q5237+(Q5309*'Emission factors'!$I$16)+('Emission factors'!$I$17*'GHG Estimation'!Q5381)</f>
        <v>0</v>
      </c>
      <c r="R5525" s="98">
        <f>R5237+(R5309*'Emission factors'!$I$16)+('Emission factors'!$I$17*'GHG Estimation'!R5381)</f>
        <v>0</v>
      </c>
      <c r="S5525" s="98">
        <f>S5237+(S5309*'Emission factors'!$I$16)+('Emission factors'!$I$17*'GHG Estimation'!S5381)</f>
        <v>0</v>
      </c>
      <c r="T5525" s="98">
        <f>T5237+(T5309*'Emission factors'!$I$16)+('Emission factors'!$I$17*'GHG Estimation'!T5381)</f>
        <v>0</v>
      </c>
      <c r="U5525" s="98">
        <f>U5237+(U5309*'Emission factors'!$I$16)+('Emission factors'!$I$17*'GHG Estimation'!U5381)</f>
        <v>0</v>
      </c>
    </row>
    <row r="5526" spans="1:21" x14ac:dyDescent="0.25">
      <c r="A5526" s="92" t="s">
        <v>11</v>
      </c>
      <c r="B5526" s="92" t="s">
        <v>12</v>
      </c>
      <c r="C5526" s="92" t="s">
        <v>47</v>
      </c>
      <c r="D5526" s="92" t="s">
        <v>47</v>
      </c>
      <c r="E5526" s="92" t="s">
        <v>36</v>
      </c>
      <c r="F5526" s="92" t="s">
        <v>34</v>
      </c>
      <c r="G5526" s="92" t="s">
        <v>97</v>
      </c>
      <c r="H5526" s="92" t="s">
        <v>93</v>
      </c>
      <c r="I5526" s="89" t="s">
        <v>209</v>
      </c>
      <c r="L5526" s="98">
        <f>L5238+(L5310*'Emission factors'!$I$16)+('Emission factors'!$I$17*'GHG Estimation'!L5382)</f>
        <v>32451.552252777507</v>
      </c>
      <c r="M5526" s="98">
        <f>M5238+(M5310*'Emission factors'!$I$16)+('Emission factors'!$I$17*'GHG Estimation'!M5382)</f>
        <v>37079.035324281132</v>
      </c>
      <c r="N5526" s="98">
        <f>N5238+(N5310*'Emission factors'!$I$16)+('Emission factors'!$I$17*'GHG Estimation'!N5382)</f>
        <v>41229.661886537797</v>
      </c>
      <c r="O5526" s="98">
        <f>O5238+(O5310*'Emission factors'!$I$16)+('Emission factors'!$I$17*'GHG Estimation'!O5382)</f>
        <v>45260.010064223112</v>
      </c>
      <c r="P5526" s="98">
        <f>P5238+(P5310*'Emission factors'!$I$16)+('Emission factors'!$I$17*'GHG Estimation'!P5382)</f>
        <v>49018.341278099331</v>
      </c>
      <c r="Q5526" s="98">
        <f>Q5238+(Q5310*'Emission factors'!$I$16)+('Emission factors'!$I$17*'GHG Estimation'!Q5382)</f>
        <v>52320.236574850191</v>
      </c>
      <c r="R5526" s="98">
        <f>R5238+(R5310*'Emission factors'!$I$16)+('Emission factors'!$I$17*'GHG Estimation'!R5382)</f>
        <v>49378.809782066237</v>
      </c>
      <c r="S5526" s="98">
        <f>S5238+(S5310*'Emission factors'!$I$16)+('Emission factors'!$I$17*'GHG Estimation'!S5382)</f>
        <v>43955.193232107813</v>
      </c>
      <c r="T5526" s="98">
        <f>T5238+(T5310*'Emission factors'!$I$16)+('Emission factors'!$I$17*'GHG Estimation'!T5382)</f>
        <v>38271.66532052961</v>
      </c>
      <c r="U5526" s="98">
        <f>U5238+(U5310*'Emission factors'!$I$16)+('Emission factors'!$I$17*'GHG Estimation'!U5382)</f>
        <v>33665.648663971078</v>
      </c>
    </row>
    <row r="5527" spans="1:21" x14ac:dyDescent="0.25">
      <c r="A5527" s="92" t="s">
        <v>11</v>
      </c>
      <c r="B5527" s="92" t="s">
        <v>12</v>
      </c>
      <c r="C5527" s="92" t="s">
        <v>47</v>
      </c>
      <c r="D5527" s="92" t="s">
        <v>47</v>
      </c>
      <c r="E5527" s="92" t="s">
        <v>36</v>
      </c>
      <c r="F5527" s="92" t="s">
        <v>34</v>
      </c>
      <c r="G5527" s="92" t="s">
        <v>97</v>
      </c>
      <c r="H5527" s="92" t="s">
        <v>93</v>
      </c>
      <c r="I5527" s="89" t="s">
        <v>208</v>
      </c>
      <c r="L5527" s="98">
        <f>L5239+(L5311*'Emission factors'!$I$16)+('Emission factors'!$I$17*'GHG Estimation'!L5383)</f>
        <v>109791.16449395721</v>
      </c>
      <c r="M5527" s="98">
        <f>M5239+(M5311*'Emission factors'!$I$16)+('Emission factors'!$I$17*'GHG Estimation'!M5383)</f>
        <v>107429.08470694041</v>
      </c>
      <c r="N5527" s="98">
        <f>N5239+(N5311*'Emission factors'!$I$16)+('Emission factors'!$I$17*'GHG Estimation'!N5383)</f>
        <v>102106.4086981541</v>
      </c>
      <c r="O5527" s="98">
        <f>O5239+(O5311*'Emission factors'!$I$16)+('Emission factors'!$I$17*'GHG Estimation'!O5383)</f>
        <v>95810.543963940348</v>
      </c>
      <c r="P5527" s="98">
        <f>P5239+(P5311*'Emission factors'!$I$16)+('Emission factors'!$I$17*'GHG Estimation'!P5383)</f>
        <v>88699.949048206472</v>
      </c>
      <c r="Q5527" s="98">
        <f>Q5239+(Q5311*'Emission factors'!$I$16)+('Emission factors'!$I$17*'GHG Estimation'!Q5383)</f>
        <v>141545.03675536934</v>
      </c>
      <c r="R5527" s="98">
        <f>R5239+(R5311*'Emission factors'!$I$16)+('Emission factors'!$I$17*'GHG Estimation'!R5383)</f>
        <v>102574.5537258426</v>
      </c>
      <c r="S5527" s="98">
        <f>S5239+(S5311*'Emission factors'!$I$16)+('Emission factors'!$I$17*'GHG Estimation'!S5383)</f>
        <v>85520.010563810909</v>
      </c>
      <c r="T5527" s="98">
        <f>T5239+(T5311*'Emission factors'!$I$16)+('Emission factors'!$I$17*'GHG Estimation'!T5383)</f>
        <v>86856.438091591393</v>
      </c>
      <c r="U5527" s="98">
        <f>U5239+(U5311*'Emission factors'!$I$16)+('Emission factors'!$I$17*'GHG Estimation'!U5383)</f>
        <v>89236.532140938361</v>
      </c>
    </row>
    <row r="5528" spans="1:21" x14ac:dyDescent="0.25">
      <c r="A5528" s="92" t="s">
        <v>11</v>
      </c>
      <c r="B5528" s="92" t="s">
        <v>12</v>
      </c>
      <c r="C5528" s="92" t="s">
        <v>47</v>
      </c>
      <c r="D5528" s="92" t="s">
        <v>47</v>
      </c>
      <c r="E5528" s="92" t="s">
        <v>36</v>
      </c>
      <c r="F5528" s="92" t="s">
        <v>34</v>
      </c>
      <c r="G5528" s="92" t="s">
        <v>97</v>
      </c>
      <c r="H5528" s="92" t="s">
        <v>93</v>
      </c>
      <c r="I5528" s="89" t="s">
        <v>226</v>
      </c>
      <c r="L5528" s="98">
        <f>L5240+(L5312*'Emission factors'!$I$16)+('Emission factors'!$I$17*'GHG Estimation'!L5384)</f>
        <v>2671.7009818318611</v>
      </c>
      <c r="M5528" s="98">
        <f>M5240+(M5312*'Emission factors'!$I$16)+('Emission factors'!$I$17*'GHG Estimation'!M5384)</f>
        <v>3040.4951383614566</v>
      </c>
      <c r="N5528" s="98">
        <f>N5240+(N5312*'Emission factors'!$I$16)+('Emission factors'!$I$17*'GHG Estimation'!N5384)</f>
        <v>3367.2014873662602</v>
      </c>
      <c r="O5528" s="98">
        <f>O5240+(O5312*'Emission factors'!$I$16)+('Emission factors'!$I$17*'GHG Estimation'!O5384)</f>
        <v>3681.4386166654112</v>
      </c>
      <c r="P5528" s="98">
        <f>P5240+(P5312*'Emission factors'!$I$16)+('Emission factors'!$I$17*'GHG Estimation'!P5384)</f>
        <v>3971.0502296859781</v>
      </c>
      <c r="Q5528" s="98">
        <f>Q5240+(Q5312*'Emission factors'!$I$16)+('Emission factors'!$I$17*'GHG Estimation'!Q5384)</f>
        <v>4221.4411181377409</v>
      </c>
      <c r="R5528" s="98">
        <f>R5240+(R5312*'Emission factors'!$I$16)+('Emission factors'!$I$17*'GHG Estimation'!R5384)</f>
        <v>4334.5162953102372</v>
      </c>
      <c r="S5528" s="98">
        <f>S5240+(S5312*'Emission factors'!$I$16)+('Emission factors'!$I$17*'GHG Estimation'!S5384)</f>
        <v>4325.8127936984538</v>
      </c>
      <c r="T5528" s="98">
        <f>T5240+(T5312*'Emission factors'!$I$16)+('Emission factors'!$I$17*'GHG Estimation'!T5384)</f>
        <v>4222.9994015162301</v>
      </c>
      <c r="U5528" s="98">
        <f>U5240+(U5312*'Emission factors'!$I$16)+('Emission factors'!$I$17*'GHG Estimation'!U5384)</f>
        <v>4169.0761964680669</v>
      </c>
    </row>
    <row r="5529" spans="1:21" x14ac:dyDescent="0.25">
      <c r="A5529" s="92" t="s">
        <v>11</v>
      </c>
      <c r="B5529" s="92" t="s">
        <v>12</v>
      </c>
      <c r="C5529" s="92" t="s">
        <v>47</v>
      </c>
      <c r="D5529" s="92" t="s">
        <v>47</v>
      </c>
      <c r="E5529" s="92" t="s">
        <v>36</v>
      </c>
      <c r="F5529" s="92" t="s">
        <v>34</v>
      </c>
      <c r="G5529" s="92" t="s">
        <v>97</v>
      </c>
      <c r="H5529" s="92" t="s">
        <v>93</v>
      </c>
      <c r="I5529" s="89" t="s">
        <v>196</v>
      </c>
      <c r="L5529" s="98">
        <f>L5241+(L5313*'Emission factors'!$I$16)+('Emission factors'!$I$17*'GHG Estimation'!L5385)</f>
        <v>0</v>
      </c>
      <c r="M5529" s="98">
        <f>M5241+(M5313*'Emission factors'!$I$16)+('Emission factors'!$I$17*'GHG Estimation'!M5385)</f>
        <v>0</v>
      </c>
      <c r="N5529" s="98">
        <f>N5241+(N5313*'Emission factors'!$I$16)+('Emission factors'!$I$17*'GHG Estimation'!N5385)</f>
        <v>0</v>
      </c>
      <c r="O5529" s="98">
        <f>O5241+(O5313*'Emission factors'!$I$16)+('Emission factors'!$I$17*'GHG Estimation'!O5385)</f>
        <v>0</v>
      </c>
      <c r="P5529" s="98">
        <f>P5241+(P5313*'Emission factors'!$I$16)+('Emission factors'!$I$17*'GHG Estimation'!P5385)</f>
        <v>0</v>
      </c>
      <c r="Q5529" s="98">
        <f>Q5241+(Q5313*'Emission factors'!$I$16)+('Emission factors'!$I$17*'GHG Estimation'!Q5385)</f>
        <v>0</v>
      </c>
      <c r="R5529" s="98">
        <f>R5241+(R5313*'Emission factors'!$I$16)+('Emission factors'!$I$17*'GHG Estimation'!R5385)</f>
        <v>0</v>
      </c>
      <c r="S5529" s="98">
        <f>S5241+(S5313*'Emission factors'!$I$16)+('Emission factors'!$I$17*'GHG Estimation'!S5385)</f>
        <v>0</v>
      </c>
      <c r="T5529" s="98">
        <f>T5241+(T5313*'Emission factors'!$I$16)+('Emission factors'!$I$17*'GHG Estimation'!T5385)</f>
        <v>0</v>
      </c>
      <c r="U5529" s="98">
        <f>U5241+(U5313*'Emission factors'!$I$16)+('Emission factors'!$I$17*'GHG Estimation'!U5385)</f>
        <v>0</v>
      </c>
    </row>
    <row r="5530" spans="1:21" x14ac:dyDescent="0.25">
      <c r="A5530" s="92" t="s">
        <v>11</v>
      </c>
      <c r="B5530" s="92" t="s">
        <v>12</v>
      </c>
      <c r="C5530" s="92" t="s">
        <v>47</v>
      </c>
      <c r="D5530" s="92" t="s">
        <v>47</v>
      </c>
      <c r="E5530" s="92" t="s">
        <v>36</v>
      </c>
      <c r="F5530" s="92" t="s">
        <v>34</v>
      </c>
      <c r="G5530" s="92" t="s">
        <v>97</v>
      </c>
      <c r="H5530" s="92" t="s">
        <v>93</v>
      </c>
      <c r="I5530" s="89" t="s">
        <v>197</v>
      </c>
      <c r="L5530" s="98">
        <f>L5242+(L5314*'Emission factors'!$I$16)+('Emission factors'!$I$17*'GHG Estimation'!L5386)</f>
        <v>24542.79072270371</v>
      </c>
      <c r="M5530" s="98">
        <f>M5242+(M5314*'Emission factors'!$I$16)+('Emission factors'!$I$17*'GHG Estimation'!M5386)</f>
        <v>21993.058988473946</v>
      </c>
      <c r="N5530" s="98">
        <f>N5242+(N5314*'Emission factors'!$I$16)+('Emission factors'!$I$17*'GHG Estimation'!N5386)</f>
        <v>19121.99946059721</v>
      </c>
      <c r="O5530" s="98">
        <f>O5242+(O5314*'Emission factors'!$I$16)+('Emission factors'!$I$17*'GHG Estimation'!O5386)</f>
        <v>16413.964577851581</v>
      </c>
      <c r="P5530" s="98">
        <f>P5242+(P5314*'Emission factors'!$I$16)+('Emission factors'!$I$17*'GHG Estimation'!P5386)</f>
        <v>13901.120390122749</v>
      </c>
      <c r="Q5530" s="98">
        <f>Q5242+(Q5314*'Emission factors'!$I$16)+('Emission factors'!$I$17*'GHG Estimation'!Q5386)</f>
        <v>11603.257108606918</v>
      </c>
      <c r="R5530" s="98">
        <f>R5242+(R5314*'Emission factors'!$I$16)+('Emission factors'!$I$17*'GHG Estimation'!R5386)</f>
        <v>9308.8169456030919</v>
      </c>
      <c r="S5530" s="98">
        <f>S5242+(S5314*'Emission factors'!$I$16)+('Emission factors'!$I$17*'GHG Estimation'!S5386)</f>
        <v>7234.6062238630793</v>
      </c>
      <c r="T5530" s="98">
        <f>T5242+(T5314*'Emission factors'!$I$16)+('Emission factors'!$I$17*'GHG Estimation'!T5386)</f>
        <v>5499.1631549894701</v>
      </c>
      <c r="U5530" s="98">
        <f>U5242+(U5314*'Emission factors'!$I$16)+('Emission factors'!$I$17*'GHG Estimation'!U5386)</f>
        <v>4217.8342513941907</v>
      </c>
    </row>
    <row r="5531" spans="1:21" x14ac:dyDescent="0.25">
      <c r="A5531" s="92" t="s">
        <v>11</v>
      </c>
      <c r="B5531" s="92" t="s">
        <v>12</v>
      </c>
      <c r="C5531" s="92" t="s">
        <v>47</v>
      </c>
      <c r="D5531" s="92" t="s">
        <v>47</v>
      </c>
      <c r="E5531" s="92" t="s">
        <v>36</v>
      </c>
      <c r="F5531" s="92" t="s">
        <v>34</v>
      </c>
      <c r="G5531" s="92" t="s">
        <v>97</v>
      </c>
      <c r="H5531" s="92" t="s">
        <v>93</v>
      </c>
      <c r="I5531" s="89" t="s">
        <v>229</v>
      </c>
      <c r="L5531" s="98">
        <f>L5243+(L5315*'Emission factors'!$I$16)+('Emission factors'!$I$17*'GHG Estimation'!L5387)</f>
        <v>0</v>
      </c>
      <c r="M5531" s="98">
        <f>M5243+(M5315*'Emission factors'!$I$16)+('Emission factors'!$I$17*'GHG Estimation'!M5387)</f>
        <v>0</v>
      </c>
      <c r="N5531" s="98">
        <f>N5243+(N5315*'Emission factors'!$I$16)+('Emission factors'!$I$17*'GHG Estimation'!N5387)</f>
        <v>0</v>
      </c>
      <c r="O5531" s="98">
        <f>O5243+(O5315*'Emission factors'!$I$16)+('Emission factors'!$I$17*'GHG Estimation'!O5387)</f>
        <v>0</v>
      </c>
      <c r="P5531" s="98">
        <f>P5243+(P5315*'Emission factors'!$I$16)+('Emission factors'!$I$17*'GHG Estimation'!P5387)</f>
        <v>0</v>
      </c>
      <c r="Q5531" s="98">
        <f>Q5243+(Q5315*'Emission factors'!$I$16)+('Emission factors'!$I$17*'GHG Estimation'!Q5387)</f>
        <v>0</v>
      </c>
      <c r="R5531" s="98">
        <f>R5243+(R5315*'Emission factors'!$I$16)+('Emission factors'!$I$17*'GHG Estimation'!R5387)</f>
        <v>0</v>
      </c>
      <c r="S5531" s="98">
        <f>S5243+(S5315*'Emission factors'!$I$16)+('Emission factors'!$I$17*'GHG Estimation'!S5387)</f>
        <v>0</v>
      </c>
      <c r="T5531" s="98">
        <f>T5243+(T5315*'Emission factors'!$I$16)+('Emission factors'!$I$17*'GHG Estimation'!T5387)</f>
        <v>0</v>
      </c>
      <c r="U5531" s="98">
        <f>U5243+(U5315*'Emission factors'!$I$16)+('Emission factors'!$I$17*'GHG Estimation'!U5387)</f>
        <v>0</v>
      </c>
    </row>
    <row r="5532" spans="1:21" x14ac:dyDescent="0.25">
      <c r="A5532" s="92" t="s">
        <v>11</v>
      </c>
      <c r="B5532" s="92" t="s">
        <v>12</v>
      </c>
      <c r="C5532" s="92" t="s">
        <v>47</v>
      </c>
      <c r="D5532" s="92" t="s">
        <v>47</v>
      </c>
      <c r="E5532" s="92" t="s">
        <v>36</v>
      </c>
      <c r="F5532" s="92" t="s">
        <v>34</v>
      </c>
      <c r="G5532" s="92" t="s">
        <v>97</v>
      </c>
      <c r="H5532" s="92" t="s">
        <v>93</v>
      </c>
      <c r="I5532" s="89" t="s">
        <v>198</v>
      </c>
      <c r="L5532" s="98">
        <f>L5244+(L5316*'Emission factors'!$I$16)+('Emission factors'!$I$17*'GHG Estimation'!L5388)</f>
        <v>0</v>
      </c>
      <c r="M5532" s="98">
        <f>M5244+(M5316*'Emission factors'!$I$16)+('Emission factors'!$I$17*'GHG Estimation'!M5388)</f>
        <v>0</v>
      </c>
      <c r="N5532" s="98">
        <f>N5244+(N5316*'Emission factors'!$I$16)+('Emission factors'!$I$17*'GHG Estimation'!N5388)</f>
        <v>0</v>
      </c>
      <c r="O5532" s="98">
        <f>O5244+(O5316*'Emission factors'!$I$16)+('Emission factors'!$I$17*'GHG Estimation'!O5388)</f>
        <v>0</v>
      </c>
      <c r="P5532" s="98">
        <f>P5244+(P5316*'Emission factors'!$I$16)+('Emission factors'!$I$17*'GHG Estimation'!P5388)</f>
        <v>0</v>
      </c>
      <c r="Q5532" s="98">
        <f>Q5244+(Q5316*'Emission factors'!$I$16)+('Emission factors'!$I$17*'GHG Estimation'!Q5388)</f>
        <v>0</v>
      </c>
      <c r="R5532" s="98">
        <f>R5244+(R5316*'Emission factors'!$I$16)+('Emission factors'!$I$17*'GHG Estimation'!R5388)</f>
        <v>0</v>
      </c>
      <c r="S5532" s="98">
        <f>S5244+(S5316*'Emission factors'!$I$16)+('Emission factors'!$I$17*'GHG Estimation'!S5388)</f>
        <v>0</v>
      </c>
      <c r="T5532" s="98">
        <f>T5244+(T5316*'Emission factors'!$I$16)+('Emission factors'!$I$17*'GHG Estimation'!T5388)</f>
        <v>0</v>
      </c>
      <c r="U5532" s="98">
        <f>U5244+(U5316*'Emission factors'!$I$16)+('Emission factors'!$I$17*'GHG Estimation'!U5388)</f>
        <v>0</v>
      </c>
    </row>
    <row r="5533" spans="1:21" x14ac:dyDescent="0.25">
      <c r="A5533" s="92" t="s">
        <v>11</v>
      </c>
      <c r="B5533" s="92" t="s">
        <v>12</v>
      </c>
      <c r="C5533" s="92" t="s">
        <v>47</v>
      </c>
      <c r="D5533" s="92" t="s">
        <v>47</v>
      </c>
      <c r="E5533" s="92" t="s">
        <v>36</v>
      </c>
      <c r="F5533" s="92" t="s">
        <v>34</v>
      </c>
      <c r="G5533" s="92" t="s">
        <v>97</v>
      </c>
      <c r="H5533" s="92" t="s">
        <v>93</v>
      </c>
      <c r="I5533" s="89" t="s">
        <v>231</v>
      </c>
      <c r="L5533" s="98">
        <f>L5245+(L5317*'Emission factors'!$I$16)+('Emission factors'!$I$17*'GHG Estimation'!L5389)</f>
        <v>0</v>
      </c>
      <c r="M5533" s="98">
        <f>M5245+(M5317*'Emission factors'!$I$16)+('Emission factors'!$I$17*'GHG Estimation'!M5389)</f>
        <v>0</v>
      </c>
      <c r="N5533" s="98">
        <f>N5245+(N5317*'Emission factors'!$I$16)+('Emission factors'!$I$17*'GHG Estimation'!N5389)</f>
        <v>0</v>
      </c>
      <c r="O5533" s="98">
        <f>O5245+(O5317*'Emission factors'!$I$16)+('Emission factors'!$I$17*'GHG Estimation'!O5389)</f>
        <v>0</v>
      </c>
      <c r="P5533" s="98">
        <f>P5245+(P5317*'Emission factors'!$I$16)+('Emission factors'!$I$17*'GHG Estimation'!P5389)</f>
        <v>0</v>
      </c>
      <c r="Q5533" s="98">
        <f>Q5245+(Q5317*'Emission factors'!$I$16)+('Emission factors'!$I$17*'GHG Estimation'!Q5389)</f>
        <v>0</v>
      </c>
      <c r="R5533" s="98">
        <f>R5245+(R5317*'Emission factors'!$I$16)+('Emission factors'!$I$17*'GHG Estimation'!R5389)</f>
        <v>0</v>
      </c>
      <c r="S5533" s="98">
        <f>S5245+(S5317*'Emission factors'!$I$16)+('Emission factors'!$I$17*'GHG Estimation'!S5389)</f>
        <v>0</v>
      </c>
      <c r="T5533" s="98">
        <f>T5245+(T5317*'Emission factors'!$I$16)+('Emission factors'!$I$17*'GHG Estimation'!T5389)</f>
        <v>0</v>
      </c>
      <c r="U5533" s="98">
        <f>U5245+(U5317*'Emission factors'!$I$16)+('Emission factors'!$I$17*'GHG Estimation'!U5389)</f>
        <v>0</v>
      </c>
    </row>
    <row r="5534" spans="1:21" x14ac:dyDescent="0.25">
      <c r="A5534" s="92" t="s">
        <v>11</v>
      </c>
      <c r="B5534" s="92" t="s">
        <v>12</v>
      </c>
      <c r="C5534" s="92" t="s">
        <v>47</v>
      </c>
      <c r="D5534" s="92" t="s">
        <v>47</v>
      </c>
      <c r="E5534" s="92" t="s">
        <v>36</v>
      </c>
      <c r="F5534" s="92" t="s">
        <v>34</v>
      </c>
      <c r="G5534" s="92" t="s">
        <v>97</v>
      </c>
      <c r="H5534" s="92" t="s">
        <v>93</v>
      </c>
      <c r="I5534" s="89" t="s">
        <v>230</v>
      </c>
      <c r="L5534" s="98">
        <f>L5246+(L5318*'Emission factors'!$I$16)+('Emission factors'!$I$17*'GHG Estimation'!L5390)</f>
        <v>0</v>
      </c>
      <c r="M5534" s="98">
        <f>M5246+(M5318*'Emission factors'!$I$16)+('Emission factors'!$I$17*'GHG Estimation'!M5390)</f>
        <v>0</v>
      </c>
      <c r="N5534" s="98">
        <f>N5246+(N5318*'Emission factors'!$I$16)+('Emission factors'!$I$17*'GHG Estimation'!N5390)</f>
        <v>0</v>
      </c>
      <c r="O5534" s="98">
        <f>O5246+(O5318*'Emission factors'!$I$16)+('Emission factors'!$I$17*'GHG Estimation'!O5390)</f>
        <v>0</v>
      </c>
      <c r="P5534" s="98">
        <f>P5246+(P5318*'Emission factors'!$I$16)+('Emission factors'!$I$17*'GHG Estimation'!P5390)</f>
        <v>0</v>
      </c>
      <c r="Q5534" s="98">
        <f>Q5246+(Q5318*'Emission factors'!$I$16)+('Emission factors'!$I$17*'GHG Estimation'!Q5390)</f>
        <v>0</v>
      </c>
      <c r="R5534" s="98">
        <f>R5246+(R5318*'Emission factors'!$I$16)+('Emission factors'!$I$17*'GHG Estimation'!R5390)</f>
        <v>0</v>
      </c>
      <c r="S5534" s="98">
        <f>S5246+(S5318*'Emission factors'!$I$16)+('Emission factors'!$I$17*'GHG Estimation'!S5390)</f>
        <v>0</v>
      </c>
      <c r="T5534" s="98">
        <f>T5246+(T5318*'Emission factors'!$I$16)+('Emission factors'!$I$17*'GHG Estimation'!T5390)</f>
        <v>0</v>
      </c>
      <c r="U5534" s="98">
        <f>U5246+(U5318*'Emission factors'!$I$16)+('Emission factors'!$I$17*'GHG Estimation'!U5390)</f>
        <v>0</v>
      </c>
    </row>
    <row r="5535" spans="1:21" x14ac:dyDescent="0.25">
      <c r="A5535" s="92" t="s">
        <v>11</v>
      </c>
      <c r="B5535" s="92" t="s">
        <v>12</v>
      </c>
      <c r="C5535" s="92" t="s">
        <v>47</v>
      </c>
      <c r="D5535" s="92" t="s">
        <v>47</v>
      </c>
      <c r="E5535" s="92" t="s">
        <v>36</v>
      </c>
      <c r="F5535" s="92" t="s">
        <v>34</v>
      </c>
      <c r="G5535" s="92" t="s">
        <v>97</v>
      </c>
      <c r="H5535" s="92" t="s">
        <v>93</v>
      </c>
      <c r="I5535" s="89" t="s">
        <v>303</v>
      </c>
      <c r="L5535" s="98">
        <f>L5247+(L5319*'Emission factors'!$I$16)+('Emission factors'!$I$17*'GHG Estimation'!L5391)</f>
        <v>36849.65616219669</v>
      </c>
      <c r="M5535" s="98">
        <f>M5247+(M5319*'Emission factors'!$I$16)+('Emission factors'!$I$17*'GHG Estimation'!M5391)</f>
        <v>36360.750956218784</v>
      </c>
      <c r="N5535" s="98">
        <f>N5247+(N5319*'Emission factors'!$I$16)+('Emission factors'!$I$17*'GHG Estimation'!N5391)</f>
        <v>34854.157014336961</v>
      </c>
      <c r="O5535" s="98">
        <f>O5247+(O5319*'Emission factors'!$I$16)+('Emission factors'!$I$17*'GHG Estimation'!O5391)</f>
        <v>32984.141640154907</v>
      </c>
      <c r="P5535" s="98">
        <f>P5247+(P5319*'Emission factors'!$I$16)+('Emission factors'!$I$17*'GHG Estimation'!P5391)</f>
        <v>30796.754738986911</v>
      </c>
      <c r="Q5535" s="98">
        <f>Q5247+(Q5319*'Emission factors'!$I$16)+('Emission factors'!$I$17*'GHG Estimation'!Q5391)</f>
        <v>28339.201499124505</v>
      </c>
      <c r="R5535" s="98">
        <f>R5247+(R5319*'Emission factors'!$I$16)+('Emission factors'!$I$17*'GHG Estimation'!R5391)</f>
        <v>28493.189522000172</v>
      </c>
      <c r="S5535" s="98">
        <f>S5247+(S5319*'Emission factors'!$I$16)+('Emission factors'!$I$17*'GHG Estimation'!S5391)</f>
        <v>29026.076170721546</v>
      </c>
      <c r="T5535" s="98">
        <f>T5247+(T5319*'Emission factors'!$I$16)+('Emission factors'!$I$17*'GHG Estimation'!T5391)</f>
        <v>28924.560229240018</v>
      </c>
      <c r="U5535" s="98">
        <f>U5247+(U5319*'Emission factors'!$I$16)+('Emission factors'!$I$17*'GHG Estimation'!U5391)</f>
        <v>29153.066983801546</v>
      </c>
    </row>
    <row r="5536" spans="1:21" x14ac:dyDescent="0.25">
      <c r="A5536" s="92" t="s">
        <v>11</v>
      </c>
      <c r="B5536" s="92" t="s">
        <v>12</v>
      </c>
      <c r="C5536" s="92" t="s">
        <v>47</v>
      </c>
      <c r="D5536" s="92" t="s">
        <v>47</v>
      </c>
      <c r="E5536" s="92" t="s">
        <v>36</v>
      </c>
      <c r="F5536" s="92" t="s">
        <v>34</v>
      </c>
      <c r="G5536" s="92" t="s">
        <v>97</v>
      </c>
      <c r="H5536" s="92" t="s">
        <v>93</v>
      </c>
      <c r="I5536" s="89" t="s">
        <v>225</v>
      </c>
      <c r="L5536" s="98">
        <f>L5248+(L5320*'Emission factors'!$I$16)+('Emission factors'!$I$17*'GHG Estimation'!L5392)</f>
        <v>17549.265735527737</v>
      </c>
      <c r="M5536" s="98">
        <f>M5248+(M5320*'Emission factors'!$I$16)+('Emission factors'!$I$17*'GHG Estimation'!M5392)</f>
        <v>16744.50623511654</v>
      </c>
      <c r="N5536" s="98">
        <f>N5248+(N5320*'Emission factors'!$I$16)+('Emission factors'!$I$17*'GHG Estimation'!N5392)</f>
        <v>15514.008675527732</v>
      </c>
      <c r="O5536" s="98">
        <f>O5248+(O5320*'Emission factors'!$I$16)+('Emission factors'!$I$17*'GHG Estimation'!O5392)</f>
        <v>14190.766123055924</v>
      </c>
      <c r="P5536" s="98">
        <f>P5248+(P5320*'Emission factors'!$I$16)+('Emission factors'!$I$17*'GHG Estimation'!P5392)</f>
        <v>12806.75837003973</v>
      </c>
      <c r="Q5536" s="98">
        <f>Q5248+(Q5320*'Emission factors'!$I$16)+('Emission factors'!$I$17*'GHG Estimation'!Q5392)</f>
        <v>11390.931271019585</v>
      </c>
      <c r="R5536" s="98">
        <f>R5248+(R5320*'Emission factors'!$I$16)+('Emission factors'!$I$17*'GHG Estimation'!R5392)</f>
        <v>10198.867098243976</v>
      </c>
      <c r="S5536" s="98">
        <f>S5248+(S5320*'Emission factors'!$I$16)+('Emission factors'!$I$17*'GHG Estimation'!S5392)</f>
        <v>9005.8152058291234</v>
      </c>
      <c r="T5536" s="98">
        <f>T5248+(T5320*'Emission factors'!$I$16)+('Emission factors'!$I$17*'GHG Estimation'!T5392)</f>
        <v>7778.3885967470796</v>
      </c>
      <c r="U5536" s="98">
        <f>U5248+(U5320*'Emission factors'!$I$16)+('Emission factors'!$I$17*'GHG Estimation'!U5392)</f>
        <v>6786.8466436203507</v>
      </c>
    </row>
    <row r="5537" spans="1:21" x14ac:dyDescent="0.25">
      <c r="A5537" s="92" t="s">
        <v>11</v>
      </c>
      <c r="B5537" s="92" t="s">
        <v>12</v>
      </c>
      <c r="C5537" s="92" t="s">
        <v>47</v>
      </c>
      <c r="D5537" s="92" t="s">
        <v>47</v>
      </c>
      <c r="E5537" s="92" t="s">
        <v>36</v>
      </c>
      <c r="F5537" s="92" t="s">
        <v>34</v>
      </c>
      <c r="G5537" s="92" t="s">
        <v>97</v>
      </c>
      <c r="H5537" s="92" t="s">
        <v>93</v>
      </c>
      <c r="I5537" s="89" t="s">
        <v>205</v>
      </c>
      <c r="L5537" s="98">
        <f>L5249+(L5321*'Emission factors'!$I$16)+('Emission factors'!$I$17*'GHG Estimation'!L5393)</f>
        <v>0</v>
      </c>
      <c r="M5537" s="98">
        <f>M5249+(M5321*'Emission factors'!$I$16)+('Emission factors'!$I$17*'GHG Estimation'!M5393)</f>
        <v>0</v>
      </c>
      <c r="N5537" s="98">
        <f>N5249+(N5321*'Emission factors'!$I$16)+('Emission factors'!$I$17*'GHG Estimation'!N5393)</f>
        <v>0</v>
      </c>
      <c r="O5537" s="98">
        <f>O5249+(O5321*'Emission factors'!$I$16)+('Emission factors'!$I$17*'GHG Estimation'!O5393)</f>
        <v>0</v>
      </c>
      <c r="P5537" s="98">
        <f>P5249+(P5321*'Emission factors'!$I$16)+('Emission factors'!$I$17*'GHG Estimation'!P5393)</f>
        <v>0</v>
      </c>
      <c r="Q5537" s="98">
        <f>Q5249+(Q5321*'Emission factors'!$I$16)+('Emission factors'!$I$17*'GHG Estimation'!Q5393)</f>
        <v>0</v>
      </c>
      <c r="R5537" s="98">
        <f>R5249+(R5321*'Emission factors'!$I$16)+('Emission factors'!$I$17*'GHG Estimation'!R5393)</f>
        <v>0</v>
      </c>
      <c r="S5537" s="98">
        <f>S5249+(S5321*'Emission factors'!$I$16)+('Emission factors'!$I$17*'GHG Estimation'!S5393)</f>
        <v>0</v>
      </c>
      <c r="T5537" s="98">
        <f>T5249+(T5321*'Emission factors'!$I$16)+('Emission factors'!$I$17*'GHG Estimation'!T5393)</f>
        <v>0</v>
      </c>
      <c r="U5537" s="98">
        <f>U5249+(U5321*'Emission factors'!$I$16)+('Emission factors'!$I$17*'GHG Estimation'!U5393)</f>
        <v>0</v>
      </c>
    </row>
    <row r="5538" spans="1:21" x14ac:dyDescent="0.25">
      <c r="A5538" s="92" t="s">
        <v>11</v>
      </c>
      <c r="B5538" s="92" t="s">
        <v>12</v>
      </c>
      <c r="C5538" s="92" t="s">
        <v>47</v>
      </c>
      <c r="D5538" s="92" t="s">
        <v>47</v>
      </c>
      <c r="E5538" s="92" t="s">
        <v>36</v>
      </c>
      <c r="F5538" s="92" t="s">
        <v>34</v>
      </c>
      <c r="G5538" s="92" t="s">
        <v>97</v>
      </c>
      <c r="H5538" s="92" t="s">
        <v>93</v>
      </c>
      <c r="I5538" s="89" t="s">
        <v>204</v>
      </c>
      <c r="L5538" s="98">
        <f>L5250+(L5322*'Emission factors'!$I$16)+('Emission factors'!$I$17*'GHG Estimation'!L5394)</f>
        <v>0</v>
      </c>
      <c r="M5538" s="98">
        <f>M5250+(M5322*'Emission factors'!$I$16)+('Emission factors'!$I$17*'GHG Estimation'!M5394)</f>
        <v>0</v>
      </c>
      <c r="N5538" s="98">
        <f>N5250+(N5322*'Emission factors'!$I$16)+('Emission factors'!$I$17*'GHG Estimation'!N5394)</f>
        <v>0</v>
      </c>
      <c r="O5538" s="98">
        <f>O5250+(O5322*'Emission factors'!$I$16)+('Emission factors'!$I$17*'GHG Estimation'!O5394)</f>
        <v>0</v>
      </c>
      <c r="P5538" s="98">
        <f>P5250+(P5322*'Emission factors'!$I$16)+('Emission factors'!$I$17*'GHG Estimation'!P5394)</f>
        <v>0</v>
      </c>
      <c r="Q5538" s="98">
        <f>Q5250+(Q5322*'Emission factors'!$I$16)+('Emission factors'!$I$17*'GHG Estimation'!Q5394)</f>
        <v>0</v>
      </c>
      <c r="R5538" s="98">
        <f>R5250+(R5322*'Emission factors'!$I$16)+('Emission factors'!$I$17*'GHG Estimation'!R5394)</f>
        <v>0</v>
      </c>
      <c r="S5538" s="98">
        <f>S5250+(S5322*'Emission factors'!$I$16)+('Emission factors'!$I$17*'GHG Estimation'!S5394)</f>
        <v>0</v>
      </c>
      <c r="T5538" s="98">
        <f>T5250+(T5322*'Emission factors'!$I$16)+('Emission factors'!$I$17*'GHG Estimation'!T5394)</f>
        <v>0</v>
      </c>
      <c r="U5538" s="98">
        <f>U5250+(U5322*'Emission factors'!$I$16)+('Emission factors'!$I$17*'GHG Estimation'!U5394)</f>
        <v>0</v>
      </c>
    </row>
    <row r="5539" spans="1:21" x14ac:dyDescent="0.25">
      <c r="A5539" s="92" t="s">
        <v>11</v>
      </c>
      <c r="B5539" s="92" t="s">
        <v>12</v>
      </c>
      <c r="C5539" s="92" t="s">
        <v>47</v>
      </c>
      <c r="D5539" s="92" t="s">
        <v>47</v>
      </c>
      <c r="E5539" s="92" t="s">
        <v>36</v>
      </c>
      <c r="F5539" s="92" t="s">
        <v>34</v>
      </c>
      <c r="G5539" s="92" t="s">
        <v>97</v>
      </c>
      <c r="H5539" s="92" t="s">
        <v>93</v>
      </c>
      <c r="I5539" s="89" t="s">
        <v>228</v>
      </c>
      <c r="L5539" s="98">
        <f>L5251+(L5323*'Emission factors'!$I$16)+('Emission factors'!$I$17*'GHG Estimation'!L5395)</f>
        <v>0</v>
      </c>
      <c r="M5539" s="98">
        <f>M5251+(M5323*'Emission factors'!$I$16)+('Emission factors'!$I$17*'GHG Estimation'!M5395)</f>
        <v>0</v>
      </c>
      <c r="N5539" s="98">
        <f>N5251+(N5323*'Emission factors'!$I$16)+('Emission factors'!$I$17*'GHG Estimation'!N5395)</f>
        <v>0</v>
      </c>
      <c r="O5539" s="98">
        <f>O5251+(O5323*'Emission factors'!$I$16)+('Emission factors'!$I$17*'GHG Estimation'!O5395)</f>
        <v>0</v>
      </c>
      <c r="P5539" s="98">
        <f>P5251+(P5323*'Emission factors'!$I$16)+('Emission factors'!$I$17*'GHG Estimation'!P5395)</f>
        <v>0</v>
      </c>
      <c r="Q5539" s="98">
        <f>Q5251+(Q5323*'Emission factors'!$I$16)+('Emission factors'!$I$17*'GHG Estimation'!Q5395)</f>
        <v>0</v>
      </c>
      <c r="R5539" s="98">
        <f>R5251+(R5323*'Emission factors'!$I$16)+('Emission factors'!$I$17*'GHG Estimation'!R5395)</f>
        <v>0</v>
      </c>
      <c r="S5539" s="98">
        <f>S5251+(S5323*'Emission factors'!$I$16)+('Emission factors'!$I$17*'GHG Estimation'!S5395)</f>
        <v>0</v>
      </c>
      <c r="T5539" s="98">
        <f>T5251+(T5323*'Emission factors'!$I$16)+('Emission factors'!$I$17*'GHG Estimation'!T5395)</f>
        <v>0</v>
      </c>
      <c r="U5539" s="98">
        <f>U5251+(U5323*'Emission factors'!$I$16)+('Emission factors'!$I$17*'GHG Estimation'!U5395)</f>
        <v>0</v>
      </c>
    </row>
    <row r="5540" spans="1:21" x14ac:dyDescent="0.25">
      <c r="A5540" s="92" t="s">
        <v>11</v>
      </c>
      <c r="B5540" s="92" t="s">
        <v>12</v>
      </c>
      <c r="C5540" s="92" t="s">
        <v>47</v>
      </c>
      <c r="D5540" s="92" t="s">
        <v>47</v>
      </c>
      <c r="E5540" s="92" t="s">
        <v>36</v>
      </c>
      <c r="F5540" s="92" t="s">
        <v>34</v>
      </c>
      <c r="G5540" s="92" t="s">
        <v>97</v>
      </c>
      <c r="H5540" s="92" t="s">
        <v>93</v>
      </c>
      <c r="I5540" s="89" t="s">
        <v>202</v>
      </c>
      <c r="L5540" s="98">
        <f>L5252+(L5324*'Emission factors'!$I$16)+('Emission factors'!$I$17*'GHG Estimation'!L5396)</f>
        <v>182095.8041509731</v>
      </c>
      <c r="M5540" s="98">
        <f>M5252+(M5324*'Emission factors'!$I$16)+('Emission factors'!$I$17*'GHG Estimation'!M5396)</f>
        <v>188414.46876376556</v>
      </c>
      <c r="N5540" s="98">
        <f>N5252+(N5324*'Emission factors'!$I$16)+('Emission factors'!$I$17*'GHG Estimation'!N5396)</f>
        <v>189498.40893488083</v>
      </c>
      <c r="O5540" s="98">
        <f>O5252+(O5324*'Emission factors'!$I$16)+('Emission factors'!$I$17*'GHG Estimation'!O5396)</f>
        <v>188158.56364245087</v>
      </c>
      <c r="P5540" s="98">
        <f>P5252+(P5324*'Emission factors'!$I$16)+('Emission factors'!$I$17*'GHG Estimation'!P5396)</f>
        <v>184326.69817835055</v>
      </c>
      <c r="Q5540" s="98">
        <f>Q5252+(Q5324*'Emission factors'!$I$16)+('Emission factors'!$I$17*'GHG Estimation'!Q5396)</f>
        <v>177963.18445039017</v>
      </c>
      <c r="R5540" s="98">
        <f>R5252+(R5324*'Emission factors'!$I$16)+('Emission factors'!$I$17*'GHG Estimation'!R5396)</f>
        <v>166559.13298259024</v>
      </c>
      <c r="S5540" s="98">
        <f>S5252+(S5324*'Emission factors'!$I$16)+('Emission factors'!$I$17*'GHG Estimation'!S5396)</f>
        <v>151637.87558856216</v>
      </c>
      <c r="T5540" s="98">
        <f>T5252+(T5324*'Emission factors'!$I$16)+('Emission factors'!$I$17*'GHG Estimation'!T5396)</f>
        <v>135036.22728518074</v>
      </c>
      <c r="U5540" s="98">
        <f>U5252+(U5324*'Emission factors'!$I$16)+('Emission factors'!$I$17*'GHG Estimation'!U5396)</f>
        <v>121512.34486285382</v>
      </c>
    </row>
    <row r="5541" spans="1:21" x14ac:dyDescent="0.25">
      <c r="A5541" s="92" t="s">
        <v>11</v>
      </c>
      <c r="B5541" s="92" t="s">
        <v>12</v>
      </c>
      <c r="C5541" s="92" t="s">
        <v>47</v>
      </c>
      <c r="D5541" s="92" t="s">
        <v>47</v>
      </c>
      <c r="E5541" s="92" t="s">
        <v>36</v>
      </c>
      <c r="F5541" s="92" t="s">
        <v>34</v>
      </c>
      <c r="G5541" s="92" t="s">
        <v>97</v>
      </c>
      <c r="H5541" s="92" t="s">
        <v>93</v>
      </c>
      <c r="I5541" s="89" t="s">
        <v>190</v>
      </c>
      <c r="L5541" s="98">
        <f>L5253+(L5325*'Emission factors'!$I$16)+('Emission factors'!$I$17*'GHG Estimation'!L5397)</f>
        <v>0</v>
      </c>
      <c r="M5541" s="98">
        <f>M5253+(M5325*'Emission factors'!$I$16)+('Emission factors'!$I$17*'GHG Estimation'!M5397)</f>
        <v>0</v>
      </c>
      <c r="N5541" s="98">
        <f>N5253+(N5325*'Emission factors'!$I$16)+('Emission factors'!$I$17*'GHG Estimation'!N5397)</f>
        <v>0</v>
      </c>
      <c r="O5541" s="98">
        <f>O5253+(O5325*'Emission factors'!$I$16)+('Emission factors'!$I$17*'GHG Estimation'!O5397)</f>
        <v>0</v>
      </c>
      <c r="P5541" s="98">
        <f>P5253+(P5325*'Emission factors'!$I$16)+('Emission factors'!$I$17*'GHG Estimation'!P5397)</f>
        <v>0</v>
      </c>
      <c r="Q5541" s="98">
        <f>Q5253+(Q5325*'Emission factors'!$I$16)+('Emission factors'!$I$17*'GHG Estimation'!Q5397)</f>
        <v>0</v>
      </c>
      <c r="R5541" s="98">
        <f>R5253+(R5325*'Emission factors'!$I$16)+('Emission factors'!$I$17*'GHG Estimation'!R5397)</f>
        <v>0</v>
      </c>
      <c r="S5541" s="98">
        <f>S5253+(S5325*'Emission factors'!$I$16)+('Emission factors'!$I$17*'GHG Estimation'!S5397)</f>
        <v>0</v>
      </c>
      <c r="T5541" s="98">
        <f>T5253+(T5325*'Emission factors'!$I$16)+('Emission factors'!$I$17*'GHG Estimation'!T5397)</f>
        <v>0</v>
      </c>
      <c r="U5541" s="98">
        <f>U5253+(U5325*'Emission factors'!$I$16)+('Emission factors'!$I$17*'GHG Estimation'!U5397)</f>
        <v>0</v>
      </c>
    </row>
    <row r="5542" spans="1:21" x14ac:dyDescent="0.25">
      <c r="A5542" s="92" t="s">
        <v>11</v>
      </c>
      <c r="B5542" s="92" t="s">
        <v>12</v>
      </c>
      <c r="C5542" s="92" t="s">
        <v>47</v>
      </c>
      <c r="D5542" s="92" t="s">
        <v>47</v>
      </c>
      <c r="E5542" s="92" t="s">
        <v>36</v>
      </c>
      <c r="F5542" s="92" t="s">
        <v>34</v>
      </c>
      <c r="G5542" s="92" t="s">
        <v>97</v>
      </c>
      <c r="H5542" s="92" t="s">
        <v>93</v>
      </c>
      <c r="I5542" s="89" t="s">
        <v>210</v>
      </c>
      <c r="L5542" s="98">
        <f>L5254+(L5326*'Emission factors'!$I$16)+('Emission factors'!$I$17*'GHG Estimation'!L5398)</f>
        <v>0</v>
      </c>
      <c r="M5542" s="98">
        <f>M5254+(M5326*'Emission factors'!$I$16)+('Emission factors'!$I$17*'GHG Estimation'!M5398)</f>
        <v>0</v>
      </c>
      <c r="N5542" s="98">
        <f>N5254+(N5326*'Emission factors'!$I$16)+('Emission factors'!$I$17*'GHG Estimation'!N5398)</f>
        <v>0</v>
      </c>
      <c r="O5542" s="98">
        <f>O5254+(O5326*'Emission factors'!$I$16)+('Emission factors'!$I$17*'GHG Estimation'!O5398)</f>
        <v>0</v>
      </c>
      <c r="P5542" s="98">
        <f>P5254+(P5326*'Emission factors'!$I$16)+('Emission factors'!$I$17*'GHG Estimation'!P5398)</f>
        <v>0</v>
      </c>
      <c r="Q5542" s="98">
        <f>Q5254+(Q5326*'Emission factors'!$I$16)+('Emission factors'!$I$17*'GHG Estimation'!Q5398)</f>
        <v>0</v>
      </c>
      <c r="R5542" s="98">
        <f>R5254+(R5326*'Emission factors'!$I$16)+('Emission factors'!$I$17*'GHG Estimation'!R5398)</f>
        <v>0</v>
      </c>
      <c r="S5542" s="98">
        <f>S5254+(S5326*'Emission factors'!$I$16)+('Emission factors'!$I$17*'GHG Estimation'!S5398)</f>
        <v>0</v>
      </c>
      <c r="T5542" s="98">
        <f>T5254+(T5326*'Emission factors'!$I$16)+('Emission factors'!$I$17*'GHG Estimation'!T5398)</f>
        <v>0</v>
      </c>
      <c r="U5542" s="98">
        <f>U5254+(U5326*'Emission factors'!$I$16)+('Emission factors'!$I$17*'GHG Estimation'!U5398)</f>
        <v>0</v>
      </c>
    </row>
    <row r="5543" spans="1:21" x14ac:dyDescent="0.25">
      <c r="A5543" s="92" t="s">
        <v>11</v>
      </c>
      <c r="B5543" s="92" t="s">
        <v>12</v>
      </c>
      <c r="C5543" s="92" t="s">
        <v>47</v>
      </c>
      <c r="D5543" s="92" t="s">
        <v>47</v>
      </c>
      <c r="E5543" s="92" t="s">
        <v>36</v>
      </c>
      <c r="F5543" s="92" t="s">
        <v>34</v>
      </c>
      <c r="G5543" s="92" t="s">
        <v>97</v>
      </c>
      <c r="H5543" s="92" t="s">
        <v>93</v>
      </c>
      <c r="I5543" s="89" t="s">
        <v>199</v>
      </c>
      <c r="L5543" s="98">
        <f>L5255+(L5327*'Emission factors'!$I$16)+('Emission factors'!$I$17*'GHG Estimation'!L5399)</f>
        <v>0</v>
      </c>
      <c r="M5543" s="98">
        <f>M5255+(M5327*'Emission factors'!$I$16)+('Emission factors'!$I$17*'GHG Estimation'!M5399)</f>
        <v>0</v>
      </c>
      <c r="N5543" s="98">
        <f>N5255+(N5327*'Emission factors'!$I$16)+('Emission factors'!$I$17*'GHG Estimation'!N5399)</f>
        <v>0</v>
      </c>
      <c r="O5543" s="98">
        <f>O5255+(O5327*'Emission factors'!$I$16)+('Emission factors'!$I$17*'GHG Estimation'!O5399)</f>
        <v>0</v>
      </c>
      <c r="P5543" s="98">
        <f>P5255+(P5327*'Emission factors'!$I$16)+('Emission factors'!$I$17*'GHG Estimation'!P5399)</f>
        <v>0</v>
      </c>
      <c r="Q5543" s="98">
        <f>Q5255+(Q5327*'Emission factors'!$I$16)+('Emission factors'!$I$17*'GHG Estimation'!Q5399)</f>
        <v>0</v>
      </c>
      <c r="R5543" s="98">
        <f>R5255+(R5327*'Emission factors'!$I$16)+('Emission factors'!$I$17*'GHG Estimation'!R5399)</f>
        <v>0</v>
      </c>
      <c r="S5543" s="98">
        <f>S5255+(S5327*'Emission factors'!$I$16)+('Emission factors'!$I$17*'GHG Estimation'!S5399)</f>
        <v>0</v>
      </c>
      <c r="T5543" s="98">
        <f>T5255+(T5327*'Emission factors'!$I$16)+('Emission factors'!$I$17*'GHG Estimation'!T5399)</f>
        <v>0</v>
      </c>
      <c r="U5543" s="98">
        <f>U5255+(U5327*'Emission factors'!$I$16)+('Emission factors'!$I$17*'GHG Estimation'!U5399)</f>
        <v>0</v>
      </c>
    </row>
    <row r="5544" spans="1:21" x14ac:dyDescent="0.25">
      <c r="A5544" s="92" t="s">
        <v>11</v>
      </c>
      <c r="B5544" s="92" t="s">
        <v>12</v>
      </c>
      <c r="C5544" s="92" t="s">
        <v>47</v>
      </c>
      <c r="D5544" s="92" t="s">
        <v>47</v>
      </c>
      <c r="E5544" s="92" t="s">
        <v>36</v>
      </c>
      <c r="F5544" s="92" t="s">
        <v>34</v>
      </c>
      <c r="G5544" s="92" t="s">
        <v>97</v>
      </c>
      <c r="H5544" s="92" t="s">
        <v>93</v>
      </c>
      <c r="I5544" s="89" t="s">
        <v>233</v>
      </c>
      <c r="L5544" s="98">
        <f>L5256+(L5328*'Emission factors'!$I$16)+('Emission factors'!$I$17*'GHG Estimation'!L5400)</f>
        <v>0</v>
      </c>
      <c r="M5544" s="98">
        <f>M5256+(M5328*'Emission factors'!$I$16)+('Emission factors'!$I$17*'GHG Estimation'!M5400)</f>
        <v>0</v>
      </c>
      <c r="N5544" s="98">
        <f>N5256+(N5328*'Emission factors'!$I$16)+('Emission factors'!$I$17*'GHG Estimation'!N5400)</f>
        <v>0</v>
      </c>
      <c r="O5544" s="98">
        <f>O5256+(O5328*'Emission factors'!$I$16)+('Emission factors'!$I$17*'GHG Estimation'!O5400)</f>
        <v>0</v>
      </c>
      <c r="P5544" s="98">
        <f>P5256+(P5328*'Emission factors'!$I$16)+('Emission factors'!$I$17*'GHG Estimation'!P5400)</f>
        <v>0</v>
      </c>
      <c r="Q5544" s="98">
        <f>Q5256+(Q5328*'Emission factors'!$I$16)+('Emission factors'!$I$17*'GHG Estimation'!Q5400)</f>
        <v>0</v>
      </c>
      <c r="R5544" s="98">
        <f>R5256+(R5328*'Emission factors'!$I$16)+('Emission factors'!$I$17*'GHG Estimation'!R5400)</f>
        <v>0</v>
      </c>
      <c r="S5544" s="98">
        <f>S5256+(S5328*'Emission factors'!$I$16)+('Emission factors'!$I$17*'GHG Estimation'!S5400)</f>
        <v>0</v>
      </c>
      <c r="T5544" s="98">
        <f>T5256+(T5328*'Emission factors'!$I$16)+('Emission factors'!$I$17*'GHG Estimation'!T5400)</f>
        <v>0</v>
      </c>
      <c r="U5544" s="98">
        <f>U5256+(U5328*'Emission factors'!$I$16)+('Emission factors'!$I$17*'GHG Estimation'!U5400)</f>
        <v>0</v>
      </c>
    </row>
    <row r="5545" spans="1:21" x14ac:dyDescent="0.25">
      <c r="A5545" s="92" t="s">
        <v>11</v>
      </c>
      <c r="B5545" s="92" t="s">
        <v>12</v>
      </c>
      <c r="C5545" s="92" t="s">
        <v>47</v>
      </c>
      <c r="D5545" s="92" t="s">
        <v>47</v>
      </c>
      <c r="E5545" s="92" t="s">
        <v>36</v>
      </c>
      <c r="F5545" s="92" t="s">
        <v>34</v>
      </c>
      <c r="G5545" s="92" t="s">
        <v>97</v>
      </c>
      <c r="H5545" s="92" t="s">
        <v>93</v>
      </c>
      <c r="I5545" s="89" t="s">
        <v>200</v>
      </c>
      <c r="L5545" s="98">
        <f>L5257+(L5329*'Emission factors'!$I$16)+('Emission factors'!$I$17*'GHG Estimation'!L5401)</f>
        <v>15230.215165812611</v>
      </c>
      <c r="M5545" s="98">
        <f>M5257+(M5329*'Emission factors'!$I$16)+('Emission factors'!$I$17*'GHG Estimation'!M5401)</f>
        <v>16944.217879306572</v>
      </c>
      <c r="N5545" s="98">
        <f>N5257+(N5329*'Emission factors'!$I$16)+('Emission factors'!$I$17*'GHG Estimation'!N5401)</f>
        <v>18339.637635802133</v>
      </c>
      <c r="O5545" s="98">
        <f>O5257+(O5329*'Emission factors'!$I$16)+('Emission factors'!$I$17*'GHG Estimation'!O5401)</f>
        <v>19596.767822048958</v>
      </c>
      <c r="P5545" s="98">
        <f>P5257+(P5329*'Emission factors'!$I$16)+('Emission factors'!$I$17*'GHG Estimation'!P5401)</f>
        <v>20659.462495449858</v>
      </c>
      <c r="Q5545" s="98">
        <f>Q5257+(Q5329*'Emission factors'!$I$16)+('Emission factors'!$I$17*'GHG Estimation'!Q5401)</f>
        <v>21464.634539746981</v>
      </c>
      <c r="R5545" s="98">
        <f>R5257+(R5329*'Emission factors'!$I$16)+('Emission factors'!$I$17*'GHG Estimation'!R5401)</f>
        <v>21401.832070102926</v>
      </c>
      <c r="S5545" s="98">
        <f>S5257+(S5329*'Emission factors'!$I$16)+('Emission factors'!$I$17*'GHG Estimation'!S5401)</f>
        <v>20694.3960930662</v>
      </c>
      <c r="T5545" s="98">
        <f>T5257+(T5329*'Emission factors'!$I$16)+('Emission factors'!$I$17*'GHG Estimation'!T5401)</f>
        <v>19573.705418118803</v>
      </c>
      <c r="U5545" s="98">
        <f>U5257+(U5329*'Emission factors'!$I$16)+('Emission factors'!$I$17*'GHG Estimation'!U5401)</f>
        <v>18717.344199234267</v>
      </c>
    </row>
    <row r="5546" spans="1:21" x14ac:dyDescent="0.25">
      <c r="A5546" s="92" t="s">
        <v>11</v>
      </c>
      <c r="B5546" s="92" t="s">
        <v>12</v>
      </c>
      <c r="C5546" s="92" t="s">
        <v>47</v>
      </c>
      <c r="D5546" s="92" t="s">
        <v>47</v>
      </c>
      <c r="E5546" s="92" t="s">
        <v>41</v>
      </c>
      <c r="F5546" s="92" t="s">
        <v>34</v>
      </c>
      <c r="G5546" s="92" t="s">
        <v>97</v>
      </c>
      <c r="H5546" s="92" t="s">
        <v>93</v>
      </c>
      <c r="I5546" s="89" t="s">
        <v>227</v>
      </c>
      <c r="J5546" s="92" t="s">
        <v>47</v>
      </c>
      <c r="L5546" s="98">
        <f>L5258+(L5330*'Emission factors'!$I$16)+('Emission factors'!$I$17*'GHG Estimation'!L5402)</f>
        <v>8368.1948017555715</v>
      </c>
      <c r="M5546" s="98">
        <f>M5258+(M5330*'Emission factors'!$I$16)+('Emission factors'!$I$17*'GHG Estimation'!M5402)</f>
        <v>7029.2715798845775</v>
      </c>
      <c r="N5546" s="98">
        <f>N5258+(N5330*'Emission factors'!$I$16)+('Emission factors'!$I$17*'GHG Estimation'!N5402)</f>
        <v>5868.9457288989406</v>
      </c>
      <c r="O5546" s="98">
        <f>O5258+(O5330*'Emission factors'!$I$16)+('Emission factors'!$I$17*'GHG Estimation'!O5402)</f>
        <v>4860.5018703583255</v>
      </c>
      <c r="P5546" s="98">
        <f>P5258+(P5330*'Emission factors'!$I$16)+('Emission factors'!$I$17*'GHG Estimation'!P5402)</f>
        <v>3995.4058126501532</v>
      </c>
      <c r="Q5546" s="98">
        <f>Q5258+(Q5330*'Emission factors'!$I$16)+('Emission factors'!$I$17*'GHG Estimation'!Q5402)</f>
        <v>3261.685882353851</v>
      </c>
      <c r="R5546" s="98">
        <f>R5258+(R5330*'Emission factors'!$I$16)+('Emission factors'!$I$17*'GHG Estimation'!R5402)</f>
        <v>2855.7569802418984</v>
      </c>
      <c r="S5546" s="98">
        <f>S5258+(S5330*'Emission factors'!$I$16)+('Emission factors'!$I$17*'GHG Estimation'!S5402)</f>
        <v>2545.7367653705369</v>
      </c>
      <c r="T5546" s="98">
        <f>T5258+(T5330*'Emission factors'!$I$16)+('Emission factors'!$I$17*'GHG Estimation'!T5402)</f>
        <v>2240.8390640827874</v>
      </c>
      <c r="U5546" s="98">
        <f>U5258+(U5330*'Emission factors'!$I$16)+('Emission factors'!$I$17*'GHG Estimation'!U5402)</f>
        <v>1950.39970750059</v>
      </c>
    </row>
    <row r="5547" spans="1:21" x14ac:dyDescent="0.25">
      <c r="A5547" s="92" t="s">
        <v>11</v>
      </c>
      <c r="B5547" s="92" t="s">
        <v>12</v>
      </c>
      <c r="C5547" s="92" t="s">
        <v>47</v>
      </c>
      <c r="D5547" s="92" t="s">
        <v>47</v>
      </c>
      <c r="E5547" s="92" t="s">
        <v>41</v>
      </c>
      <c r="F5547" s="92" t="s">
        <v>34</v>
      </c>
      <c r="G5547" s="92" t="s">
        <v>97</v>
      </c>
      <c r="H5547" s="92" t="s">
        <v>93</v>
      </c>
      <c r="I5547" s="89" t="s">
        <v>203</v>
      </c>
      <c r="L5547" s="98">
        <f>L5259+(L5331*'Emission factors'!$I$16)+('Emission factors'!$I$17*'GHG Estimation'!L5403)</f>
        <v>111921.25472477241</v>
      </c>
      <c r="M5547" s="98">
        <f>M5259+(M5331*'Emission factors'!$I$16)+('Emission factors'!$I$17*'GHG Estimation'!M5403)</f>
        <v>121677.28156209891</v>
      </c>
      <c r="N5547" s="98">
        <f>N5259+(N5331*'Emission factors'!$I$16)+('Emission factors'!$I$17*'GHG Estimation'!N5403)</f>
        <v>131425.46385609909</v>
      </c>
      <c r="O5547" s="98">
        <f>O5259+(O5331*'Emission factors'!$I$16)+('Emission factors'!$I$17*'GHG Estimation'!O5403)</f>
        <v>140810.91596746197</v>
      </c>
      <c r="P5547" s="98">
        <f>P5259+(P5331*'Emission factors'!$I$16)+('Emission factors'!$I$17*'GHG Estimation'!P5403)</f>
        <v>149749.34145147877</v>
      </c>
      <c r="Q5547" s="98">
        <f>Q5259+(Q5331*'Emission factors'!$I$16)+('Emission factors'!$I$17*'GHG Estimation'!Q5403)</f>
        <v>158163.42211518087</v>
      </c>
      <c r="R5547" s="98">
        <f>R5259+(R5331*'Emission factors'!$I$16)+('Emission factors'!$I$17*'GHG Estimation'!R5403)</f>
        <v>166289.62000991</v>
      </c>
      <c r="S5547" s="98">
        <f>S5259+(S5331*'Emission factors'!$I$16)+('Emission factors'!$I$17*'GHG Estimation'!S5403)</f>
        <v>172859.68734239982</v>
      </c>
      <c r="T5547" s="98">
        <f>T5259+(T5331*'Emission factors'!$I$16)+('Emission factors'!$I$17*'GHG Estimation'!T5403)</f>
        <v>177437.29280255642</v>
      </c>
      <c r="U5547" s="98">
        <f>U5259+(U5331*'Emission factors'!$I$16)+('Emission factors'!$I$17*'GHG Estimation'!U5403)</f>
        <v>180106.3653690611</v>
      </c>
    </row>
    <row r="5548" spans="1:21" x14ac:dyDescent="0.25">
      <c r="A5548" s="92" t="s">
        <v>11</v>
      </c>
      <c r="B5548" s="92" t="s">
        <v>12</v>
      </c>
      <c r="C5548" s="92" t="s">
        <v>47</v>
      </c>
      <c r="D5548" s="92" t="s">
        <v>47</v>
      </c>
      <c r="E5548" s="92" t="s">
        <v>41</v>
      </c>
      <c r="F5548" s="92" t="s">
        <v>34</v>
      </c>
      <c r="G5548" s="92" t="s">
        <v>97</v>
      </c>
      <c r="H5548" s="92" t="s">
        <v>93</v>
      </c>
      <c r="I5548" s="89" t="s">
        <v>191</v>
      </c>
      <c r="L5548" s="98">
        <f>L5260+(L5332*'Emission factors'!$I$16)+('Emission factors'!$I$17*'GHG Estimation'!L5404)</f>
        <v>0</v>
      </c>
      <c r="M5548" s="98">
        <f>M5260+(M5332*'Emission factors'!$I$16)+('Emission factors'!$I$17*'GHG Estimation'!M5404)</f>
        <v>0</v>
      </c>
      <c r="N5548" s="98">
        <f>N5260+(N5332*'Emission factors'!$I$16)+('Emission factors'!$I$17*'GHG Estimation'!N5404)</f>
        <v>0</v>
      </c>
      <c r="O5548" s="98">
        <f>O5260+(O5332*'Emission factors'!$I$16)+('Emission factors'!$I$17*'GHG Estimation'!O5404)</f>
        <v>0</v>
      </c>
      <c r="P5548" s="98">
        <f>P5260+(P5332*'Emission factors'!$I$16)+('Emission factors'!$I$17*'GHG Estimation'!P5404)</f>
        <v>0</v>
      </c>
      <c r="Q5548" s="98">
        <f>Q5260+(Q5332*'Emission factors'!$I$16)+('Emission factors'!$I$17*'GHG Estimation'!Q5404)</f>
        <v>0</v>
      </c>
      <c r="R5548" s="98">
        <f>R5260+(R5332*'Emission factors'!$I$16)+('Emission factors'!$I$17*'GHG Estimation'!R5404)</f>
        <v>0</v>
      </c>
      <c r="S5548" s="98">
        <f>S5260+(S5332*'Emission factors'!$I$16)+('Emission factors'!$I$17*'GHG Estimation'!S5404)</f>
        <v>0</v>
      </c>
      <c r="T5548" s="98">
        <f>T5260+(T5332*'Emission factors'!$I$16)+('Emission factors'!$I$17*'GHG Estimation'!T5404)</f>
        <v>0</v>
      </c>
      <c r="U5548" s="98">
        <f>U5260+(U5332*'Emission factors'!$I$16)+('Emission factors'!$I$17*'GHG Estimation'!U5404)</f>
        <v>0</v>
      </c>
    </row>
    <row r="5549" spans="1:21" x14ac:dyDescent="0.25">
      <c r="A5549" s="92" t="s">
        <v>11</v>
      </c>
      <c r="B5549" s="92" t="s">
        <v>12</v>
      </c>
      <c r="C5549" s="92" t="s">
        <v>47</v>
      </c>
      <c r="D5549" s="92" t="s">
        <v>47</v>
      </c>
      <c r="E5549" s="92" t="s">
        <v>41</v>
      </c>
      <c r="F5549" s="92" t="s">
        <v>34</v>
      </c>
      <c r="G5549" s="92" t="s">
        <v>97</v>
      </c>
      <c r="H5549" s="92" t="s">
        <v>93</v>
      </c>
      <c r="I5549" s="89" t="s">
        <v>192</v>
      </c>
      <c r="L5549" s="98">
        <f>L5261+(L5333*'Emission factors'!$I$16)+('Emission factors'!$I$17*'GHG Estimation'!L5405)</f>
        <v>0</v>
      </c>
      <c r="M5549" s="98">
        <f>M5261+(M5333*'Emission factors'!$I$16)+('Emission factors'!$I$17*'GHG Estimation'!M5405)</f>
        <v>0</v>
      </c>
      <c r="N5549" s="98">
        <f>N5261+(N5333*'Emission factors'!$I$16)+('Emission factors'!$I$17*'GHG Estimation'!N5405)</f>
        <v>0</v>
      </c>
      <c r="O5549" s="98">
        <f>O5261+(O5333*'Emission factors'!$I$16)+('Emission factors'!$I$17*'GHG Estimation'!O5405)</f>
        <v>0</v>
      </c>
      <c r="P5549" s="98">
        <f>P5261+(P5333*'Emission factors'!$I$16)+('Emission factors'!$I$17*'GHG Estimation'!P5405)</f>
        <v>0</v>
      </c>
      <c r="Q5549" s="98">
        <f>Q5261+(Q5333*'Emission factors'!$I$16)+('Emission factors'!$I$17*'GHG Estimation'!Q5405)</f>
        <v>0</v>
      </c>
      <c r="R5549" s="98">
        <f>R5261+(R5333*'Emission factors'!$I$16)+('Emission factors'!$I$17*'GHG Estimation'!R5405)</f>
        <v>0</v>
      </c>
      <c r="S5549" s="98">
        <f>S5261+(S5333*'Emission factors'!$I$16)+('Emission factors'!$I$17*'GHG Estimation'!S5405)</f>
        <v>0</v>
      </c>
      <c r="T5549" s="98">
        <f>T5261+(T5333*'Emission factors'!$I$16)+('Emission factors'!$I$17*'GHG Estimation'!T5405)</f>
        <v>0</v>
      </c>
      <c r="U5549" s="98">
        <f>U5261+(U5333*'Emission factors'!$I$16)+('Emission factors'!$I$17*'GHG Estimation'!U5405)</f>
        <v>0</v>
      </c>
    </row>
    <row r="5550" spans="1:21" x14ac:dyDescent="0.25">
      <c r="A5550" s="92" t="s">
        <v>11</v>
      </c>
      <c r="B5550" s="92" t="s">
        <v>12</v>
      </c>
      <c r="C5550" s="92" t="s">
        <v>47</v>
      </c>
      <c r="D5550" s="92" t="s">
        <v>47</v>
      </c>
      <c r="E5550" s="92" t="s">
        <v>41</v>
      </c>
      <c r="F5550" s="92" t="s">
        <v>34</v>
      </c>
      <c r="G5550" s="92" t="s">
        <v>97</v>
      </c>
      <c r="H5550" s="92" t="s">
        <v>93</v>
      </c>
      <c r="I5550" s="89" t="s">
        <v>206</v>
      </c>
      <c r="L5550" s="98">
        <f>L5262+(L5334*'Emission factors'!$I$16)+('Emission factors'!$I$17*'GHG Estimation'!L5406)</f>
        <v>0</v>
      </c>
      <c r="M5550" s="98">
        <f>M5262+(M5334*'Emission factors'!$I$16)+('Emission factors'!$I$17*'GHG Estimation'!M5406)</f>
        <v>0</v>
      </c>
      <c r="N5550" s="98">
        <f>N5262+(N5334*'Emission factors'!$I$16)+('Emission factors'!$I$17*'GHG Estimation'!N5406)</f>
        <v>0</v>
      </c>
      <c r="O5550" s="98">
        <f>O5262+(O5334*'Emission factors'!$I$16)+('Emission factors'!$I$17*'GHG Estimation'!O5406)</f>
        <v>0</v>
      </c>
      <c r="P5550" s="98">
        <f>P5262+(P5334*'Emission factors'!$I$16)+('Emission factors'!$I$17*'GHG Estimation'!P5406)</f>
        <v>0</v>
      </c>
      <c r="Q5550" s="98">
        <f>Q5262+(Q5334*'Emission factors'!$I$16)+('Emission factors'!$I$17*'GHG Estimation'!Q5406)</f>
        <v>0</v>
      </c>
      <c r="R5550" s="98">
        <f>R5262+(R5334*'Emission factors'!$I$16)+('Emission factors'!$I$17*'GHG Estimation'!R5406)</f>
        <v>0</v>
      </c>
      <c r="S5550" s="98">
        <f>S5262+(S5334*'Emission factors'!$I$16)+('Emission factors'!$I$17*'GHG Estimation'!S5406)</f>
        <v>0</v>
      </c>
      <c r="T5550" s="98">
        <f>T5262+(T5334*'Emission factors'!$I$16)+('Emission factors'!$I$17*'GHG Estimation'!T5406)</f>
        <v>0</v>
      </c>
      <c r="U5550" s="98">
        <f>U5262+(U5334*'Emission factors'!$I$16)+('Emission factors'!$I$17*'GHG Estimation'!U5406)</f>
        <v>0</v>
      </c>
    </row>
    <row r="5551" spans="1:21" x14ac:dyDescent="0.25">
      <c r="A5551" s="92" t="s">
        <v>11</v>
      </c>
      <c r="B5551" s="92" t="s">
        <v>12</v>
      </c>
      <c r="C5551" s="92" t="s">
        <v>47</v>
      </c>
      <c r="D5551" s="92" t="s">
        <v>47</v>
      </c>
      <c r="E5551" s="92" t="s">
        <v>41</v>
      </c>
      <c r="F5551" s="92" t="s">
        <v>34</v>
      </c>
      <c r="G5551" s="92" t="s">
        <v>97</v>
      </c>
      <c r="H5551" s="92" t="s">
        <v>93</v>
      </c>
      <c r="I5551" s="89" t="s">
        <v>220</v>
      </c>
      <c r="L5551" s="98">
        <f>L5263+(L5335*'Emission factors'!$I$16)+('Emission factors'!$I$17*'GHG Estimation'!L5407)</f>
        <v>0</v>
      </c>
      <c r="M5551" s="98">
        <f>M5263+(M5335*'Emission factors'!$I$16)+('Emission factors'!$I$17*'GHG Estimation'!M5407)</f>
        <v>0</v>
      </c>
      <c r="N5551" s="98">
        <f>N5263+(N5335*'Emission factors'!$I$16)+('Emission factors'!$I$17*'GHG Estimation'!N5407)</f>
        <v>0</v>
      </c>
      <c r="O5551" s="98">
        <f>O5263+(O5335*'Emission factors'!$I$16)+('Emission factors'!$I$17*'GHG Estimation'!O5407)</f>
        <v>0</v>
      </c>
      <c r="P5551" s="98">
        <f>P5263+(P5335*'Emission factors'!$I$16)+('Emission factors'!$I$17*'GHG Estimation'!P5407)</f>
        <v>0</v>
      </c>
      <c r="Q5551" s="98">
        <f>Q5263+(Q5335*'Emission factors'!$I$16)+('Emission factors'!$I$17*'GHG Estimation'!Q5407)</f>
        <v>0</v>
      </c>
      <c r="R5551" s="98">
        <f>R5263+(R5335*'Emission factors'!$I$16)+('Emission factors'!$I$17*'GHG Estimation'!R5407)</f>
        <v>0</v>
      </c>
      <c r="S5551" s="98">
        <f>S5263+(S5335*'Emission factors'!$I$16)+('Emission factors'!$I$17*'GHG Estimation'!S5407)</f>
        <v>0</v>
      </c>
      <c r="T5551" s="98">
        <f>T5263+(T5335*'Emission factors'!$I$16)+('Emission factors'!$I$17*'GHG Estimation'!T5407)</f>
        <v>0</v>
      </c>
      <c r="U5551" s="98">
        <f>U5263+(U5335*'Emission factors'!$I$16)+('Emission factors'!$I$17*'GHG Estimation'!U5407)</f>
        <v>0</v>
      </c>
    </row>
    <row r="5552" spans="1:21" x14ac:dyDescent="0.25">
      <c r="A5552" s="92" t="s">
        <v>11</v>
      </c>
      <c r="B5552" s="92" t="s">
        <v>12</v>
      </c>
      <c r="C5552" s="92" t="s">
        <v>47</v>
      </c>
      <c r="D5552" s="92" t="s">
        <v>47</v>
      </c>
      <c r="E5552" s="92" t="s">
        <v>41</v>
      </c>
      <c r="F5552" s="92" t="s">
        <v>34</v>
      </c>
      <c r="G5552" s="92" t="s">
        <v>97</v>
      </c>
      <c r="H5552" s="92" t="s">
        <v>93</v>
      </c>
      <c r="I5552" s="89" t="s">
        <v>193</v>
      </c>
      <c r="L5552" s="98">
        <f>L5264+(L5336*'Emission factors'!$I$16)+('Emission factors'!$I$17*'GHG Estimation'!L5408)</f>
        <v>0</v>
      </c>
      <c r="M5552" s="98">
        <f>M5264+(M5336*'Emission factors'!$I$16)+('Emission factors'!$I$17*'GHG Estimation'!M5408)</f>
        <v>0</v>
      </c>
      <c r="N5552" s="98">
        <f>N5264+(N5336*'Emission factors'!$I$16)+('Emission factors'!$I$17*'GHG Estimation'!N5408)</f>
        <v>0</v>
      </c>
      <c r="O5552" s="98">
        <f>O5264+(O5336*'Emission factors'!$I$16)+('Emission factors'!$I$17*'GHG Estimation'!O5408)</f>
        <v>0</v>
      </c>
      <c r="P5552" s="98">
        <f>P5264+(P5336*'Emission factors'!$I$16)+('Emission factors'!$I$17*'GHG Estimation'!P5408)</f>
        <v>0</v>
      </c>
      <c r="Q5552" s="98">
        <f>Q5264+(Q5336*'Emission factors'!$I$16)+('Emission factors'!$I$17*'GHG Estimation'!Q5408)</f>
        <v>0</v>
      </c>
      <c r="R5552" s="98">
        <f>R5264+(R5336*'Emission factors'!$I$16)+('Emission factors'!$I$17*'GHG Estimation'!R5408)</f>
        <v>0</v>
      </c>
      <c r="S5552" s="98">
        <f>S5264+(S5336*'Emission factors'!$I$16)+('Emission factors'!$I$17*'GHG Estimation'!S5408)</f>
        <v>0</v>
      </c>
      <c r="T5552" s="98">
        <f>T5264+(T5336*'Emission factors'!$I$16)+('Emission factors'!$I$17*'GHG Estimation'!T5408)</f>
        <v>0</v>
      </c>
      <c r="U5552" s="98">
        <f>U5264+(U5336*'Emission factors'!$I$16)+('Emission factors'!$I$17*'GHG Estimation'!U5408)</f>
        <v>0</v>
      </c>
    </row>
    <row r="5553" spans="1:21" x14ac:dyDescent="0.25">
      <c r="A5553" s="92" t="s">
        <v>11</v>
      </c>
      <c r="B5553" s="92" t="s">
        <v>12</v>
      </c>
      <c r="C5553" s="92" t="s">
        <v>47</v>
      </c>
      <c r="D5553" s="92" t="s">
        <v>47</v>
      </c>
      <c r="E5553" s="92" t="s">
        <v>41</v>
      </c>
      <c r="F5553" s="92" t="s">
        <v>34</v>
      </c>
      <c r="G5553" s="92" t="s">
        <v>97</v>
      </c>
      <c r="H5553" s="92" t="s">
        <v>93</v>
      </c>
      <c r="I5553" s="89" t="s">
        <v>259</v>
      </c>
      <c r="L5553" s="98">
        <f>L5265+(L5337*'Emission factors'!$I$16)+('Emission factors'!$I$17*'GHG Estimation'!L5409)</f>
        <v>0</v>
      </c>
      <c r="M5553" s="98">
        <f>M5265+(M5337*'Emission factors'!$I$16)+('Emission factors'!$I$17*'GHG Estimation'!M5409)</f>
        <v>0</v>
      </c>
      <c r="N5553" s="98">
        <f>N5265+(N5337*'Emission factors'!$I$16)+('Emission factors'!$I$17*'GHG Estimation'!N5409)</f>
        <v>0</v>
      </c>
      <c r="O5553" s="98">
        <f>O5265+(O5337*'Emission factors'!$I$16)+('Emission factors'!$I$17*'GHG Estimation'!O5409)</f>
        <v>0</v>
      </c>
      <c r="P5553" s="98">
        <f>P5265+(P5337*'Emission factors'!$I$16)+('Emission factors'!$I$17*'GHG Estimation'!P5409)</f>
        <v>0</v>
      </c>
      <c r="Q5553" s="98">
        <f>Q5265+(Q5337*'Emission factors'!$I$16)+('Emission factors'!$I$17*'GHG Estimation'!Q5409)</f>
        <v>0</v>
      </c>
      <c r="R5553" s="98">
        <f>R5265+(R5337*'Emission factors'!$I$16)+('Emission factors'!$I$17*'GHG Estimation'!R5409)</f>
        <v>0</v>
      </c>
      <c r="S5553" s="98">
        <f>S5265+(S5337*'Emission factors'!$I$16)+('Emission factors'!$I$17*'GHG Estimation'!S5409)</f>
        <v>0</v>
      </c>
      <c r="T5553" s="98">
        <f>T5265+(T5337*'Emission factors'!$I$16)+('Emission factors'!$I$17*'GHG Estimation'!T5409)</f>
        <v>0</v>
      </c>
      <c r="U5553" s="98">
        <f>U5265+(U5337*'Emission factors'!$I$16)+('Emission factors'!$I$17*'GHG Estimation'!U5409)</f>
        <v>0</v>
      </c>
    </row>
    <row r="5554" spans="1:21" x14ac:dyDescent="0.25">
      <c r="A5554" s="92" t="s">
        <v>11</v>
      </c>
      <c r="B5554" s="92" t="s">
        <v>12</v>
      </c>
      <c r="C5554" s="92" t="s">
        <v>47</v>
      </c>
      <c r="D5554" s="92" t="s">
        <v>47</v>
      </c>
      <c r="E5554" s="92" t="s">
        <v>41</v>
      </c>
      <c r="F5554" s="92" t="s">
        <v>34</v>
      </c>
      <c r="G5554" s="92" t="s">
        <v>97</v>
      </c>
      <c r="H5554" s="92" t="s">
        <v>93</v>
      </c>
      <c r="I5554" s="89" t="s">
        <v>223</v>
      </c>
      <c r="L5554" s="98">
        <f>L5266+(L5338*'Emission factors'!$I$16)+('Emission factors'!$I$17*'GHG Estimation'!L5410)</f>
        <v>25912.009935779675</v>
      </c>
      <c r="M5554" s="98">
        <f>M5266+(M5338*'Emission factors'!$I$16)+('Emission factors'!$I$17*'GHG Estimation'!M5410)</f>
        <v>29893.069709989741</v>
      </c>
      <c r="N5554" s="98">
        <f>N5266+(N5338*'Emission factors'!$I$16)+('Emission factors'!$I$17*'GHG Estimation'!N5410)</f>
        <v>34258.706799492102</v>
      </c>
      <c r="O5554" s="98">
        <f>O5266+(O5338*'Emission factors'!$I$16)+('Emission factors'!$I$17*'GHG Estimation'!O5410)</f>
        <v>38945.876249675435</v>
      </c>
      <c r="P5554" s="98">
        <f>P5266+(P5338*'Emission factors'!$I$16)+('Emission factors'!$I$17*'GHG Estimation'!P5410)</f>
        <v>43946.727253429861</v>
      </c>
      <c r="Q5554" s="98">
        <f>Q5266+(Q5338*'Emission factors'!$I$16)+('Emission factors'!$I$17*'GHG Estimation'!Q5410)</f>
        <v>49250.02691626882</v>
      </c>
      <c r="R5554" s="98">
        <f>R5266+(R5338*'Emission factors'!$I$16)+('Emission factors'!$I$17*'GHG Estimation'!R5410)</f>
        <v>59247.938131643205</v>
      </c>
      <c r="S5554" s="98">
        <f>S5266+(S5338*'Emission factors'!$I$16)+('Emission factors'!$I$17*'GHG Estimation'!S5410)</f>
        <v>71977.650005946169</v>
      </c>
      <c r="T5554" s="98">
        <f>T5266+(T5338*'Emission factors'!$I$16)+('Emission factors'!$I$17*'GHG Estimation'!T5410)</f>
        <v>86349.756923608293</v>
      </c>
      <c r="U5554" s="98">
        <f>U5266+(U5338*'Emission factors'!$I$16)+('Emission factors'!$I$17*'GHG Estimation'!U5410)</f>
        <v>102440.94568945473</v>
      </c>
    </row>
    <row r="5555" spans="1:21" x14ac:dyDescent="0.25">
      <c r="A5555" s="92" t="s">
        <v>11</v>
      </c>
      <c r="B5555" s="92" t="s">
        <v>12</v>
      </c>
      <c r="C5555" s="92" t="s">
        <v>47</v>
      </c>
      <c r="D5555" s="92" t="s">
        <v>47</v>
      </c>
      <c r="E5555" s="92" t="s">
        <v>41</v>
      </c>
      <c r="F5555" s="92" t="s">
        <v>34</v>
      </c>
      <c r="G5555" s="92" t="s">
        <v>97</v>
      </c>
      <c r="H5555" s="92" t="s">
        <v>93</v>
      </c>
      <c r="I5555" s="89" t="s">
        <v>221</v>
      </c>
      <c r="L5555" s="98">
        <f>L5267+(L5339*'Emission factors'!$I$16)+('Emission factors'!$I$17*'GHG Estimation'!L5411)</f>
        <v>0</v>
      </c>
      <c r="M5555" s="98">
        <f>M5267+(M5339*'Emission factors'!$I$16)+('Emission factors'!$I$17*'GHG Estimation'!M5411)</f>
        <v>0</v>
      </c>
      <c r="N5555" s="98">
        <f>N5267+(N5339*'Emission factors'!$I$16)+('Emission factors'!$I$17*'GHG Estimation'!N5411)</f>
        <v>0</v>
      </c>
      <c r="O5555" s="98">
        <f>O5267+(O5339*'Emission factors'!$I$16)+('Emission factors'!$I$17*'GHG Estimation'!O5411)</f>
        <v>0</v>
      </c>
      <c r="P5555" s="98">
        <f>P5267+(P5339*'Emission factors'!$I$16)+('Emission factors'!$I$17*'GHG Estimation'!P5411)</f>
        <v>0</v>
      </c>
      <c r="Q5555" s="98">
        <f>Q5267+(Q5339*'Emission factors'!$I$16)+('Emission factors'!$I$17*'GHG Estimation'!Q5411)</f>
        <v>0</v>
      </c>
      <c r="R5555" s="98">
        <f>R5267+(R5339*'Emission factors'!$I$16)+('Emission factors'!$I$17*'GHG Estimation'!R5411)</f>
        <v>0</v>
      </c>
      <c r="S5555" s="98">
        <f>S5267+(S5339*'Emission factors'!$I$16)+('Emission factors'!$I$17*'GHG Estimation'!S5411)</f>
        <v>0</v>
      </c>
      <c r="T5555" s="98">
        <f>T5267+(T5339*'Emission factors'!$I$16)+('Emission factors'!$I$17*'GHG Estimation'!T5411)</f>
        <v>0</v>
      </c>
      <c r="U5555" s="98">
        <f>U5267+(U5339*'Emission factors'!$I$16)+('Emission factors'!$I$17*'GHG Estimation'!U5411)</f>
        <v>0</v>
      </c>
    </row>
    <row r="5556" spans="1:21" x14ac:dyDescent="0.25">
      <c r="A5556" s="92" t="s">
        <v>11</v>
      </c>
      <c r="B5556" s="92" t="s">
        <v>12</v>
      </c>
      <c r="C5556" s="92" t="s">
        <v>47</v>
      </c>
      <c r="D5556" s="92" t="s">
        <v>47</v>
      </c>
      <c r="E5556" s="92" t="s">
        <v>41</v>
      </c>
      <c r="F5556" s="92" t="s">
        <v>34</v>
      </c>
      <c r="G5556" s="92" t="s">
        <v>97</v>
      </c>
      <c r="H5556" s="92" t="s">
        <v>93</v>
      </c>
      <c r="I5556" s="89" t="s">
        <v>222</v>
      </c>
      <c r="L5556" s="98">
        <f>L5268+(L5340*'Emission factors'!$I$16)+('Emission factors'!$I$17*'GHG Estimation'!L5412)</f>
        <v>46849.456923254118</v>
      </c>
      <c r="M5556" s="98">
        <f>M5268+(M5340*'Emission factors'!$I$16)+('Emission factors'!$I$17*'GHG Estimation'!M5412)</f>
        <v>49503.11011453926</v>
      </c>
      <c r="N5556" s="98">
        <f>N5268+(N5340*'Emission factors'!$I$16)+('Emission factors'!$I$17*'GHG Estimation'!N5412)</f>
        <v>51970.172909201159</v>
      </c>
      <c r="O5556" s="98">
        <f>O5268+(O5340*'Emission factors'!$I$16)+('Emission factors'!$I$17*'GHG Estimation'!O5412)</f>
        <v>54120.401541101564</v>
      </c>
      <c r="P5556" s="98">
        <f>P5268+(P5340*'Emission factors'!$I$16)+('Emission factors'!$I$17*'GHG Estimation'!P5412)</f>
        <v>55942.039732304889</v>
      </c>
      <c r="Q5556" s="98">
        <f>Q5268+(Q5340*'Emission factors'!$I$16)+('Emission factors'!$I$17*'GHG Estimation'!Q5412)</f>
        <v>57428.433165371323</v>
      </c>
      <c r="R5556" s="98">
        <f>R5268+(R5340*'Emission factors'!$I$16)+('Emission factors'!$I$17*'GHG Estimation'!R5412)</f>
        <v>69783.796358236941</v>
      </c>
      <c r="S5556" s="98">
        <f>S5268+(S5340*'Emission factors'!$I$16)+('Emission factors'!$I$17*'GHG Estimation'!S5412)</f>
        <v>88150.808196091952</v>
      </c>
      <c r="T5556" s="98">
        <f>T5268+(T5340*'Emission factors'!$I$16)+('Emission factors'!$I$17*'GHG Estimation'!T5412)</f>
        <v>109961.56655253014</v>
      </c>
      <c r="U5556" s="98">
        <f>U5268+(U5340*'Emission factors'!$I$16)+('Emission factors'!$I$17*'GHG Estimation'!U5412)</f>
        <v>135646.4175765297</v>
      </c>
    </row>
    <row r="5557" spans="1:21" x14ac:dyDescent="0.25">
      <c r="A5557" s="92" t="s">
        <v>11</v>
      </c>
      <c r="B5557" s="92" t="s">
        <v>12</v>
      </c>
      <c r="C5557" s="92" t="s">
        <v>47</v>
      </c>
      <c r="D5557" s="92" t="s">
        <v>47</v>
      </c>
      <c r="E5557" s="92" t="s">
        <v>41</v>
      </c>
      <c r="F5557" s="92" t="s">
        <v>34</v>
      </c>
      <c r="G5557" s="92" t="s">
        <v>97</v>
      </c>
      <c r="H5557" s="92" t="s">
        <v>93</v>
      </c>
      <c r="I5557" s="89" t="s">
        <v>201</v>
      </c>
      <c r="L5557" s="98">
        <f>L5269+(L5341*'Emission factors'!$I$16)+('Emission factors'!$I$17*'GHG Estimation'!L5413)</f>
        <v>583323.34104995348</v>
      </c>
      <c r="M5557" s="98">
        <f>M5269+(M5341*'Emission factors'!$I$16)+('Emission factors'!$I$17*'GHG Estimation'!M5413)</f>
        <v>646650.36520595814</v>
      </c>
      <c r="N5557" s="98">
        <f>N5269+(N5341*'Emission factors'!$I$16)+('Emission factors'!$I$17*'GHG Estimation'!N5413)</f>
        <v>712178.45818152651</v>
      </c>
      <c r="O5557" s="98">
        <f>O5269+(O5341*'Emission factors'!$I$16)+('Emission factors'!$I$17*'GHG Estimation'!O5413)</f>
        <v>778029.40851176903</v>
      </c>
      <c r="P5557" s="98">
        <f>P5269+(P5341*'Emission factors'!$I$16)+('Emission factors'!$I$17*'GHG Estimation'!P5413)</f>
        <v>843676.39747742575</v>
      </c>
      <c r="Q5557" s="98">
        <f>Q5269+(Q5341*'Emission factors'!$I$16)+('Emission factors'!$I$17*'GHG Estimation'!Q5413)</f>
        <v>908592.39542746788</v>
      </c>
      <c r="R5557" s="98">
        <f>R5269+(R5341*'Emission factors'!$I$16)+('Emission factors'!$I$17*'GHG Estimation'!R5413)</f>
        <v>994958.37043314287</v>
      </c>
      <c r="S5557" s="98">
        <f>S5269+(S5341*'Emission factors'!$I$16)+('Emission factors'!$I$17*'GHG Estimation'!S5413)</f>
        <v>1084164.1858205008</v>
      </c>
      <c r="T5557" s="98">
        <f>T5269+(T5341*'Emission factors'!$I$16)+('Emission factors'!$I$17*'GHG Estimation'!T5413)</f>
        <v>1166575.7051613498</v>
      </c>
      <c r="U5557" s="98">
        <f>U5269+(U5341*'Emission factors'!$I$16)+('Emission factors'!$I$17*'GHG Estimation'!U5413)</f>
        <v>1241277.1855415814</v>
      </c>
    </row>
    <row r="5558" spans="1:21" x14ac:dyDescent="0.25">
      <c r="A5558" s="92" t="s">
        <v>11</v>
      </c>
      <c r="B5558" s="92" t="s">
        <v>12</v>
      </c>
      <c r="C5558" s="92" t="s">
        <v>47</v>
      </c>
      <c r="D5558" s="92" t="s">
        <v>47</v>
      </c>
      <c r="E5558" s="92" t="s">
        <v>41</v>
      </c>
      <c r="F5558" s="92" t="s">
        <v>34</v>
      </c>
      <c r="G5558" s="92" t="s">
        <v>97</v>
      </c>
      <c r="H5558" s="92" t="s">
        <v>93</v>
      </c>
      <c r="I5558" s="89" t="s">
        <v>207</v>
      </c>
      <c r="L5558" s="98">
        <f>L5270+(L5342*'Emission factors'!$I$16)+('Emission factors'!$I$17*'GHG Estimation'!L5414)</f>
        <v>0</v>
      </c>
      <c r="M5558" s="98">
        <f>M5270+(M5342*'Emission factors'!$I$16)+('Emission factors'!$I$17*'GHG Estimation'!M5414)</f>
        <v>0</v>
      </c>
      <c r="N5558" s="98">
        <f>N5270+(N5342*'Emission factors'!$I$16)+('Emission factors'!$I$17*'GHG Estimation'!N5414)</f>
        <v>0</v>
      </c>
      <c r="O5558" s="98">
        <f>O5270+(O5342*'Emission factors'!$I$16)+('Emission factors'!$I$17*'GHG Estimation'!O5414)</f>
        <v>0</v>
      </c>
      <c r="P5558" s="98">
        <f>P5270+(P5342*'Emission factors'!$I$16)+('Emission factors'!$I$17*'GHG Estimation'!P5414)</f>
        <v>0</v>
      </c>
      <c r="Q5558" s="98">
        <f>Q5270+(Q5342*'Emission factors'!$I$16)+('Emission factors'!$I$17*'GHG Estimation'!Q5414)</f>
        <v>0</v>
      </c>
      <c r="R5558" s="98">
        <f>R5270+(R5342*'Emission factors'!$I$16)+('Emission factors'!$I$17*'GHG Estimation'!R5414)</f>
        <v>0</v>
      </c>
      <c r="S5558" s="98">
        <f>S5270+(S5342*'Emission factors'!$I$16)+('Emission factors'!$I$17*'GHG Estimation'!S5414)</f>
        <v>0</v>
      </c>
      <c r="T5558" s="98">
        <f>T5270+(T5342*'Emission factors'!$I$16)+('Emission factors'!$I$17*'GHG Estimation'!T5414)</f>
        <v>0</v>
      </c>
      <c r="U5558" s="98">
        <f>U5270+(U5342*'Emission factors'!$I$16)+('Emission factors'!$I$17*'GHG Estimation'!U5414)</f>
        <v>0</v>
      </c>
    </row>
    <row r="5559" spans="1:21" x14ac:dyDescent="0.25">
      <c r="A5559" s="92" t="s">
        <v>11</v>
      </c>
      <c r="B5559" s="92" t="s">
        <v>12</v>
      </c>
      <c r="C5559" s="92" t="s">
        <v>47</v>
      </c>
      <c r="D5559" s="92" t="s">
        <v>47</v>
      </c>
      <c r="E5559" s="92" t="s">
        <v>41</v>
      </c>
      <c r="F5559" s="92" t="s">
        <v>34</v>
      </c>
      <c r="G5559" s="92" t="s">
        <v>97</v>
      </c>
      <c r="H5559" s="92" t="s">
        <v>93</v>
      </c>
      <c r="I5559" s="89" t="s">
        <v>218</v>
      </c>
      <c r="L5559" s="98">
        <f>L5271+(L5343*'Emission factors'!$I$16)+('Emission factors'!$I$17*'GHG Estimation'!L5415)</f>
        <v>0</v>
      </c>
      <c r="M5559" s="98">
        <f>M5271+(M5343*'Emission factors'!$I$16)+('Emission factors'!$I$17*'GHG Estimation'!M5415)</f>
        <v>0</v>
      </c>
      <c r="N5559" s="98">
        <f>N5271+(N5343*'Emission factors'!$I$16)+('Emission factors'!$I$17*'GHG Estimation'!N5415)</f>
        <v>0</v>
      </c>
      <c r="O5559" s="98">
        <f>O5271+(O5343*'Emission factors'!$I$16)+('Emission factors'!$I$17*'GHG Estimation'!O5415)</f>
        <v>0</v>
      </c>
      <c r="P5559" s="98">
        <f>P5271+(P5343*'Emission factors'!$I$16)+('Emission factors'!$I$17*'GHG Estimation'!P5415)</f>
        <v>0</v>
      </c>
      <c r="Q5559" s="98">
        <f>Q5271+(Q5343*'Emission factors'!$I$16)+('Emission factors'!$I$17*'GHG Estimation'!Q5415)</f>
        <v>0</v>
      </c>
      <c r="R5559" s="98">
        <f>R5271+(R5343*'Emission factors'!$I$16)+('Emission factors'!$I$17*'GHG Estimation'!R5415)</f>
        <v>0</v>
      </c>
      <c r="S5559" s="98">
        <f>S5271+(S5343*'Emission factors'!$I$16)+('Emission factors'!$I$17*'GHG Estimation'!S5415)</f>
        <v>0</v>
      </c>
      <c r="T5559" s="98">
        <f>T5271+(T5343*'Emission factors'!$I$16)+('Emission factors'!$I$17*'GHG Estimation'!T5415)</f>
        <v>0</v>
      </c>
      <c r="U5559" s="98">
        <f>U5271+(U5343*'Emission factors'!$I$16)+('Emission factors'!$I$17*'GHG Estimation'!U5415)</f>
        <v>0</v>
      </c>
    </row>
    <row r="5560" spans="1:21" x14ac:dyDescent="0.25">
      <c r="A5560" s="92" t="s">
        <v>11</v>
      </c>
      <c r="B5560" s="92" t="s">
        <v>12</v>
      </c>
      <c r="C5560" s="92" t="s">
        <v>47</v>
      </c>
      <c r="D5560" s="92" t="s">
        <v>47</v>
      </c>
      <c r="E5560" s="92" t="s">
        <v>41</v>
      </c>
      <c r="F5560" s="92" t="s">
        <v>34</v>
      </c>
      <c r="G5560" s="92" t="s">
        <v>97</v>
      </c>
      <c r="H5560" s="92" t="s">
        <v>93</v>
      </c>
      <c r="I5560" s="89" t="s">
        <v>194</v>
      </c>
      <c r="L5560" s="98">
        <f>L5272+(L5344*'Emission factors'!$I$16)+('Emission factors'!$I$17*'GHG Estimation'!L5416)</f>
        <v>0</v>
      </c>
      <c r="M5560" s="98">
        <f>M5272+(M5344*'Emission factors'!$I$16)+('Emission factors'!$I$17*'GHG Estimation'!M5416)</f>
        <v>0</v>
      </c>
      <c r="N5560" s="98">
        <f>N5272+(N5344*'Emission factors'!$I$16)+('Emission factors'!$I$17*'GHG Estimation'!N5416)</f>
        <v>0</v>
      </c>
      <c r="O5560" s="98">
        <f>O5272+(O5344*'Emission factors'!$I$16)+('Emission factors'!$I$17*'GHG Estimation'!O5416)</f>
        <v>0</v>
      </c>
      <c r="P5560" s="98">
        <f>P5272+(P5344*'Emission factors'!$I$16)+('Emission factors'!$I$17*'GHG Estimation'!P5416)</f>
        <v>0</v>
      </c>
      <c r="Q5560" s="98">
        <f>Q5272+(Q5344*'Emission factors'!$I$16)+('Emission factors'!$I$17*'GHG Estimation'!Q5416)</f>
        <v>0</v>
      </c>
      <c r="R5560" s="98">
        <f>R5272+(R5344*'Emission factors'!$I$16)+('Emission factors'!$I$17*'GHG Estimation'!R5416)</f>
        <v>0</v>
      </c>
      <c r="S5560" s="98">
        <f>S5272+(S5344*'Emission factors'!$I$16)+('Emission factors'!$I$17*'GHG Estimation'!S5416)</f>
        <v>0</v>
      </c>
      <c r="T5560" s="98">
        <f>T5272+(T5344*'Emission factors'!$I$16)+('Emission factors'!$I$17*'GHG Estimation'!T5416)</f>
        <v>0</v>
      </c>
      <c r="U5560" s="98">
        <f>U5272+(U5344*'Emission factors'!$I$16)+('Emission factors'!$I$17*'GHG Estimation'!U5416)</f>
        <v>0</v>
      </c>
    </row>
    <row r="5561" spans="1:21" x14ac:dyDescent="0.25">
      <c r="A5561" s="92" t="s">
        <v>11</v>
      </c>
      <c r="B5561" s="92" t="s">
        <v>12</v>
      </c>
      <c r="C5561" s="92" t="s">
        <v>47</v>
      </c>
      <c r="D5561" s="92" t="s">
        <v>47</v>
      </c>
      <c r="E5561" s="92" t="s">
        <v>41</v>
      </c>
      <c r="F5561" s="92" t="s">
        <v>34</v>
      </c>
      <c r="G5561" s="92" t="s">
        <v>97</v>
      </c>
      <c r="H5561" s="92" t="s">
        <v>93</v>
      </c>
      <c r="I5561" s="89" t="s">
        <v>195</v>
      </c>
      <c r="L5561" s="98">
        <f>L5273+(L5345*'Emission factors'!$I$16)+('Emission factors'!$I$17*'GHG Estimation'!L5417)</f>
        <v>0</v>
      </c>
      <c r="M5561" s="98">
        <f>M5273+(M5345*'Emission factors'!$I$16)+('Emission factors'!$I$17*'GHG Estimation'!M5417)</f>
        <v>0</v>
      </c>
      <c r="N5561" s="98">
        <f>N5273+(N5345*'Emission factors'!$I$16)+('Emission factors'!$I$17*'GHG Estimation'!N5417)</f>
        <v>0</v>
      </c>
      <c r="O5561" s="98">
        <f>O5273+(O5345*'Emission factors'!$I$16)+('Emission factors'!$I$17*'GHG Estimation'!O5417)</f>
        <v>0</v>
      </c>
      <c r="P5561" s="98">
        <f>P5273+(P5345*'Emission factors'!$I$16)+('Emission factors'!$I$17*'GHG Estimation'!P5417)</f>
        <v>0</v>
      </c>
      <c r="Q5561" s="98">
        <f>Q5273+(Q5345*'Emission factors'!$I$16)+('Emission factors'!$I$17*'GHG Estimation'!Q5417)</f>
        <v>0</v>
      </c>
      <c r="R5561" s="98">
        <f>R5273+(R5345*'Emission factors'!$I$16)+('Emission factors'!$I$17*'GHG Estimation'!R5417)</f>
        <v>0</v>
      </c>
      <c r="S5561" s="98">
        <f>S5273+(S5345*'Emission factors'!$I$16)+('Emission factors'!$I$17*'GHG Estimation'!S5417)</f>
        <v>0</v>
      </c>
      <c r="T5561" s="98">
        <f>T5273+(T5345*'Emission factors'!$I$16)+('Emission factors'!$I$17*'GHG Estimation'!T5417)</f>
        <v>0</v>
      </c>
      <c r="U5561" s="98">
        <f>U5273+(U5345*'Emission factors'!$I$16)+('Emission factors'!$I$17*'GHG Estimation'!U5417)</f>
        <v>0</v>
      </c>
    </row>
    <row r="5562" spans="1:21" x14ac:dyDescent="0.25">
      <c r="A5562" s="92" t="s">
        <v>11</v>
      </c>
      <c r="B5562" s="92" t="s">
        <v>12</v>
      </c>
      <c r="C5562" s="92" t="s">
        <v>47</v>
      </c>
      <c r="D5562" s="92" t="s">
        <v>47</v>
      </c>
      <c r="E5562" s="92" t="s">
        <v>41</v>
      </c>
      <c r="F5562" s="92" t="s">
        <v>34</v>
      </c>
      <c r="G5562" s="92" t="s">
        <v>97</v>
      </c>
      <c r="H5562" s="92" t="s">
        <v>93</v>
      </c>
      <c r="I5562" s="89" t="s">
        <v>209</v>
      </c>
      <c r="L5562" s="98">
        <f>L5274+(L5346*'Emission factors'!$I$16)+('Emission factors'!$I$17*'GHG Estimation'!L5418)</f>
        <v>177608.79003670652</v>
      </c>
      <c r="M5562" s="98">
        <f>M5274+(M5346*'Emission factors'!$I$16)+('Emission factors'!$I$17*'GHG Estimation'!M5418)</f>
        <v>173432.79971097549</v>
      </c>
      <c r="N5562" s="98">
        <f>N5274+(N5346*'Emission factors'!$I$16)+('Emission factors'!$I$17*'GHG Estimation'!N5418)</f>
        <v>168287.01032945188</v>
      </c>
      <c r="O5562" s="98">
        <f>O5274+(O5346*'Emission factors'!$I$16)+('Emission factors'!$I$17*'GHG Estimation'!O5418)</f>
        <v>161975.94596846658</v>
      </c>
      <c r="P5562" s="98">
        <f>P5274+(P5346*'Emission factors'!$I$16)+('Emission factors'!$I$17*'GHG Estimation'!P5418)</f>
        <v>154745.14513206313</v>
      </c>
      <c r="Q5562" s="98">
        <f>Q5274+(Q5346*'Emission factors'!$I$16)+('Emission factors'!$I$17*'GHG Estimation'!Q5418)</f>
        <v>225964.82837288047</v>
      </c>
      <c r="R5562" s="98">
        <f>R5274+(R5346*'Emission factors'!$I$16)+('Emission factors'!$I$17*'GHG Estimation'!R5418)</f>
        <v>289482.24246280995</v>
      </c>
      <c r="S5562" s="98">
        <f>S5274+(S5346*'Emission factors'!$I$16)+('Emission factors'!$I$17*'GHG Estimation'!S5418)</f>
        <v>314810.53573223145</v>
      </c>
      <c r="T5562" s="98">
        <f>T5274+(T5346*'Emission factors'!$I$16)+('Emission factors'!$I$17*'GHG Estimation'!T5418)</f>
        <v>329467.19589752064</v>
      </c>
      <c r="U5562" s="98">
        <f>U5274+(U5346*'Emission factors'!$I$16)+('Emission factors'!$I$17*'GHG Estimation'!U5418)</f>
        <v>379692.00515041326</v>
      </c>
    </row>
    <row r="5563" spans="1:21" x14ac:dyDescent="0.25">
      <c r="A5563" s="92" t="s">
        <v>11</v>
      </c>
      <c r="B5563" s="92" t="s">
        <v>12</v>
      </c>
      <c r="C5563" s="92" t="s">
        <v>47</v>
      </c>
      <c r="D5563" s="92" t="s">
        <v>47</v>
      </c>
      <c r="E5563" s="92" t="s">
        <v>41</v>
      </c>
      <c r="F5563" s="92" t="s">
        <v>34</v>
      </c>
      <c r="G5563" s="92" t="s">
        <v>97</v>
      </c>
      <c r="H5563" s="92" t="s">
        <v>93</v>
      </c>
      <c r="I5563" s="89" t="s">
        <v>208</v>
      </c>
      <c r="L5563" s="98">
        <f>L5275+(L5347*'Emission factors'!$I$16)+('Emission factors'!$I$17*'GHG Estimation'!L5419)</f>
        <v>146619.41844628096</v>
      </c>
      <c r="M5563" s="98">
        <f>M5275+(M5347*'Emission factors'!$I$16)+('Emission factors'!$I$17*'GHG Estimation'!M5419)</f>
        <v>155809.54049586775</v>
      </c>
      <c r="N5563" s="98">
        <f>N5275+(N5347*'Emission factors'!$I$16)+('Emission factors'!$I$17*'GHG Estimation'!N5419)</f>
        <v>178256.67768595042</v>
      </c>
      <c r="O5563" s="98">
        <f>O5275+(O5347*'Emission factors'!$I$16)+('Emission factors'!$I$17*'GHG Estimation'!O5419)</f>
        <v>202684.44462809918</v>
      </c>
      <c r="P5563" s="98">
        <f>P5275+(P5347*'Emission factors'!$I$16)+('Emission factors'!$I$17*'GHG Estimation'!P5419)</f>
        <v>240316.40991735531</v>
      </c>
      <c r="Q5563" s="98">
        <f>Q5275+(Q5347*'Emission factors'!$I$16)+('Emission factors'!$I$17*'GHG Estimation'!Q5419)</f>
        <v>299028.87786776858</v>
      </c>
      <c r="R5563" s="98">
        <f>R5275+(R5347*'Emission factors'!$I$16)+('Emission factors'!$I$17*'GHG Estimation'!R5419)</f>
        <v>255148.11284115104</v>
      </c>
      <c r="S5563" s="98">
        <f>S5275+(S5347*'Emission factors'!$I$16)+('Emission factors'!$I$17*'GHG Estimation'!S5419)</f>
        <v>258527.84096411313</v>
      </c>
      <c r="T5563" s="98">
        <f>T5275+(T5347*'Emission factors'!$I$16)+('Emission factors'!$I$17*'GHG Estimation'!T5419)</f>
        <v>289052.01879392494</v>
      </c>
      <c r="U5563" s="98">
        <f>U5275+(U5347*'Emission factors'!$I$16)+('Emission factors'!$I$17*'GHG Estimation'!U5419)</f>
        <v>318224.83000590611</v>
      </c>
    </row>
    <row r="5564" spans="1:21" x14ac:dyDescent="0.25">
      <c r="A5564" s="92" t="s">
        <v>11</v>
      </c>
      <c r="B5564" s="92" t="s">
        <v>12</v>
      </c>
      <c r="C5564" s="92" t="s">
        <v>47</v>
      </c>
      <c r="D5564" s="92" t="s">
        <v>47</v>
      </c>
      <c r="E5564" s="92" t="s">
        <v>41</v>
      </c>
      <c r="F5564" s="92" t="s">
        <v>34</v>
      </c>
      <c r="G5564" s="92" t="s">
        <v>97</v>
      </c>
      <c r="H5564" s="92" t="s">
        <v>93</v>
      </c>
      <c r="I5564" s="89" t="s">
        <v>226</v>
      </c>
      <c r="L5564" s="98">
        <f>L5276+(L5348*'Emission factors'!$I$16)+('Emission factors'!$I$17*'GHG Estimation'!L5420)</f>
        <v>17427.461760104798</v>
      </c>
      <c r="M5564" s="98">
        <f>M5276+(M5348*'Emission factors'!$I$16)+('Emission factors'!$I$17*'GHG Estimation'!M5420)</f>
        <v>14681.579663243087</v>
      </c>
      <c r="N5564" s="98">
        <f>N5276+(N5348*'Emission factors'!$I$16)+('Emission factors'!$I$17*'GHG Estimation'!N5420)</f>
        <v>12293.634568098714</v>
      </c>
      <c r="O5564" s="98">
        <f>O5276+(O5348*'Emission factors'!$I$16)+('Emission factors'!$I$17*'GHG Estimation'!O5420)</f>
        <v>10210.787767130802</v>
      </c>
      <c r="P5564" s="98">
        <f>P5276+(P5348*'Emission factors'!$I$16)+('Emission factors'!$I$17*'GHG Estimation'!P5420)</f>
        <v>8417.7711945394367</v>
      </c>
      <c r="Q5564" s="98">
        <f>Q5276+(Q5348*'Emission factors'!$I$16)+('Emission factors'!$I$17*'GHG Estimation'!Q5420)</f>
        <v>6891.8619777719705</v>
      </c>
      <c r="R5564" s="98">
        <f>R5276+(R5348*'Emission factors'!$I$16)+('Emission factors'!$I$17*'GHG Estimation'!R5420)</f>
        <v>5627.6623689390726</v>
      </c>
      <c r="S5564" s="98">
        <f>S5276+(S5348*'Emission factors'!$I$16)+('Emission factors'!$I$17*'GHG Estimation'!S5420)</f>
        <v>4549.5203311420501</v>
      </c>
      <c r="T5564" s="98">
        <f>T5276+(T5348*'Emission factors'!$I$16)+('Emission factors'!$I$17*'GHG Estimation'!T5420)</f>
        <v>3631.584238647763</v>
      </c>
      <c r="U5564" s="98">
        <f>U5276+(U5348*'Emission factors'!$I$16)+('Emission factors'!$I$17*'GHG Estimation'!U5420)</f>
        <v>2866.36026003814</v>
      </c>
    </row>
    <row r="5565" spans="1:21" x14ac:dyDescent="0.25">
      <c r="A5565" s="92" t="s">
        <v>11</v>
      </c>
      <c r="B5565" s="92" t="s">
        <v>12</v>
      </c>
      <c r="C5565" s="92" t="s">
        <v>47</v>
      </c>
      <c r="D5565" s="92" t="s">
        <v>47</v>
      </c>
      <c r="E5565" s="92" t="s">
        <v>41</v>
      </c>
      <c r="F5565" s="92" t="s">
        <v>34</v>
      </c>
      <c r="G5565" s="92" t="s">
        <v>97</v>
      </c>
      <c r="H5565" s="92" t="s">
        <v>93</v>
      </c>
      <c r="I5565" s="89" t="s">
        <v>196</v>
      </c>
      <c r="L5565" s="98">
        <f>L5277+(L5349*'Emission factors'!$I$16)+('Emission factors'!$I$17*'GHG Estimation'!L5421)</f>
        <v>0</v>
      </c>
      <c r="M5565" s="98">
        <f>M5277+(M5349*'Emission factors'!$I$16)+('Emission factors'!$I$17*'GHG Estimation'!M5421)</f>
        <v>0</v>
      </c>
      <c r="N5565" s="98">
        <f>N5277+(N5349*'Emission factors'!$I$16)+('Emission factors'!$I$17*'GHG Estimation'!N5421)</f>
        <v>0</v>
      </c>
      <c r="O5565" s="98">
        <f>O5277+(O5349*'Emission factors'!$I$16)+('Emission factors'!$I$17*'GHG Estimation'!O5421)</f>
        <v>0</v>
      </c>
      <c r="P5565" s="98">
        <f>P5277+(P5349*'Emission factors'!$I$16)+('Emission factors'!$I$17*'GHG Estimation'!P5421)</f>
        <v>0</v>
      </c>
      <c r="Q5565" s="98">
        <f>Q5277+(Q5349*'Emission factors'!$I$16)+('Emission factors'!$I$17*'GHG Estimation'!Q5421)</f>
        <v>0</v>
      </c>
      <c r="R5565" s="98">
        <f>R5277+(R5349*'Emission factors'!$I$16)+('Emission factors'!$I$17*'GHG Estimation'!R5421)</f>
        <v>0</v>
      </c>
      <c r="S5565" s="98">
        <f>S5277+(S5349*'Emission factors'!$I$16)+('Emission factors'!$I$17*'GHG Estimation'!S5421)</f>
        <v>0</v>
      </c>
      <c r="T5565" s="98">
        <f>T5277+(T5349*'Emission factors'!$I$16)+('Emission factors'!$I$17*'GHG Estimation'!T5421)</f>
        <v>0</v>
      </c>
      <c r="U5565" s="98">
        <f>U5277+(U5349*'Emission factors'!$I$16)+('Emission factors'!$I$17*'GHG Estimation'!U5421)</f>
        <v>0</v>
      </c>
    </row>
    <row r="5566" spans="1:21" x14ac:dyDescent="0.25">
      <c r="A5566" s="92" t="s">
        <v>11</v>
      </c>
      <c r="B5566" s="92" t="s">
        <v>12</v>
      </c>
      <c r="C5566" s="92" t="s">
        <v>47</v>
      </c>
      <c r="D5566" s="92" t="s">
        <v>47</v>
      </c>
      <c r="E5566" s="92" t="s">
        <v>41</v>
      </c>
      <c r="F5566" s="92" t="s">
        <v>34</v>
      </c>
      <c r="G5566" s="92" t="s">
        <v>97</v>
      </c>
      <c r="H5566" s="92" t="s">
        <v>93</v>
      </c>
      <c r="I5566" s="89" t="s">
        <v>197</v>
      </c>
      <c r="L5566" s="98">
        <f>L5278+(L5350*'Emission factors'!$I$16)+('Emission factors'!$I$17*'GHG Estimation'!L5422)</f>
        <v>558877.30677617062</v>
      </c>
      <c r="M5566" s="98">
        <f>M5278+(M5350*'Emission factors'!$I$16)+('Emission factors'!$I$17*'GHG Estimation'!M5422)</f>
        <v>585417.6389597205</v>
      </c>
      <c r="N5566" s="98">
        <f>N5278+(N5350*'Emission factors'!$I$16)+('Emission factors'!$I$17*'GHG Estimation'!N5422)</f>
        <v>609277.66473749408</v>
      </c>
      <c r="O5566" s="98">
        <f>O5278+(O5350*'Emission factors'!$I$16)+('Emission factors'!$I$17*'GHG Estimation'!O5422)</f>
        <v>628998.17517322104</v>
      </c>
      <c r="P5566" s="98">
        <f>P5278+(P5350*'Emission factors'!$I$16)+('Emission factors'!$I$17*'GHG Estimation'!P5422)</f>
        <v>644545.43107741245</v>
      </c>
      <c r="Q5566" s="98">
        <f>Q5278+(Q5350*'Emission factors'!$I$16)+('Emission factors'!$I$17*'GHG Estimation'!Q5422)</f>
        <v>655946.94010550634</v>
      </c>
      <c r="R5566" s="98">
        <f>R5278+(R5350*'Emission factors'!$I$16)+('Emission factors'!$I$17*'GHG Estimation'!R5422)</f>
        <v>757230.16198859713</v>
      </c>
      <c r="S5566" s="98">
        <f>S5278+(S5350*'Emission factors'!$I$16)+('Emission factors'!$I$17*'GHG Estimation'!S5422)</f>
        <v>898829.45482077857</v>
      </c>
      <c r="T5566" s="98">
        <f>T5278+(T5350*'Emission factors'!$I$16)+('Emission factors'!$I$17*'GHG Estimation'!T5422)</f>
        <v>1053569.9384307559</v>
      </c>
      <c r="U5566" s="98">
        <f>U5278+(U5350*'Emission factors'!$I$16)+('Emission factors'!$I$17*'GHG Estimation'!U5422)</f>
        <v>1221226.3172741325</v>
      </c>
    </row>
    <row r="5567" spans="1:21" x14ac:dyDescent="0.25">
      <c r="A5567" s="92" t="s">
        <v>11</v>
      </c>
      <c r="B5567" s="92" t="s">
        <v>12</v>
      </c>
      <c r="C5567" s="92" t="s">
        <v>47</v>
      </c>
      <c r="D5567" s="92" t="s">
        <v>47</v>
      </c>
      <c r="E5567" s="92" t="s">
        <v>41</v>
      </c>
      <c r="F5567" s="92" t="s">
        <v>34</v>
      </c>
      <c r="G5567" s="92" t="s">
        <v>97</v>
      </c>
      <c r="H5567" s="92" t="s">
        <v>93</v>
      </c>
      <c r="I5567" s="92" t="s">
        <v>229</v>
      </c>
      <c r="L5567" s="98">
        <f>L5279+(L5351*'Emission factors'!$I$16)+('Emission factors'!$I$17*'GHG Estimation'!L5423)</f>
        <v>0</v>
      </c>
      <c r="M5567" s="98">
        <f>M5279+(M5351*'Emission factors'!$I$16)+('Emission factors'!$I$17*'GHG Estimation'!M5423)</f>
        <v>0</v>
      </c>
      <c r="N5567" s="98">
        <f>N5279+(N5351*'Emission factors'!$I$16)+('Emission factors'!$I$17*'GHG Estimation'!N5423)</f>
        <v>0</v>
      </c>
      <c r="O5567" s="98">
        <f>O5279+(O5351*'Emission factors'!$I$16)+('Emission factors'!$I$17*'GHG Estimation'!O5423)</f>
        <v>0</v>
      </c>
      <c r="P5567" s="98">
        <f>P5279+(P5351*'Emission factors'!$I$16)+('Emission factors'!$I$17*'GHG Estimation'!P5423)</f>
        <v>0</v>
      </c>
      <c r="Q5567" s="98">
        <f>Q5279+(Q5351*'Emission factors'!$I$16)+('Emission factors'!$I$17*'GHG Estimation'!Q5423)</f>
        <v>0</v>
      </c>
      <c r="R5567" s="98">
        <f>R5279+(R5351*'Emission factors'!$I$16)+('Emission factors'!$I$17*'GHG Estimation'!R5423)</f>
        <v>0</v>
      </c>
      <c r="S5567" s="98">
        <f>S5279+(S5351*'Emission factors'!$I$16)+('Emission factors'!$I$17*'GHG Estimation'!S5423)</f>
        <v>0</v>
      </c>
      <c r="T5567" s="98">
        <f>T5279+(T5351*'Emission factors'!$I$16)+('Emission factors'!$I$17*'GHG Estimation'!T5423)</f>
        <v>0</v>
      </c>
      <c r="U5567" s="98">
        <f>U5279+(U5351*'Emission factors'!$I$16)+('Emission factors'!$I$17*'GHG Estimation'!U5423)</f>
        <v>0</v>
      </c>
    </row>
    <row r="5568" spans="1:21" x14ac:dyDescent="0.25">
      <c r="A5568" s="92" t="s">
        <v>11</v>
      </c>
      <c r="B5568" s="92" t="s">
        <v>12</v>
      </c>
      <c r="C5568" s="92" t="s">
        <v>47</v>
      </c>
      <c r="D5568" s="92" t="s">
        <v>47</v>
      </c>
      <c r="E5568" s="92" t="s">
        <v>41</v>
      </c>
      <c r="F5568" s="92" t="s">
        <v>34</v>
      </c>
      <c r="G5568" s="92" t="s">
        <v>97</v>
      </c>
      <c r="H5568" s="92" t="s">
        <v>93</v>
      </c>
      <c r="I5568" s="89" t="s">
        <v>198</v>
      </c>
      <c r="L5568" s="98">
        <f>L5280+(L5352*'Emission factors'!$I$16)+('Emission factors'!$I$17*'GHG Estimation'!L5424)</f>
        <v>0</v>
      </c>
      <c r="M5568" s="98">
        <f>M5280+(M5352*'Emission factors'!$I$16)+('Emission factors'!$I$17*'GHG Estimation'!M5424)</f>
        <v>0</v>
      </c>
      <c r="N5568" s="98">
        <f>N5280+(N5352*'Emission factors'!$I$16)+('Emission factors'!$I$17*'GHG Estimation'!N5424)</f>
        <v>0</v>
      </c>
      <c r="O5568" s="98">
        <f>O5280+(O5352*'Emission factors'!$I$16)+('Emission factors'!$I$17*'GHG Estimation'!O5424)</f>
        <v>0</v>
      </c>
      <c r="P5568" s="98">
        <f>P5280+(P5352*'Emission factors'!$I$16)+('Emission factors'!$I$17*'GHG Estimation'!P5424)</f>
        <v>0</v>
      </c>
      <c r="Q5568" s="98">
        <f>Q5280+(Q5352*'Emission factors'!$I$16)+('Emission factors'!$I$17*'GHG Estimation'!Q5424)</f>
        <v>0</v>
      </c>
      <c r="R5568" s="98">
        <f>R5280+(R5352*'Emission factors'!$I$16)+('Emission factors'!$I$17*'GHG Estimation'!R5424)</f>
        <v>0</v>
      </c>
      <c r="S5568" s="98">
        <f>S5280+(S5352*'Emission factors'!$I$16)+('Emission factors'!$I$17*'GHG Estimation'!S5424)</f>
        <v>0</v>
      </c>
      <c r="T5568" s="98">
        <f>T5280+(T5352*'Emission factors'!$I$16)+('Emission factors'!$I$17*'GHG Estimation'!T5424)</f>
        <v>0</v>
      </c>
      <c r="U5568" s="98">
        <f>U5280+(U5352*'Emission factors'!$I$16)+('Emission factors'!$I$17*'GHG Estimation'!U5424)</f>
        <v>0</v>
      </c>
    </row>
    <row r="5569" spans="1:21" x14ac:dyDescent="0.25">
      <c r="A5569" s="92" t="s">
        <v>11</v>
      </c>
      <c r="B5569" s="92" t="s">
        <v>12</v>
      </c>
      <c r="C5569" s="92" t="s">
        <v>47</v>
      </c>
      <c r="D5569" s="92" t="s">
        <v>47</v>
      </c>
      <c r="E5569" s="92" t="s">
        <v>41</v>
      </c>
      <c r="F5569" s="92" t="s">
        <v>34</v>
      </c>
      <c r="G5569" s="92" t="s">
        <v>97</v>
      </c>
      <c r="H5569" s="92" t="s">
        <v>93</v>
      </c>
      <c r="I5569" s="89" t="s">
        <v>231</v>
      </c>
      <c r="L5569" s="98">
        <f>L5281+(L5353*'Emission factors'!$I$16)+('Emission factors'!$I$17*'GHG Estimation'!L5425)</f>
        <v>0</v>
      </c>
      <c r="M5569" s="98">
        <f>M5281+(M5353*'Emission factors'!$I$16)+('Emission factors'!$I$17*'GHG Estimation'!M5425)</f>
        <v>0</v>
      </c>
      <c r="N5569" s="98">
        <f>N5281+(N5353*'Emission factors'!$I$16)+('Emission factors'!$I$17*'GHG Estimation'!N5425)</f>
        <v>0</v>
      </c>
      <c r="O5569" s="98">
        <f>O5281+(O5353*'Emission factors'!$I$16)+('Emission factors'!$I$17*'GHG Estimation'!O5425)</f>
        <v>0</v>
      </c>
      <c r="P5569" s="98">
        <f>P5281+(P5353*'Emission factors'!$I$16)+('Emission factors'!$I$17*'GHG Estimation'!P5425)</f>
        <v>0</v>
      </c>
      <c r="Q5569" s="98">
        <f>Q5281+(Q5353*'Emission factors'!$I$16)+('Emission factors'!$I$17*'GHG Estimation'!Q5425)</f>
        <v>0</v>
      </c>
      <c r="R5569" s="98">
        <f>R5281+(R5353*'Emission factors'!$I$16)+('Emission factors'!$I$17*'GHG Estimation'!R5425)</f>
        <v>0</v>
      </c>
      <c r="S5569" s="98">
        <f>S5281+(S5353*'Emission factors'!$I$16)+('Emission factors'!$I$17*'GHG Estimation'!S5425)</f>
        <v>0</v>
      </c>
      <c r="T5569" s="98">
        <f>T5281+(T5353*'Emission factors'!$I$16)+('Emission factors'!$I$17*'GHG Estimation'!T5425)</f>
        <v>0</v>
      </c>
      <c r="U5569" s="98">
        <f>U5281+(U5353*'Emission factors'!$I$16)+('Emission factors'!$I$17*'GHG Estimation'!U5425)</f>
        <v>0</v>
      </c>
    </row>
    <row r="5570" spans="1:21" x14ac:dyDescent="0.25">
      <c r="A5570" s="92" t="s">
        <v>11</v>
      </c>
      <c r="B5570" s="92" t="s">
        <v>12</v>
      </c>
      <c r="C5570" s="92" t="s">
        <v>47</v>
      </c>
      <c r="D5570" s="92" t="s">
        <v>47</v>
      </c>
      <c r="E5570" s="92" t="s">
        <v>41</v>
      </c>
      <c r="F5570" s="92" t="s">
        <v>34</v>
      </c>
      <c r="G5570" s="92" t="s">
        <v>97</v>
      </c>
      <c r="H5570" s="92" t="s">
        <v>93</v>
      </c>
      <c r="I5570" s="89" t="s">
        <v>230</v>
      </c>
      <c r="L5570" s="98">
        <f>L5282+(L5354*'Emission factors'!$I$16)+('Emission factors'!$I$17*'GHG Estimation'!L5426)</f>
        <v>0</v>
      </c>
      <c r="M5570" s="98">
        <f>M5282+(M5354*'Emission factors'!$I$16)+('Emission factors'!$I$17*'GHG Estimation'!M5426)</f>
        <v>0</v>
      </c>
      <c r="N5570" s="98">
        <f>N5282+(N5354*'Emission factors'!$I$16)+('Emission factors'!$I$17*'GHG Estimation'!N5426)</f>
        <v>0</v>
      </c>
      <c r="O5570" s="98">
        <f>O5282+(O5354*'Emission factors'!$I$16)+('Emission factors'!$I$17*'GHG Estimation'!O5426)</f>
        <v>0</v>
      </c>
      <c r="P5570" s="98">
        <f>P5282+(P5354*'Emission factors'!$I$16)+('Emission factors'!$I$17*'GHG Estimation'!P5426)</f>
        <v>0</v>
      </c>
      <c r="Q5570" s="98">
        <f>Q5282+(Q5354*'Emission factors'!$I$16)+('Emission factors'!$I$17*'GHG Estimation'!Q5426)</f>
        <v>0</v>
      </c>
      <c r="R5570" s="98">
        <f>R5282+(R5354*'Emission factors'!$I$16)+('Emission factors'!$I$17*'GHG Estimation'!R5426)</f>
        <v>0</v>
      </c>
      <c r="S5570" s="98">
        <f>S5282+(S5354*'Emission factors'!$I$16)+('Emission factors'!$I$17*'GHG Estimation'!S5426)</f>
        <v>0</v>
      </c>
      <c r="T5570" s="98">
        <f>T5282+(T5354*'Emission factors'!$I$16)+('Emission factors'!$I$17*'GHG Estimation'!T5426)</f>
        <v>0</v>
      </c>
      <c r="U5570" s="98">
        <f>U5282+(U5354*'Emission factors'!$I$16)+('Emission factors'!$I$17*'GHG Estimation'!U5426)</f>
        <v>0</v>
      </c>
    </row>
    <row r="5571" spans="1:21" x14ac:dyDescent="0.25">
      <c r="A5571" s="92" t="s">
        <v>11</v>
      </c>
      <c r="B5571" s="92" t="s">
        <v>12</v>
      </c>
      <c r="C5571" s="92" t="s">
        <v>47</v>
      </c>
      <c r="D5571" s="92" t="s">
        <v>47</v>
      </c>
      <c r="E5571" s="92" t="s">
        <v>41</v>
      </c>
      <c r="F5571" s="92" t="s">
        <v>34</v>
      </c>
      <c r="G5571" s="92" t="s">
        <v>97</v>
      </c>
      <c r="H5571" s="92" t="s">
        <v>93</v>
      </c>
      <c r="I5571" s="89" t="s">
        <v>303</v>
      </c>
      <c r="L5571" s="98">
        <f>L5283+(L5355*'Emission factors'!$I$16)+('Emission factors'!$I$17*'GHG Estimation'!L5427)</f>
        <v>144549.83509275227</v>
      </c>
      <c r="M5571" s="98">
        <f>M5283+(M5355*'Emission factors'!$I$16)+('Emission factors'!$I$17*'GHG Estimation'!M5427)</f>
        <v>140200.19481281066</v>
      </c>
      <c r="N5571" s="98">
        <f>N5283+(N5355*'Emission factors'!$I$16)+('Emission factors'!$I$17*'GHG Estimation'!N5427)</f>
        <v>135125.51551829802</v>
      </c>
      <c r="O5571" s="98">
        <f>O5283+(O5355*'Emission factors'!$I$16)+('Emission factors'!$I$17*'GHG Estimation'!O5427)</f>
        <v>129183.27097161168</v>
      </c>
      <c r="P5571" s="98">
        <f>P5283+(P5355*'Emission factors'!$I$16)+('Emission factors'!$I$17*'GHG Estimation'!P5427)</f>
        <v>122586.15667789384</v>
      </c>
      <c r="Q5571" s="98">
        <f>Q5283+(Q5355*'Emission factors'!$I$16)+('Emission factors'!$I$17*'GHG Estimation'!Q5427)</f>
        <v>115527.23876425168</v>
      </c>
      <c r="R5571" s="98">
        <f>R5283+(R5355*'Emission factors'!$I$16)+('Emission factors'!$I$17*'GHG Estimation'!R5427)</f>
        <v>121386.48596798159</v>
      </c>
      <c r="S5571" s="98">
        <f>S5283+(S5355*'Emission factors'!$I$16)+('Emission factors'!$I$17*'GHG Estimation'!S5427)</f>
        <v>130889.21057067778</v>
      </c>
      <c r="T5571" s="98">
        <f>T5283+(T5355*'Emission factors'!$I$16)+('Emission factors'!$I$17*'GHG Estimation'!T5427)</f>
        <v>139368.28375692593</v>
      </c>
      <c r="U5571" s="98">
        <f>U5283+(U5355*'Emission factors'!$I$16)+('Emission factors'!$I$17*'GHG Estimation'!U5427)</f>
        <v>146744.19468267955</v>
      </c>
    </row>
    <row r="5572" spans="1:21" x14ac:dyDescent="0.25">
      <c r="A5572" s="92" t="s">
        <v>11</v>
      </c>
      <c r="B5572" s="92" t="s">
        <v>12</v>
      </c>
      <c r="C5572" s="92" t="s">
        <v>47</v>
      </c>
      <c r="D5572" s="92" t="s">
        <v>47</v>
      </c>
      <c r="E5572" s="92" t="s">
        <v>41</v>
      </c>
      <c r="F5572" s="92" t="s">
        <v>34</v>
      </c>
      <c r="G5572" s="92" t="s">
        <v>97</v>
      </c>
      <c r="H5572" s="92" t="s">
        <v>93</v>
      </c>
      <c r="I5572" s="89" t="s">
        <v>225</v>
      </c>
      <c r="L5572" s="98">
        <f>L5284+(L5356*'Emission factors'!$I$16)+('Emission factors'!$I$17*'GHG Estimation'!L5428)</f>
        <v>25132.410293041707</v>
      </c>
      <c r="M5572" s="98">
        <f>M5284+(M5356*'Emission factors'!$I$16)+('Emission factors'!$I$17*'GHG Estimation'!M5428)</f>
        <v>24110.797854731449</v>
      </c>
      <c r="N5572" s="98">
        <f>N5284+(N5356*'Emission factors'!$I$16)+('Emission factors'!$I$17*'GHG Estimation'!N5428)</f>
        <v>22985.561995613014</v>
      </c>
      <c r="O5572" s="98">
        <f>O5284+(O5356*'Emission factors'!$I$16)+('Emission factors'!$I$17*'GHG Estimation'!O5428)</f>
        <v>21735.927733584012</v>
      </c>
      <c r="P5572" s="98">
        <f>P5284+(P5356*'Emission factors'!$I$16)+('Emission factors'!$I$17*'GHG Estimation'!P5428)</f>
        <v>20401.726686386421</v>
      </c>
      <c r="Q5572" s="98">
        <f>Q5284+(Q5356*'Emission factors'!$I$16)+('Emission factors'!$I$17*'GHG Estimation'!Q5428)</f>
        <v>19017.919838848647</v>
      </c>
      <c r="R5572" s="98">
        <f>R5284+(R5356*'Emission factors'!$I$16)+('Emission factors'!$I$17*'GHG Estimation'!R5428)</f>
        <v>23349.305894102243</v>
      </c>
      <c r="S5572" s="98">
        <f>S5284+(S5356*'Emission factors'!$I$16)+('Emission factors'!$I$17*'GHG Estimation'!S5428)</f>
        <v>30812.968183217043</v>
      </c>
      <c r="T5572" s="98">
        <f>T5284+(T5356*'Emission factors'!$I$16)+('Emission factors'!$I$17*'GHG Estimation'!T5428)</f>
        <v>40155.056890387197</v>
      </c>
      <c r="U5572" s="98">
        <f>U5284+(U5356*'Emission factors'!$I$16)+('Emission factors'!$I$17*'GHG Estimation'!U5428)</f>
        <v>51749.228792285576</v>
      </c>
    </row>
    <row r="5573" spans="1:21" x14ac:dyDescent="0.25">
      <c r="A5573" s="92" t="s">
        <v>11</v>
      </c>
      <c r="B5573" s="92" t="s">
        <v>12</v>
      </c>
      <c r="C5573" s="92" t="s">
        <v>47</v>
      </c>
      <c r="D5573" s="92" t="s">
        <v>47</v>
      </c>
      <c r="E5573" s="92" t="s">
        <v>41</v>
      </c>
      <c r="F5573" s="92" t="s">
        <v>34</v>
      </c>
      <c r="G5573" s="92" t="s">
        <v>97</v>
      </c>
      <c r="H5573" s="92" t="s">
        <v>93</v>
      </c>
      <c r="I5573" s="89" t="s">
        <v>205</v>
      </c>
      <c r="L5573" s="98">
        <f>L5285+(L5357*'Emission factors'!$I$16)+('Emission factors'!$I$17*'GHG Estimation'!L5429)</f>
        <v>0</v>
      </c>
      <c r="M5573" s="98">
        <f>M5285+(M5357*'Emission factors'!$I$16)+('Emission factors'!$I$17*'GHG Estimation'!M5429)</f>
        <v>0</v>
      </c>
      <c r="N5573" s="98">
        <f>N5285+(N5357*'Emission factors'!$I$16)+('Emission factors'!$I$17*'GHG Estimation'!N5429)</f>
        <v>0</v>
      </c>
      <c r="O5573" s="98">
        <f>O5285+(O5357*'Emission factors'!$I$16)+('Emission factors'!$I$17*'GHG Estimation'!O5429)</f>
        <v>0</v>
      </c>
      <c r="P5573" s="98">
        <f>P5285+(P5357*'Emission factors'!$I$16)+('Emission factors'!$I$17*'GHG Estimation'!P5429)</f>
        <v>0</v>
      </c>
      <c r="Q5573" s="98">
        <f>Q5285+(Q5357*'Emission factors'!$I$16)+('Emission factors'!$I$17*'GHG Estimation'!Q5429)</f>
        <v>0</v>
      </c>
      <c r="R5573" s="98">
        <f>R5285+(R5357*'Emission factors'!$I$16)+('Emission factors'!$I$17*'GHG Estimation'!R5429)</f>
        <v>0</v>
      </c>
      <c r="S5573" s="98">
        <f>S5285+(S5357*'Emission factors'!$I$16)+('Emission factors'!$I$17*'GHG Estimation'!S5429)</f>
        <v>0</v>
      </c>
      <c r="T5573" s="98">
        <f>T5285+(T5357*'Emission factors'!$I$16)+('Emission factors'!$I$17*'GHG Estimation'!T5429)</f>
        <v>0</v>
      </c>
      <c r="U5573" s="98">
        <f>U5285+(U5357*'Emission factors'!$I$16)+('Emission factors'!$I$17*'GHG Estimation'!U5429)</f>
        <v>0</v>
      </c>
    </row>
    <row r="5574" spans="1:21" x14ac:dyDescent="0.25">
      <c r="A5574" s="92" t="s">
        <v>11</v>
      </c>
      <c r="B5574" s="92" t="s">
        <v>12</v>
      </c>
      <c r="C5574" s="92" t="s">
        <v>47</v>
      </c>
      <c r="D5574" s="92" t="s">
        <v>47</v>
      </c>
      <c r="E5574" s="92" t="s">
        <v>41</v>
      </c>
      <c r="F5574" s="92" t="s">
        <v>34</v>
      </c>
      <c r="G5574" s="92" t="s">
        <v>97</v>
      </c>
      <c r="H5574" s="92" t="s">
        <v>93</v>
      </c>
      <c r="I5574" s="89" t="s">
        <v>204</v>
      </c>
      <c r="L5574" s="98">
        <f>L5286+(L5358*'Emission factors'!$I$16)+('Emission factors'!$I$17*'GHG Estimation'!L5430)</f>
        <v>0</v>
      </c>
      <c r="M5574" s="98">
        <f>M5286+(M5358*'Emission factors'!$I$16)+('Emission factors'!$I$17*'GHG Estimation'!M5430)</f>
        <v>0</v>
      </c>
      <c r="N5574" s="98">
        <f>N5286+(N5358*'Emission factors'!$I$16)+('Emission factors'!$I$17*'GHG Estimation'!N5430)</f>
        <v>0</v>
      </c>
      <c r="O5574" s="98">
        <f>O5286+(O5358*'Emission factors'!$I$16)+('Emission factors'!$I$17*'GHG Estimation'!O5430)</f>
        <v>0</v>
      </c>
      <c r="P5574" s="98">
        <f>P5286+(P5358*'Emission factors'!$I$16)+('Emission factors'!$I$17*'GHG Estimation'!P5430)</f>
        <v>0</v>
      </c>
      <c r="Q5574" s="98">
        <f>Q5286+(Q5358*'Emission factors'!$I$16)+('Emission factors'!$I$17*'GHG Estimation'!Q5430)</f>
        <v>0</v>
      </c>
      <c r="R5574" s="98">
        <f>R5286+(R5358*'Emission factors'!$I$16)+('Emission factors'!$I$17*'GHG Estimation'!R5430)</f>
        <v>0</v>
      </c>
      <c r="S5574" s="98">
        <f>S5286+(S5358*'Emission factors'!$I$16)+('Emission factors'!$I$17*'GHG Estimation'!S5430)</f>
        <v>0</v>
      </c>
      <c r="T5574" s="98">
        <f>T5286+(T5358*'Emission factors'!$I$16)+('Emission factors'!$I$17*'GHG Estimation'!T5430)</f>
        <v>0</v>
      </c>
      <c r="U5574" s="98">
        <f>U5286+(U5358*'Emission factors'!$I$16)+('Emission factors'!$I$17*'GHG Estimation'!U5430)</f>
        <v>0</v>
      </c>
    </row>
    <row r="5575" spans="1:21" x14ac:dyDescent="0.25">
      <c r="A5575" s="92" t="s">
        <v>11</v>
      </c>
      <c r="B5575" s="92" t="s">
        <v>12</v>
      </c>
      <c r="C5575" s="92" t="s">
        <v>47</v>
      </c>
      <c r="D5575" s="92" t="s">
        <v>47</v>
      </c>
      <c r="E5575" s="92" t="s">
        <v>41</v>
      </c>
      <c r="F5575" s="92" t="s">
        <v>34</v>
      </c>
      <c r="G5575" s="92" t="s">
        <v>97</v>
      </c>
      <c r="H5575" s="92" t="s">
        <v>93</v>
      </c>
      <c r="I5575" s="89" t="s">
        <v>228</v>
      </c>
      <c r="L5575" s="98">
        <f>L5287+(L5359*'Emission factors'!$I$16)+('Emission factors'!$I$17*'GHG Estimation'!L5431)</f>
        <v>0</v>
      </c>
      <c r="M5575" s="98">
        <f>M5287+(M5359*'Emission factors'!$I$16)+('Emission factors'!$I$17*'GHG Estimation'!M5431)</f>
        <v>0</v>
      </c>
      <c r="N5575" s="98">
        <f>N5287+(N5359*'Emission factors'!$I$16)+('Emission factors'!$I$17*'GHG Estimation'!N5431)</f>
        <v>0</v>
      </c>
      <c r="O5575" s="98">
        <f>O5287+(O5359*'Emission factors'!$I$16)+('Emission factors'!$I$17*'GHG Estimation'!O5431)</f>
        <v>0</v>
      </c>
      <c r="P5575" s="98">
        <f>P5287+(P5359*'Emission factors'!$I$16)+('Emission factors'!$I$17*'GHG Estimation'!P5431)</f>
        <v>0</v>
      </c>
      <c r="Q5575" s="98">
        <f>Q5287+(Q5359*'Emission factors'!$I$16)+('Emission factors'!$I$17*'GHG Estimation'!Q5431)</f>
        <v>0</v>
      </c>
      <c r="R5575" s="98">
        <f>R5287+(R5359*'Emission factors'!$I$16)+('Emission factors'!$I$17*'GHG Estimation'!R5431)</f>
        <v>0</v>
      </c>
      <c r="S5575" s="98">
        <f>S5287+(S5359*'Emission factors'!$I$16)+('Emission factors'!$I$17*'GHG Estimation'!S5431)</f>
        <v>0</v>
      </c>
      <c r="T5575" s="98">
        <f>T5287+(T5359*'Emission factors'!$I$16)+('Emission factors'!$I$17*'GHG Estimation'!T5431)</f>
        <v>0</v>
      </c>
      <c r="U5575" s="98">
        <f>U5287+(U5359*'Emission factors'!$I$16)+('Emission factors'!$I$17*'GHG Estimation'!U5431)</f>
        <v>0</v>
      </c>
    </row>
    <row r="5576" spans="1:21" x14ac:dyDescent="0.25">
      <c r="A5576" s="92" t="s">
        <v>11</v>
      </c>
      <c r="B5576" s="92" t="s">
        <v>12</v>
      </c>
      <c r="C5576" s="92" t="s">
        <v>47</v>
      </c>
      <c r="D5576" s="92" t="s">
        <v>47</v>
      </c>
      <c r="E5576" s="92" t="s">
        <v>41</v>
      </c>
      <c r="F5576" s="92" t="s">
        <v>34</v>
      </c>
      <c r="G5576" s="92" t="s">
        <v>97</v>
      </c>
      <c r="H5576" s="92" t="s">
        <v>93</v>
      </c>
      <c r="I5576" s="89" t="s">
        <v>202</v>
      </c>
      <c r="L5576" s="98">
        <f>L5288+(L5360*'Emission factors'!$I$16)+('Emission factors'!$I$17*'GHG Estimation'!L5432)</f>
        <v>344299.83983901195</v>
      </c>
      <c r="M5576" s="98">
        <f>M5288+(M5360*'Emission factors'!$I$16)+('Emission factors'!$I$17*'GHG Estimation'!M5432)</f>
        <v>381023.67522989062</v>
      </c>
      <c r="N5576" s="98">
        <f>N5288+(N5360*'Emission factors'!$I$16)+('Emission factors'!$I$17*'GHG Estimation'!N5432)</f>
        <v>418916.49302583345</v>
      </c>
      <c r="O5576" s="98">
        <f>O5288+(O5360*'Emission factors'!$I$16)+('Emission factors'!$I$17*'GHG Estimation'!O5432)</f>
        <v>456867.99476344726</v>
      </c>
      <c r="P5576" s="98">
        <f>P5288+(P5360*'Emission factors'!$I$16)+('Emission factors'!$I$17*'GHG Estimation'!P5432)</f>
        <v>494568.71167550678</v>
      </c>
      <c r="Q5576" s="98">
        <f>Q5288+(Q5360*'Emission factors'!$I$16)+('Emission factors'!$I$17*'GHG Estimation'!Q5432)</f>
        <v>531711.16982848221</v>
      </c>
      <c r="R5576" s="98">
        <f>R5288+(R5360*'Emission factors'!$I$16)+('Emission factors'!$I$17*'GHG Estimation'!R5432)</f>
        <v>548627.12191396544</v>
      </c>
      <c r="S5576" s="98">
        <f>S5288+(S5360*'Emission factors'!$I$16)+('Emission factors'!$I$17*'GHG Estimation'!S5432)</f>
        <v>553246.90254941524</v>
      </c>
      <c r="T5576" s="98">
        <f>T5288+(T5360*'Emission factors'!$I$16)+('Emission factors'!$I$17*'GHG Estimation'!T5432)</f>
        <v>550909.0783558964</v>
      </c>
      <c r="U5576" s="98">
        <f>U5288+(U5360*'Emission factors'!$I$16)+('Emission factors'!$I$17*'GHG Estimation'!U5432)</f>
        <v>542463.54580355843</v>
      </c>
    </row>
    <row r="5577" spans="1:21" x14ac:dyDescent="0.25">
      <c r="A5577" s="92" t="s">
        <v>11</v>
      </c>
      <c r="B5577" s="92" t="s">
        <v>12</v>
      </c>
      <c r="C5577" s="92" t="s">
        <v>47</v>
      </c>
      <c r="D5577" s="92" t="s">
        <v>47</v>
      </c>
      <c r="E5577" s="92" t="s">
        <v>41</v>
      </c>
      <c r="F5577" s="92" t="s">
        <v>34</v>
      </c>
      <c r="G5577" s="92" t="s">
        <v>97</v>
      </c>
      <c r="H5577" s="92" t="s">
        <v>93</v>
      </c>
      <c r="I5577" s="89" t="s">
        <v>190</v>
      </c>
      <c r="L5577" s="98">
        <f>L5289+(L5361*'Emission factors'!$I$16)+('Emission factors'!$I$17*'GHG Estimation'!L5433)</f>
        <v>0</v>
      </c>
      <c r="M5577" s="98">
        <f>M5289+(M5361*'Emission factors'!$I$16)+('Emission factors'!$I$17*'GHG Estimation'!M5433)</f>
        <v>0</v>
      </c>
      <c r="N5577" s="98">
        <f>N5289+(N5361*'Emission factors'!$I$16)+('Emission factors'!$I$17*'GHG Estimation'!N5433)</f>
        <v>0</v>
      </c>
      <c r="O5577" s="98">
        <f>O5289+(O5361*'Emission factors'!$I$16)+('Emission factors'!$I$17*'GHG Estimation'!O5433)</f>
        <v>0</v>
      </c>
      <c r="P5577" s="98">
        <f>P5289+(P5361*'Emission factors'!$I$16)+('Emission factors'!$I$17*'GHG Estimation'!P5433)</f>
        <v>0</v>
      </c>
      <c r="Q5577" s="98">
        <f>Q5289+(Q5361*'Emission factors'!$I$16)+('Emission factors'!$I$17*'GHG Estimation'!Q5433)</f>
        <v>0</v>
      </c>
      <c r="R5577" s="98">
        <f>R5289+(R5361*'Emission factors'!$I$16)+('Emission factors'!$I$17*'GHG Estimation'!R5433)</f>
        <v>0</v>
      </c>
      <c r="S5577" s="98">
        <f>S5289+(S5361*'Emission factors'!$I$16)+('Emission factors'!$I$17*'GHG Estimation'!S5433)</f>
        <v>0</v>
      </c>
      <c r="T5577" s="98">
        <f>T5289+(T5361*'Emission factors'!$I$16)+('Emission factors'!$I$17*'GHG Estimation'!T5433)</f>
        <v>0</v>
      </c>
      <c r="U5577" s="98">
        <f>U5289+(U5361*'Emission factors'!$I$16)+('Emission factors'!$I$17*'GHG Estimation'!U5433)</f>
        <v>0</v>
      </c>
    </row>
    <row r="5578" spans="1:21" x14ac:dyDescent="0.25">
      <c r="A5578" s="92" t="s">
        <v>11</v>
      </c>
      <c r="B5578" s="92" t="s">
        <v>12</v>
      </c>
      <c r="C5578" s="92" t="s">
        <v>47</v>
      </c>
      <c r="D5578" s="92" t="s">
        <v>47</v>
      </c>
      <c r="E5578" s="92" t="s">
        <v>41</v>
      </c>
      <c r="F5578" s="92" t="s">
        <v>34</v>
      </c>
      <c r="G5578" s="92" t="s">
        <v>97</v>
      </c>
      <c r="H5578" s="92" t="s">
        <v>93</v>
      </c>
      <c r="I5578" s="89" t="s">
        <v>210</v>
      </c>
      <c r="L5578" s="98">
        <f>L5290+(L5362*'Emission factors'!$I$16)+('Emission factors'!$I$17*'GHG Estimation'!L5434)</f>
        <v>0</v>
      </c>
      <c r="M5578" s="98">
        <f>M5290+(M5362*'Emission factors'!$I$16)+('Emission factors'!$I$17*'GHG Estimation'!M5434)</f>
        <v>0</v>
      </c>
      <c r="N5578" s="98">
        <f>N5290+(N5362*'Emission factors'!$I$16)+('Emission factors'!$I$17*'GHG Estimation'!N5434)</f>
        <v>0</v>
      </c>
      <c r="O5578" s="98">
        <f>O5290+(O5362*'Emission factors'!$I$16)+('Emission factors'!$I$17*'GHG Estimation'!O5434)</f>
        <v>0</v>
      </c>
      <c r="P5578" s="98">
        <f>P5290+(P5362*'Emission factors'!$I$16)+('Emission factors'!$I$17*'GHG Estimation'!P5434)</f>
        <v>0</v>
      </c>
      <c r="Q5578" s="98">
        <f>Q5290+(Q5362*'Emission factors'!$I$16)+('Emission factors'!$I$17*'GHG Estimation'!Q5434)</f>
        <v>0</v>
      </c>
      <c r="R5578" s="98">
        <f>R5290+(R5362*'Emission factors'!$I$16)+('Emission factors'!$I$17*'GHG Estimation'!R5434)</f>
        <v>0</v>
      </c>
      <c r="S5578" s="98">
        <f>S5290+(S5362*'Emission factors'!$I$16)+('Emission factors'!$I$17*'GHG Estimation'!S5434)</f>
        <v>0</v>
      </c>
      <c r="T5578" s="98">
        <f>T5290+(T5362*'Emission factors'!$I$16)+('Emission factors'!$I$17*'GHG Estimation'!T5434)</f>
        <v>0</v>
      </c>
      <c r="U5578" s="98">
        <f>U5290+(U5362*'Emission factors'!$I$16)+('Emission factors'!$I$17*'GHG Estimation'!U5434)</f>
        <v>0</v>
      </c>
    </row>
    <row r="5579" spans="1:21" x14ac:dyDescent="0.25">
      <c r="A5579" s="92" t="s">
        <v>11</v>
      </c>
      <c r="B5579" s="92" t="s">
        <v>12</v>
      </c>
      <c r="C5579" s="92" t="s">
        <v>47</v>
      </c>
      <c r="D5579" s="92" t="s">
        <v>47</v>
      </c>
      <c r="E5579" s="92" t="s">
        <v>41</v>
      </c>
      <c r="F5579" s="92" t="s">
        <v>34</v>
      </c>
      <c r="G5579" s="92" t="s">
        <v>97</v>
      </c>
      <c r="H5579" s="92" t="s">
        <v>93</v>
      </c>
      <c r="I5579" s="89" t="s">
        <v>199</v>
      </c>
      <c r="L5579" s="98">
        <f>L5291+(L5363*'Emission factors'!$I$16)+('Emission factors'!$I$17*'GHG Estimation'!L5435)</f>
        <v>0</v>
      </c>
      <c r="M5579" s="98">
        <f>M5291+(M5363*'Emission factors'!$I$16)+('Emission factors'!$I$17*'GHG Estimation'!M5435)</f>
        <v>0</v>
      </c>
      <c r="N5579" s="98">
        <f>N5291+(N5363*'Emission factors'!$I$16)+('Emission factors'!$I$17*'GHG Estimation'!N5435)</f>
        <v>0</v>
      </c>
      <c r="O5579" s="98">
        <f>O5291+(O5363*'Emission factors'!$I$16)+('Emission factors'!$I$17*'GHG Estimation'!O5435)</f>
        <v>0</v>
      </c>
      <c r="P5579" s="98">
        <f>P5291+(P5363*'Emission factors'!$I$16)+('Emission factors'!$I$17*'GHG Estimation'!P5435)</f>
        <v>0</v>
      </c>
      <c r="Q5579" s="98">
        <f>Q5291+(Q5363*'Emission factors'!$I$16)+('Emission factors'!$I$17*'GHG Estimation'!Q5435)</f>
        <v>0</v>
      </c>
      <c r="R5579" s="98">
        <f>R5291+(R5363*'Emission factors'!$I$16)+('Emission factors'!$I$17*'GHG Estimation'!R5435)</f>
        <v>0</v>
      </c>
      <c r="S5579" s="98">
        <f>S5291+(S5363*'Emission factors'!$I$16)+('Emission factors'!$I$17*'GHG Estimation'!S5435)</f>
        <v>0</v>
      </c>
      <c r="T5579" s="98">
        <f>T5291+(T5363*'Emission factors'!$I$16)+('Emission factors'!$I$17*'GHG Estimation'!T5435)</f>
        <v>0</v>
      </c>
      <c r="U5579" s="98">
        <f>U5291+(U5363*'Emission factors'!$I$16)+('Emission factors'!$I$17*'GHG Estimation'!U5435)</f>
        <v>0</v>
      </c>
    </row>
    <row r="5580" spans="1:21" x14ac:dyDescent="0.25">
      <c r="A5580" s="92" t="s">
        <v>11</v>
      </c>
      <c r="B5580" s="92" t="s">
        <v>12</v>
      </c>
      <c r="C5580" s="92" t="s">
        <v>47</v>
      </c>
      <c r="D5580" s="92" t="s">
        <v>47</v>
      </c>
      <c r="E5580" s="92" t="s">
        <v>41</v>
      </c>
      <c r="F5580" s="92" t="s">
        <v>34</v>
      </c>
      <c r="G5580" s="92" t="s">
        <v>97</v>
      </c>
      <c r="H5580" s="92" t="s">
        <v>93</v>
      </c>
      <c r="I5580" s="89" t="s">
        <v>233</v>
      </c>
      <c r="L5580" s="98">
        <f>L5292+(L5364*'Emission factors'!$I$16)+('Emission factors'!$I$17*'GHG Estimation'!L5436)</f>
        <v>0</v>
      </c>
      <c r="M5580" s="98">
        <f>M5292+(M5364*'Emission factors'!$I$16)+('Emission factors'!$I$17*'GHG Estimation'!M5436)</f>
        <v>0</v>
      </c>
      <c r="N5580" s="98">
        <f>N5292+(N5364*'Emission factors'!$I$16)+('Emission factors'!$I$17*'GHG Estimation'!N5436)</f>
        <v>0</v>
      </c>
      <c r="O5580" s="98">
        <f>O5292+(O5364*'Emission factors'!$I$16)+('Emission factors'!$I$17*'GHG Estimation'!O5436)</f>
        <v>0</v>
      </c>
      <c r="P5580" s="98">
        <f>P5292+(P5364*'Emission factors'!$I$16)+('Emission factors'!$I$17*'GHG Estimation'!P5436)</f>
        <v>0</v>
      </c>
      <c r="Q5580" s="98">
        <f>Q5292+(Q5364*'Emission factors'!$I$16)+('Emission factors'!$I$17*'GHG Estimation'!Q5436)</f>
        <v>0</v>
      </c>
      <c r="R5580" s="98">
        <f>R5292+(R5364*'Emission factors'!$I$16)+('Emission factors'!$I$17*'GHG Estimation'!R5436)</f>
        <v>0</v>
      </c>
      <c r="S5580" s="98">
        <f>S5292+(S5364*'Emission factors'!$I$16)+('Emission factors'!$I$17*'GHG Estimation'!S5436)</f>
        <v>0</v>
      </c>
      <c r="T5580" s="98">
        <f>T5292+(T5364*'Emission factors'!$I$16)+('Emission factors'!$I$17*'GHG Estimation'!T5436)</f>
        <v>0</v>
      </c>
      <c r="U5580" s="98">
        <f>U5292+(U5364*'Emission factors'!$I$16)+('Emission factors'!$I$17*'GHG Estimation'!U5436)</f>
        <v>0</v>
      </c>
    </row>
    <row r="5581" spans="1:21" x14ac:dyDescent="0.25">
      <c r="A5581" s="92" t="s">
        <v>11</v>
      </c>
      <c r="B5581" s="92" t="s">
        <v>12</v>
      </c>
      <c r="C5581" s="92" t="s">
        <v>47</v>
      </c>
      <c r="D5581" s="92" t="s">
        <v>47</v>
      </c>
      <c r="E5581" s="92" t="s">
        <v>41</v>
      </c>
      <c r="F5581" s="92" t="s">
        <v>34</v>
      </c>
      <c r="G5581" s="92" t="s">
        <v>97</v>
      </c>
      <c r="H5581" s="92" t="s">
        <v>93</v>
      </c>
      <c r="I5581" s="89" t="s">
        <v>200</v>
      </c>
      <c r="L5581" s="98">
        <f>L5293+(L5365*'Emission factors'!$I$16)+('Emission factors'!$I$17*'GHG Estimation'!L5437)</f>
        <v>321529.94051430083</v>
      </c>
      <c r="M5581" s="98">
        <f>M5293+(M5365*'Emission factors'!$I$16)+('Emission factors'!$I$17*'GHG Estimation'!M5437)</f>
        <v>381054.08269892924</v>
      </c>
      <c r="N5581" s="98">
        <f>N5293+(N5365*'Emission factors'!$I$16)+('Emission factors'!$I$17*'GHG Estimation'!N5437)</f>
        <v>448605.10885944264</v>
      </c>
      <c r="O5581" s="98">
        <f>O5293+(O5365*'Emission factors'!$I$16)+('Emission factors'!$I$17*'GHG Estimation'!O5437)</f>
        <v>523881.81891293509</v>
      </c>
      <c r="P5581" s="98">
        <f>P5293+(P5365*'Emission factors'!$I$16)+('Emission factors'!$I$17*'GHG Estimation'!P5437)</f>
        <v>607264.92970975873</v>
      </c>
      <c r="Q5581" s="98">
        <f>Q5293+(Q5365*'Emission factors'!$I$16)+('Emission factors'!$I$17*'GHG Estimation'!Q5437)</f>
        <v>699099.49133929168</v>
      </c>
      <c r="R5581" s="98">
        <f>R5293+(R5365*'Emission factors'!$I$16)+('Emission factors'!$I$17*'GHG Estimation'!R5437)</f>
        <v>642021.34608365968</v>
      </c>
      <c r="S5581" s="98">
        <f>S5293+(S5365*'Emission factors'!$I$16)+('Emission factors'!$I$17*'GHG Estimation'!S5437)</f>
        <v>541208.85650082678</v>
      </c>
      <c r="T5581" s="98">
        <f>T5293+(T5365*'Emission factors'!$I$16)+('Emission factors'!$I$17*'GHG Estimation'!T5437)</f>
        <v>450483.05654776242</v>
      </c>
      <c r="U5581" s="98">
        <f>U5293+(U5365*'Emission factors'!$I$16)+('Emission factors'!$I$17*'GHG Estimation'!U5437)</f>
        <v>370767.12398870155</v>
      </c>
    </row>
    <row r="5582" spans="1:21" x14ac:dyDescent="0.25">
      <c r="A5582" s="92" t="s">
        <v>11</v>
      </c>
      <c r="B5582" s="92" t="s">
        <v>12</v>
      </c>
      <c r="C5582" s="92" t="s">
        <v>55</v>
      </c>
      <c r="D5582" s="92" t="s">
        <v>55</v>
      </c>
      <c r="E5582" s="92" t="s">
        <v>38</v>
      </c>
      <c r="F5582" s="92" t="s">
        <v>56</v>
      </c>
      <c r="G5582" s="92" t="s">
        <v>97</v>
      </c>
      <c r="H5582" s="92" t="s">
        <v>16</v>
      </c>
      <c r="I5582" s="92" t="s">
        <v>207</v>
      </c>
      <c r="J5582" s="92" t="s">
        <v>92</v>
      </c>
      <c r="L5582" s="98">
        <f>'Activity data'!H1124*'Emission factors'!$C$5</f>
        <v>358801.420782984</v>
      </c>
      <c r="M5582" s="98">
        <f>'Activity data'!I1124*'Emission factors'!$C$5</f>
        <v>251475.82077373614</v>
      </c>
      <c r="N5582" s="98">
        <f>'Activity data'!J1124*'Emission factors'!$C$5</f>
        <v>215939.72918838795</v>
      </c>
      <c r="O5582" s="98">
        <f>'Activity data'!K1124*'Emission factors'!$C$5</f>
        <v>381143.84571700188</v>
      </c>
      <c r="P5582" s="98">
        <f>'Activity data'!L1124*'Emission factors'!$C$5</f>
        <v>482143.17442843382</v>
      </c>
      <c r="Q5582" s="98">
        <f>'Activity data'!M1124*'Emission factors'!$C$5</f>
        <v>490961.85016951716</v>
      </c>
      <c r="R5582" s="98">
        <f>'Activity data'!N1124*'Emission factors'!$C$5</f>
        <v>418812.30819358589</v>
      </c>
      <c r="S5582" s="98">
        <f>'Activity data'!O1124*'Emission factors'!$C$5</f>
        <v>325477.63746850443</v>
      </c>
      <c r="T5582" s="98">
        <f>'Activity data'!P1124*'Emission factors'!$C$5</f>
        <v>323679.43320478726</v>
      </c>
      <c r="U5582" s="98">
        <f>'Activity data'!Q1124*'Emission factors'!$C$5</f>
        <v>364979.14910904266</v>
      </c>
    </row>
    <row r="5583" spans="1:21" x14ac:dyDescent="0.25">
      <c r="A5583" s="92" t="s">
        <v>11</v>
      </c>
      <c r="B5583" s="92" t="s">
        <v>12</v>
      </c>
      <c r="C5583" s="92" t="s">
        <v>55</v>
      </c>
      <c r="D5583" s="92" t="s">
        <v>55</v>
      </c>
      <c r="E5583" s="92" t="s">
        <v>57</v>
      </c>
      <c r="F5583" s="92" t="s">
        <v>56</v>
      </c>
      <c r="G5583" s="92" t="s">
        <v>97</v>
      </c>
      <c r="H5583" s="92" t="s">
        <v>16</v>
      </c>
      <c r="I5583" s="92" t="s">
        <v>207</v>
      </c>
      <c r="J5583" s="92" t="s">
        <v>92</v>
      </c>
      <c r="L5583" s="98">
        <f>'Activity data'!H1125*'Emission factors'!$C$7</f>
        <v>620447.05783962563</v>
      </c>
      <c r="M5583" s="98">
        <f>'Activity data'!I1125*'Emission factors'!$C$7</f>
        <v>741028.890993351</v>
      </c>
      <c r="N5583" s="98">
        <f>'Activity data'!J1125*'Emission factors'!$C$7</f>
        <v>808494.99406832305</v>
      </c>
      <c r="O5583" s="98">
        <f>'Activity data'!K1125*'Emission factors'!$C$7</f>
        <v>586503.50975946535</v>
      </c>
      <c r="P5583" s="98">
        <f>'Activity data'!L1125*'Emission factors'!$C$7</f>
        <v>501575.34566613479</v>
      </c>
      <c r="Q5583" s="98">
        <f>'Activity data'!M1125*'Emission factors'!$C$7</f>
        <v>531031.78732109244</v>
      </c>
      <c r="R5583" s="98">
        <f>'Activity data'!N1125*'Emission factors'!$C$7</f>
        <v>470990.59024516609</v>
      </c>
      <c r="S5583" s="98">
        <f>'Activity data'!O1125*'Emission factors'!$C$7</f>
        <v>376410.9635554353</v>
      </c>
      <c r="T5583" s="98">
        <f>'Activity data'!P1125*'Emission factors'!$C$7</f>
        <v>399559.04608987935</v>
      </c>
      <c r="U5583" s="98">
        <f>'Activity data'!Q1125*'Emission factors'!$C$7</f>
        <v>395356.95982804929</v>
      </c>
    </row>
    <row r="5584" spans="1:21" x14ac:dyDescent="0.25">
      <c r="A5584" s="92" t="s">
        <v>11</v>
      </c>
      <c r="B5584" s="92" t="s">
        <v>12</v>
      </c>
      <c r="C5584" s="92" t="s">
        <v>55</v>
      </c>
      <c r="D5584" s="92" t="s">
        <v>55</v>
      </c>
      <c r="E5584" s="92" t="s">
        <v>7</v>
      </c>
      <c r="F5584" s="92" t="s">
        <v>56</v>
      </c>
      <c r="G5584" s="92" t="s">
        <v>97</v>
      </c>
      <c r="H5584" s="92" t="s">
        <v>16</v>
      </c>
      <c r="I5584" s="92" t="s">
        <v>207</v>
      </c>
      <c r="J5584" s="92" t="s">
        <v>92</v>
      </c>
      <c r="L5584" s="98">
        <f>'Activity data'!H1126*'Emission factors'!$C$12</f>
        <v>61408.220424657527</v>
      </c>
      <c r="M5584" s="98">
        <f>'Activity data'!I1126*'Emission factors'!$C$12</f>
        <v>108344.20857534246</v>
      </c>
      <c r="N5584" s="98">
        <f>'Activity data'!J1126*'Emission factors'!$C$12</f>
        <v>118403.63030293754</v>
      </c>
      <c r="O5584" s="98">
        <f>'Activity data'!K1126*'Emission factors'!$C$12</f>
        <v>141094.80161194922</v>
      </c>
      <c r="P5584" s="98">
        <f>'Activity data'!L1126*'Emission factors'!$C$12</f>
        <v>339794.02048993908</v>
      </c>
      <c r="Q5584" s="98">
        <f>'Activity data'!M1126*'Emission factors'!$C$12</f>
        <v>211965.16528041044</v>
      </c>
      <c r="R5584" s="98">
        <f>'Activity data'!N1126*'Emission factors'!$C$12</f>
        <v>143200.38363654699</v>
      </c>
      <c r="S5584" s="98">
        <f>'Activity data'!O1126*'Emission factors'!$C$12</f>
        <v>136663.56818676888</v>
      </c>
      <c r="T5584" s="98">
        <f>'Activity data'!P1126*'Emission factors'!$C$12</f>
        <v>127327.28229729731</v>
      </c>
      <c r="U5584" s="98">
        <f>'Activity data'!Q1126*'Emission factors'!$C$12</f>
        <v>131578.86283783783</v>
      </c>
    </row>
    <row r="5585" spans="1:22" x14ac:dyDescent="0.25">
      <c r="A5585" s="92" t="s">
        <v>11</v>
      </c>
      <c r="B5585" s="92" t="s">
        <v>12</v>
      </c>
      <c r="C5585" s="92" t="s">
        <v>55</v>
      </c>
      <c r="D5585" s="92" t="s">
        <v>55</v>
      </c>
      <c r="E5585" s="92" t="s">
        <v>38</v>
      </c>
      <c r="F5585" s="92" t="s">
        <v>56</v>
      </c>
      <c r="G5585" s="92" t="s">
        <v>97</v>
      </c>
      <c r="H5585" s="92" t="s">
        <v>31</v>
      </c>
      <c r="I5585" s="92" t="s">
        <v>207</v>
      </c>
      <c r="J5585" s="92" t="s">
        <v>92</v>
      </c>
      <c r="L5585" s="98">
        <f>'Activity data'!H1124*'Emission factors'!$D$5/1000</f>
        <v>3.7449266337854503</v>
      </c>
      <c r="M5585" s="98">
        <f>'Activity data'!I1124*'Emission factors'!$D$5/1000</f>
        <v>2.6247345869297165</v>
      </c>
      <c r="N5585" s="98">
        <f>'Activity data'!J1124*'Emission factors'!$D$5/1000</f>
        <v>2.253832889973781</v>
      </c>
      <c r="O5585" s="98">
        <f>'Activity data'!K1124*'Emission factors'!$D$5/1000</f>
        <v>3.9781217588665263</v>
      </c>
      <c r="P5585" s="98">
        <f>'Activity data'!L1124*'Emission factors'!$D$5/1000</f>
        <v>5.0322844632964596</v>
      </c>
      <c r="Q5585" s="98">
        <f>'Activity data'!M1124*'Emission factors'!$D$5/1000</f>
        <v>5.1243278381120669</v>
      </c>
      <c r="R5585" s="98">
        <f>'Activity data'!N1124*'Emission factors'!$D$5/1000</f>
        <v>4.3712797014255909</v>
      </c>
      <c r="S5585" s="98">
        <f>'Activity data'!O1124*'Emission factors'!$D$5/1000</f>
        <v>3.3971155147532035</v>
      </c>
      <c r="T5585" s="98">
        <f>'Activity data'!P1124*'Emission factors'!$D$5/1000</f>
        <v>3.3783470744680852</v>
      </c>
      <c r="U5585" s="98">
        <f>'Activity data'!Q1124*'Emission factors'!$D$5/1000</f>
        <v>3.8094055851063842</v>
      </c>
    </row>
    <row r="5586" spans="1:22" x14ac:dyDescent="0.25">
      <c r="A5586" s="92" t="s">
        <v>11</v>
      </c>
      <c r="B5586" s="92" t="s">
        <v>12</v>
      </c>
      <c r="C5586" s="92" t="s">
        <v>55</v>
      </c>
      <c r="D5586" s="92" t="s">
        <v>55</v>
      </c>
      <c r="E5586" s="92" t="s">
        <v>57</v>
      </c>
      <c r="F5586" s="92" t="s">
        <v>56</v>
      </c>
      <c r="G5586" s="92" t="s">
        <v>97</v>
      </c>
      <c r="H5586" s="92" t="s">
        <v>31</v>
      </c>
      <c r="I5586" s="92" t="s">
        <v>207</v>
      </c>
      <c r="J5586" s="92" t="s">
        <v>92</v>
      </c>
      <c r="L5586" s="98">
        <f>'Activity data'!H1125*'Emission factors'!$D$7/1000</f>
        <v>25.11931408257594</v>
      </c>
      <c r="M5586" s="98">
        <f>'Activity data'!I1125*'Emission factors'!$D$7/1000</f>
        <v>30.001169675844174</v>
      </c>
      <c r="N5586" s="98">
        <f>'Activity data'!J1125*'Emission factors'!$D$7/1000</f>
        <v>32.732590852968549</v>
      </c>
      <c r="O5586" s="98">
        <f>'Activity data'!K1125*'Emission factors'!$D$7/1000</f>
        <v>23.745081366779978</v>
      </c>
      <c r="P5586" s="98">
        <f>'Activity data'!L1125*'Emission factors'!$D$7/1000</f>
        <v>20.306694156523676</v>
      </c>
      <c r="Q5586" s="98">
        <f>'Activity data'!M1125*'Emission factors'!$D$7/1000</f>
        <v>21.499262644578639</v>
      </c>
      <c r="R5586" s="98">
        <f>'Activity data'!N1125*'Emission factors'!$D$7/1000</f>
        <v>19.068444949197008</v>
      </c>
      <c r="S5586" s="98">
        <f>'Activity data'!O1125*'Emission factors'!$D$7/1000</f>
        <v>15.23931026540224</v>
      </c>
      <c r="T5586" s="98">
        <f>'Activity data'!P1125*'Emission factors'!$D$7/1000</f>
        <v>16.176479598780542</v>
      </c>
      <c r="U5586" s="98">
        <f>'Activity data'!Q1125*'Emission factors'!$D$7/1000</f>
        <v>16.006354648908879</v>
      </c>
    </row>
    <row r="5587" spans="1:22" x14ac:dyDescent="0.25">
      <c r="A5587" s="92" t="s">
        <v>11</v>
      </c>
      <c r="B5587" s="92" t="s">
        <v>12</v>
      </c>
      <c r="C5587" s="92" t="s">
        <v>55</v>
      </c>
      <c r="D5587" s="92" t="s">
        <v>55</v>
      </c>
      <c r="E5587" s="92" t="s">
        <v>7</v>
      </c>
      <c r="F5587" s="92" t="s">
        <v>56</v>
      </c>
      <c r="G5587" s="92" t="s">
        <v>97</v>
      </c>
      <c r="H5587" s="92" t="s">
        <v>31</v>
      </c>
      <c r="I5587" s="92" t="s">
        <v>207</v>
      </c>
      <c r="J5587" s="92" t="s">
        <v>92</v>
      </c>
      <c r="L5587" s="98">
        <f>'Activity data'!H1126*'Emission factors'!$D$12/1000</f>
        <v>1.0946206849315068</v>
      </c>
      <c r="M5587" s="98">
        <f>'Activity data'!I1126*'Emission factors'!$D$12/1000</f>
        <v>1.9312693150684932</v>
      </c>
      <c r="N5587" s="98">
        <f>'Activity data'!J1126*'Emission factors'!$D$12/1000</f>
        <v>2.1105816453286548</v>
      </c>
      <c r="O5587" s="98">
        <f>'Activity data'!K1126*'Emission factors'!$D$12/1000</f>
        <v>2.5150588522629094</v>
      </c>
      <c r="P5587" s="98">
        <f>'Activity data'!L1126*'Emission factors'!$D$12/1000</f>
        <v>6.0569344115853667</v>
      </c>
      <c r="Q5587" s="98">
        <f>'Activity data'!M1126*'Emission factors'!$D$12/1000</f>
        <v>3.7783451921641791</v>
      </c>
      <c r="R5587" s="98">
        <f>'Activity data'!N1126*'Emission factors'!$D$12/1000</f>
        <v>2.5525915086728519</v>
      </c>
      <c r="S5587" s="98">
        <f>'Activity data'!O1126*'Emission factors'!$D$12/1000</f>
        <v>2.4360707341670031</v>
      </c>
      <c r="T5587" s="98">
        <f>'Activity data'!P1126*'Emission factors'!$D$12/1000</f>
        <v>2.2696485257985262</v>
      </c>
      <c r="U5587" s="98">
        <f>'Activity data'!Q1126*'Emission factors'!$D$12/1000</f>
        <v>2.3454342751842749</v>
      </c>
    </row>
    <row r="5588" spans="1:22" x14ac:dyDescent="0.25">
      <c r="A5588" s="92" t="s">
        <v>11</v>
      </c>
      <c r="B5588" s="92" t="s">
        <v>12</v>
      </c>
      <c r="C5588" s="92" t="s">
        <v>55</v>
      </c>
      <c r="D5588" s="92" t="s">
        <v>55</v>
      </c>
      <c r="E5588" s="92" t="s">
        <v>38</v>
      </c>
      <c r="F5588" s="92" t="s">
        <v>56</v>
      </c>
      <c r="G5588" s="92" t="s">
        <v>97</v>
      </c>
      <c r="H5588" s="92" t="s">
        <v>74</v>
      </c>
      <c r="I5588" s="92" t="s">
        <v>207</v>
      </c>
      <c r="J5588" s="92" t="s">
        <v>92</v>
      </c>
      <c r="L5588" s="98">
        <f>'Activity data'!H1124*'Emission factors'!$E$5/1000</f>
        <v>5.2428972872996304</v>
      </c>
      <c r="M5588" s="98">
        <f>'Activity data'!I1124*'Emission factors'!$E$5/1000</f>
        <v>3.6746284217016028</v>
      </c>
      <c r="N5588" s="98">
        <f>'Activity data'!J1124*'Emission factors'!$E$5/1000</f>
        <v>3.1553660459632931</v>
      </c>
      <c r="O5588" s="98">
        <f>'Activity data'!K1124*'Emission factors'!$E$5/1000</f>
        <v>5.5693704624131373</v>
      </c>
      <c r="P5588" s="98">
        <f>'Activity data'!L1124*'Emission factors'!$E$5/1000</f>
        <v>7.0451982486150433</v>
      </c>
      <c r="Q5588" s="98">
        <f>'Activity data'!M1124*'Emission factors'!$E$5/1000</f>
        <v>7.1740589733568934</v>
      </c>
      <c r="R5588" s="98">
        <f>'Activity data'!N1124*'Emission factors'!$E$5/1000</f>
        <v>6.1197915819958268</v>
      </c>
      <c r="S5588" s="98">
        <f>'Activity data'!O1124*'Emission factors'!$E$5/1000</f>
        <v>4.7559617206544846</v>
      </c>
      <c r="T5588" s="98">
        <f>'Activity data'!P1124*'Emission factors'!$E$5/1000</f>
        <v>4.7296859042553185</v>
      </c>
      <c r="U5588" s="98">
        <f>'Activity data'!Q1124*'Emission factors'!$E$5/1000</f>
        <v>5.3331678191489376</v>
      </c>
    </row>
    <row r="5589" spans="1:22" x14ac:dyDescent="0.25">
      <c r="A5589" s="92" t="s">
        <v>11</v>
      </c>
      <c r="B5589" s="92" t="s">
        <v>12</v>
      </c>
      <c r="C5589" s="92" t="s">
        <v>55</v>
      </c>
      <c r="D5589" s="92" t="s">
        <v>55</v>
      </c>
      <c r="E5589" s="92" t="s">
        <v>57</v>
      </c>
      <c r="F5589" s="92" t="s">
        <v>56</v>
      </c>
      <c r="G5589" s="92" t="s">
        <v>97</v>
      </c>
      <c r="H5589" s="92" t="s">
        <v>74</v>
      </c>
      <c r="I5589" s="92" t="s">
        <v>207</v>
      </c>
      <c r="J5589" s="92" t="s">
        <v>92</v>
      </c>
      <c r="L5589" s="98">
        <f>'Activity data'!H1125*'Emission factors'!$E$7/1000</f>
        <v>5.0238628165151873</v>
      </c>
      <c r="M5589" s="98">
        <f>'Activity data'!I1125*'Emission factors'!$E$7/1000</f>
        <v>6.0002339351688345</v>
      </c>
      <c r="N5589" s="98">
        <f>'Activity data'!J1125*'Emission factors'!$E$7/1000</f>
        <v>6.5465181705937097</v>
      </c>
      <c r="O5589" s="98">
        <f>'Activity data'!K1125*'Emission factors'!$E$7/1000</f>
        <v>4.7490162733559957</v>
      </c>
      <c r="P5589" s="98">
        <f>'Activity data'!L1125*'Emission factors'!$E$7/1000</f>
        <v>4.0613388313047354</v>
      </c>
      <c r="Q5589" s="98">
        <f>'Activity data'!M1125*'Emission factors'!$E$7/1000</f>
        <v>4.2998525289157277</v>
      </c>
      <c r="R5589" s="98">
        <f>'Activity data'!N1125*'Emission factors'!$E$7/1000</f>
        <v>3.813688989839402</v>
      </c>
      <c r="S5589" s="98">
        <f>'Activity data'!O1125*'Emission factors'!$E$7/1000</f>
        <v>3.0478620530804479</v>
      </c>
      <c r="T5589" s="98">
        <f>'Activity data'!P1125*'Emission factors'!$E$7/1000</f>
        <v>3.2352959197561084</v>
      </c>
      <c r="U5589" s="98">
        <f>'Activity data'!Q1125*'Emission factors'!$E$7/1000</f>
        <v>3.2012709297817756</v>
      </c>
    </row>
    <row r="5590" spans="1:22" x14ac:dyDescent="0.25">
      <c r="A5590" s="92" t="s">
        <v>11</v>
      </c>
      <c r="B5590" s="92" t="s">
        <v>12</v>
      </c>
      <c r="C5590" s="92" t="s">
        <v>55</v>
      </c>
      <c r="D5590" s="92" t="s">
        <v>55</v>
      </c>
      <c r="E5590" s="92" t="s">
        <v>7</v>
      </c>
      <c r="F5590" s="92" t="s">
        <v>56</v>
      </c>
      <c r="G5590" s="92" t="s">
        <v>97</v>
      </c>
      <c r="H5590" s="92" t="s">
        <v>74</v>
      </c>
      <c r="I5590" s="92" t="s">
        <v>207</v>
      </c>
      <c r="J5590" s="92" t="s">
        <v>92</v>
      </c>
      <c r="L5590" s="98">
        <f>'Activity data'!H1126*'Emission factors'!$E$12/1000</f>
        <v>0.10946206849315068</v>
      </c>
      <c r="M5590" s="98">
        <f>'Activity data'!I1126*'Emission factors'!$E$12/1000</f>
        <v>0.19312693150684934</v>
      </c>
      <c r="N5590" s="98">
        <f>'Activity data'!J1126*'Emission factors'!$E$12/1000</f>
        <v>0.21105816453286547</v>
      </c>
      <c r="O5590" s="98">
        <f>'Activity data'!K1126*'Emission factors'!$E$12/1000</f>
        <v>0.25150588522629097</v>
      </c>
      <c r="P5590" s="98">
        <f>'Activity data'!L1126*'Emission factors'!$E$12/1000</f>
        <v>0.60569344115853663</v>
      </c>
      <c r="Q5590" s="98">
        <f>'Activity data'!M1126*'Emission factors'!$E$12/1000</f>
        <v>0.37783451921641792</v>
      </c>
      <c r="R5590" s="98">
        <f>'Activity data'!N1126*'Emission factors'!$E$12/1000</f>
        <v>0.25525915086728518</v>
      </c>
      <c r="S5590" s="98">
        <f>'Activity data'!O1126*'Emission factors'!$E$12/1000</f>
        <v>0.24360707341670032</v>
      </c>
      <c r="T5590" s="98">
        <f>'Activity data'!P1126*'Emission factors'!$E$12/1000</f>
        <v>0.22696485257985261</v>
      </c>
      <c r="U5590" s="98">
        <f>'Activity data'!Q1126*'Emission factors'!$E$12/1000</f>
        <v>0.23454342751842749</v>
      </c>
    </row>
    <row r="5591" spans="1:22" x14ac:dyDescent="0.25">
      <c r="A5591" s="92" t="s">
        <v>11</v>
      </c>
      <c r="B5591" s="92" t="s">
        <v>12</v>
      </c>
      <c r="C5591" s="92" t="s">
        <v>55</v>
      </c>
      <c r="D5591" s="92" t="s">
        <v>55</v>
      </c>
      <c r="E5591" s="92" t="s">
        <v>38</v>
      </c>
      <c r="F5591" s="92" t="s">
        <v>56</v>
      </c>
      <c r="G5591" s="92" t="s">
        <v>97</v>
      </c>
      <c r="H5591" s="92" t="s">
        <v>94</v>
      </c>
      <c r="I5591" s="92" t="s">
        <v>207</v>
      </c>
      <c r="J5591" s="92" t="s">
        <v>92</v>
      </c>
      <c r="L5591" s="98">
        <f>L5582+L5585*'Emission factors'!$H$16+L5588*'Emission factors'!$H$17</f>
        <v>360505.36240135634</v>
      </c>
      <c r="M5591" s="98">
        <f>M5582+M5585*'Emission factors'!$H$16+M5588*'Emission factors'!$H$17</f>
        <v>252670.07501078915</v>
      </c>
      <c r="N5591" s="98">
        <f>N5582+N5585*'Emission factors'!$H$16+N5588*'Emission factors'!$H$17</f>
        <v>216965.22315332605</v>
      </c>
      <c r="O5591" s="98">
        <f>O5582+O5585*'Emission factors'!$H$16+O5588*'Emission factors'!$H$17</f>
        <v>382953.89111728611</v>
      </c>
      <c r="P5591" s="98">
        <f>P5582+P5585*'Emission factors'!$H$16+P5588*'Emission factors'!$H$17</f>
        <v>484432.86385923368</v>
      </c>
      <c r="Q5591" s="98">
        <f>Q5582+Q5585*'Emission factors'!$H$16+Q5588*'Emission factors'!$H$17</f>
        <v>493293.4193358582</v>
      </c>
      <c r="R5591" s="98">
        <f>R5582+R5585*'Emission factors'!$H$16+R5588*'Emission factors'!$H$17</f>
        <v>420801.2404577345</v>
      </c>
      <c r="S5591" s="98">
        <f>S5582+S5585*'Emission factors'!$H$16+S5588*'Emission factors'!$H$17</f>
        <v>327023.3250277171</v>
      </c>
      <c r="T5591" s="98">
        <f>T5582+T5585*'Emission factors'!$H$16+T5588*'Emission factors'!$H$17</f>
        <v>325216.58112367027</v>
      </c>
      <c r="U5591" s="98">
        <f>U5582+U5585*'Emission factors'!$H$16+U5588*'Emission factors'!$H$17</f>
        <v>366712.42865026603</v>
      </c>
    </row>
    <row r="5592" spans="1:22" x14ac:dyDescent="0.25">
      <c r="A5592" s="92" t="s">
        <v>11</v>
      </c>
      <c r="B5592" s="92" t="s">
        <v>12</v>
      </c>
      <c r="C5592" s="92" t="s">
        <v>55</v>
      </c>
      <c r="D5592" s="92" t="s">
        <v>55</v>
      </c>
      <c r="E5592" s="92" t="s">
        <v>57</v>
      </c>
      <c r="F5592" s="92" t="s">
        <v>56</v>
      </c>
      <c r="G5592" s="92" t="s">
        <v>97</v>
      </c>
      <c r="H5592" s="92" t="s">
        <v>94</v>
      </c>
      <c r="I5592" s="92" t="s">
        <v>207</v>
      </c>
      <c r="J5592" s="92" t="s">
        <v>92</v>
      </c>
      <c r="L5592" s="98">
        <f>L5583+L5586*'Emission factors'!$H$16+L5589*'Emission factors'!$H$17</f>
        <v>622531.96090847941</v>
      </c>
      <c r="M5592" s="98">
        <f>M5583+M5586*'Emission factors'!$H$16+M5589*'Emission factors'!$H$17</f>
        <v>743518.98807644611</v>
      </c>
      <c r="N5592" s="98">
        <f>N5583+N5586*'Emission factors'!$H$16+N5589*'Emission factors'!$H$17</f>
        <v>811211.79910911946</v>
      </c>
      <c r="O5592" s="98">
        <f>O5583+O5586*'Emission factors'!$H$16+O5589*'Emission factors'!$H$17</f>
        <v>588474.35151290812</v>
      </c>
      <c r="P5592" s="98">
        <f>P5583+P5586*'Emission factors'!$H$16+P5589*'Emission factors'!$H$17</f>
        <v>503260.80128112627</v>
      </c>
      <c r="Q5592" s="98">
        <f>Q5583+Q5586*'Emission factors'!$H$16+Q5589*'Emission factors'!$H$17</f>
        <v>532816.22612059244</v>
      </c>
      <c r="R5592" s="98">
        <f>R5583+R5586*'Emission factors'!$H$16+R5589*'Emission factors'!$H$17</f>
        <v>472573.27117594949</v>
      </c>
      <c r="S5592" s="98">
        <f>S5583+S5586*'Emission factors'!$H$16+S5589*'Emission factors'!$H$17</f>
        <v>377675.82630746369</v>
      </c>
      <c r="T5592" s="98">
        <f>T5583+T5586*'Emission factors'!$H$16+T5589*'Emission factors'!$H$17</f>
        <v>400901.69389657816</v>
      </c>
      <c r="U5592" s="98">
        <f>U5583+U5586*'Emission factors'!$H$16+U5589*'Emission factors'!$H$17</f>
        <v>396685.48726390873</v>
      </c>
    </row>
    <row r="5593" spans="1:22" x14ac:dyDescent="0.25">
      <c r="A5593" s="92" t="s">
        <v>11</v>
      </c>
      <c r="B5593" s="92" t="s">
        <v>12</v>
      </c>
      <c r="C5593" s="92" t="s">
        <v>55</v>
      </c>
      <c r="D5593" s="92" t="s">
        <v>55</v>
      </c>
      <c r="E5593" s="92" t="s">
        <v>7</v>
      </c>
      <c r="F5593" s="92" t="s">
        <v>56</v>
      </c>
      <c r="G5593" s="92" t="s">
        <v>97</v>
      </c>
      <c r="H5593" s="92" t="s">
        <v>94</v>
      </c>
      <c r="I5593" s="92" t="s">
        <v>207</v>
      </c>
      <c r="J5593" s="92" t="s">
        <v>92</v>
      </c>
      <c r="L5593" s="98">
        <f>L5584+L5587*'Emission factors'!$H$16+L5590*'Emission factors'!$H$17</f>
        <v>61465.140700273965</v>
      </c>
      <c r="M5593" s="98">
        <f>M5584+M5587*'Emission factors'!$H$16+M5590*'Emission factors'!$H$17</f>
        <v>108444.63457972603</v>
      </c>
      <c r="N5593" s="98">
        <f>N5584+N5587*'Emission factors'!$H$16+N5590*'Emission factors'!$H$17</f>
        <v>118513.38054849462</v>
      </c>
      <c r="O5593" s="98">
        <f>O5584+O5587*'Emission factors'!$H$16+O5590*'Emission factors'!$H$17</f>
        <v>141225.58467226688</v>
      </c>
      <c r="P5593" s="98">
        <f>P5584+P5587*'Emission factors'!$H$16+P5590*'Emission factors'!$H$17</f>
        <v>340108.98107934149</v>
      </c>
      <c r="Q5593" s="98">
        <f>Q5584+Q5587*'Emission factors'!$H$16+Q5590*'Emission factors'!$H$17</f>
        <v>212161.63923040297</v>
      </c>
      <c r="R5593" s="98">
        <f>R5584+R5587*'Emission factors'!$H$16+R5590*'Emission factors'!$H$17</f>
        <v>143333.11839499799</v>
      </c>
      <c r="S5593" s="98">
        <f>S5584+S5587*'Emission factors'!$H$16+S5590*'Emission factors'!$H$17</f>
        <v>136790.24386494557</v>
      </c>
      <c r="T5593" s="98">
        <f>T5584+T5587*'Emission factors'!$H$16+T5590*'Emission factors'!$H$17</f>
        <v>127445.30402063884</v>
      </c>
      <c r="U5593" s="98">
        <f>U5584+U5587*'Emission factors'!$H$16+U5590*'Emission factors'!$H$17</f>
        <v>131700.82542014742</v>
      </c>
    </row>
    <row r="5594" spans="1:22" x14ac:dyDescent="0.25">
      <c r="A5594" s="92" t="s">
        <v>11</v>
      </c>
      <c r="B5594" s="92" t="s">
        <v>12</v>
      </c>
      <c r="C5594" s="92" t="s">
        <v>55</v>
      </c>
      <c r="D5594" s="92" t="s">
        <v>55</v>
      </c>
      <c r="E5594" s="92" t="s">
        <v>38</v>
      </c>
      <c r="F5594" s="92" t="s">
        <v>56</v>
      </c>
      <c r="G5594" s="92" t="s">
        <v>97</v>
      </c>
      <c r="H5594" s="92" t="s">
        <v>93</v>
      </c>
      <c r="I5594" s="92" t="s">
        <v>207</v>
      </c>
      <c r="J5594" s="92" t="s">
        <v>92</v>
      </c>
      <c r="L5594" s="98">
        <f>L5582+L5585*'Emission factors'!$I$16+'GHG Estimation'!L5588*'Emission factors'!$I$17</f>
        <v>360235.72768372385</v>
      </c>
      <c r="M5594" s="98">
        <f>M5582+M5585*'Emission factors'!$I$16+'GHG Estimation'!M5588*'Emission factors'!$I$17</f>
        <v>252481.09412053024</v>
      </c>
      <c r="N5594" s="98">
        <f>N5582+N5585*'Emission factors'!$I$16+'GHG Estimation'!N5588*'Emission factors'!$I$17</f>
        <v>216802.9471852479</v>
      </c>
      <c r="O5594" s="98">
        <f>O5582+O5585*'Emission factors'!$I$16+'GHG Estimation'!O5588*'Emission factors'!$I$17</f>
        <v>382667.4663506478</v>
      </c>
      <c r="P5594" s="98">
        <f>P5582+P5585*'Emission factors'!$I$16+'GHG Estimation'!P5588*'Emission factors'!$I$17</f>
        <v>484070.53937787638</v>
      </c>
      <c r="Q5594" s="98">
        <f>Q5582+Q5585*'Emission factors'!$I$16+'GHG Estimation'!Q5588*'Emission factors'!$I$17</f>
        <v>492924.46773151407</v>
      </c>
      <c r="R5594" s="98">
        <f>R5582+R5585*'Emission factors'!$I$16+'GHG Estimation'!R5588*'Emission factors'!$I$17</f>
        <v>420486.50831923191</v>
      </c>
      <c r="S5594" s="98">
        <f>S5582+S5585*'Emission factors'!$I$16+'GHG Estimation'!S5588*'Emission factors'!$I$17</f>
        <v>326778.73271065491</v>
      </c>
      <c r="T5594" s="98">
        <f>T5582+T5585*'Emission factors'!$I$16+'GHG Estimation'!T5588*'Emission factors'!$I$17</f>
        <v>324973.34013430856</v>
      </c>
      <c r="U5594" s="98">
        <f>U5582+U5585*'Emission factors'!$I$16+'GHG Estimation'!U5588*'Emission factors'!$I$17</f>
        <v>366438.15144813841</v>
      </c>
      <c r="V5594" s="98"/>
    </row>
    <row r="5595" spans="1:22" x14ac:dyDescent="0.25">
      <c r="A5595" s="92" t="s">
        <v>11</v>
      </c>
      <c r="B5595" s="92" t="s">
        <v>12</v>
      </c>
      <c r="C5595" s="92" t="s">
        <v>55</v>
      </c>
      <c r="D5595" s="92" t="s">
        <v>55</v>
      </c>
      <c r="E5595" s="92" t="s">
        <v>57</v>
      </c>
      <c r="F5595" s="92" t="s">
        <v>56</v>
      </c>
      <c r="G5595" s="92" t="s">
        <v>97</v>
      </c>
      <c r="H5595" s="92" t="s">
        <v>93</v>
      </c>
      <c r="I5595" s="92" t="s">
        <v>207</v>
      </c>
      <c r="J5595" s="92" t="s">
        <v>92</v>
      </c>
      <c r="L5595" s="98">
        <f>L5583+L5586*'Emission factors'!$I$16+'GHG Estimation'!L5589*'Emission factors'!$I$17</f>
        <v>621929.09737049765</v>
      </c>
      <c r="M5595" s="98">
        <f>M5583+M5586*'Emission factors'!$I$16+'GHG Estimation'!M5589*'Emission factors'!$I$17</f>
        <v>742798.96000422584</v>
      </c>
      <c r="N5595" s="98">
        <f>N5583+N5586*'Emission factors'!$I$16+'GHG Estimation'!N5589*'Emission factors'!$I$17</f>
        <v>810426.21692864818</v>
      </c>
      <c r="O5595" s="98">
        <f>O5583+O5586*'Emission factors'!$I$16+'GHG Estimation'!O5589*'Emission factors'!$I$17</f>
        <v>587904.46956010535</v>
      </c>
      <c r="P5595" s="98">
        <f>P5583+P5586*'Emission factors'!$I$16+'GHG Estimation'!P5589*'Emission factors'!$I$17</f>
        <v>502773.44062136969</v>
      </c>
      <c r="Q5595" s="98">
        <f>Q5583+Q5586*'Emission factors'!$I$16+'GHG Estimation'!Q5589*'Emission factors'!$I$17</f>
        <v>532300.24381712265</v>
      </c>
      <c r="R5595" s="98">
        <f>R5583+R5586*'Emission factors'!$I$16+'GHG Estimation'!R5589*'Emission factors'!$I$17</f>
        <v>472115.62849716877</v>
      </c>
      <c r="S5595" s="98">
        <f>S5583+S5586*'Emission factors'!$I$16+'GHG Estimation'!S5589*'Emission factors'!$I$17</f>
        <v>377310.08286109404</v>
      </c>
      <c r="T5595" s="98">
        <f>T5583+T5586*'Emission factors'!$I$16+'GHG Estimation'!T5589*'Emission factors'!$I$17</f>
        <v>400513.45838620741</v>
      </c>
      <c r="U5595" s="98">
        <f>U5583+U5586*'Emission factors'!$I$16+'GHG Estimation'!U5589*'Emission factors'!$I$17</f>
        <v>396301.33475233492</v>
      </c>
      <c r="V5595" s="98"/>
    </row>
    <row r="5596" spans="1:22" x14ac:dyDescent="0.25">
      <c r="A5596" s="92" t="s">
        <v>11</v>
      </c>
      <c r="B5596" s="92" t="s">
        <v>12</v>
      </c>
      <c r="C5596" s="92" t="s">
        <v>55</v>
      </c>
      <c r="D5596" s="92" t="s">
        <v>55</v>
      </c>
      <c r="E5596" s="92" t="s">
        <v>7</v>
      </c>
      <c r="F5596" s="92" t="s">
        <v>56</v>
      </c>
      <c r="G5596" s="92" t="s">
        <v>97</v>
      </c>
      <c r="H5596" s="92" t="s">
        <v>93</v>
      </c>
      <c r="I5596" s="92" t="s">
        <v>207</v>
      </c>
      <c r="J5596" s="92" t="s">
        <v>92</v>
      </c>
      <c r="L5596" s="98">
        <f>L5584+L5587*'Emission factors'!$I$16+'GHG Estimation'!L5590*'Emission factors'!$I$17</f>
        <v>61443.248286575334</v>
      </c>
      <c r="M5596" s="98">
        <f>M5584+M5587*'Emission factors'!$I$16+'GHG Estimation'!M5590*'Emission factors'!$I$17</f>
        <v>108406.00919342466</v>
      </c>
      <c r="N5596" s="98">
        <f>N5584+N5587*'Emission factors'!$I$16+'GHG Estimation'!N5590*'Emission factors'!$I$17</f>
        <v>118471.16891558806</v>
      </c>
      <c r="O5596" s="98">
        <f>O5584+O5587*'Emission factors'!$I$16+'GHG Estimation'!O5590*'Emission factors'!$I$17</f>
        <v>141175.28349522164</v>
      </c>
      <c r="P5596" s="98">
        <f>P5584+P5587*'Emission factors'!$I$16+'GHG Estimation'!P5590*'Emission factors'!$I$17</f>
        <v>339987.84239110985</v>
      </c>
      <c r="Q5596" s="98">
        <f>Q5584+Q5587*'Emission factors'!$I$16+'GHG Estimation'!Q5590*'Emission factors'!$I$17</f>
        <v>212086.07232655969</v>
      </c>
      <c r="R5596" s="98">
        <f>R5584+R5587*'Emission factors'!$I$16+'GHG Estimation'!R5590*'Emission factors'!$I$17</f>
        <v>143282.06656482452</v>
      </c>
      <c r="S5596" s="98">
        <f>S5584+S5587*'Emission factors'!$I$16+'GHG Estimation'!S5590*'Emission factors'!$I$17</f>
        <v>136741.52245026224</v>
      </c>
      <c r="T5596" s="98">
        <f>T5584+T5587*'Emission factors'!$I$16+'GHG Estimation'!T5590*'Emission factors'!$I$17</f>
        <v>127399.91105012287</v>
      </c>
      <c r="U5596" s="98">
        <f>U5584+U5587*'Emission factors'!$I$16+'GHG Estimation'!U5590*'Emission factors'!$I$17</f>
        <v>131653.91673464372</v>
      </c>
      <c r="V5596" s="98"/>
    </row>
    <row r="5597" spans="1:22" x14ac:dyDescent="0.25">
      <c r="A5597" s="92" t="s">
        <v>11</v>
      </c>
      <c r="B5597" s="92" t="s">
        <v>58</v>
      </c>
      <c r="C5597" s="92" t="s">
        <v>59</v>
      </c>
      <c r="D5597" s="92" t="s">
        <v>60</v>
      </c>
      <c r="E5597" s="92" t="s">
        <v>70</v>
      </c>
      <c r="G5597" s="92" t="s">
        <v>97</v>
      </c>
      <c r="H5597" s="92" t="s">
        <v>16</v>
      </c>
      <c r="I5597" s="92" t="s">
        <v>201</v>
      </c>
      <c r="J5597" s="92" t="s">
        <v>59</v>
      </c>
      <c r="L5597" s="107">
        <v>0</v>
      </c>
      <c r="M5597" s="107">
        <v>0</v>
      </c>
      <c r="N5597" s="107">
        <v>0</v>
      </c>
      <c r="O5597" s="107">
        <v>0</v>
      </c>
      <c r="P5597" s="107">
        <v>0</v>
      </c>
      <c r="Q5597" s="107">
        <v>0</v>
      </c>
      <c r="R5597" s="107">
        <v>0</v>
      </c>
      <c r="S5597" s="107">
        <v>0</v>
      </c>
      <c r="T5597" s="107">
        <v>0</v>
      </c>
      <c r="U5597" s="107">
        <v>0</v>
      </c>
    </row>
    <row r="5598" spans="1:22" x14ac:dyDescent="0.25">
      <c r="A5598" s="92" t="s">
        <v>11</v>
      </c>
      <c r="B5598" s="92" t="s">
        <v>58</v>
      </c>
      <c r="C5598" s="92" t="s">
        <v>59</v>
      </c>
      <c r="D5598" s="92" t="s">
        <v>60</v>
      </c>
      <c r="E5598" s="92" t="s">
        <v>70</v>
      </c>
      <c r="G5598" s="92" t="s">
        <v>97</v>
      </c>
      <c r="H5598" s="92" t="s">
        <v>16</v>
      </c>
      <c r="I5598" s="92" t="s">
        <v>192</v>
      </c>
      <c r="L5598" s="107">
        <v>0</v>
      </c>
      <c r="M5598" s="107">
        <v>0</v>
      </c>
      <c r="N5598" s="107">
        <v>0</v>
      </c>
      <c r="O5598" s="107">
        <v>0</v>
      </c>
      <c r="P5598" s="107">
        <v>0</v>
      </c>
      <c r="Q5598" s="107">
        <v>0</v>
      </c>
      <c r="R5598" s="107">
        <v>0</v>
      </c>
      <c r="S5598" s="107">
        <v>0</v>
      </c>
      <c r="T5598" s="107">
        <v>0</v>
      </c>
      <c r="U5598" s="107">
        <v>0</v>
      </c>
    </row>
    <row r="5599" spans="1:22" x14ac:dyDescent="0.25">
      <c r="A5599" s="92" t="s">
        <v>11</v>
      </c>
      <c r="B5599" s="92" t="s">
        <v>58</v>
      </c>
      <c r="C5599" s="92" t="s">
        <v>59</v>
      </c>
      <c r="D5599" s="92" t="s">
        <v>60</v>
      </c>
      <c r="E5599" s="92" t="s">
        <v>70</v>
      </c>
      <c r="G5599" s="92" t="s">
        <v>97</v>
      </c>
      <c r="H5599" s="92" t="s">
        <v>16</v>
      </c>
      <c r="I5599" s="92" t="s">
        <v>191</v>
      </c>
      <c r="L5599" s="107">
        <v>0</v>
      </c>
      <c r="M5599" s="107">
        <v>0</v>
      </c>
      <c r="N5599" s="107">
        <v>0</v>
      </c>
      <c r="O5599" s="107">
        <v>0</v>
      </c>
      <c r="P5599" s="107">
        <v>0</v>
      </c>
      <c r="Q5599" s="107">
        <v>0</v>
      </c>
      <c r="R5599" s="107">
        <v>0</v>
      </c>
      <c r="S5599" s="107">
        <v>0</v>
      </c>
      <c r="T5599" s="107">
        <v>0</v>
      </c>
      <c r="U5599" s="107">
        <v>0</v>
      </c>
    </row>
    <row r="5600" spans="1:22" x14ac:dyDescent="0.25">
      <c r="A5600" s="92" t="s">
        <v>11</v>
      </c>
      <c r="B5600" s="92" t="s">
        <v>58</v>
      </c>
      <c r="C5600" s="92" t="s">
        <v>59</v>
      </c>
      <c r="D5600" s="92" t="s">
        <v>60</v>
      </c>
      <c r="E5600" s="92" t="s">
        <v>70</v>
      </c>
      <c r="G5600" s="92" t="s">
        <v>97</v>
      </c>
      <c r="H5600" s="92" t="s">
        <v>16</v>
      </c>
      <c r="I5600" s="92" t="s">
        <v>202</v>
      </c>
      <c r="L5600" s="107">
        <v>0</v>
      </c>
      <c r="M5600" s="107">
        <v>0</v>
      </c>
      <c r="N5600" s="107">
        <v>0</v>
      </c>
      <c r="O5600" s="107">
        <v>0</v>
      </c>
      <c r="P5600" s="107">
        <v>0</v>
      </c>
      <c r="Q5600" s="107">
        <v>0</v>
      </c>
      <c r="R5600" s="107">
        <v>0</v>
      </c>
      <c r="S5600" s="107">
        <v>0</v>
      </c>
      <c r="T5600" s="107">
        <v>0</v>
      </c>
      <c r="U5600" s="107">
        <v>0</v>
      </c>
    </row>
    <row r="5601" spans="1:21" x14ac:dyDescent="0.25">
      <c r="A5601" s="92" t="s">
        <v>11</v>
      </c>
      <c r="B5601" s="92" t="s">
        <v>58</v>
      </c>
      <c r="C5601" s="92" t="s">
        <v>59</v>
      </c>
      <c r="D5601" s="92" t="s">
        <v>60</v>
      </c>
      <c r="E5601" s="92" t="s">
        <v>70</v>
      </c>
      <c r="G5601" s="92" t="s">
        <v>97</v>
      </c>
      <c r="H5601" s="92" t="s">
        <v>16</v>
      </c>
      <c r="I5601" s="92" t="s">
        <v>203</v>
      </c>
      <c r="L5601" s="107">
        <v>0</v>
      </c>
      <c r="M5601" s="107">
        <v>0</v>
      </c>
      <c r="N5601" s="107">
        <v>0</v>
      </c>
      <c r="O5601" s="107">
        <v>0</v>
      </c>
      <c r="P5601" s="107">
        <v>0</v>
      </c>
      <c r="Q5601" s="107">
        <v>0</v>
      </c>
      <c r="R5601" s="107">
        <v>0</v>
      </c>
      <c r="S5601" s="107">
        <v>0</v>
      </c>
      <c r="T5601" s="107">
        <v>0</v>
      </c>
      <c r="U5601" s="107">
        <v>0</v>
      </c>
    </row>
    <row r="5602" spans="1:21" x14ac:dyDescent="0.25">
      <c r="A5602" s="92" t="s">
        <v>11</v>
      </c>
      <c r="B5602" s="92" t="s">
        <v>58</v>
      </c>
      <c r="C5602" s="92" t="s">
        <v>59</v>
      </c>
      <c r="D5602" s="92" t="s">
        <v>60</v>
      </c>
      <c r="E5602" s="92" t="s">
        <v>70</v>
      </c>
      <c r="G5602" s="92" t="s">
        <v>97</v>
      </c>
      <c r="H5602" s="92" t="s">
        <v>16</v>
      </c>
      <c r="I5602" s="92" t="s">
        <v>204</v>
      </c>
      <c r="L5602" s="107">
        <v>0</v>
      </c>
      <c r="M5602" s="107">
        <v>0</v>
      </c>
      <c r="N5602" s="107">
        <v>0</v>
      </c>
      <c r="O5602" s="107">
        <v>0</v>
      </c>
      <c r="P5602" s="107">
        <v>0</v>
      </c>
      <c r="Q5602" s="107">
        <v>0</v>
      </c>
      <c r="R5602" s="107">
        <v>0</v>
      </c>
      <c r="S5602" s="107">
        <v>0</v>
      </c>
      <c r="T5602" s="107">
        <v>0</v>
      </c>
      <c r="U5602" s="107">
        <v>0</v>
      </c>
    </row>
    <row r="5603" spans="1:21" x14ac:dyDescent="0.25">
      <c r="A5603" s="92" t="s">
        <v>11</v>
      </c>
      <c r="B5603" s="92" t="s">
        <v>58</v>
      </c>
      <c r="C5603" s="92" t="s">
        <v>59</v>
      </c>
      <c r="D5603" s="92" t="s">
        <v>60</v>
      </c>
      <c r="E5603" s="92" t="s">
        <v>70</v>
      </c>
      <c r="G5603" s="92" t="s">
        <v>97</v>
      </c>
      <c r="H5603" s="92" t="s">
        <v>16</v>
      </c>
      <c r="I5603" s="92" t="s">
        <v>197</v>
      </c>
      <c r="L5603" s="107">
        <v>0</v>
      </c>
      <c r="M5603" s="107">
        <v>0</v>
      </c>
      <c r="N5603" s="107">
        <v>0</v>
      </c>
      <c r="O5603" s="107">
        <v>0</v>
      </c>
      <c r="P5603" s="107">
        <v>0</v>
      </c>
      <c r="Q5603" s="107">
        <v>0</v>
      </c>
      <c r="R5603" s="107">
        <v>0</v>
      </c>
      <c r="S5603" s="107">
        <v>0</v>
      </c>
      <c r="T5603" s="107">
        <v>0</v>
      </c>
      <c r="U5603" s="107">
        <v>0</v>
      </c>
    </row>
    <row r="5604" spans="1:21" x14ac:dyDescent="0.25">
      <c r="A5604" s="92" t="s">
        <v>11</v>
      </c>
      <c r="B5604" s="92" t="s">
        <v>58</v>
      </c>
      <c r="C5604" s="92" t="s">
        <v>59</v>
      </c>
      <c r="D5604" s="92" t="s">
        <v>60</v>
      </c>
      <c r="E5604" s="92" t="s">
        <v>70</v>
      </c>
      <c r="G5604" s="92" t="s">
        <v>97</v>
      </c>
      <c r="H5604" s="92" t="s">
        <v>16</v>
      </c>
      <c r="I5604" s="92" t="s">
        <v>196</v>
      </c>
      <c r="L5604" s="107">
        <v>0</v>
      </c>
      <c r="M5604" s="107">
        <v>0</v>
      </c>
      <c r="N5604" s="107">
        <v>0</v>
      </c>
      <c r="O5604" s="107">
        <v>0</v>
      </c>
      <c r="P5604" s="107">
        <v>0</v>
      </c>
      <c r="Q5604" s="107">
        <v>0</v>
      </c>
      <c r="R5604" s="107">
        <v>0</v>
      </c>
      <c r="S5604" s="107">
        <v>0</v>
      </c>
      <c r="T5604" s="107">
        <v>0</v>
      </c>
      <c r="U5604" s="107">
        <v>0</v>
      </c>
    </row>
    <row r="5605" spans="1:21" x14ac:dyDescent="0.25">
      <c r="A5605" s="92" t="s">
        <v>11</v>
      </c>
      <c r="B5605" s="92" t="s">
        <v>58</v>
      </c>
      <c r="C5605" s="92" t="s">
        <v>59</v>
      </c>
      <c r="D5605" s="92" t="s">
        <v>60</v>
      </c>
      <c r="E5605" s="92" t="s">
        <v>70</v>
      </c>
      <c r="G5605" s="92" t="s">
        <v>97</v>
      </c>
      <c r="H5605" s="92" t="s">
        <v>16</v>
      </c>
      <c r="I5605" s="92" t="s">
        <v>205</v>
      </c>
      <c r="L5605" s="107">
        <v>0</v>
      </c>
      <c r="M5605" s="107">
        <v>0</v>
      </c>
      <c r="N5605" s="107">
        <v>0</v>
      </c>
      <c r="O5605" s="107">
        <v>0</v>
      </c>
      <c r="P5605" s="107">
        <v>0</v>
      </c>
      <c r="Q5605" s="107">
        <v>0</v>
      </c>
      <c r="R5605" s="107">
        <v>0</v>
      </c>
      <c r="S5605" s="107">
        <v>0</v>
      </c>
      <c r="T5605" s="107">
        <v>0</v>
      </c>
      <c r="U5605" s="107">
        <v>0</v>
      </c>
    </row>
    <row r="5606" spans="1:21" x14ac:dyDescent="0.25">
      <c r="A5606" s="92" t="s">
        <v>11</v>
      </c>
      <c r="B5606" s="92" t="s">
        <v>58</v>
      </c>
      <c r="C5606" s="92" t="s">
        <v>59</v>
      </c>
      <c r="D5606" s="92" t="s">
        <v>60</v>
      </c>
      <c r="E5606" s="92" t="s">
        <v>70</v>
      </c>
      <c r="G5606" s="92" t="s">
        <v>97</v>
      </c>
      <c r="H5606" s="92" t="s">
        <v>31</v>
      </c>
      <c r="I5606" s="92" t="s">
        <v>201</v>
      </c>
      <c r="J5606" s="92" t="s">
        <v>59</v>
      </c>
      <c r="L5606" s="98">
        <f>'Activity data'!H1127*'Emission factors'!$B$59</f>
        <v>3530.7139999999995</v>
      </c>
      <c r="M5606" s="98">
        <f>'Activity data'!I1127*'Emission factors'!$B$59</f>
        <v>3641.1844999999994</v>
      </c>
      <c r="N5606" s="98">
        <f>'Activity data'!J1127*'Emission factors'!$B$59</f>
        <v>3667.3199999999997</v>
      </c>
      <c r="O5606" s="98">
        <f>'Activity data'!K1127*'Emission factors'!$B$59</f>
        <v>3537.3939999999998</v>
      </c>
      <c r="P5606" s="98">
        <f>'Activity data'!L1127*'Emission factors'!$B$59</f>
        <v>3479.9459999999995</v>
      </c>
      <c r="Q5606" s="98">
        <f>'Activity data'!M1127*'Emission factors'!$B$59</f>
        <v>3445.8779999999997</v>
      </c>
      <c r="R5606" s="98">
        <f>'Activity data'!N1127*'Emission factors'!$B$59</f>
        <v>3262.6689799999995</v>
      </c>
      <c r="S5606" s="98">
        <f>'Activity data'!O1127*'Emission factors'!$B$59</f>
        <v>2779.4945599999996</v>
      </c>
      <c r="T5606" s="98">
        <f>'Activity data'!P1127*'Emission factors'!$B$59</f>
        <v>2603.5567199999996</v>
      </c>
      <c r="U5606" s="98">
        <f>'Activity data'!Q1127*'Emission factors'!$B$59</f>
        <v>2366.6438399999997</v>
      </c>
    </row>
    <row r="5607" spans="1:21" x14ac:dyDescent="0.25">
      <c r="A5607" s="92" t="s">
        <v>11</v>
      </c>
      <c r="B5607" s="92" t="s">
        <v>58</v>
      </c>
      <c r="C5607" s="92" t="s">
        <v>59</v>
      </c>
      <c r="D5607" s="92" t="s">
        <v>60</v>
      </c>
      <c r="E5607" s="92" t="s">
        <v>70</v>
      </c>
      <c r="G5607" s="92" t="s">
        <v>97</v>
      </c>
      <c r="H5607" s="92" t="s">
        <v>31</v>
      </c>
      <c r="I5607" s="92" t="s">
        <v>192</v>
      </c>
      <c r="L5607" s="98">
        <f>'Activity data'!H1128*'Emission factors'!$B$59</f>
        <v>1513.4374999999998</v>
      </c>
      <c r="M5607" s="98">
        <f>'Activity data'!I1128*'Emission factors'!$B$59</f>
        <v>1475.7789999999998</v>
      </c>
      <c r="N5607" s="98">
        <f>'Activity data'!J1128*'Emission factors'!$B$59</f>
        <v>1431.8579999999999</v>
      </c>
      <c r="O5607" s="98">
        <f>'Activity data'!K1128*'Emission factors'!$B$59</f>
        <v>1565.1239999999998</v>
      </c>
      <c r="P5607" s="98">
        <f>'Activity data'!L1128*'Emission factors'!$B$59</f>
        <v>1564.4559999999999</v>
      </c>
      <c r="Q5607" s="98">
        <f>'Activity data'!M1128*'Emission factors'!$B$59</f>
        <v>1552.4319999999998</v>
      </c>
      <c r="R5607" s="98">
        <f>'Activity data'!N1128*'Emission factors'!$B$59</f>
        <v>1671.0019999999997</v>
      </c>
      <c r="S5607" s="98">
        <f>'Activity data'!O1128*'Emission factors'!$B$59</f>
        <v>1652.6319999999998</v>
      </c>
      <c r="T5607" s="98">
        <f>'Activity data'!P1128*'Emission factors'!$B$59</f>
        <v>1626.2459999999999</v>
      </c>
      <c r="U5607" s="98">
        <f>'Activity data'!Q1128*'Emission factors'!$B$59</f>
        <v>1500.3279999999997</v>
      </c>
    </row>
    <row r="5608" spans="1:21" x14ac:dyDescent="0.25">
      <c r="A5608" s="92" t="s">
        <v>11</v>
      </c>
      <c r="B5608" s="92" t="s">
        <v>58</v>
      </c>
      <c r="C5608" s="92" t="s">
        <v>59</v>
      </c>
      <c r="D5608" s="92" t="s">
        <v>60</v>
      </c>
      <c r="E5608" s="92" t="s">
        <v>70</v>
      </c>
      <c r="G5608" s="92" t="s">
        <v>97</v>
      </c>
      <c r="H5608" s="92" t="s">
        <v>31</v>
      </c>
      <c r="I5608" s="92" t="s">
        <v>191</v>
      </c>
      <c r="L5608" s="98">
        <f>'Activity data'!H1129*'Emission factors'!$B$59</f>
        <v>32.982499999999995</v>
      </c>
      <c r="M5608" s="98">
        <f>'Activity data'!I1129*'Emission factors'!$B$59</f>
        <v>35.988499999999995</v>
      </c>
      <c r="N5608" s="98">
        <f>'Activity data'!J1129*'Emission factors'!$B$59</f>
        <v>35.069999999999993</v>
      </c>
      <c r="O5608" s="98">
        <f>'Activity data'!K1129*'Emission factors'!$B$59</f>
        <v>32.063999999999993</v>
      </c>
      <c r="P5608" s="98">
        <f>'Activity data'!L1129*'Emission factors'!$B$59</f>
        <v>42.417999999999992</v>
      </c>
      <c r="Q5608" s="98">
        <f>'Activity data'!M1129*'Emission factors'!$B$59</f>
        <v>40.747999999999998</v>
      </c>
      <c r="R5608" s="98">
        <f>'Activity data'!N1129*'Emission factors'!$B$59</f>
        <v>39.077999999999996</v>
      </c>
      <c r="S5608" s="98">
        <f>'Activity data'!O1129*'Emission factors'!$B$59</f>
        <v>39.411999999999999</v>
      </c>
      <c r="T5608" s="98">
        <f>'Activity data'!P1129*'Emission factors'!$B$59</f>
        <v>38.743999999999993</v>
      </c>
      <c r="U5608" s="98">
        <f>'Activity data'!Q1129*'Emission factors'!$B$59</f>
        <v>28.055999999999997</v>
      </c>
    </row>
    <row r="5609" spans="1:21" x14ac:dyDescent="0.25">
      <c r="A5609" s="92" t="s">
        <v>11</v>
      </c>
      <c r="B5609" s="92" t="s">
        <v>58</v>
      </c>
      <c r="C5609" s="92" t="s">
        <v>59</v>
      </c>
      <c r="D5609" s="92" t="s">
        <v>60</v>
      </c>
      <c r="E5609" s="92" t="s">
        <v>70</v>
      </c>
      <c r="G5609" s="92" t="s">
        <v>97</v>
      </c>
      <c r="H5609" s="92" t="s">
        <v>31</v>
      </c>
      <c r="I5609" s="92" t="s">
        <v>202</v>
      </c>
      <c r="L5609" s="98">
        <f>'Activity data'!H1130*'Emission factors'!$B$59</f>
        <v>129.09099999999998</v>
      </c>
      <c r="M5609" s="98">
        <f>'Activity data'!I1130*'Emission factors'!$B$59</f>
        <v>120.57399999999998</v>
      </c>
      <c r="N5609" s="98">
        <f>'Activity data'!J1130*'Emission factors'!$B$59</f>
        <v>103.874</v>
      </c>
      <c r="O5609" s="98">
        <f>'Activity data'!K1130*'Emission factors'!$B$59</f>
        <v>92.183999999999983</v>
      </c>
      <c r="P5609" s="98">
        <f>'Activity data'!L1130*'Emission factors'!$B$59</f>
        <v>82.163999999999987</v>
      </c>
      <c r="Q5609" s="98">
        <f>'Activity data'!M1130*'Emission factors'!$B$59</f>
        <v>75.149999999999991</v>
      </c>
      <c r="R5609" s="98">
        <f>'Activity data'!N1130*'Emission factors'!$B$59</f>
        <v>83.499999999999986</v>
      </c>
      <c r="S5609" s="98">
        <f>'Activity data'!O1130*'Emission factors'!$B$59</f>
        <v>81.161999999999992</v>
      </c>
      <c r="T5609" s="98">
        <f>'Activity data'!P1130*'Emission factors'!$B$59</f>
        <v>75.149999999999991</v>
      </c>
      <c r="U5609" s="98">
        <f>'Activity data'!Q1130*'Emission factors'!$B$59</f>
        <v>79.157999999999987</v>
      </c>
    </row>
    <row r="5610" spans="1:21" x14ac:dyDescent="0.25">
      <c r="A5610" s="92" t="s">
        <v>11</v>
      </c>
      <c r="B5610" s="92" t="s">
        <v>58</v>
      </c>
      <c r="C5610" s="92" t="s">
        <v>59</v>
      </c>
      <c r="D5610" s="92" t="s">
        <v>60</v>
      </c>
      <c r="E5610" s="92" t="s">
        <v>70</v>
      </c>
      <c r="G5610" s="92" t="s">
        <v>97</v>
      </c>
      <c r="H5610" s="92" t="s">
        <v>31</v>
      </c>
      <c r="I5610" s="92" t="s">
        <v>203</v>
      </c>
      <c r="L5610" s="98">
        <f>'Activity data'!H1131*'Emission factors'!$B$59</f>
        <v>72.978999999999985</v>
      </c>
      <c r="M5610" s="98">
        <f>'Activity data'!I1131*'Emission factors'!$B$59</f>
        <v>81.161999999999992</v>
      </c>
      <c r="N5610" s="98">
        <f>'Activity data'!J1131*'Emission factors'!$B$59</f>
        <v>90.513999999999996</v>
      </c>
      <c r="O5610" s="98">
        <f>'Activity data'!K1131*'Emission factors'!$B$59</f>
        <v>97.861999999999995</v>
      </c>
      <c r="P5610" s="98">
        <f>'Activity data'!L1131*'Emission factors'!$B$59</f>
        <v>100.19999999999999</v>
      </c>
      <c r="Q5610" s="98">
        <f>'Activity data'!M1131*'Emission factors'!$B$59</f>
        <v>100.19999999999999</v>
      </c>
      <c r="R5610" s="98">
        <f>'Activity data'!N1131*'Emission factors'!$B$59</f>
        <v>102.87199999999999</v>
      </c>
      <c r="S5610" s="98">
        <f>'Activity data'!O1131*'Emission factors'!$B$59</f>
        <v>98.529999999999987</v>
      </c>
      <c r="T5610" s="98">
        <f>'Activity data'!P1131*'Emission factors'!$B$59</f>
        <v>100.53399999999999</v>
      </c>
      <c r="U5610" s="98">
        <f>'Activity data'!Q1131*'Emission factors'!$B$59</f>
        <v>86.171999999999997</v>
      </c>
    </row>
    <row r="5611" spans="1:21" x14ac:dyDescent="0.25">
      <c r="A5611" s="92" t="s">
        <v>11</v>
      </c>
      <c r="B5611" s="92" t="s">
        <v>58</v>
      </c>
      <c r="C5611" s="92" t="s">
        <v>59</v>
      </c>
      <c r="D5611" s="92" t="s">
        <v>60</v>
      </c>
      <c r="E5611" s="92" t="s">
        <v>70</v>
      </c>
      <c r="G5611" s="92" t="s">
        <v>97</v>
      </c>
      <c r="H5611" s="92" t="s">
        <v>31</v>
      </c>
      <c r="I5611" s="92" t="s">
        <v>204</v>
      </c>
      <c r="L5611" s="98">
        <f>'Activity data'!H1132*'Emission factors'!$B$59</f>
        <v>0</v>
      </c>
      <c r="M5611" s="98">
        <f>'Activity data'!I1132*'Emission factors'!$B$59</f>
        <v>0</v>
      </c>
      <c r="N5611" s="98">
        <f>'Activity data'!J1132*'Emission factors'!$B$59</f>
        <v>0</v>
      </c>
      <c r="O5611" s="98">
        <f>'Activity data'!K1132*'Emission factors'!$B$59</f>
        <v>0</v>
      </c>
      <c r="P5611" s="98">
        <f>'Activity data'!L1132*'Emission factors'!$B$59</f>
        <v>75.483999999999995</v>
      </c>
      <c r="Q5611" s="98">
        <f>'Activity data'!M1132*'Emission factors'!$B$59</f>
        <v>1295.9199999999998</v>
      </c>
      <c r="R5611" s="98">
        <f>'Activity data'!N1132*'Emission factors'!$B$59</f>
        <v>2097.8539999999998</v>
      </c>
      <c r="S5611" s="98">
        <f>'Activity data'!O1132*'Emission factors'!$B$59</f>
        <v>2748.1519999999996</v>
      </c>
      <c r="T5611" s="98">
        <f>'Activity data'!P1132*'Emission factors'!$B$59</f>
        <v>2843.3419999999996</v>
      </c>
      <c r="U5611" s="98">
        <f>'Activity data'!Q1132*'Emission factors'!$B$59</f>
        <v>3004.6639999999998</v>
      </c>
    </row>
    <row r="5612" spans="1:21" x14ac:dyDescent="0.25">
      <c r="A5612" s="92" t="s">
        <v>11</v>
      </c>
      <c r="B5612" s="92" t="s">
        <v>58</v>
      </c>
      <c r="C5612" s="92" t="s">
        <v>59</v>
      </c>
      <c r="D5612" s="92" t="s">
        <v>60</v>
      </c>
      <c r="E5612" s="92" t="s">
        <v>70</v>
      </c>
      <c r="G5612" s="92" t="s">
        <v>97</v>
      </c>
      <c r="H5612" s="92" t="s">
        <v>31</v>
      </c>
      <c r="I5612" s="92" t="s">
        <v>197</v>
      </c>
      <c r="L5612" s="98">
        <f>'Activity data'!H1133*'Emission factors'!$B$59</f>
        <v>5561.7679999999991</v>
      </c>
      <c r="M5612" s="98">
        <f>'Activity data'!I1133*'Emission factors'!$B$59</f>
        <v>5862.7019999999993</v>
      </c>
      <c r="N5612" s="98">
        <f>'Activity data'!J1133*'Emission factors'!$B$59</f>
        <v>6051.0779999999995</v>
      </c>
      <c r="O5612" s="98">
        <f>'Activity data'!K1133*'Emission factors'!$B$59</f>
        <v>6025.36</v>
      </c>
      <c r="P5612" s="98">
        <f>'Activity data'!L1133*'Emission factors'!$B$59</f>
        <v>5753.4839999999995</v>
      </c>
      <c r="Q5612" s="98">
        <f>'Activity data'!M1133*'Emission factors'!$B$59</f>
        <v>5743.1299999999992</v>
      </c>
      <c r="R5612" s="98">
        <f>'Activity data'!N1133*'Emission factors'!$B$59</f>
        <v>5501.9819999999991</v>
      </c>
      <c r="S5612" s="98">
        <f>'Activity data'!O1133*'Emission factors'!$B$59</f>
        <v>5246.4719999999998</v>
      </c>
      <c r="T5612" s="98">
        <f>'Activity data'!P1133*'Emission factors'!$B$59</f>
        <v>5223.4259999999995</v>
      </c>
      <c r="U5612" s="98">
        <f>'Activity data'!Q1133*'Emission factors'!$B$59</f>
        <v>5346.6719999999996</v>
      </c>
    </row>
    <row r="5613" spans="1:21" x14ac:dyDescent="0.25">
      <c r="A5613" s="92" t="s">
        <v>11</v>
      </c>
      <c r="B5613" s="92" t="s">
        <v>58</v>
      </c>
      <c r="C5613" s="92" t="s">
        <v>59</v>
      </c>
      <c r="D5613" s="92" t="s">
        <v>60</v>
      </c>
      <c r="E5613" s="92" t="s">
        <v>70</v>
      </c>
      <c r="G5613" s="92" t="s">
        <v>97</v>
      </c>
      <c r="H5613" s="92" t="s">
        <v>31</v>
      </c>
      <c r="I5613" s="92" t="s">
        <v>196</v>
      </c>
      <c r="L5613" s="98">
        <f>'Activity data'!H1134*'Emission factors'!$B$59</f>
        <v>0</v>
      </c>
      <c r="M5613" s="98">
        <f>'Activity data'!I1134*'Emission factors'!$B$59</f>
        <v>0</v>
      </c>
      <c r="N5613" s="98">
        <f>'Activity data'!J1134*'Emission factors'!$B$59</f>
        <v>0</v>
      </c>
      <c r="O5613" s="98">
        <f>'Activity data'!K1134*'Emission factors'!$B$59</f>
        <v>0</v>
      </c>
      <c r="P5613" s="98">
        <f>'Activity data'!L1134*'Emission factors'!$B$59</f>
        <v>0</v>
      </c>
      <c r="Q5613" s="98">
        <f>'Activity data'!M1134*'Emission factors'!$B$59</f>
        <v>0</v>
      </c>
      <c r="R5613" s="98">
        <f>'Activity data'!N1134*'Emission factors'!$B$59</f>
        <v>13.203019999999999</v>
      </c>
      <c r="S5613" s="98">
        <f>'Activity data'!O1134*'Emission factors'!$B$59</f>
        <v>30.350579999999994</v>
      </c>
      <c r="T5613" s="98">
        <f>'Activity data'!P1134*'Emission factors'!$B$59</f>
        <v>58.43663999999999</v>
      </c>
      <c r="U5613" s="98">
        <f>'Activity data'!Q1134*'Emission factors'!$B$59</f>
        <v>45.357199999999999</v>
      </c>
    </row>
    <row r="5614" spans="1:21" x14ac:dyDescent="0.25">
      <c r="A5614" s="92" t="s">
        <v>11</v>
      </c>
      <c r="B5614" s="92" t="s">
        <v>58</v>
      </c>
      <c r="C5614" s="92" t="s">
        <v>59</v>
      </c>
      <c r="D5614" s="92" t="s">
        <v>60</v>
      </c>
      <c r="E5614" s="92" t="s">
        <v>70</v>
      </c>
      <c r="G5614" s="92" t="s">
        <v>97</v>
      </c>
      <c r="H5614" s="92" t="s">
        <v>31</v>
      </c>
      <c r="I5614" s="92" t="s">
        <v>205</v>
      </c>
      <c r="L5614" s="98">
        <f>'Activity data'!H1135*'Emission factors'!$B$59</f>
        <v>0</v>
      </c>
      <c r="M5614" s="98">
        <f>'Activity data'!I1135*'Emission factors'!$B$59</f>
        <v>0</v>
      </c>
      <c r="N5614" s="98">
        <f>'Activity data'!J1135*'Emission factors'!$B$59</f>
        <v>0</v>
      </c>
      <c r="O5614" s="98">
        <f>'Activity data'!K1135*'Emission factors'!$B$59</f>
        <v>0</v>
      </c>
      <c r="P5614" s="98">
        <f>'Activity data'!L1135*'Emission factors'!$B$59</f>
        <v>0</v>
      </c>
      <c r="Q5614" s="98">
        <f>'Activity data'!M1135*'Emission factors'!$B$59</f>
        <v>0</v>
      </c>
      <c r="R5614" s="98">
        <f>'Activity data'!N1135*'Emission factors'!$B$59</f>
        <v>0</v>
      </c>
      <c r="S5614" s="98">
        <f>'Activity data'!O1135*'Emission factors'!$B$59</f>
        <v>10.116859999999999</v>
      </c>
      <c r="T5614" s="98">
        <f>'Activity data'!P1135*'Emission factors'!$B$59</f>
        <v>58.43663999999999</v>
      </c>
      <c r="U5614" s="98">
        <f>'Activity data'!Q1135*'Emission factors'!$B$59</f>
        <v>81.642959999999988</v>
      </c>
    </row>
    <row r="5615" spans="1:21" x14ac:dyDescent="0.25">
      <c r="A5615" s="92" t="s">
        <v>11</v>
      </c>
      <c r="B5615" s="92" t="s">
        <v>58</v>
      </c>
      <c r="C5615" s="92" t="s">
        <v>59</v>
      </c>
      <c r="D5615" s="92" t="s">
        <v>60</v>
      </c>
      <c r="E5615" s="92" t="s">
        <v>70</v>
      </c>
      <c r="G5615" s="92" t="s">
        <v>97</v>
      </c>
      <c r="H5615" s="92" t="s">
        <v>74</v>
      </c>
      <c r="I5615" s="92" t="s">
        <v>201</v>
      </c>
      <c r="J5615" s="92" t="s">
        <v>59</v>
      </c>
      <c r="L5615" s="107">
        <v>0</v>
      </c>
      <c r="M5615" s="107">
        <v>0</v>
      </c>
      <c r="N5615" s="107">
        <v>0</v>
      </c>
      <c r="O5615" s="107">
        <v>0</v>
      </c>
      <c r="P5615" s="107">
        <v>0</v>
      </c>
      <c r="Q5615" s="107">
        <v>0</v>
      </c>
      <c r="R5615" s="107">
        <v>0</v>
      </c>
      <c r="S5615" s="107">
        <v>0</v>
      </c>
      <c r="T5615" s="107">
        <v>0</v>
      </c>
      <c r="U5615" s="107">
        <v>0</v>
      </c>
    </row>
    <row r="5616" spans="1:21" x14ac:dyDescent="0.25">
      <c r="A5616" s="92" t="s">
        <v>11</v>
      </c>
      <c r="B5616" s="92" t="s">
        <v>58</v>
      </c>
      <c r="C5616" s="92" t="s">
        <v>59</v>
      </c>
      <c r="D5616" s="92" t="s">
        <v>60</v>
      </c>
      <c r="E5616" s="92" t="s">
        <v>70</v>
      </c>
      <c r="G5616" s="92" t="s">
        <v>97</v>
      </c>
      <c r="H5616" s="92" t="s">
        <v>74</v>
      </c>
      <c r="I5616" s="92" t="s">
        <v>192</v>
      </c>
      <c r="L5616" s="107">
        <v>0</v>
      </c>
      <c r="M5616" s="107">
        <v>0</v>
      </c>
      <c r="N5616" s="107">
        <v>0</v>
      </c>
      <c r="O5616" s="107">
        <v>0</v>
      </c>
      <c r="P5616" s="107">
        <v>0</v>
      </c>
      <c r="Q5616" s="107">
        <v>0</v>
      </c>
      <c r="R5616" s="107">
        <v>0</v>
      </c>
      <c r="S5616" s="107">
        <v>0</v>
      </c>
      <c r="T5616" s="107">
        <v>0</v>
      </c>
      <c r="U5616" s="107">
        <v>0</v>
      </c>
    </row>
    <row r="5617" spans="1:21" x14ac:dyDescent="0.25">
      <c r="A5617" s="92" t="s">
        <v>11</v>
      </c>
      <c r="B5617" s="92" t="s">
        <v>58</v>
      </c>
      <c r="C5617" s="92" t="s">
        <v>59</v>
      </c>
      <c r="D5617" s="92" t="s">
        <v>60</v>
      </c>
      <c r="E5617" s="92" t="s">
        <v>70</v>
      </c>
      <c r="G5617" s="92" t="s">
        <v>97</v>
      </c>
      <c r="H5617" s="92" t="s">
        <v>74</v>
      </c>
      <c r="I5617" s="92" t="s">
        <v>191</v>
      </c>
      <c r="L5617" s="107">
        <v>0</v>
      </c>
      <c r="M5617" s="107">
        <v>0</v>
      </c>
      <c r="N5617" s="107">
        <v>0</v>
      </c>
      <c r="O5617" s="107">
        <v>0</v>
      </c>
      <c r="P5617" s="107">
        <v>0</v>
      </c>
      <c r="Q5617" s="107">
        <v>0</v>
      </c>
      <c r="R5617" s="107">
        <v>0</v>
      </c>
      <c r="S5617" s="107">
        <v>0</v>
      </c>
      <c r="T5617" s="107">
        <v>0</v>
      </c>
      <c r="U5617" s="107">
        <v>0</v>
      </c>
    </row>
    <row r="5618" spans="1:21" x14ac:dyDescent="0.25">
      <c r="A5618" s="92" t="s">
        <v>11</v>
      </c>
      <c r="B5618" s="92" t="s">
        <v>58</v>
      </c>
      <c r="C5618" s="92" t="s">
        <v>59</v>
      </c>
      <c r="D5618" s="92" t="s">
        <v>60</v>
      </c>
      <c r="E5618" s="92" t="s">
        <v>70</v>
      </c>
      <c r="G5618" s="92" t="s">
        <v>97</v>
      </c>
      <c r="H5618" s="92" t="s">
        <v>74</v>
      </c>
      <c r="I5618" s="92" t="s">
        <v>202</v>
      </c>
      <c r="L5618" s="107">
        <v>0</v>
      </c>
      <c r="M5618" s="107">
        <v>0</v>
      </c>
      <c r="N5618" s="107">
        <v>0</v>
      </c>
      <c r="O5618" s="107">
        <v>0</v>
      </c>
      <c r="P5618" s="107">
        <v>0</v>
      </c>
      <c r="Q5618" s="107">
        <v>0</v>
      </c>
      <c r="R5618" s="107">
        <v>0</v>
      </c>
      <c r="S5618" s="107">
        <v>0</v>
      </c>
      <c r="T5618" s="107">
        <v>0</v>
      </c>
      <c r="U5618" s="107">
        <v>0</v>
      </c>
    </row>
    <row r="5619" spans="1:21" x14ac:dyDescent="0.25">
      <c r="A5619" s="92" t="s">
        <v>11</v>
      </c>
      <c r="B5619" s="92" t="s">
        <v>58</v>
      </c>
      <c r="C5619" s="92" t="s">
        <v>59</v>
      </c>
      <c r="D5619" s="92" t="s">
        <v>60</v>
      </c>
      <c r="E5619" s="92" t="s">
        <v>70</v>
      </c>
      <c r="G5619" s="92" t="s">
        <v>97</v>
      </c>
      <c r="H5619" s="92" t="s">
        <v>74</v>
      </c>
      <c r="I5619" s="92" t="s">
        <v>203</v>
      </c>
      <c r="L5619" s="107">
        <v>0</v>
      </c>
      <c r="M5619" s="107">
        <v>0</v>
      </c>
      <c r="N5619" s="107">
        <v>0</v>
      </c>
      <c r="O5619" s="107">
        <v>0</v>
      </c>
      <c r="P5619" s="107">
        <v>0</v>
      </c>
      <c r="Q5619" s="107">
        <v>0</v>
      </c>
      <c r="R5619" s="107">
        <v>0</v>
      </c>
      <c r="S5619" s="107">
        <v>0</v>
      </c>
      <c r="T5619" s="107">
        <v>0</v>
      </c>
      <c r="U5619" s="107">
        <v>0</v>
      </c>
    </row>
    <row r="5620" spans="1:21" x14ac:dyDescent="0.25">
      <c r="A5620" s="92" t="s">
        <v>11</v>
      </c>
      <c r="B5620" s="92" t="s">
        <v>58</v>
      </c>
      <c r="C5620" s="92" t="s">
        <v>59</v>
      </c>
      <c r="D5620" s="92" t="s">
        <v>60</v>
      </c>
      <c r="E5620" s="92" t="s">
        <v>70</v>
      </c>
      <c r="G5620" s="92" t="s">
        <v>97</v>
      </c>
      <c r="H5620" s="92" t="s">
        <v>74</v>
      </c>
      <c r="I5620" s="92" t="s">
        <v>204</v>
      </c>
      <c r="L5620" s="107">
        <v>0</v>
      </c>
      <c r="M5620" s="107">
        <v>0</v>
      </c>
      <c r="N5620" s="107">
        <v>0</v>
      </c>
      <c r="O5620" s="107">
        <v>0</v>
      </c>
      <c r="P5620" s="107">
        <v>0</v>
      </c>
      <c r="Q5620" s="107">
        <v>0</v>
      </c>
      <c r="R5620" s="107">
        <v>0</v>
      </c>
      <c r="S5620" s="107">
        <v>0</v>
      </c>
      <c r="T5620" s="107">
        <v>0</v>
      </c>
      <c r="U5620" s="107">
        <v>0</v>
      </c>
    </row>
    <row r="5621" spans="1:21" x14ac:dyDescent="0.25">
      <c r="A5621" s="92" t="s">
        <v>11</v>
      </c>
      <c r="B5621" s="92" t="s">
        <v>58</v>
      </c>
      <c r="C5621" s="92" t="s">
        <v>59</v>
      </c>
      <c r="D5621" s="92" t="s">
        <v>60</v>
      </c>
      <c r="E5621" s="92" t="s">
        <v>70</v>
      </c>
      <c r="G5621" s="92" t="s">
        <v>97</v>
      </c>
      <c r="H5621" s="92" t="s">
        <v>74</v>
      </c>
      <c r="I5621" s="92" t="s">
        <v>197</v>
      </c>
      <c r="L5621" s="107">
        <v>0</v>
      </c>
      <c r="M5621" s="107">
        <v>0</v>
      </c>
      <c r="N5621" s="107">
        <v>0</v>
      </c>
      <c r="O5621" s="107">
        <v>0</v>
      </c>
      <c r="P5621" s="107">
        <v>0</v>
      </c>
      <c r="Q5621" s="107">
        <v>0</v>
      </c>
      <c r="R5621" s="107">
        <v>0</v>
      </c>
      <c r="S5621" s="107">
        <v>0</v>
      </c>
      <c r="T5621" s="107">
        <v>0</v>
      </c>
      <c r="U5621" s="107">
        <v>0</v>
      </c>
    </row>
    <row r="5622" spans="1:21" x14ac:dyDescent="0.25">
      <c r="A5622" s="92" t="s">
        <v>11</v>
      </c>
      <c r="B5622" s="92" t="s">
        <v>58</v>
      </c>
      <c r="C5622" s="92" t="s">
        <v>59</v>
      </c>
      <c r="D5622" s="92" t="s">
        <v>60</v>
      </c>
      <c r="E5622" s="92" t="s">
        <v>70</v>
      </c>
      <c r="G5622" s="92" t="s">
        <v>97</v>
      </c>
      <c r="H5622" s="92" t="s">
        <v>74</v>
      </c>
      <c r="I5622" s="92" t="s">
        <v>196</v>
      </c>
      <c r="L5622" s="107">
        <v>0</v>
      </c>
      <c r="M5622" s="107">
        <v>0</v>
      </c>
      <c r="N5622" s="107">
        <v>0</v>
      </c>
      <c r="O5622" s="107">
        <v>0</v>
      </c>
      <c r="P5622" s="107">
        <v>0</v>
      </c>
      <c r="Q5622" s="107">
        <v>0</v>
      </c>
      <c r="R5622" s="107">
        <v>0</v>
      </c>
      <c r="S5622" s="107">
        <v>0</v>
      </c>
      <c r="T5622" s="107">
        <v>0</v>
      </c>
      <c r="U5622" s="107">
        <v>0</v>
      </c>
    </row>
    <row r="5623" spans="1:21" x14ac:dyDescent="0.25">
      <c r="A5623" s="92" t="s">
        <v>11</v>
      </c>
      <c r="B5623" s="92" t="s">
        <v>58</v>
      </c>
      <c r="C5623" s="92" t="s">
        <v>59</v>
      </c>
      <c r="D5623" s="92" t="s">
        <v>60</v>
      </c>
      <c r="E5623" s="92" t="s">
        <v>70</v>
      </c>
      <c r="G5623" s="92" t="s">
        <v>97</v>
      </c>
      <c r="H5623" s="92" t="s">
        <v>74</v>
      </c>
      <c r="I5623" s="92" t="s">
        <v>205</v>
      </c>
      <c r="L5623" s="107">
        <v>0</v>
      </c>
      <c r="M5623" s="107">
        <v>0</v>
      </c>
      <c r="N5623" s="107">
        <v>0</v>
      </c>
      <c r="O5623" s="107">
        <v>0</v>
      </c>
      <c r="P5623" s="107">
        <v>0</v>
      </c>
      <c r="Q5623" s="107">
        <v>0</v>
      </c>
      <c r="R5623" s="107">
        <v>0</v>
      </c>
      <c r="S5623" s="107">
        <v>0</v>
      </c>
      <c r="T5623" s="107">
        <v>0</v>
      </c>
      <c r="U5623" s="107">
        <v>0</v>
      </c>
    </row>
    <row r="5624" spans="1:21" x14ac:dyDescent="0.25">
      <c r="A5624" s="92" t="s">
        <v>11</v>
      </c>
      <c r="B5624" s="92" t="s">
        <v>58</v>
      </c>
      <c r="C5624" s="92" t="s">
        <v>59</v>
      </c>
      <c r="D5624" s="92" t="s">
        <v>60</v>
      </c>
      <c r="E5624" s="92" t="s">
        <v>70</v>
      </c>
      <c r="G5624" s="92" t="s">
        <v>97</v>
      </c>
      <c r="H5624" s="92" t="s">
        <v>94</v>
      </c>
      <c r="I5624" s="92" t="s">
        <v>201</v>
      </c>
      <c r="J5624" s="92" t="s">
        <v>59</v>
      </c>
      <c r="L5624" s="98">
        <f>L5606*'Emission factors'!$H$16</f>
        <v>74144.993999999992</v>
      </c>
      <c r="M5624" s="98">
        <f>M5606*'Emission factors'!$H$16</f>
        <v>76464.874499999991</v>
      </c>
      <c r="N5624" s="98">
        <f>N5606*'Emission factors'!$H$16</f>
        <v>77013.72</v>
      </c>
      <c r="O5624" s="98">
        <f>O5606*'Emission factors'!$H$16</f>
        <v>74285.27399999999</v>
      </c>
      <c r="P5624" s="98">
        <f>P5606*'Emission factors'!$H$16</f>
        <v>73078.865999999995</v>
      </c>
      <c r="Q5624" s="98">
        <f>Q5606*'Emission factors'!$H$16</f>
        <v>72363.437999999995</v>
      </c>
      <c r="R5624" s="98">
        <f>R5606*'Emission factors'!$H$16</f>
        <v>68516.048579999988</v>
      </c>
      <c r="S5624" s="98">
        <f>S5606*'Emission factors'!$H$16</f>
        <v>58369.38575999999</v>
      </c>
      <c r="T5624" s="98">
        <f>T5606*'Emission factors'!$H$16</f>
        <v>54674.691119999989</v>
      </c>
      <c r="U5624" s="98">
        <f>U5606*'Emission factors'!$H$16</f>
        <v>49699.520639999995</v>
      </c>
    </row>
    <row r="5625" spans="1:21" x14ac:dyDescent="0.25">
      <c r="A5625" s="92" t="s">
        <v>11</v>
      </c>
      <c r="B5625" s="92" t="s">
        <v>58</v>
      </c>
      <c r="C5625" s="92" t="s">
        <v>59</v>
      </c>
      <c r="D5625" s="92" t="s">
        <v>60</v>
      </c>
      <c r="E5625" s="92" t="s">
        <v>70</v>
      </c>
      <c r="G5625" s="92" t="s">
        <v>97</v>
      </c>
      <c r="H5625" s="92" t="s">
        <v>94</v>
      </c>
      <c r="I5625" s="92" t="s">
        <v>192</v>
      </c>
      <c r="L5625" s="98">
        <f>L5607*'Emission factors'!$H$16</f>
        <v>31782.187499999996</v>
      </c>
      <c r="M5625" s="98">
        <f>M5607*'Emission factors'!$H$16</f>
        <v>30991.358999999997</v>
      </c>
      <c r="N5625" s="98">
        <f>N5607*'Emission factors'!$H$16</f>
        <v>30069.018</v>
      </c>
      <c r="O5625" s="98">
        <f>O5607*'Emission factors'!$H$16</f>
        <v>32867.603999999992</v>
      </c>
      <c r="P5625" s="98">
        <f>P5607*'Emission factors'!$H$16</f>
        <v>32853.576000000001</v>
      </c>
      <c r="Q5625" s="98">
        <f>Q5607*'Emission factors'!$H$16</f>
        <v>32601.071999999996</v>
      </c>
      <c r="R5625" s="98">
        <f>R5607*'Emission factors'!$H$16</f>
        <v>35091.041999999994</v>
      </c>
      <c r="S5625" s="98">
        <f>S5607*'Emission factors'!$H$16</f>
        <v>34705.271999999997</v>
      </c>
      <c r="T5625" s="98">
        <f>T5607*'Emission factors'!$H$16</f>
        <v>34151.165999999997</v>
      </c>
      <c r="U5625" s="98">
        <f>U5607*'Emission factors'!$H$16</f>
        <v>31506.887999999995</v>
      </c>
    </row>
    <row r="5626" spans="1:21" x14ac:dyDescent="0.25">
      <c r="A5626" s="92" t="s">
        <v>11</v>
      </c>
      <c r="B5626" s="92" t="s">
        <v>58</v>
      </c>
      <c r="C5626" s="92" t="s">
        <v>59</v>
      </c>
      <c r="D5626" s="92" t="s">
        <v>60</v>
      </c>
      <c r="E5626" s="92" t="s">
        <v>70</v>
      </c>
      <c r="G5626" s="92" t="s">
        <v>97</v>
      </c>
      <c r="H5626" s="92" t="s">
        <v>94</v>
      </c>
      <c r="I5626" s="92" t="s">
        <v>191</v>
      </c>
      <c r="L5626" s="98">
        <f>L5608*'Emission factors'!$H$16</f>
        <v>692.63249999999994</v>
      </c>
      <c r="M5626" s="98">
        <f>M5608*'Emission factors'!$H$16</f>
        <v>755.75849999999991</v>
      </c>
      <c r="N5626" s="98">
        <f>N5608*'Emission factors'!$H$16</f>
        <v>736.4699999999998</v>
      </c>
      <c r="O5626" s="98">
        <f>O5608*'Emission factors'!$H$16</f>
        <v>673.34399999999982</v>
      </c>
      <c r="P5626" s="98">
        <f>P5608*'Emission factors'!$H$16</f>
        <v>890.77799999999979</v>
      </c>
      <c r="Q5626" s="98">
        <f>Q5608*'Emission factors'!$H$16</f>
        <v>855.70799999999997</v>
      </c>
      <c r="R5626" s="98">
        <f>R5608*'Emission factors'!$H$16</f>
        <v>820.63799999999992</v>
      </c>
      <c r="S5626" s="98">
        <f>S5608*'Emission factors'!$H$16</f>
        <v>827.65199999999993</v>
      </c>
      <c r="T5626" s="98">
        <f>T5608*'Emission factors'!$H$16</f>
        <v>813.6239999999998</v>
      </c>
      <c r="U5626" s="98">
        <f>U5608*'Emission factors'!$H$16</f>
        <v>589.17599999999993</v>
      </c>
    </row>
    <row r="5627" spans="1:21" x14ac:dyDescent="0.25">
      <c r="A5627" s="92" t="s">
        <v>11</v>
      </c>
      <c r="B5627" s="92" t="s">
        <v>58</v>
      </c>
      <c r="C5627" s="92" t="s">
        <v>59</v>
      </c>
      <c r="D5627" s="92" t="s">
        <v>60</v>
      </c>
      <c r="E5627" s="92" t="s">
        <v>70</v>
      </c>
      <c r="G5627" s="92" t="s">
        <v>97</v>
      </c>
      <c r="H5627" s="92" t="s">
        <v>94</v>
      </c>
      <c r="I5627" s="92" t="s">
        <v>202</v>
      </c>
      <c r="L5627" s="98">
        <f>L5609*'Emission factors'!$H$16</f>
        <v>2710.9109999999996</v>
      </c>
      <c r="M5627" s="98">
        <f>M5609*'Emission factors'!$H$16</f>
        <v>2532.0539999999996</v>
      </c>
      <c r="N5627" s="98">
        <f>N5609*'Emission factors'!$H$16</f>
        <v>2181.3539999999998</v>
      </c>
      <c r="O5627" s="98">
        <f>O5609*'Emission factors'!$H$16</f>
        <v>1935.8639999999996</v>
      </c>
      <c r="P5627" s="98">
        <f>P5609*'Emission factors'!$H$16</f>
        <v>1725.4439999999997</v>
      </c>
      <c r="Q5627" s="98">
        <f>Q5609*'Emission factors'!$H$16</f>
        <v>1578.1499999999999</v>
      </c>
      <c r="R5627" s="98">
        <f>R5609*'Emission factors'!$H$16</f>
        <v>1753.4999999999998</v>
      </c>
      <c r="S5627" s="98">
        <f>S5609*'Emission factors'!$H$16</f>
        <v>1704.4019999999998</v>
      </c>
      <c r="T5627" s="98">
        <f>T5609*'Emission factors'!$H$16</f>
        <v>1578.1499999999999</v>
      </c>
      <c r="U5627" s="98">
        <f>U5609*'Emission factors'!$H$16</f>
        <v>1662.3179999999998</v>
      </c>
    </row>
    <row r="5628" spans="1:21" x14ac:dyDescent="0.25">
      <c r="A5628" s="92" t="s">
        <v>11</v>
      </c>
      <c r="B5628" s="92" t="s">
        <v>58</v>
      </c>
      <c r="C5628" s="92" t="s">
        <v>59</v>
      </c>
      <c r="D5628" s="92" t="s">
        <v>60</v>
      </c>
      <c r="E5628" s="92" t="s">
        <v>70</v>
      </c>
      <c r="G5628" s="92" t="s">
        <v>97</v>
      </c>
      <c r="H5628" s="92" t="s">
        <v>94</v>
      </c>
      <c r="I5628" s="92" t="s">
        <v>203</v>
      </c>
      <c r="L5628" s="98">
        <f>L5610*'Emission factors'!$H$16</f>
        <v>1532.5589999999997</v>
      </c>
      <c r="M5628" s="98">
        <f>M5610*'Emission factors'!$H$16</f>
        <v>1704.4019999999998</v>
      </c>
      <c r="N5628" s="98">
        <f>N5610*'Emission factors'!$H$16</f>
        <v>1900.7939999999999</v>
      </c>
      <c r="O5628" s="98">
        <f>O5610*'Emission factors'!$H$16</f>
        <v>2055.1019999999999</v>
      </c>
      <c r="P5628" s="98">
        <f>P5610*'Emission factors'!$H$16</f>
        <v>2104.1999999999998</v>
      </c>
      <c r="Q5628" s="98">
        <f>Q5610*'Emission factors'!$H$16</f>
        <v>2104.1999999999998</v>
      </c>
      <c r="R5628" s="98">
        <f>R5610*'Emission factors'!$H$16</f>
        <v>2160.3119999999999</v>
      </c>
      <c r="S5628" s="98">
        <f>S5610*'Emission factors'!$H$16</f>
        <v>2069.1299999999997</v>
      </c>
      <c r="T5628" s="98">
        <f>T5610*'Emission factors'!$H$16</f>
        <v>2111.2139999999999</v>
      </c>
      <c r="U5628" s="98">
        <f>U5610*'Emission factors'!$H$16</f>
        <v>1809.6119999999999</v>
      </c>
    </row>
    <row r="5629" spans="1:21" x14ac:dyDescent="0.25">
      <c r="A5629" s="92" t="s">
        <v>11</v>
      </c>
      <c r="B5629" s="92" t="s">
        <v>58</v>
      </c>
      <c r="C5629" s="92" t="s">
        <v>59</v>
      </c>
      <c r="D5629" s="92" t="s">
        <v>60</v>
      </c>
      <c r="E5629" s="92" t="s">
        <v>70</v>
      </c>
      <c r="G5629" s="92" t="s">
        <v>97</v>
      </c>
      <c r="H5629" s="92" t="s">
        <v>94</v>
      </c>
      <c r="I5629" s="92" t="s">
        <v>204</v>
      </c>
      <c r="L5629" s="98">
        <f>L5611*'Emission factors'!$H$16</f>
        <v>0</v>
      </c>
      <c r="M5629" s="98">
        <f>M5611*'Emission factors'!$H$16</f>
        <v>0</v>
      </c>
      <c r="N5629" s="98">
        <f>N5611*'Emission factors'!$H$16</f>
        <v>0</v>
      </c>
      <c r="O5629" s="98">
        <f>O5611*'Emission factors'!$H$16</f>
        <v>0</v>
      </c>
      <c r="P5629" s="98">
        <f>P5611*'Emission factors'!$H$16</f>
        <v>1585.164</v>
      </c>
      <c r="Q5629" s="98">
        <f>Q5611*'Emission factors'!$H$16</f>
        <v>27214.319999999996</v>
      </c>
      <c r="R5629" s="98">
        <f>R5611*'Emission factors'!$H$16</f>
        <v>44054.933999999994</v>
      </c>
      <c r="S5629" s="98">
        <f>S5611*'Emission factors'!$H$16</f>
        <v>57711.191999999988</v>
      </c>
      <c r="T5629" s="98">
        <f>T5611*'Emission factors'!$H$16</f>
        <v>59710.181999999993</v>
      </c>
      <c r="U5629" s="98">
        <f>U5611*'Emission factors'!$H$16</f>
        <v>63097.943999999996</v>
      </c>
    </row>
    <row r="5630" spans="1:21" x14ac:dyDescent="0.25">
      <c r="A5630" s="92" t="s">
        <v>11</v>
      </c>
      <c r="B5630" s="92" t="s">
        <v>58</v>
      </c>
      <c r="C5630" s="92" t="s">
        <v>59</v>
      </c>
      <c r="D5630" s="92" t="s">
        <v>60</v>
      </c>
      <c r="E5630" s="92" t="s">
        <v>70</v>
      </c>
      <c r="G5630" s="92" t="s">
        <v>97</v>
      </c>
      <c r="H5630" s="92" t="s">
        <v>94</v>
      </c>
      <c r="I5630" s="92" t="s">
        <v>197</v>
      </c>
      <c r="L5630" s="98">
        <f>L5612*'Emission factors'!$H$16</f>
        <v>116797.12799999998</v>
      </c>
      <c r="M5630" s="98">
        <f>M5612*'Emission factors'!$H$16</f>
        <v>123116.74199999998</v>
      </c>
      <c r="N5630" s="98">
        <f>N5612*'Emission factors'!$H$16</f>
        <v>127072.63799999999</v>
      </c>
      <c r="O5630" s="98">
        <f>O5612*'Emission factors'!$H$16</f>
        <v>126532.56</v>
      </c>
      <c r="P5630" s="98">
        <f>P5612*'Emission factors'!$H$16</f>
        <v>120823.16399999999</v>
      </c>
      <c r="Q5630" s="98">
        <f>Q5612*'Emission factors'!$H$16</f>
        <v>120605.72999999998</v>
      </c>
      <c r="R5630" s="98">
        <f>R5612*'Emission factors'!$H$16</f>
        <v>115541.62199999997</v>
      </c>
      <c r="S5630" s="98">
        <f>S5612*'Emission factors'!$H$16</f>
        <v>110175.912</v>
      </c>
      <c r="T5630" s="98">
        <f>T5612*'Emission factors'!$H$16</f>
        <v>109691.946</v>
      </c>
      <c r="U5630" s="98">
        <f>U5612*'Emission factors'!$H$16</f>
        <v>112280.11199999999</v>
      </c>
    </row>
    <row r="5631" spans="1:21" x14ac:dyDescent="0.25">
      <c r="A5631" s="92" t="s">
        <v>11</v>
      </c>
      <c r="B5631" s="92" t="s">
        <v>58</v>
      </c>
      <c r="C5631" s="92" t="s">
        <v>59</v>
      </c>
      <c r="D5631" s="92" t="s">
        <v>60</v>
      </c>
      <c r="E5631" s="92" t="s">
        <v>70</v>
      </c>
      <c r="G5631" s="92" t="s">
        <v>97</v>
      </c>
      <c r="H5631" s="92" t="s">
        <v>94</v>
      </c>
      <c r="I5631" s="92" t="s">
        <v>196</v>
      </c>
      <c r="L5631" s="98">
        <f>L5613*'Emission factors'!$H$16</f>
        <v>0</v>
      </c>
      <c r="M5631" s="98">
        <f>M5613*'Emission factors'!$H$16</f>
        <v>0</v>
      </c>
      <c r="N5631" s="98">
        <f>N5613*'Emission factors'!$H$16</f>
        <v>0</v>
      </c>
      <c r="O5631" s="98">
        <f>O5613*'Emission factors'!$H$16</f>
        <v>0</v>
      </c>
      <c r="P5631" s="98">
        <f>P5613*'Emission factors'!$H$16</f>
        <v>0</v>
      </c>
      <c r="Q5631" s="98">
        <f>Q5613*'Emission factors'!$H$16</f>
        <v>0</v>
      </c>
      <c r="R5631" s="98">
        <f>R5613*'Emission factors'!$H$16</f>
        <v>277.26342</v>
      </c>
      <c r="S5631" s="98">
        <f>S5613*'Emission factors'!$H$16</f>
        <v>637.36217999999985</v>
      </c>
      <c r="T5631" s="98">
        <f>T5613*'Emission factors'!$H$16</f>
        <v>1227.1694399999999</v>
      </c>
      <c r="U5631" s="98">
        <f>U5613*'Emission factors'!$H$16</f>
        <v>952.50119999999993</v>
      </c>
    </row>
    <row r="5632" spans="1:21" x14ac:dyDescent="0.25">
      <c r="A5632" s="92" t="s">
        <v>11</v>
      </c>
      <c r="B5632" s="92" t="s">
        <v>58</v>
      </c>
      <c r="C5632" s="92" t="s">
        <v>59</v>
      </c>
      <c r="D5632" s="92" t="s">
        <v>60</v>
      </c>
      <c r="E5632" s="92" t="s">
        <v>70</v>
      </c>
      <c r="G5632" s="92" t="s">
        <v>97</v>
      </c>
      <c r="H5632" s="92" t="s">
        <v>94</v>
      </c>
      <c r="I5632" s="92" t="s">
        <v>205</v>
      </c>
      <c r="L5632" s="98">
        <f>L5614*'Emission factors'!$H$16</f>
        <v>0</v>
      </c>
      <c r="M5632" s="98">
        <f>M5614*'Emission factors'!$H$16</f>
        <v>0</v>
      </c>
      <c r="N5632" s="98">
        <f>N5614*'Emission factors'!$H$16</f>
        <v>0</v>
      </c>
      <c r="O5632" s="98">
        <f>O5614*'Emission factors'!$H$16</f>
        <v>0</v>
      </c>
      <c r="P5632" s="98">
        <f>P5614*'Emission factors'!$H$16</f>
        <v>0</v>
      </c>
      <c r="Q5632" s="98">
        <f>Q5614*'Emission factors'!$H$16</f>
        <v>0</v>
      </c>
      <c r="R5632" s="98">
        <f>R5614*'Emission factors'!$H$16</f>
        <v>0</v>
      </c>
      <c r="S5632" s="98">
        <f>S5614*'Emission factors'!$H$16</f>
        <v>212.45405999999997</v>
      </c>
      <c r="T5632" s="98">
        <f>T5614*'Emission factors'!$H$16</f>
        <v>1227.1694399999999</v>
      </c>
      <c r="U5632" s="98">
        <f>U5614*'Emission factors'!$H$16</f>
        <v>1714.5021599999998</v>
      </c>
    </row>
    <row r="5633" spans="1:21" x14ac:dyDescent="0.25">
      <c r="A5633" s="92" t="s">
        <v>11</v>
      </c>
      <c r="B5633" s="92" t="s">
        <v>58</v>
      </c>
      <c r="C5633" s="92" t="s">
        <v>59</v>
      </c>
      <c r="D5633" s="92" t="s">
        <v>60</v>
      </c>
      <c r="E5633" s="92" t="s">
        <v>70</v>
      </c>
      <c r="G5633" s="92" t="s">
        <v>97</v>
      </c>
      <c r="H5633" s="92" t="s">
        <v>93</v>
      </c>
      <c r="I5633" s="92" t="s">
        <v>201</v>
      </c>
      <c r="J5633" s="92" t="s">
        <v>59</v>
      </c>
      <c r="L5633" s="98">
        <f>L5606*'Emission factors'!$I$16</f>
        <v>17653.569999999996</v>
      </c>
      <c r="M5633" s="98">
        <f>M5606*'Emission factors'!$I$16</f>
        <v>18205.922499999997</v>
      </c>
      <c r="N5633" s="98">
        <f>N5606*'Emission factors'!$I$16</f>
        <v>18336.599999999999</v>
      </c>
      <c r="O5633" s="98">
        <f>O5606*'Emission factors'!$I$16</f>
        <v>17686.969999999998</v>
      </c>
      <c r="P5633" s="98">
        <f>P5606*'Emission factors'!$I$16</f>
        <v>17399.729999999996</v>
      </c>
      <c r="Q5633" s="98">
        <f>Q5606*'Emission factors'!$I$16</f>
        <v>17229.39</v>
      </c>
      <c r="R5633" s="98">
        <f>R5606*'Emission factors'!$I$16</f>
        <v>16313.344899999996</v>
      </c>
      <c r="S5633" s="98">
        <f>S5606*'Emission factors'!$I$16</f>
        <v>13897.472799999998</v>
      </c>
      <c r="T5633" s="98">
        <f>T5606*'Emission factors'!$I$16</f>
        <v>13017.783599999999</v>
      </c>
      <c r="U5633" s="98">
        <f>U5606*'Emission factors'!$I$16</f>
        <v>11833.2192</v>
      </c>
    </row>
    <row r="5634" spans="1:21" x14ac:dyDescent="0.25">
      <c r="A5634" s="92" t="s">
        <v>11</v>
      </c>
      <c r="B5634" s="92" t="s">
        <v>58</v>
      </c>
      <c r="C5634" s="92" t="s">
        <v>59</v>
      </c>
      <c r="D5634" s="92" t="s">
        <v>60</v>
      </c>
      <c r="E5634" s="92" t="s">
        <v>70</v>
      </c>
      <c r="G5634" s="92" t="s">
        <v>97</v>
      </c>
      <c r="H5634" s="92" t="s">
        <v>93</v>
      </c>
      <c r="I5634" s="92" t="s">
        <v>192</v>
      </c>
      <c r="L5634" s="98">
        <f>L5607*'Emission factors'!$I$16</f>
        <v>7567.1874999999991</v>
      </c>
      <c r="M5634" s="98">
        <f>M5607*'Emission factors'!$I$16</f>
        <v>7378.8949999999986</v>
      </c>
      <c r="N5634" s="98">
        <f>N5607*'Emission factors'!$I$16</f>
        <v>7159.29</v>
      </c>
      <c r="O5634" s="98">
        <f>O5607*'Emission factors'!$I$16</f>
        <v>7825.619999999999</v>
      </c>
      <c r="P5634" s="98">
        <f>P5607*'Emission factors'!$I$16</f>
        <v>7822.28</v>
      </c>
      <c r="Q5634" s="98">
        <f>Q5607*'Emission factors'!$I$16</f>
        <v>7762.1599999999989</v>
      </c>
      <c r="R5634" s="98">
        <f>R5607*'Emission factors'!$I$16</f>
        <v>8355.0099999999984</v>
      </c>
      <c r="S5634" s="98">
        <f>S5607*'Emission factors'!$I$16</f>
        <v>8263.16</v>
      </c>
      <c r="T5634" s="98">
        <f>T5607*'Emission factors'!$I$16</f>
        <v>8131.23</v>
      </c>
      <c r="U5634" s="98">
        <f>U5607*'Emission factors'!$I$16</f>
        <v>7501.6399999999985</v>
      </c>
    </row>
    <row r="5635" spans="1:21" x14ac:dyDescent="0.25">
      <c r="A5635" s="92" t="s">
        <v>11</v>
      </c>
      <c r="B5635" s="92" t="s">
        <v>58</v>
      </c>
      <c r="C5635" s="92" t="s">
        <v>59</v>
      </c>
      <c r="D5635" s="92" t="s">
        <v>60</v>
      </c>
      <c r="E5635" s="92" t="s">
        <v>70</v>
      </c>
      <c r="G5635" s="92" t="s">
        <v>97</v>
      </c>
      <c r="H5635" s="92" t="s">
        <v>93</v>
      </c>
      <c r="I5635" s="92" t="s">
        <v>191</v>
      </c>
      <c r="L5635" s="98">
        <f>L5608*'Emission factors'!$I$16</f>
        <v>164.91249999999997</v>
      </c>
      <c r="M5635" s="98">
        <f>M5608*'Emission factors'!$I$16</f>
        <v>179.94249999999997</v>
      </c>
      <c r="N5635" s="98">
        <f>N5608*'Emission factors'!$I$16</f>
        <v>175.34999999999997</v>
      </c>
      <c r="O5635" s="98">
        <f>O5608*'Emission factors'!$I$16</f>
        <v>160.31999999999996</v>
      </c>
      <c r="P5635" s="98">
        <f>P5608*'Emission factors'!$I$16</f>
        <v>212.08999999999997</v>
      </c>
      <c r="Q5635" s="98">
        <f>Q5608*'Emission factors'!$I$16</f>
        <v>203.73999999999998</v>
      </c>
      <c r="R5635" s="98">
        <f>R5608*'Emission factors'!$I$16</f>
        <v>195.39</v>
      </c>
      <c r="S5635" s="98">
        <f>S5608*'Emission factors'!$I$16</f>
        <v>197.06</v>
      </c>
      <c r="T5635" s="98">
        <f>T5608*'Emission factors'!$I$16</f>
        <v>193.71999999999997</v>
      </c>
      <c r="U5635" s="98">
        <f>U5608*'Emission factors'!$I$16</f>
        <v>140.27999999999997</v>
      </c>
    </row>
    <row r="5636" spans="1:21" x14ac:dyDescent="0.25">
      <c r="A5636" s="92" t="s">
        <v>11</v>
      </c>
      <c r="B5636" s="92" t="s">
        <v>58</v>
      </c>
      <c r="C5636" s="92" t="s">
        <v>59</v>
      </c>
      <c r="D5636" s="92" t="s">
        <v>60</v>
      </c>
      <c r="E5636" s="92" t="s">
        <v>70</v>
      </c>
      <c r="G5636" s="92" t="s">
        <v>97</v>
      </c>
      <c r="H5636" s="92" t="s">
        <v>93</v>
      </c>
      <c r="I5636" s="92" t="s">
        <v>202</v>
      </c>
      <c r="L5636" s="98">
        <f>L5609*'Emission factors'!$I$16</f>
        <v>645.45499999999993</v>
      </c>
      <c r="M5636" s="98">
        <f>M5609*'Emission factors'!$I$16</f>
        <v>602.86999999999989</v>
      </c>
      <c r="N5636" s="98">
        <f>N5609*'Emission factors'!$I$16</f>
        <v>519.37</v>
      </c>
      <c r="O5636" s="98">
        <f>O5609*'Emission factors'!$I$16</f>
        <v>460.9199999999999</v>
      </c>
      <c r="P5636" s="98">
        <f>P5609*'Emission factors'!$I$16</f>
        <v>410.81999999999994</v>
      </c>
      <c r="Q5636" s="98">
        <f>Q5609*'Emission factors'!$I$16</f>
        <v>375.74999999999994</v>
      </c>
      <c r="R5636" s="98">
        <f>R5609*'Emission factors'!$I$16</f>
        <v>417.49999999999994</v>
      </c>
      <c r="S5636" s="98">
        <f>S5609*'Emission factors'!$I$16</f>
        <v>405.80999999999995</v>
      </c>
      <c r="T5636" s="98">
        <f>T5609*'Emission factors'!$I$16</f>
        <v>375.74999999999994</v>
      </c>
      <c r="U5636" s="98">
        <f>U5609*'Emission factors'!$I$16</f>
        <v>395.78999999999996</v>
      </c>
    </row>
    <row r="5637" spans="1:21" x14ac:dyDescent="0.25">
      <c r="A5637" s="92" t="s">
        <v>11</v>
      </c>
      <c r="B5637" s="92" t="s">
        <v>58</v>
      </c>
      <c r="C5637" s="92" t="s">
        <v>59</v>
      </c>
      <c r="D5637" s="92" t="s">
        <v>60</v>
      </c>
      <c r="E5637" s="92" t="s">
        <v>70</v>
      </c>
      <c r="G5637" s="92" t="s">
        <v>97</v>
      </c>
      <c r="H5637" s="92" t="s">
        <v>93</v>
      </c>
      <c r="I5637" s="92" t="s">
        <v>203</v>
      </c>
      <c r="L5637" s="98">
        <f>L5610*'Emission factors'!$I$16</f>
        <v>364.89499999999992</v>
      </c>
      <c r="M5637" s="98">
        <f>M5610*'Emission factors'!$I$16</f>
        <v>405.80999999999995</v>
      </c>
      <c r="N5637" s="98">
        <f>N5610*'Emission factors'!$I$16</f>
        <v>452.57</v>
      </c>
      <c r="O5637" s="98">
        <f>O5610*'Emission factors'!$I$16</f>
        <v>489.30999999999995</v>
      </c>
      <c r="P5637" s="98">
        <f>P5610*'Emission factors'!$I$16</f>
        <v>500.99999999999994</v>
      </c>
      <c r="Q5637" s="98">
        <f>Q5610*'Emission factors'!$I$16</f>
        <v>500.99999999999994</v>
      </c>
      <c r="R5637" s="98">
        <f>R5610*'Emission factors'!$I$16</f>
        <v>514.3599999999999</v>
      </c>
      <c r="S5637" s="98">
        <f>S5610*'Emission factors'!$I$16</f>
        <v>492.64999999999992</v>
      </c>
      <c r="T5637" s="98">
        <f>T5610*'Emission factors'!$I$16</f>
        <v>502.66999999999996</v>
      </c>
      <c r="U5637" s="98">
        <f>U5610*'Emission factors'!$I$16</f>
        <v>430.86</v>
      </c>
    </row>
    <row r="5638" spans="1:21" x14ac:dyDescent="0.25">
      <c r="A5638" s="92" t="s">
        <v>11</v>
      </c>
      <c r="B5638" s="92" t="s">
        <v>58</v>
      </c>
      <c r="C5638" s="92" t="s">
        <v>59</v>
      </c>
      <c r="D5638" s="92" t="s">
        <v>60</v>
      </c>
      <c r="E5638" s="92" t="s">
        <v>70</v>
      </c>
      <c r="G5638" s="92" t="s">
        <v>97</v>
      </c>
      <c r="H5638" s="92" t="s">
        <v>93</v>
      </c>
      <c r="I5638" s="92" t="s">
        <v>204</v>
      </c>
      <c r="L5638" s="98">
        <f>L5611*'Emission factors'!$I$16</f>
        <v>0</v>
      </c>
      <c r="M5638" s="98">
        <f>M5611*'Emission factors'!$I$16</f>
        <v>0</v>
      </c>
      <c r="N5638" s="98">
        <f>N5611*'Emission factors'!$I$16</f>
        <v>0</v>
      </c>
      <c r="O5638" s="98">
        <f>O5611*'Emission factors'!$I$16</f>
        <v>0</v>
      </c>
      <c r="P5638" s="98">
        <f>P5611*'Emission factors'!$I$16</f>
        <v>377.41999999999996</v>
      </c>
      <c r="Q5638" s="98">
        <f>Q5611*'Emission factors'!$I$16</f>
        <v>6479.5999999999995</v>
      </c>
      <c r="R5638" s="98">
        <f>R5611*'Emission factors'!$I$16</f>
        <v>10489.269999999999</v>
      </c>
      <c r="S5638" s="98">
        <f>S5611*'Emission factors'!$I$16</f>
        <v>13740.759999999998</v>
      </c>
      <c r="T5638" s="98">
        <f>T5611*'Emission factors'!$I$16</f>
        <v>14216.71</v>
      </c>
      <c r="U5638" s="98">
        <f>U5611*'Emission factors'!$I$16</f>
        <v>15023.32</v>
      </c>
    </row>
    <row r="5639" spans="1:21" x14ac:dyDescent="0.25">
      <c r="A5639" s="92" t="s">
        <v>11</v>
      </c>
      <c r="B5639" s="92" t="s">
        <v>58</v>
      </c>
      <c r="C5639" s="92" t="s">
        <v>59</v>
      </c>
      <c r="D5639" s="92" t="s">
        <v>60</v>
      </c>
      <c r="E5639" s="92" t="s">
        <v>70</v>
      </c>
      <c r="G5639" s="92" t="s">
        <v>97</v>
      </c>
      <c r="H5639" s="92" t="s">
        <v>93</v>
      </c>
      <c r="I5639" s="92" t="s">
        <v>197</v>
      </c>
      <c r="L5639" s="98">
        <f>L5612*'Emission factors'!$I$16</f>
        <v>27808.839999999997</v>
      </c>
      <c r="M5639" s="98">
        <f>M5612*'Emission factors'!$I$16</f>
        <v>29313.509999999995</v>
      </c>
      <c r="N5639" s="98">
        <f>N5612*'Emission factors'!$I$16</f>
        <v>30255.39</v>
      </c>
      <c r="O5639" s="98">
        <f>O5612*'Emission factors'!$I$16</f>
        <v>30126.799999999999</v>
      </c>
      <c r="P5639" s="98">
        <f>P5612*'Emission factors'!$I$16</f>
        <v>28767.42</v>
      </c>
      <c r="Q5639" s="98">
        <f>Q5612*'Emission factors'!$I$16</f>
        <v>28715.649999999994</v>
      </c>
      <c r="R5639" s="98">
        <f>R5612*'Emission factors'!$I$16</f>
        <v>27509.909999999996</v>
      </c>
      <c r="S5639" s="98">
        <f>S5612*'Emission factors'!$I$16</f>
        <v>26232.36</v>
      </c>
      <c r="T5639" s="98">
        <f>T5612*'Emission factors'!$I$16</f>
        <v>26117.129999999997</v>
      </c>
      <c r="U5639" s="98">
        <f>U5612*'Emission factors'!$I$16</f>
        <v>26733.359999999997</v>
      </c>
    </row>
    <row r="5640" spans="1:21" x14ac:dyDescent="0.25">
      <c r="A5640" s="92" t="s">
        <v>11</v>
      </c>
      <c r="B5640" s="92" t="s">
        <v>58</v>
      </c>
      <c r="C5640" s="92" t="s">
        <v>59</v>
      </c>
      <c r="D5640" s="92" t="s">
        <v>60</v>
      </c>
      <c r="E5640" s="92" t="s">
        <v>70</v>
      </c>
      <c r="G5640" s="92" t="s">
        <v>97</v>
      </c>
      <c r="H5640" s="92" t="s">
        <v>93</v>
      </c>
      <c r="I5640" s="92" t="s">
        <v>196</v>
      </c>
      <c r="L5640" s="98">
        <f>L5613*'Emission factors'!$I$16</f>
        <v>0</v>
      </c>
      <c r="M5640" s="98">
        <f>M5613*'Emission factors'!$I$16</f>
        <v>0</v>
      </c>
      <c r="N5640" s="98">
        <f>N5613*'Emission factors'!$I$16</f>
        <v>0</v>
      </c>
      <c r="O5640" s="98">
        <f>O5613*'Emission factors'!$I$16</f>
        <v>0</v>
      </c>
      <c r="P5640" s="98">
        <f>P5613*'Emission factors'!$I$16</f>
        <v>0</v>
      </c>
      <c r="Q5640" s="98">
        <f>Q5613*'Emission factors'!$I$16</f>
        <v>0</v>
      </c>
      <c r="R5640" s="98">
        <f>R5613*'Emission factors'!$I$16</f>
        <v>66.01509999999999</v>
      </c>
      <c r="S5640" s="98">
        <f>S5613*'Emission factors'!$I$16</f>
        <v>151.75289999999995</v>
      </c>
      <c r="T5640" s="98">
        <f>T5613*'Emission factors'!$I$16</f>
        <v>292.18319999999994</v>
      </c>
      <c r="U5640" s="98">
        <f>U5613*'Emission factors'!$I$16</f>
        <v>226.786</v>
      </c>
    </row>
    <row r="5641" spans="1:21" x14ac:dyDescent="0.25">
      <c r="A5641" s="92" t="s">
        <v>11</v>
      </c>
      <c r="B5641" s="92" t="s">
        <v>58</v>
      </c>
      <c r="C5641" s="92" t="s">
        <v>59</v>
      </c>
      <c r="D5641" s="92" t="s">
        <v>60</v>
      </c>
      <c r="E5641" s="92" t="s">
        <v>70</v>
      </c>
      <c r="G5641" s="92" t="s">
        <v>97</v>
      </c>
      <c r="H5641" s="92" t="s">
        <v>93</v>
      </c>
      <c r="I5641" s="92" t="s">
        <v>205</v>
      </c>
      <c r="L5641" s="98">
        <f>L5614*'Emission factors'!$I$16</f>
        <v>0</v>
      </c>
      <c r="M5641" s="98">
        <f>M5614*'Emission factors'!$I$16</f>
        <v>0</v>
      </c>
      <c r="N5641" s="98">
        <f>N5614*'Emission factors'!$I$16</f>
        <v>0</v>
      </c>
      <c r="O5641" s="98">
        <f>O5614*'Emission factors'!$I$16</f>
        <v>0</v>
      </c>
      <c r="P5641" s="98">
        <f>P5614*'Emission factors'!$I$16</f>
        <v>0</v>
      </c>
      <c r="Q5641" s="98">
        <f>Q5614*'Emission factors'!$I$16</f>
        <v>0</v>
      </c>
      <c r="R5641" s="98">
        <f>R5614*'Emission factors'!$I$16</f>
        <v>0</v>
      </c>
      <c r="S5641" s="98">
        <f>S5614*'Emission factors'!$I$16</f>
        <v>50.584299999999999</v>
      </c>
      <c r="T5641" s="98">
        <f>T5614*'Emission factors'!$I$16</f>
        <v>292.18319999999994</v>
      </c>
      <c r="U5641" s="98">
        <f>U5614*'Emission factors'!$I$16</f>
        <v>408.21479999999997</v>
      </c>
    </row>
    <row r="5642" spans="1:21" x14ac:dyDescent="0.25">
      <c r="A5642" s="92" t="s">
        <v>11</v>
      </c>
      <c r="B5642" s="92" t="s">
        <v>58</v>
      </c>
      <c r="C5642" s="92" t="s">
        <v>59</v>
      </c>
      <c r="D5642" s="92" t="s">
        <v>61</v>
      </c>
      <c r="E5642" s="92" t="s">
        <v>70</v>
      </c>
      <c r="G5642" s="92" t="s">
        <v>97</v>
      </c>
      <c r="H5642" s="92" t="s">
        <v>16</v>
      </c>
      <c r="I5642" s="92" t="s">
        <v>192</v>
      </c>
      <c r="J5642" s="92" t="s">
        <v>59</v>
      </c>
      <c r="L5642" s="107">
        <v>0</v>
      </c>
      <c r="M5642" s="107">
        <v>0</v>
      </c>
      <c r="N5642" s="107">
        <v>0</v>
      </c>
      <c r="O5642" s="107">
        <v>0</v>
      </c>
      <c r="P5642" s="107">
        <v>0</v>
      </c>
      <c r="Q5642" s="107">
        <v>0</v>
      </c>
      <c r="R5642" s="107">
        <v>0</v>
      </c>
      <c r="S5642" s="107">
        <v>0</v>
      </c>
      <c r="T5642" s="107">
        <v>0</v>
      </c>
      <c r="U5642" s="107">
        <v>0</v>
      </c>
    </row>
    <row r="5643" spans="1:21" x14ac:dyDescent="0.25">
      <c r="A5643" s="92" t="s">
        <v>11</v>
      </c>
      <c r="B5643" s="92" t="s">
        <v>58</v>
      </c>
      <c r="C5643" s="92" t="s">
        <v>59</v>
      </c>
      <c r="D5643" s="92" t="s">
        <v>61</v>
      </c>
      <c r="E5643" s="92" t="s">
        <v>70</v>
      </c>
      <c r="G5643" s="92" t="s">
        <v>97</v>
      </c>
      <c r="H5643" s="92" t="s">
        <v>16</v>
      </c>
      <c r="I5643" s="92" t="s">
        <v>206</v>
      </c>
      <c r="L5643" s="107">
        <v>0</v>
      </c>
      <c r="M5643" s="107">
        <v>0</v>
      </c>
      <c r="N5643" s="107">
        <v>0</v>
      </c>
      <c r="O5643" s="107">
        <v>0</v>
      </c>
      <c r="P5643" s="107">
        <v>0</v>
      </c>
      <c r="Q5643" s="107">
        <v>0</v>
      </c>
      <c r="R5643" s="107">
        <v>0</v>
      </c>
      <c r="S5643" s="107">
        <v>0</v>
      </c>
      <c r="T5643" s="107">
        <v>0</v>
      </c>
      <c r="U5643" s="107">
        <v>0</v>
      </c>
    </row>
    <row r="5644" spans="1:21" x14ac:dyDescent="0.25">
      <c r="A5644" s="92" t="s">
        <v>11</v>
      </c>
      <c r="B5644" s="92" t="s">
        <v>58</v>
      </c>
      <c r="C5644" s="92" t="s">
        <v>59</v>
      </c>
      <c r="D5644" s="92" t="s">
        <v>61</v>
      </c>
      <c r="E5644" s="92" t="s">
        <v>70</v>
      </c>
      <c r="G5644" s="92" t="s">
        <v>97</v>
      </c>
      <c r="H5644" s="92" t="s">
        <v>16</v>
      </c>
      <c r="I5644" s="92" t="s">
        <v>201</v>
      </c>
      <c r="L5644" s="107">
        <v>0</v>
      </c>
      <c r="M5644" s="107">
        <v>0</v>
      </c>
      <c r="N5644" s="107">
        <v>0</v>
      </c>
      <c r="O5644" s="107">
        <v>0</v>
      </c>
      <c r="P5644" s="107">
        <v>0</v>
      </c>
      <c r="Q5644" s="107">
        <v>0</v>
      </c>
      <c r="R5644" s="107">
        <v>0</v>
      </c>
      <c r="S5644" s="107">
        <v>0</v>
      </c>
      <c r="T5644" s="107">
        <v>0</v>
      </c>
      <c r="U5644" s="107">
        <v>0</v>
      </c>
    </row>
    <row r="5645" spans="1:21" x14ac:dyDescent="0.25">
      <c r="A5645" s="92" t="s">
        <v>11</v>
      </c>
      <c r="B5645" s="92" t="s">
        <v>58</v>
      </c>
      <c r="C5645" s="92" t="s">
        <v>59</v>
      </c>
      <c r="D5645" s="92" t="s">
        <v>61</v>
      </c>
      <c r="E5645" s="92" t="s">
        <v>70</v>
      </c>
      <c r="G5645" s="92" t="s">
        <v>97</v>
      </c>
      <c r="H5645" s="92" t="s">
        <v>16</v>
      </c>
      <c r="I5645" s="92" t="s">
        <v>200</v>
      </c>
      <c r="L5645" s="107">
        <v>0</v>
      </c>
      <c r="M5645" s="107">
        <v>0</v>
      </c>
      <c r="N5645" s="107">
        <v>0</v>
      </c>
      <c r="O5645" s="107">
        <v>0</v>
      </c>
      <c r="P5645" s="107">
        <v>0</v>
      </c>
      <c r="Q5645" s="107">
        <v>0</v>
      </c>
      <c r="R5645" s="107">
        <v>0</v>
      </c>
      <c r="S5645" s="107">
        <v>0</v>
      </c>
      <c r="T5645" s="107">
        <v>0</v>
      </c>
      <c r="U5645" s="107">
        <v>0</v>
      </c>
    </row>
    <row r="5646" spans="1:21" x14ac:dyDescent="0.25">
      <c r="A5646" s="92" t="s">
        <v>11</v>
      </c>
      <c r="B5646" s="92" t="s">
        <v>58</v>
      </c>
      <c r="C5646" s="92" t="s">
        <v>59</v>
      </c>
      <c r="D5646" s="92" t="s">
        <v>61</v>
      </c>
      <c r="E5646" s="92" t="s">
        <v>70</v>
      </c>
      <c r="G5646" s="92" t="s">
        <v>97</v>
      </c>
      <c r="H5646" s="92" t="s">
        <v>16</v>
      </c>
      <c r="I5646" s="92" t="s">
        <v>199</v>
      </c>
      <c r="L5646" s="107">
        <v>0</v>
      </c>
      <c r="M5646" s="107">
        <v>0</v>
      </c>
      <c r="N5646" s="107">
        <v>0</v>
      </c>
      <c r="O5646" s="107">
        <v>0</v>
      </c>
      <c r="P5646" s="107">
        <v>0</v>
      </c>
      <c r="Q5646" s="107">
        <v>0</v>
      </c>
      <c r="R5646" s="107">
        <v>0</v>
      </c>
      <c r="S5646" s="107">
        <v>0</v>
      </c>
      <c r="T5646" s="107">
        <v>0</v>
      </c>
      <c r="U5646" s="107">
        <v>0</v>
      </c>
    </row>
    <row r="5647" spans="1:21" x14ac:dyDescent="0.25">
      <c r="A5647" s="92" t="s">
        <v>11</v>
      </c>
      <c r="B5647" s="92" t="s">
        <v>58</v>
      </c>
      <c r="C5647" s="92" t="s">
        <v>59</v>
      </c>
      <c r="D5647" s="92" t="s">
        <v>61</v>
      </c>
      <c r="E5647" s="92" t="s">
        <v>70</v>
      </c>
      <c r="G5647" s="92" t="s">
        <v>97</v>
      </c>
      <c r="H5647" s="92" t="s">
        <v>16</v>
      </c>
      <c r="I5647" s="92" t="s">
        <v>207</v>
      </c>
      <c r="L5647" s="107">
        <v>0</v>
      </c>
      <c r="M5647" s="107">
        <v>0</v>
      </c>
      <c r="N5647" s="107">
        <v>0</v>
      </c>
      <c r="O5647" s="107">
        <v>0</v>
      </c>
      <c r="P5647" s="107">
        <v>0</v>
      </c>
      <c r="Q5647" s="107">
        <v>0</v>
      </c>
      <c r="R5647" s="107">
        <v>0</v>
      </c>
      <c r="S5647" s="107">
        <v>0</v>
      </c>
      <c r="T5647" s="107">
        <v>0</v>
      </c>
      <c r="U5647" s="107">
        <v>0</v>
      </c>
    </row>
    <row r="5648" spans="1:21" x14ac:dyDescent="0.25">
      <c r="A5648" s="92" t="s">
        <v>11</v>
      </c>
      <c r="B5648" s="92" t="s">
        <v>58</v>
      </c>
      <c r="C5648" s="92" t="s">
        <v>59</v>
      </c>
      <c r="D5648" s="92" t="s">
        <v>61</v>
      </c>
      <c r="E5648" s="92" t="s">
        <v>70</v>
      </c>
      <c r="G5648" s="92" t="s">
        <v>97</v>
      </c>
      <c r="H5648" s="92" t="s">
        <v>16</v>
      </c>
      <c r="I5648" s="92" t="s">
        <v>197</v>
      </c>
      <c r="L5648" s="107">
        <v>0</v>
      </c>
      <c r="M5648" s="107">
        <v>0</v>
      </c>
      <c r="N5648" s="107">
        <v>0</v>
      </c>
      <c r="O5648" s="107">
        <v>0</v>
      </c>
      <c r="P5648" s="107">
        <v>0</v>
      </c>
      <c r="Q5648" s="107">
        <v>0</v>
      </c>
      <c r="R5648" s="107">
        <v>0</v>
      </c>
      <c r="S5648" s="107">
        <v>0</v>
      </c>
      <c r="T5648" s="107">
        <v>0</v>
      </c>
      <c r="U5648" s="107">
        <v>0</v>
      </c>
    </row>
    <row r="5649" spans="1:21" x14ac:dyDescent="0.25">
      <c r="A5649" s="92" t="s">
        <v>11</v>
      </c>
      <c r="B5649" s="92" t="s">
        <v>58</v>
      </c>
      <c r="C5649" s="92" t="s">
        <v>59</v>
      </c>
      <c r="D5649" s="92" t="s">
        <v>61</v>
      </c>
      <c r="E5649" s="92" t="s">
        <v>70</v>
      </c>
      <c r="G5649" s="92" t="s">
        <v>97</v>
      </c>
      <c r="H5649" s="92" t="s">
        <v>16</v>
      </c>
      <c r="I5649" s="92" t="s">
        <v>203</v>
      </c>
      <c r="L5649" s="107">
        <v>0</v>
      </c>
      <c r="M5649" s="107">
        <v>0</v>
      </c>
      <c r="N5649" s="107">
        <v>0</v>
      </c>
      <c r="O5649" s="107">
        <v>0</v>
      </c>
      <c r="P5649" s="107">
        <v>0</v>
      </c>
      <c r="Q5649" s="107">
        <v>0</v>
      </c>
      <c r="R5649" s="107">
        <v>0</v>
      </c>
      <c r="S5649" s="107">
        <v>0</v>
      </c>
      <c r="T5649" s="107">
        <v>0</v>
      </c>
      <c r="U5649" s="107">
        <v>0</v>
      </c>
    </row>
    <row r="5650" spans="1:21" x14ac:dyDescent="0.25">
      <c r="A5650" s="92" t="s">
        <v>11</v>
      </c>
      <c r="B5650" s="92" t="s">
        <v>58</v>
      </c>
      <c r="C5650" s="92" t="s">
        <v>59</v>
      </c>
      <c r="D5650" s="92" t="s">
        <v>61</v>
      </c>
      <c r="E5650" s="92" t="s">
        <v>70</v>
      </c>
      <c r="G5650" s="92" t="s">
        <v>97</v>
      </c>
      <c r="H5650" s="92" t="s">
        <v>16</v>
      </c>
      <c r="I5650" s="92" t="s">
        <v>208</v>
      </c>
      <c r="L5650" s="107">
        <v>0</v>
      </c>
      <c r="M5650" s="107">
        <v>0</v>
      </c>
      <c r="N5650" s="107">
        <v>0</v>
      </c>
      <c r="O5650" s="107">
        <v>0</v>
      </c>
      <c r="P5650" s="107">
        <v>0</v>
      </c>
      <c r="Q5650" s="107">
        <v>0</v>
      </c>
      <c r="R5650" s="107">
        <v>0</v>
      </c>
      <c r="S5650" s="107">
        <v>0</v>
      </c>
      <c r="T5650" s="107">
        <v>0</v>
      </c>
      <c r="U5650" s="107">
        <v>0</v>
      </c>
    </row>
    <row r="5651" spans="1:21" x14ac:dyDescent="0.25">
      <c r="A5651" s="92" t="s">
        <v>11</v>
      </c>
      <c r="B5651" s="92" t="s">
        <v>58</v>
      </c>
      <c r="C5651" s="92" t="s">
        <v>59</v>
      </c>
      <c r="D5651" s="92" t="s">
        <v>61</v>
      </c>
      <c r="E5651" s="92" t="s">
        <v>70</v>
      </c>
      <c r="G5651" s="92" t="s">
        <v>97</v>
      </c>
      <c r="H5651" s="92" t="s">
        <v>16</v>
      </c>
      <c r="I5651" s="92" t="s">
        <v>202</v>
      </c>
      <c r="L5651" s="107">
        <v>0</v>
      </c>
      <c r="M5651" s="107">
        <v>0</v>
      </c>
      <c r="N5651" s="107">
        <v>0</v>
      </c>
      <c r="O5651" s="107">
        <v>0</v>
      </c>
      <c r="P5651" s="107">
        <v>0</v>
      </c>
      <c r="Q5651" s="107">
        <v>0</v>
      </c>
      <c r="R5651" s="107">
        <v>0</v>
      </c>
      <c r="S5651" s="107">
        <v>0</v>
      </c>
      <c r="T5651" s="107">
        <v>0</v>
      </c>
      <c r="U5651" s="107">
        <v>0</v>
      </c>
    </row>
    <row r="5652" spans="1:21" x14ac:dyDescent="0.25">
      <c r="A5652" s="92" t="s">
        <v>11</v>
      </c>
      <c r="B5652" s="92" t="s">
        <v>58</v>
      </c>
      <c r="C5652" s="92" t="s">
        <v>59</v>
      </c>
      <c r="D5652" s="92" t="s">
        <v>61</v>
      </c>
      <c r="E5652" s="92" t="s">
        <v>70</v>
      </c>
      <c r="G5652" s="92" t="s">
        <v>97</v>
      </c>
      <c r="H5652" s="92" t="s">
        <v>16</v>
      </c>
      <c r="I5652" s="92" t="s">
        <v>196</v>
      </c>
      <c r="L5652" s="107">
        <v>0</v>
      </c>
      <c r="M5652" s="107">
        <v>0</v>
      </c>
      <c r="N5652" s="107">
        <v>0</v>
      </c>
      <c r="O5652" s="107">
        <v>0</v>
      </c>
      <c r="P5652" s="107">
        <v>0</v>
      </c>
      <c r="Q5652" s="107">
        <v>0</v>
      </c>
      <c r="R5652" s="107">
        <v>0</v>
      </c>
      <c r="S5652" s="107">
        <v>0</v>
      </c>
      <c r="T5652" s="107">
        <v>0</v>
      </c>
      <c r="U5652" s="107">
        <v>0</v>
      </c>
    </row>
    <row r="5653" spans="1:21" x14ac:dyDescent="0.25">
      <c r="A5653" s="92" t="s">
        <v>11</v>
      </c>
      <c r="B5653" s="92" t="s">
        <v>58</v>
      </c>
      <c r="C5653" s="92" t="s">
        <v>59</v>
      </c>
      <c r="D5653" s="92" t="s">
        <v>61</v>
      </c>
      <c r="E5653" s="92" t="s">
        <v>70</v>
      </c>
      <c r="G5653" s="92" t="s">
        <v>97</v>
      </c>
      <c r="H5653" s="92" t="s">
        <v>16</v>
      </c>
      <c r="I5653" s="92" t="s">
        <v>205</v>
      </c>
      <c r="L5653" s="107">
        <v>0</v>
      </c>
      <c r="M5653" s="107">
        <v>0</v>
      </c>
      <c r="N5653" s="107">
        <v>0</v>
      </c>
      <c r="O5653" s="107">
        <v>0</v>
      </c>
      <c r="P5653" s="107">
        <v>0</v>
      </c>
      <c r="Q5653" s="107">
        <v>0</v>
      </c>
      <c r="R5653" s="107">
        <v>0</v>
      </c>
      <c r="S5653" s="107">
        <v>0</v>
      </c>
      <c r="T5653" s="107">
        <v>0</v>
      </c>
      <c r="U5653" s="107">
        <v>0</v>
      </c>
    </row>
    <row r="5654" spans="1:21" x14ac:dyDescent="0.25">
      <c r="A5654" s="92" t="s">
        <v>11</v>
      </c>
      <c r="B5654" s="92" t="s">
        <v>58</v>
      </c>
      <c r="C5654" s="92" t="s">
        <v>59</v>
      </c>
      <c r="D5654" s="92" t="s">
        <v>61</v>
      </c>
      <c r="E5654" s="92" t="s">
        <v>70</v>
      </c>
      <c r="G5654" s="92" t="s">
        <v>97</v>
      </c>
      <c r="H5654" s="92" t="s">
        <v>16</v>
      </c>
      <c r="I5654" s="92" t="s">
        <v>209</v>
      </c>
      <c r="L5654" s="107">
        <v>0</v>
      </c>
      <c r="M5654" s="107">
        <v>0</v>
      </c>
      <c r="N5654" s="107">
        <v>0</v>
      </c>
      <c r="O5654" s="107">
        <v>0</v>
      </c>
      <c r="P5654" s="107">
        <v>0</v>
      </c>
      <c r="Q5654" s="107">
        <v>0</v>
      </c>
      <c r="R5654" s="107">
        <v>0</v>
      </c>
      <c r="S5654" s="107">
        <v>0</v>
      </c>
      <c r="T5654" s="107">
        <v>0</v>
      </c>
      <c r="U5654" s="107">
        <v>0</v>
      </c>
    </row>
    <row r="5655" spans="1:21" x14ac:dyDescent="0.25">
      <c r="A5655" s="92" t="s">
        <v>11</v>
      </c>
      <c r="B5655" s="92" t="s">
        <v>58</v>
      </c>
      <c r="C5655" s="92" t="s">
        <v>59</v>
      </c>
      <c r="D5655" s="92" t="s">
        <v>61</v>
      </c>
      <c r="E5655" s="92" t="s">
        <v>70</v>
      </c>
      <c r="G5655" s="92" t="s">
        <v>97</v>
      </c>
      <c r="H5655" s="92" t="s">
        <v>31</v>
      </c>
      <c r="I5655" s="92" t="s">
        <v>192</v>
      </c>
      <c r="J5655" s="92" t="s">
        <v>59</v>
      </c>
      <c r="L5655" s="95">
        <f>'Activity data'!H1136*'Emission factors'!$B$60</f>
        <v>0.40402161600000003</v>
      </c>
      <c r="M5655" s="95">
        <f>'Activity data'!I1136*'Emission factors'!$B$60</f>
        <v>0.40479890560000004</v>
      </c>
      <c r="N5655" s="95">
        <f>'Activity data'!J1136*'Emission factors'!$B$60</f>
        <v>0.40912469120000006</v>
      </c>
      <c r="O5655" s="95">
        <f>'Activity data'!K1136*'Emission factors'!$B$60</f>
        <v>0.41248731360000007</v>
      </c>
      <c r="P5655" s="95">
        <f>'Activity data'!L1136*'Emission factors'!$B$60</f>
        <v>0.43366000640000008</v>
      </c>
      <c r="Q5655" s="95">
        <f>'Activity data'!M1136*'Emission factors'!$B$60</f>
        <v>0.41574855040000003</v>
      </c>
      <c r="R5655" s="95">
        <f>'Activity data'!N1136*'Emission factors'!$B$60</f>
        <v>0.44116254080000006</v>
      </c>
      <c r="S5655" s="95">
        <f>'Activity data'!O1136*'Emission factors'!$B$60</f>
        <v>0.44006419680000003</v>
      </c>
      <c r="T5655" s="95">
        <f>'Activity data'!P1136*'Emission factors'!$B$60</f>
        <v>0.44411962080000006</v>
      </c>
      <c r="U5655" s="95">
        <f>'Activity data'!Q1136*'Emission factors'!$B$60</f>
        <v>0.45525513920000005</v>
      </c>
    </row>
    <row r="5656" spans="1:21" x14ac:dyDescent="0.25">
      <c r="A5656" s="92" t="s">
        <v>11</v>
      </c>
      <c r="B5656" s="92" t="s">
        <v>58</v>
      </c>
      <c r="C5656" s="92" t="s">
        <v>59</v>
      </c>
      <c r="D5656" s="92" t="s">
        <v>61</v>
      </c>
      <c r="E5656" s="92" t="s">
        <v>70</v>
      </c>
      <c r="G5656" s="92" t="s">
        <v>97</v>
      </c>
      <c r="H5656" s="92" t="s">
        <v>31</v>
      </c>
      <c r="I5656" s="92" t="s">
        <v>206</v>
      </c>
      <c r="L5656" s="95">
        <f>'Activity data'!H1137*'Emission factors'!$B$60</f>
        <v>0.36737072160000006</v>
      </c>
      <c r="M5656" s="95">
        <f>'Activity data'!I1137*'Emission factors'!$B$60</f>
        <v>0.37107129600000005</v>
      </c>
      <c r="N5656" s="95">
        <f>'Activity data'!J1137*'Emission factors'!$B$60</f>
        <v>0.37801620960000004</v>
      </c>
      <c r="O5656" s="95">
        <f>'Activity data'!K1137*'Emission factors'!$B$60</f>
        <v>0.39631631040000004</v>
      </c>
      <c r="P5656" s="95">
        <f>'Activity data'!L1137*'Emission factors'!$B$60</f>
        <v>0.41385601920000009</v>
      </c>
      <c r="Q5656" s="95">
        <f>'Activity data'!M1137*'Emission factors'!$B$60</f>
        <v>0.41914496800000006</v>
      </c>
      <c r="R5656" s="95">
        <f>'Activity data'!N1137*'Emission factors'!$B$60</f>
        <v>0.39535314720000003</v>
      </c>
      <c r="S5656" s="95">
        <f>'Activity data'!O1137*'Emission factors'!$B$60</f>
        <v>0.41841837120000008</v>
      </c>
      <c r="T5656" s="95">
        <f>'Activity data'!P1137*'Emission factors'!$B$60</f>
        <v>0.43558633280000003</v>
      </c>
      <c r="U5656" s="95">
        <f>'Activity data'!Q1137*'Emission factors'!$B$60</f>
        <v>0.41078065600000002</v>
      </c>
    </row>
    <row r="5657" spans="1:21" x14ac:dyDescent="0.25">
      <c r="A5657" s="92" t="s">
        <v>11</v>
      </c>
      <c r="B5657" s="92" t="s">
        <v>58</v>
      </c>
      <c r="C5657" s="92" t="s">
        <v>59</v>
      </c>
      <c r="D5657" s="92" t="s">
        <v>61</v>
      </c>
      <c r="E5657" s="92" t="s">
        <v>70</v>
      </c>
      <c r="G5657" s="92" t="s">
        <v>97</v>
      </c>
      <c r="H5657" s="92" t="s">
        <v>31</v>
      </c>
      <c r="I5657" s="92" t="s">
        <v>201</v>
      </c>
      <c r="L5657" s="95">
        <f>'Activity data'!H1138*'Emission factors'!$B$60</f>
        <v>0</v>
      </c>
      <c r="M5657" s="95">
        <f>'Activity data'!I1138*'Emission factors'!$B$60</f>
        <v>0</v>
      </c>
      <c r="N5657" s="95">
        <f>'Activity data'!J1138*'Emission factors'!$B$60</f>
        <v>0</v>
      </c>
      <c r="O5657" s="95">
        <f>'Activity data'!K1138*'Emission factors'!$B$60</f>
        <v>0</v>
      </c>
      <c r="P5657" s="95">
        <f>'Activity data'!L1138*'Emission factors'!$B$60</f>
        <v>0</v>
      </c>
      <c r="Q5657" s="95">
        <f>'Activity data'!M1138*'Emission factors'!$B$60</f>
        <v>0</v>
      </c>
      <c r="R5657" s="95">
        <f>'Activity data'!N1138*'Emission factors'!$B$60</f>
        <v>0</v>
      </c>
      <c r="S5657" s="95">
        <f>'Activity data'!O1138*'Emission factors'!$B$60</f>
        <v>0</v>
      </c>
      <c r="T5657" s="95">
        <f>'Activity data'!P1138*'Emission factors'!$B$60</f>
        <v>0</v>
      </c>
      <c r="U5657" s="95">
        <f>'Activity data'!Q1138*'Emission factors'!$B$60</f>
        <v>0</v>
      </c>
    </row>
    <row r="5658" spans="1:21" x14ac:dyDescent="0.25">
      <c r="A5658" s="92" t="s">
        <v>11</v>
      </c>
      <c r="B5658" s="92" t="s">
        <v>58</v>
      </c>
      <c r="C5658" s="92" t="s">
        <v>59</v>
      </c>
      <c r="D5658" s="92" t="s">
        <v>61</v>
      </c>
      <c r="E5658" s="92" t="s">
        <v>70</v>
      </c>
      <c r="G5658" s="92" t="s">
        <v>97</v>
      </c>
      <c r="H5658" s="92" t="s">
        <v>31</v>
      </c>
      <c r="I5658" s="92" t="s">
        <v>200</v>
      </c>
      <c r="L5658" s="95">
        <f>'Activity data'!H1139*'Emission factors'!$B$60</f>
        <v>3.0436802000000003</v>
      </c>
      <c r="M5658" s="95">
        <f>'Activity data'!I1139*'Emission factors'!$B$60</f>
        <v>3.3575869152000002</v>
      </c>
      <c r="N5658" s="95">
        <f>'Activity data'!J1139*'Emission factors'!$B$60</f>
        <v>3.7708684160000003</v>
      </c>
      <c r="O5658" s="95">
        <f>'Activity data'!K1139*'Emission factors'!$B$60</f>
        <v>3.9459782448000005</v>
      </c>
      <c r="P5658" s="95">
        <f>'Activity data'!L1139*'Emission factors'!$B$60</f>
        <v>5.5967385840000006</v>
      </c>
      <c r="Q5658" s="95">
        <f>'Activity data'!M1139*'Emission factors'!$B$60</f>
        <v>6.3626054064000011</v>
      </c>
      <c r="R5658" s="95">
        <f>'Activity data'!N1139*'Emission factors'!$B$60</f>
        <v>6.4470258160000009</v>
      </c>
      <c r="S5658" s="95">
        <f>'Activity data'!O1139*'Emission factors'!$B$60</f>
        <v>6.7542917744000004</v>
      </c>
      <c r="T5658" s="95">
        <f>'Activity data'!P1139*'Emission factors'!$B$60</f>
        <v>6.8434604096000005</v>
      </c>
      <c r="U5658" s="95">
        <f>'Activity data'!Q1139*'Emission factors'!$B$60</f>
        <v>6.8712400640000011</v>
      </c>
    </row>
    <row r="5659" spans="1:21" x14ac:dyDescent="0.25">
      <c r="A5659" s="92" t="s">
        <v>11</v>
      </c>
      <c r="B5659" s="92" t="s">
        <v>58</v>
      </c>
      <c r="C5659" s="92" t="s">
        <v>59</v>
      </c>
      <c r="D5659" s="92" t="s">
        <v>61</v>
      </c>
      <c r="E5659" s="92" t="s">
        <v>70</v>
      </c>
      <c r="G5659" s="92" t="s">
        <v>97</v>
      </c>
      <c r="H5659" s="92" t="s">
        <v>31</v>
      </c>
      <c r="I5659" s="92" t="s">
        <v>199</v>
      </c>
      <c r="L5659" s="95">
        <f>'Activity data'!H1140*'Emission factors'!$B$60</f>
        <v>0.37046298240000003</v>
      </c>
      <c r="M5659" s="95">
        <f>'Activity data'!I1140*'Emission factors'!$B$60</f>
        <v>0.38881377600000006</v>
      </c>
      <c r="N5659" s="95">
        <f>'Activity data'!J1140*'Emission factors'!$B$60</f>
        <v>0.3883237456000001</v>
      </c>
      <c r="O5659" s="95">
        <f>'Activity data'!K1140*'Emission factors'!$B$60</f>
        <v>0.40285568160000007</v>
      </c>
      <c r="P5659" s="95">
        <f>'Activity data'!L1140*'Emission factors'!$B$60</f>
        <v>0.39033456000000005</v>
      </c>
      <c r="Q5659" s="95">
        <f>'Activity data'!M1140*'Emission factors'!$B$60</f>
        <v>0.44474483200000009</v>
      </c>
      <c r="R5659" s="95">
        <f>'Activity data'!N1140*'Emission factors'!$B$60</f>
        <v>0.52541397440000004</v>
      </c>
      <c r="S5659" s="95">
        <f>'Activity data'!O1140*'Emission factors'!$B$60</f>
        <v>0.51608649920000005</v>
      </c>
      <c r="T5659" s="95">
        <f>'Activity data'!P1140*'Emission factors'!$B$60</f>
        <v>0.52967216960000008</v>
      </c>
      <c r="U5659" s="95">
        <f>'Activity data'!Q1140*'Emission factors'!$B$60</f>
        <v>0.52216963520000004</v>
      </c>
    </row>
    <row r="5660" spans="1:21" x14ac:dyDescent="0.25">
      <c r="A5660" s="92" t="s">
        <v>11</v>
      </c>
      <c r="B5660" s="92" t="s">
        <v>58</v>
      </c>
      <c r="C5660" s="92" t="s">
        <v>59</v>
      </c>
      <c r="D5660" s="92" t="s">
        <v>61</v>
      </c>
      <c r="E5660" s="92" t="s">
        <v>70</v>
      </c>
      <c r="G5660" s="92" t="s">
        <v>97</v>
      </c>
      <c r="H5660" s="92" t="s">
        <v>31</v>
      </c>
      <c r="I5660" s="92" t="s">
        <v>207</v>
      </c>
      <c r="L5660" s="95">
        <f>'Activity data'!H1141*'Emission factors'!$B$60</f>
        <v>0.51032441760000002</v>
      </c>
      <c r="M5660" s="95">
        <f>'Activity data'!I1141*'Emission factors'!$B$60</f>
        <v>0.5844372912000001</v>
      </c>
      <c r="N5660" s="95">
        <f>'Activity data'!J1141*'Emission factors'!$B$60</f>
        <v>0.55731664320000007</v>
      </c>
      <c r="O5660" s="95">
        <f>'Activity data'!K1141*'Emission factors'!$B$60</f>
        <v>0.57174719360000004</v>
      </c>
      <c r="P5660" s="95">
        <f>'Activity data'!L1141*'Emission factors'!$B$60</f>
        <v>0.55630278720000004</v>
      </c>
      <c r="Q5660" s="95">
        <f>'Activity data'!M1141*'Emission factors'!$B$60</f>
        <v>0.58714090720000012</v>
      </c>
      <c r="R5660" s="95">
        <f>'Activity data'!N1141*'Emission factors'!$B$60</f>
        <v>0.56583303360000003</v>
      </c>
      <c r="S5660" s="95">
        <f>'Activity data'!O1141*'Emission factors'!$B$60</f>
        <v>0.57257517600000007</v>
      </c>
      <c r="T5660" s="95">
        <f>'Activity data'!P1141*'Emission factors'!$B$60</f>
        <v>0.48131123840000012</v>
      </c>
      <c r="U5660" s="95">
        <f>'Activity data'!Q1141*'Emission factors'!$B$60</f>
        <v>0.54386615360000012</v>
      </c>
    </row>
    <row r="5661" spans="1:21" x14ac:dyDescent="0.25">
      <c r="A5661" s="92" t="s">
        <v>11</v>
      </c>
      <c r="B5661" s="92" t="s">
        <v>58</v>
      </c>
      <c r="C5661" s="92" t="s">
        <v>59</v>
      </c>
      <c r="D5661" s="92" t="s">
        <v>61</v>
      </c>
      <c r="E5661" s="92" t="s">
        <v>70</v>
      </c>
      <c r="G5661" s="92" t="s">
        <v>97</v>
      </c>
      <c r="H5661" s="92" t="s">
        <v>31</v>
      </c>
      <c r="I5661" s="92" t="s">
        <v>197</v>
      </c>
      <c r="L5661" s="95">
        <f>'Activity data'!H1142*'Emission factors'!$B$60</f>
        <v>0.43783371360000006</v>
      </c>
      <c r="M5661" s="95">
        <f>'Activity data'!I1142*'Emission factors'!$B$60</f>
        <v>0.58823925120000009</v>
      </c>
      <c r="N5661" s="95">
        <f>'Activity data'!J1142*'Emission factors'!$B$60</f>
        <v>0.80936124480000016</v>
      </c>
      <c r="O5661" s="95">
        <f>'Activity data'!K1142*'Emission factors'!$B$60</f>
        <v>0.87919902560000007</v>
      </c>
      <c r="P5661" s="95">
        <f>'Activity data'!L1142*'Emission factors'!$B$60</f>
        <v>0.91103410400000007</v>
      </c>
      <c r="Q5661" s="95">
        <f>'Activity data'!M1142*'Emission factors'!$B$60</f>
        <v>0.9225244720000001</v>
      </c>
      <c r="R5661" s="95">
        <f>'Activity data'!N1142*'Emission factors'!$B$60</f>
        <v>1.0163568448000002</v>
      </c>
      <c r="S5661" s="95">
        <f>'Activity data'!O1142*'Emission factors'!$B$60</f>
        <v>1.0286245024000003</v>
      </c>
      <c r="T5661" s="95">
        <f>'Activity data'!P1142*'Emission factors'!$B$60</f>
        <v>1.0209529920000002</v>
      </c>
      <c r="U5661" s="95">
        <f>'Activity data'!Q1142*'Emission factors'!$B$60</f>
        <v>0.97450148960000016</v>
      </c>
    </row>
    <row r="5662" spans="1:21" x14ac:dyDescent="0.25">
      <c r="A5662" s="92" t="s">
        <v>11</v>
      </c>
      <c r="B5662" s="92" t="s">
        <v>58</v>
      </c>
      <c r="C5662" s="92" t="s">
        <v>59</v>
      </c>
      <c r="D5662" s="92" t="s">
        <v>61</v>
      </c>
      <c r="E5662" s="92" t="s">
        <v>70</v>
      </c>
      <c r="G5662" s="92" t="s">
        <v>97</v>
      </c>
      <c r="H5662" s="92" t="s">
        <v>31</v>
      </c>
      <c r="I5662" s="92" t="s">
        <v>203</v>
      </c>
      <c r="L5662" s="95">
        <f>'Activity data'!H1143*'Emission factors'!$B$60</f>
        <v>1.0966035472000002</v>
      </c>
      <c r="M5662" s="95">
        <f>'Activity data'!I1143*'Emission factors'!$B$60</f>
        <v>1.2655288544000003</v>
      </c>
      <c r="N5662" s="95">
        <f>'Activity data'!J1143*'Emission factors'!$B$60</f>
        <v>1.3503548064000002</v>
      </c>
      <c r="O5662" s="95">
        <f>'Activity data'!K1143*'Emission factors'!$B$60</f>
        <v>1.2993747472000003</v>
      </c>
      <c r="P5662" s="95">
        <f>'Activity data'!L1143*'Emission factors'!$B$60</f>
        <v>1.3071476432000002</v>
      </c>
      <c r="Q5662" s="95">
        <f>'Activity data'!M1143*'Emission factors'!$B$60</f>
        <v>1.3257012080000001</v>
      </c>
      <c r="R5662" s="95">
        <f>'Activity data'!N1143*'Emission factors'!$B$60</f>
        <v>1.3896755216000001</v>
      </c>
      <c r="S5662" s="95">
        <f>'Activity data'!O1143*'Emission factors'!$B$60</f>
        <v>1.4081783936000001</v>
      </c>
      <c r="T5662" s="95">
        <f>'Activity data'!P1143*'Emission factors'!$B$60</f>
        <v>1.3895234432000001</v>
      </c>
      <c r="U5662" s="95">
        <f>'Activity data'!Q1143*'Emission factors'!$B$60</f>
        <v>1.3713416256000002</v>
      </c>
    </row>
    <row r="5663" spans="1:21" x14ac:dyDescent="0.25">
      <c r="A5663" s="92" t="s">
        <v>11</v>
      </c>
      <c r="B5663" s="92" t="s">
        <v>58</v>
      </c>
      <c r="C5663" s="92" t="s">
        <v>59</v>
      </c>
      <c r="D5663" s="92" t="s">
        <v>61</v>
      </c>
      <c r="E5663" s="92" t="s">
        <v>70</v>
      </c>
      <c r="G5663" s="92" t="s">
        <v>97</v>
      </c>
      <c r="H5663" s="92" t="s">
        <v>31</v>
      </c>
      <c r="I5663" s="92" t="s">
        <v>208</v>
      </c>
      <c r="L5663" s="95">
        <f>'Activity data'!H1144*'Emission factors'!$B$60</f>
        <v>0.54803986080000011</v>
      </c>
      <c r="M5663" s="95">
        <f>'Activity data'!I1144*'Emission factors'!$B$60</f>
        <v>0.61652583360000002</v>
      </c>
      <c r="N5663" s="95">
        <f>'Activity data'!J1144*'Emission factors'!$B$60</f>
        <v>0.64019937120000014</v>
      </c>
      <c r="O5663" s="95">
        <f>'Activity data'!K1144*'Emission factors'!$B$60</f>
        <v>0.62840484640000005</v>
      </c>
      <c r="P5663" s="95">
        <f>'Activity data'!L1144*'Emission factors'!$B$60</f>
        <v>0.60479889920000007</v>
      </c>
      <c r="Q5663" s="95">
        <f>'Activity data'!M1144*'Emission factors'!$B$60</f>
        <v>0.56873942080000006</v>
      </c>
      <c r="R5663" s="95">
        <f>'Activity data'!N1144*'Emission factors'!$B$60</f>
        <v>0.58333894720000001</v>
      </c>
      <c r="S5663" s="95">
        <f>'Activity data'!O1144*'Emission factors'!$B$60</f>
        <v>0.55772218560000009</v>
      </c>
      <c r="T5663" s="95">
        <f>'Activity data'!P1144*'Emission factors'!$B$60</f>
        <v>0.5340993408000001</v>
      </c>
      <c r="U5663" s="95">
        <f>'Activity data'!Q1144*'Emission factors'!$B$60</f>
        <v>0.57965527040000009</v>
      </c>
    </row>
    <row r="5664" spans="1:21" x14ac:dyDescent="0.25">
      <c r="A5664" s="92" t="s">
        <v>11</v>
      </c>
      <c r="B5664" s="92" t="s">
        <v>58</v>
      </c>
      <c r="C5664" s="92" t="s">
        <v>59</v>
      </c>
      <c r="D5664" s="92" t="s">
        <v>61</v>
      </c>
      <c r="E5664" s="92" t="s">
        <v>70</v>
      </c>
      <c r="G5664" s="92" t="s">
        <v>97</v>
      </c>
      <c r="H5664" s="92" t="s">
        <v>31</v>
      </c>
      <c r="I5664" s="92" t="s">
        <v>202</v>
      </c>
      <c r="L5664" s="95">
        <f>'Activity data'!H1145*'Emission factors'!$B$60</f>
        <v>0.48565392160000004</v>
      </c>
      <c r="M5664" s="95">
        <f>'Activity data'!I1145*'Emission factors'!$B$60</f>
        <v>0.509716104</v>
      </c>
      <c r="N5664" s="95">
        <f>'Activity data'!J1145*'Emission factors'!$B$60</f>
        <v>0.54315645440000004</v>
      </c>
      <c r="O5664" s="95">
        <f>'Activity data'!K1145*'Emission factors'!$B$60</f>
        <v>0.52975665760000001</v>
      </c>
      <c r="P5664" s="95">
        <f>'Activity data'!L1145*'Emission factors'!$B$60</f>
        <v>0.52997632640000003</v>
      </c>
      <c r="Q5664" s="95">
        <f>'Activity data'!M1145*'Emission factors'!$B$60</f>
        <v>0.57404526720000004</v>
      </c>
      <c r="R5664" s="95">
        <f>'Activity data'!N1145*'Emission factors'!$B$60</f>
        <v>0.6271544240000001</v>
      </c>
      <c r="S5664" s="95">
        <f>'Activity data'!O1145*'Emission factors'!$B$60</f>
        <v>0.67230481120000007</v>
      </c>
      <c r="T5664" s="95">
        <f>'Activity data'!P1145*'Emission factors'!$B$60</f>
        <v>0.69212569600000007</v>
      </c>
      <c r="U5664" s="95">
        <f>'Activity data'!Q1145*'Emission factors'!$B$60</f>
        <v>0.69876645280000016</v>
      </c>
    </row>
    <row r="5665" spans="1:21" x14ac:dyDescent="0.25">
      <c r="A5665" s="92" t="s">
        <v>11</v>
      </c>
      <c r="B5665" s="92" t="s">
        <v>58</v>
      </c>
      <c r="C5665" s="92" t="s">
        <v>59</v>
      </c>
      <c r="D5665" s="92" t="s">
        <v>61</v>
      </c>
      <c r="E5665" s="92" t="s">
        <v>70</v>
      </c>
      <c r="G5665" s="92" t="s">
        <v>97</v>
      </c>
      <c r="H5665" s="92" t="s">
        <v>31</v>
      </c>
      <c r="I5665" s="92" t="s">
        <v>196</v>
      </c>
      <c r="L5665" s="95">
        <f>'Activity data'!H1146*'Emission factors'!$B$60</f>
        <v>0.70239943680000005</v>
      </c>
      <c r="M5665" s="95">
        <f>'Activity data'!I1146*'Emission factors'!$B$60</f>
        <v>0.6961811200000001</v>
      </c>
      <c r="N5665" s="95">
        <f>'Activity data'!J1146*'Emission factors'!$B$60</f>
        <v>0.68729298240000003</v>
      </c>
      <c r="O5665" s="95">
        <f>'Activity data'!K1146*'Emission factors'!$B$60</f>
        <v>0.68509629440000008</v>
      </c>
      <c r="P5665" s="95">
        <f>'Activity data'!L1146*'Emission factors'!$B$60</f>
        <v>0.68311927520000004</v>
      </c>
      <c r="Q5665" s="95">
        <f>'Activity data'!M1146*'Emission factors'!$B$60</f>
        <v>0.71845215680000007</v>
      </c>
      <c r="R5665" s="95">
        <f>'Activity data'!N1146*'Emission factors'!$B$60</f>
        <v>0.71813110240000011</v>
      </c>
      <c r="S5665" s="95">
        <f>'Activity data'!O1146*'Emission factors'!$B$60</f>
        <v>0.67250758240000008</v>
      </c>
      <c r="T5665" s="95">
        <f>'Activity data'!P1146*'Emission factors'!$B$60</f>
        <v>0.70322741920000009</v>
      </c>
      <c r="U5665" s="95">
        <f>'Activity data'!Q1146*'Emission factors'!$B$60</f>
        <v>0.72608987200000008</v>
      </c>
    </row>
    <row r="5666" spans="1:21" x14ac:dyDescent="0.25">
      <c r="A5666" s="92" t="s">
        <v>11</v>
      </c>
      <c r="B5666" s="92" t="s">
        <v>58</v>
      </c>
      <c r="C5666" s="92" t="s">
        <v>59</v>
      </c>
      <c r="D5666" s="92" t="s">
        <v>61</v>
      </c>
      <c r="E5666" s="92" t="s">
        <v>70</v>
      </c>
      <c r="G5666" s="92" t="s">
        <v>97</v>
      </c>
      <c r="H5666" s="92" t="s">
        <v>31</v>
      </c>
      <c r="I5666" s="92" t="s">
        <v>205</v>
      </c>
      <c r="L5666" s="95">
        <f>'Activity data'!H1147*'Emission factors'!$B$60</f>
        <v>0</v>
      </c>
      <c r="M5666" s="95">
        <f>'Activity data'!I1147*'Emission factors'!$B$60</f>
        <v>0</v>
      </c>
      <c r="N5666" s="95">
        <f>'Activity data'!J1147*'Emission factors'!$B$60</f>
        <v>0</v>
      </c>
      <c r="O5666" s="95">
        <f>'Activity data'!K1147*'Emission factors'!$B$60</f>
        <v>0</v>
      </c>
      <c r="P5666" s="95">
        <f>'Activity data'!L1147*'Emission factors'!$B$60</f>
        <v>0</v>
      </c>
      <c r="Q5666" s="95">
        <f>'Activity data'!M1147*'Emission factors'!$B$60</f>
        <v>0</v>
      </c>
      <c r="R5666" s="95">
        <f>'Activity data'!N1147*'Emission factors'!$B$60</f>
        <v>0.10381885440000002</v>
      </c>
      <c r="S5666" s="95">
        <f>'Activity data'!O1147*'Emission factors'!$B$60</f>
        <v>0.32517741440000003</v>
      </c>
      <c r="T5666" s="95">
        <f>'Activity data'!P1147*'Emission factors'!$B$60</f>
        <v>0.37313280320000008</v>
      </c>
      <c r="U5666" s="95">
        <f>'Activity data'!Q1147*'Emission factors'!$B$60</f>
        <v>0.40684351520000006</v>
      </c>
    </row>
    <row r="5667" spans="1:21" x14ac:dyDescent="0.25">
      <c r="A5667" s="92" t="s">
        <v>11</v>
      </c>
      <c r="B5667" s="92" t="s">
        <v>58</v>
      </c>
      <c r="C5667" s="92" t="s">
        <v>59</v>
      </c>
      <c r="D5667" s="92" t="s">
        <v>61</v>
      </c>
      <c r="E5667" s="92" t="s">
        <v>70</v>
      </c>
      <c r="G5667" s="92" t="s">
        <v>97</v>
      </c>
      <c r="H5667" s="92" t="s">
        <v>31</v>
      </c>
      <c r="I5667" s="92" t="s">
        <v>209</v>
      </c>
      <c r="L5667" s="95">
        <f>'Activity data'!H1148*'Emission factors'!$B$60</f>
        <v>0</v>
      </c>
      <c r="M5667" s="95">
        <f>'Activity data'!I1148*'Emission factors'!$B$60</f>
        <v>0</v>
      </c>
      <c r="N5667" s="95">
        <f>'Activity data'!J1148*'Emission factors'!$B$60</f>
        <v>0</v>
      </c>
      <c r="O5667" s="95">
        <f>'Activity data'!K1148*'Emission factors'!$B$60</f>
        <v>0</v>
      </c>
      <c r="P5667" s="95">
        <f>'Activity data'!L1148*'Emission factors'!$B$60</f>
        <v>0</v>
      </c>
      <c r="Q5667" s="95">
        <f>'Activity data'!M1148*'Emission factors'!$B$60</f>
        <v>0</v>
      </c>
      <c r="R5667" s="95">
        <f>'Activity data'!N1148*'Emission factors'!$B$60</f>
        <v>0</v>
      </c>
      <c r="S5667" s="95">
        <f>'Activity data'!O1148*'Emission factors'!$B$60</f>
        <v>0.24859749120000002</v>
      </c>
      <c r="T5667" s="95">
        <f>'Activity data'!P1148*'Emission factors'!$B$60</f>
        <v>0.55283877920000002</v>
      </c>
      <c r="U5667" s="95">
        <f>'Activity data'!Q1148*'Emission factors'!$B$60</f>
        <v>0.52762756000000011</v>
      </c>
    </row>
    <row r="5668" spans="1:21" x14ac:dyDescent="0.25">
      <c r="A5668" s="92" t="s">
        <v>11</v>
      </c>
      <c r="B5668" s="92" t="s">
        <v>58</v>
      </c>
      <c r="C5668" s="92" t="s">
        <v>59</v>
      </c>
      <c r="D5668" s="92" t="s">
        <v>61</v>
      </c>
      <c r="E5668" s="92" t="s">
        <v>70</v>
      </c>
      <c r="G5668" s="92" t="s">
        <v>97</v>
      </c>
      <c r="H5668" s="92" t="s">
        <v>74</v>
      </c>
      <c r="I5668" s="92" t="s">
        <v>192</v>
      </c>
      <c r="J5668" s="92" t="s">
        <v>59</v>
      </c>
      <c r="L5668" s="107">
        <v>0</v>
      </c>
      <c r="M5668" s="107">
        <v>0</v>
      </c>
      <c r="N5668" s="107">
        <v>0</v>
      </c>
      <c r="O5668" s="107">
        <v>0</v>
      </c>
      <c r="P5668" s="107">
        <v>0</v>
      </c>
      <c r="Q5668" s="107">
        <v>0</v>
      </c>
      <c r="R5668" s="107">
        <v>0</v>
      </c>
      <c r="S5668" s="107">
        <v>0</v>
      </c>
      <c r="T5668" s="107">
        <v>0</v>
      </c>
      <c r="U5668" s="107">
        <v>0</v>
      </c>
    </row>
    <row r="5669" spans="1:21" x14ac:dyDescent="0.25">
      <c r="A5669" s="92" t="s">
        <v>11</v>
      </c>
      <c r="B5669" s="92" t="s">
        <v>58</v>
      </c>
      <c r="C5669" s="92" t="s">
        <v>59</v>
      </c>
      <c r="D5669" s="92" t="s">
        <v>61</v>
      </c>
      <c r="E5669" s="92" t="s">
        <v>70</v>
      </c>
      <c r="G5669" s="92" t="s">
        <v>97</v>
      </c>
      <c r="H5669" s="92" t="s">
        <v>74</v>
      </c>
      <c r="I5669" s="92" t="s">
        <v>206</v>
      </c>
      <c r="L5669" s="107">
        <v>0</v>
      </c>
      <c r="M5669" s="107">
        <v>0</v>
      </c>
      <c r="N5669" s="107">
        <v>0</v>
      </c>
      <c r="O5669" s="107">
        <v>0</v>
      </c>
      <c r="P5669" s="107">
        <v>0</v>
      </c>
      <c r="Q5669" s="107">
        <v>0</v>
      </c>
      <c r="R5669" s="107">
        <v>0</v>
      </c>
      <c r="S5669" s="107">
        <v>0</v>
      </c>
      <c r="T5669" s="107">
        <v>0</v>
      </c>
      <c r="U5669" s="107">
        <v>0</v>
      </c>
    </row>
    <row r="5670" spans="1:21" x14ac:dyDescent="0.25">
      <c r="A5670" s="92" t="s">
        <v>11</v>
      </c>
      <c r="B5670" s="92" t="s">
        <v>58</v>
      </c>
      <c r="C5670" s="92" t="s">
        <v>59</v>
      </c>
      <c r="D5670" s="92" t="s">
        <v>61</v>
      </c>
      <c r="E5670" s="92" t="s">
        <v>70</v>
      </c>
      <c r="G5670" s="92" t="s">
        <v>97</v>
      </c>
      <c r="H5670" s="92" t="s">
        <v>74</v>
      </c>
      <c r="I5670" s="92" t="s">
        <v>201</v>
      </c>
      <c r="L5670" s="107">
        <v>0</v>
      </c>
      <c r="M5670" s="107">
        <v>0</v>
      </c>
      <c r="N5670" s="107">
        <v>0</v>
      </c>
      <c r="O5670" s="107">
        <v>0</v>
      </c>
      <c r="P5670" s="107">
        <v>0</v>
      </c>
      <c r="Q5670" s="107">
        <v>0</v>
      </c>
      <c r="R5670" s="107">
        <v>0</v>
      </c>
      <c r="S5670" s="107">
        <v>0</v>
      </c>
      <c r="T5670" s="107">
        <v>0</v>
      </c>
      <c r="U5670" s="107">
        <v>0</v>
      </c>
    </row>
    <row r="5671" spans="1:21" x14ac:dyDescent="0.25">
      <c r="A5671" s="92" t="s">
        <v>11</v>
      </c>
      <c r="B5671" s="92" t="s">
        <v>58</v>
      </c>
      <c r="C5671" s="92" t="s">
        <v>59</v>
      </c>
      <c r="D5671" s="92" t="s">
        <v>61</v>
      </c>
      <c r="E5671" s="92" t="s">
        <v>70</v>
      </c>
      <c r="G5671" s="92" t="s">
        <v>97</v>
      </c>
      <c r="H5671" s="92" t="s">
        <v>74</v>
      </c>
      <c r="I5671" s="92" t="s">
        <v>200</v>
      </c>
      <c r="L5671" s="107">
        <v>0</v>
      </c>
      <c r="M5671" s="107">
        <v>0</v>
      </c>
      <c r="N5671" s="107">
        <v>0</v>
      </c>
      <c r="O5671" s="107">
        <v>0</v>
      </c>
      <c r="P5671" s="107">
        <v>0</v>
      </c>
      <c r="Q5671" s="107">
        <v>0</v>
      </c>
      <c r="R5671" s="107">
        <v>0</v>
      </c>
      <c r="S5671" s="107">
        <v>0</v>
      </c>
      <c r="T5671" s="107">
        <v>0</v>
      </c>
      <c r="U5671" s="107">
        <v>0</v>
      </c>
    </row>
    <row r="5672" spans="1:21" x14ac:dyDescent="0.25">
      <c r="A5672" s="92" t="s">
        <v>11</v>
      </c>
      <c r="B5672" s="92" t="s">
        <v>58</v>
      </c>
      <c r="C5672" s="92" t="s">
        <v>59</v>
      </c>
      <c r="D5672" s="92" t="s">
        <v>61</v>
      </c>
      <c r="E5672" s="92" t="s">
        <v>70</v>
      </c>
      <c r="G5672" s="92" t="s">
        <v>97</v>
      </c>
      <c r="H5672" s="92" t="s">
        <v>74</v>
      </c>
      <c r="I5672" s="92" t="s">
        <v>199</v>
      </c>
      <c r="L5672" s="107">
        <v>0</v>
      </c>
      <c r="M5672" s="107">
        <v>0</v>
      </c>
      <c r="N5672" s="107">
        <v>0</v>
      </c>
      <c r="O5672" s="107">
        <v>0</v>
      </c>
      <c r="P5672" s="107">
        <v>0</v>
      </c>
      <c r="Q5672" s="107">
        <v>0</v>
      </c>
      <c r="R5672" s="107">
        <v>0</v>
      </c>
      <c r="S5672" s="107">
        <v>0</v>
      </c>
      <c r="T5672" s="107">
        <v>0</v>
      </c>
      <c r="U5672" s="107">
        <v>0</v>
      </c>
    </row>
    <row r="5673" spans="1:21" x14ac:dyDescent="0.25">
      <c r="A5673" s="92" t="s">
        <v>11</v>
      </c>
      <c r="B5673" s="92" t="s">
        <v>58</v>
      </c>
      <c r="C5673" s="92" t="s">
        <v>59</v>
      </c>
      <c r="D5673" s="92" t="s">
        <v>61</v>
      </c>
      <c r="E5673" s="92" t="s">
        <v>70</v>
      </c>
      <c r="G5673" s="92" t="s">
        <v>97</v>
      </c>
      <c r="H5673" s="92" t="s">
        <v>74</v>
      </c>
      <c r="I5673" s="92" t="s">
        <v>207</v>
      </c>
      <c r="L5673" s="107">
        <v>0</v>
      </c>
      <c r="M5673" s="107">
        <v>0</v>
      </c>
      <c r="N5673" s="107">
        <v>0</v>
      </c>
      <c r="O5673" s="107">
        <v>0</v>
      </c>
      <c r="P5673" s="107">
        <v>0</v>
      </c>
      <c r="Q5673" s="107">
        <v>0</v>
      </c>
      <c r="R5673" s="107">
        <v>0</v>
      </c>
      <c r="S5673" s="107">
        <v>0</v>
      </c>
      <c r="T5673" s="107">
        <v>0</v>
      </c>
      <c r="U5673" s="107">
        <v>0</v>
      </c>
    </row>
    <row r="5674" spans="1:21" x14ac:dyDescent="0.25">
      <c r="A5674" s="92" t="s">
        <v>11</v>
      </c>
      <c r="B5674" s="92" t="s">
        <v>58</v>
      </c>
      <c r="C5674" s="92" t="s">
        <v>59</v>
      </c>
      <c r="D5674" s="92" t="s">
        <v>61</v>
      </c>
      <c r="E5674" s="92" t="s">
        <v>70</v>
      </c>
      <c r="G5674" s="92" t="s">
        <v>97</v>
      </c>
      <c r="H5674" s="92" t="s">
        <v>74</v>
      </c>
      <c r="I5674" s="92" t="s">
        <v>197</v>
      </c>
      <c r="L5674" s="107">
        <v>0</v>
      </c>
      <c r="M5674" s="107">
        <v>0</v>
      </c>
      <c r="N5674" s="107">
        <v>0</v>
      </c>
      <c r="O5674" s="107">
        <v>0</v>
      </c>
      <c r="P5674" s="107">
        <v>0</v>
      </c>
      <c r="Q5674" s="107">
        <v>0</v>
      </c>
      <c r="R5674" s="107">
        <v>0</v>
      </c>
      <c r="S5674" s="107">
        <v>0</v>
      </c>
      <c r="T5674" s="107">
        <v>0</v>
      </c>
      <c r="U5674" s="107">
        <v>0</v>
      </c>
    </row>
    <row r="5675" spans="1:21" x14ac:dyDescent="0.25">
      <c r="A5675" s="92" t="s">
        <v>11</v>
      </c>
      <c r="B5675" s="92" t="s">
        <v>58</v>
      </c>
      <c r="C5675" s="92" t="s">
        <v>59</v>
      </c>
      <c r="D5675" s="92" t="s">
        <v>61</v>
      </c>
      <c r="E5675" s="92" t="s">
        <v>70</v>
      </c>
      <c r="G5675" s="92" t="s">
        <v>97</v>
      </c>
      <c r="H5675" s="92" t="s">
        <v>74</v>
      </c>
      <c r="I5675" s="92" t="s">
        <v>203</v>
      </c>
      <c r="L5675" s="107">
        <v>0</v>
      </c>
      <c r="M5675" s="107">
        <v>0</v>
      </c>
      <c r="N5675" s="107">
        <v>0</v>
      </c>
      <c r="O5675" s="107">
        <v>0</v>
      </c>
      <c r="P5675" s="107">
        <v>0</v>
      </c>
      <c r="Q5675" s="107">
        <v>0</v>
      </c>
      <c r="R5675" s="107">
        <v>0</v>
      </c>
      <c r="S5675" s="107">
        <v>0</v>
      </c>
      <c r="T5675" s="107">
        <v>0</v>
      </c>
      <c r="U5675" s="107">
        <v>0</v>
      </c>
    </row>
    <row r="5676" spans="1:21" x14ac:dyDescent="0.25">
      <c r="A5676" s="92" t="s">
        <v>11</v>
      </c>
      <c r="B5676" s="92" t="s">
        <v>58</v>
      </c>
      <c r="C5676" s="92" t="s">
        <v>59</v>
      </c>
      <c r="D5676" s="92" t="s">
        <v>61</v>
      </c>
      <c r="E5676" s="92" t="s">
        <v>70</v>
      </c>
      <c r="G5676" s="92" t="s">
        <v>97</v>
      </c>
      <c r="H5676" s="92" t="s">
        <v>74</v>
      </c>
      <c r="I5676" s="92" t="s">
        <v>208</v>
      </c>
      <c r="L5676" s="107">
        <v>0</v>
      </c>
      <c r="M5676" s="107">
        <v>0</v>
      </c>
      <c r="N5676" s="107">
        <v>0</v>
      </c>
      <c r="O5676" s="107">
        <v>0</v>
      </c>
      <c r="P5676" s="107">
        <v>0</v>
      </c>
      <c r="Q5676" s="107">
        <v>0</v>
      </c>
      <c r="R5676" s="107">
        <v>0</v>
      </c>
      <c r="S5676" s="107">
        <v>0</v>
      </c>
      <c r="T5676" s="107">
        <v>0</v>
      </c>
      <c r="U5676" s="107">
        <v>0</v>
      </c>
    </row>
    <row r="5677" spans="1:21" x14ac:dyDescent="0.25">
      <c r="A5677" s="92" t="s">
        <v>11</v>
      </c>
      <c r="B5677" s="92" t="s">
        <v>58</v>
      </c>
      <c r="C5677" s="92" t="s">
        <v>59</v>
      </c>
      <c r="D5677" s="92" t="s">
        <v>61</v>
      </c>
      <c r="E5677" s="92" t="s">
        <v>70</v>
      </c>
      <c r="G5677" s="92" t="s">
        <v>97</v>
      </c>
      <c r="H5677" s="92" t="s">
        <v>74</v>
      </c>
      <c r="I5677" s="92" t="s">
        <v>202</v>
      </c>
      <c r="L5677" s="107">
        <v>0</v>
      </c>
      <c r="M5677" s="107">
        <v>0</v>
      </c>
      <c r="N5677" s="107">
        <v>0</v>
      </c>
      <c r="O5677" s="107">
        <v>0</v>
      </c>
      <c r="P5677" s="107">
        <v>0</v>
      </c>
      <c r="Q5677" s="107">
        <v>0</v>
      </c>
      <c r="R5677" s="107">
        <v>0</v>
      </c>
      <c r="S5677" s="107">
        <v>0</v>
      </c>
      <c r="T5677" s="107">
        <v>0</v>
      </c>
      <c r="U5677" s="107">
        <v>0</v>
      </c>
    </row>
    <row r="5678" spans="1:21" x14ac:dyDescent="0.25">
      <c r="A5678" s="92" t="s">
        <v>11</v>
      </c>
      <c r="B5678" s="92" t="s">
        <v>58</v>
      </c>
      <c r="C5678" s="92" t="s">
        <v>59</v>
      </c>
      <c r="D5678" s="92" t="s">
        <v>61</v>
      </c>
      <c r="E5678" s="92" t="s">
        <v>70</v>
      </c>
      <c r="G5678" s="92" t="s">
        <v>97</v>
      </c>
      <c r="H5678" s="92" t="s">
        <v>74</v>
      </c>
      <c r="I5678" s="92" t="s">
        <v>196</v>
      </c>
      <c r="L5678" s="107">
        <v>0</v>
      </c>
      <c r="M5678" s="107">
        <v>0</v>
      </c>
      <c r="N5678" s="107">
        <v>0</v>
      </c>
      <c r="O5678" s="107">
        <v>0</v>
      </c>
      <c r="P5678" s="107">
        <v>0</v>
      </c>
      <c r="Q5678" s="107">
        <v>0</v>
      </c>
      <c r="R5678" s="107">
        <v>0</v>
      </c>
      <c r="S5678" s="107">
        <v>0</v>
      </c>
      <c r="T5678" s="107">
        <v>0</v>
      </c>
      <c r="U5678" s="107">
        <v>0</v>
      </c>
    </row>
    <row r="5679" spans="1:21" x14ac:dyDescent="0.25">
      <c r="A5679" s="92" t="s">
        <v>11</v>
      </c>
      <c r="B5679" s="92" t="s">
        <v>58</v>
      </c>
      <c r="C5679" s="92" t="s">
        <v>59</v>
      </c>
      <c r="D5679" s="92" t="s">
        <v>61</v>
      </c>
      <c r="E5679" s="92" t="s">
        <v>70</v>
      </c>
      <c r="G5679" s="92" t="s">
        <v>97</v>
      </c>
      <c r="H5679" s="92" t="s">
        <v>74</v>
      </c>
      <c r="I5679" s="92" t="s">
        <v>205</v>
      </c>
      <c r="L5679" s="107">
        <v>0</v>
      </c>
      <c r="M5679" s="107">
        <v>0</v>
      </c>
      <c r="N5679" s="107">
        <v>0</v>
      </c>
      <c r="O5679" s="107">
        <v>0</v>
      </c>
      <c r="P5679" s="107">
        <v>0</v>
      </c>
      <c r="Q5679" s="107">
        <v>0</v>
      </c>
      <c r="R5679" s="107">
        <v>0</v>
      </c>
      <c r="S5679" s="107">
        <v>0</v>
      </c>
      <c r="T5679" s="107">
        <v>0</v>
      </c>
      <c r="U5679" s="107">
        <v>0</v>
      </c>
    </row>
    <row r="5680" spans="1:21" x14ac:dyDescent="0.25">
      <c r="A5680" s="92" t="s">
        <v>11</v>
      </c>
      <c r="B5680" s="92" t="s">
        <v>58</v>
      </c>
      <c r="C5680" s="92" t="s">
        <v>59</v>
      </c>
      <c r="D5680" s="92" t="s">
        <v>61</v>
      </c>
      <c r="E5680" s="92" t="s">
        <v>70</v>
      </c>
      <c r="G5680" s="92" t="s">
        <v>97</v>
      </c>
      <c r="H5680" s="92" t="s">
        <v>74</v>
      </c>
      <c r="I5680" s="92" t="s">
        <v>209</v>
      </c>
      <c r="L5680" s="107">
        <v>0</v>
      </c>
      <c r="M5680" s="107">
        <v>0</v>
      </c>
      <c r="N5680" s="107">
        <v>0</v>
      </c>
      <c r="O5680" s="107">
        <v>0</v>
      </c>
      <c r="P5680" s="107">
        <v>0</v>
      </c>
      <c r="Q5680" s="107">
        <v>0</v>
      </c>
      <c r="R5680" s="107">
        <v>0</v>
      </c>
      <c r="S5680" s="107">
        <v>0</v>
      </c>
      <c r="T5680" s="107">
        <v>0</v>
      </c>
      <c r="U5680" s="107">
        <v>0</v>
      </c>
    </row>
    <row r="5681" spans="1:21" x14ac:dyDescent="0.25">
      <c r="A5681" s="92" t="s">
        <v>11</v>
      </c>
      <c r="B5681" s="92" t="s">
        <v>58</v>
      </c>
      <c r="C5681" s="92" t="s">
        <v>59</v>
      </c>
      <c r="D5681" s="92" t="s">
        <v>61</v>
      </c>
      <c r="E5681" s="92" t="s">
        <v>70</v>
      </c>
      <c r="G5681" s="92" t="s">
        <v>97</v>
      </c>
      <c r="H5681" s="92" t="s">
        <v>94</v>
      </c>
      <c r="I5681" s="92" t="s">
        <v>192</v>
      </c>
      <c r="J5681" s="92" t="s">
        <v>59</v>
      </c>
      <c r="L5681" s="98">
        <f>L5655*'Emission factors'!$H$16</f>
        <v>8.4844539360000013</v>
      </c>
      <c r="M5681" s="98">
        <f>M5655*'Emission factors'!$H$16</f>
        <v>8.5007770176000008</v>
      </c>
      <c r="N5681" s="98">
        <f>N5655*'Emission factors'!$H$16</f>
        <v>8.5916185152000004</v>
      </c>
      <c r="O5681" s="98">
        <f>O5655*'Emission factors'!$H$16</f>
        <v>8.662233585600001</v>
      </c>
      <c r="P5681" s="98">
        <f>P5655*'Emission factors'!$H$16</f>
        <v>9.1068601344000015</v>
      </c>
      <c r="Q5681" s="98">
        <f>Q5655*'Emission factors'!$H$16</f>
        <v>8.7307195584000006</v>
      </c>
      <c r="R5681" s="98">
        <f>R5655*'Emission factors'!$H$16</f>
        <v>9.2644133568000004</v>
      </c>
      <c r="S5681" s="98">
        <f>S5655*'Emission factors'!$H$16</f>
        <v>9.2413481328000007</v>
      </c>
      <c r="T5681" s="98">
        <f>T5655*'Emission factors'!$H$16</f>
        <v>9.3265120368000005</v>
      </c>
      <c r="U5681" s="98">
        <f>U5655*'Emission factors'!$H$16</f>
        <v>9.5603579232000016</v>
      </c>
    </row>
    <row r="5682" spans="1:21" x14ac:dyDescent="0.25">
      <c r="A5682" s="92" t="s">
        <v>11</v>
      </c>
      <c r="B5682" s="92" t="s">
        <v>58</v>
      </c>
      <c r="C5682" s="92" t="s">
        <v>59</v>
      </c>
      <c r="D5682" s="92" t="s">
        <v>61</v>
      </c>
      <c r="E5682" s="92" t="s">
        <v>70</v>
      </c>
      <c r="G5682" s="92" t="s">
        <v>97</v>
      </c>
      <c r="H5682" s="92" t="s">
        <v>94</v>
      </c>
      <c r="I5682" s="92" t="s">
        <v>206</v>
      </c>
      <c r="L5682" s="98">
        <f>L5656*'Emission factors'!$H$16</f>
        <v>7.7147851536000012</v>
      </c>
      <c r="M5682" s="98">
        <f>M5656*'Emission factors'!$H$16</f>
        <v>7.792497216000001</v>
      </c>
      <c r="N5682" s="98">
        <f>N5656*'Emission factors'!$H$16</f>
        <v>7.9383404016000005</v>
      </c>
      <c r="O5682" s="98">
        <f>O5656*'Emission factors'!$H$16</f>
        <v>8.3226425184000004</v>
      </c>
      <c r="P5682" s="98">
        <f>P5656*'Emission factors'!$H$16</f>
        <v>8.6909764032000023</v>
      </c>
      <c r="Q5682" s="98">
        <f>Q5656*'Emission factors'!$H$16</f>
        <v>8.8020443280000009</v>
      </c>
      <c r="R5682" s="98">
        <f>R5656*'Emission factors'!$H$16</f>
        <v>8.3024160912000013</v>
      </c>
      <c r="S5682" s="98">
        <f>S5656*'Emission factors'!$H$16</f>
        <v>8.7867857952000019</v>
      </c>
      <c r="T5682" s="98">
        <f>T5656*'Emission factors'!$H$16</f>
        <v>9.1473129888000013</v>
      </c>
      <c r="U5682" s="98">
        <f>U5656*'Emission factors'!$H$16</f>
        <v>8.6263937760000005</v>
      </c>
    </row>
    <row r="5683" spans="1:21" x14ac:dyDescent="0.25">
      <c r="A5683" s="92" t="s">
        <v>11</v>
      </c>
      <c r="B5683" s="92" t="s">
        <v>58</v>
      </c>
      <c r="C5683" s="92" t="s">
        <v>59</v>
      </c>
      <c r="D5683" s="92" t="s">
        <v>61</v>
      </c>
      <c r="E5683" s="92" t="s">
        <v>70</v>
      </c>
      <c r="G5683" s="92" t="s">
        <v>97</v>
      </c>
      <c r="H5683" s="92" t="s">
        <v>94</v>
      </c>
      <c r="I5683" s="92" t="s">
        <v>201</v>
      </c>
      <c r="L5683" s="98">
        <f>L5657*'Emission factors'!$H$16</f>
        <v>0</v>
      </c>
      <c r="M5683" s="98">
        <f>M5657*'Emission factors'!$H$16</f>
        <v>0</v>
      </c>
      <c r="N5683" s="98">
        <f>N5657*'Emission factors'!$H$16</f>
        <v>0</v>
      </c>
      <c r="O5683" s="98">
        <f>O5657*'Emission factors'!$H$16</f>
        <v>0</v>
      </c>
      <c r="P5683" s="98">
        <f>P5657*'Emission factors'!$H$16</f>
        <v>0</v>
      </c>
      <c r="Q5683" s="98">
        <f>Q5657*'Emission factors'!$H$16</f>
        <v>0</v>
      </c>
      <c r="R5683" s="98">
        <f>R5657*'Emission factors'!$H$16</f>
        <v>0</v>
      </c>
      <c r="S5683" s="98">
        <f>S5657*'Emission factors'!$H$16</f>
        <v>0</v>
      </c>
      <c r="T5683" s="98">
        <f>T5657*'Emission factors'!$H$16</f>
        <v>0</v>
      </c>
      <c r="U5683" s="98">
        <f>U5657*'Emission factors'!$H$16</f>
        <v>0</v>
      </c>
    </row>
    <row r="5684" spans="1:21" x14ac:dyDescent="0.25">
      <c r="A5684" s="92" t="s">
        <v>11</v>
      </c>
      <c r="B5684" s="92" t="s">
        <v>58</v>
      </c>
      <c r="C5684" s="92" t="s">
        <v>59</v>
      </c>
      <c r="D5684" s="92" t="s">
        <v>61</v>
      </c>
      <c r="E5684" s="92" t="s">
        <v>70</v>
      </c>
      <c r="G5684" s="92" t="s">
        <v>97</v>
      </c>
      <c r="H5684" s="92" t="s">
        <v>94</v>
      </c>
      <c r="I5684" s="92" t="s">
        <v>200</v>
      </c>
      <c r="L5684" s="98">
        <f>L5658*'Emission factors'!$H$16</f>
        <v>63.917284200000005</v>
      </c>
      <c r="M5684" s="98">
        <f>M5658*'Emission factors'!$H$16</f>
        <v>70.509325219200008</v>
      </c>
      <c r="N5684" s="98">
        <f>N5658*'Emission factors'!$H$16</f>
        <v>79.188236736000007</v>
      </c>
      <c r="O5684" s="98">
        <f>O5658*'Emission factors'!$H$16</f>
        <v>82.865543140800014</v>
      </c>
      <c r="P5684" s="98">
        <f>P5658*'Emission factors'!$H$16</f>
        <v>117.53151026400002</v>
      </c>
      <c r="Q5684" s="98">
        <f>Q5658*'Emission factors'!$H$16</f>
        <v>133.61471353440001</v>
      </c>
      <c r="R5684" s="98">
        <f>R5658*'Emission factors'!$H$16</f>
        <v>135.38754213600001</v>
      </c>
      <c r="S5684" s="98">
        <f>S5658*'Emission factors'!$H$16</f>
        <v>141.84012726240002</v>
      </c>
      <c r="T5684" s="98">
        <f>T5658*'Emission factors'!$H$16</f>
        <v>143.7126686016</v>
      </c>
      <c r="U5684" s="98">
        <f>U5658*'Emission factors'!$H$16</f>
        <v>144.29604134400003</v>
      </c>
    </row>
    <row r="5685" spans="1:21" x14ac:dyDescent="0.25">
      <c r="A5685" s="92" t="s">
        <v>11</v>
      </c>
      <c r="B5685" s="92" t="s">
        <v>58</v>
      </c>
      <c r="C5685" s="92" t="s">
        <v>59</v>
      </c>
      <c r="D5685" s="92" t="s">
        <v>61</v>
      </c>
      <c r="E5685" s="92" t="s">
        <v>70</v>
      </c>
      <c r="G5685" s="92" t="s">
        <v>97</v>
      </c>
      <c r="H5685" s="92" t="s">
        <v>94</v>
      </c>
      <c r="I5685" s="92" t="s">
        <v>199</v>
      </c>
      <c r="L5685" s="98">
        <f>L5659*'Emission factors'!$H$16</f>
        <v>7.7797226304000002</v>
      </c>
      <c r="M5685" s="98">
        <f>M5659*'Emission factors'!$H$16</f>
        <v>8.1650892960000014</v>
      </c>
      <c r="N5685" s="98">
        <f>N5659*'Emission factors'!$H$16</f>
        <v>8.1547986576000024</v>
      </c>
      <c r="O5685" s="98">
        <f>O5659*'Emission factors'!$H$16</f>
        <v>8.459969313600002</v>
      </c>
      <c r="P5685" s="98">
        <f>P5659*'Emission factors'!$H$16</f>
        <v>8.1970257600000007</v>
      </c>
      <c r="Q5685" s="98">
        <f>Q5659*'Emission factors'!$H$16</f>
        <v>9.3396414720000021</v>
      </c>
      <c r="R5685" s="98">
        <f>R5659*'Emission factors'!$H$16</f>
        <v>11.0336934624</v>
      </c>
      <c r="S5685" s="98">
        <f>S5659*'Emission factors'!$H$16</f>
        <v>10.837816483200001</v>
      </c>
      <c r="T5685" s="98">
        <f>T5659*'Emission factors'!$H$16</f>
        <v>11.123115561600002</v>
      </c>
      <c r="U5685" s="98">
        <f>U5659*'Emission factors'!$H$16</f>
        <v>10.965562339200002</v>
      </c>
    </row>
    <row r="5686" spans="1:21" x14ac:dyDescent="0.25">
      <c r="A5686" s="92" t="s">
        <v>11</v>
      </c>
      <c r="B5686" s="92" t="s">
        <v>58</v>
      </c>
      <c r="C5686" s="92" t="s">
        <v>59</v>
      </c>
      <c r="D5686" s="92" t="s">
        <v>61</v>
      </c>
      <c r="E5686" s="92" t="s">
        <v>70</v>
      </c>
      <c r="G5686" s="92" t="s">
        <v>97</v>
      </c>
      <c r="H5686" s="92" t="s">
        <v>94</v>
      </c>
      <c r="I5686" s="92" t="s">
        <v>207</v>
      </c>
      <c r="L5686" s="98">
        <f>L5660*'Emission factors'!$H$16</f>
        <v>10.716812769600001</v>
      </c>
      <c r="M5686" s="98">
        <f>M5660*'Emission factors'!$H$16</f>
        <v>12.273183115200002</v>
      </c>
      <c r="N5686" s="98">
        <f>N5660*'Emission factors'!$H$16</f>
        <v>11.703649507200002</v>
      </c>
      <c r="O5686" s="98">
        <f>O5660*'Emission factors'!$H$16</f>
        <v>12.0066910656</v>
      </c>
      <c r="P5686" s="98">
        <f>P5660*'Emission factors'!$H$16</f>
        <v>11.6823585312</v>
      </c>
      <c r="Q5686" s="98">
        <f>Q5660*'Emission factors'!$H$16</f>
        <v>12.329959051200003</v>
      </c>
      <c r="R5686" s="98">
        <f>R5660*'Emission factors'!$H$16</f>
        <v>11.8824937056</v>
      </c>
      <c r="S5686" s="98">
        <f>S5660*'Emission factors'!$H$16</f>
        <v>12.024078696000002</v>
      </c>
      <c r="T5686" s="98">
        <f>T5660*'Emission factors'!$H$16</f>
        <v>10.107536006400002</v>
      </c>
      <c r="U5686" s="98">
        <f>U5660*'Emission factors'!$H$16</f>
        <v>11.421189225600003</v>
      </c>
    </row>
    <row r="5687" spans="1:21" x14ac:dyDescent="0.25">
      <c r="A5687" s="92" t="s">
        <v>11</v>
      </c>
      <c r="B5687" s="92" t="s">
        <v>58</v>
      </c>
      <c r="C5687" s="92" t="s">
        <v>59</v>
      </c>
      <c r="D5687" s="92" t="s">
        <v>61</v>
      </c>
      <c r="E5687" s="92" t="s">
        <v>70</v>
      </c>
      <c r="G5687" s="92" t="s">
        <v>97</v>
      </c>
      <c r="H5687" s="92" t="s">
        <v>94</v>
      </c>
      <c r="I5687" s="92" t="s">
        <v>197</v>
      </c>
      <c r="L5687" s="98">
        <f>L5661*'Emission factors'!$H$16</f>
        <v>9.1945079856000014</v>
      </c>
      <c r="M5687" s="98">
        <f>M5661*'Emission factors'!$H$16</f>
        <v>12.353024275200003</v>
      </c>
      <c r="N5687" s="98">
        <f>N5661*'Emission factors'!$H$16</f>
        <v>16.996586140800002</v>
      </c>
      <c r="O5687" s="98">
        <f>O5661*'Emission factors'!$H$16</f>
        <v>18.463179537600002</v>
      </c>
      <c r="P5687" s="98">
        <f>P5661*'Emission factors'!$H$16</f>
        <v>19.131716184000002</v>
      </c>
      <c r="Q5687" s="98">
        <f>Q5661*'Emission factors'!$H$16</f>
        <v>19.373013912000001</v>
      </c>
      <c r="R5687" s="98">
        <f>R5661*'Emission factors'!$H$16</f>
        <v>21.343493740800003</v>
      </c>
      <c r="S5687" s="98">
        <f>S5661*'Emission factors'!$H$16</f>
        <v>21.601114550400005</v>
      </c>
      <c r="T5687" s="98">
        <f>T5661*'Emission factors'!$H$16</f>
        <v>21.440012832000004</v>
      </c>
      <c r="U5687" s="98">
        <f>U5661*'Emission factors'!$H$16</f>
        <v>20.464531281600003</v>
      </c>
    </row>
    <row r="5688" spans="1:21" x14ac:dyDescent="0.25">
      <c r="A5688" s="92" t="s">
        <v>11</v>
      </c>
      <c r="B5688" s="92" t="s">
        <v>58</v>
      </c>
      <c r="C5688" s="92" t="s">
        <v>59</v>
      </c>
      <c r="D5688" s="92" t="s">
        <v>61</v>
      </c>
      <c r="E5688" s="92" t="s">
        <v>70</v>
      </c>
      <c r="G5688" s="92" t="s">
        <v>97</v>
      </c>
      <c r="H5688" s="92" t="s">
        <v>94</v>
      </c>
      <c r="I5688" s="92" t="s">
        <v>203</v>
      </c>
      <c r="L5688" s="98">
        <f>L5662*'Emission factors'!$H$16</f>
        <v>23.028674491200004</v>
      </c>
      <c r="M5688" s="98">
        <f>M5662*'Emission factors'!$H$16</f>
        <v>26.576105942400005</v>
      </c>
      <c r="N5688" s="98">
        <f>N5662*'Emission factors'!$H$16</f>
        <v>28.357450934400003</v>
      </c>
      <c r="O5688" s="98">
        <f>O5662*'Emission factors'!$H$16</f>
        <v>27.286869691200007</v>
      </c>
      <c r="P5688" s="98">
        <f>P5662*'Emission factors'!$H$16</f>
        <v>27.450100507200005</v>
      </c>
      <c r="Q5688" s="98">
        <f>Q5662*'Emission factors'!$H$16</f>
        <v>27.839725368000003</v>
      </c>
      <c r="R5688" s="98">
        <f>R5662*'Emission factors'!$H$16</f>
        <v>29.183185953600002</v>
      </c>
      <c r="S5688" s="98">
        <f>S5662*'Emission factors'!$H$16</f>
        <v>29.571746265600002</v>
      </c>
      <c r="T5688" s="98">
        <f>T5662*'Emission factors'!$H$16</f>
        <v>29.179992307200003</v>
      </c>
      <c r="U5688" s="98">
        <f>U5662*'Emission factors'!$H$16</f>
        <v>28.798174137600004</v>
      </c>
    </row>
    <row r="5689" spans="1:21" x14ac:dyDescent="0.25">
      <c r="A5689" s="92" t="s">
        <v>11</v>
      </c>
      <c r="B5689" s="92" t="s">
        <v>58</v>
      </c>
      <c r="C5689" s="92" t="s">
        <v>59</v>
      </c>
      <c r="D5689" s="92" t="s">
        <v>61</v>
      </c>
      <c r="E5689" s="92" t="s">
        <v>70</v>
      </c>
      <c r="G5689" s="92" t="s">
        <v>97</v>
      </c>
      <c r="H5689" s="92" t="s">
        <v>94</v>
      </c>
      <c r="I5689" s="92" t="s">
        <v>208</v>
      </c>
      <c r="L5689" s="98">
        <f>L5663*'Emission factors'!$H$16</f>
        <v>11.508837076800003</v>
      </c>
      <c r="M5689" s="98">
        <f>M5663*'Emission factors'!$H$16</f>
        <v>12.947042505600001</v>
      </c>
      <c r="N5689" s="98">
        <f>N5663*'Emission factors'!$H$16</f>
        <v>13.444186795200004</v>
      </c>
      <c r="O5689" s="98">
        <f>O5663*'Emission factors'!$H$16</f>
        <v>13.196501774400001</v>
      </c>
      <c r="P5689" s="98">
        <f>P5663*'Emission factors'!$H$16</f>
        <v>12.700776883200001</v>
      </c>
      <c r="Q5689" s="98">
        <f>Q5663*'Emission factors'!$H$16</f>
        <v>11.943527836800001</v>
      </c>
      <c r="R5689" s="98">
        <f>R5663*'Emission factors'!$H$16</f>
        <v>12.2501178912</v>
      </c>
      <c r="S5689" s="98">
        <f>S5663*'Emission factors'!$H$16</f>
        <v>11.712165897600002</v>
      </c>
      <c r="T5689" s="98">
        <f>T5663*'Emission factors'!$H$16</f>
        <v>11.216086156800003</v>
      </c>
      <c r="U5689" s="98">
        <f>U5663*'Emission factors'!$H$16</f>
        <v>12.172760678400001</v>
      </c>
    </row>
    <row r="5690" spans="1:21" x14ac:dyDescent="0.25">
      <c r="A5690" s="92" t="s">
        <v>11</v>
      </c>
      <c r="B5690" s="92" t="s">
        <v>58</v>
      </c>
      <c r="C5690" s="92" t="s">
        <v>59</v>
      </c>
      <c r="D5690" s="92" t="s">
        <v>61</v>
      </c>
      <c r="E5690" s="92" t="s">
        <v>70</v>
      </c>
      <c r="G5690" s="92" t="s">
        <v>97</v>
      </c>
      <c r="H5690" s="92" t="s">
        <v>94</v>
      </c>
      <c r="I5690" s="92" t="s">
        <v>202</v>
      </c>
      <c r="L5690" s="98">
        <f>L5664*'Emission factors'!$H$16</f>
        <v>10.198732353600001</v>
      </c>
      <c r="M5690" s="98">
        <f>M5664*'Emission factors'!$H$16</f>
        <v>10.704038184</v>
      </c>
      <c r="N5690" s="98">
        <f>N5664*'Emission factors'!$H$16</f>
        <v>11.406285542400001</v>
      </c>
      <c r="O5690" s="98">
        <f>O5664*'Emission factors'!$H$16</f>
        <v>11.124889809600001</v>
      </c>
      <c r="P5690" s="98">
        <f>P5664*'Emission factors'!$H$16</f>
        <v>11.1295028544</v>
      </c>
      <c r="Q5690" s="98">
        <f>Q5664*'Emission factors'!$H$16</f>
        <v>12.054950611200001</v>
      </c>
      <c r="R5690" s="98">
        <f>R5664*'Emission factors'!$H$16</f>
        <v>13.170242904000002</v>
      </c>
      <c r="S5690" s="98">
        <f>S5664*'Emission factors'!$H$16</f>
        <v>14.118401035200002</v>
      </c>
      <c r="T5690" s="98">
        <f>T5664*'Emission factors'!$H$16</f>
        <v>14.534639616000002</v>
      </c>
      <c r="U5690" s="98">
        <f>U5664*'Emission factors'!$H$16</f>
        <v>14.674095508800004</v>
      </c>
    </row>
    <row r="5691" spans="1:21" x14ac:dyDescent="0.25">
      <c r="A5691" s="92" t="s">
        <v>11</v>
      </c>
      <c r="B5691" s="92" t="s">
        <v>58</v>
      </c>
      <c r="C5691" s="92" t="s">
        <v>59</v>
      </c>
      <c r="D5691" s="92" t="s">
        <v>61</v>
      </c>
      <c r="E5691" s="92" t="s">
        <v>70</v>
      </c>
      <c r="G5691" s="92" t="s">
        <v>97</v>
      </c>
      <c r="H5691" s="92" t="s">
        <v>94</v>
      </c>
      <c r="I5691" s="92" t="s">
        <v>196</v>
      </c>
      <c r="L5691" s="98">
        <f>L5665*'Emission factors'!$H$16</f>
        <v>14.750388172800001</v>
      </c>
      <c r="M5691" s="98">
        <f>M5665*'Emission factors'!$H$16</f>
        <v>14.619803520000001</v>
      </c>
      <c r="N5691" s="98">
        <f>N5665*'Emission factors'!$H$16</f>
        <v>14.4331526304</v>
      </c>
      <c r="O5691" s="98">
        <f>O5665*'Emission factors'!$H$16</f>
        <v>14.387022182400003</v>
      </c>
      <c r="P5691" s="98">
        <f>P5665*'Emission factors'!$H$16</f>
        <v>14.345504779200001</v>
      </c>
      <c r="Q5691" s="98">
        <f>Q5665*'Emission factors'!$H$16</f>
        <v>15.087495292800002</v>
      </c>
      <c r="R5691" s="98">
        <f>R5665*'Emission factors'!$H$16</f>
        <v>15.080753150400003</v>
      </c>
      <c r="S5691" s="98">
        <f>S5665*'Emission factors'!$H$16</f>
        <v>14.122659230400002</v>
      </c>
      <c r="T5691" s="98">
        <f>T5665*'Emission factors'!$H$16</f>
        <v>14.767775803200003</v>
      </c>
      <c r="U5691" s="98">
        <f>U5665*'Emission factors'!$H$16</f>
        <v>15.247887312000001</v>
      </c>
    </row>
    <row r="5692" spans="1:21" x14ac:dyDescent="0.25">
      <c r="A5692" s="92" t="s">
        <v>11</v>
      </c>
      <c r="B5692" s="92" t="s">
        <v>58</v>
      </c>
      <c r="C5692" s="92" t="s">
        <v>59</v>
      </c>
      <c r="D5692" s="92" t="s">
        <v>61</v>
      </c>
      <c r="E5692" s="92" t="s">
        <v>70</v>
      </c>
      <c r="G5692" s="92" t="s">
        <v>97</v>
      </c>
      <c r="H5692" s="92" t="s">
        <v>94</v>
      </c>
      <c r="I5692" s="92" t="s">
        <v>205</v>
      </c>
      <c r="L5692" s="98">
        <f>L5666*'Emission factors'!$H$16</f>
        <v>0</v>
      </c>
      <c r="M5692" s="98">
        <f>M5666*'Emission factors'!$H$16</f>
        <v>0</v>
      </c>
      <c r="N5692" s="98">
        <f>N5666*'Emission factors'!$H$16</f>
        <v>0</v>
      </c>
      <c r="O5692" s="98">
        <f>O5666*'Emission factors'!$H$16</f>
        <v>0</v>
      </c>
      <c r="P5692" s="98">
        <f>P5666*'Emission factors'!$H$16</f>
        <v>0</v>
      </c>
      <c r="Q5692" s="98">
        <f>Q5666*'Emission factors'!$H$16</f>
        <v>0</v>
      </c>
      <c r="R5692" s="98">
        <f>R5666*'Emission factors'!$H$16</f>
        <v>2.1801959424000006</v>
      </c>
      <c r="S5692" s="98">
        <f>S5666*'Emission factors'!$H$16</f>
        <v>6.8287257024000008</v>
      </c>
      <c r="T5692" s="98">
        <f>T5666*'Emission factors'!$H$16</f>
        <v>7.8357888672000016</v>
      </c>
      <c r="U5692" s="98">
        <f>U5666*'Emission factors'!$H$16</f>
        <v>8.5437138192000006</v>
      </c>
    </row>
    <row r="5693" spans="1:21" x14ac:dyDescent="0.25">
      <c r="A5693" s="92" t="s">
        <v>11</v>
      </c>
      <c r="B5693" s="92" t="s">
        <v>58</v>
      </c>
      <c r="C5693" s="92" t="s">
        <v>59</v>
      </c>
      <c r="D5693" s="92" t="s">
        <v>61</v>
      </c>
      <c r="E5693" s="92" t="s">
        <v>70</v>
      </c>
      <c r="G5693" s="92" t="s">
        <v>97</v>
      </c>
      <c r="H5693" s="92" t="s">
        <v>94</v>
      </c>
      <c r="I5693" s="92" t="s">
        <v>209</v>
      </c>
      <c r="L5693" s="98">
        <f>L5667*'Emission factors'!$H$16</f>
        <v>0</v>
      </c>
      <c r="M5693" s="98">
        <f>M5667*'Emission factors'!$H$16</f>
        <v>0</v>
      </c>
      <c r="N5693" s="98">
        <f>N5667*'Emission factors'!$H$16</f>
        <v>0</v>
      </c>
      <c r="O5693" s="98">
        <f>O5667*'Emission factors'!$H$16</f>
        <v>0</v>
      </c>
      <c r="P5693" s="98">
        <f>P5667*'Emission factors'!$H$16</f>
        <v>0</v>
      </c>
      <c r="Q5693" s="98">
        <f>Q5667*'Emission factors'!$H$16</f>
        <v>0</v>
      </c>
      <c r="R5693" s="98">
        <f>R5667*'Emission factors'!$H$16</f>
        <v>0</v>
      </c>
      <c r="S5693" s="98">
        <f>S5667*'Emission factors'!$H$16</f>
        <v>5.2205473152000001</v>
      </c>
      <c r="T5693" s="98">
        <f>T5667*'Emission factors'!$H$16</f>
        <v>11.6096143632</v>
      </c>
      <c r="U5693" s="98">
        <f>U5667*'Emission factors'!$H$16</f>
        <v>11.080178760000003</v>
      </c>
    </row>
    <row r="5694" spans="1:21" x14ac:dyDescent="0.25">
      <c r="A5694" s="92" t="s">
        <v>11</v>
      </c>
      <c r="B5694" s="92" t="s">
        <v>58</v>
      </c>
      <c r="C5694" s="92" t="s">
        <v>59</v>
      </c>
      <c r="D5694" s="92" t="s">
        <v>61</v>
      </c>
      <c r="E5694" s="92" t="s">
        <v>70</v>
      </c>
      <c r="G5694" s="92" t="s">
        <v>97</v>
      </c>
      <c r="H5694" s="92" t="s">
        <v>93</v>
      </c>
      <c r="I5694" s="92" t="s">
        <v>192</v>
      </c>
      <c r="J5694" s="92" t="s">
        <v>59</v>
      </c>
      <c r="L5694" s="98">
        <f>L5655*'Emission factors'!$I$16</f>
        <v>2.02010808</v>
      </c>
      <c r="M5694" s="98">
        <f>M5655*'Emission factors'!$I$16</f>
        <v>2.0239945280000002</v>
      </c>
      <c r="N5694" s="98">
        <f>N5655*'Emission factors'!$I$16</f>
        <v>2.0456234560000004</v>
      </c>
      <c r="O5694" s="98">
        <f>O5655*'Emission factors'!$I$16</f>
        <v>2.0624365680000003</v>
      </c>
      <c r="P5694" s="98">
        <f>P5655*'Emission factors'!$I$16</f>
        <v>2.1683000320000003</v>
      </c>
      <c r="Q5694" s="98">
        <f>Q5655*'Emission factors'!$I$16</f>
        <v>2.0787427520000001</v>
      </c>
      <c r="R5694" s="98">
        <f>R5655*'Emission factors'!$I$16</f>
        <v>2.2058127040000004</v>
      </c>
      <c r="S5694" s="98">
        <f>S5655*'Emission factors'!$I$16</f>
        <v>2.2003209840000002</v>
      </c>
      <c r="T5694" s="98">
        <f>T5655*'Emission factors'!$I$16</f>
        <v>2.2205981040000005</v>
      </c>
      <c r="U5694" s="98">
        <f>U5655*'Emission factors'!$I$16</f>
        <v>2.2762756960000003</v>
      </c>
    </row>
    <row r="5695" spans="1:21" x14ac:dyDescent="0.25">
      <c r="A5695" s="92" t="s">
        <v>11</v>
      </c>
      <c r="B5695" s="92" t="s">
        <v>58</v>
      </c>
      <c r="C5695" s="92" t="s">
        <v>59</v>
      </c>
      <c r="D5695" s="92" t="s">
        <v>61</v>
      </c>
      <c r="E5695" s="92" t="s">
        <v>70</v>
      </c>
      <c r="G5695" s="92" t="s">
        <v>97</v>
      </c>
      <c r="H5695" s="92" t="s">
        <v>93</v>
      </c>
      <c r="I5695" s="92" t="s">
        <v>206</v>
      </c>
      <c r="L5695" s="98">
        <f>L5656*'Emission factors'!$I$16</f>
        <v>1.8368536080000002</v>
      </c>
      <c r="M5695" s="98">
        <f>M5656*'Emission factors'!$I$16</f>
        <v>1.8553564800000002</v>
      </c>
      <c r="N5695" s="98">
        <f>N5656*'Emission factors'!$I$16</f>
        <v>1.8900810480000003</v>
      </c>
      <c r="O5695" s="98">
        <f>O5656*'Emission factors'!$I$16</f>
        <v>1.9815815520000002</v>
      </c>
      <c r="P5695" s="98">
        <f>P5656*'Emission factors'!$I$16</f>
        <v>2.0692800960000004</v>
      </c>
      <c r="Q5695" s="98">
        <f>Q5656*'Emission factors'!$I$16</f>
        <v>2.0957248400000004</v>
      </c>
      <c r="R5695" s="98">
        <f>R5656*'Emission factors'!$I$16</f>
        <v>1.9767657360000002</v>
      </c>
      <c r="S5695" s="98">
        <f>S5656*'Emission factors'!$I$16</f>
        <v>2.0920918560000006</v>
      </c>
      <c r="T5695" s="98">
        <f>T5656*'Emission factors'!$I$16</f>
        <v>2.1779316639999999</v>
      </c>
      <c r="U5695" s="98">
        <f>U5656*'Emission factors'!$I$16</f>
        <v>2.0539032800000001</v>
      </c>
    </row>
    <row r="5696" spans="1:21" x14ac:dyDescent="0.25">
      <c r="A5696" s="92" t="s">
        <v>11</v>
      </c>
      <c r="B5696" s="92" t="s">
        <v>58</v>
      </c>
      <c r="C5696" s="92" t="s">
        <v>59</v>
      </c>
      <c r="D5696" s="92" t="s">
        <v>61</v>
      </c>
      <c r="E5696" s="92" t="s">
        <v>70</v>
      </c>
      <c r="G5696" s="92" t="s">
        <v>97</v>
      </c>
      <c r="H5696" s="92" t="s">
        <v>93</v>
      </c>
      <c r="I5696" s="92" t="s">
        <v>201</v>
      </c>
      <c r="L5696" s="98">
        <f>L5657*'Emission factors'!$I$16</f>
        <v>0</v>
      </c>
      <c r="M5696" s="98">
        <f>M5657*'Emission factors'!$I$16</f>
        <v>0</v>
      </c>
      <c r="N5696" s="98">
        <f>N5657*'Emission factors'!$I$16</f>
        <v>0</v>
      </c>
      <c r="O5696" s="98">
        <f>O5657*'Emission factors'!$I$16</f>
        <v>0</v>
      </c>
      <c r="P5696" s="98">
        <f>P5657*'Emission factors'!$I$16</f>
        <v>0</v>
      </c>
      <c r="Q5696" s="98">
        <f>Q5657*'Emission factors'!$I$16</f>
        <v>0</v>
      </c>
      <c r="R5696" s="98">
        <f>R5657*'Emission factors'!$I$16</f>
        <v>0</v>
      </c>
      <c r="S5696" s="98">
        <f>S5657*'Emission factors'!$I$16</f>
        <v>0</v>
      </c>
      <c r="T5696" s="98">
        <f>T5657*'Emission factors'!$I$16</f>
        <v>0</v>
      </c>
      <c r="U5696" s="98">
        <f>U5657*'Emission factors'!$I$16</f>
        <v>0</v>
      </c>
    </row>
    <row r="5697" spans="1:21" x14ac:dyDescent="0.25">
      <c r="A5697" s="92" t="s">
        <v>11</v>
      </c>
      <c r="B5697" s="92" t="s">
        <v>58</v>
      </c>
      <c r="C5697" s="92" t="s">
        <v>59</v>
      </c>
      <c r="D5697" s="92" t="s">
        <v>61</v>
      </c>
      <c r="E5697" s="92" t="s">
        <v>70</v>
      </c>
      <c r="G5697" s="92" t="s">
        <v>97</v>
      </c>
      <c r="H5697" s="92" t="s">
        <v>93</v>
      </c>
      <c r="I5697" s="92" t="s">
        <v>200</v>
      </c>
      <c r="L5697" s="98">
        <f>L5658*'Emission factors'!$I$16</f>
        <v>15.218401000000002</v>
      </c>
      <c r="M5697" s="98">
        <f>M5658*'Emission factors'!$I$16</f>
        <v>16.787934576000001</v>
      </c>
      <c r="N5697" s="98">
        <f>N5658*'Emission factors'!$I$16</f>
        <v>18.854342080000002</v>
      </c>
      <c r="O5697" s="98">
        <f>O5658*'Emission factors'!$I$16</f>
        <v>19.729891224000003</v>
      </c>
      <c r="P5697" s="98">
        <f>P5658*'Emission factors'!$I$16</f>
        <v>27.983692920000003</v>
      </c>
      <c r="Q5697" s="98">
        <f>Q5658*'Emission factors'!$I$16</f>
        <v>31.813027032000004</v>
      </c>
      <c r="R5697" s="98">
        <f>R5658*'Emission factors'!$I$16</f>
        <v>32.235129080000007</v>
      </c>
      <c r="S5697" s="98">
        <f>S5658*'Emission factors'!$I$16</f>
        <v>33.771458872000004</v>
      </c>
      <c r="T5697" s="98">
        <f>T5658*'Emission factors'!$I$16</f>
        <v>34.217302048000001</v>
      </c>
      <c r="U5697" s="98">
        <f>U5658*'Emission factors'!$I$16</f>
        <v>34.356200320000006</v>
      </c>
    </row>
    <row r="5698" spans="1:21" x14ac:dyDescent="0.25">
      <c r="A5698" s="92" t="s">
        <v>11</v>
      </c>
      <c r="B5698" s="92" t="s">
        <v>58</v>
      </c>
      <c r="C5698" s="92" t="s">
        <v>59</v>
      </c>
      <c r="D5698" s="92" t="s">
        <v>61</v>
      </c>
      <c r="E5698" s="92" t="s">
        <v>70</v>
      </c>
      <c r="G5698" s="92" t="s">
        <v>97</v>
      </c>
      <c r="H5698" s="92" t="s">
        <v>93</v>
      </c>
      <c r="I5698" s="92" t="s">
        <v>199</v>
      </c>
      <c r="L5698" s="98">
        <f>L5659*'Emission factors'!$I$16</f>
        <v>1.8523149120000002</v>
      </c>
      <c r="M5698" s="98">
        <f>M5659*'Emission factors'!$I$16</f>
        <v>1.9440688800000003</v>
      </c>
      <c r="N5698" s="98">
        <f>N5659*'Emission factors'!$I$16</f>
        <v>1.9416187280000006</v>
      </c>
      <c r="O5698" s="98">
        <f>O5659*'Emission factors'!$I$16</f>
        <v>2.0142784080000005</v>
      </c>
      <c r="P5698" s="98">
        <f>P5659*'Emission factors'!$I$16</f>
        <v>1.9516728000000003</v>
      </c>
      <c r="Q5698" s="98">
        <f>Q5659*'Emission factors'!$I$16</f>
        <v>2.2237241600000006</v>
      </c>
      <c r="R5698" s="98">
        <f>R5659*'Emission factors'!$I$16</f>
        <v>2.6270698720000003</v>
      </c>
      <c r="S5698" s="98">
        <f>S5659*'Emission factors'!$I$16</f>
        <v>2.5804324960000002</v>
      </c>
      <c r="T5698" s="98">
        <f>T5659*'Emission factors'!$I$16</f>
        <v>2.6483608480000003</v>
      </c>
      <c r="U5698" s="98">
        <f>U5659*'Emission factors'!$I$16</f>
        <v>2.6108481760000002</v>
      </c>
    </row>
    <row r="5699" spans="1:21" x14ac:dyDescent="0.25">
      <c r="A5699" s="92" t="s">
        <v>11</v>
      </c>
      <c r="B5699" s="92" t="s">
        <v>58</v>
      </c>
      <c r="C5699" s="92" t="s">
        <v>59</v>
      </c>
      <c r="D5699" s="92" t="s">
        <v>61</v>
      </c>
      <c r="E5699" s="92" t="s">
        <v>70</v>
      </c>
      <c r="G5699" s="92" t="s">
        <v>97</v>
      </c>
      <c r="H5699" s="92" t="s">
        <v>93</v>
      </c>
      <c r="I5699" s="92" t="s">
        <v>207</v>
      </c>
      <c r="L5699" s="98">
        <f>L5660*'Emission factors'!$I$16</f>
        <v>2.5516220880000002</v>
      </c>
      <c r="M5699" s="98">
        <f>M5660*'Emission factors'!$I$16</f>
        <v>2.9221864560000004</v>
      </c>
      <c r="N5699" s="98">
        <f>N5660*'Emission factors'!$I$16</f>
        <v>2.7865832160000004</v>
      </c>
      <c r="O5699" s="98">
        <f>O5660*'Emission factors'!$I$16</f>
        <v>2.8587359680000004</v>
      </c>
      <c r="P5699" s="98">
        <f>P5660*'Emission factors'!$I$16</f>
        <v>2.7815139360000001</v>
      </c>
      <c r="Q5699" s="98">
        <f>Q5660*'Emission factors'!$I$16</f>
        <v>2.9357045360000007</v>
      </c>
      <c r="R5699" s="98">
        <f>R5660*'Emission factors'!$I$16</f>
        <v>2.8291651680000003</v>
      </c>
      <c r="S5699" s="98">
        <f>S5660*'Emission factors'!$I$16</f>
        <v>2.8628758800000003</v>
      </c>
      <c r="T5699" s="98">
        <f>T5660*'Emission factors'!$I$16</f>
        <v>2.4065561920000005</v>
      </c>
      <c r="U5699" s="98">
        <f>U5660*'Emission factors'!$I$16</f>
        <v>2.7193307680000007</v>
      </c>
    </row>
    <row r="5700" spans="1:21" x14ac:dyDescent="0.25">
      <c r="A5700" s="92" t="s">
        <v>11</v>
      </c>
      <c r="B5700" s="92" t="s">
        <v>58</v>
      </c>
      <c r="C5700" s="92" t="s">
        <v>59</v>
      </c>
      <c r="D5700" s="92" t="s">
        <v>61</v>
      </c>
      <c r="E5700" s="92" t="s">
        <v>70</v>
      </c>
      <c r="G5700" s="92" t="s">
        <v>97</v>
      </c>
      <c r="H5700" s="92" t="s">
        <v>93</v>
      </c>
      <c r="I5700" s="92" t="s">
        <v>197</v>
      </c>
      <c r="L5700" s="98">
        <f>L5661*'Emission factors'!$I$16</f>
        <v>2.1891685680000004</v>
      </c>
      <c r="M5700" s="98">
        <f>M5661*'Emission factors'!$I$16</f>
        <v>2.9411962560000005</v>
      </c>
      <c r="N5700" s="98">
        <f>N5661*'Emission factors'!$I$16</f>
        <v>4.0468062240000009</v>
      </c>
      <c r="O5700" s="98">
        <f>O5661*'Emission factors'!$I$16</f>
        <v>4.395995128</v>
      </c>
      <c r="P5700" s="98">
        <f>P5661*'Emission factors'!$I$16</f>
        <v>4.5551705200000008</v>
      </c>
      <c r="Q5700" s="98">
        <f>Q5661*'Emission factors'!$I$16</f>
        <v>4.6126223600000005</v>
      </c>
      <c r="R5700" s="98">
        <f>R5661*'Emission factors'!$I$16</f>
        <v>5.0817842240000015</v>
      </c>
      <c r="S5700" s="98">
        <f>S5661*'Emission factors'!$I$16</f>
        <v>5.1431225120000015</v>
      </c>
      <c r="T5700" s="98">
        <f>T5661*'Emission factors'!$I$16</f>
        <v>5.1047649600000007</v>
      </c>
      <c r="U5700" s="98">
        <f>U5661*'Emission factors'!$I$16</f>
        <v>4.8725074480000004</v>
      </c>
    </row>
    <row r="5701" spans="1:21" x14ac:dyDescent="0.25">
      <c r="A5701" s="92" t="s">
        <v>11</v>
      </c>
      <c r="B5701" s="92" t="s">
        <v>58</v>
      </c>
      <c r="C5701" s="92" t="s">
        <v>59</v>
      </c>
      <c r="D5701" s="92" t="s">
        <v>61</v>
      </c>
      <c r="E5701" s="92" t="s">
        <v>70</v>
      </c>
      <c r="G5701" s="92" t="s">
        <v>97</v>
      </c>
      <c r="H5701" s="92" t="s">
        <v>93</v>
      </c>
      <c r="I5701" s="92" t="s">
        <v>203</v>
      </c>
      <c r="L5701" s="98">
        <f>L5662*'Emission factors'!$I$16</f>
        <v>5.4830177360000008</v>
      </c>
      <c r="M5701" s="98">
        <f>M5662*'Emission factors'!$I$16</f>
        <v>6.3276442720000015</v>
      </c>
      <c r="N5701" s="98">
        <f>N5662*'Emission factors'!$I$16</f>
        <v>6.751774032000001</v>
      </c>
      <c r="O5701" s="98">
        <f>O5662*'Emission factors'!$I$16</f>
        <v>6.4968737360000013</v>
      </c>
      <c r="P5701" s="98">
        <f>P5662*'Emission factors'!$I$16</f>
        <v>6.5357382160000013</v>
      </c>
      <c r="Q5701" s="98">
        <f>Q5662*'Emission factors'!$I$16</f>
        <v>6.6285060400000004</v>
      </c>
      <c r="R5701" s="98">
        <f>R5662*'Emission factors'!$I$16</f>
        <v>6.9483776080000004</v>
      </c>
      <c r="S5701" s="98">
        <f>S5662*'Emission factors'!$I$16</f>
        <v>7.0408919680000004</v>
      </c>
      <c r="T5701" s="98">
        <f>T5662*'Emission factors'!$I$16</f>
        <v>6.9476172160000003</v>
      </c>
      <c r="U5701" s="98">
        <f>U5662*'Emission factors'!$I$16</f>
        <v>6.8567081280000011</v>
      </c>
    </row>
    <row r="5702" spans="1:21" x14ac:dyDescent="0.25">
      <c r="A5702" s="92" t="s">
        <v>11</v>
      </c>
      <c r="B5702" s="92" t="s">
        <v>58</v>
      </c>
      <c r="C5702" s="92" t="s">
        <v>59</v>
      </c>
      <c r="D5702" s="92" t="s">
        <v>61</v>
      </c>
      <c r="E5702" s="92" t="s">
        <v>70</v>
      </c>
      <c r="G5702" s="92" t="s">
        <v>97</v>
      </c>
      <c r="H5702" s="92" t="s">
        <v>93</v>
      </c>
      <c r="I5702" s="92" t="s">
        <v>208</v>
      </c>
      <c r="L5702" s="98">
        <f>L5663*'Emission factors'!$I$16</f>
        <v>2.7401993040000008</v>
      </c>
      <c r="M5702" s="98">
        <f>M5663*'Emission factors'!$I$16</f>
        <v>3.082629168</v>
      </c>
      <c r="N5702" s="98">
        <f>N5663*'Emission factors'!$I$16</f>
        <v>3.2009968560000006</v>
      </c>
      <c r="O5702" s="98">
        <f>O5663*'Emission factors'!$I$16</f>
        <v>3.1420242320000003</v>
      </c>
      <c r="P5702" s="98">
        <f>P5663*'Emission factors'!$I$16</f>
        <v>3.0239944960000003</v>
      </c>
      <c r="Q5702" s="98">
        <f>Q5663*'Emission factors'!$I$16</f>
        <v>2.8436971040000003</v>
      </c>
      <c r="R5702" s="98">
        <f>R5663*'Emission factors'!$I$16</f>
        <v>2.9166947360000002</v>
      </c>
      <c r="S5702" s="98">
        <f>S5663*'Emission factors'!$I$16</f>
        <v>2.7886109280000007</v>
      </c>
      <c r="T5702" s="98">
        <f>T5663*'Emission factors'!$I$16</f>
        <v>2.6704967040000005</v>
      </c>
      <c r="U5702" s="98">
        <f>U5663*'Emission factors'!$I$16</f>
        <v>2.8982763520000003</v>
      </c>
    </row>
    <row r="5703" spans="1:21" x14ac:dyDescent="0.25">
      <c r="A5703" s="92" t="s">
        <v>11</v>
      </c>
      <c r="B5703" s="92" t="s">
        <v>58</v>
      </c>
      <c r="C5703" s="92" t="s">
        <v>59</v>
      </c>
      <c r="D5703" s="92" t="s">
        <v>61</v>
      </c>
      <c r="E5703" s="92" t="s">
        <v>70</v>
      </c>
      <c r="G5703" s="92" t="s">
        <v>97</v>
      </c>
      <c r="H5703" s="92" t="s">
        <v>93</v>
      </c>
      <c r="I5703" s="92" t="s">
        <v>202</v>
      </c>
      <c r="L5703" s="98">
        <f>L5664*'Emission factors'!$I$16</f>
        <v>2.4282696080000004</v>
      </c>
      <c r="M5703" s="98">
        <f>M5664*'Emission factors'!$I$16</f>
        <v>2.5485805199999998</v>
      </c>
      <c r="N5703" s="98">
        <f>N5664*'Emission factors'!$I$16</f>
        <v>2.7157822720000002</v>
      </c>
      <c r="O5703" s="98">
        <f>O5664*'Emission factors'!$I$16</f>
        <v>2.6487832880000002</v>
      </c>
      <c r="P5703" s="98">
        <f>P5664*'Emission factors'!$I$16</f>
        <v>2.649881632</v>
      </c>
      <c r="Q5703" s="98">
        <f>Q5664*'Emission factors'!$I$16</f>
        <v>2.870226336</v>
      </c>
      <c r="R5703" s="98">
        <f>R5664*'Emission factors'!$I$16</f>
        <v>3.1357721200000004</v>
      </c>
      <c r="S5703" s="98">
        <f>S5664*'Emission factors'!$I$16</f>
        <v>3.3615240560000004</v>
      </c>
      <c r="T5703" s="98">
        <f>T5664*'Emission factors'!$I$16</f>
        <v>3.4606284800000005</v>
      </c>
      <c r="U5703" s="98">
        <f>U5664*'Emission factors'!$I$16</f>
        <v>3.4938322640000008</v>
      </c>
    </row>
    <row r="5704" spans="1:21" x14ac:dyDescent="0.25">
      <c r="A5704" s="92" t="s">
        <v>11</v>
      </c>
      <c r="B5704" s="92" t="s">
        <v>58</v>
      </c>
      <c r="C5704" s="92" t="s">
        <v>59</v>
      </c>
      <c r="D5704" s="92" t="s">
        <v>61</v>
      </c>
      <c r="E5704" s="92" t="s">
        <v>70</v>
      </c>
      <c r="G5704" s="92" t="s">
        <v>97</v>
      </c>
      <c r="H5704" s="92" t="s">
        <v>93</v>
      </c>
      <c r="I5704" s="92" t="s">
        <v>196</v>
      </c>
      <c r="L5704" s="98">
        <f>L5665*'Emission factors'!$I$16</f>
        <v>3.5119971840000002</v>
      </c>
      <c r="M5704" s="98">
        <f>M5665*'Emission factors'!$I$16</f>
        <v>3.4809056000000007</v>
      </c>
      <c r="N5704" s="98">
        <f>N5665*'Emission factors'!$I$16</f>
        <v>3.4364649119999999</v>
      </c>
      <c r="O5704" s="98">
        <f>O5665*'Emission factors'!$I$16</f>
        <v>3.4254814720000004</v>
      </c>
      <c r="P5704" s="98">
        <f>P5665*'Emission factors'!$I$16</f>
        <v>3.4155963760000003</v>
      </c>
      <c r="Q5704" s="98">
        <f>Q5665*'Emission factors'!$I$16</f>
        <v>3.5922607840000005</v>
      </c>
      <c r="R5704" s="98">
        <f>R5665*'Emission factors'!$I$16</f>
        <v>3.5906555120000005</v>
      </c>
      <c r="S5704" s="98">
        <f>S5665*'Emission factors'!$I$16</f>
        <v>3.3625379120000005</v>
      </c>
      <c r="T5704" s="98">
        <f>T5665*'Emission factors'!$I$16</f>
        <v>3.5161370960000005</v>
      </c>
      <c r="U5704" s="98">
        <f>U5665*'Emission factors'!$I$16</f>
        <v>3.6304493600000005</v>
      </c>
    </row>
    <row r="5705" spans="1:21" x14ac:dyDescent="0.25">
      <c r="A5705" s="92" t="s">
        <v>11</v>
      </c>
      <c r="B5705" s="92" t="s">
        <v>58</v>
      </c>
      <c r="C5705" s="92" t="s">
        <v>59</v>
      </c>
      <c r="D5705" s="92" t="s">
        <v>61</v>
      </c>
      <c r="E5705" s="92" t="s">
        <v>70</v>
      </c>
      <c r="G5705" s="92" t="s">
        <v>97</v>
      </c>
      <c r="H5705" s="92" t="s">
        <v>93</v>
      </c>
      <c r="I5705" s="92" t="s">
        <v>205</v>
      </c>
      <c r="L5705" s="98">
        <f>L5666*'Emission factors'!$I$16</f>
        <v>0</v>
      </c>
      <c r="M5705" s="98">
        <f>M5666*'Emission factors'!$I$16</f>
        <v>0</v>
      </c>
      <c r="N5705" s="98">
        <f>N5666*'Emission factors'!$I$16</f>
        <v>0</v>
      </c>
      <c r="O5705" s="98">
        <f>O5666*'Emission factors'!$I$16</f>
        <v>0</v>
      </c>
      <c r="P5705" s="98">
        <f>P5666*'Emission factors'!$I$16</f>
        <v>0</v>
      </c>
      <c r="Q5705" s="98">
        <f>Q5666*'Emission factors'!$I$16</f>
        <v>0</v>
      </c>
      <c r="R5705" s="98">
        <f>R5666*'Emission factors'!$I$16</f>
        <v>0.51909427200000013</v>
      </c>
      <c r="S5705" s="98">
        <f>S5666*'Emission factors'!$I$16</f>
        <v>1.6258870720000003</v>
      </c>
      <c r="T5705" s="98">
        <f>T5666*'Emission factors'!$I$16</f>
        <v>1.8656640160000004</v>
      </c>
      <c r="U5705" s="98">
        <f>U5666*'Emission factors'!$I$16</f>
        <v>2.0342175760000005</v>
      </c>
    </row>
    <row r="5706" spans="1:21" x14ac:dyDescent="0.25">
      <c r="A5706" s="92" t="s">
        <v>11</v>
      </c>
      <c r="B5706" s="92" t="s">
        <v>58</v>
      </c>
      <c r="C5706" s="92" t="s">
        <v>59</v>
      </c>
      <c r="D5706" s="92" t="s">
        <v>61</v>
      </c>
      <c r="E5706" s="92" t="s">
        <v>70</v>
      </c>
      <c r="G5706" s="92" t="s">
        <v>97</v>
      </c>
      <c r="H5706" s="92" t="s">
        <v>93</v>
      </c>
      <c r="I5706" s="92" t="s">
        <v>209</v>
      </c>
      <c r="L5706" s="98">
        <f>L5667*'Emission factors'!$I$16</f>
        <v>0</v>
      </c>
      <c r="M5706" s="98">
        <f>M5667*'Emission factors'!$I$16</f>
        <v>0</v>
      </c>
      <c r="N5706" s="98">
        <f>N5667*'Emission factors'!$I$16</f>
        <v>0</v>
      </c>
      <c r="O5706" s="98">
        <f>O5667*'Emission factors'!$I$16</f>
        <v>0</v>
      </c>
      <c r="P5706" s="98">
        <f>P5667*'Emission factors'!$I$16</f>
        <v>0</v>
      </c>
      <c r="Q5706" s="98">
        <f>Q5667*'Emission factors'!$I$16</f>
        <v>0</v>
      </c>
      <c r="R5706" s="98">
        <f>R5667*'Emission factors'!$I$16</f>
        <v>0</v>
      </c>
      <c r="S5706" s="98">
        <f>S5667*'Emission factors'!$I$16</f>
        <v>1.242987456</v>
      </c>
      <c r="T5706" s="98">
        <f>T5667*'Emission factors'!$I$16</f>
        <v>2.7641938960000001</v>
      </c>
      <c r="U5706" s="98">
        <f>U5667*'Emission factors'!$I$16</f>
        <v>2.6381378000000004</v>
      </c>
    </row>
    <row r="5707" spans="1:21" x14ac:dyDescent="0.25">
      <c r="A5707" s="92" t="s">
        <v>11</v>
      </c>
      <c r="B5707" s="92" t="s">
        <v>58</v>
      </c>
      <c r="C5707" s="92" t="s">
        <v>59</v>
      </c>
      <c r="D5707" s="92" t="s">
        <v>62</v>
      </c>
      <c r="E5707" s="92" t="s">
        <v>70</v>
      </c>
      <c r="G5707" s="92" t="s">
        <v>97</v>
      </c>
      <c r="H5707" s="92" t="s">
        <v>16</v>
      </c>
      <c r="I5707" s="92" t="s">
        <v>192</v>
      </c>
      <c r="J5707" s="92" t="s">
        <v>59</v>
      </c>
      <c r="L5707" s="107">
        <v>0</v>
      </c>
      <c r="M5707" s="107">
        <v>0</v>
      </c>
      <c r="N5707" s="107">
        <v>0</v>
      </c>
      <c r="O5707" s="107">
        <v>0</v>
      </c>
      <c r="P5707" s="107">
        <v>0</v>
      </c>
      <c r="Q5707" s="107">
        <v>0</v>
      </c>
      <c r="R5707" s="107">
        <v>0</v>
      </c>
      <c r="S5707" s="107">
        <v>0</v>
      </c>
      <c r="T5707" s="107">
        <v>0</v>
      </c>
      <c r="U5707" s="107">
        <v>0</v>
      </c>
    </row>
    <row r="5708" spans="1:21" x14ac:dyDescent="0.25">
      <c r="A5708" s="92" t="s">
        <v>11</v>
      </c>
      <c r="B5708" s="92" t="s">
        <v>58</v>
      </c>
      <c r="C5708" s="92" t="s">
        <v>59</v>
      </c>
      <c r="D5708" s="92" t="s">
        <v>62</v>
      </c>
      <c r="E5708" s="92" t="s">
        <v>70</v>
      </c>
      <c r="G5708" s="92" t="s">
        <v>97</v>
      </c>
      <c r="H5708" s="92" t="s">
        <v>16</v>
      </c>
      <c r="I5708" s="92" t="s">
        <v>201</v>
      </c>
      <c r="L5708" s="107">
        <v>0</v>
      </c>
      <c r="M5708" s="107">
        <v>0</v>
      </c>
      <c r="N5708" s="107">
        <v>0</v>
      </c>
      <c r="O5708" s="107">
        <v>0</v>
      </c>
      <c r="P5708" s="107">
        <v>0</v>
      </c>
      <c r="Q5708" s="107">
        <v>0</v>
      </c>
      <c r="R5708" s="107">
        <v>0</v>
      </c>
      <c r="S5708" s="107">
        <v>0</v>
      </c>
      <c r="T5708" s="107">
        <v>0</v>
      </c>
      <c r="U5708" s="107">
        <v>0</v>
      </c>
    </row>
    <row r="5709" spans="1:21" x14ac:dyDescent="0.25">
      <c r="A5709" s="92" t="s">
        <v>11</v>
      </c>
      <c r="B5709" s="92" t="s">
        <v>58</v>
      </c>
      <c r="C5709" s="92" t="s">
        <v>59</v>
      </c>
      <c r="D5709" s="92" t="s">
        <v>62</v>
      </c>
      <c r="E5709" s="92" t="s">
        <v>70</v>
      </c>
      <c r="G5709" s="92" t="s">
        <v>97</v>
      </c>
      <c r="H5709" s="92" t="s">
        <v>16</v>
      </c>
      <c r="I5709" s="92" t="s">
        <v>197</v>
      </c>
      <c r="L5709" s="107">
        <v>0</v>
      </c>
      <c r="M5709" s="107">
        <v>0</v>
      </c>
      <c r="N5709" s="107">
        <v>0</v>
      </c>
      <c r="O5709" s="107">
        <v>0</v>
      </c>
      <c r="P5709" s="107">
        <v>0</v>
      </c>
      <c r="Q5709" s="107">
        <v>0</v>
      </c>
      <c r="R5709" s="107">
        <v>0</v>
      </c>
      <c r="S5709" s="107">
        <v>0</v>
      </c>
      <c r="T5709" s="107">
        <v>0</v>
      </c>
      <c r="U5709" s="107">
        <v>0</v>
      </c>
    </row>
    <row r="5710" spans="1:21" x14ac:dyDescent="0.25">
      <c r="A5710" s="92" t="s">
        <v>11</v>
      </c>
      <c r="B5710" s="92" t="s">
        <v>58</v>
      </c>
      <c r="C5710" s="92" t="s">
        <v>59</v>
      </c>
      <c r="D5710" s="92" t="s">
        <v>62</v>
      </c>
      <c r="E5710" s="92" t="s">
        <v>70</v>
      </c>
      <c r="G5710" s="92" t="s">
        <v>97</v>
      </c>
      <c r="H5710" s="92" t="s">
        <v>16</v>
      </c>
      <c r="I5710" s="92" t="s">
        <v>204</v>
      </c>
      <c r="L5710" s="107">
        <v>0</v>
      </c>
      <c r="M5710" s="107">
        <v>0</v>
      </c>
      <c r="N5710" s="107">
        <v>0</v>
      </c>
      <c r="O5710" s="107">
        <v>0</v>
      </c>
      <c r="P5710" s="107">
        <v>0</v>
      </c>
      <c r="Q5710" s="107">
        <v>0</v>
      </c>
      <c r="R5710" s="107">
        <v>0</v>
      </c>
      <c r="S5710" s="107">
        <v>0</v>
      </c>
      <c r="T5710" s="107">
        <v>0</v>
      </c>
      <c r="U5710" s="107">
        <v>0</v>
      </c>
    </row>
    <row r="5711" spans="1:21" x14ac:dyDescent="0.25">
      <c r="A5711" s="92" t="s">
        <v>11</v>
      </c>
      <c r="B5711" s="92" t="s">
        <v>58</v>
      </c>
      <c r="C5711" s="92" t="s">
        <v>59</v>
      </c>
      <c r="D5711" s="92" t="s">
        <v>62</v>
      </c>
      <c r="E5711" s="92" t="s">
        <v>70</v>
      </c>
      <c r="G5711" s="92" t="s">
        <v>97</v>
      </c>
      <c r="H5711" s="92" t="s">
        <v>16</v>
      </c>
      <c r="I5711" s="92" t="s">
        <v>203</v>
      </c>
      <c r="L5711" s="107">
        <v>0</v>
      </c>
      <c r="M5711" s="107">
        <v>0</v>
      </c>
      <c r="N5711" s="107">
        <v>0</v>
      </c>
      <c r="O5711" s="107">
        <v>0</v>
      </c>
      <c r="P5711" s="107">
        <v>0</v>
      </c>
      <c r="Q5711" s="107">
        <v>0</v>
      </c>
      <c r="R5711" s="107">
        <v>0</v>
      </c>
      <c r="S5711" s="107">
        <v>0</v>
      </c>
      <c r="T5711" s="107">
        <v>0</v>
      </c>
      <c r="U5711" s="107">
        <v>0</v>
      </c>
    </row>
    <row r="5712" spans="1:21" x14ac:dyDescent="0.25">
      <c r="A5712" s="92" t="s">
        <v>11</v>
      </c>
      <c r="B5712" s="92" t="s">
        <v>58</v>
      </c>
      <c r="C5712" s="92" t="s">
        <v>59</v>
      </c>
      <c r="D5712" s="92" t="s">
        <v>62</v>
      </c>
      <c r="E5712" s="92" t="s">
        <v>70</v>
      </c>
      <c r="G5712" s="92" t="s">
        <v>97</v>
      </c>
      <c r="H5712" s="92" t="s">
        <v>16</v>
      </c>
      <c r="I5712" s="92" t="s">
        <v>202</v>
      </c>
      <c r="L5712" s="107">
        <v>0</v>
      </c>
      <c r="M5712" s="107">
        <v>0</v>
      </c>
      <c r="N5712" s="107">
        <v>0</v>
      </c>
      <c r="O5712" s="107">
        <v>0</v>
      </c>
      <c r="P5712" s="107">
        <v>0</v>
      </c>
      <c r="Q5712" s="107">
        <v>0</v>
      </c>
      <c r="R5712" s="107">
        <v>0</v>
      </c>
      <c r="S5712" s="107">
        <v>0</v>
      </c>
      <c r="T5712" s="107">
        <v>0</v>
      </c>
      <c r="U5712" s="107">
        <v>0</v>
      </c>
    </row>
    <row r="5713" spans="1:21" x14ac:dyDescent="0.25">
      <c r="A5713" s="92" t="s">
        <v>11</v>
      </c>
      <c r="B5713" s="92" t="s">
        <v>58</v>
      </c>
      <c r="C5713" s="92" t="s">
        <v>59</v>
      </c>
      <c r="D5713" s="92" t="s">
        <v>62</v>
      </c>
      <c r="E5713" s="92" t="s">
        <v>70</v>
      </c>
      <c r="G5713" s="92" t="s">
        <v>97</v>
      </c>
      <c r="H5713" s="92" t="s">
        <v>31</v>
      </c>
      <c r="I5713" s="92" t="s">
        <v>192</v>
      </c>
      <c r="J5713" s="92" t="s">
        <v>59</v>
      </c>
      <c r="L5713" s="98">
        <f>'Activity data'!H1149*'Emission factors'!$B$58</f>
        <v>189.75</v>
      </c>
      <c r="M5713" s="98">
        <f>'Activity data'!I1149*'Emission factors'!$B$58</f>
        <v>151.5</v>
      </c>
      <c r="N5713" s="98">
        <f>'Activity data'!J1149*'Emission factors'!$B$58</f>
        <v>186.75</v>
      </c>
      <c r="O5713" s="98">
        <f>'Activity data'!K1149*'Emission factors'!$B$58</f>
        <v>230.25</v>
      </c>
      <c r="P5713" s="98">
        <f>'Activity data'!L1149*'Emission factors'!$B$58</f>
        <v>201.75</v>
      </c>
      <c r="Q5713" s="98">
        <f>'Activity data'!M1149*'Emission factors'!$B$58</f>
        <v>303.75</v>
      </c>
      <c r="R5713" s="98">
        <f>'Activity data'!N1149*'Emission factors'!$B$58</f>
        <v>328.7475</v>
      </c>
      <c r="S5713" s="98">
        <f>'Activity data'!O1149*'Emission factors'!$B$58</f>
        <v>309.36750000000001</v>
      </c>
      <c r="T5713" s="98">
        <f>'Activity data'!P1149*'Emission factors'!$B$58</f>
        <v>351.40499999999997</v>
      </c>
      <c r="U5713" s="98">
        <f>'Activity data'!Q1149*'Emission factors'!$B$58</f>
        <v>354.255</v>
      </c>
    </row>
    <row r="5714" spans="1:21" x14ac:dyDescent="0.25">
      <c r="A5714" s="92" t="s">
        <v>11</v>
      </c>
      <c r="B5714" s="92" t="s">
        <v>58</v>
      </c>
      <c r="C5714" s="92" t="s">
        <v>59</v>
      </c>
      <c r="D5714" s="92" t="s">
        <v>62</v>
      </c>
      <c r="E5714" s="92" t="s">
        <v>70</v>
      </c>
      <c r="G5714" s="92" t="s">
        <v>97</v>
      </c>
      <c r="H5714" s="92" t="s">
        <v>31</v>
      </c>
      <c r="I5714" s="92" t="s">
        <v>201</v>
      </c>
      <c r="L5714" s="98">
        <f>'Activity data'!H1150*'Emission factors'!$B$58</f>
        <v>383.25</v>
      </c>
      <c r="M5714" s="98">
        <f>'Activity data'!I1150*'Emission factors'!$B$58</f>
        <v>381</v>
      </c>
      <c r="N5714" s="98">
        <f>'Activity data'!J1150*'Emission factors'!$B$58</f>
        <v>447</v>
      </c>
      <c r="O5714" s="98">
        <f>'Activity data'!K1150*'Emission factors'!$B$58</f>
        <v>492.75</v>
      </c>
      <c r="P5714" s="98">
        <f>'Activity data'!L1150*'Emission factors'!$B$58</f>
        <v>573</v>
      </c>
      <c r="Q5714" s="98">
        <f>'Activity data'!M1150*'Emission factors'!$B$58</f>
        <v>743.25</v>
      </c>
      <c r="R5714" s="98">
        <f>'Activity data'!N1150*'Emission factors'!$B$58</f>
        <v>761.31000000000006</v>
      </c>
      <c r="S5714" s="98">
        <f>'Activity data'!O1150*'Emission factors'!$B$58</f>
        <v>716.43000000000006</v>
      </c>
      <c r="T5714" s="98">
        <f>'Activity data'!P1150*'Emission factors'!$B$58</f>
        <v>813.78</v>
      </c>
      <c r="U5714" s="98">
        <f>'Activity data'!Q1150*'Emission factors'!$B$58</f>
        <v>820.38000000000011</v>
      </c>
    </row>
    <row r="5715" spans="1:21" x14ac:dyDescent="0.25">
      <c r="A5715" s="92" t="s">
        <v>11</v>
      </c>
      <c r="B5715" s="92" t="s">
        <v>58</v>
      </c>
      <c r="C5715" s="92" t="s">
        <v>59</v>
      </c>
      <c r="D5715" s="92" t="s">
        <v>62</v>
      </c>
      <c r="E5715" s="92" t="s">
        <v>70</v>
      </c>
      <c r="G5715" s="92" t="s">
        <v>97</v>
      </c>
      <c r="H5715" s="92" t="s">
        <v>31</v>
      </c>
      <c r="I5715" s="92" t="s">
        <v>197</v>
      </c>
      <c r="L5715" s="98">
        <f>'Activity data'!H1151*'Emission factors'!$B$58</f>
        <v>140.25</v>
      </c>
      <c r="M5715" s="98">
        <f>'Activity data'!I1151*'Emission factors'!$B$58</f>
        <v>186.75</v>
      </c>
      <c r="N5715" s="98">
        <f>'Activity data'!J1151*'Emission factors'!$B$58</f>
        <v>247.5</v>
      </c>
      <c r="O5715" s="98">
        <f>'Activity data'!K1151*'Emission factors'!$B$58</f>
        <v>248.25</v>
      </c>
      <c r="P5715" s="98">
        <f>'Activity data'!L1151*'Emission factors'!$B$58</f>
        <v>245.25</v>
      </c>
      <c r="Q5715" s="98">
        <f>'Activity data'!M1151*'Emission factors'!$B$58</f>
        <v>284.25</v>
      </c>
      <c r="R5715" s="98">
        <f>'Activity data'!N1151*'Emission factors'!$B$58</f>
        <v>290.25</v>
      </c>
      <c r="S5715" s="98">
        <f>'Activity data'!O1151*'Emission factors'!$B$58</f>
        <v>351</v>
      </c>
      <c r="T5715" s="98">
        <f>'Activity data'!P1151*'Emission factors'!$B$58</f>
        <v>378.75</v>
      </c>
      <c r="U5715" s="98">
        <f>'Activity data'!Q1151*'Emission factors'!$B$58</f>
        <v>360.75</v>
      </c>
    </row>
    <row r="5716" spans="1:21" x14ac:dyDescent="0.25">
      <c r="A5716" s="92" t="s">
        <v>11</v>
      </c>
      <c r="B5716" s="92" t="s">
        <v>58</v>
      </c>
      <c r="C5716" s="92" t="s">
        <v>59</v>
      </c>
      <c r="D5716" s="92" t="s">
        <v>62</v>
      </c>
      <c r="E5716" s="92" t="s">
        <v>70</v>
      </c>
      <c r="G5716" s="92" t="s">
        <v>97</v>
      </c>
      <c r="H5716" s="92" t="s">
        <v>31</v>
      </c>
      <c r="I5716" s="92" t="s">
        <v>204</v>
      </c>
      <c r="L5716" s="98">
        <f>'Activity data'!H1152*'Emission factors'!$B$58</f>
        <v>92.575742171614479</v>
      </c>
      <c r="M5716" s="98">
        <f>'Activity data'!I1152*'Emission factors'!$B$58</f>
        <v>75.684729564863773</v>
      </c>
      <c r="N5716" s="98">
        <f>'Activity data'!J1152*'Emission factors'!$B$58</f>
        <v>64.640605937372925</v>
      </c>
      <c r="O5716" s="98">
        <f>'Activity data'!K1152*'Emission factors'!$B$58</f>
        <v>67.239223261488405</v>
      </c>
      <c r="P5716" s="98">
        <f>'Activity data'!L1152*'Emission factors'!$B$58</f>
        <v>79.582655551037007</v>
      </c>
      <c r="Q5716" s="98">
        <f>'Activity data'!M1152*'Emission factors'!$B$58</f>
        <v>140.65016266775112</v>
      </c>
      <c r="R5716" s="98">
        <f>'Activity data'!N1152*'Emission factors'!$B$58</f>
        <v>151.561107157381</v>
      </c>
      <c r="S5716" s="98">
        <f>'Activity data'!O1152*'Emission factors'!$B$58</f>
        <v>108.9048037820252</v>
      </c>
      <c r="T5716" s="98">
        <f>'Activity data'!P1152*'Emission factors'!$B$58</f>
        <v>132.3410837738918</v>
      </c>
      <c r="U5716" s="98">
        <f>'Activity data'!Q1152*'Emission factors'!$B$58</f>
        <v>142.54065677104509</v>
      </c>
    </row>
    <row r="5717" spans="1:21" x14ac:dyDescent="0.25">
      <c r="A5717" s="92" t="s">
        <v>11</v>
      </c>
      <c r="B5717" s="92" t="s">
        <v>58</v>
      </c>
      <c r="C5717" s="92" t="s">
        <v>59</v>
      </c>
      <c r="D5717" s="92" t="s">
        <v>62</v>
      </c>
      <c r="E5717" s="92" t="s">
        <v>70</v>
      </c>
      <c r="G5717" s="92" t="s">
        <v>97</v>
      </c>
      <c r="H5717" s="92" t="s">
        <v>31</v>
      </c>
      <c r="I5717" s="92" t="s">
        <v>203</v>
      </c>
      <c r="L5717" s="98">
        <f>'Activity data'!H1153*'Emission factors'!$B$58</f>
        <v>66.262499999999989</v>
      </c>
      <c r="M5717" s="98">
        <f>'Activity data'!I1153*'Emission factors'!$B$58</f>
        <v>54.172499999999999</v>
      </c>
      <c r="N5717" s="98">
        <f>'Activity data'!J1153*'Emission factors'!$B$58</f>
        <v>46.267499999999998</v>
      </c>
      <c r="O5717" s="98">
        <f>'Activity data'!K1153*'Emission factors'!$B$58</f>
        <v>48.127499999999998</v>
      </c>
      <c r="P5717" s="98">
        <f>'Activity data'!L1153*'Emission factors'!$B$58</f>
        <v>56.962500000000006</v>
      </c>
      <c r="Q5717" s="98">
        <f>'Activity data'!M1153*'Emission factors'!$B$58</f>
        <v>100.67249999999999</v>
      </c>
      <c r="R5717" s="98">
        <f>'Activity data'!N1153*'Emission factors'!$B$58</f>
        <v>108.48217499999998</v>
      </c>
      <c r="S5717" s="98">
        <f>'Activity data'!O1153*'Emission factors'!$B$58</f>
        <v>77.950274999999976</v>
      </c>
      <c r="T5717" s="98">
        <f>'Activity data'!P1153*'Emission factors'!$B$58</f>
        <v>94.725149999999985</v>
      </c>
      <c r="U5717" s="98">
        <f>'Activity data'!Q1153*'Emission factors'!$B$58</f>
        <v>102.02564999999996</v>
      </c>
    </row>
    <row r="5718" spans="1:21" x14ac:dyDescent="0.25">
      <c r="A5718" s="92" t="s">
        <v>11</v>
      </c>
      <c r="B5718" s="92" t="s">
        <v>58</v>
      </c>
      <c r="C5718" s="92" t="s">
        <v>59</v>
      </c>
      <c r="D5718" s="92" t="s">
        <v>62</v>
      </c>
      <c r="E5718" s="92" t="s">
        <v>70</v>
      </c>
      <c r="G5718" s="92" t="s">
        <v>97</v>
      </c>
      <c r="H5718" s="92" t="s">
        <v>31</v>
      </c>
      <c r="I5718" s="92" t="s">
        <v>202</v>
      </c>
      <c r="L5718" s="98">
        <f>'Activity data'!H1154*'Emission factors'!$B$58</f>
        <v>54.85004066693778</v>
      </c>
      <c r="M5718" s="98">
        <f>'Activity data'!I1154*'Emission factors'!$B$58</f>
        <v>44.842313948759653</v>
      </c>
      <c r="N5718" s="98">
        <f>'Activity data'!J1154*'Emission factors'!$B$58</f>
        <v>38.298800325335499</v>
      </c>
      <c r="O5718" s="98">
        <f>'Activity data'!K1154*'Emission factors'!$B$58</f>
        <v>39.838450589670593</v>
      </c>
      <c r="P5718" s="98">
        <f>'Activity data'!L1154*'Emission factors'!$B$58</f>
        <v>47.151789345262294</v>
      </c>
      <c r="Q5718" s="98">
        <f>'Activity data'!M1154*'Emission factors'!$B$58</f>
        <v>83.333570557137037</v>
      </c>
      <c r="R5718" s="98">
        <f>'Activity data'!N1154*'Emission factors'!$B$58</f>
        <v>89.798177104514011</v>
      </c>
      <c r="S5718" s="98">
        <f>'Activity data'!O1154*'Emission factors'!$B$58</f>
        <v>64.52481801545342</v>
      </c>
      <c r="T5718" s="98">
        <f>'Activity data'!P1154*'Emission factors'!$B$58</f>
        <v>78.410538836925554</v>
      </c>
      <c r="U5718" s="98">
        <f>'Activity data'!Q1154*'Emission factors'!$B$58</f>
        <v>84.453666124440787</v>
      </c>
    </row>
    <row r="5719" spans="1:21" x14ac:dyDescent="0.25">
      <c r="A5719" s="92" t="s">
        <v>11</v>
      </c>
      <c r="B5719" s="92" t="s">
        <v>58</v>
      </c>
      <c r="C5719" s="92" t="s">
        <v>59</v>
      </c>
      <c r="D5719" s="92" t="s">
        <v>62</v>
      </c>
      <c r="E5719" s="92" t="s">
        <v>70</v>
      </c>
      <c r="G5719" s="92" t="s">
        <v>97</v>
      </c>
      <c r="H5719" s="92" t="s">
        <v>74</v>
      </c>
      <c r="I5719" s="92" t="s">
        <v>192</v>
      </c>
      <c r="J5719" s="92" t="s">
        <v>59</v>
      </c>
      <c r="L5719" s="107">
        <v>0</v>
      </c>
      <c r="M5719" s="107">
        <v>0</v>
      </c>
      <c r="N5719" s="107">
        <v>0</v>
      </c>
      <c r="O5719" s="107">
        <v>0</v>
      </c>
      <c r="P5719" s="107">
        <v>0</v>
      </c>
      <c r="Q5719" s="107">
        <v>0</v>
      </c>
      <c r="R5719" s="107">
        <v>0</v>
      </c>
      <c r="S5719" s="107">
        <v>0</v>
      </c>
      <c r="T5719" s="107">
        <v>0</v>
      </c>
      <c r="U5719" s="107">
        <v>0</v>
      </c>
    </row>
    <row r="5720" spans="1:21" x14ac:dyDescent="0.25">
      <c r="A5720" s="92" t="s">
        <v>11</v>
      </c>
      <c r="B5720" s="92" t="s">
        <v>58</v>
      </c>
      <c r="C5720" s="92" t="s">
        <v>59</v>
      </c>
      <c r="D5720" s="92" t="s">
        <v>62</v>
      </c>
      <c r="E5720" s="92" t="s">
        <v>70</v>
      </c>
      <c r="G5720" s="92" t="s">
        <v>97</v>
      </c>
      <c r="H5720" s="92" t="s">
        <v>74</v>
      </c>
      <c r="I5720" s="92" t="s">
        <v>201</v>
      </c>
      <c r="L5720" s="107">
        <v>0</v>
      </c>
      <c r="M5720" s="107">
        <v>0</v>
      </c>
      <c r="N5720" s="107">
        <v>0</v>
      </c>
      <c r="O5720" s="107">
        <v>0</v>
      </c>
      <c r="P5720" s="107">
        <v>0</v>
      </c>
      <c r="Q5720" s="107">
        <v>0</v>
      </c>
      <c r="R5720" s="107">
        <v>0</v>
      </c>
      <c r="S5720" s="107">
        <v>0</v>
      </c>
      <c r="T5720" s="107">
        <v>0</v>
      </c>
      <c r="U5720" s="107">
        <v>0</v>
      </c>
    </row>
    <row r="5721" spans="1:21" x14ac:dyDescent="0.25">
      <c r="A5721" s="92" t="s">
        <v>11</v>
      </c>
      <c r="B5721" s="92" t="s">
        <v>58</v>
      </c>
      <c r="C5721" s="92" t="s">
        <v>59</v>
      </c>
      <c r="D5721" s="92" t="s">
        <v>62</v>
      </c>
      <c r="E5721" s="92" t="s">
        <v>70</v>
      </c>
      <c r="G5721" s="92" t="s">
        <v>97</v>
      </c>
      <c r="H5721" s="92" t="s">
        <v>74</v>
      </c>
      <c r="I5721" s="92" t="s">
        <v>197</v>
      </c>
      <c r="L5721" s="107">
        <v>0</v>
      </c>
      <c r="M5721" s="107">
        <v>0</v>
      </c>
      <c r="N5721" s="107">
        <v>0</v>
      </c>
      <c r="O5721" s="107">
        <v>0</v>
      </c>
      <c r="P5721" s="107">
        <v>0</v>
      </c>
      <c r="Q5721" s="107">
        <v>0</v>
      </c>
      <c r="R5721" s="107">
        <v>0</v>
      </c>
      <c r="S5721" s="107">
        <v>0</v>
      </c>
      <c r="T5721" s="107">
        <v>0</v>
      </c>
      <c r="U5721" s="107">
        <v>0</v>
      </c>
    </row>
    <row r="5722" spans="1:21" x14ac:dyDescent="0.25">
      <c r="A5722" s="92" t="s">
        <v>11</v>
      </c>
      <c r="B5722" s="92" t="s">
        <v>58</v>
      </c>
      <c r="C5722" s="92" t="s">
        <v>59</v>
      </c>
      <c r="D5722" s="92" t="s">
        <v>62</v>
      </c>
      <c r="E5722" s="92" t="s">
        <v>70</v>
      </c>
      <c r="G5722" s="92" t="s">
        <v>97</v>
      </c>
      <c r="H5722" s="92" t="s">
        <v>74</v>
      </c>
      <c r="I5722" s="92" t="s">
        <v>204</v>
      </c>
      <c r="L5722" s="107">
        <v>0</v>
      </c>
      <c r="M5722" s="107">
        <v>0</v>
      </c>
      <c r="N5722" s="107">
        <v>0</v>
      </c>
      <c r="O5722" s="107">
        <v>0</v>
      </c>
      <c r="P5722" s="107">
        <v>0</v>
      </c>
      <c r="Q5722" s="107">
        <v>0</v>
      </c>
      <c r="R5722" s="107">
        <v>0</v>
      </c>
      <c r="S5722" s="107">
        <v>0</v>
      </c>
      <c r="T5722" s="107">
        <v>0</v>
      </c>
      <c r="U5722" s="107">
        <v>0</v>
      </c>
    </row>
    <row r="5723" spans="1:21" x14ac:dyDescent="0.25">
      <c r="A5723" s="92" t="s">
        <v>11</v>
      </c>
      <c r="B5723" s="92" t="s">
        <v>58</v>
      </c>
      <c r="C5723" s="92" t="s">
        <v>59</v>
      </c>
      <c r="D5723" s="92" t="s">
        <v>62</v>
      </c>
      <c r="E5723" s="92" t="s">
        <v>70</v>
      </c>
      <c r="G5723" s="92" t="s">
        <v>97</v>
      </c>
      <c r="H5723" s="92" t="s">
        <v>74</v>
      </c>
      <c r="I5723" s="92" t="s">
        <v>203</v>
      </c>
      <c r="L5723" s="107">
        <v>0</v>
      </c>
      <c r="M5723" s="107">
        <v>0</v>
      </c>
      <c r="N5723" s="107">
        <v>0</v>
      </c>
      <c r="O5723" s="107">
        <v>0</v>
      </c>
      <c r="P5723" s="107">
        <v>0</v>
      </c>
      <c r="Q5723" s="107">
        <v>0</v>
      </c>
      <c r="R5723" s="107">
        <v>0</v>
      </c>
      <c r="S5723" s="107">
        <v>0</v>
      </c>
      <c r="T5723" s="107">
        <v>0</v>
      </c>
      <c r="U5723" s="107">
        <v>0</v>
      </c>
    </row>
    <row r="5724" spans="1:21" x14ac:dyDescent="0.25">
      <c r="A5724" s="92" t="s">
        <v>11</v>
      </c>
      <c r="B5724" s="92" t="s">
        <v>58</v>
      </c>
      <c r="C5724" s="92" t="s">
        <v>59</v>
      </c>
      <c r="D5724" s="92" t="s">
        <v>62</v>
      </c>
      <c r="E5724" s="92" t="s">
        <v>70</v>
      </c>
      <c r="G5724" s="92" t="s">
        <v>97</v>
      </c>
      <c r="H5724" s="92" t="s">
        <v>74</v>
      </c>
      <c r="I5724" s="92" t="s">
        <v>202</v>
      </c>
      <c r="L5724" s="107">
        <v>0</v>
      </c>
      <c r="M5724" s="107">
        <v>0</v>
      </c>
      <c r="N5724" s="107">
        <v>0</v>
      </c>
      <c r="O5724" s="107">
        <v>0</v>
      </c>
      <c r="P5724" s="107">
        <v>0</v>
      </c>
      <c r="Q5724" s="107">
        <v>0</v>
      </c>
      <c r="R5724" s="107">
        <v>0</v>
      </c>
      <c r="S5724" s="107">
        <v>0</v>
      </c>
      <c r="T5724" s="107">
        <v>0</v>
      </c>
      <c r="U5724" s="107">
        <v>0</v>
      </c>
    </row>
    <row r="5725" spans="1:21" x14ac:dyDescent="0.25">
      <c r="A5725" s="92" t="s">
        <v>11</v>
      </c>
      <c r="B5725" s="92" t="s">
        <v>58</v>
      </c>
      <c r="C5725" s="92" t="s">
        <v>59</v>
      </c>
      <c r="D5725" s="92" t="s">
        <v>62</v>
      </c>
      <c r="E5725" s="92" t="s">
        <v>70</v>
      </c>
      <c r="G5725" s="92" t="s">
        <v>97</v>
      </c>
      <c r="H5725" s="92" t="s">
        <v>94</v>
      </c>
      <c r="I5725" s="92" t="s">
        <v>192</v>
      </c>
      <c r="J5725" s="92" t="s">
        <v>59</v>
      </c>
      <c r="L5725" s="98">
        <f>L5713*'Emission factors'!$H$16</f>
        <v>3984.75</v>
      </c>
      <c r="M5725" s="98">
        <f>M5713*'Emission factors'!$H$16</f>
        <v>3181.5</v>
      </c>
      <c r="N5725" s="98">
        <f>N5713*'Emission factors'!$H$16</f>
        <v>3921.75</v>
      </c>
      <c r="O5725" s="98">
        <f>O5713*'Emission factors'!$H$16</f>
        <v>4835.25</v>
      </c>
      <c r="P5725" s="98">
        <f>P5713*'Emission factors'!$H$16</f>
        <v>4236.75</v>
      </c>
      <c r="Q5725" s="98">
        <f>Q5713*'Emission factors'!$H$16</f>
        <v>6378.75</v>
      </c>
      <c r="R5725" s="98">
        <f>R5713*'Emission factors'!$H$16</f>
        <v>6903.6975000000002</v>
      </c>
      <c r="S5725" s="98">
        <f>S5713*'Emission factors'!$H$16</f>
        <v>6496.7174999999997</v>
      </c>
      <c r="T5725" s="98">
        <f>T5713*'Emission factors'!$H$16</f>
        <v>7379.5049999999992</v>
      </c>
      <c r="U5725" s="98">
        <f>U5713*'Emission factors'!$H$16</f>
        <v>7439.3549999999996</v>
      </c>
    </row>
    <row r="5726" spans="1:21" x14ac:dyDescent="0.25">
      <c r="A5726" s="92" t="s">
        <v>11</v>
      </c>
      <c r="B5726" s="92" t="s">
        <v>58</v>
      </c>
      <c r="C5726" s="92" t="s">
        <v>59</v>
      </c>
      <c r="D5726" s="92" t="s">
        <v>62</v>
      </c>
      <c r="E5726" s="92" t="s">
        <v>70</v>
      </c>
      <c r="G5726" s="92" t="s">
        <v>97</v>
      </c>
      <c r="H5726" s="92" t="s">
        <v>94</v>
      </c>
      <c r="I5726" s="92" t="s">
        <v>201</v>
      </c>
      <c r="L5726" s="98">
        <f>L5714*'Emission factors'!$H$16</f>
        <v>8048.25</v>
      </c>
      <c r="M5726" s="98">
        <f>M5714*'Emission factors'!$H$16</f>
        <v>8001</v>
      </c>
      <c r="N5726" s="98">
        <f>N5714*'Emission factors'!$H$16</f>
        <v>9387</v>
      </c>
      <c r="O5726" s="98">
        <f>O5714*'Emission factors'!$H$16</f>
        <v>10347.75</v>
      </c>
      <c r="P5726" s="98">
        <f>P5714*'Emission factors'!$H$16</f>
        <v>12033</v>
      </c>
      <c r="Q5726" s="98">
        <f>Q5714*'Emission factors'!$H$16</f>
        <v>15608.25</v>
      </c>
      <c r="R5726" s="98">
        <f>R5714*'Emission factors'!$H$16</f>
        <v>15987.510000000002</v>
      </c>
      <c r="S5726" s="98">
        <f>S5714*'Emission factors'!$H$16</f>
        <v>15045.03</v>
      </c>
      <c r="T5726" s="98">
        <f>T5714*'Emission factors'!$H$16</f>
        <v>17089.38</v>
      </c>
      <c r="U5726" s="98">
        <f>U5714*'Emission factors'!$H$16</f>
        <v>17227.980000000003</v>
      </c>
    </row>
    <row r="5727" spans="1:21" x14ac:dyDescent="0.25">
      <c r="A5727" s="92" t="s">
        <v>11</v>
      </c>
      <c r="B5727" s="92" t="s">
        <v>58</v>
      </c>
      <c r="C5727" s="92" t="s">
        <v>59</v>
      </c>
      <c r="D5727" s="92" t="s">
        <v>62</v>
      </c>
      <c r="E5727" s="92" t="s">
        <v>70</v>
      </c>
      <c r="G5727" s="92" t="s">
        <v>97</v>
      </c>
      <c r="H5727" s="92" t="s">
        <v>94</v>
      </c>
      <c r="I5727" s="92" t="s">
        <v>197</v>
      </c>
      <c r="L5727" s="98">
        <f>L5715*'Emission factors'!$H$16</f>
        <v>2945.25</v>
      </c>
      <c r="M5727" s="98">
        <f>M5715*'Emission factors'!$H$16</f>
        <v>3921.75</v>
      </c>
      <c r="N5727" s="98">
        <f>N5715*'Emission factors'!$H$16</f>
        <v>5197.5</v>
      </c>
      <c r="O5727" s="98">
        <f>O5715*'Emission factors'!$H$16</f>
        <v>5213.25</v>
      </c>
      <c r="P5727" s="98">
        <f>P5715*'Emission factors'!$H$16</f>
        <v>5150.25</v>
      </c>
      <c r="Q5727" s="98">
        <f>Q5715*'Emission factors'!$H$16</f>
        <v>5969.25</v>
      </c>
      <c r="R5727" s="98">
        <f>R5715*'Emission factors'!$H$16</f>
        <v>6095.25</v>
      </c>
      <c r="S5727" s="98">
        <f>S5715*'Emission factors'!$H$16</f>
        <v>7371</v>
      </c>
      <c r="T5727" s="98">
        <f>T5715*'Emission factors'!$H$16</f>
        <v>7953.75</v>
      </c>
      <c r="U5727" s="98">
        <f>U5715*'Emission factors'!$H$16</f>
        <v>7575.75</v>
      </c>
    </row>
    <row r="5728" spans="1:21" x14ac:dyDescent="0.25">
      <c r="A5728" s="92" t="s">
        <v>11</v>
      </c>
      <c r="B5728" s="92" t="s">
        <v>58</v>
      </c>
      <c r="C5728" s="92" t="s">
        <v>59</v>
      </c>
      <c r="D5728" s="92" t="s">
        <v>62</v>
      </c>
      <c r="E5728" s="92" t="s">
        <v>70</v>
      </c>
      <c r="G5728" s="92" t="s">
        <v>97</v>
      </c>
      <c r="H5728" s="92" t="s">
        <v>94</v>
      </c>
      <c r="I5728" s="92" t="s">
        <v>204</v>
      </c>
      <c r="L5728" s="98">
        <f>L5716*'Emission factors'!$H$16</f>
        <v>1944.0905856039039</v>
      </c>
      <c r="M5728" s="98">
        <f>M5716*'Emission factors'!$H$16</f>
        <v>1589.3793208621391</v>
      </c>
      <c r="N5728" s="98">
        <f>N5716*'Emission factors'!$H$16</f>
        <v>1357.4527246848315</v>
      </c>
      <c r="O5728" s="98">
        <f>O5716*'Emission factors'!$H$16</f>
        <v>1412.0236884912565</v>
      </c>
      <c r="P5728" s="98">
        <f>P5716*'Emission factors'!$H$16</f>
        <v>1671.235766571777</v>
      </c>
      <c r="Q5728" s="98">
        <f>Q5716*'Emission factors'!$H$16</f>
        <v>2953.6534160227734</v>
      </c>
      <c r="R5728" s="98">
        <f>R5716*'Emission factors'!$H$16</f>
        <v>3182.7832503050013</v>
      </c>
      <c r="S5728" s="98">
        <f>S5716*'Emission factors'!$H$16</f>
        <v>2287.0008794225291</v>
      </c>
      <c r="T5728" s="98">
        <f>T5716*'Emission factors'!$H$16</f>
        <v>2779.1627592517279</v>
      </c>
      <c r="U5728" s="98">
        <f>U5716*'Emission factors'!$H$16</f>
        <v>2993.3537921919469</v>
      </c>
    </row>
    <row r="5729" spans="1:21" x14ac:dyDescent="0.25">
      <c r="A5729" s="92" t="s">
        <v>11</v>
      </c>
      <c r="B5729" s="92" t="s">
        <v>58</v>
      </c>
      <c r="C5729" s="92" t="s">
        <v>59</v>
      </c>
      <c r="D5729" s="92" t="s">
        <v>62</v>
      </c>
      <c r="E5729" s="92" t="s">
        <v>70</v>
      </c>
      <c r="G5729" s="92" t="s">
        <v>97</v>
      </c>
      <c r="H5729" s="92" t="s">
        <v>94</v>
      </c>
      <c r="I5729" s="92" t="s">
        <v>203</v>
      </c>
      <c r="L5729" s="98">
        <f>L5717*'Emission factors'!$H$16</f>
        <v>1391.5124999999998</v>
      </c>
      <c r="M5729" s="98">
        <f>M5717*'Emission factors'!$H$16</f>
        <v>1137.6224999999999</v>
      </c>
      <c r="N5729" s="98">
        <f>N5717*'Emission factors'!$H$16</f>
        <v>971.61749999999995</v>
      </c>
      <c r="O5729" s="98">
        <f>O5717*'Emission factors'!$H$16</f>
        <v>1010.6775</v>
      </c>
      <c r="P5729" s="98">
        <f>P5717*'Emission factors'!$H$16</f>
        <v>1196.2125000000001</v>
      </c>
      <c r="Q5729" s="98">
        <f>Q5717*'Emission factors'!$H$16</f>
        <v>2114.1224999999995</v>
      </c>
      <c r="R5729" s="98">
        <f>R5717*'Emission factors'!$H$16</f>
        <v>2278.1256749999998</v>
      </c>
      <c r="S5729" s="98">
        <f>S5717*'Emission factors'!$H$16</f>
        <v>1636.9557749999994</v>
      </c>
      <c r="T5729" s="98">
        <f>T5717*'Emission factors'!$H$16</f>
        <v>1989.2281499999997</v>
      </c>
      <c r="U5729" s="98">
        <f>U5717*'Emission factors'!$H$16</f>
        <v>2142.5386499999991</v>
      </c>
    </row>
    <row r="5730" spans="1:21" x14ac:dyDescent="0.25">
      <c r="A5730" s="92" t="s">
        <v>11</v>
      </c>
      <c r="B5730" s="92" t="s">
        <v>58</v>
      </c>
      <c r="C5730" s="92" t="s">
        <v>59</v>
      </c>
      <c r="D5730" s="92" t="s">
        <v>62</v>
      </c>
      <c r="E5730" s="92" t="s">
        <v>70</v>
      </c>
      <c r="G5730" s="92" t="s">
        <v>97</v>
      </c>
      <c r="H5730" s="92" t="s">
        <v>94</v>
      </c>
      <c r="I5730" s="92" t="s">
        <v>202</v>
      </c>
      <c r="L5730" s="98">
        <f>L5718*'Emission factors'!$H$16</f>
        <v>1151.8508540056935</v>
      </c>
      <c r="M5730" s="98">
        <f>M5718*'Emission factors'!$H$16</f>
        <v>941.68859292395268</v>
      </c>
      <c r="N5730" s="98">
        <f>N5718*'Emission factors'!$H$16</f>
        <v>804.27480683204544</v>
      </c>
      <c r="O5730" s="98">
        <f>O5718*'Emission factors'!$H$16</f>
        <v>836.60746238308241</v>
      </c>
      <c r="P5730" s="98">
        <f>P5718*'Emission factors'!$H$16</f>
        <v>990.18757625050819</v>
      </c>
      <c r="Q5730" s="98">
        <f>Q5718*'Emission factors'!$H$16</f>
        <v>1750.0049816998778</v>
      </c>
      <c r="R5730" s="98">
        <f>R5718*'Emission factors'!$H$16</f>
        <v>1885.7617191947943</v>
      </c>
      <c r="S5730" s="98">
        <f>S5718*'Emission factors'!$H$16</f>
        <v>1355.0211783245218</v>
      </c>
      <c r="T5730" s="98">
        <f>T5718*'Emission factors'!$H$16</f>
        <v>1646.6213155754367</v>
      </c>
      <c r="U5730" s="98">
        <f>U5718*'Emission factors'!$H$16</f>
        <v>1773.5269886132564</v>
      </c>
    </row>
    <row r="5731" spans="1:21" x14ac:dyDescent="0.25">
      <c r="A5731" s="92" t="s">
        <v>11</v>
      </c>
      <c r="B5731" s="92" t="s">
        <v>58</v>
      </c>
      <c r="C5731" s="92" t="s">
        <v>59</v>
      </c>
      <c r="D5731" s="92" t="s">
        <v>62</v>
      </c>
      <c r="E5731" s="92" t="s">
        <v>70</v>
      </c>
      <c r="G5731" s="92" t="s">
        <v>97</v>
      </c>
      <c r="H5731" s="92" t="s">
        <v>93</v>
      </c>
      <c r="I5731" s="92" t="s">
        <v>192</v>
      </c>
      <c r="J5731" s="92" t="s">
        <v>59</v>
      </c>
      <c r="L5731" s="98">
        <f>L5713*'Emission factors'!$I$16</f>
        <v>948.75</v>
      </c>
      <c r="M5731" s="98">
        <f>M5713*'Emission factors'!$I$16</f>
        <v>757.5</v>
      </c>
      <c r="N5731" s="98">
        <f>N5713*'Emission factors'!$I$16</f>
        <v>933.75</v>
      </c>
      <c r="O5731" s="98">
        <f>O5713*'Emission factors'!$I$16</f>
        <v>1151.25</v>
      </c>
      <c r="P5731" s="98">
        <f>P5713*'Emission factors'!$I$16</f>
        <v>1008.75</v>
      </c>
      <c r="Q5731" s="98">
        <f>Q5713*'Emission factors'!$I$16</f>
        <v>1518.75</v>
      </c>
      <c r="R5731" s="98">
        <f>R5713*'Emission factors'!$I$16</f>
        <v>1643.7375</v>
      </c>
      <c r="S5731" s="98">
        <f>S5713*'Emission factors'!$I$16</f>
        <v>1546.8375000000001</v>
      </c>
      <c r="T5731" s="98">
        <f>T5713*'Emission factors'!$I$16</f>
        <v>1757.0249999999999</v>
      </c>
      <c r="U5731" s="98">
        <f>U5713*'Emission factors'!$I$16</f>
        <v>1771.2750000000001</v>
      </c>
    </row>
    <row r="5732" spans="1:21" x14ac:dyDescent="0.25">
      <c r="A5732" s="92" t="s">
        <v>11</v>
      </c>
      <c r="B5732" s="92" t="s">
        <v>58</v>
      </c>
      <c r="C5732" s="92" t="s">
        <v>59</v>
      </c>
      <c r="D5732" s="92" t="s">
        <v>62</v>
      </c>
      <c r="E5732" s="92" t="s">
        <v>70</v>
      </c>
      <c r="G5732" s="92" t="s">
        <v>97</v>
      </c>
      <c r="H5732" s="92" t="s">
        <v>93</v>
      </c>
      <c r="I5732" s="92" t="s">
        <v>201</v>
      </c>
      <c r="L5732" s="98">
        <f>L5714*'Emission factors'!$I$16</f>
        <v>1916.25</v>
      </c>
      <c r="M5732" s="98">
        <f>M5714*'Emission factors'!$I$16</f>
        <v>1905</v>
      </c>
      <c r="N5732" s="98">
        <f>N5714*'Emission factors'!$I$16</f>
        <v>2235</v>
      </c>
      <c r="O5732" s="98">
        <f>O5714*'Emission factors'!$I$16</f>
        <v>2463.75</v>
      </c>
      <c r="P5732" s="98">
        <f>P5714*'Emission factors'!$I$16</f>
        <v>2865</v>
      </c>
      <c r="Q5732" s="98">
        <f>Q5714*'Emission factors'!$I$16</f>
        <v>3716.25</v>
      </c>
      <c r="R5732" s="98">
        <f>R5714*'Emission factors'!$I$16</f>
        <v>3806.55</v>
      </c>
      <c r="S5732" s="98">
        <f>S5714*'Emission factors'!$I$16</f>
        <v>3582.1500000000005</v>
      </c>
      <c r="T5732" s="98">
        <f>T5714*'Emission factors'!$I$16</f>
        <v>4068.8999999999996</v>
      </c>
      <c r="U5732" s="98">
        <f>U5714*'Emission factors'!$I$16</f>
        <v>4101.9000000000005</v>
      </c>
    </row>
    <row r="5733" spans="1:21" x14ac:dyDescent="0.25">
      <c r="A5733" s="92" t="s">
        <v>11</v>
      </c>
      <c r="B5733" s="92" t="s">
        <v>58</v>
      </c>
      <c r="C5733" s="92" t="s">
        <v>59</v>
      </c>
      <c r="D5733" s="92" t="s">
        <v>62</v>
      </c>
      <c r="E5733" s="92" t="s">
        <v>70</v>
      </c>
      <c r="G5733" s="92" t="s">
        <v>97</v>
      </c>
      <c r="H5733" s="92" t="s">
        <v>93</v>
      </c>
      <c r="I5733" s="92" t="s">
        <v>197</v>
      </c>
      <c r="L5733" s="98">
        <f>L5715*'Emission factors'!$I$16</f>
        <v>701.25</v>
      </c>
      <c r="M5733" s="98">
        <f>M5715*'Emission factors'!$I$16</f>
        <v>933.75</v>
      </c>
      <c r="N5733" s="98">
        <f>N5715*'Emission factors'!$I$16</f>
        <v>1237.5</v>
      </c>
      <c r="O5733" s="98">
        <f>O5715*'Emission factors'!$I$16</f>
        <v>1241.25</v>
      </c>
      <c r="P5733" s="98">
        <f>P5715*'Emission factors'!$I$16</f>
        <v>1226.25</v>
      </c>
      <c r="Q5733" s="98">
        <f>Q5715*'Emission factors'!$I$16</f>
        <v>1421.25</v>
      </c>
      <c r="R5733" s="98">
        <f>R5715*'Emission factors'!$I$16</f>
        <v>1451.25</v>
      </c>
      <c r="S5733" s="98">
        <f>S5715*'Emission factors'!$I$16</f>
        <v>1755</v>
      </c>
      <c r="T5733" s="98">
        <f>T5715*'Emission factors'!$I$16</f>
        <v>1893.75</v>
      </c>
      <c r="U5733" s="98">
        <f>U5715*'Emission factors'!$I$16</f>
        <v>1803.75</v>
      </c>
    </row>
    <row r="5734" spans="1:21" x14ac:dyDescent="0.25">
      <c r="A5734" s="92" t="s">
        <v>11</v>
      </c>
      <c r="B5734" s="92" t="s">
        <v>58</v>
      </c>
      <c r="C5734" s="92" t="s">
        <v>59</v>
      </c>
      <c r="D5734" s="92" t="s">
        <v>62</v>
      </c>
      <c r="E5734" s="92" t="s">
        <v>70</v>
      </c>
      <c r="G5734" s="92" t="s">
        <v>97</v>
      </c>
      <c r="H5734" s="92" t="s">
        <v>93</v>
      </c>
      <c r="I5734" s="92" t="s">
        <v>204</v>
      </c>
      <c r="L5734" s="98">
        <f>L5716*'Emission factors'!$I$16</f>
        <v>462.8787108580724</v>
      </c>
      <c r="M5734" s="98">
        <f>M5716*'Emission factors'!$I$16</f>
        <v>378.42364782431889</v>
      </c>
      <c r="N5734" s="98">
        <f>N5716*'Emission factors'!$I$16</f>
        <v>323.20302968686462</v>
      </c>
      <c r="O5734" s="98">
        <f>O5716*'Emission factors'!$I$16</f>
        <v>336.19611630744203</v>
      </c>
      <c r="P5734" s="98">
        <f>P5716*'Emission factors'!$I$16</f>
        <v>397.91327775518505</v>
      </c>
      <c r="Q5734" s="98">
        <f>Q5716*'Emission factors'!$I$16</f>
        <v>703.25081333875562</v>
      </c>
      <c r="R5734" s="98">
        <f>R5716*'Emission factors'!$I$16</f>
        <v>757.80553578690501</v>
      </c>
      <c r="S5734" s="98">
        <f>S5716*'Emission factors'!$I$16</f>
        <v>544.52401891012596</v>
      </c>
      <c r="T5734" s="98">
        <f>T5716*'Emission factors'!$I$16</f>
        <v>661.70541886945898</v>
      </c>
      <c r="U5734" s="98">
        <f>U5716*'Emission factors'!$I$16</f>
        <v>712.70328385522544</v>
      </c>
    </row>
    <row r="5735" spans="1:21" x14ac:dyDescent="0.25">
      <c r="A5735" s="92" t="s">
        <v>11</v>
      </c>
      <c r="B5735" s="92" t="s">
        <v>58</v>
      </c>
      <c r="C5735" s="92" t="s">
        <v>59</v>
      </c>
      <c r="D5735" s="92" t="s">
        <v>62</v>
      </c>
      <c r="E5735" s="92" t="s">
        <v>70</v>
      </c>
      <c r="G5735" s="92" t="s">
        <v>97</v>
      </c>
      <c r="H5735" s="92" t="s">
        <v>93</v>
      </c>
      <c r="I5735" s="92" t="s">
        <v>203</v>
      </c>
      <c r="L5735" s="98">
        <f>L5717*'Emission factors'!$I$16</f>
        <v>331.31249999999994</v>
      </c>
      <c r="M5735" s="98">
        <f>M5717*'Emission factors'!$I$16</f>
        <v>270.86250000000001</v>
      </c>
      <c r="N5735" s="98">
        <f>N5717*'Emission factors'!$I$16</f>
        <v>231.33749999999998</v>
      </c>
      <c r="O5735" s="98">
        <f>O5717*'Emission factors'!$I$16</f>
        <v>240.63749999999999</v>
      </c>
      <c r="P5735" s="98">
        <f>P5717*'Emission factors'!$I$16</f>
        <v>284.8125</v>
      </c>
      <c r="Q5735" s="98">
        <f>Q5717*'Emission factors'!$I$16</f>
        <v>503.36249999999995</v>
      </c>
      <c r="R5735" s="98">
        <f>R5717*'Emission factors'!$I$16</f>
        <v>542.41087499999992</v>
      </c>
      <c r="S5735" s="98">
        <f>S5717*'Emission factors'!$I$16</f>
        <v>389.75137499999988</v>
      </c>
      <c r="T5735" s="98">
        <f>T5717*'Emission factors'!$I$16</f>
        <v>473.62574999999993</v>
      </c>
      <c r="U5735" s="98">
        <f>U5717*'Emission factors'!$I$16</f>
        <v>510.12824999999975</v>
      </c>
    </row>
    <row r="5736" spans="1:21" x14ac:dyDescent="0.25">
      <c r="A5736" s="92" t="s">
        <v>11</v>
      </c>
      <c r="B5736" s="92" t="s">
        <v>58</v>
      </c>
      <c r="C5736" s="92" t="s">
        <v>59</v>
      </c>
      <c r="D5736" s="92" t="s">
        <v>62</v>
      </c>
      <c r="E5736" s="92" t="s">
        <v>70</v>
      </c>
      <c r="G5736" s="92" t="s">
        <v>97</v>
      </c>
      <c r="H5736" s="92" t="s">
        <v>93</v>
      </c>
      <c r="I5736" s="92" t="s">
        <v>202</v>
      </c>
      <c r="L5736" s="98">
        <f>L5718*'Emission factors'!$I$16</f>
        <v>274.25020333468888</v>
      </c>
      <c r="M5736" s="98">
        <f>M5718*'Emission factors'!$I$16</f>
        <v>224.21156974379826</v>
      </c>
      <c r="N5736" s="98">
        <f>N5718*'Emission factors'!$I$16</f>
        <v>191.49400162667749</v>
      </c>
      <c r="O5736" s="98">
        <f>O5718*'Emission factors'!$I$16</f>
        <v>199.19225294835297</v>
      </c>
      <c r="P5736" s="98">
        <f>P5718*'Emission factors'!$I$16</f>
        <v>235.75894672631148</v>
      </c>
      <c r="Q5736" s="98">
        <f>Q5718*'Emission factors'!$I$16</f>
        <v>416.66785278568517</v>
      </c>
      <c r="R5736" s="98">
        <f>R5718*'Emission factors'!$I$16</f>
        <v>448.99088552257007</v>
      </c>
      <c r="S5736" s="98">
        <f>S5718*'Emission factors'!$I$16</f>
        <v>322.62409007726711</v>
      </c>
      <c r="T5736" s="98">
        <f>T5718*'Emission factors'!$I$16</f>
        <v>392.05269418462774</v>
      </c>
      <c r="U5736" s="98">
        <f>U5718*'Emission factors'!$I$16</f>
        <v>422.26833062220396</v>
      </c>
    </row>
    <row r="5737" spans="1:21" x14ac:dyDescent="0.25">
      <c r="A5737" s="92" t="s">
        <v>11</v>
      </c>
      <c r="B5737" s="92" t="s">
        <v>58</v>
      </c>
      <c r="C5737" s="92" t="s">
        <v>59</v>
      </c>
      <c r="D5737" s="92" t="s">
        <v>63</v>
      </c>
      <c r="E5737" s="92" t="s">
        <v>71</v>
      </c>
      <c r="G5737" s="92" t="s">
        <v>97</v>
      </c>
      <c r="H5737" s="92" t="s">
        <v>16</v>
      </c>
      <c r="I5737" s="92" t="s">
        <v>192</v>
      </c>
      <c r="J5737" s="92" t="s">
        <v>59</v>
      </c>
      <c r="L5737" s="107">
        <v>0</v>
      </c>
      <c r="M5737" s="107">
        <v>0</v>
      </c>
      <c r="N5737" s="107">
        <v>0</v>
      </c>
      <c r="O5737" s="107">
        <v>0</v>
      </c>
      <c r="P5737" s="107">
        <v>0</v>
      </c>
      <c r="Q5737" s="107">
        <v>0</v>
      </c>
      <c r="R5737" s="107">
        <v>0</v>
      </c>
      <c r="S5737" s="107">
        <v>0</v>
      </c>
      <c r="T5737" s="107">
        <v>0</v>
      </c>
      <c r="U5737" s="107">
        <v>0</v>
      </c>
    </row>
    <row r="5738" spans="1:21" x14ac:dyDescent="0.25">
      <c r="A5738" s="92" t="s">
        <v>11</v>
      </c>
      <c r="B5738" s="92" t="s">
        <v>58</v>
      </c>
      <c r="C5738" s="92" t="s">
        <v>59</v>
      </c>
      <c r="D5738" s="92" t="s">
        <v>63</v>
      </c>
      <c r="E5738" s="92" t="s">
        <v>71</v>
      </c>
      <c r="G5738" s="92" t="s">
        <v>97</v>
      </c>
      <c r="H5738" s="92" t="s">
        <v>16</v>
      </c>
      <c r="I5738" s="92" t="s">
        <v>191</v>
      </c>
      <c r="L5738" s="107">
        <v>0</v>
      </c>
      <c r="M5738" s="107">
        <v>0</v>
      </c>
      <c r="N5738" s="107">
        <v>0</v>
      </c>
      <c r="O5738" s="107">
        <v>0</v>
      </c>
      <c r="P5738" s="107">
        <v>0</v>
      </c>
      <c r="Q5738" s="107">
        <v>0</v>
      </c>
      <c r="R5738" s="107">
        <v>0</v>
      </c>
      <c r="S5738" s="107">
        <v>0</v>
      </c>
      <c r="T5738" s="107">
        <v>0</v>
      </c>
      <c r="U5738" s="107">
        <v>0</v>
      </c>
    </row>
    <row r="5739" spans="1:21" x14ac:dyDescent="0.25">
      <c r="A5739" s="92" t="s">
        <v>11</v>
      </c>
      <c r="B5739" s="92" t="s">
        <v>58</v>
      </c>
      <c r="C5739" s="92" t="s">
        <v>59</v>
      </c>
      <c r="D5739" s="92" t="s">
        <v>63</v>
      </c>
      <c r="E5739" s="92" t="s">
        <v>71</v>
      </c>
      <c r="G5739" s="92" t="s">
        <v>97</v>
      </c>
      <c r="H5739" s="92" t="s">
        <v>16</v>
      </c>
      <c r="I5739" s="92" t="s">
        <v>204</v>
      </c>
      <c r="L5739" s="107">
        <v>0</v>
      </c>
      <c r="M5739" s="107">
        <v>0</v>
      </c>
      <c r="N5739" s="107">
        <v>0</v>
      </c>
      <c r="O5739" s="107">
        <v>0</v>
      </c>
      <c r="P5739" s="107">
        <v>0</v>
      </c>
      <c r="Q5739" s="107">
        <v>0</v>
      </c>
      <c r="R5739" s="107">
        <v>0</v>
      </c>
      <c r="S5739" s="107">
        <v>0</v>
      </c>
      <c r="T5739" s="107">
        <v>0</v>
      </c>
      <c r="U5739" s="107">
        <v>0</v>
      </c>
    </row>
    <row r="5740" spans="1:21" x14ac:dyDescent="0.25">
      <c r="A5740" s="92" t="s">
        <v>11</v>
      </c>
      <c r="B5740" s="92" t="s">
        <v>58</v>
      </c>
      <c r="C5740" s="92" t="s">
        <v>59</v>
      </c>
      <c r="D5740" s="92" t="s">
        <v>63</v>
      </c>
      <c r="E5740" s="92" t="s">
        <v>71</v>
      </c>
      <c r="G5740" s="92" t="s">
        <v>97</v>
      </c>
      <c r="H5740" s="92" t="s">
        <v>16</v>
      </c>
      <c r="I5740" s="92" t="s">
        <v>201</v>
      </c>
      <c r="L5740" s="107">
        <v>0</v>
      </c>
      <c r="M5740" s="107">
        <v>0</v>
      </c>
      <c r="N5740" s="107">
        <v>0</v>
      </c>
      <c r="O5740" s="107">
        <v>0</v>
      </c>
      <c r="P5740" s="107">
        <v>0</v>
      </c>
      <c r="Q5740" s="107">
        <v>0</v>
      </c>
      <c r="R5740" s="107">
        <v>0</v>
      </c>
      <c r="S5740" s="107">
        <v>0</v>
      </c>
      <c r="T5740" s="107">
        <v>0</v>
      </c>
      <c r="U5740" s="107">
        <v>0</v>
      </c>
    </row>
    <row r="5741" spans="1:21" x14ac:dyDescent="0.25">
      <c r="A5741" s="92" t="s">
        <v>11</v>
      </c>
      <c r="B5741" s="92" t="s">
        <v>58</v>
      </c>
      <c r="C5741" s="92" t="s">
        <v>59</v>
      </c>
      <c r="D5741" s="92" t="s">
        <v>63</v>
      </c>
      <c r="E5741" s="92" t="s">
        <v>71</v>
      </c>
      <c r="G5741" s="92" t="s">
        <v>97</v>
      </c>
      <c r="H5741" s="92" t="s">
        <v>16</v>
      </c>
      <c r="I5741" s="92" t="s">
        <v>202</v>
      </c>
      <c r="L5741" s="107">
        <v>0</v>
      </c>
      <c r="M5741" s="107">
        <v>0</v>
      </c>
      <c r="N5741" s="107">
        <v>0</v>
      </c>
      <c r="O5741" s="107">
        <v>0</v>
      </c>
      <c r="P5741" s="107">
        <v>0</v>
      </c>
      <c r="Q5741" s="107">
        <v>0</v>
      </c>
      <c r="R5741" s="107">
        <v>0</v>
      </c>
      <c r="S5741" s="107">
        <v>0</v>
      </c>
      <c r="T5741" s="107">
        <v>0</v>
      </c>
      <c r="U5741" s="107">
        <v>0</v>
      </c>
    </row>
    <row r="5742" spans="1:21" x14ac:dyDescent="0.25">
      <c r="A5742" s="92" t="s">
        <v>11</v>
      </c>
      <c r="B5742" s="92" t="s">
        <v>58</v>
      </c>
      <c r="C5742" s="92" t="s">
        <v>59</v>
      </c>
      <c r="D5742" s="92" t="s">
        <v>63</v>
      </c>
      <c r="E5742" s="92" t="s">
        <v>71</v>
      </c>
      <c r="G5742" s="92" t="s">
        <v>97</v>
      </c>
      <c r="H5742" s="92" t="s">
        <v>16</v>
      </c>
      <c r="I5742" s="92" t="s">
        <v>203</v>
      </c>
      <c r="L5742" s="107">
        <v>0</v>
      </c>
      <c r="M5742" s="107">
        <v>0</v>
      </c>
      <c r="N5742" s="107">
        <v>0</v>
      </c>
      <c r="O5742" s="107">
        <v>0</v>
      </c>
      <c r="P5742" s="107">
        <v>0</v>
      </c>
      <c r="Q5742" s="107">
        <v>0</v>
      </c>
      <c r="R5742" s="107">
        <v>0</v>
      </c>
      <c r="S5742" s="107">
        <v>0</v>
      </c>
      <c r="T5742" s="107">
        <v>0</v>
      </c>
      <c r="U5742" s="107">
        <v>0</v>
      </c>
    </row>
    <row r="5743" spans="1:21" x14ac:dyDescent="0.25">
      <c r="A5743" s="92" t="s">
        <v>11</v>
      </c>
      <c r="B5743" s="92" t="s">
        <v>58</v>
      </c>
      <c r="C5743" s="92" t="s">
        <v>59</v>
      </c>
      <c r="D5743" s="92" t="s">
        <v>63</v>
      </c>
      <c r="E5743" s="92" t="s">
        <v>71</v>
      </c>
      <c r="G5743" s="92" t="s">
        <v>97</v>
      </c>
      <c r="H5743" s="92" t="s">
        <v>16</v>
      </c>
      <c r="I5743" s="92" t="s">
        <v>210</v>
      </c>
      <c r="L5743" s="107">
        <v>0</v>
      </c>
      <c r="M5743" s="107">
        <v>0</v>
      </c>
      <c r="N5743" s="107">
        <v>0</v>
      </c>
      <c r="O5743" s="107">
        <v>0</v>
      </c>
      <c r="P5743" s="107">
        <v>0</v>
      </c>
      <c r="Q5743" s="107">
        <v>0</v>
      </c>
      <c r="R5743" s="107">
        <v>0</v>
      </c>
      <c r="S5743" s="107">
        <v>0</v>
      </c>
      <c r="T5743" s="107">
        <v>0</v>
      </c>
      <c r="U5743" s="107">
        <v>0</v>
      </c>
    </row>
    <row r="5744" spans="1:21" x14ac:dyDescent="0.25">
      <c r="A5744" s="92" t="s">
        <v>11</v>
      </c>
      <c r="B5744" s="92" t="s">
        <v>58</v>
      </c>
      <c r="C5744" s="92" t="s">
        <v>59</v>
      </c>
      <c r="D5744" s="92" t="s">
        <v>63</v>
      </c>
      <c r="E5744" s="92" t="s">
        <v>71</v>
      </c>
      <c r="G5744" s="92" t="s">
        <v>97</v>
      </c>
      <c r="H5744" s="92" t="s">
        <v>16</v>
      </c>
      <c r="I5744" s="92" t="s">
        <v>200</v>
      </c>
      <c r="L5744" s="107">
        <v>0</v>
      </c>
      <c r="M5744" s="107">
        <v>0</v>
      </c>
      <c r="N5744" s="107">
        <v>0</v>
      </c>
      <c r="O5744" s="107">
        <v>0</v>
      </c>
      <c r="P5744" s="107">
        <v>0</v>
      </c>
      <c r="Q5744" s="107">
        <v>0</v>
      </c>
      <c r="R5744" s="107">
        <v>0</v>
      </c>
      <c r="S5744" s="107">
        <v>0</v>
      </c>
      <c r="T5744" s="107">
        <v>0</v>
      </c>
      <c r="U5744" s="107">
        <v>0</v>
      </c>
    </row>
    <row r="5745" spans="1:21" x14ac:dyDescent="0.25">
      <c r="A5745" s="92" t="s">
        <v>11</v>
      </c>
      <c r="B5745" s="92" t="s">
        <v>58</v>
      </c>
      <c r="C5745" s="92" t="s">
        <v>59</v>
      </c>
      <c r="D5745" s="92" t="s">
        <v>63</v>
      </c>
      <c r="E5745" s="92" t="s">
        <v>71</v>
      </c>
      <c r="G5745" s="92" t="s">
        <v>97</v>
      </c>
      <c r="H5745" s="92" t="s">
        <v>16</v>
      </c>
      <c r="I5745" s="92" t="s">
        <v>196</v>
      </c>
      <c r="L5745" s="107">
        <v>0</v>
      </c>
      <c r="M5745" s="107">
        <v>0</v>
      </c>
      <c r="N5745" s="107">
        <v>0</v>
      </c>
      <c r="O5745" s="107">
        <v>0</v>
      </c>
      <c r="P5745" s="107">
        <v>0</v>
      </c>
      <c r="Q5745" s="107">
        <v>0</v>
      </c>
      <c r="R5745" s="107">
        <v>0</v>
      </c>
      <c r="S5745" s="107">
        <v>0</v>
      </c>
      <c r="T5745" s="107">
        <v>0</v>
      </c>
      <c r="U5745" s="107">
        <v>0</v>
      </c>
    </row>
    <row r="5746" spans="1:21" x14ac:dyDescent="0.25">
      <c r="A5746" s="92" t="s">
        <v>11</v>
      </c>
      <c r="B5746" s="92" t="s">
        <v>58</v>
      </c>
      <c r="C5746" s="92" t="s">
        <v>59</v>
      </c>
      <c r="D5746" s="92" t="s">
        <v>63</v>
      </c>
      <c r="E5746" s="92" t="s">
        <v>71</v>
      </c>
      <c r="G5746" s="92" t="s">
        <v>97</v>
      </c>
      <c r="H5746" s="92" t="s">
        <v>16</v>
      </c>
      <c r="I5746" s="92" t="s">
        <v>195</v>
      </c>
      <c r="L5746" s="107">
        <v>0</v>
      </c>
      <c r="M5746" s="107">
        <v>0</v>
      </c>
      <c r="N5746" s="107">
        <v>0</v>
      </c>
      <c r="O5746" s="107">
        <v>0</v>
      </c>
      <c r="P5746" s="107">
        <v>0</v>
      </c>
      <c r="Q5746" s="107">
        <v>0</v>
      </c>
      <c r="R5746" s="107">
        <v>0</v>
      </c>
      <c r="S5746" s="107">
        <v>0</v>
      </c>
      <c r="T5746" s="107">
        <v>0</v>
      </c>
      <c r="U5746" s="107">
        <v>0</v>
      </c>
    </row>
    <row r="5747" spans="1:21" x14ac:dyDescent="0.25">
      <c r="A5747" s="92" t="s">
        <v>11</v>
      </c>
      <c r="B5747" s="92" t="s">
        <v>58</v>
      </c>
      <c r="C5747" s="92" t="s">
        <v>59</v>
      </c>
      <c r="D5747" s="92" t="s">
        <v>63</v>
      </c>
      <c r="E5747" s="92" t="s">
        <v>71</v>
      </c>
      <c r="G5747" s="92" t="s">
        <v>97</v>
      </c>
      <c r="H5747" s="92" t="s">
        <v>16</v>
      </c>
      <c r="I5747" s="92" t="s">
        <v>197</v>
      </c>
      <c r="L5747" s="107">
        <v>0</v>
      </c>
      <c r="M5747" s="107">
        <v>0</v>
      </c>
      <c r="N5747" s="107">
        <v>0</v>
      </c>
      <c r="O5747" s="107">
        <v>0</v>
      </c>
      <c r="P5747" s="107">
        <v>0</v>
      </c>
      <c r="Q5747" s="107">
        <v>0</v>
      </c>
      <c r="R5747" s="107">
        <v>0</v>
      </c>
      <c r="S5747" s="107">
        <v>0</v>
      </c>
      <c r="T5747" s="107">
        <v>0</v>
      </c>
      <c r="U5747" s="107">
        <v>0</v>
      </c>
    </row>
    <row r="5748" spans="1:21" x14ac:dyDescent="0.25">
      <c r="A5748" s="92" t="s">
        <v>11</v>
      </c>
      <c r="B5748" s="92" t="s">
        <v>58</v>
      </c>
      <c r="C5748" s="92" t="s">
        <v>59</v>
      </c>
      <c r="D5748" s="92" t="s">
        <v>63</v>
      </c>
      <c r="E5748" s="92" t="s">
        <v>71</v>
      </c>
      <c r="G5748" s="92" t="s">
        <v>97</v>
      </c>
      <c r="H5748" s="92" t="s">
        <v>31</v>
      </c>
      <c r="I5748" s="92" t="s">
        <v>192</v>
      </c>
      <c r="J5748" s="92" t="s">
        <v>59</v>
      </c>
      <c r="L5748" s="93">
        <f>'Activity data'!H1155*'Emission factors'!$B$61</f>
        <v>9419.844000000001</v>
      </c>
      <c r="M5748" s="93">
        <f>'Activity data'!I1155*'Emission factors'!$B$61</f>
        <v>9874.1229999999996</v>
      </c>
      <c r="N5748" s="93">
        <f>'Activity data'!J1155*'Emission factors'!$B$61</f>
        <v>10180.828</v>
      </c>
      <c r="O5748" s="93">
        <f>'Activity data'!K1155*'Emission factors'!$B$61</f>
        <v>9425.1779999999999</v>
      </c>
      <c r="P5748" s="93">
        <f>'Activity data'!L1155*'Emission factors'!$B$61</f>
        <v>9496.32467</v>
      </c>
      <c r="Q5748" s="93">
        <f>'Activity data'!M1155*'Emission factors'!$B$61</f>
        <v>9550.135839999999</v>
      </c>
      <c r="R5748" s="93">
        <f>'Activity data'!N1155*'Emission factors'!$B$61</f>
        <v>10128.794829999999</v>
      </c>
      <c r="S5748" s="93">
        <f>'Activity data'!O1155*'Emission factors'!$B$61</f>
        <v>10342.545990000001</v>
      </c>
      <c r="T5748" s="93">
        <f>'Activity data'!P1155*'Emission factors'!$B$61</f>
        <v>10235.839320000001</v>
      </c>
      <c r="U5748" s="93">
        <f>'Activity data'!Q1155*'Emission factors'!$B$61</f>
        <v>10439.33142</v>
      </c>
    </row>
    <row r="5749" spans="1:21" x14ac:dyDescent="0.25">
      <c r="A5749" s="92" t="s">
        <v>11</v>
      </c>
      <c r="B5749" s="92" t="s">
        <v>58</v>
      </c>
      <c r="C5749" s="92" t="s">
        <v>59</v>
      </c>
      <c r="D5749" s="92" t="s">
        <v>63</v>
      </c>
      <c r="E5749" s="92" t="s">
        <v>71</v>
      </c>
      <c r="G5749" s="92" t="s">
        <v>97</v>
      </c>
      <c r="H5749" s="92" t="s">
        <v>31</v>
      </c>
      <c r="I5749" s="92" t="s">
        <v>191</v>
      </c>
      <c r="L5749" s="99">
        <v>0</v>
      </c>
      <c r="M5749" s="99">
        <v>0</v>
      </c>
      <c r="N5749" s="93">
        <f>'Activity data'!J1156*'Emission factors'!$B$61</f>
        <v>80.010000000000005</v>
      </c>
      <c r="O5749" s="93">
        <f>'Activity data'!K1156*'Emission factors'!$B$61</f>
        <v>106.68</v>
      </c>
      <c r="P5749" s="93">
        <f>'Activity data'!L1156*'Emission factors'!$B$61</f>
        <v>132.28320000000002</v>
      </c>
      <c r="Q5749" s="93">
        <f>'Activity data'!M1156*'Emission factors'!$B$61</f>
        <v>153.85923</v>
      </c>
      <c r="R5749" s="93">
        <f>'Activity data'!N1156*'Emission factors'!$B$61</f>
        <v>144.89811</v>
      </c>
      <c r="S5749" s="93">
        <f>'Activity data'!O1156*'Emission factors'!$B$61</f>
        <v>144.64919</v>
      </c>
      <c r="T5749" s="93">
        <f>'Activity data'!P1156*'Emission factors'!$B$61</f>
        <v>146.89836</v>
      </c>
      <c r="U5749" s="93">
        <f>'Activity data'!Q1156*'Emission factors'!$B$61</f>
        <v>126.22022000000001</v>
      </c>
    </row>
    <row r="5750" spans="1:21" x14ac:dyDescent="0.25">
      <c r="A5750" s="92" t="s">
        <v>11</v>
      </c>
      <c r="B5750" s="92" t="s">
        <v>58</v>
      </c>
      <c r="C5750" s="92" t="s">
        <v>59</v>
      </c>
      <c r="D5750" s="92" t="s">
        <v>63</v>
      </c>
      <c r="E5750" s="92" t="s">
        <v>71</v>
      </c>
      <c r="G5750" s="92" t="s">
        <v>97</v>
      </c>
      <c r="H5750" s="92" t="s">
        <v>31</v>
      </c>
      <c r="I5750" s="92" t="s">
        <v>204</v>
      </c>
      <c r="L5750" s="99">
        <v>0</v>
      </c>
      <c r="M5750" s="99">
        <v>0</v>
      </c>
      <c r="N5750" s="93">
        <f>'Activity data'!J1157*'Emission factors'!$B$61</f>
        <v>680.08500000000004</v>
      </c>
      <c r="O5750" s="93">
        <f>'Activity data'!K1157*'Emission factors'!$B$61</f>
        <v>802.76700000000005</v>
      </c>
      <c r="P5750" s="93">
        <f>'Activity data'!L1157*'Emission factors'!$B$61</f>
        <v>829.06362000000001</v>
      </c>
      <c r="Q5750" s="93">
        <f>'Activity data'!M1157*'Emission factors'!$B$61</f>
        <v>1365.79737</v>
      </c>
      <c r="R5750" s="93">
        <f>'Activity data'!N1157*'Emission factors'!$B$61</f>
        <v>1958.4936699999998</v>
      </c>
      <c r="S5750" s="93">
        <f>'Activity data'!O1157*'Emission factors'!$B$61</f>
        <v>2352.6851599999995</v>
      </c>
      <c r="T5750" s="93">
        <f>'Activity data'!P1157*'Emission factors'!$B$61</f>
        <v>3228.8657800000005</v>
      </c>
      <c r="U5750" s="93">
        <f>'Activity data'!Q1157*'Emission factors'!$B$61</f>
        <v>4014.2883900000002</v>
      </c>
    </row>
    <row r="5751" spans="1:21" x14ac:dyDescent="0.25">
      <c r="A5751" s="92" t="s">
        <v>11</v>
      </c>
      <c r="B5751" s="92" t="s">
        <v>58</v>
      </c>
      <c r="C5751" s="92" t="s">
        <v>59</v>
      </c>
      <c r="D5751" s="92" t="s">
        <v>63</v>
      </c>
      <c r="E5751" s="92" t="s">
        <v>71</v>
      </c>
      <c r="G5751" s="92" t="s">
        <v>97</v>
      </c>
      <c r="H5751" s="92" t="s">
        <v>31</v>
      </c>
      <c r="I5751" s="92" t="s">
        <v>201</v>
      </c>
      <c r="L5751" s="93">
        <f>'Activity data'!H1158*'Emission factors'!$B$61</f>
        <v>13940.026604675662</v>
      </c>
      <c r="M5751" s="93">
        <f>'Activity data'!I1158*'Emission factors'!$B$61</f>
        <v>12615.210555410627</v>
      </c>
      <c r="N5751" s="93">
        <f>'Activity data'!J1158*'Emission factors'!$B$61</f>
        <v>11181.460987257313</v>
      </c>
      <c r="O5751" s="93">
        <f>'Activity data'!K1158*'Emission factors'!$B$61</f>
        <v>10004.903048311846</v>
      </c>
      <c r="P5751" s="93">
        <f>'Activity data'!L1158*'Emission factors'!$B$61</f>
        <v>9287.2319783765597</v>
      </c>
      <c r="Q5751" s="93">
        <f>'Activity data'!M1158*'Emission factors'!$B$61</f>
        <v>8645.2046473581486</v>
      </c>
      <c r="R5751" s="93">
        <f>'Activity data'!N1158*'Emission factors'!$B$61</f>
        <v>8239.920744039533</v>
      </c>
      <c r="S5751" s="93">
        <f>'Activity data'!O1158*'Emission factors'!$B$61</f>
        <v>7774.0337731600866</v>
      </c>
      <c r="T5751" s="93">
        <f>'Activity data'!P1158*'Emission factors'!$B$61</f>
        <v>6634.2775306444919</v>
      </c>
      <c r="U5751" s="93">
        <f>'Activity data'!Q1158*'Emission factors'!$B$61</f>
        <v>5939.7147081288986</v>
      </c>
    </row>
    <row r="5752" spans="1:21" x14ac:dyDescent="0.25">
      <c r="A5752" s="92" t="s">
        <v>11</v>
      </c>
      <c r="B5752" s="92" t="s">
        <v>58</v>
      </c>
      <c r="C5752" s="92" t="s">
        <v>59</v>
      </c>
      <c r="D5752" s="92" t="s">
        <v>63</v>
      </c>
      <c r="E5752" s="92" t="s">
        <v>71</v>
      </c>
      <c r="G5752" s="92" t="s">
        <v>97</v>
      </c>
      <c r="H5752" s="92" t="s">
        <v>31</v>
      </c>
      <c r="I5752" s="92" t="s">
        <v>202</v>
      </c>
      <c r="L5752" s="93">
        <f>'Activity data'!H1159*'Emission factors'!$B$61</f>
        <v>3042.1464545454546</v>
      </c>
      <c r="M5752" s="93">
        <f>'Activity data'!I1159*'Emission factors'!$B$61</f>
        <v>3839.6429545454548</v>
      </c>
      <c r="N5752" s="93">
        <f>'Activity data'!J1159*'Emission factors'!$B$61</f>
        <v>4142.6880454545453</v>
      </c>
      <c r="O5752" s="93">
        <f>'Activity data'!K1159*'Emission factors'!$B$61</f>
        <v>4371.8018181818179</v>
      </c>
      <c r="P5752" s="93">
        <f>'Activity data'!L1159*'Emission factors'!$B$61</f>
        <v>4523.5985681818183</v>
      </c>
      <c r="Q5752" s="93">
        <f>'Activity data'!M1159*'Emission factors'!$B$61</f>
        <v>4493.9969463636371</v>
      </c>
      <c r="R5752" s="93">
        <f>'Activity data'!N1159*'Emission factors'!$B$61</f>
        <v>4829.0528490909091</v>
      </c>
      <c r="S5752" s="93">
        <f>'Activity data'!O1159*'Emission factors'!$B$61</f>
        <v>4671.0918654545458</v>
      </c>
      <c r="T5752" s="93">
        <f>'Activity data'!P1159*'Emission factors'!$B$61</f>
        <v>4774.1382030303039</v>
      </c>
      <c r="U5752" s="93">
        <f>'Activity data'!Q1159*'Emission factors'!$B$61</f>
        <v>4473.0540306060602</v>
      </c>
    </row>
    <row r="5753" spans="1:21" x14ac:dyDescent="0.25">
      <c r="A5753" s="92" t="s">
        <v>11</v>
      </c>
      <c r="B5753" s="92" t="s">
        <v>58</v>
      </c>
      <c r="C5753" s="92" t="s">
        <v>59</v>
      </c>
      <c r="D5753" s="92" t="s">
        <v>63</v>
      </c>
      <c r="E5753" s="92" t="s">
        <v>71</v>
      </c>
      <c r="G5753" s="92" t="s">
        <v>97</v>
      </c>
      <c r="H5753" s="92" t="s">
        <v>31</v>
      </c>
      <c r="I5753" s="92" t="s">
        <v>203</v>
      </c>
      <c r="L5753" s="93">
        <f>'Activity data'!H1160*'Emission factors'!$B$61</f>
        <v>9487.4195454545461</v>
      </c>
      <c r="M5753" s="93">
        <f>'Activity data'!I1160*'Emission factors'!$B$61</f>
        <v>8681.9220454545448</v>
      </c>
      <c r="N5753" s="93">
        <f>'Activity data'!J1160*'Emission factors'!$B$61</f>
        <v>8655.3559545454555</v>
      </c>
      <c r="O5753" s="93">
        <f>'Activity data'!K1160*'Emission factors'!$B$61</f>
        <v>8540.0341818181842</v>
      </c>
      <c r="P5753" s="93">
        <f>'Activity data'!L1160*'Emission factors'!$B$61</f>
        <v>47895.424101818178</v>
      </c>
      <c r="Q5753" s="93">
        <f>'Activity data'!M1160*'Emission factors'!$B$61</f>
        <v>75712.223133636362</v>
      </c>
      <c r="R5753" s="93">
        <f>'Activity data'!N1160*'Emission factors'!$B$61</f>
        <v>67237.901060909091</v>
      </c>
      <c r="S5753" s="93">
        <f>'Activity data'!O1160*'Emission factors'!$B$61</f>
        <v>52344.309724545456</v>
      </c>
      <c r="T5753" s="93">
        <f>'Activity data'!P1160*'Emission factors'!$B$61</f>
        <v>38528.462093636372</v>
      </c>
      <c r="U5753" s="93">
        <f>'Activity data'!Q1160*'Emission factors'!$B$61</f>
        <v>23270.123062727274</v>
      </c>
    </row>
    <row r="5754" spans="1:21" x14ac:dyDescent="0.25">
      <c r="A5754" s="92" t="s">
        <v>11</v>
      </c>
      <c r="B5754" s="92" t="s">
        <v>58</v>
      </c>
      <c r="C5754" s="92" t="s">
        <v>59</v>
      </c>
      <c r="D5754" s="92" t="s">
        <v>63</v>
      </c>
      <c r="E5754" s="92" t="s">
        <v>71</v>
      </c>
      <c r="G5754" s="92" t="s">
        <v>97</v>
      </c>
      <c r="H5754" s="92" t="s">
        <v>31</v>
      </c>
      <c r="I5754" s="92" t="s">
        <v>210</v>
      </c>
      <c r="L5754" s="93">
        <f>'Activity data'!H1161*'Emission factors'!$B$61</f>
        <v>1721.9929999999999</v>
      </c>
      <c r="M5754" s="93">
        <f>'Activity data'!I1161*'Emission factors'!$B$61</f>
        <v>1813.56</v>
      </c>
      <c r="N5754" s="93">
        <f>'Activity data'!J1161*'Emission factors'!$B$61</f>
        <v>1886.4580000000001</v>
      </c>
      <c r="O5754" s="93">
        <f>'Activity data'!K1161*'Emission factors'!$B$61</f>
        <v>1949.577</v>
      </c>
      <c r="P5754" s="93">
        <f>'Activity data'!L1161*'Emission factors'!$B$61</f>
        <v>1995.2449299999998</v>
      </c>
      <c r="Q5754" s="93">
        <f>'Activity data'!M1161*'Emission factors'!$B$61</f>
        <v>2128.0259700000001</v>
      </c>
      <c r="R5754" s="93">
        <f>'Activity data'!N1161*'Emission factors'!$B$61</f>
        <v>2259.5535199999999</v>
      </c>
      <c r="S5754" s="93">
        <f>'Activity data'!O1161*'Emission factors'!$B$61</f>
        <v>2297.2826799999998</v>
      </c>
      <c r="T5754" s="93">
        <f>'Activity data'!P1161*'Emission factors'!$B$61</f>
        <v>2767.8659400000001</v>
      </c>
      <c r="U5754" s="93">
        <f>'Activity data'!Q1161*'Emission factors'!$B$61</f>
        <v>3771.45804</v>
      </c>
    </row>
    <row r="5755" spans="1:21" x14ac:dyDescent="0.25">
      <c r="A5755" s="92" t="s">
        <v>11</v>
      </c>
      <c r="B5755" s="92" t="s">
        <v>58</v>
      </c>
      <c r="C5755" s="92" t="s">
        <v>59</v>
      </c>
      <c r="D5755" s="92" t="s">
        <v>63</v>
      </c>
      <c r="E5755" s="92" t="s">
        <v>71</v>
      </c>
      <c r="G5755" s="92" t="s">
        <v>97</v>
      </c>
      <c r="H5755" s="92" t="s">
        <v>31</v>
      </c>
      <c r="I5755" s="92" t="s">
        <v>200</v>
      </c>
      <c r="L5755" s="99">
        <v>0</v>
      </c>
      <c r="M5755" s="99">
        <f>'Activity data'!I1162*'Emission factors'!$B$61</f>
        <v>0</v>
      </c>
      <c r="N5755" s="93">
        <f>'Activity data'!J1162*'Emission factors'!$B$61</f>
        <v>40.005000000000003</v>
      </c>
      <c r="O5755" s="93">
        <f>'Activity data'!K1162*'Emission factors'!$B$61</f>
        <v>66.674999999999997</v>
      </c>
      <c r="P5755" s="93">
        <f>'Activity data'!L1162*'Emission factors'!$B$61</f>
        <v>120.19279999999999</v>
      </c>
      <c r="Q5755" s="93">
        <f>'Activity data'!M1162*'Emission factors'!$B$61</f>
        <v>144.5514</v>
      </c>
      <c r="R5755" s="93">
        <f>'Activity data'!N1162*'Emission factors'!$B$61</f>
        <v>247.76429999999999</v>
      </c>
      <c r="S5755" s="93">
        <f>'Activity data'!O1162*'Emission factors'!$B$61</f>
        <v>339.15350000000001</v>
      </c>
      <c r="T5755" s="93">
        <f>'Activity data'!P1162*'Emission factors'!$B$61</f>
        <v>506.99669999999998</v>
      </c>
      <c r="U5755" s="93">
        <f>'Activity data'!Q1162*'Emission factors'!$B$61</f>
        <v>735.73639999999989</v>
      </c>
    </row>
    <row r="5756" spans="1:21" x14ac:dyDescent="0.25">
      <c r="A5756" s="92" t="s">
        <v>11</v>
      </c>
      <c r="B5756" s="92" t="s">
        <v>58</v>
      </c>
      <c r="C5756" s="92" t="s">
        <v>59</v>
      </c>
      <c r="D5756" s="92" t="s">
        <v>63</v>
      </c>
      <c r="E5756" s="92" t="s">
        <v>71</v>
      </c>
      <c r="G5756" s="92" t="s">
        <v>97</v>
      </c>
      <c r="H5756" s="92" t="s">
        <v>31</v>
      </c>
      <c r="I5756" s="92" t="s">
        <v>196</v>
      </c>
      <c r="L5756" s="99">
        <v>0</v>
      </c>
      <c r="M5756" s="99">
        <f>'Activity data'!I1163*'Emission factors'!$B$61</f>
        <v>0</v>
      </c>
      <c r="N5756" s="99">
        <f>'Activity data'!J1163*'Emission factors'!$B$61</f>
        <v>0</v>
      </c>
      <c r="O5756" s="99">
        <f>'Activity data'!K1163*'Emission factors'!$B$61</f>
        <v>0</v>
      </c>
      <c r="P5756" s="99">
        <f>'Activity data'!L1163*'Emission factors'!$B$61</f>
        <v>0</v>
      </c>
      <c r="Q5756" s="99">
        <f>'Activity data'!M1163*'Emission factors'!$B$61</f>
        <v>0</v>
      </c>
      <c r="R5756" s="93">
        <f>'Activity data'!N1163*'Emission factors'!$B$61</f>
        <v>4.0805100000000003</v>
      </c>
      <c r="S5756" s="93">
        <f>'Activity data'!O1163*'Emission factors'!$B$61</f>
        <v>10.534649999999999</v>
      </c>
      <c r="T5756" s="93">
        <f>'Activity data'!P1163*'Emission factors'!$B$61</f>
        <v>18.126710000000003</v>
      </c>
      <c r="U5756" s="93">
        <f>'Activity data'!Q1163*'Emission factors'!$B$61</f>
        <v>10.570210000000001</v>
      </c>
    </row>
    <row r="5757" spans="1:21" x14ac:dyDescent="0.25">
      <c r="A5757" s="92" t="s">
        <v>11</v>
      </c>
      <c r="B5757" s="92" t="s">
        <v>58</v>
      </c>
      <c r="C5757" s="92" t="s">
        <v>59</v>
      </c>
      <c r="D5757" s="92" t="s">
        <v>63</v>
      </c>
      <c r="E5757" s="92" t="s">
        <v>71</v>
      </c>
      <c r="G5757" s="92" t="s">
        <v>97</v>
      </c>
      <c r="H5757" s="92" t="s">
        <v>31</v>
      </c>
      <c r="I5757" s="92" t="s">
        <v>195</v>
      </c>
      <c r="L5757" s="99">
        <v>0</v>
      </c>
      <c r="M5757" s="99">
        <f>'Activity data'!I1164*'Emission factors'!$B$61</f>
        <v>0</v>
      </c>
      <c r="N5757" s="99">
        <f>'Activity data'!J1164*'Emission factors'!$B$61</f>
        <v>0</v>
      </c>
      <c r="O5757" s="99">
        <f>'Activity data'!K1164*'Emission factors'!$B$61</f>
        <v>0</v>
      </c>
      <c r="P5757" s="99">
        <f>'Activity data'!L1164*'Emission factors'!$B$61</f>
        <v>0</v>
      </c>
      <c r="Q5757" s="99">
        <f>'Activity data'!M1164*'Emission factors'!$B$61</f>
        <v>0</v>
      </c>
      <c r="R5757" s="93">
        <f>'Activity data'!N1164*'Emission factors'!$B$61</f>
        <v>9.4945199999999996</v>
      </c>
      <c r="S5757" s="93">
        <f>'Activity data'!O1164*'Emission factors'!$B$61</f>
        <v>11.032490000000001</v>
      </c>
      <c r="T5757" s="93">
        <f>'Activity data'!P1164*'Emission factors'!$B$61</f>
        <v>11.63701</v>
      </c>
      <c r="U5757" s="93">
        <f>'Activity data'!Q1164*'Emission factors'!$B$61</f>
        <v>9.6189800000000005</v>
      </c>
    </row>
    <row r="5758" spans="1:21" x14ac:dyDescent="0.25">
      <c r="A5758" s="92" t="s">
        <v>11</v>
      </c>
      <c r="B5758" s="92" t="s">
        <v>58</v>
      </c>
      <c r="C5758" s="92" t="s">
        <v>59</v>
      </c>
      <c r="D5758" s="92" t="s">
        <v>63</v>
      </c>
      <c r="E5758" s="92" t="s">
        <v>71</v>
      </c>
      <c r="G5758" s="92" t="s">
        <v>97</v>
      </c>
      <c r="H5758" s="92" t="s">
        <v>31</v>
      </c>
      <c r="I5758" s="92" t="s">
        <v>197</v>
      </c>
      <c r="L5758" s="93">
        <f>'Activity data'!H1165*'Emission factors'!$B$61</f>
        <v>76509.500395324329</v>
      </c>
      <c r="M5758" s="93">
        <f>'Activity data'!I1165*'Emission factors'!$B$61</f>
        <v>76472.368444589374</v>
      </c>
      <c r="N5758" s="93">
        <f>'Activity data'!J1165*'Emission factors'!$B$61</f>
        <v>78592.426012742682</v>
      </c>
      <c r="O5758" s="93">
        <f>'Activity data'!K1165*'Emission factors'!$B$61</f>
        <v>81402.076951688156</v>
      </c>
      <c r="P5758" s="93">
        <f>'Activity data'!L1165*'Emission factors'!$B$61</f>
        <v>81591.27308162344</v>
      </c>
      <c r="Q5758" s="93">
        <f>'Activity data'!M1165*'Emission factors'!$B$61</f>
        <v>79297.048982641849</v>
      </c>
      <c r="R5758" s="93">
        <f>'Activity data'!N1165*'Emission factors'!$B$61</f>
        <v>78201.656435960467</v>
      </c>
      <c r="S5758" s="93">
        <f>'Activity data'!O1165*'Emission factors'!$B$61</f>
        <v>76177.081026839907</v>
      </c>
      <c r="T5758" s="93">
        <f>'Activity data'!P1165*'Emission factors'!$B$61</f>
        <v>73649.75079268885</v>
      </c>
      <c r="U5758" s="93">
        <f>'Activity data'!Q1165*'Emission factors'!$B$61</f>
        <v>71122.420558537764</v>
      </c>
    </row>
    <row r="5759" spans="1:21" x14ac:dyDescent="0.25">
      <c r="A5759" s="92" t="s">
        <v>11</v>
      </c>
      <c r="B5759" s="92" t="s">
        <v>58</v>
      </c>
      <c r="C5759" s="92" t="s">
        <v>59</v>
      </c>
      <c r="D5759" s="92" t="s">
        <v>63</v>
      </c>
      <c r="E5759" s="92" t="s">
        <v>71</v>
      </c>
      <c r="G5759" s="92" t="s">
        <v>97</v>
      </c>
      <c r="H5759" s="92" t="s">
        <v>74</v>
      </c>
      <c r="I5759" s="92" t="s">
        <v>192</v>
      </c>
      <c r="J5759" s="92" t="s">
        <v>59</v>
      </c>
      <c r="L5759" s="107">
        <v>0</v>
      </c>
      <c r="M5759" s="107">
        <v>0</v>
      </c>
      <c r="N5759" s="107">
        <v>0</v>
      </c>
      <c r="O5759" s="107">
        <v>0</v>
      </c>
      <c r="P5759" s="107">
        <v>0</v>
      </c>
      <c r="Q5759" s="107">
        <v>0</v>
      </c>
      <c r="R5759" s="107">
        <v>0</v>
      </c>
      <c r="S5759" s="107">
        <v>0</v>
      </c>
      <c r="T5759" s="107">
        <v>0</v>
      </c>
      <c r="U5759" s="107">
        <v>0</v>
      </c>
    </row>
    <row r="5760" spans="1:21" x14ac:dyDescent="0.25">
      <c r="A5760" s="92" t="s">
        <v>11</v>
      </c>
      <c r="B5760" s="92" t="s">
        <v>58</v>
      </c>
      <c r="C5760" s="92" t="s">
        <v>59</v>
      </c>
      <c r="D5760" s="92" t="s">
        <v>63</v>
      </c>
      <c r="E5760" s="92" t="s">
        <v>71</v>
      </c>
      <c r="G5760" s="92" t="s">
        <v>97</v>
      </c>
      <c r="H5760" s="92" t="s">
        <v>74</v>
      </c>
      <c r="I5760" s="92" t="s">
        <v>191</v>
      </c>
      <c r="L5760" s="107">
        <v>0</v>
      </c>
      <c r="M5760" s="107">
        <v>0</v>
      </c>
      <c r="N5760" s="107">
        <v>0</v>
      </c>
      <c r="O5760" s="107">
        <v>0</v>
      </c>
      <c r="P5760" s="107">
        <v>0</v>
      </c>
      <c r="Q5760" s="107">
        <v>0</v>
      </c>
      <c r="R5760" s="107">
        <v>0</v>
      </c>
      <c r="S5760" s="107">
        <v>0</v>
      </c>
      <c r="T5760" s="107">
        <v>0</v>
      </c>
      <c r="U5760" s="107">
        <v>0</v>
      </c>
    </row>
    <row r="5761" spans="1:21" x14ac:dyDescent="0.25">
      <c r="A5761" s="92" t="s">
        <v>11</v>
      </c>
      <c r="B5761" s="92" t="s">
        <v>58</v>
      </c>
      <c r="C5761" s="92" t="s">
        <v>59</v>
      </c>
      <c r="D5761" s="92" t="s">
        <v>63</v>
      </c>
      <c r="E5761" s="92" t="s">
        <v>71</v>
      </c>
      <c r="G5761" s="92" t="s">
        <v>97</v>
      </c>
      <c r="H5761" s="92" t="s">
        <v>74</v>
      </c>
      <c r="I5761" s="92" t="s">
        <v>204</v>
      </c>
      <c r="L5761" s="107">
        <v>0</v>
      </c>
      <c r="M5761" s="107">
        <v>0</v>
      </c>
      <c r="N5761" s="107">
        <v>0</v>
      </c>
      <c r="O5761" s="107">
        <v>0</v>
      </c>
      <c r="P5761" s="107">
        <v>0</v>
      </c>
      <c r="Q5761" s="107">
        <v>0</v>
      </c>
      <c r="R5761" s="107">
        <v>0</v>
      </c>
      <c r="S5761" s="107">
        <v>0</v>
      </c>
      <c r="T5761" s="107">
        <v>0</v>
      </c>
      <c r="U5761" s="107">
        <v>0</v>
      </c>
    </row>
    <row r="5762" spans="1:21" x14ac:dyDescent="0.25">
      <c r="A5762" s="92" t="s">
        <v>11</v>
      </c>
      <c r="B5762" s="92" t="s">
        <v>58</v>
      </c>
      <c r="C5762" s="92" t="s">
        <v>59</v>
      </c>
      <c r="D5762" s="92" t="s">
        <v>63</v>
      </c>
      <c r="E5762" s="92" t="s">
        <v>71</v>
      </c>
      <c r="G5762" s="92" t="s">
        <v>97</v>
      </c>
      <c r="H5762" s="92" t="s">
        <v>74</v>
      </c>
      <c r="I5762" s="92" t="s">
        <v>201</v>
      </c>
      <c r="L5762" s="107">
        <v>0</v>
      </c>
      <c r="M5762" s="107">
        <v>0</v>
      </c>
      <c r="N5762" s="107">
        <v>0</v>
      </c>
      <c r="O5762" s="107">
        <v>0</v>
      </c>
      <c r="P5762" s="107">
        <v>0</v>
      </c>
      <c r="Q5762" s="107">
        <v>0</v>
      </c>
      <c r="R5762" s="107">
        <v>0</v>
      </c>
      <c r="S5762" s="107">
        <v>0</v>
      </c>
      <c r="T5762" s="107">
        <v>0</v>
      </c>
      <c r="U5762" s="107">
        <v>0</v>
      </c>
    </row>
    <row r="5763" spans="1:21" x14ac:dyDescent="0.25">
      <c r="A5763" s="92" t="s">
        <v>11</v>
      </c>
      <c r="B5763" s="92" t="s">
        <v>58</v>
      </c>
      <c r="C5763" s="92" t="s">
        <v>59</v>
      </c>
      <c r="D5763" s="92" t="s">
        <v>63</v>
      </c>
      <c r="E5763" s="92" t="s">
        <v>71</v>
      </c>
      <c r="G5763" s="92" t="s">
        <v>97</v>
      </c>
      <c r="H5763" s="92" t="s">
        <v>74</v>
      </c>
      <c r="I5763" s="92" t="s">
        <v>202</v>
      </c>
      <c r="L5763" s="107">
        <v>0</v>
      </c>
      <c r="M5763" s="107">
        <v>0</v>
      </c>
      <c r="N5763" s="107">
        <v>0</v>
      </c>
      <c r="O5763" s="107">
        <v>0</v>
      </c>
      <c r="P5763" s="107">
        <v>0</v>
      </c>
      <c r="Q5763" s="107">
        <v>0</v>
      </c>
      <c r="R5763" s="107">
        <v>0</v>
      </c>
      <c r="S5763" s="107">
        <v>0</v>
      </c>
      <c r="T5763" s="107">
        <v>0</v>
      </c>
      <c r="U5763" s="107">
        <v>0</v>
      </c>
    </row>
    <row r="5764" spans="1:21" x14ac:dyDescent="0.25">
      <c r="A5764" s="92" t="s">
        <v>11</v>
      </c>
      <c r="B5764" s="92" t="s">
        <v>58</v>
      </c>
      <c r="C5764" s="92" t="s">
        <v>59</v>
      </c>
      <c r="D5764" s="92" t="s">
        <v>63</v>
      </c>
      <c r="E5764" s="92" t="s">
        <v>71</v>
      </c>
      <c r="G5764" s="92" t="s">
        <v>97</v>
      </c>
      <c r="H5764" s="92" t="s">
        <v>74</v>
      </c>
      <c r="I5764" s="92" t="s">
        <v>203</v>
      </c>
      <c r="L5764" s="107">
        <v>0</v>
      </c>
      <c r="M5764" s="107">
        <v>0</v>
      </c>
      <c r="N5764" s="107">
        <v>0</v>
      </c>
      <c r="O5764" s="107">
        <v>0</v>
      </c>
      <c r="P5764" s="107">
        <v>0</v>
      </c>
      <c r="Q5764" s="107">
        <v>0</v>
      </c>
      <c r="R5764" s="107">
        <v>0</v>
      </c>
      <c r="S5764" s="107">
        <v>0</v>
      </c>
      <c r="T5764" s="107">
        <v>0</v>
      </c>
      <c r="U5764" s="107">
        <v>0</v>
      </c>
    </row>
    <row r="5765" spans="1:21" x14ac:dyDescent="0.25">
      <c r="A5765" s="92" t="s">
        <v>11</v>
      </c>
      <c r="B5765" s="92" t="s">
        <v>58</v>
      </c>
      <c r="C5765" s="92" t="s">
        <v>59</v>
      </c>
      <c r="D5765" s="92" t="s">
        <v>63</v>
      </c>
      <c r="E5765" s="92" t="s">
        <v>71</v>
      </c>
      <c r="G5765" s="92" t="s">
        <v>97</v>
      </c>
      <c r="H5765" s="92" t="s">
        <v>74</v>
      </c>
      <c r="I5765" s="92" t="s">
        <v>210</v>
      </c>
      <c r="L5765" s="107">
        <v>0</v>
      </c>
      <c r="M5765" s="107">
        <v>0</v>
      </c>
      <c r="N5765" s="107">
        <v>0</v>
      </c>
      <c r="O5765" s="107">
        <v>0</v>
      </c>
      <c r="P5765" s="107">
        <v>0</v>
      </c>
      <c r="Q5765" s="107">
        <v>0</v>
      </c>
      <c r="R5765" s="107">
        <v>0</v>
      </c>
      <c r="S5765" s="107">
        <v>0</v>
      </c>
      <c r="T5765" s="107">
        <v>0</v>
      </c>
      <c r="U5765" s="107">
        <v>0</v>
      </c>
    </row>
    <row r="5766" spans="1:21" x14ac:dyDescent="0.25">
      <c r="A5766" s="92" t="s">
        <v>11</v>
      </c>
      <c r="B5766" s="92" t="s">
        <v>58</v>
      </c>
      <c r="C5766" s="92" t="s">
        <v>59</v>
      </c>
      <c r="D5766" s="92" t="s">
        <v>63</v>
      </c>
      <c r="E5766" s="92" t="s">
        <v>71</v>
      </c>
      <c r="G5766" s="92" t="s">
        <v>97</v>
      </c>
      <c r="H5766" s="92" t="s">
        <v>74</v>
      </c>
      <c r="I5766" s="92" t="s">
        <v>200</v>
      </c>
      <c r="L5766" s="107">
        <v>0</v>
      </c>
      <c r="M5766" s="107">
        <v>0</v>
      </c>
      <c r="N5766" s="107">
        <v>0</v>
      </c>
      <c r="O5766" s="107">
        <v>0</v>
      </c>
      <c r="P5766" s="107">
        <v>0</v>
      </c>
      <c r="Q5766" s="107">
        <v>0</v>
      </c>
      <c r="R5766" s="107">
        <v>0</v>
      </c>
      <c r="S5766" s="107">
        <v>0</v>
      </c>
      <c r="T5766" s="107">
        <v>0</v>
      </c>
      <c r="U5766" s="107">
        <v>0</v>
      </c>
    </row>
    <row r="5767" spans="1:21" x14ac:dyDescent="0.25">
      <c r="A5767" s="92" t="s">
        <v>11</v>
      </c>
      <c r="B5767" s="92" t="s">
        <v>58</v>
      </c>
      <c r="C5767" s="92" t="s">
        <v>59</v>
      </c>
      <c r="D5767" s="92" t="s">
        <v>63</v>
      </c>
      <c r="E5767" s="92" t="s">
        <v>71</v>
      </c>
      <c r="G5767" s="92" t="s">
        <v>97</v>
      </c>
      <c r="H5767" s="92" t="s">
        <v>74</v>
      </c>
      <c r="I5767" s="92" t="s">
        <v>196</v>
      </c>
      <c r="L5767" s="107">
        <v>0</v>
      </c>
      <c r="M5767" s="107">
        <v>0</v>
      </c>
      <c r="N5767" s="107">
        <v>0</v>
      </c>
      <c r="O5767" s="107">
        <v>0</v>
      </c>
      <c r="P5767" s="107">
        <v>0</v>
      </c>
      <c r="Q5767" s="107">
        <v>0</v>
      </c>
      <c r="R5767" s="107">
        <v>0</v>
      </c>
      <c r="S5767" s="107">
        <v>0</v>
      </c>
      <c r="T5767" s="107">
        <v>0</v>
      </c>
      <c r="U5767" s="107">
        <v>0</v>
      </c>
    </row>
    <row r="5768" spans="1:21" x14ac:dyDescent="0.25">
      <c r="A5768" s="92" t="s">
        <v>11</v>
      </c>
      <c r="B5768" s="92" t="s">
        <v>58</v>
      </c>
      <c r="C5768" s="92" t="s">
        <v>59</v>
      </c>
      <c r="D5768" s="92" t="s">
        <v>63</v>
      </c>
      <c r="E5768" s="92" t="s">
        <v>71</v>
      </c>
      <c r="G5768" s="92" t="s">
        <v>97</v>
      </c>
      <c r="H5768" s="92" t="s">
        <v>74</v>
      </c>
      <c r="I5768" s="92" t="s">
        <v>195</v>
      </c>
      <c r="L5768" s="107">
        <v>0</v>
      </c>
      <c r="M5768" s="107">
        <v>0</v>
      </c>
      <c r="N5768" s="107">
        <v>0</v>
      </c>
      <c r="O5768" s="107">
        <v>0</v>
      </c>
      <c r="P5768" s="107">
        <v>0</v>
      </c>
      <c r="Q5768" s="107">
        <v>0</v>
      </c>
      <c r="R5768" s="107">
        <v>0</v>
      </c>
      <c r="S5768" s="107">
        <v>0</v>
      </c>
      <c r="T5768" s="107">
        <v>0</v>
      </c>
      <c r="U5768" s="107">
        <v>0</v>
      </c>
    </row>
    <row r="5769" spans="1:21" x14ac:dyDescent="0.25">
      <c r="A5769" s="92" t="s">
        <v>11</v>
      </c>
      <c r="B5769" s="92" t="s">
        <v>58</v>
      </c>
      <c r="C5769" s="92" t="s">
        <v>59</v>
      </c>
      <c r="D5769" s="92" t="s">
        <v>63</v>
      </c>
      <c r="E5769" s="92" t="s">
        <v>71</v>
      </c>
      <c r="G5769" s="92" t="s">
        <v>97</v>
      </c>
      <c r="H5769" s="92" t="s">
        <v>74</v>
      </c>
      <c r="I5769" s="92" t="s">
        <v>197</v>
      </c>
      <c r="L5769" s="107">
        <v>0</v>
      </c>
      <c r="M5769" s="107">
        <v>0</v>
      </c>
      <c r="N5769" s="107">
        <v>0</v>
      </c>
      <c r="O5769" s="107">
        <v>0</v>
      </c>
      <c r="P5769" s="107">
        <v>0</v>
      </c>
      <c r="Q5769" s="107">
        <v>0</v>
      </c>
      <c r="R5769" s="107">
        <v>0</v>
      </c>
      <c r="S5769" s="107">
        <v>0</v>
      </c>
      <c r="T5769" s="107">
        <v>0</v>
      </c>
      <c r="U5769" s="107">
        <v>0</v>
      </c>
    </row>
    <row r="5770" spans="1:21" x14ac:dyDescent="0.25">
      <c r="A5770" s="92" t="s">
        <v>11</v>
      </c>
      <c r="B5770" s="92" t="s">
        <v>58</v>
      </c>
      <c r="C5770" s="92" t="s">
        <v>59</v>
      </c>
      <c r="D5770" s="92" t="s">
        <v>63</v>
      </c>
      <c r="E5770" s="92" t="s">
        <v>71</v>
      </c>
      <c r="G5770" s="92" t="s">
        <v>97</v>
      </c>
      <c r="H5770" s="92" t="s">
        <v>94</v>
      </c>
      <c r="I5770" s="92" t="s">
        <v>192</v>
      </c>
      <c r="J5770" s="92" t="s">
        <v>59</v>
      </c>
      <c r="L5770" s="98">
        <f>L5748*'Emission factors'!$H$16</f>
        <v>197816.72400000002</v>
      </c>
      <c r="M5770" s="98">
        <f>M5748*'Emission factors'!$H$16</f>
        <v>207356.58299999998</v>
      </c>
      <c r="N5770" s="98">
        <f>N5748*'Emission factors'!$H$16</f>
        <v>213797.38799999998</v>
      </c>
      <c r="O5770" s="98">
        <f>O5748*'Emission factors'!$H$16</f>
        <v>197928.73800000001</v>
      </c>
      <c r="P5770" s="98">
        <f>P5748*'Emission factors'!$H$16</f>
        <v>199422.81807000001</v>
      </c>
      <c r="Q5770" s="98">
        <f>Q5748*'Emission factors'!$H$16</f>
        <v>200552.85263999997</v>
      </c>
      <c r="R5770" s="98">
        <f>R5748*'Emission factors'!$H$16</f>
        <v>212704.69142999998</v>
      </c>
      <c r="S5770" s="98">
        <f>S5748*'Emission factors'!$H$16</f>
        <v>217193.46579000002</v>
      </c>
      <c r="T5770" s="98">
        <f>T5748*'Emission factors'!$H$16</f>
        <v>214952.62572000001</v>
      </c>
      <c r="U5770" s="98">
        <f>U5748*'Emission factors'!$H$16</f>
        <v>219225.95982000002</v>
      </c>
    </row>
    <row r="5771" spans="1:21" x14ac:dyDescent="0.25">
      <c r="A5771" s="92" t="s">
        <v>11</v>
      </c>
      <c r="B5771" s="92" t="s">
        <v>58</v>
      </c>
      <c r="C5771" s="92" t="s">
        <v>59</v>
      </c>
      <c r="D5771" s="92" t="s">
        <v>63</v>
      </c>
      <c r="E5771" s="92" t="s">
        <v>71</v>
      </c>
      <c r="G5771" s="92" t="s">
        <v>97</v>
      </c>
      <c r="H5771" s="92" t="s">
        <v>94</v>
      </c>
      <c r="I5771" s="92" t="s">
        <v>191</v>
      </c>
      <c r="L5771" s="98">
        <f>L5749*'Emission factors'!$H$16</f>
        <v>0</v>
      </c>
      <c r="M5771" s="98">
        <f>M5749*'Emission factors'!$H$16</f>
        <v>0</v>
      </c>
      <c r="N5771" s="98">
        <f>N5749*'Emission factors'!$H$16</f>
        <v>1680.21</v>
      </c>
      <c r="O5771" s="98">
        <f>O5749*'Emission factors'!$H$16</f>
        <v>2240.2800000000002</v>
      </c>
      <c r="P5771" s="98">
        <f>P5749*'Emission factors'!$H$16</f>
        <v>2777.9472000000005</v>
      </c>
      <c r="Q5771" s="98">
        <f>Q5749*'Emission factors'!$H$16</f>
        <v>3231.0438300000001</v>
      </c>
      <c r="R5771" s="98">
        <f>R5749*'Emission factors'!$H$16</f>
        <v>3042.86031</v>
      </c>
      <c r="S5771" s="98">
        <f>S5749*'Emission factors'!$H$16</f>
        <v>3037.6329900000001</v>
      </c>
      <c r="T5771" s="98">
        <f>T5749*'Emission factors'!$H$16</f>
        <v>3084.8655599999997</v>
      </c>
      <c r="U5771" s="98">
        <f>U5749*'Emission factors'!$H$16</f>
        <v>2650.62462</v>
      </c>
    </row>
    <row r="5772" spans="1:21" x14ac:dyDescent="0.25">
      <c r="A5772" s="92" t="s">
        <v>11</v>
      </c>
      <c r="B5772" s="92" t="s">
        <v>58</v>
      </c>
      <c r="C5772" s="92" t="s">
        <v>59</v>
      </c>
      <c r="D5772" s="92" t="s">
        <v>63</v>
      </c>
      <c r="E5772" s="92" t="s">
        <v>71</v>
      </c>
      <c r="G5772" s="92" t="s">
        <v>97</v>
      </c>
      <c r="H5772" s="92" t="s">
        <v>94</v>
      </c>
      <c r="I5772" s="92" t="s">
        <v>204</v>
      </c>
      <c r="L5772" s="98">
        <f>L5750*'Emission factors'!$H$16</f>
        <v>0</v>
      </c>
      <c r="M5772" s="98">
        <f>M5750*'Emission factors'!$H$16</f>
        <v>0</v>
      </c>
      <c r="N5772" s="98">
        <f>N5750*'Emission factors'!$H$16</f>
        <v>14281.785</v>
      </c>
      <c r="O5772" s="98">
        <f>O5750*'Emission factors'!$H$16</f>
        <v>16858.107</v>
      </c>
      <c r="P5772" s="98">
        <f>P5750*'Emission factors'!$H$16</f>
        <v>17410.336019999999</v>
      </c>
      <c r="Q5772" s="98">
        <f>Q5750*'Emission factors'!$H$16</f>
        <v>28681.744770000001</v>
      </c>
      <c r="R5772" s="98">
        <f>R5750*'Emission factors'!$H$16</f>
        <v>41128.367069999993</v>
      </c>
      <c r="S5772" s="98">
        <f>S5750*'Emission factors'!$H$16</f>
        <v>49406.38835999999</v>
      </c>
      <c r="T5772" s="98">
        <f>T5750*'Emission factors'!$H$16</f>
        <v>67806.181380000009</v>
      </c>
      <c r="U5772" s="98">
        <f>U5750*'Emission factors'!$H$16</f>
        <v>84300.056190000003</v>
      </c>
    </row>
    <row r="5773" spans="1:21" x14ac:dyDescent="0.25">
      <c r="A5773" s="92" t="s">
        <v>11</v>
      </c>
      <c r="B5773" s="92" t="s">
        <v>58</v>
      </c>
      <c r="C5773" s="92" t="s">
        <v>59</v>
      </c>
      <c r="D5773" s="92" t="s">
        <v>63</v>
      </c>
      <c r="E5773" s="92" t="s">
        <v>71</v>
      </c>
      <c r="G5773" s="92" t="s">
        <v>97</v>
      </c>
      <c r="H5773" s="92" t="s">
        <v>94</v>
      </c>
      <c r="I5773" s="92" t="s">
        <v>201</v>
      </c>
      <c r="L5773" s="98">
        <f>L5751*'Emission factors'!$H$16</f>
        <v>292740.55869818892</v>
      </c>
      <c r="M5773" s="98">
        <f>M5751*'Emission factors'!$H$16</f>
        <v>264919.42166362319</v>
      </c>
      <c r="N5773" s="98">
        <f>N5751*'Emission factors'!$H$16</f>
        <v>234810.68073240356</v>
      </c>
      <c r="O5773" s="98">
        <f>O5751*'Emission factors'!$H$16</f>
        <v>210102.96401454875</v>
      </c>
      <c r="P5773" s="98">
        <f>P5751*'Emission factors'!$H$16</f>
        <v>195031.87154590775</v>
      </c>
      <c r="Q5773" s="98">
        <f>Q5751*'Emission factors'!$H$16</f>
        <v>181549.29759452111</v>
      </c>
      <c r="R5773" s="98">
        <f>R5751*'Emission factors'!$H$16</f>
        <v>173038.33562483019</v>
      </c>
      <c r="S5773" s="98">
        <f>S5751*'Emission factors'!$H$16</f>
        <v>163254.70923636181</v>
      </c>
      <c r="T5773" s="98">
        <f>T5751*'Emission factors'!$H$16</f>
        <v>139319.82814353434</v>
      </c>
      <c r="U5773" s="98">
        <f>U5751*'Emission factors'!$H$16</f>
        <v>124734.00887070686</v>
      </c>
    </row>
    <row r="5774" spans="1:21" x14ac:dyDescent="0.25">
      <c r="A5774" s="92" t="s">
        <v>11</v>
      </c>
      <c r="B5774" s="92" t="s">
        <v>58</v>
      </c>
      <c r="C5774" s="92" t="s">
        <v>59</v>
      </c>
      <c r="D5774" s="92" t="s">
        <v>63</v>
      </c>
      <c r="E5774" s="92" t="s">
        <v>71</v>
      </c>
      <c r="G5774" s="92" t="s">
        <v>97</v>
      </c>
      <c r="H5774" s="92" t="s">
        <v>94</v>
      </c>
      <c r="I5774" s="92" t="s">
        <v>202</v>
      </c>
      <c r="L5774" s="98">
        <f>L5752*'Emission factors'!$H$16</f>
        <v>63885.075545454543</v>
      </c>
      <c r="M5774" s="98">
        <f>M5752*'Emission factors'!$H$16</f>
        <v>80632.502045454545</v>
      </c>
      <c r="N5774" s="98">
        <f>N5752*'Emission factors'!$H$16</f>
        <v>86996.448954545456</v>
      </c>
      <c r="O5774" s="98">
        <f>O5752*'Emission factors'!$H$16</f>
        <v>91807.838181818181</v>
      </c>
      <c r="P5774" s="98">
        <f>P5752*'Emission factors'!$H$16</f>
        <v>94995.569931818187</v>
      </c>
      <c r="Q5774" s="98">
        <f>Q5752*'Emission factors'!$H$16</f>
        <v>94373.935873636379</v>
      </c>
      <c r="R5774" s="98">
        <f>R5752*'Emission factors'!$H$16</f>
        <v>101410.10983090909</v>
      </c>
      <c r="S5774" s="98">
        <f>S5752*'Emission factors'!$H$16</f>
        <v>98092.929174545454</v>
      </c>
      <c r="T5774" s="98">
        <f>T5752*'Emission factors'!$H$16</f>
        <v>100256.90226363638</v>
      </c>
      <c r="U5774" s="98">
        <f>U5752*'Emission factors'!$H$16</f>
        <v>93934.134642727266</v>
      </c>
    </row>
    <row r="5775" spans="1:21" x14ac:dyDescent="0.25">
      <c r="A5775" s="92" t="s">
        <v>11</v>
      </c>
      <c r="B5775" s="92" t="s">
        <v>58</v>
      </c>
      <c r="C5775" s="92" t="s">
        <v>59</v>
      </c>
      <c r="D5775" s="92" t="s">
        <v>63</v>
      </c>
      <c r="E5775" s="92" t="s">
        <v>71</v>
      </c>
      <c r="G5775" s="92" t="s">
        <v>97</v>
      </c>
      <c r="H5775" s="92" t="s">
        <v>94</v>
      </c>
      <c r="I5775" s="92" t="s">
        <v>203</v>
      </c>
      <c r="L5775" s="98">
        <f>L5753*'Emission factors'!$H$16</f>
        <v>199235.81045454546</v>
      </c>
      <c r="M5775" s="98">
        <f>M5753*'Emission factors'!$H$16</f>
        <v>182320.36295454545</v>
      </c>
      <c r="N5775" s="98">
        <f>N5753*'Emission factors'!$H$16</f>
        <v>181762.47504545457</v>
      </c>
      <c r="O5775" s="98">
        <f>O5753*'Emission factors'!$H$16</f>
        <v>179340.71781818187</v>
      </c>
      <c r="P5775" s="98">
        <f>P5753*'Emission factors'!$H$16</f>
        <v>1005803.9061381817</v>
      </c>
      <c r="Q5775" s="98">
        <f>Q5753*'Emission factors'!$H$16</f>
        <v>1589956.6858063636</v>
      </c>
      <c r="R5775" s="98">
        <f>R5753*'Emission factors'!$H$16</f>
        <v>1411995.9222790909</v>
      </c>
      <c r="S5775" s="98">
        <f>S5753*'Emission factors'!$H$16</f>
        <v>1099230.5042154547</v>
      </c>
      <c r="T5775" s="98">
        <f>T5753*'Emission factors'!$H$16</f>
        <v>809097.7039663638</v>
      </c>
      <c r="U5775" s="98">
        <f>U5753*'Emission factors'!$H$16</f>
        <v>488672.58431727276</v>
      </c>
    </row>
    <row r="5776" spans="1:21" x14ac:dyDescent="0.25">
      <c r="A5776" s="92" t="s">
        <v>11</v>
      </c>
      <c r="B5776" s="92" t="s">
        <v>58</v>
      </c>
      <c r="C5776" s="92" t="s">
        <v>59</v>
      </c>
      <c r="D5776" s="92" t="s">
        <v>63</v>
      </c>
      <c r="E5776" s="92" t="s">
        <v>71</v>
      </c>
      <c r="G5776" s="92" t="s">
        <v>97</v>
      </c>
      <c r="H5776" s="92" t="s">
        <v>94</v>
      </c>
      <c r="I5776" s="92" t="s">
        <v>210</v>
      </c>
      <c r="L5776" s="98">
        <f>L5754*'Emission factors'!$H$16</f>
        <v>36161.852999999996</v>
      </c>
      <c r="M5776" s="98">
        <f>M5754*'Emission factors'!$H$16</f>
        <v>38084.76</v>
      </c>
      <c r="N5776" s="98">
        <f>N5754*'Emission factors'!$H$16</f>
        <v>39615.618000000002</v>
      </c>
      <c r="O5776" s="98">
        <f>O5754*'Emission factors'!$H$16</f>
        <v>40941.116999999998</v>
      </c>
      <c r="P5776" s="98">
        <f>P5754*'Emission factors'!$H$16</f>
        <v>41900.143529999994</v>
      </c>
      <c r="Q5776" s="98">
        <f>Q5754*'Emission factors'!$H$16</f>
        <v>44688.54537</v>
      </c>
      <c r="R5776" s="98">
        <f>R5754*'Emission factors'!$H$16</f>
        <v>47450.623919999998</v>
      </c>
      <c r="S5776" s="98">
        <f>S5754*'Emission factors'!$H$16</f>
        <v>48242.936279999994</v>
      </c>
      <c r="T5776" s="98">
        <f>T5754*'Emission factors'!$H$16</f>
        <v>58125.184740000004</v>
      </c>
      <c r="U5776" s="98">
        <f>U5754*'Emission factors'!$H$16</f>
        <v>79200.618839999996</v>
      </c>
    </row>
    <row r="5777" spans="1:21" x14ac:dyDescent="0.25">
      <c r="A5777" s="92" t="s">
        <v>11</v>
      </c>
      <c r="B5777" s="92" t="s">
        <v>58</v>
      </c>
      <c r="C5777" s="92" t="s">
        <v>59</v>
      </c>
      <c r="D5777" s="92" t="s">
        <v>63</v>
      </c>
      <c r="E5777" s="92" t="s">
        <v>71</v>
      </c>
      <c r="G5777" s="92" t="s">
        <v>97</v>
      </c>
      <c r="H5777" s="92" t="s">
        <v>94</v>
      </c>
      <c r="I5777" s="92" t="s">
        <v>200</v>
      </c>
      <c r="L5777" s="98">
        <f>L5755*'Emission factors'!$H$16</f>
        <v>0</v>
      </c>
      <c r="M5777" s="98">
        <f>M5755*'Emission factors'!$H$16</f>
        <v>0</v>
      </c>
      <c r="N5777" s="98">
        <f>N5755*'Emission factors'!$H$16</f>
        <v>840.10500000000002</v>
      </c>
      <c r="O5777" s="98">
        <f>O5755*'Emission factors'!$H$16</f>
        <v>1400.175</v>
      </c>
      <c r="P5777" s="98">
        <f>P5755*'Emission factors'!$H$16</f>
        <v>2524.0488</v>
      </c>
      <c r="Q5777" s="98">
        <f>Q5755*'Emission factors'!$H$16</f>
        <v>3035.5794000000001</v>
      </c>
      <c r="R5777" s="98">
        <f>R5755*'Emission factors'!$H$16</f>
        <v>5203.0502999999999</v>
      </c>
      <c r="S5777" s="98">
        <f>S5755*'Emission factors'!$H$16</f>
        <v>7122.2235000000001</v>
      </c>
      <c r="T5777" s="98">
        <f>T5755*'Emission factors'!$H$16</f>
        <v>10646.930699999999</v>
      </c>
      <c r="U5777" s="98">
        <f>U5755*'Emission factors'!$H$16</f>
        <v>15450.464399999997</v>
      </c>
    </row>
    <row r="5778" spans="1:21" x14ac:dyDescent="0.25">
      <c r="A5778" s="92" t="s">
        <v>11</v>
      </c>
      <c r="B5778" s="92" t="s">
        <v>58</v>
      </c>
      <c r="C5778" s="92" t="s">
        <v>59</v>
      </c>
      <c r="D5778" s="92" t="s">
        <v>63</v>
      </c>
      <c r="E5778" s="92" t="s">
        <v>71</v>
      </c>
      <c r="G5778" s="92" t="s">
        <v>97</v>
      </c>
      <c r="H5778" s="92" t="s">
        <v>94</v>
      </c>
      <c r="I5778" s="92" t="s">
        <v>196</v>
      </c>
      <c r="L5778" s="98">
        <f>L5756*'Emission factors'!$H$16</f>
        <v>0</v>
      </c>
      <c r="M5778" s="98">
        <f>M5756*'Emission factors'!$H$16</f>
        <v>0</v>
      </c>
      <c r="N5778" s="98">
        <f>N5756*'Emission factors'!$H$16</f>
        <v>0</v>
      </c>
      <c r="O5778" s="98">
        <f>O5756*'Emission factors'!$H$16</f>
        <v>0</v>
      </c>
      <c r="P5778" s="98">
        <f>P5756*'Emission factors'!$H$16</f>
        <v>0</v>
      </c>
      <c r="Q5778" s="98">
        <f>Q5756*'Emission factors'!$H$16</f>
        <v>0</v>
      </c>
      <c r="R5778" s="98">
        <f>R5756*'Emission factors'!$H$16</f>
        <v>85.69071000000001</v>
      </c>
      <c r="S5778" s="98">
        <f>S5756*'Emission factors'!$H$16</f>
        <v>221.22764999999998</v>
      </c>
      <c r="T5778" s="98">
        <f>T5756*'Emission factors'!$H$16</f>
        <v>380.66091000000006</v>
      </c>
      <c r="U5778" s="98">
        <f>U5756*'Emission factors'!$H$16</f>
        <v>221.97441000000003</v>
      </c>
    </row>
    <row r="5779" spans="1:21" x14ac:dyDescent="0.25">
      <c r="A5779" s="92" t="s">
        <v>11</v>
      </c>
      <c r="B5779" s="92" t="s">
        <v>58</v>
      </c>
      <c r="C5779" s="92" t="s">
        <v>59</v>
      </c>
      <c r="D5779" s="92" t="s">
        <v>63</v>
      </c>
      <c r="E5779" s="92" t="s">
        <v>71</v>
      </c>
      <c r="G5779" s="92" t="s">
        <v>97</v>
      </c>
      <c r="H5779" s="92" t="s">
        <v>94</v>
      </c>
      <c r="I5779" s="92" t="s">
        <v>195</v>
      </c>
      <c r="L5779" s="98">
        <f>L5757*'Emission factors'!$H$16</f>
        <v>0</v>
      </c>
      <c r="M5779" s="98">
        <f>M5757*'Emission factors'!$H$16</f>
        <v>0</v>
      </c>
      <c r="N5779" s="98">
        <f>N5757*'Emission factors'!$H$16</f>
        <v>0</v>
      </c>
      <c r="O5779" s="98">
        <f>O5757*'Emission factors'!$H$16</f>
        <v>0</v>
      </c>
      <c r="P5779" s="98">
        <f>P5757*'Emission factors'!$H$16</f>
        <v>0</v>
      </c>
      <c r="Q5779" s="98">
        <f>Q5757*'Emission factors'!$H$16</f>
        <v>0</v>
      </c>
      <c r="R5779" s="98">
        <f>R5757*'Emission factors'!$H$16</f>
        <v>199.38491999999999</v>
      </c>
      <c r="S5779" s="98">
        <f>S5757*'Emission factors'!$H$16</f>
        <v>231.68229000000002</v>
      </c>
      <c r="T5779" s="98">
        <f>T5757*'Emission factors'!$H$16</f>
        <v>244.37720999999999</v>
      </c>
      <c r="U5779" s="98">
        <f>U5757*'Emission factors'!$H$16</f>
        <v>201.99858</v>
      </c>
    </row>
    <row r="5780" spans="1:21" x14ac:dyDescent="0.25">
      <c r="A5780" s="92" t="s">
        <v>11</v>
      </c>
      <c r="B5780" s="92" t="s">
        <v>58</v>
      </c>
      <c r="C5780" s="92" t="s">
        <v>59</v>
      </c>
      <c r="D5780" s="92" t="s">
        <v>63</v>
      </c>
      <c r="E5780" s="92" t="s">
        <v>71</v>
      </c>
      <c r="G5780" s="92" t="s">
        <v>97</v>
      </c>
      <c r="H5780" s="92" t="s">
        <v>94</v>
      </c>
      <c r="I5780" s="92" t="s">
        <v>197</v>
      </c>
      <c r="L5780" s="98">
        <f>L5758*'Emission factors'!$H$16</f>
        <v>1606699.5083018108</v>
      </c>
      <c r="M5780" s="98">
        <f>M5758*'Emission factors'!$H$16</f>
        <v>1605919.7373363769</v>
      </c>
      <c r="N5780" s="98">
        <f>N5758*'Emission factors'!$H$16</f>
        <v>1650440.9462675964</v>
      </c>
      <c r="O5780" s="98">
        <f>O5758*'Emission factors'!$H$16</f>
        <v>1709443.6159854513</v>
      </c>
      <c r="P5780" s="98">
        <f>P5758*'Emission factors'!$H$16</f>
        <v>1713416.7347140922</v>
      </c>
      <c r="Q5780" s="98">
        <f>Q5758*'Emission factors'!$H$16</f>
        <v>1665238.0286354788</v>
      </c>
      <c r="R5780" s="98">
        <f>R5758*'Emission factors'!$H$16</f>
        <v>1642234.7851551699</v>
      </c>
      <c r="S5780" s="98">
        <f>S5758*'Emission factors'!$H$16</f>
        <v>1599718.7015636382</v>
      </c>
      <c r="T5780" s="98">
        <f>T5758*'Emission factors'!$H$16</f>
        <v>1546644.7666464658</v>
      </c>
      <c r="U5780" s="98">
        <f>U5758*'Emission factors'!$H$16</f>
        <v>1493570.8317292931</v>
      </c>
    </row>
    <row r="5781" spans="1:21" x14ac:dyDescent="0.25">
      <c r="A5781" s="92" t="s">
        <v>11</v>
      </c>
      <c r="B5781" s="92" t="s">
        <v>58</v>
      </c>
      <c r="C5781" s="92" t="s">
        <v>59</v>
      </c>
      <c r="D5781" s="92" t="s">
        <v>63</v>
      </c>
      <c r="E5781" s="92" t="s">
        <v>71</v>
      </c>
      <c r="G5781" s="92" t="s">
        <v>97</v>
      </c>
      <c r="H5781" s="92" t="s">
        <v>93</v>
      </c>
      <c r="I5781" s="92" t="s">
        <v>192</v>
      </c>
      <c r="J5781" s="92" t="s">
        <v>59</v>
      </c>
      <c r="L5781" s="98">
        <f>L5748*'Emission factors'!$I$16</f>
        <v>47099.22</v>
      </c>
      <c r="M5781" s="98">
        <f>M5748*'Emission factors'!$I$16</f>
        <v>49370.614999999998</v>
      </c>
      <c r="N5781" s="98">
        <f>N5748*'Emission factors'!$I$16</f>
        <v>50904.14</v>
      </c>
      <c r="O5781" s="98">
        <f>O5748*'Emission factors'!$I$16</f>
        <v>47125.89</v>
      </c>
      <c r="P5781" s="98">
        <f>P5748*'Emission factors'!$I$16</f>
        <v>47481.623350000002</v>
      </c>
      <c r="Q5781" s="98">
        <f>Q5748*'Emission factors'!$I$16</f>
        <v>47750.679199999999</v>
      </c>
      <c r="R5781" s="98">
        <f>R5748*'Emission factors'!$I$16</f>
        <v>50643.974149999995</v>
      </c>
      <c r="S5781" s="98">
        <f>S5748*'Emission factors'!$I$16</f>
        <v>51712.729950000001</v>
      </c>
      <c r="T5781" s="98">
        <f>T5748*'Emission factors'!$I$16</f>
        <v>51179.196600000003</v>
      </c>
      <c r="U5781" s="98">
        <f>U5748*'Emission factors'!$I$16</f>
        <v>52196.657100000004</v>
      </c>
    </row>
    <row r="5782" spans="1:21" x14ac:dyDescent="0.25">
      <c r="A5782" s="92" t="s">
        <v>11</v>
      </c>
      <c r="B5782" s="92" t="s">
        <v>58</v>
      </c>
      <c r="C5782" s="92" t="s">
        <v>59</v>
      </c>
      <c r="D5782" s="92" t="s">
        <v>63</v>
      </c>
      <c r="E5782" s="92" t="s">
        <v>71</v>
      </c>
      <c r="G5782" s="92" t="s">
        <v>97</v>
      </c>
      <c r="H5782" s="92" t="s">
        <v>93</v>
      </c>
      <c r="I5782" s="92" t="s">
        <v>191</v>
      </c>
      <c r="L5782" s="98">
        <f>L5749*'Emission factors'!$I$16</f>
        <v>0</v>
      </c>
      <c r="M5782" s="98">
        <f>M5749*'Emission factors'!$I$16</f>
        <v>0</v>
      </c>
      <c r="N5782" s="98">
        <f>N5749*'Emission factors'!$I$16</f>
        <v>400.05</v>
      </c>
      <c r="O5782" s="98">
        <f>O5749*'Emission factors'!$I$16</f>
        <v>533.40000000000009</v>
      </c>
      <c r="P5782" s="98">
        <f>P5749*'Emission factors'!$I$16</f>
        <v>661.41600000000017</v>
      </c>
      <c r="Q5782" s="98">
        <f>Q5749*'Emission factors'!$I$16</f>
        <v>769.29615000000001</v>
      </c>
      <c r="R5782" s="98">
        <f>R5749*'Emission factors'!$I$16</f>
        <v>724.49054999999998</v>
      </c>
      <c r="S5782" s="98">
        <f>S5749*'Emission factors'!$I$16</f>
        <v>723.24594999999999</v>
      </c>
      <c r="T5782" s="98">
        <f>T5749*'Emission factors'!$I$16</f>
        <v>734.49180000000001</v>
      </c>
      <c r="U5782" s="98">
        <f>U5749*'Emission factors'!$I$16</f>
        <v>631.10110000000009</v>
      </c>
    </row>
    <row r="5783" spans="1:21" x14ac:dyDescent="0.25">
      <c r="A5783" s="92" t="s">
        <v>11</v>
      </c>
      <c r="B5783" s="92" t="s">
        <v>58</v>
      </c>
      <c r="C5783" s="92" t="s">
        <v>59</v>
      </c>
      <c r="D5783" s="92" t="s">
        <v>63</v>
      </c>
      <c r="E5783" s="92" t="s">
        <v>71</v>
      </c>
      <c r="G5783" s="92" t="s">
        <v>97</v>
      </c>
      <c r="H5783" s="92" t="s">
        <v>93</v>
      </c>
      <c r="I5783" s="92" t="s">
        <v>204</v>
      </c>
      <c r="L5783" s="98">
        <f>L5750*'Emission factors'!$I$16</f>
        <v>0</v>
      </c>
      <c r="M5783" s="98">
        <f>M5750*'Emission factors'!$I$16</f>
        <v>0</v>
      </c>
      <c r="N5783" s="98">
        <f>N5750*'Emission factors'!$I$16</f>
        <v>3400.4250000000002</v>
      </c>
      <c r="O5783" s="98">
        <f>O5750*'Emission factors'!$I$16</f>
        <v>4013.835</v>
      </c>
      <c r="P5783" s="98">
        <f>P5750*'Emission factors'!$I$16</f>
        <v>4145.3181000000004</v>
      </c>
      <c r="Q5783" s="98">
        <f>Q5750*'Emission factors'!$I$16</f>
        <v>6828.9868500000002</v>
      </c>
      <c r="R5783" s="98">
        <f>R5750*'Emission factors'!$I$16</f>
        <v>9792.4683499999992</v>
      </c>
      <c r="S5783" s="98">
        <f>S5750*'Emission factors'!$I$16</f>
        <v>11763.425799999997</v>
      </c>
      <c r="T5783" s="98">
        <f>T5750*'Emission factors'!$I$16</f>
        <v>16144.328900000002</v>
      </c>
      <c r="U5783" s="98">
        <f>U5750*'Emission factors'!$I$16</f>
        <v>20071.44195</v>
      </c>
    </row>
    <row r="5784" spans="1:21" x14ac:dyDescent="0.25">
      <c r="A5784" s="92" t="s">
        <v>11</v>
      </c>
      <c r="B5784" s="92" t="s">
        <v>58</v>
      </c>
      <c r="C5784" s="92" t="s">
        <v>59</v>
      </c>
      <c r="D5784" s="92" t="s">
        <v>63</v>
      </c>
      <c r="E5784" s="92" t="s">
        <v>71</v>
      </c>
      <c r="G5784" s="92" t="s">
        <v>97</v>
      </c>
      <c r="H5784" s="92" t="s">
        <v>93</v>
      </c>
      <c r="I5784" s="92" t="s">
        <v>201</v>
      </c>
      <c r="L5784" s="98">
        <f>L5751*'Emission factors'!$I$16</f>
        <v>69700.133023378308</v>
      </c>
      <c r="M5784" s="98">
        <f>M5751*'Emission factors'!$I$16</f>
        <v>63076.052777053133</v>
      </c>
      <c r="N5784" s="98">
        <f>N5751*'Emission factors'!$I$16</f>
        <v>55907.304936286564</v>
      </c>
      <c r="O5784" s="98">
        <f>O5751*'Emission factors'!$I$16</f>
        <v>50024.515241559231</v>
      </c>
      <c r="P5784" s="98">
        <f>P5751*'Emission factors'!$I$16</f>
        <v>46436.159891882795</v>
      </c>
      <c r="Q5784" s="98">
        <f>Q5751*'Emission factors'!$I$16</f>
        <v>43226.023236790745</v>
      </c>
      <c r="R5784" s="98">
        <f>R5751*'Emission factors'!$I$16</f>
        <v>41199.603720197665</v>
      </c>
      <c r="S5784" s="98">
        <f>S5751*'Emission factors'!$I$16</f>
        <v>38870.168865800435</v>
      </c>
      <c r="T5784" s="98">
        <f>T5751*'Emission factors'!$I$16</f>
        <v>33171.38765322246</v>
      </c>
      <c r="U5784" s="98">
        <f>U5751*'Emission factors'!$I$16</f>
        <v>29698.573540644495</v>
      </c>
    </row>
    <row r="5785" spans="1:21" x14ac:dyDescent="0.25">
      <c r="A5785" s="92" t="s">
        <v>11</v>
      </c>
      <c r="B5785" s="92" t="s">
        <v>58</v>
      </c>
      <c r="C5785" s="92" t="s">
        <v>59</v>
      </c>
      <c r="D5785" s="92" t="s">
        <v>63</v>
      </c>
      <c r="E5785" s="92" t="s">
        <v>71</v>
      </c>
      <c r="G5785" s="92" t="s">
        <v>97</v>
      </c>
      <c r="H5785" s="92" t="s">
        <v>93</v>
      </c>
      <c r="I5785" s="92" t="s">
        <v>202</v>
      </c>
      <c r="L5785" s="98">
        <f>L5752*'Emission factors'!$I$16</f>
        <v>15210.732272727273</v>
      </c>
      <c r="M5785" s="98">
        <f>M5752*'Emission factors'!$I$16</f>
        <v>19198.214772727275</v>
      </c>
      <c r="N5785" s="98">
        <f>N5752*'Emission factors'!$I$16</f>
        <v>20713.440227272727</v>
      </c>
      <c r="O5785" s="98">
        <f>O5752*'Emission factors'!$I$16</f>
        <v>21859.00909090909</v>
      </c>
      <c r="P5785" s="98">
        <f>P5752*'Emission factors'!$I$16</f>
        <v>22617.992840909094</v>
      </c>
      <c r="Q5785" s="98">
        <f>Q5752*'Emission factors'!$I$16</f>
        <v>22469.984731818186</v>
      </c>
      <c r="R5785" s="98">
        <f>R5752*'Emission factors'!$I$16</f>
        <v>24145.264245454546</v>
      </c>
      <c r="S5785" s="98">
        <f>S5752*'Emission factors'!$I$16</f>
        <v>23355.459327272729</v>
      </c>
      <c r="T5785" s="98">
        <f>T5752*'Emission factors'!$I$16</f>
        <v>23870.691015151519</v>
      </c>
      <c r="U5785" s="98">
        <f>U5752*'Emission factors'!$I$16</f>
        <v>22365.270153030302</v>
      </c>
    </row>
    <row r="5786" spans="1:21" x14ac:dyDescent="0.25">
      <c r="A5786" s="92" t="s">
        <v>11</v>
      </c>
      <c r="B5786" s="92" t="s">
        <v>58</v>
      </c>
      <c r="C5786" s="92" t="s">
        <v>59</v>
      </c>
      <c r="D5786" s="92" t="s">
        <v>63</v>
      </c>
      <c r="E5786" s="92" t="s">
        <v>71</v>
      </c>
      <c r="G5786" s="92" t="s">
        <v>97</v>
      </c>
      <c r="H5786" s="92" t="s">
        <v>93</v>
      </c>
      <c r="I5786" s="92" t="s">
        <v>203</v>
      </c>
      <c r="L5786" s="98">
        <f>L5753*'Emission factors'!$I$16</f>
        <v>47437.097727272732</v>
      </c>
      <c r="M5786" s="98">
        <f>M5753*'Emission factors'!$I$16</f>
        <v>43409.610227272722</v>
      </c>
      <c r="N5786" s="98">
        <f>N5753*'Emission factors'!$I$16</f>
        <v>43276.779772727277</v>
      </c>
      <c r="O5786" s="98">
        <f>O5753*'Emission factors'!$I$16</f>
        <v>42700.170909090921</v>
      </c>
      <c r="P5786" s="98">
        <f>P5753*'Emission factors'!$I$16</f>
        <v>239477.12050909089</v>
      </c>
      <c r="Q5786" s="98">
        <f>Q5753*'Emission factors'!$I$16</f>
        <v>378561.1156681818</v>
      </c>
      <c r="R5786" s="98">
        <f>R5753*'Emission factors'!$I$16</f>
        <v>336189.50530454546</v>
      </c>
      <c r="S5786" s="98">
        <f>S5753*'Emission factors'!$I$16</f>
        <v>261721.54862272728</v>
      </c>
      <c r="T5786" s="98">
        <f>T5753*'Emission factors'!$I$16</f>
        <v>192642.31046818185</v>
      </c>
      <c r="U5786" s="98">
        <f>U5753*'Emission factors'!$I$16</f>
        <v>116350.61531363637</v>
      </c>
    </row>
    <row r="5787" spans="1:21" x14ac:dyDescent="0.25">
      <c r="A5787" s="92" t="s">
        <v>11</v>
      </c>
      <c r="B5787" s="92" t="s">
        <v>58</v>
      </c>
      <c r="C5787" s="92" t="s">
        <v>59</v>
      </c>
      <c r="D5787" s="92" t="s">
        <v>63</v>
      </c>
      <c r="E5787" s="92" t="s">
        <v>71</v>
      </c>
      <c r="G5787" s="92" t="s">
        <v>97</v>
      </c>
      <c r="H5787" s="92" t="s">
        <v>93</v>
      </c>
      <c r="I5787" s="92" t="s">
        <v>210</v>
      </c>
      <c r="L5787" s="98">
        <f>L5754*'Emission factors'!$I$16</f>
        <v>8609.9650000000001</v>
      </c>
      <c r="M5787" s="98">
        <f>M5754*'Emission factors'!$I$16</f>
        <v>9067.7999999999993</v>
      </c>
      <c r="N5787" s="98">
        <f>N5754*'Emission factors'!$I$16</f>
        <v>9432.2900000000009</v>
      </c>
      <c r="O5787" s="98">
        <f>O5754*'Emission factors'!$I$16</f>
        <v>9747.8850000000002</v>
      </c>
      <c r="P5787" s="98">
        <f>P5754*'Emission factors'!$I$16</f>
        <v>9976.2246500000001</v>
      </c>
      <c r="Q5787" s="98">
        <f>Q5754*'Emission factors'!$I$16</f>
        <v>10640.129850000001</v>
      </c>
      <c r="R5787" s="98">
        <f>R5754*'Emission factors'!$I$16</f>
        <v>11297.767599999999</v>
      </c>
      <c r="S5787" s="98">
        <f>S5754*'Emission factors'!$I$16</f>
        <v>11486.413399999999</v>
      </c>
      <c r="T5787" s="98">
        <f>T5754*'Emission factors'!$I$16</f>
        <v>13839.3297</v>
      </c>
      <c r="U5787" s="98">
        <f>U5754*'Emission factors'!$I$16</f>
        <v>18857.290199999999</v>
      </c>
    </row>
    <row r="5788" spans="1:21" x14ac:dyDescent="0.25">
      <c r="A5788" s="92" t="s">
        <v>11</v>
      </c>
      <c r="B5788" s="92" t="s">
        <v>58</v>
      </c>
      <c r="C5788" s="92" t="s">
        <v>59</v>
      </c>
      <c r="D5788" s="92" t="s">
        <v>63</v>
      </c>
      <c r="E5788" s="92" t="s">
        <v>71</v>
      </c>
      <c r="G5788" s="92" t="s">
        <v>97</v>
      </c>
      <c r="H5788" s="92" t="s">
        <v>93</v>
      </c>
      <c r="I5788" s="92" t="s">
        <v>200</v>
      </c>
      <c r="L5788" s="98">
        <f>L5755*'Emission factors'!$I$16</f>
        <v>0</v>
      </c>
      <c r="M5788" s="98">
        <f>M5755*'Emission factors'!$I$16</f>
        <v>0</v>
      </c>
      <c r="N5788" s="98">
        <f>N5755*'Emission factors'!$I$16</f>
        <v>200.02500000000001</v>
      </c>
      <c r="O5788" s="98">
        <f>O5755*'Emission factors'!$I$16</f>
        <v>333.375</v>
      </c>
      <c r="P5788" s="98">
        <f>P5755*'Emission factors'!$I$16</f>
        <v>600.96399999999994</v>
      </c>
      <c r="Q5788" s="98">
        <f>Q5755*'Emission factors'!$I$16</f>
        <v>722.75700000000006</v>
      </c>
      <c r="R5788" s="98">
        <f>R5755*'Emission factors'!$I$16</f>
        <v>1238.8215</v>
      </c>
      <c r="S5788" s="98">
        <f>S5755*'Emission factors'!$I$16</f>
        <v>1695.7674999999999</v>
      </c>
      <c r="T5788" s="98">
        <f>T5755*'Emission factors'!$I$16</f>
        <v>2534.9834999999998</v>
      </c>
      <c r="U5788" s="98">
        <f>U5755*'Emission factors'!$I$16</f>
        <v>3678.6819999999993</v>
      </c>
    </row>
    <row r="5789" spans="1:21" x14ac:dyDescent="0.25">
      <c r="A5789" s="92" t="s">
        <v>11</v>
      </c>
      <c r="B5789" s="92" t="s">
        <v>58</v>
      </c>
      <c r="C5789" s="92" t="s">
        <v>59</v>
      </c>
      <c r="D5789" s="92" t="s">
        <v>63</v>
      </c>
      <c r="E5789" s="92" t="s">
        <v>71</v>
      </c>
      <c r="G5789" s="92" t="s">
        <v>97</v>
      </c>
      <c r="H5789" s="92" t="s">
        <v>93</v>
      </c>
      <c r="I5789" s="92" t="s">
        <v>196</v>
      </c>
      <c r="L5789" s="98">
        <f>L5756*'Emission factors'!$I$16</f>
        <v>0</v>
      </c>
      <c r="M5789" s="98">
        <f>M5756*'Emission factors'!$I$16</f>
        <v>0</v>
      </c>
      <c r="N5789" s="98">
        <f>N5756*'Emission factors'!$I$16</f>
        <v>0</v>
      </c>
      <c r="O5789" s="98">
        <f>O5756*'Emission factors'!$I$16</f>
        <v>0</v>
      </c>
      <c r="P5789" s="98">
        <f>P5756*'Emission factors'!$I$16</f>
        <v>0</v>
      </c>
      <c r="Q5789" s="98">
        <f>Q5756*'Emission factors'!$I$16</f>
        <v>0</v>
      </c>
      <c r="R5789" s="98">
        <f>R5756*'Emission factors'!$I$16</f>
        <v>20.402550000000002</v>
      </c>
      <c r="S5789" s="98">
        <f>S5756*'Emission factors'!$I$16</f>
        <v>52.673249999999996</v>
      </c>
      <c r="T5789" s="98">
        <f>T5756*'Emission factors'!$I$16</f>
        <v>90.633550000000014</v>
      </c>
      <c r="U5789" s="98">
        <f>U5756*'Emission factors'!$I$16</f>
        <v>52.851050000000008</v>
      </c>
    </row>
    <row r="5790" spans="1:21" x14ac:dyDescent="0.25">
      <c r="A5790" s="92" t="s">
        <v>11</v>
      </c>
      <c r="B5790" s="92" t="s">
        <v>58</v>
      </c>
      <c r="C5790" s="92" t="s">
        <v>59</v>
      </c>
      <c r="D5790" s="92" t="s">
        <v>63</v>
      </c>
      <c r="E5790" s="92" t="s">
        <v>71</v>
      </c>
      <c r="G5790" s="92" t="s">
        <v>97</v>
      </c>
      <c r="H5790" s="92" t="s">
        <v>93</v>
      </c>
      <c r="I5790" s="92" t="s">
        <v>195</v>
      </c>
      <c r="L5790" s="98">
        <f>L5757*'Emission factors'!$I$16</f>
        <v>0</v>
      </c>
      <c r="M5790" s="98">
        <f>M5757*'Emission factors'!$I$16</f>
        <v>0</v>
      </c>
      <c r="N5790" s="98">
        <f>N5757*'Emission factors'!$I$16</f>
        <v>0</v>
      </c>
      <c r="O5790" s="98">
        <f>O5757*'Emission factors'!$I$16</f>
        <v>0</v>
      </c>
      <c r="P5790" s="98">
        <f>P5757*'Emission factors'!$I$16</f>
        <v>0</v>
      </c>
      <c r="Q5790" s="98">
        <f>Q5757*'Emission factors'!$I$16</f>
        <v>0</v>
      </c>
      <c r="R5790" s="98">
        <f>R5757*'Emission factors'!$I$16</f>
        <v>47.4726</v>
      </c>
      <c r="S5790" s="98">
        <f>S5757*'Emission factors'!$I$16</f>
        <v>55.162450000000007</v>
      </c>
      <c r="T5790" s="98">
        <f>T5757*'Emission factors'!$I$16</f>
        <v>58.185050000000004</v>
      </c>
      <c r="U5790" s="98">
        <f>U5757*'Emission factors'!$I$16</f>
        <v>48.094900000000003</v>
      </c>
    </row>
    <row r="5791" spans="1:21" x14ac:dyDescent="0.25">
      <c r="A5791" s="92" t="s">
        <v>11</v>
      </c>
      <c r="B5791" s="92" t="s">
        <v>58</v>
      </c>
      <c r="C5791" s="92" t="s">
        <v>59</v>
      </c>
      <c r="D5791" s="92" t="s">
        <v>63</v>
      </c>
      <c r="E5791" s="92" t="s">
        <v>71</v>
      </c>
      <c r="G5791" s="92" t="s">
        <v>97</v>
      </c>
      <c r="H5791" s="92" t="s">
        <v>93</v>
      </c>
      <c r="I5791" s="92" t="s">
        <v>197</v>
      </c>
      <c r="L5791" s="98">
        <f>L5758*'Emission factors'!$I$16</f>
        <v>382547.50197662163</v>
      </c>
      <c r="M5791" s="98">
        <f>M5758*'Emission factors'!$I$16</f>
        <v>382361.84222294687</v>
      </c>
      <c r="N5791" s="98">
        <f>N5758*'Emission factors'!$I$16</f>
        <v>392962.13006371341</v>
      </c>
      <c r="O5791" s="98">
        <f>O5758*'Emission factors'!$I$16</f>
        <v>407010.38475844078</v>
      </c>
      <c r="P5791" s="98">
        <f>P5758*'Emission factors'!$I$16</f>
        <v>407956.36540811718</v>
      </c>
      <c r="Q5791" s="98">
        <f>Q5758*'Emission factors'!$I$16</f>
        <v>396485.24491320923</v>
      </c>
      <c r="R5791" s="98">
        <f>R5758*'Emission factors'!$I$16</f>
        <v>391008.28217980231</v>
      </c>
      <c r="S5791" s="98">
        <f>S5758*'Emission factors'!$I$16</f>
        <v>380885.40513419954</v>
      </c>
      <c r="T5791" s="98">
        <f>T5758*'Emission factors'!$I$16</f>
        <v>368248.75396344427</v>
      </c>
      <c r="U5791" s="98">
        <f>U5758*'Emission factors'!$I$16</f>
        <v>355612.10279268882</v>
      </c>
    </row>
    <row r="5792" spans="1:21" x14ac:dyDescent="0.25">
      <c r="A5792" s="92" t="s">
        <v>11</v>
      </c>
      <c r="B5792" s="92" t="s">
        <v>58</v>
      </c>
      <c r="C5792" s="92" t="s">
        <v>59</v>
      </c>
      <c r="D5792" s="92" t="s">
        <v>64</v>
      </c>
      <c r="E5792" s="92" t="s">
        <v>71</v>
      </c>
      <c r="G5792" s="92" t="s">
        <v>97</v>
      </c>
      <c r="H5792" s="92" t="s">
        <v>16</v>
      </c>
      <c r="I5792" s="92" t="s">
        <v>192</v>
      </c>
      <c r="J5792" s="92" t="s">
        <v>59</v>
      </c>
      <c r="L5792" s="107">
        <v>0</v>
      </c>
      <c r="M5792" s="107">
        <v>0</v>
      </c>
      <c r="N5792" s="107">
        <v>0</v>
      </c>
      <c r="O5792" s="107">
        <v>0</v>
      </c>
      <c r="P5792" s="107">
        <v>0</v>
      </c>
      <c r="Q5792" s="107">
        <v>0</v>
      </c>
      <c r="R5792" s="107">
        <v>0</v>
      </c>
      <c r="S5792" s="107">
        <v>0</v>
      </c>
      <c r="T5792" s="107">
        <v>0</v>
      </c>
      <c r="U5792" s="107">
        <v>0</v>
      </c>
    </row>
    <row r="5793" spans="1:21" x14ac:dyDescent="0.25">
      <c r="A5793" s="92" t="s">
        <v>11</v>
      </c>
      <c r="B5793" s="92" t="s">
        <v>58</v>
      </c>
      <c r="C5793" s="92" t="s">
        <v>59</v>
      </c>
      <c r="D5793" s="92" t="s">
        <v>64</v>
      </c>
      <c r="E5793" s="92" t="s">
        <v>71</v>
      </c>
      <c r="G5793" s="92" t="s">
        <v>97</v>
      </c>
      <c r="H5793" s="92" t="s">
        <v>16</v>
      </c>
      <c r="I5793" s="92" t="s">
        <v>191</v>
      </c>
      <c r="L5793" s="107">
        <v>0</v>
      </c>
      <c r="M5793" s="107">
        <v>0</v>
      </c>
      <c r="N5793" s="107">
        <v>0</v>
      </c>
      <c r="O5793" s="107">
        <v>0</v>
      </c>
      <c r="P5793" s="107">
        <v>0</v>
      </c>
      <c r="Q5793" s="107">
        <v>0</v>
      </c>
      <c r="R5793" s="107">
        <v>0</v>
      </c>
      <c r="S5793" s="107">
        <v>0</v>
      </c>
      <c r="T5793" s="107">
        <v>0</v>
      </c>
      <c r="U5793" s="107">
        <v>0</v>
      </c>
    </row>
    <row r="5794" spans="1:21" x14ac:dyDescent="0.25">
      <c r="A5794" s="92" t="s">
        <v>11</v>
      </c>
      <c r="B5794" s="92" t="s">
        <v>58</v>
      </c>
      <c r="C5794" s="92" t="s">
        <v>59</v>
      </c>
      <c r="D5794" s="92" t="s">
        <v>64</v>
      </c>
      <c r="E5794" s="92" t="s">
        <v>71</v>
      </c>
      <c r="G5794" s="92" t="s">
        <v>97</v>
      </c>
      <c r="H5794" s="92" t="s">
        <v>16</v>
      </c>
      <c r="I5794" s="92" t="s">
        <v>204</v>
      </c>
      <c r="L5794" s="107">
        <v>0</v>
      </c>
      <c r="M5794" s="107">
        <v>0</v>
      </c>
      <c r="N5794" s="107">
        <v>0</v>
      </c>
      <c r="O5794" s="107">
        <v>0</v>
      </c>
      <c r="P5794" s="107">
        <v>0</v>
      </c>
      <c r="Q5794" s="107">
        <v>0</v>
      </c>
      <c r="R5794" s="107">
        <v>0</v>
      </c>
      <c r="S5794" s="107">
        <v>0</v>
      </c>
      <c r="T5794" s="107">
        <v>0</v>
      </c>
      <c r="U5794" s="107">
        <v>0</v>
      </c>
    </row>
    <row r="5795" spans="1:21" x14ac:dyDescent="0.25">
      <c r="A5795" s="92" t="s">
        <v>11</v>
      </c>
      <c r="B5795" s="92" t="s">
        <v>58</v>
      </c>
      <c r="C5795" s="92" t="s">
        <v>59</v>
      </c>
      <c r="D5795" s="92" t="s">
        <v>64</v>
      </c>
      <c r="E5795" s="92" t="s">
        <v>71</v>
      </c>
      <c r="G5795" s="92" t="s">
        <v>97</v>
      </c>
      <c r="H5795" s="92" t="s">
        <v>16</v>
      </c>
      <c r="I5795" s="92" t="s">
        <v>201</v>
      </c>
      <c r="L5795" s="107">
        <v>0</v>
      </c>
      <c r="M5795" s="107">
        <v>0</v>
      </c>
      <c r="N5795" s="107">
        <v>0</v>
      </c>
      <c r="O5795" s="107">
        <v>0</v>
      </c>
      <c r="P5795" s="107">
        <v>0</v>
      </c>
      <c r="Q5795" s="107">
        <v>0</v>
      </c>
      <c r="R5795" s="107">
        <v>0</v>
      </c>
      <c r="S5795" s="107">
        <v>0</v>
      </c>
      <c r="T5795" s="107">
        <v>0</v>
      </c>
      <c r="U5795" s="107">
        <v>0</v>
      </c>
    </row>
    <row r="5796" spans="1:21" x14ac:dyDescent="0.25">
      <c r="A5796" s="92" t="s">
        <v>11</v>
      </c>
      <c r="B5796" s="92" t="s">
        <v>58</v>
      </c>
      <c r="C5796" s="92" t="s">
        <v>59</v>
      </c>
      <c r="D5796" s="92" t="s">
        <v>64</v>
      </c>
      <c r="E5796" s="92" t="s">
        <v>71</v>
      </c>
      <c r="G5796" s="92" t="s">
        <v>97</v>
      </c>
      <c r="H5796" s="92" t="s">
        <v>16</v>
      </c>
      <c r="I5796" s="92" t="s">
        <v>202</v>
      </c>
      <c r="L5796" s="107">
        <v>0</v>
      </c>
      <c r="M5796" s="107">
        <v>0</v>
      </c>
      <c r="N5796" s="107">
        <v>0</v>
      </c>
      <c r="O5796" s="107">
        <v>0</v>
      </c>
      <c r="P5796" s="107">
        <v>0</v>
      </c>
      <c r="Q5796" s="107">
        <v>0</v>
      </c>
      <c r="R5796" s="107">
        <v>0</v>
      </c>
      <c r="S5796" s="107">
        <v>0</v>
      </c>
      <c r="T5796" s="107">
        <v>0</v>
      </c>
      <c r="U5796" s="107">
        <v>0</v>
      </c>
    </row>
    <row r="5797" spans="1:21" x14ac:dyDescent="0.25">
      <c r="A5797" s="92" t="s">
        <v>11</v>
      </c>
      <c r="B5797" s="92" t="s">
        <v>58</v>
      </c>
      <c r="C5797" s="92" t="s">
        <v>59</v>
      </c>
      <c r="D5797" s="92" t="s">
        <v>64</v>
      </c>
      <c r="E5797" s="92" t="s">
        <v>71</v>
      </c>
      <c r="G5797" s="92" t="s">
        <v>97</v>
      </c>
      <c r="H5797" s="92" t="s">
        <v>16</v>
      </c>
      <c r="I5797" s="92" t="s">
        <v>203</v>
      </c>
      <c r="L5797" s="107">
        <v>0</v>
      </c>
      <c r="M5797" s="107">
        <v>0</v>
      </c>
      <c r="N5797" s="107">
        <v>0</v>
      </c>
      <c r="O5797" s="107">
        <v>0</v>
      </c>
      <c r="P5797" s="107">
        <v>0</v>
      </c>
      <c r="Q5797" s="107">
        <v>0</v>
      </c>
      <c r="R5797" s="107">
        <v>0</v>
      </c>
      <c r="S5797" s="107">
        <v>0</v>
      </c>
      <c r="T5797" s="107">
        <v>0</v>
      </c>
      <c r="U5797" s="107">
        <v>0</v>
      </c>
    </row>
    <row r="5798" spans="1:21" x14ac:dyDescent="0.25">
      <c r="A5798" s="92" t="s">
        <v>11</v>
      </c>
      <c r="B5798" s="92" t="s">
        <v>58</v>
      </c>
      <c r="C5798" s="92" t="s">
        <v>59</v>
      </c>
      <c r="D5798" s="92" t="s">
        <v>64</v>
      </c>
      <c r="E5798" s="92" t="s">
        <v>71</v>
      </c>
      <c r="G5798" s="92" t="s">
        <v>97</v>
      </c>
      <c r="H5798" s="92" t="s">
        <v>16</v>
      </c>
      <c r="I5798" s="92" t="s">
        <v>210</v>
      </c>
      <c r="L5798" s="107">
        <v>0</v>
      </c>
      <c r="M5798" s="107">
        <v>0</v>
      </c>
      <c r="N5798" s="107">
        <v>0</v>
      </c>
      <c r="O5798" s="107">
        <v>0</v>
      </c>
      <c r="P5798" s="107">
        <v>0</v>
      </c>
      <c r="Q5798" s="107">
        <v>0</v>
      </c>
      <c r="R5798" s="107">
        <v>0</v>
      </c>
      <c r="S5798" s="107">
        <v>0</v>
      </c>
      <c r="T5798" s="107">
        <v>0</v>
      </c>
      <c r="U5798" s="107">
        <v>0</v>
      </c>
    </row>
    <row r="5799" spans="1:21" x14ac:dyDescent="0.25">
      <c r="A5799" s="92" t="s">
        <v>11</v>
      </c>
      <c r="B5799" s="92" t="s">
        <v>58</v>
      </c>
      <c r="C5799" s="92" t="s">
        <v>59</v>
      </c>
      <c r="D5799" s="92" t="s">
        <v>64</v>
      </c>
      <c r="E5799" s="92" t="s">
        <v>71</v>
      </c>
      <c r="G5799" s="92" t="s">
        <v>97</v>
      </c>
      <c r="H5799" s="92" t="s">
        <v>16</v>
      </c>
      <c r="I5799" s="92" t="s">
        <v>200</v>
      </c>
      <c r="L5799" s="107">
        <v>0</v>
      </c>
      <c r="M5799" s="107">
        <v>0</v>
      </c>
      <c r="N5799" s="107">
        <v>0</v>
      </c>
      <c r="O5799" s="107">
        <v>0</v>
      </c>
      <c r="P5799" s="107">
        <v>0</v>
      </c>
      <c r="Q5799" s="107">
        <v>0</v>
      </c>
      <c r="R5799" s="107">
        <v>0</v>
      </c>
      <c r="S5799" s="107">
        <v>0</v>
      </c>
      <c r="T5799" s="107">
        <v>0</v>
      </c>
      <c r="U5799" s="107">
        <v>0</v>
      </c>
    </row>
    <row r="5800" spans="1:21" x14ac:dyDescent="0.25">
      <c r="A5800" s="92" t="s">
        <v>11</v>
      </c>
      <c r="B5800" s="92" t="s">
        <v>58</v>
      </c>
      <c r="C5800" s="92" t="s">
        <v>59</v>
      </c>
      <c r="D5800" s="92" t="s">
        <v>64</v>
      </c>
      <c r="E5800" s="92" t="s">
        <v>71</v>
      </c>
      <c r="G5800" s="92" t="s">
        <v>97</v>
      </c>
      <c r="H5800" s="92" t="s">
        <v>16</v>
      </c>
      <c r="I5800" s="92" t="s">
        <v>196</v>
      </c>
      <c r="L5800" s="107">
        <v>0</v>
      </c>
      <c r="M5800" s="107">
        <v>0</v>
      </c>
      <c r="N5800" s="107">
        <v>0</v>
      </c>
      <c r="O5800" s="107">
        <v>0</v>
      </c>
      <c r="P5800" s="107">
        <v>0</v>
      </c>
      <c r="Q5800" s="107">
        <v>0</v>
      </c>
      <c r="R5800" s="107">
        <v>0</v>
      </c>
      <c r="S5800" s="107">
        <v>0</v>
      </c>
      <c r="T5800" s="107">
        <v>0</v>
      </c>
      <c r="U5800" s="107">
        <v>0</v>
      </c>
    </row>
    <row r="5801" spans="1:21" x14ac:dyDescent="0.25">
      <c r="A5801" s="92" t="s">
        <v>11</v>
      </c>
      <c r="B5801" s="92" t="s">
        <v>58</v>
      </c>
      <c r="C5801" s="92" t="s">
        <v>59</v>
      </c>
      <c r="D5801" s="92" t="s">
        <v>64</v>
      </c>
      <c r="E5801" s="92" t="s">
        <v>71</v>
      </c>
      <c r="G5801" s="92" t="s">
        <v>97</v>
      </c>
      <c r="H5801" s="92" t="s">
        <v>16</v>
      </c>
      <c r="I5801" s="92" t="s">
        <v>195</v>
      </c>
      <c r="L5801" s="107">
        <v>0</v>
      </c>
      <c r="M5801" s="107">
        <v>0</v>
      </c>
      <c r="N5801" s="107">
        <v>0</v>
      </c>
      <c r="O5801" s="107">
        <v>0</v>
      </c>
      <c r="P5801" s="107">
        <v>0</v>
      </c>
      <c r="Q5801" s="107">
        <v>0</v>
      </c>
      <c r="R5801" s="107">
        <v>0</v>
      </c>
      <c r="S5801" s="107">
        <v>0</v>
      </c>
      <c r="T5801" s="107">
        <v>0</v>
      </c>
      <c r="U5801" s="107">
        <v>0</v>
      </c>
    </row>
    <row r="5802" spans="1:21" x14ac:dyDescent="0.25">
      <c r="A5802" s="92" t="s">
        <v>11</v>
      </c>
      <c r="B5802" s="92" t="s">
        <v>58</v>
      </c>
      <c r="C5802" s="92" t="s">
        <v>59</v>
      </c>
      <c r="D5802" s="92" t="s">
        <v>64</v>
      </c>
      <c r="E5802" s="92" t="s">
        <v>71</v>
      </c>
      <c r="G5802" s="92" t="s">
        <v>97</v>
      </c>
      <c r="H5802" s="92" t="s">
        <v>16</v>
      </c>
      <c r="I5802" s="92" t="s">
        <v>197</v>
      </c>
      <c r="L5802" s="107">
        <v>0</v>
      </c>
      <c r="M5802" s="107">
        <v>0</v>
      </c>
      <c r="N5802" s="107">
        <v>0</v>
      </c>
      <c r="O5802" s="107">
        <v>0</v>
      </c>
      <c r="P5802" s="107">
        <v>0</v>
      </c>
      <c r="Q5802" s="107">
        <v>0</v>
      </c>
      <c r="R5802" s="107">
        <v>0</v>
      </c>
      <c r="S5802" s="107">
        <v>0</v>
      </c>
      <c r="T5802" s="107">
        <v>0</v>
      </c>
      <c r="U5802" s="107">
        <v>0</v>
      </c>
    </row>
    <row r="5803" spans="1:21" x14ac:dyDescent="0.25">
      <c r="A5803" s="92" t="s">
        <v>11</v>
      </c>
      <c r="B5803" s="92" t="s">
        <v>58</v>
      </c>
      <c r="C5803" s="92" t="s">
        <v>59</v>
      </c>
      <c r="D5803" s="92" t="s">
        <v>64</v>
      </c>
      <c r="E5803" s="92" t="s">
        <v>71</v>
      </c>
      <c r="G5803" s="92" t="s">
        <v>97</v>
      </c>
      <c r="H5803" s="92" t="s">
        <v>31</v>
      </c>
      <c r="I5803" s="92" t="s">
        <v>192</v>
      </c>
      <c r="J5803" s="92" t="s">
        <v>59</v>
      </c>
      <c r="L5803" s="98">
        <f>'Activity data'!H1166*'Emission factors'!$B$63</f>
        <v>17768.555250000001</v>
      </c>
      <c r="M5803" s="98">
        <f>'Activity data'!I1166*'Emission factors'!$B$63</f>
        <v>19035.261500000001</v>
      </c>
      <c r="N5803" s="98">
        <f>'Activity data'!J1166*'Emission factors'!$B$63</f>
        <v>19821.95275</v>
      </c>
      <c r="O5803" s="98">
        <f>'Activity data'!K1166*'Emission factors'!$B$63</f>
        <v>19878.541185000002</v>
      </c>
      <c r="P5803" s="98">
        <f>'Activity data'!L1166*'Emission factors'!$B$63</f>
        <v>20666.992490000001</v>
      </c>
      <c r="Q5803" s="98">
        <f>'Activity data'!M1166*'Emission factors'!$B$63</f>
        <v>20906.653312499999</v>
      </c>
      <c r="R5803" s="98">
        <f>'Activity data'!N1166*'Emission factors'!$B$63</f>
        <v>22439.021197499998</v>
      </c>
      <c r="S5803" s="98">
        <f>'Activity data'!O1166*'Emission factors'!$B$63</f>
        <v>22851.967434999999</v>
      </c>
      <c r="T5803" s="98">
        <f>'Activity data'!P1166*'Emission factors'!$B$63</f>
        <v>22727.910225000003</v>
      </c>
      <c r="U5803" s="98">
        <f>'Activity data'!Q1166*'Emission factors'!$B$63</f>
        <v>23213.338727499999</v>
      </c>
    </row>
    <row r="5804" spans="1:21" x14ac:dyDescent="0.25">
      <c r="A5804" s="92" t="s">
        <v>11</v>
      </c>
      <c r="B5804" s="92" t="s">
        <v>58</v>
      </c>
      <c r="C5804" s="92" t="s">
        <v>59</v>
      </c>
      <c r="D5804" s="92" t="s">
        <v>64</v>
      </c>
      <c r="E5804" s="92" t="s">
        <v>71</v>
      </c>
      <c r="G5804" s="92" t="s">
        <v>97</v>
      </c>
      <c r="H5804" s="92" t="s">
        <v>31</v>
      </c>
      <c r="I5804" s="92" t="s">
        <v>191</v>
      </c>
      <c r="L5804" s="98">
        <f>'Activity data'!H1167*'Emission factors'!$B$63</f>
        <v>0</v>
      </c>
      <c r="M5804" s="98">
        <f>'Activity data'!I1167*'Emission factors'!$B$63</f>
        <v>0</v>
      </c>
      <c r="N5804" s="98">
        <f>'Activity data'!J1167*'Emission factors'!$B$63</f>
        <v>0</v>
      </c>
      <c r="O5804" s="98">
        <f>'Activity data'!K1167*'Emission factors'!$B$63</f>
        <v>0</v>
      </c>
      <c r="P5804" s="98">
        <f>'Activity data'!L1167*'Emission factors'!$B$63</f>
        <v>0</v>
      </c>
      <c r="Q5804" s="98">
        <f>'Activity data'!M1167*'Emission factors'!$B$63</f>
        <v>0</v>
      </c>
      <c r="R5804" s="98">
        <f>'Activity data'!N1167*'Emission factors'!$B$63</f>
        <v>0</v>
      </c>
      <c r="S5804" s="98">
        <f>'Activity data'!O1167*'Emission factors'!$B$63</f>
        <v>0</v>
      </c>
      <c r="T5804" s="98">
        <f>'Activity data'!P1167*'Emission factors'!$B$63</f>
        <v>0</v>
      </c>
      <c r="U5804" s="98">
        <f>'Activity data'!Q1167*'Emission factors'!$B$63</f>
        <v>0</v>
      </c>
    </row>
    <row r="5805" spans="1:21" x14ac:dyDescent="0.25">
      <c r="A5805" s="92" t="s">
        <v>11</v>
      </c>
      <c r="B5805" s="92" t="s">
        <v>58</v>
      </c>
      <c r="C5805" s="92" t="s">
        <v>59</v>
      </c>
      <c r="D5805" s="92" t="s">
        <v>64</v>
      </c>
      <c r="E5805" s="92" t="s">
        <v>71</v>
      </c>
      <c r="G5805" s="92" t="s">
        <v>97</v>
      </c>
      <c r="H5805" s="92" t="s">
        <v>31</v>
      </c>
      <c r="I5805" s="92" t="s">
        <v>204</v>
      </c>
      <c r="L5805" s="98">
        <f>'Activity data'!H1168*'Emission factors'!$B$63</f>
        <v>2458.7435</v>
      </c>
      <c r="M5805" s="98">
        <f>'Activity data'!I1168*'Emission factors'!$B$63</f>
        <v>2530.74575</v>
      </c>
      <c r="N5805" s="98">
        <f>'Activity data'!J1168*'Emission factors'!$B$63</f>
        <v>2616.0817499999998</v>
      </c>
      <c r="O5805" s="98">
        <f>'Activity data'!K1168*'Emission factors'!$B$63</f>
        <v>2341.4065000000001</v>
      </c>
      <c r="P5805" s="98">
        <f>'Activity data'!L1168*'Emission factors'!$B$63</f>
        <v>2266.95084</v>
      </c>
      <c r="Q5805" s="98">
        <f>'Activity data'!M1168*'Emission factors'!$B$63</f>
        <v>2036.4636375</v>
      </c>
      <c r="R5805" s="98">
        <f>'Activity data'!N1168*'Emission factors'!$B$63</f>
        <v>2865.4762099999998</v>
      </c>
      <c r="S5805" s="98">
        <f>'Activity data'!O1168*'Emission factors'!$B$63</f>
        <v>2977.2130350000002</v>
      </c>
      <c r="T5805" s="98">
        <f>'Activity data'!P1168*'Emission factors'!$B$63</f>
        <v>4521.7679674999999</v>
      </c>
      <c r="U5805" s="98">
        <f>'Activity data'!Q1168*'Emission factors'!$B$63</f>
        <v>5833.0889449999995</v>
      </c>
    </row>
    <row r="5806" spans="1:21" x14ac:dyDescent="0.25">
      <c r="A5806" s="92" t="s">
        <v>11</v>
      </c>
      <c r="B5806" s="92" t="s">
        <v>58</v>
      </c>
      <c r="C5806" s="92" t="s">
        <v>59</v>
      </c>
      <c r="D5806" s="92" t="s">
        <v>64</v>
      </c>
      <c r="E5806" s="92" t="s">
        <v>71</v>
      </c>
      <c r="G5806" s="92" t="s">
        <v>97</v>
      </c>
      <c r="H5806" s="92" t="s">
        <v>31</v>
      </c>
      <c r="I5806" s="92" t="s">
        <v>201</v>
      </c>
      <c r="L5806" s="98">
        <f>'Activity data'!H1169*'Emission factors'!$B$63</f>
        <v>33694.884469767334</v>
      </c>
      <c r="M5806" s="98">
        <f>'Activity data'!I1169*'Emission factors'!$B$63</f>
        <v>30904.608504096195</v>
      </c>
      <c r="N5806" s="98">
        <f>'Activity data'!J1169*'Emission factors'!$B$63</f>
        <v>27139.865169180932</v>
      </c>
      <c r="O5806" s="98">
        <f>'Activity data'!K1169*'Emission factors'!$B$63</f>
        <v>23259.464366788423</v>
      </c>
      <c r="P5806" s="98">
        <f>'Activity data'!L1169*'Emission factors'!$B$63</f>
        <v>20790.511890942827</v>
      </c>
      <c r="Q5806" s="98">
        <f>'Activity data'!M1169*'Emission factors'!$B$63</f>
        <v>18827.662296877017</v>
      </c>
      <c r="R5806" s="98">
        <f>'Activity data'!N1169*'Emission factors'!$B$63</f>
        <v>17424.090159942487</v>
      </c>
      <c r="S5806" s="98">
        <f>'Activity data'!O1169*'Emission factors'!$B$63</f>
        <v>16475.404608585628</v>
      </c>
      <c r="T5806" s="98">
        <f>'Activity data'!P1169*'Emission factors'!$B$63</f>
        <v>13693.755040222757</v>
      </c>
      <c r="U5806" s="98">
        <f>'Activity data'!Q1169*'Emission factors'!$B$63</f>
        <v>11730.123240553812</v>
      </c>
    </row>
    <row r="5807" spans="1:21" x14ac:dyDescent="0.25">
      <c r="A5807" s="92" t="s">
        <v>11</v>
      </c>
      <c r="B5807" s="92" t="s">
        <v>58</v>
      </c>
      <c r="C5807" s="92" t="s">
        <v>59</v>
      </c>
      <c r="D5807" s="92" t="s">
        <v>64</v>
      </c>
      <c r="E5807" s="92" t="s">
        <v>71</v>
      </c>
      <c r="G5807" s="92" t="s">
        <v>97</v>
      </c>
      <c r="H5807" s="92" t="s">
        <v>31</v>
      </c>
      <c r="I5807" s="92" t="s">
        <v>202</v>
      </c>
      <c r="L5807" s="98">
        <f>'Activity data'!H1170*'Emission factors'!$B$63</f>
        <v>8668.4327038888841</v>
      </c>
      <c r="M5807" s="98">
        <f>'Activity data'!I1170*'Emission factors'!$B$63</f>
        <v>11251.094811062741</v>
      </c>
      <c r="N5807" s="98">
        <f>'Activity data'!J1170*'Emission factors'!$B$63</f>
        <v>12213.570972450843</v>
      </c>
      <c r="O5807" s="98">
        <f>'Activity data'!K1170*'Emission factors'!$B$63</f>
        <v>12956.676809236727</v>
      </c>
      <c r="P5807" s="98">
        <f>'Activity data'!L1170*'Emission factors'!$B$63</f>
        <v>13292.842954497462</v>
      </c>
      <c r="Q5807" s="98">
        <f>'Activity data'!M1170*'Emission factors'!$B$63</f>
        <v>13165.724745255637</v>
      </c>
      <c r="R5807" s="98">
        <f>'Activity data'!N1170*'Emission factors'!$B$63</f>
        <v>14226.051674034125</v>
      </c>
      <c r="S5807" s="98">
        <f>'Activity data'!O1170*'Emission factors'!$B$63</f>
        <v>13793.992856938612</v>
      </c>
      <c r="T5807" s="98">
        <f>'Activity data'!P1170*'Emission factors'!$B$63</f>
        <v>14134.095811143859</v>
      </c>
      <c r="U5807" s="98">
        <f>'Activity data'!Q1170*'Emission factors'!$B$63</f>
        <v>13176.289825437065</v>
      </c>
    </row>
    <row r="5808" spans="1:21" x14ac:dyDescent="0.25">
      <c r="A5808" s="92" t="s">
        <v>11</v>
      </c>
      <c r="B5808" s="92" t="s">
        <v>58</v>
      </c>
      <c r="C5808" s="92" t="s">
        <v>59</v>
      </c>
      <c r="D5808" s="92" t="s">
        <v>64</v>
      </c>
      <c r="E5808" s="92" t="s">
        <v>71</v>
      </c>
      <c r="G5808" s="92" t="s">
        <v>97</v>
      </c>
      <c r="H5808" s="92" t="s">
        <v>31</v>
      </c>
      <c r="I5808" s="92" t="s">
        <v>203</v>
      </c>
      <c r="L5808" s="98">
        <f>'Activity data'!H1171*'Emission factors'!$B$63</f>
        <v>26562.922444999142</v>
      </c>
      <c r="M5808" s="98">
        <f>'Activity data'!I1171*'Emission factors'!$B$63</f>
        <v>24305.806342599353</v>
      </c>
      <c r="N5808" s="98">
        <f>'Activity data'!J1171*'Emission factors'!$B$63</f>
        <v>24173.386534978836</v>
      </c>
      <c r="O5808" s="98">
        <f>'Activity data'!K1171*'Emission factors'!$B$63</f>
        <v>23811.682063219396</v>
      </c>
      <c r="P5808" s="98">
        <f>'Activity data'!L1171*'Emission factors'!$B$63</f>
        <v>126635.90820061136</v>
      </c>
      <c r="Q5808" s="98">
        <f>'Activity data'!M1171*'Emission factors'!$B$63</f>
        <v>204044.56889661204</v>
      </c>
      <c r="R5808" s="98">
        <f>'Activity data'!N1171*'Emission factors'!$B$63</f>
        <v>180180.74708222086</v>
      </c>
      <c r="S5808" s="98">
        <f>'Activity data'!O1171*'Emission factors'!$B$63</f>
        <v>137608.03009410753</v>
      </c>
      <c r="T5808" s="98">
        <f>'Activity data'!P1171*'Emission factors'!$B$63</f>
        <v>98732.167855010193</v>
      </c>
      <c r="U5808" s="98">
        <f>'Activity data'!Q1171*'Emission factors'!$B$63</f>
        <v>57893.475239370724</v>
      </c>
    </row>
    <row r="5809" spans="1:21" x14ac:dyDescent="0.25">
      <c r="A5809" s="92" t="s">
        <v>11</v>
      </c>
      <c r="B5809" s="92" t="s">
        <v>58</v>
      </c>
      <c r="C5809" s="92" t="s">
        <v>59</v>
      </c>
      <c r="D5809" s="92" t="s">
        <v>64</v>
      </c>
      <c r="E5809" s="92" t="s">
        <v>71</v>
      </c>
      <c r="G5809" s="92" t="s">
        <v>97</v>
      </c>
      <c r="H5809" s="92" t="s">
        <v>31</v>
      </c>
      <c r="I5809" s="92" t="s">
        <v>210</v>
      </c>
      <c r="L5809" s="98">
        <f>'Activity data'!H1172*'Emission factors'!$B$63</f>
        <v>5157.4944999999998</v>
      </c>
      <c r="M5809" s="98">
        <f>'Activity data'!I1172*'Emission factors'!$B$63</f>
        <v>5429.5029999999997</v>
      </c>
      <c r="N5809" s="98">
        <f>'Activity data'!J1172*'Emission factors'!$B$63</f>
        <v>5648.1764999999996</v>
      </c>
      <c r="O5809" s="98">
        <f>'Activity data'!K1172*'Emission factors'!$B$63</f>
        <v>5837.5157499999996</v>
      </c>
      <c r="P5809" s="98">
        <f>'Activity data'!L1172*'Emission factors'!$B$63</f>
        <v>5958.3461925000001</v>
      </c>
      <c r="Q5809" s="98">
        <f>'Activity data'!M1172*'Emission factors'!$B$63</f>
        <v>6361.3454525000006</v>
      </c>
      <c r="R5809" s="98">
        <f>'Activity data'!N1172*'Emission factors'!$B$63</f>
        <v>6759.8912399999999</v>
      </c>
      <c r="S5809" s="98">
        <f>'Activity data'!O1172*'Emission factors'!$B$63</f>
        <v>6865.2011974999996</v>
      </c>
      <c r="T5809" s="98">
        <f>'Activity data'!P1172*'Emission factors'!$B$63</f>
        <v>8224.3636700000006</v>
      </c>
      <c r="U5809" s="98">
        <f>'Activity data'!Q1172*'Emission factors'!$B$63</f>
        <v>11269.3921575</v>
      </c>
    </row>
    <row r="5810" spans="1:21" x14ac:dyDescent="0.25">
      <c r="A5810" s="92" t="s">
        <v>11</v>
      </c>
      <c r="B5810" s="92" t="s">
        <v>58</v>
      </c>
      <c r="C5810" s="92" t="s">
        <v>59</v>
      </c>
      <c r="D5810" s="92" t="s">
        <v>64</v>
      </c>
      <c r="E5810" s="92" t="s">
        <v>71</v>
      </c>
      <c r="G5810" s="92" t="s">
        <v>97</v>
      </c>
      <c r="H5810" s="92" t="s">
        <v>31</v>
      </c>
      <c r="I5810" s="92" t="s">
        <v>200</v>
      </c>
      <c r="L5810" s="98">
        <f>'Activity data'!H1173*'Emission factors'!$B$63</f>
        <v>0</v>
      </c>
      <c r="M5810" s="98">
        <f>'Activity data'!I1173*'Emission factors'!$B$63</f>
        <v>0</v>
      </c>
      <c r="N5810" s="98">
        <f>'Activity data'!J1173*'Emission factors'!$B$63</f>
        <v>0</v>
      </c>
      <c r="O5810" s="98">
        <f>'Activity data'!K1173*'Emission factors'!$B$63</f>
        <v>16.000499999999999</v>
      </c>
      <c r="P5810" s="98">
        <f>'Activity data'!L1173*'Emission factors'!$B$63</f>
        <v>50.134899999999995</v>
      </c>
      <c r="Q5810" s="98">
        <f>'Activity data'!M1173*'Emission factors'!$B$63</f>
        <v>263.74157500000001</v>
      </c>
      <c r="R5810" s="98">
        <f>'Activity data'!N1173*'Emission factors'!$B$63</f>
        <v>558.15077499999995</v>
      </c>
      <c r="S5810" s="98">
        <f>'Activity data'!O1173*'Emission factors'!$B$63</f>
        <v>828.02587500000004</v>
      </c>
      <c r="T5810" s="98">
        <f>'Activity data'!P1173*'Emission factors'!$B$63</f>
        <v>1179.23685</v>
      </c>
      <c r="U5810" s="98">
        <f>'Activity data'!Q1173*'Emission factors'!$B$63</f>
        <v>1675.5190249999998</v>
      </c>
    </row>
    <row r="5811" spans="1:21" x14ac:dyDescent="0.25">
      <c r="A5811" s="92" t="s">
        <v>11</v>
      </c>
      <c r="B5811" s="92" t="s">
        <v>58</v>
      </c>
      <c r="C5811" s="92" t="s">
        <v>59</v>
      </c>
      <c r="D5811" s="92" t="s">
        <v>64</v>
      </c>
      <c r="E5811" s="92" t="s">
        <v>71</v>
      </c>
      <c r="G5811" s="92" t="s">
        <v>97</v>
      </c>
      <c r="H5811" s="92" t="s">
        <v>31</v>
      </c>
      <c r="I5811" s="92" t="s">
        <v>196</v>
      </c>
      <c r="L5811" s="98">
        <f>'Activity data'!H1174*'Emission factors'!$B$63</f>
        <v>0</v>
      </c>
      <c r="M5811" s="98">
        <f>'Activity data'!I1174*'Emission factors'!$B$63</f>
        <v>0</v>
      </c>
      <c r="N5811" s="98">
        <f>'Activity data'!J1174*'Emission factors'!$B$63</f>
        <v>0</v>
      </c>
      <c r="O5811" s="98">
        <f>'Activity data'!K1174*'Emission factors'!$B$63</f>
        <v>0</v>
      </c>
      <c r="P5811" s="98">
        <f>'Activity data'!L1174*'Emission factors'!$B$63</f>
        <v>0</v>
      </c>
      <c r="Q5811" s="98">
        <f>'Activity data'!M1174*'Emission factors'!$B$63</f>
        <v>0</v>
      </c>
      <c r="R5811" s="98">
        <f>'Activity data'!N1174*'Emission factors'!$B$63</f>
        <v>0</v>
      </c>
      <c r="S5811" s="98">
        <f>'Activity data'!O1174*'Emission factors'!$B$63</f>
        <v>0</v>
      </c>
      <c r="T5811" s="98">
        <f>'Activity data'!P1174*'Emission factors'!$B$63</f>
        <v>0</v>
      </c>
      <c r="U5811" s="98">
        <f>'Activity data'!Q1174*'Emission factors'!$B$63</f>
        <v>0</v>
      </c>
    </row>
    <row r="5812" spans="1:21" x14ac:dyDescent="0.25">
      <c r="A5812" s="92" t="s">
        <v>11</v>
      </c>
      <c r="B5812" s="92" t="s">
        <v>58</v>
      </c>
      <c r="C5812" s="92" t="s">
        <v>59</v>
      </c>
      <c r="D5812" s="92" t="s">
        <v>64</v>
      </c>
      <c r="E5812" s="92" t="s">
        <v>71</v>
      </c>
      <c r="G5812" s="92" t="s">
        <v>97</v>
      </c>
      <c r="H5812" s="92" t="s">
        <v>31</v>
      </c>
      <c r="I5812" s="92" t="s">
        <v>195</v>
      </c>
      <c r="L5812" s="98">
        <f>'Activity data'!H1175*'Emission factors'!$B$63</f>
        <v>0</v>
      </c>
      <c r="M5812" s="98">
        <f>'Activity data'!I1175*'Emission factors'!$B$63</f>
        <v>0</v>
      </c>
      <c r="N5812" s="98">
        <f>'Activity data'!J1175*'Emission factors'!$B$63</f>
        <v>0</v>
      </c>
      <c r="O5812" s="98">
        <f>'Activity data'!K1175*'Emission factors'!$B$63</f>
        <v>0</v>
      </c>
      <c r="P5812" s="98">
        <f>'Activity data'!L1175*'Emission factors'!$B$63</f>
        <v>0</v>
      </c>
      <c r="Q5812" s="98">
        <f>'Activity data'!M1175*'Emission factors'!$B$63</f>
        <v>0</v>
      </c>
      <c r="R5812" s="98">
        <f>'Activity data'!N1175*'Emission factors'!$B$63</f>
        <v>28.480889999999999</v>
      </c>
      <c r="S5812" s="98">
        <f>'Activity data'!O1175*'Emission factors'!$B$63</f>
        <v>33.094367500000004</v>
      </c>
      <c r="T5812" s="98">
        <f>'Activity data'!P1175*'Emission factors'!$B$63</f>
        <v>34.907757500000002</v>
      </c>
      <c r="U5812" s="98">
        <f>'Activity data'!Q1175*'Emission factors'!$B$63</f>
        <v>28.694229999999997</v>
      </c>
    </row>
    <row r="5813" spans="1:21" x14ac:dyDescent="0.25">
      <c r="A5813" s="92" t="s">
        <v>11</v>
      </c>
      <c r="B5813" s="92" t="s">
        <v>58</v>
      </c>
      <c r="C5813" s="92" t="s">
        <v>59</v>
      </c>
      <c r="D5813" s="92" t="s">
        <v>64</v>
      </c>
      <c r="E5813" s="92" t="s">
        <v>71</v>
      </c>
      <c r="G5813" s="92" t="s">
        <v>97</v>
      </c>
      <c r="H5813" s="92" t="s">
        <v>31</v>
      </c>
      <c r="I5813" s="92" t="s">
        <v>197</v>
      </c>
      <c r="L5813" s="98">
        <f>'Activity data'!H1176*'Emission factors'!$B$63</f>
        <v>190396.53063134462</v>
      </c>
      <c r="M5813" s="98">
        <f>'Activity data'!I1176*'Emission factors'!$B$63</f>
        <v>189281.22275408098</v>
      </c>
      <c r="N5813" s="98">
        <f>'Activity data'!J1176*'Emission factors'!$B$63</f>
        <v>194695.04896066911</v>
      </c>
      <c r="O5813" s="98">
        <f>'Activity data'!K1176*'Emission factors'!$B$63</f>
        <v>200411.54219633556</v>
      </c>
      <c r="P5813" s="98">
        <f>'Activity data'!L1176*'Emission factors'!$B$63</f>
        <v>209524.04133870185</v>
      </c>
      <c r="Q5813" s="98">
        <f>'Activity data'!M1176*'Emission factors'!$B$63</f>
        <v>211727.18008907366</v>
      </c>
      <c r="R5813" s="98">
        <f>'Activity data'!N1176*'Emission factors'!$B$63</f>
        <v>207655.23864597641</v>
      </c>
      <c r="S5813" s="98">
        <f>'Activity data'!O1176*'Emission factors'!$B$63</f>
        <v>197843.8855490264</v>
      </c>
      <c r="T5813" s="98">
        <f>'Activity data'!P1176*'Emission factors'!$B$63</f>
        <v>185067.38657600642</v>
      </c>
      <c r="U5813" s="98">
        <f>'Activity data'!Q1176*'Emission factors'!$B$63</f>
        <v>173365.96569700676</v>
      </c>
    </row>
    <row r="5814" spans="1:21" x14ac:dyDescent="0.25">
      <c r="A5814" s="92" t="s">
        <v>11</v>
      </c>
      <c r="B5814" s="92" t="s">
        <v>58</v>
      </c>
      <c r="C5814" s="92" t="s">
        <v>59</v>
      </c>
      <c r="D5814" s="92" t="s">
        <v>64</v>
      </c>
      <c r="E5814" s="92" t="s">
        <v>71</v>
      </c>
      <c r="G5814" s="92" t="s">
        <v>97</v>
      </c>
      <c r="H5814" s="92" t="s">
        <v>74</v>
      </c>
      <c r="I5814" s="92" t="s">
        <v>192</v>
      </c>
      <c r="J5814" s="92" t="s">
        <v>59</v>
      </c>
      <c r="L5814" s="107">
        <v>0</v>
      </c>
      <c r="M5814" s="107">
        <v>0</v>
      </c>
      <c r="N5814" s="107">
        <v>0</v>
      </c>
      <c r="O5814" s="107">
        <v>0</v>
      </c>
      <c r="P5814" s="107">
        <v>0</v>
      </c>
      <c r="Q5814" s="107">
        <v>0</v>
      </c>
      <c r="R5814" s="107">
        <v>0</v>
      </c>
      <c r="S5814" s="107">
        <v>0</v>
      </c>
      <c r="T5814" s="107">
        <v>0</v>
      </c>
      <c r="U5814" s="107">
        <v>0</v>
      </c>
    </row>
    <row r="5815" spans="1:21" x14ac:dyDescent="0.25">
      <c r="A5815" s="92" t="s">
        <v>11</v>
      </c>
      <c r="B5815" s="92" t="s">
        <v>58</v>
      </c>
      <c r="C5815" s="92" t="s">
        <v>59</v>
      </c>
      <c r="D5815" s="92" t="s">
        <v>64</v>
      </c>
      <c r="E5815" s="92" t="s">
        <v>71</v>
      </c>
      <c r="G5815" s="92" t="s">
        <v>97</v>
      </c>
      <c r="H5815" s="92" t="s">
        <v>74</v>
      </c>
      <c r="I5815" s="92" t="s">
        <v>191</v>
      </c>
      <c r="L5815" s="107">
        <v>0</v>
      </c>
      <c r="M5815" s="107">
        <v>0</v>
      </c>
      <c r="N5815" s="107">
        <v>0</v>
      </c>
      <c r="O5815" s="107">
        <v>0</v>
      </c>
      <c r="P5815" s="107">
        <v>0</v>
      </c>
      <c r="Q5815" s="107">
        <v>0</v>
      </c>
      <c r="R5815" s="107">
        <v>0</v>
      </c>
      <c r="S5815" s="107">
        <v>0</v>
      </c>
      <c r="T5815" s="107">
        <v>0</v>
      </c>
      <c r="U5815" s="107">
        <v>0</v>
      </c>
    </row>
    <row r="5816" spans="1:21" x14ac:dyDescent="0.25">
      <c r="A5816" s="92" t="s">
        <v>11</v>
      </c>
      <c r="B5816" s="92" t="s">
        <v>58</v>
      </c>
      <c r="C5816" s="92" t="s">
        <v>59</v>
      </c>
      <c r="D5816" s="92" t="s">
        <v>64</v>
      </c>
      <c r="E5816" s="92" t="s">
        <v>71</v>
      </c>
      <c r="G5816" s="92" t="s">
        <v>97</v>
      </c>
      <c r="H5816" s="92" t="s">
        <v>74</v>
      </c>
      <c r="I5816" s="92" t="s">
        <v>204</v>
      </c>
      <c r="L5816" s="107">
        <v>0</v>
      </c>
      <c r="M5816" s="107">
        <v>0</v>
      </c>
      <c r="N5816" s="107">
        <v>0</v>
      </c>
      <c r="O5816" s="107">
        <v>0</v>
      </c>
      <c r="P5816" s="107">
        <v>0</v>
      </c>
      <c r="Q5816" s="107">
        <v>0</v>
      </c>
      <c r="R5816" s="107">
        <v>0</v>
      </c>
      <c r="S5816" s="107">
        <v>0</v>
      </c>
      <c r="T5816" s="107">
        <v>0</v>
      </c>
      <c r="U5816" s="107">
        <v>0</v>
      </c>
    </row>
    <row r="5817" spans="1:21" x14ac:dyDescent="0.25">
      <c r="A5817" s="92" t="s">
        <v>11</v>
      </c>
      <c r="B5817" s="92" t="s">
        <v>58</v>
      </c>
      <c r="C5817" s="92" t="s">
        <v>59</v>
      </c>
      <c r="D5817" s="92" t="s">
        <v>64</v>
      </c>
      <c r="E5817" s="92" t="s">
        <v>71</v>
      </c>
      <c r="G5817" s="92" t="s">
        <v>97</v>
      </c>
      <c r="H5817" s="92" t="s">
        <v>74</v>
      </c>
      <c r="I5817" s="92" t="s">
        <v>201</v>
      </c>
      <c r="L5817" s="107">
        <v>0</v>
      </c>
      <c r="M5817" s="107">
        <v>0</v>
      </c>
      <c r="N5817" s="107">
        <v>0</v>
      </c>
      <c r="O5817" s="107">
        <v>0</v>
      </c>
      <c r="P5817" s="107">
        <v>0</v>
      </c>
      <c r="Q5817" s="107">
        <v>0</v>
      </c>
      <c r="R5817" s="107">
        <v>0</v>
      </c>
      <c r="S5817" s="107">
        <v>0</v>
      </c>
      <c r="T5817" s="107">
        <v>0</v>
      </c>
      <c r="U5817" s="107">
        <v>0</v>
      </c>
    </row>
    <row r="5818" spans="1:21" x14ac:dyDescent="0.25">
      <c r="A5818" s="92" t="s">
        <v>11</v>
      </c>
      <c r="B5818" s="92" t="s">
        <v>58</v>
      </c>
      <c r="C5818" s="92" t="s">
        <v>59</v>
      </c>
      <c r="D5818" s="92" t="s">
        <v>64</v>
      </c>
      <c r="E5818" s="92" t="s">
        <v>71</v>
      </c>
      <c r="G5818" s="92" t="s">
        <v>97</v>
      </c>
      <c r="H5818" s="92" t="s">
        <v>74</v>
      </c>
      <c r="I5818" s="92" t="s">
        <v>202</v>
      </c>
      <c r="L5818" s="107">
        <v>0</v>
      </c>
      <c r="M5818" s="107">
        <v>0</v>
      </c>
      <c r="N5818" s="107">
        <v>0</v>
      </c>
      <c r="O5818" s="107">
        <v>0</v>
      </c>
      <c r="P5818" s="107">
        <v>0</v>
      </c>
      <c r="Q5818" s="107">
        <v>0</v>
      </c>
      <c r="R5818" s="107">
        <v>0</v>
      </c>
      <c r="S5818" s="107">
        <v>0</v>
      </c>
      <c r="T5818" s="107">
        <v>0</v>
      </c>
      <c r="U5818" s="107">
        <v>0</v>
      </c>
    </row>
    <row r="5819" spans="1:21" x14ac:dyDescent="0.25">
      <c r="A5819" s="92" t="s">
        <v>11</v>
      </c>
      <c r="B5819" s="92" t="s">
        <v>58</v>
      </c>
      <c r="C5819" s="92" t="s">
        <v>59</v>
      </c>
      <c r="D5819" s="92" t="s">
        <v>64</v>
      </c>
      <c r="E5819" s="92" t="s">
        <v>71</v>
      </c>
      <c r="G5819" s="92" t="s">
        <v>97</v>
      </c>
      <c r="H5819" s="92" t="s">
        <v>74</v>
      </c>
      <c r="I5819" s="92" t="s">
        <v>203</v>
      </c>
      <c r="L5819" s="107">
        <v>0</v>
      </c>
      <c r="M5819" s="107">
        <v>0</v>
      </c>
      <c r="N5819" s="107">
        <v>0</v>
      </c>
      <c r="O5819" s="107">
        <v>0</v>
      </c>
      <c r="P5819" s="107">
        <v>0</v>
      </c>
      <c r="Q5819" s="107">
        <v>0</v>
      </c>
      <c r="R5819" s="107">
        <v>0</v>
      </c>
      <c r="S5819" s="107">
        <v>0</v>
      </c>
      <c r="T5819" s="107">
        <v>0</v>
      </c>
      <c r="U5819" s="107">
        <v>0</v>
      </c>
    </row>
    <row r="5820" spans="1:21" x14ac:dyDescent="0.25">
      <c r="A5820" s="92" t="s">
        <v>11</v>
      </c>
      <c r="B5820" s="92" t="s">
        <v>58</v>
      </c>
      <c r="C5820" s="92" t="s">
        <v>59</v>
      </c>
      <c r="D5820" s="92" t="s">
        <v>64</v>
      </c>
      <c r="E5820" s="92" t="s">
        <v>71</v>
      </c>
      <c r="G5820" s="92" t="s">
        <v>97</v>
      </c>
      <c r="H5820" s="92" t="s">
        <v>74</v>
      </c>
      <c r="I5820" s="92" t="s">
        <v>210</v>
      </c>
      <c r="L5820" s="107">
        <v>0</v>
      </c>
      <c r="M5820" s="107">
        <v>0</v>
      </c>
      <c r="N5820" s="107">
        <v>0</v>
      </c>
      <c r="O5820" s="107">
        <v>0</v>
      </c>
      <c r="P5820" s="107">
        <v>0</v>
      </c>
      <c r="Q5820" s="107">
        <v>0</v>
      </c>
      <c r="R5820" s="107">
        <v>0</v>
      </c>
      <c r="S5820" s="107">
        <v>0</v>
      </c>
      <c r="T5820" s="107">
        <v>0</v>
      </c>
      <c r="U5820" s="107">
        <v>0</v>
      </c>
    </row>
    <row r="5821" spans="1:21" x14ac:dyDescent="0.25">
      <c r="A5821" s="92" t="s">
        <v>11</v>
      </c>
      <c r="B5821" s="92" t="s">
        <v>58</v>
      </c>
      <c r="C5821" s="92" t="s">
        <v>59</v>
      </c>
      <c r="D5821" s="92" t="s">
        <v>64</v>
      </c>
      <c r="E5821" s="92" t="s">
        <v>71</v>
      </c>
      <c r="G5821" s="92" t="s">
        <v>97</v>
      </c>
      <c r="H5821" s="92" t="s">
        <v>74</v>
      </c>
      <c r="I5821" s="92" t="s">
        <v>200</v>
      </c>
      <c r="L5821" s="107">
        <v>0</v>
      </c>
      <c r="M5821" s="107">
        <v>0</v>
      </c>
      <c r="N5821" s="107">
        <v>0</v>
      </c>
      <c r="O5821" s="107">
        <v>0</v>
      </c>
      <c r="P5821" s="107">
        <v>0</v>
      </c>
      <c r="Q5821" s="107">
        <v>0</v>
      </c>
      <c r="R5821" s="107">
        <v>0</v>
      </c>
      <c r="S5821" s="107">
        <v>0</v>
      </c>
      <c r="T5821" s="107">
        <v>0</v>
      </c>
      <c r="U5821" s="107">
        <v>0</v>
      </c>
    </row>
    <row r="5822" spans="1:21" x14ac:dyDescent="0.25">
      <c r="A5822" s="92" t="s">
        <v>11</v>
      </c>
      <c r="B5822" s="92" t="s">
        <v>58</v>
      </c>
      <c r="C5822" s="92" t="s">
        <v>59</v>
      </c>
      <c r="D5822" s="92" t="s">
        <v>64</v>
      </c>
      <c r="E5822" s="92" t="s">
        <v>71</v>
      </c>
      <c r="G5822" s="92" t="s">
        <v>97</v>
      </c>
      <c r="H5822" s="92" t="s">
        <v>74</v>
      </c>
      <c r="I5822" s="92" t="s">
        <v>196</v>
      </c>
      <c r="L5822" s="107">
        <v>0</v>
      </c>
      <c r="M5822" s="107">
        <v>0</v>
      </c>
      <c r="N5822" s="107">
        <v>0</v>
      </c>
      <c r="O5822" s="107">
        <v>0</v>
      </c>
      <c r="P5822" s="107">
        <v>0</v>
      </c>
      <c r="Q5822" s="107">
        <v>0</v>
      </c>
      <c r="R5822" s="107">
        <v>0</v>
      </c>
      <c r="S5822" s="107">
        <v>0</v>
      </c>
      <c r="T5822" s="107">
        <v>0</v>
      </c>
      <c r="U5822" s="107">
        <v>0</v>
      </c>
    </row>
    <row r="5823" spans="1:21" x14ac:dyDescent="0.25">
      <c r="A5823" s="92" t="s">
        <v>11</v>
      </c>
      <c r="B5823" s="92" t="s">
        <v>58</v>
      </c>
      <c r="C5823" s="92" t="s">
        <v>59</v>
      </c>
      <c r="D5823" s="92" t="s">
        <v>64</v>
      </c>
      <c r="E5823" s="92" t="s">
        <v>71</v>
      </c>
      <c r="G5823" s="92" t="s">
        <v>97</v>
      </c>
      <c r="H5823" s="92" t="s">
        <v>74</v>
      </c>
      <c r="I5823" s="92" t="s">
        <v>195</v>
      </c>
      <c r="L5823" s="107">
        <v>0</v>
      </c>
      <c r="M5823" s="107">
        <v>0</v>
      </c>
      <c r="N5823" s="107">
        <v>0</v>
      </c>
      <c r="O5823" s="107">
        <v>0</v>
      </c>
      <c r="P5823" s="107">
        <v>0</v>
      </c>
      <c r="Q5823" s="107">
        <v>0</v>
      </c>
      <c r="R5823" s="107">
        <v>0</v>
      </c>
      <c r="S5823" s="107">
        <v>0</v>
      </c>
      <c r="T5823" s="107">
        <v>0</v>
      </c>
      <c r="U5823" s="107">
        <v>0</v>
      </c>
    </row>
    <row r="5824" spans="1:21" x14ac:dyDescent="0.25">
      <c r="A5824" s="92" t="s">
        <v>11</v>
      </c>
      <c r="B5824" s="92" t="s">
        <v>58</v>
      </c>
      <c r="C5824" s="92" t="s">
        <v>59</v>
      </c>
      <c r="D5824" s="92" t="s">
        <v>64</v>
      </c>
      <c r="E5824" s="92" t="s">
        <v>71</v>
      </c>
      <c r="G5824" s="92" t="s">
        <v>97</v>
      </c>
      <c r="H5824" s="92" t="s">
        <v>74</v>
      </c>
      <c r="I5824" s="92" t="s">
        <v>197</v>
      </c>
      <c r="L5824" s="107">
        <v>0</v>
      </c>
      <c r="M5824" s="107">
        <v>0</v>
      </c>
      <c r="N5824" s="107">
        <v>0</v>
      </c>
      <c r="O5824" s="107">
        <v>0</v>
      </c>
      <c r="P5824" s="107">
        <v>0</v>
      </c>
      <c r="Q5824" s="107">
        <v>0</v>
      </c>
      <c r="R5824" s="107">
        <v>0</v>
      </c>
      <c r="S5824" s="107">
        <v>0</v>
      </c>
      <c r="T5824" s="107">
        <v>0</v>
      </c>
      <c r="U5824" s="107">
        <v>0</v>
      </c>
    </row>
    <row r="5825" spans="1:21" x14ac:dyDescent="0.25">
      <c r="A5825" s="92" t="s">
        <v>11</v>
      </c>
      <c r="B5825" s="92" t="s">
        <v>58</v>
      </c>
      <c r="C5825" s="92" t="s">
        <v>59</v>
      </c>
      <c r="D5825" s="92" t="s">
        <v>64</v>
      </c>
      <c r="E5825" s="92" t="s">
        <v>71</v>
      </c>
      <c r="G5825" s="92" t="s">
        <v>97</v>
      </c>
      <c r="H5825" s="92" t="s">
        <v>94</v>
      </c>
      <c r="I5825" s="92" t="s">
        <v>192</v>
      </c>
      <c r="J5825" s="92" t="s">
        <v>59</v>
      </c>
      <c r="L5825" s="98">
        <f>L5803*'Emission factors'!$H$16</f>
        <v>373139.66025000002</v>
      </c>
      <c r="M5825" s="98">
        <f>M5803*'Emission factors'!$H$16</f>
        <v>399740.4915</v>
      </c>
      <c r="N5825" s="98">
        <f>N5803*'Emission factors'!$H$16</f>
        <v>416261.00774999999</v>
      </c>
      <c r="O5825" s="98">
        <f>O5803*'Emission factors'!$H$16</f>
        <v>417449.36488500005</v>
      </c>
      <c r="P5825" s="98">
        <f>P5803*'Emission factors'!$H$16</f>
        <v>434006.84229</v>
      </c>
      <c r="Q5825" s="98">
        <f>Q5803*'Emission factors'!$H$16</f>
        <v>439039.71956249996</v>
      </c>
      <c r="R5825" s="98">
        <f>R5803*'Emission factors'!$H$16</f>
        <v>471219.44514749997</v>
      </c>
      <c r="S5825" s="98">
        <f>S5803*'Emission factors'!$H$16</f>
        <v>479891.31613499997</v>
      </c>
      <c r="T5825" s="98">
        <f>T5803*'Emission factors'!$H$16</f>
        <v>477286.11472500005</v>
      </c>
      <c r="U5825" s="98">
        <f>U5803*'Emission factors'!$H$16</f>
        <v>487480.11327749997</v>
      </c>
    </row>
    <row r="5826" spans="1:21" x14ac:dyDescent="0.25">
      <c r="A5826" s="92" t="s">
        <v>11</v>
      </c>
      <c r="B5826" s="92" t="s">
        <v>58</v>
      </c>
      <c r="C5826" s="92" t="s">
        <v>59</v>
      </c>
      <c r="D5826" s="92" t="s">
        <v>64</v>
      </c>
      <c r="E5826" s="92" t="s">
        <v>71</v>
      </c>
      <c r="G5826" s="92" t="s">
        <v>97</v>
      </c>
      <c r="H5826" s="92" t="s">
        <v>94</v>
      </c>
      <c r="I5826" s="92" t="s">
        <v>191</v>
      </c>
      <c r="L5826" s="98">
        <f>L5804*'Emission factors'!$H$16</f>
        <v>0</v>
      </c>
      <c r="M5826" s="98">
        <f>M5804*'Emission factors'!$H$16</f>
        <v>0</v>
      </c>
      <c r="N5826" s="98">
        <f>N5804*'Emission factors'!$H$16</f>
        <v>0</v>
      </c>
      <c r="O5826" s="98">
        <f>O5804*'Emission factors'!$H$16</f>
        <v>0</v>
      </c>
      <c r="P5826" s="98">
        <f>P5804*'Emission factors'!$H$16</f>
        <v>0</v>
      </c>
      <c r="Q5826" s="98">
        <f>Q5804*'Emission factors'!$H$16</f>
        <v>0</v>
      </c>
      <c r="R5826" s="98">
        <f>R5804*'Emission factors'!$H$16</f>
        <v>0</v>
      </c>
      <c r="S5826" s="98">
        <f>S5804*'Emission factors'!$H$16</f>
        <v>0</v>
      </c>
      <c r="T5826" s="98">
        <f>T5804*'Emission factors'!$H$16</f>
        <v>0</v>
      </c>
      <c r="U5826" s="98">
        <f>U5804*'Emission factors'!$H$16</f>
        <v>0</v>
      </c>
    </row>
    <row r="5827" spans="1:21" x14ac:dyDescent="0.25">
      <c r="A5827" s="92" t="s">
        <v>11</v>
      </c>
      <c r="B5827" s="92" t="s">
        <v>58</v>
      </c>
      <c r="C5827" s="92" t="s">
        <v>59</v>
      </c>
      <c r="D5827" s="92" t="s">
        <v>64</v>
      </c>
      <c r="E5827" s="92" t="s">
        <v>71</v>
      </c>
      <c r="G5827" s="92" t="s">
        <v>97</v>
      </c>
      <c r="H5827" s="92" t="s">
        <v>94</v>
      </c>
      <c r="I5827" s="92" t="s">
        <v>204</v>
      </c>
      <c r="L5827" s="98">
        <f>L5805*'Emission factors'!$H$16</f>
        <v>51633.613499999999</v>
      </c>
      <c r="M5827" s="98">
        <f>M5805*'Emission factors'!$H$16</f>
        <v>53145.660750000003</v>
      </c>
      <c r="N5827" s="98">
        <f>N5805*'Emission factors'!$H$16</f>
        <v>54937.71675</v>
      </c>
      <c r="O5827" s="98">
        <f>O5805*'Emission factors'!$H$16</f>
        <v>49169.536500000002</v>
      </c>
      <c r="P5827" s="98">
        <f>P5805*'Emission factors'!$H$16</f>
        <v>47605.967640000003</v>
      </c>
      <c r="Q5827" s="98">
        <f>Q5805*'Emission factors'!$H$16</f>
        <v>42765.736387500001</v>
      </c>
      <c r="R5827" s="98">
        <f>R5805*'Emission factors'!$H$16</f>
        <v>60175.000409999993</v>
      </c>
      <c r="S5827" s="98">
        <f>S5805*'Emission factors'!$H$16</f>
        <v>62521.473735000007</v>
      </c>
      <c r="T5827" s="98">
        <f>T5805*'Emission factors'!$H$16</f>
        <v>94957.127317499995</v>
      </c>
      <c r="U5827" s="98">
        <f>U5805*'Emission factors'!$H$16</f>
        <v>122494.86784499999</v>
      </c>
    </row>
    <row r="5828" spans="1:21" x14ac:dyDescent="0.25">
      <c r="A5828" s="92" t="s">
        <v>11</v>
      </c>
      <c r="B5828" s="92" t="s">
        <v>58</v>
      </c>
      <c r="C5828" s="92" t="s">
        <v>59</v>
      </c>
      <c r="D5828" s="92" t="s">
        <v>64</v>
      </c>
      <c r="E5828" s="92" t="s">
        <v>71</v>
      </c>
      <c r="G5828" s="92" t="s">
        <v>97</v>
      </c>
      <c r="H5828" s="92" t="s">
        <v>94</v>
      </c>
      <c r="I5828" s="92" t="s">
        <v>201</v>
      </c>
      <c r="L5828" s="98">
        <f>L5806*'Emission factors'!$H$16</f>
        <v>707592.57386511401</v>
      </c>
      <c r="M5828" s="98">
        <f>M5806*'Emission factors'!$H$16</f>
        <v>648996.77858602011</v>
      </c>
      <c r="N5828" s="98">
        <f>N5806*'Emission factors'!$H$16</f>
        <v>569937.16855279962</v>
      </c>
      <c r="O5828" s="98">
        <f>O5806*'Emission factors'!$H$16</f>
        <v>488448.75170255685</v>
      </c>
      <c r="P5828" s="98">
        <f>P5806*'Emission factors'!$H$16</f>
        <v>436600.74970979936</v>
      </c>
      <c r="Q5828" s="98">
        <f>Q5806*'Emission factors'!$H$16</f>
        <v>395380.90823441738</v>
      </c>
      <c r="R5828" s="98">
        <f>R5806*'Emission factors'!$H$16</f>
        <v>365905.89335879224</v>
      </c>
      <c r="S5828" s="98">
        <f>S5806*'Emission factors'!$H$16</f>
        <v>345983.49678029818</v>
      </c>
      <c r="T5828" s="98">
        <f>T5806*'Emission factors'!$H$16</f>
        <v>287568.85584467789</v>
      </c>
      <c r="U5828" s="98">
        <f>U5806*'Emission factors'!$H$16</f>
        <v>246332.58805163007</v>
      </c>
    </row>
    <row r="5829" spans="1:21" x14ac:dyDescent="0.25">
      <c r="A5829" s="92" t="s">
        <v>11</v>
      </c>
      <c r="B5829" s="92" t="s">
        <v>58</v>
      </c>
      <c r="C5829" s="92" t="s">
        <v>59</v>
      </c>
      <c r="D5829" s="92" t="s">
        <v>64</v>
      </c>
      <c r="E5829" s="92" t="s">
        <v>71</v>
      </c>
      <c r="G5829" s="92" t="s">
        <v>97</v>
      </c>
      <c r="H5829" s="92" t="s">
        <v>94</v>
      </c>
      <c r="I5829" s="92" t="s">
        <v>202</v>
      </c>
      <c r="L5829" s="98">
        <f>L5807*'Emission factors'!$H$16</f>
        <v>182037.08678166656</v>
      </c>
      <c r="M5829" s="98">
        <f>M5807*'Emission factors'!$H$16</f>
        <v>236272.99103231757</v>
      </c>
      <c r="N5829" s="98">
        <f>N5807*'Emission factors'!$H$16</f>
        <v>256484.99042146772</v>
      </c>
      <c r="O5829" s="98">
        <f>O5807*'Emission factors'!$H$16</f>
        <v>272090.2129939713</v>
      </c>
      <c r="P5829" s="98">
        <f>P5807*'Emission factors'!$H$16</f>
        <v>279149.70204444672</v>
      </c>
      <c r="Q5829" s="98">
        <f>Q5807*'Emission factors'!$H$16</f>
        <v>276480.21965036838</v>
      </c>
      <c r="R5829" s="98">
        <f>R5807*'Emission factors'!$H$16</f>
        <v>298747.08515471662</v>
      </c>
      <c r="S5829" s="98">
        <f>S5807*'Emission factors'!$H$16</f>
        <v>289673.84999571083</v>
      </c>
      <c r="T5829" s="98">
        <f>T5807*'Emission factors'!$H$16</f>
        <v>296816.01203402103</v>
      </c>
      <c r="U5829" s="98">
        <f>U5807*'Emission factors'!$H$16</f>
        <v>276702.08633417834</v>
      </c>
    </row>
    <row r="5830" spans="1:21" x14ac:dyDescent="0.25">
      <c r="A5830" s="92" t="s">
        <v>11</v>
      </c>
      <c r="B5830" s="92" t="s">
        <v>58</v>
      </c>
      <c r="C5830" s="92" t="s">
        <v>59</v>
      </c>
      <c r="D5830" s="92" t="s">
        <v>64</v>
      </c>
      <c r="E5830" s="92" t="s">
        <v>71</v>
      </c>
      <c r="G5830" s="92" t="s">
        <v>97</v>
      </c>
      <c r="H5830" s="92" t="s">
        <v>94</v>
      </c>
      <c r="I5830" s="92" t="s">
        <v>203</v>
      </c>
      <c r="L5830" s="98">
        <f>L5808*'Emission factors'!$H$16</f>
        <v>557821.37134498195</v>
      </c>
      <c r="M5830" s="98">
        <f>M5808*'Emission factors'!$H$16</f>
        <v>510421.93319458643</v>
      </c>
      <c r="N5830" s="98">
        <f>N5808*'Emission factors'!$H$16</f>
        <v>507641.11723455554</v>
      </c>
      <c r="O5830" s="98">
        <f>O5808*'Emission factors'!$H$16</f>
        <v>500045.3233276073</v>
      </c>
      <c r="P5830" s="98">
        <f>P5808*'Emission factors'!$H$16</f>
        <v>2659354.0722128386</v>
      </c>
      <c r="Q5830" s="98">
        <f>Q5808*'Emission factors'!$H$16</f>
        <v>4284935.9468288524</v>
      </c>
      <c r="R5830" s="98">
        <f>R5808*'Emission factors'!$H$16</f>
        <v>3783795.688726638</v>
      </c>
      <c r="S5830" s="98">
        <f>S5808*'Emission factors'!$H$16</f>
        <v>2889768.631976258</v>
      </c>
      <c r="T5830" s="98">
        <f>T5808*'Emission factors'!$H$16</f>
        <v>2073375.524955214</v>
      </c>
      <c r="U5830" s="98">
        <f>U5808*'Emission factors'!$H$16</f>
        <v>1215762.9800267853</v>
      </c>
    </row>
    <row r="5831" spans="1:21" x14ac:dyDescent="0.25">
      <c r="A5831" s="92" t="s">
        <v>11</v>
      </c>
      <c r="B5831" s="92" t="s">
        <v>58</v>
      </c>
      <c r="C5831" s="92" t="s">
        <v>59</v>
      </c>
      <c r="D5831" s="92" t="s">
        <v>64</v>
      </c>
      <c r="E5831" s="92" t="s">
        <v>71</v>
      </c>
      <c r="G5831" s="92" t="s">
        <v>97</v>
      </c>
      <c r="H5831" s="92" t="s">
        <v>94</v>
      </c>
      <c r="I5831" s="92" t="s">
        <v>210</v>
      </c>
      <c r="L5831" s="98">
        <f>L5809*'Emission factors'!$H$16</f>
        <v>108307.3845</v>
      </c>
      <c r="M5831" s="98">
        <f>M5809*'Emission factors'!$H$16</f>
        <v>114019.56299999999</v>
      </c>
      <c r="N5831" s="98">
        <f>N5809*'Emission factors'!$H$16</f>
        <v>118611.70649999999</v>
      </c>
      <c r="O5831" s="98">
        <f>O5809*'Emission factors'!$H$16</f>
        <v>122587.83074999999</v>
      </c>
      <c r="P5831" s="98">
        <f>P5809*'Emission factors'!$H$16</f>
        <v>125125.27004250001</v>
      </c>
      <c r="Q5831" s="98">
        <f>Q5809*'Emission factors'!$H$16</f>
        <v>133588.2545025</v>
      </c>
      <c r="R5831" s="98">
        <f>R5809*'Emission factors'!$H$16</f>
        <v>141957.71604</v>
      </c>
      <c r="S5831" s="98">
        <f>S5809*'Emission factors'!$H$16</f>
        <v>144169.22514749999</v>
      </c>
      <c r="T5831" s="98">
        <f>T5809*'Emission factors'!$H$16</f>
        <v>172711.63707000003</v>
      </c>
      <c r="U5831" s="98">
        <f>U5809*'Emission factors'!$H$16</f>
        <v>236657.2353075</v>
      </c>
    </row>
    <row r="5832" spans="1:21" x14ac:dyDescent="0.25">
      <c r="A5832" s="92" t="s">
        <v>11</v>
      </c>
      <c r="B5832" s="92" t="s">
        <v>58</v>
      </c>
      <c r="C5832" s="92" t="s">
        <v>59</v>
      </c>
      <c r="D5832" s="92" t="s">
        <v>64</v>
      </c>
      <c r="E5832" s="92" t="s">
        <v>71</v>
      </c>
      <c r="G5832" s="92" t="s">
        <v>97</v>
      </c>
      <c r="H5832" s="92" t="s">
        <v>94</v>
      </c>
      <c r="I5832" s="92" t="s">
        <v>200</v>
      </c>
      <c r="L5832" s="98">
        <f>L5810*'Emission factors'!$H$16</f>
        <v>0</v>
      </c>
      <c r="M5832" s="98">
        <f>M5810*'Emission factors'!$H$16</f>
        <v>0</v>
      </c>
      <c r="N5832" s="98">
        <f>N5810*'Emission factors'!$H$16</f>
        <v>0</v>
      </c>
      <c r="O5832" s="98">
        <f>O5810*'Emission factors'!$H$16</f>
        <v>336.01049999999998</v>
      </c>
      <c r="P5832" s="98">
        <f>P5810*'Emission factors'!$H$16</f>
        <v>1052.8328999999999</v>
      </c>
      <c r="Q5832" s="98">
        <f>Q5810*'Emission factors'!$H$16</f>
        <v>5538.5730750000002</v>
      </c>
      <c r="R5832" s="98">
        <f>R5810*'Emission factors'!$H$16</f>
        <v>11721.166275</v>
      </c>
      <c r="S5832" s="98">
        <f>S5810*'Emission factors'!$H$16</f>
        <v>17388.543375000001</v>
      </c>
      <c r="T5832" s="98">
        <f>T5810*'Emission factors'!$H$16</f>
        <v>24763.973849999998</v>
      </c>
      <c r="U5832" s="98">
        <f>U5810*'Emission factors'!$H$16</f>
        <v>35185.899524999993</v>
      </c>
    </row>
    <row r="5833" spans="1:21" x14ac:dyDescent="0.25">
      <c r="A5833" s="92" t="s">
        <v>11</v>
      </c>
      <c r="B5833" s="92" t="s">
        <v>58</v>
      </c>
      <c r="C5833" s="92" t="s">
        <v>59</v>
      </c>
      <c r="D5833" s="92" t="s">
        <v>64</v>
      </c>
      <c r="E5833" s="92" t="s">
        <v>71</v>
      </c>
      <c r="G5833" s="92" t="s">
        <v>97</v>
      </c>
      <c r="H5833" s="92" t="s">
        <v>94</v>
      </c>
      <c r="I5833" s="92" t="s">
        <v>196</v>
      </c>
      <c r="L5833" s="98">
        <f>L5811*'Emission factors'!$H$16</f>
        <v>0</v>
      </c>
      <c r="M5833" s="98">
        <f>M5811*'Emission factors'!$H$16</f>
        <v>0</v>
      </c>
      <c r="N5833" s="98">
        <f>N5811*'Emission factors'!$H$16</f>
        <v>0</v>
      </c>
      <c r="O5833" s="98">
        <f>O5811*'Emission factors'!$H$16</f>
        <v>0</v>
      </c>
      <c r="P5833" s="98">
        <f>P5811*'Emission factors'!$H$16</f>
        <v>0</v>
      </c>
      <c r="Q5833" s="98">
        <f>Q5811*'Emission factors'!$H$16</f>
        <v>0</v>
      </c>
      <c r="R5833" s="98">
        <f>R5811*'Emission factors'!$H$16</f>
        <v>0</v>
      </c>
      <c r="S5833" s="98">
        <f>S5811*'Emission factors'!$H$16</f>
        <v>0</v>
      </c>
      <c r="T5833" s="98">
        <f>T5811*'Emission factors'!$H$16</f>
        <v>0</v>
      </c>
      <c r="U5833" s="98">
        <f>U5811*'Emission factors'!$H$16</f>
        <v>0</v>
      </c>
    </row>
    <row r="5834" spans="1:21" x14ac:dyDescent="0.25">
      <c r="A5834" s="92" t="s">
        <v>11</v>
      </c>
      <c r="B5834" s="92" t="s">
        <v>58</v>
      </c>
      <c r="C5834" s="92" t="s">
        <v>59</v>
      </c>
      <c r="D5834" s="92" t="s">
        <v>64</v>
      </c>
      <c r="E5834" s="92" t="s">
        <v>71</v>
      </c>
      <c r="G5834" s="92" t="s">
        <v>97</v>
      </c>
      <c r="H5834" s="92" t="s">
        <v>94</v>
      </c>
      <c r="I5834" s="92" t="s">
        <v>195</v>
      </c>
      <c r="L5834" s="98">
        <f>L5812*'Emission factors'!$H$16</f>
        <v>0</v>
      </c>
      <c r="M5834" s="98">
        <f>M5812*'Emission factors'!$H$16</f>
        <v>0</v>
      </c>
      <c r="N5834" s="98">
        <f>N5812*'Emission factors'!$H$16</f>
        <v>0</v>
      </c>
      <c r="O5834" s="98">
        <f>O5812*'Emission factors'!$H$16</f>
        <v>0</v>
      </c>
      <c r="P5834" s="98">
        <f>P5812*'Emission factors'!$H$16</f>
        <v>0</v>
      </c>
      <c r="Q5834" s="98">
        <f>Q5812*'Emission factors'!$H$16</f>
        <v>0</v>
      </c>
      <c r="R5834" s="98">
        <f>R5812*'Emission factors'!$H$16</f>
        <v>598.09868999999992</v>
      </c>
      <c r="S5834" s="98">
        <f>S5812*'Emission factors'!$H$16</f>
        <v>694.98171750000006</v>
      </c>
      <c r="T5834" s="98">
        <f>T5812*'Emission factors'!$H$16</f>
        <v>733.06290750000005</v>
      </c>
      <c r="U5834" s="98">
        <f>U5812*'Emission factors'!$H$16</f>
        <v>602.57882999999993</v>
      </c>
    </row>
    <row r="5835" spans="1:21" x14ac:dyDescent="0.25">
      <c r="A5835" s="92" t="s">
        <v>11</v>
      </c>
      <c r="B5835" s="92" t="s">
        <v>58</v>
      </c>
      <c r="C5835" s="92" t="s">
        <v>59</v>
      </c>
      <c r="D5835" s="92" t="s">
        <v>64</v>
      </c>
      <c r="E5835" s="92" t="s">
        <v>71</v>
      </c>
      <c r="G5835" s="92" t="s">
        <v>97</v>
      </c>
      <c r="H5835" s="92" t="s">
        <v>94</v>
      </c>
      <c r="I5835" s="92" t="s">
        <v>197</v>
      </c>
      <c r="L5835" s="98">
        <f>L5813*'Emission factors'!$H$16</f>
        <v>3998327.1432582368</v>
      </c>
      <c r="M5835" s="98">
        <f>M5813*'Emission factors'!$H$16</f>
        <v>3974905.6778357006</v>
      </c>
      <c r="N5835" s="98">
        <f>N5813*'Emission factors'!$H$16</f>
        <v>4088596.0281740515</v>
      </c>
      <c r="O5835" s="98">
        <f>O5813*'Emission factors'!$H$16</f>
        <v>4208642.3861230472</v>
      </c>
      <c r="P5835" s="98">
        <f>P5813*'Emission factors'!$H$16</f>
        <v>4400004.8681127392</v>
      </c>
      <c r="Q5835" s="98">
        <f>Q5813*'Emission factors'!$H$16</f>
        <v>4446270.7818705468</v>
      </c>
      <c r="R5835" s="98">
        <f>R5813*'Emission factors'!$H$16</f>
        <v>4360760.0115655046</v>
      </c>
      <c r="S5835" s="98">
        <f>S5813*'Emission factors'!$H$16</f>
        <v>4154721.5965295541</v>
      </c>
      <c r="T5835" s="98">
        <f>T5813*'Emission factors'!$H$16</f>
        <v>3886415.1180961346</v>
      </c>
      <c r="U5835" s="98">
        <f>U5813*'Emission factors'!$H$16</f>
        <v>3640685.2796371421</v>
      </c>
    </row>
    <row r="5836" spans="1:21" x14ac:dyDescent="0.25">
      <c r="A5836" s="92" t="s">
        <v>11</v>
      </c>
      <c r="B5836" s="92" t="s">
        <v>58</v>
      </c>
      <c r="C5836" s="92" t="s">
        <v>59</v>
      </c>
      <c r="D5836" s="92" t="s">
        <v>64</v>
      </c>
      <c r="E5836" s="92" t="s">
        <v>71</v>
      </c>
      <c r="G5836" s="92" t="s">
        <v>97</v>
      </c>
      <c r="H5836" s="92" t="s">
        <v>93</v>
      </c>
      <c r="I5836" s="92" t="s">
        <v>192</v>
      </c>
      <c r="J5836" s="92" t="s">
        <v>59</v>
      </c>
      <c r="L5836" s="98">
        <f>L5803*'Emission factors'!$I$16</f>
        <v>88842.77625000001</v>
      </c>
      <c r="M5836" s="98">
        <f>M5803*'Emission factors'!$I$16</f>
        <v>95176.307499999995</v>
      </c>
      <c r="N5836" s="98">
        <f>N5803*'Emission factors'!$I$16</f>
        <v>99109.763749999998</v>
      </c>
      <c r="O5836" s="98">
        <f>O5803*'Emission factors'!$I$16</f>
        <v>99392.705925000017</v>
      </c>
      <c r="P5836" s="98">
        <f>P5803*'Emission factors'!$I$16</f>
        <v>103334.96245000001</v>
      </c>
      <c r="Q5836" s="98">
        <f>Q5803*'Emission factors'!$I$16</f>
        <v>104533.26656249999</v>
      </c>
      <c r="R5836" s="98">
        <f>R5803*'Emission factors'!$I$16</f>
        <v>112195.10598749999</v>
      </c>
      <c r="S5836" s="98">
        <f>S5803*'Emission factors'!$I$16</f>
        <v>114259.83717499999</v>
      </c>
      <c r="T5836" s="98">
        <f>T5803*'Emission factors'!$I$16</f>
        <v>113639.55112500001</v>
      </c>
      <c r="U5836" s="98">
        <f>U5803*'Emission factors'!$I$16</f>
        <v>116066.69363749999</v>
      </c>
    </row>
    <row r="5837" spans="1:21" x14ac:dyDescent="0.25">
      <c r="A5837" s="92" t="s">
        <v>11</v>
      </c>
      <c r="B5837" s="92" t="s">
        <v>58</v>
      </c>
      <c r="C5837" s="92" t="s">
        <v>59</v>
      </c>
      <c r="D5837" s="92" t="s">
        <v>64</v>
      </c>
      <c r="E5837" s="92" t="s">
        <v>71</v>
      </c>
      <c r="G5837" s="92" t="s">
        <v>97</v>
      </c>
      <c r="H5837" s="92" t="s">
        <v>93</v>
      </c>
      <c r="I5837" s="92" t="s">
        <v>191</v>
      </c>
      <c r="L5837" s="98">
        <f>L5804*'Emission factors'!$I$16</f>
        <v>0</v>
      </c>
      <c r="M5837" s="98">
        <f>M5804*'Emission factors'!$I$16</f>
        <v>0</v>
      </c>
      <c r="N5837" s="98">
        <f>N5804*'Emission factors'!$I$16</f>
        <v>0</v>
      </c>
      <c r="O5837" s="98">
        <f>O5804*'Emission factors'!$I$16</f>
        <v>0</v>
      </c>
      <c r="P5837" s="98">
        <f>P5804*'Emission factors'!$I$16</f>
        <v>0</v>
      </c>
      <c r="Q5837" s="98">
        <f>Q5804*'Emission factors'!$I$16</f>
        <v>0</v>
      </c>
      <c r="R5837" s="98">
        <f>R5804*'Emission factors'!$I$16</f>
        <v>0</v>
      </c>
      <c r="S5837" s="98">
        <f>S5804*'Emission factors'!$I$16</f>
        <v>0</v>
      </c>
      <c r="T5837" s="98">
        <f>T5804*'Emission factors'!$I$16</f>
        <v>0</v>
      </c>
      <c r="U5837" s="98">
        <f>U5804*'Emission factors'!$I$16</f>
        <v>0</v>
      </c>
    </row>
    <row r="5838" spans="1:21" x14ac:dyDescent="0.25">
      <c r="A5838" s="92" t="s">
        <v>11</v>
      </c>
      <c r="B5838" s="92" t="s">
        <v>58</v>
      </c>
      <c r="C5838" s="92" t="s">
        <v>59</v>
      </c>
      <c r="D5838" s="92" t="s">
        <v>64</v>
      </c>
      <c r="E5838" s="92" t="s">
        <v>71</v>
      </c>
      <c r="G5838" s="92" t="s">
        <v>97</v>
      </c>
      <c r="H5838" s="92" t="s">
        <v>93</v>
      </c>
      <c r="I5838" s="92" t="s">
        <v>204</v>
      </c>
      <c r="L5838" s="98">
        <f>L5805*'Emission factors'!$I$16</f>
        <v>12293.717500000001</v>
      </c>
      <c r="M5838" s="98">
        <f>M5805*'Emission factors'!$I$16</f>
        <v>12653.72875</v>
      </c>
      <c r="N5838" s="98">
        <f>N5805*'Emission factors'!$I$16</f>
        <v>13080.408749999999</v>
      </c>
      <c r="O5838" s="98">
        <f>O5805*'Emission factors'!$I$16</f>
        <v>11707.032500000001</v>
      </c>
      <c r="P5838" s="98">
        <f>P5805*'Emission factors'!$I$16</f>
        <v>11334.754199999999</v>
      </c>
      <c r="Q5838" s="98">
        <f>Q5805*'Emission factors'!$I$16</f>
        <v>10182.318187500001</v>
      </c>
      <c r="R5838" s="98">
        <f>R5805*'Emission factors'!$I$16</f>
        <v>14327.38105</v>
      </c>
      <c r="S5838" s="98">
        <f>S5805*'Emission factors'!$I$16</f>
        <v>14886.065175000002</v>
      </c>
      <c r="T5838" s="98">
        <f>T5805*'Emission factors'!$I$16</f>
        <v>22608.8398375</v>
      </c>
      <c r="U5838" s="98">
        <f>U5805*'Emission factors'!$I$16</f>
        <v>29165.444724999998</v>
      </c>
    </row>
    <row r="5839" spans="1:21" x14ac:dyDescent="0.25">
      <c r="A5839" s="92" t="s">
        <v>11</v>
      </c>
      <c r="B5839" s="92" t="s">
        <v>58</v>
      </c>
      <c r="C5839" s="92" t="s">
        <v>59</v>
      </c>
      <c r="D5839" s="92" t="s">
        <v>64</v>
      </c>
      <c r="E5839" s="92" t="s">
        <v>71</v>
      </c>
      <c r="G5839" s="92" t="s">
        <v>97</v>
      </c>
      <c r="H5839" s="92" t="s">
        <v>93</v>
      </c>
      <c r="I5839" s="92" t="s">
        <v>201</v>
      </c>
      <c r="L5839" s="98">
        <f>L5806*'Emission factors'!$I$16</f>
        <v>168474.42234883667</v>
      </c>
      <c r="M5839" s="98">
        <f>M5806*'Emission factors'!$I$16</f>
        <v>154523.04252048099</v>
      </c>
      <c r="N5839" s="98">
        <f>N5806*'Emission factors'!$I$16</f>
        <v>135699.32584590465</v>
      </c>
      <c r="O5839" s="98">
        <f>O5806*'Emission factors'!$I$16</f>
        <v>116297.32183394211</v>
      </c>
      <c r="P5839" s="98">
        <f>P5806*'Emission factors'!$I$16</f>
        <v>103952.55945471414</v>
      </c>
      <c r="Q5839" s="98">
        <f>Q5806*'Emission factors'!$I$16</f>
        <v>94138.311484385078</v>
      </c>
      <c r="R5839" s="98">
        <f>R5806*'Emission factors'!$I$16</f>
        <v>87120.450799712431</v>
      </c>
      <c r="S5839" s="98">
        <f>S5806*'Emission factors'!$I$16</f>
        <v>82377.023042928136</v>
      </c>
      <c r="T5839" s="98">
        <f>T5806*'Emission factors'!$I$16</f>
        <v>68468.775201113778</v>
      </c>
      <c r="U5839" s="98">
        <f>U5806*'Emission factors'!$I$16</f>
        <v>58650.616202769059</v>
      </c>
    </row>
    <row r="5840" spans="1:21" x14ac:dyDescent="0.25">
      <c r="A5840" s="92" t="s">
        <v>11</v>
      </c>
      <c r="B5840" s="92" t="s">
        <v>58</v>
      </c>
      <c r="C5840" s="92" t="s">
        <v>59</v>
      </c>
      <c r="D5840" s="92" t="s">
        <v>64</v>
      </c>
      <c r="E5840" s="92" t="s">
        <v>71</v>
      </c>
      <c r="G5840" s="92" t="s">
        <v>97</v>
      </c>
      <c r="H5840" s="92" t="s">
        <v>93</v>
      </c>
      <c r="I5840" s="92" t="s">
        <v>202</v>
      </c>
      <c r="L5840" s="98">
        <f>L5807*'Emission factors'!$I$16</f>
        <v>43342.163519444424</v>
      </c>
      <c r="M5840" s="98">
        <f>M5807*'Emission factors'!$I$16</f>
        <v>56255.474055313709</v>
      </c>
      <c r="N5840" s="98">
        <f>N5807*'Emission factors'!$I$16</f>
        <v>61067.854862254215</v>
      </c>
      <c r="O5840" s="98">
        <f>O5807*'Emission factors'!$I$16</f>
        <v>64783.384046183637</v>
      </c>
      <c r="P5840" s="98">
        <f>P5807*'Emission factors'!$I$16</f>
        <v>66464.214772487307</v>
      </c>
      <c r="Q5840" s="98">
        <f>Q5807*'Emission factors'!$I$16</f>
        <v>65828.62372627818</v>
      </c>
      <c r="R5840" s="98">
        <f>R5807*'Emission factors'!$I$16</f>
        <v>71130.258370170617</v>
      </c>
      <c r="S5840" s="98">
        <f>S5807*'Emission factors'!$I$16</f>
        <v>68969.964284693066</v>
      </c>
      <c r="T5840" s="98">
        <f>T5807*'Emission factors'!$I$16</f>
        <v>70670.479055719305</v>
      </c>
      <c r="U5840" s="98">
        <f>U5807*'Emission factors'!$I$16</f>
        <v>65881.449127185319</v>
      </c>
    </row>
    <row r="5841" spans="1:21" x14ac:dyDescent="0.25">
      <c r="A5841" s="92" t="s">
        <v>11</v>
      </c>
      <c r="B5841" s="92" t="s">
        <v>58</v>
      </c>
      <c r="C5841" s="92" t="s">
        <v>59</v>
      </c>
      <c r="D5841" s="92" t="s">
        <v>64</v>
      </c>
      <c r="E5841" s="92" t="s">
        <v>71</v>
      </c>
      <c r="G5841" s="92" t="s">
        <v>97</v>
      </c>
      <c r="H5841" s="92" t="s">
        <v>93</v>
      </c>
      <c r="I5841" s="92" t="s">
        <v>203</v>
      </c>
      <c r="L5841" s="98">
        <f>L5808*'Emission factors'!$I$16</f>
        <v>132814.61222499571</v>
      </c>
      <c r="M5841" s="98">
        <f>M5808*'Emission factors'!$I$16</f>
        <v>121529.03171299677</v>
      </c>
      <c r="N5841" s="98">
        <f>N5808*'Emission factors'!$I$16</f>
        <v>120866.93267489418</v>
      </c>
      <c r="O5841" s="98">
        <f>O5808*'Emission factors'!$I$16</f>
        <v>119058.41031609698</v>
      </c>
      <c r="P5841" s="98">
        <f>P5808*'Emission factors'!$I$16</f>
        <v>633179.5410030568</v>
      </c>
      <c r="Q5841" s="98">
        <f>Q5808*'Emission factors'!$I$16</f>
        <v>1020222.8444830602</v>
      </c>
      <c r="R5841" s="98">
        <f>R5808*'Emission factors'!$I$16</f>
        <v>900903.73541110428</v>
      </c>
      <c r="S5841" s="98">
        <f>S5808*'Emission factors'!$I$16</f>
        <v>688040.1504705376</v>
      </c>
      <c r="T5841" s="98">
        <f>T5808*'Emission factors'!$I$16</f>
        <v>493660.83927505097</v>
      </c>
      <c r="U5841" s="98">
        <f>U5808*'Emission factors'!$I$16</f>
        <v>289467.37619685364</v>
      </c>
    </row>
    <row r="5842" spans="1:21" x14ac:dyDescent="0.25">
      <c r="A5842" s="92" t="s">
        <v>11</v>
      </c>
      <c r="B5842" s="92" t="s">
        <v>58</v>
      </c>
      <c r="C5842" s="92" t="s">
        <v>59</v>
      </c>
      <c r="D5842" s="92" t="s">
        <v>64</v>
      </c>
      <c r="E5842" s="92" t="s">
        <v>71</v>
      </c>
      <c r="G5842" s="92" t="s">
        <v>97</v>
      </c>
      <c r="H5842" s="92" t="s">
        <v>93</v>
      </c>
      <c r="I5842" s="92" t="s">
        <v>210</v>
      </c>
      <c r="L5842" s="98">
        <f>L5809*'Emission factors'!$I$16</f>
        <v>25787.4725</v>
      </c>
      <c r="M5842" s="98">
        <f>M5809*'Emission factors'!$I$16</f>
        <v>27147.514999999999</v>
      </c>
      <c r="N5842" s="98">
        <f>N5809*'Emission factors'!$I$16</f>
        <v>28240.8825</v>
      </c>
      <c r="O5842" s="98">
        <f>O5809*'Emission factors'!$I$16</f>
        <v>29187.578749999997</v>
      </c>
      <c r="P5842" s="98">
        <f>P5809*'Emission factors'!$I$16</f>
        <v>29791.730962500002</v>
      </c>
      <c r="Q5842" s="98">
        <f>Q5809*'Emission factors'!$I$16</f>
        <v>31806.727262500004</v>
      </c>
      <c r="R5842" s="98">
        <f>R5809*'Emission factors'!$I$16</f>
        <v>33799.456200000001</v>
      </c>
      <c r="S5842" s="98">
        <f>S5809*'Emission factors'!$I$16</f>
        <v>34326.005987500001</v>
      </c>
      <c r="T5842" s="98">
        <f>T5809*'Emission factors'!$I$16</f>
        <v>41121.818350000001</v>
      </c>
      <c r="U5842" s="98">
        <f>U5809*'Emission factors'!$I$16</f>
        <v>56346.9607875</v>
      </c>
    </row>
    <row r="5843" spans="1:21" x14ac:dyDescent="0.25">
      <c r="A5843" s="92" t="s">
        <v>11</v>
      </c>
      <c r="B5843" s="92" t="s">
        <v>58</v>
      </c>
      <c r="C5843" s="92" t="s">
        <v>59</v>
      </c>
      <c r="D5843" s="92" t="s">
        <v>64</v>
      </c>
      <c r="E5843" s="92" t="s">
        <v>71</v>
      </c>
      <c r="G5843" s="92" t="s">
        <v>97</v>
      </c>
      <c r="H5843" s="92" t="s">
        <v>93</v>
      </c>
      <c r="I5843" s="92" t="s">
        <v>200</v>
      </c>
      <c r="L5843" s="98">
        <f>L5810*'Emission factors'!$I$16</f>
        <v>0</v>
      </c>
      <c r="M5843" s="98">
        <f>M5810*'Emission factors'!$I$16</f>
        <v>0</v>
      </c>
      <c r="N5843" s="98">
        <f>N5810*'Emission factors'!$I$16</f>
        <v>0</v>
      </c>
      <c r="O5843" s="98">
        <f>O5810*'Emission factors'!$I$16</f>
        <v>80.002499999999998</v>
      </c>
      <c r="P5843" s="98">
        <f>P5810*'Emission factors'!$I$16</f>
        <v>250.67449999999997</v>
      </c>
      <c r="Q5843" s="98">
        <f>Q5810*'Emission factors'!$I$16</f>
        <v>1318.7078750000001</v>
      </c>
      <c r="R5843" s="98">
        <f>R5810*'Emission factors'!$I$16</f>
        <v>2790.7538749999999</v>
      </c>
      <c r="S5843" s="98">
        <f>S5810*'Emission factors'!$I$16</f>
        <v>4140.1293750000004</v>
      </c>
      <c r="T5843" s="98">
        <f>T5810*'Emission factors'!$I$16</f>
        <v>5896.1842500000002</v>
      </c>
      <c r="U5843" s="98">
        <f>U5810*'Emission factors'!$I$16</f>
        <v>8377.5951249999998</v>
      </c>
    </row>
    <row r="5844" spans="1:21" x14ac:dyDescent="0.25">
      <c r="A5844" s="92" t="s">
        <v>11</v>
      </c>
      <c r="B5844" s="92" t="s">
        <v>58</v>
      </c>
      <c r="C5844" s="92" t="s">
        <v>59</v>
      </c>
      <c r="D5844" s="92" t="s">
        <v>64</v>
      </c>
      <c r="E5844" s="92" t="s">
        <v>71</v>
      </c>
      <c r="G5844" s="92" t="s">
        <v>97</v>
      </c>
      <c r="H5844" s="92" t="s">
        <v>93</v>
      </c>
      <c r="I5844" s="92" t="s">
        <v>196</v>
      </c>
      <c r="L5844" s="98">
        <f>L5811*'Emission factors'!$I$16</f>
        <v>0</v>
      </c>
      <c r="M5844" s="98">
        <f>M5811*'Emission factors'!$I$16</f>
        <v>0</v>
      </c>
      <c r="N5844" s="98">
        <f>N5811*'Emission factors'!$I$16</f>
        <v>0</v>
      </c>
      <c r="O5844" s="98">
        <f>O5811*'Emission factors'!$I$16</f>
        <v>0</v>
      </c>
      <c r="P5844" s="98">
        <f>P5811*'Emission factors'!$I$16</f>
        <v>0</v>
      </c>
      <c r="Q5844" s="98">
        <f>Q5811*'Emission factors'!$I$16</f>
        <v>0</v>
      </c>
      <c r="R5844" s="98">
        <f>R5811*'Emission factors'!$I$16</f>
        <v>0</v>
      </c>
      <c r="S5844" s="98">
        <f>S5811*'Emission factors'!$I$16</f>
        <v>0</v>
      </c>
      <c r="T5844" s="98">
        <f>T5811*'Emission factors'!$I$16</f>
        <v>0</v>
      </c>
      <c r="U5844" s="98">
        <f>U5811*'Emission factors'!$I$16</f>
        <v>0</v>
      </c>
    </row>
    <row r="5845" spans="1:21" x14ac:dyDescent="0.25">
      <c r="A5845" s="92" t="s">
        <v>11</v>
      </c>
      <c r="B5845" s="92" t="s">
        <v>58</v>
      </c>
      <c r="C5845" s="92" t="s">
        <v>59</v>
      </c>
      <c r="D5845" s="92" t="s">
        <v>64</v>
      </c>
      <c r="E5845" s="92" t="s">
        <v>71</v>
      </c>
      <c r="G5845" s="92" t="s">
        <v>97</v>
      </c>
      <c r="H5845" s="92" t="s">
        <v>93</v>
      </c>
      <c r="I5845" s="92" t="s">
        <v>195</v>
      </c>
      <c r="L5845" s="98">
        <f>L5812*'Emission factors'!$I$16</f>
        <v>0</v>
      </c>
      <c r="M5845" s="98">
        <f>M5812*'Emission factors'!$I$16</f>
        <v>0</v>
      </c>
      <c r="N5845" s="98">
        <f>N5812*'Emission factors'!$I$16</f>
        <v>0</v>
      </c>
      <c r="O5845" s="98">
        <f>O5812*'Emission factors'!$I$16</f>
        <v>0</v>
      </c>
      <c r="P5845" s="98">
        <f>P5812*'Emission factors'!$I$16</f>
        <v>0</v>
      </c>
      <c r="Q5845" s="98">
        <f>Q5812*'Emission factors'!$I$16</f>
        <v>0</v>
      </c>
      <c r="R5845" s="98">
        <f>R5812*'Emission factors'!$I$16</f>
        <v>142.40445</v>
      </c>
      <c r="S5845" s="98">
        <f>S5812*'Emission factors'!$I$16</f>
        <v>165.47183750000002</v>
      </c>
      <c r="T5845" s="98">
        <f>T5812*'Emission factors'!$I$16</f>
        <v>174.53878750000001</v>
      </c>
      <c r="U5845" s="98">
        <f>U5812*'Emission factors'!$I$16</f>
        <v>143.47114999999999</v>
      </c>
    </row>
    <row r="5846" spans="1:21" x14ac:dyDescent="0.25">
      <c r="A5846" s="92" t="s">
        <v>11</v>
      </c>
      <c r="B5846" s="92" t="s">
        <v>58</v>
      </c>
      <c r="C5846" s="92" t="s">
        <v>59</v>
      </c>
      <c r="D5846" s="92" t="s">
        <v>64</v>
      </c>
      <c r="E5846" s="92" t="s">
        <v>71</v>
      </c>
      <c r="G5846" s="92" t="s">
        <v>97</v>
      </c>
      <c r="H5846" s="92" t="s">
        <v>93</v>
      </c>
      <c r="I5846" s="92" t="s">
        <v>197</v>
      </c>
      <c r="L5846" s="98">
        <f>L5813*'Emission factors'!$I$16</f>
        <v>951982.65315672313</v>
      </c>
      <c r="M5846" s="98">
        <f>M5813*'Emission factors'!$I$16</f>
        <v>946406.11377040495</v>
      </c>
      <c r="N5846" s="98">
        <f>N5813*'Emission factors'!$I$16</f>
        <v>973475.24480334553</v>
      </c>
      <c r="O5846" s="98">
        <f>O5813*'Emission factors'!$I$16</f>
        <v>1002057.7109816778</v>
      </c>
      <c r="P5846" s="98">
        <f>P5813*'Emission factors'!$I$16</f>
        <v>1047620.2066935092</v>
      </c>
      <c r="Q5846" s="98">
        <f>Q5813*'Emission factors'!$I$16</f>
        <v>1058635.9004453684</v>
      </c>
      <c r="R5846" s="98">
        <f>R5813*'Emission factors'!$I$16</f>
        <v>1038276.193229882</v>
      </c>
      <c r="S5846" s="98">
        <f>S5813*'Emission factors'!$I$16</f>
        <v>989219.42774513201</v>
      </c>
      <c r="T5846" s="98">
        <f>T5813*'Emission factors'!$I$16</f>
        <v>925336.93288003211</v>
      </c>
      <c r="U5846" s="98">
        <f>U5813*'Emission factors'!$I$16</f>
        <v>866829.82848503382</v>
      </c>
    </row>
    <row r="5847" spans="1:21" x14ac:dyDescent="0.25">
      <c r="A5847" s="92" t="s">
        <v>11</v>
      </c>
      <c r="B5847" s="92" t="s">
        <v>58</v>
      </c>
      <c r="C5847" s="92" t="s">
        <v>59</v>
      </c>
      <c r="D5847" s="92" t="s">
        <v>65</v>
      </c>
      <c r="E5847" s="92" t="s">
        <v>71</v>
      </c>
      <c r="G5847" s="92" t="s">
        <v>97</v>
      </c>
      <c r="H5847" s="92" t="s">
        <v>16</v>
      </c>
      <c r="I5847" s="92" t="s">
        <v>192</v>
      </c>
      <c r="J5847" s="92" t="s">
        <v>59</v>
      </c>
      <c r="L5847" s="107">
        <v>0</v>
      </c>
      <c r="M5847" s="107">
        <v>0</v>
      </c>
      <c r="N5847" s="107">
        <v>0</v>
      </c>
      <c r="O5847" s="107">
        <v>0</v>
      </c>
      <c r="P5847" s="107">
        <v>0</v>
      </c>
      <c r="Q5847" s="107">
        <v>0</v>
      </c>
      <c r="R5847" s="107">
        <v>0</v>
      </c>
      <c r="S5847" s="107">
        <v>0</v>
      </c>
      <c r="T5847" s="107">
        <v>0</v>
      </c>
      <c r="U5847" s="107">
        <v>0</v>
      </c>
    </row>
    <row r="5848" spans="1:21" x14ac:dyDescent="0.25">
      <c r="A5848" s="92" t="s">
        <v>11</v>
      </c>
      <c r="B5848" s="92" t="s">
        <v>58</v>
      </c>
      <c r="C5848" s="92" t="s">
        <v>59</v>
      </c>
      <c r="D5848" s="92" t="s">
        <v>65</v>
      </c>
      <c r="E5848" s="92" t="s">
        <v>71</v>
      </c>
      <c r="G5848" s="92" t="s">
        <v>97</v>
      </c>
      <c r="H5848" s="92" t="s">
        <v>16</v>
      </c>
      <c r="I5848" s="92" t="s">
        <v>191</v>
      </c>
      <c r="L5848" s="107">
        <v>0</v>
      </c>
      <c r="M5848" s="107">
        <v>0</v>
      </c>
      <c r="N5848" s="107">
        <v>0</v>
      </c>
      <c r="O5848" s="107">
        <v>0</v>
      </c>
      <c r="P5848" s="107">
        <v>0</v>
      </c>
      <c r="Q5848" s="107">
        <v>0</v>
      </c>
      <c r="R5848" s="107">
        <v>0</v>
      </c>
      <c r="S5848" s="107">
        <v>0</v>
      </c>
      <c r="T5848" s="107">
        <v>0</v>
      </c>
      <c r="U5848" s="107">
        <v>0</v>
      </c>
    </row>
    <row r="5849" spans="1:21" x14ac:dyDescent="0.25">
      <c r="A5849" s="92" t="s">
        <v>11</v>
      </c>
      <c r="B5849" s="92" t="s">
        <v>58</v>
      </c>
      <c r="C5849" s="92" t="s">
        <v>59</v>
      </c>
      <c r="D5849" s="92" t="s">
        <v>65</v>
      </c>
      <c r="E5849" s="92" t="s">
        <v>71</v>
      </c>
      <c r="G5849" s="92" t="s">
        <v>97</v>
      </c>
      <c r="H5849" s="92" t="s">
        <v>16</v>
      </c>
      <c r="I5849" s="92" t="s">
        <v>204</v>
      </c>
      <c r="L5849" s="107">
        <v>0</v>
      </c>
      <c r="M5849" s="107">
        <v>0</v>
      </c>
      <c r="N5849" s="107">
        <v>0</v>
      </c>
      <c r="O5849" s="107">
        <v>0</v>
      </c>
      <c r="P5849" s="107">
        <v>0</v>
      </c>
      <c r="Q5849" s="107">
        <v>0</v>
      </c>
      <c r="R5849" s="107">
        <v>0</v>
      </c>
      <c r="S5849" s="107">
        <v>0</v>
      </c>
      <c r="T5849" s="107">
        <v>0</v>
      </c>
      <c r="U5849" s="107">
        <v>0</v>
      </c>
    </row>
    <row r="5850" spans="1:21" x14ac:dyDescent="0.25">
      <c r="A5850" s="92" t="s">
        <v>11</v>
      </c>
      <c r="B5850" s="92" t="s">
        <v>58</v>
      </c>
      <c r="C5850" s="92" t="s">
        <v>59</v>
      </c>
      <c r="D5850" s="92" t="s">
        <v>65</v>
      </c>
      <c r="E5850" s="92" t="s">
        <v>71</v>
      </c>
      <c r="G5850" s="92" t="s">
        <v>97</v>
      </c>
      <c r="H5850" s="92" t="s">
        <v>16</v>
      </c>
      <c r="I5850" s="92" t="s">
        <v>201</v>
      </c>
      <c r="L5850" s="107">
        <v>0</v>
      </c>
      <c r="M5850" s="107">
        <v>0</v>
      </c>
      <c r="N5850" s="107">
        <v>0</v>
      </c>
      <c r="O5850" s="107">
        <v>0</v>
      </c>
      <c r="P5850" s="107">
        <v>0</v>
      </c>
      <c r="Q5850" s="107">
        <v>0</v>
      </c>
      <c r="R5850" s="107">
        <v>0</v>
      </c>
      <c r="S5850" s="107">
        <v>0</v>
      </c>
      <c r="T5850" s="107">
        <v>0</v>
      </c>
      <c r="U5850" s="107">
        <v>0</v>
      </c>
    </row>
    <row r="5851" spans="1:21" x14ac:dyDescent="0.25">
      <c r="A5851" s="92" t="s">
        <v>11</v>
      </c>
      <c r="B5851" s="92" t="s">
        <v>58</v>
      </c>
      <c r="C5851" s="92" t="s">
        <v>59</v>
      </c>
      <c r="D5851" s="92" t="s">
        <v>65</v>
      </c>
      <c r="E5851" s="92" t="s">
        <v>71</v>
      </c>
      <c r="G5851" s="92" t="s">
        <v>97</v>
      </c>
      <c r="H5851" s="92" t="s">
        <v>16</v>
      </c>
      <c r="I5851" s="92" t="s">
        <v>202</v>
      </c>
      <c r="L5851" s="107">
        <v>0</v>
      </c>
      <c r="M5851" s="107">
        <v>0</v>
      </c>
      <c r="N5851" s="107">
        <v>0</v>
      </c>
      <c r="O5851" s="107">
        <v>0</v>
      </c>
      <c r="P5851" s="107">
        <v>0</v>
      </c>
      <c r="Q5851" s="107">
        <v>0</v>
      </c>
      <c r="R5851" s="107">
        <v>0</v>
      </c>
      <c r="S5851" s="107">
        <v>0</v>
      </c>
      <c r="T5851" s="107">
        <v>0</v>
      </c>
      <c r="U5851" s="107">
        <v>0</v>
      </c>
    </row>
    <row r="5852" spans="1:21" x14ac:dyDescent="0.25">
      <c r="A5852" s="92" t="s">
        <v>11</v>
      </c>
      <c r="B5852" s="92" t="s">
        <v>58</v>
      </c>
      <c r="C5852" s="92" t="s">
        <v>59</v>
      </c>
      <c r="D5852" s="92" t="s">
        <v>65</v>
      </c>
      <c r="E5852" s="92" t="s">
        <v>71</v>
      </c>
      <c r="G5852" s="92" t="s">
        <v>97</v>
      </c>
      <c r="H5852" s="92" t="s">
        <v>16</v>
      </c>
      <c r="I5852" s="92" t="s">
        <v>203</v>
      </c>
      <c r="L5852" s="107">
        <v>0</v>
      </c>
      <c r="M5852" s="107">
        <v>0</v>
      </c>
      <c r="N5852" s="107">
        <v>0</v>
      </c>
      <c r="O5852" s="107">
        <v>0</v>
      </c>
      <c r="P5852" s="107">
        <v>0</v>
      </c>
      <c r="Q5852" s="107">
        <v>0</v>
      </c>
      <c r="R5852" s="107">
        <v>0</v>
      </c>
      <c r="S5852" s="107">
        <v>0</v>
      </c>
      <c r="T5852" s="107">
        <v>0</v>
      </c>
      <c r="U5852" s="107">
        <v>0</v>
      </c>
    </row>
    <row r="5853" spans="1:21" x14ac:dyDescent="0.25">
      <c r="A5853" s="92" t="s">
        <v>11</v>
      </c>
      <c r="B5853" s="92" t="s">
        <v>58</v>
      </c>
      <c r="C5853" s="92" t="s">
        <v>59</v>
      </c>
      <c r="D5853" s="92" t="s">
        <v>65</v>
      </c>
      <c r="E5853" s="92" t="s">
        <v>71</v>
      </c>
      <c r="G5853" s="92" t="s">
        <v>97</v>
      </c>
      <c r="H5853" s="92" t="s">
        <v>16</v>
      </c>
      <c r="I5853" s="92" t="s">
        <v>210</v>
      </c>
      <c r="L5853" s="107">
        <v>0</v>
      </c>
      <c r="M5853" s="107">
        <v>0</v>
      </c>
      <c r="N5853" s="107">
        <v>0</v>
      </c>
      <c r="O5853" s="107">
        <v>0</v>
      </c>
      <c r="P5853" s="107">
        <v>0</v>
      </c>
      <c r="Q5853" s="107">
        <v>0</v>
      </c>
      <c r="R5853" s="107">
        <v>0</v>
      </c>
      <c r="S5853" s="107">
        <v>0</v>
      </c>
      <c r="T5853" s="107">
        <v>0</v>
      </c>
      <c r="U5853" s="107">
        <v>0</v>
      </c>
    </row>
    <row r="5854" spans="1:21" x14ac:dyDescent="0.25">
      <c r="A5854" s="92" t="s">
        <v>11</v>
      </c>
      <c r="B5854" s="92" t="s">
        <v>58</v>
      </c>
      <c r="C5854" s="92" t="s">
        <v>59</v>
      </c>
      <c r="D5854" s="92" t="s">
        <v>65</v>
      </c>
      <c r="E5854" s="92" t="s">
        <v>71</v>
      </c>
      <c r="G5854" s="92" t="s">
        <v>97</v>
      </c>
      <c r="H5854" s="92" t="s">
        <v>16</v>
      </c>
      <c r="I5854" s="92" t="s">
        <v>200</v>
      </c>
      <c r="L5854" s="107">
        <v>0</v>
      </c>
      <c r="M5854" s="107">
        <v>0</v>
      </c>
      <c r="N5854" s="107">
        <v>0</v>
      </c>
      <c r="O5854" s="107">
        <v>0</v>
      </c>
      <c r="P5854" s="107">
        <v>0</v>
      </c>
      <c r="Q5854" s="107">
        <v>0</v>
      </c>
      <c r="R5854" s="107">
        <v>0</v>
      </c>
      <c r="S5854" s="107">
        <v>0</v>
      </c>
      <c r="T5854" s="107">
        <v>0</v>
      </c>
      <c r="U5854" s="107">
        <v>0</v>
      </c>
    </row>
    <row r="5855" spans="1:21" x14ac:dyDescent="0.25">
      <c r="A5855" s="92" t="s">
        <v>11</v>
      </c>
      <c r="B5855" s="92" t="s">
        <v>58</v>
      </c>
      <c r="C5855" s="92" t="s">
        <v>59</v>
      </c>
      <c r="D5855" s="92" t="s">
        <v>65</v>
      </c>
      <c r="E5855" s="92" t="s">
        <v>71</v>
      </c>
      <c r="G5855" s="92" t="s">
        <v>97</v>
      </c>
      <c r="H5855" s="92" t="s">
        <v>16</v>
      </c>
      <c r="I5855" s="92" t="s">
        <v>196</v>
      </c>
      <c r="L5855" s="107">
        <v>0</v>
      </c>
      <c r="M5855" s="107">
        <v>0</v>
      </c>
      <c r="N5855" s="107">
        <v>0</v>
      </c>
      <c r="O5855" s="107">
        <v>0</v>
      </c>
      <c r="P5855" s="107">
        <v>0</v>
      </c>
      <c r="Q5855" s="107">
        <v>0</v>
      </c>
      <c r="R5855" s="107">
        <v>0</v>
      </c>
      <c r="S5855" s="107">
        <v>0</v>
      </c>
      <c r="T5855" s="107">
        <v>0</v>
      </c>
      <c r="U5855" s="107">
        <v>0</v>
      </c>
    </row>
    <row r="5856" spans="1:21" x14ac:dyDescent="0.25">
      <c r="A5856" s="92" t="s">
        <v>11</v>
      </c>
      <c r="B5856" s="92" t="s">
        <v>58</v>
      </c>
      <c r="C5856" s="92" t="s">
        <v>59</v>
      </c>
      <c r="D5856" s="92" t="s">
        <v>65</v>
      </c>
      <c r="E5856" s="92" t="s">
        <v>71</v>
      </c>
      <c r="G5856" s="92" t="s">
        <v>97</v>
      </c>
      <c r="H5856" s="92" t="s">
        <v>16</v>
      </c>
      <c r="I5856" s="92" t="s">
        <v>195</v>
      </c>
      <c r="L5856" s="107">
        <v>0</v>
      </c>
      <c r="M5856" s="107">
        <v>0</v>
      </c>
      <c r="N5856" s="107">
        <v>0</v>
      </c>
      <c r="O5856" s="107">
        <v>0</v>
      </c>
      <c r="P5856" s="107">
        <v>0</v>
      </c>
      <c r="Q5856" s="107">
        <v>0</v>
      </c>
      <c r="R5856" s="107">
        <v>0</v>
      </c>
      <c r="S5856" s="107">
        <v>0</v>
      </c>
      <c r="T5856" s="107">
        <v>0</v>
      </c>
      <c r="U5856" s="107">
        <v>0</v>
      </c>
    </row>
    <row r="5857" spans="1:21" x14ac:dyDescent="0.25">
      <c r="A5857" s="92" t="s">
        <v>11</v>
      </c>
      <c r="B5857" s="92" t="s">
        <v>58</v>
      </c>
      <c r="C5857" s="92" t="s">
        <v>59</v>
      </c>
      <c r="D5857" s="92" t="s">
        <v>65</v>
      </c>
      <c r="E5857" s="92" t="s">
        <v>71</v>
      </c>
      <c r="G5857" s="92" t="s">
        <v>97</v>
      </c>
      <c r="H5857" s="92" t="s">
        <v>16</v>
      </c>
      <c r="I5857" s="92" t="s">
        <v>197</v>
      </c>
      <c r="L5857" s="107">
        <v>0</v>
      </c>
      <c r="M5857" s="107">
        <v>0</v>
      </c>
      <c r="N5857" s="107">
        <v>0</v>
      </c>
      <c r="O5857" s="107">
        <v>0</v>
      </c>
      <c r="P5857" s="107">
        <v>0</v>
      </c>
      <c r="Q5857" s="107">
        <v>0</v>
      </c>
      <c r="R5857" s="107">
        <v>0</v>
      </c>
      <c r="S5857" s="107">
        <v>0</v>
      </c>
      <c r="T5857" s="107">
        <v>0</v>
      </c>
      <c r="U5857" s="107">
        <v>0</v>
      </c>
    </row>
    <row r="5858" spans="1:21" x14ac:dyDescent="0.25">
      <c r="A5858" s="92" t="s">
        <v>11</v>
      </c>
      <c r="B5858" s="92" t="s">
        <v>58</v>
      </c>
      <c r="C5858" s="92" t="s">
        <v>59</v>
      </c>
      <c r="D5858" s="92" t="s">
        <v>65</v>
      </c>
      <c r="E5858" s="92" t="s">
        <v>71</v>
      </c>
      <c r="G5858" s="92" t="s">
        <v>97</v>
      </c>
      <c r="H5858" s="92" t="s">
        <v>31</v>
      </c>
      <c r="I5858" s="92" t="s">
        <v>192</v>
      </c>
      <c r="J5858" s="92" t="s">
        <v>59</v>
      </c>
      <c r="L5858" s="98">
        <f>'Activity data'!H1177*'Emission factors'!$B$62</f>
        <v>23432.732250000001</v>
      </c>
      <c r="M5858" s="98">
        <f>'Activity data'!I1177*'Emission factors'!$B$62</f>
        <v>24560.767499999998</v>
      </c>
      <c r="N5858" s="98">
        <f>'Activity data'!J1177*'Emission factors'!$B$62</f>
        <v>25432.794750000001</v>
      </c>
      <c r="O5858" s="98">
        <f>'Activity data'!K1177*'Emission factors'!$B$62</f>
        <v>25611.093655000001</v>
      </c>
      <c r="P5858" s="98">
        <f>'Activity data'!L1177*'Emission factors'!$B$62</f>
        <v>26565.976827499999</v>
      </c>
      <c r="Q5858" s="98">
        <f>'Activity data'!M1177*'Emission factors'!$B$62</f>
        <v>26763.609670000002</v>
      </c>
      <c r="R5858" s="98">
        <f>'Activity data'!N1177*'Emission factors'!$B$62</f>
        <v>28568.25273</v>
      </c>
      <c r="S5858" s="98">
        <f>'Activity data'!O1177*'Emission factors'!$B$62</f>
        <v>29023.813632500001</v>
      </c>
      <c r="T5858" s="98">
        <f>'Activity data'!P1177*'Emission factors'!$B$62</f>
        <v>28806.500175000001</v>
      </c>
      <c r="U5858" s="98">
        <f>'Activity data'!Q1177*'Emission factors'!$B$62</f>
        <v>29428.33294</v>
      </c>
    </row>
    <row r="5859" spans="1:21" x14ac:dyDescent="0.25">
      <c r="A5859" s="92" t="s">
        <v>11</v>
      </c>
      <c r="B5859" s="92" t="s">
        <v>58</v>
      </c>
      <c r="C5859" s="92" t="s">
        <v>59</v>
      </c>
      <c r="D5859" s="92" t="s">
        <v>65</v>
      </c>
      <c r="E5859" s="92" t="s">
        <v>71</v>
      </c>
      <c r="G5859" s="92" t="s">
        <v>97</v>
      </c>
      <c r="H5859" s="92" t="s">
        <v>31</v>
      </c>
      <c r="I5859" s="92" t="s">
        <v>191</v>
      </c>
      <c r="L5859" s="98">
        <f>'Activity data'!H1178*'Emission factors'!$B$62</f>
        <v>58.668500000000002</v>
      </c>
      <c r="M5859" s="98">
        <f>'Activity data'!I1178*'Emission factors'!$B$62</f>
        <v>72.002250000000004</v>
      </c>
      <c r="N5859" s="98">
        <f>'Activity data'!J1178*'Emission factors'!$B$62</f>
        <v>82.669250000000005</v>
      </c>
      <c r="O5859" s="98">
        <f>'Activity data'!K1178*'Emission factors'!$B$62</f>
        <v>93.336249999999993</v>
      </c>
      <c r="P5859" s="98">
        <f>'Activity data'!L1178*'Emission factors'!$B$62</f>
        <v>120.32375999999999</v>
      </c>
      <c r="Q5859" s="98">
        <f>'Activity data'!M1178*'Emission factors'!$B$62</f>
        <v>142.83112999999997</v>
      </c>
      <c r="R5859" s="98">
        <f>'Activity data'!N1178*'Emission factors'!$B$62</f>
        <v>146.27123749999998</v>
      </c>
      <c r="S5859" s="98">
        <f>'Activity data'!O1178*'Emission factors'!$B$62</f>
        <v>149.65801000000002</v>
      </c>
      <c r="T5859" s="98">
        <f>'Activity data'!P1178*'Emission factors'!$B$62</f>
        <v>185.97914500000002</v>
      </c>
      <c r="U5859" s="98">
        <f>'Activity data'!Q1178*'Emission factors'!$B$62</f>
        <v>204.85973499999997</v>
      </c>
    </row>
    <row r="5860" spans="1:21" x14ac:dyDescent="0.25">
      <c r="A5860" s="92" t="s">
        <v>11</v>
      </c>
      <c r="B5860" s="92" t="s">
        <v>58</v>
      </c>
      <c r="C5860" s="92" t="s">
        <v>59</v>
      </c>
      <c r="D5860" s="92" t="s">
        <v>65</v>
      </c>
      <c r="E5860" s="92" t="s">
        <v>71</v>
      </c>
      <c r="G5860" s="92" t="s">
        <v>97</v>
      </c>
      <c r="H5860" s="92" t="s">
        <v>31</v>
      </c>
      <c r="I5860" s="92" t="s">
        <v>204</v>
      </c>
      <c r="L5860" s="98">
        <f>'Activity data'!H1179*'Emission factors'!$B$62</f>
        <v>2498.7447499999998</v>
      </c>
      <c r="M5860" s="98">
        <f>'Activity data'!I1179*'Emission factors'!$B$62</f>
        <v>2573.4137500000002</v>
      </c>
      <c r="N5860" s="98">
        <f>'Activity data'!J1179*'Emission factors'!$B$62</f>
        <v>2666.75</v>
      </c>
      <c r="O5860" s="98">
        <f>'Activity data'!K1179*'Emission factors'!$B$62</f>
        <v>2386.74125</v>
      </c>
      <c r="P5860" s="98">
        <f>'Activity data'!L1179*'Emission factors'!$B$62</f>
        <v>2340.0997925000001</v>
      </c>
      <c r="Q5860" s="98">
        <f>'Activity data'!M1179*'Emission factors'!$B$62</f>
        <v>3660.3010475000005</v>
      </c>
      <c r="R5860" s="98">
        <f>'Activity data'!N1179*'Emission factors'!$B$62</f>
        <v>5478.5978675000006</v>
      </c>
      <c r="S5860" s="98">
        <f>'Activity data'!O1179*'Emission factors'!$B$62</f>
        <v>6554.6314924999997</v>
      </c>
      <c r="T5860" s="98">
        <f>'Activity data'!P1179*'Emission factors'!$B$62</f>
        <v>9240.5820924999989</v>
      </c>
      <c r="U5860" s="98">
        <f>'Activity data'!Q1179*'Emission factors'!$B$62</f>
        <v>11629.830087499999</v>
      </c>
    </row>
    <row r="5861" spans="1:21" x14ac:dyDescent="0.25">
      <c r="A5861" s="92" t="s">
        <v>11</v>
      </c>
      <c r="B5861" s="92" t="s">
        <v>58</v>
      </c>
      <c r="C5861" s="92" t="s">
        <v>59</v>
      </c>
      <c r="D5861" s="92" t="s">
        <v>65</v>
      </c>
      <c r="E5861" s="92" t="s">
        <v>71</v>
      </c>
      <c r="G5861" s="92" t="s">
        <v>97</v>
      </c>
      <c r="H5861" s="92" t="s">
        <v>31</v>
      </c>
      <c r="I5861" s="92" t="s">
        <v>201</v>
      </c>
      <c r="L5861" s="98">
        <f>'Activity data'!H1180*'Emission factors'!$B$62</f>
        <v>41488.18854097899</v>
      </c>
      <c r="M5861" s="98">
        <f>'Activity data'!I1180*'Emission factors'!$B$62</f>
        <v>37612.69892774817</v>
      </c>
      <c r="N5861" s="98">
        <f>'Activity data'!J1180*'Emission factors'!$B$62</f>
        <v>33314.165378286438</v>
      </c>
      <c r="O5861" s="98">
        <f>'Activity data'!K1180*'Emission factors'!$B$62</f>
        <v>29662.893871926655</v>
      </c>
      <c r="P5861" s="98">
        <f>'Activity data'!L1180*'Emission factors'!$B$62</f>
        <v>27440.802878843922</v>
      </c>
      <c r="Q5861" s="98">
        <f>'Activity data'!M1180*'Emission factors'!$B$62</f>
        <v>25566.68962357963</v>
      </c>
      <c r="R5861" s="98">
        <f>'Activity data'!N1180*'Emission factors'!$B$62</f>
        <v>23935.974488888973</v>
      </c>
      <c r="S5861" s="98">
        <f>'Activity data'!O1180*'Emission factors'!$B$62</f>
        <v>22762.337340665268</v>
      </c>
      <c r="T5861" s="98">
        <f>'Activity data'!P1180*'Emission factors'!$B$62</f>
        <v>19198.759417971021</v>
      </c>
      <c r="U5861" s="98">
        <f>'Activity data'!Q1180*'Emission factors'!$B$62</f>
        <v>16628.56340347357</v>
      </c>
    </row>
    <row r="5862" spans="1:21" x14ac:dyDescent="0.25">
      <c r="A5862" s="92" t="s">
        <v>11</v>
      </c>
      <c r="B5862" s="92" t="s">
        <v>58</v>
      </c>
      <c r="C5862" s="92" t="s">
        <v>59</v>
      </c>
      <c r="D5862" s="92" t="s">
        <v>65</v>
      </c>
      <c r="E5862" s="92" t="s">
        <v>71</v>
      </c>
      <c r="G5862" s="92" t="s">
        <v>97</v>
      </c>
      <c r="H5862" s="92" t="s">
        <v>31</v>
      </c>
      <c r="I5862" s="92" t="s">
        <v>202</v>
      </c>
      <c r="L5862" s="98">
        <f>'Activity data'!H1181*'Emission factors'!$B$62</f>
        <v>8681.016900437764</v>
      </c>
      <c r="M5862" s="98">
        <f>'Activity data'!I1181*'Emission factors'!$B$62</f>
        <v>11276.041583130596</v>
      </c>
      <c r="N5862" s="98">
        <f>'Activity data'!J1181*'Emission factors'!$B$62</f>
        <v>12243.795594217549</v>
      </c>
      <c r="O5862" s="98">
        <f>'Activity data'!K1181*'Emission factors'!$B$62</f>
        <v>12986.836700033249</v>
      </c>
      <c r="P5862" s="98">
        <f>'Activity data'!L1181*'Emission factors'!$B$62</f>
        <v>13409.907310291279</v>
      </c>
      <c r="Q5862" s="98">
        <f>'Activity data'!M1181*'Emission factors'!$B$62</f>
        <v>13314.078549714015</v>
      </c>
      <c r="R5862" s="98">
        <f>'Activity data'!N1181*'Emission factors'!$B$62</f>
        <v>14362.652558515572</v>
      </c>
      <c r="S5862" s="98">
        <f>'Activity data'!O1181*'Emission factors'!$B$62</f>
        <v>13917.608544509098</v>
      </c>
      <c r="T5862" s="98">
        <f>'Activity data'!P1181*'Emission factors'!$B$62</f>
        <v>14245.488971663033</v>
      </c>
      <c r="U5862" s="98">
        <f>'Activity data'!Q1181*'Emission factors'!$B$62</f>
        <v>13259.33085579788</v>
      </c>
    </row>
    <row r="5863" spans="1:21" x14ac:dyDescent="0.25">
      <c r="A5863" s="92" t="s">
        <v>11</v>
      </c>
      <c r="B5863" s="92" t="s">
        <v>58</v>
      </c>
      <c r="C5863" s="92" t="s">
        <v>59</v>
      </c>
      <c r="D5863" s="92" t="s">
        <v>65</v>
      </c>
      <c r="E5863" s="92" t="s">
        <v>71</v>
      </c>
      <c r="G5863" s="92" t="s">
        <v>97</v>
      </c>
      <c r="H5863" s="92" t="s">
        <v>31</v>
      </c>
      <c r="I5863" s="92" t="s">
        <v>203</v>
      </c>
      <c r="L5863" s="98">
        <f>'Activity data'!H1182*'Emission factors'!$B$62</f>
        <v>28080.291766977738</v>
      </c>
      <c r="M5863" s="98">
        <f>'Activity data'!I1182*'Emission factors'!$B$62</f>
        <v>25674.585968981097</v>
      </c>
      <c r="N5863" s="98">
        <f>'Activity data'!J1182*'Emission factors'!$B$62</f>
        <v>25589.653415284727</v>
      </c>
      <c r="O5863" s="98">
        <f>'Activity data'!K1182*'Emission factors'!$B$62</f>
        <v>25228.712105087208</v>
      </c>
      <c r="P5863" s="98">
        <f>'Activity data'!L1182*'Emission factors'!$B$62</f>
        <v>141421.29696956577</v>
      </c>
      <c r="Q5863" s="98">
        <f>'Activity data'!M1182*'Emission factors'!$B$62</f>
        <v>223797.32893874441</v>
      </c>
      <c r="R5863" s="98">
        <f>'Activity data'!N1182*'Emission factors'!$B$62</f>
        <v>198241.28701288279</v>
      </c>
      <c r="S5863" s="98">
        <f>'Activity data'!O1182*'Emission factors'!$B$62</f>
        <v>154327.69507989168</v>
      </c>
      <c r="T5863" s="98">
        <f>'Activity data'!P1182*'Emission factors'!$B$62</f>
        <v>113810.40667944415</v>
      </c>
      <c r="U5863" s="98">
        <f>'Activity data'!Q1182*'Emission factors'!$B$62</f>
        <v>68532.848327075553</v>
      </c>
    </row>
    <row r="5864" spans="1:21" x14ac:dyDescent="0.25">
      <c r="A5864" s="92" t="s">
        <v>11</v>
      </c>
      <c r="B5864" s="92" t="s">
        <v>58</v>
      </c>
      <c r="C5864" s="92" t="s">
        <v>59</v>
      </c>
      <c r="D5864" s="92" t="s">
        <v>65</v>
      </c>
      <c r="E5864" s="92" t="s">
        <v>71</v>
      </c>
      <c r="G5864" s="92" t="s">
        <v>97</v>
      </c>
      <c r="H5864" s="92" t="s">
        <v>31</v>
      </c>
      <c r="I5864" s="92" t="s">
        <v>210</v>
      </c>
      <c r="L5864" s="98">
        <f>'Activity data'!H1183*'Emission factors'!$B$62</f>
        <v>5162.8279999999995</v>
      </c>
      <c r="M5864" s="98">
        <f>'Activity data'!I1183*'Emission factors'!$B$62</f>
        <v>5440.17</v>
      </c>
      <c r="N5864" s="98">
        <f>'Activity data'!J1183*'Emission factors'!$B$62</f>
        <v>5658.8434999999999</v>
      </c>
      <c r="O5864" s="98">
        <f>'Activity data'!K1183*'Emission factors'!$B$62</f>
        <v>5848.1827499999999</v>
      </c>
      <c r="P5864" s="98">
        <f>'Activity data'!L1183*'Emission factors'!$B$62</f>
        <v>5984.9336899999989</v>
      </c>
      <c r="Q5864" s="98">
        <f>'Activity data'!M1183*'Emission factors'!$B$62</f>
        <v>6382.5994499999988</v>
      </c>
      <c r="R5864" s="98">
        <f>'Activity data'!N1183*'Emission factors'!$B$62</f>
        <v>6777.7584649999999</v>
      </c>
      <c r="S5864" s="98">
        <f>'Activity data'!O1183*'Emission factors'!$B$62</f>
        <v>6890.7219949999999</v>
      </c>
      <c r="T5864" s="98">
        <f>'Activity data'!P1183*'Emission factors'!$B$62</f>
        <v>8252.0978699999996</v>
      </c>
      <c r="U5864" s="98">
        <f>'Activity data'!Q1183*'Emission factors'!$B$62</f>
        <v>11295.179630000001</v>
      </c>
    </row>
    <row r="5865" spans="1:21" x14ac:dyDescent="0.25">
      <c r="A5865" s="92" t="s">
        <v>11</v>
      </c>
      <c r="B5865" s="92" t="s">
        <v>58</v>
      </c>
      <c r="C5865" s="92" t="s">
        <v>59</v>
      </c>
      <c r="D5865" s="92" t="s">
        <v>65</v>
      </c>
      <c r="E5865" s="92" t="s">
        <v>71</v>
      </c>
      <c r="G5865" s="92" t="s">
        <v>97</v>
      </c>
      <c r="H5865" s="92" t="s">
        <v>31</v>
      </c>
      <c r="I5865" s="92" t="s">
        <v>200</v>
      </c>
      <c r="L5865" s="98">
        <f>'Activity data'!H1184*'Emission factors'!$B$62</f>
        <v>0</v>
      </c>
      <c r="M5865" s="98">
        <f>'Activity data'!I1184*'Emission factors'!$B$62</f>
        <v>0</v>
      </c>
      <c r="N5865" s="98">
        <f>'Activity data'!J1184*'Emission factors'!$B$62</f>
        <v>8.0002499999999994</v>
      </c>
      <c r="O5865" s="98">
        <f>'Activity data'!K1184*'Emission factors'!$B$62</f>
        <v>26.6675</v>
      </c>
      <c r="P5865" s="98">
        <f>'Activity data'!L1184*'Emission factors'!$B$62</f>
        <v>75.20235000000001</v>
      </c>
      <c r="Q5865" s="98">
        <f>'Activity data'!M1184*'Emission factors'!$B$62</f>
        <v>312.809775</v>
      </c>
      <c r="R5865" s="98">
        <f>'Activity data'!N1184*'Emission factors'!$B$62</f>
        <v>647.22022499999991</v>
      </c>
      <c r="S5865" s="98">
        <f>'Activity data'!O1184*'Emission factors'!$B$62</f>
        <v>951.49639999999999</v>
      </c>
      <c r="T5865" s="98">
        <f>'Activity data'!P1184*'Emission factors'!$B$62</f>
        <v>1384.0432499999999</v>
      </c>
      <c r="U5865" s="98">
        <f>'Activity data'!Q1184*'Emission factors'!$B$62</f>
        <v>2003.2626</v>
      </c>
    </row>
    <row r="5866" spans="1:21" x14ac:dyDescent="0.25">
      <c r="A5866" s="92" t="s">
        <v>11</v>
      </c>
      <c r="B5866" s="92" t="s">
        <v>58</v>
      </c>
      <c r="C5866" s="92" t="s">
        <v>59</v>
      </c>
      <c r="D5866" s="92" t="s">
        <v>65</v>
      </c>
      <c r="E5866" s="92" t="s">
        <v>71</v>
      </c>
      <c r="G5866" s="92" t="s">
        <v>97</v>
      </c>
      <c r="H5866" s="92" t="s">
        <v>31</v>
      </c>
      <c r="I5866" s="92" t="s">
        <v>196</v>
      </c>
      <c r="L5866" s="98">
        <f>'Activity data'!H1185*'Emission factors'!$B$62</f>
        <v>0</v>
      </c>
      <c r="M5866" s="98">
        <f>'Activity data'!I1185*'Emission factors'!$B$62</f>
        <v>0</v>
      </c>
      <c r="N5866" s="98">
        <f>'Activity data'!J1185*'Emission factors'!$B$62</f>
        <v>0</v>
      </c>
      <c r="O5866" s="98">
        <f>'Activity data'!K1185*'Emission factors'!$B$62</f>
        <v>0</v>
      </c>
      <c r="P5866" s="98">
        <f>'Activity data'!L1185*'Emission factors'!$B$62</f>
        <v>0</v>
      </c>
      <c r="Q5866" s="98">
        <f>'Activity data'!M1185*'Emission factors'!$B$62</f>
        <v>0</v>
      </c>
      <c r="R5866" s="98">
        <f>'Activity data'!N1185*'Emission factors'!$B$62</f>
        <v>5.0401575000000003</v>
      </c>
      <c r="S5866" s="98">
        <f>'Activity data'!O1185*'Emission factors'!$B$62</f>
        <v>10.800337499999999</v>
      </c>
      <c r="T5866" s="98">
        <f>'Activity data'!P1185*'Emission factors'!$B$62</f>
        <v>15.600487499999998</v>
      </c>
      <c r="U5866" s="98">
        <f>'Activity data'!Q1185*'Emission factors'!$B$62</f>
        <v>10.506995000000002</v>
      </c>
    </row>
    <row r="5867" spans="1:21" x14ac:dyDescent="0.25">
      <c r="A5867" s="92" t="s">
        <v>11</v>
      </c>
      <c r="B5867" s="92" t="s">
        <v>58</v>
      </c>
      <c r="C5867" s="92" t="s">
        <v>59</v>
      </c>
      <c r="D5867" s="92" t="s">
        <v>65</v>
      </c>
      <c r="E5867" s="92" t="s">
        <v>71</v>
      </c>
      <c r="G5867" s="92" t="s">
        <v>97</v>
      </c>
      <c r="H5867" s="92" t="s">
        <v>31</v>
      </c>
      <c r="I5867" s="92" t="s">
        <v>195</v>
      </c>
      <c r="L5867" s="98">
        <f>'Activity data'!H1186*'Emission factors'!$B$62</f>
        <v>0</v>
      </c>
      <c r="M5867" s="98">
        <f>'Activity data'!I1186*'Emission factors'!$B$62</f>
        <v>0</v>
      </c>
      <c r="N5867" s="98">
        <f>'Activity data'!J1186*'Emission factors'!$B$62</f>
        <v>0</v>
      </c>
      <c r="O5867" s="98">
        <f>'Activity data'!K1186*'Emission factors'!$B$62</f>
        <v>0</v>
      </c>
      <c r="P5867" s="98">
        <f>'Activity data'!L1186*'Emission factors'!$B$62</f>
        <v>0</v>
      </c>
      <c r="Q5867" s="98">
        <f>'Activity data'!M1186*'Emission factors'!$B$62</f>
        <v>0</v>
      </c>
      <c r="R5867" s="98">
        <f>'Activity data'!N1186*'Emission factors'!$B$62</f>
        <v>28.480889999999999</v>
      </c>
      <c r="S5867" s="98">
        <f>'Activity data'!O1186*'Emission factors'!$B$62</f>
        <v>33.094367500000004</v>
      </c>
      <c r="T5867" s="98">
        <f>'Activity data'!P1186*'Emission factors'!$B$62</f>
        <v>34.907757500000002</v>
      </c>
      <c r="U5867" s="98">
        <f>'Activity data'!Q1186*'Emission factors'!$B$62</f>
        <v>28.854234999999999</v>
      </c>
    </row>
    <row r="5868" spans="1:21" x14ac:dyDescent="0.25">
      <c r="A5868" s="92" t="s">
        <v>11</v>
      </c>
      <c r="B5868" s="92" t="s">
        <v>58</v>
      </c>
      <c r="C5868" s="92" t="s">
        <v>59</v>
      </c>
      <c r="D5868" s="92" t="s">
        <v>65</v>
      </c>
      <c r="E5868" s="92" t="s">
        <v>71</v>
      </c>
      <c r="G5868" s="92" t="s">
        <v>97</v>
      </c>
      <c r="H5868" s="92" t="s">
        <v>31</v>
      </c>
      <c r="I5868" s="92" t="s">
        <v>197</v>
      </c>
      <c r="L5868" s="98">
        <f>'Activity data'!H1187*'Emission factors'!$B$62</f>
        <v>223266.59154160554</v>
      </c>
      <c r="M5868" s="98">
        <f>'Activity data'!I1187*'Emission factors'!$B$62</f>
        <v>222659.53681365325</v>
      </c>
      <c r="N5868" s="98">
        <f>'Activity data'!J1187*'Emission factors'!$B$62</f>
        <v>228955.17754338231</v>
      </c>
      <c r="O5868" s="98">
        <f>'Activity data'!K1187*'Emission factors'!$B$62</f>
        <v>236075.32768365555</v>
      </c>
      <c r="P5868" s="98">
        <f>'Activity data'!L1187*'Emission factors'!$B$62</f>
        <v>239478.70285734656</v>
      </c>
      <c r="Q5868" s="98">
        <f>'Activity data'!M1187*'Emission factors'!$B$62</f>
        <v>234139.29666562684</v>
      </c>
      <c r="R5868" s="98">
        <f>'Activity data'!N1187*'Emission factors'!$B$62</f>
        <v>230225.7819948142</v>
      </c>
      <c r="S5868" s="98">
        <f>'Activity data'!O1187*'Emission factors'!$B$62</f>
        <v>224287.22115633791</v>
      </c>
      <c r="T5868" s="98">
        <f>'Activity data'!P1187*'Emission factors'!$B$62</f>
        <v>217247.55194888264</v>
      </c>
      <c r="U5868" s="98">
        <f>'Activity data'!Q1187*'Emission factors'!$B$62</f>
        <v>209580.79143958213</v>
      </c>
    </row>
    <row r="5869" spans="1:21" x14ac:dyDescent="0.25">
      <c r="A5869" s="92" t="s">
        <v>11</v>
      </c>
      <c r="B5869" s="92" t="s">
        <v>58</v>
      </c>
      <c r="C5869" s="92" t="s">
        <v>59</v>
      </c>
      <c r="D5869" s="92" t="s">
        <v>65</v>
      </c>
      <c r="E5869" s="92" t="s">
        <v>71</v>
      </c>
      <c r="G5869" s="92" t="s">
        <v>97</v>
      </c>
      <c r="H5869" s="92" t="s">
        <v>74</v>
      </c>
      <c r="I5869" s="92" t="s">
        <v>192</v>
      </c>
      <c r="J5869" s="92" t="s">
        <v>59</v>
      </c>
      <c r="L5869" s="107">
        <v>0</v>
      </c>
      <c r="M5869" s="107">
        <v>0</v>
      </c>
      <c r="N5869" s="107">
        <v>0</v>
      </c>
      <c r="O5869" s="107">
        <v>0</v>
      </c>
      <c r="P5869" s="107">
        <v>0</v>
      </c>
      <c r="Q5869" s="107">
        <v>0</v>
      </c>
      <c r="R5869" s="107">
        <v>0</v>
      </c>
      <c r="S5869" s="107">
        <v>0</v>
      </c>
      <c r="T5869" s="107">
        <v>0</v>
      </c>
      <c r="U5869" s="107">
        <v>0</v>
      </c>
    </row>
    <row r="5870" spans="1:21" x14ac:dyDescent="0.25">
      <c r="A5870" s="92" t="s">
        <v>11</v>
      </c>
      <c r="B5870" s="92" t="s">
        <v>58</v>
      </c>
      <c r="C5870" s="92" t="s">
        <v>59</v>
      </c>
      <c r="D5870" s="92" t="s">
        <v>65</v>
      </c>
      <c r="E5870" s="92" t="s">
        <v>71</v>
      </c>
      <c r="G5870" s="92" t="s">
        <v>97</v>
      </c>
      <c r="H5870" s="92" t="s">
        <v>74</v>
      </c>
      <c r="I5870" s="92" t="s">
        <v>191</v>
      </c>
      <c r="L5870" s="107">
        <v>0</v>
      </c>
      <c r="M5870" s="107">
        <v>0</v>
      </c>
      <c r="N5870" s="107">
        <v>0</v>
      </c>
      <c r="O5870" s="107">
        <v>0</v>
      </c>
      <c r="P5870" s="107">
        <v>0</v>
      </c>
      <c r="Q5870" s="107">
        <v>0</v>
      </c>
      <c r="R5870" s="107">
        <v>0</v>
      </c>
      <c r="S5870" s="107">
        <v>0</v>
      </c>
      <c r="T5870" s="107">
        <v>0</v>
      </c>
      <c r="U5870" s="107">
        <v>0</v>
      </c>
    </row>
    <row r="5871" spans="1:21" x14ac:dyDescent="0.25">
      <c r="A5871" s="92" t="s">
        <v>11</v>
      </c>
      <c r="B5871" s="92" t="s">
        <v>58</v>
      </c>
      <c r="C5871" s="92" t="s">
        <v>59</v>
      </c>
      <c r="D5871" s="92" t="s">
        <v>65</v>
      </c>
      <c r="E5871" s="92" t="s">
        <v>71</v>
      </c>
      <c r="G5871" s="92" t="s">
        <v>97</v>
      </c>
      <c r="H5871" s="92" t="s">
        <v>74</v>
      </c>
      <c r="I5871" s="92" t="s">
        <v>204</v>
      </c>
      <c r="L5871" s="107">
        <v>0</v>
      </c>
      <c r="M5871" s="107">
        <v>0</v>
      </c>
      <c r="N5871" s="107">
        <v>0</v>
      </c>
      <c r="O5871" s="107">
        <v>0</v>
      </c>
      <c r="P5871" s="107">
        <v>0</v>
      </c>
      <c r="Q5871" s="107">
        <v>0</v>
      </c>
      <c r="R5871" s="107">
        <v>0</v>
      </c>
      <c r="S5871" s="107">
        <v>0</v>
      </c>
      <c r="T5871" s="107">
        <v>0</v>
      </c>
      <c r="U5871" s="107">
        <v>0</v>
      </c>
    </row>
    <row r="5872" spans="1:21" x14ac:dyDescent="0.25">
      <c r="A5872" s="92" t="s">
        <v>11</v>
      </c>
      <c r="B5872" s="92" t="s">
        <v>58</v>
      </c>
      <c r="C5872" s="92" t="s">
        <v>59</v>
      </c>
      <c r="D5872" s="92" t="s">
        <v>65</v>
      </c>
      <c r="E5872" s="92" t="s">
        <v>71</v>
      </c>
      <c r="G5872" s="92" t="s">
        <v>97</v>
      </c>
      <c r="H5872" s="92" t="s">
        <v>74</v>
      </c>
      <c r="I5872" s="92" t="s">
        <v>201</v>
      </c>
      <c r="L5872" s="107">
        <v>0</v>
      </c>
      <c r="M5872" s="107">
        <v>0</v>
      </c>
      <c r="N5872" s="107">
        <v>0</v>
      </c>
      <c r="O5872" s="107">
        <v>0</v>
      </c>
      <c r="P5872" s="107">
        <v>0</v>
      </c>
      <c r="Q5872" s="107">
        <v>0</v>
      </c>
      <c r="R5872" s="107">
        <v>0</v>
      </c>
      <c r="S5872" s="107">
        <v>0</v>
      </c>
      <c r="T5872" s="107">
        <v>0</v>
      </c>
      <c r="U5872" s="107">
        <v>0</v>
      </c>
    </row>
    <row r="5873" spans="1:21" x14ac:dyDescent="0.25">
      <c r="A5873" s="92" t="s">
        <v>11</v>
      </c>
      <c r="B5873" s="92" t="s">
        <v>58</v>
      </c>
      <c r="C5873" s="92" t="s">
        <v>59</v>
      </c>
      <c r="D5873" s="92" t="s">
        <v>65</v>
      </c>
      <c r="E5873" s="92" t="s">
        <v>71</v>
      </c>
      <c r="G5873" s="92" t="s">
        <v>97</v>
      </c>
      <c r="H5873" s="92" t="s">
        <v>74</v>
      </c>
      <c r="I5873" s="92" t="s">
        <v>202</v>
      </c>
      <c r="L5873" s="107">
        <v>0</v>
      </c>
      <c r="M5873" s="107">
        <v>0</v>
      </c>
      <c r="N5873" s="107">
        <v>0</v>
      </c>
      <c r="O5873" s="107">
        <v>0</v>
      </c>
      <c r="P5873" s="107">
        <v>0</v>
      </c>
      <c r="Q5873" s="107">
        <v>0</v>
      </c>
      <c r="R5873" s="107">
        <v>0</v>
      </c>
      <c r="S5873" s="107">
        <v>0</v>
      </c>
      <c r="T5873" s="107">
        <v>0</v>
      </c>
      <c r="U5873" s="107">
        <v>0</v>
      </c>
    </row>
    <row r="5874" spans="1:21" x14ac:dyDescent="0.25">
      <c r="A5874" s="92" t="s">
        <v>11</v>
      </c>
      <c r="B5874" s="92" t="s">
        <v>58</v>
      </c>
      <c r="C5874" s="92" t="s">
        <v>59</v>
      </c>
      <c r="D5874" s="92" t="s">
        <v>65</v>
      </c>
      <c r="E5874" s="92" t="s">
        <v>71</v>
      </c>
      <c r="G5874" s="92" t="s">
        <v>97</v>
      </c>
      <c r="H5874" s="92" t="s">
        <v>74</v>
      </c>
      <c r="I5874" s="92" t="s">
        <v>203</v>
      </c>
      <c r="L5874" s="107">
        <v>0</v>
      </c>
      <c r="M5874" s="107">
        <v>0</v>
      </c>
      <c r="N5874" s="107">
        <v>0</v>
      </c>
      <c r="O5874" s="107">
        <v>0</v>
      </c>
      <c r="P5874" s="107">
        <v>0</v>
      </c>
      <c r="Q5874" s="107">
        <v>0</v>
      </c>
      <c r="R5874" s="107">
        <v>0</v>
      </c>
      <c r="S5874" s="107">
        <v>0</v>
      </c>
      <c r="T5874" s="107">
        <v>0</v>
      </c>
      <c r="U5874" s="107">
        <v>0</v>
      </c>
    </row>
    <row r="5875" spans="1:21" x14ac:dyDescent="0.25">
      <c r="A5875" s="92" t="s">
        <v>11</v>
      </c>
      <c r="B5875" s="92" t="s">
        <v>58</v>
      </c>
      <c r="C5875" s="92" t="s">
        <v>59</v>
      </c>
      <c r="D5875" s="92" t="s">
        <v>65</v>
      </c>
      <c r="E5875" s="92" t="s">
        <v>71</v>
      </c>
      <c r="G5875" s="92" t="s">
        <v>97</v>
      </c>
      <c r="H5875" s="92" t="s">
        <v>74</v>
      </c>
      <c r="I5875" s="92" t="s">
        <v>210</v>
      </c>
      <c r="L5875" s="107">
        <v>0</v>
      </c>
      <c r="M5875" s="107">
        <v>0</v>
      </c>
      <c r="N5875" s="107">
        <v>0</v>
      </c>
      <c r="O5875" s="107">
        <v>0</v>
      </c>
      <c r="P5875" s="107">
        <v>0</v>
      </c>
      <c r="Q5875" s="107">
        <v>0</v>
      </c>
      <c r="R5875" s="107">
        <v>0</v>
      </c>
      <c r="S5875" s="107">
        <v>0</v>
      </c>
      <c r="T5875" s="107">
        <v>0</v>
      </c>
      <c r="U5875" s="107">
        <v>0</v>
      </c>
    </row>
    <row r="5876" spans="1:21" x14ac:dyDescent="0.25">
      <c r="A5876" s="92" t="s">
        <v>11</v>
      </c>
      <c r="B5876" s="92" t="s">
        <v>58</v>
      </c>
      <c r="C5876" s="92" t="s">
        <v>59</v>
      </c>
      <c r="D5876" s="92" t="s">
        <v>65</v>
      </c>
      <c r="E5876" s="92" t="s">
        <v>71</v>
      </c>
      <c r="G5876" s="92" t="s">
        <v>97</v>
      </c>
      <c r="H5876" s="92" t="s">
        <v>74</v>
      </c>
      <c r="I5876" s="92" t="s">
        <v>200</v>
      </c>
      <c r="L5876" s="107">
        <v>0</v>
      </c>
      <c r="M5876" s="107">
        <v>0</v>
      </c>
      <c r="N5876" s="107">
        <v>0</v>
      </c>
      <c r="O5876" s="107">
        <v>0</v>
      </c>
      <c r="P5876" s="107">
        <v>0</v>
      </c>
      <c r="Q5876" s="107">
        <v>0</v>
      </c>
      <c r="R5876" s="107">
        <v>0</v>
      </c>
      <c r="S5876" s="107">
        <v>0</v>
      </c>
      <c r="T5876" s="107">
        <v>0</v>
      </c>
      <c r="U5876" s="107">
        <v>0</v>
      </c>
    </row>
    <row r="5877" spans="1:21" x14ac:dyDescent="0.25">
      <c r="A5877" s="92" t="s">
        <v>11</v>
      </c>
      <c r="B5877" s="92" t="s">
        <v>58</v>
      </c>
      <c r="C5877" s="92" t="s">
        <v>59</v>
      </c>
      <c r="D5877" s="92" t="s">
        <v>65</v>
      </c>
      <c r="E5877" s="92" t="s">
        <v>71</v>
      </c>
      <c r="G5877" s="92" t="s">
        <v>97</v>
      </c>
      <c r="H5877" s="92" t="s">
        <v>74</v>
      </c>
      <c r="I5877" s="92" t="s">
        <v>196</v>
      </c>
      <c r="L5877" s="107">
        <v>0</v>
      </c>
      <c r="M5877" s="107">
        <v>0</v>
      </c>
      <c r="N5877" s="107">
        <v>0</v>
      </c>
      <c r="O5877" s="107">
        <v>0</v>
      </c>
      <c r="P5877" s="107">
        <v>0</v>
      </c>
      <c r="Q5877" s="107">
        <v>0</v>
      </c>
      <c r="R5877" s="107">
        <v>0</v>
      </c>
      <c r="S5877" s="107">
        <v>0</v>
      </c>
      <c r="T5877" s="107">
        <v>0</v>
      </c>
      <c r="U5877" s="107">
        <v>0</v>
      </c>
    </row>
    <row r="5878" spans="1:21" x14ac:dyDescent="0.25">
      <c r="A5878" s="92" t="s">
        <v>11</v>
      </c>
      <c r="B5878" s="92" t="s">
        <v>58</v>
      </c>
      <c r="C5878" s="92" t="s">
        <v>59</v>
      </c>
      <c r="D5878" s="92" t="s">
        <v>65</v>
      </c>
      <c r="E5878" s="92" t="s">
        <v>71</v>
      </c>
      <c r="G5878" s="92" t="s">
        <v>97</v>
      </c>
      <c r="H5878" s="92" t="s">
        <v>74</v>
      </c>
      <c r="I5878" s="92" t="s">
        <v>195</v>
      </c>
      <c r="L5878" s="107">
        <v>0</v>
      </c>
      <c r="M5878" s="107">
        <v>0</v>
      </c>
      <c r="N5878" s="107">
        <v>0</v>
      </c>
      <c r="O5878" s="107">
        <v>0</v>
      </c>
      <c r="P5878" s="107">
        <v>0</v>
      </c>
      <c r="Q5878" s="107">
        <v>0</v>
      </c>
      <c r="R5878" s="107">
        <v>0</v>
      </c>
      <c r="S5878" s="107">
        <v>0</v>
      </c>
      <c r="T5878" s="107">
        <v>0</v>
      </c>
      <c r="U5878" s="107">
        <v>0</v>
      </c>
    </row>
    <row r="5879" spans="1:21" x14ac:dyDescent="0.25">
      <c r="A5879" s="92" t="s">
        <v>11</v>
      </c>
      <c r="B5879" s="92" t="s">
        <v>58</v>
      </c>
      <c r="C5879" s="92" t="s">
        <v>59</v>
      </c>
      <c r="D5879" s="92" t="s">
        <v>65</v>
      </c>
      <c r="E5879" s="92" t="s">
        <v>71</v>
      </c>
      <c r="G5879" s="92" t="s">
        <v>97</v>
      </c>
      <c r="H5879" s="92" t="s">
        <v>74</v>
      </c>
      <c r="I5879" s="92" t="s">
        <v>197</v>
      </c>
      <c r="L5879" s="107">
        <v>0</v>
      </c>
      <c r="M5879" s="107">
        <v>0</v>
      </c>
      <c r="N5879" s="107">
        <v>0</v>
      </c>
      <c r="O5879" s="107">
        <v>0</v>
      </c>
      <c r="P5879" s="107">
        <v>0</v>
      </c>
      <c r="Q5879" s="107">
        <v>0</v>
      </c>
      <c r="R5879" s="107">
        <v>0</v>
      </c>
      <c r="S5879" s="107">
        <v>0</v>
      </c>
      <c r="T5879" s="107">
        <v>0</v>
      </c>
      <c r="U5879" s="107">
        <v>0</v>
      </c>
    </row>
    <row r="5880" spans="1:21" x14ac:dyDescent="0.25">
      <c r="A5880" s="92" t="s">
        <v>11</v>
      </c>
      <c r="B5880" s="92" t="s">
        <v>58</v>
      </c>
      <c r="C5880" s="92" t="s">
        <v>59</v>
      </c>
      <c r="D5880" s="92" t="s">
        <v>65</v>
      </c>
      <c r="E5880" s="92" t="s">
        <v>71</v>
      </c>
      <c r="G5880" s="92" t="s">
        <v>97</v>
      </c>
      <c r="H5880" s="92" t="s">
        <v>94</v>
      </c>
      <c r="I5880" s="92" t="s">
        <v>192</v>
      </c>
      <c r="J5880" s="92" t="s">
        <v>59</v>
      </c>
      <c r="L5880" s="98">
        <f>L5858*'Emission factors'!$H$16</f>
        <v>492087.37725000002</v>
      </c>
      <c r="M5880" s="98">
        <f>M5858*'Emission factors'!$H$16</f>
        <v>515776.11749999993</v>
      </c>
      <c r="N5880" s="98">
        <f>N5858*'Emission factors'!$H$16</f>
        <v>534088.68975000002</v>
      </c>
      <c r="O5880" s="98">
        <f>O5858*'Emission factors'!$H$16</f>
        <v>537832.96675500006</v>
      </c>
      <c r="P5880" s="98">
        <f>P5858*'Emission factors'!$H$16</f>
        <v>557885.5133775</v>
      </c>
      <c r="Q5880" s="98">
        <f>Q5858*'Emission factors'!$H$16</f>
        <v>562035.80307000002</v>
      </c>
      <c r="R5880" s="98">
        <f>R5858*'Emission factors'!$H$16</f>
        <v>599933.30732999998</v>
      </c>
      <c r="S5880" s="98">
        <f>S5858*'Emission factors'!$H$16</f>
        <v>609500.08628250007</v>
      </c>
      <c r="T5880" s="98">
        <f>T5858*'Emission factors'!$H$16</f>
        <v>604936.50367500004</v>
      </c>
      <c r="U5880" s="98">
        <f>U5858*'Emission factors'!$H$16</f>
        <v>617994.99173999997</v>
      </c>
    </row>
    <row r="5881" spans="1:21" x14ac:dyDescent="0.25">
      <c r="A5881" s="92" t="s">
        <v>11</v>
      </c>
      <c r="B5881" s="92" t="s">
        <v>58</v>
      </c>
      <c r="C5881" s="92" t="s">
        <v>59</v>
      </c>
      <c r="D5881" s="92" t="s">
        <v>65</v>
      </c>
      <c r="E5881" s="92" t="s">
        <v>71</v>
      </c>
      <c r="G5881" s="92" t="s">
        <v>97</v>
      </c>
      <c r="H5881" s="92" t="s">
        <v>94</v>
      </c>
      <c r="I5881" s="92" t="s">
        <v>191</v>
      </c>
      <c r="L5881" s="98">
        <f>L5859*'Emission factors'!$H$16</f>
        <v>1232.0385000000001</v>
      </c>
      <c r="M5881" s="98">
        <f>M5859*'Emission factors'!$H$16</f>
        <v>1512.0472500000001</v>
      </c>
      <c r="N5881" s="98">
        <f>N5859*'Emission factors'!$H$16</f>
        <v>1736.0542500000001</v>
      </c>
      <c r="O5881" s="98">
        <f>O5859*'Emission factors'!$H$16</f>
        <v>1960.0612499999997</v>
      </c>
      <c r="P5881" s="98">
        <f>P5859*'Emission factors'!$H$16</f>
        <v>2526.7989600000001</v>
      </c>
      <c r="Q5881" s="98">
        <f>Q5859*'Emission factors'!$H$16</f>
        <v>2999.4537299999993</v>
      </c>
      <c r="R5881" s="98">
        <f>R5859*'Emission factors'!$H$16</f>
        <v>3071.6959874999998</v>
      </c>
      <c r="S5881" s="98">
        <f>S5859*'Emission factors'!$H$16</f>
        <v>3142.8182100000004</v>
      </c>
      <c r="T5881" s="98">
        <f>T5859*'Emission factors'!$H$16</f>
        <v>3905.5620450000006</v>
      </c>
      <c r="U5881" s="98">
        <f>U5859*'Emission factors'!$H$16</f>
        <v>4302.0544349999991</v>
      </c>
    </row>
    <row r="5882" spans="1:21" x14ac:dyDescent="0.25">
      <c r="A5882" s="92" t="s">
        <v>11</v>
      </c>
      <c r="B5882" s="92" t="s">
        <v>58</v>
      </c>
      <c r="C5882" s="92" t="s">
        <v>59</v>
      </c>
      <c r="D5882" s="92" t="s">
        <v>65</v>
      </c>
      <c r="E5882" s="92" t="s">
        <v>71</v>
      </c>
      <c r="G5882" s="92" t="s">
        <v>97</v>
      </c>
      <c r="H5882" s="92" t="s">
        <v>94</v>
      </c>
      <c r="I5882" s="92" t="s">
        <v>204</v>
      </c>
      <c r="L5882" s="98">
        <f>L5860*'Emission factors'!$H$16</f>
        <v>52473.639749999995</v>
      </c>
      <c r="M5882" s="98">
        <f>M5860*'Emission factors'!$H$16</f>
        <v>54041.688750000001</v>
      </c>
      <c r="N5882" s="98">
        <f>N5860*'Emission factors'!$H$16</f>
        <v>56001.75</v>
      </c>
      <c r="O5882" s="98">
        <f>O5860*'Emission factors'!$H$16</f>
        <v>50121.566250000003</v>
      </c>
      <c r="P5882" s="98">
        <f>P5860*'Emission factors'!$H$16</f>
        <v>49142.095642500004</v>
      </c>
      <c r="Q5882" s="98">
        <f>Q5860*'Emission factors'!$H$16</f>
        <v>76866.32199750001</v>
      </c>
      <c r="R5882" s="98">
        <f>R5860*'Emission factors'!$H$16</f>
        <v>115050.55521750002</v>
      </c>
      <c r="S5882" s="98">
        <f>S5860*'Emission factors'!$H$16</f>
        <v>137647.26134249999</v>
      </c>
      <c r="T5882" s="98">
        <f>T5860*'Emission factors'!$H$16</f>
        <v>194052.22394249999</v>
      </c>
      <c r="U5882" s="98">
        <f>U5860*'Emission factors'!$H$16</f>
        <v>244226.43183749996</v>
      </c>
    </row>
    <row r="5883" spans="1:21" x14ac:dyDescent="0.25">
      <c r="A5883" s="92" t="s">
        <v>11</v>
      </c>
      <c r="B5883" s="92" t="s">
        <v>58</v>
      </c>
      <c r="C5883" s="92" t="s">
        <v>59</v>
      </c>
      <c r="D5883" s="92" t="s">
        <v>65</v>
      </c>
      <c r="E5883" s="92" t="s">
        <v>71</v>
      </c>
      <c r="G5883" s="92" t="s">
        <v>97</v>
      </c>
      <c r="H5883" s="92" t="s">
        <v>94</v>
      </c>
      <c r="I5883" s="92" t="s">
        <v>201</v>
      </c>
      <c r="L5883" s="98">
        <f>L5861*'Emission factors'!$H$16</f>
        <v>871251.95936055877</v>
      </c>
      <c r="M5883" s="98">
        <f>M5861*'Emission factors'!$H$16</f>
        <v>789866.67748271162</v>
      </c>
      <c r="N5883" s="98">
        <f>N5861*'Emission factors'!$H$16</f>
        <v>699597.47294401517</v>
      </c>
      <c r="O5883" s="98">
        <f>O5861*'Emission factors'!$H$16</f>
        <v>622920.77131045971</v>
      </c>
      <c r="P5883" s="98">
        <f>P5861*'Emission factors'!$H$16</f>
        <v>576256.86045572232</v>
      </c>
      <c r="Q5883" s="98">
        <f>Q5861*'Emission factors'!$H$16</f>
        <v>536900.48209517228</v>
      </c>
      <c r="R5883" s="98">
        <f>R5861*'Emission factors'!$H$16</f>
        <v>502655.46426666842</v>
      </c>
      <c r="S5883" s="98">
        <f>S5861*'Emission factors'!$H$16</f>
        <v>478009.08415397065</v>
      </c>
      <c r="T5883" s="98">
        <f>T5861*'Emission factors'!$H$16</f>
        <v>403173.94777739147</v>
      </c>
      <c r="U5883" s="98">
        <f>U5861*'Emission factors'!$H$16</f>
        <v>349199.83147294499</v>
      </c>
    </row>
    <row r="5884" spans="1:21" x14ac:dyDescent="0.25">
      <c r="A5884" s="92" t="s">
        <v>11</v>
      </c>
      <c r="B5884" s="92" t="s">
        <v>58</v>
      </c>
      <c r="C5884" s="92" t="s">
        <v>59</v>
      </c>
      <c r="D5884" s="92" t="s">
        <v>65</v>
      </c>
      <c r="E5884" s="92" t="s">
        <v>71</v>
      </c>
      <c r="G5884" s="92" t="s">
        <v>97</v>
      </c>
      <c r="H5884" s="92" t="s">
        <v>94</v>
      </c>
      <c r="I5884" s="92" t="s">
        <v>202</v>
      </c>
      <c r="L5884" s="98">
        <f>L5862*'Emission factors'!$H$16</f>
        <v>182301.35490919303</v>
      </c>
      <c r="M5884" s="98">
        <f>M5862*'Emission factors'!$H$16</f>
        <v>236796.87324574252</v>
      </c>
      <c r="N5884" s="98">
        <f>N5862*'Emission factors'!$H$16</f>
        <v>257119.70747856851</v>
      </c>
      <c r="O5884" s="98">
        <f>O5862*'Emission factors'!$H$16</f>
        <v>272723.57070069824</v>
      </c>
      <c r="P5884" s="98">
        <f>P5862*'Emission factors'!$H$16</f>
        <v>281608.05351611687</v>
      </c>
      <c r="Q5884" s="98">
        <f>Q5862*'Emission factors'!$H$16</f>
        <v>279595.64954399434</v>
      </c>
      <c r="R5884" s="98">
        <f>R5862*'Emission factors'!$H$16</f>
        <v>301615.70372882701</v>
      </c>
      <c r="S5884" s="98">
        <f>S5862*'Emission factors'!$H$16</f>
        <v>292269.77943469107</v>
      </c>
      <c r="T5884" s="98">
        <f>T5862*'Emission factors'!$H$16</f>
        <v>299155.26840492367</v>
      </c>
      <c r="U5884" s="98">
        <f>U5862*'Emission factors'!$H$16</f>
        <v>278445.94797175546</v>
      </c>
    </row>
    <row r="5885" spans="1:21" x14ac:dyDescent="0.25">
      <c r="A5885" s="92" t="s">
        <v>11</v>
      </c>
      <c r="B5885" s="92" t="s">
        <v>58</v>
      </c>
      <c r="C5885" s="92" t="s">
        <v>59</v>
      </c>
      <c r="D5885" s="92" t="s">
        <v>65</v>
      </c>
      <c r="E5885" s="92" t="s">
        <v>71</v>
      </c>
      <c r="G5885" s="92" t="s">
        <v>97</v>
      </c>
      <c r="H5885" s="92" t="s">
        <v>94</v>
      </c>
      <c r="I5885" s="92" t="s">
        <v>203</v>
      </c>
      <c r="L5885" s="98">
        <f>L5863*'Emission factors'!$H$16</f>
        <v>589686.12710653245</v>
      </c>
      <c r="M5885" s="98">
        <f>M5863*'Emission factors'!$H$16</f>
        <v>539166.30534860305</v>
      </c>
      <c r="N5885" s="98">
        <f>N5863*'Emission factors'!$H$16</f>
        <v>537382.72172097932</v>
      </c>
      <c r="O5885" s="98">
        <f>O5863*'Emission factors'!$H$16</f>
        <v>529802.9542068314</v>
      </c>
      <c r="P5885" s="98">
        <f>P5863*'Emission factors'!$H$16</f>
        <v>2969847.236360881</v>
      </c>
      <c r="Q5885" s="98">
        <f>Q5863*'Emission factors'!$H$16</f>
        <v>4699743.907713633</v>
      </c>
      <c r="R5885" s="98">
        <f>R5863*'Emission factors'!$H$16</f>
        <v>4163067.0272705387</v>
      </c>
      <c r="S5885" s="98">
        <f>S5863*'Emission factors'!$H$16</f>
        <v>3240881.5966777252</v>
      </c>
      <c r="T5885" s="98">
        <f>T5863*'Emission factors'!$H$16</f>
        <v>2390018.5402683271</v>
      </c>
      <c r="U5885" s="98">
        <f>U5863*'Emission factors'!$H$16</f>
        <v>1439189.8148685866</v>
      </c>
    </row>
    <row r="5886" spans="1:21" x14ac:dyDescent="0.25">
      <c r="A5886" s="92" t="s">
        <v>11</v>
      </c>
      <c r="B5886" s="92" t="s">
        <v>58</v>
      </c>
      <c r="C5886" s="92" t="s">
        <v>59</v>
      </c>
      <c r="D5886" s="92" t="s">
        <v>65</v>
      </c>
      <c r="E5886" s="92" t="s">
        <v>71</v>
      </c>
      <c r="G5886" s="92" t="s">
        <v>97</v>
      </c>
      <c r="H5886" s="92" t="s">
        <v>94</v>
      </c>
      <c r="I5886" s="92" t="s">
        <v>210</v>
      </c>
      <c r="L5886" s="98">
        <f>L5864*'Emission factors'!$H$16</f>
        <v>108419.38799999999</v>
      </c>
      <c r="M5886" s="98">
        <f>M5864*'Emission factors'!$H$16</f>
        <v>114243.57</v>
      </c>
      <c r="N5886" s="98">
        <f>N5864*'Emission factors'!$H$16</f>
        <v>118835.7135</v>
      </c>
      <c r="O5886" s="98">
        <f>O5864*'Emission factors'!$H$16</f>
        <v>122811.83775000001</v>
      </c>
      <c r="P5886" s="98">
        <f>P5864*'Emission factors'!$H$16</f>
        <v>125683.60748999998</v>
      </c>
      <c r="Q5886" s="98">
        <f>Q5864*'Emission factors'!$H$16</f>
        <v>134034.58844999998</v>
      </c>
      <c r="R5886" s="98">
        <f>R5864*'Emission factors'!$H$16</f>
        <v>142332.927765</v>
      </c>
      <c r="S5886" s="98">
        <f>S5864*'Emission factors'!$H$16</f>
        <v>144705.161895</v>
      </c>
      <c r="T5886" s="98">
        <f>T5864*'Emission factors'!$H$16</f>
        <v>173294.05526999998</v>
      </c>
      <c r="U5886" s="98">
        <f>U5864*'Emission factors'!$H$16</f>
        <v>237198.77223</v>
      </c>
    </row>
    <row r="5887" spans="1:21" x14ac:dyDescent="0.25">
      <c r="A5887" s="92" t="s">
        <v>11</v>
      </c>
      <c r="B5887" s="92" t="s">
        <v>58</v>
      </c>
      <c r="C5887" s="92" t="s">
        <v>59</v>
      </c>
      <c r="D5887" s="92" t="s">
        <v>65</v>
      </c>
      <c r="E5887" s="92" t="s">
        <v>71</v>
      </c>
      <c r="G5887" s="92" t="s">
        <v>97</v>
      </c>
      <c r="H5887" s="92" t="s">
        <v>94</v>
      </c>
      <c r="I5887" s="92" t="s">
        <v>200</v>
      </c>
      <c r="L5887" s="98">
        <f>L5865*'Emission factors'!$H$16</f>
        <v>0</v>
      </c>
      <c r="M5887" s="98">
        <f>M5865*'Emission factors'!$H$16</f>
        <v>0</v>
      </c>
      <c r="N5887" s="98">
        <f>N5865*'Emission factors'!$H$16</f>
        <v>168.00524999999999</v>
      </c>
      <c r="O5887" s="98">
        <f>O5865*'Emission factors'!$H$16</f>
        <v>560.01750000000004</v>
      </c>
      <c r="P5887" s="98">
        <f>P5865*'Emission factors'!$H$16</f>
        <v>1579.2493500000003</v>
      </c>
      <c r="Q5887" s="98">
        <f>Q5865*'Emission factors'!$H$16</f>
        <v>6569.0052750000004</v>
      </c>
      <c r="R5887" s="98">
        <f>R5865*'Emission factors'!$H$16</f>
        <v>13591.624724999998</v>
      </c>
      <c r="S5887" s="98">
        <f>S5865*'Emission factors'!$H$16</f>
        <v>19981.4244</v>
      </c>
      <c r="T5887" s="98">
        <f>T5865*'Emission factors'!$H$16</f>
        <v>29064.90825</v>
      </c>
      <c r="U5887" s="98">
        <f>U5865*'Emission factors'!$H$16</f>
        <v>42068.514600000002</v>
      </c>
    </row>
    <row r="5888" spans="1:21" x14ac:dyDescent="0.25">
      <c r="A5888" s="92" t="s">
        <v>11</v>
      </c>
      <c r="B5888" s="92" t="s">
        <v>58</v>
      </c>
      <c r="C5888" s="92" t="s">
        <v>59</v>
      </c>
      <c r="D5888" s="92" t="s">
        <v>65</v>
      </c>
      <c r="E5888" s="92" t="s">
        <v>71</v>
      </c>
      <c r="G5888" s="92" t="s">
        <v>97</v>
      </c>
      <c r="H5888" s="92" t="s">
        <v>94</v>
      </c>
      <c r="I5888" s="92" t="s">
        <v>196</v>
      </c>
      <c r="L5888" s="98">
        <f>L5866*'Emission factors'!$H$16</f>
        <v>0</v>
      </c>
      <c r="M5888" s="98">
        <f>M5866*'Emission factors'!$H$16</f>
        <v>0</v>
      </c>
      <c r="N5888" s="98">
        <f>N5866*'Emission factors'!$H$16</f>
        <v>0</v>
      </c>
      <c r="O5888" s="98">
        <f>O5866*'Emission factors'!$H$16</f>
        <v>0</v>
      </c>
      <c r="P5888" s="98">
        <f>P5866*'Emission factors'!$H$16</f>
        <v>0</v>
      </c>
      <c r="Q5888" s="98">
        <f>Q5866*'Emission factors'!$H$16</f>
        <v>0</v>
      </c>
      <c r="R5888" s="98">
        <f>R5866*'Emission factors'!$H$16</f>
        <v>105.84330750000001</v>
      </c>
      <c r="S5888" s="98">
        <f>S5866*'Emission factors'!$H$16</f>
        <v>226.80708749999999</v>
      </c>
      <c r="T5888" s="98">
        <f>T5866*'Emission factors'!$H$16</f>
        <v>327.61023749999998</v>
      </c>
      <c r="U5888" s="98">
        <f>U5866*'Emission factors'!$H$16</f>
        <v>220.64689500000003</v>
      </c>
    </row>
    <row r="5889" spans="1:21" x14ac:dyDescent="0.25">
      <c r="A5889" s="92" t="s">
        <v>11</v>
      </c>
      <c r="B5889" s="92" t="s">
        <v>58</v>
      </c>
      <c r="C5889" s="92" t="s">
        <v>59</v>
      </c>
      <c r="D5889" s="92" t="s">
        <v>65</v>
      </c>
      <c r="E5889" s="92" t="s">
        <v>71</v>
      </c>
      <c r="G5889" s="92" t="s">
        <v>97</v>
      </c>
      <c r="H5889" s="92" t="s">
        <v>94</v>
      </c>
      <c r="I5889" s="92" t="s">
        <v>195</v>
      </c>
      <c r="L5889" s="98">
        <f>L5867*'Emission factors'!$H$16</f>
        <v>0</v>
      </c>
      <c r="M5889" s="98">
        <f>M5867*'Emission factors'!$H$16</f>
        <v>0</v>
      </c>
      <c r="N5889" s="98">
        <f>N5867*'Emission factors'!$H$16</f>
        <v>0</v>
      </c>
      <c r="O5889" s="98">
        <f>O5867*'Emission factors'!$H$16</f>
        <v>0</v>
      </c>
      <c r="P5889" s="98">
        <f>P5867*'Emission factors'!$H$16</f>
        <v>0</v>
      </c>
      <c r="Q5889" s="98">
        <f>Q5867*'Emission factors'!$H$16</f>
        <v>0</v>
      </c>
      <c r="R5889" s="98">
        <f>R5867*'Emission factors'!$H$16</f>
        <v>598.09868999999992</v>
      </c>
      <c r="S5889" s="98">
        <f>S5867*'Emission factors'!$H$16</f>
        <v>694.98171750000006</v>
      </c>
      <c r="T5889" s="98">
        <f>T5867*'Emission factors'!$H$16</f>
        <v>733.06290750000005</v>
      </c>
      <c r="U5889" s="98">
        <f>U5867*'Emission factors'!$H$16</f>
        <v>605.93893500000001</v>
      </c>
    </row>
    <row r="5890" spans="1:21" x14ac:dyDescent="0.25">
      <c r="A5890" s="92" t="s">
        <v>11</v>
      </c>
      <c r="B5890" s="92" t="s">
        <v>58</v>
      </c>
      <c r="C5890" s="92" t="s">
        <v>59</v>
      </c>
      <c r="D5890" s="92" t="s">
        <v>65</v>
      </c>
      <c r="E5890" s="92" t="s">
        <v>71</v>
      </c>
      <c r="G5890" s="92" t="s">
        <v>97</v>
      </c>
      <c r="H5890" s="92" t="s">
        <v>94</v>
      </c>
      <c r="I5890" s="92" t="s">
        <v>197</v>
      </c>
      <c r="L5890" s="98">
        <f>L5868*'Emission factors'!$H$16</f>
        <v>4688598.4223737158</v>
      </c>
      <c r="M5890" s="98">
        <f>M5868*'Emission factors'!$H$16</f>
        <v>4675850.2730867183</v>
      </c>
      <c r="N5890" s="98">
        <f>N5868*'Emission factors'!$H$16</f>
        <v>4808058.7284110282</v>
      </c>
      <c r="O5890" s="98">
        <f>O5868*'Emission factors'!$H$16</f>
        <v>4957581.8813567664</v>
      </c>
      <c r="P5890" s="98">
        <f>P5868*'Emission factors'!$H$16</f>
        <v>5029052.7600042783</v>
      </c>
      <c r="Q5890" s="98">
        <f>Q5868*'Emission factors'!$H$16</f>
        <v>4916925.2299781637</v>
      </c>
      <c r="R5890" s="98">
        <f>R5868*'Emission factors'!$H$16</f>
        <v>4834741.4218910979</v>
      </c>
      <c r="S5890" s="98">
        <f>S5868*'Emission factors'!$H$16</f>
        <v>4710031.6442830963</v>
      </c>
      <c r="T5890" s="98">
        <f>T5868*'Emission factors'!$H$16</f>
        <v>4562198.5909265354</v>
      </c>
      <c r="U5890" s="98">
        <f>U5868*'Emission factors'!$H$16</f>
        <v>4401196.6202312242</v>
      </c>
    </row>
    <row r="5891" spans="1:21" x14ac:dyDescent="0.25">
      <c r="A5891" s="92" t="s">
        <v>11</v>
      </c>
      <c r="B5891" s="92" t="s">
        <v>58</v>
      </c>
      <c r="C5891" s="92" t="s">
        <v>59</v>
      </c>
      <c r="D5891" s="92" t="s">
        <v>65</v>
      </c>
      <c r="E5891" s="92" t="s">
        <v>71</v>
      </c>
      <c r="G5891" s="92" t="s">
        <v>97</v>
      </c>
      <c r="H5891" s="92" t="s">
        <v>93</v>
      </c>
      <c r="I5891" s="92" t="s">
        <v>192</v>
      </c>
      <c r="J5891" s="92" t="s">
        <v>59</v>
      </c>
      <c r="L5891" s="98">
        <f>L5858*'Emission factors'!$I$16</f>
        <v>117163.66125</v>
      </c>
      <c r="M5891" s="98">
        <f>M5858*'Emission factors'!$I$16</f>
        <v>122803.83749999999</v>
      </c>
      <c r="N5891" s="98">
        <f>N5858*'Emission factors'!$I$16</f>
        <v>127163.97375</v>
      </c>
      <c r="O5891" s="98">
        <f>O5858*'Emission factors'!$I$16</f>
        <v>128055.46827500001</v>
      </c>
      <c r="P5891" s="98">
        <f>P5858*'Emission factors'!$I$16</f>
        <v>132829.88413749999</v>
      </c>
      <c r="Q5891" s="98">
        <f>Q5858*'Emission factors'!$I$16</f>
        <v>133818.04835</v>
      </c>
      <c r="R5891" s="98">
        <f>R5858*'Emission factors'!$I$16</f>
        <v>142841.26365000001</v>
      </c>
      <c r="S5891" s="98">
        <f>S5858*'Emission factors'!$I$16</f>
        <v>145119.06816250001</v>
      </c>
      <c r="T5891" s="98">
        <f>T5858*'Emission factors'!$I$16</f>
        <v>144032.500875</v>
      </c>
      <c r="U5891" s="98">
        <f>U5858*'Emission factors'!$I$16</f>
        <v>147141.66469999999</v>
      </c>
    </row>
    <row r="5892" spans="1:21" x14ac:dyDescent="0.25">
      <c r="A5892" s="92" t="s">
        <v>11</v>
      </c>
      <c r="B5892" s="92" t="s">
        <v>58</v>
      </c>
      <c r="C5892" s="92" t="s">
        <v>59</v>
      </c>
      <c r="D5892" s="92" t="s">
        <v>65</v>
      </c>
      <c r="E5892" s="92" t="s">
        <v>71</v>
      </c>
      <c r="G5892" s="92" t="s">
        <v>97</v>
      </c>
      <c r="H5892" s="92" t="s">
        <v>93</v>
      </c>
      <c r="I5892" s="92" t="s">
        <v>191</v>
      </c>
      <c r="L5892" s="98">
        <f>L5859*'Emission factors'!$I$16</f>
        <v>293.34250000000003</v>
      </c>
      <c r="M5892" s="98">
        <f>M5859*'Emission factors'!$I$16</f>
        <v>360.01125000000002</v>
      </c>
      <c r="N5892" s="98">
        <f>N5859*'Emission factors'!$I$16</f>
        <v>413.34625000000005</v>
      </c>
      <c r="O5892" s="98">
        <f>O5859*'Emission factors'!$I$16</f>
        <v>466.68124999999998</v>
      </c>
      <c r="P5892" s="98">
        <f>P5859*'Emission factors'!$I$16</f>
        <v>601.61879999999996</v>
      </c>
      <c r="Q5892" s="98">
        <f>Q5859*'Emission factors'!$I$16</f>
        <v>714.15564999999992</v>
      </c>
      <c r="R5892" s="98">
        <f>R5859*'Emission factors'!$I$16</f>
        <v>731.35618749999992</v>
      </c>
      <c r="S5892" s="98">
        <f>S5859*'Emission factors'!$I$16</f>
        <v>748.29005000000006</v>
      </c>
      <c r="T5892" s="98">
        <f>T5859*'Emission factors'!$I$16</f>
        <v>929.89572500000008</v>
      </c>
      <c r="U5892" s="98">
        <f>U5859*'Emission factors'!$I$16</f>
        <v>1024.2986749999998</v>
      </c>
    </row>
    <row r="5893" spans="1:21" x14ac:dyDescent="0.25">
      <c r="A5893" s="92" t="s">
        <v>11</v>
      </c>
      <c r="B5893" s="92" t="s">
        <v>58</v>
      </c>
      <c r="C5893" s="92" t="s">
        <v>59</v>
      </c>
      <c r="D5893" s="92" t="s">
        <v>65</v>
      </c>
      <c r="E5893" s="92" t="s">
        <v>71</v>
      </c>
      <c r="G5893" s="92" t="s">
        <v>97</v>
      </c>
      <c r="H5893" s="92" t="s">
        <v>93</v>
      </c>
      <c r="I5893" s="92" t="s">
        <v>204</v>
      </c>
      <c r="L5893" s="98">
        <f>L5860*'Emission factors'!$I$16</f>
        <v>12493.723749999999</v>
      </c>
      <c r="M5893" s="98">
        <f>M5860*'Emission factors'!$I$16</f>
        <v>12867.06875</v>
      </c>
      <c r="N5893" s="98">
        <f>N5860*'Emission factors'!$I$16</f>
        <v>13333.75</v>
      </c>
      <c r="O5893" s="98">
        <f>O5860*'Emission factors'!$I$16</f>
        <v>11933.706249999999</v>
      </c>
      <c r="P5893" s="98">
        <f>P5860*'Emission factors'!$I$16</f>
        <v>11700.498962500002</v>
      </c>
      <c r="Q5893" s="98">
        <f>Q5860*'Emission factors'!$I$16</f>
        <v>18301.505237500001</v>
      </c>
      <c r="R5893" s="98">
        <f>R5860*'Emission factors'!$I$16</f>
        <v>27392.989337500003</v>
      </c>
      <c r="S5893" s="98">
        <f>S5860*'Emission factors'!$I$16</f>
        <v>32773.157462499999</v>
      </c>
      <c r="T5893" s="98">
        <f>T5860*'Emission factors'!$I$16</f>
        <v>46202.910462499996</v>
      </c>
      <c r="U5893" s="98">
        <f>U5860*'Emission factors'!$I$16</f>
        <v>58149.150437499993</v>
      </c>
    </row>
    <row r="5894" spans="1:21" x14ac:dyDescent="0.25">
      <c r="A5894" s="92" t="s">
        <v>11</v>
      </c>
      <c r="B5894" s="92" t="s">
        <v>58</v>
      </c>
      <c r="C5894" s="92" t="s">
        <v>59</v>
      </c>
      <c r="D5894" s="92" t="s">
        <v>65</v>
      </c>
      <c r="E5894" s="92" t="s">
        <v>71</v>
      </c>
      <c r="G5894" s="92" t="s">
        <v>97</v>
      </c>
      <c r="H5894" s="92" t="s">
        <v>93</v>
      </c>
      <c r="I5894" s="92" t="s">
        <v>201</v>
      </c>
      <c r="L5894" s="98">
        <f>L5861*'Emission factors'!$I$16</f>
        <v>207440.94270489496</v>
      </c>
      <c r="M5894" s="98">
        <f>M5861*'Emission factors'!$I$16</f>
        <v>188063.49463874084</v>
      </c>
      <c r="N5894" s="98">
        <f>N5861*'Emission factors'!$I$16</f>
        <v>166570.8268914322</v>
      </c>
      <c r="O5894" s="98">
        <f>O5861*'Emission factors'!$I$16</f>
        <v>148314.46935963328</v>
      </c>
      <c r="P5894" s="98">
        <f>P5861*'Emission factors'!$I$16</f>
        <v>137204.01439421962</v>
      </c>
      <c r="Q5894" s="98">
        <f>Q5861*'Emission factors'!$I$16</f>
        <v>127833.44811789815</v>
      </c>
      <c r="R5894" s="98">
        <f>R5861*'Emission factors'!$I$16</f>
        <v>119679.87244444486</v>
      </c>
      <c r="S5894" s="98">
        <f>S5861*'Emission factors'!$I$16</f>
        <v>113811.68670332634</v>
      </c>
      <c r="T5894" s="98">
        <f>T5861*'Emission factors'!$I$16</f>
        <v>95993.797089855099</v>
      </c>
      <c r="U5894" s="98">
        <f>U5861*'Emission factors'!$I$16</f>
        <v>83142.817017367852</v>
      </c>
    </row>
    <row r="5895" spans="1:21" x14ac:dyDescent="0.25">
      <c r="A5895" s="92" t="s">
        <v>11</v>
      </c>
      <c r="B5895" s="92" t="s">
        <v>58</v>
      </c>
      <c r="C5895" s="92" t="s">
        <v>59</v>
      </c>
      <c r="D5895" s="92" t="s">
        <v>65</v>
      </c>
      <c r="E5895" s="92" t="s">
        <v>71</v>
      </c>
      <c r="G5895" s="92" t="s">
        <v>97</v>
      </c>
      <c r="H5895" s="92" t="s">
        <v>93</v>
      </c>
      <c r="I5895" s="92" t="s">
        <v>202</v>
      </c>
      <c r="L5895" s="98">
        <f>L5862*'Emission factors'!$I$16</f>
        <v>43405.084502188824</v>
      </c>
      <c r="M5895" s="98">
        <f>M5862*'Emission factors'!$I$16</f>
        <v>56380.20791565298</v>
      </c>
      <c r="N5895" s="98">
        <f>N5862*'Emission factors'!$I$16</f>
        <v>61218.977971087741</v>
      </c>
      <c r="O5895" s="98">
        <f>O5862*'Emission factors'!$I$16</f>
        <v>64934.183500166248</v>
      </c>
      <c r="P5895" s="98">
        <f>P5862*'Emission factors'!$I$16</f>
        <v>67049.536551456389</v>
      </c>
      <c r="Q5895" s="98">
        <f>Q5862*'Emission factors'!$I$16</f>
        <v>66570.39274857007</v>
      </c>
      <c r="R5895" s="98">
        <f>R5862*'Emission factors'!$I$16</f>
        <v>71813.262792577865</v>
      </c>
      <c r="S5895" s="98">
        <f>S5862*'Emission factors'!$I$16</f>
        <v>69588.042722545491</v>
      </c>
      <c r="T5895" s="98">
        <f>T5862*'Emission factors'!$I$16</f>
        <v>71227.444858315168</v>
      </c>
      <c r="U5895" s="98">
        <f>U5862*'Emission factors'!$I$16</f>
        <v>66296.654278989401</v>
      </c>
    </row>
    <row r="5896" spans="1:21" x14ac:dyDescent="0.25">
      <c r="A5896" s="92" t="s">
        <v>11</v>
      </c>
      <c r="B5896" s="92" t="s">
        <v>58</v>
      </c>
      <c r="C5896" s="92" t="s">
        <v>59</v>
      </c>
      <c r="D5896" s="92" t="s">
        <v>65</v>
      </c>
      <c r="E5896" s="92" t="s">
        <v>71</v>
      </c>
      <c r="G5896" s="92" t="s">
        <v>97</v>
      </c>
      <c r="H5896" s="92" t="s">
        <v>93</v>
      </c>
      <c r="I5896" s="92" t="s">
        <v>203</v>
      </c>
      <c r="L5896" s="98">
        <f>L5863*'Emission factors'!$I$16</f>
        <v>140401.4588348887</v>
      </c>
      <c r="M5896" s="98">
        <f>M5863*'Emission factors'!$I$16</f>
        <v>128372.92984490548</v>
      </c>
      <c r="N5896" s="98">
        <f>N5863*'Emission factors'!$I$16</f>
        <v>127948.26707642364</v>
      </c>
      <c r="O5896" s="98">
        <f>O5863*'Emission factors'!$I$16</f>
        <v>126143.56052543604</v>
      </c>
      <c r="P5896" s="98">
        <f>P5863*'Emission factors'!$I$16</f>
        <v>707106.48484782886</v>
      </c>
      <c r="Q5896" s="98">
        <f>Q5863*'Emission factors'!$I$16</f>
        <v>1118986.644693722</v>
      </c>
      <c r="R5896" s="98">
        <f>R5863*'Emission factors'!$I$16</f>
        <v>991206.43506441393</v>
      </c>
      <c r="S5896" s="98">
        <f>S5863*'Emission factors'!$I$16</f>
        <v>771638.47539945843</v>
      </c>
      <c r="T5896" s="98">
        <f>T5863*'Emission factors'!$I$16</f>
        <v>569052.03339722077</v>
      </c>
      <c r="U5896" s="98">
        <f>U5863*'Emission factors'!$I$16</f>
        <v>342664.24163537775</v>
      </c>
    </row>
    <row r="5897" spans="1:21" x14ac:dyDescent="0.25">
      <c r="A5897" s="92" t="s">
        <v>11</v>
      </c>
      <c r="B5897" s="92" t="s">
        <v>58</v>
      </c>
      <c r="C5897" s="92" t="s">
        <v>59</v>
      </c>
      <c r="D5897" s="92" t="s">
        <v>65</v>
      </c>
      <c r="E5897" s="92" t="s">
        <v>71</v>
      </c>
      <c r="G5897" s="92" t="s">
        <v>97</v>
      </c>
      <c r="H5897" s="92" t="s">
        <v>93</v>
      </c>
      <c r="I5897" s="92" t="s">
        <v>210</v>
      </c>
      <c r="L5897" s="98">
        <f>L5864*'Emission factors'!$I$16</f>
        <v>25814.14</v>
      </c>
      <c r="M5897" s="98">
        <f>M5864*'Emission factors'!$I$16</f>
        <v>27200.85</v>
      </c>
      <c r="N5897" s="98">
        <f>N5864*'Emission factors'!$I$16</f>
        <v>28294.217499999999</v>
      </c>
      <c r="O5897" s="98">
        <f>O5864*'Emission factors'!$I$16</f>
        <v>29240.91375</v>
      </c>
      <c r="P5897" s="98">
        <f>P5864*'Emission factors'!$I$16</f>
        <v>29924.668449999994</v>
      </c>
      <c r="Q5897" s="98">
        <f>Q5864*'Emission factors'!$I$16</f>
        <v>31912.997249999993</v>
      </c>
      <c r="R5897" s="98">
        <f>R5864*'Emission factors'!$I$16</f>
        <v>33888.792325000002</v>
      </c>
      <c r="S5897" s="98">
        <f>S5864*'Emission factors'!$I$16</f>
        <v>34453.609974999999</v>
      </c>
      <c r="T5897" s="98">
        <f>T5864*'Emission factors'!$I$16</f>
        <v>41260.489349999996</v>
      </c>
      <c r="U5897" s="98">
        <f>U5864*'Emission factors'!$I$16</f>
        <v>56475.898150000001</v>
      </c>
    </row>
    <row r="5898" spans="1:21" x14ac:dyDescent="0.25">
      <c r="A5898" s="92" t="s">
        <v>11</v>
      </c>
      <c r="B5898" s="92" t="s">
        <v>58</v>
      </c>
      <c r="C5898" s="92" t="s">
        <v>59</v>
      </c>
      <c r="D5898" s="92" t="s">
        <v>65</v>
      </c>
      <c r="E5898" s="92" t="s">
        <v>71</v>
      </c>
      <c r="G5898" s="92" t="s">
        <v>97</v>
      </c>
      <c r="H5898" s="92" t="s">
        <v>93</v>
      </c>
      <c r="I5898" s="92" t="s">
        <v>200</v>
      </c>
      <c r="L5898" s="98">
        <f>L5865*'Emission factors'!$I$16</f>
        <v>0</v>
      </c>
      <c r="M5898" s="98">
        <f>M5865*'Emission factors'!$I$16</f>
        <v>0</v>
      </c>
      <c r="N5898" s="98">
        <f>N5865*'Emission factors'!$I$16</f>
        <v>40.001249999999999</v>
      </c>
      <c r="O5898" s="98">
        <f>O5865*'Emission factors'!$I$16</f>
        <v>133.33750000000001</v>
      </c>
      <c r="P5898" s="98">
        <f>P5865*'Emission factors'!$I$16</f>
        <v>376.01175000000006</v>
      </c>
      <c r="Q5898" s="98">
        <f>Q5865*'Emission factors'!$I$16</f>
        <v>1564.048875</v>
      </c>
      <c r="R5898" s="98">
        <f>R5865*'Emission factors'!$I$16</f>
        <v>3236.1011249999997</v>
      </c>
      <c r="S5898" s="98">
        <f>S5865*'Emission factors'!$I$16</f>
        <v>4757.482</v>
      </c>
      <c r="T5898" s="98">
        <f>T5865*'Emission factors'!$I$16</f>
        <v>6920.2162499999995</v>
      </c>
      <c r="U5898" s="98">
        <f>U5865*'Emission factors'!$I$16</f>
        <v>10016.313</v>
      </c>
    </row>
    <row r="5899" spans="1:21" x14ac:dyDescent="0.25">
      <c r="A5899" s="92" t="s">
        <v>11</v>
      </c>
      <c r="B5899" s="92" t="s">
        <v>58</v>
      </c>
      <c r="C5899" s="92" t="s">
        <v>59</v>
      </c>
      <c r="D5899" s="92" t="s">
        <v>65</v>
      </c>
      <c r="E5899" s="92" t="s">
        <v>71</v>
      </c>
      <c r="G5899" s="92" t="s">
        <v>97</v>
      </c>
      <c r="H5899" s="92" t="s">
        <v>93</v>
      </c>
      <c r="I5899" s="92" t="s">
        <v>196</v>
      </c>
      <c r="L5899" s="98">
        <f>L5866*'Emission factors'!$I$16</f>
        <v>0</v>
      </c>
      <c r="M5899" s="98">
        <f>M5866*'Emission factors'!$I$16</f>
        <v>0</v>
      </c>
      <c r="N5899" s="98">
        <f>N5866*'Emission factors'!$I$16</f>
        <v>0</v>
      </c>
      <c r="O5899" s="98">
        <f>O5866*'Emission factors'!$I$16</f>
        <v>0</v>
      </c>
      <c r="P5899" s="98">
        <f>P5866*'Emission factors'!$I$16</f>
        <v>0</v>
      </c>
      <c r="Q5899" s="98">
        <f>Q5866*'Emission factors'!$I$16</f>
        <v>0</v>
      </c>
      <c r="R5899" s="98">
        <f>R5866*'Emission factors'!$I$16</f>
        <v>25.200787500000001</v>
      </c>
      <c r="S5899" s="98">
        <f>S5866*'Emission factors'!$I$16</f>
        <v>54.001687499999996</v>
      </c>
      <c r="T5899" s="98">
        <f>T5866*'Emission factors'!$I$16</f>
        <v>78.002437499999985</v>
      </c>
      <c r="U5899" s="98">
        <f>U5866*'Emission factors'!$I$16</f>
        <v>52.53497500000001</v>
      </c>
    </row>
    <row r="5900" spans="1:21" x14ac:dyDescent="0.25">
      <c r="A5900" s="92" t="s">
        <v>11</v>
      </c>
      <c r="B5900" s="92" t="s">
        <v>58</v>
      </c>
      <c r="C5900" s="92" t="s">
        <v>59</v>
      </c>
      <c r="D5900" s="92" t="s">
        <v>65</v>
      </c>
      <c r="E5900" s="92" t="s">
        <v>71</v>
      </c>
      <c r="G5900" s="92" t="s">
        <v>97</v>
      </c>
      <c r="H5900" s="92" t="s">
        <v>93</v>
      </c>
      <c r="I5900" s="92" t="s">
        <v>195</v>
      </c>
      <c r="L5900" s="98">
        <f>L5867*'Emission factors'!$I$16</f>
        <v>0</v>
      </c>
      <c r="M5900" s="98">
        <f>M5867*'Emission factors'!$I$16</f>
        <v>0</v>
      </c>
      <c r="N5900" s="98">
        <f>N5867*'Emission factors'!$I$16</f>
        <v>0</v>
      </c>
      <c r="O5900" s="98">
        <f>O5867*'Emission factors'!$I$16</f>
        <v>0</v>
      </c>
      <c r="P5900" s="98">
        <f>P5867*'Emission factors'!$I$16</f>
        <v>0</v>
      </c>
      <c r="Q5900" s="98">
        <f>Q5867*'Emission factors'!$I$16</f>
        <v>0</v>
      </c>
      <c r="R5900" s="98">
        <f>R5867*'Emission factors'!$I$16</f>
        <v>142.40445</v>
      </c>
      <c r="S5900" s="98">
        <f>S5867*'Emission factors'!$I$16</f>
        <v>165.47183750000002</v>
      </c>
      <c r="T5900" s="98">
        <f>T5867*'Emission factors'!$I$16</f>
        <v>174.53878750000001</v>
      </c>
      <c r="U5900" s="98">
        <f>U5867*'Emission factors'!$I$16</f>
        <v>144.271175</v>
      </c>
    </row>
    <row r="5901" spans="1:21" x14ac:dyDescent="0.25">
      <c r="A5901" s="92" t="s">
        <v>11</v>
      </c>
      <c r="B5901" s="92" t="s">
        <v>58</v>
      </c>
      <c r="C5901" s="92" t="s">
        <v>59</v>
      </c>
      <c r="D5901" s="92" t="s">
        <v>65</v>
      </c>
      <c r="E5901" s="92" t="s">
        <v>71</v>
      </c>
      <c r="G5901" s="92" t="s">
        <v>97</v>
      </c>
      <c r="H5901" s="92" t="s">
        <v>93</v>
      </c>
      <c r="I5901" s="92" t="s">
        <v>197</v>
      </c>
      <c r="L5901" s="98">
        <f>L5868*'Emission factors'!$I$16</f>
        <v>1116332.9577080277</v>
      </c>
      <c r="M5901" s="98">
        <f>M5868*'Emission factors'!$I$16</f>
        <v>1113297.6840682663</v>
      </c>
      <c r="N5901" s="98">
        <f>N5868*'Emission factors'!$I$16</f>
        <v>1144775.8877169115</v>
      </c>
      <c r="O5901" s="98">
        <f>O5868*'Emission factors'!$I$16</f>
        <v>1180376.6384182777</v>
      </c>
      <c r="P5901" s="98">
        <f>P5868*'Emission factors'!$I$16</f>
        <v>1197393.5142867328</v>
      </c>
      <c r="Q5901" s="98">
        <f>Q5868*'Emission factors'!$I$16</f>
        <v>1170696.4833281343</v>
      </c>
      <c r="R5901" s="98">
        <f>R5868*'Emission factors'!$I$16</f>
        <v>1151128.909974071</v>
      </c>
      <c r="S5901" s="98">
        <f>S5868*'Emission factors'!$I$16</f>
        <v>1121436.1057816895</v>
      </c>
      <c r="T5901" s="98">
        <f>T5868*'Emission factors'!$I$16</f>
        <v>1086237.7597444132</v>
      </c>
      <c r="U5901" s="98">
        <f>U5868*'Emission factors'!$I$16</f>
        <v>1047903.9571979106</v>
      </c>
    </row>
    <row r="5902" spans="1:21" x14ac:dyDescent="0.25">
      <c r="A5902" s="92" t="s">
        <v>11</v>
      </c>
      <c r="B5902" s="92" t="s">
        <v>58</v>
      </c>
      <c r="C5902" s="92" t="s">
        <v>59</v>
      </c>
      <c r="D5902" s="92" t="s">
        <v>66</v>
      </c>
      <c r="E5902" s="92" t="s">
        <v>71</v>
      </c>
      <c r="G5902" s="92" t="s">
        <v>97</v>
      </c>
      <c r="H5902" s="92" t="s">
        <v>16</v>
      </c>
      <c r="I5902" s="92" t="s">
        <v>192</v>
      </c>
      <c r="J5902" s="92" t="s">
        <v>59</v>
      </c>
      <c r="L5902" s="107">
        <v>0</v>
      </c>
      <c r="M5902" s="107">
        <v>0</v>
      </c>
      <c r="N5902" s="107">
        <v>0</v>
      </c>
      <c r="O5902" s="107">
        <v>0</v>
      </c>
      <c r="P5902" s="107">
        <v>0</v>
      </c>
      <c r="Q5902" s="107">
        <v>0</v>
      </c>
      <c r="R5902" s="107">
        <v>0</v>
      </c>
      <c r="S5902" s="107">
        <v>0</v>
      </c>
      <c r="T5902" s="107">
        <v>0</v>
      </c>
      <c r="U5902" s="107">
        <v>0</v>
      </c>
    </row>
    <row r="5903" spans="1:21" x14ac:dyDescent="0.25">
      <c r="A5903" s="92" t="s">
        <v>11</v>
      </c>
      <c r="B5903" s="92" t="s">
        <v>58</v>
      </c>
      <c r="C5903" s="92" t="s">
        <v>59</v>
      </c>
      <c r="D5903" s="92" t="s">
        <v>66</v>
      </c>
      <c r="E5903" s="92" t="s">
        <v>71</v>
      </c>
      <c r="G5903" s="92" t="s">
        <v>97</v>
      </c>
      <c r="H5903" s="92" t="s">
        <v>16</v>
      </c>
      <c r="I5903" s="92" t="s">
        <v>191</v>
      </c>
      <c r="L5903" s="107">
        <v>0</v>
      </c>
      <c r="M5903" s="107">
        <v>0</v>
      </c>
      <c r="N5903" s="107">
        <v>0</v>
      </c>
      <c r="O5903" s="107">
        <v>0</v>
      </c>
      <c r="P5903" s="107">
        <v>0</v>
      </c>
      <c r="Q5903" s="107">
        <v>0</v>
      </c>
      <c r="R5903" s="107">
        <v>0</v>
      </c>
      <c r="S5903" s="107">
        <v>0</v>
      </c>
      <c r="T5903" s="107">
        <v>0</v>
      </c>
      <c r="U5903" s="107">
        <v>0</v>
      </c>
    </row>
    <row r="5904" spans="1:21" x14ac:dyDescent="0.25">
      <c r="A5904" s="92" t="s">
        <v>11</v>
      </c>
      <c r="B5904" s="92" t="s">
        <v>58</v>
      </c>
      <c r="C5904" s="92" t="s">
        <v>59</v>
      </c>
      <c r="D5904" s="92" t="s">
        <v>66</v>
      </c>
      <c r="E5904" s="92" t="s">
        <v>71</v>
      </c>
      <c r="G5904" s="92" t="s">
        <v>97</v>
      </c>
      <c r="H5904" s="92" t="s">
        <v>16</v>
      </c>
      <c r="I5904" s="92" t="s">
        <v>204</v>
      </c>
      <c r="L5904" s="107">
        <v>0</v>
      </c>
      <c r="M5904" s="107">
        <v>0</v>
      </c>
      <c r="N5904" s="107">
        <v>0</v>
      </c>
      <c r="O5904" s="107">
        <v>0</v>
      </c>
      <c r="P5904" s="107">
        <v>0</v>
      </c>
      <c r="Q5904" s="107">
        <v>0</v>
      </c>
      <c r="R5904" s="107">
        <v>0</v>
      </c>
      <c r="S5904" s="107">
        <v>0</v>
      </c>
      <c r="T5904" s="107">
        <v>0</v>
      </c>
      <c r="U5904" s="107">
        <v>0</v>
      </c>
    </row>
    <row r="5905" spans="1:21" x14ac:dyDescent="0.25">
      <c r="A5905" s="92" t="s">
        <v>11</v>
      </c>
      <c r="B5905" s="92" t="s">
        <v>58</v>
      </c>
      <c r="C5905" s="92" t="s">
        <v>59</v>
      </c>
      <c r="D5905" s="92" t="s">
        <v>66</v>
      </c>
      <c r="E5905" s="92" t="s">
        <v>71</v>
      </c>
      <c r="G5905" s="92" t="s">
        <v>97</v>
      </c>
      <c r="H5905" s="92" t="s">
        <v>16</v>
      </c>
      <c r="I5905" s="92" t="s">
        <v>201</v>
      </c>
      <c r="L5905" s="107">
        <v>0</v>
      </c>
      <c r="M5905" s="107">
        <v>0</v>
      </c>
      <c r="N5905" s="107">
        <v>0</v>
      </c>
      <c r="O5905" s="107">
        <v>0</v>
      </c>
      <c r="P5905" s="107">
        <v>0</v>
      </c>
      <c r="Q5905" s="107">
        <v>0</v>
      </c>
      <c r="R5905" s="107">
        <v>0</v>
      </c>
      <c r="S5905" s="107">
        <v>0</v>
      </c>
      <c r="T5905" s="107">
        <v>0</v>
      </c>
      <c r="U5905" s="107">
        <v>0</v>
      </c>
    </row>
    <row r="5906" spans="1:21" x14ac:dyDescent="0.25">
      <c r="A5906" s="92" t="s">
        <v>11</v>
      </c>
      <c r="B5906" s="92" t="s">
        <v>58</v>
      </c>
      <c r="C5906" s="92" t="s">
        <v>59</v>
      </c>
      <c r="D5906" s="92" t="s">
        <v>66</v>
      </c>
      <c r="E5906" s="92" t="s">
        <v>71</v>
      </c>
      <c r="G5906" s="92" t="s">
        <v>97</v>
      </c>
      <c r="H5906" s="92" t="s">
        <v>16</v>
      </c>
      <c r="I5906" s="92" t="s">
        <v>202</v>
      </c>
      <c r="L5906" s="107">
        <v>0</v>
      </c>
      <c r="M5906" s="107">
        <v>0</v>
      </c>
      <c r="N5906" s="107">
        <v>0</v>
      </c>
      <c r="O5906" s="107">
        <v>0</v>
      </c>
      <c r="P5906" s="107">
        <v>0</v>
      </c>
      <c r="Q5906" s="107">
        <v>0</v>
      </c>
      <c r="R5906" s="107">
        <v>0</v>
      </c>
      <c r="S5906" s="107">
        <v>0</v>
      </c>
      <c r="T5906" s="107">
        <v>0</v>
      </c>
      <c r="U5906" s="107">
        <v>0</v>
      </c>
    </row>
    <row r="5907" spans="1:21" x14ac:dyDescent="0.25">
      <c r="A5907" s="92" t="s">
        <v>11</v>
      </c>
      <c r="B5907" s="92" t="s">
        <v>58</v>
      </c>
      <c r="C5907" s="92" t="s">
        <v>59</v>
      </c>
      <c r="D5907" s="92" t="s">
        <v>66</v>
      </c>
      <c r="E5907" s="92" t="s">
        <v>71</v>
      </c>
      <c r="G5907" s="92" t="s">
        <v>97</v>
      </c>
      <c r="H5907" s="92" t="s">
        <v>16</v>
      </c>
      <c r="I5907" s="92" t="s">
        <v>203</v>
      </c>
      <c r="L5907" s="107">
        <v>0</v>
      </c>
      <c r="M5907" s="107">
        <v>0</v>
      </c>
      <c r="N5907" s="107">
        <v>0</v>
      </c>
      <c r="O5907" s="107">
        <v>0</v>
      </c>
      <c r="P5907" s="107">
        <v>0</v>
      </c>
      <c r="Q5907" s="107">
        <v>0</v>
      </c>
      <c r="R5907" s="107">
        <v>0</v>
      </c>
      <c r="S5907" s="107">
        <v>0</v>
      </c>
      <c r="T5907" s="107">
        <v>0</v>
      </c>
      <c r="U5907" s="107">
        <v>0</v>
      </c>
    </row>
    <row r="5908" spans="1:21" x14ac:dyDescent="0.25">
      <c r="A5908" s="92" t="s">
        <v>11</v>
      </c>
      <c r="B5908" s="92" t="s">
        <v>58</v>
      </c>
      <c r="C5908" s="92" t="s">
        <v>59</v>
      </c>
      <c r="D5908" s="92" t="s">
        <v>66</v>
      </c>
      <c r="E5908" s="92" t="s">
        <v>71</v>
      </c>
      <c r="G5908" s="92" t="s">
        <v>97</v>
      </c>
      <c r="H5908" s="92" t="s">
        <v>16</v>
      </c>
      <c r="I5908" s="92" t="s">
        <v>210</v>
      </c>
      <c r="L5908" s="107">
        <v>0</v>
      </c>
      <c r="M5908" s="107">
        <v>0</v>
      </c>
      <c r="N5908" s="107">
        <v>0</v>
      </c>
      <c r="O5908" s="107">
        <v>0</v>
      </c>
      <c r="P5908" s="107">
        <v>0</v>
      </c>
      <c r="Q5908" s="107">
        <v>0</v>
      </c>
      <c r="R5908" s="107">
        <v>0</v>
      </c>
      <c r="S5908" s="107">
        <v>0</v>
      </c>
      <c r="T5908" s="107">
        <v>0</v>
      </c>
      <c r="U5908" s="107">
        <v>0</v>
      </c>
    </row>
    <row r="5909" spans="1:21" x14ac:dyDescent="0.25">
      <c r="A5909" s="92" t="s">
        <v>11</v>
      </c>
      <c r="B5909" s="92" t="s">
        <v>58</v>
      </c>
      <c r="C5909" s="92" t="s">
        <v>59</v>
      </c>
      <c r="D5909" s="92" t="s">
        <v>66</v>
      </c>
      <c r="E5909" s="92" t="s">
        <v>71</v>
      </c>
      <c r="G5909" s="92" t="s">
        <v>97</v>
      </c>
      <c r="H5909" s="92" t="s">
        <v>16</v>
      </c>
      <c r="I5909" s="92" t="s">
        <v>200</v>
      </c>
      <c r="L5909" s="107">
        <v>0</v>
      </c>
      <c r="M5909" s="107">
        <v>0</v>
      </c>
      <c r="N5909" s="107">
        <v>0</v>
      </c>
      <c r="O5909" s="107">
        <v>0</v>
      </c>
      <c r="P5909" s="107">
        <v>0</v>
      </c>
      <c r="Q5909" s="107">
        <v>0</v>
      </c>
      <c r="R5909" s="107">
        <v>0</v>
      </c>
      <c r="S5909" s="107">
        <v>0</v>
      </c>
      <c r="T5909" s="107">
        <v>0</v>
      </c>
      <c r="U5909" s="107">
        <v>0</v>
      </c>
    </row>
    <row r="5910" spans="1:21" x14ac:dyDescent="0.25">
      <c r="A5910" s="92" t="s">
        <v>11</v>
      </c>
      <c r="B5910" s="92" t="s">
        <v>58</v>
      </c>
      <c r="C5910" s="92" t="s">
        <v>59</v>
      </c>
      <c r="D5910" s="92" t="s">
        <v>66</v>
      </c>
      <c r="E5910" s="92" t="s">
        <v>71</v>
      </c>
      <c r="G5910" s="92" t="s">
        <v>97</v>
      </c>
      <c r="H5910" s="92" t="s">
        <v>16</v>
      </c>
      <c r="I5910" s="92" t="s">
        <v>196</v>
      </c>
      <c r="L5910" s="107">
        <v>0</v>
      </c>
      <c r="M5910" s="107">
        <v>0</v>
      </c>
      <c r="N5910" s="107">
        <v>0</v>
      </c>
      <c r="O5910" s="107">
        <v>0</v>
      </c>
      <c r="P5910" s="107">
        <v>0</v>
      </c>
      <c r="Q5910" s="107">
        <v>0</v>
      </c>
      <c r="R5910" s="107">
        <v>0</v>
      </c>
      <c r="S5910" s="107">
        <v>0</v>
      </c>
      <c r="T5910" s="107">
        <v>0</v>
      </c>
      <c r="U5910" s="107">
        <v>0</v>
      </c>
    </row>
    <row r="5911" spans="1:21" x14ac:dyDescent="0.25">
      <c r="A5911" s="92" t="s">
        <v>11</v>
      </c>
      <c r="B5911" s="92" t="s">
        <v>58</v>
      </c>
      <c r="C5911" s="92" t="s">
        <v>59</v>
      </c>
      <c r="D5911" s="92" t="s">
        <v>66</v>
      </c>
      <c r="E5911" s="92" t="s">
        <v>71</v>
      </c>
      <c r="G5911" s="92" t="s">
        <v>97</v>
      </c>
      <c r="H5911" s="92" t="s">
        <v>16</v>
      </c>
      <c r="I5911" s="92" t="s">
        <v>195</v>
      </c>
      <c r="L5911" s="107">
        <v>0</v>
      </c>
      <c r="M5911" s="107">
        <v>0</v>
      </c>
      <c r="N5911" s="107">
        <v>0</v>
      </c>
      <c r="O5911" s="107">
        <v>0</v>
      </c>
      <c r="P5911" s="107">
        <v>0</v>
      </c>
      <c r="Q5911" s="107">
        <v>0</v>
      </c>
      <c r="R5911" s="107">
        <v>0</v>
      </c>
      <c r="S5911" s="107">
        <v>0</v>
      </c>
      <c r="T5911" s="107">
        <v>0</v>
      </c>
      <c r="U5911" s="107">
        <v>0</v>
      </c>
    </row>
    <row r="5912" spans="1:21" x14ac:dyDescent="0.25">
      <c r="A5912" s="92" t="s">
        <v>11</v>
      </c>
      <c r="B5912" s="92" t="s">
        <v>58</v>
      </c>
      <c r="C5912" s="92" t="s">
        <v>59</v>
      </c>
      <c r="D5912" s="92" t="s">
        <v>66</v>
      </c>
      <c r="E5912" s="92" t="s">
        <v>71</v>
      </c>
      <c r="G5912" s="92" t="s">
        <v>97</v>
      </c>
      <c r="H5912" s="92" t="s">
        <v>16</v>
      </c>
      <c r="I5912" s="92" t="s">
        <v>197</v>
      </c>
      <c r="L5912" s="107">
        <v>0</v>
      </c>
      <c r="M5912" s="107">
        <v>0</v>
      </c>
      <c r="N5912" s="107">
        <v>0</v>
      </c>
      <c r="O5912" s="107">
        <v>0</v>
      </c>
      <c r="P5912" s="107">
        <v>0</v>
      </c>
      <c r="Q5912" s="107">
        <v>0</v>
      </c>
      <c r="R5912" s="107">
        <v>0</v>
      </c>
      <c r="S5912" s="107">
        <v>0</v>
      </c>
      <c r="T5912" s="107">
        <v>0</v>
      </c>
      <c r="U5912" s="107">
        <v>0</v>
      </c>
    </row>
    <row r="5913" spans="1:21" x14ac:dyDescent="0.25">
      <c r="A5913" s="92" t="s">
        <v>11</v>
      </c>
      <c r="B5913" s="92" t="s">
        <v>58</v>
      </c>
      <c r="C5913" s="92" t="s">
        <v>59</v>
      </c>
      <c r="D5913" s="92" t="s">
        <v>66</v>
      </c>
      <c r="E5913" s="92" t="s">
        <v>71</v>
      </c>
      <c r="G5913" s="92" t="s">
        <v>97</v>
      </c>
      <c r="H5913" s="92" t="s">
        <v>31</v>
      </c>
      <c r="I5913" s="92" t="s">
        <v>192</v>
      </c>
      <c r="J5913" s="92" t="s">
        <v>59</v>
      </c>
      <c r="L5913" s="98">
        <f>'Activity data'!H1188*'Emission factors'!$B$65</f>
        <v>135.251</v>
      </c>
      <c r="M5913" s="98">
        <f>'Activity data'!I1188*'Emission factors'!$B$65</f>
        <v>144.38525000000001</v>
      </c>
      <c r="N5913" s="98">
        <f>'Activity data'!J1188*'Emission factors'!$B$65</f>
        <v>129.96275</v>
      </c>
      <c r="O5913" s="98">
        <f>'Activity data'!K1188*'Emission factors'!$B$65</f>
        <v>114.28068500000001</v>
      </c>
      <c r="P5913" s="98">
        <f>'Activity data'!L1188*'Emission factors'!$B$65</f>
        <v>115.39602500000001</v>
      </c>
      <c r="Q5913" s="98">
        <f>'Activity data'!M1188*'Emission factors'!$B$65</f>
        <v>113.21983</v>
      </c>
      <c r="R5913" s="98">
        <f>'Activity data'!N1188*'Emission factors'!$B$65</f>
        <v>109.08377750000001</v>
      </c>
      <c r="S5913" s="98">
        <f>'Activity data'!O1188*'Emission factors'!$B$65</f>
        <v>120.23877999999999</v>
      </c>
      <c r="T5913" s="98">
        <f>'Activity data'!P1188*'Emission factors'!$B$65</f>
        <v>114.06274499999999</v>
      </c>
      <c r="U5913" s="98">
        <f>'Activity data'!Q1188*'Emission factors'!$B$65</f>
        <v>113.376875</v>
      </c>
    </row>
    <row r="5914" spans="1:21" x14ac:dyDescent="0.25">
      <c r="A5914" s="92" t="s">
        <v>11</v>
      </c>
      <c r="B5914" s="92" t="s">
        <v>58</v>
      </c>
      <c r="C5914" s="92" t="s">
        <v>59</v>
      </c>
      <c r="D5914" s="92" t="s">
        <v>66</v>
      </c>
      <c r="E5914" s="92" t="s">
        <v>71</v>
      </c>
      <c r="G5914" s="92" t="s">
        <v>97</v>
      </c>
      <c r="H5914" s="92" t="s">
        <v>31</v>
      </c>
      <c r="I5914" s="92" t="s">
        <v>191</v>
      </c>
      <c r="L5914" s="98">
        <f>'Activity data'!H1189*'Emission factors'!$B$65</f>
        <v>0.16025</v>
      </c>
      <c r="M5914" s="98">
        <f>'Activity data'!I1189*'Emission factors'!$B$65</f>
        <v>0.48075000000000001</v>
      </c>
      <c r="N5914" s="98">
        <f>'Activity data'!J1189*'Emission factors'!$B$65</f>
        <v>10.736750000000001</v>
      </c>
      <c r="O5914" s="98">
        <f>'Activity data'!K1189*'Emission factors'!$B$65</f>
        <v>13.549137500000002</v>
      </c>
      <c r="P5914" s="98">
        <f>'Activity data'!L1189*'Emission factors'!$B$65</f>
        <v>16.595490000000002</v>
      </c>
      <c r="Q5914" s="98">
        <f>'Activity data'!M1189*'Emission factors'!$B$65</f>
        <v>19.148272500000001</v>
      </c>
      <c r="R5914" s="98">
        <f>'Activity data'!N1189*'Emission factors'!$B$65</f>
        <v>17.3278325</v>
      </c>
      <c r="S5914" s="98">
        <f>'Activity data'!O1189*'Emission factors'!$B$65</f>
        <v>17.0810475</v>
      </c>
      <c r="T5914" s="98">
        <f>'Activity data'!P1189*'Emission factors'!$B$65</f>
        <v>15.303875</v>
      </c>
      <c r="U5914" s="98">
        <f>'Activity data'!Q1189*'Emission factors'!$B$65</f>
        <v>10.441889999999999</v>
      </c>
    </row>
    <row r="5915" spans="1:21" x14ac:dyDescent="0.25">
      <c r="A5915" s="92" t="s">
        <v>11</v>
      </c>
      <c r="B5915" s="92" t="s">
        <v>58</v>
      </c>
      <c r="C5915" s="92" t="s">
        <v>59</v>
      </c>
      <c r="D5915" s="92" t="s">
        <v>66</v>
      </c>
      <c r="E5915" s="92" t="s">
        <v>71</v>
      </c>
      <c r="G5915" s="92" t="s">
        <v>97</v>
      </c>
      <c r="H5915" s="92" t="s">
        <v>31</v>
      </c>
      <c r="I5915" s="92" t="s">
        <v>204</v>
      </c>
      <c r="L5915" s="98">
        <f>'Activity data'!H1190*'Emission factors'!$B$65</f>
        <v>0.32050000000000001</v>
      </c>
      <c r="M5915" s="98">
        <f>'Activity data'!I1190*'Emission factors'!$B$65</f>
        <v>0.48075000000000001</v>
      </c>
      <c r="N5915" s="98">
        <f>'Activity data'!J1190*'Emission factors'!$B$65</f>
        <v>1.12175</v>
      </c>
      <c r="O5915" s="98">
        <f>'Activity data'!K1190*'Emission factors'!$B$65</f>
        <v>1.282</v>
      </c>
      <c r="P5915" s="98">
        <f>'Activity data'!L1190*'Emission factors'!$B$65</f>
        <v>8.8249675000000014</v>
      </c>
      <c r="Q5915" s="98">
        <f>'Activity data'!M1190*'Emission factors'!$B$65</f>
        <v>26.2377325</v>
      </c>
      <c r="R5915" s="98">
        <f>'Activity data'!N1190*'Emission factors'!$B$65</f>
        <v>23.814752500000004</v>
      </c>
      <c r="S5915" s="98">
        <f>'Activity data'!O1190*'Emission factors'!$B$65</f>
        <v>30.2119325</v>
      </c>
      <c r="T5915" s="98">
        <f>'Activity data'!P1190*'Emission factors'!$B$65</f>
        <v>26.752134999999999</v>
      </c>
      <c r="U5915" s="98">
        <f>'Activity data'!Q1190*'Emission factors'!$B$65</f>
        <v>24.749010000000002</v>
      </c>
    </row>
    <row r="5916" spans="1:21" x14ac:dyDescent="0.25">
      <c r="A5916" s="92" t="s">
        <v>11</v>
      </c>
      <c r="B5916" s="92" t="s">
        <v>58</v>
      </c>
      <c r="C5916" s="92" t="s">
        <v>59</v>
      </c>
      <c r="D5916" s="92" t="s">
        <v>66</v>
      </c>
      <c r="E5916" s="92" t="s">
        <v>71</v>
      </c>
      <c r="G5916" s="92" t="s">
        <v>97</v>
      </c>
      <c r="H5916" s="92" t="s">
        <v>31</v>
      </c>
      <c r="I5916" s="92" t="s">
        <v>201</v>
      </c>
      <c r="L5916" s="98">
        <f>'Activity data'!H1191*'Emission factors'!$B$65</f>
        <v>19.868649241010242</v>
      </c>
      <c r="M5916" s="98">
        <f>'Activity data'!I1191*'Emission factors'!$B$65</f>
        <v>13.784183340238775</v>
      </c>
      <c r="N5916" s="98">
        <f>'Activity data'!J1191*'Emission factors'!$B$65</f>
        <v>13.645253135377596</v>
      </c>
      <c r="O5916" s="98">
        <f>'Activity data'!K1191*'Emission factors'!$B$65</f>
        <v>20.914478276449461</v>
      </c>
      <c r="P5916" s="98">
        <f>'Activity data'!L1191*'Emission factors'!$B$65</f>
        <v>25.116095061757711</v>
      </c>
      <c r="Q5916" s="98">
        <f>'Activity data'!M1191*'Emission factors'!$B$65</f>
        <v>22.023265267843062</v>
      </c>
      <c r="R5916" s="98">
        <f>'Activity data'!N1191*'Emission factors'!$B$65</f>
        <v>39.730249778737658</v>
      </c>
      <c r="S5916" s="98">
        <f>'Activity data'!O1191*'Emission factors'!$B$65</f>
        <v>31.095967866965875</v>
      </c>
      <c r="T5916" s="98">
        <f>'Activity data'!P1191*'Emission factors'!$B$65</f>
        <v>42.196964296396033</v>
      </c>
      <c r="U5916" s="98">
        <f>'Activity data'!Q1191*'Emission factors'!$B$65</f>
        <v>71.44382955328166</v>
      </c>
    </row>
    <row r="5917" spans="1:21" x14ac:dyDescent="0.25">
      <c r="A5917" s="92" t="s">
        <v>11</v>
      </c>
      <c r="B5917" s="92" t="s">
        <v>58</v>
      </c>
      <c r="C5917" s="92" t="s">
        <v>59</v>
      </c>
      <c r="D5917" s="92" t="s">
        <v>66</v>
      </c>
      <c r="E5917" s="92" t="s">
        <v>71</v>
      </c>
      <c r="G5917" s="92" t="s">
        <v>97</v>
      </c>
      <c r="H5917" s="92" t="s">
        <v>31</v>
      </c>
      <c r="I5917" s="92" t="s">
        <v>202</v>
      </c>
      <c r="L5917" s="98">
        <f>'Activity data'!H1192*'Emission factors'!$B$65</f>
        <v>26.875111300409845</v>
      </c>
      <c r="M5917" s="98">
        <f>'Activity data'!I1192*'Emission factors'!$B$65</f>
        <v>14.530666325015252</v>
      </c>
      <c r="N5917" s="98">
        <f>'Activity data'!J1192*'Emission factors'!$B$65</f>
        <v>11.003035518974677</v>
      </c>
      <c r="O5917" s="98">
        <f>'Activity data'!K1192*'Emission factors'!$B$65</f>
        <v>7.6857117718395882</v>
      </c>
      <c r="P5917" s="98">
        <f>'Activity data'!L1192*'Emission factors'!$B$65</f>
        <v>9.6028719567848384</v>
      </c>
      <c r="Q5917" s="98">
        <f>'Activity data'!M1192*'Emission factors'!$B$65</f>
        <v>10.014225228658859</v>
      </c>
      <c r="R5917" s="98">
        <f>'Activity data'!N1192*'Emission factors'!$B$65</f>
        <v>7.4001931113944535</v>
      </c>
      <c r="S5917" s="98">
        <f>'Activity data'!O1192*'Emission factors'!$B$65</f>
        <v>5.6698767421974443</v>
      </c>
      <c r="T5917" s="98">
        <f>'Activity data'!P1192*'Emission factors'!$B$65</f>
        <v>4.5419287110581132</v>
      </c>
      <c r="U5917" s="98">
        <f>'Activity data'!Q1192*'Emission factors'!$B$65</f>
        <v>9.5289630914993104</v>
      </c>
    </row>
    <row r="5918" spans="1:21" x14ac:dyDescent="0.25">
      <c r="A5918" s="92" t="s">
        <v>11</v>
      </c>
      <c r="B5918" s="92" t="s">
        <v>58</v>
      </c>
      <c r="C5918" s="92" t="s">
        <v>59</v>
      </c>
      <c r="D5918" s="92" t="s">
        <v>66</v>
      </c>
      <c r="E5918" s="92" t="s">
        <v>71</v>
      </c>
      <c r="G5918" s="92" t="s">
        <v>97</v>
      </c>
      <c r="H5918" s="92" t="s">
        <v>31</v>
      </c>
      <c r="I5918" s="92" t="s">
        <v>203</v>
      </c>
      <c r="L5918" s="98">
        <f>'Activity data'!H1193*'Emission factors'!$B$65</f>
        <v>22.792778962706674</v>
      </c>
      <c r="M5918" s="98">
        <f>'Activity data'!I1193*'Emission factors'!$B$65</f>
        <v>22.158197727333658</v>
      </c>
      <c r="N5918" s="98">
        <f>'Activity data'!J1193*'Emission factors'!$B$65</f>
        <v>22.473184403125458</v>
      </c>
      <c r="O5918" s="98">
        <f>'Activity data'!K1193*'Emission factors'!$B$65</f>
        <v>23.365453591457094</v>
      </c>
      <c r="P5918" s="98">
        <f>'Activity data'!L1193*'Emission factors'!$B$65</f>
        <v>135.29116688808014</v>
      </c>
      <c r="Q5918" s="98">
        <f>'Activity data'!M1193*'Emission factors'!$B$65</f>
        <v>199.38682498480557</v>
      </c>
      <c r="R5918" s="98">
        <f>'Activity data'!N1193*'Emission factors'!$B$65</f>
        <v>207.52775354335134</v>
      </c>
      <c r="S5918" s="98">
        <f>'Activity data'!O1193*'Emission factors'!$B$65</f>
        <v>161.67802905620903</v>
      </c>
      <c r="T5918" s="98">
        <f>'Activity data'!P1193*'Emission factors'!$B$65</f>
        <v>106.01076529189135</v>
      </c>
      <c r="U5918" s="98">
        <f>'Activity data'!Q1193*'Emission factors'!$B$65</f>
        <v>76.374437999394715</v>
      </c>
    </row>
    <row r="5919" spans="1:21" x14ac:dyDescent="0.25">
      <c r="A5919" s="92" t="s">
        <v>11</v>
      </c>
      <c r="B5919" s="92" t="s">
        <v>58</v>
      </c>
      <c r="C5919" s="92" t="s">
        <v>59</v>
      </c>
      <c r="D5919" s="92" t="s">
        <v>66</v>
      </c>
      <c r="E5919" s="92" t="s">
        <v>71</v>
      </c>
      <c r="G5919" s="92" t="s">
        <v>97</v>
      </c>
      <c r="H5919" s="92" t="s">
        <v>31</v>
      </c>
      <c r="I5919" s="92" t="s">
        <v>210</v>
      </c>
      <c r="L5919" s="98">
        <f>'Activity data'!H1194*'Emission factors'!$B$65</f>
        <v>0</v>
      </c>
      <c r="M5919" s="98">
        <f>'Activity data'!I1194*'Emission factors'!$B$65</f>
        <v>0</v>
      </c>
      <c r="N5919" s="98">
        <f>'Activity data'!J1194*'Emission factors'!$B$65</f>
        <v>0</v>
      </c>
      <c r="O5919" s="98">
        <f>'Activity data'!K1194*'Emission factors'!$B$65</f>
        <v>0</v>
      </c>
      <c r="P5919" s="98">
        <f>'Activity data'!L1194*'Emission factors'!$B$65</f>
        <v>1.9230000000000001E-2</v>
      </c>
      <c r="Q5919" s="98">
        <f>'Activity data'!M1194*'Emission factors'!$B$65</f>
        <v>5.4485000000000006E-2</v>
      </c>
      <c r="R5919" s="98">
        <f>'Activity data'!N1194*'Emission factors'!$B$65</f>
        <v>2.08325E-2</v>
      </c>
      <c r="S5919" s="98">
        <f>'Activity data'!O1194*'Emission factors'!$B$65</f>
        <v>3.0447500000000002E-2</v>
      </c>
      <c r="T5919" s="98">
        <f>'Activity data'!P1194*'Emission factors'!$B$65</f>
        <v>3.047955</v>
      </c>
      <c r="U5919" s="98">
        <f>'Activity data'!Q1194*'Emission factors'!$B$65</f>
        <v>1.0945075</v>
      </c>
    </row>
    <row r="5920" spans="1:21" x14ac:dyDescent="0.25">
      <c r="A5920" s="92" t="s">
        <v>11</v>
      </c>
      <c r="B5920" s="92" t="s">
        <v>58</v>
      </c>
      <c r="C5920" s="92" t="s">
        <v>59</v>
      </c>
      <c r="D5920" s="92" t="s">
        <v>66</v>
      </c>
      <c r="E5920" s="92" t="s">
        <v>71</v>
      </c>
      <c r="G5920" s="92" t="s">
        <v>97</v>
      </c>
      <c r="H5920" s="92" t="s">
        <v>31</v>
      </c>
      <c r="I5920" s="92" t="s">
        <v>200</v>
      </c>
      <c r="L5920" s="98">
        <f>'Activity data'!H1195*'Emission factors'!$B$65</f>
        <v>0</v>
      </c>
      <c r="M5920" s="98">
        <f>'Activity data'!I1195*'Emission factors'!$B$65</f>
        <v>0</v>
      </c>
      <c r="N5920" s="98">
        <f>'Activity data'!J1195*'Emission factors'!$B$65</f>
        <v>6.7305000000000001</v>
      </c>
      <c r="O5920" s="98">
        <f>'Activity data'!K1195*'Emission factors'!$B$65</f>
        <v>10.3056775</v>
      </c>
      <c r="P5920" s="98">
        <f>'Activity data'!L1195*'Emission factors'!$B$65</f>
        <v>17.109892500000001</v>
      </c>
      <c r="Q5920" s="98">
        <f>'Activity data'!M1195*'Emission factors'!$B$65</f>
        <v>7.2593249999999996</v>
      </c>
      <c r="R5920" s="98">
        <f>'Activity data'!N1195*'Emission factors'!$B$65</f>
        <v>5.7690000000000001</v>
      </c>
      <c r="S5920" s="98">
        <f>'Activity data'!O1195*'Emission factors'!$B$65</f>
        <v>4.0062499999999996</v>
      </c>
      <c r="T5920" s="98">
        <f>'Activity data'!P1195*'Emission factors'!$B$65</f>
        <v>8.2368500000000004</v>
      </c>
      <c r="U5920" s="98">
        <f>'Activity data'!Q1195*'Emission factors'!$B$65</f>
        <v>12.243100000000002</v>
      </c>
    </row>
    <row r="5921" spans="1:21" x14ac:dyDescent="0.25">
      <c r="A5921" s="92" t="s">
        <v>11</v>
      </c>
      <c r="B5921" s="92" t="s">
        <v>58</v>
      </c>
      <c r="C5921" s="92" t="s">
        <v>59</v>
      </c>
      <c r="D5921" s="92" t="s">
        <v>66</v>
      </c>
      <c r="E5921" s="92" t="s">
        <v>71</v>
      </c>
      <c r="G5921" s="92" t="s">
        <v>97</v>
      </c>
      <c r="H5921" s="92" t="s">
        <v>31</v>
      </c>
      <c r="I5921" s="92" t="s">
        <v>196</v>
      </c>
      <c r="L5921" s="98">
        <f>'Activity data'!H1196*'Emission factors'!$B$65</f>
        <v>0</v>
      </c>
      <c r="M5921" s="98">
        <f>'Activity data'!I1196*'Emission factors'!$B$65</f>
        <v>0</v>
      </c>
      <c r="N5921" s="98">
        <f>'Activity data'!J1196*'Emission factors'!$B$65</f>
        <v>0</v>
      </c>
      <c r="O5921" s="98">
        <f>'Activity data'!K1196*'Emission factors'!$B$65</f>
        <v>0</v>
      </c>
      <c r="P5921" s="98">
        <f>'Activity data'!L1196*'Emission factors'!$B$65</f>
        <v>0</v>
      </c>
      <c r="Q5921" s="98">
        <f>'Activity data'!M1196*'Emission factors'!$B$65</f>
        <v>0</v>
      </c>
      <c r="R5921" s="98">
        <f>'Activity data'!N1196*'Emission factors'!$B$65</f>
        <v>0.42786750000000001</v>
      </c>
      <c r="S5921" s="98">
        <f>'Activity data'!O1196*'Emission factors'!$B$65</f>
        <v>1.2483474999999999</v>
      </c>
      <c r="T5921" s="98">
        <f>'Activity data'!P1196*'Emission factors'!$B$65</f>
        <v>2.3348425000000002</v>
      </c>
      <c r="U5921" s="98">
        <f>'Activity data'!Q1196*'Emission factors'!$B$65</f>
        <v>1.27559</v>
      </c>
    </row>
    <row r="5922" spans="1:21" x14ac:dyDescent="0.25">
      <c r="A5922" s="92" t="s">
        <v>11</v>
      </c>
      <c r="B5922" s="92" t="s">
        <v>58</v>
      </c>
      <c r="C5922" s="92" t="s">
        <v>59</v>
      </c>
      <c r="D5922" s="92" t="s">
        <v>66</v>
      </c>
      <c r="E5922" s="92" t="s">
        <v>71</v>
      </c>
      <c r="G5922" s="92" t="s">
        <v>97</v>
      </c>
      <c r="H5922" s="92" t="s">
        <v>31</v>
      </c>
      <c r="I5922" s="92" t="s">
        <v>195</v>
      </c>
      <c r="L5922" s="98">
        <f>'Activity data'!H1197*'Emission factors'!$B$65</f>
        <v>0</v>
      </c>
      <c r="M5922" s="98">
        <f>'Activity data'!I1197*'Emission factors'!$B$65</f>
        <v>0</v>
      </c>
      <c r="N5922" s="98">
        <f>'Activity data'!J1197*'Emission factors'!$B$65</f>
        <v>0</v>
      </c>
      <c r="O5922" s="98">
        <f>'Activity data'!K1197*'Emission factors'!$B$65</f>
        <v>0</v>
      </c>
      <c r="P5922" s="98">
        <f>'Activity data'!L1197*'Emission factors'!$B$65</f>
        <v>0</v>
      </c>
      <c r="Q5922" s="98">
        <f>'Activity data'!M1197*'Emission factors'!$B$65</f>
        <v>0</v>
      </c>
      <c r="R5922" s="98">
        <f>'Activity data'!N1197*'Emission factors'!$B$65</f>
        <v>0</v>
      </c>
      <c r="S5922" s="98">
        <f>'Activity data'!O1197*'Emission factors'!$B$65</f>
        <v>0</v>
      </c>
      <c r="T5922" s="98">
        <f>'Activity data'!P1197*'Emission factors'!$B$65</f>
        <v>0</v>
      </c>
      <c r="U5922" s="98">
        <f>'Activity data'!Q1197*'Emission factors'!$B$65</f>
        <v>0</v>
      </c>
    </row>
    <row r="5923" spans="1:21" x14ac:dyDescent="0.25">
      <c r="A5923" s="92" t="s">
        <v>11</v>
      </c>
      <c r="B5923" s="92" t="s">
        <v>58</v>
      </c>
      <c r="C5923" s="92" t="s">
        <v>59</v>
      </c>
      <c r="D5923" s="92" t="s">
        <v>66</v>
      </c>
      <c r="E5923" s="92" t="s">
        <v>71</v>
      </c>
      <c r="G5923" s="92" t="s">
        <v>97</v>
      </c>
      <c r="H5923" s="92" t="s">
        <v>31</v>
      </c>
      <c r="I5923" s="92" t="s">
        <v>197</v>
      </c>
      <c r="L5923" s="98">
        <f>'Activity data'!H1198*'Emission factors'!$B$65</f>
        <v>374.99696049587317</v>
      </c>
      <c r="M5923" s="98">
        <f>'Activity data'!I1198*'Emission factors'!$B$65</f>
        <v>404.78265775957465</v>
      </c>
      <c r="N5923" s="98">
        <f>'Activity data'!J1198*'Emission factors'!$B$65</f>
        <v>408.6246786599097</v>
      </c>
      <c r="O5923" s="98">
        <f>'Activity data'!K1198*'Emission factors'!$B$65</f>
        <v>487.225602218706</v>
      </c>
      <c r="P5923" s="98">
        <f>'Activity data'!L1198*'Emission factors'!$B$65</f>
        <v>316.81750444748309</v>
      </c>
      <c r="Q5923" s="98">
        <f>'Activity data'!M1198*'Emission factors'!$B$65</f>
        <v>224.11663365411786</v>
      </c>
      <c r="R5923" s="98">
        <f>'Activity data'!N1198*'Emission factors'!$B$65</f>
        <v>261.83205562651403</v>
      </c>
      <c r="S5923" s="98">
        <f>'Activity data'!O1198*'Emission factors'!$B$65</f>
        <v>253.74392710785867</v>
      </c>
      <c r="T5923" s="98">
        <f>'Activity data'!P1198*'Emission factors'!$B$65</f>
        <v>221.19752184053331</v>
      </c>
      <c r="U5923" s="98">
        <f>'Activity data'!Q1198*'Emission factors'!$B$65</f>
        <v>226.33037356547536</v>
      </c>
    </row>
    <row r="5924" spans="1:21" x14ac:dyDescent="0.25">
      <c r="A5924" s="92" t="s">
        <v>11</v>
      </c>
      <c r="B5924" s="92" t="s">
        <v>58</v>
      </c>
      <c r="C5924" s="92" t="s">
        <v>59</v>
      </c>
      <c r="D5924" s="92" t="s">
        <v>66</v>
      </c>
      <c r="E5924" s="92" t="s">
        <v>71</v>
      </c>
      <c r="G5924" s="92" t="s">
        <v>97</v>
      </c>
      <c r="H5924" s="92" t="s">
        <v>74</v>
      </c>
      <c r="I5924" s="92" t="s">
        <v>192</v>
      </c>
      <c r="J5924" s="92" t="s">
        <v>59</v>
      </c>
      <c r="L5924" s="107">
        <v>0</v>
      </c>
      <c r="M5924" s="107">
        <v>0</v>
      </c>
      <c r="N5924" s="107">
        <v>0</v>
      </c>
      <c r="O5924" s="107">
        <v>0</v>
      </c>
      <c r="P5924" s="107">
        <v>0</v>
      </c>
      <c r="Q5924" s="107">
        <v>0</v>
      </c>
      <c r="R5924" s="107">
        <v>0</v>
      </c>
      <c r="S5924" s="107">
        <v>0</v>
      </c>
      <c r="T5924" s="107">
        <v>0</v>
      </c>
      <c r="U5924" s="107">
        <v>0</v>
      </c>
    </row>
    <row r="5925" spans="1:21" x14ac:dyDescent="0.25">
      <c r="A5925" s="92" t="s">
        <v>11</v>
      </c>
      <c r="B5925" s="92" t="s">
        <v>58</v>
      </c>
      <c r="C5925" s="92" t="s">
        <v>59</v>
      </c>
      <c r="D5925" s="92" t="s">
        <v>66</v>
      </c>
      <c r="E5925" s="92" t="s">
        <v>71</v>
      </c>
      <c r="G5925" s="92" t="s">
        <v>97</v>
      </c>
      <c r="H5925" s="92" t="s">
        <v>74</v>
      </c>
      <c r="I5925" s="92" t="s">
        <v>191</v>
      </c>
      <c r="L5925" s="107">
        <v>0</v>
      </c>
      <c r="M5925" s="107">
        <v>0</v>
      </c>
      <c r="N5925" s="107">
        <v>0</v>
      </c>
      <c r="O5925" s="107">
        <v>0</v>
      </c>
      <c r="P5925" s="107">
        <v>0</v>
      </c>
      <c r="Q5925" s="107">
        <v>0</v>
      </c>
      <c r="R5925" s="107">
        <v>0</v>
      </c>
      <c r="S5925" s="107">
        <v>0</v>
      </c>
      <c r="T5925" s="107">
        <v>0</v>
      </c>
      <c r="U5925" s="107">
        <v>0</v>
      </c>
    </row>
    <row r="5926" spans="1:21" x14ac:dyDescent="0.25">
      <c r="A5926" s="92" t="s">
        <v>11</v>
      </c>
      <c r="B5926" s="92" t="s">
        <v>58</v>
      </c>
      <c r="C5926" s="92" t="s">
        <v>59</v>
      </c>
      <c r="D5926" s="92" t="s">
        <v>66</v>
      </c>
      <c r="E5926" s="92" t="s">
        <v>71</v>
      </c>
      <c r="G5926" s="92" t="s">
        <v>97</v>
      </c>
      <c r="H5926" s="92" t="s">
        <v>74</v>
      </c>
      <c r="I5926" s="92" t="s">
        <v>204</v>
      </c>
      <c r="L5926" s="107">
        <v>0</v>
      </c>
      <c r="M5926" s="107">
        <v>0</v>
      </c>
      <c r="N5926" s="107">
        <v>0</v>
      </c>
      <c r="O5926" s="107">
        <v>0</v>
      </c>
      <c r="P5926" s="107">
        <v>0</v>
      </c>
      <c r="Q5926" s="107">
        <v>0</v>
      </c>
      <c r="R5926" s="107">
        <v>0</v>
      </c>
      <c r="S5926" s="107">
        <v>0</v>
      </c>
      <c r="T5926" s="107">
        <v>0</v>
      </c>
      <c r="U5926" s="107">
        <v>0</v>
      </c>
    </row>
    <row r="5927" spans="1:21" x14ac:dyDescent="0.25">
      <c r="A5927" s="92" t="s">
        <v>11</v>
      </c>
      <c r="B5927" s="92" t="s">
        <v>58</v>
      </c>
      <c r="C5927" s="92" t="s">
        <v>59</v>
      </c>
      <c r="D5927" s="92" t="s">
        <v>66</v>
      </c>
      <c r="E5927" s="92" t="s">
        <v>71</v>
      </c>
      <c r="G5927" s="92" t="s">
        <v>97</v>
      </c>
      <c r="H5927" s="92" t="s">
        <v>74</v>
      </c>
      <c r="I5927" s="92" t="s">
        <v>201</v>
      </c>
      <c r="L5927" s="107">
        <v>0</v>
      </c>
      <c r="M5927" s="107">
        <v>0</v>
      </c>
      <c r="N5927" s="107">
        <v>0</v>
      </c>
      <c r="O5927" s="107">
        <v>0</v>
      </c>
      <c r="P5927" s="107">
        <v>0</v>
      </c>
      <c r="Q5927" s="107">
        <v>0</v>
      </c>
      <c r="R5927" s="107">
        <v>0</v>
      </c>
      <c r="S5927" s="107">
        <v>0</v>
      </c>
      <c r="T5927" s="107">
        <v>0</v>
      </c>
      <c r="U5927" s="107">
        <v>0</v>
      </c>
    </row>
    <row r="5928" spans="1:21" x14ac:dyDescent="0.25">
      <c r="A5928" s="92" t="s">
        <v>11</v>
      </c>
      <c r="B5928" s="92" t="s">
        <v>58</v>
      </c>
      <c r="C5928" s="92" t="s">
        <v>59</v>
      </c>
      <c r="D5928" s="92" t="s">
        <v>66</v>
      </c>
      <c r="E5928" s="92" t="s">
        <v>71</v>
      </c>
      <c r="G5928" s="92" t="s">
        <v>97</v>
      </c>
      <c r="H5928" s="92" t="s">
        <v>74</v>
      </c>
      <c r="I5928" s="92" t="s">
        <v>202</v>
      </c>
      <c r="L5928" s="107">
        <v>0</v>
      </c>
      <c r="M5928" s="107">
        <v>0</v>
      </c>
      <c r="N5928" s="107">
        <v>0</v>
      </c>
      <c r="O5928" s="107">
        <v>0</v>
      </c>
      <c r="P5928" s="107">
        <v>0</v>
      </c>
      <c r="Q5928" s="107">
        <v>0</v>
      </c>
      <c r="R5928" s="107">
        <v>0</v>
      </c>
      <c r="S5928" s="107">
        <v>0</v>
      </c>
      <c r="T5928" s="107">
        <v>0</v>
      </c>
      <c r="U5928" s="107">
        <v>0</v>
      </c>
    </row>
    <row r="5929" spans="1:21" x14ac:dyDescent="0.25">
      <c r="A5929" s="92" t="s">
        <v>11</v>
      </c>
      <c r="B5929" s="92" t="s">
        <v>58</v>
      </c>
      <c r="C5929" s="92" t="s">
        <v>59</v>
      </c>
      <c r="D5929" s="92" t="s">
        <v>66</v>
      </c>
      <c r="E5929" s="92" t="s">
        <v>71</v>
      </c>
      <c r="G5929" s="92" t="s">
        <v>97</v>
      </c>
      <c r="H5929" s="92" t="s">
        <v>74</v>
      </c>
      <c r="I5929" s="92" t="s">
        <v>203</v>
      </c>
      <c r="L5929" s="107">
        <v>0</v>
      </c>
      <c r="M5929" s="107">
        <v>0</v>
      </c>
      <c r="N5929" s="107">
        <v>0</v>
      </c>
      <c r="O5929" s="107">
        <v>0</v>
      </c>
      <c r="P5929" s="107">
        <v>0</v>
      </c>
      <c r="Q5929" s="107">
        <v>0</v>
      </c>
      <c r="R5929" s="107">
        <v>0</v>
      </c>
      <c r="S5929" s="107">
        <v>0</v>
      </c>
      <c r="T5929" s="107">
        <v>0</v>
      </c>
      <c r="U5929" s="107">
        <v>0</v>
      </c>
    </row>
    <row r="5930" spans="1:21" x14ac:dyDescent="0.25">
      <c r="A5930" s="92" t="s">
        <v>11</v>
      </c>
      <c r="B5930" s="92" t="s">
        <v>58</v>
      </c>
      <c r="C5930" s="92" t="s">
        <v>59</v>
      </c>
      <c r="D5930" s="92" t="s">
        <v>66</v>
      </c>
      <c r="E5930" s="92" t="s">
        <v>71</v>
      </c>
      <c r="G5930" s="92" t="s">
        <v>97</v>
      </c>
      <c r="H5930" s="92" t="s">
        <v>74</v>
      </c>
      <c r="I5930" s="92" t="s">
        <v>210</v>
      </c>
      <c r="L5930" s="107">
        <v>0</v>
      </c>
      <c r="M5930" s="107">
        <v>0</v>
      </c>
      <c r="N5930" s="107">
        <v>0</v>
      </c>
      <c r="O5930" s="107">
        <v>0</v>
      </c>
      <c r="P5930" s="107">
        <v>0</v>
      </c>
      <c r="Q5930" s="107">
        <v>0</v>
      </c>
      <c r="R5930" s="107">
        <v>0</v>
      </c>
      <c r="S5930" s="107">
        <v>0</v>
      </c>
      <c r="T5930" s="107">
        <v>0</v>
      </c>
      <c r="U5930" s="107">
        <v>0</v>
      </c>
    </row>
    <row r="5931" spans="1:21" x14ac:dyDescent="0.25">
      <c r="A5931" s="92" t="s">
        <v>11</v>
      </c>
      <c r="B5931" s="92" t="s">
        <v>58</v>
      </c>
      <c r="C5931" s="92" t="s">
        <v>59</v>
      </c>
      <c r="D5931" s="92" t="s">
        <v>66</v>
      </c>
      <c r="E5931" s="92" t="s">
        <v>71</v>
      </c>
      <c r="G5931" s="92" t="s">
        <v>97</v>
      </c>
      <c r="H5931" s="92" t="s">
        <v>74</v>
      </c>
      <c r="I5931" s="92" t="s">
        <v>200</v>
      </c>
      <c r="L5931" s="107">
        <v>0</v>
      </c>
      <c r="M5931" s="107">
        <v>0</v>
      </c>
      <c r="N5931" s="107">
        <v>0</v>
      </c>
      <c r="O5931" s="107">
        <v>0</v>
      </c>
      <c r="P5931" s="107">
        <v>0</v>
      </c>
      <c r="Q5931" s="107">
        <v>0</v>
      </c>
      <c r="R5931" s="107">
        <v>0</v>
      </c>
      <c r="S5931" s="107">
        <v>0</v>
      </c>
      <c r="T5931" s="107">
        <v>0</v>
      </c>
      <c r="U5931" s="107">
        <v>0</v>
      </c>
    </row>
    <row r="5932" spans="1:21" x14ac:dyDescent="0.25">
      <c r="A5932" s="92" t="s">
        <v>11</v>
      </c>
      <c r="B5932" s="92" t="s">
        <v>58</v>
      </c>
      <c r="C5932" s="92" t="s">
        <v>59</v>
      </c>
      <c r="D5932" s="92" t="s">
        <v>66</v>
      </c>
      <c r="E5932" s="92" t="s">
        <v>71</v>
      </c>
      <c r="G5932" s="92" t="s">
        <v>97</v>
      </c>
      <c r="H5932" s="92" t="s">
        <v>74</v>
      </c>
      <c r="I5932" s="92" t="s">
        <v>196</v>
      </c>
      <c r="L5932" s="107">
        <v>0</v>
      </c>
      <c r="M5932" s="107">
        <v>0</v>
      </c>
      <c r="N5932" s="107">
        <v>0</v>
      </c>
      <c r="O5932" s="107">
        <v>0</v>
      </c>
      <c r="P5932" s="107">
        <v>0</v>
      </c>
      <c r="Q5932" s="107">
        <v>0</v>
      </c>
      <c r="R5932" s="107">
        <v>0</v>
      </c>
      <c r="S5932" s="107">
        <v>0</v>
      </c>
      <c r="T5932" s="107">
        <v>0</v>
      </c>
      <c r="U5932" s="107">
        <v>0</v>
      </c>
    </row>
    <row r="5933" spans="1:21" x14ac:dyDescent="0.25">
      <c r="A5933" s="92" t="s">
        <v>11</v>
      </c>
      <c r="B5933" s="92" t="s">
        <v>58</v>
      </c>
      <c r="C5933" s="92" t="s">
        <v>59</v>
      </c>
      <c r="D5933" s="92" t="s">
        <v>66</v>
      </c>
      <c r="E5933" s="92" t="s">
        <v>71</v>
      </c>
      <c r="G5933" s="92" t="s">
        <v>97</v>
      </c>
      <c r="H5933" s="92" t="s">
        <v>74</v>
      </c>
      <c r="I5933" s="92" t="s">
        <v>195</v>
      </c>
      <c r="L5933" s="107">
        <v>0</v>
      </c>
      <c r="M5933" s="107">
        <v>0</v>
      </c>
      <c r="N5933" s="107">
        <v>0</v>
      </c>
      <c r="O5933" s="107">
        <v>0</v>
      </c>
      <c r="P5933" s="107">
        <v>0</v>
      </c>
      <c r="Q5933" s="107">
        <v>0</v>
      </c>
      <c r="R5933" s="107">
        <v>0</v>
      </c>
      <c r="S5933" s="107">
        <v>0</v>
      </c>
      <c r="T5933" s="107">
        <v>0</v>
      </c>
      <c r="U5933" s="107">
        <v>0</v>
      </c>
    </row>
    <row r="5934" spans="1:21" x14ac:dyDescent="0.25">
      <c r="A5934" s="92" t="s">
        <v>11</v>
      </c>
      <c r="B5934" s="92" t="s">
        <v>58</v>
      </c>
      <c r="C5934" s="92" t="s">
        <v>59</v>
      </c>
      <c r="D5934" s="92" t="s">
        <v>66</v>
      </c>
      <c r="E5934" s="92" t="s">
        <v>71</v>
      </c>
      <c r="G5934" s="92" t="s">
        <v>97</v>
      </c>
      <c r="H5934" s="92" t="s">
        <v>74</v>
      </c>
      <c r="I5934" s="92" t="s">
        <v>197</v>
      </c>
      <c r="L5934" s="107">
        <v>0</v>
      </c>
      <c r="M5934" s="107">
        <v>0</v>
      </c>
      <c r="N5934" s="107">
        <v>0</v>
      </c>
      <c r="O5934" s="107">
        <v>0</v>
      </c>
      <c r="P5934" s="107">
        <v>0</v>
      </c>
      <c r="Q5934" s="107">
        <v>0</v>
      </c>
      <c r="R5934" s="107">
        <v>0</v>
      </c>
      <c r="S5934" s="107">
        <v>0</v>
      </c>
      <c r="T5934" s="107">
        <v>0</v>
      </c>
      <c r="U5934" s="107">
        <v>0</v>
      </c>
    </row>
    <row r="5935" spans="1:21" x14ac:dyDescent="0.25">
      <c r="A5935" s="92" t="s">
        <v>11</v>
      </c>
      <c r="B5935" s="92" t="s">
        <v>58</v>
      </c>
      <c r="C5935" s="92" t="s">
        <v>59</v>
      </c>
      <c r="D5935" s="92" t="s">
        <v>66</v>
      </c>
      <c r="E5935" s="92" t="s">
        <v>71</v>
      </c>
      <c r="G5935" s="92" t="s">
        <v>97</v>
      </c>
      <c r="H5935" s="92" t="s">
        <v>94</v>
      </c>
      <c r="I5935" s="92" t="s">
        <v>192</v>
      </c>
      <c r="J5935" s="92" t="s">
        <v>59</v>
      </c>
      <c r="L5935" s="98">
        <f>L5913*'Emission factors'!$H$16</f>
        <v>2840.2710000000002</v>
      </c>
      <c r="M5935" s="98">
        <f>M5913*'Emission factors'!$H$16</f>
        <v>3032.0902500000002</v>
      </c>
      <c r="N5935" s="98">
        <f>N5913*'Emission factors'!$H$16</f>
        <v>2729.2177499999998</v>
      </c>
      <c r="O5935" s="98">
        <f>O5913*'Emission factors'!$H$16</f>
        <v>2399.8943850000001</v>
      </c>
      <c r="P5935" s="98">
        <f>P5913*'Emission factors'!$H$16</f>
        <v>2423.3165250000002</v>
      </c>
      <c r="Q5935" s="98">
        <f>Q5913*'Emission factors'!$H$16</f>
        <v>2377.61643</v>
      </c>
      <c r="R5935" s="98">
        <f>R5913*'Emission factors'!$H$16</f>
        <v>2290.7593275000004</v>
      </c>
      <c r="S5935" s="98">
        <f>S5913*'Emission factors'!$H$16</f>
        <v>2525.0143799999996</v>
      </c>
      <c r="T5935" s="98">
        <f>T5913*'Emission factors'!$H$16</f>
        <v>2395.3176449999996</v>
      </c>
      <c r="U5935" s="98">
        <f>U5913*'Emission factors'!$H$16</f>
        <v>2380.9143749999998</v>
      </c>
    </row>
    <row r="5936" spans="1:21" x14ac:dyDescent="0.25">
      <c r="A5936" s="92" t="s">
        <v>11</v>
      </c>
      <c r="B5936" s="92" t="s">
        <v>58</v>
      </c>
      <c r="C5936" s="92" t="s">
        <v>59</v>
      </c>
      <c r="D5936" s="92" t="s">
        <v>66</v>
      </c>
      <c r="E5936" s="92" t="s">
        <v>71</v>
      </c>
      <c r="G5936" s="92" t="s">
        <v>97</v>
      </c>
      <c r="H5936" s="92" t="s">
        <v>94</v>
      </c>
      <c r="I5936" s="92" t="s">
        <v>191</v>
      </c>
      <c r="L5936" s="98">
        <f>L5914*'Emission factors'!$H$16</f>
        <v>3.3652500000000001</v>
      </c>
      <c r="M5936" s="98">
        <f>M5914*'Emission factors'!$H$16</f>
        <v>10.095750000000001</v>
      </c>
      <c r="N5936" s="98">
        <f>N5914*'Emission factors'!$H$16</f>
        <v>225.47175000000001</v>
      </c>
      <c r="O5936" s="98">
        <f>O5914*'Emission factors'!$H$16</f>
        <v>284.53188750000004</v>
      </c>
      <c r="P5936" s="98">
        <f>P5914*'Emission factors'!$H$16</f>
        <v>348.50529000000006</v>
      </c>
      <c r="Q5936" s="98">
        <f>Q5914*'Emission factors'!$H$16</f>
        <v>402.11372249999999</v>
      </c>
      <c r="R5936" s="98">
        <f>R5914*'Emission factors'!$H$16</f>
        <v>363.88448249999999</v>
      </c>
      <c r="S5936" s="98">
        <f>S5914*'Emission factors'!$H$16</f>
        <v>358.7019975</v>
      </c>
      <c r="T5936" s="98">
        <f>T5914*'Emission factors'!$H$16</f>
        <v>321.38137499999999</v>
      </c>
      <c r="U5936" s="98">
        <f>U5914*'Emission factors'!$H$16</f>
        <v>219.27968999999999</v>
      </c>
    </row>
    <row r="5937" spans="1:21" x14ac:dyDescent="0.25">
      <c r="A5937" s="92" t="s">
        <v>11</v>
      </c>
      <c r="B5937" s="92" t="s">
        <v>58</v>
      </c>
      <c r="C5937" s="92" t="s">
        <v>59</v>
      </c>
      <c r="D5937" s="92" t="s">
        <v>66</v>
      </c>
      <c r="E5937" s="92" t="s">
        <v>71</v>
      </c>
      <c r="G5937" s="92" t="s">
        <v>97</v>
      </c>
      <c r="H5937" s="92" t="s">
        <v>94</v>
      </c>
      <c r="I5937" s="92" t="s">
        <v>204</v>
      </c>
      <c r="L5937" s="98">
        <f>L5915*'Emission factors'!$H$16</f>
        <v>6.7305000000000001</v>
      </c>
      <c r="M5937" s="98">
        <f>M5915*'Emission factors'!$H$16</f>
        <v>10.095750000000001</v>
      </c>
      <c r="N5937" s="98">
        <f>N5915*'Emission factors'!$H$16</f>
        <v>23.556750000000001</v>
      </c>
      <c r="O5937" s="98">
        <f>O5915*'Emission factors'!$H$16</f>
        <v>26.922000000000001</v>
      </c>
      <c r="P5937" s="98">
        <f>P5915*'Emission factors'!$H$16</f>
        <v>185.32431750000003</v>
      </c>
      <c r="Q5937" s="98">
        <f>Q5915*'Emission factors'!$H$16</f>
        <v>550.99238249999996</v>
      </c>
      <c r="R5937" s="98">
        <f>R5915*'Emission factors'!$H$16</f>
        <v>500.10980250000011</v>
      </c>
      <c r="S5937" s="98">
        <f>S5915*'Emission factors'!$H$16</f>
        <v>634.4505825</v>
      </c>
      <c r="T5937" s="98">
        <f>T5915*'Emission factors'!$H$16</f>
        <v>561.79483500000003</v>
      </c>
      <c r="U5937" s="98">
        <f>U5915*'Emission factors'!$H$16</f>
        <v>519.72921000000008</v>
      </c>
    </row>
    <row r="5938" spans="1:21" x14ac:dyDescent="0.25">
      <c r="A5938" s="92" t="s">
        <v>11</v>
      </c>
      <c r="B5938" s="92" t="s">
        <v>58</v>
      </c>
      <c r="C5938" s="92" t="s">
        <v>59</v>
      </c>
      <c r="D5938" s="92" t="s">
        <v>66</v>
      </c>
      <c r="E5938" s="92" t="s">
        <v>71</v>
      </c>
      <c r="G5938" s="92" t="s">
        <v>97</v>
      </c>
      <c r="H5938" s="92" t="s">
        <v>94</v>
      </c>
      <c r="I5938" s="92" t="s">
        <v>201</v>
      </c>
      <c r="L5938" s="98">
        <f>L5916*'Emission factors'!$H$16</f>
        <v>417.24163406121511</v>
      </c>
      <c r="M5938" s="98">
        <f>M5916*'Emission factors'!$H$16</f>
        <v>289.46785014501427</v>
      </c>
      <c r="N5938" s="98">
        <f>N5916*'Emission factors'!$H$16</f>
        <v>286.55031584292954</v>
      </c>
      <c r="O5938" s="98">
        <f>O5916*'Emission factors'!$H$16</f>
        <v>439.20404380543869</v>
      </c>
      <c r="P5938" s="98">
        <f>P5916*'Emission factors'!$H$16</f>
        <v>527.43799629691193</v>
      </c>
      <c r="Q5938" s="98">
        <f>Q5916*'Emission factors'!$H$16</f>
        <v>462.48857062470432</v>
      </c>
      <c r="R5938" s="98">
        <f>R5916*'Emission factors'!$H$16</f>
        <v>834.33524535349079</v>
      </c>
      <c r="S5938" s="98">
        <f>S5916*'Emission factors'!$H$16</f>
        <v>653.01532520628336</v>
      </c>
      <c r="T5938" s="98">
        <f>T5916*'Emission factors'!$H$16</f>
        <v>886.13625022431665</v>
      </c>
      <c r="U5938" s="98">
        <f>U5916*'Emission factors'!$H$16</f>
        <v>1500.3204206189148</v>
      </c>
    </row>
    <row r="5939" spans="1:21" x14ac:dyDescent="0.25">
      <c r="A5939" s="92" t="s">
        <v>11</v>
      </c>
      <c r="B5939" s="92" t="s">
        <v>58</v>
      </c>
      <c r="C5939" s="92" t="s">
        <v>59</v>
      </c>
      <c r="D5939" s="92" t="s">
        <v>66</v>
      </c>
      <c r="E5939" s="92" t="s">
        <v>71</v>
      </c>
      <c r="G5939" s="92" t="s">
        <v>97</v>
      </c>
      <c r="H5939" s="92" t="s">
        <v>94</v>
      </c>
      <c r="I5939" s="92" t="s">
        <v>202</v>
      </c>
      <c r="L5939" s="98">
        <f>L5917*'Emission factors'!$H$16</f>
        <v>564.3773373086068</v>
      </c>
      <c r="M5939" s="98">
        <f>M5917*'Emission factors'!$H$16</f>
        <v>305.14399282532031</v>
      </c>
      <c r="N5939" s="98">
        <f>N5917*'Emission factors'!$H$16</f>
        <v>231.06374589846823</v>
      </c>
      <c r="O5939" s="98">
        <f>O5917*'Emission factors'!$H$16</f>
        <v>161.39994720863135</v>
      </c>
      <c r="P5939" s="98">
        <f>P5917*'Emission factors'!$H$16</f>
        <v>201.66031109248161</v>
      </c>
      <c r="Q5939" s="98">
        <f>Q5917*'Emission factors'!$H$16</f>
        <v>210.29872980183603</v>
      </c>
      <c r="R5939" s="98">
        <f>R5917*'Emission factors'!$H$16</f>
        <v>155.40405533928353</v>
      </c>
      <c r="S5939" s="98">
        <f>S5917*'Emission factors'!$H$16</f>
        <v>119.06741158614633</v>
      </c>
      <c r="T5939" s="98">
        <f>T5917*'Emission factors'!$H$16</f>
        <v>95.380502932220381</v>
      </c>
      <c r="U5939" s="98">
        <f>U5917*'Emission factors'!$H$16</f>
        <v>200.10822492148552</v>
      </c>
    </row>
    <row r="5940" spans="1:21" x14ac:dyDescent="0.25">
      <c r="A5940" s="92" t="s">
        <v>11</v>
      </c>
      <c r="B5940" s="92" t="s">
        <v>58</v>
      </c>
      <c r="C5940" s="92" t="s">
        <v>59</v>
      </c>
      <c r="D5940" s="92" t="s">
        <v>66</v>
      </c>
      <c r="E5940" s="92" t="s">
        <v>71</v>
      </c>
      <c r="G5940" s="92" t="s">
        <v>97</v>
      </c>
      <c r="H5940" s="92" t="s">
        <v>94</v>
      </c>
      <c r="I5940" s="92" t="s">
        <v>203</v>
      </c>
      <c r="L5940" s="98">
        <f>L5918*'Emission factors'!$H$16</f>
        <v>478.64835821684017</v>
      </c>
      <c r="M5940" s="98">
        <f>M5918*'Emission factors'!$H$16</f>
        <v>465.32215227400684</v>
      </c>
      <c r="N5940" s="98">
        <f>N5918*'Emission factors'!$H$16</f>
        <v>471.93687246563462</v>
      </c>
      <c r="O5940" s="98">
        <f>O5918*'Emission factors'!$H$16</f>
        <v>490.67452542059897</v>
      </c>
      <c r="P5940" s="98">
        <f>P5918*'Emission factors'!$H$16</f>
        <v>2841.1145046496831</v>
      </c>
      <c r="Q5940" s="98">
        <f>Q5918*'Emission factors'!$H$16</f>
        <v>4187.123324680917</v>
      </c>
      <c r="R5940" s="98">
        <f>R5918*'Emission factors'!$H$16</f>
        <v>4358.0828244103777</v>
      </c>
      <c r="S5940" s="98">
        <f>S5918*'Emission factors'!$H$16</f>
        <v>3395.2386101803895</v>
      </c>
      <c r="T5940" s="98">
        <f>T5918*'Emission factors'!$H$16</f>
        <v>2226.2260711297181</v>
      </c>
      <c r="U5940" s="98">
        <f>U5918*'Emission factors'!$H$16</f>
        <v>1603.8631979872889</v>
      </c>
    </row>
    <row r="5941" spans="1:21" x14ac:dyDescent="0.25">
      <c r="A5941" s="92" t="s">
        <v>11</v>
      </c>
      <c r="B5941" s="92" t="s">
        <v>58</v>
      </c>
      <c r="C5941" s="92" t="s">
        <v>59</v>
      </c>
      <c r="D5941" s="92" t="s">
        <v>66</v>
      </c>
      <c r="E5941" s="92" t="s">
        <v>71</v>
      </c>
      <c r="G5941" s="92" t="s">
        <v>97</v>
      </c>
      <c r="H5941" s="92" t="s">
        <v>94</v>
      </c>
      <c r="I5941" s="92" t="s">
        <v>210</v>
      </c>
      <c r="L5941" s="98">
        <f>L5919*'Emission factors'!$H$16</f>
        <v>0</v>
      </c>
      <c r="M5941" s="98">
        <f>M5919*'Emission factors'!$H$16</f>
        <v>0</v>
      </c>
      <c r="N5941" s="98">
        <f>N5919*'Emission factors'!$H$16</f>
        <v>0</v>
      </c>
      <c r="O5941" s="98">
        <f>O5919*'Emission factors'!$H$16</f>
        <v>0</v>
      </c>
      <c r="P5941" s="98">
        <f>P5919*'Emission factors'!$H$16</f>
        <v>0.40383000000000002</v>
      </c>
      <c r="Q5941" s="98">
        <f>Q5919*'Emission factors'!$H$16</f>
        <v>1.1441850000000002</v>
      </c>
      <c r="R5941" s="98">
        <f>R5919*'Emission factors'!$H$16</f>
        <v>0.4374825</v>
      </c>
      <c r="S5941" s="98">
        <f>S5919*'Emission factors'!$H$16</f>
        <v>0.63939750000000006</v>
      </c>
      <c r="T5941" s="98">
        <f>T5919*'Emission factors'!$H$16</f>
        <v>64.007054999999994</v>
      </c>
      <c r="U5941" s="98">
        <f>U5919*'Emission factors'!$H$16</f>
        <v>22.984657500000001</v>
      </c>
    </row>
    <row r="5942" spans="1:21" x14ac:dyDescent="0.25">
      <c r="A5942" s="92" t="s">
        <v>11</v>
      </c>
      <c r="B5942" s="92" t="s">
        <v>58</v>
      </c>
      <c r="C5942" s="92" t="s">
        <v>59</v>
      </c>
      <c r="D5942" s="92" t="s">
        <v>66</v>
      </c>
      <c r="E5942" s="92" t="s">
        <v>71</v>
      </c>
      <c r="G5942" s="92" t="s">
        <v>97</v>
      </c>
      <c r="H5942" s="92" t="s">
        <v>94</v>
      </c>
      <c r="I5942" s="92" t="s">
        <v>200</v>
      </c>
      <c r="L5942" s="98">
        <f>L5920*'Emission factors'!$H$16</f>
        <v>0</v>
      </c>
      <c r="M5942" s="98">
        <f>M5920*'Emission factors'!$H$16</f>
        <v>0</v>
      </c>
      <c r="N5942" s="98">
        <f>N5920*'Emission factors'!$H$16</f>
        <v>141.34049999999999</v>
      </c>
      <c r="O5942" s="98">
        <f>O5920*'Emission factors'!$H$16</f>
        <v>216.41922750000001</v>
      </c>
      <c r="P5942" s="98">
        <f>P5920*'Emission factors'!$H$16</f>
        <v>359.30774250000002</v>
      </c>
      <c r="Q5942" s="98">
        <f>Q5920*'Emission factors'!$H$16</f>
        <v>152.44582499999999</v>
      </c>
      <c r="R5942" s="98">
        <f>R5920*'Emission factors'!$H$16</f>
        <v>121.149</v>
      </c>
      <c r="S5942" s="98">
        <f>S5920*'Emission factors'!$H$16</f>
        <v>84.131249999999994</v>
      </c>
      <c r="T5942" s="98">
        <f>T5920*'Emission factors'!$H$16</f>
        <v>172.97385</v>
      </c>
      <c r="U5942" s="98">
        <f>U5920*'Emission factors'!$H$16</f>
        <v>257.10510000000005</v>
      </c>
    </row>
    <row r="5943" spans="1:21" x14ac:dyDescent="0.25">
      <c r="A5943" s="92" t="s">
        <v>11</v>
      </c>
      <c r="B5943" s="92" t="s">
        <v>58</v>
      </c>
      <c r="C5943" s="92" t="s">
        <v>59</v>
      </c>
      <c r="D5943" s="92" t="s">
        <v>66</v>
      </c>
      <c r="E5943" s="92" t="s">
        <v>71</v>
      </c>
      <c r="G5943" s="92" t="s">
        <v>97</v>
      </c>
      <c r="H5943" s="92" t="s">
        <v>94</v>
      </c>
      <c r="I5943" s="92" t="s">
        <v>196</v>
      </c>
      <c r="L5943" s="98">
        <f>L5921*'Emission factors'!$H$16</f>
        <v>0</v>
      </c>
      <c r="M5943" s="98">
        <f>M5921*'Emission factors'!$H$16</f>
        <v>0</v>
      </c>
      <c r="N5943" s="98">
        <f>N5921*'Emission factors'!$H$16</f>
        <v>0</v>
      </c>
      <c r="O5943" s="98">
        <f>O5921*'Emission factors'!$H$16</f>
        <v>0</v>
      </c>
      <c r="P5943" s="98">
        <f>P5921*'Emission factors'!$H$16</f>
        <v>0</v>
      </c>
      <c r="Q5943" s="98">
        <f>Q5921*'Emission factors'!$H$16</f>
        <v>0</v>
      </c>
      <c r="R5943" s="98">
        <f>R5921*'Emission factors'!$H$16</f>
        <v>8.985217500000001</v>
      </c>
      <c r="S5943" s="98">
        <f>S5921*'Emission factors'!$H$16</f>
        <v>26.215297499999998</v>
      </c>
      <c r="T5943" s="98">
        <f>T5921*'Emission factors'!$H$16</f>
        <v>49.031692500000005</v>
      </c>
      <c r="U5943" s="98">
        <f>U5921*'Emission factors'!$H$16</f>
        <v>26.787389999999998</v>
      </c>
    </row>
    <row r="5944" spans="1:21" x14ac:dyDescent="0.25">
      <c r="A5944" s="92" t="s">
        <v>11</v>
      </c>
      <c r="B5944" s="92" t="s">
        <v>58</v>
      </c>
      <c r="C5944" s="92" t="s">
        <v>59</v>
      </c>
      <c r="D5944" s="92" t="s">
        <v>66</v>
      </c>
      <c r="E5944" s="92" t="s">
        <v>71</v>
      </c>
      <c r="G5944" s="92" t="s">
        <v>97</v>
      </c>
      <c r="H5944" s="92" t="s">
        <v>94</v>
      </c>
      <c r="I5944" s="92" t="s">
        <v>195</v>
      </c>
      <c r="L5944" s="98">
        <f>L5922*'Emission factors'!$H$16</f>
        <v>0</v>
      </c>
      <c r="M5944" s="98">
        <f>M5922*'Emission factors'!$H$16</f>
        <v>0</v>
      </c>
      <c r="N5944" s="98">
        <f>N5922*'Emission factors'!$H$16</f>
        <v>0</v>
      </c>
      <c r="O5944" s="98">
        <f>O5922*'Emission factors'!$H$16</f>
        <v>0</v>
      </c>
      <c r="P5944" s="98">
        <f>P5922*'Emission factors'!$H$16</f>
        <v>0</v>
      </c>
      <c r="Q5944" s="98">
        <f>Q5922*'Emission factors'!$H$16</f>
        <v>0</v>
      </c>
      <c r="R5944" s="98">
        <f>R5922*'Emission factors'!$H$16</f>
        <v>0</v>
      </c>
      <c r="S5944" s="98">
        <f>S5922*'Emission factors'!$H$16</f>
        <v>0</v>
      </c>
      <c r="T5944" s="98">
        <f>T5922*'Emission factors'!$H$16</f>
        <v>0</v>
      </c>
      <c r="U5944" s="98">
        <f>U5922*'Emission factors'!$H$16</f>
        <v>0</v>
      </c>
    </row>
    <row r="5945" spans="1:21" x14ac:dyDescent="0.25">
      <c r="A5945" s="92" t="s">
        <v>11</v>
      </c>
      <c r="B5945" s="92" t="s">
        <v>58</v>
      </c>
      <c r="C5945" s="92" t="s">
        <v>59</v>
      </c>
      <c r="D5945" s="92" t="s">
        <v>66</v>
      </c>
      <c r="E5945" s="92" t="s">
        <v>71</v>
      </c>
      <c r="G5945" s="92" t="s">
        <v>97</v>
      </c>
      <c r="H5945" s="92" t="s">
        <v>94</v>
      </c>
      <c r="I5945" s="92" t="s">
        <v>197</v>
      </c>
      <c r="L5945" s="98">
        <f>L5923*'Emission factors'!$H$16</f>
        <v>7874.9361704133362</v>
      </c>
      <c r="M5945" s="98">
        <f>M5923*'Emission factors'!$H$16</f>
        <v>8500.4358129510674</v>
      </c>
      <c r="N5945" s="98">
        <f>N5923*'Emission factors'!$H$16</f>
        <v>8581.1182518581045</v>
      </c>
      <c r="O5945" s="98">
        <f>O5923*'Emission factors'!$H$16</f>
        <v>10231.737646592826</v>
      </c>
      <c r="P5945" s="98">
        <f>P5923*'Emission factors'!$H$16</f>
        <v>6653.1675933971446</v>
      </c>
      <c r="Q5945" s="98">
        <f>Q5923*'Emission factors'!$H$16</f>
        <v>4706.4493067364747</v>
      </c>
      <c r="R5945" s="98">
        <f>R5923*'Emission factors'!$H$16</f>
        <v>5498.4731681567946</v>
      </c>
      <c r="S5945" s="98">
        <f>S5923*'Emission factors'!$H$16</f>
        <v>5328.6224692650321</v>
      </c>
      <c r="T5945" s="98">
        <f>T5923*'Emission factors'!$H$16</f>
        <v>4645.1479586511996</v>
      </c>
      <c r="U5945" s="98">
        <f>U5923*'Emission factors'!$H$16</f>
        <v>4752.9378448749821</v>
      </c>
    </row>
    <row r="5946" spans="1:21" x14ac:dyDescent="0.25">
      <c r="A5946" s="92" t="s">
        <v>11</v>
      </c>
      <c r="B5946" s="92" t="s">
        <v>58</v>
      </c>
      <c r="C5946" s="92" t="s">
        <v>59</v>
      </c>
      <c r="D5946" s="92" t="s">
        <v>66</v>
      </c>
      <c r="E5946" s="92" t="s">
        <v>71</v>
      </c>
      <c r="G5946" s="92" t="s">
        <v>97</v>
      </c>
      <c r="H5946" s="92" t="s">
        <v>93</v>
      </c>
      <c r="I5946" s="92" t="s">
        <v>192</v>
      </c>
      <c r="J5946" s="92" t="s">
        <v>59</v>
      </c>
      <c r="L5946" s="98">
        <f>L5913*'Emission factors'!$I$16</f>
        <v>676.255</v>
      </c>
      <c r="M5946" s="98">
        <f>M5913*'Emission factors'!$I$16</f>
        <v>721.9262500000001</v>
      </c>
      <c r="N5946" s="98">
        <f>N5913*'Emission factors'!$I$16</f>
        <v>649.81375000000003</v>
      </c>
      <c r="O5946" s="98">
        <f>O5913*'Emission factors'!$I$16</f>
        <v>571.40342499999997</v>
      </c>
      <c r="P5946" s="98">
        <f>P5913*'Emission factors'!$I$16</f>
        <v>576.98012500000004</v>
      </c>
      <c r="Q5946" s="98">
        <f>Q5913*'Emission factors'!$I$16</f>
        <v>566.09915000000001</v>
      </c>
      <c r="R5946" s="98">
        <f>R5913*'Emission factors'!$I$16</f>
        <v>545.4188875000001</v>
      </c>
      <c r="S5946" s="98">
        <f>S5913*'Emission factors'!$I$16</f>
        <v>601.19389999999999</v>
      </c>
      <c r="T5946" s="98">
        <f>T5913*'Emission factors'!$I$16</f>
        <v>570.31372499999998</v>
      </c>
      <c r="U5946" s="98">
        <f>U5913*'Emission factors'!$I$16</f>
        <v>566.88437499999998</v>
      </c>
    </row>
    <row r="5947" spans="1:21" x14ac:dyDescent="0.25">
      <c r="A5947" s="92" t="s">
        <v>11</v>
      </c>
      <c r="B5947" s="92" t="s">
        <v>58</v>
      </c>
      <c r="C5947" s="92" t="s">
        <v>59</v>
      </c>
      <c r="D5947" s="92" t="s">
        <v>66</v>
      </c>
      <c r="E5947" s="92" t="s">
        <v>71</v>
      </c>
      <c r="G5947" s="92" t="s">
        <v>97</v>
      </c>
      <c r="H5947" s="92" t="s">
        <v>93</v>
      </c>
      <c r="I5947" s="92" t="s">
        <v>191</v>
      </c>
      <c r="L5947" s="98">
        <f>L5914*'Emission factors'!$I$16</f>
        <v>0.80125000000000002</v>
      </c>
      <c r="M5947" s="98">
        <f>M5914*'Emission factors'!$I$16</f>
        <v>2.4037500000000001</v>
      </c>
      <c r="N5947" s="98">
        <f>N5914*'Emission factors'!$I$16</f>
        <v>53.683750000000003</v>
      </c>
      <c r="O5947" s="98">
        <f>O5914*'Emission factors'!$I$16</f>
        <v>67.745687500000017</v>
      </c>
      <c r="P5947" s="98">
        <f>P5914*'Emission factors'!$I$16</f>
        <v>82.977450000000005</v>
      </c>
      <c r="Q5947" s="98">
        <f>Q5914*'Emission factors'!$I$16</f>
        <v>95.741362500000008</v>
      </c>
      <c r="R5947" s="98">
        <f>R5914*'Emission factors'!$I$16</f>
        <v>86.639162499999998</v>
      </c>
      <c r="S5947" s="98">
        <f>S5914*'Emission factors'!$I$16</f>
        <v>85.405237499999998</v>
      </c>
      <c r="T5947" s="98">
        <f>T5914*'Emission factors'!$I$16</f>
        <v>76.519374999999997</v>
      </c>
      <c r="U5947" s="98">
        <f>U5914*'Emission factors'!$I$16</f>
        <v>52.209449999999997</v>
      </c>
    </row>
    <row r="5948" spans="1:21" x14ac:dyDescent="0.25">
      <c r="A5948" s="92" t="s">
        <v>11</v>
      </c>
      <c r="B5948" s="92" t="s">
        <v>58</v>
      </c>
      <c r="C5948" s="92" t="s">
        <v>59</v>
      </c>
      <c r="D5948" s="92" t="s">
        <v>66</v>
      </c>
      <c r="E5948" s="92" t="s">
        <v>71</v>
      </c>
      <c r="G5948" s="92" t="s">
        <v>97</v>
      </c>
      <c r="H5948" s="92" t="s">
        <v>93</v>
      </c>
      <c r="I5948" s="92" t="s">
        <v>204</v>
      </c>
      <c r="L5948" s="98">
        <f>L5915*'Emission factors'!$I$16</f>
        <v>1.6025</v>
      </c>
      <c r="M5948" s="98">
        <f>M5915*'Emission factors'!$I$16</f>
        <v>2.4037500000000001</v>
      </c>
      <c r="N5948" s="98">
        <f>N5915*'Emission factors'!$I$16</f>
        <v>5.6087500000000006</v>
      </c>
      <c r="O5948" s="98">
        <f>O5915*'Emission factors'!$I$16</f>
        <v>6.41</v>
      </c>
      <c r="P5948" s="98">
        <f>P5915*'Emission factors'!$I$16</f>
        <v>44.124837500000005</v>
      </c>
      <c r="Q5948" s="98">
        <f>Q5915*'Emission factors'!$I$16</f>
        <v>131.18866249999999</v>
      </c>
      <c r="R5948" s="98">
        <f>R5915*'Emission factors'!$I$16</f>
        <v>119.07376250000002</v>
      </c>
      <c r="S5948" s="98">
        <f>S5915*'Emission factors'!$I$16</f>
        <v>151.0596625</v>
      </c>
      <c r="T5948" s="98">
        <f>T5915*'Emission factors'!$I$16</f>
        <v>133.76067499999999</v>
      </c>
      <c r="U5948" s="98">
        <f>U5915*'Emission factors'!$I$16</f>
        <v>123.74505000000001</v>
      </c>
    </row>
    <row r="5949" spans="1:21" x14ac:dyDescent="0.25">
      <c r="A5949" s="92" t="s">
        <v>11</v>
      </c>
      <c r="B5949" s="92" t="s">
        <v>58</v>
      </c>
      <c r="C5949" s="92" t="s">
        <v>59</v>
      </c>
      <c r="D5949" s="92" t="s">
        <v>66</v>
      </c>
      <c r="E5949" s="92" t="s">
        <v>71</v>
      </c>
      <c r="G5949" s="92" t="s">
        <v>97</v>
      </c>
      <c r="H5949" s="92" t="s">
        <v>93</v>
      </c>
      <c r="I5949" s="92" t="s">
        <v>201</v>
      </c>
      <c r="L5949" s="98">
        <f>L5916*'Emission factors'!$I$16</f>
        <v>99.343246205051216</v>
      </c>
      <c r="M5949" s="98">
        <f>M5916*'Emission factors'!$I$16</f>
        <v>68.920916701193875</v>
      </c>
      <c r="N5949" s="98">
        <f>N5916*'Emission factors'!$I$16</f>
        <v>68.226265676887976</v>
      </c>
      <c r="O5949" s="98">
        <f>O5916*'Emission factors'!$I$16</f>
        <v>104.5723913822473</v>
      </c>
      <c r="P5949" s="98">
        <f>P5916*'Emission factors'!$I$16</f>
        <v>125.58047530878855</v>
      </c>
      <c r="Q5949" s="98">
        <f>Q5916*'Emission factors'!$I$16</f>
        <v>110.11632633921531</v>
      </c>
      <c r="R5949" s="98">
        <f>R5916*'Emission factors'!$I$16</f>
        <v>198.65124889368829</v>
      </c>
      <c r="S5949" s="98">
        <f>S5916*'Emission factors'!$I$16</f>
        <v>155.47983933482936</v>
      </c>
      <c r="T5949" s="98">
        <f>T5916*'Emission factors'!$I$16</f>
        <v>210.98482148198016</v>
      </c>
      <c r="U5949" s="98">
        <f>U5916*'Emission factors'!$I$16</f>
        <v>357.2191477664083</v>
      </c>
    </row>
    <row r="5950" spans="1:21" x14ac:dyDescent="0.25">
      <c r="A5950" s="92" t="s">
        <v>11</v>
      </c>
      <c r="B5950" s="92" t="s">
        <v>58</v>
      </c>
      <c r="C5950" s="92" t="s">
        <v>59</v>
      </c>
      <c r="D5950" s="92" t="s">
        <v>66</v>
      </c>
      <c r="E5950" s="92" t="s">
        <v>71</v>
      </c>
      <c r="G5950" s="92" t="s">
        <v>97</v>
      </c>
      <c r="H5950" s="92" t="s">
        <v>93</v>
      </c>
      <c r="I5950" s="92" t="s">
        <v>202</v>
      </c>
      <c r="L5950" s="98">
        <f>L5917*'Emission factors'!$I$16</f>
        <v>134.37555650204922</v>
      </c>
      <c r="M5950" s="98">
        <f>M5917*'Emission factors'!$I$16</f>
        <v>72.653331625076262</v>
      </c>
      <c r="N5950" s="98">
        <f>N5917*'Emission factors'!$I$16</f>
        <v>55.015177594873386</v>
      </c>
      <c r="O5950" s="98">
        <f>O5917*'Emission factors'!$I$16</f>
        <v>38.428558859197942</v>
      </c>
      <c r="P5950" s="98">
        <f>P5917*'Emission factors'!$I$16</f>
        <v>48.014359783924192</v>
      </c>
      <c r="Q5950" s="98">
        <f>Q5917*'Emission factors'!$I$16</f>
        <v>50.071126143294293</v>
      </c>
      <c r="R5950" s="98">
        <f>R5917*'Emission factors'!$I$16</f>
        <v>37.000965556972268</v>
      </c>
      <c r="S5950" s="98">
        <f>S5917*'Emission factors'!$I$16</f>
        <v>28.349383710987222</v>
      </c>
      <c r="T5950" s="98">
        <f>T5917*'Emission factors'!$I$16</f>
        <v>22.709643555290565</v>
      </c>
      <c r="U5950" s="98">
        <f>U5917*'Emission factors'!$I$16</f>
        <v>47.644815457496549</v>
      </c>
    </row>
    <row r="5951" spans="1:21" x14ac:dyDescent="0.25">
      <c r="A5951" s="92" t="s">
        <v>11</v>
      </c>
      <c r="B5951" s="92" t="s">
        <v>58</v>
      </c>
      <c r="C5951" s="92" t="s">
        <v>59</v>
      </c>
      <c r="D5951" s="92" t="s">
        <v>66</v>
      </c>
      <c r="E5951" s="92" t="s">
        <v>71</v>
      </c>
      <c r="G5951" s="92" t="s">
        <v>97</v>
      </c>
      <c r="H5951" s="92" t="s">
        <v>93</v>
      </c>
      <c r="I5951" s="92" t="s">
        <v>203</v>
      </c>
      <c r="L5951" s="98">
        <f>L5918*'Emission factors'!$I$16</f>
        <v>113.96389481353337</v>
      </c>
      <c r="M5951" s="98">
        <f>M5918*'Emission factors'!$I$16</f>
        <v>110.79098863666829</v>
      </c>
      <c r="N5951" s="98">
        <f>N5918*'Emission factors'!$I$16</f>
        <v>112.36592201562729</v>
      </c>
      <c r="O5951" s="98">
        <f>O5918*'Emission factors'!$I$16</f>
        <v>116.82726795728547</v>
      </c>
      <c r="P5951" s="98">
        <f>P5918*'Emission factors'!$I$16</f>
        <v>676.45583444040074</v>
      </c>
      <c r="Q5951" s="98">
        <f>Q5918*'Emission factors'!$I$16</f>
        <v>996.93412492402786</v>
      </c>
      <c r="R5951" s="98">
        <f>R5918*'Emission factors'!$I$16</f>
        <v>1037.6387677167568</v>
      </c>
      <c r="S5951" s="98">
        <f>S5918*'Emission factors'!$I$16</f>
        <v>808.39014528104508</v>
      </c>
      <c r="T5951" s="98">
        <f>T5918*'Emission factors'!$I$16</f>
        <v>530.05382645945679</v>
      </c>
      <c r="U5951" s="98">
        <f>U5918*'Emission factors'!$I$16</f>
        <v>381.87218999697359</v>
      </c>
    </row>
    <row r="5952" spans="1:21" x14ac:dyDescent="0.25">
      <c r="A5952" s="92" t="s">
        <v>11</v>
      </c>
      <c r="B5952" s="92" t="s">
        <v>58</v>
      </c>
      <c r="C5952" s="92" t="s">
        <v>59</v>
      </c>
      <c r="D5952" s="92" t="s">
        <v>66</v>
      </c>
      <c r="E5952" s="92" t="s">
        <v>71</v>
      </c>
      <c r="G5952" s="92" t="s">
        <v>97</v>
      </c>
      <c r="H5952" s="92" t="s">
        <v>93</v>
      </c>
      <c r="I5952" s="92" t="s">
        <v>210</v>
      </c>
      <c r="L5952" s="98">
        <f>L5919*'Emission factors'!$I$16</f>
        <v>0</v>
      </c>
      <c r="M5952" s="98">
        <f>M5919*'Emission factors'!$I$16</f>
        <v>0</v>
      </c>
      <c r="N5952" s="98">
        <f>N5919*'Emission factors'!$I$16</f>
        <v>0</v>
      </c>
      <c r="O5952" s="98">
        <f>O5919*'Emission factors'!$I$16</f>
        <v>0</v>
      </c>
      <c r="P5952" s="98">
        <f>P5919*'Emission factors'!$I$16</f>
        <v>9.6149999999999999E-2</v>
      </c>
      <c r="Q5952" s="98">
        <f>Q5919*'Emission factors'!$I$16</f>
        <v>0.27242500000000003</v>
      </c>
      <c r="R5952" s="98">
        <f>R5919*'Emission factors'!$I$16</f>
        <v>0.10416250000000001</v>
      </c>
      <c r="S5952" s="98">
        <f>S5919*'Emission factors'!$I$16</f>
        <v>0.15223750000000003</v>
      </c>
      <c r="T5952" s="98">
        <f>T5919*'Emission factors'!$I$16</f>
        <v>15.239775</v>
      </c>
      <c r="U5952" s="98">
        <f>U5919*'Emission factors'!$I$16</f>
        <v>5.4725374999999996</v>
      </c>
    </row>
    <row r="5953" spans="1:21" x14ac:dyDescent="0.25">
      <c r="A5953" s="92" t="s">
        <v>11</v>
      </c>
      <c r="B5953" s="92" t="s">
        <v>58</v>
      </c>
      <c r="C5953" s="92" t="s">
        <v>59</v>
      </c>
      <c r="D5953" s="92" t="s">
        <v>66</v>
      </c>
      <c r="E5953" s="92" t="s">
        <v>71</v>
      </c>
      <c r="G5953" s="92" t="s">
        <v>97</v>
      </c>
      <c r="H5953" s="92" t="s">
        <v>93</v>
      </c>
      <c r="I5953" s="92" t="s">
        <v>200</v>
      </c>
      <c r="L5953" s="98">
        <f>L5920*'Emission factors'!$I$16</f>
        <v>0</v>
      </c>
      <c r="M5953" s="98">
        <f>M5920*'Emission factors'!$I$16</f>
        <v>0</v>
      </c>
      <c r="N5953" s="98">
        <f>N5920*'Emission factors'!$I$16</f>
        <v>33.652500000000003</v>
      </c>
      <c r="O5953" s="98">
        <f>O5920*'Emission factors'!$I$16</f>
        <v>51.528387500000001</v>
      </c>
      <c r="P5953" s="98">
        <f>P5920*'Emission factors'!$I$16</f>
        <v>85.549462500000004</v>
      </c>
      <c r="Q5953" s="98">
        <f>Q5920*'Emission factors'!$I$16</f>
        <v>36.296624999999999</v>
      </c>
      <c r="R5953" s="98">
        <f>R5920*'Emission factors'!$I$16</f>
        <v>28.844999999999999</v>
      </c>
      <c r="S5953" s="98">
        <f>S5920*'Emission factors'!$I$16</f>
        <v>20.03125</v>
      </c>
      <c r="T5953" s="98">
        <f>T5920*'Emission factors'!$I$16</f>
        <v>41.184250000000006</v>
      </c>
      <c r="U5953" s="98">
        <f>U5920*'Emission factors'!$I$16</f>
        <v>61.215500000000006</v>
      </c>
    </row>
    <row r="5954" spans="1:21" x14ac:dyDescent="0.25">
      <c r="A5954" s="92" t="s">
        <v>11</v>
      </c>
      <c r="B5954" s="92" t="s">
        <v>58</v>
      </c>
      <c r="C5954" s="92" t="s">
        <v>59</v>
      </c>
      <c r="D5954" s="92" t="s">
        <v>66</v>
      </c>
      <c r="E5954" s="92" t="s">
        <v>71</v>
      </c>
      <c r="G5954" s="92" t="s">
        <v>97</v>
      </c>
      <c r="H5954" s="92" t="s">
        <v>93</v>
      </c>
      <c r="I5954" s="92" t="s">
        <v>196</v>
      </c>
      <c r="L5954" s="98">
        <f>L5921*'Emission factors'!$I$16</f>
        <v>0</v>
      </c>
      <c r="M5954" s="98">
        <f>M5921*'Emission factors'!$I$16</f>
        <v>0</v>
      </c>
      <c r="N5954" s="98">
        <f>N5921*'Emission factors'!$I$16</f>
        <v>0</v>
      </c>
      <c r="O5954" s="98">
        <f>O5921*'Emission factors'!$I$16</f>
        <v>0</v>
      </c>
      <c r="P5954" s="98">
        <f>P5921*'Emission factors'!$I$16</f>
        <v>0</v>
      </c>
      <c r="Q5954" s="98">
        <f>Q5921*'Emission factors'!$I$16</f>
        <v>0</v>
      </c>
      <c r="R5954" s="98">
        <f>R5921*'Emission factors'!$I$16</f>
        <v>2.1393374999999999</v>
      </c>
      <c r="S5954" s="98">
        <f>S5921*'Emission factors'!$I$16</f>
        <v>6.2417374999999993</v>
      </c>
      <c r="T5954" s="98">
        <f>T5921*'Emission factors'!$I$16</f>
        <v>11.674212500000001</v>
      </c>
      <c r="U5954" s="98">
        <f>U5921*'Emission factors'!$I$16</f>
        <v>6.3779500000000002</v>
      </c>
    </row>
    <row r="5955" spans="1:21" x14ac:dyDescent="0.25">
      <c r="A5955" s="92" t="s">
        <v>11</v>
      </c>
      <c r="B5955" s="92" t="s">
        <v>58</v>
      </c>
      <c r="C5955" s="92" t="s">
        <v>59</v>
      </c>
      <c r="D5955" s="92" t="s">
        <v>66</v>
      </c>
      <c r="E5955" s="92" t="s">
        <v>71</v>
      </c>
      <c r="G5955" s="92" t="s">
        <v>97</v>
      </c>
      <c r="H5955" s="92" t="s">
        <v>93</v>
      </c>
      <c r="I5955" s="92" t="s">
        <v>195</v>
      </c>
      <c r="L5955" s="98">
        <f>L5922*'Emission factors'!$I$16</f>
        <v>0</v>
      </c>
      <c r="M5955" s="98">
        <f>M5922*'Emission factors'!$I$16</f>
        <v>0</v>
      </c>
      <c r="N5955" s="98">
        <f>N5922*'Emission factors'!$I$16</f>
        <v>0</v>
      </c>
      <c r="O5955" s="98">
        <f>O5922*'Emission factors'!$I$16</f>
        <v>0</v>
      </c>
      <c r="P5955" s="98">
        <f>P5922*'Emission factors'!$I$16</f>
        <v>0</v>
      </c>
      <c r="Q5955" s="98">
        <f>Q5922*'Emission factors'!$I$16</f>
        <v>0</v>
      </c>
      <c r="R5955" s="98">
        <f>R5922*'Emission factors'!$I$16</f>
        <v>0</v>
      </c>
      <c r="S5955" s="98">
        <f>S5922*'Emission factors'!$I$16</f>
        <v>0</v>
      </c>
      <c r="T5955" s="98">
        <f>T5922*'Emission factors'!$I$16</f>
        <v>0</v>
      </c>
      <c r="U5955" s="98">
        <f>U5922*'Emission factors'!$I$16</f>
        <v>0</v>
      </c>
    </row>
    <row r="5956" spans="1:21" x14ac:dyDescent="0.25">
      <c r="A5956" s="92" t="s">
        <v>11</v>
      </c>
      <c r="B5956" s="92" t="s">
        <v>58</v>
      </c>
      <c r="C5956" s="92" t="s">
        <v>59</v>
      </c>
      <c r="D5956" s="92" t="s">
        <v>66</v>
      </c>
      <c r="E5956" s="92" t="s">
        <v>71</v>
      </c>
      <c r="G5956" s="92" t="s">
        <v>97</v>
      </c>
      <c r="H5956" s="92" t="s">
        <v>93</v>
      </c>
      <c r="I5956" s="92" t="s">
        <v>197</v>
      </c>
      <c r="L5956" s="98">
        <f>L5923*'Emission factors'!$I$16</f>
        <v>1874.984802479366</v>
      </c>
      <c r="M5956" s="98">
        <f>M5923*'Emission factors'!$I$16</f>
        <v>2023.9132887978733</v>
      </c>
      <c r="N5956" s="98">
        <f>N5923*'Emission factors'!$I$16</f>
        <v>2043.1233932995485</v>
      </c>
      <c r="O5956" s="98">
        <f>O5923*'Emission factors'!$I$16</f>
        <v>2436.1280110935299</v>
      </c>
      <c r="P5956" s="98">
        <f>P5923*'Emission factors'!$I$16</f>
        <v>1584.0875222374154</v>
      </c>
      <c r="Q5956" s="98">
        <f>Q5923*'Emission factors'!$I$16</f>
        <v>1120.5831682705893</v>
      </c>
      <c r="R5956" s="98">
        <f>R5923*'Emission factors'!$I$16</f>
        <v>1309.1602781325701</v>
      </c>
      <c r="S5956" s="98">
        <f>S5923*'Emission factors'!$I$16</f>
        <v>1268.7196355392934</v>
      </c>
      <c r="T5956" s="98">
        <f>T5923*'Emission factors'!$I$16</f>
        <v>1105.9876092026666</v>
      </c>
      <c r="U5956" s="98">
        <f>U5923*'Emission factors'!$I$16</f>
        <v>1131.6518678273767</v>
      </c>
    </row>
    <row r="5957" spans="1:21" x14ac:dyDescent="0.25">
      <c r="A5957" s="92" t="s">
        <v>11</v>
      </c>
      <c r="B5957" s="92" t="s">
        <v>58</v>
      </c>
      <c r="C5957" s="92" t="s">
        <v>59</v>
      </c>
      <c r="D5957" s="92" t="s">
        <v>67</v>
      </c>
      <c r="E5957" s="92" t="s">
        <v>71</v>
      </c>
      <c r="G5957" s="92" t="s">
        <v>97</v>
      </c>
      <c r="H5957" s="92" t="s">
        <v>16</v>
      </c>
      <c r="I5957" s="92" t="s">
        <v>192</v>
      </c>
      <c r="J5957" s="92" t="s">
        <v>59</v>
      </c>
      <c r="L5957" s="107">
        <v>0</v>
      </c>
      <c r="M5957" s="107">
        <v>0</v>
      </c>
      <c r="N5957" s="107">
        <v>0</v>
      </c>
      <c r="O5957" s="107">
        <v>0</v>
      </c>
      <c r="P5957" s="107">
        <v>0</v>
      </c>
      <c r="Q5957" s="107">
        <v>0</v>
      </c>
      <c r="R5957" s="107">
        <v>0</v>
      </c>
      <c r="S5957" s="107">
        <v>0</v>
      </c>
      <c r="T5957" s="107">
        <v>0</v>
      </c>
      <c r="U5957" s="107">
        <v>0</v>
      </c>
    </row>
    <row r="5958" spans="1:21" x14ac:dyDescent="0.25">
      <c r="A5958" s="92" t="s">
        <v>11</v>
      </c>
      <c r="B5958" s="92" t="s">
        <v>58</v>
      </c>
      <c r="C5958" s="92" t="s">
        <v>59</v>
      </c>
      <c r="D5958" s="92" t="s">
        <v>67</v>
      </c>
      <c r="E5958" s="92" t="s">
        <v>71</v>
      </c>
      <c r="G5958" s="92" t="s">
        <v>97</v>
      </c>
      <c r="H5958" s="92" t="s">
        <v>16</v>
      </c>
      <c r="I5958" s="92" t="s">
        <v>191</v>
      </c>
      <c r="L5958" s="107">
        <v>0</v>
      </c>
      <c r="M5958" s="107">
        <v>0</v>
      </c>
      <c r="N5958" s="107">
        <v>0</v>
      </c>
      <c r="O5958" s="107">
        <v>0</v>
      </c>
      <c r="P5958" s="107">
        <v>0</v>
      </c>
      <c r="Q5958" s="107">
        <v>0</v>
      </c>
      <c r="R5958" s="107">
        <v>0</v>
      </c>
      <c r="S5958" s="107">
        <v>0</v>
      </c>
      <c r="T5958" s="107">
        <v>0</v>
      </c>
      <c r="U5958" s="107">
        <v>0</v>
      </c>
    </row>
    <row r="5959" spans="1:21" x14ac:dyDescent="0.25">
      <c r="A5959" s="92" t="s">
        <v>11</v>
      </c>
      <c r="B5959" s="92" t="s">
        <v>58</v>
      </c>
      <c r="C5959" s="92" t="s">
        <v>59</v>
      </c>
      <c r="D5959" s="92" t="s">
        <v>67</v>
      </c>
      <c r="E5959" s="92" t="s">
        <v>71</v>
      </c>
      <c r="G5959" s="92" t="s">
        <v>97</v>
      </c>
      <c r="H5959" s="92" t="s">
        <v>16</v>
      </c>
      <c r="I5959" s="92" t="s">
        <v>204</v>
      </c>
      <c r="L5959" s="107">
        <v>0</v>
      </c>
      <c r="M5959" s="107">
        <v>0</v>
      </c>
      <c r="N5959" s="107">
        <v>0</v>
      </c>
      <c r="O5959" s="107">
        <v>0</v>
      </c>
      <c r="P5959" s="107">
        <v>0</v>
      </c>
      <c r="Q5959" s="107">
        <v>0</v>
      </c>
      <c r="R5959" s="107">
        <v>0</v>
      </c>
      <c r="S5959" s="107">
        <v>0</v>
      </c>
      <c r="T5959" s="107">
        <v>0</v>
      </c>
      <c r="U5959" s="107">
        <v>0</v>
      </c>
    </row>
    <row r="5960" spans="1:21" x14ac:dyDescent="0.25">
      <c r="A5960" s="92" t="s">
        <v>11</v>
      </c>
      <c r="B5960" s="92" t="s">
        <v>58</v>
      </c>
      <c r="C5960" s="92" t="s">
        <v>59</v>
      </c>
      <c r="D5960" s="92" t="s">
        <v>67</v>
      </c>
      <c r="E5960" s="92" t="s">
        <v>71</v>
      </c>
      <c r="G5960" s="92" t="s">
        <v>97</v>
      </c>
      <c r="H5960" s="92" t="s">
        <v>16</v>
      </c>
      <c r="I5960" s="92" t="s">
        <v>201</v>
      </c>
      <c r="L5960" s="107">
        <v>0</v>
      </c>
      <c r="M5960" s="107">
        <v>0</v>
      </c>
      <c r="N5960" s="107">
        <v>0</v>
      </c>
      <c r="O5960" s="107">
        <v>0</v>
      </c>
      <c r="P5960" s="107">
        <v>0</v>
      </c>
      <c r="Q5960" s="107">
        <v>0</v>
      </c>
      <c r="R5960" s="107">
        <v>0</v>
      </c>
      <c r="S5960" s="107">
        <v>0</v>
      </c>
      <c r="T5960" s="107">
        <v>0</v>
      </c>
      <c r="U5960" s="107">
        <v>0</v>
      </c>
    </row>
    <row r="5961" spans="1:21" x14ac:dyDescent="0.25">
      <c r="A5961" s="92" t="s">
        <v>11</v>
      </c>
      <c r="B5961" s="92" t="s">
        <v>58</v>
      </c>
      <c r="C5961" s="92" t="s">
        <v>59</v>
      </c>
      <c r="D5961" s="92" t="s">
        <v>67</v>
      </c>
      <c r="E5961" s="92" t="s">
        <v>71</v>
      </c>
      <c r="G5961" s="92" t="s">
        <v>97</v>
      </c>
      <c r="H5961" s="92" t="s">
        <v>16</v>
      </c>
      <c r="I5961" s="92" t="s">
        <v>202</v>
      </c>
      <c r="L5961" s="107">
        <v>0</v>
      </c>
      <c r="M5961" s="107">
        <v>0</v>
      </c>
      <c r="N5961" s="107">
        <v>0</v>
      </c>
      <c r="O5961" s="107">
        <v>0</v>
      </c>
      <c r="P5961" s="107">
        <v>0</v>
      </c>
      <c r="Q5961" s="107">
        <v>0</v>
      </c>
      <c r="R5961" s="107">
        <v>0</v>
      </c>
      <c r="S5961" s="107">
        <v>0</v>
      </c>
      <c r="T5961" s="107">
        <v>0</v>
      </c>
      <c r="U5961" s="107">
        <v>0</v>
      </c>
    </row>
    <row r="5962" spans="1:21" x14ac:dyDescent="0.25">
      <c r="A5962" s="92" t="s">
        <v>11</v>
      </c>
      <c r="B5962" s="92" t="s">
        <v>58</v>
      </c>
      <c r="C5962" s="92" t="s">
        <v>59</v>
      </c>
      <c r="D5962" s="92" t="s">
        <v>67</v>
      </c>
      <c r="E5962" s="92" t="s">
        <v>71</v>
      </c>
      <c r="G5962" s="92" t="s">
        <v>97</v>
      </c>
      <c r="H5962" s="92" t="s">
        <v>16</v>
      </c>
      <c r="I5962" s="92" t="s">
        <v>203</v>
      </c>
      <c r="L5962" s="107">
        <v>0</v>
      </c>
      <c r="M5962" s="107">
        <v>0</v>
      </c>
      <c r="N5962" s="107">
        <v>0</v>
      </c>
      <c r="O5962" s="107">
        <v>0</v>
      </c>
      <c r="P5962" s="107">
        <v>0</v>
      </c>
      <c r="Q5962" s="107">
        <v>0</v>
      </c>
      <c r="R5962" s="107">
        <v>0</v>
      </c>
      <c r="S5962" s="107">
        <v>0</v>
      </c>
      <c r="T5962" s="107">
        <v>0</v>
      </c>
      <c r="U5962" s="107">
        <v>0</v>
      </c>
    </row>
    <row r="5963" spans="1:21" x14ac:dyDescent="0.25">
      <c r="A5963" s="92" t="s">
        <v>11</v>
      </c>
      <c r="B5963" s="92" t="s">
        <v>58</v>
      </c>
      <c r="C5963" s="92" t="s">
        <v>59</v>
      </c>
      <c r="D5963" s="92" t="s">
        <v>67</v>
      </c>
      <c r="E5963" s="92" t="s">
        <v>71</v>
      </c>
      <c r="G5963" s="92" t="s">
        <v>97</v>
      </c>
      <c r="H5963" s="92" t="s">
        <v>16</v>
      </c>
      <c r="I5963" s="92" t="s">
        <v>210</v>
      </c>
      <c r="L5963" s="107">
        <v>0</v>
      </c>
      <c r="M5963" s="107">
        <v>0</v>
      </c>
      <c r="N5963" s="107">
        <v>0</v>
      </c>
      <c r="O5963" s="107">
        <v>0</v>
      </c>
      <c r="P5963" s="107">
        <v>0</v>
      </c>
      <c r="Q5963" s="107">
        <v>0</v>
      </c>
      <c r="R5963" s="107">
        <v>0</v>
      </c>
      <c r="S5963" s="107">
        <v>0</v>
      </c>
      <c r="T5963" s="107">
        <v>0</v>
      </c>
      <c r="U5963" s="107">
        <v>0</v>
      </c>
    </row>
    <row r="5964" spans="1:21" x14ac:dyDescent="0.25">
      <c r="A5964" s="92" t="s">
        <v>11</v>
      </c>
      <c r="B5964" s="92" t="s">
        <v>58</v>
      </c>
      <c r="C5964" s="92" t="s">
        <v>59</v>
      </c>
      <c r="D5964" s="92" t="s">
        <v>67</v>
      </c>
      <c r="E5964" s="92" t="s">
        <v>71</v>
      </c>
      <c r="G5964" s="92" t="s">
        <v>97</v>
      </c>
      <c r="H5964" s="92" t="s">
        <v>16</v>
      </c>
      <c r="I5964" s="92" t="s">
        <v>200</v>
      </c>
      <c r="L5964" s="107">
        <v>0</v>
      </c>
      <c r="M5964" s="107">
        <v>0</v>
      </c>
      <c r="N5964" s="107">
        <v>0</v>
      </c>
      <c r="O5964" s="107">
        <v>0</v>
      </c>
      <c r="P5964" s="107">
        <v>0</v>
      </c>
      <c r="Q5964" s="107">
        <v>0</v>
      </c>
      <c r="R5964" s="107">
        <v>0</v>
      </c>
      <c r="S5964" s="107">
        <v>0</v>
      </c>
      <c r="T5964" s="107">
        <v>0</v>
      </c>
      <c r="U5964" s="107">
        <v>0</v>
      </c>
    </row>
    <row r="5965" spans="1:21" x14ac:dyDescent="0.25">
      <c r="A5965" s="92" t="s">
        <v>11</v>
      </c>
      <c r="B5965" s="92" t="s">
        <v>58</v>
      </c>
      <c r="C5965" s="92" t="s">
        <v>59</v>
      </c>
      <c r="D5965" s="92" t="s">
        <v>67</v>
      </c>
      <c r="E5965" s="92" t="s">
        <v>71</v>
      </c>
      <c r="G5965" s="92" t="s">
        <v>97</v>
      </c>
      <c r="H5965" s="92" t="s">
        <v>16</v>
      </c>
      <c r="I5965" s="92" t="s">
        <v>196</v>
      </c>
      <c r="L5965" s="107">
        <v>0</v>
      </c>
      <c r="M5965" s="107">
        <v>0</v>
      </c>
      <c r="N5965" s="107">
        <v>0</v>
      </c>
      <c r="O5965" s="107">
        <v>0</v>
      </c>
      <c r="P5965" s="107">
        <v>0</v>
      </c>
      <c r="Q5965" s="107">
        <v>0</v>
      </c>
      <c r="R5965" s="107">
        <v>0</v>
      </c>
      <c r="S5965" s="107">
        <v>0</v>
      </c>
      <c r="T5965" s="107">
        <v>0</v>
      </c>
      <c r="U5965" s="107">
        <v>0</v>
      </c>
    </row>
    <row r="5966" spans="1:21" x14ac:dyDescent="0.25">
      <c r="A5966" s="92" t="s">
        <v>11</v>
      </c>
      <c r="B5966" s="92" t="s">
        <v>58</v>
      </c>
      <c r="C5966" s="92" t="s">
        <v>59</v>
      </c>
      <c r="D5966" s="92" t="s">
        <v>67</v>
      </c>
      <c r="E5966" s="92" t="s">
        <v>71</v>
      </c>
      <c r="G5966" s="92" t="s">
        <v>97</v>
      </c>
      <c r="H5966" s="92" t="s">
        <v>16</v>
      </c>
      <c r="I5966" s="92" t="s">
        <v>195</v>
      </c>
      <c r="L5966" s="107">
        <v>0</v>
      </c>
      <c r="M5966" s="107">
        <v>0</v>
      </c>
      <c r="N5966" s="107">
        <v>0</v>
      </c>
      <c r="O5966" s="107">
        <v>0</v>
      </c>
      <c r="P5966" s="107">
        <v>0</v>
      </c>
      <c r="Q5966" s="107">
        <v>0</v>
      </c>
      <c r="R5966" s="107">
        <v>0</v>
      </c>
      <c r="S5966" s="107">
        <v>0</v>
      </c>
      <c r="T5966" s="107">
        <v>0</v>
      </c>
      <c r="U5966" s="107">
        <v>0</v>
      </c>
    </row>
    <row r="5967" spans="1:21" x14ac:dyDescent="0.25">
      <c r="A5967" s="92" t="s">
        <v>11</v>
      </c>
      <c r="B5967" s="92" t="s">
        <v>58</v>
      </c>
      <c r="C5967" s="92" t="s">
        <v>59</v>
      </c>
      <c r="D5967" s="92" t="s">
        <v>67</v>
      </c>
      <c r="E5967" s="92" t="s">
        <v>71</v>
      </c>
      <c r="G5967" s="92" t="s">
        <v>97</v>
      </c>
      <c r="H5967" s="92" t="s">
        <v>16</v>
      </c>
      <c r="I5967" s="92" t="s">
        <v>197</v>
      </c>
      <c r="L5967" s="107">
        <v>0</v>
      </c>
      <c r="M5967" s="107">
        <v>0</v>
      </c>
      <c r="N5967" s="107">
        <v>0</v>
      </c>
      <c r="O5967" s="107">
        <v>0</v>
      </c>
      <c r="P5967" s="107">
        <v>0</v>
      </c>
      <c r="Q5967" s="107">
        <v>0</v>
      </c>
      <c r="R5967" s="107">
        <v>0</v>
      </c>
      <c r="S5967" s="107">
        <v>0</v>
      </c>
      <c r="T5967" s="107">
        <v>0</v>
      </c>
      <c r="U5967" s="107">
        <v>0</v>
      </c>
    </row>
    <row r="5968" spans="1:21" x14ac:dyDescent="0.25">
      <c r="A5968" s="92" t="s">
        <v>11</v>
      </c>
      <c r="B5968" s="92" t="s">
        <v>58</v>
      </c>
      <c r="C5968" s="92" t="s">
        <v>59</v>
      </c>
      <c r="D5968" s="92" t="s">
        <v>67</v>
      </c>
      <c r="E5968" s="92" t="s">
        <v>71</v>
      </c>
      <c r="G5968" s="92" t="s">
        <v>97</v>
      </c>
      <c r="H5968" s="92" t="s">
        <v>31</v>
      </c>
      <c r="I5968" s="92" t="s">
        <v>192</v>
      </c>
      <c r="J5968" s="92" t="s">
        <v>59</v>
      </c>
      <c r="L5968" s="98">
        <f>'Activity data'!H1199*'Emission factors'!$B$64</f>
        <v>283.31849700000004</v>
      </c>
      <c r="M5968" s="98">
        <f>'Activity data'!I1199*'Emission factors'!$B$64</f>
        <v>296.98174275000002</v>
      </c>
      <c r="N5968" s="98">
        <f>'Activity data'!J1199*'Emission factors'!$B$64</f>
        <v>306.20643900000005</v>
      </c>
      <c r="O5968" s="98">
        <f>'Activity data'!K1199*'Emission factors'!$B$64</f>
        <v>283.47892650000006</v>
      </c>
      <c r="P5968" s="98">
        <f>'Activity data'!L1199*'Emission factors'!$B$64</f>
        <v>285.61878864750003</v>
      </c>
      <c r="Q5968" s="98">
        <f>'Activity data'!M1199*'Emission factors'!$B$64</f>
        <v>287.23725492000005</v>
      </c>
      <c r="R5968" s="98">
        <f>'Activity data'!N1199*'Emission factors'!$B$64</f>
        <v>304.6414492275</v>
      </c>
      <c r="S5968" s="98">
        <f>'Activity data'!O1199*'Emission factors'!$B$64</f>
        <v>311.07039405750004</v>
      </c>
      <c r="T5968" s="98">
        <f>'Activity data'!P1199*'Emission factors'!$B$64</f>
        <v>307.86100191000003</v>
      </c>
      <c r="U5968" s="98">
        <f>'Activity data'!Q1199*'Emission factors'!$B$64</f>
        <v>313.98138733500002</v>
      </c>
    </row>
    <row r="5969" spans="1:21" x14ac:dyDescent="0.25">
      <c r="A5969" s="92" t="s">
        <v>11</v>
      </c>
      <c r="B5969" s="92" t="s">
        <v>58</v>
      </c>
      <c r="C5969" s="92" t="s">
        <v>59</v>
      </c>
      <c r="D5969" s="92" t="s">
        <v>67</v>
      </c>
      <c r="E5969" s="92" t="s">
        <v>71</v>
      </c>
      <c r="G5969" s="92" t="s">
        <v>97</v>
      </c>
      <c r="H5969" s="92" t="s">
        <v>31</v>
      </c>
      <c r="I5969" s="92" t="s">
        <v>191</v>
      </c>
      <c r="L5969" s="98">
        <f>'Activity data'!H1200*'Emission factors'!$B$64</f>
        <v>0</v>
      </c>
      <c r="M5969" s="98">
        <f>'Activity data'!I1200*'Emission factors'!$B$64</f>
        <v>0</v>
      </c>
      <c r="N5969" s="98">
        <f>'Activity data'!J1200*'Emission factors'!$B$64</f>
        <v>2.4064424999999998</v>
      </c>
      <c r="O5969" s="98">
        <f>'Activity data'!K1200*'Emission factors'!$B$64</f>
        <v>3.2085900000000001</v>
      </c>
      <c r="P5969" s="98">
        <f>'Activity data'!L1200*'Emission factors'!$B$64</f>
        <v>3.978651600000001</v>
      </c>
      <c r="Q5969" s="98">
        <f>'Activity data'!M1200*'Emission factors'!$B$64</f>
        <v>4.6275889275000006</v>
      </c>
      <c r="R5969" s="98">
        <f>'Activity data'!N1200*'Emission factors'!$B$64</f>
        <v>4.3580673675000003</v>
      </c>
      <c r="S5969" s="98">
        <f>'Activity data'!O1200*'Emission factors'!$B$64</f>
        <v>4.3505806575000001</v>
      </c>
      <c r="T5969" s="98">
        <f>'Activity data'!P1200*'Emission factors'!$B$64</f>
        <v>4.418228430000001</v>
      </c>
      <c r="U5969" s="98">
        <f>'Activity data'!Q1200*'Emission factors'!$B$64</f>
        <v>3.7962967350000008</v>
      </c>
    </row>
    <row r="5970" spans="1:21" x14ac:dyDescent="0.25">
      <c r="A5970" s="92" t="s">
        <v>11</v>
      </c>
      <c r="B5970" s="92" t="s">
        <v>58</v>
      </c>
      <c r="C5970" s="92" t="s">
        <v>59</v>
      </c>
      <c r="D5970" s="92" t="s">
        <v>67</v>
      </c>
      <c r="E5970" s="92" t="s">
        <v>71</v>
      </c>
      <c r="G5970" s="92" t="s">
        <v>97</v>
      </c>
      <c r="H5970" s="92" t="s">
        <v>31</v>
      </c>
      <c r="I5970" s="92" t="s">
        <v>204</v>
      </c>
      <c r="L5970" s="98">
        <f>'Activity data'!H1201*'Emission factors'!$B$64</f>
        <v>0</v>
      </c>
      <c r="M5970" s="98">
        <f>'Activity data'!I1201*'Emission factors'!$B$64</f>
        <v>0</v>
      </c>
      <c r="N5970" s="98">
        <f>'Activity data'!J1201*'Emission factors'!$B$64</f>
        <v>20.454761250000004</v>
      </c>
      <c r="O5970" s="98">
        <f>'Activity data'!K1201*'Emission factors'!$B$64</f>
        <v>24.14463975</v>
      </c>
      <c r="P5970" s="98">
        <f>'Activity data'!L1201*'Emission factors'!$B$64</f>
        <v>24.935557185</v>
      </c>
      <c r="Q5970" s="98">
        <f>'Activity data'!M1201*'Emission factors'!$B$64</f>
        <v>41.078775622499997</v>
      </c>
      <c r="R5970" s="98">
        <f>'Activity data'!N1201*'Emission factors'!$B$64</f>
        <v>58.905166897500003</v>
      </c>
      <c r="S5970" s="98">
        <f>'Activity data'!O1201*'Emission factors'!$B$64</f>
        <v>70.761174329999989</v>
      </c>
      <c r="T5970" s="98">
        <f>'Activity data'!P1201*'Emission factors'!$B$64</f>
        <v>97.113858765000018</v>
      </c>
      <c r="U5970" s="98">
        <f>'Activity data'!Q1201*'Emission factors'!$B$64</f>
        <v>120.7368352575</v>
      </c>
    </row>
    <row r="5971" spans="1:21" x14ac:dyDescent="0.25">
      <c r="A5971" s="92" t="s">
        <v>11</v>
      </c>
      <c r="B5971" s="92" t="s">
        <v>58</v>
      </c>
      <c r="C5971" s="92" t="s">
        <v>59</v>
      </c>
      <c r="D5971" s="92" t="s">
        <v>67</v>
      </c>
      <c r="E5971" s="92" t="s">
        <v>71</v>
      </c>
      <c r="G5971" s="92" t="s">
        <v>97</v>
      </c>
      <c r="H5971" s="92" t="s">
        <v>31</v>
      </c>
      <c r="I5971" s="92" t="s">
        <v>201</v>
      </c>
      <c r="L5971" s="98">
        <f>'Activity data'!H1202*'Emission factors'!$B$64</f>
        <v>419.2709970331486</v>
      </c>
      <c r="M5971" s="98">
        <f>'Activity data'!I1202*'Emission factors'!$B$64</f>
        <v>379.42480723645468</v>
      </c>
      <c r="N5971" s="98">
        <f>'Activity data'!J1202*'Emission factors'!$B$64</f>
        <v>336.30224886674114</v>
      </c>
      <c r="O5971" s="98">
        <f>'Activity data'!K1202*'Emission factors'!$B$64</f>
        <v>300.91518439991478</v>
      </c>
      <c r="P5971" s="98">
        <f>'Activity data'!L1202*'Emission factors'!$B$64</f>
        <v>279.32995550711706</v>
      </c>
      <c r="Q5971" s="98">
        <f>'Activity data'!M1202*'Emission factors'!$B$64</f>
        <v>260.01984607674245</v>
      </c>
      <c r="R5971" s="98">
        <f>'Activity data'!N1202*'Emission factors'!$B$64</f>
        <v>247.83021466177169</v>
      </c>
      <c r="S5971" s="98">
        <f>'Activity data'!O1202*'Emission factors'!$B$64</f>
        <v>233.81783862226959</v>
      </c>
      <c r="T5971" s="98">
        <f>'Activity data'!P1202*'Emission factors'!$B$64</f>
        <v>199.53765037542755</v>
      </c>
      <c r="U5971" s="98">
        <f>'Activity data'!Q1202*'Emission factors'!$B$64</f>
        <v>178.64744296358552</v>
      </c>
    </row>
    <row r="5972" spans="1:21" x14ac:dyDescent="0.25">
      <c r="A5972" s="92" t="s">
        <v>11</v>
      </c>
      <c r="B5972" s="92" t="s">
        <v>58</v>
      </c>
      <c r="C5972" s="92" t="s">
        <v>59</v>
      </c>
      <c r="D5972" s="92" t="s">
        <v>67</v>
      </c>
      <c r="E5972" s="92" t="s">
        <v>71</v>
      </c>
      <c r="G5972" s="92" t="s">
        <v>97</v>
      </c>
      <c r="H5972" s="92" t="s">
        <v>31</v>
      </c>
      <c r="I5972" s="92" t="s">
        <v>202</v>
      </c>
      <c r="L5972" s="98">
        <f>'Activity data'!H1203*'Emission factors'!$B$64</f>
        <v>91.497944250000003</v>
      </c>
      <c r="M5972" s="98">
        <f>'Activity data'!I1203*'Emission factors'!$B$64</f>
        <v>115.484064375</v>
      </c>
      <c r="N5972" s="98">
        <f>'Activity data'!J1203*'Emission factors'!$B$64</f>
        <v>124.59868237500002</v>
      </c>
      <c r="O5972" s="98">
        <f>'Activity data'!K1203*'Emission factors'!$B$64</f>
        <v>131.48968500000001</v>
      </c>
      <c r="P5972" s="98">
        <f>'Activity data'!L1203*'Emission factors'!$B$64</f>
        <v>136.0552411875</v>
      </c>
      <c r="Q5972" s="98">
        <f>'Activity data'!M1203*'Emission factors'!$B$64</f>
        <v>135.1649199675</v>
      </c>
      <c r="R5972" s="98">
        <f>'Activity data'!N1203*'Emission factors'!$B$64</f>
        <v>145.24231984500003</v>
      </c>
      <c r="S5972" s="98">
        <f>'Activity data'!O1203*'Emission factors'!$B$64</f>
        <v>140.49136340999999</v>
      </c>
      <c r="T5972" s="98">
        <f>'Activity data'!P1203*'Emission factors'!$B$64</f>
        <v>143.59066457500001</v>
      </c>
      <c r="U5972" s="98">
        <f>'Activity data'!Q1203*'Emission factors'!$B$64</f>
        <v>134.53502467250001</v>
      </c>
    </row>
    <row r="5973" spans="1:21" x14ac:dyDescent="0.25">
      <c r="A5973" s="92" t="s">
        <v>11</v>
      </c>
      <c r="B5973" s="92" t="s">
        <v>58</v>
      </c>
      <c r="C5973" s="92" t="s">
        <v>59</v>
      </c>
      <c r="D5973" s="92" t="s">
        <v>67</v>
      </c>
      <c r="E5973" s="92" t="s">
        <v>71</v>
      </c>
      <c r="G5973" s="92" t="s">
        <v>97</v>
      </c>
      <c r="H5973" s="92" t="s">
        <v>31</v>
      </c>
      <c r="I5973" s="92" t="s">
        <v>203</v>
      </c>
      <c r="L5973" s="98">
        <f>'Activity data'!H1204*'Emission factors'!$B$64</f>
        <v>285.35095125000004</v>
      </c>
      <c r="M5973" s="98">
        <f>'Activity data'!I1204*'Emission factors'!$B$64</f>
        <v>261.12418687500002</v>
      </c>
      <c r="N5973" s="98">
        <f>'Activity data'!J1204*'Emission factors'!$B$64</f>
        <v>260.32516462500007</v>
      </c>
      <c r="O5973" s="98">
        <f>'Activity data'!K1204*'Emission factors'!$B$64</f>
        <v>256.8566580000001</v>
      </c>
      <c r="P5973" s="98">
        <f>'Activity data'!L1204*'Emission factors'!$B$64</f>
        <v>1440.5397339600001</v>
      </c>
      <c r="Q5973" s="98">
        <f>'Activity data'!M1204*'Emission factors'!$B$64</f>
        <v>2277.1792465725002</v>
      </c>
      <c r="R5973" s="98">
        <f>'Activity data'!N1204*'Emission factors'!$B$64</f>
        <v>2022.2989966725002</v>
      </c>
      <c r="S5973" s="98">
        <f>'Activity data'!O1204*'Emission factors'!$B$64</f>
        <v>1574.3478509475001</v>
      </c>
      <c r="T5973" s="98">
        <f>'Activity data'!P1204*'Emission factors'!$B$64</f>
        <v>1158.8117565525001</v>
      </c>
      <c r="U5973" s="98">
        <f>'Activity data'!Q1204*'Emission factors'!$B$64</f>
        <v>699.89017770750013</v>
      </c>
    </row>
    <row r="5974" spans="1:21" x14ac:dyDescent="0.25">
      <c r="A5974" s="92" t="s">
        <v>11</v>
      </c>
      <c r="B5974" s="92" t="s">
        <v>58</v>
      </c>
      <c r="C5974" s="92" t="s">
        <v>59</v>
      </c>
      <c r="D5974" s="92" t="s">
        <v>67</v>
      </c>
      <c r="E5974" s="92" t="s">
        <v>71</v>
      </c>
      <c r="G5974" s="92" t="s">
        <v>97</v>
      </c>
      <c r="H5974" s="92" t="s">
        <v>31</v>
      </c>
      <c r="I5974" s="92" t="s">
        <v>210</v>
      </c>
      <c r="L5974" s="98">
        <f>'Activity data'!H1205*'Emission factors'!$B$64</f>
        <v>51.791990249999998</v>
      </c>
      <c r="M5974" s="98">
        <f>'Activity data'!I1205*'Emission factors'!$B$64</f>
        <v>54.546030000000009</v>
      </c>
      <c r="N5974" s="98">
        <f>'Activity data'!J1205*'Emission factors'!$B$64</f>
        <v>56.738566499999997</v>
      </c>
      <c r="O5974" s="98">
        <f>'Activity data'!K1205*'Emission factors'!$B$64</f>
        <v>58.636982250000003</v>
      </c>
      <c r="P5974" s="98">
        <f>'Activity data'!L1205*'Emission factors'!$B$64</f>
        <v>60.010526152500006</v>
      </c>
      <c r="Q5974" s="98">
        <f>'Activity data'!M1205*'Emission factors'!$B$64</f>
        <v>64.004151172500016</v>
      </c>
      <c r="R5974" s="98">
        <f>'Activity data'!N1205*'Emission factors'!$B$64</f>
        <v>67.960075259999996</v>
      </c>
      <c r="S5974" s="98">
        <f>'Activity data'!O1205*'Emission factors'!$B$64</f>
        <v>69.094846590000003</v>
      </c>
      <c r="T5974" s="98">
        <f>'Activity data'!P1205*'Emission factors'!$B$64</f>
        <v>83.248471844999997</v>
      </c>
      <c r="U5974" s="98">
        <f>'Activity data'!Q1205*'Emission factors'!$B$64</f>
        <v>113.43328226999999</v>
      </c>
    </row>
    <row r="5975" spans="1:21" x14ac:dyDescent="0.25">
      <c r="A5975" s="92" t="s">
        <v>11</v>
      </c>
      <c r="B5975" s="92" t="s">
        <v>58</v>
      </c>
      <c r="C5975" s="92" t="s">
        <v>59</v>
      </c>
      <c r="D5975" s="92" t="s">
        <v>67</v>
      </c>
      <c r="E5975" s="92" t="s">
        <v>71</v>
      </c>
      <c r="G5975" s="92" t="s">
        <v>97</v>
      </c>
      <c r="H5975" s="92" t="s">
        <v>31</v>
      </c>
      <c r="I5975" s="92" t="s">
        <v>200</v>
      </c>
      <c r="L5975" s="98">
        <f>'Activity data'!H1206*'Emission factors'!$B$64</f>
        <v>0</v>
      </c>
      <c r="M5975" s="98">
        <f>'Activity data'!I1206*'Emission factors'!$B$64</f>
        <v>0</v>
      </c>
      <c r="N5975" s="98">
        <f>'Activity data'!J1206*'Emission factors'!$B$64</f>
        <v>1.2032212499999999</v>
      </c>
      <c r="O5975" s="98">
        <f>'Activity data'!K1206*'Emission factors'!$B$64</f>
        <v>2.0053687500000001</v>
      </c>
      <c r="P5975" s="98">
        <f>'Activity data'!L1206*'Emission factors'!$B$64</f>
        <v>3.6150114000000007</v>
      </c>
      <c r="Q5975" s="98">
        <f>'Activity data'!M1206*'Emission factors'!$B$64</f>
        <v>4.34763945</v>
      </c>
      <c r="R5975" s="98">
        <f>'Activity data'!N1206*'Emission factors'!$B$64</f>
        <v>7.4519502749999997</v>
      </c>
      <c r="S5975" s="98">
        <f>'Activity data'!O1206*'Emission factors'!$B$64</f>
        <v>10.200642375000001</v>
      </c>
      <c r="T5975" s="98">
        <f>'Activity data'!P1206*'Emission factors'!$B$64</f>
        <v>15.248823975000001</v>
      </c>
      <c r="U5975" s="98">
        <f>'Activity data'!Q1206*'Emission factors'!$B$64</f>
        <v>22.128575700000003</v>
      </c>
    </row>
    <row r="5976" spans="1:21" x14ac:dyDescent="0.25">
      <c r="A5976" s="92" t="s">
        <v>11</v>
      </c>
      <c r="B5976" s="92" t="s">
        <v>58</v>
      </c>
      <c r="C5976" s="92" t="s">
        <v>59</v>
      </c>
      <c r="D5976" s="92" t="s">
        <v>67</v>
      </c>
      <c r="E5976" s="92" t="s">
        <v>71</v>
      </c>
      <c r="G5976" s="92" t="s">
        <v>97</v>
      </c>
      <c r="H5976" s="92" t="s">
        <v>31</v>
      </c>
      <c r="I5976" s="92" t="s">
        <v>196</v>
      </c>
      <c r="L5976" s="98">
        <f>'Activity data'!H1207*'Emission factors'!$B$64</f>
        <v>0</v>
      </c>
      <c r="M5976" s="98">
        <f>'Activity data'!I1207*'Emission factors'!$B$64</f>
        <v>0</v>
      </c>
      <c r="N5976" s="98">
        <f>'Activity data'!J1207*'Emission factors'!$B$64</f>
        <v>0</v>
      </c>
      <c r="O5976" s="98">
        <f>'Activity data'!K1207*'Emission factors'!$B$64</f>
        <v>0</v>
      </c>
      <c r="P5976" s="98">
        <f>'Activity data'!L1207*'Emission factors'!$B$64</f>
        <v>0</v>
      </c>
      <c r="Q5976" s="98">
        <f>'Activity data'!M1207*'Emission factors'!$B$64</f>
        <v>0</v>
      </c>
      <c r="R5976" s="98">
        <f>'Activity data'!N1207*'Emission factors'!$B$64</f>
        <v>0.1227285675</v>
      </c>
      <c r="S5976" s="98">
        <f>'Activity data'!O1207*'Emission factors'!$B$64</f>
        <v>0.31684826250000003</v>
      </c>
      <c r="T5976" s="98">
        <f>'Activity data'!P1207*'Emission factors'!$B$64</f>
        <v>0.5451929175000001</v>
      </c>
      <c r="U5976" s="98">
        <f>'Activity data'!Q1207*'Emission factors'!$B$64</f>
        <v>0.31791779250000007</v>
      </c>
    </row>
    <row r="5977" spans="1:21" x14ac:dyDescent="0.25">
      <c r="A5977" s="92" t="s">
        <v>11</v>
      </c>
      <c r="B5977" s="92" t="s">
        <v>58</v>
      </c>
      <c r="C5977" s="92" t="s">
        <v>59</v>
      </c>
      <c r="D5977" s="92" t="s">
        <v>67</v>
      </c>
      <c r="E5977" s="92" t="s">
        <v>71</v>
      </c>
      <c r="G5977" s="92" t="s">
        <v>97</v>
      </c>
      <c r="H5977" s="92" t="s">
        <v>31</v>
      </c>
      <c r="I5977" s="92" t="s">
        <v>195</v>
      </c>
      <c r="L5977" s="98">
        <f>'Activity data'!H1208*'Emission factors'!$B$64</f>
        <v>0</v>
      </c>
      <c r="M5977" s="98">
        <f>'Activity data'!I1208*'Emission factors'!$B$64</f>
        <v>0</v>
      </c>
      <c r="N5977" s="98">
        <f>'Activity data'!J1208*'Emission factors'!$B$64</f>
        <v>0</v>
      </c>
      <c r="O5977" s="98">
        <f>'Activity data'!K1208*'Emission factors'!$B$64</f>
        <v>0</v>
      </c>
      <c r="P5977" s="98">
        <f>'Activity data'!L1208*'Emission factors'!$B$64</f>
        <v>0</v>
      </c>
      <c r="Q5977" s="98">
        <f>'Activity data'!M1208*'Emission factors'!$B$64</f>
        <v>0</v>
      </c>
      <c r="R5977" s="98">
        <f>'Activity data'!N1208*'Emission factors'!$B$64</f>
        <v>0.28556450999999999</v>
      </c>
      <c r="S5977" s="98">
        <f>'Activity data'!O1208*'Emission factors'!$B$64</f>
        <v>0.33182168250000005</v>
      </c>
      <c r="T5977" s="98">
        <f>'Activity data'!P1208*'Emission factors'!$B$64</f>
        <v>0.35000369250000002</v>
      </c>
      <c r="U5977" s="98">
        <f>'Activity data'!Q1208*'Emission factors'!$B$64</f>
        <v>0.28930786500000005</v>
      </c>
    </row>
    <row r="5978" spans="1:21" x14ac:dyDescent="0.25">
      <c r="A5978" s="92" t="s">
        <v>11</v>
      </c>
      <c r="B5978" s="92" t="s">
        <v>58</v>
      </c>
      <c r="C5978" s="92" t="s">
        <v>59</v>
      </c>
      <c r="D5978" s="92" t="s">
        <v>67</v>
      </c>
      <c r="E5978" s="92" t="s">
        <v>71</v>
      </c>
      <c r="G5978" s="92" t="s">
        <v>97</v>
      </c>
      <c r="H5978" s="92" t="s">
        <v>31</v>
      </c>
      <c r="I5978" s="92" t="s">
        <v>197</v>
      </c>
      <c r="L5978" s="98">
        <f>'Activity data'!H1209*'Emission factors'!$B$64</f>
        <v>2301.1587727168512</v>
      </c>
      <c r="M5978" s="98">
        <f>'Activity data'!I1209*'Emission factors'!$B$64</f>
        <v>2300.0419635135459</v>
      </c>
      <c r="N5978" s="98">
        <f>'Activity data'!J1209*'Emission factors'!$B$64</f>
        <v>2363.806450883259</v>
      </c>
      <c r="O5978" s="98">
        <f>'Activity data'!K1209*'Emission factors'!$B$64</f>
        <v>2448.3116806000858</v>
      </c>
      <c r="P5978" s="98">
        <f>'Activity data'!L1209*'Emission factors'!$B$64</f>
        <v>2454.0020893978831</v>
      </c>
      <c r="Q5978" s="98">
        <f>'Activity data'!M1209*'Emission factors'!$B$64</f>
        <v>2384.9992350507582</v>
      </c>
      <c r="R5978" s="98">
        <f>'Activity data'!N1209*'Emission factors'!$B$64</f>
        <v>2352.0533635532283</v>
      </c>
      <c r="S5978" s="98">
        <f>'Activity data'!O1209*'Emission factors'!$B$64</f>
        <v>2291.1606712777307</v>
      </c>
      <c r="T5978" s="98">
        <f>'Activity data'!P1209*'Emission factors'!$B$64</f>
        <v>2215.1467369320726</v>
      </c>
      <c r="U5978" s="98">
        <f>'Activity data'!Q1209*'Emission factors'!$B$64</f>
        <v>2139.1328025864145</v>
      </c>
    </row>
    <row r="5979" spans="1:21" x14ac:dyDescent="0.25">
      <c r="A5979" s="92" t="s">
        <v>11</v>
      </c>
      <c r="B5979" s="92" t="s">
        <v>58</v>
      </c>
      <c r="C5979" s="92" t="s">
        <v>59</v>
      </c>
      <c r="D5979" s="92" t="s">
        <v>67</v>
      </c>
      <c r="E5979" s="92" t="s">
        <v>71</v>
      </c>
      <c r="G5979" s="92" t="s">
        <v>97</v>
      </c>
      <c r="H5979" s="92" t="s">
        <v>74</v>
      </c>
      <c r="I5979" s="92" t="s">
        <v>192</v>
      </c>
      <c r="J5979" s="92" t="s">
        <v>59</v>
      </c>
      <c r="L5979" s="107">
        <v>0</v>
      </c>
      <c r="M5979" s="107">
        <v>0</v>
      </c>
      <c r="N5979" s="107">
        <v>0</v>
      </c>
      <c r="O5979" s="107">
        <v>0</v>
      </c>
      <c r="P5979" s="107">
        <v>0</v>
      </c>
      <c r="Q5979" s="107">
        <v>0</v>
      </c>
      <c r="R5979" s="107">
        <v>0</v>
      </c>
      <c r="S5979" s="107">
        <v>0</v>
      </c>
      <c r="T5979" s="107">
        <v>0</v>
      </c>
      <c r="U5979" s="107">
        <v>0</v>
      </c>
    </row>
    <row r="5980" spans="1:21" x14ac:dyDescent="0.25">
      <c r="A5980" s="92" t="s">
        <v>11</v>
      </c>
      <c r="B5980" s="92" t="s">
        <v>58</v>
      </c>
      <c r="C5980" s="92" t="s">
        <v>59</v>
      </c>
      <c r="D5980" s="92" t="s">
        <v>67</v>
      </c>
      <c r="E5980" s="92" t="s">
        <v>71</v>
      </c>
      <c r="G5980" s="92" t="s">
        <v>97</v>
      </c>
      <c r="H5980" s="92" t="s">
        <v>74</v>
      </c>
      <c r="I5980" s="92" t="s">
        <v>191</v>
      </c>
      <c r="L5980" s="107">
        <v>0</v>
      </c>
      <c r="M5980" s="107">
        <v>0</v>
      </c>
      <c r="N5980" s="107">
        <v>0</v>
      </c>
      <c r="O5980" s="107">
        <v>0</v>
      </c>
      <c r="P5980" s="107">
        <v>0</v>
      </c>
      <c r="Q5980" s="107">
        <v>0</v>
      </c>
      <c r="R5980" s="107">
        <v>0</v>
      </c>
      <c r="S5980" s="107">
        <v>0</v>
      </c>
      <c r="T5980" s="107">
        <v>0</v>
      </c>
      <c r="U5980" s="107">
        <v>0</v>
      </c>
    </row>
    <row r="5981" spans="1:21" x14ac:dyDescent="0.25">
      <c r="A5981" s="92" t="s">
        <v>11</v>
      </c>
      <c r="B5981" s="92" t="s">
        <v>58</v>
      </c>
      <c r="C5981" s="92" t="s">
        <v>59</v>
      </c>
      <c r="D5981" s="92" t="s">
        <v>67</v>
      </c>
      <c r="E5981" s="92" t="s">
        <v>71</v>
      </c>
      <c r="G5981" s="92" t="s">
        <v>97</v>
      </c>
      <c r="H5981" s="92" t="s">
        <v>74</v>
      </c>
      <c r="I5981" s="92" t="s">
        <v>204</v>
      </c>
      <c r="L5981" s="107">
        <v>0</v>
      </c>
      <c r="M5981" s="107">
        <v>0</v>
      </c>
      <c r="N5981" s="107">
        <v>0</v>
      </c>
      <c r="O5981" s="107">
        <v>0</v>
      </c>
      <c r="P5981" s="107">
        <v>0</v>
      </c>
      <c r="Q5981" s="107">
        <v>0</v>
      </c>
      <c r="R5981" s="107">
        <v>0</v>
      </c>
      <c r="S5981" s="107">
        <v>0</v>
      </c>
      <c r="T5981" s="107">
        <v>0</v>
      </c>
      <c r="U5981" s="107">
        <v>0</v>
      </c>
    </row>
    <row r="5982" spans="1:21" x14ac:dyDescent="0.25">
      <c r="A5982" s="92" t="s">
        <v>11</v>
      </c>
      <c r="B5982" s="92" t="s">
        <v>58</v>
      </c>
      <c r="C5982" s="92" t="s">
        <v>59</v>
      </c>
      <c r="D5982" s="92" t="s">
        <v>67</v>
      </c>
      <c r="E5982" s="92" t="s">
        <v>71</v>
      </c>
      <c r="G5982" s="92" t="s">
        <v>97</v>
      </c>
      <c r="H5982" s="92" t="s">
        <v>74</v>
      </c>
      <c r="I5982" s="92" t="s">
        <v>201</v>
      </c>
      <c r="L5982" s="107">
        <v>0</v>
      </c>
      <c r="M5982" s="107">
        <v>0</v>
      </c>
      <c r="N5982" s="107">
        <v>0</v>
      </c>
      <c r="O5982" s="107">
        <v>0</v>
      </c>
      <c r="P5982" s="107">
        <v>0</v>
      </c>
      <c r="Q5982" s="107">
        <v>0</v>
      </c>
      <c r="R5982" s="107">
        <v>0</v>
      </c>
      <c r="S5982" s="107">
        <v>0</v>
      </c>
      <c r="T5982" s="107">
        <v>0</v>
      </c>
      <c r="U5982" s="107">
        <v>0</v>
      </c>
    </row>
    <row r="5983" spans="1:21" x14ac:dyDescent="0.25">
      <c r="A5983" s="92" t="s">
        <v>11</v>
      </c>
      <c r="B5983" s="92" t="s">
        <v>58</v>
      </c>
      <c r="C5983" s="92" t="s">
        <v>59</v>
      </c>
      <c r="D5983" s="92" t="s">
        <v>67</v>
      </c>
      <c r="E5983" s="92" t="s">
        <v>71</v>
      </c>
      <c r="G5983" s="92" t="s">
        <v>97</v>
      </c>
      <c r="H5983" s="92" t="s">
        <v>74</v>
      </c>
      <c r="I5983" s="92" t="s">
        <v>202</v>
      </c>
      <c r="L5983" s="107">
        <v>0</v>
      </c>
      <c r="M5983" s="107">
        <v>0</v>
      </c>
      <c r="N5983" s="107">
        <v>0</v>
      </c>
      <c r="O5983" s="107">
        <v>0</v>
      </c>
      <c r="P5983" s="107">
        <v>0</v>
      </c>
      <c r="Q5983" s="107">
        <v>0</v>
      </c>
      <c r="R5983" s="107">
        <v>0</v>
      </c>
      <c r="S5983" s="107">
        <v>0</v>
      </c>
      <c r="T5983" s="107">
        <v>0</v>
      </c>
      <c r="U5983" s="107">
        <v>0</v>
      </c>
    </row>
    <row r="5984" spans="1:21" x14ac:dyDescent="0.25">
      <c r="A5984" s="92" t="s">
        <v>11</v>
      </c>
      <c r="B5984" s="92" t="s">
        <v>58</v>
      </c>
      <c r="C5984" s="92" t="s">
        <v>59</v>
      </c>
      <c r="D5984" s="92" t="s">
        <v>67</v>
      </c>
      <c r="E5984" s="92" t="s">
        <v>71</v>
      </c>
      <c r="G5984" s="92" t="s">
        <v>97</v>
      </c>
      <c r="H5984" s="92" t="s">
        <v>74</v>
      </c>
      <c r="I5984" s="92" t="s">
        <v>203</v>
      </c>
      <c r="L5984" s="107">
        <v>0</v>
      </c>
      <c r="M5984" s="107">
        <v>0</v>
      </c>
      <c r="N5984" s="107">
        <v>0</v>
      </c>
      <c r="O5984" s="107">
        <v>0</v>
      </c>
      <c r="P5984" s="107">
        <v>0</v>
      </c>
      <c r="Q5984" s="107">
        <v>0</v>
      </c>
      <c r="R5984" s="107">
        <v>0</v>
      </c>
      <c r="S5984" s="107">
        <v>0</v>
      </c>
      <c r="T5984" s="107">
        <v>0</v>
      </c>
      <c r="U5984" s="107">
        <v>0</v>
      </c>
    </row>
    <row r="5985" spans="1:21" x14ac:dyDescent="0.25">
      <c r="A5985" s="92" t="s">
        <v>11</v>
      </c>
      <c r="B5985" s="92" t="s">
        <v>58</v>
      </c>
      <c r="C5985" s="92" t="s">
        <v>59</v>
      </c>
      <c r="D5985" s="92" t="s">
        <v>67</v>
      </c>
      <c r="E5985" s="92" t="s">
        <v>71</v>
      </c>
      <c r="G5985" s="92" t="s">
        <v>97</v>
      </c>
      <c r="H5985" s="92" t="s">
        <v>74</v>
      </c>
      <c r="I5985" s="92" t="s">
        <v>210</v>
      </c>
      <c r="L5985" s="107">
        <v>0</v>
      </c>
      <c r="M5985" s="107">
        <v>0</v>
      </c>
      <c r="N5985" s="107">
        <v>0</v>
      </c>
      <c r="O5985" s="107">
        <v>0</v>
      </c>
      <c r="P5985" s="107">
        <v>0</v>
      </c>
      <c r="Q5985" s="107">
        <v>0</v>
      </c>
      <c r="R5985" s="107">
        <v>0</v>
      </c>
      <c r="S5985" s="107">
        <v>0</v>
      </c>
      <c r="T5985" s="107">
        <v>0</v>
      </c>
      <c r="U5985" s="107">
        <v>0</v>
      </c>
    </row>
    <row r="5986" spans="1:21" x14ac:dyDescent="0.25">
      <c r="A5986" s="92" t="s">
        <v>11</v>
      </c>
      <c r="B5986" s="92" t="s">
        <v>58</v>
      </c>
      <c r="C5986" s="92" t="s">
        <v>59</v>
      </c>
      <c r="D5986" s="92" t="s">
        <v>67</v>
      </c>
      <c r="E5986" s="92" t="s">
        <v>71</v>
      </c>
      <c r="G5986" s="92" t="s">
        <v>97</v>
      </c>
      <c r="H5986" s="92" t="s">
        <v>74</v>
      </c>
      <c r="I5986" s="92" t="s">
        <v>200</v>
      </c>
      <c r="L5986" s="107">
        <v>0</v>
      </c>
      <c r="M5986" s="107">
        <v>0</v>
      </c>
      <c r="N5986" s="107">
        <v>0</v>
      </c>
      <c r="O5986" s="107">
        <v>0</v>
      </c>
      <c r="P5986" s="107">
        <v>0</v>
      </c>
      <c r="Q5986" s="107">
        <v>0</v>
      </c>
      <c r="R5986" s="107">
        <v>0</v>
      </c>
      <c r="S5986" s="107">
        <v>0</v>
      </c>
      <c r="T5986" s="107">
        <v>0</v>
      </c>
      <c r="U5986" s="107">
        <v>0</v>
      </c>
    </row>
    <row r="5987" spans="1:21" x14ac:dyDescent="0.25">
      <c r="A5987" s="92" t="s">
        <v>11</v>
      </c>
      <c r="B5987" s="92" t="s">
        <v>58</v>
      </c>
      <c r="C5987" s="92" t="s">
        <v>59</v>
      </c>
      <c r="D5987" s="92" t="s">
        <v>67</v>
      </c>
      <c r="E5987" s="92" t="s">
        <v>71</v>
      </c>
      <c r="G5987" s="92" t="s">
        <v>97</v>
      </c>
      <c r="H5987" s="92" t="s">
        <v>74</v>
      </c>
      <c r="I5987" s="92" t="s">
        <v>196</v>
      </c>
      <c r="L5987" s="107">
        <v>0</v>
      </c>
      <c r="M5987" s="107">
        <v>0</v>
      </c>
      <c r="N5987" s="107">
        <v>0</v>
      </c>
      <c r="O5987" s="107">
        <v>0</v>
      </c>
      <c r="P5987" s="107">
        <v>0</v>
      </c>
      <c r="Q5987" s="107">
        <v>0</v>
      </c>
      <c r="R5987" s="107">
        <v>0</v>
      </c>
      <c r="S5987" s="107">
        <v>0</v>
      </c>
      <c r="T5987" s="107">
        <v>0</v>
      </c>
      <c r="U5987" s="107">
        <v>0</v>
      </c>
    </row>
    <row r="5988" spans="1:21" x14ac:dyDescent="0.25">
      <c r="A5988" s="92" t="s">
        <v>11</v>
      </c>
      <c r="B5988" s="92" t="s">
        <v>58</v>
      </c>
      <c r="C5988" s="92" t="s">
        <v>59</v>
      </c>
      <c r="D5988" s="92" t="s">
        <v>67</v>
      </c>
      <c r="E5988" s="92" t="s">
        <v>71</v>
      </c>
      <c r="G5988" s="92" t="s">
        <v>97</v>
      </c>
      <c r="H5988" s="92" t="s">
        <v>74</v>
      </c>
      <c r="I5988" s="92" t="s">
        <v>195</v>
      </c>
      <c r="L5988" s="107">
        <v>0</v>
      </c>
      <c r="M5988" s="107">
        <v>0</v>
      </c>
      <c r="N5988" s="107">
        <v>0</v>
      </c>
      <c r="O5988" s="107">
        <v>0</v>
      </c>
      <c r="P5988" s="107">
        <v>0</v>
      </c>
      <c r="Q5988" s="107">
        <v>0</v>
      </c>
      <c r="R5988" s="107">
        <v>0</v>
      </c>
      <c r="S5988" s="107">
        <v>0</v>
      </c>
      <c r="T5988" s="107">
        <v>0</v>
      </c>
      <c r="U5988" s="107">
        <v>0</v>
      </c>
    </row>
    <row r="5989" spans="1:21" x14ac:dyDescent="0.25">
      <c r="A5989" s="92" t="s">
        <v>11</v>
      </c>
      <c r="B5989" s="92" t="s">
        <v>58</v>
      </c>
      <c r="C5989" s="92" t="s">
        <v>59</v>
      </c>
      <c r="D5989" s="92" t="s">
        <v>67</v>
      </c>
      <c r="E5989" s="92" t="s">
        <v>71</v>
      </c>
      <c r="G5989" s="92" t="s">
        <v>97</v>
      </c>
      <c r="H5989" s="92" t="s">
        <v>74</v>
      </c>
      <c r="I5989" s="92" t="s">
        <v>197</v>
      </c>
      <c r="L5989" s="107">
        <v>0</v>
      </c>
      <c r="M5989" s="107">
        <v>0</v>
      </c>
      <c r="N5989" s="107">
        <v>0</v>
      </c>
      <c r="O5989" s="107">
        <v>0</v>
      </c>
      <c r="P5989" s="107">
        <v>0</v>
      </c>
      <c r="Q5989" s="107">
        <v>0</v>
      </c>
      <c r="R5989" s="107">
        <v>0</v>
      </c>
      <c r="S5989" s="107">
        <v>0</v>
      </c>
      <c r="T5989" s="107">
        <v>0</v>
      </c>
      <c r="U5989" s="107">
        <v>0</v>
      </c>
    </row>
    <row r="5990" spans="1:21" x14ac:dyDescent="0.25">
      <c r="A5990" s="92" t="s">
        <v>11</v>
      </c>
      <c r="B5990" s="92" t="s">
        <v>58</v>
      </c>
      <c r="C5990" s="92" t="s">
        <v>59</v>
      </c>
      <c r="D5990" s="92" t="s">
        <v>67</v>
      </c>
      <c r="E5990" s="92" t="s">
        <v>71</v>
      </c>
      <c r="G5990" s="92" t="s">
        <v>97</v>
      </c>
      <c r="H5990" s="92" t="s">
        <v>94</v>
      </c>
      <c r="I5990" s="92" t="s">
        <v>192</v>
      </c>
      <c r="J5990" s="92" t="s">
        <v>59</v>
      </c>
      <c r="L5990" s="98">
        <f>L5968*'Emission factors'!$H$16</f>
        <v>5949.6884370000007</v>
      </c>
      <c r="M5990" s="98">
        <f>M5968*'Emission factors'!$H$16</f>
        <v>6236.6165977500004</v>
      </c>
      <c r="N5990" s="98">
        <f>N5968*'Emission factors'!$H$16</f>
        <v>6430.3352190000005</v>
      </c>
      <c r="O5990" s="98">
        <f>O5968*'Emission factors'!$H$16</f>
        <v>5953.0574565000015</v>
      </c>
      <c r="P5990" s="98">
        <f>P5968*'Emission factors'!$H$16</f>
        <v>5997.9945615975003</v>
      </c>
      <c r="Q5990" s="98">
        <f>Q5968*'Emission factors'!$H$16</f>
        <v>6031.9823533200015</v>
      </c>
      <c r="R5990" s="98">
        <f>R5968*'Emission factors'!$H$16</f>
        <v>6397.4704337775001</v>
      </c>
      <c r="S5990" s="98">
        <f>S5968*'Emission factors'!$H$16</f>
        <v>6532.4782752075007</v>
      </c>
      <c r="T5990" s="98">
        <f>T5968*'Emission factors'!$H$16</f>
        <v>6465.0810401100007</v>
      </c>
      <c r="U5990" s="98">
        <f>U5968*'Emission factors'!$H$16</f>
        <v>6593.6091340350004</v>
      </c>
    </row>
    <row r="5991" spans="1:21" x14ac:dyDescent="0.25">
      <c r="A5991" s="92" t="s">
        <v>11</v>
      </c>
      <c r="B5991" s="92" t="s">
        <v>58</v>
      </c>
      <c r="C5991" s="92" t="s">
        <v>59</v>
      </c>
      <c r="D5991" s="92" t="s">
        <v>67</v>
      </c>
      <c r="E5991" s="92" t="s">
        <v>71</v>
      </c>
      <c r="G5991" s="92" t="s">
        <v>97</v>
      </c>
      <c r="H5991" s="92" t="s">
        <v>94</v>
      </c>
      <c r="I5991" s="92" t="s">
        <v>191</v>
      </c>
      <c r="L5991" s="98">
        <f>L5969*'Emission factors'!$H$16</f>
        <v>0</v>
      </c>
      <c r="M5991" s="98">
        <f>M5969*'Emission factors'!$H$16</f>
        <v>0</v>
      </c>
      <c r="N5991" s="98">
        <f>N5969*'Emission factors'!$H$16</f>
        <v>50.535292499999997</v>
      </c>
      <c r="O5991" s="98">
        <f>O5969*'Emission factors'!$H$16</f>
        <v>67.380390000000006</v>
      </c>
      <c r="P5991" s="98">
        <f>P5969*'Emission factors'!$H$16</f>
        <v>83.551683600000018</v>
      </c>
      <c r="Q5991" s="98">
        <f>Q5969*'Emission factors'!$H$16</f>
        <v>97.179367477500008</v>
      </c>
      <c r="R5991" s="98">
        <f>R5969*'Emission factors'!$H$16</f>
        <v>91.519414717500013</v>
      </c>
      <c r="S5991" s="98">
        <f>S5969*'Emission factors'!$H$16</f>
        <v>91.362193807500006</v>
      </c>
      <c r="T5991" s="98">
        <f>T5969*'Emission factors'!$H$16</f>
        <v>92.782797030000026</v>
      </c>
      <c r="U5991" s="98">
        <f>U5969*'Emission factors'!$H$16</f>
        <v>79.722231435000012</v>
      </c>
    </row>
    <row r="5992" spans="1:21" x14ac:dyDescent="0.25">
      <c r="A5992" s="92" t="s">
        <v>11</v>
      </c>
      <c r="B5992" s="92" t="s">
        <v>58</v>
      </c>
      <c r="C5992" s="92" t="s">
        <v>59</v>
      </c>
      <c r="D5992" s="92" t="s">
        <v>67</v>
      </c>
      <c r="E5992" s="92" t="s">
        <v>71</v>
      </c>
      <c r="G5992" s="92" t="s">
        <v>97</v>
      </c>
      <c r="H5992" s="92" t="s">
        <v>94</v>
      </c>
      <c r="I5992" s="92" t="s">
        <v>204</v>
      </c>
      <c r="L5992" s="98">
        <f>L5970*'Emission factors'!$H$16</f>
        <v>0</v>
      </c>
      <c r="M5992" s="98">
        <f>M5970*'Emission factors'!$H$16</f>
        <v>0</v>
      </c>
      <c r="N5992" s="98">
        <f>N5970*'Emission factors'!$H$16</f>
        <v>429.54998625000007</v>
      </c>
      <c r="O5992" s="98">
        <f>O5970*'Emission factors'!$H$16</f>
        <v>507.03743474999999</v>
      </c>
      <c r="P5992" s="98">
        <f>P5970*'Emission factors'!$H$16</f>
        <v>523.64670088499997</v>
      </c>
      <c r="Q5992" s="98">
        <f>Q5970*'Emission factors'!$H$16</f>
        <v>862.65428807249998</v>
      </c>
      <c r="R5992" s="98">
        <f>R5970*'Emission factors'!$H$16</f>
        <v>1237.0085048475</v>
      </c>
      <c r="S5992" s="98">
        <f>S5970*'Emission factors'!$H$16</f>
        <v>1485.9846609299998</v>
      </c>
      <c r="T5992" s="98">
        <f>T5970*'Emission factors'!$H$16</f>
        <v>2039.3910340650004</v>
      </c>
      <c r="U5992" s="98">
        <f>U5970*'Emission factors'!$H$16</f>
        <v>2535.4735404075</v>
      </c>
    </row>
    <row r="5993" spans="1:21" x14ac:dyDescent="0.25">
      <c r="A5993" s="92" t="s">
        <v>11</v>
      </c>
      <c r="B5993" s="92" t="s">
        <v>58</v>
      </c>
      <c r="C5993" s="92" t="s">
        <v>59</v>
      </c>
      <c r="D5993" s="92" t="s">
        <v>67</v>
      </c>
      <c r="E5993" s="92" t="s">
        <v>71</v>
      </c>
      <c r="G5993" s="92" t="s">
        <v>97</v>
      </c>
      <c r="H5993" s="92" t="s">
        <v>94</v>
      </c>
      <c r="I5993" s="92" t="s">
        <v>201</v>
      </c>
      <c r="L5993" s="98">
        <f>L5971*'Emission factors'!$H$16</f>
        <v>8804.6909376961212</v>
      </c>
      <c r="M5993" s="98">
        <f>M5971*'Emission factors'!$H$16</f>
        <v>7967.9209519655487</v>
      </c>
      <c r="N5993" s="98">
        <f>N5971*'Emission factors'!$H$16</f>
        <v>7062.3472262015639</v>
      </c>
      <c r="O5993" s="98">
        <f>O5971*'Emission factors'!$H$16</f>
        <v>6319.2188723982108</v>
      </c>
      <c r="P5993" s="98">
        <f>P5971*'Emission factors'!$H$16</f>
        <v>5865.9290656494586</v>
      </c>
      <c r="Q5993" s="98">
        <f>Q5971*'Emission factors'!$H$16</f>
        <v>5460.4167676115912</v>
      </c>
      <c r="R5993" s="98">
        <f>R5971*'Emission factors'!$H$16</f>
        <v>5204.4345078972055</v>
      </c>
      <c r="S5993" s="98">
        <f>S5971*'Emission factors'!$H$16</f>
        <v>4910.1746110676613</v>
      </c>
      <c r="T5993" s="98">
        <f>T5971*'Emission factors'!$H$16</f>
        <v>4190.2906578839784</v>
      </c>
      <c r="U5993" s="98">
        <f>U5971*'Emission factors'!$H$16</f>
        <v>3751.5963022352958</v>
      </c>
    </row>
    <row r="5994" spans="1:21" x14ac:dyDescent="0.25">
      <c r="A5994" s="92" t="s">
        <v>11</v>
      </c>
      <c r="B5994" s="92" t="s">
        <v>58</v>
      </c>
      <c r="C5994" s="92" t="s">
        <v>59</v>
      </c>
      <c r="D5994" s="92" t="s">
        <v>67</v>
      </c>
      <c r="E5994" s="92" t="s">
        <v>71</v>
      </c>
      <c r="G5994" s="92" t="s">
        <v>97</v>
      </c>
      <c r="H5994" s="92" t="s">
        <v>94</v>
      </c>
      <c r="I5994" s="92" t="s">
        <v>202</v>
      </c>
      <c r="L5994" s="98">
        <f>L5972*'Emission factors'!$H$16</f>
        <v>1921.4568292500001</v>
      </c>
      <c r="M5994" s="98">
        <f>M5972*'Emission factors'!$H$16</f>
        <v>2425.1653518749999</v>
      </c>
      <c r="N5994" s="98">
        <f>N5972*'Emission factors'!$H$16</f>
        <v>2616.5723298750004</v>
      </c>
      <c r="O5994" s="98">
        <f>O5972*'Emission factors'!$H$16</f>
        <v>2761.2833850000002</v>
      </c>
      <c r="P5994" s="98">
        <f>P5972*'Emission factors'!$H$16</f>
        <v>2857.1600649375</v>
      </c>
      <c r="Q5994" s="98">
        <f>Q5972*'Emission factors'!$H$16</f>
        <v>2838.4633193175</v>
      </c>
      <c r="R5994" s="98">
        <f>R5972*'Emission factors'!$H$16</f>
        <v>3050.0887167450005</v>
      </c>
      <c r="S5994" s="98">
        <f>S5972*'Emission factors'!$H$16</f>
        <v>2950.31863161</v>
      </c>
      <c r="T5994" s="98">
        <f>T5972*'Emission factors'!$H$16</f>
        <v>3015.4039560750002</v>
      </c>
      <c r="U5994" s="98">
        <f>U5972*'Emission factors'!$H$16</f>
        <v>2825.2355181225003</v>
      </c>
    </row>
    <row r="5995" spans="1:21" x14ac:dyDescent="0.25">
      <c r="A5995" s="92" t="s">
        <v>11</v>
      </c>
      <c r="B5995" s="92" t="s">
        <v>58</v>
      </c>
      <c r="C5995" s="92" t="s">
        <v>59</v>
      </c>
      <c r="D5995" s="92" t="s">
        <v>67</v>
      </c>
      <c r="E5995" s="92" t="s">
        <v>71</v>
      </c>
      <c r="G5995" s="92" t="s">
        <v>97</v>
      </c>
      <c r="H5995" s="92" t="s">
        <v>94</v>
      </c>
      <c r="I5995" s="92" t="s">
        <v>203</v>
      </c>
      <c r="L5995" s="98">
        <f>L5973*'Emission factors'!$H$16</f>
        <v>5992.3699762500009</v>
      </c>
      <c r="M5995" s="98">
        <f>M5973*'Emission factors'!$H$16</f>
        <v>5483.607924375</v>
      </c>
      <c r="N5995" s="98">
        <f>N5973*'Emission factors'!$H$16</f>
        <v>5466.8284571250015</v>
      </c>
      <c r="O5995" s="98">
        <f>O5973*'Emission factors'!$H$16</f>
        <v>5393.9898180000018</v>
      </c>
      <c r="P5995" s="98">
        <f>P5973*'Emission factors'!$H$16</f>
        <v>30251.334413160002</v>
      </c>
      <c r="Q5995" s="98">
        <f>Q5973*'Emission factors'!$H$16</f>
        <v>47820.764178022502</v>
      </c>
      <c r="R5995" s="98">
        <f>R5973*'Emission factors'!$H$16</f>
        <v>42468.278930122506</v>
      </c>
      <c r="S5995" s="98">
        <f>S5973*'Emission factors'!$H$16</f>
        <v>33061.304869897504</v>
      </c>
      <c r="T5995" s="98">
        <f>T5973*'Emission factors'!$H$16</f>
        <v>24335.046887602504</v>
      </c>
      <c r="U5995" s="98">
        <f>U5973*'Emission factors'!$H$16</f>
        <v>14697.693731857502</v>
      </c>
    </row>
    <row r="5996" spans="1:21" x14ac:dyDescent="0.25">
      <c r="A5996" s="92" t="s">
        <v>11</v>
      </c>
      <c r="B5996" s="92" t="s">
        <v>58</v>
      </c>
      <c r="C5996" s="92" t="s">
        <v>59</v>
      </c>
      <c r="D5996" s="92" t="s">
        <v>67</v>
      </c>
      <c r="E5996" s="92" t="s">
        <v>71</v>
      </c>
      <c r="G5996" s="92" t="s">
        <v>97</v>
      </c>
      <c r="H5996" s="92" t="s">
        <v>94</v>
      </c>
      <c r="I5996" s="92" t="s">
        <v>210</v>
      </c>
      <c r="L5996" s="98">
        <f>L5974*'Emission factors'!$H$16</f>
        <v>1087.6317952499999</v>
      </c>
      <c r="M5996" s="98">
        <f>M5974*'Emission factors'!$H$16</f>
        <v>1145.4666300000001</v>
      </c>
      <c r="N5996" s="98">
        <f>N5974*'Emission factors'!$H$16</f>
        <v>1191.5098965</v>
      </c>
      <c r="O5996" s="98">
        <f>O5974*'Emission factors'!$H$16</f>
        <v>1231.37662725</v>
      </c>
      <c r="P5996" s="98">
        <f>P5974*'Emission factors'!$H$16</f>
        <v>1260.2210492025001</v>
      </c>
      <c r="Q5996" s="98">
        <f>Q5974*'Emission factors'!$H$16</f>
        <v>1344.0871746225002</v>
      </c>
      <c r="R5996" s="98">
        <f>R5974*'Emission factors'!$H$16</f>
        <v>1427.1615804599999</v>
      </c>
      <c r="S5996" s="98">
        <f>S5974*'Emission factors'!$H$16</f>
        <v>1450.99177839</v>
      </c>
      <c r="T5996" s="98">
        <f>T5974*'Emission factors'!$H$16</f>
        <v>1748.2179087449999</v>
      </c>
      <c r="U5996" s="98">
        <f>U5974*'Emission factors'!$H$16</f>
        <v>2382.0989276699997</v>
      </c>
    </row>
    <row r="5997" spans="1:21" x14ac:dyDescent="0.25">
      <c r="A5997" s="92" t="s">
        <v>11</v>
      </c>
      <c r="B5997" s="92" t="s">
        <v>58</v>
      </c>
      <c r="C5997" s="92" t="s">
        <v>59</v>
      </c>
      <c r="D5997" s="92" t="s">
        <v>67</v>
      </c>
      <c r="E5997" s="92" t="s">
        <v>71</v>
      </c>
      <c r="G5997" s="92" t="s">
        <v>97</v>
      </c>
      <c r="H5997" s="92" t="s">
        <v>94</v>
      </c>
      <c r="I5997" s="92" t="s">
        <v>200</v>
      </c>
      <c r="L5997" s="98">
        <f>L5975*'Emission factors'!$H$16</f>
        <v>0</v>
      </c>
      <c r="M5997" s="98">
        <f>M5975*'Emission factors'!$H$16</f>
        <v>0</v>
      </c>
      <c r="N5997" s="98">
        <f>N5975*'Emission factors'!$H$16</f>
        <v>25.267646249999999</v>
      </c>
      <c r="O5997" s="98">
        <f>O5975*'Emission factors'!$H$16</f>
        <v>42.11274375</v>
      </c>
      <c r="P5997" s="98">
        <f>P5975*'Emission factors'!$H$16</f>
        <v>75.915239400000019</v>
      </c>
      <c r="Q5997" s="98">
        <f>Q5975*'Emission factors'!$H$16</f>
        <v>91.300428449999998</v>
      </c>
      <c r="R5997" s="98">
        <f>R5975*'Emission factors'!$H$16</f>
        <v>156.490955775</v>
      </c>
      <c r="S5997" s="98">
        <f>S5975*'Emission factors'!$H$16</f>
        <v>214.21348987500002</v>
      </c>
      <c r="T5997" s="98">
        <f>T5975*'Emission factors'!$H$16</f>
        <v>320.22530347500003</v>
      </c>
      <c r="U5997" s="98">
        <f>U5975*'Emission factors'!$H$16</f>
        <v>464.70008970000004</v>
      </c>
    </row>
    <row r="5998" spans="1:21" x14ac:dyDescent="0.25">
      <c r="A5998" s="92" t="s">
        <v>11</v>
      </c>
      <c r="B5998" s="92" t="s">
        <v>58</v>
      </c>
      <c r="C5998" s="92" t="s">
        <v>59</v>
      </c>
      <c r="D5998" s="92" t="s">
        <v>67</v>
      </c>
      <c r="E5998" s="92" t="s">
        <v>71</v>
      </c>
      <c r="G5998" s="92" t="s">
        <v>97</v>
      </c>
      <c r="H5998" s="92" t="s">
        <v>94</v>
      </c>
      <c r="I5998" s="92" t="s">
        <v>196</v>
      </c>
      <c r="L5998" s="98">
        <f>L5976*'Emission factors'!$H$16</f>
        <v>0</v>
      </c>
      <c r="M5998" s="98">
        <f>M5976*'Emission factors'!$H$16</f>
        <v>0</v>
      </c>
      <c r="N5998" s="98">
        <f>N5976*'Emission factors'!$H$16</f>
        <v>0</v>
      </c>
      <c r="O5998" s="98">
        <f>O5976*'Emission factors'!$H$16</f>
        <v>0</v>
      </c>
      <c r="P5998" s="98">
        <f>P5976*'Emission factors'!$H$16</f>
        <v>0</v>
      </c>
      <c r="Q5998" s="98">
        <f>Q5976*'Emission factors'!$H$16</f>
        <v>0</v>
      </c>
      <c r="R5998" s="98">
        <f>R5976*'Emission factors'!$H$16</f>
        <v>2.5772999175</v>
      </c>
      <c r="S5998" s="98">
        <f>S5976*'Emission factors'!$H$16</f>
        <v>6.6538135125000011</v>
      </c>
      <c r="T5998" s="98">
        <f>T5976*'Emission factors'!$H$16</f>
        <v>11.449051267500002</v>
      </c>
      <c r="U5998" s="98">
        <f>U5976*'Emission factors'!$H$16</f>
        <v>6.6762736425000018</v>
      </c>
    </row>
    <row r="5999" spans="1:21" x14ac:dyDescent="0.25">
      <c r="A5999" s="92" t="s">
        <v>11</v>
      </c>
      <c r="B5999" s="92" t="s">
        <v>58</v>
      </c>
      <c r="C5999" s="92" t="s">
        <v>59</v>
      </c>
      <c r="D5999" s="92" t="s">
        <v>67</v>
      </c>
      <c r="E5999" s="92" t="s">
        <v>71</v>
      </c>
      <c r="G5999" s="92" t="s">
        <v>97</v>
      </c>
      <c r="H5999" s="92" t="s">
        <v>94</v>
      </c>
      <c r="I5999" s="92" t="s">
        <v>195</v>
      </c>
      <c r="L5999" s="98">
        <f>L5977*'Emission factors'!$H$16</f>
        <v>0</v>
      </c>
      <c r="M5999" s="98">
        <f>M5977*'Emission factors'!$H$16</f>
        <v>0</v>
      </c>
      <c r="N5999" s="98">
        <f>N5977*'Emission factors'!$H$16</f>
        <v>0</v>
      </c>
      <c r="O5999" s="98">
        <f>O5977*'Emission factors'!$H$16</f>
        <v>0</v>
      </c>
      <c r="P5999" s="98">
        <f>P5977*'Emission factors'!$H$16</f>
        <v>0</v>
      </c>
      <c r="Q5999" s="98">
        <f>Q5977*'Emission factors'!$H$16</f>
        <v>0</v>
      </c>
      <c r="R5999" s="98">
        <f>R5977*'Emission factors'!$H$16</f>
        <v>5.99685471</v>
      </c>
      <c r="S5999" s="98">
        <f>S5977*'Emission factors'!$H$16</f>
        <v>6.968255332500001</v>
      </c>
      <c r="T5999" s="98">
        <f>T5977*'Emission factors'!$H$16</f>
        <v>7.3500775425000002</v>
      </c>
      <c r="U5999" s="98">
        <f>U5977*'Emission factors'!$H$16</f>
        <v>6.0754651650000007</v>
      </c>
    </row>
    <row r="6000" spans="1:21" x14ac:dyDescent="0.25">
      <c r="A6000" s="92" t="s">
        <v>11</v>
      </c>
      <c r="B6000" s="92" t="s">
        <v>58</v>
      </c>
      <c r="C6000" s="92" t="s">
        <v>59</v>
      </c>
      <c r="D6000" s="92" t="s">
        <v>67</v>
      </c>
      <c r="E6000" s="92" t="s">
        <v>71</v>
      </c>
      <c r="G6000" s="92" t="s">
        <v>97</v>
      </c>
      <c r="H6000" s="92" t="s">
        <v>94</v>
      </c>
      <c r="I6000" s="92" t="s">
        <v>197</v>
      </c>
      <c r="L6000" s="98">
        <f>L5978*'Emission factors'!$H$16</f>
        <v>48324.334227053878</v>
      </c>
      <c r="M6000" s="98">
        <f>M5978*'Emission factors'!$H$16</f>
        <v>48300.881233784465</v>
      </c>
      <c r="N6000" s="98">
        <f>N5978*'Emission factors'!$H$16</f>
        <v>49639.935468548436</v>
      </c>
      <c r="O6000" s="98">
        <f>O5978*'Emission factors'!$H$16</f>
        <v>51414.545292601804</v>
      </c>
      <c r="P6000" s="98">
        <f>P5978*'Emission factors'!$H$16</f>
        <v>51534.043877355543</v>
      </c>
      <c r="Q6000" s="98">
        <f>Q5978*'Emission factors'!$H$16</f>
        <v>50084.983936065924</v>
      </c>
      <c r="R6000" s="98">
        <f>R5978*'Emission factors'!$H$16</f>
        <v>49393.120634617793</v>
      </c>
      <c r="S6000" s="98">
        <f>S5978*'Emission factors'!$H$16</f>
        <v>48114.374096832347</v>
      </c>
      <c r="T6000" s="98">
        <f>T5978*'Emission factors'!$H$16</f>
        <v>46518.081475573526</v>
      </c>
      <c r="U6000" s="98">
        <f>U5978*'Emission factors'!$H$16</f>
        <v>44921.788854314706</v>
      </c>
    </row>
    <row r="6001" spans="1:21" x14ac:dyDescent="0.25">
      <c r="A6001" s="92" t="s">
        <v>11</v>
      </c>
      <c r="B6001" s="92" t="s">
        <v>58</v>
      </c>
      <c r="C6001" s="92" t="s">
        <v>59</v>
      </c>
      <c r="D6001" s="92" t="s">
        <v>67</v>
      </c>
      <c r="E6001" s="92" t="s">
        <v>71</v>
      </c>
      <c r="G6001" s="92" t="s">
        <v>97</v>
      </c>
      <c r="H6001" s="92" t="s">
        <v>93</v>
      </c>
      <c r="I6001" s="92" t="s">
        <v>192</v>
      </c>
      <c r="J6001" s="92" t="s">
        <v>59</v>
      </c>
      <c r="L6001" s="98">
        <f>L5968*'Emission factors'!$I$16</f>
        <v>1416.5924850000001</v>
      </c>
      <c r="M6001" s="98">
        <f>M5968*'Emission factors'!$I$16</f>
        <v>1484.9087137500001</v>
      </c>
      <c r="N6001" s="98">
        <f>N5968*'Emission factors'!$I$16</f>
        <v>1531.0321950000002</v>
      </c>
      <c r="O6001" s="98">
        <f>O5968*'Emission factors'!$I$16</f>
        <v>1417.3946325000002</v>
      </c>
      <c r="P6001" s="98">
        <f>P5968*'Emission factors'!$I$16</f>
        <v>1428.0939432375001</v>
      </c>
      <c r="Q6001" s="98">
        <f>Q5968*'Emission factors'!$I$16</f>
        <v>1436.1862746000002</v>
      </c>
      <c r="R6001" s="98">
        <f>R5968*'Emission factors'!$I$16</f>
        <v>1523.2072461375001</v>
      </c>
      <c r="S6001" s="98">
        <f>S5968*'Emission factors'!$I$16</f>
        <v>1555.3519702875001</v>
      </c>
      <c r="T6001" s="98">
        <f>T5968*'Emission factors'!$I$16</f>
        <v>1539.3050095500002</v>
      </c>
      <c r="U6001" s="98">
        <f>U5968*'Emission factors'!$I$16</f>
        <v>1569.906936675</v>
      </c>
    </row>
    <row r="6002" spans="1:21" x14ac:dyDescent="0.25">
      <c r="A6002" s="92" t="s">
        <v>11</v>
      </c>
      <c r="B6002" s="92" t="s">
        <v>58</v>
      </c>
      <c r="C6002" s="92" t="s">
        <v>59</v>
      </c>
      <c r="D6002" s="92" t="s">
        <v>67</v>
      </c>
      <c r="E6002" s="92" t="s">
        <v>71</v>
      </c>
      <c r="G6002" s="92" t="s">
        <v>97</v>
      </c>
      <c r="H6002" s="92" t="s">
        <v>93</v>
      </c>
      <c r="I6002" s="92" t="s">
        <v>191</v>
      </c>
      <c r="L6002" s="98">
        <f>L5969*'Emission factors'!$I$16</f>
        <v>0</v>
      </c>
      <c r="M6002" s="98">
        <f>M5969*'Emission factors'!$I$16</f>
        <v>0</v>
      </c>
      <c r="N6002" s="98">
        <f>N5969*'Emission factors'!$I$16</f>
        <v>12.0322125</v>
      </c>
      <c r="O6002" s="98">
        <f>O5969*'Emission factors'!$I$16</f>
        <v>16.042950000000001</v>
      </c>
      <c r="P6002" s="98">
        <f>P5969*'Emission factors'!$I$16</f>
        <v>19.893258000000003</v>
      </c>
      <c r="Q6002" s="98">
        <f>Q5969*'Emission factors'!$I$16</f>
        <v>23.137944637500002</v>
      </c>
      <c r="R6002" s="98">
        <f>R5969*'Emission factors'!$I$16</f>
        <v>21.7903368375</v>
      </c>
      <c r="S6002" s="98">
        <f>S5969*'Emission factors'!$I$16</f>
        <v>21.752903287500001</v>
      </c>
      <c r="T6002" s="98">
        <f>T5969*'Emission factors'!$I$16</f>
        <v>22.091142150000003</v>
      </c>
      <c r="U6002" s="98">
        <f>U5969*'Emission factors'!$I$16</f>
        <v>18.981483675000003</v>
      </c>
    </row>
    <row r="6003" spans="1:21" x14ac:dyDescent="0.25">
      <c r="A6003" s="92" t="s">
        <v>11</v>
      </c>
      <c r="B6003" s="92" t="s">
        <v>58</v>
      </c>
      <c r="C6003" s="92" t="s">
        <v>59</v>
      </c>
      <c r="D6003" s="92" t="s">
        <v>67</v>
      </c>
      <c r="E6003" s="92" t="s">
        <v>71</v>
      </c>
      <c r="G6003" s="92" t="s">
        <v>97</v>
      </c>
      <c r="H6003" s="92" t="s">
        <v>93</v>
      </c>
      <c r="I6003" s="92" t="s">
        <v>204</v>
      </c>
      <c r="L6003" s="98">
        <f>L5970*'Emission factors'!$I$16</f>
        <v>0</v>
      </c>
      <c r="M6003" s="98">
        <f>M5970*'Emission factors'!$I$16</f>
        <v>0</v>
      </c>
      <c r="N6003" s="98">
        <f>N5970*'Emission factors'!$I$16</f>
        <v>102.27380625000002</v>
      </c>
      <c r="O6003" s="98">
        <f>O5970*'Emission factors'!$I$16</f>
        <v>120.72319874999999</v>
      </c>
      <c r="P6003" s="98">
        <f>P5970*'Emission factors'!$I$16</f>
        <v>124.67778592499999</v>
      </c>
      <c r="Q6003" s="98">
        <f>Q5970*'Emission factors'!$I$16</f>
        <v>205.39387811249998</v>
      </c>
      <c r="R6003" s="98">
        <f>R5970*'Emission factors'!$I$16</f>
        <v>294.52583448749999</v>
      </c>
      <c r="S6003" s="98">
        <f>S5970*'Emission factors'!$I$16</f>
        <v>353.80587164999997</v>
      </c>
      <c r="T6003" s="98">
        <f>T5970*'Emission factors'!$I$16</f>
        <v>485.5692938250001</v>
      </c>
      <c r="U6003" s="98">
        <f>U5970*'Emission factors'!$I$16</f>
        <v>603.68417628750001</v>
      </c>
    </row>
    <row r="6004" spans="1:21" x14ac:dyDescent="0.25">
      <c r="A6004" s="92" t="s">
        <v>11</v>
      </c>
      <c r="B6004" s="92" t="s">
        <v>58</v>
      </c>
      <c r="C6004" s="92" t="s">
        <v>59</v>
      </c>
      <c r="D6004" s="92" t="s">
        <v>67</v>
      </c>
      <c r="E6004" s="92" t="s">
        <v>71</v>
      </c>
      <c r="G6004" s="92" t="s">
        <v>97</v>
      </c>
      <c r="H6004" s="92" t="s">
        <v>93</v>
      </c>
      <c r="I6004" s="92" t="s">
        <v>201</v>
      </c>
      <c r="L6004" s="98">
        <f>L5971*'Emission factors'!$I$16</f>
        <v>2096.3549851657431</v>
      </c>
      <c r="M6004" s="98">
        <f>M5971*'Emission factors'!$I$16</f>
        <v>1897.1240361822734</v>
      </c>
      <c r="N6004" s="98">
        <f>N5971*'Emission factors'!$I$16</f>
        <v>1681.5112443337057</v>
      </c>
      <c r="O6004" s="98">
        <f>O5971*'Emission factors'!$I$16</f>
        <v>1504.5759219995739</v>
      </c>
      <c r="P6004" s="98">
        <f>P5971*'Emission factors'!$I$16</f>
        <v>1396.6497775355854</v>
      </c>
      <c r="Q6004" s="98">
        <f>Q5971*'Emission factors'!$I$16</f>
        <v>1300.0992303837122</v>
      </c>
      <c r="R6004" s="98">
        <f>R5971*'Emission factors'!$I$16</f>
        <v>1239.1510733088585</v>
      </c>
      <c r="S6004" s="98">
        <f>S5971*'Emission factors'!$I$16</f>
        <v>1169.0891931113479</v>
      </c>
      <c r="T6004" s="98">
        <f>T5971*'Emission factors'!$I$16</f>
        <v>997.68825187713776</v>
      </c>
      <c r="U6004" s="98">
        <f>U5971*'Emission factors'!$I$16</f>
        <v>893.23721481792757</v>
      </c>
    </row>
    <row r="6005" spans="1:21" x14ac:dyDescent="0.25">
      <c r="A6005" s="92" t="s">
        <v>11</v>
      </c>
      <c r="B6005" s="92" t="s">
        <v>58</v>
      </c>
      <c r="C6005" s="92" t="s">
        <v>59</v>
      </c>
      <c r="D6005" s="92" t="s">
        <v>67</v>
      </c>
      <c r="E6005" s="92" t="s">
        <v>71</v>
      </c>
      <c r="G6005" s="92" t="s">
        <v>97</v>
      </c>
      <c r="H6005" s="92" t="s">
        <v>93</v>
      </c>
      <c r="I6005" s="92" t="s">
        <v>202</v>
      </c>
      <c r="L6005" s="98">
        <f>L5972*'Emission factors'!$I$16</f>
        <v>457.48972125</v>
      </c>
      <c r="M6005" s="98">
        <f>M5972*'Emission factors'!$I$16</f>
        <v>577.42032187500001</v>
      </c>
      <c r="N6005" s="98">
        <f>N5972*'Emission factors'!$I$16</f>
        <v>622.99341187500011</v>
      </c>
      <c r="O6005" s="98">
        <f>O5972*'Emission factors'!$I$16</f>
        <v>657.44842500000004</v>
      </c>
      <c r="P6005" s="98">
        <f>P5972*'Emission factors'!$I$16</f>
        <v>680.27620593749998</v>
      </c>
      <c r="Q6005" s="98">
        <f>Q5972*'Emission factors'!$I$16</f>
        <v>675.82459983750005</v>
      </c>
      <c r="R6005" s="98">
        <f>R5972*'Emission factors'!$I$16</f>
        <v>726.2115992250001</v>
      </c>
      <c r="S6005" s="98">
        <f>S5972*'Emission factors'!$I$16</f>
        <v>702.45681704999993</v>
      </c>
      <c r="T6005" s="98">
        <f>T5972*'Emission factors'!$I$16</f>
        <v>717.95332287500003</v>
      </c>
      <c r="U6005" s="98">
        <f>U5972*'Emission factors'!$I$16</f>
        <v>672.67512336250002</v>
      </c>
    </row>
    <row r="6006" spans="1:21" x14ac:dyDescent="0.25">
      <c r="A6006" s="92" t="s">
        <v>11</v>
      </c>
      <c r="B6006" s="92" t="s">
        <v>58</v>
      </c>
      <c r="C6006" s="92" t="s">
        <v>59</v>
      </c>
      <c r="D6006" s="92" t="s">
        <v>67</v>
      </c>
      <c r="E6006" s="92" t="s">
        <v>71</v>
      </c>
      <c r="G6006" s="92" t="s">
        <v>97</v>
      </c>
      <c r="H6006" s="92" t="s">
        <v>93</v>
      </c>
      <c r="I6006" s="92" t="s">
        <v>203</v>
      </c>
      <c r="L6006" s="98">
        <f>L5973*'Emission factors'!$I$16</f>
        <v>1426.7547562500001</v>
      </c>
      <c r="M6006" s="98">
        <f>M5973*'Emission factors'!$I$16</f>
        <v>1305.6209343750002</v>
      </c>
      <c r="N6006" s="98">
        <f>N5973*'Emission factors'!$I$16</f>
        <v>1301.6258231250004</v>
      </c>
      <c r="O6006" s="98">
        <f>O5973*'Emission factors'!$I$16</f>
        <v>1284.2832900000005</v>
      </c>
      <c r="P6006" s="98">
        <f>P5973*'Emission factors'!$I$16</f>
        <v>7202.698669800001</v>
      </c>
      <c r="Q6006" s="98">
        <f>Q5973*'Emission factors'!$I$16</f>
        <v>11385.896232862502</v>
      </c>
      <c r="R6006" s="98">
        <f>R5973*'Emission factors'!$I$16</f>
        <v>10111.494983362501</v>
      </c>
      <c r="S6006" s="98">
        <f>S5973*'Emission factors'!$I$16</f>
        <v>7871.7392547375002</v>
      </c>
      <c r="T6006" s="98">
        <f>T5973*'Emission factors'!$I$16</f>
        <v>5794.0587827625004</v>
      </c>
      <c r="U6006" s="98">
        <f>U5973*'Emission factors'!$I$16</f>
        <v>3499.4508885375008</v>
      </c>
    </row>
    <row r="6007" spans="1:21" x14ac:dyDescent="0.25">
      <c r="A6007" s="92" t="s">
        <v>11</v>
      </c>
      <c r="B6007" s="92" t="s">
        <v>58</v>
      </c>
      <c r="C6007" s="92" t="s">
        <v>59</v>
      </c>
      <c r="D6007" s="92" t="s">
        <v>67</v>
      </c>
      <c r="E6007" s="92" t="s">
        <v>71</v>
      </c>
      <c r="G6007" s="92" t="s">
        <v>97</v>
      </c>
      <c r="H6007" s="92" t="s">
        <v>93</v>
      </c>
      <c r="I6007" s="92" t="s">
        <v>210</v>
      </c>
      <c r="L6007" s="98">
        <f>L5974*'Emission factors'!$I$16</f>
        <v>258.95995125000002</v>
      </c>
      <c r="M6007" s="98">
        <f>M5974*'Emission factors'!$I$16</f>
        <v>272.73015000000004</v>
      </c>
      <c r="N6007" s="98">
        <f>N5974*'Emission factors'!$I$16</f>
        <v>283.69283250000001</v>
      </c>
      <c r="O6007" s="98">
        <f>O5974*'Emission factors'!$I$16</f>
        <v>293.18491125000003</v>
      </c>
      <c r="P6007" s="98">
        <f>P5974*'Emission factors'!$I$16</f>
        <v>300.05263076250003</v>
      </c>
      <c r="Q6007" s="98">
        <f>Q5974*'Emission factors'!$I$16</f>
        <v>320.0207558625001</v>
      </c>
      <c r="R6007" s="98">
        <f>R5974*'Emission factors'!$I$16</f>
        <v>339.80037629999998</v>
      </c>
      <c r="S6007" s="98">
        <f>S5974*'Emission factors'!$I$16</f>
        <v>345.47423294999999</v>
      </c>
      <c r="T6007" s="98">
        <f>T5974*'Emission factors'!$I$16</f>
        <v>416.24235922499997</v>
      </c>
      <c r="U6007" s="98">
        <f>U5974*'Emission factors'!$I$16</f>
        <v>567.16641134999998</v>
      </c>
    </row>
    <row r="6008" spans="1:21" x14ac:dyDescent="0.25">
      <c r="A6008" s="92" t="s">
        <v>11</v>
      </c>
      <c r="B6008" s="92" t="s">
        <v>58</v>
      </c>
      <c r="C6008" s="92" t="s">
        <v>59</v>
      </c>
      <c r="D6008" s="92" t="s">
        <v>67</v>
      </c>
      <c r="E6008" s="92" t="s">
        <v>71</v>
      </c>
      <c r="G6008" s="92" t="s">
        <v>97</v>
      </c>
      <c r="H6008" s="92" t="s">
        <v>93</v>
      </c>
      <c r="I6008" s="92" t="s">
        <v>200</v>
      </c>
      <c r="L6008" s="98">
        <f>L5975*'Emission factors'!$I$16</f>
        <v>0</v>
      </c>
      <c r="M6008" s="98">
        <f>M5975*'Emission factors'!$I$16</f>
        <v>0</v>
      </c>
      <c r="N6008" s="98">
        <f>N5975*'Emission factors'!$I$16</f>
        <v>6.01610625</v>
      </c>
      <c r="O6008" s="98">
        <f>O5975*'Emission factors'!$I$16</f>
        <v>10.026843750000001</v>
      </c>
      <c r="P6008" s="98">
        <f>P5975*'Emission factors'!$I$16</f>
        <v>18.075057000000005</v>
      </c>
      <c r="Q6008" s="98">
        <f>Q5975*'Emission factors'!$I$16</f>
        <v>21.738197249999999</v>
      </c>
      <c r="R6008" s="98">
        <f>R5975*'Emission factors'!$I$16</f>
        <v>37.259751375</v>
      </c>
      <c r="S6008" s="98">
        <f>S5975*'Emission factors'!$I$16</f>
        <v>51.003211875000005</v>
      </c>
      <c r="T6008" s="98">
        <f>T5975*'Emission factors'!$I$16</f>
        <v>76.244119874999996</v>
      </c>
      <c r="U6008" s="98">
        <f>U5975*'Emission factors'!$I$16</f>
        <v>110.64287850000001</v>
      </c>
    </row>
    <row r="6009" spans="1:21" x14ac:dyDescent="0.25">
      <c r="A6009" s="92" t="s">
        <v>11</v>
      </c>
      <c r="B6009" s="92" t="s">
        <v>58</v>
      </c>
      <c r="C6009" s="92" t="s">
        <v>59</v>
      </c>
      <c r="D6009" s="92" t="s">
        <v>67</v>
      </c>
      <c r="E6009" s="92" t="s">
        <v>71</v>
      </c>
      <c r="G6009" s="92" t="s">
        <v>97</v>
      </c>
      <c r="H6009" s="92" t="s">
        <v>93</v>
      </c>
      <c r="I6009" s="92" t="s">
        <v>196</v>
      </c>
      <c r="L6009" s="98">
        <f>L5976*'Emission factors'!$I$16</f>
        <v>0</v>
      </c>
      <c r="M6009" s="98">
        <f>M5976*'Emission factors'!$I$16</f>
        <v>0</v>
      </c>
      <c r="N6009" s="98">
        <f>N5976*'Emission factors'!$I$16</f>
        <v>0</v>
      </c>
      <c r="O6009" s="98">
        <f>O5976*'Emission factors'!$I$16</f>
        <v>0</v>
      </c>
      <c r="P6009" s="98">
        <f>P5976*'Emission factors'!$I$16</f>
        <v>0</v>
      </c>
      <c r="Q6009" s="98">
        <f>Q5976*'Emission factors'!$I$16</f>
        <v>0</v>
      </c>
      <c r="R6009" s="98">
        <f>R5976*'Emission factors'!$I$16</f>
        <v>0.61364283750000004</v>
      </c>
      <c r="S6009" s="98">
        <f>S5976*'Emission factors'!$I$16</f>
        <v>1.5842413125000001</v>
      </c>
      <c r="T6009" s="98">
        <f>T5976*'Emission factors'!$I$16</f>
        <v>2.7259645875000005</v>
      </c>
      <c r="U6009" s="98">
        <f>U5976*'Emission factors'!$I$16</f>
        <v>1.5895889625000004</v>
      </c>
    </row>
    <row r="6010" spans="1:21" x14ac:dyDescent="0.25">
      <c r="A6010" s="92" t="s">
        <v>11</v>
      </c>
      <c r="B6010" s="92" t="s">
        <v>58</v>
      </c>
      <c r="C6010" s="92" t="s">
        <v>59</v>
      </c>
      <c r="D6010" s="92" t="s">
        <v>67</v>
      </c>
      <c r="E6010" s="92" t="s">
        <v>71</v>
      </c>
      <c r="G6010" s="92" t="s">
        <v>97</v>
      </c>
      <c r="H6010" s="92" t="s">
        <v>93</v>
      </c>
      <c r="I6010" s="92" t="s">
        <v>195</v>
      </c>
      <c r="L6010" s="98">
        <f>L5977*'Emission factors'!$I$16</f>
        <v>0</v>
      </c>
      <c r="M6010" s="98">
        <f>M5977*'Emission factors'!$I$16</f>
        <v>0</v>
      </c>
      <c r="N6010" s="98">
        <f>N5977*'Emission factors'!$I$16</f>
        <v>0</v>
      </c>
      <c r="O6010" s="98">
        <f>O5977*'Emission factors'!$I$16</f>
        <v>0</v>
      </c>
      <c r="P6010" s="98">
        <f>P5977*'Emission factors'!$I$16</f>
        <v>0</v>
      </c>
      <c r="Q6010" s="98">
        <f>Q5977*'Emission factors'!$I$16</f>
        <v>0</v>
      </c>
      <c r="R6010" s="98">
        <f>R5977*'Emission factors'!$I$16</f>
        <v>1.4278225499999999</v>
      </c>
      <c r="S6010" s="98">
        <f>S5977*'Emission factors'!$I$16</f>
        <v>1.6591084125000002</v>
      </c>
      <c r="T6010" s="98">
        <f>T5977*'Emission factors'!$I$16</f>
        <v>1.7500184625000001</v>
      </c>
      <c r="U6010" s="98">
        <f>U5977*'Emission factors'!$I$16</f>
        <v>1.4465393250000003</v>
      </c>
    </row>
    <row r="6011" spans="1:21" x14ac:dyDescent="0.25">
      <c r="A6011" s="92" t="s">
        <v>11</v>
      </c>
      <c r="B6011" s="92" t="s">
        <v>58</v>
      </c>
      <c r="C6011" s="92" t="s">
        <v>59</v>
      </c>
      <c r="D6011" s="92" t="s">
        <v>67</v>
      </c>
      <c r="E6011" s="92" t="s">
        <v>71</v>
      </c>
      <c r="G6011" s="92" t="s">
        <v>97</v>
      </c>
      <c r="H6011" s="92" t="s">
        <v>93</v>
      </c>
      <c r="I6011" s="92" t="s">
        <v>197</v>
      </c>
      <c r="L6011" s="98">
        <f>L5978*'Emission factors'!$I$16</f>
        <v>11505.793863584257</v>
      </c>
      <c r="M6011" s="98">
        <f>M5978*'Emission factors'!$I$16</f>
        <v>11500.209817567729</v>
      </c>
      <c r="N6011" s="98">
        <f>N5978*'Emission factors'!$I$16</f>
        <v>11819.032254416295</v>
      </c>
      <c r="O6011" s="98">
        <f>O5978*'Emission factors'!$I$16</f>
        <v>12241.558403000428</v>
      </c>
      <c r="P6011" s="98">
        <f>P5978*'Emission factors'!$I$16</f>
        <v>12270.010446989416</v>
      </c>
      <c r="Q6011" s="98">
        <f>Q5978*'Emission factors'!$I$16</f>
        <v>11924.996175253791</v>
      </c>
      <c r="R6011" s="98">
        <f>R5978*'Emission factors'!$I$16</f>
        <v>11760.266817766142</v>
      </c>
      <c r="S6011" s="98">
        <f>S5978*'Emission factors'!$I$16</f>
        <v>11455.803356388653</v>
      </c>
      <c r="T6011" s="98">
        <f>T5978*'Emission factors'!$I$16</f>
        <v>11075.733684660363</v>
      </c>
      <c r="U6011" s="98">
        <f>U5978*'Emission factors'!$I$16</f>
        <v>10695.664012932073</v>
      </c>
    </row>
    <row r="6012" spans="1:21" x14ac:dyDescent="0.25">
      <c r="A6012" s="92" t="s">
        <v>11</v>
      </c>
      <c r="B6012" s="92" t="s">
        <v>58</v>
      </c>
      <c r="C6012" s="92" t="s">
        <v>59</v>
      </c>
      <c r="D6012" s="92" t="s">
        <v>68</v>
      </c>
      <c r="E6012" s="92" t="s">
        <v>72</v>
      </c>
      <c r="G6012" s="92" t="s">
        <v>97</v>
      </c>
      <c r="H6012" s="92" t="s">
        <v>16</v>
      </c>
      <c r="I6012" s="97" t="s">
        <v>190</v>
      </c>
      <c r="J6012" s="92" t="s">
        <v>59</v>
      </c>
      <c r="L6012" s="107">
        <v>0</v>
      </c>
      <c r="M6012" s="107">
        <v>0</v>
      </c>
      <c r="N6012" s="107">
        <v>0</v>
      </c>
      <c r="O6012" s="107">
        <v>0</v>
      </c>
      <c r="P6012" s="107">
        <v>0</v>
      </c>
      <c r="Q6012" s="107">
        <v>0</v>
      </c>
      <c r="R6012" s="107">
        <v>0</v>
      </c>
      <c r="S6012" s="107">
        <v>0</v>
      </c>
      <c r="T6012" s="107">
        <v>0</v>
      </c>
      <c r="U6012" s="107">
        <v>0</v>
      </c>
    </row>
    <row r="6013" spans="1:21" x14ac:dyDescent="0.25">
      <c r="A6013" s="92" t="s">
        <v>11</v>
      </c>
      <c r="B6013" s="92" t="s">
        <v>58</v>
      </c>
      <c r="C6013" s="92" t="s">
        <v>59</v>
      </c>
      <c r="D6013" s="92" t="s">
        <v>68</v>
      </c>
      <c r="E6013" s="92" t="s">
        <v>72</v>
      </c>
      <c r="G6013" s="92" t="s">
        <v>97</v>
      </c>
      <c r="H6013" s="92" t="s">
        <v>16</v>
      </c>
      <c r="I6013" s="97" t="s">
        <v>191</v>
      </c>
      <c r="L6013" s="107">
        <v>0</v>
      </c>
      <c r="M6013" s="107">
        <v>0</v>
      </c>
      <c r="N6013" s="107">
        <v>0</v>
      </c>
      <c r="O6013" s="107">
        <v>0</v>
      </c>
      <c r="P6013" s="107">
        <v>0</v>
      </c>
      <c r="Q6013" s="107">
        <v>0</v>
      </c>
      <c r="R6013" s="107">
        <v>0</v>
      </c>
      <c r="S6013" s="107">
        <v>0</v>
      </c>
      <c r="T6013" s="107">
        <v>0</v>
      </c>
      <c r="U6013" s="107">
        <v>0</v>
      </c>
    </row>
    <row r="6014" spans="1:21" x14ac:dyDescent="0.25">
      <c r="A6014" s="92" t="s">
        <v>11</v>
      </c>
      <c r="B6014" s="92" t="s">
        <v>58</v>
      </c>
      <c r="C6014" s="92" t="s">
        <v>59</v>
      </c>
      <c r="D6014" s="92" t="s">
        <v>68</v>
      </c>
      <c r="E6014" s="92" t="s">
        <v>72</v>
      </c>
      <c r="G6014" s="92" t="s">
        <v>97</v>
      </c>
      <c r="H6014" s="92" t="s">
        <v>16</v>
      </c>
      <c r="I6014" s="93" t="s">
        <v>192</v>
      </c>
      <c r="L6014" s="107">
        <v>0</v>
      </c>
      <c r="M6014" s="107">
        <v>0</v>
      </c>
      <c r="N6014" s="107">
        <v>0</v>
      </c>
      <c r="O6014" s="107">
        <v>0</v>
      </c>
      <c r="P6014" s="107">
        <v>0</v>
      </c>
      <c r="Q6014" s="107">
        <v>0</v>
      </c>
      <c r="R6014" s="107">
        <v>0</v>
      </c>
      <c r="S6014" s="107">
        <v>0</v>
      </c>
      <c r="T6014" s="107">
        <v>0</v>
      </c>
      <c r="U6014" s="107">
        <v>0</v>
      </c>
    </row>
    <row r="6015" spans="1:21" x14ac:dyDescent="0.25">
      <c r="A6015" s="92" t="s">
        <v>11</v>
      </c>
      <c r="B6015" s="92" t="s">
        <v>58</v>
      </c>
      <c r="C6015" s="92" t="s">
        <v>59</v>
      </c>
      <c r="D6015" s="92" t="s">
        <v>68</v>
      </c>
      <c r="E6015" s="92" t="s">
        <v>72</v>
      </c>
      <c r="G6015" s="92" t="s">
        <v>97</v>
      </c>
      <c r="H6015" s="92" t="s">
        <v>16</v>
      </c>
      <c r="I6015" s="93" t="s">
        <v>193</v>
      </c>
      <c r="L6015" s="107">
        <v>0</v>
      </c>
      <c r="M6015" s="107">
        <v>0</v>
      </c>
      <c r="N6015" s="107">
        <v>0</v>
      </c>
      <c r="O6015" s="107">
        <v>0</v>
      </c>
      <c r="P6015" s="107">
        <v>0</v>
      </c>
      <c r="Q6015" s="107">
        <v>0</v>
      </c>
      <c r="R6015" s="107">
        <v>0</v>
      </c>
      <c r="S6015" s="107">
        <v>0</v>
      </c>
      <c r="T6015" s="107">
        <v>0</v>
      </c>
      <c r="U6015" s="107">
        <v>0</v>
      </c>
    </row>
    <row r="6016" spans="1:21" x14ac:dyDescent="0.25">
      <c r="A6016" s="92" t="s">
        <v>11</v>
      </c>
      <c r="B6016" s="92" t="s">
        <v>58</v>
      </c>
      <c r="C6016" s="92" t="s">
        <v>59</v>
      </c>
      <c r="D6016" s="92" t="s">
        <v>68</v>
      </c>
      <c r="E6016" s="92" t="s">
        <v>72</v>
      </c>
      <c r="G6016" s="92" t="s">
        <v>97</v>
      </c>
      <c r="H6016" s="92" t="s">
        <v>16</v>
      </c>
      <c r="I6016" s="93" t="s">
        <v>194</v>
      </c>
      <c r="L6016" s="107">
        <v>0</v>
      </c>
      <c r="M6016" s="107">
        <v>0</v>
      </c>
      <c r="N6016" s="107">
        <v>0</v>
      </c>
      <c r="O6016" s="107">
        <v>0</v>
      </c>
      <c r="P6016" s="107">
        <v>0</v>
      </c>
      <c r="Q6016" s="107">
        <v>0</v>
      </c>
      <c r="R6016" s="107">
        <v>0</v>
      </c>
      <c r="S6016" s="107">
        <v>0</v>
      </c>
      <c r="T6016" s="107">
        <v>0</v>
      </c>
      <c r="U6016" s="107">
        <v>0</v>
      </c>
    </row>
    <row r="6017" spans="1:21" x14ac:dyDescent="0.25">
      <c r="A6017" s="92" t="s">
        <v>11</v>
      </c>
      <c r="B6017" s="92" t="s">
        <v>58</v>
      </c>
      <c r="C6017" s="92" t="s">
        <v>59</v>
      </c>
      <c r="D6017" s="92" t="s">
        <v>68</v>
      </c>
      <c r="E6017" s="92" t="s">
        <v>72</v>
      </c>
      <c r="G6017" s="92" t="s">
        <v>97</v>
      </c>
      <c r="H6017" s="92" t="s">
        <v>16</v>
      </c>
      <c r="I6017" s="93" t="s">
        <v>195</v>
      </c>
      <c r="L6017" s="107">
        <v>0</v>
      </c>
      <c r="M6017" s="107">
        <v>0</v>
      </c>
      <c r="N6017" s="107">
        <v>0</v>
      </c>
      <c r="O6017" s="107">
        <v>0</v>
      </c>
      <c r="P6017" s="107">
        <v>0</v>
      </c>
      <c r="Q6017" s="107">
        <v>0</v>
      </c>
      <c r="R6017" s="107">
        <v>0</v>
      </c>
      <c r="S6017" s="107">
        <v>0</v>
      </c>
      <c r="T6017" s="107">
        <v>0</v>
      </c>
      <c r="U6017" s="107">
        <v>0</v>
      </c>
    </row>
    <row r="6018" spans="1:21" x14ac:dyDescent="0.25">
      <c r="A6018" s="92" t="s">
        <v>11</v>
      </c>
      <c r="B6018" s="92" t="s">
        <v>58</v>
      </c>
      <c r="C6018" s="92" t="s">
        <v>59</v>
      </c>
      <c r="D6018" s="92" t="s">
        <v>68</v>
      </c>
      <c r="E6018" s="92" t="s">
        <v>72</v>
      </c>
      <c r="G6018" s="92" t="s">
        <v>97</v>
      </c>
      <c r="H6018" s="92" t="s">
        <v>16</v>
      </c>
      <c r="I6018" s="93" t="s">
        <v>196</v>
      </c>
      <c r="L6018" s="107">
        <v>0</v>
      </c>
      <c r="M6018" s="107">
        <v>0</v>
      </c>
      <c r="N6018" s="107">
        <v>0</v>
      </c>
      <c r="O6018" s="107">
        <v>0</v>
      </c>
      <c r="P6018" s="107">
        <v>0</v>
      </c>
      <c r="Q6018" s="107">
        <v>0</v>
      </c>
      <c r="R6018" s="107">
        <v>0</v>
      </c>
      <c r="S6018" s="107">
        <v>0</v>
      </c>
      <c r="T6018" s="107">
        <v>0</v>
      </c>
      <c r="U6018" s="107">
        <v>0</v>
      </c>
    </row>
    <row r="6019" spans="1:21" x14ac:dyDescent="0.25">
      <c r="A6019" s="92" t="s">
        <v>11</v>
      </c>
      <c r="B6019" s="92" t="s">
        <v>58</v>
      </c>
      <c r="C6019" s="92" t="s">
        <v>59</v>
      </c>
      <c r="D6019" s="92" t="s">
        <v>68</v>
      </c>
      <c r="E6019" s="92" t="s">
        <v>72</v>
      </c>
      <c r="G6019" s="92" t="s">
        <v>97</v>
      </c>
      <c r="H6019" s="92" t="s">
        <v>16</v>
      </c>
      <c r="I6019" s="93" t="s">
        <v>197</v>
      </c>
      <c r="L6019" s="107">
        <v>0</v>
      </c>
      <c r="M6019" s="107">
        <v>0</v>
      </c>
      <c r="N6019" s="107">
        <v>0</v>
      </c>
      <c r="O6019" s="107">
        <v>0</v>
      </c>
      <c r="P6019" s="107">
        <v>0</v>
      </c>
      <c r="Q6019" s="107">
        <v>0</v>
      </c>
      <c r="R6019" s="107">
        <v>0</v>
      </c>
      <c r="S6019" s="107">
        <v>0</v>
      </c>
      <c r="T6019" s="107">
        <v>0</v>
      </c>
      <c r="U6019" s="107">
        <v>0</v>
      </c>
    </row>
    <row r="6020" spans="1:21" x14ac:dyDescent="0.25">
      <c r="A6020" s="92" t="s">
        <v>11</v>
      </c>
      <c r="B6020" s="92" t="s">
        <v>58</v>
      </c>
      <c r="C6020" s="92" t="s">
        <v>59</v>
      </c>
      <c r="D6020" s="92" t="s">
        <v>68</v>
      </c>
      <c r="E6020" s="92" t="s">
        <v>72</v>
      </c>
      <c r="G6020" s="92" t="s">
        <v>97</v>
      </c>
      <c r="H6020" s="92" t="s">
        <v>16</v>
      </c>
      <c r="I6020" s="93" t="s">
        <v>198</v>
      </c>
      <c r="L6020" s="107">
        <v>0</v>
      </c>
      <c r="M6020" s="107">
        <v>0</v>
      </c>
      <c r="N6020" s="107">
        <v>0</v>
      </c>
      <c r="O6020" s="107">
        <v>0</v>
      </c>
      <c r="P6020" s="107">
        <v>0</v>
      </c>
      <c r="Q6020" s="107">
        <v>0</v>
      </c>
      <c r="R6020" s="107">
        <v>0</v>
      </c>
      <c r="S6020" s="107">
        <v>0</v>
      </c>
      <c r="T6020" s="107">
        <v>0</v>
      </c>
      <c r="U6020" s="107">
        <v>0</v>
      </c>
    </row>
    <row r="6021" spans="1:21" x14ac:dyDescent="0.25">
      <c r="A6021" s="92" t="s">
        <v>11</v>
      </c>
      <c r="B6021" s="92" t="s">
        <v>58</v>
      </c>
      <c r="C6021" s="92" t="s">
        <v>59</v>
      </c>
      <c r="D6021" s="92" t="s">
        <v>68</v>
      </c>
      <c r="E6021" s="92" t="s">
        <v>72</v>
      </c>
      <c r="G6021" s="92" t="s">
        <v>97</v>
      </c>
      <c r="H6021" s="92" t="s">
        <v>16</v>
      </c>
      <c r="I6021" s="88" t="s">
        <v>232</v>
      </c>
      <c r="L6021" s="107">
        <v>0</v>
      </c>
      <c r="M6021" s="107">
        <v>0</v>
      </c>
      <c r="N6021" s="107">
        <v>0</v>
      </c>
      <c r="O6021" s="107">
        <v>0</v>
      </c>
      <c r="P6021" s="107">
        <v>0</v>
      </c>
      <c r="Q6021" s="107">
        <v>0</v>
      </c>
      <c r="R6021" s="107">
        <v>0</v>
      </c>
      <c r="S6021" s="107">
        <v>0</v>
      </c>
      <c r="T6021" s="107">
        <v>0</v>
      </c>
      <c r="U6021" s="107">
        <v>0</v>
      </c>
    </row>
    <row r="6022" spans="1:21" x14ac:dyDescent="0.25">
      <c r="A6022" s="92" t="s">
        <v>11</v>
      </c>
      <c r="B6022" s="92" t="s">
        <v>58</v>
      </c>
      <c r="C6022" s="92" t="s">
        <v>59</v>
      </c>
      <c r="D6022" s="92" t="s">
        <v>68</v>
      </c>
      <c r="E6022" s="92" t="s">
        <v>72</v>
      </c>
      <c r="G6022" s="92" t="s">
        <v>97</v>
      </c>
      <c r="H6022" s="92" t="s">
        <v>16</v>
      </c>
      <c r="I6022" s="93" t="s">
        <v>199</v>
      </c>
      <c r="L6022" s="107">
        <v>0</v>
      </c>
      <c r="M6022" s="107">
        <v>0</v>
      </c>
      <c r="N6022" s="107">
        <v>0</v>
      </c>
      <c r="O6022" s="107">
        <v>0</v>
      </c>
      <c r="P6022" s="107">
        <v>0</v>
      </c>
      <c r="Q6022" s="107">
        <v>0</v>
      </c>
      <c r="R6022" s="107">
        <v>0</v>
      </c>
      <c r="S6022" s="107">
        <v>0</v>
      </c>
      <c r="T6022" s="107">
        <v>0</v>
      </c>
      <c r="U6022" s="107">
        <v>0</v>
      </c>
    </row>
    <row r="6023" spans="1:21" x14ac:dyDescent="0.25">
      <c r="A6023" s="92" t="s">
        <v>11</v>
      </c>
      <c r="B6023" s="92" t="s">
        <v>58</v>
      </c>
      <c r="C6023" s="92" t="s">
        <v>59</v>
      </c>
      <c r="D6023" s="92" t="s">
        <v>68</v>
      </c>
      <c r="E6023" s="92" t="s">
        <v>72</v>
      </c>
      <c r="G6023" s="92" t="s">
        <v>97</v>
      </c>
      <c r="H6023" s="92" t="s">
        <v>16</v>
      </c>
      <c r="I6023" s="93" t="s">
        <v>200</v>
      </c>
      <c r="L6023" s="107">
        <v>0</v>
      </c>
      <c r="M6023" s="107">
        <v>0</v>
      </c>
      <c r="N6023" s="107">
        <v>0</v>
      </c>
      <c r="O6023" s="107">
        <v>0</v>
      </c>
      <c r="P6023" s="107">
        <v>0</v>
      </c>
      <c r="Q6023" s="107">
        <v>0</v>
      </c>
      <c r="R6023" s="107">
        <v>0</v>
      </c>
      <c r="S6023" s="107">
        <v>0</v>
      </c>
      <c r="T6023" s="107">
        <v>0</v>
      </c>
      <c r="U6023" s="107">
        <v>0</v>
      </c>
    </row>
    <row r="6024" spans="1:21" x14ac:dyDescent="0.25">
      <c r="A6024" s="92" t="s">
        <v>11</v>
      </c>
      <c r="B6024" s="92" t="s">
        <v>58</v>
      </c>
      <c r="C6024" s="92" t="s">
        <v>59</v>
      </c>
      <c r="D6024" s="92" t="s">
        <v>68</v>
      </c>
      <c r="E6024" s="92" t="s">
        <v>72</v>
      </c>
      <c r="G6024" s="92" t="s">
        <v>97</v>
      </c>
      <c r="H6024" s="92" t="s">
        <v>31</v>
      </c>
      <c r="I6024" s="97" t="s">
        <v>190</v>
      </c>
      <c r="J6024" s="92" t="s">
        <v>59</v>
      </c>
      <c r="L6024" s="98">
        <f>('Activity data'!H1210*'Emission factors'!$E$49*0.33)+('Activity data'!H1210*'Emission factors'!$E$50*0.33)+('Activity data'!H1210*'Emission factors'!$E$51*0.33)</f>
        <v>113656.69861276502</v>
      </c>
      <c r="M6024" s="98">
        <f>('Activity data'!I1210*'Emission factors'!$E$49*0.33)+('Activity data'!I1210*'Emission factors'!$E$50*0.33)+('Activity data'!I1210*'Emission factors'!$E$51*0.33)</f>
        <v>107500.95200740501</v>
      </c>
      <c r="N6024" s="98">
        <f>('Activity data'!J1210*'Emission factors'!$E$49*0.33)+('Activity data'!J1210*'Emission factors'!$E$50*0.33)+('Activity data'!J1210*'Emission factors'!$E$51*0.33)</f>
        <v>107171.81526694499</v>
      </c>
      <c r="O6024" s="98">
        <f>('Activity data'!K1210*'Emission factors'!$E$49*0.33)+('Activity data'!K1210*'Emission factors'!$E$50*0.33)+('Activity data'!K1210*'Emission factors'!$E$51*0.33)</f>
        <v>107560.99722357001</v>
      </c>
      <c r="P6024" s="98">
        <f>('Activity data'!L1210*'Emission factors'!$E$49*0.33)+('Activity data'!L1210*'Emission factors'!$E$50*0.33)+('Activity data'!L1210*'Emission factors'!$E$51*0.33)</f>
        <v>106733.70757863001</v>
      </c>
      <c r="Q6024" s="98">
        <f>('Activity data'!M1210*'Emission factors'!$E$49*0.33)+('Activity data'!M1210*'Emission factors'!$E$50*0.33)+('Activity data'!M1210*'Emission factors'!$E$51*0.33)</f>
        <v>104196.24122143502</v>
      </c>
      <c r="R6024" s="98">
        <f>('Activity data'!N1210*'Emission factors'!$E$49*0.33)+('Activity data'!N1210*'Emission factors'!$E$50*0.33)+('Activity data'!N1210*'Emission factors'!$E$51*0.33)</f>
        <v>96832.918602090009</v>
      </c>
      <c r="S6024" s="98">
        <f>('Activity data'!O1210*'Emission factors'!$E$49*0.33)+('Activity data'!O1210*'Emission factors'!$E$50*0.33)+('Activity data'!O1210*'Emission factors'!$E$51*0.33)</f>
        <v>101029.41204295499</v>
      </c>
      <c r="T6024" s="98">
        <f>('Activity data'!P1210*'Emission factors'!$E$49*0.33)+('Activity data'!P1210*'Emission factors'!$E$50*0.33)+('Activity data'!P1210*'Emission factors'!$E$51*0.33)</f>
        <v>96163.525636695005</v>
      </c>
      <c r="U6024" s="98">
        <f>('Activity data'!Q1210*'Emission factors'!$E$49*0.33)+('Activity data'!Q1210*'Emission factors'!$E$50*0.33)+('Activity data'!Q1210*'Emission factors'!$E$51*0.33)</f>
        <v>91528.92450751501</v>
      </c>
    </row>
    <row r="6025" spans="1:21" x14ac:dyDescent="0.25">
      <c r="A6025" s="92" t="s">
        <v>11</v>
      </c>
      <c r="B6025" s="92" t="s">
        <v>58</v>
      </c>
      <c r="C6025" s="92" t="s">
        <v>59</v>
      </c>
      <c r="D6025" s="92" t="s">
        <v>68</v>
      </c>
      <c r="E6025" s="92" t="s">
        <v>72</v>
      </c>
      <c r="G6025" s="92" t="s">
        <v>97</v>
      </c>
      <c r="H6025" s="92" t="s">
        <v>31</v>
      </c>
      <c r="I6025" s="97" t="s">
        <v>191</v>
      </c>
      <c r="L6025" s="98">
        <f>('Activity data'!H1211*'Emission factors'!$E$49*0.33)+('Activity data'!H1211*'Emission factors'!$E$50*0.33)+('Activity data'!H1211*'Emission factors'!$E$51*0.33)</f>
        <v>0</v>
      </c>
      <c r="M6025" s="98">
        <f>('Activity data'!I1211*'Emission factors'!$E$49*0.33)+('Activity data'!I1211*'Emission factors'!$E$50*0.33)+('Activity data'!I1211*'Emission factors'!$E$51*0.33)</f>
        <v>0</v>
      </c>
      <c r="N6025" s="98">
        <f>('Activity data'!J1211*'Emission factors'!$E$49*0.33)+('Activity data'!J1211*'Emission factors'!$E$50*0.33)+('Activity data'!J1211*'Emission factors'!$E$51*0.33)</f>
        <v>0</v>
      </c>
      <c r="O6025" s="98">
        <f>('Activity data'!K1211*'Emission factors'!$E$49*0.33)+('Activity data'!K1211*'Emission factors'!$E$50*0.33)+('Activity data'!K1211*'Emission factors'!$E$51*0.33)</f>
        <v>0</v>
      </c>
      <c r="P6025" s="98">
        <f>('Activity data'!L1211*'Emission factors'!$E$49*0.33)+('Activity data'!L1211*'Emission factors'!$E$50*0.33)+('Activity data'!L1211*'Emission factors'!$E$51*0.33)</f>
        <v>0</v>
      </c>
      <c r="Q6025" s="98">
        <f>('Activity data'!M1211*'Emission factors'!$E$49*0.33)+('Activity data'!M1211*'Emission factors'!$E$50*0.33)+('Activity data'!M1211*'Emission factors'!$E$51*0.33)</f>
        <v>0</v>
      </c>
      <c r="R6025" s="98">
        <f>('Activity data'!N1211*'Emission factors'!$E$49*0.33)+('Activity data'!N1211*'Emission factors'!$E$50*0.33)+('Activity data'!N1211*'Emission factors'!$E$51*0.33)</f>
        <v>0</v>
      </c>
      <c r="S6025" s="98">
        <f>('Activity data'!O1211*'Emission factors'!$E$49*0.33)+('Activity data'!O1211*'Emission factors'!$E$50*0.33)+('Activity data'!O1211*'Emission factors'!$E$51*0.33)</f>
        <v>0</v>
      </c>
      <c r="T6025" s="98">
        <f>('Activity data'!P1211*'Emission factors'!$E$49*0.33)+('Activity data'!P1211*'Emission factors'!$E$50*0.33)+('Activity data'!P1211*'Emission factors'!$E$51*0.33)</f>
        <v>0</v>
      </c>
      <c r="U6025" s="98">
        <f>('Activity data'!Q1211*'Emission factors'!$E$49*0.33)+('Activity data'!Q1211*'Emission factors'!$E$50*0.33)+('Activity data'!Q1211*'Emission factors'!$E$51*0.33)</f>
        <v>0</v>
      </c>
    </row>
    <row r="6026" spans="1:21" x14ac:dyDescent="0.25">
      <c r="A6026" s="92" t="s">
        <v>11</v>
      </c>
      <c r="B6026" s="92" t="s">
        <v>58</v>
      </c>
      <c r="C6026" s="92" t="s">
        <v>59</v>
      </c>
      <c r="D6026" s="92" t="s">
        <v>68</v>
      </c>
      <c r="E6026" s="92" t="s">
        <v>72</v>
      </c>
      <c r="G6026" s="92" t="s">
        <v>97</v>
      </c>
      <c r="H6026" s="92" t="s">
        <v>31</v>
      </c>
      <c r="I6026" s="93" t="s">
        <v>192</v>
      </c>
      <c r="L6026" s="98">
        <f>('Activity data'!H1212*'Emission factors'!$E$49*0.33)+('Activity data'!H1212*'Emission factors'!$E$50*0.33)+('Activity data'!H1212*'Emission factors'!$E$51*0.33)</f>
        <v>6777.5036302921562</v>
      </c>
      <c r="M6026" s="98">
        <f>('Activity data'!I1212*'Emission factors'!$E$49*0.33)+('Activity data'!I1212*'Emission factors'!$E$50*0.33)+('Activity data'!I1212*'Emission factors'!$E$51*0.33)</f>
        <v>1905.8796390150001</v>
      </c>
      <c r="N6026" s="98">
        <f>('Activity data'!J1212*'Emission factors'!$E$49*0.33)+('Activity data'!J1212*'Emission factors'!$E$50*0.33)+('Activity data'!J1212*'Emission factors'!$E$51*0.33)</f>
        <v>873.99147973500021</v>
      </c>
      <c r="O6026" s="98">
        <f>('Activity data'!K1212*'Emission factors'!$E$49*0.33)+('Activity data'!K1212*'Emission factors'!$E$50*0.33)+('Activity data'!K1212*'Emission factors'!$E$51*0.33)</f>
        <v>509.272388955</v>
      </c>
      <c r="P6026" s="98">
        <f>('Activity data'!L1212*'Emission factors'!$E$49*0.33)+('Activity data'!L1212*'Emission factors'!$E$50*0.33)+('Activity data'!L1212*'Emission factors'!$E$51*0.33)</f>
        <v>100.07536027500001</v>
      </c>
      <c r="Q6026" s="98">
        <f>('Activity data'!M1212*'Emission factors'!$E$49*0.33)+('Activity data'!M1212*'Emission factors'!$E$50*0.33)+('Activity data'!M1212*'Emission factors'!$E$51*0.33)</f>
        <v>13.343381370000003</v>
      </c>
      <c r="R6026" s="98">
        <f>('Activity data'!N1212*'Emission factors'!$E$49*0.33)+('Activity data'!N1212*'Emission factors'!$E$50*0.33)+('Activity data'!N1212*'Emission factors'!$E$51*0.33)</f>
        <v>31.134556530000001</v>
      </c>
      <c r="S6026" s="98">
        <f>('Activity data'!O1212*'Emission factors'!$E$49*0.33)+('Activity data'!O1212*'Emission factors'!$E$50*0.33)+('Activity data'!O1212*'Emission factors'!$E$51*0.33)</f>
        <v>28.910659635000005</v>
      </c>
      <c r="T6026" s="98">
        <f>('Activity data'!P1212*'Emission factors'!$E$49*0.33)+('Activity data'!P1212*'Emission factors'!$E$50*0.33)+('Activity data'!P1212*'Emission factors'!$E$51*0.33)</f>
        <v>26.686762740000006</v>
      </c>
      <c r="U6026" s="98">
        <f>('Activity data'!Q1212*'Emission factors'!$E$49*0.33)+('Activity data'!Q1212*'Emission factors'!$E$50*0.33)+('Activity data'!Q1212*'Emission factors'!$E$51*0.33)</f>
        <v>26.686762740000006</v>
      </c>
    </row>
    <row r="6027" spans="1:21" x14ac:dyDescent="0.25">
      <c r="A6027" s="92" t="s">
        <v>11</v>
      </c>
      <c r="B6027" s="92" t="s">
        <v>58</v>
      </c>
      <c r="C6027" s="92" t="s">
        <v>59</v>
      </c>
      <c r="D6027" s="92" t="s">
        <v>68</v>
      </c>
      <c r="E6027" s="92" t="s">
        <v>72</v>
      </c>
      <c r="G6027" s="92" t="s">
        <v>97</v>
      </c>
      <c r="H6027" s="92" t="s">
        <v>31</v>
      </c>
      <c r="I6027" s="93" t="s">
        <v>193</v>
      </c>
      <c r="L6027" s="98">
        <f>('Activity data'!H1213*'Emission factors'!$E$49*0.33)+('Activity data'!H1213*'Emission factors'!$E$50*0.33)+('Activity data'!H1213*'Emission factors'!$E$51*0.33)</f>
        <v>128212.65463418557</v>
      </c>
      <c r="M6027" s="98">
        <f>('Activity data'!I1213*'Emission factors'!$E$49*0.33)+('Activity data'!I1213*'Emission factors'!$E$50*0.33)+('Activity data'!I1213*'Emission factors'!$E$51*0.33)</f>
        <v>132913.90957163699</v>
      </c>
      <c r="N6027" s="98">
        <f>('Activity data'!J1213*'Emission factors'!$E$49*0.33)+('Activity data'!J1213*'Emission factors'!$E$50*0.33)+('Activity data'!J1213*'Emission factors'!$E$51*0.33)</f>
        <v>138501.60770535702</v>
      </c>
      <c r="O6027" s="98">
        <f>('Activity data'!K1213*'Emission factors'!$E$49*0.33)+('Activity data'!K1213*'Emission factors'!$E$50*0.33)+('Activity data'!K1213*'Emission factors'!$E$51*0.33)</f>
        <v>146105.91179224424</v>
      </c>
      <c r="P6027" s="98">
        <f>('Activity data'!L1213*'Emission factors'!$E$49*0.33)+('Activity data'!L1213*'Emission factors'!$E$50*0.33)+('Activity data'!L1213*'Emission factors'!$E$51*0.33)</f>
        <v>151157.91612964676</v>
      </c>
      <c r="Q6027" s="98">
        <f>('Activity data'!M1213*'Emission factors'!$E$49*0.33)+('Activity data'!M1213*'Emission factors'!$E$50*0.33)+('Activity data'!M1213*'Emission factors'!$E$51*0.33)</f>
        <v>145998.18622665046</v>
      </c>
      <c r="R6027" s="98">
        <f>('Activity data'!N1213*'Emission factors'!$E$49*0.33)+('Activity data'!N1213*'Emission factors'!$E$50*0.33)+('Activity data'!N1213*'Emission factors'!$E$51*0.33)</f>
        <v>140959.54750958685</v>
      </c>
      <c r="S6027" s="98">
        <f>('Activity data'!O1213*'Emission factors'!$E$49*0.33)+('Activity data'!O1213*'Emission factors'!$E$50*0.33)+('Activity data'!O1213*'Emission factors'!$E$51*0.33)</f>
        <v>142327.95574701828</v>
      </c>
      <c r="T6027" s="98">
        <f>('Activity data'!P1213*'Emission factors'!$E$49*0.33)+('Activity data'!P1213*'Emission factors'!$E$50*0.33)+('Activity data'!P1213*'Emission factors'!$E$51*0.33)</f>
        <v>141253.32428941637</v>
      </c>
      <c r="U6027" s="98">
        <f>('Activity data'!Q1213*'Emission factors'!$E$49*0.33)+('Activity data'!Q1213*'Emission factors'!$E$50*0.33)+('Activity data'!Q1213*'Emission factors'!$E$51*0.33)</f>
        <v>139456.92709454225</v>
      </c>
    </row>
    <row r="6028" spans="1:21" x14ac:dyDescent="0.25">
      <c r="A6028" s="92" t="s">
        <v>11</v>
      </c>
      <c r="B6028" s="92" t="s">
        <v>58</v>
      </c>
      <c r="C6028" s="92" t="s">
        <v>59</v>
      </c>
      <c r="D6028" s="92" t="s">
        <v>68</v>
      </c>
      <c r="E6028" s="92" t="s">
        <v>72</v>
      </c>
      <c r="G6028" s="92" t="s">
        <v>97</v>
      </c>
      <c r="H6028" s="92" t="s">
        <v>31</v>
      </c>
      <c r="I6028" s="93" t="s">
        <v>194</v>
      </c>
      <c r="L6028" s="98">
        <f>('Activity data'!H1214*'Emission factors'!$E$49*0.33)+('Activity data'!H1214*'Emission factors'!$E$50*0.33)+('Activity data'!H1214*'Emission factors'!$E$51*0.33)</f>
        <v>179.78694146186399</v>
      </c>
      <c r="M6028" s="98">
        <f>('Activity data'!I1214*'Emission factors'!$E$49*0.33)+('Activity data'!I1214*'Emission factors'!$E$50*0.33)+('Activity data'!I1214*'Emission factors'!$E$51*0.33)</f>
        <v>151.22498886</v>
      </c>
      <c r="N6028" s="98">
        <f>('Activity data'!J1214*'Emission factors'!$E$49*0.33)+('Activity data'!J1214*'Emission factors'!$E$50*0.33)+('Activity data'!J1214*'Emission factors'!$E$51*0.33)</f>
        <v>149.001091965</v>
      </c>
      <c r="O6028" s="98">
        <f>('Activity data'!K1214*'Emission factors'!$E$49*0.33)+('Activity data'!K1214*'Emission factors'!$E$50*0.33)+('Activity data'!K1214*'Emission factors'!$E$51*0.33)</f>
        <v>111.19484475000002</v>
      </c>
      <c r="P6028" s="98">
        <f>('Activity data'!L1214*'Emission factors'!$E$49*0.33)+('Activity data'!L1214*'Emission factors'!$E$50*0.33)+('Activity data'!L1214*'Emission factors'!$E$51*0.33)</f>
        <v>177.91175160000003</v>
      </c>
      <c r="Q6028" s="98">
        <f>('Activity data'!M1214*'Emission factors'!$E$49*0.33)+('Activity data'!M1214*'Emission factors'!$E$50*0.33)+('Activity data'!M1214*'Emission factors'!$E$51*0.33)</f>
        <v>211.27020502500002</v>
      </c>
      <c r="R6028" s="98">
        <f>('Activity data'!N1214*'Emission factors'!$E$49*0.33)+('Activity data'!N1214*'Emission factors'!$E$50*0.33)+('Activity data'!N1214*'Emission factors'!$E$51*0.33)</f>
        <v>186.80733917999999</v>
      </c>
      <c r="S6028" s="98">
        <f>('Activity data'!O1214*'Emission factors'!$E$49*0.33)+('Activity data'!O1214*'Emission factors'!$E$50*0.33)+('Activity data'!O1214*'Emission factors'!$E$51*0.33)</f>
        <v>171.24006091500002</v>
      </c>
      <c r="T6028" s="98">
        <f>('Activity data'!P1214*'Emission factors'!$E$49*0.33)+('Activity data'!P1214*'Emission factors'!$E$50*0.33)+('Activity data'!P1214*'Emission factors'!$E$51*0.33)</f>
        <v>169.01616402000002</v>
      </c>
      <c r="U6028" s="98">
        <f>('Activity data'!Q1214*'Emission factors'!$E$49*0.33)+('Activity data'!Q1214*'Emission factors'!$E$50*0.33)+('Activity data'!Q1214*'Emission factors'!$E$51*0.33)</f>
        <v>128.98601990999998</v>
      </c>
    </row>
    <row r="6029" spans="1:21" x14ac:dyDescent="0.25">
      <c r="A6029" s="92" t="s">
        <v>11</v>
      </c>
      <c r="B6029" s="92" t="s">
        <v>58</v>
      </c>
      <c r="C6029" s="92" t="s">
        <v>59</v>
      </c>
      <c r="D6029" s="92" t="s">
        <v>68</v>
      </c>
      <c r="E6029" s="92" t="s">
        <v>72</v>
      </c>
      <c r="G6029" s="92" t="s">
        <v>97</v>
      </c>
      <c r="H6029" s="92" t="s">
        <v>31</v>
      </c>
      <c r="I6029" s="93" t="s">
        <v>195</v>
      </c>
      <c r="L6029" s="98">
        <f>('Activity data'!H1215*'Emission factors'!$E$49*0.33)+('Activity data'!H1215*'Emission factors'!$E$50*0.33)+('Activity data'!H1215*'Emission factors'!$E$51*0.33)</f>
        <v>129093.48305576021</v>
      </c>
      <c r="M6029" s="98">
        <f>('Activity data'!I1215*'Emission factors'!$E$49*0.33)+('Activity data'!I1215*'Emission factors'!$E$50*0.33)+('Activity data'!I1215*'Emission factors'!$E$51*0.33)</f>
        <v>115416.8685272196</v>
      </c>
      <c r="N6029" s="98">
        <f>('Activity data'!J1215*'Emission factors'!$E$49*0.33)+('Activity data'!J1215*'Emission factors'!$E$50*0.33)+('Activity data'!J1215*'Emission factors'!$E$51*0.33)</f>
        <v>108776.84613400442</v>
      </c>
      <c r="O6029" s="98">
        <f>('Activity data'!K1215*'Emission factors'!$E$49*0.33)+('Activity data'!K1215*'Emission factors'!$E$50*0.33)+('Activity data'!K1215*'Emission factors'!$E$51*0.33)</f>
        <v>104050.6649306883</v>
      </c>
      <c r="P6029" s="98">
        <f>('Activity data'!L1215*'Emission factors'!$E$49*0.33)+('Activity data'!L1215*'Emission factors'!$E$50*0.33)+('Activity data'!L1215*'Emission factors'!$E$51*0.33)</f>
        <v>100077.71760570871</v>
      </c>
      <c r="Q6029" s="98">
        <f>('Activity data'!M1215*'Emission factors'!$E$49*0.33)+('Activity data'!M1215*'Emission factors'!$E$50*0.33)+('Activity data'!M1215*'Emission factors'!$E$51*0.33)</f>
        <v>93619.832368194009</v>
      </c>
      <c r="R6029" s="98">
        <f>('Activity data'!N1215*'Emission factors'!$E$49*0.33)+('Activity data'!N1215*'Emission factors'!$E$50*0.33)+('Activity data'!N1215*'Emission factors'!$E$51*0.33)</f>
        <v>86600.946899946619</v>
      </c>
      <c r="S6029" s="98">
        <f>('Activity data'!O1215*'Emission factors'!$E$49*0.33)+('Activity data'!O1215*'Emission factors'!$E$50*0.33)+('Activity data'!O1215*'Emission factors'!$E$51*0.33)</f>
        <v>81634.317964343121</v>
      </c>
      <c r="T6029" s="98">
        <f>('Activity data'!P1215*'Emission factors'!$E$49*0.33)+('Activity data'!P1215*'Emission factors'!$E$50*0.33)+('Activity data'!P1215*'Emission factors'!$E$51*0.33)</f>
        <v>77593.853129631316</v>
      </c>
      <c r="U6029" s="98">
        <f>('Activity data'!Q1215*'Emission factors'!$E$49*0.33)+('Activity data'!Q1215*'Emission factors'!$E$50*0.33)+('Activity data'!Q1215*'Emission factors'!$E$51*0.33)</f>
        <v>72553.791118554902</v>
      </c>
    </row>
    <row r="6030" spans="1:21" x14ac:dyDescent="0.25">
      <c r="A6030" s="92" t="s">
        <v>11</v>
      </c>
      <c r="B6030" s="92" t="s">
        <v>58</v>
      </c>
      <c r="C6030" s="92" t="s">
        <v>59</v>
      </c>
      <c r="D6030" s="92" t="s">
        <v>68</v>
      </c>
      <c r="E6030" s="92" t="s">
        <v>72</v>
      </c>
      <c r="G6030" s="92" t="s">
        <v>97</v>
      </c>
      <c r="H6030" s="92" t="s">
        <v>31</v>
      </c>
      <c r="I6030" s="93" t="s">
        <v>196</v>
      </c>
      <c r="L6030" s="98">
        <f>('Activity data'!H1216*'Emission factors'!$E$49*0.33)+('Activity data'!H1216*'Emission factors'!$E$50*0.33)+('Activity data'!H1216*'Emission factors'!$E$51*0.33)</f>
        <v>30609.852478446268</v>
      </c>
      <c r="M6030" s="98">
        <f>('Activity data'!I1216*'Emission factors'!$E$49*0.33)+('Activity data'!I1216*'Emission factors'!$E$50*0.33)+('Activity data'!I1216*'Emission factors'!$E$51*0.33)</f>
        <v>29586.354790610894</v>
      </c>
      <c r="N6030" s="98">
        <f>('Activity data'!J1216*'Emission factors'!$E$49*0.33)+('Activity data'!J1216*'Emission factors'!$E$50*0.33)+('Activity data'!J1216*'Emission factors'!$E$51*0.33)</f>
        <v>29540.04469525395</v>
      </c>
      <c r="O6030" s="98">
        <f>('Activity data'!K1216*'Emission factors'!$E$49*0.33)+('Activity data'!K1216*'Emission factors'!$E$50*0.33)+('Activity data'!K1216*'Emission factors'!$E$51*0.33)</f>
        <v>30437.25365857275</v>
      </c>
      <c r="P6030" s="98">
        <f>('Activity data'!L1216*'Emission factors'!$E$49*0.33)+('Activity data'!L1216*'Emission factors'!$E$50*0.33)+('Activity data'!L1216*'Emission factors'!$E$51*0.33)</f>
        <v>30384.791930819702</v>
      </c>
      <c r="Q6030" s="98">
        <f>('Activity data'!M1216*'Emission factors'!$E$49*0.33)+('Activity data'!M1216*'Emission factors'!$E$50*0.33)+('Activity data'!M1216*'Emission factors'!$E$51*0.33)</f>
        <v>28613.191186324806</v>
      </c>
      <c r="R6030" s="98">
        <f>('Activity data'!N1216*'Emission factors'!$E$49*0.33)+('Activity data'!N1216*'Emission factors'!$E$50*0.33)+('Activity data'!N1216*'Emission factors'!$E$51*0.33)</f>
        <v>27451.938944662652</v>
      </c>
      <c r="S6030" s="98">
        <f>('Activity data'!O1216*'Emission factors'!$E$49*0.33)+('Activity data'!O1216*'Emission factors'!$E$50*0.33)+('Activity data'!O1216*'Emission factors'!$E$51*0.33)</f>
        <v>27398.743330934252</v>
      </c>
      <c r="T6030" s="98">
        <f>('Activity data'!P1216*'Emission factors'!$E$49*0.33)+('Activity data'!P1216*'Emission factors'!$E$50*0.33)+('Activity data'!P1216*'Emission factors'!$E$51*0.33)</f>
        <v>26645.331540846149</v>
      </c>
      <c r="U6030" s="98">
        <f>('Activity data'!Q1216*'Emission factors'!$E$49*0.33)+('Activity data'!Q1216*'Emission factors'!$E$50*0.33)+('Activity data'!Q1216*'Emission factors'!$E$51*0.33)</f>
        <v>25934.729765986805</v>
      </c>
    </row>
    <row r="6031" spans="1:21" x14ac:dyDescent="0.25">
      <c r="A6031" s="92" t="s">
        <v>11</v>
      </c>
      <c r="B6031" s="92" t="s">
        <v>58</v>
      </c>
      <c r="C6031" s="92" t="s">
        <v>59</v>
      </c>
      <c r="D6031" s="92" t="s">
        <v>68</v>
      </c>
      <c r="E6031" s="92" t="s">
        <v>72</v>
      </c>
      <c r="G6031" s="92" t="s">
        <v>97</v>
      </c>
      <c r="H6031" s="92" t="s">
        <v>31</v>
      </c>
      <c r="I6031" s="93" t="s">
        <v>197</v>
      </c>
      <c r="L6031" s="98">
        <f>('Activity data'!H1217*'Emission factors'!$E$49*0.33)+('Activity data'!H1217*'Emission factors'!$E$50*0.33)+('Activity data'!H1217*'Emission factors'!$E$51*0.33)</f>
        <v>74344.440656141116</v>
      </c>
      <c r="M6031" s="98">
        <f>('Activity data'!I1217*'Emission factors'!$E$49*0.33)+('Activity data'!I1217*'Emission factors'!$E$50*0.33)+('Activity data'!I1217*'Emission factors'!$E$51*0.33)</f>
        <v>74844.58868100532</v>
      </c>
      <c r="N6031" s="98">
        <f>('Activity data'!J1217*'Emission factors'!$E$49*0.33)+('Activity data'!J1217*'Emission factors'!$E$50*0.33)+('Activity data'!J1217*'Emission factors'!$E$51*0.33)</f>
        <v>75339.399891293986</v>
      </c>
      <c r="O6031" s="98">
        <f>('Activity data'!K1217*'Emission factors'!$E$49*0.33)+('Activity data'!K1217*'Emission factors'!$E$50*0.33)+('Activity data'!K1217*'Emission factors'!$E$51*0.33)</f>
        <v>76567.435756713006</v>
      </c>
      <c r="P6031" s="98">
        <f>('Activity data'!L1217*'Emission factors'!$E$49*0.33)+('Activity data'!L1217*'Emission factors'!$E$50*0.33)+('Activity data'!L1217*'Emission factors'!$E$51*0.33)</f>
        <v>74728.050634858504</v>
      </c>
      <c r="Q6031" s="98">
        <f>('Activity data'!M1217*'Emission factors'!$E$49*0.33)+('Activity data'!M1217*'Emission factors'!$E$50*0.33)+('Activity data'!M1217*'Emission factors'!$E$51*0.33)</f>
        <v>68618.449890069765</v>
      </c>
      <c r="R6031" s="98">
        <f>('Activity data'!N1217*'Emission factors'!$E$49*0.33)+('Activity data'!N1217*'Emission factors'!$E$50*0.33)+('Activity data'!N1217*'Emission factors'!$E$51*0.33)</f>
        <v>65353.435663675511</v>
      </c>
      <c r="S6031" s="98">
        <f>('Activity data'!O1217*'Emission factors'!$E$49*0.33)+('Activity data'!O1217*'Emission factors'!$E$50*0.33)+('Activity data'!O1217*'Emission factors'!$E$51*0.33)</f>
        <v>64371.807574222497</v>
      </c>
      <c r="T6031" s="98">
        <f>('Activity data'!P1217*'Emission factors'!$E$49*0.33)+('Activity data'!P1217*'Emission factors'!$E$50*0.33)+('Activity data'!P1217*'Emission factors'!$E$51*0.33)</f>
        <v>60875.841655282507</v>
      </c>
      <c r="U6031" s="98">
        <f>('Activity data'!Q1217*'Emission factors'!$E$49*0.33)+('Activity data'!Q1217*'Emission factors'!$E$50*0.33)+('Activity data'!Q1217*'Emission factors'!$E$51*0.33)</f>
        <v>59155.212627621004</v>
      </c>
    </row>
    <row r="6032" spans="1:21" x14ac:dyDescent="0.25">
      <c r="A6032" s="92" t="s">
        <v>11</v>
      </c>
      <c r="B6032" s="92" t="s">
        <v>58</v>
      </c>
      <c r="C6032" s="92" t="s">
        <v>59</v>
      </c>
      <c r="D6032" s="92" t="s">
        <v>68</v>
      </c>
      <c r="E6032" s="92" t="s">
        <v>72</v>
      </c>
      <c r="G6032" s="92" t="s">
        <v>97</v>
      </c>
      <c r="H6032" s="92" t="s">
        <v>31</v>
      </c>
      <c r="I6032" s="93" t="s">
        <v>198</v>
      </c>
      <c r="L6032" s="98">
        <f>('Activity data'!H1218*'Emission factors'!$E$49*0.33)+('Activity data'!H1218*'Emission factors'!$E$50*0.33)+('Activity data'!H1218*'Emission factors'!$E$51*0.33)</f>
        <v>0</v>
      </c>
      <c r="M6032" s="98">
        <f>('Activity data'!I1218*'Emission factors'!$E$49*0.33)+('Activity data'!I1218*'Emission factors'!$E$50*0.33)+('Activity data'!I1218*'Emission factors'!$E$51*0.33)</f>
        <v>0</v>
      </c>
      <c r="N6032" s="98">
        <f>('Activity data'!J1218*'Emission factors'!$E$49*0.33)+('Activity data'!J1218*'Emission factors'!$E$50*0.33)+('Activity data'!J1218*'Emission factors'!$E$51*0.33)</f>
        <v>0</v>
      </c>
      <c r="O6032" s="98">
        <f>('Activity data'!K1218*'Emission factors'!$E$49*0.33)+('Activity data'!K1218*'Emission factors'!$E$50*0.33)+('Activity data'!K1218*'Emission factors'!$E$51*0.33)</f>
        <v>0</v>
      </c>
      <c r="P6032" s="98">
        <f>('Activity data'!L1218*'Emission factors'!$E$49*0.33)+('Activity data'!L1218*'Emission factors'!$E$50*0.33)+('Activity data'!L1218*'Emission factors'!$E$51*0.33)</f>
        <v>0</v>
      </c>
      <c r="Q6032" s="98">
        <f>('Activity data'!M1218*'Emission factors'!$E$49*0.33)+('Activity data'!M1218*'Emission factors'!$E$50*0.33)+('Activity data'!M1218*'Emission factors'!$E$51*0.33)</f>
        <v>0</v>
      </c>
      <c r="R6032" s="98">
        <f>('Activity data'!N1218*'Emission factors'!$E$49*0.33)+('Activity data'!N1218*'Emission factors'!$E$50*0.33)+('Activity data'!N1218*'Emission factors'!$E$51*0.33)</f>
        <v>0</v>
      </c>
      <c r="S6032" s="98">
        <f>('Activity data'!O1218*'Emission factors'!$E$49*0.33)+('Activity data'!O1218*'Emission factors'!$E$50*0.33)+('Activity data'!O1218*'Emission factors'!$E$51*0.33)</f>
        <v>0</v>
      </c>
      <c r="T6032" s="98">
        <f>('Activity data'!P1218*'Emission factors'!$E$49*0.33)+('Activity data'!P1218*'Emission factors'!$E$50*0.33)+('Activity data'!P1218*'Emission factors'!$E$51*0.33)</f>
        <v>0</v>
      </c>
      <c r="U6032" s="98">
        <f>('Activity data'!Q1218*'Emission factors'!$E$49*0.33)+('Activity data'!Q1218*'Emission factors'!$E$50*0.33)+('Activity data'!Q1218*'Emission factors'!$E$51*0.33)</f>
        <v>0</v>
      </c>
    </row>
    <row r="6033" spans="1:21" x14ac:dyDescent="0.25">
      <c r="A6033" s="92" t="s">
        <v>11</v>
      </c>
      <c r="B6033" s="92" t="s">
        <v>58</v>
      </c>
      <c r="C6033" s="92" t="s">
        <v>59</v>
      </c>
      <c r="D6033" s="92" t="s">
        <v>68</v>
      </c>
      <c r="E6033" s="92" t="s">
        <v>72</v>
      </c>
      <c r="G6033" s="92" t="s">
        <v>97</v>
      </c>
      <c r="H6033" s="92" t="s">
        <v>31</v>
      </c>
      <c r="I6033" s="88" t="s">
        <v>232</v>
      </c>
      <c r="L6033" s="98">
        <f>('Activity data'!H1219*'Emission factors'!$E$49*0.33)+('Activity data'!H1219*'Emission factors'!$E$50*0.33)+('Activity data'!H1219*'Emission factors'!$E$51*0.33)</f>
        <v>16949.354962010089</v>
      </c>
      <c r="M6033" s="98">
        <f>('Activity data'!I1219*'Emission factors'!$E$49*0.33)+('Activity data'!I1219*'Emission factors'!$E$50*0.33)+('Activity data'!I1219*'Emission factors'!$E$51*0.33)</f>
        <v>17437.234052087806</v>
      </c>
      <c r="N6033" s="98">
        <f>('Activity data'!J1219*'Emission factors'!$E$49*0.33)+('Activity data'!J1219*'Emission factors'!$E$50*0.33)+('Activity data'!J1219*'Emission factors'!$E$51*0.33)</f>
        <v>18520.613341560002</v>
      </c>
      <c r="O6033" s="98">
        <f>('Activity data'!K1219*'Emission factors'!$E$49*0.33)+('Activity data'!K1219*'Emission factors'!$E$50*0.33)+('Activity data'!K1219*'Emission factors'!$E$51*0.33)</f>
        <v>19054.348596360003</v>
      </c>
      <c r="P6033" s="98">
        <f>('Activity data'!L1219*'Emission factors'!$E$49*0.33)+('Activity data'!L1219*'Emission factors'!$E$50*0.33)+('Activity data'!L1219*'Emission factors'!$E$51*0.33)</f>
        <v>19485.784593990003</v>
      </c>
      <c r="Q6033" s="98">
        <f>('Activity data'!M1219*'Emission factors'!$E$49*0.33)+('Activity data'!M1219*'Emission factors'!$E$50*0.33)+('Activity data'!M1219*'Emission factors'!$E$51*0.33)</f>
        <v>19359.022470975004</v>
      </c>
      <c r="R6033" s="98">
        <f>('Activity data'!N1219*'Emission factors'!$E$49*0.33)+('Activity data'!N1219*'Emission factors'!$E$50*0.33)+('Activity data'!N1219*'Emission factors'!$E$51*0.33)</f>
        <v>19403.500408874999</v>
      </c>
      <c r="S6033" s="98">
        <f>('Activity data'!O1219*'Emission factors'!$E$49*0.33)+('Activity data'!O1219*'Emission factors'!$E$50*0.33)+('Activity data'!O1219*'Emission factors'!$E$51*0.33)</f>
        <v>16063.207272585001</v>
      </c>
      <c r="T6033" s="98">
        <f>('Activity data'!P1219*'Emission factors'!$E$49*0.33)+('Activity data'!P1219*'Emission factors'!$E$50*0.33)+('Activity data'!P1219*'Emission factors'!$E$51*0.33)</f>
        <v>13294.455638310003</v>
      </c>
      <c r="U6033" s="98">
        <f>('Activity data'!Q1219*'Emission factors'!$E$49*0.33)+('Activity data'!Q1219*'Emission factors'!$E$50*0.33)+('Activity data'!Q1219*'Emission factors'!$E$51*0.33)</f>
        <v>11699.921564595003</v>
      </c>
    </row>
    <row r="6034" spans="1:21" x14ac:dyDescent="0.25">
      <c r="A6034" s="92" t="s">
        <v>11</v>
      </c>
      <c r="B6034" s="92" t="s">
        <v>58</v>
      </c>
      <c r="C6034" s="92" t="s">
        <v>59</v>
      </c>
      <c r="D6034" s="92" t="s">
        <v>68</v>
      </c>
      <c r="E6034" s="92" t="s">
        <v>72</v>
      </c>
      <c r="G6034" s="92" t="s">
        <v>97</v>
      </c>
      <c r="H6034" s="92" t="s">
        <v>31</v>
      </c>
      <c r="I6034" s="93" t="s">
        <v>199</v>
      </c>
      <c r="L6034" s="98">
        <f>('Activity data'!H1220*'Emission factors'!$E$49*0.33)+('Activity data'!H1220*'Emission factors'!$E$50*0.33)+('Activity data'!H1220*'Emission factors'!$E$51*0.33)</f>
        <v>0</v>
      </c>
      <c r="M6034" s="98">
        <f>('Activity data'!I1220*'Emission factors'!$E$49*0.33)+('Activity data'!I1220*'Emission factors'!$E$50*0.33)+('Activity data'!I1220*'Emission factors'!$E$51*0.33)</f>
        <v>0</v>
      </c>
      <c r="N6034" s="98">
        <f>('Activity data'!J1220*'Emission factors'!$E$49*0.33)+('Activity data'!J1220*'Emission factors'!$E$50*0.33)+('Activity data'!J1220*'Emission factors'!$E$51*0.33)</f>
        <v>0</v>
      </c>
      <c r="O6034" s="98">
        <f>('Activity data'!K1220*'Emission factors'!$E$49*0.33)+('Activity data'!K1220*'Emission factors'!$E$50*0.33)+('Activity data'!K1220*'Emission factors'!$E$51*0.33)</f>
        <v>0</v>
      </c>
      <c r="P6034" s="98">
        <f>('Activity data'!L1220*'Emission factors'!$E$49*0.33)+('Activity data'!L1220*'Emission factors'!$E$50*0.33)+('Activity data'!L1220*'Emission factors'!$E$51*0.33)</f>
        <v>0</v>
      </c>
      <c r="Q6034" s="98">
        <f>('Activity data'!M1220*'Emission factors'!$E$49*0.33)+('Activity data'!M1220*'Emission factors'!$E$50*0.33)+('Activity data'!M1220*'Emission factors'!$E$51*0.33)</f>
        <v>0</v>
      </c>
      <c r="R6034" s="98">
        <f>('Activity data'!N1220*'Emission factors'!$E$49*0.33)+('Activity data'!N1220*'Emission factors'!$E$50*0.33)+('Activity data'!N1220*'Emission factors'!$E$51*0.33)</f>
        <v>0</v>
      </c>
      <c r="S6034" s="98">
        <f>('Activity data'!O1220*'Emission factors'!$E$49*0.33)+('Activity data'!O1220*'Emission factors'!$E$50*0.33)+('Activity data'!O1220*'Emission factors'!$E$51*0.33)</f>
        <v>0</v>
      </c>
      <c r="T6034" s="98">
        <f>('Activity data'!P1220*'Emission factors'!$E$49*0.33)+('Activity data'!P1220*'Emission factors'!$E$50*0.33)+('Activity data'!P1220*'Emission factors'!$E$51*0.33)</f>
        <v>0</v>
      </c>
      <c r="U6034" s="98">
        <f>('Activity data'!Q1220*'Emission factors'!$E$49*0.33)+('Activity data'!Q1220*'Emission factors'!$E$50*0.33)+('Activity data'!Q1220*'Emission factors'!$E$51*0.33)</f>
        <v>0</v>
      </c>
    </row>
    <row r="6035" spans="1:21" x14ac:dyDescent="0.25">
      <c r="A6035" s="92" t="s">
        <v>11</v>
      </c>
      <c r="B6035" s="92" t="s">
        <v>58</v>
      </c>
      <c r="C6035" s="92" t="s">
        <v>59</v>
      </c>
      <c r="D6035" s="92" t="s">
        <v>68</v>
      </c>
      <c r="E6035" s="92" t="s">
        <v>72</v>
      </c>
      <c r="G6035" s="92" t="s">
        <v>97</v>
      </c>
      <c r="H6035" s="92" t="s">
        <v>31</v>
      </c>
      <c r="I6035" s="93" t="s">
        <v>200</v>
      </c>
      <c r="L6035" s="98">
        <f>('Activity data'!H1221*'Emission factors'!$E$49*0.33)+('Activity data'!H1221*'Emission factors'!$E$50*0.33)+('Activity data'!H1221*'Emission factors'!$E$51*0.33)</f>
        <v>43973.466682051614</v>
      </c>
      <c r="M6035" s="98">
        <f>('Activity data'!I1221*'Emission factors'!$E$49*0.33)+('Activity data'!I1221*'Emission factors'!$E$50*0.33)+('Activity data'!I1221*'Emission factors'!$E$51*0.33)</f>
        <v>40100.2413401304</v>
      </c>
      <c r="N6035" s="98">
        <f>('Activity data'!J1221*'Emission factors'!$E$49*0.33)+('Activity data'!J1221*'Emission factors'!$E$50*0.33)+('Activity data'!J1221*'Emission factors'!$E$51*0.33)</f>
        <v>38818.742993355605</v>
      </c>
      <c r="O6035" s="98">
        <f>('Activity data'!K1221*'Emission factors'!$E$49*0.33)+('Activity data'!K1221*'Emission factors'!$E$50*0.33)+('Activity data'!K1221*'Emission factors'!$E$51*0.33)</f>
        <v>39088.234819091704</v>
      </c>
      <c r="P6035" s="98">
        <f>('Activity data'!L1221*'Emission factors'!$E$49*0.33)+('Activity data'!L1221*'Emission factors'!$E$50*0.33)+('Activity data'!L1221*'Emission factors'!$E$51*0.33)</f>
        <v>38833.554146676302</v>
      </c>
      <c r="Q6035" s="98">
        <f>('Activity data'!M1221*'Emission factors'!$E$49*0.33)+('Activity data'!M1221*'Emission factors'!$E$50*0.33)+('Activity data'!M1221*'Emission factors'!$E$51*0.33)</f>
        <v>35495.173561716001</v>
      </c>
      <c r="R6035" s="98">
        <f>('Activity data'!N1221*'Emission factors'!$E$49*0.33)+('Activity data'!N1221*'Emission factors'!$E$50*0.33)+('Activity data'!N1221*'Emission factors'!$E$51*0.33)</f>
        <v>30992.0492169684</v>
      </c>
      <c r="S6035" s="98">
        <f>('Activity data'!O1221*'Emission factors'!$E$49*0.33)+('Activity data'!O1221*'Emission factors'!$E$50*0.33)+('Activity data'!O1221*'Emission factors'!$E$51*0.33)</f>
        <v>30556.832594616899</v>
      </c>
      <c r="T6035" s="98">
        <f>('Activity data'!P1221*'Emission factors'!$E$49*0.33)+('Activity data'!P1221*'Emission factors'!$E$50*0.33)+('Activity data'!P1221*'Emission factors'!$E$51*0.33)</f>
        <v>31323.7211998887</v>
      </c>
      <c r="U6035" s="98">
        <f>('Activity data'!Q1221*'Emission factors'!$E$49*0.33)+('Activity data'!Q1221*'Emission factors'!$E$50*0.33)+('Activity data'!Q1221*'Emission factors'!$E$51*0.33)</f>
        <v>33272.5665269151</v>
      </c>
    </row>
    <row r="6036" spans="1:21" x14ac:dyDescent="0.25">
      <c r="A6036" s="92" t="s">
        <v>11</v>
      </c>
      <c r="B6036" s="92" t="s">
        <v>58</v>
      </c>
      <c r="C6036" s="92" t="s">
        <v>59</v>
      </c>
      <c r="D6036" s="92" t="s">
        <v>68</v>
      </c>
      <c r="E6036" s="92" t="s">
        <v>72</v>
      </c>
      <c r="G6036" s="92" t="s">
        <v>97</v>
      </c>
      <c r="H6036" s="92" t="s">
        <v>94</v>
      </c>
      <c r="I6036" s="97" t="s">
        <v>190</v>
      </c>
      <c r="J6036" s="92" t="s">
        <v>59</v>
      </c>
      <c r="L6036" s="98">
        <f>L6024*'Emission factors'!$H$16</f>
        <v>2386790.6708680652</v>
      </c>
      <c r="M6036" s="98">
        <f>M6024*'Emission factors'!$H$16</f>
        <v>2257519.9921555053</v>
      </c>
      <c r="N6036" s="98">
        <f>N6024*'Emission factors'!$H$16</f>
        <v>2250608.120605845</v>
      </c>
      <c r="O6036" s="98">
        <f>O6024*'Emission factors'!$H$16</f>
        <v>2258780.9416949702</v>
      </c>
      <c r="P6036" s="98">
        <f>P6024*'Emission factors'!$H$16</f>
        <v>2241407.8591512302</v>
      </c>
      <c r="Q6036" s="98">
        <f>Q6024*'Emission factors'!$H$16</f>
        <v>2188121.0656501353</v>
      </c>
      <c r="R6036" s="98">
        <f>R6024*'Emission factors'!$H$16</f>
        <v>2033491.2906438902</v>
      </c>
      <c r="S6036" s="98">
        <f>S6024*'Emission factors'!$H$16</f>
        <v>2121617.6529020551</v>
      </c>
      <c r="T6036" s="98">
        <f>T6024*'Emission factors'!$H$16</f>
        <v>2019434.0383705951</v>
      </c>
      <c r="U6036" s="98">
        <f>U6024*'Emission factors'!$H$16</f>
        <v>1922107.4146578151</v>
      </c>
    </row>
    <row r="6037" spans="1:21" x14ac:dyDescent="0.25">
      <c r="A6037" s="92" t="s">
        <v>11</v>
      </c>
      <c r="B6037" s="92" t="s">
        <v>58</v>
      </c>
      <c r="C6037" s="92" t="s">
        <v>59</v>
      </c>
      <c r="D6037" s="92" t="s">
        <v>68</v>
      </c>
      <c r="E6037" s="92" t="s">
        <v>72</v>
      </c>
      <c r="G6037" s="92" t="s">
        <v>97</v>
      </c>
      <c r="H6037" s="92" t="s">
        <v>94</v>
      </c>
      <c r="I6037" s="97" t="s">
        <v>191</v>
      </c>
      <c r="L6037" s="98">
        <f>L6025*'Emission factors'!$H$16</f>
        <v>0</v>
      </c>
      <c r="M6037" s="98">
        <f>M6025*'Emission factors'!$H$16</f>
        <v>0</v>
      </c>
      <c r="N6037" s="98">
        <f>N6025*'Emission factors'!$H$16</f>
        <v>0</v>
      </c>
      <c r="O6037" s="98">
        <f>O6025*'Emission factors'!$H$16</f>
        <v>0</v>
      </c>
      <c r="P6037" s="98">
        <f>P6025*'Emission factors'!$H$16</f>
        <v>0</v>
      </c>
      <c r="Q6037" s="98">
        <f>Q6025*'Emission factors'!$H$16</f>
        <v>0</v>
      </c>
      <c r="R6037" s="98">
        <f>R6025*'Emission factors'!$H$16</f>
        <v>0</v>
      </c>
      <c r="S6037" s="98">
        <f>S6025*'Emission factors'!$H$16</f>
        <v>0</v>
      </c>
      <c r="T6037" s="98">
        <f>T6025*'Emission factors'!$H$16</f>
        <v>0</v>
      </c>
      <c r="U6037" s="98">
        <f>U6025*'Emission factors'!$H$16</f>
        <v>0</v>
      </c>
    </row>
    <row r="6038" spans="1:21" x14ac:dyDescent="0.25">
      <c r="A6038" s="92" t="s">
        <v>11</v>
      </c>
      <c r="B6038" s="92" t="s">
        <v>58</v>
      </c>
      <c r="C6038" s="92" t="s">
        <v>59</v>
      </c>
      <c r="D6038" s="92" t="s">
        <v>68</v>
      </c>
      <c r="E6038" s="92" t="s">
        <v>72</v>
      </c>
      <c r="G6038" s="92" t="s">
        <v>97</v>
      </c>
      <c r="H6038" s="92" t="s">
        <v>94</v>
      </c>
      <c r="I6038" s="93" t="s">
        <v>192</v>
      </c>
      <c r="L6038" s="98">
        <f>L6026*'Emission factors'!$H$16</f>
        <v>142327.57623613527</v>
      </c>
      <c r="M6038" s="98">
        <f>M6026*'Emission factors'!$H$16</f>
        <v>40023.472419315003</v>
      </c>
      <c r="N6038" s="98">
        <f>N6026*'Emission factors'!$H$16</f>
        <v>18353.821074435004</v>
      </c>
      <c r="O6038" s="98">
        <f>O6026*'Emission factors'!$H$16</f>
        <v>10694.720168055001</v>
      </c>
      <c r="P6038" s="98">
        <f>P6026*'Emission factors'!$H$16</f>
        <v>2101.5825657750001</v>
      </c>
      <c r="Q6038" s="98">
        <f>Q6026*'Emission factors'!$H$16</f>
        <v>280.21100877000003</v>
      </c>
      <c r="R6038" s="98">
        <f>R6026*'Emission factors'!$H$16</f>
        <v>653.82568713000001</v>
      </c>
      <c r="S6038" s="98">
        <f>S6026*'Emission factors'!$H$16</f>
        <v>607.12385233500015</v>
      </c>
      <c r="T6038" s="98">
        <f>T6026*'Emission factors'!$H$16</f>
        <v>560.42201754000007</v>
      </c>
      <c r="U6038" s="98">
        <f>U6026*'Emission factors'!$H$16</f>
        <v>560.42201754000007</v>
      </c>
    </row>
    <row r="6039" spans="1:21" x14ac:dyDescent="0.25">
      <c r="A6039" s="92" t="s">
        <v>11</v>
      </c>
      <c r="B6039" s="92" t="s">
        <v>58</v>
      </c>
      <c r="C6039" s="92" t="s">
        <v>59</v>
      </c>
      <c r="D6039" s="92" t="s">
        <v>68</v>
      </c>
      <c r="E6039" s="92" t="s">
        <v>72</v>
      </c>
      <c r="G6039" s="92" t="s">
        <v>97</v>
      </c>
      <c r="H6039" s="92" t="s">
        <v>94</v>
      </c>
      <c r="I6039" s="93" t="s">
        <v>193</v>
      </c>
      <c r="L6039" s="98">
        <f>L6027*'Emission factors'!$H$16</f>
        <v>2692465.7473178972</v>
      </c>
      <c r="M6039" s="98">
        <f>M6027*'Emission factors'!$H$16</f>
        <v>2791192.101004377</v>
      </c>
      <c r="N6039" s="98">
        <f>N6027*'Emission factors'!$H$16</f>
        <v>2908533.7618124974</v>
      </c>
      <c r="O6039" s="98">
        <f>O6027*'Emission factors'!$H$16</f>
        <v>3068224.1476371288</v>
      </c>
      <c r="P6039" s="98">
        <f>P6027*'Emission factors'!$H$16</f>
        <v>3174316.2387225819</v>
      </c>
      <c r="Q6039" s="98">
        <f>Q6027*'Emission factors'!$H$16</f>
        <v>3065961.9107596595</v>
      </c>
      <c r="R6039" s="98">
        <f>R6027*'Emission factors'!$H$16</f>
        <v>2960150.4977013236</v>
      </c>
      <c r="S6039" s="98">
        <f>S6027*'Emission factors'!$H$16</f>
        <v>2988887.0706873839</v>
      </c>
      <c r="T6039" s="98">
        <f>T6027*'Emission factors'!$H$16</f>
        <v>2966319.8100777436</v>
      </c>
      <c r="U6039" s="98">
        <f>U6027*'Emission factors'!$H$16</f>
        <v>2928595.4689853871</v>
      </c>
    </row>
    <row r="6040" spans="1:21" x14ac:dyDescent="0.25">
      <c r="A6040" s="92" t="s">
        <v>11</v>
      </c>
      <c r="B6040" s="92" t="s">
        <v>58</v>
      </c>
      <c r="C6040" s="92" t="s">
        <v>59</v>
      </c>
      <c r="D6040" s="92" t="s">
        <v>68</v>
      </c>
      <c r="E6040" s="92" t="s">
        <v>72</v>
      </c>
      <c r="G6040" s="92" t="s">
        <v>97</v>
      </c>
      <c r="H6040" s="92" t="s">
        <v>94</v>
      </c>
      <c r="I6040" s="93" t="s">
        <v>194</v>
      </c>
      <c r="L6040" s="98">
        <f>L6028*'Emission factors'!$H$16</f>
        <v>3775.5257706991438</v>
      </c>
      <c r="M6040" s="98">
        <f>M6028*'Emission factors'!$H$16</f>
        <v>3175.7247660600001</v>
      </c>
      <c r="N6040" s="98">
        <f>N6028*'Emission factors'!$H$16</f>
        <v>3129.0229312649999</v>
      </c>
      <c r="O6040" s="98">
        <f>O6028*'Emission factors'!$H$16</f>
        <v>2335.0917397500002</v>
      </c>
      <c r="P6040" s="98">
        <f>P6028*'Emission factors'!$H$16</f>
        <v>3736.1467836000006</v>
      </c>
      <c r="Q6040" s="98">
        <f>Q6028*'Emission factors'!$H$16</f>
        <v>4436.6743055250008</v>
      </c>
      <c r="R6040" s="98">
        <f>R6028*'Emission factors'!$H$16</f>
        <v>3922.9541227799996</v>
      </c>
      <c r="S6040" s="98">
        <f>S6028*'Emission factors'!$H$16</f>
        <v>3596.0412792150005</v>
      </c>
      <c r="T6040" s="98">
        <f>T6028*'Emission factors'!$H$16</f>
        <v>3549.3394444200003</v>
      </c>
      <c r="U6040" s="98">
        <f>U6028*'Emission factors'!$H$16</f>
        <v>2708.7064181099995</v>
      </c>
    </row>
    <row r="6041" spans="1:21" x14ac:dyDescent="0.25">
      <c r="A6041" s="92" t="s">
        <v>11</v>
      </c>
      <c r="B6041" s="92" t="s">
        <v>58</v>
      </c>
      <c r="C6041" s="92" t="s">
        <v>59</v>
      </c>
      <c r="D6041" s="92" t="s">
        <v>68</v>
      </c>
      <c r="E6041" s="92" t="s">
        <v>72</v>
      </c>
      <c r="G6041" s="92" t="s">
        <v>97</v>
      </c>
      <c r="H6041" s="92" t="s">
        <v>94</v>
      </c>
      <c r="I6041" s="93" t="s">
        <v>195</v>
      </c>
      <c r="L6041" s="98">
        <f>L6029*'Emission factors'!$H$16</f>
        <v>2710963.1441709646</v>
      </c>
      <c r="M6041" s="98">
        <f>M6029*'Emission factors'!$H$16</f>
        <v>2423754.2390716118</v>
      </c>
      <c r="N6041" s="98">
        <f>N6029*'Emission factors'!$H$16</f>
        <v>2284313.7688140925</v>
      </c>
      <c r="O6041" s="98">
        <f>O6029*'Emission factors'!$H$16</f>
        <v>2185063.9635444544</v>
      </c>
      <c r="P6041" s="98">
        <f>P6029*'Emission factors'!$H$16</f>
        <v>2101632.0697198827</v>
      </c>
      <c r="Q6041" s="98">
        <f>Q6029*'Emission factors'!$H$16</f>
        <v>1966016.4797320743</v>
      </c>
      <c r="R6041" s="98">
        <f>R6029*'Emission factors'!$H$16</f>
        <v>1818619.8848988791</v>
      </c>
      <c r="S6041" s="98">
        <f>S6029*'Emission factors'!$H$16</f>
        <v>1714320.6772512055</v>
      </c>
      <c r="T6041" s="98">
        <f>T6029*'Emission factors'!$H$16</f>
        <v>1629470.9157222577</v>
      </c>
      <c r="U6041" s="98">
        <f>U6029*'Emission factors'!$H$16</f>
        <v>1523629.613489653</v>
      </c>
    </row>
    <row r="6042" spans="1:21" x14ac:dyDescent="0.25">
      <c r="A6042" s="92" t="s">
        <v>11</v>
      </c>
      <c r="B6042" s="92" t="s">
        <v>58</v>
      </c>
      <c r="C6042" s="92" t="s">
        <v>59</v>
      </c>
      <c r="D6042" s="92" t="s">
        <v>68</v>
      </c>
      <c r="E6042" s="92" t="s">
        <v>72</v>
      </c>
      <c r="G6042" s="92" t="s">
        <v>97</v>
      </c>
      <c r="H6042" s="92" t="s">
        <v>94</v>
      </c>
      <c r="I6042" s="93" t="s">
        <v>196</v>
      </c>
      <c r="L6042" s="98">
        <f>L6030*'Emission factors'!$H$16</f>
        <v>642806.90204737161</v>
      </c>
      <c r="M6042" s="98">
        <f>M6030*'Emission factors'!$H$16</f>
        <v>621313.45060282876</v>
      </c>
      <c r="N6042" s="98">
        <f>N6030*'Emission factors'!$H$16</f>
        <v>620340.93860033294</v>
      </c>
      <c r="O6042" s="98">
        <f>O6030*'Emission factors'!$H$16</f>
        <v>639182.32683002774</v>
      </c>
      <c r="P6042" s="98">
        <f>P6030*'Emission factors'!$H$16</f>
        <v>638080.63054721372</v>
      </c>
      <c r="Q6042" s="98">
        <f>Q6030*'Emission factors'!$H$16</f>
        <v>600877.01491282089</v>
      </c>
      <c r="R6042" s="98">
        <f>R6030*'Emission factors'!$H$16</f>
        <v>576490.71783791564</v>
      </c>
      <c r="S6042" s="98">
        <f>S6030*'Emission factors'!$H$16</f>
        <v>575373.60994961928</v>
      </c>
      <c r="T6042" s="98">
        <f>T6030*'Emission factors'!$H$16</f>
        <v>559551.96235776914</v>
      </c>
      <c r="U6042" s="98">
        <f>U6030*'Emission factors'!$H$16</f>
        <v>544629.32508572296</v>
      </c>
    </row>
    <row r="6043" spans="1:21" x14ac:dyDescent="0.25">
      <c r="A6043" s="92" t="s">
        <v>11</v>
      </c>
      <c r="B6043" s="92" t="s">
        <v>58</v>
      </c>
      <c r="C6043" s="92" t="s">
        <v>59</v>
      </c>
      <c r="D6043" s="92" t="s">
        <v>68</v>
      </c>
      <c r="E6043" s="92" t="s">
        <v>72</v>
      </c>
      <c r="G6043" s="92" t="s">
        <v>97</v>
      </c>
      <c r="H6043" s="92" t="s">
        <v>94</v>
      </c>
      <c r="I6043" s="93" t="s">
        <v>197</v>
      </c>
      <c r="L6043" s="98">
        <f>L6031*'Emission factors'!$H$16</f>
        <v>1561233.2537789633</v>
      </c>
      <c r="M6043" s="98">
        <f>M6031*'Emission factors'!$H$16</f>
        <v>1571736.3623011117</v>
      </c>
      <c r="N6043" s="98">
        <f>N6031*'Emission factors'!$H$16</f>
        <v>1582127.3977171737</v>
      </c>
      <c r="O6043" s="98">
        <f>O6031*'Emission factors'!$H$16</f>
        <v>1607916.1508909732</v>
      </c>
      <c r="P6043" s="98">
        <f>P6031*'Emission factors'!$H$16</f>
        <v>1569289.0633320287</v>
      </c>
      <c r="Q6043" s="98">
        <f>Q6031*'Emission factors'!$H$16</f>
        <v>1440987.447691465</v>
      </c>
      <c r="R6043" s="98">
        <f>R6031*'Emission factors'!$H$16</f>
        <v>1372422.1489371858</v>
      </c>
      <c r="S6043" s="98">
        <f>S6031*'Emission factors'!$H$16</f>
        <v>1351807.9590586724</v>
      </c>
      <c r="T6043" s="98">
        <f>T6031*'Emission factors'!$H$16</f>
        <v>1278392.6747609326</v>
      </c>
      <c r="U6043" s="98">
        <f>U6031*'Emission factors'!$H$16</f>
        <v>1242259.465180041</v>
      </c>
    </row>
    <row r="6044" spans="1:21" x14ac:dyDescent="0.25">
      <c r="A6044" s="92" t="s">
        <v>11</v>
      </c>
      <c r="B6044" s="92" t="s">
        <v>58</v>
      </c>
      <c r="C6044" s="92" t="s">
        <v>59</v>
      </c>
      <c r="D6044" s="92" t="s">
        <v>68</v>
      </c>
      <c r="E6044" s="92" t="s">
        <v>72</v>
      </c>
      <c r="G6044" s="92" t="s">
        <v>97</v>
      </c>
      <c r="H6044" s="92" t="s">
        <v>94</v>
      </c>
      <c r="I6044" s="93" t="s">
        <v>198</v>
      </c>
      <c r="L6044" s="98">
        <f>L6032*'Emission factors'!$H$16</f>
        <v>0</v>
      </c>
      <c r="M6044" s="98">
        <f>M6032*'Emission factors'!$H$16</f>
        <v>0</v>
      </c>
      <c r="N6044" s="98">
        <f>N6032*'Emission factors'!$H$16</f>
        <v>0</v>
      </c>
      <c r="O6044" s="98">
        <f>O6032*'Emission factors'!$H$16</f>
        <v>0</v>
      </c>
      <c r="P6044" s="98">
        <f>P6032*'Emission factors'!$H$16</f>
        <v>0</v>
      </c>
      <c r="Q6044" s="98">
        <f>Q6032*'Emission factors'!$H$16</f>
        <v>0</v>
      </c>
      <c r="R6044" s="98">
        <f>R6032*'Emission factors'!$H$16</f>
        <v>0</v>
      </c>
      <c r="S6044" s="98">
        <f>S6032*'Emission factors'!$H$16</f>
        <v>0</v>
      </c>
      <c r="T6044" s="98">
        <f>T6032*'Emission factors'!$H$16</f>
        <v>0</v>
      </c>
      <c r="U6044" s="98">
        <f>U6032*'Emission factors'!$H$16</f>
        <v>0</v>
      </c>
    </row>
    <row r="6045" spans="1:21" x14ac:dyDescent="0.25">
      <c r="A6045" s="92" t="s">
        <v>11</v>
      </c>
      <c r="B6045" s="92" t="s">
        <v>58</v>
      </c>
      <c r="C6045" s="92" t="s">
        <v>59</v>
      </c>
      <c r="D6045" s="92" t="s">
        <v>68</v>
      </c>
      <c r="E6045" s="92" t="s">
        <v>72</v>
      </c>
      <c r="G6045" s="92" t="s">
        <v>97</v>
      </c>
      <c r="H6045" s="92" t="s">
        <v>94</v>
      </c>
      <c r="I6045" s="88" t="s">
        <v>232</v>
      </c>
      <c r="L6045" s="98">
        <f>L6033*'Emission factors'!$H$16</f>
        <v>355936.45420221187</v>
      </c>
      <c r="M6045" s="98">
        <f>M6033*'Emission factors'!$H$16</f>
        <v>366181.91509384394</v>
      </c>
      <c r="N6045" s="98">
        <f>N6033*'Emission factors'!$H$16</f>
        <v>388932.88017276005</v>
      </c>
      <c r="O6045" s="98">
        <f>O6033*'Emission factors'!$H$16</f>
        <v>400141.32052356005</v>
      </c>
      <c r="P6045" s="98">
        <f>P6033*'Emission factors'!$H$16</f>
        <v>409201.47647379007</v>
      </c>
      <c r="Q6045" s="98">
        <f>Q6033*'Emission factors'!$H$16</f>
        <v>406539.47189047508</v>
      </c>
      <c r="R6045" s="98">
        <f>R6033*'Emission factors'!$H$16</f>
        <v>407473.50858637498</v>
      </c>
      <c r="S6045" s="98">
        <f>S6033*'Emission factors'!$H$16</f>
        <v>337327.35272428504</v>
      </c>
      <c r="T6045" s="98">
        <f>T6033*'Emission factors'!$H$16</f>
        <v>279183.56840451004</v>
      </c>
      <c r="U6045" s="98">
        <f>U6033*'Emission factors'!$H$16</f>
        <v>245698.35285649507</v>
      </c>
    </row>
    <row r="6046" spans="1:21" x14ac:dyDescent="0.25">
      <c r="A6046" s="92" t="s">
        <v>11</v>
      </c>
      <c r="B6046" s="92" t="s">
        <v>58</v>
      </c>
      <c r="C6046" s="92" t="s">
        <v>59</v>
      </c>
      <c r="D6046" s="92" t="s">
        <v>68</v>
      </c>
      <c r="E6046" s="92" t="s">
        <v>72</v>
      </c>
      <c r="G6046" s="92" t="s">
        <v>97</v>
      </c>
      <c r="H6046" s="92" t="s">
        <v>94</v>
      </c>
      <c r="I6046" s="93" t="s">
        <v>199</v>
      </c>
      <c r="L6046" s="98">
        <f>L6034*'Emission factors'!$H$16</f>
        <v>0</v>
      </c>
      <c r="M6046" s="98">
        <f>M6034*'Emission factors'!$H$16</f>
        <v>0</v>
      </c>
      <c r="N6046" s="98">
        <f>N6034*'Emission factors'!$H$16</f>
        <v>0</v>
      </c>
      <c r="O6046" s="98">
        <f>O6034*'Emission factors'!$H$16</f>
        <v>0</v>
      </c>
      <c r="P6046" s="98">
        <f>P6034*'Emission factors'!$H$16</f>
        <v>0</v>
      </c>
      <c r="Q6046" s="98">
        <f>Q6034*'Emission factors'!$H$16</f>
        <v>0</v>
      </c>
      <c r="R6046" s="98">
        <f>R6034*'Emission factors'!$H$16</f>
        <v>0</v>
      </c>
      <c r="S6046" s="98">
        <f>S6034*'Emission factors'!$H$16</f>
        <v>0</v>
      </c>
      <c r="T6046" s="98">
        <f>T6034*'Emission factors'!$H$16</f>
        <v>0</v>
      </c>
      <c r="U6046" s="98">
        <f>U6034*'Emission factors'!$H$16</f>
        <v>0</v>
      </c>
    </row>
    <row r="6047" spans="1:21" x14ac:dyDescent="0.25">
      <c r="A6047" s="92" t="s">
        <v>11</v>
      </c>
      <c r="B6047" s="92" t="s">
        <v>58</v>
      </c>
      <c r="C6047" s="92" t="s">
        <v>59</v>
      </c>
      <c r="D6047" s="92" t="s">
        <v>68</v>
      </c>
      <c r="E6047" s="92" t="s">
        <v>72</v>
      </c>
      <c r="G6047" s="92" t="s">
        <v>97</v>
      </c>
      <c r="H6047" s="92" t="s">
        <v>94</v>
      </c>
      <c r="I6047" s="93" t="s">
        <v>200</v>
      </c>
      <c r="L6047" s="98">
        <f>L6035*'Emission factors'!$H$16</f>
        <v>923442.80032308388</v>
      </c>
      <c r="M6047" s="98">
        <f>M6035*'Emission factors'!$H$16</f>
        <v>842105.06814273843</v>
      </c>
      <c r="N6047" s="98">
        <f>N6035*'Emission factors'!$H$16</f>
        <v>815193.60286046774</v>
      </c>
      <c r="O6047" s="98">
        <f>O6035*'Emission factors'!$H$16</f>
        <v>820852.93120092573</v>
      </c>
      <c r="P6047" s="98">
        <f>P6035*'Emission factors'!$H$16</f>
        <v>815504.63708020234</v>
      </c>
      <c r="Q6047" s="98">
        <f>Q6035*'Emission factors'!$H$16</f>
        <v>745398.64479603607</v>
      </c>
      <c r="R6047" s="98">
        <f>R6035*'Emission factors'!$H$16</f>
        <v>650833.03355633642</v>
      </c>
      <c r="S6047" s="98">
        <f>S6035*'Emission factors'!$H$16</f>
        <v>641693.48448695487</v>
      </c>
      <c r="T6047" s="98">
        <f>T6035*'Emission factors'!$H$16</f>
        <v>657798.14519766264</v>
      </c>
      <c r="U6047" s="98">
        <f>U6035*'Emission factors'!$H$16</f>
        <v>698723.89706521714</v>
      </c>
    </row>
    <row r="6048" spans="1:21" x14ac:dyDescent="0.25">
      <c r="A6048" s="92" t="s">
        <v>11</v>
      </c>
      <c r="B6048" s="92" t="s">
        <v>58</v>
      </c>
      <c r="C6048" s="92" t="s">
        <v>59</v>
      </c>
      <c r="D6048" s="92" t="s">
        <v>68</v>
      </c>
      <c r="E6048" s="92" t="s">
        <v>72</v>
      </c>
      <c r="G6048" s="92" t="s">
        <v>97</v>
      </c>
      <c r="H6048" s="92" t="s">
        <v>93</v>
      </c>
      <c r="I6048" s="97" t="s">
        <v>190</v>
      </c>
      <c r="J6048" s="92" t="s">
        <v>59</v>
      </c>
      <c r="L6048" s="98">
        <f>L6024*'Emission factors'!$I$16</f>
        <v>568283.49306382507</v>
      </c>
      <c r="M6048" s="98">
        <f>M6024*'Emission factors'!$I$16</f>
        <v>537504.76003702509</v>
      </c>
      <c r="N6048" s="98">
        <f>N6024*'Emission factors'!$I$16</f>
        <v>535859.0763347249</v>
      </c>
      <c r="O6048" s="98">
        <f>O6024*'Emission factors'!$I$16</f>
        <v>537804.98611785006</v>
      </c>
      <c r="P6048" s="98">
        <f>P6024*'Emission factors'!$I$16</f>
        <v>533668.53789315</v>
      </c>
      <c r="Q6048" s="98">
        <f>Q6024*'Emission factors'!$I$16</f>
        <v>520981.20610717509</v>
      </c>
      <c r="R6048" s="98">
        <f>R6024*'Emission factors'!$I$16</f>
        <v>484164.59301045001</v>
      </c>
      <c r="S6048" s="98">
        <f>S6024*'Emission factors'!$I$16</f>
        <v>505147.06021477497</v>
      </c>
      <c r="T6048" s="98">
        <f>T6024*'Emission factors'!$I$16</f>
        <v>480817.628183475</v>
      </c>
      <c r="U6048" s="98">
        <f>U6024*'Emission factors'!$I$16</f>
        <v>457644.62253757508</v>
      </c>
    </row>
    <row r="6049" spans="1:21" x14ac:dyDescent="0.25">
      <c r="A6049" s="92" t="s">
        <v>11</v>
      </c>
      <c r="B6049" s="92" t="s">
        <v>58</v>
      </c>
      <c r="C6049" s="92" t="s">
        <v>59</v>
      </c>
      <c r="D6049" s="92" t="s">
        <v>68</v>
      </c>
      <c r="E6049" s="92" t="s">
        <v>72</v>
      </c>
      <c r="G6049" s="92" t="s">
        <v>97</v>
      </c>
      <c r="H6049" s="92" t="s">
        <v>93</v>
      </c>
      <c r="I6049" s="97" t="s">
        <v>191</v>
      </c>
      <c r="L6049" s="98">
        <f>L6025*'Emission factors'!$I$16</f>
        <v>0</v>
      </c>
      <c r="M6049" s="98">
        <f>M6025*'Emission factors'!$I$16</f>
        <v>0</v>
      </c>
      <c r="N6049" s="98">
        <f>N6025*'Emission factors'!$I$16</f>
        <v>0</v>
      </c>
      <c r="O6049" s="98">
        <f>O6025*'Emission factors'!$I$16</f>
        <v>0</v>
      </c>
      <c r="P6049" s="98">
        <f>P6025*'Emission factors'!$I$16</f>
        <v>0</v>
      </c>
      <c r="Q6049" s="98">
        <f>Q6025*'Emission factors'!$I$16</f>
        <v>0</v>
      </c>
      <c r="R6049" s="98">
        <f>R6025*'Emission factors'!$I$16</f>
        <v>0</v>
      </c>
      <c r="S6049" s="98">
        <f>S6025*'Emission factors'!$I$16</f>
        <v>0</v>
      </c>
      <c r="T6049" s="98">
        <f>T6025*'Emission factors'!$I$16</f>
        <v>0</v>
      </c>
      <c r="U6049" s="98">
        <f>U6025*'Emission factors'!$I$16</f>
        <v>0</v>
      </c>
    </row>
    <row r="6050" spans="1:21" x14ac:dyDescent="0.25">
      <c r="A6050" s="92" t="s">
        <v>11</v>
      </c>
      <c r="B6050" s="92" t="s">
        <v>58</v>
      </c>
      <c r="C6050" s="92" t="s">
        <v>59</v>
      </c>
      <c r="D6050" s="92" t="s">
        <v>68</v>
      </c>
      <c r="E6050" s="92" t="s">
        <v>72</v>
      </c>
      <c r="G6050" s="92" t="s">
        <v>97</v>
      </c>
      <c r="H6050" s="92" t="s">
        <v>93</v>
      </c>
      <c r="I6050" s="93" t="s">
        <v>192</v>
      </c>
      <c r="L6050" s="98">
        <f>L6026*'Emission factors'!$I$16</f>
        <v>33887.518151460783</v>
      </c>
      <c r="M6050" s="98">
        <f>M6026*'Emission factors'!$I$16</f>
        <v>9529.3981950750003</v>
      </c>
      <c r="N6050" s="98">
        <f>N6026*'Emission factors'!$I$16</f>
        <v>4369.9573986750011</v>
      </c>
      <c r="O6050" s="98">
        <f>O6026*'Emission factors'!$I$16</f>
        <v>2546.3619447749998</v>
      </c>
      <c r="P6050" s="98">
        <f>P6026*'Emission factors'!$I$16</f>
        <v>500.37680137500001</v>
      </c>
      <c r="Q6050" s="98">
        <f>Q6026*'Emission factors'!$I$16</f>
        <v>66.716906850000015</v>
      </c>
      <c r="R6050" s="98">
        <f>R6026*'Emission factors'!$I$16</f>
        <v>155.67278265000002</v>
      </c>
      <c r="S6050" s="98">
        <f>S6026*'Emission factors'!$I$16</f>
        <v>144.55329817500004</v>
      </c>
      <c r="T6050" s="98">
        <f>T6026*'Emission factors'!$I$16</f>
        <v>133.43381370000003</v>
      </c>
      <c r="U6050" s="98">
        <f>U6026*'Emission factors'!$I$16</f>
        <v>133.43381370000003</v>
      </c>
    </row>
    <row r="6051" spans="1:21" x14ac:dyDescent="0.25">
      <c r="A6051" s="92" t="s">
        <v>11</v>
      </c>
      <c r="B6051" s="92" t="s">
        <v>58</v>
      </c>
      <c r="C6051" s="92" t="s">
        <v>59</v>
      </c>
      <c r="D6051" s="92" t="s">
        <v>68</v>
      </c>
      <c r="E6051" s="92" t="s">
        <v>72</v>
      </c>
      <c r="G6051" s="92" t="s">
        <v>97</v>
      </c>
      <c r="H6051" s="92" t="s">
        <v>93</v>
      </c>
      <c r="I6051" s="93" t="s">
        <v>193</v>
      </c>
      <c r="L6051" s="98">
        <f>L6027*'Emission factors'!$I$16</f>
        <v>641063.27317092789</v>
      </c>
      <c r="M6051" s="98">
        <f>M6027*'Emission factors'!$I$16</f>
        <v>664569.5478581849</v>
      </c>
      <c r="N6051" s="98">
        <f>N6027*'Emission factors'!$I$16</f>
        <v>692508.03852678509</v>
      </c>
      <c r="O6051" s="98">
        <f>O6027*'Emission factors'!$I$16</f>
        <v>730529.55896122125</v>
      </c>
      <c r="P6051" s="98">
        <f>P6027*'Emission factors'!$I$16</f>
        <v>755789.58064823388</v>
      </c>
      <c r="Q6051" s="98">
        <f>Q6027*'Emission factors'!$I$16</f>
        <v>729990.93113325234</v>
      </c>
      <c r="R6051" s="98">
        <f>R6027*'Emission factors'!$I$16</f>
        <v>704797.73754793429</v>
      </c>
      <c r="S6051" s="98">
        <f>S6027*'Emission factors'!$I$16</f>
        <v>711639.77873509144</v>
      </c>
      <c r="T6051" s="98">
        <f>T6027*'Emission factors'!$I$16</f>
        <v>706266.62144708191</v>
      </c>
      <c r="U6051" s="98">
        <f>U6027*'Emission factors'!$I$16</f>
        <v>697284.63547271118</v>
      </c>
    </row>
    <row r="6052" spans="1:21" x14ac:dyDescent="0.25">
      <c r="A6052" s="92" t="s">
        <v>11</v>
      </c>
      <c r="B6052" s="92" t="s">
        <v>58</v>
      </c>
      <c r="C6052" s="92" t="s">
        <v>59</v>
      </c>
      <c r="D6052" s="92" t="s">
        <v>68</v>
      </c>
      <c r="E6052" s="92" t="s">
        <v>72</v>
      </c>
      <c r="G6052" s="92" t="s">
        <v>97</v>
      </c>
      <c r="H6052" s="92" t="s">
        <v>93</v>
      </c>
      <c r="I6052" s="93" t="s">
        <v>194</v>
      </c>
      <c r="L6052" s="98">
        <f>L6028*'Emission factors'!$I$16</f>
        <v>898.93470730931995</v>
      </c>
      <c r="M6052" s="98">
        <f>M6028*'Emission factors'!$I$16</f>
        <v>756.12494429999992</v>
      </c>
      <c r="N6052" s="98">
        <f>N6028*'Emission factors'!$I$16</f>
        <v>745.005459825</v>
      </c>
      <c r="O6052" s="98">
        <f>O6028*'Emission factors'!$I$16</f>
        <v>555.97422375000008</v>
      </c>
      <c r="P6052" s="98">
        <f>P6028*'Emission factors'!$I$16</f>
        <v>889.55875800000013</v>
      </c>
      <c r="Q6052" s="98">
        <f>Q6028*'Emission factors'!$I$16</f>
        <v>1056.3510251250002</v>
      </c>
      <c r="R6052" s="98">
        <f>R6028*'Emission factors'!$I$16</f>
        <v>934.03669589999993</v>
      </c>
      <c r="S6052" s="98">
        <f>S6028*'Emission factors'!$I$16</f>
        <v>856.20030457500002</v>
      </c>
      <c r="T6052" s="98">
        <f>T6028*'Emission factors'!$I$16</f>
        <v>845.0808201000001</v>
      </c>
      <c r="U6052" s="98">
        <f>U6028*'Emission factors'!$I$16</f>
        <v>644.93009954999991</v>
      </c>
    </row>
    <row r="6053" spans="1:21" x14ac:dyDescent="0.25">
      <c r="A6053" s="92" t="s">
        <v>11</v>
      </c>
      <c r="B6053" s="92" t="s">
        <v>58</v>
      </c>
      <c r="C6053" s="92" t="s">
        <v>59</v>
      </c>
      <c r="D6053" s="92" t="s">
        <v>68</v>
      </c>
      <c r="E6053" s="92" t="s">
        <v>72</v>
      </c>
      <c r="G6053" s="92" t="s">
        <v>97</v>
      </c>
      <c r="H6053" s="92" t="s">
        <v>93</v>
      </c>
      <c r="I6053" s="93" t="s">
        <v>195</v>
      </c>
      <c r="L6053" s="98">
        <f>L6029*'Emission factors'!$I$16</f>
        <v>645467.415278801</v>
      </c>
      <c r="M6053" s="98">
        <f>M6029*'Emission factors'!$I$16</f>
        <v>577084.34263609804</v>
      </c>
      <c r="N6053" s="98">
        <f>N6029*'Emission factors'!$I$16</f>
        <v>543884.23067002208</v>
      </c>
      <c r="O6053" s="98">
        <f>O6029*'Emission factors'!$I$16</f>
        <v>520253.32465344155</v>
      </c>
      <c r="P6053" s="98">
        <f>P6029*'Emission factors'!$I$16</f>
        <v>500388.58802854351</v>
      </c>
      <c r="Q6053" s="98">
        <f>Q6029*'Emission factors'!$I$16</f>
        <v>468099.16184097005</v>
      </c>
      <c r="R6053" s="98">
        <f>R6029*'Emission factors'!$I$16</f>
        <v>433004.73449973308</v>
      </c>
      <c r="S6053" s="98">
        <f>S6029*'Emission factors'!$I$16</f>
        <v>408171.58982171561</v>
      </c>
      <c r="T6053" s="98">
        <f>T6029*'Emission factors'!$I$16</f>
        <v>387969.26564815658</v>
      </c>
      <c r="U6053" s="98">
        <f>U6029*'Emission factors'!$I$16</f>
        <v>362768.9555927745</v>
      </c>
    </row>
    <row r="6054" spans="1:21" x14ac:dyDescent="0.25">
      <c r="A6054" s="92" t="s">
        <v>11</v>
      </c>
      <c r="B6054" s="92" t="s">
        <v>58</v>
      </c>
      <c r="C6054" s="92" t="s">
        <v>59</v>
      </c>
      <c r="D6054" s="92" t="s">
        <v>68</v>
      </c>
      <c r="E6054" s="92" t="s">
        <v>72</v>
      </c>
      <c r="G6054" s="92" t="s">
        <v>97</v>
      </c>
      <c r="H6054" s="92" t="s">
        <v>93</v>
      </c>
      <c r="I6054" s="93" t="s">
        <v>196</v>
      </c>
      <c r="L6054" s="98">
        <f>L6030*'Emission factors'!$I$16</f>
        <v>153049.26239223135</v>
      </c>
      <c r="M6054" s="98">
        <f>M6030*'Emission factors'!$I$16</f>
        <v>147931.77395305448</v>
      </c>
      <c r="N6054" s="98">
        <f>N6030*'Emission factors'!$I$16</f>
        <v>147700.22347626975</v>
      </c>
      <c r="O6054" s="98">
        <f>O6030*'Emission factors'!$I$16</f>
        <v>152186.26829286374</v>
      </c>
      <c r="P6054" s="98">
        <f>P6030*'Emission factors'!$I$16</f>
        <v>151923.95965409849</v>
      </c>
      <c r="Q6054" s="98">
        <f>Q6030*'Emission factors'!$I$16</f>
        <v>143065.95593162402</v>
      </c>
      <c r="R6054" s="98">
        <f>R6030*'Emission factors'!$I$16</f>
        <v>137259.69472331327</v>
      </c>
      <c r="S6054" s="98">
        <f>S6030*'Emission factors'!$I$16</f>
        <v>136993.71665467127</v>
      </c>
      <c r="T6054" s="98">
        <f>T6030*'Emission factors'!$I$16</f>
        <v>133226.65770423075</v>
      </c>
      <c r="U6054" s="98">
        <f>U6030*'Emission factors'!$I$16</f>
        <v>129673.64882993403</v>
      </c>
    </row>
    <row r="6055" spans="1:21" x14ac:dyDescent="0.25">
      <c r="A6055" s="92" t="s">
        <v>11</v>
      </c>
      <c r="B6055" s="92" t="s">
        <v>58</v>
      </c>
      <c r="C6055" s="92" t="s">
        <v>59</v>
      </c>
      <c r="D6055" s="92" t="s">
        <v>68</v>
      </c>
      <c r="E6055" s="92" t="s">
        <v>72</v>
      </c>
      <c r="G6055" s="92" t="s">
        <v>97</v>
      </c>
      <c r="H6055" s="92" t="s">
        <v>93</v>
      </c>
      <c r="I6055" s="93" t="s">
        <v>197</v>
      </c>
      <c r="L6055" s="98">
        <f>L6031*'Emission factors'!$I$16</f>
        <v>371722.20328070561</v>
      </c>
      <c r="M6055" s="98">
        <f>M6031*'Emission factors'!$I$16</f>
        <v>374222.94340502657</v>
      </c>
      <c r="N6055" s="98">
        <f>N6031*'Emission factors'!$I$16</f>
        <v>376696.9994564699</v>
      </c>
      <c r="O6055" s="98">
        <f>O6031*'Emission factors'!$I$16</f>
        <v>382837.17878356506</v>
      </c>
      <c r="P6055" s="98">
        <f>P6031*'Emission factors'!$I$16</f>
        <v>373640.25317429251</v>
      </c>
      <c r="Q6055" s="98">
        <f>Q6031*'Emission factors'!$I$16</f>
        <v>343092.24945034884</v>
      </c>
      <c r="R6055" s="98">
        <f>R6031*'Emission factors'!$I$16</f>
        <v>326767.17831837758</v>
      </c>
      <c r="S6055" s="98">
        <f>S6031*'Emission factors'!$I$16</f>
        <v>321859.03787111246</v>
      </c>
      <c r="T6055" s="98">
        <f>T6031*'Emission factors'!$I$16</f>
        <v>304379.20827641257</v>
      </c>
      <c r="U6055" s="98">
        <f>U6031*'Emission factors'!$I$16</f>
        <v>295776.06313810503</v>
      </c>
    </row>
    <row r="6056" spans="1:21" x14ac:dyDescent="0.25">
      <c r="A6056" s="92" t="s">
        <v>11</v>
      </c>
      <c r="B6056" s="92" t="s">
        <v>58</v>
      </c>
      <c r="C6056" s="92" t="s">
        <v>59</v>
      </c>
      <c r="D6056" s="92" t="s">
        <v>68</v>
      </c>
      <c r="E6056" s="92" t="s">
        <v>72</v>
      </c>
      <c r="G6056" s="92" t="s">
        <v>97</v>
      </c>
      <c r="H6056" s="92" t="s">
        <v>93</v>
      </c>
      <c r="I6056" s="93" t="s">
        <v>198</v>
      </c>
      <c r="L6056" s="98">
        <f>L6032*'Emission factors'!$I$16</f>
        <v>0</v>
      </c>
      <c r="M6056" s="98">
        <f>M6032*'Emission factors'!$I$16</f>
        <v>0</v>
      </c>
      <c r="N6056" s="98">
        <f>N6032*'Emission factors'!$I$16</f>
        <v>0</v>
      </c>
      <c r="O6056" s="98">
        <f>O6032*'Emission factors'!$I$16</f>
        <v>0</v>
      </c>
      <c r="P6056" s="98">
        <f>P6032*'Emission factors'!$I$16</f>
        <v>0</v>
      </c>
      <c r="Q6056" s="98">
        <f>Q6032*'Emission factors'!$I$16</f>
        <v>0</v>
      </c>
      <c r="R6056" s="98">
        <f>R6032*'Emission factors'!$I$16</f>
        <v>0</v>
      </c>
      <c r="S6056" s="98">
        <f>S6032*'Emission factors'!$I$16</f>
        <v>0</v>
      </c>
      <c r="T6056" s="98">
        <f>T6032*'Emission factors'!$I$16</f>
        <v>0</v>
      </c>
      <c r="U6056" s="98">
        <f>U6032*'Emission factors'!$I$16</f>
        <v>0</v>
      </c>
    </row>
    <row r="6057" spans="1:21" x14ac:dyDescent="0.25">
      <c r="A6057" s="92" t="s">
        <v>11</v>
      </c>
      <c r="B6057" s="92" t="s">
        <v>58</v>
      </c>
      <c r="C6057" s="92" t="s">
        <v>59</v>
      </c>
      <c r="D6057" s="92" t="s">
        <v>68</v>
      </c>
      <c r="E6057" s="92" t="s">
        <v>72</v>
      </c>
      <c r="G6057" s="92" t="s">
        <v>97</v>
      </c>
      <c r="H6057" s="92" t="s">
        <v>93</v>
      </c>
      <c r="I6057" s="88" t="s">
        <v>232</v>
      </c>
      <c r="L6057" s="98">
        <f>L6033*'Emission factors'!$I$16</f>
        <v>84746.77481005044</v>
      </c>
      <c r="M6057" s="98">
        <f>M6033*'Emission factors'!$I$16</f>
        <v>87186.17026043903</v>
      </c>
      <c r="N6057" s="98">
        <f>N6033*'Emission factors'!$I$16</f>
        <v>92603.066707800011</v>
      </c>
      <c r="O6057" s="98">
        <f>O6033*'Emission factors'!$I$16</f>
        <v>95271.742981800024</v>
      </c>
      <c r="P6057" s="98">
        <f>P6033*'Emission factors'!$I$16</f>
        <v>97428.922969950014</v>
      </c>
      <c r="Q6057" s="98">
        <f>Q6033*'Emission factors'!$I$16</f>
        <v>96795.112354875018</v>
      </c>
      <c r="R6057" s="98">
        <f>R6033*'Emission factors'!$I$16</f>
        <v>97017.502044374996</v>
      </c>
      <c r="S6057" s="98">
        <f>S6033*'Emission factors'!$I$16</f>
        <v>80316.036362925006</v>
      </c>
      <c r="T6057" s="98">
        <f>T6033*'Emission factors'!$I$16</f>
        <v>66472.278191550009</v>
      </c>
      <c r="U6057" s="98">
        <f>U6033*'Emission factors'!$I$16</f>
        <v>58499.607822975013</v>
      </c>
    </row>
    <row r="6058" spans="1:21" x14ac:dyDescent="0.25">
      <c r="A6058" s="92" t="s">
        <v>11</v>
      </c>
      <c r="B6058" s="92" t="s">
        <v>58</v>
      </c>
      <c r="C6058" s="92" t="s">
        <v>59</v>
      </c>
      <c r="D6058" s="92" t="s">
        <v>68</v>
      </c>
      <c r="E6058" s="92" t="s">
        <v>72</v>
      </c>
      <c r="G6058" s="92" t="s">
        <v>97</v>
      </c>
      <c r="H6058" s="92" t="s">
        <v>93</v>
      </c>
      <c r="I6058" s="93" t="s">
        <v>199</v>
      </c>
      <c r="L6058" s="98">
        <f>L6034*'Emission factors'!$I$16</f>
        <v>0</v>
      </c>
      <c r="M6058" s="98">
        <f>M6034*'Emission factors'!$I$16</f>
        <v>0</v>
      </c>
      <c r="N6058" s="98">
        <f>N6034*'Emission factors'!$I$16</f>
        <v>0</v>
      </c>
      <c r="O6058" s="98">
        <f>O6034*'Emission factors'!$I$16</f>
        <v>0</v>
      </c>
      <c r="P6058" s="98">
        <f>P6034*'Emission factors'!$I$16</f>
        <v>0</v>
      </c>
      <c r="Q6058" s="98">
        <f>Q6034*'Emission factors'!$I$16</f>
        <v>0</v>
      </c>
      <c r="R6058" s="98">
        <f>R6034*'Emission factors'!$I$16</f>
        <v>0</v>
      </c>
      <c r="S6058" s="98">
        <f>S6034*'Emission factors'!$I$16</f>
        <v>0</v>
      </c>
      <c r="T6058" s="98">
        <f>T6034*'Emission factors'!$I$16</f>
        <v>0</v>
      </c>
      <c r="U6058" s="98">
        <f>U6034*'Emission factors'!$I$16</f>
        <v>0</v>
      </c>
    </row>
    <row r="6059" spans="1:21" x14ac:dyDescent="0.25">
      <c r="A6059" s="92" t="s">
        <v>11</v>
      </c>
      <c r="B6059" s="92" t="s">
        <v>58</v>
      </c>
      <c r="C6059" s="92" t="s">
        <v>59</v>
      </c>
      <c r="D6059" s="92" t="s">
        <v>68</v>
      </c>
      <c r="E6059" s="92" t="s">
        <v>72</v>
      </c>
      <c r="G6059" s="92" t="s">
        <v>97</v>
      </c>
      <c r="H6059" s="92" t="s">
        <v>93</v>
      </c>
      <c r="I6059" s="93" t="s">
        <v>200</v>
      </c>
      <c r="L6059" s="98">
        <f>L6035*'Emission factors'!$I$16</f>
        <v>219867.33341025806</v>
      </c>
      <c r="M6059" s="98">
        <f>M6035*'Emission factors'!$I$16</f>
        <v>200501.20670065199</v>
      </c>
      <c r="N6059" s="98">
        <f>N6035*'Emission factors'!$I$16</f>
        <v>194093.71496677803</v>
      </c>
      <c r="O6059" s="98">
        <f>O6035*'Emission factors'!$I$16</f>
        <v>195441.17409545853</v>
      </c>
      <c r="P6059" s="98">
        <f>P6035*'Emission factors'!$I$16</f>
        <v>194167.77073338151</v>
      </c>
      <c r="Q6059" s="98">
        <f>Q6035*'Emission factors'!$I$16</f>
        <v>177475.86780857999</v>
      </c>
      <c r="R6059" s="98">
        <f>R6035*'Emission factors'!$I$16</f>
        <v>154960.24608484202</v>
      </c>
      <c r="S6059" s="98">
        <f>S6035*'Emission factors'!$I$16</f>
        <v>152784.16297308449</v>
      </c>
      <c r="T6059" s="98">
        <f>T6035*'Emission factors'!$I$16</f>
        <v>156618.60599944351</v>
      </c>
      <c r="U6059" s="98">
        <f>U6035*'Emission factors'!$I$16</f>
        <v>166362.83263457549</v>
      </c>
    </row>
    <row r="6060" spans="1:21" x14ac:dyDescent="0.25">
      <c r="A6060" s="92" t="s">
        <v>11</v>
      </c>
      <c r="B6060" s="92" t="s">
        <v>58</v>
      </c>
      <c r="C6060" s="92" t="s">
        <v>59</v>
      </c>
      <c r="D6060" s="92" t="s">
        <v>68</v>
      </c>
      <c r="E6060" s="92" t="s">
        <v>73</v>
      </c>
      <c r="G6060" s="92" t="s">
        <v>97</v>
      </c>
      <c r="H6060" s="92" t="s">
        <v>16</v>
      </c>
      <c r="I6060" s="97" t="s">
        <v>190</v>
      </c>
      <c r="J6060" s="92" t="s">
        <v>59</v>
      </c>
      <c r="L6060" s="107">
        <v>0</v>
      </c>
      <c r="M6060" s="107">
        <v>0</v>
      </c>
      <c r="N6060" s="107">
        <v>0</v>
      </c>
      <c r="O6060" s="107">
        <v>0</v>
      </c>
      <c r="P6060" s="107">
        <v>0</v>
      </c>
      <c r="Q6060" s="107">
        <v>0</v>
      </c>
      <c r="R6060" s="107">
        <v>0</v>
      </c>
      <c r="S6060" s="107">
        <v>0</v>
      </c>
      <c r="T6060" s="107">
        <v>0</v>
      </c>
      <c r="U6060" s="107">
        <v>0</v>
      </c>
    </row>
    <row r="6061" spans="1:21" x14ac:dyDescent="0.25">
      <c r="A6061" s="92" t="s">
        <v>11</v>
      </c>
      <c r="B6061" s="92" t="s">
        <v>58</v>
      </c>
      <c r="C6061" s="92" t="s">
        <v>59</v>
      </c>
      <c r="D6061" s="92" t="s">
        <v>68</v>
      </c>
      <c r="E6061" s="92" t="s">
        <v>73</v>
      </c>
      <c r="G6061" s="92" t="s">
        <v>97</v>
      </c>
      <c r="H6061" s="92" t="s">
        <v>16</v>
      </c>
      <c r="I6061" s="97" t="s">
        <v>191</v>
      </c>
      <c r="L6061" s="107">
        <v>0</v>
      </c>
      <c r="M6061" s="107">
        <v>0</v>
      </c>
      <c r="N6061" s="107">
        <v>0</v>
      </c>
      <c r="O6061" s="107">
        <v>0</v>
      </c>
      <c r="P6061" s="107">
        <v>0</v>
      </c>
      <c r="Q6061" s="107">
        <v>0</v>
      </c>
      <c r="R6061" s="107">
        <v>0</v>
      </c>
      <c r="S6061" s="107">
        <v>0</v>
      </c>
      <c r="T6061" s="107">
        <v>0</v>
      </c>
      <c r="U6061" s="107">
        <v>0</v>
      </c>
    </row>
    <row r="6062" spans="1:21" x14ac:dyDescent="0.25">
      <c r="A6062" s="92" t="s">
        <v>11</v>
      </c>
      <c r="B6062" s="92" t="s">
        <v>58</v>
      </c>
      <c r="C6062" s="92" t="s">
        <v>59</v>
      </c>
      <c r="D6062" s="92" t="s">
        <v>68</v>
      </c>
      <c r="E6062" s="92" t="s">
        <v>73</v>
      </c>
      <c r="G6062" s="92" t="s">
        <v>97</v>
      </c>
      <c r="H6062" s="92" t="s">
        <v>16</v>
      </c>
      <c r="I6062" s="93" t="s">
        <v>192</v>
      </c>
      <c r="L6062" s="107">
        <v>0</v>
      </c>
      <c r="M6062" s="107">
        <v>0</v>
      </c>
      <c r="N6062" s="107">
        <v>0</v>
      </c>
      <c r="O6062" s="107">
        <v>0</v>
      </c>
      <c r="P6062" s="107">
        <v>0</v>
      </c>
      <c r="Q6062" s="107">
        <v>0</v>
      </c>
      <c r="R6062" s="107">
        <v>0</v>
      </c>
      <c r="S6062" s="107">
        <v>0</v>
      </c>
      <c r="T6062" s="107">
        <v>0</v>
      </c>
      <c r="U6062" s="107">
        <v>0</v>
      </c>
    </row>
    <row r="6063" spans="1:21" x14ac:dyDescent="0.25">
      <c r="A6063" s="92" t="s">
        <v>11</v>
      </c>
      <c r="B6063" s="92" t="s">
        <v>58</v>
      </c>
      <c r="C6063" s="92" t="s">
        <v>59</v>
      </c>
      <c r="D6063" s="92" t="s">
        <v>68</v>
      </c>
      <c r="E6063" s="92" t="s">
        <v>73</v>
      </c>
      <c r="G6063" s="92" t="s">
        <v>97</v>
      </c>
      <c r="H6063" s="92" t="s">
        <v>16</v>
      </c>
      <c r="I6063" s="93" t="s">
        <v>193</v>
      </c>
      <c r="L6063" s="107">
        <v>0</v>
      </c>
      <c r="M6063" s="107">
        <v>0</v>
      </c>
      <c r="N6063" s="107">
        <v>0</v>
      </c>
      <c r="O6063" s="107">
        <v>0</v>
      </c>
      <c r="P6063" s="107">
        <v>0</v>
      </c>
      <c r="Q6063" s="107">
        <v>0</v>
      </c>
      <c r="R6063" s="107">
        <v>0</v>
      </c>
      <c r="S6063" s="107">
        <v>0</v>
      </c>
      <c r="T6063" s="107">
        <v>0</v>
      </c>
      <c r="U6063" s="107">
        <v>0</v>
      </c>
    </row>
    <row r="6064" spans="1:21" x14ac:dyDescent="0.25">
      <c r="A6064" s="92" t="s">
        <v>11</v>
      </c>
      <c r="B6064" s="92" t="s">
        <v>58</v>
      </c>
      <c r="C6064" s="92" t="s">
        <v>59</v>
      </c>
      <c r="D6064" s="92" t="s">
        <v>68</v>
      </c>
      <c r="E6064" s="92" t="s">
        <v>73</v>
      </c>
      <c r="G6064" s="92" t="s">
        <v>97</v>
      </c>
      <c r="H6064" s="92" t="s">
        <v>16</v>
      </c>
      <c r="I6064" s="93" t="s">
        <v>194</v>
      </c>
      <c r="L6064" s="107">
        <v>0</v>
      </c>
      <c r="M6064" s="107">
        <v>0</v>
      </c>
      <c r="N6064" s="107">
        <v>0</v>
      </c>
      <c r="O6064" s="107">
        <v>0</v>
      </c>
      <c r="P6064" s="107">
        <v>0</v>
      </c>
      <c r="Q6064" s="107">
        <v>0</v>
      </c>
      <c r="R6064" s="107">
        <v>0</v>
      </c>
      <c r="S6064" s="107">
        <v>0</v>
      </c>
      <c r="T6064" s="107">
        <v>0</v>
      </c>
      <c r="U6064" s="107">
        <v>0</v>
      </c>
    </row>
    <row r="6065" spans="1:21" x14ac:dyDescent="0.25">
      <c r="A6065" s="92" t="s">
        <v>11</v>
      </c>
      <c r="B6065" s="92" t="s">
        <v>58</v>
      </c>
      <c r="C6065" s="92" t="s">
        <v>59</v>
      </c>
      <c r="D6065" s="92" t="s">
        <v>68</v>
      </c>
      <c r="E6065" s="92" t="s">
        <v>73</v>
      </c>
      <c r="G6065" s="92" t="s">
        <v>97</v>
      </c>
      <c r="H6065" s="92" t="s">
        <v>16</v>
      </c>
      <c r="I6065" s="93" t="s">
        <v>195</v>
      </c>
      <c r="L6065" s="107">
        <v>0</v>
      </c>
      <c r="M6065" s="107">
        <v>0</v>
      </c>
      <c r="N6065" s="107">
        <v>0</v>
      </c>
      <c r="O6065" s="107">
        <v>0</v>
      </c>
      <c r="P6065" s="107">
        <v>0</v>
      </c>
      <c r="Q6065" s="107">
        <v>0</v>
      </c>
      <c r="R6065" s="107">
        <v>0</v>
      </c>
      <c r="S6065" s="107">
        <v>0</v>
      </c>
      <c r="T6065" s="107">
        <v>0</v>
      </c>
      <c r="U6065" s="107">
        <v>0</v>
      </c>
    </row>
    <row r="6066" spans="1:21" x14ac:dyDescent="0.25">
      <c r="A6066" s="92" t="s">
        <v>11</v>
      </c>
      <c r="B6066" s="92" t="s">
        <v>58</v>
      </c>
      <c r="C6066" s="92" t="s">
        <v>59</v>
      </c>
      <c r="D6066" s="92" t="s">
        <v>68</v>
      </c>
      <c r="E6066" s="92" t="s">
        <v>73</v>
      </c>
      <c r="G6066" s="92" t="s">
        <v>97</v>
      </c>
      <c r="H6066" s="92" t="s">
        <v>16</v>
      </c>
      <c r="I6066" s="93" t="s">
        <v>196</v>
      </c>
      <c r="L6066" s="107">
        <v>0</v>
      </c>
      <c r="M6066" s="107">
        <v>0</v>
      </c>
      <c r="N6066" s="107">
        <v>0</v>
      </c>
      <c r="O6066" s="107">
        <v>0</v>
      </c>
      <c r="P6066" s="107">
        <v>0</v>
      </c>
      <c r="Q6066" s="107">
        <v>0</v>
      </c>
      <c r="R6066" s="107">
        <v>0</v>
      </c>
      <c r="S6066" s="107">
        <v>0</v>
      </c>
      <c r="T6066" s="107">
        <v>0</v>
      </c>
      <c r="U6066" s="107">
        <v>0</v>
      </c>
    </row>
    <row r="6067" spans="1:21" x14ac:dyDescent="0.25">
      <c r="A6067" s="92" t="s">
        <v>11</v>
      </c>
      <c r="B6067" s="92" t="s">
        <v>58</v>
      </c>
      <c r="C6067" s="92" t="s">
        <v>59</v>
      </c>
      <c r="D6067" s="92" t="s">
        <v>68</v>
      </c>
      <c r="E6067" s="92" t="s">
        <v>73</v>
      </c>
      <c r="G6067" s="92" t="s">
        <v>97</v>
      </c>
      <c r="H6067" s="92" t="s">
        <v>16</v>
      </c>
      <c r="I6067" s="93" t="s">
        <v>197</v>
      </c>
      <c r="L6067" s="107">
        <v>0</v>
      </c>
      <c r="M6067" s="107">
        <v>0</v>
      </c>
      <c r="N6067" s="107">
        <v>0</v>
      </c>
      <c r="O6067" s="107">
        <v>0</v>
      </c>
      <c r="P6067" s="107">
        <v>0</v>
      </c>
      <c r="Q6067" s="107">
        <v>0</v>
      </c>
      <c r="R6067" s="107">
        <v>0</v>
      </c>
      <c r="S6067" s="107">
        <v>0</v>
      </c>
      <c r="T6067" s="107">
        <v>0</v>
      </c>
      <c r="U6067" s="107">
        <v>0</v>
      </c>
    </row>
    <row r="6068" spans="1:21" x14ac:dyDescent="0.25">
      <c r="A6068" s="92" t="s">
        <v>11</v>
      </c>
      <c r="B6068" s="92" t="s">
        <v>58</v>
      </c>
      <c r="C6068" s="92" t="s">
        <v>59</v>
      </c>
      <c r="D6068" s="92" t="s">
        <v>68</v>
      </c>
      <c r="E6068" s="92" t="s">
        <v>73</v>
      </c>
      <c r="G6068" s="92" t="s">
        <v>97</v>
      </c>
      <c r="H6068" s="92" t="s">
        <v>16</v>
      </c>
      <c r="I6068" s="93" t="s">
        <v>198</v>
      </c>
      <c r="L6068" s="107">
        <v>0</v>
      </c>
      <c r="M6068" s="107">
        <v>0</v>
      </c>
      <c r="N6068" s="107">
        <v>0</v>
      </c>
      <c r="O6068" s="107">
        <v>0</v>
      </c>
      <c r="P6068" s="107">
        <v>0</v>
      </c>
      <c r="Q6068" s="107">
        <v>0</v>
      </c>
      <c r="R6068" s="107">
        <v>0</v>
      </c>
      <c r="S6068" s="107">
        <v>0</v>
      </c>
      <c r="T6068" s="107">
        <v>0</v>
      </c>
      <c r="U6068" s="107">
        <v>0</v>
      </c>
    </row>
    <row r="6069" spans="1:21" x14ac:dyDescent="0.25">
      <c r="A6069" s="92" t="s">
        <v>11</v>
      </c>
      <c r="B6069" s="92" t="s">
        <v>58</v>
      </c>
      <c r="C6069" s="92" t="s">
        <v>59</v>
      </c>
      <c r="D6069" s="92" t="s">
        <v>68</v>
      </c>
      <c r="E6069" s="92" t="s">
        <v>73</v>
      </c>
      <c r="G6069" s="92" t="s">
        <v>97</v>
      </c>
      <c r="H6069" s="92" t="s">
        <v>16</v>
      </c>
      <c r="I6069" s="88" t="s">
        <v>232</v>
      </c>
      <c r="L6069" s="107">
        <v>0</v>
      </c>
      <c r="M6069" s="107">
        <v>0</v>
      </c>
      <c r="N6069" s="107">
        <v>0</v>
      </c>
      <c r="O6069" s="107">
        <v>0</v>
      </c>
      <c r="P6069" s="107">
        <v>0</v>
      </c>
      <c r="Q6069" s="107">
        <v>0</v>
      </c>
      <c r="R6069" s="107">
        <v>0</v>
      </c>
      <c r="S6069" s="107">
        <v>0</v>
      </c>
      <c r="T6069" s="107">
        <v>0</v>
      </c>
      <c r="U6069" s="107">
        <v>0</v>
      </c>
    </row>
    <row r="6070" spans="1:21" x14ac:dyDescent="0.25">
      <c r="A6070" s="92" t="s">
        <v>11</v>
      </c>
      <c r="B6070" s="92" t="s">
        <v>58</v>
      </c>
      <c r="C6070" s="92" t="s">
        <v>59</v>
      </c>
      <c r="D6070" s="92" t="s">
        <v>68</v>
      </c>
      <c r="E6070" s="92" t="s">
        <v>73</v>
      </c>
      <c r="G6070" s="92" t="s">
        <v>97</v>
      </c>
      <c r="H6070" s="92" t="s">
        <v>16</v>
      </c>
      <c r="I6070" s="93" t="s">
        <v>199</v>
      </c>
      <c r="L6070" s="107">
        <v>0</v>
      </c>
      <c r="M6070" s="107">
        <v>0</v>
      </c>
      <c r="N6070" s="107">
        <v>0</v>
      </c>
      <c r="O6070" s="107">
        <v>0</v>
      </c>
      <c r="P6070" s="107">
        <v>0</v>
      </c>
      <c r="Q6070" s="107">
        <v>0</v>
      </c>
      <c r="R6070" s="107">
        <v>0</v>
      </c>
      <c r="S6070" s="107">
        <v>0</v>
      </c>
      <c r="T6070" s="107">
        <v>0</v>
      </c>
      <c r="U6070" s="107">
        <v>0</v>
      </c>
    </row>
    <row r="6071" spans="1:21" x14ac:dyDescent="0.25">
      <c r="A6071" s="92" t="s">
        <v>11</v>
      </c>
      <c r="B6071" s="92" t="s">
        <v>58</v>
      </c>
      <c r="C6071" s="92" t="s">
        <v>59</v>
      </c>
      <c r="D6071" s="92" t="s">
        <v>68</v>
      </c>
      <c r="E6071" s="92" t="s">
        <v>73</v>
      </c>
      <c r="G6071" s="92" t="s">
        <v>97</v>
      </c>
      <c r="H6071" s="92" t="s">
        <v>16</v>
      </c>
      <c r="I6071" s="93" t="s">
        <v>200</v>
      </c>
      <c r="L6071" s="107">
        <v>0</v>
      </c>
      <c r="M6071" s="107">
        <v>0</v>
      </c>
      <c r="N6071" s="107">
        <v>0</v>
      </c>
      <c r="O6071" s="107">
        <v>0</v>
      </c>
      <c r="P6071" s="107">
        <v>0</v>
      </c>
      <c r="Q6071" s="107">
        <v>0</v>
      </c>
      <c r="R6071" s="107">
        <v>0</v>
      </c>
      <c r="S6071" s="107">
        <v>0</v>
      </c>
      <c r="T6071" s="107">
        <v>0</v>
      </c>
      <c r="U6071" s="107">
        <v>0</v>
      </c>
    </row>
    <row r="6072" spans="1:21" x14ac:dyDescent="0.25">
      <c r="A6072" s="92" t="s">
        <v>11</v>
      </c>
      <c r="B6072" s="92" t="s">
        <v>58</v>
      </c>
      <c r="C6072" s="92" t="s">
        <v>59</v>
      </c>
      <c r="D6072" s="92" t="s">
        <v>68</v>
      </c>
      <c r="E6072" s="92" t="s">
        <v>73</v>
      </c>
      <c r="G6072" s="92" t="s">
        <v>97</v>
      </c>
      <c r="H6072" s="92" t="s">
        <v>31</v>
      </c>
      <c r="I6072" s="97" t="s">
        <v>190</v>
      </c>
      <c r="J6072" s="92" t="s">
        <v>59</v>
      </c>
      <c r="L6072" s="98">
        <f>'Activity data'!H1222*'Emission factors'!$E$55</f>
        <v>18583.029990000003</v>
      </c>
      <c r="M6072" s="98">
        <f>'Activity data'!I1222*'Emission factors'!$E$55</f>
        <v>20250.506279999998</v>
      </c>
      <c r="N6072" s="98">
        <f>'Activity data'!J1222*'Emission factors'!$E$55</f>
        <v>22013.897572000002</v>
      </c>
      <c r="O6072" s="98">
        <f>'Activity data'!K1222*'Emission factors'!$E$55</f>
        <v>25147.388515999999</v>
      </c>
      <c r="P6072" s="98">
        <f>'Activity data'!L1222*'Emission factors'!$E$55</f>
        <v>29664.423264999994</v>
      </c>
      <c r="Q6072" s="98">
        <f>'Activity data'!M1222*'Emission factors'!$E$55</f>
        <v>31618.841925000001</v>
      </c>
      <c r="R6072" s="98">
        <f>'Activity data'!N1222*'Emission factors'!$E$55</f>
        <v>32993.155415999994</v>
      </c>
      <c r="S6072" s="98">
        <f>'Activity data'!O1222*'Emission factors'!$E$55</f>
        <v>33380.025968000002</v>
      </c>
      <c r="T6072" s="98">
        <f>'Activity data'!P1222*'Emission factors'!$E$55</f>
        <v>32377.533604</v>
      </c>
      <c r="U6072" s="98">
        <f>'Activity data'!Q1222*'Emission factors'!$E$55</f>
        <v>33494.00028</v>
      </c>
    </row>
    <row r="6073" spans="1:21" x14ac:dyDescent="0.25">
      <c r="A6073" s="92" t="s">
        <v>11</v>
      </c>
      <c r="B6073" s="92" t="s">
        <v>58</v>
      </c>
      <c r="C6073" s="92" t="s">
        <v>59</v>
      </c>
      <c r="D6073" s="92" t="s">
        <v>68</v>
      </c>
      <c r="E6073" s="92" t="s">
        <v>73</v>
      </c>
      <c r="G6073" s="92" t="s">
        <v>97</v>
      </c>
      <c r="H6073" s="92" t="s">
        <v>31</v>
      </c>
      <c r="I6073" s="97" t="s">
        <v>191</v>
      </c>
      <c r="L6073" s="98">
        <f>'Activity data'!H1223*'Emission factors'!$E$55</f>
        <v>0</v>
      </c>
      <c r="M6073" s="98">
        <f>'Activity data'!I1223*'Emission factors'!$E$55</f>
        <v>0</v>
      </c>
      <c r="N6073" s="98">
        <f>'Activity data'!J1223*'Emission factors'!$E$55</f>
        <v>47.556183000000004</v>
      </c>
      <c r="O6073" s="98">
        <f>'Activity data'!K1223*'Emission factors'!$E$55</f>
        <v>98.322910000000007</v>
      </c>
      <c r="P6073" s="98">
        <f>'Activity data'!L1223*'Emission factors'!$E$55</f>
        <v>65.414833999999999</v>
      </c>
      <c r="Q6073" s="98">
        <f>'Activity data'!M1223*'Emission factors'!$E$55</f>
        <v>192.63264000000001</v>
      </c>
      <c r="R6073" s="98">
        <f>'Activity data'!N1223*'Emission factors'!$E$55</f>
        <v>193.63593500000002</v>
      </c>
      <c r="S6073" s="98">
        <f>'Activity data'!O1223*'Emission factors'!$E$55</f>
        <v>88.490618999999995</v>
      </c>
      <c r="T6073" s="98">
        <f>'Activity data'!P1223*'Emission factors'!$E$55</f>
        <v>14.648107</v>
      </c>
      <c r="U6073" s="98">
        <f>'Activity data'!Q1223*'Emission factors'!$E$55</f>
        <v>0</v>
      </c>
    </row>
    <row r="6074" spans="1:21" x14ac:dyDescent="0.25">
      <c r="A6074" s="92" t="s">
        <v>11</v>
      </c>
      <c r="B6074" s="92" t="s">
        <v>58</v>
      </c>
      <c r="C6074" s="92" t="s">
        <v>59</v>
      </c>
      <c r="D6074" s="92" t="s">
        <v>68</v>
      </c>
      <c r="E6074" s="92" t="s">
        <v>73</v>
      </c>
      <c r="G6074" s="92" t="s">
        <v>97</v>
      </c>
      <c r="H6074" s="92" t="s">
        <v>31</v>
      </c>
      <c r="I6074" s="93" t="s">
        <v>192</v>
      </c>
      <c r="L6074" s="98">
        <f>'Activity data'!H1224*'Emission factors'!$E$55</f>
        <v>720.37545187363537</v>
      </c>
      <c r="M6074" s="98">
        <f>'Activity data'!I1224*'Emission factors'!$E$55</f>
        <v>746.96749468439998</v>
      </c>
      <c r="N6074" s="98">
        <f>'Activity data'!J1224*'Emission factors'!$E$55</f>
        <v>794.60964000000001</v>
      </c>
      <c r="O6074" s="98">
        <f>'Activity data'!K1224*'Emission factors'!$E$55</f>
        <v>782.97141799999997</v>
      </c>
      <c r="P6074" s="98">
        <f>'Activity data'!L1224*'Emission factors'!$E$55</f>
        <v>873.86994500000003</v>
      </c>
      <c r="Q6074" s="98">
        <f>'Activity data'!M1224*'Emission factors'!$E$55</f>
        <v>888.31739300000004</v>
      </c>
      <c r="R6074" s="98">
        <f>'Activity data'!N1224*'Emission factors'!$E$55</f>
        <v>580.50648699999999</v>
      </c>
      <c r="S6074" s="98">
        <f>'Activity data'!O1224*'Emission factors'!$E$55</f>
        <v>482.38423599999999</v>
      </c>
      <c r="T6074" s="98">
        <f>'Activity data'!P1224*'Emission factors'!$E$55</f>
        <v>518.70351500000004</v>
      </c>
      <c r="U6074" s="98">
        <f>'Activity data'!Q1224*'Emission factors'!$E$55</f>
        <v>599.76975100000016</v>
      </c>
    </row>
    <row r="6075" spans="1:21" x14ac:dyDescent="0.25">
      <c r="A6075" s="92" t="s">
        <v>11</v>
      </c>
      <c r="B6075" s="92" t="s">
        <v>58</v>
      </c>
      <c r="C6075" s="92" t="s">
        <v>59</v>
      </c>
      <c r="D6075" s="92" t="s">
        <v>68</v>
      </c>
      <c r="E6075" s="92" t="s">
        <v>73</v>
      </c>
      <c r="G6075" s="92" t="s">
        <v>97</v>
      </c>
      <c r="H6075" s="92" t="s">
        <v>31</v>
      </c>
      <c r="I6075" s="93" t="s">
        <v>193</v>
      </c>
      <c r="L6075" s="98">
        <f>'Activity data'!H1225*'Emission factors'!$E$55</f>
        <v>52245.03536700712</v>
      </c>
      <c r="M6075" s="98">
        <f>'Activity data'!I1225*'Emission factors'!$E$55</f>
        <v>56109.121602594409</v>
      </c>
      <c r="N6075" s="98">
        <f>'Activity data'!J1225*'Emission factors'!$E$55</f>
        <v>60207.122946640004</v>
      </c>
      <c r="O6075" s="98">
        <f>'Activity data'!K1225*'Emission factors'!$E$55</f>
        <v>67429.719243060012</v>
      </c>
      <c r="P6075" s="98">
        <f>'Activity data'!L1225*'Emission factors'!$E$55</f>
        <v>73907.864629709991</v>
      </c>
      <c r="Q6075" s="98">
        <f>'Activity data'!M1225*'Emission factors'!$E$55</f>
        <v>78202.159862349989</v>
      </c>
      <c r="R6075" s="98">
        <f>'Activity data'!N1225*'Emission factors'!$E$55</f>
        <v>79943.390374390001</v>
      </c>
      <c r="S6075" s="98">
        <f>'Activity data'!O1225*'Emission factors'!$E$55</f>
        <v>82609.767232290003</v>
      </c>
      <c r="T6075" s="98">
        <f>'Activity data'!P1225*'Emission factors'!$E$55</f>
        <v>88114.313144350002</v>
      </c>
      <c r="U6075" s="98">
        <f>'Activity data'!Q1225*'Emission factors'!$E$55</f>
        <v>93516.360432620015</v>
      </c>
    </row>
    <row r="6076" spans="1:21" x14ac:dyDescent="0.25">
      <c r="A6076" s="92" t="s">
        <v>11</v>
      </c>
      <c r="B6076" s="92" t="s">
        <v>58</v>
      </c>
      <c r="C6076" s="92" t="s">
        <v>59</v>
      </c>
      <c r="D6076" s="92" t="s">
        <v>68</v>
      </c>
      <c r="E6076" s="92" t="s">
        <v>73</v>
      </c>
      <c r="G6076" s="92" t="s">
        <v>97</v>
      </c>
      <c r="H6076" s="92" t="s">
        <v>31</v>
      </c>
      <c r="I6076" s="93" t="s">
        <v>194</v>
      </c>
      <c r="L6076" s="98">
        <f>'Activity data'!H1226*'Emission factors'!$E$55</f>
        <v>0</v>
      </c>
      <c r="M6076" s="98">
        <f>'Activity data'!I1226*'Emission factors'!$E$55</f>
        <v>0</v>
      </c>
      <c r="N6076" s="98">
        <f>'Activity data'!J1226*'Emission factors'!$E$55</f>
        <v>0</v>
      </c>
      <c r="O6076" s="98">
        <f>'Activity data'!K1226*'Emission factors'!$E$55</f>
        <v>0</v>
      </c>
      <c r="P6076" s="98">
        <f>'Activity data'!L1226*'Emission factors'!$E$55</f>
        <v>0</v>
      </c>
      <c r="Q6076" s="98">
        <f>'Activity data'!M1226*'Emission factors'!$E$55</f>
        <v>0</v>
      </c>
      <c r="R6076" s="98">
        <f>'Activity data'!N1226*'Emission factors'!$E$55</f>
        <v>0</v>
      </c>
      <c r="S6076" s="98">
        <f>'Activity data'!O1226*'Emission factors'!$E$55</f>
        <v>0</v>
      </c>
      <c r="T6076" s="98">
        <f>'Activity data'!P1226*'Emission factors'!$E$55</f>
        <v>0</v>
      </c>
      <c r="U6076" s="98">
        <f>'Activity data'!Q1226*'Emission factors'!$E$55</f>
        <v>0</v>
      </c>
    </row>
    <row r="6077" spans="1:21" x14ac:dyDescent="0.25">
      <c r="A6077" s="92" t="s">
        <v>11</v>
      </c>
      <c r="B6077" s="92" t="s">
        <v>58</v>
      </c>
      <c r="C6077" s="92" t="s">
        <v>59</v>
      </c>
      <c r="D6077" s="92" t="s">
        <v>68</v>
      </c>
      <c r="E6077" s="92" t="s">
        <v>73</v>
      </c>
      <c r="G6077" s="92" t="s">
        <v>97</v>
      </c>
      <c r="H6077" s="92" t="s">
        <v>31</v>
      </c>
      <c r="I6077" s="93" t="s">
        <v>195</v>
      </c>
      <c r="L6077" s="98">
        <f>'Activity data'!H1227*'Emission factors'!$E$55</f>
        <v>57069.181386020013</v>
      </c>
      <c r="M6077" s="98">
        <f>'Activity data'!I1227*'Emission factors'!$E$55</f>
        <v>61621.36356546</v>
      </c>
      <c r="N6077" s="98">
        <f>'Activity data'!J1227*'Emission factors'!$E$55</f>
        <v>64563.690693340002</v>
      </c>
      <c r="O6077" s="98">
        <f>'Activity data'!K1227*'Emission factors'!$E$55</f>
        <v>67749.501465000008</v>
      </c>
      <c r="P6077" s="98">
        <f>'Activity data'!L1227*'Emission factors'!$E$55</f>
        <v>74657.103263220008</v>
      </c>
      <c r="Q6077" s="98">
        <f>'Activity data'!M1227*'Emission factors'!$E$55</f>
        <v>78173.969279440003</v>
      </c>
      <c r="R6077" s="98">
        <f>'Activity data'!N1227*'Emission factors'!$E$55</f>
        <v>80393.518676139996</v>
      </c>
      <c r="S6077" s="98">
        <f>'Activity data'!O1227*'Emission factors'!$E$55</f>
        <v>83853.818920260019</v>
      </c>
      <c r="T6077" s="98">
        <f>'Activity data'!P1227*'Emission factors'!$E$55</f>
        <v>86769.759389639992</v>
      </c>
      <c r="U6077" s="98">
        <f>'Activity data'!Q1227*'Emission factors'!$E$55</f>
        <v>93913.472619980006</v>
      </c>
    </row>
    <row r="6078" spans="1:21" x14ac:dyDescent="0.25">
      <c r="A6078" s="92" t="s">
        <v>11</v>
      </c>
      <c r="B6078" s="92" t="s">
        <v>58</v>
      </c>
      <c r="C6078" s="92" t="s">
        <v>59</v>
      </c>
      <c r="D6078" s="92" t="s">
        <v>68</v>
      </c>
      <c r="E6078" s="92" t="s">
        <v>73</v>
      </c>
      <c r="G6078" s="92" t="s">
        <v>97</v>
      </c>
      <c r="H6078" s="92" t="s">
        <v>31</v>
      </c>
      <c r="I6078" s="93" t="s">
        <v>196</v>
      </c>
      <c r="L6078" s="98">
        <f>'Activity data'!H1228*'Emission factors'!$E$55</f>
        <v>38108.047049788991</v>
      </c>
      <c r="M6078" s="98">
        <f>'Activity data'!I1228*'Emission factors'!$E$55</f>
        <v>41663.014542279852</v>
      </c>
      <c r="N6078" s="98">
        <f>'Activity data'!J1228*'Emission factors'!$E$55</f>
        <v>47995.915158960001</v>
      </c>
      <c r="O6078" s="98">
        <f>'Activity data'!K1228*'Emission factors'!$E$55</f>
        <v>52321.00352174</v>
      </c>
      <c r="P6078" s="98">
        <f>'Activity data'!L1228*'Emission factors'!$E$55</f>
        <v>55031.003646240002</v>
      </c>
      <c r="Q6078" s="98">
        <f>'Activity data'!M1228*'Emission factors'!$E$55</f>
        <v>54134.77828205</v>
      </c>
      <c r="R6078" s="98">
        <f>'Activity data'!N1228*'Emission factors'!$E$55</f>
        <v>53406.855654110004</v>
      </c>
      <c r="S6078" s="98">
        <f>'Activity data'!O1228*'Emission factors'!$E$55</f>
        <v>55903.565294560001</v>
      </c>
      <c r="T6078" s="98">
        <f>'Activity data'!P1228*'Emission factors'!$E$55</f>
        <v>57882.085107049992</v>
      </c>
      <c r="U6078" s="98">
        <f>'Activity data'!Q1228*'Emission factors'!$E$55</f>
        <v>66404.10694908</v>
      </c>
    </row>
    <row r="6079" spans="1:21" x14ac:dyDescent="0.25">
      <c r="A6079" s="92" t="s">
        <v>11</v>
      </c>
      <c r="B6079" s="92" t="s">
        <v>58</v>
      </c>
      <c r="C6079" s="92" t="s">
        <v>59</v>
      </c>
      <c r="D6079" s="92" t="s">
        <v>68</v>
      </c>
      <c r="E6079" s="92" t="s">
        <v>73</v>
      </c>
      <c r="G6079" s="92" t="s">
        <v>97</v>
      </c>
      <c r="H6079" s="92" t="s">
        <v>31</v>
      </c>
      <c r="I6079" s="93" t="s">
        <v>197</v>
      </c>
      <c r="L6079" s="98">
        <f>'Activity data'!H1229*'Emission factors'!$E$55</f>
        <v>22689.878312110883</v>
      </c>
      <c r="M6079" s="98">
        <f>'Activity data'!I1229*'Emission factors'!$E$55</f>
        <v>22711.226865364319</v>
      </c>
      <c r="N6079" s="98">
        <f>'Activity data'!J1229*'Emission factors'!$E$55</f>
        <v>22837.321844400001</v>
      </c>
      <c r="O6079" s="98">
        <f>'Activity data'!K1229*'Emission factors'!$E$55</f>
        <v>23415.8618732</v>
      </c>
      <c r="P6079" s="98">
        <f>'Activity data'!L1229*'Emission factors'!$E$55</f>
        <v>24377.650559049998</v>
      </c>
      <c r="Q6079" s="98">
        <f>'Activity data'!M1229*'Emission factors'!$E$55</f>
        <v>24051.870639600005</v>
      </c>
      <c r="R6079" s="98">
        <f>'Activity data'!N1229*'Emission factors'!$E$55</f>
        <v>23771.168764499998</v>
      </c>
      <c r="S6079" s="98">
        <f>'Activity data'!O1229*'Emission factors'!$E$55</f>
        <v>25128.49647115</v>
      </c>
      <c r="T6079" s="98">
        <f>'Activity data'!P1229*'Emission factors'!$E$55</f>
        <v>24516.596883599999</v>
      </c>
      <c r="U6079" s="98">
        <f>'Activity data'!Q1229*'Emission factors'!$E$55</f>
        <v>24851.958270300005</v>
      </c>
    </row>
    <row r="6080" spans="1:21" x14ac:dyDescent="0.25">
      <c r="A6080" s="92" t="s">
        <v>11</v>
      </c>
      <c r="B6080" s="92" t="s">
        <v>58</v>
      </c>
      <c r="C6080" s="92" t="s">
        <v>59</v>
      </c>
      <c r="D6080" s="92" t="s">
        <v>68</v>
      </c>
      <c r="E6080" s="92" t="s">
        <v>73</v>
      </c>
      <c r="G6080" s="92" t="s">
        <v>97</v>
      </c>
      <c r="H6080" s="92" t="s">
        <v>31</v>
      </c>
      <c r="I6080" s="93" t="s">
        <v>198</v>
      </c>
      <c r="L6080" s="98">
        <f>'Activity data'!H1230*'Emission factors'!$E$55</f>
        <v>4426.5375400000012</v>
      </c>
      <c r="M6080" s="98">
        <f>'Activity data'!I1230*'Emission factors'!$E$55</f>
        <v>4601.3115290000005</v>
      </c>
      <c r="N6080" s="98">
        <f>'Activity data'!J1230*'Emission factors'!$E$55</f>
        <v>5098.7451900000005</v>
      </c>
      <c r="O6080" s="98">
        <f>'Activity data'!K1230*'Emission factors'!$E$55</f>
        <v>4737.7596490000005</v>
      </c>
      <c r="P6080" s="98">
        <f>'Activity data'!L1230*'Emission factors'!$E$55</f>
        <v>4613.3510690000012</v>
      </c>
      <c r="Q6080" s="98">
        <f>'Activity data'!M1230*'Emission factors'!$E$55</f>
        <v>5355.3880509999999</v>
      </c>
      <c r="R6080" s="98">
        <f>'Activity data'!N1230*'Emission factors'!$E$55</f>
        <v>5737.2421280000008</v>
      </c>
      <c r="S6080" s="98">
        <f>'Activity data'!O1230*'Emission factors'!$E$55</f>
        <v>4841.0990339999989</v>
      </c>
      <c r="T6080" s="98">
        <f>'Activity data'!P1230*'Emission factors'!$E$55</f>
        <v>4582.2489240000004</v>
      </c>
      <c r="U6080" s="98">
        <f>'Activity data'!Q1230*'Emission factors'!$E$55</f>
        <v>4600.7095520000003</v>
      </c>
    </row>
    <row r="6081" spans="1:21" x14ac:dyDescent="0.25">
      <c r="A6081" s="92" t="s">
        <v>11</v>
      </c>
      <c r="B6081" s="92" t="s">
        <v>58</v>
      </c>
      <c r="C6081" s="92" t="s">
        <v>59</v>
      </c>
      <c r="D6081" s="92" t="s">
        <v>68</v>
      </c>
      <c r="E6081" s="92" t="s">
        <v>73</v>
      </c>
      <c r="G6081" s="92" t="s">
        <v>97</v>
      </c>
      <c r="H6081" s="92" t="s">
        <v>31</v>
      </c>
      <c r="I6081" s="88" t="s">
        <v>232</v>
      </c>
      <c r="L6081" s="98">
        <f>'Activity data'!H1231*'Emission factors'!$E$55</f>
        <v>59491.476590543658</v>
      </c>
      <c r="M6081" s="98">
        <f>'Activity data'!I1231*'Emission factors'!$E$55</f>
        <v>62744.840123163704</v>
      </c>
      <c r="N6081" s="98">
        <f>'Activity data'!J1231*'Emission factors'!$E$55</f>
        <v>68480.502202000003</v>
      </c>
      <c r="O6081" s="98">
        <f>'Activity data'!K1231*'Emission factors'!$E$55</f>
        <v>75471.863079999996</v>
      </c>
      <c r="P6081" s="98">
        <f>'Activity data'!L1231*'Emission factors'!$E$55</f>
        <v>82059.09673200002</v>
      </c>
      <c r="Q6081" s="98">
        <f>'Activity data'!M1231*'Emission factors'!$E$55</f>
        <v>81352.375733999987</v>
      </c>
      <c r="R6081" s="98">
        <f>'Activity data'!N1231*'Emission factors'!$E$55</f>
        <v>82323.966612000004</v>
      </c>
      <c r="S6081" s="98">
        <f>'Activity data'!O1231*'Emission factors'!$E$55</f>
        <v>86012.279691000003</v>
      </c>
      <c r="T6081" s="98">
        <f>'Activity data'!P1231*'Emission factors'!$E$55</f>
        <v>88872.874395000006</v>
      </c>
      <c r="U6081" s="98">
        <f>'Activity data'!Q1231*'Emission factors'!$E$55</f>
        <v>96022.755883000005</v>
      </c>
    </row>
    <row r="6082" spans="1:21" x14ac:dyDescent="0.25">
      <c r="A6082" s="92" t="s">
        <v>11</v>
      </c>
      <c r="B6082" s="92" t="s">
        <v>58</v>
      </c>
      <c r="C6082" s="92" t="s">
        <v>59</v>
      </c>
      <c r="D6082" s="92" t="s">
        <v>68</v>
      </c>
      <c r="E6082" s="92" t="s">
        <v>73</v>
      </c>
      <c r="G6082" s="92" t="s">
        <v>97</v>
      </c>
      <c r="H6082" s="92" t="s">
        <v>31</v>
      </c>
      <c r="I6082" s="93" t="s">
        <v>199</v>
      </c>
      <c r="L6082" s="98">
        <f>'Activity data'!H1232*'Emission factors'!$E$55</f>
        <v>12835.554253</v>
      </c>
      <c r="M6082" s="98">
        <f>'Activity data'!I1232*'Emission factors'!$E$55</f>
        <v>10515.534895000001</v>
      </c>
      <c r="N6082" s="98">
        <f>'Activity data'!J1232*'Emission factors'!$E$55</f>
        <v>9331.8474540000007</v>
      </c>
      <c r="O6082" s="98">
        <f>'Activity data'!K1232*'Emission factors'!$E$55</f>
        <v>9534.5130439999994</v>
      </c>
      <c r="P6082" s="98">
        <f>'Activity data'!L1232*'Emission factors'!$E$55</f>
        <v>10822.342506000001</v>
      </c>
      <c r="Q6082" s="98">
        <f>'Activity data'!M1232*'Emission factors'!$E$55</f>
        <v>12149.099814000001</v>
      </c>
      <c r="R6082" s="98">
        <f>'Activity data'!N1232*'Emission factors'!$E$55</f>
        <v>12854.215540000001</v>
      </c>
      <c r="S6082" s="98">
        <f>'Activity data'!O1232*'Emission factors'!$E$55</f>
        <v>12932.071231999998</v>
      </c>
      <c r="T6082" s="98">
        <f>'Activity data'!P1232*'Emission factors'!$E$55</f>
        <v>12090.306727000001</v>
      </c>
      <c r="U6082" s="98">
        <f>'Activity data'!Q1232*'Emission factors'!$E$55</f>
        <v>11957.671128</v>
      </c>
    </row>
    <row r="6083" spans="1:21" x14ac:dyDescent="0.25">
      <c r="A6083" s="92" t="s">
        <v>11</v>
      </c>
      <c r="B6083" s="92" t="s">
        <v>58</v>
      </c>
      <c r="C6083" s="92" t="s">
        <v>59</v>
      </c>
      <c r="D6083" s="92" t="s">
        <v>68</v>
      </c>
      <c r="E6083" s="92" t="s">
        <v>73</v>
      </c>
      <c r="G6083" s="92" t="s">
        <v>97</v>
      </c>
      <c r="H6083" s="92" t="s">
        <v>31</v>
      </c>
      <c r="I6083" s="93" t="s">
        <v>200</v>
      </c>
      <c r="L6083" s="98">
        <f>'Activity data'!H1233*'Emission factors'!$E$55</f>
        <v>10642.596186979999</v>
      </c>
      <c r="M6083" s="98">
        <f>'Activity data'!I1233*'Emission factors'!$E$55</f>
        <v>11177.721634539999</v>
      </c>
      <c r="N6083" s="98">
        <f>'Activity data'!J1233*'Emission factors'!$E$55</f>
        <v>9707.8302486600005</v>
      </c>
      <c r="O6083" s="98">
        <f>'Activity data'!K1233*'Emission factors'!$E$55</f>
        <v>10490.853838000001</v>
      </c>
      <c r="P6083" s="98">
        <f>'Activity data'!L1233*'Emission factors'!$E$55</f>
        <v>11841.975161780003</v>
      </c>
      <c r="Q6083" s="98">
        <f>'Activity data'!M1233*'Emission factors'!$E$55</f>
        <v>12384.84203356</v>
      </c>
      <c r="R6083" s="98">
        <f>'Activity data'!N1233*'Emission factors'!$E$55</f>
        <v>13603.785260860001</v>
      </c>
      <c r="S6083" s="98">
        <f>'Activity data'!O1233*'Emission factors'!$E$55</f>
        <v>15267.111922739998</v>
      </c>
      <c r="T6083" s="98">
        <f>'Activity data'!P1233*'Emission factors'!$E$55</f>
        <v>16122.557358359998</v>
      </c>
      <c r="U6083" s="98">
        <f>'Activity data'!Q1233*'Emission factors'!$E$55</f>
        <v>17699.484268020002</v>
      </c>
    </row>
    <row r="6084" spans="1:21" x14ac:dyDescent="0.25">
      <c r="A6084" s="92" t="s">
        <v>11</v>
      </c>
      <c r="B6084" s="92" t="s">
        <v>58</v>
      </c>
      <c r="C6084" s="92" t="s">
        <v>59</v>
      </c>
      <c r="D6084" s="92" t="s">
        <v>68</v>
      </c>
      <c r="E6084" s="92" t="s">
        <v>73</v>
      </c>
      <c r="G6084" s="92" t="s">
        <v>97</v>
      </c>
      <c r="H6084" s="92" t="s">
        <v>94</v>
      </c>
      <c r="I6084" s="97" t="s">
        <v>190</v>
      </c>
      <c r="J6084" s="92" t="s">
        <v>59</v>
      </c>
      <c r="L6084" s="98">
        <f>L6072*'Emission factors'!$H$16</f>
        <v>390243.62979000004</v>
      </c>
      <c r="M6084" s="98">
        <f>M6072*'Emission factors'!$H$16</f>
        <v>425260.63187999994</v>
      </c>
      <c r="N6084" s="98">
        <f>N6072*'Emission factors'!$H$16</f>
        <v>462291.84901200002</v>
      </c>
      <c r="O6084" s="98">
        <f>O6072*'Emission factors'!$H$16</f>
        <v>528095.15883600002</v>
      </c>
      <c r="P6084" s="98">
        <f>P6072*'Emission factors'!$H$16</f>
        <v>622952.88856499991</v>
      </c>
      <c r="Q6084" s="98">
        <f>Q6072*'Emission factors'!$H$16</f>
        <v>663995.68042500003</v>
      </c>
      <c r="R6084" s="98">
        <f>R6072*'Emission factors'!$H$16</f>
        <v>692856.26373599982</v>
      </c>
      <c r="S6084" s="98">
        <f>S6072*'Emission factors'!$H$16</f>
        <v>700980.54532800009</v>
      </c>
      <c r="T6084" s="98">
        <f>T6072*'Emission factors'!$H$16</f>
        <v>679928.20568400004</v>
      </c>
      <c r="U6084" s="98">
        <f>U6072*'Emission factors'!$H$16</f>
        <v>703374.00587999995</v>
      </c>
    </row>
    <row r="6085" spans="1:21" x14ac:dyDescent="0.25">
      <c r="A6085" s="92" t="s">
        <v>11</v>
      </c>
      <c r="B6085" s="92" t="s">
        <v>58</v>
      </c>
      <c r="C6085" s="92" t="s">
        <v>59</v>
      </c>
      <c r="D6085" s="92" t="s">
        <v>68</v>
      </c>
      <c r="E6085" s="92" t="s">
        <v>73</v>
      </c>
      <c r="G6085" s="92" t="s">
        <v>97</v>
      </c>
      <c r="H6085" s="92" t="s">
        <v>94</v>
      </c>
      <c r="I6085" s="97" t="s">
        <v>191</v>
      </c>
      <c r="L6085" s="98">
        <f>L6073*'Emission factors'!$H$16</f>
        <v>0</v>
      </c>
      <c r="M6085" s="98">
        <f>M6073*'Emission factors'!$H$16</f>
        <v>0</v>
      </c>
      <c r="N6085" s="98">
        <f>N6073*'Emission factors'!$H$16</f>
        <v>998.67984300000012</v>
      </c>
      <c r="O6085" s="98">
        <f>O6073*'Emission factors'!$H$16</f>
        <v>2064.7811100000004</v>
      </c>
      <c r="P6085" s="98">
        <f>P6073*'Emission factors'!$H$16</f>
        <v>1373.7115140000001</v>
      </c>
      <c r="Q6085" s="98">
        <f>Q6073*'Emission factors'!$H$16</f>
        <v>4045.2854400000001</v>
      </c>
      <c r="R6085" s="98">
        <f>R6073*'Emission factors'!$H$16</f>
        <v>4066.3546350000006</v>
      </c>
      <c r="S6085" s="98">
        <f>S6073*'Emission factors'!$H$16</f>
        <v>1858.302999</v>
      </c>
      <c r="T6085" s="98">
        <f>T6073*'Emission factors'!$H$16</f>
        <v>307.61024700000002</v>
      </c>
      <c r="U6085" s="98">
        <f>U6073*'Emission factors'!$H$16</f>
        <v>0</v>
      </c>
    </row>
    <row r="6086" spans="1:21" x14ac:dyDescent="0.25">
      <c r="A6086" s="92" t="s">
        <v>11</v>
      </c>
      <c r="B6086" s="92" t="s">
        <v>58</v>
      </c>
      <c r="C6086" s="92" t="s">
        <v>59</v>
      </c>
      <c r="D6086" s="92" t="s">
        <v>68</v>
      </c>
      <c r="E6086" s="92" t="s">
        <v>73</v>
      </c>
      <c r="G6086" s="92" t="s">
        <v>97</v>
      </c>
      <c r="H6086" s="92" t="s">
        <v>94</v>
      </c>
      <c r="I6086" s="93" t="s">
        <v>192</v>
      </c>
      <c r="L6086" s="98">
        <f>L6074*'Emission factors'!$H$16</f>
        <v>15127.884489346343</v>
      </c>
      <c r="M6086" s="98">
        <f>M6074*'Emission factors'!$H$16</f>
        <v>15686.317388372399</v>
      </c>
      <c r="N6086" s="98">
        <f>N6074*'Emission factors'!$H$16</f>
        <v>16686.802439999999</v>
      </c>
      <c r="O6086" s="98">
        <f>O6074*'Emission factors'!$H$16</f>
        <v>16442.399777999999</v>
      </c>
      <c r="P6086" s="98">
        <f>P6074*'Emission factors'!$H$16</f>
        <v>18351.268845000002</v>
      </c>
      <c r="Q6086" s="98">
        <f>Q6074*'Emission factors'!$H$16</f>
        <v>18654.665252999999</v>
      </c>
      <c r="R6086" s="98">
        <f>R6074*'Emission factors'!$H$16</f>
        <v>12190.636226999999</v>
      </c>
      <c r="S6086" s="98">
        <f>S6074*'Emission factors'!$H$16</f>
        <v>10130.068955999999</v>
      </c>
      <c r="T6086" s="98">
        <f>T6074*'Emission factors'!$H$16</f>
        <v>10892.773815</v>
      </c>
      <c r="U6086" s="98">
        <f>U6074*'Emission factors'!$H$16</f>
        <v>12595.164771000003</v>
      </c>
    </row>
    <row r="6087" spans="1:21" x14ac:dyDescent="0.25">
      <c r="A6087" s="92" t="s">
        <v>11</v>
      </c>
      <c r="B6087" s="92" t="s">
        <v>58</v>
      </c>
      <c r="C6087" s="92" t="s">
        <v>59</v>
      </c>
      <c r="D6087" s="92" t="s">
        <v>68</v>
      </c>
      <c r="E6087" s="92" t="s">
        <v>73</v>
      </c>
      <c r="G6087" s="92" t="s">
        <v>97</v>
      </c>
      <c r="H6087" s="92" t="s">
        <v>94</v>
      </c>
      <c r="I6087" s="93" t="s">
        <v>193</v>
      </c>
      <c r="L6087" s="98">
        <f>L6075*'Emission factors'!$H$16</f>
        <v>1097145.7427071496</v>
      </c>
      <c r="M6087" s="98">
        <f>M6075*'Emission factors'!$H$16</f>
        <v>1178291.5536544826</v>
      </c>
      <c r="N6087" s="98">
        <f>N6075*'Emission factors'!$H$16</f>
        <v>1264349.58187944</v>
      </c>
      <c r="O6087" s="98">
        <f>O6075*'Emission factors'!$H$16</f>
        <v>1416024.1041042602</v>
      </c>
      <c r="P6087" s="98">
        <f>P6075*'Emission factors'!$H$16</f>
        <v>1552065.1572239099</v>
      </c>
      <c r="Q6087" s="98">
        <f>Q6075*'Emission factors'!$H$16</f>
        <v>1642245.3571093497</v>
      </c>
      <c r="R6087" s="98">
        <f>R6075*'Emission factors'!$H$16</f>
        <v>1678811.19786219</v>
      </c>
      <c r="S6087" s="98">
        <f>S6075*'Emission factors'!$H$16</f>
        <v>1734805.1118780901</v>
      </c>
      <c r="T6087" s="98">
        <f>T6075*'Emission factors'!$H$16</f>
        <v>1850400.5760313501</v>
      </c>
      <c r="U6087" s="98">
        <f>U6075*'Emission factors'!$H$16</f>
        <v>1963843.5690850203</v>
      </c>
    </row>
    <row r="6088" spans="1:21" x14ac:dyDescent="0.25">
      <c r="A6088" s="92" t="s">
        <v>11</v>
      </c>
      <c r="B6088" s="92" t="s">
        <v>58</v>
      </c>
      <c r="C6088" s="92" t="s">
        <v>59</v>
      </c>
      <c r="D6088" s="92" t="s">
        <v>68</v>
      </c>
      <c r="E6088" s="92" t="s">
        <v>73</v>
      </c>
      <c r="G6088" s="92" t="s">
        <v>97</v>
      </c>
      <c r="H6088" s="92" t="s">
        <v>94</v>
      </c>
      <c r="I6088" s="93" t="s">
        <v>194</v>
      </c>
      <c r="L6088" s="98">
        <f>L6076*'Emission factors'!$H$16</f>
        <v>0</v>
      </c>
      <c r="M6088" s="98">
        <f>M6076*'Emission factors'!$H$16</f>
        <v>0</v>
      </c>
      <c r="N6088" s="98">
        <f>N6076*'Emission factors'!$H$16</f>
        <v>0</v>
      </c>
      <c r="O6088" s="98">
        <f>O6076*'Emission factors'!$H$16</f>
        <v>0</v>
      </c>
      <c r="P6088" s="98">
        <f>P6076*'Emission factors'!$H$16</f>
        <v>0</v>
      </c>
      <c r="Q6088" s="98">
        <f>Q6076*'Emission factors'!$H$16</f>
        <v>0</v>
      </c>
      <c r="R6088" s="98">
        <f>R6076*'Emission factors'!$H$16</f>
        <v>0</v>
      </c>
      <c r="S6088" s="98">
        <f>S6076*'Emission factors'!$H$16</f>
        <v>0</v>
      </c>
      <c r="T6088" s="98">
        <f>T6076*'Emission factors'!$H$16</f>
        <v>0</v>
      </c>
      <c r="U6088" s="98">
        <f>U6076*'Emission factors'!$H$16</f>
        <v>0</v>
      </c>
    </row>
    <row r="6089" spans="1:21" x14ac:dyDescent="0.25">
      <c r="A6089" s="92" t="s">
        <v>11</v>
      </c>
      <c r="B6089" s="92" t="s">
        <v>58</v>
      </c>
      <c r="C6089" s="92" t="s">
        <v>59</v>
      </c>
      <c r="D6089" s="92" t="s">
        <v>68</v>
      </c>
      <c r="E6089" s="92" t="s">
        <v>73</v>
      </c>
      <c r="G6089" s="92" t="s">
        <v>97</v>
      </c>
      <c r="H6089" s="92" t="s">
        <v>94</v>
      </c>
      <c r="I6089" s="93" t="s">
        <v>195</v>
      </c>
      <c r="L6089" s="98">
        <f>L6077*'Emission factors'!$H$16</f>
        <v>1198452.8091064203</v>
      </c>
      <c r="M6089" s="98">
        <f>M6077*'Emission factors'!$H$16</f>
        <v>1294048.6348746601</v>
      </c>
      <c r="N6089" s="98">
        <f>N6077*'Emission factors'!$H$16</f>
        <v>1355837.50456014</v>
      </c>
      <c r="O6089" s="98">
        <f>O6077*'Emission factors'!$H$16</f>
        <v>1422739.5307650003</v>
      </c>
      <c r="P6089" s="98">
        <f>P6077*'Emission factors'!$H$16</f>
        <v>1567799.1685276201</v>
      </c>
      <c r="Q6089" s="98">
        <f>Q6077*'Emission factors'!$H$16</f>
        <v>1641653.3548682402</v>
      </c>
      <c r="R6089" s="98">
        <f>R6077*'Emission factors'!$H$16</f>
        <v>1688263.8921989398</v>
      </c>
      <c r="S6089" s="98">
        <f>S6077*'Emission factors'!$H$16</f>
        <v>1760930.1973254604</v>
      </c>
      <c r="T6089" s="98">
        <f>T6077*'Emission factors'!$H$16</f>
        <v>1822164.9471824397</v>
      </c>
      <c r="U6089" s="98">
        <f>U6077*'Emission factors'!$H$16</f>
        <v>1972182.9250195802</v>
      </c>
    </row>
    <row r="6090" spans="1:21" x14ac:dyDescent="0.25">
      <c r="A6090" s="92" t="s">
        <v>11</v>
      </c>
      <c r="B6090" s="92" t="s">
        <v>58</v>
      </c>
      <c r="C6090" s="92" t="s">
        <v>59</v>
      </c>
      <c r="D6090" s="92" t="s">
        <v>68</v>
      </c>
      <c r="E6090" s="92" t="s">
        <v>73</v>
      </c>
      <c r="G6090" s="92" t="s">
        <v>97</v>
      </c>
      <c r="H6090" s="92" t="s">
        <v>94</v>
      </c>
      <c r="I6090" s="93" t="s">
        <v>196</v>
      </c>
      <c r="L6090" s="98">
        <f>L6078*'Emission factors'!$H$16</f>
        <v>800268.98804556881</v>
      </c>
      <c r="M6090" s="98">
        <f>M6078*'Emission factors'!$H$16</f>
        <v>874923.30538787693</v>
      </c>
      <c r="N6090" s="98">
        <f>N6078*'Emission factors'!$H$16</f>
        <v>1007914.21833816</v>
      </c>
      <c r="O6090" s="98">
        <f>O6078*'Emission factors'!$H$16</f>
        <v>1098741.0739565401</v>
      </c>
      <c r="P6090" s="98">
        <f>P6078*'Emission factors'!$H$16</f>
        <v>1155651.0765710401</v>
      </c>
      <c r="Q6090" s="98">
        <f>Q6078*'Emission factors'!$H$16</f>
        <v>1136830.34392305</v>
      </c>
      <c r="R6090" s="98">
        <f>R6078*'Emission factors'!$H$16</f>
        <v>1121543.96873631</v>
      </c>
      <c r="S6090" s="98">
        <f>S6078*'Emission factors'!$H$16</f>
        <v>1173974.87118576</v>
      </c>
      <c r="T6090" s="98">
        <f>T6078*'Emission factors'!$H$16</f>
        <v>1215523.7872480499</v>
      </c>
      <c r="U6090" s="98">
        <f>U6078*'Emission factors'!$H$16</f>
        <v>1394486.2459306801</v>
      </c>
    </row>
    <row r="6091" spans="1:21" x14ac:dyDescent="0.25">
      <c r="A6091" s="92" t="s">
        <v>11</v>
      </c>
      <c r="B6091" s="92" t="s">
        <v>58</v>
      </c>
      <c r="C6091" s="92" t="s">
        <v>59</v>
      </c>
      <c r="D6091" s="92" t="s">
        <v>68</v>
      </c>
      <c r="E6091" s="92" t="s">
        <v>73</v>
      </c>
      <c r="G6091" s="92" t="s">
        <v>97</v>
      </c>
      <c r="H6091" s="92" t="s">
        <v>94</v>
      </c>
      <c r="I6091" s="93" t="s">
        <v>197</v>
      </c>
      <c r="L6091" s="98">
        <f>L6079*'Emission factors'!$H$16</f>
        <v>476487.44455432851</v>
      </c>
      <c r="M6091" s="98">
        <f>M6079*'Emission factors'!$H$16</f>
        <v>476935.7641726507</v>
      </c>
      <c r="N6091" s="98">
        <f>N6079*'Emission factors'!$H$16</f>
        <v>479583.75873240002</v>
      </c>
      <c r="O6091" s="98">
        <f>O6079*'Emission factors'!$H$16</f>
        <v>491733.09933719999</v>
      </c>
      <c r="P6091" s="98">
        <f>P6079*'Emission factors'!$H$16</f>
        <v>511930.66174004995</v>
      </c>
      <c r="Q6091" s="98">
        <f>Q6079*'Emission factors'!$H$16</f>
        <v>505089.28343160008</v>
      </c>
      <c r="R6091" s="98">
        <f>R6079*'Emission factors'!$H$16</f>
        <v>499194.54405449994</v>
      </c>
      <c r="S6091" s="98">
        <f>S6079*'Emission factors'!$H$16</f>
        <v>527698.42589415004</v>
      </c>
      <c r="T6091" s="98">
        <f>T6079*'Emission factors'!$H$16</f>
        <v>514848.53455559997</v>
      </c>
      <c r="U6091" s="98">
        <f>U6079*'Emission factors'!$H$16</f>
        <v>521891.12367630011</v>
      </c>
    </row>
    <row r="6092" spans="1:21" x14ac:dyDescent="0.25">
      <c r="A6092" s="92" t="s">
        <v>11</v>
      </c>
      <c r="B6092" s="92" t="s">
        <v>58</v>
      </c>
      <c r="C6092" s="92" t="s">
        <v>59</v>
      </c>
      <c r="D6092" s="92" t="s">
        <v>68</v>
      </c>
      <c r="E6092" s="92" t="s">
        <v>73</v>
      </c>
      <c r="G6092" s="92" t="s">
        <v>97</v>
      </c>
      <c r="H6092" s="92" t="s">
        <v>94</v>
      </c>
      <c r="I6092" s="93" t="s">
        <v>198</v>
      </c>
      <c r="L6092" s="98">
        <f>L6080*'Emission factors'!$H$16</f>
        <v>92957.288340000028</v>
      </c>
      <c r="M6092" s="98">
        <f>M6080*'Emission factors'!$H$16</f>
        <v>96627.542109000016</v>
      </c>
      <c r="N6092" s="98">
        <f>N6080*'Emission factors'!$H$16</f>
        <v>107073.64899000002</v>
      </c>
      <c r="O6092" s="98">
        <f>O6080*'Emission factors'!$H$16</f>
        <v>99492.952629000007</v>
      </c>
      <c r="P6092" s="98">
        <f>P6080*'Emission factors'!$H$16</f>
        <v>96880.372449000031</v>
      </c>
      <c r="Q6092" s="98">
        <f>Q6080*'Emission factors'!$H$16</f>
        <v>112463.14907099999</v>
      </c>
      <c r="R6092" s="98">
        <f>R6080*'Emission factors'!$H$16</f>
        <v>120482.08468800002</v>
      </c>
      <c r="S6092" s="98">
        <f>S6080*'Emission factors'!$H$16</f>
        <v>101663.07971399998</v>
      </c>
      <c r="T6092" s="98">
        <f>T6080*'Emission factors'!$H$16</f>
        <v>96227.227404000005</v>
      </c>
      <c r="U6092" s="98">
        <f>U6080*'Emission factors'!$H$16</f>
        <v>96614.900592000005</v>
      </c>
    </row>
    <row r="6093" spans="1:21" x14ac:dyDescent="0.25">
      <c r="A6093" s="92" t="s">
        <v>11</v>
      </c>
      <c r="B6093" s="92" t="s">
        <v>58</v>
      </c>
      <c r="C6093" s="92" t="s">
        <v>59</v>
      </c>
      <c r="D6093" s="92" t="s">
        <v>68</v>
      </c>
      <c r="E6093" s="92" t="s">
        <v>73</v>
      </c>
      <c r="G6093" s="92" t="s">
        <v>97</v>
      </c>
      <c r="H6093" s="92" t="s">
        <v>94</v>
      </c>
      <c r="I6093" s="88" t="s">
        <v>232</v>
      </c>
      <c r="L6093" s="98">
        <f>L6081*'Emission factors'!$H$16</f>
        <v>1249321.0084014167</v>
      </c>
      <c r="M6093" s="98">
        <f>M6081*'Emission factors'!$H$16</f>
        <v>1317641.6425864378</v>
      </c>
      <c r="N6093" s="98">
        <f>N6081*'Emission factors'!$H$16</f>
        <v>1438090.5462420001</v>
      </c>
      <c r="O6093" s="98">
        <f>O6081*'Emission factors'!$H$16</f>
        <v>1584909.1246799999</v>
      </c>
      <c r="P6093" s="98">
        <f>P6081*'Emission factors'!$H$16</f>
        <v>1723241.0313720005</v>
      </c>
      <c r="Q6093" s="98">
        <f>Q6081*'Emission factors'!$H$16</f>
        <v>1708399.8904139998</v>
      </c>
      <c r="R6093" s="98">
        <f>R6081*'Emission factors'!$H$16</f>
        <v>1728803.2988520002</v>
      </c>
      <c r="S6093" s="98">
        <f>S6081*'Emission factors'!$H$16</f>
        <v>1806257.8735110001</v>
      </c>
      <c r="T6093" s="98">
        <f>T6081*'Emission factors'!$H$16</f>
        <v>1866330.3622950001</v>
      </c>
      <c r="U6093" s="98">
        <f>U6081*'Emission factors'!$H$16</f>
        <v>2016477.8735430001</v>
      </c>
    </row>
    <row r="6094" spans="1:21" x14ac:dyDescent="0.25">
      <c r="A6094" s="92" t="s">
        <v>11</v>
      </c>
      <c r="B6094" s="92" t="s">
        <v>58</v>
      </c>
      <c r="C6094" s="92" t="s">
        <v>59</v>
      </c>
      <c r="D6094" s="92" t="s">
        <v>68</v>
      </c>
      <c r="E6094" s="92" t="s">
        <v>73</v>
      </c>
      <c r="G6094" s="92" t="s">
        <v>97</v>
      </c>
      <c r="H6094" s="92" t="s">
        <v>94</v>
      </c>
      <c r="I6094" s="93" t="s">
        <v>199</v>
      </c>
      <c r="L6094" s="98">
        <f>L6082*'Emission factors'!$H$16</f>
        <v>269546.63931300002</v>
      </c>
      <c r="M6094" s="98">
        <f>M6082*'Emission factors'!$H$16</f>
        <v>220826.23279500002</v>
      </c>
      <c r="N6094" s="98">
        <f>N6082*'Emission factors'!$H$16</f>
        <v>195968.79653400002</v>
      </c>
      <c r="O6094" s="98">
        <f>O6082*'Emission factors'!$H$16</f>
        <v>200224.77392399998</v>
      </c>
      <c r="P6094" s="98">
        <f>P6082*'Emission factors'!$H$16</f>
        <v>227269.19262600003</v>
      </c>
      <c r="Q6094" s="98">
        <f>Q6082*'Emission factors'!$H$16</f>
        <v>255131.09609400004</v>
      </c>
      <c r="R6094" s="98">
        <f>R6082*'Emission factors'!$H$16</f>
        <v>269938.52634000004</v>
      </c>
      <c r="S6094" s="98">
        <f>S6082*'Emission factors'!$H$16</f>
        <v>271573.49587199994</v>
      </c>
      <c r="T6094" s="98">
        <f>T6082*'Emission factors'!$H$16</f>
        <v>253896.44126700002</v>
      </c>
      <c r="U6094" s="98">
        <f>U6082*'Emission factors'!$H$16</f>
        <v>251111.09368799999</v>
      </c>
    </row>
    <row r="6095" spans="1:21" x14ac:dyDescent="0.25">
      <c r="A6095" s="92" t="s">
        <v>11</v>
      </c>
      <c r="B6095" s="92" t="s">
        <v>58</v>
      </c>
      <c r="C6095" s="92" t="s">
        <v>59</v>
      </c>
      <c r="D6095" s="92" t="s">
        <v>68</v>
      </c>
      <c r="E6095" s="92" t="s">
        <v>73</v>
      </c>
      <c r="G6095" s="92" t="s">
        <v>97</v>
      </c>
      <c r="H6095" s="92" t="s">
        <v>94</v>
      </c>
      <c r="I6095" s="93" t="s">
        <v>200</v>
      </c>
      <c r="L6095" s="98">
        <f>L6083*'Emission factors'!$H$16</f>
        <v>223494.51992657999</v>
      </c>
      <c r="M6095" s="98">
        <f>M6083*'Emission factors'!$H$16</f>
        <v>234732.15432533997</v>
      </c>
      <c r="N6095" s="98">
        <f>N6083*'Emission factors'!$H$16</f>
        <v>203864.43522186001</v>
      </c>
      <c r="O6095" s="98">
        <f>O6083*'Emission factors'!$H$16</f>
        <v>220307.93059800001</v>
      </c>
      <c r="P6095" s="98">
        <f>P6083*'Emission factors'!$H$16</f>
        <v>248681.47839738007</v>
      </c>
      <c r="Q6095" s="98">
        <f>Q6083*'Emission factors'!$H$16</f>
        <v>260081.68270475999</v>
      </c>
      <c r="R6095" s="98">
        <f>R6083*'Emission factors'!$H$16</f>
        <v>285679.49047806003</v>
      </c>
      <c r="S6095" s="98">
        <f>S6083*'Emission factors'!$H$16</f>
        <v>320609.35037753993</v>
      </c>
      <c r="T6095" s="98">
        <f>T6083*'Emission factors'!$H$16</f>
        <v>338573.70452555997</v>
      </c>
      <c r="U6095" s="98">
        <f>U6083*'Emission factors'!$H$16</f>
        <v>371689.16962842003</v>
      </c>
    </row>
    <row r="6096" spans="1:21" x14ac:dyDescent="0.25">
      <c r="A6096" s="92" t="s">
        <v>11</v>
      </c>
      <c r="B6096" s="92" t="s">
        <v>58</v>
      </c>
      <c r="C6096" s="92" t="s">
        <v>59</v>
      </c>
      <c r="D6096" s="92" t="s">
        <v>68</v>
      </c>
      <c r="E6096" s="92" t="s">
        <v>73</v>
      </c>
      <c r="G6096" s="92" t="s">
        <v>97</v>
      </c>
      <c r="H6096" s="92" t="s">
        <v>93</v>
      </c>
      <c r="I6096" s="97" t="s">
        <v>190</v>
      </c>
      <c r="J6096" s="92" t="s">
        <v>59</v>
      </c>
      <c r="L6096" s="98">
        <f>L6072*'Emission factors'!$I$16</f>
        <v>92915.149950000021</v>
      </c>
      <c r="M6096" s="98">
        <f>M6072*'Emission factors'!$I$16</f>
        <v>101252.53139999999</v>
      </c>
      <c r="N6096" s="98">
        <f>N6072*'Emission factors'!$I$16</f>
        <v>110069.48786000001</v>
      </c>
      <c r="O6096" s="98">
        <f>O6072*'Emission factors'!$I$16</f>
        <v>125736.94258</v>
      </c>
      <c r="P6096" s="98">
        <f>P6072*'Emission factors'!$I$16</f>
        <v>148322.11632499998</v>
      </c>
      <c r="Q6096" s="98">
        <f>Q6072*'Emission factors'!$I$16</f>
        <v>158094.20962500002</v>
      </c>
      <c r="R6096" s="98">
        <f>R6072*'Emission factors'!$I$16</f>
        <v>164965.77707999997</v>
      </c>
      <c r="S6096" s="98">
        <f>S6072*'Emission factors'!$I$16</f>
        <v>166900.12984000001</v>
      </c>
      <c r="T6096" s="98">
        <f>T6072*'Emission factors'!$I$16</f>
        <v>161887.66802000001</v>
      </c>
      <c r="U6096" s="98">
        <f>U6072*'Emission factors'!$I$16</f>
        <v>167470.00140000001</v>
      </c>
    </row>
    <row r="6097" spans="1:21" x14ac:dyDescent="0.25">
      <c r="A6097" s="92" t="s">
        <v>11</v>
      </c>
      <c r="B6097" s="92" t="s">
        <v>58</v>
      </c>
      <c r="C6097" s="92" t="s">
        <v>59</v>
      </c>
      <c r="D6097" s="92" t="s">
        <v>68</v>
      </c>
      <c r="E6097" s="92" t="s">
        <v>73</v>
      </c>
      <c r="G6097" s="92" t="s">
        <v>97</v>
      </c>
      <c r="H6097" s="92" t="s">
        <v>93</v>
      </c>
      <c r="I6097" s="97" t="s">
        <v>191</v>
      </c>
      <c r="L6097" s="98">
        <f>L6073*'Emission factors'!$I$16</f>
        <v>0</v>
      </c>
      <c r="M6097" s="98">
        <f>M6073*'Emission factors'!$I$16</f>
        <v>0</v>
      </c>
      <c r="N6097" s="98">
        <f>N6073*'Emission factors'!$I$16</f>
        <v>237.78091500000002</v>
      </c>
      <c r="O6097" s="98">
        <f>O6073*'Emission factors'!$I$16</f>
        <v>491.61455000000001</v>
      </c>
      <c r="P6097" s="98">
        <f>P6073*'Emission factors'!$I$16</f>
        <v>327.07416999999998</v>
      </c>
      <c r="Q6097" s="98">
        <f>Q6073*'Emission factors'!$I$16</f>
        <v>963.16320000000007</v>
      </c>
      <c r="R6097" s="98">
        <f>R6073*'Emission factors'!$I$16</f>
        <v>968.17967500000009</v>
      </c>
      <c r="S6097" s="98">
        <f>S6073*'Emission factors'!$I$16</f>
        <v>442.45309499999996</v>
      </c>
      <c r="T6097" s="98">
        <f>T6073*'Emission factors'!$I$16</f>
        <v>73.240534999999994</v>
      </c>
      <c r="U6097" s="98">
        <f>U6073*'Emission factors'!$I$16</f>
        <v>0</v>
      </c>
    </row>
    <row r="6098" spans="1:21" x14ac:dyDescent="0.25">
      <c r="A6098" s="92" t="s">
        <v>11</v>
      </c>
      <c r="B6098" s="92" t="s">
        <v>58</v>
      </c>
      <c r="C6098" s="92" t="s">
        <v>59</v>
      </c>
      <c r="D6098" s="92" t="s">
        <v>68</v>
      </c>
      <c r="E6098" s="92" t="s">
        <v>73</v>
      </c>
      <c r="G6098" s="92" t="s">
        <v>97</v>
      </c>
      <c r="H6098" s="92" t="s">
        <v>93</v>
      </c>
      <c r="I6098" s="93" t="s">
        <v>192</v>
      </c>
      <c r="L6098" s="98">
        <f>L6074*'Emission factors'!$I$16</f>
        <v>3601.877259368177</v>
      </c>
      <c r="M6098" s="98">
        <f>M6074*'Emission factors'!$I$16</f>
        <v>3734.8374734219997</v>
      </c>
      <c r="N6098" s="98">
        <f>N6074*'Emission factors'!$I$16</f>
        <v>3973.0482000000002</v>
      </c>
      <c r="O6098" s="98">
        <f>O6074*'Emission factors'!$I$16</f>
        <v>3914.85709</v>
      </c>
      <c r="P6098" s="98">
        <f>P6074*'Emission factors'!$I$16</f>
        <v>4369.349725</v>
      </c>
      <c r="Q6098" s="98">
        <f>Q6074*'Emission factors'!$I$16</f>
        <v>4441.5869650000004</v>
      </c>
      <c r="R6098" s="98">
        <f>R6074*'Emission factors'!$I$16</f>
        <v>2902.5324350000001</v>
      </c>
      <c r="S6098" s="98">
        <f>S6074*'Emission factors'!$I$16</f>
        <v>2411.9211799999998</v>
      </c>
      <c r="T6098" s="98">
        <f>T6074*'Emission factors'!$I$16</f>
        <v>2593.5175750000003</v>
      </c>
      <c r="U6098" s="98">
        <f>U6074*'Emission factors'!$I$16</f>
        <v>2998.8487550000009</v>
      </c>
    </row>
    <row r="6099" spans="1:21" x14ac:dyDescent="0.25">
      <c r="A6099" s="92" t="s">
        <v>11</v>
      </c>
      <c r="B6099" s="92" t="s">
        <v>58</v>
      </c>
      <c r="C6099" s="92" t="s">
        <v>59</v>
      </c>
      <c r="D6099" s="92" t="s">
        <v>68</v>
      </c>
      <c r="E6099" s="92" t="s">
        <v>73</v>
      </c>
      <c r="G6099" s="92" t="s">
        <v>97</v>
      </c>
      <c r="H6099" s="92" t="s">
        <v>93</v>
      </c>
      <c r="I6099" s="93" t="s">
        <v>193</v>
      </c>
      <c r="L6099" s="98">
        <f>L6075*'Emission factors'!$I$16</f>
        <v>261225.17683503561</v>
      </c>
      <c r="M6099" s="98">
        <f>M6075*'Emission factors'!$I$16</f>
        <v>280545.60801297205</v>
      </c>
      <c r="N6099" s="98">
        <f>N6075*'Emission factors'!$I$16</f>
        <v>301035.6147332</v>
      </c>
      <c r="O6099" s="98">
        <f>O6075*'Emission factors'!$I$16</f>
        <v>337148.59621530003</v>
      </c>
      <c r="P6099" s="98">
        <f>P6075*'Emission factors'!$I$16</f>
        <v>369539.32314854994</v>
      </c>
      <c r="Q6099" s="98">
        <f>Q6075*'Emission factors'!$I$16</f>
        <v>391010.79931174993</v>
      </c>
      <c r="R6099" s="98">
        <f>R6075*'Emission factors'!$I$16</f>
        <v>399716.95187195</v>
      </c>
      <c r="S6099" s="98">
        <f>S6075*'Emission factors'!$I$16</f>
        <v>413048.83616145002</v>
      </c>
      <c r="T6099" s="98">
        <f>T6075*'Emission factors'!$I$16</f>
        <v>440571.56572175003</v>
      </c>
      <c r="U6099" s="98">
        <f>U6075*'Emission factors'!$I$16</f>
        <v>467581.8021631001</v>
      </c>
    </row>
    <row r="6100" spans="1:21" x14ac:dyDescent="0.25">
      <c r="A6100" s="92" t="s">
        <v>11</v>
      </c>
      <c r="B6100" s="92" t="s">
        <v>58</v>
      </c>
      <c r="C6100" s="92" t="s">
        <v>59</v>
      </c>
      <c r="D6100" s="92" t="s">
        <v>68</v>
      </c>
      <c r="E6100" s="92" t="s">
        <v>73</v>
      </c>
      <c r="G6100" s="92" t="s">
        <v>97</v>
      </c>
      <c r="H6100" s="92" t="s">
        <v>93</v>
      </c>
      <c r="I6100" s="93" t="s">
        <v>194</v>
      </c>
      <c r="L6100" s="98">
        <f>L6076*'Emission factors'!$I$16</f>
        <v>0</v>
      </c>
      <c r="M6100" s="98">
        <f>M6076*'Emission factors'!$I$16</f>
        <v>0</v>
      </c>
      <c r="N6100" s="98">
        <f>N6076*'Emission factors'!$I$16</f>
        <v>0</v>
      </c>
      <c r="O6100" s="98">
        <f>O6076*'Emission factors'!$I$16</f>
        <v>0</v>
      </c>
      <c r="P6100" s="98">
        <f>P6076*'Emission factors'!$I$16</f>
        <v>0</v>
      </c>
      <c r="Q6100" s="98">
        <f>Q6076*'Emission factors'!$I$16</f>
        <v>0</v>
      </c>
      <c r="R6100" s="98">
        <f>R6076*'Emission factors'!$I$16</f>
        <v>0</v>
      </c>
      <c r="S6100" s="98">
        <f>S6076*'Emission factors'!$I$16</f>
        <v>0</v>
      </c>
      <c r="T6100" s="98">
        <f>T6076*'Emission factors'!$I$16</f>
        <v>0</v>
      </c>
      <c r="U6100" s="98">
        <f>U6076*'Emission factors'!$I$16</f>
        <v>0</v>
      </c>
    </row>
    <row r="6101" spans="1:21" x14ac:dyDescent="0.25">
      <c r="A6101" s="92" t="s">
        <v>11</v>
      </c>
      <c r="B6101" s="92" t="s">
        <v>58</v>
      </c>
      <c r="C6101" s="92" t="s">
        <v>59</v>
      </c>
      <c r="D6101" s="92" t="s">
        <v>68</v>
      </c>
      <c r="E6101" s="92" t="s">
        <v>73</v>
      </c>
      <c r="G6101" s="92" t="s">
        <v>97</v>
      </c>
      <c r="H6101" s="92" t="s">
        <v>93</v>
      </c>
      <c r="I6101" s="93" t="s">
        <v>195</v>
      </c>
      <c r="L6101" s="98">
        <f>L6077*'Emission factors'!$I$16</f>
        <v>285345.90693010006</v>
      </c>
      <c r="M6101" s="98">
        <f>M6077*'Emission factors'!$I$16</f>
        <v>308106.81782729999</v>
      </c>
      <c r="N6101" s="98">
        <f>N6077*'Emission factors'!$I$16</f>
        <v>322818.45346670004</v>
      </c>
      <c r="O6101" s="98">
        <f>O6077*'Emission factors'!$I$16</f>
        <v>338747.50732500001</v>
      </c>
      <c r="P6101" s="98">
        <f>P6077*'Emission factors'!$I$16</f>
        <v>373285.51631610002</v>
      </c>
      <c r="Q6101" s="98">
        <f>Q6077*'Emission factors'!$I$16</f>
        <v>390869.84639720002</v>
      </c>
      <c r="R6101" s="98">
        <f>R6077*'Emission factors'!$I$16</f>
        <v>401967.59338069998</v>
      </c>
      <c r="S6101" s="98">
        <f>S6077*'Emission factors'!$I$16</f>
        <v>419269.09460130008</v>
      </c>
      <c r="T6101" s="98">
        <f>T6077*'Emission factors'!$I$16</f>
        <v>433848.79694819998</v>
      </c>
      <c r="U6101" s="98">
        <f>U6077*'Emission factors'!$I$16</f>
        <v>469567.36309990002</v>
      </c>
    </row>
    <row r="6102" spans="1:21" x14ac:dyDescent="0.25">
      <c r="A6102" s="92" t="s">
        <v>11</v>
      </c>
      <c r="B6102" s="92" t="s">
        <v>58</v>
      </c>
      <c r="C6102" s="92" t="s">
        <v>59</v>
      </c>
      <c r="D6102" s="92" t="s">
        <v>68</v>
      </c>
      <c r="E6102" s="92" t="s">
        <v>73</v>
      </c>
      <c r="G6102" s="92" t="s">
        <v>97</v>
      </c>
      <c r="H6102" s="92" t="s">
        <v>93</v>
      </c>
      <c r="I6102" s="93" t="s">
        <v>196</v>
      </c>
      <c r="L6102" s="98">
        <f>L6078*'Emission factors'!$I$16</f>
        <v>190540.23524894495</v>
      </c>
      <c r="M6102" s="98">
        <f>M6078*'Emission factors'!$I$16</f>
        <v>208315.07271139926</v>
      </c>
      <c r="N6102" s="98">
        <f>N6078*'Emission factors'!$I$16</f>
        <v>239979.57579480001</v>
      </c>
      <c r="O6102" s="98">
        <f>O6078*'Emission factors'!$I$16</f>
        <v>261605.0176087</v>
      </c>
      <c r="P6102" s="98">
        <f>P6078*'Emission factors'!$I$16</f>
        <v>275155.0182312</v>
      </c>
      <c r="Q6102" s="98">
        <f>Q6078*'Emission factors'!$I$16</f>
        <v>270673.89141024998</v>
      </c>
      <c r="R6102" s="98">
        <f>R6078*'Emission factors'!$I$16</f>
        <v>267034.27827055001</v>
      </c>
      <c r="S6102" s="98">
        <f>S6078*'Emission factors'!$I$16</f>
        <v>279517.82647279999</v>
      </c>
      <c r="T6102" s="98">
        <f>T6078*'Emission factors'!$I$16</f>
        <v>289410.42553524999</v>
      </c>
      <c r="U6102" s="98">
        <f>U6078*'Emission factors'!$I$16</f>
        <v>332020.53474540001</v>
      </c>
    </row>
    <row r="6103" spans="1:21" x14ac:dyDescent="0.25">
      <c r="A6103" s="92" t="s">
        <v>11</v>
      </c>
      <c r="B6103" s="92" t="s">
        <v>58</v>
      </c>
      <c r="C6103" s="92" t="s">
        <v>59</v>
      </c>
      <c r="D6103" s="92" t="s">
        <v>68</v>
      </c>
      <c r="E6103" s="92" t="s">
        <v>73</v>
      </c>
      <c r="G6103" s="92" t="s">
        <v>97</v>
      </c>
      <c r="H6103" s="92" t="s">
        <v>93</v>
      </c>
      <c r="I6103" s="93" t="s">
        <v>197</v>
      </c>
      <c r="L6103" s="98">
        <f>L6079*'Emission factors'!$I$16</f>
        <v>113449.39156055442</v>
      </c>
      <c r="M6103" s="98">
        <f>M6079*'Emission factors'!$I$16</f>
        <v>113556.1343268216</v>
      </c>
      <c r="N6103" s="98">
        <f>N6079*'Emission factors'!$I$16</f>
        <v>114186.609222</v>
      </c>
      <c r="O6103" s="98">
        <f>O6079*'Emission factors'!$I$16</f>
        <v>117079.309366</v>
      </c>
      <c r="P6103" s="98">
        <f>P6079*'Emission factors'!$I$16</f>
        <v>121888.25279524999</v>
      </c>
      <c r="Q6103" s="98">
        <f>Q6079*'Emission factors'!$I$16</f>
        <v>120259.35319800003</v>
      </c>
      <c r="R6103" s="98">
        <f>R6079*'Emission factors'!$I$16</f>
        <v>118855.8438225</v>
      </c>
      <c r="S6103" s="98">
        <f>S6079*'Emission factors'!$I$16</f>
        <v>125642.48235574999</v>
      </c>
      <c r="T6103" s="98">
        <f>T6079*'Emission factors'!$I$16</f>
        <v>122582.98441799999</v>
      </c>
      <c r="U6103" s="98">
        <f>U6079*'Emission factors'!$I$16</f>
        <v>124259.79135150003</v>
      </c>
    </row>
    <row r="6104" spans="1:21" x14ac:dyDescent="0.25">
      <c r="A6104" s="92" t="s">
        <v>11</v>
      </c>
      <c r="B6104" s="92" t="s">
        <v>58</v>
      </c>
      <c r="C6104" s="92" t="s">
        <v>59</v>
      </c>
      <c r="D6104" s="92" t="s">
        <v>68</v>
      </c>
      <c r="E6104" s="92" t="s">
        <v>73</v>
      </c>
      <c r="G6104" s="92" t="s">
        <v>97</v>
      </c>
      <c r="H6104" s="92" t="s">
        <v>93</v>
      </c>
      <c r="I6104" s="93" t="s">
        <v>198</v>
      </c>
      <c r="L6104" s="98">
        <f>L6080*'Emission factors'!$I$16</f>
        <v>22132.687700000006</v>
      </c>
      <c r="M6104" s="98">
        <f>M6080*'Emission factors'!$I$16</f>
        <v>23006.557645000001</v>
      </c>
      <c r="N6104" s="98">
        <f>N6080*'Emission factors'!$I$16</f>
        <v>25493.725950000004</v>
      </c>
      <c r="O6104" s="98">
        <f>O6080*'Emission factors'!$I$16</f>
        <v>23688.798245000002</v>
      </c>
      <c r="P6104" s="98">
        <f>P6080*'Emission factors'!$I$16</f>
        <v>23066.755345000005</v>
      </c>
      <c r="Q6104" s="98">
        <f>Q6080*'Emission factors'!$I$16</f>
        <v>26776.940255000001</v>
      </c>
      <c r="R6104" s="98">
        <f>R6080*'Emission factors'!$I$16</f>
        <v>28686.210640000005</v>
      </c>
      <c r="S6104" s="98">
        <f>S6080*'Emission factors'!$I$16</f>
        <v>24205.495169999995</v>
      </c>
      <c r="T6104" s="98">
        <f>T6080*'Emission factors'!$I$16</f>
        <v>22911.244620000001</v>
      </c>
      <c r="U6104" s="98">
        <f>U6080*'Emission factors'!$I$16</f>
        <v>23003.547760000001</v>
      </c>
    </row>
    <row r="6105" spans="1:21" x14ac:dyDescent="0.25">
      <c r="A6105" s="92" t="s">
        <v>11</v>
      </c>
      <c r="B6105" s="92" t="s">
        <v>58</v>
      </c>
      <c r="C6105" s="92" t="s">
        <v>59</v>
      </c>
      <c r="D6105" s="92" t="s">
        <v>68</v>
      </c>
      <c r="E6105" s="92" t="s">
        <v>73</v>
      </c>
      <c r="G6105" s="92" t="s">
        <v>97</v>
      </c>
      <c r="H6105" s="92" t="s">
        <v>93</v>
      </c>
      <c r="I6105" s="88" t="s">
        <v>232</v>
      </c>
      <c r="L6105" s="98">
        <f>L6081*'Emission factors'!$I$16</f>
        <v>297457.3829527183</v>
      </c>
      <c r="M6105" s="98">
        <f>M6081*'Emission factors'!$I$16</f>
        <v>313724.2006158185</v>
      </c>
      <c r="N6105" s="98">
        <f>N6081*'Emission factors'!$I$16</f>
        <v>342402.51101000002</v>
      </c>
      <c r="O6105" s="98">
        <f>O6081*'Emission factors'!$I$16</f>
        <v>377359.31539999996</v>
      </c>
      <c r="P6105" s="98">
        <f>P6081*'Emission factors'!$I$16</f>
        <v>410295.48366000009</v>
      </c>
      <c r="Q6105" s="98">
        <f>Q6081*'Emission factors'!$I$16</f>
        <v>406761.87866999995</v>
      </c>
      <c r="R6105" s="98">
        <f>R6081*'Emission factors'!$I$16</f>
        <v>411619.83306000003</v>
      </c>
      <c r="S6105" s="98">
        <f>S6081*'Emission factors'!$I$16</f>
        <v>430061.39845500002</v>
      </c>
      <c r="T6105" s="98">
        <f>T6081*'Emission factors'!$I$16</f>
        <v>444364.37197500002</v>
      </c>
      <c r="U6105" s="98">
        <f>U6081*'Emission factors'!$I$16</f>
        <v>480113.779415</v>
      </c>
    </row>
    <row r="6106" spans="1:21" x14ac:dyDescent="0.25">
      <c r="A6106" s="92" t="s">
        <v>11</v>
      </c>
      <c r="B6106" s="92" t="s">
        <v>58</v>
      </c>
      <c r="C6106" s="92" t="s">
        <v>59</v>
      </c>
      <c r="D6106" s="92" t="s">
        <v>68</v>
      </c>
      <c r="E6106" s="92" t="s">
        <v>73</v>
      </c>
      <c r="G6106" s="92" t="s">
        <v>97</v>
      </c>
      <c r="H6106" s="92" t="s">
        <v>93</v>
      </c>
      <c r="I6106" s="93" t="s">
        <v>199</v>
      </c>
      <c r="L6106" s="98">
        <f>L6082*'Emission factors'!$I$16</f>
        <v>64177.771265000003</v>
      </c>
      <c r="M6106" s="98">
        <f>M6082*'Emission factors'!$I$16</f>
        <v>52577.674475000007</v>
      </c>
      <c r="N6106" s="98">
        <f>N6082*'Emission factors'!$I$16</f>
        <v>46659.237270000005</v>
      </c>
      <c r="O6106" s="98">
        <f>O6082*'Emission factors'!$I$16</f>
        <v>47672.565219999997</v>
      </c>
      <c r="P6106" s="98">
        <f>P6082*'Emission factors'!$I$16</f>
        <v>54111.712530000004</v>
      </c>
      <c r="Q6106" s="98">
        <f>Q6082*'Emission factors'!$I$16</f>
        <v>60745.499070000005</v>
      </c>
      <c r="R6106" s="98">
        <f>R6082*'Emission factors'!$I$16</f>
        <v>64271.077700000009</v>
      </c>
      <c r="S6106" s="98">
        <f>S6082*'Emission factors'!$I$16</f>
        <v>64660.356159999996</v>
      </c>
      <c r="T6106" s="98">
        <f>T6082*'Emission factors'!$I$16</f>
        <v>60451.533635000007</v>
      </c>
      <c r="U6106" s="98">
        <f>U6082*'Emission factors'!$I$16</f>
        <v>59788.355640000002</v>
      </c>
    </row>
    <row r="6107" spans="1:21" x14ac:dyDescent="0.25">
      <c r="A6107" s="92" t="s">
        <v>11</v>
      </c>
      <c r="B6107" s="92" t="s">
        <v>58</v>
      </c>
      <c r="C6107" s="92" t="s">
        <v>59</v>
      </c>
      <c r="D6107" s="92" t="s">
        <v>68</v>
      </c>
      <c r="E6107" s="92" t="s">
        <v>73</v>
      </c>
      <c r="G6107" s="92" t="s">
        <v>97</v>
      </c>
      <c r="H6107" s="92" t="s">
        <v>93</v>
      </c>
      <c r="I6107" s="93" t="s">
        <v>200</v>
      </c>
      <c r="L6107" s="98">
        <f>L6083*'Emission factors'!$I$16</f>
        <v>53212.980934899999</v>
      </c>
      <c r="M6107" s="98">
        <f>M6083*'Emission factors'!$I$16</f>
        <v>55888.608172699998</v>
      </c>
      <c r="N6107" s="98">
        <f>N6083*'Emission factors'!$I$16</f>
        <v>48539.151243300003</v>
      </c>
      <c r="O6107" s="98">
        <f>O6083*'Emission factors'!$I$16</f>
        <v>52454.269190000006</v>
      </c>
      <c r="P6107" s="98">
        <f>P6083*'Emission factors'!$I$16</f>
        <v>59209.875808900018</v>
      </c>
      <c r="Q6107" s="98">
        <f>Q6083*'Emission factors'!$I$16</f>
        <v>61924.210167800004</v>
      </c>
      <c r="R6107" s="98">
        <f>R6083*'Emission factors'!$I$16</f>
        <v>68018.926304299996</v>
      </c>
      <c r="S6107" s="98">
        <f>S6083*'Emission factors'!$I$16</f>
        <v>76335.559613699996</v>
      </c>
      <c r="T6107" s="98">
        <f>T6083*'Emission factors'!$I$16</f>
        <v>80612.786791799997</v>
      </c>
      <c r="U6107" s="98">
        <f>U6083*'Emission factors'!$I$16</f>
        <v>88497.421340100002</v>
      </c>
    </row>
    <row r="6108" spans="1:21" x14ac:dyDescent="0.25">
      <c r="A6108" s="92" t="s">
        <v>11</v>
      </c>
      <c r="B6108" s="92" t="s">
        <v>58</v>
      </c>
      <c r="C6108" s="92" t="s">
        <v>59</v>
      </c>
      <c r="D6108" s="92" t="s">
        <v>69</v>
      </c>
      <c r="E6108" s="92" t="s">
        <v>72</v>
      </c>
      <c r="G6108" s="92" t="s">
        <v>97</v>
      </c>
      <c r="H6108" s="92" t="s">
        <v>16</v>
      </c>
      <c r="I6108" s="97" t="s">
        <v>190</v>
      </c>
      <c r="J6108" s="92" t="s">
        <v>59</v>
      </c>
      <c r="L6108" s="107">
        <v>0</v>
      </c>
      <c r="M6108" s="107">
        <v>0</v>
      </c>
      <c r="N6108" s="107">
        <v>0</v>
      </c>
      <c r="O6108" s="107">
        <v>0</v>
      </c>
      <c r="P6108" s="107">
        <v>0</v>
      </c>
      <c r="Q6108" s="107">
        <v>0</v>
      </c>
      <c r="R6108" s="107">
        <v>0</v>
      </c>
      <c r="S6108" s="107">
        <v>0</v>
      </c>
      <c r="T6108" s="107">
        <v>0</v>
      </c>
      <c r="U6108" s="107">
        <v>0</v>
      </c>
    </row>
    <row r="6109" spans="1:21" x14ac:dyDescent="0.25">
      <c r="A6109" s="92" t="s">
        <v>11</v>
      </c>
      <c r="B6109" s="92" t="s">
        <v>58</v>
      </c>
      <c r="C6109" s="92" t="s">
        <v>59</v>
      </c>
      <c r="D6109" s="92" t="s">
        <v>69</v>
      </c>
      <c r="E6109" s="92" t="s">
        <v>72</v>
      </c>
      <c r="G6109" s="92" t="s">
        <v>97</v>
      </c>
      <c r="H6109" s="92" t="s">
        <v>16</v>
      </c>
      <c r="I6109" s="97" t="s">
        <v>191</v>
      </c>
      <c r="L6109" s="107">
        <v>0</v>
      </c>
      <c r="M6109" s="107">
        <v>0</v>
      </c>
      <c r="N6109" s="107">
        <v>0</v>
      </c>
      <c r="O6109" s="107">
        <v>0</v>
      </c>
      <c r="P6109" s="107">
        <v>0</v>
      </c>
      <c r="Q6109" s="107">
        <v>0</v>
      </c>
      <c r="R6109" s="107">
        <v>0</v>
      </c>
      <c r="S6109" s="107">
        <v>0</v>
      </c>
      <c r="T6109" s="107">
        <v>0</v>
      </c>
      <c r="U6109" s="107">
        <v>0</v>
      </c>
    </row>
    <row r="6110" spans="1:21" x14ac:dyDescent="0.25">
      <c r="A6110" s="92" t="s">
        <v>11</v>
      </c>
      <c r="B6110" s="92" t="s">
        <v>58</v>
      </c>
      <c r="C6110" s="92" t="s">
        <v>59</v>
      </c>
      <c r="D6110" s="92" t="s">
        <v>69</v>
      </c>
      <c r="E6110" s="92" t="s">
        <v>72</v>
      </c>
      <c r="G6110" s="92" t="s">
        <v>97</v>
      </c>
      <c r="H6110" s="92" t="s">
        <v>16</v>
      </c>
      <c r="I6110" s="93" t="s">
        <v>192</v>
      </c>
      <c r="L6110" s="107">
        <v>0</v>
      </c>
      <c r="M6110" s="107">
        <v>0</v>
      </c>
      <c r="N6110" s="107">
        <v>0</v>
      </c>
      <c r="O6110" s="107">
        <v>0</v>
      </c>
      <c r="P6110" s="107">
        <v>0</v>
      </c>
      <c r="Q6110" s="107">
        <v>0</v>
      </c>
      <c r="R6110" s="107">
        <v>0</v>
      </c>
      <c r="S6110" s="107">
        <v>0</v>
      </c>
      <c r="T6110" s="107">
        <v>0</v>
      </c>
      <c r="U6110" s="107">
        <v>0</v>
      </c>
    </row>
    <row r="6111" spans="1:21" x14ac:dyDescent="0.25">
      <c r="A6111" s="92" t="s">
        <v>11</v>
      </c>
      <c r="B6111" s="92" t="s">
        <v>58</v>
      </c>
      <c r="C6111" s="92" t="s">
        <v>59</v>
      </c>
      <c r="D6111" s="92" t="s">
        <v>69</v>
      </c>
      <c r="E6111" s="92" t="s">
        <v>72</v>
      </c>
      <c r="G6111" s="92" t="s">
        <v>97</v>
      </c>
      <c r="H6111" s="92" t="s">
        <v>16</v>
      </c>
      <c r="I6111" s="93" t="s">
        <v>193</v>
      </c>
      <c r="L6111" s="107">
        <v>0</v>
      </c>
      <c r="M6111" s="107">
        <v>0</v>
      </c>
      <c r="N6111" s="107">
        <v>0</v>
      </c>
      <c r="O6111" s="107">
        <v>0</v>
      </c>
      <c r="P6111" s="107">
        <v>0</v>
      </c>
      <c r="Q6111" s="107">
        <v>0</v>
      </c>
      <c r="R6111" s="107">
        <v>0</v>
      </c>
      <c r="S6111" s="107">
        <v>0</v>
      </c>
      <c r="T6111" s="107">
        <v>0</v>
      </c>
      <c r="U6111" s="107">
        <v>0</v>
      </c>
    </row>
    <row r="6112" spans="1:21" x14ac:dyDescent="0.25">
      <c r="A6112" s="92" t="s">
        <v>11</v>
      </c>
      <c r="B6112" s="92" t="s">
        <v>58</v>
      </c>
      <c r="C6112" s="92" t="s">
        <v>59</v>
      </c>
      <c r="D6112" s="92" t="s">
        <v>69</v>
      </c>
      <c r="E6112" s="92" t="s">
        <v>72</v>
      </c>
      <c r="G6112" s="92" t="s">
        <v>97</v>
      </c>
      <c r="H6112" s="92" t="s">
        <v>16</v>
      </c>
      <c r="I6112" s="93" t="s">
        <v>194</v>
      </c>
      <c r="L6112" s="107">
        <v>0</v>
      </c>
      <c r="M6112" s="107">
        <v>0</v>
      </c>
      <c r="N6112" s="107">
        <v>0</v>
      </c>
      <c r="O6112" s="107">
        <v>0</v>
      </c>
      <c r="P6112" s="107">
        <v>0</v>
      </c>
      <c r="Q6112" s="107">
        <v>0</v>
      </c>
      <c r="R6112" s="107">
        <v>0</v>
      </c>
      <c r="S6112" s="107">
        <v>0</v>
      </c>
      <c r="T6112" s="107">
        <v>0</v>
      </c>
      <c r="U6112" s="107">
        <v>0</v>
      </c>
    </row>
    <row r="6113" spans="1:21" x14ac:dyDescent="0.25">
      <c r="A6113" s="92" t="s">
        <v>11</v>
      </c>
      <c r="B6113" s="92" t="s">
        <v>58</v>
      </c>
      <c r="C6113" s="92" t="s">
        <v>59</v>
      </c>
      <c r="D6113" s="92" t="s">
        <v>69</v>
      </c>
      <c r="E6113" s="92" t="s">
        <v>72</v>
      </c>
      <c r="G6113" s="92" t="s">
        <v>97</v>
      </c>
      <c r="H6113" s="92" t="s">
        <v>16</v>
      </c>
      <c r="I6113" s="93" t="s">
        <v>195</v>
      </c>
      <c r="L6113" s="107">
        <v>0</v>
      </c>
      <c r="M6113" s="107">
        <v>0</v>
      </c>
      <c r="N6113" s="107">
        <v>0</v>
      </c>
      <c r="O6113" s="107">
        <v>0</v>
      </c>
      <c r="P6113" s="107">
        <v>0</v>
      </c>
      <c r="Q6113" s="107">
        <v>0</v>
      </c>
      <c r="R6113" s="107">
        <v>0</v>
      </c>
      <c r="S6113" s="107">
        <v>0</v>
      </c>
      <c r="T6113" s="107">
        <v>0</v>
      </c>
      <c r="U6113" s="107">
        <v>0</v>
      </c>
    </row>
    <row r="6114" spans="1:21" x14ac:dyDescent="0.25">
      <c r="A6114" s="92" t="s">
        <v>11</v>
      </c>
      <c r="B6114" s="92" t="s">
        <v>58</v>
      </c>
      <c r="C6114" s="92" t="s">
        <v>59</v>
      </c>
      <c r="D6114" s="92" t="s">
        <v>69</v>
      </c>
      <c r="E6114" s="92" t="s">
        <v>72</v>
      </c>
      <c r="G6114" s="92" t="s">
        <v>97</v>
      </c>
      <c r="H6114" s="92" t="s">
        <v>16</v>
      </c>
      <c r="I6114" s="93" t="s">
        <v>196</v>
      </c>
      <c r="L6114" s="107">
        <v>0</v>
      </c>
      <c r="M6114" s="107">
        <v>0</v>
      </c>
      <c r="N6114" s="107">
        <v>0</v>
      </c>
      <c r="O6114" s="107">
        <v>0</v>
      </c>
      <c r="P6114" s="107">
        <v>0</v>
      </c>
      <c r="Q6114" s="107">
        <v>0</v>
      </c>
      <c r="R6114" s="107">
        <v>0</v>
      </c>
      <c r="S6114" s="107">
        <v>0</v>
      </c>
      <c r="T6114" s="107">
        <v>0</v>
      </c>
      <c r="U6114" s="107">
        <v>0</v>
      </c>
    </row>
    <row r="6115" spans="1:21" x14ac:dyDescent="0.25">
      <c r="A6115" s="92" t="s">
        <v>11</v>
      </c>
      <c r="B6115" s="92" t="s">
        <v>58</v>
      </c>
      <c r="C6115" s="92" t="s">
        <v>59</v>
      </c>
      <c r="D6115" s="92" t="s">
        <v>69</v>
      </c>
      <c r="E6115" s="92" t="s">
        <v>72</v>
      </c>
      <c r="G6115" s="92" t="s">
        <v>97</v>
      </c>
      <c r="H6115" s="92" t="s">
        <v>16</v>
      </c>
      <c r="I6115" s="93" t="s">
        <v>197</v>
      </c>
      <c r="L6115" s="107">
        <v>0</v>
      </c>
      <c r="M6115" s="107">
        <v>0</v>
      </c>
      <c r="N6115" s="107">
        <v>0</v>
      </c>
      <c r="O6115" s="107">
        <v>0</v>
      </c>
      <c r="P6115" s="107">
        <v>0</v>
      </c>
      <c r="Q6115" s="107">
        <v>0</v>
      </c>
      <c r="R6115" s="107">
        <v>0</v>
      </c>
      <c r="S6115" s="107">
        <v>0</v>
      </c>
      <c r="T6115" s="107">
        <v>0</v>
      </c>
      <c r="U6115" s="107">
        <v>0</v>
      </c>
    </row>
    <row r="6116" spans="1:21" x14ac:dyDescent="0.25">
      <c r="A6116" s="92" t="s">
        <v>11</v>
      </c>
      <c r="B6116" s="92" t="s">
        <v>58</v>
      </c>
      <c r="C6116" s="92" t="s">
        <v>59</v>
      </c>
      <c r="D6116" s="92" t="s">
        <v>69</v>
      </c>
      <c r="E6116" s="92" t="s">
        <v>72</v>
      </c>
      <c r="G6116" s="92" t="s">
        <v>97</v>
      </c>
      <c r="H6116" s="92" t="s">
        <v>16</v>
      </c>
      <c r="I6116" s="93" t="s">
        <v>198</v>
      </c>
      <c r="L6116" s="107">
        <v>0</v>
      </c>
      <c r="M6116" s="107">
        <v>0</v>
      </c>
      <c r="N6116" s="107">
        <v>0</v>
      </c>
      <c r="O6116" s="107">
        <v>0</v>
      </c>
      <c r="P6116" s="107">
        <v>0</v>
      </c>
      <c r="Q6116" s="107">
        <v>0</v>
      </c>
      <c r="R6116" s="107">
        <v>0</v>
      </c>
      <c r="S6116" s="107">
        <v>0</v>
      </c>
      <c r="T6116" s="107">
        <v>0</v>
      </c>
      <c r="U6116" s="107">
        <v>0</v>
      </c>
    </row>
    <row r="6117" spans="1:21" x14ac:dyDescent="0.25">
      <c r="A6117" s="92" t="s">
        <v>11</v>
      </c>
      <c r="B6117" s="92" t="s">
        <v>58</v>
      </c>
      <c r="C6117" s="92" t="s">
        <v>59</v>
      </c>
      <c r="D6117" s="92" t="s">
        <v>69</v>
      </c>
      <c r="E6117" s="92" t="s">
        <v>72</v>
      </c>
      <c r="G6117" s="92" t="s">
        <v>97</v>
      </c>
      <c r="H6117" s="92" t="s">
        <v>16</v>
      </c>
      <c r="I6117" s="88" t="s">
        <v>232</v>
      </c>
      <c r="L6117" s="107">
        <v>0</v>
      </c>
      <c r="M6117" s="107">
        <v>0</v>
      </c>
      <c r="N6117" s="107">
        <v>0</v>
      </c>
      <c r="O6117" s="107">
        <v>0</v>
      </c>
      <c r="P6117" s="107">
        <v>0</v>
      </c>
      <c r="Q6117" s="107">
        <v>0</v>
      </c>
      <c r="R6117" s="107">
        <v>0</v>
      </c>
      <c r="S6117" s="107">
        <v>0</v>
      </c>
      <c r="T6117" s="107">
        <v>0</v>
      </c>
      <c r="U6117" s="107">
        <v>0</v>
      </c>
    </row>
    <row r="6118" spans="1:21" x14ac:dyDescent="0.25">
      <c r="A6118" s="92" t="s">
        <v>11</v>
      </c>
      <c r="B6118" s="92" t="s">
        <v>58</v>
      </c>
      <c r="C6118" s="92" t="s">
        <v>59</v>
      </c>
      <c r="D6118" s="92" t="s">
        <v>69</v>
      </c>
      <c r="E6118" s="92" t="s">
        <v>72</v>
      </c>
      <c r="G6118" s="92" t="s">
        <v>97</v>
      </c>
      <c r="H6118" s="92" t="s">
        <v>16</v>
      </c>
      <c r="I6118" s="93" t="s">
        <v>199</v>
      </c>
      <c r="L6118" s="107">
        <v>0</v>
      </c>
      <c r="M6118" s="107">
        <v>0</v>
      </c>
      <c r="N6118" s="107">
        <v>0</v>
      </c>
      <c r="O6118" s="107">
        <v>0</v>
      </c>
      <c r="P6118" s="107">
        <v>0</v>
      </c>
      <c r="Q6118" s="107">
        <v>0</v>
      </c>
      <c r="R6118" s="107">
        <v>0</v>
      </c>
      <c r="S6118" s="107">
        <v>0</v>
      </c>
      <c r="T6118" s="107">
        <v>0</v>
      </c>
      <c r="U6118" s="107">
        <v>0</v>
      </c>
    </row>
    <row r="6119" spans="1:21" x14ac:dyDescent="0.25">
      <c r="A6119" s="92" t="s">
        <v>11</v>
      </c>
      <c r="B6119" s="92" t="s">
        <v>58</v>
      </c>
      <c r="C6119" s="92" t="s">
        <v>59</v>
      </c>
      <c r="D6119" s="92" t="s">
        <v>69</v>
      </c>
      <c r="E6119" s="92" t="s">
        <v>72</v>
      </c>
      <c r="G6119" s="92" t="s">
        <v>97</v>
      </c>
      <c r="H6119" s="92" t="s">
        <v>16</v>
      </c>
      <c r="I6119" s="93" t="s">
        <v>200</v>
      </c>
      <c r="L6119" s="107">
        <v>0</v>
      </c>
      <c r="M6119" s="107">
        <v>0</v>
      </c>
      <c r="N6119" s="107">
        <v>0</v>
      </c>
      <c r="O6119" s="107">
        <v>0</v>
      </c>
      <c r="P6119" s="107">
        <v>0</v>
      </c>
      <c r="Q6119" s="107">
        <v>0</v>
      </c>
      <c r="R6119" s="107">
        <v>0</v>
      </c>
      <c r="S6119" s="107">
        <v>0</v>
      </c>
      <c r="T6119" s="107">
        <v>0</v>
      </c>
      <c r="U6119" s="107">
        <v>0</v>
      </c>
    </row>
    <row r="6120" spans="1:21" x14ac:dyDescent="0.25">
      <c r="A6120" s="92" t="s">
        <v>11</v>
      </c>
      <c r="B6120" s="92" t="s">
        <v>58</v>
      </c>
      <c r="C6120" s="92" t="s">
        <v>59</v>
      </c>
      <c r="D6120" s="92" t="s">
        <v>69</v>
      </c>
      <c r="E6120" s="92" t="s">
        <v>72</v>
      </c>
      <c r="G6120" s="92" t="s">
        <v>97</v>
      </c>
      <c r="H6120" s="92" t="s">
        <v>31</v>
      </c>
      <c r="I6120" s="97" t="s">
        <v>190</v>
      </c>
      <c r="J6120" s="92" t="s">
        <v>59</v>
      </c>
      <c r="L6120" s="98">
        <f>('Activity data'!H1234*'Emission factors'!$E$52*0.33)+('Activity data'!H1234*'Emission factors'!$E$53*0.33)+('Activity data'!H1234*'Emission factors'!$E$54*0.33)</f>
        <v>17924.662284375001</v>
      </c>
      <c r="M6120" s="98">
        <f>('Activity data'!I1234*'Emission factors'!$E$52*0.33)+('Activity data'!I1234*'Emission factors'!$E$53*0.33)+('Activity data'!I1234*'Emission factors'!$E$54*0.33)</f>
        <v>16953.846834374999</v>
      </c>
      <c r="N6120" s="98">
        <f>('Activity data'!J1234*'Emission factors'!$E$52*0.33)+('Activity data'!J1234*'Emission factors'!$E$53*0.33)+('Activity data'!J1234*'Emission factors'!$E$54*0.33)</f>
        <v>16901.939071875</v>
      </c>
      <c r="O6120" s="98">
        <f>('Activity data'!K1234*'Emission factors'!$E$52*0.33)+('Activity data'!K1234*'Emission factors'!$E$53*0.33)+('Activity data'!K1234*'Emission factors'!$E$54*0.33)</f>
        <v>16963.316493750004</v>
      </c>
      <c r="P6120" s="98">
        <f>('Activity data'!L1234*'Emission factors'!$E$52*0.33)+('Activity data'!L1234*'Emission factors'!$E$53*0.33)+('Activity data'!L1234*'Emission factors'!$E$54*0.33)</f>
        <v>16832.845631250002</v>
      </c>
      <c r="Q6120" s="98">
        <f>('Activity data'!M1234*'Emission factors'!$E$52*0.33)+('Activity data'!M1234*'Emission factors'!$E$53*0.33)+('Activity data'!M1234*'Emission factors'!$E$54*0.33)</f>
        <v>16432.664840625002</v>
      </c>
      <c r="R6120" s="98">
        <f>('Activity data'!N1234*'Emission factors'!$E$52*0.33)+('Activity data'!N1234*'Emission factors'!$E$53*0.33)+('Activity data'!N1234*'Emission factors'!$E$54*0.33)</f>
        <v>15271.404018750003</v>
      </c>
      <c r="S6120" s="98">
        <f>('Activity data'!O1234*'Emission factors'!$E$52*0.33)+('Activity data'!O1234*'Emission factors'!$E$53*0.33)+('Activity data'!O1234*'Emission factors'!$E$54*0.33)</f>
        <v>15933.227990625001</v>
      </c>
      <c r="T6120" s="98">
        <f>('Activity data'!P1234*'Emission factors'!$E$52*0.33)+('Activity data'!P1234*'Emission factors'!$E$53*0.33)+('Activity data'!P1234*'Emission factors'!$E$54*0.33)</f>
        <v>15165.834853125001</v>
      </c>
      <c r="U6120" s="98">
        <f>('Activity data'!Q1234*'Emission factors'!$E$52*0.33)+('Activity data'!Q1234*'Emission factors'!$E$53*0.33)+('Activity data'!Q1234*'Emission factors'!$E$54*0.33)</f>
        <v>14434.917440625002</v>
      </c>
    </row>
    <row r="6121" spans="1:21" x14ac:dyDescent="0.25">
      <c r="A6121" s="92" t="s">
        <v>11</v>
      </c>
      <c r="B6121" s="92" t="s">
        <v>58</v>
      </c>
      <c r="C6121" s="92" t="s">
        <v>59</v>
      </c>
      <c r="D6121" s="92" t="s">
        <v>69</v>
      </c>
      <c r="E6121" s="92" t="s">
        <v>72</v>
      </c>
      <c r="G6121" s="92" t="s">
        <v>97</v>
      </c>
      <c r="H6121" s="92" t="s">
        <v>31</v>
      </c>
      <c r="I6121" s="97" t="s">
        <v>191</v>
      </c>
      <c r="L6121" s="98">
        <f>('Activity data'!H1235*'Emission factors'!$E$52*0.33)+('Activity data'!H1235*'Emission factors'!$E$53*0.33)+('Activity data'!H1235*'Emission factors'!$E$54*0.33)</f>
        <v>0</v>
      </c>
      <c r="M6121" s="98">
        <f>('Activity data'!I1235*'Emission factors'!$E$52*0.33)+('Activity data'!I1235*'Emission factors'!$E$53*0.33)+('Activity data'!I1235*'Emission factors'!$E$54*0.33)</f>
        <v>0</v>
      </c>
      <c r="N6121" s="98">
        <f>('Activity data'!J1235*'Emission factors'!$E$52*0.33)+('Activity data'!J1235*'Emission factors'!$E$53*0.33)+('Activity data'!J1235*'Emission factors'!$E$54*0.33)</f>
        <v>0</v>
      </c>
      <c r="O6121" s="98">
        <f>('Activity data'!K1235*'Emission factors'!$E$52*0.33)+('Activity data'!K1235*'Emission factors'!$E$53*0.33)+('Activity data'!K1235*'Emission factors'!$E$54*0.33)</f>
        <v>0</v>
      </c>
      <c r="P6121" s="98">
        <f>('Activity data'!L1235*'Emission factors'!$E$52*0.33)+('Activity data'!L1235*'Emission factors'!$E$53*0.33)+('Activity data'!L1235*'Emission factors'!$E$54*0.33)</f>
        <v>0</v>
      </c>
      <c r="Q6121" s="98">
        <f>('Activity data'!M1235*'Emission factors'!$E$52*0.33)+('Activity data'!M1235*'Emission factors'!$E$53*0.33)+('Activity data'!M1235*'Emission factors'!$E$54*0.33)</f>
        <v>0</v>
      </c>
      <c r="R6121" s="98">
        <f>('Activity data'!N1235*'Emission factors'!$E$52*0.33)+('Activity data'!N1235*'Emission factors'!$E$53*0.33)+('Activity data'!N1235*'Emission factors'!$E$54*0.33)</f>
        <v>0</v>
      </c>
      <c r="S6121" s="98">
        <f>('Activity data'!O1235*'Emission factors'!$E$52*0.33)+('Activity data'!O1235*'Emission factors'!$E$53*0.33)+('Activity data'!O1235*'Emission factors'!$E$54*0.33)</f>
        <v>0</v>
      </c>
      <c r="T6121" s="98">
        <f>('Activity data'!P1235*'Emission factors'!$E$52*0.33)+('Activity data'!P1235*'Emission factors'!$E$53*0.33)+('Activity data'!P1235*'Emission factors'!$E$54*0.33)</f>
        <v>0</v>
      </c>
      <c r="U6121" s="98">
        <f>('Activity data'!Q1235*'Emission factors'!$E$52*0.33)+('Activity data'!Q1235*'Emission factors'!$E$53*0.33)+('Activity data'!Q1235*'Emission factors'!$E$54*0.33)</f>
        <v>0</v>
      </c>
    </row>
    <row r="6122" spans="1:21" x14ac:dyDescent="0.25">
      <c r="A6122" s="92" t="s">
        <v>11</v>
      </c>
      <c r="B6122" s="92" t="s">
        <v>58</v>
      </c>
      <c r="C6122" s="92" t="s">
        <v>59</v>
      </c>
      <c r="D6122" s="92" t="s">
        <v>69</v>
      </c>
      <c r="E6122" s="92" t="s">
        <v>72</v>
      </c>
      <c r="G6122" s="92" t="s">
        <v>97</v>
      </c>
      <c r="H6122" s="92" t="s">
        <v>31</v>
      </c>
      <c r="I6122" s="93" t="s">
        <v>192</v>
      </c>
      <c r="L6122" s="98">
        <f>('Activity data'!H1236*'Emission factors'!$E$52*0.33)+('Activity data'!H1236*'Emission factors'!$E$53*0.33)+('Activity data'!H1236*'Emission factors'!$E$54*0.33)</f>
        <v>1068.872008310017</v>
      </c>
      <c r="M6122" s="98">
        <f>('Activity data'!I1236*'Emission factors'!$E$52*0.33)+('Activity data'!I1236*'Emission factors'!$E$53*0.33)+('Activity data'!I1236*'Emission factors'!$E$54*0.33)</f>
        <v>300.57400312499999</v>
      </c>
      <c r="N6122" s="98">
        <f>('Activity data'!J1236*'Emission factors'!$E$52*0.33)+('Activity data'!J1236*'Emission factors'!$E$53*0.33)+('Activity data'!J1236*'Emission factors'!$E$54*0.33)</f>
        <v>137.83615312500004</v>
      </c>
      <c r="O6122" s="98">
        <f>('Activity data'!K1236*'Emission factors'!$E$52*0.33)+('Activity data'!K1236*'Emission factors'!$E$53*0.33)+('Activity data'!K1236*'Emission factors'!$E$54*0.33)</f>
        <v>80.316740625000023</v>
      </c>
      <c r="P6122" s="98">
        <f>('Activity data'!L1236*'Emission factors'!$E$52*0.33)+('Activity data'!L1236*'Emission factors'!$E$53*0.33)+('Activity data'!L1236*'Emission factors'!$E$54*0.33)</f>
        <v>15.782765625000001</v>
      </c>
      <c r="Q6122" s="98">
        <f>('Activity data'!M1236*'Emission factors'!$E$52*0.33)+('Activity data'!M1236*'Emission factors'!$E$53*0.33)+('Activity data'!M1236*'Emission factors'!$E$54*0.33)</f>
        <v>2.1043687500000003</v>
      </c>
      <c r="R6122" s="98">
        <f>('Activity data'!N1236*'Emission factors'!$E$52*0.33)+('Activity data'!N1236*'Emission factors'!$E$53*0.33)+('Activity data'!N1236*'Emission factors'!$E$54*0.33)</f>
        <v>4.9101937500000012</v>
      </c>
      <c r="S6122" s="98">
        <f>('Activity data'!O1236*'Emission factors'!$E$52*0.33)+('Activity data'!O1236*'Emission factors'!$E$53*0.33)+('Activity data'!O1236*'Emission factors'!$E$54*0.33)</f>
        <v>4.5594656250000014</v>
      </c>
      <c r="T6122" s="98">
        <f>('Activity data'!P1236*'Emission factors'!$E$52*0.33)+('Activity data'!P1236*'Emission factors'!$E$53*0.33)+('Activity data'!P1236*'Emission factors'!$E$54*0.33)</f>
        <v>4.2087375000000007</v>
      </c>
      <c r="U6122" s="98">
        <f>('Activity data'!Q1236*'Emission factors'!$E$52*0.33)+('Activity data'!Q1236*'Emission factors'!$E$53*0.33)+('Activity data'!Q1236*'Emission factors'!$E$54*0.33)</f>
        <v>4.2087375000000007</v>
      </c>
    </row>
    <row r="6123" spans="1:21" x14ac:dyDescent="0.25">
      <c r="A6123" s="92" t="s">
        <v>11</v>
      </c>
      <c r="B6123" s="92" t="s">
        <v>58</v>
      </c>
      <c r="C6123" s="92" t="s">
        <v>59</v>
      </c>
      <c r="D6123" s="92" t="s">
        <v>69</v>
      </c>
      <c r="E6123" s="92" t="s">
        <v>72</v>
      </c>
      <c r="G6123" s="92" t="s">
        <v>97</v>
      </c>
      <c r="H6123" s="92" t="s">
        <v>31</v>
      </c>
      <c r="I6123" s="93" t="s">
        <v>193</v>
      </c>
      <c r="L6123" s="98">
        <f>('Activity data'!H1237*'Emission factors'!$E$52*0.33)+('Activity data'!H1237*'Emission factors'!$E$53*0.33)+('Activity data'!H1237*'Emission factors'!$E$54*0.33)</f>
        <v>20220.264735393892</v>
      </c>
      <c r="M6123" s="98">
        <f>('Activity data'!I1237*'Emission factors'!$E$52*0.33)+('Activity data'!I1237*'Emission factors'!$E$53*0.33)+('Activity data'!I1237*'Emission factors'!$E$54*0.33)</f>
        <v>20961.694040442373</v>
      </c>
      <c r="N6123" s="98">
        <f>('Activity data'!J1237*'Emission factors'!$E$52*0.33)+('Activity data'!J1237*'Emission factors'!$E$53*0.33)+('Activity data'!J1237*'Emission factors'!$E$54*0.33)</f>
        <v>21842.923243968748</v>
      </c>
      <c r="O6123" s="98">
        <f>('Activity data'!K1237*'Emission factors'!$E$52*0.33)+('Activity data'!K1237*'Emission factors'!$E$53*0.33)+('Activity data'!K1237*'Emission factors'!$E$54*0.33)</f>
        <v>23042.188965468755</v>
      </c>
      <c r="P6123" s="98">
        <f>('Activity data'!L1237*'Emission factors'!$E$52*0.33)+('Activity data'!L1237*'Emission factors'!$E$53*0.33)+('Activity data'!L1237*'Emission factors'!$E$54*0.33)</f>
        <v>23838.93453975</v>
      </c>
      <c r="Q6123" s="98">
        <f>('Activity data'!M1237*'Emission factors'!$E$52*0.33)+('Activity data'!M1237*'Emission factors'!$E$53*0.33)+('Activity data'!M1237*'Emission factors'!$E$54*0.33)</f>
        <v>23025.199695093754</v>
      </c>
      <c r="R6123" s="98">
        <f>('Activity data'!N1237*'Emission factors'!$E$52*0.33)+('Activity data'!N1237*'Emission factors'!$E$53*0.33)+('Activity data'!N1237*'Emission factors'!$E$54*0.33)</f>
        <v>22230.561996843753</v>
      </c>
      <c r="S6123" s="98">
        <f>('Activity data'!O1237*'Emission factors'!$E$52*0.33)+('Activity data'!O1237*'Emission factors'!$E$53*0.33)+('Activity data'!O1237*'Emission factors'!$E$54*0.33)</f>
        <v>22446.372026718756</v>
      </c>
      <c r="T6123" s="98">
        <f>('Activity data'!P1237*'Emission factors'!$E$52*0.33)+('Activity data'!P1237*'Emission factors'!$E$53*0.33)+('Activity data'!P1237*'Emission factors'!$E$54*0.33)</f>
        <v>22276.893182156258</v>
      </c>
      <c r="U6123" s="98">
        <f>('Activity data'!Q1237*'Emission factors'!$E$52*0.33)+('Activity data'!Q1237*'Emission factors'!$E$53*0.33)+('Activity data'!Q1237*'Emission factors'!$E$54*0.33)</f>
        <v>21993.585524625007</v>
      </c>
    </row>
    <row r="6124" spans="1:21" x14ac:dyDescent="0.25">
      <c r="A6124" s="92" t="s">
        <v>11</v>
      </c>
      <c r="B6124" s="92" t="s">
        <v>58</v>
      </c>
      <c r="C6124" s="92" t="s">
        <v>59</v>
      </c>
      <c r="D6124" s="92" t="s">
        <v>69</v>
      </c>
      <c r="E6124" s="92" t="s">
        <v>72</v>
      </c>
      <c r="G6124" s="92" t="s">
        <v>97</v>
      </c>
      <c r="H6124" s="92" t="s">
        <v>31</v>
      </c>
      <c r="I6124" s="93" t="s">
        <v>194</v>
      </c>
      <c r="L6124" s="98">
        <f>('Activity data'!H1238*'Emission factors'!$E$52*0.33)+('Activity data'!H1238*'Emission factors'!$E$53*0.33)+('Activity data'!H1238*'Emission factors'!$E$54*0.33)</f>
        <v>28.353983955000004</v>
      </c>
      <c r="M6124" s="98">
        <f>('Activity data'!I1238*'Emission factors'!$E$52*0.33)+('Activity data'!I1238*'Emission factors'!$E$53*0.33)+('Activity data'!I1238*'Emission factors'!$E$54*0.33)</f>
        <v>23.849512500000003</v>
      </c>
      <c r="N6124" s="98">
        <f>('Activity data'!J1238*'Emission factors'!$E$52*0.33)+('Activity data'!J1238*'Emission factors'!$E$53*0.33)+('Activity data'!J1238*'Emission factors'!$E$54*0.33)</f>
        <v>23.498784375000003</v>
      </c>
      <c r="O6124" s="98">
        <f>('Activity data'!K1238*'Emission factors'!$E$52*0.33)+('Activity data'!K1238*'Emission factors'!$E$53*0.33)+('Activity data'!K1238*'Emission factors'!$E$54*0.33)</f>
        <v>17.536406249999999</v>
      </c>
      <c r="P6124" s="98">
        <f>('Activity data'!L1238*'Emission factors'!$E$52*0.33)+('Activity data'!L1238*'Emission factors'!$E$53*0.33)+('Activity data'!L1238*'Emission factors'!$E$54*0.33)</f>
        <v>28.058250000000005</v>
      </c>
      <c r="Q6124" s="98">
        <f>('Activity data'!M1238*'Emission factors'!$E$52*0.33)+('Activity data'!M1238*'Emission factors'!$E$53*0.33)+('Activity data'!M1238*'Emission factors'!$E$54*0.33)</f>
        <v>33.319171875000002</v>
      </c>
      <c r="R6124" s="98">
        <f>('Activity data'!N1238*'Emission factors'!$E$52*0.33)+('Activity data'!N1238*'Emission factors'!$E$53*0.33)+('Activity data'!N1238*'Emission factors'!$E$54*0.33)</f>
        <v>29.461162499999997</v>
      </c>
      <c r="S6124" s="98">
        <f>('Activity data'!O1238*'Emission factors'!$E$52*0.33)+('Activity data'!O1238*'Emission factors'!$E$53*0.33)+('Activity data'!O1238*'Emission factors'!$E$54*0.33)</f>
        <v>27.006065625000005</v>
      </c>
      <c r="T6124" s="98">
        <f>('Activity data'!P1238*'Emission factors'!$E$52*0.33)+('Activity data'!P1238*'Emission factors'!$E$53*0.33)+('Activity data'!P1238*'Emission factors'!$E$54*0.33)</f>
        <v>26.655337500000002</v>
      </c>
      <c r="U6124" s="98">
        <f>('Activity data'!Q1238*'Emission factors'!$E$52*0.33)+('Activity data'!Q1238*'Emission factors'!$E$53*0.33)+('Activity data'!Q1238*'Emission factors'!$E$54*0.33)</f>
        <v>20.342231250000001</v>
      </c>
    </row>
    <row r="6125" spans="1:21" x14ac:dyDescent="0.25">
      <c r="A6125" s="92" t="s">
        <v>11</v>
      </c>
      <c r="B6125" s="92" t="s">
        <v>58</v>
      </c>
      <c r="C6125" s="92" t="s">
        <v>59</v>
      </c>
      <c r="D6125" s="92" t="s">
        <v>69</v>
      </c>
      <c r="E6125" s="92" t="s">
        <v>72</v>
      </c>
      <c r="G6125" s="92" t="s">
        <v>97</v>
      </c>
      <c r="H6125" s="92" t="s">
        <v>31</v>
      </c>
      <c r="I6125" s="93" t="s">
        <v>195</v>
      </c>
      <c r="L6125" s="98">
        <f>('Activity data'!H1239*'Emission factors'!$E$52*0.33)+('Activity data'!H1239*'Emission factors'!$E$53*0.33)+('Activity data'!H1239*'Emission factors'!$E$54*0.33)</f>
        <v>20359.179134456259</v>
      </c>
      <c r="M6125" s="98">
        <f>('Activity data'!I1239*'Emission factors'!$E$52*0.33)+('Activity data'!I1239*'Emission factors'!$E$53*0.33)+('Activity data'!I1239*'Emission factors'!$E$54*0.33)</f>
        <v>18202.25658075</v>
      </c>
      <c r="N6125" s="98">
        <f>('Activity data'!J1239*'Emission factors'!$E$52*0.33)+('Activity data'!J1239*'Emission factors'!$E$53*0.33)+('Activity data'!J1239*'Emission factors'!$E$54*0.33)</f>
        <v>17155.066574250002</v>
      </c>
      <c r="O6125" s="98">
        <f>('Activity data'!K1239*'Emission factors'!$E$52*0.33)+('Activity data'!K1239*'Emission factors'!$E$53*0.33)+('Activity data'!K1239*'Emission factors'!$E$54*0.33)</f>
        <v>16409.706177562504</v>
      </c>
      <c r="P6125" s="98">
        <f>('Activity data'!L1239*'Emission factors'!$E$52*0.33)+('Activity data'!L1239*'Emission factors'!$E$53*0.33)+('Activity data'!L1239*'Emission factors'!$E$54*0.33)</f>
        <v>15783.137396812501</v>
      </c>
      <c r="Q6125" s="98">
        <f>('Activity data'!M1239*'Emission factors'!$E$52*0.33)+('Activity data'!M1239*'Emission factors'!$E$53*0.33)+('Activity data'!M1239*'Emission factors'!$E$54*0.33)</f>
        <v>14764.672023750001</v>
      </c>
      <c r="R6125" s="98">
        <f>('Activity data'!N1239*'Emission factors'!$E$52*0.33)+('Activity data'!N1239*'Emission factors'!$E$53*0.33)+('Activity data'!N1239*'Emission factors'!$E$54*0.33)</f>
        <v>13657.731973875001</v>
      </c>
      <c r="S6125" s="98">
        <f>('Activity data'!O1239*'Emission factors'!$E$52*0.33)+('Activity data'!O1239*'Emission factors'!$E$53*0.33)+('Activity data'!O1239*'Emission factors'!$E$54*0.33)</f>
        <v>12874.450852312501</v>
      </c>
      <c r="T6125" s="98">
        <f>('Activity data'!P1239*'Emission factors'!$E$52*0.33)+('Activity data'!P1239*'Emission factors'!$E$53*0.33)+('Activity data'!P1239*'Emission factors'!$E$54*0.33)</f>
        <v>12237.233965687501</v>
      </c>
      <c r="U6125" s="98">
        <f>('Activity data'!Q1239*'Emission factors'!$E$52*0.33)+('Activity data'!Q1239*'Emission factors'!$E$53*0.33)+('Activity data'!Q1239*'Emission factors'!$E$54*0.33)</f>
        <v>11442.371801437503</v>
      </c>
    </row>
    <row r="6126" spans="1:21" x14ac:dyDescent="0.25">
      <c r="A6126" s="92" t="s">
        <v>11</v>
      </c>
      <c r="B6126" s="92" t="s">
        <v>58</v>
      </c>
      <c r="C6126" s="92" t="s">
        <v>59</v>
      </c>
      <c r="D6126" s="92" t="s">
        <v>69</v>
      </c>
      <c r="E6126" s="92" t="s">
        <v>72</v>
      </c>
      <c r="G6126" s="92" t="s">
        <v>97</v>
      </c>
      <c r="H6126" s="92" t="s">
        <v>31</v>
      </c>
      <c r="I6126" s="93" t="s">
        <v>196</v>
      </c>
      <c r="L6126" s="98">
        <f>('Activity data'!H1240*'Emission factors'!$E$52*0.33)+('Activity data'!H1240*'Emission factors'!$E$53*0.33)+('Activity data'!H1240*'Emission factors'!$E$54*0.33)</f>
        <v>4827.4433002848646</v>
      </c>
      <c r="M6126" s="98">
        <f>('Activity data'!I1240*'Emission factors'!$E$52*0.33)+('Activity data'!I1240*'Emission factors'!$E$53*0.33)+('Activity data'!I1240*'Emission factors'!$E$54*0.33)</f>
        <v>4666.028701522031</v>
      </c>
      <c r="N6126" s="98">
        <f>('Activity data'!J1240*'Emission factors'!$E$52*0.33)+('Activity data'!J1240*'Emission factors'!$E$53*0.33)+('Activity data'!J1240*'Emission factors'!$E$54*0.33)</f>
        <v>4658.72519165625</v>
      </c>
      <c r="O6126" s="98">
        <f>('Activity data'!K1240*'Emission factors'!$E$52*0.33)+('Activity data'!K1240*'Emission factors'!$E$53*0.33)+('Activity data'!K1240*'Emission factors'!$E$54*0.33)</f>
        <v>4800.2229464062511</v>
      </c>
      <c r="P6126" s="98">
        <f>('Activity data'!L1240*'Emission factors'!$E$52*0.33)+('Activity data'!L1240*'Emission factors'!$E$53*0.33)+('Activity data'!L1240*'Emission factors'!$E$54*0.33)</f>
        <v>4791.9492699375005</v>
      </c>
      <c r="Q6126" s="98">
        <f>('Activity data'!M1240*'Emission factors'!$E$52*0.33)+('Activity data'!M1240*'Emission factors'!$E$53*0.33)+('Activity data'!M1240*'Emission factors'!$E$54*0.33)</f>
        <v>4512.5522310000015</v>
      </c>
      <c r="R6126" s="98">
        <f>('Activity data'!N1240*'Emission factors'!$E$52*0.33)+('Activity data'!N1240*'Emission factors'!$E$53*0.33)+('Activity data'!N1240*'Emission factors'!$E$54*0.33)</f>
        <v>4329.4125259687498</v>
      </c>
      <c r="S6126" s="98">
        <f>('Activity data'!O1240*'Emission factors'!$E$52*0.33)+('Activity data'!O1240*'Emission factors'!$E$53*0.33)+('Activity data'!O1240*'Emission factors'!$E$54*0.33)</f>
        <v>4321.0231092187505</v>
      </c>
      <c r="T6126" s="98">
        <f>('Activity data'!P1240*'Emission factors'!$E$52*0.33)+('Activity data'!P1240*'Emission factors'!$E$53*0.33)+('Activity data'!P1240*'Emission factors'!$E$54*0.33)</f>
        <v>4202.2034350312497</v>
      </c>
      <c r="U6126" s="98">
        <f>('Activity data'!Q1240*'Emission factors'!$E$52*0.33)+('Activity data'!Q1240*'Emission factors'!$E$53*0.33)+('Activity data'!Q1240*'Emission factors'!$E$54*0.33)</f>
        <v>4090.1352772500013</v>
      </c>
    </row>
    <row r="6127" spans="1:21" x14ac:dyDescent="0.25">
      <c r="A6127" s="92" t="s">
        <v>11</v>
      </c>
      <c r="B6127" s="92" t="s">
        <v>58</v>
      </c>
      <c r="C6127" s="92" t="s">
        <v>59</v>
      </c>
      <c r="D6127" s="92" t="s">
        <v>69</v>
      </c>
      <c r="E6127" s="92" t="s">
        <v>72</v>
      </c>
      <c r="G6127" s="92" t="s">
        <v>97</v>
      </c>
      <c r="H6127" s="92" t="s">
        <v>31</v>
      </c>
      <c r="I6127" s="93" t="s">
        <v>197</v>
      </c>
      <c r="L6127" s="98">
        <f>('Activity data'!H1241*'Emission factors'!$E$52*0.33)+('Activity data'!H1241*'Emission factors'!$E$53*0.33)+('Activity data'!H1241*'Emission factors'!$E$54*0.33)</f>
        <v>11724.773002797929</v>
      </c>
      <c r="M6127" s="98">
        <f>('Activity data'!I1241*'Emission factors'!$E$52*0.33)+('Activity data'!I1241*'Emission factors'!$E$53*0.33)+('Activity data'!I1241*'Emission factors'!$E$54*0.33)</f>
        <v>11803.650750852468</v>
      </c>
      <c r="N6127" s="98">
        <f>('Activity data'!J1241*'Emission factors'!$E$52*0.33)+('Activity data'!J1241*'Emission factors'!$E$53*0.33)+('Activity data'!J1241*'Emission factors'!$E$54*0.33)</f>
        <v>11881.686836249999</v>
      </c>
      <c r="O6127" s="98">
        <f>('Activity data'!K1241*'Emission factors'!$E$52*0.33)+('Activity data'!K1241*'Emission factors'!$E$53*0.33)+('Activity data'!K1241*'Emission factors'!$E$54*0.33)</f>
        <v>12075.358906875001</v>
      </c>
      <c r="P6127" s="98">
        <f>('Activity data'!L1241*'Emission factors'!$E$52*0.33)+('Activity data'!L1241*'Emission factors'!$E$53*0.33)+('Activity data'!L1241*'Emission factors'!$E$54*0.33)</f>
        <v>11785.271674687501</v>
      </c>
      <c r="Q6127" s="98">
        <f>('Activity data'!M1241*'Emission factors'!$E$52*0.33)+('Activity data'!M1241*'Emission factors'!$E$53*0.33)+('Activity data'!M1241*'Emission factors'!$E$54*0.33)</f>
        <v>10821.733833281254</v>
      </c>
      <c r="R6127" s="98">
        <f>('Activity data'!N1241*'Emission factors'!$E$52*0.33)+('Activity data'!N1241*'Emission factors'!$E$53*0.33)+('Activity data'!N1241*'Emission factors'!$E$54*0.33)</f>
        <v>10306.8123365625</v>
      </c>
      <c r="S6127" s="98">
        <f>('Activity data'!O1241*'Emission factors'!$E$52*0.33)+('Activity data'!O1241*'Emission factors'!$E$53*0.33)+('Activity data'!O1241*'Emission factors'!$E$54*0.33)</f>
        <v>10152.0009421875</v>
      </c>
      <c r="T6127" s="98">
        <f>('Activity data'!P1241*'Emission factors'!$E$52*0.33)+('Activity data'!P1241*'Emission factors'!$E$53*0.33)+('Activity data'!P1241*'Emission factors'!$E$54*0.33)</f>
        <v>9600.6563296875011</v>
      </c>
      <c r="U6127" s="98">
        <f>('Activity data'!Q1241*'Emission factors'!$E$52*0.33)+('Activity data'!Q1241*'Emission factors'!$E$53*0.33)+('Activity data'!Q1241*'Emission factors'!$E$54*0.33)</f>
        <v>9329.2979793750019</v>
      </c>
    </row>
    <row r="6128" spans="1:21" x14ac:dyDescent="0.25">
      <c r="A6128" s="92" t="s">
        <v>11</v>
      </c>
      <c r="B6128" s="92" t="s">
        <v>58</v>
      </c>
      <c r="C6128" s="92" t="s">
        <v>59</v>
      </c>
      <c r="D6128" s="92" t="s">
        <v>69</v>
      </c>
      <c r="E6128" s="92" t="s">
        <v>72</v>
      </c>
      <c r="G6128" s="92" t="s">
        <v>97</v>
      </c>
      <c r="H6128" s="92" t="s">
        <v>31</v>
      </c>
      <c r="I6128" s="93" t="s">
        <v>198</v>
      </c>
      <c r="L6128" s="98">
        <f>('Activity data'!H1242*'Emission factors'!$E$52*0.33)+('Activity data'!H1242*'Emission factors'!$E$53*0.33)+('Activity data'!H1242*'Emission factors'!$E$54*0.33)</f>
        <v>0</v>
      </c>
      <c r="M6128" s="98">
        <f>('Activity data'!I1242*'Emission factors'!$E$52*0.33)+('Activity data'!I1242*'Emission factors'!$E$53*0.33)+('Activity data'!I1242*'Emission factors'!$E$54*0.33)</f>
        <v>0</v>
      </c>
      <c r="N6128" s="98">
        <f>('Activity data'!J1242*'Emission factors'!$E$52*0.33)+('Activity data'!J1242*'Emission factors'!$E$53*0.33)+('Activity data'!J1242*'Emission factors'!$E$54*0.33)</f>
        <v>0</v>
      </c>
      <c r="O6128" s="98">
        <f>('Activity data'!K1242*'Emission factors'!$E$52*0.33)+('Activity data'!K1242*'Emission factors'!$E$53*0.33)+('Activity data'!K1242*'Emission factors'!$E$54*0.33)</f>
        <v>0</v>
      </c>
      <c r="P6128" s="98">
        <f>('Activity data'!L1242*'Emission factors'!$E$52*0.33)+('Activity data'!L1242*'Emission factors'!$E$53*0.33)+('Activity data'!L1242*'Emission factors'!$E$54*0.33)</f>
        <v>0</v>
      </c>
      <c r="Q6128" s="98">
        <f>('Activity data'!M1242*'Emission factors'!$E$52*0.33)+('Activity data'!M1242*'Emission factors'!$E$53*0.33)+('Activity data'!M1242*'Emission factors'!$E$54*0.33)</f>
        <v>0</v>
      </c>
      <c r="R6128" s="98">
        <f>('Activity data'!N1242*'Emission factors'!$E$52*0.33)+('Activity data'!N1242*'Emission factors'!$E$53*0.33)+('Activity data'!N1242*'Emission factors'!$E$54*0.33)</f>
        <v>0</v>
      </c>
      <c r="S6128" s="98">
        <f>('Activity data'!O1242*'Emission factors'!$E$52*0.33)+('Activity data'!O1242*'Emission factors'!$E$53*0.33)+('Activity data'!O1242*'Emission factors'!$E$54*0.33)</f>
        <v>0</v>
      </c>
      <c r="T6128" s="98">
        <f>('Activity data'!P1242*'Emission factors'!$E$52*0.33)+('Activity data'!P1242*'Emission factors'!$E$53*0.33)+('Activity data'!P1242*'Emission factors'!$E$54*0.33)</f>
        <v>0</v>
      </c>
      <c r="U6128" s="98">
        <f>('Activity data'!Q1242*'Emission factors'!$E$52*0.33)+('Activity data'!Q1242*'Emission factors'!$E$53*0.33)+('Activity data'!Q1242*'Emission factors'!$E$54*0.33)</f>
        <v>0</v>
      </c>
    </row>
    <row r="6129" spans="1:21" x14ac:dyDescent="0.25">
      <c r="A6129" s="92" t="s">
        <v>11</v>
      </c>
      <c r="B6129" s="92" t="s">
        <v>58</v>
      </c>
      <c r="C6129" s="92" t="s">
        <v>59</v>
      </c>
      <c r="D6129" s="92" t="s">
        <v>69</v>
      </c>
      <c r="E6129" s="92" t="s">
        <v>72</v>
      </c>
      <c r="G6129" s="92" t="s">
        <v>97</v>
      </c>
      <c r="H6129" s="92" t="s">
        <v>31</v>
      </c>
      <c r="I6129" s="88" t="s">
        <v>232</v>
      </c>
      <c r="L6129" s="98">
        <f>('Activity data'!H1243*'Emission factors'!$E$52*0.33)+('Activity data'!H1243*'Emission factors'!$E$53*0.33)+('Activity data'!H1243*'Emission factors'!$E$54*0.33)</f>
        <v>2673.0625413212983</v>
      </c>
      <c r="M6129" s="98">
        <f>('Activity data'!I1243*'Emission factors'!$E$52*0.33)+('Activity data'!I1243*'Emission factors'!$E$53*0.33)+('Activity data'!I1243*'Emission factors'!$E$54*0.33)</f>
        <v>2750.0053703141252</v>
      </c>
      <c r="N6129" s="98">
        <f>('Activity data'!J1243*'Emission factors'!$E$52*0.33)+('Activity data'!J1243*'Emission factors'!$E$53*0.33)+('Activity data'!J1243*'Emission factors'!$E$54*0.33)</f>
        <v>2920.8638250000004</v>
      </c>
      <c r="O6129" s="98">
        <f>('Activity data'!K1243*'Emission factors'!$E$52*0.33)+('Activity data'!K1243*'Emission factors'!$E$53*0.33)+('Activity data'!K1243*'Emission factors'!$E$54*0.33)</f>
        <v>3005.0385750000005</v>
      </c>
      <c r="P6129" s="98">
        <f>('Activity data'!L1243*'Emission factors'!$E$52*0.33)+('Activity data'!L1243*'Emission factors'!$E$53*0.33)+('Activity data'!L1243*'Emission factors'!$E$54*0.33)</f>
        <v>3073.0798312500001</v>
      </c>
      <c r="Q6129" s="98">
        <f>('Activity data'!M1243*'Emission factors'!$E$52*0.33)+('Activity data'!M1243*'Emission factors'!$E$53*0.33)+('Activity data'!M1243*'Emission factors'!$E$54*0.33)</f>
        <v>3053.0883281249999</v>
      </c>
      <c r="R6129" s="98">
        <f>('Activity data'!N1243*'Emission factors'!$E$52*0.33)+('Activity data'!N1243*'Emission factors'!$E$53*0.33)+('Activity data'!N1243*'Emission factors'!$E$54*0.33)</f>
        <v>3060.1028906250003</v>
      </c>
      <c r="S6129" s="98">
        <f>('Activity data'!O1243*'Emission factors'!$E$52*0.33)+('Activity data'!O1243*'Emission factors'!$E$53*0.33)+('Activity data'!O1243*'Emission factors'!$E$54*0.33)</f>
        <v>2533.3092468750006</v>
      </c>
      <c r="T6129" s="98">
        <f>('Activity data'!P1243*'Emission factors'!$E$52*0.33)+('Activity data'!P1243*'Emission factors'!$E$53*0.33)+('Activity data'!P1243*'Emission factors'!$E$54*0.33)</f>
        <v>2096.6527312500002</v>
      </c>
      <c r="U6129" s="98">
        <f>('Activity data'!Q1243*'Emission factors'!$E$52*0.33)+('Activity data'!Q1243*'Emission factors'!$E$53*0.33)+('Activity data'!Q1243*'Emission factors'!$E$54*0.33)</f>
        <v>1845.1806656250001</v>
      </c>
    </row>
    <row r="6130" spans="1:21" x14ac:dyDescent="0.25">
      <c r="A6130" s="92" t="s">
        <v>11</v>
      </c>
      <c r="B6130" s="92" t="s">
        <v>58</v>
      </c>
      <c r="C6130" s="92" t="s">
        <v>59</v>
      </c>
      <c r="D6130" s="92" t="s">
        <v>69</v>
      </c>
      <c r="E6130" s="92" t="s">
        <v>72</v>
      </c>
      <c r="G6130" s="92" t="s">
        <v>97</v>
      </c>
      <c r="H6130" s="92" t="s">
        <v>31</v>
      </c>
      <c r="I6130" s="93" t="s">
        <v>199</v>
      </c>
      <c r="L6130" s="98">
        <f>('Activity data'!H1244*'Emission factors'!$E$52*0.33)+('Activity data'!H1244*'Emission factors'!$E$53*0.33)+('Activity data'!H1244*'Emission factors'!$E$54*0.33)</f>
        <v>0</v>
      </c>
      <c r="M6130" s="98">
        <f>('Activity data'!I1244*'Emission factors'!$E$52*0.33)+('Activity data'!I1244*'Emission factors'!$E$53*0.33)+('Activity data'!I1244*'Emission factors'!$E$54*0.33)</f>
        <v>0</v>
      </c>
      <c r="N6130" s="98">
        <f>('Activity data'!J1244*'Emission factors'!$E$52*0.33)+('Activity data'!J1244*'Emission factors'!$E$53*0.33)+('Activity data'!J1244*'Emission factors'!$E$54*0.33)</f>
        <v>0</v>
      </c>
      <c r="O6130" s="98">
        <f>('Activity data'!K1244*'Emission factors'!$E$52*0.33)+('Activity data'!K1244*'Emission factors'!$E$53*0.33)+('Activity data'!K1244*'Emission factors'!$E$54*0.33)</f>
        <v>0</v>
      </c>
      <c r="P6130" s="98">
        <f>('Activity data'!L1244*'Emission factors'!$E$52*0.33)+('Activity data'!L1244*'Emission factors'!$E$53*0.33)+('Activity data'!L1244*'Emission factors'!$E$54*0.33)</f>
        <v>0</v>
      </c>
      <c r="Q6130" s="98">
        <f>('Activity data'!M1244*'Emission factors'!$E$52*0.33)+('Activity data'!M1244*'Emission factors'!$E$53*0.33)+('Activity data'!M1244*'Emission factors'!$E$54*0.33)</f>
        <v>0</v>
      </c>
      <c r="R6130" s="98">
        <f>('Activity data'!N1244*'Emission factors'!$E$52*0.33)+('Activity data'!N1244*'Emission factors'!$E$53*0.33)+('Activity data'!N1244*'Emission factors'!$E$54*0.33)</f>
        <v>0</v>
      </c>
      <c r="S6130" s="98">
        <f>('Activity data'!O1244*'Emission factors'!$E$52*0.33)+('Activity data'!O1244*'Emission factors'!$E$53*0.33)+('Activity data'!O1244*'Emission factors'!$E$54*0.33)</f>
        <v>0</v>
      </c>
      <c r="T6130" s="98">
        <f>('Activity data'!P1244*'Emission factors'!$E$52*0.33)+('Activity data'!P1244*'Emission factors'!$E$53*0.33)+('Activity data'!P1244*'Emission factors'!$E$54*0.33)</f>
        <v>0</v>
      </c>
      <c r="U6130" s="98">
        <f>('Activity data'!Q1244*'Emission factors'!$E$52*0.33)+('Activity data'!Q1244*'Emission factors'!$E$53*0.33)+('Activity data'!Q1244*'Emission factors'!$E$54*0.33)</f>
        <v>0</v>
      </c>
    </row>
    <row r="6131" spans="1:21" x14ac:dyDescent="0.25">
      <c r="A6131" s="92" t="s">
        <v>11</v>
      </c>
      <c r="B6131" s="92" t="s">
        <v>58</v>
      </c>
      <c r="C6131" s="92" t="s">
        <v>59</v>
      </c>
      <c r="D6131" s="92" t="s">
        <v>69</v>
      </c>
      <c r="E6131" s="92" t="s">
        <v>72</v>
      </c>
      <c r="G6131" s="92" t="s">
        <v>97</v>
      </c>
      <c r="H6131" s="92" t="s">
        <v>31</v>
      </c>
      <c r="I6131" s="93" t="s">
        <v>200</v>
      </c>
      <c r="L6131" s="98">
        <f>('Activity data'!H1245*'Emission factors'!$E$52*0.33)+('Activity data'!H1245*'Emission factors'!$E$53*0.33)+('Activity data'!H1245*'Emission factors'!$E$54*0.33)</f>
        <v>6935.0029463240626</v>
      </c>
      <c r="M6131" s="98">
        <f>('Activity data'!I1245*'Emission factors'!$E$52*0.33)+('Activity data'!I1245*'Emission factors'!$E$53*0.33)+('Activity data'!I1245*'Emission factors'!$E$54*0.33)</f>
        <v>6324.1612004999997</v>
      </c>
      <c r="N6131" s="98">
        <f>('Activity data'!J1245*'Emission factors'!$E$52*0.33)+('Activity data'!J1245*'Emission factors'!$E$53*0.33)+('Activity data'!J1245*'Emission factors'!$E$54*0.33)</f>
        <v>6122.0576257500015</v>
      </c>
      <c r="O6131" s="98">
        <f>('Activity data'!K1245*'Emission factors'!$E$52*0.33)+('Activity data'!K1245*'Emission factors'!$E$53*0.33)+('Activity data'!K1245*'Emission factors'!$E$54*0.33)</f>
        <v>6164.5588599375005</v>
      </c>
      <c r="P6131" s="98">
        <f>('Activity data'!L1245*'Emission factors'!$E$52*0.33)+('Activity data'!L1245*'Emission factors'!$E$53*0.33)+('Activity data'!L1245*'Emission factors'!$E$54*0.33)</f>
        <v>6124.3934750625012</v>
      </c>
      <c r="Q6131" s="98">
        <f>('Activity data'!M1245*'Emission factors'!$E$52*0.33)+('Activity data'!M1245*'Emission factors'!$E$53*0.33)+('Activity data'!M1245*'Emission factors'!$E$54*0.33)</f>
        <v>5597.9014575000019</v>
      </c>
      <c r="R6131" s="98">
        <f>('Activity data'!N1245*'Emission factors'!$E$52*0.33)+('Activity data'!N1245*'Emission factors'!$E$53*0.33)+('Activity data'!N1245*'Emission factors'!$E$54*0.33)</f>
        <v>4887.7190917500011</v>
      </c>
      <c r="S6131" s="98">
        <f>('Activity data'!O1245*'Emission factors'!$E$52*0.33)+('Activity data'!O1245*'Emission factors'!$E$53*0.33)+('Activity data'!O1245*'Emission factors'!$E$54*0.33)</f>
        <v>4819.081597687501</v>
      </c>
      <c r="T6131" s="98">
        <f>('Activity data'!P1245*'Emission factors'!$E$52*0.33)+('Activity data'!P1245*'Emission factors'!$E$53*0.33)+('Activity data'!P1245*'Emission factors'!$E$54*0.33)</f>
        <v>4940.0266843125009</v>
      </c>
      <c r="U6131" s="98">
        <f>('Activity data'!Q1245*'Emission factors'!$E$52*0.33)+('Activity data'!Q1245*'Emission factors'!$E$53*0.33)+('Activity data'!Q1245*'Emission factors'!$E$54*0.33)</f>
        <v>5247.3767548124997</v>
      </c>
    </row>
    <row r="6132" spans="1:21" x14ac:dyDescent="0.25">
      <c r="A6132" s="92" t="s">
        <v>11</v>
      </c>
      <c r="B6132" s="92" t="s">
        <v>58</v>
      </c>
      <c r="C6132" s="92" t="s">
        <v>59</v>
      </c>
      <c r="D6132" s="92" t="s">
        <v>69</v>
      </c>
      <c r="E6132" s="92" t="s">
        <v>72</v>
      </c>
      <c r="G6132" s="92" t="s">
        <v>97</v>
      </c>
      <c r="H6132" s="92" t="s">
        <v>94</v>
      </c>
      <c r="I6132" s="97" t="s">
        <v>190</v>
      </c>
      <c r="J6132" s="92" t="s">
        <v>59</v>
      </c>
      <c r="L6132" s="98">
        <f>L6120*'Emission factors'!$H$16</f>
        <v>376417.90797187504</v>
      </c>
      <c r="M6132" s="98">
        <f>M6120*'Emission factors'!$H$16</f>
        <v>356030.78352187498</v>
      </c>
      <c r="N6132" s="98">
        <f>N6120*'Emission factors'!$H$16</f>
        <v>354940.72050937498</v>
      </c>
      <c r="O6132" s="98">
        <f>O6120*'Emission factors'!$H$16</f>
        <v>356229.64636875008</v>
      </c>
      <c r="P6132" s="98">
        <f>P6120*'Emission factors'!$H$16</f>
        <v>353489.75825625006</v>
      </c>
      <c r="Q6132" s="98">
        <f>Q6120*'Emission factors'!$H$16</f>
        <v>345085.96165312506</v>
      </c>
      <c r="R6132" s="98">
        <f>R6120*'Emission factors'!$H$16</f>
        <v>320699.48439375008</v>
      </c>
      <c r="S6132" s="98">
        <f>S6120*'Emission factors'!$H$16</f>
        <v>334597.78780312499</v>
      </c>
      <c r="T6132" s="98">
        <f>T6120*'Emission factors'!$H$16</f>
        <v>318482.53191562503</v>
      </c>
      <c r="U6132" s="98">
        <f>U6120*'Emission factors'!$H$16</f>
        <v>303133.26625312504</v>
      </c>
    </row>
    <row r="6133" spans="1:21" x14ac:dyDescent="0.25">
      <c r="A6133" s="92" t="s">
        <v>11</v>
      </c>
      <c r="B6133" s="92" t="s">
        <v>58</v>
      </c>
      <c r="C6133" s="92" t="s">
        <v>59</v>
      </c>
      <c r="D6133" s="92" t="s">
        <v>69</v>
      </c>
      <c r="E6133" s="92" t="s">
        <v>72</v>
      </c>
      <c r="G6133" s="92" t="s">
        <v>97</v>
      </c>
      <c r="H6133" s="92" t="s">
        <v>94</v>
      </c>
      <c r="I6133" s="97" t="s">
        <v>191</v>
      </c>
      <c r="L6133" s="98">
        <f>L6121*'Emission factors'!$H$16</f>
        <v>0</v>
      </c>
      <c r="M6133" s="98">
        <f>M6121*'Emission factors'!$H$16</f>
        <v>0</v>
      </c>
      <c r="N6133" s="98">
        <f>N6121*'Emission factors'!$H$16</f>
        <v>0</v>
      </c>
      <c r="O6133" s="98">
        <f>O6121*'Emission factors'!$H$16</f>
        <v>0</v>
      </c>
      <c r="P6133" s="98">
        <f>P6121*'Emission factors'!$H$16</f>
        <v>0</v>
      </c>
      <c r="Q6133" s="98">
        <f>Q6121*'Emission factors'!$H$16</f>
        <v>0</v>
      </c>
      <c r="R6133" s="98">
        <f>R6121*'Emission factors'!$H$16</f>
        <v>0</v>
      </c>
      <c r="S6133" s="98">
        <f>S6121*'Emission factors'!$H$16</f>
        <v>0</v>
      </c>
      <c r="T6133" s="98">
        <f>T6121*'Emission factors'!$H$16</f>
        <v>0</v>
      </c>
      <c r="U6133" s="98">
        <f>U6121*'Emission factors'!$H$16</f>
        <v>0</v>
      </c>
    </row>
    <row r="6134" spans="1:21" x14ac:dyDescent="0.25">
      <c r="A6134" s="92" t="s">
        <v>11</v>
      </c>
      <c r="B6134" s="92" t="s">
        <v>58</v>
      </c>
      <c r="C6134" s="92" t="s">
        <v>59</v>
      </c>
      <c r="D6134" s="92" t="s">
        <v>69</v>
      </c>
      <c r="E6134" s="92" t="s">
        <v>72</v>
      </c>
      <c r="G6134" s="92" t="s">
        <v>97</v>
      </c>
      <c r="H6134" s="92" t="s">
        <v>94</v>
      </c>
      <c r="I6134" s="93" t="s">
        <v>192</v>
      </c>
      <c r="L6134" s="98">
        <f>L6122*'Emission factors'!$H$16</f>
        <v>22446.312174510356</v>
      </c>
      <c r="M6134" s="98">
        <f>M6122*'Emission factors'!$H$16</f>
        <v>6312.0540656249996</v>
      </c>
      <c r="N6134" s="98">
        <f>N6122*'Emission factors'!$H$16</f>
        <v>2894.5592156250009</v>
      </c>
      <c r="O6134" s="98">
        <f>O6122*'Emission factors'!$H$16</f>
        <v>1686.6515531250004</v>
      </c>
      <c r="P6134" s="98">
        <f>P6122*'Emission factors'!$H$16</f>
        <v>331.438078125</v>
      </c>
      <c r="Q6134" s="98">
        <f>Q6122*'Emission factors'!$H$16</f>
        <v>44.191743750000008</v>
      </c>
      <c r="R6134" s="98">
        <f>R6122*'Emission factors'!$H$16</f>
        <v>103.11406875000003</v>
      </c>
      <c r="S6134" s="98">
        <f>S6122*'Emission factors'!$H$16</f>
        <v>95.74877812500003</v>
      </c>
      <c r="T6134" s="98">
        <f>T6122*'Emission factors'!$H$16</f>
        <v>88.383487500000015</v>
      </c>
      <c r="U6134" s="98">
        <f>U6122*'Emission factors'!$H$16</f>
        <v>88.383487500000015</v>
      </c>
    </row>
    <row r="6135" spans="1:21" x14ac:dyDescent="0.25">
      <c r="A6135" s="92" t="s">
        <v>11</v>
      </c>
      <c r="B6135" s="92" t="s">
        <v>58</v>
      </c>
      <c r="C6135" s="92" t="s">
        <v>59</v>
      </c>
      <c r="D6135" s="92" t="s">
        <v>69</v>
      </c>
      <c r="E6135" s="92" t="s">
        <v>72</v>
      </c>
      <c r="G6135" s="92" t="s">
        <v>97</v>
      </c>
      <c r="H6135" s="92" t="s">
        <v>94</v>
      </c>
      <c r="I6135" s="93" t="s">
        <v>193</v>
      </c>
      <c r="L6135" s="98">
        <f>L6123*'Emission factors'!$H$16</f>
        <v>424625.55944327172</v>
      </c>
      <c r="M6135" s="98">
        <f>M6123*'Emission factors'!$H$16</f>
        <v>440195.57484928984</v>
      </c>
      <c r="N6135" s="98">
        <f>N6123*'Emission factors'!$H$16</f>
        <v>458701.3881233437</v>
      </c>
      <c r="O6135" s="98">
        <f>O6123*'Emission factors'!$H$16</f>
        <v>483885.96827484388</v>
      </c>
      <c r="P6135" s="98">
        <f>P6123*'Emission factors'!$H$16</f>
        <v>500617.62533474999</v>
      </c>
      <c r="Q6135" s="98">
        <f>Q6123*'Emission factors'!$H$16</f>
        <v>483529.19359696883</v>
      </c>
      <c r="R6135" s="98">
        <f>R6123*'Emission factors'!$H$16</f>
        <v>466841.80193371885</v>
      </c>
      <c r="S6135" s="98">
        <f>S6123*'Emission factors'!$H$16</f>
        <v>471373.81256109389</v>
      </c>
      <c r="T6135" s="98">
        <f>T6123*'Emission factors'!$H$16</f>
        <v>467814.75682528142</v>
      </c>
      <c r="U6135" s="98">
        <f>U6123*'Emission factors'!$H$16</f>
        <v>461865.29601712513</v>
      </c>
    </row>
    <row r="6136" spans="1:21" x14ac:dyDescent="0.25">
      <c r="A6136" s="92" t="s">
        <v>11</v>
      </c>
      <c r="B6136" s="92" t="s">
        <v>58</v>
      </c>
      <c r="C6136" s="92" t="s">
        <v>59</v>
      </c>
      <c r="D6136" s="92" t="s">
        <v>69</v>
      </c>
      <c r="E6136" s="92" t="s">
        <v>72</v>
      </c>
      <c r="G6136" s="92" t="s">
        <v>97</v>
      </c>
      <c r="H6136" s="92" t="s">
        <v>94</v>
      </c>
      <c r="I6136" s="93" t="s">
        <v>194</v>
      </c>
      <c r="L6136" s="98">
        <f>L6124*'Emission factors'!$H$16</f>
        <v>595.43366305500012</v>
      </c>
      <c r="M6136" s="98">
        <f>M6124*'Emission factors'!$H$16</f>
        <v>500.83976250000006</v>
      </c>
      <c r="N6136" s="98">
        <f>N6124*'Emission factors'!$H$16</f>
        <v>493.47447187500006</v>
      </c>
      <c r="O6136" s="98">
        <f>O6124*'Emission factors'!$H$16</f>
        <v>368.26453125</v>
      </c>
      <c r="P6136" s="98">
        <f>P6124*'Emission factors'!$H$16</f>
        <v>589.22325000000012</v>
      </c>
      <c r="Q6136" s="98">
        <f>Q6124*'Emission factors'!$H$16</f>
        <v>699.70260937500007</v>
      </c>
      <c r="R6136" s="98">
        <f>R6124*'Emission factors'!$H$16</f>
        <v>618.68441249999989</v>
      </c>
      <c r="S6136" s="98">
        <f>S6124*'Emission factors'!$H$16</f>
        <v>567.12737812500006</v>
      </c>
      <c r="T6136" s="98">
        <f>T6124*'Emission factors'!$H$16</f>
        <v>559.76208750000001</v>
      </c>
      <c r="U6136" s="98">
        <f>U6124*'Emission factors'!$H$16</f>
        <v>427.18685625000001</v>
      </c>
    </row>
    <row r="6137" spans="1:21" x14ac:dyDescent="0.25">
      <c r="A6137" s="92" t="s">
        <v>11</v>
      </c>
      <c r="B6137" s="92" t="s">
        <v>58</v>
      </c>
      <c r="C6137" s="92" t="s">
        <v>59</v>
      </c>
      <c r="D6137" s="92" t="s">
        <v>69</v>
      </c>
      <c r="E6137" s="92" t="s">
        <v>72</v>
      </c>
      <c r="G6137" s="92" t="s">
        <v>97</v>
      </c>
      <c r="H6137" s="92" t="s">
        <v>94</v>
      </c>
      <c r="I6137" s="93" t="s">
        <v>195</v>
      </c>
      <c r="L6137" s="98">
        <f>L6125*'Emission factors'!$H$16</f>
        <v>427542.76182358142</v>
      </c>
      <c r="M6137" s="98">
        <f>M6125*'Emission factors'!$H$16</f>
        <v>382247.38819575001</v>
      </c>
      <c r="N6137" s="98">
        <f>N6125*'Emission factors'!$H$16</f>
        <v>360256.39805925003</v>
      </c>
      <c r="O6137" s="98">
        <f>O6125*'Emission factors'!$H$16</f>
        <v>344603.82972881256</v>
      </c>
      <c r="P6137" s="98">
        <f>P6125*'Emission factors'!$H$16</f>
        <v>331445.8853330625</v>
      </c>
      <c r="Q6137" s="98">
        <f>Q6125*'Emission factors'!$H$16</f>
        <v>310058.11249875004</v>
      </c>
      <c r="R6137" s="98">
        <f>R6125*'Emission factors'!$H$16</f>
        <v>286812.37145137502</v>
      </c>
      <c r="S6137" s="98">
        <f>S6125*'Emission factors'!$H$16</f>
        <v>270363.46789856249</v>
      </c>
      <c r="T6137" s="98">
        <f>T6125*'Emission factors'!$H$16</f>
        <v>256981.91327943752</v>
      </c>
      <c r="U6137" s="98">
        <f>U6125*'Emission factors'!$H$16</f>
        <v>240289.80783018755</v>
      </c>
    </row>
    <row r="6138" spans="1:21" x14ac:dyDescent="0.25">
      <c r="A6138" s="92" t="s">
        <v>11</v>
      </c>
      <c r="B6138" s="92" t="s">
        <v>58</v>
      </c>
      <c r="C6138" s="92" t="s">
        <v>59</v>
      </c>
      <c r="D6138" s="92" t="s">
        <v>69</v>
      </c>
      <c r="E6138" s="92" t="s">
        <v>72</v>
      </c>
      <c r="G6138" s="92" t="s">
        <v>97</v>
      </c>
      <c r="H6138" s="92" t="s">
        <v>94</v>
      </c>
      <c r="I6138" s="93" t="s">
        <v>196</v>
      </c>
      <c r="L6138" s="98">
        <f>L6126*'Emission factors'!$H$16</f>
        <v>101376.30930598215</v>
      </c>
      <c r="M6138" s="98">
        <f>M6126*'Emission factors'!$H$16</f>
        <v>97986.602731962659</v>
      </c>
      <c r="N6138" s="98">
        <f>N6126*'Emission factors'!$H$16</f>
        <v>97833.229024781249</v>
      </c>
      <c r="O6138" s="98">
        <f>O6126*'Emission factors'!$H$16</f>
        <v>100804.68187453128</v>
      </c>
      <c r="P6138" s="98">
        <f>P6126*'Emission factors'!$H$16</f>
        <v>100630.93466868751</v>
      </c>
      <c r="Q6138" s="98">
        <f>Q6126*'Emission factors'!$H$16</f>
        <v>94763.596851000038</v>
      </c>
      <c r="R6138" s="98">
        <f>R6126*'Emission factors'!$H$16</f>
        <v>90917.663045343739</v>
      </c>
      <c r="S6138" s="98">
        <f>S6126*'Emission factors'!$H$16</f>
        <v>90741.485293593767</v>
      </c>
      <c r="T6138" s="98">
        <f>T6126*'Emission factors'!$H$16</f>
        <v>88246.27213565624</v>
      </c>
      <c r="U6138" s="98">
        <f>U6126*'Emission factors'!$H$16</f>
        <v>85892.840822250029</v>
      </c>
    </row>
    <row r="6139" spans="1:21" x14ac:dyDescent="0.25">
      <c r="A6139" s="92" t="s">
        <v>11</v>
      </c>
      <c r="B6139" s="92" t="s">
        <v>58</v>
      </c>
      <c r="C6139" s="92" t="s">
        <v>59</v>
      </c>
      <c r="D6139" s="92" t="s">
        <v>69</v>
      </c>
      <c r="E6139" s="92" t="s">
        <v>72</v>
      </c>
      <c r="G6139" s="92" t="s">
        <v>97</v>
      </c>
      <c r="H6139" s="92" t="s">
        <v>94</v>
      </c>
      <c r="I6139" s="93" t="s">
        <v>197</v>
      </c>
      <c r="L6139" s="98">
        <f>L6127*'Emission factors'!$H$16</f>
        <v>246220.23305875651</v>
      </c>
      <c r="M6139" s="98">
        <f>M6127*'Emission factors'!$H$16</f>
        <v>247876.66576790184</v>
      </c>
      <c r="N6139" s="98">
        <f>N6127*'Emission factors'!$H$16</f>
        <v>249515.42356124998</v>
      </c>
      <c r="O6139" s="98">
        <f>O6127*'Emission factors'!$H$16</f>
        <v>253582.53704437503</v>
      </c>
      <c r="P6139" s="98">
        <f>P6127*'Emission factors'!$H$16</f>
        <v>247490.70516843753</v>
      </c>
      <c r="Q6139" s="98">
        <f>Q6127*'Emission factors'!$H$16</f>
        <v>227256.41049890633</v>
      </c>
      <c r="R6139" s="98">
        <f>R6127*'Emission factors'!$H$16</f>
        <v>216443.05906781249</v>
      </c>
      <c r="S6139" s="98">
        <f>S6127*'Emission factors'!$H$16</f>
        <v>213192.0197859375</v>
      </c>
      <c r="T6139" s="98">
        <f>T6127*'Emission factors'!$H$16</f>
        <v>201613.78292343751</v>
      </c>
      <c r="U6139" s="98">
        <f>U6127*'Emission factors'!$H$16</f>
        <v>195915.25756687505</v>
      </c>
    </row>
    <row r="6140" spans="1:21" x14ac:dyDescent="0.25">
      <c r="A6140" s="92" t="s">
        <v>11</v>
      </c>
      <c r="B6140" s="92" t="s">
        <v>58</v>
      </c>
      <c r="C6140" s="92" t="s">
        <v>59</v>
      </c>
      <c r="D6140" s="92" t="s">
        <v>69</v>
      </c>
      <c r="E6140" s="92" t="s">
        <v>72</v>
      </c>
      <c r="G6140" s="92" t="s">
        <v>97</v>
      </c>
      <c r="H6140" s="92" t="s">
        <v>94</v>
      </c>
      <c r="I6140" s="93" t="s">
        <v>198</v>
      </c>
      <c r="L6140" s="98">
        <f>L6128*'Emission factors'!$H$16</f>
        <v>0</v>
      </c>
      <c r="M6140" s="98">
        <f>M6128*'Emission factors'!$H$16</f>
        <v>0</v>
      </c>
      <c r="N6140" s="98">
        <f>N6128*'Emission factors'!$H$16</f>
        <v>0</v>
      </c>
      <c r="O6140" s="98">
        <f>O6128*'Emission factors'!$H$16</f>
        <v>0</v>
      </c>
      <c r="P6140" s="98">
        <f>P6128*'Emission factors'!$H$16</f>
        <v>0</v>
      </c>
      <c r="Q6140" s="98">
        <f>Q6128*'Emission factors'!$H$16</f>
        <v>0</v>
      </c>
      <c r="R6140" s="98">
        <f>R6128*'Emission factors'!$H$16</f>
        <v>0</v>
      </c>
      <c r="S6140" s="98">
        <f>S6128*'Emission factors'!$H$16</f>
        <v>0</v>
      </c>
      <c r="T6140" s="98">
        <f>T6128*'Emission factors'!$H$16</f>
        <v>0</v>
      </c>
      <c r="U6140" s="98">
        <f>U6128*'Emission factors'!$H$16</f>
        <v>0</v>
      </c>
    </row>
    <row r="6141" spans="1:21" x14ac:dyDescent="0.25">
      <c r="A6141" s="92" t="s">
        <v>11</v>
      </c>
      <c r="B6141" s="92" t="s">
        <v>58</v>
      </c>
      <c r="C6141" s="92" t="s">
        <v>59</v>
      </c>
      <c r="D6141" s="92" t="s">
        <v>69</v>
      </c>
      <c r="E6141" s="92" t="s">
        <v>72</v>
      </c>
      <c r="G6141" s="92" t="s">
        <v>97</v>
      </c>
      <c r="H6141" s="92" t="s">
        <v>94</v>
      </c>
      <c r="I6141" s="88" t="s">
        <v>232</v>
      </c>
      <c r="L6141" s="98">
        <f>L6129*'Emission factors'!$H$16</f>
        <v>56134.313367747265</v>
      </c>
      <c r="M6141" s="98">
        <f>M6129*'Emission factors'!$H$16</f>
        <v>57750.11277659663</v>
      </c>
      <c r="N6141" s="98">
        <f>N6129*'Emission factors'!$H$16</f>
        <v>61338.140325000008</v>
      </c>
      <c r="O6141" s="98">
        <f>O6129*'Emission factors'!$H$16</f>
        <v>63105.810075000009</v>
      </c>
      <c r="P6141" s="98">
        <f>P6129*'Emission factors'!$H$16</f>
        <v>64534.676456250003</v>
      </c>
      <c r="Q6141" s="98">
        <f>Q6129*'Emission factors'!$H$16</f>
        <v>64114.854890625</v>
      </c>
      <c r="R6141" s="98">
        <f>R6129*'Emission factors'!$H$16</f>
        <v>64262.16070312501</v>
      </c>
      <c r="S6141" s="98">
        <f>S6129*'Emission factors'!$H$16</f>
        <v>53199.494184375013</v>
      </c>
      <c r="T6141" s="98">
        <f>T6129*'Emission factors'!$H$16</f>
        <v>44029.707356250001</v>
      </c>
      <c r="U6141" s="98">
        <f>U6129*'Emission factors'!$H$16</f>
        <v>38748.793978125002</v>
      </c>
    </row>
    <row r="6142" spans="1:21" x14ac:dyDescent="0.25">
      <c r="A6142" s="92" t="s">
        <v>11</v>
      </c>
      <c r="B6142" s="92" t="s">
        <v>58</v>
      </c>
      <c r="C6142" s="92" t="s">
        <v>59</v>
      </c>
      <c r="D6142" s="92" t="s">
        <v>69</v>
      </c>
      <c r="E6142" s="92" t="s">
        <v>72</v>
      </c>
      <c r="G6142" s="92" t="s">
        <v>97</v>
      </c>
      <c r="H6142" s="92" t="s">
        <v>94</v>
      </c>
      <c r="I6142" s="93" t="s">
        <v>199</v>
      </c>
      <c r="L6142" s="98">
        <f>L6130*'Emission factors'!$H$16</f>
        <v>0</v>
      </c>
      <c r="M6142" s="98">
        <f>M6130*'Emission factors'!$H$16</f>
        <v>0</v>
      </c>
      <c r="N6142" s="98">
        <f>N6130*'Emission factors'!$H$16</f>
        <v>0</v>
      </c>
      <c r="O6142" s="98">
        <f>O6130*'Emission factors'!$H$16</f>
        <v>0</v>
      </c>
      <c r="P6142" s="98">
        <f>P6130*'Emission factors'!$H$16</f>
        <v>0</v>
      </c>
      <c r="Q6142" s="98">
        <f>Q6130*'Emission factors'!$H$16</f>
        <v>0</v>
      </c>
      <c r="R6142" s="98">
        <f>R6130*'Emission factors'!$H$16</f>
        <v>0</v>
      </c>
      <c r="S6142" s="98">
        <f>S6130*'Emission factors'!$H$16</f>
        <v>0</v>
      </c>
      <c r="T6142" s="98">
        <f>T6130*'Emission factors'!$H$16</f>
        <v>0</v>
      </c>
      <c r="U6142" s="98">
        <f>U6130*'Emission factors'!$H$16</f>
        <v>0</v>
      </c>
    </row>
    <row r="6143" spans="1:21" x14ac:dyDescent="0.25">
      <c r="A6143" s="92" t="s">
        <v>11</v>
      </c>
      <c r="B6143" s="92" t="s">
        <v>58</v>
      </c>
      <c r="C6143" s="92" t="s">
        <v>59</v>
      </c>
      <c r="D6143" s="92" t="s">
        <v>69</v>
      </c>
      <c r="E6143" s="92" t="s">
        <v>72</v>
      </c>
      <c r="G6143" s="92" t="s">
        <v>97</v>
      </c>
      <c r="H6143" s="92" t="s">
        <v>94</v>
      </c>
      <c r="I6143" s="93" t="s">
        <v>200</v>
      </c>
      <c r="L6143" s="98">
        <f>L6131*'Emission factors'!$H$16</f>
        <v>145635.06187280532</v>
      </c>
      <c r="M6143" s="98">
        <f>M6131*'Emission factors'!$H$16</f>
        <v>132807.38521049998</v>
      </c>
      <c r="N6143" s="98">
        <f>N6131*'Emission factors'!$H$16</f>
        <v>128563.21014075003</v>
      </c>
      <c r="O6143" s="98">
        <f>O6131*'Emission factors'!$H$16</f>
        <v>129455.73605868751</v>
      </c>
      <c r="P6143" s="98">
        <f>P6131*'Emission factors'!$H$16</f>
        <v>128612.26297631253</v>
      </c>
      <c r="Q6143" s="98">
        <f>Q6131*'Emission factors'!$H$16</f>
        <v>117555.93060750003</v>
      </c>
      <c r="R6143" s="98">
        <f>R6131*'Emission factors'!$H$16</f>
        <v>102642.10092675002</v>
      </c>
      <c r="S6143" s="98">
        <f>S6131*'Emission factors'!$H$16</f>
        <v>101200.71355143753</v>
      </c>
      <c r="T6143" s="98">
        <f>T6131*'Emission factors'!$H$16</f>
        <v>103740.56037056253</v>
      </c>
      <c r="U6143" s="98">
        <f>U6131*'Emission factors'!$H$16</f>
        <v>110194.9118510625</v>
      </c>
    </row>
    <row r="6144" spans="1:21" x14ac:dyDescent="0.25">
      <c r="A6144" s="92" t="s">
        <v>11</v>
      </c>
      <c r="B6144" s="92" t="s">
        <v>58</v>
      </c>
      <c r="C6144" s="92" t="s">
        <v>59</v>
      </c>
      <c r="D6144" s="92" t="s">
        <v>69</v>
      </c>
      <c r="E6144" s="92" t="s">
        <v>72</v>
      </c>
      <c r="G6144" s="92" t="s">
        <v>97</v>
      </c>
      <c r="H6144" s="92" t="s">
        <v>93</v>
      </c>
      <c r="I6144" s="97" t="s">
        <v>190</v>
      </c>
      <c r="J6144" s="92" t="s">
        <v>59</v>
      </c>
      <c r="L6144" s="98">
        <f>L6120*'Emission factors'!$I$16</f>
        <v>89623.311421874998</v>
      </c>
      <c r="M6144" s="98">
        <f>M6120*'Emission factors'!$I$16</f>
        <v>84769.234171874996</v>
      </c>
      <c r="N6144" s="98">
        <f>N6120*'Emission factors'!$I$16</f>
        <v>84509.695359375008</v>
      </c>
      <c r="O6144" s="98">
        <f>O6120*'Emission factors'!$I$16</f>
        <v>84816.582468750014</v>
      </c>
      <c r="P6144" s="98">
        <f>P6120*'Emission factors'!$I$16</f>
        <v>84164.228156250014</v>
      </c>
      <c r="Q6144" s="98">
        <f>Q6120*'Emission factors'!$I$16</f>
        <v>82163.324203125012</v>
      </c>
      <c r="R6144" s="98">
        <f>R6120*'Emission factors'!$I$16</f>
        <v>76357.020093750019</v>
      </c>
      <c r="S6144" s="98">
        <f>S6120*'Emission factors'!$I$16</f>
        <v>79666.139953125006</v>
      </c>
      <c r="T6144" s="98">
        <f>T6120*'Emission factors'!$I$16</f>
        <v>75829.174265625014</v>
      </c>
      <c r="U6144" s="98">
        <f>U6120*'Emission factors'!$I$16</f>
        <v>72174.587203125004</v>
      </c>
    </row>
    <row r="6145" spans="1:21" x14ac:dyDescent="0.25">
      <c r="A6145" s="92" t="s">
        <v>11</v>
      </c>
      <c r="B6145" s="92" t="s">
        <v>58</v>
      </c>
      <c r="C6145" s="92" t="s">
        <v>59</v>
      </c>
      <c r="D6145" s="92" t="s">
        <v>69</v>
      </c>
      <c r="E6145" s="92" t="s">
        <v>72</v>
      </c>
      <c r="G6145" s="92" t="s">
        <v>97</v>
      </c>
      <c r="H6145" s="92" t="s">
        <v>93</v>
      </c>
      <c r="I6145" s="97" t="s">
        <v>191</v>
      </c>
      <c r="L6145" s="98">
        <f>L6121*'Emission factors'!$I$16</f>
        <v>0</v>
      </c>
      <c r="M6145" s="98">
        <f>M6121*'Emission factors'!$I$16</f>
        <v>0</v>
      </c>
      <c r="N6145" s="98">
        <f>N6121*'Emission factors'!$I$16</f>
        <v>0</v>
      </c>
      <c r="O6145" s="98">
        <f>O6121*'Emission factors'!$I$16</f>
        <v>0</v>
      </c>
      <c r="P6145" s="98">
        <f>P6121*'Emission factors'!$I$16</f>
        <v>0</v>
      </c>
      <c r="Q6145" s="98">
        <f>Q6121*'Emission factors'!$I$16</f>
        <v>0</v>
      </c>
      <c r="R6145" s="98">
        <f>R6121*'Emission factors'!$I$16</f>
        <v>0</v>
      </c>
      <c r="S6145" s="98">
        <f>S6121*'Emission factors'!$I$16</f>
        <v>0</v>
      </c>
      <c r="T6145" s="98">
        <f>T6121*'Emission factors'!$I$16</f>
        <v>0</v>
      </c>
      <c r="U6145" s="98">
        <f>U6121*'Emission factors'!$I$16</f>
        <v>0</v>
      </c>
    </row>
    <row r="6146" spans="1:21" x14ac:dyDescent="0.25">
      <c r="A6146" s="92" t="s">
        <v>11</v>
      </c>
      <c r="B6146" s="92" t="s">
        <v>58</v>
      </c>
      <c r="C6146" s="92" t="s">
        <v>59</v>
      </c>
      <c r="D6146" s="92" t="s">
        <v>69</v>
      </c>
      <c r="E6146" s="92" t="s">
        <v>72</v>
      </c>
      <c r="G6146" s="92" t="s">
        <v>97</v>
      </c>
      <c r="H6146" s="92" t="s">
        <v>93</v>
      </c>
      <c r="I6146" s="93" t="s">
        <v>192</v>
      </c>
      <c r="L6146" s="98">
        <f>L6122*'Emission factors'!$I$16</f>
        <v>5344.360041550085</v>
      </c>
      <c r="M6146" s="98">
        <f>M6122*'Emission factors'!$I$16</f>
        <v>1502.870015625</v>
      </c>
      <c r="N6146" s="98">
        <f>N6122*'Emission factors'!$I$16</f>
        <v>689.18076562500016</v>
      </c>
      <c r="O6146" s="98">
        <f>O6122*'Emission factors'!$I$16</f>
        <v>401.58370312500011</v>
      </c>
      <c r="P6146" s="98">
        <f>P6122*'Emission factors'!$I$16</f>
        <v>78.913828125000009</v>
      </c>
      <c r="Q6146" s="98">
        <f>Q6122*'Emission factors'!$I$16</f>
        <v>10.521843750000002</v>
      </c>
      <c r="R6146" s="98">
        <f>R6122*'Emission factors'!$I$16</f>
        <v>24.550968750000006</v>
      </c>
      <c r="S6146" s="98">
        <f>S6122*'Emission factors'!$I$16</f>
        <v>22.797328125000007</v>
      </c>
      <c r="T6146" s="98">
        <f>T6122*'Emission factors'!$I$16</f>
        <v>21.043687500000004</v>
      </c>
      <c r="U6146" s="98">
        <f>U6122*'Emission factors'!$I$16</f>
        <v>21.043687500000004</v>
      </c>
    </row>
    <row r="6147" spans="1:21" x14ac:dyDescent="0.25">
      <c r="A6147" s="92" t="s">
        <v>11</v>
      </c>
      <c r="B6147" s="92" t="s">
        <v>58</v>
      </c>
      <c r="C6147" s="92" t="s">
        <v>59</v>
      </c>
      <c r="D6147" s="92" t="s">
        <v>69</v>
      </c>
      <c r="E6147" s="92" t="s">
        <v>72</v>
      </c>
      <c r="G6147" s="92" t="s">
        <v>97</v>
      </c>
      <c r="H6147" s="92" t="s">
        <v>93</v>
      </c>
      <c r="I6147" s="93" t="s">
        <v>193</v>
      </c>
      <c r="L6147" s="98">
        <f>L6123*'Emission factors'!$I$16</f>
        <v>101101.32367696946</v>
      </c>
      <c r="M6147" s="98">
        <f>M6123*'Emission factors'!$I$16</f>
        <v>104808.47020221187</v>
      </c>
      <c r="N6147" s="98">
        <f>N6123*'Emission factors'!$I$16</f>
        <v>109214.61621984374</v>
      </c>
      <c r="O6147" s="98">
        <f>O6123*'Emission factors'!$I$16</f>
        <v>115210.94482734377</v>
      </c>
      <c r="P6147" s="98">
        <f>P6123*'Emission factors'!$I$16</f>
        <v>119194.67269875</v>
      </c>
      <c r="Q6147" s="98">
        <f>Q6123*'Emission factors'!$I$16</f>
        <v>115125.99847546878</v>
      </c>
      <c r="R6147" s="98">
        <f>R6123*'Emission factors'!$I$16</f>
        <v>111152.80998421877</v>
      </c>
      <c r="S6147" s="98">
        <f>S6123*'Emission factors'!$I$16</f>
        <v>112231.86013359379</v>
      </c>
      <c r="T6147" s="98">
        <f>T6123*'Emission factors'!$I$16</f>
        <v>111384.46591078129</v>
      </c>
      <c r="U6147" s="98">
        <f>U6123*'Emission factors'!$I$16</f>
        <v>109967.92762312503</v>
      </c>
    </row>
    <row r="6148" spans="1:21" x14ac:dyDescent="0.25">
      <c r="A6148" s="92" t="s">
        <v>11</v>
      </c>
      <c r="B6148" s="92" t="s">
        <v>58</v>
      </c>
      <c r="C6148" s="92" t="s">
        <v>59</v>
      </c>
      <c r="D6148" s="92" t="s">
        <v>69</v>
      </c>
      <c r="E6148" s="92" t="s">
        <v>72</v>
      </c>
      <c r="G6148" s="92" t="s">
        <v>97</v>
      </c>
      <c r="H6148" s="92" t="s">
        <v>93</v>
      </c>
      <c r="I6148" s="93" t="s">
        <v>194</v>
      </c>
      <c r="L6148" s="98">
        <f>L6124*'Emission factors'!$I$16</f>
        <v>141.76991977500001</v>
      </c>
      <c r="M6148" s="98">
        <f>M6124*'Emission factors'!$I$16</f>
        <v>119.24756250000002</v>
      </c>
      <c r="N6148" s="98">
        <f>N6124*'Emission factors'!$I$16</f>
        <v>117.49392187500001</v>
      </c>
      <c r="O6148" s="98">
        <f>O6124*'Emission factors'!$I$16</f>
        <v>87.682031249999994</v>
      </c>
      <c r="P6148" s="98">
        <f>P6124*'Emission factors'!$I$16</f>
        <v>140.29125000000002</v>
      </c>
      <c r="Q6148" s="98">
        <f>Q6124*'Emission factors'!$I$16</f>
        <v>166.595859375</v>
      </c>
      <c r="R6148" s="98">
        <f>R6124*'Emission factors'!$I$16</f>
        <v>147.30581249999997</v>
      </c>
      <c r="S6148" s="98">
        <f>S6124*'Emission factors'!$I$16</f>
        <v>135.03032812500004</v>
      </c>
      <c r="T6148" s="98">
        <f>T6124*'Emission factors'!$I$16</f>
        <v>133.27668750000001</v>
      </c>
      <c r="U6148" s="98">
        <f>U6124*'Emission factors'!$I$16</f>
        <v>101.71115625</v>
      </c>
    </row>
    <row r="6149" spans="1:21" x14ac:dyDescent="0.25">
      <c r="A6149" s="92" t="s">
        <v>11</v>
      </c>
      <c r="B6149" s="92" t="s">
        <v>58</v>
      </c>
      <c r="C6149" s="92" t="s">
        <v>59</v>
      </c>
      <c r="D6149" s="92" t="s">
        <v>69</v>
      </c>
      <c r="E6149" s="92" t="s">
        <v>72</v>
      </c>
      <c r="G6149" s="92" t="s">
        <v>97</v>
      </c>
      <c r="H6149" s="92" t="s">
        <v>93</v>
      </c>
      <c r="I6149" s="93" t="s">
        <v>195</v>
      </c>
      <c r="L6149" s="98">
        <f>L6125*'Emission factors'!$I$16</f>
        <v>101795.8956722813</v>
      </c>
      <c r="M6149" s="98">
        <f>M6125*'Emission factors'!$I$16</f>
        <v>91011.282903749991</v>
      </c>
      <c r="N6149" s="98">
        <f>N6125*'Emission factors'!$I$16</f>
        <v>85775.332871250008</v>
      </c>
      <c r="O6149" s="98">
        <f>O6125*'Emission factors'!$I$16</f>
        <v>82048.530887812522</v>
      </c>
      <c r="P6149" s="98">
        <f>P6125*'Emission factors'!$I$16</f>
        <v>78915.6869840625</v>
      </c>
      <c r="Q6149" s="98">
        <f>Q6125*'Emission factors'!$I$16</f>
        <v>73823.360118750003</v>
      </c>
      <c r="R6149" s="98">
        <f>R6125*'Emission factors'!$I$16</f>
        <v>68288.659869374998</v>
      </c>
      <c r="S6149" s="98">
        <f>S6125*'Emission factors'!$I$16</f>
        <v>64372.254261562499</v>
      </c>
      <c r="T6149" s="98">
        <f>T6125*'Emission factors'!$I$16</f>
        <v>61186.169828437502</v>
      </c>
      <c r="U6149" s="98">
        <f>U6125*'Emission factors'!$I$16</f>
        <v>57211.859007187515</v>
      </c>
    </row>
    <row r="6150" spans="1:21" x14ac:dyDescent="0.25">
      <c r="A6150" s="92" t="s">
        <v>11</v>
      </c>
      <c r="B6150" s="92" t="s">
        <v>58</v>
      </c>
      <c r="C6150" s="92" t="s">
        <v>59</v>
      </c>
      <c r="D6150" s="92" t="s">
        <v>69</v>
      </c>
      <c r="E6150" s="92" t="s">
        <v>72</v>
      </c>
      <c r="G6150" s="92" t="s">
        <v>97</v>
      </c>
      <c r="H6150" s="92" t="s">
        <v>93</v>
      </c>
      <c r="I6150" s="93" t="s">
        <v>196</v>
      </c>
      <c r="L6150" s="98">
        <f>L6126*'Emission factors'!$I$16</f>
        <v>24137.216501424322</v>
      </c>
      <c r="M6150" s="98">
        <f>M6126*'Emission factors'!$I$16</f>
        <v>23330.143507610155</v>
      </c>
      <c r="N6150" s="98">
        <f>N6126*'Emission factors'!$I$16</f>
        <v>23293.625958281249</v>
      </c>
      <c r="O6150" s="98">
        <f>O6126*'Emission factors'!$I$16</f>
        <v>24001.114732031256</v>
      </c>
      <c r="P6150" s="98">
        <f>P6126*'Emission factors'!$I$16</f>
        <v>23959.746349687503</v>
      </c>
      <c r="Q6150" s="98">
        <f>Q6126*'Emission factors'!$I$16</f>
        <v>22562.761155000007</v>
      </c>
      <c r="R6150" s="98">
        <f>R6126*'Emission factors'!$I$16</f>
        <v>21647.062629843749</v>
      </c>
      <c r="S6150" s="98">
        <f>S6126*'Emission factors'!$I$16</f>
        <v>21605.115546093752</v>
      </c>
      <c r="T6150" s="98">
        <f>T6126*'Emission factors'!$I$16</f>
        <v>21011.017175156248</v>
      </c>
      <c r="U6150" s="98">
        <f>U6126*'Emission factors'!$I$16</f>
        <v>20450.676386250008</v>
      </c>
    </row>
    <row r="6151" spans="1:21" x14ac:dyDescent="0.25">
      <c r="A6151" s="92" t="s">
        <v>11</v>
      </c>
      <c r="B6151" s="92" t="s">
        <v>58</v>
      </c>
      <c r="C6151" s="92" t="s">
        <v>59</v>
      </c>
      <c r="D6151" s="92" t="s">
        <v>69</v>
      </c>
      <c r="E6151" s="92" t="s">
        <v>72</v>
      </c>
      <c r="G6151" s="92" t="s">
        <v>97</v>
      </c>
      <c r="H6151" s="92" t="s">
        <v>93</v>
      </c>
      <c r="I6151" s="93" t="s">
        <v>197</v>
      </c>
      <c r="L6151" s="98">
        <f>L6127*'Emission factors'!$I$16</f>
        <v>58623.865013989642</v>
      </c>
      <c r="M6151" s="98">
        <f>M6127*'Emission factors'!$I$16</f>
        <v>59018.253754262339</v>
      </c>
      <c r="N6151" s="98">
        <f>N6127*'Emission factors'!$I$16</f>
        <v>59408.434181249992</v>
      </c>
      <c r="O6151" s="98">
        <f>O6127*'Emission factors'!$I$16</f>
        <v>60376.794534375003</v>
      </c>
      <c r="P6151" s="98">
        <f>P6127*'Emission factors'!$I$16</f>
        <v>58926.358373437506</v>
      </c>
      <c r="Q6151" s="98">
        <f>Q6127*'Emission factors'!$I$16</f>
        <v>54108.669166406267</v>
      </c>
      <c r="R6151" s="98">
        <f>R6127*'Emission factors'!$I$16</f>
        <v>51534.061682812498</v>
      </c>
      <c r="S6151" s="98">
        <f>S6127*'Emission factors'!$I$16</f>
        <v>50760.004710937501</v>
      </c>
      <c r="T6151" s="98">
        <f>T6127*'Emission factors'!$I$16</f>
        <v>48003.281648437507</v>
      </c>
      <c r="U6151" s="98">
        <f>U6127*'Emission factors'!$I$16</f>
        <v>46646.489896875006</v>
      </c>
    </row>
    <row r="6152" spans="1:21" x14ac:dyDescent="0.25">
      <c r="A6152" s="92" t="s">
        <v>11</v>
      </c>
      <c r="B6152" s="92" t="s">
        <v>58</v>
      </c>
      <c r="C6152" s="92" t="s">
        <v>59</v>
      </c>
      <c r="D6152" s="92" t="s">
        <v>69</v>
      </c>
      <c r="E6152" s="92" t="s">
        <v>72</v>
      </c>
      <c r="G6152" s="92" t="s">
        <v>97</v>
      </c>
      <c r="H6152" s="92" t="s">
        <v>93</v>
      </c>
      <c r="I6152" s="93" t="s">
        <v>198</v>
      </c>
      <c r="L6152" s="98">
        <f>L6128*'Emission factors'!$I$16</f>
        <v>0</v>
      </c>
      <c r="M6152" s="98">
        <f>M6128*'Emission factors'!$I$16</f>
        <v>0</v>
      </c>
      <c r="N6152" s="98">
        <f>N6128*'Emission factors'!$I$16</f>
        <v>0</v>
      </c>
      <c r="O6152" s="98">
        <f>O6128*'Emission factors'!$I$16</f>
        <v>0</v>
      </c>
      <c r="P6152" s="98">
        <f>P6128*'Emission factors'!$I$16</f>
        <v>0</v>
      </c>
      <c r="Q6152" s="98">
        <f>Q6128*'Emission factors'!$I$16</f>
        <v>0</v>
      </c>
      <c r="R6152" s="98">
        <f>R6128*'Emission factors'!$I$16</f>
        <v>0</v>
      </c>
      <c r="S6152" s="98">
        <f>S6128*'Emission factors'!$I$16</f>
        <v>0</v>
      </c>
      <c r="T6152" s="98">
        <f>T6128*'Emission factors'!$I$16</f>
        <v>0</v>
      </c>
      <c r="U6152" s="98">
        <f>U6128*'Emission factors'!$I$16</f>
        <v>0</v>
      </c>
    </row>
    <row r="6153" spans="1:21" x14ac:dyDescent="0.25">
      <c r="A6153" s="92" t="s">
        <v>11</v>
      </c>
      <c r="B6153" s="92" t="s">
        <v>58</v>
      </c>
      <c r="C6153" s="92" t="s">
        <v>59</v>
      </c>
      <c r="D6153" s="92" t="s">
        <v>69</v>
      </c>
      <c r="E6153" s="92" t="s">
        <v>72</v>
      </c>
      <c r="G6153" s="92" t="s">
        <v>97</v>
      </c>
      <c r="H6153" s="92" t="s">
        <v>93</v>
      </c>
      <c r="I6153" s="88" t="s">
        <v>232</v>
      </c>
      <c r="L6153" s="98">
        <f>L6129*'Emission factors'!$I$16</f>
        <v>13365.312706606492</v>
      </c>
      <c r="M6153" s="98">
        <f>M6129*'Emission factors'!$I$16</f>
        <v>13750.026851570627</v>
      </c>
      <c r="N6153" s="98">
        <f>N6129*'Emission factors'!$I$16</f>
        <v>14604.319125000002</v>
      </c>
      <c r="O6153" s="98">
        <f>O6129*'Emission factors'!$I$16</f>
        <v>15025.192875000002</v>
      </c>
      <c r="P6153" s="98">
        <f>P6129*'Emission factors'!$I$16</f>
        <v>15365.399156250001</v>
      </c>
      <c r="Q6153" s="98">
        <f>Q6129*'Emission factors'!$I$16</f>
        <v>15265.441640624998</v>
      </c>
      <c r="R6153" s="98">
        <f>R6129*'Emission factors'!$I$16</f>
        <v>15300.514453125001</v>
      </c>
      <c r="S6153" s="98">
        <f>S6129*'Emission factors'!$I$16</f>
        <v>12666.546234375002</v>
      </c>
      <c r="T6153" s="98">
        <f>T6129*'Emission factors'!$I$16</f>
        <v>10483.263656250001</v>
      </c>
      <c r="U6153" s="98">
        <f>U6129*'Emission factors'!$I$16</f>
        <v>9225.9033281250013</v>
      </c>
    </row>
    <row r="6154" spans="1:21" x14ac:dyDescent="0.25">
      <c r="A6154" s="92" t="s">
        <v>11</v>
      </c>
      <c r="B6154" s="92" t="s">
        <v>58</v>
      </c>
      <c r="C6154" s="92" t="s">
        <v>59</v>
      </c>
      <c r="D6154" s="92" t="s">
        <v>69</v>
      </c>
      <c r="E6154" s="92" t="s">
        <v>72</v>
      </c>
      <c r="G6154" s="92" t="s">
        <v>97</v>
      </c>
      <c r="H6154" s="92" t="s">
        <v>93</v>
      </c>
      <c r="I6154" s="93" t="s">
        <v>199</v>
      </c>
      <c r="L6154" s="98">
        <f>L6130*'Emission factors'!$I$16</f>
        <v>0</v>
      </c>
      <c r="M6154" s="98">
        <f>M6130*'Emission factors'!$I$16</f>
        <v>0</v>
      </c>
      <c r="N6154" s="98">
        <f>N6130*'Emission factors'!$I$16</f>
        <v>0</v>
      </c>
      <c r="O6154" s="98">
        <f>O6130*'Emission factors'!$I$16</f>
        <v>0</v>
      </c>
      <c r="P6154" s="98">
        <f>P6130*'Emission factors'!$I$16</f>
        <v>0</v>
      </c>
      <c r="Q6154" s="98">
        <f>Q6130*'Emission factors'!$I$16</f>
        <v>0</v>
      </c>
      <c r="R6154" s="98">
        <f>R6130*'Emission factors'!$I$16</f>
        <v>0</v>
      </c>
      <c r="S6154" s="98">
        <f>S6130*'Emission factors'!$I$16</f>
        <v>0</v>
      </c>
      <c r="T6154" s="98">
        <f>T6130*'Emission factors'!$I$16</f>
        <v>0</v>
      </c>
      <c r="U6154" s="98">
        <f>U6130*'Emission factors'!$I$16</f>
        <v>0</v>
      </c>
    </row>
    <row r="6155" spans="1:21" x14ac:dyDescent="0.25">
      <c r="A6155" s="92" t="s">
        <v>11</v>
      </c>
      <c r="B6155" s="92" t="s">
        <v>58</v>
      </c>
      <c r="C6155" s="92" t="s">
        <v>59</v>
      </c>
      <c r="D6155" s="92" t="s">
        <v>69</v>
      </c>
      <c r="E6155" s="92" t="s">
        <v>72</v>
      </c>
      <c r="G6155" s="92" t="s">
        <v>97</v>
      </c>
      <c r="H6155" s="92" t="s">
        <v>93</v>
      </c>
      <c r="I6155" s="93" t="s">
        <v>200</v>
      </c>
      <c r="L6155" s="98">
        <f>L6131*'Emission factors'!$I$16</f>
        <v>34675.014731620315</v>
      </c>
      <c r="M6155" s="98">
        <f>M6131*'Emission factors'!$I$16</f>
        <v>31620.806002499998</v>
      </c>
      <c r="N6155" s="98">
        <f>N6131*'Emission factors'!$I$16</f>
        <v>30610.288128750006</v>
      </c>
      <c r="O6155" s="98">
        <f>O6131*'Emission factors'!$I$16</f>
        <v>30822.794299687503</v>
      </c>
      <c r="P6155" s="98">
        <f>P6131*'Emission factors'!$I$16</f>
        <v>30621.967375312506</v>
      </c>
      <c r="Q6155" s="98">
        <f>Q6131*'Emission factors'!$I$16</f>
        <v>27989.507287500011</v>
      </c>
      <c r="R6155" s="98">
        <f>R6131*'Emission factors'!$I$16</f>
        <v>24438.595458750005</v>
      </c>
      <c r="S6155" s="98">
        <f>S6131*'Emission factors'!$I$16</f>
        <v>24095.407988437506</v>
      </c>
      <c r="T6155" s="98">
        <f>T6131*'Emission factors'!$I$16</f>
        <v>24700.133421562503</v>
      </c>
      <c r="U6155" s="98">
        <f>U6131*'Emission factors'!$I$16</f>
        <v>26236.883774062499</v>
      </c>
    </row>
    <row r="6156" spans="1:21" x14ac:dyDescent="0.25">
      <c r="A6156" s="92" t="s">
        <v>11</v>
      </c>
      <c r="B6156" s="92" t="s">
        <v>58</v>
      </c>
      <c r="C6156" s="92" t="s">
        <v>59</v>
      </c>
      <c r="D6156" s="92" t="s">
        <v>69</v>
      </c>
      <c r="E6156" s="92" t="s">
        <v>73</v>
      </c>
      <c r="G6156" s="92" t="s">
        <v>97</v>
      </c>
      <c r="H6156" s="92" t="s">
        <v>16</v>
      </c>
      <c r="I6156" s="97" t="s">
        <v>190</v>
      </c>
      <c r="J6156" s="92" t="s">
        <v>59</v>
      </c>
      <c r="L6156" s="107">
        <v>0</v>
      </c>
      <c r="M6156" s="107">
        <v>0</v>
      </c>
      <c r="N6156" s="107">
        <v>0</v>
      </c>
      <c r="O6156" s="107">
        <v>0</v>
      </c>
      <c r="P6156" s="107">
        <v>0</v>
      </c>
      <c r="Q6156" s="107">
        <v>0</v>
      </c>
      <c r="R6156" s="107">
        <v>0</v>
      </c>
      <c r="S6156" s="107">
        <v>0</v>
      </c>
      <c r="T6156" s="107">
        <v>0</v>
      </c>
      <c r="U6156" s="107">
        <v>0</v>
      </c>
    </row>
    <row r="6157" spans="1:21" x14ac:dyDescent="0.25">
      <c r="A6157" s="92" t="s">
        <v>11</v>
      </c>
      <c r="B6157" s="92" t="s">
        <v>58</v>
      </c>
      <c r="C6157" s="92" t="s">
        <v>59</v>
      </c>
      <c r="D6157" s="92" t="s">
        <v>69</v>
      </c>
      <c r="E6157" s="92" t="s">
        <v>73</v>
      </c>
      <c r="G6157" s="92" t="s">
        <v>97</v>
      </c>
      <c r="H6157" s="92" t="s">
        <v>16</v>
      </c>
      <c r="I6157" s="97" t="s">
        <v>191</v>
      </c>
      <c r="L6157" s="107">
        <v>0</v>
      </c>
      <c r="M6157" s="107">
        <v>0</v>
      </c>
      <c r="N6157" s="107">
        <v>0</v>
      </c>
      <c r="O6157" s="107">
        <v>0</v>
      </c>
      <c r="P6157" s="107">
        <v>0</v>
      </c>
      <c r="Q6157" s="107">
        <v>0</v>
      </c>
      <c r="R6157" s="107">
        <v>0</v>
      </c>
      <c r="S6157" s="107">
        <v>0</v>
      </c>
      <c r="T6157" s="107">
        <v>0</v>
      </c>
      <c r="U6157" s="107">
        <v>0</v>
      </c>
    </row>
    <row r="6158" spans="1:21" x14ac:dyDescent="0.25">
      <c r="A6158" s="92" t="s">
        <v>11</v>
      </c>
      <c r="B6158" s="92" t="s">
        <v>58</v>
      </c>
      <c r="C6158" s="92" t="s">
        <v>59</v>
      </c>
      <c r="D6158" s="92" t="s">
        <v>69</v>
      </c>
      <c r="E6158" s="92" t="s">
        <v>73</v>
      </c>
      <c r="G6158" s="92" t="s">
        <v>97</v>
      </c>
      <c r="H6158" s="92" t="s">
        <v>16</v>
      </c>
      <c r="I6158" s="93" t="s">
        <v>192</v>
      </c>
      <c r="L6158" s="107">
        <v>0</v>
      </c>
      <c r="M6158" s="107">
        <v>0</v>
      </c>
      <c r="N6158" s="107">
        <v>0</v>
      </c>
      <c r="O6158" s="107">
        <v>0</v>
      </c>
      <c r="P6158" s="107">
        <v>0</v>
      </c>
      <c r="Q6158" s="107">
        <v>0</v>
      </c>
      <c r="R6158" s="107">
        <v>0</v>
      </c>
      <c r="S6158" s="107">
        <v>0</v>
      </c>
      <c r="T6158" s="107">
        <v>0</v>
      </c>
      <c r="U6158" s="107">
        <v>0</v>
      </c>
    </row>
    <row r="6159" spans="1:21" x14ac:dyDescent="0.25">
      <c r="A6159" s="92" t="s">
        <v>11</v>
      </c>
      <c r="B6159" s="92" t="s">
        <v>58</v>
      </c>
      <c r="C6159" s="92" t="s">
        <v>59</v>
      </c>
      <c r="D6159" s="92" t="s">
        <v>69</v>
      </c>
      <c r="E6159" s="92" t="s">
        <v>73</v>
      </c>
      <c r="G6159" s="92" t="s">
        <v>97</v>
      </c>
      <c r="H6159" s="92" t="s">
        <v>16</v>
      </c>
      <c r="I6159" s="93" t="s">
        <v>193</v>
      </c>
      <c r="L6159" s="107">
        <v>0</v>
      </c>
      <c r="M6159" s="107">
        <v>0</v>
      </c>
      <c r="N6159" s="107">
        <v>0</v>
      </c>
      <c r="O6159" s="107">
        <v>0</v>
      </c>
      <c r="P6159" s="107">
        <v>0</v>
      </c>
      <c r="Q6159" s="107">
        <v>0</v>
      </c>
      <c r="R6159" s="107">
        <v>0</v>
      </c>
      <c r="S6159" s="107">
        <v>0</v>
      </c>
      <c r="T6159" s="107">
        <v>0</v>
      </c>
      <c r="U6159" s="107">
        <v>0</v>
      </c>
    </row>
    <row r="6160" spans="1:21" x14ac:dyDescent="0.25">
      <c r="A6160" s="92" t="s">
        <v>11</v>
      </c>
      <c r="B6160" s="92" t="s">
        <v>58</v>
      </c>
      <c r="C6160" s="92" t="s">
        <v>59</v>
      </c>
      <c r="D6160" s="92" t="s">
        <v>69</v>
      </c>
      <c r="E6160" s="92" t="s">
        <v>73</v>
      </c>
      <c r="G6160" s="92" t="s">
        <v>97</v>
      </c>
      <c r="H6160" s="92" t="s">
        <v>16</v>
      </c>
      <c r="I6160" s="93" t="s">
        <v>194</v>
      </c>
      <c r="L6160" s="107">
        <v>0</v>
      </c>
      <c r="M6160" s="107">
        <v>0</v>
      </c>
      <c r="N6160" s="107">
        <v>0</v>
      </c>
      <c r="O6160" s="107">
        <v>0</v>
      </c>
      <c r="P6160" s="107">
        <v>0</v>
      </c>
      <c r="Q6160" s="107">
        <v>0</v>
      </c>
      <c r="R6160" s="107">
        <v>0</v>
      </c>
      <c r="S6160" s="107">
        <v>0</v>
      </c>
      <c r="T6160" s="107">
        <v>0</v>
      </c>
      <c r="U6160" s="107">
        <v>0</v>
      </c>
    </row>
    <row r="6161" spans="1:21" x14ac:dyDescent="0.25">
      <c r="A6161" s="92" t="s">
        <v>11</v>
      </c>
      <c r="B6161" s="92" t="s">
        <v>58</v>
      </c>
      <c r="C6161" s="92" t="s">
        <v>59</v>
      </c>
      <c r="D6161" s="92" t="s">
        <v>69</v>
      </c>
      <c r="E6161" s="92" t="s">
        <v>73</v>
      </c>
      <c r="G6161" s="92" t="s">
        <v>97</v>
      </c>
      <c r="H6161" s="92" t="s">
        <v>16</v>
      </c>
      <c r="I6161" s="93" t="s">
        <v>195</v>
      </c>
      <c r="L6161" s="107">
        <v>0</v>
      </c>
      <c r="M6161" s="107">
        <v>0</v>
      </c>
      <c r="N6161" s="107">
        <v>0</v>
      </c>
      <c r="O6161" s="107">
        <v>0</v>
      </c>
      <c r="P6161" s="107">
        <v>0</v>
      </c>
      <c r="Q6161" s="107">
        <v>0</v>
      </c>
      <c r="R6161" s="107">
        <v>0</v>
      </c>
      <c r="S6161" s="107">
        <v>0</v>
      </c>
      <c r="T6161" s="107">
        <v>0</v>
      </c>
      <c r="U6161" s="107">
        <v>0</v>
      </c>
    </row>
    <row r="6162" spans="1:21" x14ac:dyDescent="0.25">
      <c r="A6162" s="92" t="s">
        <v>11</v>
      </c>
      <c r="B6162" s="92" t="s">
        <v>58</v>
      </c>
      <c r="C6162" s="92" t="s">
        <v>59</v>
      </c>
      <c r="D6162" s="92" t="s">
        <v>69</v>
      </c>
      <c r="E6162" s="92" t="s">
        <v>73</v>
      </c>
      <c r="G6162" s="92" t="s">
        <v>97</v>
      </c>
      <c r="H6162" s="92" t="s">
        <v>16</v>
      </c>
      <c r="I6162" s="93" t="s">
        <v>196</v>
      </c>
      <c r="L6162" s="107">
        <v>0</v>
      </c>
      <c r="M6162" s="107">
        <v>0</v>
      </c>
      <c r="N6162" s="107">
        <v>0</v>
      </c>
      <c r="O6162" s="107">
        <v>0</v>
      </c>
      <c r="P6162" s="107">
        <v>0</v>
      </c>
      <c r="Q6162" s="107">
        <v>0</v>
      </c>
      <c r="R6162" s="107">
        <v>0</v>
      </c>
      <c r="S6162" s="107">
        <v>0</v>
      </c>
      <c r="T6162" s="107">
        <v>0</v>
      </c>
      <c r="U6162" s="107">
        <v>0</v>
      </c>
    </row>
    <row r="6163" spans="1:21" x14ac:dyDescent="0.25">
      <c r="A6163" s="92" t="s">
        <v>11</v>
      </c>
      <c r="B6163" s="92" t="s">
        <v>58</v>
      </c>
      <c r="C6163" s="92" t="s">
        <v>59</v>
      </c>
      <c r="D6163" s="92" t="s">
        <v>69</v>
      </c>
      <c r="E6163" s="92" t="s">
        <v>73</v>
      </c>
      <c r="G6163" s="92" t="s">
        <v>97</v>
      </c>
      <c r="H6163" s="92" t="s">
        <v>16</v>
      </c>
      <c r="I6163" s="93" t="s">
        <v>197</v>
      </c>
      <c r="L6163" s="107">
        <v>0</v>
      </c>
      <c r="M6163" s="107">
        <v>0</v>
      </c>
      <c r="N6163" s="107">
        <v>0</v>
      </c>
      <c r="O6163" s="107">
        <v>0</v>
      </c>
      <c r="P6163" s="107">
        <v>0</v>
      </c>
      <c r="Q6163" s="107">
        <v>0</v>
      </c>
      <c r="R6163" s="107">
        <v>0</v>
      </c>
      <c r="S6163" s="107">
        <v>0</v>
      </c>
      <c r="T6163" s="107">
        <v>0</v>
      </c>
      <c r="U6163" s="107">
        <v>0</v>
      </c>
    </row>
    <row r="6164" spans="1:21" x14ac:dyDescent="0.25">
      <c r="A6164" s="92" t="s">
        <v>11</v>
      </c>
      <c r="B6164" s="92" t="s">
        <v>58</v>
      </c>
      <c r="C6164" s="92" t="s">
        <v>59</v>
      </c>
      <c r="D6164" s="92" t="s">
        <v>69</v>
      </c>
      <c r="E6164" s="92" t="s">
        <v>73</v>
      </c>
      <c r="G6164" s="92" t="s">
        <v>97</v>
      </c>
      <c r="H6164" s="92" t="s">
        <v>16</v>
      </c>
      <c r="I6164" s="93" t="s">
        <v>198</v>
      </c>
      <c r="L6164" s="107">
        <v>0</v>
      </c>
      <c r="M6164" s="107">
        <v>0</v>
      </c>
      <c r="N6164" s="107">
        <v>0</v>
      </c>
      <c r="O6164" s="107">
        <v>0</v>
      </c>
      <c r="P6164" s="107">
        <v>0</v>
      </c>
      <c r="Q6164" s="107">
        <v>0</v>
      </c>
      <c r="R6164" s="107">
        <v>0</v>
      </c>
      <c r="S6164" s="107">
        <v>0</v>
      </c>
      <c r="T6164" s="107">
        <v>0</v>
      </c>
      <c r="U6164" s="107">
        <v>0</v>
      </c>
    </row>
    <row r="6165" spans="1:21" x14ac:dyDescent="0.25">
      <c r="A6165" s="92" t="s">
        <v>11</v>
      </c>
      <c r="B6165" s="92" t="s">
        <v>58</v>
      </c>
      <c r="C6165" s="92" t="s">
        <v>59</v>
      </c>
      <c r="D6165" s="92" t="s">
        <v>69</v>
      </c>
      <c r="E6165" s="92" t="s">
        <v>73</v>
      </c>
      <c r="G6165" s="92" t="s">
        <v>97</v>
      </c>
      <c r="H6165" s="92" t="s">
        <v>16</v>
      </c>
      <c r="I6165" s="88" t="s">
        <v>232</v>
      </c>
      <c r="L6165" s="107">
        <v>0</v>
      </c>
      <c r="M6165" s="107">
        <v>0</v>
      </c>
      <c r="N6165" s="107">
        <v>0</v>
      </c>
      <c r="O6165" s="107">
        <v>0</v>
      </c>
      <c r="P6165" s="107">
        <v>0</v>
      </c>
      <c r="Q6165" s="107">
        <v>0</v>
      </c>
      <c r="R6165" s="107">
        <v>0</v>
      </c>
      <c r="S6165" s="107">
        <v>0</v>
      </c>
      <c r="T6165" s="107">
        <v>0</v>
      </c>
      <c r="U6165" s="107">
        <v>0</v>
      </c>
    </row>
    <row r="6166" spans="1:21" x14ac:dyDescent="0.25">
      <c r="A6166" s="92" t="s">
        <v>11</v>
      </c>
      <c r="B6166" s="92" t="s">
        <v>58</v>
      </c>
      <c r="C6166" s="92" t="s">
        <v>59</v>
      </c>
      <c r="D6166" s="92" t="s">
        <v>69</v>
      </c>
      <c r="E6166" s="92" t="s">
        <v>73</v>
      </c>
      <c r="G6166" s="92" t="s">
        <v>97</v>
      </c>
      <c r="H6166" s="92" t="s">
        <v>16</v>
      </c>
      <c r="I6166" s="93" t="s">
        <v>199</v>
      </c>
      <c r="L6166" s="107">
        <v>0</v>
      </c>
      <c r="M6166" s="107">
        <v>0</v>
      </c>
      <c r="N6166" s="107">
        <v>0</v>
      </c>
      <c r="O6166" s="107">
        <v>0</v>
      </c>
      <c r="P6166" s="107">
        <v>0</v>
      </c>
      <c r="Q6166" s="107">
        <v>0</v>
      </c>
      <c r="R6166" s="107">
        <v>0</v>
      </c>
      <c r="S6166" s="107">
        <v>0</v>
      </c>
      <c r="T6166" s="107">
        <v>0</v>
      </c>
      <c r="U6166" s="107">
        <v>0</v>
      </c>
    </row>
    <row r="6167" spans="1:21" x14ac:dyDescent="0.25">
      <c r="A6167" s="92" t="s">
        <v>11</v>
      </c>
      <c r="B6167" s="92" t="s">
        <v>58</v>
      </c>
      <c r="C6167" s="92" t="s">
        <v>59</v>
      </c>
      <c r="D6167" s="92" t="s">
        <v>69</v>
      </c>
      <c r="E6167" s="92" t="s">
        <v>73</v>
      </c>
      <c r="G6167" s="92" t="s">
        <v>97</v>
      </c>
      <c r="H6167" s="92" t="s">
        <v>16</v>
      </c>
      <c r="I6167" s="93" t="s">
        <v>200</v>
      </c>
      <c r="L6167" s="107">
        <v>0</v>
      </c>
      <c r="M6167" s="107">
        <v>0</v>
      </c>
      <c r="N6167" s="107">
        <v>0</v>
      </c>
      <c r="O6167" s="107">
        <v>0</v>
      </c>
      <c r="P6167" s="107">
        <v>0</v>
      </c>
      <c r="Q6167" s="107">
        <v>0</v>
      </c>
      <c r="R6167" s="107">
        <v>0</v>
      </c>
      <c r="S6167" s="107">
        <v>0</v>
      </c>
      <c r="T6167" s="107">
        <v>0</v>
      </c>
      <c r="U6167" s="107">
        <v>0</v>
      </c>
    </row>
    <row r="6168" spans="1:21" x14ac:dyDescent="0.25">
      <c r="A6168" s="92" t="s">
        <v>11</v>
      </c>
      <c r="B6168" s="92" t="s">
        <v>58</v>
      </c>
      <c r="C6168" s="92" t="s">
        <v>59</v>
      </c>
      <c r="D6168" s="92" t="s">
        <v>69</v>
      </c>
      <c r="E6168" s="92" t="s">
        <v>73</v>
      </c>
      <c r="G6168" s="92" t="s">
        <v>97</v>
      </c>
      <c r="H6168" s="92" t="s">
        <v>31</v>
      </c>
      <c r="I6168" s="97" t="s">
        <v>190</v>
      </c>
      <c r="J6168" s="92" t="s">
        <v>59</v>
      </c>
      <c r="L6168" s="98">
        <f>'Activity data'!H1246*'Emission factors'!$E$56</f>
        <v>2362.2495750000007</v>
      </c>
      <c r="M6168" s="98">
        <f>'Activity data'!I1246*'Emission factors'!$E$56</f>
        <v>2574.2168999999999</v>
      </c>
      <c r="N6168" s="98">
        <f>'Activity data'!J1246*'Emission factors'!$E$56</f>
        <v>2798.3768100000002</v>
      </c>
      <c r="O6168" s="98">
        <f>'Activity data'!K1246*'Emission factors'!$E$56</f>
        <v>3196.7019300000002</v>
      </c>
      <c r="P6168" s="98">
        <f>'Activity data'!L1246*'Emission factors'!$E$56</f>
        <v>3770.9012624999996</v>
      </c>
      <c r="Q6168" s="98">
        <f>'Activity data'!M1246*'Emission factors'!$E$56</f>
        <v>4019.3443125000003</v>
      </c>
      <c r="R6168" s="98">
        <f>'Activity data'!N1246*'Emission factors'!$E$56</f>
        <v>4194.0451800000001</v>
      </c>
      <c r="S6168" s="98">
        <f>'Activity data'!O1246*'Emission factors'!$E$56</f>
        <v>4243.2236400000002</v>
      </c>
      <c r="T6168" s="98">
        <f>'Activity data'!P1246*'Emission factors'!$E$56</f>
        <v>4115.7881700000007</v>
      </c>
      <c r="U6168" s="98">
        <f>'Activity data'!Q1246*'Emission factors'!$E$56</f>
        <v>4257.7119000000002</v>
      </c>
    </row>
    <row r="6169" spans="1:21" x14ac:dyDescent="0.25">
      <c r="A6169" s="92" t="s">
        <v>11</v>
      </c>
      <c r="B6169" s="92" t="s">
        <v>58</v>
      </c>
      <c r="C6169" s="92" t="s">
        <v>59</v>
      </c>
      <c r="D6169" s="92" t="s">
        <v>69</v>
      </c>
      <c r="E6169" s="92" t="s">
        <v>73</v>
      </c>
      <c r="G6169" s="92" t="s">
        <v>97</v>
      </c>
      <c r="H6169" s="92" t="s">
        <v>31</v>
      </c>
      <c r="I6169" s="97" t="s">
        <v>191</v>
      </c>
      <c r="L6169" s="98">
        <f>'Activity data'!H1247*'Emission factors'!$E$56</f>
        <v>0</v>
      </c>
      <c r="M6169" s="98">
        <f>'Activity data'!I1247*'Emission factors'!$E$56</f>
        <v>0</v>
      </c>
      <c r="N6169" s="98">
        <f>'Activity data'!J1247*'Emission factors'!$E$56</f>
        <v>6.045277500000001</v>
      </c>
      <c r="O6169" s="98">
        <f>'Activity data'!K1247*'Emission factors'!$E$56</f>
        <v>12.498675000000002</v>
      </c>
      <c r="P6169" s="98">
        <f>'Activity data'!L1247*'Emission factors'!$E$56</f>
        <v>8.3154450000000004</v>
      </c>
      <c r="Q6169" s="98">
        <f>'Activity data'!M1247*'Emission factors'!$E$56</f>
        <v>24.487200000000001</v>
      </c>
      <c r="R6169" s="98">
        <f>'Activity data'!N1247*'Emission factors'!$E$56</f>
        <v>24.614737500000004</v>
      </c>
      <c r="S6169" s="98">
        <f>'Activity data'!O1247*'Emission factors'!$E$56</f>
        <v>11.2488075</v>
      </c>
      <c r="T6169" s="98">
        <f>'Activity data'!P1247*'Emission factors'!$E$56</f>
        <v>1.8620475000000003</v>
      </c>
      <c r="U6169" s="98">
        <f>'Activity data'!Q1247*'Emission factors'!$E$56</f>
        <v>0</v>
      </c>
    </row>
    <row r="6170" spans="1:21" x14ac:dyDescent="0.25">
      <c r="A6170" s="92" t="s">
        <v>11</v>
      </c>
      <c r="B6170" s="92" t="s">
        <v>58</v>
      </c>
      <c r="C6170" s="92" t="s">
        <v>59</v>
      </c>
      <c r="D6170" s="92" t="s">
        <v>69</v>
      </c>
      <c r="E6170" s="92" t="s">
        <v>73</v>
      </c>
      <c r="G6170" s="92" t="s">
        <v>97</v>
      </c>
      <c r="H6170" s="92" t="s">
        <v>31</v>
      </c>
      <c r="I6170" s="93" t="s">
        <v>192</v>
      </c>
      <c r="L6170" s="98">
        <f>'Activity data'!H1248*'Emission factors'!$E$56</f>
        <v>91.573150661902801</v>
      </c>
      <c r="M6170" s="98">
        <f>'Activity data'!I1248*'Emission factors'!$E$56</f>
        <v>94.953495087000007</v>
      </c>
      <c r="N6170" s="98">
        <f>'Activity data'!J1248*'Emission factors'!$E$56</f>
        <v>101.00970000000001</v>
      </c>
      <c r="O6170" s="98">
        <f>'Activity data'!K1248*'Emission factors'!$E$56</f>
        <v>99.530265000000014</v>
      </c>
      <c r="P6170" s="98">
        <f>'Activity data'!L1248*'Emission factors'!$E$56</f>
        <v>111.08516250000001</v>
      </c>
      <c r="Q6170" s="98">
        <f>'Activity data'!M1248*'Emission factors'!$E$56</f>
        <v>112.92170250000001</v>
      </c>
      <c r="R6170" s="98">
        <f>'Activity data'!N1248*'Emission factors'!$E$56</f>
        <v>73.793197500000005</v>
      </c>
      <c r="S6170" s="98">
        <f>'Activity data'!O1248*'Emission factors'!$E$56</f>
        <v>61.32003000000001</v>
      </c>
      <c r="T6170" s="98">
        <f>'Activity data'!P1248*'Emission factors'!$E$56</f>
        <v>65.936887500000012</v>
      </c>
      <c r="U6170" s="98">
        <f>'Activity data'!Q1248*'Emission factors'!$E$56</f>
        <v>76.241917500000014</v>
      </c>
    </row>
    <row r="6171" spans="1:21" x14ac:dyDescent="0.25">
      <c r="A6171" s="92" t="s">
        <v>11</v>
      </c>
      <c r="B6171" s="92" t="s">
        <v>58</v>
      </c>
      <c r="C6171" s="92" t="s">
        <v>59</v>
      </c>
      <c r="D6171" s="92" t="s">
        <v>69</v>
      </c>
      <c r="E6171" s="92" t="s">
        <v>73</v>
      </c>
      <c r="G6171" s="92" t="s">
        <v>97</v>
      </c>
      <c r="H6171" s="92" t="s">
        <v>31</v>
      </c>
      <c r="I6171" s="93" t="s">
        <v>193</v>
      </c>
      <c r="L6171" s="98">
        <f>'Activity data'!H1249*'Emission factors'!$E$56</f>
        <v>6641.3180551280238</v>
      </c>
      <c r="M6171" s="98">
        <f>'Activity data'!I1249*'Emission factors'!$E$56</f>
        <v>7132.5154579569171</v>
      </c>
      <c r="N6171" s="98">
        <f>'Activity data'!J1249*'Emission factors'!$E$56</f>
        <v>7653.4478322000004</v>
      </c>
      <c r="O6171" s="98">
        <f>'Activity data'!K1249*'Emission factors'!$E$56</f>
        <v>8571.5744800500033</v>
      </c>
      <c r="P6171" s="98">
        <f>'Activity data'!L1249*'Emission factors'!$E$56</f>
        <v>9395.0675376749987</v>
      </c>
      <c r="Q6171" s="98">
        <f>'Activity data'!M1249*'Emission factors'!$E$56</f>
        <v>9940.9525248749997</v>
      </c>
      <c r="R6171" s="98">
        <f>'Activity data'!N1249*'Emission factors'!$E$56</f>
        <v>10162.295386575001</v>
      </c>
      <c r="S6171" s="98">
        <f>'Activity data'!O1249*'Emission factors'!$E$56</f>
        <v>10501.241597325001</v>
      </c>
      <c r="T6171" s="98">
        <f>'Activity data'!P1249*'Emission factors'!$E$56</f>
        <v>11200.972009875</v>
      </c>
      <c r="U6171" s="98">
        <f>'Activity data'!Q1249*'Emission factors'!$E$56</f>
        <v>11887.672936350004</v>
      </c>
    </row>
    <row r="6172" spans="1:21" x14ac:dyDescent="0.25">
      <c r="A6172" s="92" t="s">
        <v>11</v>
      </c>
      <c r="B6172" s="92" t="s">
        <v>58</v>
      </c>
      <c r="C6172" s="92" t="s">
        <v>59</v>
      </c>
      <c r="D6172" s="92" t="s">
        <v>69</v>
      </c>
      <c r="E6172" s="92" t="s">
        <v>73</v>
      </c>
      <c r="G6172" s="92" t="s">
        <v>97</v>
      </c>
      <c r="H6172" s="92" t="s">
        <v>31</v>
      </c>
      <c r="I6172" s="93" t="s">
        <v>194</v>
      </c>
      <c r="L6172" s="98">
        <f>'Activity data'!H1250*'Emission factors'!$E$56</f>
        <v>0</v>
      </c>
      <c r="M6172" s="98">
        <f>'Activity data'!I1250*'Emission factors'!$E$56</f>
        <v>0</v>
      </c>
      <c r="N6172" s="98">
        <f>'Activity data'!J1250*'Emission factors'!$E$56</f>
        <v>0</v>
      </c>
      <c r="O6172" s="98">
        <f>'Activity data'!K1250*'Emission factors'!$E$56</f>
        <v>0</v>
      </c>
      <c r="P6172" s="98">
        <f>'Activity data'!L1250*'Emission factors'!$E$56</f>
        <v>0</v>
      </c>
      <c r="Q6172" s="98">
        <f>'Activity data'!M1250*'Emission factors'!$E$56</f>
        <v>0</v>
      </c>
      <c r="R6172" s="98">
        <f>'Activity data'!N1250*'Emission factors'!$E$56</f>
        <v>0</v>
      </c>
      <c r="S6172" s="98">
        <f>'Activity data'!O1250*'Emission factors'!$E$56</f>
        <v>0</v>
      </c>
      <c r="T6172" s="98">
        <f>'Activity data'!P1250*'Emission factors'!$E$56</f>
        <v>0</v>
      </c>
      <c r="U6172" s="98">
        <f>'Activity data'!Q1250*'Emission factors'!$E$56</f>
        <v>0</v>
      </c>
    </row>
    <row r="6173" spans="1:21" x14ac:dyDescent="0.25">
      <c r="A6173" s="92" t="s">
        <v>11</v>
      </c>
      <c r="B6173" s="92" t="s">
        <v>58</v>
      </c>
      <c r="C6173" s="92" t="s">
        <v>59</v>
      </c>
      <c r="D6173" s="92" t="s">
        <v>69</v>
      </c>
      <c r="E6173" s="92" t="s">
        <v>73</v>
      </c>
      <c r="G6173" s="92" t="s">
        <v>97</v>
      </c>
      <c r="H6173" s="92" t="s">
        <v>31</v>
      </c>
      <c r="I6173" s="93" t="s">
        <v>195</v>
      </c>
      <c r="L6173" s="98">
        <f>'Activity data'!H1251*'Emission factors'!$E$56</f>
        <v>7254.5569558500019</v>
      </c>
      <c r="M6173" s="98">
        <f>'Activity data'!I1251*'Emission factors'!$E$56</f>
        <v>7833.2241820500012</v>
      </c>
      <c r="N6173" s="98">
        <f>'Activity data'!J1251*'Emission factors'!$E$56</f>
        <v>8207.2488169500011</v>
      </c>
      <c r="O6173" s="98">
        <f>'Activity data'!K1251*'Emission factors'!$E$56</f>
        <v>8612.2247625000018</v>
      </c>
      <c r="P6173" s="98">
        <f>'Activity data'!L1251*'Emission factors'!$E$56</f>
        <v>9490.3097368500003</v>
      </c>
      <c r="Q6173" s="98">
        <f>'Activity data'!M1251*'Emission factors'!$E$56</f>
        <v>9937.3689762000013</v>
      </c>
      <c r="R6173" s="98">
        <f>'Activity data'!N1251*'Emission factors'!$E$56</f>
        <v>10219.515085950001</v>
      </c>
      <c r="S6173" s="98">
        <f>'Activity data'!O1251*'Emission factors'!$E$56</f>
        <v>10659.383761050003</v>
      </c>
      <c r="T6173" s="98">
        <f>'Activity data'!P1251*'Emission factors'!$E$56</f>
        <v>11030.054159699999</v>
      </c>
      <c r="U6173" s="98">
        <f>'Activity data'!Q1251*'Emission factors'!$E$56</f>
        <v>11938.153299150001</v>
      </c>
    </row>
    <row r="6174" spans="1:21" x14ac:dyDescent="0.25">
      <c r="A6174" s="92" t="s">
        <v>11</v>
      </c>
      <c r="B6174" s="92" t="s">
        <v>58</v>
      </c>
      <c r="C6174" s="92" t="s">
        <v>59</v>
      </c>
      <c r="D6174" s="92" t="s">
        <v>69</v>
      </c>
      <c r="E6174" s="92" t="s">
        <v>73</v>
      </c>
      <c r="G6174" s="92" t="s">
        <v>97</v>
      </c>
      <c r="H6174" s="92" t="s">
        <v>31</v>
      </c>
      <c r="I6174" s="93" t="s">
        <v>196</v>
      </c>
      <c r="L6174" s="98">
        <f>'Activity data'!H1252*'Emission factors'!$E$56</f>
        <v>4844.2432690409742</v>
      </c>
      <c r="M6174" s="98">
        <f>'Activity data'!I1252*'Emission factors'!$E$56</f>
        <v>5296.1459163915069</v>
      </c>
      <c r="N6174" s="98">
        <f>'Activity data'!J1252*'Emission factors'!$E$56</f>
        <v>6101.1756558000006</v>
      </c>
      <c r="O6174" s="98">
        <f>'Activity data'!K1252*'Emission factors'!$E$56</f>
        <v>6650.9750239500008</v>
      </c>
      <c r="P6174" s="98">
        <f>'Activity data'!L1252*'Emission factors'!$E$56</f>
        <v>6995.4665652000003</v>
      </c>
      <c r="Q6174" s="98">
        <f>'Activity data'!M1252*'Emission factors'!$E$56</f>
        <v>6881.5396121250005</v>
      </c>
      <c r="R6174" s="98">
        <f>'Activity data'!N1252*'Emission factors'!$E$56</f>
        <v>6789.0070746750007</v>
      </c>
      <c r="S6174" s="98">
        <f>'Activity data'!O1252*'Emission factors'!$E$56</f>
        <v>7106.3854188000005</v>
      </c>
      <c r="T6174" s="98">
        <f>'Activity data'!P1252*'Emission factors'!$E$56</f>
        <v>7357.8921746249989</v>
      </c>
      <c r="U6174" s="98">
        <f>'Activity data'!Q1252*'Emission factors'!$E$56</f>
        <v>8441.2000359000012</v>
      </c>
    </row>
    <row r="6175" spans="1:21" x14ac:dyDescent="0.25">
      <c r="A6175" s="92" t="s">
        <v>11</v>
      </c>
      <c r="B6175" s="92" t="s">
        <v>58</v>
      </c>
      <c r="C6175" s="92" t="s">
        <v>59</v>
      </c>
      <c r="D6175" s="92" t="s">
        <v>69</v>
      </c>
      <c r="E6175" s="92" t="s">
        <v>73</v>
      </c>
      <c r="G6175" s="92" t="s">
        <v>97</v>
      </c>
      <c r="H6175" s="92" t="s">
        <v>31</v>
      </c>
      <c r="I6175" s="93" t="s">
        <v>197</v>
      </c>
      <c r="L6175" s="98">
        <f>'Activity data'!H1253*'Emission factors'!$E$56</f>
        <v>2884.306565098841</v>
      </c>
      <c r="M6175" s="98">
        <f>'Activity data'!I1253*'Emission factors'!$E$56</f>
        <v>2887.0203642412275</v>
      </c>
      <c r="N6175" s="98">
        <f>'Activity data'!J1253*'Emission factors'!$E$56</f>
        <v>2903.0493870000005</v>
      </c>
      <c r="O6175" s="98">
        <f>'Activity data'!K1253*'Emission factors'!$E$56</f>
        <v>2976.5926110000005</v>
      </c>
      <c r="P6175" s="98">
        <f>'Activity data'!L1253*'Emission factors'!$E$56</f>
        <v>3098.8538846249999</v>
      </c>
      <c r="Q6175" s="98">
        <f>'Activity data'!M1253*'Emission factors'!$E$56</f>
        <v>3057.4411830000008</v>
      </c>
      <c r="R6175" s="98">
        <f>'Activity data'!N1253*'Emission factors'!$E$56</f>
        <v>3021.7587412499997</v>
      </c>
      <c r="S6175" s="98">
        <f>'Activity data'!O1253*'Emission factors'!$E$56</f>
        <v>3194.3003988750002</v>
      </c>
      <c r="T6175" s="98">
        <f>'Activity data'!P1253*'Emission factors'!$E$56</f>
        <v>3116.5165530000004</v>
      </c>
      <c r="U6175" s="98">
        <f>'Activity data'!Q1253*'Emission factors'!$E$56</f>
        <v>3159.1472377500008</v>
      </c>
    </row>
    <row r="6176" spans="1:21" x14ac:dyDescent="0.25">
      <c r="A6176" s="92" t="s">
        <v>11</v>
      </c>
      <c r="B6176" s="92" t="s">
        <v>58</v>
      </c>
      <c r="C6176" s="92" t="s">
        <v>59</v>
      </c>
      <c r="D6176" s="92" t="s">
        <v>69</v>
      </c>
      <c r="E6176" s="92" t="s">
        <v>73</v>
      </c>
      <c r="G6176" s="92" t="s">
        <v>97</v>
      </c>
      <c r="H6176" s="92" t="s">
        <v>31</v>
      </c>
      <c r="I6176" s="93" t="s">
        <v>198</v>
      </c>
      <c r="L6176" s="98">
        <f>'Activity data'!H1254*'Emission factors'!$E$56</f>
        <v>562.69545000000016</v>
      </c>
      <c r="M6176" s="98">
        <f>'Activity data'!I1254*'Emission factors'!$E$56</f>
        <v>584.91248250000001</v>
      </c>
      <c r="N6176" s="98">
        <f>'Activity data'!J1254*'Emission factors'!$E$56</f>
        <v>648.14557500000012</v>
      </c>
      <c r="O6176" s="98">
        <f>'Activity data'!K1254*'Emission factors'!$E$56</f>
        <v>602.25758250000001</v>
      </c>
      <c r="P6176" s="98">
        <f>'Activity data'!L1254*'Emission factors'!$E$56</f>
        <v>586.44293250000021</v>
      </c>
      <c r="Q6176" s="98">
        <f>'Activity data'!M1254*'Emission factors'!$E$56</f>
        <v>680.76966750000008</v>
      </c>
      <c r="R6176" s="98">
        <f>'Activity data'!N1254*'Emission factors'!$E$56</f>
        <v>729.3104400000002</v>
      </c>
      <c r="S6176" s="98">
        <f>'Activity data'!O1254*'Emission factors'!$E$56</f>
        <v>615.39394499999992</v>
      </c>
      <c r="T6176" s="98">
        <f>'Activity data'!P1254*'Emission factors'!$E$56</f>
        <v>582.48927000000015</v>
      </c>
      <c r="U6176" s="98">
        <f>'Activity data'!Q1254*'Emission factors'!$E$56</f>
        <v>584.83596000000011</v>
      </c>
    </row>
    <row r="6177" spans="1:21" x14ac:dyDescent="0.25">
      <c r="A6177" s="92" t="s">
        <v>11</v>
      </c>
      <c r="B6177" s="92" t="s">
        <v>58</v>
      </c>
      <c r="C6177" s="92" t="s">
        <v>59</v>
      </c>
      <c r="D6177" s="92" t="s">
        <v>69</v>
      </c>
      <c r="E6177" s="92" t="s">
        <v>73</v>
      </c>
      <c r="G6177" s="92" t="s">
        <v>97</v>
      </c>
      <c r="H6177" s="92" t="s">
        <v>31</v>
      </c>
      <c r="I6177" s="88" t="s">
        <v>232</v>
      </c>
      <c r="L6177" s="98">
        <f>'Activity data'!H1255*'Emission factors'!$E$56</f>
        <v>7562.475837780974</v>
      </c>
      <c r="M6177" s="98">
        <f>'Activity data'!I1255*'Emission factors'!$E$56</f>
        <v>7976.0389987072513</v>
      </c>
      <c r="N6177" s="98">
        <f>'Activity data'!J1255*'Emission factors'!$E$56</f>
        <v>8705.1485850000008</v>
      </c>
      <c r="O6177" s="98">
        <f>'Activity data'!K1255*'Emission factors'!$E$56</f>
        <v>9593.8809000000001</v>
      </c>
      <c r="P6177" s="98">
        <f>'Activity data'!L1255*'Emission factors'!$E$56</f>
        <v>10431.241110000003</v>
      </c>
      <c r="Q6177" s="98">
        <f>'Activity data'!M1255*'Emission factors'!$E$56</f>
        <v>10341.403694999999</v>
      </c>
      <c r="R6177" s="98">
        <f>'Activity data'!N1255*'Emission factors'!$E$56</f>
        <v>10464.911010000002</v>
      </c>
      <c r="S6177" s="98">
        <f>'Activity data'!O1255*'Emission factors'!$E$56</f>
        <v>10933.764367500002</v>
      </c>
      <c r="T6177" s="98">
        <f>'Activity data'!P1255*'Emission factors'!$E$56</f>
        <v>11297.3992875</v>
      </c>
      <c r="U6177" s="98">
        <f>'Activity data'!Q1255*'Emission factors'!$E$56</f>
        <v>12206.282527500001</v>
      </c>
    </row>
    <row r="6178" spans="1:21" x14ac:dyDescent="0.25">
      <c r="A6178" s="92" t="s">
        <v>11</v>
      </c>
      <c r="B6178" s="92" t="s">
        <v>58</v>
      </c>
      <c r="C6178" s="92" t="s">
        <v>59</v>
      </c>
      <c r="D6178" s="92" t="s">
        <v>69</v>
      </c>
      <c r="E6178" s="92" t="s">
        <v>73</v>
      </c>
      <c r="G6178" s="92" t="s">
        <v>97</v>
      </c>
      <c r="H6178" s="92" t="s">
        <v>31</v>
      </c>
      <c r="I6178" s="93" t="s">
        <v>199</v>
      </c>
      <c r="L6178" s="98">
        <f>'Activity data'!H1256*'Emission factors'!$E$56</f>
        <v>1631.6382525000001</v>
      </c>
      <c r="M6178" s="98">
        <f>'Activity data'!I1256*'Emission factors'!$E$56</f>
        <v>1336.7205375000001</v>
      </c>
      <c r="N6178" s="98">
        <f>'Activity data'!J1256*'Emission factors'!$E$56</f>
        <v>1186.2517950000001</v>
      </c>
      <c r="O6178" s="98">
        <f>'Activity data'!K1256*'Emission factors'!$E$56</f>
        <v>1212.0143700000001</v>
      </c>
      <c r="P6178" s="98">
        <f>'Activity data'!L1256*'Emission factors'!$E$56</f>
        <v>1375.7215050000002</v>
      </c>
      <c r="Q6178" s="98">
        <f>'Activity data'!M1256*'Emission factors'!$E$56</f>
        <v>1544.3770950000003</v>
      </c>
      <c r="R6178" s="98">
        <f>'Activity data'!N1256*'Emission factors'!$E$56</f>
        <v>1634.0104500000002</v>
      </c>
      <c r="S6178" s="98">
        <f>'Activity data'!O1256*'Emission factors'!$E$56</f>
        <v>1643.9073599999999</v>
      </c>
      <c r="T6178" s="98">
        <f>'Activity data'!P1256*'Emission factors'!$E$56</f>
        <v>1536.9033975000002</v>
      </c>
      <c r="U6178" s="98">
        <f>'Activity data'!Q1256*'Emission factors'!$E$56</f>
        <v>1520.0429400000003</v>
      </c>
    </row>
    <row r="6179" spans="1:21" x14ac:dyDescent="0.25">
      <c r="A6179" s="92" t="s">
        <v>11</v>
      </c>
      <c r="B6179" s="92" t="s">
        <v>58</v>
      </c>
      <c r="C6179" s="92" t="s">
        <v>59</v>
      </c>
      <c r="D6179" s="92" t="s">
        <v>69</v>
      </c>
      <c r="E6179" s="92" t="s">
        <v>73</v>
      </c>
      <c r="G6179" s="92" t="s">
        <v>97</v>
      </c>
      <c r="H6179" s="92" t="s">
        <v>31</v>
      </c>
      <c r="I6179" s="93" t="s">
        <v>200</v>
      </c>
      <c r="L6179" s="98">
        <f>'Activity data'!H1257*'Emission factors'!$E$56</f>
        <v>1352.8723966500002</v>
      </c>
      <c r="M6179" s="98">
        <f>'Activity data'!I1257*'Emission factors'!$E$56</f>
        <v>1420.89681795</v>
      </c>
      <c r="N6179" s="98">
        <f>'Activity data'!J1257*'Emission factors'!$E$56</f>
        <v>1234.0462180500001</v>
      </c>
      <c r="O6179" s="98">
        <f>'Activity data'!K1257*'Emission factors'!$E$56</f>
        <v>1333.5831150000001</v>
      </c>
      <c r="P6179" s="98">
        <f>'Activity data'!L1257*'Emission factors'!$E$56</f>
        <v>1505.3358256500005</v>
      </c>
      <c r="Q6179" s="98">
        <f>'Activity data'!M1257*'Emission factors'!$E$56</f>
        <v>1574.3443263000001</v>
      </c>
      <c r="R6179" s="98">
        <f>'Activity data'!N1257*'Emission factors'!$E$56</f>
        <v>1729.2947365500002</v>
      </c>
      <c r="S6179" s="98">
        <f>'Activity data'!O1257*'Emission factors'!$E$56</f>
        <v>1940.7345664499999</v>
      </c>
      <c r="T6179" s="98">
        <f>'Activity data'!P1257*'Emission factors'!$E$56</f>
        <v>2049.4776302999999</v>
      </c>
      <c r="U6179" s="98">
        <f>'Activity data'!Q1257*'Emission factors'!$E$56</f>
        <v>2249.9344408500006</v>
      </c>
    </row>
    <row r="6180" spans="1:21" x14ac:dyDescent="0.25">
      <c r="A6180" s="92" t="s">
        <v>11</v>
      </c>
      <c r="B6180" s="92" t="s">
        <v>58</v>
      </c>
      <c r="C6180" s="92" t="s">
        <v>59</v>
      </c>
      <c r="D6180" s="92" t="s">
        <v>69</v>
      </c>
      <c r="E6180" s="92" t="s">
        <v>73</v>
      </c>
      <c r="G6180" s="92" t="s">
        <v>97</v>
      </c>
      <c r="H6180" s="92" t="s">
        <v>94</v>
      </c>
      <c r="I6180" s="97" t="s">
        <v>190</v>
      </c>
      <c r="J6180" s="92" t="s">
        <v>59</v>
      </c>
      <c r="L6180" s="98">
        <f>L6168*'Emission factors'!$H$16</f>
        <v>49607.241075000013</v>
      </c>
      <c r="M6180" s="98">
        <f>M6168*'Emission factors'!$H$16</f>
        <v>54058.554899999996</v>
      </c>
      <c r="N6180" s="98">
        <f>N6168*'Emission factors'!$H$16</f>
        <v>58765.913010000004</v>
      </c>
      <c r="O6180" s="98">
        <f>O6168*'Emission factors'!$H$16</f>
        <v>67130.74053000001</v>
      </c>
      <c r="P6180" s="98">
        <f>P6168*'Emission factors'!$H$16</f>
        <v>79188.926512499995</v>
      </c>
      <c r="Q6180" s="98">
        <f>Q6168*'Emission factors'!$H$16</f>
        <v>84406.230562500001</v>
      </c>
      <c r="R6180" s="98">
        <f>R6168*'Emission factors'!$H$16</f>
        <v>88074.948780000006</v>
      </c>
      <c r="S6180" s="98">
        <f>S6168*'Emission factors'!$H$16</f>
        <v>89107.69644</v>
      </c>
      <c r="T6180" s="98">
        <f>T6168*'Emission factors'!$H$16</f>
        <v>86431.551570000011</v>
      </c>
      <c r="U6180" s="98">
        <f>U6168*'Emission factors'!$H$16</f>
        <v>89411.949900000007</v>
      </c>
    </row>
    <row r="6181" spans="1:21" x14ac:dyDescent="0.25">
      <c r="A6181" s="92" t="s">
        <v>11</v>
      </c>
      <c r="B6181" s="92" t="s">
        <v>58</v>
      </c>
      <c r="C6181" s="92" t="s">
        <v>59</v>
      </c>
      <c r="D6181" s="92" t="s">
        <v>69</v>
      </c>
      <c r="E6181" s="92" t="s">
        <v>73</v>
      </c>
      <c r="G6181" s="92" t="s">
        <v>97</v>
      </c>
      <c r="H6181" s="92" t="s">
        <v>94</v>
      </c>
      <c r="I6181" s="97" t="s">
        <v>191</v>
      </c>
      <c r="L6181" s="98">
        <f>L6169*'Emission factors'!$H$16</f>
        <v>0</v>
      </c>
      <c r="M6181" s="98">
        <f>M6169*'Emission factors'!$H$16</f>
        <v>0</v>
      </c>
      <c r="N6181" s="98">
        <f>N6169*'Emission factors'!$H$16</f>
        <v>126.95082750000002</v>
      </c>
      <c r="O6181" s="98">
        <f>O6169*'Emission factors'!$H$16</f>
        <v>262.47217500000005</v>
      </c>
      <c r="P6181" s="98">
        <f>P6169*'Emission factors'!$H$16</f>
        <v>174.62434500000001</v>
      </c>
      <c r="Q6181" s="98">
        <f>Q6169*'Emission factors'!$H$16</f>
        <v>514.23120000000006</v>
      </c>
      <c r="R6181" s="98">
        <f>R6169*'Emission factors'!$H$16</f>
        <v>516.90948750000007</v>
      </c>
      <c r="S6181" s="98">
        <f>S6169*'Emission factors'!$H$16</f>
        <v>236.22495749999999</v>
      </c>
      <c r="T6181" s="98">
        <f>T6169*'Emission factors'!$H$16</f>
        <v>39.102997500000008</v>
      </c>
      <c r="U6181" s="98">
        <f>U6169*'Emission factors'!$H$16</f>
        <v>0</v>
      </c>
    </row>
    <row r="6182" spans="1:21" x14ac:dyDescent="0.25">
      <c r="A6182" s="92" t="s">
        <v>11</v>
      </c>
      <c r="B6182" s="92" t="s">
        <v>58</v>
      </c>
      <c r="C6182" s="92" t="s">
        <v>59</v>
      </c>
      <c r="D6182" s="92" t="s">
        <v>69</v>
      </c>
      <c r="E6182" s="92" t="s">
        <v>73</v>
      </c>
      <c r="G6182" s="92" t="s">
        <v>97</v>
      </c>
      <c r="H6182" s="92" t="s">
        <v>94</v>
      </c>
      <c r="I6182" s="93" t="s">
        <v>192</v>
      </c>
      <c r="L6182" s="98">
        <f>L6170*'Emission factors'!$H$16</f>
        <v>1923.0361638999589</v>
      </c>
      <c r="M6182" s="98">
        <f>M6170*'Emission factors'!$H$16</f>
        <v>1994.0233968270002</v>
      </c>
      <c r="N6182" s="98">
        <f>N6170*'Emission factors'!$H$16</f>
        <v>2121.2037</v>
      </c>
      <c r="O6182" s="98">
        <f>O6170*'Emission factors'!$H$16</f>
        <v>2090.1355650000005</v>
      </c>
      <c r="P6182" s="98">
        <f>P6170*'Emission factors'!$H$16</f>
        <v>2332.7884125</v>
      </c>
      <c r="Q6182" s="98">
        <f>Q6170*'Emission factors'!$H$16</f>
        <v>2371.3557525000001</v>
      </c>
      <c r="R6182" s="98">
        <f>R6170*'Emission factors'!$H$16</f>
        <v>1549.6571475000001</v>
      </c>
      <c r="S6182" s="98">
        <f>S6170*'Emission factors'!$H$16</f>
        <v>1287.7206300000003</v>
      </c>
      <c r="T6182" s="98">
        <f>T6170*'Emission factors'!$H$16</f>
        <v>1384.6746375000002</v>
      </c>
      <c r="U6182" s="98">
        <f>U6170*'Emission factors'!$H$16</f>
        <v>1601.0802675000002</v>
      </c>
    </row>
    <row r="6183" spans="1:21" x14ac:dyDescent="0.25">
      <c r="A6183" s="92" t="s">
        <v>11</v>
      </c>
      <c r="B6183" s="92" t="s">
        <v>58</v>
      </c>
      <c r="C6183" s="92" t="s">
        <v>59</v>
      </c>
      <c r="D6183" s="92" t="s">
        <v>69</v>
      </c>
      <c r="E6183" s="92" t="s">
        <v>73</v>
      </c>
      <c r="G6183" s="92" t="s">
        <v>97</v>
      </c>
      <c r="H6183" s="92" t="s">
        <v>94</v>
      </c>
      <c r="I6183" s="93" t="s">
        <v>193</v>
      </c>
      <c r="L6183" s="98">
        <f>L6171*'Emission factors'!$H$16</f>
        <v>139467.67915768852</v>
      </c>
      <c r="M6183" s="98">
        <f>M6171*'Emission factors'!$H$16</f>
        <v>149782.82461709526</v>
      </c>
      <c r="N6183" s="98">
        <f>N6171*'Emission factors'!$H$16</f>
        <v>160722.4044762</v>
      </c>
      <c r="O6183" s="98">
        <f>O6171*'Emission factors'!$H$16</f>
        <v>180003.06408105008</v>
      </c>
      <c r="P6183" s="98">
        <f>P6171*'Emission factors'!$H$16</f>
        <v>197296.41829117498</v>
      </c>
      <c r="Q6183" s="98">
        <f>Q6171*'Emission factors'!$H$16</f>
        <v>208760.00302237499</v>
      </c>
      <c r="R6183" s="98">
        <f>R6171*'Emission factors'!$H$16</f>
        <v>213408.20311807501</v>
      </c>
      <c r="S6183" s="98">
        <f>S6171*'Emission factors'!$H$16</f>
        <v>220526.07354382501</v>
      </c>
      <c r="T6183" s="98">
        <f>T6171*'Emission factors'!$H$16</f>
        <v>235220.41220737502</v>
      </c>
      <c r="U6183" s="98">
        <f>U6171*'Emission factors'!$H$16</f>
        <v>249641.13166335007</v>
      </c>
    </row>
    <row r="6184" spans="1:21" x14ac:dyDescent="0.25">
      <c r="A6184" s="92" t="s">
        <v>11</v>
      </c>
      <c r="B6184" s="92" t="s">
        <v>58</v>
      </c>
      <c r="C6184" s="92" t="s">
        <v>59</v>
      </c>
      <c r="D6184" s="92" t="s">
        <v>69</v>
      </c>
      <c r="E6184" s="92" t="s">
        <v>73</v>
      </c>
      <c r="G6184" s="92" t="s">
        <v>97</v>
      </c>
      <c r="H6184" s="92" t="s">
        <v>94</v>
      </c>
      <c r="I6184" s="93" t="s">
        <v>194</v>
      </c>
      <c r="L6184" s="98">
        <f>L6172*'Emission factors'!$H$16</f>
        <v>0</v>
      </c>
      <c r="M6184" s="98">
        <f>M6172*'Emission factors'!$H$16</f>
        <v>0</v>
      </c>
      <c r="N6184" s="98">
        <f>N6172*'Emission factors'!$H$16</f>
        <v>0</v>
      </c>
      <c r="O6184" s="98">
        <f>O6172*'Emission factors'!$H$16</f>
        <v>0</v>
      </c>
      <c r="P6184" s="98">
        <f>P6172*'Emission factors'!$H$16</f>
        <v>0</v>
      </c>
      <c r="Q6184" s="98">
        <f>Q6172*'Emission factors'!$H$16</f>
        <v>0</v>
      </c>
      <c r="R6184" s="98">
        <f>R6172*'Emission factors'!$H$16</f>
        <v>0</v>
      </c>
      <c r="S6184" s="98">
        <f>S6172*'Emission factors'!$H$16</f>
        <v>0</v>
      </c>
      <c r="T6184" s="98">
        <f>T6172*'Emission factors'!$H$16</f>
        <v>0</v>
      </c>
      <c r="U6184" s="98">
        <f>U6172*'Emission factors'!$H$16</f>
        <v>0</v>
      </c>
    </row>
    <row r="6185" spans="1:21" x14ac:dyDescent="0.25">
      <c r="A6185" s="92" t="s">
        <v>11</v>
      </c>
      <c r="B6185" s="92" t="s">
        <v>58</v>
      </c>
      <c r="C6185" s="92" t="s">
        <v>59</v>
      </c>
      <c r="D6185" s="92" t="s">
        <v>69</v>
      </c>
      <c r="E6185" s="92" t="s">
        <v>73</v>
      </c>
      <c r="G6185" s="92" t="s">
        <v>97</v>
      </c>
      <c r="H6185" s="92" t="s">
        <v>94</v>
      </c>
      <c r="I6185" s="93" t="s">
        <v>195</v>
      </c>
      <c r="L6185" s="98">
        <f>L6173*'Emission factors'!$H$16</f>
        <v>152345.69607285003</v>
      </c>
      <c r="M6185" s="98">
        <f>M6173*'Emission factors'!$H$16</f>
        <v>164497.70782305003</v>
      </c>
      <c r="N6185" s="98">
        <f>N6173*'Emission factors'!$H$16</f>
        <v>172352.22515595003</v>
      </c>
      <c r="O6185" s="98">
        <f>O6173*'Emission factors'!$H$16</f>
        <v>180856.72001250004</v>
      </c>
      <c r="P6185" s="98">
        <f>P6173*'Emission factors'!$H$16</f>
        <v>199296.50447385001</v>
      </c>
      <c r="Q6185" s="98">
        <f>Q6173*'Emission factors'!$H$16</f>
        <v>208684.74850020002</v>
      </c>
      <c r="R6185" s="98">
        <f>R6173*'Emission factors'!$H$16</f>
        <v>214609.81680495001</v>
      </c>
      <c r="S6185" s="98">
        <f>S6173*'Emission factors'!$H$16</f>
        <v>223847.05898205008</v>
      </c>
      <c r="T6185" s="98">
        <f>T6173*'Emission factors'!$H$16</f>
        <v>231631.13735369997</v>
      </c>
      <c r="U6185" s="98">
        <f>U6173*'Emission factors'!$H$16</f>
        <v>250701.21928215001</v>
      </c>
    </row>
    <row r="6186" spans="1:21" x14ac:dyDescent="0.25">
      <c r="A6186" s="92" t="s">
        <v>11</v>
      </c>
      <c r="B6186" s="92" t="s">
        <v>58</v>
      </c>
      <c r="C6186" s="92" t="s">
        <v>59</v>
      </c>
      <c r="D6186" s="92" t="s">
        <v>69</v>
      </c>
      <c r="E6186" s="92" t="s">
        <v>73</v>
      </c>
      <c r="G6186" s="92" t="s">
        <v>97</v>
      </c>
      <c r="H6186" s="92" t="s">
        <v>94</v>
      </c>
      <c r="I6186" s="93" t="s">
        <v>196</v>
      </c>
      <c r="L6186" s="98">
        <f>L6174*'Emission factors'!$H$16</f>
        <v>101729.10864986046</v>
      </c>
      <c r="M6186" s="98">
        <f>M6174*'Emission factors'!$H$16</f>
        <v>111219.06424422165</v>
      </c>
      <c r="N6186" s="98">
        <f>N6174*'Emission factors'!$H$16</f>
        <v>128124.68877180001</v>
      </c>
      <c r="O6186" s="98">
        <f>O6174*'Emission factors'!$H$16</f>
        <v>139670.47550295002</v>
      </c>
      <c r="P6186" s="98">
        <f>P6174*'Emission factors'!$H$16</f>
        <v>146904.7978692</v>
      </c>
      <c r="Q6186" s="98">
        <f>Q6174*'Emission factors'!$H$16</f>
        <v>144512.33185462502</v>
      </c>
      <c r="R6186" s="98">
        <f>R6174*'Emission factors'!$H$16</f>
        <v>142569.14856817501</v>
      </c>
      <c r="S6186" s="98">
        <f>S6174*'Emission factors'!$H$16</f>
        <v>149234.09379480002</v>
      </c>
      <c r="T6186" s="98">
        <f>T6174*'Emission factors'!$H$16</f>
        <v>154515.73566712497</v>
      </c>
      <c r="U6186" s="98">
        <f>U6174*'Emission factors'!$H$16</f>
        <v>177265.20075390002</v>
      </c>
    </row>
    <row r="6187" spans="1:21" x14ac:dyDescent="0.25">
      <c r="A6187" s="92" t="s">
        <v>11</v>
      </c>
      <c r="B6187" s="92" t="s">
        <v>58</v>
      </c>
      <c r="C6187" s="92" t="s">
        <v>59</v>
      </c>
      <c r="D6187" s="92" t="s">
        <v>69</v>
      </c>
      <c r="E6187" s="92" t="s">
        <v>73</v>
      </c>
      <c r="G6187" s="92" t="s">
        <v>97</v>
      </c>
      <c r="H6187" s="92" t="s">
        <v>94</v>
      </c>
      <c r="I6187" s="93" t="s">
        <v>197</v>
      </c>
      <c r="L6187" s="98">
        <f>L6175*'Emission factors'!$H$16</f>
        <v>60570.437867075663</v>
      </c>
      <c r="M6187" s="98">
        <f>M6175*'Emission factors'!$H$16</f>
        <v>60627.427649065779</v>
      </c>
      <c r="N6187" s="98">
        <f>N6175*'Emission factors'!$H$16</f>
        <v>60964.037127000011</v>
      </c>
      <c r="O6187" s="98">
        <f>O6175*'Emission factors'!$H$16</f>
        <v>62508.444831000008</v>
      </c>
      <c r="P6187" s="98">
        <f>P6175*'Emission factors'!$H$16</f>
        <v>65075.931577124997</v>
      </c>
      <c r="Q6187" s="98">
        <f>Q6175*'Emission factors'!$H$16</f>
        <v>64206.264843000019</v>
      </c>
      <c r="R6187" s="98">
        <f>R6175*'Emission factors'!$H$16</f>
        <v>63456.933566249994</v>
      </c>
      <c r="S6187" s="98">
        <f>S6175*'Emission factors'!$H$16</f>
        <v>67080.308376375004</v>
      </c>
      <c r="T6187" s="98">
        <f>T6175*'Emission factors'!$H$16</f>
        <v>65446.847613000005</v>
      </c>
      <c r="U6187" s="98">
        <f>U6175*'Emission factors'!$H$16</f>
        <v>66342.091992750022</v>
      </c>
    </row>
    <row r="6188" spans="1:21" x14ac:dyDescent="0.25">
      <c r="A6188" s="92" t="s">
        <v>11</v>
      </c>
      <c r="B6188" s="92" t="s">
        <v>58</v>
      </c>
      <c r="C6188" s="92" t="s">
        <v>59</v>
      </c>
      <c r="D6188" s="92" t="s">
        <v>69</v>
      </c>
      <c r="E6188" s="92" t="s">
        <v>73</v>
      </c>
      <c r="G6188" s="92" t="s">
        <v>97</v>
      </c>
      <c r="H6188" s="92" t="s">
        <v>94</v>
      </c>
      <c r="I6188" s="93" t="s">
        <v>198</v>
      </c>
      <c r="L6188" s="98">
        <f>L6176*'Emission factors'!$H$16</f>
        <v>11816.604450000003</v>
      </c>
      <c r="M6188" s="98">
        <f>M6176*'Emission factors'!$H$16</f>
        <v>12283.1621325</v>
      </c>
      <c r="N6188" s="98">
        <f>N6176*'Emission factors'!$H$16</f>
        <v>13611.057075000002</v>
      </c>
      <c r="O6188" s="98">
        <f>O6176*'Emission factors'!$H$16</f>
        <v>12647.4092325</v>
      </c>
      <c r="P6188" s="98">
        <f>P6176*'Emission factors'!$H$16</f>
        <v>12315.301582500004</v>
      </c>
      <c r="Q6188" s="98">
        <f>Q6176*'Emission factors'!$H$16</f>
        <v>14296.163017500001</v>
      </c>
      <c r="R6188" s="98">
        <f>R6176*'Emission factors'!$H$16</f>
        <v>15315.519240000005</v>
      </c>
      <c r="S6188" s="98">
        <f>S6176*'Emission factors'!$H$16</f>
        <v>12923.272844999998</v>
      </c>
      <c r="T6188" s="98">
        <f>T6176*'Emission factors'!$H$16</f>
        <v>12232.274670000003</v>
      </c>
      <c r="U6188" s="98">
        <f>U6176*'Emission factors'!$H$16</f>
        <v>12281.555160000002</v>
      </c>
    </row>
    <row r="6189" spans="1:21" x14ac:dyDescent="0.25">
      <c r="A6189" s="92" t="s">
        <v>11</v>
      </c>
      <c r="B6189" s="92" t="s">
        <v>58</v>
      </c>
      <c r="C6189" s="92" t="s">
        <v>59</v>
      </c>
      <c r="D6189" s="92" t="s">
        <v>69</v>
      </c>
      <c r="E6189" s="92" t="s">
        <v>73</v>
      </c>
      <c r="G6189" s="92" t="s">
        <v>97</v>
      </c>
      <c r="H6189" s="92" t="s">
        <v>94</v>
      </c>
      <c r="I6189" s="88" t="s">
        <v>232</v>
      </c>
      <c r="L6189" s="98">
        <f>L6177*'Emission factors'!$H$16</f>
        <v>158811.99259340044</v>
      </c>
      <c r="M6189" s="98">
        <f>M6177*'Emission factors'!$H$16</f>
        <v>167496.81897285228</v>
      </c>
      <c r="N6189" s="98">
        <f>N6177*'Emission factors'!$H$16</f>
        <v>182808.12028500001</v>
      </c>
      <c r="O6189" s="98">
        <f>O6177*'Emission factors'!$H$16</f>
        <v>201471.49890000001</v>
      </c>
      <c r="P6189" s="98">
        <f>P6177*'Emission factors'!$H$16</f>
        <v>219056.06331000006</v>
      </c>
      <c r="Q6189" s="98">
        <f>Q6177*'Emission factors'!$H$16</f>
        <v>217169.47759499997</v>
      </c>
      <c r="R6189" s="98">
        <f>R6177*'Emission factors'!$H$16</f>
        <v>219763.13121000002</v>
      </c>
      <c r="S6189" s="98">
        <f>S6177*'Emission factors'!$H$16</f>
        <v>229609.05171750003</v>
      </c>
      <c r="T6189" s="98">
        <f>T6177*'Emission factors'!$H$16</f>
        <v>237245.3850375</v>
      </c>
      <c r="U6189" s="98">
        <f>U6177*'Emission factors'!$H$16</f>
        <v>256331.93307750003</v>
      </c>
    </row>
    <row r="6190" spans="1:21" x14ac:dyDescent="0.25">
      <c r="A6190" s="92" t="s">
        <v>11</v>
      </c>
      <c r="B6190" s="92" t="s">
        <v>58</v>
      </c>
      <c r="C6190" s="92" t="s">
        <v>59</v>
      </c>
      <c r="D6190" s="92" t="s">
        <v>69</v>
      </c>
      <c r="E6190" s="92" t="s">
        <v>73</v>
      </c>
      <c r="G6190" s="92" t="s">
        <v>97</v>
      </c>
      <c r="H6190" s="92" t="s">
        <v>94</v>
      </c>
      <c r="I6190" s="93" t="s">
        <v>199</v>
      </c>
      <c r="L6190" s="98">
        <f>L6178*'Emission factors'!$H$16</f>
        <v>34264.403302500003</v>
      </c>
      <c r="M6190" s="98">
        <f>M6178*'Emission factors'!$H$16</f>
        <v>28071.1312875</v>
      </c>
      <c r="N6190" s="98">
        <f>N6178*'Emission factors'!$H$16</f>
        <v>24911.287695000003</v>
      </c>
      <c r="O6190" s="98">
        <f>O6178*'Emission factors'!$H$16</f>
        <v>25452.301770000002</v>
      </c>
      <c r="P6190" s="98">
        <f>P6178*'Emission factors'!$H$16</f>
        <v>28890.151605000003</v>
      </c>
      <c r="Q6190" s="98">
        <f>Q6178*'Emission factors'!$H$16</f>
        <v>32431.918995000007</v>
      </c>
      <c r="R6190" s="98">
        <f>R6178*'Emission factors'!$H$16</f>
        <v>34314.219450000004</v>
      </c>
      <c r="S6190" s="98">
        <f>S6178*'Emission factors'!$H$16</f>
        <v>34522.054559999997</v>
      </c>
      <c r="T6190" s="98">
        <f>T6178*'Emission factors'!$H$16</f>
        <v>32274.971347500003</v>
      </c>
      <c r="U6190" s="98">
        <f>U6178*'Emission factors'!$H$16</f>
        <v>31920.901740000005</v>
      </c>
    </row>
    <row r="6191" spans="1:21" x14ac:dyDescent="0.25">
      <c r="A6191" s="92" t="s">
        <v>11</v>
      </c>
      <c r="B6191" s="92" t="s">
        <v>58</v>
      </c>
      <c r="C6191" s="92" t="s">
        <v>59</v>
      </c>
      <c r="D6191" s="92" t="s">
        <v>69</v>
      </c>
      <c r="E6191" s="92" t="s">
        <v>73</v>
      </c>
      <c r="G6191" s="92" t="s">
        <v>97</v>
      </c>
      <c r="H6191" s="92" t="s">
        <v>94</v>
      </c>
      <c r="I6191" s="93" t="s">
        <v>200</v>
      </c>
      <c r="L6191" s="98">
        <f>L6179*'Emission factors'!$H$16</f>
        <v>28410.320329650003</v>
      </c>
      <c r="M6191" s="98">
        <f>M6179*'Emission factors'!$H$16</f>
        <v>29838.83317695</v>
      </c>
      <c r="N6191" s="98">
        <f>N6179*'Emission factors'!$H$16</f>
        <v>25914.970579050001</v>
      </c>
      <c r="O6191" s="98">
        <f>O6179*'Emission factors'!$H$16</f>
        <v>28005.245415000001</v>
      </c>
      <c r="P6191" s="98">
        <f>P6179*'Emission factors'!$H$16</f>
        <v>31612.05233865001</v>
      </c>
      <c r="Q6191" s="98">
        <f>Q6179*'Emission factors'!$H$16</f>
        <v>33061.230852300003</v>
      </c>
      <c r="R6191" s="98">
        <f>R6179*'Emission factors'!$H$16</f>
        <v>36315.189467550001</v>
      </c>
      <c r="S6191" s="98">
        <f>S6179*'Emission factors'!$H$16</f>
        <v>40755.425895449996</v>
      </c>
      <c r="T6191" s="98">
        <f>T6179*'Emission factors'!$H$16</f>
        <v>43039.030236299994</v>
      </c>
      <c r="U6191" s="98">
        <f>U6179*'Emission factors'!$H$16</f>
        <v>47248.623257850013</v>
      </c>
    </row>
    <row r="6192" spans="1:21" x14ac:dyDescent="0.25">
      <c r="A6192" s="92" t="s">
        <v>11</v>
      </c>
      <c r="B6192" s="92" t="s">
        <v>58</v>
      </c>
      <c r="C6192" s="92" t="s">
        <v>59</v>
      </c>
      <c r="D6192" s="92" t="s">
        <v>69</v>
      </c>
      <c r="E6192" s="92" t="s">
        <v>73</v>
      </c>
      <c r="G6192" s="92" t="s">
        <v>97</v>
      </c>
      <c r="H6192" s="92" t="s">
        <v>93</v>
      </c>
      <c r="I6192" s="97" t="s">
        <v>190</v>
      </c>
      <c r="L6192" s="98">
        <f>L6168*'Emission factors'!$I$16</f>
        <v>11811.247875000005</v>
      </c>
      <c r="M6192" s="98">
        <f>M6168*'Emission factors'!$I$16</f>
        <v>12871.084499999999</v>
      </c>
      <c r="N6192" s="98">
        <f>N6168*'Emission factors'!$I$16</f>
        <v>13991.884050000001</v>
      </c>
      <c r="O6192" s="98">
        <f>O6168*'Emission factors'!$I$16</f>
        <v>15983.50965</v>
      </c>
      <c r="P6192" s="98">
        <f>P6168*'Emission factors'!$I$16</f>
        <v>18854.506312499998</v>
      </c>
      <c r="Q6192" s="98">
        <f>Q6168*'Emission factors'!$I$16</f>
        <v>20096.721562500003</v>
      </c>
      <c r="R6192" s="98">
        <f>R6168*'Emission factors'!$I$16</f>
        <v>20970.225900000001</v>
      </c>
      <c r="S6192" s="98">
        <f>S6168*'Emission factors'!$I$16</f>
        <v>21216.118200000001</v>
      </c>
      <c r="T6192" s="98">
        <f>T6168*'Emission factors'!$I$16</f>
        <v>20578.940850000003</v>
      </c>
      <c r="U6192" s="98">
        <f>U6168*'Emission factors'!$I$16</f>
        <v>21288.559500000003</v>
      </c>
    </row>
    <row r="6193" spans="1:21" x14ac:dyDescent="0.25">
      <c r="A6193" s="92" t="s">
        <v>11</v>
      </c>
      <c r="B6193" s="92" t="s">
        <v>58</v>
      </c>
      <c r="C6193" s="92" t="s">
        <v>59</v>
      </c>
      <c r="D6193" s="92" t="s">
        <v>69</v>
      </c>
      <c r="E6193" s="92" t="s">
        <v>73</v>
      </c>
      <c r="G6193" s="92" t="s">
        <v>97</v>
      </c>
      <c r="H6193" s="92" t="s">
        <v>93</v>
      </c>
      <c r="I6193" s="97" t="s">
        <v>191</v>
      </c>
      <c r="L6193" s="98">
        <f>L6169*'Emission factors'!$I$16</f>
        <v>0</v>
      </c>
      <c r="M6193" s="98">
        <f>M6169*'Emission factors'!$I$16</f>
        <v>0</v>
      </c>
      <c r="N6193" s="98">
        <f>N6169*'Emission factors'!$I$16</f>
        <v>30.226387500000005</v>
      </c>
      <c r="O6193" s="98">
        <f>O6169*'Emission factors'!$I$16</f>
        <v>62.493375000000015</v>
      </c>
      <c r="P6193" s="98">
        <f>P6169*'Emission factors'!$I$16</f>
        <v>41.577224999999999</v>
      </c>
      <c r="Q6193" s="98">
        <f>Q6169*'Emission factors'!$I$16</f>
        <v>122.43600000000001</v>
      </c>
      <c r="R6193" s="98">
        <f>R6169*'Emission factors'!$I$16</f>
        <v>123.07368750000002</v>
      </c>
      <c r="S6193" s="98">
        <f>S6169*'Emission factors'!$I$16</f>
        <v>56.244037499999997</v>
      </c>
      <c r="T6193" s="98">
        <f>T6169*'Emission factors'!$I$16</f>
        <v>9.3102375000000013</v>
      </c>
      <c r="U6193" s="98">
        <f>U6169*'Emission factors'!$I$16</f>
        <v>0</v>
      </c>
    </row>
    <row r="6194" spans="1:21" x14ac:dyDescent="0.25">
      <c r="A6194" s="92" t="s">
        <v>11</v>
      </c>
      <c r="B6194" s="92" t="s">
        <v>58</v>
      </c>
      <c r="C6194" s="92" t="s">
        <v>59</v>
      </c>
      <c r="D6194" s="92" t="s">
        <v>69</v>
      </c>
      <c r="E6194" s="92" t="s">
        <v>73</v>
      </c>
      <c r="G6194" s="92" t="s">
        <v>97</v>
      </c>
      <c r="H6194" s="92" t="s">
        <v>93</v>
      </c>
      <c r="I6194" s="93" t="s">
        <v>192</v>
      </c>
      <c r="L6194" s="98">
        <f>L6170*'Emission factors'!$I$16</f>
        <v>457.86575330951399</v>
      </c>
      <c r="M6194" s="98">
        <f>M6170*'Emission factors'!$I$16</f>
        <v>474.76747543500005</v>
      </c>
      <c r="N6194" s="98">
        <f>N6170*'Emission factors'!$I$16</f>
        <v>505.04850000000005</v>
      </c>
      <c r="O6194" s="98">
        <f>O6170*'Emission factors'!$I$16</f>
        <v>497.65132500000004</v>
      </c>
      <c r="P6194" s="98">
        <f>P6170*'Emission factors'!$I$16</f>
        <v>555.42581250000001</v>
      </c>
      <c r="Q6194" s="98">
        <f>Q6170*'Emission factors'!$I$16</f>
        <v>564.60851250000007</v>
      </c>
      <c r="R6194" s="98">
        <f>R6170*'Emission factors'!$I$16</f>
        <v>368.96598750000004</v>
      </c>
      <c r="S6194" s="98">
        <f>S6170*'Emission factors'!$I$16</f>
        <v>306.60015000000004</v>
      </c>
      <c r="T6194" s="98">
        <f>T6170*'Emission factors'!$I$16</f>
        <v>329.68443750000006</v>
      </c>
      <c r="U6194" s="98">
        <f>U6170*'Emission factors'!$I$16</f>
        <v>381.20958750000005</v>
      </c>
    </row>
    <row r="6195" spans="1:21" x14ac:dyDescent="0.25">
      <c r="A6195" s="92" t="s">
        <v>11</v>
      </c>
      <c r="B6195" s="92" t="s">
        <v>58</v>
      </c>
      <c r="C6195" s="92" t="s">
        <v>59</v>
      </c>
      <c r="D6195" s="92" t="s">
        <v>69</v>
      </c>
      <c r="E6195" s="92" t="s">
        <v>73</v>
      </c>
      <c r="G6195" s="92" t="s">
        <v>97</v>
      </c>
      <c r="H6195" s="92" t="s">
        <v>93</v>
      </c>
      <c r="I6195" s="93" t="s">
        <v>193</v>
      </c>
      <c r="L6195" s="98">
        <f>L6171*'Emission factors'!$I$16</f>
        <v>33206.590275640119</v>
      </c>
      <c r="M6195" s="98">
        <f>M6171*'Emission factors'!$I$16</f>
        <v>35662.577289784589</v>
      </c>
      <c r="N6195" s="98">
        <f>N6171*'Emission factors'!$I$16</f>
        <v>38267.239161000005</v>
      </c>
      <c r="O6195" s="98">
        <f>O6171*'Emission factors'!$I$16</f>
        <v>42857.872400250017</v>
      </c>
      <c r="P6195" s="98">
        <f>P6171*'Emission factors'!$I$16</f>
        <v>46975.337688374995</v>
      </c>
      <c r="Q6195" s="98">
        <f>Q6171*'Emission factors'!$I$16</f>
        <v>49704.762624374998</v>
      </c>
      <c r="R6195" s="98">
        <f>R6171*'Emission factors'!$I$16</f>
        <v>50811.476932875004</v>
      </c>
      <c r="S6195" s="98">
        <f>S6171*'Emission factors'!$I$16</f>
        <v>52506.207986625006</v>
      </c>
      <c r="T6195" s="98">
        <f>T6171*'Emission factors'!$I$16</f>
        <v>56004.860049374998</v>
      </c>
      <c r="U6195" s="98">
        <f>U6171*'Emission factors'!$I$16</f>
        <v>59438.364681750019</v>
      </c>
    </row>
    <row r="6196" spans="1:21" x14ac:dyDescent="0.25">
      <c r="A6196" s="92" t="s">
        <v>11</v>
      </c>
      <c r="B6196" s="92" t="s">
        <v>58</v>
      </c>
      <c r="C6196" s="92" t="s">
        <v>59</v>
      </c>
      <c r="D6196" s="92" t="s">
        <v>69</v>
      </c>
      <c r="E6196" s="92" t="s">
        <v>73</v>
      </c>
      <c r="G6196" s="92" t="s">
        <v>97</v>
      </c>
      <c r="H6196" s="92" t="s">
        <v>93</v>
      </c>
      <c r="I6196" s="93" t="s">
        <v>194</v>
      </c>
      <c r="L6196" s="98">
        <f>L6172*'Emission factors'!$I$16</f>
        <v>0</v>
      </c>
      <c r="M6196" s="98">
        <f>M6172*'Emission factors'!$I$16</f>
        <v>0</v>
      </c>
      <c r="N6196" s="98">
        <f>N6172*'Emission factors'!$I$16</f>
        <v>0</v>
      </c>
      <c r="O6196" s="98">
        <f>O6172*'Emission factors'!$I$16</f>
        <v>0</v>
      </c>
      <c r="P6196" s="98">
        <f>P6172*'Emission factors'!$I$16</f>
        <v>0</v>
      </c>
      <c r="Q6196" s="98">
        <f>Q6172*'Emission factors'!$I$16</f>
        <v>0</v>
      </c>
      <c r="R6196" s="98">
        <f>R6172*'Emission factors'!$I$16</f>
        <v>0</v>
      </c>
      <c r="S6196" s="98">
        <f>S6172*'Emission factors'!$I$16</f>
        <v>0</v>
      </c>
      <c r="T6196" s="98">
        <f>T6172*'Emission factors'!$I$16</f>
        <v>0</v>
      </c>
      <c r="U6196" s="98">
        <f>U6172*'Emission factors'!$I$16</f>
        <v>0</v>
      </c>
    </row>
    <row r="6197" spans="1:21" x14ac:dyDescent="0.25">
      <c r="A6197" s="92" t="s">
        <v>11</v>
      </c>
      <c r="B6197" s="92" t="s">
        <v>58</v>
      </c>
      <c r="C6197" s="92" t="s">
        <v>59</v>
      </c>
      <c r="D6197" s="92" t="s">
        <v>69</v>
      </c>
      <c r="E6197" s="92" t="s">
        <v>73</v>
      </c>
      <c r="G6197" s="92" t="s">
        <v>97</v>
      </c>
      <c r="H6197" s="92" t="s">
        <v>93</v>
      </c>
      <c r="I6197" s="93" t="s">
        <v>195</v>
      </c>
      <c r="L6197" s="98">
        <f>L6173*'Emission factors'!$I$16</f>
        <v>36272.784779250011</v>
      </c>
      <c r="M6197" s="98">
        <f>M6173*'Emission factors'!$I$16</f>
        <v>39166.120910250007</v>
      </c>
      <c r="N6197" s="98">
        <f>N6173*'Emission factors'!$I$16</f>
        <v>41036.244084750004</v>
      </c>
      <c r="O6197" s="98">
        <f>O6173*'Emission factors'!$I$16</f>
        <v>43061.123812500009</v>
      </c>
      <c r="P6197" s="98">
        <f>P6173*'Emission factors'!$I$16</f>
        <v>47451.548684250003</v>
      </c>
      <c r="Q6197" s="98">
        <f>Q6173*'Emission factors'!$I$16</f>
        <v>49686.844881000005</v>
      </c>
      <c r="R6197" s="98">
        <f>R6173*'Emission factors'!$I$16</f>
        <v>51097.575429750003</v>
      </c>
      <c r="S6197" s="98">
        <f>S6173*'Emission factors'!$I$16</f>
        <v>53296.918805250018</v>
      </c>
      <c r="T6197" s="98">
        <f>T6173*'Emission factors'!$I$16</f>
        <v>55150.270798499994</v>
      </c>
      <c r="U6197" s="98">
        <f>U6173*'Emission factors'!$I$16</f>
        <v>59690.766495750002</v>
      </c>
    </row>
    <row r="6198" spans="1:21" x14ac:dyDescent="0.25">
      <c r="A6198" s="92" t="s">
        <v>11</v>
      </c>
      <c r="B6198" s="92" t="s">
        <v>58</v>
      </c>
      <c r="C6198" s="92" t="s">
        <v>59</v>
      </c>
      <c r="D6198" s="92" t="s">
        <v>69</v>
      </c>
      <c r="E6198" s="92" t="s">
        <v>73</v>
      </c>
      <c r="G6198" s="92" t="s">
        <v>97</v>
      </c>
      <c r="H6198" s="92" t="s">
        <v>93</v>
      </c>
      <c r="I6198" s="93" t="s">
        <v>196</v>
      </c>
      <c r="L6198" s="98">
        <f>L6174*'Emission factors'!$I$16</f>
        <v>24221.21634520487</v>
      </c>
      <c r="M6198" s="98">
        <f>M6174*'Emission factors'!$I$16</f>
        <v>26480.729581957534</v>
      </c>
      <c r="N6198" s="98">
        <f>N6174*'Emission factors'!$I$16</f>
        <v>30505.878279000004</v>
      </c>
      <c r="O6198" s="98">
        <f>O6174*'Emission factors'!$I$16</f>
        <v>33254.875119750002</v>
      </c>
      <c r="P6198" s="98">
        <f>P6174*'Emission factors'!$I$16</f>
        <v>34977.332825999998</v>
      </c>
      <c r="Q6198" s="98">
        <f>Q6174*'Emission factors'!$I$16</f>
        <v>34407.698060625</v>
      </c>
      <c r="R6198" s="98">
        <f>R6174*'Emission factors'!$I$16</f>
        <v>33945.035373375002</v>
      </c>
      <c r="S6198" s="98">
        <f>S6174*'Emission factors'!$I$16</f>
        <v>35531.927093999999</v>
      </c>
      <c r="T6198" s="98">
        <f>T6174*'Emission factors'!$I$16</f>
        <v>36789.460873124997</v>
      </c>
      <c r="U6198" s="98">
        <f>U6174*'Emission factors'!$I$16</f>
        <v>42206.000179500006</v>
      </c>
    </row>
    <row r="6199" spans="1:21" x14ac:dyDescent="0.25">
      <c r="A6199" s="92" t="s">
        <v>11</v>
      </c>
      <c r="B6199" s="92" t="s">
        <v>58</v>
      </c>
      <c r="C6199" s="92" t="s">
        <v>59</v>
      </c>
      <c r="D6199" s="92" t="s">
        <v>69</v>
      </c>
      <c r="E6199" s="92" t="s">
        <v>73</v>
      </c>
      <c r="G6199" s="92" t="s">
        <v>97</v>
      </c>
      <c r="H6199" s="92" t="s">
        <v>93</v>
      </c>
      <c r="I6199" s="93" t="s">
        <v>197</v>
      </c>
      <c r="L6199" s="98">
        <f>L6175*'Emission factors'!$I$16</f>
        <v>14421.532825494205</v>
      </c>
      <c r="M6199" s="98">
        <f>M6175*'Emission factors'!$I$16</f>
        <v>14435.101821206137</v>
      </c>
      <c r="N6199" s="98">
        <f>N6175*'Emission factors'!$I$16</f>
        <v>14515.246935000003</v>
      </c>
      <c r="O6199" s="98">
        <f>O6175*'Emission factors'!$I$16</f>
        <v>14882.963055000002</v>
      </c>
      <c r="P6199" s="98">
        <f>P6175*'Emission factors'!$I$16</f>
        <v>15494.269423124999</v>
      </c>
      <c r="Q6199" s="98">
        <f>Q6175*'Emission factors'!$I$16</f>
        <v>15287.205915000004</v>
      </c>
      <c r="R6199" s="98">
        <f>R6175*'Emission factors'!$I$16</f>
        <v>15108.793706249999</v>
      </c>
      <c r="S6199" s="98">
        <f>S6175*'Emission factors'!$I$16</f>
        <v>15971.501994375001</v>
      </c>
      <c r="T6199" s="98">
        <f>T6175*'Emission factors'!$I$16</f>
        <v>15582.582765000003</v>
      </c>
      <c r="U6199" s="98">
        <f>U6175*'Emission factors'!$I$16</f>
        <v>15795.736188750005</v>
      </c>
    </row>
    <row r="6200" spans="1:21" x14ac:dyDescent="0.25">
      <c r="A6200" s="92" t="s">
        <v>11</v>
      </c>
      <c r="B6200" s="92" t="s">
        <v>58</v>
      </c>
      <c r="C6200" s="92" t="s">
        <v>59</v>
      </c>
      <c r="D6200" s="92" t="s">
        <v>69</v>
      </c>
      <c r="E6200" s="92" t="s">
        <v>73</v>
      </c>
      <c r="G6200" s="92" t="s">
        <v>97</v>
      </c>
      <c r="H6200" s="92" t="s">
        <v>93</v>
      </c>
      <c r="I6200" s="93" t="s">
        <v>198</v>
      </c>
      <c r="L6200" s="98">
        <f>L6176*'Emission factors'!$I$16</f>
        <v>2813.4772500000008</v>
      </c>
      <c r="M6200" s="98">
        <f>M6176*'Emission factors'!$I$16</f>
        <v>2924.5624124999999</v>
      </c>
      <c r="N6200" s="98">
        <f>N6176*'Emission factors'!$I$16</f>
        <v>3240.7278750000005</v>
      </c>
      <c r="O6200" s="98">
        <f>O6176*'Emission factors'!$I$16</f>
        <v>3011.2879124999999</v>
      </c>
      <c r="P6200" s="98">
        <f>P6176*'Emission factors'!$I$16</f>
        <v>2932.2146625000009</v>
      </c>
      <c r="Q6200" s="98">
        <f>Q6176*'Emission factors'!$I$16</f>
        <v>3403.8483375000005</v>
      </c>
      <c r="R6200" s="98">
        <f>R6176*'Emission factors'!$I$16</f>
        <v>3646.552200000001</v>
      </c>
      <c r="S6200" s="98">
        <f>S6176*'Emission factors'!$I$16</f>
        <v>3076.9697249999995</v>
      </c>
      <c r="T6200" s="98">
        <f>T6176*'Emission factors'!$I$16</f>
        <v>2912.4463500000006</v>
      </c>
      <c r="U6200" s="98">
        <f>U6176*'Emission factors'!$I$16</f>
        <v>2924.1798000000008</v>
      </c>
    </row>
    <row r="6201" spans="1:21" x14ac:dyDescent="0.25">
      <c r="A6201" s="92" t="s">
        <v>11</v>
      </c>
      <c r="B6201" s="92" t="s">
        <v>58</v>
      </c>
      <c r="C6201" s="92" t="s">
        <v>59</v>
      </c>
      <c r="D6201" s="92" t="s">
        <v>69</v>
      </c>
      <c r="E6201" s="92" t="s">
        <v>73</v>
      </c>
      <c r="G6201" s="92" t="s">
        <v>97</v>
      </c>
      <c r="H6201" s="92" t="s">
        <v>93</v>
      </c>
      <c r="I6201" s="88" t="s">
        <v>232</v>
      </c>
      <c r="L6201" s="98">
        <f>L6177*'Emission factors'!$I$16</f>
        <v>37812.379188904873</v>
      </c>
      <c r="M6201" s="98">
        <f>M6177*'Emission factors'!$I$16</f>
        <v>39880.194993536257</v>
      </c>
      <c r="N6201" s="98">
        <f>N6177*'Emission factors'!$I$16</f>
        <v>43525.742925000006</v>
      </c>
      <c r="O6201" s="98">
        <f>O6177*'Emission factors'!$I$16</f>
        <v>47969.404500000004</v>
      </c>
      <c r="P6201" s="98">
        <f>P6177*'Emission factors'!$I$16</f>
        <v>52156.205550000013</v>
      </c>
      <c r="Q6201" s="98">
        <f>Q6177*'Emission factors'!$I$16</f>
        <v>51707.018474999997</v>
      </c>
      <c r="R6201" s="98">
        <f>R6177*'Emission factors'!$I$16</f>
        <v>52324.55505000001</v>
      </c>
      <c r="S6201" s="98">
        <f>S6177*'Emission factors'!$I$16</f>
        <v>54668.821837500007</v>
      </c>
      <c r="T6201" s="98">
        <f>T6177*'Emission factors'!$I$16</f>
        <v>56486.996437499998</v>
      </c>
      <c r="U6201" s="98">
        <f>U6177*'Emission factors'!$I$16</f>
        <v>61031.412637500005</v>
      </c>
    </row>
    <row r="6202" spans="1:21" x14ac:dyDescent="0.25">
      <c r="A6202" s="92" t="s">
        <v>11</v>
      </c>
      <c r="B6202" s="92" t="s">
        <v>58</v>
      </c>
      <c r="C6202" s="92" t="s">
        <v>59</v>
      </c>
      <c r="D6202" s="92" t="s">
        <v>69</v>
      </c>
      <c r="E6202" s="92" t="s">
        <v>73</v>
      </c>
      <c r="G6202" s="92" t="s">
        <v>97</v>
      </c>
      <c r="H6202" s="92" t="s">
        <v>93</v>
      </c>
      <c r="I6202" s="93" t="s">
        <v>199</v>
      </c>
      <c r="L6202" s="98">
        <f>L6178*'Emission factors'!$I$16</f>
        <v>8158.1912625000004</v>
      </c>
      <c r="M6202" s="98">
        <f>M6178*'Emission factors'!$I$16</f>
        <v>6683.6026875000007</v>
      </c>
      <c r="N6202" s="98">
        <f>N6178*'Emission factors'!$I$16</f>
        <v>5931.2589750000006</v>
      </c>
      <c r="O6202" s="98">
        <f>O6178*'Emission factors'!$I$16</f>
        <v>6060.0718500000003</v>
      </c>
      <c r="P6202" s="98">
        <f>P6178*'Emission factors'!$I$16</f>
        <v>6878.6075250000013</v>
      </c>
      <c r="Q6202" s="98">
        <f>Q6178*'Emission factors'!$I$16</f>
        <v>7721.885475000001</v>
      </c>
      <c r="R6202" s="98">
        <f>R6178*'Emission factors'!$I$16</f>
        <v>8170.0522500000006</v>
      </c>
      <c r="S6202" s="98">
        <f>S6178*'Emission factors'!$I$16</f>
        <v>8219.5367999999999</v>
      </c>
      <c r="T6202" s="98">
        <f>T6178*'Emission factors'!$I$16</f>
        <v>7684.5169875000011</v>
      </c>
      <c r="U6202" s="98">
        <f>U6178*'Emission factors'!$I$16</f>
        <v>7600.2147000000014</v>
      </c>
    </row>
    <row r="6203" spans="1:21" x14ac:dyDescent="0.25">
      <c r="A6203" s="92" t="s">
        <v>11</v>
      </c>
      <c r="B6203" s="92" t="s">
        <v>58</v>
      </c>
      <c r="C6203" s="92" t="s">
        <v>59</v>
      </c>
      <c r="D6203" s="92" t="s">
        <v>69</v>
      </c>
      <c r="E6203" s="92" t="s">
        <v>73</v>
      </c>
      <c r="G6203" s="92" t="s">
        <v>97</v>
      </c>
      <c r="H6203" s="92" t="s">
        <v>93</v>
      </c>
      <c r="I6203" s="93" t="s">
        <v>200</v>
      </c>
      <c r="L6203" s="98">
        <f>L6179*'Emission factors'!$I$16</f>
        <v>6764.3619832500008</v>
      </c>
      <c r="M6203" s="98">
        <f>M6179*'Emission factors'!$I$16</f>
        <v>7104.4840897499998</v>
      </c>
      <c r="N6203" s="98">
        <f>N6179*'Emission factors'!$I$16</f>
        <v>6170.2310902500003</v>
      </c>
      <c r="O6203" s="98">
        <f>O6179*'Emission factors'!$I$16</f>
        <v>6667.9155750000009</v>
      </c>
      <c r="P6203" s="98">
        <f>P6179*'Emission factors'!$I$16</f>
        <v>7526.6791282500026</v>
      </c>
      <c r="Q6203" s="98">
        <f>Q6179*'Emission factors'!$I$16</f>
        <v>7871.7216315000005</v>
      </c>
      <c r="R6203" s="98">
        <f>R6179*'Emission factors'!$I$16</f>
        <v>8646.4736827500001</v>
      </c>
      <c r="S6203" s="98">
        <f>S6179*'Emission factors'!$I$16</f>
        <v>9703.6728322499985</v>
      </c>
      <c r="T6203" s="98">
        <f>T6179*'Emission factors'!$I$16</f>
        <v>10247.388151499999</v>
      </c>
      <c r="U6203" s="98">
        <f>U6179*'Emission factors'!$I$16</f>
        <v>11249.672204250002</v>
      </c>
    </row>
    <row r="6204" spans="1:21" x14ac:dyDescent="0.25">
      <c r="A6204" s="92" t="s">
        <v>11</v>
      </c>
      <c r="B6204" s="92" t="s">
        <v>12</v>
      </c>
      <c r="C6204" s="92" t="s">
        <v>55</v>
      </c>
      <c r="D6204" s="92" t="s">
        <v>55</v>
      </c>
      <c r="E6204" s="92" t="s">
        <v>38</v>
      </c>
      <c r="F6204" s="92" t="s">
        <v>56</v>
      </c>
      <c r="G6204" s="92" t="s">
        <v>97</v>
      </c>
      <c r="H6204" s="92" t="s">
        <v>16</v>
      </c>
      <c r="I6204" s="92" t="s">
        <v>218</v>
      </c>
      <c r="L6204" s="98">
        <f>'Activity data'!H1258*'Emission factors'!$C$5</f>
        <v>0</v>
      </c>
      <c r="M6204" s="98">
        <f>'Activity data'!I1258*'Emission factors'!$C$5</f>
        <v>0</v>
      </c>
      <c r="N6204" s="98">
        <f>'Activity data'!J1258*'Emission factors'!$C$5</f>
        <v>0</v>
      </c>
      <c r="O6204" s="98">
        <f>'Activity data'!K1258*'Emission factors'!$C$5</f>
        <v>27418.928591033851</v>
      </c>
      <c r="P6204" s="98">
        <f>'Activity data'!L1258*'Emission factors'!$C$5</f>
        <v>41286.651701673647</v>
      </c>
      <c r="Q6204" s="98">
        <f>'Activity data'!M1258*'Emission factors'!$C$5</f>
        <v>49653.872307440666</v>
      </c>
      <c r="R6204" s="98">
        <f>'Activity data'!N1258*'Emission factors'!$C$5</f>
        <v>49308.450403890878</v>
      </c>
      <c r="S6204" s="98">
        <f>'Activity data'!O1258*'Emission factors'!$C$5</f>
        <v>45829.579485033501</v>
      </c>
      <c r="T6204" s="98">
        <f>'Activity data'!P1258*'Emission factors'!$C$5</f>
        <v>51718.288962765961</v>
      </c>
      <c r="U6204" s="98">
        <f>'Activity data'!Q1258*'Emission factors'!$C$5</f>
        <v>55327.599454787232</v>
      </c>
    </row>
    <row r="6205" spans="1:21" x14ac:dyDescent="0.25">
      <c r="A6205" s="92" t="s">
        <v>11</v>
      </c>
      <c r="B6205" s="92" t="s">
        <v>12</v>
      </c>
      <c r="C6205" s="92" t="s">
        <v>55</v>
      </c>
      <c r="D6205" s="92" t="s">
        <v>55</v>
      </c>
      <c r="E6205" s="92" t="s">
        <v>57</v>
      </c>
      <c r="F6205" s="92" t="s">
        <v>56</v>
      </c>
      <c r="G6205" s="92" t="s">
        <v>97</v>
      </c>
      <c r="H6205" s="92" t="s">
        <v>16</v>
      </c>
      <c r="I6205" s="92" t="s">
        <v>218</v>
      </c>
      <c r="L6205" s="98">
        <f>'Activity data'!H1259*'Emission factors'!$C$7</f>
        <v>89169.473313423019</v>
      </c>
      <c r="M6205" s="98">
        <f>'Activity data'!I1259*'Emission factors'!$C$7</f>
        <v>83667.799701169963</v>
      </c>
      <c r="N6205" s="98">
        <f>'Activity data'!J1259*'Emission factors'!$C$7</f>
        <v>81719.726107477662</v>
      </c>
      <c r="O6205" s="98">
        <f>'Activity data'!K1259*'Emission factors'!$C$7</f>
        <v>65936.407702744036</v>
      </c>
      <c r="P6205" s="98">
        <f>'Activity data'!L1259*'Emission factors'!$C$7</f>
        <v>108990.14155528531</v>
      </c>
      <c r="Q6205" s="98">
        <f>'Activity data'!M1259*'Emission factors'!$C$7</f>
        <v>88842.61532790419</v>
      </c>
      <c r="R6205" s="98">
        <f>'Activity data'!N1259*'Emission factors'!$C$7</f>
        <v>76305.650435343661</v>
      </c>
      <c r="S6205" s="98">
        <f>'Activity data'!O1259*'Emission factors'!$C$7</f>
        <v>75641.475008769368</v>
      </c>
      <c r="T6205" s="98">
        <f>'Activity data'!P1259*'Emission factors'!$C$7</f>
        <v>82190.401606624786</v>
      </c>
      <c r="U6205" s="98">
        <f>'Activity data'!Q1259*'Emission factors'!$C$7</f>
        <v>96854.558268941924</v>
      </c>
    </row>
    <row r="6206" spans="1:21" x14ac:dyDescent="0.25">
      <c r="A6206" s="92" t="s">
        <v>11</v>
      </c>
      <c r="B6206" s="92" t="s">
        <v>12</v>
      </c>
      <c r="C6206" s="92" t="s">
        <v>55</v>
      </c>
      <c r="D6206" s="92" t="s">
        <v>55</v>
      </c>
      <c r="E6206" s="92" t="s">
        <v>7</v>
      </c>
      <c r="F6206" s="92" t="s">
        <v>56</v>
      </c>
      <c r="G6206" s="92" t="s">
        <v>97</v>
      </c>
      <c r="H6206" s="92" t="s">
        <v>16</v>
      </c>
      <c r="I6206" s="92" t="s">
        <v>218</v>
      </c>
      <c r="L6206" s="98">
        <f>'Activity data'!H1260*'Emission factors'!$C$12</f>
        <v>0</v>
      </c>
      <c r="M6206" s="98">
        <f>'Activity data'!I1260*'Emission factors'!$C$12</f>
        <v>0</v>
      </c>
      <c r="N6206" s="98">
        <f>'Activity data'!J1260*'Emission factors'!$C$12</f>
        <v>0</v>
      </c>
      <c r="O6206" s="98">
        <f>'Activity data'!K1260*'Emission factors'!$C$12</f>
        <v>0</v>
      </c>
      <c r="P6206" s="98">
        <f>'Activity data'!L1260*'Emission factors'!$C$12</f>
        <v>0</v>
      </c>
      <c r="Q6206" s="98">
        <f>'Activity data'!M1260*'Emission factors'!$C$12</f>
        <v>0</v>
      </c>
      <c r="R6206" s="98">
        <f>'Activity data'!N1260*'Emission factors'!$C$12</f>
        <v>0</v>
      </c>
      <c r="S6206" s="98">
        <f>'Activity data'!O1260*'Emission factors'!$C$12</f>
        <v>0</v>
      </c>
      <c r="T6206" s="98">
        <f>'Activity data'!P1260*'Emission factors'!$C$12</f>
        <v>0</v>
      </c>
      <c r="U6206" s="98">
        <f>'Activity data'!Q1260*'Emission factors'!$C$12</f>
        <v>0</v>
      </c>
    </row>
    <row r="6207" spans="1:21" x14ac:dyDescent="0.25">
      <c r="A6207" s="92" t="s">
        <v>11</v>
      </c>
      <c r="B6207" s="92" t="s">
        <v>12</v>
      </c>
      <c r="C6207" s="92" t="s">
        <v>55</v>
      </c>
      <c r="D6207" s="92" t="s">
        <v>55</v>
      </c>
      <c r="E6207" s="92" t="s">
        <v>38</v>
      </c>
      <c r="F6207" s="92" t="s">
        <v>56</v>
      </c>
      <c r="G6207" s="92" t="s">
        <v>97</v>
      </c>
      <c r="H6207" s="92" t="s">
        <v>31</v>
      </c>
      <c r="I6207" s="92" t="s">
        <v>218</v>
      </c>
      <c r="L6207" s="98">
        <f>'Activity data'!H1258*'Emission factors'!$D$5/1000</f>
        <v>0</v>
      </c>
      <c r="M6207" s="98">
        <f>'Activity data'!I1258*'Emission factors'!$D$5/1000</f>
        <v>0</v>
      </c>
      <c r="N6207" s="98">
        <f>'Activity data'!J1258*'Emission factors'!$D$5/1000</f>
        <v>0</v>
      </c>
      <c r="O6207" s="98">
        <f>'Activity data'!K1258*'Emission factors'!$D$5/1000</f>
        <v>0.2861802378774016</v>
      </c>
      <c r="P6207" s="98">
        <f>'Activity data'!L1258*'Emission factors'!$D$5/1000</f>
        <v>0.43092215532484762</v>
      </c>
      <c r="Q6207" s="98">
        <f>'Activity data'!M1258*'Emission factors'!$D$5/1000</f>
        <v>0.51825354668031176</v>
      </c>
      <c r="R6207" s="98">
        <f>'Activity data'!N1258*'Emission factors'!$D$5/1000</f>
        <v>0.5146482664011155</v>
      </c>
      <c r="S6207" s="98">
        <f>'Activity data'!O1258*'Emission factors'!$D$5/1000</f>
        <v>0.47833816391852096</v>
      </c>
      <c r="T6207" s="98">
        <f>'Activity data'!P1258*'Emission factors'!$D$5/1000</f>
        <v>0.53980053191489363</v>
      </c>
      <c r="U6207" s="98">
        <f>'Activity data'!Q1258*'Emission factors'!$D$5/1000</f>
        <v>0.57747207446808513</v>
      </c>
    </row>
    <row r="6208" spans="1:21" x14ac:dyDescent="0.25">
      <c r="A6208" s="92" t="s">
        <v>11</v>
      </c>
      <c r="B6208" s="92" t="s">
        <v>12</v>
      </c>
      <c r="C6208" s="92" t="s">
        <v>55</v>
      </c>
      <c r="D6208" s="92" t="s">
        <v>55</v>
      </c>
      <c r="E6208" s="92" t="s">
        <v>57</v>
      </c>
      <c r="F6208" s="92" t="s">
        <v>56</v>
      </c>
      <c r="G6208" s="92" t="s">
        <v>97</v>
      </c>
      <c r="H6208" s="92" t="s">
        <v>31</v>
      </c>
      <c r="I6208" s="92" t="s">
        <v>218</v>
      </c>
      <c r="L6208" s="98">
        <f>'Activity data'!H1259*'Emission factors'!$D$7/1000</f>
        <v>3.6101001341466814</v>
      </c>
      <c r="M6208" s="98">
        <f>'Activity data'!I1259*'Emission factors'!$D$7/1000</f>
        <v>3.3873603117882576</v>
      </c>
      <c r="N6208" s="98">
        <f>'Activity data'!J1259*'Emission factors'!$D$7/1000</f>
        <v>3.3084909355254117</v>
      </c>
      <c r="O6208" s="98">
        <f>'Activity data'!K1259*'Emission factors'!$D$7/1000</f>
        <v>2.6694901903944954</v>
      </c>
      <c r="P6208" s="98">
        <f>'Activity data'!L1259*'Emission factors'!$D$7/1000</f>
        <v>4.4125563382706607</v>
      </c>
      <c r="Q6208" s="98">
        <f>'Activity data'!M1259*'Emission factors'!$D$7/1000</f>
        <v>3.596867017324056</v>
      </c>
      <c r="R6208" s="98">
        <f>'Activity data'!N1259*'Emission factors'!$D$7/1000</f>
        <v>3.0892975884754521</v>
      </c>
      <c r="S6208" s="98">
        <f>'Activity data'!O1259*'Emission factors'!$D$7/1000</f>
        <v>3.0624078950918774</v>
      </c>
      <c r="T6208" s="98">
        <f>'Activity data'!P1259*'Emission factors'!$D$7/1000</f>
        <v>3.3275466237499916</v>
      </c>
      <c r="U6208" s="98">
        <f>'Activity data'!Q1259*'Emission factors'!$D$7/1000</f>
        <v>3.9212371768802403</v>
      </c>
    </row>
    <row r="6209" spans="1:21" x14ac:dyDescent="0.25">
      <c r="A6209" s="92" t="s">
        <v>11</v>
      </c>
      <c r="B6209" s="92" t="s">
        <v>12</v>
      </c>
      <c r="C6209" s="92" t="s">
        <v>55</v>
      </c>
      <c r="D6209" s="92" t="s">
        <v>55</v>
      </c>
      <c r="E6209" s="92" t="s">
        <v>7</v>
      </c>
      <c r="F6209" s="92" t="s">
        <v>56</v>
      </c>
      <c r="G6209" s="92" t="s">
        <v>97</v>
      </c>
      <c r="H6209" s="92" t="s">
        <v>31</v>
      </c>
      <c r="I6209" s="92" t="s">
        <v>218</v>
      </c>
      <c r="L6209" s="98">
        <f>'Activity data'!H1260*'Emission factors'!$D$12/1000</f>
        <v>0</v>
      </c>
      <c r="M6209" s="98">
        <f>'Activity data'!I1260*'Emission factors'!$D$12/1000</f>
        <v>0</v>
      </c>
      <c r="N6209" s="98">
        <f>'Activity data'!J1260*'Emission factors'!$D$12/1000</f>
        <v>0</v>
      </c>
      <c r="O6209" s="98">
        <f>'Activity data'!K1260*'Emission factors'!$D$12/1000</f>
        <v>0</v>
      </c>
      <c r="P6209" s="98">
        <f>'Activity data'!L1260*'Emission factors'!$D$12/1000</f>
        <v>0</v>
      </c>
      <c r="Q6209" s="98">
        <f>'Activity data'!M1260*'Emission factors'!$D$12/1000</f>
        <v>0</v>
      </c>
      <c r="R6209" s="98">
        <f>'Activity data'!N1260*'Emission factors'!$D$12/1000</f>
        <v>0</v>
      </c>
      <c r="S6209" s="98">
        <f>'Activity data'!O1260*'Emission factors'!$D$12/1000</f>
        <v>0</v>
      </c>
      <c r="T6209" s="98">
        <f>'Activity data'!P1260*'Emission factors'!$D$12/1000</f>
        <v>0</v>
      </c>
      <c r="U6209" s="98">
        <f>'Activity data'!Q1260*'Emission factors'!$D$12/1000</f>
        <v>0</v>
      </c>
    </row>
    <row r="6210" spans="1:21" x14ac:dyDescent="0.25">
      <c r="A6210" s="92" t="s">
        <v>11</v>
      </c>
      <c r="B6210" s="92" t="s">
        <v>12</v>
      </c>
      <c r="C6210" s="92" t="s">
        <v>55</v>
      </c>
      <c r="D6210" s="92" t="s">
        <v>55</v>
      </c>
      <c r="E6210" s="92" t="s">
        <v>38</v>
      </c>
      <c r="F6210" s="92" t="s">
        <v>56</v>
      </c>
      <c r="G6210" s="92" t="s">
        <v>97</v>
      </c>
      <c r="H6210" s="92" t="s">
        <v>74</v>
      </c>
      <c r="I6210" s="92" t="s">
        <v>218</v>
      </c>
      <c r="L6210" s="98">
        <f>'Activity data'!H1258*'Emission factors'!$E$5/1000</f>
        <v>0</v>
      </c>
      <c r="M6210" s="98">
        <f>'Activity data'!I1258*'Emission factors'!$E$5/1000</f>
        <v>0</v>
      </c>
      <c r="N6210" s="98">
        <f>'Activity data'!J1258*'Emission factors'!$E$5/1000</f>
        <v>0</v>
      </c>
      <c r="O6210" s="98">
        <f>'Activity data'!K1258*'Emission factors'!$E$5/1000</f>
        <v>0.40065233302836223</v>
      </c>
      <c r="P6210" s="98">
        <f>'Activity data'!L1258*'Emission factors'!$E$5/1000</f>
        <v>0.60329101745478664</v>
      </c>
      <c r="Q6210" s="98">
        <f>'Activity data'!M1258*'Emission factors'!$E$5/1000</f>
        <v>0.72555496535243635</v>
      </c>
      <c r="R6210" s="98">
        <f>'Activity data'!N1258*'Emission factors'!$E$5/1000</f>
        <v>0.72050757296156165</v>
      </c>
      <c r="S6210" s="98">
        <f>'Activity data'!O1258*'Emission factors'!$E$5/1000</f>
        <v>0.66967342948592934</v>
      </c>
      <c r="T6210" s="98">
        <f>'Activity data'!P1258*'Emission factors'!$E$5/1000</f>
        <v>0.75572074468085115</v>
      </c>
      <c r="U6210" s="98">
        <f>'Activity data'!Q1258*'Emission factors'!$E$5/1000</f>
        <v>0.80846090425531902</v>
      </c>
    </row>
    <row r="6211" spans="1:21" x14ac:dyDescent="0.25">
      <c r="A6211" s="92" t="s">
        <v>11</v>
      </c>
      <c r="B6211" s="92" t="s">
        <v>12</v>
      </c>
      <c r="C6211" s="92" t="s">
        <v>55</v>
      </c>
      <c r="D6211" s="92" t="s">
        <v>55</v>
      </c>
      <c r="E6211" s="92" t="s">
        <v>57</v>
      </c>
      <c r="F6211" s="92" t="s">
        <v>56</v>
      </c>
      <c r="G6211" s="92" t="s">
        <v>97</v>
      </c>
      <c r="H6211" s="92" t="s">
        <v>74</v>
      </c>
      <c r="I6211" s="92" t="s">
        <v>218</v>
      </c>
      <c r="L6211" s="98">
        <f>'Activity data'!H1259*'Emission factors'!$E$7/1000</f>
        <v>0.72202002682933619</v>
      </c>
      <c r="M6211" s="98">
        <f>'Activity data'!I1259*'Emission factors'!$E$7/1000</f>
        <v>0.67747206235765145</v>
      </c>
      <c r="N6211" s="98">
        <f>'Activity data'!J1259*'Emission factors'!$E$7/1000</f>
        <v>0.66169818710508232</v>
      </c>
      <c r="O6211" s="98">
        <f>'Activity data'!K1259*'Emission factors'!$E$7/1000</f>
        <v>0.53389803807889913</v>
      </c>
      <c r="P6211" s="98">
        <f>'Activity data'!L1259*'Emission factors'!$E$7/1000</f>
        <v>0.88251126765413224</v>
      </c>
      <c r="Q6211" s="98">
        <f>'Activity data'!M1259*'Emission factors'!$E$7/1000</f>
        <v>0.71937340346481127</v>
      </c>
      <c r="R6211" s="98">
        <f>'Activity data'!N1259*'Emission factors'!$E$7/1000</f>
        <v>0.6178595176950904</v>
      </c>
      <c r="S6211" s="98">
        <f>'Activity data'!O1259*'Emission factors'!$E$7/1000</f>
        <v>0.61248157901837541</v>
      </c>
      <c r="T6211" s="98">
        <f>'Activity data'!P1259*'Emission factors'!$E$7/1000</f>
        <v>0.66550932474999835</v>
      </c>
      <c r="U6211" s="98">
        <f>'Activity data'!Q1259*'Emission factors'!$E$7/1000</f>
        <v>0.78424743537604813</v>
      </c>
    </row>
    <row r="6212" spans="1:21" x14ac:dyDescent="0.25">
      <c r="A6212" s="92" t="s">
        <v>11</v>
      </c>
      <c r="B6212" s="92" t="s">
        <v>12</v>
      </c>
      <c r="C6212" s="92" t="s">
        <v>55</v>
      </c>
      <c r="D6212" s="92" t="s">
        <v>55</v>
      </c>
      <c r="E6212" s="92" t="s">
        <v>7</v>
      </c>
      <c r="F6212" s="92" t="s">
        <v>56</v>
      </c>
      <c r="G6212" s="92" t="s">
        <v>97</v>
      </c>
      <c r="H6212" s="92" t="s">
        <v>74</v>
      </c>
      <c r="I6212" s="92" t="s">
        <v>218</v>
      </c>
      <c r="L6212" s="98">
        <f>'Activity data'!H1260*'Emission factors'!$E$12/1000</f>
        <v>0</v>
      </c>
      <c r="M6212" s="98">
        <f>'Activity data'!I1260*'Emission factors'!$E$12/1000</f>
        <v>0</v>
      </c>
      <c r="N6212" s="98">
        <f>'Activity data'!J1260*'Emission factors'!$E$12/1000</f>
        <v>0</v>
      </c>
      <c r="O6212" s="98">
        <f>'Activity data'!K1260*'Emission factors'!$E$12/1000</f>
        <v>0</v>
      </c>
      <c r="P6212" s="98">
        <f>'Activity data'!L1260*'Emission factors'!$E$12/1000</f>
        <v>0</v>
      </c>
      <c r="Q6212" s="98">
        <f>'Activity data'!M1260*'Emission factors'!$E$12/1000</f>
        <v>0</v>
      </c>
      <c r="R6212" s="98">
        <f>'Activity data'!N1260*'Emission factors'!$E$12/1000</f>
        <v>0</v>
      </c>
      <c r="S6212" s="98">
        <f>'Activity data'!O1260*'Emission factors'!$E$12/1000</f>
        <v>0</v>
      </c>
      <c r="T6212" s="98">
        <f>'Activity data'!P1260*'Emission factors'!$E$12/1000</f>
        <v>0</v>
      </c>
      <c r="U6212" s="98">
        <f>'Activity data'!Q1260*'Emission factors'!$E$12/1000</f>
        <v>0</v>
      </c>
    </row>
    <row r="6213" spans="1:21" x14ac:dyDescent="0.25">
      <c r="A6213" s="92" t="s">
        <v>11</v>
      </c>
      <c r="B6213" s="92" t="s">
        <v>12</v>
      </c>
      <c r="C6213" s="92" t="s">
        <v>55</v>
      </c>
      <c r="D6213" s="92" t="s">
        <v>55</v>
      </c>
      <c r="E6213" s="92" t="s">
        <v>38</v>
      </c>
      <c r="F6213" s="92" t="s">
        <v>56</v>
      </c>
      <c r="G6213" s="92" t="s">
        <v>97</v>
      </c>
      <c r="H6213" s="92" t="s">
        <v>94</v>
      </c>
      <c r="I6213" s="92" t="s">
        <v>218</v>
      </c>
      <c r="L6213" s="98">
        <f>L6204+L6207*'Emission factors'!$H$16+L6210*'Emission factors'!$H$17</f>
        <v>0</v>
      </c>
      <c r="M6213" s="98">
        <f>M6204+M6207*'Emission factors'!$H$16+M6210*'Emission factors'!$H$17</f>
        <v>0</v>
      </c>
      <c r="N6213" s="98">
        <f>N6204+N6207*'Emission factors'!$H$16+N6210*'Emission factors'!$H$17</f>
        <v>0</v>
      </c>
      <c r="O6213" s="98">
        <f>O6204+O6207*'Emission factors'!$H$16+O6210*'Emission factors'!$H$17</f>
        <v>27549.14059926807</v>
      </c>
      <c r="P6213" s="98">
        <f>P6204+P6207*'Emission factors'!$H$16+P6210*'Emission factors'!$H$17</f>
        <v>41482.721282346458</v>
      </c>
      <c r="Q6213" s="98">
        <f>Q6204+Q6207*'Emission factors'!$H$16+Q6210*'Emission factors'!$H$17</f>
        <v>49889.677671180209</v>
      </c>
      <c r="R6213" s="98">
        <f>R6204+R6207*'Emission factors'!$H$16+R6210*'Emission factors'!$H$17</f>
        <v>49542.615365103382</v>
      </c>
      <c r="S6213" s="98">
        <f>S6204+S6207*'Emission factors'!$H$16+S6210*'Emission factors'!$H$17</f>
        <v>46047.223349616426</v>
      </c>
      <c r="T6213" s="98">
        <f>T6204+T6207*'Emission factors'!$H$16+T6210*'Emission factors'!$H$17</f>
        <v>51963.898204787234</v>
      </c>
      <c r="U6213" s="98">
        <f>U6204+U6207*'Emission factors'!$H$16+U6210*'Emission factors'!$H$17</f>
        <v>55590.349248670209</v>
      </c>
    </row>
    <row r="6214" spans="1:21" x14ac:dyDescent="0.25">
      <c r="A6214" s="92" t="s">
        <v>11</v>
      </c>
      <c r="B6214" s="92" t="s">
        <v>12</v>
      </c>
      <c r="C6214" s="92" t="s">
        <v>55</v>
      </c>
      <c r="D6214" s="92" t="s">
        <v>55</v>
      </c>
      <c r="E6214" s="92" t="s">
        <v>57</v>
      </c>
      <c r="F6214" s="92" t="s">
        <v>56</v>
      </c>
      <c r="G6214" s="92" t="s">
        <v>97</v>
      </c>
      <c r="H6214" s="92" t="s">
        <v>94</v>
      </c>
      <c r="I6214" s="92" t="s">
        <v>218</v>
      </c>
      <c r="L6214" s="98">
        <f>L6205+L6208*'Emission factors'!$H$16+L6211*'Emission factors'!$H$17</f>
        <v>89469.111624557205</v>
      </c>
      <c r="M6214" s="98">
        <f>M6205+M6208*'Emission factors'!$H$16+M6211*'Emission factors'!$H$17</f>
        <v>83948.950607048391</v>
      </c>
      <c r="N6214" s="98">
        <f>N6205+N6208*'Emission factors'!$H$16+N6211*'Emission factors'!$H$17</f>
        <v>81994.330855126274</v>
      </c>
      <c r="O6214" s="98">
        <f>O6205+O6208*'Emission factors'!$H$16+O6211*'Emission factors'!$H$17</f>
        <v>66157.97538854678</v>
      </c>
      <c r="P6214" s="98">
        <f>P6205+P6208*'Emission factors'!$H$16+P6211*'Emission factors'!$H$17</f>
        <v>109356.38373136178</v>
      </c>
      <c r="Q6214" s="98">
        <f>Q6205+Q6208*'Emission factors'!$H$16+Q6211*'Emission factors'!$H$17</f>
        <v>89141.155290342082</v>
      </c>
      <c r="R6214" s="98">
        <f>R6205+R6208*'Emission factors'!$H$16+R6211*'Emission factors'!$H$17</f>
        <v>76562.062135187123</v>
      </c>
      <c r="S6214" s="98">
        <f>S6205+S6208*'Emission factors'!$H$16+S6211*'Emission factors'!$H$17</f>
        <v>75895.654864061988</v>
      </c>
      <c r="T6214" s="98">
        <f>T6205+T6208*'Emission factors'!$H$16+T6211*'Emission factors'!$H$17</f>
        <v>82466.58797639604</v>
      </c>
      <c r="U6214" s="98">
        <f>U6205+U6208*'Emission factors'!$H$16+U6211*'Emission factors'!$H$17</f>
        <v>97180.020954622989</v>
      </c>
    </row>
    <row r="6215" spans="1:21" x14ac:dyDescent="0.25">
      <c r="A6215" s="92" t="s">
        <v>11</v>
      </c>
      <c r="B6215" s="92" t="s">
        <v>12</v>
      </c>
      <c r="C6215" s="92" t="s">
        <v>55</v>
      </c>
      <c r="D6215" s="92" t="s">
        <v>55</v>
      </c>
      <c r="E6215" s="92" t="s">
        <v>7</v>
      </c>
      <c r="F6215" s="92" t="s">
        <v>56</v>
      </c>
      <c r="G6215" s="92" t="s">
        <v>97</v>
      </c>
      <c r="H6215" s="92" t="s">
        <v>94</v>
      </c>
      <c r="I6215" s="92" t="s">
        <v>218</v>
      </c>
      <c r="L6215" s="98">
        <f>L6206+L6209*'Emission factors'!$H$16+L6212*'Emission factors'!$H$17</f>
        <v>0</v>
      </c>
      <c r="M6215" s="98">
        <f>M6206+M6209*'Emission factors'!$H$16+M6212*'Emission factors'!$H$17</f>
        <v>0</v>
      </c>
      <c r="N6215" s="98">
        <f>N6206+N6209*'Emission factors'!$H$16+N6212*'Emission factors'!$H$17</f>
        <v>0</v>
      </c>
      <c r="O6215" s="98">
        <f>O6206+O6209*'Emission factors'!$H$16+O6212*'Emission factors'!$H$17</f>
        <v>0</v>
      </c>
      <c r="P6215" s="98">
        <f>P6206+P6209*'Emission factors'!$H$16+P6212*'Emission factors'!$H$17</f>
        <v>0</v>
      </c>
      <c r="Q6215" s="98">
        <f>Q6206+Q6209*'Emission factors'!$H$16+Q6212*'Emission factors'!$H$17</f>
        <v>0</v>
      </c>
      <c r="R6215" s="98">
        <f>R6206+R6209*'Emission factors'!$H$16+R6212*'Emission factors'!$H$17</f>
        <v>0</v>
      </c>
      <c r="S6215" s="98">
        <f>S6206+S6209*'Emission factors'!$H$16+S6212*'Emission factors'!$H$17</f>
        <v>0</v>
      </c>
      <c r="T6215" s="98">
        <f>T6206+T6209*'Emission factors'!$H$16+T6212*'Emission factors'!$H$17</f>
        <v>0</v>
      </c>
      <c r="U6215" s="98">
        <f>U6206+U6209*'Emission factors'!$H$16+U6212*'Emission factors'!$H$17</f>
        <v>0</v>
      </c>
    </row>
    <row r="6216" spans="1:21" x14ac:dyDescent="0.25">
      <c r="A6216" s="92" t="s">
        <v>11</v>
      </c>
      <c r="B6216" s="92" t="s">
        <v>12</v>
      </c>
      <c r="C6216" s="92" t="s">
        <v>55</v>
      </c>
      <c r="D6216" s="92" t="s">
        <v>55</v>
      </c>
      <c r="E6216" s="92" t="s">
        <v>38</v>
      </c>
      <c r="F6216" s="92" t="s">
        <v>56</v>
      </c>
      <c r="G6216" s="92" t="s">
        <v>97</v>
      </c>
      <c r="H6216" s="92" t="s">
        <v>93</v>
      </c>
      <c r="I6216" s="92" t="s">
        <v>218</v>
      </c>
      <c r="L6216" s="98">
        <f>L6204+L6207*'Emission factors'!$I$16+L6210*'Emission factors'!$I$17</f>
        <v>0</v>
      </c>
      <c r="M6216" s="98">
        <f>M6204+M6207*'Emission factors'!$I$16+M6210*'Emission factors'!$I$17</f>
        <v>0</v>
      </c>
      <c r="N6216" s="98">
        <f>N6204+N6207*'Emission factors'!$I$16+N6210*'Emission factors'!$I$17</f>
        <v>0</v>
      </c>
      <c r="O6216" s="98">
        <f>O6204+O6207*'Emission factors'!$I$16+O6210*'Emission factors'!$I$17</f>
        <v>27528.535622140895</v>
      </c>
      <c r="P6216" s="98">
        <f>P6204+P6207*'Emission factors'!$I$16+P6210*'Emission factors'!$I$17</f>
        <v>41451.694887163067</v>
      </c>
      <c r="Q6216" s="98">
        <f>Q6204+Q6207*'Emission factors'!$I$16+Q6210*'Emission factors'!$I$17</f>
        <v>49852.363415819222</v>
      </c>
      <c r="R6216" s="98">
        <f>R6204+R6207*'Emission factors'!$I$16+R6210*'Emission factors'!$I$17</f>
        <v>49505.560689922509</v>
      </c>
      <c r="S6216" s="98">
        <f>S6204+S6207*'Emission factors'!$I$16+S6210*'Emission factors'!$I$17</f>
        <v>46012.783001814292</v>
      </c>
      <c r="T6216" s="98">
        <f>T6204+T6207*'Emission factors'!$I$16+T6210*'Emission factors'!$I$17</f>
        <v>51925.032566489368</v>
      </c>
      <c r="U6216" s="98">
        <f>U6204+U6207*'Emission factors'!$I$16+U6210*'Emission factors'!$I$17</f>
        <v>55548.771259308509</v>
      </c>
    </row>
    <row r="6217" spans="1:21" x14ac:dyDescent="0.25">
      <c r="A6217" s="92" t="s">
        <v>11</v>
      </c>
      <c r="B6217" s="92" t="s">
        <v>12</v>
      </c>
      <c r="C6217" s="92" t="s">
        <v>55</v>
      </c>
      <c r="D6217" s="92" t="s">
        <v>55</v>
      </c>
      <c r="E6217" s="92" t="s">
        <v>57</v>
      </c>
      <c r="F6217" s="92" t="s">
        <v>56</v>
      </c>
      <c r="G6217" s="92" t="s">
        <v>97</v>
      </c>
      <c r="H6217" s="92" t="s">
        <v>93</v>
      </c>
      <c r="I6217" s="92" t="s">
        <v>218</v>
      </c>
      <c r="L6217" s="98">
        <f>L6205+L6208*'Emission factors'!$I$16+L6211*'Emission factors'!$I$17</f>
        <v>89382.469221337684</v>
      </c>
      <c r="M6217" s="98">
        <f>M6205+M6208*'Emission factors'!$I$16+M6211*'Emission factors'!$I$17</f>
        <v>83867.653959565476</v>
      </c>
      <c r="N6217" s="98">
        <f>N6205+N6208*'Emission factors'!$I$16+N6211*'Emission factors'!$I$17</f>
        <v>81914.927072673672</v>
      </c>
      <c r="O6217" s="98">
        <f>O6205+O6208*'Emission factors'!$I$16+O6211*'Emission factors'!$I$17</f>
        <v>66093.907623977313</v>
      </c>
      <c r="P6217" s="98">
        <f>P6205+P6208*'Emission factors'!$I$16+P6211*'Emission factors'!$I$17</f>
        <v>109250.48237924327</v>
      </c>
      <c r="Q6217" s="98">
        <f>Q6205+Q6208*'Emission factors'!$I$16+Q6211*'Emission factors'!$I$17</f>
        <v>89054.830481926299</v>
      </c>
      <c r="R6217" s="98">
        <f>R6205+R6208*'Emission factors'!$I$16+R6211*'Emission factors'!$I$17</f>
        <v>76487.918993063708</v>
      </c>
      <c r="S6217" s="98">
        <f>S6205+S6208*'Emission factors'!$I$16+S6211*'Emission factors'!$I$17</f>
        <v>75822.157074579794</v>
      </c>
      <c r="T6217" s="98">
        <f>T6205+T6208*'Emission factors'!$I$16+T6211*'Emission factors'!$I$17</f>
        <v>82386.726857426038</v>
      </c>
      <c r="U6217" s="98">
        <f>U6205+U6208*'Emission factors'!$I$16+U6211*'Emission factors'!$I$17</f>
        <v>97085.911262377864</v>
      </c>
    </row>
    <row r="6218" spans="1:21" x14ac:dyDescent="0.25">
      <c r="A6218" s="92" t="s">
        <v>11</v>
      </c>
      <c r="B6218" s="92" t="s">
        <v>12</v>
      </c>
      <c r="C6218" s="92" t="s">
        <v>55</v>
      </c>
      <c r="D6218" s="92" t="s">
        <v>55</v>
      </c>
      <c r="E6218" s="92" t="s">
        <v>7</v>
      </c>
      <c r="F6218" s="92" t="s">
        <v>56</v>
      </c>
      <c r="G6218" s="92" t="s">
        <v>97</v>
      </c>
      <c r="H6218" s="92" t="s">
        <v>93</v>
      </c>
      <c r="I6218" s="92" t="s">
        <v>218</v>
      </c>
      <c r="L6218" s="98">
        <f>L6206+L6209*'Emission factors'!$I$16+L6212*'Emission factors'!$I$17</f>
        <v>0</v>
      </c>
      <c r="M6218" s="98">
        <f>M6206+M6209*'Emission factors'!$I$16+M6212*'Emission factors'!$I$17</f>
        <v>0</v>
      </c>
      <c r="N6218" s="98">
        <f>N6206+N6209*'Emission factors'!$I$16+N6212*'Emission factors'!$I$17</f>
        <v>0</v>
      </c>
      <c r="O6218" s="98">
        <f>O6206+O6209*'Emission factors'!$I$16+O6212*'Emission factors'!$I$17</f>
        <v>0</v>
      </c>
      <c r="P6218" s="98">
        <f>P6206+P6209*'Emission factors'!$I$16+P6212*'Emission factors'!$I$17</f>
        <v>0</v>
      </c>
      <c r="Q6218" s="98">
        <f>Q6206+Q6209*'Emission factors'!$I$16+Q6212*'Emission factors'!$I$17</f>
        <v>0</v>
      </c>
      <c r="R6218" s="98">
        <f>R6206+R6209*'Emission factors'!$I$16+R6212*'Emission factors'!$I$17</f>
        <v>0</v>
      </c>
      <c r="S6218" s="98">
        <f>S6206+S6209*'Emission factors'!$I$16+S6212*'Emission factors'!$I$17</f>
        <v>0</v>
      </c>
      <c r="T6218" s="98">
        <f>T6206+T6209*'Emission factors'!$I$16+T6212*'Emission factors'!$I$17</f>
        <v>0</v>
      </c>
      <c r="U6218" s="98">
        <f>U6206+U6209*'Emission factors'!$I$16+U6212*'Emission factors'!$I$17</f>
        <v>0</v>
      </c>
    </row>
    <row r="6219" spans="1:21" x14ac:dyDescent="0.25">
      <c r="A6219" s="92" t="s">
        <v>11</v>
      </c>
      <c r="B6219" s="92" t="s">
        <v>12</v>
      </c>
      <c r="C6219" s="92" t="s">
        <v>55</v>
      </c>
      <c r="D6219" s="92" t="s">
        <v>55</v>
      </c>
      <c r="E6219" s="92" t="s">
        <v>38</v>
      </c>
      <c r="F6219" s="92" t="s">
        <v>56</v>
      </c>
      <c r="G6219" s="92" t="s">
        <v>97</v>
      </c>
      <c r="H6219" s="92" t="s">
        <v>16</v>
      </c>
      <c r="I6219" s="92" t="s">
        <v>194</v>
      </c>
      <c r="L6219" s="98">
        <f>'Activity data'!H1261*'Emission factors'!$C$5</f>
        <v>0</v>
      </c>
      <c r="M6219" s="98">
        <f>'Activity data'!I1261*'Emission factors'!$C$5</f>
        <v>0</v>
      </c>
      <c r="N6219" s="98">
        <f>'Activity data'!J1261*'Emission factors'!$C$5</f>
        <v>0</v>
      </c>
      <c r="O6219" s="98">
        <f>'Activity data'!K1261*'Emission factors'!$C$5</f>
        <v>0</v>
      </c>
      <c r="P6219" s="98">
        <f>'Activity data'!L1261*'Emission factors'!$C$5</f>
        <v>0</v>
      </c>
      <c r="Q6219" s="98">
        <f>'Activity data'!M1261*'Emission factors'!$C$5</f>
        <v>0</v>
      </c>
      <c r="R6219" s="98">
        <f>'Activity data'!N1261*'Emission factors'!$C$5</f>
        <v>0</v>
      </c>
      <c r="S6219" s="98">
        <f>'Activity data'!O1261*'Emission factors'!$C$5</f>
        <v>0</v>
      </c>
      <c r="T6219" s="98">
        <f>'Activity data'!P1261*'Emission factors'!$C$5</f>
        <v>0</v>
      </c>
      <c r="U6219" s="98">
        <f>'Activity data'!Q1261*'Emission factors'!$C$5</f>
        <v>0</v>
      </c>
    </row>
    <row r="6220" spans="1:21" x14ac:dyDescent="0.25">
      <c r="A6220" s="92" t="s">
        <v>11</v>
      </c>
      <c r="B6220" s="92" t="s">
        <v>12</v>
      </c>
      <c r="C6220" s="92" t="s">
        <v>55</v>
      </c>
      <c r="D6220" s="92" t="s">
        <v>55</v>
      </c>
      <c r="E6220" s="92" t="s">
        <v>57</v>
      </c>
      <c r="F6220" s="92" t="s">
        <v>56</v>
      </c>
      <c r="G6220" s="92" t="s">
        <v>97</v>
      </c>
      <c r="H6220" s="92" t="s">
        <v>16</v>
      </c>
      <c r="I6220" s="92" t="s">
        <v>194</v>
      </c>
      <c r="L6220" s="98">
        <f>'Activity data'!H1262*'Emission factors'!$C$7</f>
        <v>5985.4234308209525</v>
      </c>
      <c r="M6220" s="98">
        <f>'Activity data'!I1262*'Emission factors'!$C$7</f>
        <v>3498.6878769936357</v>
      </c>
      <c r="N6220" s="98">
        <f>'Activity data'!J1262*'Emission factors'!$C$7</f>
        <v>3378.4041383227041</v>
      </c>
      <c r="O6220" s="98">
        <f>'Activity data'!K1262*'Emission factors'!$C$7</f>
        <v>3577.1337935181577</v>
      </c>
      <c r="P6220" s="98">
        <f>'Activity data'!L1262*'Emission factors'!$C$7</f>
        <v>6084.7882584186791</v>
      </c>
      <c r="Q6220" s="98">
        <f>'Activity data'!M1262*'Emission factors'!$C$7</f>
        <v>4528.9442473490117</v>
      </c>
      <c r="R6220" s="98">
        <f>'Activity data'!N1262*'Emission factors'!$C$7</f>
        <v>3692.1878044207879</v>
      </c>
      <c r="S6220" s="98">
        <f>'Activity data'!O1262*'Emission factors'!$C$7</f>
        <v>3650.349982274377</v>
      </c>
      <c r="T6220" s="98">
        <f>'Activity data'!P1262*'Emission factors'!$C$7</f>
        <v>3592.8229768230617</v>
      </c>
      <c r="U6220" s="98">
        <f>'Activity data'!Q1262*'Emission factors'!$C$7</f>
        <v>3647.7351183902265</v>
      </c>
    </row>
    <row r="6221" spans="1:21" x14ac:dyDescent="0.25">
      <c r="A6221" s="92" t="s">
        <v>11</v>
      </c>
      <c r="B6221" s="92" t="s">
        <v>12</v>
      </c>
      <c r="C6221" s="92" t="s">
        <v>55</v>
      </c>
      <c r="D6221" s="92" t="s">
        <v>55</v>
      </c>
      <c r="E6221" s="92" t="s">
        <v>7</v>
      </c>
      <c r="F6221" s="92" t="s">
        <v>56</v>
      </c>
      <c r="G6221" s="92" t="s">
        <v>97</v>
      </c>
      <c r="H6221" s="92" t="s">
        <v>16</v>
      </c>
      <c r="I6221" s="92" t="s">
        <v>194</v>
      </c>
      <c r="L6221" s="98">
        <f>'Activity data'!H1263*'Emission factors'!$C$12</f>
        <v>0</v>
      </c>
      <c r="M6221" s="98">
        <f>'Activity data'!I1263*'Emission factors'!$C$12</f>
        <v>0</v>
      </c>
      <c r="N6221" s="98">
        <f>'Activity data'!J1263*'Emission factors'!$C$12</f>
        <v>0</v>
      </c>
      <c r="O6221" s="98">
        <f>'Activity data'!K1263*'Emission factors'!$C$12</f>
        <v>0</v>
      </c>
      <c r="P6221" s="98">
        <f>'Activity data'!L1263*'Emission factors'!$C$12</f>
        <v>0</v>
      </c>
      <c r="Q6221" s="98">
        <f>'Activity data'!M1263*'Emission factors'!$C$12</f>
        <v>0</v>
      </c>
      <c r="R6221" s="98">
        <f>'Activity data'!N1263*'Emission factors'!$C$12</f>
        <v>0</v>
      </c>
      <c r="S6221" s="98">
        <f>'Activity data'!O1263*'Emission factors'!$C$12</f>
        <v>0</v>
      </c>
      <c r="T6221" s="98">
        <f>'Activity data'!P1263*'Emission factors'!$C$12</f>
        <v>0</v>
      </c>
      <c r="U6221" s="98">
        <f>'Activity data'!Q1263*'Emission factors'!$C$12</f>
        <v>0</v>
      </c>
    </row>
    <row r="6222" spans="1:21" x14ac:dyDescent="0.25">
      <c r="A6222" s="92" t="s">
        <v>11</v>
      </c>
      <c r="B6222" s="92" t="s">
        <v>12</v>
      </c>
      <c r="C6222" s="92" t="s">
        <v>55</v>
      </c>
      <c r="D6222" s="92" t="s">
        <v>55</v>
      </c>
      <c r="E6222" s="92" t="s">
        <v>38</v>
      </c>
      <c r="F6222" s="92" t="s">
        <v>56</v>
      </c>
      <c r="G6222" s="92" t="s">
        <v>97</v>
      </c>
      <c r="H6222" s="92" t="s">
        <v>31</v>
      </c>
      <c r="I6222" s="92" t="s">
        <v>194</v>
      </c>
      <c r="L6222" s="98">
        <f>'Activity data'!H1261*'Emission factors'!$D$5/1000</f>
        <v>0</v>
      </c>
      <c r="M6222" s="98">
        <f>'Activity data'!I1261*'Emission factors'!$D$5/1000</f>
        <v>0</v>
      </c>
      <c r="N6222" s="98">
        <f>'Activity data'!J1261*'Emission factors'!$D$5/1000</f>
        <v>0</v>
      </c>
      <c r="O6222" s="98">
        <f>'Activity data'!K1261*'Emission factors'!$D$5/1000</f>
        <v>0</v>
      </c>
      <c r="P6222" s="98">
        <f>'Activity data'!L1261*'Emission factors'!$D$5/1000</f>
        <v>0</v>
      </c>
      <c r="Q6222" s="98">
        <f>'Activity data'!M1261*'Emission factors'!$D$5/1000</f>
        <v>0</v>
      </c>
      <c r="R6222" s="98">
        <f>'Activity data'!N1261*'Emission factors'!$D$5/1000</f>
        <v>0</v>
      </c>
      <c r="S6222" s="98">
        <f>'Activity data'!O1261*'Emission factors'!$D$5/1000</f>
        <v>0</v>
      </c>
      <c r="T6222" s="98">
        <f>'Activity data'!P1261*'Emission factors'!$D$5/1000</f>
        <v>0</v>
      </c>
      <c r="U6222" s="98">
        <f>'Activity data'!Q1261*'Emission factors'!$D$5/1000</f>
        <v>0</v>
      </c>
    </row>
    <row r="6223" spans="1:21" x14ac:dyDescent="0.25">
      <c r="A6223" s="92" t="s">
        <v>11</v>
      </c>
      <c r="B6223" s="92" t="s">
        <v>12</v>
      </c>
      <c r="C6223" s="92" t="s">
        <v>55</v>
      </c>
      <c r="D6223" s="92" t="s">
        <v>55</v>
      </c>
      <c r="E6223" s="92" t="s">
        <v>57</v>
      </c>
      <c r="F6223" s="92" t="s">
        <v>56</v>
      </c>
      <c r="G6223" s="92" t="s">
        <v>97</v>
      </c>
      <c r="H6223" s="92" t="s">
        <v>31</v>
      </c>
      <c r="I6223" s="92" t="s">
        <v>194</v>
      </c>
      <c r="L6223" s="98">
        <f>'Activity data'!H1262*'Emission factors'!$D$7/1000</f>
        <v>0.24232483525590903</v>
      </c>
      <c r="M6223" s="98">
        <f>'Activity data'!I1262*'Emission factors'!$D$7/1000</f>
        <v>0.14164728246937797</v>
      </c>
      <c r="N6223" s="98">
        <f>'Activity data'!J1262*'Emission factors'!$D$7/1000</f>
        <v>0.13677749547865198</v>
      </c>
      <c r="O6223" s="98">
        <f>'Activity data'!K1262*'Emission factors'!$D$7/1000</f>
        <v>0.14482323050680801</v>
      </c>
      <c r="P6223" s="98">
        <f>'Activity data'!L1262*'Emission factors'!$D$7/1000</f>
        <v>0.24634770276998702</v>
      </c>
      <c r="Q6223" s="98">
        <f>'Activity data'!M1262*'Emission factors'!$D$7/1000</f>
        <v>0.183358066694292</v>
      </c>
      <c r="R6223" s="98">
        <f>'Activity data'!N1262*'Emission factors'!$D$7/1000</f>
        <v>0.14948128762837201</v>
      </c>
      <c r="S6223" s="98">
        <f>'Activity data'!O1262*'Emission factors'!$D$7/1000</f>
        <v>0.14778744867507601</v>
      </c>
      <c r="T6223" s="98">
        <f>'Activity data'!P1262*'Emission factors'!$D$7/1000</f>
        <v>0.145458420114294</v>
      </c>
      <c r="U6223" s="98">
        <f>'Activity data'!Q1262*'Emission factors'!$D$7/1000</f>
        <v>0.147681583740495</v>
      </c>
    </row>
    <row r="6224" spans="1:21" x14ac:dyDescent="0.25">
      <c r="A6224" s="92" t="s">
        <v>11</v>
      </c>
      <c r="B6224" s="92" t="s">
        <v>12</v>
      </c>
      <c r="C6224" s="92" t="s">
        <v>55</v>
      </c>
      <c r="D6224" s="92" t="s">
        <v>55</v>
      </c>
      <c r="E6224" s="92" t="s">
        <v>7</v>
      </c>
      <c r="F6224" s="92" t="s">
        <v>56</v>
      </c>
      <c r="G6224" s="92" t="s">
        <v>97</v>
      </c>
      <c r="H6224" s="92" t="s">
        <v>31</v>
      </c>
      <c r="I6224" s="92" t="s">
        <v>194</v>
      </c>
      <c r="L6224" s="98">
        <f>'Activity data'!H1263*'Emission factors'!$D$12/1000</f>
        <v>0</v>
      </c>
      <c r="M6224" s="98">
        <f>'Activity data'!I1263*'Emission factors'!$D$12/1000</f>
        <v>0</v>
      </c>
      <c r="N6224" s="98">
        <f>'Activity data'!J1263*'Emission factors'!$D$12/1000</f>
        <v>0</v>
      </c>
      <c r="O6224" s="98">
        <f>'Activity data'!K1263*'Emission factors'!$D$12/1000</f>
        <v>0</v>
      </c>
      <c r="P6224" s="98">
        <f>'Activity data'!L1263*'Emission factors'!$D$12/1000</f>
        <v>0</v>
      </c>
      <c r="Q6224" s="98">
        <f>'Activity data'!M1263*'Emission factors'!$D$12/1000</f>
        <v>0</v>
      </c>
      <c r="R6224" s="98">
        <f>'Activity data'!N1263*'Emission factors'!$D$12/1000</f>
        <v>0</v>
      </c>
      <c r="S6224" s="98">
        <f>'Activity data'!O1263*'Emission factors'!$D$12/1000</f>
        <v>0</v>
      </c>
      <c r="T6224" s="98">
        <f>'Activity data'!P1263*'Emission factors'!$D$12/1000</f>
        <v>0</v>
      </c>
      <c r="U6224" s="98">
        <f>'Activity data'!Q1263*'Emission factors'!$D$12/1000</f>
        <v>0</v>
      </c>
    </row>
    <row r="6225" spans="1:21" x14ac:dyDescent="0.25">
      <c r="A6225" s="92" t="s">
        <v>11</v>
      </c>
      <c r="B6225" s="92" t="s">
        <v>12</v>
      </c>
      <c r="C6225" s="92" t="s">
        <v>55</v>
      </c>
      <c r="D6225" s="92" t="s">
        <v>55</v>
      </c>
      <c r="E6225" s="92" t="s">
        <v>38</v>
      </c>
      <c r="F6225" s="92" t="s">
        <v>56</v>
      </c>
      <c r="G6225" s="92" t="s">
        <v>97</v>
      </c>
      <c r="H6225" s="92" t="s">
        <v>74</v>
      </c>
      <c r="I6225" s="92" t="s">
        <v>194</v>
      </c>
      <c r="L6225" s="98">
        <f>'Activity data'!H1267*'Emission factors'!$E$5/1000</f>
        <v>8.1704630086313195</v>
      </c>
      <c r="M6225" s="98">
        <f>'Activity data'!I1267*'Emission factors'!$E$5/1000</f>
        <v>34.741107244143038</v>
      </c>
      <c r="N6225" s="98">
        <f>'Activity data'!J1267*'Emission factors'!$E$5/1000</f>
        <v>46.230989638126196</v>
      </c>
      <c r="O6225" s="98">
        <f>'Activity data'!K1267*'Emission factors'!$E$5/1000</f>
        <v>83.723306577774466</v>
      </c>
      <c r="P6225" s="98">
        <f>'Activity data'!L1267*'Emission factors'!$E$5/1000</f>
        <v>105.03335259833347</v>
      </c>
      <c r="Q6225" s="98">
        <f>'Activity data'!M1267*'Emission factors'!$E$5/1000</f>
        <v>101.73992905120647</v>
      </c>
      <c r="R6225" s="98">
        <f>'Activity data'!N1267*'Emission factors'!$E$5/1000</f>
        <v>108.38022578190514</v>
      </c>
      <c r="S6225" s="98">
        <f>'Activity data'!O1267*'Emission factors'!$E$5/1000</f>
        <v>120.00178047552998</v>
      </c>
      <c r="T6225" s="98">
        <f>'Activity data'!P1267*'Emission factors'!$E$5/1000</f>
        <v>125.43728936170214</v>
      </c>
      <c r="U6225" s="98">
        <f>'Activity data'!Q1267*'Emission factors'!$E$5/1000</f>
        <v>127.51851223404257</v>
      </c>
    </row>
    <row r="6226" spans="1:21" x14ac:dyDescent="0.25">
      <c r="A6226" s="92" t="s">
        <v>11</v>
      </c>
      <c r="B6226" s="92" t="s">
        <v>12</v>
      </c>
      <c r="C6226" s="92" t="s">
        <v>55</v>
      </c>
      <c r="D6226" s="92" t="s">
        <v>55</v>
      </c>
      <c r="E6226" s="92" t="s">
        <v>57</v>
      </c>
      <c r="F6226" s="92" t="s">
        <v>56</v>
      </c>
      <c r="G6226" s="92" t="s">
        <v>97</v>
      </c>
      <c r="H6226" s="92" t="s">
        <v>74</v>
      </c>
      <c r="I6226" s="92" t="s">
        <v>194</v>
      </c>
      <c r="L6226" s="98">
        <f>'Activity data'!H1268*'Emission factors'!$E$7/1000</f>
        <v>8.8156483513897808</v>
      </c>
      <c r="M6226" s="98">
        <f>'Activity data'!I1268*'Emission factors'!$E$7/1000</f>
        <v>5.7265942522638653</v>
      </c>
      <c r="N6226" s="98">
        <f>'Activity data'!J1268*'Emission factors'!$E$7/1000</f>
        <v>15.00110357610153</v>
      </c>
      <c r="O6226" s="98">
        <f>'Activity data'!K1268*'Emission factors'!$E$7/1000</f>
        <v>7.1644306207560904</v>
      </c>
      <c r="P6226" s="98">
        <f>'Activity data'!L1268*'Emission factors'!$E$7/1000</f>
        <v>3.1553043751867049</v>
      </c>
      <c r="Q6226" s="98">
        <f>'Activity data'!M1268*'Emission factors'!$E$7/1000</f>
        <v>2.3371801607447376</v>
      </c>
      <c r="R6226" s="98">
        <f>'Activity data'!N1268*'Emission factors'!$E$7/1000</f>
        <v>1.8959668728915033</v>
      </c>
      <c r="S6226" s="98">
        <f>'Activity data'!O1268*'Emission factors'!$E$7/1000</f>
        <v>1.6293142756688801</v>
      </c>
      <c r="T6226" s="98">
        <f>'Activity data'!P1268*'Emission factors'!$E$7/1000</f>
        <v>3.9173625202745752</v>
      </c>
      <c r="U6226" s="98">
        <f>'Activity data'!Q1268*'Emission factors'!$E$7/1000</f>
        <v>5.0109049485224713</v>
      </c>
    </row>
    <row r="6227" spans="1:21" x14ac:dyDescent="0.25">
      <c r="A6227" s="92" t="s">
        <v>11</v>
      </c>
      <c r="B6227" s="92" t="s">
        <v>12</v>
      </c>
      <c r="C6227" s="92" t="s">
        <v>55</v>
      </c>
      <c r="D6227" s="92" t="s">
        <v>55</v>
      </c>
      <c r="E6227" s="92" t="s">
        <v>7</v>
      </c>
      <c r="F6227" s="92" t="s">
        <v>56</v>
      </c>
      <c r="G6227" s="92" t="s">
        <v>97</v>
      </c>
      <c r="H6227" s="92" t="s">
        <v>74</v>
      </c>
      <c r="I6227" s="92" t="s">
        <v>194</v>
      </c>
      <c r="J6227" s="92" t="s">
        <v>100</v>
      </c>
      <c r="L6227" s="98">
        <f>'Activity data'!H1269*'Emission factors'!$E$12/1000</f>
        <v>3.7165684931506855E-2</v>
      </c>
      <c r="M6227" s="98">
        <f>'Activity data'!I1269*'Emission factors'!$E$12/1000</f>
        <v>0</v>
      </c>
      <c r="N6227" s="98">
        <f>'Activity data'!J1269*'Emission factors'!$E$12/1000</f>
        <v>0</v>
      </c>
      <c r="O6227" s="98">
        <f>'Activity data'!K1269*'Emission factors'!$E$12/1000</f>
        <v>0.15785341463414637</v>
      </c>
      <c r="P6227" s="98">
        <f>'Activity data'!L1269*'Emission factors'!$E$12/1000</f>
        <v>0.22362500487804882</v>
      </c>
      <c r="Q6227" s="98">
        <f>'Activity data'!M1269*'Emission factors'!$E$12/1000</f>
        <v>0.2209387432835821</v>
      </c>
      <c r="R6227" s="98">
        <f>'Activity data'!N1269*'Emission factors'!$E$12/1000</f>
        <v>0.21435322014008579</v>
      </c>
      <c r="S6227" s="98">
        <f>'Activity data'!O1269*'Emission factors'!$E$12/1000</f>
        <v>0.20871512560049879</v>
      </c>
      <c r="T6227" s="98">
        <f>'Activity data'!P1269*'Emission factors'!$E$12/1000</f>
        <v>0.21297560196560197</v>
      </c>
      <c r="U6227" s="98">
        <f>'Activity data'!Q1269*'Emission factors'!$E$12/1000</f>
        <v>0.21898923832923839</v>
      </c>
    </row>
    <row r="6228" spans="1:21" x14ac:dyDescent="0.25">
      <c r="A6228" s="92" t="s">
        <v>11</v>
      </c>
      <c r="B6228" s="92" t="s">
        <v>12</v>
      </c>
      <c r="C6228" s="92" t="s">
        <v>55</v>
      </c>
      <c r="D6228" s="92" t="s">
        <v>55</v>
      </c>
      <c r="E6228" s="92" t="s">
        <v>38</v>
      </c>
      <c r="F6228" s="92" t="s">
        <v>56</v>
      </c>
      <c r="G6228" s="92" t="s">
        <v>97</v>
      </c>
      <c r="H6228" s="92" t="s">
        <v>94</v>
      </c>
      <c r="I6228" s="92" t="s">
        <v>194</v>
      </c>
      <c r="J6228" s="92" t="s">
        <v>100</v>
      </c>
      <c r="L6228" s="98">
        <f>L6219+L6222*'Emission factors'!$H$16+L6225*'Emission factors'!$H$17</f>
        <v>2532.843532675709</v>
      </c>
      <c r="M6228" s="98">
        <f>M6219+M6222*'Emission factors'!$H$16+M6225*'Emission factors'!$H$17</f>
        <v>10769.743245684342</v>
      </c>
      <c r="N6228" s="98">
        <f>N6219+N6222*'Emission factors'!$H$16+N6225*'Emission factors'!$H$17</f>
        <v>14331.606787819121</v>
      </c>
      <c r="O6228" s="98">
        <f>O6219+O6222*'Emission factors'!$H$16+O6225*'Emission factors'!$H$17</f>
        <v>25954.225039110086</v>
      </c>
      <c r="P6228" s="98">
        <f>P6219+P6222*'Emission factors'!$H$16+P6225*'Emission factors'!$H$17</f>
        <v>32560.339305483376</v>
      </c>
      <c r="Q6228" s="98">
        <f>Q6219+Q6222*'Emission factors'!$H$16+Q6225*'Emission factors'!$H$17</f>
        <v>31539.378005874009</v>
      </c>
      <c r="R6228" s="98">
        <f>R6219+R6222*'Emission factors'!$H$16+R6225*'Emission factors'!$H$17</f>
        <v>33597.869992390595</v>
      </c>
      <c r="S6228" s="98">
        <f>S6219+S6222*'Emission factors'!$H$16+S6225*'Emission factors'!$H$17</f>
        <v>37200.551947414293</v>
      </c>
      <c r="T6228" s="98">
        <f>T6219+T6222*'Emission factors'!$H$16+T6225*'Emission factors'!$H$17</f>
        <v>38885.559702127663</v>
      </c>
      <c r="U6228" s="98">
        <f>U6219+U6222*'Emission factors'!$H$16+U6225*'Emission factors'!$H$17</f>
        <v>39530.738792553195</v>
      </c>
    </row>
    <row r="6229" spans="1:21" x14ac:dyDescent="0.25">
      <c r="A6229" s="92" t="s">
        <v>11</v>
      </c>
      <c r="B6229" s="92" t="s">
        <v>12</v>
      </c>
      <c r="C6229" s="92" t="s">
        <v>55</v>
      </c>
      <c r="D6229" s="92" t="s">
        <v>55</v>
      </c>
      <c r="E6229" s="92" t="s">
        <v>57</v>
      </c>
      <c r="F6229" s="92" t="s">
        <v>56</v>
      </c>
      <c r="G6229" s="92" t="s">
        <v>97</v>
      </c>
      <c r="H6229" s="92" t="s">
        <v>94</v>
      </c>
      <c r="I6229" s="92" t="s">
        <v>194</v>
      </c>
      <c r="J6229" s="92" t="s">
        <v>100</v>
      </c>
      <c r="L6229" s="98">
        <f>L6220+L6223*'Emission factors'!$H$16+L6226*'Emission factors'!$H$17</f>
        <v>8723.3632412921579</v>
      </c>
      <c r="M6229" s="98">
        <f>M6220+M6223*'Emission factors'!$H$16+M6226*'Emission factors'!$H$17</f>
        <v>5276.9066881272911</v>
      </c>
      <c r="N6229" s="98">
        <f>N6220+N6223*'Emission factors'!$H$16+N6226*'Emission factors'!$H$17</f>
        <v>8031.61857431923</v>
      </c>
      <c r="O6229" s="98">
        <f>O6220+O6223*'Emission factors'!$H$16+O6226*'Emission factors'!$H$17</f>
        <v>5801.1485737931889</v>
      </c>
      <c r="P6229" s="98">
        <f>P6220+P6223*'Emission factors'!$H$16+P6226*'Emission factors'!$H$17</f>
        <v>7068.1059164847275</v>
      </c>
      <c r="Q6229" s="98">
        <f>Q6220+Q6223*'Emission factors'!$H$16+Q6226*'Emission factors'!$H$17</f>
        <v>5257.3206165804604</v>
      </c>
      <c r="R6229" s="98">
        <f>R6220+R6223*'Emission factors'!$H$16+R6226*'Emission factors'!$H$17</f>
        <v>4283.07664205735</v>
      </c>
      <c r="S6229" s="98">
        <f>S6220+S6223*'Emission factors'!$H$16+S6226*'Emission factors'!$H$17</f>
        <v>4158.5409441539068</v>
      </c>
      <c r="T6229" s="98">
        <f>T6220+T6223*'Emission factors'!$H$16+T6226*'Emission factors'!$H$17</f>
        <v>4810.2599849305807</v>
      </c>
      <c r="U6229" s="98">
        <f>U6220+U6223*'Emission factors'!$H$16+U6226*'Emission factors'!$H$17</f>
        <v>5204.2169656907427</v>
      </c>
    </row>
    <row r="6230" spans="1:21" x14ac:dyDescent="0.25">
      <c r="A6230" s="92" t="s">
        <v>11</v>
      </c>
      <c r="B6230" s="92" t="s">
        <v>12</v>
      </c>
      <c r="C6230" s="92" t="s">
        <v>55</v>
      </c>
      <c r="D6230" s="92" t="s">
        <v>55</v>
      </c>
      <c r="E6230" s="92" t="s">
        <v>7</v>
      </c>
      <c r="F6230" s="92" t="s">
        <v>56</v>
      </c>
      <c r="G6230" s="92" t="s">
        <v>97</v>
      </c>
      <c r="H6230" s="92" t="s">
        <v>94</v>
      </c>
      <c r="I6230" s="92" t="s">
        <v>194</v>
      </c>
      <c r="J6230" s="92" t="s">
        <v>100</v>
      </c>
      <c r="L6230" s="98">
        <f>L6221+L6224*'Emission factors'!$H$16+L6227*'Emission factors'!$H$17</f>
        <v>11.521362328767125</v>
      </c>
      <c r="M6230" s="98">
        <f>M6221+M6224*'Emission factors'!$H$16+M6227*'Emission factors'!$H$17</f>
        <v>0</v>
      </c>
      <c r="N6230" s="98">
        <f>N6221+N6224*'Emission factors'!$H$16+N6227*'Emission factors'!$H$17</f>
        <v>0</v>
      </c>
      <c r="O6230" s="98">
        <f>O6221+O6224*'Emission factors'!$H$16+O6227*'Emission factors'!$H$17</f>
        <v>48.934558536585378</v>
      </c>
      <c r="P6230" s="98">
        <f>P6221+P6224*'Emission factors'!$H$16+P6227*'Emission factors'!$H$17</f>
        <v>69.32375151219513</v>
      </c>
      <c r="Q6230" s="98">
        <f>Q6221+Q6224*'Emission factors'!$H$16+Q6227*'Emission factors'!$H$17</f>
        <v>68.491010417910445</v>
      </c>
      <c r="R6230" s="98">
        <f>R6221+R6224*'Emission factors'!$H$16+R6227*'Emission factors'!$H$17</f>
        <v>66.449498243426589</v>
      </c>
      <c r="S6230" s="98">
        <f>S6221+S6224*'Emission factors'!$H$16+S6227*'Emission factors'!$H$17</f>
        <v>64.701688936154625</v>
      </c>
      <c r="T6230" s="98">
        <f>T6221+T6224*'Emission factors'!$H$16+T6227*'Emission factors'!$H$17</f>
        <v>66.022436609336609</v>
      </c>
      <c r="U6230" s="98">
        <f>U6221+U6224*'Emission factors'!$H$16+U6227*'Emission factors'!$H$17</f>
        <v>67.8866638820639</v>
      </c>
    </row>
    <row r="6231" spans="1:21" x14ac:dyDescent="0.25">
      <c r="A6231" s="92" t="s">
        <v>11</v>
      </c>
      <c r="B6231" s="92" t="s">
        <v>12</v>
      </c>
      <c r="C6231" s="92" t="s">
        <v>55</v>
      </c>
      <c r="D6231" s="92" t="s">
        <v>55</v>
      </c>
      <c r="E6231" s="92" t="s">
        <v>38</v>
      </c>
      <c r="F6231" s="92" t="s">
        <v>56</v>
      </c>
      <c r="G6231" s="92" t="s">
        <v>97</v>
      </c>
      <c r="H6231" s="92" t="s">
        <v>93</v>
      </c>
      <c r="I6231" s="92" t="s">
        <v>194</v>
      </c>
      <c r="J6231" s="92" t="s">
        <v>100</v>
      </c>
      <c r="L6231" s="98">
        <f>L6219+L6222*'Emission factors'!$I$16+L6225*'Emission factors'!$I$17</f>
        <v>2206.0250123304563</v>
      </c>
      <c r="M6231" s="98">
        <f>M6219+M6222*'Emission factors'!$I$16+M6225*'Emission factors'!$I$17</f>
        <v>9380.09895591862</v>
      </c>
      <c r="N6231" s="98">
        <f>N6219+N6222*'Emission factors'!$I$16+N6225*'Emission factors'!$I$17</f>
        <v>12482.367202294074</v>
      </c>
      <c r="O6231" s="98">
        <f>O6219+O6222*'Emission factors'!$I$16+O6225*'Emission factors'!$I$17</f>
        <v>22605.292775999107</v>
      </c>
      <c r="P6231" s="98">
        <f>P6219+P6222*'Emission factors'!$I$16+P6225*'Emission factors'!$I$17</f>
        <v>28359.005201550037</v>
      </c>
      <c r="Q6231" s="98">
        <f>Q6219+Q6222*'Emission factors'!$I$16+Q6225*'Emission factors'!$I$17</f>
        <v>27469.780843825749</v>
      </c>
      <c r="R6231" s="98">
        <f>R6219+R6222*'Emission factors'!$I$16+R6225*'Emission factors'!$I$17</f>
        <v>29262.660961114387</v>
      </c>
      <c r="S6231" s="98">
        <f>S6219+S6222*'Emission factors'!$I$16+S6225*'Emission factors'!$I$17</f>
        <v>32400.480728393097</v>
      </c>
      <c r="T6231" s="98">
        <f>T6219+T6222*'Emission factors'!$I$16+T6225*'Emission factors'!$I$17</f>
        <v>33868.068127659579</v>
      </c>
      <c r="U6231" s="98">
        <f>U6219+U6222*'Emission factors'!$I$16+U6225*'Emission factors'!$I$17</f>
        <v>34429.998303191496</v>
      </c>
    </row>
    <row r="6232" spans="1:21" x14ac:dyDescent="0.25">
      <c r="A6232" s="92" t="s">
        <v>11</v>
      </c>
      <c r="B6232" s="92" t="s">
        <v>12</v>
      </c>
      <c r="C6232" s="92" t="s">
        <v>55</v>
      </c>
      <c r="D6232" s="92" t="s">
        <v>55</v>
      </c>
      <c r="E6232" s="92" t="s">
        <v>57</v>
      </c>
      <c r="F6232" s="92" t="s">
        <v>56</v>
      </c>
      <c r="G6232" s="92" t="s">
        <v>97</v>
      </c>
      <c r="H6232" s="92" t="s">
        <v>93</v>
      </c>
      <c r="I6232" s="92" t="s">
        <v>194</v>
      </c>
      <c r="J6232" s="92" t="s">
        <v>100</v>
      </c>
      <c r="L6232" s="98">
        <f>L6220+L6223*'Emission factors'!$I$16+L6226*'Emission factors'!$I$17</f>
        <v>8366.8601098724721</v>
      </c>
      <c r="M6232" s="98">
        <f>M6220+M6223*'Emission factors'!$I$16+M6226*'Emission factors'!$I$17</f>
        <v>5045.5765615172259</v>
      </c>
      <c r="N6232" s="98">
        <f>N6220+N6223*'Emission factors'!$I$16+N6226*'Emission factors'!$I$17</f>
        <v>7429.3859913475098</v>
      </c>
      <c r="O6232" s="98">
        <f>O6220+O6223*'Emission factors'!$I$16+O6226*'Emission factors'!$I$17</f>
        <v>5512.2541772748364</v>
      </c>
      <c r="P6232" s="98">
        <f>P6220+P6223*'Emission factors'!$I$16+P6226*'Emission factors'!$I$17</f>
        <v>6937.9521782329393</v>
      </c>
      <c r="Q6232" s="98">
        <f>Q6220+Q6223*'Emission factors'!$I$16+Q6226*'Emission factors'!$I$17</f>
        <v>5160.8996810835624</v>
      </c>
      <c r="R6232" s="98">
        <f>R6220+R6223*'Emission factors'!$I$16+R6226*'Emission factors'!$I$17</f>
        <v>4204.8462665396355</v>
      </c>
      <c r="S6232" s="98">
        <f>S6220+S6223*'Emission factors'!$I$16+S6226*'Emission factors'!$I$17</f>
        <v>4091.00377394835</v>
      </c>
      <c r="T6232" s="98">
        <f>T6220+T6223*'Emission factors'!$I$16+T6226*'Emission factors'!$I$17</f>
        <v>4651.2381493977682</v>
      </c>
      <c r="U6232" s="98">
        <f>U6220+U6223*'Emission factors'!$I$16+U6226*'Emission factors'!$I$17</f>
        <v>5001.4178624099959</v>
      </c>
    </row>
    <row r="6233" spans="1:21" x14ac:dyDescent="0.25">
      <c r="A6233" s="92" t="s">
        <v>11</v>
      </c>
      <c r="B6233" s="92" t="s">
        <v>12</v>
      </c>
      <c r="C6233" s="92" t="s">
        <v>55</v>
      </c>
      <c r="D6233" s="92" t="s">
        <v>55</v>
      </c>
      <c r="E6233" s="92" t="s">
        <v>7</v>
      </c>
      <c r="F6233" s="92" t="s">
        <v>56</v>
      </c>
      <c r="G6233" s="92" t="s">
        <v>97</v>
      </c>
      <c r="H6233" s="92" t="s">
        <v>93</v>
      </c>
      <c r="I6233" s="92" t="s">
        <v>194</v>
      </c>
      <c r="J6233" s="92" t="s">
        <v>100</v>
      </c>
      <c r="L6233" s="98">
        <f>L6221+L6224*'Emission factors'!$I$16+L6227*'Emission factors'!$I$17</f>
        <v>10.034734931506851</v>
      </c>
      <c r="M6233" s="98">
        <f>M6221+M6224*'Emission factors'!$I$16+M6227*'Emission factors'!$I$17</f>
        <v>0</v>
      </c>
      <c r="N6233" s="98">
        <f>N6221+N6224*'Emission factors'!$I$16+N6227*'Emission factors'!$I$17</f>
        <v>0</v>
      </c>
      <c r="O6233" s="98">
        <f>O6221+O6224*'Emission factors'!$I$16+O6227*'Emission factors'!$I$17</f>
        <v>42.620421951219519</v>
      </c>
      <c r="P6233" s="98">
        <f>P6221+P6224*'Emission factors'!$I$16+P6227*'Emission factors'!$I$17</f>
        <v>60.378751317073181</v>
      </c>
      <c r="Q6233" s="98">
        <f>Q6221+Q6224*'Emission factors'!$I$16+Q6227*'Emission factors'!$I$17</f>
        <v>59.653460686567165</v>
      </c>
      <c r="R6233" s="98">
        <f>R6221+R6224*'Emission factors'!$I$16+R6227*'Emission factors'!$I$17</f>
        <v>57.87536943782316</v>
      </c>
      <c r="S6233" s="98">
        <f>S6221+S6224*'Emission factors'!$I$16+S6227*'Emission factors'!$I$17</f>
        <v>56.353083912134672</v>
      </c>
      <c r="T6233" s="98">
        <f>T6221+T6224*'Emission factors'!$I$16+T6227*'Emission factors'!$I$17</f>
        <v>57.503412530712531</v>
      </c>
      <c r="U6233" s="98">
        <f>U6221+U6224*'Emission factors'!$I$16+U6227*'Emission factors'!$I$17</f>
        <v>59.127094348894367</v>
      </c>
    </row>
    <row r="6234" spans="1:21" x14ac:dyDescent="0.25">
      <c r="A6234" s="92" t="s">
        <v>11</v>
      </c>
      <c r="B6234" s="92" t="s">
        <v>12</v>
      </c>
      <c r="C6234" s="92" t="s">
        <v>55</v>
      </c>
      <c r="D6234" s="92" t="s">
        <v>55</v>
      </c>
      <c r="E6234" s="92" t="s">
        <v>38</v>
      </c>
      <c r="F6234" s="92" t="s">
        <v>56</v>
      </c>
      <c r="G6234" s="92" t="s">
        <v>97</v>
      </c>
      <c r="H6234" s="92" t="s">
        <v>16</v>
      </c>
      <c r="I6234" s="92" t="s">
        <v>205</v>
      </c>
      <c r="J6234" s="92" t="s">
        <v>92</v>
      </c>
      <c r="L6234" s="98">
        <f>'Activity data'!H1264*'Emission factors'!$C$5</f>
        <v>99801.029935265091</v>
      </c>
      <c r="M6234" s="98">
        <f>'Activity data'!I1264*'Emission factors'!$C$5</f>
        <v>421481.98262330459</v>
      </c>
      <c r="N6234" s="98">
        <f>'Activity data'!J1264*'Emission factors'!$C$5</f>
        <v>688190.32050327142</v>
      </c>
      <c r="O6234" s="98">
        <f>'Activity data'!K1264*'Emission factors'!$C$5</f>
        <v>759332.13122475916</v>
      </c>
      <c r="P6234" s="98">
        <f>'Activity data'!L1264*'Emission factors'!$C$5</f>
        <v>1385861.4763882281</v>
      </c>
      <c r="Q6234" s="98">
        <f>'Activity data'!M1264*'Emission factors'!$C$5</f>
        <v>1718929.3228141284</v>
      </c>
      <c r="R6234" s="98">
        <f>'Activity data'!N1264*'Emission factors'!$C$5</f>
        <v>1563743.8615936665</v>
      </c>
      <c r="S6234" s="98">
        <f>'Activity data'!O1264*'Emission factors'!$C$5</f>
        <v>1300183.3481059673</v>
      </c>
      <c r="T6234" s="98">
        <f>'Activity data'!P1264*'Emission factors'!$C$5</f>
        <v>1338326.4442420215</v>
      </c>
      <c r="U6234" s="98">
        <f>'Activity data'!Q1264*'Emission factors'!$C$5</f>
        <v>1574986.444946809</v>
      </c>
    </row>
    <row r="6235" spans="1:21" x14ac:dyDescent="0.25">
      <c r="A6235" s="92" t="s">
        <v>11</v>
      </c>
      <c r="B6235" s="92" t="s">
        <v>12</v>
      </c>
      <c r="C6235" s="92" t="s">
        <v>55</v>
      </c>
      <c r="D6235" s="92" t="s">
        <v>55</v>
      </c>
      <c r="E6235" s="92" t="s">
        <v>57</v>
      </c>
      <c r="F6235" s="92" t="s">
        <v>56</v>
      </c>
      <c r="G6235" s="92" t="s">
        <v>97</v>
      </c>
      <c r="H6235" s="92" t="s">
        <v>16</v>
      </c>
      <c r="I6235" s="92" t="s">
        <v>205</v>
      </c>
      <c r="J6235" s="92" t="s">
        <v>92</v>
      </c>
      <c r="L6235" s="98">
        <f>'Activity data'!H1265*'Emission factors'!$C$7</f>
        <v>702702.83104335435</v>
      </c>
      <c r="M6235" s="98">
        <f>'Activity data'!I1265*'Emission factors'!$C$7</f>
        <v>499496.52887823503</v>
      </c>
      <c r="N6235" s="98">
        <f>'Activity data'!J1265*'Emission factors'!$C$7</f>
        <v>268107.2237697395</v>
      </c>
      <c r="O6235" s="98">
        <f>'Activity data'!K1265*'Emission factors'!$C$7</f>
        <v>196172.31831675381</v>
      </c>
      <c r="P6235" s="98">
        <f>'Activity data'!L1265*'Emission factors'!$C$7</f>
        <v>179196.62198084744</v>
      </c>
      <c r="Q6235" s="98">
        <f>'Activity data'!M1265*'Emission factors'!$C$7</f>
        <v>136493.27988878239</v>
      </c>
      <c r="R6235" s="98">
        <f>'Activity data'!N1265*'Emission factors'!$C$7</f>
        <v>151259.41624258141</v>
      </c>
      <c r="S6235" s="98">
        <f>'Activity data'!O1265*'Emission factors'!$C$7</f>
        <v>188892.53726327827</v>
      </c>
      <c r="T6235" s="98">
        <f>'Activity data'!P1265*'Emission factors'!$C$7</f>
        <v>358001.01437907229</v>
      </c>
      <c r="U6235" s="98">
        <f>'Activity data'!Q1265*'Emission factors'!$C$7</f>
        <v>389567.65118853957</v>
      </c>
    </row>
    <row r="6236" spans="1:21" x14ac:dyDescent="0.25">
      <c r="A6236" s="92" t="s">
        <v>11</v>
      </c>
      <c r="B6236" s="92" t="s">
        <v>12</v>
      </c>
      <c r="C6236" s="92" t="s">
        <v>55</v>
      </c>
      <c r="D6236" s="92" t="s">
        <v>55</v>
      </c>
      <c r="E6236" s="92" t="s">
        <v>7</v>
      </c>
      <c r="F6236" s="92" t="s">
        <v>56</v>
      </c>
      <c r="G6236" s="92" t="s">
        <v>97</v>
      </c>
      <c r="H6236" s="92" t="s">
        <v>16</v>
      </c>
      <c r="I6236" s="92" t="s">
        <v>205</v>
      </c>
      <c r="J6236" s="92" t="s">
        <v>92</v>
      </c>
      <c r="L6236" s="98">
        <f>'Activity data'!H1266*'Emission factors'!$C$12</f>
        <v>0</v>
      </c>
      <c r="M6236" s="98">
        <f>'Activity data'!I1266*'Emission factors'!$C$12</f>
        <v>0</v>
      </c>
      <c r="N6236" s="98">
        <f>'Activity data'!J1266*'Emission factors'!$C$12</f>
        <v>0</v>
      </c>
      <c r="O6236" s="98">
        <f>'Activity data'!K1266*'Emission factors'!$C$12</f>
        <v>99.132804878048802</v>
      </c>
      <c r="P6236" s="98">
        <f>'Activity data'!L1266*'Emission factors'!$C$12</f>
        <v>112.56601829268294</v>
      </c>
      <c r="Q6236" s="98">
        <f>'Activity data'!M1266*'Emission factors'!$C$12</f>
        <v>26.507249999999999</v>
      </c>
      <c r="R6236" s="98">
        <f>'Activity data'!N1266*'Emission factors'!$C$12</f>
        <v>0</v>
      </c>
      <c r="S6236" s="98">
        <f>'Activity data'!O1266*'Emission factors'!$C$12</f>
        <v>0</v>
      </c>
      <c r="T6236" s="98">
        <f>'Activity data'!P1266*'Emission factors'!$C$12</f>
        <v>5337.9218918918923</v>
      </c>
      <c r="U6236" s="98">
        <f>'Activity data'!Q1266*'Emission factors'!$C$12</f>
        <v>148423.66662162161</v>
      </c>
    </row>
    <row r="6237" spans="1:21" x14ac:dyDescent="0.25">
      <c r="A6237" s="92" t="s">
        <v>11</v>
      </c>
      <c r="B6237" s="92" t="s">
        <v>12</v>
      </c>
      <c r="C6237" s="92" t="s">
        <v>55</v>
      </c>
      <c r="D6237" s="92" t="s">
        <v>55</v>
      </c>
      <c r="E6237" s="92" t="s">
        <v>38</v>
      </c>
      <c r="F6237" s="92" t="s">
        <v>56</v>
      </c>
      <c r="G6237" s="92" t="s">
        <v>97</v>
      </c>
      <c r="H6237" s="92" t="s">
        <v>31</v>
      </c>
      <c r="I6237" s="92" t="s">
        <v>205</v>
      </c>
      <c r="L6237" s="98">
        <f>'Activity data'!H1264*'Emission factors'!$D$5/1000</f>
        <v>1.0416556720098642</v>
      </c>
      <c r="M6237" s="98">
        <f>'Activity data'!I1264*'Emission factors'!$D$5/1000</f>
        <v>4.3991439580764489</v>
      </c>
      <c r="N6237" s="98">
        <f>'Activity data'!J1264*'Emission factors'!$D$5/1000</f>
        <v>7.1828652594016429</v>
      </c>
      <c r="O6237" s="98">
        <f>'Activity data'!K1264*'Emission factors'!$D$5/1000</f>
        <v>7.9253953786114089</v>
      </c>
      <c r="P6237" s="98">
        <f>'Activity data'!L1264*'Emission factors'!$D$5/1000</f>
        <v>14.464685068241604</v>
      </c>
      <c r="Q6237" s="98">
        <f>'Activity data'!M1264*'Emission factors'!$D$5/1000</f>
        <v>17.941022052125337</v>
      </c>
      <c r="R6237" s="98">
        <f>'Activity data'!N1264*'Emission factors'!$D$5/1000</f>
        <v>16.321301133427266</v>
      </c>
      <c r="S6237" s="98">
        <f>'Activity data'!O1264*'Emission factors'!$D$5/1000</f>
        <v>13.57043469477056</v>
      </c>
      <c r="T6237" s="98">
        <f>'Activity data'!P1264*'Emission factors'!$D$5/1000</f>
        <v>13.968546542553193</v>
      </c>
      <c r="U6237" s="98">
        <f>'Activity data'!Q1264*'Emission factors'!$D$5/1000</f>
        <v>16.438643617021281</v>
      </c>
    </row>
    <row r="6238" spans="1:21" x14ac:dyDescent="0.25">
      <c r="A6238" s="92" t="s">
        <v>11</v>
      </c>
      <c r="B6238" s="92" t="s">
        <v>12</v>
      </c>
      <c r="C6238" s="92" t="s">
        <v>55</v>
      </c>
      <c r="D6238" s="92" t="s">
        <v>55</v>
      </c>
      <c r="E6238" s="92" t="s">
        <v>57</v>
      </c>
      <c r="F6238" s="92" t="s">
        <v>56</v>
      </c>
      <c r="G6238" s="92" t="s">
        <v>97</v>
      </c>
      <c r="H6238" s="92" t="s">
        <v>31</v>
      </c>
      <c r="I6238" s="92" t="s">
        <v>205</v>
      </c>
      <c r="L6238" s="98">
        <f>'Activity data'!H1265*'Emission factors'!$D$7/1000</f>
        <v>28.449507329690459</v>
      </c>
      <c r="M6238" s="98">
        <f>'Activity data'!I1265*'Emission factors'!$D$7/1000</f>
        <v>20.222531533531786</v>
      </c>
      <c r="N6238" s="98">
        <f>'Activity data'!J1265*'Emission factors'!$D$7/1000</f>
        <v>10.85454347245909</v>
      </c>
      <c r="O6238" s="98">
        <f>'Activity data'!K1265*'Emission factors'!$D$7/1000</f>
        <v>7.9421991221357819</v>
      </c>
      <c r="P6238" s="98">
        <f>'Activity data'!L1265*'Emission factors'!$D$7/1000</f>
        <v>7.2549239668359293</v>
      </c>
      <c r="Q6238" s="98">
        <f>'Activity data'!M1265*'Emission factors'!$D$7/1000</f>
        <v>5.5260437201936181</v>
      </c>
      <c r="R6238" s="98">
        <f>'Activity data'!N1265*'Emission factors'!$D$7/1000</f>
        <v>6.1238630057725265</v>
      </c>
      <c r="S6238" s="98">
        <f>'Activity data'!O1265*'Emission factors'!$D$7/1000</f>
        <v>7.647471144262278</v>
      </c>
      <c r="T6238" s="98">
        <f>'Activity data'!P1265*'Emission factors'!$D$7/1000</f>
        <v>14.49396819348471</v>
      </c>
      <c r="U6238" s="98">
        <f>'Activity data'!Q1265*'Emission factors'!$D$7/1000</f>
        <v>15.771969683746544</v>
      </c>
    </row>
    <row r="6239" spans="1:21" x14ac:dyDescent="0.25">
      <c r="A6239" s="92" t="s">
        <v>11</v>
      </c>
      <c r="B6239" s="92" t="s">
        <v>12</v>
      </c>
      <c r="C6239" s="92" t="s">
        <v>55</v>
      </c>
      <c r="D6239" s="92" t="s">
        <v>55</v>
      </c>
      <c r="E6239" s="92" t="s">
        <v>7</v>
      </c>
      <c r="F6239" s="92" t="s">
        <v>56</v>
      </c>
      <c r="G6239" s="92" t="s">
        <v>97</v>
      </c>
      <c r="H6239" s="92" t="s">
        <v>31</v>
      </c>
      <c r="I6239" s="92" t="s">
        <v>205</v>
      </c>
      <c r="J6239" s="92" t="s">
        <v>100</v>
      </c>
      <c r="L6239" s="98">
        <f>'Activity data'!H1266*'Emission factors'!$D$12/1000</f>
        <v>0</v>
      </c>
      <c r="M6239" s="98">
        <f>'Activity data'!I1266*'Emission factors'!$D$12/1000</f>
        <v>0</v>
      </c>
      <c r="N6239" s="98">
        <f>'Activity data'!J1266*'Emission factors'!$D$12/1000</f>
        <v>0</v>
      </c>
      <c r="O6239" s="98">
        <f>'Activity data'!K1266*'Emission factors'!$D$12/1000</f>
        <v>1.7670731707317075E-3</v>
      </c>
      <c r="P6239" s="98">
        <f>'Activity data'!L1266*'Emission factors'!$D$12/1000</f>
        <v>2.0065243902439027E-3</v>
      </c>
      <c r="Q6239" s="98">
        <f>'Activity data'!M1266*'Emission factors'!$D$12/1000</f>
        <v>4.7249999999999999E-4</v>
      </c>
      <c r="R6239" s="98">
        <f>'Activity data'!N1266*'Emission factors'!$D$12/1000</f>
        <v>0</v>
      </c>
      <c r="S6239" s="98">
        <f>'Activity data'!O1266*'Emission factors'!$D$12/1000</f>
        <v>0</v>
      </c>
      <c r="T6239" s="98">
        <f>'Activity data'!P1266*'Emission factors'!$D$12/1000</f>
        <v>9.5150122850122851E-2</v>
      </c>
      <c r="U6239" s="98">
        <f>'Activity data'!Q1266*'Emission factors'!$D$12/1000</f>
        <v>2.6456981572481566</v>
      </c>
    </row>
    <row r="6240" spans="1:21" x14ac:dyDescent="0.25">
      <c r="A6240" s="92" t="s">
        <v>11</v>
      </c>
      <c r="B6240" s="92" t="s">
        <v>12</v>
      </c>
      <c r="C6240" s="92" t="s">
        <v>55</v>
      </c>
      <c r="D6240" s="92" t="s">
        <v>55</v>
      </c>
      <c r="E6240" s="92" t="s">
        <v>38</v>
      </c>
      <c r="F6240" s="92" t="s">
        <v>56</v>
      </c>
      <c r="G6240" s="92" t="s">
        <v>97</v>
      </c>
      <c r="H6240" s="92" t="s">
        <v>74</v>
      </c>
      <c r="I6240" s="92" t="s">
        <v>205</v>
      </c>
      <c r="J6240" s="92" t="s">
        <v>100</v>
      </c>
      <c r="L6240" s="98">
        <f>'Activity data'!H1264*'Emission factors'!$E$5/1000</f>
        <v>1.4583179408138098</v>
      </c>
      <c r="M6240" s="98">
        <f>'Activity data'!I1264*'Emission factors'!$E$5/1000</f>
        <v>6.1588015413070281</v>
      </c>
      <c r="N6240" s="98">
        <f>'Activity data'!J1264*'Emission factors'!$E$5/1000</f>
        <v>10.056011363162298</v>
      </c>
      <c r="O6240" s="98">
        <f>'Activity data'!K1264*'Emission factors'!$E$5/1000</f>
        <v>11.095553530055971</v>
      </c>
      <c r="P6240" s="98">
        <f>'Activity data'!L1264*'Emission factors'!$E$5/1000</f>
        <v>20.250559095538243</v>
      </c>
      <c r="Q6240" s="98">
        <f>'Activity data'!M1264*'Emission factors'!$E$5/1000</f>
        <v>25.117430872975469</v>
      </c>
      <c r="R6240" s="98">
        <f>'Activity data'!N1264*'Emission factors'!$E$5/1000</f>
        <v>22.849821586798171</v>
      </c>
      <c r="S6240" s="98">
        <f>'Activity data'!O1264*'Emission factors'!$E$5/1000</f>
        <v>18.998608572678783</v>
      </c>
      <c r="T6240" s="98">
        <f>'Activity data'!P1264*'Emission factors'!$E$5/1000</f>
        <v>19.55596515957447</v>
      </c>
      <c r="U6240" s="98">
        <f>'Activity data'!Q1264*'Emission factors'!$E$5/1000</f>
        <v>23.014101063829791</v>
      </c>
    </row>
    <row r="6241" spans="1:21" x14ac:dyDescent="0.25">
      <c r="A6241" s="92" t="s">
        <v>11</v>
      </c>
      <c r="B6241" s="92" t="s">
        <v>12</v>
      </c>
      <c r="C6241" s="92" t="s">
        <v>55</v>
      </c>
      <c r="D6241" s="92" t="s">
        <v>55</v>
      </c>
      <c r="E6241" s="92" t="s">
        <v>57</v>
      </c>
      <c r="F6241" s="92" t="s">
        <v>56</v>
      </c>
      <c r="G6241" s="92" t="s">
        <v>97</v>
      </c>
      <c r="H6241" s="92" t="s">
        <v>74</v>
      </c>
      <c r="I6241" s="92" t="s">
        <v>205</v>
      </c>
      <c r="J6241" s="92" t="s">
        <v>100</v>
      </c>
      <c r="L6241" s="98">
        <f>'Activity data'!H1265*'Emission factors'!$E$7/1000</f>
        <v>5.6899014659380915</v>
      </c>
      <c r="M6241" s="98">
        <f>'Activity data'!I1265*'Emission factors'!$E$7/1000</f>
        <v>4.0445063067063565</v>
      </c>
      <c r="N6241" s="98">
        <f>'Activity data'!J1265*'Emission factors'!$E$7/1000</f>
        <v>2.1709086944918181</v>
      </c>
      <c r="O6241" s="98">
        <f>'Activity data'!K1265*'Emission factors'!$E$7/1000</f>
        <v>1.5884398244271563</v>
      </c>
      <c r="P6241" s="98">
        <f>'Activity data'!L1265*'Emission factors'!$E$7/1000</f>
        <v>1.4509847933671858</v>
      </c>
      <c r="Q6241" s="98">
        <f>'Activity data'!M1265*'Emission factors'!$E$7/1000</f>
        <v>1.1052087440387237</v>
      </c>
      <c r="R6241" s="98">
        <f>'Activity data'!N1265*'Emission factors'!$E$7/1000</f>
        <v>1.2247726011545053</v>
      </c>
      <c r="S6241" s="98">
        <f>'Activity data'!O1265*'Emission factors'!$E$7/1000</f>
        <v>1.5294942288524556</v>
      </c>
      <c r="T6241" s="98">
        <f>'Activity data'!P1265*'Emission factors'!$E$7/1000</f>
        <v>2.898793638696942</v>
      </c>
      <c r="U6241" s="98">
        <f>'Activity data'!Q1265*'Emission factors'!$E$7/1000</f>
        <v>3.1543939367493086</v>
      </c>
    </row>
    <row r="6242" spans="1:21" x14ac:dyDescent="0.25">
      <c r="A6242" s="92" t="s">
        <v>11</v>
      </c>
      <c r="B6242" s="92" t="s">
        <v>12</v>
      </c>
      <c r="C6242" s="92" t="s">
        <v>55</v>
      </c>
      <c r="D6242" s="92" t="s">
        <v>55</v>
      </c>
      <c r="E6242" s="92" t="s">
        <v>7</v>
      </c>
      <c r="F6242" s="92" t="s">
        <v>56</v>
      </c>
      <c r="G6242" s="92" t="s">
        <v>97</v>
      </c>
      <c r="H6242" s="92" t="s">
        <v>74</v>
      </c>
      <c r="I6242" s="92" t="s">
        <v>205</v>
      </c>
      <c r="J6242" s="92" t="s">
        <v>100</v>
      </c>
      <c r="L6242" s="98">
        <f>'Activity data'!H1266*'Emission factors'!$E$12/1000</f>
        <v>0</v>
      </c>
      <c r="M6242" s="98">
        <f>'Activity data'!I1266*'Emission factors'!$E$12/1000</f>
        <v>0</v>
      </c>
      <c r="N6242" s="98">
        <f>'Activity data'!J1266*'Emission factors'!$E$12/1000</f>
        <v>0</v>
      </c>
      <c r="O6242" s="98">
        <f>'Activity data'!K1266*'Emission factors'!$E$12/1000</f>
        <v>1.7670731707317077E-4</v>
      </c>
      <c r="P6242" s="98">
        <f>'Activity data'!L1266*'Emission factors'!$E$12/1000</f>
        <v>2.0065243902439028E-4</v>
      </c>
      <c r="Q6242" s="98">
        <f>'Activity data'!M1266*'Emission factors'!$E$12/1000</f>
        <v>4.7250000000000003E-5</v>
      </c>
      <c r="R6242" s="98">
        <f>'Activity data'!N1266*'Emission factors'!$E$12/1000</f>
        <v>0</v>
      </c>
      <c r="S6242" s="98">
        <f>'Activity data'!O1266*'Emission factors'!$E$12/1000</f>
        <v>0</v>
      </c>
      <c r="T6242" s="98">
        <f>'Activity data'!P1266*'Emission factors'!$E$12/1000</f>
        <v>9.5150122850122861E-3</v>
      </c>
      <c r="U6242" s="98">
        <f>'Activity data'!Q1266*'Emission factors'!$E$12/1000</f>
        <v>0.26456981572481569</v>
      </c>
    </row>
    <row r="6243" spans="1:21" x14ac:dyDescent="0.25">
      <c r="A6243" s="92" t="s">
        <v>11</v>
      </c>
      <c r="B6243" s="92" t="s">
        <v>12</v>
      </c>
      <c r="C6243" s="92" t="s">
        <v>55</v>
      </c>
      <c r="D6243" s="92" t="s">
        <v>55</v>
      </c>
      <c r="E6243" s="92" t="s">
        <v>38</v>
      </c>
      <c r="F6243" s="92" t="s">
        <v>56</v>
      </c>
      <c r="G6243" s="92" t="s">
        <v>97</v>
      </c>
      <c r="H6243" s="92" t="s">
        <v>94</v>
      </c>
      <c r="I6243" s="92" t="s">
        <v>205</v>
      </c>
      <c r="J6243" s="92" t="s">
        <v>100</v>
      </c>
      <c r="L6243" s="98">
        <f>L6234+L6237*'Emission factors'!$H$16+L6240*'Emission factors'!$H$17</f>
        <v>100274.98326602958</v>
      </c>
      <c r="M6243" s="98">
        <f>M6234+M6237*'Emission factors'!$H$16+M6240*'Emission factors'!$H$17</f>
        <v>423483.59312422934</v>
      </c>
      <c r="N6243" s="98">
        <f>N6234+N6237*'Emission factors'!$H$16+N6240*'Emission factors'!$H$17</f>
        <v>691458.52419629926</v>
      </c>
      <c r="O6243" s="98">
        <f>O6234+O6237*'Emission factors'!$H$16+O6240*'Emission factors'!$H$17</f>
        <v>762938.18612202734</v>
      </c>
      <c r="P6243" s="98">
        <f>P6234+P6237*'Emission factors'!$H$16+P6240*'Emission factors'!$H$17</f>
        <v>1392442.9080942781</v>
      </c>
      <c r="Q6243" s="98">
        <f>Q6234+Q6237*'Emission factors'!$H$16+Q6240*'Emission factors'!$H$17</f>
        <v>1727092.4878478455</v>
      </c>
      <c r="R6243" s="98">
        <f>R6234+R6237*'Emission factors'!$H$16+R6240*'Emission factors'!$H$17</f>
        <v>1571170.0536093758</v>
      </c>
      <c r="S6243" s="98">
        <f>S6234+S6237*'Emission factors'!$H$16+S6240*'Emission factors'!$H$17</f>
        <v>1306357.8958920878</v>
      </c>
      <c r="T6243" s="98">
        <f>T6234+T6237*'Emission factors'!$H$16+T6240*'Emission factors'!$H$17</f>
        <v>1344682.1329188831</v>
      </c>
      <c r="U6243" s="98">
        <f>U6234+U6237*'Emission factors'!$H$16+U6240*'Emission factors'!$H$17</f>
        <v>1582466.0277925537</v>
      </c>
    </row>
    <row r="6244" spans="1:21" x14ac:dyDescent="0.25">
      <c r="A6244" s="92" t="s">
        <v>11</v>
      </c>
      <c r="B6244" s="92" t="s">
        <v>12</v>
      </c>
      <c r="C6244" s="92" t="s">
        <v>55</v>
      </c>
      <c r="D6244" s="92" t="s">
        <v>55</v>
      </c>
      <c r="E6244" s="92" t="s">
        <v>57</v>
      </c>
      <c r="F6244" s="92" t="s">
        <v>56</v>
      </c>
      <c r="G6244" s="92" t="s">
        <v>97</v>
      </c>
      <c r="H6244" s="92" t="s">
        <v>94</v>
      </c>
      <c r="I6244" s="92" t="s">
        <v>205</v>
      </c>
      <c r="J6244" s="92" t="s">
        <v>100</v>
      </c>
      <c r="L6244" s="98">
        <f>L6235+L6238*'Emission factors'!$H$16+L6241*'Emission factors'!$H$17</f>
        <v>705064.14015171863</v>
      </c>
      <c r="M6244" s="98">
        <f>M6235+M6238*'Emission factors'!$H$16+M6241*'Emission factors'!$H$17</f>
        <v>501174.99899551814</v>
      </c>
      <c r="N6244" s="98">
        <f>N6235+N6238*'Emission factors'!$H$16+N6241*'Emission factors'!$H$17</f>
        <v>269008.15087795362</v>
      </c>
      <c r="O6244" s="98">
        <f>O6235+O6238*'Emission factors'!$H$16+O6241*'Emission factors'!$H$17</f>
        <v>196831.52084389108</v>
      </c>
      <c r="P6244" s="98">
        <f>P6235+P6238*'Emission factors'!$H$16+P6241*'Emission factors'!$H$17</f>
        <v>179798.78067009483</v>
      </c>
      <c r="Q6244" s="98">
        <f>Q6235+Q6238*'Emission factors'!$H$16+Q6241*'Emission factors'!$H$17</f>
        <v>136951.94151755847</v>
      </c>
      <c r="R6244" s="98">
        <f>R6235+R6238*'Emission factors'!$H$16+R6241*'Emission factors'!$H$17</f>
        <v>151767.69687206054</v>
      </c>
      <c r="S6244" s="98">
        <f>S6235+S6238*'Emission factors'!$H$16+S6241*'Emission factors'!$H$17</f>
        <v>189527.27736825202</v>
      </c>
      <c r="T6244" s="98">
        <f>T6235+T6238*'Emission factors'!$H$16+T6241*'Emission factors'!$H$17</f>
        <v>359204.01373913157</v>
      </c>
      <c r="U6244" s="98">
        <f>U6235+U6238*'Emission factors'!$H$16+U6241*'Emission factors'!$H$17</f>
        <v>390876.7246722905</v>
      </c>
    </row>
    <row r="6245" spans="1:21" x14ac:dyDescent="0.25">
      <c r="A6245" s="92" t="s">
        <v>11</v>
      </c>
      <c r="B6245" s="92" t="s">
        <v>12</v>
      </c>
      <c r="C6245" s="92" t="s">
        <v>55</v>
      </c>
      <c r="D6245" s="92" t="s">
        <v>55</v>
      </c>
      <c r="E6245" s="92" t="s">
        <v>7</v>
      </c>
      <c r="F6245" s="92" t="s">
        <v>56</v>
      </c>
      <c r="G6245" s="92" t="s">
        <v>97</v>
      </c>
      <c r="H6245" s="92" t="s">
        <v>94</v>
      </c>
      <c r="I6245" s="92" t="s">
        <v>205</v>
      </c>
      <c r="J6245" s="92" t="s">
        <v>100</v>
      </c>
      <c r="L6245" s="98">
        <f>L6236+L6239*'Emission factors'!$H$16+L6242*'Emission factors'!$H$17</f>
        <v>0</v>
      </c>
      <c r="M6245" s="98">
        <f>M6236+M6239*'Emission factors'!$H$16+M6242*'Emission factors'!$H$17</f>
        <v>0</v>
      </c>
      <c r="N6245" s="98">
        <f>N6236+N6239*'Emission factors'!$H$16+N6242*'Emission factors'!$H$17</f>
        <v>0</v>
      </c>
      <c r="O6245" s="98">
        <f>O6236+O6239*'Emission factors'!$H$16+O6242*'Emission factors'!$H$17</f>
        <v>99.224692682926843</v>
      </c>
      <c r="P6245" s="98">
        <f>P6236+P6239*'Emission factors'!$H$16+P6242*'Emission factors'!$H$17</f>
        <v>112.67035756097563</v>
      </c>
      <c r="Q6245" s="98">
        <f>Q6236+Q6239*'Emission factors'!$H$16+Q6242*'Emission factors'!$H$17</f>
        <v>26.531819999999996</v>
      </c>
      <c r="R6245" s="98">
        <f>R6236+R6239*'Emission factors'!$H$16+R6242*'Emission factors'!$H$17</f>
        <v>0</v>
      </c>
      <c r="S6245" s="98">
        <f>S6236+S6239*'Emission factors'!$H$16+S6242*'Emission factors'!$H$17</f>
        <v>0</v>
      </c>
      <c r="T6245" s="98">
        <f>T6236+T6239*'Emission factors'!$H$16+T6242*'Emission factors'!$H$17</f>
        <v>5342.8696982800993</v>
      </c>
      <c r="U6245" s="98">
        <f>U6236+U6239*'Emission factors'!$H$16+U6242*'Emission factors'!$H$17</f>
        <v>148561.24292579852</v>
      </c>
    </row>
    <row r="6246" spans="1:21" x14ac:dyDescent="0.25">
      <c r="A6246" s="92" t="s">
        <v>11</v>
      </c>
      <c r="B6246" s="92" t="s">
        <v>12</v>
      </c>
      <c r="C6246" s="92" t="s">
        <v>55</v>
      </c>
      <c r="D6246" s="92" t="s">
        <v>55</v>
      </c>
      <c r="E6246" s="92" t="s">
        <v>38</v>
      </c>
      <c r="F6246" s="92" t="s">
        <v>56</v>
      </c>
      <c r="G6246" s="92" t="s">
        <v>97</v>
      </c>
      <c r="H6246" s="92" t="s">
        <v>93</v>
      </c>
      <c r="I6246" s="92" t="s">
        <v>205</v>
      </c>
      <c r="J6246" s="92" t="s">
        <v>92</v>
      </c>
      <c r="L6246" s="98">
        <f>L6234+L6237*'Emission factors'!$I$16+L6240*'Emission factors'!$I$17</f>
        <v>100199.98405764486</v>
      </c>
      <c r="M6246" s="98">
        <f>M6234+M6237*'Emission factors'!$I$16+M6240*'Emission factors'!$I$17</f>
        <v>423166.85475924792</v>
      </c>
      <c r="N6246" s="98">
        <f>N6234+N6237*'Emission factors'!$I$16+N6240*'Emission factors'!$I$17</f>
        <v>690941.35789762228</v>
      </c>
      <c r="O6246" s="98">
        <f>O6234+O6237*'Emission factors'!$I$16+O6240*'Emission factors'!$I$17</f>
        <v>762367.5576547673</v>
      </c>
      <c r="P6246" s="98">
        <f>P6234+P6237*'Emission factors'!$I$16+P6240*'Emission factors'!$I$17</f>
        <v>1391401.4507693646</v>
      </c>
      <c r="Q6246" s="98">
        <f>Q6234+Q6237*'Emission factors'!$I$16+Q6240*'Emission factors'!$I$17</f>
        <v>1725800.7342600923</v>
      </c>
      <c r="R6246" s="98">
        <f>R6234+R6237*'Emission factors'!$I$16+R6240*'Emission factors'!$I$17</f>
        <v>1569994.9199277691</v>
      </c>
      <c r="S6246" s="98">
        <f>S6234+S6237*'Emission factors'!$I$16+S6240*'Emission factors'!$I$17</f>
        <v>1305380.8245940644</v>
      </c>
      <c r="T6246" s="98">
        <f>T6234+T6237*'Emission factors'!$I$16+T6240*'Emission factors'!$I$17</f>
        <v>1343676.3975678196</v>
      </c>
      <c r="U6246" s="98">
        <f>U6234+U6237*'Emission factors'!$I$16+U6240*'Emission factors'!$I$17</f>
        <v>1581282.4454521283</v>
      </c>
    </row>
    <row r="6247" spans="1:21" x14ac:dyDescent="0.25">
      <c r="A6247" s="92" t="s">
        <v>11</v>
      </c>
      <c r="B6247" s="92" t="s">
        <v>12</v>
      </c>
      <c r="C6247" s="92" t="s">
        <v>55</v>
      </c>
      <c r="D6247" s="92" t="s">
        <v>55</v>
      </c>
      <c r="E6247" s="92" t="s">
        <v>57</v>
      </c>
      <c r="F6247" s="92" t="s">
        <v>56</v>
      </c>
      <c r="G6247" s="92" t="s">
        <v>97</v>
      </c>
      <c r="H6247" s="92" t="s">
        <v>93</v>
      </c>
      <c r="I6247" s="92" t="s">
        <v>205</v>
      </c>
      <c r="J6247" s="92" t="s">
        <v>92</v>
      </c>
      <c r="L6247" s="98">
        <f>L6235+L6238*'Emission factors'!$I$16+L6241*'Emission factors'!$I$17</f>
        <v>704381.35197580606</v>
      </c>
      <c r="M6247" s="98">
        <f>M6235+M6238*'Emission factors'!$I$16+M6241*'Emission factors'!$I$17</f>
        <v>500689.6582387134</v>
      </c>
      <c r="N6247" s="98">
        <f>N6235+N6238*'Emission factors'!$I$16+N6241*'Emission factors'!$I$17</f>
        <v>268747.64183461457</v>
      </c>
      <c r="O6247" s="98">
        <f>O6235+O6238*'Emission factors'!$I$16+O6241*'Emission factors'!$I$17</f>
        <v>196640.90806495983</v>
      </c>
      <c r="P6247" s="98">
        <f>P6235+P6238*'Emission factors'!$I$16+P6241*'Emission factors'!$I$17</f>
        <v>179624.66249489077</v>
      </c>
      <c r="Q6247" s="98">
        <f>Q6235+Q6238*'Emission factors'!$I$16+Q6241*'Emission factors'!$I$17</f>
        <v>136819.31646827381</v>
      </c>
      <c r="R6247" s="98">
        <f>R6235+R6238*'Emission factors'!$I$16+R6241*'Emission factors'!$I$17</f>
        <v>151620.72415992199</v>
      </c>
      <c r="S6247" s="98">
        <f>S6235+S6238*'Emission factors'!$I$16+S6241*'Emission factors'!$I$17</f>
        <v>189343.73806078974</v>
      </c>
      <c r="T6247" s="98">
        <f>T6235+T6238*'Emission factors'!$I$16+T6241*'Emission factors'!$I$17</f>
        <v>358856.15850248793</v>
      </c>
      <c r="U6247" s="98">
        <f>U6235+U6238*'Emission factors'!$I$16+U6241*'Emission factors'!$I$17</f>
        <v>390498.19739988062</v>
      </c>
    </row>
    <row r="6248" spans="1:21" x14ac:dyDescent="0.25">
      <c r="A6248" s="92" t="s">
        <v>11</v>
      </c>
      <c r="B6248" s="92" t="s">
        <v>12</v>
      </c>
      <c r="C6248" s="92" t="s">
        <v>55</v>
      </c>
      <c r="D6248" s="92" t="s">
        <v>55</v>
      </c>
      <c r="E6248" s="92" t="s">
        <v>7</v>
      </c>
      <c r="F6248" s="92" t="s">
        <v>56</v>
      </c>
      <c r="G6248" s="92" t="s">
        <v>97</v>
      </c>
      <c r="H6248" s="92" t="s">
        <v>93</v>
      </c>
      <c r="I6248" s="92" t="s">
        <v>205</v>
      </c>
      <c r="J6248" s="92" t="s">
        <v>92</v>
      </c>
      <c r="L6248" s="98">
        <f>L6236+L6239*'Emission factors'!$I$16+L6242*'Emission factors'!$I$17</f>
        <v>0</v>
      </c>
      <c r="M6248" s="98">
        <f>M6236+M6239*'Emission factors'!$I$16+M6242*'Emission factors'!$I$17</f>
        <v>0</v>
      </c>
      <c r="N6248" s="98">
        <f>N6236+N6239*'Emission factors'!$I$16+N6242*'Emission factors'!$I$17</f>
        <v>0</v>
      </c>
      <c r="O6248" s="98">
        <f>O6236+O6239*'Emission factors'!$I$16+O6242*'Emission factors'!$I$17</f>
        <v>99.189351219512218</v>
      </c>
      <c r="P6248" s="98">
        <f>P6236+P6239*'Emission factors'!$I$16+P6242*'Emission factors'!$I$17</f>
        <v>112.63022707317076</v>
      </c>
      <c r="Q6248" s="98">
        <f>Q6236+Q6239*'Emission factors'!$I$16+Q6242*'Emission factors'!$I$17</f>
        <v>26.522369999999999</v>
      </c>
      <c r="R6248" s="98">
        <f>R6236+R6239*'Emission factors'!$I$16+R6242*'Emission factors'!$I$17</f>
        <v>0</v>
      </c>
      <c r="S6248" s="98">
        <f>S6236+S6239*'Emission factors'!$I$16+S6242*'Emission factors'!$I$17</f>
        <v>0</v>
      </c>
      <c r="T6248" s="98">
        <f>T6236+T6239*'Emission factors'!$I$16+T6242*'Emission factors'!$I$17</f>
        <v>5340.9666958230964</v>
      </c>
      <c r="U6248" s="98">
        <f>U6236+U6239*'Emission factors'!$I$16+U6242*'Emission factors'!$I$17</f>
        <v>148508.32896265356</v>
      </c>
    </row>
    <row r="6249" spans="1:21" x14ac:dyDescent="0.25">
      <c r="A6249" s="92" t="s">
        <v>11</v>
      </c>
      <c r="B6249" s="92" t="s">
        <v>12</v>
      </c>
      <c r="C6249" s="92" t="s">
        <v>55</v>
      </c>
      <c r="D6249" s="92" t="s">
        <v>55</v>
      </c>
      <c r="E6249" s="92" t="s">
        <v>38</v>
      </c>
      <c r="F6249" s="92" t="s">
        <v>56</v>
      </c>
      <c r="G6249" s="92" t="s">
        <v>97</v>
      </c>
      <c r="H6249" s="92" t="s">
        <v>16</v>
      </c>
      <c r="I6249" s="92" t="s">
        <v>204</v>
      </c>
      <c r="L6249" s="98">
        <f>'Activity data'!H1267*'Emission factors'!$C$5</f>
        <v>559151.4720406906</v>
      </c>
      <c r="M6249" s="98">
        <f>'Activity data'!I1267*'Emission factors'!$C$5</f>
        <v>2377532.4893295318</v>
      </c>
      <c r="N6249" s="98">
        <f>'Activity data'!J1267*'Emission factors'!$C$5</f>
        <v>3163850.7980206222</v>
      </c>
      <c r="O6249" s="98">
        <f>'Activity data'!K1267*'Emission factors'!$C$5</f>
        <v>5729664.2880118368</v>
      </c>
      <c r="P6249" s="98">
        <f>'Activity data'!L1267*'Emission factors'!$C$5</f>
        <v>7188032.5088902358</v>
      </c>
      <c r="Q6249" s="98">
        <f>'Activity data'!M1267*'Emission factors'!$C$5</f>
        <v>6962644.7159972098</v>
      </c>
      <c r="R6249" s="98">
        <f>'Activity data'!N1267*'Emission factors'!$C$5</f>
        <v>7417078.1658316664</v>
      </c>
      <c r="S6249" s="98">
        <f>'Activity data'!O1267*'Emission factors'!$C$5</f>
        <v>8212407.5624003783</v>
      </c>
      <c r="T6249" s="98">
        <f>'Activity data'!P1267*'Emission factors'!$C$5</f>
        <v>8584390.4955319166</v>
      </c>
      <c r="U6249" s="98">
        <f>'Activity data'!Q1267*'Emission factors'!$C$5</f>
        <v>8726820.4693883006</v>
      </c>
    </row>
    <row r="6250" spans="1:21" x14ac:dyDescent="0.25">
      <c r="A6250" s="92" t="s">
        <v>11</v>
      </c>
      <c r="B6250" s="92" t="s">
        <v>12</v>
      </c>
      <c r="C6250" s="92" t="s">
        <v>55</v>
      </c>
      <c r="D6250" s="92" t="s">
        <v>55</v>
      </c>
      <c r="E6250" s="92" t="s">
        <v>57</v>
      </c>
      <c r="F6250" s="92" t="s">
        <v>56</v>
      </c>
      <c r="G6250" s="92" t="s">
        <v>97</v>
      </c>
      <c r="H6250" s="92" t="s">
        <v>16</v>
      </c>
      <c r="I6250" s="92" t="s">
        <v>204</v>
      </c>
      <c r="L6250" s="98">
        <f>'Activity data'!H1268*'Emission factors'!$C$7</f>
        <v>1088732.5713966379</v>
      </c>
      <c r="M6250" s="98">
        <f>'Activity data'!I1268*'Emission factors'!$C$7</f>
        <v>707234.39015458734</v>
      </c>
      <c r="N6250" s="98">
        <f>'Activity data'!J1268*'Emission factors'!$C$7</f>
        <v>1852636.291648539</v>
      </c>
      <c r="O6250" s="98">
        <f>'Activity data'!K1268*'Emission factors'!$C$7</f>
        <v>884807.18166337721</v>
      </c>
      <c r="P6250" s="98">
        <f>'Activity data'!L1268*'Emission factors'!$C$7</f>
        <v>389680.09033555805</v>
      </c>
      <c r="Q6250" s="98">
        <f>'Activity data'!M1268*'Emission factors'!$C$7</f>
        <v>288641.74985197501</v>
      </c>
      <c r="R6250" s="98">
        <f>'Activity data'!N1268*'Emission factors'!$C$7</f>
        <v>234151.90880210066</v>
      </c>
      <c r="S6250" s="98">
        <f>'Activity data'!O1268*'Emission factors'!$C$7</f>
        <v>201220.31304510668</v>
      </c>
      <c r="T6250" s="98">
        <f>'Activity data'!P1268*'Emission factors'!$C$7</f>
        <v>483794.27125390997</v>
      </c>
      <c r="U6250" s="98">
        <f>'Activity data'!Q1268*'Emission factors'!$C$7</f>
        <v>618846.76114252524</v>
      </c>
    </row>
    <row r="6251" spans="1:21" x14ac:dyDescent="0.25">
      <c r="A6251" s="92" t="s">
        <v>11</v>
      </c>
      <c r="B6251" s="92" t="s">
        <v>12</v>
      </c>
      <c r="C6251" s="92" t="s">
        <v>55</v>
      </c>
      <c r="D6251" s="92" t="s">
        <v>55</v>
      </c>
      <c r="E6251" s="92" t="s">
        <v>7</v>
      </c>
      <c r="F6251" s="92" t="s">
        <v>56</v>
      </c>
      <c r="G6251" s="92" t="s">
        <v>97</v>
      </c>
      <c r="H6251" s="92" t="s">
        <v>16</v>
      </c>
      <c r="I6251" s="92" t="s">
        <v>204</v>
      </c>
      <c r="J6251" s="92" t="s">
        <v>100</v>
      </c>
      <c r="L6251" s="98">
        <f>'Activity data'!H1269*'Emission factors'!$C$12</f>
        <v>20849.949246575343</v>
      </c>
      <c r="M6251" s="98">
        <f>'Activity data'!I1269*'Emission factors'!$C$12</f>
        <v>0</v>
      </c>
      <c r="N6251" s="98">
        <f>'Activity data'!J1269*'Emission factors'!$C$12</f>
        <v>0</v>
      </c>
      <c r="O6251" s="98">
        <f>'Activity data'!K1269*'Emission factors'!$C$12</f>
        <v>88555.765609756112</v>
      </c>
      <c r="P6251" s="98">
        <f>'Activity data'!L1269*'Emission factors'!$C$12</f>
        <v>125453.62773658539</v>
      </c>
      <c r="Q6251" s="98">
        <f>'Activity data'!M1269*'Emission factors'!$C$12</f>
        <v>123946.63498208954</v>
      </c>
      <c r="R6251" s="98">
        <f>'Activity data'!N1269*'Emission factors'!$C$12</f>
        <v>120252.15649858814</v>
      </c>
      <c r="S6251" s="98">
        <f>'Activity data'!O1269*'Emission factors'!$C$12</f>
        <v>117089.18546187981</v>
      </c>
      <c r="T6251" s="98">
        <f>'Activity data'!P1269*'Emission factors'!$C$12</f>
        <v>119479.31270270271</v>
      </c>
      <c r="U6251" s="98">
        <f>'Activity data'!Q1269*'Emission factors'!$C$12</f>
        <v>122852.96270270273</v>
      </c>
    </row>
    <row r="6252" spans="1:21" x14ac:dyDescent="0.25">
      <c r="A6252" s="92" t="s">
        <v>11</v>
      </c>
      <c r="B6252" s="92" t="s">
        <v>12</v>
      </c>
      <c r="C6252" s="92" t="s">
        <v>55</v>
      </c>
      <c r="D6252" s="92" t="s">
        <v>55</v>
      </c>
      <c r="E6252" s="92" t="s">
        <v>38</v>
      </c>
      <c r="F6252" s="92" t="s">
        <v>56</v>
      </c>
      <c r="G6252" s="92" t="s">
        <v>97</v>
      </c>
      <c r="H6252" s="92" t="s">
        <v>31</v>
      </c>
      <c r="I6252" s="92" t="s">
        <v>204</v>
      </c>
      <c r="J6252" s="92" t="s">
        <v>100</v>
      </c>
      <c r="L6252" s="98">
        <f>'Activity data'!H1267*'Emission factors'!$D$5/1000</f>
        <v>5.8360450061652287</v>
      </c>
      <c r="M6252" s="98">
        <f>'Activity data'!I1267*'Emission factors'!$D$5/1000</f>
        <v>24.815076602959316</v>
      </c>
      <c r="N6252" s="98">
        <f>'Activity data'!J1267*'Emission factors'!$D$5/1000</f>
        <v>33.022135455804424</v>
      </c>
      <c r="O6252" s="98">
        <f>'Activity data'!K1267*'Emission factors'!$D$5/1000</f>
        <v>59.802361841267476</v>
      </c>
      <c r="P6252" s="98">
        <f>'Activity data'!L1267*'Emission factors'!$D$5/1000</f>
        <v>75.023823284523914</v>
      </c>
      <c r="Q6252" s="98">
        <f>'Activity data'!M1267*'Emission factors'!$D$5/1000</f>
        <v>72.671377893718926</v>
      </c>
      <c r="R6252" s="98">
        <f>'Activity data'!N1267*'Emission factors'!$D$5/1000</f>
        <v>77.41444698707511</v>
      </c>
      <c r="S6252" s="98">
        <f>'Activity data'!O1267*'Emission factors'!$D$5/1000</f>
        <v>85.715557482521433</v>
      </c>
      <c r="T6252" s="98">
        <f>'Activity data'!P1267*'Emission factors'!$D$5/1000</f>
        <v>89.59806382978725</v>
      </c>
      <c r="U6252" s="98">
        <f>'Activity data'!Q1267*'Emission factors'!$D$5/1000</f>
        <v>91.084651595744702</v>
      </c>
    </row>
    <row r="6253" spans="1:21" x14ac:dyDescent="0.25">
      <c r="A6253" s="92" t="s">
        <v>11</v>
      </c>
      <c r="B6253" s="92" t="s">
        <v>12</v>
      </c>
      <c r="C6253" s="92" t="s">
        <v>55</v>
      </c>
      <c r="D6253" s="92" t="s">
        <v>55</v>
      </c>
      <c r="E6253" s="92" t="s">
        <v>57</v>
      </c>
      <c r="F6253" s="92" t="s">
        <v>56</v>
      </c>
      <c r="G6253" s="92" t="s">
        <v>97</v>
      </c>
      <c r="H6253" s="92" t="s">
        <v>31</v>
      </c>
      <c r="I6253" s="92" t="s">
        <v>204</v>
      </c>
      <c r="J6253" s="92" t="s">
        <v>100</v>
      </c>
      <c r="L6253" s="98">
        <f>'Activity data'!H1268*'Emission factors'!$D$7/1000</f>
        <v>44.078241756948906</v>
      </c>
      <c r="M6253" s="98">
        <f>'Activity data'!I1268*'Emission factors'!$D$7/1000</f>
        <v>28.632971261319327</v>
      </c>
      <c r="N6253" s="98">
        <f>'Activity data'!J1268*'Emission factors'!$D$7/1000</f>
        <v>75.005517880507654</v>
      </c>
      <c r="O6253" s="98">
        <f>'Activity data'!K1268*'Emission factors'!$D$7/1000</f>
        <v>35.822153103780451</v>
      </c>
      <c r="P6253" s="98">
        <f>'Activity data'!L1268*'Emission factors'!$D$7/1000</f>
        <v>15.776521875933526</v>
      </c>
      <c r="Q6253" s="98">
        <f>'Activity data'!M1268*'Emission factors'!$D$7/1000</f>
        <v>11.685900803723685</v>
      </c>
      <c r="R6253" s="98">
        <f>'Activity data'!N1268*'Emission factors'!$D$7/1000</f>
        <v>9.4798343644575187</v>
      </c>
      <c r="S6253" s="98">
        <f>'Activity data'!O1268*'Emission factors'!$D$7/1000</f>
        <v>8.1465713783444009</v>
      </c>
      <c r="T6253" s="98">
        <f>'Activity data'!P1268*'Emission factors'!$D$7/1000</f>
        <v>19.586812601372877</v>
      </c>
      <c r="U6253" s="98">
        <f>'Activity data'!Q1268*'Emission factors'!$D$7/1000</f>
        <v>25.054524742612362</v>
      </c>
    </row>
    <row r="6254" spans="1:21" x14ac:dyDescent="0.25">
      <c r="A6254" s="92" t="s">
        <v>11</v>
      </c>
      <c r="B6254" s="92" t="s">
        <v>12</v>
      </c>
      <c r="C6254" s="92" t="s">
        <v>55</v>
      </c>
      <c r="D6254" s="92" t="s">
        <v>55</v>
      </c>
      <c r="E6254" s="92" t="s">
        <v>7</v>
      </c>
      <c r="F6254" s="92" t="s">
        <v>56</v>
      </c>
      <c r="G6254" s="92" t="s">
        <v>97</v>
      </c>
      <c r="H6254" s="92" t="s">
        <v>31</v>
      </c>
      <c r="I6254" s="92" t="s">
        <v>204</v>
      </c>
      <c r="J6254" s="92" t="s">
        <v>100</v>
      </c>
      <c r="L6254" s="98">
        <f>'Activity data'!H1269*'Emission factors'!$D$12/1000</f>
        <v>0.37165684931506848</v>
      </c>
      <c r="M6254" s="98">
        <f>'Activity data'!I1269*'Emission factors'!$D$12/1000</f>
        <v>0</v>
      </c>
      <c r="N6254" s="98">
        <f>'Activity data'!J1269*'Emission factors'!$D$12/1000</f>
        <v>0</v>
      </c>
      <c r="O6254" s="98">
        <f>'Activity data'!K1269*'Emission factors'!$D$12/1000</f>
        <v>1.5785341463414637</v>
      </c>
      <c r="P6254" s="98">
        <f>'Activity data'!L1269*'Emission factors'!$D$12/1000</f>
        <v>2.2362500487804882</v>
      </c>
      <c r="Q6254" s="98">
        <f>'Activity data'!M1269*'Emission factors'!$D$12/1000</f>
        <v>2.2093874328358205</v>
      </c>
      <c r="R6254" s="98">
        <f>'Activity data'!N1269*'Emission factors'!$D$12/1000</f>
        <v>2.1435322014008578</v>
      </c>
      <c r="S6254" s="98">
        <f>'Activity data'!O1269*'Emission factors'!$D$12/1000</f>
        <v>2.0871512560049879</v>
      </c>
      <c r="T6254" s="98">
        <f>'Activity data'!P1269*'Emission factors'!$D$12/1000</f>
        <v>2.1297560196560199</v>
      </c>
      <c r="U6254" s="98">
        <f>'Activity data'!Q1269*'Emission factors'!$D$12/1000</f>
        <v>2.189892383292384</v>
      </c>
    </row>
    <row r="6255" spans="1:21" x14ac:dyDescent="0.25">
      <c r="A6255" s="92" t="s">
        <v>11</v>
      </c>
      <c r="B6255" s="92" t="s">
        <v>12</v>
      </c>
      <c r="C6255" s="92" t="s">
        <v>55</v>
      </c>
      <c r="D6255" s="92" t="s">
        <v>55</v>
      </c>
      <c r="E6255" s="92" t="s">
        <v>38</v>
      </c>
      <c r="F6255" s="92" t="s">
        <v>56</v>
      </c>
      <c r="G6255" s="92" t="s">
        <v>97</v>
      </c>
      <c r="H6255" s="92" t="s">
        <v>74</v>
      </c>
      <c r="I6255" s="92" t="s">
        <v>204</v>
      </c>
      <c r="J6255" s="92" t="s">
        <v>100</v>
      </c>
      <c r="L6255" s="98">
        <f>'Activity data'!H1267*'Emission factors'!$E$5/1000</f>
        <v>8.1704630086313195</v>
      </c>
      <c r="M6255" s="98">
        <f>'Activity data'!I1267*'Emission factors'!$E$5/1000</f>
        <v>34.741107244143038</v>
      </c>
      <c r="N6255" s="98">
        <f>'Activity data'!J1267*'Emission factors'!$E$5/1000</f>
        <v>46.230989638126196</v>
      </c>
      <c r="O6255" s="98">
        <f>'Activity data'!K1267*'Emission factors'!$E$5/1000</f>
        <v>83.723306577774466</v>
      </c>
      <c r="P6255" s="98">
        <f>'Activity data'!L1267*'Emission factors'!$E$5/1000</f>
        <v>105.03335259833347</v>
      </c>
      <c r="Q6255" s="98">
        <f>'Activity data'!M1267*'Emission factors'!$E$5/1000</f>
        <v>101.73992905120647</v>
      </c>
      <c r="R6255" s="98">
        <f>'Activity data'!N1267*'Emission factors'!$E$5/1000</f>
        <v>108.38022578190514</v>
      </c>
      <c r="S6255" s="98">
        <f>'Activity data'!O1267*'Emission factors'!$E$5/1000</f>
        <v>120.00178047552998</v>
      </c>
      <c r="T6255" s="98">
        <f>'Activity data'!P1267*'Emission factors'!$E$5/1000</f>
        <v>125.43728936170214</v>
      </c>
      <c r="U6255" s="98">
        <f>'Activity data'!Q1267*'Emission factors'!$E$5/1000</f>
        <v>127.51851223404257</v>
      </c>
    </row>
    <row r="6256" spans="1:21" x14ac:dyDescent="0.25">
      <c r="A6256" s="92" t="s">
        <v>11</v>
      </c>
      <c r="B6256" s="92" t="s">
        <v>12</v>
      </c>
      <c r="C6256" s="92" t="s">
        <v>55</v>
      </c>
      <c r="D6256" s="92" t="s">
        <v>55</v>
      </c>
      <c r="E6256" s="92" t="s">
        <v>57</v>
      </c>
      <c r="F6256" s="92" t="s">
        <v>56</v>
      </c>
      <c r="G6256" s="92" t="s">
        <v>97</v>
      </c>
      <c r="H6256" s="92" t="s">
        <v>74</v>
      </c>
      <c r="I6256" s="92" t="s">
        <v>204</v>
      </c>
      <c r="J6256" s="92" t="s">
        <v>100</v>
      </c>
      <c r="L6256" s="98">
        <f>'Activity data'!H1268*'Emission factors'!$E$7/1000</f>
        <v>8.8156483513897808</v>
      </c>
      <c r="M6256" s="98">
        <f>'Activity data'!I1268*'Emission factors'!$E$7/1000</f>
        <v>5.7265942522638653</v>
      </c>
      <c r="N6256" s="98">
        <f>'Activity data'!J1268*'Emission factors'!$E$7/1000</f>
        <v>15.00110357610153</v>
      </c>
      <c r="O6256" s="98">
        <f>'Activity data'!K1268*'Emission factors'!$E$7/1000</f>
        <v>7.1644306207560904</v>
      </c>
      <c r="P6256" s="98">
        <f>'Activity data'!L1268*'Emission factors'!$E$7/1000</f>
        <v>3.1553043751867049</v>
      </c>
      <c r="Q6256" s="98">
        <f>'Activity data'!M1268*'Emission factors'!$E$7/1000</f>
        <v>2.3371801607447376</v>
      </c>
      <c r="R6256" s="98">
        <f>'Activity data'!N1268*'Emission factors'!$E$7/1000</f>
        <v>1.8959668728915033</v>
      </c>
      <c r="S6256" s="98">
        <f>'Activity data'!O1268*'Emission factors'!$E$7/1000</f>
        <v>1.6293142756688801</v>
      </c>
      <c r="T6256" s="98">
        <f>'Activity data'!P1268*'Emission factors'!$E$7/1000</f>
        <v>3.9173625202745752</v>
      </c>
      <c r="U6256" s="98">
        <f>'Activity data'!Q1268*'Emission factors'!$E$7/1000</f>
        <v>5.0109049485224713</v>
      </c>
    </row>
    <row r="6257" spans="1:21" x14ac:dyDescent="0.25">
      <c r="A6257" s="92" t="s">
        <v>11</v>
      </c>
      <c r="B6257" s="92" t="s">
        <v>12</v>
      </c>
      <c r="C6257" s="92" t="s">
        <v>55</v>
      </c>
      <c r="D6257" s="92" t="s">
        <v>55</v>
      </c>
      <c r="E6257" s="92" t="s">
        <v>7</v>
      </c>
      <c r="F6257" s="92" t="s">
        <v>56</v>
      </c>
      <c r="G6257" s="92" t="s">
        <v>97</v>
      </c>
      <c r="H6257" s="92" t="s">
        <v>74</v>
      </c>
      <c r="I6257" s="92" t="s">
        <v>204</v>
      </c>
      <c r="J6257" s="92" t="s">
        <v>100</v>
      </c>
      <c r="L6257" s="98">
        <f>'Activity data'!H1269*'Emission factors'!$E$12/1000</f>
        <v>3.7165684931506855E-2</v>
      </c>
      <c r="M6257" s="98">
        <f>'Activity data'!I1269*'Emission factors'!$E$12/1000</f>
        <v>0</v>
      </c>
      <c r="N6257" s="98">
        <f>'Activity data'!J1269*'Emission factors'!$E$12/1000</f>
        <v>0</v>
      </c>
      <c r="O6257" s="98">
        <f>'Activity data'!K1269*'Emission factors'!$E$12/1000</f>
        <v>0.15785341463414637</v>
      </c>
      <c r="P6257" s="98">
        <f>'Activity data'!L1269*'Emission factors'!$E$12/1000</f>
        <v>0.22362500487804882</v>
      </c>
      <c r="Q6257" s="98">
        <f>'Activity data'!M1269*'Emission factors'!$E$12/1000</f>
        <v>0.2209387432835821</v>
      </c>
      <c r="R6257" s="98">
        <f>'Activity data'!N1269*'Emission factors'!$E$12/1000</f>
        <v>0.21435322014008579</v>
      </c>
      <c r="S6257" s="98">
        <f>'Activity data'!O1269*'Emission factors'!$E$12/1000</f>
        <v>0.20871512560049879</v>
      </c>
      <c r="T6257" s="98">
        <f>'Activity data'!P1269*'Emission factors'!$E$12/1000</f>
        <v>0.21297560196560197</v>
      </c>
      <c r="U6257" s="98">
        <f>'Activity data'!Q1269*'Emission factors'!$E$12/1000</f>
        <v>0.21898923832923839</v>
      </c>
    </row>
    <row r="6258" spans="1:21" x14ac:dyDescent="0.25">
      <c r="A6258" s="92" t="s">
        <v>11</v>
      </c>
      <c r="B6258" s="92" t="s">
        <v>12</v>
      </c>
      <c r="C6258" s="92" t="s">
        <v>55</v>
      </c>
      <c r="D6258" s="92" t="s">
        <v>55</v>
      </c>
      <c r="E6258" s="92" t="s">
        <v>38</v>
      </c>
      <c r="F6258" s="92" t="s">
        <v>56</v>
      </c>
      <c r="G6258" s="92" t="s">
        <v>97</v>
      </c>
      <c r="H6258" s="92" t="s">
        <v>94</v>
      </c>
      <c r="I6258" s="92" t="s">
        <v>204</v>
      </c>
      <c r="J6258" s="92" t="s">
        <v>92</v>
      </c>
      <c r="L6258" s="98">
        <f>L6249+L6252*'Emission factors'!$H$16+L6255*'Emission factors'!$H$17</f>
        <v>561806.87251849577</v>
      </c>
      <c r="M6258" s="98">
        <f>M6249+M6252*'Emission factors'!$H$16+M6255*'Emission factors'!$H$17</f>
        <v>2388823.3491838784</v>
      </c>
      <c r="N6258" s="98">
        <f>N6249+N6252*'Emission factors'!$H$16+N6255*'Emission factors'!$H$17</f>
        <v>3178875.8696530131</v>
      </c>
      <c r="O6258" s="98">
        <f>O6249+O6252*'Emission factors'!$H$16+O6255*'Emission factors'!$H$17</f>
        <v>5756874.362649614</v>
      </c>
      <c r="P6258" s="98">
        <f>P6249+P6252*'Emission factors'!$H$16+P6255*'Emission factors'!$H$17</f>
        <v>7222168.348484695</v>
      </c>
      <c r="Q6258" s="98">
        <f>Q6249+Q6252*'Emission factors'!$H$16+Q6255*'Emission factors'!$H$17</f>
        <v>6995710.1929388521</v>
      </c>
      <c r="R6258" s="98">
        <f>R6249+R6252*'Emission factors'!$H$16+R6255*'Emission factors'!$H$17</f>
        <v>7452301.7392107854</v>
      </c>
      <c r="S6258" s="98">
        <f>S6249+S6252*'Emission factors'!$H$16+S6255*'Emission factors'!$H$17</f>
        <v>8251408.1410549255</v>
      </c>
      <c r="T6258" s="98">
        <f>T6249+T6252*'Emission factors'!$H$16+T6255*'Emission factors'!$H$17</f>
        <v>8625157.6145744696</v>
      </c>
      <c r="U6258" s="98">
        <f>U6249+U6252*'Emission factors'!$H$16+U6255*'Emission factors'!$H$17</f>
        <v>8768263.9858643655</v>
      </c>
    </row>
    <row r="6259" spans="1:21" x14ac:dyDescent="0.25">
      <c r="A6259" s="92" t="s">
        <v>11</v>
      </c>
      <c r="B6259" s="92" t="s">
        <v>12</v>
      </c>
      <c r="C6259" s="92" t="s">
        <v>55</v>
      </c>
      <c r="D6259" s="92" t="s">
        <v>55</v>
      </c>
      <c r="E6259" s="92" t="s">
        <v>57</v>
      </c>
      <c r="F6259" s="92" t="s">
        <v>56</v>
      </c>
      <c r="G6259" s="92" t="s">
        <v>97</v>
      </c>
      <c r="H6259" s="92" t="s">
        <v>94</v>
      </c>
      <c r="I6259" s="92" t="s">
        <v>204</v>
      </c>
      <c r="J6259" s="92" t="s">
        <v>92</v>
      </c>
      <c r="L6259" s="98">
        <f>L6250+L6253*'Emission factors'!$H$16+L6256*'Emission factors'!$H$17</f>
        <v>1092391.0654624647</v>
      </c>
      <c r="M6259" s="98">
        <f>M6250+M6253*'Emission factors'!$H$16+M6256*'Emission factors'!$H$17</f>
        <v>709610.92676927685</v>
      </c>
      <c r="N6259" s="98">
        <f>N6250+N6253*'Emission factors'!$H$16+N6256*'Emission factors'!$H$17</f>
        <v>1858861.7496326212</v>
      </c>
      <c r="O6259" s="98">
        <f>O6250+O6253*'Emission factors'!$H$16+O6256*'Emission factors'!$H$17</f>
        <v>887780.42037099099</v>
      </c>
      <c r="P6259" s="98">
        <f>P6250+P6253*'Emission factors'!$H$16+P6256*'Emission factors'!$H$17</f>
        <v>390989.54165126052</v>
      </c>
      <c r="Q6259" s="98">
        <f>Q6250+Q6253*'Emission factors'!$H$16+Q6256*'Emission factors'!$H$17</f>
        <v>289611.67961868411</v>
      </c>
      <c r="R6259" s="98">
        <f>R6250+R6253*'Emission factors'!$H$16+R6256*'Emission factors'!$H$17</f>
        <v>234938.73505435063</v>
      </c>
      <c r="S6259" s="98">
        <f>S6250+S6253*'Emission factors'!$H$16+S6256*'Emission factors'!$H$17</f>
        <v>201896.47846950925</v>
      </c>
      <c r="T6259" s="98">
        <f>T6250+T6253*'Emission factors'!$H$16+T6256*'Emission factors'!$H$17</f>
        <v>485419.97669982392</v>
      </c>
      <c r="U6259" s="98">
        <f>U6250+U6253*'Emission factors'!$H$16+U6256*'Emission factors'!$H$17</f>
        <v>620926.28669616207</v>
      </c>
    </row>
    <row r="6260" spans="1:21" x14ac:dyDescent="0.25">
      <c r="A6260" s="92" t="s">
        <v>11</v>
      </c>
      <c r="B6260" s="92" t="s">
        <v>12</v>
      </c>
      <c r="C6260" s="92" t="s">
        <v>55</v>
      </c>
      <c r="D6260" s="92" t="s">
        <v>55</v>
      </c>
      <c r="E6260" s="92" t="s">
        <v>7</v>
      </c>
      <c r="F6260" s="92" t="s">
        <v>56</v>
      </c>
      <c r="G6260" s="92" t="s">
        <v>97</v>
      </c>
      <c r="H6260" s="92" t="s">
        <v>94</v>
      </c>
      <c r="I6260" s="92" t="s">
        <v>204</v>
      </c>
      <c r="J6260" s="92" t="s">
        <v>92</v>
      </c>
      <c r="L6260" s="98">
        <f>L6251+L6254*'Emission factors'!$H$16+L6257*'Emission factors'!$H$17</f>
        <v>20869.275402739728</v>
      </c>
      <c r="M6260" s="98">
        <f>M6251+M6254*'Emission factors'!$H$16+M6257*'Emission factors'!$H$17</f>
        <v>0</v>
      </c>
      <c r="N6260" s="98">
        <f>N6251+N6254*'Emission factors'!$H$16+N6257*'Emission factors'!$H$17</f>
        <v>0</v>
      </c>
      <c r="O6260" s="98">
        <f>O6251+O6254*'Emission factors'!$H$16+O6257*'Emission factors'!$H$17</f>
        <v>88637.849385365858</v>
      </c>
      <c r="P6260" s="98">
        <f>P6251+P6254*'Emission factors'!$H$16+P6257*'Emission factors'!$H$17</f>
        <v>125569.91273912198</v>
      </c>
      <c r="Q6260" s="98">
        <f>Q6251+Q6254*'Emission factors'!$H$16+Q6257*'Emission factors'!$H$17</f>
        <v>124061.52312859701</v>
      </c>
      <c r="R6260" s="98">
        <f>R6251+R6254*'Emission factors'!$H$16+R6257*'Emission factors'!$H$17</f>
        <v>120363.62017306099</v>
      </c>
      <c r="S6260" s="98">
        <f>S6251+S6254*'Emission factors'!$H$16+S6257*'Emission factors'!$H$17</f>
        <v>117197.71732719208</v>
      </c>
      <c r="T6260" s="98">
        <f>T6251+T6254*'Emission factors'!$H$16+T6257*'Emission factors'!$H$17</f>
        <v>119590.06001572481</v>
      </c>
      <c r="U6260" s="98">
        <f>U6251+U6254*'Emission factors'!$H$16+U6257*'Emission factors'!$H$17</f>
        <v>122966.83710663393</v>
      </c>
    </row>
    <row r="6261" spans="1:21" x14ac:dyDescent="0.25">
      <c r="A6261" s="92" t="s">
        <v>11</v>
      </c>
      <c r="B6261" s="92" t="s">
        <v>12</v>
      </c>
      <c r="C6261" s="92" t="s">
        <v>55</v>
      </c>
      <c r="D6261" s="92" t="s">
        <v>55</v>
      </c>
      <c r="E6261" s="92" t="s">
        <v>38</v>
      </c>
      <c r="F6261" s="92" t="s">
        <v>56</v>
      </c>
      <c r="G6261" s="92" t="s">
        <v>97</v>
      </c>
      <c r="H6261" s="92" t="s">
        <v>93</v>
      </c>
      <c r="I6261" s="92" t="s">
        <v>204</v>
      </c>
      <c r="L6261" s="98">
        <f>L6249+L6252*'Emission factors'!$I$16+L6255*'Emission factors'!$I$17</f>
        <v>561386.67727805197</v>
      </c>
      <c r="M6261" s="98">
        <f>M6249+M6252*'Emission factors'!$I$16+M6255*'Emission factors'!$I$17</f>
        <v>2387036.6636684653</v>
      </c>
      <c r="N6261" s="98">
        <f>N6249+N6252*'Emission factors'!$I$16+N6255*'Emission factors'!$I$17</f>
        <v>3176498.2759001954</v>
      </c>
      <c r="O6261" s="98">
        <f>O6249+O6252*'Emission factors'!$I$16+O6255*'Emission factors'!$I$17</f>
        <v>5752568.5925970422</v>
      </c>
      <c r="P6261" s="98">
        <f>P6249+P6252*'Emission factors'!$I$16+P6255*'Emission factors'!$I$17</f>
        <v>7216766.6332082087</v>
      </c>
      <c r="Q6261" s="98">
        <f>Q6249+Q6252*'Emission factors'!$I$16+Q6255*'Emission factors'!$I$17</f>
        <v>6990477.8537305044</v>
      </c>
      <c r="R6261" s="98">
        <f>R6249+R6252*'Emission factors'!$I$16+R6255*'Emission factors'!$I$17</f>
        <v>7446727.8990277164</v>
      </c>
      <c r="S6261" s="98">
        <f>S6249+S6252*'Emission factors'!$I$16+S6255*'Emission factors'!$I$17</f>
        <v>8245236.620916184</v>
      </c>
      <c r="T6261" s="98">
        <f>T6249+T6252*'Emission factors'!$I$16+T6255*'Emission factors'!$I$17</f>
        <v>8618706.5539787263</v>
      </c>
      <c r="U6261" s="98">
        <f>U6249+U6252*'Emission factors'!$I$16+U6255*'Emission factors'!$I$17</f>
        <v>8761705.8909494709</v>
      </c>
    </row>
    <row r="6262" spans="1:21" x14ac:dyDescent="0.25">
      <c r="A6262" s="92" t="s">
        <v>11</v>
      </c>
      <c r="B6262" s="92" t="s">
        <v>12</v>
      </c>
      <c r="C6262" s="92" t="s">
        <v>55</v>
      </c>
      <c r="D6262" s="92" t="s">
        <v>55</v>
      </c>
      <c r="E6262" s="92" t="s">
        <v>57</v>
      </c>
      <c r="F6262" s="92" t="s">
        <v>56</v>
      </c>
      <c r="G6262" s="92" t="s">
        <v>97</v>
      </c>
      <c r="H6262" s="92" t="s">
        <v>93</v>
      </c>
      <c r="I6262" s="92" t="s">
        <v>204</v>
      </c>
      <c r="L6262" s="98">
        <f>L6250+L6253*'Emission factors'!$I$16+L6256*'Emission factors'!$I$17</f>
        <v>1091333.1876602978</v>
      </c>
      <c r="M6262" s="98">
        <f>M6250+M6253*'Emission factors'!$I$16+M6256*'Emission factors'!$I$17</f>
        <v>708923.73545900523</v>
      </c>
      <c r="N6262" s="98">
        <f>N6250+N6253*'Emission factors'!$I$16+N6256*'Emission factors'!$I$17</f>
        <v>1857061.6172034889</v>
      </c>
      <c r="O6262" s="98">
        <f>O6250+O6253*'Emission factors'!$I$16+O6256*'Emission factors'!$I$17</f>
        <v>886920.68869650026</v>
      </c>
      <c r="P6262" s="98">
        <f>P6250+P6253*'Emission factors'!$I$16+P6256*'Emission factors'!$I$17</f>
        <v>390610.90512623813</v>
      </c>
      <c r="Q6262" s="98">
        <f>Q6250+Q6253*'Emission factors'!$I$16+Q6256*'Emission factors'!$I$17</f>
        <v>289331.21799939469</v>
      </c>
      <c r="R6262" s="98">
        <f>R6250+R6253*'Emission factors'!$I$16+R6256*'Emission factors'!$I$17</f>
        <v>234711.21902960367</v>
      </c>
      <c r="S6262" s="98">
        <f>S6250+S6253*'Emission factors'!$I$16+S6256*'Emission factors'!$I$17</f>
        <v>201700.96075642901</v>
      </c>
      <c r="T6262" s="98">
        <f>T6250+T6253*'Emission factors'!$I$16+T6256*'Emission factors'!$I$17</f>
        <v>484949.89319739101</v>
      </c>
      <c r="U6262" s="98">
        <f>U6250+U6253*'Emission factors'!$I$16+U6256*'Emission factors'!$I$17</f>
        <v>620324.97810233932</v>
      </c>
    </row>
    <row r="6263" spans="1:21" x14ac:dyDescent="0.25">
      <c r="A6263" s="92" t="s">
        <v>11</v>
      </c>
      <c r="B6263" s="92" t="s">
        <v>12</v>
      </c>
      <c r="C6263" s="92" t="s">
        <v>55</v>
      </c>
      <c r="D6263" s="92" t="s">
        <v>55</v>
      </c>
      <c r="E6263" s="92" t="s">
        <v>7</v>
      </c>
      <c r="F6263" s="92" t="s">
        <v>56</v>
      </c>
      <c r="G6263" s="92" t="s">
        <v>97</v>
      </c>
      <c r="H6263" s="92" t="s">
        <v>93</v>
      </c>
      <c r="I6263" s="92" t="s">
        <v>204</v>
      </c>
      <c r="J6263" s="92" t="s">
        <v>100</v>
      </c>
      <c r="L6263" s="98">
        <f>L6251+L6254*'Emission factors'!$I$16+L6257*'Emission factors'!$I$17</f>
        <v>20861.842265753425</v>
      </c>
      <c r="M6263" s="98">
        <f>M6251+M6254*'Emission factors'!$I$16+M6257*'Emission factors'!$I$17</f>
        <v>0</v>
      </c>
      <c r="N6263" s="98">
        <f>N6251+N6254*'Emission factors'!$I$16+N6257*'Emission factors'!$I$17</f>
        <v>0</v>
      </c>
      <c r="O6263" s="98">
        <f>O6251+O6254*'Emission factors'!$I$16+O6257*'Emission factors'!$I$17</f>
        <v>88606.278702439027</v>
      </c>
      <c r="P6263" s="98">
        <f>P6251+P6254*'Emission factors'!$I$16+P6257*'Emission factors'!$I$17</f>
        <v>125525.18773814636</v>
      </c>
      <c r="Q6263" s="98">
        <f>Q6251+Q6254*'Emission factors'!$I$16+Q6257*'Emission factors'!$I$17</f>
        <v>124017.33537994028</v>
      </c>
      <c r="R6263" s="98">
        <f>R6251+R6254*'Emission factors'!$I$16+R6257*'Emission factors'!$I$17</f>
        <v>120320.74952903297</v>
      </c>
      <c r="S6263" s="98">
        <f>S6251+S6254*'Emission factors'!$I$16+S6257*'Emission factors'!$I$17</f>
        <v>117155.97430207198</v>
      </c>
      <c r="T6263" s="98">
        <f>T6251+T6254*'Emission factors'!$I$16+T6257*'Emission factors'!$I$17</f>
        <v>119547.46489533171</v>
      </c>
      <c r="U6263" s="98">
        <f>U6251+U6254*'Emission factors'!$I$16+U6257*'Emission factors'!$I$17</f>
        <v>122923.03925896809</v>
      </c>
    </row>
    <row r="6264" spans="1:21" x14ac:dyDescent="0.25">
      <c r="A6264" s="92" t="s">
        <v>11</v>
      </c>
      <c r="B6264" s="92" t="s">
        <v>12</v>
      </c>
      <c r="C6264" s="92" t="s">
        <v>55</v>
      </c>
      <c r="D6264" s="92" t="s">
        <v>55</v>
      </c>
      <c r="E6264" s="92" t="s">
        <v>38</v>
      </c>
      <c r="F6264" s="92" t="s">
        <v>56</v>
      </c>
      <c r="G6264" s="92" t="s">
        <v>97</v>
      </c>
      <c r="H6264" s="92" t="s">
        <v>16</v>
      </c>
      <c r="I6264" s="92" t="s">
        <v>199</v>
      </c>
      <c r="J6264" s="92" t="s">
        <v>100</v>
      </c>
      <c r="L6264" s="98">
        <f>'Activity data'!H1270*'Emission factors'!$C$5</f>
        <v>2181717.8336097412</v>
      </c>
      <c r="M6264" s="98">
        <f>'Activity data'!I1270*'Emission factors'!$C$5</f>
        <v>5611099.2560927877</v>
      </c>
      <c r="N6264" s="98">
        <f>'Activity data'!J1270*'Emission factors'!$C$5</f>
        <v>2316310.6785477032</v>
      </c>
      <c r="O6264" s="98">
        <f>'Activity data'!K1270*'Emission factors'!$C$5</f>
        <v>6436222.5957521079</v>
      </c>
      <c r="P6264" s="98">
        <f>'Activity data'!L1270*'Emission factors'!$C$5</f>
        <v>8312981.1306386394</v>
      </c>
      <c r="Q6264" s="98">
        <f>'Activity data'!M1270*'Emission factors'!$C$5</f>
        <v>9345403.1906572506</v>
      </c>
      <c r="R6264" s="98">
        <f>'Activity data'!N1270*'Emission factors'!$C$5</f>
        <v>9664969.2996297926</v>
      </c>
      <c r="S6264" s="98">
        <f>'Activity data'!O1270*'Emission factors'!$C$5</f>
        <v>9621765.9296280872</v>
      </c>
      <c r="T6264" s="98">
        <f>'Activity data'!P1270*'Emission factors'!$C$5</f>
        <v>9712060.5629920233</v>
      </c>
      <c r="U6264" s="98">
        <f>'Activity data'!Q1270*'Emission factors'!$C$5</f>
        <v>9745751.0283111706</v>
      </c>
    </row>
    <row r="6265" spans="1:21" x14ac:dyDescent="0.25">
      <c r="A6265" s="92" t="s">
        <v>11</v>
      </c>
      <c r="B6265" s="92" t="s">
        <v>12</v>
      </c>
      <c r="C6265" s="92" t="s">
        <v>55</v>
      </c>
      <c r="D6265" s="92" t="s">
        <v>55</v>
      </c>
      <c r="E6265" s="92" t="s">
        <v>57</v>
      </c>
      <c r="F6265" s="92" t="s">
        <v>56</v>
      </c>
      <c r="G6265" s="92" t="s">
        <v>97</v>
      </c>
      <c r="H6265" s="92" t="s">
        <v>16</v>
      </c>
      <c r="I6265" s="92" t="s">
        <v>199</v>
      </c>
      <c r="J6265" s="92" t="s">
        <v>100</v>
      </c>
      <c r="L6265" s="98">
        <f>'Activity data'!H1271*'Emission factors'!$C$7</f>
        <v>1290223.522853754</v>
      </c>
      <c r="M6265" s="98">
        <f>'Activity data'!I1271*'Emission factors'!$C$7</f>
        <v>899154.93979571201</v>
      </c>
      <c r="N6265" s="98">
        <f>'Activity data'!J1271*'Emission factors'!$C$7</f>
        <v>1006968.3926031294</v>
      </c>
      <c r="O6265" s="98">
        <f>'Activity data'!K1271*'Emission factors'!$C$7</f>
        <v>1023269.4540569251</v>
      </c>
      <c r="P6265" s="98">
        <f>'Activity data'!L1271*'Emission factors'!$C$7</f>
        <v>1047124.8572720319</v>
      </c>
      <c r="Q6265" s="98">
        <f>'Activity data'!M1271*'Emission factors'!$C$7</f>
        <v>1396423.6046446504</v>
      </c>
      <c r="R6265" s="98">
        <f>'Activity data'!N1271*'Emission factors'!$C$7</f>
        <v>1387028.3987088969</v>
      </c>
      <c r="S6265" s="98">
        <f>'Activity data'!O1271*'Emission factors'!$C$7</f>
        <v>1225994.6212673604</v>
      </c>
      <c r="T6265" s="98">
        <f>'Activity data'!P1271*'Emission factors'!$C$7</f>
        <v>1134620.8176995984</v>
      </c>
      <c r="U6265" s="98">
        <f>'Activity data'!Q1271*'Emission factors'!$C$7</f>
        <v>944099.22023649432</v>
      </c>
    </row>
    <row r="6266" spans="1:21" x14ac:dyDescent="0.25">
      <c r="A6266" s="92" t="s">
        <v>11</v>
      </c>
      <c r="B6266" s="92" t="s">
        <v>12</v>
      </c>
      <c r="C6266" s="92" t="s">
        <v>55</v>
      </c>
      <c r="D6266" s="92" t="s">
        <v>55</v>
      </c>
      <c r="E6266" s="92" t="s">
        <v>7</v>
      </c>
      <c r="F6266" s="92" t="s">
        <v>56</v>
      </c>
      <c r="G6266" s="92" t="s">
        <v>97</v>
      </c>
      <c r="H6266" s="92" t="s">
        <v>16</v>
      </c>
      <c r="I6266" s="92" t="s">
        <v>199</v>
      </c>
      <c r="J6266" s="92" t="s">
        <v>100</v>
      </c>
      <c r="L6266" s="98">
        <f>'Activity data'!H1272*'Emission factors'!$C$12</f>
        <v>31590.832191780824</v>
      </c>
      <c r="M6266" s="98">
        <f>'Activity data'!I1272*'Emission factors'!$C$12</f>
        <v>0</v>
      </c>
      <c r="N6266" s="98">
        <f>'Activity data'!J1272*'Emission factors'!$C$12</f>
        <v>3078332.4454087196</v>
      </c>
      <c r="O6266" s="98">
        <f>'Activity data'!K1272*'Emission factors'!$C$12</f>
        <v>1506512.6976972155</v>
      </c>
      <c r="P6266" s="98">
        <f>'Activity data'!L1272*'Emission factors'!$C$12</f>
        <v>696516.11677865847</v>
      </c>
      <c r="Q6266" s="98">
        <f>'Activity data'!M1272*'Emission factors'!$C$12</f>
        <v>510083.24499738798</v>
      </c>
      <c r="R6266" s="98">
        <f>'Activity data'!N1272*'Emission factors'!$C$12</f>
        <v>486349.76380244049</v>
      </c>
      <c r="S6266" s="98">
        <f>'Activity data'!O1272*'Emission factors'!$C$12</f>
        <v>545857.55016589351</v>
      </c>
      <c r="T6266" s="98">
        <f>'Activity data'!P1272*'Emission factors'!$C$12</f>
        <v>540539.48918918916</v>
      </c>
      <c r="U6266" s="98">
        <f>'Activity data'!Q1272*'Emission factors'!$C$12</f>
        <v>625193.35540540551</v>
      </c>
    </row>
    <row r="6267" spans="1:21" x14ac:dyDescent="0.25">
      <c r="A6267" s="92" t="s">
        <v>11</v>
      </c>
      <c r="B6267" s="92" t="s">
        <v>12</v>
      </c>
      <c r="C6267" s="92" t="s">
        <v>55</v>
      </c>
      <c r="D6267" s="92" t="s">
        <v>55</v>
      </c>
      <c r="E6267" s="92" t="s">
        <v>38</v>
      </c>
      <c r="F6267" s="92" t="s">
        <v>56</v>
      </c>
      <c r="G6267" s="92" t="s">
        <v>97</v>
      </c>
      <c r="H6267" s="92" t="s">
        <v>31</v>
      </c>
      <c r="I6267" s="92" t="s">
        <v>199</v>
      </c>
      <c r="J6267" s="92" t="s">
        <v>100</v>
      </c>
      <c r="L6267" s="98">
        <f>'Activity data'!H1270*'Emission factors'!$D$5/1000</f>
        <v>22.771295622688037</v>
      </c>
      <c r="M6267" s="98">
        <f>'Activity data'!I1270*'Emission factors'!$D$5/1000</f>
        <v>58.56486020345254</v>
      </c>
      <c r="N6267" s="98">
        <f>'Activity data'!J1270*'Emission factors'!$D$5/1000</f>
        <v>24.176084735911733</v>
      </c>
      <c r="O6267" s="98">
        <f>'Activity data'!K1270*'Emission factors'!$D$5/1000</f>
        <v>67.176939732304646</v>
      </c>
      <c r="P6267" s="98">
        <f>'Activity data'!L1270*'Emission factors'!$D$5/1000</f>
        <v>86.765276387001762</v>
      </c>
      <c r="Q6267" s="98">
        <f>'Activity data'!M1270*'Emission factors'!$D$5/1000</f>
        <v>97.540999798113461</v>
      </c>
      <c r="R6267" s="98">
        <f>'Activity data'!N1270*'Emission factors'!$D$5/1000</f>
        <v>100.87641477538662</v>
      </c>
      <c r="S6267" s="98">
        <f>'Activity data'!O1270*'Emission factors'!$D$5/1000</f>
        <v>100.42548721039647</v>
      </c>
      <c r="T6267" s="98">
        <f>'Activity data'!P1270*'Emission factors'!$D$5/1000</f>
        <v>101.36792154255322</v>
      </c>
      <c r="U6267" s="98">
        <f>'Activity data'!Q1270*'Emission factors'!$D$5/1000</f>
        <v>101.71955984042553</v>
      </c>
    </row>
    <row r="6268" spans="1:21" x14ac:dyDescent="0.25">
      <c r="A6268" s="92" t="s">
        <v>11</v>
      </c>
      <c r="B6268" s="92" t="s">
        <v>12</v>
      </c>
      <c r="C6268" s="92" t="s">
        <v>55</v>
      </c>
      <c r="D6268" s="92" t="s">
        <v>55</v>
      </c>
      <c r="E6268" s="92" t="s">
        <v>57</v>
      </c>
      <c r="F6268" s="92" t="s">
        <v>56</v>
      </c>
      <c r="G6268" s="92" t="s">
        <v>97</v>
      </c>
      <c r="H6268" s="92" t="s">
        <v>31</v>
      </c>
      <c r="I6268" s="92" t="s">
        <v>199</v>
      </c>
      <c r="J6268" s="92" t="s">
        <v>100</v>
      </c>
      <c r="L6268" s="98">
        <f>'Activity data'!H1271*'Emission factors'!$D$7/1000</f>
        <v>52.23577015602244</v>
      </c>
      <c r="M6268" s="98">
        <f>'Activity data'!I1271*'Emission factors'!$D$7/1000</f>
        <v>36.403033999826405</v>
      </c>
      <c r="N6268" s="98">
        <f>'Activity data'!J1271*'Emission factors'!$D$7/1000</f>
        <v>40.767951117535603</v>
      </c>
      <c r="O6268" s="98">
        <f>'Activity data'!K1271*'Emission factors'!$D$7/1000</f>
        <v>41.427913119713573</v>
      </c>
      <c r="P6268" s="98">
        <f>'Activity data'!L1271*'Emission factors'!$D$7/1000</f>
        <v>42.393718917896031</v>
      </c>
      <c r="Q6268" s="98">
        <f>'Activity data'!M1271*'Emission factors'!$D$7/1000</f>
        <v>56.535368609095151</v>
      </c>
      <c r="R6268" s="98">
        <f>'Activity data'!N1271*'Emission factors'!$D$7/1000</f>
        <v>56.154995899145632</v>
      </c>
      <c r="S6268" s="98">
        <f>'Activity data'!O1271*'Emission factors'!$D$7/1000</f>
        <v>49.63540976790933</v>
      </c>
      <c r="T6268" s="98">
        <f>'Activity data'!P1271*'Emission factors'!$D$7/1000</f>
        <v>45.936065493910874</v>
      </c>
      <c r="U6268" s="98">
        <f>'Activity data'!Q1271*'Emission factors'!$D$7/1000</f>
        <v>38.222640495404633</v>
      </c>
    </row>
    <row r="6269" spans="1:21" x14ac:dyDescent="0.25">
      <c r="A6269" s="92" t="s">
        <v>11</v>
      </c>
      <c r="B6269" s="92" t="s">
        <v>12</v>
      </c>
      <c r="C6269" s="92" t="s">
        <v>55</v>
      </c>
      <c r="D6269" s="92" t="s">
        <v>55</v>
      </c>
      <c r="E6269" s="92" t="s">
        <v>7</v>
      </c>
      <c r="F6269" s="92" t="s">
        <v>56</v>
      </c>
      <c r="G6269" s="92" t="s">
        <v>97</v>
      </c>
      <c r="H6269" s="92" t="s">
        <v>31</v>
      </c>
      <c r="I6269" s="92" t="s">
        <v>199</v>
      </c>
      <c r="J6269" s="92" t="s">
        <v>100</v>
      </c>
      <c r="L6269" s="98">
        <f>'Activity data'!H1272*'Emission factors'!$D$12/1000</f>
        <v>0.56311643835616443</v>
      </c>
      <c r="M6269" s="98">
        <f>'Activity data'!I1272*'Emission factors'!$D$12/1000</f>
        <v>0</v>
      </c>
      <c r="N6269" s="98">
        <f>'Activity data'!J1272*'Emission factors'!$D$12/1000</f>
        <v>54.872236103542235</v>
      </c>
      <c r="O6269" s="98">
        <f>'Activity data'!K1272*'Emission factors'!$D$12/1000</f>
        <v>26.854058782481559</v>
      </c>
      <c r="P6269" s="98">
        <f>'Activity data'!L1272*'Emission factors'!$D$12/1000</f>
        <v>12.415617054878048</v>
      </c>
      <c r="Q6269" s="98">
        <f>'Activity data'!M1272*'Emission factors'!$D$12/1000</f>
        <v>9.092392958955223</v>
      </c>
      <c r="R6269" s="98">
        <f>'Activity data'!N1272*'Emission factors'!$D$12/1000</f>
        <v>8.6693362531629319</v>
      </c>
      <c r="S6269" s="98">
        <f>'Activity data'!O1272*'Emission factors'!$D$12/1000</f>
        <v>9.7300811081264431</v>
      </c>
      <c r="T6269" s="98">
        <f>'Activity data'!P1272*'Emission factors'!$D$12/1000</f>
        <v>9.6352850122850118</v>
      </c>
      <c r="U6269" s="98">
        <f>'Activity data'!Q1272*'Emission factors'!$D$12/1000</f>
        <v>11.144266584766587</v>
      </c>
    </row>
    <row r="6270" spans="1:21" x14ac:dyDescent="0.25">
      <c r="A6270" s="92" t="s">
        <v>11</v>
      </c>
      <c r="B6270" s="92" t="s">
        <v>12</v>
      </c>
      <c r="C6270" s="92" t="s">
        <v>55</v>
      </c>
      <c r="D6270" s="92" t="s">
        <v>55</v>
      </c>
      <c r="E6270" s="92" t="s">
        <v>38</v>
      </c>
      <c r="F6270" s="92" t="s">
        <v>56</v>
      </c>
      <c r="G6270" s="92" t="s">
        <v>97</v>
      </c>
      <c r="H6270" s="92" t="s">
        <v>74</v>
      </c>
      <c r="I6270" s="92" t="s">
        <v>199</v>
      </c>
      <c r="J6270" s="92" t="s">
        <v>92</v>
      </c>
      <c r="L6270" s="98">
        <f>'Activity data'!H1270*'Emission factors'!$E$5/1000</f>
        <v>31.87981387176325</v>
      </c>
      <c r="M6270" s="98">
        <f>'Activity data'!I1270*'Emission factors'!$E$5/1000</f>
        <v>81.990804284833544</v>
      </c>
      <c r="N6270" s="98">
        <f>'Activity data'!J1270*'Emission factors'!$E$5/1000</f>
        <v>33.846518630276428</v>
      </c>
      <c r="O6270" s="98">
        <f>'Activity data'!K1270*'Emission factors'!$E$5/1000</f>
        <v>94.047715625226502</v>
      </c>
      <c r="P6270" s="98">
        <f>'Activity data'!L1270*'Emission factors'!$E$5/1000</f>
        <v>121.47138694180246</v>
      </c>
      <c r="Q6270" s="98">
        <f>'Activity data'!M1270*'Emission factors'!$E$5/1000</f>
        <v>136.55739971735883</v>
      </c>
      <c r="R6270" s="98">
        <f>'Activity data'!N1270*'Emission factors'!$E$5/1000</f>
        <v>141.22698068554126</v>
      </c>
      <c r="S6270" s="98">
        <f>'Activity data'!O1270*'Emission factors'!$E$5/1000</f>
        <v>140.59568209455506</v>
      </c>
      <c r="T6270" s="98">
        <f>'Activity data'!P1270*'Emission factors'!$E$5/1000</f>
        <v>141.9150901595745</v>
      </c>
      <c r="U6270" s="98">
        <f>'Activity data'!Q1270*'Emission factors'!$E$5/1000</f>
        <v>142.40738377659574</v>
      </c>
    </row>
    <row r="6271" spans="1:21" x14ac:dyDescent="0.25">
      <c r="A6271" s="92" t="s">
        <v>11</v>
      </c>
      <c r="B6271" s="92" t="s">
        <v>12</v>
      </c>
      <c r="C6271" s="92" t="s">
        <v>55</v>
      </c>
      <c r="D6271" s="92" t="s">
        <v>55</v>
      </c>
      <c r="E6271" s="92" t="s">
        <v>57</v>
      </c>
      <c r="F6271" s="92" t="s">
        <v>56</v>
      </c>
      <c r="G6271" s="92" t="s">
        <v>97</v>
      </c>
      <c r="H6271" s="92" t="s">
        <v>74</v>
      </c>
      <c r="I6271" s="92" t="s">
        <v>199</v>
      </c>
      <c r="J6271" s="92" t="s">
        <v>92</v>
      </c>
      <c r="L6271" s="98">
        <f>'Activity data'!H1271*'Emission factors'!$E$7/1000</f>
        <v>10.447154031204487</v>
      </c>
      <c r="M6271" s="98">
        <f>'Activity data'!I1271*'Emission factors'!$E$7/1000</f>
        <v>7.2806067999652795</v>
      </c>
      <c r="N6271" s="98">
        <f>'Activity data'!J1271*'Emission factors'!$E$7/1000</f>
        <v>8.1535902235071216</v>
      </c>
      <c r="O6271" s="98">
        <f>'Activity data'!K1271*'Emission factors'!$E$7/1000</f>
        <v>8.2855826239427142</v>
      </c>
      <c r="P6271" s="98">
        <f>'Activity data'!L1271*'Emission factors'!$E$7/1000</f>
        <v>8.4787437835792065</v>
      </c>
      <c r="Q6271" s="98">
        <f>'Activity data'!M1271*'Emission factors'!$E$7/1000</f>
        <v>11.307073721819032</v>
      </c>
      <c r="R6271" s="98">
        <f>'Activity data'!N1271*'Emission factors'!$E$7/1000</f>
        <v>11.230999179829125</v>
      </c>
      <c r="S6271" s="98">
        <f>'Activity data'!O1271*'Emission factors'!$E$7/1000</f>
        <v>9.9270819535818671</v>
      </c>
      <c r="T6271" s="98">
        <f>'Activity data'!P1271*'Emission factors'!$E$7/1000</f>
        <v>9.1872130987821752</v>
      </c>
      <c r="U6271" s="98">
        <f>'Activity data'!Q1271*'Emission factors'!$E$7/1000</f>
        <v>7.6445280990809259</v>
      </c>
    </row>
    <row r="6272" spans="1:21" x14ac:dyDescent="0.25">
      <c r="A6272" s="92" t="s">
        <v>11</v>
      </c>
      <c r="B6272" s="92" t="s">
        <v>12</v>
      </c>
      <c r="C6272" s="92" t="s">
        <v>55</v>
      </c>
      <c r="D6272" s="92" t="s">
        <v>55</v>
      </c>
      <c r="E6272" s="92" t="s">
        <v>7</v>
      </c>
      <c r="F6272" s="92" t="s">
        <v>56</v>
      </c>
      <c r="G6272" s="92" t="s">
        <v>97</v>
      </c>
      <c r="H6272" s="92" t="s">
        <v>74</v>
      </c>
      <c r="I6272" s="92" t="s">
        <v>199</v>
      </c>
      <c r="J6272" s="92" t="s">
        <v>92</v>
      </c>
      <c r="L6272" s="98">
        <f>'Activity data'!H1272*'Emission factors'!$E$12/1000</f>
        <v>5.6311643835616446E-2</v>
      </c>
      <c r="M6272" s="98">
        <f>'Activity data'!I1272*'Emission factors'!$E$12/1000</f>
        <v>0</v>
      </c>
      <c r="N6272" s="98">
        <f>'Activity data'!J1272*'Emission factors'!$E$12/1000</f>
        <v>5.4872236103542233</v>
      </c>
      <c r="O6272" s="98">
        <f>'Activity data'!K1272*'Emission factors'!$E$12/1000</f>
        <v>2.6854058782481562</v>
      </c>
      <c r="P6272" s="98">
        <f>'Activity data'!L1272*'Emission factors'!$E$12/1000</f>
        <v>1.2415617054878048</v>
      </c>
      <c r="Q6272" s="98">
        <f>'Activity data'!M1272*'Emission factors'!$E$12/1000</f>
        <v>0.90923929589552233</v>
      </c>
      <c r="R6272" s="98">
        <f>'Activity data'!N1272*'Emission factors'!$E$12/1000</f>
        <v>0.86693362531629325</v>
      </c>
      <c r="S6272" s="98">
        <f>'Activity data'!O1272*'Emission factors'!$E$12/1000</f>
        <v>0.97300811081264438</v>
      </c>
      <c r="T6272" s="98">
        <f>'Activity data'!P1272*'Emission factors'!$E$12/1000</f>
        <v>0.9635285012285012</v>
      </c>
      <c r="U6272" s="98">
        <f>'Activity data'!Q1272*'Emission factors'!$E$12/1000</f>
        <v>1.1144266584766587</v>
      </c>
    </row>
    <row r="6273" spans="1:21" x14ac:dyDescent="0.25">
      <c r="A6273" s="92" t="s">
        <v>11</v>
      </c>
      <c r="B6273" s="92" t="s">
        <v>12</v>
      </c>
      <c r="C6273" s="92" t="s">
        <v>55</v>
      </c>
      <c r="D6273" s="92" t="s">
        <v>55</v>
      </c>
      <c r="E6273" s="92" t="s">
        <v>38</v>
      </c>
      <c r="F6273" s="92" t="s">
        <v>56</v>
      </c>
      <c r="G6273" s="92" t="s">
        <v>97</v>
      </c>
      <c r="H6273" s="92" t="s">
        <v>94</v>
      </c>
      <c r="I6273" s="92" t="s">
        <v>199</v>
      </c>
      <c r="L6273" s="98">
        <f>L6264+L6267*'Emission factors'!$H$16+L6270*'Emission factors'!$H$17</f>
        <v>2192078.7731180638</v>
      </c>
      <c r="M6273" s="98">
        <f>M6264+M6267*'Emission factors'!$H$16+M6270*'Emission factors'!$H$17</f>
        <v>5637746.2674853578</v>
      </c>
      <c r="N6273" s="98">
        <f>N6264+N6267*'Emission factors'!$H$16+N6270*'Emission factors'!$H$17</f>
        <v>2327310.7971025431</v>
      </c>
      <c r="O6273" s="98">
        <f>O6264+O6267*'Emission factors'!$H$16+O6270*'Emission factors'!$H$17</f>
        <v>6466788.1033303067</v>
      </c>
      <c r="P6273" s="98">
        <f>P6264+P6267*'Emission factors'!$H$16+P6270*'Emission factors'!$H$17</f>
        <v>8352459.3313947255</v>
      </c>
      <c r="Q6273" s="98">
        <f>Q6264+Q6267*'Emission factors'!$H$16+Q6270*'Emission factors'!$H$17</f>
        <v>9389784.3455653917</v>
      </c>
      <c r="R6273" s="98">
        <f>R6264+R6267*'Emission factors'!$H$16+R6270*'Emission factors'!$H$17</f>
        <v>9710868.0683525931</v>
      </c>
      <c r="S6273" s="98">
        <f>S6264+S6267*'Emission factors'!$H$16+S6270*'Emission factors'!$H$17</f>
        <v>9667459.5263088159</v>
      </c>
      <c r="T6273" s="98">
        <f>T6264+T6267*'Emission factors'!$H$16+T6270*'Emission factors'!$H$17</f>
        <v>9758182.9672938846</v>
      </c>
      <c r="U6273" s="98">
        <f>U6264+U6267*'Emission factors'!$H$16+U6270*'Emission factors'!$H$17</f>
        <v>9792033.4280385636</v>
      </c>
    </row>
    <row r="6274" spans="1:21" x14ac:dyDescent="0.25">
      <c r="A6274" s="92" t="s">
        <v>11</v>
      </c>
      <c r="B6274" s="92" t="s">
        <v>12</v>
      </c>
      <c r="C6274" s="92" t="s">
        <v>55</v>
      </c>
      <c r="D6274" s="92" t="s">
        <v>55</v>
      </c>
      <c r="E6274" s="92" t="s">
        <v>57</v>
      </c>
      <c r="F6274" s="92" t="s">
        <v>56</v>
      </c>
      <c r="G6274" s="92" t="s">
        <v>97</v>
      </c>
      <c r="H6274" s="92" t="s">
        <v>94</v>
      </c>
      <c r="I6274" s="92" t="s">
        <v>199</v>
      </c>
      <c r="L6274" s="98">
        <f>L6265+L6268*'Emission factors'!$H$16+L6271*'Emission factors'!$H$17</f>
        <v>1294559.0917767037</v>
      </c>
      <c r="M6274" s="98">
        <f>M6265+M6268*'Emission factors'!$H$16+M6271*'Emission factors'!$H$17</f>
        <v>902176.39161769755</v>
      </c>
      <c r="N6274" s="98">
        <f>N6265+N6268*'Emission factors'!$H$16+N6271*'Emission factors'!$H$17</f>
        <v>1010352.1325458848</v>
      </c>
      <c r="O6274" s="98">
        <f>O6265+O6268*'Emission factors'!$H$16+O6271*'Emission factors'!$H$17</f>
        <v>1026707.9708458614</v>
      </c>
      <c r="P6274" s="98">
        <f>P6265+P6268*'Emission factors'!$H$16+P6271*'Emission factors'!$H$17</f>
        <v>1050643.5359422173</v>
      </c>
      <c r="Q6274" s="98">
        <f>Q6265+Q6268*'Emission factors'!$H$16+Q6271*'Emission factors'!$H$17</f>
        <v>1401116.0402392054</v>
      </c>
      <c r="R6274" s="98">
        <f>R6265+R6268*'Emission factors'!$H$16+R6271*'Emission factors'!$H$17</f>
        <v>1391689.263368526</v>
      </c>
      <c r="S6274" s="98">
        <f>S6265+S6268*'Emission factors'!$H$16+S6271*'Emission factors'!$H$17</f>
        <v>1230114.3602780967</v>
      </c>
      <c r="T6274" s="98">
        <f>T6265+T6268*'Emission factors'!$H$16+T6271*'Emission factors'!$H$17</f>
        <v>1138433.5111355928</v>
      </c>
      <c r="U6274" s="98">
        <f>U6265+U6268*'Emission factors'!$H$16+U6271*'Emission factors'!$H$17</f>
        <v>947271.69939761283</v>
      </c>
    </row>
    <row r="6275" spans="1:21" x14ac:dyDescent="0.25">
      <c r="A6275" s="92" t="s">
        <v>11</v>
      </c>
      <c r="B6275" s="92" t="s">
        <v>12</v>
      </c>
      <c r="C6275" s="92" t="s">
        <v>55</v>
      </c>
      <c r="D6275" s="92" t="s">
        <v>55</v>
      </c>
      <c r="E6275" s="92" t="s">
        <v>7</v>
      </c>
      <c r="F6275" s="92" t="s">
        <v>56</v>
      </c>
      <c r="G6275" s="92" t="s">
        <v>97</v>
      </c>
      <c r="H6275" s="92" t="s">
        <v>94</v>
      </c>
      <c r="I6275" s="92" t="s">
        <v>199</v>
      </c>
      <c r="L6275" s="98">
        <f>L6266+L6269*'Emission factors'!$H$16+L6272*'Emission factors'!$H$17</f>
        <v>31620.114246575344</v>
      </c>
      <c r="M6275" s="98">
        <f>M6266+M6269*'Emission factors'!$H$16+M6272*'Emission factors'!$H$17</f>
        <v>0</v>
      </c>
      <c r="N6275" s="98">
        <f>N6266+N6269*'Emission factors'!$H$16+N6272*'Emission factors'!$H$17</f>
        <v>3081185.8016861039</v>
      </c>
      <c r="O6275" s="98">
        <f>O6266+O6269*'Emission factors'!$H$16+O6272*'Emission factors'!$H$17</f>
        <v>1507909.1087539045</v>
      </c>
      <c r="P6275" s="98">
        <f>P6266+P6269*'Emission factors'!$H$16+P6272*'Emission factors'!$H$17</f>
        <v>697161.72886551206</v>
      </c>
      <c r="Q6275" s="98">
        <f>Q6266+Q6269*'Emission factors'!$H$16+Q6272*'Emission factors'!$H$17</f>
        <v>510556.04943125369</v>
      </c>
      <c r="R6275" s="98">
        <f>R6266+R6269*'Emission factors'!$H$16+R6272*'Emission factors'!$H$17</f>
        <v>486800.56928760494</v>
      </c>
      <c r="S6275" s="98">
        <f>S6266+S6269*'Emission factors'!$H$16+S6272*'Emission factors'!$H$17</f>
        <v>546363.51438351604</v>
      </c>
      <c r="T6275" s="98">
        <f>T6266+T6269*'Emission factors'!$H$16+T6272*'Emission factors'!$H$17</f>
        <v>541040.52400982799</v>
      </c>
      <c r="U6275" s="98">
        <f>U6266+U6269*'Emission factors'!$H$16+U6272*'Emission factors'!$H$17</f>
        <v>625772.85726781341</v>
      </c>
    </row>
    <row r="6276" spans="1:21" x14ac:dyDescent="0.25">
      <c r="A6276" s="92" t="s">
        <v>11</v>
      </c>
      <c r="B6276" s="92" t="s">
        <v>12</v>
      </c>
      <c r="C6276" s="92" t="s">
        <v>55</v>
      </c>
      <c r="D6276" s="92" t="s">
        <v>55</v>
      </c>
      <c r="E6276" s="92" t="s">
        <v>38</v>
      </c>
      <c r="F6276" s="92" t="s">
        <v>56</v>
      </c>
      <c r="G6276" s="92" t="s">
        <v>97</v>
      </c>
      <c r="H6276" s="92" t="s">
        <v>93</v>
      </c>
      <c r="I6276" s="92" t="s">
        <v>199</v>
      </c>
      <c r="L6276" s="98">
        <f>L6264+L6267*'Emission factors'!$I$16+L6270*'Emission factors'!$I$17</f>
        <v>2190439.2398332306</v>
      </c>
      <c r="M6276" s="98">
        <f>M6264+M6267*'Emission factors'!$I$16+M6270*'Emission factors'!$I$17</f>
        <v>5633529.5975507107</v>
      </c>
      <c r="N6276" s="98">
        <f>N6264+N6267*'Emission factors'!$I$16+N6270*'Emission factors'!$I$17</f>
        <v>2325570.1190015571</v>
      </c>
      <c r="O6276" s="98">
        <f>O6264+O6267*'Emission factors'!$I$16+O6270*'Emission factors'!$I$17</f>
        <v>6461951.3636695808</v>
      </c>
      <c r="P6276" s="98">
        <f>P6264+P6267*'Emission factors'!$I$16+P6270*'Emission factors'!$I$17</f>
        <v>8346212.2314948607</v>
      </c>
      <c r="Q6276" s="98">
        <f>Q6264+Q6267*'Emission factors'!$I$16+Q6270*'Emission factors'!$I$17</f>
        <v>9382761.3935799282</v>
      </c>
      <c r="R6276" s="98">
        <f>R6264+R6267*'Emission factors'!$I$16+R6270*'Emission factors'!$I$17</f>
        <v>9703604.9664887656</v>
      </c>
      <c r="S6276" s="98">
        <f>S6264+S6267*'Emission factors'!$I$16+S6270*'Emission factors'!$I$17</f>
        <v>9660228.8912296686</v>
      </c>
      <c r="T6276" s="98">
        <f>T6264+T6267*'Emission factors'!$I$16+T6270*'Emission factors'!$I$17</f>
        <v>9750884.4769428205</v>
      </c>
      <c r="U6276" s="98">
        <f>U6264+U6267*'Emission factors'!$I$16+U6270*'Emission factors'!$I$17</f>
        <v>9784709.6197300535</v>
      </c>
    </row>
    <row r="6277" spans="1:21" x14ac:dyDescent="0.25">
      <c r="A6277" s="92" t="s">
        <v>11</v>
      </c>
      <c r="B6277" s="92" t="s">
        <v>12</v>
      </c>
      <c r="C6277" s="92" t="s">
        <v>55</v>
      </c>
      <c r="D6277" s="92" t="s">
        <v>55</v>
      </c>
      <c r="E6277" s="92" t="s">
        <v>57</v>
      </c>
      <c r="F6277" s="92" t="s">
        <v>56</v>
      </c>
      <c r="G6277" s="92" t="s">
        <v>97</v>
      </c>
      <c r="H6277" s="92" t="s">
        <v>93</v>
      </c>
      <c r="I6277" s="92" t="s">
        <v>199</v>
      </c>
      <c r="L6277" s="98">
        <f>L6265+L6268*'Emission factors'!$I$16+L6271*'Emission factors'!$I$17</f>
        <v>1293305.4332929591</v>
      </c>
      <c r="M6277" s="98">
        <f>M6265+M6268*'Emission factors'!$I$16+M6271*'Emission factors'!$I$17</f>
        <v>901302.71880170167</v>
      </c>
      <c r="N6277" s="98">
        <f>N6265+N6268*'Emission factors'!$I$16+N6271*'Emission factors'!$I$17</f>
        <v>1009373.7017190639</v>
      </c>
      <c r="O6277" s="98">
        <f>O6265+O6268*'Emission factors'!$I$16+O6271*'Emission factors'!$I$17</f>
        <v>1025713.7009309883</v>
      </c>
      <c r="P6277" s="98">
        <f>P6265+P6268*'Emission factors'!$I$16+P6271*'Emission factors'!$I$17</f>
        <v>1049626.0866881879</v>
      </c>
      <c r="Q6277" s="98">
        <f>Q6265+Q6268*'Emission factors'!$I$16+Q6271*'Emission factors'!$I$17</f>
        <v>1399759.191392587</v>
      </c>
      <c r="R6277" s="98">
        <f>R6265+R6268*'Emission factors'!$I$16+R6271*'Emission factors'!$I$17</f>
        <v>1390341.5434669466</v>
      </c>
      <c r="S6277" s="98">
        <f>S6265+S6268*'Emission factors'!$I$16+S6271*'Emission factors'!$I$17</f>
        <v>1228923.110443667</v>
      </c>
      <c r="T6277" s="98">
        <f>T6265+T6268*'Emission factors'!$I$16+T6271*'Emission factors'!$I$17</f>
        <v>1137331.045563739</v>
      </c>
      <c r="U6277" s="98">
        <f>U6265+U6268*'Emission factors'!$I$16+U6271*'Emission factors'!$I$17</f>
        <v>946354.35602572316</v>
      </c>
    </row>
    <row r="6278" spans="1:21" x14ac:dyDescent="0.25">
      <c r="A6278" s="92" t="s">
        <v>11</v>
      </c>
      <c r="B6278" s="92" t="s">
        <v>12</v>
      </c>
      <c r="C6278" s="92" t="s">
        <v>55</v>
      </c>
      <c r="D6278" s="92" t="s">
        <v>55</v>
      </c>
      <c r="E6278" s="92" t="s">
        <v>7</v>
      </c>
      <c r="F6278" s="92" t="s">
        <v>56</v>
      </c>
      <c r="G6278" s="92" t="s">
        <v>97</v>
      </c>
      <c r="H6278" s="92" t="s">
        <v>93</v>
      </c>
      <c r="I6278" s="92" t="s">
        <v>199</v>
      </c>
      <c r="L6278" s="98">
        <f>L6266+L6269*'Emission factors'!$I$16+L6272*'Emission factors'!$I$17</f>
        <v>31608.851917808224</v>
      </c>
      <c r="M6278" s="98">
        <f>M6266+M6269*'Emission factors'!$I$16+M6272*'Emission factors'!$I$17</f>
        <v>0</v>
      </c>
      <c r="N6278" s="98">
        <f>N6266+N6269*'Emission factors'!$I$16+N6272*'Emission factors'!$I$17</f>
        <v>3080088.3569640331</v>
      </c>
      <c r="O6278" s="98">
        <f>O6266+O6269*'Emission factors'!$I$16+O6272*'Emission factors'!$I$17</f>
        <v>1507372.0275782549</v>
      </c>
      <c r="P6278" s="98">
        <f>P6266+P6269*'Emission factors'!$I$16+P6272*'Emission factors'!$I$17</f>
        <v>696913.41652441456</v>
      </c>
      <c r="Q6278" s="98">
        <f>Q6266+Q6269*'Emission factors'!$I$16+Q6272*'Emission factors'!$I$17</f>
        <v>510374.20157207455</v>
      </c>
      <c r="R6278" s="98">
        <f>R6266+R6269*'Emission factors'!$I$16+R6272*'Emission factors'!$I$17</f>
        <v>486627.18256254168</v>
      </c>
      <c r="S6278" s="98">
        <f>S6266+S6269*'Emission factors'!$I$16+S6272*'Emission factors'!$I$17</f>
        <v>546168.91276135354</v>
      </c>
      <c r="T6278" s="98">
        <f>T6266+T6269*'Emission factors'!$I$16+T6272*'Emission factors'!$I$17</f>
        <v>540847.8183095823</v>
      </c>
      <c r="U6278" s="98">
        <f>U6266+U6269*'Emission factors'!$I$16+U6272*'Emission factors'!$I$17</f>
        <v>625549.97193611809</v>
      </c>
    </row>
    <row r="6279" spans="1:21" x14ac:dyDescent="0.25">
      <c r="A6279" s="92" t="s">
        <v>11</v>
      </c>
      <c r="B6279" s="92" t="s">
        <v>12</v>
      </c>
      <c r="C6279" s="92" t="s">
        <v>55</v>
      </c>
      <c r="D6279" s="92" t="s">
        <v>55</v>
      </c>
      <c r="E6279" s="92" t="s">
        <v>38</v>
      </c>
      <c r="F6279" s="92" t="s">
        <v>56</v>
      </c>
      <c r="G6279" s="92" t="s">
        <v>97</v>
      </c>
      <c r="H6279" s="92" t="s">
        <v>16</v>
      </c>
      <c r="I6279" s="89" t="s">
        <v>233</v>
      </c>
      <c r="L6279" s="98">
        <f>'Activity data'!H1273*'Emission factors'!$C$5</f>
        <v>64003.501831072746</v>
      </c>
      <c r="M6279" s="98">
        <f>'Activity data'!I1273*'Emission factors'!$C$5</f>
        <v>320771.08256781747</v>
      </c>
      <c r="N6279" s="98">
        <f>'Activity data'!J1273*'Emission factors'!$C$5</f>
        <v>476342.02459612465</v>
      </c>
      <c r="O6279" s="98">
        <f>'Activity data'!K1273*'Emission factors'!$C$5</f>
        <v>468435.70310298546</v>
      </c>
      <c r="P6279" s="98">
        <f>'Activity data'!L1273*'Emission factors'!$C$5</f>
        <v>483779.02028481552</v>
      </c>
      <c r="Q6279" s="98">
        <f>'Activity data'!M1273*'Emission factors'!$C$5</f>
        <v>553628.61725699867</v>
      </c>
      <c r="R6279" s="98">
        <f>'Activity data'!N1273*'Emission factors'!$C$5</f>
        <v>682206.70612830203</v>
      </c>
      <c r="S6279" s="98">
        <f>'Activity data'!O1273*'Emission factors'!$C$5</f>
        <v>826064.1900341711</v>
      </c>
      <c r="T6279" s="98">
        <f>'Activity data'!P1273*'Emission factors'!$C$5</f>
        <v>869405.03916223417</v>
      </c>
      <c r="U6279" s="98">
        <f>'Activity data'!Q1273*'Emission factors'!$C$5</f>
        <v>870844.48248670215</v>
      </c>
    </row>
    <row r="6280" spans="1:21" x14ac:dyDescent="0.25">
      <c r="A6280" s="92" t="s">
        <v>11</v>
      </c>
      <c r="B6280" s="92" t="s">
        <v>12</v>
      </c>
      <c r="C6280" s="92" t="s">
        <v>55</v>
      </c>
      <c r="D6280" s="92" t="s">
        <v>55</v>
      </c>
      <c r="E6280" s="92" t="s">
        <v>57</v>
      </c>
      <c r="F6280" s="92" t="s">
        <v>56</v>
      </c>
      <c r="G6280" s="92" t="s">
        <v>97</v>
      </c>
      <c r="H6280" s="92" t="s">
        <v>16</v>
      </c>
      <c r="I6280" s="89" t="s">
        <v>233</v>
      </c>
      <c r="L6280" s="98">
        <f>'Activity data'!H1274*'Emission factors'!$C$7</f>
        <v>97631.172842534696</v>
      </c>
      <c r="M6280" s="98">
        <f>'Activity data'!I1274*'Emission factors'!$C$7</f>
        <v>60016.355869026862</v>
      </c>
      <c r="N6280" s="98">
        <f>'Activity data'!J1274*'Emission factors'!$C$7</f>
        <v>17584.959620913454</v>
      </c>
      <c r="O6280" s="98">
        <f>'Activity data'!K1274*'Emission factors'!$C$7</f>
        <v>20142.296499612843</v>
      </c>
      <c r="P6280" s="98">
        <f>'Activity data'!L1274*'Emission factors'!$C$7</f>
        <v>25528.916100963281</v>
      </c>
      <c r="Q6280" s="98">
        <f>'Activity data'!M1274*'Emission factors'!$C$7</f>
        <v>58891.964398842058</v>
      </c>
      <c r="R6280" s="98">
        <f>'Activity data'!N1274*'Emission factors'!$C$7</f>
        <v>112280.94775348896</v>
      </c>
      <c r="S6280" s="98">
        <f>'Activity data'!O1274*'Emission factors'!$C$7</f>
        <v>168662.64282354637</v>
      </c>
      <c r="T6280" s="98">
        <f>'Activity data'!P1274*'Emission factors'!$C$7</f>
        <v>192673.63043976016</v>
      </c>
      <c r="U6280" s="98">
        <f>'Activity data'!Q1274*'Emission factors'!$C$7</f>
        <v>219081.14080579809</v>
      </c>
    </row>
    <row r="6281" spans="1:21" x14ac:dyDescent="0.25">
      <c r="A6281" s="92" t="s">
        <v>11</v>
      </c>
      <c r="B6281" s="92" t="s">
        <v>12</v>
      </c>
      <c r="C6281" s="92" t="s">
        <v>55</v>
      </c>
      <c r="D6281" s="92" t="s">
        <v>55</v>
      </c>
      <c r="E6281" s="92" t="s">
        <v>7</v>
      </c>
      <c r="F6281" s="92" t="s">
        <v>56</v>
      </c>
      <c r="G6281" s="92" t="s">
        <v>97</v>
      </c>
      <c r="H6281" s="92" t="s">
        <v>16</v>
      </c>
      <c r="I6281" s="89" t="s">
        <v>233</v>
      </c>
      <c r="L6281" s="98">
        <f>'Activity data'!H1275*'Emission factors'!$C$12</f>
        <v>0</v>
      </c>
      <c r="M6281" s="98">
        <f>'Activity data'!I1275*'Emission factors'!$C$12</f>
        <v>0</v>
      </c>
      <c r="N6281" s="98">
        <f>'Activity data'!J1275*'Emission factors'!$C$12</f>
        <v>0</v>
      </c>
      <c r="O6281" s="98">
        <f>'Activity data'!K1275*'Emission factors'!$C$12</f>
        <v>0</v>
      </c>
      <c r="P6281" s="98">
        <f>'Activity data'!L1275*'Emission factors'!$C$12</f>
        <v>286.2783</v>
      </c>
      <c r="Q6281" s="98">
        <f>'Activity data'!M1275*'Emission factors'!$C$12</f>
        <v>95.426100000000005</v>
      </c>
      <c r="R6281" s="98">
        <f>'Activity data'!N1275*'Emission factors'!$C$12</f>
        <v>9966.5957432432442</v>
      </c>
      <c r="S6281" s="98">
        <f>'Activity data'!O1275*'Emission factors'!$C$12</f>
        <v>23255.390067567569</v>
      </c>
      <c r="T6281" s="98">
        <f>'Activity data'!P1275*'Emission factors'!$C$12</f>
        <v>13365.645810810813</v>
      </c>
      <c r="U6281" s="98">
        <f>'Activity data'!Q1275*'Emission factors'!$C$12</f>
        <v>11646.256621621624</v>
      </c>
    </row>
    <row r="6282" spans="1:21" x14ac:dyDescent="0.25">
      <c r="A6282" s="92" t="s">
        <v>11</v>
      </c>
      <c r="B6282" s="92" t="s">
        <v>12</v>
      </c>
      <c r="C6282" s="92" t="s">
        <v>55</v>
      </c>
      <c r="D6282" s="92" t="s">
        <v>55</v>
      </c>
      <c r="E6282" s="92" t="s">
        <v>38</v>
      </c>
      <c r="F6282" s="92" t="s">
        <v>56</v>
      </c>
      <c r="G6282" s="92" t="s">
        <v>97</v>
      </c>
      <c r="H6282" s="92" t="s">
        <v>31</v>
      </c>
      <c r="I6282" s="89" t="s">
        <v>233</v>
      </c>
      <c r="L6282" s="98">
        <f>'Activity data'!H1273*'Emission factors'!$D$5/1000</f>
        <v>0.66802527743526507</v>
      </c>
      <c r="M6282" s="98">
        <f>'Activity data'!I1273*'Emission factors'!$D$5/1000</f>
        <v>3.3479916769420464</v>
      </c>
      <c r="N6282" s="98">
        <f>'Activity data'!J1273*'Emission factors'!$D$5/1000</f>
        <v>4.9717359836773269</v>
      </c>
      <c r="O6282" s="98">
        <f>'Activity data'!K1273*'Emission factors'!$D$5/1000</f>
        <v>4.8892151456318276</v>
      </c>
      <c r="P6282" s="98">
        <f>'Activity data'!L1273*'Emission factors'!$D$5/1000</f>
        <v>5.0493583163011744</v>
      </c>
      <c r="Q6282" s="98">
        <f>'Activity data'!M1273*'Emission factors'!$D$5/1000</f>
        <v>5.7784011820999757</v>
      </c>
      <c r="R6282" s="98">
        <f>'Activity data'!N1273*'Emission factors'!$D$5/1000</f>
        <v>7.1204123382559441</v>
      </c>
      <c r="S6282" s="98">
        <f>'Activity data'!O1273*'Emission factors'!$D$5/1000</f>
        <v>8.6218994889277862</v>
      </c>
      <c r="T6282" s="98">
        <f>'Activity data'!P1273*'Emission factors'!$D$5/1000</f>
        <v>9.0742619680851071</v>
      </c>
      <c r="U6282" s="98">
        <f>'Activity data'!Q1273*'Emission factors'!$D$5/1000</f>
        <v>9.0892859042553198</v>
      </c>
    </row>
    <row r="6283" spans="1:21" x14ac:dyDescent="0.25">
      <c r="A6283" s="92" t="s">
        <v>11</v>
      </c>
      <c r="B6283" s="92" t="s">
        <v>12</v>
      </c>
      <c r="C6283" s="92" t="s">
        <v>55</v>
      </c>
      <c r="D6283" s="92" t="s">
        <v>55</v>
      </c>
      <c r="E6283" s="92" t="s">
        <v>57</v>
      </c>
      <c r="F6283" s="92" t="s">
        <v>56</v>
      </c>
      <c r="G6283" s="92" t="s">
        <v>97</v>
      </c>
      <c r="H6283" s="92" t="s">
        <v>31</v>
      </c>
      <c r="I6283" s="89" t="s">
        <v>233</v>
      </c>
      <c r="L6283" s="98">
        <f>'Activity data'!H1274*'Emission factors'!$D$7/1000</f>
        <v>3.9526790624507977</v>
      </c>
      <c r="M6283" s="98">
        <f>'Activity data'!I1274*'Emission factors'!$D$7/1000</f>
        <v>2.4298119785031123</v>
      </c>
      <c r="N6283" s="98">
        <f>'Activity data'!J1274*'Emission factors'!$D$7/1000</f>
        <v>0.71194168505722499</v>
      </c>
      <c r="O6283" s="98">
        <f>'Activity data'!K1274*'Emission factors'!$D$7/1000</f>
        <v>0.81547759107744311</v>
      </c>
      <c r="P6283" s="98">
        <f>'Activity data'!L1274*'Emission factors'!$D$7/1000</f>
        <v>1.0335593563143028</v>
      </c>
      <c r="Q6283" s="98">
        <f>'Activity data'!M1274*'Emission factors'!$D$7/1000</f>
        <v>2.3842900566332821</v>
      </c>
      <c r="R6283" s="98">
        <f>'Activity data'!N1274*'Emission factors'!$D$7/1000</f>
        <v>4.5457873584408492</v>
      </c>
      <c r="S6283" s="98">
        <f>'Activity data'!O1274*'Emission factors'!$D$7/1000</f>
        <v>6.8284470778763717</v>
      </c>
      <c r="T6283" s="98">
        <f>'Activity data'!P1274*'Emission factors'!$D$7/1000</f>
        <v>7.8005518396664044</v>
      </c>
      <c r="U6283" s="98">
        <f>'Activity data'!Q1274*'Emission factors'!$D$7/1000</f>
        <v>8.8696818139999234</v>
      </c>
    </row>
    <row r="6284" spans="1:21" x14ac:dyDescent="0.25">
      <c r="A6284" s="92" t="s">
        <v>11</v>
      </c>
      <c r="B6284" s="92" t="s">
        <v>12</v>
      </c>
      <c r="C6284" s="92" t="s">
        <v>55</v>
      </c>
      <c r="D6284" s="92" t="s">
        <v>55</v>
      </c>
      <c r="E6284" s="92" t="s">
        <v>7</v>
      </c>
      <c r="F6284" s="92" t="s">
        <v>56</v>
      </c>
      <c r="G6284" s="92" t="s">
        <v>97</v>
      </c>
      <c r="H6284" s="92" t="s">
        <v>31</v>
      </c>
      <c r="I6284" s="89" t="s">
        <v>233</v>
      </c>
      <c r="L6284" s="98">
        <f>'Activity data'!H1275*'Emission factors'!$D$12/1000</f>
        <v>0</v>
      </c>
      <c r="M6284" s="98">
        <f>'Activity data'!I1275*'Emission factors'!$D$12/1000</f>
        <v>0</v>
      </c>
      <c r="N6284" s="98">
        <f>'Activity data'!J1275*'Emission factors'!$D$12/1000</f>
        <v>0</v>
      </c>
      <c r="O6284" s="98">
        <f>'Activity data'!K1275*'Emission factors'!$D$12/1000</f>
        <v>0</v>
      </c>
      <c r="P6284" s="98">
        <f>'Activity data'!L1275*'Emission factors'!$D$12/1000</f>
        <v>5.1029999999999999E-3</v>
      </c>
      <c r="Q6284" s="98">
        <f>'Activity data'!M1275*'Emission factors'!$D$12/1000</f>
        <v>1.701E-3</v>
      </c>
      <c r="R6284" s="98">
        <f>'Activity data'!N1275*'Emission factors'!$D$12/1000</f>
        <v>0.17765767813267813</v>
      </c>
      <c r="S6284" s="98">
        <f>'Activity data'!O1275*'Emission factors'!$D$12/1000</f>
        <v>0.41453458230958234</v>
      </c>
      <c r="T6284" s="98">
        <f>'Activity data'!P1275*'Emission factors'!$D$12/1000</f>
        <v>0.23824680589680591</v>
      </c>
      <c r="U6284" s="98">
        <f>'Activity data'!Q1275*'Emission factors'!$D$12/1000</f>
        <v>0.20759815724815728</v>
      </c>
    </row>
    <row r="6285" spans="1:21" x14ac:dyDescent="0.25">
      <c r="A6285" s="92" t="s">
        <v>11</v>
      </c>
      <c r="B6285" s="92" t="s">
        <v>12</v>
      </c>
      <c r="C6285" s="92" t="s">
        <v>55</v>
      </c>
      <c r="D6285" s="92" t="s">
        <v>55</v>
      </c>
      <c r="E6285" s="92" t="s">
        <v>38</v>
      </c>
      <c r="F6285" s="92" t="s">
        <v>56</v>
      </c>
      <c r="G6285" s="92" t="s">
        <v>97</v>
      </c>
      <c r="H6285" s="92" t="s">
        <v>74</v>
      </c>
      <c r="I6285" s="89" t="s">
        <v>233</v>
      </c>
      <c r="L6285" s="98">
        <f>'Activity data'!H1273*'Emission factors'!$E$5/1000</f>
        <v>0.93523538840937104</v>
      </c>
      <c r="M6285" s="98">
        <f>'Activity data'!I1273*'Emission factors'!$E$5/1000</f>
        <v>4.6871883477188652</v>
      </c>
      <c r="N6285" s="98">
        <f>'Activity data'!J1273*'Emission factors'!$E$5/1000</f>
        <v>6.9604303771482572</v>
      </c>
      <c r="O6285" s="98">
        <f>'Activity data'!K1273*'Emission factors'!$E$5/1000</f>
        <v>6.8449012038845582</v>
      </c>
      <c r="P6285" s="98">
        <f>'Activity data'!L1273*'Emission factors'!$E$5/1000</f>
        <v>7.0691016428216438</v>
      </c>
      <c r="Q6285" s="98">
        <f>'Activity data'!M1273*'Emission factors'!$E$5/1000</f>
        <v>8.0897616549399647</v>
      </c>
      <c r="R6285" s="98">
        <f>'Activity data'!N1273*'Emission factors'!$E$5/1000</f>
        <v>9.9685772735583207</v>
      </c>
      <c r="S6285" s="98">
        <f>'Activity data'!O1273*'Emission factors'!$E$5/1000</f>
        <v>12.070659284498898</v>
      </c>
      <c r="T6285" s="98">
        <f>'Activity data'!P1273*'Emission factors'!$E$5/1000</f>
        <v>12.703966755319151</v>
      </c>
      <c r="U6285" s="98">
        <f>'Activity data'!Q1273*'Emission factors'!$E$5/1000</f>
        <v>12.725000265957446</v>
      </c>
    </row>
    <row r="6286" spans="1:21" x14ac:dyDescent="0.25">
      <c r="A6286" s="92" t="s">
        <v>11</v>
      </c>
      <c r="B6286" s="92" t="s">
        <v>12</v>
      </c>
      <c r="C6286" s="92" t="s">
        <v>55</v>
      </c>
      <c r="D6286" s="92" t="s">
        <v>55</v>
      </c>
      <c r="E6286" s="92" t="s">
        <v>57</v>
      </c>
      <c r="F6286" s="92" t="s">
        <v>56</v>
      </c>
      <c r="G6286" s="92" t="s">
        <v>97</v>
      </c>
      <c r="H6286" s="92" t="s">
        <v>74</v>
      </c>
      <c r="I6286" s="89" t="s">
        <v>233</v>
      </c>
      <c r="L6286" s="98">
        <f>'Activity data'!H1274*'Emission factors'!$E$7/1000</f>
        <v>0.79053581249015947</v>
      </c>
      <c r="M6286" s="98">
        <f>'Activity data'!I1274*'Emission factors'!$E$7/1000</f>
        <v>0.48596239570062238</v>
      </c>
      <c r="N6286" s="98">
        <f>'Activity data'!J1274*'Emission factors'!$E$7/1000</f>
        <v>0.14238833701144499</v>
      </c>
      <c r="O6286" s="98">
        <f>'Activity data'!K1274*'Emission factors'!$E$7/1000</f>
        <v>0.16309551821548862</v>
      </c>
      <c r="P6286" s="98">
        <f>'Activity data'!L1274*'Emission factors'!$E$7/1000</f>
        <v>0.20671187126286059</v>
      </c>
      <c r="Q6286" s="98">
        <f>'Activity data'!M1274*'Emission factors'!$E$7/1000</f>
        <v>0.47685801132665639</v>
      </c>
      <c r="R6286" s="98">
        <f>'Activity data'!N1274*'Emission factors'!$E$7/1000</f>
        <v>0.90915747168816985</v>
      </c>
      <c r="S6286" s="98">
        <f>'Activity data'!O1274*'Emission factors'!$E$7/1000</f>
        <v>1.3656894155752741</v>
      </c>
      <c r="T6286" s="98">
        <f>'Activity data'!P1274*'Emission factors'!$E$7/1000</f>
        <v>1.5601103679332806</v>
      </c>
      <c r="U6286" s="98">
        <f>'Activity data'!Q1274*'Emission factors'!$E$7/1000</f>
        <v>1.7739363627999847</v>
      </c>
    </row>
    <row r="6287" spans="1:21" x14ac:dyDescent="0.25">
      <c r="A6287" s="92" t="s">
        <v>11</v>
      </c>
      <c r="B6287" s="92" t="s">
        <v>12</v>
      </c>
      <c r="C6287" s="92" t="s">
        <v>55</v>
      </c>
      <c r="D6287" s="92" t="s">
        <v>55</v>
      </c>
      <c r="E6287" s="92" t="s">
        <v>7</v>
      </c>
      <c r="F6287" s="92" t="s">
        <v>56</v>
      </c>
      <c r="G6287" s="92" t="s">
        <v>97</v>
      </c>
      <c r="H6287" s="92" t="s">
        <v>74</v>
      </c>
      <c r="I6287" s="89" t="s">
        <v>233</v>
      </c>
      <c r="L6287" s="98">
        <f>'Activity data'!H1275*'Emission factors'!$E$12/1000</f>
        <v>0</v>
      </c>
      <c r="M6287" s="98">
        <f>'Activity data'!I1275*'Emission factors'!$E$12/1000</f>
        <v>0</v>
      </c>
      <c r="N6287" s="98">
        <f>'Activity data'!J1275*'Emission factors'!$E$12/1000</f>
        <v>0</v>
      </c>
      <c r="O6287" s="98">
        <f>'Activity data'!K1275*'Emission factors'!$E$12/1000</f>
        <v>0</v>
      </c>
      <c r="P6287" s="98">
        <f>'Activity data'!L1275*'Emission factors'!$E$12/1000</f>
        <v>5.1029999999999999E-4</v>
      </c>
      <c r="Q6287" s="98">
        <f>'Activity data'!M1275*'Emission factors'!$E$12/1000</f>
        <v>1.7010000000000004E-4</v>
      </c>
      <c r="R6287" s="98">
        <f>'Activity data'!N1275*'Emission factors'!$E$12/1000</f>
        <v>1.7765767813267816E-2</v>
      </c>
      <c r="S6287" s="98">
        <f>'Activity data'!O1275*'Emission factors'!$E$12/1000</f>
        <v>4.145345823095823E-2</v>
      </c>
      <c r="T6287" s="98">
        <f>'Activity data'!P1275*'Emission factors'!$E$12/1000</f>
        <v>2.3824680589680593E-2</v>
      </c>
      <c r="U6287" s="98">
        <f>'Activity data'!Q1275*'Emission factors'!$E$12/1000</f>
        <v>2.0759815724815726E-2</v>
      </c>
    </row>
    <row r="6288" spans="1:21" x14ac:dyDescent="0.25">
      <c r="A6288" s="92" t="s">
        <v>11</v>
      </c>
      <c r="B6288" s="92" t="s">
        <v>12</v>
      </c>
      <c r="C6288" s="92" t="s">
        <v>55</v>
      </c>
      <c r="D6288" s="92" t="s">
        <v>55</v>
      </c>
      <c r="E6288" s="92" t="s">
        <v>38</v>
      </c>
      <c r="F6288" s="92" t="s">
        <v>56</v>
      </c>
      <c r="G6288" s="92" t="s">
        <v>97</v>
      </c>
      <c r="H6288" s="92" t="s">
        <v>94</v>
      </c>
      <c r="I6288" s="89" t="s">
        <v>233</v>
      </c>
      <c r="L6288" s="98">
        <f>L6279+L6282*'Emission factors'!H16+L6285*'Emission factors'!$H$17</f>
        <v>64307.453332305791</v>
      </c>
      <c r="M6288" s="98">
        <f>M6279+M6282*'Emission factors'!I16+M6285*'Emission factors'!$H$17</f>
        <v>322240.85091399506</v>
      </c>
      <c r="N6288" s="98">
        <f>N6279+N6282*'Emission factors'!J16+N6285*'Emission factors'!$H$17</f>
        <v>478499.75801304064</v>
      </c>
      <c r="O6288" s="98">
        <f>O6279+O6282*'Emission factors'!K16+O6285*'Emission factors'!$H$17</f>
        <v>470557.62247618969</v>
      </c>
      <c r="P6288" s="98">
        <f>P6279+P6282*'Emission factors'!L16+P6285*'Emission factors'!$H$17</f>
        <v>485970.44179409021</v>
      </c>
      <c r="Q6288" s="98">
        <f>Q6279+Q6282*'Emission factors'!M16+Q6285*'Emission factors'!$H$17</f>
        <v>556136.44337003003</v>
      </c>
      <c r="R6288" s="98">
        <f>R6279+R6282*'Emission factors'!N16+R6285*'Emission factors'!$H$17</f>
        <v>685296.96508310514</v>
      </c>
      <c r="S6288" s="98">
        <f>S6279+S6282*'Emission factors'!O16+S6285*'Emission factors'!$H$17</f>
        <v>829806.09441236581</v>
      </c>
      <c r="T6288" s="98">
        <f>T6279+T6282*'Emission factors'!P16+T6285*'Emission factors'!$H$17</f>
        <v>873343.26885638316</v>
      </c>
      <c r="U6288" s="98">
        <f>U6279+U6282*'Emission factors'!Q16+U6285*'Emission factors'!$H$17</f>
        <v>874789.232569149</v>
      </c>
    </row>
    <row r="6289" spans="1:21" x14ac:dyDescent="0.25">
      <c r="A6289" s="92" t="s">
        <v>11</v>
      </c>
      <c r="B6289" s="92" t="s">
        <v>12</v>
      </c>
      <c r="C6289" s="92" t="s">
        <v>55</v>
      </c>
      <c r="D6289" s="92" t="s">
        <v>55</v>
      </c>
      <c r="E6289" s="92" t="s">
        <v>57</v>
      </c>
      <c r="F6289" s="92" t="s">
        <v>56</v>
      </c>
      <c r="G6289" s="92" t="s">
        <v>97</v>
      </c>
      <c r="H6289" s="92" t="s">
        <v>94</v>
      </c>
      <c r="I6289" s="89" t="s">
        <v>233</v>
      </c>
      <c r="L6289" s="98">
        <f>L6280+L6283*'Emission factors'!H17+L6286*'Emission factors'!$H$17</f>
        <v>99101.569453766395</v>
      </c>
      <c r="M6289" s="98">
        <f>M6280+M6283*'Emission factors'!I17+M6286*'Emission factors'!$H$17</f>
        <v>60823.053445889891</v>
      </c>
      <c r="N6289" s="98">
        <f>N6280+N6283*'Emission factors'!J17+N6286*'Emission factors'!$H$17</f>
        <v>17629.100005387001</v>
      </c>
      <c r="O6289" s="98">
        <f>O6280+O6283*'Emission factors'!K17+O6286*'Emission factors'!$H$17</f>
        <v>20192.856110259643</v>
      </c>
      <c r="P6289" s="98">
        <f>P6280+P6283*'Emission factors'!L17+P6286*'Emission factors'!$H$17</f>
        <v>25592.996781054768</v>
      </c>
      <c r="Q6289" s="98">
        <f>Q6280+Q6283*'Emission factors'!M17+Q6286*'Emission factors'!$H$17</f>
        <v>59039.79038235332</v>
      </c>
      <c r="R6289" s="98">
        <f>R6280+R6283*'Emission factors'!N17+R6286*'Emission factors'!$H$17</f>
        <v>112562.78656971229</v>
      </c>
      <c r="S6289" s="98">
        <f>S6280+S6283*'Emission factors'!O17+S6286*'Emission factors'!$H$17</f>
        <v>169086.0065423747</v>
      </c>
      <c r="T6289" s="98">
        <f>T6280+T6283*'Emission factors'!P17+T6286*'Emission factors'!$H$17</f>
        <v>193157.26465381947</v>
      </c>
      <c r="U6289" s="98">
        <f>U6280+U6283*'Emission factors'!Q17+U6286*'Emission factors'!$H$17</f>
        <v>219631.0610782661</v>
      </c>
    </row>
    <row r="6290" spans="1:21" x14ac:dyDescent="0.25">
      <c r="A6290" s="92" t="s">
        <v>11</v>
      </c>
      <c r="B6290" s="92" t="s">
        <v>12</v>
      </c>
      <c r="C6290" s="92" t="s">
        <v>55</v>
      </c>
      <c r="D6290" s="92" t="s">
        <v>55</v>
      </c>
      <c r="E6290" s="92" t="s">
        <v>7</v>
      </c>
      <c r="F6290" s="92" t="s">
        <v>56</v>
      </c>
      <c r="G6290" s="92" t="s">
        <v>97</v>
      </c>
      <c r="H6290" s="92" t="s">
        <v>94</v>
      </c>
      <c r="I6290" s="89" t="s">
        <v>233</v>
      </c>
      <c r="L6290" s="98">
        <f>L6281+L6284*'Emission factors'!H18+L6287*'Emission factors'!$H$17</f>
        <v>0</v>
      </c>
      <c r="M6290" s="98">
        <f>M6281+M6284*'Emission factors'!I18+M6287*'Emission factors'!$H$17</f>
        <v>0</v>
      </c>
      <c r="N6290" s="98">
        <f>N6281+N6284*'Emission factors'!J18+N6287*'Emission factors'!$H$17</f>
        <v>0</v>
      </c>
      <c r="O6290" s="98">
        <f>O6281+O6284*'Emission factors'!K18+O6287*'Emission factors'!$H$17</f>
        <v>0</v>
      </c>
      <c r="P6290" s="98">
        <f>P6281+P6284*'Emission factors'!L18+P6287*'Emission factors'!$H$17</f>
        <v>286.43649299999998</v>
      </c>
      <c r="Q6290" s="98">
        <f>Q6281+Q6284*'Emission factors'!M18+Q6287*'Emission factors'!$H$17</f>
        <v>95.478831</v>
      </c>
      <c r="R6290" s="98">
        <f>R6281+R6284*'Emission factors'!N18+R6287*'Emission factors'!$H$17</f>
        <v>9972.1031312653577</v>
      </c>
      <c r="S6290" s="98">
        <f>S6281+S6284*'Emission factors'!O18+S6287*'Emission factors'!$H$17</f>
        <v>23268.240639619165</v>
      </c>
      <c r="T6290" s="98">
        <f>T6281+T6284*'Emission factors'!P18+T6287*'Emission factors'!$H$17</f>
        <v>13373.031461793613</v>
      </c>
      <c r="U6290" s="98">
        <f>U6281+U6284*'Emission factors'!Q18+U6287*'Emission factors'!$H$17</f>
        <v>11652.692164496317</v>
      </c>
    </row>
    <row r="6291" spans="1:21" x14ac:dyDescent="0.25">
      <c r="A6291" s="92" t="s">
        <v>11</v>
      </c>
      <c r="B6291" s="92" t="s">
        <v>12</v>
      </c>
      <c r="C6291" s="92" t="s">
        <v>55</v>
      </c>
      <c r="D6291" s="92" t="s">
        <v>55</v>
      </c>
      <c r="E6291" s="92" t="s">
        <v>38</v>
      </c>
      <c r="F6291" s="92" t="s">
        <v>56</v>
      </c>
      <c r="G6291" s="92" t="s">
        <v>97</v>
      </c>
      <c r="H6291" s="92" t="s">
        <v>93</v>
      </c>
      <c r="I6291" s="89" t="s">
        <v>233</v>
      </c>
      <c r="L6291" s="98">
        <f>L6279+L6282*'Emission factors'!$I$16+L6285*'Emission factors'!$I$17</f>
        <v>64259.355512330454</v>
      </c>
      <c r="M6291" s="98">
        <f>M6279+M6282*'Emission factors'!$I$16+M6285*'Emission factors'!$I$17</f>
        <v>322053.36338008626</v>
      </c>
      <c r="N6291" s="98">
        <f>N6279+N6282*'Emission factors'!$I$16+N6285*'Emission factors'!$I$17</f>
        <v>478246.1994778731</v>
      </c>
      <c r="O6291" s="98">
        <f>O6279+O6282*'Emission factors'!$I$16+O6285*'Emission factors'!$I$17</f>
        <v>470308.27250376245</v>
      </c>
      <c r="P6291" s="98">
        <f>P6279+P6282*'Emission factors'!$I$16+P6285*'Emission factors'!$I$17</f>
        <v>485712.92451995885</v>
      </c>
      <c r="Q6291" s="98">
        <f>Q6279+Q6282*'Emission factors'!$I$16+Q6285*'Emission factors'!$I$17</f>
        <v>555841.74490974296</v>
      </c>
      <c r="R6291" s="98">
        <f>R6279+R6282*'Emission factors'!$I$16+R6285*'Emission factors'!$I$17</f>
        <v>684933.82405385398</v>
      </c>
      <c r="S6291" s="98">
        <f>S6279+S6282*'Emission factors'!$I$16+S6285*'Emission factors'!$I$17</f>
        <v>829366.37753843039</v>
      </c>
      <c r="T6291" s="98">
        <f>T6279+T6282*'Emission factors'!$I$16+T6285*'Emission factors'!$I$17</f>
        <v>872880.48149601079</v>
      </c>
      <c r="U6291" s="98">
        <f>U6279+U6282*'Emission factors'!$I$16+U6285*'Emission factors'!$I$17</f>
        <v>874325.67898803193</v>
      </c>
    </row>
    <row r="6292" spans="1:21" x14ac:dyDescent="0.25">
      <c r="A6292" s="92" t="s">
        <v>11</v>
      </c>
      <c r="B6292" s="92" t="s">
        <v>12</v>
      </c>
      <c r="C6292" s="92" t="s">
        <v>55</v>
      </c>
      <c r="D6292" s="92" t="s">
        <v>55</v>
      </c>
      <c r="E6292" s="92" t="s">
        <v>57</v>
      </c>
      <c r="F6292" s="92" t="s">
        <v>56</v>
      </c>
      <c r="G6292" s="92" t="s">
        <v>97</v>
      </c>
      <c r="H6292" s="92" t="s">
        <v>93</v>
      </c>
      <c r="I6292" s="89" t="s">
        <v>233</v>
      </c>
      <c r="L6292" s="98">
        <f>L6280+L6283*'Emission factors'!$I$16+L6286*'Emission factors'!$I$17</f>
        <v>97864.380907219296</v>
      </c>
      <c r="M6292" s="98">
        <f>M6280+M6283*'Emission factors'!$I$16+M6286*'Emission factors'!$I$17</f>
        <v>60159.714775758548</v>
      </c>
      <c r="N6292" s="98">
        <f>N6280+N6283*'Emission factors'!$I$16+N6286*'Emission factors'!$I$17</f>
        <v>17626.964180331834</v>
      </c>
      <c r="O6292" s="98">
        <f>O6280+O6283*'Emission factors'!$I$16+O6286*'Emission factors'!$I$17</f>
        <v>20190.409677486416</v>
      </c>
      <c r="P6292" s="98">
        <f>P6280+P6283*'Emission factors'!$I$16+P6286*'Emission factors'!$I$17</f>
        <v>25589.896102985822</v>
      </c>
      <c r="Q6292" s="98">
        <f>Q6280+Q6283*'Emission factors'!$I$16+Q6286*'Emission factors'!$I$17</f>
        <v>59032.637512183421</v>
      </c>
      <c r="R6292" s="98">
        <f>R6280+R6283*'Emission factors'!$I$16+R6286*'Emission factors'!$I$17</f>
        <v>112549.14920763698</v>
      </c>
      <c r="S6292" s="98">
        <f>S6280+S6283*'Emission factors'!$I$16+S6286*'Emission factors'!$I$17</f>
        <v>169065.52120114109</v>
      </c>
      <c r="T6292" s="98">
        <f>T6280+T6283*'Emission factors'!$I$16+T6286*'Emission factors'!$I$17</f>
        <v>193133.86299830049</v>
      </c>
      <c r="U6292" s="98">
        <f>U6280+U6283*'Emission factors'!$I$16+U6286*'Emission factors'!$I$17</f>
        <v>219604.45203282408</v>
      </c>
    </row>
    <row r="6293" spans="1:21" x14ac:dyDescent="0.25">
      <c r="A6293" s="92" t="s">
        <v>11</v>
      </c>
      <c r="B6293" s="92" t="s">
        <v>12</v>
      </c>
      <c r="C6293" s="92" t="s">
        <v>55</v>
      </c>
      <c r="D6293" s="92" t="s">
        <v>55</v>
      </c>
      <c r="E6293" s="92" t="s">
        <v>7</v>
      </c>
      <c r="F6293" s="92" t="s">
        <v>56</v>
      </c>
      <c r="G6293" s="92" t="s">
        <v>97</v>
      </c>
      <c r="H6293" s="92" t="s">
        <v>93</v>
      </c>
      <c r="I6293" s="89" t="s">
        <v>233</v>
      </c>
      <c r="L6293" s="98">
        <f>L6281+L6284*'Emission factors'!$I$16+L6287*'Emission factors'!$I$17</f>
        <v>0</v>
      </c>
      <c r="M6293" s="98">
        <f>M6281+M6284*'Emission factors'!$I$16+M6287*'Emission factors'!$I$17</f>
        <v>0</v>
      </c>
      <c r="N6293" s="98">
        <f>N6281+N6284*'Emission factors'!$I$16+N6287*'Emission factors'!$I$17</f>
        <v>0</v>
      </c>
      <c r="O6293" s="98">
        <f>O6281+O6284*'Emission factors'!$I$16+O6287*'Emission factors'!$I$17</f>
        <v>0</v>
      </c>
      <c r="P6293" s="98">
        <f>P6281+P6284*'Emission factors'!$I$16+P6287*'Emission factors'!$I$17</f>
        <v>286.441596</v>
      </c>
      <c r="Q6293" s="98">
        <f>Q6281+Q6284*'Emission factors'!$I$16+Q6287*'Emission factors'!$I$17</f>
        <v>95.480532000000011</v>
      </c>
      <c r="R6293" s="98">
        <f>R6281+R6284*'Emission factors'!$I$16+R6287*'Emission factors'!$I$17</f>
        <v>9972.2807889434898</v>
      </c>
      <c r="S6293" s="98">
        <f>S6281+S6284*'Emission factors'!$I$16+S6287*'Emission factors'!$I$17</f>
        <v>23268.655174201474</v>
      </c>
      <c r="T6293" s="98">
        <f>T6281+T6284*'Emission factors'!$I$16+T6287*'Emission factors'!$I$17</f>
        <v>13373.26970859951</v>
      </c>
      <c r="U6293" s="98">
        <f>U6281+U6284*'Emission factors'!$I$16+U6287*'Emission factors'!$I$17</f>
        <v>11652.899762653564</v>
      </c>
    </row>
    <row r="6294" spans="1:21" x14ac:dyDescent="0.25">
      <c r="A6294" s="92" t="s">
        <v>11</v>
      </c>
      <c r="B6294" s="92" t="s">
        <v>12</v>
      </c>
      <c r="C6294" s="92" t="s">
        <v>55</v>
      </c>
      <c r="D6294" s="92" t="s">
        <v>55</v>
      </c>
      <c r="E6294" s="92" t="s">
        <v>38</v>
      </c>
      <c r="F6294" s="92" t="s">
        <v>56</v>
      </c>
      <c r="G6294" s="92" t="s">
        <v>97</v>
      </c>
      <c r="H6294" s="92" t="s">
        <v>16</v>
      </c>
      <c r="I6294" s="92" t="s">
        <v>221</v>
      </c>
      <c r="L6294" s="98">
        <f>'Activity data'!H1279*'Emission factors'!$C$5</f>
        <v>0</v>
      </c>
      <c r="M6294" s="98">
        <f>'Activity data'!I1279*'Emission factors'!$C$5</f>
        <v>0</v>
      </c>
      <c r="N6294" s="98">
        <f>'Activity data'!J1279*'Emission factors'!$C$5</f>
        <v>0</v>
      </c>
      <c r="O6294" s="98">
        <f>'Activity data'!K1279*'Emission factors'!$C$5</f>
        <v>0</v>
      </c>
      <c r="P6294" s="98">
        <f>'Activity data'!L1279*'Emission factors'!$C$5</f>
        <v>0</v>
      </c>
      <c r="Q6294" s="98">
        <f>'Activity data'!M1279*'Emission factors'!$C$5</f>
        <v>0</v>
      </c>
      <c r="R6294" s="98">
        <f>'Activity data'!N1279*'Emission factors'!$C$5</f>
        <v>0</v>
      </c>
      <c r="S6294" s="98">
        <f>'Activity data'!O1279*'Emission factors'!$C$5</f>
        <v>0</v>
      </c>
      <c r="T6294" s="98">
        <f>'Activity data'!P1279*'Emission factors'!$C$5</f>
        <v>0</v>
      </c>
      <c r="U6294" s="98">
        <f>'Activity data'!Q1279*'Emission factors'!$C$5</f>
        <v>0</v>
      </c>
    </row>
    <row r="6295" spans="1:21" x14ac:dyDescent="0.25">
      <c r="A6295" s="92" t="s">
        <v>11</v>
      </c>
      <c r="B6295" s="92" t="s">
        <v>12</v>
      </c>
      <c r="C6295" s="92" t="s">
        <v>55</v>
      </c>
      <c r="D6295" s="92" t="s">
        <v>55</v>
      </c>
      <c r="E6295" s="92" t="s">
        <v>57</v>
      </c>
      <c r="F6295" s="92" t="s">
        <v>56</v>
      </c>
      <c r="G6295" s="92" t="s">
        <v>97</v>
      </c>
      <c r="H6295" s="92" t="s">
        <v>16</v>
      </c>
      <c r="I6295" s="92" t="s">
        <v>221</v>
      </c>
      <c r="L6295" s="98">
        <f>'Activity data'!H1280*'Emission factors'!$C$7</f>
        <v>674.63488211088043</v>
      </c>
      <c r="M6295" s="98">
        <f>'Activity data'!I1280*'Emission factors'!$C$7</f>
        <v>891.66858449538859</v>
      </c>
      <c r="N6295" s="98">
        <f>'Activity data'!J1280*'Emission factors'!$C$7</f>
        <v>653.71597103767499</v>
      </c>
      <c r="O6295" s="98">
        <f>'Activity data'!K1280*'Emission factors'!$C$7</f>
        <v>575.27005451315404</v>
      </c>
      <c r="P6295" s="98">
        <f>'Activity data'!L1280*'Emission factors'!$C$7</f>
        <v>622.33760442786661</v>
      </c>
      <c r="Q6295" s="98">
        <f>'Activity data'!M1280*'Emission factors'!$C$7</f>
        <v>677.24974599503128</v>
      </c>
      <c r="R6295" s="98">
        <f>'Activity data'!N1280*'Emission factors'!$C$7</f>
        <v>682.47947376333263</v>
      </c>
      <c r="S6295" s="98">
        <f>'Activity data'!O1280*'Emission factors'!$C$7</f>
        <v>672.02001822672992</v>
      </c>
      <c r="T6295" s="98">
        <f>'Activity data'!P1280*'Emission factors'!$C$7</f>
        <v>1038.100962007828</v>
      </c>
      <c r="U6295" s="98">
        <f>'Activity data'!Q1280*'Emission factors'!$C$7</f>
        <v>1333.5805809168571</v>
      </c>
    </row>
    <row r="6296" spans="1:21" x14ac:dyDescent="0.25">
      <c r="A6296" s="92" t="s">
        <v>11</v>
      </c>
      <c r="B6296" s="92" t="s">
        <v>12</v>
      </c>
      <c r="C6296" s="92" t="s">
        <v>55</v>
      </c>
      <c r="D6296" s="92" t="s">
        <v>55</v>
      </c>
      <c r="E6296" s="92" t="s">
        <v>7</v>
      </c>
      <c r="F6296" s="92" t="s">
        <v>56</v>
      </c>
      <c r="G6296" s="92" t="s">
        <v>97</v>
      </c>
      <c r="H6296" s="92" t="s">
        <v>16</v>
      </c>
      <c r="I6296" s="92" t="s">
        <v>221</v>
      </c>
      <c r="L6296" s="98">
        <f>'Activity data'!H1281*'Emission factors'!$C$12</f>
        <v>0</v>
      </c>
      <c r="M6296" s="98">
        <f>'Activity data'!I1281*'Emission factors'!$C$12</f>
        <v>0</v>
      </c>
      <c r="N6296" s="98">
        <f>'Activity data'!J1281*'Emission factors'!$C$12</f>
        <v>0</v>
      </c>
      <c r="O6296" s="98">
        <f>'Activity data'!K1281*'Emission factors'!$C$12</f>
        <v>0</v>
      </c>
      <c r="P6296" s="98">
        <f>'Activity data'!L1281*'Emission factors'!$C$12</f>
        <v>0</v>
      </c>
      <c r="Q6296" s="98">
        <f>'Activity data'!M1281*'Emission factors'!$C$12</f>
        <v>0</v>
      </c>
      <c r="R6296" s="98">
        <f>'Activity data'!N1281*'Emission factors'!$C$12</f>
        <v>0</v>
      </c>
      <c r="S6296" s="98">
        <f>'Activity data'!O1281*'Emission factors'!$C$12</f>
        <v>0</v>
      </c>
      <c r="T6296" s="98">
        <f>'Activity data'!P1281*'Emission factors'!$C$12</f>
        <v>0</v>
      </c>
      <c r="U6296" s="98">
        <f>'Activity data'!Q1281*'Emission factors'!$C$12</f>
        <v>0</v>
      </c>
    </row>
    <row r="6297" spans="1:21" x14ac:dyDescent="0.25">
      <c r="A6297" s="92" t="s">
        <v>11</v>
      </c>
      <c r="B6297" s="92" t="s">
        <v>12</v>
      </c>
      <c r="C6297" s="92" t="s">
        <v>55</v>
      </c>
      <c r="D6297" s="92" t="s">
        <v>55</v>
      </c>
      <c r="E6297" s="92" t="s">
        <v>38</v>
      </c>
      <c r="F6297" s="92" t="s">
        <v>56</v>
      </c>
      <c r="G6297" s="92" t="s">
        <v>97</v>
      </c>
      <c r="H6297" s="92" t="s">
        <v>31</v>
      </c>
      <c r="I6297" s="92" t="s">
        <v>221</v>
      </c>
      <c r="L6297" s="98">
        <f>'Activity data'!H1279*'Emission factors'!$D$5/1000</f>
        <v>0</v>
      </c>
      <c r="M6297" s="98">
        <f>'Activity data'!I1279*'Emission factors'!$D$5/1000</f>
        <v>0</v>
      </c>
      <c r="N6297" s="98">
        <f>'Activity data'!J1279*'Emission factors'!$D$5/1000</f>
        <v>0</v>
      </c>
      <c r="O6297" s="98">
        <f>'Activity data'!K1279*'Emission factors'!$D$5/1000</f>
        <v>0</v>
      </c>
      <c r="P6297" s="98">
        <f>'Activity data'!L1279*'Emission factors'!$D$5/1000</f>
        <v>0</v>
      </c>
      <c r="Q6297" s="98">
        <f>'Activity data'!M1279*'Emission factors'!$D$5/1000</f>
        <v>0</v>
      </c>
      <c r="R6297" s="98">
        <f>'Activity data'!N1279*'Emission factors'!$D$5/1000</f>
        <v>0</v>
      </c>
      <c r="S6297" s="98">
        <f>'Activity data'!O1279*'Emission factors'!$D$5/1000</f>
        <v>0</v>
      </c>
      <c r="T6297" s="98">
        <f>'Activity data'!P1279*'Emission factors'!$D$5/1000</f>
        <v>0</v>
      </c>
      <c r="U6297" s="98">
        <f>'Activity data'!Q1279*'Emission factors'!$D$5/1000</f>
        <v>0</v>
      </c>
    </row>
    <row r="6298" spans="1:21" x14ac:dyDescent="0.25">
      <c r="A6298" s="92" t="s">
        <v>11</v>
      </c>
      <c r="B6298" s="92" t="s">
        <v>12</v>
      </c>
      <c r="C6298" s="92" t="s">
        <v>55</v>
      </c>
      <c r="D6298" s="92" t="s">
        <v>55</v>
      </c>
      <c r="E6298" s="92" t="s">
        <v>57</v>
      </c>
      <c r="F6298" s="92" t="s">
        <v>56</v>
      </c>
      <c r="G6298" s="92" t="s">
        <v>97</v>
      </c>
      <c r="H6298" s="92" t="s">
        <v>31</v>
      </c>
      <c r="I6298" s="92" t="s">
        <v>221</v>
      </c>
      <c r="L6298" s="98">
        <f>'Activity data'!H1280*'Emission factors'!$D$7/1000</f>
        <v>2.7313153121897998E-2</v>
      </c>
      <c r="M6298" s="98">
        <f>'Activity data'!I1280*'Emission factors'!$D$7/1000</f>
        <v>3.6099942692120995E-2</v>
      </c>
      <c r="N6298" s="98">
        <f>'Activity data'!J1280*'Emission factors'!$D$7/1000</f>
        <v>2.6466233645250005E-2</v>
      </c>
      <c r="O6298" s="98">
        <f>'Activity data'!K1280*'Emission factors'!$D$7/1000</f>
        <v>2.3290285607820004E-2</v>
      </c>
      <c r="P6298" s="98">
        <f>'Activity data'!L1280*'Emission factors'!$D$7/1000</f>
        <v>2.5195854430278004E-2</v>
      </c>
      <c r="Q6298" s="98">
        <f>'Activity data'!M1280*'Emission factors'!$D$7/1000</f>
        <v>2.7419018056479002E-2</v>
      </c>
      <c r="R6298" s="98">
        <f>'Activity data'!N1280*'Emission factors'!$D$7/1000</f>
        <v>2.7630747925641002E-2</v>
      </c>
      <c r="S6298" s="98">
        <f>'Activity data'!O1280*'Emission factors'!$D$7/1000</f>
        <v>2.7207288187317005E-2</v>
      </c>
      <c r="T6298" s="98">
        <f>'Activity data'!P1280*'Emission factors'!$D$7/1000</f>
        <v>4.2028379028657005E-2</v>
      </c>
      <c r="U6298" s="98">
        <f>'Activity data'!Q1280*'Emission factors'!$D$7/1000</f>
        <v>5.399111663631001E-2</v>
      </c>
    </row>
    <row r="6299" spans="1:21" x14ac:dyDescent="0.25">
      <c r="A6299" s="92" t="s">
        <v>11</v>
      </c>
      <c r="B6299" s="92" t="s">
        <v>12</v>
      </c>
      <c r="C6299" s="92" t="s">
        <v>55</v>
      </c>
      <c r="D6299" s="92" t="s">
        <v>55</v>
      </c>
      <c r="E6299" s="92" t="s">
        <v>7</v>
      </c>
      <c r="F6299" s="92" t="s">
        <v>56</v>
      </c>
      <c r="G6299" s="92" t="s">
        <v>97</v>
      </c>
      <c r="H6299" s="92" t="s">
        <v>31</v>
      </c>
      <c r="I6299" s="92" t="s">
        <v>221</v>
      </c>
      <c r="L6299" s="98">
        <f>'Activity data'!H1281*'Emission factors'!$D$12/1000</f>
        <v>0</v>
      </c>
      <c r="M6299" s="98">
        <f>'Activity data'!I1281*'Emission factors'!$D$12/1000</f>
        <v>0</v>
      </c>
      <c r="N6299" s="98">
        <f>'Activity data'!J1281*'Emission factors'!$D$12/1000</f>
        <v>0</v>
      </c>
      <c r="O6299" s="98">
        <f>'Activity data'!K1281*'Emission factors'!$D$12/1000</f>
        <v>0</v>
      </c>
      <c r="P6299" s="98">
        <f>'Activity data'!L1281*'Emission factors'!$D$12/1000</f>
        <v>0</v>
      </c>
      <c r="Q6299" s="98">
        <f>'Activity data'!M1281*'Emission factors'!$D$12/1000</f>
        <v>0</v>
      </c>
      <c r="R6299" s="98">
        <f>'Activity data'!N1281*'Emission factors'!$D$12/1000</f>
        <v>0</v>
      </c>
      <c r="S6299" s="98">
        <f>'Activity data'!O1281*'Emission factors'!$D$12/1000</f>
        <v>0</v>
      </c>
      <c r="T6299" s="98">
        <f>'Activity data'!P1281*'Emission factors'!$D$12/1000</f>
        <v>0</v>
      </c>
      <c r="U6299" s="98">
        <f>'Activity data'!Q1281*'Emission factors'!$D$12/1000</f>
        <v>0</v>
      </c>
    </row>
    <row r="6300" spans="1:21" x14ac:dyDescent="0.25">
      <c r="A6300" s="92" t="s">
        <v>11</v>
      </c>
      <c r="B6300" s="92" t="s">
        <v>12</v>
      </c>
      <c r="C6300" s="92" t="s">
        <v>55</v>
      </c>
      <c r="D6300" s="92" t="s">
        <v>55</v>
      </c>
      <c r="E6300" s="92" t="s">
        <v>38</v>
      </c>
      <c r="F6300" s="92" t="s">
        <v>56</v>
      </c>
      <c r="G6300" s="92" t="s">
        <v>97</v>
      </c>
      <c r="H6300" s="92" t="s">
        <v>74</v>
      </c>
      <c r="I6300" s="92" t="s">
        <v>221</v>
      </c>
      <c r="L6300" s="98">
        <f>'Activity data'!H1279*'Emission factors'!$E$5/1000</f>
        <v>0</v>
      </c>
      <c r="M6300" s="98">
        <f>'Activity data'!I1279*'Emission factors'!$E$5/1000</f>
        <v>0</v>
      </c>
      <c r="N6300" s="98">
        <f>'Activity data'!J1279*'Emission factors'!$E$5/1000</f>
        <v>0</v>
      </c>
      <c r="O6300" s="98">
        <f>'Activity data'!K1279*'Emission factors'!$E$5/1000</f>
        <v>0</v>
      </c>
      <c r="P6300" s="98">
        <f>'Activity data'!L1279*'Emission factors'!$E$5/1000</f>
        <v>0</v>
      </c>
      <c r="Q6300" s="98">
        <f>'Activity data'!M1279*'Emission factors'!$E$5/1000</f>
        <v>0</v>
      </c>
      <c r="R6300" s="98">
        <f>'Activity data'!N1279*'Emission factors'!$E$5/1000</f>
        <v>0</v>
      </c>
      <c r="S6300" s="98">
        <f>'Activity data'!O1279*'Emission factors'!$E$5/1000</f>
        <v>0</v>
      </c>
      <c r="T6300" s="98">
        <f>'Activity data'!P1279*'Emission factors'!$E$5/1000</f>
        <v>0</v>
      </c>
      <c r="U6300" s="98">
        <f>'Activity data'!Q1279*'Emission factors'!$E$5/1000</f>
        <v>0</v>
      </c>
    </row>
    <row r="6301" spans="1:21" x14ac:dyDescent="0.25">
      <c r="A6301" s="92" t="s">
        <v>11</v>
      </c>
      <c r="B6301" s="92" t="s">
        <v>12</v>
      </c>
      <c r="C6301" s="92" t="s">
        <v>55</v>
      </c>
      <c r="D6301" s="92" t="s">
        <v>55</v>
      </c>
      <c r="E6301" s="92" t="s">
        <v>57</v>
      </c>
      <c r="F6301" s="92" t="s">
        <v>56</v>
      </c>
      <c r="G6301" s="92" t="s">
        <v>97</v>
      </c>
      <c r="H6301" s="92" t="s">
        <v>74</v>
      </c>
      <c r="I6301" s="92" t="s">
        <v>221</v>
      </c>
      <c r="L6301" s="98">
        <f>'Activity data'!H1280*'Emission factors'!$E$7/1000</f>
        <v>5.4626306243795997E-3</v>
      </c>
      <c r="M6301" s="98">
        <f>'Activity data'!I1280*'Emission factors'!$E$7/1000</f>
        <v>7.2199885384241994E-3</v>
      </c>
      <c r="N6301" s="98">
        <f>'Activity data'!J1280*'Emission factors'!$E$7/1000</f>
        <v>5.2932467290500006E-3</v>
      </c>
      <c r="O6301" s="98">
        <f>'Activity data'!K1280*'Emission factors'!$E$7/1000</f>
        <v>4.6580571215640004E-3</v>
      </c>
      <c r="P6301" s="98">
        <f>'Activity data'!L1280*'Emission factors'!$E$7/1000</f>
        <v>5.0391708860556004E-3</v>
      </c>
      <c r="Q6301" s="98">
        <f>'Activity data'!M1280*'Emission factors'!$E$7/1000</f>
        <v>5.4838036112957993E-3</v>
      </c>
      <c r="R6301" s="98">
        <f>'Activity data'!N1280*'Emission factors'!$E$7/1000</f>
        <v>5.5261495851282004E-3</v>
      </c>
      <c r="S6301" s="98">
        <f>'Activity data'!O1280*'Emission factors'!$E$7/1000</f>
        <v>5.4414576374634009E-3</v>
      </c>
      <c r="T6301" s="98">
        <f>'Activity data'!P1280*'Emission factors'!$E$7/1000</f>
        <v>8.4056758057313996E-3</v>
      </c>
      <c r="U6301" s="98">
        <f>'Activity data'!Q1280*'Emission factors'!$E$7/1000</f>
        <v>1.0798223327262001E-2</v>
      </c>
    </row>
    <row r="6302" spans="1:21" x14ac:dyDescent="0.25">
      <c r="A6302" s="92" t="s">
        <v>11</v>
      </c>
      <c r="B6302" s="92" t="s">
        <v>12</v>
      </c>
      <c r="C6302" s="92" t="s">
        <v>55</v>
      </c>
      <c r="D6302" s="92" t="s">
        <v>55</v>
      </c>
      <c r="E6302" s="92" t="s">
        <v>7</v>
      </c>
      <c r="F6302" s="92" t="s">
        <v>56</v>
      </c>
      <c r="G6302" s="92" t="s">
        <v>97</v>
      </c>
      <c r="H6302" s="92" t="s">
        <v>74</v>
      </c>
      <c r="I6302" s="92" t="s">
        <v>221</v>
      </c>
      <c r="L6302" s="98">
        <f>'Activity data'!H1281*'Emission factors'!$E$12/1000</f>
        <v>0</v>
      </c>
      <c r="M6302" s="98">
        <f>'Activity data'!I1281*'Emission factors'!$E$12/1000</f>
        <v>0</v>
      </c>
      <c r="N6302" s="98">
        <f>'Activity data'!J1281*'Emission factors'!$E$12/1000</f>
        <v>0</v>
      </c>
      <c r="O6302" s="98">
        <f>'Activity data'!K1281*'Emission factors'!$E$12/1000</f>
        <v>0</v>
      </c>
      <c r="P6302" s="98">
        <f>'Activity data'!L1281*'Emission factors'!$E$12/1000</f>
        <v>0</v>
      </c>
      <c r="Q6302" s="98">
        <f>'Activity data'!M1281*'Emission factors'!$E$12/1000</f>
        <v>0</v>
      </c>
      <c r="R6302" s="98">
        <f>'Activity data'!N1281*'Emission factors'!$E$12/1000</f>
        <v>0</v>
      </c>
      <c r="S6302" s="98">
        <f>'Activity data'!O1281*'Emission factors'!$E$12/1000</f>
        <v>0</v>
      </c>
      <c r="T6302" s="98">
        <f>'Activity data'!P1281*'Emission factors'!$E$12/1000</f>
        <v>0</v>
      </c>
      <c r="U6302" s="98">
        <f>'Activity data'!Q1281*'Emission factors'!$E$12/1000</f>
        <v>0</v>
      </c>
    </row>
    <row r="6303" spans="1:21" x14ac:dyDescent="0.25">
      <c r="A6303" s="92" t="s">
        <v>11</v>
      </c>
      <c r="B6303" s="92" t="s">
        <v>12</v>
      </c>
      <c r="C6303" s="92" t="s">
        <v>55</v>
      </c>
      <c r="D6303" s="92" t="s">
        <v>55</v>
      </c>
      <c r="E6303" s="92" t="s">
        <v>38</v>
      </c>
      <c r="F6303" s="92" t="s">
        <v>56</v>
      </c>
      <c r="G6303" s="92" t="s">
        <v>97</v>
      </c>
      <c r="H6303" s="92" t="s">
        <v>94</v>
      </c>
      <c r="I6303" s="92" t="s">
        <v>221</v>
      </c>
      <c r="L6303" s="98">
        <f>L6294+L6297*'Emission factors'!$H$16+L6300*'Emission factors'!$H$17</f>
        <v>0</v>
      </c>
      <c r="M6303" s="98">
        <f>M6294+M6297*'Emission factors'!$H$16+M6300*'Emission factors'!$H$17</f>
        <v>0</v>
      </c>
      <c r="N6303" s="98">
        <f>N6294+N6297*'Emission factors'!$H$16+N6300*'Emission factors'!$H$17</f>
        <v>0</v>
      </c>
      <c r="O6303" s="98">
        <f>O6294+O6297*'Emission factors'!$H$16+O6300*'Emission factors'!$H$17</f>
        <v>0</v>
      </c>
      <c r="P6303" s="98">
        <f>P6294+P6297*'Emission factors'!$H$16+P6300*'Emission factors'!$H$17</f>
        <v>0</v>
      </c>
      <c r="Q6303" s="98">
        <f>Q6294+Q6297*'Emission factors'!$H$16+Q6300*'Emission factors'!$H$17</f>
        <v>0</v>
      </c>
      <c r="R6303" s="98">
        <f>R6294+R6297*'Emission factors'!$H$16+R6300*'Emission factors'!$H$17</f>
        <v>0</v>
      </c>
      <c r="S6303" s="98">
        <f>S6294+S6297*'Emission factors'!$H$16+S6300*'Emission factors'!$H$17</f>
        <v>0</v>
      </c>
      <c r="T6303" s="98">
        <f>T6294+T6297*'Emission factors'!$H$16+T6300*'Emission factors'!$H$17</f>
        <v>0</v>
      </c>
      <c r="U6303" s="98">
        <f>U6294+U6297*'Emission factors'!$H$16+U6300*'Emission factors'!$H$17</f>
        <v>0</v>
      </c>
    </row>
    <row r="6304" spans="1:21" x14ac:dyDescent="0.25">
      <c r="A6304" s="92" t="s">
        <v>11</v>
      </c>
      <c r="B6304" s="92" t="s">
        <v>12</v>
      </c>
      <c r="C6304" s="92" t="s">
        <v>55</v>
      </c>
      <c r="D6304" s="92" t="s">
        <v>55</v>
      </c>
      <c r="E6304" s="92" t="s">
        <v>57</v>
      </c>
      <c r="F6304" s="92" t="s">
        <v>56</v>
      </c>
      <c r="G6304" s="92" t="s">
        <v>97</v>
      </c>
      <c r="H6304" s="92" t="s">
        <v>94</v>
      </c>
      <c r="I6304" s="92" t="s">
        <v>221</v>
      </c>
      <c r="L6304" s="98">
        <f>L6295+L6298*'Emission factors'!$H$16+L6301*'Emission factors'!$H$17</f>
        <v>676.90187381999806</v>
      </c>
      <c r="M6304" s="98">
        <f>M6295+M6298*'Emission factors'!$H$16+M6301*'Emission factors'!$H$17</f>
        <v>894.66487973883466</v>
      </c>
      <c r="N6304" s="98">
        <f>N6295+N6298*'Emission factors'!$H$16+N6301*'Emission factors'!$H$17</f>
        <v>655.91266843023072</v>
      </c>
      <c r="O6304" s="98">
        <f>O6295+O6298*'Emission factors'!$H$16+O6301*'Emission factors'!$H$17</f>
        <v>577.20314821860313</v>
      </c>
      <c r="P6304" s="98">
        <f>P6295+P6298*'Emission factors'!$H$16+P6301*'Emission factors'!$H$17</f>
        <v>624.42886034557966</v>
      </c>
      <c r="Q6304" s="98">
        <f>Q6295+Q6298*'Emission factors'!$H$16+Q6301*'Emission factors'!$H$17</f>
        <v>679.52552449371899</v>
      </c>
      <c r="R6304" s="98">
        <f>R6295+R6298*'Emission factors'!$H$16+R6301*'Emission factors'!$H$17</f>
        <v>684.77282584116074</v>
      </c>
      <c r="S6304" s="98">
        <f>S6295+S6298*'Emission factors'!$H$16+S6301*'Emission factors'!$H$17</f>
        <v>674.27822314627724</v>
      </c>
      <c r="T6304" s="98">
        <f>T6295+T6298*'Emission factors'!$H$16+T6301*'Emission factors'!$H$17</f>
        <v>1041.5893174672065</v>
      </c>
      <c r="U6304" s="98">
        <f>U6295+U6298*'Emission factors'!$H$16+U6301*'Emission factors'!$H$17</f>
        <v>1338.061843597671</v>
      </c>
    </row>
    <row r="6305" spans="1:21" x14ac:dyDescent="0.25">
      <c r="A6305" s="92" t="s">
        <v>11</v>
      </c>
      <c r="B6305" s="92" t="s">
        <v>12</v>
      </c>
      <c r="C6305" s="92" t="s">
        <v>55</v>
      </c>
      <c r="D6305" s="92" t="s">
        <v>55</v>
      </c>
      <c r="E6305" s="92" t="s">
        <v>7</v>
      </c>
      <c r="F6305" s="92" t="s">
        <v>56</v>
      </c>
      <c r="G6305" s="92" t="s">
        <v>97</v>
      </c>
      <c r="H6305" s="92" t="s">
        <v>94</v>
      </c>
      <c r="I6305" s="92" t="s">
        <v>221</v>
      </c>
      <c r="L6305" s="98">
        <f>L6296+L6299*'Emission factors'!$H$16+L6302*'Emission factors'!$H$17</f>
        <v>0</v>
      </c>
      <c r="M6305" s="98">
        <f>M6296+M6299*'Emission factors'!$H$16+M6302*'Emission factors'!$H$17</f>
        <v>0</v>
      </c>
      <c r="N6305" s="98">
        <f>N6296+N6299*'Emission factors'!$H$16+N6302*'Emission factors'!$H$17</f>
        <v>0</v>
      </c>
      <c r="O6305" s="98">
        <f>O6296+O6299*'Emission factors'!$H$16+O6302*'Emission factors'!$H$17</f>
        <v>0</v>
      </c>
      <c r="P6305" s="98">
        <f>P6296+P6299*'Emission factors'!$H$16+P6302*'Emission factors'!$H$17</f>
        <v>0</v>
      </c>
      <c r="Q6305" s="98">
        <f>Q6296+Q6299*'Emission factors'!$H$16+Q6302*'Emission factors'!$H$17</f>
        <v>0</v>
      </c>
      <c r="R6305" s="98">
        <f>R6296+R6299*'Emission factors'!$H$16+R6302*'Emission factors'!$H$17</f>
        <v>0</v>
      </c>
      <c r="S6305" s="98">
        <f>S6296+S6299*'Emission factors'!$H$16+S6302*'Emission factors'!$H$17</f>
        <v>0</v>
      </c>
      <c r="T6305" s="98">
        <f>T6296+T6299*'Emission factors'!$H$16+T6302*'Emission factors'!$H$17</f>
        <v>0</v>
      </c>
      <c r="U6305" s="98">
        <f>U6296+U6299*'Emission factors'!$H$16+U6302*'Emission factors'!$H$17</f>
        <v>0</v>
      </c>
    </row>
    <row r="6306" spans="1:21" x14ac:dyDescent="0.25">
      <c r="A6306" s="92" t="s">
        <v>11</v>
      </c>
      <c r="B6306" s="92" t="s">
        <v>12</v>
      </c>
      <c r="C6306" s="92" t="s">
        <v>55</v>
      </c>
      <c r="D6306" s="92" t="s">
        <v>55</v>
      </c>
      <c r="E6306" s="92" t="s">
        <v>38</v>
      </c>
      <c r="F6306" s="92" t="s">
        <v>56</v>
      </c>
      <c r="G6306" s="92" t="s">
        <v>97</v>
      </c>
      <c r="H6306" s="92" t="s">
        <v>93</v>
      </c>
      <c r="I6306" s="92" t="s">
        <v>221</v>
      </c>
      <c r="L6306" s="98">
        <f>L6294+L6297*'Emission factors'!$I$16+L6300*'Emission factors'!$I$17</f>
        <v>0</v>
      </c>
      <c r="M6306" s="98">
        <f>M6294+M6297*'Emission factors'!$I$16+M6300*'Emission factors'!$I$17</f>
        <v>0</v>
      </c>
      <c r="N6306" s="98">
        <f>N6294+N6297*'Emission factors'!$I$16+N6300*'Emission factors'!$I$17</f>
        <v>0</v>
      </c>
      <c r="O6306" s="98">
        <f>O6294+O6297*'Emission factors'!$I$16+O6300*'Emission factors'!$I$17</f>
        <v>0</v>
      </c>
      <c r="P6306" s="98">
        <f>P6294+P6297*'Emission factors'!$I$16+P6300*'Emission factors'!$I$17</f>
        <v>0</v>
      </c>
      <c r="Q6306" s="98">
        <f>Q6294+Q6297*'Emission factors'!$I$16+Q6300*'Emission factors'!$I$17</f>
        <v>0</v>
      </c>
      <c r="R6306" s="98">
        <f>R6294+R6297*'Emission factors'!$I$16+R6300*'Emission factors'!$I$17</f>
        <v>0</v>
      </c>
      <c r="S6306" s="98">
        <f>S6294+S6297*'Emission factors'!$I$16+S6300*'Emission factors'!$I$17</f>
        <v>0</v>
      </c>
      <c r="T6306" s="98">
        <f>T6294+T6297*'Emission factors'!$I$16+T6300*'Emission factors'!$I$17</f>
        <v>0</v>
      </c>
      <c r="U6306" s="98">
        <f>U6294+U6297*'Emission factors'!$I$16+U6300*'Emission factors'!$I$17</f>
        <v>0</v>
      </c>
    </row>
    <row r="6307" spans="1:21" x14ac:dyDescent="0.25">
      <c r="A6307" s="92" t="s">
        <v>11</v>
      </c>
      <c r="B6307" s="92" t="s">
        <v>12</v>
      </c>
      <c r="C6307" s="92" t="s">
        <v>55</v>
      </c>
      <c r="D6307" s="92" t="s">
        <v>55</v>
      </c>
      <c r="E6307" s="92" t="s">
        <v>57</v>
      </c>
      <c r="F6307" s="92" t="s">
        <v>56</v>
      </c>
      <c r="G6307" s="92" t="s">
        <v>97</v>
      </c>
      <c r="H6307" s="92" t="s">
        <v>93</v>
      </c>
      <c r="I6307" s="92" t="s">
        <v>221</v>
      </c>
      <c r="L6307" s="98">
        <f>L6295+L6298*'Emission factors'!$I$16+L6301*'Emission factors'!$I$17</f>
        <v>676.24635814507235</v>
      </c>
      <c r="M6307" s="98">
        <f>M6295+M6298*'Emission factors'!$I$16+M6301*'Emission factors'!$I$17</f>
        <v>893.7984811142237</v>
      </c>
      <c r="N6307" s="98">
        <f>N6295+N6298*'Emission factors'!$I$16+N6301*'Emission factors'!$I$17</f>
        <v>655.2774788227448</v>
      </c>
      <c r="O6307" s="98">
        <f>O6295+O6298*'Emission factors'!$I$16+O6301*'Emission factors'!$I$17</f>
        <v>576.64418136401548</v>
      </c>
      <c r="P6307" s="98">
        <f>P6295+P6298*'Emission factors'!$I$16+P6301*'Emission factors'!$I$17</f>
        <v>623.82415983925307</v>
      </c>
      <c r="Q6307" s="98">
        <f>Q6295+Q6298*'Emission factors'!$I$16+Q6301*'Emission factors'!$I$17</f>
        <v>678.86746806036354</v>
      </c>
      <c r="R6307" s="98">
        <f>R6295+R6298*'Emission factors'!$I$16+R6301*'Emission factors'!$I$17</f>
        <v>684.10968789094545</v>
      </c>
      <c r="S6307" s="98">
        <f>S6295+S6298*'Emission factors'!$I$16+S6301*'Emission factors'!$I$17</f>
        <v>673.62524822978162</v>
      </c>
      <c r="T6307" s="98">
        <f>T6295+T6298*'Emission factors'!$I$16+T6301*'Emission factors'!$I$17</f>
        <v>1040.5806363705187</v>
      </c>
      <c r="U6307" s="98">
        <f>U6295+U6298*'Emission factors'!$I$16+U6301*'Emission factors'!$I$17</f>
        <v>1336.7660567983994</v>
      </c>
    </row>
    <row r="6308" spans="1:21" x14ac:dyDescent="0.25">
      <c r="A6308" s="92" t="s">
        <v>11</v>
      </c>
      <c r="B6308" s="92" t="s">
        <v>12</v>
      </c>
      <c r="C6308" s="92" t="s">
        <v>55</v>
      </c>
      <c r="D6308" s="92" t="s">
        <v>55</v>
      </c>
      <c r="E6308" s="92" t="s">
        <v>7</v>
      </c>
      <c r="F6308" s="92" t="s">
        <v>56</v>
      </c>
      <c r="G6308" s="92" t="s">
        <v>97</v>
      </c>
      <c r="H6308" s="92" t="s">
        <v>93</v>
      </c>
      <c r="I6308" s="92" t="s">
        <v>221</v>
      </c>
      <c r="L6308" s="98">
        <f>L6296+L6299*'Emission factors'!$I$16+L6302*'Emission factors'!$I$17</f>
        <v>0</v>
      </c>
      <c r="M6308" s="98">
        <f>M6296+M6299*'Emission factors'!$I$16+M6302*'Emission factors'!$I$17</f>
        <v>0</v>
      </c>
      <c r="N6308" s="98">
        <f>N6296+N6299*'Emission factors'!$I$16+N6302*'Emission factors'!$I$17</f>
        <v>0</v>
      </c>
      <c r="O6308" s="98">
        <f>O6296+O6299*'Emission factors'!$I$16+O6302*'Emission factors'!$I$17</f>
        <v>0</v>
      </c>
      <c r="P6308" s="98">
        <f>P6296+P6299*'Emission factors'!$I$16+P6302*'Emission factors'!$I$17</f>
        <v>0</v>
      </c>
      <c r="Q6308" s="98">
        <f>Q6296+Q6299*'Emission factors'!$I$16+Q6302*'Emission factors'!$I$17</f>
        <v>0</v>
      </c>
      <c r="R6308" s="98">
        <f>R6296+R6299*'Emission factors'!$I$16+R6302*'Emission factors'!$I$17</f>
        <v>0</v>
      </c>
      <c r="S6308" s="98">
        <f>S6296+S6299*'Emission factors'!$I$16+S6302*'Emission factors'!$I$17</f>
        <v>0</v>
      </c>
      <c r="T6308" s="98">
        <f>T6296+T6299*'Emission factors'!$I$16+T6302*'Emission factors'!$I$17</f>
        <v>0</v>
      </c>
      <c r="U6308" s="98">
        <f>U6296+U6299*'Emission factors'!$I$16+U6302*'Emission factors'!$I$17</f>
        <v>0</v>
      </c>
    </row>
    <row r="6309" spans="1:21" x14ac:dyDescent="0.25">
      <c r="A6309" s="92" t="s">
        <v>11</v>
      </c>
      <c r="B6309" s="92" t="s">
        <v>12</v>
      </c>
      <c r="C6309" s="92" t="s">
        <v>55</v>
      </c>
      <c r="D6309" s="92" t="s">
        <v>55</v>
      </c>
      <c r="E6309" s="92" t="s">
        <v>38</v>
      </c>
      <c r="F6309" s="92" t="s">
        <v>56</v>
      </c>
      <c r="G6309" s="92" t="s">
        <v>97</v>
      </c>
      <c r="H6309" s="92" t="s">
        <v>16</v>
      </c>
      <c r="I6309" s="92" t="s">
        <v>220</v>
      </c>
      <c r="L6309" s="98">
        <f>'Activity data'!H1276*'Emission factors'!$C$5</f>
        <v>0</v>
      </c>
      <c r="M6309" s="98">
        <f>'Activity data'!I1276*'Emission factors'!$C$5</f>
        <v>0</v>
      </c>
      <c r="N6309" s="98">
        <f>'Activity data'!J1276*'Emission factors'!$C$5</f>
        <v>0</v>
      </c>
      <c r="O6309" s="98">
        <f>'Activity data'!K1276*'Emission factors'!$C$5</f>
        <v>0</v>
      </c>
      <c r="P6309" s="98">
        <f>'Activity data'!L1276*'Emission factors'!$C$5</f>
        <v>0</v>
      </c>
      <c r="Q6309" s="98">
        <f>'Activity data'!M1276*'Emission factors'!$C$5</f>
        <v>0</v>
      </c>
      <c r="R6309" s="98">
        <f>'Activity data'!N1276*'Emission factors'!$C$5</f>
        <v>0</v>
      </c>
      <c r="S6309" s="98">
        <f>'Activity data'!O1276*'Emission factors'!$C$5</f>
        <v>0</v>
      </c>
      <c r="T6309" s="98">
        <f>'Activity data'!P1276*'Emission factors'!$C$5</f>
        <v>0</v>
      </c>
      <c r="U6309" s="98">
        <f>'Activity data'!Q1276*'Emission factors'!$C$5</f>
        <v>0</v>
      </c>
    </row>
    <row r="6310" spans="1:21" x14ac:dyDescent="0.25">
      <c r="A6310" s="92" t="s">
        <v>11</v>
      </c>
      <c r="B6310" s="92" t="s">
        <v>12</v>
      </c>
      <c r="C6310" s="92" t="s">
        <v>55</v>
      </c>
      <c r="D6310" s="92" t="s">
        <v>55</v>
      </c>
      <c r="E6310" s="92" t="s">
        <v>57</v>
      </c>
      <c r="F6310" s="92" t="s">
        <v>56</v>
      </c>
      <c r="G6310" s="92" t="s">
        <v>97</v>
      </c>
      <c r="H6310" s="92" t="s">
        <v>16</v>
      </c>
      <c r="I6310" s="92" t="s">
        <v>220</v>
      </c>
      <c r="L6310" s="98">
        <f>'Activity data'!H1277*'Emission factors'!$C$7</f>
        <v>5682.0992202594707</v>
      </c>
      <c r="M6310" s="98">
        <f>'Activity data'!I1277*'Emission factors'!$C$7</f>
        <v>2353.37749573563</v>
      </c>
      <c r="N6310" s="98">
        <f>'Activity data'!J1277*'Emission factors'!$C$7</f>
        <v>3417.6270965849649</v>
      </c>
      <c r="O6310" s="98">
        <f>'Activity data'!K1277*'Emission factors'!$C$7</f>
        <v>6184.1530860164039</v>
      </c>
      <c r="P6310" s="98">
        <f>'Activity data'!L1277*'Emission factors'!$C$7</f>
        <v>6968.6122512616157</v>
      </c>
      <c r="Q6310" s="98">
        <f>'Activity data'!M1277*'Emission factors'!$C$7</f>
        <v>6197.2274054371583</v>
      </c>
      <c r="R6310" s="98">
        <f>'Activity data'!N1277*'Emission factors'!$C$7</f>
        <v>4353.7483671109148</v>
      </c>
      <c r="S6310" s="98">
        <f>'Activity data'!O1277*'Emission factors'!$C$7</f>
        <v>2251.3978042537528</v>
      </c>
      <c r="T6310" s="98">
        <f>'Activity data'!P1277*'Emission factors'!$C$7</f>
        <v>1725.8101635394619</v>
      </c>
      <c r="U6310" s="98">
        <f>'Activity data'!Q1277*'Emission factors'!$C$7</f>
        <v>1749.3439384968181</v>
      </c>
    </row>
    <row r="6311" spans="1:21" x14ac:dyDescent="0.25">
      <c r="A6311" s="92" t="s">
        <v>11</v>
      </c>
      <c r="B6311" s="92" t="s">
        <v>12</v>
      </c>
      <c r="C6311" s="92" t="s">
        <v>55</v>
      </c>
      <c r="D6311" s="92" t="s">
        <v>55</v>
      </c>
      <c r="E6311" s="92" t="s">
        <v>7</v>
      </c>
      <c r="F6311" s="92" t="s">
        <v>56</v>
      </c>
      <c r="G6311" s="92" t="s">
        <v>97</v>
      </c>
      <c r="H6311" s="92" t="s">
        <v>16</v>
      </c>
      <c r="I6311" s="92" t="s">
        <v>220</v>
      </c>
      <c r="L6311" s="98">
        <f>'Activity data'!H1278*'Emission factors'!$C$12</f>
        <v>0</v>
      </c>
      <c r="M6311" s="98">
        <f>'Activity data'!I1278*'Emission factors'!$C$12</f>
        <v>0</v>
      </c>
      <c r="N6311" s="98">
        <f>'Activity data'!J1278*'Emission factors'!$C$12</f>
        <v>0</v>
      </c>
      <c r="O6311" s="98">
        <f>'Activity data'!K1278*'Emission factors'!$C$12</f>
        <v>0</v>
      </c>
      <c r="P6311" s="98">
        <f>'Activity data'!L1278*'Emission factors'!$C$12</f>
        <v>0</v>
      </c>
      <c r="Q6311" s="98">
        <f>'Activity data'!M1278*'Emission factors'!$C$12</f>
        <v>0</v>
      </c>
      <c r="R6311" s="98">
        <f>'Activity data'!N1278*'Emission factors'!$C$12</f>
        <v>0</v>
      </c>
      <c r="S6311" s="98">
        <f>'Activity data'!O1278*'Emission factors'!$C$12</f>
        <v>0</v>
      </c>
      <c r="T6311" s="98">
        <f>'Activity data'!P1278*'Emission factors'!$C$12</f>
        <v>0</v>
      </c>
      <c r="U6311" s="98">
        <f>'Activity data'!Q1278*'Emission factors'!$C$12</f>
        <v>0</v>
      </c>
    </row>
    <row r="6312" spans="1:21" x14ac:dyDescent="0.25">
      <c r="A6312" s="92" t="s">
        <v>11</v>
      </c>
      <c r="B6312" s="92" t="s">
        <v>12</v>
      </c>
      <c r="C6312" s="92" t="s">
        <v>55</v>
      </c>
      <c r="D6312" s="92" t="s">
        <v>55</v>
      </c>
      <c r="E6312" s="92" t="s">
        <v>38</v>
      </c>
      <c r="F6312" s="92" t="s">
        <v>56</v>
      </c>
      <c r="G6312" s="92" t="s">
        <v>97</v>
      </c>
      <c r="H6312" s="92" t="s">
        <v>31</v>
      </c>
      <c r="I6312" s="92" t="s">
        <v>220</v>
      </c>
      <c r="L6312" s="98">
        <f>'Activity data'!H1276*'Emission factors'!$D$5/1000</f>
        <v>0</v>
      </c>
      <c r="M6312" s="98">
        <f>'Activity data'!I1276*'Emission factors'!$D$5/1000</f>
        <v>0</v>
      </c>
      <c r="N6312" s="98">
        <f>'Activity data'!J1276*'Emission factors'!$D$5/1000</f>
        <v>0</v>
      </c>
      <c r="O6312" s="98">
        <f>'Activity data'!K1276*'Emission factors'!$D$5/1000</f>
        <v>0</v>
      </c>
      <c r="P6312" s="98">
        <f>'Activity data'!L1276*'Emission factors'!$D$5/1000</f>
        <v>0</v>
      </c>
      <c r="Q6312" s="98">
        <f>'Activity data'!M1276*'Emission factors'!$D$5/1000</f>
        <v>0</v>
      </c>
      <c r="R6312" s="98">
        <f>'Activity data'!N1276*'Emission factors'!$D$5/1000</f>
        <v>0</v>
      </c>
      <c r="S6312" s="98">
        <f>'Activity data'!O1276*'Emission factors'!$D$5/1000</f>
        <v>0</v>
      </c>
      <c r="T6312" s="98">
        <f>'Activity data'!P1276*'Emission factors'!$D$5/1000</f>
        <v>0</v>
      </c>
      <c r="U6312" s="98">
        <f>'Activity data'!Q1276*'Emission factors'!$D$5/1000</f>
        <v>0</v>
      </c>
    </row>
    <row r="6313" spans="1:21" x14ac:dyDescent="0.25">
      <c r="A6313" s="92" t="s">
        <v>11</v>
      </c>
      <c r="B6313" s="92" t="s">
        <v>12</v>
      </c>
      <c r="C6313" s="92" t="s">
        <v>55</v>
      </c>
      <c r="D6313" s="92" t="s">
        <v>55</v>
      </c>
      <c r="E6313" s="92" t="s">
        <v>57</v>
      </c>
      <c r="F6313" s="92" t="s">
        <v>56</v>
      </c>
      <c r="G6313" s="92" t="s">
        <v>97</v>
      </c>
      <c r="H6313" s="92" t="s">
        <v>31</v>
      </c>
      <c r="I6313" s="92" t="s">
        <v>220</v>
      </c>
      <c r="L6313" s="98">
        <f>'Activity data'!H1277*'Emission factors'!$D$7/1000</f>
        <v>0.23004450284451303</v>
      </c>
      <c r="M6313" s="98">
        <f>'Activity data'!I1277*'Emission factors'!$D$7/1000</f>
        <v>9.5278441122900001E-2</v>
      </c>
      <c r="N6313" s="98">
        <f>'Activity data'!J1277*'Emission factors'!$D$7/1000</f>
        <v>0.138365469497367</v>
      </c>
      <c r="O6313" s="98">
        <f>'Activity data'!K1277*'Emission factors'!$D$7/1000</f>
        <v>0.25037057028406495</v>
      </c>
      <c r="P6313" s="98">
        <f>'Activity data'!L1277*'Emission factors'!$D$7/1000</f>
        <v>0.28213005065836499</v>
      </c>
      <c r="Q6313" s="98">
        <f>'Activity data'!M1277*'Emission factors'!$D$7/1000</f>
        <v>0.25089989495697002</v>
      </c>
      <c r="R6313" s="98">
        <f>'Activity data'!N1277*'Emission factors'!$D$7/1000</f>
        <v>0.17626511607736498</v>
      </c>
      <c r="S6313" s="98">
        <f>'Activity data'!O1277*'Emission factors'!$D$7/1000</f>
        <v>9.1149708674240992E-2</v>
      </c>
      <c r="T6313" s="98">
        <f>'Activity data'!P1277*'Emission factors'!$D$7/1000</f>
        <v>6.9870856823460004E-2</v>
      </c>
      <c r="U6313" s="98">
        <f>'Activity data'!Q1277*'Emission factors'!$D$7/1000</f>
        <v>7.0823641234688997E-2</v>
      </c>
    </row>
    <row r="6314" spans="1:21" x14ac:dyDescent="0.25">
      <c r="A6314" s="92" t="s">
        <v>11</v>
      </c>
      <c r="B6314" s="92" t="s">
        <v>12</v>
      </c>
      <c r="C6314" s="92" t="s">
        <v>55</v>
      </c>
      <c r="D6314" s="92" t="s">
        <v>55</v>
      </c>
      <c r="E6314" s="92" t="s">
        <v>7</v>
      </c>
      <c r="F6314" s="92" t="s">
        <v>56</v>
      </c>
      <c r="G6314" s="92" t="s">
        <v>97</v>
      </c>
      <c r="H6314" s="92" t="s">
        <v>31</v>
      </c>
      <c r="I6314" s="92" t="s">
        <v>220</v>
      </c>
      <c r="L6314" s="98">
        <f>'Activity data'!H1278*'Emission factors'!$D$12/1000</f>
        <v>0</v>
      </c>
      <c r="M6314" s="98">
        <f>'Activity data'!I1278*'Emission factors'!$D$12/1000</f>
        <v>0</v>
      </c>
      <c r="N6314" s="98">
        <f>'Activity data'!J1278*'Emission factors'!$D$12/1000</f>
        <v>0</v>
      </c>
      <c r="O6314" s="98">
        <f>'Activity data'!K1278*'Emission factors'!$D$12/1000</f>
        <v>0</v>
      </c>
      <c r="P6314" s="98">
        <f>'Activity data'!L1278*'Emission factors'!$D$12/1000</f>
        <v>0</v>
      </c>
      <c r="Q6314" s="98">
        <f>'Activity data'!M1278*'Emission factors'!$D$12/1000</f>
        <v>0</v>
      </c>
      <c r="R6314" s="98">
        <f>'Activity data'!N1278*'Emission factors'!$D$12/1000</f>
        <v>0</v>
      </c>
      <c r="S6314" s="98">
        <f>'Activity data'!O1278*'Emission factors'!$D$12/1000</f>
        <v>0</v>
      </c>
      <c r="T6314" s="98">
        <f>'Activity data'!P1278*'Emission factors'!$D$12/1000</f>
        <v>0</v>
      </c>
      <c r="U6314" s="98">
        <f>'Activity data'!Q1278*'Emission factors'!$D$12/1000</f>
        <v>0</v>
      </c>
    </row>
    <row r="6315" spans="1:21" x14ac:dyDescent="0.25">
      <c r="A6315" s="92" t="s">
        <v>11</v>
      </c>
      <c r="B6315" s="92" t="s">
        <v>12</v>
      </c>
      <c r="C6315" s="92" t="s">
        <v>55</v>
      </c>
      <c r="D6315" s="92" t="s">
        <v>55</v>
      </c>
      <c r="E6315" s="92" t="s">
        <v>38</v>
      </c>
      <c r="F6315" s="92" t="s">
        <v>56</v>
      </c>
      <c r="G6315" s="92" t="s">
        <v>97</v>
      </c>
      <c r="H6315" s="92" t="s">
        <v>74</v>
      </c>
      <c r="I6315" s="92" t="s">
        <v>220</v>
      </c>
      <c r="L6315" s="98">
        <f>'Activity data'!H1276*'Emission factors'!$E$5/1000</f>
        <v>0</v>
      </c>
      <c r="M6315" s="98">
        <f>'Activity data'!I1276*'Emission factors'!$E$5/1000</f>
        <v>0</v>
      </c>
      <c r="N6315" s="98">
        <f>'Activity data'!J1276*'Emission factors'!$E$5/1000</f>
        <v>0</v>
      </c>
      <c r="O6315" s="98">
        <f>'Activity data'!K1276*'Emission factors'!$E$5/1000</f>
        <v>0</v>
      </c>
      <c r="P6315" s="98">
        <f>'Activity data'!L1276*'Emission factors'!$E$5/1000</f>
        <v>0</v>
      </c>
      <c r="Q6315" s="98">
        <f>'Activity data'!M1276*'Emission factors'!$E$5/1000</f>
        <v>0</v>
      </c>
      <c r="R6315" s="98">
        <f>'Activity data'!N1276*'Emission factors'!$E$5/1000</f>
        <v>0</v>
      </c>
      <c r="S6315" s="98">
        <f>'Activity data'!O1276*'Emission factors'!$E$5/1000</f>
        <v>0</v>
      </c>
      <c r="T6315" s="98">
        <f>'Activity data'!P1276*'Emission factors'!$E$5/1000</f>
        <v>0</v>
      </c>
      <c r="U6315" s="98">
        <f>'Activity data'!Q1276*'Emission factors'!$E$5/1000</f>
        <v>0</v>
      </c>
    </row>
    <row r="6316" spans="1:21" x14ac:dyDescent="0.25">
      <c r="A6316" s="92" t="s">
        <v>11</v>
      </c>
      <c r="B6316" s="92" t="s">
        <v>12</v>
      </c>
      <c r="C6316" s="92" t="s">
        <v>55</v>
      </c>
      <c r="D6316" s="92" t="s">
        <v>55</v>
      </c>
      <c r="E6316" s="92" t="s">
        <v>57</v>
      </c>
      <c r="F6316" s="92" t="s">
        <v>56</v>
      </c>
      <c r="G6316" s="92" t="s">
        <v>97</v>
      </c>
      <c r="H6316" s="92" t="s">
        <v>74</v>
      </c>
      <c r="I6316" s="92" t="s">
        <v>220</v>
      </c>
      <c r="L6316" s="98">
        <f>'Activity data'!H1277*'Emission factors'!$E$7/1000</f>
        <v>4.6008900568902604E-2</v>
      </c>
      <c r="M6316" s="98">
        <f>'Activity data'!I1277*'Emission factors'!$E$7/1000</f>
        <v>1.9055688224579998E-2</v>
      </c>
      <c r="N6316" s="98">
        <f>'Activity data'!J1277*'Emission factors'!$E$7/1000</f>
        <v>2.7673093899473401E-2</v>
      </c>
      <c r="O6316" s="98">
        <f>'Activity data'!K1277*'Emission factors'!$E$7/1000</f>
        <v>5.0074114056812988E-2</v>
      </c>
      <c r="P6316" s="98">
        <f>'Activity data'!L1277*'Emission factors'!$E$7/1000</f>
        <v>5.6426010131673004E-2</v>
      </c>
      <c r="Q6316" s="98">
        <f>'Activity data'!M1277*'Emission factors'!$E$7/1000</f>
        <v>5.0179978991394002E-2</v>
      </c>
      <c r="R6316" s="98">
        <f>'Activity data'!N1277*'Emission factors'!$E$7/1000</f>
        <v>3.5253023215472995E-2</v>
      </c>
      <c r="S6316" s="98">
        <f>'Activity data'!O1277*'Emission factors'!$E$7/1000</f>
        <v>1.8229941734848199E-2</v>
      </c>
      <c r="T6316" s="98">
        <f>'Activity data'!P1277*'Emission factors'!$E$7/1000</f>
        <v>1.3974171364691999E-2</v>
      </c>
      <c r="U6316" s="98">
        <f>'Activity data'!Q1277*'Emission factors'!$E$7/1000</f>
        <v>1.4164728246937798E-2</v>
      </c>
    </row>
    <row r="6317" spans="1:21" x14ac:dyDescent="0.25">
      <c r="A6317" s="92" t="s">
        <v>11</v>
      </c>
      <c r="B6317" s="92" t="s">
        <v>12</v>
      </c>
      <c r="C6317" s="92" t="s">
        <v>55</v>
      </c>
      <c r="D6317" s="92" t="s">
        <v>55</v>
      </c>
      <c r="E6317" s="92" t="s">
        <v>7</v>
      </c>
      <c r="F6317" s="92" t="s">
        <v>56</v>
      </c>
      <c r="G6317" s="92" t="s">
        <v>97</v>
      </c>
      <c r="H6317" s="92" t="s">
        <v>74</v>
      </c>
      <c r="I6317" s="92" t="s">
        <v>220</v>
      </c>
      <c r="L6317" s="98">
        <f>'Activity data'!H1278*'Emission factors'!$E$12/1000</f>
        <v>0</v>
      </c>
      <c r="M6317" s="98">
        <f>'Activity data'!I1278*'Emission factors'!$E$12/1000</f>
        <v>0</v>
      </c>
      <c r="N6317" s="98">
        <f>'Activity data'!J1278*'Emission factors'!$E$12/1000</f>
        <v>0</v>
      </c>
      <c r="O6317" s="98">
        <f>'Activity data'!K1278*'Emission factors'!$E$12/1000</f>
        <v>0</v>
      </c>
      <c r="P6317" s="98">
        <f>'Activity data'!L1278*'Emission factors'!$E$12/1000</f>
        <v>0</v>
      </c>
      <c r="Q6317" s="98">
        <f>'Activity data'!M1278*'Emission factors'!$E$12/1000</f>
        <v>0</v>
      </c>
      <c r="R6317" s="98">
        <f>'Activity data'!N1278*'Emission factors'!$E$12/1000</f>
        <v>0</v>
      </c>
      <c r="S6317" s="98">
        <f>'Activity data'!O1278*'Emission factors'!$E$12/1000</f>
        <v>0</v>
      </c>
      <c r="T6317" s="98">
        <f>'Activity data'!P1278*'Emission factors'!$E$12/1000</f>
        <v>0</v>
      </c>
      <c r="U6317" s="98">
        <f>'Activity data'!Q1278*'Emission factors'!$E$12/1000</f>
        <v>0</v>
      </c>
    </row>
    <row r="6318" spans="1:21" x14ac:dyDescent="0.25">
      <c r="A6318" s="92" t="s">
        <v>11</v>
      </c>
      <c r="B6318" s="92" t="s">
        <v>12</v>
      </c>
      <c r="C6318" s="92" t="s">
        <v>55</v>
      </c>
      <c r="D6318" s="92" t="s">
        <v>55</v>
      </c>
      <c r="E6318" s="92" t="s">
        <v>38</v>
      </c>
      <c r="F6318" s="92" t="s">
        <v>56</v>
      </c>
      <c r="G6318" s="92" t="s">
        <v>97</v>
      </c>
      <c r="H6318" s="92" t="s">
        <v>94</v>
      </c>
      <c r="I6318" s="92" t="s">
        <v>220</v>
      </c>
      <c r="L6318" s="98">
        <f>L6309+L6312*'Emission factors'!$H$16+L6315*'Emission factors'!$H$17</f>
        <v>0</v>
      </c>
      <c r="M6318" s="98">
        <f>M6309+M6312*'Emission factors'!$H$16+M6315*'Emission factors'!$H$17</f>
        <v>0</v>
      </c>
      <c r="N6318" s="98">
        <f>N6309+N6312*'Emission factors'!$H$16+N6315*'Emission factors'!$H$17</f>
        <v>0</v>
      </c>
      <c r="O6318" s="98">
        <f>O6309+O6312*'Emission factors'!$H$16+O6315*'Emission factors'!$H$17</f>
        <v>0</v>
      </c>
      <c r="P6318" s="98">
        <f>P6309+P6312*'Emission factors'!$H$16+P6315*'Emission factors'!$H$17</f>
        <v>0</v>
      </c>
      <c r="Q6318" s="98">
        <f>Q6309+Q6312*'Emission factors'!$H$16+Q6315*'Emission factors'!$H$17</f>
        <v>0</v>
      </c>
      <c r="R6318" s="98">
        <f>R6309+R6312*'Emission factors'!$H$16+R6315*'Emission factors'!$H$17</f>
        <v>0</v>
      </c>
      <c r="S6318" s="98">
        <f>S6309+S6312*'Emission factors'!$H$16+S6315*'Emission factors'!$H$17</f>
        <v>0</v>
      </c>
      <c r="T6318" s="98">
        <f>T6309+T6312*'Emission factors'!$H$16+T6315*'Emission factors'!$H$17</f>
        <v>0</v>
      </c>
      <c r="U6318" s="98">
        <f>U6309+U6312*'Emission factors'!$H$16+U6315*'Emission factors'!$H$17</f>
        <v>0</v>
      </c>
    </row>
    <row r="6319" spans="1:21" x14ac:dyDescent="0.25">
      <c r="A6319" s="92" t="s">
        <v>11</v>
      </c>
      <c r="B6319" s="92" t="s">
        <v>12</v>
      </c>
      <c r="C6319" s="92" t="s">
        <v>55</v>
      </c>
      <c r="D6319" s="92" t="s">
        <v>55</v>
      </c>
      <c r="E6319" s="92" t="s">
        <v>57</v>
      </c>
      <c r="F6319" s="92" t="s">
        <v>56</v>
      </c>
      <c r="G6319" s="92" t="s">
        <v>97</v>
      </c>
      <c r="H6319" s="92" t="s">
        <v>94</v>
      </c>
      <c r="I6319" s="92" t="s">
        <v>220</v>
      </c>
      <c r="L6319" s="98">
        <f>L6310+L6313*'Emission factors'!$H$16+L6316*'Emission factors'!$H$17</f>
        <v>5701.1929139955646</v>
      </c>
      <c r="M6319" s="98">
        <f>M6310+M6313*'Emission factors'!$H$16+M6316*'Emission factors'!$H$17</f>
        <v>2361.2856063488307</v>
      </c>
      <c r="N6319" s="98">
        <f>N6310+N6313*'Emission factors'!$H$16+N6316*'Emission factors'!$H$17</f>
        <v>3429.1114305532465</v>
      </c>
      <c r="O6319" s="98">
        <f>O6310+O6313*'Emission factors'!$H$16+O6316*'Emission factors'!$H$17</f>
        <v>6204.9338433499815</v>
      </c>
      <c r="P6319" s="98">
        <f>P6310+P6313*'Emission factors'!$H$16+P6316*'Emission factors'!$H$17</f>
        <v>6992.02904546626</v>
      </c>
      <c r="Q6319" s="98">
        <f>Q6310+Q6313*'Emission factors'!$H$16+Q6316*'Emission factors'!$H$17</f>
        <v>6218.0520967185867</v>
      </c>
      <c r="R6319" s="98">
        <f>R6310+R6313*'Emission factors'!$H$16+R6316*'Emission factors'!$H$17</f>
        <v>4368.3783717453362</v>
      </c>
      <c r="S6319" s="98">
        <f>S6310+S6313*'Emission factors'!$H$16+S6316*'Emission factors'!$H$17</f>
        <v>2258.9632300737148</v>
      </c>
      <c r="T6319" s="98">
        <f>T6310+T6313*'Emission factors'!$H$16+T6316*'Emission factors'!$H$17</f>
        <v>1731.6094446558091</v>
      </c>
      <c r="U6319" s="98">
        <f>U6310+U6313*'Emission factors'!$H$16+U6316*'Emission factors'!$H$17</f>
        <v>1755.2223007192972</v>
      </c>
    </row>
    <row r="6320" spans="1:21" x14ac:dyDescent="0.25">
      <c r="A6320" s="92" t="s">
        <v>11</v>
      </c>
      <c r="B6320" s="92" t="s">
        <v>12</v>
      </c>
      <c r="C6320" s="92" t="s">
        <v>55</v>
      </c>
      <c r="D6320" s="92" t="s">
        <v>55</v>
      </c>
      <c r="E6320" s="92" t="s">
        <v>7</v>
      </c>
      <c r="F6320" s="92" t="s">
        <v>56</v>
      </c>
      <c r="G6320" s="92" t="s">
        <v>97</v>
      </c>
      <c r="H6320" s="92" t="s">
        <v>94</v>
      </c>
      <c r="I6320" s="92" t="s">
        <v>220</v>
      </c>
      <c r="L6320" s="98">
        <f>L6311+L6314*'Emission factors'!$H$16+L6317*'Emission factors'!$H$17</f>
        <v>0</v>
      </c>
      <c r="M6320" s="98">
        <f>M6311+M6314*'Emission factors'!$H$16+M6317*'Emission factors'!$H$17</f>
        <v>0</v>
      </c>
      <c r="N6320" s="98">
        <f>N6311+N6314*'Emission factors'!$H$16+N6317*'Emission factors'!$H$17</f>
        <v>0</v>
      </c>
      <c r="O6320" s="98">
        <f>O6311+O6314*'Emission factors'!$H$16+O6317*'Emission factors'!$H$17</f>
        <v>0</v>
      </c>
      <c r="P6320" s="98">
        <f>P6311+P6314*'Emission factors'!$H$16+P6317*'Emission factors'!$H$17</f>
        <v>0</v>
      </c>
      <c r="Q6320" s="98">
        <f>Q6311+Q6314*'Emission factors'!$H$16+Q6317*'Emission factors'!$H$17</f>
        <v>0</v>
      </c>
      <c r="R6320" s="98">
        <f>R6311+R6314*'Emission factors'!$H$16+R6317*'Emission factors'!$H$17</f>
        <v>0</v>
      </c>
      <c r="S6320" s="98">
        <f>S6311+S6314*'Emission factors'!$H$16+S6317*'Emission factors'!$H$17</f>
        <v>0</v>
      </c>
      <c r="T6320" s="98">
        <f>T6311+T6314*'Emission factors'!$H$16+T6317*'Emission factors'!$H$17</f>
        <v>0</v>
      </c>
      <c r="U6320" s="98">
        <f>U6311+U6314*'Emission factors'!$H$16+U6317*'Emission factors'!$H$17</f>
        <v>0</v>
      </c>
    </row>
    <row r="6321" spans="1:21" x14ac:dyDescent="0.25">
      <c r="A6321" s="92" t="s">
        <v>11</v>
      </c>
      <c r="B6321" s="92" t="s">
        <v>12</v>
      </c>
      <c r="C6321" s="92" t="s">
        <v>55</v>
      </c>
      <c r="D6321" s="92" t="s">
        <v>55</v>
      </c>
      <c r="E6321" s="92" t="s">
        <v>38</v>
      </c>
      <c r="F6321" s="92" t="s">
        <v>56</v>
      </c>
      <c r="G6321" s="92" t="s">
        <v>97</v>
      </c>
      <c r="H6321" s="92" t="s">
        <v>93</v>
      </c>
      <c r="I6321" s="92" t="s">
        <v>220</v>
      </c>
      <c r="L6321" s="98">
        <f>L6309+L6312*'Emission factors'!$I$16+L6315*'Emission factors'!$I$17</f>
        <v>0</v>
      </c>
      <c r="M6321" s="98">
        <f>M6309+M6312*'Emission factors'!$I$16+M6315*'Emission factors'!$I$17</f>
        <v>0</v>
      </c>
      <c r="N6321" s="98">
        <f>N6309+N6312*'Emission factors'!$I$16+N6315*'Emission factors'!$I$17</f>
        <v>0</v>
      </c>
      <c r="O6321" s="98">
        <f>O6309+O6312*'Emission factors'!$I$16+O6315*'Emission factors'!$I$17</f>
        <v>0</v>
      </c>
      <c r="P6321" s="98">
        <f>P6309+P6312*'Emission factors'!$I$16+P6315*'Emission factors'!$I$17</f>
        <v>0</v>
      </c>
      <c r="Q6321" s="98">
        <f>Q6309+Q6312*'Emission factors'!$I$16+Q6315*'Emission factors'!$I$17</f>
        <v>0</v>
      </c>
      <c r="R6321" s="98">
        <f>R6309+R6312*'Emission factors'!$I$16+R6315*'Emission factors'!$I$17</f>
        <v>0</v>
      </c>
      <c r="S6321" s="98">
        <f>S6309+S6312*'Emission factors'!$I$16+S6315*'Emission factors'!$I$17</f>
        <v>0</v>
      </c>
      <c r="T6321" s="98">
        <f>T6309+T6312*'Emission factors'!$I$16+T6315*'Emission factors'!$I$17</f>
        <v>0</v>
      </c>
      <c r="U6321" s="98">
        <f>U6309+U6312*'Emission factors'!$I$16+U6315*'Emission factors'!$I$17</f>
        <v>0</v>
      </c>
    </row>
    <row r="6322" spans="1:21" x14ac:dyDescent="0.25">
      <c r="A6322" s="92" t="s">
        <v>11</v>
      </c>
      <c r="B6322" s="92" t="s">
        <v>12</v>
      </c>
      <c r="C6322" s="92" t="s">
        <v>55</v>
      </c>
      <c r="D6322" s="92" t="s">
        <v>55</v>
      </c>
      <c r="E6322" s="92" t="s">
        <v>57</v>
      </c>
      <c r="F6322" s="92" t="s">
        <v>56</v>
      </c>
      <c r="G6322" s="92" t="s">
        <v>97</v>
      </c>
      <c r="H6322" s="92" t="s">
        <v>93</v>
      </c>
      <c r="I6322" s="92" t="s">
        <v>220</v>
      </c>
      <c r="L6322" s="98">
        <f>L6310+L6313*'Emission factors'!$I$16+L6316*'Emission factors'!$I$17</f>
        <v>5695.671845927297</v>
      </c>
      <c r="M6322" s="98">
        <f>M6310+M6313*'Emission factors'!$I$16+M6316*'Emission factors'!$I$17</f>
        <v>2358.9989237618811</v>
      </c>
      <c r="N6322" s="98">
        <f>N6310+N6313*'Emission factors'!$I$16+N6316*'Emission factors'!$I$17</f>
        <v>3425.7906592853092</v>
      </c>
      <c r="O6322" s="98">
        <f>O6310+O6313*'Emission factors'!$I$16+O6316*'Emission factors'!$I$17</f>
        <v>6198.9249496631637</v>
      </c>
      <c r="P6322" s="98">
        <f>P6310+P6313*'Emission factors'!$I$16+P6316*'Emission factors'!$I$17</f>
        <v>6985.2579242504598</v>
      </c>
      <c r="Q6322" s="98">
        <f>Q6310+Q6313*'Emission factors'!$I$16+Q6316*'Emission factors'!$I$17</f>
        <v>6212.0304992396195</v>
      </c>
      <c r="R6322" s="98">
        <f>R6310+R6313*'Emission factors'!$I$16+R6316*'Emission factors'!$I$17</f>
        <v>4364.1480089594797</v>
      </c>
      <c r="S6322" s="98">
        <f>S6310+S6313*'Emission factors'!$I$16+S6316*'Emission factors'!$I$17</f>
        <v>2256.7756370655329</v>
      </c>
      <c r="T6322" s="98">
        <f>T6310+T6313*'Emission factors'!$I$16+T6316*'Emission factors'!$I$17</f>
        <v>1729.9325440920459</v>
      </c>
      <c r="U6322" s="98">
        <f>U6310+U6313*'Emission factors'!$I$16+U6316*'Emission factors'!$I$17</f>
        <v>1753.5225333296648</v>
      </c>
    </row>
    <row r="6323" spans="1:21" x14ac:dyDescent="0.25">
      <c r="A6323" s="92" t="s">
        <v>11</v>
      </c>
      <c r="B6323" s="92" t="s">
        <v>12</v>
      </c>
      <c r="C6323" s="92" t="s">
        <v>55</v>
      </c>
      <c r="D6323" s="92" t="s">
        <v>55</v>
      </c>
      <c r="E6323" s="92" t="s">
        <v>7</v>
      </c>
      <c r="F6323" s="92" t="s">
        <v>56</v>
      </c>
      <c r="G6323" s="92" t="s">
        <v>97</v>
      </c>
      <c r="H6323" s="92" t="s">
        <v>93</v>
      </c>
      <c r="I6323" s="92" t="s">
        <v>220</v>
      </c>
      <c r="L6323" s="98">
        <f>L6311+L6314*'Emission factors'!$I$16+L6317*'Emission factors'!$I$17</f>
        <v>0</v>
      </c>
      <c r="M6323" s="98">
        <f>M6311+M6314*'Emission factors'!$I$16+M6317*'Emission factors'!$I$17</f>
        <v>0</v>
      </c>
      <c r="N6323" s="98">
        <f>N6311+N6314*'Emission factors'!$I$16+N6317*'Emission factors'!$I$17</f>
        <v>0</v>
      </c>
      <c r="O6323" s="98">
        <f>O6311+O6314*'Emission factors'!$I$16+O6317*'Emission factors'!$I$17</f>
        <v>0</v>
      </c>
      <c r="P6323" s="98">
        <f>P6311+P6314*'Emission factors'!$I$16+P6317*'Emission factors'!$I$17</f>
        <v>0</v>
      </c>
      <c r="Q6323" s="98">
        <f>Q6311+Q6314*'Emission factors'!$I$16+Q6317*'Emission factors'!$I$17</f>
        <v>0</v>
      </c>
      <c r="R6323" s="98">
        <f>R6311+R6314*'Emission factors'!$I$16+R6317*'Emission factors'!$I$17</f>
        <v>0</v>
      </c>
      <c r="S6323" s="98">
        <f>S6311+S6314*'Emission factors'!$I$16+S6317*'Emission factors'!$I$17</f>
        <v>0</v>
      </c>
      <c r="T6323" s="98">
        <f>T6311+T6314*'Emission factors'!$I$16+T6317*'Emission factors'!$I$17</f>
        <v>0</v>
      </c>
      <c r="U6323" s="98">
        <f>U6311+U6314*'Emission factors'!$I$16+U6317*'Emission factors'!$I$17</f>
        <v>0</v>
      </c>
    </row>
    <row r="6324" spans="1:21" x14ac:dyDescent="0.25">
      <c r="A6324" s="92" t="s">
        <v>11</v>
      </c>
      <c r="B6324" s="92" t="s">
        <v>12</v>
      </c>
      <c r="C6324" s="92" t="s">
        <v>55</v>
      </c>
      <c r="D6324" s="92" t="s">
        <v>55</v>
      </c>
      <c r="E6324" s="92" t="s">
        <v>38</v>
      </c>
      <c r="F6324" s="92" t="s">
        <v>56</v>
      </c>
      <c r="G6324" s="92" t="s">
        <v>97</v>
      </c>
      <c r="H6324" s="92" t="s">
        <v>16</v>
      </c>
      <c r="I6324" s="92" t="s">
        <v>201</v>
      </c>
      <c r="L6324" s="98">
        <f>'Activity data'!H1282*'Emission factors'!$C$5</f>
        <v>587441.17614673253</v>
      </c>
      <c r="M6324" s="98">
        <f>'Activity data'!I1282*'Emission factors'!$C$5</f>
        <v>2536578.3445468564</v>
      </c>
      <c r="N6324" s="98">
        <f>'Activity data'!J1282*'Emission factors'!$C$5</f>
        <v>5245094.0284892078</v>
      </c>
      <c r="O6324" s="98">
        <f>'Activity data'!K1282*'Emission factors'!$C$5</f>
        <v>7859655.880258861</v>
      </c>
      <c r="P6324" s="98">
        <f>'Activity data'!L1282*'Emission factors'!$C$5</f>
        <v>9634707.368494533</v>
      </c>
      <c r="Q6324" s="98">
        <f>'Activity data'!M1282*'Emission factors'!$C$5</f>
        <v>10562051.356333882</v>
      </c>
      <c r="R6324" s="98">
        <f>'Activity data'!N1282*'Emission factors'!$C$5</f>
        <v>11150810.638000257</v>
      </c>
      <c r="S6324" s="98">
        <f>'Activity data'!O1282*'Emission factors'!$C$5</f>
        <v>11688193.050366012</v>
      </c>
      <c r="T6324" s="98">
        <f>'Activity data'!P1282*'Emission factors'!$C$5</f>
        <v>12762409.526888302</v>
      </c>
      <c r="U6324" s="98">
        <f>'Activity data'!Q1282*'Emission factors'!$C$5</f>
        <v>13812151.664481385</v>
      </c>
    </row>
    <row r="6325" spans="1:21" x14ac:dyDescent="0.25">
      <c r="A6325" s="92" t="s">
        <v>11</v>
      </c>
      <c r="B6325" s="92" t="s">
        <v>12</v>
      </c>
      <c r="C6325" s="92" t="s">
        <v>55</v>
      </c>
      <c r="D6325" s="92" t="s">
        <v>55</v>
      </c>
      <c r="E6325" s="92" t="s">
        <v>57</v>
      </c>
      <c r="F6325" s="92" t="s">
        <v>56</v>
      </c>
      <c r="G6325" s="92" t="s">
        <v>97</v>
      </c>
      <c r="H6325" s="92" t="s">
        <v>16</v>
      </c>
      <c r="I6325" s="92" t="s">
        <v>201</v>
      </c>
      <c r="L6325" s="98">
        <f>'Activity data'!H1283*'Emission factors'!$C$7</f>
        <v>1962099.7235668555</v>
      </c>
      <c r="M6325" s="98">
        <f>'Activity data'!I1283*'Emission factors'!$C$7</f>
        <v>1943005.9874847876</v>
      </c>
      <c r="N6325" s="98">
        <f>'Activity data'!J1283*'Emission factors'!$C$7</f>
        <v>1979896.4871623851</v>
      </c>
      <c r="O6325" s="98">
        <f>'Activity data'!K1283*'Emission factors'!$C$7</f>
        <v>2501533.0685477247</v>
      </c>
      <c r="P6325" s="98">
        <f>'Activity data'!L1283*'Emission factors'!$C$7</f>
        <v>1398633.1646267581</v>
      </c>
      <c r="Q6325" s="98">
        <f>'Activity data'!M1283*'Emission factors'!$C$7</f>
        <v>873824.75334994413</v>
      </c>
      <c r="R6325" s="98">
        <f>'Activity data'!N1283*'Emission factors'!$C$7</f>
        <v>1195467.392851843</v>
      </c>
      <c r="S6325" s="98">
        <f>'Activity data'!O1283*'Emission factors'!$C$7</f>
        <v>1669327.7962098643</v>
      </c>
      <c r="T6325" s="98">
        <f>'Activity data'!P1283*'Emission factors'!$C$7</f>
        <v>1723482.9346825676</v>
      </c>
      <c r="U6325" s="98">
        <f>'Activity data'!Q1283*'Emission factors'!$C$7</f>
        <v>1595344.144903647</v>
      </c>
    </row>
    <row r="6326" spans="1:21" x14ac:dyDescent="0.25">
      <c r="A6326" s="92" t="s">
        <v>11</v>
      </c>
      <c r="B6326" s="92" t="s">
        <v>12</v>
      </c>
      <c r="C6326" s="92" t="s">
        <v>55</v>
      </c>
      <c r="D6326" s="92" t="s">
        <v>55</v>
      </c>
      <c r="E6326" s="92" t="s">
        <v>7</v>
      </c>
      <c r="F6326" s="92" t="s">
        <v>56</v>
      </c>
      <c r="G6326" s="92" t="s">
        <v>97</v>
      </c>
      <c r="H6326" s="92" t="s">
        <v>16</v>
      </c>
      <c r="I6326" s="92" t="s">
        <v>201</v>
      </c>
      <c r="L6326" s="98">
        <f>'Activity data'!H1284*'Emission factors'!$C$12</f>
        <v>6042531.7070136974</v>
      </c>
      <c r="M6326" s="98">
        <f>'Activity data'!I1284*'Emission factors'!$C$12</f>
        <v>6369786.5843835622</v>
      </c>
      <c r="N6326" s="98">
        <f>'Activity data'!J1284*'Emission factors'!$C$12</f>
        <v>7539416.7199404649</v>
      </c>
      <c r="O6326" s="98">
        <f>'Activity data'!K1284*'Emission factors'!$C$12</f>
        <v>6445890.4921379676</v>
      </c>
      <c r="P6326" s="98">
        <f>'Activity data'!L1284*'Emission factors'!$C$12</f>
        <v>5855653.0734859761</v>
      </c>
      <c r="Q6326" s="98">
        <f>'Activity data'!M1284*'Emission factors'!$C$12</f>
        <v>4094160.1679451489</v>
      </c>
      <c r="R6326" s="98">
        <f>'Activity data'!N1284*'Emission factors'!$C$12</f>
        <v>4219733.9721147642</v>
      </c>
      <c r="S6326" s="98">
        <f>'Activity data'!O1284*'Emission factors'!$C$12</f>
        <v>5154886.9020986287</v>
      </c>
      <c r="T6326" s="98">
        <f>'Activity data'!P1284*'Emission factors'!$C$12</f>
        <v>5128422.1345945951</v>
      </c>
      <c r="U6326" s="98">
        <f>'Activity data'!Q1284*'Emission factors'!$C$12</f>
        <v>5116730.2881081086</v>
      </c>
    </row>
    <row r="6327" spans="1:21" x14ac:dyDescent="0.25">
      <c r="A6327" s="92" t="s">
        <v>11</v>
      </c>
      <c r="B6327" s="92" t="s">
        <v>12</v>
      </c>
      <c r="C6327" s="92" t="s">
        <v>55</v>
      </c>
      <c r="D6327" s="92" t="s">
        <v>55</v>
      </c>
      <c r="E6327" s="92" t="s">
        <v>38</v>
      </c>
      <c r="F6327" s="92" t="s">
        <v>56</v>
      </c>
      <c r="G6327" s="92" t="s">
        <v>97</v>
      </c>
      <c r="H6327" s="92" t="s">
        <v>31</v>
      </c>
      <c r="I6327" s="92" t="s">
        <v>201</v>
      </c>
      <c r="L6327" s="98">
        <f>'Activity data'!H1282*'Emission factors'!$D$5/1000</f>
        <v>6.1313138101109752</v>
      </c>
      <c r="M6327" s="98">
        <f>'Activity data'!I1282*'Emission factors'!$D$5/1000</f>
        <v>26.475089704069056</v>
      </c>
      <c r="N6327" s="98">
        <f>'Activity data'!J1282*'Emission factors'!$D$5/1000</f>
        <v>54.744745104782467</v>
      </c>
      <c r="O6327" s="98">
        <f>'Activity data'!K1282*'Emission factors'!$D$5/1000</f>
        <v>82.03377393026679</v>
      </c>
      <c r="P6327" s="98">
        <f>'Activity data'!L1282*'Emission factors'!$D$5/1000</f>
        <v>100.56056119919145</v>
      </c>
      <c r="Q6327" s="98">
        <f>'Activity data'!M1282*'Emission factors'!$D$5/1000</f>
        <v>110.23955073931616</v>
      </c>
      <c r="R6327" s="98">
        <f>'Activity data'!N1282*'Emission factors'!$D$5/1000</f>
        <v>116.3846220436307</v>
      </c>
      <c r="S6327" s="98">
        <f>'Activity data'!O1282*'Emission factors'!$D$5/1000</f>
        <v>121.99345632361978</v>
      </c>
      <c r="T6327" s="98">
        <f>'Activity data'!P1282*'Emission factors'!$D$5/1000</f>
        <v>133.20540159574472</v>
      </c>
      <c r="U6327" s="98">
        <f>'Activity data'!Q1282*'Emission factors'!$D$5/1000</f>
        <v>144.16190026595746</v>
      </c>
    </row>
    <row r="6328" spans="1:21" x14ac:dyDescent="0.25">
      <c r="A6328" s="92" t="s">
        <v>11</v>
      </c>
      <c r="B6328" s="92" t="s">
        <v>12</v>
      </c>
      <c r="C6328" s="92" t="s">
        <v>55</v>
      </c>
      <c r="D6328" s="92" t="s">
        <v>55</v>
      </c>
      <c r="E6328" s="92" t="s">
        <v>57</v>
      </c>
      <c r="F6328" s="92" t="s">
        <v>56</v>
      </c>
      <c r="G6328" s="92" t="s">
        <v>97</v>
      </c>
      <c r="H6328" s="92" t="s">
        <v>31</v>
      </c>
      <c r="I6328" s="92" t="s">
        <v>201</v>
      </c>
      <c r="L6328" s="98">
        <f>'Activity data'!H1283*'Emission factors'!$D$7/1000</f>
        <v>79.437235771937466</v>
      </c>
      <c r="M6328" s="98">
        <f>'Activity data'!I1283*'Emission factors'!$D$7/1000</f>
        <v>78.664210019627035</v>
      </c>
      <c r="N6328" s="98">
        <f>'Activity data'!J1283*'Emission factors'!$D$7/1000</f>
        <v>80.157752516695766</v>
      </c>
      <c r="O6328" s="98">
        <f>'Activity data'!K1283*'Emission factors'!$D$7/1000</f>
        <v>101.2766424513249</v>
      </c>
      <c r="P6328" s="98">
        <f>'Activity data'!L1283*'Emission factors'!$D$7/1000</f>
        <v>56.624824478816116</v>
      </c>
      <c r="Q6328" s="98">
        <f>'Activity data'!M1283*'Emission factors'!$D$7/1000</f>
        <v>35.377520378540254</v>
      </c>
      <c r="R6328" s="98">
        <f>'Activity data'!N1283*'Emission factors'!$D$7/1000</f>
        <v>48.399489589143442</v>
      </c>
      <c r="S6328" s="98">
        <f>'Activity data'!O1283*'Emission factors'!$D$7/1000</f>
        <v>67.584121304043109</v>
      </c>
      <c r="T6328" s="98">
        <f>'Activity data'!P1283*'Emission factors'!$D$7/1000</f>
        <v>69.77663703168291</v>
      </c>
      <c r="U6328" s="98">
        <f>'Activity data'!Q1283*'Emission factors'!$D$7/1000</f>
        <v>64.58883177747559</v>
      </c>
    </row>
    <row r="6329" spans="1:21" x14ac:dyDescent="0.25">
      <c r="A6329" s="92" t="s">
        <v>11</v>
      </c>
      <c r="B6329" s="92" t="s">
        <v>12</v>
      </c>
      <c r="C6329" s="92" t="s">
        <v>55</v>
      </c>
      <c r="D6329" s="92" t="s">
        <v>55</v>
      </c>
      <c r="E6329" s="92" t="s">
        <v>7</v>
      </c>
      <c r="F6329" s="92" t="s">
        <v>56</v>
      </c>
      <c r="G6329" s="92" t="s">
        <v>97</v>
      </c>
      <c r="H6329" s="92" t="s">
        <v>31</v>
      </c>
      <c r="I6329" s="92" t="s">
        <v>201</v>
      </c>
      <c r="L6329" s="98">
        <f>'Activity data'!H1284*'Emission factors'!$D$12/1000</f>
        <v>107.71001260273971</v>
      </c>
      <c r="M6329" s="98">
        <f>'Activity data'!I1284*'Emission factors'!$D$12/1000</f>
        <v>113.54343287671233</v>
      </c>
      <c r="N6329" s="98">
        <f>'Activity data'!J1284*'Emission factors'!$D$12/1000</f>
        <v>134.39245490089957</v>
      </c>
      <c r="O6329" s="98">
        <f>'Activity data'!K1284*'Emission factors'!$D$12/1000</f>
        <v>114.90000877251278</v>
      </c>
      <c r="P6329" s="98">
        <f>'Activity data'!L1284*'Emission factors'!$D$12/1000</f>
        <v>104.37884266463415</v>
      </c>
      <c r="Q6329" s="98">
        <f>'Activity data'!M1284*'Emission factors'!$D$12/1000</f>
        <v>72.979682138059701</v>
      </c>
      <c r="R6329" s="98">
        <f>'Activity data'!N1284*'Emission factors'!$D$12/1000</f>
        <v>75.218074369247134</v>
      </c>
      <c r="S6329" s="98">
        <f>'Activity data'!O1284*'Emission factors'!$D$12/1000</f>
        <v>91.887467060581599</v>
      </c>
      <c r="T6329" s="98">
        <f>'Activity data'!P1284*'Emission factors'!$D$12/1000</f>
        <v>91.41572432432433</v>
      </c>
      <c r="U6329" s="98">
        <f>'Activity data'!Q1284*'Emission factors'!$D$12/1000</f>
        <v>91.207313513513526</v>
      </c>
    </row>
    <row r="6330" spans="1:21" x14ac:dyDescent="0.25">
      <c r="A6330" s="92" t="s">
        <v>11</v>
      </c>
      <c r="B6330" s="92" t="s">
        <v>12</v>
      </c>
      <c r="C6330" s="92" t="s">
        <v>55</v>
      </c>
      <c r="D6330" s="92" t="s">
        <v>55</v>
      </c>
      <c r="E6330" s="92" t="s">
        <v>38</v>
      </c>
      <c r="F6330" s="92" t="s">
        <v>56</v>
      </c>
      <c r="G6330" s="92" t="s">
        <v>97</v>
      </c>
      <c r="H6330" s="92" t="s">
        <v>74</v>
      </c>
      <c r="I6330" s="92" t="s">
        <v>201</v>
      </c>
      <c r="L6330" s="98">
        <f>'Activity data'!H1282*'Emission factors'!$E$5/1000</f>
        <v>8.5838393341553658</v>
      </c>
      <c r="M6330" s="98">
        <f>'Activity data'!I1282*'Emission factors'!$E$5/1000</f>
        <v>37.065125585696677</v>
      </c>
      <c r="N6330" s="98">
        <f>'Activity data'!J1282*'Emission factors'!$E$5/1000</f>
        <v>76.642643146695448</v>
      </c>
      <c r="O6330" s="98">
        <f>'Activity data'!K1282*'Emission factors'!$E$5/1000</f>
        <v>114.8472835023735</v>
      </c>
      <c r="P6330" s="98">
        <f>'Activity data'!L1282*'Emission factors'!$E$5/1000</f>
        <v>140.78478567886802</v>
      </c>
      <c r="Q6330" s="98">
        <f>'Activity data'!M1282*'Emission factors'!$E$5/1000</f>
        <v>154.33537103504258</v>
      </c>
      <c r="R6330" s="98">
        <f>'Activity data'!N1282*'Emission factors'!$E$5/1000</f>
        <v>162.93847086108298</v>
      </c>
      <c r="S6330" s="98">
        <f>'Activity data'!O1282*'Emission factors'!$E$5/1000</f>
        <v>170.7908388530677</v>
      </c>
      <c r="T6330" s="98">
        <f>'Activity data'!P1282*'Emission factors'!$E$5/1000</f>
        <v>186.4875622340426</v>
      </c>
      <c r="U6330" s="98">
        <f>'Activity data'!Q1282*'Emission factors'!$E$5/1000</f>
        <v>201.82666037234043</v>
      </c>
    </row>
    <row r="6331" spans="1:21" x14ac:dyDescent="0.25">
      <c r="A6331" s="92" t="s">
        <v>11</v>
      </c>
      <c r="B6331" s="92" t="s">
        <v>12</v>
      </c>
      <c r="C6331" s="92" t="s">
        <v>55</v>
      </c>
      <c r="D6331" s="92" t="s">
        <v>55</v>
      </c>
      <c r="E6331" s="92" t="s">
        <v>57</v>
      </c>
      <c r="F6331" s="92" t="s">
        <v>56</v>
      </c>
      <c r="G6331" s="92" t="s">
        <v>97</v>
      </c>
      <c r="H6331" s="92" t="s">
        <v>74</v>
      </c>
      <c r="I6331" s="92" t="s">
        <v>201</v>
      </c>
      <c r="L6331" s="98">
        <f>'Activity data'!H1283*'Emission factors'!$E$7/1000</f>
        <v>15.887447154387495</v>
      </c>
      <c r="M6331" s="98">
        <f>'Activity data'!I1283*'Emission factors'!$E$7/1000</f>
        <v>15.732842003925406</v>
      </c>
      <c r="N6331" s="98">
        <f>'Activity data'!J1283*'Emission factors'!$E$7/1000</f>
        <v>16.031550503339155</v>
      </c>
      <c r="O6331" s="98">
        <f>'Activity data'!K1283*'Emission factors'!$E$7/1000</f>
        <v>20.255328490264979</v>
      </c>
      <c r="P6331" s="98">
        <f>'Activity data'!L1283*'Emission factors'!$E$7/1000</f>
        <v>11.324964895763223</v>
      </c>
      <c r="Q6331" s="98">
        <f>'Activity data'!M1283*'Emission factors'!$E$7/1000</f>
        <v>7.075504075708051</v>
      </c>
      <c r="R6331" s="98">
        <f>'Activity data'!N1283*'Emission factors'!$E$7/1000</f>
        <v>9.6798979178286881</v>
      </c>
      <c r="S6331" s="98">
        <f>'Activity data'!O1283*'Emission factors'!$E$7/1000</f>
        <v>13.516824260808619</v>
      </c>
      <c r="T6331" s="98">
        <f>'Activity data'!P1283*'Emission factors'!$E$7/1000</f>
        <v>13.955327406336581</v>
      </c>
      <c r="U6331" s="98">
        <f>'Activity data'!Q1283*'Emission factors'!$E$7/1000</f>
        <v>12.917766355495118</v>
      </c>
    </row>
    <row r="6332" spans="1:21" x14ac:dyDescent="0.25">
      <c r="A6332" s="92" t="s">
        <v>11</v>
      </c>
      <c r="B6332" s="92" t="s">
        <v>12</v>
      </c>
      <c r="C6332" s="92" t="s">
        <v>55</v>
      </c>
      <c r="D6332" s="92" t="s">
        <v>55</v>
      </c>
      <c r="E6332" s="92" t="s">
        <v>7</v>
      </c>
      <c r="F6332" s="92" t="s">
        <v>56</v>
      </c>
      <c r="G6332" s="92" t="s">
        <v>97</v>
      </c>
      <c r="H6332" s="92" t="s">
        <v>74</v>
      </c>
      <c r="I6332" s="92" t="s">
        <v>201</v>
      </c>
      <c r="L6332" s="98">
        <f>'Activity data'!H1284*'Emission factors'!$E$12/1000</f>
        <v>10.771001260273971</v>
      </c>
      <c r="M6332" s="98">
        <f>'Activity data'!I1284*'Emission factors'!$E$12/1000</f>
        <v>11.354343287671234</v>
      </c>
      <c r="N6332" s="98">
        <f>'Activity data'!J1284*'Emission factors'!$E$12/1000</f>
        <v>13.439245490089956</v>
      </c>
      <c r="O6332" s="98">
        <f>'Activity data'!K1284*'Emission factors'!$E$12/1000</f>
        <v>11.49000087725128</v>
      </c>
      <c r="P6332" s="98">
        <f>'Activity data'!L1284*'Emission factors'!$E$12/1000</f>
        <v>10.437884266463415</v>
      </c>
      <c r="Q6332" s="98">
        <f>'Activity data'!M1284*'Emission factors'!$E$12/1000</f>
        <v>7.2979682138059694</v>
      </c>
      <c r="R6332" s="98">
        <f>'Activity data'!N1284*'Emission factors'!$E$12/1000</f>
        <v>7.5218074369247132</v>
      </c>
      <c r="S6332" s="98">
        <f>'Activity data'!O1284*'Emission factors'!$E$12/1000</f>
        <v>9.1887467060581596</v>
      </c>
      <c r="T6332" s="98">
        <f>'Activity data'!P1284*'Emission factors'!$E$12/1000</f>
        <v>9.141572432432433</v>
      </c>
      <c r="U6332" s="98">
        <f>'Activity data'!Q1284*'Emission factors'!$E$12/1000</f>
        <v>9.1207313513513526</v>
      </c>
    </row>
    <row r="6333" spans="1:21" x14ac:dyDescent="0.25">
      <c r="A6333" s="92" t="s">
        <v>11</v>
      </c>
      <c r="B6333" s="92" t="s">
        <v>12</v>
      </c>
      <c r="C6333" s="92" t="s">
        <v>55</v>
      </c>
      <c r="D6333" s="92" t="s">
        <v>55</v>
      </c>
      <c r="E6333" s="92" t="s">
        <v>38</v>
      </c>
      <c r="F6333" s="92" t="s">
        <v>56</v>
      </c>
      <c r="G6333" s="92" t="s">
        <v>97</v>
      </c>
      <c r="H6333" s="92" t="s">
        <v>94</v>
      </c>
      <c r="I6333" s="92" t="s">
        <v>201</v>
      </c>
      <c r="L6333" s="98">
        <f>L6324+L6327*'Emission factors'!$H$16+L6330*'Emission factors'!$H$17</f>
        <v>590230.923930333</v>
      </c>
      <c r="M6333" s="98">
        <f>M6324+M6327*'Emission factors'!$H$16+M6330*'Emission factors'!$H$17</f>
        <v>2548624.5103622079</v>
      </c>
      <c r="N6333" s="98">
        <f>N6324+N6327*'Emission factors'!$H$16+N6330*'Emission factors'!$H$17</f>
        <v>5270002.8875118839</v>
      </c>
      <c r="O6333" s="98">
        <f>O6324+O6327*'Emission factors'!$H$16+O6330*'Emission factors'!$H$17</f>
        <v>7896981.2473971322</v>
      </c>
      <c r="P6333" s="98">
        <f>P6324+P6327*'Emission factors'!$H$16+P6330*'Emission factors'!$H$17</f>
        <v>9680462.4238401651</v>
      </c>
      <c r="Q6333" s="98">
        <f>Q6324+Q6327*'Emission factors'!$H$16+Q6330*'Emission factors'!$H$17</f>
        <v>10612210.351920271</v>
      </c>
      <c r="R6333" s="98">
        <f>R6324+R6327*'Emission factors'!$H$16+R6330*'Emission factors'!$H$17</f>
        <v>11203765.641030109</v>
      </c>
      <c r="S6333" s="98">
        <f>S6324+S6327*'Emission factors'!$H$16+S6330*'Emission factors'!$H$17</f>
        <v>11743700.072993258</v>
      </c>
      <c r="T6333" s="98">
        <f>T6324+T6327*'Emission factors'!$H$16+T6330*'Emission factors'!$H$17</f>
        <v>12823017.984614367</v>
      </c>
      <c r="U6333" s="98">
        <f>U6324+U6327*'Emission factors'!$H$16+U6330*'Emission factors'!$H$17</f>
        <v>13877745.329102395</v>
      </c>
    </row>
    <row r="6334" spans="1:21" x14ac:dyDescent="0.25">
      <c r="A6334" s="92" t="s">
        <v>11</v>
      </c>
      <c r="B6334" s="92" t="s">
        <v>12</v>
      </c>
      <c r="C6334" s="92" t="s">
        <v>55</v>
      </c>
      <c r="D6334" s="92" t="s">
        <v>55</v>
      </c>
      <c r="E6334" s="92" t="s">
        <v>57</v>
      </c>
      <c r="F6334" s="92" t="s">
        <v>56</v>
      </c>
      <c r="G6334" s="92" t="s">
        <v>97</v>
      </c>
      <c r="H6334" s="92" t="s">
        <v>94</v>
      </c>
      <c r="I6334" s="92" t="s">
        <v>201</v>
      </c>
      <c r="L6334" s="98">
        <f>L6325+L6328*'Emission factors'!$H$16+L6331*'Emission factors'!$H$17</f>
        <v>1968693.0141359263</v>
      </c>
      <c r="M6334" s="98">
        <f>M6325+M6328*'Emission factors'!$H$16+M6331*'Emission factors'!$H$17</f>
        <v>1949535.1169164164</v>
      </c>
      <c r="N6334" s="98">
        <f>N6325+N6328*'Emission factors'!$H$16+N6331*'Emission factors'!$H$17</f>
        <v>1986549.5806212707</v>
      </c>
      <c r="O6334" s="98">
        <f>O6325+O6328*'Emission factors'!$H$16+O6331*'Emission factors'!$H$17</f>
        <v>2509939.0298711848</v>
      </c>
      <c r="P6334" s="98">
        <f>P6325+P6328*'Emission factors'!$H$16+P6331*'Emission factors'!$H$17</f>
        <v>1403333.0250584998</v>
      </c>
      <c r="Q6334" s="98">
        <f>Q6325+Q6328*'Emission factors'!$H$16+Q6331*'Emission factors'!$H$17</f>
        <v>876761.08754136297</v>
      </c>
      <c r="R6334" s="98">
        <f>R6325+R6328*'Emission factors'!$H$16+R6331*'Emission factors'!$H$17</f>
        <v>1199484.5504877421</v>
      </c>
      <c r="S6334" s="98">
        <f>S6325+S6328*'Emission factors'!$H$16+S6331*'Emission factors'!$H$17</f>
        <v>1674937.2782780998</v>
      </c>
      <c r="T6334" s="98">
        <f>T6325+T6328*'Emission factors'!$H$16+T6331*'Emission factors'!$H$17</f>
        <v>1729274.3955561973</v>
      </c>
      <c r="U6334" s="98">
        <f>U6325+U6328*'Emission factors'!$H$16+U6331*'Emission factors'!$H$17</f>
        <v>1600705.0179411774</v>
      </c>
    </row>
    <row r="6335" spans="1:21" x14ac:dyDescent="0.25">
      <c r="A6335" s="92" t="s">
        <v>11</v>
      </c>
      <c r="B6335" s="92" t="s">
        <v>12</v>
      </c>
      <c r="C6335" s="92" t="s">
        <v>55</v>
      </c>
      <c r="D6335" s="92" t="s">
        <v>55</v>
      </c>
      <c r="E6335" s="92" t="s">
        <v>7</v>
      </c>
      <c r="F6335" s="92" t="s">
        <v>56</v>
      </c>
      <c r="G6335" s="92" t="s">
        <v>97</v>
      </c>
      <c r="H6335" s="92" t="s">
        <v>94</v>
      </c>
      <c r="I6335" s="92" t="s">
        <v>201</v>
      </c>
      <c r="L6335" s="98">
        <f>L6326+L6329*'Emission factors'!$H$16+L6332*'Emission factors'!$H$17</f>
        <v>6048132.6276690401</v>
      </c>
      <c r="M6335" s="98">
        <f>M6326+M6329*'Emission factors'!$H$16+M6332*'Emission factors'!$H$17</f>
        <v>6375690.8428931516</v>
      </c>
      <c r="N6335" s="98">
        <f>N6326+N6329*'Emission factors'!$H$16+N6332*'Emission factors'!$H$17</f>
        <v>7546405.127595312</v>
      </c>
      <c r="O6335" s="98">
        <f>O6326+O6329*'Emission factors'!$H$16+O6332*'Emission factors'!$H$17</f>
        <v>6451865.2925941376</v>
      </c>
      <c r="P6335" s="98">
        <f>P6326+P6329*'Emission factors'!$H$16+P6332*'Emission factors'!$H$17</f>
        <v>5861080.7733045369</v>
      </c>
      <c r="Q6335" s="98">
        <f>Q6326+Q6329*'Emission factors'!$H$16+Q6332*'Emission factors'!$H$17</f>
        <v>4097955.1114163278</v>
      </c>
      <c r="R6335" s="98">
        <f>R6326+R6329*'Emission factors'!$H$16+R6332*'Emission factors'!$H$17</f>
        <v>4223645.3119819649</v>
      </c>
      <c r="S6335" s="98">
        <f>S6326+S6329*'Emission factors'!$H$16+S6332*'Emission factors'!$H$17</f>
        <v>5159665.0503857788</v>
      </c>
      <c r="T6335" s="98">
        <f>T6326+T6329*'Emission factors'!$H$16+T6332*'Emission factors'!$H$17</f>
        <v>5133175.7522594603</v>
      </c>
      <c r="U6335" s="98">
        <f>U6326+U6329*'Emission factors'!$H$16+U6332*'Emission factors'!$H$17</f>
        <v>5121473.068410811</v>
      </c>
    </row>
    <row r="6336" spans="1:21" x14ac:dyDescent="0.25">
      <c r="A6336" s="92" t="s">
        <v>11</v>
      </c>
      <c r="B6336" s="92" t="s">
        <v>12</v>
      </c>
      <c r="C6336" s="92" t="s">
        <v>55</v>
      </c>
      <c r="D6336" s="92" t="s">
        <v>55</v>
      </c>
      <c r="E6336" s="92" t="s">
        <v>38</v>
      </c>
      <c r="F6336" s="92" t="s">
        <v>56</v>
      </c>
      <c r="G6336" s="92" t="s">
        <v>97</v>
      </c>
      <c r="H6336" s="92" t="s">
        <v>93</v>
      </c>
      <c r="I6336" s="92" t="s">
        <v>201</v>
      </c>
      <c r="L6336" s="98">
        <f>L6324+L6327*'Emission factors'!$I$16+L6330*'Emission factors'!$I$17</f>
        <v>589789.46933600493</v>
      </c>
      <c r="M6336" s="98">
        <f>M6324+M6327*'Emission factors'!$I$16+M6330*'Emission factors'!$I$17</f>
        <v>2546718.303903515</v>
      </c>
      <c r="N6336" s="98">
        <f>N6324+N6327*'Emission factors'!$I$16+N6330*'Emission factors'!$I$17</f>
        <v>5266061.2658643397</v>
      </c>
      <c r="O6336" s="98">
        <f>O6324+O6327*'Emission factors'!$I$16+O6330*'Emission factors'!$I$17</f>
        <v>7891074.8156741532</v>
      </c>
      <c r="P6336" s="98">
        <f>P6324+P6327*'Emission factors'!$I$16+P6330*'Emission factors'!$I$17</f>
        <v>9673222.0634338222</v>
      </c>
      <c r="Q6336" s="98">
        <f>Q6324+Q6327*'Emission factors'!$I$16+Q6330*'Emission factors'!$I$17</f>
        <v>10604273.104267038</v>
      </c>
      <c r="R6336" s="98">
        <f>R6324+R6327*'Emission factors'!$I$16+R6330*'Emission factors'!$I$17</f>
        <v>11195385.948242968</v>
      </c>
      <c r="S6336" s="98">
        <f>S6324+S6327*'Emission factors'!$I$16+S6330*'Emission factors'!$I$17</f>
        <v>11734916.544137958</v>
      </c>
      <c r="T6336" s="98">
        <f>T6324+T6327*'Emission factors'!$I$16+T6330*'Emission factors'!$I$17</f>
        <v>12813427.195699472</v>
      </c>
      <c r="U6336" s="98">
        <f>U6324+U6327*'Emission factors'!$I$16+U6330*'Emission factors'!$I$17</f>
        <v>13867365.672283245</v>
      </c>
    </row>
    <row r="6337" spans="1:21" x14ac:dyDescent="0.25">
      <c r="A6337" s="92" t="s">
        <v>11</v>
      </c>
      <c r="B6337" s="92" t="s">
        <v>12</v>
      </c>
      <c r="C6337" s="92" t="s">
        <v>55</v>
      </c>
      <c r="D6337" s="92" t="s">
        <v>55</v>
      </c>
      <c r="E6337" s="92" t="s">
        <v>57</v>
      </c>
      <c r="F6337" s="92" t="s">
        <v>56</v>
      </c>
      <c r="G6337" s="92" t="s">
        <v>97</v>
      </c>
      <c r="H6337" s="92" t="s">
        <v>93</v>
      </c>
      <c r="I6337" s="92" t="s">
        <v>201</v>
      </c>
      <c r="L6337" s="98">
        <f>L6325+L6328*'Emission factors'!$I$16+L6331*'Emission factors'!$I$17</f>
        <v>1966786.5204773999</v>
      </c>
      <c r="M6337" s="98">
        <f>M6325+M6328*'Emission factors'!$I$16+M6331*'Emission factors'!$I$17</f>
        <v>1947647.1758759457</v>
      </c>
      <c r="N6337" s="98">
        <f>N6325+N6328*'Emission factors'!$I$16+N6331*'Emission factors'!$I$17</f>
        <v>1984625.7945608702</v>
      </c>
      <c r="O6337" s="98">
        <f>O6325+O6328*'Emission factors'!$I$16+O6331*'Emission factors'!$I$17</f>
        <v>2507508.3904523528</v>
      </c>
      <c r="P6337" s="98">
        <f>P6325+P6328*'Emission factors'!$I$16+P6331*'Emission factors'!$I$17</f>
        <v>1401974.0292710082</v>
      </c>
      <c r="Q6337" s="98">
        <f>Q6325+Q6328*'Emission factors'!$I$16+Q6331*'Emission factors'!$I$17</f>
        <v>875912.02705227805</v>
      </c>
      <c r="R6337" s="98">
        <f>R6325+R6328*'Emission factors'!$I$16+R6331*'Emission factors'!$I$17</f>
        <v>1198322.9627376024</v>
      </c>
      <c r="S6337" s="98">
        <f>S6325+S6328*'Emission factors'!$I$16+S6331*'Emission factors'!$I$17</f>
        <v>1673315.2593668029</v>
      </c>
      <c r="T6337" s="98">
        <f>T6325+T6328*'Emission factors'!$I$16+T6331*'Emission factors'!$I$17</f>
        <v>1727599.756267437</v>
      </c>
      <c r="U6337" s="98">
        <f>U6325+U6328*'Emission factors'!$I$16+U6331*'Emission factors'!$I$17</f>
        <v>1599154.8859785183</v>
      </c>
    </row>
    <row r="6338" spans="1:21" x14ac:dyDescent="0.25">
      <c r="A6338" s="92" t="s">
        <v>11</v>
      </c>
      <c r="B6338" s="92" t="s">
        <v>12</v>
      </c>
      <c r="C6338" s="92" t="s">
        <v>55</v>
      </c>
      <c r="D6338" s="92" t="s">
        <v>55</v>
      </c>
      <c r="E6338" s="92" t="s">
        <v>7</v>
      </c>
      <c r="F6338" s="92" t="s">
        <v>56</v>
      </c>
      <c r="G6338" s="92" t="s">
        <v>97</v>
      </c>
      <c r="H6338" s="92" t="s">
        <v>93</v>
      </c>
      <c r="I6338" s="92" t="s">
        <v>201</v>
      </c>
      <c r="L6338" s="98">
        <f>L6326+L6329*'Emission factors'!$I$16+L6332*'Emission factors'!$I$17</f>
        <v>6045978.4274169849</v>
      </c>
      <c r="M6338" s="98">
        <f>M6326+M6329*'Emission factors'!$I$16+M6332*'Emission factors'!$I$17</f>
        <v>6373419.9742356166</v>
      </c>
      <c r="N6338" s="98">
        <f>N6326+N6329*'Emission factors'!$I$16+N6332*'Emission factors'!$I$17</f>
        <v>7543717.2784972936</v>
      </c>
      <c r="O6338" s="98">
        <f>O6326+O6329*'Emission factors'!$I$16+O6332*'Emission factors'!$I$17</f>
        <v>6449567.2924186876</v>
      </c>
      <c r="P6338" s="98">
        <f>P6326+P6329*'Emission factors'!$I$16+P6332*'Emission factors'!$I$17</f>
        <v>5858993.1964512449</v>
      </c>
      <c r="Q6338" s="98">
        <f>Q6326+Q6329*'Emission factors'!$I$16+Q6332*'Emission factors'!$I$17</f>
        <v>4096495.5177735668</v>
      </c>
      <c r="R6338" s="98">
        <f>R6326+R6329*'Emission factors'!$I$16+R6332*'Emission factors'!$I$17</f>
        <v>4222140.95049458</v>
      </c>
      <c r="S6338" s="98">
        <f>S6326+S6329*'Emission factors'!$I$16+S6332*'Emission factors'!$I$17</f>
        <v>5157827.3010445675</v>
      </c>
      <c r="T6338" s="98">
        <f>T6326+T6329*'Emission factors'!$I$16+T6332*'Emission factors'!$I$17</f>
        <v>5131347.4377729734</v>
      </c>
      <c r="U6338" s="98">
        <f>U6326+U6329*'Emission factors'!$I$16+U6332*'Emission factors'!$I$17</f>
        <v>5119648.9221405415</v>
      </c>
    </row>
    <row r="6339" spans="1:21" x14ac:dyDescent="0.25">
      <c r="A6339" s="92" t="s">
        <v>11</v>
      </c>
      <c r="B6339" s="92" t="s">
        <v>12</v>
      </c>
      <c r="C6339" s="92" t="s">
        <v>55</v>
      </c>
      <c r="D6339" s="92" t="s">
        <v>55</v>
      </c>
      <c r="E6339" s="92" t="s">
        <v>38</v>
      </c>
      <c r="F6339" s="92" t="s">
        <v>56</v>
      </c>
      <c r="G6339" s="92" t="s">
        <v>97</v>
      </c>
      <c r="H6339" s="92" t="s">
        <v>16</v>
      </c>
      <c r="I6339" s="92" t="s">
        <v>196</v>
      </c>
      <c r="L6339" s="98">
        <f>'Activity data'!H1285*'Emission factors'!$C$5</f>
        <v>463793.73422626394</v>
      </c>
      <c r="M6339" s="98">
        <f>'Activity data'!I1285*'Emission factors'!$C$5</f>
        <v>2575203.1684540692</v>
      </c>
      <c r="N6339" s="98">
        <f>'Activity data'!J1285*'Emission factors'!$C$5</f>
        <v>3539201.5798986792</v>
      </c>
      <c r="O6339" s="98">
        <f>'Activity data'!K1285*'Emission factors'!$C$5</f>
        <v>3478840.6594909499</v>
      </c>
      <c r="P6339" s="98">
        <f>'Activity data'!L1285*'Emission factors'!$C$5</f>
        <v>4727169.9699628428</v>
      </c>
      <c r="Q6339" s="98">
        <f>'Activity data'!M1285*'Emission factors'!$C$5</f>
        <v>5099331.0497879833</v>
      </c>
      <c r="R6339" s="98">
        <f>'Activity data'!N1285*'Emission factors'!$C$5</f>
        <v>4772235.7993932348</v>
      </c>
      <c r="S6339" s="98">
        <f>'Activity data'!O1285*'Emission factors'!$C$5</f>
        <v>4360360.5643892856</v>
      </c>
      <c r="T6339" s="98">
        <f>'Activity data'!P1285*'Emission factors'!$C$5</f>
        <v>4383185.1893617027</v>
      </c>
      <c r="U6339" s="98">
        <f>'Activity data'!Q1285*'Emission factors'!$C$5</f>
        <v>4708047.2135505332</v>
      </c>
    </row>
    <row r="6340" spans="1:21" x14ac:dyDescent="0.25">
      <c r="A6340" s="92" t="s">
        <v>11</v>
      </c>
      <c r="B6340" s="92" t="s">
        <v>12</v>
      </c>
      <c r="C6340" s="92" t="s">
        <v>55</v>
      </c>
      <c r="D6340" s="92" t="s">
        <v>55</v>
      </c>
      <c r="E6340" s="92" t="s">
        <v>57</v>
      </c>
      <c r="F6340" s="92" t="s">
        <v>56</v>
      </c>
      <c r="G6340" s="92" t="s">
        <v>97</v>
      </c>
      <c r="H6340" s="92" t="s">
        <v>16</v>
      </c>
      <c r="I6340" s="92" t="s">
        <v>196</v>
      </c>
      <c r="L6340" s="98">
        <f>'Activity data'!H1286*'Emission factors'!$C$7</f>
        <v>1012211.1946908517</v>
      </c>
      <c r="M6340" s="98">
        <f>'Activity data'!I1286*'Emission factors'!$C$7</f>
        <v>735046.08242641424</v>
      </c>
      <c r="N6340" s="98">
        <f>'Activity data'!J1286*'Emission factors'!$C$7</f>
        <v>520156.56842690974</v>
      </c>
      <c r="O6340" s="98">
        <f>'Activity data'!K1286*'Emission factors'!$C$7</f>
        <v>518187.57592214423</v>
      </c>
      <c r="P6340" s="98">
        <f>'Activity data'!L1286*'Emission factors'!$C$7</f>
        <v>305023.87208617915</v>
      </c>
      <c r="Q6340" s="98">
        <f>'Activity data'!M1286*'Emission factors'!$C$7</f>
        <v>178383.39931287657</v>
      </c>
      <c r="R6340" s="98">
        <f>'Activity data'!N1286*'Emission factors'!$C$7</f>
        <v>153789.2970504972</v>
      </c>
      <c r="S6340" s="98">
        <f>'Activity data'!O1286*'Emission factors'!$C$7</f>
        <v>143544.26035239472</v>
      </c>
      <c r="T6340" s="98">
        <f>'Activity data'!P1286*'Emission factors'!$C$7</f>
        <v>156993.81274052383</v>
      </c>
      <c r="U6340" s="98">
        <f>'Activity data'!Q1286*'Emission factors'!$C$7</f>
        <v>150775.6664240135</v>
      </c>
    </row>
    <row r="6341" spans="1:21" x14ac:dyDescent="0.25">
      <c r="A6341" s="92" t="s">
        <v>11</v>
      </c>
      <c r="B6341" s="92" t="s">
        <v>12</v>
      </c>
      <c r="C6341" s="92" t="s">
        <v>55</v>
      </c>
      <c r="D6341" s="92" t="s">
        <v>55</v>
      </c>
      <c r="E6341" s="92" t="s">
        <v>7</v>
      </c>
      <c r="F6341" s="92" t="s">
        <v>56</v>
      </c>
      <c r="G6341" s="92" t="s">
        <v>97</v>
      </c>
      <c r="H6341" s="92" t="s">
        <v>16</v>
      </c>
      <c r="I6341" s="92" t="s">
        <v>196</v>
      </c>
      <c r="L6341" s="98">
        <f>'Activity data'!H1287*'Emission factors'!$C$12</f>
        <v>138208.07527397259</v>
      </c>
      <c r="M6341" s="98">
        <f>'Activity data'!I1287*'Emission factors'!$C$12</f>
        <v>137457.15756164383</v>
      </c>
      <c r="N6341" s="98">
        <f>'Activity data'!J1287*'Emission factors'!$C$12</f>
        <v>139499.49907480122</v>
      </c>
      <c r="O6341" s="98">
        <f>'Activity data'!K1287*'Emission factors'!$C$12</f>
        <v>135483.35166910352</v>
      </c>
      <c r="P6341" s="98">
        <f>'Activity data'!L1287*'Emission factors'!$C$12</f>
        <v>128023.76782317074</v>
      </c>
      <c r="Q6341" s="98">
        <f>'Activity data'!M1287*'Emission factors'!$C$12</f>
        <v>201998.30080970147</v>
      </c>
      <c r="R6341" s="98">
        <f>'Activity data'!N1287*'Emission factors'!$C$12</f>
        <v>218535.53080425572</v>
      </c>
      <c r="S6341" s="98">
        <f>'Activity data'!O1287*'Emission factors'!$C$12</f>
        <v>206838.58421490522</v>
      </c>
      <c r="T6341" s="98">
        <f>'Activity data'!P1287*'Emission factors'!$C$12</f>
        <v>200327.07648648648</v>
      </c>
      <c r="U6341" s="98">
        <f>'Activity data'!Q1287*'Emission factors'!$C$12</f>
        <v>190846.98972972971</v>
      </c>
    </row>
    <row r="6342" spans="1:21" x14ac:dyDescent="0.25">
      <c r="A6342" s="92" t="s">
        <v>11</v>
      </c>
      <c r="B6342" s="92" t="s">
        <v>12</v>
      </c>
      <c r="C6342" s="92" t="s">
        <v>55</v>
      </c>
      <c r="D6342" s="92" t="s">
        <v>55</v>
      </c>
      <c r="E6342" s="92" t="s">
        <v>38</v>
      </c>
      <c r="F6342" s="92" t="s">
        <v>56</v>
      </c>
      <c r="G6342" s="92" t="s">
        <v>97</v>
      </c>
      <c r="H6342" s="92" t="s">
        <v>31</v>
      </c>
      <c r="I6342" s="92" t="s">
        <v>196</v>
      </c>
      <c r="L6342" s="98">
        <f>'Activity data'!H1285*'Emission factors'!$D$5/1000</f>
        <v>4.840765413070284</v>
      </c>
      <c r="M6342" s="98">
        <f>'Activity data'!I1285*'Emission factors'!$D$5/1000</f>
        <v>26.878229500616523</v>
      </c>
      <c r="N6342" s="98">
        <f>'Activity data'!J1285*'Emission factors'!$D$5/1000</f>
        <v>36.939793131183372</v>
      </c>
      <c r="O6342" s="98">
        <f>'Activity data'!K1285*'Emission factors'!$D$5/1000</f>
        <v>36.309786655786972</v>
      </c>
      <c r="P6342" s="98">
        <f>'Activity data'!L1285*'Emission factors'!$D$5/1000</f>
        <v>49.339003965795243</v>
      </c>
      <c r="Q6342" s="98">
        <f>'Activity data'!M1285*'Emission factors'!$D$5/1000</f>
        <v>53.223369687798595</v>
      </c>
      <c r="R6342" s="98">
        <f>'Activity data'!N1285*'Emission factors'!$D$5/1000</f>
        <v>49.80937062303763</v>
      </c>
      <c r="S6342" s="98">
        <f>'Activity data'!O1285*'Emission factors'!$D$5/1000</f>
        <v>45.510495401203272</v>
      </c>
      <c r="T6342" s="98">
        <f>'Activity data'!P1285*'Emission factors'!$D$5/1000</f>
        <v>45.748723404255323</v>
      </c>
      <c r="U6342" s="98">
        <f>'Activity data'!Q1285*'Emission factors'!$D$5/1000</f>
        <v>49.139413563829798</v>
      </c>
    </row>
    <row r="6343" spans="1:21" x14ac:dyDescent="0.25">
      <c r="A6343" s="92" t="s">
        <v>11</v>
      </c>
      <c r="B6343" s="92" t="s">
        <v>12</v>
      </c>
      <c r="C6343" s="92" t="s">
        <v>55</v>
      </c>
      <c r="D6343" s="92" t="s">
        <v>55</v>
      </c>
      <c r="E6343" s="92" t="s">
        <v>57</v>
      </c>
      <c r="F6343" s="92" t="s">
        <v>56</v>
      </c>
      <c r="G6343" s="92" t="s">
        <v>97</v>
      </c>
      <c r="H6343" s="92" t="s">
        <v>31</v>
      </c>
      <c r="I6343" s="92" t="s">
        <v>196</v>
      </c>
      <c r="L6343" s="98">
        <f>'Activity data'!H1286*'Emission factors'!$D$7/1000</f>
        <v>40.980210311370513</v>
      </c>
      <c r="M6343" s="98">
        <f>'Activity data'!I1286*'Emission factors'!$D$7/1000</f>
        <v>29.758950705522846</v>
      </c>
      <c r="N6343" s="98">
        <f>'Activity data'!J1286*'Emission factors'!$D$7/1000</f>
        <v>21.05897038165627</v>
      </c>
      <c r="O6343" s="98">
        <f>'Activity data'!K1286*'Emission factors'!$D$7/1000</f>
        <v>20.979254085916772</v>
      </c>
      <c r="P6343" s="98">
        <f>'Activity data'!L1286*'Emission factors'!$D$7/1000</f>
        <v>12.34914461887365</v>
      </c>
      <c r="Q6343" s="98">
        <f>'Activity data'!M1286*'Emission factors'!$D$7/1000</f>
        <v>7.221999972181238</v>
      </c>
      <c r="R6343" s="98">
        <f>'Activity data'!N1286*'Emission factors'!$D$7/1000</f>
        <v>6.2262873299796446</v>
      </c>
      <c r="S6343" s="98">
        <f>'Activity data'!O1286*'Emission factors'!$D$7/1000</f>
        <v>5.8115085162912843</v>
      </c>
      <c r="T6343" s="98">
        <f>'Activity data'!P1286*'Emission factors'!$D$7/1000</f>
        <v>6.3560248073086578</v>
      </c>
      <c r="U6343" s="98">
        <f>'Activity data'!Q1286*'Emission factors'!$D$7/1000</f>
        <v>6.1042779928750406</v>
      </c>
    </row>
    <row r="6344" spans="1:21" x14ac:dyDescent="0.25">
      <c r="A6344" s="92" t="s">
        <v>11</v>
      </c>
      <c r="B6344" s="92" t="s">
        <v>12</v>
      </c>
      <c r="C6344" s="92" t="s">
        <v>55</v>
      </c>
      <c r="D6344" s="92" t="s">
        <v>55</v>
      </c>
      <c r="E6344" s="92" t="s">
        <v>7</v>
      </c>
      <c r="F6344" s="92" t="s">
        <v>56</v>
      </c>
      <c r="G6344" s="92" t="s">
        <v>97</v>
      </c>
      <c r="H6344" s="92" t="s">
        <v>31</v>
      </c>
      <c r="I6344" s="92" t="s">
        <v>196</v>
      </c>
      <c r="L6344" s="98">
        <f>'Activity data'!H1287*'Emission factors'!$D$12/1000</f>
        <v>2.4636020547945203</v>
      </c>
      <c r="M6344" s="98">
        <f>'Activity data'!I1287*'Emission factors'!$D$12/1000</f>
        <v>2.4502167123287673</v>
      </c>
      <c r="N6344" s="98">
        <f>'Activity data'!J1287*'Emission factors'!$D$12/1000</f>
        <v>2.4866220868948528</v>
      </c>
      <c r="O6344" s="98">
        <f>'Activity data'!K1287*'Emission factors'!$D$12/1000</f>
        <v>2.4150330065793852</v>
      </c>
      <c r="P6344" s="98">
        <f>'Activity data'!L1287*'Emission factors'!$D$12/1000</f>
        <v>2.2820635975609758</v>
      </c>
      <c r="Q6344" s="98">
        <f>'Activity data'!M1287*'Emission factors'!$D$12/1000</f>
        <v>3.6006827238805963</v>
      </c>
      <c r="R6344" s="98">
        <f>'Activity data'!N1287*'Emission factors'!$D$12/1000</f>
        <v>3.8954640072059843</v>
      </c>
      <c r="S6344" s="98">
        <f>'Activity data'!O1287*'Emission factors'!$D$12/1000</f>
        <v>3.6869622854706812</v>
      </c>
      <c r="T6344" s="98">
        <f>'Activity data'!P1287*'Emission factors'!$D$12/1000</f>
        <v>3.5708926289926284</v>
      </c>
      <c r="U6344" s="98">
        <f>'Activity data'!Q1287*'Emission factors'!$D$12/1000</f>
        <v>3.4019071253071251</v>
      </c>
    </row>
    <row r="6345" spans="1:21" x14ac:dyDescent="0.25">
      <c r="A6345" s="92" t="s">
        <v>11</v>
      </c>
      <c r="B6345" s="92" t="s">
        <v>12</v>
      </c>
      <c r="C6345" s="92" t="s">
        <v>55</v>
      </c>
      <c r="D6345" s="92" t="s">
        <v>55</v>
      </c>
      <c r="E6345" s="92" t="s">
        <v>38</v>
      </c>
      <c r="F6345" s="92" t="s">
        <v>56</v>
      </c>
      <c r="G6345" s="92" t="s">
        <v>97</v>
      </c>
      <c r="H6345" s="92" t="s">
        <v>74</v>
      </c>
      <c r="I6345" s="92" t="s">
        <v>196</v>
      </c>
      <c r="L6345" s="98">
        <f>'Activity data'!H1285*'Emission factors'!$E$5/1000</f>
        <v>6.777071578298397</v>
      </c>
      <c r="M6345" s="98">
        <f>'Activity data'!I1285*'Emission factors'!$E$5/1000</f>
        <v>37.629521300863125</v>
      </c>
      <c r="N6345" s="98">
        <f>'Activity data'!J1285*'Emission factors'!$E$5/1000</f>
        <v>51.71571038365672</v>
      </c>
      <c r="O6345" s="98">
        <f>'Activity data'!K1285*'Emission factors'!$E$5/1000</f>
        <v>50.833701318101753</v>
      </c>
      <c r="P6345" s="98">
        <f>'Activity data'!L1285*'Emission factors'!$E$5/1000</f>
        <v>69.07460555211334</v>
      </c>
      <c r="Q6345" s="98">
        <f>'Activity data'!M1285*'Emission factors'!$E$5/1000</f>
        <v>74.512717562918027</v>
      </c>
      <c r="R6345" s="98">
        <f>'Activity data'!N1285*'Emission factors'!$E$5/1000</f>
        <v>69.733118872252675</v>
      </c>
      <c r="S6345" s="98">
        <f>'Activity data'!O1285*'Emission factors'!$E$5/1000</f>
        <v>63.71469356168457</v>
      </c>
      <c r="T6345" s="98">
        <f>'Activity data'!P1285*'Emission factors'!$E$5/1000</f>
        <v>64.048212765957445</v>
      </c>
      <c r="U6345" s="98">
        <f>'Activity data'!Q1285*'Emission factors'!$E$5/1000</f>
        <v>68.795178989361716</v>
      </c>
    </row>
    <row r="6346" spans="1:21" x14ac:dyDescent="0.25">
      <c r="A6346" s="92" t="s">
        <v>11</v>
      </c>
      <c r="B6346" s="92" t="s">
        <v>12</v>
      </c>
      <c r="C6346" s="92" t="s">
        <v>55</v>
      </c>
      <c r="D6346" s="92" t="s">
        <v>55</v>
      </c>
      <c r="E6346" s="92" t="s">
        <v>57</v>
      </c>
      <c r="F6346" s="92" t="s">
        <v>56</v>
      </c>
      <c r="G6346" s="92" t="s">
        <v>97</v>
      </c>
      <c r="H6346" s="92" t="s">
        <v>74</v>
      </c>
      <c r="I6346" s="92" t="s">
        <v>196</v>
      </c>
      <c r="L6346" s="98">
        <f>'Activity data'!H1286*'Emission factors'!$E$7/1000</f>
        <v>8.1960420622741044</v>
      </c>
      <c r="M6346" s="98">
        <f>'Activity data'!I1286*'Emission factors'!$E$7/1000</f>
        <v>5.9517901411045688</v>
      </c>
      <c r="N6346" s="98">
        <f>'Activity data'!J1286*'Emission factors'!$E$7/1000</f>
        <v>4.2117940763312536</v>
      </c>
      <c r="O6346" s="98">
        <f>'Activity data'!K1286*'Emission factors'!$E$7/1000</f>
        <v>4.1958508171833548</v>
      </c>
      <c r="P6346" s="98">
        <f>'Activity data'!L1286*'Emission factors'!$E$7/1000</f>
        <v>2.4698289237747297</v>
      </c>
      <c r="Q6346" s="98">
        <f>'Activity data'!M1286*'Emission factors'!$E$7/1000</f>
        <v>1.4443999944362476</v>
      </c>
      <c r="R6346" s="98">
        <f>'Activity data'!N1286*'Emission factors'!$E$7/1000</f>
        <v>1.2452574659959288</v>
      </c>
      <c r="S6346" s="98">
        <f>'Activity data'!O1286*'Emission factors'!$E$7/1000</f>
        <v>1.1623017032582568</v>
      </c>
      <c r="T6346" s="98">
        <f>'Activity data'!P1286*'Emission factors'!$E$7/1000</f>
        <v>1.2712049614617316</v>
      </c>
      <c r="U6346" s="98">
        <f>'Activity data'!Q1286*'Emission factors'!$E$7/1000</f>
        <v>1.220855598575008</v>
      </c>
    </row>
    <row r="6347" spans="1:21" x14ac:dyDescent="0.25">
      <c r="A6347" s="92" t="s">
        <v>11</v>
      </c>
      <c r="B6347" s="92" t="s">
        <v>12</v>
      </c>
      <c r="C6347" s="92" t="s">
        <v>55</v>
      </c>
      <c r="D6347" s="92" t="s">
        <v>55</v>
      </c>
      <c r="E6347" s="92" t="s">
        <v>7</v>
      </c>
      <c r="F6347" s="92" t="s">
        <v>56</v>
      </c>
      <c r="G6347" s="92" t="s">
        <v>97</v>
      </c>
      <c r="H6347" s="92" t="s">
        <v>74</v>
      </c>
      <c r="I6347" s="92" t="s">
        <v>196</v>
      </c>
      <c r="L6347" s="98">
        <f>'Activity data'!H1287*'Emission factors'!$E$12/1000</f>
        <v>0.24636020547945206</v>
      </c>
      <c r="M6347" s="98">
        <f>'Activity data'!I1287*'Emission factors'!$E$12/1000</f>
        <v>0.24502167123287674</v>
      </c>
      <c r="N6347" s="98">
        <f>'Activity data'!J1287*'Emission factors'!$E$12/1000</f>
        <v>0.24866220868948527</v>
      </c>
      <c r="O6347" s="98">
        <f>'Activity data'!K1287*'Emission factors'!$E$12/1000</f>
        <v>0.24150330065793851</v>
      </c>
      <c r="P6347" s="98">
        <f>'Activity data'!L1287*'Emission factors'!$E$12/1000</f>
        <v>0.22820635975609757</v>
      </c>
      <c r="Q6347" s="98">
        <f>'Activity data'!M1287*'Emission factors'!$E$12/1000</f>
        <v>0.36006827238805966</v>
      </c>
      <c r="R6347" s="98">
        <f>'Activity data'!N1287*'Emission factors'!$E$12/1000</f>
        <v>0.38954640072059843</v>
      </c>
      <c r="S6347" s="98">
        <f>'Activity data'!O1287*'Emission factors'!$E$12/1000</f>
        <v>0.36869622854706813</v>
      </c>
      <c r="T6347" s="98">
        <f>'Activity data'!P1287*'Emission factors'!$E$12/1000</f>
        <v>0.35708926289926285</v>
      </c>
      <c r="U6347" s="98">
        <f>'Activity data'!Q1287*'Emission factors'!$E$12/1000</f>
        <v>0.34019071253071254</v>
      </c>
    </row>
    <row r="6348" spans="1:21" x14ac:dyDescent="0.25">
      <c r="A6348" s="92" t="s">
        <v>11</v>
      </c>
      <c r="B6348" s="92" t="s">
        <v>12</v>
      </c>
      <c r="C6348" s="92" t="s">
        <v>55</v>
      </c>
      <c r="D6348" s="92" t="s">
        <v>55</v>
      </c>
      <c r="E6348" s="92" t="s">
        <v>38</v>
      </c>
      <c r="F6348" s="92" t="s">
        <v>56</v>
      </c>
      <c r="G6348" s="92" t="s">
        <v>97</v>
      </c>
      <c r="H6348" s="92" t="s">
        <v>94</v>
      </c>
      <c r="I6348" s="92" t="s">
        <v>196</v>
      </c>
      <c r="L6348" s="98">
        <f>L6339+L6342*'Emission factors'!$H$16+L6345*'Emission factors'!$H$17</f>
        <v>465996.28248921095</v>
      </c>
      <c r="M6348" s="98">
        <f>M6339+M6342*'Emission factors'!$H$16+M6345*'Emission factors'!$H$17</f>
        <v>2587432.7628768496</v>
      </c>
      <c r="N6348" s="98">
        <f>N6339+N6342*'Emission factors'!$H$16+N6345*'Emission factors'!$H$17</f>
        <v>3556009.1857733675</v>
      </c>
      <c r="O6348" s="98">
        <f>O6339+O6342*'Emission factors'!$H$16+O6345*'Emission factors'!$H$17</f>
        <v>3495361.6124193328</v>
      </c>
      <c r="P6348" s="98">
        <f>P6339+P6342*'Emission factors'!$H$16+P6345*'Emission factors'!$H$17</f>
        <v>4749619.2167672794</v>
      </c>
      <c r="Q6348" s="98">
        <f>Q6339+Q6342*'Emission factors'!$H$16+Q6345*'Emission factors'!$H$17</f>
        <v>5123547.6829959312</v>
      </c>
      <c r="R6348" s="98">
        <f>R6339+R6342*'Emission factors'!$H$16+R6345*'Emission factors'!$H$17</f>
        <v>4794899.0630267169</v>
      </c>
      <c r="S6348" s="98">
        <f>S6339+S6342*'Emission factors'!$H$16+S6345*'Emission factors'!$H$17</f>
        <v>4381067.8397968337</v>
      </c>
      <c r="T6348" s="98">
        <f>T6339+T6342*'Emission factors'!$H$16+T6345*'Emission factors'!$H$17</f>
        <v>4404000.8585106386</v>
      </c>
      <c r="U6348" s="98">
        <f>U6339+U6342*'Emission factors'!$H$16+U6345*'Emission factors'!$H$17</f>
        <v>4730405.6467220765</v>
      </c>
    </row>
    <row r="6349" spans="1:21" x14ac:dyDescent="0.25">
      <c r="A6349" s="92" t="s">
        <v>11</v>
      </c>
      <c r="B6349" s="92" t="s">
        <v>12</v>
      </c>
      <c r="C6349" s="92" t="s">
        <v>55</v>
      </c>
      <c r="D6349" s="92" t="s">
        <v>55</v>
      </c>
      <c r="E6349" s="92" t="s">
        <v>57</v>
      </c>
      <c r="F6349" s="92" t="s">
        <v>56</v>
      </c>
      <c r="G6349" s="92" t="s">
        <v>97</v>
      </c>
      <c r="H6349" s="92" t="s">
        <v>94</v>
      </c>
      <c r="I6349" s="92" t="s">
        <v>196</v>
      </c>
      <c r="L6349" s="98">
        <f>L6340+L6343*'Emission factors'!$H$16+L6346*'Emission factors'!$H$17</f>
        <v>1015612.5521466956</v>
      </c>
      <c r="M6349" s="98">
        <f>M6340+M6343*'Emission factors'!$H$16+M6346*'Emission factors'!$H$17</f>
        <v>737516.0753349727</v>
      </c>
      <c r="N6349" s="98">
        <f>N6340+N6343*'Emission factors'!$H$16+N6346*'Emission factors'!$H$17</f>
        <v>521904.46296858718</v>
      </c>
      <c r="O6349" s="98">
        <f>O6340+O6343*'Emission factors'!$H$16+O6346*'Emission factors'!$H$17</f>
        <v>519928.85401127534</v>
      </c>
      <c r="P6349" s="98">
        <f>P6340+P6343*'Emission factors'!$H$16+P6346*'Emission factors'!$H$17</f>
        <v>306048.85108954564</v>
      </c>
      <c r="Q6349" s="98">
        <f>Q6340+Q6343*'Emission factors'!$H$16+Q6346*'Emission factors'!$H$17</f>
        <v>178982.82531056763</v>
      </c>
      <c r="R6349" s="98">
        <f>R6340+R6343*'Emission factors'!$H$16+R6346*'Emission factors'!$H$17</f>
        <v>154306.07889888552</v>
      </c>
      <c r="S6349" s="98">
        <f>S6340+S6343*'Emission factors'!$H$16+S6346*'Emission factors'!$H$17</f>
        <v>144026.61555924691</v>
      </c>
      <c r="T6349" s="98">
        <f>T6340+T6343*'Emission factors'!$H$16+T6346*'Emission factors'!$H$17</f>
        <v>157521.36279953047</v>
      </c>
      <c r="U6349" s="98">
        <f>U6340+U6343*'Emission factors'!$H$16+U6346*'Emission factors'!$H$17</f>
        <v>151282.32149742212</v>
      </c>
    </row>
    <row r="6350" spans="1:21" x14ac:dyDescent="0.25">
      <c r="A6350" s="92" t="s">
        <v>11</v>
      </c>
      <c r="B6350" s="92" t="s">
        <v>12</v>
      </c>
      <c r="C6350" s="92" t="s">
        <v>55</v>
      </c>
      <c r="D6350" s="92" t="s">
        <v>55</v>
      </c>
      <c r="E6350" s="92" t="s">
        <v>7</v>
      </c>
      <c r="F6350" s="92" t="s">
        <v>56</v>
      </c>
      <c r="G6350" s="92" t="s">
        <v>97</v>
      </c>
      <c r="H6350" s="92" t="s">
        <v>94</v>
      </c>
      <c r="I6350" s="92" t="s">
        <v>196</v>
      </c>
      <c r="L6350" s="98">
        <f>L6341+L6344*'Emission factors'!$H$16+L6347*'Emission factors'!$H$17</f>
        <v>138336.18258082191</v>
      </c>
      <c r="M6350" s="98">
        <f>M6341+M6344*'Emission factors'!$H$16+M6347*'Emission factors'!$H$17</f>
        <v>137584.56883068493</v>
      </c>
      <c r="N6350" s="98">
        <f>N6341+N6344*'Emission factors'!$H$16+N6347*'Emission factors'!$H$17</f>
        <v>139628.80342331977</v>
      </c>
      <c r="O6350" s="98">
        <f>O6341+O6344*'Emission factors'!$H$16+O6347*'Emission factors'!$H$17</f>
        <v>135608.93338544565</v>
      </c>
      <c r="P6350" s="98">
        <f>P6341+P6344*'Emission factors'!$H$16+P6347*'Emission factors'!$H$17</f>
        <v>128142.43513024392</v>
      </c>
      <c r="Q6350" s="98">
        <f>Q6341+Q6344*'Emission factors'!$H$16+Q6347*'Emission factors'!$H$17</f>
        <v>202185.53631134325</v>
      </c>
      <c r="R6350" s="98">
        <f>R6341+R6344*'Emission factors'!$H$16+R6347*'Emission factors'!$H$17</f>
        <v>218738.09493263043</v>
      </c>
      <c r="S6350" s="98">
        <f>S6341+S6344*'Emission factors'!$H$16+S6347*'Emission factors'!$H$17</f>
        <v>207030.3062537497</v>
      </c>
      <c r="T6350" s="98">
        <f>T6341+T6344*'Emission factors'!$H$16+T6347*'Emission factors'!$H$17</f>
        <v>200512.76290319412</v>
      </c>
      <c r="U6350" s="98">
        <f>U6341+U6344*'Emission factors'!$H$16+U6347*'Emission factors'!$H$17</f>
        <v>191023.88890024569</v>
      </c>
    </row>
    <row r="6351" spans="1:21" x14ac:dyDescent="0.25">
      <c r="A6351" s="92" t="s">
        <v>11</v>
      </c>
      <c r="B6351" s="92" t="s">
        <v>12</v>
      </c>
      <c r="C6351" s="92" t="s">
        <v>55</v>
      </c>
      <c r="D6351" s="92" t="s">
        <v>55</v>
      </c>
      <c r="E6351" s="92" t="s">
        <v>38</v>
      </c>
      <c r="F6351" s="92" t="s">
        <v>56</v>
      </c>
      <c r="G6351" s="92" t="s">
        <v>97</v>
      </c>
      <c r="H6351" s="92" t="s">
        <v>93</v>
      </c>
      <c r="I6351" s="92" t="s">
        <v>196</v>
      </c>
      <c r="L6351" s="98">
        <f>L6339+L6342*'Emission factors'!$I$16+L6345*'Emission factors'!$I$17</f>
        <v>465647.74737946986</v>
      </c>
      <c r="M6351" s="98">
        <f>M6339+M6342*'Emission factors'!$I$16+M6345*'Emission factors'!$I$17</f>
        <v>2585497.5303528053</v>
      </c>
      <c r="N6351" s="98">
        <f>N6339+N6342*'Emission factors'!$I$16+N6345*'Emission factors'!$I$17</f>
        <v>3553349.5206679227</v>
      </c>
      <c r="O6351" s="98">
        <f>O6339+O6342*'Emission factors'!$I$16+O6345*'Emission factors'!$I$17</f>
        <v>3492747.3077801163</v>
      </c>
      <c r="P6351" s="98">
        <f>P6339+P6342*'Emission factors'!$I$16+P6345*'Emission factors'!$I$17</f>
        <v>4746066.8084817426</v>
      </c>
      <c r="Q6351" s="98">
        <f>Q6339+Q6342*'Emission factors'!$I$16+Q6345*'Emission factors'!$I$17</f>
        <v>5119715.60037841</v>
      </c>
      <c r="R6351" s="98">
        <f>R6339+R6342*'Emission factors'!$I$16+R6345*'Emission factors'!$I$17</f>
        <v>4791312.7883418575</v>
      </c>
      <c r="S6351" s="98">
        <f>S6339+S6342*'Emission factors'!$I$16+S6345*'Emission factors'!$I$17</f>
        <v>4377791.0841279468</v>
      </c>
      <c r="T6351" s="98">
        <f>T6339+T6342*'Emission factors'!$I$16+T6345*'Emission factors'!$I$17</f>
        <v>4400706.9504255326</v>
      </c>
      <c r="U6351" s="98">
        <f>U6339+U6342*'Emission factors'!$I$16+U6345*'Emission factors'!$I$17</f>
        <v>4726867.6089454805</v>
      </c>
    </row>
    <row r="6352" spans="1:21" x14ac:dyDescent="0.25">
      <c r="A6352" s="92" t="s">
        <v>11</v>
      </c>
      <c r="B6352" s="92" t="s">
        <v>12</v>
      </c>
      <c r="C6352" s="92" t="s">
        <v>55</v>
      </c>
      <c r="D6352" s="92" t="s">
        <v>55</v>
      </c>
      <c r="E6352" s="92" t="s">
        <v>57</v>
      </c>
      <c r="F6352" s="92" t="s">
        <v>56</v>
      </c>
      <c r="G6352" s="92" t="s">
        <v>97</v>
      </c>
      <c r="H6352" s="92" t="s">
        <v>93</v>
      </c>
      <c r="I6352" s="92" t="s">
        <v>196</v>
      </c>
      <c r="L6352" s="98">
        <f>L6340+L6343*'Emission factors'!$I$16+L6346*'Emission factors'!$I$17</f>
        <v>1014629.0270992225</v>
      </c>
      <c r="M6352" s="98">
        <f>M6340+M6343*'Emission factors'!$I$16+M6346*'Emission factors'!$I$17</f>
        <v>736801.86051804014</v>
      </c>
      <c r="N6352" s="98">
        <f>N6340+N6343*'Emission factors'!$I$16+N6346*'Emission factors'!$I$17</f>
        <v>521399.04767942749</v>
      </c>
      <c r="O6352" s="98">
        <f>O6340+O6343*'Emission factors'!$I$16+O6346*'Emission factors'!$I$17</f>
        <v>519425.35191321332</v>
      </c>
      <c r="P6352" s="98">
        <f>P6340+P6343*'Emission factors'!$I$16+P6346*'Emission factors'!$I$17</f>
        <v>305752.47161869274</v>
      </c>
      <c r="Q6352" s="98">
        <f>Q6340+Q6343*'Emission factors'!$I$16+Q6346*'Emission factors'!$I$17</f>
        <v>178809.49731123526</v>
      </c>
      <c r="R6352" s="98">
        <f>R6340+R6343*'Emission factors'!$I$16+R6346*'Emission factors'!$I$17</f>
        <v>154156.64800296599</v>
      </c>
      <c r="S6352" s="98">
        <f>S6340+S6343*'Emission factors'!$I$16+S6346*'Emission factors'!$I$17</f>
        <v>143887.1393548559</v>
      </c>
      <c r="T6352" s="98">
        <f>T6340+T6343*'Emission factors'!$I$16+T6346*'Emission factors'!$I$17</f>
        <v>157368.81820415505</v>
      </c>
      <c r="U6352" s="98">
        <f>U6340+U6343*'Emission factors'!$I$16+U6346*'Emission factors'!$I$17</f>
        <v>151135.81882559313</v>
      </c>
    </row>
    <row r="6353" spans="1:21" x14ac:dyDescent="0.25">
      <c r="A6353" s="92" t="s">
        <v>11</v>
      </c>
      <c r="B6353" s="92" t="s">
        <v>12</v>
      </c>
      <c r="C6353" s="92" t="s">
        <v>55</v>
      </c>
      <c r="D6353" s="92" t="s">
        <v>55</v>
      </c>
      <c r="E6353" s="92" t="s">
        <v>7</v>
      </c>
      <c r="F6353" s="92" t="s">
        <v>56</v>
      </c>
      <c r="G6353" s="92" t="s">
        <v>97</v>
      </c>
      <c r="H6353" s="92" t="s">
        <v>93</v>
      </c>
      <c r="I6353" s="92" t="s">
        <v>196</v>
      </c>
      <c r="L6353" s="98">
        <f>L6341+L6344*'Emission factors'!$I$16+L6347*'Emission factors'!$I$17</f>
        <v>138286.910539726</v>
      </c>
      <c r="M6353" s="98">
        <f>M6341+M6344*'Emission factors'!$I$16+M6347*'Emission factors'!$I$17</f>
        <v>137535.56449643837</v>
      </c>
      <c r="N6353" s="98">
        <f>N6341+N6344*'Emission factors'!$I$16+N6347*'Emission factors'!$I$17</f>
        <v>139579.07098158187</v>
      </c>
      <c r="O6353" s="98">
        <f>O6341+O6344*'Emission factors'!$I$16+O6347*'Emission factors'!$I$17</f>
        <v>135560.63272531406</v>
      </c>
      <c r="P6353" s="98">
        <f>P6341+P6344*'Emission factors'!$I$16+P6347*'Emission factors'!$I$17</f>
        <v>128096.79385829269</v>
      </c>
      <c r="Q6353" s="98">
        <f>Q6341+Q6344*'Emission factors'!$I$16+Q6347*'Emission factors'!$I$17</f>
        <v>202113.52265686565</v>
      </c>
      <c r="R6353" s="98">
        <f>R6341+R6344*'Emission factors'!$I$16+R6347*'Emission factors'!$I$17</f>
        <v>218660.18565248631</v>
      </c>
      <c r="S6353" s="98">
        <f>S6341+S6344*'Emission factors'!$I$16+S6347*'Emission factors'!$I$17</f>
        <v>206956.56700804026</v>
      </c>
      <c r="T6353" s="98">
        <f>T6341+T6344*'Emission factors'!$I$16+T6347*'Emission factors'!$I$17</f>
        <v>200441.34505061424</v>
      </c>
      <c r="U6353" s="98">
        <f>U6341+U6344*'Emission factors'!$I$16+U6347*'Emission factors'!$I$17</f>
        <v>190955.85075773954</v>
      </c>
    </row>
    <row r="6354" spans="1:21" x14ac:dyDescent="0.25">
      <c r="A6354" s="92" t="s">
        <v>11</v>
      </c>
      <c r="B6354" s="92" t="s">
        <v>12</v>
      </c>
      <c r="C6354" s="92" t="s">
        <v>55</v>
      </c>
      <c r="D6354" s="92" t="s">
        <v>55</v>
      </c>
      <c r="E6354" s="92" t="s">
        <v>38</v>
      </c>
      <c r="F6354" s="92" t="s">
        <v>56</v>
      </c>
      <c r="G6354" s="92" t="s">
        <v>97</v>
      </c>
      <c r="H6354" s="92" t="s">
        <v>16</v>
      </c>
      <c r="I6354" s="89" t="s">
        <v>193</v>
      </c>
      <c r="L6354" s="98">
        <f>'Activity data'!H1300*'Emission factors'!$C$5</f>
        <v>518614.80447595561</v>
      </c>
      <c r="M6354" s="98">
        <f>'Activity data'!I1300*'Emission factors'!$C$5</f>
        <v>6592034.1401217636</v>
      </c>
      <c r="N6354" s="98">
        <f>'Activity data'!J1300*'Emission factors'!$C$5</f>
        <v>6532451.3717893381</v>
      </c>
      <c r="O6354" s="98">
        <f>'Activity data'!K1300*'Emission factors'!$C$5</f>
        <v>12054520.752018312</v>
      </c>
      <c r="P6354" s="98">
        <f>'Activity data'!L1300*'Emission factors'!$C$5</f>
        <v>9666403.6098473668</v>
      </c>
      <c r="Q6354" s="98">
        <f>'Activity data'!M1300*'Emission factors'!$C$5</f>
        <v>13268658.877878491</v>
      </c>
      <c r="R6354" s="98">
        <f>'Activity data'!N1300*'Emission factors'!$C$5</f>
        <v>16421225.747243185</v>
      </c>
      <c r="S6354" s="98">
        <f>'Activity data'!O1300*'Emission factors'!$C$5</f>
        <v>18360004.912342254</v>
      </c>
      <c r="T6354" s="98">
        <f>'Activity data'!P1300*'Emission factors'!$C$5</f>
        <v>19175373.012007982</v>
      </c>
      <c r="U6354" s="98">
        <f>'Activity data'!Q1300*'Emission factors'!$C$5</f>
        <v>21355056.754946813</v>
      </c>
    </row>
    <row r="6355" spans="1:21" x14ac:dyDescent="0.25">
      <c r="A6355" s="92" t="s">
        <v>11</v>
      </c>
      <c r="B6355" s="92" t="s">
        <v>12</v>
      </c>
      <c r="C6355" s="92" t="s">
        <v>55</v>
      </c>
      <c r="D6355" s="92" t="s">
        <v>55</v>
      </c>
      <c r="E6355" s="92" t="s">
        <v>57</v>
      </c>
      <c r="F6355" s="92" t="s">
        <v>56</v>
      </c>
      <c r="G6355" s="92" t="s">
        <v>97</v>
      </c>
      <c r="H6355" s="92" t="s">
        <v>16</v>
      </c>
      <c r="I6355" s="89" t="s">
        <v>193</v>
      </c>
      <c r="L6355" s="98">
        <f>'Activity data'!H1301*'Emission factors'!$C$7</f>
        <v>438057.68705623015</v>
      </c>
      <c r="M6355" s="98">
        <f>'Activity data'!I1301*'Emission factors'!$C$7</f>
        <v>330578.93682598392</v>
      </c>
      <c r="N6355" s="98">
        <f>'Activity data'!J1301*'Emission factors'!$C$7</f>
        <v>193693.42735457892</v>
      </c>
      <c r="O6355" s="98">
        <f>'Activity data'!K1301*'Emission factors'!$C$7</f>
        <v>53670.081222193112</v>
      </c>
      <c r="P6355" s="98">
        <f>'Activity data'!L1301*'Emission factors'!$C$7</f>
        <v>21632.76891357874</v>
      </c>
      <c r="Q6355" s="98">
        <f>'Activity data'!M1301*'Emission factors'!$C$7</f>
        <v>104863.8863460955</v>
      </c>
      <c r="R6355" s="98">
        <f>'Activity data'!N1301*'Emission factors'!$C$7</f>
        <v>92726.995627810029</v>
      </c>
      <c r="S6355" s="98">
        <f>'Activity data'!O1301*'Emission factors'!$C$7</f>
        <v>40058.407273246652</v>
      </c>
      <c r="T6355" s="98">
        <f>'Activity data'!P1301*'Emission factors'!$C$7</f>
        <v>15226.352397409524</v>
      </c>
      <c r="U6355" s="98">
        <f>'Activity data'!Q1301*'Emission factors'!$C$7</f>
        <v>6450.8692021997767</v>
      </c>
    </row>
    <row r="6356" spans="1:21" x14ac:dyDescent="0.25">
      <c r="A6356" s="92" t="s">
        <v>11</v>
      </c>
      <c r="B6356" s="92" t="s">
        <v>12</v>
      </c>
      <c r="C6356" s="92" t="s">
        <v>55</v>
      </c>
      <c r="D6356" s="92" t="s">
        <v>55</v>
      </c>
      <c r="E6356" s="92" t="s">
        <v>7</v>
      </c>
      <c r="F6356" s="92" t="s">
        <v>56</v>
      </c>
      <c r="G6356" s="92" t="s">
        <v>97</v>
      </c>
      <c r="H6356" s="92" t="s">
        <v>16</v>
      </c>
      <c r="I6356" s="89" t="s">
        <v>193</v>
      </c>
      <c r="L6356" s="98">
        <f>'Activity data'!H1302*'Emission factors'!$C$12</f>
        <v>250883.49587671229</v>
      </c>
      <c r="M6356" s="98">
        <f>'Activity data'!I1302*'Emission factors'!$C$12</f>
        <v>0</v>
      </c>
      <c r="N6356" s="98">
        <f>'Activity data'!J1302*'Emission factors'!$C$12</f>
        <v>0</v>
      </c>
      <c r="O6356" s="98">
        <f>'Activity data'!K1302*'Emission factors'!$C$12</f>
        <v>0</v>
      </c>
      <c r="P6356" s="98">
        <f>'Activity data'!L1302*'Emission factors'!$C$12</f>
        <v>70865.807512500003</v>
      </c>
      <c r="Q6356" s="98">
        <f>'Activity data'!M1302*'Emission factors'!$C$12</f>
        <v>23621.935837500001</v>
      </c>
      <c r="R6356" s="98">
        <f>'Activity data'!N1302*'Emission factors'!$C$12</f>
        <v>28274.182905405411</v>
      </c>
      <c r="S6356" s="98">
        <f>'Activity data'!O1302*'Emission factors'!$C$12</f>
        <v>65973.093445945953</v>
      </c>
      <c r="T6356" s="98">
        <f>'Activity data'!P1302*'Emission factors'!$C$12</f>
        <v>56844.048648648648</v>
      </c>
      <c r="U6356" s="98">
        <f>'Activity data'!Q1302*'Emission factors'!$C$12</f>
        <v>50659.457837837843</v>
      </c>
    </row>
    <row r="6357" spans="1:21" x14ac:dyDescent="0.25">
      <c r="A6357" s="92" t="s">
        <v>11</v>
      </c>
      <c r="B6357" s="92" t="s">
        <v>12</v>
      </c>
      <c r="C6357" s="92" t="s">
        <v>55</v>
      </c>
      <c r="D6357" s="92" t="s">
        <v>55</v>
      </c>
      <c r="E6357" s="92" t="s">
        <v>38</v>
      </c>
      <c r="F6357" s="92" t="s">
        <v>56</v>
      </c>
      <c r="G6357" s="92" t="s">
        <v>97</v>
      </c>
      <c r="H6357" s="92" t="s">
        <v>31</v>
      </c>
      <c r="I6357" s="89" t="s">
        <v>193</v>
      </c>
      <c r="L6357" s="98">
        <f>'Activity data'!H1300*'Emission factors'!$D$5/1000</f>
        <v>5.4129506781750925</v>
      </c>
      <c r="M6357" s="98">
        <f>'Activity data'!I1300*'Emission factors'!$D$5/1000</f>
        <v>68.803195283600488</v>
      </c>
      <c r="N6357" s="98">
        <f>'Activity data'!J1300*'Emission factors'!$D$5/1000</f>
        <v>68.181310633434279</v>
      </c>
      <c r="O6357" s="98">
        <f>'Activity data'!K1300*'Emission factors'!$D$5/1000</f>
        <v>125.81693718837607</v>
      </c>
      <c r="P6357" s="98">
        <f>'Activity data'!L1300*'Emission factors'!$D$5/1000</f>
        <v>100.89138513565773</v>
      </c>
      <c r="Q6357" s="98">
        <f>'Activity data'!M1300*'Emission factors'!$D$5/1000</f>
        <v>138.48929003108748</v>
      </c>
      <c r="R6357" s="98">
        <f>'Activity data'!N1300*'Emission factors'!$D$5/1000</f>
        <v>171.3936514689822</v>
      </c>
      <c r="S6357" s="98">
        <f>'Activity data'!O1300*'Emission factors'!$D$5/1000</f>
        <v>191.62931752783899</v>
      </c>
      <c r="T6357" s="98">
        <f>'Activity data'!P1300*'Emission factors'!$D$5/1000</f>
        <v>200.13957845744682</v>
      </c>
      <c r="U6357" s="98">
        <f>'Activity data'!Q1300*'Emission factors'!$D$5/1000</f>
        <v>222.88964361702133</v>
      </c>
    </row>
    <row r="6358" spans="1:21" x14ac:dyDescent="0.25">
      <c r="A6358" s="92" t="s">
        <v>11</v>
      </c>
      <c r="B6358" s="92" t="s">
        <v>12</v>
      </c>
      <c r="C6358" s="92" t="s">
        <v>55</v>
      </c>
      <c r="D6358" s="92" t="s">
        <v>55</v>
      </c>
      <c r="E6358" s="92" t="s">
        <v>57</v>
      </c>
      <c r="F6358" s="92" t="s">
        <v>56</v>
      </c>
      <c r="G6358" s="92" t="s">
        <v>97</v>
      </c>
      <c r="H6358" s="92" t="s">
        <v>31</v>
      </c>
      <c r="I6358" s="89" t="s">
        <v>193</v>
      </c>
      <c r="L6358" s="98">
        <f>'Activity data'!H1301*'Emission factors'!$D$7/1000</f>
        <v>17.735129030616605</v>
      </c>
      <c r="M6358" s="98">
        <f>'Activity data'!I1301*'Emission factors'!$D$7/1000</f>
        <v>13.383762624533762</v>
      </c>
      <c r="N6358" s="98">
        <f>'Activity data'!J1301*'Emission factors'!$D$7/1000</f>
        <v>7.8418391641529945</v>
      </c>
      <c r="O6358" s="98">
        <f>'Activity data'!K1301*'Emission factors'!$D$7/1000</f>
        <v>2.1728777822750254</v>
      </c>
      <c r="P6358" s="98">
        <f>'Activity data'!L1301*'Emission factors'!$D$7/1000</f>
        <v>0.87582060378861304</v>
      </c>
      <c r="Q6358" s="98">
        <f>'Activity data'!M1301*'Emission factors'!$D$7/1000</f>
        <v>4.245501471501842</v>
      </c>
      <c r="R6358" s="98">
        <f>'Activity data'!N1301*'Emission factors'!$D$7/1000</f>
        <v>3.7541293776441313</v>
      </c>
      <c r="S6358" s="98">
        <f>'Activity data'!O1301*'Emission factors'!$D$7/1000</f>
        <v>1.6217978653136298</v>
      </c>
      <c r="T6358" s="98">
        <f>'Activity data'!P1301*'Emission factors'!$D$7/1000</f>
        <v>0.61645151406516296</v>
      </c>
      <c r="U6358" s="98">
        <f>'Activity data'!Q1301*'Emission factors'!$D$7/1000</f>
        <v>0.26116879361132705</v>
      </c>
    </row>
    <row r="6359" spans="1:21" x14ac:dyDescent="0.25">
      <c r="A6359" s="92" t="s">
        <v>11</v>
      </c>
      <c r="B6359" s="92" t="s">
        <v>12</v>
      </c>
      <c r="C6359" s="92" t="s">
        <v>55</v>
      </c>
      <c r="D6359" s="92" t="s">
        <v>55</v>
      </c>
      <c r="E6359" s="92" t="s">
        <v>7</v>
      </c>
      <c r="F6359" s="92" t="s">
        <v>56</v>
      </c>
      <c r="G6359" s="92" t="s">
        <v>97</v>
      </c>
      <c r="H6359" s="92" t="s">
        <v>31</v>
      </c>
      <c r="I6359" s="89" t="s">
        <v>193</v>
      </c>
      <c r="L6359" s="98">
        <f>'Activity data'!H1302*'Emission factors'!$D$12/1000</f>
        <v>4.4720765753424647</v>
      </c>
      <c r="M6359" s="98">
        <f>'Activity data'!I1302*'Emission factors'!$D$12/1000</f>
        <v>0</v>
      </c>
      <c r="N6359" s="98">
        <f>'Activity data'!J1302*'Emission factors'!$D$12/1000</f>
        <v>0</v>
      </c>
      <c r="O6359" s="98">
        <f>'Activity data'!K1302*'Emission factors'!$D$12/1000</f>
        <v>0</v>
      </c>
      <c r="P6359" s="98">
        <f>'Activity data'!L1302*'Emission factors'!$D$12/1000</f>
        <v>1.263205125</v>
      </c>
      <c r="Q6359" s="98">
        <f>'Activity data'!M1302*'Emission factors'!$D$12/1000</f>
        <v>0.42106837499999999</v>
      </c>
      <c r="R6359" s="98">
        <f>'Activity data'!N1302*'Emission factors'!$D$12/1000</f>
        <v>0.50399613022113032</v>
      </c>
      <c r="S6359" s="98">
        <f>'Activity data'!O1302*'Emission factors'!$D$12/1000</f>
        <v>1.1759909705159708</v>
      </c>
      <c r="T6359" s="98">
        <f>'Activity data'!P1302*'Emission factors'!$D$12/1000</f>
        <v>1.0132628992628994</v>
      </c>
      <c r="U6359" s="98">
        <f>'Activity data'!Q1302*'Emission factors'!$D$12/1000</f>
        <v>0.90302063882063888</v>
      </c>
    </row>
    <row r="6360" spans="1:21" x14ac:dyDescent="0.25">
      <c r="A6360" s="92" t="s">
        <v>11</v>
      </c>
      <c r="B6360" s="92" t="s">
        <v>12</v>
      </c>
      <c r="C6360" s="92" t="s">
        <v>55</v>
      </c>
      <c r="D6360" s="92" t="s">
        <v>55</v>
      </c>
      <c r="E6360" s="92" t="s">
        <v>38</v>
      </c>
      <c r="F6360" s="92" t="s">
        <v>56</v>
      </c>
      <c r="G6360" s="92" t="s">
        <v>97</v>
      </c>
      <c r="H6360" s="92" t="s">
        <v>74</v>
      </c>
      <c r="I6360" s="89" t="s">
        <v>193</v>
      </c>
      <c r="L6360" s="98">
        <f>'Activity data'!H1300*'Emission factors'!$E$5/1000</f>
        <v>7.5781309494451286</v>
      </c>
      <c r="M6360" s="98">
        <f>'Activity data'!I1300*'Emission factors'!$E$5/1000</f>
        <v>96.324473397040677</v>
      </c>
      <c r="N6360" s="98">
        <f>'Activity data'!J1300*'Emission factors'!$E$5/1000</f>
        <v>95.453834886807982</v>
      </c>
      <c r="O6360" s="98">
        <f>'Activity data'!K1300*'Emission factors'!$E$5/1000</f>
        <v>176.1437120637265</v>
      </c>
      <c r="P6360" s="98">
        <f>'Activity data'!L1300*'Emission factors'!$E$5/1000</f>
        <v>141.2479391899208</v>
      </c>
      <c r="Q6360" s="98">
        <f>'Activity data'!M1300*'Emission factors'!$E$5/1000</f>
        <v>193.88500604352245</v>
      </c>
      <c r="R6360" s="98">
        <f>'Activity data'!N1300*'Emission factors'!$E$5/1000</f>
        <v>239.95111205657506</v>
      </c>
      <c r="S6360" s="98">
        <f>'Activity data'!O1300*'Emission factors'!$E$5/1000</f>
        <v>268.28104453897458</v>
      </c>
      <c r="T6360" s="98">
        <f>'Activity data'!P1300*'Emission factors'!$E$5/1000</f>
        <v>280.19540984042555</v>
      </c>
      <c r="U6360" s="98">
        <f>'Activity data'!Q1300*'Emission factors'!$E$5/1000</f>
        <v>312.04550106382982</v>
      </c>
    </row>
    <row r="6361" spans="1:21" x14ac:dyDescent="0.25">
      <c r="A6361" s="92" t="s">
        <v>11</v>
      </c>
      <c r="B6361" s="92" t="s">
        <v>12</v>
      </c>
      <c r="C6361" s="92" t="s">
        <v>55</v>
      </c>
      <c r="D6361" s="92" t="s">
        <v>55</v>
      </c>
      <c r="E6361" s="92" t="s">
        <v>57</v>
      </c>
      <c r="F6361" s="92" t="s">
        <v>56</v>
      </c>
      <c r="G6361" s="92" t="s">
        <v>97</v>
      </c>
      <c r="H6361" s="92" t="s">
        <v>74</v>
      </c>
      <c r="I6361" s="89" t="s">
        <v>193</v>
      </c>
      <c r="L6361" s="98">
        <f>'Activity data'!H1301*'Emission factors'!$E$7/1000</f>
        <v>3.5470258061233211</v>
      </c>
      <c r="M6361" s="98">
        <f>'Activity data'!I1301*'Emission factors'!$E$7/1000</f>
        <v>2.6767525249067528</v>
      </c>
      <c r="N6361" s="98">
        <f>'Activity data'!J1301*'Emission factors'!$E$7/1000</f>
        <v>1.5683678328305988</v>
      </c>
      <c r="O6361" s="98">
        <f>'Activity data'!K1301*'Emission factors'!$E$7/1000</f>
        <v>0.43457555645500501</v>
      </c>
      <c r="P6361" s="98">
        <f>'Activity data'!L1301*'Emission factors'!$E$7/1000</f>
        <v>0.17516412075772261</v>
      </c>
      <c r="Q6361" s="98">
        <f>'Activity data'!M1301*'Emission factors'!$E$7/1000</f>
        <v>0.8491002943003686</v>
      </c>
      <c r="R6361" s="98">
        <f>'Activity data'!N1301*'Emission factors'!$E$7/1000</f>
        <v>0.75082587552882629</v>
      </c>
      <c r="S6361" s="98">
        <f>'Activity data'!O1301*'Emission factors'!$E$7/1000</f>
        <v>0.32435957306272595</v>
      </c>
      <c r="T6361" s="98">
        <f>'Activity data'!P1301*'Emission factors'!$E$7/1000</f>
        <v>0.12329030281303259</v>
      </c>
      <c r="U6361" s="98">
        <f>'Activity data'!Q1301*'Emission factors'!$E$7/1000</f>
        <v>5.2233758722265398E-2</v>
      </c>
    </row>
    <row r="6362" spans="1:21" x14ac:dyDescent="0.25">
      <c r="A6362" s="92" t="s">
        <v>11</v>
      </c>
      <c r="B6362" s="92" t="s">
        <v>12</v>
      </c>
      <c r="C6362" s="92" t="s">
        <v>55</v>
      </c>
      <c r="D6362" s="92" t="s">
        <v>55</v>
      </c>
      <c r="E6362" s="92" t="s">
        <v>7</v>
      </c>
      <c r="F6362" s="92" t="s">
        <v>56</v>
      </c>
      <c r="G6362" s="92" t="s">
        <v>97</v>
      </c>
      <c r="H6362" s="92" t="s">
        <v>74</v>
      </c>
      <c r="I6362" s="89" t="s">
        <v>193</v>
      </c>
      <c r="L6362" s="98">
        <f>'Activity data'!H1302*'Emission factors'!$E$12/1000</f>
        <v>0.44720765753424652</v>
      </c>
      <c r="M6362" s="98">
        <f>'Activity data'!I1302*'Emission factors'!$E$12/1000</f>
        <v>0</v>
      </c>
      <c r="N6362" s="98">
        <f>'Activity data'!J1302*'Emission factors'!$E$12/1000</f>
        <v>0</v>
      </c>
      <c r="O6362" s="98">
        <f>'Activity data'!K1302*'Emission factors'!$E$12/1000</f>
        <v>0</v>
      </c>
      <c r="P6362" s="98">
        <f>'Activity data'!L1302*'Emission factors'!$E$12/1000</f>
        <v>0.12632051250000001</v>
      </c>
      <c r="Q6362" s="98">
        <f>'Activity data'!M1302*'Emission factors'!$E$12/1000</f>
        <v>4.2106837500000008E-2</v>
      </c>
      <c r="R6362" s="98">
        <f>'Activity data'!N1302*'Emission factors'!$E$12/1000</f>
        <v>5.0399613022113036E-2</v>
      </c>
      <c r="S6362" s="98">
        <f>'Activity data'!O1302*'Emission factors'!$E$12/1000</f>
        <v>0.11759909705159709</v>
      </c>
      <c r="T6362" s="98">
        <f>'Activity data'!P1302*'Emission factors'!$E$12/1000</f>
        <v>0.10132628992628993</v>
      </c>
      <c r="U6362" s="98">
        <f>'Activity data'!Q1302*'Emission factors'!$E$12/1000</f>
        <v>9.0302063882063896E-2</v>
      </c>
    </row>
    <row r="6363" spans="1:21" x14ac:dyDescent="0.25">
      <c r="A6363" s="92" t="s">
        <v>11</v>
      </c>
      <c r="B6363" s="92" t="s">
        <v>12</v>
      </c>
      <c r="C6363" s="92" t="s">
        <v>55</v>
      </c>
      <c r="D6363" s="92" t="s">
        <v>55</v>
      </c>
      <c r="E6363" s="92" t="s">
        <v>38</v>
      </c>
      <c r="F6363" s="92" t="s">
        <v>56</v>
      </c>
      <c r="G6363" s="92" t="s">
        <v>97</v>
      </c>
      <c r="H6363" s="92" t="s">
        <v>94</v>
      </c>
      <c r="I6363" s="89" t="s">
        <v>193</v>
      </c>
      <c r="L6363" s="98">
        <f>L6354+L6357*'Emission factors'!$H$16+L6360*'Emission factors'!$H$17</f>
        <v>521077.69703452528</v>
      </c>
      <c r="M6363" s="98">
        <f>M6354+M6357*'Emission factors'!$H$16+M6360*'Emission factors'!$H$17</f>
        <v>6623339.593975802</v>
      </c>
      <c r="N6363" s="98">
        <f>N6354+N6357*'Emission factors'!$H$16+N6360*'Emission factors'!$H$17</f>
        <v>6563473.86812755</v>
      </c>
      <c r="O6363" s="98">
        <f>O6354+O6357*'Emission factors'!$H$16+O6360*'Emission factors'!$H$17</f>
        <v>12111767.458439024</v>
      </c>
      <c r="P6363" s="98">
        <f>P6354+P6357*'Emission factors'!$H$16+P6360*'Emission factors'!$H$17</f>
        <v>9712309.1900840905</v>
      </c>
      <c r="Q6363" s="98">
        <f>Q6354+Q6357*'Emission factors'!$H$16+Q6360*'Emission factors'!$H$17</f>
        <v>13331671.504842637</v>
      </c>
      <c r="R6363" s="98">
        <f>R6354+R6357*'Emission factors'!$H$16+R6360*'Emission factors'!$H$17</f>
        <v>16499209.858661572</v>
      </c>
      <c r="S6363" s="98">
        <f>S6354+S6357*'Emission factors'!$H$16+S6360*'Emission factors'!$H$17</f>
        <v>18447196.251817424</v>
      </c>
      <c r="T6363" s="98">
        <f>T6354+T6357*'Emission factors'!$H$16+T6360*'Emission factors'!$H$17</f>
        <v>19266436.52020612</v>
      </c>
      <c r="U6363" s="98">
        <f>U6354+U6357*'Emission factors'!$H$16+U6360*'Emission factors'!$H$17</f>
        <v>21456471.542792555</v>
      </c>
    </row>
    <row r="6364" spans="1:21" x14ac:dyDescent="0.25">
      <c r="A6364" s="92" t="s">
        <v>11</v>
      </c>
      <c r="B6364" s="92" t="s">
        <v>12</v>
      </c>
      <c r="C6364" s="92" t="s">
        <v>55</v>
      </c>
      <c r="D6364" s="92" t="s">
        <v>55</v>
      </c>
      <c r="E6364" s="92" t="s">
        <v>57</v>
      </c>
      <c r="F6364" s="92" t="s">
        <v>56</v>
      </c>
      <c r="G6364" s="92" t="s">
        <v>97</v>
      </c>
      <c r="H6364" s="92" t="s">
        <v>94</v>
      </c>
      <c r="I6364" s="89" t="s">
        <v>193</v>
      </c>
      <c r="L6364" s="98">
        <f>L6355+L6358*'Emission factors'!$H$16+L6361*'Emission factors'!$H$17</f>
        <v>439529.7027657713</v>
      </c>
      <c r="M6364" s="98">
        <f>M6355+M6358*'Emission factors'!$H$16+M6361*'Emission factors'!$H$17</f>
        <v>331689.7891238202</v>
      </c>
      <c r="N6364" s="98">
        <f>N6355+N6358*'Emission factors'!$H$16+N6361*'Emission factors'!$H$17</f>
        <v>194344.30000520361</v>
      </c>
      <c r="O6364" s="98">
        <f>O6355+O6358*'Emission factors'!$H$16+O6361*'Emission factors'!$H$17</f>
        <v>53850.430078121935</v>
      </c>
      <c r="P6364" s="98">
        <f>P6355+P6358*'Emission factors'!$H$16+P6361*'Emission factors'!$H$17</f>
        <v>21705.462023693195</v>
      </c>
      <c r="Q6364" s="98">
        <f>Q6355+Q6358*'Emission factors'!$H$16+Q6361*'Emission factors'!$H$17</f>
        <v>105216.26296823016</v>
      </c>
      <c r="R6364" s="98">
        <f>R6355+R6358*'Emission factors'!$H$16+R6361*'Emission factors'!$H$17</f>
        <v>93038.588366154494</v>
      </c>
      <c r="S6364" s="98">
        <f>S6355+S6358*'Emission factors'!$H$16+S6361*'Emission factors'!$H$17</f>
        <v>40193.016496067678</v>
      </c>
      <c r="T6364" s="98">
        <f>T6355+T6358*'Emission factors'!$H$16+T6361*'Emission factors'!$H$17</f>
        <v>15277.517873076933</v>
      </c>
      <c r="U6364" s="98">
        <f>U6355+U6358*'Emission factors'!$H$16+U6361*'Emission factors'!$H$17</f>
        <v>6472.5462120695174</v>
      </c>
    </row>
    <row r="6365" spans="1:21" x14ac:dyDescent="0.25">
      <c r="A6365" s="92" t="s">
        <v>11</v>
      </c>
      <c r="B6365" s="92" t="s">
        <v>12</v>
      </c>
      <c r="C6365" s="92" t="s">
        <v>55</v>
      </c>
      <c r="D6365" s="92" t="s">
        <v>55</v>
      </c>
      <c r="E6365" s="92" t="s">
        <v>7</v>
      </c>
      <c r="F6365" s="92" t="s">
        <v>56</v>
      </c>
      <c r="G6365" s="92" t="s">
        <v>97</v>
      </c>
      <c r="H6365" s="92" t="s">
        <v>94</v>
      </c>
      <c r="I6365" s="89" t="s">
        <v>193</v>
      </c>
      <c r="L6365" s="98">
        <f>L6356+L6359*'Emission factors'!$H$16+L6362*'Emission factors'!$H$17</f>
        <v>251116.04385863009</v>
      </c>
      <c r="M6365" s="98">
        <f>M6356+M6359*'Emission factors'!$H$16+M6362*'Emission factors'!$H$17</f>
        <v>0</v>
      </c>
      <c r="N6365" s="98">
        <f>N6356+N6359*'Emission factors'!$H$16+N6362*'Emission factors'!$H$17</f>
        <v>0</v>
      </c>
      <c r="O6365" s="98">
        <f>O6356+O6359*'Emission factors'!$H$16+O6362*'Emission factors'!$H$17</f>
        <v>0</v>
      </c>
      <c r="P6365" s="98">
        <f>P6356+P6359*'Emission factors'!$H$16+P6362*'Emission factors'!$H$17</f>
        <v>70931.494179000001</v>
      </c>
      <c r="Q6365" s="98">
        <f>Q6356+Q6359*'Emission factors'!$H$16+Q6362*'Emission factors'!$H$17</f>
        <v>23643.831393000004</v>
      </c>
      <c r="R6365" s="98">
        <f>R6356+R6359*'Emission factors'!$H$16+R6362*'Emission factors'!$H$17</f>
        <v>28300.390704176909</v>
      </c>
      <c r="S6365" s="98">
        <f>S6356+S6359*'Emission factors'!$H$16+S6362*'Emission factors'!$H$17</f>
        <v>66034.244976412781</v>
      </c>
      <c r="T6365" s="98">
        <f>T6356+T6359*'Emission factors'!$H$16+T6362*'Emission factors'!$H$17</f>
        <v>56896.738319410324</v>
      </c>
      <c r="U6365" s="98">
        <f>U6356+U6359*'Emission factors'!$H$16+U6362*'Emission factors'!$H$17</f>
        <v>50706.414911056519</v>
      </c>
    </row>
    <row r="6366" spans="1:21" x14ac:dyDescent="0.25">
      <c r="A6366" s="92" t="s">
        <v>11</v>
      </c>
      <c r="B6366" s="92" t="s">
        <v>12</v>
      </c>
      <c r="C6366" s="92" t="s">
        <v>55</v>
      </c>
      <c r="D6366" s="92" t="s">
        <v>55</v>
      </c>
      <c r="E6366" s="92" t="s">
        <v>38</v>
      </c>
      <c r="F6366" s="92" t="s">
        <v>56</v>
      </c>
      <c r="G6366" s="92" t="s">
        <v>97</v>
      </c>
      <c r="H6366" s="92" t="s">
        <v>93</v>
      </c>
      <c r="I6366" s="89" t="s">
        <v>193</v>
      </c>
      <c r="L6366" s="98">
        <f>L6354+L6357*'Emission factors'!$I$16+L6360*'Emission factors'!$I$17</f>
        <v>520687.96458569664</v>
      </c>
      <c r="M6366" s="98">
        <f>M6354+M6357*'Emission factors'!$I$16+M6360*'Emission factors'!$I$17</f>
        <v>6618385.7639153823</v>
      </c>
      <c r="N6366" s="98">
        <f>N6354+N6357*'Emission factors'!$I$16+N6360*'Emission factors'!$I$17</f>
        <v>6558564.813761943</v>
      </c>
      <c r="O6366" s="98">
        <f>O6354+O6357*'Emission factors'!$I$16+O6360*'Emission factors'!$I$17</f>
        <v>12102708.63896146</v>
      </c>
      <c r="P6366" s="98">
        <f>P6354+P6357*'Emission factors'!$I$16+P6360*'Emission factors'!$I$17</f>
        <v>9705045.0103543252</v>
      </c>
      <c r="Q6366" s="98">
        <f>Q6354+Q6357*'Emission factors'!$I$16+Q6360*'Emission factors'!$I$17</f>
        <v>13321700.275960397</v>
      </c>
      <c r="R6366" s="98">
        <f>R6354+R6357*'Emission factors'!$I$16+R6360*'Emission factors'!$I$17</f>
        <v>16486869.515755804</v>
      </c>
      <c r="S6366" s="98">
        <f>S6354+S6357*'Emission factors'!$I$16+S6360*'Emission factors'!$I$17</f>
        <v>18433398.940955419</v>
      </c>
      <c r="T6366" s="98">
        <f>T6354+T6357*'Emission factors'!$I$16+T6360*'Emission factors'!$I$17</f>
        <v>19252026.470557183</v>
      </c>
      <c r="U6366" s="98">
        <f>U6354+U6357*'Emission factors'!$I$16+U6360*'Emission factors'!$I$17</f>
        <v>21440423.488452133</v>
      </c>
    </row>
    <row r="6367" spans="1:21" x14ac:dyDescent="0.25">
      <c r="A6367" s="92" t="s">
        <v>11</v>
      </c>
      <c r="B6367" s="92" t="s">
        <v>12</v>
      </c>
      <c r="C6367" s="92" t="s">
        <v>55</v>
      </c>
      <c r="D6367" s="92" t="s">
        <v>55</v>
      </c>
      <c r="E6367" s="92" t="s">
        <v>57</v>
      </c>
      <c r="F6367" s="92" t="s">
        <v>56</v>
      </c>
      <c r="G6367" s="92" t="s">
        <v>97</v>
      </c>
      <c r="H6367" s="92" t="s">
        <v>93</v>
      </c>
      <c r="I6367" s="89" t="s">
        <v>193</v>
      </c>
      <c r="L6367" s="98">
        <f>L6355+L6358*'Emission factors'!$I$16+L6361*'Emission factors'!$I$17</f>
        <v>439104.05966903653</v>
      </c>
      <c r="M6367" s="98">
        <f>M6355+M6358*'Emission factors'!$I$16+M6361*'Emission factors'!$I$17</f>
        <v>331368.57882083143</v>
      </c>
      <c r="N6367" s="98">
        <f>N6355+N6358*'Emission factors'!$I$16+N6361*'Emission factors'!$I$17</f>
        <v>194156.09586526395</v>
      </c>
      <c r="O6367" s="98">
        <f>O6355+O6358*'Emission factors'!$I$16+O6361*'Emission factors'!$I$17</f>
        <v>53798.281011347339</v>
      </c>
      <c r="P6367" s="98">
        <f>P6355+P6358*'Emission factors'!$I$16+P6361*'Emission factors'!$I$17</f>
        <v>21684.442329202269</v>
      </c>
      <c r="Q6367" s="98">
        <f>Q6355+Q6358*'Emission factors'!$I$16+Q6361*'Emission factors'!$I$17</f>
        <v>105114.37093291411</v>
      </c>
      <c r="R6367" s="98">
        <f>R6355+R6358*'Emission factors'!$I$16+R6361*'Emission factors'!$I$17</f>
        <v>92948.489261091032</v>
      </c>
      <c r="S6367" s="98">
        <f>S6355+S6358*'Emission factors'!$I$16+S6361*'Emission factors'!$I$17</f>
        <v>40154.093347300157</v>
      </c>
      <c r="T6367" s="98">
        <f>T6355+T6358*'Emission factors'!$I$16+T6361*'Emission factors'!$I$17</f>
        <v>15262.723036739369</v>
      </c>
      <c r="U6367" s="98">
        <f>U6355+U6358*'Emission factors'!$I$16+U6361*'Emission factors'!$I$17</f>
        <v>6466.2781610228449</v>
      </c>
    </row>
    <row r="6368" spans="1:21" x14ac:dyDescent="0.25">
      <c r="A6368" s="92" t="s">
        <v>11</v>
      </c>
      <c r="B6368" s="92" t="s">
        <v>12</v>
      </c>
      <c r="C6368" s="92" t="s">
        <v>55</v>
      </c>
      <c r="D6368" s="92" t="s">
        <v>55</v>
      </c>
      <c r="E6368" s="92" t="s">
        <v>7</v>
      </c>
      <c r="F6368" s="92" t="s">
        <v>56</v>
      </c>
      <c r="G6368" s="92" t="s">
        <v>97</v>
      </c>
      <c r="H6368" s="92" t="s">
        <v>93</v>
      </c>
      <c r="I6368" s="89" t="s">
        <v>193</v>
      </c>
      <c r="L6368" s="98">
        <f>L6356+L6359*'Emission factors'!$I$16+L6362*'Emission factors'!$I$17</f>
        <v>251026.60232712326</v>
      </c>
      <c r="M6368" s="98">
        <f>M6356+M6359*'Emission factors'!$I$16+M6362*'Emission factors'!$I$17</f>
        <v>0</v>
      </c>
      <c r="N6368" s="98">
        <f>N6356+N6359*'Emission factors'!$I$16+N6362*'Emission factors'!$I$17</f>
        <v>0</v>
      </c>
      <c r="O6368" s="98">
        <f>O6356+O6359*'Emission factors'!$I$16+O6362*'Emission factors'!$I$17</f>
        <v>0</v>
      </c>
      <c r="P6368" s="98">
        <f>P6356+P6359*'Emission factors'!$I$16+P6362*'Emission factors'!$I$17</f>
        <v>70906.230076499996</v>
      </c>
      <c r="Q6368" s="98">
        <f>Q6356+Q6359*'Emission factors'!$I$16+Q6362*'Emission factors'!$I$17</f>
        <v>23635.410025500001</v>
      </c>
      <c r="R6368" s="98">
        <f>R6356+R6359*'Emission factors'!$I$16+R6362*'Emission factors'!$I$17</f>
        <v>28290.310781572487</v>
      </c>
      <c r="S6368" s="98">
        <f>S6356+S6359*'Emission factors'!$I$16+S6362*'Emission factors'!$I$17</f>
        <v>66010.725157002467</v>
      </c>
      <c r="T6368" s="98">
        <f>T6356+T6359*'Emission factors'!$I$16+T6362*'Emission factors'!$I$17</f>
        <v>56876.473061425058</v>
      </c>
      <c r="U6368" s="98">
        <f>U6356+U6359*'Emission factors'!$I$16+U6362*'Emission factors'!$I$17</f>
        <v>50688.354498280103</v>
      </c>
    </row>
    <row r="6369" spans="1:21" x14ac:dyDescent="0.25">
      <c r="A6369" s="92" t="s">
        <v>11</v>
      </c>
      <c r="B6369" s="92" t="s">
        <v>12</v>
      </c>
      <c r="C6369" s="92" t="s">
        <v>55</v>
      </c>
      <c r="D6369" s="92" t="s">
        <v>55</v>
      </c>
      <c r="E6369" s="92" t="s">
        <v>38</v>
      </c>
      <c r="F6369" s="92" t="s">
        <v>56</v>
      </c>
      <c r="G6369" s="92" t="s">
        <v>97</v>
      </c>
      <c r="H6369" s="92" t="s">
        <v>16</v>
      </c>
      <c r="I6369" s="92" t="s">
        <v>197</v>
      </c>
      <c r="L6369" s="98">
        <f>'Activity data'!H1288*'Emission factors'!$C$5</f>
        <v>339526.6875</v>
      </c>
      <c r="M6369" s="98">
        <f>'Activity data'!I1288*'Emission factors'!$C$5</f>
        <v>1177215.6388594329</v>
      </c>
      <c r="N6369" s="98">
        <f>'Activity data'!J1288*'Emission factors'!$C$5</f>
        <v>2646712.8558760569</v>
      </c>
      <c r="O6369" s="98">
        <f>'Activity data'!K1288*'Emission factors'!$C$5</f>
        <v>2445039.3158279178</v>
      </c>
      <c r="P6369" s="98">
        <f>'Activity data'!L1288*'Emission factors'!$C$5</f>
        <v>2026680.6387056876</v>
      </c>
      <c r="Q6369" s="98">
        <f>'Activity data'!M1288*'Emission factors'!$C$5</f>
        <v>2742536.3618467688</v>
      </c>
      <c r="R6369" s="98">
        <f>'Activity data'!N1288*'Emission factors'!$C$5</f>
        <v>3379601.8839456295</v>
      </c>
      <c r="S6369" s="98">
        <f>'Activity data'!O1288*'Emission factors'!$C$5</f>
        <v>3876574.5143210422</v>
      </c>
      <c r="T6369" s="98">
        <f>'Activity data'!P1288*'Emission factors'!$C$5</f>
        <v>4269862.4718750007</v>
      </c>
      <c r="U6369" s="98">
        <f>'Activity data'!Q1288*'Emission factors'!$C$5</f>
        <v>3842371.884414894</v>
      </c>
    </row>
    <row r="6370" spans="1:21" x14ac:dyDescent="0.25">
      <c r="A6370" s="92" t="s">
        <v>11</v>
      </c>
      <c r="B6370" s="92" t="s">
        <v>12</v>
      </c>
      <c r="C6370" s="92" t="s">
        <v>55</v>
      </c>
      <c r="D6370" s="92" t="s">
        <v>55</v>
      </c>
      <c r="E6370" s="92" t="s">
        <v>57</v>
      </c>
      <c r="F6370" s="92" t="s">
        <v>56</v>
      </c>
      <c r="G6370" s="92" t="s">
        <v>97</v>
      </c>
      <c r="H6370" s="92" t="s">
        <v>16</v>
      </c>
      <c r="I6370" s="92" t="s">
        <v>197</v>
      </c>
      <c r="L6370" s="98">
        <f>'Activity data'!H1289*'Emission factors'!$C$7</f>
        <v>1475031.642729989</v>
      </c>
      <c r="M6370" s="98">
        <f>'Activity data'!I1289*'Emission factors'!$C$7</f>
        <v>1429266.2950295834</v>
      </c>
      <c r="N6370" s="98">
        <f>'Activity data'!J1289*'Emission factors'!$C$7</f>
        <v>948690.92121706274</v>
      </c>
      <c r="O6370" s="98">
        <f>'Activity data'!K1289*'Emission factors'!$C$7</f>
        <v>1437516.1905840787</v>
      </c>
      <c r="P6370" s="98">
        <f>'Activity data'!L1289*'Emission factors'!$C$7</f>
        <v>1344447.9552193871</v>
      </c>
      <c r="Q6370" s="98">
        <f>'Activity data'!M1289*'Emission factors'!$C$7</f>
        <v>918946.84453484882</v>
      </c>
      <c r="R6370" s="98">
        <f>'Activity data'!N1289*'Emission factors'!$C$7</f>
        <v>628852.53779522807</v>
      </c>
      <c r="S6370" s="98">
        <f>'Activity data'!O1289*'Emission factors'!$C$7</f>
        <v>385968.29105200613</v>
      </c>
      <c r="T6370" s="98">
        <f>'Activity data'!P1289*'Emission factors'!$C$7</f>
        <v>287891.28391722374</v>
      </c>
      <c r="U6370" s="98">
        <f>'Activity data'!Q1289*'Emission factors'!$C$7</f>
        <v>688629.63361885503</v>
      </c>
    </row>
    <row r="6371" spans="1:21" x14ac:dyDescent="0.25">
      <c r="A6371" s="92" t="s">
        <v>11</v>
      </c>
      <c r="B6371" s="92" t="s">
        <v>12</v>
      </c>
      <c r="C6371" s="92" t="s">
        <v>55</v>
      </c>
      <c r="D6371" s="92" t="s">
        <v>55</v>
      </c>
      <c r="E6371" s="92" t="s">
        <v>7</v>
      </c>
      <c r="F6371" s="92" t="s">
        <v>56</v>
      </c>
      <c r="G6371" s="92" t="s">
        <v>97</v>
      </c>
      <c r="H6371" s="92" t="s">
        <v>16</v>
      </c>
      <c r="I6371" s="92" t="s">
        <v>197</v>
      </c>
      <c r="L6371" s="98">
        <f>'Activity data'!H1290*'Emission factors'!$C$12</f>
        <v>1109439.5250821919</v>
      </c>
      <c r="M6371" s="98">
        <f>'Activity data'!I1290*'Emission factors'!$C$12</f>
        <v>1115766.4062328767</v>
      </c>
      <c r="N6371" s="98">
        <f>'Activity data'!J1290*'Emission factors'!$C$12</f>
        <v>1089391.0483777761</v>
      </c>
      <c r="O6371" s="98">
        <f>'Activity data'!K1290*'Emission factors'!$C$12</f>
        <v>699767.54752674943</v>
      </c>
      <c r="P6371" s="98">
        <f>'Activity data'!L1290*'Emission factors'!$C$12</f>
        <v>1000391.7611304877</v>
      </c>
      <c r="Q6371" s="98">
        <f>'Activity data'!M1290*'Emission factors'!$C$12</f>
        <v>1231422.1511440298</v>
      </c>
      <c r="R6371" s="98">
        <f>'Activity data'!N1290*'Emission factors'!$C$12</f>
        <v>1103755.1195648445</v>
      </c>
      <c r="S6371" s="98">
        <f>'Activity data'!O1290*'Emission factors'!$C$12</f>
        <v>894051.32575080672</v>
      </c>
      <c r="T6371" s="98">
        <f>'Activity data'!P1290*'Emission factors'!$C$12</f>
        <v>971826.12364864862</v>
      </c>
      <c r="U6371" s="98">
        <f>'Activity data'!Q1290*'Emission factors'!$C$12</f>
        <v>1025413.7533783782</v>
      </c>
    </row>
    <row r="6372" spans="1:21" x14ac:dyDescent="0.25">
      <c r="A6372" s="92" t="s">
        <v>11</v>
      </c>
      <c r="B6372" s="92" t="s">
        <v>12</v>
      </c>
      <c r="C6372" s="92" t="s">
        <v>55</v>
      </c>
      <c r="D6372" s="92" t="s">
        <v>55</v>
      </c>
      <c r="E6372" s="92" t="s">
        <v>38</v>
      </c>
      <c r="F6372" s="92" t="s">
        <v>56</v>
      </c>
      <c r="G6372" s="92" t="s">
        <v>97</v>
      </c>
      <c r="H6372" s="92" t="s">
        <v>31</v>
      </c>
      <c r="I6372" s="92" t="s">
        <v>197</v>
      </c>
      <c r="L6372" s="98">
        <f>'Activity data'!H1288*'Emission factors'!$D$5/1000</f>
        <v>3.5437500000000002</v>
      </c>
      <c r="M6372" s="98">
        <f>'Activity data'!I1288*'Emission factors'!$D$5/1000</f>
        <v>12.286980887792849</v>
      </c>
      <c r="N6372" s="98">
        <f>'Activity data'!J1288*'Emission factors'!$D$5/1000</f>
        <v>27.624599268093693</v>
      </c>
      <c r="O6372" s="98">
        <f>'Activity data'!K1288*'Emission factors'!$D$5/1000</f>
        <v>25.519667214569644</v>
      </c>
      <c r="P6372" s="98">
        <f>'Activity data'!L1288*'Emission factors'!$D$5/1000</f>
        <v>21.153122207553363</v>
      </c>
      <c r="Q6372" s="98">
        <f>'Activity data'!M1288*'Emission factors'!$D$5/1000</f>
        <v>28.624740234284197</v>
      </c>
      <c r="R6372" s="98">
        <f>'Activity data'!N1288*'Emission factors'!$D$5/1000</f>
        <v>35.273999414942381</v>
      </c>
      <c r="S6372" s="98">
        <f>'Activity data'!O1288*'Emission factors'!$D$5/1000</f>
        <v>40.461063712775719</v>
      </c>
      <c r="T6372" s="98">
        <f>'Activity data'!P1288*'Emission factors'!$D$5/1000</f>
        <v>44.565937500000004</v>
      </c>
      <c r="U6372" s="98">
        <f>'Activity data'!Q1288*'Emission factors'!$D$5/1000</f>
        <v>40.104079787234049</v>
      </c>
    </row>
    <row r="6373" spans="1:21" x14ac:dyDescent="0.25">
      <c r="A6373" s="92" t="s">
        <v>11</v>
      </c>
      <c r="B6373" s="92" t="s">
        <v>12</v>
      </c>
      <c r="C6373" s="92" t="s">
        <v>55</v>
      </c>
      <c r="D6373" s="92" t="s">
        <v>55</v>
      </c>
      <c r="E6373" s="92" t="s">
        <v>57</v>
      </c>
      <c r="F6373" s="92" t="s">
        <v>56</v>
      </c>
      <c r="G6373" s="92" t="s">
        <v>97</v>
      </c>
      <c r="H6373" s="92" t="s">
        <v>31</v>
      </c>
      <c r="I6373" s="92" t="s">
        <v>197</v>
      </c>
      <c r="L6373" s="98">
        <f>'Activity data'!H1289*'Emission factors'!$D$7/1000</f>
        <v>59.717880272469195</v>
      </c>
      <c r="M6373" s="98">
        <f>'Activity data'!I1289*'Emission factors'!$D$7/1000</f>
        <v>57.865032187432533</v>
      </c>
      <c r="N6373" s="98">
        <f>'Activity data'!J1289*'Emission factors'!$D$7/1000</f>
        <v>38.40853932052886</v>
      </c>
      <c r="O6373" s="98">
        <f>'Activity data'!K1289*'Emission factors'!$D$7/1000</f>
        <v>58.199036056035574</v>
      </c>
      <c r="P6373" s="98">
        <f>'Activity data'!L1289*'Emission factors'!$D$7/1000</f>
        <v>54.431091304428627</v>
      </c>
      <c r="Q6373" s="98">
        <f>'Activity data'!M1289*'Emission factors'!$D$7/1000</f>
        <v>37.20432568967</v>
      </c>
      <c r="R6373" s="98">
        <f>'Activity data'!N1289*'Emission factors'!$D$7/1000</f>
        <v>25.459616914786562</v>
      </c>
      <c r="S6373" s="98">
        <f>'Activity data'!O1289*'Emission factors'!$D$7/1000</f>
        <v>15.626246601295795</v>
      </c>
      <c r="T6373" s="98">
        <f>'Activity data'!P1289*'Emission factors'!$D$7/1000</f>
        <v>11.655517567498938</v>
      </c>
      <c r="U6373" s="98">
        <f>'Activity data'!Q1289*'Emission factors'!$D$7/1000</f>
        <v>27.879742251775507</v>
      </c>
    </row>
    <row r="6374" spans="1:21" x14ac:dyDescent="0.25">
      <c r="A6374" s="92" t="s">
        <v>11</v>
      </c>
      <c r="B6374" s="92" t="s">
        <v>12</v>
      </c>
      <c r="C6374" s="92" t="s">
        <v>55</v>
      </c>
      <c r="D6374" s="92" t="s">
        <v>55</v>
      </c>
      <c r="E6374" s="92" t="s">
        <v>7</v>
      </c>
      <c r="F6374" s="92" t="s">
        <v>56</v>
      </c>
      <c r="G6374" s="92" t="s">
        <v>97</v>
      </c>
      <c r="H6374" s="92" t="s">
        <v>31</v>
      </c>
      <c r="I6374" s="92" t="s">
        <v>197</v>
      </c>
      <c r="L6374" s="98">
        <f>'Activity data'!H1290*'Emission factors'!$D$12/1000</f>
        <v>19.776105616438358</v>
      </c>
      <c r="M6374" s="98">
        <f>'Activity data'!I1290*'Emission factors'!$D$12/1000</f>
        <v>19.888884246575341</v>
      </c>
      <c r="N6374" s="98">
        <f>'Activity data'!J1290*'Emission factors'!$D$12/1000</f>
        <v>19.418735265200997</v>
      </c>
      <c r="O6374" s="98">
        <f>'Activity data'!K1290*'Emission factors'!$D$12/1000</f>
        <v>12.473574822223698</v>
      </c>
      <c r="P6374" s="98">
        <f>'Activity data'!L1290*'Emission factors'!$D$12/1000</f>
        <v>17.83229520731707</v>
      </c>
      <c r="Q6374" s="98">
        <f>'Activity data'!M1290*'Emission factors'!$D$12/1000</f>
        <v>21.950483977611938</v>
      </c>
      <c r="R6374" s="98">
        <f>'Activity data'!N1290*'Emission factors'!$D$12/1000</f>
        <v>19.674779314881366</v>
      </c>
      <c r="S6374" s="98">
        <f>'Activity data'!O1290*'Emission factors'!$D$12/1000</f>
        <v>15.936743774524183</v>
      </c>
      <c r="T6374" s="98">
        <f>'Activity data'!P1290*'Emission factors'!$D$12/1000</f>
        <v>17.323103808353807</v>
      </c>
      <c r="U6374" s="98">
        <f>'Activity data'!Q1290*'Emission factors'!$D$12/1000</f>
        <v>18.278320024570021</v>
      </c>
    </row>
    <row r="6375" spans="1:21" x14ac:dyDescent="0.25">
      <c r="A6375" s="92" t="s">
        <v>11</v>
      </c>
      <c r="B6375" s="92" t="s">
        <v>12</v>
      </c>
      <c r="C6375" s="92" t="s">
        <v>55</v>
      </c>
      <c r="D6375" s="92" t="s">
        <v>55</v>
      </c>
      <c r="E6375" s="92" t="s">
        <v>38</v>
      </c>
      <c r="F6375" s="92" t="s">
        <v>56</v>
      </c>
      <c r="G6375" s="92" t="s">
        <v>97</v>
      </c>
      <c r="H6375" s="92" t="s">
        <v>74</v>
      </c>
      <c r="I6375" s="92" t="s">
        <v>197</v>
      </c>
      <c r="L6375" s="98">
        <f>'Activity data'!H1288*'Emission factors'!$E$5/1000</f>
        <v>4.9612499999999997</v>
      </c>
      <c r="M6375" s="98">
        <f>'Activity data'!I1288*'Emission factors'!$E$5/1000</f>
        <v>17.201773242909987</v>
      </c>
      <c r="N6375" s="98">
        <f>'Activity data'!J1288*'Emission factors'!$E$5/1000</f>
        <v>38.674438975331171</v>
      </c>
      <c r="O6375" s="98">
        <f>'Activity data'!K1288*'Emission factors'!$E$5/1000</f>
        <v>35.727534100397499</v>
      </c>
      <c r="P6375" s="98">
        <f>'Activity data'!L1288*'Emission factors'!$E$5/1000</f>
        <v>29.614371090574707</v>
      </c>
      <c r="Q6375" s="98">
        <f>'Activity data'!M1288*'Emission factors'!$E$5/1000</f>
        <v>40.074636327997865</v>
      </c>
      <c r="R6375" s="98">
        <f>'Activity data'!N1288*'Emission factors'!$E$5/1000</f>
        <v>49.383599180919326</v>
      </c>
      <c r="S6375" s="98">
        <f>'Activity data'!O1288*'Emission factors'!$E$5/1000</f>
        <v>56.645489197886008</v>
      </c>
      <c r="T6375" s="98">
        <f>'Activity data'!P1288*'Emission factors'!$E$5/1000</f>
        <v>62.39231250000001</v>
      </c>
      <c r="U6375" s="98">
        <f>'Activity data'!Q1288*'Emission factors'!$E$5/1000</f>
        <v>56.145711702127663</v>
      </c>
    </row>
    <row r="6376" spans="1:21" x14ac:dyDescent="0.25">
      <c r="A6376" s="92" t="s">
        <v>11</v>
      </c>
      <c r="B6376" s="92" t="s">
        <v>12</v>
      </c>
      <c r="C6376" s="92" t="s">
        <v>55</v>
      </c>
      <c r="D6376" s="92" t="s">
        <v>55</v>
      </c>
      <c r="E6376" s="92" t="s">
        <v>57</v>
      </c>
      <c r="F6376" s="92" t="s">
        <v>56</v>
      </c>
      <c r="G6376" s="92" t="s">
        <v>97</v>
      </c>
      <c r="H6376" s="92" t="s">
        <v>74</v>
      </c>
      <c r="I6376" s="92" t="s">
        <v>197</v>
      </c>
      <c r="L6376" s="98">
        <f>'Activity data'!H1289*'Emission factors'!$E$7/1000</f>
        <v>11.943576054493839</v>
      </c>
      <c r="M6376" s="98">
        <f>'Activity data'!I1289*'Emission factors'!$E$7/1000</f>
        <v>11.573006437486505</v>
      </c>
      <c r="N6376" s="98">
        <f>'Activity data'!J1289*'Emission factors'!$E$7/1000</f>
        <v>7.6817078641057712</v>
      </c>
      <c r="O6376" s="98">
        <f>'Activity data'!K1289*'Emission factors'!$E$7/1000</f>
        <v>11.639807211207115</v>
      </c>
      <c r="P6376" s="98">
        <f>'Activity data'!L1289*'Emission factors'!$E$7/1000</f>
        <v>10.886218260885725</v>
      </c>
      <c r="Q6376" s="98">
        <f>'Activity data'!M1289*'Emission factors'!$E$7/1000</f>
        <v>7.440865137933999</v>
      </c>
      <c r="R6376" s="98">
        <f>'Activity data'!N1289*'Emission factors'!$E$7/1000</f>
        <v>5.0919233829573125</v>
      </c>
      <c r="S6376" s="98">
        <f>'Activity data'!O1289*'Emission factors'!$E$7/1000</f>
        <v>3.1252493202591589</v>
      </c>
      <c r="T6376" s="98">
        <f>'Activity data'!P1289*'Emission factors'!$E$7/1000</f>
        <v>2.3311035134997877</v>
      </c>
      <c r="U6376" s="98">
        <f>'Activity data'!Q1289*'Emission factors'!$E$7/1000</f>
        <v>5.5759484503551011</v>
      </c>
    </row>
    <row r="6377" spans="1:21" x14ac:dyDescent="0.25">
      <c r="A6377" s="92" t="s">
        <v>11</v>
      </c>
      <c r="B6377" s="92" t="s">
        <v>12</v>
      </c>
      <c r="C6377" s="92" t="s">
        <v>55</v>
      </c>
      <c r="D6377" s="92" t="s">
        <v>55</v>
      </c>
      <c r="E6377" s="92" t="s">
        <v>7</v>
      </c>
      <c r="F6377" s="92" t="s">
        <v>56</v>
      </c>
      <c r="G6377" s="92" t="s">
        <v>97</v>
      </c>
      <c r="H6377" s="92" t="s">
        <v>74</v>
      </c>
      <c r="I6377" s="92" t="s">
        <v>197</v>
      </c>
      <c r="L6377" s="98">
        <f>'Activity data'!H1290*'Emission factors'!$E$12/1000</f>
        <v>1.977610561643836</v>
      </c>
      <c r="M6377" s="98">
        <f>'Activity data'!I1290*'Emission factors'!$E$12/1000</f>
        <v>1.9888884246575342</v>
      </c>
      <c r="N6377" s="98">
        <f>'Activity data'!J1290*'Emission factors'!$E$12/1000</f>
        <v>1.9418735265200999</v>
      </c>
      <c r="O6377" s="98">
        <f>'Activity data'!K1290*'Emission factors'!$E$12/1000</f>
        <v>1.2473574822223701</v>
      </c>
      <c r="P6377" s="98">
        <f>'Activity data'!L1290*'Emission factors'!$E$12/1000</f>
        <v>1.7832295207317073</v>
      </c>
      <c r="Q6377" s="98">
        <f>'Activity data'!M1290*'Emission factors'!$E$12/1000</f>
        <v>2.1950483977611941</v>
      </c>
      <c r="R6377" s="98">
        <f>'Activity data'!N1290*'Emission factors'!$E$12/1000</f>
        <v>1.9674779314881365</v>
      </c>
      <c r="S6377" s="98">
        <f>'Activity data'!O1290*'Emission factors'!$E$12/1000</f>
        <v>1.5936743774524185</v>
      </c>
      <c r="T6377" s="98">
        <f>'Activity data'!P1290*'Emission factors'!$E$12/1000</f>
        <v>1.7323103808353808</v>
      </c>
      <c r="U6377" s="98">
        <f>'Activity data'!Q1290*'Emission factors'!$E$12/1000</f>
        <v>1.8278320024570021</v>
      </c>
    </row>
    <row r="6378" spans="1:21" x14ac:dyDescent="0.25">
      <c r="A6378" s="92" t="s">
        <v>11</v>
      </c>
      <c r="B6378" s="92" t="s">
        <v>12</v>
      </c>
      <c r="C6378" s="92" t="s">
        <v>55</v>
      </c>
      <c r="D6378" s="92" t="s">
        <v>55</v>
      </c>
      <c r="E6378" s="92" t="s">
        <v>38</v>
      </c>
      <c r="F6378" s="92" t="s">
        <v>56</v>
      </c>
      <c r="G6378" s="92" t="s">
        <v>97</v>
      </c>
      <c r="H6378" s="92" t="s">
        <v>94</v>
      </c>
      <c r="I6378" s="92" t="s">
        <v>197</v>
      </c>
      <c r="L6378" s="98">
        <f>L6369+L6372*'Emission factors'!$H$16+L6375*'Emission factors'!$H$17</f>
        <v>341139.09375</v>
      </c>
      <c r="M6378" s="98">
        <f>M6369+M6372*'Emission factors'!$H$16+M6375*'Emission factors'!$H$17</f>
        <v>1182806.2151633787</v>
      </c>
      <c r="N6378" s="98">
        <f>N6369+N6372*'Emission factors'!$H$16+N6375*'Emission factors'!$H$17</f>
        <v>2659282.0485430392</v>
      </c>
      <c r="O6378" s="98">
        <f>O6369+O6372*'Emission factors'!$H$16+O6375*'Emission factors'!$H$17</f>
        <v>2456650.7644105465</v>
      </c>
      <c r="P6378" s="98">
        <f>P6369+P6372*'Emission factors'!$H$16+P6375*'Emission factors'!$H$17</f>
        <v>2036305.3093101243</v>
      </c>
      <c r="Q6378" s="98">
        <f>Q6369+Q6372*'Emission factors'!$H$16+Q6375*'Emission factors'!$H$17</f>
        <v>2755560.6186533682</v>
      </c>
      <c r="R6378" s="98">
        <f>R6369+R6372*'Emission factors'!$H$16+R6375*'Emission factors'!$H$17</f>
        <v>3395651.5536794281</v>
      </c>
      <c r="S6378" s="98">
        <f>S6369+S6372*'Emission factors'!$H$16+S6375*'Emission factors'!$H$17</f>
        <v>3894984.2983103548</v>
      </c>
      <c r="T6378" s="98">
        <f>T6369+T6372*'Emission factors'!$H$16+T6375*'Emission factors'!$H$17</f>
        <v>4290139.9734375011</v>
      </c>
      <c r="U6378" s="98">
        <f>U6369+U6372*'Emission factors'!$H$16+U6375*'Emission factors'!$H$17</f>
        <v>3860619.2407180858</v>
      </c>
    </row>
    <row r="6379" spans="1:21" x14ac:dyDescent="0.25">
      <c r="A6379" s="92" t="s">
        <v>11</v>
      </c>
      <c r="B6379" s="92" t="s">
        <v>12</v>
      </c>
      <c r="C6379" s="92" t="s">
        <v>55</v>
      </c>
      <c r="D6379" s="92" t="s">
        <v>55</v>
      </c>
      <c r="E6379" s="92" t="s">
        <v>57</v>
      </c>
      <c r="F6379" s="92" t="s">
        <v>56</v>
      </c>
      <c r="G6379" s="92" t="s">
        <v>97</v>
      </c>
      <c r="H6379" s="92" t="s">
        <v>94</v>
      </c>
      <c r="I6379" s="92" t="s">
        <v>197</v>
      </c>
      <c r="L6379" s="98">
        <f>L6370+L6373*'Emission factors'!$H$16+L6376*'Emission factors'!$H$17</f>
        <v>1479988.226792604</v>
      </c>
      <c r="M6379" s="98">
        <f>M6370+M6373*'Emission factors'!$H$16+M6376*'Emission factors'!$H$17</f>
        <v>1434069.0927011403</v>
      </c>
      <c r="N6379" s="98">
        <f>N6370+N6373*'Emission factors'!$H$16+N6376*'Emission factors'!$H$17</f>
        <v>951878.82998066663</v>
      </c>
      <c r="O6379" s="98">
        <f>O6370+O6373*'Emission factors'!$H$16+O6376*'Emission factors'!$H$17</f>
        <v>1442346.7105767296</v>
      </c>
      <c r="P6379" s="98">
        <f>P6370+P6373*'Emission factors'!$H$16+P6376*'Emission factors'!$H$17</f>
        <v>1348965.7357976546</v>
      </c>
      <c r="Q6379" s="98">
        <f>Q6370+Q6373*'Emission factors'!$H$16+Q6376*'Emission factors'!$H$17</f>
        <v>922034.80356709135</v>
      </c>
      <c r="R6379" s="98">
        <f>R6370+R6373*'Emission factors'!$H$16+R6376*'Emission factors'!$H$17</f>
        <v>630965.68599915528</v>
      </c>
      <c r="S6379" s="98">
        <f>S6370+S6373*'Emission factors'!$H$16+S6376*'Emission factors'!$H$17</f>
        <v>387265.26951991371</v>
      </c>
      <c r="T6379" s="98">
        <f>T6370+T6373*'Emission factors'!$H$16+T6376*'Emission factors'!$H$17</f>
        <v>288858.69187532616</v>
      </c>
      <c r="U6379" s="98">
        <f>U6370+U6373*'Emission factors'!$H$16+U6376*'Emission factors'!$H$17</f>
        <v>690943.65222575236</v>
      </c>
    </row>
    <row r="6380" spans="1:21" x14ac:dyDescent="0.25">
      <c r="A6380" s="92" t="s">
        <v>11</v>
      </c>
      <c r="B6380" s="92" t="s">
        <v>12</v>
      </c>
      <c r="C6380" s="92" t="s">
        <v>55</v>
      </c>
      <c r="D6380" s="92" t="s">
        <v>55</v>
      </c>
      <c r="E6380" s="92" t="s">
        <v>7</v>
      </c>
      <c r="F6380" s="92" t="s">
        <v>56</v>
      </c>
      <c r="G6380" s="92" t="s">
        <v>97</v>
      </c>
      <c r="H6380" s="92" t="s">
        <v>94</v>
      </c>
      <c r="I6380" s="92" t="s">
        <v>197</v>
      </c>
      <c r="L6380" s="98">
        <f>L6371+L6374*'Emission factors'!$H$16+L6377*'Emission factors'!$H$17</f>
        <v>1110467.8825742467</v>
      </c>
      <c r="M6380" s="98">
        <f>M6371+M6374*'Emission factors'!$H$16+M6377*'Emission factors'!$H$17</f>
        <v>1116800.6282136985</v>
      </c>
      <c r="N6380" s="98">
        <f>N6371+N6374*'Emission factors'!$H$16+N6377*'Emission factors'!$H$17</f>
        <v>1090400.8226115664</v>
      </c>
      <c r="O6380" s="98">
        <f>O6371+O6374*'Emission factors'!$H$16+O6377*'Emission factors'!$H$17</f>
        <v>700416.17341750511</v>
      </c>
      <c r="P6380" s="98">
        <f>P6371+P6374*'Emission factors'!$H$16+P6377*'Emission factors'!$H$17</f>
        <v>1001319.0404812682</v>
      </c>
      <c r="Q6380" s="98">
        <f>Q6371+Q6374*'Emission factors'!$H$16+Q6377*'Emission factors'!$H$17</f>
        <v>1232563.5763108658</v>
      </c>
      <c r="R6380" s="98">
        <f>R6371+R6374*'Emission factors'!$H$16+R6377*'Emission factors'!$H$17</f>
        <v>1104778.2080892182</v>
      </c>
      <c r="S6380" s="98">
        <f>S6371+S6374*'Emission factors'!$H$16+S6377*'Emission factors'!$H$17</f>
        <v>894880.03642708191</v>
      </c>
      <c r="T6380" s="98">
        <f>T6371+T6374*'Emission factors'!$H$16+T6377*'Emission factors'!$H$17</f>
        <v>972726.92504668306</v>
      </c>
      <c r="U6380" s="98">
        <f>U6371+U6374*'Emission factors'!$H$16+U6377*'Emission factors'!$H$17</f>
        <v>1026364.2260196559</v>
      </c>
    </row>
    <row r="6381" spans="1:21" x14ac:dyDescent="0.25">
      <c r="A6381" s="92" t="s">
        <v>11</v>
      </c>
      <c r="B6381" s="92" t="s">
        <v>12</v>
      </c>
      <c r="C6381" s="92" t="s">
        <v>55</v>
      </c>
      <c r="D6381" s="92" t="s">
        <v>55</v>
      </c>
      <c r="E6381" s="92" t="s">
        <v>38</v>
      </c>
      <c r="F6381" s="92" t="s">
        <v>56</v>
      </c>
      <c r="G6381" s="92" t="s">
        <v>97</v>
      </c>
      <c r="H6381" s="92" t="s">
        <v>93</v>
      </c>
      <c r="I6381" s="92" t="s">
        <v>197</v>
      </c>
      <c r="L6381" s="98">
        <f>L6369+L6372*'Emission factors'!$I$16+L6375*'Emission factors'!$I$17</f>
        <v>340883.94374999998</v>
      </c>
      <c r="M6381" s="98">
        <f>M6369+M6372*'Emission factors'!$I$16+M6375*'Emission factors'!$I$17</f>
        <v>1181921.5525394576</v>
      </c>
      <c r="N6381" s="98">
        <f>N6369+N6372*'Emission factors'!$I$16+N6375*'Emission factors'!$I$17</f>
        <v>2657293.0773957367</v>
      </c>
      <c r="O6381" s="98">
        <f>O6369+O6372*'Emission factors'!$I$16+O6375*'Emission factors'!$I$17</f>
        <v>2454813.3483710978</v>
      </c>
      <c r="P6381" s="98">
        <f>P6369+P6372*'Emission factors'!$I$16+P6375*'Emission factors'!$I$17</f>
        <v>2034782.2845111806</v>
      </c>
      <c r="Q6381" s="98">
        <f>Q6369+Q6372*'Emission factors'!$I$16+Q6375*'Emission factors'!$I$17</f>
        <v>2753499.6373564997</v>
      </c>
      <c r="R6381" s="98">
        <f>R6369+R6372*'Emission factors'!$I$16+R6375*'Emission factors'!$I$17</f>
        <v>3393111.8257215526</v>
      </c>
      <c r="S6381" s="98">
        <f>S6369+S6372*'Emission factors'!$I$16+S6375*'Emission factors'!$I$17</f>
        <v>3892071.1017230353</v>
      </c>
      <c r="T6381" s="98">
        <f>T6369+T6372*'Emission factors'!$I$16+T6375*'Emission factors'!$I$17</f>
        <v>4286931.2259375015</v>
      </c>
      <c r="U6381" s="98">
        <f>U6369+U6372*'Emission factors'!$I$16+U6375*'Emission factors'!$I$17</f>
        <v>3857731.7469734047</v>
      </c>
    </row>
    <row r="6382" spans="1:21" x14ac:dyDescent="0.25">
      <c r="A6382" s="92" t="s">
        <v>11</v>
      </c>
      <c r="B6382" s="92" t="s">
        <v>12</v>
      </c>
      <c r="C6382" s="92" t="s">
        <v>55</v>
      </c>
      <c r="D6382" s="92" t="s">
        <v>55</v>
      </c>
      <c r="E6382" s="92" t="s">
        <v>57</v>
      </c>
      <c r="F6382" s="92" t="s">
        <v>56</v>
      </c>
      <c r="G6382" s="92" t="s">
        <v>97</v>
      </c>
      <c r="H6382" s="92" t="s">
        <v>93</v>
      </c>
      <c r="I6382" s="92" t="s">
        <v>197</v>
      </c>
      <c r="L6382" s="98">
        <f>L6370+L6373*'Emission factors'!$I$16+L6376*'Emission factors'!$I$17</f>
        <v>1478554.9976660646</v>
      </c>
      <c r="M6382" s="98">
        <f>M6370+M6373*'Emission factors'!$I$16+M6376*'Emission factors'!$I$17</f>
        <v>1432680.331928642</v>
      </c>
      <c r="N6382" s="98">
        <f>N6370+N6373*'Emission factors'!$I$16+N6376*'Emission factors'!$I$17</f>
        <v>950957.025036974</v>
      </c>
      <c r="O6382" s="98">
        <f>O6370+O6373*'Emission factors'!$I$16+O6376*'Emission factors'!$I$17</f>
        <v>1440949.9337113847</v>
      </c>
      <c r="P6382" s="98">
        <f>P6370+P6373*'Emission factors'!$I$16+P6376*'Emission factors'!$I$17</f>
        <v>1347659.3896063485</v>
      </c>
      <c r="Q6382" s="98">
        <f>Q6370+Q6373*'Emission factors'!$I$16+Q6376*'Emission factors'!$I$17</f>
        <v>921141.89975053933</v>
      </c>
      <c r="R6382" s="98">
        <f>R6370+R6373*'Emission factors'!$I$16+R6376*'Emission factors'!$I$17</f>
        <v>630354.65519320045</v>
      </c>
      <c r="S6382" s="98">
        <f>S6370+S6373*'Emission factors'!$I$16+S6376*'Emission factors'!$I$17</f>
        <v>386890.23960148258</v>
      </c>
      <c r="T6382" s="98">
        <f>T6370+T6373*'Emission factors'!$I$16+T6376*'Emission factors'!$I$17</f>
        <v>288578.95945370616</v>
      </c>
      <c r="U6382" s="98">
        <f>U6370+U6373*'Emission factors'!$I$16+U6376*'Emission factors'!$I$17</f>
        <v>690274.53841170983</v>
      </c>
    </row>
    <row r="6383" spans="1:21" x14ac:dyDescent="0.25">
      <c r="A6383" s="92" t="s">
        <v>11</v>
      </c>
      <c r="B6383" s="92" t="s">
        <v>12</v>
      </c>
      <c r="C6383" s="92" t="s">
        <v>55</v>
      </c>
      <c r="D6383" s="92" t="s">
        <v>55</v>
      </c>
      <c r="E6383" s="92" t="s">
        <v>7</v>
      </c>
      <c r="F6383" s="92" t="s">
        <v>56</v>
      </c>
      <c r="G6383" s="92" t="s">
        <v>97</v>
      </c>
      <c r="H6383" s="92" t="s">
        <v>93</v>
      </c>
      <c r="I6383" s="92" t="s">
        <v>197</v>
      </c>
      <c r="L6383" s="98">
        <f>L6371+L6374*'Emission factors'!$I$16+L6377*'Emission factors'!$I$17</f>
        <v>1110072.3604619179</v>
      </c>
      <c r="M6383" s="98">
        <f>M6371+M6374*'Emission factors'!$I$16+M6377*'Emission factors'!$I$17</f>
        <v>1116402.8505287671</v>
      </c>
      <c r="N6383" s="98">
        <f>N6371+N6374*'Emission factors'!$I$16+N6377*'Emission factors'!$I$17</f>
        <v>1090012.4479062625</v>
      </c>
      <c r="O6383" s="98">
        <f>O6371+O6374*'Emission factors'!$I$16+O6377*'Emission factors'!$I$17</f>
        <v>700166.70192106068</v>
      </c>
      <c r="P6383" s="98">
        <f>P6371+P6374*'Emission factors'!$I$16+P6377*'Emission factors'!$I$17</f>
        <v>1000962.3945771217</v>
      </c>
      <c r="Q6383" s="98">
        <f>Q6371+Q6374*'Emission factors'!$I$16+Q6377*'Emission factors'!$I$17</f>
        <v>1232124.5666313134</v>
      </c>
      <c r="R6383" s="98">
        <f>R6371+R6374*'Emission factors'!$I$16+R6377*'Emission factors'!$I$17</f>
        <v>1104384.7125029208</v>
      </c>
      <c r="S6383" s="98">
        <f>S6371+S6374*'Emission factors'!$I$16+S6377*'Emission factors'!$I$17</f>
        <v>894561.30155159149</v>
      </c>
      <c r="T6383" s="98">
        <f>T6371+T6374*'Emission factors'!$I$16+T6377*'Emission factors'!$I$17</f>
        <v>972380.46297051595</v>
      </c>
      <c r="U6383" s="98">
        <f>U6371+U6374*'Emission factors'!$I$16+U6377*'Emission factors'!$I$17</f>
        <v>1025998.6596191645</v>
      </c>
    </row>
    <row r="6384" spans="1:21" x14ac:dyDescent="0.25">
      <c r="A6384" s="92" t="s">
        <v>11</v>
      </c>
      <c r="B6384" s="92" t="s">
        <v>12</v>
      </c>
      <c r="C6384" s="92" t="s">
        <v>55</v>
      </c>
      <c r="D6384" s="92" t="s">
        <v>55</v>
      </c>
      <c r="E6384" s="92" t="s">
        <v>38</v>
      </c>
      <c r="F6384" s="92" t="s">
        <v>56</v>
      </c>
      <c r="G6384" s="92" t="s">
        <v>97</v>
      </c>
      <c r="H6384" s="92" t="s">
        <v>16</v>
      </c>
      <c r="I6384" s="92" t="s">
        <v>222</v>
      </c>
      <c r="L6384" s="98">
        <f>'Activity data'!H1291*'Emission factors'!$C$5</f>
        <v>32878.128884093712</v>
      </c>
      <c r="M6384" s="98">
        <f>'Activity data'!I1291*'Emission factors'!$C$5</f>
        <v>22933.75085234279</v>
      </c>
      <c r="N6384" s="98">
        <f>'Activity data'!J1291*'Emission factors'!$C$5</f>
        <v>21395.985705242027</v>
      </c>
      <c r="O6384" s="98">
        <f>'Activity data'!K1291*'Emission factors'!$C$5</f>
        <v>4583.800695931478</v>
      </c>
      <c r="P6384" s="98">
        <f>'Activity data'!L1291*'Emission factors'!$C$5</f>
        <v>1594.8256332616049</v>
      </c>
      <c r="Q6384" s="98">
        <f>'Activity data'!M1291*'Emission factors'!$C$5</f>
        <v>1295.1027149063282</v>
      </c>
      <c r="R6384" s="98">
        <f>'Activity data'!N1291*'Emission factors'!$C$5</f>
        <v>764.67131228426013</v>
      </c>
      <c r="S6384" s="98">
        <f>'Activity data'!O1291*'Emission factors'!$C$5</f>
        <v>426.91009224408612</v>
      </c>
      <c r="T6384" s="98">
        <f>'Activity data'!P1291*'Emission factors'!$C$5</f>
        <v>85.61744680851065</v>
      </c>
      <c r="U6384" s="98">
        <f>'Activity data'!Q1291*'Emission factors'!$C$5</f>
        <v>0</v>
      </c>
    </row>
    <row r="6385" spans="1:21" x14ac:dyDescent="0.25">
      <c r="A6385" s="92" t="s">
        <v>11</v>
      </c>
      <c r="B6385" s="92" t="s">
        <v>12</v>
      </c>
      <c r="C6385" s="92" t="s">
        <v>55</v>
      </c>
      <c r="D6385" s="92" t="s">
        <v>55</v>
      </c>
      <c r="E6385" s="92" t="s">
        <v>57</v>
      </c>
      <c r="F6385" s="92" t="s">
        <v>56</v>
      </c>
      <c r="G6385" s="92" t="s">
        <v>97</v>
      </c>
      <c r="H6385" s="92" t="s">
        <v>16</v>
      </c>
      <c r="I6385" s="92" t="s">
        <v>222</v>
      </c>
      <c r="L6385" s="98">
        <f>'Activity data'!H1292*'Emission factors'!$C$7</f>
        <v>95154.896744243975</v>
      </c>
      <c r="M6385" s="98">
        <f>'Activity data'!I1292*'Emission factors'!$C$7</f>
        <v>107661.79070213677</v>
      </c>
      <c r="N6385" s="98">
        <f>'Activity data'!J1292*'Emission factors'!$C$7</f>
        <v>102157.50222599953</v>
      </c>
      <c r="O6385" s="98">
        <f>'Activity data'!K1292*'Emission factors'!$C$7</f>
        <v>105384.24425904149</v>
      </c>
      <c r="P6385" s="98">
        <f>'Activity data'!L1292*'Emission factors'!$C$7</f>
        <v>99853.807144062783</v>
      </c>
      <c r="Q6385" s="98">
        <f>'Activity data'!M1292*'Emission factors'!$C$7</f>
        <v>96274.058486660448</v>
      </c>
      <c r="R6385" s="98">
        <f>'Activity data'!N1292*'Emission factors'!$C$7</f>
        <v>93533.681136070532</v>
      </c>
      <c r="S6385" s="98">
        <f>'Activity data'!O1292*'Emission factors'!$C$7</f>
        <v>90458.601208309308</v>
      </c>
      <c r="T6385" s="98">
        <f>'Activity data'!P1292*'Emission factors'!$C$7</f>
        <v>80495.969809695147</v>
      </c>
      <c r="U6385" s="98">
        <f>'Activity data'!Q1292*'Emission factors'!$C$7</f>
        <v>76803.782005274348</v>
      </c>
    </row>
    <row r="6386" spans="1:21" x14ac:dyDescent="0.25">
      <c r="A6386" s="92" t="s">
        <v>11</v>
      </c>
      <c r="B6386" s="92" t="s">
        <v>12</v>
      </c>
      <c r="C6386" s="92" t="s">
        <v>55</v>
      </c>
      <c r="D6386" s="92" t="s">
        <v>55</v>
      </c>
      <c r="E6386" s="92" t="s">
        <v>7</v>
      </c>
      <c r="F6386" s="92" t="s">
        <v>56</v>
      </c>
      <c r="G6386" s="92" t="s">
        <v>97</v>
      </c>
      <c r="H6386" s="92" t="s">
        <v>16</v>
      </c>
      <c r="I6386" s="92" t="s">
        <v>222</v>
      </c>
      <c r="L6386" s="98">
        <f>'Activity data'!H1293*'Emission factors'!$C$12</f>
        <v>0</v>
      </c>
      <c r="M6386" s="98">
        <f>'Activity data'!I1293*'Emission factors'!$C$12</f>
        <v>0</v>
      </c>
      <c r="N6386" s="98">
        <f>'Activity data'!J1293*'Emission factors'!$C$12</f>
        <v>0</v>
      </c>
      <c r="O6386" s="98">
        <f>'Activity data'!K1293*'Emission factors'!$C$12</f>
        <v>0</v>
      </c>
      <c r="P6386" s="98">
        <f>'Activity data'!L1293*'Emission factors'!$C$12</f>
        <v>0</v>
      </c>
      <c r="Q6386" s="98">
        <f>'Activity data'!M1293*'Emission factors'!$C$12</f>
        <v>0</v>
      </c>
      <c r="R6386" s="98">
        <f>'Activity data'!N1293*'Emission factors'!$C$12</f>
        <v>0</v>
      </c>
      <c r="S6386" s="98">
        <f>'Activity data'!O1293*'Emission factors'!$C$12</f>
        <v>0</v>
      </c>
      <c r="T6386" s="98">
        <f>'Activity data'!P1293*'Emission factors'!$C$12</f>
        <v>0</v>
      </c>
      <c r="U6386" s="98">
        <f>'Activity data'!Q1293*'Emission factors'!$C$12</f>
        <v>0</v>
      </c>
    </row>
    <row r="6387" spans="1:21" x14ac:dyDescent="0.25">
      <c r="A6387" s="92" t="s">
        <v>11</v>
      </c>
      <c r="B6387" s="92" t="s">
        <v>12</v>
      </c>
      <c r="C6387" s="92" t="s">
        <v>55</v>
      </c>
      <c r="D6387" s="92" t="s">
        <v>55</v>
      </c>
      <c r="E6387" s="92" t="s">
        <v>38</v>
      </c>
      <c r="F6387" s="92" t="s">
        <v>56</v>
      </c>
      <c r="G6387" s="92" t="s">
        <v>97</v>
      </c>
      <c r="H6387" s="92" t="s">
        <v>31</v>
      </c>
      <c r="I6387" s="92" t="s">
        <v>222</v>
      </c>
      <c r="L6387" s="98">
        <f>'Activity data'!H1291*'Emission factors'!$D$5/1000</f>
        <v>0.34315967940813813</v>
      </c>
      <c r="M6387" s="98">
        <f>'Activity data'!I1291*'Emission factors'!$D$5/1000</f>
        <v>0.23936698520345254</v>
      </c>
      <c r="N6387" s="98">
        <f>'Activity data'!J1291*'Emission factors'!$D$5/1000</f>
        <v>0.22331683232691812</v>
      </c>
      <c r="O6387" s="98">
        <f>'Activity data'!K1291*'Emission factors'!$D$5/1000</f>
        <v>4.7842612419700219E-2</v>
      </c>
      <c r="P6387" s="98">
        <f>'Activity data'!L1291*'Emission factors'!$D$5/1000</f>
        <v>1.6645711650783896E-2</v>
      </c>
      <c r="Q6387" s="98">
        <f>'Activity data'!M1291*'Emission factors'!$D$5/1000</f>
        <v>1.3517406480600439E-2</v>
      </c>
      <c r="R6387" s="98">
        <f>'Activity data'!N1291*'Emission factors'!$D$5/1000</f>
        <v>7.9811221405308441E-3</v>
      </c>
      <c r="S6387" s="98">
        <f>'Activity data'!O1291*'Emission factors'!$D$5/1000</f>
        <v>4.4557988961912752E-3</v>
      </c>
      <c r="T6387" s="98">
        <f>'Activity data'!P1291*'Emission factors'!$D$5/1000</f>
        <v>8.9361702127659581E-4</v>
      </c>
      <c r="U6387" s="98">
        <f>'Activity data'!Q1291*'Emission factors'!$D$5/1000</f>
        <v>0</v>
      </c>
    </row>
    <row r="6388" spans="1:21" x14ac:dyDescent="0.25">
      <c r="A6388" s="92" t="s">
        <v>11</v>
      </c>
      <c r="B6388" s="92" t="s">
        <v>12</v>
      </c>
      <c r="C6388" s="92" t="s">
        <v>55</v>
      </c>
      <c r="D6388" s="92" t="s">
        <v>55</v>
      </c>
      <c r="E6388" s="92" t="s">
        <v>57</v>
      </c>
      <c r="F6388" s="92" t="s">
        <v>56</v>
      </c>
      <c r="G6388" s="92" t="s">
        <v>97</v>
      </c>
      <c r="H6388" s="92" t="s">
        <v>31</v>
      </c>
      <c r="I6388" s="92" t="s">
        <v>222</v>
      </c>
      <c r="L6388" s="98">
        <f>'Activity data'!H1292*'Emission factors'!$D$7/1000</f>
        <v>3.8524249694025903</v>
      </c>
      <c r="M6388" s="98">
        <f>'Activity data'!I1292*'Emission factors'!$D$7/1000</f>
        <v>4.3587769515035131</v>
      </c>
      <c r="N6388" s="98">
        <f>'Activity data'!J1292*'Emission factors'!$D$7/1000</f>
        <v>4.1359312642105079</v>
      </c>
      <c r="O6388" s="98">
        <f>'Activity data'!K1292*'Emission factors'!$D$7/1000</f>
        <v>4.2665685934834618</v>
      </c>
      <c r="P6388" s="98">
        <f>'Activity data'!L1292*'Emission factors'!$D$7/1000</f>
        <v>4.0426642568446471</v>
      </c>
      <c r="Q6388" s="98">
        <f>'Activity data'!M1292*'Emission factors'!$D$7/1000</f>
        <v>3.8977351614032574</v>
      </c>
      <c r="R6388" s="98">
        <f>'Activity data'!N1292*'Emission factors'!$D$7/1000</f>
        <v>3.7867887099623698</v>
      </c>
      <c r="S6388" s="98">
        <f>'Activity data'!O1292*'Emission factors'!$D$7/1000</f>
        <v>3.6622915468951143</v>
      </c>
      <c r="T6388" s="98">
        <f>'Activity data'!P1292*'Emission factors'!$D$7/1000</f>
        <v>3.2589461461415041</v>
      </c>
      <c r="U6388" s="98">
        <f>'Activity data'!Q1292*'Emission factors'!$D$7/1000</f>
        <v>3.1094648585131317</v>
      </c>
    </row>
    <row r="6389" spans="1:21" x14ac:dyDescent="0.25">
      <c r="A6389" s="92" t="s">
        <v>11</v>
      </c>
      <c r="B6389" s="92" t="s">
        <v>12</v>
      </c>
      <c r="C6389" s="92" t="s">
        <v>55</v>
      </c>
      <c r="D6389" s="92" t="s">
        <v>55</v>
      </c>
      <c r="E6389" s="92" t="s">
        <v>7</v>
      </c>
      <c r="F6389" s="92" t="s">
        <v>56</v>
      </c>
      <c r="G6389" s="92" t="s">
        <v>97</v>
      </c>
      <c r="H6389" s="92" t="s">
        <v>31</v>
      </c>
      <c r="I6389" s="92" t="s">
        <v>222</v>
      </c>
      <c r="L6389" s="98">
        <f>'Activity data'!H1293*'Emission factors'!$D$12/1000</f>
        <v>0</v>
      </c>
      <c r="M6389" s="98">
        <f>'Activity data'!I1293*'Emission factors'!$D$12/1000</f>
        <v>0</v>
      </c>
      <c r="N6389" s="98">
        <f>'Activity data'!J1293*'Emission factors'!$D$12/1000</f>
        <v>0</v>
      </c>
      <c r="O6389" s="98">
        <f>'Activity data'!K1293*'Emission factors'!$D$12/1000</f>
        <v>0</v>
      </c>
      <c r="P6389" s="98">
        <f>'Activity data'!L1293*'Emission factors'!$D$12/1000</f>
        <v>0</v>
      </c>
      <c r="Q6389" s="98">
        <f>'Activity data'!M1293*'Emission factors'!$D$12/1000</f>
        <v>0</v>
      </c>
      <c r="R6389" s="98">
        <f>'Activity data'!N1293*'Emission factors'!$D$12/1000</f>
        <v>0</v>
      </c>
      <c r="S6389" s="98">
        <f>'Activity data'!O1293*'Emission factors'!$D$12/1000</f>
        <v>0</v>
      </c>
      <c r="T6389" s="98">
        <f>'Activity data'!P1293*'Emission factors'!$D$12/1000</f>
        <v>0</v>
      </c>
      <c r="U6389" s="98">
        <f>'Activity data'!Q1293*'Emission factors'!$D$12/1000</f>
        <v>0</v>
      </c>
    </row>
    <row r="6390" spans="1:21" x14ac:dyDescent="0.25">
      <c r="A6390" s="92" t="s">
        <v>11</v>
      </c>
      <c r="B6390" s="92" t="s">
        <v>12</v>
      </c>
      <c r="C6390" s="92" t="s">
        <v>55</v>
      </c>
      <c r="D6390" s="92" t="s">
        <v>55</v>
      </c>
      <c r="E6390" s="92" t="s">
        <v>38</v>
      </c>
      <c r="F6390" s="92" t="s">
        <v>56</v>
      </c>
      <c r="G6390" s="92" t="s">
        <v>97</v>
      </c>
      <c r="H6390" s="92" t="s">
        <v>74</v>
      </c>
      <c r="I6390" s="92" t="s">
        <v>222</v>
      </c>
      <c r="L6390" s="98">
        <f>'Activity data'!H1291*'Emission factors'!$E$5/1000</f>
        <v>0.48042355117139335</v>
      </c>
      <c r="M6390" s="98">
        <f>'Activity data'!I1291*'Emission factors'!$E$5/1000</f>
        <v>0.33511377928483355</v>
      </c>
      <c r="N6390" s="98">
        <f>'Activity data'!J1291*'Emission factors'!$E$5/1000</f>
        <v>0.31264356525768533</v>
      </c>
      <c r="O6390" s="98">
        <f>'Activity data'!K1291*'Emission factors'!$E$5/1000</f>
        <v>6.6979657387580299E-2</v>
      </c>
      <c r="P6390" s="98">
        <f>'Activity data'!L1291*'Emission factors'!$E$5/1000</f>
        <v>2.330399631109745E-2</v>
      </c>
      <c r="Q6390" s="98">
        <f>'Activity data'!M1291*'Emission factors'!$E$5/1000</f>
        <v>1.8924369072840612E-2</v>
      </c>
      <c r="R6390" s="98">
        <f>'Activity data'!N1291*'Emission factors'!$E$5/1000</f>
        <v>1.117357099674318E-2</v>
      </c>
      <c r="S6390" s="98">
        <f>'Activity data'!O1291*'Emission factors'!$E$5/1000</f>
        <v>6.2381184546677852E-3</v>
      </c>
      <c r="T6390" s="98">
        <f>'Activity data'!P1291*'Emission factors'!$E$5/1000</f>
        <v>1.2510638297872341E-3</v>
      </c>
      <c r="U6390" s="98">
        <f>'Activity data'!Q1291*'Emission factors'!$E$5/1000</f>
        <v>0</v>
      </c>
    </row>
    <row r="6391" spans="1:21" x14ac:dyDescent="0.25">
      <c r="A6391" s="92" t="s">
        <v>11</v>
      </c>
      <c r="B6391" s="92" t="s">
        <v>12</v>
      </c>
      <c r="C6391" s="92" t="s">
        <v>55</v>
      </c>
      <c r="D6391" s="92" t="s">
        <v>55</v>
      </c>
      <c r="E6391" s="92" t="s">
        <v>57</v>
      </c>
      <c r="F6391" s="92" t="s">
        <v>56</v>
      </c>
      <c r="G6391" s="92" t="s">
        <v>97</v>
      </c>
      <c r="H6391" s="92" t="s">
        <v>74</v>
      </c>
      <c r="I6391" s="92" t="s">
        <v>222</v>
      </c>
      <c r="L6391" s="98">
        <f>'Activity data'!H1292*'Emission factors'!$E$7/1000</f>
        <v>0.77048499388051805</v>
      </c>
      <c r="M6391" s="98">
        <f>'Activity data'!I1292*'Emission factors'!$E$7/1000</f>
        <v>0.87175539030070259</v>
      </c>
      <c r="N6391" s="98">
        <f>'Activity data'!J1292*'Emission factors'!$E$7/1000</f>
        <v>0.82718625284210157</v>
      </c>
      <c r="O6391" s="98">
        <f>'Activity data'!K1292*'Emission factors'!$E$7/1000</f>
        <v>0.85331371869669226</v>
      </c>
      <c r="P6391" s="98">
        <f>'Activity data'!L1292*'Emission factors'!$E$7/1000</f>
        <v>0.80853285136892938</v>
      </c>
      <c r="Q6391" s="98">
        <f>'Activity data'!M1292*'Emission factors'!$E$7/1000</f>
        <v>0.77954703228065148</v>
      </c>
      <c r="R6391" s="98">
        <f>'Activity data'!N1292*'Emission factors'!$E$7/1000</f>
        <v>0.75735774199247397</v>
      </c>
      <c r="S6391" s="98">
        <f>'Activity data'!O1292*'Emission factors'!$E$7/1000</f>
        <v>0.73245830937902279</v>
      </c>
      <c r="T6391" s="98">
        <f>'Activity data'!P1292*'Emission factors'!$E$7/1000</f>
        <v>0.65178922922830074</v>
      </c>
      <c r="U6391" s="98">
        <f>'Activity data'!Q1292*'Emission factors'!$E$7/1000</f>
        <v>0.62189297170262636</v>
      </c>
    </row>
    <row r="6392" spans="1:21" x14ac:dyDescent="0.25">
      <c r="A6392" s="92" t="s">
        <v>11</v>
      </c>
      <c r="B6392" s="92" t="s">
        <v>12</v>
      </c>
      <c r="C6392" s="92" t="s">
        <v>55</v>
      </c>
      <c r="D6392" s="92" t="s">
        <v>55</v>
      </c>
      <c r="E6392" s="92" t="s">
        <v>7</v>
      </c>
      <c r="F6392" s="92" t="s">
        <v>56</v>
      </c>
      <c r="G6392" s="92" t="s">
        <v>97</v>
      </c>
      <c r="H6392" s="92" t="s">
        <v>74</v>
      </c>
      <c r="I6392" s="92" t="s">
        <v>222</v>
      </c>
      <c r="L6392" s="98">
        <f>'Activity data'!H1293*'Emission factors'!$E$12/1000</f>
        <v>0</v>
      </c>
      <c r="M6392" s="98">
        <f>'Activity data'!I1293*'Emission factors'!$E$12/1000</f>
        <v>0</v>
      </c>
      <c r="N6392" s="98">
        <f>'Activity data'!J1293*'Emission factors'!$E$12/1000</f>
        <v>0</v>
      </c>
      <c r="O6392" s="98">
        <f>'Activity data'!K1293*'Emission factors'!$E$12/1000</f>
        <v>0</v>
      </c>
      <c r="P6392" s="98">
        <f>'Activity data'!L1293*'Emission factors'!$E$12/1000</f>
        <v>0</v>
      </c>
      <c r="Q6392" s="98">
        <f>'Activity data'!M1293*'Emission factors'!$E$12/1000</f>
        <v>0</v>
      </c>
      <c r="R6392" s="98">
        <f>'Activity data'!N1293*'Emission factors'!$E$12/1000</f>
        <v>0</v>
      </c>
      <c r="S6392" s="98">
        <f>'Activity data'!O1293*'Emission factors'!$E$12/1000</f>
        <v>0</v>
      </c>
      <c r="T6392" s="98">
        <f>'Activity data'!P1293*'Emission factors'!$E$12/1000</f>
        <v>0</v>
      </c>
      <c r="U6392" s="98">
        <f>'Activity data'!Q1293*'Emission factors'!$E$12/1000</f>
        <v>0</v>
      </c>
    </row>
    <row r="6393" spans="1:21" x14ac:dyDescent="0.25">
      <c r="A6393" s="92" t="s">
        <v>11</v>
      </c>
      <c r="B6393" s="92" t="s">
        <v>12</v>
      </c>
      <c r="C6393" s="92" t="s">
        <v>55</v>
      </c>
      <c r="D6393" s="92" t="s">
        <v>55</v>
      </c>
      <c r="E6393" s="92" t="s">
        <v>38</v>
      </c>
      <c r="F6393" s="92" t="s">
        <v>56</v>
      </c>
      <c r="G6393" s="92" t="s">
        <v>97</v>
      </c>
      <c r="H6393" s="92" t="s">
        <v>94</v>
      </c>
      <c r="I6393" s="92" t="s">
        <v>222</v>
      </c>
      <c r="L6393" s="98">
        <f>L6384+L6387*'Emission factors'!$H$16+L6390*'Emission factors'!$H$17</f>
        <v>33034.266538224409</v>
      </c>
      <c r="M6393" s="98">
        <f>M6384+M6387*'Emission factors'!$H$16+M6390*'Emission factors'!$H$17</f>
        <v>23042.662830610363</v>
      </c>
      <c r="N6393" s="98">
        <f>N6384+N6387*'Emission factors'!$H$16+N6390*'Emission factors'!$H$17</f>
        <v>21497.594863950773</v>
      </c>
      <c r="O6393" s="98">
        <f>O6384+O6387*'Emission factors'!$H$16+O6390*'Emission factors'!$H$17</f>
        <v>4605.5690845824411</v>
      </c>
      <c r="P6393" s="98">
        <f>P6384+P6387*'Emission factors'!$H$16+P6390*'Emission factors'!$H$17</f>
        <v>1602.3994320627116</v>
      </c>
      <c r="Q6393" s="98">
        <f>Q6384+Q6387*'Emission factors'!$H$16+Q6390*'Emission factors'!$H$17</f>
        <v>1301.2531348550015</v>
      </c>
      <c r="R6393" s="98">
        <f>R6384+R6387*'Emission factors'!$H$16+R6390*'Emission factors'!$H$17</f>
        <v>768.30272285820161</v>
      </c>
      <c r="S6393" s="98">
        <f>S6384+S6387*'Emission factors'!$H$16+S6390*'Emission factors'!$H$17</f>
        <v>428.93748074185311</v>
      </c>
      <c r="T6393" s="98">
        <f>T6384+T6387*'Emission factors'!$H$16+T6390*'Emission factors'!$H$17</f>
        <v>86.024042553191492</v>
      </c>
      <c r="U6393" s="98">
        <f>U6384+U6387*'Emission factors'!$H$16+U6390*'Emission factors'!$H$17</f>
        <v>0</v>
      </c>
    </row>
    <row r="6394" spans="1:21" x14ac:dyDescent="0.25">
      <c r="A6394" s="92" t="s">
        <v>11</v>
      </c>
      <c r="B6394" s="92" t="s">
        <v>12</v>
      </c>
      <c r="C6394" s="92" t="s">
        <v>55</v>
      </c>
      <c r="D6394" s="92" t="s">
        <v>55</v>
      </c>
      <c r="E6394" s="92" t="s">
        <v>57</v>
      </c>
      <c r="F6394" s="92" t="s">
        <v>56</v>
      </c>
      <c r="G6394" s="92" t="s">
        <v>97</v>
      </c>
      <c r="H6394" s="92" t="s">
        <v>94</v>
      </c>
      <c r="I6394" s="92" t="s">
        <v>222</v>
      </c>
      <c r="L6394" s="98">
        <f>L6385+L6388*'Emission factors'!$H$16+L6391*'Emission factors'!$H$17</f>
        <v>95474.648016704392</v>
      </c>
      <c r="M6394" s="98">
        <f>M6385+M6388*'Emission factors'!$H$16+M6391*'Emission factors'!$H$17</f>
        <v>108023.56918911156</v>
      </c>
      <c r="N6394" s="98">
        <f>N6385+N6388*'Emission factors'!$H$16+N6391*'Emission factors'!$H$17</f>
        <v>102500.78452092901</v>
      </c>
      <c r="O6394" s="98">
        <f>O6385+O6388*'Emission factors'!$H$16+O6391*'Emission factors'!$H$17</f>
        <v>105738.36945230061</v>
      </c>
      <c r="P6394" s="98">
        <f>P6385+P6388*'Emission factors'!$H$16+P6391*'Emission factors'!$H$17</f>
        <v>100189.34827738089</v>
      </c>
      <c r="Q6394" s="98">
        <f>Q6385+Q6388*'Emission factors'!$H$16+Q6391*'Emission factors'!$H$17</f>
        <v>96597.570505056923</v>
      </c>
      <c r="R6394" s="98">
        <f>R6385+R6388*'Emission factors'!$H$16+R6391*'Emission factors'!$H$17</f>
        <v>93847.984598997413</v>
      </c>
      <c r="S6394" s="98">
        <f>S6385+S6388*'Emission factors'!$H$16+S6391*'Emission factors'!$H$17</f>
        <v>90762.571406701594</v>
      </c>
      <c r="T6394" s="98">
        <f>T6385+T6388*'Emission factors'!$H$16+T6391*'Emission factors'!$H$17</f>
        <v>80766.462339824895</v>
      </c>
      <c r="U6394" s="98">
        <f>U6385+U6388*'Emission factors'!$H$16+U6391*'Emission factors'!$H$17</f>
        <v>77061.867588530935</v>
      </c>
    </row>
    <row r="6395" spans="1:21" x14ac:dyDescent="0.25">
      <c r="A6395" s="92" t="s">
        <v>11</v>
      </c>
      <c r="B6395" s="92" t="s">
        <v>12</v>
      </c>
      <c r="C6395" s="92" t="s">
        <v>55</v>
      </c>
      <c r="D6395" s="92" t="s">
        <v>55</v>
      </c>
      <c r="E6395" s="92" t="s">
        <v>7</v>
      </c>
      <c r="F6395" s="92" t="s">
        <v>56</v>
      </c>
      <c r="G6395" s="92" t="s">
        <v>97</v>
      </c>
      <c r="H6395" s="92" t="s">
        <v>94</v>
      </c>
      <c r="I6395" s="92" t="s">
        <v>222</v>
      </c>
      <c r="L6395" s="98">
        <f>L6386+L6389*'Emission factors'!$H$16+L6392*'Emission factors'!$H$17</f>
        <v>0</v>
      </c>
      <c r="M6395" s="98">
        <f>M6386+M6389*'Emission factors'!$H$16+M6392*'Emission factors'!$H$17</f>
        <v>0</v>
      </c>
      <c r="N6395" s="98">
        <f>N6386+N6389*'Emission factors'!$H$16+N6392*'Emission factors'!$H$17</f>
        <v>0</v>
      </c>
      <c r="O6395" s="98">
        <f>O6386+O6389*'Emission factors'!$H$16+O6392*'Emission factors'!$H$17</f>
        <v>0</v>
      </c>
      <c r="P6395" s="98">
        <f>P6386+P6389*'Emission factors'!$H$16+P6392*'Emission factors'!$H$17</f>
        <v>0</v>
      </c>
      <c r="Q6395" s="98">
        <f>Q6386+Q6389*'Emission factors'!$H$16+Q6392*'Emission factors'!$H$17</f>
        <v>0</v>
      </c>
      <c r="R6395" s="98">
        <f>R6386+R6389*'Emission factors'!$H$16+R6392*'Emission factors'!$H$17</f>
        <v>0</v>
      </c>
      <c r="S6395" s="98">
        <f>S6386+S6389*'Emission factors'!$H$16+S6392*'Emission factors'!$H$17</f>
        <v>0</v>
      </c>
      <c r="T6395" s="98">
        <f>T6386+T6389*'Emission factors'!$H$16+T6392*'Emission factors'!$H$17</f>
        <v>0</v>
      </c>
      <c r="U6395" s="98">
        <f>U6386+U6389*'Emission factors'!$H$16+U6392*'Emission factors'!$H$17</f>
        <v>0</v>
      </c>
    </row>
    <row r="6396" spans="1:21" x14ac:dyDescent="0.25">
      <c r="A6396" s="92" t="s">
        <v>11</v>
      </c>
      <c r="B6396" s="92" t="s">
        <v>12</v>
      </c>
      <c r="C6396" s="92" t="s">
        <v>55</v>
      </c>
      <c r="D6396" s="92" t="s">
        <v>55</v>
      </c>
      <c r="E6396" s="92" t="s">
        <v>38</v>
      </c>
      <c r="F6396" s="92" t="s">
        <v>56</v>
      </c>
      <c r="G6396" s="92" t="s">
        <v>97</v>
      </c>
      <c r="H6396" s="92" t="s">
        <v>93</v>
      </c>
      <c r="I6396" s="92" t="s">
        <v>222</v>
      </c>
      <c r="L6396" s="98">
        <f>L6384+L6387*'Emission factors'!$I$16+L6390*'Emission factors'!$I$17</f>
        <v>33009.559041307031</v>
      </c>
      <c r="M6396" s="98">
        <f>M6384+M6387*'Emission factors'!$I$16+M6390*'Emission factors'!$I$17</f>
        <v>23025.42840767571</v>
      </c>
      <c r="N6396" s="98">
        <f>N6384+N6387*'Emission factors'!$I$16+N6390*'Emission factors'!$I$17</f>
        <v>21481.516052023235</v>
      </c>
      <c r="O6396" s="98">
        <f>O6384+O6387*'Emission factors'!$I$16+O6390*'Emission factors'!$I$17</f>
        <v>4602.1244164882228</v>
      </c>
      <c r="P6396" s="98">
        <f>P6384+P6387*'Emission factors'!$I$16+P6390*'Emission factors'!$I$17</f>
        <v>1601.2009408238553</v>
      </c>
      <c r="Q6396" s="98">
        <f>Q6384+Q6387*'Emission factors'!$I$16+Q6390*'Emission factors'!$I$17</f>
        <v>1300.2798815883982</v>
      </c>
      <c r="R6396" s="98">
        <f>R6384+R6387*'Emission factors'!$I$16+R6390*'Emission factors'!$I$17</f>
        <v>767.72808206408354</v>
      </c>
      <c r="S6396" s="98">
        <f>S6384+S6387*'Emission factors'!$I$16+S6390*'Emission factors'!$I$17</f>
        <v>428.61666322132743</v>
      </c>
      <c r="T6396" s="98">
        <f>T6384+T6387*'Emission factors'!$I$16+T6390*'Emission factors'!$I$17</f>
        <v>85.959702127659583</v>
      </c>
      <c r="U6396" s="98">
        <f>U6384+U6387*'Emission factors'!$I$16+U6390*'Emission factors'!$I$17</f>
        <v>0</v>
      </c>
    </row>
    <row r="6397" spans="1:21" x14ac:dyDescent="0.25">
      <c r="A6397" s="92" t="s">
        <v>11</v>
      </c>
      <c r="B6397" s="92" t="s">
        <v>12</v>
      </c>
      <c r="C6397" s="92" t="s">
        <v>55</v>
      </c>
      <c r="D6397" s="92" t="s">
        <v>55</v>
      </c>
      <c r="E6397" s="92" t="s">
        <v>57</v>
      </c>
      <c r="F6397" s="92" t="s">
        <v>56</v>
      </c>
      <c r="G6397" s="92" t="s">
        <v>97</v>
      </c>
      <c r="H6397" s="92" t="s">
        <v>93</v>
      </c>
      <c r="I6397" s="92" t="s">
        <v>222</v>
      </c>
      <c r="L6397" s="98">
        <f>L6385+L6388*'Emission factors'!$I$16+L6391*'Emission factors'!$I$17</f>
        <v>95382.189817438732</v>
      </c>
      <c r="M6397" s="98">
        <f>M6385+M6388*'Emission factors'!$I$16+M6391*'Emission factors'!$I$17</f>
        <v>107918.95854227548</v>
      </c>
      <c r="N6397" s="98">
        <f>N6385+N6388*'Emission factors'!$I$16+N6391*'Emission factors'!$I$17</f>
        <v>102401.52217058795</v>
      </c>
      <c r="O6397" s="98">
        <f>O6385+O6388*'Emission factors'!$I$16+O6391*'Emission factors'!$I$17</f>
        <v>105635.971806057</v>
      </c>
      <c r="P6397" s="98">
        <f>P6385+P6388*'Emission factors'!$I$16+P6391*'Emission factors'!$I$17</f>
        <v>100092.3243352166</v>
      </c>
      <c r="Q6397" s="98">
        <f>Q6385+Q6388*'Emission factors'!$I$16+Q6391*'Emission factors'!$I$17</f>
        <v>96504.02486118325</v>
      </c>
      <c r="R6397" s="98">
        <f>R6385+R6388*'Emission factors'!$I$16+R6391*'Emission factors'!$I$17</f>
        <v>93757.101669958312</v>
      </c>
      <c r="S6397" s="98">
        <f>S6385+S6388*'Emission factors'!$I$16+S6391*'Emission factors'!$I$17</f>
        <v>90674.676409576132</v>
      </c>
      <c r="T6397" s="98">
        <f>T6385+T6388*'Emission factors'!$I$16+T6391*'Emission factors'!$I$17</f>
        <v>80688.247632317492</v>
      </c>
      <c r="U6397" s="98">
        <f>U6385+U6388*'Emission factors'!$I$16+U6391*'Emission factors'!$I$17</f>
        <v>76987.240431926621</v>
      </c>
    </row>
    <row r="6398" spans="1:21" x14ac:dyDescent="0.25">
      <c r="A6398" s="92" t="s">
        <v>11</v>
      </c>
      <c r="B6398" s="92" t="s">
        <v>12</v>
      </c>
      <c r="C6398" s="92" t="s">
        <v>55</v>
      </c>
      <c r="D6398" s="92" t="s">
        <v>55</v>
      </c>
      <c r="E6398" s="92" t="s">
        <v>7</v>
      </c>
      <c r="F6398" s="92" t="s">
        <v>56</v>
      </c>
      <c r="G6398" s="92" t="s">
        <v>97</v>
      </c>
      <c r="H6398" s="92" t="s">
        <v>93</v>
      </c>
      <c r="I6398" s="92" t="s">
        <v>222</v>
      </c>
      <c r="L6398" s="98">
        <f>L6386+L6389*'Emission factors'!$I$16+L6392*'Emission factors'!$I$17</f>
        <v>0</v>
      </c>
      <c r="M6398" s="98">
        <f>M6386+M6389*'Emission factors'!$I$16+M6392*'Emission factors'!$I$17</f>
        <v>0</v>
      </c>
      <c r="N6398" s="98">
        <f>N6386+N6389*'Emission factors'!$I$16+N6392*'Emission factors'!$I$17</f>
        <v>0</v>
      </c>
      <c r="O6398" s="98">
        <f>O6386+O6389*'Emission factors'!$I$16+O6392*'Emission factors'!$I$17</f>
        <v>0</v>
      </c>
      <c r="P6398" s="98">
        <f>P6386+P6389*'Emission factors'!$I$16+P6392*'Emission factors'!$I$17</f>
        <v>0</v>
      </c>
      <c r="Q6398" s="98">
        <f>Q6386+Q6389*'Emission factors'!$I$16+Q6392*'Emission factors'!$I$17</f>
        <v>0</v>
      </c>
      <c r="R6398" s="98">
        <f>R6386+R6389*'Emission factors'!$I$16+R6392*'Emission factors'!$I$17</f>
        <v>0</v>
      </c>
      <c r="S6398" s="98">
        <f>S6386+S6389*'Emission factors'!$I$16+S6392*'Emission factors'!$I$17</f>
        <v>0</v>
      </c>
      <c r="T6398" s="98">
        <f>T6386+T6389*'Emission factors'!$I$16+T6392*'Emission factors'!$I$17</f>
        <v>0</v>
      </c>
      <c r="U6398" s="98">
        <f>U6386+U6389*'Emission factors'!$I$16+U6392*'Emission factors'!$I$17</f>
        <v>0</v>
      </c>
    </row>
    <row r="6399" spans="1:21" x14ac:dyDescent="0.25">
      <c r="A6399" s="92" t="s">
        <v>11</v>
      </c>
      <c r="B6399" s="92" t="s">
        <v>12</v>
      </c>
      <c r="C6399" s="92" t="s">
        <v>55</v>
      </c>
      <c r="D6399" s="92" t="s">
        <v>55</v>
      </c>
      <c r="E6399" s="92" t="s">
        <v>38</v>
      </c>
      <c r="F6399" s="92" t="s">
        <v>56</v>
      </c>
      <c r="G6399" s="92" t="s">
        <v>97</v>
      </c>
      <c r="H6399" s="92" t="s">
        <v>16</v>
      </c>
      <c r="I6399" s="92" t="s">
        <v>259</v>
      </c>
      <c r="L6399" s="98">
        <f>'Activity data'!H1297*'Emission factors'!$C$5</f>
        <v>0</v>
      </c>
      <c r="M6399" s="98">
        <f>'Activity data'!I1297*'Emission factors'!$C$5</f>
        <v>0</v>
      </c>
      <c r="N6399" s="98">
        <f>'Activity data'!J1297*'Emission factors'!$C$5</f>
        <v>0</v>
      </c>
      <c r="O6399" s="98">
        <f>'Activity data'!K1297*'Emission factors'!$C$5</f>
        <v>0</v>
      </c>
      <c r="P6399" s="98">
        <f>'Activity data'!L1297*'Emission factors'!$C$5</f>
        <v>0</v>
      </c>
      <c r="Q6399" s="98">
        <f>'Activity data'!M1297*'Emission factors'!$C$5</f>
        <v>0</v>
      </c>
      <c r="R6399" s="98">
        <f>'Activity data'!N1297*'Emission factors'!$C$5</f>
        <v>0</v>
      </c>
      <c r="S6399" s="98">
        <f>'Activity data'!O1297*'Emission factors'!$C$5</f>
        <v>0</v>
      </c>
      <c r="T6399" s="98">
        <f>'Activity data'!P1297*'Emission factors'!$C$5</f>
        <v>0</v>
      </c>
      <c r="U6399" s="98">
        <f>'Activity data'!Q1297*'Emission factors'!$C$5</f>
        <v>0</v>
      </c>
    </row>
    <row r="6400" spans="1:21" x14ac:dyDescent="0.25">
      <c r="A6400" s="92" t="s">
        <v>11</v>
      </c>
      <c r="B6400" s="92" t="s">
        <v>12</v>
      </c>
      <c r="C6400" s="92" t="s">
        <v>55</v>
      </c>
      <c r="D6400" s="92" t="s">
        <v>55</v>
      </c>
      <c r="E6400" s="92" t="s">
        <v>57</v>
      </c>
      <c r="F6400" s="92" t="s">
        <v>56</v>
      </c>
      <c r="G6400" s="92" t="s">
        <v>97</v>
      </c>
      <c r="H6400" s="92" t="s">
        <v>16</v>
      </c>
      <c r="I6400" s="92" t="s">
        <v>259</v>
      </c>
      <c r="L6400" s="98">
        <f>'Activity data'!H1298*'Emission factors'!$C$7</f>
        <v>28298.056954278876</v>
      </c>
      <c r="M6400" s="98">
        <f>'Activity data'!I1298*'Emission factors'!$C$7</f>
        <v>33676.83196397686</v>
      </c>
      <c r="N6400" s="98">
        <f>'Activity data'!J1298*'Emission factors'!$C$7</f>
        <v>14488.960782079026</v>
      </c>
      <c r="O6400" s="98">
        <f>'Activity data'!K1298*'Emission factors'!$C$7</f>
        <v>9790.0503822602186</v>
      </c>
      <c r="P6400" s="98">
        <f>'Activity data'!L1298*'Emission factors'!$C$7</f>
        <v>15683.953577135897</v>
      </c>
      <c r="Q6400" s="98">
        <f>'Activity data'!M1298*'Emission factors'!$C$7</f>
        <v>13892.771816492666</v>
      </c>
      <c r="R6400" s="98">
        <f>'Activity data'!N1298*'Emission factors'!$C$7</f>
        <v>8848.6993839659681</v>
      </c>
      <c r="S6400" s="98">
        <f>'Activity data'!O1298*'Emission factors'!$C$7</f>
        <v>3702.6472599573904</v>
      </c>
      <c r="T6400" s="98">
        <f>'Activity data'!P1298*'Emission factors'!$C$7</f>
        <v>2455.3571872175071</v>
      </c>
      <c r="U6400" s="98">
        <f>'Activity data'!Q1298*'Emission factors'!$C$7</f>
        <v>2429.2085483759997</v>
      </c>
    </row>
    <row r="6401" spans="1:21" x14ac:dyDescent="0.25">
      <c r="A6401" s="92" t="s">
        <v>11</v>
      </c>
      <c r="B6401" s="92" t="s">
        <v>12</v>
      </c>
      <c r="C6401" s="92" t="s">
        <v>55</v>
      </c>
      <c r="D6401" s="92" t="s">
        <v>55</v>
      </c>
      <c r="E6401" s="92" t="s">
        <v>7</v>
      </c>
      <c r="F6401" s="92" t="s">
        <v>56</v>
      </c>
      <c r="G6401" s="92" t="s">
        <v>97</v>
      </c>
      <c r="H6401" s="92" t="s">
        <v>16</v>
      </c>
      <c r="I6401" s="92" t="s">
        <v>259</v>
      </c>
      <c r="L6401" s="98">
        <f>'Activity data'!H1299*'Emission factors'!$C$12</f>
        <v>0</v>
      </c>
      <c r="M6401" s="98">
        <f>'Activity data'!I1299*'Emission factors'!$C$12</f>
        <v>0</v>
      </c>
      <c r="N6401" s="98">
        <f>'Activity data'!J1299*'Emission factors'!$C$12</f>
        <v>0</v>
      </c>
      <c r="O6401" s="98">
        <f>'Activity data'!K1299*'Emission factors'!$C$12</f>
        <v>0</v>
      </c>
      <c r="P6401" s="98">
        <f>'Activity data'!L1299*'Emission factors'!$C$12</f>
        <v>0</v>
      </c>
      <c r="Q6401" s="98">
        <f>'Activity data'!M1299*'Emission factors'!$C$12</f>
        <v>0</v>
      </c>
      <c r="R6401" s="98">
        <f>'Activity data'!N1299*'Emission factors'!$C$12</f>
        <v>0</v>
      </c>
      <c r="S6401" s="98">
        <f>'Activity data'!O1299*'Emission factors'!$C$12</f>
        <v>0</v>
      </c>
      <c r="T6401" s="98">
        <f>'Activity data'!P1299*'Emission factors'!$C$12</f>
        <v>0</v>
      </c>
      <c r="U6401" s="98">
        <f>'Activity data'!Q1299*'Emission factors'!$C$12</f>
        <v>0</v>
      </c>
    </row>
    <row r="6402" spans="1:21" x14ac:dyDescent="0.25">
      <c r="A6402" s="92" t="s">
        <v>11</v>
      </c>
      <c r="B6402" s="92" t="s">
        <v>12</v>
      </c>
      <c r="C6402" s="92" t="s">
        <v>55</v>
      </c>
      <c r="D6402" s="92" t="s">
        <v>55</v>
      </c>
      <c r="E6402" s="92" t="s">
        <v>38</v>
      </c>
      <c r="F6402" s="92" t="s">
        <v>56</v>
      </c>
      <c r="G6402" s="92" t="s">
        <v>97</v>
      </c>
      <c r="H6402" s="92" t="s">
        <v>31</v>
      </c>
      <c r="I6402" s="92" t="s">
        <v>259</v>
      </c>
      <c r="L6402" s="98">
        <f>'Activity data'!H1297*'Emission factors'!$D$5/1000</f>
        <v>0</v>
      </c>
      <c r="M6402" s="98">
        <f>'Activity data'!I1297*'Emission factors'!$D$5/1000</f>
        <v>0</v>
      </c>
      <c r="N6402" s="98">
        <f>'Activity data'!J1297*'Emission factors'!$D$5/1000</f>
        <v>0</v>
      </c>
      <c r="O6402" s="98">
        <f>'Activity data'!K1297*'Emission factors'!$D$5/1000</f>
        <v>0</v>
      </c>
      <c r="P6402" s="98">
        <f>'Activity data'!L1297*'Emission factors'!$D$5/1000</f>
        <v>0</v>
      </c>
      <c r="Q6402" s="98">
        <f>'Activity data'!M1297*'Emission factors'!$D$5/1000</f>
        <v>0</v>
      </c>
      <c r="R6402" s="98">
        <f>'Activity data'!N1297*'Emission factors'!$D$5/1000</f>
        <v>0</v>
      </c>
      <c r="S6402" s="98">
        <f>'Activity data'!O1297*'Emission factors'!$D$5/1000</f>
        <v>0</v>
      </c>
      <c r="T6402" s="98">
        <f>'Activity data'!P1297*'Emission factors'!$D$5/1000</f>
        <v>0</v>
      </c>
      <c r="U6402" s="98">
        <f>'Activity data'!Q1297*'Emission factors'!$D$5/1000</f>
        <v>0</v>
      </c>
    </row>
    <row r="6403" spans="1:21" x14ac:dyDescent="0.25">
      <c r="A6403" s="92" t="s">
        <v>11</v>
      </c>
      <c r="B6403" s="92" t="s">
        <v>12</v>
      </c>
      <c r="C6403" s="92" t="s">
        <v>55</v>
      </c>
      <c r="D6403" s="92" t="s">
        <v>55</v>
      </c>
      <c r="E6403" s="92" t="s">
        <v>57</v>
      </c>
      <c r="F6403" s="92" t="s">
        <v>56</v>
      </c>
      <c r="G6403" s="92" t="s">
        <v>97</v>
      </c>
      <c r="H6403" s="92" t="s">
        <v>31</v>
      </c>
      <c r="I6403" s="92" t="s">
        <v>259</v>
      </c>
      <c r="L6403" s="98">
        <f>'Activity data'!H1298*'Emission factors'!$D$7/1000</f>
        <v>1.1456703220355822</v>
      </c>
      <c r="M6403" s="98">
        <f>'Activity data'!I1298*'Emission factors'!$D$7/1000</f>
        <v>1.363434492468699</v>
      </c>
      <c r="N6403" s="98">
        <f>'Activity data'!J1298*'Emission factors'!$D$7/1000</f>
        <v>0.58659760251332094</v>
      </c>
      <c r="O6403" s="98">
        <f>'Activity data'!K1298*'Emission factors'!$D$7/1000</f>
        <v>0.3963583150712639</v>
      </c>
      <c r="P6403" s="98">
        <f>'Activity data'!L1298*'Emission factors'!$D$7/1000</f>
        <v>0.63497787761683799</v>
      </c>
      <c r="Q6403" s="98">
        <f>'Activity data'!M1298*'Emission factors'!$D$7/1000</f>
        <v>0.56246039742885301</v>
      </c>
      <c r="R6403" s="98">
        <f>'Activity data'!N1298*'Emission factors'!$D$7/1000</f>
        <v>0.35824693862210399</v>
      </c>
      <c r="S6403" s="98">
        <f>'Activity data'!O1298*'Emission factors'!$D$7/1000</f>
        <v>0.14990474736669598</v>
      </c>
      <c r="T6403" s="98">
        <f>'Activity data'!P1298*'Emission factors'!$D$7/1000</f>
        <v>9.9407173571558996E-2</v>
      </c>
      <c r="U6403" s="98">
        <f>'Activity data'!Q1298*'Emission factors'!$D$7/1000</f>
        <v>9.8348524225748996E-2</v>
      </c>
    </row>
    <row r="6404" spans="1:21" x14ac:dyDescent="0.25">
      <c r="A6404" s="92" t="s">
        <v>11</v>
      </c>
      <c r="B6404" s="92" t="s">
        <v>12</v>
      </c>
      <c r="C6404" s="92" t="s">
        <v>55</v>
      </c>
      <c r="D6404" s="92" t="s">
        <v>55</v>
      </c>
      <c r="E6404" s="92" t="s">
        <v>7</v>
      </c>
      <c r="F6404" s="92" t="s">
        <v>56</v>
      </c>
      <c r="G6404" s="92" t="s">
        <v>97</v>
      </c>
      <c r="H6404" s="92" t="s">
        <v>31</v>
      </c>
      <c r="I6404" s="92" t="s">
        <v>259</v>
      </c>
      <c r="L6404" s="98">
        <f>'Activity data'!H1299*'Emission factors'!$D$12/1000</f>
        <v>0</v>
      </c>
      <c r="M6404" s="98">
        <f>'Activity data'!I1299*'Emission factors'!$D$12/1000</f>
        <v>0</v>
      </c>
      <c r="N6404" s="98">
        <f>'Activity data'!J1299*'Emission factors'!$D$12/1000</f>
        <v>0</v>
      </c>
      <c r="O6404" s="98">
        <f>'Activity data'!K1299*'Emission factors'!$D$12/1000</f>
        <v>0</v>
      </c>
      <c r="P6404" s="98">
        <f>'Activity data'!L1299*'Emission factors'!$D$12/1000</f>
        <v>0</v>
      </c>
      <c r="Q6404" s="98">
        <f>'Activity data'!M1299*'Emission factors'!$D$12/1000</f>
        <v>0</v>
      </c>
      <c r="R6404" s="98">
        <f>'Activity data'!N1299*'Emission factors'!$D$12/1000</f>
        <v>0</v>
      </c>
      <c r="S6404" s="98">
        <f>'Activity data'!O1299*'Emission factors'!$D$12/1000</f>
        <v>0</v>
      </c>
      <c r="T6404" s="98">
        <f>'Activity data'!P1299*'Emission factors'!$D$12/1000</f>
        <v>0</v>
      </c>
      <c r="U6404" s="98">
        <f>'Activity data'!Q1299*'Emission factors'!$D$12/1000</f>
        <v>0</v>
      </c>
    </row>
    <row r="6405" spans="1:21" x14ac:dyDescent="0.25">
      <c r="A6405" s="92" t="s">
        <v>11</v>
      </c>
      <c r="B6405" s="92" t="s">
        <v>12</v>
      </c>
      <c r="C6405" s="92" t="s">
        <v>55</v>
      </c>
      <c r="D6405" s="92" t="s">
        <v>55</v>
      </c>
      <c r="E6405" s="92" t="s">
        <v>38</v>
      </c>
      <c r="F6405" s="92" t="s">
        <v>56</v>
      </c>
      <c r="G6405" s="92" t="s">
        <v>97</v>
      </c>
      <c r="H6405" s="92" t="s">
        <v>74</v>
      </c>
      <c r="I6405" s="92" t="s">
        <v>259</v>
      </c>
      <c r="L6405" s="98">
        <f>'Activity data'!H1297*'Emission factors'!$E$5/1000</f>
        <v>0</v>
      </c>
      <c r="M6405" s="98">
        <f>'Activity data'!I1297*'Emission factors'!$E$5/1000</f>
        <v>0</v>
      </c>
      <c r="N6405" s="98">
        <f>'Activity data'!J1297*'Emission factors'!$E$5/1000</f>
        <v>0</v>
      </c>
      <c r="O6405" s="98">
        <f>'Activity data'!K1297*'Emission factors'!$E$5/1000</f>
        <v>0</v>
      </c>
      <c r="P6405" s="98">
        <f>'Activity data'!L1297*'Emission factors'!$E$5/1000</f>
        <v>0</v>
      </c>
      <c r="Q6405" s="98">
        <f>'Activity data'!M1297*'Emission factors'!$E$5/1000</f>
        <v>0</v>
      </c>
      <c r="R6405" s="98">
        <f>'Activity data'!N1297*'Emission factors'!$E$5/1000</f>
        <v>0</v>
      </c>
      <c r="S6405" s="98">
        <f>'Activity data'!O1297*'Emission factors'!$E$5/1000</f>
        <v>0</v>
      </c>
      <c r="T6405" s="98">
        <f>'Activity data'!P1297*'Emission factors'!$E$5/1000</f>
        <v>0</v>
      </c>
      <c r="U6405" s="98">
        <f>'Activity data'!Q1297*'Emission factors'!$E$5/1000</f>
        <v>0</v>
      </c>
    </row>
    <row r="6406" spans="1:21" x14ac:dyDescent="0.25">
      <c r="A6406" s="92" t="s">
        <v>11</v>
      </c>
      <c r="B6406" s="92" t="s">
        <v>12</v>
      </c>
      <c r="C6406" s="92" t="s">
        <v>55</v>
      </c>
      <c r="D6406" s="92" t="s">
        <v>55</v>
      </c>
      <c r="E6406" s="92" t="s">
        <v>57</v>
      </c>
      <c r="F6406" s="92" t="s">
        <v>56</v>
      </c>
      <c r="G6406" s="92" t="s">
        <v>97</v>
      </c>
      <c r="H6406" s="92" t="s">
        <v>74</v>
      </c>
      <c r="I6406" s="92" t="s">
        <v>259</v>
      </c>
      <c r="L6406" s="98">
        <f>'Activity data'!H1298*'Emission factors'!$E$7/1000</f>
        <v>0.22913406440711642</v>
      </c>
      <c r="M6406" s="98">
        <f>'Activity data'!I1298*'Emission factors'!$E$7/1000</f>
        <v>0.27268689849373978</v>
      </c>
      <c r="N6406" s="98">
        <f>'Activity data'!J1298*'Emission factors'!$E$7/1000</f>
        <v>0.11731952050266418</v>
      </c>
      <c r="O6406" s="98">
        <f>'Activity data'!K1298*'Emission factors'!$E$7/1000</f>
        <v>7.9271663014252786E-2</v>
      </c>
      <c r="P6406" s="98">
        <f>'Activity data'!L1298*'Emission factors'!$E$7/1000</f>
        <v>0.1269955755233676</v>
      </c>
      <c r="Q6406" s="98">
        <f>'Activity data'!M1298*'Emission factors'!$E$7/1000</f>
        <v>0.11249207948577059</v>
      </c>
      <c r="R6406" s="98">
        <f>'Activity data'!N1298*'Emission factors'!$E$7/1000</f>
        <v>7.1649387724420796E-2</v>
      </c>
      <c r="S6406" s="98">
        <f>'Activity data'!O1298*'Emission factors'!$E$7/1000</f>
        <v>2.9980949473339194E-2</v>
      </c>
      <c r="T6406" s="98">
        <f>'Activity data'!P1298*'Emission factors'!$E$7/1000</f>
        <v>1.9881434714311797E-2</v>
      </c>
      <c r="U6406" s="98">
        <f>'Activity data'!Q1298*'Emission factors'!$E$7/1000</f>
        <v>1.9669704845149797E-2</v>
      </c>
    </row>
    <row r="6407" spans="1:21" x14ac:dyDescent="0.25">
      <c r="A6407" s="92" t="s">
        <v>11</v>
      </c>
      <c r="B6407" s="92" t="s">
        <v>12</v>
      </c>
      <c r="C6407" s="92" t="s">
        <v>55</v>
      </c>
      <c r="D6407" s="92" t="s">
        <v>55</v>
      </c>
      <c r="E6407" s="92" t="s">
        <v>7</v>
      </c>
      <c r="F6407" s="92" t="s">
        <v>56</v>
      </c>
      <c r="G6407" s="92" t="s">
        <v>97</v>
      </c>
      <c r="H6407" s="92" t="s">
        <v>74</v>
      </c>
      <c r="I6407" s="92" t="s">
        <v>259</v>
      </c>
      <c r="L6407" s="98">
        <f>'Activity data'!H1299*'Emission factors'!$E$12/1000</f>
        <v>0</v>
      </c>
      <c r="M6407" s="98">
        <f>'Activity data'!I1299*'Emission factors'!$E$12/1000</f>
        <v>0</v>
      </c>
      <c r="N6407" s="98">
        <f>'Activity data'!J1299*'Emission factors'!$E$12/1000</f>
        <v>0</v>
      </c>
      <c r="O6407" s="98">
        <f>'Activity data'!K1299*'Emission factors'!$E$12/1000</f>
        <v>0</v>
      </c>
      <c r="P6407" s="98">
        <f>'Activity data'!L1299*'Emission factors'!$E$12/1000</f>
        <v>0</v>
      </c>
      <c r="Q6407" s="98">
        <f>'Activity data'!M1299*'Emission factors'!$E$12/1000</f>
        <v>0</v>
      </c>
      <c r="R6407" s="98">
        <f>'Activity data'!N1299*'Emission factors'!$E$12/1000</f>
        <v>0</v>
      </c>
      <c r="S6407" s="98">
        <f>'Activity data'!O1299*'Emission factors'!$E$12/1000</f>
        <v>0</v>
      </c>
      <c r="T6407" s="98">
        <f>'Activity data'!P1299*'Emission factors'!$E$12/1000</f>
        <v>0</v>
      </c>
      <c r="U6407" s="98">
        <f>'Activity data'!Q1299*'Emission factors'!$E$12/1000</f>
        <v>0</v>
      </c>
    </row>
    <row r="6408" spans="1:21" x14ac:dyDescent="0.25">
      <c r="A6408" s="92" t="s">
        <v>11</v>
      </c>
      <c r="B6408" s="92" t="s">
        <v>12</v>
      </c>
      <c r="C6408" s="92" t="s">
        <v>55</v>
      </c>
      <c r="D6408" s="92" t="s">
        <v>55</v>
      </c>
      <c r="E6408" s="92" t="s">
        <v>38</v>
      </c>
      <c r="F6408" s="92" t="s">
        <v>56</v>
      </c>
      <c r="G6408" s="92" t="s">
        <v>97</v>
      </c>
      <c r="H6408" s="92" t="s">
        <v>94</v>
      </c>
      <c r="I6408" s="92" t="s">
        <v>259</v>
      </c>
      <c r="L6408" s="98">
        <f>L6399+L6402*'Emission factors'!$H$16+L6405*'Emission factors'!$H$17</f>
        <v>0</v>
      </c>
      <c r="M6408" s="98">
        <f>M6399+M6402*'Emission factors'!$H$16+M6405*'Emission factors'!$H$17</f>
        <v>0</v>
      </c>
      <c r="N6408" s="98">
        <f>N6399+N6402*'Emission factors'!$H$16+N6405*'Emission factors'!$H$17</f>
        <v>0</v>
      </c>
      <c r="O6408" s="98">
        <f>O6399+O6402*'Emission factors'!$H$16+O6405*'Emission factors'!$H$17</f>
        <v>0</v>
      </c>
      <c r="P6408" s="98">
        <f>P6399+P6402*'Emission factors'!$H$16+P6405*'Emission factors'!$H$17</f>
        <v>0</v>
      </c>
      <c r="Q6408" s="98">
        <f>Q6399+Q6402*'Emission factors'!$H$16+Q6405*'Emission factors'!$H$17</f>
        <v>0</v>
      </c>
      <c r="R6408" s="98">
        <f>R6399+R6402*'Emission factors'!$H$16+R6405*'Emission factors'!$H$17</f>
        <v>0</v>
      </c>
      <c r="S6408" s="98">
        <f>S6399+S6402*'Emission factors'!$H$16+S6405*'Emission factors'!$H$17</f>
        <v>0</v>
      </c>
      <c r="T6408" s="98">
        <f>T6399+T6402*'Emission factors'!$H$16+T6405*'Emission factors'!$H$17</f>
        <v>0</v>
      </c>
      <c r="U6408" s="98">
        <f>U6399+U6402*'Emission factors'!$H$16+U6405*'Emission factors'!$H$17</f>
        <v>0</v>
      </c>
    </row>
    <row r="6409" spans="1:21" x14ac:dyDescent="0.25">
      <c r="A6409" s="92" t="s">
        <v>11</v>
      </c>
      <c r="B6409" s="92" t="s">
        <v>12</v>
      </c>
      <c r="C6409" s="92" t="s">
        <v>55</v>
      </c>
      <c r="D6409" s="92" t="s">
        <v>55</v>
      </c>
      <c r="E6409" s="92" t="s">
        <v>57</v>
      </c>
      <c r="F6409" s="92" t="s">
        <v>56</v>
      </c>
      <c r="G6409" s="92" t="s">
        <v>97</v>
      </c>
      <c r="H6409" s="92" t="s">
        <v>94</v>
      </c>
      <c r="I6409" s="92" t="s">
        <v>259</v>
      </c>
      <c r="L6409" s="98">
        <f>L6400+L6403*'Emission factors'!$H$16+L6406*'Emission factors'!$H$17</f>
        <v>28393.14759100783</v>
      </c>
      <c r="M6409" s="98">
        <f>M6400+M6403*'Emission factors'!$H$16+M6406*'Emission factors'!$H$17</f>
        <v>33789.997026851765</v>
      </c>
      <c r="N6409" s="98">
        <f>N6400+N6403*'Emission factors'!$H$16+N6406*'Emission factors'!$H$17</f>
        <v>14537.648383087633</v>
      </c>
      <c r="O6409" s="98">
        <f>O6400+O6403*'Emission factors'!$H$16+O6406*'Emission factors'!$H$17</f>
        <v>9822.9481224111332</v>
      </c>
      <c r="P6409" s="98">
        <f>P6400+P6403*'Emission factors'!$H$16+P6406*'Emission factors'!$H$17</f>
        <v>15736.656740978095</v>
      </c>
      <c r="Q6409" s="98">
        <f>Q6400+Q6403*'Emission factors'!$H$16+Q6406*'Emission factors'!$H$17</f>
        <v>13939.456029479263</v>
      </c>
      <c r="R6409" s="98">
        <f>R6400+R6403*'Emission factors'!$H$16+R6406*'Emission factors'!$H$17</f>
        <v>8878.4338798716035</v>
      </c>
      <c r="S6409" s="98">
        <f>S6400+S6403*'Emission factors'!$H$16+S6406*'Emission factors'!$H$17</f>
        <v>3715.0893539888261</v>
      </c>
      <c r="T6409" s="98">
        <f>T6400+T6403*'Emission factors'!$H$16+T6406*'Emission factors'!$H$17</f>
        <v>2463.6079826239466</v>
      </c>
      <c r="U6409" s="98">
        <f>U6400+U6403*'Emission factors'!$H$16+U6406*'Emission factors'!$H$17</f>
        <v>2437.3714758867368</v>
      </c>
    </row>
    <row r="6410" spans="1:21" x14ac:dyDescent="0.25">
      <c r="A6410" s="92" t="s">
        <v>11</v>
      </c>
      <c r="B6410" s="92" t="s">
        <v>12</v>
      </c>
      <c r="C6410" s="92" t="s">
        <v>55</v>
      </c>
      <c r="D6410" s="92" t="s">
        <v>55</v>
      </c>
      <c r="E6410" s="92" t="s">
        <v>7</v>
      </c>
      <c r="F6410" s="92" t="s">
        <v>56</v>
      </c>
      <c r="G6410" s="92" t="s">
        <v>97</v>
      </c>
      <c r="H6410" s="92" t="s">
        <v>94</v>
      </c>
      <c r="I6410" s="92" t="s">
        <v>259</v>
      </c>
      <c r="L6410" s="98">
        <f>L6401+L6404*'Emission factors'!$H$16+L6407*'Emission factors'!$H$17</f>
        <v>0</v>
      </c>
      <c r="M6410" s="98">
        <f>M6401+M6404*'Emission factors'!$H$16+M6407*'Emission factors'!$H$17</f>
        <v>0</v>
      </c>
      <c r="N6410" s="98">
        <f>N6401+N6404*'Emission factors'!$H$16+N6407*'Emission factors'!$H$17</f>
        <v>0</v>
      </c>
      <c r="O6410" s="98">
        <f>O6401+O6404*'Emission factors'!$H$16+O6407*'Emission factors'!$H$17</f>
        <v>0</v>
      </c>
      <c r="P6410" s="98">
        <f>P6401+P6404*'Emission factors'!$H$16+P6407*'Emission factors'!$H$17</f>
        <v>0</v>
      </c>
      <c r="Q6410" s="98">
        <f>Q6401+Q6404*'Emission factors'!$H$16+Q6407*'Emission factors'!$H$17</f>
        <v>0</v>
      </c>
      <c r="R6410" s="98">
        <f>R6401+R6404*'Emission factors'!$H$16+R6407*'Emission factors'!$H$17</f>
        <v>0</v>
      </c>
      <c r="S6410" s="98">
        <f>S6401+S6404*'Emission factors'!$H$16+S6407*'Emission factors'!$H$17</f>
        <v>0</v>
      </c>
      <c r="T6410" s="98">
        <f>T6401+T6404*'Emission factors'!$H$16+T6407*'Emission factors'!$H$17</f>
        <v>0</v>
      </c>
      <c r="U6410" s="98">
        <f>U6401+U6404*'Emission factors'!$H$16+U6407*'Emission factors'!$H$17</f>
        <v>0</v>
      </c>
    </row>
    <row r="6411" spans="1:21" x14ac:dyDescent="0.25">
      <c r="A6411" s="92" t="s">
        <v>11</v>
      </c>
      <c r="B6411" s="92" t="s">
        <v>12</v>
      </c>
      <c r="C6411" s="92" t="s">
        <v>55</v>
      </c>
      <c r="D6411" s="92" t="s">
        <v>55</v>
      </c>
      <c r="E6411" s="92" t="s">
        <v>38</v>
      </c>
      <c r="F6411" s="92" t="s">
        <v>56</v>
      </c>
      <c r="G6411" s="92" t="s">
        <v>97</v>
      </c>
      <c r="H6411" s="92" t="s">
        <v>93</v>
      </c>
      <c r="I6411" s="92" t="s">
        <v>259</v>
      </c>
      <c r="L6411" s="98">
        <f>L6399+L6402*'Emission factors'!$I$16+L6405*'Emission factors'!$I$17</f>
        <v>0</v>
      </c>
      <c r="M6411" s="98">
        <f>M6399+M6402*'Emission factors'!$I$16+M6405*'Emission factors'!$I$17</f>
        <v>0</v>
      </c>
      <c r="N6411" s="98">
        <f>N6399+N6402*'Emission factors'!$I$16+N6405*'Emission factors'!$I$17</f>
        <v>0</v>
      </c>
      <c r="O6411" s="98">
        <f>O6399+O6402*'Emission factors'!$I$16+O6405*'Emission factors'!$I$17</f>
        <v>0</v>
      </c>
      <c r="P6411" s="98">
        <f>P6399+P6402*'Emission factors'!$I$16+P6405*'Emission factors'!$I$17</f>
        <v>0</v>
      </c>
      <c r="Q6411" s="98">
        <f>Q6399+Q6402*'Emission factors'!$I$16+Q6405*'Emission factors'!$I$17</f>
        <v>0</v>
      </c>
      <c r="R6411" s="98">
        <f>R6399+R6402*'Emission factors'!$I$16+R6405*'Emission factors'!$I$17</f>
        <v>0</v>
      </c>
      <c r="S6411" s="98">
        <f>S6399+S6402*'Emission factors'!$I$16+S6405*'Emission factors'!$I$17</f>
        <v>0</v>
      </c>
      <c r="T6411" s="98">
        <f>T6399+T6402*'Emission factors'!$I$16+T6405*'Emission factors'!$I$17</f>
        <v>0</v>
      </c>
      <c r="U6411" s="98">
        <f>U6399+U6402*'Emission factors'!$I$16+U6405*'Emission factors'!$I$17</f>
        <v>0</v>
      </c>
    </row>
    <row r="6412" spans="1:21" x14ac:dyDescent="0.25">
      <c r="A6412" s="92" t="s">
        <v>11</v>
      </c>
      <c r="B6412" s="92" t="s">
        <v>12</v>
      </c>
      <c r="C6412" s="92" t="s">
        <v>55</v>
      </c>
      <c r="D6412" s="92" t="s">
        <v>55</v>
      </c>
      <c r="E6412" s="92" t="s">
        <v>57</v>
      </c>
      <c r="F6412" s="92" t="s">
        <v>56</v>
      </c>
      <c r="G6412" s="92" t="s">
        <v>97</v>
      </c>
      <c r="H6412" s="92" t="s">
        <v>93</v>
      </c>
      <c r="I6412" s="92" t="s">
        <v>259</v>
      </c>
      <c r="L6412" s="98">
        <f>L6400+L6403*'Emission factors'!$I$16+L6406*'Emission factors'!$I$17</f>
        <v>28365.651503278976</v>
      </c>
      <c r="M6412" s="98">
        <f>M6400+M6403*'Emission factors'!$I$16+M6406*'Emission factors'!$I$17</f>
        <v>33757.274599032513</v>
      </c>
      <c r="N6412" s="98">
        <f>N6400+N6403*'Emission factors'!$I$16+N6406*'Emission factors'!$I$17</f>
        <v>14523.570040627312</v>
      </c>
      <c r="O6412" s="98">
        <f>O6400+O6403*'Emission factors'!$I$16+O6406*'Emission factors'!$I$17</f>
        <v>9813.4355228494223</v>
      </c>
      <c r="P6412" s="98">
        <f>P6400+P6403*'Emission factors'!$I$16+P6406*'Emission factors'!$I$17</f>
        <v>15721.41727191529</v>
      </c>
      <c r="Q6412" s="98">
        <f>Q6400+Q6403*'Emission factors'!$I$16+Q6406*'Emission factors'!$I$17</f>
        <v>13925.956979940967</v>
      </c>
      <c r="R6412" s="98">
        <f>R6400+R6403*'Emission factors'!$I$16+R6406*'Emission factors'!$I$17</f>
        <v>8869.835953344671</v>
      </c>
      <c r="S6412" s="98">
        <f>S6400+S6403*'Emission factors'!$I$16+S6406*'Emission factors'!$I$17</f>
        <v>3711.4916400520256</v>
      </c>
      <c r="T6412" s="98">
        <f>T6400+T6403*'Emission factors'!$I$16+T6406*'Emission factors'!$I$17</f>
        <v>2461.2222104582293</v>
      </c>
      <c r="U6412" s="98">
        <f>U6400+U6403*'Emission factors'!$I$16+U6406*'Emission factors'!$I$17</f>
        <v>2435.011111305319</v>
      </c>
    </row>
    <row r="6413" spans="1:21" x14ac:dyDescent="0.25">
      <c r="A6413" s="92" t="s">
        <v>11</v>
      </c>
      <c r="B6413" s="92" t="s">
        <v>12</v>
      </c>
      <c r="C6413" s="92" t="s">
        <v>55</v>
      </c>
      <c r="D6413" s="92" t="s">
        <v>55</v>
      </c>
      <c r="E6413" s="92" t="s">
        <v>7</v>
      </c>
      <c r="F6413" s="92" t="s">
        <v>56</v>
      </c>
      <c r="G6413" s="92" t="s">
        <v>97</v>
      </c>
      <c r="H6413" s="92" t="s">
        <v>93</v>
      </c>
      <c r="I6413" s="92" t="s">
        <v>259</v>
      </c>
      <c r="L6413" s="98">
        <f>L6401+L6404*'Emission factors'!$I$16+L6407*'Emission factors'!$I$17</f>
        <v>0</v>
      </c>
      <c r="M6413" s="98">
        <f>M6401+M6404*'Emission factors'!$I$16+M6407*'Emission factors'!$I$17</f>
        <v>0</v>
      </c>
      <c r="N6413" s="98">
        <f>N6401+N6404*'Emission factors'!$I$16+N6407*'Emission factors'!$I$17</f>
        <v>0</v>
      </c>
      <c r="O6413" s="98">
        <f>O6401+O6404*'Emission factors'!$I$16+O6407*'Emission factors'!$I$17</f>
        <v>0</v>
      </c>
      <c r="P6413" s="98">
        <f>P6401+P6404*'Emission factors'!$I$16+P6407*'Emission factors'!$I$17</f>
        <v>0</v>
      </c>
      <c r="Q6413" s="98">
        <f>Q6401+Q6404*'Emission factors'!$I$16+Q6407*'Emission factors'!$I$17</f>
        <v>0</v>
      </c>
      <c r="R6413" s="98">
        <f>R6401+R6404*'Emission factors'!$I$16+R6407*'Emission factors'!$I$17</f>
        <v>0</v>
      </c>
      <c r="S6413" s="98">
        <f>S6401+S6404*'Emission factors'!$I$16+S6407*'Emission factors'!$I$17</f>
        <v>0</v>
      </c>
      <c r="T6413" s="98">
        <f>T6401+T6404*'Emission factors'!$I$16+T6407*'Emission factors'!$I$17</f>
        <v>0</v>
      </c>
      <c r="U6413" s="98">
        <f>U6401+U6404*'Emission factors'!$I$16+U6407*'Emission factors'!$I$17</f>
        <v>0</v>
      </c>
    </row>
    <row r="6414" spans="1:21" x14ac:dyDescent="0.25">
      <c r="A6414" s="92" t="s">
        <v>11</v>
      </c>
      <c r="B6414" s="92" t="s">
        <v>12</v>
      </c>
      <c r="C6414" s="92" t="s">
        <v>55</v>
      </c>
      <c r="D6414" s="92" t="s">
        <v>55</v>
      </c>
      <c r="E6414" s="92" t="s">
        <v>38</v>
      </c>
      <c r="F6414" s="92" t="s">
        <v>56</v>
      </c>
      <c r="G6414" s="92" t="s">
        <v>97</v>
      </c>
      <c r="H6414" s="92" t="s">
        <v>16</v>
      </c>
      <c r="I6414" s="92" t="s">
        <v>223</v>
      </c>
      <c r="L6414" s="98">
        <f>'Activity data'!H1294*'Emission factors'!$C$5</f>
        <v>0</v>
      </c>
      <c r="M6414" s="98">
        <f>'Activity data'!I1294*'Emission factors'!$C$5</f>
        <v>0</v>
      </c>
      <c r="N6414" s="98">
        <f>'Activity data'!J1294*'Emission factors'!$C$5</f>
        <v>0</v>
      </c>
      <c r="O6414" s="98">
        <f>'Activity data'!K1294*'Emission factors'!$C$5</f>
        <v>0</v>
      </c>
      <c r="P6414" s="98">
        <f>'Activity data'!L1294*'Emission factors'!$C$5</f>
        <v>0</v>
      </c>
      <c r="Q6414" s="98">
        <f>'Activity data'!M1294*'Emission factors'!$C$5</f>
        <v>0</v>
      </c>
      <c r="R6414" s="98">
        <f>'Activity data'!N1294*'Emission factors'!$C$5</f>
        <v>0</v>
      </c>
      <c r="S6414" s="98">
        <f>'Activity data'!O1294*'Emission factors'!$C$5</f>
        <v>0</v>
      </c>
      <c r="T6414" s="98">
        <f>'Activity data'!P1294*'Emission factors'!$C$5</f>
        <v>0</v>
      </c>
      <c r="U6414" s="98">
        <f>'Activity data'!Q1294*'Emission factors'!$C$5</f>
        <v>0</v>
      </c>
    </row>
    <row r="6415" spans="1:21" x14ac:dyDescent="0.25">
      <c r="A6415" s="92" t="s">
        <v>11</v>
      </c>
      <c r="B6415" s="92" t="s">
        <v>12</v>
      </c>
      <c r="C6415" s="92" t="s">
        <v>55</v>
      </c>
      <c r="D6415" s="92" t="s">
        <v>55</v>
      </c>
      <c r="E6415" s="92" t="s">
        <v>57</v>
      </c>
      <c r="F6415" s="92" t="s">
        <v>56</v>
      </c>
      <c r="G6415" s="92" t="s">
        <v>97</v>
      </c>
      <c r="H6415" s="92" t="s">
        <v>16</v>
      </c>
      <c r="I6415" s="92" t="s">
        <v>223</v>
      </c>
      <c r="L6415" s="98">
        <f>'Activity data'!H1295*'Emission factors'!$C$7</f>
        <v>0</v>
      </c>
      <c r="M6415" s="98">
        <f>'Activity data'!I1295*'Emission factors'!$C$7</f>
        <v>0</v>
      </c>
      <c r="N6415" s="98">
        <f>'Activity data'!J1295*'Emission factors'!$C$7</f>
        <v>698.16865706823683</v>
      </c>
      <c r="O6415" s="98">
        <f>'Activity data'!K1295*'Emission factors'!$C$7</f>
        <v>758.31052640370297</v>
      </c>
      <c r="P6415" s="98">
        <f>'Activity data'!L1295*'Emission factors'!$C$7</f>
        <v>1218.5265700142263</v>
      </c>
      <c r="Q6415" s="98">
        <f>'Activity data'!M1295*'Emission factors'!$C$7</f>
        <v>1108.7022868798967</v>
      </c>
      <c r="R6415" s="98">
        <f>'Activity data'!N1295*'Emission factors'!$C$7</f>
        <v>1234.2157533191303</v>
      </c>
      <c r="S6415" s="98">
        <f>'Activity data'!O1295*'Emission factors'!$C$7</f>
        <v>1527.0805083440084</v>
      </c>
      <c r="T6415" s="98">
        <f>'Activity data'!P1295*'Emission factors'!$C$7</f>
        <v>917.81722333689561</v>
      </c>
      <c r="U6415" s="98">
        <f>'Activity data'!Q1295*'Emission factors'!$C$7</f>
        <v>800.14834855011406</v>
      </c>
    </row>
    <row r="6416" spans="1:21" x14ac:dyDescent="0.25">
      <c r="A6416" s="92" t="s">
        <v>11</v>
      </c>
      <c r="B6416" s="92" t="s">
        <v>12</v>
      </c>
      <c r="C6416" s="92" t="s">
        <v>55</v>
      </c>
      <c r="D6416" s="92" t="s">
        <v>55</v>
      </c>
      <c r="E6416" s="92" t="s">
        <v>7</v>
      </c>
      <c r="F6416" s="92" t="s">
        <v>56</v>
      </c>
      <c r="G6416" s="92" t="s">
        <v>97</v>
      </c>
      <c r="H6416" s="92" t="s">
        <v>16</v>
      </c>
      <c r="I6416" s="92" t="s">
        <v>223</v>
      </c>
      <c r="L6416" s="98">
        <f>'Activity data'!H1296*'Emission factors'!$C$12</f>
        <v>0</v>
      </c>
      <c r="M6416" s="98">
        <f>'Activity data'!I1296*'Emission factors'!$C$12</f>
        <v>0</v>
      </c>
      <c r="N6416" s="98">
        <f>'Activity data'!J1296*'Emission factors'!$C$12</f>
        <v>0</v>
      </c>
      <c r="O6416" s="98">
        <f>'Activity data'!K1296*'Emission factors'!$C$12</f>
        <v>0</v>
      </c>
      <c r="P6416" s="98">
        <f>'Activity data'!L1296*'Emission factors'!$C$12</f>
        <v>0</v>
      </c>
      <c r="Q6416" s="98">
        <f>'Activity data'!M1296*'Emission factors'!$C$12</f>
        <v>0</v>
      </c>
      <c r="R6416" s="98">
        <f>'Activity data'!N1296*'Emission factors'!$C$12</f>
        <v>0</v>
      </c>
      <c r="S6416" s="98">
        <f>'Activity data'!O1296*'Emission factors'!$C$12</f>
        <v>0</v>
      </c>
      <c r="T6416" s="98">
        <f>'Activity data'!P1296*'Emission factors'!$C$12</f>
        <v>0</v>
      </c>
      <c r="U6416" s="98">
        <f>'Activity data'!Q1296*'Emission factors'!$C$12</f>
        <v>0</v>
      </c>
    </row>
    <row r="6417" spans="1:21" x14ac:dyDescent="0.25">
      <c r="A6417" s="92" t="s">
        <v>11</v>
      </c>
      <c r="B6417" s="92" t="s">
        <v>12</v>
      </c>
      <c r="C6417" s="92" t="s">
        <v>55</v>
      </c>
      <c r="D6417" s="92" t="s">
        <v>55</v>
      </c>
      <c r="E6417" s="92" t="s">
        <v>38</v>
      </c>
      <c r="F6417" s="92" t="s">
        <v>56</v>
      </c>
      <c r="G6417" s="92" t="s">
        <v>97</v>
      </c>
      <c r="H6417" s="92" t="s">
        <v>31</v>
      </c>
      <c r="I6417" s="92" t="s">
        <v>223</v>
      </c>
      <c r="L6417" s="98">
        <f>'Activity data'!H1294*'Emission factors'!$D$5/1000</f>
        <v>0</v>
      </c>
      <c r="M6417" s="98">
        <f>'Activity data'!I1294*'Emission factors'!$D$5/1000</f>
        <v>0</v>
      </c>
      <c r="N6417" s="98">
        <f>'Activity data'!J1294*'Emission factors'!$D$5/1000</f>
        <v>0</v>
      </c>
      <c r="O6417" s="98">
        <f>'Activity data'!K1294*'Emission factors'!$D$5/1000</f>
        <v>0</v>
      </c>
      <c r="P6417" s="98">
        <f>'Activity data'!L1294*'Emission factors'!$D$5/1000</f>
        <v>0</v>
      </c>
      <c r="Q6417" s="98">
        <f>'Activity data'!M1294*'Emission factors'!$D$5/1000</f>
        <v>0</v>
      </c>
      <c r="R6417" s="98">
        <f>'Activity data'!N1294*'Emission factors'!$D$5/1000</f>
        <v>0</v>
      </c>
      <c r="S6417" s="98">
        <f>'Activity data'!O1294*'Emission factors'!$D$5/1000</f>
        <v>0</v>
      </c>
      <c r="T6417" s="98">
        <f>'Activity data'!P1294*'Emission factors'!$D$5/1000</f>
        <v>0</v>
      </c>
      <c r="U6417" s="98">
        <f>'Activity data'!Q1294*'Emission factors'!$D$5/1000</f>
        <v>0</v>
      </c>
    </row>
    <row r="6418" spans="1:21" x14ac:dyDescent="0.25">
      <c r="A6418" s="92" t="s">
        <v>11</v>
      </c>
      <c r="B6418" s="92" t="s">
        <v>12</v>
      </c>
      <c r="C6418" s="92" t="s">
        <v>55</v>
      </c>
      <c r="D6418" s="92" t="s">
        <v>55</v>
      </c>
      <c r="E6418" s="92" t="s">
        <v>57</v>
      </c>
      <c r="F6418" s="92" t="s">
        <v>56</v>
      </c>
      <c r="G6418" s="92" t="s">
        <v>97</v>
      </c>
      <c r="H6418" s="92" t="s">
        <v>31</v>
      </c>
      <c r="I6418" s="92" t="s">
        <v>223</v>
      </c>
      <c r="L6418" s="98">
        <f>'Activity data'!H1295*'Emission factors'!$D$7/1000</f>
        <v>0</v>
      </c>
      <c r="M6418" s="98">
        <f>'Activity data'!I1295*'Emission factors'!$D$7/1000</f>
        <v>0</v>
      </c>
      <c r="N6418" s="98">
        <f>'Activity data'!J1295*'Emission factors'!$D$7/1000</f>
        <v>2.8265937533127002E-2</v>
      </c>
      <c r="O6418" s="98">
        <f>'Activity data'!K1295*'Emission factors'!$D$7/1000</f>
        <v>3.070083102849E-2</v>
      </c>
      <c r="P6418" s="98">
        <f>'Activity data'!L1295*'Emission factors'!$D$7/1000</f>
        <v>4.9333059514746001E-2</v>
      </c>
      <c r="Q6418" s="98">
        <f>'Activity data'!M1295*'Emission factors'!$D$7/1000</f>
        <v>4.4886732262343999E-2</v>
      </c>
      <c r="R6418" s="98">
        <f>'Activity data'!N1295*'Emission factors'!$D$7/1000</f>
        <v>4.9968249122232002E-2</v>
      </c>
      <c r="S6418" s="98">
        <f>'Activity data'!O1295*'Emission factors'!$D$7/1000</f>
        <v>6.1825121795303986E-2</v>
      </c>
      <c r="T6418" s="98">
        <f>'Activity data'!P1295*'Emission factors'!$D$7/1000</f>
        <v>3.7158592037931003E-2</v>
      </c>
      <c r="U6418" s="98">
        <f>'Activity data'!Q1295*'Emission factors'!$D$7/1000</f>
        <v>3.2394669981785994E-2</v>
      </c>
    </row>
    <row r="6419" spans="1:21" x14ac:dyDescent="0.25">
      <c r="A6419" s="92" t="s">
        <v>11</v>
      </c>
      <c r="B6419" s="92" t="s">
        <v>12</v>
      </c>
      <c r="C6419" s="92" t="s">
        <v>55</v>
      </c>
      <c r="D6419" s="92" t="s">
        <v>55</v>
      </c>
      <c r="E6419" s="92" t="s">
        <v>7</v>
      </c>
      <c r="F6419" s="92" t="s">
        <v>56</v>
      </c>
      <c r="G6419" s="92" t="s">
        <v>97</v>
      </c>
      <c r="H6419" s="92" t="s">
        <v>31</v>
      </c>
      <c r="I6419" s="92" t="s">
        <v>223</v>
      </c>
      <c r="L6419" s="98">
        <f>'Activity data'!H1296*'Emission factors'!$D$12/1000</f>
        <v>0</v>
      </c>
      <c r="M6419" s="98">
        <f>'Activity data'!I1296*'Emission factors'!$D$12/1000</f>
        <v>0</v>
      </c>
      <c r="N6419" s="98">
        <f>'Activity data'!J1296*'Emission factors'!$D$12/1000</f>
        <v>0</v>
      </c>
      <c r="O6419" s="98">
        <f>'Activity data'!K1296*'Emission factors'!$D$12/1000</f>
        <v>0</v>
      </c>
      <c r="P6419" s="98">
        <f>'Activity data'!L1296*'Emission factors'!$D$12/1000</f>
        <v>0</v>
      </c>
      <c r="Q6419" s="98">
        <f>'Activity data'!M1296*'Emission factors'!$D$12/1000</f>
        <v>0</v>
      </c>
      <c r="R6419" s="98">
        <f>'Activity data'!N1296*'Emission factors'!$D$12/1000</f>
        <v>0</v>
      </c>
      <c r="S6419" s="98">
        <f>'Activity data'!O1296*'Emission factors'!$D$12/1000</f>
        <v>0</v>
      </c>
      <c r="T6419" s="98">
        <f>'Activity data'!P1296*'Emission factors'!$D$12/1000</f>
        <v>0</v>
      </c>
      <c r="U6419" s="98">
        <f>'Activity data'!Q1296*'Emission factors'!$D$12/1000</f>
        <v>0</v>
      </c>
    </row>
    <row r="6420" spans="1:21" x14ac:dyDescent="0.25">
      <c r="A6420" s="92" t="s">
        <v>11</v>
      </c>
      <c r="B6420" s="92" t="s">
        <v>12</v>
      </c>
      <c r="C6420" s="92" t="s">
        <v>55</v>
      </c>
      <c r="D6420" s="92" t="s">
        <v>55</v>
      </c>
      <c r="E6420" s="92" t="s">
        <v>38</v>
      </c>
      <c r="F6420" s="92" t="s">
        <v>56</v>
      </c>
      <c r="G6420" s="92" t="s">
        <v>97</v>
      </c>
      <c r="H6420" s="92" t="s">
        <v>74</v>
      </c>
      <c r="I6420" s="92" t="s">
        <v>223</v>
      </c>
      <c r="L6420" s="98">
        <f>'Activity data'!H1294*'Emission factors'!$E$5/1000</f>
        <v>0</v>
      </c>
      <c r="M6420" s="98">
        <f>'Activity data'!I1294*'Emission factors'!$E$5/1000</f>
        <v>0</v>
      </c>
      <c r="N6420" s="98">
        <f>'Activity data'!J1294*'Emission factors'!$E$5/1000</f>
        <v>0</v>
      </c>
      <c r="O6420" s="98">
        <f>'Activity data'!K1294*'Emission factors'!$E$5/1000</f>
        <v>0</v>
      </c>
      <c r="P6420" s="98">
        <f>'Activity data'!L1294*'Emission factors'!$E$5/1000</f>
        <v>0</v>
      </c>
      <c r="Q6420" s="98">
        <f>'Activity data'!M1294*'Emission factors'!$E$5/1000</f>
        <v>0</v>
      </c>
      <c r="R6420" s="98">
        <f>'Activity data'!N1294*'Emission factors'!$E$5/1000</f>
        <v>0</v>
      </c>
      <c r="S6420" s="98">
        <f>'Activity data'!O1294*'Emission factors'!$E$5/1000</f>
        <v>0</v>
      </c>
      <c r="T6420" s="98">
        <f>'Activity data'!P1294*'Emission factors'!$E$5/1000</f>
        <v>0</v>
      </c>
      <c r="U6420" s="98">
        <f>'Activity data'!Q1294*'Emission factors'!$E$5/1000</f>
        <v>0</v>
      </c>
    </row>
    <row r="6421" spans="1:21" x14ac:dyDescent="0.25">
      <c r="A6421" s="92" t="s">
        <v>11</v>
      </c>
      <c r="B6421" s="92" t="s">
        <v>12</v>
      </c>
      <c r="C6421" s="92" t="s">
        <v>55</v>
      </c>
      <c r="D6421" s="92" t="s">
        <v>55</v>
      </c>
      <c r="E6421" s="92" t="s">
        <v>57</v>
      </c>
      <c r="F6421" s="92" t="s">
        <v>56</v>
      </c>
      <c r="G6421" s="92" t="s">
        <v>97</v>
      </c>
      <c r="H6421" s="92" t="s">
        <v>74</v>
      </c>
      <c r="I6421" s="92" t="s">
        <v>223</v>
      </c>
      <c r="L6421" s="98">
        <f>'Activity data'!H1295*'Emission factors'!$E$7/1000</f>
        <v>0</v>
      </c>
      <c r="M6421" s="98">
        <f>'Activity data'!I1295*'Emission factors'!$E$7/1000</f>
        <v>0</v>
      </c>
      <c r="N6421" s="98">
        <f>'Activity data'!J1295*'Emission factors'!$E$7/1000</f>
        <v>5.6531875066253992E-3</v>
      </c>
      <c r="O6421" s="98">
        <f>'Activity data'!K1295*'Emission factors'!$E$7/1000</f>
        <v>6.1401662056980002E-3</v>
      </c>
      <c r="P6421" s="98">
        <f>'Activity data'!L1295*'Emission factors'!$E$7/1000</f>
        <v>9.8666119029492006E-3</v>
      </c>
      <c r="Q6421" s="98">
        <f>'Activity data'!M1295*'Emission factors'!$E$7/1000</f>
        <v>8.9773464524687992E-3</v>
      </c>
      <c r="R6421" s="98">
        <f>'Activity data'!N1295*'Emission factors'!$E$7/1000</f>
        <v>9.9936498244464003E-3</v>
      </c>
      <c r="S6421" s="98">
        <f>'Activity data'!O1295*'Emission factors'!$E$7/1000</f>
        <v>1.2365024359060797E-2</v>
      </c>
      <c r="T6421" s="98">
        <f>'Activity data'!P1295*'Emission factors'!$E$7/1000</f>
        <v>7.4317184075861995E-3</v>
      </c>
      <c r="U6421" s="98">
        <f>'Activity data'!Q1295*'Emission factors'!$E$7/1000</f>
        <v>6.4789339963571991E-3</v>
      </c>
    </row>
    <row r="6422" spans="1:21" x14ac:dyDescent="0.25">
      <c r="A6422" s="92" t="s">
        <v>11</v>
      </c>
      <c r="B6422" s="92" t="s">
        <v>12</v>
      </c>
      <c r="C6422" s="92" t="s">
        <v>55</v>
      </c>
      <c r="D6422" s="92" t="s">
        <v>55</v>
      </c>
      <c r="E6422" s="92" t="s">
        <v>7</v>
      </c>
      <c r="F6422" s="92" t="s">
        <v>56</v>
      </c>
      <c r="G6422" s="92" t="s">
        <v>97</v>
      </c>
      <c r="H6422" s="92" t="s">
        <v>74</v>
      </c>
      <c r="I6422" s="92" t="s">
        <v>223</v>
      </c>
      <c r="L6422" s="98">
        <f>'Activity data'!H1296*'Emission factors'!$E$12/1000</f>
        <v>0</v>
      </c>
      <c r="M6422" s="98">
        <f>'Activity data'!I1296*'Emission factors'!$E$12/1000</f>
        <v>0</v>
      </c>
      <c r="N6422" s="98">
        <f>'Activity data'!J1296*'Emission factors'!$E$12/1000</f>
        <v>0</v>
      </c>
      <c r="O6422" s="98">
        <f>'Activity data'!K1296*'Emission factors'!$E$12/1000</f>
        <v>0</v>
      </c>
      <c r="P6422" s="98">
        <f>'Activity data'!L1296*'Emission factors'!$E$12/1000</f>
        <v>0</v>
      </c>
      <c r="Q6422" s="98">
        <f>'Activity data'!M1296*'Emission factors'!$E$12/1000</f>
        <v>0</v>
      </c>
      <c r="R6422" s="98">
        <f>'Activity data'!N1296*'Emission factors'!$E$12/1000</f>
        <v>0</v>
      </c>
      <c r="S6422" s="98">
        <f>'Activity data'!O1296*'Emission factors'!$E$12/1000</f>
        <v>0</v>
      </c>
      <c r="T6422" s="98">
        <f>'Activity data'!P1296*'Emission factors'!$E$12/1000</f>
        <v>0</v>
      </c>
      <c r="U6422" s="98">
        <f>'Activity data'!Q1296*'Emission factors'!$E$12/1000</f>
        <v>0</v>
      </c>
    </row>
    <row r="6423" spans="1:21" x14ac:dyDescent="0.25">
      <c r="A6423" s="92" t="s">
        <v>11</v>
      </c>
      <c r="B6423" s="92" t="s">
        <v>12</v>
      </c>
      <c r="C6423" s="92" t="s">
        <v>55</v>
      </c>
      <c r="D6423" s="92" t="s">
        <v>55</v>
      </c>
      <c r="E6423" s="92" t="s">
        <v>38</v>
      </c>
      <c r="F6423" s="92" t="s">
        <v>56</v>
      </c>
      <c r="G6423" s="92" t="s">
        <v>97</v>
      </c>
      <c r="H6423" s="92" t="s">
        <v>94</v>
      </c>
      <c r="I6423" s="92" t="s">
        <v>223</v>
      </c>
      <c r="L6423" s="98">
        <f>L6414+L6417*'Emission factors'!$H$16+L6420*'Emission factors'!$H$17</f>
        <v>0</v>
      </c>
      <c r="M6423" s="98">
        <f>M6414+M6417*'Emission factors'!$H$16+M6420*'Emission factors'!$H$17</f>
        <v>0</v>
      </c>
      <c r="N6423" s="98">
        <f>N6414+N6417*'Emission factors'!$H$16+N6420*'Emission factors'!$H$17</f>
        <v>0</v>
      </c>
      <c r="O6423" s="98">
        <f>O6414+O6417*'Emission factors'!$H$16+O6420*'Emission factors'!$H$17</f>
        <v>0</v>
      </c>
      <c r="P6423" s="98">
        <f>P6414+P6417*'Emission factors'!$H$16+P6420*'Emission factors'!$H$17</f>
        <v>0</v>
      </c>
      <c r="Q6423" s="98">
        <f>Q6414+Q6417*'Emission factors'!$H$16+Q6420*'Emission factors'!$H$17</f>
        <v>0</v>
      </c>
      <c r="R6423" s="98">
        <f>R6414+R6417*'Emission factors'!$H$16+R6420*'Emission factors'!$H$17</f>
        <v>0</v>
      </c>
      <c r="S6423" s="98">
        <f>S6414+S6417*'Emission factors'!$H$16+S6420*'Emission factors'!$H$17</f>
        <v>0</v>
      </c>
      <c r="T6423" s="98">
        <f>T6414+T6417*'Emission factors'!$H$16+T6420*'Emission factors'!$H$17</f>
        <v>0</v>
      </c>
      <c r="U6423" s="98">
        <f>U6414+U6417*'Emission factors'!$H$16+U6420*'Emission factors'!$H$17</f>
        <v>0</v>
      </c>
    </row>
    <row r="6424" spans="1:21" x14ac:dyDescent="0.25">
      <c r="A6424" s="92" t="s">
        <v>11</v>
      </c>
      <c r="B6424" s="92" t="s">
        <v>12</v>
      </c>
      <c r="C6424" s="92" t="s">
        <v>55</v>
      </c>
      <c r="D6424" s="92" t="s">
        <v>55</v>
      </c>
      <c r="E6424" s="92" t="s">
        <v>57</v>
      </c>
      <c r="F6424" s="92" t="s">
        <v>56</v>
      </c>
      <c r="G6424" s="92" t="s">
        <v>97</v>
      </c>
      <c r="H6424" s="92" t="s">
        <v>94</v>
      </c>
      <c r="I6424" s="92" t="s">
        <v>223</v>
      </c>
      <c r="L6424" s="98">
        <f>L6415+L6418*'Emission factors'!$H$16+L6421*'Emission factors'!$H$17</f>
        <v>0</v>
      </c>
      <c r="M6424" s="98">
        <f>M6415+M6418*'Emission factors'!$H$16+M6421*'Emission factors'!$H$17</f>
        <v>0</v>
      </c>
      <c r="N6424" s="98">
        <f>N6415+N6418*'Emission factors'!$H$16+N6421*'Emission factors'!$H$17</f>
        <v>700.51472988348632</v>
      </c>
      <c r="O6424" s="98">
        <f>O6415+O6418*'Emission factors'!$H$16+O6421*'Emission factors'!$H$17</f>
        <v>760.85869537906763</v>
      </c>
      <c r="P6424" s="98">
        <f>P6415+P6418*'Emission factors'!$H$16+P6421*'Emission factors'!$H$17</f>
        <v>1222.6212139539502</v>
      </c>
      <c r="Q6424" s="98">
        <f>Q6415+Q6418*'Emission factors'!$H$16+Q6421*'Emission factors'!$H$17</f>
        <v>1112.4278856576711</v>
      </c>
      <c r="R6424" s="98">
        <f>R6415+R6418*'Emission factors'!$H$16+R6421*'Emission factors'!$H$17</f>
        <v>1238.3631179962754</v>
      </c>
      <c r="S6424" s="98">
        <f>S6415+S6418*'Emission factors'!$H$16+S6421*'Emission factors'!$H$17</f>
        <v>1532.2119934530187</v>
      </c>
      <c r="T6424" s="98">
        <f>T6415+T6418*'Emission factors'!$H$16+T6421*'Emission factors'!$H$17</f>
        <v>920.90138647604385</v>
      </c>
      <c r="U6424" s="98">
        <f>U6415+U6418*'Emission factors'!$H$16+U6421*'Emission factors'!$H$17</f>
        <v>802.8371061586023</v>
      </c>
    </row>
    <row r="6425" spans="1:21" x14ac:dyDescent="0.25">
      <c r="A6425" s="92" t="s">
        <v>11</v>
      </c>
      <c r="B6425" s="92" t="s">
        <v>12</v>
      </c>
      <c r="C6425" s="92" t="s">
        <v>55</v>
      </c>
      <c r="D6425" s="92" t="s">
        <v>55</v>
      </c>
      <c r="E6425" s="92" t="s">
        <v>7</v>
      </c>
      <c r="F6425" s="92" t="s">
        <v>56</v>
      </c>
      <c r="G6425" s="92" t="s">
        <v>97</v>
      </c>
      <c r="H6425" s="92" t="s">
        <v>94</v>
      </c>
      <c r="I6425" s="92" t="s">
        <v>223</v>
      </c>
      <c r="L6425" s="98">
        <f>L6416+L6419*'Emission factors'!$H$16+L6422*'Emission factors'!$H$17</f>
        <v>0</v>
      </c>
      <c r="M6425" s="98">
        <f>M6416+M6419*'Emission factors'!$H$16+M6422*'Emission factors'!$H$17</f>
        <v>0</v>
      </c>
      <c r="N6425" s="98">
        <f>N6416+N6419*'Emission factors'!$H$16+N6422*'Emission factors'!$H$17</f>
        <v>0</v>
      </c>
      <c r="O6425" s="98">
        <f>O6416+O6419*'Emission factors'!$H$16+O6422*'Emission factors'!$H$17</f>
        <v>0</v>
      </c>
      <c r="P6425" s="98">
        <f>P6416+P6419*'Emission factors'!$H$16+P6422*'Emission factors'!$H$17</f>
        <v>0</v>
      </c>
      <c r="Q6425" s="98">
        <f>Q6416+Q6419*'Emission factors'!$H$16+Q6422*'Emission factors'!$H$17</f>
        <v>0</v>
      </c>
      <c r="R6425" s="98">
        <f>R6416+R6419*'Emission factors'!$H$16+R6422*'Emission factors'!$H$17</f>
        <v>0</v>
      </c>
      <c r="S6425" s="98">
        <f>S6416+S6419*'Emission factors'!$H$16+S6422*'Emission factors'!$H$17</f>
        <v>0</v>
      </c>
      <c r="T6425" s="98">
        <f>T6416+T6419*'Emission factors'!$H$16+T6422*'Emission factors'!$H$17</f>
        <v>0</v>
      </c>
      <c r="U6425" s="98">
        <f>U6416+U6419*'Emission factors'!$H$16+U6422*'Emission factors'!$H$17</f>
        <v>0</v>
      </c>
    </row>
    <row r="6426" spans="1:21" x14ac:dyDescent="0.25">
      <c r="A6426" s="92" t="s">
        <v>11</v>
      </c>
      <c r="B6426" s="92" t="s">
        <v>12</v>
      </c>
      <c r="C6426" s="92" t="s">
        <v>55</v>
      </c>
      <c r="D6426" s="92" t="s">
        <v>55</v>
      </c>
      <c r="E6426" s="92" t="s">
        <v>38</v>
      </c>
      <c r="F6426" s="92" t="s">
        <v>56</v>
      </c>
      <c r="G6426" s="92" t="s">
        <v>97</v>
      </c>
      <c r="H6426" s="92" t="s">
        <v>93</v>
      </c>
      <c r="I6426" s="92" t="s">
        <v>223</v>
      </c>
      <c r="L6426" s="98">
        <f>L6414+L6417*'Emission factors'!$I$16+L6420*'Emission factors'!$I$17</f>
        <v>0</v>
      </c>
      <c r="M6426" s="98">
        <f>M6414+M6417*'Emission factors'!$I$16+M6420*'Emission factors'!$I$17</f>
        <v>0</v>
      </c>
      <c r="N6426" s="98">
        <f>N6414+N6417*'Emission factors'!$I$16+N6420*'Emission factors'!$I$17</f>
        <v>0</v>
      </c>
      <c r="O6426" s="98">
        <f>O6414+O6417*'Emission factors'!$I$16+O6420*'Emission factors'!$I$17</f>
        <v>0</v>
      </c>
      <c r="P6426" s="98">
        <f>P6414+P6417*'Emission factors'!$I$16+P6420*'Emission factors'!$I$17</f>
        <v>0</v>
      </c>
      <c r="Q6426" s="98">
        <f>Q6414+Q6417*'Emission factors'!$I$16+Q6420*'Emission factors'!$I$17</f>
        <v>0</v>
      </c>
      <c r="R6426" s="98">
        <f>R6414+R6417*'Emission factors'!$I$16+R6420*'Emission factors'!$I$17</f>
        <v>0</v>
      </c>
      <c r="S6426" s="98">
        <f>S6414+S6417*'Emission factors'!$I$16+S6420*'Emission factors'!$I$17</f>
        <v>0</v>
      </c>
      <c r="T6426" s="98">
        <f>T6414+T6417*'Emission factors'!$I$16+T6420*'Emission factors'!$I$17</f>
        <v>0</v>
      </c>
      <c r="U6426" s="98">
        <f>U6414+U6417*'Emission factors'!$I$16+U6420*'Emission factors'!$I$17</f>
        <v>0</v>
      </c>
    </row>
    <row r="6427" spans="1:21" x14ac:dyDescent="0.25">
      <c r="A6427" s="92" t="s">
        <v>11</v>
      </c>
      <c r="B6427" s="92" t="s">
        <v>12</v>
      </c>
      <c r="C6427" s="92" t="s">
        <v>55</v>
      </c>
      <c r="D6427" s="92" t="s">
        <v>55</v>
      </c>
      <c r="E6427" s="92" t="s">
        <v>57</v>
      </c>
      <c r="F6427" s="92" t="s">
        <v>56</v>
      </c>
      <c r="G6427" s="92" t="s">
        <v>97</v>
      </c>
      <c r="H6427" s="92" t="s">
        <v>93</v>
      </c>
      <c r="I6427" s="92" t="s">
        <v>223</v>
      </c>
      <c r="L6427" s="98">
        <f>L6415+L6418*'Emission factors'!$I$16+L6421*'Emission factors'!$I$17</f>
        <v>0</v>
      </c>
      <c r="M6427" s="98">
        <f>M6415+M6418*'Emission factors'!$I$16+M6421*'Emission factors'!$I$17</f>
        <v>0</v>
      </c>
      <c r="N6427" s="98">
        <f>N6415+N6418*'Emission factors'!$I$16+N6421*'Emission factors'!$I$17</f>
        <v>699.83634738269143</v>
      </c>
      <c r="O6427" s="98">
        <f>O6415+O6418*'Emission factors'!$I$16+O6421*'Emission factors'!$I$17</f>
        <v>760.12187543438381</v>
      </c>
      <c r="P6427" s="98">
        <f>P6415+P6418*'Emission factors'!$I$16+P6421*'Emission factors'!$I$17</f>
        <v>1221.4372205255963</v>
      </c>
      <c r="Q6427" s="98">
        <f>Q6415+Q6418*'Emission factors'!$I$16+Q6421*'Emission factors'!$I$17</f>
        <v>1111.3506040833749</v>
      </c>
      <c r="R6427" s="98">
        <f>R6415+R6418*'Emission factors'!$I$16+R6421*'Emission factors'!$I$17</f>
        <v>1237.1638800173419</v>
      </c>
      <c r="S6427" s="98">
        <f>S6415+S6418*'Emission factors'!$I$16+S6421*'Emission factors'!$I$17</f>
        <v>1530.7281905299312</v>
      </c>
      <c r="T6427" s="98">
        <f>T6415+T6418*'Emission factors'!$I$16+T6421*'Emission factors'!$I$17</f>
        <v>920.00958026713363</v>
      </c>
      <c r="U6427" s="98">
        <f>U6415+U6418*'Emission factors'!$I$16+U6421*'Emission factors'!$I$17</f>
        <v>802.05963407903948</v>
      </c>
    </row>
    <row r="6428" spans="1:21" x14ac:dyDescent="0.25">
      <c r="A6428" s="92" t="s">
        <v>11</v>
      </c>
      <c r="B6428" s="92" t="s">
        <v>12</v>
      </c>
      <c r="C6428" s="92" t="s">
        <v>55</v>
      </c>
      <c r="D6428" s="92" t="s">
        <v>55</v>
      </c>
      <c r="E6428" s="92" t="s">
        <v>7</v>
      </c>
      <c r="F6428" s="92" t="s">
        <v>56</v>
      </c>
      <c r="G6428" s="92" t="s">
        <v>97</v>
      </c>
      <c r="H6428" s="92" t="s">
        <v>93</v>
      </c>
      <c r="I6428" s="92" t="s">
        <v>223</v>
      </c>
      <c r="L6428" s="98">
        <f>L6416+L6419*'Emission factors'!$I$16+L6422*'Emission factors'!$I$17</f>
        <v>0</v>
      </c>
      <c r="M6428" s="98">
        <f>M6416+M6419*'Emission factors'!$I$16+M6422*'Emission factors'!$I$17</f>
        <v>0</v>
      </c>
      <c r="N6428" s="98">
        <f>N6416+N6419*'Emission factors'!$I$16+N6422*'Emission factors'!$I$17</f>
        <v>0</v>
      </c>
      <c r="O6428" s="98">
        <f>O6416+O6419*'Emission factors'!$I$16+O6422*'Emission factors'!$I$17</f>
        <v>0</v>
      </c>
      <c r="P6428" s="98">
        <f>P6416+P6419*'Emission factors'!$I$16+P6422*'Emission factors'!$I$17</f>
        <v>0</v>
      </c>
      <c r="Q6428" s="98">
        <f>Q6416+Q6419*'Emission factors'!$I$16+Q6422*'Emission factors'!$I$17</f>
        <v>0</v>
      </c>
      <c r="R6428" s="98">
        <f>R6416+R6419*'Emission factors'!$I$16+R6422*'Emission factors'!$I$17</f>
        <v>0</v>
      </c>
      <c r="S6428" s="98">
        <f>S6416+S6419*'Emission factors'!$I$16+S6422*'Emission factors'!$I$17</f>
        <v>0</v>
      </c>
      <c r="T6428" s="98">
        <f>T6416+T6419*'Emission factors'!$I$16+T6422*'Emission factors'!$I$17</f>
        <v>0</v>
      </c>
      <c r="U6428" s="98">
        <f>U6416+U6419*'Emission factors'!$I$16+U6422*'Emission factors'!$I$17</f>
        <v>0</v>
      </c>
    </row>
    <row r="6429" spans="1:21" x14ac:dyDescent="0.25">
      <c r="A6429" s="92" t="s">
        <v>11</v>
      </c>
      <c r="B6429" s="92" t="s">
        <v>12</v>
      </c>
      <c r="C6429" s="92" t="s">
        <v>55</v>
      </c>
      <c r="D6429" s="92" t="s">
        <v>55</v>
      </c>
      <c r="E6429" s="92" t="s">
        <v>38</v>
      </c>
      <c r="F6429" s="92" t="s">
        <v>56</v>
      </c>
      <c r="G6429" s="92" t="s">
        <v>97</v>
      </c>
      <c r="H6429" s="92" t="s">
        <v>16</v>
      </c>
      <c r="I6429" s="92" t="s">
        <v>203</v>
      </c>
      <c r="L6429" s="98">
        <f>'Activity data'!H1303*'Emission factors'!$C$5</f>
        <v>1238514.6494435882</v>
      </c>
      <c r="M6429" s="98">
        <f>'Activity data'!I1303*'Emission factors'!$C$5</f>
        <v>3911238.5905070901</v>
      </c>
      <c r="N6429" s="98">
        <f>'Activity data'!J1303*'Emission factors'!$C$5</f>
        <v>5870399.877595867</v>
      </c>
      <c r="O6429" s="98">
        <f>'Activity data'!K1303*'Emission factors'!$C$5</f>
        <v>6329153.6914778473</v>
      </c>
      <c r="P6429" s="98">
        <f>'Activity data'!L1303*'Emission factors'!$C$5</f>
        <v>6627198.3592888443</v>
      </c>
      <c r="Q6429" s="98">
        <f>'Activity data'!M1303*'Emission factors'!$C$5</f>
        <v>7678283.609350563</v>
      </c>
      <c r="R6429" s="98">
        <f>'Activity data'!N1303*'Emission factors'!$C$5</f>
        <v>8162922.5664766924</v>
      </c>
      <c r="S6429" s="98">
        <f>'Activity data'!O1303*'Emission factors'!$C$5</f>
        <v>8374247.8246570434</v>
      </c>
      <c r="T6429" s="98">
        <f>'Activity data'!P1303*'Emission factors'!$C$5</f>
        <v>9023233.4213297889</v>
      </c>
      <c r="U6429" s="98">
        <f>'Activity data'!Q1303*'Emission factors'!$C$5</f>
        <v>6920795.3442287231</v>
      </c>
    </row>
    <row r="6430" spans="1:21" x14ac:dyDescent="0.25">
      <c r="A6430" s="92" t="s">
        <v>11</v>
      </c>
      <c r="B6430" s="92" t="s">
        <v>12</v>
      </c>
      <c r="C6430" s="92" t="s">
        <v>55</v>
      </c>
      <c r="D6430" s="92" t="s">
        <v>55</v>
      </c>
      <c r="E6430" s="92" t="s">
        <v>57</v>
      </c>
      <c r="F6430" s="92" t="s">
        <v>56</v>
      </c>
      <c r="G6430" s="92" t="s">
        <v>97</v>
      </c>
      <c r="H6430" s="92" t="s">
        <v>16</v>
      </c>
      <c r="I6430" s="92" t="s">
        <v>203</v>
      </c>
      <c r="L6430" s="98">
        <f>'Activity data'!H1304*'Emission factors'!$C$7</f>
        <v>336791.85341472598</v>
      </c>
      <c r="M6430" s="98">
        <f>'Activity data'!I1304*'Emission factors'!$C$7</f>
        <v>195714.71713702742</v>
      </c>
      <c r="N6430" s="98">
        <f>'Activity data'!J1304*'Emission factors'!$C$7</f>
        <v>143155.95306559838</v>
      </c>
      <c r="O6430" s="98">
        <f>'Activity data'!K1304*'Emission factors'!$C$7</f>
        <v>181419.25628237557</v>
      </c>
      <c r="P6430" s="98">
        <f>'Activity data'!L1304*'Emission factors'!$C$7</f>
        <v>388733.50960949546</v>
      </c>
      <c r="Q6430" s="98">
        <f>'Activity data'!M1304*'Emission factors'!$C$7</f>
        <v>380125.3777028714</v>
      </c>
      <c r="R6430" s="98">
        <f>'Activity data'!N1304*'Emission factors'!$C$7</f>
        <v>395125.54437430185</v>
      </c>
      <c r="S6430" s="98">
        <f>'Activity data'!O1304*'Emission factors'!$C$7</f>
        <v>447281.61940757179</v>
      </c>
      <c r="T6430" s="98">
        <f>'Activity data'!P1304*'Emission factors'!$C$7</f>
        <v>353744.01597567496</v>
      </c>
      <c r="U6430" s="98">
        <f>'Activity data'!Q1304*'Emission factors'!$C$7</f>
        <v>142946.76395486633</v>
      </c>
    </row>
    <row r="6431" spans="1:21" x14ac:dyDescent="0.25">
      <c r="A6431" s="92" t="s">
        <v>11</v>
      </c>
      <c r="B6431" s="92" t="s">
        <v>12</v>
      </c>
      <c r="C6431" s="92" t="s">
        <v>55</v>
      </c>
      <c r="D6431" s="92" t="s">
        <v>55</v>
      </c>
      <c r="E6431" s="92" t="s">
        <v>7</v>
      </c>
      <c r="F6431" s="92" t="s">
        <v>56</v>
      </c>
      <c r="G6431" s="92" t="s">
        <v>97</v>
      </c>
      <c r="H6431" s="92" t="s">
        <v>16</v>
      </c>
      <c r="I6431" s="92" t="s">
        <v>203</v>
      </c>
      <c r="L6431" s="98">
        <f>'Activity data'!H1305*'Emission factors'!$C$12</f>
        <v>394766.30132876715</v>
      </c>
      <c r="M6431" s="98">
        <f>'Activity data'!I1305*'Emission factors'!$C$12</f>
        <v>361707.04010958906</v>
      </c>
      <c r="N6431" s="98">
        <f>'Activity data'!J1305*'Emission factors'!$C$12</f>
        <v>372687.96153443318</v>
      </c>
      <c r="O6431" s="98">
        <f>'Activity data'!K1305*'Emission factors'!$C$12</f>
        <v>426448.12830165483</v>
      </c>
      <c r="P6431" s="98">
        <f>'Activity data'!L1305*'Emission factors'!$C$12</f>
        <v>862825.37612378062</v>
      </c>
      <c r="Q6431" s="98">
        <f>'Activity data'!M1305*'Emission factors'!$C$12</f>
        <v>1361402.1922936568</v>
      </c>
      <c r="R6431" s="98">
        <f>'Activity data'!N1305*'Emission factors'!$C$12</f>
        <v>1066089.0081292856</v>
      </c>
      <c r="S6431" s="98">
        <f>'Activity data'!O1305*'Emission factors'!$C$12</f>
        <v>513200.15449072211</v>
      </c>
      <c r="T6431" s="98">
        <f>'Activity data'!P1305*'Emission factors'!$C$12</f>
        <v>366099.64054054057</v>
      </c>
      <c r="U6431" s="98">
        <f>'Activity data'!Q1305*'Emission factors'!$C$12</f>
        <v>231978.16581081084</v>
      </c>
    </row>
    <row r="6432" spans="1:21" x14ac:dyDescent="0.25">
      <c r="A6432" s="92" t="s">
        <v>11</v>
      </c>
      <c r="B6432" s="92" t="s">
        <v>12</v>
      </c>
      <c r="C6432" s="92" t="s">
        <v>55</v>
      </c>
      <c r="D6432" s="92" t="s">
        <v>55</v>
      </c>
      <c r="E6432" s="92" t="s">
        <v>38</v>
      </c>
      <c r="F6432" s="92" t="s">
        <v>56</v>
      </c>
      <c r="G6432" s="92" t="s">
        <v>97</v>
      </c>
      <c r="H6432" s="92" t="s">
        <v>31</v>
      </c>
      <c r="I6432" s="92" t="s">
        <v>203</v>
      </c>
      <c r="L6432" s="98">
        <f>'Activity data'!H1303*'Emission factors'!$D$5/1000</f>
        <v>12.926778514180025</v>
      </c>
      <c r="M6432" s="98">
        <f>'Activity data'!I1303*'Emission factors'!$D$5/1000</f>
        <v>40.822863902589397</v>
      </c>
      <c r="N6432" s="98">
        <f>'Activity data'!J1303*'Emission factors'!$D$5/1000</f>
        <v>61.271264769813868</v>
      </c>
      <c r="O6432" s="98">
        <f>'Activity data'!K1303*'Emission factors'!$D$5/1000</f>
        <v>66.059426901971065</v>
      </c>
      <c r="P6432" s="98">
        <f>'Activity data'!L1303*'Emission factors'!$D$5/1000</f>
        <v>69.170215627688592</v>
      </c>
      <c r="Q6432" s="98">
        <f>'Activity data'!M1303*'Emission factors'!$D$5/1000</f>
        <v>80.140732797730536</v>
      </c>
      <c r="R6432" s="98">
        <f>'Activity data'!N1303*'Emission factors'!$D$5/1000</f>
        <v>85.199066553352381</v>
      </c>
      <c r="S6432" s="98">
        <f>'Activity data'!O1303*'Emission factors'!$D$5/1000</f>
        <v>87.404736714925818</v>
      </c>
      <c r="T6432" s="98">
        <f>'Activity data'!P1303*'Emission factors'!$D$5/1000</f>
        <v>94.178409574468091</v>
      </c>
      <c r="U6432" s="98">
        <f>'Activity data'!Q1303*'Emission factors'!$D$5/1000</f>
        <v>72.234582446808503</v>
      </c>
    </row>
    <row r="6433" spans="1:21" x14ac:dyDescent="0.25">
      <c r="A6433" s="92" t="s">
        <v>11</v>
      </c>
      <c r="B6433" s="92" t="s">
        <v>12</v>
      </c>
      <c r="C6433" s="92" t="s">
        <v>55</v>
      </c>
      <c r="D6433" s="92" t="s">
        <v>55</v>
      </c>
      <c r="E6433" s="92" t="s">
        <v>57</v>
      </c>
      <c r="F6433" s="92" t="s">
        <v>56</v>
      </c>
      <c r="G6433" s="92" t="s">
        <v>97</v>
      </c>
      <c r="H6433" s="92" t="s">
        <v>31</v>
      </c>
      <c r="I6433" s="92" t="s">
        <v>203</v>
      </c>
      <c r="L6433" s="98">
        <f>'Activity data'!H1304*'Emission factors'!$D$7/1000</f>
        <v>13.635297709098216</v>
      </c>
      <c r="M6433" s="98">
        <f>'Activity data'!I1304*'Emission factors'!$D$7/1000</f>
        <v>7.9236727585841065</v>
      </c>
      <c r="N6433" s="98">
        <f>'Activity data'!J1304*'Emission factors'!$D$7/1000</f>
        <v>5.7957875735060078</v>
      </c>
      <c r="O6433" s="98">
        <f>'Activity data'!K1304*'Emission factors'!$D$7/1000</f>
        <v>7.3449091612297801</v>
      </c>
      <c r="P6433" s="98">
        <f>'Activity data'!L1304*'Emission factors'!$D$7/1000</f>
        <v>15.738198769615202</v>
      </c>
      <c r="Q6433" s="98">
        <f>'Activity data'!M1304*'Emission factors'!$D$7/1000</f>
        <v>15.389691404974553</v>
      </c>
      <c r="R6433" s="98">
        <f>'Activity data'!N1304*'Emission factors'!$D$7/1000</f>
        <v>15.996985602198457</v>
      </c>
      <c r="S6433" s="98">
        <f>'Activity data'!O1304*'Emission factors'!$D$7/1000</f>
        <v>18.108567587351086</v>
      </c>
      <c r="T6433" s="98">
        <f>'Activity data'!P1304*'Emission factors'!$D$7/1000</f>
        <v>14.321620079986841</v>
      </c>
      <c r="U6433" s="98">
        <f>'Activity data'!Q1304*'Emission factors'!$D$7/1000</f>
        <v>5.7873183787395277</v>
      </c>
    </row>
    <row r="6434" spans="1:21" x14ac:dyDescent="0.25">
      <c r="A6434" s="92" t="s">
        <v>11</v>
      </c>
      <c r="B6434" s="92" t="s">
        <v>12</v>
      </c>
      <c r="C6434" s="92" t="s">
        <v>55</v>
      </c>
      <c r="D6434" s="92" t="s">
        <v>55</v>
      </c>
      <c r="E6434" s="92" t="s">
        <v>7</v>
      </c>
      <c r="F6434" s="92" t="s">
        <v>56</v>
      </c>
      <c r="G6434" s="92" t="s">
        <v>97</v>
      </c>
      <c r="H6434" s="92" t="s">
        <v>31</v>
      </c>
      <c r="I6434" s="92" t="s">
        <v>203</v>
      </c>
      <c r="L6434" s="98">
        <f>'Activity data'!H1305*'Emission factors'!$D$12/1000</f>
        <v>7.0368324657534247</v>
      </c>
      <c r="M6434" s="98">
        <f>'Activity data'!I1305*'Emission factors'!$D$12/1000</f>
        <v>6.4475408219178076</v>
      </c>
      <c r="N6434" s="98">
        <f>'Activity data'!J1305*'Emission factors'!$D$12/1000</f>
        <v>6.6432791717367765</v>
      </c>
      <c r="O6434" s="98">
        <f>'Activity data'!K1305*'Emission factors'!$D$12/1000</f>
        <v>7.6015709144680006</v>
      </c>
      <c r="P6434" s="98">
        <f>'Activity data'!L1305*'Emission factors'!$D$12/1000</f>
        <v>15.380131481707318</v>
      </c>
      <c r="Q6434" s="98">
        <f>'Activity data'!M1305*'Emission factors'!$D$12/1000</f>
        <v>24.267418757462686</v>
      </c>
      <c r="R6434" s="98">
        <f>'Activity data'!N1305*'Emission factors'!$D$12/1000</f>
        <v>19.003369128864271</v>
      </c>
      <c r="S6434" s="98">
        <f>'Activity data'!O1305*'Emission factors'!$D$12/1000</f>
        <v>9.1479528429718737</v>
      </c>
      <c r="T6434" s="98">
        <f>'Activity data'!P1305*'Emission factors'!$D$12/1000</f>
        <v>6.5258402948402958</v>
      </c>
      <c r="U6434" s="98">
        <f>'Activity data'!Q1305*'Emission factors'!$D$12/1000</f>
        <v>4.1350831695331696</v>
      </c>
    </row>
    <row r="6435" spans="1:21" x14ac:dyDescent="0.25">
      <c r="A6435" s="92" t="s">
        <v>11</v>
      </c>
      <c r="B6435" s="92" t="s">
        <v>12</v>
      </c>
      <c r="C6435" s="92" t="s">
        <v>55</v>
      </c>
      <c r="D6435" s="92" t="s">
        <v>55</v>
      </c>
      <c r="E6435" s="92" t="s">
        <v>38</v>
      </c>
      <c r="F6435" s="92" t="s">
        <v>56</v>
      </c>
      <c r="G6435" s="92" t="s">
        <v>97</v>
      </c>
      <c r="H6435" s="92" t="s">
        <v>74</v>
      </c>
      <c r="I6435" s="92" t="s">
        <v>203</v>
      </c>
      <c r="L6435" s="98">
        <f>'Activity data'!H1303*'Emission factors'!$E$5/1000</f>
        <v>18.097489919852034</v>
      </c>
      <c r="M6435" s="98">
        <f>'Activity data'!I1303*'Emission factors'!$E$5/1000</f>
        <v>57.152009463625149</v>
      </c>
      <c r="N6435" s="98">
        <f>'Activity data'!J1303*'Emission factors'!$E$5/1000</f>
        <v>85.779770677739407</v>
      </c>
      <c r="O6435" s="98">
        <f>'Activity data'!K1303*'Emission factors'!$E$5/1000</f>
        <v>92.48319766275948</v>
      </c>
      <c r="P6435" s="98">
        <f>'Activity data'!L1303*'Emission factors'!$E$5/1000</f>
        <v>96.838301878764028</v>
      </c>
      <c r="Q6435" s="98">
        <f>'Activity data'!M1303*'Emission factors'!$E$5/1000</f>
        <v>112.19702591682275</v>
      </c>
      <c r="R6435" s="98">
        <f>'Activity data'!N1303*'Emission factors'!$E$5/1000</f>
        <v>119.27869317469333</v>
      </c>
      <c r="S6435" s="98">
        <f>'Activity data'!O1303*'Emission factors'!$E$5/1000</f>
        <v>122.36663140089614</v>
      </c>
      <c r="T6435" s="98">
        <f>'Activity data'!P1303*'Emission factors'!$E$5/1000</f>
        <v>131.84977340425533</v>
      </c>
      <c r="U6435" s="98">
        <f>'Activity data'!Q1303*'Emission factors'!$E$5/1000</f>
        <v>101.1284154255319</v>
      </c>
    </row>
    <row r="6436" spans="1:21" x14ac:dyDescent="0.25">
      <c r="A6436" s="92" t="s">
        <v>11</v>
      </c>
      <c r="B6436" s="92" t="s">
        <v>12</v>
      </c>
      <c r="C6436" s="92" t="s">
        <v>55</v>
      </c>
      <c r="D6436" s="92" t="s">
        <v>55</v>
      </c>
      <c r="E6436" s="92" t="s">
        <v>57</v>
      </c>
      <c r="F6436" s="92" t="s">
        <v>56</v>
      </c>
      <c r="G6436" s="92" t="s">
        <v>97</v>
      </c>
      <c r="H6436" s="92" t="s">
        <v>74</v>
      </c>
      <c r="I6436" s="92" t="s">
        <v>203</v>
      </c>
      <c r="L6436" s="98">
        <f>'Activity data'!H1304*'Emission factors'!$E$7/1000</f>
        <v>2.7270595418196435</v>
      </c>
      <c r="M6436" s="98">
        <f>'Activity data'!I1304*'Emission factors'!$E$7/1000</f>
        <v>1.5847345517168212</v>
      </c>
      <c r="N6436" s="98">
        <f>'Activity data'!J1304*'Emission factors'!$E$7/1000</f>
        <v>1.1591575147012014</v>
      </c>
      <c r="O6436" s="98">
        <f>'Activity data'!K1304*'Emission factors'!$E$7/1000</f>
        <v>1.468981832245956</v>
      </c>
      <c r="P6436" s="98">
        <f>'Activity data'!L1304*'Emission factors'!$E$7/1000</f>
        <v>3.1476397539230407</v>
      </c>
      <c r="Q6436" s="98">
        <f>'Activity data'!M1304*'Emission factors'!$E$7/1000</f>
        <v>3.0779382809949101</v>
      </c>
      <c r="R6436" s="98">
        <f>'Activity data'!N1304*'Emission factors'!$E$7/1000</f>
        <v>3.1993971204396914</v>
      </c>
      <c r="S6436" s="98">
        <f>'Activity data'!O1304*'Emission factors'!$E$7/1000</f>
        <v>3.6217135174702171</v>
      </c>
      <c r="T6436" s="98">
        <f>'Activity data'!P1304*'Emission factors'!$E$7/1000</f>
        <v>2.8643240159973682</v>
      </c>
      <c r="U6436" s="98">
        <f>'Activity data'!Q1304*'Emission factors'!$E$7/1000</f>
        <v>1.1574636757479053</v>
      </c>
    </row>
    <row r="6437" spans="1:21" x14ac:dyDescent="0.25">
      <c r="A6437" s="92" t="s">
        <v>11</v>
      </c>
      <c r="B6437" s="92" t="s">
        <v>12</v>
      </c>
      <c r="C6437" s="92" t="s">
        <v>55</v>
      </c>
      <c r="D6437" s="92" t="s">
        <v>55</v>
      </c>
      <c r="E6437" s="92" t="s">
        <v>7</v>
      </c>
      <c r="F6437" s="92" t="s">
        <v>56</v>
      </c>
      <c r="G6437" s="92" t="s">
        <v>97</v>
      </c>
      <c r="H6437" s="92" t="s">
        <v>74</v>
      </c>
      <c r="I6437" s="92" t="s">
        <v>203</v>
      </c>
      <c r="L6437" s="98">
        <f>'Activity data'!H1305*'Emission factors'!$E$12/1000</f>
        <v>0.70368324657534254</v>
      </c>
      <c r="M6437" s="98">
        <f>'Activity data'!I1305*'Emission factors'!$E$12/1000</f>
        <v>0.64475408219178088</v>
      </c>
      <c r="N6437" s="98">
        <f>'Activity data'!J1305*'Emission factors'!$E$12/1000</f>
        <v>0.66432791717367767</v>
      </c>
      <c r="O6437" s="98">
        <f>'Activity data'!K1305*'Emission factors'!$E$12/1000</f>
        <v>0.7601570914468001</v>
      </c>
      <c r="P6437" s="98">
        <f>'Activity data'!L1305*'Emission factors'!$E$12/1000</f>
        <v>1.538013148170732</v>
      </c>
      <c r="Q6437" s="98">
        <f>'Activity data'!M1305*'Emission factors'!$E$12/1000</f>
        <v>2.4267418757462687</v>
      </c>
      <c r="R6437" s="98">
        <f>'Activity data'!N1305*'Emission factors'!$E$12/1000</f>
        <v>1.9003369128864274</v>
      </c>
      <c r="S6437" s="98">
        <f>'Activity data'!O1305*'Emission factors'!$E$12/1000</f>
        <v>0.91479528429718748</v>
      </c>
      <c r="T6437" s="98">
        <f>'Activity data'!P1305*'Emission factors'!$E$12/1000</f>
        <v>0.65258402948402949</v>
      </c>
      <c r="U6437" s="98">
        <f>'Activity data'!Q1305*'Emission factors'!$E$12/1000</f>
        <v>0.41350831695331702</v>
      </c>
    </row>
    <row r="6438" spans="1:21" x14ac:dyDescent="0.25">
      <c r="A6438" s="92" t="s">
        <v>11</v>
      </c>
      <c r="B6438" s="92" t="s">
        <v>12</v>
      </c>
      <c r="C6438" s="92" t="s">
        <v>55</v>
      </c>
      <c r="D6438" s="92" t="s">
        <v>55</v>
      </c>
      <c r="E6438" s="92" t="s">
        <v>38</v>
      </c>
      <c r="F6438" s="92" t="s">
        <v>56</v>
      </c>
      <c r="G6438" s="92" t="s">
        <v>97</v>
      </c>
      <c r="H6438" s="92" t="s">
        <v>94</v>
      </c>
      <c r="I6438" s="92" t="s">
        <v>203</v>
      </c>
      <c r="L6438" s="98">
        <f>L6429+L6432*'Emission factors'!$H$16+L6435*'Emission factors'!$H$17</f>
        <v>1244396.3336675402</v>
      </c>
      <c r="M6438" s="98">
        <f>M6429+M6432*'Emission factors'!$H$16+M6435*'Emission factors'!$H$17</f>
        <v>3929812.9935827684</v>
      </c>
      <c r="N6438" s="98">
        <f>N6429+N6432*'Emission factors'!$H$16+N6435*'Emission factors'!$H$17</f>
        <v>5898278.3030661317</v>
      </c>
      <c r="O6438" s="98">
        <f>O6429+O6432*'Emission factors'!$H$16+O6435*'Emission factors'!$H$17</f>
        <v>6359210.7307182439</v>
      </c>
      <c r="P6438" s="98">
        <f>P6429+P6432*'Emission factors'!$H$16+P6435*'Emission factors'!$H$17</f>
        <v>6658670.8073994434</v>
      </c>
      <c r="Q6438" s="98">
        <f>Q6429+Q6432*'Emission factors'!$H$16+Q6435*'Emission factors'!$H$17</f>
        <v>7714747.6427735304</v>
      </c>
      <c r="R6438" s="98">
        <f>R6429+R6432*'Emission factors'!$H$16+R6435*'Emission factors'!$H$17</f>
        <v>8201688.141758468</v>
      </c>
      <c r="S6438" s="98">
        <f>S6429+S6432*'Emission factors'!$H$16+S6435*'Emission factors'!$H$17</f>
        <v>8414016.9798623342</v>
      </c>
      <c r="T6438" s="98">
        <f>T6429+T6432*'Emission factors'!$H$16+T6435*'Emission factors'!$H$17</f>
        <v>9066084.5976861715</v>
      </c>
      <c r="U6438" s="98">
        <f>U6429+U6432*'Emission factors'!$H$16+U6435*'Emission factors'!$H$17</f>
        <v>6953662.0792420218</v>
      </c>
    </row>
    <row r="6439" spans="1:21" x14ac:dyDescent="0.25">
      <c r="A6439" s="92" t="s">
        <v>11</v>
      </c>
      <c r="B6439" s="92" t="s">
        <v>12</v>
      </c>
      <c r="C6439" s="92" t="s">
        <v>55</v>
      </c>
      <c r="D6439" s="92" t="s">
        <v>55</v>
      </c>
      <c r="E6439" s="92" t="s">
        <v>57</v>
      </c>
      <c r="F6439" s="92" t="s">
        <v>56</v>
      </c>
      <c r="G6439" s="92" t="s">
        <v>97</v>
      </c>
      <c r="H6439" s="92" t="s">
        <v>94</v>
      </c>
      <c r="I6439" s="92" t="s">
        <v>203</v>
      </c>
      <c r="L6439" s="98">
        <f>L6430+L6433*'Emission factors'!$H$16+L6436*'Emission factors'!$H$17</f>
        <v>337923.58312458114</v>
      </c>
      <c r="M6439" s="98">
        <f>M6430+M6433*'Emission factors'!$H$16+M6436*'Emission factors'!$H$17</f>
        <v>196372.38197598991</v>
      </c>
      <c r="N6439" s="98">
        <f>N6430+N6433*'Emission factors'!$H$16+N6436*'Emission factors'!$H$17</f>
        <v>143637.0034341994</v>
      </c>
      <c r="O6439" s="98">
        <f>O6430+O6433*'Emission factors'!$H$16+O6436*'Emission factors'!$H$17</f>
        <v>182028.88374275764</v>
      </c>
      <c r="P6439" s="98">
        <f>P6430+P6433*'Emission factors'!$H$16+P6436*'Emission factors'!$H$17</f>
        <v>390039.78010737349</v>
      </c>
      <c r="Q6439" s="98">
        <f>Q6430+Q6433*'Emission factors'!$H$16+Q6436*'Emission factors'!$H$17</f>
        <v>381402.72208948428</v>
      </c>
      <c r="R6439" s="98">
        <f>R6430+R6433*'Emission factors'!$H$16+R6436*'Emission factors'!$H$17</f>
        <v>396453.2941792843</v>
      </c>
      <c r="S6439" s="98">
        <f>S6430+S6433*'Emission factors'!$H$16+S6436*'Emission factors'!$H$17</f>
        <v>448784.63051732193</v>
      </c>
      <c r="T6439" s="98">
        <f>T6430+T6433*'Emission factors'!$H$16+T6436*'Emission factors'!$H$17</f>
        <v>354932.71044231392</v>
      </c>
      <c r="U6439" s="98">
        <f>U6430+U6433*'Emission factors'!$H$16+U6436*'Emission factors'!$H$17</f>
        <v>143427.11138030171</v>
      </c>
    </row>
    <row r="6440" spans="1:21" x14ac:dyDescent="0.25">
      <c r="A6440" s="92" t="s">
        <v>11</v>
      </c>
      <c r="B6440" s="92" t="s">
        <v>12</v>
      </c>
      <c r="C6440" s="92" t="s">
        <v>55</v>
      </c>
      <c r="D6440" s="92" t="s">
        <v>55</v>
      </c>
      <c r="E6440" s="92" t="s">
        <v>7</v>
      </c>
      <c r="F6440" s="92" t="s">
        <v>56</v>
      </c>
      <c r="G6440" s="92" t="s">
        <v>97</v>
      </c>
      <c r="H6440" s="92" t="s">
        <v>94</v>
      </c>
      <c r="I6440" s="92" t="s">
        <v>203</v>
      </c>
      <c r="L6440" s="98">
        <f>L6431+L6434*'Emission factors'!$H$16+L6437*'Emission factors'!$H$17</f>
        <v>395132.21661698632</v>
      </c>
      <c r="M6440" s="98">
        <f>M6431+M6434*'Emission factors'!$H$16+M6437*'Emission factors'!$H$17</f>
        <v>362042.31223232875</v>
      </c>
      <c r="N6440" s="98">
        <f>N6431+N6434*'Emission factors'!$H$16+N6437*'Emission factors'!$H$17</f>
        <v>373033.4120513635</v>
      </c>
      <c r="O6440" s="98">
        <f>O6431+O6434*'Emission factors'!$H$16+O6437*'Emission factors'!$H$17</f>
        <v>426843.40998920717</v>
      </c>
      <c r="P6440" s="98">
        <f>P6431+P6434*'Emission factors'!$H$16+P6437*'Emission factors'!$H$17</f>
        <v>863625.14296082943</v>
      </c>
      <c r="Q6440" s="98">
        <f>Q6431+Q6434*'Emission factors'!$H$16+Q6437*'Emission factors'!$H$17</f>
        <v>1362664.0980690448</v>
      </c>
      <c r="R6440" s="98">
        <f>R6431+R6434*'Emission factors'!$H$16+R6437*'Emission factors'!$H$17</f>
        <v>1067077.1833239866</v>
      </c>
      <c r="S6440" s="98">
        <f>S6431+S6434*'Emission factors'!$H$16+S6437*'Emission factors'!$H$17</f>
        <v>513675.84803855664</v>
      </c>
      <c r="T6440" s="98">
        <f>T6431+T6434*'Emission factors'!$H$16+T6437*'Emission factors'!$H$17</f>
        <v>366438.98423587228</v>
      </c>
      <c r="U6440" s="98">
        <f>U6431+U6434*'Emission factors'!$H$16+U6437*'Emission factors'!$H$17</f>
        <v>232193.19013562656</v>
      </c>
    </row>
    <row r="6441" spans="1:21" x14ac:dyDescent="0.25">
      <c r="A6441" s="92" t="s">
        <v>11</v>
      </c>
      <c r="B6441" s="92" t="s">
        <v>12</v>
      </c>
      <c r="C6441" s="92" t="s">
        <v>55</v>
      </c>
      <c r="D6441" s="92" t="s">
        <v>55</v>
      </c>
      <c r="E6441" s="92" t="s">
        <v>38</v>
      </c>
      <c r="F6441" s="92" t="s">
        <v>56</v>
      </c>
      <c r="G6441" s="92" t="s">
        <v>97</v>
      </c>
      <c r="H6441" s="92" t="s">
        <v>93</v>
      </c>
      <c r="I6441" s="92" t="s">
        <v>203</v>
      </c>
      <c r="L6441" s="98">
        <f>L6429+L6432*'Emission factors'!$I$16+L6435*'Emission factors'!$I$17</f>
        <v>1243465.6056145192</v>
      </c>
      <c r="M6441" s="98">
        <f>M6429+M6432*'Emission factors'!$I$16+M6435*'Emission factors'!$I$17</f>
        <v>3926873.7473817822</v>
      </c>
      <c r="N6441" s="98">
        <f>N6429+N6432*'Emission factors'!$I$16+N6435*'Emission factors'!$I$17</f>
        <v>5893866.7720027063</v>
      </c>
      <c r="O6441" s="98">
        <f>O6429+O6432*'Emission factors'!$I$16+O6435*'Emission factors'!$I$17</f>
        <v>6354454.4519813024</v>
      </c>
      <c r="P6441" s="98">
        <f>P6429+P6432*'Emission factors'!$I$16+P6435*'Emission factors'!$I$17</f>
        <v>6653690.5518742492</v>
      </c>
      <c r="Q6441" s="98">
        <f>Q6429+Q6432*'Emission factors'!$I$16+Q6435*'Emission factors'!$I$17</f>
        <v>7708977.5100120939</v>
      </c>
      <c r="R6441" s="98">
        <f>R6429+R6432*'Emission factors'!$I$16+R6435*'Emission factors'!$I$17</f>
        <v>8195553.8089666264</v>
      </c>
      <c r="S6441" s="98">
        <f>S6429+S6432*'Emission factors'!$I$16+S6435*'Emission factors'!$I$17</f>
        <v>8407723.8388188612</v>
      </c>
      <c r="T6441" s="98">
        <f>T6429+T6432*'Emission factors'!$I$16+T6435*'Emission factors'!$I$17</f>
        <v>9059303.7521968111</v>
      </c>
      <c r="U6441" s="98">
        <f>U6429+U6432*'Emission factors'!$I$16+U6435*'Emission factors'!$I$17</f>
        <v>6948461.1893058512</v>
      </c>
    </row>
    <row r="6442" spans="1:21" x14ac:dyDescent="0.25">
      <c r="A6442" s="92" t="s">
        <v>11</v>
      </c>
      <c r="B6442" s="92" t="s">
        <v>12</v>
      </c>
      <c r="C6442" s="92" t="s">
        <v>55</v>
      </c>
      <c r="D6442" s="92" t="s">
        <v>55</v>
      </c>
      <c r="E6442" s="92" t="s">
        <v>57</v>
      </c>
      <c r="F6442" s="92" t="s">
        <v>56</v>
      </c>
      <c r="G6442" s="92" t="s">
        <v>97</v>
      </c>
      <c r="H6442" s="92" t="s">
        <v>93</v>
      </c>
      <c r="I6442" s="92" t="s">
        <v>203</v>
      </c>
      <c r="L6442" s="98">
        <f>L6430+L6433*'Emission factors'!$I$16+L6436*'Emission factors'!$I$17</f>
        <v>337596.33597956278</v>
      </c>
      <c r="M6442" s="98">
        <f>M6430+M6433*'Emission factors'!$I$16+M6436*'Emission factors'!$I$17</f>
        <v>196182.21382978387</v>
      </c>
      <c r="N6442" s="98">
        <f>N6430+N6433*'Emission factors'!$I$16+N6436*'Emission factors'!$I$17</f>
        <v>143497.90453243523</v>
      </c>
      <c r="O6442" s="98">
        <f>O6430+O6433*'Emission factors'!$I$16+O6436*'Emission factors'!$I$17</f>
        <v>181852.60592288812</v>
      </c>
      <c r="P6442" s="98">
        <f>P6430+P6433*'Emission factors'!$I$16+P6436*'Emission factors'!$I$17</f>
        <v>389662.06333690276</v>
      </c>
      <c r="Q6442" s="98">
        <f>Q6430+Q6433*'Emission factors'!$I$16+Q6436*'Emission factors'!$I$17</f>
        <v>381033.3694957649</v>
      </c>
      <c r="R6442" s="98">
        <f>R6430+R6433*'Emission factors'!$I$16+R6436*'Emission factors'!$I$17</f>
        <v>396069.36652483157</v>
      </c>
      <c r="S6442" s="98">
        <f>S6430+S6433*'Emission factors'!$I$16+S6436*'Emission factors'!$I$17</f>
        <v>448350.02489522554</v>
      </c>
      <c r="T6442" s="98">
        <f>T6430+T6433*'Emission factors'!$I$16+T6436*'Emission factors'!$I$17</f>
        <v>354588.99156039424</v>
      </c>
      <c r="U6442" s="98">
        <f>U6430+U6433*'Emission factors'!$I$16+U6436*'Emission factors'!$I$17</f>
        <v>143288.21573921197</v>
      </c>
    </row>
    <row r="6443" spans="1:21" x14ac:dyDescent="0.25">
      <c r="A6443" s="92" t="s">
        <v>11</v>
      </c>
      <c r="B6443" s="92" t="s">
        <v>12</v>
      </c>
      <c r="C6443" s="92" t="s">
        <v>55</v>
      </c>
      <c r="D6443" s="92" t="s">
        <v>55</v>
      </c>
      <c r="E6443" s="92" t="s">
        <v>7</v>
      </c>
      <c r="F6443" s="92" t="s">
        <v>56</v>
      </c>
      <c r="G6443" s="92" t="s">
        <v>97</v>
      </c>
      <c r="H6443" s="92" t="s">
        <v>93</v>
      </c>
      <c r="I6443" s="92" t="s">
        <v>203</v>
      </c>
      <c r="L6443" s="98">
        <f>L6431+L6434*'Emission factors'!$I$16+L6437*'Emission factors'!$I$17</f>
        <v>394991.47996767127</v>
      </c>
      <c r="M6443" s="98">
        <f>M6431+M6434*'Emission factors'!$I$16+M6437*'Emission factors'!$I$17</f>
        <v>361913.36141589039</v>
      </c>
      <c r="N6443" s="98">
        <f>N6431+N6434*'Emission factors'!$I$16+N6437*'Emission factors'!$I$17</f>
        <v>372900.54646792874</v>
      </c>
      <c r="O6443" s="98">
        <f>O6431+O6434*'Emission factors'!$I$16+O6437*'Emission factors'!$I$17</f>
        <v>426691.37857091776</v>
      </c>
      <c r="P6443" s="98">
        <f>P6431+P6434*'Emission factors'!$I$16+P6437*'Emission factors'!$I$17</f>
        <v>863317.54033119523</v>
      </c>
      <c r="Q6443" s="98">
        <f>Q6431+Q6434*'Emission factors'!$I$16+Q6437*'Emission factors'!$I$17</f>
        <v>1362178.7496938955</v>
      </c>
      <c r="R6443" s="98">
        <f>R6431+R6434*'Emission factors'!$I$16+R6437*'Emission factors'!$I$17</f>
        <v>1066697.1159414093</v>
      </c>
      <c r="S6443" s="98">
        <f>S6431+S6434*'Emission factors'!$I$16+S6437*'Emission factors'!$I$17</f>
        <v>513492.88898169721</v>
      </c>
      <c r="T6443" s="98">
        <f>T6431+T6434*'Emission factors'!$I$16+T6437*'Emission factors'!$I$17</f>
        <v>366308.46742997546</v>
      </c>
      <c r="U6443" s="98">
        <f>U6431+U6434*'Emission factors'!$I$16+U6437*'Emission factors'!$I$17</f>
        <v>232110.48847223588</v>
      </c>
    </row>
    <row r="6444" spans="1:21" x14ac:dyDescent="0.25">
      <c r="A6444" s="92" t="s">
        <v>11</v>
      </c>
      <c r="B6444" s="92" t="s">
        <v>12</v>
      </c>
      <c r="C6444" s="92" t="s">
        <v>55</v>
      </c>
      <c r="D6444" s="92" t="s">
        <v>55</v>
      </c>
      <c r="E6444" s="92" t="s">
        <v>38</v>
      </c>
      <c r="F6444" s="92" t="s">
        <v>56</v>
      </c>
      <c r="G6444" s="92" t="s">
        <v>97</v>
      </c>
      <c r="H6444" s="92" t="s">
        <v>16</v>
      </c>
      <c r="I6444" s="92" t="s">
        <v>209</v>
      </c>
      <c r="L6444" s="98">
        <f>'Activity data'!H1306*'Emission factors'!$C$5</f>
        <v>672971.75846023438</v>
      </c>
      <c r="M6444" s="98">
        <f>'Activity data'!I1306*'Emission factors'!$C$5</f>
        <v>2463758.0337900743</v>
      </c>
      <c r="N6444" s="98">
        <f>'Activity data'!J1306*'Emission factors'!$C$5</f>
        <v>3690900.2510135355</v>
      </c>
      <c r="O6444" s="98">
        <f>'Activity data'!K1306*'Emission factors'!$C$5</f>
        <v>3990739.4260415607</v>
      </c>
      <c r="P6444" s="98">
        <f>'Activity data'!L1306*'Emission factors'!$C$5</f>
        <v>4098302.8313325797</v>
      </c>
      <c r="Q6444" s="98">
        <f>'Activity data'!M1306*'Emission factors'!$C$5</f>
        <v>4209013.2028624667</v>
      </c>
      <c r="R6444" s="98">
        <f>'Activity data'!N1306*'Emission factors'!$C$5</f>
        <v>5017376.8848157013</v>
      </c>
      <c r="S6444" s="98">
        <f>'Activity data'!O1306*'Emission factors'!$C$5</f>
        <v>6053800.2736014379</v>
      </c>
      <c r="T6444" s="98">
        <f>'Activity data'!P1306*'Emission factors'!$C$5</f>
        <v>7770013.3947606385</v>
      </c>
      <c r="U6444" s="98">
        <f>'Activity data'!Q1306*'Emission factors'!$C$5</f>
        <v>12110001.906662237</v>
      </c>
    </row>
    <row r="6445" spans="1:21" x14ac:dyDescent="0.25">
      <c r="A6445" s="92" t="s">
        <v>11</v>
      </c>
      <c r="B6445" s="92" t="s">
        <v>12</v>
      </c>
      <c r="C6445" s="92" t="s">
        <v>55</v>
      </c>
      <c r="D6445" s="92" t="s">
        <v>55</v>
      </c>
      <c r="E6445" s="92" t="s">
        <v>57</v>
      </c>
      <c r="F6445" s="92" t="s">
        <v>56</v>
      </c>
      <c r="G6445" s="92" t="s">
        <v>97</v>
      </c>
      <c r="H6445" s="92" t="s">
        <v>16</v>
      </c>
      <c r="I6445" s="92" t="s">
        <v>209</v>
      </c>
      <c r="L6445" s="98">
        <f>'Activity data'!H1307*'Emission factors'!$C$7</f>
        <v>1059820.0214295834</v>
      </c>
      <c r="M6445" s="98">
        <f>'Activity data'!I1307*'Emission factors'!$C$7</f>
        <v>918585.99331883597</v>
      </c>
      <c r="N6445" s="98">
        <f>'Activity data'!J1307*'Emission factors'!$C$7</f>
        <v>927390.24001677125</v>
      </c>
      <c r="O6445" s="98">
        <f>'Activity data'!K1307*'Emission factors'!$C$7</f>
        <v>948418.9753731112</v>
      </c>
      <c r="P6445" s="98">
        <f>'Activity data'!L1307*'Emission factors'!$C$7</f>
        <v>953159.72359507647</v>
      </c>
      <c r="Q6445" s="98">
        <f>'Activity data'!M1307*'Emission factors'!$C$7</f>
        <v>887288.68748943636</v>
      </c>
      <c r="R6445" s="98">
        <f>'Activity data'!N1307*'Emission factors'!$C$7</f>
        <v>1002625.1036915553</v>
      </c>
      <c r="S6445" s="98">
        <f>'Activity data'!O1307*'Emission factors'!$C$7</f>
        <v>1186199.0078144711</v>
      </c>
      <c r="T6445" s="98">
        <f>'Activity data'!P1307*'Emission factors'!$C$7</f>
        <v>1216371.9221736861</v>
      </c>
      <c r="U6445" s="98">
        <f>'Activity data'!Q1307*'Emission factors'!$C$7</f>
        <v>1507343.5157464393</v>
      </c>
    </row>
    <row r="6446" spans="1:21" x14ac:dyDescent="0.25">
      <c r="A6446" s="92" t="s">
        <v>11</v>
      </c>
      <c r="B6446" s="92" t="s">
        <v>12</v>
      </c>
      <c r="C6446" s="92" t="s">
        <v>55</v>
      </c>
      <c r="D6446" s="92" t="s">
        <v>55</v>
      </c>
      <c r="E6446" s="92" t="s">
        <v>7</v>
      </c>
      <c r="F6446" s="92" t="s">
        <v>56</v>
      </c>
      <c r="G6446" s="92" t="s">
        <v>97</v>
      </c>
      <c r="H6446" s="92" t="s">
        <v>16</v>
      </c>
      <c r="I6446" s="92" t="s">
        <v>209</v>
      </c>
      <c r="L6446" s="98">
        <f>'Activity data'!H1308*'Emission factors'!$C$12</f>
        <v>1892.5450273972604</v>
      </c>
      <c r="M6446" s="98">
        <f>'Activity data'!I1308*'Emission factors'!$C$12</f>
        <v>1466.9765753424658</v>
      </c>
      <c r="N6446" s="98">
        <f>'Activity data'!J1308*'Emission factors'!$C$12</f>
        <v>291.94286301369863</v>
      </c>
      <c r="O6446" s="98">
        <f>'Activity data'!K1308*'Emission factors'!$C$12</f>
        <v>20766.167560975609</v>
      </c>
      <c r="P6446" s="98">
        <f>'Activity data'!L1308*'Emission factors'!$C$12</f>
        <v>26078.845428658537</v>
      </c>
      <c r="Q6446" s="98">
        <f>'Activity data'!M1308*'Emission factors'!$C$12</f>
        <v>25447.078689179103</v>
      </c>
      <c r="R6446" s="98">
        <f>'Activity data'!N1308*'Emission factors'!$C$12</f>
        <v>567976.52941609512</v>
      </c>
      <c r="S6446" s="98">
        <f>'Activity data'!O1308*'Emission factors'!$C$12</f>
        <v>1291391.4892345704</v>
      </c>
      <c r="T6446" s="98">
        <f>'Activity data'!P1308*'Emission factors'!$C$12</f>
        <v>1273429.1310810812</v>
      </c>
      <c r="U6446" s="98">
        <f>'Activity data'!Q1308*'Emission factors'!$C$12</f>
        <v>1340609.0533783785</v>
      </c>
    </row>
    <row r="6447" spans="1:21" x14ac:dyDescent="0.25">
      <c r="A6447" s="92" t="s">
        <v>11</v>
      </c>
      <c r="B6447" s="92" t="s">
        <v>12</v>
      </c>
      <c r="C6447" s="92" t="s">
        <v>55</v>
      </c>
      <c r="D6447" s="92" t="s">
        <v>55</v>
      </c>
      <c r="E6447" s="92" t="s">
        <v>38</v>
      </c>
      <c r="F6447" s="92" t="s">
        <v>56</v>
      </c>
      <c r="G6447" s="92" t="s">
        <v>97</v>
      </c>
      <c r="H6447" s="92" t="s">
        <v>31</v>
      </c>
      <c r="I6447" s="92" t="s">
        <v>209</v>
      </c>
      <c r="L6447" s="98">
        <f>'Activity data'!H1306*'Emission factors'!$D$5/1000</f>
        <v>7.0240241985203458</v>
      </c>
      <c r="M6447" s="98">
        <f>'Activity data'!I1306*'Emission factors'!$D$5/1000</f>
        <v>25.715040536374847</v>
      </c>
      <c r="N6447" s="98">
        <f>'Activity data'!J1306*'Emission factors'!$D$5/1000</f>
        <v>38.523121292281971</v>
      </c>
      <c r="O6447" s="98">
        <f>'Activity data'!K1306*'Emission factors'!$D$5/1000</f>
        <v>41.652639871010962</v>
      </c>
      <c r="P6447" s="98">
        <f>'Activity data'!L1306*'Emission factors'!$D$5/1000</f>
        <v>42.775313968610575</v>
      </c>
      <c r="Q6447" s="98">
        <f>'Activity data'!M1306*'Emission factors'!$D$5/1000</f>
        <v>43.930833972053719</v>
      </c>
      <c r="R6447" s="98">
        <f>'Activity data'!N1306*'Emission factors'!$D$5/1000</f>
        <v>52.367987525474391</v>
      </c>
      <c r="S6447" s="98">
        <f>'Activity data'!O1306*'Emission factors'!$D$5/1000</f>
        <v>63.185474100839549</v>
      </c>
      <c r="T6447" s="98">
        <f>'Activity data'!P1306*'Emission factors'!$D$5/1000</f>
        <v>81.098146276595742</v>
      </c>
      <c r="U6447" s="98">
        <f>'Activity data'!Q1306*'Emission factors'!$D$5/1000</f>
        <v>126.39601196808513</v>
      </c>
    </row>
    <row r="6448" spans="1:21" x14ac:dyDescent="0.25">
      <c r="A6448" s="92" t="s">
        <v>11</v>
      </c>
      <c r="B6448" s="92" t="s">
        <v>12</v>
      </c>
      <c r="C6448" s="92" t="s">
        <v>55</v>
      </c>
      <c r="D6448" s="92" t="s">
        <v>55</v>
      </c>
      <c r="E6448" s="92" t="s">
        <v>57</v>
      </c>
      <c r="F6448" s="92" t="s">
        <v>56</v>
      </c>
      <c r="G6448" s="92" t="s">
        <v>97</v>
      </c>
      <c r="H6448" s="92" t="s">
        <v>31</v>
      </c>
      <c r="I6448" s="92" t="s">
        <v>209</v>
      </c>
      <c r="L6448" s="98">
        <f>'Activity data'!H1307*'Emission factors'!$D$7/1000</f>
        <v>42.907693175286781</v>
      </c>
      <c r="M6448" s="98">
        <f>'Activity data'!I1307*'Emission factors'!$D$7/1000</f>
        <v>37.18971632869782</v>
      </c>
      <c r="N6448" s="98">
        <f>'Activity data'!J1307*'Emission factors'!$D$7/1000</f>
        <v>37.546163563432032</v>
      </c>
      <c r="O6448" s="98">
        <f>'Activity data'!K1307*'Emission factors'!$D$7/1000</f>
        <v>38.397529367332439</v>
      </c>
      <c r="P6448" s="98">
        <f>'Activity data'!L1307*'Emission factors'!$D$7/1000</f>
        <v>38.589462493727801</v>
      </c>
      <c r="Q6448" s="98">
        <f>'Activity data'!M1307*'Emission factors'!$D$7/1000</f>
        <v>35.92261892669783</v>
      </c>
      <c r="R6448" s="98">
        <f>'Activity data'!N1307*'Emission factors'!$D$7/1000</f>
        <v>40.592109461196571</v>
      </c>
      <c r="S6448" s="98">
        <f>'Activity data'!O1307*'Emission factors'!$D$7/1000</f>
        <v>48.024251328521103</v>
      </c>
      <c r="T6448" s="98">
        <f>'Activity data'!P1307*'Emission factors'!$D$7/1000</f>
        <v>49.245826808651259</v>
      </c>
      <c r="U6448" s="98">
        <f>'Activity data'!Q1307*'Emission factors'!$D$7/1000</f>
        <v>61.026053269086617</v>
      </c>
    </row>
    <row r="6449" spans="1:21" x14ac:dyDescent="0.25">
      <c r="A6449" s="92" t="s">
        <v>11</v>
      </c>
      <c r="B6449" s="92" t="s">
        <v>12</v>
      </c>
      <c r="C6449" s="92" t="s">
        <v>55</v>
      </c>
      <c r="D6449" s="92" t="s">
        <v>55</v>
      </c>
      <c r="E6449" s="92" t="s">
        <v>7</v>
      </c>
      <c r="F6449" s="92" t="s">
        <v>56</v>
      </c>
      <c r="G6449" s="92" t="s">
        <v>97</v>
      </c>
      <c r="H6449" s="92" t="s">
        <v>31</v>
      </c>
      <c r="I6449" s="92" t="s">
        <v>209</v>
      </c>
      <c r="L6449" s="98">
        <f>'Activity data'!H1308*'Emission factors'!$D$12/1000</f>
        <v>3.3735205479452059E-2</v>
      </c>
      <c r="M6449" s="98">
        <f>'Activity data'!I1308*'Emission factors'!$D$12/1000</f>
        <v>2.6149315068493151E-2</v>
      </c>
      <c r="N6449" s="98">
        <f>'Activity data'!J1308*'Emission factors'!$D$12/1000</f>
        <v>5.2039726027397256E-3</v>
      </c>
      <c r="O6449" s="98">
        <f>'Activity data'!K1308*'Emission factors'!$D$12/1000</f>
        <v>0.37016341463414631</v>
      </c>
      <c r="P6449" s="98">
        <f>'Activity data'!L1308*'Emission factors'!$D$12/1000</f>
        <v>0.46486355487804876</v>
      </c>
      <c r="Q6449" s="98">
        <f>'Activity data'!M1308*'Emission factors'!$D$12/1000</f>
        <v>0.45360211567164171</v>
      </c>
      <c r="R6449" s="98">
        <f>'Activity data'!N1308*'Emission factors'!$D$12/1000</f>
        <v>10.124358813121125</v>
      </c>
      <c r="S6449" s="98">
        <f>'Activity data'!O1308*'Emission factors'!$D$12/1000</f>
        <v>23.0194561360886</v>
      </c>
      <c r="T6449" s="98">
        <f>'Activity data'!P1308*'Emission factors'!$D$12/1000</f>
        <v>22.699271498771502</v>
      </c>
      <c r="U6449" s="98">
        <f>'Activity data'!Q1308*'Emission factors'!$D$12/1000</f>
        <v>23.896774570024572</v>
      </c>
    </row>
    <row r="6450" spans="1:21" x14ac:dyDescent="0.25">
      <c r="A6450" s="92" t="s">
        <v>11</v>
      </c>
      <c r="B6450" s="92" t="s">
        <v>12</v>
      </c>
      <c r="C6450" s="92" t="s">
        <v>55</v>
      </c>
      <c r="D6450" s="92" t="s">
        <v>55</v>
      </c>
      <c r="E6450" s="92" t="s">
        <v>38</v>
      </c>
      <c r="F6450" s="92" t="s">
        <v>56</v>
      </c>
      <c r="G6450" s="92" t="s">
        <v>97</v>
      </c>
      <c r="H6450" s="92" t="s">
        <v>74</v>
      </c>
      <c r="I6450" s="92" t="s">
        <v>209</v>
      </c>
      <c r="L6450" s="98">
        <f>'Activity data'!H1306*'Emission factors'!$E$5/1000</f>
        <v>9.8336338779284826</v>
      </c>
      <c r="M6450" s="98">
        <f>'Activity data'!I1306*'Emission factors'!$E$5/1000</f>
        <v>36.001056750924782</v>
      </c>
      <c r="N6450" s="98">
        <f>'Activity data'!J1306*'Emission factors'!$E$5/1000</f>
        <v>53.932369809194753</v>
      </c>
      <c r="O6450" s="98">
        <f>'Activity data'!K1306*'Emission factors'!$E$5/1000</f>
        <v>58.313695819415351</v>
      </c>
      <c r="P6450" s="98">
        <f>'Activity data'!L1306*'Emission factors'!$E$5/1000</f>
        <v>59.885439556054806</v>
      </c>
      <c r="Q6450" s="98">
        <f>'Activity data'!M1306*'Emission factors'!$E$5/1000</f>
        <v>61.503167560875205</v>
      </c>
      <c r="R6450" s="98">
        <f>'Activity data'!N1306*'Emission factors'!$E$5/1000</f>
        <v>73.315182535664135</v>
      </c>
      <c r="S6450" s="98">
        <f>'Activity data'!O1306*'Emission factors'!$E$5/1000</f>
        <v>88.459663741175362</v>
      </c>
      <c r="T6450" s="98">
        <f>'Activity data'!P1306*'Emission factors'!$E$5/1000</f>
        <v>113.53740478723402</v>
      </c>
      <c r="U6450" s="98">
        <f>'Activity data'!Q1306*'Emission factors'!$E$5/1000</f>
        <v>176.95441675531916</v>
      </c>
    </row>
    <row r="6451" spans="1:21" x14ac:dyDescent="0.25">
      <c r="A6451" s="92" t="s">
        <v>11</v>
      </c>
      <c r="B6451" s="92" t="s">
        <v>12</v>
      </c>
      <c r="C6451" s="92" t="s">
        <v>55</v>
      </c>
      <c r="D6451" s="92" t="s">
        <v>55</v>
      </c>
      <c r="E6451" s="92" t="s">
        <v>57</v>
      </c>
      <c r="F6451" s="92" t="s">
        <v>56</v>
      </c>
      <c r="G6451" s="92" t="s">
        <v>97</v>
      </c>
      <c r="H6451" s="92" t="s">
        <v>74</v>
      </c>
      <c r="I6451" s="92" t="s">
        <v>209</v>
      </c>
      <c r="L6451" s="98">
        <f>'Activity data'!H1307*'Emission factors'!$E$7/1000</f>
        <v>8.5815386350573579</v>
      </c>
      <c r="M6451" s="98">
        <f>'Activity data'!I1307*'Emission factors'!$E$7/1000</f>
        <v>7.4379432657395625</v>
      </c>
      <c r="N6451" s="98">
        <f>'Activity data'!J1307*'Emission factors'!$E$7/1000</f>
        <v>7.5092327126864067</v>
      </c>
      <c r="O6451" s="98">
        <f>'Activity data'!K1307*'Emission factors'!$E$7/1000</f>
        <v>7.6795058734664883</v>
      </c>
      <c r="P6451" s="98">
        <f>'Activity data'!L1307*'Emission factors'!$E$7/1000</f>
        <v>7.7178924987455586</v>
      </c>
      <c r="Q6451" s="98">
        <f>'Activity data'!M1307*'Emission factors'!$E$7/1000</f>
        <v>7.1845237853395654</v>
      </c>
      <c r="R6451" s="98">
        <f>'Activity data'!N1307*'Emission factors'!$E$7/1000</f>
        <v>8.1184218922393132</v>
      </c>
      <c r="S6451" s="98">
        <f>'Activity data'!O1307*'Emission factors'!$E$7/1000</f>
        <v>9.6048502657042203</v>
      </c>
      <c r="T6451" s="98">
        <f>'Activity data'!P1307*'Emission factors'!$E$7/1000</f>
        <v>9.8491653617302521</v>
      </c>
      <c r="U6451" s="98">
        <f>'Activity data'!Q1307*'Emission factors'!$E$7/1000</f>
        <v>12.205210653817323</v>
      </c>
    </row>
    <row r="6452" spans="1:21" x14ac:dyDescent="0.25">
      <c r="A6452" s="92" t="s">
        <v>11</v>
      </c>
      <c r="B6452" s="92" t="s">
        <v>12</v>
      </c>
      <c r="C6452" s="92" t="s">
        <v>55</v>
      </c>
      <c r="D6452" s="92" t="s">
        <v>55</v>
      </c>
      <c r="E6452" s="92" t="s">
        <v>7</v>
      </c>
      <c r="F6452" s="92" t="s">
        <v>56</v>
      </c>
      <c r="G6452" s="92" t="s">
        <v>97</v>
      </c>
      <c r="H6452" s="92" t="s">
        <v>74</v>
      </c>
      <c r="I6452" s="92" t="s">
        <v>209</v>
      </c>
      <c r="L6452" s="98">
        <f>'Activity data'!H1308*'Emission factors'!$E$12/1000</f>
        <v>3.3735205479452058E-3</v>
      </c>
      <c r="M6452" s="98">
        <f>'Activity data'!I1308*'Emission factors'!$E$12/1000</f>
        <v>2.6149315068493151E-3</v>
      </c>
      <c r="N6452" s="98">
        <f>'Activity data'!J1308*'Emission factors'!$E$12/1000</f>
        <v>5.2039726027397265E-4</v>
      </c>
      <c r="O6452" s="98">
        <f>'Activity data'!K1308*'Emission factors'!$E$12/1000</f>
        <v>3.7016341463414634E-2</v>
      </c>
      <c r="P6452" s="98">
        <f>'Activity data'!L1308*'Emission factors'!$E$12/1000</f>
        <v>4.648635548780488E-2</v>
      </c>
      <c r="Q6452" s="98">
        <f>'Activity data'!M1308*'Emission factors'!$E$12/1000</f>
        <v>4.5360211567164181E-2</v>
      </c>
      <c r="R6452" s="98">
        <f>'Activity data'!N1308*'Emission factors'!$E$12/1000</f>
        <v>1.0124358813121126</v>
      </c>
      <c r="S6452" s="98">
        <f>'Activity data'!O1308*'Emission factors'!$E$12/1000</f>
        <v>2.3019456136088601</v>
      </c>
      <c r="T6452" s="98">
        <f>'Activity data'!P1308*'Emission factors'!$E$12/1000</f>
        <v>2.2699271498771498</v>
      </c>
      <c r="U6452" s="98">
        <f>'Activity data'!Q1308*'Emission factors'!$E$12/1000</f>
        <v>2.389677457002457</v>
      </c>
    </row>
    <row r="6453" spans="1:21" x14ac:dyDescent="0.25">
      <c r="A6453" s="92" t="s">
        <v>11</v>
      </c>
      <c r="B6453" s="92" t="s">
        <v>12</v>
      </c>
      <c r="C6453" s="92" t="s">
        <v>55</v>
      </c>
      <c r="D6453" s="92" t="s">
        <v>55</v>
      </c>
      <c r="E6453" s="92" t="s">
        <v>38</v>
      </c>
      <c r="F6453" s="92" t="s">
        <v>56</v>
      </c>
      <c r="G6453" s="92" t="s">
        <v>97</v>
      </c>
      <c r="H6453" s="92" t="s">
        <v>94</v>
      </c>
      <c r="I6453" s="92" t="s">
        <v>209</v>
      </c>
      <c r="L6453" s="98">
        <f>L6444+L6447*'Emission factors'!$H$16+L6450*'Emission factors'!$H$17</f>
        <v>676167.6894705611</v>
      </c>
      <c r="M6453" s="98">
        <f>M6444+M6447*'Emission factors'!$H$16+M6450*'Emission factors'!$H$17</f>
        <v>2475458.377234125</v>
      </c>
      <c r="N6453" s="98">
        <f>N6444+N6447*'Emission factors'!$H$16+N6450*'Emission factors'!$H$17</f>
        <v>3708428.271201524</v>
      </c>
      <c r="O6453" s="98">
        <f>O6444+O6447*'Emission factors'!$H$16+O6450*'Emission factors'!$H$17</f>
        <v>4009691.3771828711</v>
      </c>
      <c r="P6453" s="98">
        <f>P6444+P6447*'Emission factors'!$H$16+P6450*'Emission factors'!$H$17</f>
        <v>4117765.5991882975</v>
      </c>
      <c r="Q6453" s="98">
        <f>Q6444+Q6447*'Emission factors'!$H$16+Q6450*'Emission factors'!$H$17</f>
        <v>4229001.7323197508</v>
      </c>
      <c r="R6453" s="98">
        <f>R6444+R6447*'Emission factors'!$H$16+R6450*'Emission factors'!$H$17</f>
        <v>5041204.3191397917</v>
      </c>
      <c r="S6453" s="98">
        <f>S6444+S6447*'Emission factors'!$H$16+S6450*'Emission factors'!$H$17</f>
        <v>6082549.6643173201</v>
      </c>
      <c r="T6453" s="98">
        <f>T6444+T6447*'Emission factors'!$H$16+T6450*'Emission factors'!$H$17</f>
        <v>7806913.0513164895</v>
      </c>
      <c r="U6453" s="98">
        <f>U6444+U6447*'Emission factors'!$H$16+U6450*'Emission factors'!$H$17</f>
        <v>12167512.092107715</v>
      </c>
    </row>
    <row r="6454" spans="1:21" x14ac:dyDescent="0.25">
      <c r="A6454" s="92" t="s">
        <v>11</v>
      </c>
      <c r="B6454" s="92" t="s">
        <v>12</v>
      </c>
      <c r="C6454" s="92" t="s">
        <v>55</v>
      </c>
      <c r="D6454" s="92" t="s">
        <v>55</v>
      </c>
      <c r="E6454" s="92" t="s">
        <v>57</v>
      </c>
      <c r="F6454" s="92" t="s">
        <v>56</v>
      </c>
      <c r="G6454" s="92" t="s">
        <v>97</v>
      </c>
      <c r="H6454" s="92" t="s">
        <v>94</v>
      </c>
      <c r="I6454" s="92" t="s">
        <v>209</v>
      </c>
      <c r="L6454" s="98">
        <f>L6445+L6448*'Emission factors'!$H$16+L6451*'Emission factors'!$H$17</f>
        <v>1063381.3599631323</v>
      </c>
      <c r="M6454" s="98">
        <f>M6445+M6448*'Emission factors'!$H$16+M6451*'Emission factors'!$H$17</f>
        <v>921672.73977411794</v>
      </c>
      <c r="N6454" s="98">
        <f>N6445+N6448*'Emission factors'!$H$16+N6451*'Emission factors'!$H$17</f>
        <v>930506.57159253617</v>
      </c>
      <c r="O6454" s="98">
        <f>O6445+O6448*'Emission factors'!$H$16+O6451*'Emission factors'!$H$17</f>
        <v>951605.97031059978</v>
      </c>
      <c r="P6454" s="98">
        <f>P6445+P6448*'Emission factors'!$H$16+P6451*'Emission factors'!$H$17</f>
        <v>956362.64898205595</v>
      </c>
      <c r="Q6454" s="98">
        <f>Q6445+Q6448*'Emission factors'!$H$16+Q6451*'Emission factors'!$H$17</f>
        <v>890270.26486035227</v>
      </c>
      <c r="R6454" s="98">
        <f>R6445+R6448*'Emission factors'!$H$16+R6451*'Emission factors'!$H$17</f>
        <v>1005994.2487768347</v>
      </c>
      <c r="S6454" s="98">
        <f>S6445+S6448*'Emission factors'!$H$16+S6451*'Emission factors'!$H$17</f>
        <v>1190185.0206747386</v>
      </c>
      <c r="T6454" s="98">
        <f>T6445+T6448*'Emission factors'!$H$16+T6451*'Emission factors'!$H$17</f>
        <v>1220459.3257988042</v>
      </c>
      <c r="U6454" s="98">
        <f>U6445+U6448*'Emission factors'!$H$16+U6451*'Emission factors'!$H$17</f>
        <v>1512408.6781677734</v>
      </c>
    </row>
    <row r="6455" spans="1:21" x14ac:dyDescent="0.25">
      <c r="A6455" s="92" t="s">
        <v>11</v>
      </c>
      <c r="B6455" s="92" t="s">
        <v>12</v>
      </c>
      <c r="C6455" s="92" t="s">
        <v>55</v>
      </c>
      <c r="D6455" s="92" t="s">
        <v>55</v>
      </c>
      <c r="E6455" s="92" t="s">
        <v>7</v>
      </c>
      <c r="F6455" s="92" t="s">
        <v>56</v>
      </c>
      <c r="G6455" s="92" t="s">
        <v>97</v>
      </c>
      <c r="H6455" s="92" t="s">
        <v>94</v>
      </c>
      <c r="I6455" s="92" t="s">
        <v>209</v>
      </c>
      <c r="L6455" s="98">
        <f>L6446+L6449*'Emission factors'!$H$16+L6452*'Emission factors'!$H$17</f>
        <v>1894.299258082192</v>
      </c>
      <c r="M6455" s="98">
        <f>M6446+M6449*'Emission factors'!$H$16+M6452*'Emission factors'!$H$17</f>
        <v>1468.3363397260275</v>
      </c>
      <c r="N6455" s="98">
        <f>N6446+N6449*'Emission factors'!$H$16+N6452*'Emission factors'!$H$17</f>
        <v>292.2134695890411</v>
      </c>
      <c r="O6455" s="98">
        <f>O6446+O6449*'Emission factors'!$H$16+O6452*'Emission factors'!$H$17</f>
        <v>20785.416058536583</v>
      </c>
      <c r="P6455" s="98">
        <f>P6446+P6449*'Emission factors'!$H$16+P6452*'Emission factors'!$H$17</f>
        <v>26103.018333512195</v>
      </c>
      <c r="Q6455" s="98">
        <f>Q6446+Q6449*'Emission factors'!$H$16+Q6452*'Emission factors'!$H$17</f>
        <v>25470.665999194029</v>
      </c>
      <c r="R6455" s="98">
        <f>R6446+R6449*'Emission factors'!$H$16+R6452*'Emission factors'!$H$17</f>
        <v>568502.99607437744</v>
      </c>
      <c r="S6455" s="98">
        <f>S6446+S6449*'Emission factors'!$H$16+S6452*'Emission factors'!$H$17</f>
        <v>1292588.5009536468</v>
      </c>
      <c r="T6455" s="98">
        <f>T6446+T6449*'Emission factors'!$H$16+T6452*'Emission factors'!$H$17</f>
        <v>1274609.4931990174</v>
      </c>
      <c r="U6455" s="98">
        <f>U6446+U6449*'Emission factors'!$H$16+U6452*'Emission factors'!$H$17</f>
        <v>1341851.6856560197</v>
      </c>
    </row>
    <row r="6456" spans="1:21" x14ac:dyDescent="0.25">
      <c r="A6456" s="92" t="s">
        <v>11</v>
      </c>
      <c r="B6456" s="92" t="s">
        <v>12</v>
      </c>
      <c r="C6456" s="92" t="s">
        <v>55</v>
      </c>
      <c r="D6456" s="92" t="s">
        <v>55</v>
      </c>
      <c r="E6456" s="92" t="s">
        <v>38</v>
      </c>
      <c r="F6456" s="92" t="s">
        <v>56</v>
      </c>
      <c r="G6456" s="92" t="s">
        <v>97</v>
      </c>
      <c r="H6456" s="92" t="s">
        <v>93</v>
      </c>
      <c r="I6456" s="92" t="s">
        <v>209</v>
      </c>
      <c r="L6456" s="98">
        <f>L6444+L6447*'Emission factors'!$I$16+L6450*'Emission factors'!$I$17</f>
        <v>675661.95972826774</v>
      </c>
      <c r="M6456" s="98">
        <f>M6444+M6447*'Emission factors'!$I$16+M6450*'Emission factors'!$I$17</f>
        <v>2473606.8943155059</v>
      </c>
      <c r="N6456" s="98">
        <f>N6444+N6447*'Emission factors'!$I$16+N6450*'Emission factors'!$I$17</f>
        <v>3705654.6064684791</v>
      </c>
      <c r="O6456" s="98">
        <f>O6444+O6447*'Emission factors'!$I$16+O6450*'Emission factors'!$I$17</f>
        <v>4006692.3871121579</v>
      </c>
      <c r="P6456" s="98">
        <f>P6444+P6447*'Emission factors'!$I$16+P6450*'Emission factors'!$I$17</f>
        <v>4114685.7765825572</v>
      </c>
      <c r="Q6456" s="98">
        <f>Q6444+Q6447*'Emission factors'!$I$16+Q6450*'Emission factors'!$I$17</f>
        <v>4225838.7122737635</v>
      </c>
      <c r="R6456" s="98">
        <f>R6444+R6447*'Emission factors'!$I$16+R6450*'Emission factors'!$I$17</f>
        <v>5037433.8240379579</v>
      </c>
      <c r="S6456" s="98">
        <f>S6444+S6447*'Emission factors'!$I$16+S6450*'Emission factors'!$I$17</f>
        <v>6078000.3101820601</v>
      </c>
      <c r="T6456" s="98">
        <f>T6444+T6447*'Emission factors'!$I$16+T6450*'Emission factors'!$I$17</f>
        <v>7801073.9847845742</v>
      </c>
      <c r="U6456" s="98">
        <f>U6444+U6447*'Emission factors'!$I$16+U6450*'Emission factors'!$I$17</f>
        <v>12158411.579246012</v>
      </c>
    </row>
    <row r="6457" spans="1:21" x14ac:dyDescent="0.25">
      <c r="A6457" s="92" t="s">
        <v>11</v>
      </c>
      <c r="B6457" s="92" t="s">
        <v>12</v>
      </c>
      <c r="C6457" s="92" t="s">
        <v>55</v>
      </c>
      <c r="D6457" s="92" t="s">
        <v>55</v>
      </c>
      <c r="E6457" s="92" t="s">
        <v>57</v>
      </c>
      <c r="F6457" s="92" t="s">
        <v>56</v>
      </c>
      <c r="G6457" s="92" t="s">
        <v>97</v>
      </c>
      <c r="H6457" s="92" t="s">
        <v>93</v>
      </c>
      <c r="I6457" s="92" t="s">
        <v>209</v>
      </c>
      <c r="L6457" s="98">
        <f>L6445+L6448*'Emission factors'!$I$16+L6451*'Emission factors'!$I$17</f>
        <v>1062351.5753269254</v>
      </c>
      <c r="M6457" s="98">
        <f>M6445+M6448*'Emission factors'!$I$16+M6451*'Emission factors'!$I$17</f>
        <v>920780.18658222922</v>
      </c>
      <c r="N6457" s="98">
        <f>N6445+N6448*'Emission factors'!$I$16+N6451*'Emission factors'!$I$17</f>
        <v>929605.46366701368</v>
      </c>
      <c r="O6457" s="98">
        <f>O6445+O6448*'Emission factors'!$I$16+O6451*'Emission factors'!$I$17</f>
        <v>950684.42960578378</v>
      </c>
      <c r="P6457" s="98">
        <f>P6445+P6448*'Emission factors'!$I$16+P6451*'Emission factors'!$I$17</f>
        <v>955436.50188220642</v>
      </c>
      <c r="Q6457" s="98">
        <f>Q6445+Q6448*'Emission factors'!$I$16+Q6451*'Emission factors'!$I$17</f>
        <v>889408.12200611143</v>
      </c>
      <c r="R6457" s="98">
        <f>R6445+R6448*'Emission factors'!$I$16+R6451*'Emission factors'!$I$17</f>
        <v>1005020.0381497659</v>
      </c>
      <c r="S6457" s="98">
        <f>S6445+S6448*'Emission factors'!$I$16+S6451*'Emission factors'!$I$17</f>
        <v>1189032.4386428539</v>
      </c>
      <c r="T6457" s="98">
        <f>T6445+T6448*'Emission factors'!$I$16+T6451*'Emission factors'!$I$17</f>
        <v>1219277.4259553964</v>
      </c>
      <c r="U6457" s="98">
        <f>U6445+U6448*'Emission factors'!$I$16+U6451*'Emission factors'!$I$17</f>
        <v>1510944.0528893154</v>
      </c>
    </row>
    <row r="6458" spans="1:21" x14ac:dyDescent="0.25">
      <c r="A6458" s="92" t="s">
        <v>11</v>
      </c>
      <c r="B6458" s="92" t="s">
        <v>12</v>
      </c>
      <c r="C6458" s="92" t="s">
        <v>55</v>
      </c>
      <c r="D6458" s="92" t="s">
        <v>55</v>
      </c>
      <c r="E6458" s="92" t="s">
        <v>7</v>
      </c>
      <c r="F6458" s="92" t="s">
        <v>56</v>
      </c>
      <c r="G6458" s="92" t="s">
        <v>97</v>
      </c>
      <c r="H6458" s="92" t="s">
        <v>93</v>
      </c>
      <c r="I6458" s="92" t="s">
        <v>209</v>
      </c>
      <c r="L6458" s="98">
        <f>L6446+L6449*'Emission factors'!$I$16+L6452*'Emission factors'!$I$17</f>
        <v>1893.6245539726028</v>
      </c>
      <c r="M6458" s="98">
        <f>M6446+M6449*'Emission factors'!$I$16+M6452*'Emission factors'!$I$17</f>
        <v>1467.8133534246576</v>
      </c>
      <c r="N6458" s="98">
        <f>N6446+N6449*'Emission factors'!$I$16+N6452*'Emission factors'!$I$17</f>
        <v>292.10939013698629</v>
      </c>
      <c r="O6458" s="98">
        <f>O6446+O6449*'Emission factors'!$I$16+O6452*'Emission factors'!$I$17</f>
        <v>20778.012790243902</v>
      </c>
      <c r="P6458" s="98">
        <f>P6446+P6449*'Emission factors'!$I$16+P6452*'Emission factors'!$I$17</f>
        <v>26093.721062414632</v>
      </c>
      <c r="Q6458" s="98">
        <f>Q6446+Q6449*'Emission factors'!$I$16+Q6452*'Emission factors'!$I$17</f>
        <v>25461.593956880595</v>
      </c>
      <c r="R6458" s="98">
        <f>R6446+R6449*'Emission factors'!$I$16+R6452*'Emission factors'!$I$17</f>
        <v>568300.50889811502</v>
      </c>
      <c r="S6458" s="98">
        <f>S6446+S6449*'Emission factors'!$I$16+S6452*'Emission factors'!$I$17</f>
        <v>1292128.1118309253</v>
      </c>
      <c r="T6458" s="98">
        <f>T6446+T6449*'Emission factors'!$I$16+T6452*'Emission factors'!$I$17</f>
        <v>1274155.5077690419</v>
      </c>
      <c r="U6458" s="98">
        <f>U6446+U6449*'Emission factors'!$I$16+U6452*'Emission factors'!$I$17</f>
        <v>1341373.7501646194</v>
      </c>
    </row>
    <row r="6459" spans="1:21" x14ac:dyDescent="0.25">
      <c r="A6459" s="92" t="s">
        <v>11</v>
      </c>
      <c r="B6459" s="92" t="s">
        <v>12</v>
      </c>
      <c r="C6459" s="92" t="s">
        <v>55</v>
      </c>
      <c r="D6459" s="92" t="s">
        <v>55</v>
      </c>
      <c r="E6459" s="92" t="s">
        <v>38</v>
      </c>
      <c r="F6459" s="92" t="s">
        <v>56</v>
      </c>
      <c r="G6459" s="92" t="s">
        <v>97</v>
      </c>
      <c r="H6459" s="92" t="s">
        <v>16</v>
      </c>
      <c r="I6459" s="92" t="s">
        <v>190</v>
      </c>
      <c r="L6459" s="98">
        <f>'Activity data'!H1309*'Emission factors'!$C$5</f>
        <v>0</v>
      </c>
      <c r="M6459" s="98">
        <f>'Activity data'!I1309*'Emission factors'!$C$5</f>
        <v>0</v>
      </c>
      <c r="N6459" s="98">
        <f>'Activity data'!J1309*'Emission factors'!$C$5</f>
        <v>0</v>
      </c>
      <c r="O6459" s="98">
        <f>'Activity data'!K1309*'Emission factors'!$C$5</f>
        <v>0</v>
      </c>
      <c r="P6459" s="98">
        <f>'Activity data'!L1309*'Emission factors'!$C$5</f>
        <v>0</v>
      </c>
      <c r="Q6459" s="98">
        <f>'Activity data'!M1309*'Emission factors'!$C$5</f>
        <v>0</v>
      </c>
      <c r="R6459" s="98">
        <f>'Activity data'!N1309*'Emission factors'!$C$5</f>
        <v>0</v>
      </c>
      <c r="S6459" s="98">
        <f>'Activity data'!O1309*'Emission factors'!$C$5</f>
        <v>0</v>
      </c>
      <c r="T6459" s="98">
        <f>'Activity data'!P1309*'Emission factors'!$C$5</f>
        <v>0</v>
      </c>
      <c r="U6459" s="98">
        <f>'Activity data'!Q1309*'Emission factors'!$C$5</f>
        <v>3138936.2658909578</v>
      </c>
    </row>
    <row r="6460" spans="1:21" x14ac:dyDescent="0.25">
      <c r="A6460" s="92" t="s">
        <v>11</v>
      </c>
      <c r="B6460" s="92" t="s">
        <v>12</v>
      </c>
      <c r="C6460" s="92" t="s">
        <v>55</v>
      </c>
      <c r="D6460" s="92" t="s">
        <v>55</v>
      </c>
      <c r="E6460" s="92" t="s">
        <v>57</v>
      </c>
      <c r="F6460" s="92" t="s">
        <v>56</v>
      </c>
      <c r="G6460" s="92" t="s">
        <v>97</v>
      </c>
      <c r="H6460" s="92" t="s">
        <v>16</v>
      </c>
      <c r="I6460" s="92" t="s">
        <v>190</v>
      </c>
      <c r="L6460" s="98">
        <f>'Activity data'!H1310*'Emission factors'!$C$7</f>
        <v>0</v>
      </c>
      <c r="M6460" s="98">
        <f>'Activity data'!I1310*'Emission factors'!$C$7</f>
        <v>0</v>
      </c>
      <c r="N6460" s="98">
        <f>'Activity data'!J1310*'Emission factors'!$C$7</f>
        <v>0</v>
      </c>
      <c r="O6460" s="98">
        <f>'Activity data'!K1310*'Emission factors'!$C$7</f>
        <v>0</v>
      </c>
      <c r="P6460" s="98">
        <f>'Activity data'!L1310*'Emission factors'!$C$7</f>
        <v>0</v>
      </c>
      <c r="Q6460" s="98">
        <f>'Activity data'!M1310*'Emission factors'!$C$7</f>
        <v>0</v>
      </c>
      <c r="R6460" s="98">
        <f>'Activity data'!N1310*'Emission factors'!$C$7</f>
        <v>0</v>
      </c>
      <c r="S6460" s="98">
        <f>'Activity data'!O1310*'Emission factors'!$C$7</f>
        <v>0</v>
      </c>
      <c r="T6460" s="98">
        <f>'Activity data'!P1310*'Emission factors'!$C$7</f>
        <v>0</v>
      </c>
      <c r="U6460" s="98">
        <f>'Activity data'!Q1310*'Emission factors'!$C$7</f>
        <v>110373.40455000103</v>
      </c>
    </row>
    <row r="6461" spans="1:21" x14ac:dyDescent="0.25">
      <c r="A6461" s="92" t="s">
        <v>11</v>
      </c>
      <c r="B6461" s="92" t="s">
        <v>12</v>
      </c>
      <c r="C6461" s="92" t="s">
        <v>55</v>
      </c>
      <c r="D6461" s="92" t="s">
        <v>55</v>
      </c>
      <c r="E6461" s="92" t="s">
        <v>7</v>
      </c>
      <c r="F6461" s="92" t="s">
        <v>56</v>
      </c>
      <c r="G6461" s="92" t="s">
        <v>97</v>
      </c>
      <c r="H6461" s="92" t="s">
        <v>16</v>
      </c>
      <c r="I6461" s="92" t="s">
        <v>190</v>
      </c>
      <c r="L6461" s="98">
        <f>'Activity data'!H1311*'Emission factors'!$C$12</f>
        <v>0</v>
      </c>
      <c r="M6461" s="98">
        <f>'Activity data'!I1311*'Emission factors'!$C$12</f>
        <v>0</v>
      </c>
      <c r="N6461" s="98">
        <f>'Activity data'!J1311*'Emission factors'!$C$12</f>
        <v>0</v>
      </c>
      <c r="O6461" s="98">
        <f>'Activity data'!K1311*'Emission factors'!$C$12</f>
        <v>0</v>
      </c>
      <c r="P6461" s="98">
        <f>'Activity data'!L1311*'Emission factors'!$C$12</f>
        <v>0</v>
      </c>
      <c r="Q6461" s="98">
        <f>'Activity data'!M1311*'Emission factors'!$C$12</f>
        <v>0</v>
      </c>
      <c r="R6461" s="98">
        <f>'Activity data'!N1311*'Emission factors'!$C$12</f>
        <v>0</v>
      </c>
      <c r="S6461" s="98">
        <f>'Activity data'!O1311*'Emission factors'!$C$12</f>
        <v>0</v>
      </c>
      <c r="T6461" s="98">
        <f>'Activity data'!P1311*'Emission factors'!$C$12</f>
        <v>0</v>
      </c>
      <c r="U6461" s="98">
        <f>'Activity data'!Q1311*'Emission factors'!$C$12</f>
        <v>0</v>
      </c>
    </row>
    <row r="6462" spans="1:21" x14ac:dyDescent="0.25">
      <c r="A6462" s="92" t="s">
        <v>11</v>
      </c>
      <c r="B6462" s="92" t="s">
        <v>12</v>
      </c>
      <c r="C6462" s="92" t="s">
        <v>55</v>
      </c>
      <c r="D6462" s="92" t="s">
        <v>55</v>
      </c>
      <c r="E6462" s="92" t="s">
        <v>38</v>
      </c>
      <c r="F6462" s="92" t="s">
        <v>56</v>
      </c>
      <c r="G6462" s="92" t="s">
        <v>97</v>
      </c>
      <c r="H6462" s="92" t="s">
        <v>31</v>
      </c>
      <c r="I6462" s="92" t="s">
        <v>190</v>
      </c>
      <c r="L6462" s="98">
        <f>'Activity data'!H1309*'Emission factors'!$D$5/1000</f>
        <v>0</v>
      </c>
      <c r="M6462" s="98">
        <f>'Activity data'!I1309*'Emission factors'!$D$5/1000</f>
        <v>0</v>
      </c>
      <c r="N6462" s="98">
        <f>'Activity data'!J1309*'Emission factors'!$D$5/1000</f>
        <v>0</v>
      </c>
      <c r="O6462" s="98">
        <f>'Activity data'!K1309*'Emission factors'!$D$5/1000</f>
        <v>0</v>
      </c>
      <c r="P6462" s="98">
        <f>'Activity data'!L1309*'Emission factors'!$D$5/1000</f>
        <v>0</v>
      </c>
      <c r="Q6462" s="98">
        <f>'Activity data'!M1309*'Emission factors'!$D$5/1000</f>
        <v>0</v>
      </c>
      <c r="R6462" s="98">
        <f>'Activity data'!N1309*'Emission factors'!$D$5/1000</f>
        <v>0</v>
      </c>
      <c r="S6462" s="98">
        <f>'Activity data'!O1309*'Emission factors'!$D$5/1000</f>
        <v>0</v>
      </c>
      <c r="T6462" s="98">
        <f>'Activity data'!P1309*'Emission factors'!$D$5/1000</f>
        <v>0</v>
      </c>
      <c r="U6462" s="98">
        <f>'Activity data'!Q1309*'Emission factors'!$D$5/1000</f>
        <v>32.762094414893625</v>
      </c>
    </row>
    <row r="6463" spans="1:21" x14ac:dyDescent="0.25">
      <c r="A6463" s="92" t="s">
        <v>11</v>
      </c>
      <c r="B6463" s="92" t="s">
        <v>12</v>
      </c>
      <c r="C6463" s="92" t="s">
        <v>55</v>
      </c>
      <c r="D6463" s="92" t="s">
        <v>55</v>
      </c>
      <c r="E6463" s="92" t="s">
        <v>57</v>
      </c>
      <c r="F6463" s="92" t="s">
        <v>56</v>
      </c>
      <c r="G6463" s="92" t="s">
        <v>97</v>
      </c>
      <c r="H6463" s="92" t="s">
        <v>31</v>
      </c>
      <c r="I6463" s="92" t="s">
        <v>190</v>
      </c>
      <c r="L6463" s="98">
        <f>'Activity data'!H1310*'Emission factors'!$D$7/1000</f>
        <v>0</v>
      </c>
      <c r="M6463" s="98">
        <f>'Activity data'!I1310*'Emission factors'!$D$7/1000</f>
        <v>0</v>
      </c>
      <c r="N6463" s="98">
        <f>'Activity data'!J1310*'Emission factors'!$D$7/1000</f>
        <v>0</v>
      </c>
      <c r="O6463" s="98">
        <f>'Activity data'!K1310*'Emission factors'!$D$7/1000</f>
        <v>0</v>
      </c>
      <c r="P6463" s="98">
        <f>'Activity data'!L1310*'Emission factors'!$D$7/1000</f>
        <v>0</v>
      </c>
      <c r="Q6463" s="98">
        <f>'Activity data'!M1310*'Emission factors'!$D$7/1000</f>
        <v>0</v>
      </c>
      <c r="R6463" s="98">
        <f>'Activity data'!N1310*'Emission factors'!$D$7/1000</f>
        <v>0</v>
      </c>
      <c r="S6463" s="98">
        <f>'Activity data'!O1310*'Emission factors'!$D$7/1000</f>
        <v>0</v>
      </c>
      <c r="T6463" s="98">
        <f>'Activity data'!P1310*'Emission factors'!$D$7/1000</f>
        <v>0</v>
      </c>
      <c r="U6463" s="98">
        <f>'Activity data'!Q1310*'Emission factors'!$D$7/1000</f>
        <v>4.4685588886640089</v>
      </c>
    </row>
    <row r="6464" spans="1:21" x14ac:dyDescent="0.25">
      <c r="A6464" s="92" t="s">
        <v>11</v>
      </c>
      <c r="B6464" s="92" t="s">
        <v>12</v>
      </c>
      <c r="C6464" s="92" t="s">
        <v>55</v>
      </c>
      <c r="D6464" s="92" t="s">
        <v>55</v>
      </c>
      <c r="E6464" s="92" t="s">
        <v>7</v>
      </c>
      <c r="F6464" s="92" t="s">
        <v>56</v>
      </c>
      <c r="G6464" s="92" t="s">
        <v>97</v>
      </c>
      <c r="H6464" s="92" t="s">
        <v>31</v>
      </c>
      <c r="I6464" s="92" t="s">
        <v>190</v>
      </c>
      <c r="L6464" s="98">
        <f>'Activity data'!H1311*'Emission factors'!$D$12/1000</f>
        <v>0</v>
      </c>
      <c r="M6464" s="98">
        <f>'Activity data'!I1311*'Emission factors'!$D$12/1000</f>
        <v>0</v>
      </c>
      <c r="N6464" s="98">
        <f>'Activity data'!J1311*'Emission factors'!$D$12/1000</f>
        <v>0</v>
      </c>
      <c r="O6464" s="98">
        <f>'Activity data'!K1311*'Emission factors'!$D$12/1000</f>
        <v>0</v>
      </c>
      <c r="P6464" s="98">
        <f>'Activity data'!L1311*'Emission factors'!$D$12/1000</f>
        <v>0</v>
      </c>
      <c r="Q6464" s="98">
        <f>'Activity data'!M1311*'Emission factors'!$D$12/1000</f>
        <v>0</v>
      </c>
      <c r="R6464" s="98">
        <f>'Activity data'!N1311*'Emission factors'!$D$12/1000</f>
        <v>0</v>
      </c>
      <c r="S6464" s="98">
        <f>'Activity data'!O1311*'Emission factors'!$D$12/1000</f>
        <v>0</v>
      </c>
      <c r="T6464" s="98">
        <f>'Activity data'!P1311*'Emission factors'!$D$12/1000</f>
        <v>0</v>
      </c>
      <c r="U6464" s="98">
        <f>'Activity data'!Q1311*'Emission factors'!$D$12/1000</f>
        <v>0</v>
      </c>
    </row>
    <row r="6465" spans="1:21" x14ac:dyDescent="0.25">
      <c r="A6465" s="92" t="s">
        <v>11</v>
      </c>
      <c r="B6465" s="92" t="s">
        <v>12</v>
      </c>
      <c r="C6465" s="92" t="s">
        <v>55</v>
      </c>
      <c r="D6465" s="92" t="s">
        <v>55</v>
      </c>
      <c r="E6465" s="92" t="s">
        <v>38</v>
      </c>
      <c r="F6465" s="92" t="s">
        <v>56</v>
      </c>
      <c r="G6465" s="92" t="s">
        <v>97</v>
      </c>
      <c r="H6465" s="92" t="s">
        <v>74</v>
      </c>
      <c r="I6465" s="92" t="s">
        <v>190</v>
      </c>
      <c r="L6465" s="98">
        <f>'Activity data'!H1309*'Emission factors'!$E$5/1000</f>
        <v>0</v>
      </c>
      <c r="M6465" s="98">
        <f>'Activity data'!I1309*'Emission factors'!$E$5/1000</f>
        <v>0</v>
      </c>
      <c r="N6465" s="98">
        <f>'Activity data'!J1309*'Emission factors'!$E$5/1000</f>
        <v>0</v>
      </c>
      <c r="O6465" s="98">
        <f>'Activity data'!K1309*'Emission factors'!$E$5/1000</f>
        <v>0</v>
      </c>
      <c r="P6465" s="98">
        <f>'Activity data'!L1309*'Emission factors'!$E$5/1000</f>
        <v>0</v>
      </c>
      <c r="Q6465" s="98">
        <f>'Activity data'!M1309*'Emission factors'!$E$5/1000</f>
        <v>0</v>
      </c>
      <c r="R6465" s="98">
        <f>'Activity data'!N1309*'Emission factors'!$E$5/1000</f>
        <v>0</v>
      </c>
      <c r="S6465" s="98">
        <f>'Activity data'!O1309*'Emission factors'!$E$5/1000</f>
        <v>0</v>
      </c>
      <c r="T6465" s="98">
        <f>'Activity data'!P1309*'Emission factors'!$E$5/1000</f>
        <v>0</v>
      </c>
      <c r="U6465" s="98">
        <f>'Activity data'!Q1309*'Emission factors'!$E$5/1000</f>
        <v>45.866932180851066</v>
      </c>
    </row>
    <row r="6466" spans="1:21" x14ac:dyDescent="0.25">
      <c r="A6466" s="92" t="s">
        <v>11</v>
      </c>
      <c r="B6466" s="92" t="s">
        <v>12</v>
      </c>
      <c r="C6466" s="92" t="s">
        <v>55</v>
      </c>
      <c r="D6466" s="92" t="s">
        <v>55</v>
      </c>
      <c r="E6466" s="92" t="s">
        <v>57</v>
      </c>
      <c r="F6466" s="92" t="s">
        <v>56</v>
      </c>
      <c r="G6466" s="92" t="s">
        <v>97</v>
      </c>
      <c r="H6466" s="92" t="s">
        <v>74</v>
      </c>
      <c r="I6466" s="92" t="s">
        <v>190</v>
      </c>
      <c r="L6466" s="98">
        <f>'Activity data'!H1310*'Emission factors'!$E$7/1000</f>
        <v>0</v>
      </c>
      <c r="M6466" s="98">
        <f>'Activity data'!I1310*'Emission factors'!$E$7/1000</f>
        <v>0</v>
      </c>
      <c r="N6466" s="98">
        <f>'Activity data'!J1310*'Emission factors'!$E$7/1000</f>
        <v>0</v>
      </c>
      <c r="O6466" s="98">
        <f>'Activity data'!K1310*'Emission factors'!$E$7/1000</f>
        <v>0</v>
      </c>
      <c r="P6466" s="98">
        <f>'Activity data'!L1310*'Emission factors'!$E$7/1000</f>
        <v>0</v>
      </c>
      <c r="Q6466" s="98">
        <f>'Activity data'!M1310*'Emission factors'!$E$7/1000</f>
        <v>0</v>
      </c>
      <c r="R6466" s="98">
        <f>'Activity data'!N1310*'Emission factors'!$E$7/1000</f>
        <v>0</v>
      </c>
      <c r="S6466" s="98">
        <f>'Activity data'!O1310*'Emission factors'!$E$7/1000</f>
        <v>0</v>
      </c>
      <c r="T6466" s="98">
        <f>'Activity data'!P1310*'Emission factors'!$E$7/1000</f>
        <v>0</v>
      </c>
      <c r="U6466" s="98">
        <f>'Activity data'!Q1310*'Emission factors'!$E$7/1000</f>
        <v>0.89371177773280186</v>
      </c>
    </row>
    <row r="6467" spans="1:21" x14ac:dyDescent="0.25">
      <c r="A6467" s="92" t="s">
        <v>11</v>
      </c>
      <c r="B6467" s="92" t="s">
        <v>12</v>
      </c>
      <c r="C6467" s="92" t="s">
        <v>55</v>
      </c>
      <c r="D6467" s="92" t="s">
        <v>55</v>
      </c>
      <c r="E6467" s="92" t="s">
        <v>7</v>
      </c>
      <c r="F6467" s="92" t="s">
        <v>56</v>
      </c>
      <c r="G6467" s="92" t="s">
        <v>97</v>
      </c>
      <c r="H6467" s="92" t="s">
        <v>74</v>
      </c>
      <c r="I6467" s="92" t="s">
        <v>190</v>
      </c>
      <c r="L6467" s="98">
        <f>'Activity data'!H1311*'Emission factors'!$E$12/1000</f>
        <v>0</v>
      </c>
      <c r="M6467" s="98">
        <f>'Activity data'!I1311*'Emission factors'!$E$12/1000</f>
        <v>0</v>
      </c>
      <c r="N6467" s="98">
        <f>'Activity data'!J1311*'Emission factors'!$E$12/1000</f>
        <v>0</v>
      </c>
      <c r="O6467" s="98">
        <f>'Activity data'!K1311*'Emission factors'!$E$12/1000</f>
        <v>0</v>
      </c>
      <c r="P6467" s="98">
        <f>'Activity data'!L1311*'Emission factors'!$E$12/1000</f>
        <v>0</v>
      </c>
      <c r="Q6467" s="98">
        <f>'Activity data'!M1311*'Emission factors'!$E$12/1000</f>
        <v>0</v>
      </c>
      <c r="R6467" s="98">
        <f>'Activity data'!N1311*'Emission factors'!$E$12/1000</f>
        <v>0</v>
      </c>
      <c r="S6467" s="98">
        <f>'Activity data'!O1311*'Emission factors'!$E$12/1000</f>
        <v>0</v>
      </c>
      <c r="T6467" s="98">
        <f>'Activity data'!P1311*'Emission factors'!$E$12/1000</f>
        <v>0</v>
      </c>
      <c r="U6467" s="98">
        <f>'Activity data'!Q1311*'Emission factors'!$E$12/1000</f>
        <v>0</v>
      </c>
    </row>
    <row r="6468" spans="1:21" x14ac:dyDescent="0.25">
      <c r="A6468" s="92" t="s">
        <v>11</v>
      </c>
      <c r="B6468" s="92" t="s">
        <v>12</v>
      </c>
      <c r="C6468" s="92" t="s">
        <v>55</v>
      </c>
      <c r="D6468" s="92" t="s">
        <v>55</v>
      </c>
      <c r="E6468" s="92" t="s">
        <v>38</v>
      </c>
      <c r="F6468" s="92" t="s">
        <v>56</v>
      </c>
      <c r="G6468" s="92" t="s">
        <v>97</v>
      </c>
      <c r="H6468" s="92" t="s">
        <v>94</v>
      </c>
      <c r="I6468" s="92" t="s">
        <v>190</v>
      </c>
      <c r="L6468" s="98">
        <f>L6459+L6462*'Emission factors'!$H$16+L6465*'Emission factors'!$H$17</f>
        <v>0</v>
      </c>
      <c r="M6468" s="98">
        <f>M6459+M6462*'Emission factors'!$H$16+M6465*'Emission factors'!$H$17</f>
        <v>0</v>
      </c>
      <c r="N6468" s="98">
        <f>N6459+N6462*'Emission factors'!$H$16+N6465*'Emission factors'!$H$17</f>
        <v>0</v>
      </c>
      <c r="O6468" s="98">
        <f>O6459+O6462*'Emission factors'!$H$16+O6465*'Emission factors'!$H$17</f>
        <v>0</v>
      </c>
      <c r="P6468" s="98">
        <f>P6459+P6462*'Emission factors'!$H$16+P6465*'Emission factors'!$H$17</f>
        <v>0</v>
      </c>
      <c r="Q6468" s="98">
        <f>Q6459+Q6462*'Emission factors'!$H$16+Q6465*'Emission factors'!$H$17</f>
        <v>0</v>
      </c>
      <c r="R6468" s="98">
        <f>R6459+R6462*'Emission factors'!$H$16+R6465*'Emission factors'!$H$17</f>
        <v>0</v>
      </c>
      <c r="S6468" s="98">
        <f>S6459+S6462*'Emission factors'!$H$16+S6465*'Emission factors'!$H$17</f>
        <v>0</v>
      </c>
      <c r="T6468" s="98">
        <f>T6459+T6462*'Emission factors'!$H$16+T6465*'Emission factors'!$H$17</f>
        <v>0</v>
      </c>
      <c r="U6468" s="98">
        <f>U6459+U6462*'Emission factors'!$H$16+U6465*'Emission factors'!$H$17</f>
        <v>3153843.0188497347</v>
      </c>
    </row>
    <row r="6469" spans="1:21" x14ac:dyDescent="0.25">
      <c r="A6469" s="92" t="s">
        <v>11</v>
      </c>
      <c r="B6469" s="92" t="s">
        <v>12</v>
      </c>
      <c r="C6469" s="92" t="s">
        <v>55</v>
      </c>
      <c r="D6469" s="92" t="s">
        <v>55</v>
      </c>
      <c r="E6469" s="92" t="s">
        <v>57</v>
      </c>
      <c r="F6469" s="92" t="s">
        <v>56</v>
      </c>
      <c r="G6469" s="92" t="s">
        <v>97</v>
      </c>
      <c r="H6469" s="92" t="s">
        <v>94</v>
      </c>
      <c r="I6469" s="92" t="s">
        <v>190</v>
      </c>
      <c r="L6469" s="98">
        <f>L6460+L6463*'Emission factors'!$H$16+L6466*'Emission factors'!$H$17</f>
        <v>0</v>
      </c>
      <c r="M6469" s="98">
        <f>M6460+M6463*'Emission factors'!$H$16+M6466*'Emission factors'!$H$17</f>
        <v>0</v>
      </c>
      <c r="N6469" s="98">
        <f>N6460+N6463*'Emission factors'!$H$16+N6466*'Emission factors'!$H$17</f>
        <v>0</v>
      </c>
      <c r="O6469" s="98">
        <f>O6460+O6463*'Emission factors'!$H$16+O6466*'Emission factors'!$H$17</f>
        <v>0</v>
      </c>
      <c r="P6469" s="98">
        <f>P6460+P6463*'Emission factors'!$H$16+P6466*'Emission factors'!$H$17</f>
        <v>0</v>
      </c>
      <c r="Q6469" s="98">
        <f>Q6460+Q6463*'Emission factors'!$H$16+Q6466*'Emission factors'!$H$17</f>
        <v>0</v>
      </c>
      <c r="R6469" s="98">
        <f>R6460+R6463*'Emission factors'!$H$16+R6466*'Emission factors'!$H$17</f>
        <v>0</v>
      </c>
      <c r="S6469" s="98">
        <f>S6460+S6463*'Emission factors'!$H$16+S6466*'Emission factors'!$H$17</f>
        <v>0</v>
      </c>
      <c r="T6469" s="98">
        <f>T6460+T6463*'Emission factors'!$H$16+T6466*'Emission factors'!$H$17</f>
        <v>0</v>
      </c>
      <c r="U6469" s="98">
        <f>U6460+U6463*'Emission factors'!$H$16+U6466*'Emission factors'!$H$17</f>
        <v>110744.29493776015</v>
      </c>
    </row>
    <row r="6470" spans="1:21" x14ac:dyDescent="0.25">
      <c r="A6470" s="92" t="s">
        <v>11</v>
      </c>
      <c r="B6470" s="92" t="s">
        <v>12</v>
      </c>
      <c r="C6470" s="92" t="s">
        <v>55</v>
      </c>
      <c r="D6470" s="92" t="s">
        <v>55</v>
      </c>
      <c r="E6470" s="92" t="s">
        <v>7</v>
      </c>
      <c r="F6470" s="92" t="s">
        <v>56</v>
      </c>
      <c r="G6470" s="92" t="s">
        <v>97</v>
      </c>
      <c r="H6470" s="92" t="s">
        <v>94</v>
      </c>
      <c r="I6470" s="92" t="s">
        <v>190</v>
      </c>
      <c r="L6470" s="98">
        <f>L6461+L6464*'Emission factors'!$H$16+L6467*'Emission factors'!$H$17</f>
        <v>0</v>
      </c>
      <c r="M6470" s="98">
        <f>M6461+M6464*'Emission factors'!$H$16+M6467*'Emission factors'!$H$17</f>
        <v>0</v>
      </c>
      <c r="N6470" s="98">
        <f>N6461+N6464*'Emission factors'!$H$16+N6467*'Emission factors'!$H$17</f>
        <v>0</v>
      </c>
      <c r="O6470" s="98">
        <f>O6461+O6464*'Emission factors'!$H$16+O6467*'Emission factors'!$H$17</f>
        <v>0</v>
      </c>
      <c r="P6470" s="98">
        <f>P6461+P6464*'Emission factors'!$H$16+P6467*'Emission factors'!$H$17</f>
        <v>0</v>
      </c>
      <c r="Q6470" s="98">
        <f>Q6461+Q6464*'Emission factors'!$H$16+Q6467*'Emission factors'!$H$17</f>
        <v>0</v>
      </c>
      <c r="R6470" s="98">
        <f>R6461+R6464*'Emission factors'!$H$16+R6467*'Emission factors'!$H$17</f>
        <v>0</v>
      </c>
      <c r="S6470" s="98">
        <f>S6461+S6464*'Emission factors'!$H$16+S6467*'Emission factors'!$H$17</f>
        <v>0</v>
      </c>
      <c r="T6470" s="98">
        <f>T6461+T6464*'Emission factors'!$H$16+T6467*'Emission factors'!$H$17</f>
        <v>0</v>
      </c>
      <c r="U6470" s="98">
        <f>U6461+U6464*'Emission factors'!$H$16+U6467*'Emission factors'!$H$17</f>
        <v>0</v>
      </c>
    </row>
    <row r="6471" spans="1:21" x14ac:dyDescent="0.25">
      <c r="A6471" s="92" t="s">
        <v>11</v>
      </c>
      <c r="B6471" s="92" t="s">
        <v>12</v>
      </c>
      <c r="C6471" s="92" t="s">
        <v>55</v>
      </c>
      <c r="D6471" s="92" t="s">
        <v>55</v>
      </c>
      <c r="E6471" s="92" t="s">
        <v>38</v>
      </c>
      <c r="F6471" s="92" t="s">
        <v>56</v>
      </c>
      <c r="G6471" s="92" t="s">
        <v>97</v>
      </c>
      <c r="H6471" s="92" t="s">
        <v>93</v>
      </c>
      <c r="I6471" s="92" t="s">
        <v>190</v>
      </c>
      <c r="L6471" s="98">
        <f>L6459+L6462*'Emission factors'!$I$16+L6465*'Emission factors'!$I$17</f>
        <v>0</v>
      </c>
      <c r="M6471" s="98">
        <f>M6459+M6462*'Emission factors'!$I$16+M6465*'Emission factors'!$I$17</f>
        <v>0</v>
      </c>
      <c r="N6471" s="98">
        <f>N6459+N6462*'Emission factors'!$I$16+N6465*'Emission factors'!$I$17</f>
        <v>0</v>
      </c>
      <c r="O6471" s="98">
        <f>O6459+O6462*'Emission factors'!$I$16+O6465*'Emission factors'!$I$17</f>
        <v>0</v>
      </c>
      <c r="P6471" s="98">
        <f>P6459+P6462*'Emission factors'!$I$16+P6465*'Emission factors'!$I$17</f>
        <v>0</v>
      </c>
      <c r="Q6471" s="98">
        <f>Q6459+Q6462*'Emission factors'!$I$16+Q6465*'Emission factors'!$I$17</f>
        <v>0</v>
      </c>
      <c r="R6471" s="98">
        <f>R6459+R6462*'Emission factors'!$I$16+R6465*'Emission factors'!$I$17</f>
        <v>0</v>
      </c>
      <c r="S6471" s="98">
        <f>S6459+S6462*'Emission factors'!$I$16+S6465*'Emission factors'!$I$17</f>
        <v>0</v>
      </c>
      <c r="T6471" s="98">
        <f>T6459+T6462*'Emission factors'!$I$16+T6465*'Emission factors'!$I$17</f>
        <v>0</v>
      </c>
      <c r="U6471" s="98">
        <f>U6459+U6462*'Emission factors'!$I$16+U6465*'Emission factors'!$I$17</f>
        <v>3151484.1480518621</v>
      </c>
    </row>
    <row r="6472" spans="1:21" x14ac:dyDescent="0.25">
      <c r="A6472" s="92" t="s">
        <v>11</v>
      </c>
      <c r="B6472" s="92" t="s">
        <v>12</v>
      </c>
      <c r="C6472" s="92" t="s">
        <v>55</v>
      </c>
      <c r="D6472" s="92" t="s">
        <v>55</v>
      </c>
      <c r="E6472" s="92" t="s">
        <v>57</v>
      </c>
      <c r="F6472" s="92" t="s">
        <v>56</v>
      </c>
      <c r="G6472" s="92" t="s">
        <v>97</v>
      </c>
      <c r="H6472" s="92" t="s">
        <v>93</v>
      </c>
      <c r="I6472" s="92" t="s">
        <v>190</v>
      </c>
      <c r="L6472" s="98">
        <f>L6460+L6463*'Emission factors'!$I$16+L6466*'Emission factors'!$I$17</f>
        <v>0</v>
      </c>
      <c r="M6472" s="98">
        <f>M6460+M6463*'Emission factors'!$I$16+M6466*'Emission factors'!$I$17</f>
        <v>0</v>
      </c>
      <c r="N6472" s="98">
        <f>N6460+N6463*'Emission factors'!$I$16+N6466*'Emission factors'!$I$17</f>
        <v>0</v>
      </c>
      <c r="O6472" s="98">
        <f>O6460+O6463*'Emission factors'!$I$16+O6466*'Emission factors'!$I$17</f>
        <v>0</v>
      </c>
      <c r="P6472" s="98">
        <f>P6460+P6463*'Emission factors'!$I$16+P6466*'Emission factors'!$I$17</f>
        <v>0</v>
      </c>
      <c r="Q6472" s="98">
        <f>Q6460+Q6463*'Emission factors'!$I$16+Q6466*'Emission factors'!$I$17</f>
        <v>0</v>
      </c>
      <c r="R6472" s="98">
        <f>R6460+R6463*'Emission factors'!$I$16+R6466*'Emission factors'!$I$17</f>
        <v>0</v>
      </c>
      <c r="S6472" s="98">
        <f>S6460+S6463*'Emission factors'!$I$16+S6466*'Emission factors'!$I$17</f>
        <v>0</v>
      </c>
      <c r="T6472" s="98">
        <f>T6460+T6463*'Emission factors'!$I$16+T6466*'Emission factors'!$I$17</f>
        <v>0</v>
      </c>
      <c r="U6472" s="98">
        <f>U6460+U6463*'Emission factors'!$I$16+U6466*'Emission factors'!$I$17</f>
        <v>110637.04952443221</v>
      </c>
    </row>
    <row r="6473" spans="1:21" x14ac:dyDescent="0.25">
      <c r="A6473" s="92" t="s">
        <v>11</v>
      </c>
      <c r="B6473" s="92" t="s">
        <v>12</v>
      </c>
      <c r="C6473" s="92" t="s">
        <v>55</v>
      </c>
      <c r="D6473" s="92" t="s">
        <v>55</v>
      </c>
      <c r="E6473" s="92" t="s">
        <v>7</v>
      </c>
      <c r="F6473" s="92" t="s">
        <v>56</v>
      </c>
      <c r="G6473" s="92" t="s">
        <v>97</v>
      </c>
      <c r="H6473" s="92" t="s">
        <v>93</v>
      </c>
      <c r="I6473" s="92" t="s">
        <v>190</v>
      </c>
      <c r="L6473" s="98">
        <f>L6461+L6464*'Emission factors'!$I$16+L6467*'Emission factors'!$I$17</f>
        <v>0</v>
      </c>
      <c r="M6473" s="98">
        <f>M6461+M6464*'Emission factors'!$I$16+M6467*'Emission factors'!$I$17</f>
        <v>0</v>
      </c>
      <c r="N6473" s="98">
        <f>N6461+N6464*'Emission factors'!$I$16+N6467*'Emission factors'!$I$17</f>
        <v>0</v>
      </c>
      <c r="O6473" s="98">
        <f>O6461+O6464*'Emission factors'!$I$16+O6467*'Emission factors'!$I$17</f>
        <v>0</v>
      </c>
      <c r="P6473" s="98">
        <f>P6461+P6464*'Emission factors'!$I$16+P6467*'Emission factors'!$I$17</f>
        <v>0</v>
      </c>
      <c r="Q6473" s="98">
        <f>Q6461+Q6464*'Emission factors'!$I$16+Q6467*'Emission factors'!$I$17</f>
        <v>0</v>
      </c>
      <c r="R6473" s="98">
        <f>R6461+R6464*'Emission factors'!$I$16+R6467*'Emission factors'!$I$17</f>
        <v>0</v>
      </c>
      <c r="S6473" s="98">
        <f>S6461+S6464*'Emission factors'!$I$16+S6467*'Emission factors'!$I$17</f>
        <v>0</v>
      </c>
      <c r="T6473" s="98">
        <f>T6461+T6464*'Emission factors'!$I$16+T6467*'Emission factors'!$I$17</f>
        <v>0</v>
      </c>
      <c r="U6473" s="98">
        <f>U6461+U6464*'Emission factors'!$I$16+U6467*'Emission factors'!$I$17</f>
        <v>0</v>
      </c>
    </row>
    <row r="6474" spans="1:21" x14ac:dyDescent="0.25">
      <c r="A6474" s="92" t="s">
        <v>11</v>
      </c>
      <c r="B6474" s="92" t="s">
        <v>12</v>
      </c>
      <c r="C6474" s="92" t="s">
        <v>55</v>
      </c>
      <c r="D6474" s="92" t="s">
        <v>55</v>
      </c>
      <c r="E6474" s="92" t="s">
        <v>38</v>
      </c>
      <c r="F6474" s="92" t="s">
        <v>56</v>
      </c>
      <c r="G6474" s="92" t="s">
        <v>97</v>
      </c>
      <c r="H6474" s="92" t="s">
        <v>16</v>
      </c>
      <c r="I6474" s="92" t="s">
        <v>208</v>
      </c>
      <c r="L6474" s="98">
        <f>'Activity data'!H1312*'Emission factors'!$C$5</f>
        <v>76166.73491060418</v>
      </c>
      <c r="M6474" s="98">
        <f>'Activity data'!I1312*'Emission factors'!$C$5</f>
        <v>229479.85016800245</v>
      </c>
      <c r="N6474" s="98">
        <f>'Activity data'!J1312*'Emission factors'!$C$5</f>
        <v>272311.5873186703</v>
      </c>
      <c r="O6474" s="98">
        <f>'Activity data'!K1312*'Emission factors'!$C$5</f>
        <v>284342.55212100164</v>
      </c>
      <c r="P6474" s="98">
        <f>'Activity data'!L1312*'Emission factors'!$C$5</f>
        <v>318484.46107257315</v>
      </c>
      <c r="Q6474" s="98">
        <f>'Activity data'!M1312*'Emission factors'!$C$5</f>
        <v>315076.16783010709</v>
      </c>
      <c r="R6474" s="98">
        <f>'Activity data'!N1312*'Emission factors'!$C$5</f>
        <v>282082.8409127692</v>
      </c>
      <c r="S6474" s="98">
        <f>'Activity data'!O1312*'Emission factors'!$C$5</f>
        <v>243516.37469319213</v>
      </c>
      <c r="T6474" s="98">
        <f>'Activity data'!P1312*'Emission factors'!$C$5</f>
        <v>233224.60065159577</v>
      </c>
      <c r="U6474" s="98">
        <f>'Activity data'!Q1312*'Emission factors'!$C$5</f>
        <v>378739.47813829791</v>
      </c>
    </row>
    <row r="6475" spans="1:21" x14ac:dyDescent="0.25">
      <c r="A6475" s="92" t="s">
        <v>11</v>
      </c>
      <c r="B6475" s="92" t="s">
        <v>12</v>
      </c>
      <c r="C6475" s="92" t="s">
        <v>55</v>
      </c>
      <c r="D6475" s="92" t="s">
        <v>55</v>
      </c>
      <c r="E6475" s="92" t="s">
        <v>57</v>
      </c>
      <c r="F6475" s="92" t="s">
        <v>56</v>
      </c>
      <c r="G6475" s="92" t="s">
        <v>97</v>
      </c>
      <c r="H6475" s="92" t="s">
        <v>16</v>
      </c>
      <c r="I6475" s="92" t="s">
        <v>208</v>
      </c>
      <c r="L6475" s="98">
        <f>'Activity data'!H1313*'Emission factors'!$C$7</f>
        <v>32604.737771475076</v>
      </c>
      <c r="M6475" s="98">
        <f>'Activity data'!I1313*'Emission factors'!$C$7</f>
        <v>19695.154775423071</v>
      </c>
      <c r="N6475" s="98">
        <f>'Activity data'!J1313*'Emission factors'!$C$7</f>
        <v>22341.397026183578</v>
      </c>
      <c r="O6475" s="98">
        <f>'Activity data'!K1313*'Emission factors'!$C$7</f>
        <v>51771.690042299706</v>
      </c>
      <c r="P6475" s="98">
        <f>'Activity data'!L1313*'Emission factors'!$C$7</f>
        <v>31830.738061766464</v>
      </c>
      <c r="Q6475" s="98">
        <f>'Activity data'!M1313*'Emission factors'!$C$7</f>
        <v>19292.465737263865</v>
      </c>
      <c r="R6475" s="98">
        <f>'Activity data'!N1313*'Emission factors'!$C$7</f>
        <v>66339.096740903246</v>
      </c>
      <c r="S6475" s="98">
        <f>'Activity data'!O1313*'Emission factors'!$C$7</f>
        <v>130288.20789169277</v>
      </c>
      <c r="T6475" s="98">
        <f>'Activity data'!P1313*'Emission factors'!$C$7</f>
        <v>156857.839818548</v>
      </c>
      <c r="U6475" s="98">
        <f>'Activity data'!Q1313*'Emission factors'!$C$7</f>
        <v>191418.49577536783</v>
      </c>
    </row>
    <row r="6476" spans="1:21" x14ac:dyDescent="0.25">
      <c r="A6476" s="92" t="s">
        <v>11</v>
      </c>
      <c r="B6476" s="92" t="s">
        <v>12</v>
      </c>
      <c r="C6476" s="92" t="s">
        <v>55</v>
      </c>
      <c r="D6476" s="92" t="s">
        <v>55</v>
      </c>
      <c r="E6476" s="92" t="s">
        <v>7</v>
      </c>
      <c r="F6476" s="92" t="s">
        <v>56</v>
      </c>
      <c r="G6476" s="92" t="s">
        <v>97</v>
      </c>
      <c r="H6476" s="92" t="s">
        <v>16</v>
      </c>
      <c r="I6476" s="92" t="s">
        <v>208</v>
      </c>
      <c r="L6476" s="98">
        <f>'Activity data'!H1314*'Emission factors'!$C$12</f>
        <v>79691.686890410972</v>
      </c>
      <c r="M6476" s="98">
        <f>'Activity data'!I1314*'Emission factors'!$C$12</f>
        <v>79305.334643835624</v>
      </c>
      <c r="N6476" s="98">
        <f>'Activity data'!J1314*'Emission factors'!$C$12</f>
        <v>83786.778496845945</v>
      </c>
      <c r="O6476" s="98">
        <f>'Activity data'!K1314*'Emission factors'!$C$12</f>
        <v>84287.100689838509</v>
      </c>
      <c r="P6476" s="98">
        <f>'Activity data'!L1314*'Emission factors'!$C$12</f>
        <v>78934.786817378059</v>
      </c>
      <c r="Q6476" s="98">
        <f>'Activity data'!M1314*'Emission factors'!$C$12</f>
        <v>117732.95973302239</v>
      </c>
      <c r="R6476" s="98">
        <f>'Activity data'!N1314*'Emission factors'!$C$12</f>
        <v>121032.51273951191</v>
      </c>
      <c r="S6476" s="98">
        <f>'Activity data'!O1314*'Emission factors'!$C$12</f>
        <v>107466.62146682131</v>
      </c>
      <c r="T6476" s="98">
        <f>'Activity data'!P1314*'Emission factors'!$C$12</f>
        <v>101488.24945945946</v>
      </c>
      <c r="U6476" s="98">
        <f>'Activity data'!Q1314*'Emission factors'!$C$12</f>
        <v>153645.66</v>
      </c>
    </row>
    <row r="6477" spans="1:21" x14ac:dyDescent="0.25">
      <c r="A6477" s="92" t="s">
        <v>11</v>
      </c>
      <c r="B6477" s="92" t="s">
        <v>12</v>
      </c>
      <c r="C6477" s="92" t="s">
        <v>55</v>
      </c>
      <c r="D6477" s="92" t="s">
        <v>55</v>
      </c>
      <c r="E6477" s="92" t="s">
        <v>38</v>
      </c>
      <c r="F6477" s="92" t="s">
        <v>56</v>
      </c>
      <c r="G6477" s="92" t="s">
        <v>97</v>
      </c>
      <c r="H6477" s="92" t="s">
        <v>31</v>
      </c>
      <c r="I6477" s="92" t="s">
        <v>208</v>
      </c>
      <c r="L6477" s="98">
        <f>'Activity data'!H1312*'Emission factors'!$D$5/1000</f>
        <v>0.79497688039457448</v>
      </c>
      <c r="M6477" s="98">
        <f>'Activity data'!I1312*'Emission factors'!$D$5/1000</f>
        <v>2.3951555178791613</v>
      </c>
      <c r="N6477" s="98">
        <f>'Activity data'!J1312*'Emission factors'!$D$5/1000</f>
        <v>2.8422042304422326</v>
      </c>
      <c r="O6477" s="98">
        <f>'Activity data'!K1312*'Emission factors'!$D$5/1000</f>
        <v>2.9677753065546564</v>
      </c>
      <c r="P6477" s="98">
        <f>'Activity data'!L1312*'Emission factors'!$D$5/1000</f>
        <v>3.3241254678277126</v>
      </c>
      <c r="Q6477" s="98">
        <f>'Activity data'!M1312*'Emission factors'!$D$5/1000</f>
        <v>3.2885520074116177</v>
      </c>
      <c r="R6477" s="98">
        <f>'Activity data'!N1312*'Emission factors'!$D$5/1000</f>
        <v>2.9441899688213042</v>
      </c>
      <c r="S6477" s="98">
        <f>'Activity data'!O1312*'Emission factors'!$D$5/1000</f>
        <v>2.5416592703600056</v>
      </c>
      <c r="T6477" s="98">
        <f>'Activity data'!P1312*'Emission factors'!$D$5/1000</f>
        <v>2.4342406914893617</v>
      </c>
      <c r="U6477" s="98">
        <f>'Activity data'!Q1312*'Emission factors'!$D$5/1000</f>
        <v>3.9530265957446815</v>
      </c>
    </row>
    <row r="6478" spans="1:21" x14ac:dyDescent="0.25">
      <c r="A6478" s="92" t="s">
        <v>11</v>
      </c>
      <c r="B6478" s="92" t="s">
        <v>12</v>
      </c>
      <c r="C6478" s="92" t="s">
        <v>55</v>
      </c>
      <c r="D6478" s="92" t="s">
        <v>55</v>
      </c>
      <c r="E6478" s="92" t="s">
        <v>57</v>
      </c>
      <c r="F6478" s="92" t="s">
        <v>56</v>
      </c>
      <c r="G6478" s="92" t="s">
        <v>97</v>
      </c>
      <c r="H6478" s="92" t="s">
        <v>31</v>
      </c>
      <c r="I6478" s="92" t="s">
        <v>208</v>
      </c>
      <c r="L6478" s="98">
        <f>'Activity data'!H1313*'Emission factors'!$D$7/1000</f>
        <v>1.3200298692904888</v>
      </c>
      <c r="M6478" s="98">
        <f>'Activity data'!I1313*'Emission factors'!$D$7/1000</f>
        <v>0.797374687264092</v>
      </c>
      <c r="N6478" s="98">
        <f>'Activity data'!J1313*'Emission factors'!$D$7/1000</f>
        <v>0.90451000106006407</v>
      </c>
      <c r="O6478" s="98">
        <f>'Activity data'!K1313*'Emission factors'!$D$7/1000</f>
        <v>2.0960198397692187</v>
      </c>
      <c r="P6478" s="98">
        <f>'Activity data'!L1313*'Emission factors'!$D$7/1000</f>
        <v>1.2886938486545128</v>
      </c>
      <c r="Q6478" s="98">
        <f>'Activity data'!M1313*'Emission factors'!$D$7/1000</f>
        <v>0.78107148733861798</v>
      </c>
      <c r="R6478" s="98">
        <f>'Activity data'!N1313*'Emission factors'!$D$7/1000</f>
        <v>2.6857933903199696</v>
      </c>
      <c r="S6478" s="98">
        <f>'Activity data'!O1313*'Emission factors'!$D$7/1000</f>
        <v>5.2748262304329057</v>
      </c>
      <c r="T6478" s="98">
        <f>'Activity data'!P1313*'Emission factors'!$D$7/1000</f>
        <v>6.3505198307104456</v>
      </c>
      <c r="U6478" s="98">
        <f>'Activity data'!Q1313*'Emission factors'!$D$7/1000</f>
        <v>7.7497366710675228</v>
      </c>
    </row>
    <row r="6479" spans="1:21" x14ac:dyDescent="0.25">
      <c r="A6479" s="92" t="s">
        <v>11</v>
      </c>
      <c r="B6479" s="92" t="s">
        <v>12</v>
      </c>
      <c r="C6479" s="92" t="s">
        <v>55</v>
      </c>
      <c r="D6479" s="92" t="s">
        <v>55</v>
      </c>
      <c r="E6479" s="92" t="s">
        <v>7</v>
      </c>
      <c r="F6479" s="92" t="s">
        <v>56</v>
      </c>
      <c r="G6479" s="92" t="s">
        <v>97</v>
      </c>
      <c r="H6479" s="92" t="s">
        <v>31</v>
      </c>
      <c r="I6479" s="92" t="s">
        <v>208</v>
      </c>
      <c r="L6479" s="98">
        <f>'Activity data'!H1314*'Emission factors'!$D$12/1000</f>
        <v>1.420529178082192</v>
      </c>
      <c r="M6479" s="98">
        <f>'Activity data'!I1314*'Emission factors'!$D$12/1000</f>
        <v>1.4136423287671234</v>
      </c>
      <c r="N6479" s="98">
        <f>'Activity data'!J1314*'Emission factors'!$D$12/1000</f>
        <v>1.4935254634018886</v>
      </c>
      <c r="O6479" s="98">
        <f>'Activity data'!K1314*'Emission factors'!$D$12/1000</f>
        <v>1.5024438625639664</v>
      </c>
      <c r="P6479" s="98">
        <f>'Activity data'!L1314*'Emission factors'!$D$12/1000</f>
        <v>1.4070371981707319</v>
      </c>
      <c r="Q6479" s="98">
        <f>'Activity data'!M1314*'Emission factors'!$D$12/1000</f>
        <v>2.0986267332089552</v>
      </c>
      <c r="R6479" s="98">
        <f>'Activity data'!N1314*'Emission factors'!$D$12/1000</f>
        <v>2.1574422948219589</v>
      </c>
      <c r="S6479" s="98">
        <f>'Activity data'!O1314*'Emission factors'!$D$12/1000</f>
        <v>1.915626051101984</v>
      </c>
      <c r="T6479" s="98">
        <f>'Activity data'!P1314*'Emission factors'!$D$12/1000</f>
        <v>1.809059705159705</v>
      </c>
      <c r="U6479" s="98">
        <f>'Activity data'!Q1314*'Emission factors'!$D$12/1000</f>
        <v>2.7387818181818182</v>
      </c>
    </row>
    <row r="6480" spans="1:21" x14ac:dyDescent="0.25">
      <c r="A6480" s="92" t="s">
        <v>11</v>
      </c>
      <c r="B6480" s="92" t="s">
        <v>12</v>
      </c>
      <c r="C6480" s="92" t="s">
        <v>55</v>
      </c>
      <c r="D6480" s="92" t="s">
        <v>55</v>
      </c>
      <c r="E6480" s="92" t="s">
        <v>38</v>
      </c>
      <c r="F6480" s="92" t="s">
        <v>56</v>
      </c>
      <c r="G6480" s="92" t="s">
        <v>97</v>
      </c>
      <c r="H6480" s="92" t="s">
        <v>74</v>
      </c>
      <c r="I6480" s="92" t="s">
        <v>208</v>
      </c>
      <c r="L6480" s="98">
        <f>'Activity data'!H1312*'Emission factors'!$E$5/1000</f>
        <v>1.1129676325524043</v>
      </c>
      <c r="M6480" s="98">
        <f>'Activity data'!I1312*'Emission factors'!$E$5/1000</f>
        <v>3.3532177250308259</v>
      </c>
      <c r="N6480" s="98">
        <f>'Activity data'!J1312*'Emission factors'!$E$5/1000</f>
        <v>3.9790859226191251</v>
      </c>
      <c r="O6480" s="98">
        <f>'Activity data'!K1312*'Emission factors'!$E$5/1000</f>
        <v>4.1548854291765185</v>
      </c>
      <c r="P6480" s="98">
        <f>'Activity data'!L1312*'Emission factors'!$E$5/1000</f>
        <v>4.6537756549587979</v>
      </c>
      <c r="Q6480" s="98">
        <f>'Activity data'!M1312*'Emission factors'!$E$5/1000</f>
        <v>4.6039728103762645</v>
      </c>
      <c r="R6480" s="98">
        <f>'Activity data'!N1312*'Emission factors'!$E$5/1000</f>
        <v>4.1218659563498257</v>
      </c>
      <c r="S6480" s="98">
        <f>'Activity data'!O1312*'Emission factors'!$E$5/1000</f>
        <v>3.5583229785040076</v>
      </c>
      <c r="T6480" s="98">
        <f>'Activity data'!P1312*'Emission factors'!$E$5/1000</f>
        <v>3.4079369680851066</v>
      </c>
      <c r="U6480" s="98">
        <f>'Activity data'!Q1312*'Emission factors'!$E$5/1000</f>
        <v>5.5342372340425534</v>
      </c>
    </row>
    <row r="6481" spans="1:21" x14ac:dyDescent="0.25">
      <c r="A6481" s="92" t="s">
        <v>11</v>
      </c>
      <c r="B6481" s="92" t="s">
        <v>12</v>
      </c>
      <c r="C6481" s="92" t="s">
        <v>55</v>
      </c>
      <c r="D6481" s="92" t="s">
        <v>55</v>
      </c>
      <c r="E6481" s="92" t="s">
        <v>57</v>
      </c>
      <c r="F6481" s="92" t="s">
        <v>56</v>
      </c>
      <c r="G6481" s="92" t="s">
        <v>97</v>
      </c>
      <c r="H6481" s="92" t="s">
        <v>74</v>
      </c>
      <c r="I6481" s="92" t="s">
        <v>208</v>
      </c>
      <c r="L6481" s="98">
        <f>'Activity data'!H1313*'Emission factors'!$E$7/1000</f>
        <v>0.26400597385809776</v>
      </c>
      <c r="M6481" s="98">
        <f>'Activity data'!I1313*'Emission factors'!$E$7/1000</f>
        <v>0.1594749374528184</v>
      </c>
      <c r="N6481" s="98">
        <f>'Activity data'!J1313*'Emission factors'!$E$7/1000</f>
        <v>0.18090200021201278</v>
      </c>
      <c r="O6481" s="98">
        <f>'Activity data'!K1313*'Emission factors'!$E$7/1000</f>
        <v>0.41920396795384379</v>
      </c>
      <c r="P6481" s="98">
        <f>'Activity data'!L1313*'Emission factors'!$E$7/1000</f>
        <v>0.25773876973090254</v>
      </c>
      <c r="Q6481" s="98">
        <f>'Activity data'!M1313*'Emission factors'!$E$7/1000</f>
        <v>0.15621429746772361</v>
      </c>
      <c r="R6481" s="98">
        <f>'Activity data'!N1313*'Emission factors'!$E$7/1000</f>
        <v>0.53715867806399387</v>
      </c>
      <c r="S6481" s="98">
        <f>'Activity data'!O1313*'Emission factors'!$E$7/1000</f>
        <v>1.054965246086581</v>
      </c>
      <c r="T6481" s="98">
        <f>'Activity data'!P1313*'Emission factors'!$E$7/1000</f>
        <v>1.2701039661420892</v>
      </c>
      <c r="U6481" s="98">
        <f>'Activity data'!Q1313*'Emission factors'!$E$7/1000</f>
        <v>1.5499473342135048</v>
      </c>
    </row>
    <row r="6482" spans="1:21" x14ac:dyDescent="0.25">
      <c r="A6482" s="92" t="s">
        <v>11</v>
      </c>
      <c r="B6482" s="92" t="s">
        <v>12</v>
      </c>
      <c r="C6482" s="92" t="s">
        <v>55</v>
      </c>
      <c r="D6482" s="92" t="s">
        <v>55</v>
      </c>
      <c r="E6482" s="92" t="s">
        <v>7</v>
      </c>
      <c r="F6482" s="92" t="s">
        <v>56</v>
      </c>
      <c r="G6482" s="92" t="s">
        <v>97</v>
      </c>
      <c r="H6482" s="92" t="s">
        <v>74</v>
      </c>
      <c r="I6482" s="92" t="s">
        <v>208</v>
      </c>
      <c r="L6482" s="98">
        <f>'Activity data'!H1314*'Emission factors'!$E$12/1000</f>
        <v>0.14205291780821921</v>
      </c>
      <c r="M6482" s="98">
        <f>'Activity data'!I1314*'Emission factors'!$E$12/1000</f>
        <v>0.14136423287671235</v>
      </c>
      <c r="N6482" s="98">
        <f>'Activity data'!J1314*'Emission factors'!$E$12/1000</f>
        <v>0.14935254634018885</v>
      </c>
      <c r="O6482" s="98">
        <f>'Activity data'!K1314*'Emission factors'!$E$12/1000</f>
        <v>0.15024438625639663</v>
      </c>
      <c r="P6482" s="98">
        <f>'Activity data'!L1314*'Emission factors'!$E$12/1000</f>
        <v>0.14070371981707319</v>
      </c>
      <c r="Q6482" s="98">
        <f>'Activity data'!M1314*'Emission factors'!$E$12/1000</f>
        <v>0.2098626733208955</v>
      </c>
      <c r="R6482" s="98">
        <f>'Activity data'!N1314*'Emission factors'!$E$12/1000</f>
        <v>0.21574422948219593</v>
      </c>
      <c r="S6482" s="98">
        <f>'Activity data'!O1314*'Emission factors'!$E$12/1000</f>
        <v>0.19156260511019843</v>
      </c>
      <c r="T6482" s="98">
        <f>'Activity data'!P1314*'Emission factors'!$E$12/1000</f>
        <v>0.18090597051597052</v>
      </c>
      <c r="U6482" s="98">
        <f>'Activity data'!Q1314*'Emission factors'!$E$12/1000</f>
        <v>0.27387818181818185</v>
      </c>
    </row>
    <row r="6483" spans="1:21" x14ac:dyDescent="0.25">
      <c r="A6483" s="92" t="s">
        <v>11</v>
      </c>
      <c r="B6483" s="92" t="s">
        <v>12</v>
      </c>
      <c r="C6483" s="92" t="s">
        <v>55</v>
      </c>
      <c r="D6483" s="92" t="s">
        <v>55</v>
      </c>
      <c r="E6483" s="92" t="s">
        <v>38</v>
      </c>
      <c r="F6483" s="92" t="s">
        <v>56</v>
      </c>
      <c r="G6483" s="92" t="s">
        <v>97</v>
      </c>
      <c r="H6483" s="92" t="s">
        <v>94</v>
      </c>
      <c r="I6483" s="92" t="s">
        <v>208</v>
      </c>
      <c r="L6483" s="98">
        <f>L6474+L6477*'Emission factors'!$H$16+L6480*'Emission factors'!$H$17</f>
        <v>76528.44939118372</v>
      </c>
      <c r="M6483" s="98">
        <f>M6474+M6477*'Emission factors'!$H$16+M6480*'Emission factors'!$H$17</f>
        <v>230569.64592863747</v>
      </c>
      <c r="N6483" s="98">
        <f>N6474+N6477*'Emission factors'!$H$16+N6480*'Emission factors'!$H$17</f>
        <v>273604.79024352151</v>
      </c>
      <c r="O6483" s="98">
        <f>O6474+O6477*'Emission factors'!$H$16+O6480*'Emission factors'!$H$17</f>
        <v>285692.88988548401</v>
      </c>
      <c r="P6483" s="98">
        <f>P6474+P6477*'Emission factors'!$H$16+P6480*'Emission factors'!$H$17</f>
        <v>319996.93816043477</v>
      </c>
      <c r="Q6483" s="98">
        <f>Q6474+Q6477*'Emission factors'!$H$16+Q6480*'Emission factors'!$H$17</f>
        <v>316572.45899347938</v>
      </c>
      <c r="R6483" s="98">
        <f>R6474+R6477*'Emission factors'!$H$16+R6480*'Emission factors'!$H$17</f>
        <v>283422.44734858291</v>
      </c>
      <c r="S6483" s="98">
        <f>S6474+S6477*'Emission factors'!$H$16+S6480*'Emission factors'!$H$17</f>
        <v>244672.82966120593</v>
      </c>
      <c r="T6483" s="98">
        <f>T6474+T6477*'Emission factors'!$H$16+T6480*'Emission factors'!$H$17</f>
        <v>234332.18016622344</v>
      </c>
      <c r="U6483" s="98">
        <f>U6474+U6477*'Emission factors'!$H$16+U6480*'Emission factors'!$H$17</f>
        <v>380538.10523936176</v>
      </c>
    </row>
    <row r="6484" spans="1:21" x14ac:dyDescent="0.25">
      <c r="A6484" s="92" t="s">
        <v>11</v>
      </c>
      <c r="B6484" s="92" t="s">
        <v>12</v>
      </c>
      <c r="C6484" s="92" t="s">
        <v>55</v>
      </c>
      <c r="D6484" s="92" t="s">
        <v>55</v>
      </c>
      <c r="E6484" s="92" t="s">
        <v>57</v>
      </c>
      <c r="F6484" s="92" t="s">
        <v>56</v>
      </c>
      <c r="G6484" s="92" t="s">
        <v>97</v>
      </c>
      <c r="H6484" s="92" t="s">
        <v>94</v>
      </c>
      <c r="I6484" s="92" t="s">
        <v>208</v>
      </c>
      <c r="L6484" s="98">
        <f>L6475+L6478*'Emission factors'!$H$16+L6481*'Emission factors'!$H$17</f>
        <v>32714.300250626187</v>
      </c>
      <c r="M6484" s="98">
        <f>M6475+M6478*'Emission factors'!$H$16+M6481*'Emission factors'!$H$17</f>
        <v>19761.336874465989</v>
      </c>
      <c r="N6484" s="98">
        <f>N6475+N6478*'Emission factors'!$H$16+N6481*'Emission factors'!$H$17</f>
        <v>22416.471356271562</v>
      </c>
      <c r="O6484" s="98">
        <f>O6475+O6478*'Emission factors'!$H$16+O6481*'Emission factors'!$H$17</f>
        <v>51945.659689000553</v>
      </c>
      <c r="P6484" s="98">
        <f>P6475+P6478*'Emission factors'!$H$16+P6481*'Emission factors'!$H$17</f>
        <v>31937.699651204788</v>
      </c>
      <c r="Q6484" s="98">
        <f>Q6475+Q6478*'Emission factors'!$H$16+Q6481*'Emission factors'!$H$17</f>
        <v>19357.29467071297</v>
      </c>
      <c r="R6484" s="98">
        <f>R6475+R6478*'Emission factors'!$H$16+R6481*'Emission factors'!$H$17</f>
        <v>66562.017592299802</v>
      </c>
      <c r="S6484" s="98">
        <f>S6475+S6478*'Emission factors'!$H$16+S6481*'Emission factors'!$H$17</f>
        <v>130726.0184688187</v>
      </c>
      <c r="T6484" s="98">
        <f>T6475+T6478*'Emission factors'!$H$16+T6481*'Emission factors'!$H$17</f>
        <v>157384.93296449695</v>
      </c>
      <c r="U6484" s="98">
        <f>U6475+U6478*'Emission factors'!$H$16+U6481*'Emission factors'!$H$17</f>
        <v>192061.72391906643</v>
      </c>
    </row>
    <row r="6485" spans="1:21" x14ac:dyDescent="0.25">
      <c r="A6485" s="92" t="s">
        <v>11</v>
      </c>
      <c r="B6485" s="92" t="s">
        <v>12</v>
      </c>
      <c r="C6485" s="92" t="s">
        <v>55</v>
      </c>
      <c r="D6485" s="92" t="s">
        <v>55</v>
      </c>
      <c r="E6485" s="92" t="s">
        <v>7</v>
      </c>
      <c r="F6485" s="92" t="s">
        <v>56</v>
      </c>
      <c r="G6485" s="92" t="s">
        <v>97</v>
      </c>
      <c r="H6485" s="92" t="s">
        <v>94</v>
      </c>
      <c r="I6485" s="92" t="s">
        <v>208</v>
      </c>
      <c r="L6485" s="98">
        <f>L6476+L6479*'Emission factors'!$H$16+L6482*'Emission factors'!$H$17</f>
        <v>79765.554407671254</v>
      </c>
      <c r="M6485" s="98">
        <f>M6476+M6479*'Emission factors'!$H$16+M6482*'Emission factors'!$H$17</f>
        <v>79378.844044931509</v>
      </c>
      <c r="N6485" s="98">
        <f>N6476+N6479*'Emission factors'!$H$16+N6482*'Emission factors'!$H$17</f>
        <v>83864.44182094284</v>
      </c>
      <c r="O6485" s="98">
        <f>O6476+O6479*'Emission factors'!$H$16+O6482*'Emission factors'!$H$17</f>
        <v>84365.227770691839</v>
      </c>
      <c r="P6485" s="98">
        <f>P6476+P6479*'Emission factors'!$H$16+P6482*'Emission factors'!$H$17</f>
        <v>79007.95275168294</v>
      </c>
      <c r="Q6485" s="98">
        <f>Q6476+Q6479*'Emission factors'!$H$16+Q6482*'Emission factors'!$H$17</f>
        <v>117842.08832314925</v>
      </c>
      <c r="R6485" s="98">
        <f>R6476+R6479*'Emission factors'!$H$16+R6482*'Emission factors'!$H$17</f>
        <v>121144.69973884265</v>
      </c>
      <c r="S6485" s="98">
        <f>S6476+S6479*'Emission factors'!$H$16+S6482*'Emission factors'!$H$17</f>
        <v>107566.23402147861</v>
      </c>
      <c r="T6485" s="98">
        <f>T6476+T6479*'Emission factors'!$H$16+T6482*'Emission factors'!$H$17</f>
        <v>101582.32056412776</v>
      </c>
      <c r="U6485" s="98">
        <f>U6476+U6479*'Emission factors'!$H$16+U6482*'Emission factors'!$H$17</f>
        <v>153788.07665454547</v>
      </c>
    </row>
    <row r="6486" spans="1:21" x14ac:dyDescent="0.25">
      <c r="A6486" s="92" t="s">
        <v>11</v>
      </c>
      <c r="B6486" s="92" t="s">
        <v>12</v>
      </c>
      <c r="C6486" s="92" t="s">
        <v>55</v>
      </c>
      <c r="D6486" s="92" t="s">
        <v>55</v>
      </c>
      <c r="E6486" s="92" t="s">
        <v>38</v>
      </c>
      <c r="F6486" s="92" t="s">
        <v>56</v>
      </c>
      <c r="G6486" s="92" t="s">
        <v>97</v>
      </c>
      <c r="H6486" s="92" t="s">
        <v>93</v>
      </c>
      <c r="I6486" s="92" t="s">
        <v>208</v>
      </c>
      <c r="L6486" s="98">
        <f>L6474+L6477*'Emission factors'!$I$16+L6480*'Emission factors'!$I$17</f>
        <v>76471.211055795313</v>
      </c>
      <c r="M6486" s="98">
        <f>M6474+M6477*'Emission factors'!$I$16+M6480*'Emission factors'!$I$17</f>
        <v>230397.19473135017</v>
      </c>
      <c r="N6486" s="98">
        <f>N6474+N6477*'Emission factors'!$I$16+N6480*'Emission factors'!$I$17</f>
        <v>273400.15153892967</v>
      </c>
      <c r="O6486" s="98">
        <f>O6474+O6477*'Emission factors'!$I$16+O6480*'Emission factors'!$I$17</f>
        <v>285479.21006341209</v>
      </c>
      <c r="P6486" s="98">
        <f>P6474+P6477*'Emission factors'!$I$16+P6480*'Emission factors'!$I$17</f>
        <v>319757.60112675116</v>
      </c>
      <c r="Q6486" s="98">
        <f>Q6474+Q6477*'Emission factors'!$I$16+Q6480*'Emission factors'!$I$17</f>
        <v>316335.68324894574</v>
      </c>
      <c r="R6486" s="98">
        <f>R6474+R6477*'Emission factors'!$I$16+R6480*'Emission factors'!$I$17</f>
        <v>283210.46567082778</v>
      </c>
      <c r="S6486" s="98">
        <f>S6474+S6477*'Emission factors'!$I$16+S6480*'Emission factors'!$I$17</f>
        <v>244489.83019374002</v>
      </c>
      <c r="T6486" s="98">
        <f>T6474+T6477*'Emission factors'!$I$16+T6480*'Emission factors'!$I$17</f>
        <v>234156.91483643622</v>
      </c>
      <c r="U6486" s="98">
        <f>U6474+U6477*'Emission factors'!$I$16+U6480*'Emission factors'!$I$17</f>
        <v>380253.48732446815</v>
      </c>
    </row>
    <row r="6487" spans="1:21" x14ac:dyDescent="0.25">
      <c r="A6487" s="92" t="s">
        <v>11</v>
      </c>
      <c r="B6487" s="92" t="s">
        <v>12</v>
      </c>
      <c r="C6487" s="92" t="s">
        <v>55</v>
      </c>
      <c r="D6487" s="92" t="s">
        <v>55</v>
      </c>
      <c r="E6487" s="92" t="s">
        <v>57</v>
      </c>
      <c r="F6487" s="92" t="s">
        <v>56</v>
      </c>
      <c r="G6487" s="92" t="s">
        <v>97</v>
      </c>
      <c r="H6487" s="92" t="s">
        <v>93</v>
      </c>
      <c r="I6487" s="92" t="s">
        <v>208</v>
      </c>
      <c r="L6487" s="98">
        <f>L6475+L6478*'Emission factors'!$I$16+L6481*'Emission factors'!$I$17</f>
        <v>32682.619533763216</v>
      </c>
      <c r="M6487" s="98">
        <f>M6475+M6478*'Emission factors'!$I$16+M6481*'Emission factors'!$I$17</f>
        <v>19742.19988197165</v>
      </c>
      <c r="N6487" s="98">
        <f>N6475+N6478*'Emission factors'!$I$16+N6481*'Emission factors'!$I$17</f>
        <v>22394.763116246126</v>
      </c>
      <c r="O6487" s="98">
        <f>O6475+O6478*'Emission factors'!$I$16+O6481*'Emission factors'!$I$17</f>
        <v>51895.355212846087</v>
      </c>
      <c r="P6487" s="98">
        <f>P6475+P6478*'Emission factors'!$I$16+P6481*'Emission factors'!$I$17</f>
        <v>31906.770998837081</v>
      </c>
      <c r="Q6487" s="98">
        <f>Q6475+Q6478*'Emission factors'!$I$16+Q6481*'Emission factors'!$I$17</f>
        <v>19338.548955016842</v>
      </c>
      <c r="R6487" s="98">
        <f>R6475+R6478*'Emission factors'!$I$16+R6481*'Emission factors'!$I$17</f>
        <v>66497.558550932124</v>
      </c>
      <c r="S6487" s="98">
        <f>S6475+S6478*'Emission factors'!$I$16+S6481*'Emission factors'!$I$17</f>
        <v>130599.42263928831</v>
      </c>
      <c r="T6487" s="98">
        <f>T6475+T6478*'Emission factors'!$I$16+T6481*'Emission factors'!$I$17</f>
        <v>157232.52048855991</v>
      </c>
      <c r="U6487" s="98">
        <f>U6475+U6478*'Emission factors'!$I$16+U6481*'Emission factors'!$I$17</f>
        <v>191875.73023896082</v>
      </c>
    </row>
    <row r="6488" spans="1:21" x14ac:dyDescent="0.25">
      <c r="A6488" s="92" t="s">
        <v>11</v>
      </c>
      <c r="B6488" s="92" t="s">
        <v>12</v>
      </c>
      <c r="C6488" s="92" t="s">
        <v>55</v>
      </c>
      <c r="D6488" s="92" t="s">
        <v>55</v>
      </c>
      <c r="E6488" s="92" t="s">
        <v>7</v>
      </c>
      <c r="F6488" s="92" t="s">
        <v>56</v>
      </c>
      <c r="G6488" s="92" t="s">
        <v>97</v>
      </c>
      <c r="H6488" s="92" t="s">
        <v>93</v>
      </c>
      <c r="I6488" s="92" t="s">
        <v>208</v>
      </c>
      <c r="L6488" s="98">
        <f>L6476+L6479*'Emission factors'!$I$16+L6482*'Emission factors'!$I$17</f>
        <v>79737.143824109604</v>
      </c>
      <c r="M6488" s="98">
        <f>M6476+M6479*'Emission factors'!$I$16+M6482*'Emission factors'!$I$17</f>
        <v>79350.571198356178</v>
      </c>
      <c r="N6488" s="98">
        <f>N6476+N6479*'Emission factors'!$I$16+N6482*'Emission factors'!$I$17</f>
        <v>83834.571311674794</v>
      </c>
      <c r="O6488" s="98">
        <f>O6476+O6479*'Emission factors'!$I$16+O6482*'Emission factors'!$I$17</f>
        <v>84335.178893440549</v>
      </c>
      <c r="P6488" s="98">
        <f>P6476+P6479*'Emission factors'!$I$16+P6482*'Emission factors'!$I$17</f>
        <v>78979.81200771952</v>
      </c>
      <c r="Q6488" s="98">
        <f>Q6476+Q6479*'Emission factors'!$I$16+Q6482*'Emission factors'!$I$17</f>
        <v>117800.11578848508</v>
      </c>
      <c r="R6488" s="98">
        <f>R6476+R6479*'Emission factors'!$I$16+R6482*'Emission factors'!$I$17</f>
        <v>121101.55089294621</v>
      </c>
      <c r="S6488" s="98">
        <f>S6476+S6479*'Emission factors'!$I$16+S6482*'Emission factors'!$I$17</f>
        <v>107527.92150045658</v>
      </c>
      <c r="T6488" s="98">
        <f>T6476+T6479*'Emission factors'!$I$16+T6482*'Emission factors'!$I$17</f>
        <v>101546.13937002457</v>
      </c>
      <c r="U6488" s="98">
        <f>U6476+U6479*'Emission factors'!$I$16+U6482*'Emission factors'!$I$17</f>
        <v>153733.30101818184</v>
      </c>
    </row>
    <row r="6489" spans="1:21" x14ac:dyDescent="0.25">
      <c r="A6489" s="92" t="s">
        <v>11</v>
      </c>
      <c r="B6489" s="92" t="s">
        <v>12</v>
      </c>
      <c r="C6489" s="92" t="s">
        <v>55</v>
      </c>
      <c r="D6489" s="92" t="s">
        <v>55</v>
      </c>
      <c r="E6489" s="92" t="s">
        <v>38</v>
      </c>
      <c r="F6489" s="92" t="s">
        <v>56</v>
      </c>
      <c r="G6489" s="92" t="s">
        <v>97</v>
      </c>
      <c r="H6489" s="92" t="s">
        <v>16</v>
      </c>
      <c r="I6489" s="92" t="s">
        <v>202</v>
      </c>
      <c r="L6489" s="98">
        <f>'Activity data'!H1315*'Emission factors'!$C$5</f>
        <v>1080378.6643464859</v>
      </c>
      <c r="M6489" s="98">
        <f>'Activity data'!I1315*'Emission factors'!$C$5</f>
        <v>3835110.9297734285</v>
      </c>
      <c r="N6489" s="98">
        <f>'Activity data'!J1315*'Emission factors'!$C$5</f>
        <v>5466457.4465625919</v>
      </c>
      <c r="O6489" s="98">
        <f>'Activity data'!K1315*'Emission factors'!$C$5</f>
        <v>5235192.6354728453</v>
      </c>
      <c r="P6489" s="98">
        <f>'Activity data'!L1315*'Emission factors'!$C$5</f>
        <v>5411146.2241599448</v>
      </c>
      <c r="Q6489" s="98">
        <f>'Activity data'!M1315*'Emission factors'!$C$5</f>
        <v>5715141.2766962368</v>
      </c>
      <c r="R6489" s="98">
        <f>'Activity data'!N1315*'Emission factors'!$C$5</f>
        <v>6577972.013491217</v>
      </c>
      <c r="S6489" s="98">
        <f>'Activity data'!O1315*'Emission factors'!$C$5</f>
        <v>7636602.0744003728</v>
      </c>
      <c r="T6489" s="98">
        <f>'Activity data'!P1315*'Emission factors'!$C$5</f>
        <v>7336810.5182712786</v>
      </c>
      <c r="U6489" s="98">
        <f>'Activity data'!Q1315*'Emission factors'!$C$5</f>
        <v>7357481.7805851074</v>
      </c>
    </row>
    <row r="6490" spans="1:21" x14ac:dyDescent="0.25">
      <c r="A6490" s="92" t="s">
        <v>11</v>
      </c>
      <c r="B6490" s="92" t="s">
        <v>12</v>
      </c>
      <c r="C6490" s="92" t="s">
        <v>55</v>
      </c>
      <c r="D6490" s="92" t="s">
        <v>55</v>
      </c>
      <c r="E6490" s="92" t="s">
        <v>57</v>
      </c>
      <c r="F6490" s="92" t="s">
        <v>56</v>
      </c>
      <c r="G6490" s="92" t="s">
        <v>97</v>
      </c>
      <c r="H6490" s="92" t="s">
        <v>16</v>
      </c>
      <c r="I6490" s="92" t="s">
        <v>202</v>
      </c>
      <c r="L6490" s="98">
        <f>'Activity data'!H1316*'Emission factors'!$C$7</f>
        <v>2085788.015014952</v>
      </c>
      <c r="M6490" s="98">
        <f>'Activity data'!I1316*'Emission factors'!$C$7</f>
        <v>1899920.875265636</v>
      </c>
      <c r="N6490" s="98">
        <f>'Activity data'!J1316*'Emission factors'!$C$7</f>
        <v>1867044.1916502095</v>
      </c>
      <c r="O6490" s="98">
        <f>'Activity data'!K1316*'Emission factors'!$C$7</f>
        <v>1900378.4764453627</v>
      </c>
      <c r="P6490" s="98">
        <f>'Activity data'!L1316*'Emission factors'!$C$7</f>
        <v>2014402.2309776382</v>
      </c>
      <c r="Q6490" s="98">
        <f>'Activity data'!M1316*'Emission factors'!$C$7</f>
        <v>2028595.7121408079</v>
      </c>
      <c r="R6490" s="98">
        <f>'Activity data'!N1316*'Emission factors'!$C$7</f>
        <v>1945597.3175939803</v>
      </c>
      <c r="S6490" s="98">
        <f>'Activity data'!O1316*'Emission factors'!$C$7</f>
        <v>1844548.5176548611</v>
      </c>
      <c r="T6490" s="98">
        <f>'Activity data'!P1316*'Emission factors'!$C$7</f>
        <v>2046230.3541755204</v>
      </c>
      <c r="U6490" s="98">
        <f>'Activity data'!Q1316*'Emission factors'!$C$7</f>
        <v>2244042.1921476368</v>
      </c>
    </row>
    <row r="6491" spans="1:21" x14ac:dyDescent="0.25">
      <c r="A6491" s="92" t="s">
        <v>11</v>
      </c>
      <c r="B6491" s="92" t="s">
        <v>12</v>
      </c>
      <c r="C6491" s="92" t="s">
        <v>55</v>
      </c>
      <c r="D6491" s="92" t="s">
        <v>55</v>
      </c>
      <c r="E6491" s="92" t="s">
        <v>7</v>
      </c>
      <c r="F6491" s="92" t="s">
        <v>56</v>
      </c>
      <c r="G6491" s="92" t="s">
        <v>97</v>
      </c>
      <c r="H6491" s="92" t="s">
        <v>16</v>
      </c>
      <c r="I6491" s="92" t="s">
        <v>202</v>
      </c>
      <c r="L6491" s="98">
        <f>'Activity data'!H1317*'Emission factors'!$C$12</f>
        <v>107233.08275342465</v>
      </c>
      <c r="M6491" s="98">
        <f>'Activity data'!I1317*'Emission factors'!$C$12</f>
        <v>178050.28758904108</v>
      </c>
      <c r="N6491" s="98">
        <f>'Activity data'!J1317*'Emission factors'!$C$12</f>
        <v>205995.7975646299</v>
      </c>
      <c r="O6491" s="98">
        <f>'Activity data'!K1317*'Emission factors'!$C$12</f>
        <v>208331.07160696483</v>
      </c>
      <c r="P6491" s="98">
        <f>'Activity data'!L1317*'Emission factors'!$C$12</f>
        <v>305944.14011981705</v>
      </c>
      <c r="Q6491" s="98">
        <f>'Activity data'!M1317*'Emission factors'!$C$12</f>
        <v>350297.1265852612</v>
      </c>
      <c r="R6491" s="98">
        <f>'Activity data'!N1317*'Emission factors'!$C$12</f>
        <v>400061.15746772889</v>
      </c>
      <c r="S6491" s="98">
        <f>'Activity data'!O1317*'Emission factors'!$C$12</f>
        <v>461237.28662868094</v>
      </c>
      <c r="T6491" s="98">
        <f>'Activity data'!P1317*'Emission factors'!$C$12</f>
        <v>490669.3872972973</v>
      </c>
      <c r="U6491" s="98">
        <f>'Activity data'!Q1317*'Emission factors'!$C$12</f>
        <v>501618.7702702703</v>
      </c>
    </row>
    <row r="6492" spans="1:21" x14ac:dyDescent="0.25">
      <c r="A6492" s="92" t="s">
        <v>11</v>
      </c>
      <c r="B6492" s="92" t="s">
        <v>12</v>
      </c>
      <c r="C6492" s="92" t="s">
        <v>55</v>
      </c>
      <c r="D6492" s="92" t="s">
        <v>55</v>
      </c>
      <c r="E6492" s="92" t="s">
        <v>38</v>
      </c>
      <c r="F6492" s="92" t="s">
        <v>56</v>
      </c>
      <c r="G6492" s="92" t="s">
        <v>97</v>
      </c>
      <c r="H6492" s="92" t="s">
        <v>31</v>
      </c>
      <c r="I6492" s="92" t="s">
        <v>202</v>
      </c>
      <c r="L6492" s="98">
        <f>'Activity data'!H1315*'Emission factors'!$D$5/1000</f>
        <v>11.276262022194821</v>
      </c>
      <c r="M6492" s="98">
        <f>'Activity data'!I1315*'Emission factors'!$D$5/1000</f>
        <v>40.028294852034534</v>
      </c>
      <c r="N6492" s="98">
        <f>'Activity data'!J1315*'Emission factors'!$D$5/1000</f>
        <v>57.055186792219928</v>
      </c>
      <c r="O6492" s="98">
        <f>'Activity data'!K1315*'Emission factors'!$D$5/1000</f>
        <v>54.64140105910495</v>
      </c>
      <c r="P6492" s="98">
        <f>'Activity data'!L1315*'Emission factors'!$D$5/1000</f>
        <v>56.477885650349073</v>
      </c>
      <c r="Q6492" s="98">
        <f>'Activity data'!M1315*'Emission factors'!$D$5/1000</f>
        <v>59.650780468596565</v>
      </c>
      <c r="R6492" s="98">
        <f>'Activity data'!N1315*'Emission factors'!$D$5/1000</f>
        <v>68.656424313654284</v>
      </c>
      <c r="S6492" s="98">
        <f>'Activity data'!O1315*'Emission factors'!$D$5/1000</f>
        <v>79.705689118050017</v>
      </c>
      <c r="T6492" s="98">
        <f>'Activity data'!P1315*'Emission factors'!$D$5/1000</f>
        <v>76.576667553191513</v>
      </c>
      <c r="U6492" s="98">
        <f>'Activity data'!Q1315*'Emission factors'!$D$5/1000</f>
        <v>76.792420212765961</v>
      </c>
    </row>
    <row r="6493" spans="1:21" x14ac:dyDescent="0.25">
      <c r="A6493" s="92" t="s">
        <v>11</v>
      </c>
      <c r="B6493" s="92" t="s">
        <v>12</v>
      </c>
      <c r="C6493" s="92" t="s">
        <v>55</v>
      </c>
      <c r="D6493" s="92" t="s">
        <v>55</v>
      </c>
      <c r="E6493" s="92" t="s">
        <v>57</v>
      </c>
      <c r="F6493" s="92" t="s">
        <v>56</v>
      </c>
      <c r="G6493" s="92" t="s">
        <v>97</v>
      </c>
      <c r="H6493" s="92" t="s">
        <v>31</v>
      </c>
      <c r="I6493" s="92" t="s">
        <v>202</v>
      </c>
      <c r="L6493" s="98">
        <f>'Activity data'!H1316*'Emission factors'!$D$7/1000</f>
        <v>84.444858907487941</v>
      </c>
      <c r="M6493" s="98">
        <f>'Activity data'!I1316*'Emission factors'!$D$7/1000</f>
        <v>76.919873492535871</v>
      </c>
      <c r="N6493" s="98">
        <f>'Activity data'!J1316*'Emission factors'!$D$7/1000</f>
        <v>75.58883367004897</v>
      </c>
      <c r="O6493" s="98">
        <f>'Activity data'!K1316*'Emission factors'!$D$7/1000</f>
        <v>76.938399856087557</v>
      </c>
      <c r="P6493" s="98">
        <f>'Activity data'!L1316*'Emission factors'!$D$7/1000</f>
        <v>81.554746193426652</v>
      </c>
      <c r="Q6493" s="98">
        <f>'Activity data'!M1316*'Emission factors'!$D$7/1000</f>
        <v>82.129381058332314</v>
      </c>
      <c r="R6493" s="98">
        <f>'Activity data'!N1316*'Emission factors'!$D$7/1000</f>
        <v>78.769122169796788</v>
      </c>
      <c r="S6493" s="98">
        <f>'Activity data'!O1316*'Emission factors'!$D$7/1000</f>
        <v>74.678077637848631</v>
      </c>
      <c r="T6493" s="98">
        <f>'Activity data'!P1316*'Emission factors'!$D$7/1000</f>
        <v>82.843334177146573</v>
      </c>
      <c r="U6493" s="98">
        <f>'Activity data'!Q1316*'Emission factors'!$D$7/1000</f>
        <v>90.85191061326465</v>
      </c>
    </row>
    <row r="6494" spans="1:21" x14ac:dyDescent="0.25">
      <c r="A6494" s="92" t="s">
        <v>11</v>
      </c>
      <c r="B6494" s="92" t="s">
        <v>12</v>
      </c>
      <c r="C6494" s="92" t="s">
        <v>55</v>
      </c>
      <c r="D6494" s="92" t="s">
        <v>55</v>
      </c>
      <c r="E6494" s="92" t="s">
        <v>7</v>
      </c>
      <c r="F6494" s="92" t="s">
        <v>56</v>
      </c>
      <c r="G6494" s="92" t="s">
        <v>97</v>
      </c>
      <c r="H6494" s="92" t="s">
        <v>31</v>
      </c>
      <c r="I6494" s="92" t="s">
        <v>202</v>
      </c>
      <c r="L6494" s="98">
        <f>'Activity data'!H1317*'Emission factors'!$D$12/1000</f>
        <v>1.9114631506849311</v>
      </c>
      <c r="M6494" s="98">
        <f>'Activity data'!I1317*'Emission factors'!$D$12/1000</f>
        <v>3.1738019178082189</v>
      </c>
      <c r="N6494" s="98">
        <f>'Activity data'!J1317*'Emission factors'!$D$12/1000</f>
        <v>3.6719393505281621</v>
      </c>
      <c r="O6494" s="98">
        <f>'Activity data'!K1317*'Emission factors'!$D$12/1000</f>
        <v>3.713566338805077</v>
      </c>
      <c r="P6494" s="98">
        <f>'Activity data'!L1317*'Emission factors'!$D$12/1000</f>
        <v>5.4535497347560966</v>
      </c>
      <c r="Q6494" s="98">
        <f>'Activity data'!M1317*'Emission factors'!$D$12/1000</f>
        <v>6.2441555541044771</v>
      </c>
      <c r="R6494" s="98">
        <f>'Activity data'!N1317*'Emission factors'!$D$12/1000</f>
        <v>7.1312149281235095</v>
      </c>
      <c r="S6494" s="98">
        <f>'Activity data'!O1317*'Emission factors'!$D$12/1000</f>
        <v>8.2216985138802308</v>
      </c>
      <c r="T6494" s="98">
        <f>'Activity data'!P1317*'Emission factors'!$D$12/1000</f>
        <v>8.7463348894348893</v>
      </c>
      <c r="U6494" s="98">
        <f>'Activity data'!Q1317*'Emission factors'!$D$12/1000</f>
        <v>8.9415110565110574</v>
      </c>
    </row>
    <row r="6495" spans="1:21" x14ac:dyDescent="0.25">
      <c r="A6495" s="92" t="s">
        <v>11</v>
      </c>
      <c r="B6495" s="92" t="s">
        <v>12</v>
      </c>
      <c r="C6495" s="92" t="s">
        <v>55</v>
      </c>
      <c r="D6495" s="92" t="s">
        <v>55</v>
      </c>
      <c r="E6495" s="92" t="s">
        <v>38</v>
      </c>
      <c r="F6495" s="92" t="s">
        <v>56</v>
      </c>
      <c r="G6495" s="92" t="s">
        <v>97</v>
      </c>
      <c r="H6495" s="92" t="s">
        <v>74</v>
      </c>
      <c r="I6495" s="92" t="s">
        <v>202</v>
      </c>
      <c r="L6495" s="98">
        <f>'Activity data'!H1315*'Emission factors'!$E$5/1000</f>
        <v>15.78676683107275</v>
      </c>
      <c r="M6495" s="98">
        <f>'Activity data'!I1315*'Emission factors'!$E$5/1000</f>
        <v>56.039612792848338</v>
      </c>
      <c r="N6495" s="98">
        <f>'Activity data'!J1315*'Emission factors'!$E$5/1000</f>
        <v>79.877261509107896</v>
      </c>
      <c r="O6495" s="98">
        <f>'Activity data'!K1315*'Emission factors'!$E$5/1000</f>
        <v>76.497961482746931</v>
      </c>
      <c r="P6495" s="98">
        <f>'Activity data'!L1315*'Emission factors'!$E$5/1000</f>
        <v>79.069039910488698</v>
      </c>
      <c r="Q6495" s="98">
        <f>'Activity data'!M1315*'Emission factors'!$E$5/1000</f>
        <v>83.511092656035188</v>
      </c>
      <c r="R6495" s="98">
        <f>'Activity data'!N1315*'Emission factors'!$E$5/1000</f>
        <v>96.118994039115989</v>
      </c>
      <c r="S6495" s="98">
        <f>'Activity data'!O1315*'Emission factors'!$E$5/1000</f>
        <v>111.58796476527002</v>
      </c>
      <c r="T6495" s="98">
        <f>'Activity data'!P1315*'Emission factors'!$E$5/1000</f>
        <v>107.20733457446812</v>
      </c>
      <c r="U6495" s="98">
        <f>'Activity data'!Q1315*'Emission factors'!$E$5/1000</f>
        <v>107.50938829787233</v>
      </c>
    </row>
    <row r="6496" spans="1:21" x14ac:dyDescent="0.25">
      <c r="A6496" s="92" t="s">
        <v>11</v>
      </c>
      <c r="B6496" s="92" t="s">
        <v>12</v>
      </c>
      <c r="C6496" s="92" t="s">
        <v>55</v>
      </c>
      <c r="D6496" s="92" t="s">
        <v>55</v>
      </c>
      <c r="E6496" s="92" t="s">
        <v>57</v>
      </c>
      <c r="F6496" s="92" t="s">
        <v>56</v>
      </c>
      <c r="G6496" s="92" t="s">
        <v>97</v>
      </c>
      <c r="H6496" s="92" t="s">
        <v>74</v>
      </c>
      <c r="I6496" s="92" t="s">
        <v>202</v>
      </c>
      <c r="L6496" s="98">
        <f>'Activity data'!H1316*'Emission factors'!$E$7/1000</f>
        <v>16.888971781497588</v>
      </c>
      <c r="M6496" s="98">
        <f>'Activity data'!I1316*'Emission factors'!$E$7/1000</f>
        <v>15.383974698507174</v>
      </c>
      <c r="N6496" s="98">
        <f>'Activity data'!J1316*'Emission factors'!$E$7/1000</f>
        <v>15.117766734009795</v>
      </c>
      <c r="O6496" s="98">
        <f>'Activity data'!K1316*'Emission factors'!$E$7/1000</f>
        <v>15.387679971217512</v>
      </c>
      <c r="P6496" s="98">
        <f>'Activity data'!L1316*'Emission factors'!$E$7/1000</f>
        <v>16.310949238685328</v>
      </c>
      <c r="Q6496" s="98">
        <f>'Activity data'!M1316*'Emission factors'!$E$7/1000</f>
        <v>16.425876211666463</v>
      </c>
      <c r="R6496" s="98">
        <f>'Activity data'!N1316*'Emission factors'!$E$7/1000</f>
        <v>15.753824433959357</v>
      </c>
      <c r="S6496" s="98">
        <f>'Activity data'!O1316*'Emission factors'!$E$7/1000</f>
        <v>14.935615527569725</v>
      </c>
      <c r="T6496" s="98">
        <f>'Activity data'!P1316*'Emission factors'!$E$7/1000</f>
        <v>16.568666835429315</v>
      </c>
      <c r="U6496" s="98">
        <f>'Activity data'!Q1316*'Emission factors'!$E$7/1000</f>
        <v>18.170382122652928</v>
      </c>
    </row>
    <row r="6497" spans="1:21" x14ac:dyDescent="0.25">
      <c r="A6497" s="92" t="s">
        <v>11</v>
      </c>
      <c r="B6497" s="92" t="s">
        <v>12</v>
      </c>
      <c r="C6497" s="92" t="s">
        <v>55</v>
      </c>
      <c r="D6497" s="92" t="s">
        <v>55</v>
      </c>
      <c r="E6497" s="92" t="s">
        <v>7</v>
      </c>
      <c r="F6497" s="92" t="s">
        <v>56</v>
      </c>
      <c r="G6497" s="92" t="s">
        <v>97</v>
      </c>
      <c r="H6497" s="92" t="s">
        <v>74</v>
      </c>
      <c r="I6497" s="92" t="s">
        <v>202</v>
      </c>
      <c r="L6497" s="98">
        <f>'Activity data'!H1317*'Emission factors'!$E$12/1000</f>
        <v>0.19114631506849311</v>
      </c>
      <c r="M6497" s="98">
        <f>'Activity data'!I1317*'Emission factors'!$E$12/1000</f>
        <v>0.31738019178082194</v>
      </c>
      <c r="N6497" s="98">
        <f>'Activity data'!J1317*'Emission factors'!$E$12/1000</f>
        <v>0.36719393505281622</v>
      </c>
      <c r="O6497" s="98">
        <f>'Activity data'!K1317*'Emission factors'!$E$12/1000</f>
        <v>0.37135663388050771</v>
      </c>
      <c r="P6497" s="98">
        <f>'Activity data'!L1317*'Emission factors'!$E$12/1000</f>
        <v>0.54535497347560968</v>
      </c>
      <c r="Q6497" s="98">
        <f>'Activity data'!M1317*'Emission factors'!$E$12/1000</f>
        <v>0.62441555541044769</v>
      </c>
      <c r="R6497" s="98">
        <f>'Activity data'!N1317*'Emission factors'!$E$12/1000</f>
        <v>0.71312149281235104</v>
      </c>
      <c r="S6497" s="98">
        <f>'Activity data'!O1317*'Emission factors'!$E$12/1000</f>
        <v>0.82216985138802301</v>
      </c>
      <c r="T6497" s="98">
        <f>'Activity data'!P1317*'Emission factors'!$E$12/1000</f>
        <v>0.87463348894348891</v>
      </c>
      <c r="U6497" s="98">
        <f>'Activity data'!Q1317*'Emission factors'!$E$12/1000</f>
        <v>0.89415110565110578</v>
      </c>
    </row>
    <row r="6498" spans="1:21" x14ac:dyDescent="0.25">
      <c r="A6498" s="92" t="s">
        <v>11</v>
      </c>
      <c r="B6498" s="92" t="s">
        <v>12</v>
      </c>
      <c r="C6498" s="92" t="s">
        <v>55</v>
      </c>
      <c r="D6498" s="92" t="s">
        <v>55</v>
      </c>
      <c r="E6498" s="92" t="s">
        <v>38</v>
      </c>
      <c r="F6498" s="92" t="s">
        <v>56</v>
      </c>
      <c r="G6498" s="92" t="s">
        <v>97</v>
      </c>
      <c r="H6498" s="92" t="s">
        <v>94</v>
      </c>
      <c r="I6498" s="92" t="s">
        <v>202</v>
      </c>
      <c r="L6498" s="98">
        <f>L6489+L6492*'Emission factors'!$H$16+L6495*'Emission factors'!$H$17</f>
        <v>1085509.3635665847</v>
      </c>
      <c r="M6498" s="98">
        <f>M6489+M6492*'Emission factors'!$H$16+M6495*'Emission factors'!$H$17</f>
        <v>3853323.803931104</v>
      </c>
      <c r="N6498" s="98">
        <f>N6489+N6492*'Emission factors'!$H$16+N6495*'Emission factors'!$H$17</f>
        <v>5492417.5565530518</v>
      </c>
      <c r="O6498" s="98">
        <f>O6489+O6492*'Emission factors'!$H$16+O6495*'Emission factors'!$H$17</f>
        <v>5260054.472954738</v>
      </c>
      <c r="P6498" s="98">
        <f>P6489+P6492*'Emission factors'!$H$16+P6495*'Emission factors'!$H$17</f>
        <v>5436843.6621308532</v>
      </c>
      <c r="Q6498" s="98">
        <f>Q6489+Q6492*'Emission factors'!$H$16+Q6495*'Emission factors'!$H$17</f>
        <v>5742282.3818094488</v>
      </c>
      <c r="R6498" s="98">
        <f>R6489+R6492*'Emission factors'!$H$16+R6495*'Emission factors'!$H$17</f>
        <v>6609210.6865539299</v>
      </c>
      <c r="S6498" s="98">
        <f>S6489+S6492*'Emission factors'!$H$16+S6495*'Emission factors'!$H$17</f>
        <v>7672868.1629490862</v>
      </c>
      <c r="T6498" s="98">
        <f>T6489+T6492*'Emission factors'!$H$16+T6495*'Emission factors'!$H$17</f>
        <v>7371652.9020079812</v>
      </c>
      <c r="U6498" s="98">
        <f>U6489+U6492*'Emission factors'!$H$16+U6495*'Emission factors'!$H$17</f>
        <v>7392422.3317819154</v>
      </c>
    </row>
    <row r="6499" spans="1:21" x14ac:dyDescent="0.25">
      <c r="A6499" s="92" t="s">
        <v>11</v>
      </c>
      <c r="B6499" s="92" t="s">
        <v>12</v>
      </c>
      <c r="C6499" s="92" t="s">
        <v>55</v>
      </c>
      <c r="D6499" s="92" t="s">
        <v>55</v>
      </c>
      <c r="E6499" s="92" t="s">
        <v>57</v>
      </c>
      <c r="F6499" s="92" t="s">
        <v>56</v>
      </c>
      <c r="G6499" s="92" t="s">
        <v>97</v>
      </c>
      <c r="H6499" s="92" t="s">
        <v>94</v>
      </c>
      <c r="I6499" s="92" t="s">
        <v>202</v>
      </c>
      <c r="L6499" s="98">
        <f>L6490+L6493*'Emission factors'!$H$16+L6496*'Emission factors'!$H$17</f>
        <v>2092796.9383042736</v>
      </c>
      <c r="M6499" s="98">
        <f>M6490+M6493*'Emission factors'!$H$16+M6496*'Emission factors'!$H$17</f>
        <v>1906305.2247655166</v>
      </c>
      <c r="N6499" s="98">
        <f>N6490+N6493*'Emission factors'!$H$16+N6496*'Emission factors'!$H$17</f>
        <v>1873318.0648448237</v>
      </c>
      <c r="O6499" s="98">
        <f>O6490+O6493*'Emission factors'!$H$16+O6496*'Emission factors'!$H$17</f>
        <v>1906764.363633418</v>
      </c>
      <c r="P6499" s="98">
        <f>P6490+P6493*'Emission factors'!$H$16+P6496*'Emission factors'!$H$17</f>
        <v>2021171.2749116926</v>
      </c>
      <c r="Q6499" s="98">
        <f>Q6490+Q6493*'Emission factors'!$H$16+Q6496*'Emission factors'!$H$17</f>
        <v>2035412.4507686493</v>
      </c>
      <c r="R6499" s="98">
        <f>R6490+R6493*'Emission factors'!$H$16+R6496*'Emission factors'!$H$17</f>
        <v>1952135.1547340734</v>
      </c>
      <c r="S6499" s="98">
        <f>S6490+S6493*'Emission factors'!$H$16+S6496*'Emission factors'!$H$17</f>
        <v>1850746.7980988026</v>
      </c>
      <c r="T6499" s="98">
        <f>T6490+T6493*'Emission factors'!$H$16+T6496*'Emission factors'!$H$17</f>
        <v>2053106.3509122236</v>
      </c>
      <c r="U6499" s="98">
        <f>U6490+U6493*'Emission factors'!$H$16+U6496*'Emission factors'!$H$17</f>
        <v>2251582.9007285377</v>
      </c>
    </row>
    <row r="6500" spans="1:21" x14ac:dyDescent="0.25">
      <c r="A6500" s="92" t="s">
        <v>11</v>
      </c>
      <c r="B6500" s="92" t="s">
        <v>12</v>
      </c>
      <c r="C6500" s="92" t="s">
        <v>55</v>
      </c>
      <c r="D6500" s="92" t="s">
        <v>55</v>
      </c>
      <c r="E6500" s="92" t="s">
        <v>7</v>
      </c>
      <c r="F6500" s="92" t="s">
        <v>56</v>
      </c>
      <c r="G6500" s="92" t="s">
        <v>97</v>
      </c>
      <c r="H6500" s="92" t="s">
        <v>94</v>
      </c>
      <c r="I6500" s="92" t="s">
        <v>202</v>
      </c>
      <c r="L6500" s="98">
        <f>L6491+L6494*'Emission factors'!$H$16+L6497*'Emission factors'!$H$17</f>
        <v>107332.47883726028</v>
      </c>
      <c r="M6500" s="98">
        <f>M6491+M6494*'Emission factors'!$H$16+M6497*'Emission factors'!$H$17</f>
        <v>178215.32528876711</v>
      </c>
      <c r="N6500" s="98">
        <f>N6491+N6494*'Emission factors'!$H$16+N6497*'Emission factors'!$H$17</f>
        <v>206186.73841085739</v>
      </c>
      <c r="O6500" s="98">
        <f>O6491+O6494*'Emission factors'!$H$16+O6497*'Emission factors'!$H$17</f>
        <v>208524.1770565827</v>
      </c>
      <c r="P6500" s="98">
        <f>P6491+P6494*'Emission factors'!$H$16+P6497*'Emission factors'!$H$17</f>
        <v>306227.7247060244</v>
      </c>
      <c r="Q6500" s="98">
        <f>Q6491+Q6494*'Emission factors'!$H$16+Q6497*'Emission factors'!$H$17</f>
        <v>350621.82267407462</v>
      </c>
      <c r="R6500" s="98">
        <f>R6491+R6494*'Emission factors'!$H$16+R6497*'Emission factors'!$H$17</f>
        <v>400431.98064399132</v>
      </c>
      <c r="S6500" s="98">
        <f>S6491+S6494*'Emission factors'!$H$16+S6497*'Emission factors'!$H$17</f>
        <v>461664.81495140272</v>
      </c>
      <c r="T6500" s="98">
        <f>T6491+T6494*'Emission factors'!$H$16+T6497*'Emission factors'!$H$17</f>
        <v>491124.19671154791</v>
      </c>
      <c r="U6500" s="98">
        <f>U6491+U6494*'Emission factors'!$H$16+U6497*'Emission factors'!$H$17</f>
        <v>502083.72884520888</v>
      </c>
    </row>
    <row r="6501" spans="1:21" x14ac:dyDescent="0.25">
      <c r="A6501" s="92" t="s">
        <v>11</v>
      </c>
      <c r="B6501" s="92" t="s">
        <v>12</v>
      </c>
      <c r="C6501" s="92" t="s">
        <v>55</v>
      </c>
      <c r="D6501" s="92" t="s">
        <v>55</v>
      </c>
      <c r="E6501" s="92" t="s">
        <v>38</v>
      </c>
      <c r="F6501" s="92" t="s">
        <v>56</v>
      </c>
      <c r="G6501" s="92" t="s">
        <v>97</v>
      </c>
      <c r="H6501" s="92" t="s">
        <v>93</v>
      </c>
      <c r="I6501" s="92" t="s">
        <v>202</v>
      </c>
      <c r="L6501" s="98">
        <f>L6489+L6492*'Emission factors'!$I$16+L6495*'Emission factors'!$I$17</f>
        <v>1084697.4727009863</v>
      </c>
      <c r="M6501" s="98">
        <f>M6489+M6492*'Emission factors'!$I$16+M6495*'Emission factors'!$I$17</f>
        <v>3850441.7667017574</v>
      </c>
      <c r="N6501" s="98">
        <f>N6489+N6492*'Emission factors'!$I$16+N6495*'Emission factors'!$I$17</f>
        <v>5488309.5831040125</v>
      </c>
      <c r="O6501" s="98">
        <f>O6489+O6492*'Emission factors'!$I$16+O6495*'Emission factors'!$I$17</f>
        <v>5256120.2920784829</v>
      </c>
      <c r="P6501" s="98">
        <f>P6489+P6492*'Emission factors'!$I$16+P6495*'Emission factors'!$I$17</f>
        <v>5432777.2543640286</v>
      </c>
      <c r="Q6501" s="98">
        <f>Q6489+Q6492*'Emission factors'!$I$16+Q6495*'Emission factors'!$I$17</f>
        <v>5737987.5256157098</v>
      </c>
      <c r="R6501" s="98">
        <f>R6489+R6492*'Emission factors'!$I$16+R6495*'Emission factors'!$I$17</f>
        <v>6604267.4240033459</v>
      </c>
      <c r="S6501" s="98">
        <f>S6489+S6492*'Emission factors'!$I$16+S6495*'Emission factors'!$I$17</f>
        <v>7667129.3533325857</v>
      </c>
      <c r="T6501" s="98">
        <f>T6489+T6492*'Emission factors'!$I$16+T6495*'Emission factors'!$I$17</f>
        <v>7366139.3819441507</v>
      </c>
      <c r="U6501" s="98">
        <f>U6489+U6492*'Emission factors'!$I$16+U6495*'Emission factors'!$I$17</f>
        <v>7386893.2775265966</v>
      </c>
    </row>
    <row r="6502" spans="1:21" x14ac:dyDescent="0.25">
      <c r="A6502" s="92" t="s">
        <v>11</v>
      </c>
      <c r="B6502" s="92" t="s">
        <v>12</v>
      </c>
      <c r="C6502" s="92" t="s">
        <v>55</v>
      </c>
      <c r="D6502" s="92" t="s">
        <v>55</v>
      </c>
      <c r="E6502" s="92" t="s">
        <v>57</v>
      </c>
      <c r="F6502" s="92" t="s">
        <v>56</v>
      </c>
      <c r="G6502" s="92" t="s">
        <v>97</v>
      </c>
      <c r="H6502" s="92" t="s">
        <v>93</v>
      </c>
      <c r="I6502" s="92" t="s">
        <v>202</v>
      </c>
      <c r="L6502" s="98">
        <f>L6490+L6493*'Emission factors'!$I$16+L6496*'Emission factors'!$I$17</f>
        <v>2090770.2616904939</v>
      </c>
      <c r="M6502" s="98">
        <f>M6490+M6493*'Emission factors'!$I$16+M6496*'Emission factors'!$I$17</f>
        <v>1904459.1478016956</v>
      </c>
      <c r="N6502" s="98">
        <f>N6490+N6493*'Emission factors'!$I$16+N6496*'Emission factors'!$I$17</f>
        <v>1871503.9328367424</v>
      </c>
      <c r="O6502" s="98">
        <f>O6490+O6493*'Emission factors'!$I$16+O6496*'Emission factors'!$I$17</f>
        <v>1904917.8420368717</v>
      </c>
      <c r="P6502" s="98">
        <f>P6490+P6493*'Emission factors'!$I$16+P6496*'Emission factors'!$I$17</f>
        <v>2019213.9610030504</v>
      </c>
      <c r="Q6502" s="98">
        <f>Q6490+Q6493*'Emission factors'!$I$16+Q6496*'Emission factors'!$I$17</f>
        <v>2033441.3456232494</v>
      </c>
      <c r="R6502" s="98">
        <f>R6490+R6493*'Emission factors'!$I$16+R6496*'Emission factors'!$I$17</f>
        <v>1950244.6958019985</v>
      </c>
      <c r="S6502" s="98">
        <f>S6490+S6493*'Emission factors'!$I$16+S6496*'Emission factors'!$I$17</f>
        <v>1848954.5242354942</v>
      </c>
      <c r="T6502" s="98">
        <f>T6490+T6493*'Emission factors'!$I$16+T6496*'Emission factors'!$I$17</f>
        <v>2051118.110891972</v>
      </c>
      <c r="U6502" s="98">
        <f>U6490+U6493*'Emission factors'!$I$16+U6496*'Emission factors'!$I$17</f>
        <v>2249402.4548738194</v>
      </c>
    </row>
    <row r="6503" spans="1:21" x14ac:dyDescent="0.25">
      <c r="A6503" s="92" t="s">
        <v>11</v>
      </c>
      <c r="B6503" s="92" t="s">
        <v>12</v>
      </c>
      <c r="C6503" s="92" t="s">
        <v>55</v>
      </c>
      <c r="D6503" s="92" t="s">
        <v>55</v>
      </c>
      <c r="E6503" s="92" t="s">
        <v>7</v>
      </c>
      <c r="F6503" s="92" t="s">
        <v>56</v>
      </c>
      <c r="G6503" s="92" t="s">
        <v>97</v>
      </c>
      <c r="H6503" s="92" t="s">
        <v>93</v>
      </c>
      <c r="I6503" s="92" t="s">
        <v>202</v>
      </c>
      <c r="L6503" s="98">
        <f>L6491+L6494*'Emission factors'!$I$16+L6497*'Emission factors'!$I$17</f>
        <v>107294.24957424657</v>
      </c>
      <c r="M6503" s="98">
        <f>M6491+M6494*'Emission factors'!$I$16+M6497*'Emission factors'!$I$17</f>
        <v>178151.84925041095</v>
      </c>
      <c r="N6503" s="98">
        <f>N6491+N6494*'Emission factors'!$I$16+N6497*'Emission factors'!$I$17</f>
        <v>206113.2996238468</v>
      </c>
      <c r="O6503" s="98">
        <f>O6491+O6494*'Emission factors'!$I$16+O6497*'Emission factors'!$I$17</f>
        <v>208449.9057298066</v>
      </c>
      <c r="P6503" s="98">
        <f>P6491+P6494*'Emission factors'!$I$16+P6497*'Emission factors'!$I$17</f>
        <v>306118.65371132927</v>
      </c>
      <c r="Q6503" s="98">
        <f>Q6491+Q6494*'Emission factors'!$I$16+Q6497*'Emission factors'!$I$17</f>
        <v>350496.93956299254</v>
      </c>
      <c r="R6503" s="98">
        <f>R6491+R6494*'Emission factors'!$I$16+R6497*'Emission factors'!$I$17</f>
        <v>400289.35634542885</v>
      </c>
      <c r="S6503" s="98">
        <f>S6491+S6494*'Emission factors'!$I$16+S6497*'Emission factors'!$I$17</f>
        <v>461500.38098112511</v>
      </c>
      <c r="T6503" s="98">
        <f>T6491+T6494*'Emission factors'!$I$16+T6497*'Emission factors'!$I$17</f>
        <v>490949.27001375926</v>
      </c>
      <c r="U6503" s="98">
        <f>U6491+U6494*'Emission factors'!$I$16+U6497*'Emission factors'!$I$17</f>
        <v>501904.89862407866</v>
      </c>
    </row>
    <row r="6504" spans="1:21" x14ac:dyDescent="0.25">
      <c r="A6504" s="92" t="s">
        <v>11</v>
      </c>
      <c r="B6504" s="92" t="s">
        <v>12</v>
      </c>
      <c r="C6504" s="92" t="s">
        <v>55</v>
      </c>
      <c r="D6504" s="92" t="s">
        <v>55</v>
      </c>
      <c r="E6504" s="92" t="s">
        <v>38</v>
      </c>
      <c r="F6504" s="92" t="s">
        <v>56</v>
      </c>
      <c r="G6504" s="92" t="s">
        <v>97</v>
      </c>
      <c r="H6504" s="92" t="s">
        <v>16</v>
      </c>
      <c r="I6504" s="92" t="s">
        <v>226</v>
      </c>
      <c r="L6504" s="98">
        <f>'Activity data'!H1321*'Emission factors'!$C$5</f>
        <v>0</v>
      </c>
      <c r="M6504" s="98">
        <f>'Activity data'!I1321*'Emission factors'!$C$5</f>
        <v>0</v>
      </c>
      <c r="N6504" s="98">
        <f>'Activity data'!J1321*'Emission factors'!$C$5</f>
        <v>0</v>
      </c>
      <c r="O6504" s="98">
        <f>'Activity data'!K1321*'Emission factors'!$C$5</f>
        <v>0</v>
      </c>
      <c r="P6504" s="98">
        <f>'Activity data'!L1321*'Emission factors'!$C$5</f>
        <v>0</v>
      </c>
      <c r="Q6504" s="98">
        <f>'Activity data'!M1321*'Emission factors'!$C$5</f>
        <v>0</v>
      </c>
      <c r="R6504" s="98">
        <f>'Activity data'!N1321*'Emission factors'!$C$5</f>
        <v>0</v>
      </c>
      <c r="S6504" s="98">
        <f>'Activity data'!O1321*'Emission factors'!$C$5</f>
        <v>0</v>
      </c>
      <c r="T6504" s="98">
        <f>'Activity data'!P1321*'Emission factors'!$C$5</f>
        <v>0</v>
      </c>
      <c r="U6504" s="98">
        <f>'Activity data'!Q1321*'Emission factors'!$C$5</f>
        <v>0</v>
      </c>
    </row>
    <row r="6505" spans="1:21" x14ac:dyDescent="0.25">
      <c r="A6505" s="92" t="s">
        <v>11</v>
      </c>
      <c r="B6505" s="92" t="s">
        <v>12</v>
      </c>
      <c r="C6505" s="92" t="s">
        <v>55</v>
      </c>
      <c r="D6505" s="92" t="s">
        <v>55</v>
      </c>
      <c r="E6505" s="92" t="s">
        <v>57</v>
      </c>
      <c r="F6505" s="92" t="s">
        <v>56</v>
      </c>
      <c r="G6505" s="92" t="s">
        <v>97</v>
      </c>
      <c r="H6505" s="92" t="s">
        <v>16</v>
      </c>
      <c r="I6505" s="92" t="s">
        <v>226</v>
      </c>
      <c r="L6505" s="98">
        <f>'Activity data'!H1322*'Emission factors'!$C$7</f>
        <v>0</v>
      </c>
      <c r="M6505" s="98">
        <f>'Activity data'!I1322*'Emission factors'!$C$7</f>
        <v>0</v>
      </c>
      <c r="N6505" s="98">
        <f>'Activity data'!J1322*'Emission factors'!$C$7</f>
        <v>0</v>
      </c>
      <c r="O6505" s="98">
        <f>'Activity data'!K1322*'Emission factors'!$C$7</f>
        <v>0</v>
      </c>
      <c r="P6505" s="98">
        <f>'Activity data'!L1322*'Emission factors'!$C$7</f>
        <v>0</v>
      </c>
      <c r="Q6505" s="98">
        <f>'Activity data'!M1322*'Emission factors'!$C$7</f>
        <v>0</v>
      </c>
      <c r="R6505" s="98">
        <f>'Activity data'!N1322*'Emission factors'!$C$7</f>
        <v>0</v>
      </c>
      <c r="S6505" s="98">
        <f>'Activity data'!O1322*'Emission factors'!$C$7</f>
        <v>0</v>
      </c>
      <c r="T6505" s="98">
        <f>'Activity data'!P1322*'Emission factors'!$C$7</f>
        <v>0</v>
      </c>
      <c r="U6505" s="98">
        <f>'Activity data'!Q1322*'Emission factors'!$C$7</f>
        <v>0</v>
      </c>
    </row>
    <row r="6506" spans="1:21" x14ac:dyDescent="0.25">
      <c r="A6506" s="92" t="s">
        <v>11</v>
      </c>
      <c r="B6506" s="92" t="s">
        <v>12</v>
      </c>
      <c r="C6506" s="92" t="s">
        <v>55</v>
      </c>
      <c r="D6506" s="92" t="s">
        <v>55</v>
      </c>
      <c r="E6506" s="92" t="s">
        <v>7</v>
      </c>
      <c r="F6506" s="92" t="s">
        <v>56</v>
      </c>
      <c r="G6506" s="92" t="s">
        <v>97</v>
      </c>
      <c r="H6506" s="92" t="s">
        <v>16</v>
      </c>
      <c r="I6506" s="92" t="s">
        <v>226</v>
      </c>
      <c r="L6506" s="98">
        <f>'Activity data'!H1323*'Emission factors'!$C$12</f>
        <v>0</v>
      </c>
      <c r="M6506" s="98">
        <f>'Activity data'!I1323*'Emission factors'!$C$12</f>
        <v>0</v>
      </c>
      <c r="N6506" s="98">
        <f>'Activity data'!J1323*'Emission factors'!$C$12</f>
        <v>0</v>
      </c>
      <c r="O6506" s="98">
        <f>'Activity data'!K1323*'Emission factors'!$C$12</f>
        <v>0</v>
      </c>
      <c r="P6506" s="98">
        <f>'Activity data'!L1323*'Emission factors'!$C$12</f>
        <v>0</v>
      </c>
      <c r="Q6506" s="98">
        <f>'Activity data'!M1323*'Emission factors'!$C$12</f>
        <v>0</v>
      </c>
      <c r="R6506" s="98">
        <f>'Activity data'!N1323*'Emission factors'!$C$12</f>
        <v>0</v>
      </c>
      <c r="S6506" s="98">
        <f>'Activity data'!O1323*'Emission factors'!$C$12</f>
        <v>0</v>
      </c>
      <c r="T6506" s="98">
        <f>'Activity data'!P1323*'Emission factors'!$C$12</f>
        <v>0</v>
      </c>
      <c r="U6506" s="98">
        <f>'Activity data'!Q1323*'Emission factors'!$C$12</f>
        <v>0</v>
      </c>
    </row>
    <row r="6507" spans="1:21" x14ac:dyDescent="0.25">
      <c r="A6507" s="92" t="s">
        <v>11</v>
      </c>
      <c r="B6507" s="92" t="s">
        <v>12</v>
      </c>
      <c r="C6507" s="92" t="s">
        <v>55</v>
      </c>
      <c r="D6507" s="92" t="s">
        <v>55</v>
      </c>
      <c r="E6507" s="92" t="s">
        <v>38</v>
      </c>
      <c r="F6507" s="92" t="s">
        <v>56</v>
      </c>
      <c r="G6507" s="92" t="s">
        <v>97</v>
      </c>
      <c r="H6507" s="92" t="s">
        <v>31</v>
      </c>
      <c r="I6507" s="92" t="s">
        <v>226</v>
      </c>
      <c r="L6507" s="98">
        <f>'Activity data'!H1321*'Emission factors'!$D$5/1000</f>
        <v>0</v>
      </c>
      <c r="M6507" s="98">
        <f>'Activity data'!I1321*'Emission factors'!$D$5/1000</f>
        <v>0</v>
      </c>
      <c r="N6507" s="98">
        <f>'Activity data'!J1321*'Emission factors'!$D$5/1000</f>
        <v>0</v>
      </c>
      <c r="O6507" s="98">
        <f>'Activity data'!K1321*'Emission factors'!$D$5/1000</f>
        <v>0</v>
      </c>
      <c r="P6507" s="98">
        <f>'Activity data'!L1321*'Emission factors'!$D$5/1000</f>
        <v>0</v>
      </c>
      <c r="Q6507" s="98">
        <f>'Activity data'!M1321*'Emission factors'!$D$5/1000</f>
        <v>0</v>
      </c>
      <c r="R6507" s="98">
        <f>'Activity data'!N1321*'Emission factors'!$D$5/1000</f>
        <v>0</v>
      </c>
      <c r="S6507" s="98">
        <f>'Activity data'!O1321*'Emission factors'!$D$5/1000</f>
        <v>0</v>
      </c>
      <c r="T6507" s="98">
        <f>'Activity data'!P1321*'Emission factors'!$D$5/1000</f>
        <v>0</v>
      </c>
      <c r="U6507" s="98">
        <f>'Activity data'!Q1321*'Emission factors'!$D$5/1000</f>
        <v>0</v>
      </c>
    </row>
    <row r="6508" spans="1:21" x14ac:dyDescent="0.25">
      <c r="A6508" s="92" t="s">
        <v>11</v>
      </c>
      <c r="B6508" s="92" t="s">
        <v>12</v>
      </c>
      <c r="C6508" s="92" t="s">
        <v>55</v>
      </c>
      <c r="D6508" s="92" t="s">
        <v>55</v>
      </c>
      <c r="E6508" s="92" t="s">
        <v>57</v>
      </c>
      <c r="F6508" s="92" t="s">
        <v>56</v>
      </c>
      <c r="G6508" s="92" t="s">
        <v>97</v>
      </c>
      <c r="H6508" s="92" t="s">
        <v>31</v>
      </c>
      <c r="I6508" s="92" t="s">
        <v>226</v>
      </c>
      <c r="L6508" s="98">
        <f>'Activity data'!H1322*'Emission factors'!$D$7/1000</f>
        <v>0</v>
      </c>
      <c r="M6508" s="98">
        <f>'Activity data'!I1322*'Emission factors'!$D$7/1000</f>
        <v>0</v>
      </c>
      <c r="N6508" s="98">
        <f>'Activity data'!J1322*'Emission factors'!$D$7/1000</f>
        <v>0</v>
      </c>
      <c r="O6508" s="98">
        <f>'Activity data'!K1322*'Emission factors'!$D$7/1000</f>
        <v>0</v>
      </c>
      <c r="P6508" s="98">
        <f>'Activity data'!L1322*'Emission factors'!$D$7/1000</f>
        <v>0</v>
      </c>
      <c r="Q6508" s="98">
        <f>'Activity data'!M1322*'Emission factors'!$D$7/1000</f>
        <v>0</v>
      </c>
      <c r="R6508" s="98">
        <f>'Activity data'!N1322*'Emission factors'!$D$7/1000</f>
        <v>0</v>
      </c>
      <c r="S6508" s="98">
        <f>'Activity data'!O1322*'Emission factors'!$D$7/1000</f>
        <v>0</v>
      </c>
      <c r="T6508" s="98">
        <f>'Activity data'!P1322*'Emission factors'!$D$7/1000</f>
        <v>0</v>
      </c>
      <c r="U6508" s="98">
        <f>'Activity data'!Q1322*'Emission factors'!$D$7/1000</f>
        <v>0</v>
      </c>
    </row>
    <row r="6509" spans="1:21" x14ac:dyDescent="0.25">
      <c r="A6509" s="92" t="s">
        <v>11</v>
      </c>
      <c r="B6509" s="92" t="s">
        <v>12</v>
      </c>
      <c r="C6509" s="92" t="s">
        <v>55</v>
      </c>
      <c r="D6509" s="92" t="s">
        <v>55</v>
      </c>
      <c r="E6509" s="92" t="s">
        <v>7</v>
      </c>
      <c r="F6509" s="92" t="s">
        <v>56</v>
      </c>
      <c r="G6509" s="92" t="s">
        <v>97</v>
      </c>
      <c r="H6509" s="92" t="s">
        <v>31</v>
      </c>
      <c r="I6509" s="92" t="s">
        <v>226</v>
      </c>
      <c r="L6509" s="98">
        <f>'Activity data'!H1323*'Emission factors'!$D$12/1000</f>
        <v>0</v>
      </c>
      <c r="M6509" s="98">
        <f>'Activity data'!I1323*'Emission factors'!$D$12/1000</f>
        <v>0</v>
      </c>
      <c r="N6509" s="98">
        <f>'Activity data'!J1323*'Emission factors'!$D$12/1000</f>
        <v>0</v>
      </c>
      <c r="O6509" s="98">
        <f>'Activity data'!K1323*'Emission factors'!$D$12/1000</f>
        <v>0</v>
      </c>
      <c r="P6509" s="98">
        <f>'Activity data'!L1323*'Emission factors'!$D$12/1000</f>
        <v>0</v>
      </c>
      <c r="Q6509" s="98">
        <f>'Activity data'!M1323*'Emission factors'!$D$12/1000</f>
        <v>0</v>
      </c>
      <c r="R6509" s="98">
        <f>'Activity data'!N1323*'Emission factors'!$D$12/1000</f>
        <v>0</v>
      </c>
      <c r="S6509" s="98">
        <f>'Activity data'!O1323*'Emission factors'!$D$12/1000</f>
        <v>0</v>
      </c>
      <c r="T6509" s="98">
        <f>'Activity data'!P1323*'Emission factors'!$D$12/1000</f>
        <v>0</v>
      </c>
      <c r="U6509" s="98">
        <f>'Activity data'!Q1323*'Emission factors'!$D$12/1000</f>
        <v>0</v>
      </c>
    </row>
    <row r="6510" spans="1:21" x14ac:dyDescent="0.25">
      <c r="A6510" s="92" t="s">
        <v>11</v>
      </c>
      <c r="B6510" s="92" t="s">
        <v>12</v>
      </c>
      <c r="C6510" s="92" t="s">
        <v>55</v>
      </c>
      <c r="D6510" s="92" t="s">
        <v>55</v>
      </c>
      <c r="E6510" s="92" t="s">
        <v>38</v>
      </c>
      <c r="F6510" s="92" t="s">
        <v>56</v>
      </c>
      <c r="G6510" s="92" t="s">
        <v>97</v>
      </c>
      <c r="H6510" s="92" t="s">
        <v>74</v>
      </c>
      <c r="I6510" s="92" t="s">
        <v>226</v>
      </c>
      <c r="L6510" s="98">
        <f>'Activity data'!H1321*'Emission factors'!$E$5/1000</f>
        <v>0</v>
      </c>
      <c r="M6510" s="98">
        <f>'Activity data'!I1321*'Emission factors'!$E$5/1000</f>
        <v>0</v>
      </c>
      <c r="N6510" s="98">
        <f>'Activity data'!J1321*'Emission factors'!$E$5/1000</f>
        <v>0</v>
      </c>
      <c r="O6510" s="98">
        <f>'Activity data'!K1321*'Emission factors'!$E$5/1000</f>
        <v>0</v>
      </c>
      <c r="P6510" s="98">
        <f>'Activity data'!L1321*'Emission factors'!$E$5/1000</f>
        <v>0</v>
      </c>
      <c r="Q6510" s="98">
        <f>'Activity data'!M1321*'Emission factors'!$E$5/1000</f>
        <v>0</v>
      </c>
      <c r="R6510" s="98">
        <f>'Activity data'!N1321*'Emission factors'!$E$5/1000</f>
        <v>0</v>
      </c>
      <c r="S6510" s="98">
        <f>'Activity data'!O1321*'Emission factors'!$E$5/1000</f>
        <v>0</v>
      </c>
      <c r="T6510" s="98">
        <f>'Activity data'!P1321*'Emission factors'!$E$5/1000</f>
        <v>0</v>
      </c>
      <c r="U6510" s="98">
        <f>'Activity data'!Q1321*'Emission factors'!$E$5/1000</f>
        <v>0</v>
      </c>
    </row>
    <row r="6511" spans="1:21" x14ac:dyDescent="0.25">
      <c r="A6511" s="92" t="s">
        <v>11</v>
      </c>
      <c r="B6511" s="92" t="s">
        <v>12</v>
      </c>
      <c r="C6511" s="92" t="s">
        <v>55</v>
      </c>
      <c r="D6511" s="92" t="s">
        <v>55</v>
      </c>
      <c r="E6511" s="92" t="s">
        <v>57</v>
      </c>
      <c r="F6511" s="92" t="s">
        <v>56</v>
      </c>
      <c r="G6511" s="92" t="s">
        <v>97</v>
      </c>
      <c r="H6511" s="92" t="s">
        <v>74</v>
      </c>
      <c r="I6511" s="92" t="s">
        <v>226</v>
      </c>
      <c r="L6511" s="98">
        <f>'Activity data'!H1322*'Emission factors'!$E$7/1000</f>
        <v>0</v>
      </c>
      <c r="M6511" s="98">
        <f>'Activity data'!I1322*'Emission factors'!$E$7/1000</f>
        <v>0</v>
      </c>
      <c r="N6511" s="98">
        <f>'Activity data'!J1322*'Emission factors'!$E$7/1000</f>
        <v>0</v>
      </c>
      <c r="O6511" s="98">
        <f>'Activity data'!K1322*'Emission factors'!$E$7/1000</f>
        <v>0</v>
      </c>
      <c r="P6511" s="98">
        <f>'Activity data'!L1322*'Emission factors'!$E$7/1000</f>
        <v>0</v>
      </c>
      <c r="Q6511" s="98">
        <f>'Activity data'!M1322*'Emission factors'!$E$7/1000</f>
        <v>0</v>
      </c>
      <c r="R6511" s="98">
        <f>'Activity data'!N1322*'Emission factors'!$E$7/1000</f>
        <v>0</v>
      </c>
      <c r="S6511" s="98">
        <f>'Activity data'!O1322*'Emission factors'!$E$7/1000</f>
        <v>0</v>
      </c>
      <c r="T6511" s="98">
        <f>'Activity data'!P1322*'Emission factors'!$E$7/1000</f>
        <v>0</v>
      </c>
      <c r="U6511" s="98">
        <f>'Activity data'!Q1322*'Emission factors'!$E$7/1000</f>
        <v>0</v>
      </c>
    </row>
    <row r="6512" spans="1:21" x14ac:dyDescent="0.25">
      <c r="A6512" s="92" t="s">
        <v>11</v>
      </c>
      <c r="B6512" s="92" t="s">
        <v>12</v>
      </c>
      <c r="C6512" s="92" t="s">
        <v>55</v>
      </c>
      <c r="D6512" s="92" t="s">
        <v>55</v>
      </c>
      <c r="E6512" s="92" t="s">
        <v>7</v>
      </c>
      <c r="F6512" s="92" t="s">
        <v>56</v>
      </c>
      <c r="G6512" s="92" t="s">
        <v>97</v>
      </c>
      <c r="H6512" s="92" t="s">
        <v>74</v>
      </c>
      <c r="I6512" s="92" t="s">
        <v>226</v>
      </c>
      <c r="L6512" s="98">
        <f>'Activity data'!H1323*'Emission factors'!$E$12/1000</f>
        <v>0</v>
      </c>
      <c r="M6512" s="98">
        <f>'Activity data'!I1323*'Emission factors'!$E$12/1000</f>
        <v>0</v>
      </c>
      <c r="N6512" s="98">
        <f>'Activity data'!J1323*'Emission factors'!$E$12/1000</f>
        <v>0</v>
      </c>
      <c r="O6512" s="98">
        <f>'Activity data'!K1323*'Emission factors'!$E$12/1000</f>
        <v>0</v>
      </c>
      <c r="P6512" s="98">
        <f>'Activity data'!L1323*'Emission factors'!$E$12/1000</f>
        <v>0</v>
      </c>
      <c r="Q6512" s="98">
        <f>'Activity data'!M1323*'Emission factors'!$E$12/1000</f>
        <v>0</v>
      </c>
      <c r="R6512" s="98">
        <f>'Activity data'!N1323*'Emission factors'!$E$12/1000</f>
        <v>0</v>
      </c>
      <c r="S6512" s="98">
        <f>'Activity data'!O1323*'Emission factors'!$E$12/1000</f>
        <v>0</v>
      </c>
      <c r="T6512" s="98">
        <f>'Activity data'!P1323*'Emission factors'!$E$12/1000</f>
        <v>0</v>
      </c>
      <c r="U6512" s="98">
        <f>'Activity data'!Q1323*'Emission factors'!$E$12/1000</f>
        <v>0</v>
      </c>
    </row>
    <row r="6513" spans="1:21" x14ac:dyDescent="0.25">
      <c r="A6513" s="92" t="s">
        <v>11</v>
      </c>
      <c r="B6513" s="92" t="s">
        <v>12</v>
      </c>
      <c r="C6513" s="92" t="s">
        <v>55</v>
      </c>
      <c r="D6513" s="92" t="s">
        <v>55</v>
      </c>
      <c r="E6513" s="92" t="s">
        <v>38</v>
      </c>
      <c r="F6513" s="92" t="s">
        <v>56</v>
      </c>
      <c r="G6513" s="92" t="s">
        <v>97</v>
      </c>
      <c r="H6513" s="92" t="s">
        <v>94</v>
      </c>
      <c r="I6513" s="92" t="s">
        <v>226</v>
      </c>
      <c r="L6513" s="98">
        <f>L6504+L6507*'Emission factors'!$H$16+L6510*'Emission factors'!$H$17</f>
        <v>0</v>
      </c>
      <c r="M6513" s="98">
        <f>M6504+M6507*'Emission factors'!$H$16+M6510*'Emission factors'!$H$17</f>
        <v>0</v>
      </c>
      <c r="N6513" s="98">
        <f>N6504+N6507*'Emission factors'!$H$16+N6510*'Emission factors'!$H$17</f>
        <v>0</v>
      </c>
      <c r="O6513" s="98">
        <f>O6504+O6507*'Emission factors'!$H$16+O6510*'Emission factors'!$H$17</f>
        <v>0</v>
      </c>
      <c r="P6513" s="98">
        <f>P6504+P6507*'Emission factors'!$H$16+P6510*'Emission factors'!$H$17</f>
        <v>0</v>
      </c>
      <c r="Q6513" s="98">
        <f>Q6504+Q6507*'Emission factors'!$H$16+Q6510*'Emission factors'!$H$17</f>
        <v>0</v>
      </c>
      <c r="R6513" s="98">
        <f>R6504+R6507*'Emission factors'!$H$16+R6510*'Emission factors'!$H$17</f>
        <v>0</v>
      </c>
      <c r="S6513" s="98">
        <f>S6504+S6507*'Emission factors'!$H$16+S6510*'Emission factors'!$H$17</f>
        <v>0</v>
      </c>
      <c r="T6513" s="98">
        <f>T6504+T6507*'Emission factors'!$H$16+T6510*'Emission factors'!$H$17</f>
        <v>0</v>
      </c>
      <c r="U6513" s="98">
        <f>U6504+U6507*'Emission factors'!$H$16+U6510*'Emission factors'!$H$17</f>
        <v>0</v>
      </c>
    </row>
    <row r="6514" spans="1:21" x14ac:dyDescent="0.25">
      <c r="A6514" s="92" t="s">
        <v>11</v>
      </c>
      <c r="B6514" s="92" t="s">
        <v>12</v>
      </c>
      <c r="C6514" s="92" t="s">
        <v>55</v>
      </c>
      <c r="D6514" s="92" t="s">
        <v>55</v>
      </c>
      <c r="E6514" s="92" t="s">
        <v>57</v>
      </c>
      <c r="F6514" s="92" t="s">
        <v>56</v>
      </c>
      <c r="G6514" s="92" t="s">
        <v>97</v>
      </c>
      <c r="H6514" s="92" t="s">
        <v>94</v>
      </c>
      <c r="I6514" s="92" t="s">
        <v>226</v>
      </c>
      <c r="L6514" s="98">
        <f>L6505+L6508*'Emission factors'!$H$16+L6511*'Emission factors'!$H$17</f>
        <v>0</v>
      </c>
      <c r="M6514" s="98">
        <f>M6505+M6508*'Emission factors'!$H$16+M6511*'Emission factors'!$H$17</f>
        <v>0</v>
      </c>
      <c r="N6514" s="98">
        <f>N6505+N6508*'Emission factors'!$H$16+N6511*'Emission factors'!$H$17</f>
        <v>0</v>
      </c>
      <c r="O6514" s="98">
        <f>O6505+O6508*'Emission factors'!$H$16+O6511*'Emission factors'!$H$17</f>
        <v>0</v>
      </c>
      <c r="P6514" s="98">
        <f>P6505+P6508*'Emission factors'!$H$16+P6511*'Emission factors'!$H$17</f>
        <v>0</v>
      </c>
      <c r="Q6514" s="98">
        <f>Q6505+Q6508*'Emission factors'!$H$16+Q6511*'Emission factors'!$H$17</f>
        <v>0</v>
      </c>
      <c r="R6514" s="98">
        <f>R6505+R6508*'Emission factors'!$H$16+R6511*'Emission factors'!$H$17</f>
        <v>0</v>
      </c>
      <c r="S6514" s="98">
        <f>S6505+S6508*'Emission factors'!$H$16+S6511*'Emission factors'!$H$17</f>
        <v>0</v>
      </c>
      <c r="T6514" s="98">
        <f>T6505+T6508*'Emission factors'!$H$16+T6511*'Emission factors'!$H$17</f>
        <v>0</v>
      </c>
      <c r="U6514" s="98">
        <f>U6505+U6508*'Emission factors'!$H$16+U6511*'Emission factors'!$H$17</f>
        <v>0</v>
      </c>
    </row>
    <row r="6515" spans="1:21" x14ac:dyDescent="0.25">
      <c r="A6515" s="92" t="s">
        <v>11</v>
      </c>
      <c r="B6515" s="92" t="s">
        <v>12</v>
      </c>
      <c r="C6515" s="92" t="s">
        <v>55</v>
      </c>
      <c r="D6515" s="92" t="s">
        <v>55</v>
      </c>
      <c r="E6515" s="92" t="s">
        <v>7</v>
      </c>
      <c r="F6515" s="92" t="s">
        <v>56</v>
      </c>
      <c r="G6515" s="92" t="s">
        <v>97</v>
      </c>
      <c r="H6515" s="92" t="s">
        <v>94</v>
      </c>
      <c r="I6515" s="92" t="s">
        <v>226</v>
      </c>
      <c r="L6515" s="98">
        <f>L6506+L6509*'Emission factors'!$H$16+L6512*'Emission factors'!$H$17</f>
        <v>0</v>
      </c>
      <c r="M6515" s="98">
        <f>M6506+M6509*'Emission factors'!$H$16+M6512*'Emission factors'!$H$17</f>
        <v>0</v>
      </c>
      <c r="N6515" s="98">
        <f>N6506+N6509*'Emission factors'!$H$16+N6512*'Emission factors'!$H$17</f>
        <v>0</v>
      </c>
      <c r="O6515" s="98">
        <f>O6506+O6509*'Emission factors'!$H$16+O6512*'Emission factors'!$H$17</f>
        <v>0</v>
      </c>
      <c r="P6515" s="98">
        <f>P6506+P6509*'Emission factors'!$H$16+P6512*'Emission factors'!$H$17</f>
        <v>0</v>
      </c>
      <c r="Q6515" s="98">
        <f>Q6506+Q6509*'Emission factors'!$H$16+Q6512*'Emission factors'!$H$17</f>
        <v>0</v>
      </c>
      <c r="R6515" s="98">
        <f>R6506+R6509*'Emission factors'!$H$16+R6512*'Emission factors'!$H$17</f>
        <v>0</v>
      </c>
      <c r="S6515" s="98">
        <f>S6506+S6509*'Emission factors'!$H$16+S6512*'Emission factors'!$H$17</f>
        <v>0</v>
      </c>
      <c r="T6515" s="98">
        <f>T6506+T6509*'Emission factors'!$H$16+T6512*'Emission factors'!$H$17</f>
        <v>0</v>
      </c>
      <c r="U6515" s="98">
        <f>U6506+U6509*'Emission factors'!$H$16+U6512*'Emission factors'!$H$17</f>
        <v>0</v>
      </c>
    </row>
    <row r="6516" spans="1:21" x14ac:dyDescent="0.25">
      <c r="A6516" s="92" t="s">
        <v>11</v>
      </c>
      <c r="B6516" s="92" t="s">
        <v>12</v>
      </c>
      <c r="C6516" s="92" t="s">
        <v>55</v>
      </c>
      <c r="D6516" s="92" t="s">
        <v>55</v>
      </c>
      <c r="E6516" s="92" t="s">
        <v>38</v>
      </c>
      <c r="F6516" s="92" t="s">
        <v>56</v>
      </c>
      <c r="G6516" s="92" t="s">
        <v>97</v>
      </c>
      <c r="H6516" s="92" t="s">
        <v>93</v>
      </c>
      <c r="I6516" s="92" t="s">
        <v>226</v>
      </c>
      <c r="L6516" s="98">
        <f>L6504+L6507*'Emission factors'!$I$16+L6510*'Emission factors'!$I$17</f>
        <v>0</v>
      </c>
      <c r="M6516" s="98">
        <f>M6504+M6507*'Emission factors'!$I$16+M6510*'Emission factors'!$I$17</f>
        <v>0</v>
      </c>
      <c r="N6516" s="98">
        <f>N6504+N6507*'Emission factors'!$I$16+N6510*'Emission factors'!$I$17</f>
        <v>0</v>
      </c>
      <c r="O6516" s="98">
        <f>O6504+O6507*'Emission factors'!$I$16+O6510*'Emission factors'!$I$17</f>
        <v>0</v>
      </c>
      <c r="P6516" s="98">
        <f>P6504+P6507*'Emission factors'!$I$16+P6510*'Emission factors'!$I$17</f>
        <v>0</v>
      </c>
      <c r="Q6516" s="98">
        <f>Q6504+Q6507*'Emission factors'!$I$16+Q6510*'Emission factors'!$I$17</f>
        <v>0</v>
      </c>
      <c r="R6516" s="98">
        <f>R6504+R6507*'Emission factors'!$I$16+R6510*'Emission factors'!$I$17</f>
        <v>0</v>
      </c>
      <c r="S6516" s="98">
        <f>S6504+S6507*'Emission factors'!$I$16+S6510*'Emission factors'!$I$17</f>
        <v>0</v>
      </c>
      <c r="T6516" s="98">
        <f>T6504+T6507*'Emission factors'!$I$16+T6510*'Emission factors'!$I$17</f>
        <v>0</v>
      </c>
      <c r="U6516" s="98">
        <f>U6504+U6507*'Emission factors'!$I$16+U6510*'Emission factors'!$I$17</f>
        <v>0</v>
      </c>
    </row>
    <row r="6517" spans="1:21" x14ac:dyDescent="0.25">
      <c r="A6517" s="92" t="s">
        <v>11</v>
      </c>
      <c r="B6517" s="92" t="s">
        <v>12</v>
      </c>
      <c r="C6517" s="92" t="s">
        <v>55</v>
      </c>
      <c r="D6517" s="92" t="s">
        <v>55</v>
      </c>
      <c r="E6517" s="92" t="s">
        <v>57</v>
      </c>
      <c r="F6517" s="92" t="s">
        <v>56</v>
      </c>
      <c r="G6517" s="92" t="s">
        <v>97</v>
      </c>
      <c r="H6517" s="92" t="s">
        <v>93</v>
      </c>
      <c r="I6517" s="92" t="s">
        <v>226</v>
      </c>
      <c r="L6517" s="98">
        <f>L6505+L6508*'Emission factors'!$I$16+L6511*'Emission factors'!$I$17</f>
        <v>0</v>
      </c>
      <c r="M6517" s="98">
        <f>M6505+M6508*'Emission factors'!$I$16+M6511*'Emission factors'!$I$17</f>
        <v>0</v>
      </c>
      <c r="N6517" s="98">
        <f>N6505+N6508*'Emission factors'!$I$16+N6511*'Emission factors'!$I$17</f>
        <v>0</v>
      </c>
      <c r="O6517" s="98">
        <f>O6505+O6508*'Emission factors'!$I$16+O6511*'Emission factors'!$I$17</f>
        <v>0</v>
      </c>
      <c r="P6517" s="98">
        <f>P6505+P6508*'Emission factors'!$I$16+P6511*'Emission factors'!$I$17</f>
        <v>0</v>
      </c>
      <c r="Q6517" s="98">
        <f>Q6505+Q6508*'Emission factors'!$I$16+Q6511*'Emission factors'!$I$17</f>
        <v>0</v>
      </c>
      <c r="R6517" s="98">
        <f>R6505+R6508*'Emission factors'!$I$16+R6511*'Emission factors'!$I$17</f>
        <v>0</v>
      </c>
      <c r="S6517" s="98">
        <f>S6505+S6508*'Emission factors'!$I$16+S6511*'Emission factors'!$I$17</f>
        <v>0</v>
      </c>
      <c r="T6517" s="98">
        <f>T6505+T6508*'Emission factors'!$I$16+T6511*'Emission factors'!$I$17</f>
        <v>0</v>
      </c>
      <c r="U6517" s="98">
        <f>U6505+U6508*'Emission factors'!$I$16+U6511*'Emission factors'!$I$17</f>
        <v>0</v>
      </c>
    </row>
    <row r="6518" spans="1:21" x14ac:dyDescent="0.25">
      <c r="A6518" s="92" t="s">
        <v>11</v>
      </c>
      <c r="B6518" s="92" t="s">
        <v>12</v>
      </c>
      <c r="C6518" s="92" t="s">
        <v>55</v>
      </c>
      <c r="D6518" s="92" t="s">
        <v>55</v>
      </c>
      <c r="E6518" s="92" t="s">
        <v>7</v>
      </c>
      <c r="F6518" s="92" t="s">
        <v>56</v>
      </c>
      <c r="G6518" s="92" t="s">
        <v>97</v>
      </c>
      <c r="H6518" s="92" t="s">
        <v>93</v>
      </c>
      <c r="I6518" s="92" t="s">
        <v>226</v>
      </c>
      <c r="L6518" s="98">
        <f>L6506+L6509*'Emission factors'!$I$16+L6512*'Emission factors'!$I$17</f>
        <v>0</v>
      </c>
      <c r="M6518" s="98">
        <f>M6506+M6509*'Emission factors'!$I$16+M6512*'Emission factors'!$I$17</f>
        <v>0</v>
      </c>
      <c r="N6518" s="98">
        <f>N6506+N6509*'Emission factors'!$I$16+N6512*'Emission factors'!$I$17</f>
        <v>0</v>
      </c>
      <c r="O6518" s="98">
        <f>O6506+O6509*'Emission factors'!$I$16+O6512*'Emission factors'!$I$17</f>
        <v>0</v>
      </c>
      <c r="P6518" s="98">
        <f>P6506+P6509*'Emission factors'!$I$16+P6512*'Emission factors'!$I$17</f>
        <v>0</v>
      </c>
      <c r="Q6518" s="98">
        <f>Q6506+Q6509*'Emission factors'!$I$16+Q6512*'Emission factors'!$I$17</f>
        <v>0</v>
      </c>
      <c r="R6518" s="98">
        <f>R6506+R6509*'Emission factors'!$I$16+R6512*'Emission factors'!$I$17</f>
        <v>0</v>
      </c>
      <c r="S6518" s="98">
        <f>S6506+S6509*'Emission factors'!$I$16+S6512*'Emission factors'!$I$17</f>
        <v>0</v>
      </c>
      <c r="T6518" s="98">
        <f>T6506+T6509*'Emission factors'!$I$16+T6512*'Emission factors'!$I$17</f>
        <v>0</v>
      </c>
      <c r="U6518" s="98">
        <f>U6506+U6509*'Emission factors'!$I$16+U6512*'Emission factors'!$I$17</f>
        <v>0</v>
      </c>
    </row>
    <row r="6519" spans="1:21" x14ac:dyDescent="0.25">
      <c r="A6519" s="92" t="s">
        <v>11</v>
      </c>
      <c r="B6519" s="92" t="s">
        <v>12</v>
      </c>
      <c r="C6519" s="92" t="s">
        <v>55</v>
      </c>
      <c r="D6519" s="92" t="s">
        <v>55</v>
      </c>
      <c r="E6519" s="92" t="s">
        <v>38</v>
      </c>
      <c r="F6519" s="92" t="s">
        <v>56</v>
      </c>
      <c r="G6519" s="92" t="s">
        <v>97</v>
      </c>
      <c r="H6519" s="92" t="s">
        <v>16</v>
      </c>
      <c r="I6519" s="92" t="s">
        <v>225</v>
      </c>
      <c r="L6519" s="98">
        <f>'Activity data'!H1318*'Emission factors'!$C$5</f>
        <v>1359.223155055487</v>
      </c>
      <c r="M6519" s="98">
        <f>'Activity data'!I1318*'Emission factors'!$C$5</f>
        <v>5308.5060388409374</v>
      </c>
      <c r="N6519" s="98">
        <f>'Activity data'!J1318*'Emission factors'!$C$5</f>
        <v>7411.3159208698917</v>
      </c>
      <c r="O6519" s="98">
        <f>'Activity data'!K1318*'Emission factors'!$C$5</f>
        <v>6718.2645444829959</v>
      </c>
      <c r="P6519" s="98">
        <f>'Activity data'!L1318*'Emission factors'!$C$5</f>
        <v>4977.5518902939621</v>
      </c>
      <c r="Q6519" s="98">
        <f>'Activity data'!M1318*'Emission factors'!$C$5</f>
        <v>3827.0911912362926</v>
      </c>
      <c r="R6519" s="98">
        <f>'Activity data'!N1318*'Emission factors'!$C$5</f>
        <v>5384.9087284503767</v>
      </c>
      <c r="S6519" s="98">
        <f>'Activity data'!O1318*'Emission factors'!$C$5</f>
        <v>7755.1425967539053</v>
      </c>
      <c r="T6519" s="98">
        <f>'Activity data'!P1318*'Emission factors'!$C$5</f>
        <v>5538.3785904255319</v>
      </c>
      <c r="U6519" s="98">
        <f>'Activity data'!Q1318*'Emission factors'!$C$5</f>
        <v>3478.2087765957449</v>
      </c>
    </row>
    <row r="6520" spans="1:21" x14ac:dyDescent="0.25">
      <c r="A6520" s="92" t="s">
        <v>11</v>
      </c>
      <c r="B6520" s="92" t="s">
        <v>12</v>
      </c>
      <c r="C6520" s="92" t="s">
        <v>55</v>
      </c>
      <c r="D6520" s="92" t="s">
        <v>55</v>
      </c>
      <c r="E6520" s="92" t="s">
        <v>57</v>
      </c>
      <c r="F6520" s="92" t="s">
        <v>56</v>
      </c>
      <c r="G6520" s="92" t="s">
        <v>97</v>
      </c>
      <c r="H6520" s="92" t="s">
        <v>16</v>
      </c>
      <c r="I6520" s="92" t="s">
        <v>225</v>
      </c>
      <c r="L6520" s="98">
        <f>'Activity data'!H1319*'Emission factors'!$C$7</f>
        <v>12580.110146649018</v>
      </c>
      <c r="M6520" s="98">
        <f>'Activity data'!I1319*'Emission factors'!$C$7</f>
        <v>7915.1929773241682</v>
      </c>
      <c r="N6520" s="98">
        <f>'Activity data'!J1319*'Emission factors'!$C$7</f>
        <v>9358.5978413753546</v>
      </c>
      <c r="O6520" s="98">
        <f>'Activity data'!K1319*'Emission factors'!$C$7</f>
        <v>21583.086499779871</v>
      </c>
      <c r="P6520" s="98">
        <f>'Activity data'!L1319*'Emission factors'!$C$7</f>
        <v>25908.071364165135</v>
      </c>
      <c r="Q6520" s="98">
        <f>'Activity data'!M1319*'Emission factors'!$C$7</f>
        <v>22323.092978994526</v>
      </c>
      <c r="R6520" s="98">
        <f>'Activity data'!N1319*'Emission factors'!$C$7</f>
        <v>17413.686036501585</v>
      </c>
      <c r="S6520" s="98">
        <f>'Activity data'!O1319*'Emission factors'!$C$7</f>
        <v>12544.809484212983</v>
      </c>
      <c r="T6520" s="98">
        <f>'Activity data'!P1319*'Emission factors'!$C$7</f>
        <v>6338.4300551812948</v>
      </c>
      <c r="U6520" s="98">
        <f>'Activity data'!Q1319*'Emission factors'!$C$7</f>
        <v>18003.337842377572</v>
      </c>
    </row>
    <row r="6521" spans="1:21" x14ac:dyDescent="0.25">
      <c r="A6521" s="92" t="s">
        <v>11</v>
      </c>
      <c r="B6521" s="92" t="s">
        <v>12</v>
      </c>
      <c r="C6521" s="92" t="s">
        <v>55</v>
      </c>
      <c r="D6521" s="92" t="s">
        <v>55</v>
      </c>
      <c r="E6521" s="92" t="s">
        <v>7</v>
      </c>
      <c r="F6521" s="92" t="s">
        <v>56</v>
      </c>
      <c r="G6521" s="92" t="s">
        <v>97</v>
      </c>
      <c r="H6521" s="92" t="s">
        <v>16</v>
      </c>
      <c r="I6521" s="92" t="s">
        <v>225</v>
      </c>
      <c r="L6521" s="98">
        <f>'Activity data'!H1320*'Emission factors'!$C$12</f>
        <v>68393.062356164388</v>
      </c>
      <c r="M6521" s="98">
        <f>'Activity data'!I1320*'Emission factors'!$C$12</f>
        <v>78037.343999999997</v>
      </c>
      <c r="N6521" s="98">
        <f>'Activity data'!J1320*'Emission factors'!$C$12</f>
        <v>81548.917940465079</v>
      </c>
      <c r="O6521" s="98">
        <f>'Activity data'!K1320*'Emission factors'!$C$12</f>
        <v>89874.334089187221</v>
      </c>
      <c r="P6521" s="98">
        <f>'Activity data'!L1320*'Emission factors'!$C$12</f>
        <v>80851.049078048789</v>
      </c>
      <c r="Q6521" s="98">
        <f>'Activity data'!M1320*'Emission factors'!$C$12</f>
        <v>77373.001101492511</v>
      </c>
      <c r="R6521" s="98">
        <f>'Activity data'!N1320*'Emission factors'!$C$12</f>
        <v>69939.774593586102</v>
      </c>
      <c r="S6521" s="98">
        <f>'Activity data'!O1320*'Emission factors'!$C$12</f>
        <v>59871.679026825324</v>
      </c>
      <c r="T6521" s="98">
        <f>'Activity data'!P1320*'Emission factors'!$C$12</f>
        <v>52681.042702702711</v>
      </c>
      <c r="U6521" s="98">
        <f>'Activity data'!Q1320*'Emission factors'!$C$12</f>
        <v>49024.735540540547</v>
      </c>
    </row>
    <row r="6522" spans="1:21" x14ac:dyDescent="0.25">
      <c r="A6522" s="92" t="s">
        <v>11</v>
      </c>
      <c r="B6522" s="92" t="s">
        <v>12</v>
      </c>
      <c r="C6522" s="92" t="s">
        <v>55</v>
      </c>
      <c r="D6522" s="92" t="s">
        <v>55</v>
      </c>
      <c r="E6522" s="92" t="s">
        <v>38</v>
      </c>
      <c r="F6522" s="92" t="s">
        <v>56</v>
      </c>
      <c r="G6522" s="92" t="s">
        <v>97</v>
      </c>
      <c r="H6522" s="92" t="s">
        <v>31</v>
      </c>
      <c r="I6522" s="92" t="s">
        <v>225</v>
      </c>
      <c r="L6522" s="98">
        <f>'Activity data'!H1318*'Emission factors'!$D$5/1000</f>
        <v>1.4186652281134401E-2</v>
      </c>
      <c r="M6522" s="98">
        <f>'Activity data'!I1318*'Emission factors'!$D$5/1000</f>
        <v>5.5406596794081386E-2</v>
      </c>
      <c r="N6522" s="98">
        <f>'Activity data'!J1318*'Emission factors'!$D$5/1000</f>
        <v>7.7354304570189866E-2</v>
      </c>
      <c r="O6522" s="98">
        <f>'Activity data'!K1318*'Emission factors'!$D$5/1000</f>
        <v>7.0120702896179887E-2</v>
      </c>
      <c r="P6522" s="98">
        <f>'Activity data'!L1318*'Emission factors'!$D$5/1000</f>
        <v>5.1952321159523661E-2</v>
      </c>
      <c r="Q6522" s="98">
        <f>'Activity data'!M1318*'Emission factors'!$D$5/1000</f>
        <v>3.9944590243568438E-2</v>
      </c>
      <c r="R6522" s="98">
        <f>'Activity data'!N1318*'Emission factors'!$D$5/1000</f>
        <v>5.6204036410086387E-2</v>
      </c>
      <c r="S6522" s="98">
        <f>'Activity data'!O1318*'Emission factors'!$D$5/1000</f>
        <v>8.0942934941591743E-2</v>
      </c>
      <c r="T6522" s="98">
        <f>'Activity data'!P1318*'Emission factors'!$D$5/1000</f>
        <v>5.7805851063829787E-2</v>
      </c>
      <c r="U6522" s="98">
        <f>'Activity data'!Q1318*'Emission factors'!$D$5/1000</f>
        <v>3.6303191489361702E-2</v>
      </c>
    </row>
    <row r="6523" spans="1:21" x14ac:dyDescent="0.25">
      <c r="A6523" s="92" t="s">
        <v>11</v>
      </c>
      <c r="B6523" s="92" t="s">
        <v>12</v>
      </c>
      <c r="C6523" s="92" t="s">
        <v>55</v>
      </c>
      <c r="D6523" s="92" t="s">
        <v>55</v>
      </c>
      <c r="E6523" s="92" t="s">
        <v>57</v>
      </c>
      <c r="F6523" s="92" t="s">
        <v>56</v>
      </c>
      <c r="G6523" s="92" t="s">
        <v>97</v>
      </c>
      <c r="H6523" s="92" t="s">
        <v>31</v>
      </c>
      <c r="I6523" s="92" t="s">
        <v>225</v>
      </c>
      <c r="L6523" s="98">
        <f>'Activity data'!H1319*'Emission factors'!$D$7/1000</f>
        <v>0.509316200269191</v>
      </c>
      <c r="M6523" s="98">
        <f>'Activity data'!I1319*'Emission factors'!$D$7/1000</f>
        <v>0.32045315697668703</v>
      </c>
      <c r="N6523" s="98">
        <f>'Activity data'!J1319*'Emission factors'!$D$7/1000</f>
        <v>0.378890600865399</v>
      </c>
      <c r="O6523" s="98">
        <f>'Activity data'!K1319*'Emission factors'!$D$7/1000</f>
        <v>0.87380917003157377</v>
      </c>
      <c r="P6523" s="98">
        <f>'Activity data'!L1319*'Emission factors'!$D$7/1000</f>
        <v>1.0489097718285481</v>
      </c>
      <c r="Q6523" s="98">
        <f>'Activity data'!M1319*'Emission factors'!$D$7/1000</f>
        <v>0.90376894651799689</v>
      </c>
      <c r="R6523" s="98">
        <f>'Activity data'!N1319*'Emission factors'!$D$7/1000</f>
        <v>0.70500753184216947</v>
      </c>
      <c r="S6523" s="98">
        <f>'Activity data'!O1319*'Emission factors'!$D$7/1000</f>
        <v>0.5078870236523475</v>
      </c>
      <c r="T6523" s="98">
        <f>'Activity data'!P1319*'Emission factors'!$D$7/1000</f>
        <v>0.25661660142434389</v>
      </c>
      <c r="U6523" s="98">
        <f>'Activity data'!Q1319*'Emission factors'!$D$7/1000</f>
        <v>0.72888007459018511</v>
      </c>
    </row>
    <row r="6524" spans="1:21" x14ac:dyDescent="0.25">
      <c r="A6524" s="92" t="s">
        <v>11</v>
      </c>
      <c r="B6524" s="92" t="s">
        <v>12</v>
      </c>
      <c r="C6524" s="92" t="s">
        <v>55</v>
      </c>
      <c r="D6524" s="92" t="s">
        <v>55</v>
      </c>
      <c r="E6524" s="92" t="s">
        <v>7</v>
      </c>
      <c r="F6524" s="92" t="s">
        <v>56</v>
      </c>
      <c r="G6524" s="92" t="s">
        <v>97</v>
      </c>
      <c r="H6524" s="92" t="s">
        <v>31</v>
      </c>
      <c r="I6524" s="92" t="s">
        <v>225</v>
      </c>
      <c r="L6524" s="98">
        <f>'Activity data'!H1320*'Emission factors'!$D$12/1000</f>
        <v>1.2191276712328767</v>
      </c>
      <c r="M6524" s="98">
        <f>'Activity data'!I1320*'Emission factors'!$D$12/1000</f>
        <v>1.3910400000000001</v>
      </c>
      <c r="N6524" s="98">
        <f>'Activity data'!J1320*'Emission factors'!$D$12/1000</f>
        <v>1.4536349008995557</v>
      </c>
      <c r="O6524" s="98">
        <f>'Activity data'!K1320*'Emission factors'!$D$12/1000</f>
        <v>1.6020380408054762</v>
      </c>
      <c r="P6524" s="98">
        <f>'Activity data'!L1320*'Emission factors'!$D$12/1000</f>
        <v>1.4411951707317072</v>
      </c>
      <c r="Q6524" s="98">
        <f>'Activity data'!M1320*'Emission factors'!$D$12/1000</f>
        <v>1.3791978805970146</v>
      </c>
      <c r="R6524" s="98">
        <f>'Activity data'!N1320*'Emission factors'!$D$12/1000</f>
        <v>1.246698299350911</v>
      </c>
      <c r="S6524" s="98">
        <f>'Activity data'!O1320*'Emission factors'!$D$12/1000</f>
        <v>1.0672313552018775</v>
      </c>
      <c r="T6524" s="98">
        <f>'Activity data'!P1320*'Emission factors'!$D$12/1000</f>
        <v>0.93905601965601981</v>
      </c>
      <c r="U6524" s="98">
        <f>'Activity data'!Q1320*'Emission factors'!$D$12/1000</f>
        <v>0.87388120393120405</v>
      </c>
    </row>
    <row r="6525" spans="1:21" x14ac:dyDescent="0.25">
      <c r="A6525" s="92" t="s">
        <v>11</v>
      </c>
      <c r="B6525" s="92" t="s">
        <v>12</v>
      </c>
      <c r="C6525" s="92" t="s">
        <v>55</v>
      </c>
      <c r="D6525" s="92" t="s">
        <v>55</v>
      </c>
      <c r="E6525" s="92" t="s">
        <v>38</v>
      </c>
      <c r="F6525" s="92" t="s">
        <v>56</v>
      </c>
      <c r="G6525" s="92" t="s">
        <v>97</v>
      </c>
      <c r="H6525" s="92" t="s">
        <v>74</v>
      </c>
      <c r="I6525" s="92" t="s">
        <v>225</v>
      </c>
      <c r="L6525" s="98">
        <f>'Activity data'!H1318*'Emission factors'!$E$5/1000</f>
        <v>1.9861313193588161E-2</v>
      </c>
      <c r="M6525" s="98">
        <f>'Activity data'!I1318*'Emission factors'!$E$5/1000</f>
        <v>7.7569235511713935E-2</v>
      </c>
      <c r="N6525" s="98">
        <f>'Activity data'!J1318*'Emission factors'!$E$5/1000</f>
        <v>0.10829602639826581</v>
      </c>
      <c r="O6525" s="98">
        <f>'Activity data'!K1318*'Emission factors'!$E$5/1000</f>
        <v>9.8168984054651839E-2</v>
      </c>
      <c r="P6525" s="98">
        <f>'Activity data'!L1318*'Emission factors'!$E$5/1000</f>
        <v>7.2733249623333121E-2</v>
      </c>
      <c r="Q6525" s="98">
        <f>'Activity data'!M1318*'Emission factors'!$E$5/1000</f>
        <v>5.5922426340995812E-2</v>
      </c>
      <c r="R6525" s="98">
        <f>'Activity data'!N1318*'Emission factors'!$E$5/1000</f>
        <v>7.8685650974120933E-2</v>
      </c>
      <c r="S6525" s="98">
        <f>'Activity data'!O1318*'Emission factors'!$E$5/1000</f>
        <v>0.11332010891822843</v>
      </c>
      <c r="T6525" s="98">
        <f>'Activity data'!P1318*'Emission factors'!$E$5/1000</f>
        <v>8.09281914893617E-2</v>
      </c>
      <c r="U6525" s="98">
        <f>'Activity data'!Q1318*'Emission factors'!$E$5/1000</f>
        <v>5.0824468085106385E-2</v>
      </c>
    </row>
    <row r="6526" spans="1:21" x14ac:dyDescent="0.25">
      <c r="A6526" s="92" t="s">
        <v>11</v>
      </c>
      <c r="B6526" s="92" t="s">
        <v>12</v>
      </c>
      <c r="C6526" s="92" t="s">
        <v>55</v>
      </c>
      <c r="D6526" s="92" t="s">
        <v>55</v>
      </c>
      <c r="E6526" s="92" t="s">
        <v>57</v>
      </c>
      <c r="F6526" s="92" t="s">
        <v>56</v>
      </c>
      <c r="G6526" s="92" t="s">
        <v>97</v>
      </c>
      <c r="H6526" s="92" t="s">
        <v>74</v>
      </c>
      <c r="I6526" s="92" t="s">
        <v>225</v>
      </c>
      <c r="L6526" s="98">
        <f>'Activity data'!H1319*'Emission factors'!$E$7/1000</f>
        <v>0.10186324005383819</v>
      </c>
      <c r="M6526" s="98">
        <f>'Activity data'!I1319*'Emission factors'!$E$7/1000</f>
        <v>6.4090631395337397E-2</v>
      </c>
      <c r="N6526" s="98">
        <f>'Activity data'!J1319*'Emission factors'!$E$7/1000</f>
        <v>7.5778120173079805E-2</v>
      </c>
      <c r="O6526" s="98">
        <f>'Activity data'!K1319*'Emission factors'!$E$7/1000</f>
        <v>0.17476183400631476</v>
      </c>
      <c r="P6526" s="98">
        <f>'Activity data'!L1319*'Emission factors'!$E$7/1000</f>
        <v>0.20978195436570959</v>
      </c>
      <c r="Q6526" s="98">
        <f>'Activity data'!M1319*'Emission factors'!$E$7/1000</f>
        <v>0.18075378930359939</v>
      </c>
      <c r="R6526" s="98">
        <f>'Activity data'!N1319*'Emission factors'!$E$7/1000</f>
        <v>0.14100150636843389</v>
      </c>
      <c r="S6526" s="98">
        <f>'Activity data'!O1319*'Emission factors'!$E$7/1000</f>
        <v>0.1015774047304695</v>
      </c>
      <c r="T6526" s="98">
        <f>'Activity data'!P1319*'Emission factors'!$E$7/1000</f>
        <v>5.1323320284868787E-2</v>
      </c>
      <c r="U6526" s="98">
        <f>'Activity data'!Q1319*'Emission factors'!$E$7/1000</f>
        <v>0.14577601491803702</v>
      </c>
    </row>
    <row r="6527" spans="1:21" x14ac:dyDescent="0.25">
      <c r="A6527" s="92" t="s">
        <v>11</v>
      </c>
      <c r="B6527" s="92" t="s">
        <v>12</v>
      </c>
      <c r="C6527" s="92" t="s">
        <v>55</v>
      </c>
      <c r="D6527" s="92" t="s">
        <v>55</v>
      </c>
      <c r="E6527" s="92" t="s">
        <v>7</v>
      </c>
      <c r="F6527" s="92" t="s">
        <v>56</v>
      </c>
      <c r="G6527" s="92" t="s">
        <v>97</v>
      </c>
      <c r="H6527" s="92" t="s">
        <v>74</v>
      </c>
      <c r="I6527" s="92" t="s">
        <v>225</v>
      </c>
      <c r="L6527" s="98">
        <f>'Activity data'!H1320*'Emission factors'!$E$12/1000</f>
        <v>0.12191276712328768</v>
      </c>
      <c r="M6527" s="98">
        <f>'Activity data'!I1320*'Emission factors'!$E$12/1000</f>
        <v>0.13910400000000001</v>
      </c>
      <c r="N6527" s="98">
        <f>'Activity data'!J1320*'Emission factors'!$E$12/1000</f>
        <v>0.14536349008995558</v>
      </c>
      <c r="O6527" s="98">
        <f>'Activity data'!K1320*'Emission factors'!$E$12/1000</f>
        <v>0.16020380408054763</v>
      </c>
      <c r="P6527" s="98">
        <f>'Activity data'!L1320*'Emission factors'!$E$12/1000</f>
        <v>0.14411951707317072</v>
      </c>
      <c r="Q6527" s="98">
        <f>'Activity data'!M1320*'Emission factors'!$E$12/1000</f>
        <v>0.13791978805970145</v>
      </c>
      <c r="R6527" s="98">
        <f>'Activity data'!N1320*'Emission factors'!$E$12/1000</f>
        <v>0.1246698299350911</v>
      </c>
      <c r="S6527" s="98">
        <f>'Activity data'!O1320*'Emission factors'!$E$12/1000</f>
        <v>0.10672313552018775</v>
      </c>
      <c r="T6527" s="98">
        <f>'Activity data'!P1320*'Emission factors'!$E$12/1000</f>
        <v>9.3905601965601992E-2</v>
      </c>
      <c r="U6527" s="98">
        <f>'Activity data'!Q1320*'Emission factors'!$E$12/1000</f>
        <v>8.7388120393120397E-2</v>
      </c>
    </row>
    <row r="6528" spans="1:21" x14ac:dyDescent="0.25">
      <c r="A6528" s="92" t="s">
        <v>11</v>
      </c>
      <c r="B6528" s="92" t="s">
        <v>12</v>
      </c>
      <c r="C6528" s="92" t="s">
        <v>55</v>
      </c>
      <c r="D6528" s="92" t="s">
        <v>55</v>
      </c>
      <c r="E6528" s="92" t="s">
        <v>38</v>
      </c>
      <c r="F6528" s="92" t="s">
        <v>56</v>
      </c>
      <c r="G6528" s="92" t="s">
        <v>97</v>
      </c>
      <c r="H6528" s="92" t="s">
        <v>94</v>
      </c>
      <c r="I6528" s="92" t="s">
        <v>225</v>
      </c>
      <c r="L6528" s="98">
        <f>L6519+L6522*'Emission factors'!$H$16+L6525*'Emission factors'!$H$17</f>
        <v>1365.6780818434031</v>
      </c>
      <c r="M6528" s="98">
        <f>M6519+M6522*'Emission factors'!$H$16+M6525*'Emission factors'!$H$17</f>
        <v>5333.7160403822445</v>
      </c>
      <c r="N6528" s="98">
        <f>N6519+N6522*'Emission factors'!$H$16+N6525*'Emission factors'!$H$17</f>
        <v>7446.5121294493274</v>
      </c>
      <c r="O6528" s="98">
        <f>O6519+O6522*'Emission factors'!$H$16+O6525*'Emission factors'!$H$17</f>
        <v>6750.1694643007577</v>
      </c>
      <c r="P6528" s="98">
        <f>P6519+P6522*'Emission factors'!$H$16+P6525*'Emission factors'!$H$17</f>
        <v>5001.1901964215458</v>
      </c>
      <c r="Q6528" s="98">
        <f>Q6519+Q6522*'Emission factors'!$H$16+Q6525*'Emission factors'!$H$17</f>
        <v>3845.265979797116</v>
      </c>
      <c r="R6528" s="98">
        <f>R6519+R6522*'Emission factors'!$H$16+R6525*'Emission factors'!$H$17</f>
        <v>5410.4815650169667</v>
      </c>
      <c r="S6528" s="98">
        <f>S6519+S6522*'Emission factors'!$H$16+S6525*'Emission factors'!$H$17</f>
        <v>7791.9716321523301</v>
      </c>
      <c r="T6528" s="98">
        <f>T6519+T6522*'Emission factors'!$H$16+T6525*'Emission factors'!$H$17</f>
        <v>5564.6802526595748</v>
      </c>
      <c r="U6528" s="98">
        <f>U6519+U6522*'Emission factors'!$H$16+U6525*'Emission factors'!$H$17</f>
        <v>3494.7267287234044</v>
      </c>
    </row>
    <row r="6529" spans="1:21" x14ac:dyDescent="0.25">
      <c r="A6529" s="92" t="s">
        <v>11</v>
      </c>
      <c r="B6529" s="92" t="s">
        <v>12</v>
      </c>
      <c r="C6529" s="92" t="s">
        <v>55</v>
      </c>
      <c r="D6529" s="92" t="s">
        <v>55</v>
      </c>
      <c r="E6529" s="92" t="s">
        <v>57</v>
      </c>
      <c r="F6529" s="92" t="s">
        <v>56</v>
      </c>
      <c r="G6529" s="92" t="s">
        <v>97</v>
      </c>
      <c r="H6529" s="92" t="s">
        <v>94</v>
      </c>
      <c r="I6529" s="92" t="s">
        <v>225</v>
      </c>
      <c r="L6529" s="98">
        <f>L6520+L6523*'Emission factors'!$H$16+L6526*'Emission factors'!$H$17</f>
        <v>12622.383391271362</v>
      </c>
      <c r="M6529" s="98">
        <f>M6520+M6523*'Emission factors'!$H$16+M6526*'Emission factors'!$H$17</f>
        <v>7941.7905893532334</v>
      </c>
      <c r="N6529" s="98">
        <f>N6520+N6523*'Emission factors'!$H$16+N6526*'Emission factors'!$H$17</f>
        <v>9390.0457612471837</v>
      </c>
      <c r="O6529" s="98">
        <f>O6520+O6523*'Emission factors'!$H$16+O6526*'Emission factors'!$H$17</f>
        <v>21655.612660892493</v>
      </c>
      <c r="P6529" s="98">
        <f>P6520+P6523*'Emission factors'!$H$16+P6526*'Emission factors'!$H$17</f>
        <v>25995.130875226903</v>
      </c>
      <c r="Q6529" s="98">
        <f>Q6520+Q6523*'Emission factors'!$H$16+Q6526*'Emission factors'!$H$17</f>
        <v>22398.105801555521</v>
      </c>
      <c r="R6529" s="98">
        <f>R6520+R6523*'Emission factors'!$H$16+R6526*'Emission factors'!$H$17</f>
        <v>17472.201661644485</v>
      </c>
      <c r="S6529" s="98">
        <f>S6520+S6523*'Emission factors'!$H$16+S6526*'Emission factors'!$H$17</f>
        <v>12586.964107176127</v>
      </c>
      <c r="T6529" s="98">
        <f>T6520+T6523*'Emission factors'!$H$16+T6526*'Emission factors'!$H$17</f>
        <v>6359.7292330995151</v>
      </c>
      <c r="U6529" s="98">
        <f>U6520+U6523*'Emission factors'!$H$16+U6526*'Emission factors'!$H$17</f>
        <v>18063.834888568555</v>
      </c>
    </row>
    <row r="6530" spans="1:21" x14ac:dyDescent="0.25">
      <c r="A6530" s="92" t="s">
        <v>11</v>
      </c>
      <c r="B6530" s="92" t="s">
        <v>12</v>
      </c>
      <c r="C6530" s="92" t="s">
        <v>55</v>
      </c>
      <c r="D6530" s="92" t="s">
        <v>55</v>
      </c>
      <c r="E6530" s="92" t="s">
        <v>7</v>
      </c>
      <c r="F6530" s="92" t="s">
        <v>56</v>
      </c>
      <c r="G6530" s="92" t="s">
        <v>97</v>
      </c>
      <c r="H6530" s="92" t="s">
        <v>94</v>
      </c>
      <c r="I6530" s="92" t="s">
        <v>225</v>
      </c>
      <c r="L6530" s="98">
        <f>L6521+L6524*'Emission factors'!$H$16+L6527*'Emission factors'!$H$17</f>
        <v>68456.456995068511</v>
      </c>
      <c r="M6530" s="98">
        <f>M6521+M6524*'Emission factors'!$H$16+M6527*'Emission factors'!$H$17</f>
        <v>78109.678079999998</v>
      </c>
      <c r="N6530" s="98">
        <f>N6521+N6524*'Emission factors'!$H$16+N6527*'Emission factors'!$H$17</f>
        <v>81624.506955311852</v>
      </c>
      <c r="O6530" s="98">
        <f>O6521+O6524*'Emission factors'!$H$16+O6527*'Emission factors'!$H$17</f>
        <v>89957.640067309112</v>
      </c>
      <c r="P6530" s="98">
        <f>P6521+P6524*'Emission factors'!$H$16+P6527*'Emission factors'!$H$17</f>
        <v>80925.991226926839</v>
      </c>
      <c r="Q6530" s="98">
        <f>Q6521+Q6524*'Emission factors'!$H$16+Q6527*'Emission factors'!$H$17</f>
        <v>77444.719391283565</v>
      </c>
      <c r="R6530" s="98">
        <f>R6521+R6524*'Emission factors'!$H$16+R6527*'Emission factors'!$H$17</f>
        <v>70004.602905152351</v>
      </c>
      <c r="S6530" s="98">
        <f>S6521+S6524*'Emission factors'!$H$16+S6527*'Emission factors'!$H$17</f>
        <v>59927.175057295819</v>
      </c>
      <c r="T6530" s="98">
        <f>T6521+T6524*'Emission factors'!$H$16+T6527*'Emission factors'!$H$17</f>
        <v>52729.87361572482</v>
      </c>
      <c r="U6530" s="98">
        <f>U6521+U6524*'Emission factors'!$H$16+U6527*'Emission factors'!$H$17</f>
        <v>49070.177363144969</v>
      </c>
    </row>
    <row r="6531" spans="1:21" x14ac:dyDescent="0.25">
      <c r="A6531" s="92" t="s">
        <v>11</v>
      </c>
      <c r="B6531" s="92" t="s">
        <v>12</v>
      </c>
      <c r="C6531" s="92" t="s">
        <v>55</v>
      </c>
      <c r="D6531" s="92" t="s">
        <v>55</v>
      </c>
      <c r="E6531" s="92" t="s">
        <v>38</v>
      </c>
      <c r="F6531" s="92" t="s">
        <v>56</v>
      </c>
      <c r="G6531" s="92" t="s">
        <v>97</v>
      </c>
      <c r="H6531" s="92" t="s">
        <v>93</v>
      </c>
      <c r="I6531" s="92" t="s">
        <v>225</v>
      </c>
      <c r="L6531" s="98">
        <f>L6519+L6522*'Emission factors'!$I$16+L6525*'Emission factors'!$I$17</f>
        <v>1364.6566428791614</v>
      </c>
      <c r="M6531" s="98">
        <f>M6519+M6522*'Emission factors'!$I$16+M6525*'Emission factors'!$I$17</f>
        <v>5329.726765413071</v>
      </c>
      <c r="N6531" s="98">
        <f>N6519+N6522*'Emission factors'!$I$16+N6525*'Emission factors'!$I$17</f>
        <v>7440.9426195202741</v>
      </c>
      <c r="O6531" s="98">
        <f>O6519+O6522*'Emission factors'!$I$16+O6525*'Emission factors'!$I$17</f>
        <v>6745.1207736922333</v>
      </c>
      <c r="P6531" s="98">
        <f>P6519+P6522*'Emission factors'!$I$16+P6525*'Emission factors'!$I$17</f>
        <v>4997.4496292980593</v>
      </c>
      <c r="Q6531" s="98">
        <f>Q6519+Q6522*'Emission factors'!$I$16+Q6525*'Emission factors'!$I$17</f>
        <v>3842.3899692995797</v>
      </c>
      <c r="R6531" s="98">
        <f>R6519+R6522*'Emission factors'!$I$16+R6525*'Emission factors'!$I$17</f>
        <v>5406.4348743954397</v>
      </c>
      <c r="S6531" s="98">
        <f>S6519+S6522*'Emission factors'!$I$16+S6525*'Emission factors'!$I$17</f>
        <v>7786.1437408365346</v>
      </c>
      <c r="T6531" s="98">
        <f>T6519+T6522*'Emission factors'!$I$16+T6525*'Emission factors'!$I$17</f>
        <v>5560.5182313829791</v>
      </c>
      <c r="U6531" s="98">
        <f>U6519+U6522*'Emission factors'!$I$16+U6525*'Emission factors'!$I$17</f>
        <v>3492.1128989361705</v>
      </c>
    </row>
    <row r="6532" spans="1:21" x14ac:dyDescent="0.25">
      <c r="A6532" s="92" t="s">
        <v>11</v>
      </c>
      <c r="B6532" s="92" t="s">
        <v>12</v>
      </c>
      <c r="C6532" s="92" t="s">
        <v>55</v>
      </c>
      <c r="D6532" s="92" t="s">
        <v>55</v>
      </c>
      <c r="E6532" s="92" t="s">
        <v>57</v>
      </c>
      <c r="F6532" s="92" t="s">
        <v>56</v>
      </c>
      <c r="G6532" s="92" t="s">
        <v>97</v>
      </c>
      <c r="H6532" s="92" t="s">
        <v>93</v>
      </c>
      <c r="I6532" s="92" t="s">
        <v>225</v>
      </c>
      <c r="L6532" s="98">
        <f>L6520+L6523*'Emission factors'!$I$16+L6526*'Emission factors'!$I$17</f>
        <v>12610.159802464901</v>
      </c>
      <c r="M6532" s="98">
        <f>M6520+M6523*'Emission factors'!$I$16+M6526*'Emission factors'!$I$17</f>
        <v>7934.0997135857924</v>
      </c>
      <c r="N6532" s="98">
        <f>N6520+N6523*'Emission factors'!$I$16+N6526*'Emission factors'!$I$17</f>
        <v>9380.9523868264132</v>
      </c>
      <c r="O6532" s="98">
        <f>O6520+O6523*'Emission factors'!$I$16+O6526*'Emission factors'!$I$17</f>
        <v>21634.641240811736</v>
      </c>
      <c r="P6532" s="98">
        <f>P6520+P6523*'Emission factors'!$I$16+P6526*'Emission factors'!$I$17</f>
        <v>25969.957040703019</v>
      </c>
      <c r="Q6532" s="98">
        <f>Q6520+Q6523*'Emission factors'!$I$16+Q6526*'Emission factors'!$I$17</f>
        <v>22376.415346839087</v>
      </c>
      <c r="R6532" s="98">
        <f>R6520+R6523*'Emission factors'!$I$16+R6526*'Emission factors'!$I$17</f>
        <v>17455.281480880276</v>
      </c>
      <c r="S6532" s="98">
        <f>S6520+S6523*'Emission factors'!$I$16+S6526*'Emission factors'!$I$17</f>
        <v>12574.774818608472</v>
      </c>
      <c r="T6532" s="98">
        <f>T6520+T6523*'Emission factors'!$I$16+T6526*'Emission factors'!$I$17</f>
        <v>6353.570434665331</v>
      </c>
      <c r="U6532" s="98">
        <f>U6520+U6523*'Emission factors'!$I$16+U6526*'Emission factors'!$I$17</f>
        <v>18046.341766778394</v>
      </c>
    </row>
    <row r="6533" spans="1:21" x14ac:dyDescent="0.25">
      <c r="A6533" s="92" t="s">
        <v>11</v>
      </c>
      <c r="B6533" s="92" t="s">
        <v>12</v>
      </c>
      <c r="C6533" s="92" t="s">
        <v>55</v>
      </c>
      <c r="D6533" s="92" t="s">
        <v>55</v>
      </c>
      <c r="E6533" s="92" t="s">
        <v>7</v>
      </c>
      <c r="F6533" s="92" t="s">
        <v>56</v>
      </c>
      <c r="G6533" s="92" t="s">
        <v>97</v>
      </c>
      <c r="H6533" s="92" t="s">
        <v>93</v>
      </c>
      <c r="I6533" s="92" t="s">
        <v>225</v>
      </c>
      <c r="L6533" s="98">
        <f>L6521+L6524*'Emission factors'!$I$16+L6527*'Emission factors'!$I$17</f>
        <v>68432.074441643854</v>
      </c>
      <c r="M6533" s="98">
        <f>M6521+M6524*'Emission factors'!$I$16+M6527*'Emission factors'!$I$17</f>
        <v>78081.857279999997</v>
      </c>
      <c r="N6533" s="98">
        <f>N6521+N6524*'Emission factors'!$I$16+N6527*'Emission factors'!$I$17</f>
        <v>81595.434257293862</v>
      </c>
      <c r="O6533" s="98">
        <f>O6521+O6524*'Emission factors'!$I$16+O6527*'Emission factors'!$I$17</f>
        <v>89925.599306493008</v>
      </c>
      <c r="P6533" s="98">
        <f>P6521+P6524*'Emission factors'!$I$16+P6527*'Emission factors'!$I$17</f>
        <v>80897.167323512214</v>
      </c>
      <c r="Q6533" s="98">
        <f>Q6521+Q6524*'Emission factors'!$I$16+Q6527*'Emission factors'!$I$17</f>
        <v>77417.135433671618</v>
      </c>
      <c r="R6533" s="98">
        <f>R6521+R6524*'Emission factors'!$I$16+R6527*'Emission factors'!$I$17</f>
        <v>69979.668939165334</v>
      </c>
      <c r="S6533" s="98">
        <f>S6521+S6524*'Emission factors'!$I$16+S6527*'Emission factors'!$I$17</f>
        <v>59905.830430191781</v>
      </c>
      <c r="T6533" s="98">
        <f>T6521+T6524*'Emission factors'!$I$16+T6527*'Emission factors'!$I$17</f>
        <v>52711.092495331708</v>
      </c>
      <c r="U6533" s="98">
        <f>U6521+U6524*'Emission factors'!$I$16+U6527*'Emission factors'!$I$17</f>
        <v>49052.699739066346</v>
      </c>
    </row>
    <row r="6534" spans="1:21" x14ac:dyDescent="0.25">
      <c r="A6534" s="92" t="s">
        <v>11</v>
      </c>
      <c r="B6534" s="92" t="s">
        <v>12</v>
      </c>
      <c r="C6534" s="92" t="s">
        <v>55</v>
      </c>
      <c r="D6534" s="92" t="s">
        <v>55</v>
      </c>
      <c r="E6534" s="92" t="s">
        <v>38</v>
      </c>
      <c r="F6534" s="92" t="s">
        <v>56</v>
      </c>
      <c r="G6534" s="92" t="s">
        <v>97</v>
      </c>
      <c r="H6534" s="92" t="s">
        <v>16</v>
      </c>
      <c r="I6534" s="92" t="s">
        <v>206</v>
      </c>
      <c r="L6534" s="98">
        <f>'Activity data'!H1324*'Emission factors'!$C$5</f>
        <v>0</v>
      </c>
      <c r="M6534" s="98">
        <f>'Activity data'!I1324*'Emission factors'!$C$5</f>
        <v>0</v>
      </c>
      <c r="N6534" s="98">
        <f>'Activity data'!J1324*'Emission factors'!$C$5</f>
        <v>156209.28051391867</v>
      </c>
      <c r="O6534" s="98">
        <f>'Activity data'!K1324*'Emission factors'!$C$5</f>
        <v>207802.64763699699</v>
      </c>
      <c r="P6534" s="98">
        <f>'Activity data'!L1324*'Emission factors'!$C$5</f>
        <v>208888.56408708805</v>
      </c>
      <c r="Q6534" s="98">
        <f>'Activity data'!M1324*'Emission factors'!$C$5</f>
        <v>208344.2411683441</v>
      </c>
      <c r="R6534" s="98">
        <f>'Activity data'!N1324*'Emission factors'!$C$5</f>
        <v>192302.00419388813</v>
      </c>
      <c r="S6534" s="98">
        <f>'Activity data'!O1324*'Emission factors'!$C$5</f>
        <v>171338.67828558615</v>
      </c>
      <c r="T6534" s="98">
        <f>'Activity data'!P1324*'Emission factors'!$C$5</f>
        <v>174927.14601063827</v>
      </c>
      <c r="U6534" s="98">
        <f>'Activity data'!Q1324*'Emission factors'!$C$5</f>
        <v>169040.9465425532</v>
      </c>
    </row>
    <row r="6535" spans="1:21" x14ac:dyDescent="0.25">
      <c r="A6535" s="92" t="s">
        <v>11</v>
      </c>
      <c r="B6535" s="92" t="s">
        <v>12</v>
      </c>
      <c r="C6535" s="92" t="s">
        <v>55</v>
      </c>
      <c r="D6535" s="92" t="s">
        <v>55</v>
      </c>
      <c r="E6535" s="92" t="s">
        <v>57</v>
      </c>
      <c r="F6535" s="92" t="s">
        <v>56</v>
      </c>
      <c r="G6535" s="92" t="s">
        <v>97</v>
      </c>
      <c r="H6535" s="92" t="s">
        <v>16</v>
      </c>
      <c r="I6535" s="92" t="s">
        <v>206</v>
      </c>
      <c r="L6535" s="98">
        <f>'Activity data'!H1325*'Emission factors'!$C$7</f>
        <v>604.03355723881168</v>
      </c>
      <c r="M6535" s="98">
        <f>'Activity data'!I1325*'Emission factors'!$C$7</f>
        <v>875.9794011904844</v>
      </c>
      <c r="N6535" s="98">
        <f>'Activity data'!J1325*'Emission factors'!$C$7</f>
        <v>907.35776780029289</v>
      </c>
      <c r="O6535" s="98">
        <f>'Activity data'!K1325*'Emission factors'!$C$7</f>
        <v>698.16865706823694</v>
      </c>
      <c r="P6535" s="98">
        <f>'Activity data'!L1325*'Emission factors'!$C$7</f>
        <v>627.56733219616808</v>
      </c>
      <c r="Q6535" s="98">
        <f>'Activity data'!M1325*'Emission factors'!$C$7</f>
        <v>807.99294020256627</v>
      </c>
      <c r="R6535" s="98">
        <f>'Activity data'!N1325*'Emission factors'!$C$7</f>
        <v>1119.1617424164997</v>
      </c>
      <c r="S6535" s="98">
        <f>'Activity data'!O1325*'Emission factors'!$C$7</f>
        <v>1453.8643195877889</v>
      </c>
      <c r="T6535" s="98">
        <f>'Activity data'!P1325*'Emission factors'!$C$7</f>
        <v>1537.5399638806116</v>
      </c>
      <c r="U6535" s="98">
        <f>'Activity data'!Q1325*'Emission factors'!$C$7</f>
        <v>1396.3373141364739</v>
      </c>
    </row>
    <row r="6536" spans="1:21" x14ac:dyDescent="0.25">
      <c r="A6536" s="92" t="s">
        <v>11</v>
      </c>
      <c r="B6536" s="92" t="s">
        <v>12</v>
      </c>
      <c r="C6536" s="92" t="s">
        <v>55</v>
      </c>
      <c r="D6536" s="92" t="s">
        <v>55</v>
      </c>
      <c r="E6536" s="92" t="s">
        <v>7</v>
      </c>
      <c r="F6536" s="92" t="s">
        <v>56</v>
      </c>
      <c r="G6536" s="92" t="s">
        <v>97</v>
      </c>
      <c r="H6536" s="92" t="s">
        <v>16</v>
      </c>
      <c r="I6536" s="92" t="s">
        <v>206</v>
      </c>
      <c r="L6536" s="98">
        <f>'Activity data'!H1326*'Emission factors'!$C$12</f>
        <v>0</v>
      </c>
      <c r="M6536" s="98">
        <f>'Activity data'!I1326*'Emission factors'!$C$12</f>
        <v>0</v>
      </c>
      <c r="N6536" s="98">
        <f>'Activity data'!J1326*'Emission factors'!$C$12</f>
        <v>0</v>
      </c>
      <c r="O6536" s="98">
        <f>'Activity data'!K1326*'Emission factors'!$C$12</f>
        <v>0</v>
      </c>
      <c r="P6536" s="98">
        <f>'Activity data'!L1326*'Emission factors'!$C$12</f>
        <v>0</v>
      </c>
      <c r="Q6536" s="98">
        <f>'Activity data'!M1326*'Emission factors'!$C$12</f>
        <v>0</v>
      </c>
      <c r="R6536" s="98">
        <f>'Activity data'!N1326*'Emission factors'!$C$12</f>
        <v>40436.907567567578</v>
      </c>
      <c r="S6536" s="98">
        <f>'Activity data'!O1326*'Emission factors'!$C$12</f>
        <v>94352.784324324341</v>
      </c>
      <c r="T6536" s="98">
        <f>'Activity data'!P1326*'Emission factors'!$C$12</f>
        <v>111739.45621621623</v>
      </c>
      <c r="U6536" s="98">
        <f>'Activity data'!Q1326*'Emission factors'!$C$12</f>
        <v>109134.3210810811</v>
      </c>
    </row>
    <row r="6537" spans="1:21" x14ac:dyDescent="0.25">
      <c r="A6537" s="92" t="s">
        <v>11</v>
      </c>
      <c r="B6537" s="92" t="s">
        <v>12</v>
      </c>
      <c r="C6537" s="92" t="s">
        <v>55</v>
      </c>
      <c r="D6537" s="92" t="s">
        <v>55</v>
      </c>
      <c r="E6537" s="92" t="s">
        <v>38</v>
      </c>
      <c r="F6537" s="92" t="s">
        <v>56</v>
      </c>
      <c r="G6537" s="92" t="s">
        <v>97</v>
      </c>
      <c r="H6537" s="92" t="s">
        <v>31</v>
      </c>
      <c r="I6537" s="92" t="s">
        <v>206</v>
      </c>
      <c r="L6537" s="98">
        <f>'Activity data'!H1324*'Emission factors'!$D$5/1000</f>
        <v>0</v>
      </c>
      <c r="M6537" s="98">
        <f>'Activity data'!I1324*'Emission factors'!$D$5/1000</f>
        <v>0</v>
      </c>
      <c r="N6537" s="98">
        <f>'Activity data'!J1324*'Emission factors'!$D$5/1000</f>
        <v>1.6304068522483943</v>
      </c>
      <c r="O6537" s="98">
        <f>'Activity data'!K1324*'Emission factors'!$D$5/1000</f>
        <v>2.168903534464012</v>
      </c>
      <c r="P6537" s="98">
        <f>'Activity data'!L1324*'Emission factors'!$D$5/1000</f>
        <v>2.1802375961495462</v>
      </c>
      <c r="Q6537" s="98">
        <f>'Activity data'!M1324*'Emission factors'!$D$5/1000</f>
        <v>2.1745563215566652</v>
      </c>
      <c r="R6537" s="98">
        <f>'Activity data'!N1324*'Emission factors'!$D$5/1000</f>
        <v>2.0071182986524176</v>
      </c>
      <c r="S6537" s="98">
        <f>'Activity data'!O1324*'Emission factors'!$D$5/1000</f>
        <v>1.7883172767517603</v>
      </c>
      <c r="T6537" s="98">
        <f>'Activity data'!P1324*'Emission factors'!$D$5/1000</f>
        <v>1.8257712765957443</v>
      </c>
      <c r="U6537" s="98">
        <f>'Activity data'!Q1324*'Emission factors'!$D$5/1000</f>
        <v>1.7643351063829786</v>
      </c>
    </row>
    <row r="6538" spans="1:21" x14ac:dyDescent="0.25">
      <c r="A6538" s="92" t="s">
        <v>11</v>
      </c>
      <c r="B6538" s="92" t="s">
        <v>12</v>
      </c>
      <c r="C6538" s="92" t="s">
        <v>55</v>
      </c>
      <c r="D6538" s="92" t="s">
        <v>55</v>
      </c>
      <c r="E6538" s="92" t="s">
        <v>57</v>
      </c>
      <c r="F6538" s="92" t="s">
        <v>56</v>
      </c>
      <c r="G6538" s="92" t="s">
        <v>97</v>
      </c>
      <c r="H6538" s="92" t="s">
        <v>31</v>
      </c>
      <c r="I6538" s="92" t="s">
        <v>206</v>
      </c>
      <c r="L6538" s="98">
        <f>'Activity data'!H1325*'Emission factors'!$D$7/1000</f>
        <v>2.4454799888211001E-2</v>
      </c>
      <c r="M6538" s="98">
        <f>'Activity data'!I1325*'Emission factors'!$D$7/1000</f>
        <v>3.5464753084635002E-2</v>
      </c>
      <c r="N6538" s="98">
        <f>'Activity data'!J1325*'Emission factors'!$D$7/1000</f>
        <v>3.6735132299607003E-2</v>
      </c>
      <c r="O6538" s="98">
        <f>'Activity data'!K1325*'Emission factors'!$D$7/1000</f>
        <v>2.8265937533127006E-2</v>
      </c>
      <c r="P6538" s="98">
        <f>'Activity data'!L1325*'Emission factors'!$D$7/1000</f>
        <v>2.5407584299440004E-2</v>
      </c>
      <c r="Q6538" s="98">
        <f>'Activity data'!M1325*'Emission factors'!$D$7/1000</f>
        <v>3.2712264785529001E-2</v>
      </c>
      <c r="R6538" s="98">
        <f>'Activity data'!N1325*'Emission factors'!$D$7/1000</f>
        <v>4.5310192000668006E-2</v>
      </c>
      <c r="S6538" s="98">
        <f>'Activity data'!O1325*'Emission factors'!$D$7/1000</f>
        <v>5.8860903627035992E-2</v>
      </c>
      <c r="T6538" s="98">
        <f>'Activity data'!P1325*'Emission factors'!$D$7/1000</f>
        <v>6.2248581533628E-2</v>
      </c>
      <c r="U6538" s="98">
        <f>'Activity data'!Q1325*'Emission factors'!$D$7/1000</f>
        <v>5.6531875066254011E-2</v>
      </c>
    </row>
    <row r="6539" spans="1:21" x14ac:dyDescent="0.25">
      <c r="A6539" s="92" t="s">
        <v>11</v>
      </c>
      <c r="B6539" s="92" t="s">
        <v>12</v>
      </c>
      <c r="C6539" s="92" t="s">
        <v>55</v>
      </c>
      <c r="D6539" s="92" t="s">
        <v>55</v>
      </c>
      <c r="E6539" s="92" t="s">
        <v>7</v>
      </c>
      <c r="F6539" s="92" t="s">
        <v>56</v>
      </c>
      <c r="G6539" s="92" t="s">
        <v>97</v>
      </c>
      <c r="H6539" s="92" t="s">
        <v>31</v>
      </c>
      <c r="I6539" s="92" t="s">
        <v>206</v>
      </c>
      <c r="L6539" s="98">
        <f>'Activity data'!H1326*'Emission factors'!$D$12/1000</f>
        <v>0</v>
      </c>
      <c r="M6539" s="98">
        <f>'Activity data'!I1326*'Emission factors'!$D$12/1000</f>
        <v>0</v>
      </c>
      <c r="N6539" s="98">
        <f>'Activity data'!J1326*'Emission factors'!$D$12/1000</f>
        <v>0</v>
      </c>
      <c r="O6539" s="98">
        <f>'Activity data'!K1326*'Emission factors'!$D$12/1000</f>
        <v>0</v>
      </c>
      <c r="P6539" s="98">
        <f>'Activity data'!L1326*'Emission factors'!$D$12/1000</f>
        <v>0</v>
      </c>
      <c r="Q6539" s="98">
        <f>'Activity data'!M1326*'Emission factors'!$D$12/1000</f>
        <v>0</v>
      </c>
      <c r="R6539" s="98">
        <f>'Activity data'!N1326*'Emission factors'!$D$12/1000</f>
        <v>0.72080049140049152</v>
      </c>
      <c r="S6539" s="98">
        <f>'Activity data'!O1326*'Emission factors'!$D$12/1000</f>
        <v>1.6818678132678135</v>
      </c>
      <c r="T6539" s="98">
        <f>'Activity data'!P1326*'Emission factors'!$D$12/1000</f>
        <v>1.9917906633906637</v>
      </c>
      <c r="U6539" s="98">
        <f>'Activity data'!Q1326*'Emission factors'!$D$12/1000</f>
        <v>1.9453533169533173</v>
      </c>
    </row>
    <row r="6540" spans="1:21" x14ac:dyDescent="0.25">
      <c r="A6540" s="92" t="s">
        <v>11</v>
      </c>
      <c r="B6540" s="92" t="s">
        <v>12</v>
      </c>
      <c r="C6540" s="92" t="s">
        <v>55</v>
      </c>
      <c r="D6540" s="92" t="s">
        <v>55</v>
      </c>
      <c r="E6540" s="92" t="s">
        <v>38</v>
      </c>
      <c r="F6540" s="92" t="s">
        <v>56</v>
      </c>
      <c r="G6540" s="92" t="s">
        <v>97</v>
      </c>
      <c r="H6540" s="92" t="s">
        <v>74</v>
      </c>
      <c r="I6540" s="92" t="s">
        <v>206</v>
      </c>
      <c r="L6540" s="98">
        <f>'Activity data'!H1324*'Emission factors'!$E$5/1000</f>
        <v>0</v>
      </c>
      <c r="M6540" s="98">
        <f>'Activity data'!I1324*'Emission factors'!$E$5/1000</f>
        <v>0</v>
      </c>
      <c r="N6540" s="98">
        <f>'Activity data'!J1324*'Emission factors'!$E$5/1000</f>
        <v>2.2825695931477519</v>
      </c>
      <c r="O6540" s="98">
        <f>'Activity data'!K1324*'Emission factors'!$E$5/1000</f>
        <v>3.0364649482496167</v>
      </c>
      <c r="P6540" s="98">
        <f>'Activity data'!L1324*'Emission factors'!$E$5/1000</f>
        <v>3.0523326346093644</v>
      </c>
      <c r="Q6540" s="98">
        <f>'Activity data'!M1324*'Emission factors'!$E$5/1000</f>
        <v>3.0443788501793314</v>
      </c>
      <c r="R6540" s="98">
        <f>'Activity data'!N1324*'Emission factors'!$E$5/1000</f>
        <v>2.8099656181133845</v>
      </c>
      <c r="S6540" s="98">
        <f>'Activity data'!O1324*'Emission factors'!$E$5/1000</f>
        <v>2.5036441874524642</v>
      </c>
      <c r="T6540" s="98">
        <f>'Activity data'!P1324*'Emission factors'!$E$5/1000</f>
        <v>2.5560797872340424</v>
      </c>
      <c r="U6540" s="98">
        <f>'Activity data'!Q1324*'Emission factors'!$E$5/1000</f>
        <v>2.4700691489361697</v>
      </c>
    </row>
    <row r="6541" spans="1:21" x14ac:dyDescent="0.25">
      <c r="A6541" s="92" t="s">
        <v>11</v>
      </c>
      <c r="B6541" s="92" t="s">
        <v>12</v>
      </c>
      <c r="C6541" s="92" t="s">
        <v>55</v>
      </c>
      <c r="D6541" s="92" t="s">
        <v>55</v>
      </c>
      <c r="E6541" s="92" t="s">
        <v>57</v>
      </c>
      <c r="F6541" s="92" t="s">
        <v>56</v>
      </c>
      <c r="G6541" s="92" t="s">
        <v>97</v>
      </c>
      <c r="H6541" s="92" t="s">
        <v>74</v>
      </c>
      <c r="I6541" s="92" t="s">
        <v>206</v>
      </c>
      <c r="L6541" s="98">
        <f>'Activity data'!H1325*'Emission factors'!$E$7/1000</f>
        <v>4.8909599776422001E-3</v>
      </c>
      <c r="M6541" s="98">
        <f>'Activity data'!I1325*'Emission factors'!$E$7/1000</f>
        <v>7.0929506169269997E-3</v>
      </c>
      <c r="N6541" s="98">
        <f>'Activity data'!J1325*'Emission factors'!$E$7/1000</f>
        <v>7.3470264599214E-3</v>
      </c>
      <c r="O6541" s="98">
        <f>'Activity data'!K1325*'Emission factors'!$E$7/1000</f>
        <v>5.653187506625401E-3</v>
      </c>
      <c r="P6541" s="98">
        <f>'Activity data'!L1325*'Emission factors'!$E$7/1000</f>
        <v>5.0815168598880005E-3</v>
      </c>
      <c r="Q6541" s="98">
        <f>'Activity data'!M1325*'Emission factors'!$E$7/1000</f>
        <v>6.5424529571057998E-3</v>
      </c>
      <c r="R6541" s="98">
        <f>'Activity data'!N1325*'Emission factors'!$E$7/1000</f>
        <v>9.0620384001335996E-3</v>
      </c>
      <c r="S6541" s="98">
        <f>'Activity data'!O1325*'Emission factors'!$E$7/1000</f>
        <v>1.1772180725407198E-2</v>
      </c>
      <c r="T6541" s="98">
        <f>'Activity data'!P1325*'Emission factors'!$E$7/1000</f>
        <v>1.2449716306725599E-2</v>
      </c>
      <c r="U6541" s="98">
        <f>'Activity data'!Q1325*'Emission factors'!$E$7/1000</f>
        <v>1.1306375013250802E-2</v>
      </c>
    </row>
    <row r="6542" spans="1:21" x14ac:dyDescent="0.25">
      <c r="A6542" s="92" t="s">
        <v>11</v>
      </c>
      <c r="B6542" s="92" t="s">
        <v>12</v>
      </c>
      <c r="C6542" s="92" t="s">
        <v>55</v>
      </c>
      <c r="D6542" s="92" t="s">
        <v>55</v>
      </c>
      <c r="E6542" s="92" t="s">
        <v>7</v>
      </c>
      <c r="F6542" s="92" t="s">
        <v>56</v>
      </c>
      <c r="G6542" s="92" t="s">
        <v>97</v>
      </c>
      <c r="H6542" s="92" t="s">
        <v>74</v>
      </c>
      <c r="I6542" s="92" t="s">
        <v>206</v>
      </c>
      <c r="L6542" s="98">
        <f>'Activity data'!H1326*'Emission factors'!$E$12/1000</f>
        <v>0</v>
      </c>
      <c r="M6542" s="98">
        <f>'Activity data'!I1326*'Emission factors'!$E$12/1000</f>
        <v>0</v>
      </c>
      <c r="N6542" s="98">
        <f>'Activity data'!J1326*'Emission factors'!$E$12/1000</f>
        <v>0</v>
      </c>
      <c r="O6542" s="98">
        <f>'Activity data'!K1326*'Emission factors'!$E$12/1000</f>
        <v>0</v>
      </c>
      <c r="P6542" s="98">
        <f>'Activity data'!L1326*'Emission factors'!$E$12/1000</f>
        <v>0</v>
      </c>
      <c r="Q6542" s="98">
        <f>'Activity data'!M1326*'Emission factors'!$E$12/1000</f>
        <v>0</v>
      </c>
      <c r="R6542" s="98">
        <f>'Activity data'!N1326*'Emission factors'!$E$12/1000</f>
        <v>7.208004914004916E-2</v>
      </c>
      <c r="S6542" s="98">
        <f>'Activity data'!O1326*'Emission factors'!$E$12/1000</f>
        <v>0.16818678132678136</v>
      </c>
      <c r="T6542" s="98">
        <f>'Activity data'!P1326*'Emission factors'!$E$12/1000</f>
        <v>0.19917906633906637</v>
      </c>
      <c r="U6542" s="98">
        <f>'Activity data'!Q1326*'Emission factors'!$E$12/1000</f>
        <v>0.19453533169533174</v>
      </c>
    </row>
    <row r="6543" spans="1:21" x14ac:dyDescent="0.25">
      <c r="A6543" s="92" t="s">
        <v>11</v>
      </c>
      <c r="B6543" s="92" t="s">
        <v>12</v>
      </c>
      <c r="C6543" s="92" t="s">
        <v>55</v>
      </c>
      <c r="D6543" s="92" t="s">
        <v>55</v>
      </c>
      <c r="E6543" s="92" t="s">
        <v>38</v>
      </c>
      <c r="F6543" s="92" t="s">
        <v>56</v>
      </c>
      <c r="G6543" s="92" t="s">
        <v>97</v>
      </c>
      <c r="H6543" s="92" t="s">
        <v>94</v>
      </c>
      <c r="I6543" s="92" t="s">
        <v>206</v>
      </c>
      <c r="L6543" s="98">
        <f>L6534+L6537*'Emission factors'!$H$16+L6540*'Emission factors'!$H$17</f>
        <v>0</v>
      </c>
      <c r="M6543" s="98">
        <f>M6534+M6537*'Emission factors'!$H$16+M6540*'Emission factors'!$H$17</f>
        <v>0</v>
      </c>
      <c r="N6543" s="98">
        <f>N6534+N6537*'Emission factors'!$H$16+N6540*'Emission factors'!$H$17</f>
        <v>156951.1156316917</v>
      </c>
      <c r="O6543" s="98">
        <f>O6534+O6537*'Emission factors'!$H$16+O6540*'Emission factors'!$H$17</f>
        <v>208789.49874517811</v>
      </c>
      <c r="P6543" s="98">
        <f>P6534+P6537*'Emission factors'!$H$16+P6540*'Emission factors'!$H$17</f>
        <v>209880.57219333609</v>
      </c>
      <c r="Q6543" s="98">
        <f>Q6534+Q6537*'Emission factors'!$H$16+Q6540*'Emission factors'!$H$17</f>
        <v>209333.66429465241</v>
      </c>
      <c r="R6543" s="98">
        <f>R6534+R6537*'Emission factors'!$H$16+R6540*'Emission factors'!$H$17</f>
        <v>193215.24301977499</v>
      </c>
      <c r="S6543" s="98">
        <f>S6534+S6537*'Emission factors'!$H$16+S6540*'Emission factors'!$H$17</f>
        <v>172152.36264650818</v>
      </c>
      <c r="T6543" s="98">
        <f>T6534+T6537*'Emission factors'!$H$16+T6540*'Emission factors'!$H$17</f>
        <v>175757.87194148931</v>
      </c>
      <c r="U6543" s="98">
        <f>U6534+U6537*'Emission factors'!$H$16+U6540*'Emission factors'!$H$17</f>
        <v>169843.71901595747</v>
      </c>
    </row>
    <row r="6544" spans="1:21" x14ac:dyDescent="0.25">
      <c r="A6544" s="92" t="s">
        <v>11</v>
      </c>
      <c r="B6544" s="92" t="s">
        <v>12</v>
      </c>
      <c r="C6544" s="92" t="s">
        <v>55</v>
      </c>
      <c r="D6544" s="92" t="s">
        <v>55</v>
      </c>
      <c r="E6544" s="92" t="s">
        <v>57</v>
      </c>
      <c r="F6544" s="92" t="s">
        <v>56</v>
      </c>
      <c r="G6544" s="92" t="s">
        <v>97</v>
      </c>
      <c r="H6544" s="92" t="s">
        <v>94</v>
      </c>
      <c r="I6544" s="92" t="s">
        <v>206</v>
      </c>
      <c r="L6544" s="98">
        <f>L6535+L6538*'Emission factors'!$H$16+L6541*'Emission factors'!$H$17</f>
        <v>606.06330562953326</v>
      </c>
      <c r="M6544" s="98">
        <f>M6535+M6538*'Emission factors'!$H$16+M6541*'Emission factors'!$H$17</f>
        <v>878.92297569650907</v>
      </c>
      <c r="N6544" s="98">
        <f>N6535+N6538*'Emission factors'!$H$16+N6541*'Emission factors'!$H$17</f>
        <v>910.40678378116036</v>
      </c>
      <c r="O6544" s="98">
        <f>O6535+O6538*'Emission factors'!$H$16+O6541*'Emission factors'!$H$17</f>
        <v>700.51472988348644</v>
      </c>
      <c r="P6544" s="98">
        <f>P6535+P6538*'Emission factors'!$H$16+P6541*'Emission factors'!$H$17</f>
        <v>629.67616169302164</v>
      </c>
      <c r="Q6544" s="98">
        <f>Q6535+Q6538*'Emission factors'!$H$16+Q6541*'Emission factors'!$H$17</f>
        <v>810.7080581797652</v>
      </c>
      <c r="R6544" s="98">
        <f>R6535+R6538*'Emission factors'!$H$16+R6541*'Emission factors'!$H$17</f>
        <v>1122.9224883525551</v>
      </c>
      <c r="S6544" s="98">
        <f>S6535+S6538*'Emission factors'!$H$16+S6541*'Emission factors'!$H$17</f>
        <v>1458.7497745888329</v>
      </c>
      <c r="T6544" s="98">
        <f>T6535+T6538*'Emission factors'!$H$16+T6541*'Emission factors'!$H$17</f>
        <v>1542.7065961479027</v>
      </c>
      <c r="U6544" s="98">
        <f>U6535+U6538*'Emission factors'!$H$16+U6541*'Emission factors'!$H$17</f>
        <v>1401.0294597669729</v>
      </c>
    </row>
    <row r="6545" spans="1:21" x14ac:dyDescent="0.25">
      <c r="A6545" s="92" t="s">
        <v>11</v>
      </c>
      <c r="B6545" s="92" t="s">
        <v>12</v>
      </c>
      <c r="C6545" s="92" t="s">
        <v>55</v>
      </c>
      <c r="D6545" s="92" t="s">
        <v>55</v>
      </c>
      <c r="E6545" s="92" t="s">
        <v>7</v>
      </c>
      <c r="F6545" s="92" t="s">
        <v>56</v>
      </c>
      <c r="G6545" s="92" t="s">
        <v>97</v>
      </c>
      <c r="H6545" s="92" t="s">
        <v>94</v>
      </c>
      <c r="I6545" s="92" t="s">
        <v>206</v>
      </c>
      <c r="L6545" s="98">
        <f>L6536+L6539*'Emission factors'!$H$16+L6542*'Emission factors'!$H$17</f>
        <v>0</v>
      </c>
      <c r="M6545" s="98">
        <f>M6536+M6539*'Emission factors'!$H$16+M6542*'Emission factors'!$H$17</f>
        <v>0</v>
      </c>
      <c r="N6545" s="98">
        <f>N6536+N6539*'Emission factors'!$H$16+N6542*'Emission factors'!$H$17</f>
        <v>0</v>
      </c>
      <c r="O6545" s="98">
        <f>O6536+O6539*'Emission factors'!$H$16+O6542*'Emission factors'!$H$17</f>
        <v>0</v>
      </c>
      <c r="P6545" s="98">
        <f>P6536+P6539*'Emission factors'!$H$16+P6542*'Emission factors'!$H$17</f>
        <v>0</v>
      </c>
      <c r="Q6545" s="98">
        <f>Q6536+Q6539*'Emission factors'!$H$16+Q6542*'Emission factors'!$H$17</f>
        <v>0</v>
      </c>
      <c r="R6545" s="98">
        <f>R6536+R6539*'Emission factors'!$H$16+R6542*'Emission factors'!$H$17</f>
        <v>40474.389193120405</v>
      </c>
      <c r="S6545" s="98">
        <f>S6536+S6539*'Emission factors'!$H$16+S6542*'Emission factors'!$H$17</f>
        <v>94440.241450614267</v>
      </c>
      <c r="T6545" s="98">
        <f>T6536+T6539*'Emission factors'!$H$16+T6542*'Emission factors'!$H$17</f>
        <v>111843.02933071255</v>
      </c>
      <c r="U6545" s="98">
        <f>U6536+U6539*'Emission factors'!$H$16+U6542*'Emission factors'!$H$17</f>
        <v>109235.47945356267</v>
      </c>
    </row>
    <row r="6546" spans="1:21" x14ac:dyDescent="0.25">
      <c r="A6546" s="92" t="s">
        <v>11</v>
      </c>
      <c r="B6546" s="92" t="s">
        <v>12</v>
      </c>
      <c r="C6546" s="92" t="s">
        <v>55</v>
      </c>
      <c r="D6546" s="92" t="s">
        <v>55</v>
      </c>
      <c r="E6546" s="92" t="s">
        <v>38</v>
      </c>
      <c r="F6546" s="92" t="s">
        <v>56</v>
      </c>
      <c r="G6546" s="92" t="s">
        <v>97</v>
      </c>
      <c r="H6546" s="92" t="s">
        <v>93</v>
      </c>
      <c r="I6546" s="92" t="s">
        <v>206</v>
      </c>
      <c r="L6546" s="98">
        <f>L6534+L6537*'Emission factors'!$I$16+L6540*'Emission factors'!$I$17</f>
        <v>0</v>
      </c>
      <c r="M6546" s="98">
        <f>M6534+M6537*'Emission factors'!$I$16+M6540*'Emission factors'!$I$17</f>
        <v>0</v>
      </c>
      <c r="N6546" s="98">
        <f>N6534+N6537*'Emission factors'!$I$16+N6540*'Emission factors'!$I$17</f>
        <v>156833.72633832978</v>
      </c>
      <c r="O6546" s="98">
        <f>O6534+O6537*'Emission factors'!$I$16+O6540*'Emission factors'!$I$17</f>
        <v>208633.3376906967</v>
      </c>
      <c r="P6546" s="98">
        <f>P6534+P6537*'Emission factors'!$I$16+P6540*'Emission factors'!$I$17</f>
        <v>209723.59508641332</v>
      </c>
      <c r="Q6546" s="98">
        <f>Q6534+Q6537*'Emission factors'!$I$16+Q6540*'Emission factors'!$I$17</f>
        <v>209177.0962395003</v>
      </c>
      <c r="R6546" s="98">
        <f>R6534+R6537*'Emission factors'!$I$16+R6540*'Emission factors'!$I$17</f>
        <v>193070.73050227202</v>
      </c>
      <c r="S6546" s="98">
        <f>S6534+S6537*'Emission factors'!$I$16+S6540*'Emission factors'!$I$17</f>
        <v>172023.60380258207</v>
      </c>
      <c r="T6546" s="98">
        <f>T6534+T6537*'Emission factors'!$I$16+T6540*'Emission factors'!$I$17</f>
        <v>175626.41640957445</v>
      </c>
      <c r="U6546" s="98">
        <f>U6534+U6537*'Emission factors'!$I$16+U6540*'Emission factors'!$I$17</f>
        <v>169716.68688829787</v>
      </c>
    </row>
    <row r="6547" spans="1:21" x14ac:dyDescent="0.25">
      <c r="A6547" s="92" t="s">
        <v>11</v>
      </c>
      <c r="B6547" s="92" t="s">
        <v>12</v>
      </c>
      <c r="C6547" s="92" t="s">
        <v>55</v>
      </c>
      <c r="D6547" s="92" t="s">
        <v>55</v>
      </c>
      <c r="E6547" s="92" t="s">
        <v>57</v>
      </c>
      <c r="F6547" s="92" t="s">
        <v>56</v>
      </c>
      <c r="G6547" s="92" t="s">
        <v>97</v>
      </c>
      <c r="H6547" s="92" t="s">
        <v>93</v>
      </c>
      <c r="I6547" s="92" t="s">
        <v>206</v>
      </c>
      <c r="L6547" s="98">
        <f>L6535+L6538*'Emission factors'!$I$16+L6541*'Emission factors'!$I$17</f>
        <v>605.47639043221614</v>
      </c>
      <c r="M6547" s="98">
        <f>M6535+M6538*'Emission factors'!$I$16+M6541*'Emission factors'!$I$17</f>
        <v>878.07182162247784</v>
      </c>
      <c r="N6547" s="98">
        <f>N6535+N6538*'Emission factors'!$I$16+N6541*'Emission factors'!$I$17</f>
        <v>909.52514060596968</v>
      </c>
      <c r="O6547" s="98">
        <f>O6535+O6538*'Emission factors'!$I$16+O6541*'Emission factors'!$I$17</f>
        <v>699.83634738269154</v>
      </c>
      <c r="P6547" s="98">
        <f>P6535+P6538*'Emission factors'!$I$16+P6541*'Emission factors'!$I$17</f>
        <v>629.06637966983499</v>
      </c>
      <c r="Q6547" s="98">
        <f>Q6535+Q6538*'Emission factors'!$I$16+Q6541*'Emission factors'!$I$17</f>
        <v>809.92296382491247</v>
      </c>
      <c r="R6547" s="98">
        <f>R6535+R6538*'Emission factors'!$I$16+R6541*'Emission factors'!$I$17</f>
        <v>1121.835043744539</v>
      </c>
      <c r="S6547" s="98">
        <f>S6535+S6538*'Emission factors'!$I$16+S6541*'Emission factors'!$I$17</f>
        <v>1457.3371129017842</v>
      </c>
      <c r="T6547" s="98">
        <f>T6535+T6538*'Emission factors'!$I$16+T6541*'Emission factors'!$I$17</f>
        <v>1541.2126301910957</v>
      </c>
      <c r="U6547" s="98">
        <f>U6535+U6538*'Emission factors'!$I$16+U6541*'Emission factors'!$I$17</f>
        <v>1399.6726947653831</v>
      </c>
    </row>
    <row r="6548" spans="1:21" x14ac:dyDescent="0.25">
      <c r="A6548" s="92" t="s">
        <v>11</v>
      </c>
      <c r="B6548" s="92" t="s">
        <v>12</v>
      </c>
      <c r="C6548" s="92" t="s">
        <v>55</v>
      </c>
      <c r="D6548" s="92" t="s">
        <v>55</v>
      </c>
      <c r="E6548" s="92" t="s">
        <v>7</v>
      </c>
      <c r="F6548" s="92" t="s">
        <v>56</v>
      </c>
      <c r="G6548" s="92" t="s">
        <v>97</v>
      </c>
      <c r="H6548" s="92" t="s">
        <v>93</v>
      </c>
      <c r="I6548" s="92" t="s">
        <v>206</v>
      </c>
      <c r="L6548" s="98">
        <f>L6536+L6539*'Emission factors'!$I$16+L6542*'Emission factors'!$I$17</f>
        <v>0</v>
      </c>
      <c r="M6548" s="98">
        <f>M6536+M6539*'Emission factors'!$I$16+M6542*'Emission factors'!$I$17</f>
        <v>0</v>
      </c>
      <c r="N6548" s="98">
        <f>N6536+N6539*'Emission factors'!$I$16+N6542*'Emission factors'!$I$17</f>
        <v>0</v>
      </c>
      <c r="O6548" s="98">
        <f>O6536+O6539*'Emission factors'!$I$16+O6542*'Emission factors'!$I$17</f>
        <v>0</v>
      </c>
      <c r="P6548" s="98">
        <f>P6536+P6539*'Emission factors'!$I$16+P6542*'Emission factors'!$I$17</f>
        <v>0</v>
      </c>
      <c r="Q6548" s="98">
        <f>Q6536+Q6539*'Emission factors'!$I$16+Q6542*'Emission factors'!$I$17</f>
        <v>0</v>
      </c>
      <c r="R6548" s="98">
        <f>R6536+R6539*'Emission factors'!$I$16+R6542*'Emission factors'!$I$17</f>
        <v>40459.973183292394</v>
      </c>
      <c r="S6548" s="98">
        <f>S6536+S6539*'Emission factors'!$I$16+S6542*'Emission factors'!$I$17</f>
        <v>94406.604094348906</v>
      </c>
      <c r="T6548" s="98">
        <f>T6536+T6539*'Emission factors'!$I$16+T6542*'Emission factors'!$I$17</f>
        <v>111803.19351744473</v>
      </c>
      <c r="U6548" s="98">
        <f>U6536+U6539*'Emission factors'!$I$16+U6542*'Emission factors'!$I$17</f>
        <v>109196.5723872236</v>
      </c>
    </row>
    <row r="6549" spans="1:21" x14ac:dyDescent="0.25">
      <c r="A6549" s="92" t="s">
        <v>11</v>
      </c>
      <c r="B6549" s="92" t="s">
        <v>12</v>
      </c>
      <c r="C6549" s="92" t="s">
        <v>55</v>
      </c>
      <c r="D6549" s="92" t="s">
        <v>55</v>
      </c>
      <c r="E6549" s="92" t="s">
        <v>38</v>
      </c>
      <c r="F6549" s="92" t="s">
        <v>56</v>
      </c>
      <c r="G6549" s="92" t="s">
        <v>97</v>
      </c>
      <c r="H6549" s="92" t="s">
        <v>16</v>
      </c>
      <c r="I6549" s="92" t="s">
        <v>195</v>
      </c>
      <c r="L6549" s="98">
        <f>'Activity data'!H1339*'Emission factors'!$C$5</f>
        <v>1015074.5506257707</v>
      </c>
      <c r="M6549" s="98">
        <f>'Activity data'!I1339*'Emission factors'!$C$5</f>
        <v>3518894.7798319976</v>
      </c>
      <c r="N6549" s="98">
        <f>'Activity data'!J1339*'Emission factors'!$C$5</f>
        <v>4660594.6932166619</v>
      </c>
      <c r="O6549" s="98">
        <f>'Activity data'!K1339*'Emission factors'!$C$5</f>
        <v>4642436.0442773262</v>
      </c>
      <c r="P6549" s="98">
        <f>'Activity data'!L1339*'Emission factors'!$C$5</f>
        <v>5753546.3793080952</v>
      </c>
      <c r="Q6549" s="98">
        <f>'Activity data'!M1339*'Emission factors'!$C$5</f>
        <v>5803757.2099346044</v>
      </c>
      <c r="R6549" s="98">
        <f>'Activity data'!N1339*'Emission factors'!$C$5</f>
        <v>6276321.6106767543</v>
      </c>
      <c r="S6549" s="98">
        <f>'Activity data'!O1339*'Emission factors'!$C$5</f>
        <v>7049082.5651140762</v>
      </c>
      <c r="T6549" s="98">
        <f>'Activity data'!P1339*'Emission factors'!$C$5</f>
        <v>7288899.5301462775</v>
      </c>
      <c r="U6549" s="98">
        <f>'Activity data'!Q1339*'Emission factors'!$C$5</f>
        <v>7184483.7026728736</v>
      </c>
    </row>
    <row r="6550" spans="1:21" x14ac:dyDescent="0.25">
      <c r="A6550" s="92" t="s">
        <v>11</v>
      </c>
      <c r="B6550" s="92" t="s">
        <v>12</v>
      </c>
      <c r="C6550" s="92" t="s">
        <v>55</v>
      </c>
      <c r="D6550" s="92" t="s">
        <v>55</v>
      </c>
      <c r="E6550" s="92" t="s">
        <v>57</v>
      </c>
      <c r="F6550" s="92" t="s">
        <v>56</v>
      </c>
      <c r="G6550" s="92" t="s">
        <v>97</v>
      </c>
      <c r="H6550" s="92" t="s">
        <v>16</v>
      </c>
      <c r="I6550" s="92" t="s">
        <v>195</v>
      </c>
      <c r="L6550" s="98">
        <f>'Activity data'!H1340*'Emission factors'!$C$7</f>
        <v>190354.24617451846</v>
      </c>
      <c r="M6550" s="98">
        <f>'Activity data'!I1340*'Emission factors'!$C$7</f>
        <v>254120.31685341743</v>
      </c>
      <c r="N6550" s="98">
        <f>'Activity data'!J1340*'Emission factors'!$C$7</f>
        <v>64317.806958454763</v>
      </c>
      <c r="O6550" s="98">
        <f>'Activity data'!K1340*'Emission factors'!$C$7</f>
        <v>873.36453730633377</v>
      </c>
      <c r="P6550" s="98">
        <f>'Activity data'!L1340*'Emission factors'!$C$7</f>
        <v>10098.604320590002</v>
      </c>
      <c r="Q6550" s="98">
        <f>'Activity data'!M1340*'Emission factors'!$C$7</f>
        <v>13283.508531485559</v>
      </c>
      <c r="R6550" s="98">
        <f>'Activity data'!N1340*'Emission factors'!$C$7</f>
        <v>11263.526180979141</v>
      </c>
      <c r="S6550" s="98">
        <f>'Activity data'!O1340*'Emission factors'!$C$7</f>
        <v>8528.3785581575085</v>
      </c>
      <c r="T6550" s="98">
        <f>'Activity data'!P1340*'Emission factors'!$C$7</f>
        <v>8291.7333766418706</v>
      </c>
      <c r="U6550" s="98">
        <f>'Activity data'!Q1340*'Emission factors'!$C$7</f>
        <v>7946.5713439339779</v>
      </c>
    </row>
    <row r="6551" spans="1:21" x14ac:dyDescent="0.25">
      <c r="A6551" s="92" t="s">
        <v>11</v>
      </c>
      <c r="B6551" s="92" t="s">
        <v>12</v>
      </c>
      <c r="C6551" s="92" t="s">
        <v>55</v>
      </c>
      <c r="D6551" s="92" t="s">
        <v>55</v>
      </c>
      <c r="E6551" s="92" t="s">
        <v>7</v>
      </c>
      <c r="F6551" s="92" t="s">
        <v>56</v>
      </c>
      <c r="G6551" s="92" t="s">
        <v>97</v>
      </c>
      <c r="H6551" s="92" t="s">
        <v>16</v>
      </c>
      <c r="I6551" s="92" t="s">
        <v>195</v>
      </c>
      <c r="L6551" s="98">
        <f>'Activity data'!H1341*'Emission factors'!$C$12</f>
        <v>0</v>
      </c>
      <c r="M6551" s="98">
        <f>'Activity data'!I1341*'Emission factors'!$C$12</f>
        <v>0</v>
      </c>
      <c r="N6551" s="98">
        <f>'Activity data'!J1341*'Emission factors'!$C$12</f>
        <v>0</v>
      </c>
      <c r="O6551" s="98">
        <f>'Activity data'!K1341*'Emission factors'!$C$12</f>
        <v>0</v>
      </c>
      <c r="P6551" s="98">
        <f>'Activity data'!L1341*'Emission factors'!$C$12</f>
        <v>2393.6046749999996</v>
      </c>
      <c r="Q6551" s="98">
        <f>'Activity data'!M1341*'Emission factors'!$C$12</f>
        <v>3179.5644190298503</v>
      </c>
      <c r="R6551" s="98">
        <f>'Activity data'!N1341*'Emission factors'!$C$12</f>
        <v>27251.952504033881</v>
      </c>
      <c r="S6551" s="98">
        <f>'Activity data'!O1341*'Emission factors'!$C$12</f>
        <v>59353.762608914876</v>
      </c>
      <c r="T6551" s="98">
        <f>'Activity data'!P1341*'Emission factors'!$C$12</f>
        <v>67379.21513513512</v>
      </c>
      <c r="U6551" s="98">
        <f>'Activity data'!Q1341*'Emission factors'!$C$12</f>
        <v>67379.21513513512</v>
      </c>
    </row>
    <row r="6552" spans="1:21" x14ac:dyDescent="0.25">
      <c r="A6552" s="92" t="s">
        <v>11</v>
      </c>
      <c r="B6552" s="92" t="s">
        <v>12</v>
      </c>
      <c r="C6552" s="92" t="s">
        <v>55</v>
      </c>
      <c r="D6552" s="92" t="s">
        <v>55</v>
      </c>
      <c r="E6552" s="92" t="s">
        <v>38</v>
      </c>
      <c r="F6552" s="92" t="s">
        <v>56</v>
      </c>
      <c r="G6552" s="92" t="s">
        <v>97</v>
      </c>
      <c r="H6552" s="92" t="s">
        <v>31</v>
      </c>
      <c r="I6552" s="92" t="s">
        <v>195</v>
      </c>
      <c r="L6552" s="98">
        <f>'Activity data'!H1339*'Emission factors'!$D$5/1000</f>
        <v>10.594661837237979</v>
      </c>
      <c r="M6552" s="98">
        <f>'Activity data'!I1339*'Emission factors'!$D$5/1000</f>
        <v>36.727844482120837</v>
      </c>
      <c r="N6552" s="98">
        <f>'Activity data'!J1339*'Emission factors'!$D$5/1000</f>
        <v>48.644136240649843</v>
      </c>
      <c r="O6552" s="98">
        <f>'Activity data'!K1339*'Emission factors'!$D$5/1000</f>
        <v>48.454608540625472</v>
      </c>
      <c r="P6552" s="98">
        <f>'Activity data'!L1339*'Emission factors'!$D$5/1000</f>
        <v>60.051626962823249</v>
      </c>
      <c r="Q6552" s="98">
        <f>'Activity data'!M1339*'Emission factors'!$D$5/1000</f>
        <v>60.575693663861855</v>
      </c>
      <c r="R6552" s="98">
        <f>'Activity data'!N1339*'Emission factors'!$D$5/1000</f>
        <v>65.508001363915611</v>
      </c>
      <c r="S6552" s="98">
        <f>'Activity data'!O1339*'Emission factors'!$D$5/1000</f>
        <v>73.573557719591662</v>
      </c>
      <c r="T6552" s="98">
        <f>'Activity data'!P1339*'Emission factors'!$D$5/1000</f>
        <v>76.0766050531915</v>
      </c>
      <c r="U6552" s="98">
        <f>'Activity data'!Q1339*'Emission factors'!$D$5/1000</f>
        <v>74.986783244680865</v>
      </c>
    </row>
    <row r="6553" spans="1:21" x14ac:dyDescent="0.25">
      <c r="A6553" s="92" t="s">
        <v>11</v>
      </c>
      <c r="B6553" s="92" t="s">
        <v>12</v>
      </c>
      <c r="C6553" s="92" t="s">
        <v>55</v>
      </c>
      <c r="D6553" s="92" t="s">
        <v>55</v>
      </c>
      <c r="E6553" s="92" t="s">
        <v>57</v>
      </c>
      <c r="F6553" s="92" t="s">
        <v>56</v>
      </c>
      <c r="G6553" s="92" t="s">
        <v>97</v>
      </c>
      <c r="H6553" s="92" t="s">
        <v>31</v>
      </c>
      <c r="I6553" s="92" t="s">
        <v>195</v>
      </c>
      <c r="L6553" s="98">
        <f>'Activity data'!H1340*'Emission factors'!$D$7/1000</f>
        <v>7.7066496426930549</v>
      </c>
      <c r="M6553" s="98">
        <f>'Activity data'!I1340*'Emission factors'!$D$7/1000</f>
        <v>10.288271937385321</v>
      </c>
      <c r="N6553" s="98">
        <f>'Activity data'!J1340*'Emission factors'!$D$7/1000</f>
        <v>2.6039597958888572</v>
      </c>
      <c r="O6553" s="98">
        <f>'Activity data'!K1340*'Emission factors'!$D$7/1000</f>
        <v>3.5358888150054002E-2</v>
      </c>
      <c r="P6553" s="98">
        <f>'Activity data'!L1340*'Emission factors'!$D$7/1000</f>
        <v>0.408850377351822</v>
      </c>
      <c r="Q6553" s="98">
        <f>'Activity data'!M1340*'Emission factors'!$D$7/1000</f>
        <v>0.53779386767148019</v>
      </c>
      <c r="R6553" s="98">
        <f>'Activity data'!N1340*'Emission factors'!$D$7/1000</f>
        <v>0.45601320570765758</v>
      </c>
      <c r="S6553" s="98">
        <f>'Activity data'!O1340*'Emission factors'!$D$7/1000</f>
        <v>0.34527848413593154</v>
      </c>
      <c r="T6553" s="98">
        <f>'Activity data'!P1340*'Emission factors'!$D$7/1000</f>
        <v>0.33569770755635103</v>
      </c>
      <c r="U6553" s="98">
        <f>'Activity data'!Q1340*'Emission factors'!$D$7/1000</f>
        <v>0.32172353619165905</v>
      </c>
    </row>
    <row r="6554" spans="1:21" x14ac:dyDescent="0.25">
      <c r="A6554" s="92" t="s">
        <v>11</v>
      </c>
      <c r="B6554" s="92" t="s">
        <v>12</v>
      </c>
      <c r="C6554" s="92" t="s">
        <v>55</v>
      </c>
      <c r="D6554" s="92" t="s">
        <v>55</v>
      </c>
      <c r="E6554" s="92" t="s">
        <v>7</v>
      </c>
      <c r="F6554" s="92" t="s">
        <v>56</v>
      </c>
      <c r="G6554" s="92" t="s">
        <v>97</v>
      </c>
      <c r="H6554" s="92" t="s">
        <v>31</v>
      </c>
      <c r="I6554" s="92" t="s">
        <v>195</v>
      </c>
      <c r="L6554" s="98">
        <f>'Activity data'!H1341*'Emission factors'!$D$12/1000</f>
        <v>0</v>
      </c>
      <c r="M6554" s="98">
        <f>'Activity data'!I1341*'Emission factors'!$D$12/1000</f>
        <v>0</v>
      </c>
      <c r="N6554" s="98">
        <f>'Activity data'!J1341*'Emission factors'!$D$12/1000</f>
        <v>0</v>
      </c>
      <c r="O6554" s="98">
        <f>'Activity data'!K1341*'Emission factors'!$D$12/1000</f>
        <v>0</v>
      </c>
      <c r="P6554" s="98">
        <f>'Activity data'!L1341*'Emission factors'!$D$12/1000</f>
        <v>4.2666749999999996E-2</v>
      </c>
      <c r="Q6554" s="98">
        <f>'Activity data'!M1341*'Emission factors'!$D$12/1000</f>
        <v>5.6676727611940293E-2</v>
      </c>
      <c r="R6554" s="98">
        <f>'Activity data'!N1341*'Emission factors'!$D$12/1000</f>
        <v>0.48577455443910661</v>
      </c>
      <c r="S6554" s="98">
        <f>'Activity data'!O1341*'Emission factors'!$D$12/1000</f>
        <v>1.0579993334922437</v>
      </c>
      <c r="T6554" s="98">
        <f>'Activity data'!P1341*'Emission factors'!$D$12/1000</f>
        <v>1.2010555282555282</v>
      </c>
      <c r="U6554" s="98">
        <f>'Activity data'!Q1341*'Emission factors'!$D$12/1000</f>
        <v>1.2010555282555282</v>
      </c>
    </row>
    <row r="6555" spans="1:21" x14ac:dyDescent="0.25">
      <c r="A6555" s="92" t="s">
        <v>11</v>
      </c>
      <c r="B6555" s="92" t="s">
        <v>12</v>
      </c>
      <c r="C6555" s="92" t="s">
        <v>55</v>
      </c>
      <c r="D6555" s="92" t="s">
        <v>55</v>
      </c>
      <c r="E6555" s="92" t="s">
        <v>38</v>
      </c>
      <c r="F6555" s="92" t="s">
        <v>56</v>
      </c>
      <c r="G6555" s="92" t="s">
        <v>97</v>
      </c>
      <c r="H6555" s="92" t="s">
        <v>74</v>
      </c>
      <c r="I6555" s="92" t="s">
        <v>195</v>
      </c>
      <c r="L6555" s="98">
        <f>'Activity data'!H1339*'Emission factors'!$E$5/1000</f>
        <v>14.832526572133169</v>
      </c>
      <c r="M6555" s="98">
        <f>'Activity data'!I1339*'Emission factors'!$E$5/1000</f>
        <v>51.418982274969174</v>
      </c>
      <c r="N6555" s="98">
        <f>'Activity data'!J1339*'Emission factors'!$E$5/1000</f>
        <v>68.101790736909777</v>
      </c>
      <c r="O6555" s="98">
        <f>'Activity data'!K1339*'Emission factors'!$E$5/1000</f>
        <v>67.836451956875649</v>
      </c>
      <c r="P6555" s="98">
        <f>'Activity data'!L1339*'Emission factors'!$E$5/1000</f>
        <v>84.07227774795254</v>
      </c>
      <c r="Q6555" s="98">
        <f>'Activity data'!M1339*'Emission factors'!$E$5/1000</f>
        <v>84.805971129406586</v>
      </c>
      <c r="R6555" s="98">
        <f>'Activity data'!N1339*'Emission factors'!$E$5/1000</f>
        <v>91.711201909481858</v>
      </c>
      <c r="S6555" s="98">
        <f>'Activity data'!O1339*'Emission factors'!$E$5/1000</f>
        <v>103.0029808074283</v>
      </c>
      <c r="T6555" s="98">
        <f>'Activity data'!P1339*'Emission factors'!$E$5/1000</f>
        <v>106.5072470744681</v>
      </c>
      <c r="U6555" s="98">
        <f>'Activity data'!Q1339*'Emission factors'!$E$5/1000</f>
        <v>104.9814965425532</v>
      </c>
    </row>
    <row r="6556" spans="1:21" x14ac:dyDescent="0.25">
      <c r="A6556" s="92" t="s">
        <v>11</v>
      </c>
      <c r="B6556" s="92" t="s">
        <v>12</v>
      </c>
      <c r="C6556" s="92" t="s">
        <v>55</v>
      </c>
      <c r="D6556" s="92" t="s">
        <v>55</v>
      </c>
      <c r="E6556" s="92" t="s">
        <v>57</v>
      </c>
      <c r="F6556" s="92" t="s">
        <v>56</v>
      </c>
      <c r="G6556" s="92" t="s">
        <v>97</v>
      </c>
      <c r="H6556" s="92" t="s">
        <v>74</v>
      </c>
      <c r="I6556" s="92" t="s">
        <v>195</v>
      </c>
      <c r="L6556" s="98">
        <f>'Activity data'!H1340*'Emission factors'!$E$7/1000</f>
        <v>1.5413299285386111</v>
      </c>
      <c r="M6556" s="98">
        <f>'Activity data'!I1340*'Emission factors'!$E$7/1000</f>
        <v>2.0576543874770645</v>
      </c>
      <c r="N6556" s="98">
        <f>'Activity data'!J1340*'Emission factors'!$E$7/1000</f>
        <v>0.52079195917777144</v>
      </c>
      <c r="O6556" s="98">
        <f>'Activity data'!K1340*'Emission factors'!$E$7/1000</f>
        <v>7.0717776300108001E-3</v>
      </c>
      <c r="P6556" s="98">
        <f>'Activity data'!L1340*'Emission factors'!$E$7/1000</f>
        <v>8.1770075470364384E-2</v>
      </c>
      <c r="Q6556" s="98">
        <f>'Activity data'!M1340*'Emission factors'!$E$7/1000</f>
        <v>0.10755877353429602</v>
      </c>
      <c r="R6556" s="98">
        <f>'Activity data'!N1340*'Emission factors'!$E$7/1000</f>
        <v>9.120264114153151E-2</v>
      </c>
      <c r="S6556" s="98">
        <f>'Activity data'!O1340*'Emission factors'!$E$7/1000</f>
        <v>6.9055696827186305E-2</v>
      </c>
      <c r="T6556" s="98">
        <f>'Activity data'!P1340*'Emission factors'!$E$7/1000</f>
        <v>6.7139541511270204E-2</v>
      </c>
      <c r="U6556" s="98">
        <f>'Activity data'!Q1340*'Emission factors'!$E$7/1000</f>
        <v>6.4344707238331814E-2</v>
      </c>
    </row>
    <row r="6557" spans="1:21" x14ac:dyDescent="0.25">
      <c r="A6557" s="92" t="s">
        <v>11</v>
      </c>
      <c r="B6557" s="92" t="s">
        <v>12</v>
      </c>
      <c r="C6557" s="92" t="s">
        <v>55</v>
      </c>
      <c r="D6557" s="92" t="s">
        <v>55</v>
      </c>
      <c r="E6557" s="92" t="s">
        <v>7</v>
      </c>
      <c r="F6557" s="92" t="s">
        <v>56</v>
      </c>
      <c r="G6557" s="92" t="s">
        <v>97</v>
      </c>
      <c r="H6557" s="92" t="s">
        <v>74</v>
      </c>
      <c r="I6557" s="92" t="s">
        <v>195</v>
      </c>
      <c r="L6557" s="98">
        <f>'Activity data'!H1341*'Emission factors'!$E$12/1000</f>
        <v>0</v>
      </c>
      <c r="M6557" s="98">
        <f>'Activity data'!I1341*'Emission factors'!$E$12/1000</f>
        <v>0</v>
      </c>
      <c r="N6557" s="98">
        <f>'Activity data'!J1341*'Emission factors'!$E$12/1000</f>
        <v>0</v>
      </c>
      <c r="O6557" s="98">
        <f>'Activity data'!K1341*'Emission factors'!$E$12/1000</f>
        <v>0</v>
      </c>
      <c r="P6557" s="98">
        <f>'Activity data'!L1341*'Emission factors'!$E$12/1000</f>
        <v>4.2666749999999993E-3</v>
      </c>
      <c r="Q6557" s="98">
        <f>'Activity data'!M1341*'Emission factors'!$E$12/1000</f>
        <v>5.66767276119403E-3</v>
      </c>
      <c r="R6557" s="98">
        <f>'Activity data'!N1341*'Emission factors'!$E$12/1000</f>
        <v>4.8577455443910664E-2</v>
      </c>
      <c r="S6557" s="98">
        <f>'Activity data'!O1341*'Emission factors'!$E$12/1000</f>
        <v>0.10579993334922437</v>
      </c>
      <c r="T6557" s="98">
        <f>'Activity data'!P1341*'Emission factors'!$E$12/1000</f>
        <v>0.12010555282555282</v>
      </c>
      <c r="U6557" s="98">
        <f>'Activity data'!Q1341*'Emission factors'!$E$12/1000</f>
        <v>0.12010555282555282</v>
      </c>
    </row>
    <row r="6558" spans="1:21" x14ac:dyDescent="0.25">
      <c r="A6558" s="92" t="s">
        <v>11</v>
      </c>
      <c r="B6558" s="92" t="s">
        <v>12</v>
      </c>
      <c r="C6558" s="92" t="s">
        <v>55</v>
      </c>
      <c r="D6558" s="92" t="s">
        <v>55</v>
      </c>
      <c r="E6558" s="92" t="s">
        <v>38</v>
      </c>
      <c r="F6558" s="92" t="s">
        <v>56</v>
      </c>
      <c r="G6558" s="92" t="s">
        <v>97</v>
      </c>
      <c r="H6558" s="92" t="s">
        <v>94</v>
      </c>
      <c r="I6558" s="92" t="s">
        <v>195</v>
      </c>
      <c r="L6558" s="98">
        <f>L6549+L6552*'Emission factors'!$H$16+L6555*'Emission factors'!$H$17</f>
        <v>1019895.121761714</v>
      </c>
      <c r="M6558" s="98">
        <f>M6549+M6552*'Emission factors'!$H$16+M6555*'Emission factors'!$H$17</f>
        <v>3535605.9490713621</v>
      </c>
      <c r="N6558" s="98">
        <f>N6549+N6552*'Emission factors'!$H$16+N6555*'Emission factors'!$H$17</f>
        <v>4682727.7752061579</v>
      </c>
      <c r="O6558" s="98">
        <f>O6549+O6552*'Emission factors'!$H$16+O6555*'Emission factors'!$H$17</f>
        <v>4664482.891163311</v>
      </c>
      <c r="P6558" s="98">
        <f>P6549+P6552*'Emission factors'!$H$16+P6555*'Emission factors'!$H$17</f>
        <v>5780869.8695761804</v>
      </c>
      <c r="Q6558" s="98">
        <f>Q6549+Q6552*'Emission factors'!$H$16+Q6555*'Emission factors'!$H$17</f>
        <v>5831319.1505516618</v>
      </c>
      <c r="R6558" s="98">
        <f>R6549+R6552*'Emission factors'!$H$16+R6555*'Emission factors'!$H$17</f>
        <v>6306127.7512973361</v>
      </c>
      <c r="S6558" s="98">
        <f>S6549+S6552*'Emission factors'!$H$16+S6555*'Emission factors'!$H$17</f>
        <v>7082558.5338764908</v>
      </c>
      <c r="T6558" s="98">
        <f>T6549+T6552*'Emission factors'!$H$16+T6555*'Emission factors'!$H$17</f>
        <v>7323514.3854454793</v>
      </c>
      <c r="U6558" s="98">
        <f>U6549+U6552*'Emission factors'!$H$16+U6555*'Emission factors'!$H$17</f>
        <v>7218602.6890492039</v>
      </c>
    </row>
    <row r="6559" spans="1:21" x14ac:dyDescent="0.25">
      <c r="A6559" s="92" t="s">
        <v>11</v>
      </c>
      <c r="B6559" s="92" t="s">
        <v>12</v>
      </c>
      <c r="C6559" s="92" t="s">
        <v>55</v>
      </c>
      <c r="D6559" s="92" t="s">
        <v>55</v>
      </c>
      <c r="E6559" s="92" t="s">
        <v>57</v>
      </c>
      <c r="F6559" s="92" t="s">
        <v>56</v>
      </c>
      <c r="G6559" s="92" t="s">
        <v>97</v>
      </c>
      <c r="H6559" s="92" t="s">
        <v>94</v>
      </c>
      <c r="I6559" s="92" t="s">
        <v>195</v>
      </c>
      <c r="L6559" s="98">
        <f>L6550+L6553*'Emission factors'!$H$16+L6556*'Emission factors'!$H$17</f>
        <v>190993.89809486197</v>
      </c>
      <c r="M6559" s="98">
        <f>M6550+M6553*'Emission factors'!$H$16+M6556*'Emission factors'!$H$17</f>
        <v>254974.24342422042</v>
      </c>
      <c r="N6559" s="98">
        <f>N6550+N6553*'Emission factors'!$H$16+N6556*'Emission factors'!$H$17</f>
        <v>64533.935621513541</v>
      </c>
      <c r="O6559" s="98">
        <f>O6550+O6553*'Emission factors'!$H$16+O6556*'Emission factors'!$H$17</f>
        <v>876.29932502278825</v>
      </c>
      <c r="P6559" s="98">
        <f>P6550+P6553*'Emission factors'!$H$16+P6556*'Emission factors'!$H$17</f>
        <v>10132.538901910204</v>
      </c>
      <c r="Q6559" s="98">
        <f>Q6550+Q6553*'Emission factors'!$H$16+Q6556*'Emission factors'!$H$17</f>
        <v>13328.145422502292</v>
      </c>
      <c r="R6559" s="98">
        <f>R6550+R6553*'Emission factors'!$H$16+R6556*'Emission factors'!$H$17</f>
        <v>11301.375277052875</v>
      </c>
      <c r="S6559" s="98">
        <f>S6550+S6553*'Emission factors'!$H$16+S6556*'Emission factors'!$H$17</f>
        <v>8557.0366723407897</v>
      </c>
      <c r="T6559" s="98">
        <f>T6550+T6553*'Emission factors'!$H$16+T6556*'Emission factors'!$H$17</f>
        <v>8319.5962863690493</v>
      </c>
      <c r="U6559" s="98">
        <f>U6550+U6553*'Emission factors'!$H$16+U6556*'Emission factors'!$H$17</f>
        <v>7973.2743974378855</v>
      </c>
    </row>
    <row r="6560" spans="1:21" x14ac:dyDescent="0.25">
      <c r="A6560" s="92" t="s">
        <v>11</v>
      </c>
      <c r="B6560" s="92" t="s">
        <v>12</v>
      </c>
      <c r="C6560" s="92" t="s">
        <v>55</v>
      </c>
      <c r="D6560" s="92" t="s">
        <v>55</v>
      </c>
      <c r="E6560" s="92" t="s">
        <v>7</v>
      </c>
      <c r="F6560" s="92" t="s">
        <v>56</v>
      </c>
      <c r="G6560" s="92" t="s">
        <v>97</v>
      </c>
      <c r="H6560" s="92" t="s">
        <v>94</v>
      </c>
      <c r="I6560" s="92" t="s">
        <v>195</v>
      </c>
      <c r="L6560" s="98">
        <f>L6551+L6554*'Emission factors'!$H$16+L6557*'Emission factors'!$H$17</f>
        <v>0</v>
      </c>
      <c r="M6560" s="98">
        <f>M6551+M6554*'Emission factors'!$H$16+M6557*'Emission factors'!$H$17</f>
        <v>0</v>
      </c>
      <c r="N6560" s="98">
        <f>N6551+N6554*'Emission factors'!$H$16+N6557*'Emission factors'!$H$17</f>
        <v>0</v>
      </c>
      <c r="O6560" s="98">
        <f>O6551+O6554*'Emission factors'!$H$16+O6557*'Emission factors'!$H$17</f>
        <v>0</v>
      </c>
      <c r="P6560" s="98">
        <f>P6551+P6554*'Emission factors'!$H$16+P6557*'Emission factors'!$H$17</f>
        <v>2395.8233459999997</v>
      </c>
      <c r="Q6560" s="98">
        <f>Q6551+Q6554*'Emission factors'!$H$16+Q6557*'Emission factors'!$H$17</f>
        <v>3182.5116088656714</v>
      </c>
      <c r="R6560" s="98">
        <f>R6551+R6554*'Emission factors'!$H$16+R6557*'Emission factors'!$H$17</f>
        <v>27277.212780864713</v>
      </c>
      <c r="S6560" s="98">
        <f>S6551+S6554*'Emission factors'!$H$16+S6557*'Emission factors'!$H$17</f>
        <v>59408.778574256474</v>
      </c>
      <c r="T6560" s="98">
        <f>T6551+T6554*'Emission factors'!$H$16+T6557*'Emission factors'!$H$17</f>
        <v>67441.67002260442</v>
      </c>
      <c r="U6560" s="98">
        <f>U6551+U6554*'Emission factors'!$H$16+U6557*'Emission factors'!$H$17</f>
        <v>67441.67002260442</v>
      </c>
    </row>
    <row r="6561" spans="1:21" x14ac:dyDescent="0.25">
      <c r="A6561" s="92" t="s">
        <v>11</v>
      </c>
      <c r="B6561" s="92" t="s">
        <v>12</v>
      </c>
      <c r="C6561" s="92" t="s">
        <v>55</v>
      </c>
      <c r="D6561" s="92" t="s">
        <v>55</v>
      </c>
      <c r="E6561" s="92" t="s">
        <v>38</v>
      </c>
      <c r="F6561" s="92" t="s">
        <v>56</v>
      </c>
      <c r="G6561" s="92" t="s">
        <v>97</v>
      </c>
      <c r="H6561" s="92" t="s">
        <v>93</v>
      </c>
      <c r="I6561" s="92" t="s">
        <v>195</v>
      </c>
      <c r="L6561" s="98">
        <f>L6549+L6552*'Emission factors'!$I$16+L6555*'Emission factors'!$I$17</f>
        <v>1019132.3061094328</v>
      </c>
      <c r="M6561" s="98">
        <f>M6549+M6552*'Emission factors'!$I$16+M6555*'Emission factors'!$I$17</f>
        <v>3532961.54426865</v>
      </c>
      <c r="N6561" s="98">
        <f>N6549+N6552*'Emission factors'!$I$16+N6555*'Emission factors'!$I$17</f>
        <v>4679225.3973968308</v>
      </c>
      <c r="O6561" s="98">
        <f>O6549+O6552*'Emission factors'!$I$16+O6555*'Emission factors'!$I$17</f>
        <v>4660994.1593483854</v>
      </c>
      <c r="P6561" s="98">
        <f>P6549+P6552*'Emission factors'!$I$16+P6555*'Emission factors'!$I$17</f>
        <v>5776546.1524348566</v>
      </c>
      <c r="Q6561" s="98">
        <f>Q6549+Q6552*'Emission factors'!$I$16+Q6555*'Emission factors'!$I$17</f>
        <v>5826957.7006078642</v>
      </c>
      <c r="R6561" s="98">
        <f>R6549+R6552*'Emission factors'!$I$16+R6555*'Emission factors'!$I$17</f>
        <v>6301411.1751991333</v>
      </c>
      <c r="S6561" s="98">
        <f>S6549+S6552*'Emission factors'!$I$16+S6555*'Emission factors'!$I$17</f>
        <v>7077261.2377206795</v>
      </c>
      <c r="T6561" s="98">
        <f>T6549+T6552*'Emission factors'!$I$16+T6555*'Emission factors'!$I$17</f>
        <v>7318036.8698816504</v>
      </c>
      <c r="U6561" s="98">
        <f>U6549+U6552*'Emission factors'!$I$16+U6555*'Emission factors'!$I$17</f>
        <v>7213203.6406555865</v>
      </c>
    </row>
    <row r="6562" spans="1:21" x14ac:dyDescent="0.25">
      <c r="A6562" s="92" t="s">
        <v>11</v>
      </c>
      <c r="B6562" s="92" t="s">
        <v>12</v>
      </c>
      <c r="C6562" s="92" t="s">
        <v>55</v>
      </c>
      <c r="D6562" s="92" t="s">
        <v>55</v>
      </c>
      <c r="E6562" s="92" t="s">
        <v>57</v>
      </c>
      <c r="F6562" s="92" t="s">
        <v>56</v>
      </c>
      <c r="G6562" s="92" t="s">
        <v>97</v>
      </c>
      <c r="H6562" s="92" t="s">
        <v>93</v>
      </c>
      <c r="I6562" s="92" t="s">
        <v>195</v>
      </c>
      <c r="L6562" s="98">
        <f>L6550+L6553*'Emission factors'!$I$16+L6556*'Emission factors'!$I$17</f>
        <v>190808.93850343736</v>
      </c>
      <c r="M6562" s="98">
        <f>M6550+M6553*'Emission factors'!$I$16+M6556*'Emission factors'!$I$17</f>
        <v>254727.32489772316</v>
      </c>
      <c r="N6562" s="98">
        <f>N6550+N6553*'Emission factors'!$I$16+N6556*'Emission factors'!$I$17</f>
        <v>64471.440586412209</v>
      </c>
      <c r="O6562" s="98">
        <f>O6550+O6553*'Emission factors'!$I$16+O6556*'Emission factors'!$I$17</f>
        <v>875.450711707187</v>
      </c>
      <c r="P6562" s="98">
        <f>P6550+P6553*'Emission factors'!$I$16+P6556*'Emission factors'!$I$17</f>
        <v>10122.726492853759</v>
      </c>
      <c r="Q6562" s="98">
        <f>Q6550+Q6553*'Emission factors'!$I$16+Q6556*'Emission factors'!$I$17</f>
        <v>13315.238369678176</v>
      </c>
      <c r="R6562" s="98">
        <f>R6550+R6553*'Emission factors'!$I$16+R6556*'Emission factors'!$I$17</f>
        <v>11290.430960115891</v>
      </c>
      <c r="S6562" s="98">
        <f>S6550+S6553*'Emission factors'!$I$16+S6556*'Emission factors'!$I$17</f>
        <v>8548.749988721529</v>
      </c>
      <c r="T6562" s="98">
        <f>T6550+T6553*'Emission factors'!$I$16+T6556*'Emission factors'!$I$17</f>
        <v>8311.5395413876959</v>
      </c>
      <c r="U6562" s="98">
        <f>U6550+U6553*'Emission factors'!$I$16+U6556*'Emission factors'!$I$17</f>
        <v>7965.5530325692862</v>
      </c>
    </row>
    <row r="6563" spans="1:21" x14ac:dyDescent="0.25">
      <c r="A6563" s="92" t="s">
        <v>11</v>
      </c>
      <c r="B6563" s="92" t="s">
        <v>12</v>
      </c>
      <c r="C6563" s="92" t="s">
        <v>55</v>
      </c>
      <c r="D6563" s="92" t="s">
        <v>55</v>
      </c>
      <c r="E6563" s="92" t="s">
        <v>7</v>
      </c>
      <c r="F6563" s="92" t="s">
        <v>56</v>
      </c>
      <c r="G6563" s="92" t="s">
        <v>97</v>
      </c>
      <c r="H6563" s="92" t="s">
        <v>93</v>
      </c>
      <c r="I6563" s="92" t="s">
        <v>195</v>
      </c>
      <c r="L6563" s="98">
        <f>L6551+L6554*'Emission factors'!$I$16+L6557*'Emission factors'!$I$17</f>
        <v>0</v>
      </c>
      <c r="M6563" s="98">
        <f>M6551+M6554*'Emission factors'!$I$16+M6557*'Emission factors'!$I$17</f>
        <v>0</v>
      </c>
      <c r="N6563" s="98">
        <f>N6551+N6554*'Emission factors'!$I$16+N6557*'Emission factors'!$I$17</f>
        <v>0</v>
      </c>
      <c r="O6563" s="98">
        <f>O6551+O6554*'Emission factors'!$I$16+O6557*'Emission factors'!$I$17</f>
        <v>0</v>
      </c>
      <c r="P6563" s="98">
        <f>P6551+P6554*'Emission factors'!$I$16+P6557*'Emission factors'!$I$17</f>
        <v>2394.9700109999994</v>
      </c>
      <c r="Q6563" s="98">
        <f>Q6551+Q6554*'Emission factors'!$I$16+Q6557*'Emission factors'!$I$17</f>
        <v>3181.3780743134325</v>
      </c>
      <c r="R6563" s="98">
        <f>R6551+R6554*'Emission factors'!$I$16+R6557*'Emission factors'!$I$17</f>
        <v>27267.497289775933</v>
      </c>
      <c r="S6563" s="98">
        <f>S6551+S6554*'Emission factors'!$I$16+S6557*'Emission factors'!$I$17</f>
        <v>59387.618587586629</v>
      </c>
      <c r="T6563" s="98">
        <f>T6551+T6554*'Emission factors'!$I$16+T6557*'Emission factors'!$I$17</f>
        <v>67417.648912039294</v>
      </c>
      <c r="U6563" s="98">
        <f>U6551+U6554*'Emission factors'!$I$16+U6557*'Emission factors'!$I$17</f>
        <v>67417.648912039294</v>
      </c>
    </row>
    <row r="6564" spans="1:21" x14ac:dyDescent="0.25">
      <c r="A6564" s="92" t="s">
        <v>11</v>
      </c>
      <c r="B6564" s="92" t="s">
        <v>12</v>
      </c>
      <c r="C6564" s="92" t="s">
        <v>55</v>
      </c>
      <c r="D6564" s="92" t="s">
        <v>55</v>
      </c>
      <c r="E6564" s="92" t="s">
        <v>38</v>
      </c>
      <c r="F6564" s="92" t="s">
        <v>56</v>
      </c>
      <c r="G6564" s="92" t="s">
        <v>97</v>
      </c>
      <c r="H6564" s="92" t="s">
        <v>16</v>
      </c>
      <c r="I6564" s="92" t="s">
        <v>232</v>
      </c>
      <c r="L6564" s="98">
        <f>'Activity data'!H1327*'Emission factors'!$C$5</f>
        <v>2671710.8034756472</v>
      </c>
      <c r="M6564" s="98">
        <f>'Activity data'!I1327*'Emission factors'!$C$5</f>
        <v>9234606.7716491986</v>
      </c>
      <c r="N6564" s="98">
        <f>'Activity data'!J1327*'Emission factors'!$C$5</f>
        <v>12721682.481691774</v>
      </c>
      <c r="O6564" s="98">
        <f>'Activity data'!K1327*'Emission factors'!$C$5</f>
        <v>12663602.922467699</v>
      </c>
      <c r="P6564" s="98">
        <f>'Activity data'!L1327*'Emission factors'!$C$5</f>
        <v>15374175.248345418</v>
      </c>
      <c r="Q6564" s="98">
        <f>'Activity data'!M1327*'Emission factors'!$C$5</f>
        <v>23682956.001699582</v>
      </c>
      <c r="R6564" s="98">
        <f>'Activity data'!N1327*'Emission factors'!$C$5</f>
        <v>27211357.195338611</v>
      </c>
      <c r="S6564" s="98">
        <f>'Activity data'!O1327*'Emission factors'!$C$5</f>
        <v>28634265.498344317</v>
      </c>
      <c r="T6564" s="98">
        <f>'Activity data'!P1327*'Emission factors'!$C$5</f>
        <v>29195859.724946808</v>
      </c>
      <c r="U6564" s="98">
        <f>'Activity data'!Q1327*'Emission factors'!$C$5</f>
        <v>29935019.223151602</v>
      </c>
    </row>
    <row r="6565" spans="1:21" x14ac:dyDescent="0.25">
      <c r="A6565" s="92" t="s">
        <v>11</v>
      </c>
      <c r="B6565" s="92" t="s">
        <v>12</v>
      </c>
      <c r="C6565" s="92" t="s">
        <v>55</v>
      </c>
      <c r="D6565" s="92" t="s">
        <v>55</v>
      </c>
      <c r="E6565" s="92" t="s">
        <v>57</v>
      </c>
      <c r="F6565" s="92" t="s">
        <v>56</v>
      </c>
      <c r="G6565" s="92" t="s">
        <v>97</v>
      </c>
      <c r="H6565" s="92" t="s">
        <v>16</v>
      </c>
      <c r="I6565" s="92" t="s">
        <v>232</v>
      </c>
      <c r="L6565" s="98">
        <f>'Activity data'!H1328*'Emission factors'!$C$7</f>
        <v>56138.512728831382</v>
      </c>
      <c r="M6565" s="98">
        <f>'Activity data'!I1328*'Emission factors'!$C$7</f>
        <v>69435.095579737681</v>
      </c>
      <c r="N6565" s="98">
        <f>'Activity data'!J1328*'Emission factors'!$C$7</f>
        <v>70750.372113465477</v>
      </c>
      <c r="O6565" s="98">
        <f>'Activity data'!K1328*'Emission factors'!$C$7</f>
        <v>70601.324872068886</v>
      </c>
      <c r="P6565" s="98">
        <f>'Activity data'!L1328*'Emission factors'!$C$7</f>
        <v>85260.251806617714</v>
      </c>
      <c r="Q6565" s="98">
        <f>'Activity data'!M1328*'Emission factors'!$C$7</f>
        <v>84776.501988049829</v>
      </c>
      <c r="R6565" s="98">
        <f>'Activity data'!N1328*'Emission factors'!$C$7</f>
        <v>144229.35469004221</v>
      </c>
      <c r="S6565" s="98">
        <f>'Activity data'!O1328*'Emission factors'!$C$7</f>
        <v>225902.01324760518</v>
      </c>
      <c r="T6565" s="98">
        <f>'Activity data'!P1328*'Emission factors'!$C$7</f>
        <v>254007.87770639898</v>
      </c>
      <c r="U6565" s="98">
        <f>'Activity data'!Q1328*'Emission factors'!$C$7</f>
        <v>453995.28243012872</v>
      </c>
    </row>
    <row r="6566" spans="1:21" x14ac:dyDescent="0.25">
      <c r="A6566" s="92" t="s">
        <v>11</v>
      </c>
      <c r="B6566" s="92" t="s">
        <v>12</v>
      </c>
      <c r="C6566" s="92" t="s">
        <v>55</v>
      </c>
      <c r="D6566" s="92" t="s">
        <v>55</v>
      </c>
      <c r="E6566" s="92" t="s">
        <v>7</v>
      </c>
      <c r="F6566" s="92" t="s">
        <v>56</v>
      </c>
      <c r="G6566" s="92" t="s">
        <v>97</v>
      </c>
      <c r="H6566" s="92" t="s">
        <v>16</v>
      </c>
      <c r="I6566" s="92" t="s">
        <v>232</v>
      </c>
      <c r="L6566" s="98">
        <f>'Activity data'!H1329*'Emission factors'!$C$12</f>
        <v>0</v>
      </c>
      <c r="M6566" s="98">
        <f>'Activity data'!I1329*'Emission factors'!$C$12</f>
        <v>0</v>
      </c>
      <c r="N6566" s="98">
        <f>'Activity data'!J1329*'Emission factors'!$C$12</f>
        <v>0</v>
      </c>
      <c r="O6566" s="98">
        <f>'Activity data'!K1329*'Emission factors'!$C$12</f>
        <v>0</v>
      </c>
      <c r="P6566" s="98">
        <f>'Activity data'!L1329*'Emission factors'!$C$12</f>
        <v>0</v>
      </c>
      <c r="Q6566" s="98">
        <f>'Activity data'!M1329*'Emission factors'!$C$12</f>
        <v>0</v>
      </c>
      <c r="R6566" s="98">
        <f>'Activity data'!N1329*'Emission factors'!$C$12</f>
        <v>0</v>
      </c>
      <c r="S6566" s="98">
        <f>'Activity data'!O1329*'Emission factors'!$C$12</f>
        <v>0</v>
      </c>
      <c r="T6566" s="98">
        <f>'Activity data'!P1329*'Emission factors'!$C$12</f>
        <v>0</v>
      </c>
      <c r="U6566" s="98">
        <f>'Activity data'!Q1329*'Emission factors'!$C$12</f>
        <v>0</v>
      </c>
    </row>
    <row r="6567" spans="1:21" x14ac:dyDescent="0.25">
      <c r="A6567" s="92" t="s">
        <v>11</v>
      </c>
      <c r="B6567" s="92" t="s">
        <v>12</v>
      </c>
      <c r="C6567" s="92" t="s">
        <v>55</v>
      </c>
      <c r="D6567" s="92" t="s">
        <v>55</v>
      </c>
      <c r="E6567" s="92" t="s">
        <v>38</v>
      </c>
      <c r="F6567" s="92" t="s">
        <v>56</v>
      </c>
      <c r="G6567" s="92" t="s">
        <v>97</v>
      </c>
      <c r="H6567" s="92" t="s">
        <v>31</v>
      </c>
      <c r="I6567" s="92" t="s">
        <v>232</v>
      </c>
      <c r="L6567" s="98">
        <f>'Activity data'!H1327*'Emission factors'!$D$5/1000</f>
        <v>27.8855109432799</v>
      </c>
      <c r="M6567" s="98">
        <f>'Activity data'!I1327*'Emission factors'!$D$5/1000</f>
        <v>96.384581689272494</v>
      </c>
      <c r="N6567" s="98">
        <f>'Activity data'!J1327*'Emission factors'!$D$5/1000</f>
        <v>132.78032023475393</v>
      </c>
      <c r="O6567" s="98">
        <f>'Activity data'!K1327*'Emission factors'!$D$5/1000</f>
        <v>132.17412506489612</v>
      </c>
      <c r="P6567" s="98">
        <f>'Activity data'!L1327*'Emission factors'!$D$5/1000</f>
        <v>160.46524630357391</v>
      </c>
      <c r="Q6567" s="98">
        <f>'Activity data'!M1327*'Emission factors'!$D$5/1000</f>
        <v>247.18668199248077</v>
      </c>
      <c r="R6567" s="98">
        <f>'Activity data'!N1327*'Emission factors'!$D$5/1000</f>
        <v>284.01374799434933</v>
      </c>
      <c r="S6567" s="98">
        <f>'Activity data'!O1327*'Emission factors'!$D$5/1000</f>
        <v>298.86510279035923</v>
      </c>
      <c r="T6567" s="98">
        <f>'Activity data'!P1327*'Emission factors'!$D$5/1000</f>
        <v>304.7266436170213</v>
      </c>
      <c r="U6567" s="98">
        <f>'Activity data'!Q1327*'Emission factors'!$D$5/1000</f>
        <v>312.44149069148943</v>
      </c>
    </row>
    <row r="6568" spans="1:21" x14ac:dyDescent="0.25">
      <c r="A6568" s="92" t="s">
        <v>11</v>
      </c>
      <c r="B6568" s="92" t="s">
        <v>12</v>
      </c>
      <c r="C6568" s="92" t="s">
        <v>55</v>
      </c>
      <c r="D6568" s="92" t="s">
        <v>55</v>
      </c>
      <c r="E6568" s="92" t="s">
        <v>57</v>
      </c>
      <c r="F6568" s="92" t="s">
        <v>56</v>
      </c>
      <c r="G6568" s="92" t="s">
        <v>97</v>
      </c>
      <c r="H6568" s="92" t="s">
        <v>31</v>
      </c>
      <c r="I6568" s="92" t="s">
        <v>232</v>
      </c>
      <c r="L6568" s="98">
        <f>'Activity data'!H1328*'Emission factors'!$D$7/1000</f>
        <v>2.2728142805194893</v>
      </c>
      <c r="M6568" s="98">
        <f>'Activity data'!I1328*'Emission factors'!$D$7/1000</f>
        <v>2.8111374728638738</v>
      </c>
      <c r="N6568" s="98">
        <f>'Activity data'!J1328*'Emission factors'!$D$7/1000</f>
        <v>2.8643875349581167</v>
      </c>
      <c r="O6568" s="98">
        <f>'Activity data'!K1328*'Emission factors'!$D$7/1000</f>
        <v>2.8583532336869997</v>
      </c>
      <c r="P6568" s="98">
        <f>'Activity data'!L1328*'Emission factors'!$D$7/1000</f>
        <v>3.4518320569480863</v>
      </c>
      <c r="Q6568" s="98">
        <f>'Activity data'!M1328*'Emission factors'!$D$7/1000</f>
        <v>3.4322470440506008</v>
      </c>
      <c r="R6568" s="98">
        <f>'Activity data'!N1328*'Emission factors'!$D$7/1000</f>
        <v>5.8392451291515073</v>
      </c>
      <c r="S6568" s="98">
        <f>'Activity data'!O1328*'Emission factors'!$D$7/1000</f>
        <v>9.1458304958544616</v>
      </c>
      <c r="T6568" s="98">
        <f>'Activity data'!P1328*'Emission factors'!$D$7/1000</f>
        <v>10.283719745198342</v>
      </c>
      <c r="U6568" s="98">
        <f>'Activity data'!Q1328*'Emission factors'!$D$7/1000</f>
        <v>18.380375806887802</v>
      </c>
    </row>
    <row r="6569" spans="1:21" x14ac:dyDescent="0.25">
      <c r="A6569" s="92" t="s">
        <v>11</v>
      </c>
      <c r="B6569" s="92" t="s">
        <v>12</v>
      </c>
      <c r="C6569" s="92" t="s">
        <v>55</v>
      </c>
      <c r="D6569" s="92" t="s">
        <v>55</v>
      </c>
      <c r="E6569" s="92" t="s">
        <v>7</v>
      </c>
      <c r="F6569" s="92" t="s">
        <v>56</v>
      </c>
      <c r="G6569" s="92" t="s">
        <v>97</v>
      </c>
      <c r="H6569" s="92" t="s">
        <v>31</v>
      </c>
      <c r="I6569" s="92" t="s">
        <v>232</v>
      </c>
      <c r="L6569" s="98">
        <f>'Activity data'!H1329*'Emission factors'!$D$12/1000</f>
        <v>0</v>
      </c>
      <c r="M6569" s="98">
        <f>'Activity data'!I1329*'Emission factors'!$D$12/1000</f>
        <v>0</v>
      </c>
      <c r="N6569" s="98">
        <f>'Activity data'!J1329*'Emission factors'!$D$12/1000</f>
        <v>0</v>
      </c>
      <c r="O6569" s="98">
        <f>'Activity data'!K1329*'Emission factors'!$D$12/1000</f>
        <v>0</v>
      </c>
      <c r="P6569" s="98">
        <f>'Activity data'!L1329*'Emission factors'!$D$12/1000</f>
        <v>0</v>
      </c>
      <c r="Q6569" s="98">
        <f>'Activity data'!M1329*'Emission factors'!$D$12/1000</f>
        <v>0</v>
      </c>
      <c r="R6569" s="98">
        <f>'Activity data'!N1329*'Emission factors'!$D$12/1000</f>
        <v>0</v>
      </c>
      <c r="S6569" s="98">
        <f>'Activity data'!O1329*'Emission factors'!$D$12/1000</f>
        <v>0</v>
      </c>
      <c r="T6569" s="98">
        <f>'Activity data'!P1329*'Emission factors'!$D$12/1000</f>
        <v>0</v>
      </c>
      <c r="U6569" s="98">
        <f>'Activity data'!Q1329*'Emission factors'!$D$12/1000</f>
        <v>0</v>
      </c>
    </row>
    <row r="6570" spans="1:21" x14ac:dyDescent="0.25">
      <c r="A6570" s="92" t="s">
        <v>11</v>
      </c>
      <c r="B6570" s="92" t="s">
        <v>12</v>
      </c>
      <c r="C6570" s="92" t="s">
        <v>55</v>
      </c>
      <c r="D6570" s="92" t="s">
        <v>55</v>
      </c>
      <c r="E6570" s="92" t="s">
        <v>38</v>
      </c>
      <c r="F6570" s="92" t="s">
        <v>56</v>
      </c>
      <c r="G6570" s="92" t="s">
        <v>97</v>
      </c>
      <c r="H6570" s="92" t="s">
        <v>74</v>
      </c>
      <c r="I6570" s="92" t="s">
        <v>232</v>
      </c>
      <c r="L6570" s="98">
        <f>'Activity data'!H1327*'Emission factors'!$E$5/1000</f>
        <v>39.03971532059186</v>
      </c>
      <c r="M6570" s="98">
        <f>'Activity data'!I1327*'Emission factors'!$E$5/1000</f>
        <v>134.9384143649815</v>
      </c>
      <c r="N6570" s="98">
        <f>'Activity data'!J1327*'Emission factors'!$E$5/1000</f>
        <v>185.89244832865546</v>
      </c>
      <c r="O6570" s="98">
        <f>'Activity data'!K1327*'Emission factors'!$E$5/1000</f>
        <v>185.04377509085455</v>
      </c>
      <c r="P6570" s="98">
        <f>'Activity data'!L1327*'Emission factors'!$E$5/1000</f>
        <v>224.65134482500346</v>
      </c>
      <c r="Q6570" s="98">
        <f>'Activity data'!M1327*'Emission factors'!$E$5/1000</f>
        <v>346.06135478947306</v>
      </c>
      <c r="R6570" s="98">
        <f>'Activity data'!N1327*'Emission factors'!$E$5/1000</f>
        <v>397.61924719208906</v>
      </c>
      <c r="S6570" s="98">
        <f>'Activity data'!O1327*'Emission factors'!$E$5/1000</f>
        <v>418.4111439065029</v>
      </c>
      <c r="T6570" s="98">
        <f>'Activity data'!P1327*'Emission factors'!$E$5/1000</f>
        <v>426.61730106382976</v>
      </c>
      <c r="U6570" s="98">
        <f>'Activity data'!Q1327*'Emission factors'!$E$5/1000</f>
        <v>437.41808696808516</v>
      </c>
    </row>
    <row r="6571" spans="1:21" x14ac:dyDescent="0.25">
      <c r="A6571" s="92" t="s">
        <v>11</v>
      </c>
      <c r="B6571" s="92" t="s">
        <v>12</v>
      </c>
      <c r="C6571" s="92" t="s">
        <v>55</v>
      </c>
      <c r="D6571" s="92" t="s">
        <v>55</v>
      </c>
      <c r="E6571" s="92" t="s">
        <v>57</v>
      </c>
      <c r="F6571" s="92" t="s">
        <v>56</v>
      </c>
      <c r="G6571" s="92" t="s">
        <v>97</v>
      </c>
      <c r="H6571" s="92" t="s">
        <v>74</v>
      </c>
      <c r="I6571" s="92" t="s">
        <v>232</v>
      </c>
      <c r="L6571" s="98">
        <f>'Activity data'!H1328*'Emission factors'!$E$7/1000</f>
        <v>0.45456285610389785</v>
      </c>
      <c r="M6571" s="98">
        <f>'Activity data'!I1328*'Emission factors'!$E$7/1000</f>
        <v>0.56222749457277477</v>
      </c>
      <c r="N6571" s="98">
        <f>'Activity data'!J1328*'Emission factors'!$E$7/1000</f>
        <v>0.57287750699162332</v>
      </c>
      <c r="O6571" s="98">
        <f>'Activity data'!K1328*'Emission factors'!$E$7/1000</f>
        <v>0.57167064673739987</v>
      </c>
      <c r="P6571" s="98">
        <f>'Activity data'!L1328*'Emission factors'!$E$7/1000</f>
        <v>0.69036641138961719</v>
      </c>
      <c r="Q6571" s="98">
        <f>'Activity data'!M1328*'Emission factors'!$E$7/1000</f>
        <v>0.68644940881012018</v>
      </c>
      <c r="R6571" s="98">
        <f>'Activity data'!N1328*'Emission factors'!$E$7/1000</f>
        <v>1.1678490258303014</v>
      </c>
      <c r="S6571" s="98">
        <f>'Activity data'!O1328*'Emission factors'!$E$7/1000</f>
        <v>1.8291660991708922</v>
      </c>
      <c r="T6571" s="98">
        <f>'Activity data'!P1328*'Emission factors'!$E$7/1000</f>
        <v>2.0567439490396677</v>
      </c>
      <c r="U6571" s="98">
        <f>'Activity data'!Q1328*'Emission factors'!$E$7/1000</f>
        <v>3.6760751613775606</v>
      </c>
    </row>
    <row r="6572" spans="1:21" x14ac:dyDescent="0.25">
      <c r="A6572" s="92" t="s">
        <v>11</v>
      </c>
      <c r="B6572" s="92" t="s">
        <v>12</v>
      </c>
      <c r="C6572" s="92" t="s">
        <v>55</v>
      </c>
      <c r="D6572" s="92" t="s">
        <v>55</v>
      </c>
      <c r="E6572" s="92" t="s">
        <v>7</v>
      </c>
      <c r="F6572" s="92" t="s">
        <v>56</v>
      </c>
      <c r="G6572" s="92" t="s">
        <v>97</v>
      </c>
      <c r="H6572" s="92" t="s">
        <v>74</v>
      </c>
      <c r="I6572" s="92" t="s">
        <v>232</v>
      </c>
      <c r="L6572" s="98">
        <f>'Activity data'!H1329*'Emission factors'!$E$12/1000</f>
        <v>0</v>
      </c>
      <c r="M6572" s="98">
        <f>'Activity data'!I1329*'Emission factors'!$E$12/1000</f>
        <v>0</v>
      </c>
      <c r="N6572" s="98">
        <f>'Activity data'!J1329*'Emission factors'!$E$12/1000</f>
        <v>0</v>
      </c>
      <c r="O6572" s="98">
        <f>'Activity data'!K1329*'Emission factors'!$E$12/1000</f>
        <v>0</v>
      </c>
      <c r="P6572" s="98">
        <f>'Activity data'!L1329*'Emission factors'!$E$12/1000</f>
        <v>0</v>
      </c>
      <c r="Q6572" s="98">
        <f>'Activity data'!M1329*'Emission factors'!$E$12/1000</f>
        <v>0</v>
      </c>
      <c r="R6572" s="98">
        <f>'Activity data'!N1329*'Emission factors'!$E$12/1000</f>
        <v>0</v>
      </c>
      <c r="S6572" s="98">
        <f>'Activity data'!O1329*'Emission factors'!$E$12/1000</f>
        <v>0</v>
      </c>
      <c r="T6572" s="98">
        <f>'Activity data'!P1329*'Emission factors'!$E$12/1000</f>
        <v>0</v>
      </c>
      <c r="U6572" s="98">
        <f>'Activity data'!Q1329*'Emission factors'!$E$12/1000</f>
        <v>0</v>
      </c>
    </row>
    <row r="6573" spans="1:21" x14ac:dyDescent="0.25">
      <c r="A6573" s="92" t="s">
        <v>11</v>
      </c>
      <c r="B6573" s="92" t="s">
        <v>12</v>
      </c>
      <c r="C6573" s="92" t="s">
        <v>55</v>
      </c>
      <c r="D6573" s="92" t="s">
        <v>55</v>
      </c>
      <c r="E6573" s="92" t="s">
        <v>38</v>
      </c>
      <c r="F6573" s="92" t="s">
        <v>56</v>
      </c>
      <c r="G6573" s="92" t="s">
        <v>97</v>
      </c>
      <c r="H6573" s="92" t="s">
        <v>94</v>
      </c>
      <c r="I6573" s="92" t="s">
        <v>232</v>
      </c>
      <c r="L6573" s="98">
        <f>L6564+L6567*'Emission factors'!$H$16+L6570*'Emission factors'!$H$17</f>
        <v>2684398.7109548394</v>
      </c>
      <c r="M6573" s="98">
        <f>M6564+M6567*'Emission factors'!$H$16+M6570*'Emission factors'!$H$17</f>
        <v>9278461.7563178167</v>
      </c>
      <c r="N6573" s="98">
        <f>N6564+N6567*'Emission factors'!$H$16+N6570*'Emission factors'!$H$17</f>
        <v>12782097.527398588</v>
      </c>
      <c r="O6573" s="98">
        <f>O6564+O6567*'Emission factors'!$H$16+O6570*'Emission factors'!$H$17</f>
        <v>12723742.149372226</v>
      </c>
      <c r="P6573" s="98">
        <f>P6564+P6567*'Emission factors'!$H$16+P6570*'Emission factors'!$H$17</f>
        <v>15447186.935413543</v>
      </c>
      <c r="Q6573" s="98">
        <f>Q6564+Q6567*'Emission factors'!$H$16+Q6570*'Emission factors'!$H$17</f>
        <v>23795425.94200616</v>
      </c>
      <c r="R6573" s="98">
        <f>R6564+R6567*'Emission factors'!$H$16+R6570*'Emission factors'!$H$17</f>
        <v>27340583.450676039</v>
      </c>
      <c r="S6573" s="98">
        <f>S6564+S6567*'Emission factors'!$H$16+S6570*'Emission factors'!$H$17</f>
        <v>28770249.120113928</v>
      </c>
      <c r="T6573" s="98">
        <f>T6564+T6567*'Emission factors'!$H$16+T6570*'Emission factors'!$H$17</f>
        <v>29334510.347792551</v>
      </c>
      <c r="U6573" s="98">
        <f>U6564+U6567*'Emission factors'!$H$16+U6570*'Emission factors'!$H$17</f>
        <v>30077180.10141623</v>
      </c>
    </row>
    <row r="6574" spans="1:21" x14ac:dyDescent="0.25">
      <c r="A6574" s="92" t="s">
        <v>11</v>
      </c>
      <c r="B6574" s="92" t="s">
        <v>12</v>
      </c>
      <c r="C6574" s="92" t="s">
        <v>55</v>
      </c>
      <c r="D6574" s="92" t="s">
        <v>55</v>
      </c>
      <c r="E6574" s="92" t="s">
        <v>57</v>
      </c>
      <c r="F6574" s="92" t="s">
        <v>56</v>
      </c>
      <c r="G6574" s="92" t="s">
        <v>97</v>
      </c>
      <c r="H6574" s="92" t="s">
        <v>94</v>
      </c>
      <c r="I6574" s="92" t="s">
        <v>232</v>
      </c>
      <c r="L6574" s="98">
        <f>L6565+L6568*'Emission factors'!$H$16+L6571*'Emission factors'!$H$17</f>
        <v>56327.156314114502</v>
      </c>
      <c r="M6574" s="98">
        <f>M6565+M6568*'Emission factors'!$H$16+M6571*'Emission factors'!$H$17</f>
        <v>69668.419989985385</v>
      </c>
      <c r="N6574" s="98">
        <f>N6565+N6568*'Emission factors'!$H$16+N6571*'Emission factors'!$H$17</f>
        <v>70988.11627886699</v>
      </c>
      <c r="O6574" s="98">
        <f>O6565+O6568*'Emission factors'!$H$16+O6571*'Emission factors'!$H$17</f>
        <v>70838.56819046491</v>
      </c>
      <c r="P6574" s="98">
        <f>P6565+P6568*'Emission factors'!$H$16+P6571*'Emission factors'!$H$17</f>
        <v>85546.753867344392</v>
      </c>
      <c r="Q6574" s="98">
        <f>Q6565+Q6568*'Emission factors'!$H$16+Q6571*'Emission factors'!$H$17</f>
        <v>85061.378492706033</v>
      </c>
      <c r="R6574" s="98">
        <f>R6565+R6568*'Emission factors'!$H$16+R6571*'Emission factors'!$H$17</f>
        <v>144714.01203576179</v>
      </c>
      <c r="S6574" s="98">
        <f>S6565+S6568*'Emission factors'!$H$16+S6571*'Emission factors'!$H$17</f>
        <v>226661.11717876108</v>
      </c>
      <c r="T6574" s="98">
        <f>T6565+T6568*'Emission factors'!$H$16+T6571*'Emission factors'!$H$17</f>
        <v>254861.42644525046</v>
      </c>
      <c r="U6574" s="98">
        <f>U6565+U6568*'Emission factors'!$H$16+U6571*'Emission factors'!$H$17</f>
        <v>455520.85362210043</v>
      </c>
    </row>
    <row r="6575" spans="1:21" x14ac:dyDescent="0.25">
      <c r="A6575" s="92" t="s">
        <v>11</v>
      </c>
      <c r="B6575" s="92" t="s">
        <v>12</v>
      </c>
      <c r="C6575" s="92" t="s">
        <v>55</v>
      </c>
      <c r="D6575" s="92" t="s">
        <v>55</v>
      </c>
      <c r="E6575" s="92" t="s">
        <v>7</v>
      </c>
      <c r="F6575" s="92" t="s">
        <v>56</v>
      </c>
      <c r="G6575" s="92" t="s">
        <v>97</v>
      </c>
      <c r="H6575" s="92" t="s">
        <v>94</v>
      </c>
      <c r="I6575" s="92" t="s">
        <v>232</v>
      </c>
      <c r="L6575" s="98">
        <f>L6566+L6569*'Emission factors'!$H$16+L6572*'Emission factors'!$H$17</f>
        <v>0</v>
      </c>
      <c r="M6575" s="98">
        <f>M6566+M6569*'Emission factors'!$H$16+M6572*'Emission factors'!$H$17</f>
        <v>0</v>
      </c>
      <c r="N6575" s="98">
        <f>N6566+N6569*'Emission factors'!$H$16+N6572*'Emission factors'!$H$17</f>
        <v>0</v>
      </c>
      <c r="O6575" s="98">
        <f>O6566+O6569*'Emission factors'!$H$16+O6572*'Emission factors'!$H$17</f>
        <v>0</v>
      </c>
      <c r="P6575" s="98">
        <f>P6566+P6569*'Emission factors'!$H$16+P6572*'Emission factors'!$H$17</f>
        <v>0</v>
      </c>
      <c r="Q6575" s="98">
        <f>Q6566+Q6569*'Emission factors'!$H$16+Q6572*'Emission factors'!$H$17</f>
        <v>0</v>
      </c>
      <c r="R6575" s="98">
        <f>R6566+R6569*'Emission factors'!$H$16+R6572*'Emission factors'!$H$17</f>
        <v>0</v>
      </c>
      <c r="S6575" s="98">
        <f>S6566+S6569*'Emission factors'!$H$16+S6572*'Emission factors'!$H$17</f>
        <v>0</v>
      </c>
      <c r="T6575" s="98">
        <f>T6566+T6569*'Emission factors'!$H$16+T6572*'Emission factors'!$H$17</f>
        <v>0</v>
      </c>
      <c r="U6575" s="98">
        <f>U6566+U6569*'Emission factors'!$H$16+U6572*'Emission factors'!$H$17</f>
        <v>0</v>
      </c>
    </row>
    <row r="6576" spans="1:21" x14ac:dyDescent="0.25">
      <c r="A6576" s="92" t="s">
        <v>11</v>
      </c>
      <c r="B6576" s="92" t="s">
        <v>12</v>
      </c>
      <c r="C6576" s="92" t="s">
        <v>55</v>
      </c>
      <c r="D6576" s="92" t="s">
        <v>55</v>
      </c>
      <c r="E6576" s="92" t="s">
        <v>38</v>
      </c>
      <c r="F6576" s="92" t="s">
        <v>56</v>
      </c>
      <c r="G6576" s="92" t="s">
        <v>97</v>
      </c>
      <c r="H6576" s="92" t="s">
        <v>93</v>
      </c>
      <c r="I6576" s="92" t="s">
        <v>232</v>
      </c>
      <c r="L6576" s="98">
        <f>L6564+L6567*'Emission factors'!$I$16+L6570*'Emission factors'!$I$17</f>
        <v>2682390.9541669232</v>
      </c>
      <c r="M6576" s="98">
        <f>M6564+M6567*'Emission factors'!$I$16+M6570*'Emission factors'!$I$17</f>
        <v>9271522.0664361902</v>
      </c>
      <c r="N6576" s="98">
        <f>N6564+N6567*'Emission factors'!$I$16+N6570*'Emission factors'!$I$17</f>
        <v>12772537.344341684</v>
      </c>
      <c r="O6576" s="98">
        <f>O6564+O6567*'Emission factors'!$I$16+O6570*'Emission factors'!$I$17</f>
        <v>12714225.612367554</v>
      </c>
      <c r="P6576" s="98">
        <f>P6564+P6567*'Emission factors'!$I$16+P6570*'Emission factors'!$I$17</f>
        <v>15435633.437679688</v>
      </c>
      <c r="Q6576" s="98">
        <f>Q6564+Q6567*'Emission factors'!$I$16+Q6570*'Emission factors'!$I$17</f>
        <v>23777628.500902701</v>
      </c>
      <c r="R6576" s="98">
        <f>R6564+R6567*'Emission factors'!$I$16+R6570*'Emission factors'!$I$17</f>
        <v>27320134.460820448</v>
      </c>
      <c r="S6576" s="98">
        <f>S6564+S6567*'Emission factors'!$I$16+S6570*'Emission factors'!$I$17</f>
        <v>28748730.832713023</v>
      </c>
      <c r="T6576" s="98">
        <f>T6564+T6567*'Emission factors'!$I$16+T6570*'Emission factors'!$I$17</f>
        <v>29312570.029452126</v>
      </c>
      <c r="U6576" s="98">
        <f>U6564+U6567*'Emission factors'!$I$16+U6570*'Emission factors'!$I$17</f>
        <v>30054684.314086441</v>
      </c>
    </row>
    <row r="6577" spans="1:21" x14ac:dyDescent="0.25">
      <c r="A6577" s="92" t="s">
        <v>11</v>
      </c>
      <c r="B6577" s="92" t="s">
        <v>12</v>
      </c>
      <c r="C6577" s="92" t="s">
        <v>55</v>
      </c>
      <c r="D6577" s="92" t="s">
        <v>55</v>
      </c>
      <c r="E6577" s="92" t="s">
        <v>57</v>
      </c>
      <c r="F6577" s="92" t="s">
        <v>56</v>
      </c>
      <c r="G6577" s="92" t="s">
        <v>97</v>
      </c>
      <c r="H6577" s="92" t="s">
        <v>93</v>
      </c>
      <c r="I6577" s="92" t="s">
        <v>232</v>
      </c>
      <c r="L6577" s="98">
        <f>L6565+L6568*'Emission factors'!$I$16+L6571*'Emission factors'!$I$17</f>
        <v>56272.608771382031</v>
      </c>
      <c r="M6577" s="98">
        <f>M6565+M6568*'Emission factors'!$I$16+M6571*'Emission factors'!$I$17</f>
        <v>69600.952690636652</v>
      </c>
      <c r="N6577" s="98">
        <f>N6565+N6568*'Emission factors'!$I$16+N6571*'Emission factors'!$I$17</f>
        <v>70919.370978028004</v>
      </c>
      <c r="O6577" s="98">
        <f>O6565+O6568*'Emission factors'!$I$16+O6571*'Emission factors'!$I$17</f>
        <v>70769.967712856422</v>
      </c>
      <c r="P6577" s="98">
        <f>P6565+P6568*'Emission factors'!$I$16+P6571*'Emission factors'!$I$17</f>
        <v>85463.909897977646</v>
      </c>
      <c r="Q6577" s="98">
        <f>Q6565+Q6568*'Emission factors'!$I$16+Q6571*'Emission factors'!$I$17</f>
        <v>84979.004563648807</v>
      </c>
      <c r="R6577" s="98">
        <f>R6565+R6568*'Emission factors'!$I$16+R6571*'Emission factors'!$I$17</f>
        <v>144573.87015266213</v>
      </c>
      <c r="S6577" s="98">
        <f>S6565+S6568*'Emission factors'!$I$16+S6571*'Emission factors'!$I$17</f>
        <v>226441.61724686058</v>
      </c>
      <c r="T6577" s="98">
        <f>T6565+T6568*'Emission factors'!$I$16+T6571*'Emission factors'!$I$17</f>
        <v>254614.61717136568</v>
      </c>
      <c r="U6577" s="98">
        <f>U6565+U6568*'Emission factors'!$I$16+U6571*'Emission factors'!$I$17</f>
        <v>455079.72460273508</v>
      </c>
    </row>
    <row r="6578" spans="1:21" x14ac:dyDescent="0.25">
      <c r="A6578" s="92" t="s">
        <v>11</v>
      </c>
      <c r="B6578" s="92" t="s">
        <v>12</v>
      </c>
      <c r="C6578" s="92" t="s">
        <v>55</v>
      </c>
      <c r="D6578" s="92" t="s">
        <v>55</v>
      </c>
      <c r="E6578" s="92" t="s">
        <v>7</v>
      </c>
      <c r="F6578" s="92" t="s">
        <v>56</v>
      </c>
      <c r="G6578" s="92" t="s">
        <v>97</v>
      </c>
      <c r="H6578" s="92" t="s">
        <v>93</v>
      </c>
      <c r="I6578" s="92" t="s">
        <v>232</v>
      </c>
      <c r="L6578" s="98">
        <f>L6566+L6569*'Emission factors'!$I$16+L6572*'Emission factors'!$I$17</f>
        <v>0</v>
      </c>
      <c r="M6578" s="98">
        <f>M6566+M6569*'Emission factors'!$I$16+M6572*'Emission factors'!$I$17</f>
        <v>0</v>
      </c>
      <c r="N6578" s="98">
        <f>N6566+N6569*'Emission factors'!$I$16+N6572*'Emission factors'!$I$17</f>
        <v>0</v>
      </c>
      <c r="O6578" s="98">
        <f>O6566+O6569*'Emission factors'!$I$16+O6572*'Emission factors'!$I$17</f>
        <v>0</v>
      </c>
      <c r="P6578" s="98">
        <f>P6566+P6569*'Emission factors'!$I$16+P6572*'Emission factors'!$I$17</f>
        <v>0</v>
      </c>
      <c r="Q6578" s="98">
        <f>Q6566+Q6569*'Emission factors'!$I$16+Q6572*'Emission factors'!$I$17</f>
        <v>0</v>
      </c>
      <c r="R6578" s="98">
        <f>R6566+R6569*'Emission factors'!$I$16+R6572*'Emission factors'!$I$17</f>
        <v>0</v>
      </c>
      <c r="S6578" s="98">
        <f>S6566+S6569*'Emission factors'!$I$16+S6572*'Emission factors'!$I$17</f>
        <v>0</v>
      </c>
      <c r="T6578" s="98">
        <f>T6566+T6569*'Emission factors'!$I$16+T6572*'Emission factors'!$I$17</f>
        <v>0</v>
      </c>
      <c r="U6578" s="98">
        <f>U6566+U6569*'Emission factors'!$I$16+U6572*'Emission factors'!$I$17</f>
        <v>0</v>
      </c>
    </row>
    <row r="6579" spans="1:21" x14ac:dyDescent="0.25">
      <c r="A6579" s="92" t="s">
        <v>11</v>
      </c>
      <c r="B6579" s="92" t="s">
        <v>12</v>
      </c>
      <c r="C6579" s="92" t="s">
        <v>55</v>
      </c>
      <c r="D6579" s="92" t="s">
        <v>55</v>
      </c>
      <c r="E6579" s="92" t="s">
        <v>38</v>
      </c>
      <c r="F6579" s="92" t="s">
        <v>56</v>
      </c>
      <c r="G6579" s="92" t="s">
        <v>97</v>
      </c>
      <c r="H6579" s="92" t="s">
        <v>16</v>
      </c>
      <c r="I6579" s="92" t="s">
        <v>200</v>
      </c>
      <c r="L6579" s="98">
        <f>'Activity data'!H1330*'Emission factors'!$C$5</f>
        <v>534498.45740289765</v>
      </c>
      <c r="M6579" s="98">
        <f>'Activity data'!I1330*'Emission factors'!$C$5</f>
        <v>1638586.7741152898</v>
      </c>
      <c r="N6579" s="98">
        <f>'Activity data'!J1330*'Emission factors'!$C$5</f>
        <v>1809961.9067464955</v>
      </c>
      <c r="O6579" s="98">
        <f>'Activity data'!K1330*'Emission factors'!$C$5</f>
        <v>2124782.7030556817</v>
      </c>
      <c r="P6579" s="98">
        <f>'Activity data'!L1330*'Emission factors'!$C$5</f>
        <v>2523766.6377052427</v>
      </c>
      <c r="Q6579" s="98">
        <f>'Activity data'!M1330*'Emission factors'!$C$5</f>
        <v>2634171.5822989568</v>
      </c>
      <c r="R6579" s="98">
        <f>'Activity data'!N1330*'Emission factors'!$C$5</f>
        <v>2298103.2980321106</v>
      </c>
      <c r="S6579" s="98">
        <f>'Activity data'!O1330*'Emission factors'!$C$5</f>
        <v>1838335.5290532308</v>
      </c>
      <c r="T6579" s="98">
        <f>'Activity data'!P1330*'Emission factors'!$C$5</f>
        <v>1765998.9687765962</v>
      </c>
      <c r="U6579" s="98">
        <f>'Activity data'!Q1330*'Emission factors'!$C$5</f>
        <v>1737852.2331382984</v>
      </c>
    </row>
    <row r="6580" spans="1:21" x14ac:dyDescent="0.25">
      <c r="A6580" s="92" t="s">
        <v>11</v>
      </c>
      <c r="B6580" s="92" t="s">
        <v>12</v>
      </c>
      <c r="C6580" s="92" t="s">
        <v>55</v>
      </c>
      <c r="D6580" s="92" t="s">
        <v>55</v>
      </c>
      <c r="E6580" s="92" t="s">
        <v>57</v>
      </c>
      <c r="F6580" s="92" t="s">
        <v>56</v>
      </c>
      <c r="G6580" s="92" t="s">
        <v>97</v>
      </c>
      <c r="H6580" s="92" t="s">
        <v>16</v>
      </c>
      <c r="I6580" s="92" t="s">
        <v>200</v>
      </c>
      <c r="L6580" s="98">
        <f>'Activity data'!H1331*'Emission factors'!$C$7</f>
        <v>65392.516014840701</v>
      </c>
      <c r="M6580" s="98">
        <f>'Activity data'!I1331*'Emission factors'!$C$7</f>
        <v>76356.64028108459</v>
      </c>
      <c r="N6580" s="98">
        <f>'Activity data'!J1331*'Emission factors'!$C$7</f>
        <v>113647.21413295771</v>
      </c>
      <c r="O6580" s="98">
        <f>'Activity data'!K1331*'Emission factors'!$C$7</f>
        <v>116727.52378848722</v>
      </c>
      <c r="P6580" s="98">
        <f>'Activity data'!L1331*'Emission factors'!$C$7</f>
        <v>109941.95200911615</v>
      </c>
      <c r="Q6580" s="98">
        <f>'Activity data'!M1331*'Emission factors'!$C$7</f>
        <v>74604.681478703598</v>
      </c>
      <c r="R6580" s="98">
        <f>'Activity data'!N1331*'Emission factors'!$C$7</f>
        <v>62180.15573316157</v>
      </c>
      <c r="S6580" s="98">
        <f>'Activity data'!O1331*'Emission factors'!$C$7</f>
        <v>60783.818419025098</v>
      </c>
      <c r="T6580" s="98">
        <f>'Activity data'!P1331*'Emission factors'!$C$7</f>
        <v>101250.14445819925</v>
      </c>
      <c r="U6580" s="98">
        <f>'Activity data'!Q1331*'Emission factors'!$C$7</f>
        <v>43775.436284566866</v>
      </c>
    </row>
    <row r="6581" spans="1:21" x14ac:dyDescent="0.25">
      <c r="A6581" s="92" t="s">
        <v>11</v>
      </c>
      <c r="B6581" s="92" t="s">
        <v>12</v>
      </c>
      <c r="C6581" s="92" t="s">
        <v>55</v>
      </c>
      <c r="D6581" s="92" t="s">
        <v>55</v>
      </c>
      <c r="E6581" s="92" t="s">
        <v>7</v>
      </c>
      <c r="F6581" s="92" t="s">
        <v>56</v>
      </c>
      <c r="G6581" s="92" t="s">
        <v>97</v>
      </c>
      <c r="H6581" s="92" t="s">
        <v>16</v>
      </c>
      <c r="I6581" s="92" t="s">
        <v>200</v>
      </c>
      <c r="L6581" s="98">
        <f>'Activity data'!H1332*'Emission factors'!$C$12</f>
        <v>0</v>
      </c>
      <c r="M6581" s="98">
        <f>'Activity data'!I1332*'Emission factors'!$C$12</f>
        <v>0</v>
      </c>
      <c r="N6581" s="98">
        <f>'Activity data'!J1332*'Emission factors'!$C$12</f>
        <v>237559.85239782018</v>
      </c>
      <c r="O6581" s="98">
        <f>'Activity data'!K1332*'Emission factors'!$C$12</f>
        <v>79186.617465940057</v>
      </c>
      <c r="P6581" s="98">
        <f>'Activity data'!L1332*'Emission factors'!$C$12</f>
        <v>116515.26810000002</v>
      </c>
      <c r="Q6581" s="98">
        <f>'Activity data'!M1332*'Emission factors'!$C$12</f>
        <v>38838.422700000003</v>
      </c>
      <c r="R6581" s="98">
        <f>'Activity data'!N1332*'Emission factors'!$C$12</f>
        <v>162439.29364864866</v>
      </c>
      <c r="S6581" s="98">
        <f>'Activity data'!O1332*'Emission factors'!$C$12</f>
        <v>379025.01851351355</v>
      </c>
      <c r="T6581" s="98">
        <f>'Activity data'!P1332*'Emission factors'!$C$12</f>
        <v>461642.97162162163</v>
      </c>
      <c r="U6581" s="98">
        <f>'Activity data'!Q1332*'Emission factors'!$C$12</f>
        <v>511695.43297297304</v>
      </c>
    </row>
    <row r="6582" spans="1:21" x14ac:dyDescent="0.25">
      <c r="A6582" s="92" t="s">
        <v>11</v>
      </c>
      <c r="B6582" s="92" t="s">
        <v>12</v>
      </c>
      <c r="C6582" s="92" t="s">
        <v>55</v>
      </c>
      <c r="D6582" s="92" t="s">
        <v>55</v>
      </c>
      <c r="E6582" s="92" t="s">
        <v>38</v>
      </c>
      <c r="F6582" s="92" t="s">
        <v>56</v>
      </c>
      <c r="G6582" s="92" t="s">
        <v>97</v>
      </c>
      <c r="H6582" s="92" t="s">
        <v>31</v>
      </c>
      <c r="I6582" s="92" t="s">
        <v>200</v>
      </c>
      <c r="L6582" s="98">
        <f>'Activity data'!H1330*'Emission factors'!$D$5/1000</f>
        <v>5.5787335080147962</v>
      </c>
      <c r="M6582" s="98">
        <f>'Activity data'!I1330*'Emission factors'!$D$5/1000</f>
        <v>17.102460850801478</v>
      </c>
      <c r="N6582" s="98">
        <f>'Activity data'!J1330*'Emission factors'!$D$5/1000</f>
        <v>18.891158613364947</v>
      </c>
      <c r="O6582" s="98">
        <f>'Activity data'!K1330*'Emission factors'!$D$5/1000</f>
        <v>22.177045225505498</v>
      </c>
      <c r="P6582" s="98">
        <f>'Activity data'!L1330*'Emission factors'!$D$5/1000</f>
        <v>26.341369770433595</v>
      </c>
      <c r="Q6582" s="98">
        <f>'Activity data'!M1330*'Emission factors'!$D$5/1000</f>
        <v>27.493701934025225</v>
      </c>
      <c r="R6582" s="98">
        <f>'Activity data'!N1330*'Emission factors'!$D$5/1000</f>
        <v>23.986048408643256</v>
      </c>
      <c r="S6582" s="98">
        <f>'Activity data'!O1330*'Emission factors'!$D$5/1000</f>
        <v>19.187303298749928</v>
      </c>
      <c r="T6582" s="98">
        <f>'Activity data'!P1330*'Emission factors'!$D$5/1000</f>
        <v>18.432303191489364</v>
      </c>
      <c r="U6582" s="98">
        <f>'Activity data'!Q1330*'Emission factors'!$D$5/1000</f>
        <v>18.138526595744686</v>
      </c>
    </row>
    <row r="6583" spans="1:21" x14ac:dyDescent="0.25">
      <c r="A6583" s="92" t="s">
        <v>11</v>
      </c>
      <c r="B6583" s="92" t="s">
        <v>12</v>
      </c>
      <c r="C6583" s="92" t="s">
        <v>55</v>
      </c>
      <c r="D6583" s="92" t="s">
        <v>55</v>
      </c>
      <c r="E6583" s="92" t="s">
        <v>57</v>
      </c>
      <c r="F6583" s="92" t="s">
        <v>56</v>
      </c>
      <c r="G6583" s="92" t="s">
        <v>97</v>
      </c>
      <c r="H6583" s="92" t="s">
        <v>31</v>
      </c>
      <c r="I6583" s="92" t="s">
        <v>200</v>
      </c>
      <c r="L6583" s="98">
        <f>'Activity data'!H1331*'Emission factors'!$D$7/1000</f>
        <v>2.6474702840016482</v>
      </c>
      <c r="M6583" s="98">
        <f>'Activity data'!I1331*'Emission factors'!$D$7/1000</f>
        <v>3.091361954699781</v>
      </c>
      <c r="N6583" s="98">
        <f>'Activity data'!J1331*'Emission factors'!$D$7/1000</f>
        <v>4.6011017867594219</v>
      </c>
      <c r="O6583" s="98">
        <f>'Activity data'!K1331*'Emission factors'!$D$7/1000</f>
        <v>4.7258106796958392</v>
      </c>
      <c r="P6583" s="98">
        <f>'Activity data'!L1331*'Emission factors'!$D$7/1000</f>
        <v>4.4510911744581447</v>
      </c>
      <c r="Q6583" s="98">
        <f>'Activity data'!M1331*'Emission factors'!$D$7/1000</f>
        <v>3.0204324485305105</v>
      </c>
      <c r="R6583" s="98">
        <f>'Activity data'!N1331*'Emission factors'!$D$7/1000</f>
        <v>2.5174152118688897</v>
      </c>
      <c r="S6583" s="98">
        <f>'Activity data'!O1331*'Emission factors'!$D$7/1000</f>
        <v>2.4608833368026359</v>
      </c>
      <c r="T6583" s="98">
        <f>'Activity data'!P1331*'Emission factors'!$D$7/1000</f>
        <v>4.0991961319109018</v>
      </c>
      <c r="U6583" s="98">
        <f>'Activity data'!Q1331*'Emission factors'!$D$7/1000</f>
        <v>1.7722848698205209</v>
      </c>
    </row>
    <row r="6584" spans="1:21" x14ac:dyDescent="0.25">
      <c r="A6584" s="92" t="s">
        <v>11</v>
      </c>
      <c r="B6584" s="92" t="s">
        <v>12</v>
      </c>
      <c r="C6584" s="92" t="s">
        <v>55</v>
      </c>
      <c r="D6584" s="92" t="s">
        <v>55</v>
      </c>
      <c r="E6584" s="92" t="s">
        <v>7</v>
      </c>
      <c r="F6584" s="92" t="s">
        <v>56</v>
      </c>
      <c r="G6584" s="92" t="s">
        <v>97</v>
      </c>
      <c r="H6584" s="92" t="s">
        <v>31</v>
      </c>
      <c r="I6584" s="92" t="s">
        <v>200</v>
      </c>
      <c r="L6584" s="98">
        <f>'Activity data'!H1332*'Emission factors'!$D$12/1000</f>
        <v>0</v>
      </c>
      <c r="M6584" s="98">
        <f>'Activity data'!I1332*'Emission factors'!$D$12/1000</f>
        <v>0</v>
      </c>
      <c r="N6584" s="98">
        <f>'Activity data'!J1332*'Emission factors'!$D$12/1000</f>
        <v>4.2345784741144419</v>
      </c>
      <c r="O6584" s="98">
        <f>'Activity data'!K1332*'Emission factors'!$D$12/1000</f>
        <v>1.4115261580381471</v>
      </c>
      <c r="P6584" s="98">
        <f>'Activity data'!L1332*'Emission factors'!$D$12/1000</f>
        <v>2.0769210000000005</v>
      </c>
      <c r="Q6584" s="98">
        <f>'Activity data'!M1332*'Emission factors'!$D$12/1000</f>
        <v>0.69230700000000001</v>
      </c>
      <c r="R6584" s="98">
        <f>'Activity data'!N1332*'Emission factors'!$D$12/1000</f>
        <v>2.895531081081081</v>
      </c>
      <c r="S6584" s="98">
        <f>'Activity data'!O1332*'Emission factors'!$D$12/1000</f>
        <v>6.7562391891891895</v>
      </c>
      <c r="T6584" s="98">
        <f>'Activity data'!P1332*'Emission factors'!$D$12/1000</f>
        <v>8.2289299754299758</v>
      </c>
      <c r="U6584" s="98">
        <f>'Activity data'!Q1332*'Emission factors'!$D$12/1000</f>
        <v>9.1211307125307144</v>
      </c>
    </row>
    <row r="6585" spans="1:21" x14ac:dyDescent="0.25">
      <c r="A6585" s="92" t="s">
        <v>11</v>
      </c>
      <c r="B6585" s="92" t="s">
        <v>12</v>
      </c>
      <c r="C6585" s="92" t="s">
        <v>55</v>
      </c>
      <c r="D6585" s="92" t="s">
        <v>55</v>
      </c>
      <c r="E6585" s="92" t="s">
        <v>38</v>
      </c>
      <c r="F6585" s="92" t="s">
        <v>56</v>
      </c>
      <c r="G6585" s="92" t="s">
        <v>97</v>
      </c>
      <c r="H6585" s="92" t="s">
        <v>74</v>
      </c>
      <c r="I6585" s="92" t="s">
        <v>200</v>
      </c>
      <c r="L6585" s="98">
        <f>'Activity data'!H1330*'Emission factors'!$E$5/1000</f>
        <v>7.8102269112207141</v>
      </c>
      <c r="M6585" s="98">
        <f>'Activity data'!I1330*'Emission factors'!$E$5/1000</f>
        <v>23.943445191122066</v>
      </c>
      <c r="N6585" s="98">
        <f>'Activity data'!J1330*'Emission factors'!$E$5/1000</f>
        <v>26.447622058710923</v>
      </c>
      <c r="O6585" s="98">
        <f>'Activity data'!K1330*'Emission factors'!$E$5/1000</f>
        <v>31.047863315707694</v>
      </c>
      <c r="P6585" s="98">
        <f>'Activity data'!L1330*'Emission factors'!$E$5/1000</f>
        <v>36.877917678607034</v>
      </c>
      <c r="Q6585" s="98">
        <f>'Activity data'!M1330*'Emission factors'!$E$5/1000</f>
        <v>38.491182707635318</v>
      </c>
      <c r="R6585" s="98">
        <f>'Activity data'!N1330*'Emission factors'!$E$5/1000</f>
        <v>33.580467772100555</v>
      </c>
      <c r="S6585" s="98">
        <f>'Activity data'!O1330*'Emission factors'!$E$5/1000</f>
        <v>26.862224618249897</v>
      </c>
      <c r="T6585" s="98">
        <f>'Activity data'!P1330*'Emission factors'!$E$5/1000</f>
        <v>25.805224468085111</v>
      </c>
      <c r="U6585" s="98">
        <f>'Activity data'!Q1330*'Emission factors'!$E$5/1000</f>
        <v>25.393937234042557</v>
      </c>
    </row>
    <row r="6586" spans="1:21" x14ac:dyDescent="0.25">
      <c r="A6586" s="92" t="s">
        <v>11</v>
      </c>
      <c r="B6586" s="92" t="s">
        <v>12</v>
      </c>
      <c r="C6586" s="92" t="s">
        <v>55</v>
      </c>
      <c r="D6586" s="92" t="s">
        <v>55</v>
      </c>
      <c r="E6586" s="92" t="s">
        <v>57</v>
      </c>
      <c r="F6586" s="92" t="s">
        <v>56</v>
      </c>
      <c r="G6586" s="92" t="s">
        <v>97</v>
      </c>
      <c r="H6586" s="92" t="s">
        <v>74</v>
      </c>
      <c r="I6586" s="92" t="s">
        <v>200</v>
      </c>
      <c r="L6586" s="98">
        <f>'Activity data'!H1331*'Emission factors'!$E$7/1000</f>
        <v>0.52949405680032957</v>
      </c>
      <c r="M6586" s="98">
        <f>'Activity data'!I1331*'Emission factors'!$E$7/1000</f>
        <v>0.61827239093995612</v>
      </c>
      <c r="N6586" s="98">
        <f>'Activity data'!J1331*'Emission factors'!$E$7/1000</f>
        <v>0.92022035735188445</v>
      </c>
      <c r="O6586" s="98">
        <f>'Activity data'!K1331*'Emission factors'!$E$7/1000</f>
        <v>0.94516213593916776</v>
      </c>
      <c r="P6586" s="98">
        <f>'Activity data'!L1331*'Emission factors'!$E$7/1000</f>
        <v>0.89021823489162888</v>
      </c>
      <c r="Q6586" s="98">
        <f>'Activity data'!M1331*'Emission factors'!$E$7/1000</f>
        <v>0.60408648970610201</v>
      </c>
      <c r="R6586" s="98">
        <f>'Activity data'!N1331*'Emission factors'!$E$7/1000</f>
        <v>0.50348304237377794</v>
      </c>
      <c r="S6586" s="98">
        <f>'Activity data'!O1331*'Emission factors'!$E$7/1000</f>
        <v>0.49217666736052712</v>
      </c>
      <c r="T6586" s="98">
        <f>'Activity data'!P1331*'Emission factors'!$E$7/1000</f>
        <v>0.81983922638218021</v>
      </c>
      <c r="U6586" s="98">
        <f>'Activity data'!Q1331*'Emission factors'!$E$7/1000</f>
        <v>0.35445697396410419</v>
      </c>
    </row>
    <row r="6587" spans="1:21" x14ac:dyDescent="0.25">
      <c r="A6587" s="92" t="s">
        <v>11</v>
      </c>
      <c r="B6587" s="92" t="s">
        <v>12</v>
      </c>
      <c r="C6587" s="92" t="s">
        <v>55</v>
      </c>
      <c r="D6587" s="92" t="s">
        <v>55</v>
      </c>
      <c r="E6587" s="92" t="s">
        <v>7</v>
      </c>
      <c r="F6587" s="92" t="s">
        <v>56</v>
      </c>
      <c r="G6587" s="92" t="s">
        <v>97</v>
      </c>
      <c r="H6587" s="92" t="s">
        <v>74</v>
      </c>
      <c r="I6587" s="92" t="s">
        <v>200</v>
      </c>
      <c r="L6587" s="98">
        <f>'Activity data'!H1332*'Emission factors'!$E$12/1000</f>
        <v>0</v>
      </c>
      <c r="M6587" s="98">
        <f>'Activity data'!I1332*'Emission factors'!$E$12/1000</f>
        <v>0</v>
      </c>
      <c r="N6587" s="98">
        <f>'Activity data'!J1332*'Emission factors'!$E$12/1000</f>
        <v>0.42345784741144415</v>
      </c>
      <c r="O6587" s="98">
        <f>'Activity data'!K1332*'Emission factors'!$E$12/1000</f>
        <v>0.14115261580381472</v>
      </c>
      <c r="P6587" s="98">
        <f>'Activity data'!L1332*'Emission factors'!$E$12/1000</f>
        <v>0.20769210000000005</v>
      </c>
      <c r="Q6587" s="98">
        <f>'Activity data'!M1332*'Emission factors'!$E$12/1000</f>
        <v>6.9230699999999992E-2</v>
      </c>
      <c r="R6587" s="98">
        <f>'Activity data'!N1332*'Emission factors'!$E$12/1000</f>
        <v>0.28955310810810814</v>
      </c>
      <c r="S6587" s="98">
        <f>'Activity data'!O1332*'Emission factors'!$E$12/1000</f>
        <v>0.67562391891891904</v>
      </c>
      <c r="T6587" s="98">
        <f>'Activity data'!P1332*'Emission factors'!$E$12/1000</f>
        <v>0.82289299754299761</v>
      </c>
      <c r="U6587" s="98">
        <f>'Activity data'!Q1332*'Emission factors'!$E$12/1000</f>
        <v>0.91211307125307139</v>
      </c>
    </row>
    <row r="6588" spans="1:21" x14ac:dyDescent="0.25">
      <c r="A6588" s="92" t="s">
        <v>11</v>
      </c>
      <c r="B6588" s="92" t="s">
        <v>12</v>
      </c>
      <c r="C6588" s="92" t="s">
        <v>55</v>
      </c>
      <c r="D6588" s="92" t="s">
        <v>55</v>
      </c>
      <c r="E6588" s="92" t="s">
        <v>38</v>
      </c>
      <c r="F6588" s="92" t="s">
        <v>56</v>
      </c>
      <c r="G6588" s="92" t="s">
        <v>97</v>
      </c>
      <c r="H6588" s="92" t="s">
        <v>94</v>
      </c>
      <c r="I6588" s="92" t="s">
        <v>200</v>
      </c>
      <c r="L6588" s="98">
        <f>L6579+L6582*'Emission factors'!$H$16+L6585*'Emission factors'!$H$17</f>
        <v>537036.7811490444</v>
      </c>
      <c r="M6588" s="98">
        <f>M6579+M6582*'Emission factors'!$H$16+M6585*'Emission factors'!$H$17</f>
        <v>1646368.3938024046</v>
      </c>
      <c r="N6588" s="98">
        <f>N6579+N6582*'Emission factors'!$H$16+N6585*'Emission factors'!$H$17</f>
        <v>1818557.3839155766</v>
      </c>
      <c r="O6588" s="98">
        <f>O6579+O6582*'Emission factors'!$H$16+O6585*'Emission factors'!$H$17</f>
        <v>2134873.2586332867</v>
      </c>
      <c r="P6588" s="98">
        <f>P6579+P6582*'Emission factors'!$H$16+P6585*'Emission factors'!$H$17</f>
        <v>2535751.96095079</v>
      </c>
      <c r="Q6588" s="98">
        <f>Q6579+Q6582*'Emission factors'!$H$16+Q6585*'Emission factors'!$H$17</f>
        <v>2646681.2166789379</v>
      </c>
      <c r="R6588" s="98">
        <f>R6579+R6582*'Emission factors'!$H$16+R6585*'Emission factors'!$H$17</f>
        <v>2309016.9500580435</v>
      </c>
      <c r="S6588" s="98">
        <f>S6579+S6582*'Emission factors'!$H$16+S6585*'Emission factors'!$H$17</f>
        <v>1847065.7520541621</v>
      </c>
      <c r="T6588" s="98">
        <f>T6579+T6582*'Emission factors'!$H$16+T6585*'Emission factors'!$H$17</f>
        <v>1774385.6667287238</v>
      </c>
      <c r="U6588" s="98">
        <f>U6579+U6582*'Emission factors'!$H$16+U6585*'Emission factors'!$H$17</f>
        <v>1746105.2627393622</v>
      </c>
    </row>
    <row r="6589" spans="1:21" x14ac:dyDescent="0.25">
      <c r="A6589" s="92" t="s">
        <v>11</v>
      </c>
      <c r="B6589" s="92" t="s">
        <v>12</v>
      </c>
      <c r="C6589" s="92" t="s">
        <v>55</v>
      </c>
      <c r="D6589" s="92" t="s">
        <v>55</v>
      </c>
      <c r="E6589" s="92" t="s">
        <v>57</v>
      </c>
      <c r="F6589" s="92" t="s">
        <v>56</v>
      </c>
      <c r="G6589" s="92" t="s">
        <v>97</v>
      </c>
      <c r="H6589" s="92" t="s">
        <v>94</v>
      </c>
      <c r="I6589" s="92" t="s">
        <v>200</v>
      </c>
      <c r="L6589" s="98">
        <f>L6580+L6583*'Emission factors'!$H$16+L6586*'Emission factors'!$H$17</f>
        <v>65612.256048412848</v>
      </c>
      <c r="M6589" s="98">
        <f>M6580+M6583*'Emission factors'!$H$16+M6586*'Emission factors'!$H$17</f>
        <v>76613.223323324666</v>
      </c>
      <c r="N6589" s="98">
        <f>N6580+N6583*'Emission factors'!$H$16+N6586*'Emission factors'!$H$17</f>
        <v>114029.10558125874</v>
      </c>
      <c r="O6589" s="98">
        <f>O6580+O6583*'Emission factors'!$H$16+O6586*'Emission factors'!$H$17</f>
        <v>117119.76607490197</v>
      </c>
      <c r="P6589" s="98">
        <f>P6580+P6583*'Emission factors'!$H$16+P6586*'Emission factors'!$H$17</f>
        <v>110311.39257659618</v>
      </c>
      <c r="Q6589" s="98">
        <f>Q6580+Q6583*'Emission factors'!$H$16+Q6586*'Emission factors'!$H$17</f>
        <v>74855.377371931623</v>
      </c>
      <c r="R6589" s="98">
        <f>R6580+R6583*'Emission factors'!$H$16+R6586*'Emission factors'!$H$17</f>
        <v>62389.101195746691</v>
      </c>
      <c r="S6589" s="98">
        <f>S6580+S6583*'Emission factors'!$H$16+S6586*'Emission factors'!$H$17</f>
        <v>60988.07173597972</v>
      </c>
      <c r="T6589" s="98">
        <f>T6580+T6583*'Emission factors'!$H$16+T6586*'Emission factors'!$H$17</f>
        <v>101590.37773714785</v>
      </c>
      <c r="U6589" s="98">
        <f>U6580+U6583*'Emission factors'!$H$16+U6586*'Emission factors'!$H$17</f>
        <v>43922.535928761965</v>
      </c>
    </row>
    <row r="6590" spans="1:21" x14ac:dyDescent="0.25">
      <c r="A6590" s="92" t="s">
        <v>11</v>
      </c>
      <c r="B6590" s="92" t="s">
        <v>12</v>
      </c>
      <c r="C6590" s="92" t="s">
        <v>55</v>
      </c>
      <c r="D6590" s="92" t="s">
        <v>55</v>
      </c>
      <c r="E6590" s="92" t="s">
        <v>7</v>
      </c>
      <c r="F6590" s="92" t="s">
        <v>56</v>
      </c>
      <c r="G6590" s="92" t="s">
        <v>97</v>
      </c>
      <c r="H6590" s="92" t="s">
        <v>94</v>
      </c>
      <c r="I6590" s="92" t="s">
        <v>200</v>
      </c>
      <c r="L6590" s="98">
        <f>L6581+L6584*'Emission factors'!$H$16+L6587*'Emission factors'!$H$17</f>
        <v>0</v>
      </c>
      <c r="M6590" s="98">
        <f>M6581+M6584*'Emission factors'!$H$16+M6587*'Emission factors'!$H$17</f>
        <v>0</v>
      </c>
      <c r="N6590" s="98">
        <f>N6581+N6584*'Emission factors'!$H$16+N6587*'Emission factors'!$H$17</f>
        <v>237780.05047847412</v>
      </c>
      <c r="O6590" s="98">
        <f>O6581+O6584*'Emission factors'!$H$16+O6587*'Emission factors'!$H$17</f>
        <v>79260.01682615804</v>
      </c>
      <c r="P6590" s="98">
        <f>P6581+P6584*'Emission factors'!$H$16+P6587*'Emission factors'!$H$17</f>
        <v>116623.26799200001</v>
      </c>
      <c r="Q6590" s="98">
        <f>Q6581+Q6584*'Emission factors'!$H$16+Q6587*'Emission factors'!$H$17</f>
        <v>38874.422664000005</v>
      </c>
      <c r="R6590" s="98">
        <f>R6581+R6584*'Emission factors'!$H$16+R6587*'Emission factors'!$H$17</f>
        <v>162589.86126486489</v>
      </c>
      <c r="S6590" s="98">
        <f>S6581+S6584*'Emission factors'!$H$16+S6587*'Emission factors'!$H$17</f>
        <v>379376.34295135143</v>
      </c>
      <c r="T6590" s="98">
        <f>T6581+T6584*'Emission factors'!$H$16+T6587*'Emission factors'!$H$17</f>
        <v>462070.87598034402</v>
      </c>
      <c r="U6590" s="98">
        <f>U6581+U6584*'Emission factors'!$H$16+U6587*'Emission factors'!$H$17</f>
        <v>512169.73177002463</v>
      </c>
    </row>
    <row r="6591" spans="1:21" x14ac:dyDescent="0.25">
      <c r="A6591" s="92" t="s">
        <v>11</v>
      </c>
      <c r="B6591" s="92" t="s">
        <v>12</v>
      </c>
      <c r="C6591" s="92" t="s">
        <v>55</v>
      </c>
      <c r="D6591" s="92" t="s">
        <v>55</v>
      </c>
      <c r="E6591" s="92" t="s">
        <v>38</v>
      </c>
      <c r="F6591" s="92" t="s">
        <v>56</v>
      </c>
      <c r="G6591" s="92" t="s">
        <v>97</v>
      </c>
      <c r="H6591" s="92" t="s">
        <v>93</v>
      </c>
      <c r="I6591" s="92" t="s">
        <v>200</v>
      </c>
      <c r="L6591" s="98">
        <f>L6579+L6582*'Emission factors'!$I$16+L6585*'Emission factors'!$I$17</f>
        <v>536635.11233646725</v>
      </c>
      <c r="M6591" s="98">
        <f>M6579+M6582*'Emission factors'!$I$16+M6585*'Emission factors'!$I$17</f>
        <v>1645137.0166211468</v>
      </c>
      <c r="N6591" s="98">
        <f>N6579+N6582*'Emission factors'!$I$16+N6585*'Emission factors'!$I$17</f>
        <v>1817197.2204954145</v>
      </c>
      <c r="O6591" s="98">
        <f>O6579+O6582*'Emission factors'!$I$16+O6585*'Emission factors'!$I$17</f>
        <v>2133276.5113770505</v>
      </c>
      <c r="P6591" s="98">
        <f>P6579+P6582*'Emission factors'!$I$16+P6585*'Emission factors'!$I$17</f>
        <v>2533855.3823273191</v>
      </c>
      <c r="Q6591" s="98">
        <f>Q6579+Q6582*'Emission factors'!$I$16+Q6585*'Emission factors'!$I$17</f>
        <v>2644701.6701396885</v>
      </c>
      <c r="R6591" s="98">
        <f>R6579+R6582*'Emission factors'!$I$16+R6585*'Emission factors'!$I$17</f>
        <v>2307289.9545726208</v>
      </c>
      <c r="S6591" s="98">
        <f>S6579+S6582*'Emission factors'!$I$16+S6585*'Emission factors'!$I$17</f>
        <v>1845684.266216652</v>
      </c>
      <c r="T6591" s="98">
        <f>T6579+T6582*'Emission factors'!$I$16+T6585*'Emission factors'!$I$17</f>
        <v>1773058.5408989366</v>
      </c>
      <c r="U6591" s="98">
        <f>U6579+U6582*'Emission factors'!$I$16+U6585*'Emission factors'!$I$17</f>
        <v>1744799.2888244686</v>
      </c>
    </row>
    <row r="6592" spans="1:21" x14ac:dyDescent="0.25">
      <c r="A6592" s="92" t="s">
        <v>11</v>
      </c>
      <c r="B6592" s="92" t="s">
        <v>12</v>
      </c>
      <c r="C6592" s="92" t="s">
        <v>55</v>
      </c>
      <c r="D6592" s="92" t="s">
        <v>55</v>
      </c>
      <c r="E6592" s="92" t="s">
        <v>57</v>
      </c>
      <c r="F6592" s="92" t="s">
        <v>56</v>
      </c>
      <c r="G6592" s="92" t="s">
        <v>97</v>
      </c>
      <c r="H6592" s="92" t="s">
        <v>93</v>
      </c>
      <c r="I6592" s="92" t="s">
        <v>200</v>
      </c>
      <c r="L6592" s="98">
        <f>L6580+L6583*'Emission factors'!$I$16+L6586*'Emission factors'!$I$17</f>
        <v>65548.716761596792</v>
      </c>
      <c r="M6592" s="98">
        <f>M6580+M6583*'Emission factors'!$I$16+M6586*'Emission factors'!$I$17</f>
        <v>76539.030636411888</v>
      </c>
      <c r="N6592" s="98">
        <f>N6580+N6583*'Emission factors'!$I$16+N6586*'Emission factors'!$I$17</f>
        <v>113918.67913837652</v>
      </c>
      <c r="O6592" s="98">
        <f>O6580+O6583*'Emission factors'!$I$16+O6586*'Emission factors'!$I$17</f>
        <v>117006.34661858926</v>
      </c>
      <c r="P6592" s="98">
        <f>P6580+P6583*'Emission factors'!$I$16+P6586*'Emission factors'!$I$17</f>
        <v>110204.56638840919</v>
      </c>
      <c r="Q6592" s="98">
        <f>Q6580+Q6583*'Emission factors'!$I$16+Q6586*'Emission factors'!$I$17</f>
        <v>74782.886993166889</v>
      </c>
      <c r="R6592" s="98">
        <f>R6580+R6583*'Emission factors'!$I$16+R6586*'Emission factors'!$I$17</f>
        <v>62328.683230661838</v>
      </c>
      <c r="S6592" s="98">
        <f>S6580+S6583*'Emission factors'!$I$16+S6586*'Emission factors'!$I$17</f>
        <v>60929.01053589645</v>
      </c>
      <c r="T6592" s="98">
        <f>T6580+T6583*'Emission factors'!$I$16+T6586*'Emission factors'!$I$17</f>
        <v>101491.997029982</v>
      </c>
      <c r="U6592" s="98">
        <f>U6580+U6583*'Emission factors'!$I$16+U6586*'Emission factors'!$I$17</f>
        <v>43880.001091886275</v>
      </c>
    </row>
    <row r="6593" spans="1:21" x14ac:dyDescent="0.25">
      <c r="A6593" s="92" t="s">
        <v>11</v>
      </c>
      <c r="B6593" s="92" t="s">
        <v>12</v>
      </c>
      <c r="C6593" s="92" t="s">
        <v>55</v>
      </c>
      <c r="D6593" s="92" t="s">
        <v>55</v>
      </c>
      <c r="E6593" s="92" t="s">
        <v>7</v>
      </c>
      <c r="F6593" s="92" t="s">
        <v>56</v>
      </c>
      <c r="G6593" s="92" t="s">
        <v>97</v>
      </c>
      <c r="H6593" s="92" t="s">
        <v>93</v>
      </c>
      <c r="I6593" s="92" t="s">
        <v>200</v>
      </c>
      <c r="L6593" s="98">
        <f>L6581+L6584*'Emission factors'!$I$16+L6587*'Emission factors'!$I$17</f>
        <v>0</v>
      </c>
      <c r="M6593" s="98">
        <f>M6581+M6584*'Emission factors'!$I$16+M6587*'Emission factors'!$I$17</f>
        <v>0</v>
      </c>
      <c r="N6593" s="98">
        <f>N6581+N6584*'Emission factors'!$I$16+N6587*'Emission factors'!$I$17</f>
        <v>237695.35890899185</v>
      </c>
      <c r="O6593" s="98">
        <f>O6581+O6584*'Emission factors'!$I$16+O6587*'Emission factors'!$I$17</f>
        <v>79231.78630299728</v>
      </c>
      <c r="P6593" s="98">
        <f>P6581+P6584*'Emission factors'!$I$16+P6587*'Emission factors'!$I$17</f>
        <v>116581.72957200001</v>
      </c>
      <c r="Q6593" s="98">
        <f>Q6581+Q6584*'Emission factors'!$I$16+Q6587*'Emission factors'!$I$17</f>
        <v>38860.576524000004</v>
      </c>
      <c r="R6593" s="98">
        <f>R6581+R6584*'Emission factors'!$I$16+R6587*'Emission factors'!$I$17</f>
        <v>162531.95064324327</v>
      </c>
      <c r="S6593" s="98">
        <f>S6581+S6584*'Emission factors'!$I$16+S6587*'Emission factors'!$I$17</f>
        <v>379241.21816756757</v>
      </c>
      <c r="T6593" s="98">
        <f>T6581+T6584*'Emission factors'!$I$16+T6587*'Emission factors'!$I$17</f>
        <v>461906.2973808354</v>
      </c>
      <c r="U6593" s="98">
        <f>U6581+U6584*'Emission factors'!$I$16+U6587*'Emission factors'!$I$17</f>
        <v>511987.30915577401</v>
      </c>
    </row>
    <row r="6594" spans="1:21" x14ac:dyDescent="0.25">
      <c r="A6594" s="92" t="s">
        <v>11</v>
      </c>
      <c r="B6594" s="92" t="s">
        <v>12</v>
      </c>
      <c r="C6594" s="92" t="s">
        <v>55</v>
      </c>
      <c r="D6594" s="92" t="s">
        <v>55</v>
      </c>
      <c r="E6594" s="92" t="s">
        <v>38</v>
      </c>
      <c r="F6594" s="92" t="s">
        <v>56</v>
      </c>
      <c r="G6594" s="92" t="s">
        <v>97</v>
      </c>
      <c r="H6594" s="92" t="s">
        <v>16</v>
      </c>
      <c r="I6594" s="92" t="s">
        <v>227</v>
      </c>
      <c r="L6594" s="98">
        <f>'Activity data'!H1333*'Emission factors'!$C$5</f>
        <v>0</v>
      </c>
      <c r="M6594" s="98">
        <f>'Activity data'!I1333*'Emission factors'!$C$5</f>
        <v>0</v>
      </c>
      <c r="N6594" s="98">
        <f>'Activity data'!J1333*'Emission factors'!$C$5</f>
        <v>0</v>
      </c>
      <c r="O6594" s="98">
        <f>'Activity data'!K1333*'Emission factors'!$C$5</f>
        <v>0</v>
      </c>
      <c r="P6594" s="98">
        <f>'Activity data'!L1333*'Emission factors'!$C$5</f>
        <v>0</v>
      </c>
      <c r="Q6594" s="98">
        <f>'Activity data'!M1333*'Emission factors'!$C$5</f>
        <v>0</v>
      </c>
      <c r="R6594" s="98">
        <f>'Activity data'!N1333*'Emission factors'!$C$5</f>
        <v>0</v>
      </c>
      <c r="S6594" s="98">
        <f>'Activity data'!O1333*'Emission factors'!$C$5</f>
        <v>0</v>
      </c>
      <c r="T6594" s="98">
        <f>'Activity data'!P1333*'Emission factors'!$C$5</f>
        <v>0</v>
      </c>
      <c r="U6594" s="98">
        <f>'Activity data'!Q1333*'Emission factors'!$C$5</f>
        <v>0</v>
      </c>
    </row>
    <row r="6595" spans="1:21" x14ac:dyDescent="0.25">
      <c r="A6595" s="92" t="s">
        <v>11</v>
      </c>
      <c r="B6595" s="92" t="s">
        <v>12</v>
      </c>
      <c r="C6595" s="92" t="s">
        <v>55</v>
      </c>
      <c r="D6595" s="92" t="s">
        <v>55</v>
      </c>
      <c r="E6595" s="92" t="s">
        <v>57</v>
      </c>
      <c r="F6595" s="92" t="s">
        <v>56</v>
      </c>
      <c r="G6595" s="92" t="s">
        <v>97</v>
      </c>
      <c r="H6595" s="92" t="s">
        <v>16</v>
      </c>
      <c r="I6595" s="92" t="s">
        <v>227</v>
      </c>
      <c r="L6595" s="98">
        <f>'Activity data'!H1334*'Emission factors'!$C$7</f>
        <v>0</v>
      </c>
      <c r="M6595" s="98">
        <f>'Activity data'!I1334*'Emission factors'!$C$7</f>
        <v>0</v>
      </c>
      <c r="N6595" s="98">
        <f>'Activity data'!J1334*'Emission factors'!$C$7</f>
        <v>0</v>
      </c>
      <c r="O6595" s="98">
        <f>'Activity data'!K1334*'Emission factors'!$C$7</f>
        <v>0</v>
      </c>
      <c r="P6595" s="98">
        <f>'Activity data'!L1334*'Emission factors'!$C$7</f>
        <v>0</v>
      </c>
      <c r="Q6595" s="98">
        <f>'Activity data'!M1334*'Emission factors'!$C$7</f>
        <v>0</v>
      </c>
      <c r="R6595" s="98">
        <f>'Activity data'!N1334*'Emission factors'!$C$7</f>
        <v>0</v>
      </c>
      <c r="S6595" s="98">
        <f>'Activity data'!O1334*'Emission factors'!$C$7</f>
        <v>0</v>
      </c>
      <c r="T6595" s="98">
        <f>'Activity data'!P1334*'Emission factors'!$C$7</f>
        <v>0</v>
      </c>
      <c r="U6595" s="98">
        <f>'Activity data'!Q1334*'Emission factors'!$C$7</f>
        <v>0</v>
      </c>
    </row>
    <row r="6596" spans="1:21" x14ac:dyDescent="0.25">
      <c r="A6596" s="92" t="s">
        <v>11</v>
      </c>
      <c r="B6596" s="92" t="s">
        <v>12</v>
      </c>
      <c r="C6596" s="92" t="s">
        <v>55</v>
      </c>
      <c r="D6596" s="92" t="s">
        <v>55</v>
      </c>
      <c r="E6596" s="92" t="s">
        <v>7</v>
      </c>
      <c r="F6596" s="92" t="s">
        <v>56</v>
      </c>
      <c r="G6596" s="92" t="s">
        <v>97</v>
      </c>
      <c r="H6596" s="92" t="s">
        <v>16</v>
      </c>
      <c r="I6596" s="92" t="s">
        <v>227</v>
      </c>
      <c r="L6596" s="98">
        <f>'Activity data'!H1335*'Emission factors'!$C$12</f>
        <v>0</v>
      </c>
      <c r="M6596" s="98">
        <f>'Activity data'!I1335*'Emission factors'!$C$12</f>
        <v>0</v>
      </c>
      <c r="N6596" s="98">
        <f>'Activity data'!J1335*'Emission factors'!$C$12</f>
        <v>0</v>
      </c>
      <c r="O6596" s="98">
        <f>'Activity data'!K1335*'Emission factors'!$C$12</f>
        <v>0</v>
      </c>
      <c r="P6596" s="98">
        <f>'Activity data'!L1335*'Emission factors'!$C$12</f>
        <v>0</v>
      </c>
      <c r="Q6596" s="98">
        <f>'Activity data'!M1335*'Emission factors'!$C$12</f>
        <v>0</v>
      </c>
      <c r="R6596" s="98">
        <f>'Activity data'!N1335*'Emission factors'!$C$12</f>
        <v>0</v>
      </c>
      <c r="S6596" s="98">
        <f>'Activity data'!O1335*'Emission factors'!$C$12</f>
        <v>0</v>
      </c>
      <c r="T6596" s="98">
        <f>'Activity data'!P1335*'Emission factors'!$C$12</f>
        <v>0</v>
      </c>
      <c r="U6596" s="98">
        <f>'Activity data'!Q1335*'Emission factors'!$C$12</f>
        <v>0</v>
      </c>
    </row>
    <row r="6597" spans="1:21" x14ac:dyDescent="0.25">
      <c r="A6597" s="92" t="s">
        <v>11</v>
      </c>
      <c r="B6597" s="92" t="s">
        <v>12</v>
      </c>
      <c r="C6597" s="92" t="s">
        <v>55</v>
      </c>
      <c r="D6597" s="92" t="s">
        <v>55</v>
      </c>
      <c r="E6597" s="92" t="s">
        <v>38</v>
      </c>
      <c r="F6597" s="92" t="s">
        <v>56</v>
      </c>
      <c r="G6597" s="92" t="s">
        <v>97</v>
      </c>
      <c r="H6597" s="92" t="s">
        <v>31</v>
      </c>
      <c r="I6597" s="92" t="s">
        <v>227</v>
      </c>
      <c r="L6597" s="98">
        <f>'Activity data'!H1333*'Emission factors'!$D$5/1000</f>
        <v>0</v>
      </c>
      <c r="M6597" s="98">
        <f>'Activity data'!I1333*'Emission factors'!$D$5/1000</f>
        <v>0</v>
      </c>
      <c r="N6597" s="98">
        <f>'Activity data'!J1333*'Emission factors'!$D$5/1000</f>
        <v>0</v>
      </c>
      <c r="O6597" s="98">
        <f>'Activity data'!K1333*'Emission factors'!$D$5/1000</f>
        <v>0</v>
      </c>
      <c r="P6597" s="98">
        <f>'Activity data'!L1333*'Emission factors'!$D$5/1000</f>
        <v>0</v>
      </c>
      <c r="Q6597" s="98">
        <f>'Activity data'!M1333*'Emission factors'!$D$5/1000</f>
        <v>0</v>
      </c>
      <c r="R6597" s="98">
        <f>'Activity data'!N1333*'Emission factors'!$D$5/1000</f>
        <v>0</v>
      </c>
      <c r="S6597" s="98">
        <f>'Activity data'!O1333*'Emission factors'!$D$5/1000</f>
        <v>0</v>
      </c>
      <c r="T6597" s="98">
        <f>'Activity data'!P1333*'Emission factors'!$D$5/1000</f>
        <v>0</v>
      </c>
      <c r="U6597" s="98">
        <f>'Activity data'!Q1333*'Emission factors'!$D$5/1000</f>
        <v>0</v>
      </c>
    </row>
    <row r="6598" spans="1:21" x14ac:dyDescent="0.25">
      <c r="A6598" s="92" t="s">
        <v>11</v>
      </c>
      <c r="B6598" s="92" t="s">
        <v>12</v>
      </c>
      <c r="C6598" s="92" t="s">
        <v>55</v>
      </c>
      <c r="D6598" s="92" t="s">
        <v>55</v>
      </c>
      <c r="E6598" s="92" t="s">
        <v>57</v>
      </c>
      <c r="F6598" s="92" t="s">
        <v>56</v>
      </c>
      <c r="G6598" s="92" t="s">
        <v>97</v>
      </c>
      <c r="H6598" s="92" t="s">
        <v>31</v>
      </c>
      <c r="I6598" s="92" t="s">
        <v>227</v>
      </c>
      <c r="L6598" s="98">
        <f>'Activity data'!H1334*'Emission factors'!$D$7/1000</f>
        <v>0</v>
      </c>
      <c r="M6598" s="98">
        <f>'Activity data'!I1334*'Emission factors'!$D$7/1000</f>
        <v>0</v>
      </c>
      <c r="N6598" s="98">
        <f>'Activity data'!J1334*'Emission factors'!$D$7/1000</f>
        <v>0</v>
      </c>
      <c r="O6598" s="98">
        <f>'Activity data'!K1334*'Emission factors'!$D$7/1000</f>
        <v>0</v>
      </c>
      <c r="P6598" s="98">
        <f>'Activity data'!L1334*'Emission factors'!$D$7/1000</f>
        <v>0</v>
      </c>
      <c r="Q6598" s="98">
        <f>'Activity data'!M1334*'Emission factors'!$D$7/1000</f>
        <v>0</v>
      </c>
      <c r="R6598" s="98">
        <f>'Activity data'!N1334*'Emission factors'!$D$7/1000</f>
        <v>0</v>
      </c>
      <c r="S6598" s="98">
        <f>'Activity data'!O1334*'Emission factors'!$D$7/1000</f>
        <v>0</v>
      </c>
      <c r="T6598" s="98">
        <f>'Activity data'!P1334*'Emission factors'!$D$7/1000</f>
        <v>0</v>
      </c>
      <c r="U6598" s="98">
        <f>'Activity data'!Q1334*'Emission factors'!$D$7/1000</f>
        <v>0</v>
      </c>
    </row>
    <row r="6599" spans="1:21" x14ac:dyDescent="0.25">
      <c r="A6599" s="92" t="s">
        <v>11</v>
      </c>
      <c r="B6599" s="92" t="s">
        <v>12</v>
      </c>
      <c r="C6599" s="92" t="s">
        <v>55</v>
      </c>
      <c r="D6599" s="92" t="s">
        <v>55</v>
      </c>
      <c r="E6599" s="92" t="s">
        <v>7</v>
      </c>
      <c r="F6599" s="92" t="s">
        <v>56</v>
      </c>
      <c r="G6599" s="92" t="s">
        <v>97</v>
      </c>
      <c r="H6599" s="92" t="s">
        <v>31</v>
      </c>
      <c r="I6599" s="92" t="s">
        <v>227</v>
      </c>
      <c r="L6599" s="98">
        <f>'Activity data'!H1335*'Emission factors'!$D$12/1000</f>
        <v>0</v>
      </c>
      <c r="M6599" s="98">
        <f>'Activity data'!I1335*'Emission factors'!$D$12/1000</f>
        <v>0</v>
      </c>
      <c r="N6599" s="98">
        <f>'Activity data'!J1335*'Emission factors'!$D$12/1000</f>
        <v>0</v>
      </c>
      <c r="O6599" s="98">
        <f>'Activity data'!K1335*'Emission factors'!$D$12/1000</f>
        <v>0</v>
      </c>
      <c r="P6599" s="98">
        <f>'Activity data'!L1335*'Emission factors'!$D$12/1000</f>
        <v>0</v>
      </c>
      <c r="Q6599" s="98">
        <f>'Activity data'!M1335*'Emission factors'!$D$12/1000</f>
        <v>0</v>
      </c>
      <c r="R6599" s="98">
        <f>'Activity data'!N1335*'Emission factors'!$D$12/1000</f>
        <v>0</v>
      </c>
      <c r="S6599" s="98">
        <f>'Activity data'!O1335*'Emission factors'!$D$12/1000</f>
        <v>0</v>
      </c>
      <c r="T6599" s="98">
        <f>'Activity data'!P1335*'Emission factors'!$D$12/1000</f>
        <v>0</v>
      </c>
      <c r="U6599" s="98">
        <f>'Activity data'!Q1335*'Emission factors'!$D$12/1000</f>
        <v>0</v>
      </c>
    </row>
    <row r="6600" spans="1:21" x14ac:dyDescent="0.25">
      <c r="A6600" s="92" t="s">
        <v>11</v>
      </c>
      <c r="B6600" s="92" t="s">
        <v>12</v>
      </c>
      <c r="C6600" s="92" t="s">
        <v>55</v>
      </c>
      <c r="D6600" s="92" t="s">
        <v>55</v>
      </c>
      <c r="E6600" s="92" t="s">
        <v>38</v>
      </c>
      <c r="F6600" s="92" t="s">
        <v>56</v>
      </c>
      <c r="G6600" s="92" t="s">
        <v>97</v>
      </c>
      <c r="H6600" s="92" t="s">
        <v>74</v>
      </c>
      <c r="I6600" s="92" t="s">
        <v>227</v>
      </c>
      <c r="L6600" s="98">
        <f>'Activity data'!H1333*'Emission factors'!$E$5/1000</f>
        <v>0</v>
      </c>
      <c r="M6600" s="98">
        <f>'Activity data'!I1333*'Emission factors'!$E$5/1000</f>
        <v>0</v>
      </c>
      <c r="N6600" s="98">
        <f>'Activity data'!J1333*'Emission factors'!$E$5/1000</f>
        <v>0</v>
      </c>
      <c r="O6600" s="98">
        <f>'Activity data'!K1333*'Emission factors'!$E$5/1000</f>
        <v>0</v>
      </c>
      <c r="P6600" s="98">
        <f>'Activity data'!L1333*'Emission factors'!$E$5/1000</f>
        <v>0</v>
      </c>
      <c r="Q6600" s="98">
        <f>'Activity data'!M1333*'Emission factors'!$E$5/1000</f>
        <v>0</v>
      </c>
      <c r="R6600" s="98">
        <f>'Activity data'!N1333*'Emission factors'!$E$5/1000</f>
        <v>0</v>
      </c>
      <c r="S6600" s="98">
        <f>'Activity data'!O1333*'Emission factors'!$E$5/1000</f>
        <v>0</v>
      </c>
      <c r="T6600" s="98">
        <f>'Activity data'!P1333*'Emission factors'!$E$5/1000</f>
        <v>0</v>
      </c>
      <c r="U6600" s="98">
        <f>'Activity data'!Q1333*'Emission factors'!$E$5/1000</f>
        <v>0</v>
      </c>
    </row>
    <row r="6601" spans="1:21" x14ac:dyDescent="0.25">
      <c r="A6601" s="92" t="s">
        <v>11</v>
      </c>
      <c r="B6601" s="92" t="s">
        <v>12</v>
      </c>
      <c r="C6601" s="92" t="s">
        <v>55</v>
      </c>
      <c r="D6601" s="92" t="s">
        <v>55</v>
      </c>
      <c r="E6601" s="92" t="s">
        <v>57</v>
      </c>
      <c r="F6601" s="92" t="s">
        <v>56</v>
      </c>
      <c r="G6601" s="92" t="s">
        <v>97</v>
      </c>
      <c r="H6601" s="92" t="s">
        <v>74</v>
      </c>
      <c r="I6601" s="92" t="s">
        <v>227</v>
      </c>
      <c r="L6601" s="98">
        <f>'Activity data'!H1334*'Emission factors'!$E$7/1000</f>
        <v>0</v>
      </c>
      <c r="M6601" s="98">
        <f>'Activity data'!I1334*'Emission factors'!$E$7/1000</f>
        <v>0</v>
      </c>
      <c r="N6601" s="98">
        <f>'Activity data'!J1334*'Emission factors'!$E$7/1000</f>
        <v>0</v>
      </c>
      <c r="O6601" s="98">
        <f>'Activity data'!K1334*'Emission factors'!$E$7/1000</f>
        <v>0</v>
      </c>
      <c r="P6601" s="98">
        <f>'Activity data'!L1334*'Emission factors'!$E$7/1000</f>
        <v>0</v>
      </c>
      <c r="Q6601" s="98">
        <f>'Activity data'!M1334*'Emission factors'!$E$7/1000</f>
        <v>0</v>
      </c>
      <c r="R6601" s="98">
        <f>'Activity data'!N1334*'Emission factors'!$E$7/1000</f>
        <v>0</v>
      </c>
      <c r="S6601" s="98">
        <f>'Activity data'!O1334*'Emission factors'!$E$7/1000</f>
        <v>0</v>
      </c>
      <c r="T6601" s="98">
        <f>'Activity data'!P1334*'Emission factors'!$E$7/1000</f>
        <v>0</v>
      </c>
      <c r="U6601" s="98">
        <f>'Activity data'!Q1334*'Emission factors'!$E$7/1000</f>
        <v>0</v>
      </c>
    </row>
    <row r="6602" spans="1:21" x14ac:dyDescent="0.25">
      <c r="A6602" s="92" t="s">
        <v>11</v>
      </c>
      <c r="B6602" s="92" t="s">
        <v>12</v>
      </c>
      <c r="C6602" s="92" t="s">
        <v>55</v>
      </c>
      <c r="D6602" s="92" t="s">
        <v>55</v>
      </c>
      <c r="E6602" s="92" t="s">
        <v>7</v>
      </c>
      <c r="F6602" s="92" t="s">
        <v>56</v>
      </c>
      <c r="G6602" s="92" t="s">
        <v>97</v>
      </c>
      <c r="H6602" s="92" t="s">
        <v>74</v>
      </c>
      <c r="I6602" s="92" t="s">
        <v>227</v>
      </c>
      <c r="L6602" s="98">
        <f>'Activity data'!H1335*'Emission factors'!$E$12/1000</f>
        <v>0</v>
      </c>
      <c r="M6602" s="98">
        <f>'Activity data'!I1335*'Emission factors'!$E$12/1000</f>
        <v>0</v>
      </c>
      <c r="N6602" s="98">
        <f>'Activity data'!J1335*'Emission factors'!$E$12/1000</f>
        <v>0</v>
      </c>
      <c r="O6602" s="98">
        <f>'Activity data'!K1335*'Emission factors'!$E$12/1000</f>
        <v>0</v>
      </c>
      <c r="P6602" s="98">
        <f>'Activity data'!L1335*'Emission factors'!$E$12/1000</f>
        <v>0</v>
      </c>
      <c r="Q6602" s="98">
        <f>'Activity data'!M1335*'Emission factors'!$E$12/1000</f>
        <v>0</v>
      </c>
      <c r="R6602" s="98">
        <f>'Activity data'!N1335*'Emission factors'!$E$12/1000</f>
        <v>0</v>
      </c>
      <c r="S6602" s="98">
        <f>'Activity data'!O1335*'Emission factors'!$E$12/1000</f>
        <v>0</v>
      </c>
      <c r="T6602" s="98">
        <f>'Activity data'!P1335*'Emission factors'!$E$12/1000</f>
        <v>0</v>
      </c>
      <c r="U6602" s="98">
        <f>'Activity data'!Q1335*'Emission factors'!$E$12/1000</f>
        <v>0</v>
      </c>
    </row>
    <row r="6603" spans="1:21" x14ac:dyDescent="0.25">
      <c r="A6603" s="92" t="s">
        <v>11</v>
      </c>
      <c r="B6603" s="92" t="s">
        <v>12</v>
      </c>
      <c r="C6603" s="92" t="s">
        <v>55</v>
      </c>
      <c r="D6603" s="92" t="s">
        <v>55</v>
      </c>
      <c r="E6603" s="92" t="s">
        <v>38</v>
      </c>
      <c r="F6603" s="92" t="s">
        <v>56</v>
      </c>
      <c r="G6603" s="92" t="s">
        <v>97</v>
      </c>
      <c r="H6603" s="92" t="s">
        <v>94</v>
      </c>
      <c r="I6603" s="92" t="s">
        <v>227</v>
      </c>
      <c r="L6603" s="98">
        <f>L6594+L6597*'Emission factors'!$H$16+L6600*'Emission factors'!$H$17</f>
        <v>0</v>
      </c>
      <c r="M6603" s="98">
        <f>M6594+M6597*'Emission factors'!$H$16+M6600*'Emission factors'!$H$17</f>
        <v>0</v>
      </c>
      <c r="N6603" s="98">
        <f>N6594+N6597*'Emission factors'!$H$16+N6600*'Emission factors'!$H$17</f>
        <v>0</v>
      </c>
      <c r="O6603" s="98">
        <f>O6594+O6597*'Emission factors'!$H$16+O6600*'Emission factors'!$H$17</f>
        <v>0</v>
      </c>
      <c r="P6603" s="98">
        <f>P6594+P6597*'Emission factors'!$H$16+P6600*'Emission factors'!$H$17</f>
        <v>0</v>
      </c>
      <c r="Q6603" s="98">
        <f>Q6594+Q6597*'Emission factors'!$H$16+Q6600*'Emission factors'!$H$17</f>
        <v>0</v>
      </c>
      <c r="R6603" s="98">
        <f>R6594+R6597*'Emission factors'!$H$16+R6600*'Emission factors'!$H$17</f>
        <v>0</v>
      </c>
      <c r="S6603" s="98">
        <f>S6594+S6597*'Emission factors'!$H$16+S6600*'Emission factors'!$H$17</f>
        <v>0</v>
      </c>
      <c r="T6603" s="98">
        <f>T6594+T6597*'Emission factors'!$H$16+T6600*'Emission factors'!$H$17</f>
        <v>0</v>
      </c>
      <c r="U6603" s="98">
        <f>U6594+U6597*'Emission factors'!$H$16+U6600*'Emission factors'!$H$17</f>
        <v>0</v>
      </c>
    </row>
    <row r="6604" spans="1:21" x14ac:dyDescent="0.25">
      <c r="A6604" s="92" t="s">
        <v>11</v>
      </c>
      <c r="B6604" s="92" t="s">
        <v>12</v>
      </c>
      <c r="C6604" s="92" t="s">
        <v>55</v>
      </c>
      <c r="D6604" s="92" t="s">
        <v>55</v>
      </c>
      <c r="E6604" s="92" t="s">
        <v>57</v>
      </c>
      <c r="F6604" s="92" t="s">
        <v>56</v>
      </c>
      <c r="G6604" s="92" t="s">
        <v>97</v>
      </c>
      <c r="H6604" s="92" t="s">
        <v>94</v>
      </c>
      <c r="I6604" s="92" t="s">
        <v>227</v>
      </c>
      <c r="L6604" s="98">
        <f>L6595+L6598*'Emission factors'!$H$16+L6601*'Emission factors'!$H$17</f>
        <v>0</v>
      </c>
      <c r="M6604" s="98">
        <f>M6595+M6598*'Emission factors'!$H$16+M6601*'Emission factors'!$H$17</f>
        <v>0</v>
      </c>
      <c r="N6604" s="98">
        <f>N6595+N6598*'Emission factors'!$H$16+N6601*'Emission factors'!$H$17</f>
        <v>0</v>
      </c>
      <c r="O6604" s="98">
        <f>O6595+O6598*'Emission factors'!$H$16+O6601*'Emission factors'!$H$17</f>
        <v>0</v>
      </c>
      <c r="P6604" s="98">
        <f>P6595+P6598*'Emission factors'!$H$16+P6601*'Emission factors'!$H$17</f>
        <v>0</v>
      </c>
      <c r="Q6604" s="98">
        <f>Q6595+Q6598*'Emission factors'!$H$16+Q6601*'Emission factors'!$H$17</f>
        <v>0</v>
      </c>
      <c r="R6604" s="98">
        <f>R6595+R6598*'Emission factors'!$H$16+R6601*'Emission factors'!$H$17</f>
        <v>0</v>
      </c>
      <c r="S6604" s="98">
        <f>S6595+S6598*'Emission factors'!$H$16+S6601*'Emission factors'!$H$17</f>
        <v>0</v>
      </c>
      <c r="T6604" s="98">
        <f>T6595+T6598*'Emission factors'!$H$16+T6601*'Emission factors'!$H$17</f>
        <v>0</v>
      </c>
      <c r="U6604" s="98">
        <f>U6595+U6598*'Emission factors'!$H$16+U6601*'Emission factors'!$H$17</f>
        <v>0</v>
      </c>
    </row>
    <row r="6605" spans="1:21" x14ac:dyDescent="0.25">
      <c r="A6605" s="92" t="s">
        <v>11</v>
      </c>
      <c r="B6605" s="92" t="s">
        <v>12</v>
      </c>
      <c r="C6605" s="92" t="s">
        <v>55</v>
      </c>
      <c r="D6605" s="92" t="s">
        <v>55</v>
      </c>
      <c r="E6605" s="92" t="s">
        <v>7</v>
      </c>
      <c r="F6605" s="92" t="s">
        <v>56</v>
      </c>
      <c r="G6605" s="92" t="s">
        <v>97</v>
      </c>
      <c r="H6605" s="92" t="s">
        <v>94</v>
      </c>
      <c r="I6605" s="92" t="s">
        <v>227</v>
      </c>
      <c r="L6605" s="98">
        <f>L6596+L6599*'Emission factors'!$H$16+L6602*'Emission factors'!$H$17</f>
        <v>0</v>
      </c>
      <c r="M6605" s="98">
        <f>M6596+M6599*'Emission factors'!$H$16+M6602*'Emission factors'!$H$17</f>
        <v>0</v>
      </c>
      <c r="N6605" s="98">
        <f>N6596+N6599*'Emission factors'!$H$16+N6602*'Emission factors'!$H$17</f>
        <v>0</v>
      </c>
      <c r="O6605" s="98">
        <f>O6596+O6599*'Emission factors'!$H$16+O6602*'Emission factors'!$H$17</f>
        <v>0</v>
      </c>
      <c r="P6605" s="98">
        <f>P6596+P6599*'Emission factors'!$H$16+P6602*'Emission factors'!$H$17</f>
        <v>0</v>
      </c>
      <c r="Q6605" s="98">
        <f>Q6596+Q6599*'Emission factors'!$H$16+Q6602*'Emission factors'!$H$17</f>
        <v>0</v>
      </c>
      <c r="R6605" s="98">
        <f>R6596+R6599*'Emission factors'!$H$16+R6602*'Emission factors'!$H$17</f>
        <v>0</v>
      </c>
      <c r="S6605" s="98">
        <f>S6596+S6599*'Emission factors'!$H$16+S6602*'Emission factors'!$H$17</f>
        <v>0</v>
      </c>
      <c r="T6605" s="98">
        <f>T6596+T6599*'Emission factors'!$H$16+T6602*'Emission factors'!$H$17</f>
        <v>0</v>
      </c>
      <c r="U6605" s="98">
        <f>U6596+U6599*'Emission factors'!$H$16+U6602*'Emission factors'!$H$17</f>
        <v>0</v>
      </c>
    </row>
    <row r="6606" spans="1:21" x14ac:dyDescent="0.25">
      <c r="A6606" s="92" t="s">
        <v>11</v>
      </c>
      <c r="B6606" s="92" t="s">
        <v>12</v>
      </c>
      <c r="C6606" s="92" t="s">
        <v>55</v>
      </c>
      <c r="D6606" s="92" t="s">
        <v>55</v>
      </c>
      <c r="E6606" s="92" t="s">
        <v>38</v>
      </c>
      <c r="F6606" s="92" t="s">
        <v>56</v>
      </c>
      <c r="G6606" s="92" t="s">
        <v>97</v>
      </c>
      <c r="H6606" s="92" t="s">
        <v>93</v>
      </c>
      <c r="I6606" s="92" t="s">
        <v>227</v>
      </c>
      <c r="L6606" s="98">
        <f>L6594+L6597*'Emission factors'!$I$16+L6600*'Emission factors'!$I$17</f>
        <v>0</v>
      </c>
      <c r="M6606" s="98">
        <f>M6594+M6597*'Emission factors'!$I$16+M6600*'Emission factors'!$I$17</f>
        <v>0</v>
      </c>
      <c r="N6606" s="98">
        <f>N6594+N6597*'Emission factors'!$I$16+N6600*'Emission factors'!$I$17</f>
        <v>0</v>
      </c>
      <c r="O6606" s="98">
        <f>O6594+O6597*'Emission factors'!$I$16+O6600*'Emission factors'!$I$17</f>
        <v>0</v>
      </c>
      <c r="P6606" s="98">
        <f>P6594+P6597*'Emission factors'!$I$16+P6600*'Emission factors'!$I$17</f>
        <v>0</v>
      </c>
      <c r="Q6606" s="98">
        <f>Q6594+Q6597*'Emission factors'!$I$16+Q6600*'Emission factors'!$I$17</f>
        <v>0</v>
      </c>
      <c r="R6606" s="98">
        <f>R6594+R6597*'Emission factors'!$I$16+R6600*'Emission factors'!$I$17</f>
        <v>0</v>
      </c>
      <c r="S6606" s="98">
        <f>S6594+S6597*'Emission factors'!$I$16+S6600*'Emission factors'!$I$17</f>
        <v>0</v>
      </c>
      <c r="T6606" s="98">
        <f>T6594+T6597*'Emission factors'!$I$16+T6600*'Emission factors'!$I$17</f>
        <v>0</v>
      </c>
      <c r="U6606" s="98">
        <f>U6594+U6597*'Emission factors'!$I$16+U6600*'Emission factors'!$I$17</f>
        <v>0</v>
      </c>
    </row>
    <row r="6607" spans="1:21" x14ac:dyDescent="0.25">
      <c r="A6607" s="92" t="s">
        <v>11</v>
      </c>
      <c r="B6607" s="92" t="s">
        <v>12</v>
      </c>
      <c r="C6607" s="92" t="s">
        <v>55</v>
      </c>
      <c r="D6607" s="92" t="s">
        <v>55</v>
      </c>
      <c r="E6607" s="92" t="s">
        <v>57</v>
      </c>
      <c r="F6607" s="92" t="s">
        <v>56</v>
      </c>
      <c r="G6607" s="92" t="s">
        <v>97</v>
      </c>
      <c r="H6607" s="92" t="s">
        <v>93</v>
      </c>
      <c r="I6607" s="92" t="s">
        <v>227</v>
      </c>
      <c r="L6607" s="98">
        <f>L6595+L6598*'Emission factors'!$I$16+L6601*'Emission factors'!$I$17</f>
        <v>0</v>
      </c>
      <c r="M6607" s="98">
        <f>M6595+M6598*'Emission factors'!$I$16+M6601*'Emission factors'!$I$17</f>
        <v>0</v>
      </c>
      <c r="N6607" s="98">
        <f>N6595+N6598*'Emission factors'!$I$16+N6601*'Emission factors'!$I$17</f>
        <v>0</v>
      </c>
      <c r="O6607" s="98">
        <f>O6595+O6598*'Emission factors'!$I$16+O6601*'Emission factors'!$I$17</f>
        <v>0</v>
      </c>
      <c r="P6607" s="98">
        <f>P6595+P6598*'Emission factors'!$I$16+P6601*'Emission factors'!$I$17</f>
        <v>0</v>
      </c>
      <c r="Q6607" s="98">
        <f>Q6595+Q6598*'Emission factors'!$I$16+Q6601*'Emission factors'!$I$17</f>
        <v>0</v>
      </c>
      <c r="R6607" s="98">
        <f>R6595+R6598*'Emission factors'!$I$16+R6601*'Emission factors'!$I$17</f>
        <v>0</v>
      </c>
      <c r="S6607" s="98">
        <f>S6595+S6598*'Emission factors'!$I$16+S6601*'Emission factors'!$I$17</f>
        <v>0</v>
      </c>
      <c r="T6607" s="98">
        <f>T6595+T6598*'Emission factors'!$I$16+T6601*'Emission factors'!$I$17</f>
        <v>0</v>
      </c>
      <c r="U6607" s="98">
        <f>U6595+U6598*'Emission factors'!$I$16+U6601*'Emission factors'!$I$17</f>
        <v>0</v>
      </c>
    </row>
    <row r="6608" spans="1:21" x14ac:dyDescent="0.25">
      <c r="A6608" s="92" t="s">
        <v>11</v>
      </c>
      <c r="B6608" s="92" t="s">
        <v>12</v>
      </c>
      <c r="C6608" s="92" t="s">
        <v>55</v>
      </c>
      <c r="D6608" s="92" t="s">
        <v>55</v>
      </c>
      <c r="E6608" s="92" t="s">
        <v>7</v>
      </c>
      <c r="F6608" s="92" t="s">
        <v>56</v>
      </c>
      <c r="G6608" s="92" t="s">
        <v>97</v>
      </c>
      <c r="H6608" s="92" t="s">
        <v>93</v>
      </c>
      <c r="I6608" s="92" t="s">
        <v>227</v>
      </c>
      <c r="L6608" s="98">
        <f>L6596+L6599*'Emission factors'!$I$16+L6602*'Emission factors'!$I$17</f>
        <v>0</v>
      </c>
      <c r="M6608" s="98">
        <f>M6596+M6599*'Emission factors'!$I$16+M6602*'Emission factors'!$I$17</f>
        <v>0</v>
      </c>
      <c r="N6608" s="98">
        <f>N6596+N6599*'Emission factors'!$I$16+N6602*'Emission factors'!$I$17</f>
        <v>0</v>
      </c>
      <c r="O6608" s="98">
        <f>O6596+O6599*'Emission factors'!$I$16+O6602*'Emission factors'!$I$17</f>
        <v>0</v>
      </c>
      <c r="P6608" s="98">
        <f>P6596+P6599*'Emission factors'!$I$16+P6602*'Emission factors'!$I$17</f>
        <v>0</v>
      </c>
      <c r="Q6608" s="98">
        <f>Q6596+Q6599*'Emission factors'!$I$16+Q6602*'Emission factors'!$I$17</f>
        <v>0</v>
      </c>
      <c r="R6608" s="98">
        <f>R6596+R6599*'Emission factors'!$I$16+R6602*'Emission factors'!$I$17</f>
        <v>0</v>
      </c>
      <c r="S6608" s="98">
        <f>S6596+S6599*'Emission factors'!$I$16+S6602*'Emission factors'!$I$17</f>
        <v>0</v>
      </c>
      <c r="T6608" s="98">
        <f>T6596+T6599*'Emission factors'!$I$16+T6602*'Emission factors'!$I$17</f>
        <v>0</v>
      </c>
      <c r="U6608" s="98">
        <f>U6596+U6599*'Emission factors'!$I$16+U6602*'Emission factors'!$I$17</f>
        <v>0</v>
      </c>
    </row>
    <row r="6609" spans="1:21" x14ac:dyDescent="0.25">
      <c r="A6609" s="92" t="s">
        <v>11</v>
      </c>
      <c r="B6609" s="92" t="s">
        <v>12</v>
      </c>
      <c r="C6609" s="92" t="s">
        <v>55</v>
      </c>
      <c r="D6609" s="92" t="s">
        <v>55</v>
      </c>
      <c r="E6609" s="92" t="s">
        <v>38</v>
      </c>
      <c r="F6609" s="92" t="s">
        <v>56</v>
      </c>
      <c r="G6609" s="92" t="s">
        <v>97</v>
      </c>
      <c r="H6609" s="92" t="s">
        <v>16</v>
      </c>
      <c r="I6609" s="92" t="s">
        <v>228</v>
      </c>
      <c r="L6609" s="98">
        <f>'Activity data'!H1336*'Emission factors'!$C$5</f>
        <v>0</v>
      </c>
      <c r="M6609" s="98">
        <f>'Activity data'!I1336*'Emission factors'!$C$5</f>
        <v>0</v>
      </c>
      <c r="N6609" s="98">
        <f>'Activity data'!J1336*'Emission factors'!$C$5</f>
        <v>0</v>
      </c>
      <c r="O6609" s="98">
        <f>'Activity data'!K1336*'Emission factors'!$C$5</f>
        <v>0</v>
      </c>
      <c r="P6609" s="98">
        <f>'Activity data'!L1336*'Emission factors'!$C$5</f>
        <v>0</v>
      </c>
      <c r="Q6609" s="98">
        <f>'Activity data'!M1336*'Emission factors'!$C$5</f>
        <v>0</v>
      </c>
      <c r="R6609" s="98">
        <f>'Activity data'!N1336*'Emission factors'!$C$5</f>
        <v>0</v>
      </c>
      <c r="S6609" s="98">
        <f>'Activity data'!O1336*'Emission factors'!$C$5</f>
        <v>0</v>
      </c>
      <c r="T6609" s="98">
        <f>'Activity data'!P1336*'Emission factors'!$C$5</f>
        <v>0</v>
      </c>
      <c r="U6609" s="98">
        <f>'Activity data'!Q1336*'Emission factors'!$C$5</f>
        <v>0</v>
      </c>
    </row>
    <row r="6610" spans="1:21" x14ac:dyDescent="0.25">
      <c r="A6610" s="92" t="s">
        <v>11</v>
      </c>
      <c r="B6610" s="92" t="s">
        <v>12</v>
      </c>
      <c r="C6610" s="92" t="s">
        <v>55</v>
      </c>
      <c r="D6610" s="92" t="s">
        <v>55</v>
      </c>
      <c r="E6610" s="92" t="s">
        <v>57</v>
      </c>
      <c r="F6610" s="92" t="s">
        <v>56</v>
      </c>
      <c r="G6610" s="92" t="s">
        <v>97</v>
      </c>
      <c r="H6610" s="92" t="s">
        <v>16</v>
      </c>
      <c r="I6610" s="92" t="s">
        <v>228</v>
      </c>
      <c r="L6610" s="98">
        <f>'Activity data'!H1337*'Emission factors'!$C$7</f>
        <v>0</v>
      </c>
      <c r="M6610" s="98">
        <f>'Activity data'!I1337*'Emission factors'!$C$7</f>
        <v>0</v>
      </c>
      <c r="N6610" s="98">
        <f>'Activity data'!J1337*'Emission factors'!$C$7</f>
        <v>0</v>
      </c>
      <c r="O6610" s="98">
        <f>'Activity data'!K1337*'Emission factors'!$C$7</f>
        <v>0</v>
      </c>
      <c r="P6610" s="98">
        <f>'Activity data'!L1337*'Emission factors'!$C$7</f>
        <v>0</v>
      </c>
      <c r="Q6610" s="98">
        <f>'Activity data'!M1337*'Emission factors'!$C$7</f>
        <v>0</v>
      </c>
      <c r="R6610" s="98">
        <f>'Activity data'!N1337*'Emission factors'!$C$7</f>
        <v>0</v>
      </c>
      <c r="S6610" s="98">
        <f>'Activity data'!O1337*'Emission factors'!$C$7</f>
        <v>0</v>
      </c>
      <c r="T6610" s="98">
        <f>'Activity data'!P1337*'Emission factors'!$C$7</f>
        <v>0</v>
      </c>
      <c r="U6610" s="98">
        <f>'Activity data'!Q1337*'Emission factors'!$C$7</f>
        <v>0</v>
      </c>
    </row>
    <row r="6611" spans="1:21" x14ac:dyDescent="0.25">
      <c r="A6611" s="92" t="s">
        <v>11</v>
      </c>
      <c r="B6611" s="92" t="s">
        <v>12</v>
      </c>
      <c r="C6611" s="92" t="s">
        <v>55</v>
      </c>
      <c r="D6611" s="92" t="s">
        <v>55</v>
      </c>
      <c r="E6611" s="92" t="s">
        <v>7</v>
      </c>
      <c r="F6611" s="92" t="s">
        <v>56</v>
      </c>
      <c r="G6611" s="92" t="s">
        <v>97</v>
      </c>
      <c r="H6611" s="92" t="s">
        <v>16</v>
      </c>
      <c r="I6611" s="92" t="s">
        <v>228</v>
      </c>
      <c r="L6611" s="98">
        <f>'Activity data'!H1338*'Emission factors'!$C$12</f>
        <v>0</v>
      </c>
      <c r="M6611" s="98">
        <f>'Activity data'!I1338*'Emission factors'!$C$12</f>
        <v>0</v>
      </c>
      <c r="N6611" s="98">
        <f>'Activity data'!J1338*'Emission factors'!$C$12</f>
        <v>0</v>
      </c>
      <c r="O6611" s="98">
        <f>'Activity data'!K1338*'Emission factors'!$C$12</f>
        <v>0</v>
      </c>
      <c r="P6611" s="98">
        <f>'Activity data'!L1338*'Emission factors'!$C$12</f>
        <v>0</v>
      </c>
      <c r="Q6611" s="98">
        <f>'Activity data'!M1338*'Emission factors'!$C$12</f>
        <v>0</v>
      </c>
      <c r="R6611" s="98">
        <f>'Activity data'!N1338*'Emission factors'!$C$12</f>
        <v>0</v>
      </c>
      <c r="S6611" s="98">
        <f>'Activity data'!O1338*'Emission factors'!$C$12</f>
        <v>0</v>
      </c>
      <c r="T6611" s="98">
        <f>'Activity data'!P1338*'Emission factors'!$C$12</f>
        <v>0</v>
      </c>
      <c r="U6611" s="98">
        <f>'Activity data'!Q1338*'Emission factors'!$C$12</f>
        <v>0</v>
      </c>
    </row>
    <row r="6612" spans="1:21" x14ac:dyDescent="0.25">
      <c r="A6612" s="92" t="s">
        <v>11</v>
      </c>
      <c r="B6612" s="92" t="s">
        <v>12</v>
      </c>
      <c r="C6612" s="92" t="s">
        <v>55</v>
      </c>
      <c r="D6612" s="92" t="s">
        <v>55</v>
      </c>
      <c r="E6612" s="92" t="s">
        <v>38</v>
      </c>
      <c r="F6612" s="92" t="s">
        <v>56</v>
      </c>
      <c r="G6612" s="92" t="s">
        <v>97</v>
      </c>
      <c r="H6612" s="92" t="s">
        <v>31</v>
      </c>
      <c r="I6612" s="92" t="s">
        <v>228</v>
      </c>
      <c r="L6612" s="98">
        <f>'Activity data'!H1336*'Emission factors'!$D$5/1000</f>
        <v>0</v>
      </c>
      <c r="M6612" s="98">
        <f>'Activity data'!I1336*'Emission factors'!$D$5/1000</f>
        <v>0</v>
      </c>
      <c r="N6612" s="98">
        <f>'Activity data'!J1336*'Emission factors'!$D$5/1000</f>
        <v>0</v>
      </c>
      <c r="O6612" s="98">
        <f>'Activity data'!K1336*'Emission factors'!$D$5/1000</f>
        <v>0</v>
      </c>
      <c r="P6612" s="98">
        <f>'Activity data'!L1336*'Emission factors'!$D$5/1000</f>
        <v>0</v>
      </c>
      <c r="Q6612" s="98">
        <f>'Activity data'!M1336*'Emission factors'!$D$5/1000</f>
        <v>0</v>
      </c>
      <c r="R6612" s="98">
        <f>'Activity data'!N1336*'Emission factors'!$D$5/1000</f>
        <v>0</v>
      </c>
      <c r="S6612" s="98">
        <f>'Activity data'!O1336*'Emission factors'!$D$5/1000</f>
        <v>0</v>
      </c>
      <c r="T6612" s="98">
        <f>'Activity data'!P1336*'Emission factors'!$D$5/1000</f>
        <v>0</v>
      </c>
      <c r="U6612" s="98">
        <f>'Activity data'!Q1336*'Emission factors'!$D$5/1000</f>
        <v>0</v>
      </c>
    </row>
    <row r="6613" spans="1:21" x14ac:dyDescent="0.25">
      <c r="A6613" s="92" t="s">
        <v>11</v>
      </c>
      <c r="B6613" s="92" t="s">
        <v>12</v>
      </c>
      <c r="C6613" s="92" t="s">
        <v>55</v>
      </c>
      <c r="D6613" s="92" t="s">
        <v>55</v>
      </c>
      <c r="E6613" s="92" t="s">
        <v>57</v>
      </c>
      <c r="F6613" s="92" t="s">
        <v>56</v>
      </c>
      <c r="G6613" s="92" t="s">
        <v>97</v>
      </c>
      <c r="H6613" s="92" t="s">
        <v>31</v>
      </c>
      <c r="I6613" s="92" t="s">
        <v>228</v>
      </c>
      <c r="L6613" s="98">
        <f>'Activity data'!H1337*'Emission factors'!$D$7/1000</f>
        <v>0</v>
      </c>
      <c r="M6613" s="98">
        <f>'Activity data'!I1337*'Emission factors'!$D$7/1000</f>
        <v>0</v>
      </c>
      <c r="N6613" s="98">
        <f>'Activity data'!J1337*'Emission factors'!$D$7/1000</f>
        <v>0</v>
      </c>
      <c r="O6613" s="98">
        <f>'Activity data'!K1337*'Emission factors'!$D$7/1000</f>
        <v>0</v>
      </c>
      <c r="P6613" s="98">
        <f>'Activity data'!L1337*'Emission factors'!$D$7/1000</f>
        <v>0</v>
      </c>
      <c r="Q6613" s="98">
        <f>'Activity data'!M1337*'Emission factors'!$D$7/1000</f>
        <v>0</v>
      </c>
      <c r="R6613" s="98">
        <f>'Activity data'!N1337*'Emission factors'!$D$7/1000</f>
        <v>0</v>
      </c>
      <c r="S6613" s="98">
        <f>'Activity data'!O1337*'Emission factors'!$D$7/1000</f>
        <v>0</v>
      </c>
      <c r="T6613" s="98">
        <f>'Activity data'!P1337*'Emission factors'!$D$7/1000</f>
        <v>0</v>
      </c>
      <c r="U6613" s="98">
        <f>'Activity data'!Q1337*'Emission factors'!$D$7/1000</f>
        <v>0</v>
      </c>
    </row>
    <row r="6614" spans="1:21" x14ac:dyDescent="0.25">
      <c r="A6614" s="92" t="s">
        <v>11</v>
      </c>
      <c r="B6614" s="92" t="s">
        <v>12</v>
      </c>
      <c r="C6614" s="92" t="s">
        <v>55</v>
      </c>
      <c r="D6614" s="92" t="s">
        <v>55</v>
      </c>
      <c r="E6614" s="92" t="s">
        <v>7</v>
      </c>
      <c r="F6614" s="92" t="s">
        <v>56</v>
      </c>
      <c r="G6614" s="92" t="s">
        <v>97</v>
      </c>
      <c r="H6614" s="92" t="s">
        <v>31</v>
      </c>
      <c r="I6614" s="92" t="s">
        <v>228</v>
      </c>
      <c r="L6614" s="98">
        <f>'Activity data'!H1338*'Emission factors'!$D$12/1000</f>
        <v>0</v>
      </c>
      <c r="M6614" s="98">
        <f>'Activity data'!I1338*'Emission factors'!$D$12/1000</f>
        <v>0</v>
      </c>
      <c r="N6614" s="98">
        <f>'Activity data'!J1338*'Emission factors'!$D$12/1000</f>
        <v>0</v>
      </c>
      <c r="O6614" s="98">
        <f>'Activity data'!K1338*'Emission factors'!$D$12/1000</f>
        <v>0</v>
      </c>
      <c r="P6614" s="98">
        <f>'Activity data'!L1338*'Emission factors'!$D$12/1000</f>
        <v>0</v>
      </c>
      <c r="Q6614" s="98">
        <f>'Activity data'!M1338*'Emission factors'!$D$12/1000</f>
        <v>0</v>
      </c>
      <c r="R6614" s="98">
        <f>'Activity data'!N1338*'Emission factors'!$D$12/1000</f>
        <v>0</v>
      </c>
      <c r="S6614" s="98">
        <f>'Activity data'!O1338*'Emission factors'!$D$12/1000</f>
        <v>0</v>
      </c>
      <c r="T6614" s="98">
        <f>'Activity data'!P1338*'Emission factors'!$D$12/1000</f>
        <v>0</v>
      </c>
      <c r="U6614" s="98">
        <f>'Activity data'!Q1338*'Emission factors'!$D$12/1000</f>
        <v>0</v>
      </c>
    </row>
    <row r="6615" spans="1:21" x14ac:dyDescent="0.25">
      <c r="A6615" s="92" t="s">
        <v>11</v>
      </c>
      <c r="B6615" s="92" t="s">
        <v>12</v>
      </c>
      <c r="C6615" s="92" t="s">
        <v>55</v>
      </c>
      <c r="D6615" s="92" t="s">
        <v>55</v>
      </c>
      <c r="E6615" s="92" t="s">
        <v>38</v>
      </c>
      <c r="F6615" s="92" t="s">
        <v>56</v>
      </c>
      <c r="G6615" s="92" t="s">
        <v>97</v>
      </c>
      <c r="H6615" s="92" t="s">
        <v>74</v>
      </c>
      <c r="I6615" s="92" t="s">
        <v>228</v>
      </c>
      <c r="L6615" s="98">
        <f>'Activity data'!H1336*'Emission factors'!$E$5/1000</f>
        <v>0</v>
      </c>
      <c r="M6615" s="98">
        <f>'Activity data'!I1336*'Emission factors'!$E$5/1000</f>
        <v>0</v>
      </c>
      <c r="N6615" s="98">
        <f>'Activity data'!J1336*'Emission factors'!$E$5/1000</f>
        <v>0</v>
      </c>
      <c r="O6615" s="98">
        <f>'Activity data'!K1336*'Emission factors'!$E$5/1000</f>
        <v>0</v>
      </c>
      <c r="P6615" s="98">
        <f>'Activity data'!L1336*'Emission factors'!$E$5/1000</f>
        <v>0</v>
      </c>
      <c r="Q6615" s="98">
        <f>'Activity data'!M1336*'Emission factors'!$E$5/1000</f>
        <v>0</v>
      </c>
      <c r="R6615" s="98">
        <f>'Activity data'!N1336*'Emission factors'!$E$5/1000</f>
        <v>0</v>
      </c>
      <c r="S6615" s="98">
        <f>'Activity data'!O1336*'Emission factors'!$E$5/1000</f>
        <v>0</v>
      </c>
      <c r="T6615" s="98">
        <f>'Activity data'!P1336*'Emission factors'!$E$5/1000</f>
        <v>0</v>
      </c>
      <c r="U6615" s="98">
        <f>'Activity data'!Q1336*'Emission factors'!$E$5/1000</f>
        <v>0</v>
      </c>
    </row>
    <row r="6616" spans="1:21" x14ac:dyDescent="0.25">
      <c r="A6616" s="92" t="s">
        <v>11</v>
      </c>
      <c r="B6616" s="92" t="s">
        <v>12</v>
      </c>
      <c r="C6616" s="92" t="s">
        <v>55</v>
      </c>
      <c r="D6616" s="92" t="s">
        <v>55</v>
      </c>
      <c r="E6616" s="92" t="s">
        <v>57</v>
      </c>
      <c r="F6616" s="92" t="s">
        <v>56</v>
      </c>
      <c r="G6616" s="92" t="s">
        <v>97</v>
      </c>
      <c r="H6616" s="92" t="s">
        <v>74</v>
      </c>
      <c r="I6616" s="92" t="s">
        <v>228</v>
      </c>
      <c r="L6616" s="98">
        <f>'Activity data'!H1337*'Emission factors'!$E$7/1000</f>
        <v>0</v>
      </c>
      <c r="M6616" s="98">
        <f>'Activity data'!I1337*'Emission factors'!$E$7/1000</f>
        <v>0</v>
      </c>
      <c r="N6616" s="98">
        <f>'Activity data'!J1337*'Emission factors'!$E$7/1000</f>
        <v>0</v>
      </c>
      <c r="O6616" s="98">
        <f>'Activity data'!K1337*'Emission factors'!$E$7/1000</f>
        <v>0</v>
      </c>
      <c r="P6616" s="98">
        <f>'Activity data'!L1337*'Emission factors'!$E$7/1000</f>
        <v>0</v>
      </c>
      <c r="Q6616" s="98">
        <f>'Activity data'!M1337*'Emission factors'!$E$7/1000</f>
        <v>0</v>
      </c>
      <c r="R6616" s="98">
        <f>'Activity data'!N1337*'Emission factors'!$E$7/1000</f>
        <v>0</v>
      </c>
      <c r="S6616" s="98">
        <f>'Activity data'!O1337*'Emission factors'!$E$7/1000</f>
        <v>0</v>
      </c>
      <c r="T6616" s="98">
        <f>'Activity data'!P1337*'Emission factors'!$E$7/1000</f>
        <v>0</v>
      </c>
      <c r="U6616" s="98">
        <f>'Activity data'!Q1337*'Emission factors'!$E$7/1000</f>
        <v>0</v>
      </c>
    </row>
    <row r="6617" spans="1:21" x14ac:dyDescent="0.25">
      <c r="A6617" s="92" t="s">
        <v>11</v>
      </c>
      <c r="B6617" s="92" t="s">
        <v>12</v>
      </c>
      <c r="C6617" s="92" t="s">
        <v>55</v>
      </c>
      <c r="D6617" s="92" t="s">
        <v>55</v>
      </c>
      <c r="E6617" s="92" t="s">
        <v>7</v>
      </c>
      <c r="F6617" s="92" t="s">
        <v>56</v>
      </c>
      <c r="G6617" s="92" t="s">
        <v>97</v>
      </c>
      <c r="H6617" s="92" t="s">
        <v>74</v>
      </c>
      <c r="I6617" s="92" t="s">
        <v>228</v>
      </c>
      <c r="L6617" s="98">
        <f>'Activity data'!H1338*'Emission factors'!$E$12/1000</f>
        <v>0</v>
      </c>
      <c r="M6617" s="98">
        <f>'Activity data'!I1338*'Emission factors'!$E$12/1000</f>
        <v>0</v>
      </c>
      <c r="N6617" s="98">
        <f>'Activity data'!J1338*'Emission factors'!$E$12/1000</f>
        <v>0</v>
      </c>
      <c r="O6617" s="98">
        <f>'Activity data'!K1338*'Emission factors'!$E$12/1000</f>
        <v>0</v>
      </c>
      <c r="P6617" s="98">
        <f>'Activity data'!L1338*'Emission factors'!$E$12/1000</f>
        <v>0</v>
      </c>
      <c r="Q6617" s="98">
        <f>'Activity data'!M1338*'Emission factors'!$E$12/1000</f>
        <v>0</v>
      </c>
      <c r="R6617" s="98">
        <f>'Activity data'!N1338*'Emission factors'!$E$12/1000</f>
        <v>0</v>
      </c>
      <c r="S6617" s="98">
        <f>'Activity data'!O1338*'Emission factors'!$E$12/1000</f>
        <v>0</v>
      </c>
      <c r="T6617" s="98">
        <f>'Activity data'!P1338*'Emission factors'!$E$12/1000</f>
        <v>0</v>
      </c>
      <c r="U6617" s="98">
        <f>'Activity data'!Q1338*'Emission factors'!$E$12/1000</f>
        <v>0</v>
      </c>
    </row>
    <row r="6618" spans="1:21" x14ac:dyDescent="0.25">
      <c r="A6618" s="92" t="s">
        <v>11</v>
      </c>
      <c r="B6618" s="92" t="s">
        <v>12</v>
      </c>
      <c r="C6618" s="92" t="s">
        <v>55</v>
      </c>
      <c r="D6618" s="92" t="s">
        <v>55</v>
      </c>
      <c r="E6618" s="92" t="s">
        <v>38</v>
      </c>
      <c r="F6618" s="92" t="s">
        <v>56</v>
      </c>
      <c r="G6618" s="92" t="s">
        <v>97</v>
      </c>
      <c r="H6618" s="92" t="s">
        <v>94</v>
      </c>
      <c r="I6618" s="92" t="s">
        <v>228</v>
      </c>
      <c r="L6618" s="98">
        <f>L6609+L6612*'Emission factors'!$H$16+L6615*'Emission factors'!$H$17</f>
        <v>0</v>
      </c>
      <c r="M6618" s="98">
        <f>M6609+M6612*'Emission factors'!$H$16+M6615*'Emission factors'!$H$17</f>
        <v>0</v>
      </c>
      <c r="N6618" s="98">
        <f>N6609+N6612*'Emission factors'!$H$16+N6615*'Emission factors'!$H$17</f>
        <v>0</v>
      </c>
      <c r="O6618" s="98">
        <f>O6609+O6612*'Emission factors'!$H$16+O6615*'Emission factors'!$H$17</f>
        <v>0</v>
      </c>
      <c r="P6618" s="98">
        <f>P6609+P6612*'Emission factors'!$H$16+P6615*'Emission factors'!$H$17</f>
        <v>0</v>
      </c>
      <c r="Q6618" s="98">
        <f>Q6609+Q6612*'Emission factors'!$H$16+Q6615*'Emission factors'!$H$17</f>
        <v>0</v>
      </c>
      <c r="R6618" s="98">
        <f>R6609+R6612*'Emission factors'!$H$16+R6615*'Emission factors'!$H$17</f>
        <v>0</v>
      </c>
      <c r="S6618" s="98">
        <f>S6609+S6612*'Emission factors'!$H$16+S6615*'Emission factors'!$H$17</f>
        <v>0</v>
      </c>
      <c r="T6618" s="98">
        <f>T6609+T6612*'Emission factors'!$H$16+T6615*'Emission factors'!$H$17</f>
        <v>0</v>
      </c>
      <c r="U6618" s="98">
        <f>U6609+U6612*'Emission factors'!$H$16+U6615*'Emission factors'!$H$17</f>
        <v>0</v>
      </c>
    </row>
    <row r="6619" spans="1:21" x14ac:dyDescent="0.25">
      <c r="A6619" s="92" t="s">
        <v>11</v>
      </c>
      <c r="B6619" s="92" t="s">
        <v>12</v>
      </c>
      <c r="C6619" s="92" t="s">
        <v>55</v>
      </c>
      <c r="D6619" s="92" t="s">
        <v>55</v>
      </c>
      <c r="E6619" s="92" t="s">
        <v>57</v>
      </c>
      <c r="F6619" s="92" t="s">
        <v>56</v>
      </c>
      <c r="G6619" s="92" t="s">
        <v>97</v>
      </c>
      <c r="H6619" s="92" t="s">
        <v>94</v>
      </c>
      <c r="I6619" s="92" t="s">
        <v>228</v>
      </c>
      <c r="L6619" s="98">
        <f>L6610+L6613*'Emission factors'!$H$16+L6616*'Emission factors'!$H$17</f>
        <v>0</v>
      </c>
      <c r="M6619" s="98">
        <f>M6610+M6613*'Emission factors'!$H$16+M6616*'Emission factors'!$H$17</f>
        <v>0</v>
      </c>
      <c r="N6619" s="98">
        <f>N6610+N6613*'Emission factors'!$H$16+N6616*'Emission factors'!$H$17</f>
        <v>0</v>
      </c>
      <c r="O6619" s="98">
        <f>O6610+O6613*'Emission factors'!$H$16+O6616*'Emission factors'!$H$17</f>
        <v>0</v>
      </c>
      <c r="P6619" s="98">
        <f>P6610+P6613*'Emission factors'!$H$16+P6616*'Emission factors'!$H$17</f>
        <v>0</v>
      </c>
      <c r="Q6619" s="98">
        <f>Q6610+Q6613*'Emission factors'!$H$16+Q6616*'Emission factors'!$H$17</f>
        <v>0</v>
      </c>
      <c r="R6619" s="98">
        <f>R6610+R6613*'Emission factors'!$H$16+R6616*'Emission factors'!$H$17</f>
        <v>0</v>
      </c>
      <c r="S6619" s="98">
        <f>S6610+S6613*'Emission factors'!$H$16+S6616*'Emission factors'!$H$17</f>
        <v>0</v>
      </c>
      <c r="T6619" s="98">
        <f>T6610+T6613*'Emission factors'!$H$16+T6616*'Emission factors'!$H$17</f>
        <v>0</v>
      </c>
      <c r="U6619" s="98">
        <f>U6610+U6613*'Emission factors'!$H$16+U6616*'Emission factors'!$H$17</f>
        <v>0</v>
      </c>
    </row>
    <row r="6620" spans="1:21" x14ac:dyDescent="0.25">
      <c r="A6620" s="92" t="s">
        <v>11</v>
      </c>
      <c r="B6620" s="92" t="s">
        <v>12</v>
      </c>
      <c r="C6620" s="92" t="s">
        <v>55</v>
      </c>
      <c r="D6620" s="92" t="s">
        <v>55</v>
      </c>
      <c r="E6620" s="92" t="s">
        <v>7</v>
      </c>
      <c r="F6620" s="92" t="s">
        <v>56</v>
      </c>
      <c r="G6620" s="92" t="s">
        <v>97</v>
      </c>
      <c r="H6620" s="92" t="s">
        <v>94</v>
      </c>
      <c r="I6620" s="92" t="s">
        <v>228</v>
      </c>
      <c r="L6620" s="98">
        <f>L6611+L6614*'Emission factors'!$H$16+L6617*'Emission factors'!$H$17</f>
        <v>0</v>
      </c>
      <c r="M6620" s="98">
        <f>M6611+M6614*'Emission factors'!$H$16+M6617*'Emission factors'!$H$17</f>
        <v>0</v>
      </c>
      <c r="N6620" s="98">
        <f>N6611+N6614*'Emission factors'!$H$16+N6617*'Emission factors'!$H$17</f>
        <v>0</v>
      </c>
      <c r="O6620" s="98">
        <f>O6611+O6614*'Emission factors'!$H$16+O6617*'Emission factors'!$H$17</f>
        <v>0</v>
      </c>
      <c r="P6620" s="98">
        <f>P6611+P6614*'Emission factors'!$H$16+P6617*'Emission factors'!$H$17</f>
        <v>0</v>
      </c>
      <c r="Q6620" s="98">
        <f>Q6611+Q6614*'Emission factors'!$H$16+Q6617*'Emission factors'!$H$17</f>
        <v>0</v>
      </c>
      <c r="R6620" s="98">
        <f>R6611+R6614*'Emission factors'!$H$16+R6617*'Emission factors'!$H$17</f>
        <v>0</v>
      </c>
      <c r="S6620" s="98">
        <f>S6611+S6614*'Emission factors'!$H$16+S6617*'Emission factors'!$H$17</f>
        <v>0</v>
      </c>
      <c r="T6620" s="98">
        <f>T6611+T6614*'Emission factors'!$H$16+T6617*'Emission factors'!$H$17</f>
        <v>0</v>
      </c>
      <c r="U6620" s="98">
        <f>U6611+U6614*'Emission factors'!$H$16+U6617*'Emission factors'!$H$17</f>
        <v>0</v>
      </c>
    </row>
    <row r="6621" spans="1:21" x14ac:dyDescent="0.25">
      <c r="A6621" s="92" t="s">
        <v>11</v>
      </c>
      <c r="B6621" s="92" t="s">
        <v>12</v>
      </c>
      <c r="C6621" s="92" t="s">
        <v>55</v>
      </c>
      <c r="D6621" s="92" t="s">
        <v>55</v>
      </c>
      <c r="E6621" s="92" t="s">
        <v>38</v>
      </c>
      <c r="F6621" s="92" t="s">
        <v>56</v>
      </c>
      <c r="G6621" s="92" t="s">
        <v>97</v>
      </c>
      <c r="H6621" s="92" t="s">
        <v>93</v>
      </c>
      <c r="I6621" s="92" t="s">
        <v>228</v>
      </c>
      <c r="L6621" s="98">
        <f>L6609+L6612*'Emission factors'!$I$16+L6615*'Emission factors'!$I$17</f>
        <v>0</v>
      </c>
      <c r="M6621" s="98">
        <f>M6609+M6612*'Emission factors'!$I$16+M6615*'Emission factors'!$I$17</f>
        <v>0</v>
      </c>
      <c r="N6621" s="98">
        <f>N6609+N6612*'Emission factors'!$I$16+N6615*'Emission factors'!$I$17</f>
        <v>0</v>
      </c>
      <c r="O6621" s="98">
        <f>O6609+O6612*'Emission factors'!$I$16+O6615*'Emission factors'!$I$17</f>
        <v>0</v>
      </c>
      <c r="P6621" s="98">
        <f>P6609+P6612*'Emission factors'!$I$16+P6615*'Emission factors'!$I$17</f>
        <v>0</v>
      </c>
      <c r="Q6621" s="98">
        <f>Q6609+Q6612*'Emission factors'!$I$16+Q6615*'Emission factors'!$I$17</f>
        <v>0</v>
      </c>
      <c r="R6621" s="98">
        <f>R6609+R6612*'Emission factors'!$I$16+R6615*'Emission factors'!$I$17</f>
        <v>0</v>
      </c>
      <c r="S6621" s="98">
        <f>S6609+S6612*'Emission factors'!$I$16+S6615*'Emission factors'!$I$17</f>
        <v>0</v>
      </c>
      <c r="T6621" s="98">
        <f>T6609+T6612*'Emission factors'!$I$16+T6615*'Emission factors'!$I$17</f>
        <v>0</v>
      </c>
      <c r="U6621" s="98">
        <f>U6609+U6612*'Emission factors'!$I$16+U6615*'Emission factors'!$I$17</f>
        <v>0</v>
      </c>
    </row>
    <row r="6622" spans="1:21" x14ac:dyDescent="0.25">
      <c r="A6622" s="92" t="s">
        <v>11</v>
      </c>
      <c r="B6622" s="92" t="s">
        <v>12</v>
      </c>
      <c r="C6622" s="92" t="s">
        <v>55</v>
      </c>
      <c r="D6622" s="92" t="s">
        <v>55</v>
      </c>
      <c r="E6622" s="92" t="s">
        <v>57</v>
      </c>
      <c r="F6622" s="92" t="s">
        <v>56</v>
      </c>
      <c r="G6622" s="92" t="s">
        <v>97</v>
      </c>
      <c r="H6622" s="92" t="s">
        <v>93</v>
      </c>
      <c r="I6622" s="92" t="s">
        <v>228</v>
      </c>
      <c r="L6622" s="98">
        <f>L6610+L6613*'Emission factors'!$I$16+L6616*'Emission factors'!$I$17</f>
        <v>0</v>
      </c>
      <c r="M6622" s="98">
        <f>M6610+M6613*'Emission factors'!$I$16+M6616*'Emission factors'!$I$17</f>
        <v>0</v>
      </c>
      <c r="N6622" s="98">
        <f>N6610+N6613*'Emission factors'!$I$16+N6616*'Emission factors'!$I$17</f>
        <v>0</v>
      </c>
      <c r="O6622" s="98">
        <f>O6610+O6613*'Emission factors'!$I$16+O6616*'Emission factors'!$I$17</f>
        <v>0</v>
      </c>
      <c r="P6622" s="98">
        <f>P6610+P6613*'Emission factors'!$I$16+P6616*'Emission factors'!$I$17</f>
        <v>0</v>
      </c>
      <c r="Q6622" s="98">
        <f>Q6610+Q6613*'Emission factors'!$I$16+Q6616*'Emission factors'!$I$17</f>
        <v>0</v>
      </c>
      <c r="R6622" s="98">
        <f>R6610+R6613*'Emission factors'!$I$16+R6616*'Emission factors'!$I$17</f>
        <v>0</v>
      </c>
      <c r="S6622" s="98">
        <f>S6610+S6613*'Emission factors'!$I$16+S6616*'Emission factors'!$I$17</f>
        <v>0</v>
      </c>
      <c r="T6622" s="98">
        <f>T6610+T6613*'Emission factors'!$I$16+T6616*'Emission factors'!$I$17</f>
        <v>0</v>
      </c>
      <c r="U6622" s="98">
        <f>U6610+U6613*'Emission factors'!$I$16+U6616*'Emission factors'!$I$17</f>
        <v>0</v>
      </c>
    </row>
    <row r="6623" spans="1:21" x14ac:dyDescent="0.25">
      <c r="A6623" s="92" t="s">
        <v>11</v>
      </c>
      <c r="B6623" s="92" t="s">
        <v>12</v>
      </c>
      <c r="C6623" s="92" t="s">
        <v>55</v>
      </c>
      <c r="D6623" s="92" t="s">
        <v>55</v>
      </c>
      <c r="E6623" s="92" t="s">
        <v>7</v>
      </c>
      <c r="F6623" s="92" t="s">
        <v>56</v>
      </c>
      <c r="G6623" s="92" t="s">
        <v>97</v>
      </c>
      <c r="H6623" s="92" t="s">
        <v>93</v>
      </c>
      <c r="I6623" s="92" t="s">
        <v>228</v>
      </c>
      <c r="L6623" s="98">
        <f>L6611+L6614*'Emission factors'!$I$16+L6617*'Emission factors'!$I$17</f>
        <v>0</v>
      </c>
      <c r="M6623" s="98">
        <f>M6611+M6614*'Emission factors'!$I$16+M6617*'Emission factors'!$I$17</f>
        <v>0</v>
      </c>
      <c r="N6623" s="98">
        <f>N6611+N6614*'Emission factors'!$I$16+N6617*'Emission factors'!$I$17</f>
        <v>0</v>
      </c>
      <c r="O6623" s="98">
        <f>O6611+O6614*'Emission factors'!$I$16+O6617*'Emission factors'!$I$17</f>
        <v>0</v>
      </c>
      <c r="P6623" s="98">
        <f>P6611+P6614*'Emission factors'!$I$16+P6617*'Emission factors'!$I$17</f>
        <v>0</v>
      </c>
      <c r="Q6623" s="98">
        <f>Q6611+Q6614*'Emission factors'!$I$16+Q6617*'Emission factors'!$I$17</f>
        <v>0</v>
      </c>
      <c r="R6623" s="98">
        <f>R6611+R6614*'Emission factors'!$I$16+R6617*'Emission factors'!$I$17</f>
        <v>0</v>
      </c>
      <c r="S6623" s="98">
        <f>S6611+S6614*'Emission factors'!$I$16+S6617*'Emission factors'!$I$17</f>
        <v>0</v>
      </c>
      <c r="T6623" s="98">
        <f>T6611+T6614*'Emission factors'!$I$16+T6617*'Emission factors'!$I$17</f>
        <v>0</v>
      </c>
      <c r="U6623" s="98">
        <f>U6611+U6614*'Emission factors'!$I$16+U6617*'Emission factors'!$I$17</f>
        <v>0</v>
      </c>
    </row>
    <row r="6624" spans="1:21" x14ac:dyDescent="0.25">
      <c r="A6624" s="92" t="s">
        <v>11</v>
      </c>
      <c r="B6624" s="92" t="s">
        <v>12</v>
      </c>
      <c r="C6624" s="92" t="s">
        <v>55</v>
      </c>
      <c r="D6624" s="92" t="s">
        <v>55</v>
      </c>
      <c r="E6624" s="92" t="s">
        <v>38</v>
      </c>
      <c r="F6624" s="92" t="s">
        <v>56</v>
      </c>
      <c r="G6624" s="92" t="s">
        <v>97</v>
      </c>
      <c r="H6624" s="92" t="s">
        <v>16</v>
      </c>
      <c r="I6624" s="92" t="s">
        <v>192</v>
      </c>
      <c r="L6624" s="98">
        <f>'Activity data'!H1342*'Emission factors'!$C$5</f>
        <v>110373.38581072752</v>
      </c>
      <c r="M6624" s="98">
        <f>'Activity data'!I1342*'Emission factors'!$C$5</f>
        <v>333531.59235203458</v>
      </c>
      <c r="N6624" s="98">
        <f>'Activity data'!J1342*'Emission factors'!$C$5</f>
        <v>590490.41849992867</v>
      </c>
      <c r="O6624" s="98">
        <f>'Activity data'!K1342*'Emission factors'!$C$5</f>
        <v>582063.99230613932</v>
      </c>
      <c r="P6624" s="98">
        <f>'Activity data'!L1342*'Emission factors'!$C$5</f>
        <v>587081.68709302193</v>
      </c>
      <c r="Q6624" s="98">
        <f>'Activity data'!M1342*'Emission factors'!$C$5</f>
        <v>592362.57334735792</v>
      </c>
      <c r="R6624" s="98">
        <f>'Activity data'!N1342*'Emission factors'!$C$5</f>
        <v>584186.31824832526</v>
      </c>
      <c r="S6624" s="98">
        <f>'Activity data'!O1342*'Emission factors'!$C$5</f>
        <v>574496.76381987787</v>
      </c>
      <c r="T6624" s="98">
        <f>'Activity data'!P1342*'Emission factors'!$C$5</f>
        <v>610802.89216755331</v>
      </c>
      <c r="U6624" s="98">
        <f>'Activity data'!Q1342*'Emission factors'!$C$5</f>
        <v>491425.4158643618</v>
      </c>
    </row>
    <row r="6625" spans="1:21" x14ac:dyDescent="0.25">
      <c r="A6625" s="92" t="s">
        <v>11</v>
      </c>
      <c r="B6625" s="92" t="s">
        <v>12</v>
      </c>
      <c r="C6625" s="92" t="s">
        <v>55</v>
      </c>
      <c r="D6625" s="92" t="s">
        <v>55</v>
      </c>
      <c r="E6625" s="92" t="s">
        <v>57</v>
      </c>
      <c r="F6625" s="92" t="s">
        <v>56</v>
      </c>
      <c r="G6625" s="92" t="s">
        <v>97</v>
      </c>
      <c r="H6625" s="92" t="s">
        <v>16</v>
      </c>
      <c r="I6625" s="92" t="s">
        <v>192</v>
      </c>
      <c r="L6625" s="98">
        <f>'Activity data'!H1343*'Emission factors'!$C$7</f>
        <v>5428.4574234968532</v>
      </c>
      <c r="M6625" s="98">
        <f>'Activity data'!I1343*'Emission factors'!$C$7</f>
        <v>5428.4574234968532</v>
      </c>
      <c r="N6625" s="98">
        <f>'Activity data'!J1343*'Emission factors'!$C$7</f>
        <v>5514.7479316738254</v>
      </c>
      <c r="O6625" s="98">
        <f>'Activity data'!K1343*'Emission factors'!$C$7</f>
        <v>5535.6668427470313</v>
      </c>
      <c r="P6625" s="98">
        <f>'Activity data'!L1343*'Emission factors'!$C$7</f>
        <v>5533.0519788628808</v>
      </c>
      <c r="Q6625" s="98">
        <f>'Activity data'!M1343*'Emission factors'!$C$7</f>
        <v>5533.0519788628808</v>
      </c>
      <c r="R6625" s="98">
        <f>'Activity data'!N1343*'Emission factors'!$C$7</f>
        <v>5893.9031948756774</v>
      </c>
      <c r="S6625" s="98">
        <f>'Activity data'!O1343*'Emission factors'!$C$7</f>
        <v>6375.0381495594065</v>
      </c>
      <c r="T6625" s="98">
        <f>'Activity data'!P1343*'Emission factors'!$C$7</f>
        <v>6495.3218882303372</v>
      </c>
      <c r="U6625" s="98">
        <f>'Activity data'!Q1343*'Emission factors'!$C$7</f>
        <v>6558.078621449954</v>
      </c>
    </row>
    <row r="6626" spans="1:21" x14ac:dyDescent="0.25">
      <c r="A6626" s="92" t="s">
        <v>11</v>
      </c>
      <c r="B6626" s="92" t="s">
        <v>12</v>
      </c>
      <c r="C6626" s="92" t="s">
        <v>55</v>
      </c>
      <c r="D6626" s="92" t="s">
        <v>55</v>
      </c>
      <c r="E6626" s="92" t="s">
        <v>7</v>
      </c>
      <c r="F6626" s="92" t="s">
        <v>56</v>
      </c>
      <c r="G6626" s="92" t="s">
        <v>97</v>
      </c>
      <c r="H6626" s="92" t="s">
        <v>16</v>
      </c>
      <c r="I6626" s="92" t="s">
        <v>192</v>
      </c>
      <c r="L6626" s="98">
        <f>'Activity data'!H1344*'Emission factors'!$C$12</f>
        <v>269290.42076712329</v>
      </c>
      <c r="M6626" s="98">
        <f>'Activity data'!I1344*'Emission factors'!$C$12</f>
        <v>326364.52426027396</v>
      </c>
      <c r="N6626" s="98">
        <f>'Activity data'!J1344*'Emission factors'!$C$12</f>
        <v>342002.8895254003</v>
      </c>
      <c r="O6626" s="98">
        <f>'Activity data'!K1344*'Emission factors'!$C$12</f>
        <v>364197.22486741544</v>
      </c>
      <c r="P6626" s="98">
        <f>'Activity data'!L1344*'Emission factors'!$C$12</f>
        <v>356680.86997225607</v>
      </c>
      <c r="Q6626" s="98">
        <f>'Activity data'!M1344*'Emission factors'!$C$12</f>
        <v>351130.24549645517</v>
      </c>
      <c r="R6626" s="98">
        <f>'Activity data'!N1344*'Emission factors'!$C$12</f>
        <v>361492.1398925978</v>
      </c>
      <c r="S6626" s="98">
        <f>'Activity data'!O1344*'Emission factors'!$C$12</f>
        <v>375765.40960014123</v>
      </c>
      <c r="T6626" s="98">
        <f>'Activity data'!P1344*'Emission factors'!$C$12</f>
        <v>397567.06783783791</v>
      </c>
      <c r="U6626" s="98">
        <f>'Activity data'!Q1344*'Emission factors'!$C$12</f>
        <v>464225.96310810803</v>
      </c>
    </row>
    <row r="6627" spans="1:21" x14ac:dyDescent="0.25">
      <c r="A6627" s="92" t="s">
        <v>11</v>
      </c>
      <c r="B6627" s="92" t="s">
        <v>12</v>
      </c>
      <c r="C6627" s="92" t="s">
        <v>55</v>
      </c>
      <c r="D6627" s="92" t="s">
        <v>55</v>
      </c>
      <c r="E6627" s="92" t="s">
        <v>38</v>
      </c>
      <c r="F6627" s="92" t="s">
        <v>56</v>
      </c>
      <c r="G6627" s="92" t="s">
        <v>97</v>
      </c>
      <c r="H6627" s="92" t="s">
        <v>31</v>
      </c>
      <c r="I6627" s="92" t="s">
        <v>192</v>
      </c>
      <c r="L6627" s="98">
        <f>'Activity data'!H1342*'Emission factors'!$D$5/1000</f>
        <v>1.1520027743526511</v>
      </c>
      <c r="M6627" s="98">
        <f>'Activity data'!I1342*'Emission factors'!$D$5/1000</f>
        <v>3.4811772503082619</v>
      </c>
      <c r="N6627" s="98">
        <f>'Activity data'!J1342*'Emission factors'!$D$5/1000</f>
        <v>6.1631397401098909</v>
      </c>
      <c r="O6627" s="98">
        <f>'Activity data'!K1342*'Emission factors'!$D$5/1000</f>
        <v>6.0751904008573145</v>
      </c>
      <c r="P6627" s="98">
        <f>'Activity data'!L1342*'Emission factors'!$D$5/1000</f>
        <v>6.1275617064296206</v>
      </c>
      <c r="Q6627" s="98">
        <f>'Activity data'!M1342*'Emission factors'!$D$5/1000</f>
        <v>6.1826800265875992</v>
      </c>
      <c r="R6627" s="98">
        <f>'Activity data'!N1342*'Emission factors'!$D$5/1000</f>
        <v>6.0973418040739515</v>
      </c>
      <c r="S6627" s="98">
        <f>'Activity data'!O1342*'Emission factors'!$D$5/1000</f>
        <v>5.9962087863467053</v>
      </c>
      <c r="T6627" s="98">
        <f>'Activity data'!P1342*'Emission factors'!$D$5/1000</f>
        <v>6.3751476063829795</v>
      </c>
      <c r="U6627" s="98">
        <f>'Activity data'!Q1342*'Emission factors'!$D$5/1000</f>
        <v>5.1291662234042557</v>
      </c>
    </row>
    <row r="6628" spans="1:21" x14ac:dyDescent="0.25">
      <c r="A6628" s="92" t="s">
        <v>11</v>
      </c>
      <c r="B6628" s="92" t="s">
        <v>12</v>
      </c>
      <c r="C6628" s="92" t="s">
        <v>55</v>
      </c>
      <c r="D6628" s="92" t="s">
        <v>55</v>
      </c>
      <c r="E6628" s="92" t="s">
        <v>57</v>
      </c>
      <c r="F6628" s="92" t="s">
        <v>56</v>
      </c>
      <c r="G6628" s="92" t="s">
        <v>97</v>
      </c>
      <c r="H6628" s="92" t="s">
        <v>31</v>
      </c>
      <c r="I6628" s="92" t="s">
        <v>192</v>
      </c>
      <c r="L6628" s="98">
        <f>'Activity data'!H1343*'Emission factors'!$D$7/1000</f>
        <v>0.21977560419015602</v>
      </c>
      <c r="M6628" s="98">
        <f>'Activity data'!I1343*'Emission factors'!$D$7/1000</f>
        <v>0.21977560419015602</v>
      </c>
      <c r="N6628" s="98">
        <f>'Activity data'!J1343*'Emission factors'!$D$7/1000</f>
        <v>0.223269147031329</v>
      </c>
      <c r="O6628" s="98">
        <f>'Activity data'!K1343*'Emission factors'!$D$7/1000</f>
        <v>0.224116066507977</v>
      </c>
      <c r="P6628" s="98">
        <f>'Activity data'!L1343*'Emission factors'!$D$7/1000</f>
        <v>0.22401020157339602</v>
      </c>
      <c r="Q6628" s="98">
        <f>'Activity data'!M1343*'Emission factors'!$D$7/1000</f>
        <v>0.22401020157339602</v>
      </c>
      <c r="R6628" s="98">
        <f>'Activity data'!N1343*'Emission factors'!$D$7/1000</f>
        <v>0.23861956254557401</v>
      </c>
      <c r="S6628" s="98">
        <f>'Activity data'!O1343*'Emission factors'!$D$7/1000</f>
        <v>0.25809871050847799</v>
      </c>
      <c r="T6628" s="98">
        <f>'Activity data'!P1343*'Emission factors'!$D$7/1000</f>
        <v>0.26296849749920398</v>
      </c>
      <c r="U6628" s="98">
        <f>'Activity data'!Q1343*'Emission factors'!$D$7/1000</f>
        <v>0.26550925592914798</v>
      </c>
    </row>
    <row r="6629" spans="1:21" x14ac:dyDescent="0.25">
      <c r="A6629" s="92" t="s">
        <v>11</v>
      </c>
      <c r="B6629" s="92" t="s">
        <v>12</v>
      </c>
      <c r="C6629" s="92" t="s">
        <v>55</v>
      </c>
      <c r="D6629" s="92" t="s">
        <v>55</v>
      </c>
      <c r="E6629" s="92" t="s">
        <v>7</v>
      </c>
      <c r="F6629" s="92" t="s">
        <v>56</v>
      </c>
      <c r="G6629" s="92" t="s">
        <v>97</v>
      </c>
      <c r="H6629" s="92" t="s">
        <v>31</v>
      </c>
      <c r="I6629" s="92" t="s">
        <v>192</v>
      </c>
      <c r="L6629" s="98">
        <f>'Activity data'!H1344*'Emission factors'!$D$12/1000</f>
        <v>4.8001857534246577</v>
      </c>
      <c r="M6629" s="98">
        <f>'Activity data'!I1344*'Emission factors'!$D$12/1000</f>
        <v>5.8175494520547941</v>
      </c>
      <c r="N6629" s="98">
        <f>'Activity data'!J1344*'Emission factors'!$D$12/1000</f>
        <v>6.0963081911836063</v>
      </c>
      <c r="O6629" s="98">
        <f>'Activity data'!K1344*'Emission factors'!$D$12/1000</f>
        <v>6.4919291420216654</v>
      </c>
      <c r="P6629" s="98">
        <f>'Activity data'!L1344*'Emission factors'!$D$12/1000</f>
        <v>6.3579477713414629</v>
      </c>
      <c r="Q6629" s="98">
        <f>'Activity data'!M1344*'Emission factors'!$D$12/1000</f>
        <v>6.2590061585820882</v>
      </c>
      <c r="R6629" s="98">
        <f>'Activity data'!N1344*'Emission factors'!$D$12/1000</f>
        <v>6.4437101585133298</v>
      </c>
      <c r="S6629" s="98">
        <f>'Activity data'!O1344*'Emission factors'!$D$12/1000</f>
        <v>6.6981356434962782</v>
      </c>
      <c r="T6629" s="98">
        <f>'Activity data'!P1344*'Emission factors'!$D$12/1000</f>
        <v>7.086757002457003</v>
      </c>
      <c r="U6629" s="98">
        <f>'Activity data'!Q1344*'Emission factors'!$D$12/1000</f>
        <v>8.2749726044226026</v>
      </c>
    </row>
    <row r="6630" spans="1:21" x14ac:dyDescent="0.25">
      <c r="A6630" s="92" t="s">
        <v>11</v>
      </c>
      <c r="B6630" s="92" t="s">
        <v>12</v>
      </c>
      <c r="C6630" s="92" t="s">
        <v>55</v>
      </c>
      <c r="D6630" s="92" t="s">
        <v>55</v>
      </c>
      <c r="E6630" s="92" t="s">
        <v>38</v>
      </c>
      <c r="F6630" s="92" t="s">
        <v>56</v>
      </c>
      <c r="G6630" s="92" t="s">
        <v>97</v>
      </c>
      <c r="H6630" s="92" t="s">
        <v>74</v>
      </c>
      <c r="I6630" s="92" t="s">
        <v>192</v>
      </c>
      <c r="L6630" s="98">
        <f>'Activity data'!H1342*'Emission factors'!$E$5/1000</f>
        <v>1.6128038840937116</v>
      </c>
      <c r="M6630" s="98">
        <f>'Activity data'!I1342*'Emission factors'!$E$5/1000</f>
        <v>4.8736481504315661</v>
      </c>
      <c r="N6630" s="98">
        <f>'Activity data'!J1342*'Emission factors'!$E$5/1000</f>
        <v>8.6283956361538472</v>
      </c>
      <c r="O6630" s="98">
        <f>'Activity data'!K1342*'Emission factors'!$E$5/1000</f>
        <v>8.5052665612002407</v>
      </c>
      <c r="P6630" s="98">
        <f>'Activity data'!L1342*'Emission factors'!$E$5/1000</f>
        <v>8.5785863890014689</v>
      </c>
      <c r="Q6630" s="98">
        <f>'Activity data'!M1342*'Emission factors'!$E$5/1000</f>
        <v>8.6557520372226371</v>
      </c>
      <c r="R6630" s="98">
        <f>'Activity data'!N1342*'Emission factors'!$E$5/1000</f>
        <v>8.5362785257035316</v>
      </c>
      <c r="S6630" s="98">
        <f>'Activity data'!O1342*'Emission factors'!$E$5/1000</f>
        <v>8.3946923008853869</v>
      </c>
      <c r="T6630" s="98">
        <f>'Activity data'!P1342*'Emission factors'!$E$5/1000</f>
        <v>8.9252066489361717</v>
      </c>
      <c r="U6630" s="98">
        <f>'Activity data'!Q1342*'Emission factors'!$E$5/1000</f>
        <v>7.1808327127659579</v>
      </c>
    </row>
    <row r="6631" spans="1:21" x14ac:dyDescent="0.25">
      <c r="A6631" s="92" t="s">
        <v>11</v>
      </c>
      <c r="B6631" s="92" t="s">
        <v>12</v>
      </c>
      <c r="C6631" s="92" t="s">
        <v>55</v>
      </c>
      <c r="D6631" s="92" t="s">
        <v>55</v>
      </c>
      <c r="E6631" s="92" t="s">
        <v>57</v>
      </c>
      <c r="F6631" s="92" t="s">
        <v>56</v>
      </c>
      <c r="G6631" s="92" t="s">
        <v>97</v>
      </c>
      <c r="H6631" s="92" t="s">
        <v>74</v>
      </c>
      <c r="I6631" s="92" t="s">
        <v>192</v>
      </c>
      <c r="L6631" s="98">
        <f>'Activity data'!H1343*'Emission factors'!$E$7/1000</f>
        <v>4.39551208380312E-2</v>
      </c>
      <c r="M6631" s="98">
        <f>'Activity data'!I1343*'Emission factors'!$E$7/1000</f>
        <v>4.39551208380312E-2</v>
      </c>
      <c r="N6631" s="98">
        <f>'Activity data'!J1343*'Emission factors'!$E$7/1000</f>
        <v>4.4653829406265791E-2</v>
      </c>
      <c r="O6631" s="98">
        <f>'Activity data'!K1343*'Emission factors'!$E$7/1000</f>
        <v>4.4823213301595402E-2</v>
      </c>
      <c r="P6631" s="98">
        <f>'Activity data'!L1343*'Emission factors'!$E$7/1000</f>
        <v>4.4802040314679201E-2</v>
      </c>
      <c r="Q6631" s="98">
        <f>'Activity data'!M1343*'Emission factors'!$E$7/1000</f>
        <v>4.4802040314679201E-2</v>
      </c>
      <c r="R6631" s="98">
        <f>'Activity data'!N1343*'Emission factors'!$E$7/1000</f>
        <v>4.7723912509114806E-2</v>
      </c>
      <c r="S6631" s="98">
        <f>'Activity data'!O1343*'Emission factors'!$E$7/1000</f>
        <v>5.16197421016956E-2</v>
      </c>
      <c r="T6631" s="98">
        <f>'Activity data'!P1343*'Emission factors'!$E$7/1000</f>
        <v>5.2593699499840788E-2</v>
      </c>
      <c r="U6631" s="98">
        <f>'Activity data'!Q1343*'Emission factors'!$E$7/1000</f>
        <v>5.3101851185829586E-2</v>
      </c>
    </row>
    <row r="6632" spans="1:21" x14ac:dyDescent="0.25">
      <c r="A6632" s="92" t="s">
        <v>11</v>
      </c>
      <c r="B6632" s="92" t="s">
        <v>12</v>
      </c>
      <c r="C6632" s="92" t="s">
        <v>55</v>
      </c>
      <c r="D6632" s="92" t="s">
        <v>55</v>
      </c>
      <c r="E6632" s="92" t="s">
        <v>7</v>
      </c>
      <c r="F6632" s="92" t="s">
        <v>56</v>
      </c>
      <c r="G6632" s="92" t="s">
        <v>97</v>
      </c>
      <c r="H6632" s="92" t="s">
        <v>74</v>
      </c>
      <c r="I6632" s="92" t="s">
        <v>192</v>
      </c>
      <c r="L6632" s="98">
        <f>'Activity data'!H1344*'Emission factors'!$E$12/1000</f>
        <v>0.48001857534246573</v>
      </c>
      <c r="M6632" s="98">
        <f>'Activity data'!I1344*'Emission factors'!$E$12/1000</f>
        <v>0.58175494520547943</v>
      </c>
      <c r="N6632" s="98">
        <f>'Activity data'!J1344*'Emission factors'!$E$12/1000</f>
        <v>0.60963081911836059</v>
      </c>
      <c r="O6632" s="98">
        <f>'Activity data'!K1344*'Emission factors'!$E$12/1000</f>
        <v>0.64919291420216652</v>
      </c>
      <c r="P6632" s="98">
        <f>'Activity data'!L1344*'Emission factors'!$E$12/1000</f>
        <v>0.63579477713414634</v>
      </c>
      <c r="Q6632" s="98">
        <f>'Activity data'!M1344*'Emission factors'!$E$12/1000</f>
        <v>0.62590061585820889</v>
      </c>
      <c r="R6632" s="98">
        <f>'Activity data'!N1344*'Emission factors'!$E$12/1000</f>
        <v>0.64437101585133305</v>
      </c>
      <c r="S6632" s="98">
        <f>'Activity data'!O1344*'Emission factors'!$E$12/1000</f>
        <v>0.66981356434962791</v>
      </c>
      <c r="T6632" s="98">
        <f>'Activity data'!P1344*'Emission factors'!$E$12/1000</f>
        <v>0.70867570024570037</v>
      </c>
      <c r="U6632" s="98">
        <f>'Activity data'!Q1344*'Emission factors'!$E$12/1000</f>
        <v>0.82749726044226035</v>
      </c>
    </row>
    <row r="6633" spans="1:21" x14ac:dyDescent="0.25">
      <c r="A6633" s="92" t="s">
        <v>11</v>
      </c>
      <c r="B6633" s="92" t="s">
        <v>12</v>
      </c>
      <c r="C6633" s="92" t="s">
        <v>55</v>
      </c>
      <c r="D6633" s="92" t="s">
        <v>55</v>
      </c>
      <c r="E6633" s="92" t="s">
        <v>38</v>
      </c>
      <c r="F6633" s="92" t="s">
        <v>56</v>
      </c>
      <c r="G6633" s="92" t="s">
        <v>97</v>
      </c>
      <c r="H6633" s="92" t="s">
        <v>94</v>
      </c>
      <c r="I6633" s="92" t="s">
        <v>192</v>
      </c>
      <c r="L6633" s="98">
        <f>L6624+L6627*'Emission factors'!$H$16+L6630*'Emission factors'!$H$17</f>
        <v>110897.54707305798</v>
      </c>
      <c r="M6633" s="98">
        <f>M6624+M6627*'Emission factors'!$H$16+M6630*'Emission factors'!$H$17</f>
        <v>335115.52800092485</v>
      </c>
      <c r="N6633" s="98">
        <f>N6624+N6627*'Emission factors'!$H$16+N6630*'Emission factors'!$H$17</f>
        <v>593294.64708167873</v>
      </c>
      <c r="O6633" s="98">
        <f>O6624+O6627*'Emission factors'!$H$16+O6630*'Emission factors'!$H$17</f>
        <v>584828.20393852948</v>
      </c>
      <c r="P6633" s="98">
        <f>P6624+P6627*'Emission factors'!$H$16+P6630*'Emission factors'!$H$17</f>
        <v>589869.72766944743</v>
      </c>
      <c r="Q6633" s="98">
        <f>Q6624+Q6627*'Emission factors'!$H$16+Q6630*'Emission factors'!$H$17</f>
        <v>595175.6927594553</v>
      </c>
      <c r="R6633" s="98">
        <f>R6624+R6627*'Emission factors'!$H$16+R6630*'Emission factors'!$H$17</f>
        <v>586960.60876917886</v>
      </c>
      <c r="S6633" s="98">
        <f>S6624+S6627*'Emission factors'!$H$16+S6630*'Emission factors'!$H$17</f>
        <v>577225.03881766566</v>
      </c>
      <c r="T6633" s="98">
        <f>T6624+T6627*'Emission factors'!$H$16+T6630*'Emission factors'!$H$17</f>
        <v>613703.5843284576</v>
      </c>
      <c r="U6633" s="98">
        <f>U6624+U6627*'Emission factors'!$H$16+U6630*'Emission factors'!$H$17</f>
        <v>493759.18649601075</v>
      </c>
    </row>
    <row r="6634" spans="1:21" x14ac:dyDescent="0.25">
      <c r="A6634" s="92" t="s">
        <v>11</v>
      </c>
      <c r="B6634" s="92" t="s">
        <v>12</v>
      </c>
      <c r="C6634" s="92" t="s">
        <v>55</v>
      </c>
      <c r="D6634" s="92" t="s">
        <v>55</v>
      </c>
      <c r="E6634" s="92" t="s">
        <v>57</v>
      </c>
      <c r="F6634" s="92" t="s">
        <v>56</v>
      </c>
      <c r="G6634" s="92" t="s">
        <v>97</v>
      </c>
      <c r="H6634" s="92" t="s">
        <v>94</v>
      </c>
      <c r="I6634" s="92" t="s">
        <v>192</v>
      </c>
      <c r="L6634" s="98">
        <f>L6625+L6628*'Emission factors'!$H$16+L6631*'Emission factors'!$H$17</f>
        <v>5446.6987986446356</v>
      </c>
      <c r="M6634" s="98">
        <f>M6625+M6628*'Emission factors'!$H$16+M6631*'Emission factors'!$H$17</f>
        <v>5446.6987986446356</v>
      </c>
      <c r="N6634" s="98">
        <f>N6625+N6628*'Emission factors'!$H$16+N6631*'Emission factors'!$H$17</f>
        <v>5533.2792708774259</v>
      </c>
      <c r="O6634" s="98">
        <f>O6625+O6628*'Emission factors'!$H$16+O6631*'Emission factors'!$H$17</f>
        <v>5554.2684762671934</v>
      </c>
      <c r="P6634" s="98">
        <f>P6625+P6628*'Emission factors'!$H$16+P6631*'Emission factors'!$H$17</f>
        <v>5551.644825593472</v>
      </c>
      <c r="Q6634" s="98">
        <f>Q6625+Q6628*'Emission factors'!$H$16+Q6631*'Emission factors'!$H$17</f>
        <v>5551.644825593472</v>
      </c>
      <c r="R6634" s="98">
        <f>R6625+R6628*'Emission factors'!$H$16+R6631*'Emission factors'!$H$17</f>
        <v>5913.7086185669596</v>
      </c>
      <c r="S6634" s="98">
        <f>S6625+S6628*'Emission factors'!$H$16+S6631*'Emission factors'!$H$17</f>
        <v>6396.46034253161</v>
      </c>
      <c r="T6634" s="98">
        <f>T6625+T6628*'Emission factors'!$H$16+T6631*'Emission factors'!$H$17</f>
        <v>6517.148273522771</v>
      </c>
      <c r="U6634" s="98">
        <f>U6625+U6628*'Emission factors'!$H$16+U6631*'Emission factors'!$H$17</f>
        <v>6580.1158896920733</v>
      </c>
    </row>
    <row r="6635" spans="1:21" x14ac:dyDescent="0.25">
      <c r="A6635" s="92" t="s">
        <v>11</v>
      </c>
      <c r="B6635" s="92" t="s">
        <v>12</v>
      </c>
      <c r="C6635" s="92" t="s">
        <v>55</v>
      </c>
      <c r="D6635" s="92" t="s">
        <v>55</v>
      </c>
      <c r="E6635" s="92" t="s">
        <v>7</v>
      </c>
      <c r="F6635" s="92" t="s">
        <v>56</v>
      </c>
      <c r="G6635" s="92" t="s">
        <v>97</v>
      </c>
      <c r="H6635" s="92" t="s">
        <v>94</v>
      </c>
      <c r="I6635" s="92" t="s">
        <v>192</v>
      </c>
      <c r="L6635" s="98">
        <f>L6626+L6629*'Emission factors'!$H$16+L6632*'Emission factors'!$H$17</f>
        <v>269540.03042630135</v>
      </c>
      <c r="M6635" s="98">
        <f>M6626+M6629*'Emission factors'!$H$16+M6632*'Emission factors'!$H$17</f>
        <v>326667.0368317808</v>
      </c>
      <c r="N6635" s="98">
        <f>N6626+N6629*'Emission factors'!$H$16+N6632*'Emission factors'!$H$17</f>
        <v>342319.89755134186</v>
      </c>
      <c r="O6635" s="98">
        <f>O6626+O6629*'Emission factors'!$H$16+O6632*'Emission factors'!$H$17</f>
        <v>364534.80518280057</v>
      </c>
      <c r="P6635" s="98">
        <f>P6626+P6629*'Emission factors'!$H$16+P6632*'Emission factors'!$H$17</f>
        <v>357011.48325636581</v>
      </c>
      <c r="Q6635" s="98">
        <f>Q6626+Q6629*'Emission factors'!$H$16+Q6632*'Emission factors'!$H$17</f>
        <v>351455.71381670143</v>
      </c>
      <c r="R6635" s="98">
        <f>R6626+R6629*'Emission factors'!$H$16+R6632*'Emission factors'!$H$17</f>
        <v>361827.21282084048</v>
      </c>
      <c r="S6635" s="98">
        <f>S6626+S6629*'Emission factors'!$H$16+S6632*'Emission factors'!$H$17</f>
        <v>376113.71265360306</v>
      </c>
      <c r="T6635" s="98">
        <f>T6626+T6629*'Emission factors'!$H$16+T6632*'Emission factors'!$H$17</f>
        <v>397935.57920196565</v>
      </c>
      <c r="U6635" s="98">
        <f>U6626+U6629*'Emission factors'!$H$16+U6632*'Emission factors'!$H$17</f>
        <v>464656.26168353797</v>
      </c>
    </row>
    <row r="6636" spans="1:21" x14ac:dyDescent="0.25">
      <c r="A6636" s="92" t="s">
        <v>11</v>
      </c>
      <c r="B6636" s="92" t="s">
        <v>12</v>
      </c>
      <c r="C6636" s="92" t="s">
        <v>55</v>
      </c>
      <c r="D6636" s="92" t="s">
        <v>55</v>
      </c>
      <c r="E6636" s="92" t="s">
        <v>38</v>
      </c>
      <c r="F6636" s="92" t="s">
        <v>56</v>
      </c>
      <c r="G6636" s="92" t="s">
        <v>97</v>
      </c>
      <c r="H6636" s="92" t="s">
        <v>93</v>
      </c>
      <c r="I6636" s="92" t="s">
        <v>192</v>
      </c>
      <c r="L6636" s="98">
        <f>L6624+L6627*'Emission factors'!$I$16+L6630*'Emission factors'!$I$17</f>
        <v>110814.60287330458</v>
      </c>
      <c r="M6636" s="98">
        <f>M6624+M6627*'Emission factors'!$I$16+M6630*'Emission factors'!$I$17</f>
        <v>334864.88323890266</v>
      </c>
      <c r="N6636" s="98">
        <f>N6624+N6627*'Emission factors'!$I$16+N6630*'Emission factors'!$I$17</f>
        <v>592850.90102039068</v>
      </c>
      <c r="O6636" s="98">
        <f>O6624+O6627*'Emission factors'!$I$16+O6630*'Emission factors'!$I$17</f>
        <v>584390.79022966768</v>
      </c>
      <c r="P6636" s="98">
        <f>P6624+P6627*'Emission factors'!$I$16+P6630*'Emission factors'!$I$17</f>
        <v>589428.54322658444</v>
      </c>
      <c r="Q6636" s="98">
        <f>Q6624+Q6627*'Emission factors'!$I$16+Q6630*'Emission factors'!$I$17</f>
        <v>594730.53979754099</v>
      </c>
      <c r="R6636" s="98">
        <f>R6624+R6627*'Emission factors'!$I$16+R6630*'Emission factors'!$I$17</f>
        <v>586521.60015928559</v>
      </c>
      <c r="S6636" s="98">
        <f>S6624+S6627*'Emission factors'!$I$16+S6630*'Emission factors'!$I$17</f>
        <v>576793.31178504857</v>
      </c>
      <c r="T6636" s="98">
        <f>T6624+T6627*'Emission factors'!$I$16+T6630*'Emission factors'!$I$17</f>
        <v>613244.57370079798</v>
      </c>
      <c r="U6636" s="98">
        <f>U6624+U6627*'Emission factors'!$I$16+U6630*'Emission factors'!$I$17</f>
        <v>493389.88652792561</v>
      </c>
    </row>
    <row r="6637" spans="1:21" x14ac:dyDescent="0.25">
      <c r="A6637" s="92" t="s">
        <v>11</v>
      </c>
      <c r="B6637" s="92" t="s">
        <v>12</v>
      </c>
      <c r="C6637" s="92" t="s">
        <v>55</v>
      </c>
      <c r="D6637" s="92" t="s">
        <v>55</v>
      </c>
      <c r="E6637" s="92" t="s">
        <v>57</v>
      </c>
      <c r="F6637" s="92" t="s">
        <v>56</v>
      </c>
      <c r="G6637" s="92" t="s">
        <v>97</v>
      </c>
      <c r="H6637" s="92" t="s">
        <v>93</v>
      </c>
      <c r="I6637" s="92" t="s">
        <v>192</v>
      </c>
      <c r="L6637" s="98">
        <f>L6625+L6628*'Emission factors'!$I$16+L6631*'Emission factors'!$I$17</f>
        <v>5441.4241841440726</v>
      </c>
      <c r="M6637" s="98">
        <f>M6625+M6628*'Emission factors'!$I$16+M6631*'Emission factors'!$I$17</f>
        <v>5441.4241841440726</v>
      </c>
      <c r="N6637" s="98">
        <f>N6625+N6628*'Emission factors'!$I$16+N6631*'Emission factors'!$I$17</f>
        <v>5527.9208113486739</v>
      </c>
      <c r="O6637" s="98">
        <f>O6625+O6628*'Emission factors'!$I$16+O6631*'Emission factors'!$I$17</f>
        <v>5548.8896906710024</v>
      </c>
      <c r="P6637" s="98">
        <f>P6625+P6628*'Emission factors'!$I$16+P6631*'Emission factors'!$I$17</f>
        <v>5546.2685807557109</v>
      </c>
      <c r="Q6637" s="98">
        <f>Q6625+Q6628*'Emission factors'!$I$16+Q6631*'Emission factors'!$I$17</f>
        <v>5546.2685807557109</v>
      </c>
      <c r="R6637" s="98">
        <f>R6625+R6628*'Emission factors'!$I$16+R6631*'Emission factors'!$I$17</f>
        <v>5907.9817490658661</v>
      </c>
      <c r="S6637" s="98">
        <f>S6625+S6628*'Emission factors'!$I$16+S6631*'Emission factors'!$I$17</f>
        <v>6390.2659734794061</v>
      </c>
      <c r="T6637" s="98">
        <f>T6625+T6628*'Emission factors'!$I$16+T6631*'Emission factors'!$I$17</f>
        <v>6510.8370295827908</v>
      </c>
      <c r="U6637" s="98">
        <f>U6625+U6628*'Emission factors'!$I$16+U6631*'Emission factors'!$I$17</f>
        <v>6573.7436675497738</v>
      </c>
    </row>
    <row r="6638" spans="1:21" x14ac:dyDescent="0.25">
      <c r="A6638" s="92" t="s">
        <v>11</v>
      </c>
      <c r="B6638" s="92" t="s">
        <v>12</v>
      </c>
      <c r="C6638" s="92" t="s">
        <v>55</v>
      </c>
      <c r="D6638" s="92" t="s">
        <v>55</v>
      </c>
      <c r="E6638" s="92" t="s">
        <v>7</v>
      </c>
      <c r="F6638" s="92" t="s">
        <v>56</v>
      </c>
      <c r="G6638" s="92" t="s">
        <v>97</v>
      </c>
      <c r="H6638" s="92" t="s">
        <v>93</v>
      </c>
      <c r="I6638" s="92" t="s">
        <v>192</v>
      </c>
      <c r="L6638" s="98">
        <f>L6626+L6629*'Emission factors'!$I$16+L6632*'Emission factors'!$I$17</f>
        <v>269444.0267112329</v>
      </c>
      <c r="M6638" s="98">
        <f>M6626+M6629*'Emission factors'!$I$16+M6632*'Emission factors'!$I$17</f>
        <v>326550.68584273971</v>
      </c>
      <c r="N6638" s="98">
        <f>N6626+N6629*'Emission factors'!$I$16+N6632*'Emission factors'!$I$17</f>
        <v>342197.97138751816</v>
      </c>
      <c r="O6638" s="98">
        <f>O6626+O6629*'Emission factors'!$I$16+O6632*'Emission factors'!$I$17</f>
        <v>364404.96659996017</v>
      </c>
      <c r="P6638" s="98">
        <f>P6626+P6629*'Emission factors'!$I$16+P6632*'Emission factors'!$I$17</f>
        <v>356884.32430093898</v>
      </c>
      <c r="Q6638" s="98">
        <f>Q6626+Q6629*'Emission factors'!$I$16+Q6632*'Emission factors'!$I$17</f>
        <v>351330.53369352978</v>
      </c>
      <c r="R6638" s="98">
        <f>R6626+R6629*'Emission factors'!$I$16+R6632*'Emission factors'!$I$17</f>
        <v>361698.33861767023</v>
      </c>
      <c r="S6638" s="98">
        <f>S6626+S6629*'Emission factors'!$I$16+S6632*'Emission factors'!$I$17</f>
        <v>375979.74994073313</v>
      </c>
      <c r="T6638" s="98">
        <f>T6626+T6629*'Emission factors'!$I$16+T6632*'Emission factors'!$I$17</f>
        <v>397793.84406191652</v>
      </c>
      <c r="U6638" s="98">
        <f>U6626+U6629*'Emission factors'!$I$16+U6632*'Emission factors'!$I$17</f>
        <v>464490.76223144954</v>
      </c>
    </row>
    <row r="6639" spans="1:21" x14ac:dyDescent="0.25">
      <c r="A6639" s="92" t="s">
        <v>11</v>
      </c>
      <c r="B6639" s="92" t="s">
        <v>12</v>
      </c>
      <c r="C6639" s="92" t="s">
        <v>55</v>
      </c>
      <c r="D6639" s="92" t="s">
        <v>55</v>
      </c>
      <c r="E6639" s="92" t="s">
        <v>38</v>
      </c>
      <c r="F6639" s="92" t="s">
        <v>56</v>
      </c>
      <c r="G6639" s="92" t="s">
        <v>97</v>
      </c>
      <c r="H6639" s="92" t="s">
        <v>16</v>
      </c>
      <c r="I6639" s="92" t="s">
        <v>229</v>
      </c>
      <c r="L6639" s="98">
        <f>'Activity data'!H1348*'Emission factors'!$C$5</f>
        <v>0</v>
      </c>
      <c r="M6639" s="98">
        <f>'Activity data'!I1348*'Emission factors'!$C$5</f>
        <v>0</v>
      </c>
      <c r="N6639" s="98">
        <f>'Activity data'!J1348*'Emission factors'!$C$5</f>
        <v>0</v>
      </c>
      <c r="O6639" s="98">
        <f>'Activity data'!K1348*'Emission factors'!$C$5</f>
        <v>0</v>
      </c>
      <c r="P6639" s="98">
        <f>'Activity data'!L1348*'Emission factors'!$C$5</f>
        <v>0</v>
      </c>
      <c r="Q6639" s="98">
        <f>'Activity data'!M1348*'Emission factors'!$C$5</f>
        <v>0</v>
      </c>
      <c r="R6639" s="98">
        <f>'Activity data'!N1348*'Emission factors'!$C$5</f>
        <v>0</v>
      </c>
      <c r="S6639" s="98">
        <f>'Activity data'!O1348*'Emission factors'!$C$5</f>
        <v>0</v>
      </c>
      <c r="T6639" s="98">
        <f>'Activity data'!P1348*'Emission factors'!$C$5</f>
        <v>0</v>
      </c>
      <c r="U6639" s="98">
        <f>'Activity data'!Q1348*'Emission factors'!$C$5</f>
        <v>0</v>
      </c>
    </row>
    <row r="6640" spans="1:21" x14ac:dyDescent="0.25">
      <c r="A6640" s="92" t="s">
        <v>11</v>
      </c>
      <c r="B6640" s="92" t="s">
        <v>12</v>
      </c>
      <c r="C6640" s="92" t="s">
        <v>55</v>
      </c>
      <c r="D6640" s="92" t="s">
        <v>55</v>
      </c>
      <c r="E6640" s="92" t="s">
        <v>57</v>
      </c>
      <c r="F6640" s="92" t="s">
        <v>56</v>
      </c>
      <c r="G6640" s="92" t="s">
        <v>97</v>
      </c>
      <c r="H6640" s="92" t="s">
        <v>16</v>
      </c>
      <c r="I6640" s="92" t="s">
        <v>229</v>
      </c>
      <c r="L6640" s="98">
        <f>'Activity data'!H1349*'Emission factors'!$C$7</f>
        <v>0</v>
      </c>
      <c r="M6640" s="98">
        <f>'Activity data'!I1349*'Emission factors'!$C$7</f>
        <v>0</v>
      </c>
      <c r="N6640" s="98">
        <f>'Activity data'!J1349*'Emission factors'!$C$7</f>
        <v>0</v>
      </c>
      <c r="O6640" s="98">
        <f>'Activity data'!K1349*'Emission factors'!$C$7</f>
        <v>0</v>
      </c>
      <c r="P6640" s="98">
        <f>'Activity data'!L1349*'Emission factors'!$C$7</f>
        <v>0</v>
      </c>
      <c r="Q6640" s="98">
        <f>'Activity data'!M1349*'Emission factors'!$C$7</f>
        <v>0</v>
      </c>
      <c r="R6640" s="98">
        <f>'Activity data'!N1349*'Emission factors'!$C$7</f>
        <v>0</v>
      </c>
      <c r="S6640" s="98">
        <f>'Activity data'!O1349*'Emission factors'!$C$7</f>
        <v>0</v>
      </c>
      <c r="T6640" s="98">
        <f>'Activity data'!P1349*'Emission factors'!$C$7</f>
        <v>0</v>
      </c>
      <c r="U6640" s="98">
        <f>'Activity data'!Q1349*'Emission factors'!$C$7</f>
        <v>0</v>
      </c>
    </row>
    <row r="6641" spans="1:21" x14ac:dyDescent="0.25">
      <c r="A6641" s="92" t="s">
        <v>11</v>
      </c>
      <c r="B6641" s="92" t="s">
        <v>12</v>
      </c>
      <c r="C6641" s="92" t="s">
        <v>55</v>
      </c>
      <c r="D6641" s="92" t="s">
        <v>55</v>
      </c>
      <c r="E6641" s="92" t="s">
        <v>7</v>
      </c>
      <c r="F6641" s="92" t="s">
        <v>56</v>
      </c>
      <c r="G6641" s="92" t="s">
        <v>97</v>
      </c>
      <c r="H6641" s="92" t="s">
        <v>16</v>
      </c>
      <c r="I6641" s="92" t="s">
        <v>229</v>
      </c>
      <c r="L6641" s="98">
        <f>'Activity data'!H1350*'Emission factors'!$C$12</f>
        <v>0</v>
      </c>
      <c r="M6641" s="98">
        <f>'Activity data'!I1350*'Emission factors'!$C$12</f>
        <v>0</v>
      </c>
      <c r="N6641" s="98">
        <f>'Activity data'!J1350*'Emission factors'!$C$12</f>
        <v>0</v>
      </c>
      <c r="O6641" s="98">
        <f>'Activity data'!K1350*'Emission factors'!$C$12</f>
        <v>0</v>
      </c>
      <c r="P6641" s="98">
        <f>'Activity data'!L1350*'Emission factors'!$C$12</f>
        <v>0</v>
      </c>
      <c r="Q6641" s="98">
        <f>'Activity data'!M1350*'Emission factors'!$C$12</f>
        <v>0</v>
      </c>
      <c r="R6641" s="98">
        <f>'Activity data'!N1350*'Emission factors'!$C$12</f>
        <v>0</v>
      </c>
      <c r="S6641" s="98">
        <f>'Activity data'!O1350*'Emission factors'!$C$12</f>
        <v>0</v>
      </c>
      <c r="T6641" s="98">
        <f>'Activity data'!P1350*'Emission factors'!$C$12</f>
        <v>0</v>
      </c>
      <c r="U6641" s="98">
        <f>'Activity data'!Q1350*'Emission factors'!$C$12</f>
        <v>0</v>
      </c>
    </row>
    <row r="6642" spans="1:21" x14ac:dyDescent="0.25">
      <c r="A6642" s="92" t="s">
        <v>11</v>
      </c>
      <c r="B6642" s="92" t="s">
        <v>12</v>
      </c>
      <c r="C6642" s="92" t="s">
        <v>55</v>
      </c>
      <c r="D6642" s="92" t="s">
        <v>55</v>
      </c>
      <c r="E6642" s="92" t="s">
        <v>38</v>
      </c>
      <c r="F6642" s="92" t="s">
        <v>56</v>
      </c>
      <c r="G6642" s="92" t="s">
        <v>97</v>
      </c>
      <c r="H6642" s="92" t="s">
        <v>31</v>
      </c>
      <c r="I6642" s="92" t="s">
        <v>229</v>
      </c>
      <c r="L6642" s="98">
        <f>'Activity data'!H1348*'Emission factors'!$D$5/1000</f>
        <v>0</v>
      </c>
      <c r="M6642" s="98">
        <f>'Activity data'!I1348*'Emission factors'!$D$5/1000</f>
        <v>0</v>
      </c>
      <c r="N6642" s="98">
        <f>'Activity data'!J1348*'Emission factors'!$D$5/1000</f>
        <v>0</v>
      </c>
      <c r="O6642" s="98">
        <f>'Activity data'!K1348*'Emission factors'!$D$5/1000</f>
        <v>0</v>
      </c>
      <c r="P6642" s="98">
        <f>'Activity data'!L1348*'Emission factors'!$D$5/1000</f>
        <v>0</v>
      </c>
      <c r="Q6642" s="98">
        <f>'Activity data'!M1348*'Emission factors'!$D$5/1000</f>
        <v>0</v>
      </c>
      <c r="R6642" s="98">
        <f>'Activity data'!N1348*'Emission factors'!$D$5/1000</f>
        <v>0</v>
      </c>
      <c r="S6642" s="98">
        <f>'Activity data'!O1348*'Emission factors'!$D$5/1000</f>
        <v>0</v>
      </c>
      <c r="T6642" s="98">
        <f>'Activity data'!P1348*'Emission factors'!$D$5/1000</f>
        <v>0</v>
      </c>
      <c r="U6642" s="98">
        <f>'Activity data'!Q1348*'Emission factors'!$D$5/1000</f>
        <v>0</v>
      </c>
    </row>
    <row r="6643" spans="1:21" x14ac:dyDescent="0.25">
      <c r="A6643" s="92" t="s">
        <v>11</v>
      </c>
      <c r="B6643" s="92" t="s">
        <v>12</v>
      </c>
      <c r="C6643" s="92" t="s">
        <v>55</v>
      </c>
      <c r="D6643" s="92" t="s">
        <v>55</v>
      </c>
      <c r="E6643" s="92" t="s">
        <v>57</v>
      </c>
      <c r="F6643" s="92" t="s">
        <v>56</v>
      </c>
      <c r="G6643" s="92" t="s">
        <v>97</v>
      </c>
      <c r="H6643" s="92" t="s">
        <v>31</v>
      </c>
      <c r="I6643" s="92" t="s">
        <v>229</v>
      </c>
      <c r="L6643" s="98">
        <f>'Activity data'!H1349*'Emission factors'!$D$7/1000</f>
        <v>0</v>
      </c>
      <c r="M6643" s="98">
        <f>'Activity data'!I1349*'Emission factors'!$D$7/1000</f>
        <v>0</v>
      </c>
      <c r="N6643" s="98">
        <f>'Activity data'!J1349*'Emission factors'!$D$7/1000</f>
        <v>0</v>
      </c>
      <c r="O6643" s="98">
        <f>'Activity data'!K1349*'Emission factors'!$D$7/1000</f>
        <v>0</v>
      </c>
      <c r="P6643" s="98">
        <f>'Activity data'!L1349*'Emission factors'!$D$7/1000</f>
        <v>0</v>
      </c>
      <c r="Q6643" s="98">
        <f>'Activity data'!M1349*'Emission factors'!$D$7/1000</f>
        <v>0</v>
      </c>
      <c r="R6643" s="98">
        <f>'Activity data'!N1349*'Emission factors'!$D$7/1000</f>
        <v>0</v>
      </c>
      <c r="S6643" s="98">
        <f>'Activity data'!O1349*'Emission factors'!$D$7/1000</f>
        <v>0</v>
      </c>
      <c r="T6643" s="98">
        <f>'Activity data'!P1349*'Emission factors'!$D$7/1000</f>
        <v>0</v>
      </c>
      <c r="U6643" s="98">
        <f>'Activity data'!Q1349*'Emission factors'!$D$7/1000</f>
        <v>0</v>
      </c>
    </row>
    <row r="6644" spans="1:21" x14ac:dyDescent="0.25">
      <c r="A6644" s="92" t="s">
        <v>11</v>
      </c>
      <c r="B6644" s="92" t="s">
        <v>12</v>
      </c>
      <c r="C6644" s="92" t="s">
        <v>55</v>
      </c>
      <c r="D6644" s="92" t="s">
        <v>55</v>
      </c>
      <c r="E6644" s="92" t="s">
        <v>7</v>
      </c>
      <c r="F6644" s="92" t="s">
        <v>56</v>
      </c>
      <c r="G6644" s="92" t="s">
        <v>97</v>
      </c>
      <c r="H6644" s="92" t="s">
        <v>31</v>
      </c>
      <c r="I6644" s="92" t="s">
        <v>229</v>
      </c>
      <c r="L6644" s="98">
        <f>'Activity data'!H1350*'Emission factors'!$D$12/1000</f>
        <v>0</v>
      </c>
      <c r="M6644" s="98">
        <f>'Activity data'!I1350*'Emission factors'!$D$12/1000</f>
        <v>0</v>
      </c>
      <c r="N6644" s="98">
        <f>'Activity data'!J1350*'Emission factors'!$D$12/1000</f>
        <v>0</v>
      </c>
      <c r="O6644" s="98">
        <f>'Activity data'!K1350*'Emission factors'!$D$12/1000</f>
        <v>0</v>
      </c>
      <c r="P6644" s="98">
        <f>'Activity data'!L1350*'Emission factors'!$D$12/1000</f>
        <v>0</v>
      </c>
      <c r="Q6644" s="98">
        <f>'Activity data'!M1350*'Emission factors'!$D$12/1000</f>
        <v>0</v>
      </c>
      <c r="R6644" s="98">
        <f>'Activity data'!N1350*'Emission factors'!$D$12/1000</f>
        <v>0</v>
      </c>
      <c r="S6644" s="98">
        <f>'Activity data'!O1350*'Emission factors'!$D$12/1000</f>
        <v>0</v>
      </c>
      <c r="T6644" s="98">
        <f>'Activity data'!P1350*'Emission factors'!$D$12/1000</f>
        <v>0</v>
      </c>
      <c r="U6644" s="98">
        <f>'Activity data'!Q1350*'Emission factors'!$D$12/1000</f>
        <v>0</v>
      </c>
    </row>
    <row r="6645" spans="1:21" x14ac:dyDescent="0.25">
      <c r="A6645" s="92" t="s">
        <v>11</v>
      </c>
      <c r="B6645" s="92" t="s">
        <v>12</v>
      </c>
      <c r="C6645" s="92" t="s">
        <v>55</v>
      </c>
      <c r="D6645" s="92" t="s">
        <v>55</v>
      </c>
      <c r="E6645" s="92" t="s">
        <v>38</v>
      </c>
      <c r="F6645" s="92" t="s">
        <v>56</v>
      </c>
      <c r="G6645" s="92" t="s">
        <v>97</v>
      </c>
      <c r="H6645" s="92" t="s">
        <v>74</v>
      </c>
      <c r="I6645" s="92" t="s">
        <v>229</v>
      </c>
      <c r="L6645" s="98">
        <f>'Activity data'!H1348*'Emission factors'!$E$5/1000</f>
        <v>0</v>
      </c>
      <c r="M6645" s="98">
        <f>'Activity data'!I1348*'Emission factors'!$E$5/1000</f>
        <v>0</v>
      </c>
      <c r="N6645" s="98">
        <f>'Activity data'!J1348*'Emission factors'!$E$5/1000</f>
        <v>0</v>
      </c>
      <c r="O6645" s="98">
        <f>'Activity data'!K1348*'Emission factors'!$E$5/1000</f>
        <v>0</v>
      </c>
      <c r="P6645" s="98">
        <f>'Activity data'!L1348*'Emission factors'!$E$5/1000</f>
        <v>0</v>
      </c>
      <c r="Q6645" s="98">
        <f>'Activity data'!M1348*'Emission factors'!$E$5/1000</f>
        <v>0</v>
      </c>
      <c r="R6645" s="98">
        <f>'Activity data'!N1348*'Emission factors'!$E$5/1000</f>
        <v>0</v>
      </c>
      <c r="S6645" s="98">
        <f>'Activity data'!O1348*'Emission factors'!$E$5/1000</f>
        <v>0</v>
      </c>
      <c r="T6645" s="98">
        <f>'Activity data'!P1348*'Emission factors'!$E$5/1000</f>
        <v>0</v>
      </c>
      <c r="U6645" s="98">
        <f>'Activity data'!Q1348*'Emission factors'!$E$5/1000</f>
        <v>0</v>
      </c>
    </row>
    <row r="6646" spans="1:21" x14ac:dyDescent="0.25">
      <c r="A6646" s="92" t="s">
        <v>11</v>
      </c>
      <c r="B6646" s="92" t="s">
        <v>12</v>
      </c>
      <c r="C6646" s="92" t="s">
        <v>55</v>
      </c>
      <c r="D6646" s="92" t="s">
        <v>55</v>
      </c>
      <c r="E6646" s="92" t="s">
        <v>57</v>
      </c>
      <c r="F6646" s="92" t="s">
        <v>56</v>
      </c>
      <c r="G6646" s="92" t="s">
        <v>97</v>
      </c>
      <c r="H6646" s="92" t="s">
        <v>74</v>
      </c>
      <c r="I6646" s="92" t="s">
        <v>229</v>
      </c>
      <c r="L6646" s="98">
        <f>'Activity data'!H1349*'Emission factors'!$E$7/1000</f>
        <v>0</v>
      </c>
      <c r="M6646" s="98">
        <f>'Activity data'!I1349*'Emission factors'!$E$7/1000</f>
        <v>0</v>
      </c>
      <c r="N6646" s="98">
        <f>'Activity data'!J1349*'Emission factors'!$E$7/1000</f>
        <v>0</v>
      </c>
      <c r="O6646" s="98">
        <f>'Activity data'!K1349*'Emission factors'!$E$7/1000</f>
        <v>0</v>
      </c>
      <c r="P6646" s="98">
        <f>'Activity data'!L1349*'Emission factors'!$E$7/1000</f>
        <v>0</v>
      </c>
      <c r="Q6646" s="98">
        <f>'Activity data'!M1349*'Emission factors'!$E$7/1000</f>
        <v>0</v>
      </c>
      <c r="R6646" s="98">
        <f>'Activity data'!N1349*'Emission factors'!$E$7/1000</f>
        <v>0</v>
      </c>
      <c r="S6646" s="98">
        <f>'Activity data'!O1349*'Emission factors'!$E$7/1000</f>
        <v>0</v>
      </c>
      <c r="T6646" s="98">
        <f>'Activity data'!P1349*'Emission factors'!$E$7/1000</f>
        <v>0</v>
      </c>
      <c r="U6646" s="98">
        <f>'Activity data'!Q1349*'Emission factors'!$E$7/1000</f>
        <v>0</v>
      </c>
    </row>
    <row r="6647" spans="1:21" x14ac:dyDescent="0.25">
      <c r="A6647" s="92" t="s">
        <v>11</v>
      </c>
      <c r="B6647" s="92" t="s">
        <v>12</v>
      </c>
      <c r="C6647" s="92" t="s">
        <v>55</v>
      </c>
      <c r="D6647" s="92" t="s">
        <v>55</v>
      </c>
      <c r="E6647" s="92" t="s">
        <v>7</v>
      </c>
      <c r="F6647" s="92" t="s">
        <v>56</v>
      </c>
      <c r="G6647" s="92" t="s">
        <v>97</v>
      </c>
      <c r="H6647" s="92" t="s">
        <v>74</v>
      </c>
      <c r="I6647" s="92" t="s">
        <v>229</v>
      </c>
      <c r="L6647" s="98">
        <f>'Activity data'!H1350*'Emission factors'!$E$12/1000</f>
        <v>0</v>
      </c>
      <c r="M6647" s="98">
        <f>'Activity data'!I1350*'Emission factors'!$E$12/1000</f>
        <v>0</v>
      </c>
      <c r="N6647" s="98">
        <f>'Activity data'!J1350*'Emission factors'!$E$12/1000</f>
        <v>0</v>
      </c>
      <c r="O6647" s="98">
        <f>'Activity data'!K1350*'Emission factors'!$E$12/1000</f>
        <v>0</v>
      </c>
      <c r="P6647" s="98">
        <f>'Activity data'!L1350*'Emission factors'!$E$12/1000</f>
        <v>0</v>
      </c>
      <c r="Q6647" s="98">
        <f>'Activity data'!M1350*'Emission factors'!$E$12/1000</f>
        <v>0</v>
      </c>
      <c r="R6647" s="98">
        <f>'Activity data'!N1350*'Emission factors'!$E$12/1000</f>
        <v>0</v>
      </c>
      <c r="S6647" s="98">
        <f>'Activity data'!O1350*'Emission factors'!$E$12/1000</f>
        <v>0</v>
      </c>
      <c r="T6647" s="98">
        <f>'Activity data'!P1350*'Emission factors'!$E$12/1000</f>
        <v>0</v>
      </c>
      <c r="U6647" s="98">
        <f>'Activity data'!Q1350*'Emission factors'!$E$12/1000</f>
        <v>0</v>
      </c>
    </row>
    <row r="6648" spans="1:21" x14ac:dyDescent="0.25">
      <c r="A6648" s="92" t="s">
        <v>11</v>
      </c>
      <c r="B6648" s="92" t="s">
        <v>12</v>
      </c>
      <c r="C6648" s="92" t="s">
        <v>55</v>
      </c>
      <c r="D6648" s="92" t="s">
        <v>55</v>
      </c>
      <c r="E6648" s="92" t="s">
        <v>38</v>
      </c>
      <c r="F6648" s="92" t="s">
        <v>56</v>
      </c>
      <c r="G6648" s="92" t="s">
        <v>97</v>
      </c>
      <c r="H6648" s="92" t="s">
        <v>94</v>
      </c>
      <c r="I6648" s="92" t="s">
        <v>229</v>
      </c>
      <c r="L6648" s="98">
        <f>L6639+L6642*'Emission factors'!$H$16+L6645*'Emission factors'!$H$17</f>
        <v>0</v>
      </c>
      <c r="M6648" s="98">
        <f>M6639+M6642*'Emission factors'!$H$16+M6645*'Emission factors'!$H$17</f>
        <v>0</v>
      </c>
      <c r="N6648" s="98">
        <f>N6639+N6642*'Emission factors'!$H$16+N6645*'Emission factors'!$H$17</f>
        <v>0</v>
      </c>
      <c r="O6648" s="98">
        <f>O6639+O6642*'Emission factors'!$H$16+O6645*'Emission factors'!$H$17</f>
        <v>0</v>
      </c>
      <c r="P6648" s="98">
        <f>P6639+P6642*'Emission factors'!$H$16+P6645*'Emission factors'!$H$17</f>
        <v>0</v>
      </c>
      <c r="Q6648" s="98">
        <f>Q6639+Q6642*'Emission factors'!$H$16+Q6645*'Emission factors'!$H$17</f>
        <v>0</v>
      </c>
      <c r="R6648" s="98">
        <f>R6639+R6642*'Emission factors'!$H$16+R6645*'Emission factors'!$H$17</f>
        <v>0</v>
      </c>
      <c r="S6648" s="98">
        <f>S6639+S6642*'Emission factors'!$H$16+S6645*'Emission factors'!$H$17</f>
        <v>0</v>
      </c>
      <c r="T6648" s="98">
        <f>T6639+T6642*'Emission factors'!$H$16+T6645*'Emission factors'!$H$17</f>
        <v>0</v>
      </c>
      <c r="U6648" s="98">
        <f>U6639+U6642*'Emission factors'!$H$16+U6645*'Emission factors'!$H$17</f>
        <v>0</v>
      </c>
    </row>
    <row r="6649" spans="1:21" x14ac:dyDescent="0.25">
      <c r="A6649" s="92" t="s">
        <v>11</v>
      </c>
      <c r="B6649" s="92" t="s">
        <v>12</v>
      </c>
      <c r="C6649" s="92" t="s">
        <v>55</v>
      </c>
      <c r="D6649" s="92" t="s">
        <v>55</v>
      </c>
      <c r="E6649" s="92" t="s">
        <v>57</v>
      </c>
      <c r="F6649" s="92" t="s">
        <v>56</v>
      </c>
      <c r="G6649" s="92" t="s">
        <v>97</v>
      </c>
      <c r="H6649" s="92" t="s">
        <v>94</v>
      </c>
      <c r="I6649" s="92" t="s">
        <v>229</v>
      </c>
      <c r="L6649" s="98">
        <f>L6640+L6643*'Emission factors'!$H$16+L6646*'Emission factors'!$H$17</f>
        <v>0</v>
      </c>
      <c r="M6649" s="98">
        <f>M6640+M6643*'Emission factors'!$H$16+M6646*'Emission factors'!$H$17</f>
        <v>0</v>
      </c>
      <c r="N6649" s="98">
        <f>N6640+N6643*'Emission factors'!$H$16+N6646*'Emission factors'!$H$17</f>
        <v>0</v>
      </c>
      <c r="O6649" s="98">
        <f>O6640+O6643*'Emission factors'!$H$16+O6646*'Emission factors'!$H$17</f>
        <v>0</v>
      </c>
      <c r="P6649" s="98">
        <f>P6640+P6643*'Emission factors'!$H$16+P6646*'Emission factors'!$H$17</f>
        <v>0</v>
      </c>
      <c r="Q6649" s="98">
        <f>Q6640+Q6643*'Emission factors'!$H$16+Q6646*'Emission factors'!$H$17</f>
        <v>0</v>
      </c>
      <c r="R6649" s="98">
        <f>R6640+R6643*'Emission factors'!$H$16+R6646*'Emission factors'!$H$17</f>
        <v>0</v>
      </c>
      <c r="S6649" s="98">
        <f>S6640+S6643*'Emission factors'!$H$16+S6646*'Emission factors'!$H$17</f>
        <v>0</v>
      </c>
      <c r="T6649" s="98">
        <f>T6640+T6643*'Emission factors'!$H$16+T6646*'Emission factors'!$H$17</f>
        <v>0</v>
      </c>
      <c r="U6649" s="98">
        <f>U6640+U6643*'Emission factors'!$H$16+U6646*'Emission factors'!$H$17</f>
        <v>0</v>
      </c>
    </row>
    <row r="6650" spans="1:21" x14ac:dyDescent="0.25">
      <c r="A6650" s="92" t="s">
        <v>11</v>
      </c>
      <c r="B6650" s="92" t="s">
        <v>12</v>
      </c>
      <c r="C6650" s="92" t="s">
        <v>55</v>
      </c>
      <c r="D6650" s="92" t="s">
        <v>55</v>
      </c>
      <c r="E6650" s="92" t="s">
        <v>7</v>
      </c>
      <c r="F6650" s="92" t="s">
        <v>56</v>
      </c>
      <c r="G6650" s="92" t="s">
        <v>97</v>
      </c>
      <c r="H6650" s="92" t="s">
        <v>94</v>
      </c>
      <c r="I6650" s="92" t="s">
        <v>229</v>
      </c>
      <c r="L6650" s="98">
        <f>L6641+L6644*'Emission factors'!$H$16+L6647*'Emission factors'!$H$17</f>
        <v>0</v>
      </c>
      <c r="M6650" s="98">
        <f>M6641+M6644*'Emission factors'!$H$16+M6647*'Emission factors'!$H$17</f>
        <v>0</v>
      </c>
      <c r="N6650" s="98">
        <f>N6641+N6644*'Emission factors'!$H$16+N6647*'Emission factors'!$H$17</f>
        <v>0</v>
      </c>
      <c r="O6650" s="98">
        <f>O6641+O6644*'Emission factors'!$H$16+O6647*'Emission factors'!$H$17</f>
        <v>0</v>
      </c>
      <c r="P6650" s="98">
        <f>P6641+P6644*'Emission factors'!$H$16+P6647*'Emission factors'!$H$17</f>
        <v>0</v>
      </c>
      <c r="Q6650" s="98">
        <f>Q6641+Q6644*'Emission factors'!$H$16+Q6647*'Emission factors'!$H$17</f>
        <v>0</v>
      </c>
      <c r="R6650" s="98">
        <f>R6641+R6644*'Emission factors'!$H$16+R6647*'Emission factors'!$H$17</f>
        <v>0</v>
      </c>
      <c r="S6650" s="98">
        <f>S6641+S6644*'Emission factors'!$H$16+S6647*'Emission factors'!$H$17</f>
        <v>0</v>
      </c>
      <c r="T6650" s="98">
        <f>T6641+T6644*'Emission factors'!$H$16+T6647*'Emission factors'!$H$17</f>
        <v>0</v>
      </c>
      <c r="U6650" s="98">
        <f>U6641+U6644*'Emission factors'!$H$16+U6647*'Emission factors'!$H$17</f>
        <v>0</v>
      </c>
    </row>
    <row r="6651" spans="1:21" x14ac:dyDescent="0.25">
      <c r="A6651" s="92" t="s">
        <v>11</v>
      </c>
      <c r="B6651" s="92" t="s">
        <v>12</v>
      </c>
      <c r="C6651" s="92" t="s">
        <v>55</v>
      </c>
      <c r="D6651" s="92" t="s">
        <v>55</v>
      </c>
      <c r="E6651" s="92" t="s">
        <v>38</v>
      </c>
      <c r="F6651" s="92" t="s">
        <v>56</v>
      </c>
      <c r="G6651" s="92" t="s">
        <v>97</v>
      </c>
      <c r="H6651" s="92" t="s">
        <v>93</v>
      </c>
      <c r="I6651" s="92" t="s">
        <v>229</v>
      </c>
      <c r="L6651" s="98">
        <f>L6639+L6642*'Emission factors'!$I$16+L6645*'Emission factors'!$I$17</f>
        <v>0</v>
      </c>
      <c r="M6651" s="98">
        <f>M6639+M6642*'Emission factors'!$I$16+M6645*'Emission factors'!$I$17</f>
        <v>0</v>
      </c>
      <c r="N6651" s="98">
        <f>N6639+N6642*'Emission factors'!$I$16+N6645*'Emission factors'!$I$17</f>
        <v>0</v>
      </c>
      <c r="O6651" s="98">
        <f>O6639+O6642*'Emission factors'!$I$16+O6645*'Emission factors'!$I$17</f>
        <v>0</v>
      </c>
      <c r="P6651" s="98">
        <f>P6639+P6642*'Emission factors'!$I$16+P6645*'Emission factors'!$I$17</f>
        <v>0</v>
      </c>
      <c r="Q6651" s="98">
        <f>Q6639+Q6642*'Emission factors'!$I$16+Q6645*'Emission factors'!$I$17</f>
        <v>0</v>
      </c>
      <c r="R6651" s="98">
        <f>R6639+R6642*'Emission factors'!$I$16+R6645*'Emission factors'!$I$17</f>
        <v>0</v>
      </c>
      <c r="S6651" s="98">
        <f>S6639+S6642*'Emission factors'!$I$16+S6645*'Emission factors'!$I$17</f>
        <v>0</v>
      </c>
      <c r="T6651" s="98">
        <f>T6639+T6642*'Emission factors'!$I$16+T6645*'Emission factors'!$I$17</f>
        <v>0</v>
      </c>
      <c r="U6651" s="98">
        <f>U6639+U6642*'Emission factors'!$I$16+U6645*'Emission factors'!$I$17</f>
        <v>0</v>
      </c>
    </row>
    <row r="6652" spans="1:21" x14ac:dyDescent="0.25">
      <c r="A6652" s="92" t="s">
        <v>11</v>
      </c>
      <c r="B6652" s="92" t="s">
        <v>12</v>
      </c>
      <c r="C6652" s="92" t="s">
        <v>55</v>
      </c>
      <c r="D6652" s="92" t="s">
        <v>55</v>
      </c>
      <c r="E6652" s="92" t="s">
        <v>57</v>
      </c>
      <c r="F6652" s="92" t="s">
        <v>56</v>
      </c>
      <c r="G6652" s="92" t="s">
        <v>97</v>
      </c>
      <c r="H6652" s="92" t="s">
        <v>93</v>
      </c>
      <c r="I6652" s="92" t="s">
        <v>229</v>
      </c>
      <c r="L6652" s="98">
        <f>L6640+L6643*'Emission factors'!$I$16+L6646*'Emission factors'!$I$17</f>
        <v>0</v>
      </c>
      <c r="M6652" s="98">
        <f>M6640+M6643*'Emission factors'!$I$16+M6646*'Emission factors'!$I$17</f>
        <v>0</v>
      </c>
      <c r="N6652" s="98">
        <f>N6640+N6643*'Emission factors'!$I$16+N6646*'Emission factors'!$I$17</f>
        <v>0</v>
      </c>
      <c r="O6652" s="98">
        <f>O6640+O6643*'Emission factors'!$I$16+O6646*'Emission factors'!$I$17</f>
        <v>0</v>
      </c>
      <c r="P6652" s="98">
        <f>P6640+P6643*'Emission factors'!$I$16+P6646*'Emission factors'!$I$17</f>
        <v>0</v>
      </c>
      <c r="Q6652" s="98">
        <f>Q6640+Q6643*'Emission factors'!$I$16+Q6646*'Emission factors'!$I$17</f>
        <v>0</v>
      </c>
      <c r="R6652" s="98">
        <f>R6640+R6643*'Emission factors'!$I$16+R6646*'Emission factors'!$I$17</f>
        <v>0</v>
      </c>
      <c r="S6652" s="98">
        <f>S6640+S6643*'Emission factors'!$I$16+S6646*'Emission factors'!$I$17</f>
        <v>0</v>
      </c>
      <c r="T6652" s="98">
        <f>T6640+T6643*'Emission factors'!$I$16+T6646*'Emission factors'!$I$17</f>
        <v>0</v>
      </c>
      <c r="U6652" s="98">
        <f>U6640+U6643*'Emission factors'!$I$16+U6646*'Emission factors'!$I$17</f>
        <v>0</v>
      </c>
    </row>
    <row r="6653" spans="1:21" x14ac:dyDescent="0.25">
      <c r="A6653" s="92" t="s">
        <v>11</v>
      </c>
      <c r="B6653" s="92" t="s">
        <v>12</v>
      </c>
      <c r="C6653" s="92" t="s">
        <v>55</v>
      </c>
      <c r="D6653" s="92" t="s">
        <v>55</v>
      </c>
      <c r="E6653" s="92" t="s">
        <v>7</v>
      </c>
      <c r="F6653" s="92" t="s">
        <v>56</v>
      </c>
      <c r="G6653" s="92" t="s">
        <v>97</v>
      </c>
      <c r="H6653" s="92" t="s">
        <v>93</v>
      </c>
      <c r="I6653" s="92" t="s">
        <v>229</v>
      </c>
      <c r="L6653" s="98">
        <f>L6641+L6644*'Emission factors'!$I$16+L6647*'Emission factors'!$I$17</f>
        <v>0</v>
      </c>
      <c r="M6653" s="98">
        <f>M6641+M6644*'Emission factors'!$I$16+M6647*'Emission factors'!$I$17</f>
        <v>0</v>
      </c>
      <c r="N6653" s="98">
        <f>N6641+N6644*'Emission factors'!$I$16+N6647*'Emission factors'!$I$17</f>
        <v>0</v>
      </c>
      <c r="O6653" s="98">
        <f>O6641+O6644*'Emission factors'!$I$16+O6647*'Emission factors'!$I$17</f>
        <v>0</v>
      </c>
      <c r="P6653" s="98">
        <f>P6641+P6644*'Emission factors'!$I$16+P6647*'Emission factors'!$I$17</f>
        <v>0</v>
      </c>
      <c r="Q6653" s="98">
        <f>Q6641+Q6644*'Emission factors'!$I$16+Q6647*'Emission factors'!$I$17</f>
        <v>0</v>
      </c>
      <c r="R6653" s="98">
        <f>R6641+R6644*'Emission factors'!$I$16+R6647*'Emission factors'!$I$17</f>
        <v>0</v>
      </c>
      <c r="S6653" s="98">
        <f>S6641+S6644*'Emission factors'!$I$16+S6647*'Emission factors'!$I$17</f>
        <v>0</v>
      </c>
      <c r="T6653" s="98">
        <f>T6641+T6644*'Emission factors'!$I$16+T6647*'Emission factors'!$I$17</f>
        <v>0</v>
      </c>
      <c r="U6653" s="98">
        <f>U6641+U6644*'Emission factors'!$I$16+U6647*'Emission factors'!$I$17</f>
        <v>0</v>
      </c>
    </row>
    <row r="6654" spans="1:21" x14ac:dyDescent="0.25">
      <c r="A6654" s="92" t="s">
        <v>11</v>
      </c>
      <c r="B6654" s="92" t="s">
        <v>12</v>
      </c>
      <c r="C6654" s="92" t="s">
        <v>55</v>
      </c>
      <c r="D6654" s="92" t="s">
        <v>55</v>
      </c>
      <c r="E6654" s="92" t="s">
        <v>38</v>
      </c>
      <c r="F6654" s="92" t="s">
        <v>56</v>
      </c>
      <c r="G6654" s="92" t="s">
        <v>97</v>
      </c>
      <c r="H6654" s="92" t="s">
        <v>16</v>
      </c>
      <c r="I6654" s="92" t="s">
        <v>198</v>
      </c>
      <c r="L6654" s="98">
        <f>'Activity data'!H1345*'Emission factors'!$C$5</f>
        <v>0</v>
      </c>
      <c r="M6654" s="98">
        <f>'Activity data'!I1345*'Emission factors'!$C$5</f>
        <v>74854.958970406922</v>
      </c>
      <c r="N6654" s="98">
        <f>'Activity data'!J1345*'Emission factors'!$C$5</f>
        <v>99234.151277073528</v>
      </c>
      <c r="O6654" s="98">
        <f>'Activity data'!K1345*'Emission factors'!$C$5</f>
        <v>114721.42626642973</v>
      </c>
      <c r="P6654" s="98">
        <f>'Activity data'!L1345*'Emission factors'!$C$5</f>
        <v>113351.99079709938</v>
      </c>
      <c r="Q6654" s="98">
        <f>'Activity data'!M1345*'Emission factors'!$C$5</f>
        <v>123490.70993236733</v>
      </c>
      <c r="R6654" s="98">
        <f>'Activity data'!N1345*'Emission factors'!$C$5</f>
        <v>133975.88247156987</v>
      </c>
      <c r="S6654" s="98">
        <f>'Activity data'!O1345*'Emission factors'!$C$5</f>
        <v>142472.90887729271</v>
      </c>
      <c r="T6654" s="98">
        <f>'Activity data'!P1345*'Emission factors'!$C$5</f>
        <v>260052.29250000001</v>
      </c>
      <c r="U6654" s="98">
        <f>'Activity data'!Q1345*'Emission factors'!$C$5</f>
        <v>198445.18843085106</v>
      </c>
    </row>
    <row r="6655" spans="1:21" x14ac:dyDescent="0.25">
      <c r="A6655" s="92" t="s">
        <v>11</v>
      </c>
      <c r="B6655" s="92" t="s">
        <v>12</v>
      </c>
      <c r="C6655" s="92" t="s">
        <v>55</v>
      </c>
      <c r="D6655" s="92" t="s">
        <v>55</v>
      </c>
      <c r="E6655" s="92" t="s">
        <v>57</v>
      </c>
      <c r="F6655" s="92" t="s">
        <v>56</v>
      </c>
      <c r="G6655" s="92" t="s">
        <v>97</v>
      </c>
      <c r="H6655" s="92" t="s">
        <v>16</v>
      </c>
      <c r="I6655" s="92" t="s">
        <v>198</v>
      </c>
      <c r="L6655" s="98">
        <f>'Activity data'!H1346*'Emission factors'!$C$7</f>
        <v>2808.3638115778522</v>
      </c>
      <c r="M6655" s="98">
        <f>'Activity data'!I1346*'Emission factors'!$C$7</f>
        <v>4285.7619061229962</v>
      </c>
      <c r="N6655" s="98">
        <f>'Activity data'!J1346*'Emission factors'!$C$7</f>
        <v>4607.3901638735324</v>
      </c>
      <c r="O6655" s="98">
        <f>'Activity data'!K1346*'Emission factors'!$C$7</f>
        <v>4842.7279134470973</v>
      </c>
      <c r="P6655" s="98">
        <f>'Activity data'!L1346*'Emission factors'!$C$7</f>
        <v>4654.4577137882461</v>
      </c>
      <c r="Q6655" s="98">
        <f>'Activity data'!M1346*'Emission factors'!$C$7</f>
        <v>15364.940183269511</v>
      </c>
      <c r="R6655" s="98">
        <f>'Activity data'!N1346*'Emission factors'!$C$7</f>
        <v>19959.256027722287</v>
      </c>
      <c r="S6655" s="98">
        <f>'Activity data'!O1346*'Emission factors'!$C$7</f>
        <v>21287.606880870848</v>
      </c>
      <c r="T6655" s="98">
        <f>'Activity data'!P1346*'Emission factors'!$C$7</f>
        <v>25165.450021066339</v>
      </c>
      <c r="U6655" s="98">
        <f>'Activity data'!Q1346*'Emission factors'!$C$7</f>
        <v>23499.781726862337</v>
      </c>
    </row>
    <row r="6656" spans="1:21" x14ac:dyDescent="0.25">
      <c r="A6656" s="92" t="s">
        <v>11</v>
      </c>
      <c r="B6656" s="92" t="s">
        <v>12</v>
      </c>
      <c r="C6656" s="92" t="s">
        <v>55</v>
      </c>
      <c r="D6656" s="92" t="s">
        <v>55</v>
      </c>
      <c r="E6656" s="92" t="s">
        <v>7</v>
      </c>
      <c r="F6656" s="92" t="s">
        <v>56</v>
      </c>
      <c r="G6656" s="92" t="s">
        <v>97</v>
      </c>
      <c r="H6656" s="92" t="s">
        <v>16</v>
      </c>
      <c r="I6656" s="92" t="s">
        <v>198</v>
      </c>
      <c r="L6656" s="98">
        <f>'Activity data'!H1347*'Emission factors'!$C$12</f>
        <v>0</v>
      </c>
      <c r="M6656" s="98">
        <f>'Activity data'!I1347*'Emission factors'!$C$12</f>
        <v>0</v>
      </c>
      <c r="N6656" s="98">
        <f>'Activity data'!J1347*'Emission factors'!$C$12</f>
        <v>0</v>
      </c>
      <c r="O6656" s="98">
        <f>'Activity data'!K1347*'Emission factors'!$C$12</f>
        <v>0</v>
      </c>
      <c r="P6656" s="98">
        <f>'Activity data'!L1347*'Emission factors'!$C$12</f>
        <v>0</v>
      </c>
      <c r="Q6656" s="98">
        <f>'Activity data'!M1347*'Emission factors'!$C$12</f>
        <v>0</v>
      </c>
      <c r="R6656" s="98">
        <f>'Activity data'!N1347*'Emission factors'!$C$12</f>
        <v>0</v>
      </c>
      <c r="S6656" s="98">
        <f>'Activity data'!O1347*'Emission factors'!$C$12</f>
        <v>0</v>
      </c>
      <c r="T6656" s="98">
        <f>'Activity data'!P1347*'Emission factors'!$C$12</f>
        <v>0</v>
      </c>
      <c r="U6656" s="98">
        <f>'Activity data'!Q1347*'Emission factors'!$C$12</f>
        <v>0</v>
      </c>
    </row>
    <row r="6657" spans="1:21" x14ac:dyDescent="0.25">
      <c r="A6657" s="92" t="s">
        <v>11</v>
      </c>
      <c r="B6657" s="92" t="s">
        <v>12</v>
      </c>
      <c r="C6657" s="92" t="s">
        <v>55</v>
      </c>
      <c r="D6657" s="92" t="s">
        <v>55</v>
      </c>
      <c r="E6657" s="92" t="s">
        <v>38</v>
      </c>
      <c r="F6657" s="92" t="s">
        <v>56</v>
      </c>
      <c r="G6657" s="92" t="s">
        <v>97</v>
      </c>
      <c r="H6657" s="92" t="s">
        <v>31</v>
      </c>
      <c r="I6657" s="92" t="s">
        <v>198</v>
      </c>
      <c r="L6657" s="98">
        <f>'Activity data'!H1345*'Emission factors'!$D$5/1000</f>
        <v>0</v>
      </c>
      <c r="M6657" s="98">
        <f>'Activity data'!I1345*'Emission factors'!$D$5/1000</f>
        <v>0.78128545006165251</v>
      </c>
      <c r="N6657" s="98">
        <f>'Activity data'!J1345*'Emission factors'!$D$5/1000</f>
        <v>1.0357389758592375</v>
      </c>
      <c r="O6657" s="98">
        <f>'Activity data'!K1345*'Emission factors'!$D$5/1000</f>
        <v>1.197384680789372</v>
      </c>
      <c r="P6657" s="98">
        <f>'Activity data'!L1345*'Emission factors'!$D$5/1000</f>
        <v>1.1830914392766869</v>
      </c>
      <c r="Q6657" s="98">
        <f>'Activity data'!M1345*'Emission factors'!$D$5/1000</f>
        <v>1.2889125345200638</v>
      </c>
      <c r="R6657" s="98">
        <f>'Activity data'!N1345*'Emission factors'!$D$5/1000</f>
        <v>1.3983496761462257</v>
      </c>
      <c r="S6657" s="98">
        <f>'Activity data'!O1345*'Emission factors'!$D$5/1000</f>
        <v>1.4870358926760536</v>
      </c>
      <c r="T6657" s="98">
        <f>'Activity data'!P1345*'Emission factors'!$D$5/1000</f>
        <v>2.7142499999999998</v>
      </c>
      <c r="U6657" s="98">
        <f>'Activity data'!Q1345*'Emission factors'!$D$5/1000</f>
        <v>2.0712367021276594</v>
      </c>
    </row>
    <row r="6658" spans="1:21" x14ac:dyDescent="0.25">
      <c r="A6658" s="92" t="s">
        <v>11</v>
      </c>
      <c r="B6658" s="92" t="s">
        <v>12</v>
      </c>
      <c r="C6658" s="92" t="s">
        <v>55</v>
      </c>
      <c r="D6658" s="92" t="s">
        <v>55</v>
      </c>
      <c r="E6658" s="92" t="s">
        <v>57</v>
      </c>
      <c r="F6658" s="92" t="s">
        <v>56</v>
      </c>
      <c r="G6658" s="92" t="s">
        <v>97</v>
      </c>
      <c r="H6658" s="92" t="s">
        <v>31</v>
      </c>
      <c r="I6658" s="92" t="s">
        <v>198</v>
      </c>
      <c r="L6658" s="98">
        <f>'Activity data'!H1346*'Emission factors'!$D$7/1000</f>
        <v>0.11369893973999402</v>
      </c>
      <c r="M6658" s="98">
        <f>'Activity data'!I1346*'Emission factors'!$D$7/1000</f>
        <v>0.17351262777825899</v>
      </c>
      <c r="N6658" s="98">
        <f>'Activity data'!J1346*'Emission factors'!$D$7/1000</f>
        <v>0.18653401473172199</v>
      </c>
      <c r="O6658" s="98">
        <f>'Activity data'!K1346*'Emission factors'!$D$7/1000</f>
        <v>0.19606185884401209</v>
      </c>
      <c r="P6658" s="98">
        <f>'Activity data'!L1346*'Emission factors'!$D$7/1000</f>
        <v>0.18843958355418</v>
      </c>
      <c r="Q6658" s="98">
        <f>'Activity data'!M1346*'Emission factors'!$D$7/1000</f>
        <v>0.62206235559795597</v>
      </c>
      <c r="R6658" s="98">
        <f>'Activity data'!N1346*'Emission factors'!$D$7/1000</f>
        <v>0.80806704565677301</v>
      </c>
      <c r="S6658" s="98">
        <f>'Activity data'!O1346*'Emission factors'!$D$7/1000</f>
        <v>0.86184643242392101</v>
      </c>
      <c r="T6658" s="98">
        <f>'Activity data'!P1346*'Emission factors'!$D$7/1000</f>
        <v>1.0188441304075442</v>
      </c>
      <c r="U6658" s="98">
        <f>'Activity data'!Q1346*'Emission factors'!$D$7/1000</f>
        <v>0.95140816707944686</v>
      </c>
    </row>
    <row r="6659" spans="1:21" x14ac:dyDescent="0.25">
      <c r="A6659" s="92" t="s">
        <v>11</v>
      </c>
      <c r="B6659" s="92" t="s">
        <v>12</v>
      </c>
      <c r="C6659" s="92" t="s">
        <v>55</v>
      </c>
      <c r="D6659" s="92" t="s">
        <v>55</v>
      </c>
      <c r="E6659" s="92" t="s">
        <v>7</v>
      </c>
      <c r="F6659" s="92" t="s">
        <v>56</v>
      </c>
      <c r="G6659" s="92" t="s">
        <v>97</v>
      </c>
      <c r="H6659" s="92" t="s">
        <v>31</v>
      </c>
      <c r="I6659" s="92" t="s">
        <v>198</v>
      </c>
      <c r="L6659" s="98">
        <f>'Activity data'!H1347*'Emission factors'!$D$12/1000</f>
        <v>0</v>
      </c>
      <c r="M6659" s="98">
        <f>'Activity data'!I1347*'Emission factors'!$D$12/1000</f>
        <v>0</v>
      </c>
      <c r="N6659" s="98">
        <f>'Activity data'!J1347*'Emission factors'!$D$12/1000</f>
        <v>0</v>
      </c>
      <c r="O6659" s="98">
        <f>'Activity data'!K1347*'Emission factors'!$D$12/1000</f>
        <v>0</v>
      </c>
      <c r="P6659" s="98">
        <f>'Activity data'!L1347*'Emission factors'!$D$12/1000</f>
        <v>0</v>
      </c>
      <c r="Q6659" s="98">
        <f>'Activity data'!M1347*'Emission factors'!$D$12/1000</f>
        <v>0</v>
      </c>
      <c r="R6659" s="98">
        <f>'Activity data'!N1347*'Emission factors'!$D$12/1000</f>
        <v>0</v>
      </c>
      <c r="S6659" s="98">
        <f>'Activity data'!O1347*'Emission factors'!$D$12/1000</f>
        <v>0</v>
      </c>
      <c r="T6659" s="98">
        <f>'Activity data'!P1347*'Emission factors'!$D$12/1000</f>
        <v>0</v>
      </c>
      <c r="U6659" s="98">
        <f>'Activity data'!Q1347*'Emission factors'!$D$12/1000</f>
        <v>0</v>
      </c>
    </row>
    <row r="6660" spans="1:21" x14ac:dyDescent="0.25">
      <c r="A6660" s="92" t="s">
        <v>11</v>
      </c>
      <c r="B6660" s="92" t="s">
        <v>12</v>
      </c>
      <c r="C6660" s="92" t="s">
        <v>55</v>
      </c>
      <c r="D6660" s="92" t="s">
        <v>55</v>
      </c>
      <c r="E6660" s="92" t="s">
        <v>38</v>
      </c>
      <c r="F6660" s="92" t="s">
        <v>56</v>
      </c>
      <c r="G6660" s="92" t="s">
        <v>97</v>
      </c>
      <c r="H6660" s="92" t="s">
        <v>74</v>
      </c>
      <c r="I6660" s="92" t="s">
        <v>198</v>
      </c>
      <c r="L6660" s="98">
        <f>'Activity data'!H1345*'Emission factors'!$E$5/1000</f>
        <v>0</v>
      </c>
      <c r="M6660" s="98">
        <f>'Activity data'!I1345*'Emission factors'!$E$5/1000</f>
        <v>1.0937996300863133</v>
      </c>
      <c r="N6660" s="98">
        <f>'Activity data'!J1345*'Emission factors'!$E$5/1000</f>
        <v>1.4500345662029321</v>
      </c>
      <c r="O6660" s="98">
        <f>'Activity data'!K1345*'Emission factors'!$E$5/1000</f>
        <v>1.6763385531051205</v>
      </c>
      <c r="P6660" s="98">
        <f>'Activity data'!L1345*'Emission factors'!$E$5/1000</f>
        <v>1.6563280149873618</v>
      </c>
      <c r="Q6660" s="98">
        <f>'Activity data'!M1345*'Emission factors'!$E$5/1000</f>
        <v>1.8044775483280893</v>
      </c>
      <c r="R6660" s="98">
        <f>'Activity data'!N1345*'Emission factors'!$E$5/1000</f>
        <v>1.9576895466047157</v>
      </c>
      <c r="S6660" s="98">
        <f>'Activity data'!O1345*'Emission factors'!$E$5/1000</f>
        <v>2.0818502497464753</v>
      </c>
      <c r="T6660" s="98">
        <f>'Activity data'!P1345*'Emission factors'!$E$5/1000</f>
        <v>3.7999499999999999</v>
      </c>
      <c r="U6660" s="98">
        <f>'Activity data'!Q1345*'Emission factors'!$E$5/1000</f>
        <v>2.899731382978723</v>
      </c>
    </row>
    <row r="6661" spans="1:21" x14ac:dyDescent="0.25">
      <c r="A6661" s="92" t="s">
        <v>11</v>
      </c>
      <c r="B6661" s="92" t="s">
        <v>12</v>
      </c>
      <c r="C6661" s="92" t="s">
        <v>55</v>
      </c>
      <c r="D6661" s="92" t="s">
        <v>55</v>
      </c>
      <c r="E6661" s="92" t="s">
        <v>57</v>
      </c>
      <c r="F6661" s="92" t="s">
        <v>56</v>
      </c>
      <c r="G6661" s="92" t="s">
        <v>97</v>
      </c>
      <c r="H6661" s="92" t="s">
        <v>74</v>
      </c>
      <c r="I6661" s="92" t="s">
        <v>198</v>
      </c>
      <c r="L6661" s="98">
        <f>'Activity data'!H1346*'Emission factors'!$E$7/1000</f>
        <v>2.2739787947998802E-2</v>
      </c>
      <c r="M6661" s="98">
        <f>'Activity data'!I1346*'Emission factors'!$E$7/1000</f>
        <v>3.4702525555651786E-2</v>
      </c>
      <c r="N6661" s="98">
        <f>'Activity data'!J1346*'Emission factors'!$E$7/1000</f>
        <v>3.7306802946344399E-2</v>
      </c>
      <c r="O6661" s="98">
        <f>'Activity data'!K1346*'Emission factors'!$E$7/1000</f>
        <v>3.9212371768802413E-2</v>
      </c>
      <c r="P6661" s="98">
        <f>'Activity data'!L1346*'Emission factors'!$E$7/1000</f>
        <v>3.7687916710835996E-2</v>
      </c>
      <c r="Q6661" s="98">
        <f>'Activity data'!M1346*'Emission factors'!$E$7/1000</f>
        <v>0.12441247111959119</v>
      </c>
      <c r="R6661" s="98">
        <f>'Activity data'!N1346*'Emission factors'!$E$7/1000</f>
        <v>0.16161340913135458</v>
      </c>
      <c r="S6661" s="98">
        <f>'Activity data'!O1346*'Emission factors'!$E$7/1000</f>
        <v>0.1723692864847842</v>
      </c>
      <c r="T6661" s="98">
        <f>'Activity data'!P1346*'Emission factors'!$E$7/1000</f>
        <v>0.20376882608150881</v>
      </c>
      <c r="U6661" s="98">
        <f>'Activity data'!Q1346*'Emission factors'!$E$7/1000</f>
        <v>0.19028163341588938</v>
      </c>
    </row>
    <row r="6662" spans="1:21" x14ac:dyDescent="0.25">
      <c r="A6662" s="92" t="s">
        <v>11</v>
      </c>
      <c r="B6662" s="92" t="s">
        <v>12</v>
      </c>
      <c r="C6662" s="92" t="s">
        <v>55</v>
      </c>
      <c r="D6662" s="92" t="s">
        <v>55</v>
      </c>
      <c r="E6662" s="92" t="s">
        <v>7</v>
      </c>
      <c r="F6662" s="92" t="s">
        <v>56</v>
      </c>
      <c r="G6662" s="92" t="s">
        <v>97</v>
      </c>
      <c r="H6662" s="92" t="s">
        <v>74</v>
      </c>
      <c r="I6662" s="92" t="s">
        <v>198</v>
      </c>
      <c r="L6662" s="98">
        <f>'Activity data'!H1347*'Emission factors'!$E$12/1000</f>
        <v>0</v>
      </c>
      <c r="M6662" s="98">
        <f>'Activity data'!I1347*'Emission factors'!$E$12/1000</f>
        <v>0</v>
      </c>
      <c r="N6662" s="98">
        <f>'Activity data'!J1347*'Emission factors'!$E$12/1000</f>
        <v>0</v>
      </c>
      <c r="O6662" s="98">
        <f>'Activity data'!K1347*'Emission factors'!$E$12/1000</f>
        <v>0</v>
      </c>
      <c r="P6662" s="98">
        <f>'Activity data'!L1347*'Emission factors'!$E$12/1000</f>
        <v>0</v>
      </c>
      <c r="Q6662" s="98">
        <f>'Activity data'!M1347*'Emission factors'!$E$12/1000</f>
        <v>0</v>
      </c>
      <c r="R6662" s="98">
        <f>'Activity data'!N1347*'Emission factors'!$E$12/1000</f>
        <v>0</v>
      </c>
      <c r="S6662" s="98">
        <f>'Activity data'!O1347*'Emission factors'!$E$12/1000</f>
        <v>0</v>
      </c>
      <c r="T6662" s="98">
        <f>'Activity data'!P1347*'Emission factors'!$E$12/1000</f>
        <v>0</v>
      </c>
      <c r="U6662" s="98">
        <f>'Activity data'!Q1347*'Emission factors'!$E$12/1000</f>
        <v>0</v>
      </c>
    </row>
    <row r="6663" spans="1:21" x14ac:dyDescent="0.25">
      <c r="A6663" s="92" t="s">
        <v>11</v>
      </c>
      <c r="B6663" s="92" t="s">
        <v>12</v>
      </c>
      <c r="C6663" s="92" t="s">
        <v>55</v>
      </c>
      <c r="D6663" s="92" t="s">
        <v>55</v>
      </c>
      <c r="E6663" s="92" t="s">
        <v>38</v>
      </c>
      <c r="F6663" s="92" t="s">
        <v>56</v>
      </c>
      <c r="G6663" s="92" t="s">
        <v>97</v>
      </c>
      <c r="H6663" s="92" t="s">
        <v>94</v>
      </c>
      <c r="I6663" s="92" t="s">
        <v>198</v>
      </c>
      <c r="L6663" s="98">
        <f>L6654+L6657*'Emission factors'!$H$16+L6660*'Emission factors'!$H$17</f>
        <v>0</v>
      </c>
      <c r="M6663" s="98">
        <f>M6654+M6657*'Emission factors'!$H$16+M6660*'Emission factors'!$H$17</f>
        <v>75210.443850184965</v>
      </c>
      <c r="N6663" s="98">
        <f>N6654+N6657*'Emission factors'!$H$16+N6660*'Emission factors'!$H$17</f>
        <v>99705.412511089482</v>
      </c>
      <c r="O6663" s="98">
        <f>O6654+O6657*'Emission factors'!$H$16+O6660*'Emission factors'!$H$17</f>
        <v>115266.2362961889</v>
      </c>
      <c r="P6663" s="98">
        <f>P6654+P6657*'Emission factors'!$H$16+P6660*'Emission factors'!$H$17</f>
        <v>113890.29740197028</v>
      </c>
      <c r="Q6663" s="98">
        <f>Q6654+Q6657*'Emission factors'!$H$16+Q6660*'Emission factors'!$H$17</f>
        <v>124077.16513557396</v>
      </c>
      <c r="R6663" s="98">
        <f>R6654+R6657*'Emission factors'!$H$16+R6660*'Emission factors'!$H$17</f>
        <v>134612.13157421642</v>
      </c>
      <c r="S6663" s="98">
        <f>S6654+S6657*'Emission factors'!$H$16+S6660*'Emission factors'!$H$17</f>
        <v>143149.51020846033</v>
      </c>
      <c r="T6663" s="98">
        <f>T6654+T6657*'Emission factors'!$H$16+T6660*'Emission factors'!$H$17</f>
        <v>261287.27625</v>
      </c>
      <c r="U6663" s="98">
        <f>U6654+U6657*'Emission factors'!$H$16+U6660*'Emission factors'!$H$17</f>
        <v>199387.60113031915</v>
      </c>
    </row>
    <row r="6664" spans="1:21" x14ac:dyDescent="0.25">
      <c r="A6664" s="92" t="s">
        <v>11</v>
      </c>
      <c r="B6664" s="92" t="s">
        <v>12</v>
      </c>
      <c r="C6664" s="92" t="s">
        <v>55</v>
      </c>
      <c r="D6664" s="92" t="s">
        <v>55</v>
      </c>
      <c r="E6664" s="92" t="s">
        <v>57</v>
      </c>
      <c r="F6664" s="92" t="s">
        <v>56</v>
      </c>
      <c r="G6664" s="92" t="s">
        <v>97</v>
      </c>
      <c r="H6664" s="92" t="s">
        <v>94</v>
      </c>
      <c r="I6664" s="92" t="s">
        <v>198</v>
      </c>
      <c r="L6664" s="98">
        <f>L6655+L6658*'Emission factors'!$H$16+L6661*'Emission factors'!$H$17</f>
        <v>2817.8008235762718</v>
      </c>
      <c r="M6664" s="98">
        <f>M6655+M6658*'Emission factors'!$H$16+M6661*'Emission factors'!$H$17</f>
        <v>4300.163454228591</v>
      </c>
      <c r="N6664" s="98">
        <f>N6655+N6658*'Emission factors'!$H$16+N6661*'Emission factors'!$H$17</f>
        <v>4622.872487096266</v>
      </c>
      <c r="O6664" s="98">
        <f>O6655+O6658*'Emission factors'!$H$16+O6661*'Emission factors'!$H$17</f>
        <v>4859.0010477311507</v>
      </c>
      <c r="P6664" s="98">
        <f>P6655+P6658*'Emission factors'!$H$16+P6661*'Emission factors'!$H$17</f>
        <v>4670.0981992232428</v>
      </c>
      <c r="Q6664" s="98">
        <f>Q6655+Q6658*'Emission factors'!$H$16+Q6661*'Emission factors'!$H$17</f>
        <v>15416.571358784142</v>
      </c>
      <c r="R6664" s="98">
        <f>R6655+R6658*'Emission factors'!$H$16+R6661*'Emission factors'!$H$17</f>
        <v>20026.325592511799</v>
      </c>
      <c r="S6664" s="98">
        <f>S6655+S6658*'Emission factors'!$H$16+S6661*'Emission factors'!$H$17</f>
        <v>21359.140134762034</v>
      </c>
      <c r="T6664" s="98">
        <f>T6655+T6658*'Emission factors'!$H$16+T6661*'Emission factors'!$H$17</f>
        <v>25250.014083890168</v>
      </c>
      <c r="U6664" s="98">
        <f>U6655+U6658*'Emission factors'!$H$16+U6661*'Emission factors'!$H$17</f>
        <v>23578.748604729932</v>
      </c>
    </row>
    <row r="6665" spans="1:21" x14ac:dyDescent="0.25">
      <c r="A6665" s="92" t="s">
        <v>11</v>
      </c>
      <c r="B6665" s="92" t="s">
        <v>12</v>
      </c>
      <c r="C6665" s="92" t="s">
        <v>55</v>
      </c>
      <c r="D6665" s="92" t="s">
        <v>55</v>
      </c>
      <c r="E6665" s="92" t="s">
        <v>7</v>
      </c>
      <c r="F6665" s="92" t="s">
        <v>56</v>
      </c>
      <c r="G6665" s="92" t="s">
        <v>97</v>
      </c>
      <c r="H6665" s="92" t="s">
        <v>94</v>
      </c>
      <c r="I6665" s="92" t="s">
        <v>198</v>
      </c>
      <c r="L6665" s="98">
        <f>L6656+L6659*'Emission factors'!$H$16+L6662*'Emission factors'!$H$17</f>
        <v>0</v>
      </c>
      <c r="M6665" s="98">
        <f>M6656+M6659*'Emission factors'!$H$16+M6662*'Emission factors'!$H$17</f>
        <v>0</v>
      </c>
      <c r="N6665" s="98">
        <f>N6656+N6659*'Emission factors'!$H$16+N6662*'Emission factors'!$H$17</f>
        <v>0</v>
      </c>
      <c r="O6665" s="98">
        <f>O6656+O6659*'Emission factors'!$H$16+O6662*'Emission factors'!$H$17</f>
        <v>0</v>
      </c>
      <c r="P6665" s="98">
        <f>P6656+P6659*'Emission factors'!$H$16+P6662*'Emission factors'!$H$17</f>
        <v>0</v>
      </c>
      <c r="Q6665" s="98">
        <f>Q6656+Q6659*'Emission factors'!$H$16+Q6662*'Emission factors'!$H$17</f>
        <v>0</v>
      </c>
      <c r="R6665" s="98">
        <f>R6656+R6659*'Emission factors'!$H$16+R6662*'Emission factors'!$H$17</f>
        <v>0</v>
      </c>
      <c r="S6665" s="98">
        <f>S6656+S6659*'Emission factors'!$H$16+S6662*'Emission factors'!$H$17</f>
        <v>0</v>
      </c>
      <c r="T6665" s="98">
        <f>T6656+T6659*'Emission factors'!$H$16+T6662*'Emission factors'!$H$17</f>
        <v>0</v>
      </c>
      <c r="U6665" s="98">
        <f>U6656+U6659*'Emission factors'!$H$16+U6662*'Emission factors'!$H$17</f>
        <v>0</v>
      </c>
    </row>
    <row r="6666" spans="1:21" x14ac:dyDescent="0.25">
      <c r="A6666" s="92" t="s">
        <v>11</v>
      </c>
      <c r="B6666" s="92" t="s">
        <v>12</v>
      </c>
      <c r="C6666" s="92" t="s">
        <v>55</v>
      </c>
      <c r="D6666" s="92" t="s">
        <v>55</v>
      </c>
      <c r="E6666" s="92" t="s">
        <v>38</v>
      </c>
      <c r="F6666" s="92" t="s">
        <v>56</v>
      </c>
      <c r="G6666" s="92" t="s">
        <v>97</v>
      </c>
      <c r="H6666" s="92" t="s">
        <v>93</v>
      </c>
      <c r="I6666" s="92" t="s">
        <v>198</v>
      </c>
      <c r="L6666" s="98">
        <f>L6654+L6657*'Emission factors'!$I$16+L6660*'Emission factors'!$I$17</f>
        <v>0</v>
      </c>
      <c r="M6666" s="98">
        <f>M6654+M6657*'Emission factors'!$I$16+M6660*'Emission factors'!$I$17</f>
        <v>75154.191297780533</v>
      </c>
      <c r="N6666" s="98">
        <f>N6654+N6657*'Emission factors'!$I$16+N6660*'Emission factors'!$I$17</f>
        <v>99630.839304827619</v>
      </c>
      <c r="O6666" s="98">
        <f>O6654+O6657*'Emission factors'!$I$16+O6660*'Emission factors'!$I$17</f>
        <v>115180.02459917206</v>
      </c>
      <c r="P6666" s="98">
        <f>P6654+P6657*'Emission factors'!$I$16+P6660*'Emission factors'!$I$17</f>
        <v>113805.11481834235</v>
      </c>
      <c r="Q6666" s="98">
        <f>Q6654+Q6657*'Emission factors'!$I$16+Q6660*'Emission factors'!$I$17</f>
        <v>123984.36343308851</v>
      </c>
      <c r="R6666" s="98">
        <f>R6654+R6657*'Emission factors'!$I$16+R6660*'Emission factors'!$I$17</f>
        <v>134511.45039753389</v>
      </c>
      <c r="S6666" s="98">
        <f>S6654+S6657*'Emission factors'!$I$16+S6660*'Emission factors'!$I$17</f>
        <v>143042.44362418764</v>
      </c>
      <c r="T6666" s="98">
        <f>T6654+T6657*'Emission factors'!$I$16+T6660*'Emission factors'!$I$17</f>
        <v>261091.85025000002</v>
      </c>
      <c r="U6666" s="98">
        <f>U6654+U6657*'Emission factors'!$I$16+U6660*'Emission factors'!$I$17</f>
        <v>199238.47208776596</v>
      </c>
    </row>
    <row r="6667" spans="1:21" x14ac:dyDescent="0.25">
      <c r="A6667" s="92" t="s">
        <v>11</v>
      </c>
      <c r="B6667" s="92" t="s">
        <v>12</v>
      </c>
      <c r="C6667" s="92" t="s">
        <v>55</v>
      </c>
      <c r="D6667" s="92" t="s">
        <v>55</v>
      </c>
      <c r="E6667" s="92" t="s">
        <v>57</v>
      </c>
      <c r="F6667" s="92" t="s">
        <v>56</v>
      </c>
      <c r="G6667" s="92" t="s">
        <v>97</v>
      </c>
      <c r="H6667" s="92" t="s">
        <v>93</v>
      </c>
      <c r="I6667" s="92" t="s">
        <v>198</v>
      </c>
      <c r="L6667" s="98">
        <f>L6655+L6658*'Emission factors'!$I$16+L6661*'Emission factors'!$I$17</f>
        <v>2815.0720490225117</v>
      </c>
      <c r="M6667" s="98">
        <f>M6655+M6658*'Emission factors'!$I$16+M6661*'Emission factors'!$I$17</f>
        <v>4295.9991511619137</v>
      </c>
      <c r="N6667" s="98">
        <f>N6655+N6658*'Emission factors'!$I$16+N6661*'Emission factors'!$I$17</f>
        <v>4618.3956707427033</v>
      </c>
      <c r="O6667" s="98">
        <f>O6655+O6658*'Emission factors'!$I$16+O6661*'Emission factors'!$I$17</f>
        <v>4854.2955631188943</v>
      </c>
      <c r="P6667" s="98">
        <f>P6655+P6658*'Emission factors'!$I$16+P6661*'Emission factors'!$I$17</f>
        <v>4665.5756492179426</v>
      </c>
      <c r="Q6667" s="98">
        <f>Q6655+Q6658*'Emission factors'!$I$16+Q6661*'Emission factors'!$I$17</f>
        <v>15401.641862249789</v>
      </c>
      <c r="R6667" s="98">
        <f>R6655+R6658*'Emission factors'!$I$16+R6661*'Emission factors'!$I$17</f>
        <v>20006.931983416038</v>
      </c>
      <c r="S6667" s="98">
        <f>S6655+S6658*'Emission factors'!$I$16+S6661*'Emission factors'!$I$17</f>
        <v>21338.455820383857</v>
      </c>
      <c r="T6667" s="98">
        <f>T6655+T6658*'Emission factors'!$I$16+T6661*'Emission factors'!$I$17</f>
        <v>25225.561824760385</v>
      </c>
      <c r="U6667" s="98">
        <f>U6655+U6658*'Emission factors'!$I$16+U6661*'Emission factors'!$I$17</f>
        <v>23555.914808720023</v>
      </c>
    </row>
    <row r="6668" spans="1:21" x14ac:dyDescent="0.25">
      <c r="A6668" s="92" t="s">
        <v>11</v>
      </c>
      <c r="B6668" s="92" t="s">
        <v>12</v>
      </c>
      <c r="C6668" s="92" t="s">
        <v>55</v>
      </c>
      <c r="D6668" s="92" t="s">
        <v>55</v>
      </c>
      <c r="E6668" s="92" t="s">
        <v>7</v>
      </c>
      <c r="F6668" s="92" t="s">
        <v>56</v>
      </c>
      <c r="G6668" s="92" t="s">
        <v>97</v>
      </c>
      <c r="H6668" s="92" t="s">
        <v>93</v>
      </c>
      <c r="I6668" s="92" t="s">
        <v>198</v>
      </c>
      <c r="L6668" s="98">
        <f>L6656+L6659*'Emission factors'!$I$16+L6662*'Emission factors'!$I$17</f>
        <v>0</v>
      </c>
      <c r="M6668" s="98">
        <f>M6656+M6659*'Emission factors'!$I$16+M6662*'Emission factors'!$I$17</f>
        <v>0</v>
      </c>
      <c r="N6668" s="98">
        <f>N6656+N6659*'Emission factors'!$I$16+N6662*'Emission factors'!$I$17</f>
        <v>0</v>
      </c>
      <c r="O6668" s="98">
        <f>O6656+O6659*'Emission factors'!$I$16+O6662*'Emission factors'!$I$17</f>
        <v>0</v>
      </c>
      <c r="P6668" s="98">
        <f>P6656+P6659*'Emission factors'!$I$16+P6662*'Emission factors'!$I$17</f>
        <v>0</v>
      </c>
      <c r="Q6668" s="98">
        <f>Q6656+Q6659*'Emission factors'!$I$16+Q6662*'Emission factors'!$I$17</f>
        <v>0</v>
      </c>
      <c r="R6668" s="98">
        <f>R6656+R6659*'Emission factors'!$I$16+R6662*'Emission factors'!$I$17</f>
        <v>0</v>
      </c>
      <c r="S6668" s="98">
        <f>S6656+S6659*'Emission factors'!$I$16+S6662*'Emission factors'!$I$17</f>
        <v>0</v>
      </c>
      <c r="T6668" s="98">
        <f>T6656+T6659*'Emission factors'!$I$16+T6662*'Emission factors'!$I$17</f>
        <v>0</v>
      </c>
      <c r="U6668" s="98">
        <f>U6656+U6659*'Emission factors'!$I$16+U6662*'Emission factors'!$I$17</f>
        <v>0</v>
      </c>
    </row>
    <row r="6669" spans="1:21" x14ac:dyDescent="0.25">
      <c r="A6669" s="92" t="s">
        <v>11</v>
      </c>
      <c r="B6669" s="92" t="s">
        <v>12</v>
      </c>
      <c r="C6669" s="92" t="s">
        <v>55</v>
      </c>
      <c r="D6669" s="92" t="s">
        <v>55</v>
      </c>
      <c r="E6669" s="92" t="s">
        <v>38</v>
      </c>
      <c r="F6669" s="92" t="s">
        <v>56</v>
      </c>
      <c r="G6669" s="92" t="s">
        <v>97</v>
      </c>
      <c r="H6669" s="92" t="s">
        <v>16</v>
      </c>
      <c r="I6669" s="92" t="s">
        <v>230</v>
      </c>
      <c r="L6669" s="98">
        <f>'Activity data'!H1351*'Emission factors'!$C$5</f>
        <v>0</v>
      </c>
      <c r="M6669" s="98">
        <f>'Activity data'!I1351*'Emission factors'!$C$5</f>
        <v>0</v>
      </c>
      <c r="N6669" s="98">
        <f>'Activity data'!J1351*'Emission factors'!$C$5</f>
        <v>0</v>
      </c>
      <c r="O6669" s="98">
        <f>'Activity data'!K1351*'Emission factors'!$C$5</f>
        <v>0</v>
      </c>
      <c r="P6669" s="98">
        <f>'Activity data'!L1351*'Emission factors'!$C$5</f>
        <v>0</v>
      </c>
      <c r="Q6669" s="98">
        <f>'Activity data'!M1351*'Emission factors'!$C$5</f>
        <v>0</v>
      </c>
      <c r="R6669" s="98">
        <f>'Activity data'!N1351*'Emission factors'!$C$5</f>
        <v>0</v>
      </c>
      <c r="S6669" s="98">
        <f>'Activity data'!O1351*'Emission factors'!$C$5</f>
        <v>0</v>
      </c>
      <c r="T6669" s="98">
        <f>'Activity data'!P1351*'Emission factors'!$C$5</f>
        <v>0</v>
      </c>
      <c r="U6669" s="98">
        <f>'Activity data'!Q1351*'Emission factors'!$C$5</f>
        <v>0</v>
      </c>
    </row>
    <row r="6670" spans="1:21" x14ac:dyDescent="0.25">
      <c r="A6670" s="92" t="s">
        <v>11</v>
      </c>
      <c r="B6670" s="92" t="s">
        <v>12</v>
      </c>
      <c r="C6670" s="92" t="s">
        <v>55</v>
      </c>
      <c r="D6670" s="92" t="s">
        <v>55</v>
      </c>
      <c r="E6670" s="92" t="s">
        <v>57</v>
      </c>
      <c r="F6670" s="92" t="s">
        <v>56</v>
      </c>
      <c r="G6670" s="92" t="s">
        <v>97</v>
      </c>
      <c r="H6670" s="92" t="s">
        <v>16</v>
      </c>
      <c r="I6670" s="92" t="s">
        <v>230</v>
      </c>
      <c r="L6670" s="98">
        <f>'Activity data'!H1352*'Emission factors'!$C$7</f>
        <v>0</v>
      </c>
      <c r="M6670" s="98">
        <f>'Activity data'!I1352*'Emission factors'!$C$7</f>
        <v>0</v>
      </c>
      <c r="N6670" s="98">
        <f>'Activity data'!J1352*'Emission factors'!$C$7</f>
        <v>0</v>
      </c>
      <c r="O6670" s="98">
        <f>'Activity data'!K1352*'Emission factors'!$C$7</f>
        <v>0</v>
      </c>
      <c r="P6670" s="98">
        <f>'Activity data'!L1352*'Emission factors'!$C$7</f>
        <v>0</v>
      </c>
      <c r="Q6670" s="98">
        <f>'Activity data'!M1352*'Emission factors'!$C$7</f>
        <v>0</v>
      </c>
      <c r="R6670" s="98">
        <f>'Activity data'!N1352*'Emission factors'!$C$7</f>
        <v>0</v>
      </c>
      <c r="S6670" s="98">
        <f>'Activity data'!O1352*'Emission factors'!$C$7</f>
        <v>0</v>
      </c>
      <c r="T6670" s="98">
        <f>'Activity data'!P1352*'Emission factors'!$C$7</f>
        <v>0</v>
      </c>
      <c r="U6670" s="98">
        <f>'Activity data'!Q1352*'Emission factors'!$C$7</f>
        <v>0</v>
      </c>
    </row>
    <row r="6671" spans="1:21" x14ac:dyDescent="0.25">
      <c r="A6671" s="92" t="s">
        <v>11</v>
      </c>
      <c r="B6671" s="92" t="s">
        <v>12</v>
      </c>
      <c r="C6671" s="92" t="s">
        <v>55</v>
      </c>
      <c r="D6671" s="92" t="s">
        <v>55</v>
      </c>
      <c r="E6671" s="92" t="s">
        <v>7</v>
      </c>
      <c r="F6671" s="92" t="s">
        <v>56</v>
      </c>
      <c r="G6671" s="92" t="s">
        <v>97</v>
      </c>
      <c r="H6671" s="92" t="s">
        <v>16</v>
      </c>
      <c r="I6671" s="92" t="s">
        <v>230</v>
      </c>
      <c r="L6671" s="98">
        <f>'Activity data'!H1353*'Emission factors'!$C$12</f>
        <v>0</v>
      </c>
      <c r="M6671" s="98">
        <f>'Activity data'!I1353*'Emission factors'!$C$12</f>
        <v>0</v>
      </c>
      <c r="N6671" s="98">
        <f>'Activity data'!J1353*'Emission factors'!$C$12</f>
        <v>0</v>
      </c>
      <c r="O6671" s="98">
        <f>'Activity data'!K1353*'Emission factors'!$C$12</f>
        <v>0</v>
      </c>
      <c r="P6671" s="98">
        <f>'Activity data'!L1353*'Emission factors'!$C$12</f>
        <v>0</v>
      </c>
      <c r="Q6671" s="98">
        <f>'Activity data'!M1353*'Emission factors'!$C$12</f>
        <v>0</v>
      </c>
      <c r="R6671" s="98">
        <f>'Activity data'!N1353*'Emission factors'!$C$12</f>
        <v>0</v>
      </c>
      <c r="S6671" s="98">
        <f>'Activity data'!O1353*'Emission factors'!$C$12</f>
        <v>0</v>
      </c>
      <c r="T6671" s="98">
        <f>'Activity data'!P1353*'Emission factors'!$C$12</f>
        <v>0</v>
      </c>
      <c r="U6671" s="98">
        <f>'Activity data'!Q1353*'Emission factors'!$C$12</f>
        <v>0</v>
      </c>
    </row>
    <row r="6672" spans="1:21" x14ac:dyDescent="0.25">
      <c r="A6672" s="92" t="s">
        <v>11</v>
      </c>
      <c r="B6672" s="92" t="s">
        <v>12</v>
      </c>
      <c r="C6672" s="92" t="s">
        <v>55</v>
      </c>
      <c r="D6672" s="92" t="s">
        <v>55</v>
      </c>
      <c r="E6672" s="92" t="s">
        <v>38</v>
      </c>
      <c r="F6672" s="92" t="s">
        <v>56</v>
      </c>
      <c r="G6672" s="92" t="s">
        <v>97</v>
      </c>
      <c r="H6672" s="92" t="s">
        <v>31</v>
      </c>
      <c r="I6672" s="92" t="s">
        <v>230</v>
      </c>
      <c r="L6672" s="98">
        <f>'Activity data'!H1351*'Emission factors'!$D$5/1000</f>
        <v>0</v>
      </c>
      <c r="M6672" s="98">
        <f>'Activity data'!I1351*'Emission factors'!$D$5/1000</f>
        <v>0</v>
      </c>
      <c r="N6672" s="98">
        <f>'Activity data'!J1351*'Emission factors'!$D$5/1000</f>
        <v>0</v>
      </c>
      <c r="O6672" s="98">
        <f>'Activity data'!K1351*'Emission factors'!$D$5/1000</f>
        <v>0</v>
      </c>
      <c r="P6672" s="98">
        <f>'Activity data'!L1351*'Emission factors'!$D$5/1000</f>
        <v>0</v>
      </c>
      <c r="Q6672" s="98">
        <f>'Activity data'!M1351*'Emission factors'!$D$5/1000</f>
        <v>0</v>
      </c>
      <c r="R6672" s="98">
        <f>'Activity data'!N1351*'Emission factors'!$D$5/1000</f>
        <v>0</v>
      </c>
      <c r="S6672" s="98">
        <f>'Activity data'!O1351*'Emission factors'!$D$5/1000</f>
        <v>0</v>
      </c>
      <c r="T6672" s="98">
        <f>'Activity data'!P1351*'Emission factors'!$D$5/1000</f>
        <v>0</v>
      </c>
      <c r="U6672" s="98">
        <f>'Activity data'!Q1351*'Emission factors'!$D$5/1000</f>
        <v>0</v>
      </c>
    </row>
    <row r="6673" spans="1:21" x14ac:dyDescent="0.25">
      <c r="A6673" s="92" t="s">
        <v>11</v>
      </c>
      <c r="B6673" s="92" t="s">
        <v>12</v>
      </c>
      <c r="C6673" s="92" t="s">
        <v>55</v>
      </c>
      <c r="D6673" s="92" t="s">
        <v>55</v>
      </c>
      <c r="E6673" s="92" t="s">
        <v>57</v>
      </c>
      <c r="F6673" s="92" t="s">
        <v>56</v>
      </c>
      <c r="G6673" s="92" t="s">
        <v>97</v>
      </c>
      <c r="H6673" s="92" t="s">
        <v>31</v>
      </c>
      <c r="I6673" s="92" t="s">
        <v>230</v>
      </c>
      <c r="L6673" s="98">
        <f>'Activity data'!H1352*'Emission factors'!$D$7/1000</f>
        <v>0</v>
      </c>
      <c r="M6673" s="98">
        <f>'Activity data'!I1352*'Emission factors'!$D$7/1000</f>
        <v>0</v>
      </c>
      <c r="N6673" s="98">
        <f>'Activity data'!J1352*'Emission factors'!$D$7/1000</f>
        <v>0</v>
      </c>
      <c r="O6673" s="98">
        <f>'Activity data'!K1352*'Emission factors'!$D$7/1000</f>
        <v>0</v>
      </c>
      <c r="P6673" s="98">
        <f>'Activity data'!L1352*'Emission factors'!$D$7/1000</f>
        <v>0</v>
      </c>
      <c r="Q6673" s="98">
        <f>'Activity data'!M1352*'Emission factors'!$D$7/1000</f>
        <v>0</v>
      </c>
      <c r="R6673" s="98">
        <f>'Activity data'!N1352*'Emission factors'!$D$7/1000</f>
        <v>0</v>
      </c>
      <c r="S6673" s="98">
        <f>'Activity data'!O1352*'Emission factors'!$D$7/1000</f>
        <v>0</v>
      </c>
      <c r="T6673" s="98">
        <f>'Activity data'!P1352*'Emission factors'!$D$7/1000</f>
        <v>0</v>
      </c>
      <c r="U6673" s="98">
        <f>'Activity data'!Q1352*'Emission factors'!$D$7/1000</f>
        <v>0</v>
      </c>
    </row>
    <row r="6674" spans="1:21" x14ac:dyDescent="0.25">
      <c r="A6674" s="92" t="s">
        <v>11</v>
      </c>
      <c r="B6674" s="92" t="s">
        <v>12</v>
      </c>
      <c r="C6674" s="92" t="s">
        <v>55</v>
      </c>
      <c r="D6674" s="92" t="s">
        <v>55</v>
      </c>
      <c r="E6674" s="92" t="s">
        <v>7</v>
      </c>
      <c r="F6674" s="92" t="s">
        <v>56</v>
      </c>
      <c r="G6674" s="92" t="s">
        <v>97</v>
      </c>
      <c r="H6674" s="92" t="s">
        <v>31</v>
      </c>
      <c r="I6674" s="92" t="s">
        <v>230</v>
      </c>
      <c r="L6674" s="98">
        <f>'Activity data'!H1353*'Emission factors'!$D$12/1000</f>
        <v>0</v>
      </c>
      <c r="M6674" s="98">
        <f>'Activity data'!I1353*'Emission factors'!$D$12/1000</f>
        <v>0</v>
      </c>
      <c r="N6674" s="98">
        <f>'Activity data'!J1353*'Emission factors'!$D$12/1000</f>
        <v>0</v>
      </c>
      <c r="O6674" s="98">
        <f>'Activity data'!K1353*'Emission factors'!$D$12/1000</f>
        <v>0</v>
      </c>
      <c r="P6674" s="98">
        <f>'Activity data'!L1353*'Emission factors'!$D$12/1000</f>
        <v>0</v>
      </c>
      <c r="Q6674" s="98">
        <f>'Activity data'!M1353*'Emission factors'!$D$12/1000</f>
        <v>0</v>
      </c>
      <c r="R6674" s="98">
        <f>'Activity data'!N1353*'Emission factors'!$D$12/1000</f>
        <v>0</v>
      </c>
      <c r="S6674" s="98">
        <f>'Activity data'!O1353*'Emission factors'!$D$12/1000</f>
        <v>0</v>
      </c>
      <c r="T6674" s="98">
        <f>'Activity data'!P1353*'Emission factors'!$D$12/1000</f>
        <v>0</v>
      </c>
      <c r="U6674" s="98">
        <f>'Activity data'!Q1353*'Emission factors'!$D$12/1000</f>
        <v>0</v>
      </c>
    </row>
    <row r="6675" spans="1:21" x14ac:dyDescent="0.25">
      <c r="A6675" s="92" t="s">
        <v>11</v>
      </c>
      <c r="B6675" s="92" t="s">
        <v>12</v>
      </c>
      <c r="C6675" s="92" t="s">
        <v>55</v>
      </c>
      <c r="D6675" s="92" t="s">
        <v>55</v>
      </c>
      <c r="E6675" s="92" t="s">
        <v>38</v>
      </c>
      <c r="F6675" s="92" t="s">
        <v>56</v>
      </c>
      <c r="G6675" s="92" t="s">
        <v>97</v>
      </c>
      <c r="H6675" s="92" t="s">
        <v>74</v>
      </c>
      <c r="I6675" s="92" t="s">
        <v>230</v>
      </c>
      <c r="L6675" s="98">
        <f>'Activity data'!H1351*'Emission factors'!$E$5/1000</f>
        <v>0</v>
      </c>
      <c r="M6675" s="98">
        <f>'Activity data'!I1351*'Emission factors'!$E$5/1000</f>
        <v>0</v>
      </c>
      <c r="N6675" s="98">
        <f>'Activity data'!J1351*'Emission factors'!$E$5/1000</f>
        <v>0</v>
      </c>
      <c r="O6675" s="98">
        <f>'Activity data'!K1351*'Emission factors'!$E$5/1000</f>
        <v>0</v>
      </c>
      <c r="P6675" s="98">
        <f>'Activity data'!L1351*'Emission factors'!$E$5/1000</f>
        <v>0</v>
      </c>
      <c r="Q6675" s="98">
        <f>'Activity data'!M1351*'Emission factors'!$E$5/1000</f>
        <v>0</v>
      </c>
      <c r="R6675" s="98">
        <f>'Activity data'!N1351*'Emission factors'!$E$5/1000</f>
        <v>0</v>
      </c>
      <c r="S6675" s="98">
        <f>'Activity data'!O1351*'Emission factors'!$E$5/1000</f>
        <v>0</v>
      </c>
      <c r="T6675" s="98">
        <f>'Activity data'!P1351*'Emission factors'!$E$5/1000</f>
        <v>0</v>
      </c>
      <c r="U6675" s="98">
        <f>'Activity data'!Q1351*'Emission factors'!$E$5/1000</f>
        <v>0</v>
      </c>
    </row>
    <row r="6676" spans="1:21" x14ac:dyDescent="0.25">
      <c r="A6676" s="92" t="s">
        <v>11</v>
      </c>
      <c r="B6676" s="92" t="s">
        <v>12</v>
      </c>
      <c r="C6676" s="92" t="s">
        <v>55</v>
      </c>
      <c r="D6676" s="92" t="s">
        <v>55</v>
      </c>
      <c r="E6676" s="92" t="s">
        <v>57</v>
      </c>
      <c r="F6676" s="92" t="s">
        <v>56</v>
      </c>
      <c r="G6676" s="92" t="s">
        <v>97</v>
      </c>
      <c r="H6676" s="92" t="s">
        <v>74</v>
      </c>
      <c r="I6676" s="92" t="s">
        <v>230</v>
      </c>
      <c r="L6676" s="98">
        <f>'Activity data'!H1352*'Emission factors'!$E$7/1000</f>
        <v>0</v>
      </c>
      <c r="M6676" s="98">
        <f>'Activity data'!I1352*'Emission factors'!$E$7/1000</f>
        <v>0</v>
      </c>
      <c r="N6676" s="98">
        <f>'Activity data'!J1352*'Emission factors'!$E$7/1000</f>
        <v>0</v>
      </c>
      <c r="O6676" s="98">
        <f>'Activity data'!K1352*'Emission factors'!$E$7/1000</f>
        <v>0</v>
      </c>
      <c r="P6676" s="98">
        <f>'Activity data'!L1352*'Emission factors'!$E$7/1000</f>
        <v>0</v>
      </c>
      <c r="Q6676" s="98">
        <f>'Activity data'!M1352*'Emission factors'!$E$7/1000</f>
        <v>0</v>
      </c>
      <c r="R6676" s="98">
        <f>'Activity data'!N1352*'Emission factors'!$E$7/1000</f>
        <v>0</v>
      </c>
      <c r="S6676" s="98">
        <f>'Activity data'!O1352*'Emission factors'!$E$7/1000</f>
        <v>0</v>
      </c>
      <c r="T6676" s="98">
        <f>'Activity data'!P1352*'Emission factors'!$E$7/1000</f>
        <v>0</v>
      </c>
      <c r="U6676" s="98">
        <f>'Activity data'!Q1352*'Emission factors'!$E$7/1000</f>
        <v>0</v>
      </c>
    </row>
    <row r="6677" spans="1:21" x14ac:dyDescent="0.25">
      <c r="A6677" s="92" t="s">
        <v>11</v>
      </c>
      <c r="B6677" s="92" t="s">
        <v>12</v>
      </c>
      <c r="C6677" s="92" t="s">
        <v>55</v>
      </c>
      <c r="D6677" s="92" t="s">
        <v>55</v>
      </c>
      <c r="E6677" s="92" t="s">
        <v>7</v>
      </c>
      <c r="F6677" s="92" t="s">
        <v>56</v>
      </c>
      <c r="G6677" s="92" t="s">
        <v>97</v>
      </c>
      <c r="H6677" s="92" t="s">
        <v>74</v>
      </c>
      <c r="I6677" s="92" t="s">
        <v>230</v>
      </c>
      <c r="L6677" s="98">
        <f>'Activity data'!H1353*'Emission factors'!$E$12/1000</f>
        <v>0</v>
      </c>
      <c r="M6677" s="98">
        <f>'Activity data'!I1353*'Emission factors'!$E$12/1000</f>
        <v>0</v>
      </c>
      <c r="N6677" s="98">
        <f>'Activity data'!J1353*'Emission factors'!$E$12/1000</f>
        <v>0</v>
      </c>
      <c r="O6677" s="98">
        <f>'Activity data'!K1353*'Emission factors'!$E$12/1000</f>
        <v>0</v>
      </c>
      <c r="P6677" s="98">
        <f>'Activity data'!L1353*'Emission factors'!$E$12/1000</f>
        <v>0</v>
      </c>
      <c r="Q6677" s="98">
        <f>'Activity data'!M1353*'Emission factors'!$E$12/1000</f>
        <v>0</v>
      </c>
      <c r="R6677" s="98">
        <f>'Activity data'!N1353*'Emission factors'!$E$12/1000</f>
        <v>0</v>
      </c>
      <c r="S6677" s="98">
        <f>'Activity data'!O1353*'Emission factors'!$E$12/1000</f>
        <v>0</v>
      </c>
      <c r="T6677" s="98">
        <f>'Activity data'!P1353*'Emission factors'!$E$12/1000</f>
        <v>0</v>
      </c>
      <c r="U6677" s="98">
        <f>'Activity data'!Q1353*'Emission factors'!$E$12/1000</f>
        <v>0</v>
      </c>
    </row>
    <row r="6678" spans="1:21" x14ac:dyDescent="0.25">
      <c r="A6678" s="92" t="s">
        <v>11</v>
      </c>
      <c r="B6678" s="92" t="s">
        <v>12</v>
      </c>
      <c r="C6678" s="92" t="s">
        <v>55</v>
      </c>
      <c r="D6678" s="92" t="s">
        <v>55</v>
      </c>
      <c r="E6678" s="92" t="s">
        <v>38</v>
      </c>
      <c r="F6678" s="92" t="s">
        <v>56</v>
      </c>
      <c r="G6678" s="92" t="s">
        <v>97</v>
      </c>
      <c r="H6678" s="92" t="s">
        <v>94</v>
      </c>
      <c r="I6678" s="92" t="s">
        <v>230</v>
      </c>
      <c r="L6678" s="98">
        <f>L6669+L6672*'Emission factors'!$H$16+L6675*'Emission factors'!$H$17</f>
        <v>0</v>
      </c>
      <c r="M6678" s="98">
        <f>M6669+M6672*'Emission factors'!$H$16+M6675*'Emission factors'!$H$17</f>
        <v>0</v>
      </c>
      <c r="N6678" s="98">
        <f>N6669+N6672*'Emission factors'!$H$16+N6675*'Emission factors'!$H$17</f>
        <v>0</v>
      </c>
      <c r="O6678" s="98">
        <f>O6669+O6672*'Emission factors'!$H$16+O6675*'Emission factors'!$H$17</f>
        <v>0</v>
      </c>
      <c r="P6678" s="98">
        <f>P6669+P6672*'Emission factors'!$H$16+P6675*'Emission factors'!$H$17</f>
        <v>0</v>
      </c>
      <c r="Q6678" s="98">
        <f>Q6669+Q6672*'Emission factors'!$H$16+Q6675*'Emission factors'!$H$17</f>
        <v>0</v>
      </c>
      <c r="R6678" s="98">
        <f>R6669+R6672*'Emission factors'!$H$16+R6675*'Emission factors'!$H$17</f>
        <v>0</v>
      </c>
      <c r="S6678" s="98">
        <f>S6669+S6672*'Emission factors'!$H$16+S6675*'Emission factors'!$H$17</f>
        <v>0</v>
      </c>
      <c r="T6678" s="98">
        <f>T6669+T6672*'Emission factors'!$H$16+T6675*'Emission factors'!$H$17</f>
        <v>0</v>
      </c>
      <c r="U6678" s="98">
        <f>U6669+U6672*'Emission factors'!$H$16+U6675*'Emission factors'!$H$17</f>
        <v>0</v>
      </c>
    </row>
    <row r="6679" spans="1:21" x14ac:dyDescent="0.25">
      <c r="A6679" s="92" t="s">
        <v>11</v>
      </c>
      <c r="B6679" s="92" t="s">
        <v>12</v>
      </c>
      <c r="C6679" s="92" t="s">
        <v>55</v>
      </c>
      <c r="D6679" s="92" t="s">
        <v>55</v>
      </c>
      <c r="E6679" s="92" t="s">
        <v>57</v>
      </c>
      <c r="F6679" s="92" t="s">
        <v>56</v>
      </c>
      <c r="G6679" s="92" t="s">
        <v>97</v>
      </c>
      <c r="H6679" s="92" t="s">
        <v>94</v>
      </c>
      <c r="I6679" s="92" t="s">
        <v>230</v>
      </c>
      <c r="L6679" s="98">
        <f>L6670+L6673*'Emission factors'!$H$16+L6676*'Emission factors'!$H$17</f>
        <v>0</v>
      </c>
      <c r="M6679" s="98">
        <f>M6670+M6673*'Emission factors'!$H$16+M6676*'Emission factors'!$H$17</f>
        <v>0</v>
      </c>
      <c r="N6679" s="98">
        <f>N6670+N6673*'Emission factors'!$H$16+N6676*'Emission factors'!$H$17</f>
        <v>0</v>
      </c>
      <c r="O6679" s="98">
        <f>O6670+O6673*'Emission factors'!$H$16+O6676*'Emission factors'!$H$17</f>
        <v>0</v>
      </c>
      <c r="P6679" s="98">
        <f>P6670+P6673*'Emission factors'!$H$16+P6676*'Emission factors'!$H$17</f>
        <v>0</v>
      </c>
      <c r="Q6679" s="98">
        <f>Q6670+Q6673*'Emission factors'!$H$16+Q6676*'Emission factors'!$H$17</f>
        <v>0</v>
      </c>
      <c r="R6679" s="98">
        <f>R6670+R6673*'Emission factors'!$H$16+R6676*'Emission factors'!$H$17</f>
        <v>0</v>
      </c>
      <c r="S6679" s="98">
        <f>S6670+S6673*'Emission factors'!$H$16+S6676*'Emission factors'!$H$17</f>
        <v>0</v>
      </c>
      <c r="T6679" s="98">
        <f>T6670+T6673*'Emission factors'!$H$16+T6676*'Emission factors'!$H$17</f>
        <v>0</v>
      </c>
      <c r="U6679" s="98">
        <f>U6670+U6673*'Emission factors'!$H$16+U6676*'Emission factors'!$H$17</f>
        <v>0</v>
      </c>
    </row>
    <row r="6680" spans="1:21" x14ac:dyDescent="0.25">
      <c r="A6680" s="92" t="s">
        <v>11</v>
      </c>
      <c r="B6680" s="92" t="s">
        <v>12</v>
      </c>
      <c r="C6680" s="92" t="s">
        <v>55</v>
      </c>
      <c r="D6680" s="92" t="s">
        <v>55</v>
      </c>
      <c r="E6680" s="92" t="s">
        <v>7</v>
      </c>
      <c r="F6680" s="92" t="s">
        <v>56</v>
      </c>
      <c r="G6680" s="92" t="s">
        <v>97</v>
      </c>
      <c r="H6680" s="92" t="s">
        <v>94</v>
      </c>
      <c r="I6680" s="92" t="s">
        <v>230</v>
      </c>
      <c r="L6680" s="98">
        <f>L6671+L6674*'Emission factors'!$H$16+L6677*'Emission factors'!$H$17</f>
        <v>0</v>
      </c>
      <c r="M6680" s="98">
        <f>M6671+M6674*'Emission factors'!$H$16+M6677*'Emission factors'!$H$17</f>
        <v>0</v>
      </c>
      <c r="N6680" s="98">
        <f>N6671+N6674*'Emission factors'!$H$16+N6677*'Emission factors'!$H$17</f>
        <v>0</v>
      </c>
      <c r="O6680" s="98">
        <f>O6671+O6674*'Emission factors'!$H$16+O6677*'Emission factors'!$H$17</f>
        <v>0</v>
      </c>
      <c r="P6680" s="98">
        <f>P6671+P6674*'Emission factors'!$H$16+P6677*'Emission factors'!$H$17</f>
        <v>0</v>
      </c>
      <c r="Q6680" s="98">
        <f>Q6671+Q6674*'Emission factors'!$H$16+Q6677*'Emission factors'!$H$17</f>
        <v>0</v>
      </c>
      <c r="R6680" s="98">
        <f>R6671+R6674*'Emission factors'!$H$16+R6677*'Emission factors'!$H$17</f>
        <v>0</v>
      </c>
      <c r="S6680" s="98">
        <f>S6671+S6674*'Emission factors'!$H$16+S6677*'Emission factors'!$H$17</f>
        <v>0</v>
      </c>
      <c r="T6680" s="98">
        <f>T6671+T6674*'Emission factors'!$H$16+T6677*'Emission factors'!$H$17</f>
        <v>0</v>
      </c>
      <c r="U6680" s="98">
        <f>U6671+U6674*'Emission factors'!$H$16+U6677*'Emission factors'!$H$17</f>
        <v>0</v>
      </c>
    </row>
    <row r="6681" spans="1:21" x14ac:dyDescent="0.25">
      <c r="A6681" s="92" t="s">
        <v>11</v>
      </c>
      <c r="B6681" s="92" t="s">
        <v>12</v>
      </c>
      <c r="C6681" s="92" t="s">
        <v>55</v>
      </c>
      <c r="D6681" s="92" t="s">
        <v>55</v>
      </c>
      <c r="E6681" s="92" t="s">
        <v>38</v>
      </c>
      <c r="F6681" s="92" t="s">
        <v>56</v>
      </c>
      <c r="G6681" s="92" t="s">
        <v>97</v>
      </c>
      <c r="H6681" s="92" t="s">
        <v>93</v>
      </c>
      <c r="I6681" s="92" t="s">
        <v>230</v>
      </c>
      <c r="L6681" s="98">
        <f>L6669+L6672*'Emission factors'!$I$16+L6675*'Emission factors'!$I$17</f>
        <v>0</v>
      </c>
      <c r="M6681" s="98">
        <f>M6669+M6672*'Emission factors'!$I$16+M6675*'Emission factors'!$I$17</f>
        <v>0</v>
      </c>
      <c r="N6681" s="98">
        <f>N6669+N6672*'Emission factors'!$I$16+N6675*'Emission factors'!$I$17</f>
        <v>0</v>
      </c>
      <c r="O6681" s="98">
        <f>O6669+O6672*'Emission factors'!$I$16+O6675*'Emission factors'!$I$17</f>
        <v>0</v>
      </c>
      <c r="P6681" s="98">
        <f>P6669+P6672*'Emission factors'!$I$16+P6675*'Emission factors'!$I$17</f>
        <v>0</v>
      </c>
      <c r="Q6681" s="98">
        <f>Q6669+Q6672*'Emission factors'!$I$16+Q6675*'Emission factors'!$I$17</f>
        <v>0</v>
      </c>
      <c r="R6681" s="98">
        <f>R6669+R6672*'Emission factors'!$I$16+R6675*'Emission factors'!$I$17</f>
        <v>0</v>
      </c>
      <c r="S6681" s="98">
        <f>S6669+S6672*'Emission factors'!$I$16+S6675*'Emission factors'!$I$17</f>
        <v>0</v>
      </c>
      <c r="T6681" s="98">
        <f>T6669+T6672*'Emission factors'!$I$16+T6675*'Emission factors'!$I$17</f>
        <v>0</v>
      </c>
      <c r="U6681" s="98">
        <f>U6669+U6672*'Emission factors'!$I$16+U6675*'Emission factors'!$I$17</f>
        <v>0</v>
      </c>
    </row>
    <row r="6682" spans="1:21" x14ac:dyDescent="0.25">
      <c r="A6682" s="92" t="s">
        <v>11</v>
      </c>
      <c r="B6682" s="92" t="s">
        <v>12</v>
      </c>
      <c r="C6682" s="92" t="s">
        <v>55</v>
      </c>
      <c r="D6682" s="92" t="s">
        <v>55</v>
      </c>
      <c r="E6682" s="92" t="s">
        <v>57</v>
      </c>
      <c r="F6682" s="92" t="s">
        <v>56</v>
      </c>
      <c r="G6682" s="92" t="s">
        <v>97</v>
      </c>
      <c r="H6682" s="92" t="s">
        <v>93</v>
      </c>
      <c r="I6682" s="92" t="s">
        <v>230</v>
      </c>
      <c r="L6682" s="98">
        <f>L6670+L6673*'Emission factors'!$I$16+L6676*'Emission factors'!$I$17</f>
        <v>0</v>
      </c>
      <c r="M6682" s="98">
        <f>M6670+M6673*'Emission factors'!$I$16+M6676*'Emission factors'!$I$17</f>
        <v>0</v>
      </c>
      <c r="N6682" s="98">
        <f>N6670+N6673*'Emission factors'!$I$16+N6676*'Emission factors'!$I$17</f>
        <v>0</v>
      </c>
      <c r="O6682" s="98">
        <f>O6670+O6673*'Emission factors'!$I$16+O6676*'Emission factors'!$I$17</f>
        <v>0</v>
      </c>
      <c r="P6682" s="98">
        <f>P6670+P6673*'Emission factors'!$I$16+P6676*'Emission factors'!$I$17</f>
        <v>0</v>
      </c>
      <c r="Q6682" s="98">
        <f>Q6670+Q6673*'Emission factors'!$I$16+Q6676*'Emission factors'!$I$17</f>
        <v>0</v>
      </c>
      <c r="R6682" s="98">
        <f>R6670+R6673*'Emission factors'!$I$16+R6676*'Emission factors'!$I$17</f>
        <v>0</v>
      </c>
      <c r="S6682" s="98">
        <f>S6670+S6673*'Emission factors'!$I$16+S6676*'Emission factors'!$I$17</f>
        <v>0</v>
      </c>
      <c r="T6682" s="98">
        <f>T6670+T6673*'Emission factors'!$I$16+T6676*'Emission factors'!$I$17</f>
        <v>0</v>
      </c>
      <c r="U6682" s="98">
        <f>U6670+U6673*'Emission factors'!$I$16+U6676*'Emission factors'!$I$17</f>
        <v>0</v>
      </c>
    </row>
    <row r="6683" spans="1:21" x14ac:dyDescent="0.25">
      <c r="A6683" s="92" t="s">
        <v>11</v>
      </c>
      <c r="B6683" s="92" t="s">
        <v>12</v>
      </c>
      <c r="C6683" s="92" t="s">
        <v>55</v>
      </c>
      <c r="D6683" s="92" t="s">
        <v>55</v>
      </c>
      <c r="E6683" s="92" t="s">
        <v>7</v>
      </c>
      <c r="F6683" s="92" t="s">
        <v>56</v>
      </c>
      <c r="G6683" s="92" t="s">
        <v>97</v>
      </c>
      <c r="H6683" s="92" t="s">
        <v>93</v>
      </c>
      <c r="I6683" s="92" t="s">
        <v>230</v>
      </c>
      <c r="L6683" s="98">
        <f>L6671+L6674*'Emission factors'!$I$16+L6677*'Emission factors'!$I$17</f>
        <v>0</v>
      </c>
      <c r="M6683" s="98">
        <f>M6671+M6674*'Emission factors'!$I$16+M6677*'Emission factors'!$I$17</f>
        <v>0</v>
      </c>
      <c r="N6683" s="98">
        <f>N6671+N6674*'Emission factors'!$I$16+N6677*'Emission factors'!$I$17</f>
        <v>0</v>
      </c>
      <c r="O6683" s="98">
        <f>O6671+O6674*'Emission factors'!$I$16+O6677*'Emission factors'!$I$17</f>
        <v>0</v>
      </c>
      <c r="P6683" s="98">
        <f>P6671+P6674*'Emission factors'!$I$16+P6677*'Emission factors'!$I$17</f>
        <v>0</v>
      </c>
      <c r="Q6683" s="98">
        <f>Q6671+Q6674*'Emission factors'!$I$16+Q6677*'Emission factors'!$I$17</f>
        <v>0</v>
      </c>
      <c r="R6683" s="98">
        <f>R6671+R6674*'Emission factors'!$I$16+R6677*'Emission factors'!$I$17</f>
        <v>0</v>
      </c>
      <c r="S6683" s="98">
        <f>S6671+S6674*'Emission factors'!$I$16+S6677*'Emission factors'!$I$17</f>
        <v>0</v>
      </c>
      <c r="T6683" s="98">
        <f>T6671+T6674*'Emission factors'!$I$16+T6677*'Emission factors'!$I$17</f>
        <v>0</v>
      </c>
      <c r="U6683" s="98">
        <f>U6671+U6674*'Emission factors'!$I$16+U6677*'Emission factors'!$I$17</f>
        <v>0</v>
      </c>
    </row>
    <row r="6684" spans="1:21" x14ac:dyDescent="0.25">
      <c r="A6684" s="92" t="s">
        <v>11</v>
      </c>
      <c r="B6684" s="92" t="s">
        <v>12</v>
      </c>
      <c r="C6684" s="92" t="s">
        <v>55</v>
      </c>
      <c r="D6684" s="92" t="s">
        <v>55</v>
      </c>
      <c r="E6684" s="92" t="s">
        <v>38</v>
      </c>
      <c r="F6684" s="92" t="s">
        <v>56</v>
      </c>
      <c r="G6684" s="92" t="s">
        <v>97</v>
      </c>
      <c r="H6684" s="92" t="s">
        <v>16</v>
      </c>
      <c r="I6684" s="92" t="s">
        <v>210</v>
      </c>
      <c r="L6684" s="98">
        <f>'Activity data'!H1354*'Emission factors'!$C$5</f>
        <v>0</v>
      </c>
      <c r="M6684" s="98">
        <f>'Activity data'!I1354*'Emission factors'!$C$5</f>
        <v>0</v>
      </c>
      <c r="N6684" s="98">
        <f>'Activity data'!J1354*'Emission factors'!$C$5</f>
        <v>0</v>
      </c>
      <c r="O6684" s="98">
        <f>'Activity data'!K1354*'Emission factors'!$C$5</f>
        <v>0</v>
      </c>
      <c r="P6684" s="98">
        <f>'Activity data'!L1354*'Emission factors'!$C$5</f>
        <v>0</v>
      </c>
      <c r="Q6684" s="98">
        <f>'Activity data'!M1354*'Emission factors'!$C$5</f>
        <v>0</v>
      </c>
      <c r="R6684" s="98">
        <f>'Activity data'!N1354*'Emission factors'!$C$5</f>
        <v>0</v>
      </c>
      <c r="S6684" s="98">
        <f>'Activity data'!O1354*'Emission factors'!$C$5</f>
        <v>0</v>
      </c>
      <c r="T6684" s="98">
        <f>'Activity data'!P1354*'Emission factors'!$C$5</f>
        <v>0</v>
      </c>
      <c r="U6684" s="98">
        <f>'Activity data'!Q1354*'Emission factors'!$C$5</f>
        <v>0</v>
      </c>
    </row>
    <row r="6685" spans="1:21" x14ac:dyDescent="0.25">
      <c r="A6685" s="92" t="s">
        <v>11</v>
      </c>
      <c r="B6685" s="92" t="s">
        <v>12</v>
      </c>
      <c r="C6685" s="92" t="s">
        <v>55</v>
      </c>
      <c r="D6685" s="92" t="s">
        <v>55</v>
      </c>
      <c r="E6685" s="92" t="s">
        <v>57</v>
      </c>
      <c r="F6685" s="92" t="s">
        <v>56</v>
      </c>
      <c r="G6685" s="92" t="s">
        <v>97</v>
      </c>
      <c r="H6685" s="92" t="s">
        <v>16</v>
      </c>
      <c r="I6685" s="92" t="s">
        <v>210</v>
      </c>
      <c r="L6685" s="98">
        <f>'Activity data'!H1355*'Emission factors'!$C$7</f>
        <v>0</v>
      </c>
      <c r="M6685" s="98">
        <f>'Activity data'!I1355*'Emission factors'!$C$7</f>
        <v>0</v>
      </c>
      <c r="N6685" s="98">
        <f>'Activity data'!J1355*'Emission factors'!$C$7</f>
        <v>0</v>
      </c>
      <c r="O6685" s="98">
        <f>'Activity data'!K1355*'Emission factors'!$C$7</f>
        <v>0</v>
      </c>
      <c r="P6685" s="98">
        <f>'Activity data'!L1355*'Emission factors'!$C$7</f>
        <v>0</v>
      </c>
      <c r="Q6685" s="98">
        <f>'Activity data'!M1355*'Emission factors'!$C$7</f>
        <v>0</v>
      </c>
      <c r="R6685" s="98">
        <f>'Activity data'!N1355*'Emission factors'!$C$7</f>
        <v>0</v>
      </c>
      <c r="S6685" s="98">
        <f>'Activity data'!O1355*'Emission factors'!$C$7</f>
        <v>0</v>
      </c>
      <c r="T6685" s="98">
        <f>'Activity data'!P1355*'Emission factors'!$C$7</f>
        <v>0</v>
      </c>
      <c r="U6685" s="98">
        <f>'Activity data'!Q1355*'Emission factors'!$C$7</f>
        <v>0</v>
      </c>
    </row>
    <row r="6686" spans="1:21" x14ac:dyDescent="0.25">
      <c r="A6686" s="92" t="s">
        <v>11</v>
      </c>
      <c r="B6686" s="92" t="s">
        <v>12</v>
      </c>
      <c r="C6686" s="92" t="s">
        <v>55</v>
      </c>
      <c r="D6686" s="92" t="s">
        <v>55</v>
      </c>
      <c r="E6686" s="92" t="s">
        <v>7</v>
      </c>
      <c r="F6686" s="92" t="s">
        <v>56</v>
      </c>
      <c r="G6686" s="92" t="s">
        <v>97</v>
      </c>
      <c r="H6686" s="92" t="s">
        <v>16</v>
      </c>
      <c r="I6686" s="92" t="s">
        <v>210</v>
      </c>
      <c r="L6686" s="98">
        <f>'Activity data'!H1356*'Emission factors'!$C$12</f>
        <v>0</v>
      </c>
      <c r="M6686" s="98">
        <f>'Activity data'!I1356*'Emission factors'!$C$12</f>
        <v>0</v>
      </c>
      <c r="N6686" s="98">
        <f>'Activity data'!J1356*'Emission factors'!$C$12</f>
        <v>0</v>
      </c>
      <c r="O6686" s="98">
        <f>'Activity data'!K1356*'Emission factors'!$C$12</f>
        <v>0</v>
      </c>
      <c r="P6686" s="98">
        <f>'Activity data'!L1356*'Emission factors'!$C$12</f>
        <v>0</v>
      </c>
      <c r="Q6686" s="98">
        <f>'Activity data'!M1356*'Emission factors'!$C$12</f>
        <v>0</v>
      </c>
      <c r="R6686" s="98">
        <f>'Activity data'!N1356*'Emission factors'!$C$12</f>
        <v>0</v>
      </c>
      <c r="S6686" s="98">
        <f>'Activity data'!O1356*'Emission factors'!$C$12</f>
        <v>0</v>
      </c>
      <c r="T6686" s="98">
        <f>'Activity data'!P1356*'Emission factors'!$C$12</f>
        <v>0</v>
      </c>
      <c r="U6686" s="98">
        <f>'Activity data'!Q1356*'Emission factors'!$C$12</f>
        <v>0</v>
      </c>
    </row>
    <row r="6687" spans="1:21" x14ac:dyDescent="0.25">
      <c r="A6687" s="92" t="s">
        <v>11</v>
      </c>
      <c r="B6687" s="92" t="s">
        <v>12</v>
      </c>
      <c r="C6687" s="92" t="s">
        <v>55</v>
      </c>
      <c r="D6687" s="92" t="s">
        <v>55</v>
      </c>
      <c r="E6687" s="92" t="s">
        <v>38</v>
      </c>
      <c r="F6687" s="92" t="s">
        <v>56</v>
      </c>
      <c r="G6687" s="92" t="s">
        <v>97</v>
      </c>
      <c r="H6687" s="92" t="s">
        <v>31</v>
      </c>
      <c r="I6687" s="92" t="s">
        <v>210</v>
      </c>
      <c r="L6687" s="98">
        <f>'Activity data'!H1354*'Emission factors'!$D$5/1000</f>
        <v>0</v>
      </c>
      <c r="M6687" s="98">
        <f>'Activity data'!I1354*'Emission factors'!$D$5/1000</f>
        <v>0</v>
      </c>
      <c r="N6687" s="98">
        <f>'Activity data'!J1354*'Emission factors'!$D$5/1000</f>
        <v>0</v>
      </c>
      <c r="O6687" s="98">
        <f>'Activity data'!K1354*'Emission factors'!$D$5/1000</f>
        <v>0</v>
      </c>
      <c r="P6687" s="98">
        <f>'Activity data'!L1354*'Emission factors'!$D$5/1000</f>
        <v>0</v>
      </c>
      <c r="Q6687" s="98">
        <f>'Activity data'!M1354*'Emission factors'!$D$5/1000</f>
        <v>0</v>
      </c>
      <c r="R6687" s="98">
        <f>'Activity data'!N1354*'Emission factors'!$D$5/1000</f>
        <v>0</v>
      </c>
      <c r="S6687" s="98">
        <f>'Activity data'!O1354*'Emission factors'!$D$5/1000</f>
        <v>0</v>
      </c>
      <c r="T6687" s="98">
        <f>'Activity data'!P1354*'Emission factors'!$D$5/1000</f>
        <v>0</v>
      </c>
      <c r="U6687" s="98">
        <f>'Activity data'!Q1354*'Emission factors'!$D$5/1000</f>
        <v>0</v>
      </c>
    </row>
    <row r="6688" spans="1:21" x14ac:dyDescent="0.25">
      <c r="A6688" s="92" t="s">
        <v>11</v>
      </c>
      <c r="B6688" s="92" t="s">
        <v>12</v>
      </c>
      <c r="C6688" s="92" t="s">
        <v>55</v>
      </c>
      <c r="D6688" s="92" t="s">
        <v>55</v>
      </c>
      <c r="E6688" s="92" t="s">
        <v>57</v>
      </c>
      <c r="F6688" s="92" t="s">
        <v>56</v>
      </c>
      <c r="G6688" s="92" t="s">
        <v>97</v>
      </c>
      <c r="H6688" s="92" t="s">
        <v>31</v>
      </c>
      <c r="I6688" s="92" t="s">
        <v>210</v>
      </c>
      <c r="L6688" s="98">
        <f>'Activity data'!H1355*'Emission factors'!$D$7/1000</f>
        <v>0</v>
      </c>
      <c r="M6688" s="98">
        <f>'Activity data'!I1355*'Emission factors'!$D$7/1000</f>
        <v>0</v>
      </c>
      <c r="N6688" s="98">
        <f>'Activity data'!J1355*'Emission factors'!$D$7/1000</f>
        <v>0</v>
      </c>
      <c r="O6688" s="98">
        <f>'Activity data'!K1355*'Emission factors'!$D$7/1000</f>
        <v>0</v>
      </c>
      <c r="P6688" s="98">
        <f>'Activity data'!L1355*'Emission factors'!$D$7/1000</f>
        <v>0</v>
      </c>
      <c r="Q6688" s="98">
        <f>'Activity data'!M1355*'Emission factors'!$D$7/1000</f>
        <v>0</v>
      </c>
      <c r="R6688" s="98">
        <f>'Activity data'!N1355*'Emission factors'!$D$7/1000</f>
        <v>0</v>
      </c>
      <c r="S6688" s="98">
        <f>'Activity data'!O1355*'Emission factors'!$D$7/1000</f>
        <v>0</v>
      </c>
      <c r="T6688" s="98">
        <f>'Activity data'!P1355*'Emission factors'!$D$7/1000</f>
        <v>0</v>
      </c>
      <c r="U6688" s="98">
        <f>'Activity data'!Q1355*'Emission factors'!$D$7/1000</f>
        <v>0</v>
      </c>
    </row>
    <row r="6689" spans="1:21" x14ac:dyDescent="0.25">
      <c r="A6689" s="92" t="s">
        <v>11</v>
      </c>
      <c r="B6689" s="92" t="s">
        <v>12</v>
      </c>
      <c r="C6689" s="92" t="s">
        <v>55</v>
      </c>
      <c r="D6689" s="92" t="s">
        <v>55</v>
      </c>
      <c r="E6689" s="92" t="s">
        <v>7</v>
      </c>
      <c r="F6689" s="92" t="s">
        <v>56</v>
      </c>
      <c r="G6689" s="92" t="s">
        <v>97</v>
      </c>
      <c r="H6689" s="92" t="s">
        <v>31</v>
      </c>
      <c r="I6689" s="92" t="s">
        <v>210</v>
      </c>
      <c r="L6689" s="98">
        <f>'Activity data'!H1356*'Emission factors'!$D$12/1000</f>
        <v>0</v>
      </c>
      <c r="M6689" s="98">
        <f>'Activity data'!I1356*'Emission factors'!$D$12/1000</f>
        <v>0</v>
      </c>
      <c r="N6689" s="98">
        <f>'Activity data'!J1356*'Emission factors'!$D$12/1000</f>
        <v>0</v>
      </c>
      <c r="O6689" s="98">
        <f>'Activity data'!K1356*'Emission factors'!$D$12/1000</f>
        <v>0</v>
      </c>
      <c r="P6689" s="98">
        <f>'Activity data'!L1356*'Emission factors'!$D$12/1000</f>
        <v>0</v>
      </c>
      <c r="Q6689" s="98">
        <f>'Activity data'!M1356*'Emission factors'!$D$12/1000</f>
        <v>0</v>
      </c>
      <c r="R6689" s="98">
        <f>'Activity data'!N1356*'Emission factors'!$D$12/1000</f>
        <v>0</v>
      </c>
      <c r="S6689" s="98">
        <f>'Activity data'!O1356*'Emission factors'!$D$12/1000</f>
        <v>0</v>
      </c>
      <c r="T6689" s="98">
        <f>'Activity data'!P1356*'Emission factors'!$D$12/1000</f>
        <v>0</v>
      </c>
      <c r="U6689" s="98">
        <f>'Activity data'!Q1356*'Emission factors'!$D$12/1000</f>
        <v>0</v>
      </c>
    </row>
    <row r="6690" spans="1:21" x14ac:dyDescent="0.25">
      <c r="A6690" s="92" t="s">
        <v>11</v>
      </c>
      <c r="B6690" s="92" t="s">
        <v>12</v>
      </c>
      <c r="C6690" s="92" t="s">
        <v>55</v>
      </c>
      <c r="D6690" s="92" t="s">
        <v>55</v>
      </c>
      <c r="E6690" s="92" t="s">
        <v>38</v>
      </c>
      <c r="F6690" s="92" t="s">
        <v>56</v>
      </c>
      <c r="G6690" s="92" t="s">
        <v>97</v>
      </c>
      <c r="H6690" s="92" t="s">
        <v>74</v>
      </c>
      <c r="I6690" s="92" t="s">
        <v>210</v>
      </c>
      <c r="L6690" s="98">
        <f>'Activity data'!H1354*'Emission factors'!$E$5/1000</f>
        <v>0</v>
      </c>
      <c r="M6690" s="98">
        <f>'Activity data'!I1354*'Emission factors'!$E$5/1000</f>
        <v>0</v>
      </c>
      <c r="N6690" s="98">
        <f>'Activity data'!J1354*'Emission factors'!$E$5/1000</f>
        <v>0</v>
      </c>
      <c r="O6690" s="98">
        <f>'Activity data'!K1354*'Emission factors'!$E$5/1000</f>
        <v>0</v>
      </c>
      <c r="P6690" s="98">
        <f>'Activity data'!L1354*'Emission factors'!$E$5/1000</f>
        <v>0</v>
      </c>
      <c r="Q6690" s="98">
        <f>'Activity data'!M1354*'Emission factors'!$E$5/1000</f>
        <v>0</v>
      </c>
      <c r="R6690" s="98">
        <f>'Activity data'!N1354*'Emission factors'!$E$5/1000</f>
        <v>0</v>
      </c>
      <c r="S6690" s="98">
        <f>'Activity data'!O1354*'Emission factors'!$E$5/1000</f>
        <v>0</v>
      </c>
      <c r="T6690" s="98">
        <f>'Activity data'!P1354*'Emission factors'!$E$5/1000</f>
        <v>0</v>
      </c>
      <c r="U6690" s="98">
        <f>'Activity data'!Q1354*'Emission factors'!$E$5/1000</f>
        <v>0</v>
      </c>
    </row>
    <row r="6691" spans="1:21" x14ac:dyDescent="0.25">
      <c r="A6691" s="92" t="s">
        <v>11</v>
      </c>
      <c r="B6691" s="92" t="s">
        <v>12</v>
      </c>
      <c r="C6691" s="92" t="s">
        <v>55</v>
      </c>
      <c r="D6691" s="92" t="s">
        <v>55</v>
      </c>
      <c r="E6691" s="92" t="s">
        <v>57</v>
      </c>
      <c r="F6691" s="92" t="s">
        <v>56</v>
      </c>
      <c r="G6691" s="92" t="s">
        <v>97</v>
      </c>
      <c r="H6691" s="92" t="s">
        <v>74</v>
      </c>
      <c r="I6691" s="92" t="s">
        <v>210</v>
      </c>
      <c r="L6691" s="98">
        <f>'Activity data'!H1355*'Emission factors'!$E$7/1000</f>
        <v>0</v>
      </c>
      <c r="M6691" s="98">
        <f>'Activity data'!I1355*'Emission factors'!$E$7/1000</f>
        <v>0</v>
      </c>
      <c r="N6691" s="98">
        <f>'Activity data'!J1355*'Emission factors'!$E$7/1000</f>
        <v>0</v>
      </c>
      <c r="O6691" s="98">
        <f>'Activity data'!K1355*'Emission factors'!$E$7/1000</f>
        <v>0</v>
      </c>
      <c r="P6691" s="98">
        <f>'Activity data'!L1355*'Emission factors'!$E$7/1000</f>
        <v>0</v>
      </c>
      <c r="Q6691" s="98">
        <f>'Activity data'!M1355*'Emission factors'!$E$7/1000</f>
        <v>0</v>
      </c>
      <c r="R6691" s="98">
        <f>'Activity data'!N1355*'Emission factors'!$E$7/1000</f>
        <v>0</v>
      </c>
      <c r="S6691" s="98">
        <f>'Activity data'!O1355*'Emission factors'!$E$7/1000</f>
        <v>0</v>
      </c>
      <c r="T6691" s="98">
        <f>'Activity data'!P1355*'Emission factors'!$E$7/1000</f>
        <v>0</v>
      </c>
      <c r="U6691" s="98">
        <f>'Activity data'!Q1355*'Emission factors'!$E$7/1000</f>
        <v>0</v>
      </c>
    </row>
    <row r="6692" spans="1:21" x14ac:dyDescent="0.25">
      <c r="A6692" s="92" t="s">
        <v>11</v>
      </c>
      <c r="B6692" s="92" t="s">
        <v>12</v>
      </c>
      <c r="C6692" s="92" t="s">
        <v>55</v>
      </c>
      <c r="D6692" s="92" t="s">
        <v>55</v>
      </c>
      <c r="E6692" s="92" t="s">
        <v>7</v>
      </c>
      <c r="F6692" s="92" t="s">
        <v>56</v>
      </c>
      <c r="G6692" s="92" t="s">
        <v>97</v>
      </c>
      <c r="H6692" s="92" t="s">
        <v>74</v>
      </c>
      <c r="I6692" s="92" t="s">
        <v>210</v>
      </c>
      <c r="L6692" s="98">
        <f>'Activity data'!H1356*'Emission factors'!$E$12/1000</f>
        <v>0</v>
      </c>
      <c r="M6692" s="98">
        <f>'Activity data'!I1356*'Emission factors'!$E$12/1000</f>
        <v>0</v>
      </c>
      <c r="N6692" s="98">
        <f>'Activity data'!J1356*'Emission factors'!$E$12/1000</f>
        <v>0</v>
      </c>
      <c r="O6692" s="98">
        <f>'Activity data'!K1356*'Emission factors'!$E$12/1000</f>
        <v>0</v>
      </c>
      <c r="P6692" s="98">
        <f>'Activity data'!L1356*'Emission factors'!$E$12/1000</f>
        <v>0</v>
      </c>
      <c r="Q6692" s="98">
        <f>'Activity data'!M1356*'Emission factors'!$E$12/1000</f>
        <v>0</v>
      </c>
      <c r="R6692" s="98">
        <f>'Activity data'!N1356*'Emission factors'!$E$12/1000</f>
        <v>0</v>
      </c>
      <c r="S6692" s="98">
        <f>'Activity data'!O1356*'Emission factors'!$E$12/1000</f>
        <v>0</v>
      </c>
      <c r="T6692" s="98">
        <f>'Activity data'!P1356*'Emission factors'!$E$12/1000</f>
        <v>0</v>
      </c>
      <c r="U6692" s="98">
        <f>'Activity data'!Q1356*'Emission factors'!$E$12/1000</f>
        <v>0</v>
      </c>
    </row>
    <row r="6693" spans="1:21" x14ac:dyDescent="0.25">
      <c r="A6693" s="92" t="s">
        <v>11</v>
      </c>
      <c r="B6693" s="92" t="s">
        <v>12</v>
      </c>
      <c r="C6693" s="92" t="s">
        <v>55</v>
      </c>
      <c r="D6693" s="92" t="s">
        <v>55</v>
      </c>
      <c r="E6693" s="92" t="s">
        <v>38</v>
      </c>
      <c r="F6693" s="92" t="s">
        <v>56</v>
      </c>
      <c r="G6693" s="92" t="s">
        <v>97</v>
      </c>
      <c r="H6693" s="92" t="s">
        <v>94</v>
      </c>
      <c r="I6693" s="92" t="s">
        <v>210</v>
      </c>
      <c r="L6693" s="98">
        <f>L6684+L6687*'Emission factors'!$H$16+L6690*'Emission factors'!$H$17</f>
        <v>0</v>
      </c>
      <c r="M6693" s="98">
        <f>M6684+M6687*'Emission factors'!$H$16+M6690*'Emission factors'!$H$17</f>
        <v>0</v>
      </c>
      <c r="N6693" s="98">
        <f>N6684+N6687*'Emission factors'!$H$16+N6690*'Emission factors'!$H$17</f>
        <v>0</v>
      </c>
      <c r="O6693" s="98">
        <f>O6684+O6687*'Emission factors'!$H$16+O6690*'Emission factors'!$H$17</f>
        <v>0</v>
      </c>
      <c r="P6693" s="98">
        <f>P6684+P6687*'Emission factors'!$H$16+P6690*'Emission factors'!$H$17</f>
        <v>0</v>
      </c>
      <c r="Q6693" s="98">
        <f>Q6684+Q6687*'Emission factors'!$H$16+Q6690*'Emission factors'!$H$17</f>
        <v>0</v>
      </c>
      <c r="R6693" s="98">
        <f>R6684+R6687*'Emission factors'!$H$16+R6690*'Emission factors'!$H$17</f>
        <v>0</v>
      </c>
      <c r="S6693" s="98">
        <f>S6684+S6687*'Emission factors'!$H$16+S6690*'Emission factors'!$H$17</f>
        <v>0</v>
      </c>
      <c r="T6693" s="98">
        <f>T6684+T6687*'Emission factors'!$H$16+T6690*'Emission factors'!$H$17</f>
        <v>0</v>
      </c>
      <c r="U6693" s="98">
        <f>U6684+U6687*'Emission factors'!$H$16+U6690*'Emission factors'!$H$17</f>
        <v>0</v>
      </c>
    </row>
    <row r="6694" spans="1:21" x14ac:dyDescent="0.25">
      <c r="A6694" s="92" t="s">
        <v>11</v>
      </c>
      <c r="B6694" s="92" t="s">
        <v>12</v>
      </c>
      <c r="C6694" s="92" t="s">
        <v>55</v>
      </c>
      <c r="D6694" s="92" t="s">
        <v>55</v>
      </c>
      <c r="E6694" s="92" t="s">
        <v>57</v>
      </c>
      <c r="F6694" s="92" t="s">
        <v>56</v>
      </c>
      <c r="G6694" s="92" t="s">
        <v>97</v>
      </c>
      <c r="H6694" s="92" t="s">
        <v>94</v>
      </c>
      <c r="I6694" s="92" t="s">
        <v>210</v>
      </c>
      <c r="L6694" s="98">
        <f>L6685+L6688*'Emission factors'!$H$16+L6691*'Emission factors'!$H$17</f>
        <v>0</v>
      </c>
      <c r="M6694" s="98">
        <f>M6685+M6688*'Emission factors'!$H$16+M6691*'Emission factors'!$H$17</f>
        <v>0</v>
      </c>
      <c r="N6694" s="98">
        <f>N6685+N6688*'Emission factors'!$H$16+N6691*'Emission factors'!$H$17</f>
        <v>0</v>
      </c>
      <c r="O6694" s="98">
        <f>O6685+O6688*'Emission factors'!$H$16+O6691*'Emission factors'!$H$17</f>
        <v>0</v>
      </c>
      <c r="P6694" s="98">
        <f>P6685+P6688*'Emission factors'!$H$16+P6691*'Emission factors'!$H$17</f>
        <v>0</v>
      </c>
      <c r="Q6694" s="98">
        <f>Q6685+Q6688*'Emission factors'!$H$16+Q6691*'Emission factors'!$H$17</f>
        <v>0</v>
      </c>
      <c r="R6694" s="98">
        <f>R6685+R6688*'Emission factors'!$H$16+R6691*'Emission factors'!$H$17</f>
        <v>0</v>
      </c>
      <c r="S6694" s="98">
        <f>S6685+S6688*'Emission factors'!$H$16+S6691*'Emission factors'!$H$17</f>
        <v>0</v>
      </c>
      <c r="T6694" s="98">
        <f>T6685+T6688*'Emission factors'!$H$16+T6691*'Emission factors'!$H$17</f>
        <v>0</v>
      </c>
      <c r="U6694" s="98">
        <f>U6685+U6688*'Emission factors'!$H$16+U6691*'Emission factors'!$H$17</f>
        <v>0</v>
      </c>
    </row>
    <row r="6695" spans="1:21" x14ac:dyDescent="0.25">
      <c r="A6695" s="92" t="s">
        <v>11</v>
      </c>
      <c r="B6695" s="92" t="s">
        <v>12</v>
      </c>
      <c r="C6695" s="92" t="s">
        <v>55</v>
      </c>
      <c r="D6695" s="92" t="s">
        <v>55</v>
      </c>
      <c r="E6695" s="92" t="s">
        <v>7</v>
      </c>
      <c r="F6695" s="92" t="s">
        <v>56</v>
      </c>
      <c r="G6695" s="92" t="s">
        <v>97</v>
      </c>
      <c r="H6695" s="92" t="s">
        <v>94</v>
      </c>
      <c r="I6695" s="92" t="s">
        <v>210</v>
      </c>
      <c r="L6695" s="98">
        <f>L6686+L6689*'Emission factors'!$H$16+L6692*'Emission factors'!$H$17</f>
        <v>0</v>
      </c>
      <c r="M6695" s="98">
        <f>M6686+M6689*'Emission factors'!$H$16+M6692*'Emission factors'!$H$17</f>
        <v>0</v>
      </c>
      <c r="N6695" s="98">
        <f>N6686+N6689*'Emission factors'!$H$16+N6692*'Emission factors'!$H$17</f>
        <v>0</v>
      </c>
      <c r="O6695" s="98">
        <f>O6686+O6689*'Emission factors'!$H$16+O6692*'Emission factors'!$H$17</f>
        <v>0</v>
      </c>
      <c r="P6695" s="98">
        <f>P6686+P6689*'Emission factors'!$H$16+P6692*'Emission factors'!$H$17</f>
        <v>0</v>
      </c>
      <c r="Q6695" s="98">
        <f>Q6686+Q6689*'Emission factors'!$H$16+Q6692*'Emission factors'!$H$17</f>
        <v>0</v>
      </c>
      <c r="R6695" s="98">
        <f>R6686+R6689*'Emission factors'!$H$16+R6692*'Emission factors'!$H$17</f>
        <v>0</v>
      </c>
      <c r="S6695" s="98">
        <f>S6686+S6689*'Emission factors'!$H$16+S6692*'Emission factors'!$H$17</f>
        <v>0</v>
      </c>
      <c r="T6695" s="98">
        <f>T6686+T6689*'Emission factors'!$H$16+T6692*'Emission factors'!$H$17</f>
        <v>0</v>
      </c>
      <c r="U6695" s="98">
        <f>U6686+U6689*'Emission factors'!$H$16+U6692*'Emission factors'!$H$17</f>
        <v>0</v>
      </c>
    </row>
    <row r="6696" spans="1:21" x14ac:dyDescent="0.25">
      <c r="A6696" s="92" t="s">
        <v>11</v>
      </c>
      <c r="B6696" s="92" t="s">
        <v>12</v>
      </c>
      <c r="C6696" s="92" t="s">
        <v>55</v>
      </c>
      <c r="D6696" s="92" t="s">
        <v>55</v>
      </c>
      <c r="E6696" s="92" t="s">
        <v>38</v>
      </c>
      <c r="F6696" s="92" t="s">
        <v>56</v>
      </c>
      <c r="G6696" s="92" t="s">
        <v>97</v>
      </c>
      <c r="H6696" s="92" t="s">
        <v>93</v>
      </c>
      <c r="I6696" s="92" t="s">
        <v>210</v>
      </c>
      <c r="L6696" s="98">
        <f>L6684+L6687*'Emission factors'!$I$16+L6690*'Emission factors'!$I$17</f>
        <v>0</v>
      </c>
      <c r="M6696" s="98">
        <f>M6684+M6687*'Emission factors'!$I$16+M6690*'Emission factors'!$I$17</f>
        <v>0</v>
      </c>
      <c r="N6696" s="98">
        <f>N6684+N6687*'Emission factors'!$I$16+N6690*'Emission factors'!$I$17</f>
        <v>0</v>
      </c>
      <c r="O6696" s="98">
        <f>O6684+O6687*'Emission factors'!$I$16+O6690*'Emission factors'!$I$17</f>
        <v>0</v>
      </c>
      <c r="P6696" s="98">
        <f>P6684+P6687*'Emission factors'!$I$16+P6690*'Emission factors'!$I$17</f>
        <v>0</v>
      </c>
      <c r="Q6696" s="98">
        <f>Q6684+Q6687*'Emission factors'!$I$16+Q6690*'Emission factors'!$I$17</f>
        <v>0</v>
      </c>
      <c r="R6696" s="98">
        <f>R6684+R6687*'Emission factors'!$I$16+R6690*'Emission factors'!$I$17</f>
        <v>0</v>
      </c>
      <c r="S6696" s="98">
        <f>S6684+S6687*'Emission factors'!$I$16+S6690*'Emission factors'!$I$17</f>
        <v>0</v>
      </c>
      <c r="T6696" s="98">
        <f>T6684+T6687*'Emission factors'!$I$16+T6690*'Emission factors'!$I$17</f>
        <v>0</v>
      </c>
      <c r="U6696" s="98">
        <f>U6684+U6687*'Emission factors'!$I$16+U6690*'Emission factors'!$I$17</f>
        <v>0</v>
      </c>
    </row>
    <row r="6697" spans="1:21" x14ac:dyDescent="0.25">
      <c r="A6697" s="92" t="s">
        <v>11</v>
      </c>
      <c r="B6697" s="92" t="s">
        <v>12</v>
      </c>
      <c r="C6697" s="92" t="s">
        <v>55</v>
      </c>
      <c r="D6697" s="92" t="s">
        <v>55</v>
      </c>
      <c r="E6697" s="92" t="s">
        <v>57</v>
      </c>
      <c r="F6697" s="92" t="s">
        <v>56</v>
      </c>
      <c r="G6697" s="92" t="s">
        <v>97</v>
      </c>
      <c r="H6697" s="92" t="s">
        <v>93</v>
      </c>
      <c r="I6697" s="92" t="s">
        <v>210</v>
      </c>
      <c r="L6697" s="98">
        <f>L6685+L6688*'Emission factors'!$I$16+L6691*'Emission factors'!$I$17</f>
        <v>0</v>
      </c>
      <c r="M6697" s="98">
        <f>M6685+M6688*'Emission factors'!$I$16+M6691*'Emission factors'!$I$17</f>
        <v>0</v>
      </c>
      <c r="N6697" s="98">
        <f>N6685+N6688*'Emission factors'!$I$16+N6691*'Emission factors'!$I$17</f>
        <v>0</v>
      </c>
      <c r="O6697" s="98">
        <f>O6685+O6688*'Emission factors'!$I$16+O6691*'Emission factors'!$I$17</f>
        <v>0</v>
      </c>
      <c r="P6697" s="98">
        <f>P6685+P6688*'Emission factors'!$I$16+P6691*'Emission factors'!$I$17</f>
        <v>0</v>
      </c>
      <c r="Q6697" s="98">
        <f>Q6685+Q6688*'Emission factors'!$I$16+Q6691*'Emission factors'!$I$17</f>
        <v>0</v>
      </c>
      <c r="R6697" s="98">
        <f>R6685+R6688*'Emission factors'!$I$16+R6691*'Emission factors'!$I$17</f>
        <v>0</v>
      </c>
      <c r="S6697" s="98">
        <f>S6685+S6688*'Emission factors'!$I$16+S6691*'Emission factors'!$I$17</f>
        <v>0</v>
      </c>
      <c r="T6697" s="98">
        <f>T6685+T6688*'Emission factors'!$I$16+T6691*'Emission factors'!$I$17</f>
        <v>0</v>
      </c>
      <c r="U6697" s="98">
        <f>U6685+U6688*'Emission factors'!$I$16+U6691*'Emission factors'!$I$17</f>
        <v>0</v>
      </c>
    </row>
    <row r="6698" spans="1:21" x14ac:dyDescent="0.25">
      <c r="A6698" s="92" t="s">
        <v>11</v>
      </c>
      <c r="B6698" s="92" t="s">
        <v>12</v>
      </c>
      <c r="C6698" s="92" t="s">
        <v>55</v>
      </c>
      <c r="D6698" s="92" t="s">
        <v>55</v>
      </c>
      <c r="E6698" s="92" t="s">
        <v>7</v>
      </c>
      <c r="F6698" s="92" t="s">
        <v>56</v>
      </c>
      <c r="G6698" s="92" t="s">
        <v>97</v>
      </c>
      <c r="H6698" s="92" t="s">
        <v>93</v>
      </c>
      <c r="I6698" s="92" t="s">
        <v>210</v>
      </c>
      <c r="L6698" s="98">
        <f>L6686+L6689*'Emission factors'!$I$16+L6692*'Emission factors'!$I$17</f>
        <v>0</v>
      </c>
      <c r="M6698" s="98">
        <f>M6686+M6689*'Emission factors'!$I$16+M6692*'Emission factors'!$I$17</f>
        <v>0</v>
      </c>
      <c r="N6698" s="98">
        <f>N6686+N6689*'Emission factors'!$I$16+N6692*'Emission factors'!$I$17</f>
        <v>0</v>
      </c>
      <c r="O6698" s="98">
        <f>O6686+O6689*'Emission factors'!$I$16+O6692*'Emission factors'!$I$17</f>
        <v>0</v>
      </c>
      <c r="P6698" s="98">
        <f>P6686+P6689*'Emission factors'!$I$16+P6692*'Emission factors'!$I$17</f>
        <v>0</v>
      </c>
      <c r="Q6698" s="98">
        <f>Q6686+Q6689*'Emission factors'!$I$16+Q6692*'Emission factors'!$I$17</f>
        <v>0</v>
      </c>
      <c r="R6698" s="98">
        <f>R6686+R6689*'Emission factors'!$I$16+R6692*'Emission factors'!$I$17</f>
        <v>0</v>
      </c>
      <c r="S6698" s="98">
        <f>S6686+S6689*'Emission factors'!$I$16+S6692*'Emission factors'!$I$17</f>
        <v>0</v>
      </c>
      <c r="T6698" s="98">
        <f>T6686+T6689*'Emission factors'!$I$16+T6692*'Emission factors'!$I$17</f>
        <v>0</v>
      </c>
      <c r="U6698" s="98">
        <f>U6686+U6689*'Emission factors'!$I$16+U6692*'Emission factors'!$I$17</f>
        <v>0</v>
      </c>
    </row>
    <row r="6699" spans="1:21" x14ac:dyDescent="0.25">
      <c r="A6699" s="92" t="s">
        <v>11</v>
      </c>
      <c r="B6699" s="92" t="s">
        <v>12</v>
      </c>
      <c r="C6699" s="92" t="s">
        <v>55</v>
      </c>
      <c r="D6699" s="92" t="s">
        <v>55</v>
      </c>
      <c r="E6699" s="92" t="s">
        <v>38</v>
      </c>
      <c r="F6699" s="92" t="s">
        <v>56</v>
      </c>
      <c r="G6699" s="92" t="s">
        <v>97</v>
      </c>
      <c r="H6699" s="92" t="s">
        <v>16</v>
      </c>
      <c r="I6699" s="92" t="s">
        <v>191</v>
      </c>
      <c r="L6699" s="98">
        <f>'Activity data'!H1357*'Emission factors'!$C$5</f>
        <v>0</v>
      </c>
      <c r="M6699" s="98">
        <f>'Activity data'!I1357*'Emission factors'!$C$5</f>
        <v>0</v>
      </c>
      <c r="N6699" s="98">
        <f>'Activity data'!J1357*'Emission factors'!$C$5</f>
        <v>0</v>
      </c>
      <c r="O6699" s="98">
        <f>'Activity data'!K1357*'Emission factors'!$C$5</f>
        <v>0</v>
      </c>
      <c r="P6699" s="98">
        <f>'Activity data'!L1357*'Emission factors'!$C$5</f>
        <v>0</v>
      </c>
      <c r="Q6699" s="98">
        <f>'Activity data'!M1357*'Emission factors'!$C$5</f>
        <v>0</v>
      </c>
      <c r="R6699" s="98">
        <f>'Activity data'!N1357*'Emission factors'!$C$5</f>
        <v>0</v>
      </c>
      <c r="S6699" s="98">
        <f>'Activity data'!O1357*'Emission factors'!$C$5</f>
        <v>0</v>
      </c>
      <c r="T6699" s="98">
        <f>'Activity data'!P1357*'Emission factors'!$C$5</f>
        <v>0</v>
      </c>
      <c r="U6699" s="98">
        <f>'Activity data'!Q1357*'Emission factors'!$C$5</f>
        <v>0</v>
      </c>
    </row>
    <row r="6700" spans="1:21" x14ac:dyDescent="0.25">
      <c r="A6700" s="92" t="s">
        <v>11</v>
      </c>
      <c r="B6700" s="92" t="s">
        <v>12</v>
      </c>
      <c r="C6700" s="92" t="s">
        <v>55</v>
      </c>
      <c r="D6700" s="92" t="s">
        <v>55</v>
      </c>
      <c r="E6700" s="92" t="s">
        <v>57</v>
      </c>
      <c r="F6700" s="92" t="s">
        <v>56</v>
      </c>
      <c r="G6700" s="92" t="s">
        <v>97</v>
      </c>
      <c r="H6700" s="92" t="s">
        <v>16</v>
      </c>
      <c r="I6700" s="92" t="s">
        <v>191</v>
      </c>
      <c r="L6700" s="98">
        <f>'Activity data'!H1358*'Emission factors'!$C$7</f>
        <v>0</v>
      </c>
      <c r="M6700" s="98">
        <f>'Activity data'!I1358*'Emission factors'!$C$7</f>
        <v>0</v>
      </c>
      <c r="N6700" s="98">
        <f>'Activity data'!J1358*'Emission factors'!$C$7</f>
        <v>0</v>
      </c>
      <c r="O6700" s="98">
        <f>'Activity data'!K1358*'Emission factors'!$C$7</f>
        <v>0</v>
      </c>
      <c r="P6700" s="98">
        <f>'Activity data'!L1358*'Emission factors'!$C$7</f>
        <v>0</v>
      </c>
      <c r="Q6700" s="98">
        <f>'Activity data'!M1358*'Emission factors'!$C$7</f>
        <v>0</v>
      </c>
      <c r="R6700" s="98">
        <f>'Activity data'!N1358*'Emission factors'!$C$7</f>
        <v>0</v>
      </c>
      <c r="S6700" s="98">
        <f>'Activity data'!O1358*'Emission factors'!$C$7</f>
        <v>0</v>
      </c>
      <c r="T6700" s="98">
        <f>'Activity data'!P1358*'Emission factors'!$C$7</f>
        <v>0</v>
      </c>
      <c r="U6700" s="98">
        <f>'Activity data'!Q1358*'Emission factors'!$C$7</f>
        <v>0</v>
      </c>
    </row>
    <row r="6701" spans="1:21" x14ac:dyDescent="0.25">
      <c r="A6701" s="92" t="s">
        <v>11</v>
      </c>
      <c r="B6701" s="92" t="s">
        <v>12</v>
      </c>
      <c r="C6701" s="92" t="s">
        <v>55</v>
      </c>
      <c r="D6701" s="92" t="s">
        <v>55</v>
      </c>
      <c r="E6701" s="92" t="s">
        <v>7</v>
      </c>
      <c r="F6701" s="92" t="s">
        <v>56</v>
      </c>
      <c r="G6701" s="92" t="s">
        <v>97</v>
      </c>
      <c r="H6701" s="92" t="s">
        <v>16</v>
      </c>
      <c r="I6701" s="92" t="s">
        <v>191</v>
      </c>
      <c r="L6701" s="98">
        <f>'Activity data'!H1359*'Emission factors'!$C$12</f>
        <v>0</v>
      </c>
      <c r="M6701" s="98">
        <f>'Activity data'!I1359*'Emission factors'!$C$12</f>
        <v>0</v>
      </c>
      <c r="N6701" s="98">
        <f>'Activity data'!J1359*'Emission factors'!$C$12</f>
        <v>0</v>
      </c>
      <c r="O6701" s="98">
        <f>'Activity data'!K1359*'Emission factors'!$C$12</f>
        <v>0</v>
      </c>
      <c r="P6701" s="98">
        <f>'Activity data'!L1359*'Emission factors'!$C$12</f>
        <v>0</v>
      </c>
      <c r="Q6701" s="98">
        <f>'Activity data'!M1359*'Emission factors'!$C$12</f>
        <v>0</v>
      </c>
      <c r="R6701" s="98">
        <f>'Activity data'!N1359*'Emission factors'!$C$12</f>
        <v>0</v>
      </c>
      <c r="S6701" s="98">
        <f>'Activity data'!O1359*'Emission factors'!$C$12</f>
        <v>0</v>
      </c>
      <c r="T6701" s="98">
        <f>'Activity data'!P1359*'Emission factors'!$C$12</f>
        <v>0</v>
      </c>
      <c r="U6701" s="98">
        <f>'Activity data'!Q1359*'Emission factors'!$C$12</f>
        <v>0</v>
      </c>
    </row>
    <row r="6702" spans="1:21" x14ac:dyDescent="0.25">
      <c r="A6702" s="92" t="s">
        <v>11</v>
      </c>
      <c r="B6702" s="92" t="s">
        <v>12</v>
      </c>
      <c r="C6702" s="92" t="s">
        <v>55</v>
      </c>
      <c r="D6702" s="92" t="s">
        <v>55</v>
      </c>
      <c r="E6702" s="92" t="s">
        <v>38</v>
      </c>
      <c r="F6702" s="92" t="s">
        <v>56</v>
      </c>
      <c r="G6702" s="92" t="s">
        <v>97</v>
      </c>
      <c r="H6702" s="92" t="s">
        <v>31</v>
      </c>
      <c r="I6702" s="92" t="s">
        <v>191</v>
      </c>
      <c r="L6702" s="98">
        <f>'Activity data'!H1357*'Emission factors'!$D$5/1000</f>
        <v>0</v>
      </c>
      <c r="M6702" s="98">
        <f>'Activity data'!I1357*'Emission factors'!$D$5/1000</f>
        <v>0</v>
      </c>
      <c r="N6702" s="98">
        <f>'Activity data'!J1357*'Emission factors'!$D$5/1000</f>
        <v>0</v>
      </c>
      <c r="O6702" s="98">
        <f>'Activity data'!K1357*'Emission factors'!$D$5/1000</f>
        <v>0</v>
      </c>
      <c r="P6702" s="98">
        <f>'Activity data'!L1357*'Emission factors'!$D$5/1000</f>
        <v>0</v>
      </c>
      <c r="Q6702" s="98">
        <f>'Activity data'!M1357*'Emission factors'!$D$5/1000</f>
        <v>0</v>
      </c>
      <c r="R6702" s="98">
        <f>'Activity data'!N1357*'Emission factors'!$D$5/1000</f>
        <v>0</v>
      </c>
      <c r="S6702" s="98">
        <f>'Activity data'!O1357*'Emission factors'!$D$5/1000</f>
        <v>0</v>
      </c>
      <c r="T6702" s="98">
        <f>'Activity data'!P1357*'Emission factors'!$D$5/1000</f>
        <v>0</v>
      </c>
      <c r="U6702" s="98">
        <f>'Activity data'!Q1357*'Emission factors'!$D$5/1000</f>
        <v>0</v>
      </c>
    </row>
    <row r="6703" spans="1:21" x14ac:dyDescent="0.25">
      <c r="A6703" s="92" t="s">
        <v>11</v>
      </c>
      <c r="B6703" s="92" t="s">
        <v>12</v>
      </c>
      <c r="C6703" s="92" t="s">
        <v>55</v>
      </c>
      <c r="D6703" s="92" t="s">
        <v>55</v>
      </c>
      <c r="E6703" s="92" t="s">
        <v>57</v>
      </c>
      <c r="F6703" s="92" t="s">
        <v>56</v>
      </c>
      <c r="G6703" s="92" t="s">
        <v>97</v>
      </c>
      <c r="H6703" s="92" t="s">
        <v>31</v>
      </c>
      <c r="I6703" s="92" t="s">
        <v>191</v>
      </c>
      <c r="L6703" s="98">
        <f>'Activity data'!H1358*'Emission factors'!$D$7/1000</f>
        <v>0</v>
      </c>
      <c r="M6703" s="98">
        <f>'Activity data'!I1358*'Emission factors'!$D$7/1000</f>
        <v>0</v>
      </c>
      <c r="N6703" s="98">
        <f>'Activity data'!J1358*'Emission factors'!$D$7/1000</f>
        <v>0</v>
      </c>
      <c r="O6703" s="98">
        <f>'Activity data'!K1358*'Emission factors'!$D$7/1000</f>
        <v>0</v>
      </c>
      <c r="P6703" s="98">
        <f>'Activity data'!L1358*'Emission factors'!$D$7/1000</f>
        <v>0</v>
      </c>
      <c r="Q6703" s="98">
        <f>'Activity data'!M1358*'Emission factors'!$D$7/1000</f>
        <v>0</v>
      </c>
      <c r="R6703" s="98">
        <f>'Activity data'!N1358*'Emission factors'!$D$7/1000</f>
        <v>0</v>
      </c>
      <c r="S6703" s="98">
        <f>'Activity data'!O1358*'Emission factors'!$D$7/1000</f>
        <v>0</v>
      </c>
      <c r="T6703" s="98">
        <f>'Activity data'!P1358*'Emission factors'!$D$7/1000</f>
        <v>0</v>
      </c>
      <c r="U6703" s="98">
        <f>'Activity data'!Q1358*'Emission factors'!$D$7/1000</f>
        <v>0</v>
      </c>
    </row>
    <row r="6704" spans="1:21" x14ac:dyDescent="0.25">
      <c r="A6704" s="92" t="s">
        <v>11</v>
      </c>
      <c r="B6704" s="92" t="s">
        <v>12</v>
      </c>
      <c r="C6704" s="92" t="s">
        <v>55</v>
      </c>
      <c r="D6704" s="92" t="s">
        <v>55</v>
      </c>
      <c r="E6704" s="92" t="s">
        <v>7</v>
      </c>
      <c r="F6704" s="92" t="s">
        <v>56</v>
      </c>
      <c r="G6704" s="92" t="s">
        <v>97</v>
      </c>
      <c r="H6704" s="92" t="s">
        <v>31</v>
      </c>
      <c r="I6704" s="92" t="s">
        <v>191</v>
      </c>
      <c r="L6704" s="98">
        <f>'Activity data'!H1359*'Emission factors'!$D$12/1000</f>
        <v>0</v>
      </c>
      <c r="M6704" s="98">
        <f>'Activity data'!I1359*'Emission factors'!$D$12/1000</f>
        <v>0</v>
      </c>
      <c r="N6704" s="98">
        <f>'Activity data'!J1359*'Emission factors'!$D$12/1000</f>
        <v>0</v>
      </c>
      <c r="O6704" s="98">
        <f>'Activity data'!K1359*'Emission factors'!$D$12/1000</f>
        <v>0</v>
      </c>
      <c r="P6704" s="98">
        <f>'Activity data'!L1359*'Emission factors'!$D$12/1000</f>
        <v>0</v>
      </c>
      <c r="Q6704" s="98">
        <f>'Activity data'!M1359*'Emission factors'!$D$12/1000</f>
        <v>0</v>
      </c>
      <c r="R6704" s="98">
        <f>'Activity data'!N1359*'Emission factors'!$D$12/1000</f>
        <v>0</v>
      </c>
      <c r="S6704" s="98">
        <f>'Activity data'!O1359*'Emission factors'!$D$12/1000</f>
        <v>0</v>
      </c>
      <c r="T6704" s="98">
        <f>'Activity data'!P1359*'Emission factors'!$D$12/1000</f>
        <v>0</v>
      </c>
      <c r="U6704" s="98">
        <f>'Activity data'!Q1359*'Emission factors'!$D$12/1000</f>
        <v>0</v>
      </c>
    </row>
    <row r="6705" spans="1:21" x14ac:dyDescent="0.25">
      <c r="A6705" s="92" t="s">
        <v>11</v>
      </c>
      <c r="B6705" s="92" t="s">
        <v>12</v>
      </c>
      <c r="C6705" s="92" t="s">
        <v>55</v>
      </c>
      <c r="D6705" s="92" t="s">
        <v>55</v>
      </c>
      <c r="E6705" s="92" t="s">
        <v>38</v>
      </c>
      <c r="F6705" s="92" t="s">
        <v>56</v>
      </c>
      <c r="G6705" s="92" t="s">
        <v>97</v>
      </c>
      <c r="H6705" s="92" t="s">
        <v>74</v>
      </c>
      <c r="I6705" s="92" t="s">
        <v>191</v>
      </c>
      <c r="L6705" s="98">
        <f>'Activity data'!H1357*'Emission factors'!$E$5/1000</f>
        <v>0</v>
      </c>
      <c r="M6705" s="98">
        <f>'Activity data'!I1357*'Emission factors'!$E$5/1000</f>
        <v>0</v>
      </c>
      <c r="N6705" s="98">
        <f>'Activity data'!J1357*'Emission factors'!$E$5/1000</f>
        <v>0</v>
      </c>
      <c r="O6705" s="98">
        <f>'Activity data'!K1357*'Emission factors'!$E$5/1000</f>
        <v>0</v>
      </c>
      <c r="P6705" s="98">
        <f>'Activity data'!L1357*'Emission factors'!$E$5/1000</f>
        <v>0</v>
      </c>
      <c r="Q6705" s="98">
        <f>'Activity data'!M1357*'Emission factors'!$E$5/1000</f>
        <v>0</v>
      </c>
      <c r="R6705" s="98">
        <f>'Activity data'!N1357*'Emission factors'!$E$5/1000</f>
        <v>0</v>
      </c>
      <c r="S6705" s="98">
        <f>'Activity data'!O1357*'Emission factors'!$E$5/1000</f>
        <v>0</v>
      </c>
      <c r="T6705" s="98">
        <f>'Activity data'!P1357*'Emission factors'!$E$5/1000</f>
        <v>0</v>
      </c>
      <c r="U6705" s="98">
        <f>'Activity data'!Q1357*'Emission factors'!$E$5/1000</f>
        <v>0</v>
      </c>
    </row>
    <row r="6706" spans="1:21" x14ac:dyDescent="0.25">
      <c r="A6706" s="92" t="s">
        <v>11</v>
      </c>
      <c r="B6706" s="92" t="s">
        <v>12</v>
      </c>
      <c r="C6706" s="92" t="s">
        <v>55</v>
      </c>
      <c r="D6706" s="92" t="s">
        <v>55</v>
      </c>
      <c r="E6706" s="92" t="s">
        <v>57</v>
      </c>
      <c r="F6706" s="92" t="s">
        <v>56</v>
      </c>
      <c r="G6706" s="92" t="s">
        <v>97</v>
      </c>
      <c r="H6706" s="92" t="s">
        <v>74</v>
      </c>
      <c r="I6706" s="92" t="s">
        <v>191</v>
      </c>
      <c r="L6706" s="98">
        <f>'Activity data'!H1358*'Emission factors'!$E$7/1000</f>
        <v>0</v>
      </c>
      <c r="M6706" s="98">
        <f>'Activity data'!I1358*'Emission factors'!$E$7/1000</f>
        <v>0</v>
      </c>
      <c r="N6706" s="98">
        <f>'Activity data'!J1358*'Emission factors'!$E$7/1000</f>
        <v>0</v>
      </c>
      <c r="O6706" s="98">
        <f>'Activity data'!K1358*'Emission factors'!$E$7/1000</f>
        <v>0</v>
      </c>
      <c r="P6706" s="98">
        <f>'Activity data'!L1358*'Emission factors'!$E$7/1000</f>
        <v>0</v>
      </c>
      <c r="Q6706" s="98">
        <f>'Activity data'!M1358*'Emission factors'!$E$7/1000</f>
        <v>0</v>
      </c>
      <c r="R6706" s="98">
        <f>'Activity data'!N1358*'Emission factors'!$E$7/1000</f>
        <v>0</v>
      </c>
      <c r="S6706" s="98">
        <f>'Activity data'!O1358*'Emission factors'!$E$7/1000</f>
        <v>0</v>
      </c>
      <c r="T6706" s="98">
        <f>'Activity data'!P1358*'Emission factors'!$E$7/1000</f>
        <v>0</v>
      </c>
      <c r="U6706" s="98">
        <f>'Activity data'!Q1358*'Emission factors'!$E$7/1000</f>
        <v>0</v>
      </c>
    </row>
    <row r="6707" spans="1:21" x14ac:dyDescent="0.25">
      <c r="A6707" s="92" t="s">
        <v>11</v>
      </c>
      <c r="B6707" s="92" t="s">
        <v>12</v>
      </c>
      <c r="C6707" s="92" t="s">
        <v>55</v>
      </c>
      <c r="D6707" s="92" t="s">
        <v>55</v>
      </c>
      <c r="E6707" s="92" t="s">
        <v>7</v>
      </c>
      <c r="F6707" s="92" t="s">
        <v>56</v>
      </c>
      <c r="G6707" s="92" t="s">
        <v>97</v>
      </c>
      <c r="H6707" s="92" t="s">
        <v>74</v>
      </c>
      <c r="I6707" s="92" t="s">
        <v>191</v>
      </c>
      <c r="L6707" s="98">
        <f>'Activity data'!H1359*'Emission factors'!$E$12/1000</f>
        <v>0</v>
      </c>
      <c r="M6707" s="98">
        <f>'Activity data'!I1359*'Emission factors'!$E$12/1000</f>
        <v>0</v>
      </c>
      <c r="N6707" s="98">
        <f>'Activity data'!J1359*'Emission factors'!$E$12/1000</f>
        <v>0</v>
      </c>
      <c r="O6707" s="98">
        <f>'Activity data'!K1359*'Emission factors'!$E$12/1000</f>
        <v>0</v>
      </c>
      <c r="P6707" s="98">
        <f>'Activity data'!L1359*'Emission factors'!$E$12/1000</f>
        <v>0</v>
      </c>
      <c r="Q6707" s="98">
        <f>'Activity data'!M1359*'Emission factors'!$E$12/1000</f>
        <v>0</v>
      </c>
      <c r="R6707" s="98">
        <f>'Activity data'!N1359*'Emission factors'!$E$12/1000</f>
        <v>0</v>
      </c>
      <c r="S6707" s="98">
        <f>'Activity data'!O1359*'Emission factors'!$E$12/1000</f>
        <v>0</v>
      </c>
      <c r="T6707" s="98">
        <f>'Activity data'!P1359*'Emission factors'!$E$12/1000</f>
        <v>0</v>
      </c>
      <c r="U6707" s="98">
        <f>'Activity data'!Q1359*'Emission factors'!$E$12/1000</f>
        <v>0</v>
      </c>
    </row>
    <row r="6708" spans="1:21" x14ac:dyDescent="0.25">
      <c r="A6708" s="92" t="s">
        <v>11</v>
      </c>
      <c r="B6708" s="92" t="s">
        <v>12</v>
      </c>
      <c r="C6708" s="92" t="s">
        <v>55</v>
      </c>
      <c r="D6708" s="92" t="s">
        <v>55</v>
      </c>
      <c r="E6708" s="92" t="s">
        <v>38</v>
      </c>
      <c r="F6708" s="92" t="s">
        <v>56</v>
      </c>
      <c r="G6708" s="92" t="s">
        <v>97</v>
      </c>
      <c r="H6708" s="92" t="s">
        <v>94</v>
      </c>
      <c r="I6708" s="92" t="s">
        <v>191</v>
      </c>
      <c r="L6708" s="98">
        <f>L6699+L6702*'Emission factors'!$H$16+L6705*'Emission factors'!$H$17</f>
        <v>0</v>
      </c>
      <c r="M6708" s="98">
        <f>M6699+M6702*'Emission factors'!$H$16+M6705*'Emission factors'!$H$17</f>
        <v>0</v>
      </c>
      <c r="N6708" s="98">
        <f>N6699+N6702*'Emission factors'!$H$16+N6705*'Emission factors'!$H$17</f>
        <v>0</v>
      </c>
      <c r="O6708" s="98">
        <f>O6699+O6702*'Emission factors'!$H$16+O6705*'Emission factors'!$H$17</f>
        <v>0</v>
      </c>
      <c r="P6708" s="98">
        <f>P6699+P6702*'Emission factors'!$H$16+P6705*'Emission factors'!$H$17</f>
        <v>0</v>
      </c>
      <c r="Q6708" s="98">
        <f>Q6699+Q6702*'Emission factors'!$H$16+Q6705*'Emission factors'!$H$17</f>
        <v>0</v>
      </c>
      <c r="R6708" s="98">
        <f>R6699+R6702*'Emission factors'!$H$16+R6705*'Emission factors'!$H$17</f>
        <v>0</v>
      </c>
      <c r="S6708" s="98">
        <f>S6699+S6702*'Emission factors'!$H$16+S6705*'Emission factors'!$H$17</f>
        <v>0</v>
      </c>
      <c r="T6708" s="98">
        <f>T6699+T6702*'Emission factors'!$H$16+T6705*'Emission factors'!$H$17</f>
        <v>0</v>
      </c>
      <c r="U6708" s="98">
        <f>U6699+U6702*'Emission factors'!$H$16+U6705*'Emission factors'!$H$17</f>
        <v>0</v>
      </c>
    </row>
    <row r="6709" spans="1:21" x14ac:dyDescent="0.25">
      <c r="A6709" s="92" t="s">
        <v>11</v>
      </c>
      <c r="B6709" s="92" t="s">
        <v>12</v>
      </c>
      <c r="C6709" s="92" t="s">
        <v>55</v>
      </c>
      <c r="D6709" s="92" t="s">
        <v>55</v>
      </c>
      <c r="E6709" s="92" t="s">
        <v>57</v>
      </c>
      <c r="F6709" s="92" t="s">
        <v>56</v>
      </c>
      <c r="G6709" s="92" t="s">
        <v>97</v>
      </c>
      <c r="H6709" s="92" t="s">
        <v>94</v>
      </c>
      <c r="I6709" s="92" t="s">
        <v>191</v>
      </c>
      <c r="L6709" s="98">
        <f>L6700+L6703*'Emission factors'!$H$16+L6706*'Emission factors'!$H$17</f>
        <v>0</v>
      </c>
      <c r="M6709" s="98">
        <f>M6700+M6703*'Emission factors'!$H$16+M6706*'Emission factors'!$H$17</f>
        <v>0</v>
      </c>
      <c r="N6709" s="98">
        <f>N6700+N6703*'Emission factors'!$H$16+N6706*'Emission factors'!$H$17</f>
        <v>0</v>
      </c>
      <c r="O6709" s="98">
        <f>O6700+O6703*'Emission factors'!$H$16+O6706*'Emission factors'!$H$17</f>
        <v>0</v>
      </c>
      <c r="P6709" s="98">
        <f>P6700+P6703*'Emission factors'!$H$16+P6706*'Emission factors'!$H$17</f>
        <v>0</v>
      </c>
      <c r="Q6709" s="98">
        <f>Q6700+Q6703*'Emission factors'!$H$16+Q6706*'Emission factors'!$H$17</f>
        <v>0</v>
      </c>
      <c r="R6709" s="98">
        <f>R6700+R6703*'Emission factors'!$H$16+R6706*'Emission factors'!$H$17</f>
        <v>0</v>
      </c>
      <c r="S6709" s="98">
        <f>S6700+S6703*'Emission factors'!$H$16+S6706*'Emission factors'!$H$17</f>
        <v>0</v>
      </c>
      <c r="T6709" s="98">
        <f>T6700+T6703*'Emission factors'!$H$16+T6706*'Emission factors'!$H$17</f>
        <v>0</v>
      </c>
      <c r="U6709" s="98">
        <f>U6700+U6703*'Emission factors'!$H$16+U6706*'Emission factors'!$H$17</f>
        <v>0</v>
      </c>
    </row>
    <row r="6710" spans="1:21" x14ac:dyDescent="0.25">
      <c r="A6710" s="92" t="s">
        <v>11</v>
      </c>
      <c r="B6710" s="92" t="s">
        <v>12</v>
      </c>
      <c r="C6710" s="92" t="s">
        <v>55</v>
      </c>
      <c r="D6710" s="92" t="s">
        <v>55</v>
      </c>
      <c r="E6710" s="92" t="s">
        <v>7</v>
      </c>
      <c r="F6710" s="92" t="s">
        <v>56</v>
      </c>
      <c r="G6710" s="92" t="s">
        <v>97</v>
      </c>
      <c r="H6710" s="92" t="s">
        <v>94</v>
      </c>
      <c r="I6710" s="92" t="s">
        <v>191</v>
      </c>
      <c r="L6710" s="98">
        <f>L6701+L6704*'Emission factors'!$H$16+L6707*'Emission factors'!$H$17</f>
        <v>0</v>
      </c>
      <c r="M6710" s="98">
        <f>M6701+M6704*'Emission factors'!$H$16+M6707*'Emission factors'!$H$17</f>
        <v>0</v>
      </c>
      <c r="N6710" s="98">
        <f>N6701+N6704*'Emission factors'!$H$16+N6707*'Emission factors'!$H$17</f>
        <v>0</v>
      </c>
      <c r="O6710" s="98">
        <f>O6701+O6704*'Emission factors'!$H$16+O6707*'Emission factors'!$H$17</f>
        <v>0</v>
      </c>
      <c r="P6710" s="98">
        <f>P6701+P6704*'Emission factors'!$H$16+P6707*'Emission factors'!$H$17</f>
        <v>0</v>
      </c>
      <c r="Q6710" s="98">
        <f>Q6701+Q6704*'Emission factors'!$H$16+Q6707*'Emission factors'!$H$17</f>
        <v>0</v>
      </c>
      <c r="R6710" s="98">
        <f>R6701+R6704*'Emission factors'!$H$16+R6707*'Emission factors'!$H$17</f>
        <v>0</v>
      </c>
      <c r="S6710" s="98">
        <f>S6701+S6704*'Emission factors'!$H$16+S6707*'Emission factors'!$H$17</f>
        <v>0</v>
      </c>
      <c r="T6710" s="98">
        <f>T6701+T6704*'Emission factors'!$H$16+T6707*'Emission factors'!$H$17</f>
        <v>0</v>
      </c>
      <c r="U6710" s="98">
        <f>U6701+U6704*'Emission factors'!$H$16+U6707*'Emission factors'!$H$17</f>
        <v>0</v>
      </c>
    </row>
    <row r="6711" spans="1:21" x14ac:dyDescent="0.25">
      <c r="A6711" s="92" t="s">
        <v>11</v>
      </c>
      <c r="B6711" s="92" t="s">
        <v>12</v>
      </c>
      <c r="C6711" s="92" t="s">
        <v>55</v>
      </c>
      <c r="D6711" s="92" t="s">
        <v>55</v>
      </c>
      <c r="E6711" s="92" t="s">
        <v>38</v>
      </c>
      <c r="F6711" s="92" t="s">
        <v>56</v>
      </c>
      <c r="G6711" s="92" t="s">
        <v>97</v>
      </c>
      <c r="H6711" s="92" t="s">
        <v>93</v>
      </c>
      <c r="I6711" s="92" t="s">
        <v>191</v>
      </c>
      <c r="L6711" s="98">
        <f>L6699+L6702*'Emission factors'!$I$16+L6705*'Emission factors'!$I$17</f>
        <v>0</v>
      </c>
      <c r="M6711" s="98">
        <f>M6699+M6702*'Emission factors'!$I$16+M6705*'Emission factors'!$I$17</f>
        <v>0</v>
      </c>
      <c r="N6711" s="98">
        <f>N6699+N6702*'Emission factors'!$I$16+N6705*'Emission factors'!$I$17</f>
        <v>0</v>
      </c>
      <c r="O6711" s="98">
        <f>O6699+O6702*'Emission factors'!$I$16+O6705*'Emission factors'!$I$17</f>
        <v>0</v>
      </c>
      <c r="P6711" s="98">
        <f>P6699+P6702*'Emission factors'!$I$16+P6705*'Emission factors'!$I$17</f>
        <v>0</v>
      </c>
      <c r="Q6711" s="98">
        <f>Q6699+Q6702*'Emission factors'!$I$16+Q6705*'Emission factors'!$I$17</f>
        <v>0</v>
      </c>
      <c r="R6711" s="98">
        <f>R6699+R6702*'Emission factors'!$I$16+R6705*'Emission factors'!$I$17</f>
        <v>0</v>
      </c>
      <c r="S6711" s="98">
        <f>S6699+S6702*'Emission factors'!$I$16+S6705*'Emission factors'!$I$17</f>
        <v>0</v>
      </c>
      <c r="T6711" s="98">
        <f>T6699+T6702*'Emission factors'!$I$16+T6705*'Emission factors'!$I$17</f>
        <v>0</v>
      </c>
      <c r="U6711" s="98">
        <f>U6699+U6702*'Emission factors'!$I$16+U6705*'Emission factors'!$I$17</f>
        <v>0</v>
      </c>
    </row>
    <row r="6712" spans="1:21" x14ac:dyDescent="0.25">
      <c r="A6712" s="92" t="s">
        <v>11</v>
      </c>
      <c r="B6712" s="92" t="s">
        <v>12</v>
      </c>
      <c r="C6712" s="92" t="s">
        <v>55</v>
      </c>
      <c r="D6712" s="92" t="s">
        <v>55</v>
      </c>
      <c r="E6712" s="92" t="s">
        <v>57</v>
      </c>
      <c r="F6712" s="92" t="s">
        <v>56</v>
      </c>
      <c r="G6712" s="92" t="s">
        <v>97</v>
      </c>
      <c r="H6712" s="92" t="s">
        <v>93</v>
      </c>
      <c r="I6712" s="92" t="s">
        <v>191</v>
      </c>
      <c r="L6712" s="98">
        <f>L6700+L6703*'Emission factors'!$I$16+L6706*'Emission factors'!$I$17</f>
        <v>0</v>
      </c>
      <c r="M6712" s="98">
        <f>M6700+M6703*'Emission factors'!$I$16+M6706*'Emission factors'!$I$17</f>
        <v>0</v>
      </c>
      <c r="N6712" s="98">
        <f>N6700+N6703*'Emission factors'!$I$16+N6706*'Emission factors'!$I$17</f>
        <v>0</v>
      </c>
      <c r="O6712" s="98">
        <f>O6700+O6703*'Emission factors'!$I$16+O6706*'Emission factors'!$I$17</f>
        <v>0</v>
      </c>
      <c r="P6712" s="98">
        <f>P6700+P6703*'Emission factors'!$I$16+P6706*'Emission factors'!$I$17</f>
        <v>0</v>
      </c>
      <c r="Q6712" s="98">
        <f>Q6700+Q6703*'Emission factors'!$I$16+Q6706*'Emission factors'!$I$17</f>
        <v>0</v>
      </c>
      <c r="R6712" s="98">
        <f>R6700+R6703*'Emission factors'!$I$16+R6706*'Emission factors'!$I$17</f>
        <v>0</v>
      </c>
      <c r="S6712" s="98">
        <f>S6700+S6703*'Emission factors'!$I$16+S6706*'Emission factors'!$I$17</f>
        <v>0</v>
      </c>
      <c r="T6712" s="98">
        <f>T6700+T6703*'Emission factors'!$I$16+T6706*'Emission factors'!$I$17</f>
        <v>0</v>
      </c>
      <c r="U6712" s="98">
        <f>U6700+U6703*'Emission factors'!$I$16+U6706*'Emission factors'!$I$17</f>
        <v>0</v>
      </c>
    </row>
    <row r="6713" spans="1:21" x14ac:dyDescent="0.25">
      <c r="A6713" s="92" t="s">
        <v>11</v>
      </c>
      <c r="B6713" s="92" t="s">
        <v>12</v>
      </c>
      <c r="C6713" s="92" t="s">
        <v>55</v>
      </c>
      <c r="D6713" s="92" t="s">
        <v>55</v>
      </c>
      <c r="E6713" s="92" t="s">
        <v>7</v>
      </c>
      <c r="F6713" s="92" t="s">
        <v>56</v>
      </c>
      <c r="G6713" s="92" t="s">
        <v>97</v>
      </c>
      <c r="H6713" s="92" t="s">
        <v>93</v>
      </c>
      <c r="I6713" s="92" t="s">
        <v>191</v>
      </c>
      <c r="L6713" s="98">
        <f>L6701+L6704*'Emission factors'!$I$16+L6707*'Emission factors'!$I$17</f>
        <v>0</v>
      </c>
      <c r="M6713" s="98">
        <f>M6701+M6704*'Emission factors'!$I$16+M6707*'Emission factors'!$I$17</f>
        <v>0</v>
      </c>
      <c r="N6713" s="98">
        <f>N6701+N6704*'Emission factors'!$I$16+N6707*'Emission factors'!$I$17</f>
        <v>0</v>
      </c>
      <c r="O6713" s="98">
        <f>O6701+O6704*'Emission factors'!$I$16+O6707*'Emission factors'!$I$17</f>
        <v>0</v>
      </c>
      <c r="P6713" s="98">
        <f>P6701+P6704*'Emission factors'!$I$16+P6707*'Emission factors'!$I$17</f>
        <v>0</v>
      </c>
      <c r="Q6713" s="98">
        <f>Q6701+Q6704*'Emission factors'!$I$16+Q6707*'Emission factors'!$I$17</f>
        <v>0</v>
      </c>
      <c r="R6713" s="98">
        <f>R6701+R6704*'Emission factors'!$I$16+R6707*'Emission factors'!$I$17</f>
        <v>0</v>
      </c>
      <c r="S6713" s="98">
        <f>S6701+S6704*'Emission factors'!$I$16+S6707*'Emission factors'!$I$17</f>
        <v>0</v>
      </c>
      <c r="T6713" s="98">
        <f>T6701+T6704*'Emission factors'!$I$16+T6707*'Emission factors'!$I$17</f>
        <v>0</v>
      </c>
      <c r="U6713" s="98">
        <f>U6701+U6704*'Emission factors'!$I$16+U6707*'Emission factors'!$I$17</f>
        <v>0</v>
      </c>
    </row>
    <row r="6714" spans="1:21" x14ac:dyDescent="0.25">
      <c r="A6714" s="92" t="s">
        <v>11</v>
      </c>
      <c r="B6714" s="92" t="s">
        <v>12</v>
      </c>
      <c r="C6714" s="92" t="s">
        <v>55</v>
      </c>
      <c r="D6714" s="92" t="s">
        <v>55</v>
      </c>
      <c r="E6714" s="92" t="s">
        <v>38</v>
      </c>
      <c r="F6714" s="92" t="s">
        <v>56</v>
      </c>
      <c r="G6714" s="92" t="s">
        <v>97</v>
      </c>
      <c r="H6714" s="92" t="s">
        <v>16</v>
      </c>
      <c r="I6714" s="92" t="s">
        <v>231</v>
      </c>
      <c r="L6714" s="98">
        <f>'Activity data'!H1360*'Emission factors'!$C$5</f>
        <v>0</v>
      </c>
      <c r="M6714" s="98">
        <f>'Activity data'!I1360*'Emission factors'!$C$5</f>
        <v>0</v>
      </c>
      <c r="N6714" s="98">
        <f>'Activity data'!J1360*'Emission factors'!$C$5</f>
        <v>0</v>
      </c>
      <c r="O6714" s="98">
        <f>'Activity data'!K1360*'Emission factors'!$C$5</f>
        <v>0</v>
      </c>
      <c r="P6714" s="98">
        <f>'Activity data'!L1360*'Emission factors'!$C$5</f>
        <v>0</v>
      </c>
      <c r="Q6714" s="98">
        <f>'Activity data'!M1360*'Emission factors'!$C$5</f>
        <v>0</v>
      </c>
      <c r="R6714" s="98">
        <f>'Activity data'!N1360*'Emission factors'!$C$5</f>
        <v>0</v>
      </c>
      <c r="S6714" s="98">
        <f>'Activity data'!O1360*'Emission factors'!$C$5</f>
        <v>0</v>
      </c>
      <c r="T6714" s="98">
        <f>'Activity data'!P1360*'Emission factors'!$C$5</f>
        <v>0</v>
      </c>
      <c r="U6714" s="98">
        <f>'Activity data'!Q1360*'Emission factors'!$C$5</f>
        <v>0</v>
      </c>
    </row>
    <row r="6715" spans="1:21" x14ac:dyDescent="0.25">
      <c r="A6715" s="92" t="s">
        <v>11</v>
      </c>
      <c r="B6715" s="92" t="s">
        <v>12</v>
      </c>
      <c r="C6715" s="92" t="s">
        <v>55</v>
      </c>
      <c r="D6715" s="92" t="s">
        <v>55</v>
      </c>
      <c r="E6715" s="92" t="s">
        <v>57</v>
      </c>
      <c r="F6715" s="92" t="s">
        <v>56</v>
      </c>
      <c r="G6715" s="92" t="s">
        <v>97</v>
      </c>
      <c r="H6715" s="92" t="s">
        <v>16</v>
      </c>
      <c r="I6715" s="92" t="s">
        <v>231</v>
      </c>
      <c r="L6715" s="98">
        <f>'Activity data'!H1361*'Emission factors'!$C$7</f>
        <v>0</v>
      </c>
      <c r="M6715" s="98">
        <f>'Activity data'!I1361*'Emission factors'!$C$7</f>
        <v>0</v>
      </c>
      <c r="N6715" s="98">
        <f>'Activity data'!J1361*'Emission factors'!$C$7</f>
        <v>0</v>
      </c>
      <c r="O6715" s="98">
        <f>'Activity data'!K1361*'Emission factors'!$C$7</f>
        <v>0</v>
      </c>
      <c r="P6715" s="98">
        <f>'Activity data'!L1361*'Emission factors'!$C$7</f>
        <v>0</v>
      </c>
      <c r="Q6715" s="98">
        <f>'Activity data'!M1361*'Emission factors'!$C$7</f>
        <v>0</v>
      </c>
      <c r="R6715" s="98">
        <f>'Activity data'!N1361*'Emission factors'!$C$7</f>
        <v>0</v>
      </c>
      <c r="S6715" s="98">
        <f>'Activity data'!O1361*'Emission factors'!$C$7</f>
        <v>0</v>
      </c>
      <c r="T6715" s="98">
        <f>'Activity data'!P1361*'Emission factors'!$C$7</f>
        <v>0</v>
      </c>
      <c r="U6715" s="98">
        <f>'Activity data'!Q1361*'Emission factors'!$C$7</f>
        <v>0</v>
      </c>
    </row>
    <row r="6716" spans="1:21" x14ac:dyDescent="0.25">
      <c r="A6716" s="92" t="s">
        <v>11</v>
      </c>
      <c r="B6716" s="92" t="s">
        <v>12</v>
      </c>
      <c r="C6716" s="92" t="s">
        <v>55</v>
      </c>
      <c r="D6716" s="92" t="s">
        <v>55</v>
      </c>
      <c r="E6716" s="92" t="s">
        <v>7</v>
      </c>
      <c r="F6716" s="92" t="s">
        <v>56</v>
      </c>
      <c r="G6716" s="92" t="s">
        <v>97</v>
      </c>
      <c r="H6716" s="92" t="s">
        <v>16</v>
      </c>
      <c r="I6716" s="92" t="s">
        <v>231</v>
      </c>
      <c r="L6716" s="98">
        <f>'Activity data'!H1362*'Emission factors'!$C$12</f>
        <v>0</v>
      </c>
      <c r="M6716" s="98">
        <f>'Activity data'!I1362*'Emission factors'!$C$12</f>
        <v>0</v>
      </c>
      <c r="N6716" s="98">
        <f>'Activity data'!J1362*'Emission factors'!$C$12</f>
        <v>0</v>
      </c>
      <c r="O6716" s="98">
        <f>'Activity data'!K1362*'Emission factors'!$C$12</f>
        <v>0</v>
      </c>
      <c r="P6716" s="98">
        <f>'Activity data'!L1362*'Emission factors'!$C$12</f>
        <v>0</v>
      </c>
      <c r="Q6716" s="98">
        <f>'Activity data'!M1362*'Emission factors'!$C$12</f>
        <v>0</v>
      </c>
      <c r="R6716" s="98">
        <f>'Activity data'!N1362*'Emission factors'!$C$12</f>
        <v>0</v>
      </c>
      <c r="S6716" s="98">
        <f>'Activity data'!O1362*'Emission factors'!$C$12</f>
        <v>0</v>
      </c>
      <c r="T6716" s="98">
        <f>'Activity data'!P1362*'Emission factors'!$C$12</f>
        <v>0</v>
      </c>
      <c r="U6716" s="98">
        <f>'Activity data'!Q1362*'Emission factors'!$C$12</f>
        <v>0</v>
      </c>
    </row>
    <row r="6717" spans="1:21" x14ac:dyDescent="0.25">
      <c r="A6717" s="92" t="s">
        <v>11</v>
      </c>
      <c r="B6717" s="92" t="s">
        <v>12</v>
      </c>
      <c r="C6717" s="92" t="s">
        <v>55</v>
      </c>
      <c r="D6717" s="92" t="s">
        <v>55</v>
      </c>
      <c r="E6717" s="92" t="s">
        <v>38</v>
      </c>
      <c r="F6717" s="92" t="s">
        <v>56</v>
      </c>
      <c r="G6717" s="92" t="s">
        <v>97</v>
      </c>
      <c r="H6717" s="92" t="s">
        <v>31</v>
      </c>
      <c r="I6717" s="92" t="s">
        <v>231</v>
      </c>
      <c r="L6717" s="98">
        <f>'Activity data'!H1360*'Emission factors'!$D$5/1000</f>
        <v>0</v>
      </c>
      <c r="M6717" s="98">
        <f>'Activity data'!I1360*'Emission factors'!$D$5/1000</f>
        <v>0</v>
      </c>
      <c r="N6717" s="98">
        <f>'Activity data'!J1360*'Emission factors'!$D$5/1000</f>
        <v>0</v>
      </c>
      <c r="O6717" s="98">
        <f>'Activity data'!K1360*'Emission factors'!$D$5/1000</f>
        <v>0</v>
      </c>
      <c r="P6717" s="98">
        <f>'Activity data'!L1360*'Emission factors'!$D$5/1000</f>
        <v>0</v>
      </c>
      <c r="Q6717" s="98">
        <f>'Activity data'!M1360*'Emission factors'!$D$5/1000</f>
        <v>0</v>
      </c>
      <c r="R6717" s="98">
        <f>'Activity data'!N1360*'Emission factors'!$D$5/1000</f>
        <v>0</v>
      </c>
      <c r="S6717" s="98">
        <f>'Activity data'!O1360*'Emission factors'!$D$5/1000</f>
        <v>0</v>
      </c>
      <c r="T6717" s="98">
        <f>'Activity data'!P1360*'Emission factors'!$D$5/1000</f>
        <v>0</v>
      </c>
      <c r="U6717" s="98">
        <f>'Activity data'!Q1360*'Emission factors'!$D$5/1000</f>
        <v>0</v>
      </c>
    </row>
    <row r="6718" spans="1:21" x14ac:dyDescent="0.25">
      <c r="A6718" s="92" t="s">
        <v>11</v>
      </c>
      <c r="B6718" s="92" t="s">
        <v>12</v>
      </c>
      <c r="C6718" s="92" t="s">
        <v>55</v>
      </c>
      <c r="D6718" s="92" t="s">
        <v>55</v>
      </c>
      <c r="E6718" s="92" t="s">
        <v>57</v>
      </c>
      <c r="F6718" s="92" t="s">
        <v>56</v>
      </c>
      <c r="G6718" s="92" t="s">
        <v>97</v>
      </c>
      <c r="H6718" s="92" t="s">
        <v>31</v>
      </c>
      <c r="I6718" s="92" t="s">
        <v>231</v>
      </c>
      <c r="L6718" s="98">
        <f>'Activity data'!H1361*'Emission factors'!$D$7/1000</f>
        <v>0</v>
      </c>
      <c r="M6718" s="98">
        <f>'Activity data'!I1361*'Emission factors'!$D$7/1000</f>
        <v>0</v>
      </c>
      <c r="N6718" s="98">
        <f>'Activity data'!J1361*'Emission factors'!$D$7/1000</f>
        <v>0</v>
      </c>
      <c r="O6718" s="98">
        <f>'Activity data'!K1361*'Emission factors'!$D$7/1000</f>
        <v>0</v>
      </c>
      <c r="P6718" s="98">
        <f>'Activity data'!L1361*'Emission factors'!$D$7/1000</f>
        <v>0</v>
      </c>
      <c r="Q6718" s="98">
        <f>'Activity data'!M1361*'Emission factors'!$D$7/1000</f>
        <v>0</v>
      </c>
      <c r="R6718" s="98">
        <f>'Activity data'!N1361*'Emission factors'!$D$7/1000</f>
        <v>0</v>
      </c>
      <c r="S6718" s="98">
        <f>'Activity data'!O1361*'Emission factors'!$D$7/1000</f>
        <v>0</v>
      </c>
      <c r="T6718" s="98">
        <f>'Activity data'!P1361*'Emission factors'!$D$7/1000</f>
        <v>0</v>
      </c>
      <c r="U6718" s="98">
        <f>'Activity data'!Q1361*'Emission factors'!$D$7/1000</f>
        <v>0</v>
      </c>
    </row>
    <row r="6719" spans="1:21" x14ac:dyDescent="0.25">
      <c r="A6719" s="92" t="s">
        <v>11</v>
      </c>
      <c r="B6719" s="92" t="s">
        <v>12</v>
      </c>
      <c r="C6719" s="92" t="s">
        <v>55</v>
      </c>
      <c r="D6719" s="92" t="s">
        <v>55</v>
      </c>
      <c r="E6719" s="92" t="s">
        <v>7</v>
      </c>
      <c r="F6719" s="92" t="s">
        <v>56</v>
      </c>
      <c r="G6719" s="92" t="s">
        <v>97</v>
      </c>
      <c r="H6719" s="92" t="s">
        <v>31</v>
      </c>
      <c r="I6719" s="92" t="s">
        <v>231</v>
      </c>
      <c r="L6719" s="98">
        <f>'Activity data'!H1362*'Emission factors'!$D$12/1000</f>
        <v>0</v>
      </c>
      <c r="M6719" s="98">
        <f>'Activity data'!I1362*'Emission factors'!$D$12/1000</f>
        <v>0</v>
      </c>
      <c r="N6719" s="98">
        <f>'Activity data'!J1362*'Emission factors'!$D$12/1000</f>
        <v>0</v>
      </c>
      <c r="O6719" s="98">
        <f>'Activity data'!K1362*'Emission factors'!$D$12/1000</f>
        <v>0</v>
      </c>
      <c r="P6719" s="98">
        <f>'Activity data'!L1362*'Emission factors'!$D$12/1000</f>
        <v>0</v>
      </c>
      <c r="Q6719" s="98">
        <f>'Activity data'!M1362*'Emission factors'!$D$12/1000</f>
        <v>0</v>
      </c>
      <c r="R6719" s="98">
        <f>'Activity data'!N1362*'Emission factors'!$D$12/1000</f>
        <v>0</v>
      </c>
      <c r="S6719" s="98">
        <f>'Activity data'!O1362*'Emission factors'!$D$12/1000</f>
        <v>0</v>
      </c>
      <c r="T6719" s="98">
        <f>'Activity data'!P1362*'Emission factors'!$D$12/1000</f>
        <v>0</v>
      </c>
      <c r="U6719" s="98">
        <f>'Activity data'!Q1362*'Emission factors'!$D$12/1000</f>
        <v>0</v>
      </c>
    </row>
    <row r="6720" spans="1:21" x14ac:dyDescent="0.25">
      <c r="A6720" s="92" t="s">
        <v>11</v>
      </c>
      <c r="B6720" s="92" t="s">
        <v>12</v>
      </c>
      <c r="C6720" s="92" t="s">
        <v>55</v>
      </c>
      <c r="D6720" s="92" t="s">
        <v>55</v>
      </c>
      <c r="E6720" s="92" t="s">
        <v>38</v>
      </c>
      <c r="F6720" s="92" t="s">
        <v>56</v>
      </c>
      <c r="G6720" s="92" t="s">
        <v>97</v>
      </c>
      <c r="H6720" s="92" t="s">
        <v>74</v>
      </c>
      <c r="I6720" s="92" t="s">
        <v>231</v>
      </c>
      <c r="L6720" s="98">
        <f>'Activity data'!H1360*'Emission factors'!$E$5/1000</f>
        <v>0</v>
      </c>
      <c r="M6720" s="98">
        <f>'Activity data'!I1360*'Emission factors'!$E$5/1000</f>
        <v>0</v>
      </c>
      <c r="N6720" s="98">
        <f>'Activity data'!J1360*'Emission factors'!$E$5/1000</f>
        <v>0</v>
      </c>
      <c r="O6720" s="98">
        <f>'Activity data'!K1360*'Emission factors'!$E$5/1000</f>
        <v>0</v>
      </c>
      <c r="P6720" s="98">
        <f>'Activity data'!L1360*'Emission factors'!$E$5/1000</f>
        <v>0</v>
      </c>
      <c r="Q6720" s="98">
        <f>'Activity data'!M1360*'Emission factors'!$E$5/1000</f>
        <v>0</v>
      </c>
      <c r="R6720" s="98">
        <f>'Activity data'!N1360*'Emission factors'!$E$5/1000</f>
        <v>0</v>
      </c>
      <c r="S6720" s="98">
        <f>'Activity data'!O1360*'Emission factors'!$E$5/1000</f>
        <v>0</v>
      </c>
      <c r="T6720" s="98">
        <f>'Activity data'!P1360*'Emission factors'!$E$5/1000</f>
        <v>0</v>
      </c>
      <c r="U6720" s="98">
        <f>'Activity data'!Q1360*'Emission factors'!$E$5/1000</f>
        <v>0</v>
      </c>
    </row>
    <row r="6721" spans="1:21" x14ac:dyDescent="0.25">
      <c r="A6721" s="92" t="s">
        <v>11</v>
      </c>
      <c r="B6721" s="92" t="s">
        <v>12</v>
      </c>
      <c r="C6721" s="92" t="s">
        <v>55</v>
      </c>
      <c r="D6721" s="92" t="s">
        <v>55</v>
      </c>
      <c r="E6721" s="92" t="s">
        <v>57</v>
      </c>
      <c r="F6721" s="92" t="s">
        <v>56</v>
      </c>
      <c r="G6721" s="92" t="s">
        <v>97</v>
      </c>
      <c r="H6721" s="92" t="s">
        <v>74</v>
      </c>
      <c r="I6721" s="92" t="s">
        <v>231</v>
      </c>
      <c r="L6721" s="98">
        <f>'Activity data'!H1361*'Emission factors'!$E$7/1000</f>
        <v>0</v>
      </c>
      <c r="M6721" s="98">
        <f>'Activity data'!I1361*'Emission factors'!$E$7/1000</f>
        <v>0</v>
      </c>
      <c r="N6721" s="98">
        <f>'Activity data'!J1361*'Emission factors'!$E$7/1000</f>
        <v>0</v>
      </c>
      <c r="O6721" s="98">
        <f>'Activity data'!K1361*'Emission factors'!$E$7/1000</f>
        <v>0</v>
      </c>
      <c r="P6721" s="98">
        <f>'Activity data'!L1361*'Emission factors'!$E$7/1000</f>
        <v>0</v>
      </c>
      <c r="Q6721" s="98">
        <f>'Activity data'!M1361*'Emission factors'!$E$7/1000</f>
        <v>0</v>
      </c>
      <c r="R6721" s="98">
        <f>'Activity data'!N1361*'Emission factors'!$E$7/1000</f>
        <v>0</v>
      </c>
      <c r="S6721" s="98">
        <f>'Activity data'!O1361*'Emission factors'!$E$7/1000</f>
        <v>0</v>
      </c>
      <c r="T6721" s="98">
        <f>'Activity data'!P1361*'Emission factors'!$E$7/1000</f>
        <v>0</v>
      </c>
      <c r="U6721" s="98">
        <f>'Activity data'!Q1361*'Emission factors'!$E$7/1000</f>
        <v>0</v>
      </c>
    </row>
    <row r="6722" spans="1:21" x14ac:dyDescent="0.25">
      <c r="A6722" s="92" t="s">
        <v>11</v>
      </c>
      <c r="B6722" s="92" t="s">
        <v>12</v>
      </c>
      <c r="C6722" s="92" t="s">
        <v>55</v>
      </c>
      <c r="D6722" s="92" t="s">
        <v>55</v>
      </c>
      <c r="E6722" s="92" t="s">
        <v>7</v>
      </c>
      <c r="F6722" s="92" t="s">
        <v>56</v>
      </c>
      <c r="G6722" s="92" t="s">
        <v>97</v>
      </c>
      <c r="H6722" s="92" t="s">
        <v>74</v>
      </c>
      <c r="I6722" s="92" t="s">
        <v>231</v>
      </c>
      <c r="L6722" s="98">
        <f>'Activity data'!H1362*'Emission factors'!$E$12/1000</f>
        <v>0</v>
      </c>
      <c r="M6722" s="98">
        <f>'Activity data'!I1362*'Emission factors'!$E$12/1000</f>
        <v>0</v>
      </c>
      <c r="N6722" s="98">
        <f>'Activity data'!J1362*'Emission factors'!$E$12/1000</f>
        <v>0</v>
      </c>
      <c r="O6722" s="98">
        <f>'Activity data'!K1362*'Emission factors'!$E$12/1000</f>
        <v>0</v>
      </c>
      <c r="P6722" s="98">
        <f>'Activity data'!L1362*'Emission factors'!$E$12/1000</f>
        <v>0</v>
      </c>
      <c r="Q6722" s="98">
        <f>'Activity data'!M1362*'Emission factors'!$E$12/1000</f>
        <v>0</v>
      </c>
      <c r="R6722" s="98">
        <f>'Activity data'!N1362*'Emission factors'!$E$12/1000</f>
        <v>0</v>
      </c>
      <c r="S6722" s="98">
        <f>'Activity data'!O1362*'Emission factors'!$E$12/1000</f>
        <v>0</v>
      </c>
      <c r="T6722" s="98">
        <f>'Activity data'!P1362*'Emission factors'!$E$12/1000</f>
        <v>0</v>
      </c>
      <c r="U6722" s="98">
        <f>'Activity data'!Q1362*'Emission factors'!$E$12/1000</f>
        <v>0</v>
      </c>
    </row>
    <row r="6723" spans="1:21" x14ac:dyDescent="0.25">
      <c r="A6723" s="92" t="s">
        <v>11</v>
      </c>
      <c r="B6723" s="92" t="s">
        <v>12</v>
      </c>
      <c r="C6723" s="92" t="s">
        <v>55</v>
      </c>
      <c r="D6723" s="92" t="s">
        <v>55</v>
      </c>
      <c r="E6723" s="92" t="s">
        <v>38</v>
      </c>
      <c r="F6723" s="92" t="s">
        <v>56</v>
      </c>
      <c r="G6723" s="92" t="s">
        <v>97</v>
      </c>
      <c r="H6723" s="92" t="s">
        <v>94</v>
      </c>
      <c r="I6723" s="92" t="s">
        <v>231</v>
      </c>
      <c r="L6723" s="98">
        <f>L6714+L6717*'Emission factors'!$H$16+L6720*'Emission factors'!$H$17</f>
        <v>0</v>
      </c>
      <c r="M6723" s="98">
        <f>M6714+M6717*'Emission factors'!$H$16+M6720*'Emission factors'!$H$17</f>
        <v>0</v>
      </c>
      <c r="N6723" s="98">
        <f>N6714+N6717*'Emission factors'!$H$16+N6720*'Emission factors'!$H$17</f>
        <v>0</v>
      </c>
      <c r="O6723" s="98">
        <f>O6714+O6717*'Emission factors'!$H$16+O6720*'Emission factors'!$H$17</f>
        <v>0</v>
      </c>
      <c r="P6723" s="98">
        <f>P6714+P6717*'Emission factors'!$H$16+P6720*'Emission factors'!$H$17</f>
        <v>0</v>
      </c>
      <c r="Q6723" s="98">
        <f>Q6714+Q6717*'Emission factors'!$H$16+Q6720*'Emission factors'!$H$17</f>
        <v>0</v>
      </c>
      <c r="R6723" s="98">
        <f>R6714+R6717*'Emission factors'!$H$16+R6720*'Emission factors'!$H$17</f>
        <v>0</v>
      </c>
      <c r="S6723" s="98">
        <f>S6714+S6717*'Emission factors'!$H$16+S6720*'Emission factors'!$H$17</f>
        <v>0</v>
      </c>
      <c r="T6723" s="98">
        <f>T6714+T6717*'Emission factors'!$H$16+T6720*'Emission factors'!$H$17</f>
        <v>0</v>
      </c>
      <c r="U6723" s="98">
        <f>U6714+U6717*'Emission factors'!$H$16+U6720*'Emission factors'!$H$17</f>
        <v>0</v>
      </c>
    </row>
    <row r="6724" spans="1:21" x14ac:dyDescent="0.25">
      <c r="A6724" s="92" t="s">
        <v>11</v>
      </c>
      <c r="B6724" s="92" t="s">
        <v>12</v>
      </c>
      <c r="C6724" s="92" t="s">
        <v>55</v>
      </c>
      <c r="D6724" s="92" t="s">
        <v>55</v>
      </c>
      <c r="E6724" s="92" t="s">
        <v>57</v>
      </c>
      <c r="F6724" s="92" t="s">
        <v>56</v>
      </c>
      <c r="G6724" s="92" t="s">
        <v>97</v>
      </c>
      <c r="H6724" s="92" t="s">
        <v>94</v>
      </c>
      <c r="I6724" s="92" t="s">
        <v>231</v>
      </c>
      <c r="L6724" s="98">
        <f>L6715+L6718*'Emission factors'!$H$16+L6721*'Emission factors'!$H$17</f>
        <v>0</v>
      </c>
      <c r="M6724" s="98">
        <f>M6715+M6718*'Emission factors'!$H$16+M6721*'Emission factors'!$H$17</f>
        <v>0</v>
      </c>
      <c r="N6724" s="98">
        <f>N6715+N6718*'Emission factors'!$H$16+N6721*'Emission factors'!$H$17</f>
        <v>0</v>
      </c>
      <c r="O6724" s="98">
        <f>O6715+O6718*'Emission factors'!$H$16+O6721*'Emission factors'!$H$17</f>
        <v>0</v>
      </c>
      <c r="P6724" s="98">
        <f>P6715+P6718*'Emission factors'!$H$16+P6721*'Emission factors'!$H$17</f>
        <v>0</v>
      </c>
      <c r="Q6724" s="98">
        <f>Q6715+Q6718*'Emission factors'!$H$16+Q6721*'Emission factors'!$H$17</f>
        <v>0</v>
      </c>
      <c r="R6724" s="98">
        <f>R6715+R6718*'Emission factors'!$H$16+R6721*'Emission factors'!$H$17</f>
        <v>0</v>
      </c>
      <c r="S6724" s="98">
        <f>S6715+S6718*'Emission factors'!$H$16+S6721*'Emission factors'!$H$17</f>
        <v>0</v>
      </c>
      <c r="T6724" s="98">
        <f>T6715+T6718*'Emission factors'!$H$16+T6721*'Emission factors'!$H$17</f>
        <v>0</v>
      </c>
      <c r="U6724" s="98">
        <f>U6715+U6718*'Emission factors'!$H$16+U6721*'Emission factors'!$H$17</f>
        <v>0</v>
      </c>
    </row>
    <row r="6725" spans="1:21" x14ac:dyDescent="0.25">
      <c r="A6725" s="92" t="s">
        <v>11</v>
      </c>
      <c r="B6725" s="92" t="s">
        <v>12</v>
      </c>
      <c r="C6725" s="92" t="s">
        <v>55</v>
      </c>
      <c r="D6725" s="92" t="s">
        <v>55</v>
      </c>
      <c r="E6725" s="92" t="s">
        <v>7</v>
      </c>
      <c r="F6725" s="92" t="s">
        <v>56</v>
      </c>
      <c r="G6725" s="92" t="s">
        <v>97</v>
      </c>
      <c r="H6725" s="92" t="s">
        <v>94</v>
      </c>
      <c r="I6725" s="92" t="s">
        <v>231</v>
      </c>
      <c r="L6725" s="98">
        <f>L6716+L6719*'Emission factors'!$H$16+L6722*'Emission factors'!$H$17</f>
        <v>0</v>
      </c>
      <c r="M6725" s="98">
        <f>M6716+M6719*'Emission factors'!$H$16+M6722*'Emission factors'!$H$17</f>
        <v>0</v>
      </c>
      <c r="N6725" s="98">
        <f>N6716+N6719*'Emission factors'!$H$16+N6722*'Emission factors'!$H$17</f>
        <v>0</v>
      </c>
      <c r="O6725" s="98">
        <f>O6716+O6719*'Emission factors'!$H$16+O6722*'Emission factors'!$H$17</f>
        <v>0</v>
      </c>
      <c r="P6725" s="98">
        <f>P6716+P6719*'Emission factors'!$H$16+P6722*'Emission factors'!$H$17</f>
        <v>0</v>
      </c>
      <c r="Q6725" s="98">
        <f>Q6716+Q6719*'Emission factors'!$H$16+Q6722*'Emission factors'!$H$17</f>
        <v>0</v>
      </c>
      <c r="R6725" s="98">
        <f>R6716+R6719*'Emission factors'!$H$16+R6722*'Emission factors'!$H$17</f>
        <v>0</v>
      </c>
      <c r="S6725" s="98">
        <f>S6716+S6719*'Emission factors'!$H$16+S6722*'Emission factors'!$H$17</f>
        <v>0</v>
      </c>
      <c r="T6725" s="98">
        <f>T6716+T6719*'Emission factors'!$H$16+T6722*'Emission factors'!$H$17</f>
        <v>0</v>
      </c>
      <c r="U6725" s="98">
        <f>U6716+U6719*'Emission factors'!$H$16+U6722*'Emission factors'!$H$17</f>
        <v>0</v>
      </c>
    </row>
    <row r="6726" spans="1:21" x14ac:dyDescent="0.25">
      <c r="A6726" s="92" t="s">
        <v>11</v>
      </c>
      <c r="B6726" s="92" t="s">
        <v>12</v>
      </c>
      <c r="C6726" s="92" t="s">
        <v>55</v>
      </c>
      <c r="D6726" s="92" t="s">
        <v>55</v>
      </c>
      <c r="E6726" s="92" t="s">
        <v>38</v>
      </c>
      <c r="F6726" s="92" t="s">
        <v>56</v>
      </c>
      <c r="G6726" s="92" t="s">
        <v>97</v>
      </c>
      <c r="H6726" s="92" t="s">
        <v>93</v>
      </c>
      <c r="I6726" s="92" t="s">
        <v>231</v>
      </c>
      <c r="L6726" s="98">
        <f>L6714+L6717*'Emission factors'!$I$16+L6720*'Emission factors'!$I$17</f>
        <v>0</v>
      </c>
      <c r="M6726" s="98">
        <f>M6714+M6717*'Emission factors'!$I$16+M6720*'Emission factors'!$I$17</f>
        <v>0</v>
      </c>
      <c r="N6726" s="98">
        <f>N6714+N6717*'Emission factors'!$I$16+N6720*'Emission factors'!$I$17</f>
        <v>0</v>
      </c>
      <c r="O6726" s="98">
        <f>O6714+O6717*'Emission factors'!$I$16+O6720*'Emission factors'!$I$17</f>
        <v>0</v>
      </c>
      <c r="P6726" s="98">
        <f>P6714+P6717*'Emission factors'!$I$16+P6720*'Emission factors'!$I$17</f>
        <v>0</v>
      </c>
      <c r="Q6726" s="98">
        <f>Q6714+Q6717*'Emission factors'!$I$16+Q6720*'Emission factors'!$I$17</f>
        <v>0</v>
      </c>
      <c r="R6726" s="98">
        <f>R6714+R6717*'Emission factors'!$I$16+R6720*'Emission factors'!$I$17</f>
        <v>0</v>
      </c>
      <c r="S6726" s="98">
        <f>S6714+S6717*'Emission factors'!$I$16+S6720*'Emission factors'!$I$17</f>
        <v>0</v>
      </c>
      <c r="T6726" s="98">
        <f>T6714+T6717*'Emission factors'!$I$16+T6720*'Emission factors'!$I$17</f>
        <v>0</v>
      </c>
      <c r="U6726" s="98">
        <f>U6714+U6717*'Emission factors'!$I$16+U6720*'Emission factors'!$I$17</f>
        <v>0</v>
      </c>
    </row>
    <row r="6727" spans="1:21" x14ac:dyDescent="0.25">
      <c r="A6727" s="92" t="s">
        <v>11</v>
      </c>
      <c r="B6727" s="92" t="s">
        <v>12</v>
      </c>
      <c r="C6727" s="92" t="s">
        <v>55</v>
      </c>
      <c r="D6727" s="92" t="s">
        <v>55</v>
      </c>
      <c r="E6727" s="92" t="s">
        <v>57</v>
      </c>
      <c r="F6727" s="92" t="s">
        <v>56</v>
      </c>
      <c r="G6727" s="92" t="s">
        <v>97</v>
      </c>
      <c r="H6727" s="92" t="s">
        <v>93</v>
      </c>
      <c r="I6727" s="92" t="s">
        <v>231</v>
      </c>
      <c r="L6727" s="98">
        <f>L6715+L6718*'Emission factors'!$I$16+L6721*'Emission factors'!$I$17</f>
        <v>0</v>
      </c>
      <c r="M6727" s="98">
        <f>M6715+M6718*'Emission factors'!$I$16+M6721*'Emission factors'!$I$17</f>
        <v>0</v>
      </c>
      <c r="N6727" s="98">
        <f>N6715+N6718*'Emission factors'!$I$16+N6721*'Emission factors'!$I$17</f>
        <v>0</v>
      </c>
      <c r="O6727" s="98">
        <f>O6715+O6718*'Emission factors'!$I$16+O6721*'Emission factors'!$I$17</f>
        <v>0</v>
      </c>
      <c r="P6727" s="98">
        <f>P6715+P6718*'Emission factors'!$I$16+P6721*'Emission factors'!$I$17</f>
        <v>0</v>
      </c>
      <c r="Q6727" s="98">
        <f>Q6715+Q6718*'Emission factors'!$I$16+Q6721*'Emission factors'!$I$17</f>
        <v>0</v>
      </c>
      <c r="R6727" s="98">
        <f>R6715+R6718*'Emission factors'!$I$16+R6721*'Emission factors'!$I$17</f>
        <v>0</v>
      </c>
      <c r="S6727" s="98">
        <f>S6715+S6718*'Emission factors'!$I$16+S6721*'Emission factors'!$I$17</f>
        <v>0</v>
      </c>
      <c r="T6727" s="98">
        <f>T6715+T6718*'Emission factors'!$I$16+T6721*'Emission factors'!$I$17</f>
        <v>0</v>
      </c>
      <c r="U6727" s="98">
        <f>U6715+U6718*'Emission factors'!$I$16+U6721*'Emission factors'!$I$17</f>
        <v>0</v>
      </c>
    </row>
    <row r="6728" spans="1:21" x14ac:dyDescent="0.25">
      <c r="A6728" s="92" t="s">
        <v>11</v>
      </c>
      <c r="B6728" s="92" t="s">
        <v>12</v>
      </c>
      <c r="C6728" s="92" t="s">
        <v>55</v>
      </c>
      <c r="D6728" s="92" t="s">
        <v>55</v>
      </c>
      <c r="E6728" s="92" t="s">
        <v>7</v>
      </c>
      <c r="F6728" s="92" t="s">
        <v>56</v>
      </c>
      <c r="G6728" s="92" t="s">
        <v>97</v>
      </c>
      <c r="H6728" s="92" t="s">
        <v>93</v>
      </c>
      <c r="I6728" s="92" t="s">
        <v>231</v>
      </c>
      <c r="L6728" s="98">
        <f>L6716+L6719*'Emission factors'!$I$16+L6722*'Emission factors'!$I$17</f>
        <v>0</v>
      </c>
      <c r="M6728" s="98">
        <f>M6716+M6719*'Emission factors'!$I$16+M6722*'Emission factors'!$I$17</f>
        <v>0</v>
      </c>
      <c r="N6728" s="98">
        <f>N6716+N6719*'Emission factors'!$I$16+N6722*'Emission factors'!$I$17</f>
        <v>0</v>
      </c>
      <c r="O6728" s="98">
        <f>O6716+O6719*'Emission factors'!$I$16+O6722*'Emission factors'!$I$17</f>
        <v>0</v>
      </c>
      <c r="P6728" s="98">
        <f>P6716+P6719*'Emission factors'!$I$16+P6722*'Emission factors'!$I$17</f>
        <v>0</v>
      </c>
      <c r="Q6728" s="98">
        <f>Q6716+Q6719*'Emission factors'!$I$16+Q6722*'Emission factors'!$I$17</f>
        <v>0</v>
      </c>
      <c r="R6728" s="98">
        <f>R6716+R6719*'Emission factors'!$I$16+R6722*'Emission factors'!$I$17</f>
        <v>0</v>
      </c>
      <c r="S6728" s="98">
        <f>S6716+S6719*'Emission factors'!$I$16+S6722*'Emission factors'!$I$17</f>
        <v>0</v>
      </c>
      <c r="T6728" s="98">
        <f>T6716+T6719*'Emission factors'!$I$16+T6722*'Emission factors'!$I$17</f>
        <v>0</v>
      </c>
      <c r="U6728" s="98">
        <f>U6716+U6719*'Emission factors'!$I$16+U6722*'Emission factors'!$I$17</f>
        <v>0</v>
      </c>
    </row>
    <row r="6729" spans="1:21" x14ac:dyDescent="0.25">
      <c r="A6729" s="92" t="s">
        <v>11</v>
      </c>
      <c r="B6729" s="92" t="s">
        <v>12</v>
      </c>
      <c r="C6729" s="92" t="s">
        <v>48</v>
      </c>
      <c r="D6729" s="92" t="s">
        <v>48</v>
      </c>
      <c r="E6729" s="92" t="s">
        <v>38</v>
      </c>
      <c r="F6729" s="92" t="s">
        <v>50</v>
      </c>
      <c r="G6729" s="92" t="s">
        <v>97</v>
      </c>
      <c r="H6729" s="92" t="s">
        <v>16</v>
      </c>
      <c r="I6729" s="92" t="s">
        <v>207</v>
      </c>
      <c r="L6729" s="92">
        <f>'Activity data'!H1363*'Emission factors'!$B$5*'Emission factors'!$C$5</f>
        <v>11731179.99625</v>
      </c>
      <c r="M6729" s="92">
        <f>'Activity data'!I1363*'Emission factors'!$B$5*'Emission factors'!$C$5</f>
        <v>13921783.908174999</v>
      </c>
      <c r="N6729" s="92">
        <f>'Activity data'!J1363*'Emission factors'!$B$5*'Emission factors'!$C$5</f>
        <v>14634118.0843</v>
      </c>
      <c r="O6729" s="92">
        <f>'Activity data'!K1363*'Emission factors'!$B$5*'Emission factors'!$C$5</f>
        <v>17347570.579624999</v>
      </c>
      <c r="P6729" s="92">
        <f>'Activity data'!L1363*'Emission factors'!$B$5*'Emission factors'!$C$5</f>
        <v>19521717.926424999</v>
      </c>
      <c r="Q6729" s="92">
        <f>'Activity data'!M1363*'Emission factors'!$B$5*'Emission factors'!$C$5</f>
        <v>21856896.949818488</v>
      </c>
      <c r="R6729" s="92">
        <f>'Activity data'!N1363*'Emission factors'!$B$5*'Emission factors'!$C$5</f>
        <v>25237200.746121634</v>
      </c>
      <c r="S6729" s="92">
        <f>'Activity data'!O1363*'Emission factors'!$B$5*'Emission factors'!$C$5</f>
        <v>29267777.36189083</v>
      </c>
      <c r="T6729" s="92">
        <f>'Activity data'!P1363*'Emission factors'!$B$5*'Emission factors'!$C$5</f>
        <v>31144030.695329156</v>
      </c>
      <c r="U6729" s="92">
        <f>'Activity data'!Q1363*'Emission factors'!$B$5*'Emission factors'!$C$5</f>
        <v>32125735.794425432</v>
      </c>
    </row>
    <row r="6730" spans="1:21" x14ac:dyDescent="0.25">
      <c r="A6730" s="92" t="s">
        <v>11</v>
      </c>
      <c r="B6730" s="92" t="s">
        <v>12</v>
      </c>
      <c r="C6730" s="92" t="s">
        <v>48</v>
      </c>
      <c r="D6730" s="92" t="s">
        <v>48</v>
      </c>
      <c r="E6730" s="92" t="s">
        <v>38</v>
      </c>
      <c r="F6730" s="92" t="s">
        <v>50</v>
      </c>
      <c r="G6730" s="92" t="s">
        <v>97</v>
      </c>
      <c r="H6730" s="92" t="s">
        <v>16</v>
      </c>
      <c r="I6730" s="92" t="s">
        <v>218</v>
      </c>
      <c r="L6730" s="92">
        <f>'Activity data'!H1364*'Emission factors'!$B$5*'Emission factors'!$C$5</f>
        <v>0</v>
      </c>
      <c r="M6730" s="92">
        <f>'Activity data'!I1364*'Emission factors'!$B$5*'Emission factors'!$C$5</f>
        <v>0</v>
      </c>
      <c r="N6730" s="92">
        <f>'Activity data'!J1364*'Emission factors'!$B$5*'Emission factors'!$C$5</f>
        <v>0</v>
      </c>
      <c r="O6730" s="92">
        <f>'Activity data'!K1364*'Emission factors'!$B$5*'Emission factors'!$C$5</f>
        <v>0</v>
      </c>
      <c r="P6730" s="92">
        <f>'Activity data'!L1364*'Emission factors'!$B$5*'Emission factors'!$C$5</f>
        <v>0</v>
      </c>
      <c r="Q6730" s="92">
        <f>'Activity data'!M1364*'Emission factors'!$B$5*'Emission factors'!$C$5</f>
        <v>0</v>
      </c>
      <c r="R6730" s="92">
        <f>'Activity data'!N1364*'Emission factors'!$B$5*'Emission factors'!$C$5</f>
        <v>0</v>
      </c>
      <c r="S6730" s="92">
        <f>'Activity data'!O1364*'Emission factors'!$B$5*'Emission factors'!$C$5</f>
        <v>0</v>
      </c>
      <c r="T6730" s="92">
        <f>'Activity data'!P1364*'Emission factors'!$B$5*'Emission factors'!$C$5</f>
        <v>0</v>
      </c>
      <c r="U6730" s="92">
        <f>'Activity data'!Q1364*'Emission factors'!$B$5*'Emission factors'!$C$5</f>
        <v>0</v>
      </c>
    </row>
    <row r="6731" spans="1:21" x14ac:dyDescent="0.25">
      <c r="A6731" s="92" t="s">
        <v>11</v>
      </c>
      <c r="B6731" s="92" t="s">
        <v>12</v>
      </c>
      <c r="C6731" s="92" t="s">
        <v>48</v>
      </c>
      <c r="D6731" s="92" t="s">
        <v>48</v>
      </c>
      <c r="E6731" s="92" t="s">
        <v>38</v>
      </c>
      <c r="F6731" s="92" t="s">
        <v>50</v>
      </c>
      <c r="G6731" s="92" t="s">
        <v>97</v>
      </c>
      <c r="H6731" s="92" t="s">
        <v>16</v>
      </c>
      <c r="I6731" s="92" t="s">
        <v>194</v>
      </c>
      <c r="L6731" s="92">
        <f>'Activity data'!H1365*'Emission factors'!$B$5*'Emission factors'!$C$5</f>
        <v>0</v>
      </c>
      <c r="M6731" s="92">
        <f>'Activity data'!I1365*'Emission factors'!$B$5*'Emission factors'!$C$5</f>
        <v>0</v>
      </c>
      <c r="N6731" s="92">
        <f>'Activity data'!J1365*'Emission factors'!$B$5*'Emission factors'!$C$5</f>
        <v>0</v>
      </c>
      <c r="O6731" s="92">
        <f>'Activity data'!K1365*'Emission factors'!$B$5*'Emission factors'!$C$5</f>
        <v>0</v>
      </c>
      <c r="P6731" s="92">
        <f>'Activity data'!L1365*'Emission factors'!$B$5*'Emission factors'!$C$5</f>
        <v>0</v>
      </c>
      <c r="Q6731" s="92">
        <f>'Activity data'!M1365*'Emission factors'!$B$5*'Emission factors'!$C$5</f>
        <v>0</v>
      </c>
      <c r="R6731" s="92">
        <f>'Activity data'!N1365*'Emission factors'!$B$5*'Emission factors'!$C$5</f>
        <v>0</v>
      </c>
      <c r="S6731" s="92">
        <f>'Activity data'!O1365*'Emission factors'!$B$5*'Emission factors'!$C$5</f>
        <v>0</v>
      </c>
      <c r="T6731" s="92">
        <f>'Activity data'!P1365*'Emission factors'!$B$5*'Emission factors'!$C$5</f>
        <v>0</v>
      </c>
      <c r="U6731" s="92">
        <f>'Activity data'!Q1365*'Emission factors'!$B$5*'Emission factors'!$C$5</f>
        <v>0</v>
      </c>
    </row>
    <row r="6732" spans="1:21" x14ac:dyDescent="0.25">
      <c r="A6732" s="92" t="s">
        <v>11</v>
      </c>
      <c r="B6732" s="92" t="s">
        <v>12</v>
      </c>
      <c r="C6732" s="92" t="s">
        <v>48</v>
      </c>
      <c r="D6732" s="92" t="s">
        <v>48</v>
      </c>
      <c r="E6732" s="92" t="s">
        <v>38</v>
      </c>
      <c r="F6732" s="92" t="s">
        <v>50</v>
      </c>
      <c r="G6732" s="92" t="s">
        <v>97</v>
      </c>
      <c r="H6732" s="92" t="s">
        <v>16</v>
      </c>
      <c r="I6732" s="92" t="s">
        <v>205</v>
      </c>
      <c r="L6732" s="92">
        <f>'Activity data'!H1366*'Emission factors'!$B$5*'Emission factors'!$C$5</f>
        <v>17940947.299275</v>
      </c>
      <c r="M6732" s="92">
        <f>'Activity data'!I1366*'Emission factors'!$B$5*'Emission factors'!$C$5</f>
        <v>18538085.519524999</v>
      </c>
      <c r="N6732" s="92">
        <f>'Activity data'!J1366*'Emission factors'!$B$5*'Emission factors'!$C$5</f>
        <v>20187033.34505</v>
      </c>
      <c r="O6732" s="92">
        <f>'Activity data'!K1366*'Emission factors'!$B$5*'Emission factors'!$C$5</f>
        <v>22040982.953275003</v>
      </c>
      <c r="P6732" s="92">
        <f>'Activity data'!L1366*'Emission factors'!$B$5*'Emission factors'!$C$5</f>
        <v>24272963.371800002</v>
      </c>
      <c r="Q6732" s="92">
        <f>'Activity data'!M1366*'Emission factors'!$B$5*'Emission factors'!$C$5</f>
        <v>23144513.191800002</v>
      </c>
      <c r="R6732" s="92">
        <f>'Activity data'!N1366*'Emission factors'!$B$5*'Emission factors'!$C$5</f>
        <v>21844444.546924997</v>
      </c>
      <c r="S6732" s="92">
        <f>'Activity data'!O1366*'Emission factors'!$B$5*'Emission factors'!$C$5</f>
        <v>20875858.142425001</v>
      </c>
      <c r="T6732" s="92">
        <f>'Activity data'!P1366*'Emission factors'!$B$5*'Emission factors'!$C$5</f>
        <v>19637854.257449999</v>
      </c>
      <c r="U6732" s="92">
        <f>'Activity data'!Q1366*'Emission factors'!$B$5*'Emission factors'!$C$5</f>
        <v>21012682.726749998</v>
      </c>
    </row>
    <row r="6733" spans="1:21" x14ac:dyDescent="0.25">
      <c r="A6733" s="92" t="s">
        <v>11</v>
      </c>
      <c r="B6733" s="92" t="s">
        <v>12</v>
      </c>
      <c r="C6733" s="92" t="s">
        <v>48</v>
      </c>
      <c r="D6733" s="92" t="s">
        <v>48</v>
      </c>
      <c r="E6733" s="92" t="s">
        <v>38</v>
      </c>
      <c r="F6733" s="92" t="s">
        <v>50</v>
      </c>
      <c r="G6733" s="92" t="s">
        <v>97</v>
      </c>
      <c r="H6733" s="92" t="s">
        <v>16</v>
      </c>
      <c r="I6733" s="92" t="s">
        <v>204</v>
      </c>
      <c r="L6733" s="92">
        <f>'Activity data'!H1367*'Emission factors'!$B$5*'Emission factors'!$C$5</f>
        <v>21252008.202424999</v>
      </c>
      <c r="M6733" s="92">
        <f>'Activity data'!I1367*'Emission factors'!$B$5*'Emission factors'!$C$5</f>
        <v>22134550.280700002</v>
      </c>
      <c r="N6733" s="92">
        <f>'Activity data'!J1367*'Emission factors'!$B$5*'Emission factors'!$C$5</f>
        <v>22744853.753049999</v>
      </c>
      <c r="O6733" s="92">
        <f>'Activity data'!K1367*'Emission factors'!$B$5*'Emission factors'!$C$5</f>
        <v>23226796.017425001</v>
      </c>
      <c r="P6733" s="92">
        <f>'Activity data'!L1367*'Emission factors'!$B$5*'Emission factors'!$C$5</f>
        <v>23166141.820250001</v>
      </c>
      <c r="Q6733" s="92">
        <f>'Activity data'!M1367*'Emission factors'!$B$5*'Emission factors'!$C$5</f>
        <v>25022442.366349999</v>
      </c>
      <c r="R6733" s="92">
        <f>'Activity data'!N1367*'Emission factors'!$B$5*'Emission factors'!$C$5</f>
        <v>26556664.423575003</v>
      </c>
      <c r="S6733" s="92">
        <f>'Activity data'!O1367*'Emission factors'!$B$5*'Emission factors'!$C$5</f>
        <v>27750940.864075001</v>
      </c>
      <c r="T6733" s="92">
        <f>'Activity data'!P1367*'Emission factors'!$B$5*'Emission factors'!$C$5</f>
        <v>27973339.587049998</v>
      </c>
      <c r="U6733" s="92">
        <f>'Activity data'!Q1367*'Emission factors'!$B$5*'Emission factors'!$C$5</f>
        <v>34804694.864225</v>
      </c>
    </row>
    <row r="6734" spans="1:21" x14ac:dyDescent="0.25">
      <c r="A6734" s="92" t="s">
        <v>11</v>
      </c>
      <c r="B6734" s="92" t="s">
        <v>12</v>
      </c>
      <c r="C6734" s="92" t="s">
        <v>48</v>
      </c>
      <c r="D6734" s="92" t="s">
        <v>48</v>
      </c>
      <c r="E6734" s="92" t="s">
        <v>38</v>
      </c>
      <c r="F6734" s="92" t="s">
        <v>50</v>
      </c>
      <c r="G6734" s="92" t="s">
        <v>97</v>
      </c>
      <c r="H6734" s="92" t="s">
        <v>16</v>
      </c>
      <c r="I6734" s="92" t="s">
        <v>199</v>
      </c>
      <c r="L6734" s="92">
        <f>'Activity data'!H1368*'Emission factors'!$B$5*'Emission factors'!$C$5</f>
        <v>82174226.410699606</v>
      </c>
      <c r="M6734" s="92">
        <f>'Activity data'!I1368*'Emission factors'!$B$5*'Emission factors'!$C$5</f>
        <v>89845164.086417973</v>
      </c>
      <c r="N6734" s="92">
        <f>'Activity data'!J1368*'Emission factors'!$B$5*'Emission factors'!$C$5</f>
        <v>96693962.816303924</v>
      </c>
      <c r="O6734" s="92">
        <f>'Activity data'!K1368*'Emission factors'!$B$5*'Emission factors'!$C$5</f>
        <v>100798297.28713095</v>
      </c>
      <c r="P6734" s="92">
        <f>'Activity data'!L1368*'Emission factors'!$B$5*'Emission factors'!$C$5</f>
        <v>102138401.32076116</v>
      </c>
      <c r="Q6734" s="92">
        <f>'Activity data'!M1368*'Emission factors'!$B$5*'Emission factors'!$C$5</f>
        <v>107559347.08056802</v>
      </c>
      <c r="R6734" s="92">
        <f>'Activity data'!N1368*'Emission factors'!$B$5*'Emission factors'!$C$5</f>
        <v>114814265.96604203</v>
      </c>
      <c r="S6734" s="92">
        <f>'Activity data'!O1368*'Emission factors'!$B$5*'Emission factors'!$C$5</f>
        <v>122143535.99080585</v>
      </c>
      <c r="T6734" s="92">
        <f>'Activity data'!P1368*'Emission factors'!$B$5*'Emission factors'!$C$5</f>
        <v>134317802.85750094</v>
      </c>
      <c r="U6734" s="92">
        <f>'Activity data'!Q1368*'Emission factors'!$B$5*'Emission factors'!$C$5</f>
        <v>141624800.8621707</v>
      </c>
    </row>
    <row r="6735" spans="1:21" x14ac:dyDescent="0.25">
      <c r="A6735" s="92" t="s">
        <v>11</v>
      </c>
      <c r="B6735" s="92" t="s">
        <v>12</v>
      </c>
      <c r="C6735" s="92" t="s">
        <v>48</v>
      </c>
      <c r="D6735" s="92" t="s">
        <v>48</v>
      </c>
      <c r="E6735" s="92" t="s">
        <v>38</v>
      </c>
      <c r="F6735" s="92" t="s">
        <v>50</v>
      </c>
      <c r="G6735" s="92" t="s">
        <v>97</v>
      </c>
      <c r="H6735" s="92" t="s">
        <v>16</v>
      </c>
      <c r="I6735" s="92" t="s">
        <v>233</v>
      </c>
      <c r="L6735" s="92">
        <f>'Activity data'!H1369*'Emission factors'!$B$5*'Emission factors'!$C$5</f>
        <v>0</v>
      </c>
      <c r="M6735" s="92">
        <f>'Activity data'!I1369*'Emission factors'!$B$5*'Emission factors'!$C$5</f>
        <v>0</v>
      </c>
      <c r="N6735" s="92">
        <f>'Activity data'!J1369*'Emission factors'!$B$5*'Emission factors'!$C$5</f>
        <v>0</v>
      </c>
      <c r="O6735" s="92">
        <f>'Activity data'!K1369*'Emission factors'!$B$5*'Emission factors'!$C$5</f>
        <v>0</v>
      </c>
      <c r="P6735" s="92">
        <f>'Activity data'!L1369*'Emission factors'!$B$5*'Emission factors'!$C$5</f>
        <v>0</v>
      </c>
      <c r="Q6735" s="92">
        <f>'Activity data'!M1369*'Emission factors'!$B$5*'Emission factors'!$C$5</f>
        <v>0</v>
      </c>
      <c r="R6735" s="92">
        <f>'Activity data'!N1369*'Emission factors'!$B$5*'Emission factors'!$C$5</f>
        <v>0</v>
      </c>
      <c r="S6735" s="92">
        <f>'Activity data'!O1369*'Emission factors'!$B$5*'Emission factors'!$C$5</f>
        <v>0</v>
      </c>
      <c r="T6735" s="92">
        <f>'Activity data'!P1369*'Emission factors'!$B$5*'Emission factors'!$C$5</f>
        <v>0</v>
      </c>
      <c r="U6735" s="92">
        <f>'Activity data'!Q1369*'Emission factors'!$B$5*'Emission factors'!$C$5</f>
        <v>0</v>
      </c>
    </row>
    <row r="6736" spans="1:21" x14ac:dyDescent="0.25">
      <c r="A6736" s="92" t="s">
        <v>11</v>
      </c>
      <c r="B6736" s="92" t="s">
        <v>12</v>
      </c>
      <c r="C6736" s="92" t="s">
        <v>48</v>
      </c>
      <c r="D6736" s="92" t="s">
        <v>48</v>
      </c>
      <c r="E6736" s="92" t="s">
        <v>38</v>
      </c>
      <c r="F6736" s="92" t="s">
        <v>50</v>
      </c>
      <c r="G6736" s="92" t="s">
        <v>97</v>
      </c>
      <c r="H6736" s="92" t="s">
        <v>16</v>
      </c>
      <c r="I6736" s="92" t="s">
        <v>220</v>
      </c>
      <c r="L6736" s="92">
        <f>'Activity data'!H1370*'Emission factors'!$B$5*'Emission factors'!$C$5</f>
        <v>0</v>
      </c>
      <c r="M6736" s="92">
        <f>'Activity data'!I1370*'Emission factors'!$B$5*'Emission factors'!$C$5</f>
        <v>0</v>
      </c>
      <c r="N6736" s="92">
        <f>'Activity data'!J1370*'Emission factors'!$B$5*'Emission factors'!$C$5</f>
        <v>0</v>
      </c>
      <c r="O6736" s="92">
        <f>'Activity data'!K1370*'Emission factors'!$B$5*'Emission factors'!$C$5</f>
        <v>0</v>
      </c>
      <c r="P6736" s="92">
        <f>'Activity data'!L1370*'Emission factors'!$B$5*'Emission factors'!$C$5</f>
        <v>0</v>
      </c>
      <c r="Q6736" s="92">
        <f>'Activity data'!M1370*'Emission factors'!$B$5*'Emission factors'!$C$5</f>
        <v>0</v>
      </c>
      <c r="R6736" s="92">
        <f>'Activity data'!N1370*'Emission factors'!$B$5*'Emission factors'!$C$5</f>
        <v>0</v>
      </c>
      <c r="S6736" s="92">
        <f>'Activity data'!O1370*'Emission factors'!$B$5*'Emission factors'!$C$5</f>
        <v>0</v>
      </c>
      <c r="T6736" s="92">
        <f>'Activity data'!P1370*'Emission factors'!$B$5*'Emission factors'!$C$5</f>
        <v>0</v>
      </c>
      <c r="U6736" s="92">
        <f>'Activity data'!Q1370*'Emission factors'!$B$5*'Emission factors'!$C$5</f>
        <v>0</v>
      </c>
    </row>
    <row r="6737" spans="1:21" x14ac:dyDescent="0.25">
      <c r="A6737" s="92" t="s">
        <v>11</v>
      </c>
      <c r="B6737" s="92" t="s">
        <v>12</v>
      </c>
      <c r="C6737" s="92" t="s">
        <v>48</v>
      </c>
      <c r="D6737" s="92" t="s">
        <v>48</v>
      </c>
      <c r="E6737" s="92" t="s">
        <v>38</v>
      </c>
      <c r="F6737" s="92" t="s">
        <v>50</v>
      </c>
      <c r="G6737" s="92" t="s">
        <v>97</v>
      </c>
      <c r="H6737" s="92" t="s">
        <v>16</v>
      </c>
      <c r="I6737" s="92" t="s">
        <v>221</v>
      </c>
      <c r="L6737" s="92">
        <f>'Activity data'!H1371*'Emission factors'!$B$5*'Emission factors'!$C$5</f>
        <v>9732868.686975386</v>
      </c>
      <c r="M6737" s="92">
        <f>'Activity data'!I1371*'Emission factors'!$B$5*'Emission factors'!$C$5</f>
        <v>9878799.4456320349</v>
      </c>
      <c r="N6737" s="92">
        <f>'Activity data'!J1371*'Emission factors'!$B$5*'Emission factors'!$C$5</f>
        <v>10409124.517796071</v>
      </c>
      <c r="O6737" s="92">
        <f>'Activity data'!K1371*'Emission factors'!$B$5*'Emission factors'!$C$5</f>
        <v>10101554.715094032</v>
      </c>
      <c r="P6737" s="92">
        <f>'Activity data'!L1371*'Emission factors'!$B$5*'Emission factors'!$C$5</f>
        <v>8200987.0920638423</v>
      </c>
      <c r="Q6737" s="92">
        <f>'Activity data'!M1371*'Emission factors'!$B$5*'Emission factors'!$C$5</f>
        <v>7192054.0101134945</v>
      </c>
      <c r="R6737" s="92">
        <f>'Activity data'!N1371*'Emission factors'!$B$5*'Emission factors'!$C$5</f>
        <v>7334941.11006134</v>
      </c>
      <c r="S6737" s="92">
        <f>'Activity data'!O1371*'Emission factors'!$B$5*'Emission factors'!$C$5</f>
        <v>7351753.0342283128</v>
      </c>
      <c r="T6737" s="92">
        <f>'Activity data'!P1371*'Emission factors'!$B$5*'Emission factors'!$C$5</f>
        <v>6364924.4178948998</v>
      </c>
      <c r="U6737" s="92">
        <f>'Activity data'!Q1371*'Emission factors'!$B$5*'Emission factors'!$C$5</f>
        <v>6154514.0402038489</v>
      </c>
    </row>
    <row r="6738" spans="1:21" x14ac:dyDescent="0.25">
      <c r="A6738" s="92" t="s">
        <v>11</v>
      </c>
      <c r="B6738" s="92" t="s">
        <v>12</v>
      </c>
      <c r="C6738" s="92" t="s">
        <v>48</v>
      </c>
      <c r="D6738" s="92" t="s">
        <v>48</v>
      </c>
      <c r="E6738" s="92" t="s">
        <v>38</v>
      </c>
      <c r="F6738" s="92" t="s">
        <v>50</v>
      </c>
      <c r="G6738" s="92" t="s">
        <v>97</v>
      </c>
      <c r="H6738" s="92" t="s">
        <v>16</v>
      </c>
      <c r="I6738" s="92" t="s">
        <v>201</v>
      </c>
      <c r="L6738" s="92">
        <f>'Activity data'!H1372*'Emission factors'!$B$5*'Emission factors'!$C$5</f>
        <v>30671746.079975002</v>
      </c>
      <c r="M6738" s="92">
        <f>'Activity data'!I1372*'Emission factors'!$B$5*'Emission factors'!$C$5</f>
        <v>31023916.573649999</v>
      </c>
      <c r="N6738" s="92">
        <f>'Activity data'!J1372*'Emission factors'!$B$5*'Emission factors'!$C$5</f>
        <v>33435038.458249997</v>
      </c>
      <c r="O6738" s="92">
        <f>'Activity data'!K1372*'Emission factors'!$B$5*'Emission factors'!$C$5</f>
        <v>34208497.019125</v>
      </c>
      <c r="P6738" s="92">
        <f>'Activity data'!L1372*'Emission factors'!$B$5*'Emission factors'!$C$5</f>
        <v>33523433.722350001</v>
      </c>
      <c r="Q6738" s="92">
        <f>'Activity data'!M1372*'Emission factors'!$B$5*'Emission factors'!$C$5</f>
        <v>38068737.009875</v>
      </c>
      <c r="R6738" s="92">
        <f>'Activity data'!N1372*'Emission factors'!$B$5*'Emission factors'!$C$5</f>
        <v>49131075.180687502</v>
      </c>
      <c r="S6738" s="92">
        <f>'Activity data'!O1372*'Emission factors'!$B$5*'Emission factors'!$C$5</f>
        <v>61757492.319737501</v>
      </c>
      <c r="T6738" s="92">
        <f>'Activity data'!P1372*'Emission factors'!$B$5*'Emission factors'!$C$5</f>
        <v>40631259.293624997</v>
      </c>
      <c r="U6738" s="92">
        <f>'Activity data'!Q1372*'Emission factors'!$B$5*'Emission factors'!$C$5</f>
        <v>70201826.072949991</v>
      </c>
    </row>
    <row r="6739" spans="1:21" x14ac:dyDescent="0.25">
      <c r="A6739" s="92" t="s">
        <v>11</v>
      </c>
      <c r="B6739" s="92" t="s">
        <v>12</v>
      </c>
      <c r="C6739" s="92" t="s">
        <v>48</v>
      </c>
      <c r="D6739" s="92" t="s">
        <v>48</v>
      </c>
      <c r="E6739" s="92" t="s">
        <v>38</v>
      </c>
      <c r="F6739" s="92" t="s">
        <v>50</v>
      </c>
      <c r="G6739" s="92" t="s">
        <v>97</v>
      </c>
      <c r="H6739" s="92" t="s">
        <v>16</v>
      </c>
      <c r="I6739" s="92" t="s">
        <v>196</v>
      </c>
      <c r="L6739" s="92">
        <f>'Activity data'!H1373*'Emission factors'!$B$5*'Emission factors'!$C$5</f>
        <v>49012186.546856523</v>
      </c>
      <c r="M6739" s="92">
        <f>'Activity data'!I1373*'Emission factors'!$B$5*'Emission factors'!$C$5</f>
        <v>48772563.059643522</v>
      </c>
      <c r="N6739" s="92">
        <f>'Activity data'!J1373*'Emission factors'!$B$5*'Emission factors'!$C$5</f>
        <v>51958553.767191559</v>
      </c>
      <c r="O6739" s="92">
        <f>'Activity data'!K1373*'Emission factors'!$B$5*'Emission factors'!$C$5</f>
        <v>56460668.08321698</v>
      </c>
      <c r="P6739" s="92">
        <f>'Activity data'!L1373*'Emission factors'!$B$5*'Emission factors'!$C$5</f>
        <v>58181866.715935454</v>
      </c>
      <c r="Q6739" s="92">
        <f>'Activity data'!M1373*'Emission factors'!$B$5*'Emission factors'!$C$5</f>
        <v>59650876.816445418</v>
      </c>
      <c r="R6739" s="92">
        <f>'Activity data'!N1373*'Emission factors'!$B$5*'Emission factors'!$C$5</f>
        <v>61661528.131916061</v>
      </c>
      <c r="S6739" s="92">
        <f>'Activity data'!O1373*'Emission factors'!$B$5*'Emission factors'!$C$5</f>
        <v>61588294.760899365</v>
      </c>
      <c r="T6739" s="92">
        <f>'Activity data'!P1373*'Emission factors'!$B$5*'Emission factors'!$C$5</f>
        <v>99933907.045979291</v>
      </c>
      <c r="U6739" s="92">
        <f>'Activity data'!Q1373*'Emission factors'!$B$5*'Emission factors'!$C$5</f>
        <v>90798375.305440724</v>
      </c>
    </row>
    <row r="6740" spans="1:21" x14ac:dyDescent="0.25">
      <c r="A6740" s="92" t="s">
        <v>11</v>
      </c>
      <c r="B6740" s="92" t="s">
        <v>12</v>
      </c>
      <c r="C6740" s="92" t="s">
        <v>48</v>
      </c>
      <c r="D6740" s="92" t="s">
        <v>48</v>
      </c>
      <c r="E6740" s="92" t="s">
        <v>38</v>
      </c>
      <c r="F6740" s="92" t="s">
        <v>50</v>
      </c>
      <c r="G6740" s="92" t="s">
        <v>97</v>
      </c>
      <c r="H6740" s="92" t="s">
        <v>16</v>
      </c>
      <c r="I6740" s="92" t="s">
        <v>197</v>
      </c>
      <c r="L6740" s="92">
        <f>'Activity data'!H1374*'Emission factors'!$B$5*'Emission factors'!$C$5</f>
        <v>65100761.071774997</v>
      </c>
      <c r="M6740" s="92">
        <f>'Activity data'!I1374*'Emission factors'!$B$5*'Emission factors'!$C$5</f>
        <v>66737484.020350002</v>
      </c>
      <c r="N6740" s="92">
        <f>'Activity data'!J1374*'Emission factors'!$B$5*'Emission factors'!$C$5</f>
        <v>72446501.555999994</v>
      </c>
      <c r="O6740" s="92">
        <f>'Activity data'!K1374*'Emission factors'!$B$5*'Emission factors'!$C$5</f>
        <v>74370979.300475001</v>
      </c>
      <c r="P6740" s="92">
        <f>'Activity data'!L1374*'Emission factors'!$B$5*'Emission factors'!$C$5</f>
        <v>73973670.79959999</v>
      </c>
      <c r="Q6740" s="92">
        <f>'Activity data'!M1374*'Emission factors'!$B$5*'Emission factors'!$C$5</f>
        <v>72682535.718649998</v>
      </c>
      <c r="R6740" s="92">
        <f>'Activity data'!N1374*'Emission factors'!$B$5*'Emission factors'!$C$5</f>
        <v>77511597.207687497</v>
      </c>
      <c r="S6740" s="92">
        <f>'Activity data'!O1374*'Emission factors'!$B$5*'Emission factors'!$C$5</f>
        <v>84450625.439537495</v>
      </c>
      <c r="T6740" s="92">
        <f>'Activity data'!P1374*'Emission factors'!$B$5*'Emission factors'!$C$5</f>
        <v>94553499.57457073</v>
      </c>
      <c r="U6740" s="92">
        <f>'Activity data'!Q1374*'Emission factors'!$B$5*'Emission factors'!$C$5</f>
        <v>106416003.25905059</v>
      </c>
    </row>
    <row r="6741" spans="1:21" x14ac:dyDescent="0.25">
      <c r="A6741" s="92" t="s">
        <v>11</v>
      </c>
      <c r="B6741" s="92" t="s">
        <v>12</v>
      </c>
      <c r="C6741" s="92" t="s">
        <v>48</v>
      </c>
      <c r="D6741" s="92" t="s">
        <v>48</v>
      </c>
      <c r="E6741" s="92" t="s">
        <v>38</v>
      </c>
      <c r="F6741" s="92" t="s">
        <v>50</v>
      </c>
      <c r="G6741" s="92" t="s">
        <v>97</v>
      </c>
      <c r="H6741" s="92" t="s">
        <v>16</v>
      </c>
      <c r="I6741" s="92" t="s">
        <v>222</v>
      </c>
      <c r="L6741" s="92">
        <f>'Activity data'!H1375*'Emission factors'!$B$5*'Emission factors'!$C$5</f>
        <v>0</v>
      </c>
      <c r="M6741" s="92">
        <f>'Activity data'!I1375*'Emission factors'!$B$5*'Emission factors'!$C$5</f>
        <v>0</v>
      </c>
      <c r="N6741" s="92">
        <f>'Activity data'!J1375*'Emission factors'!$B$5*'Emission factors'!$C$5</f>
        <v>0</v>
      </c>
      <c r="O6741" s="92">
        <f>'Activity data'!K1375*'Emission factors'!$B$5*'Emission factors'!$C$5</f>
        <v>0</v>
      </c>
      <c r="P6741" s="92">
        <f>'Activity data'!L1375*'Emission factors'!$B$5*'Emission factors'!$C$5</f>
        <v>0</v>
      </c>
      <c r="Q6741" s="92">
        <f>'Activity data'!M1375*'Emission factors'!$B$5*'Emission factors'!$C$5</f>
        <v>0</v>
      </c>
      <c r="R6741" s="92">
        <f>'Activity data'!N1375*'Emission factors'!$B$5*'Emission factors'!$C$5</f>
        <v>0</v>
      </c>
      <c r="S6741" s="92">
        <f>'Activity data'!O1375*'Emission factors'!$B$5*'Emission factors'!$C$5</f>
        <v>0</v>
      </c>
      <c r="T6741" s="92">
        <f>'Activity data'!P1375*'Emission factors'!$B$5*'Emission factors'!$C$5</f>
        <v>0</v>
      </c>
      <c r="U6741" s="92">
        <f>'Activity data'!Q1375*'Emission factors'!$B$5*'Emission factors'!$C$5</f>
        <v>0</v>
      </c>
    </row>
    <row r="6742" spans="1:21" x14ac:dyDescent="0.25">
      <c r="A6742" s="92" t="s">
        <v>11</v>
      </c>
      <c r="B6742" s="92" t="s">
        <v>12</v>
      </c>
      <c r="C6742" s="92" t="s">
        <v>48</v>
      </c>
      <c r="D6742" s="92" t="s">
        <v>48</v>
      </c>
      <c r="E6742" s="92" t="s">
        <v>38</v>
      </c>
      <c r="F6742" s="92" t="s">
        <v>50</v>
      </c>
      <c r="G6742" s="92" t="s">
        <v>97</v>
      </c>
      <c r="H6742" s="92" t="s">
        <v>16</v>
      </c>
      <c r="I6742" s="92" t="s">
        <v>223</v>
      </c>
      <c r="L6742" s="92">
        <f>'Activity data'!H1376*'Emission factors'!$B$5*'Emission factors'!$C$5</f>
        <v>0</v>
      </c>
      <c r="M6742" s="92">
        <f>'Activity data'!I1376*'Emission factors'!$B$5*'Emission factors'!$C$5</f>
        <v>0</v>
      </c>
      <c r="N6742" s="92">
        <f>'Activity data'!J1376*'Emission factors'!$B$5*'Emission factors'!$C$5</f>
        <v>0</v>
      </c>
      <c r="O6742" s="92">
        <f>'Activity data'!K1376*'Emission factors'!$B$5*'Emission factors'!$C$5</f>
        <v>0</v>
      </c>
      <c r="P6742" s="92">
        <f>'Activity data'!L1376*'Emission factors'!$B$5*'Emission factors'!$C$5</f>
        <v>0</v>
      </c>
      <c r="Q6742" s="92">
        <f>'Activity data'!M1376*'Emission factors'!$B$5*'Emission factors'!$C$5</f>
        <v>0</v>
      </c>
      <c r="R6742" s="92">
        <f>'Activity data'!N1376*'Emission factors'!$B$5*'Emission factors'!$C$5</f>
        <v>0</v>
      </c>
      <c r="S6742" s="92">
        <f>'Activity data'!O1376*'Emission factors'!$B$5*'Emission factors'!$C$5</f>
        <v>0</v>
      </c>
      <c r="T6742" s="92">
        <f>'Activity data'!P1376*'Emission factors'!$B$5*'Emission factors'!$C$5</f>
        <v>0</v>
      </c>
      <c r="U6742" s="92">
        <f>'Activity data'!Q1376*'Emission factors'!$B$5*'Emission factors'!$C$5</f>
        <v>0</v>
      </c>
    </row>
    <row r="6743" spans="1:21" x14ac:dyDescent="0.25">
      <c r="A6743" s="92" t="s">
        <v>11</v>
      </c>
      <c r="B6743" s="92" t="s">
        <v>12</v>
      </c>
      <c r="C6743" s="92" t="s">
        <v>48</v>
      </c>
      <c r="D6743" s="92" t="s">
        <v>48</v>
      </c>
      <c r="E6743" s="92" t="s">
        <v>38</v>
      </c>
      <c r="F6743" s="92" t="s">
        <v>50</v>
      </c>
      <c r="G6743" s="92" t="s">
        <v>97</v>
      </c>
      <c r="H6743" s="92" t="s">
        <v>16</v>
      </c>
      <c r="I6743" s="92" t="s">
        <v>259</v>
      </c>
      <c r="L6743" s="92">
        <f>'Activity data'!H1377*'Emission factors'!$B$5*'Emission factors'!$C$5</f>
        <v>0</v>
      </c>
      <c r="M6743" s="92">
        <f>'Activity data'!I1377*'Emission factors'!$B$5*'Emission factors'!$C$5</f>
        <v>0</v>
      </c>
      <c r="N6743" s="92">
        <f>'Activity data'!J1377*'Emission factors'!$B$5*'Emission factors'!$C$5</f>
        <v>0</v>
      </c>
      <c r="O6743" s="92">
        <f>'Activity data'!K1377*'Emission factors'!$B$5*'Emission factors'!$C$5</f>
        <v>0</v>
      </c>
      <c r="P6743" s="92">
        <f>'Activity data'!L1377*'Emission factors'!$B$5*'Emission factors'!$C$5</f>
        <v>0</v>
      </c>
      <c r="Q6743" s="92">
        <f>'Activity data'!M1377*'Emission factors'!$B$5*'Emission factors'!$C$5</f>
        <v>0</v>
      </c>
      <c r="R6743" s="92">
        <f>'Activity data'!N1377*'Emission factors'!$B$5*'Emission factors'!$C$5</f>
        <v>0</v>
      </c>
      <c r="S6743" s="92">
        <f>'Activity data'!O1377*'Emission factors'!$B$5*'Emission factors'!$C$5</f>
        <v>0</v>
      </c>
      <c r="T6743" s="92">
        <f>'Activity data'!P1377*'Emission factors'!$B$5*'Emission factors'!$C$5</f>
        <v>0</v>
      </c>
      <c r="U6743" s="92">
        <f>'Activity data'!Q1377*'Emission factors'!$B$5*'Emission factors'!$C$5</f>
        <v>0</v>
      </c>
    </row>
    <row r="6744" spans="1:21" x14ac:dyDescent="0.25">
      <c r="A6744" s="92" t="s">
        <v>11</v>
      </c>
      <c r="B6744" s="92" t="s">
        <v>12</v>
      </c>
      <c r="C6744" s="92" t="s">
        <v>48</v>
      </c>
      <c r="D6744" s="92" t="s">
        <v>48</v>
      </c>
      <c r="E6744" s="92" t="s">
        <v>38</v>
      </c>
      <c r="F6744" s="92" t="s">
        <v>50</v>
      </c>
      <c r="G6744" s="92" t="s">
        <v>97</v>
      </c>
      <c r="H6744" s="92" t="s">
        <v>16</v>
      </c>
      <c r="I6744" s="89" t="s">
        <v>193</v>
      </c>
      <c r="L6744" s="92">
        <f>'Activity data'!H1378*'Emission factors'!$B$5*'Emission factors'!$C$5</f>
        <v>28430057.993518475</v>
      </c>
      <c r="M6744" s="92">
        <f>'Activity data'!I1378*'Emission factors'!$B$5*'Emission factors'!$C$5</f>
        <v>32190916.22990647</v>
      </c>
      <c r="N6744" s="92">
        <f>'Activity data'!J1378*'Emission factors'!$B$5*'Emission factors'!$C$5</f>
        <v>38564779.297258437</v>
      </c>
      <c r="O6744" s="92">
        <f>'Activity data'!K1378*'Emission factors'!$B$5*'Emission factors'!$C$5</f>
        <v>53631871.852733038</v>
      </c>
      <c r="P6744" s="92">
        <f>'Activity data'!L1378*'Emission factors'!$B$5*'Emission factors'!$C$5</f>
        <v>64994582.869539529</v>
      </c>
      <c r="Q6744" s="92">
        <f>'Activity data'!M1378*'Emission factors'!$B$5*'Emission factors'!$C$5</f>
        <v>72736547.363279581</v>
      </c>
      <c r="R6744" s="92">
        <f>'Activity data'!N1378*'Emission factors'!$B$5*'Emission factors'!$C$5</f>
        <v>78528423.761146426</v>
      </c>
      <c r="S6744" s="92">
        <f>'Activity data'!O1378*'Emission factors'!$B$5*'Emission factors'!$C$5</f>
        <v>86020276.690513134</v>
      </c>
      <c r="T6744" s="92">
        <f>'Activity data'!P1378*'Emission factors'!$B$5*'Emission factors'!$C$5</f>
        <v>85821028.654174984</v>
      </c>
      <c r="U6744" s="92">
        <f>'Activity data'!Q1378*'Emission factors'!$B$5*'Emission factors'!$C$5</f>
        <v>97108937.758258685</v>
      </c>
    </row>
    <row r="6745" spans="1:21" x14ac:dyDescent="0.25">
      <c r="A6745" s="92" t="s">
        <v>11</v>
      </c>
      <c r="B6745" s="92" t="s">
        <v>12</v>
      </c>
      <c r="C6745" s="92" t="s">
        <v>48</v>
      </c>
      <c r="D6745" s="92" t="s">
        <v>48</v>
      </c>
      <c r="E6745" s="92" t="s">
        <v>38</v>
      </c>
      <c r="F6745" s="92" t="s">
        <v>50</v>
      </c>
      <c r="G6745" s="92" t="s">
        <v>97</v>
      </c>
      <c r="H6745" s="92" t="s">
        <v>16</v>
      </c>
      <c r="I6745" s="92" t="s">
        <v>203</v>
      </c>
      <c r="L6745" s="92">
        <f>'Activity data'!H1379*'Emission factors'!$B$5*'Emission factors'!$C$5</f>
        <v>59232349.948200002</v>
      </c>
      <c r="M6745" s="92">
        <f>'Activity data'!I1379*'Emission factors'!$B$5*'Emission factors'!$C$5</f>
        <v>62529775.411674999</v>
      </c>
      <c r="N6745" s="92">
        <f>'Activity data'!J1379*'Emission factors'!$B$5*'Emission factors'!$C$5</f>
        <v>67379760.247800007</v>
      </c>
      <c r="O6745" s="92">
        <f>'Activity data'!K1379*'Emission factors'!$B$5*'Emission factors'!$C$5</f>
        <v>71658467.180299997</v>
      </c>
      <c r="P6745" s="92">
        <f>'Activity data'!L1379*'Emission factors'!$B$5*'Emission factors'!$C$5</f>
        <v>72463898.496275008</v>
      </c>
      <c r="Q6745" s="92">
        <f>'Activity data'!M1379*'Emission factors'!$B$5*'Emission factors'!$C$5</f>
        <v>74012226.180749997</v>
      </c>
      <c r="R6745" s="92">
        <f>'Activity data'!N1379*'Emission factors'!$B$5*'Emission factors'!$C$5</f>
        <v>82819074.554287493</v>
      </c>
      <c r="S6745" s="92">
        <f>'Activity data'!O1379*'Emission factors'!$B$5*'Emission factors'!$C$5</f>
        <v>93079989.941156402</v>
      </c>
      <c r="T6745" s="92">
        <f>'Activity data'!P1379*'Emission factors'!$B$5*'Emission factors'!$C$5</f>
        <v>98891181.374187961</v>
      </c>
      <c r="U6745" s="92">
        <f>'Activity data'!Q1379*'Emission factors'!$B$5*'Emission factors'!$C$5</f>
        <v>86039765.323910877</v>
      </c>
    </row>
    <row r="6746" spans="1:21" x14ac:dyDescent="0.25">
      <c r="A6746" s="92" t="s">
        <v>11</v>
      </c>
      <c r="B6746" s="92" t="s">
        <v>12</v>
      </c>
      <c r="C6746" s="92" t="s">
        <v>48</v>
      </c>
      <c r="D6746" s="92" t="s">
        <v>48</v>
      </c>
      <c r="E6746" s="92" t="s">
        <v>38</v>
      </c>
      <c r="F6746" s="92" t="s">
        <v>50</v>
      </c>
      <c r="G6746" s="92" t="s">
        <v>97</v>
      </c>
      <c r="H6746" s="92" t="s">
        <v>16</v>
      </c>
      <c r="I6746" s="92" t="s">
        <v>209</v>
      </c>
      <c r="L6746" s="92">
        <f>'Activity data'!H1380*'Emission factors'!$B$5*'Emission factors'!$C$5</f>
        <v>12605258.698174998</v>
      </c>
      <c r="M6746" s="92">
        <f>'Activity data'!I1380*'Emission factors'!$B$5*'Emission factors'!$C$5</f>
        <v>14535848.881124999</v>
      </c>
      <c r="N6746" s="92">
        <f>'Activity data'!J1380*'Emission factors'!$B$5*'Emission factors'!$C$5</f>
        <v>14927044.943525</v>
      </c>
      <c r="O6746" s="92">
        <f>'Activity data'!K1380*'Emission factors'!$B$5*'Emission factors'!$C$5</f>
        <v>15437198.462399999</v>
      </c>
      <c r="P6746" s="92">
        <f>'Activity data'!L1380*'Emission factors'!$B$5*'Emission factors'!$C$5</f>
        <v>19364205.088799998</v>
      </c>
      <c r="Q6746" s="92">
        <f>'Activity data'!M1380*'Emission factors'!$B$5*'Emission factors'!$C$5</f>
        <v>20755960.310800001</v>
      </c>
      <c r="R6746" s="92">
        <f>'Activity data'!N1380*'Emission factors'!$B$5*'Emission factors'!$C$5</f>
        <v>23585549.137150001</v>
      </c>
      <c r="S6746" s="92">
        <f>'Activity data'!O1380*'Emission factors'!$B$5*'Emission factors'!$C$5</f>
        <v>27290627.228149999</v>
      </c>
      <c r="T6746" s="92">
        <f>'Activity data'!P1380*'Emission factors'!$B$5*'Emission factors'!$C$5</f>
        <v>31348346.000399999</v>
      </c>
      <c r="U6746" s="92">
        <f>'Activity data'!Q1380*'Emission factors'!$B$5*'Emission factors'!$C$5</f>
        <v>32988830.449575</v>
      </c>
    </row>
    <row r="6747" spans="1:21" x14ac:dyDescent="0.25">
      <c r="A6747" s="92" t="s">
        <v>11</v>
      </c>
      <c r="B6747" s="92" t="s">
        <v>12</v>
      </c>
      <c r="C6747" s="92" t="s">
        <v>48</v>
      </c>
      <c r="D6747" s="92" t="s">
        <v>48</v>
      </c>
      <c r="E6747" s="92" t="s">
        <v>38</v>
      </c>
      <c r="F6747" s="92" t="s">
        <v>50</v>
      </c>
      <c r="G6747" s="92" t="s">
        <v>97</v>
      </c>
      <c r="H6747" s="92" t="s">
        <v>16</v>
      </c>
      <c r="I6747" s="92" t="s">
        <v>208</v>
      </c>
      <c r="L6747" s="92">
        <f>'Activity data'!H1381*'Emission factors'!$B$5*'Emission factors'!$C$5</f>
        <v>0</v>
      </c>
      <c r="M6747" s="92">
        <f>'Activity data'!I1381*'Emission factors'!$B$5*'Emission factors'!$C$5</f>
        <v>0</v>
      </c>
      <c r="N6747" s="92">
        <f>'Activity data'!J1381*'Emission factors'!$B$5*'Emission factors'!$C$5</f>
        <v>0</v>
      </c>
      <c r="O6747" s="92">
        <f>'Activity data'!K1381*'Emission factors'!$B$5*'Emission factors'!$C$5</f>
        <v>0</v>
      </c>
      <c r="P6747" s="92">
        <f>'Activity data'!L1381*'Emission factors'!$B$5*'Emission factors'!$C$5</f>
        <v>0</v>
      </c>
      <c r="Q6747" s="92">
        <f>'Activity data'!M1381*'Emission factors'!$B$5*'Emission factors'!$C$5</f>
        <v>0</v>
      </c>
      <c r="R6747" s="92">
        <f>'Activity data'!N1381*'Emission factors'!$B$5*'Emission factors'!$C$5</f>
        <v>0</v>
      </c>
      <c r="S6747" s="92">
        <f>'Activity data'!O1381*'Emission factors'!$B$5*'Emission factors'!$C$5</f>
        <v>0</v>
      </c>
      <c r="T6747" s="92">
        <f>'Activity data'!P1381*'Emission factors'!$B$5*'Emission factors'!$C$5</f>
        <v>0</v>
      </c>
      <c r="U6747" s="92">
        <f>'Activity data'!Q1381*'Emission factors'!$B$5*'Emission factors'!$C$5</f>
        <v>0</v>
      </c>
    </row>
    <row r="6748" spans="1:21" x14ac:dyDescent="0.25">
      <c r="A6748" s="92" t="s">
        <v>11</v>
      </c>
      <c r="B6748" s="92" t="s">
        <v>12</v>
      </c>
      <c r="C6748" s="92" t="s">
        <v>48</v>
      </c>
      <c r="D6748" s="92" t="s">
        <v>48</v>
      </c>
      <c r="E6748" s="92" t="s">
        <v>38</v>
      </c>
      <c r="F6748" s="92" t="s">
        <v>50</v>
      </c>
      <c r="G6748" s="92" t="s">
        <v>97</v>
      </c>
      <c r="H6748" s="92" t="s">
        <v>16</v>
      </c>
      <c r="I6748" s="92" t="s">
        <v>202</v>
      </c>
      <c r="L6748" s="92">
        <f>'Activity data'!H1382*'Emission factors'!$B$5*'Emission factors'!$C$5</f>
        <v>25085917.688974999</v>
      </c>
      <c r="M6748" s="92">
        <f>'Activity data'!I1382*'Emission factors'!$B$5*'Emission factors'!$C$5</f>
        <v>27319308.670224998</v>
      </c>
      <c r="N6748" s="92">
        <f>'Activity data'!J1382*'Emission factors'!$B$5*'Emission factors'!$C$5</f>
        <v>29168556.4027</v>
      </c>
      <c r="O6748" s="92">
        <f>'Activity data'!K1382*'Emission factors'!$B$5*'Emission factors'!$C$5</f>
        <v>28885503.482549999</v>
      </c>
      <c r="P6748" s="92">
        <f>'Activity data'!L1382*'Emission factors'!$B$5*'Emission factors'!$C$5</f>
        <v>27488576.197225001</v>
      </c>
      <c r="Q6748" s="92">
        <f>'Activity data'!M1382*'Emission factors'!$B$5*'Emission factors'!$C$5</f>
        <v>27883533.760224998</v>
      </c>
      <c r="R6748" s="92">
        <f>'Activity data'!N1382*'Emission factors'!$B$5*'Emission factors'!$C$5</f>
        <v>28640770.849762499</v>
      </c>
      <c r="S6748" s="92">
        <f>'Activity data'!O1382*'Emission factors'!$B$5*'Emission factors'!$C$5</f>
        <v>30059314.825893588</v>
      </c>
      <c r="T6748" s="92">
        <f>'Activity data'!P1382*'Emission factors'!$B$5*'Emission factors'!$C$5</f>
        <v>34831575.518537037</v>
      </c>
      <c r="U6748" s="92">
        <f>'Activity data'!Q1382*'Emission factors'!$B$5*'Emission factors'!$C$5</f>
        <v>40610430.06566412</v>
      </c>
    </row>
    <row r="6749" spans="1:21" x14ac:dyDescent="0.25">
      <c r="A6749" s="92" t="s">
        <v>11</v>
      </c>
      <c r="B6749" s="92" t="s">
        <v>12</v>
      </c>
      <c r="C6749" s="92" t="s">
        <v>48</v>
      </c>
      <c r="D6749" s="92" t="s">
        <v>48</v>
      </c>
      <c r="E6749" s="92" t="s">
        <v>38</v>
      </c>
      <c r="F6749" s="92" t="s">
        <v>50</v>
      </c>
      <c r="G6749" s="92" t="s">
        <v>97</v>
      </c>
      <c r="H6749" s="92" t="s">
        <v>16</v>
      </c>
      <c r="I6749" s="92" t="s">
        <v>225</v>
      </c>
      <c r="L6749" s="92">
        <f>'Activity data'!H1383*'Emission factors'!$B$5*'Emission factors'!$C$5</f>
        <v>0</v>
      </c>
      <c r="M6749" s="92">
        <f>'Activity data'!I1383*'Emission factors'!$B$5*'Emission factors'!$C$5</f>
        <v>0</v>
      </c>
      <c r="N6749" s="92">
        <f>'Activity data'!J1383*'Emission factors'!$B$5*'Emission factors'!$C$5</f>
        <v>0</v>
      </c>
      <c r="O6749" s="92">
        <f>'Activity data'!K1383*'Emission factors'!$B$5*'Emission factors'!$C$5</f>
        <v>0</v>
      </c>
      <c r="P6749" s="92">
        <f>'Activity data'!L1383*'Emission factors'!$B$5*'Emission factors'!$C$5</f>
        <v>0</v>
      </c>
      <c r="Q6749" s="92">
        <f>'Activity data'!M1383*'Emission factors'!$B$5*'Emission factors'!$C$5</f>
        <v>0</v>
      </c>
      <c r="R6749" s="92">
        <f>'Activity data'!N1383*'Emission factors'!$B$5*'Emission factors'!$C$5</f>
        <v>0</v>
      </c>
      <c r="S6749" s="92">
        <f>'Activity data'!O1383*'Emission factors'!$B$5*'Emission factors'!$C$5</f>
        <v>0</v>
      </c>
      <c r="T6749" s="92">
        <f>'Activity data'!P1383*'Emission factors'!$B$5*'Emission factors'!$C$5</f>
        <v>0</v>
      </c>
      <c r="U6749" s="92">
        <f>'Activity data'!Q1383*'Emission factors'!$B$5*'Emission factors'!$C$5</f>
        <v>0</v>
      </c>
    </row>
    <row r="6750" spans="1:21" x14ac:dyDescent="0.25">
      <c r="A6750" s="92" t="s">
        <v>11</v>
      </c>
      <c r="B6750" s="92" t="s">
        <v>12</v>
      </c>
      <c r="C6750" s="92" t="s">
        <v>48</v>
      </c>
      <c r="D6750" s="92" t="s">
        <v>48</v>
      </c>
      <c r="E6750" s="92" t="s">
        <v>38</v>
      </c>
      <c r="F6750" s="92" t="s">
        <v>50</v>
      </c>
      <c r="G6750" s="92" t="s">
        <v>97</v>
      </c>
      <c r="H6750" s="92" t="s">
        <v>16</v>
      </c>
      <c r="I6750" s="92" t="s">
        <v>226</v>
      </c>
      <c r="L6750" s="92">
        <f>'Activity data'!H1384*'Emission factors'!$B$5*'Emission factors'!$C$5</f>
        <v>0</v>
      </c>
      <c r="M6750" s="92">
        <f>'Activity data'!I1384*'Emission factors'!$B$5*'Emission factors'!$C$5</f>
        <v>0</v>
      </c>
      <c r="N6750" s="92">
        <f>'Activity data'!J1384*'Emission factors'!$B$5*'Emission factors'!$C$5</f>
        <v>0</v>
      </c>
      <c r="O6750" s="92">
        <f>'Activity data'!K1384*'Emission factors'!$B$5*'Emission factors'!$C$5</f>
        <v>0</v>
      </c>
      <c r="P6750" s="92">
        <f>'Activity data'!L1384*'Emission factors'!$B$5*'Emission factors'!$C$5</f>
        <v>0</v>
      </c>
      <c r="Q6750" s="92">
        <f>'Activity data'!M1384*'Emission factors'!$B$5*'Emission factors'!$C$5</f>
        <v>0</v>
      </c>
      <c r="R6750" s="92">
        <f>'Activity data'!N1384*'Emission factors'!$B$5*'Emission factors'!$C$5</f>
        <v>0</v>
      </c>
      <c r="S6750" s="92">
        <f>'Activity data'!O1384*'Emission factors'!$B$5*'Emission factors'!$C$5</f>
        <v>0</v>
      </c>
      <c r="T6750" s="92">
        <f>'Activity data'!P1384*'Emission factors'!$B$5*'Emission factors'!$C$5</f>
        <v>0</v>
      </c>
      <c r="U6750" s="92">
        <f>'Activity data'!Q1384*'Emission factors'!$B$5*'Emission factors'!$C$5</f>
        <v>0</v>
      </c>
    </row>
    <row r="6751" spans="1:21" x14ac:dyDescent="0.25">
      <c r="A6751" s="92" t="s">
        <v>11</v>
      </c>
      <c r="B6751" s="92" t="s">
        <v>12</v>
      </c>
      <c r="C6751" s="92" t="s">
        <v>48</v>
      </c>
      <c r="D6751" s="92" t="s">
        <v>48</v>
      </c>
      <c r="E6751" s="92" t="s">
        <v>38</v>
      </c>
      <c r="F6751" s="92" t="s">
        <v>50</v>
      </c>
      <c r="G6751" s="92" t="s">
        <v>97</v>
      </c>
      <c r="H6751" s="92" t="s">
        <v>16</v>
      </c>
      <c r="I6751" s="92" t="s">
        <v>206</v>
      </c>
      <c r="L6751" s="92">
        <f>'Activity data'!H1385*'Emission factors'!$B$5*'Emission factors'!$C$5</f>
        <v>10911049.662508247</v>
      </c>
      <c r="M6751" s="92">
        <f>'Activity data'!I1385*'Emission factors'!$B$5*'Emission factors'!$C$5</f>
        <v>12472177.371721612</v>
      </c>
      <c r="N6751" s="92">
        <f>'Activity data'!J1385*'Emission factors'!$B$5*'Emission factors'!$C$5</f>
        <v>13982117.313464297</v>
      </c>
      <c r="O6751" s="92">
        <f>'Activity data'!K1385*'Emission factors'!$B$5*'Emission factors'!$C$5</f>
        <v>15375054.647883523</v>
      </c>
      <c r="P6751" s="92">
        <f>'Activity data'!L1385*'Emission factors'!$B$5*'Emission factors'!$C$5</f>
        <v>17796783.275900483</v>
      </c>
      <c r="Q6751" s="92">
        <f>'Activity data'!M1385*'Emission factors'!$B$5*'Emission factors'!$C$5</f>
        <v>20712163.267826132</v>
      </c>
      <c r="R6751" s="92">
        <f>'Activity data'!N1385*'Emission factors'!$B$5*'Emission factors'!$C$5</f>
        <v>21720391.337292977</v>
      </c>
      <c r="S6751" s="92">
        <f>'Activity data'!O1385*'Emission factors'!$B$5*'Emission factors'!$C$5</f>
        <v>22727119.155149136</v>
      </c>
      <c r="T6751" s="92">
        <f>'Activity data'!P1385*'Emission factors'!$B$5*'Emission factors'!$C$5</f>
        <v>22711255.924454369</v>
      </c>
      <c r="U6751" s="92">
        <f>'Activity data'!Q1385*'Emission factors'!$B$5*'Emission factors'!$C$5</f>
        <v>23570807.841757473</v>
      </c>
    </row>
    <row r="6752" spans="1:21" x14ac:dyDescent="0.25">
      <c r="A6752" s="92" t="s">
        <v>11</v>
      </c>
      <c r="B6752" s="92" t="s">
        <v>12</v>
      </c>
      <c r="C6752" s="92" t="s">
        <v>48</v>
      </c>
      <c r="D6752" s="92" t="s">
        <v>48</v>
      </c>
      <c r="E6752" s="92" t="s">
        <v>38</v>
      </c>
      <c r="F6752" s="92" t="s">
        <v>50</v>
      </c>
      <c r="G6752" s="92" t="s">
        <v>97</v>
      </c>
      <c r="H6752" s="92" t="s">
        <v>16</v>
      </c>
      <c r="I6752" s="92" t="s">
        <v>232</v>
      </c>
      <c r="L6752" s="92">
        <f>'Activity data'!H1386*'Emission factors'!$B$5*'Emission factors'!$C$5</f>
        <v>43294135.963781625</v>
      </c>
      <c r="M6752" s="92">
        <f>'Activity data'!I1386*'Emission factors'!$B$5*'Emission factors'!$C$5</f>
        <v>45761791.169612318</v>
      </c>
      <c r="N6752" s="92">
        <f>'Activity data'!J1386*'Emission factors'!$B$5*'Emission factors'!$C$5</f>
        <v>46431264.163853787</v>
      </c>
      <c r="O6752" s="92">
        <f>'Activity data'!K1386*'Emission factors'!$B$5*'Emission factors'!$C$5</f>
        <v>46270997.256740235</v>
      </c>
      <c r="P6752" s="92">
        <f>'Activity data'!L1386*'Emission factors'!$B$5*'Emission factors'!$C$5</f>
        <v>46802066.218930326</v>
      </c>
      <c r="Q6752" s="92">
        <f>'Activity data'!M1386*'Emission factors'!$B$5*'Emission factors'!$C$5</f>
        <v>45398973.980647035</v>
      </c>
      <c r="R6752" s="92">
        <f>'Activity data'!N1386*'Emission factors'!$B$5*'Emission factors'!$C$5</f>
        <v>50728445.17862612</v>
      </c>
      <c r="S6752" s="92">
        <f>'Activity data'!O1386*'Emission factors'!$B$5*'Emission factors'!$C$5</f>
        <v>55881029.726481244</v>
      </c>
      <c r="T6752" s="92">
        <f>'Activity data'!P1386*'Emission factors'!$B$5*'Emission factors'!$C$5</f>
        <v>52626264.059318267</v>
      </c>
      <c r="U6752" s="92">
        <f>'Activity data'!Q1386*'Emission factors'!$B$5*'Emission factors'!$C$5</f>
        <v>59767775.726521432</v>
      </c>
    </row>
    <row r="6753" spans="1:21" x14ac:dyDescent="0.25">
      <c r="A6753" s="92" t="s">
        <v>11</v>
      </c>
      <c r="B6753" s="92" t="s">
        <v>12</v>
      </c>
      <c r="C6753" s="92" t="s">
        <v>48</v>
      </c>
      <c r="D6753" s="92" t="s">
        <v>48</v>
      </c>
      <c r="E6753" s="92" t="s">
        <v>38</v>
      </c>
      <c r="F6753" s="92" t="s">
        <v>50</v>
      </c>
      <c r="G6753" s="92" t="s">
        <v>97</v>
      </c>
      <c r="H6753" s="92" t="s">
        <v>16</v>
      </c>
      <c r="I6753" s="92" t="s">
        <v>200</v>
      </c>
      <c r="L6753" s="92">
        <f>'Activity data'!H1387*'Emission factors'!$B$5*'Emission factors'!$C$5</f>
        <v>56028880.769735128</v>
      </c>
      <c r="M6753" s="92">
        <f>'Activity data'!I1387*'Emission factors'!$B$5*'Emission factors'!$C$5</f>
        <v>60540584.966991059</v>
      </c>
      <c r="N6753" s="92">
        <f>'Activity data'!J1387*'Emission factors'!$B$5*'Emission factors'!$C$5</f>
        <v>64848820.190856911</v>
      </c>
      <c r="O6753" s="92">
        <f>'Activity data'!K1387*'Emission factors'!$B$5*'Emission factors'!$C$5</f>
        <v>71520943.274451226</v>
      </c>
      <c r="P6753" s="92">
        <f>'Activity data'!L1387*'Emission factors'!$B$5*'Emission factors'!$C$5</f>
        <v>75589926.929294169</v>
      </c>
      <c r="Q6753" s="92">
        <f>'Activity data'!M1387*'Emission factors'!$B$5*'Emission factors'!$C$5</f>
        <v>82070827.95065181</v>
      </c>
      <c r="R6753" s="92">
        <f>'Activity data'!N1387*'Emission factors'!$B$5*'Emission factors'!$C$5</f>
        <v>88484850.810993388</v>
      </c>
      <c r="S6753" s="92">
        <f>'Activity data'!O1387*'Emission factors'!$B$5*'Emission factors'!$C$5</f>
        <v>96496051.580632105</v>
      </c>
      <c r="T6753" s="92">
        <f>'Activity data'!P1387*'Emission factors'!$B$5*'Emission factors'!$C$5</f>
        <v>85957976.682102352</v>
      </c>
      <c r="U6753" s="92">
        <f>'Activity data'!Q1387*'Emission factors'!$B$5*'Emission factors'!$C$5</f>
        <v>102661038.47567108</v>
      </c>
    </row>
    <row r="6754" spans="1:21" x14ac:dyDescent="0.25">
      <c r="A6754" s="92" t="s">
        <v>11</v>
      </c>
      <c r="B6754" s="92" t="s">
        <v>12</v>
      </c>
      <c r="C6754" s="92" t="s">
        <v>48</v>
      </c>
      <c r="D6754" s="92" t="s">
        <v>48</v>
      </c>
      <c r="E6754" s="92" t="s">
        <v>38</v>
      </c>
      <c r="F6754" s="92" t="s">
        <v>50</v>
      </c>
      <c r="G6754" s="92" t="s">
        <v>97</v>
      </c>
      <c r="H6754" s="92" t="s">
        <v>16</v>
      </c>
      <c r="I6754" s="92" t="s">
        <v>227</v>
      </c>
      <c r="L6754" s="92">
        <f>'Activity data'!H1388*'Emission factors'!$B$5*'Emission factors'!$C$5</f>
        <v>0</v>
      </c>
      <c r="M6754" s="92">
        <f>'Activity data'!I1388*'Emission factors'!$B$5*'Emission factors'!$C$5</f>
        <v>0</v>
      </c>
      <c r="N6754" s="92">
        <f>'Activity data'!J1388*'Emission factors'!$B$5*'Emission factors'!$C$5</f>
        <v>0</v>
      </c>
      <c r="O6754" s="92">
        <f>'Activity data'!K1388*'Emission factors'!$B$5*'Emission factors'!$C$5</f>
        <v>0</v>
      </c>
      <c r="P6754" s="92">
        <f>'Activity data'!L1388*'Emission factors'!$B$5*'Emission factors'!$C$5</f>
        <v>0</v>
      </c>
      <c r="Q6754" s="92">
        <f>'Activity data'!M1388*'Emission factors'!$B$5*'Emission factors'!$C$5</f>
        <v>0</v>
      </c>
      <c r="R6754" s="92">
        <f>'Activity data'!N1388*'Emission factors'!$B$5*'Emission factors'!$C$5</f>
        <v>0</v>
      </c>
      <c r="S6754" s="92">
        <f>'Activity data'!O1388*'Emission factors'!$B$5*'Emission factors'!$C$5</f>
        <v>0</v>
      </c>
      <c r="T6754" s="92">
        <f>'Activity data'!P1388*'Emission factors'!$B$5*'Emission factors'!$C$5</f>
        <v>0</v>
      </c>
      <c r="U6754" s="92">
        <f>'Activity data'!Q1388*'Emission factors'!$B$5*'Emission factors'!$C$5</f>
        <v>0</v>
      </c>
    </row>
    <row r="6755" spans="1:21" x14ac:dyDescent="0.25">
      <c r="A6755" s="92" t="s">
        <v>11</v>
      </c>
      <c r="B6755" s="92" t="s">
        <v>12</v>
      </c>
      <c r="C6755" s="92" t="s">
        <v>48</v>
      </c>
      <c r="D6755" s="92" t="s">
        <v>48</v>
      </c>
      <c r="E6755" s="92" t="s">
        <v>38</v>
      </c>
      <c r="F6755" s="92" t="s">
        <v>50</v>
      </c>
      <c r="G6755" s="92" t="s">
        <v>97</v>
      </c>
      <c r="H6755" s="92" t="s">
        <v>16</v>
      </c>
      <c r="I6755" s="92" t="s">
        <v>228</v>
      </c>
      <c r="L6755" s="92">
        <f>'Activity data'!H1389*'Emission factors'!$B$5*'Emission factors'!$C$5</f>
        <v>0</v>
      </c>
      <c r="M6755" s="92">
        <f>'Activity data'!I1389*'Emission factors'!$B$5*'Emission factors'!$C$5</f>
        <v>0</v>
      </c>
      <c r="N6755" s="92">
        <f>'Activity data'!J1389*'Emission factors'!$B$5*'Emission factors'!$C$5</f>
        <v>0</v>
      </c>
      <c r="O6755" s="92">
        <f>'Activity data'!K1389*'Emission factors'!$B$5*'Emission factors'!$C$5</f>
        <v>0</v>
      </c>
      <c r="P6755" s="92">
        <f>'Activity data'!L1389*'Emission factors'!$B$5*'Emission factors'!$C$5</f>
        <v>0</v>
      </c>
      <c r="Q6755" s="92">
        <f>'Activity data'!M1389*'Emission factors'!$B$5*'Emission factors'!$C$5</f>
        <v>0</v>
      </c>
      <c r="R6755" s="92">
        <f>'Activity data'!N1389*'Emission factors'!$B$5*'Emission factors'!$C$5</f>
        <v>0</v>
      </c>
      <c r="S6755" s="92">
        <f>'Activity data'!O1389*'Emission factors'!$B$5*'Emission factors'!$C$5</f>
        <v>0</v>
      </c>
      <c r="T6755" s="92">
        <f>'Activity data'!P1389*'Emission factors'!$B$5*'Emission factors'!$C$5</f>
        <v>0</v>
      </c>
      <c r="U6755" s="92">
        <f>'Activity data'!Q1389*'Emission factors'!$B$5*'Emission factors'!$C$5</f>
        <v>0</v>
      </c>
    </row>
    <row r="6756" spans="1:21" x14ac:dyDescent="0.25">
      <c r="A6756" s="92" t="s">
        <v>11</v>
      </c>
      <c r="B6756" s="92" t="s">
        <v>12</v>
      </c>
      <c r="C6756" s="92" t="s">
        <v>48</v>
      </c>
      <c r="D6756" s="92" t="s">
        <v>48</v>
      </c>
      <c r="E6756" s="92" t="s">
        <v>38</v>
      </c>
      <c r="F6756" s="92" t="s">
        <v>50</v>
      </c>
      <c r="G6756" s="92" t="s">
        <v>97</v>
      </c>
      <c r="H6756" s="92" t="s">
        <v>16</v>
      </c>
      <c r="I6756" s="92" t="s">
        <v>195</v>
      </c>
      <c r="L6756" s="92">
        <f>'Activity data'!H1390*'Emission factors'!$B$5*'Emission factors'!$C$5</f>
        <v>6209767.3030249998</v>
      </c>
      <c r="M6756" s="92">
        <f>'Activity data'!I1390*'Emission factors'!$B$5*'Emission factors'!$C$5</f>
        <v>7567198.8320499994</v>
      </c>
      <c r="N6756" s="92">
        <f>'Activity data'!J1390*'Emission factors'!$B$5*'Emission factors'!$C$5</f>
        <v>7340098.2333249999</v>
      </c>
      <c r="O6756" s="92">
        <f>'Activity data'!K1390*'Emission factors'!$B$5*'Emission factors'!$C$5</f>
        <v>7724711.6696749991</v>
      </c>
      <c r="P6756" s="92">
        <f>'Activity data'!L1390*'Emission factors'!$B$5*'Emission factors'!$C$5</f>
        <v>8563056.1159000006</v>
      </c>
      <c r="Q6756" s="92">
        <f>'Activity data'!M1390*'Emission factors'!$B$5*'Emission factors'!$C$5</f>
        <v>8393788.5888999999</v>
      </c>
      <c r="R6756" s="92">
        <f>'Activity data'!N1390*'Emission factors'!$B$5*'Emission factors'!$C$5</f>
        <v>9357673.1176500004</v>
      </c>
      <c r="S6756" s="92">
        <f>'Activity data'!O1390*'Emission factors'!$B$5*'Emission factors'!$C$5</f>
        <v>10813373.849850001</v>
      </c>
      <c r="T6756" s="92">
        <f>'Activity data'!P1390*'Emission factors'!$B$5*'Emission factors'!$C$5</f>
        <v>37140116.549249999</v>
      </c>
      <c r="U6756" s="92">
        <f>'Activity data'!Q1390*'Emission factors'!$B$5*'Emission factors'!$C$5</f>
        <v>16694480.037949998</v>
      </c>
    </row>
    <row r="6757" spans="1:21" x14ac:dyDescent="0.25">
      <c r="A6757" s="92" t="s">
        <v>11</v>
      </c>
      <c r="B6757" s="92" t="s">
        <v>12</v>
      </c>
      <c r="C6757" s="92" t="s">
        <v>48</v>
      </c>
      <c r="D6757" s="92" t="s">
        <v>48</v>
      </c>
      <c r="E6757" s="92" t="s">
        <v>38</v>
      </c>
      <c r="F6757" s="92" t="s">
        <v>50</v>
      </c>
      <c r="G6757" s="92" t="s">
        <v>97</v>
      </c>
      <c r="H6757" s="92" t="s">
        <v>16</v>
      </c>
      <c r="I6757" s="92" t="s">
        <v>192</v>
      </c>
      <c r="L6757" s="92">
        <f>'Activity data'!H1391*'Emission factors'!$B$5*'Emission factors'!$C$5</f>
        <v>0</v>
      </c>
      <c r="M6757" s="92">
        <f>'Activity data'!I1391*'Emission factors'!$B$5*'Emission factors'!$C$5</f>
        <v>0</v>
      </c>
      <c r="N6757" s="92">
        <f>'Activity data'!J1391*'Emission factors'!$B$5*'Emission factors'!$C$5</f>
        <v>0</v>
      </c>
      <c r="O6757" s="92">
        <f>'Activity data'!K1391*'Emission factors'!$B$5*'Emission factors'!$C$5</f>
        <v>0</v>
      </c>
      <c r="P6757" s="92">
        <f>'Activity data'!L1391*'Emission factors'!$B$5*'Emission factors'!$C$5</f>
        <v>0</v>
      </c>
      <c r="Q6757" s="92">
        <f>'Activity data'!M1391*'Emission factors'!$B$5*'Emission factors'!$C$5</f>
        <v>0</v>
      </c>
      <c r="R6757" s="92">
        <f>'Activity data'!N1391*'Emission factors'!$B$5*'Emission factors'!$C$5</f>
        <v>0</v>
      </c>
      <c r="S6757" s="92">
        <f>'Activity data'!O1391*'Emission factors'!$B$5*'Emission factors'!$C$5</f>
        <v>0</v>
      </c>
      <c r="T6757" s="92">
        <f>'Activity data'!P1391*'Emission factors'!$B$5*'Emission factors'!$C$5</f>
        <v>0</v>
      </c>
      <c r="U6757" s="92">
        <f>'Activity data'!Q1391*'Emission factors'!$B$5*'Emission factors'!$C$5</f>
        <v>0</v>
      </c>
    </row>
    <row r="6758" spans="1:21" x14ac:dyDescent="0.25">
      <c r="A6758" s="92" t="s">
        <v>11</v>
      </c>
      <c r="B6758" s="92" t="s">
        <v>12</v>
      </c>
      <c r="C6758" s="92" t="s">
        <v>48</v>
      </c>
      <c r="D6758" s="92" t="s">
        <v>48</v>
      </c>
      <c r="E6758" s="92" t="s">
        <v>38</v>
      </c>
      <c r="F6758" s="92" t="s">
        <v>50</v>
      </c>
      <c r="G6758" s="92" t="s">
        <v>97</v>
      </c>
      <c r="H6758" s="92" t="s">
        <v>16</v>
      </c>
      <c r="I6758" s="92" t="s">
        <v>229</v>
      </c>
      <c r="L6758" s="92">
        <f>'Activity data'!H1392*'Emission factors'!$B$5*'Emission factors'!$C$5</f>
        <v>0</v>
      </c>
      <c r="M6758" s="92">
        <f>'Activity data'!I1392*'Emission factors'!$B$5*'Emission factors'!$C$5</f>
        <v>0</v>
      </c>
      <c r="N6758" s="92">
        <f>'Activity data'!J1392*'Emission factors'!$B$5*'Emission factors'!$C$5</f>
        <v>0</v>
      </c>
      <c r="O6758" s="92">
        <f>'Activity data'!K1392*'Emission factors'!$B$5*'Emission factors'!$C$5</f>
        <v>0</v>
      </c>
      <c r="P6758" s="92">
        <f>'Activity data'!L1392*'Emission factors'!$B$5*'Emission factors'!$C$5</f>
        <v>0</v>
      </c>
      <c r="Q6758" s="92">
        <f>'Activity data'!M1392*'Emission factors'!$B$5*'Emission factors'!$C$5</f>
        <v>0</v>
      </c>
      <c r="R6758" s="92">
        <f>'Activity data'!N1392*'Emission factors'!$B$5*'Emission factors'!$C$5</f>
        <v>0</v>
      </c>
      <c r="S6758" s="92">
        <f>'Activity data'!O1392*'Emission factors'!$B$5*'Emission factors'!$C$5</f>
        <v>0</v>
      </c>
      <c r="T6758" s="92">
        <f>'Activity data'!P1392*'Emission factors'!$B$5*'Emission factors'!$C$5</f>
        <v>0</v>
      </c>
      <c r="U6758" s="92">
        <f>'Activity data'!Q1392*'Emission factors'!$B$5*'Emission factors'!$C$5</f>
        <v>0</v>
      </c>
    </row>
    <row r="6759" spans="1:21" x14ac:dyDescent="0.25">
      <c r="A6759" s="92" t="s">
        <v>11</v>
      </c>
      <c r="B6759" s="92" t="s">
        <v>12</v>
      </c>
      <c r="C6759" s="92" t="s">
        <v>48</v>
      </c>
      <c r="D6759" s="92" t="s">
        <v>48</v>
      </c>
      <c r="E6759" s="92" t="s">
        <v>38</v>
      </c>
      <c r="F6759" s="92" t="s">
        <v>50</v>
      </c>
      <c r="G6759" s="92" t="s">
        <v>97</v>
      </c>
      <c r="H6759" s="92" t="s">
        <v>16</v>
      </c>
      <c r="I6759" s="92" t="s">
        <v>198</v>
      </c>
      <c r="L6759" s="92">
        <f>'Activity data'!H1393*'Emission factors'!$B$5*'Emission factors'!$C$5</f>
        <v>0</v>
      </c>
      <c r="M6759" s="92">
        <f>'Activity data'!I1393*'Emission factors'!$B$5*'Emission factors'!$C$5</f>
        <v>0</v>
      </c>
      <c r="N6759" s="92">
        <f>'Activity data'!J1393*'Emission factors'!$B$5*'Emission factors'!$C$5</f>
        <v>0</v>
      </c>
      <c r="O6759" s="92">
        <f>'Activity data'!K1393*'Emission factors'!$B$5*'Emission factors'!$C$5</f>
        <v>0</v>
      </c>
      <c r="P6759" s="92">
        <f>'Activity data'!L1393*'Emission factors'!$B$5*'Emission factors'!$C$5</f>
        <v>0</v>
      </c>
      <c r="Q6759" s="92">
        <f>'Activity data'!M1393*'Emission factors'!$B$5*'Emission factors'!$C$5</f>
        <v>0</v>
      </c>
      <c r="R6759" s="92">
        <f>'Activity data'!N1393*'Emission factors'!$B$5*'Emission factors'!$C$5</f>
        <v>0</v>
      </c>
      <c r="S6759" s="92">
        <f>'Activity data'!O1393*'Emission factors'!$B$5*'Emission factors'!$C$5</f>
        <v>0</v>
      </c>
      <c r="T6759" s="92">
        <f>'Activity data'!P1393*'Emission factors'!$B$5*'Emission factors'!$C$5</f>
        <v>0</v>
      </c>
      <c r="U6759" s="92">
        <f>'Activity data'!Q1393*'Emission factors'!$B$5*'Emission factors'!$C$5</f>
        <v>0</v>
      </c>
    </row>
    <row r="6760" spans="1:21" x14ac:dyDescent="0.25">
      <c r="A6760" s="92" t="s">
        <v>11</v>
      </c>
      <c r="B6760" s="92" t="s">
        <v>12</v>
      </c>
      <c r="C6760" s="92" t="s">
        <v>48</v>
      </c>
      <c r="D6760" s="92" t="s">
        <v>48</v>
      </c>
      <c r="E6760" s="92" t="s">
        <v>38</v>
      </c>
      <c r="F6760" s="92" t="s">
        <v>50</v>
      </c>
      <c r="G6760" s="92" t="s">
        <v>97</v>
      </c>
      <c r="H6760" s="92" t="s">
        <v>16</v>
      </c>
      <c r="I6760" s="92" t="s">
        <v>230</v>
      </c>
      <c r="L6760" s="92">
        <f>'Activity data'!H1394*'Emission factors'!$B$5*'Emission factors'!$C$5</f>
        <v>0</v>
      </c>
      <c r="M6760" s="92">
        <f>'Activity data'!I1394*'Emission factors'!$B$5*'Emission factors'!$C$5</f>
        <v>0</v>
      </c>
      <c r="N6760" s="92">
        <f>'Activity data'!J1394*'Emission factors'!$B$5*'Emission factors'!$C$5</f>
        <v>0</v>
      </c>
      <c r="O6760" s="92">
        <f>'Activity data'!K1394*'Emission factors'!$B$5*'Emission factors'!$C$5</f>
        <v>0</v>
      </c>
      <c r="P6760" s="92">
        <f>'Activity data'!L1394*'Emission factors'!$B$5*'Emission factors'!$C$5</f>
        <v>0</v>
      </c>
      <c r="Q6760" s="92">
        <f>'Activity data'!M1394*'Emission factors'!$B$5*'Emission factors'!$C$5</f>
        <v>0</v>
      </c>
      <c r="R6760" s="92">
        <f>'Activity data'!N1394*'Emission factors'!$B$5*'Emission factors'!$C$5</f>
        <v>0</v>
      </c>
      <c r="S6760" s="92">
        <f>'Activity data'!O1394*'Emission factors'!$B$5*'Emission factors'!$C$5</f>
        <v>0</v>
      </c>
      <c r="T6760" s="92">
        <f>'Activity data'!P1394*'Emission factors'!$B$5*'Emission factors'!$C$5</f>
        <v>0</v>
      </c>
      <c r="U6760" s="92">
        <f>'Activity data'!Q1394*'Emission factors'!$B$5*'Emission factors'!$C$5</f>
        <v>0</v>
      </c>
    </row>
    <row r="6761" spans="1:21" x14ac:dyDescent="0.25">
      <c r="A6761" s="92" t="s">
        <v>11</v>
      </c>
      <c r="B6761" s="92" t="s">
        <v>12</v>
      </c>
      <c r="C6761" s="92" t="s">
        <v>48</v>
      </c>
      <c r="D6761" s="92" t="s">
        <v>48</v>
      </c>
      <c r="E6761" s="92" t="s">
        <v>38</v>
      </c>
      <c r="F6761" s="92" t="s">
        <v>50</v>
      </c>
      <c r="G6761" s="92" t="s">
        <v>97</v>
      </c>
      <c r="H6761" s="92" t="s">
        <v>16</v>
      </c>
      <c r="I6761" s="92" t="s">
        <v>210</v>
      </c>
      <c r="L6761" s="92">
        <f>'Activity data'!H1395*'Emission factors'!$B$5*'Emission factors'!$C$5</f>
        <v>0</v>
      </c>
      <c r="M6761" s="92">
        <f>'Activity data'!I1395*'Emission factors'!$B$5*'Emission factors'!$C$5</f>
        <v>0</v>
      </c>
      <c r="N6761" s="92">
        <f>'Activity data'!J1395*'Emission factors'!$B$5*'Emission factors'!$C$5</f>
        <v>0</v>
      </c>
      <c r="O6761" s="92">
        <f>'Activity data'!K1395*'Emission factors'!$B$5*'Emission factors'!$C$5</f>
        <v>0</v>
      </c>
      <c r="P6761" s="92">
        <f>'Activity data'!L1395*'Emission factors'!$B$5*'Emission factors'!$C$5</f>
        <v>0</v>
      </c>
      <c r="Q6761" s="92">
        <f>'Activity data'!M1395*'Emission factors'!$B$5*'Emission factors'!$C$5</f>
        <v>0</v>
      </c>
      <c r="R6761" s="92">
        <f>'Activity data'!N1395*'Emission factors'!$B$5*'Emission factors'!$C$5</f>
        <v>0</v>
      </c>
      <c r="S6761" s="92">
        <f>'Activity data'!O1395*'Emission factors'!$B$5*'Emission factors'!$C$5</f>
        <v>0</v>
      </c>
      <c r="T6761" s="92">
        <f>'Activity data'!P1395*'Emission factors'!$B$5*'Emission factors'!$C$5</f>
        <v>0</v>
      </c>
      <c r="U6761" s="92">
        <f>'Activity data'!Q1395*'Emission factors'!$B$5*'Emission factors'!$C$5</f>
        <v>0</v>
      </c>
    </row>
    <row r="6762" spans="1:21" x14ac:dyDescent="0.25">
      <c r="A6762" s="92" t="s">
        <v>11</v>
      </c>
      <c r="B6762" s="92" t="s">
        <v>12</v>
      </c>
      <c r="C6762" s="92" t="s">
        <v>48</v>
      </c>
      <c r="D6762" s="92" t="s">
        <v>48</v>
      </c>
      <c r="E6762" s="92" t="s">
        <v>38</v>
      </c>
      <c r="F6762" s="92" t="s">
        <v>50</v>
      </c>
      <c r="G6762" s="92" t="s">
        <v>97</v>
      </c>
      <c r="H6762" s="92" t="s">
        <v>16</v>
      </c>
      <c r="I6762" s="92" t="s">
        <v>191</v>
      </c>
      <c r="L6762" s="92">
        <f>'Activity data'!H1396*'Emission factors'!$B$5*'Emission factors'!$C$5</f>
        <v>0</v>
      </c>
      <c r="M6762" s="92">
        <f>'Activity data'!I1396*'Emission factors'!$B$5*'Emission factors'!$C$5</f>
        <v>0</v>
      </c>
      <c r="N6762" s="92">
        <f>'Activity data'!J1396*'Emission factors'!$B$5*'Emission factors'!$C$5</f>
        <v>0</v>
      </c>
      <c r="O6762" s="92">
        <f>'Activity data'!K1396*'Emission factors'!$B$5*'Emission factors'!$C$5</f>
        <v>0</v>
      </c>
      <c r="P6762" s="92">
        <f>'Activity data'!L1396*'Emission factors'!$B$5*'Emission factors'!$C$5</f>
        <v>0</v>
      </c>
      <c r="Q6762" s="92">
        <f>'Activity data'!M1396*'Emission factors'!$B$5*'Emission factors'!$C$5</f>
        <v>0</v>
      </c>
      <c r="R6762" s="92">
        <f>'Activity data'!N1396*'Emission factors'!$B$5*'Emission factors'!$C$5</f>
        <v>0</v>
      </c>
      <c r="S6762" s="92">
        <f>'Activity data'!O1396*'Emission factors'!$B$5*'Emission factors'!$C$5</f>
        <v>0</v>
      </c>
      <c r="T6762" s="92">
        <f>'Activity data'!P1396*'Emission factors'!$B$5*'Emission factors'!$C$5</f>
        <v>0</v>
      </c>
      <c r="U6762" s="92">
        <f>'Activity data'!Q1396*'Emission factors'!$B$5*'Emission factors'!$C$5</f>
        <v>0</v>
      </c>
    </row>
    <row r="6763" spans="1:21" x14ac:dyDescent="0.25">
      <c r="A6763" s="92" t="s">
        <v>11</v>
      </c>
      <c r="B6763" s="92" t="s">
        <v>12</v>
      </c>
      <c r="C6763" s="92" t="s">
        <v>48</v>
      </c>
      <c r="D6763" s="92" t="s">
        <v>48</v>
      </c>
      <c r="E6763" s="92" t="s">
        <v>38</v>
      </c>
      <c r="F6763" s="92" t="s">
        <v>50</v>
      </c>
      <c r="G6763" s="92" t="s">
        <v>97</v>
      </c>
      <c r="H6763" s="92" t="s">
        <v>16</v>
      </c>
      <c r="I6763" s="92" t="s">
        <v>231</v>
      </c>
      <c r="L6763" s="92">
        <f>'Activity data'!H1397*'Emission factors'!$B$5*'Emission factors'!$C$5</f>
        <v>0</v>
      </c>
      <c r="M6763" s="92">
        <f>'Activity data'!I1397*'Emission factors'!$B$5*'Emission factors'!$C$5</f>
        <v>0</v>
      </c>
      <c r="N6763" s="92">
        <f>'Activity data'!J1397*'Emission factors'!$B$5*'Emission factors'!$C$5</f>
        <v>0</v>
      </c>
      <c r="O6763" s="92">
        <f>'Activity data'!K1397*'Emission factors'!$B$5*'Emission factors'!$C$5</f>
        <v>0</v>
      </c>
      <c r="P6763" s="92">
        <f>'Activity data'!L1397*'Emission factors'!$B$5*'Emission factors'!$C$5</f>
        <v>0</v>
      </c>
      <c r="Q6763" s="92">
        <f>'Activity data'!M1397*'Emission factors'!$B$5*'Emission factors'!$C$5</f>
        <v>0</v>
      </c>
      <c r="R6763" s="92">
        <f>'Activity data'!N1397*'Emission factors'!$B$5*'Emission factors'!$C$5</f>
        <v>0</v>
      </c>
      <c r="S6763" s="92">
        <f>'Activity data'!O1397*'Emission factors'!$B$5*'Emission factors'!$C$5</f>
        <v>0</v>
      </c>
      <c r="T6763" s="92">
        <f>'Activity data'!P1397*'Emission factors'!$B$5*'Emission factors'!$C$5</f>
        <v>0</v>
      </c>
      <c r="U6763" s="92">
        <f>'Activity data'!Q1397*'Emission factors'!$B$5*'Emission factors'!$C$5</f>
        <v>0</v>
      </c>
    </row>
    <row r="6764" spans="1:21" x14ac:dyDescent="0.25">
      <c r="A6764" s="92" t="s">
        <v>11</v>
      </c>
      <c r="B6764" s="92" t="s">
        <v>12</v>
      </c>
      <c r="C6764" s="92" t="s">
        <v>48</v>
      </c>
      <c r="D6764" s="92" t="s">
        <v>48</v>
      </c>
      <c r="E6764" s="92" t="s">
        <v>38</v>
      </c>
      <c r="F6764" s="92" t="s">
        <v>50</v>
      </c>
      <c r="G6764" s="92" t="s">
        <v>97</v>
      </c>
      <c r="H6764" s="92" t="s">
        <v>16</v>
      </c>
      <c r="I6764" s="92" t="s">
        <v>190</v>
      </c>
      <c r="L6764" s="92">
        <f>'Activity data'!H1398*'Emission factors'!$B$5*'Emission factors'!$C$5</f>
        <v>0</v>
      </c>
      <c r="M6764" s="92">
        <f>'Activity data'!I1398*'Emission factors'!$B$5*'Emission factors'!$C$5</f>
        <v>0</v>
      </c>
      <c r="N6764" s="92">
        <f>'Activity data'!J1398*'Emission factors'!$B$5*'Emission factors'!$C$5</f>
        <v>0</v>
      </c>
      <c r="O6764" s="92">
        <f>'Activity data'!K1398*'Emission factors'!$B$5*'Emission factors'!$C$5</f>
        <v>0</v>
      </c>
      <c r="P6764" s="92">
        <f>'Activity data'!L1398*'Emission factors'!$B$5*'Emission factors'!$C$5</f>
        <v>0</v>
      </c>
      <c r="Q6764" s="92">
        <f>'Activity data'!M1398*'Emission factors'!$B$5*'Emission factors'!$C$5</f>
        <v>0</v>
      </c>
      <c r="R6764" s="92">
        <f>'Activity data'!N1398*'Emission factors'!$B$5*'Emission factors'!$C$5</f>
        <v>0</v>
      </c>
      <c r="S6764" s="92">
        <f>'Activity data'!O1398*'Emission factors'!$B$5*'Emission factors'!$C$5</f>
        <v>0</v>
      </c>
      <c r="T6764" s="92">
        <f>'Activity data'!P1398*'Emission factors'!$B$5*'Emission factors'!$C$5</f>
        <v>0</v>
      </c>
      <c r="U6764" s="92">
        <f>'Activity data'!Q1398*'Emission factors'!$B$5*'Emission factors'!$C$5</f>
        <v>17149621.610550001</v>
      </c>
    </row>
    <row r="6765" spans="1:21" x14ac:dyDescent="0.25">
      <c r="A6765" s="92" t="s">
        <v>11</v>
      </c>
      <c r="B6765" s="92" t="s">
        <v>12</v>
      </c>
      <c r="C6765" s="92" t="s">
        <v>48</v>
      </c>
      <c r="D6765" s="92" t="s">
        <v>48</v>
      </c>
      <c r="E6765" s="92" t="s">
        <v>26</v>
      </c>
      <c r="F6765" s="92" t="s">
        <v>50</v>
      </c>
      <c r="G6765" s="92" t="s">
        <v>97</v>
      </c>
      <c r="H6765" s="92" t="s">
        <v>16</v>
      </c>
      <c r="I6765" s="92" t="s">
        <v>207</v>
      </c>
      <c r="L6765" s="92">
        <f>(('Activity data'!H1399/'Emission factors'!$H$10/1000)*'Emission factors'!$B$10)*'Emission factors'!$C$10</f>
        <v>1472.8997644877652</v>
      </c>
      <c r="M6765" s="92">
        <f>(('Activity data'!I1399/'Emission factors'!$H$10/1000)*'Emission factors'!$B$10)*'Emission factors'!$C$10</f>
        <v>1560.5829134260027</v>
      </c>
      <c r="N6765" s="92">
        <f>(('Activity data'!J1399/'Emission factors'!$H$10/1000)*'Emission factors'!$B$10)*'Emission factors'!$C$10</f>
        <v>4335.3338753439866</v>
      </c>
      <c r="O6765" s="92">
        <f>(('Activity data'!K1399/'Emission factors'!$H$10/1000)*'Emission factors'!$B$10)*'Emission factors'!$C$10</f>
        <v>4765.2248694439559</v>
      </c>
      <c r="P6765" s="92">
        <f>(('Activity data'!L1399/'Emission factors'!$H$10/1000)*'Emission factors'!$B$10)*'Emission factors'!$C$10</f>
        <v>5184.5983141132037</v>
      </c>
      <c r="Q6765" s="92">
        <f>(('Activity data'!M1399/'Emission factors'!$H$10/1000)*'Emission factors'!$B$10)*'Emission factors'!$C$10</f>
        <v>5405.7989852983019</v>
      </c>
      <c r="R6765" s="92">
        <f>(('Activity data'!N1399/'Emission factors'!$H$10/1000)*'Emission factors'!$B$10)*'Emission factors'!$C$10</f>
        <v>13575.255697058714</v>
      </c>
      <c r="S6765" s="92">
        <f>(('Activity data'!O1399/'Emission factors'!$H$10/1000)*'Emission factors'!$B$10)*'Emission factors'!$C$10</f>
        <v>24457.236385595239</v>
      </c>
      <c r="T6765" s="92">
        <f>(('Activity data'!P1399/'Emission factors'!$H$10/1000)*'Emission factors'!$B$10)*'Emission factors'!$C$10</f>
        <v>20850.814778118969</v>
      </c>
      <c r="U6765" s="92">
        <f>(('Activity data'!Q1399/'Emission factors'!$H$10/1000)*'Emission factors'!$B$10)*'Emission factors'!$C$10</f>
        <v>15849.912496612013</v>
      </c>
    </row>
    <row r="6766" spans="1:21" x14ac:dyDescent="0.25">
      <c r="A6766" s="92" t="s">
        <v>11</v>
      </c>
      <c r="B6766" s="92" t="s">
        <v>12</v>
      </c>
      <c r="C6766" s="92" t="s">
        <v>48</v>
      </c>
      <c r="D6766" s="92" t="s">
        <v>48</v>
      </c>
      <c r="E6766" s="92" t="s">
        <v>26</v>
      </c>
      <c r="F6766" s="92" t="s">
        <v>50</v>
      </c>
      <c r="G6766" s="92" t="s">
        <v>97</v>
      </c>
      <c r="H6766" s="92" t="s">
        <v>16</v>
      </c>
      <c r="I6766" s="92" t="s">
        <v>218</v>
      </c>
      <c r="L6766" s="92">
        <f>(('Activity data'!H1400/'Emission factors'!$H$10/1000)*'Emission factors'!$B$10)*'Emission factors'!$C$10</f>
        <v>0</v>
      </c>
      <c r="M6766" s="92">
        <f>(('Activity data'!I1400/'Emission factors'!$H$10/1000)*'Emission factors'!$B$10)*'Emission factors'!$C$10</f>
        <v>0</v>
      </c>
      <c r="N6766" s="92">
        <f>(('Activity data'!J1400/'Emission factors'!$H$10/1000)*'Emission factors'!$B$10)*'Emission factors'!$C$10</f>
        <v>0</v>
      </c>
      <c r="O6766" s="92">
        <f>(('Activity data'!K1400/'Emission factors'!$H$10/1000)*'Emission factors'!$B$10)*'Emission factors'!$C$10</f>
        <v>0</v>
      </c>
      <c r="P6766" s="92">
        <f>(('Activity data'!L1400/'Emission factors'!$H$10/1000)*'Emission factors'!$B$10)*'Emission factors'!$C$10</f>
        <v>0</v>
      </c>
      <c r="Q6766" s="92">
        <f>(('Activity data'!M1400/'Emission factors'!$H$10/1000)*'Emission factors'!$B$10)*'Emission factors'!$C$10</f>
        <v>0</v>
      </c>
      <c r="R6766" s="92">
        <f>(('Activity data'!N1400/'Emission factors'!$H$10/1000)*'Emission factors'!$B$10)*'Emission factors'!$C$10</f>
        <v>0</v>
      </c>
      <c r="S6766" s="92">
        <f>(('Activity data'!O1400/'Emission factors'!$H$10/1000)*'Emission factors'!$B$10)*'Emission factors'!$C$10</f>
        <v>0</v>
      </c>
      <c r="T6766" s="92">
        <f>(('Activity data'!P1400/'Emission factors'!$H$10/1000)*'Emission factors'!$B$10)*'Emission factors'!$C$10</f>
        <v>0</v>
      </c>
      <c r="U6766" s="92">
        <f>(('Activity data'!Q1400/'Emission factors'!$H$10/1000)*'Emission factors'!$B$10)*'Emission factors'!$C$10</f>
        <v>0</v>
      </c>
    </row>
    <row r="6767" spans="1:21" x14ac:dyDescent="0.25">
      <c r="A6767" s="92" t="s">
        <v>11</v>
      </c>
      <c r="B6767" s="92" t="s">
        <v>12</v>
      </c>
      <c r="C6767" s="92" t="s">
        <v>48</v>
      </c>
      <c r="D6767" s="92" t="s">
        <v>48</v>
      </c>
      <c r="E6767" s="92" t="s">
        <v>26</v>
      </c>
      <c r="F6767" s="92" t="s">
        <v>50</v>
      </c>
      <c r="G6767" s="92" t="s">
        <v>97</v>
      </c>
      <c r="H6767" s="92" t="s">
        <v>16</v>
      </c>
      <c r="I6767" s="92" t="s">
        <v>194</v>
      </c>
      <c r="L6767" s="92">
        <f>(('Activity data'!H1401/'Emission factors'!$H$10/1000)*'Emission factors'!$B$10)*'Emission factors'!$C$10</f>
        <v>0</v>
      </c>
      <c r="M6767" s="92">
        <f>(('Activity data'!I1401/'Emission factors'!$H$10/1000)*'Emission factors'!$B$10)*'Emission factors'!$C$10</f>
        <v>0</v>
      </c>
      <c r="N6767" s="92">
        <f>(('Activity data'!J1401/'Emission factors'!$H$10/1000)*'Emission factors'!$B$10)*'Emission factors'!$C$10</f>
        <v>0</v>
      </c>
      <c r="O6767" s="92">
        <f>(('Activity data'!K1401/'Emission factors'!$H$10/1000)*'Emission factors'!$B$10)*'Emission factors'!$C$10</f>
        <v>0</v>
      </c>
      <c r="P6767" s="92">
        <f>(('Activity data'!L1401/'Emission factors'!$H$10/1000)*'Emission factors'!$B$10)*'Emission factors'!$C$10</f>
        <v>0</v>
      </c>
      <c r="Q6767" s="92">
        <f>(('Activity data'!M1401/'Emission factors'!$H$10/1000)*'Emission factors'!$B$10)*'Emission factors'!$C$10</f>
        <v>0</v>
      </c>
      <c r="R6767" s="92">
        <f>(('Activity data'!N1401/'Emission factors'!$H$10/1000)*'Emission factors'!$B$10)*'Emission factors'!$C$10</f>
        <v>0</v>
      </c>
      <c r="S6767" s="92">
        <f>(('Activity data'!O1401/'Emission factors'!$H$10/1000)*'Emission factors'!$B$10)*'Emission factors'!$C$10</f>
        <v>0</v>
      </c>
      <c r="T6767" s="92">
        <f>(('Activity data'!P1401/'Emission factors'!$H$10/1000)*'Emission factors'!$B$10)*'Emission factors'!$C$10</f>
        <v>0</v>
      </c>
      <c r="U6767" s="92">
        <f>(('Activity data'!Q1401/'Emission factors'!$H$10/1000)*'Emission factors'!$B$10)*'Emission factors'!$C$10</f>
        <v>0</v>
      </c>
    </row>
    <row r="6768" spans="1:21" x14ac:dyDescent="0.25">
      <c r="A6768" s="92" t="s">
        <v>11</v>
      </c>
      <c r="B6768" s="92" t="s">
        <v>12</v>
      </c>
      <c r="C6768" s="92" t="s">
        <v>48</v>
      </c>
      <c r="D6768" s="92" t="s">
        <v>48</v>
      </c>
      <c r="E6768" s="92" t="s">
        <v>26</v>
      </c>
      <c r="F6768" s="92" t="s">
        <v>50</v>
      </c>
      <c r="G6768" s="92" t="s">
        <v>97</v>
      </c>
      <c r="H6768" s="92" t="s">
        <v>16</v>
      </c>
      <c r="I6768" s="92" t="s">
        <v>205</v>
      </c>
      <c r="L6768" s="92">
        <f>(('Activity data'!H1402/'Emission factors'!$H$10/1000)*'Emission factors'!$B$10)*'Emission factors'!$C$10</f>
        <v>32150.782367613196</v>
      </c>
      <c r="M6768" s="92">
        <f>(('Activity data'!I1402/'Emission factors'!$H$10/1000)*'Emission factors'!$B$10)*'Emission factors'!$C$10</f>
        <v>27330.90230237912</v>
      </c>
      <c r="N6768" s="92">
        <f>(('Activity data'!J1402/'Emission factors'!$H$10/1000)*'Emission factors'!$B$10)*'Emission factors'!$C$10</f>
        <v>43264.179393706836</v>
      </c>
      <c r="O6768" s="92">
        <f>(('Activity data'!K1402/'Emission factors'!$H$10/1000)*'Emission factors'!$B$10)*'Emission factors'!$C$10</f>
        <v>56259.931945510369</v>
      </c>
      <c r="P6768" s="92">
        <f>(('Activity data'!L1402/'Emission factors'!$H$10/1000)*'Emission factors'!$B$10)*'Emission factors'!$C$10</f>
        <v>55658.478108211821</v>
      </c>
      <c r="Q6768" s="92">
        <f>(('Activity data'!M1402/'Emission factors'!$H$10/1000)*'Emission factors'!$B$10)*'Emission factors'!$C$10</f>
        <v>45627.997966231778</v>
      </c>
      <c r="R6768" s="92">
        <f>(('Activity data'!N1402/'Emission factors'!$H$10/1000)*'Emission factors'!$B$10)*'Emission factors'!$C$10</f>
        <v>36269.091279739063</v>
      </c>
      <c r="S6768" s="92">
        <f>(('Activity data'!O1402/'Emission factors'!$H$10/1000)*'Emission factors'!$B$10)*'Emission factors'!$C$10</f>
        <v>27796.241586722947</v>
      </c>
      <c r="T6768" s="92">
        <f>(('Activity data'!P1402/'Emission factors'!$H$10/1000)*'Emission factors'!$B$10)*'Emission factors'!$C$10</f>
        <v>36063.232079815818</v>
      </c>
      <c r="U6768" s="92">
        <f>(('Activity data'!Q1402/'Emission factors'!$H$10/1000)*'Emission factors'!$B$10)*'Emission factors'!$C$10</f>
        <v>43799.638296239449</v>
      </c>
    </row>
    <row r="6769" spans="1:21" x14ac:dyDescent="0.25">
      <c r="A6769" s="92" t="s">
        <v>11</v>
      </c>
      <c r="B6769" s="92" t="s">
        <v>12</v>
      </c>
      <c r="C6769" s="92" t="s">
        <v>48</v>
      </c>
      <c r="D6769" s="92" t="s">
        <v>48</v>
      </c>
      <c r="E6769" s="92" t="s">
        <v>26</v>
      </c>
      <c r="F6769" s="92" t="s">
        <v>50</v>
      </c>
      <c r="G6769" s="92" t="s">
        <v>97</v>
      </c>
      <c r="H6769" s="92" t="s">
        <v>16</v>
      </c>
      <c r="I6769" s="92" t="s">
        <v>204</v>
      </c>
      <c r="L6769" s="92">
        <f>(('Activity data'!H1403/'Emission factors'!$H$10/1000)*'Emission factors'!$B$10)*'Emission factors'!$C$10</f>
        <v>31216.78002815161</v>
      </c>
      <c r="M6769" s="92">
        <f>(('Activity data'!I1403/'Emission factors'!$H$10/1000)*'Emission factors'!$B$10)*'Emission factors'!$C$10</f>
        <v>29448.051933722913</v>
      </c>
      <c r="N6769" s="92">
        <f>(('Activity data'!J1403/'Emission factors'!$H$10/1000)*'Emission factors'!$B$10)*'Emission factors'!$C$10</f>
        <v>30594.789850705783</v>
      </c>
      <c r="O6769" s="92">
        <f>(('Activity data'!K1403/'Emission factors'!$H$10/1000)*'Emission factors'!$B$10)*'Emission factors'!$C$10</f>
        <v>38940.625844988921</v>
      </c>
      <c r="P6769" s="92">
        <f>(('Activity data'!L1403/'Emission factors'!$H$10/1000)*'Emission factors'!$B$10)*'Emission factors'!$C$10</f>
        <v>86687.792910143733</v>
      </c>
      <c r="Q6769" s="92">
        <f>(('Activity data'!M1403/'Emission factors'!$H$10/1000)*'Emission factors'!$B$10)*'Emission factors'!$C$10</f>
        <v>76982.943750747436</v>
      </c>
      <c r="R6769" s="92">
        <f>(('Activity data'!N1403/'Emission factors'!$H$10/1000)*'Emission factors'!$B$10)*'Emission factors'!$C$10</f>
        <v>74708.145614187088</v>
      </c>
      <c r="S6769" s="92">
        <f>(('Activity data'!O1403/'Emission factors'!$H$10/1000)*'Emission factors'!$B$10)*'Emission factors'!$C$10</f>
        <v>82668.55449260016</v>
      </c>
      <c r="T6769" s="92">
        <f>(('Activity data'!P1403/'Emission factors'!$H$10/1000)*'Emission factors'!$B$10)*'Emission factors'!$C$10</f>
        <v>87201.373733873028</v>
      </c>
      <c r="U6769" s="92">
        <f>(('Activity data'!Q1403/'Emission factors'!$H$10/1000)*'Emission factors'!$B$10)*'Emission factors'!$C$10</f>
        <v>85453.841075268152</v>
      </c>
    </row>
    <row r="6770" spans="1:21" x14ac:dyDescent="0.25">
      <c r="A6770" s="92" t="s">
        <v>11</v>
      </c>
      <c r="B6770" s="92" t="s">
        <v>12</v>
      </c>
      <c r="C6770" s="92" t="s">
        <v>48</v>
      </c>
      <c r="D6770" s="92" t="s">
        <v>48</v>
      </c>
      <c r="E6770" s="92" t="s">
        <v>26</v>
      </c>
      <c r="F6770" s="92" t="s">
        <v>50</v>
      </c>
      <c r="G6770" s="92" t="s">
        <v>97</v>
      </c>
      <c r="H6770" s="92" t="s">
        <v>16</v>
      </c>
      <c r="I6770" s="92" t="s">
        <v>199</v>
      </c>
      <c r="L6770" s="92">
        <f>(('Activity data'!H1404/'Emission factors'!$H$10/1000)*'Emission factors'!$B$10)*'Emission factors'!$C$10</f>
        <v>16151.943876648518</v>
      </c>
      <c r="M6770" s="92">
        <f>(('Activity data'!I1404/'Emission factors'!$H$10/1000)*'Emission factors'!$B$10)*'Emission factors'!$C$10</f>
        <v>19361.616002946186</v>
      </c>
      <c r="N6770" s="92">
        <f>(('Activity data'!J1404/'Emission factors'!$H$10/1000)*'Emission factors'!$B$10)*'Emission factors'!$C$10</f>
        <v>33364.181089461963</v>
      </c>
      <c r="O6770" s="92">
        <f>(('Activity data'!K1404/'Emission factors'!$H$10/1000)*'Emission factors'!$B$10)*'Emission factors'!$C$10</f>
        <v>26977.604903520853</v>
      </c>
      <c r="P6770" s="92">
        <f>(('Activity data'!L1404/'Emission factors'!$H$10/1000)*'Emission factors'!$B$10)*'Emission factors'!$C$10</f>
        <v>26246.346864558218</v>
      </c>
      <c r="Q6770" s="92">
        <f>(('Activity data'!M1404/'Emission factors'!$H$10/1000)*'Emission factors'!$B$10)*'Emission factors'!$C$10</f>
        <v>40293.653950353422</v>
      </c>
      <c r="R6770" s="92">
        <f>(('Activity data'!N1404/'Emission factors'!$H$10/1000)*'Emission factors'!$B$10)*'Emission factors'!$C$10</f>
        <v>55505.313738492019</v>
      </c>
      <c r="S6770" s="92">
        <f>(('Activity data'!O1404/'Emission factors'!$H$10/1000)*'Emission factors'!$B$10)*'Emission factors'!$C$10</f>
        <v>69988.163601309716</v>
      </c>
      <c r="T6770" s="92">
        <f>(('Activity data'!P1404/'Emission factors'!$H$10/1000)*'Emission factors'!$B$10)*'Emission factors'!$C$10</f>
        <v>188537.11580612182</v>
      </c>
      <c r="U6770" s="92">
        <f>(('Activity data'!Q1404/'Emission factors'!$H$10/1000)*'Emission factors'!$B$10)*'Emission factors'!$C$10</f>
        <v>228211.87601417498</v>
      </c>
    </row>
    <row r="6771" spans="1:21" x14ac:dyDescent="0.25">
      <c r="A6771" s="92" t="s">
        <v>11</v>
      </c>
      <c r="B6771" s="92" t="s">
        <v>12</v>
      </c>
      <c r="C6771" s="92" t="s">
        <v>48</v>
      </c>
      <c r="D6771" s="92" t="s">
        <v>48</v>
      </c>
      <c r="E6771" s="92" t="s">
        <v>26</v>
      </c>
      <c r="F6771" s="92" t="s">
        <v>50</v>
      </c>
      <c r="G6771" s="92" t="s">
        <v>97</v>
      </c>
      <c r="H6771" s="92" t="s">
        <v>16</v>
      </c>
      <c r="I6771" s="92" t="s">
        <v>233</v>
      </c>
      <c r="L6771" s="92">
        <f>(('Activity data'!H1405/'Emission factors'!$H$10/1000)*'Emission factors'!$B$10)*'Emission factors'!$C$10</f>
        <v>0</v>
      </c>
      <c r="M6771" s="92">
        <f>(('Activity data'!I1405/'Emission factors'!$H$10/1000)*'Emission factors'!$B$10)*'Emission factors'!$C$10</f>
        <v>0</v>
      </c>
      <c r="N6771" s="92">
        <f>(('Activity data'!J1405/'Emission factors'!$H$10/1000)*'Emission factors'!$B$10)*'Emission factors'!$C$10</f>
        <v>0</v>
      </c>
      <c r="O6771" s="92">
        <f>(('Activity data'!K1405/'Emission factors'!$H$10/1000)*'Emission factors'!$B$10)*'Emission factors'!$C$10</f>
        <v>0</v>
      </c>
      <c r="P6771" s="92">
        <f>(('Activity data'!L1405/'Emission factors'!$H$10/1000)*'Emission factors'!$B$10)*'Emission factors'!$C$10</f>
        <v>0</v>
      </c>
      <c r="Q6771" s="92">
        <f>(('Activity data'!M1405/'Emission factors'!$H$10/1000)*'Emission factors'!$B$10)*'Emission factors'!$C$10</f>
        <v>0</v>
      </c>
      <c r="R6771" s="92">
        <f>(('Activity data'!N1405/'Emission factors'!$H$10/1000)*'Emission factors'!$B$10)*'Emission factors'!$C$10</f>
        <v>0</v>
      </c>
      <c r="S6771" s="92">
        <f>(('Activity data'!O1405/'Emission factors'!$H$10/1000)*'Emission factors'!$B$10)*'Emission factors'!$C$10</f>
        <v>0</v>
      </c>
      <c r="T6771" s="92">
        <f>(('Activity data'!P1405/'Emission factors'!$H$10/1000)*'Emission factors'!$B$10)*'Emission factors'!$C$10</f>
        <v>0</v>
      </c>
      <c r="U6771" s="92">
        <f>(('Activity data'!Q1405/'Emission factors'!$H$10/1000)*'Emission factors'!$B$10)*'Emission factors'!$C$10</f>
        <v>0</v>
      </c>
    </row>
    <row r="6772" spans="1:21" x14ac:dyDescent="0.25">
      <c r="A6772" s="92" t="s">
        <v>11</v>
      </c>
      <c r="B6772" s="92" t="s">
        <v>12</v>
      </c>
      <c r="C6772" s="92" t="s">
        <v>48</v>
      </c>
      <c r="D6772" s="92" t="s">
        <v>48</v>
      </c>
      <c r="E6772" s="92" t="s">
        <v>26</v>
      </c>
      <c r="F6772" s="92" t="s">
        <v>50</v>
      </c>
      <c r="G6772" s="92" t="s">
        <v>97</v>
      </c>
      <c r="H6772" s="92" t="s">
        <v>16</v>
      </c>
      <c r="I6772" s="92" t="s">
        <v>220</v>
      </c>
      <c r="L6772" s="92">
        <f>(('Activity data'!H1406/'Emission factors'!$H$10/1000)*'Emission factors'!$B$10)*'Emission factors'!$C$10</f>
        <v>0</v>
      </c>
      <c r="M6772" s="92">
        <f>(('Activity data'!I1406/'Emission factors'!$H$10/1000)*'Emission factors'!$B$10)*'Emission factors'!$C$10</f>
        <v>0</v>
      </c>
      <c r="N6772" s="92">
        <f>(('Activity data'!J1406/'Emission factors'!$H$10/1000)*'Emission factors'!$B$10)*'Emission factors'!$C$10</f>
        <v>0</v>
      </c>
      <c r="O6772" s="92">
        <f>(('Activity data'!K1406/'Emission factors'!$H$10/1000)*'Emission factors'!$B$10)*'Emission factors'!$C$10</f>
        <v>0</v>
      </c>
      <c r="P6772" s="92">
        <f>(('Activity data'!L1406/'Emission factors'!$H$10/1000)*'Emission factors'!$B$10)*'Emission factors'!$C$10</f>
        <v>0</v>
      </c>
      <c r="Q6772" s="92">
        <f>(('Activity data'!M1406/'Emission factors'!$H$10/1000)*'Emission factors'!$B$10)*'Emission factors'!$C$10</f>
        <v>0</v>
      </c>
      <c r="R6772" s="92">
        <f>(('Activity data'!N1406/'Emission factors'!$H$10/1000)*'Emission factors'!$B$10)*'Emission factors'!$C$10</f>
        <v>0</v>
      </c>
      <c r="S6772" s="92">
        <f>(('Activity data'!O1406/'Emission factors'!$H$10/1000)*'Emission factors'!$B$10)*'Emission factors'!$C$10</f>
        <v>0</v>
      </c>
      <c r="T6772" s="92">
        <f>(('Activity data'!P1406/'Emission factors'!$H$10/1000)*'Emission factors'!$B$10)*'Emission factors'!$C$10</f>
        <v>0</v>
      </c>
      <c r="U6772" s="92">
        <f>(('Activity data'!Q1406/'Emission factors'!$H$10/1000)*'Emission factors'!$B$10)*'Emission factors'!$C$10</f>
        <v>0</v>
      </c>
    </row>
    <row r="6773" spans="1:21" x14ac:dyDescent="0.25">
      <c r="A6773" s="92" t="s">
        <v>11</v>
      </c>
      <c r="B6773" s="92" t="s">
        <v>12</v>
      </c>
      <c r="C6773" s="92" t="s">
        <v>48</v>
      </c>
      <c r="D6773" s="92" t="s">
        <v>48</v>
      </c>
      <c r="E6773" s="92" t="s">
        <v>26</v>
      </c>
      <c r="F6773" s="92" t="s">
        <v>50</v>
      </c>
      <c r="G6773" s="92" t="s">
        <v>97</v>
      </c>
      <c r="H6773" s="92" t="s">
        <v>16</v>
      </c>
      <c r="I6773" s="92" t="s">
        <v>221</v>
      </c>
      <c r="L6773" s="92">
        <f>(('Activity data'!H1407/'Emission factors'!$H$10/1000)*'Emission factors'!$B$10)*'Emission factors'!$C$10</f>
        <v>537.58638443428083</v>
      </c>
      <c r="M6773" s="92">
        <f>(('Activity data'!I1407/'Emission factors'!$H$10/1000)*'Emission factors'!$B$10)*'Emission factors'!$C$10</f>
        <v>569.58942235309837</v>
      </c>
      <c r="N6773" s="92">
        <f>(('Activity data'!J1407/'Emission factors'!$H$10/1000)*'Emission factors'!$B$10)*'Emission factors'!$C$10</f>
        <v>1582.3320225542693</v>
      </c>
      <c r="O6773" s="92">
        <f>(('Activity data'!K1407/'Emission factors'!$H$10/1000)*'Emission factors'!$B$10)*'Emission factors'!$C$10</f>
        <v>1739.2358056840285</v>
      </c>
      <c r="P6773" s="92">
        <f>(('Activity data'!L1407/'Emission factors'!$H$10/1000)*'Emission factors'!$B$10)*'Emission factors'!$C$10</f>
        <v>1892.3008405785756</v>
      </c>
      <c r="Q6773" s="92">
        <f>(('Activity data'!M1407/'Emission factors'!$H$10/1000)*'Emission factors'!$B$10)*'Emission factors'!$C$10</f>
        <v>1973.0357771465021</v>
      </c>
      <c r="R6773" s="92">
        <f>(('Activity data'!N1407/'Emission factors'!$H$10/1000)*'Emission factors'!$B$10)*'Emission factors'!$C$10</f>
        <v>2067.5902073611901</v>
      </c>
      <c r="S6773" s="92">
        <f>(('Activity data'!O1407/'Emission factors'!$H$10/1000)*'Emission factors'!$B$10)*'Emission factors'!$C$10</f>
        <v>2189.7836248694034</v>
      </c>
      <c r="T6773" s="92">
        <f>(('Activity data'!P1407/'Emission factors'!$H$10/1000)*'Emission factors'!$B$10)*'Emission factors'!$C$10</f>
        <v>2339.2523587856995</v>
      </c>
      <c r="U6773" s="92">
        <f>(('Activity data'!Q1407/'Emission factors'!$H$10/1000)*'Emission factors'!$B$10)*'Emission factors'!$C$10</f>
        <v>3022.3475052725848</v>
      </c>
    </row>
    <row r="6774" spans="1:21" x14ac:dyDescent="0.25">
      <c r="A6774" s="92" t="s">
        <v>11</v>
      </c>
      <c r="B6774" s="92" t="s">
        <v>12</v>
      </c>
      <c r="C6774" s="92" t="s">
        <v>48</v>
      </c>
      <c r="D6774" s="92" t="s">
        <v>48</v>
      </c>
      <c r="E6774" s="92" t="s">
        <v>26</v>
      </c>
      <c r="F6774" s="92" t="s">
        <v>50</v>
      </c>
      <c r="G6774" s="92" t="s">
        <v>97</v>
      </c>
      <c r="H6774" s="92" t="s">
        <v>16</v>
      </c>
      <c r="I6774" s="92" t="s">
        <v>201</v>
      </c>
      <c r="L6774" s="92">
        <f>(('Activity data'!H1408/'Emission factors'!$H$10/1000)*'Emission factors'!$B$10)*'Emission factors'!$C$10</f>
        <v>23777.872425556165</v>
      </c>
      <c r="M6774" s="92">
        <f>(('Activity data'!I1408/'Emission factors'!$H$10/1000)*'Emission factors'!$B$10)*'Emission factors'!$C$10</f>
        <v>25379.940651146597</v>
      </c>
      <c r="N6774" s="92">
        <f>(('Activity data'!J1408/'Emission factors'!$H$10/1000)*'Emission factors'!$B$10)*'Emission factors'!$C$10</f>
        <v>16676.854246373932</v>
      </c>
      <c r="O6774" s="92">
        <f>(('Activity data'!K1408/'Emission factors'!$H$10/1000)*'Emission factors'!$B$10)*'Emission factors'!$C$10</f>
        <v>14252.065597113151</v>
      </c>
      <c r="P6774" s="92">
        <f>(('Activity data'!L1408/'Emission factors'!$H$10/1000)*'Emission factors'!$B$10)*'Emission factors'!$C$10</f>
        <v>92669.017638608566</v>
      </c>
      <c r="Q6774" s="92">
        <f>(('Activity data'!M1408/'Emission factors'!$H$10/1000)*'Emission factors'!$B$10)*'Emission factors'!$C$10</f>
        <v>138557.27200076595</v>
      </c>
      <c r="R6774" s="92">
        <f>(('Activity data'!N1408/'Emission factors'!$H$10/1000)*'Emission factors'!$B$10)*'Emission factors'!$C$10</f>
        <v>111862.51325226789</v>
      </c>
      <c r="S6774" s="92">
        <f>(('Activity data'!O1408/'Emission factors'!$H$10/1000)*'Emission factors'!$B$10)*'Emission factors'!$C$10</f>
        <v>67461.600298516176</v>
      </c>
      <c r="T6774" s="92">
        <f>(('Activity data'!P1408/'Emission factors'!$H$10/1000)*'Emission factors'!$B$10)*'Emission factors'!$C$10</f>
        <v>79603.603329595688</v>
      </c>
      <c r="U6774" s="92">
        <f>(('Activity data'!Q1408/'Emission factors'!$H$10/1000)*'Emission factors'!$B$10)*'Emission factors'!$C$10</f>
        <v>92558.178269560405</v>
      </c>
    </row>
    <row r="6775" spans="1:21" x14ac:dyDescent="0.25">
      <c r="A6775" s="92" t="s">
        <v>11</v>
      </c>
      <c r="B6775" s="92" t="s">
        <v>12</v>
      </c>
      <c r="C6775" s="92" t="s">
        <v>48</v>
      </c>
      <c r="D6775" s="92" t="s">
        <v>48</v>
      </c>
      <c r="E6775" s="92" t="s">
        <v>26</v>
      </c>
      <c r="F6775" s="92" t="s">
        <v>50</v>
      </c>
      <c r="G6775" s="92" t="s">
        <v>97</v>
      </c>
      <c r="H6775" s="92" t="s">
        <v>16</v>
      </c>
      <c r="I6775" s="92" t="s">
        <v>196</v>
      </c>
      <c r="L6775" s="92">
        <f>(('Activity data'!H1409/'Emission factors'!$H$10/1000)*'Emission factors'!$B$10)*'Emission factors'!$C$10</f>
        <v>108882.44779931294</v>
      </c>
      <c r="M6775" s="92">
        <f>(('Activity data'!I1409/'Emission factors'!$H$10/1000)*'Emission factors'!$B$10)*'Emission factors'!$C$10</f>
        <v>101697.36060450449</v>
      </c>
      <c r="N6775" s="92">
        <f>(('Activity data'!J1409/'Emission factors'!$H$10/1000)*'Emission factors'!$B$10)*'Emission factors'!$C$10</f>
        <v>87075.956783508387</v>
      </c>
      <c r="O6775" s="92">
        <f>(('Activity data'!K1409/'Emission factors'!$H$10/1000)*'Emission factors'!$B$10)*'Emission factors'!$C$10</f>
        <v>58200.088596215734</v>
      </c>
      <c r="P6775" s="92">
        <f>(('Activity data'!L1409/'Emission factors'!$H$10/1000)*'Emission factors'!$B$10)*'Emission factors'!$C$10</f>
        <v>109144.83134086762</v>
      </c>
      <c r="Q6775" s="92">
        <f>(('Activity data'!M1409/'Emission factors'!$H$10/1000)*'Emission factors'!$B$10)*'Emission factors'!$C$10</f>
        <v>415633.28619669791</v>
      </c>
      <c r="R6775" s="92">
        <f>(('Activity data'!N1409/'Emission factors'!$H$10/1000)*'Emission factors'!$B$10)*'Emission factors'!$C$10</f>
        <v>382391.05611085996</v>
      </c>
      <c r="S6775" s="92">
        <f>(('Activity data'!O1409/'Emission factors'!$H$10/1000)*'Emission factors'!$B$10)*'Emission factors'!$C$10</f>
        <v>210657.84125827337</v>
      </c>
      <c r="T6775" s="92">
        <f>(('Activity data'!P1409/'Emission factors'!$H$10/1000)*'Emission factors'!$B$10)*'Emission factors'!$C$10</f>
        <v>135650.47845061758</v>
      </c>
      <c r="U6775" s="92">
        <f>(('Activity data'!Q1409/'Emission factors'!$H$10/1000)*'Emission factors'!$B$10)*'Emission factors'!$C$10</f>
        <v>92507.274814343895</v>
      </c>
    </row>
    <row r="6776" spans="1:21" x14ac:dyDescent="0.25">
      <c r="A6776" s="92" t="s">
        <v>11</v>
      </c>
      <c r="B6776" s="92" t="s">
        <v>12</v>
      </c>
      <c r="C6776" s="92" t="s">
        <v>48</v>
      </c>
      <c r="D6776" s="92" t="s">
        <v>48</v>
      </c>
      <c r="E6776" s="92" t="s">
        <v>26</v>
      </c>
      <c r="F6776" s="92" t="s">
        <v>50</v>
      </c>
      <c r="G6776" s="92" t="s">
        <v>97</v>
      </c>
      <c r="H6776" s="92" t="s">
        <v>16</v>
      </c>
      <c r="I6776" s="92" t="s">
        <v>197</v>
      </c>
      <c r="L6776" s="92">
        <f>(('Activity data'!H1410/'Emission factors'!$H$10/1000)*'Emission factors'!$B$10)*'Emission factors'!$C$10</f>
        <v>3048169.9787544403</v>
      </c>
      <c r="M6776" s="92">
        <f>(('Activity data'!I1410/'Emission factors'!$H$10/1000)*'Emission factors'!$B$10)*'Emission factors'!$C$10</f>
        <v>2827730.4892861415</v>
      </c>
      <c r="N6776" s="92">
        <f>(('Activity data'!J1410/'Emission factors'!$H$10/1000)*'Emission factors'!$B$10)*'Emission factors'!$C$10</f>
        <v>3221532.9045779998</v>
      </c>
      <c r="O6776" s="92">
        <f>(('Activity data'!K1410/'Emission factors'!$H$10/1000)*'Emission factors'!$B$10)*'Emission factors'!$C$10</f>
        <v>3388321.0929029379</v>
      </c>
      <c r="P6776" s="92">
        <f>(('Activity data'!L1410/'Emission factors'!$H$10/1000)*'Emission factors'!$B$10)*'Emission factors'!$C$10</f>
        <v>2428373.3644368588</v>
      </c>
      <c r="Q6776" s="92">
        <f>(('Activity data'!M1410/'Emission factors'!$H$10/1000)*'Emission factors'!$B$10)*'Emission factors'!$C$10</f>
        <v>1471124.8164638581</v>
      </c>
      <c r="R6776" s="92">
        <f>(('Activity data'!N1410/'Emission factors'!$H$10/1000)*'Emission factors'!$B$10)*'Emission factors'!$C$10</f>
        <v>1265174.0809745817</v>
      </c>
      <c r="S6776" s="92">
        <f>(('Activity data'!O1410/'Emission factors'!$H$10/1000)*'Emission factors'!$B$10)*'Emission factors'!$C$10</f>
        <v>1273258.9271464029</v>
      </c>
      <c r="T6776" s="92">
        <f>(('Activity data'!P1410/'Emission factors'!$H$10/1000)*'Emission factors'!$B$10)*'Emission factors'!$C$10</f>
        <v>737337.55610570195</v>
      </c>
      <c r="U6776" s="92">
        <f>(('Activity data'!Q1410/'Emission factors'!$H$10/1000)*'Emission factors'!$B$10)*'Emission factors'!$C$10</f>
        <v>218347.55616214982</v>
      </c>
    </row>
    <row r="6777" spans="1:21" x14ac:dyDescent="0.25">
      <c r="A6777" s="92" t="s">
        <v>11</v>
      </c>
      <c r="B6777" s="92" t="s">
        <v>12</v>
      </c>
      <c r="C6777" s="92" t="s">
        <v>48</v>
      </c>
      <c r="D6777" s="92" t="s">
        <v>48</v>
      </c>
      <c r="E6777" s="92" t="s">
        <v>26</v>
      </c>
      <c r="F6777" s="92" t="s">
        <v>50</v>
      </c>
      <c r="G6777" s="92" t="s">
        <v>97</v>
      </c>
      <c r="H6777" s="92" t="s">
        <v>16</v>
      </c>
      <c r="I6777" s="92" t="s">
        <v>222</v>
      </c>
      <c r="L6777" s="92">
        <f>(('Activity data'!H1411/'Emission factors'!$H$10/1000)*'Emission factors'!$B$10)*'Emission factors'!$C$10</f>
        <v>0</v>
      </c>
      <c r="M6777" s="92">
        <f>(('Activity data'!I1411/'Emission factors'!$H$10/1000)*'Emission factors'!$B$10)*'Emission factors'!$C$10</f>
        <v>0</v>
      </c>
      <c r="N6777" s="92">
        <f>(('Activity data'!J1411/'Emission factors'!$H$10/1000)*'Emission factors'!$B$10)*'Emission factors'!$C$10</f>
        <v>0</v>
      </c>
      <c r="O6777" s="92">
        <f>(('Activity data'!K1411/'Emission factors'!$H$10/1000)*'Emission factors'!$B$10)*'Emission factors'!$C$10</f>
        <v>0</v>
      </c>
      <c r="P6777" s="92">
        <f>(('Activity data'!L1411/'Emission factors'!$H$10/1000)*'Emission factors'!$B$10)*'Emission factors'!$C$10</f>
        <v>0</v>
      </c>
      <c r="Q6777" s="92">
        <f>(('Activity data'!M1411/'Emission factors'!$H$10/1000)*'Emission factors'!$B$10)*'Emission factors'!$C$10</f>
        <v>0</v>
      </c>
      <c r="R6777" s="92">
        <f>(('Activity data'!N1411/'Emission factors'!$H$10/1000)*'Emission factors'!$B$10)*'Emission factors'!$C$10</f>
        <v>0</v>
      </c>
      <c r="S6777" s="92">
        <f>(('Activity data'!O1411/'Emission factors'!$H$10/1000)*'Emission factors'!$B$10)*'Emission factors'!$C$10</f>
        <v>0</v>
      </c>
      <c r="T6777" s="92">
        <f>(('Activity data'!P1411/'Emission factors'!$H$10/1000)*'Emission factors'!$B$10)*'Emission factors'!$C$10</f>
        <v>0</v>
      </c>
      <c r="U6777" s="92">
        <f>(('Activity data'!Q1411/'Emission factors'!$H$10/1000)*'Emission factors'!$B$10)*'Emission factors'!$C$10</f>
        <v>0</v>
      </c>
    </row>
    <row r="6778" spans="1:21" x14ac:dyDescent="0.25">
      <c r="A6778" s="92" t="s">
        <v>11</v>
      </c>
      <c r="B6778" s="92" t="s">
        <v>12</v>
      </c>
      <c r="C6778" s="92" t="s">
        <v>48</v>
      </c>
      <c r="D6778" s="92" t="s">
        <v>48</v>
      </c>
      <c r="E6778" s="92" t="s">
        <v>26</v>
      </c>
      <c r="F6778" s="92" t="s">
        <v>50</v>
      </c>
      <c r="G6778" s="92" t="s">
        <v>97</v>
      </c>
      <c r="H6778" s="92" t="s">
        <v>16</v>
      </c>
      <c r="I6778" s="92" t="s">
        <v>223</v>
      </c>
      <c r="L6778" s="92">
        <f>(('Activity data'!H1412/'Emission factors'!$H$10/1000)*'Emission factors'!$B$10)*'Emission factors'!$C$10</f>
        <v>0</v>
      </c>
      <c r="M6778" s="92">
        <f>(('Activity data'!I1412/'Emission factors'!$H$10/1000)*'Emission factors'!$B$10)*'Emission factors'!$C$10</f>
        <v>0</v>
      </c>
      <c r="N6778" s="92">
        <f>(('Activity data'!J1412/'Emission factors'!$H$10/1000)*'Emission factors'!$B$10)*'Emission factors'!$C$10</f>
        <v>0</v>
      </c>
      <c r="O6778" s="92">
        <f>(('Activity data'!K1412/'Emission factors'!$H$10/1000)*'Emission factors'!$B$10)*'Emission factors'!$C$10</f>
        <v>0</v>
      </c>
      <c r="P6778" s="92">
        <f>(('Activity data'!L1412/'Emission factors'!$H$10/1000)*'Emission factors'!$B$10)*'Emission factors'!$C$10</f>
        <v>0</v>
      </c>
      <c r="Q6778" s="92">
        <f>(('Activity data'!M1412/'Emission factors'!$H$10/1000)*'Emission factors'!$B$10)*'Emission factors'!$C$10</f>
        <v>0</v>
      </c>
      <c r="R6778" s="92">
        <f>(('Activity data'!N1412/'Emission factors'!$H$10/1000)*'Emission factors'!$B$10)*'Emission factors'!$C$10</f>
        <v>0</v>
      </c>
      <c r="S6778" s="92">
        <f>(('Activity data'!O1412/'Emission factors'!$H$10/1000)*'Emission factors'!$B$10)*'Emission factors'!$C$10</f>
        <v>0</v>
      </c>
      <c r="T6778" s="92">
        <f>(('Activity data'!P1412/'Emission factors'!$H$10/1000)*'Emission factors'!$B$10)*'Emission factors'!$C$10</f>
        <v>0</v>
      </c>
      <c r="U6778" s="92">
        <f>(('Activity data'!Q1412/'Emission factors'!$H$10/1000)*'Emission factors'!$B$10)*'Emission factors'!$C$10</f>
        <v>0</v>
      </c>
    </row>
    <row r="6779" spans="1:21" x14ac:dyDescent="0.25">
      <c r="A6779" s="92" t="s">
        <v>11</v>
      </c>
      <c r="B6779" s="92" t="s">
        <v>12</v>
      </c>
      <c r="C6779" s="92" t="s">
        <v>48</v>
      </c>
      <c r="D6779" s="92" t="s">
        <v>48</v>
      </c>
      <c r="E6779" s="92" t="s">
        <v>26</v>
      </c>
      <c r="F6779" s="92" t="s">
        <v>50</v>
      </c>
      <c r="G6779" s="92" t="s">
        <v>97</v>
      </c>
      <c r="H6779" s="92" t="s">
        <v>16</v>
      </c>
      <c r="I6779" s="92" t="s">
        <v>259</v>
      </c>
      <c r="L6779" s="92">
        <f>(('Activity data'!H1413/'Emission factors'!$H$10/1000)*'Emission factors'!$B$10)*'Emission factors'!$C$10</f>
        <v>0</v>
      </c>
      <c r="M6779" s="92">
        <f>(('Activity data'!I1413/'Emission factors'!$H$10/1000)*'Emission factors'!$B$10)*'Emission factors'!$C$10</f>
        <v>0</v>
      </c>
      <c r="N6779" s="92">
        <f>(('Activity data'!J1413/'Emission factors'!$H$10/1000)*'Emission factors'!$B$10)*'Emission factors'!$C$10</f>
        <v>0</v>
      </c>
      <c r="O6779" s="92">
        <f>(('Activity data'!K1413/'Emission factors'!$H$10/1000)*'Emission factors'!$B$10)*'Emission factors'!$C$10</f>
        <v>0</v>
      </c>
      <c r="P6779" s="92">
        <f>(('Activity data'!L1413/'Emission factors'!$H$10/1000)*'Emission factors'!$B$10)*'Emission factors'!$C$10</f>
        <v>0</v>
      </c>
      <c r="Q6779" s="92">
        <f>(('Activity data'!M1413/'Emission factors'!$H$10/1000)*'Emission factors'!$B$10)*'Emission factors'!$C$10</f>
        <v>0</v>
      </c>
      <c r="R6779" s="92">
        <f>(('Activity data'!N1413/'Emission factors'!$H$10/1000)*'Emission factors'!$B$10)*'Emission factors'!$C$10</f>
        <v>0</v>
      </c>
      <c r="S6779" s="92">
        <f>(('Activity data'!O1413/'Emission factors'!$H$10/1000)*'Emission factors'!$B$10)*'Emission factors'!$C$10</f>
        <v>0</v>
      </c>
      <c r="T6779" s="92">
        <f>(('Activity data'!P1413/'Emission factors'!$H$10/1000)*'Emission factors'!$B$10)*'Emission factors'!$C$10</f>
        <v>0</v>
      </c>
      <c r="U6779" s="92">
        <f>(('Activity data'!Q1413/'Emission factors'!$H$10/1000)*'Emission factors'!$B$10)*'Emission factors'!$C$10</f>
        <v>0</v>
      </c>
    </row>
    <row r="6780" spans="1:21" x14ac:dyDescent="0.25">
      <c r="A6780" s="92" t="s">
        <v>11</v>
      </c>
      <c r="B6780" s="92" t="s">
        <v>12</v>
      </c>
      <c r="C6780" s="92" t="s">
        <v>48</v>
      </c>
      <c r="D6780" s="92" t="s">
        <v>48</v>
      </c>
      <c r="E6780" s="92" t="s">
        <v>26</v>
      </c>
      <c r="F6780" s="92" t="s">
        <v>50</v>
      </c>
      <c r="G6780" s="92" t="s">
        <v>97</v>
      </c>
      <c r="H6780" s="92" t="s">
        <v>16</v>
      </c>
      <c r="I6780" s="89" t="s">
        <v>193</v>
      </c>
      <c r="L6780" s="92">
        <f>(('Activity data'!H1414/'Emission factors'!$H$10/1000)*'Emission factors'!$B$10)*'Emission factors'!$C$10</f>
        <v>36090.546358372863</v>
      </c>
      <c r="M6780" s="92">
        <f>(('Activity data'!I1414/'Emission factors'!$H$10/1000)*'Emission factors'!$B$10)*'Emission factors'!$C$10</f>
        <v>48548.196296273622</v>
      </c>
      <c r="N6780" s="92">
        <f>(('Activity data'!J1414/'Emission factors'!$H$10/1000)*'Emission factors'!$B$10)*'Emission factors'!$C$10</f>
        <v>50547.182933944692</v>
      </c>
      <c r="O6780" s="92">
        <f>(('Activity data'!K1414/'Emission factors'!$H$10/1000)*'Emission factors'!$B$10)*'Emission factors'!$C$10</f>
        <v>65830.329515398582</v>
      </c>
      <c r="P6780" s="92">
        <f>(('Activity data'!L1414/'Emission factors'!$H$10/1000)*'Emission factors'!$B$10)*'Emission factors'!$C$10</f>
        <v>51299.477489267265</v>
      </c>
      <c r="Q6780" s="92">
        <f>(('Activity data'!M1414/'Emission factors'!$H$10/1000)*'Emission factors'!$B$10)*'Emission factors'!$C$10</f>
        <v>50388.061236605972</v>
      </c>
      <c r="R6780" s="92">
        <f>(('Activity data'!N1414/'Emission factors'!$H$10/1000)*'Emission factors'!$B$10)*'Emission factors'!$C$10</f>
        <v>56633.338601277457</v>
      </c>
      <c r="S6780" s="92">
        <f>(('Activity data'!O1414/'Emission factors'!$H$10/1000)*'Emission factors'!$B$10)*'Emission factors'!$C$10</f>
        <v>62418.644372402399</v>
      </c>
      <c r="T6780" s="92">
        <f>(('Activity data'!P1414/'Emission factors'!$H$10/1000)*'Emission factors'!$B$10)*'Emission factors'!$C$10</f>
        <v>55287.505513931457</v>
      </c>
      <c r="U6780" s="92">
        <f>(('Activity data'!Q1414/'Emission factors'!$H$10/1000)*'Emission factors'!$B$10)*'Emission factors'!$C$10</f>
        <v>56453.945109279732</v>
      </c>
    </row>
    <row r="6781" spans="1:21" x14ac:dyDescent="0.25">
      <c r="A6781" s="92" t="s">
        <v>11</v>
      </c>
      <c r="B6781" s="92" t="s">
        <v>12</v>
      </c>
      <c r="C6781" s="92" t="s">
        <v>48</v>
      </c>
      <c r="D6781" s="92" t="s">
        <v>48</v>
      </c>
      <c r="E6781" s="92" t="s">
        <v>26</v>
      </c>
      <c r="F6781" s="92" t="s">
        <v>50</v>
      </c>
      <c r="G6781" s="92" t="s">
        <v>97</v>
      </c>
      <c r="H6781" s="92" t="s">
        <v>16</v>
      </c>
      <c r="I6781" s="92" t="s">
        <v>203</v>
      </c>
      <c r="L6781" s="92">
        <f>(('Activity data'!H1415/'Emission factors'!$H$10/1000)*'Emission factors'!$B$10)*'Emission factors'!$C$10</f>
        <v>49731.665740872399</v>
      </c>
      <c r="M6781" s="92">
        <f>(('Activity data'!I1415/'Emission factors'!$H$10/1000)*'Emission factors'!$B$10)*'Emission factors'!$C$10</f>
        <v>52599.777023413269</v>
      </c>
      <c r="N6781" s="92">
        <f>(('Activity data'!J1415/'Emission factors'!$H$10/1000)*'Emission factors'!$B$10)*'Emission factors'!$C$10</f>
        <v>84940.182639160601</v>
      </c>
      <c r="O6781" s="92">
        <f>(('Activity data'!K1415/'Emission factors'!$H$10/1000)*'Emission factors'!$B$10)*'Emission factors'!$C$10</f>
        <v>83190.665306824914</v>
      </c>
      <c r="P6781" s="92">
        <f>(('Activity data'!L1415/'Emission factors'!$H$10/1000)*'Emission factors'!$B$10)*'Emission factors'!$C$10</f>
        <v>60148.318775009786</v>
      </c>
      <c r="Q6781" s="92">
        <f>(('Activity data'!M1415/'Emission factors'!$H$10/1000)*'Emission factors'!$B$10)*'Emission factors'!$C$10</f>
        <v>93896.192889671278</v>
      </c>
      <c r="R6781" s="92">
        <f>(('Activity data'!N1415/'Emission factors'!$H$10/1000)*'Emission factors'!$B$10)*'Emission factors'!$C$10</f>
        <v>130152.02037155119</v>
      </c>
      <c r="S6781" s="92">
        <f>(('Activity data'!O1415/'Emission factors'!$H$10/1000)*'Emission factors'!$B$10)*'Emission factors'!$C$10</f>
        <v>160691.21613224153</v>
      </c>
      <c r="T6781" s="92">
        <f>(('Activity data'!P1415/'Emission factors'!$H$10/1000)*'Emission factors'!$B$10)*'Emission factors'!$C$10</f>
        <v>125265.14084565848</v>
      </c>
      <c r="U6781" s="92">
        <f>(('Activity data'!Q1415/'Emission factors'!$H$10/1000)*'Emission factors'!$B$10)*'Emission factors'!$C$10</f>
        <v>128135.65297960269</v>
      </c>
    </row>
    <row r="6782" spans="1:21" x14ac:dyDescent="0.25">
      <c r="A6782" s="92" t="s">
        <v>11</v>
      </c>
      <c r="B6782" s="92" t="s">
        <v>12</v>
      </c>
      <c r="C6782" s="92" t="s">
        <v>48</v>
      </c>
      <c r="D6782" s="92" t="s">
        <v>48</v>
      </c>
      <c r="E6782" s="92" t="s">
        <v>26</v>
      </c>
      <c r="F6782" s="92" t="s">
        <v>50</v>
      </c>
      <c r="G6782" s="92" t="s">
        <v>97</v>
      </c>
      <c r="H6782" s="92" t="s">
        <v>16</v>
      </c>
      <c r="I6782" s="92" t="s">
        <v>209</v>
      </c>
      <c r="L6782" s="92">
        <f>(('Activity data'!H1416/'Emission factors'!$H$10/1000)*'Emission factors'!$B$10)*'Emission factors'!$C$10</f>
        <v>0</v>
      </c>
      <c r="M6782" s="92">
        <f>(('Activity data'!I1416/'Emission factors'!$H$10/1000)*'Emission factors'!$B$10)*'Emission factors'!$C$10</f>
        <v>0</v>
      </c>
      <c r="N6782" s="92">
        <f>(('Activity data'!J1416/'Emission factors'!$H$10/1000)*'Emission factors'!$B$10)*'Emission factors'!$C$10</f>
        <v>1370.1448388334611</v>
      </c>
      <c r="O6782" s="92">
        <f>(('Activity data'!K1416/'Emission factors'!$H$10/1000)*'Emission factors'!$B$10)*'Emission factors'!$C$10</f>
        <v>3068.7644666155034</v>
      </c>
      <c r="P6782" s="92">
        <f>(('Activity data'!L1416/'Emission factors'!$H$10/1000)*'Emission factors'!$B$10)*'Emission factors'!$C$10</f>
        <v>40663.379009976983</v>
      </c>
      <c r="Q6782" s="92">
        <f>(('Activity data'!M1416/'Emission factors'!$H$10/1000)*'Emission factors'!$B$10)*'Emission factors'!$C$10</f>
        <v>89391.639025326178</v>
      </c>
      <c r="R6782" s="92">
        <f>(('Activity data'!N1416/'Emission factors'!$H$10/1000)*'Emission factors'!$B$10)*'Emission factors'!$C$10</f>
        <v>132361.84098234843</v>
      </c>
      <c r="S6782" s="92">
        <f>(('Activity data'!O1416/'Emission factors'!$H$10/1000)*'Emission factors'!$B$10)*'Emission factors'!$C$10</f>
        <v>173506.68303914045</v>
      </c>
      <c r="T6782" s="92">
        <f>(('Activity data'!P1416/'Emission factors'!$H$10/1000)*'Emission factors'!$B$10)*'Emission factors'!$C$10</f>
        <v>154263.90995778973</v>
      </c>
      <c r="U6782" s="92">
        <f>(('Activity data'!Q1416/'Emission factors'!$H$10/1000)*'Emission factors'!$B$10)*'Emission factors'!$C$10</f>
        <v>147226.45009593249</v>
      </c>
    </row>
    <row r="6783" spans="1:21" x14ac:dyDescent="0.25">
      <c r="A6783" s="92" t="s">
        <v>11</v>
      </c>
      <c r="B6783" s="92" t="s">
        <v>12</v>
      </c>
      <c r="C6783" s="92" t="s">
        <v>48</v>
      </c>
      <c r="D6783" s="92" t="s">
        <v>48</v>
      </c>
      <c r="E6783" s="92" t="s">
        <v>26</v>
      </c>
      <c r="F6783" s="92" t="s">
        <v>50</v>
      </c>
      <c r="G6783" s="92" t="s">
        <v>97</v>
      </c>
      <c r="H6783" s="92" t="s">
        <v>16</v>
      </c>
      <c r="I6783" s="92" t="s">
        <v>208</v>
      </c>
      <c r="L6783" s="92">
        <f>(('Activity data'!H1417/'Emission factors'!$H$10/1000)*'Emission factors'!$B$10)*'Emission factors'!$C$10</f>
        <v>1532.6527918223594</v>
      </c>
      <c r="M6783" s="92">
        <f>(('Activity data'!I1417/'Emission factors'!$H$10/1000)*'Emission factors'!$B$10)*'Emission factors'!$C$10</f>
        <v>1597.955604796226</v>
      </c>
      <c r="N6783" s="92">
        <f>(('Activity data'!J1417/'Emission factors'!$H$10/1000)*'Emission factors'!$B$10)*'Emission factors'!$C$10</f>
        <v>1979.6840739746378</v>
      </c>
      <c r="O6783" s="92">
        <f>(('Activity data'!K1417/'Emission factors'!$H$10/1000)*'Emission factors'!$B$10)*'Emission factors'!$C$10</f>
        <v>1947.3951252840438</v>
      </c>
      <c r="P6783" s="92">
        <f>(('Activity data'!L1417/'Emission factors'!$H$10/1000)*'Emission factors'!$B$10)*'Emission factors'!$C$10</f>
        <v>1534.6463097022277</v>
      </c>
      <c r="Q6783" s="92">
        <f>(('Activity data'!M1417/'Emission factors'!$H$10/1000)*'Emission factors'!$B$10)*'Emission factors'!$C$10</f>
        <v>1205.8970884221333</v>
      </c>
      <c r="R6783" s="92">
        <f>(('Activity data'!N1417/'Emission factors'!$H$10/1000)*'Emission factors'!$B$10)*'Emission factors'!$C$10</f>
        <v>1079.0972693359665</v>
      </c>
      <c r="S6783" s="92">
        <f>(('Activity data'!O1417/'Emission factors'!$H$10/1000)*'Emission factors'!$B$10)*'Emission factors'!$C$10</f>
        <v>1002.9811321046325</v>
      </c>
      <c r="T6783" s="92">
        <f>(('Activity data'!P1417/'Emission factors'!$H$10/1000)*'Emission factors'!$B$10)*'Emission factors'!$C$10</f>
        <v>1283.0703942261243</v>
      </c>
      <c r="U6783" s="92">
        <f>(('Activity data'!Q1417/'Emission factors'!$H$10/1000)*'Emission factors'!$B$10)*'Emission factors'!$C$10</f>
        <v>3279.6087557305577</v>
      </c>
    </row>
    <row r="6784" spans="1:21" x14ac:dyDescent="0.25">
      <c r="A6784" s="92" t="s">
        <v>11</v>
      </c>
      <c r="B6784" s="92" t="s">
        <v>12</v>
      </c>
      <c r="C6784" s="92" t="s">
        <v>48</v>
      </c>
      <c r="D6784" s="92" t="s">
        <v>48</v>
      </c>
      <c r="E6784" s="92" t="s">
        <v>26</v>
      </c>
      <c r="F6784" s="92" t="s">
        <v>50</v>
      </c>
      <c r="G6784" s="92" t="s">
        <v>97</v>
      </c>
      <c r="H6784" s="92" t="s">
        <v>16</v>
      </c>
      <c r="I6784" s="92" t="s">
        <v>202</v>
      </c>
      <c r="L6784" s="92">
        <f>(('Activity data'!H1418/'Emission factors'!$H$10/1000)*'Emission factors'!$B$10)*'Emission factors'!$C$10</f>
        <v>77251.817614657499</v>
      </c>
      <c r="M6784" s="92">
        <f>(('Activity data'!I1418/'Emission factors'!$H$10/1000)*'Emission factors'!$B$10)*'Emission factors'!$C$10</f>
        <v>104367.09722597316</v>
      </c>
      <c r="N6784" s="92">
        <f>(('Activity data'!J1418/'Emission factors'!$H$10/1000)*'Emission factors'!$B$10)*'Emission factors'!$C$10</f>
        <v>132463.04524004975</v>
      </c>
      <c r="O6784" s="92">
        <f>(('Activity data'!K1418/'Emission factors'!$H$10/1000)*'Emission factors'!$B$10)*'Emission factors'!$C$10</f>
        <v>159011.70061931084</v>
      </c>
      <c r="P6784" s="92">
        <f>(('Activity data'!L1418/'Emission factors'!$H$10/1000)*'Emission factors'!$B$10)*'Emission factors'!$C$10</f>
        <v>149905.04514168864</v>
      </c>
      <c r="Q6784" s="92">
        <f>(('Activity data'!M1418/'Emission factors'!$H$10/1000)*'Emission factors'!$B$10)*'Emission factors'!$C$10</f>
        <v>190456.49286918211</v>
      </c>
      <c r="R6784" s="92">
        <f>(('Activity data'!N1418/'Emission factors'!$H$10/1000)*'Emission factors'!$B$10)*'Emission factors'!$C$10</f>
        <v>167060.36293278899</v>
      </c>
      <c r="S6784" s="92">
        <f>(('Activity data'!O1418/'Emission factors'!$H$10/1000)*'Emission factors'!$B$10)*'Emission factors'!$C$10</f>
        <v>115471.40475982883</v>
      </c>
      <c r="T6784" s="92">
        <f>(('Activity data'!P1418/'Emission factors'!$H$10/1000)*'Emission factors'!$B$10)*'Emission factors'!$C$10</f>
        <v>81881.791369478407</v>
      </c>
      <c r="U6784" s="92">
        <f>(('Activity data'!Q1418/'Emission factors'!$H$10/1000)*'Emission factors'!$B$10)*'Emission factors'!$C$10</f>
        <v>118485.05795000827</v>
      </c>
    </row>
    <row r="6785" spans="1:21" x14ac:dyDescent="0.25">
      <c r="A6785" s="92" t="s">
        <v>11</v>
      </c>
      <c r="B6785" s="92" t="s">
        <v>12</v>
      </c>
      <c r="C6785" s="92" t="s">
        <v>48</v>
      </c>
      <c r="D6785" s="92" t="s">
        <v>48</v>
      </c>
      <c r="E6785" s="92" t="s">
        <v>26</v>
      </c>
      <c r="F6785" s="92" t="s">
        <v>50</v>
      </c>
      <c r="G6785" s="92" t="s">
        <v>97</v>
      </c>
      <c r="H6785" s="92" t="s">
        <v>16</v>
      </c>
      <c r="I6785" s="92" t="s">
        <v>225</v>
      </c>
      <c r="L6785" s="92">
        <f>(('Activity data'!H1419/'Emission factors'!$H$10/1000)*'Emission factors'!$B$10)*'Emission factors'!$C$10</f>
        <v>0</v>
      </c>
      <c r="M6785" s="92">
        <f>(('Activity data'!I1419/'Emission factors'!$H$10/1000)*'Emission factors'!$B$10)*'Emission factors'!$C$10</f>
        <v>0</v>
      </c>
      <c r="N6785" s="92">
        <f>(('Activity data'!J1419/'Emission factors'!$H$10/1000)*'Emission factors'!$B$10)*'Emission factors'!$C$10</f>
        <v>0</v>
      </c>
      <c r="O6785" s="92">
        <f>(('Activity data'!K1419/'Emission factors'!$H$10/1000)*'Emission factors'!$B$10)*'Emission factors'!$C$10</f>
        <v>0</v>
      </c>
      <c r="P6785" s="92">
        <f>(('Activity data'!L1419/'Emission factors'!$H$10/1000)*'Emission factors'!$B$10)*'Emission factors'!$C$10</f>
        <v>0</v>
      </c>
      <c r="Q6785" s="92">
        <f>(('Activity data'!M1419/'Emission factors'!$H$10/1000)*'Emission factors'!$B$10)*'Emission factors'!$C$10</f>
        <v>0</v>
      </c>
      <c r="R6785" s="92">
        <f>(('Activity data'!N1419/'Emission factors'!$H$10/1000)*'Emission factors'!$B$10)*'Emission factors'!$C$10</f>
        <v>0</v>
      </c>
      <c r="S6785" s="92">
        <f>(('Activity data'!O1419/'Emission factors'!$H$10/1000)*'Emission factors'!$B$10)*'Emission factors'!$C$10</f>
        <v>0</v>
      </c>
      <c r="T6785" s="92">
        <f>(('Activity data'!P1419/'Emission factors'!$H$10/1000)*'Emission factors'!$B$10)*'Emission factors'!$C$10</f>
        <v>0</v>
      </c>
      <c r="U6785" s="92">
        <f>(('Activity data'!Q1419/'Emission factors'!$H$10/1000)*'Emission factors'!$B$10)*'Emission factors'!$C$10</f>
        <v>0</v>
      </c>
    </row>
    <row r="6786" spans="1:21" x14ac:dyDescent="0.25">
      <c r="A6786" s="92" t="s">
        <v>11</v>
      </c>
      <c r="B6786" s="92" t="s">
        <v>12</v>
      </c>
      <c r="C6786" s="92" t="s">
        <v>48</v>
      </c>
      <c r="D6786" s="92" t="s">
        <v>48</v>
      </c>
      <c r="E6786" s="92" t="s">
        <v>26</v>
      </c>
      <c r="F6786" s="92" t="s">
        <v>50</v>
      </c>
      <c r="G6786" s="92" t="s">
        <v>97</v>
      </c>
      <c r="H6786" s="92" t="s">
        <v>16</v>
      </c>
      <c r="I6786" s="92" t="s">
        <v>226</v>
      </c>
      <c r="L6786" s="92">
        <f>(('Activity data'!H1420/'Emission factors'!$H$10/1000)*'Emission factors'!$B$10)*'Emission factors'!$C$10</f>
        <v>0</v>
      </c>
      <c r="M6786" s="92">
        <f>(('Activity data'!I1420/'Emission factors'!$H$10/1000)*'Emission factors'!$B$10)*'Emission factors'!$C$10</f>
        <v>0</v>
      </c>
      <c r="N6786" s="92">
        <f>(('Activity data'!J1420/'Emission factors'!$H$10/1000)*'Emission factors'!$B$10)*'Emission factors'!$C$10</f>
        <v>0</v>
      </c>
      <c r="O6786" s="92">
        <f>(('Activity data'!K1420/'Emission factors'!$H$10/1000)*'Emission factors'!$B$10)*'Emission factors'!$C$10</f>
        <v>0</v>
      </c>
      <c r="P6786" s="92">
        <f>(('Activity data'!L1420/'Emission factors'!$H$10/1000)*'Emission factors'!$B$10)*'Emission factors'!$C$10</f>
        <v>0</v>
      </c>
      <c r="Q6786" s="92">
        <f>(('Activity data'!M1420/'Emission factors'!$H$10/1000)*'Emission factors'!$B$10)*'Emission factors'!$C$10</f>
        <v>0</v>
      </c>
      <c r="R6786" s="92">
        <f>(('Activity data'!N1420/'Emission factors'!$H$10/1000)*'Emission factors'!$B$10)*'Emission factors'!$C$10</f>
        <v>0</v>
      </c>
      <c r="S6786" s="92">
        <f>(('Activity data'!O1420/'Emission factors'!$H$10/1000)*'Emission factors'!$B$10)*'Emission factors'!$C$10</f>
        <v>0</v>
      </c>
      <c r="T6786" s="92">
        <f>(('Activity data'!P1420/'Emission factors'!$H$10/1000)*'Emission factors'!$B$10)*'Emission factors'!$C$10</f>
        <v>0</v>
      </c>
      <c r="U6786" s="92">
        <f>(('Activity data'!Q1420/'Emission factors'!$H$10/1000)*'Emission factors'!$B$10)*'Emission factors'!$C$10</f>
        <v>0</v>
      </c>
    </row>
    <row r="6787" spans="1:21" x14ac:dyDescent="0.25">
      <c r="A6787" s="92" t="s">
        <v>11</v>
      </c>
      <c r="B6787" s="92" t="s">
        <v>12</v>
      </c>
      <c r="C6787" s="92" t="s">
        <v>48</v>
      </c>
      <c r="D6787" s="92" t="s">
        <v>48</v>
      </c>
      <c r="E6787" s="92" t="s">
        <v>26</v>
      </c>
      <c r="F6787" s="92" t="s">
        <v>50</v>
      </c>
      <c r="G6787" s="92" t="s">
        <v>97</v>
      </c>
      <c r="H6787" s="92" t="s">
        <v>16</v>
      </c>
      <c r="I6787" s="92" t="s">
        <v>206</v>
      </c>
      <c r="L6787" s="92">
        <f>(('Activity data'!H1421/'Emission factors'!$H$10/1000)*'Emission factors'!$B$10)*'Emission factors'!$C$10</f>
        <v>39052.902389264658</v>
      </c>
      <c r="M6787" s="92">
        <f>(('Activity data'!I1421/'Emission factors'!$H$10/1000)*'Emission factors'!$B$10)*'Emission factors'!$C$10</f>
        <v>27977.106691322108</v>
      </c>
      <c r="N6787" s="92">
        <f>(('Activity data'!J1421/'Emission factors'!$H$10/1000)*'Emission factors'!$B$10)*'Emission factors'!$C$10</f>
        <v>21973.790122190429</v>
      </c>
      <c r="O6787" s="92">
        <f>(('Activity data'!K1421/'Emission factors'!$H$10/1000)*'Emission factors'!$B$10)*'Emission factors'!$C$10</f>
        <v>28866.008853670435</v>
      </c>
      <c r="P6787" s="92">
        <f>(('Activity data'!L1421/'Emission factors'!$H$10/1000)*'Emission factors'!$B$10)*'Emission factors'!$C$10</f>
        <v>49732.028076787938</v>
      </c>
      <c r="Q6787" s="92">
        <f>(('Activity data'!M1421/'Emission factors'!$H$10/1000)*'Emission factors'!$B$10)*'Emission factors'!$C$10</f>
        <v>51050.503760596279</v>
      </c>
      <c r="R6787" s="92">
        <f>(('Activity data'!N1421/'Emission factors'!$H$10/1000)*'Emission factors'!$B$10)*'Emission factors'!$C$10</f>
        <v>39170.176987309816</v>
      </c>
      <c r="S6787" s="92">
        <f>(('Activity data'!O1421/'Emission factors'!$H$10/1000)*'Emission factors'!$B$10)*'Emission factors'!$C$10</f>
        <v>25436.110373555333</v>
      </c>
      <c r="T6787" s="92">
        <f>(('Activity data'!P1421/'Emission factors'!$H$10/1000)*'Emission factors'!$B$10)*'Emission factors'!$C$10</f>
        <v>26224.048758865552</v>
      </c>
      <c r="U6787" s="92">
        <f>(('Activity data'!Q1421/'Emission factors'!$H$10/1000)*'Emission factors'!$B$10)*'Emission factors'!$C$10</f>
        <v>26837.447009704254</v>
      </c>
    </row>
    <row r="6788" spans="1:21" x14ac:dyDescent="0.25">
      <c r="A6788" s="92" t="s">
        <v>11</v>
      </c>
      <c r="B6788" s="92" t="s">
        <v>12</v>
      </c>
      <c r="C6788" s="92" t="s">
        <v>48</v>
      </c>
      <c r="D6788" s="92" t="s">
        <v>48</v>
      </c>
      <c r="E6788" s="92" t="s">
        <v>26</v>
      </c>
      <c r="F6788" s="92" t="s">
        <v>50</v>
      </c>
      <c r="G6788" s="92" t="s">
        <v>97</v>
      </c>
      <c r="H6788" s="92" t="s">
        <v>16</v>
      </c>
      <c r="I6788" s="92" t="s">
        <v>232</v>
      </c>
      <c r="L6788" s="92">
        <f>(('Activity data'!H1422/'Emission factors'!$H$10/1000)*'Emission factors'!$B$10)*'Emission factors'!$C$10</f>
        <v>32044.60828432547</v>
      </c>
      <c r="M6788" s="92">
        <f>(('Activity data'!I1422/'Emission factors'!$H$10/1000)*'Emission factors'!$B$10)*'Emission factors'!$C$10</f>
        <v>25319.995709262137</v>
      </c>
      <c r="N6788" s="92">
        <f>(('Activity data'!J1422/'Emission factors'!$H$10/1000)*'Emission factors'!$B$10)*'Emission factors'!$C$10</f>
        <v>22842.817955716353</v>
      </c>
      <c r="O6788" s="92">
        <f>(('Activity data'!K1422/'Emission factors'!$H$10/1000)*'Emission factors'!$B$10)*'Emission factors'!$C$10</f>
        <v>31004.61919881752</v>
      </c>
      <c r="P6788" s="92">
        <f>(('Activity data'!L1422/'Emission factors'!$H$10/1000)*'Emission factors'!$B$10)*'Emission factors'!$C$10</f>
        <v>39285.816745000586</v>
      </c>
      <c r="Q6788" s="92">
        <f>(('Activity data'!M1422/'Emission factors'!$H$10/1000)*'Emission factors'!$B$10)*'Emission factors'!$C$10</f>
        <v>34495.18785154113</v>
      </c>
      <c r="R6788" s="92">
        <f>(('Activity data'!N1422/'Emission factors'!$H$10/1000)*'Emission factors'!$B$10)*'Emission factors'!$C$10</f>
        <v>23850.741449926314</v>
      </c>
      <c r="S6788" s="92">
        <f>(('Activity data'!O1422/'Emission factors'!$H$10/1000)*'Emission factors'!$B$10)*'Emission factors'!$C$10</f>
        <v>12585.522932906717</v>
      </c>
      <c r="T6788" s="92">
        <f>(('Activity data'!P1422/'Emission factors'!$H$10/1000)*'Emission factors'!$B$10)*'Emission factors'!$C$10</f>
        <v>24710.306171494904</v>
      </c>
      <c r="U6788" s="92">
        <f>(('Activity data'!Q1422/'Emission factors'!$H$10/1000)*'Emission factors'!$B$10)*'Emission factors'!$C$10</f>
        <v>29512.701815592893</v>
      </c>
    </row>
    <row r="6789" spans="1:21" x14ac:dyDescent="0.25">
      <c r="A6789" s="92" t="s">
        <v>11</v>
      </c>
      <c r="B6789" s="92" t="s">
        <v>12</v>
      </c>
      <c r="C6789" s="92" t="s">
        <v>48</v>
      </c>
      <c r="D6789" s="92" t="s">
        <v>48</v>
      </c>
      <c r="E6789" s="92" t="s">
        <v>26</v>
      </c>
      <c r="F6789" s="92" t="s">
        <v>50</v>
      </c>
      <c r="G6789" s="92" t="s">
        <v>97</v>
      </c>
      <c r="H6789" s="92" t="s">
        <v>16</v>
      </c>
      <c r="I6789" s="92" t="s">
        <v>200</v>
      </c>
      <c r="L6789" s="92">
        <f>(('Activity data'!H1423/'Emission factors'!$H$10/1000)*'Emission factors'!$B$10)*'Emission factors'!$C$10</f>
        <v>48312.824360945568</v>
      </c>
      <c r="M6789" s="92">
        <f>(('Activity data'!I1423/'Emission factors'!$H$10/1000)*'Emission factors'!$B$10)*'Emission factors'!$C$10</f>
        <v>67931.093109776455</v>
      </c>
      <c r="N6789" s="92">
        <f>(('Activity data'!J1423/'Emission factors'!$H$10/1000)*'Emission factors'!$B$10)*'Emission factors'!$C$10</f>
        <v>65748.905813113961</v>
      </c>
      <c r="O6789" s="92">
        <f>(('Activity data'!K1423/'Emission factors'!$H$10/1000)*'Emission factors'!$B$10)*'Emission factors'!$C$10</f>
        <v>75315.496160865849</v>
      </c>
      <c r="P6789" s="92">
        <f>(('Activity data'!L1423/'Emission factors'!$H$10/1000)*'Emission factors'!$B$10)*'Emission factors'!$C$10</f>
        <v>80579.388274911413</v>
      </c>
      <c r="Q6789" s="92">
        <f>(('Activity data'!M1423/'Emission factors'!$H$10/1000)*'Emission factors'!$B$10)*'Emission factors'!$C$10</f>
        <v>67597.80433951263</v>
      </c>
      <c r="R6789" s="92">
        <f>(('Activity data'!N1423/'Emission factors'!$H$10/1000)*'Emission factors'!$B$10)*'Emission factors'!$C$10</f>
        <v>49615.936474506016</v>
      </c>
      <c r="S6789" s="92">
        <f>(('Activity data'!O1423/'Emission factors'!$H$10/1000)*'Emission factors'!$B$10)*'Emission factors'!$C$10</f>
        <v>31532.528282179555</v>
      </c>
      <c r="T6789" s="92">
        <f>(('Activity data'!P1423/'Emission factors'!$H$10/1000)*'Emission factors'!$B$10)*'Emission factors'!$C$10</f>
        <v>143995.18386472782</v>
      </c>
      <c r="U6789" s="92">
        <f>(('Activity data'!Q1423/'Emission factors'!$H$10/1000)*'Emission factors'!$B$10)*'Emission factors'!$C$10</f>
        <v>116351.84597516332</v>
      </c>
    </row>
    <row r="6790" spans="1:21" x14ac:dyDescent="0.25">
      <c r="A6790" s="92" t="s">
        <v>11</v>
      </c>
      <c r="B6790" s="92" t="s">
        <v>12</v>
      </c>
      <c r="C6790" s="92" t="s">
        <v>48</v>
      </c>
      <c r="D6790" s="92" t="s">
        <v>48</v>
      </c>
      <c r="E6790" s="92" t="s">
        <v>26</v>
      </c>
      <c r="F6790" s="92" t="s">
        <v>50</v>
      </c>
      <c r="G6790" s="92" t="s">
        <v>97</v>
      </c>
      <c r="H6790" s="92" t="s">
        <v>16</v>
      </c>
      <c r="I6790" s="92" t="s">
        <v>227</v>
      </c>
      <c r="L6790" s="92">
        <f>(('Activity data'!H1424/'Emission factors'!$H$10/1000)*'Emission factors'!$B$10)*'Emission factors'!$C$10</f>
        <v>0</v>
      </c>
      <c r="M6790" s="92">
        <f>(('Activity data'!I1424/'Emission factors'!$H$10/1000)*'Emission factors'!$B$10)*'Emission factors'!$C$10</f>
        <v>0</v>
      </c>
      <c r="N6790" s="92">
        <f>(('Activity data'!J1424/'Emission factors'!$H$10/1000)*'Emission factors'!$B$10)*'Emission factors'!$C$10</f>
        <v>0</v>
      </c>
      <c r="O6790" s="92">
        <f>(('Activity data'!K1424/'Emission factors'!$H$10/1000)*'Emission factors'!$B$10)*'Emission factors'!$C$10</f>
        <v>0</v>
      </c>
      <c r="P6790" s="92">
        <f>(('Activity data'!L1424/'Emission factors'!$H$10/1000)*'Emission factors'!$B$10)*'Emission factors'!$C$10</f>
        <v>0</v>
      </c>
      <c r="Q6790" s="92">
        <f>(('Activity data'!M1424/'Emission factors'!$H$10/1000)*'Emission factors'!$B$10)*'Emission factors'!$C$10</f>
        <v>0</v>
      </c>
      <c r="R6790" s="92">
        <f>(('Activity data'!N1424/'Emission factors'!$H$10/1000)*'Emission factors'!$B$10)*'Emission factors'!$C$10</f>
        <v>0</v>
      </c>
      <c r="S6790" s="92">
        <f>(('Activity data'!O1424/'Emission factors'!$H$10/1000)*'Emission factors'!$B$10)*'Emission factors'!$C$10</f>
        <v>0</v>
      </c>
      <c r="T6790" s="92">
        <f>(('Activity data'!P1424/'Emission factors'!$H$10/1000)*'Emission factors'!$B$10)*'Emission factors'!$C$10</f>
        <v>0</v>
      </c>
      <c r="U6790" s="92">
        <f>(('Activity data'!Q1424/'Emission factors'!$H$10/1000)*'Emission factors'!$B$10)*'Emission factors'!$C$10</f>
        <v>0</v>
      </c>
    </row>
    <row r="6791" spans="1:21" x14ac:dyDescent="0.25">
      <c r="A6791" s="92" t="s">
        <v>11</v>
      </c>
      <c r="B6791" s="92" t="s">
        <v>12</v>
      </c>
      <c r="C6791" s="92" t="s">
        <v>48</v>
      </c>
      <c r="D6791" s="92" t="s">
        <v>48</v>
      </c>
      <c r="E6791" s="92" t="s">
        <v>26</v>
      </c>
      <c r="F6791" s="92" t="s">
        <v>50</v>
      </c>
      <c r="G6791" s="92" t="s">
        <v>97</v>
      </c>
      <c r="H6791" s="92" t="s">
        <v>16</v>
      </c>
      <c r="I6791" s="92" t="s">
        <v>228</v>
      </c>
      <c r="L6791" s="92">
        <f>(('Activity data'!H1425/'Emission factors'!$H$10/1000)*'Emission factors'!$B$10)*'Emission factors'!$C$10</f>
        <v>0</v>
      </c>
      <c r="M6791" s="92">
        <f>(('Activity data'!I1425/'Emission factors'!$H$10/1000)*'Emission factors'!$B$10)*'Emission factors'!$C$10</f>
        <v>0</v>
      </c>
      <c r="N6791" s="92">
        <f>(('Activity data'!J1425/'Emission factors'!$H$10/1000)*'Emission factors'!$B$10)*'Emission factors'!$C$10</f>
        <v>0</v>
      </c>
      <c r="O6791" s="92">
        <f>(('Activity data'!K1425/'Emission factors'!$H$10/1000)*'Emission factors'!$B$10)*'Emission factors'!$C$10</f>
        <v>0</v>
      </c>
      <c r="P6791" s="92">
        <f>(('Activity data'!L1425/'Emission factors'!$H$10/1000)*'Emission factors'!$B$10)*'Emission factors'!$C$10</f>
        <v>0</v>
      </c>
      <c r="Q6791" s="92">
        <f>(('Activity data'!M1425/'Emission factors'!$H$10/1000)*'Emission factors'!$B$10)*'Emission factors'!$C$10</f>
        <v>0</v>
      </c>
      <c r="R6791" s="92">
        <f>(('Activity data'!N1425/'Emission factors'!$H$10/1000)*'Emission factors'!$B$10)*'Emission factors'!$C$10</f>
        <v>0</v>
      </c>
      <c r="S6791" s="92">
        <f>(('Activity data'!O1425/'Emission factors'!$H$10/1000)*'Emission factors'!$B$10)*'Emission factors'!$C$10</f>
        <v>0</v>
      </c>
      <c r="T6791" s="92">
        <f>(('Activity data'!P1425/'Emission factors'!$H$10/1000)*'Emission factors'!$B$10)*'Emission factors'!$C$10</f>
        <v>0</v>
      </c>
      <c r="U6791" s="92">
        <f>(('Activity data'!Q1425/'Emission factors'!$H$10/1000)*'Emission factors'!$B$10)*'Emission factors'!$C$10</f>
        <v>0</v>
      </c>
    </row>
    <row r="6792" spans="1:21" x14ac:dyDescent="0.25">
      <c r="A6792" s="92" t="s">
        <v>11</v>
      </c>
      <c r="B6792" s="92" t="s">
        <v>12</v>
      </c>
      <c r="C6792" s="92" t="s">
        <v>48</v>
      </c>
      <c r="D6792" s="92" t="s">
        <v>48</v>
      </c>
      <c r="E6792" s="92" t="s">
        <v>26</v>
      </c>
      <c r="F6792" s="92" t="s">
        <v>50</v>
      </c>
      <c r="G6792" s="92" t="s">
        <v>97</v>
      </c>
      <c r="H6792" s="92" t="s">
        <v>16</v>
      </c>
      <c r="I6792" s="92" t="s">
        <v>195</v>
      </c>
      <c r="L6792" s="92">
        <f>(('Activity data'!H1426/'Emission factors'!$H$10/1000)*'Emission factors'!$B$10)*'Emission factors'!$C$10</f>
        <v>0</v>
      </c>
      <c r="M6792" s="92">
        <f>(('Activity data'!I1426/'Emission factors'!$H$10/1000)*'Emission factors'!$B$10)*'Emission factors'!$C$10</f>
        <v>0</v>
      </c>
      <c r="N6792" s="92">
        <f>(('Activity data'!J1426/'Emission factors'!$H$10/1000)*'Emission factors'!$B$10)*'Emission factors'!$C$10</f>
        <v>0</v>
      </c>
      <c r="O6792" s="92">
        <f>(('Activity data'!K1426/'Emission factors'!$H$10/1000)*'Emission factors'!$B$10)*'Emission factors'!$C$10</f>
        <v>0</v>
      </c>
      <c r="P6792" s="92">
        <f>(('Activity data'!L1426/'Emission factors'!$H$10/1000)*'Emission factors'!$B$10)*'Emission factors'!$C$10</f>
        <v>0</v>
      </c>
      <c r="Q6792" s="92">
        <f>(('Activity data'!M1426/'Emission factors'!$H$10/1000)*'Emission factors'!$B$10)*'Emission factors'!$C$10</f>
        <v>0</v>
      </c>
      <c r="R6792" s="92">
        <f>(('Activity data'!N1426/'Emission factors'!$H$10/1000)*'Emission factors'!$B$10)*'Emission factors'!$C$10</f>
        <v>0</v>
      </c>
      <c r="S6792" s="92">
        <f>(('Activity data'!O1426/'Emission factors'!$H$10/1000)*'Emission factors'!$B$10)*'Emission factors'!$C$10</f>
        <v>0</v>
      </c>
      <c r="T6792" s="92">
        <f>(('Activity data'!P1426/'Emission factors'!$H$10/1000)*'Emission factors'!$B$10)*'Emission factors'!$C$10</f>
        <v>4292.6705295471993</v>
      </c>
      <c r="U6792" s="92">
        <f>(('Activity data'!Q1426/'Emission factors'!$H$10/1000)*'Emission factors'!$B$10)*'Emission factors'!$C$10</f>
        <v>4011.4421143514969</v>
      </c>
    </row>
    <row r="6793" spans="1:21" x14ac:dyDescent="0.25">
      <c r="A6793" s="92" t="s">
        <v>11</v>
      </c>
      <c r="B6793" s="92" t="s">
        <v>12</v>
      </c>
      <c r="C6793" s="92" t="s">
        <v>48</v>
      </c>
      <c r="D6793" s="92" t="s">
        <v>48</v>
      </c>
      <c r="E6793" s="92" t="s">
        <v>26</v>
      </c>
      <c r="F6793" s="92" t="s">
        <v>50</v>
      </c>
      <c r="G6793" s="92" t="s">
        <v>97</v>
      </c>
      <c r="H6793" s="92" t="s">
        <v>16</v>
      </c>
      <c r="I6793" s="92" t="s">
        <v>192</v>
      </c>
      <c r="L6793" s="92">
        <f>(('Activity data'!H1427/'Emission factors'!$H$10/1000)*'Emission factors'!$B$10)*'Emission factors'!$C$10</f>
        <v>0</v>
      </c>
      <c r="M6793" s="92">
        <f>(('Activity data'!I1427/'Emission factors'!$H$10/1000)*'Emission factors'!$B$10)*'Emission factors'!$C$10</f>
        <v>0</v>
      </c>
      <c r="N6793" s="92">
        <f>(('Activity data'!J1427/'Emission factors'!$H$10/1000)*'Emission factors'!$B$10)*'Emission factors'!$C$10</f>
        <v>0</v>
      </c>
      <c r="O6793" s="92">
        <f>(('Activity data'!K1427/'Emission factors'!$H$10/1000)*'Emission factors'!$B$10)*'Emission factors'!$C$10</f>
        <v>0</v>
      </c>
      <c r="P6793" s="92">
        <f>(('Activity data'!L1427/'Emission factors'!$H$10/1000)*'Emission factors'!$B$10)*'Emission factors'!$C$10</f>
        <v>0</v>
      </c>
      <c r="Q6793" s="92">
        <f>(('Activity data'!M1427/'Emission factors'!$H$10/1000)*'Emission factors'!$B$10)*'Emission factors'!$C$10</f>
        <v>0</v>
      </c>
      <c r="R6793" s="92">
        <f>(('Activity data'!N1427/'Emission factors'!$H$10/1000)*'Emission factors'!$B$10)*'Emission factors'!$C$10</f>
        <v>0</v>
      </c>
      <c r="S6793" s="92">
        <f>(('Activity data'!O1427/'Emission factors'!$H$10/1000)*'Emission factors'!$B$10)*'Emission factors'!$C$10</f>
        <v>0</v>
      </c>
      <c r="T6793" s="92">
        <f>(('Activity data'!P1427/'Emission factors'!$H$10/1000)*'Emission factors'!$B$10)*'Emission factors'!$C$10</f>
        <v>0</v>
      </c>
      <c r="U6793" s="92">
        <f>(('Activity data'!Q1427/'Emission factors'!$H$10/1000)*'Emission factors'!$B$10)*'Emission factors'!$C$10</f>
        <v>0</v>
      </c>
    </row>
    <row r="6794" spans="1:21" x14ac:dyDescent="0.25">
      <c r="A6794" s="92" t="s">
        <v>11</v>
      </c>
      <c r="B6794" s="92" t="s">
        <v>12</v>
      </c>
      <c r="C6794" s="92" t="s">
        <v>48</v>
      </c>
      <c r="D6794" s="92" t="s">
        <v>48</v>
      </c>
      <c r="E6794" s="92" t="s">
        <v>26</v>
      </c>
      <c r="F6794" s="92" t="s">
        <v>50</v>
      </c>
      <c r="G6794" s="92" t="s">
        <v>97</v>
      </c>
      <c r="H6794" s="92" t="s">
        <v>16</v>
      </c>
      <c r="I6794" s="92" t="s">
        <v>229</v>
      </c>
      <c r="L6794" s="92">
        <f>(('Activity data'!H1428/'Emission factors'!$H$10/1000)*'Emission factors'!$B$10)*'Emission factors'!$C$10</f>
        <v>0</v>
      </c>
      <c r="M6794" s="92">
        <f>(('Activity data'!I1428/'Emission factors'!$H$10/1000)*'Emission factors'!$B$10)*'Emission factors'!$C$10</f>
        <v>0</v>
      </c>
      <c r="N6794" s="92">
        <f>(('Activity data'!J1428/'Emission factors'!$H$10/1000)*'Emission factors'!$B$10)*'Emission factors'!$C$10</f>
        <v>0</v>
      </c>
      <c r="O6794" s="92">
        <f>(('Activity data'!K1428/'Emission factors'!$H$10/1000)*'Emission factors'!$B$10)*'Emission factors'!$C$10</f>
        <v>0</v>
      </c>
      <c r="P6794" s="92">
        <f>(('Activity data'!L1428/'Emission factors'!$H$10/1000)*'Emission factors'!$B$10)*'Emission factors'!$C$10</f>
        <v>0</v>
      </c>
      <c r="Q6794" s="92">
        <f>(('Activity data'!M1428/'Emission factors'!$H$10/1000)*'Emission factors'!$B$10)*'Emission factors'!$C$10</f>
        <v>0</v>
      </c>
      <c r="R6794" s="92">
        <f>(('Activity data'!N1428/'Emission factors'!$H$10/1000)*'Emission factors'!$B$10)*'Emission factors'!$C$10</f>
        <v>0</v>
      </c>
      <c r="S6794" s="92">
        <f>(('Activity data'!O1428/'Emission factors'!$H$10/1000)*'Emission factors'!$B$10)*'Emission factors'!$C$10</f>
        <v>0</v>
      </c>
      <c r="T6794" s="92">
        <f>(('Activity data'!P1428/'Emission factors'!$H$10/1000)*'Emission factors'!$B$10)*'Emission factors'!$C$10</f>
        <v>0</v>
      </c>
      <c r="U6794" s="92">
        <f>(('Activity data'!Q1428/'Emission factors'!$H$10/1000)*'Emission factors'!$B$10)*'Emission factors'!$C$10</f>
        <v>0</v>
      </c>
    </row>
    <row r="6795" spans="1:21" x14ac:dyDescent="0.25">
      <c r="A6795" s="92" t="s">
        <v>11</v>
      </c>
      <c r="B6795" s="92" t="s">
        <v>12</v>
      </c>
      <c r="C6795" s="92" t="s">
        <v>48</v>
      </c>
      <c r="D6795" s="92" t="s">
        <v>48</v>
      </c>
      <c r="E6795" s="92" t="s">
        <v>26</v>
      </c>
      <c r="F6795" s="92" t="s">
        <v>50</v>
      </c>
      <c r="G6795" s="92" t="s">
        <v>97</v>
      </c>
      <c r="H6795" s="92" t="s">
        <v>16</v>
      </c>
      <c r="I6795" s="92" t="s">
        <v>198</v>
      </c>
      <c r="L6795" s="92">
        <f>(('Activity data'!H1429/'Emission factors'!$H$10/1000)*'Emission factors'!$B$10)*'Emission factors'!$C$10</f>
        <v>0</v>
      </c>
      <c r="M6795" s="92">
        <f>(('Activity data'!I1429/'Emission factors'!$H$10/1000)*'Emission factors'!$B$10)*'Emission factors'!$C$10</f>
        <v>0</v>
      </c>
      <c r="N6795" s="92">
        <f>(('Activity data'!J1429/'Emission factors'!$H$10/1000)*'Emission factors'!$B$10)*'Emission factors'!$C$10</f>
        <v>0</v>
      </c>
      <c r="O6795" s="92">
        <f>(('Activity data'!K1429/'Emission factors'!$H$10/1000)*'Emission factors'!$B$10)*'Emission factors'!$C$10</f>
        <v>0</v>
      </c>
      <c r="P6795" s="92">
        <f>(('Activity data'!L1429/'Emission factors'!$H$10/1000)*'Emission factors'!$B$10)*'Emission factors'!$C$10</f>
        <v>0</v>
      </c>
      <c r="Q6795" s="92">
        <f>(('Activity data'!M1429/'Emission factors'!$H$10/1000)*'Emission factors'!$B$10)*'Emission factors'!$C$10</f>
        <v>0</v>
      </c>
      <c r="R6795" s="92">
        <f>(('Activity data'!N1429/'Emission factors'!$H$10/1000)*'Emission factors'!$B$10)*'Emission factors'!$C$10</f>
        <v>0</v>
      </c>
      <c r="S6795" s="92">
        <f>(('Activity data'!O1429/'Emission factors'!$H$10/1000)*'Emission factors'!$B$10)*'Emission factors'!$C$10</f>
        <v>0</v>
      </c>
      <c r="T6795" s="92">
        <f>(('Activity data'!P1429/'Emission factors'!$H$10/1000)*'Emission factors'!$B$10)*'Emission factors'!$C$10</f>
        <v>0</v>
      </c>
      <c r="U6795" s="92">
        <f>(('Activity data'!Q1429/'Emission factors'!$H$10/1000)*'Emission factors'!$B$10)*'Emission factors'!$C$10</f>
        <v>0</v>
      </c>
    </row>
    <row r="6796" spans="1:21" x14ac:dyDescent="0.25">
      <c r="A6796" s="92" t="s">
        <v>11</v>
      </c>
      <c r="B6796" s="92" t="s">
        <v>12</v>
      </c>
      <c r="C6796" s="92" t="s">
        <v>48</v>
      </c>
      <c r="D6796" s="92" t="s">
        <v>48</v>
      </c>
      <c r="E6796" s="92" t="s">
        <v>26</v>
      </c>
      <c r="F6796" s="92" t="s">
        <v>50</v>
      </c>
      <c r="G6796" s="92" t="s">
        <v>97</v>
      </c>
      <c r="H6796" s="92" t="s">
        <v>16</v>
      </c>
      <c r="I6796" s="92" t="s">
        <v>230</v>
      </c>
      <c r="L6796" s="92">
        <f>(('Activity data'!H1430/'Emission factors'!$H$10/1000)*'Emission factors'!$B$10)*'Emission factors'!$C$10</f>
        <v>0</v>
      </c>
      <c r="M6796" s="92">
        <f>(('Activity data'!I1430/'Emission factors'!$H$10/1000)*'Emission factors'!$B$10)*'Emission factors'!$C$10</f>
        <v>0</v>
      </c>
      <c r="N6796" s="92">
        <f>(('Activity data'!J1430/'Emission factors'!$H$10/1000)*'Emission factors'!$B$10)*'Emission factors'!$C$10</f>
        <v>0</v>
      </c>
      <c r="O6796" s="92">
        <f>(('Activity data'!K1430/'Emission factors'!$H$10/1000)*'Emission factors'!$B$10)*'Emission factors'!$C$10</f>
        <v>0</v>
      </c>
      <c r="P6796" s="92">
        <f>(('Activity data'!L1430/'Emission factors'!$H$10/1000)*'Emission factors'!$B$10)*'Emission factors'!$C$10</f>
        <v>0</v>
      </c>
      <c r="Q6796" s="92">
        <f>(('Activity data'!M1430/'Emission factors'!$H$10/1000)*'Emission factors'!$B$10)*'Emission factors'!$C$10</f>
        <v>0</v>
      </c>
      <c r="R6796" s="92">
        <f>(('Activity data'!N1430/'Emission factors'!$H$10/1000)*'Emission factors'!$B$10)*'Emission factors'!$C$10</f>
        <v>0</v>
      </c>
      <c r="S6796" s="92">
        <f>(('Activity data'!O1430/'Emission factors'!$H$10/1000)*'Emission factors'!$B$10)*'Emission factors'!$C$10</f>
        <v>0</v>
      </c>
      <c r="T6796" s="92">
        <f>(('Activity data'!P1430/'Emission factors'!$H$10/1000)*'Emission factors'!$B$10)*'Emission factors'!$C$10</f>
        <v>0</v>
      </c>
      <c r="U6796" s="92">
        <f>(('Activity data'!Q1430/'Emission factors'!$H$10/1000)*'Emission factors'!$B$10)*'Emission factors'!$C$10</f>
        <v>0</v>
      </c>
    </row>
    <row r="6797" spans="1:21" x14ac:dyDescent="0.25">
      <c r="A6797" s="92" t="s">
        <v>11</v>
      </c>
      <c r="B6797" s="92" t="s">
        <v>12</v>
      </c>
      <c r="C6797" s="92" t="s">
        <v>48</v>
      </c>
      <c r="D6797" s="92" t="s">
        <v>48</v>
      </c>
      <c r="E6797" s="92" t="s">
        <v>26</v>
      </c>
      <c r="F6797" s="92" t="s">
        <v>50</v>
      </c>
      <c r="G6797" s="92" t="s">
        <v>97</v>
      </c>
      <c r="H6797" s="92" t="s">
        <v>16</v>
      </c>
      <c r="I6797" s="92" t="s">
        <v>210</v>
      </c>
      <c r="L6797" s="92">
        <f>(('Activity data'!H1431/'Emission factors'!$H$10/1000)*'Emission factors'!$B$10)*'Emission factors'!$C$10</f>
        <v>0</v>
      </c>
      <c r="M6797" s="92">
        <f>(('Activity data'!I1431/'Emission factors'!$H$10/1000)*'Emission factors'!$B$10)*'Emission factors'!$C$10</f>
        <v>0</v>
      </c>
      <c r="N6797" s="92">
        <f>(('Activity data'!J1431/'Emission factors'!$H$10/1000)*'Emission factors'!$B$10)*'Emission factors'!$C$10</f>
        <v>0</v>
      </c>
      <c r="O6797" s="92">
        <f>(('Activity data'!K1431/'Emission factors'!$H$10/1000)*'Emission factors'!$B$10)*'Emission factors'!$C$10</f>
        <v>0</v>
      </c>
      <c r="P6797" s="92">
        <f>(('Activity data'!L1431/'Emission factors'!$H$10/1000)*'Emission factors'!$B$10)*'Emission factors'!$C$10</f>
        <v>0</v>
      </c>
      <c r="Q6797" s="92">
        <f>(('Activity data'!M1431/'Emission factors'!$H$10/1000)*'Emission factors'!$B$10)*'Emission factors'!$C$10</f>
        <v>0</v>
      </c>
      <c r="R6797" s="92">
        <f>(('Activity data'!N1431/'Emission factors'!$H$10/1000)*'Emission factors'!$B$10)*'Emission factors'!$C$10</f>
        <v>0</v>
      </c>
      <c r="S6797" s="92">
        <f>(('Activity data'!O1431/'Emission factors'!$H$10/1000)*'Emission factors'!$B$10)*'Emission factors'!$C$10</f>
        <v>0</v>
      </c>
      <c r="T6797" s="92">
        <f>(('Activity data'!P1431/'Emission factors'!$H$10/1000)*'Emission factors'!$B$10)*'Emission factors'!$C$10</f>
        <v>0</v>
      </c>
      <c r="U6797" s="92">
        <f>(('Activity data'!Q1431/'Emission factors'!$H$10/1000)*'Emission factors'!$B$10)*'Emission factors'!$C$10</f>
        <v>0</v>
      </c>
    </row>
    <row r="6798" spans="1:21" x14ac:dyDescent="0.25">
      <c r="A6798" s="92" t="s">
        <v>11</v>
      </c>
      <c r="B6798" s="92" t="s">
        <v>12</v>
      </c>
      <c r="C6798" s="92" t="s">
        <v>48</v>
      </c>
      <c r="D6798" s="92" t="s">
        <v>48</v>
      </c>
      <c r="E6798" s="92" t="s">
        <v>26</v>
      </c>
      <c r="F6798" s="92" t="s">
        <v>50</v>
      </c>
      <c r="G6798" s="92" t="s">
        <v>97</v>
      </c>
      <c r="H6798" s="92" t="s">
        <v>16</v>
      </c>
      <c r="I6798" s="92" t="s">
        <v>191</v>
      </c>
      <c r="L6798" s="92">
        <f>(('Activity data'!H1432/'Emission factors'!$H$10/1000)*'Emission factors'!$B$10)*'Emission factors'!$C$10</f>
        <v>0</v>
      </c>
      <c r="M6798" s="92">
        <f>(('Activity data'!I1432/'Emission factors'!$H$10/1000)*'Emission factors'!$B$10)*'Emission factors'!$C$10</f>
        <v>0</v>
      </c>
      <c r="N6798" s="92">
        <f>(('Activity data'!J1432/'Emission factors'!$H$10/1000)*'Emission factors'!$B$10)*'Emission factors'!$C$10</f>
        <v>0</v>
      </c>
      <c r="O6798" s="92">
        <f>(('Activity data'!K1432/'Emission factors'!$H$10/1000)*'Emission factors'!$B$10)*'Emission factors'!$C$10</f>
        <v>0</v>
      </c>
      <c r="P6798" s="92">
        <f>(('Activity data'!L1432/'Emission factors'!$H$10/1000)*'Emission factors'!$B$10)*'Emission factors'!$C$10</f>
        <v>0</v>
      </c>
      <c r="Q6798" s="92">
        <f>(('Activity data'!M1432/'Emission factors'!$H$10/1000)*'Emission factors'!$B$10)*'Emission factors'!$C$10</f>
        <v>0</v>
      </c>
      <c r="R6798" s="92">
        <f>(('Activity data'!N1432/'Emission factors'!$H$10/1000)*'Emission factors'!$B$10)*'Emission factors'!$C$10</f>
        <v>0</v>
      </c>
      <c r="S6798" s="92">
        <f>(('Activity data'!O1432/'Emission factors'!$H$10/1000)*'Emission factors'!$B$10)*'Emission factors'!$C$10</f>
        <v>0</v>
      </c>
      <c r="T6798" s="92">
        <f>(('Activity data'!P1432/'Emission factors'!$H$10/1000)*'Emission factors'!$B$10)*'Emission factors'!$C$10</f>
        <v>0</v>
      </c>
      <c r="U6798" s="92">
        <f>(('Activity data'!Q1432/'Emission factors'!$H$10/1000)*'Emission factors'!$B$10)*'Emission factors'!$C$10</f>
        <v>0</v>
      </c>
    </row>
    <row r="6799" spans="1:21" x14ac:dyDescent="0.25">
      <c r="A6799" s="92" t="s">
        <v>11</v>
      </c>
      <c r="B6799" s="92" t="s">
        <v>12</v>
      </c>
      <c r="C6799" s="92" t="s">
        <v>48</v>
      </c>
      <c r="D6799" s="92" t="s">
        <v>48</v>
      </c>
      <c r="E6799" s="92" t="s">
        <v>26</v>
      </c>
      <c r="F6799" s="92" t="s">
        <v>50</v>
      </c>
      <c r="G6799" s="92" t="s">
        <v>97</v>
      </c>
      <c r="H6799" s="92" t="s">
        <v>16</v>
      </c>
      <c r="I6799" s="92" t="s">
        <v>231</v>
      </c>
      <c r="L6799" s="92">
        <f>(('Activity data'!H1433/'Emission factors'!$H$10/1000)*'Emission factors'!$B$10)*'Emission factors'!$C$10</f>
        <v>0</v>
      </c>
      <c r="M6799" s="92">
        <f>(('Activity data'!I1433/'Emission factors'!$H$10/1000)*'Emission factors'!$B$10)*'Emission factors'!$C$10</f>
        <v>0</v>
      </c>
      <c r="N6799" s="92">
        <f>(('Activity data'!J1433/'Emission factors'!$H$10/1000)*'Emission factors'!$B$10)*'Emission factors'!$C$10</f>
        <v>0</v>
      </c>
      <c r="O6799" s="92">
        <f>(('Activity data'!K1433/'Emission factors'!$H$10/1000)*'Emission factors'!$B$10)*'Emission factors'!$C$10</f>
        <v>0</v>
      </c>
      <c r="P6799" s="92">
        <f>(('Activity data'!L1433/'Emission factors'!$H$10/1000)*'Emission factors'!$B$10)*'Emission factors'!$C$10</f>
        <v>0</v>
      </c>
      <c r="Q6799" s="92">
        <f>(('Activity data'!M1433/'Emission factors'!$H$10/1000)*'Emission factors'!$B$10)*'Emission factors'!$C$10</f>
        <v>0</v>
      </c>
      <c r="R6799" s="92">
        <f>(('Activity data'!N1433/'Emission factors'!$H$10/1000)*'Emission factors'!$B$10)*'Emission factors'!$C$10</f>
        <v>0</v>
      </c>
      <c r="S6799" s="92">
        <f>(('Activity data'!O1433/'Emission factors'!$H$10/1000)*'Emission factors'!$B$10)*'Emission factors'!$C$10</f>
        <v>0</v>
      </c>
      <c r="T6799" s="92">
        <f>(('Activity data'!P1433/'Emission factors'!$H$10/1000)*'Emission factors'!$B$10)*'Emission factors'!$C$10</f>
        <v>0</v>
      </c>
      <c r="U6799" s="92">
        <f>(('Activity data'!Q1433/'Emission factors'!$H$10/1000)*'Emission factors'!$B$10)*'Emission factors'!$C$10</f>
        <v>0</v>
      </c>
    </row>
    <row r="6800" spans="1:21" x14ac:dyDescent="0.25">
      <c r="A6800" s="92" t="s">
        <v>11</v>
      </c>
      <c r="B6800" s="92" t="s">
        <v>12</v>
      </c>
      <c r="C6800" s="92" t="s">
        <v>48</v>
      </c>
      <c r="D6800" s="92" t="s">
        <v>48</v>
      </c>
      <c r="E6800" s="92" t="s">
        <v>26</v>
      </c>
      <c r="F6800" s="92" t="s">
        <v>50</v>
      </c>
      <c r="G6800" s="92" t="s">
        <v>97</v>
      </c>
      <c r="H6800" s="92" t="s">
        <v>16</v>
      </c>
      <c r="I6800" s="92" t="s">
        <v>190</v>
      </c>
      <c r="L6800" s="92">
        <f>(('Activity data'!H1434/'Emission factors'!$H$10/1000)*'Emission factors'!$B$10)*'Emission factors'!$C$10</f>
        <v>0</v>
      </c>
      <c r="M6800" s="92">
        <f>(('Activity data'!I1434/'Emission factors'!$H$10/1000)*'Emission factors'!$B$10)*'Emission factors'!$C$10</f>
        <v>0</v>
      </c>
      <c r="N6800" s="92">
        <f>(('Activity data'!J1434/'Emission factors'!$H$10/1000)*'Emission factors'!$B$10)*'Emission factors'!$C$10</f>
        <v>0</v>
      </c>
      <c r="O6800" s="92">
        <f>(('Activity data'!K1434/'Emission factors'!$H$10/1000)*'Emission factors'!$B$10)*'Emission factors'!$C$10</f>
        <v>0</v>
      </c>
      <c r="P6800" s="92">
        <f>(('Activity data'!L1434/'Emission factors'!$H$10/1000)*'Emission factors'!$B$10)*'Emission factors'!$C$10</f>
        <v>0</v>
      </c>
      <c r="Q6800" s="92">
        <f>(('Activity data'!M1434/'Emission factors'!$H$10/1000)*'Emission factors'!$B$10)*'Emission factors'!$C$10</f>
        <v>0</v>
      </c>
      <c r="R6800" s="92">
        <f>(('Activity data'!N1434/'Emission factors'!$H$10/1000)*'Emission factors'!$B$10)*'Emission factors'!$C$10</f>
        <v>0</v>
      </c>
      <c r="S6800" s="92">
        <f>(('Activity data'!O1434/'Emission factors'!$H$10/1000)*'Emission factors'!$B$10)*'Emission factors'!$C$10</f>
        <v>0</v>
      </c>
      <c r="T6800" s="92">
        <f>(('Activity data'!P1434/'Emission factors'!$H$10/1000)*'Emission factors'!$B$10)*'Emission factors'!$C$10</f>
        <v>0</v>
      </c>
      <c r="U6800" s="92">
        <f>(('Activity data'!Q1434/'Emission factors'!$H$10/1000)*'Emission factors'!$B$10)*'Emission factors'!$C$10</f>
        <v>20441.931043745208</v>
      </c>
    </row>
    <row r="6801" spans="1:21" x14ac:dyDescent="0.25">
      <c r="A6801" s="92" t="s">
        <v>11</v>
      </c>
      <c r="B6801" s="92" t="s">
        <v>12</v>
      </c>
      <c r="C6801" s="92" t="s">
        <v>48</v>
      </c>
      <c r="D6801" s="92" t="s">
        <v>48</v>
      </c>
      <c r="E6801" s="92" t="s">
        <v>51</v>
      </c>
      <c r="F6801" s="92" t="s">
        <v>50</v>
      </c>
      <c r="G6801" s="92" t="s">
        <v>97</v>
      </c>
      <c r="H6801" s="92" t="s">
        <v>16</v>
      </c>
      <c r="I6801" s="92" t="s">
        <v>207</v>
      </c>
      <c r="L6801" s="92">
        <f>('Activity data'!H1435/('Emission factors'!$H$6+'Emission factors'!$H$9)*2/1000)*'Emission factors'!$B$7*('Emission factors'!$C$7)+(('Activity data'!H1615/'Emission factors'!$H$6/1000)*'Emission factors'!$B$11*'Emission factors'!$C$11)+(('Activity data'!H1723/'Emission factors'!$H$6/1000)*'Emission factors'!$B$7*'Emission factors'!$C$7)</f>
        <v>194531.97461711449</v>
      </c>
      <c r="M6801" s="92">
        <f>('Activity data'!I1435/('Emission factors'!$H$6+'Emission factors'!$H$9)*2/1000)*'Emission factors'!$B$7*('Emission factors'!$C$7)+(('Activity data'!I1615/'Emission factors'!$H$6/1000)*'Emission factors'!$B$11*'Emission factors'!$C$11)+(('Activity data'!I1723/'Emission factors'!$H$6/1000)*'Emission factors'!$B$7*'Emission factors'!$C$7)</f>
        <v>197056.92082199303</v>
      </c>
      <c r="N6801" s="92">
        <f>('Activity data'!J1435/('Emission factors'!$H$6+'Emission factors'!$H$9)*2/1000)*'Emission factors'!$B$7*('Emission factors'!$C$7)+(('Activity data'!J1615/'Emission factors'!$H$6/1000)*'Emission factors'!$B$11*'Emission factors'!$C$11)+(('Activity data'!J1723/'Emission factors'!$H$6/1000)*'Emission factors'!$B$7*'Emission factors'!$C$7)</f>
        <v>201612.14331748994</v>
      </c>
      <c r="O6801" s="92">
        <f>('Activity data'!K1435/('Emission factors'!$H$6+'Emission factors'!$H$9)*2/1000)*'Emission factors'!$B$7*('Emission factors'!$C$7)+(('Activity data'!K1615/'Emission factors'!$H$6/1000)*'Emission factors'!$B$11*'Emission factors'!$C$11)+(('Activity data'!K1723/'Emission factors'!$H$6/1000)*'Emission factors'!$B$7*'Emission factors'!$C$7)</f>
        <v>212410.59668090218</v>
      </c>
      <c r="P6801" s="92">
        <f>('Activity data'!L1435/('Emission factors'!$H$6+'Emission factors'!$H$9)*2/1000)*'Emission factors'!$B$7*('Emission factors'!$C$7)+(('Activity data'!L1615/'Emission factors'!$H$6/1000)*'Emission factors'!$B$11*'Emission factors'!$C$11)+(('Activity data'!L1723/'Emission factors'!$H$6/1000)*'Emission factors'!$B$7*'Emission factors'!$C$7)</f>
        <v>155822.39320026193</v>
      </c>
      <c r="Q6801" s="92">
        <f>('Activity data'!M1435/('Emission factors'!$H$6+'Emission factors'!$H$9)*2/1000)*'Emission factors'!$B$7*('Emission factors'!$C$7)+(('Activity data'!M1615/'Emission factors'!$H$6/1000)*'Emission factors'!$B$11*'Emission factors'!$C$11)+(('Activity data'!M1723/'Emission factors'!$H$6/1000)*'Emission factors'!$B$7*'Emission factors'!$C$7)</f>
        <v>121731.40377425884</v>
      </c>
      <c r="R6801" s="92">
        <f>('Activity data'!N1435/('Emission factors'!$H$6+'Emission factors'!$H$9)*2/1000)*'Emission factors'!$B$7*('Emission factors'!$C$7)+(('Activity data'!N1615/'Emission factors'!$H$6/1000)*'Emission factors'!$B$11*'Emission factors'!$C$11)+(('Activity data'!N1723/'Emission factors'!$H$6/1000)*'Emission factors'!$B$7*'Emission factors'!$C$7)</f>
        <v>138495.70797595647</v>
      </c>
      <c r="S6801" s="92">
        <f>('Activity data'!O1435/('Emission factors'!$H$6+'Emission factors'!$H$9)*2/1000)*'Emission factors'!$B$7*('Emission factors'!$C$7)+(('Activity data'!O1615/'Emission factors'!$H$6/1000)*'Emission factors'!$B$11*'Emission factors'!$C$11)+(('Activity data'!O1723/'Emission factors'!$H$6/1000)*'Emission factors'!$B$7*'Emission factors'!$C$7)</f>
        <v>167167.89215130496</v>
      </c>
      <c r="T6801" s="92">
        <f>('Activity data'!P1435/('Emission factors'!$H$6+'Emission factors'!$H$9)*2/1000)*'Emission factors'!$B$7*('Emission factors'!$C$7)+(('Activity data'!P1615/'Emission factors'!$H$6/1000)*'Emission factors'!$B$11*'Emission factors'!$C$11)+(('Activity data'!P1723/'Emission factors'!$H$6/1000)*'Emission factors'!$B$7*'Emission factors'!$C$7)</f>
        <v>62022.820945527368</v>
      </c>
      <c r="U6801" s="92">
        <f>('Activity data'!Q1435/('Emission factors'!$H$6+'Emission factors'!$H$9)*2/1000)*'Emission factors'!$B$7*('Emission factors'!$C$7)+(('Activity data'!Q1615/'Emission factors'!$H$6/1000)*'Emission factors'!$B$11*'Emission factors'!$C$11)+(('Activity data'!Q1723/'Emission factors'!$H$6/1000)*'Emission factors'!$B$7*'Emission factors'!$C$7)</f>
        <v>24574.386668988242</v>
      </c>
    </row>
    <row r="6802" spans="1:21" x14ac:dyDescent="0.25">
      <c r="A6802" s="92" t="s">
        <v>11</v>
      </c>
      <c r="B6802" s="92" t="s">
        <v>12</v>
      </c>
      <c r="C6802" s="92" t="s">
        <v>48</v>
      </c>
      <c r="D6802" s="92" t="s">
        <v>48</v>
      </c>
      <c r="E6802" s="92" t="s">
        <v>51</v>
      </c>
      <c r="F6802" s="92" t="s">
        <v>50</v>
      </c>
      <c r="G6802" s="92" t="s">
        <v>97</v>
      </c>
      <c r="H6802" s="92" t="s">
        <v>16</v>
      </c>
      <c r="I6802" s="92" t="s">
        <v>218</v>
      </c>
      <c r="L6802" s="92">
        <f>('Activity data'!H1436/('Emission factors'!$H$6+'Emission factors'!$H$9)*2/1000)*'Emission factors'!$B$7*('Emission factors'!$C$7)+(('Activity data'!H1616/'Emission factors'!$H$6/1000)*'Emission factors'!$B$11*'Emission factors'!$C$11)+(('Activity data'!H1724/'Emission factors'!$H$6/1000)*'Emission factors'!$B$7*'Emission factors'!$C$7)</f>
        <v>0</v>
      </c>
      <c r="M6802" s="92">
        <f>('Activity data'!I1436/('Emission factors'!$H$6+'Emission factors'!$H$9)*2/1000)*'Emission factors'!$B$7*('Emission factors'!$C$7)+(('Activity data'!I1616/'Emission factors'!$H$6/1000)*'Emission factors'!$B$11*'Emission factors'!$C$11)+(('Activity data'!I1724/'Emission factors'!$H$6/1000)*'Emission factors'!$B$7*'Emission factors'!$C$7)</f>
        <v>0</v>
      </c>
      <c r="N6802" s="92">
        <f>('Activity data'!J1436/('Emission factors'!$H$6+'Emission factors'!$H$9)*2/1000)*'Emission factors'!$B$7*('Emission factors'!$C$7)+(('Activity data'!J1616/'Emission factors'!$H$6/1000)*'Emission factors'!$B$11*'Emission factors'!$C$11)+(('Activity data'!J1724/'Emission factors'!$H$6/1000)*'Emission factors'!$B$7*'Emission factors'!$C$7)</f>
        <v>0</v>
      </c>
      <c r="O6802" s="92">
        <f>('Activity data'!K1436/('Emission factors'!$H$6+'Emission factors'!$H$9)*2/1000)*'Emission factors'!$B$7*('Emission factors'!$C$7)+(('Activity data'!K1616/'Emission factors'!$H$6/1000)*'Emission factors'!$B$11*'Emission factors'!$C$11)+(('Activity data'!K1724/'Emission factors'!$H$6/1000)*'Emission factors'!$B$7*'Emission factors'!$C$7)</f>
        <v>0</v>
      </c>
      <c r="P6802" s="92">
        <f>('Activity data'!L1436/('Emission factors'!$H$6+'Emission factors'!$H$9)*2/1000)*'Emission factors'!$B$7*('Emission factors'!$C$7)+(('Activity data'!L1616/'Emission factors'!$H$6/1000)*'Emission factors'!$B$11*'Emission factors'!$C$11)+(('Activity data'!L1724/'Emission factors'!$H$6/1000)*'Emission factors'!$B$7*'Emission factors'!$C$7)</f>
        <v>0</v>
      </c>
      <c r="Q6802" s="92">
        <f>('Activity data'!M1436/('Emission factors'!$H$6+'Emission factors'!$H$9)*2/1000)*'Emission factors'!$B$7*('Emission factors'!$C$7)+(('Activity data'!M1616/'Emission factors'!$H$6/1000)*'Emission factors'!$B$11*'Emission factors'!$C$11)+(('Activity data'!M1724/'Emission factors'!$H$6/1000)*'Emission factors'!$B$7*'Emission factors'!$C$7)</f>
        <v>0</v>
      </c>
      <c r="R6802" s="92">
        <f>('Activity data'!N1436/('Emission factors'!$H$6+'Emission factors'!$H$9)*2/1000)*'Emission factors'!$B$7*('Emission factors'!$C$7)+(('Activity data'!N1616/'Emission factors'!$H$6/1000)*'Emission factors'!$B$11*'Emission factors'!$C$11)+(('Activity data'!N1724/'Emission factors'!$H$6/1000)*'Emission factors'!$B$7*'Emission factors'!$C$7)</f>
        <v>0</v>
      </c>
      <c r="S6802" s="92">
        <f>('Activity data'!O1436/('Emission factors'!$H$6+'Emission factors'!$H$9)*2/1000)*'Emission factors'!$B$7*('Emission factors'!$C$7)+(('Activity data'!O1616/'Emission factors'!$H$6/1000)*'Emission factors'!$B$11*'Emission factors'!$C$11)+(('Activity data'!O1724/'Emission factors'!$H$6/1000)*'Emission factors'!$B$7*'Emission factors'!$C$7)</f>
        <v>0</v>
      </c>
      <c r="T6802" s="92">
        <f>('Activity data'!P1436/('Emission factors'!$H$6+'Emission factors'!$H$9)*2/1000)*'Emission factors'!$B$7*('Emission factors'!$C$7)+(('Activity data'!P1616/'Emission factors'!$H$6/1000)*'Emission factors'!$B$11*'Emission factors'!$C$11)+(('Activity data'!P1724/'Emission factors'!$H$6/1000)*'Emission factors'!$B$7*'Emission factors'!$C$7)</f>
        <v>0</v>
      </c>
      <c r="U6802" s="92">
        <f>('Activity data'!Q1436/('Emission factors'!$H$6+'Emission factors'!$H$9)*2/1000)*'Emission factors'!$B$7*('Emission factors'!$C$7)+(('Activity data'!Q1616/'Emission factors'!$H$6/1000)*'Emission factors'!$B$11*'Emission factors'!$C$11)+(('Activity data'!Q1724/'Emission factors'!$H$6/1000)*'Emission factors'!$B$7*'Emission factors'!$C$7)</f>
        <v>0</v>
      </c>
    </row>
    <row r="6803" spans="1:21" x14ac:dyDescent="0.25">
      <c r="A6803" s="92" t="s">
        <v>11</v>
      </c>
      <c r="B6803" s="92" t="s">
        <v>12</v>
      </c>
      <c r="C6803" s="92" t="s">
        <v>48</v>
      </c>
      <c r="D6803" s="92" t="s">
        <v>48</v>
      </c>
      <c r="E6803" s="92" t="s">
        <v>51</v>
      </c>
      <c r="F6803" s="92" t="s">
        <v>50</v>
      </c>
      <c r="G6803" s="92" t="s">
        <v>97</v>
      </c>
      <c r="H6803" s="92" t="s">
        <v>16</v>
      </c>
      <c r="I6803" s="92" t="s">
        <v>194</v>
      </c>
      <c r="L6803" s="92">
        <f>('Activity data'!H1437/('Emission factors'!$H$6+'Emission factors'!$H$9)*2/1000)*'Emission factors'!$B$7*('Emission factors'!$C$7)+(('Activity data'!H1617/'Emission factors'!$H$6/1000)*'Emission factors'!$B$11*'Emission factors'!$C$11)+(('Activity data'!H1725/'Emission factors'!$H$6/1000)*'Emission factors'!$B$7*'Emission factors'!$C$7)</f>
        <v>20933.464338842976</v>
      </c>
      <c r="M6803" s="92">
        <f>('Activity data'!I1437/('Emission factors'!$H$6+'Emission factors'!$H$9)*2/1000)*'Emission factors'!$B$7*('Emission factors'!$C$7)+(('Activity data'!I1617/'Emission factors'!$H$6/1000)*'Emission factors'!$B$11*'Emission factors'!$C$11)+(('Activity data'!I1725/'Emission factors'!$H$6/1000)*'Emission factors'!$B$7*'Emission factors'!$C$7)</f>
        <v>9211.9619628099172</v>
      </c>
      <c r="N6803" s="92">
        <f>('Activity data'!J1437/('Emission factors'!$H$6+'Emission factors'!$H$9)*2/1000)*'Emission factors'!$B$7*('Emission factors'!$C$7)+(('Activity data'!J1617/'Emission factors'!$H$6/1000)*'Emission factors'!$B$11*'Emission factors'!$C$11)+(('Activity data'!J1725/'Emission factors'!$H$6/1000)*'Emission factors'!$B$7*'Emission factors'!$C$7)</f>
        <v>4518.7527272727275</v>
      </c>
      <c r="O6803" s="92">
        <f>('Activity data'!K1437/('Emission factors'!$H$6+'Emission factors'!$H$9)*2/1000)*'Emission factors'!$B$7*('Emission factors'!$C$7)+(('Activity data'!K1617/'Emission factors'!$H$6/1000)*'Emission factors'!$B$11*'Emission factors'!$C$11)+(('Activity data'!K1725/'Emission factors'!$H$6/1000)*'Emission factors'!$B$7*'Emission factors'!$C$7)</f>
        <v>1131.0048347107436</v>
      </c>
      <c r="P6803" s="92">
        <f>('Activity data'!L1437/('Emission factors'!$H$6+'Emission factors'!$H$9)*2/1000)*'Emission factors'!$B$7*('Emission factors'!$C$7)+(('Activity data'!L1617/'Emission factors'!$H$6/1000)*'Emission factors'!$B$11*'Emission factors'!$C$11)+(('Activity data'!L1725/'Emission factors'!$H$6/1000)*'Emission factors'!$B$7*'Emission factors'!$C$7)</f>
        <v>9864.9822979338824</v>
      </c>
      <c r="Q6803" s="92">
        <f>('Activity data'!M1437/('Emission factors'!$H$6+'Emission factors'!$H$9)*2/1000)*'Emission factors'!$B$7*('Emission factors'!$C$7)+(('Activity data'!M1617/'Emission factors'!$H$6/1000)*'Emission factors'!$B$11*'Emission factors'!$C$11)+(('Activity data'!M1725/'Emission factors'!$H$6/1000)*'Emission factors'!$B$7*'Emission factors'!$C$7)</f>
        <v>14021.66864628099</v>
      </c>
      <c r="R6803" s="92">
        <f>('Activity data'!N1437/('Emission factors'!$H$6+'Emission factors'!$H$9)*2/1000)*'Emission factors'!$B$7*('Emission factors'!$C$7)+(('Activity data'!N1617/'Emission factors'!$H$6/1000)*'Emission factors'!$B$11*'Emission factors'!$C$11)+(('Activity data'!N1725/'Emission factors'!$H$6/1000)*'Emission factors'!$B$7*'Emission factors'!$C$7)</f>
        <v>14311.457364669421</v>
      </c>
      <c r="S6803" s="92">
        <f>('Activity data'!O1437/('Emission factors'!$H$6+'Emission factors'!$H$9)*2/1000)*'Emission factors'!$B$7*('Emission factors'!$C$7)+(('Activity data'!O1617/'Emission factors'!$H$6/1000)*'Emission factors'!$B$11*'Emission factors'!$C$11)+(('Activity data'!O1725/'Emission factors'!$H$6/1000)*'Emission factors'!$B$7*'Emission factors'!$C$7)</f>
        <v>14311.905026652896</v>
      </c>
      <c r="T6803" s="92">
        <f>('Activity data'!P1437/('Emission factors'!$H$6+'Emission factors'!$H$9)*2/1000)*'Emission factors'!$B$7*('Emission factors'!$C$7)+(('Activity data'!P1617/'Emission factors'!$H$6/1000)*'Emission factors'!$B$11*'Emission factors'!$C$11)+(('Activity data'!P1725/'Emission factors'!$H$6/1000)*'Emission factors'!$B$7*'Emission factors'!$C$7)</f>
        <v>3578.0042355371897</v>
      </c>
      <c r="U6803" s="92">
        <f>('Activity data'!Q1437/('Emission factors'!$H$6+'Emission factors'!$H$9)*2/1000)*'Emission factors'!$B$7*('Emission factors'!$C$7)+(('Activity data'!Q1617/'Emission factors'!$H$6/1000)*'Emission factors'!$B$11*'Emission factors'!$C$11)+(('Activity data'!Q1725/'Emission factors'!$H$6/1000)*'Emission factors'!$B$7*'Emission factors'!$C$7)</f>
        <v>0</v>
      </c>
    </row>
    <row r="6804" spans="1:21" x14ac:dyDescent="0.25">
      <c r="A6804" s="92" t="s">
        <v>11</v>
      </c>
      <c r="B6804" s="92" t="s">
        <v>12</v>
      </c>
      <c r="C6804" s="92" t="s">
        <v>48</v>
      </c>
      <c r="D6804" s="92" t="s">
        <v>48</v>
      </c>
      <c r="E6804" s="92" t="s">
        <v>51</v>
      </c>
      <c r="F6804" s="92" t="s">
        <v>50</v>
      </c>
      <c r="G6804" s="92" t="s">
        <v>97</v>
      </c>
      <c r="H6804" s="92" t="s">
        <v>16</v>
      </c>
      <c r="I6804" s="92" t="s">
        <v>205</v>
      </c>
      <c r="L6804" s="92">
        <f>('Activity data'!H1438/('Emission factors'!$H$6+'Emission factors'!$H$9)*2/1000)*'Emission factors'!$B$7*('Emission factors'!$C$7)+(('Activity data'!H1618/'Emission factors'!$H$6/1000)*'Emission factors'!$B$11*'Emission factors'!$C$11)+(('Activity data'!H1726/'Emission factors'!$H$6/1000)*'Emission factors'!$B$7*'Emission factors'!$C$7)</f>
        <v>0</v>
      </c>
      <c r="M6804" s="92">
        <f>('Activity data'!I1438/('Emission factors'!$H$6+'Emission factors'!$H$9)*2/1000)*'Emission factors'!$B$7*('Emission factors'!$C$7)+(('Activity data'!I1618/'Emission factors'!$H$6/1000)*'Emission factors'!$B$11*'Emission factors'!$C$11)+(('Activity data'!I1726/'Emission factors'!$H$6/1000)*'Emission factors'!$B$7*'Emission factors'!$C$7)</f>
        <v>0</v>
      </c>
      <c r="N6804" s="92">
        <f>('Activity data'!J1438/('Emission factors'!$H$6+'Emission factors'!$H$9)*2/1000)*'Emission factors'!$B$7*('Emission factors'!$C$7)+(('Activity data'!J1618/'Emission factors'!$H$6/1000)*'Emission factors'!$B$11*'Emission factors'!$C$11)+(('Activity data'!J1726/'Emission factors'!$H$6/1000)*'Emission factors'!$B$7*'Emission factors'!$C$7)</f>
        <v>0</v>
      </c>
      <c r="O6804" s="92">
        <f>('Activity data'!K1438/('Emission factors'!$H$6+'Emission factors'!$H$9)*2/1000)*'Emission factors'!$B$7*('Emission factors'!$C$7)+(('Activity data'!K1618/'Emission factors'!$H$6/1000)*'Emission factors'!$B$11*'Emission factors'!$C$11)+(('Activity data'!K1726/'Emission factors'!$H$6/1000)*'Emission factors'!$B$7*'Emission factors'!$C$7)</f>
        <v>3393.0145041322312</v>
      </c>
      <c r="P6804" s="92">
        <f>('Activity data'!L1438/('Emission factors'!$H$6+'Emission factors'!$H$9)*2/1000)*'Emission factors'!$B$7*('Emission factors'!$C$7)+(('Activity data'!L1618/'Emission factors'!$H$6/1000)*'Emission factors'!$B$11*'Emission factors'!$C$11)+(('Activity data'!L1726/'Emission factors'!$H$6/1000)*'Emission factors'!$B$7*'Emission factors'!$C$7)</f>
        <v>1131.0048347107436</v>
      </c>
      <c r="Q6804" s="92">
        <f>('Activity data'!M1438/('Emission factors'!$H$6+'Emission factors'!$H$9)*2/1000)*'Emission factors'!$B$7*('Emission factors'!$C$7)+(('Activity data'!M1618/'Emission factors'!$H$6/1000)*'Emission factors'!$B$11*'Emission factors'!$C$11)+(('Activity data'!M1726/'Emission factors'!$H$6/1000)*'Emission factors'!$B$7*'Emission factors'!$C$7)</f>
        <v>1131.0048347107436</v>
      </c>
      <c r="R6804" s="92">
        <f>('Activity data'!N1438/('Emission factors'!$H$6+'Emission factors'!$H$9)*2/1000)*'Emission factors'!$B$7*('Emission factors'!$C$7)+(('Activity data'!N1618/'Emission factors'!$H$6/1000)*'Emission factors'!$B$11*'Emission factors'!$C$11)+(('Activity data'!N1726/'Emission factors'!$H$6/1000)*'Emission factors'!$B$7*'Emission factors'!$C$7)</f>
        <v>0</v>
      </c>
      <c r="S6804" s="92">
        <f>('Activity data'!O1438/('Emission factors'!$H$6+'Emission factors'!$H$9)*2/1000)*'Emission factors'!$B$7*('Emission factors'!$C$7)+(('Activity data'!O1618/'Emission factors'!$H$6/1000)*'Emission factors'!$B$11*'Emission factors'!$C$11)+(('Activity data'!O1726/'Emission factors'!$H$6/1000)*'Emission factors'!$B$7*'Emission factors'!$C$7)</f>
        <v>0</v>
      </c>
      <c r="T6804" s="92">
        <f>('Activity data'!P1438/('Emission factors'!$H$6+'Emission factors'!$H$9)*2/1000)*'Emission factors'!$B$7*('Emission factors'!$C$7)+(('Activity data'!P1618/'Emission factors'!$H$6/1000)*'Emission factors'!$B$11*'Emission factors'!$C$11)+(('Activity data'!P1726/'Emission factors'!$H$6/1000)*'Emission factors'!$B$7*'Emission factors'!$C$7)</f>
        <v>0</v>
      </c>
      <c r="U6804" s="92">
        <f>('Activity data'!Q1438/('Emission factors'!$H$6+'Emission factors'!$H$9)*2/1000)*'Emission factors'!$B$7*('Emission factors'!$C$7)+(('Activity data'!Q1618/'Emission factors'!$H$6/1000)*'Emission factors'!$B$11*'Emission factors'!$C$11)+(('Activity data'!Q1726/'Emission factors'!$H$6/1000)*'Emission factors'!$B$7*'Emission factors'!$C$7)</f>
        <v>0</v>
      </c>
    </row>
    <row r="6805" spans="1:21" x14ac:dyDescent="0.25">
      <c r="A6805" s="92" t="s">
        <v>11</v>
      </c>
      <c r="B6805" s="92" t="s">
        <v>12</v>
      </c>
      <c r="C6805" s="92" t="s">
        <v>48</v>
      </c>
      <c r="D6805" s="92" t="s">
        <v>48</v>
      </c>
      <c r="E6805" s="92" t="s">
        <v>51</v>
      </c>
      <c r="F6805" s="92" t="s">
        <v>50</v>
      </c>
      <c r="G6805" s="92" t="s">
        <v>97</v>
      </c>
      <c r="H6805" s="92" t="s">
        <v>16</v>
      </c>
      <c r="I6805" s="92" t="s">
        <v>204</v>
      </c>
      <c r="L6805" s="92">
        <f>('Activity data'!H1439/('Emission factors'!$H$6+'Emission factors'!$H$9)*2/1000)*'Emission factors'!$B$7*('Emission factors'!$C$7)+(('Activity data'!H1619/'Emission factors'!$H$6/1000)*'Emission factors'!$B$11*'Emission factors'!$C$11)+(('Activity data'!H1727/'Emission factors'!$H$6/1000)*'Emission factors'!$B$7*'Emission factors'!$C$7)</f>
        <v>49205.345647394039</v>
      </c>
      <c r="M6805" s="92">
        <f>('Activity data'!I1439/('Emission factors'!$H$6+'Emission factors'!$H$9)*2/1000)*'Emission factors'!$B$7*('Emission factors'!$C$7)+(('Activity data'!I1619/'Emission factors'!$H$6/1000)*'Emission factors'!$B$11*'Emission factors'!$C$11)+(('Activity data'!I1727/'Emission factors'!$H$6/1000)*'Emission factors'!$B$7*'Emission factors'!$C$7)</f>
        <v>53523.92300284771</v>
      </c>
      <c r="N6805" s="92">
        <f>('Activity data'!J1439/('Emission factors'!$H$6+'Emission factors'!$H$9)*2/1000)*'Emission factors'!$B$7*('Emission factors'!$C$7)+(('Activity data'!J1619/'Emission factors'!$H$6/1000)*'Emission factors'!$B$11*'Emission factors'!$C$11)+(('Activity data'!J1727/'Emission factors'!$H$6/1000)*'Emission factors'!$B$7*'Emission factors'!$C$7)</f>
        <v>64931.666106596575</v>
      </c>
      <c r="O6805" s="92">
        <f>('Activity data'!K1439/('Emission factors'!$H$6+'Emission factors'!$H$9)*2/1000)*'Emission factors'!$B$7*('Emission factors'!$C$7)+(('Activity data'!K1619/'Emission factors'!$H$6/1000)*'Emission factors'!$B$11*'Emission factors'!$C$11)+(('Activity data'!K1727/'Emission factors'!$H$6/1000)*'Emission factors'!$B$7*'Emission factors'!$C$7)</f>
        <v>48011.895715449937</v>
      </c>
      <c r="P6805" s="92">
        <f>('Activity data'!L1439/('Emission factors'!$H$6+'Emission factors'!$H$9)*2/1000)*'Emission factors'!$B$7*('Emission factors'!$C$7)+(('Activity data'!L1619/'Emission factors'!$H$6/1000)*'Emission factors'!$B$11*'Emission factors'!$C$11)+(('Activity data'!L1727/'Emission factors'!$H$6/1000)*'Emission factors'!$B$7*'Emission factors'!$C$7)</f>
        <v>34585.826877601787</v>
      </c>
      <c r="Q6805" s="92">
        <f>('Activity data'!M1439/('Emission factors'!$H$6+'Emission factors'!$H$9)*2/1000)*'Emission factors'!$B$7*('Emission factors'!$C$7)+(('Activity data'!M1619/'Emission factors'!$H$6/1000)*'Emission factors'!$B$11*'Emission factors'!$C$11)+(('Activity data'!M1727/'Emission factors'!$H$6/1000)*'Emission factors'!$B$7*'Emission factors'!$C$7)</f>
        <v>15506.014960421515</v>
      </c>
      <c r="R6805" s="92">
        <f>('Activity data'!N1439/('Emission factors'!$H$6+'Emission factors'!$H$9)*2/1000)*'Emission factors'!$B$7*('Emission factors'!$C$7)+(('Activity data'!N1619/'Emission factors'!$H$6/1000)*'Emission factors'!$B$11*'Emission factors'!$C$11)+(('Activity data'!N1727/'Emission factors'!$H$6/1000)*'Emission factors'!$B$7*'Emission factors'!$C$7)</f>
        <v>29346.602305730536</v>
      </c>
      <c r="S6805" s="92">
        <f>('Activity data'!O1439/('Emission factors'!$H$6+'Emission factors'!$H$9)*2/1000)*'Emission factors'!$B$7*('Emission factors'!$C$7)+(('Activity data'!O1619/'Emission factors'!$H$6/1000)*'Emission factors'!$B$11*'Emission factors'!$C$11)+(('Activity data'!O1727/'Emission factors'!$H$6/1000)*'Emission factors'!$B$7*'Emission factors'!$C$7)</f>
        <v>55290.051152050735</v>
      </c>
      <c r="T6805" s="92">
        <f>('Activity data'!P1439/('Emission factors'!$H$6+'Emission factors'!$H$9)*2/1000)*'Emission factors'!$B$7*('Emission factors'!$C$7)+(('Activity data'!P1619/'Emission factors'!$H$6/1000)*'Emission factors'!$B$11*'Emission factors'!$C$11)+(('Activity data'!P1727/'Emission factors'!$H$6/1000)*'Emission factors'!$B$7*'Emission factors'!$C$7)</f>
        <v>45150.758330215627</v>
      </c>
      <c r="U6805" s="92">
        <f>('Activity data'!Q1439/('Emission factors'!$H$6+'Emission factors'!$H$9)*2/1000)*'Emission factors'!$B$7*('Emission factors'!$C$7)+(('Activity data'!Q1619/'Emission factors'!$H$6/1000)*'Emission factors'!$B$11*'Emission factors'!$C$11)+(('Activity data'!Q1727/'Emission factors'!$H$6/1000)*'Emission factors'!$B$7*'Emission factors'!$C$7)</f>
        <v>35419.490363756799</v>
      </c>
    </row>
    <row r="6806" spans="1:21" x14ac:dyDescent="0.25">
      <c r="A6806" s="92" t="s">
        <v>11</v>
      </c>
      <c r="B6806" s="92" t="s">
        <v>12</v>
      </c>
      <c r="C6806" s="92" t="s">
        <v>48</v>
      </c>
      <c r="D6806" s="92" t="s">
        <v>48</v>
      </c>
      <c r="E6806" s="92" t="s">
        <v>51</v>
      </c>
      <c r="F6806" s="92" t="s">
        <v>50</v>
      </c>
      <c r="G6806" s="92" t="s">
        <v>97</v>
      </c>
      <c r="H6806" s="92" t="s">
        <v>16</v>
      </c>
      <c r="I6806" s="92" t="s">
        <v>199</v>
      </c>
      <c r="L6806" s="92">
        <f>('Activity data'!H1440/('Emission factors'!$H$6+'Emission factors'!$H$9)*2/1000)*'Emission factors'!$B$7*('Emission factors'!$C$7)+(('Activity data'!H1620/'Emission factors'!$H$6/1000)*'Emission factors'!$B$11*'Emission factors'!$C$11)+(('Activity data'!H1728/'Emission factors'!$H$6/1000)*'Emission factors'!$B$7*'Emission factors'!$C$7)</f>
        <v>647153.68247485836</v>
      </c>
      <c r="M6806" s="92">
        <f>('Activity data'!I1440/('Emission factors'!$H$6+'Emission factors'!$H$9)*2/1000)*'Emission factors'!$B$7*('Emission factors'!$C$7)+(('Activity data'!I1620/'Emission factors'!$H$6/1000)*'Emission factors'!$B$11*'Emission factors'!$C$11)+(('Activity data'!I1728/'Emission factors'!$H$6/1000)*'Emission factors'!$B$7*'Emission factors'!$C$7)</f>
        <v>620924.98707978218</v>
      </c>
      <c r="N6806" s="92">
        <f>('Activity data'!J1440/('Emission factors'!$H$6+'Emission factors'!$H$9)*2/1000)*'Emission factors'!$B$7*('Emission factors'!$C$7)+(('Activity data'!J1620/'Emission factors'!$H$6/1000)*'Emission factors'!$B$11*'Emission factors'!$C$11)+(('Activity data'!J1728/'Emission factors'!$H$6/1000)*'Emission factors'!$B$7*'Emission factors'!$C$7)</f>
        <v>641414.13224234129</v>
      </c>
      <c r="O6806" s="92">
        <f>('Activity data'!K1440/('Emission factors'!$H$6+'Emission factors'!$H$9)*2/1000)*'Emission factors'!$B$7*('Emission factors'!$C$7)+(('Activity data'!K1620/'Emission factors'!$H$6/1000)*'Emission factors'!$B$11*'Emission factors'!$C$11)+(('Activity data'!K1728/'Emission factors'!$H$6/1000)*'Emission factors'!$B$7*'Emission factors'!$C$7)</f>
        <v>745167.8123097159</v>
      </c>
      <c r="P6806" s="92">
        <f>('Activity data'!L1440/('Emission factors'!$H$6+'Emission factors'!$H$9)*2/1000)*'Emission factors'!$B$7*('Emission factors'!$C$7)+(('Activity data'!L1620/'Emission factors'!$H$6/1000)*'Emission factors'!$B$11*'Emission factors'!$C$11)+(('Activity data'!L1728/'Emission factors'!$H$6/1000)*'Emission factors'!$B$7*'Emission factors'!$C$7)</f>
        <v>615716.20454073395</v>
      </c>
      <c r="Q6806" s="92">
        <f>('Activity data'!M1440/('Emission factors'!$H$6+'Emission factors'!$H$9)*2/1000)*'Emission factors'!$B$7*('Emission factors'!$C$7)+(('Activity data'!M1620/'Emission factors'!$H$6/1000)*'Emission factors'!$B$11*'Emission factors'!$C$11)+(('Activity data'!M1728/'Emission factors'!$H$6/1000)*'Emission factors'!$B$7*'Emission factors'!$C$7)</f>
        <v>339733.9815598689</v>
      </c>
      <c r="R6806" s="92">
        <f>('Activity data'!N1440/('Emission factors'!$H$6+'Emission factors'!$H$9)*2/1000)*'Emission factors'!$B$7*('Emission factors'!$C$7)+(('Activity data'!N1620/'Emission factors'!$H$6/1000)*'Emission factors'!$B$11*'Emission factors'!$C$11)+(('Activity data'!N1728/'Emission factors'!$H$6/1000)*'Emission factors'!$B$7*'Emission factors'!$C$7)</f>
        <v>461899.83376471698</v>
      </c>
      <c r="S6806" s="92">
        <f>('Activity data'!O1440/('Emission factors'!$H$6+'Emission factors'!$H$9)*2/1000)*'Emission factors'!$B$7*('Emission factors'!$C$7)+(('Activity data'!O1620/'Emission factors'!$H$6/1000)*'Emission factors'!$B$11*'Emission factors'!$C$11)+(('Activity data'!O1728/'Emission factors'!$H$6/1000)*'Emission factors'!$B$7*'Emission factors'!$C$7)</f>
        <v>723574.65558262484</v>
      </c>
      <c r="T6806" s="92">
        <f>('Activity data'!P1440/('Emission factors'!$H$6+'Emission factors'!$H$9)*2/1000)*'Emission factors'!$B$7*('Emission factors'!$C$7)+(('Activity data'!P1620/'Emission factors'!$H$6/1000)*'Emission factors'!$B$11*'Emission factors'!$C$11)+(('Activity data'!P1728/'Emission factors'!$H$6/1000)*'Emission factors'!$B$7*'Emission factors'!$C$7)</f>
        <v>214335.33215030533</v>
      </c>
      <c r="U6806" s="92">
        <f>('Activity data'!Q1440/('Emission factors'!$H$6+'Emission factors'!$H$9)*2/1000)*'Emission factors'!$B$7*('Emission factors'!$C$7)+(('Activity data'!Q1620/'Emission factors'!$H$6/1000)*'Emission factors'!$B$11*'Emission factors'!$C$11)+(('Activity data'!Q1728/'Emission factors'!$H$6/1000)*'Emission factors'!$B$7*'Emission factors'!$C$7)</f>
        <v>25426.696262415106</v>
      </c>
    </row>
    <row r="6807" spans="1:21" x14ac:dyDescent="0.25">
      <c r="A6807" s="92" t="s">
        <v>11</v>
      </c>
      <c r="B6807" s="92" t="s">
        <v>12</v>
      </c>
      <c r="C6807" s="92" t="s">
        <v>48</v>
      </c>
      <c r="D6807" s="92" t="s">
        <v>48</v>
      </c>
      <c r="E6807" s="92" t="s">
        <v>51</v>
      </c>
      <c r="F6807" s="92" t="s">
        <v>50</v>
      </c>
      <c r="G6807" s="92" t="s">
        <v>97</v>
      </c>
      <c r="H6807" s="92" t="s">
        <v>16</v>
      </c>
      <c r="I6807" s="92" t="s">
        <v>233</v>
      </c>
      <c r="L6807" s="92">
        <f>('Activity data'!H1441/('Emission factors'!$H$6+'Emission factors'!$H$9)*2/1000)*'Emission factors'!$B$7*('Emission factors'!$C$7)+(('Activity data'!H1621/'Emission factors'!$H$6/1000)*'Emission factors'!$B$11*'Emission factors'!$C$11)+(('Activity data'!H1729/'Emission factors'!$H$6/1000)*'Emission factors'!$B$7*'Emission factors'!$C$7)</f>
        <v>0</v>
      </c>
      <c r="M6807" s="92">
        <f>('Activity data'!I1441/('Emission factors'!$H$6+'Emission factors'!$H$9)*2/1000)*'Emission factors'!$B$7*('Emission factors'!$C$7)+(('Activity data'!I1621/'Emission factors'!$H$6/1000)*'Emission factors'!$B$11*'Emission factors'!$C$11)+(('Activity data'!I1729/'Emission factors'!$H$6/1000)*'Emission factors'!$B$7*'Emission factors'!$C$7)</f>
        <v>0</v>
      </c>
      <c r="N6807" s="92">
        <f>('Activity data'!J1441/('Emission factors'!$H$6+'Emission factors'!$H$9)*2/1000)*'Emission factors'!$B$7*('Emission factors'!$C$7)+(('Activity data'!J1621/'Emission factors'!$H$6/1000)*'Emission factors'!$B$11*'Emission factors'!$C$11)+(('Activity data'!J1729/'Emission factors'!$H$6/1000)*'Emission factors'!$B$7*'Emission factors'!$C$7)</f>
        <v>0</v>
      </c>
      <c r="O6807" s="92">
        <f>('Activity data'!K1441/('Emission factors'!$H$6+'Emission factors'!$H$9)*2/1000)*'Emission factors'!$B$7*('Emission factors'!$C$7)+(('Activity data'!K1621/'Emission factors'!$H$6/1000)*'Emission factors'!$B$11*'Emission factors'!$C$11)+(('Activity data'!K1729/'Emission factors'!$H$6/1000)*'Emission factors'!$B$7*'Emission factors'!$C$7)</f>
        <v>0</v>
      </c>
      <c r="P6807" s="92">
        <f>('Activity data'!L1441/('Emission factors'!$H$6+'Emission factors'!$H$9)*2/1000)*'Emission factors'!$B$7*('Emission factors'!$C$7)+(('Activity data'!L1621/'Emission factors'!$H$6/1000)*'Emission factors'!$B$11*'Emission factors'!$C$11)+(('Activity data'!L1729/'Emission factors'!$H$6/1000)*'Emission factors'!$B$7*'Emission factors'!$C$7)</f>
        <v>0</v>
      </c>
      <c r="Q6807" s="92">
        <f>('Activity data'!M1441/('Emission factors'!$H$6+'Emission factors'!$H$9)*2/1000)*'Emission factors'!$B$7*('Emission factors'!$C$7)+(('Activity data'!M1621/'Emission factors'!$H$6/1000)*'Emission factors'!$B$11*'Emission factors'!$C$11)+(('Activity data'!M1729/'Emission factors'!$H$6/1000)*'Emission factors'!$B$7*'Emission factors'!$C$7)</f>
        <v>0</v>
      </c>
      <c r="R6807" s="92">
        <f>('Activity data'!N1441/('Emission factors'!$H$6+'Emission factors'!$H$9)*2/1000)*'Emission factors'!$B$7*('Emission factors'!$C$7)+(('Activity data'!N1621/'Emission factors'!$H$6/1000)*'Emission factors'!$B$11*'Emission factors'!$C$11)+(('Activity data'!N1729/'Emission factors'!$H$6/1000)*'Emission factors'!$B$7*'Emission factors'!$C$7)</f>
        <v>0</v>
      </c>
      <c r="S6807" s="92">
        <f>('Activity data'!O1441/('Emission factors'!$H$6+'Emission factors'!$H$9)*2/1000)*'Emission factors'!$B$7*('Emission factors'!$C$7)+(('Activity data'!O1621/'Emission factors'!$H$6/1000)*'Emission factors'!$B$11*'Emission factors'!$C$11)+(('Activity data'!O1729/'Emission factors'!$H$6/1000)*'Emission factors'!$B$7*'Emission factors'!$C$7)</f>
        <v>0</v>
      </c>
      <c r="T6807" s="92">
        <f>('Activity data'!P1441/('Emission factors'!$H$6+'Emission factors'!$H$9)*2/1000)*'Emission factors'!$B$7*('Emission factors'!$C$7)+(('Activity data'!P1621/'Emission factors'!$H$6/1000)*'Emission factors'!$B$11*'Emission factors'!$C$11)+(('Activity data'!P1729/'Emission factors'!$H$6/1000)*'Emission factors'!$B$7*'Emission factors'!$C$7)</f>
        <v>0</v>
      </c>
      <c r="U6807" s="92">
        <f>('Activity data'!Q1441/('Emission factors'!$H$6+'Emission factors'!$H$9)*2/1000)*'Emission factors'!$B$7*('Emission factors'!$C$7)+(('Activity data'!Q1621/'Emission factors'!$H$6/1000)*'Emission factors'!$B$11*'Emission factors'!$C$11)+(('Activity data'!Q1729/'Emission factors'!$H$6/1000)*'Emission factors'!$B$7*'Emission factors'!$C$7)</f>
        <v>0</v>
      </c>
    </row>
    <row r="6808" spans="1:21" x14ac:dyDescent="0.25">
      <c r="A6808" s="92" t="s">
        <v>11</v>
      </c>
      <c r="B6808" s="92" t="s">
        <v>12</v>
      </c>
      <c r="C6808" s="92" t="s">
        <v>48</v>
      </c>
      <c r="D6808" s="92" t="s">
        <v>48</v>
      </c>
      <c r="E6808" s="92" t="s">
        <v>51</v>
      </c>
      <c r="F6808" s="92" t="s">
        <v>50</v>
      </c>
      <c r="G6808" s="92" t="s">
        <v>97</v>
      </c>
      <c r="H6808" s="92" t="s">
        <v>16</v>
      </c>
      <c r="I6808" s="92" t="s">
        <v>220</v>
      </c>
      <c r="L6808" s="92">
        <f>('Activity data'!H1442/('Emission factors'!$H$6+'Emission factors'!$H$9)*2/1000)*'Emission factors'!$B$7*('Emission factors'!$C$7)+(('Activity data'!H1622/'Emission factors'!$H$6/1000)*'Emission factors'!$B$11*'Emission factors'!$C$11)+(('Activity data'!H1730/'Emission factors'!$H$6/1000)*'Emission factors'!$B$7*'Emission factors'!$C$7)</f>
        <v>0</v>
      </c>
      <c r="M6808" s="92">
        <f>('Activity data'!I1442/('Emission factors'!$H$6+'Emission factors'!$H$9)*2/1000)*'Emission factors'!$B$7*('Emission factors'!$C$7)+(('Activity data'!I1622/'Emission factors'!$H$6/1000)*'Emission factors'!$B$11*'Emission factors'!$C$11)+(('Activity data'!I1730/'Emission factors'!$H$6/1000)*'Emission factors'!$B$7*'Emission factors'!$C$7)</f>
        <v>0</v>
      </c>
      <c r="N6808" s="92">
        <f>('Activity data'!J1442/('Emission factors'!$H$6+'Emission factors'!$H$9)*2/1000)*'Emission factors'!$B$7*('Emission factors'!$C$7)+(('Activity data'!J1622/'Emission factors'!$H$6/1000)*'Emission factors'!$B$11*'Emission factors'!$C$11)+(('Activity data'!J1730/'Emission factors'!$H$6/1000)*'Emission factors'!$B$7*'Emission factors'!$C$7)</f>
        <v>0</v>
      </c>
      <c r="O6808" s="92">
        <f>('Activity data'!K1442/('Emission factors'!$H$6+'Emission factors'!$H$9)*2/1000)*'Emission factors'!$B$7*('Emission factors'!$C$7)+(('Activity data'!K1622/'Emission factors'!$H$6/1000)*'Emission factors'!$B$11*'Emission factors'!$C$11)+(('Activity data'!K1730/'Emission factors'!$H$6/1000)*'Emission factors'!$B$7*'Emission factors'!$C$7)</f>
        <v>0</v>
      </c>
      <c r="P6808" s="92">
        <f>('Activity data'!L1442/('Emission factors'!$H$6+'Emission factors'!$H$9)*2/1000)*'Emission factors'!$B$7*('Emission factors'!$C$7)+(('Activity data'!L1622/'Emission factors'!$H$6/1000)*'Emission factors'!$B$11*'Emission factors'!$C$11)+(('Activity data'!L1730/'Emission factors'!$H$6/1000)*'Emission factors'!$B$7*'Emission factors'!$C$7)</f>
        <v>0</v>
      </c>
      <c r="Q6808" s="92">
        <f>('Activity data'!M1442/('Emission factors'!$H$6+'Emission factors'!$H$9)*2/1000)*'Emission factors'!$B$7*('Emission factors'!$C$7)+(('Activity data'!M1622/'Emission factors'!$H$6/1000)*'Emission factors'!$B$11*'Emission factors'!$C$11)+(('Activity data'!M1730/'Emission factors'!$H$6/1000)*'Emission factors'!$B$7*'Emission factors'!$C$7)</f>
        <v>0</v>
      </c>
      <c r="R6808" s="92">
        <f>('Activity data'!N1442/('Emission factors'!$H$6+'Emission factors'!$H$9)*2/1000)*'Emission factors'!$B$7*('Emission factors'!$C$7)+(('Activity data'!N1622/'Emission factors'!$H$6/1000)*'Emission factors'!$B$11*'Emission factors'!$C$11)+(('Activity data'!N1730/'Emission factors'!$H$6/1000)*'Emission factors'!$B$7*'Emission factors'!$C$7)</f>
        <v>0</v>
      </c>
      <c r="S6808" s="92">
        <f>('Activity data'!O1442/('Emission factors'!$H$6+'Emission factors'!$H$9)*2/1000)*'Emission factors'!$B$7*('Emission factors'!$C$7)+(('Activity data'!O1622/'Emission factors'!$H$6/1000)*'Emission factors'!$B$11*'Emission factors'!$C$11)+(('Activity data'!O1730/'Emission factors'!$H$6/1000)*'Emission factors'!$B$7*'Emission factors'!$C$7)</f>
        <v>0</v>
      </c>
      <c r="T6808" s="92">
        <f>('Activity data'!P1442/('Emission factors'!$H$6+'Emission factors'!$H$9)*2/1000)*'Emission factors'!$B$7*('Emission factors'!$C$7)+(('Activity data'!P1622/'Emission factors'!$H$6/1000)*'Emission factors'!$B$11*'Emission factors'!$C$11)+(('Activity data'!P1730/'Emission factors'!$H$6/1000)*'Emission factors'!$B$7*'Emission factors'!$C$7)</f>
        <v>0</v>
      </c>
      <c r="U6808" s="92">
        <f>('Activity data'!Q1442/('Emission factors'!$H$6+'Emission factors'!$H$9)*2/1000)*'Emission factors'!$B$7*('Emission factors'!$C$7)+(('Activity data'!Q1622/'Emission factors'!$H$6/1000)*'Emission factors'!$B$11*'Emission factors'!$C$11)+(('Activity data'!Q1730/'Emission factors'!$H$6/1000)*'Emission factors'!$B$7*'Emission factors'!$C$7)</f>
        <v>0</v>
      </c>
    </row>
    <row r="6809" spans="1:21" x14ac:dyDescent="0.25">
      <c r="A6809" s="92" t="s">
        <v>11</v>
      </c>
      <c r="B6809" s="92" t="s">
        <v>12</v>
      </c>
      <c r="C6809" s="92" t="s">
        <v>48</v>
      </c>
      <c r="D6809" s="92" t="s">
        <v>48</v>
      </c>
      <c r="E6809" s="92" t="s">
        <v>51</v>
      </c>
      <c r="F6809" s="92" t="s">
        <v>50</v>
      </c>
      <c r="G6809" s="92" t="s">
        <v>97</v>
      </c>
      <c r="H6809" s="92" t="s">
        <v>16</v>
      </c>
      <c r="I6809" s="92" t="s">
        <v>221</v>
      </c>
      <c r="L6809" s="92">
        <f>('Activity data'!H1443/('Emission factors'!$H$6+'Emission factors'!$H$9)*2/1000)*'Emission factors'!$B$7*('Emission factors'!$C$7)+(('Activity data'!H1623/'Emission factors'!$H$6/1000)*'Emission factors'!$B$11*'Emission factors'!$C$11)+(('Activity data'!H1731/'Emission factors'!$H$6/1000)*'Emission factors'!$B$7*'Emission factors'!$C$7)</f>
        <v>69731.623575776161</v>
      </c>
      <c r="M6809" s="92">
        <f>('Activity data'!I1443/('Emission factors'!$H$6+'Emission factors'!$H$9)*2/1000)*'Emission factors'!$B$7*('Emission factors'!$C$7)+(('Activity data'!I1623/'Emission factors'!$H$6/1000)*'Emission factors'!$B$11*'Emission factors'!$C$11)+(('Activity data'!I1731/'Emission factors'!$H$6/1000)*'Emission factors'!$B$7*'Emission factors'!$C$7)</f>
        <v>64064.85755596681</v>
      </c>
      <c r="N6809" s="92">
        <f>('Activity data'!J1443/('Emission factors'!$H$6+'Emission factors'!$H$9)*2/1000)*'Emission factors'!$B$7*('Emission factors'!$C$7)+(('Activity data'!J1623/'Emission factors'!$H$6/1000)*'Emission factors'!$B$11*'Emission factors'!$C$11)+(('Activity data'!J1731/'Emission factors'!$H$6/1000)*'Emission factors'!$B$7*'Emission factors'!$C$7)</f>
        <v>63263.10230145578</v>
      </c>
      <c r="O6809" s="92">
        <f>('Activity data'!K1443/('Emission factors'!$H$6+'Emission factors'!$H$9)*2/1000)*'Emission factors'!$B$7*('Emission factors'!$C$7)+(('Activity data'!K1623/'Emission factors'!$H$6/1000)*'Emission factors'!$B$11*'Emission factors'!$C$11)+(('Activity data'!K1731/'Emission factors'!$H$6/1000)*'Emission factors'!$B$7*'Emission factors'!$C$7)</f>
        <v>78398.611713945807</v>
      </c>
      <c r="P6809" s="92">
        <f>('Activity data'!L1443/('Emission factors'!$H$6+'Emission factors'!$H$9)*2/1000)*'Emission factors'!$B$7*('Emission factors'!$C$7)+(('Activity data'!L1623/'Emission factors'!$H$6/1000)*'Emission factors'!$B$11*'Emission factors'!$C$11)+(('Activity data'!L1731/'Emission factors'!$H$6/1000)*'Emission factors'!$B$7*'Emission factors'!$C$7)</f>
        <v>71572.70944278079</v>
      </c>
      <c r="Q6809" s="92">
        <f>('Activity data'!M1443/('Emission factors'!$H$6+'Emission factors'!$H$9)*2/1000)*'Emission factors'!$B$7*('Emission factors'!$C$7)+(('Activity data'!M1623/'Emission factors'!$H$6/1000)*'Emission factors'!$B$11*'Emission factors'!$C$11)+(('Activity data'!M1731/'Emission factors'!$H$6/1000)*'Emission factors'!$B$7*'Emission factors'!$C$7)</f>
        <v>22987.941405090558</v>
      </c>
      <c r="R6809" s="92">
        <f>('Activity data'!N1443/('Emission factors'!$H$6+'Emission factors'!$H$9)*2/1000)*'Emission factors'!$B$7*('Emission factors'!$C$7)+(('Activity data'!N1623/'Emission factors'!$H$6/1000)*'Emission factors'!$B$11*'Emission factors'!$C$11)+(('Activity data'!N1731/'Emission factors'!$H$6/1000)*'Emission factors'!$B$7*'Emission factors'!$C$7)</f>
        <v>43341.888665847633</v>
      </c>
      <c r="S6809" s="92">
        <f>('Activity data'!O1443/('Emission factors'!$H$6+'Emission factors'!$H$9)*2/1000)*'Emission factors'!$B$7*('Emission factors'!$C$7)+(('Activity data'!O1623/'Emission factors'!$H$6/1000)*'Emission factors'!$B$11*'Emission factors'!$C$11)+(('Activity data'!O1731/'Emission factors'!$H$6/1000)*'Emission factors'!$B$7*'Emission factors'!$C$7)</f>
        <v>90337.764782435712</v>
      </c>
      <c r="T6809" s="92">
        <f>('Activity data'!P1443/('Emission factors'!$H$6+'Emission factors'!$H$9)*2/1000)*'Emission factors'!$B$7*('Emission factors'!$C$7)+(('Activity data'!P1623/'Emission factors'!$H$6/1000)*'Emission factors'!$B$11*'Emission factors'!$C$11)+(('Activity data'!P1731/'Emission factors'!$H$6/1000)*'Emission factors'!$B$7*'Emission factors'!$C$7)</f>
        <v>31203.806683175069</v>
      </c>
      <c r="U6809" s="92">
        <f>('Activity data'!Q1443/('Emission factors'!$H$6+'Emission factors'!$H$9)*2/1000)*'Emission factors'!$B$7*('Emission factors'!$C$7)+(('Activity data'!Q1623/'Emission factors'!$H$6/1000)*'Emission factors'!$B$11*'Emission factors'!$C$11)+(('Activity data'!Q1731/'Emission factors'!$H$6/1000)*'Emission factors'!$B$7*'Emission factors'!$C$7)</f>
        <v>6313.3137702493405</v>
      </c>
    </row>
    <row r="6810" spans="1:21" x14ac:dyDescent="0.25">
      <c r="A6810" s="92" t="s">
        <v>11</v>
      </c>
      <c r="B6810" s="92" t="s">
        <v>12</v>
      </c>
      <c r="C6810" s="92" t="s">
        <v>48</v>
      </c>
      <c r="D6810" s="92" t="s">
        <v>48</v>
      </c>
      <c r="E6810" s="92" t="s">
        <v>51</v>
      </c>
      <c r="F6810" s="92" t="s">
        <v>50</v>
      </c>
      <c r="G6810" s="92" t="s">
        <v>97</v>
      </c>
      <c r="H6810" s="92" t="s">
        <v>16</v>
      </c>
      <c r="I6810" s="92" t="s">
        <v>201</v>
      </c>
      <c r="L6810" s="92">
        <f>('Activity data'!H1444/('Emission factors'!$H$6+'Emission factors'!$H$9)*2/1000)*'Emission factors'!$B$7*('Emission factors'!$C$7)+(('Activity data'!H1624/'Emission factors'!$H$6/1000)*'Emission factors'!$B$11*'Emission factors'!$C$11)+(('Activity data'!H1732/'Emission factors'!$H$6/1000)*'Emission factors'!$B$7*'Emission factors'!$C$7)</f>
        <v>7517.2316549147054</v>
      </c>
      <c r="M6810" s="92">
        <f>('Activity data'!I1444/('Emission factors'!$H$6+'Emission factors'!$H$9)*2/1000)*'Emission factors'!$B$7*('Emission factors'!$C$7)+(('Activity data'!I1624/'Emission factors'!$H$6/1000)*'Emission factors'!$B$11*'Emission factors'!$C$11)+(('Activity data'!I1732/'Emission factors'!$H$6/1000)*'Emission factors'!$B$7*'Emission factors'!$C$7)</f>
        <v>11208.180285979184</v>
      </c>
      <c r="N6810" s="92">
        <f>('Activity data'!J1444/('Emission factors'!$H$6+'Emission factors'!$H$9)*2/1000)*'Emission factors'!$B$7*('Emission factors'!$C$7)+(('Activity data'!J1624/'Emission factors'!$H$6/1000)*'Emission factors'!$B$11*'Emission factors'!$C$11)+(('Activity data'!J1732/'Emission factors'!$H$6/1000)*'Emission factors'!$B$7*'Emission factors'!$C$7)</f>
        <v>10382.926627802743</v>
      </c>
      <c r="O6810" s="92">
        <f>('Activity data'!K1444/('Emission factors'!$H$6+'Emission factors'!$H$9)*2/1000)*'Emission factors'!$B$7*('Emission factors'!$C$7)+(('Activity data'!K1624/'Emission factors'!$H$6/1000)*'Emission factors'!$B$11*'Emission factors'!$C$11)+(('Activity data'!K1732/'Emission factors'!$H$6/1000)*'Emission factors'!$B$7*'Emission factors'!$C$7)</f>
        <v>17897.057138862732</v>
      </c>
      <c r="P6810" s="92">
        <f>('Activity data'!L1444/('Emission factors'!$H$6+'Emission factors'!$H$9)*2/1000)*'Emission factors'!$B$7*('Emission factors'!$C$7)+(('Activity data'!L1624/'Emission factors'!$H$6/1000)*'Emission factors'!$B$11*'Emission factors'!$C$11)+(('Activity data'!L1732/'Emission factors'!$H$6/1000)*'Emission factors'!$B$7*'Emission factors'!$C$7)</f>
        <v>13753.115550938353</v>
      </c>
      <c r="Q6810" s="92">
        <f>('Activity data'!M1444/('Emission factors'!$H$6+'Emission factors'!$H$9)*2/1000)*'Emission factors'!$B$7*('Emission factors'!$C$7)+(('Activity data'!M1624/'Emission factors'!$H$6/1000)*'Emission factors'!$B$11*'Emission factors'!$C$11)+(('Activity data'!M1732/'Emission factors'!$H$6/1000)*'Emission factors'!$B$7*'Emission factors'!$C$7)</f>
        <v>46114.711461856066</v>
      </c>
      <c r="R6810" s="92">
        <f>('Activity data'!N1444/('Emission factors'!$H$6+'Emission factors'!$H$9)*2/1000)*'Emission factors'!$B$7*('Emission factors'!$C$7)+(('Activity data'!N1624/'Emission factors'!$H$6/1000)*'Emission factors'!$B$11*'Emission factors'!$C$11)+(('Activity data'!N1732/'Emission factors'!$H$6/1000)*'Emission factors'!$B$7*'Emission factors'!$C$7)</f>
        <v>57333.691419970259</v>
      </c>
      <c r="S6810" s="92">
        <f>('Activity data'!O1444/('Emission factors'!$H$6+'Emission factors'!$H$9)*2/1000)*'Emission factors'!$B$7*('Emission factors'!$C$7)+(('Activity data'!O1624/'Emission factors'!$H$6/1000)*'Emission factors'!$B$11*'Emission factors'!$C$11)+(('Activity data'!O1732/'Emission factors'!$H$6/1000)*'Emission factors'!$B$7*'Emission factors'!$C$7)</f>
        <v>56899.147545534601</v>
      </c>
      <c r="T6810" s="92">
        <f>('Activity data'!P1444/('Emission factors'!$H$6+'Emission factors'!$H$9)*2/1000)*'Emission factors'!$B$7*('Emission factors'!$C$7)+(('Activity data'!P1624/'Emission factors'!$H$6/1000)*'Emission factors'!$B$11*'Emission factors'!$C$11)+(('Activity data'!P1732/'Emission factors'!$H$6/1000)*'Emission factors'!$B$7*'Emission factors'!$C$7)</f>
        <v>21327.540683907788</v>
      </c>
      <c r="U6810" s="92">
        <f>('Activity data'!Q1444/('Emission factors'!$H$6+'Emission factors'!$H$9)*2/1000)*'Emission factors'!$B$7*('Emission factors'!$C$7)+(('Activity data'!Q1624/'Emission factors'!$H$6/1000)*'Emission factors'!$B$11*'Emission factors'!$C$11)+(('Activity data'!Q1732/'Emission factors'!$H$6/1000)*'Emission factors'!$B$7*'Emission factors'!$C$7)</f>
        <v>16317.888590974108</v>
      </c>
    </row>
    <row r="6811" spans="1:21" x14ac:dyDescent="0.25">
      <c r="A6811" s="92" t="s">
        <v>11</v>
      </c>
      <c r="B6811" s="92" t="s">
        <v>12</v>
      </c>
      <c r="C6811" s="92" t="s">
        <v>48</v>
      </c>
      <c r="D6811" s="92" t="s">
        <v>48</v>
      </c>
      <c r="E6811" s="92" t="s">
        <v>51</v>
      </c>
      <c r="F6811" s="92" t="s">
        <v>50</v>
      </c>
      <c r="G6811" s="92" t="s">
        <v>97</v>
      </c>
      <c r="H6811" s="92" t="s">
        <v>16</v>
      </c>
      <c r="I6811" s="92" t="s">
        <v>196</v>
      </c>
      <c r="L6811" s="92">
        <f>('Activity data'!H1445/('Emission factors'!$H$6+'Emission factors'!$H$9)*2/1000)*'Emission factors'!$B$7*('Emission factors'!$C$7)+(('Activity data'!H1625/'Emission factors'!$H$6/1000)*'Emission factors'!$B$11*'Emission factors'!$C$11)+(('Activity data'!H1733/'Emission factors'!$H$6/1000)*'Emission factors'!$B$7*'Emission factors'!$C$7)</f>
        <v>19151.421142364077</v>
      </c>
      <c r="M6811" s="92">
        <f>('Activity data'!I1445/('Emission factors'!$H$6+'Emission factors'!$H$9)*2/1000)*'Emission factors'!$B$7*('Emission factors'!$C$7)+(('Activity data'!I1625/'Emission factors'!$H$6/1000)*'Emission factors'!$B$11*'Emission factors'!$C$11)+(('Activity data'!I1733/'Emission factors'!$H$6/1000)*'Emission factors'!$B$7*'Emission factors'!$C$7)</f>
        <v>18038.239496330239</v>
      </c>
      <c r="N6811" s="92">
        <f>('Activity data'!J1445/('Emission factors'!$H$6+'Emission factors'!$H$9)*2/1000)*'Emission factors'!$B$7*('Emission factors'!$C$7)+(('Activity data'!J1625/'Emission factors'!$H$6/1000)*'Emission factors'!$B$11*'Emission factors'!$C$11)+(('Activity data'!J1733/'Emission factors'!$H$6/1000)*'Emission factors'!$B$7*'Emission factors'!$C$7)</f>
        <v>18217.550682042001</v>
      </c>
      <c r="O6811" s="92">
        <f>('Activity data'!K1445/('Emission factors'!$H$6+'Emission factors'!$H$9)*2/1000)*'Emission factors'!$B$7*('Emission factors'!$C$7)+(('Activity data'!K1625/'Emission factors'!$H$6/1000)*'Emission factors'!$B$11*'Emission factors'!$C$11)+(('Activity data'!K1733/'Emission factors'!$H$6/1000)*'Emission factors'!$B$7*'Emission factors'!$C$7)</f>
        <v>21572.032182215211</v>
      </c>
      <c r="P6811" s="92">
        <f>('Activity data'!L1445/('Emission factors'!$H$6+'Emission factors'!$H$9)*2/1000)*'Emission factors'!$B$7*('Emission factors'!$C$7)+(('Activity data'!L1625/'Emission factors'!$H$6/1000)*'Emission factors'!$B$11*'Emission factors'!$C$11)+(('Activity data'!L1733/'Emission factors'!$H$6/1000)*'Emission factors'!$B$7*'Emission factors'!$C$7)</f>
        <v>24434.684928227678</v>
      </c>
      <c r="Q6811" s="92">
        <f>('Activity data'!M1445/('Emission factors'!$H$6+'Emission factors'!$H$9)*2/1000)*'Emission factors'!$B$7*('Emission factors'!$C$7)+(('Activity data'!M1625/'Emission factors'!$H$6/1000)*'Emission factors'!$B$11*'Emission factors'!$C$11)+(('Activity data'!M1733/'Emission factors'!$H$6/1000)*'Emission factors'!$B$7*'Emission factors'!$C$7)</f>
        <v>61917.9644512581</v>
      </c>
      <c r="R6811" s="92">
        <f>('Activity data'!N1445/('Emission factors'!$H$6+'Emission factors'!$H$9)*2/1000)*'Emission factors'!$B$7*('Emission factors'!$C$7)+(('Activity data'!N1625/'Emission factors'!$H$6/1000)*'Emission factors'!$B$11*'Emission factors'!$C$11)+(('Activity data'!N1733/'Emission factors'!$H$6/1000)*'Emission factors'!$B$7*'Emission factors'!$C$7)</f>
        <v>55748.004842420276</v>
      </c>
      <c r="S6811" s="92">
        <f>('Activity data'!O1445/('Emission factors'!$H$6+'Emission factors'!$H$9)*2/1000)*'Emission factors'!$B$7*('Emission factors'!$C$7)+(('Activity data'!O1625/'Emission factors'!$H$6/1000)*'Emission factors'!$B$11*'Emission factors'!$C$11)+(('Activity data'!O1733/'Emission factors'!$H$6/1000)*'Emission factors'!$B$7*'Emission factors'!$C$7)</f>
        <v>31126.558606842595</v>
      </c>
      <c r="T6811" s="92">
        <f>('Activity data'!P1445/('Emission factors'!$H$6+'Emission factors'!$H$9)*2/1000)*'Emission factors'!$B$7*('Emission factors'!$C$7)+(('Activity data'!P1625/'Emission factors'!$H$6/1000)*'Emission factors'!$B$11*'Emission factors'!$C$11)+(('Activity data'!P1733/'Emission factors'!$H$6/1000)*'Emission factors'!$B$7*'Emission factors'!$C$7)</f>
        <v>28374.126132399168</v>
      </c>
      <c r="U6811" s="92">
        <f>('Activity data'!Q1445/('Emission factors'!$H$6+'Emission factors'!$H$9)*2/1000)*'Emission factors'!$B$7*('Emission factors'!$C$7)+(('Activity data'!Q1625/'Emission factors'!$H$6/1000)*'Emission factors'!$B$11*'Emission factors'!$C$11)+(('Activity data'!Q1733/'Emission factors'!$H$6/1000)*'Emission factors'!$B$7*'Emission factors'!$C$7)</f>
        <v>37567.481426509825</v>
      </c>
    </row>
    <row r="6812" spans="1:21" x14ac:dyDescent="0.25">
      <c r="A6812" s="92" t="s">
        <v>11</v>
      </c>
      <c r="B6812" s="92" t="s">
        <v>12</v>
      </c>
      <c r="C6812" s="92" t="s">
        <v>48</v>
      </c>
      <c r="D6812" s="92" t="s">
        <v>48</v>
      </c>
      <c r="E6812" s="92" t="s">
        <v>51</v>
      </c>
      <c r="F6812" s="92" t="s">
        <v>50</v>
      </c>
      <c r="G6812" s="92" t="s">
        <v>97</v>
      </c>
      <c r="H6812" s="92" t="s">
        <v>16</v>
      </c>
      <c r="I6812" s="92" t="s">
        <v>197</v>
      </c>
      <c r="L6812" s="92">
        <f>('Activity data'!H1446/('Emission factors'!$H$6+'Emission factors'!$H$9)*2/1000)*'Emission factors'!$B$7*('Emission factors'!$C$7)+(('Activity data'!H1626/'Emission factors'!$H$6/1000)*'Emission factors'!$B$11*'Emission factors'!$C$11)+(('Activity data'!H1734/'Emission factors'!$H$6/1000)*'Emission factors'!$B$7*'Emission factors'!$C$7)</f>
        <v>1946.7234361474959</v>
      </c>
      <c r="M6812" s="92">
        <f>('Activity data'!I1446/('Emission factors'!$H$6+'Emission factors'!$H$9)*2/1000)*'Emission factors'!$B$7*('Emission factors'!$C$7)+(('Activity data'!I1626/'Emission factors'!$H$6/1000)*'Emission factors'!$B$11*'Emission factors'!$C$11)+(('Activity data'!I1734/'Emission factors'!$H$6/1000)*'Emission factors'!$B$7*'Emission factors'!$C$7)</f>
        <v>2731.9054874534131</v>
      </c>
      <c r="N6812" s="92">
        <f>('Activity data'!J1446/('Emission factors'!$H$6+'Emission factors'!$H$9)*2/1000)*'Emission factors'!$B$7*('Emission factors'!$C$7)+(('Activity data'!J1626/'Emission factors'!$H$6/1000)*'Emission factors'!$B$11*'Emission factors'!$C$11)+(('Activity data'!J1734/'Emission factors'!$H$6/1000)*'Emission factors'!$B$7*'Emission factors'!$C$7)</f>
        <v>2313.3974033968852</v>
      </c>
      <c r="O6812" s="92">
        <f>('Activity data'!K1446/('Emission factors'!$H$6+'Emission factors'!$H$9)*2/1000)*'Emission factors'!$B$7*('Emission factors'!$C$7)+(('Activity data'!K1626/'Emission factors'!$H$6/1000)*'Emission factors'!$B$11*'Emission factors'!$C$11)+(('Activity data'!K1734/'Emission factors'!$H$6/1000)*'Emission factors'!$B$7*'Emission factors'!$C$7)</f>
        <v>3914.0471024410917</v>
      </c>
      <c r="P6812" s="92">
        <f>('Activity data'!L1446/('Emission factors'!$H$6+'Emission factors'!$H$9)*2/1000)*'Emission factors'!$B$7*('Emission factors'!$C$7)+(('Activity data'!L1626/'Emission factors'!$H$6/1000)*'Emission factors'!$B$11*'Emission factors'!$C$11)+(('Activity data'!L1734/'Emission factors'!$H$6/1000)*'Emission factors'!$B$7*'Emission factors'!$C$7)</f>
        <v>2837.7124755317259</v>
      </c>
      <c r="Q6812" s="92">
        <f>('Activity data'!M1446/('Emission factors'!$H$6+'Emission factors'!$H$9)*2/1000)*'Emission factors'!$B$7*('Emission factors'!$C$7)+(('Activity data'!M1626/'Emission factors'!$H$6/1000)*'Emission factors'!$B$11*'Emission factors'!$C$11)+(('Activity data'!M1734/'Emission factors'!$H$6/1000)*'Emission factors'!$B$7*'Emission factors'!$C$7)</f>
        <v>4063.3208142695385</v>
      </c>
      <c r="R6812" s="92">
        <f>('Activity data'!N1446/('Emission factors'!$H$6+'Emission factors'!$H$9)*2/1000)*'Emission factors'!$B$7*('Emission factors'!$C$7)+(('Activity data'!N1626/'Emission factors'!$H$6/1000)*'Emission factors'!$B$11*'Emission factors'!$C$11)+(('Activity data'!N1734/'Emission factors'!$H$6/1000)*'Emission factors'!$B$7*'Emission factors'!$C$7)</f>
        <v>6425.8785092144808</v>
      </c>
      <c r="S6812" s="92">
        <f>('Activity data'!O1446/('Emission factors'!$H$6+'Emission factors'!$H$9)*2/1000)*'Emission factors'!$B$7*('Emission factors'!$C$7)+(('Activity data'!O1626/'Emission factors'!$H$6/1000)*'Emission factors'!$B$11*'Emission factors'!$C$11)+(('Activity data'!O1734/'Emission factors'!$H$6/1000)*'Emission factors'!$B$7*'Emission factors'!$C$7)</f>
        <v>8781.8796106261088</v>
      </c>
      <c r="T6812" s="92">
        <f>('Activity data'!P1446/('Emission factors'!$H$6+'Emission factors'!$H$9)*2/1000)*'Emission factors'!$B$7*('Emission factors'!$C$7)+(('Activity data'!P1626/'Emission factors'!$H$6/1000)*'Emission factors'!$B$11*'Emission factors'!$C$11)+(('Activity data'!P1734/'Emission factors'!$H$6/1000)*'Emission factors'!$B$7*'Emission factors'!$C$7)</f>
        <v>4264.5552023691216</v>
      </c>
      <c r="U6812" s="92">
        <f>('Activity data'!Q1446/('Emission factors'!$H$6+'Emission factors'!$H$9)*2/1000)*'Emission factors'!$B$7*('Emission factors'!$C$7)+(('Activity data'!Q1626/'Emission factors'!$H$6/1000)*'Emission factors'!$B$11*'Emission factors'!$C$11)+(('Activity data'!Q1734/'Emission factors'!$H$6/1000)*'Emission factors'!$B$7*'Emission factors'!$C$7)</f>
        <v>20443.491626009101</v>
      </c>
    </row>
    <row r="6813" spans="1:21" x14ac:dyDescent="0.25">
      <c r="A6813" s="92" t="s">
        <v>11</v>
      </c>
      <c r="B6813" s="92" t="s">
        <v>12</v>
      </c>
      <c r="C6813" s="92" t="s">
        <v>48</v>
      </c>
      <c r="D6813" s="92" t="s">
        <v>48</v>
      </c>
      <c r="E6813" s="92" t="s">
        <v>51</v>
      </c>
      <c r="F6813" s="92" t="s">
        <v>50</v>
      </c>
      <c r="G6813" s="92" t="s">
        <v>97</v>
      </c>
      <c r="H6813" s="92" t="s">
        <v>16</v>
      </c>
      <c r="I6813" s="92" t="s">
        <v>222</v>
      </c>
      <c r="L6813" s="92">
        <f>('Activity data'!H1447/('Emission factors'!$H$6+'Emission factors'!$H$9)*2/1000)*'Emission factors'!$B$7*('Emission factors'!$C$7)+(('Activity data'!H1627/'Emission factors'!$H$6/1000)*'Emission factors'!$B$11*'Emission factors'!$C$11)+(('Activity data'!H1735/'Emission factors'!$H$6/1000)*'Emission factors'!$B$7*'Emission factors'!$C$7)</f>
        <v>0</v>
      </c>
      <c r="M6813" s="92">
        <f>('Activity data'!I1447/('Emission factors'!$H$6+'Emission factors'!$H$9)*2/1000)*'Emission factors'!$B$7*('Emission factors'!$C$7)+(('Activity data'!I1627/'Emission factors'!$H$6/1000)*'Emission factors'!$B$11*'Emission factors'!$C$11)+(('Activity data'!I1735/'Emission factors'!$H$6/1000)*'Emission factors'!$B$7*'Emission factors'!$C$7)</f>
        <v>0</v>
      </c>
      <c r="N6813" s="92">
        <f>('Activity data'!J1447/('Emission factors'!$H$6+'Emission factors'!$H$9)*2/1000)*'Emission factors'!$B$7*('Emission factors'!$C$7)+(('Activity data'!J1627/'Emission factors'!$H$6/1000)*'Emission factors'!$B$11*'Emission factors'!$C$11)+(('Activity data'!J1735/'Emission factors'!$H$6/1000)*'Emission factors'!$B$7*'Emission factors'!$C$7)</f>
        <v>0</v>
      </c>
      <c r="O6813" s="92">
        <f>('Activity data'!K1447/('Emission factors'!$H$6+'Emission factors'!$H$9)*2/1000)*'Emission factors'!$B$7*('Emission factors'!$C$7)+(('Activity data'!K1627/'Emission factors'!$H$6/1000)*'Emission factors'!$B$11*'Emission factors'!$C$11)+(('Activity data'!K1735/'Emission factors'!$H$6/1000)*'Emission factors'!$B$7*'Emission factors'!$C$7)</f>
        <v>0</v>
      </c>
      <c r="P6813" s="92">
        <f>('Activity data'!L1447/('Emission factors'!$H$6+'Emission factors'!$H$9)*2/1000)*'Emission factors'!$B$7*('Emission factors'!$C$7)+(('Activity data'!L1627/'Emission factors'!$H$6/1000)*'Emission factors'!$B$11*'Emission factors'!$C$11)+(('Activity data'!L1735/'Emission factors'!$H$6/1000)*'Emission factors'!$B$7*'Emission factors'!$C$7)</f>
        <v>0</v>
      </c>
      <c r="Q6813" s="92">
        <f>('Activity data'!M1447/('Emission factors'!$H$6+'Emission factors'!$H$9)*2/1000)*'Emission factors'!$B$7*('Emission factors'!$C$7)+(('Activity data'!M1627/'Emission factors'!$H$6/1000)*'Emission factors'!$B$11*'Emission factors'!$C$11)+(('Activity data'!M1735/'Emission factors'!$H$6/1000)*'Emission factors'!$B$7*'Emission factors'!$C$7)</f>
        <v>0</v>
      </c>
      <c r="R6813" s="92">
        <f>('Activity data'!N1447/('Emission factors'!$H$6+'Emission factors'!$H$9)*2/1000)*'Emission factors'!$B$7*('Emission factors'!$C$7)+(('Activity data'!N1627/'Emission factors'!$H$6/1000)*'Emission factors'!$B$11*'Emission factors'!$C$11)+(('Activity data'!N1735/'Emission factors'!$H$6/1000)*'Emission factors'!$B$7*'Emission factors'!$C$7)</f>
        <v>0</v>
      </c>
      <c r="S6813" s="92">
        <f>('Activity data'!O1447/('Emission factors'!$H$6+'Emission factors'!$H$9)*2/1000)*'Emission factors'!$B$7*('Emission factors'!$C$7)+(('Activity data'!O1627/'Emission factors'!$H$6/1000)*'Emission factors'!$B$11*'Emission factors'!$C$11)+(('Activity data'!O1735/'Emission factors'!$H$6/1000)*'Emission factors'!$B$7*'Emission factors'!$C$7)</f>
        <v>0</v>
      </c>
      <c r="T6813" s="92">
        <f>('Activity data'!P1447/('Emission factors'!$H$6+'Emission factors'!$H$9)*2/1000)*'Emission factors'!$B$7*('Emission factors'!$C$7)+(('Activity data'!P1627/'Emission factors'!$H$6/1000)*'Emission factors'!$B$11*'Emission factors'!$C$11)+(('Activity data'!P1735/'Emission factors'!$H$6/1000)*'Emission factors'!$B$7*'Emission factors'!$C$7)</f>
        <v>0</v>
      </c>
      <c r="U6813" s="92">
        <f>('Activity data'!Q1447/('Emission factors'!$H$6+'Emission factors'!$H$9)*2/1000)*'Emission factors'!$B$7*('Emission factors'!$C$7)+(('Activity data'!Q1627/'Emission factors'!$H$6/1000)*'Emission factors'!$B$11*'Emission factors'!$C$11)+(('Activity data'!Q1735/'Emission factors'!$H$6/1000)*'Emission factors'!$B$7*'Emission factors'!$C$7)</f>
        <v>0</v>
      </c>
    </row>
    <row r="6814" spans="1:21" x14ac:dyDescent="0.25">
      <c r="A6814" s="92" t="s">
        <v>11</v>
      </c>
      <c r="B6814" s="92" t="s">
        <v>12</v>
      </c>
      <c r="C6814" s="92" t="s">
        <v>48</v>
      </c>
      <c r="D6814" s="92" t="s">
        <v>48</v>
      </c>
      <c r="E6814" s="92" t="s">
        <v>51</v>
      </c>
      <c r="F6814" s="92" t="s">
        <v>50</v>
      </c>
      <c r="G6814" s="92" t="s">
        <v>97</v>
      </c>
      <c r="H6814" s="92" t="s">
        <v>16</v>
      </c>
      <c r="I6814" s="92" t="s">
        <v>223</v>
      </c>
      <c r="L6814" s="92">
        <f>('Activity data'!H1448/('Emission factors'!$H$6+'Emission factors'!$H$9)*2/1000)*'Emission factors'!$B$7*('Emission factors'!$C$7)+(('Activity data'!H1628/'Emission factors'!$H$6/1000)*'Emission factors'!$B$11*'Emission factors'!$C$11)+(('Activity data'!H1736/'Emission factors'!$H$6/1000)*'Emission factors'!$B$7*'Emission factors'!$C$7)</f>
        <v>0</v>
      </c>
      <c r="M6814" s="92">
        <f>('Activity data'!I1448/('Emission factors'!$H$6+'Emission factors'!$H$9)*2/1000)*'Emission factors'!$B$7*('Emission factors'!$C$7)+(('Activity data'!I1628/'Emission factors'!$H$6/1000)*'Emission factors'!$B$11*'Emission factors'!$C$11)+(('Activity data'!I1736/'Emission factors'!$H$6/1000)*'Emission factors'!$B$7*'Emission factors'!$C$7)</f>
        <v>0</v>
      </c>
      <c r="N6814" s="92">
        <f>('Activity data'!J1448/('Emission factors'!$H$6+'Emission factors'!$H$9)*2/1000)*'Emission factors'!$B$7*('Emission factors'!$C$7)+(('Activity data'!J1628/'Emission factors'!$H$6/1000)*'Emission factors'!$B$11*'Emission factors'!$C$11)+(('Activity data'!J1736/'Emission factors'!$H$6/1000)*'Emission factors'!$B$7*'Emission factors'!$C$7)</f>
        <v>0</v>
      </c>
      <c r="O6814" s="92">
        <f>('Activity data'!K1448/('Emission factors'!$H$6+'Emission factors'!$H$9)*2/1000)*'Emission factors'!$B$7*('Emission factors'!$C$7)+(('Activity data'!K1628/'Emission factors'!$H$6/1000)*'Emission factors'!$B$11*'Emission factors'!$C$11)+(('Activity data'!K1736/'Emission factors'!$H$6/1000)*'Emission factors'!$B$7*'Emission factors'!$C$7)</f>
        <v>0</v>
      </c>
      <c r="P6814" s="92">
        <f>('Activity data'!L1448/('Emission factors'!$H$6+'Emission factors'!$H$9)*2/1000)*'Emission factors'!$B$7*('Emission factors'!$C$7)+(('Activity data'!L1628/'Emission factors'!$H$6/1000)*'Emission factors'!$B$11*'Emission factors'!$C$11)+(('Activity data'!L1736/'Emission factors'!$H$6/1000)*'Emission factors'!$B$7*'Emission factors'!$C$7)</f>
        <v>0</v>
      </c>
      <c r="Q6814" s="92">
        <f>('Activity data'!M1448/('Emission factors'!$H$6+'Emission factors'!$H$9)*2/1000)*'Emission factors'!$B$7*('Emission factors'!$C$7)+(('Activity data'!M1628/'Emission factors'!$H$6/1000)*'Emission factors'!$B$11*'Emission factors'!$C$11)+(('Activity data'!M1736/'Emission factors'!$H$6/1000)*'Emission factors'!$B$7*'Emission factors'!$C$7)</f>
        <v>0</v>
      </c>
      <c r="R6814" s="92">
        <f>('Activity data'!N1448/('Emission factors'!$H$6+'Emission factors'!$H$9)*2/1000)*'Emission factors'!$B$7*('Emission factors'!$C$7)+(('Activity data'!N1628/'Emission factors'!$H$6/1000)*'Emission factors'!$B$11*'Emission factors'!$C$11)+(('Activity data'!N1736/'Emission factors'!$H$6/1000)*'Emission factors'!$B$7*'Emission factors'!$C$7)</f>
        <v>0</v>
      </c>
      <c r="S6814" s="92">
        <f>('Activity data'!O1448/('Emission factors'!$H$6+'Emission factors'!$H$9)*2/1000)*'Emission factors'!$B$7*('Emission factors'!$C$7)+(('Activity data'!O1628/'Emission factors'!$H$6/1000)*'Emission factors'!$B$11*'Emission factors'!$C$11)+(('Activity data'!O1736/'Emission factors'!$H$6/1000)*'Emission factors'!$B$7*'Emission factors'!$C$7)</f>
        <v>0</v>
      </c>
      <c r="T6814" s="92">
        <f>('Activity data'!P1448/('Emission factors'!$H$6+'Emission factors'!$H$9)*2/1000)*'Emission factors'!$B$7*('Emission factors'!$C$7)+(('Activity data'!P1628/'Emission factors'!$H$6/1000)*'Emission factors'!$B$11*'Emission factors'!$C$11)+(('Activity data'!P1736/'Emission factors'!$H$6/1000)*'Emission factors'!$B$7*'Emission factors'!$C$7)</f>
        <v>0</v>
      </c>
      <c r="U6814" s="92">
        <f>('Activity data'!Q1448/('Emission factors'!$H$6+'Emission factors'!$H$9)*2/1000)*'Emission factors'!$B$7*('Emission factors'!$C$7)+(('Activity data'!Q1628/'Emission factors'!$H$6/1000)*'Emission factors'!$B$11*'Emission factors'!$C$11)+(('Activity data'!Q1736/'Emission factors'!$H$6/1000)*'Emission factors'!$B$7*'Emission factors'!$C$7)</f>
        <v>0</v>
      </c>
    </row>
    <row r="6815" spans="1:21" x14ac:dyDescent="0.25">
      <c r="A6815" s="92" t="s">
        <v>11</v>
      </c>
      <c r="B6815" s="92" t="s">
        <v>12</v>
      </c>
      <c r="C6815" s="92" t="s">
        <v>48</v>
      </c>
      <c r="D6815" s="92" t="s">
        <v>48</v>
      </c>
      <c r="E6815" s="92" t="s">
        <v>51</v>
      </c>
      <c r="F6815" s="92" t="s">
        <v>50</v>
      </c>
      <c r="G6815" s="92" t="s">
        <v>97</v>
      </c>
      <c r="H6815" s="92" t="s">
        <v>16</v>
      </c>
      <c r="I6815" s="92" t="s">
        <v>259</v>
      </c>
      <c r="L6815" s="92">
        <f>('Activity data'!H1449/('Emission factors'!$H$6+'Emission factors'!$H$9)*2/1000)*'Emission factors'!$B$7*('Emission factors'!$C$7)+(('Activity data'!H1629/'Emission factors'!$H$6/1000)*'Emission factors'!$B$11*'Emission factors'!$C$11)+(('Activity data'!H1737/'Emission factors'!$H$6/1000)*'Emission factors'!$B$7*'Emission factors'!$C$7)</f>
        <v>0</v>
      </c>
      <c r="M6815" s="92">
        <f>('Activity data'!I1449/('Emission factors'!$H$6+'Emission factors'!$H$9)*2/1000)*'Emission factors'!$B$7*('Emission factors'!$C$7)+(('Activity data'!I1629/'Emission factors'!$H$6/1000)*'Emission factors'!$B$11*'Emission factors'!$C$11)+(('Activity data'!I1737/'Emission factors'!$H$6/1000)*'Emission factors'!$B$7*'Emission factors'!$C$7)</f>
        <v>0</v>
      </c>
      <c r="N6815" s="92">
        <f>('Activity data'!J1449/('Emission factors'!$H$6+'Emission factors'!$H$9)*2/1000)*'Emission factors'!$B$7*('Emission factors'!$C$7)+(('Activity data'!J1629/'Emission factors'!$H$6/1000)*'Emission factors'!$B$11*'Emission factors'!$C$11)+(('Activity data'!J1737/'Emission factors'!$H$6/1000)*'Emission factors'!$B$7*'Emission factors'!$C$7)</f>
        <v>0</v>
      </c>
      <c r="O6815" s="92">
        <f>('Activity data'!K1449/('Emission factors'!$H$6+'Emission factors'!$H$9)*2/1000)*'Emission factors'!$B$7*('Emission factors'!$C$7)+(('Activity data'!K1629/'Emission factors'!$H$6/1000)*'Emission factors'!$B$11*'Emission factors'!$C$11)+(('Activity data'!K1737/'Emission factors'!$H$6/1000)*'Emission factors'!$B$7*'Emission factors'!$C$7)</f>
        <v>0</v>
      </c>
      <c r="P6815" s="92">
        <f>('Activity data'!L1449/('Emission factors'!$H$6+'Emission factors'!$H$9)*2/1000)*'Emission factors'!$B$7*('Emission factors'!$C$7)+(('Activity data'!L1629/'Emission factors'!$H$6/1000)*'Emission factors'!$B$11*'Emission factors'!$C$11)+(('Activity data'!L1737/'Emission factors'!$H$6/1000)*'Emission factors'!$B$7*'Emission factors'!$C$7)</f>
        <v>0</v>
      </c>
      <c r="Q6815" s="92">
        <f>('Activity data'!M1449/('Emission factors'!$H$6+'Emission factors'!$H$9)*2/1000)*'Emission factors'!$B$7*('Emission factors'!$C$7)+(('Activity data'!M1629/'Emission factors'!$H$6/1000)*'Emission factors'!$B$11*'Emission factors'!$C$11)+(('Activity data'!M1737/'Emission factors'!$H$6/1000)*'Emission factors'!$B$7*'Emission factors'!$C$7)</f>
        <v>0</v>
      </c>
      <c r="R6815" s="92">
        <f>('Activity data'!N1449/('Emission factors'!$H$6+'Emission factors'!$H$9)*2/1000)*'Emission factors'!$B$7*('Emission factors'!$C$7)+(('Activity data'!N1629/'Emission factors'!$H$6/1000)*'Emission factors'!$B$11*'Emission factors'!$C$11)+(('Activity data'!N1737/'Emission factors'!$H$6/1000)*'Emission factors'!$B$7*'Emission factors'!$C$7)</f>
        <v>0</v>
      </c>
      <c r="S6815" s="92">
        <f>('Activity data'!O1449/('Emission factors'!$H$6+'Emission factors'!$H$9)*2/1000)*'Emission factors'!$B$7*('Emission factors'!$C$7)+(('Activity data'!O1629/'Emission factors'!$H$6/1000)*'Emission factors'!$B$11*'Emission factors'!$C$11)+(('Activity data'!O1737/'Emission factors'!$H$6/1000)*'Emission factors'!$B$7*'Emission factors'!$C$7)</f>
        <v>0</v>
      </c>
      <c r="T6815" s="92">
        <f>('Activity data'!P1449/('Emission factors'!$H$6+'Emission factors'!$H$9)*2/1000)*'Emission factors'!$B$7*('Emission factors'!$C$7)+(('Activity data'!P1629/'Emission factors'!$H$6/1000)*'Emission factors'!$B$11*'Emission factors'!$C$11)+(('Activity data'!P1737/'Emission factors'!$H$6/1000)*'Emission factors'!$B$7*'Emission factors'!$C$7)</f>
        <v>0</v>
      </c>
      <c r="U6815" s="92">
        <f>('Activity data'!Q1449/('Emission factors'!$H$6+'Emission factors'!$H$9)*2/1000)*'Emission factors'!$B$7*('Emission factors'!$C$7)+(('Activity data'!Q1629/'Emission factors'!$H$6/1000)*'Emission factors'!$B$11*'Emission factors'!$C$11)+(('Activity data'!Q1737/'Emission factors'!$H$6/1000)*'Emission factors'!$B$7*'Emission factors'!$C$7)</f>
        <v>0</v>
      </c>
    </row>
    <row r="6816" spans="1:21" x14ac:dyDescent="0.25">
      <c r="A6816" s="92" t="s">
        <v>11</v>
      </c>
      <c r="B6816" s="92" t="s">
        <v>12</v>
      </c>
      <c r="C6816" s="92" t="s">
        <v>48</v>
      </c>
      <c r="D6816" s="92" t="s">
        <v>48</v>
      </c>
      <c r="E6816" s="92" t="s">
        <v>51</v>
      </c>
      <c r="F6816" s="92" t="s">
        <v>50</v>
      </c>
      <c r="G6816" s="92" t="s">
        <v>97</v>
      </c>
      <c r="H6816" s="92" t="s">
        <v>16</v>
      </c>
      <c r="I6816" s="89" t="s">
        <v>193</v>
      </c>
      <c r="L6816" s="92">
        <f>('Activity data'!H1450/('Emission factors'!$H$6+'Emission factors'!$H$9)*2/1000)*'Emission factors'!$B$7*('Emission factors'!$C$7)+(('Activity data'!H1630/'Emission factors'!$H$6/1000)*'Emission factors'!$B$11*'Emission factors'!$C$11)+(('Activity data'!H1738/'Emission factors'!$H$6/1000)*'Emission factors'!$B$7*'Emission factors'!$C$7)</f>
        <v>5270.7261815242655</v>
      </c>
      <c r="M6816" s="92">
        <f>('Activity data'!I1450/('Emission factors'!$H$6+'Emission factors'!$H$9)*2/1000)*'Emission factors'!$B$7*('Emission factors'!$C$7)+(('Activity data'!I1630/'Emission factors'!$H$6/1000)*'Emission factors'!$B$11*'Emission factors'!$C$11)+(('Activity data'!I1738/'Emission factors'!$H$6/1000)*'Emission factors'!$B$7*'Emission factors'!$C$7)</f>
        <v>7137.5059076692369</v>
      </c>
      <c r="N6816" s="92">
        <f>('Activity data'!J1450/('Emission factors'!$H$6+'Emission factors'!$H$9)*2/1000)*'Emission factors'!$B$7*('Emission factors'!$C$7)+(('Activity data'!J1630/'Emission factors'!$H$6/1000)*'Emission factors'!$B$11*'Emission factors'!$C$11)+(('Activity data'!J1738/'Emission factors'!$H$6/1000)*'Emission factors'!$B$7*'Emission factors'!$C$7)</f>
        <v>23564.254194934932</v>
      </c>
      <c r="O6816" s="92">
        <f>('Activity data'!K1450/('Emission factors'!$H$6+'Emission factors'!$H$9)*2/1000)*'Emission factors'!$B$7*('Emission factors'!$C$7)+(('Activity data'!K1630/'Emission factors'!$H$6/1000)*'Emission factors'!$B$11*'Emission factors'!$C$11)+(('Activity data'!K1738/'Emission factors'!$H$6/1000)*'Emission factors'!$B$7*'Emission factors'!$C$7)</f>
        <v>16167.006438723678</v>
      </c>
      <c r="P6816" s="92">
        <f>('Activity data'!L1450/('Emission factors'!$H$6+'Emission factors'!$H$9)*2/1000)*'Emission factors'!$B$7*('Emission factors'!$C$7)+(('Activity data'!L1630/'Emission factors'!$H$6/1000)*'Emission factors'!$B$11*'Emission factors'!$C$11)+(('Activity data'!L1738/'Emission factors'!$H$6/1000)*'Emission factors'!$B$7*'Emission factors'!$C$7)</f>
        <v>8527.1464814040282</v>
      </c>
      <c r="Q6816" s="92">
        <f>('Activity data'!M1450/('Emission factors'!$H$6+'Emission factors'!$H$9)*2/1000)*'Emission factors'!$B$7*('Emission factors'!$C$7)+(('Activity data'!M1630/'Emission factors'!$H$6/1000)*'Emission factors'!$B$11*'Emission factors'!$C$11)+(('Activity data'!M1738/'Emission factors'!$H$6/1000)*'Emission factors'!$B$7*'Emission factors'!$C$7)</f>
        <v>8376.1341403961706</v>
      </c>
      <c r="R6816" s="92">
        <f>('Activity data'!N1450/('Emission factors'!$H$6+'Emission factors'!$H$9)*2/1000)*'Emission factors'!$B$7*('Emission factors'!$C$7)+(('Activity data'!N1630/'Emission factors'!$H$6/1000)*'Emission factors'!$B$11*'Emission factors'!$C$11)+(('Activity data'!N1738/'Emission factors'!$H$6/1000)*'Emission factors'!$B$7*'Emission factors'!$C$7)</f>
        <v>9819.1233944410415</v>
      </c>
      <c r="S6816" s="92">
        <f>('Activity data'!O1450/('Emission factors'!$H$6+'Emission factors'!$H$9)*2/1000)*'Emission factors'!$B$7*('Emission factors'!$C$7)+(('Activity data'!O1630/'Emission factors'!$H$6/1000)*'Emission factors'!$B$11*'Emission factors'!$C$11)+(('Activity data'!O1738/'Emission factors'!$H$6/1000)*'Emission factors'!$B$7*'Emission factors'!$C$7)</f>
        <v>11302.362870260657</v>
      </c>
      <c r="T6816" s="92">
        <f>('Activity data'!P1450/('Emission factors'!$H$6+'Emission factors'!$H$9)*2/1000)*'Emission factors'!$B$7*('Emission factors'!$C$7)+(('Activity data'!P1630/'Emission factors'!$H$6/1000)*'Emission factors'!$B$11*'Emission factors'!$C$11)+(('Activity data'!P1738/'Emission factors'!$H$6/1000)*'Emission factors'!$B$7*'Emission factors'!$C$7)</f>
        <v>22653.84756129438</v>
      </c>
      <c r="U6816" s="92">
        <f>('Activity data'!Q1450/('Emission factors'!$H$6+'Emission factors'!$H$9)*2/1000)*'Emission factors'!$B$7*('Emission factors'!$C$7)+(('Activity data'!Q1630/'Emission factors'!$H$6/1000)*'Emission factors'!$B$11*'Emission factors'!$C$11)+(('Activity data'!Q1738/'Emission factors'!$H$6/1000)*'Emission factors'!$B$7*'Emission factors'!$C$7)</f>
        <v>39983.346708989731</v>
      </c>
    </row>
    <row r="6817" spans="1:21" x14ac:dyDescent="0.25">
      <c r="A6817" s="92" t="s">
        <v>11</v>
      </c>
      <c r="B6817" s="92" t="s">
        <v>12</v>
      </c>
      <c r="C6817" s="92" t="s">
        <v>48</v>
      </c>
      <c r="D6817" s="92" t="s">
        <v>48</v>
      </c>
      <c r="E6817" s="92" t="s">
        <v>51</v>
      </c>
      <c r="F6817" s="92" t="s">
        <v>50</v>
      </c>
      <c r="G6817" s="92" t="s">
        <v>97</v>
      </c>
      <c r="H6817" s="92" t="s">
        <v>16</v>
      </c>
      <c r="I6817" s="92" t="s">
        <v>203</v>
      </c>
      <c r="L6817" s="92">
        <f>('Activity data'!H1451/('Emission factors'!$H$6+'Emission factors'!$H$9)*2/1000)*'Emission factors'!$B$7*('Emission factors'!$C$7)+(('Activity data'!H1631/'Emission factors'!$H$6/1000)*'Emission factors'!$B$11*'Emission factors'!$C$11)+(('Activity data'!H1739/'Emission factors'!$H$6/1000)*'Emission factors'!$B$7*'Emission factors'!$C$7)</f>
        <v>18499.908799844099</v>
      </c>
      <c r="M6817" s="92">
        <f>('Activity data'!I1451/('Emission factors'!$H$6+'Emission factors'!$H$9)*2/1000)*'Emission factors'!$B$7*('Emission factors'!$C$7)+(('Activity data'!I1631/'Emission factors'!$H$6/1000)*'Emission factors'!$B$11*'Emission factors'!$C$11)+(('Activity data'!I1739/'Emission factors'!$H$6/1000)*'Emission factors'!$B$7*'Emission factors'!$C$7)</f>
        <v>14134.224600458059</v>
      </c>
      <c r="N6817" s="92">
        <f>('Activity data'!J1451/('Emission factors'!$H$6+'Emission factors'!$H$9)*2/1000)*'Emission factors'!$B$7*('Emission factors'!$C$7)+(('Activity data'!J1631/'Emission factors'!$H$6/1000)*'Emission factors'!$B$11*'Emission factors'!$C$11)+(('Activity data'!J1739/'Emission factors'!$H$6/1000)*'Emission factors'!$B$7*'Emission factors'!$C$7)</f>
        <v>27859.990255920628</v>
      </c>
      <c r="O6817" s="92">
        <f>('Activity data'!K1451/('Emission factors'!$H$6+'Emission factors'!$H$9)*2/1000)*'Emission factors'!$B$7*('Emission factors'!$C$7)+(('Activity data'!K1631/'Emission factors'!$H$6/1000)*'Emission factors'!$B$11*'Emission factors'!$C$11)+(('Activity data'!K1739/'Emission factors'!$H$6/1000)*'Emission factors'!$B$7*'Emission factors'!$C$7)</f>
        <v>32868.163580880209</v>
      </c>
      <c r="P6817" s="92">
        <f>('Activity data'!L1451/('Emission factors'!$H$6+'Emission factors'!$H$9)*2/1000)*'Emission factors'!$B$7*('Emission factors'!$C$7)+(('Activity data'!L1631/'Emission factors'!$H$6/1000)*'Emission factors'!$B$11*'Emission factors'!$C$11)+(('Activity data'!L1739/'Emission factors'!$H$6/1000)*'Emission factors'!$B$7*'Emission factors'!$C$7)</f>
        <v>30717.347994269585</v>
      </c>
      <c r="Q6817" s="92">
        <f>('Activity data'!M1451/('Emission factors'!$H$6+'Emission factors'!$H$9)*2/1000)*'Emission factors'!$B$7*('Emission factors'!$C$7)+(('Activity data'!M1631/'Emission factors'!$H$6/1000)*'Emission factors'!$B$11*'Emission factors'!$C$11)+(('Activity data'!M1739/'Emission factors'!$H$6/1000)*'Emission factors'!$B$7*'Emission factors'!$C$7)</f>
        <v>45263.03322199604</v>
      </c>
      <c r="R6817" s="92">
        <f>('Activity data'!N1451/('Emission factors'!$H$6+'Emission factors'!$H$9)*2/1000)*'Emission factors'!$B$7*('Emission factors'!$C$7)+(('Activity data'!N1631/'Emission factors'!$H$6/1000)*'Emission factors'!$B$11*'Emission factors'!$C$11)+(('Activity data'!N1739/'Emission factors'!$H$6/1000)*'Emission factors'!$B$7*'Emission factors'!$C$7)</f>
        <v>43519.001442871166</v>
      </c>
      <c r="S6817" s="92">
        <f>('Activity data'!O1451/('Emission factors'!$H$6+'Emission factors'!$H$9)*2/1000)*'Emission factors'!$B$7*('Emission factors'!$C$7)+(('Activity data'!O1631/'Emission factors'!$H$6/1000)*'Emission factors'!$B$11*'Emission factors'!$C$11)+(('Activity data'!O1739/'Emission factors'!$H$6/1000)*'Emission factors'!$B$7*'Emission factors'!$C$7)</f>
        <v>34397.10234885713</v>
      </c>
      <c r="T6817" s="92">
        <f>('Activity data'!P1451/('Emission factors'!$H$6+'Emission factors'!$H$9)*2/1000)*'Emission factors'!$B$7*('Emission factors'!$C$7)+(('Activity data'!P1631/'Emission factors'!$H$6/1000)*'Emission factors'!$B$11*'Emission factors'!$C$11)+(('Activity data'!P1739/'Emission factors'!$H$6/1000)*'Emission factors'!$B$7*'Emission factors'!$C$7)</f>
        <v>20719.07106740684</v>
      </c>
      <c r="U6817" s="92">
        <f>('Activity data'!Q1451/('Emission factors'!$H$6+'Emission factors'!$H$9)*2/1000)*'Emission factors'!$B$7*('Emission factors'!$C$7)+(('Activity data'!Q1631/'Emission factors'!$H$6/1000)*'Emission factors'!$B$11*'Emission factors'!$C$11)+(('Activity data'!Q1739/'Emission factors'!$H$6/1000)*'Emission factors'!$B$7*'Emission factors'!$C$7)</f>
        <v>14156.553312767972</v>
      </c>
    </row>
    <row r="6818" spans="1:21" x14ac:dyDescent="0.25">
      <c r="A6818" s="92" t="s">
        <v>11</v>
      </c>
      <c r="B6818" s="92" t="s">
        <v>12</v>
      </c>
      <c r="C6818" s="92" t="s">
        <v>48</v>
      </c>
      <c r="D6818" s="92" t="s">
        <v>48</v>
      </c>
      <c r="E6818" s="92" t="s">
        <v>51</v>
      </c>
      <c r="F6818" s="92" t="s">
        <v>50</v>
      </c>
      <c r="G6818" s="92" t="s">
        <v>97</v>
      </c>
      <c r="H6818" s="92" t="s">
        <v>16</v>
      </c>
      <c r="I6818" s="92" t="s">
        <v>209</v>
      </c>
      <c r="L6818" s="92">
        <f>('Activity data'!H1452/('Emission factors'!$H$6+'Emission factors'!$H$9)*2/1000)*'Emission factors'!$B$7*('Emission factors'!$C$7)+(('Activity data'!H1632/'Emission factors'!$H$6/1000)*'Emission factors'!$B$11*'Emission factors'!$C$11)+(('Activity data'!H1740/'Emission factors'!$H$6/1000)*'Emission factors'!$B$7*'Emission factors'!$C$7)</f>
        <v>109866.33392782901</v>
      </c>
      <c r="M6818" s="92">
        <f>('Activity data'!I1452/('Emission factors'!$H$6+'Emission factors'!$H$9)*2/1000)*'Emission factors'!$B$7*('Emission factors'!$C$7)+(('Activity data'!I1632/'Emission factors'!$H$6/1000)*'Emission factors'!$B$11*'Emission factors'!$C$11)+(('Activity data'!I1740/'Emission factors'!$H$6/1000)*'Emission factors'!$B$7*'Emission factors'!$C$7)</f>
        <v>111159.83576985897</v>
      </c>
      <c r="N6818" s="92">
        <f>('Activity data'!J1452/('Emission factors'!$H$6+'Emission factors'!$H$9)*2/1000)*'Emission factors'!$B$7*('Emission factors'!$C$7)+(('Activity data'!J1632/'Emission factors'!$H$6/1000)*'Emission factors'!$B$11*'Emission factors'!$C$11)+(('Activity data'!J1740/'Emission factors'!$H$6/1000)*'Emission factors'!$B$7*'Emission factors'!$C$7)</f>
        <v>122735.29237605116</v>
      </c>
      <c r="O6818" s="92">
        <f>('Activity data'!K1452/('Emission factors'!$H$6+'Emission factors'!$H$9)*2/1000)*'Emission factors'!$B$7*('Emission factors'!$C$7)+(('Activity data'!K1632/'Emission factors'!$H$6/1000)*'Emission factors'!$B$11*'Emission factors'!$C$11)+(('Activity data'!K1740/'Emission factors'!$H$6/1000)*'Emission factors'!$B$7*'Emission factors'!$C$7)</f>
        <v>124729.00949725122</v>
      </c>
      <c r="P6818" s="92">
        <f>('Activity data'!L1452/('Emission factors'!$H$6+'Emission factors'!$H$9)*2/1000)*'Emission factors'!$B$7*('Emission factors'!$C$7)+(('Activity data'!L1632/'Emission factors'!$H$6/1000)*'Emission factors'!$B$11*'Emission factors'!$C$11)+(('Activity data'!L1740/'Emission factors'!$H$6/1000)*'Emission factors'!$B$7*'Emission factors'!$C$7)</f>
        <v>114121.20852900165</v>
      </c>
      <c r="Q6818" s="92">
        <f>('Activity data'!M1452/('Emission factors'!$H$6+'Emission factors'!$H$9)*2/1000)*'Emission factors'!$B$7*('Emission factors'!$C$7)+(('Activity data'!M1632/'Emission factors'!$H$6/1000)*'Emission factors'!$B$11*'Emission factors'!$C$11)+(('Activity data'!M1740/'Emission factors'!$H$6/1000)*'Emission factors'!$B$7*'Emission factors'!$C$7)</f>
        <v>155539.59360813332</v>
      </c>
      <c r="R6818" s="92">
        <f>('Activity data'!N1452/('Emission factors'!$H$6+'Emission factors'!$H$9)*2/1000)*'Emission factors'!$B$7*('Emission factors'!$C$7)+(('Activity data'!N1632/'Emission factors'!$H$6/1000)*'Emission factors'!$B$11*'Emission factors'!$C$11)+(('Activity data'!N1740/'Emission factors'!$H$6/1000)*'Emission factors'!$B$7*'Emission factors'!$C$7)</f>
        <v>107723.08727247374</v>
      </c>
      <c r="S6818" s="92">
        <f>('Activity data'!O1452/('Emission factors'!$H$6+'Emission factors'!$H$9)*2/1000)*'Emission factors'!$B$7*('Emission factors'!$C$7)+(('Activity data'!O1632/'Emission factors'!$H$6/1000)*'Emission factors'!$B$11*'Emission factors'!$C$11)+(('Activity data'!O1740/'Emission factors'!$H$6/1000)*'Emission factors'!$B$7*'Emission factors'!$C$7)</f>
        <v>23988.048275943238</v>
      </c>
      <c r="T6818" s="92">
        <f>('Activity data'!P1452/('Emission factors'!$H$6+'Emission factors'!$H$9)*2/1000)*'Emission factors'!$B$7*('Emission factors'!$C$7)+(('Activity data'!P1632/'Emission factors'!$H$6/1000)*'Emission factors'!$B$11*'Emission factors'!$C$11)+(('Activity data'!P1740/'Emission factors'!$H$6/1000)*'Emission factors'!$B$7*'Emission factors'!$C$7)</f>
        <v>820.84653252909925</v>
      </c>
      <c r="U6818" s="92">
        <f>('Activity data'!Q1452/('Emission factors'!$H$6+'Emission factors'!$H$9)*2/1000)*'Emission factors'!$B$7*('Emission factors'!$C$7)+(('Activity data'!Q1632/'Emission factors'!$H$6/1000)*'Emission factors'!$B$11*'Emission factors'!$C$11)+(('Activity data'!Q1740/'Emission factors'!$H$6/1000)*'Emission factors'!$B$7*'Emission factors'!$C$7)</f>
        <v>2905.1922995451278</v>
      </c>
    </row>
    <row r="6819" spans="1:21" x14ac:dyDescent="0.25">
      <c r="A6819" s="92" t="s">
        <v>11</v>
      </c>
      <c r="B6819" s="92" t="s">
        <v>12</v>
      </c>
      <c r="C6819" s="92" t="s">
        <v>48</v>
      </c>
      <c r="D6819" s="92" t="s">
        <v>48</v>
      </c>
      <c r="E6819" s="92" t="s">
        <v>51</v>
      </c>
      <c r="F6819" s="92" t="s">
        <v>50</v>
      </c>
      <c r="G6819" s="92" t="s">
        <v>97</v>
      </c>
      <c r="H6819" s="92" t="s">
        <v>16</v>
      </c>
      <c r="I6819" s="92" t="s">
        <v>208</v>
      </c>
      <c r="L6819" s="92">
        <f>('Activity data'!H1453/('Emission factors'!$H$6+'Emission factors'!$H$9)*2/1000)*'Emission factors'!$B$7*('Emission factors'!$C$7)+(('Activity data'!H1633/'Emission factors'!$H$6/1000)*'Emission factors'!$B$11*'Emission factors'!$C$11)+(('Activity data'!H1741/'Emission factors'!$H$6/1000)*'Emission factors'!$B$7*'Emission factors'!$C$7)</f>
        <v>6449.4956400661522</v>
      </c>
      <c r="M6819" s="92">
        <f>('Activity data'!I1453/('Emission factors'!$H$6+'Emission factors'!$H$9)*2/1000)*'Emission factors'!$B$7*('Emission factors'!$C$7)+(('Activity data'!I1633/'Emission factors'!$H$6/1000)*'Emission factors'!$B$11*'Emission factors'!$C$11)+(('Activity data'!I1741/'Emission factors'!$H$6/1000)*'Emission factors'!$B$7*'Emission factors'!$C$7)</f>
        <v>10737.230603789849</v>
      </c>
      <c r="N6819" s="92">
        <f>('Activity data'!J1453/('Emission factors'!$H$6+'Emission factors'!$H$9)*2/1000)*'Emission factors'!$B$7*('Emission factors'!$C$7)+(('Activity data'!J1633/'Emission factors'!$H$6/1000)*'Emission factors'!$B$11*'Emission factors'!$C$11)+(('Activity data'!J1741/'Emission factors'!$H$6/1000)*'Emission factors'!$B$7*'Emission factors'!$C$7)</f>
        <v>12275.086819908262</v>
      </c>
      <c r="O6819" s="92">
        <f>('Activity data'!K1453/('Emission factors'!$H$6+'Emission factors'!$H$9)*2/1000)*'Emission factors'!$B$7*('Emission factors'!$C$7)+(('Activity data'!K1633/'Emission factors'!$H$6/1000)*'Emission factors'!$B$11*'Emission factors'!$C$11)+(('Activity data'!K1741/'Emission factors'!$H$6/1000)*'Emission factors'!$B$7*'Emission factors'!$C$7)</f>
        <v>13284.005959327393</v>
      </c>
      <c r="P6819" s="92">
        <f>('Activity data'!L1453/('Emission factors'!$H$6+'Emission factors'!$H$9)*2/1000)*'Emission factors'!$B$7*('Emission factors'!$C$7)+(('Activity data'!L1633/'Emission factors'!$H$6/1000)*'Emission factors'!$B$11*'Emission factors'!$C$11)+(('Activity data'!L1741/'Emission factors'!$H$6/1000)*'Emission factors'!$B$7*'Emission factors'!$C$7)</f>
        <v>10785.247611872946</v>
      </c>
      <c r="Q6819" s="92">
        <f>('Activity data'!M1453/('Emission factors'!$H$6+'Emission factors'!$H$9)*2/1000)*'Emission factors'!$B$7*('Emission factors'!$C$7)+(('Activity data'!M1633/'Emission factors'!$H$6/1000)*'Emission factors'!$B$11*'Emission factors'!$C$11)+(('Activity data'!M1741/'Emission factors'!$H$6/1000)*'Emission factors'!$B$7*'Emission factors'!$C$7)</f>
        <v>8168.1489031558795</v>
      </c>
      <c r="R6819" s="92">
        <f>('Activity data'!N1453/('Emission factors'!$H$6+'Emission factors'!$H$9)*2/1000)*'Emission factors'!$B$7*('Emission factors'!$C$7)+(('Activity data'!N1633/'Emission factors'!$H$6/1000)*'Emission factors'!$B$11*'Emission factors'!$C$11)+(('Activity data'!N1741/'Emission factors'!$H$6/1000)*'Emission factors'!$B$7*'Emission factors'!$C$7)</f>
        <v>5244.5378097233561</v>
      </c>
      <c r="S6819" s="92">
        <f>('Activity data'!O1453/('Emission factors'!$H$6+'Emission factors'!$H$9)*2/1000)*'Emission factors'!$B$7*('Emission factors'!$C$7)+(('Activity data'!O1633/'Emission factors'!$H$6/1000)*'Emission factors'!$B$11*'Emission factors'!$C$11)+(('Activity data'!O1741/'Emission factors'!$H$6/1000)*'Emission factors'!$B$7*'Emission factors'!$C$7)</f>
        <v>2083.6951303148144</v>
      </c>
      <c r="T6819" s="92">
        <f>('Activity data'!P1453/('Emission factors'!$H$6+'Emission factors'!$H$9)*2/1000)*'Emission factors'!$B$7*('Emission factors'!$C$7)+(('Activity data'!P1633/'Emission factors'!$H$6/1000)*'Emission factors'!$B$11*'Emission factors'!$C$11)+(('Activity data'!P1741/'Emission factors'!$H$6/1000)*'Emission factors'!$B$7*'Emission factors'!$C$7)</f>
        <v>5306.7656770412905</v>
      </c>
      <c r="U6819" s="92">
        <f>('Activity data'!Q1453/('Emission factors'!$H$6+'Emission factors'!$H$9)*2/1000)*'Emission factors'!$B$7*('Emission factors'!$C$7)+(('Activity data'!Q1633/'Emission factors'!$H$6/1000)*'Emission factors'!$B$11*'Emission factors'!$C$11)+(('Activity data'!Q1741/'Emission factors'!$H$6/1000)*'Emission factors'!$B$7*'Emission factors'!$C$7)</f>
        <v>3217.8715789921712</v>
      </c>
    </row>
    <row r="6820" spans="1:21" x14ac:dyDescent="0.25">
      <c r="A6820" s="92" t="s">
        <v>11</v>
      </c>
      <c r="B6820" s="92" t="s">
        <v>12</v>
      </c>
      <c r="C6820" s="92" t="s">
        <v>48</v>
      </c>
      <c r="D6820" s="92" t="s">
        <v>48</v>
      </c>
      <c r="E6820" s="92" t="s">
        <v>51</v>
      </c>
      <c r="F6820" s="92" t="s">
        <v>50</v>
      </c>
      <c r="G6820" s="92" t="s">
        <v>97</v>
      </c>
      <c r="H6820" s="92" t="s">
        <v>16</v>
      </c>
      <c r="I6820" s="92" t="s">
        <v>202</v>
      </c>
      <c r="L6820" s="92">
        <f>('Activity data'!H1454/('Emission factors'!$H$6+'Emission factors'!$H$9)*2/1000)*'Emission factors'!$B$7*('Emission factors'!$C$7)+(('Activity data'!H1634/'Emission factors'!$H$6/1000)*'Emission factors'!$B$11*'Emission factors'!$C$11)+(('Activity data'!H1742/'Emission factors'!$H$6/1000)*'Emission factors'!$B$7*'Emission factors'!$C$7)</f>
        <v>72257.655225002352</v>
      </c>
      <c r="M6820" s="92">
        <f>('Activity data'!I1454/('Emission factors'!$H$6+'Emission factors'!$H$9)*2/1000)*'Emission factors'!$B$7*('Emission factors'!$C$7)+(('Activity data'!I1634/'Emission factors'!$H$6/1000)*'Emission factors'!$B$11*'Emission factors'!$C$11)+(('Activity data'!I1742/'Emission factors'!$H$6/1000)*'Emission factors'!$B$7*'Emission factors'!$C$7)</f>
        <v>378969.48417897761</v>
      </c>
      <c r="N6820" s="92">
        <f>('Activity data'!J1454/('Emission factors'!$H$6+'Emission factors'!$H$9)*2/1000)*'Emission factors'!$B$7*('Emission factors'!$C$7)+(('Activity data'!J1634/'Emission factors'!$H$6/1000)*'Emission factors'!$B$11*'Emission factors'!$C$11)+(('Activity data'!J1742/'Emission factors'!$H$6/1000)*'Emission factors'!$B$7*'Emission factors'!$C$7)</f>
        <v>553457.93203670869</v>
      </c>
      <c r="O6820" s="92">
        <f>('Activity data'!K1454/('Emission factors'!$H$6+'Emission factors'!$H$9)*2/1000)*'Emission factors'!$B$7*('Emission factors'!$C$7)+(('Activity data'!K1634/'Emission factors'!$H$6/1000)*'Emission factors'!$B$11*'Emission factors'!$C$11)+(('Activity data'!K1742/'Emission factors'!$H$6/1000)*'Emission factors'!$B$7*'Emission factors'!$C$7)</f>
        <v>169994.19765502022</v>
      </c>
      <c r="P6820" s="92">
        <f>('Activity data'!L1454/('Emission factors'!$H$6+'Emission factors'!$H$9)*2/1000)*'Emission factors'!$B$7*('Emission factors'!$C$7)+(('Activity data'!L1634/'Emission factors'!$H$6/1000)*'Emission factors'!$B$11*'Emission factors'!$C$11)+(('Activity data'!L1742/'Emission factors'!$H$6/1000)*'Emission factors'!$B$7*'Emission factors'!$C$7)</f>
        <v>221437.17391390767</v>
      </c>
      <c r="Q6820" s="92">
        <f>('Activity data'!M1454/('Emission factors'!$H$6+'Emission factors'!$H$9)*2/1000)*'Emission factors'!$B$7*('Emission factors'!$C$7)+(('Activity data'!M1634/'Emission factors'!$H$6/1000)*'Emission factors'!$B$11*'Emission factors'!$C$11)+(('Activity data'!M1742/'Emission factors'!$H$6/1000)*'Emission factors'!$B$7*'Emission factors'!$C$7)</f>
        <v>238203.25378713646</v>
      </c>
      <c r="R6820" s="92">
        <f>('Activity data'!N1454/('Emission factors'!$H$6+'Emission factors'!$H$9)*2/1000)*'Emission factors'!$B$7*('Emission factors'!$C$7)+(('Activity data'!N1634/'Emission factors'!$H$6/1000)*'Emission factors'!$B$11*'Emission factors'!$C$11)+(('Activity data'!N1742/'Emission factors'!$H$6/1000)*'Emission factors'!$B$7*'Emission factors'!$C$7)</f>
        <v>148199.23846714167</v>
      </c>
      <c r="S6820" s="92">
        <f>('Activity data'!O1454/('Emission factors'!$H$6+'Emission factors'!$H$9)*2/1000)*'Emission factors'!$B$7*('Emission factors'!$C$7)+(('Activity data'!O1634/'Emission factors'!$H$6/1000)*'Emission factors'!$B$11*'Emission factors'!$C$11)+(('Activity data'!O1742/'Emission factors'!$H$6/1000)*'Emission factors'!$B$7*'Emission factors'!$C$7)</f>
        <v>48193.652308218399</v>
      </c>
      <c r="T6820" s="92">
        <f>('Activity data'!P1454/('Emission factors'!$H$6+'Emission factors'!$H$9)*2/1000)*'Emission factors'!$B$7*('Emission factors'!$C$7)+(('Activity data'!P1634/'Emission factors'!$H$6/1000)*'Emission factors'!$B$11*'Emission factors'!$C$11)+(('Activity data'!P1742/'Emission factors'!$H$6/1000)*'Emission factors'!$B$7*'Emission factors'!$C$7)</f>
        <v>16454.012894841748</v>
      </c>
      <c r="U6820" s="92">
        <f>('Activity data'!Q1454/('Emission factors'!$H$6+'Emission factors'!$H$9)*2/1000)*'Emission factors'!$B$7*('Emission factors'!$C$7)+(('Activity data'!Q1634/'Emission factors'!$H$6/1000)*'Emission factors'!$B$11*'Emission factors'!$C$11)+(('Activity data'!Q1742/'Emission factors'!$H$6/1000)*'Emission factors'!$B$7*'Emission factors'!$C$7)</f>
        <v>24957.44150160945</v>
      </c>
    </row>
    <row r="6821" spans="1:21" x14ac:dyDescent="0.25">
      <c r="A6821" s="92" t="s">
        <v>11</v>
      </c>
      <c r="B6821" s="92" t="s">
        <v>12</v>
      </c>
      <c r="C6821" s="92" t="s">
        <v>48</v>
      </c>
      <c r="D6821" s="92" t="s">
        <v>48</v>
      </c>
      <c r="E6821" s="92" t="s">
        <v>51</v>
      </c>
      <c r="F6821" s="92" t="s">
        <v>50</v>
      </c>
      <c r="G6821" s="92" t="s">
        <v>97</v>
      </c>
      <c r="H6821" s="92" t="s">
        <v>16</v>
      </c>
      <c r="I6821" s="92" t="s">
        <v>225</v>
      </c>
      <c r="L6821" s="92">
        <f>('Activity data'!H1455/('Emission factors'!$H$6+'Emission factors'!$H$9)*2/1000)*'Emission factors'!$B$7*('Emission factors'!$C$7)+(('Activity data'!H1635/'Emission factors'!$H$6/1000)*'Emission factors'!$B$11*'Emission factors'!$C$11)+(('Activity data'!H1743/'Emission factors'!$H$6/1000)*'Emission factors'!$B$7*'Emission factors'!$C$7)</f>
        <v>0</v>
      </c>
      <c r="M6821" s="92">
        <f>('Activity data'!I1455/('Emission factors'!$H$6+'Emission factors'!$H$9)*2/1000)*'Emission factors'!$B$7*('Emission factors'!$C$7)+(('Activity data'!I1635/'Emission factors'!$H$6/1000)*'Emission factors'!$B$11*'Emission factors'!$C$11)+(('Activity data'!I1743/'Emission factors'!$H$6/1000)*'Emission factors'!$B$7*'Emission factors'!$C$7)</f>
        <v>0</v>
      </c>
      <c r="N6821" s="92">
        <f>('Activity data'!J1455/('Emission factors'!$H$6+'Emission factors'!$H$9)*2/1000)*'Emission factors'!$B$7*('Emission factors'!$C$7)+(('Activity data'!J1635/'Emission factors'!$H$6/1000)*'Emission factors'!$B$11*'Emission factors'!$C$11)+(('Activity data'!J1743/'Emission factors'!$H$6/1000)*'Emission factors'!$B$7*'Emission factors'!$C$7)</f>
        <v>0</v>
      </c>
      <c r="O6821" s="92">
        <f>('Activity data'!K1455/('Emission factors'!$H$6+'Emission factors'!$H$9)*2/1000)*'Emission factors'!$B$7*('Emission factors'!$C$7)+(('Activity data'!K1635/'Emission factors'!$H$6/1000)*'Emission factors'!$B$11*'Emission factors'!$C$11)+(('Activity data'!K1743/'Emission factors'!$H$6/1000)*'Emission factors'!$B$7*'Emission factors'!$C$7)</f>
        <v>0</v>
      </c>
      <c r="P6821" s="92">
        <f>('Activity data'!L1455/('Emission factors'!$H$6+'Emission factors'!$H$9)*2/1000)*'Emission factors'!$B$7*('Emission factors'!$C$7)+(('Activity data'!L1635/'Emission factors'!$H$6/1000)*'Emission factors'!$B$11*'Emission factors'!$C$11)+(('Activity data'!L1743/'Emission factors'!$H$6/1000)*'Emission factors'!$B$7*'Emission factors'!$C$7)</f>
        <v>0</v>
      </c>
      <c r="Q6821" s="92">
        <f>('Activity data'!M1455/('Emission factors'!$H$6+'Emission factors'!$H$9)*2/1000)*'Emission factors'!$B$7*('Emission factors'!$C$7)+(('Activity data'!M1635/'Emission factors'!$H$6/1000)*'Emission factors'!$B$11*'Emission factors'!$C$11)+(('Activity data'!M1743/'Emission factors'!$H$6/1000)*'Emission factors'!$B$7*'Emission factors'!$C$7)</f>
        <v>0</v>
      </c>
      <c r="R6821" s="92">
        <f>('Activity data'!N1455/('Emission factors'!$H$6+'Emission factors'!$H$9)*2/1000)*'Emission factors'!$B$7*('Emission factors'!$C$7)+(('Activity data'!N1635/'Emission factors'!$H$6/1000)*'Emission factors'!$B$11*'Emission factors'!$C$11)+(('Activity data'!N1743/'Emission factors'!$H$6/1000)*'Emission factors'!$B$7*'Emission factors'!$C$7)</f>
        <v>0</v>
      </c>
      <c r="S6821" s="92">
        <f>('Activity data'!O1455/('Emission factors'!$H$6+'Emission factors'!$H$9)*2/1000)*'Emission factors'!$B$7*('Emission factors'!$C$7)+(('Activity data'!O1635/'Emission factors'!$H$6/1000)*'Emission factors'!$B$11*'Emission factors'!$C$11)+(('Activity data'!O1743/'Emission factors'!$H$6/1000)*'Emission factors'!$B$7*'Emission factors'!$C$7)</f>
        <v>0</v>
      </c>
      <c r="T6821" s="92">
        <f>('Activity data'!P1455/('Emission factors'!$H$6+'Emission factors'!$H$9)*2/1000)*'Emission factors'!$B$7*('Emission factors'!$C$7)+(('Activity data'!P1635/'Emission factors'!$H$6/1000)*'Emission factors'!$B$11*'Emission factors'!$C$11)+(('Activity data'!P1743/'Emission factors'!$H$6/1000)*'Emission factors'!$B$7*'Emission factors'!$C$7)</f>
        <v>0</v>
      </c>
      <c r="U6821" s="92">
        <f>('Activity data'!Q1455/('Emission factors'!$H$6+'Emission factors'!$H$9)*2/1000)*'Emission factors'!$B$7*('Emission factors'!$C$7)+(('Activity data'!Q1635/'Emission factors'!$H$6/1000)*'Emission factors'!$B$11*'Emission factors'!$C$11)+(('Activity data'!Q1743/'Emission factors'!$H$6/1000)*'Emission factors'!$B$7*'Emission factors'!$C$7)</f>
        <v>0</v>
      </c>
    </row>
    <row r="6822" spans="1:21" x14ac:dyDescent="0.25">
      <c r="A6822" s="92" t="s">
        <v>11</v>
      </c>
      <c r="B6822" s="92" t="s">
        <v>12</v>
      </c>
      <c r="C6822" s="92" t="s">
        <v>48</v>
      </c>
      <c r="D6822" s="92" t="s">
        <v>48</v>
      </c>
      <c r="E6822" s="92" t="s">
        <v>51</v>
      </c>
      <c r="F6822" s="92" t="s">
        <v>50</v>
      </c>
      <c r="G6822" s="92" t="s">
        <v>97</v>
      </c>
      <c r="H6822" s="92" t="s">
        <v>16</v>
      </c>
      <c r="I6822" s="92" t="s">
        <v>226</v>
      </c>
      <c r="L6822" s="92">
        <f>('Activity data'!H1456/('Emission factors'!$H$6+'Emission factors'!$H$9)*2/1000)*'Emission factors'!$B$7*('Emission factors'!$C$7)+(('Activity data'!H1636/'Emission factors'!$H$6/1000)*'Emission factors'!$B$11*'Emission factors'!$C$11)+(('Activity data'!H1744/'Emission factors'!$H$6/1000)*'Emission factors'!$B$7*'Emission factors'!$C$7)</f>
        <v>22265.258739669418</v>
      </c>
      <c r="M6822" s="92">
        <f>('Activity data'!I1456/('Emission factors'!$H$6+'Emission factors'!$H$9)*2/1000)*'Emission factors'!$B$7*('Emission factors'!$C$7)+(('Activity data'!I1636/'Emission factors'!$H$6/1000)*'Emission factors'!$B$11*'Emission factors'!$C$11)+(('Activity data'!I1744/'Emission factors'!$H$6/1000)*'Emission factors'!$B$7*'Emission factors'!$C$7)</f>
        <v>24641.8172107438</v>
      </c>
      <c r="N6822" s="92">
        <f>('Activity data'!J1456/('Emission factors'!$H$6+'Emission factors'!$H$9)*2/1000)*'Emission factors'!$B$7*('Emission factors'!$C$7)+(('Activity data'!J1636/'Emission factors'!$H$6/1000)*'Emission factors'!$B$11*'Emission factors'!$C$11)+(('Activity data'!J1744/'Emission factors'!$H$6/1000)*'Emission factors'!$B$7*'Emission factors'!$C$7)</f>
        <v>26801.127954545449</v>
      </c>
      <c r="O6822" s="92">
        <f>('Activity data'!K1456/('Emission factors'!$H$6+'Emission factors'!$H$9)*2/1000)*'Emission factors'!$B$7*('Emission factors'!$C$7)+(('Activity data'!K1636/'Emission factors'!$H$6/1000)*'Emission factors'!$B$11*'Emission factors'!$C$11)+(('Activity data'!K1744/'Emission factors'!$H$6/1000)*'Emission factors'!$B$7*'Emission factors'!$C$7)</f>
        <v>28070.381342975208</v>
      </c>
      <c r="P6822" s="92">
        <f>('Activity data'!L1456/('Emission factors'!$H$6+'Emission factors'!$H$9)*2/1000)*'Emission factors'!$B$7*('Emission factors'!$C$7)+(('Activity data'!L1636/'Emission factors'!$H$6/1000)*'Emission factors'!$B$11*'Emission factors'!$C$11)+(('Activity data'!L1744/'Emission factors'!$H$6/1000)*'Emission factors'!$B$7*'Emission factors'!$C$7)</f>
        <v>30033.510805785121</v>
      </c>
      <c r="Q6822" s="92">
        <f>('Activity data'!M1456/('Emission factors'!$H$6+'Emission factors'!$H$9)*2/1000)*'Emission factors'!$B$7*('Emission factors'!$C$7)+(('Activity data'!M1636/'Emission factors'!$H$6/1000)*'Emission factors'!$B$11*'Emission factors'!$C$11)+(('Activity data'!M1744/'Emission factors'!$H$6/1000)*'Emission factors'!$B$7*'Emission factors'!$C$7)</f>
        <v>34529.222107438014</v>
      </c>
      <c r="R6822" s="92">
        <f>('Activity data'!N1456/('Emission factors'!$H$6+'Emission factors'!$H$9)*2/1000)*'Emission factors'!$B$7*('Emission factors'!$C$7)+(('Activity data'!N1636/'Emission factors'!$H$6/1000)*'Emission factors'!$B$11*'Emission factors'!$C$11)+(('Activity data'!N1744/'Emission factors'!$H$6/1000)*'Emission factors'!$B$7*'Emission factors'!$C$7)</f>
        <v>22649.721384297518</v>
      </c>
      <c r="S6822" s="92">
        <f>('Activity data'!O1456/('Emission factors'!$H$6+'Emission factors'!$H$9)*2/1000)*'Emission factors'!$B$7*('Emission factors'!$C$7)+(('Activity data'!O1636/'Emission factors'!$H$6/1000)*'Emission factors'!$B$11*'Emission factors'!$C$11)+(('Activity data'!O1744/'Emission factors'!$H$6/1000)*'Emission factors'!$B$7*'Emission factors'!$C$7)</f>
        <v>5067.1386570247942</v>
      </c>
      <c r="T6822" s="92">
        <f>('Activity data'!P1456/('Emission factors'!$H$6+'Emission factors'!$H$9)*2/1000)*'Emission factors'!$B$7*('Emission factors'!$C$7)+(('Activity data'!P1636/'Emission factors'!$H$6/1000)*'Emission factors'!$B$11*'Emission factors'!$C$11)+(('Activity data'!P1744/'Emission factors'!$H$6/1000)*'Emission factors'!$B$7*'Emission factors'!$C$7)</f>
        <v>671.49297520661139</v>
      </c>
      <c r="U6822" s="92">
        <f>('Activity data'!Q1456/('Emission factors'!$H$6+'Emission factors'!$H$9)*2/1000)*'Emission factors'!$B$7*('Emission factors'!$C$7)+(('Activity data'!Q1636/'Emission factors'!$H$6/1000)*'Emission factors'!$B$11*'Emission factors'!$C$11)+(('Activity data'!Q1744/'Emission factors'!$H$6/1000)*'Emission factors'!$B$7*'Emission factors'!$C$7)</f>
        <v>28668.800082644622</v>
      </c>
    </row>
    <row r="6823" spans="1:21" x14ac:dyDescent="0.25">
      <c r="A6823" s="92" t="s">
        <v>11</v>
      </c>
      <c r="B6823" s="92" t="s">
        <v>12</v>
      </c>
      <c r="C6823" s="92" t="s">
        <v>48</v>
      </c>
      <c r="D6823" s="92" t="s">
        <v>48</v>
      </c>
      <c r="E6823" s="92" t="s">
        <v>51</v>
      </c>
      <c r="F6823" s="92" t="s">
        <v>50</v>
      </c>
      <c r="G6823" s="92" t="s">
        <v>97</v>
      </c>
      <c r="H6823" s="92" t="s">
        <v>16</v>
      </c>
      <c r="I6823" s="92" t="s">
        <v>206</v>
      </c>
      <c r="L6823" s="92">
        <f>('Activity data'!H1457/('Emission factors'!$H$6+'Emission factors'!$H$9)*2/1000)*'Emission factors'!$B$7*('Emission factors'!$C$7)+(('Activity data'!H1637/'Emission factors'!$H$6/1000)*'Emission factors'!$B$11*'Emission factors'!$C$11)+(('Activity data'!H1745/'Emission factors'!$H$6/1000)*'Emission factors'!$B$7*'Emission factors'!$C$7)</f>
        <v>1892.8800316530876</v>
      </c>
      <c r="M6823" s="92">
        <f>('Activity data'!I1457/('Emission factors'!$H$6+'Emission factors'!$H$9)*2/1000)*'Emission factors'!$B$7*('Emission factors'!$C$7)+(('Activity data'!I1637/'Emission factors'!$H$6/1000)*'Emission factors'!$B$11*'Emission factors'!$C$11)+(('Activity data'!I1745/'Emission factors'!$H$6/1000)*'Emission factors'!$B$7*'Emission factors'!$C$7)</f>
        <v>1621.4810280615452</v>
      </c>
      <c r="N6823" s="92">
        <f>('Activity data'!J1457/('Emission factors'!$H$6+'Emission factors'!$H$9)*2/1000)*'Emission factors'!$B$7*('Emission factors'!$C$7)+(('Activity data'!J1637/'Emission factors'!$H$6/1000)*'Emission factors'!$B$11*'Emission factors'!$C$11)+(('Activity data'!J1745/'Emission factors'!$H$6/1000)*'Emission factors'!$B$7*'Emission factors'!$C$7)</f>
        <v>398.13721753287587</v>
      </c>
      <c r="O6823" s="92">
        <f>('Activity data'!K1457/('Emission factors'!$H$6+'Emission factors'!$H$9)*2/1000)*'Emission factors'!$B$7*('Emission factors'!$C$7)+(('Activity data'!K1637/'Emission factors'!$H$6/1000)*'Emission factors'!$B$11*'Emission factors'!$C$11)+(('Activity data'!K1745/'Emission factors'!$H$6/1000)*'Emission factors'!$B$7*'Emission factors'!$C$7)</f>
        <v>36418.825302069694</v>
      </c>
      <c r="P6823" s="92">
        <f>('Activity data'!L1457/('Emission factors'!$H$6+'Emission factors'!$H$9)*2/1000)*'Emission factors'!$B$7*('Emission factors'!$C$7)+(('Activity data'!L1637/'Emission factors'!$H$6/1000)*'Emission factors'!$B$11*'Emission factors'!$C$11)+(('Activity data'!L1745/'Emission factors'!$H$6/1000)*'Emission factors'!$B$7*'Emission factors'!$C$7)</f>
        <v>14659.30152828974</v>
      </c>
      <c r="Q6823" s="92">
        <f>('Activity data'!M1457/('Emission factors'!$H$6+'Emission factors'!$H$9)*2/1000)*'Emission factors'!$B$7*('Emission factors'!$C$7)+(('Activity data'!M1637/'Emission factors'!$H$6/1000)*'Emission factors'!$B$11*'Emission factors'!$C$11)+(('Activity data'!M1745/'Emission factors'!$H$6/1000)*'Emission factors'!$B$7*'Emission factors'!$C$7)</f>
        <v>3845.5899784188027</v>
      </c>
      <c r="R6823" s="92">
        <f>('Activity data'!N1457/('Emission factors'!$H$6+'Emission factors'!$H$9)*2/1000)*'Emission factors'!$B$7*('Emission factors'!$C$7)+(('Activity data'!N1637/'Emission factors'!$H$6/1000)*'Emission factors'!$B$11*'Emission factors'!$C$11)+(('Activity data'!N1745/'Emission factors'!$H$6/1000)*'Emission factors'!$B$7*'Emission factors'!$C$7)</f>
        <v>3091.1195138640719</v>
      </c>
      <c r="S6823" s="92">
        <f>('Activity data'!O1457/('Emission factors'!$H$6+'Emission factors'!$H$9)*2/1000)*'Emission factors'!$B$7*('Emission factors'!$C$7)+(('Activity data'!O1637/'Emission factors'!$H$6/1000)*'Emission factors'!$B$11*'Emission factors'!$C$11)+(('Activity data'!O1745/'Emission factors'!$H$6/1000)*'Emission factors'!$B$7*'Emission factors'!$C$7)</f>
        <v>1869.159256207339</v>
      </c>
      <c r="T6823" s="92">
        <f>('Activity data'!P1457/('Emission factors'!$H$6+'Emission factors'!$H$9)*2/1000)*'Emission factors'!$B$7*('Emission factors'!$C$7)+(('Activity data'!P1637/'Emission factors'!$H$6/1000)*'Emission factors'!$B$11*'Emission factors'!$C$11)+(('Activity data'!P1745/'Emission factors'!$H$6/1000)*'Emission factors'!$B$7*'Emission factors'!$C$7)</f>
        <v>1714.3714956508197</v>
      </c>
      <c r="U6823" s="92">
        <f>('Activity data'!Q1457/('Emission factors'!$H$6+'Emission factors'!$H$9)*2/1000)*'Emission factors'!$B$7*('Emission factors'!$C$7)+(('Activity data'!Q1637/'Emission factors'!$H$6/1000)*'Emission factors'!$B$11*'Emission factors'!$C$11)+(('Activity data'!Q1745/'Emission factors'!$H$6/1000)*'Emission factors'!$B$7*'Emission factors'!$C$7)</f>
        <v>4454.5281740430701</v>
      </c>
    </row>
    <row r="6824" spans="1:21" x14ac:dyDescent="0.25">
      <c r="A6824" s="92" t="s">
        <v>11</v>
      </c>
      <c r="B6824" s="92" t="s">
        <v>12</v>
      </c>
      <c r="C6824" s="92" t="s">
        <v>48</v>
      </c>
      <c r="D6824" s="92" t="s">
        <v>48</v>
      </c>
      <c r="E6824" s="92" t="s">
        <v>51</v>
      </c>
      <c r="F6824" s="92" t="s">
        <v>50</v>
      </c>
      <c r="G6824" s="92" t="s">
        <v>97</v>
      </c>
      <c r="H6824" s="92" t="s">
        <v>16</v>
      </c>
      <c r="I6824" s="92" t="s">
        <v>232</v>
      </c>
      <c r="L6824" s="92">
        <f>('Activity data'!H1458/('Emission factors'!$H$6+'Emission factors'!$H$9)*2/1000)*'Emission factors'!$B$7*('Emission factors'!$C$7)+(('Activity data'!H1638/'Emission factors'!$H$6/1000)*'Emission factors'!$B$11*'Emission factors'!$C$11)+(('Activity data'!H1746/'Emission factors'!$H$6/1000)*'Emission factors'!$B$7*'Emission factors'!$C$7)</f>
        <v>6063.6144767208552</v>
      </c>
      <c r="M6824" s="92">
        <f>('Activity data'!I1458/('Emission factors'!$H$6+'Emission factors'!$H$9)*2/1000)*'Emission factors'!$B$7*('Emission factors'!$C$7)+(('Activity data'!I1638/'Emission factors'!$H$6/1000)*'Emission factors'!$B$11*'Emission factors'!$C$11)+(('Activity data'!I1746/'Emission factors'!$H$6/1000)*'Emission factors'!$B$7*'Emission factors'!$C$7)</f>
        <v>5267.233492181058</v>
      </c>
      <c r="N6824" s="92">
        <f>('Activity data'!J1458/('Emission factors'!$H$6+'Emission factors'!$H$9)*2/1000)*'Emission factors'!$B$7*('Emission factors'!$C$7)+(('Activity data'!J1638/'Emission factors'!$H$6/1000)*'Emission factors'!$B$11*'Emission factors'!$C$11)+(('Activity data'!J1746/'Emission factors'!$H$6/1000)*'Emission factors'!$B$7*'Emission factors'!$C$7)</f>
        <v>5271.4907002709124</v>
      </c>
      <c r="O6824" s="92">
        <f>('Activity data'!K1458/('Emission factors'!$H$6+'Emission factors'!$H$9)*2/1000)*'Emission factors'!$B$7*('Emission factors'!$C$7)+(('Activity data'!K1638/'Emission factors'!$H$6/1000)*'Emission factors'!$B$11*'Emission factors'!$C$11)+(('Activity data'!K1746/'Emission factors'!$H$6/1000)*'Emission factors'!$B$7*'Emission factors'!$C$7)</f>
        <v>44902.681023246703</v>
      </c>
      <c r="P6824" s="92">
        <f>('Activity data'!L1458/('Emission factors'!$H$6+'Emission factors'!$H$9)*2/1000)*'Emission factors'!$B$7*('Emission factors'!$C$7)+(('Activity data'!L1638/'Emission factors'!$H$6/1000)*'Emission factors'!$B$11*'Emission factors'!$C$11)+(('Activity data'!L1746/'Emission factors'!$H$6/1000)*'Emission factors'!$B$7*'Emission factors'!$C$7)</f>
        <v>21418.031043509269</v>
      </c>
      <c r="Q6824" s="92">
        <f>('Activity data'!M1458/('Emission factors'!$H$6+'Emission factors'!$H$9)*2/1000)*'Emission factors'!$B$7*('Emission factors'!$C$7)+(('Activity data'!M1638/'Emission factors'!$H$6/1000)*'Emission factors'!$B$11*'Emission factors'!$C$11)+(('Activity data'!M1746/'Emission factors'!$H$6/1000)*'Emission factors'!$B$7*'Emission factors'!$C$7)</f>
        <v>9681.9694133947141</v>
      </c>
      <c r="R6824" s="92">
        <f>('Activity data'!N1458/('Emission factors'!$H$6+'Emission factors'!$H$9)*2/1000)*'Emission factors'!$B$7*('Emission factors'!$C$7)+(('Activity data'!N1638/'Emission factors'!$H$6/1000)*'Emission factors'!$B$11*'Emission factors'!$C$11)+(('Activity data'!N1746/'Emission factors'!$H$6/1000)*'Emission factors'!$B$7*'Emission factors'!$C$7)</f>
        <v>9135.2131727653687</v>
      </c>
      <c r="S6824" s="92">
        <f>('Activity data'!O1458/('Emission factors'!$H$6+'Emission factors'!$H$9)*2/1000)*'Emission factors'!$B$7*('Emission factors'!$C$7)+(('Activity data'!O1638/'Emission factors'!$H$6/1000)*'Emission factors'!$B$11*'Emission factors'!$C$11)+(('Activity data'!O1746/'Emission factors'!$H$6/1000)*'Emission factors'!$B$7*'Emission factors'!$C$7)</f>
        <v>8186.1086249423533</v>
      </c>
      <c r="T6824" s="92">
        <f>('Activity data'!P1458/('Emission factors'!$H$6+'Emission factors'!$H$9)*2/1000)*'Emission factors'!$B$7*('Emission factors'!$C$7)+(('Activity data'!P1638/'Emission factors'!$H$6/1000)*'Emission factors'!$B$11*'Emission factors'!$C$11)+(('Activity data'!P1746/'Emission factors'!$H$6/1000)*'Emission factors'!$B$7*'Emission factors'!$C$7)</f>
        <v>3409.3048685962631</v>
      </c>
      <c r="U6824" s="92">
        <f>('Activity data'!Q1458/('Emission factors'!$H$6+'Emission factors'!$H$9)*2/1000)*'Emission factors'!$B$7*('Emission factors'!$C$7)+(('Activity data'!Q1638/'Emission factors'!$H$6/1000)*'Emission factors'!$B$11*'Emission factors'!$C$11)+(('Activity data'!Q1746/'Emission factors'!$H$6/1000)*'Emission factors'!$B$7*'Emission factors'!$C$7)</f>
        <v>13937.032201152326</v>
      </c>
    </row>
    <row r="6825" spans="1:21" x14ac:dyDescent="0.25">
      <c r="A6825" s="92" t="s">
        <v>11</v>
      </c>
      <c r="B6825" s="92" t="s">
        <v>12</v>
      </c>
      <c r="C6825" s="92" t="s">
        <v>48</v>
      </c>
      <c r="D6825" s="92" t="s">
        <v>48</v>
      </c>
      <c r="E6825" s="92" t="s">
        <v>51</v>
      </c>
      <c r="F6825" s="92" t="s">
        <v>50</v>
      </c>
      <c r="G6825" s="92" t="s">
        <v>97</v>
      </c>
      <c r="H6825" s="92" t="s">
        <v>16</v>
      </c>
      <c r="I6825" s="92" t="s">
        <v>200</v>
      </c>
      <c r="L6825" s="92">
        <f>('Activity data'!H1459/('Emission factors'!$H$6+'Emission factors'!$H$9)*2/1000)*'Emission factors'!$B$7*('Emission factors'!$C$7)+(('Activity data'!H1639/'Emission factors'!$H$6/1000)*'Emission factors'!$B$11*'Emission factors'!$C$11)+(('Activity data'!H1747/'Emission factors'!$H$6/1000)*'Emission factors'!$B$7*'Emission factors'!$C$7)</f>
        <v>193970.03195963657</v>
      </c>
      <c r="M6825" s="92">
        <f>('Activity data'!I1459/('Emission factors'!$H$6+'Emission factors'!$H$9)*2/1000)*'Emission factors'!$B$7*('Emission factors'!$C$7)+(('Activity data'!I1639/'Emission factors'!$H$6/1000)*'Emission factors'!$B$11*'Emission factors'!$C$11)+(('Activity data'!I1747/'Emission factors'!$H$6/1000)*'Emission factors'!$B$7*'Emission factors'!$C$7)</f>
        <v>203400.80224137002</v>
      </c>
      <c r="N6825" s="92">
        <f>('Activity data'!J1459/('Emission factors'!$H$6+'Emission factors'!$H$9)*2/1000)*'Emission factors'!$B$7*('Emission factors'!$C$7)+(('Activity data'!J1639/'Emission factors'!$H$6/1000)*'Emission factors'!$B$11*'Emission factors'!$C$11)+(('Activity data'!J1747/'Emission factors'!$H$6/1000)*'Emission factors'!$B$7*'Emission factors'!$C$7)</f>
        <v>209319.05301997007</v>
      </c>
      <c r="O6825" s="92">
        <f>('Activity data'!K1459/('Emission factors'!$H$6+'Emission factors'!$H$9)*2/1000)*'Emission factors'!$B$7*('Emission factors'!$C$7)+(('Activity data'!K1639/'Emission factors'!$H$6/1000)*'Emission factors'!$B$11*'Emission factors'!$C$11)+(('Activity data'!K1747/'Emission factors'!$H$6/1000)*'Emission factors'!$B$7*'Emission factors'!$C$7)</f>
        <v>225103.36703006222</v>
      </c>
      <c r="P6825" s="92">
        <f>('Activity data'!L1459/('Emission factors'!$H$6+'Emission factors'!$H$9)*2/1000)*'Emission factors'!$B$7*('Emission factors'!$C$7)+(('Activity data'!L1639/'Emission factors'!$H$6/1000)*'Emission factors'!$B$11*'Emission factors'!$C$11)+(('Activity data'!L1747/'Emission factors'!$H$6/1000)*'Emission factors'!$B$7*'Emission factors'!$C$7)</f>
        <v>276371.72750663711</v>
      </c>
      <c r="Q6825" s="92">
        <f>('Activity data'!M1459/('Emission factors'!$H$6+'Emission factors'!$H$9)*2/1000)*'Emission factors'!$B$7*('Emission factors'!$C$7)+(('Activity data'!M1639/'Emission factors'!$H$6/1000)*'Emission factors'!$B$11*'Emission factors'!$C$11)+(('Activity data'!M1747/'Emission factors'!$H$6/1000)*'Emission factors'!$B$7*'Emission factors'!$C$7)</f>
        <v>278576.00441186741</v>
      </c>
      <c r="R6825" s="92">
        <f>('Activity data'!N1459/('Emission factors'!$H$6+'Emission factors'!$H$9)*2/1000)*'Emission factors'!$B$7*('Emission factors'!$C$7)+(('Activity data'!N1639/'Emission factors'!$H$6/1000)*'Emission factors'!$B$11*'Emission factors'!$C$11)+(('Activity data'!N1747/'Emission factors'!$H$6/1000)*'Emission factors'!$B$7*'Emission factors'!$C$7)</f>
        <v>240021.95188830481</v>
      </c>
      <c r="S6825" s="92">
        <f>('Activity data'!O1459/('Emission factors'!$H$6+'Emission factors'!$H$9)*2/1000)*'Emission factors'!$B$7*('Emission factors'!$C$7)+(('Activity data'!O1639/'Emission factors'!$H$6/1000)*'Emission factors'!$B$11*'Emission factors'!$C$11)+(('Activity data'!O1747/'Emission factors'!$H$6/1000)*'Emission factors'!$B$7*'Emission factors'!$C$7)</f>
        <v>194440.40494970043</v>
      </c>
      <c r="T6825" s="92">
        <f>('Activity data'!P1459/('Emission factors'!$H$6+'Emission factors'!$H$9)*2/1000)*'Emission factors'!$B$7*('Emission factors'!$C$7)+(('Activity data'!P1639/'Emission factors'!$H$6/1000)*'Emission factors'!$B$11*'Emission factors'!$C$11)+(('Activity data'!P1747/'Emission factors'!$H$6/1000)*'Emission factors'!$B$7*'Emission factors'!$C$7)</f>
        <v>95118.410730406715</v>
      </c>
      <c r="U6825" s="92">
        <f>('Activity data'!Q1459/('Emission factors'!$H$6+'Emission factors'!$H$9)*2/1000)*'Emission factors'!$B$7*('Emission factors'!$C$7)+(('Activity data'!Q1639/'Emission factors'!$H$6/1000)*'Emission factors'!$B$11*'Emission factors'!$C$11)+(('Activity data'!Q1747/'Emission factors'!$H$6/1000)*'Emission factors'!$B$7*'Emission factors'!$C$7)</f>
        <v>121641.57728913412</v>
      </c>
    </row>
    <row r="6826" spans="1:21" x14ac:dyDescent="0.25">
      <c r="A6826" s="92" t="s">
        <v>11</v>
      </c>
      <c r="B6826" s="92" t="s">
        <v>12</v>
      </c>
      <c r="C6826" s="92" t="s">
        <v>48</v>
      </c>
      <c r="D6826" s="92" t="s">
        <v>48</v>
      </c>
      <c r="E6826" s="92" t="s">
        <v>51</v>
      </c>
      <c r="F6826" s="92" t="s">
        <v>50</v>
      </c>
      <c r="G6826" s="92" t="s">
        <v>97</v>
      </c>
      <c r="H6826" s="92" t="s">
        <v>16</v>
      </c>
      <c r="I6826" s="92" t="s">
        <v>227</v>
      </c>
      <c r="L6826" s="92">
        <f>('Activity data'!H1460/('Emission factors'!$H$6+'Emission factors'!$H$9)*2/1000)*'Emission factors'!$B$7*('Emission factors'!$C$7)+(('Activity data'!H1640/'Emission factors'!$H$6/1000)*'Emission factors'!$B$11*'Emission factors'!$C$11)+(('Activity data'!H1748/'Emission factors'!$H$6/1000)*'Emission factors'!$B$7*'Emission factors'!$C$7)</f>
        <v>77993.250743801633</v>
      </c>
      <c r="M6826" s="92">
        <f>('Activity data'!I1460/('Emission factors'!$H$6+'Emission factors'!$H$9)*2/1000)*'Emission factors'!$B$7*('Emission factors'!$C$7)+(('Activity data'!I1640/'Emission factors'!$H$6/1000)*'Emission factors'!$B$11*'Emission factors'!$C$11)+(('Activity data'!I1748/'Emission factors'!$H$6/1000)*'Emission factors'!$B$7*'Emission factors'!$C$7)</f>
        <v>106937.23128099173</v>
      </c>
      <c r="N6826" s="92">
        <f>('Activity data'!J1460/('Emission factors'!$H$6+'Emission factors'!$H$9)*2/1000)*'Emission factors'!$B$7*('Emission factors'!$C$7)+(('Activity data'!J1640/'Emission factors'!$H$6/1000)*'Emission factors'!$B$11*'Emission factors'!$C$11)+(('Activity data'!J1748/'Emission factors'!$H$6/1000)*'Emission factors'!$B$7*'Emission factors'!$C$7)</f>
        <v>124215.66719008263</v>
      </c>
      <c r="O6826" s="92">
        <f>('Activity data'!K1460/('Emission factors'!$H$6+'Emission factors'!$H$9)*2/1000)*'Emission factors'!$B$7*('Emission factors'!$C$7)+(('Activity data'!K1640/'Emission factors'!$H$6/1000)*'Emission factors'!$B$11*'Emission factors'!$C$11)+(('Activity data'!K1748/'Emission factors'!$H$6/1000)*'Emission factors'!$B$7*'Emission factors'!$C$7)</f>
        <v>31683.935206611568</v>
      </c>
      <c r="P6826" s="92">
        <f>('Activity data'!L1460/('Emission factors'!$H$6+'Emission factors'!$H$9)*2/1000)*'Emission factors'!$B$7*('Emission factors'!$C$7)+(('Activity data'!L1640/'Emission factors'!$H$6/1000)*'Emission factors'!$B$11*'Emission factors'!$C$11)+(('Activity data'!L1748/'Emission factors'!$H$6/1000)*'Emission factors'!$B$7*'Emission factors'!$C$7)</f>
        <v>105926.04185950414</v>
      </c>
      <c r="Q6826" s="92">
        <f>('Activity data'!M1460/('Emission factors'!$H$6+'Emission factors'!$H$9)*2/1000)*'Emission factors'!$B$7*('Emission factors'!$C$7)+(('Activity data'!M1640/'Emission factors'!$H$6/1000)*'Emission factors'!$B$11*'Emission factors'!$C$11)+(('Activity data'!M1748/'Emission factors'!$H$6/1000)*'Emission factors'!$B$7*'Emission factors'!$C$7)</f>
        <v>152162.28316115699</v>
      </c>
      <c r="R6826" s="92">
        <f>('Activity data'!N1460/('Emission factors'!$H$6+'Emission factors'!$H$9)*2/1000)*'Emission factors'!$B$7*('Emission factors'!$C$7)+(('Activity data'!N1640/'Emission factors'!$H$6/1000)*'Emission factors'!$B$11*'Emission factors'!$C$11)+(('Activity data'!N1748/'Emission factors'!$H$6/1000)*'Emission factors'!$B$7*'Emission factors'!$C$7)</f>
        <v>102227.56388429752</v>
      </c>
      <c r="S6826" s="92">
        <f>('Activity data'!O1460/('Emission factors'!$H$6+'Emission factors'!$H$9)*2/1000)*'Emission factors'!$B$7*('Emission factors'!$C$7)+(('Activity data'!O1640/'Emission factors'!$H$6/1000)*'Emission factors'!$B$11*'Emission factors'!$C$11)+(('Activity data'!O1748/'Emission factors'!$H$6/1000)*'Emission factors'!$B$7*'Emission factors'!$C$7)</f>
        <v>30791.244545454545</v>
      </c>
      <c r="T6826" s="92">
        <f>('Activity data'!P1460/('Emission factors'!$H$6+'Emission factors'!$H$9)*2/1000)*'Emission factors'!$B$7*('Emission factors'!$C$7)+(('Activity data'!P1640/'Emission factors'!$H$6/1000)*'Emission factors'!$B$11*'Emission factors'!$C$11)+(('Activity data'!P1748/'Emission factors'!$H$6/1000)*'Emission factors'!$B$7*'Emission factors'!$C$7)</f>
        <v>173946.30526859502</v>
      </c>
      <c r="U6826" s="92">
        <f>('Activity data'!Q1460/('Emission factors'!$H$6+'Emission factors'!$H$9)*2/1000)*'Emission factors'!$B$7*('Emission factors'!$C$7)+(('Activity data'!Q1640/'Emission factors'!$H$6/1000)*'Emission factors'!$B$11*'Emission factors'!$C$11)+(('Activity data'!Q1748/'Emission factors'!$H$6/1000)*'Emission factors'!$B$7*'Emission factors'!$C$7)</f>
        <v>245499.14838842975</v>
      </c>
    </row>
    <row r="6827" spans="1:21" x14ac:dyDescent="0.25">
      <c r="A6827" s="92" t="s">
        <v>11</v>
      </c>
      <c r="B6827" s="92" t="s">
        <v>12</v>
      </c>
      <c r="C6827" s="92" t="s">
        <v>48</v>
      </c>
      <c r="D6827" s="92" t="s">
        <v>48</v>
      </c>
      <c r="E6827" s="92" t="s">
        <v>51</v>
      </c>
      <c r="F6827" s="92" t="s">
        <v>50</v>
      </c>
      <c r="G6827" s="92" t="s">
        <v>97</v>
      </c>
      <c r="H6827" s="92" t="s">
        <v>16</v>
      </c>
      <c r="I6827" s="92" t="s">
        <v>228</v>
      </c>
      <c r="L6827" s="92">
        <f>('Activity data'!H1461/('Emission factors'!$H$6+'Emission factors'!$H$9)*2/1000)*'Emission factors'!$B$7*('Emission factors'!$C$7)+(('Activity data'!H1641/'Emission factors'!$H$6/1000)*'Emission factors'!$B$11*'Emission factors'!$C$11)+(('Activity data'!H1749/'Emission factors'!$H$6/1000)*'Emission factors'!$B$7*'Emission factors'!$C$7)</f>
        <v>57.932727272727277</v>
      </c>
      <c r="M6827" s="92">
        <f>('Activity data'!I1461/('Emission factors'!$H$6+'Emission factors'!$H$9)*2/1000)*'Emission factors'!$B$7*('Emission factors'!$C$7)+(('Activity data'!I1641/'Emission factors'!$H$6/1000)*'Emission factors'!$B$11*'Emission factors'!$C$11)+(('Activity data'!I1749/'Emission factors'!$H$6/1000)*'Emission factors'!$B$7*'Emission factors'!$C$7)</f>
        <v>55.957747933884299</v>
      </c>
      <c r="N6827" s="92">
        <f>('Activity data'!J1461/('Emission factors'!$H$6+'Emission factors'!$H$9)*2/1000)*'Emission factors'!$B$7*('Emission factors'!$C$7)+(('Activity data'!J1641/'Emission factors'!$H$6/1000)*'Emission factors'!$B$11*'Emission factors'!$C$11)+(('Activity data'!J1749/'Emission factors'!$H$6/1000)*'Emission factors'!$B$7*'Emission factors'!$C$7)</f>
        <v>57.274400826446275</v>
      </c>
      <c r="O6827" s="92">
        <f>('Activity data'!K1461/('Emission factors'!$H$6+'Emission factors'!$H$9)*2/1000)*'Emission factors'!$B$7*('Emission factors'!$C$7)+(('Activity data'!K1641/'Emission factors'!$H$6/1000)*'Emission factors'!$B$11*'Emission factors'!$C$11)+(('Activity data'!K1749/'Emission factors'!$H$6/1000)*'Emission factors'!$B$7*'Emission factors'!$C$7)</f>
        <v>57.932727272727277</v>
      </c>
      <c r="P6827" s="92">
        <f>('Activity data'!L1461/('Emission factors'!$H$6+'Emission factors'!$H$9)*2/1000)*'Emission factors'!$B$7*('Emission factors'!$C$7)+(('Activity data'!L1641/'Emission factors'!$H$6/1000)*'Emission factors'!$B$11*'Emission factors'!$C$11)+(('Activity data'!L1749/'Emission factors'!$H$6/1000)*'Emission factors'!$B$7*'Emission factors'!$C$7)</f>
        <v>57.932727272727277</v>
      </c>
      <c r="Q6827" s="92">
        <f>('Activity data'!M1461/('Emission factors'!$H$6+'Emission factors'!$H$9)*2/1000)*'Emission factors'!$B$7*('Emission factors'!$C$7)+(('Activity data'!M1641/'Emission factors'!$H$6/1000)*'Emission factors'!$B$11*'Emission factors'!$C$11)+(('Activity data'!M1749/'Emission factors'!$H$6/1000)*'Emission factors'!$B$7*'Emission factors'!$C$7)</f>
        <v>14.483181818181819</v>
      </c>
      <c r="R6827" s="92">
        <f>('Activity data'!N1461/('Emission factors'!$H$6+'Emission factors'!$H$9)*2/1000)*'Emission factors'!$B$7*('Emission factors'!$C$7)+(('Activity data'!N1641/'Emission factors'!$H$6/1000)*'Emission factors'!$B$11*'Emission factors'!$C$11)+(('Activity data'!N1749/'Emission factors'!$H$6/1000)*'Emission factors'!$B$7*'Emission factors'!$C$7)</f>
        <v>0</v>
      </c>
      <c r="S6827" s="92">
        <f>('Activity data'!O1461/('Emission factors'!$H$6+'Emission factors'!$H$9)*2/1000)*'Emission factors'!$B$7*('Emission factors'!$C$7)+(('Activity data'!O1641/'Emission factors'!$H$6/1000)*'Emission factors'!$B$11*'Emission factors'!$C$11)+(('Activity data'!O1749/'Emission factors'!$H$6/1000)*'Emission factors'!$B$7*'Emission factors'!$C$7)</f>
        <v>0</v>
      </c>
      <c r="T6827" s="92">
        <f>('Activity data'!P1461/('Emission factors'!$H$6+'Emission factors'!$H$9)*2/1000)*'Emission factors'!$B$7*('Emission factors'!$C$7)+(('Activity data'!P1641/'Emission factors'!$H$6/1000)*'Emission factors'!$B$11*'Emission factors'!$C$11)+(('Activity data'!P1749/'Emission factors'!$H$6/1000)*'Emission factors'!$B$7*'Emission factors'!$C$7)</f>
        <v>0</v>
      </c>
      <c r="U6827" s="92">
        <f>('Activity data'!Q1461/('Emission factors'!$H$6+'Emission factors'!$H$9)*2/1000)*'Emission factors'!$B$7*('Emission factors'!$C$7)+(('Activity data'!Q1641/'Emission factors'!$H$6/1000)*'Emission factors'!$B$11*'Emission factors'!$C$11)+(('Activity data'!Q1749/'Emission factors'!$H$6/1000)*'Emission factors'!$B$7*'Emission factors'!$C$7)</f>
        <v>0</v>
      </c>
    </row>
    <row r="6828" spans="1:21" x14ac:dyDescent="0.25">
      <c r="A6828" s="92" t="s">
        <v>11</v>
      </c>
      <c r="B6828" s="92" t="s">
        <v>12</v>
      </c>
      <c r="C6828" s="92" t="s">
        <v>48</v>
      </c>
      <c r="D6828" s="92" t="s">
        <v>48</v>
      </c>
      <c r="E6828" s="92" t="s">
        <v>51</v>
      </c>
      <c r="F6828" s="92" t="s">
        <v>50</v>
      </c>
      <c r="G6828" s="92" t="s">
        <v>97</v>
      </c>
      <c r="H6828" s="92" t="s">
        <v>16</v>
      </c>
      <c r="I6828" s="92" t="s">
        <v>195</v>
      </c>
      <c r="L6828" s="92">
        <f>('Activity data'!H1462/('Emission factors'!$H$6+'Emission factors'!$H$9)*2/1000)*'Emission factors'!$B$7*('Emission factors'!$C$7)+(('Activity data'!H1642/'Emission factors'!$H$6/1000)*'Emission factors'!$B$11*'Emission factors'!$C$11)+(('Activity data'!H1750/'Emission factors'!$H$6/1000)*'Emission factors'!$B$7*'Emission factors'!$C$7)</f>
        <v>79533.929645048192</v>
      </c>
      <c r="M6828" s="92">
        <f>('Activity data'!I1462/('Emission factors'!$H$6+'Emission factors'!$H$9)*2/1000)*'Emission factors'!$B$7*('Emission factors'!$C$7)+(('Activity data'!I1642/'Emission factors'!$H$6/1000)*'Emission factors'!$B$11*'Emission factors'!$C$11)+(('Activity data'!I1750/'Emission factors'!$H$6/1000)*'Emission factors'!$B$7*'Emission factors'!$C$7)</f>
        <v>67294.181266432948</v>
      </c>
      <c r="N6828" s="92">
        <f>('Activity data'!J1462/('Emission factors'!$H$6+'Emission factors'!$H$9)*2/1000)*'Emission factors'!$B$7*('Emission factors'!$C$7)+(('Activity data'!J1642/'Emission factors'!$H$6/1000)*'Emission factors'!$B$11*'Emission factors'!$C$11)+(('Activity data'!J1750/'Emission factors'!$H$6/1000)*'Emission factors'!$B$7*'Emission factors'!$C$7)</f>
        <v>28562.205433829968</v>
      </c>
      <c r="O6828" s="92">
        <f>('Activity data'!K1462/('Emission factors'!$H$6+'Emission factors'!$H$9)*2/1000)*'Emission factors'!$B$7*('Emission factors'!$C$7)+(('Activity data'!K1642/'Emission factors'!$H$6/1000)*'Emission factors'!$B$11*'Emission factors'!$C$11)+(('Activity data'!K1750/'Emission factors'!$H$6/1000)*'Emission factors'!$B$7*'Emission factors'!$C$7)</f>
        <v>16203.77366345311</v>
      </c>
      <c r="P6828" s="92">
        <f>('Activity data'!L1462/('Emission factors'!$H$6+'Emission factors'!$H$9)*2/1000)*'Emission factors'!$B$7*('Emission factors'!$C$7)+(('Activity data'!L1642/'Emission factors'!$H$6/1000)*'Emission factors'!$B$11*'Emission factors'!$C$11)+(('Activity data'!L1750/'Emission factors'!$H$6/1000)*'Emission factors'!$B$7*'Emission factors'!$C$7)</f>
        <v>17764.809333917612</v>
      </c>
      <c r="Q6828" s="92">
        <f>('Activity data'!M1462/('Emission factors'!$H$6+'Emission factors'!$H$9)*2/1000)*'Emission factors'!$B$7*('Emission factors'!$C$7)+(('Activity data'!M1642/'Emission factors'!$H$6/1000)*'Emission factors'!$B$11*'Emission factors'!$C$11)+(('Activity data'!M1750/'Emission factors'!$H$6/1000)*'Emission factors'!$B$7*'Emission factors'!$C$7)</f>
        <v>18351.943054338299</v>
      </c>
      <c r="R6828" s="92">
        <f>('Activity data'!N1462/('Emission factors'!$H$6+'Emission factors'!$H$9)*2/1000)*'Emission factors'!$B$7*('Emission factors'!$C$7)+(('Activity data'!N1642/'Emission factors'!$H$6/1000)*'Emission factors'!$B$11*'Emission factors'!$C$11)+(('Activity data'!N1750/'Emission factors'!$H$6/1000)*'Emission factors'!$B$7*'Emission factors'!$C$7)</f>
        <v>19384.488562664326</v>
      </c>
      <c r="S6828" s="92">
        <f>('Activity data'!O1462/('Emission factors'!$H$6+'Emission factors'!$H$9)*2/1000)*'Emission factors'!$B$7*('Emission factors'!$C$7)+(('Activity data'!O1642/'Emission factors'!$H$6/1000)*'Emission factors'!$B$11*'Emission factors'!$C$11)+(('Activity data'!O1750/'Emission factors'!$H$6/1000)*'Emission factors'!$B$7*'Emission factors'!$C$7)</f>
        <v>20730.497852760735</v>
      </c>
      <c r="T6828" s="92">
        <f>('Activity data'!P1462/('Emission factors'!$H$6+'Emission factors'!$H$9)*2/1000)*'Emission factors'!$B$7*('Emission factors'!$C$7)+(('Activity data'!P1642/'Emission factors'!$H$6/1000)*'Emission factors'!$B$11*'Emission factors'!$C$11)+(('Activity data'!P1750/'Emission factors'!$H$6/1000)*'Emission factors'!$B$7*'Emission factors'!$C$7)</f>
        <v>5266.7500438212091</v>
      </c>
      <c r="U6828" s="92">
        <f>('Activity data'!Q1462/('Emission factors'!$H$6+'Emission factors'!$H$9)*2/1000)*'Emission factors'!$B$7*('Emission factors'!$C$7)+(('Activity data'!Q1642/'Emission factors'!$H$6/1000)*'Emission factors'!$B$11*'Emission factors'!$C$11)+(('Activity data'!Q1750/'Emission factors'!$H$6/1000)*'Emission factors'!$B$7*'Emission factors'!$C$7)</f>
        <v>15025.317397020157</v>
      </c>
    </row>
    <row r="6829" spans="1:21" x14ac:dyDescent="0.25">
      <c r="A6829" s="92" t="s">
        <v>11</v>
      </c>
      <c r="B6829" s="92" t="s">
        <v>12</v>
      </c>
      <c r="C6829" s="92" t="s">
        <v>48</v>
      </c>
      <c r="D6829" s="92" t="s">
        <v>48</v>
      </c>
      <c r="E6829" s="92" t="s">
        <v>51</v>
      </c>
      <c r="F6829" s="92" t="s">
        <v>50</v>
      </c>
      <c r="G6829" s="92" t="s">
        <v>97</v>
      </c>
      <c r="H6829" s="92" t="s">
        <v>16</v>
      </c>
      <c r="I6829" s="92" t="s">
        <v>192</v>
      </c>
      <c r="L6829" s="92">
        <f>('Activity data'!H1463/('Emission factors'!$H$6+'Emission factors'!$H$9)*2/1000)*'Emission factors'!$B$7*('Emission factors'!$C$7)+(('Activity data'!H1643/'Emission factors'!$H$6/1000)*'Emission factors'!$B$11*'Emission factors'!$C$11)+(('Activity data'!H1751/'Emission factors'!$H$6/1000)*'Emission factors'!$B$7*'Emission factors'!$C$7)</f>
        <v>0</v>
      </c>
      <c r="M6829" s="92">
        <f>('Activity data'!I1463/('Emission factors'!$H$6+'Emission factors'!$H$9)*2/1000)*'Emission factors'!$B$7*('Emission factors'!$C$7)+(('Activity data'!I1643/'Emission factors'!$H$6/1000)*'Emission factors'!$B$11*'Emission factors'!$C$11)+(('Activity data'!I1751/'Emission factors'!$H$6/1000)*'Emission factors'!$B$7*'Emission factors'!$C$7)</f>
        <v>0</v>
      </c>
      <c r="N6829" s="92">
        <f>('Activity data'!J1463/('Emission factors'!$H$6+'Emission factors'!$H$9)*2/1000)*'Emission factors'!$B$7*('Emission factors'!$C$7)+(('Activity data'!J1643/'Emission factors'!$H$6/1000)*'Emission factors'!$B$11*'Emission factors'!$C$11)+(('Activity data'!J1751/'Emission factors'!$H$6/1000)*'Emission factors'!$B$7*'Emission factors'!$C$7)</f>
        <v>0</v>
      </c>
      <c r="O6829" s="92">
        <f>('Activity data'!K1463/('Emission factors'!$H$6+'Emission factors'!$H$9)*2/1000)*'Emission factors'!$B$7*('Emission factors'!$C$7)+(('Activity data'!K1643/'Emission factors'!$H$6/1000)*'Emission factors'!$B$11*'Emission factors'!$C$11)+(('Activity data'!K1751/'Emission factors'!$H$6/1000)*'Emission factors'!$B$7*'Emission factors'!$C$7)</f>
        <v>0</v>
      </c>
      <c r="P6829" s="92">
        <f>('Activity data'!L1463/('Emission factors'!$H$6+'Emission factors'!$H$9)*2/1000)*'Emission factors'!$B$7*('Emission factors'!$C$7)+(('Activity data'!L1643/'Emission factors'!$H$6/1000)*'Emission factors'!$B$11*'Emission factors'!$C$11)+(('Activity data'!L1751/'Emission factors'!$H$6/1000)*'Emission factors'!$B$7*'Emission factors'!$C$7)</f>
        <v>0</v>
      </c>
      <c r="Q6829" s="92">
        <f>('Activity data'!M1463/('Emission factors'!$H$6+'Emission factors'!$H$9)*2/1000)*'Emission factors'!$B$7*('Emission factors'!$C$7)+(('Activity data'!M1643/'Emission factors'!$H$6/1000)*'Emission factors'!$B$11*'Emission factors'!$C$11)+(('Activity data'!M1751/'Emission factors'!$H$6/1000)*'Emission factors'!$B$7*'Emission factors'!$C$7)</f>
        <v>0</v>
      </c>
      <c r="R6829" s="92">
        <f>('Activity data'!N1463/('Emission factors'!$H$6+'Emission factors'!$H$9)*2/1000)*'Emission factors'!$B$7*('Emission factors'!$C$7)+(('Activity data'!N1643/'Emission factors'!$H$6/1000)*'Emission factors'!$B$11*'Emission factors'!$C$11)+(('Activity data'!N1751/'Emission factors'!$H$6/1000)*'Emission factors'!$B$7*'Emission factors'!$C$7)</f>
        <v>0</v>
      </c>
      <c r="S6829" s="92">
        <f>('Activity data'!O1463/('Emission factors'!$H$6+'Emission factors'!$H$9)*2/1000)*'Emission factors'!$B$7*('Emission factors'!$C$7)+(('Activity data'!O1643/'Emission factors'!$H$6/1000)*'Emission factors'!$B$11*'Emission factors'!$C$11)+(('Activity data'!O1751/'Emission factors'!$H$6/1000)*'Emission factors'!$B$7*'Emission factors'!$C$7)</f>
        <v>0</v>
      </c>
      <c r="T6829" s="92">
        <f>('Activity data'!P1463/('Emission factors'!$H$6+'Emission factors'!$H$9)*2/1000)*'Emission factors'!$B$7*('Emission factors'!$C$7)+(('Activity data'!P1643/'Emission factors'!$H$6/1000)*'Emission factors'!$B$11*'Emission factors'!$C$11)+(('Activity data'!P1751/'Emission factors'!$H$6/1000)*'Emission factors'!$B$7*'Emission factors'!$C$7)</f>
        <v>0</v>
      </c>
      <c r="U6829" s="92">
        <f>('Activity data'!Q1463/('Emission factors'!$H$6+'Emission factors'!$H$9)*2/1000)*'Emission factors'!$B$7*('Emission factors'!$C$7)+(('Activity data'!Q1643/'Emission factors'!$H$6/1000)*'Emission factors'!$B$11*'Emission factors'!$C$11)+(('Activity data'!Q1751/'Emission factors'!$H$6/1000)*'Emission factors'!$B$7*'Emission factors'!$C$7)</f>
        <v>0</v>
      </c>
    </row>
    <row r="6830" spans="1:21" x14ac:dyDescent="0.25">
      <c r="A6830" s="92" t="s">
        <v>11</v>
      </c>
      <c r="B6830" s="92" t="s">
        <v>12</v>
      </c>
      <c r="C6830" s="92" t="s">
        <v>48</v>
      </c>
      <c r="D6830" s="92" t="s">
        <v>48</v>
      </c>
      <c r="E6830" s="92" t="s">
        <v>51</v>
      </c>
      <c r="F6830" s="92" t="s">
        <v>50</v>
      </c>
      <c r="G6830" s="92" t="s">
        <v>97</v>
      </c>
      <c r="H6830" s="92" t="s">
        <v>16</v>
      </c>
      <c r="I6830" s="92" t="s">
        <v>229</v>
      </c>
      <c r="L6830" s="92">
        <f>('Activity data'!H1464/('Emission factors'!$H$6+'Emission factors'!$H$9)*2/1000)*'Emission factors'!$B$7*('Emission factors'!$C$7)+(('Activity data'!H1644/'Emission factors'!$H$6/1000)*'Emission factors'!$B$11*'Emission factors'!$C$11)+(('Activity data'!H1752/'Emission factors'!$H$6/1000)*'Emission factors'!$B$7*'Emission factors'!$C$7)</f>
        <v>692.55942148760323</v>
      </c>
      <c r="M6830" s="92">
        <f>('Activity data'!I1464/('Emission factors'!$H$6+'Emission factors'!$H$9)*2/1000)*'Emission factors'!$B$7*('Emission factors'!$C$7)+(('Activity data'!I1644/'Emission factors'!$H$6/1000)*'Emission factors'!$B$11*'Emission factors'!$C$11)+(('Activity data'!I1752/'Emission factors'!$H$6/1000)*'Emission factors'!$B$7*'Emission factors'!$C$7)</f>
        <v>1663.5909297520659</v>
      </c>
      <c r="N6830" s="92">
        <f>('Activity data'!J1464/('Emission factors'!$H$6+'Emission factors'!$H$9)*2/1000)*'Emission factors'!$B$7*('Emission factors'!$C$7)+(('Activity data'!J1644/'Emission factors'!$H$6/1000)*'Emission factors'!$B$11*'Emission factors'!$C$11)+(('Activity data'!J1752/'Emission factors'!$H$6/1000)*'Emission factors'!$B$7*'Emission factors'!$C$7)</f>
        <v>1258.7201652892561</v>
      </c>
      <c r="O6830" s="92">
        <f>('Activity data'!K1464/('Emission factors'!$H$6+'Emission factors'!$H$9)*2/1000)*'Emission factors'!$B$7*('Emission factors'!$C$7)+(('Activity data'!K1644/'Emission factors'!$H$6/1000)*'Emission factors'!$B$11*'Emission factors'!$C$11)+(('Activity data'!K1752/'Emission factors'!$H$6/1000)*'Emission factors'!$B$7*'Emission factors'!$C$7)</f>
        <v>586.54911384297509</v>
      </c>
      <c r="P6830" s="92">
        <f>('Activity data'!L1464/('Emission factors'!$H$6+'Emission factors'!$H$9)*2/1000)*'Emission factors'!$B$7*('Emission factors'!$C$7)+(('Activity data'!L1644/'Emission factors'!$H$6/1000)*'Emission factors'!$B$11*'Emission factors'!$C$11)+(('Activity data'!L1752/'Emission factors'!$H$6/1000)*'Emission factors'!$B$7*'Emission factors'!$C$7)</f>
        <v>730.28811012396682</v>
      </c>
      <c r="Q6830" s="92">
        <f>('Activity data'!M1464/('Emission factors'!$H$6+'Emission factors'!$H$9)*2/1000)*'Emission factors'!$B$7*('Emission factors'!$C$7)+(('Activity data'!M1644/'Emission factors'!$H$6/1000)*'Emission factors'!$B$11*'Emission factors'!$C$11)+(('Activity data'!M1752/'Emission factors'!$H$6/1000)*'Emission factors'!$B$7*'Emission factors'!$C$7)</f>
        <v>773.16491157024791</v>
      </c>
      <c r="R6830" s="92">
        <f>('Activity data'!N1464/('Emission factors'!$H$6+'Emission factors'!$H$9)*2/1000)*'Emission factors'!$B$7*('Emission factors'!$C$7)+(('Activity data'!N1644/'Emission factors'!$H$6/1000)*'Emission factors'!$B$11*'Emission factors'!$C$11)+(('Activity data'!N1752/'Emission factors'!$H$6/1000)*'Emission factors'!$B$7*'Emission factors'!$C$7)</f>
        <v>472.34922520661155</v>
      </c>
      <c r="S6830" s="92">
        <f>('Activity data'!O1464/('Emission factors'!$H$6+'Emission factors'!$H$9)*2/1000)*'Emission factors'!$B$7*('Emission factors'!$C$7)+(('Activity data'!O1644/'Emission factors'!$H$6/1000)*'Emission factors'!$B$11*'Emission factors'!$C$11)+(('Activity data'!O1752/'Emission factors'!$H$6/1000)*'Emission factors'!$B$7*'Emission factors'!$C$7)</f>
        <v>94.46984504132233</v>
      </c>
      <c r="T6830" s="92">
        <f>('Activity data'!P1464/('Emission factors'!$H$6+'Emission factors'!$H$9)*2/1000)*'Emission factors'!$B$7*('Emission factors'!$C$7)+(('Activity data'!P1644/'Emission factors'!$H$6/1000)*'Emission factors'!$B$11*'Emission factors'!$C$11)+(('Activity data'!P1752/'Emission factors'!$H$6/1000)*'Emission factors'!$B$7*'Emission factors'!$C$7)</f>
        <v>0</v>
      </c>
      <c r="U6830" s="92">
        <f>('Activity data'!Q1464/('Emission factors'!$H$6+'Emission factors'!$H$9)*2/1000)*'Emission factors'!$B$7*('Emission factors'!$C$7)+(('Activity data'!Q1644/'Emission factors'!$H$6/1000)*'Emission factors'!$B$11*'Emission factors'!$C$11)+(('Activity data'!Q1752/'Emission factors'!$H$6/1000)*'Emission factors'!$B$7*'Emission factors'!$C$7)</f>
        <v>0</v>
      </c>
    </row>
    <row r="6831" spans="1:21" x14ac:dyDescent="0.25">
      <c r="A6831" s="92" t="s">
        <v>11</v>
      </c>
      <c r="B6831" s="92" t="s">
        <v>12</v>
      </c>
      <c r="C6831" s="92" t="s">
        <v>48</v>
      </c>
      <c r="D6831" s="92" t="s">
        <v>48</v>
      </c>
      <c r="E6831" s="92" t="s">
        <v>51</v>
      </c>
      <c r="F6831" s="92" t="s">
        <v>50</v>
      </c>
      <c r="G6831" s="92" t="s">
        <v>97</v>
      </c>
      <c r="H6831" s="92" t="s">
        <v>16</v>
      </c>
      <c r="I6831" s="92" t="s">
        <v>198</v>
      </c>
      <c r="L6831" s="92">
        <f>('Activity data'!H1465/('Emission factors'!$H$6+'Emission factors'!$H$9)*2/1000)*'Emission factors'!$B$7*('Emission factors'!$C$7)+(('Activity data'!H1645/'Emission factors'!$H$6/1000)*'Emission factors'!$B$11*'Emission factors'!$C$11)+(('Activity data'!H1753/'Emission factors'!$H$6/1000)*'Emission factors'!$B$7*'Emission factors'!$C$7)</f>
        <v>0</v>
      </c>
      <c r="M6831" s="92">
        <f>('Activity data'!I1465/('Emission factors'!$H$6+'Emission factors'!$H$9)*2/1000)*'Emission factors'!$B$7*('Emission factors'!$C$7)+(('Activity data'!I1645/'Emission factors'!$H$6/1000)*'Emission factors'!$B$11*'Emission factors'!$C$11)+(('Activity data'!I1753/'Emission factors'!$H$6/1000)*'Emission factors'!$B$7*'Emission factors'!$C$7)</f>
        <v>0</v>
      </c>
      <c r="N6831" s="92">
        <f>('Activity data'!J1465/('Emission factors'!$H$6+'Emission factors'!$H$9)*2/1000)*'Emission factors'!$B$7*('Emission factors'!$C$7)+(('Activity data'!J1645/'Emission factors'!$H$6/1000)*'Emission factors'!$B$11*'Emission factors'!$C$11)+(('Activity data'!J1753/'Emission factors'!$H$6/1000)*'Emission factors'!$B$7*'Emission factors'!$C$7)</f>
        <v>0</v>
      </c>
      <c r="O6831" s="92">
        <f>('Activity data'!K1465/('Emission factors'!$H$6+'Emission factors'!$H$9)*2/1000)*'Emission factors'!$B$7*('Emission factors'!$C$7)+(('Activity data'!K1645/'Emission factors'!$H$6/1000)*'Emission factors'!$B$11*'Emission factors'!$C$11)+(('Activity data'!K1753/'Emission factors'!$H$6/1000)*'Emission factors'!$B$7*'Emission factors'!$C$7)</f>
        <v>0</v>
      </c>
      <c r="P6831" s="92">
        <f>('Activity data'!L1465/('Emission factors'!$H$6+'Emission factors'!$H$9)*2/1000)*'Emission factors'!$B$7*('Emission factors'!$C$7)+(('Activity data'!L1645/'Emission factors'!$H$6/1000)*'Emission factors'!$B$11*'Emission factors'!$C$11)+(('Activity data'!L1753/'Emission factors'!$H$6/1000)*'Emission factors'!$B$7*'Emission factors'!$C$7)</f>
        <v>0</v>
      </c>
      <c r="Q6831" s="92">
        <f>('Activity data'!M1465/('Emission factors'!$H$6+'Emission factors'!$H$9)*2/1000)*'Emission factors'!$B$7*('Emission factors'!$C$7)+(('Activity data'!M1645/'Emission factors'!$H$6/1000)*'Emission factors'!$B$11*'Emission factors'!$C$11)+(('Activity data'!M1753/'Emission factors'!$H$6/1000)*'Emission factors'!$B$7*'Emission factors'!$C$7)</f>
        <v>0</v>
      </c>
      <c r="R6831" s="92">
        <f>('Activity data'!N1465/('Emission factors'!$H$6+'Emission factors'!$H$9)*2/1000)*'Emission factors'!$B$7*('Emission factors'!$C$7)+(('Activity data'!N1645/'Emission factors'!$H$6/1000)*'Emission factors'!$B$11*'Emission factors'!$C$11)+(('Activity data'!N1753/'Emission factors'!$H$6/1000)*'Emission factors'!$B$7*'Emission factors'!$C$7)</f>
        <v>0</v>
      </c>
      <c r="S6831" s="92">
        <f>('Activity data'!O1465/('Emission factors'!$H$6+'Emission factors'!$H$9)*2/1000)*'Emission factors'!$B$7*('Emission factors'!$C$7)+(('Activity data'!O1645/'Emission factors'!$H$6/1000)*'Emission factors'!$B$11*'Emission factors'!$C$11)+(('Activity data'!O1753/'Emission factors'!$H$6/1000)*'Emission factors'!$B$7*'Emission factors'!$C$7)</f>
        <v>0</v>
      </c>
      <c r="T6831" s="92">
        <f>('Activity data'!P1465/('Emission factors'!$H$6+'Emission factors'!$H$9)*2/1000)*'Emission factors'!$B$7*('Emission factors'!$C$7)+(('Activity data'!P1645/'Emission factors'!$H$6/1000)*'Emission factors'!$B$11*'Emission factors'!$C$11)+(('Activity data'!P1753/'Emission factors'!$H$6/1000)*'Emission factors'!$B$7*'Emission factors'!$C$7)</f>
        <v>0</v>
      </c>
      <c r="U6831" s="92">
        <f>('Activity data'!Q1465/('Emission factors'!$H$6+'Emission factors'!$H$9)*2/1000)*'Emission factors'!$B$7*('Emission factors'!$C$7)+(('Activity data'!Q1645/'Emission factors'!$H$6/1000)*'Emission factors'!$B$11*'Emission factors'!$C$11)+(('Activity data'!Q1753/'Emission factors'!$H$6/1000)*'Emission factors'!$B$7*'Emission factors'!$C$7)</f>
        <v>0</v>
      </c>
    </row>
    <row r="6832" spans="1:21" x14ac:dyDescent="0.25">
      <c r="A6832" s="92" t="s">
        <v>11</v>
      </c>
      <c r="B6832" s="92" t="s">
        <v>12</v>
      </c>
      <c r="C6832" s="92" t="s">
        <v>48</v>
      </c>
      <c r="D6832" s="92" t="s">
        <v>48</v>
      </c>
      <c r="E6832" s="92" t="s">
        <v>51</v>
      </c>
      <c r="F6832" s="92" t="s">
        <v>50</v>
      </c>
      <c r="G6832" s="92" t="s">
        <v>97</v>
      </c>
      <c r="H6832" s="92" t="s">
        <v>16</v>
      </c>
      <c r="I6832" s="92" t="s">
        <v>230</v>
      </c>
      <c r="L6832" s="92">
        <f>('Activity data'!H1466/('Emission factors'!$H$6+'Emission factors'!$H$9)*2/1000)*'Emission factors'!$B$7*('Emission factors'!$C$7)+(('Activity data'!H1646/'Emission factors'!$H$6/1000)*'Emission factors'!$B$11*'Emission factors'!$C$11)+(('Activity data'!H1754/'Emission factors'!$H$6/1000)*'Emission factors'!$B$7*'Emission factors'!$C$7)</f>
        <v>92.165702479338833</v>
      </c>
      <c r="M6832" s="92">
        <f>('Activity data'!I1466/('Emission factors'!$H$6+'Emission factors'!$H$9)*2/1000)*'Emission factors'!$B$7*('Emission factors'!$C$7)+(('Activity data'!I1646/'Emission factors'!$H$6/1000)*'Emission factors'!$B$11*'Emission factors'!$C$11)+(('Activity data'!I1754/'Emission factors'!$H$6/1000)*'Emission factors'!$B$7*'Emission factors'!$C$7)</f>
        <v>92.165702479338833</v>
      </c>
      <c r="N6832" s="92">
        <f>('Activity data'!J1466/('Emission factors'!$H$6+'Emission factors'!$H$9)*2/1000)*'Emission factors'!$B$7*('Emission factors'!$C$7)+(('Activity data'!J1646/'Emission factors'!$H$6/1000)*'Emission factors'!$B$11*'Emission factors'!$C$11)+(('Activity data'!J1754/'Emission factors'!$H$6/1000)*'Emission factors'!$B$7*'Emission factors'!$C$7)</f>
        <v>23.041425619834708</v>
      </c>
      <c r="O6832" s="92">
        <f>('Activity data'!K1466/('Emission factors'!$H$6+'Emission factors'!$H$9)*2/1000)*'Emission factors'!$B$7*('Emission factors'!$C$7)+(('Activity data'!K1646/'Emission factors'!$H$6/1000)*'Emission factors'!$B$11*'Emission factors'!$C$11)+(('Activity data'!K1754/'Emission factors'!$H$6/1000)*'Emission factors'!$B$7*'Emission factors'!$C$7)</f>
        <v>0</v>
      </c>
      <c r="P6832" s="92">
        <f>('Activity data'!L1466/('Emission factors'!$H$6+'Emission factors'!$H$9)*2/1000)*'Emission factors'!$B$7*('Emission factors'!$C$7)+(('Activity data'!L1646/'Emission factors'!$H$6/1000)*'Emission factors'!$B$11*'Emission factors'!$C$11)+(('Activity data'!L1754/'Emission factors'!$H$6/1000)*'Emission factors'!$B$7*'Emission factors'!$C$7)</f>
        <v>0</v>
      </c>
      <c r="Q6832" s="92">
        <f>('Activity data'!M1466/('Emission factors'!$H$6+'Emission factors'!$H$9)*2/1000)*'Emission factors'!$B$7*('Emission factors'!$C$7)+(('Activity data'!M1646/'Emission factors'!$H$6/1000)*'Emission factors'!$B$11*'Emission factors'!$C$11)+(('Activity data'!M1754/'Emission factors'!$H$6/1000)*'Emission factors'!$B$7*'Emission factors'!$C$7)</f>
        <v>0</v>
      </c>
      <c r="R6832" s="92">
        <f>('Activity data'!N1466/('Emission factors'!$H$6+'Emission factors'!$H$9)*2/1000)*'Emission factors'!$B$7*('Emission factors'!$C$7)+(('Activity data'!N1646/'Emission factors'!$H$6/1000)*'Emission factors'!$B$11*'Emission factors'!$C$11)+(('Activity data'!N1754/'Emission factors'!$H$6/1000)*'Emission factors'!$B$7*'Emission factors'!$C$7)</f>
        <v>0</v>
      </c>
      <c r="S6832" s="92">
        <f>('Activity data'!O1466/('Emission factors'!$H$6+'Emission factors'!$H$9)*2/1000)*'Emission factors'!$B$7*('Emission factors'!$C$7)+(('Activity data'!O1646/'Emission factors'!$H$6/1000)*'Emission factors'!$B$11*'Emission factors'!$C$11)+(('Activity data'!O1754/'Emission factors'!$H$6/1000)*'Emission factors'!$B$7*'Emission factors'!$C$7)</f>
        <v>0</v>
      </c>
      <c r="T6832" s="92">
        <f>('Activity data'!P1466/('Emission factors'!$H$6+'Emission factors'!$H$9)*2/1000)*'Emission factors'!$B$7*('Emission factors'!$C$7)+(('Activity data'!P1646/'Emission factors'!$H$6/1000)*'Emission factors'!$B$11*'Emission factors'!$C$11)+(('Activity data'!P1754/'Emission factors'!$H$6/1000)*'Emission factors'!$B$7*'Emission factors'!$C$7)</f>
        <v>0</v>
      </c>
      <c r="U6832" s="92">
        <f>('Activity data'!Q1466/('Emission factors'!$H$6+'Emission factors'!$H$9)*2/1000)*'Emission factors'!$B$7*('Emission factors'!$C$7)+(('Activity data'!Q1646/'Emission factors'!$H$6/1000)*'Emission factors'!$B$11*'Emission factors'!$C$11)+(('Activity data'!Q1754/'Emission factors'!$H$6/1000)*'Emission factors'!$B$7*'Emission factors'!$C$7)</f>
        <v>0</v>
      </c>
    </row>
    <row r="6833" spans="1:21" x14ac:dyDescent="0.25">
      <c r="A6833" s="92" t="s">
        <v>11</v>
      </c>
      <c r="B6833" s="92" t="s">
        <v>12</v>
      </c>
      <c r="C6833" s="92" t="s">
        <v>48</v>
      </c>
      <c r="D6833" s="92" t="s">
        <v>48</v>
      </c>
      <c r="E6833" s="92" t="s">
        <v>51</v>
      </c>
      <c r="F6833" s="92" t="s">
        <v>50</v>
      </c>
      <c r="G6833" s="92" t="s">
        <v>97</v>
      </c>
      <c r="H6833" s="92" t="s">
        <v>16</v>
      </c>
      <c r="I6833" s="92" t="s">
        <v>210</v>
      </c>
      <c r="L6833" s="92">
        <f>('Activity data'!H1467/('Emission factors'!$H$6+'Emission factors'!$H$9)*2/1000)*'Emission factors'!$B$7*('Emission factors'!$C$7)+(('Activity data'!H1647/'Emission factors'!$H$6/1000)*'Emission factors'!$B$11*'Emission factors'!$C$11)+(('Activity data'!H1755/'Emission factors'!$H$6/1000)*'Emission factors'!$B$7*'Emission factors'!$C$7)</f>
        <v>0</v>
      </c>
      <c r="M6833" s="92">
        <f>('Activity data'!I1467/('Emission factors'!$H$6+'Emission factors'!$H$9)*2/1000)*'Emission factors'!$B$7*('Emission factors'!$C$7)+(('Activity data'!I1647/'Emission factors'!$H$6/1000)*'Emission factors'!$B$11*'Emission factors'!$C$11)+(('Activity data'!I1755/'Emission factors'!$H$6/1000)*'Emission factors'!$B$7*'Emission factors'!$C$7)</f>
        <v>0</v>
      </c>
      <c r="N6833" s="92">
        <f>('Activity data'!J1467/('Emission factors'!$H$6+'Emission factors'!$H$9)*2/1000)*'Emission factors'!$B$7*('Emission factors'!$C$7)+(('Activity data'!J1647/'Emission factors'!$H$6/1000)*'Emission factors'!$B$11*'Emission factors'!$C$11)+(('Activity data'!J1755/'Emission factors'!$H$6/1000)*'Emission factors'!$B$7*'Emission factors'!$C$7)</f>
        <v>0</v>
      </c>
      <c r="O6833" s="92">
        <f>('Activity data'!K1467/('Emission factors'!$H$6+'Emission factors'!$H$9)*2/1000)*'Emission factors'!$B$7*('Emission factors'!$C$7)+(('Activity data'!K1647/'Emission factors'!$H$6/1000)*'Emission factors'!$B$11*'Emission factors'!$C$11)+(('Activity data'!K1755/'Emission factors'!$H$6/1000)*'Emission factors'!$B$7*'Emission factors'!$C$7)</f>
        <v>0</v>
      </c>
      <c r="P6833" s="92">
        <f>('Activity data'!L1467/('Emission factors'!$H$6+'Emission factors'!$H$9)*2/1000)*'Emission factors'!$B$7*('Emission factors'!$C$7)+(('Activity data'!L1647/'Emission factors'!$H$6/1000)*'Emission factors'!$B$11*'Emission factors'!$C$11)+(('Activity data'!L1755/'Emission factors'!$H$6/1000)*'Emission factors'!$B$7*'Emission factors'!$C$7)</f>
        <v>0</v>
      </c>
      <c r="Q6833" s="92">
        <f>('Activity data'!M1467/('Emission factors'!$H$6+'Emission factors'!$H$9)*2/1000)*'Emission factors'!$B$7*('Emission factors'!$C$7)+(('Activity data'!M1647/'Emission factors'!$H$6/1000)*'Emission factors'!$B$11*'Emission factors'!$C$11)+(('Activity data'!M1755/'Emission factors'!$H$6/1000)*'Emission factors'!$B$7*'Emission factors'!$C$7)</f>
        <v>0</v>
      </c>
      <c r="R6833" s="92">
        <f>('Activity data'!N1467/('Emission factors'!$H$6+'Emission factors'!$H$9)*2/1000)*'Emission factors'!$B$7*('Emission factors'!$C$7)+(('Activity data'!N1647/'Emission factors'!$H$6/1000)*'Emission factors'!$B$11*'Emission factors'!$C$11)+(('Activity data'!N1755/'Emission factors'!$H$6/1000)*'Emission factors'!$B$7*'Emission factors'!$C$7)</f>
        <v>0</v>
      </c>
      <c r="S6833" s="92">
        <f>('Activity data'!O1467/('Emission factors'!$H$6+'Emission factors'!$H$9)*2/1000)*'Emission factors'!$B$7*('Emission factors'!$C$7)+(('Activity data'!O1647/'Emission factors'!$H$6/1000)*'Emission factors'!$B$11*'Emission factors'!$C$11)+(('Activity data'!O1755/'Emission factors'!$H$6/1000)*'Emission factors'!$B$7*'Emission factors'!$C$7)</f>
        <v>0</v>
      </c>
      <c r="T6833" s="92">
        <f>('Activity data'!P1467/('Emission factors'!$H$6+'Emission factors'!$H$9)*2/1000)*'Emission factors'!$B$7*('Emission factors'!$C$7)+(('Activity data'!P1647/'Emission factors'!$H$6/1000)*'Emission factors'!$B$11*'Emission factors'!$C$11)+(('Activity data'!P1755/'Emission factors'!$H$6/1000)*'Emission factors'!$B$7*'Emission factors'!$C$7)</f>
        <v>0</v>
      </c>
      <c r="U6833" s="92">
        <f>('Activity data'!Q1467/('Emission factors'!$H$6+'Emission factors'!$H$9)*2/1000)*'Emission factors'!$B$7*('Emission factors'!$C$7)+(('Activity data'!Q1647/'Emission factors'!$H$6/1000)*'Emission factors'!$B$11*'Emission factors'!$C$11)+(('Activity data'!Q1755/'Emission factors'!$H$6/1000)*'Emission factors'!$B$7*'Emission factors'!$C$7)</f>
        <v>0</v>
      </c>
    </row>
    <row r="6834" spans="1:21" x14ac:dyDescent="0.25">
      <c r="A6834" s="92" t="s">
        <v>11</v>
      </c>
      <c r="B6834" s="92" t="s">
        <v>12</v>
      </c>
      <c r="C6834" s="92" t="s">
        <v>48</v>
      </c>
      <c r="D6834" s="92" t="s">
        <v>48</v>
      </c>
      <c r="E6834" s="92" t="s">
        <v>51</v>
      </c>
      <c r="F6834" s="92" t="s">
        <v>50</v>
      </c>
      <c r="G6834" s="92" t="s">
        <v>97</v>
      </c>
      <c r="H6834" s="92" t="s">
        <v>16</v>
      </c>
      <c r="I6834" s="92" t="s">
        <v>191</v>
      </c>
      <c r="L6834" s="92">
        <f>('Activity data'!H1468/('Emission factors'!$H$6+'Emission factors'!$H$9)*2/1000)*'Emission factors'!$B$7*('Emission factors'!$C$7)+(('Activity data'!H1648/'Emission factors'!$H$6/1000)*'Emission factors'!$B$11*'Emission factors'!$C$11)+(('Activity data'!H1756/'Emission factors'!$H$6/1000)*'Emission factors'!$B$7*'Emission factors'!$C$7)</f>
        <v>5924.9380165289258</v>
      </c>
      <c r="M6834" s="92">
        <f>('Activity data'!I1468/('Emission factors'!$H$6+'Emission factors'!$H$9)*2/1000)*'Emission factors'!$B$7*('Emission factors'!$C$7)+(('Activity data'!I1648/'Emission factors'!$H$6/1000)*'Emission factors'!$B$11*'Emission factors'!$C$11)+(('Activity data'!I1756/'Emission factors'!$H$6/1000)*'Emission factors'!$B$7*'Emission factors'!$C$7)</f>
        <v>7076.3509710743811</v>
      </c>
      <c r="N6834" s="92">
        <f>('Activity data'!J1468/('Emission factors'!$H$6+'Emission factors'!$H$9)*2/1000)*'Emission factors'!$B$7*('Emission factors'!$C$7)+(('Activity data'!J1648/'Emission factors'!$H$6/1000)*'Emission factors'!$B$11*'Emission factors'!$C$11)+(('Activity data'!J1756/'Emission factors'!$H$6/1000)*'Emission factors'!$B$7*'Emission factors'!$C$7)</f>
        <v>5146.7961570247926</v>
      </c>
      <c r="O6834" s="92">
        <f>('Activity data'!K1468/('Emission factors'!$H$6+'Emission factors'!$H$9)*2/1000)*'Emission factors'!$B$7*('Emission factors'!$C$7)+(('Activity data'!K1648/'Emission factors'!$H$6/1000)*'Emission factors'!$B$11*'Emission factors'!$C$11)+(('Activity data'!K1756/'Emission factors'!$H$6/1000)*'Emission factors'!$B$7*'Emission factors'!$C$7)</f>
        <v>3840.6764876033053</v>
      </c>
      <c r="P6834" s="92">
        <f>('Activity data'!L1468/('Emission factors'!$H$6+'Emission factors'!$H$9)*2/1000)*'Emission factors'!$B$7*('Emission factors'!$C$7)+(('Activity data'!L1648/'Emission factors'!$H$6/1000)*'Emission factors'!$B$11*'Emission factors'!$C$11)+(('Activity data'!L1756/'Emission factors'!$H$6/1000)*'Emission factors'!$B$7*'Emission factors'!$C$7)</f>
        <v>897.2989462809918</v>
      </c>
      <c r="Q6834" s="92">
        <f>('Activity data'!M1468/('Emission factors'!$H$6+'Emission factors'!$H$9)*2/1000)*'Emission factors'!$B$7*('Emission factors'!$C$7)+(('Activity data'!M1648/'Emission factors'!$H$6/1000)*'Emission factors'!$B$11*'Emission factors'!$C$11)+(('Activity data'!M1756/'Emission factors'!$H$6/1000)*'Emission factors'!$B$7*'Emission factors'!$C$7)</f>
        <v>1232.3871074380163</v>
      </c>
      <c r="R6834" s="92">
        <f>('Activity data'!N1468/('Emission factors'!$H$6+'Emission factors'!$H$9)*2/1000)*'Emission factors'!$B$7*('Emission factors'!$C$7)+(('Activity data'!N1648/'Emission factors'!$H$6/1000)*'Emission factors'!$B$11*'Emission factors'!$C$11)+(('Activity data'!N1756/'Emission factors'!$H$6/1000)*'Emission factors'!$B$7*'Emission factors'!$C$7)</f>
        <v>1026.9892561983472</v>
      </c>
      <c r="S6834" s="92">
        <f>('Activity data'!O1468/('Emission factors'!$H$6+'Emission factors'!$H$9)*2/1000)*'Emission factors'!$B$7*('Emission factors'!$C$7)+(('Activity data'!O1648/'Emission factors'!$H$6/1000)*'Emission factors'!$B$11*'Emission factors'!$C$11)+(('Activity data'!O1756/'Emission factors'!$H$6/1000)*'Emission factors'!$B$7*'Emission factors'!$C$7)</f>
        <v>205.39785123966939</v>
      </c>
      <c r="T6834" s="92">
        <f>('Activity data'!P1468/('Emission factors'!$H$6+'Emission factors'!$H$9)*2/1000)*'Emission factors'!$B$7*('Emission factors'!$C$7)+(('Activity data'!P1648/'Emission factors'!$H$6/1000)*'Emission factors'!$B$11*'Emission factors'!$C$11)+(('Activity data'!P1756/'Emission factors'!$H$6/1000)*'Emission factors'!$B$7*'Emission factors'!$C$7)</f>
        <v>0</v>
      </c>
      <c r="U6834" s="92">
        <f>('Activity data'!Q1468/('Emission factors'!$H$6+'Emission factors'!$H$9)*2/1000)*'Emission factors'!$B$7*('Emission factors'!$C$7)+(('Activity data'!Q1648/'Emission factors'!$H$6/1000)*'Emission factors'!$B$11*'Emission factors'!$C$11)+(('Activity data'!Q1756/'Emission factors'!$H$6/1000)*'Emission factors'!$B$7*'Emission factors'!$C$7)</f>
        <v>0</v>
      </c>
    </row>
    <row r="6835" spans="1:21" x14ac:dyDescent="0.25">
      <c r="A6835" s="92" t="s">
        <v>11</v>
      </c>
      <c r="B6835" s="92" t="s">
        <v>12</v>
      </c>
      <c r="C6835" s="92" t="s">
        <v>48</v>
      </c>
      <c r="D6835" s="92" t="s">
        <v>48</v>
      </c>
      <c r="E6835" s="92" t="s">
        <v>51</v>
      </c>
      <c r="F6835" s="92" t="s">
        <v>50</v>
      </c>
      <c r="G6835" s="92" t="s">
        <v>97</v>
      </c>
      <c r="H6835" s="92" t="s">
        <v>16</v>
      </c>
      <c r="I6835" s="92" t="s">
        <v>231</v>
      </c>
      <c r="L6835" s="92">
        <f>('Activity data'!H1469/('Emission factors'!$H$6+'Emission factors'!$H$9)*2/1000)*'Emission factors'!$B$7*('Emission factors'!$C$7)+(('Activity data'!H1649/'Emission factors'!$H$6/1000)*'Emission factors'!$B$11*'Emission factors'!$C$11)+(('Activity data'!H1757/'Emission factors'!$H$6/1000)*'Emission factors'!$B$7*'Emission factors'!$C$7)</f>
        <v>1914.4133057851238</v>
      </c>
      <c r="M6835" s="92">
        <f>('Activity data'!I1469/('Emission factors'!$H$6+'Emission factors'!$H$9)*2/1000)*'Emission factors'!$B$7*('Emission factors'!$C$7)+(('Activity data'!I1649/'Emission factors'!$H$6/1000)*'Emission factors'!$B$11*'Emission factors'!$C$11)+(('Activity data'!I1757/'Emission factors'!$H$6/1000)*'Emission factors'!$B$7*'Emission factors'!$C$7)</f>
        <v>3020.4017355371902</v>
      </c>
      <c r="N6835" s="92">
        <f>('Activity data'!J1469/('Emission factors'!$H$6+'Emission factors'!$H$9)*2/1000)*'Emission factors'!$B$7*('Emission factors'!$C$7)+(('Activity data'!J1649/'Emission factors'!$H$6/1000)*'Emission factors'!$B$11*'Emission factors'!$C$11)+(('Activity data'!J1757/'Emission factors'!$H$6/1000)*'Emission factors'!$B$7*'Emission factors'!$C$7)</f>
        <v>2056.6118181818183</v>
      </c>
      <c r="O6835" s="92">
        <f>('Activity data'!K1469/('Emission factors'!$H$6+'Emission factors'!$H$9)*2/1000)*'Emission factors'!$B$7*('Emission factors'!$C$7)+(('Activity data'!K1649/'Emission factors'!$H$6/1000)*'Emission factors'!$B$11*'Emission factors'!$C$11)+(('Activity data'!K1757/'Emission factors'!$H$6/1000)*'Emission factors'!$B$7*'Emission factors'!$C$7)</f>
        <v>1599.73326446281</v>
      </c>
      <c r="P6835" s="92">
        <f>('Activity data'!L1469/('Emission factors'!$H$6+'Emission factors'!$H$9)*2/1000)*'Emission factors'!$B$7*('Emission factors'!$C$7)+(('Activity data'!L1649/'Emission factors'!$H$6/1000)*'Emission factors'!$B$11*'Emission factors'!$C$11)+(('Activity data'!L1757/'Emission factors'!$H$6/1000)*'Emission factors'!$B$7*'Emission factors'!$C$7)</f>
        <v>1572.0835537190083</v>
      </c>
      <c r="Q6835" s="92">
        <f>('Activity data'!M1469/('Emission factors'!$H$6+'Emission factors'!$H$9)*2/1000)*'Emission factors'!$B$7*('Emission factors'!$C$7)+(('Activity data'!M1649/'Emission factors'!$H$6/1000)*'Emission factors'!$B$11*'Emission factors'!$C$11)+(('Activity data'!M1757/'Emission factors'!$H$6/1000)*'Emission factors'!$B$7*'Emission factors'!$C$7)</f>
        <v>393.02088842975206</v>
      </c>
      <c r="R6835" s="92">
        <f>('Activity data'!N1469/('Emission factors'!$H$6+'Emission factors'!$H$9)*2/1000)*'Emission factors'!$B$7*('Emission factors'!$C$7)+(('Activity data'!N1649/'Emission factors'!$H$6/1000)*'Emission factors'!$B$11*'Emission factors'!$C$11)+(('Activity data'!N1757/'Emission factors'!$H$6/1000)*'Emission factors'!$B$7*'Emission factors'!$C$7)</f>
        <v>0</v>
      </c>
      <c r="S6835" s="92">
        <f>('Activity data'!O1469/('Emission factors'!$H$6+'Emission factors'!$H$9)*2/1000)*'Emission factors'!$B$7*('Emission factors'!$C$7)+(('Activity data'!O1649/'Emission factors'!$H$6/1000)*'Emission factors'!$B$11*'Emission factors'!$C$11)+(('Activity data'!O1757/'Emission factors'!$H$6/1000)*'Emission factors'!$B$7*'Emission factors'!$C$7)</f>
        <v>0</v>
      </c>
      <c r="T6835" s="92">
        <f>('Activity data'!P1469/('Emission factors'!$H$6+'Emission factors'!$H$9)*2/1000)*'Emission factors'!$B$7*('Emission factors'!$C$7)+(('Activity data'!P1649/'Emission factors'!$H$6/1000)*'Emission factors'!$B$11*'Emission factors'!$C$11)+(('Activity data'!P1757/'Emission factors'!$H$6/1000)*'Emission factors'!$B$7*'Emission factors'!$C$7)</f>
        <v>0</v>
      </c>
      <c r="U6835" s="92">
        <f>('Activity data'!Q1469/('Emission factors'!$H$6+'Emission factors'!$H$9)*2/1000)*'Emission factors'!$B$7*('Emission factors'!$C$7)+(('Activity data'!Q1649/'Emission factors'!$H$6/1000)*'Emission factors'!$B$11*'Emission factors'!$C$11)+(('Activity data'!Q1757/'Emission factors'!$H$6/1000)*'Emission factors'!$B$7*'Emission factors'!$C$7)</f>
        <v>0</v>
      </c>
    </row>
    <row r="6836" spans="1:21" x14ac:dyDescent="0.25">
      <c r="A6836" s="92" t="s">
        <v>11</v>
      </c>
      <c r="B6836" s="92" t="s">
        <v>12</v>
      </c>
      <c r="C6836" s="92" t="s">
        <v>48</v>
      </c>
      <c r="D6836" s="92" t="s">
        <v>48</v>
      </c>
      <c r="E6836" s="92" t="s">
        <v>51</v>
      </c>
      <c r="F6836" s="92" t="s">
        <v>50</v>
      </c>
      <c r="G6836" s="92" t="s">
        <v>97</v>
      </c>
      <c r="H6836" s="92" t="s">
        <v>16</v>
      </c>
      <c r="I6836" s="92" t="s">
        <v>190</v>
      </c>
      <c r="L6836" s="92">
        <f>('Activity data'!H1470/('Emission factors'!$H$6+'Emission factors'!$H$9)*2/1000)*'Emission factors'!$B$7*('Emission factors'!$C$7)+(('Activity data'!H1650/'Emission factors'!$H$6/1000)*'Emission factors'!$B$11*'Emission factors'!$C$11)+(('Activity data'!H1758/'Emission factors'!$H$6/1000)*'Emission factors'!$B$7*'Emission factors'!$C$7)</f>
        <v>0</v>
      </c>
      <c r="M6836" s="92">
        <f>('Activity data'!I1470/('Emission factors'!$H$6+'Emission factors'!$H$9)*2/1000)*'Emission factors'!$B$7*('Emission factors'!$C$7)+(('Activity data'!I1650/'Emission factors'!$H$6/1000)*'Emission factors'!$B$11*'Emission factors'!$C$11)+(('Activity data'!I1758/'Emission factors'!$H$6/1000)*'Emission factors'!$B$7*'Emission factors'!$C$7)</f>
        <v>0</v>
      </c>
      <c r="N6836" s="92">
        <f>('Activity data'!J1470/('Emission factors'!$H$6+'Emission factors'!$H$9)*2/1000)*'Emission factors'!$B$7*('Emission factors'!$C$7)+(('Activity data'!J1650/'Emission factors'!$H$6/1000)*'Emission factors'!$B$11*'Emission factors'!$C$11)+(('Activity data'!J1758/'Emission factors'!$H$6/1000)*'Emission factors'!$B$7*'Emission factors'!$C$7)</f>
        <v>0</v>
      </c>
      <c r="O6836" s="92">
        <f>('Activity data'!K1470/('Emission factors'!$H$6+'Emission factors'!$H$9)*2/1000)*'Emission factors'!$B$7*('Emission factors'!$C$7)+(('Activity data'!K1650/'Emission factors'!$H$6/1000)*'Emission factors'!$B$11*'Emission factors'!$C$11)+(('Activity data'!K1758/'Emission factors'!$H$6/1000)*'Emission factors'!$B$7*'Emission factors'!$C$7)</f>
        <v>0</v>
      </c>
      <c r="P6836" s="92">
        <f>('Activity data'!L1470/('Emission factors'!$H$6+'Emission factors'!$H$9)*2/1000)*'Emission factors'!$B$7*('Emission factors'!$C$7)+(('Activity data'!L1650/'Emission factors'!$H$6/1000)*'Emission factors'!$B$11*'Emission factors'!$C$11)+(('Activity data'!L1758/'Emission factors'!$H$6/1000)*'Emission factors'!$B$7*'Emission factors'!$C$7)</f>
        <v>0</v>
      </c>
      <c r="Q6836" s="92">
        <f>('Activity data'!M1470/('Emission factors'!$H$6+'Emission factors'!$H$9)*2/1000)*'Emission factors'!$B$7*('Emission factors'!$C$7)+(('Activity data'!M1650/'Emission factors'!$H$6/1000)*'Emission factors'!$B$11*'Emission factors'!$C$11)+(('Activity data'!M1758/'Emission factors'!$H$6/1000)*'Emission factors'!$B$7*'Emission factors'!$C$7)</f>
        <v>0</v>
      </c>
      <c r="R6836" s="92">
        <f>('Activity data'!N1470/('Emission factors'!$H$6+'Emission factors'!$H$9)*2/1000)*'Emission factors'!$B$7*('Emission factors'!$C$7)+(('Activity data'!N1650/'Emission factors'!$H$6/1000)*'Emission factors'!$B$11*'Emission factors'!$C$11)+(('Activity data'!N1758/'Emission factors'!$H$6/1000)*'Emission factors'!$B$7*'Emission factors'!$C$7)</f>
        <v>0</v>
      </c>
      <c r="S6836" s="92">
        <f>('Activity data'!O1470/('Emission factors'!$H$6+'Emission factors'!$H$9)*2/1000)*'Emission factors'!$B$7*('Emission factors'!$C$7)+(('Activity data'!O1650/'Emission factors'!$H$6/1000)*'Emission factors'!$B$11*'Emission factors'!$C$11)+(('Activity data'!O1758/'Emission factors'!$H$6/1000)*'Emission factors'!$B$7*'Emission factors'!$C$7)</f>
        <v>0</v>
      </c>
      <c r="T6836" s="92">
        <f>('Activity data'!P1470/('Emission factors'!$H$6+'Emission factors'!$H$9)*2/1000)*'Emission factors'!$B$7*('Emission factors'!$C$7)+(('Activity data'!P1650/'Emission factors'!$H$6/1000)*'Emission factors'!$B$11*'Emission factors'!$C$11)+(('Activity data'!P1758/'Emission factors'!$H$6/1000)*'Emission factors'!$B$7*'Emission factors'!$C$7)</f>
        <v>0</v>
      </c>
      <c r="U6836" s="92">
        <f>('Activity data'!Q1470/('Emission factors'!$H$6+'Emission factors'!$H$9)*2/1000)*'Emission factors'!$B$7*('Emission factors'!$C$7)+(('Activity data'!Q1650/'Emission factors'!$H$6/1000)*'Emission factors'!$B$11*'Emission factors'!$C$11)+(('Activity data'!Q1758/'Emission factors'!$H$6/1000)*'Emission factors'!$B$7*'Emission factors'!$C$7)</f>
        <v>4203.4864811568796</v>
      </c>
    </row>
    <row r="6837" spans="1:21" x14ac:dyDescent="0.25">
      <c r="A6837" s="92" t="s">
        <v>11</v>
      </c>
      <c r="B6837" s="92" t="s">
        <v>12</v>
      </c>
      <c r="C6837" s="92" t="s">
        <v>48</v>
      </c>
      <c r="D6837" s="92" t="s">
        <v>48</v>
      </c>
      <c r="E6837" s="92" t="s">
        <v>52</v>
      </c>
      <c r="F6837" s="92" t="s">
        <v>50</v>
      </c>
      <c r="G6837" s="92" t="s">
        <v>97</v>
      </c>
      <c r="H6837" s="92" t="s">
        <v>16</v>
      </c>
      <c r="I6837" s="92" t="s">
        <v>207</v>
      </c>
      <c r="L6837" s="92">
        <f>(('Activity data'!H1471/'Emission factors'!$H$10/1000)*'Emission factors'!$B$16*'Emission factors'!$C$16)+(('Activity data'!H1687/'Emission factors'!$H$6/1000)*'Emission factors'!$B$16*'Emission factors'!$C$16)</f>
        <v>0</v>
      </c>
      <c r="M6837" s="92">
        <f>(('Activity data'!I1471/'Emission factors'!$H$10/1000)*'Emission factors'!$B$16*'Emission factors'!$C$16)+(('Activity data'!I1687/'Emission factors'!$H$6/1000)*'Emission factors'!$B$16*'Emission factors'!$C$16)</f>
        <v>0</v>
      </c>
      <c r="N6837" s="92">
        <f>(('Activity data'!J1471/'Emission factors'!$H$10/1000)*'Emission factors'!$B$16*'Emission factors'!$C$16)+(('Activity data'!J1687/'Emission factors'!$H$6/1000)*'Emission factors'!$B$16*'Emission factors'!$C$16)</f>
        <v>0</v>
      </c>
      <c r="O6837" s="92">
        <f>(('Activity data'!K1471/'Emission factors'!$H$10/1000)*'Emission factors'!$B$16*'Emission factors'!$C$16)+(('Activity data'!K1687/'Emission factors'!$H$6/1000)*'Emission factors'!$B$16*'Emission factors'!$C$16)</f>
        <v>0</v>
      </c>
      <c r="P6837" s="92">
        <f>(('Activity data'!L1471/'Emission factors'!$H$10/1000)*'Emission factors'!$B$16*'Emission factors'!$C$16)+(('Activity data'!L1687/'Emission factors'!$H$6/1000)*'Emission factors'!$B$16*'Emission factors'!$C$16)</f>
        <v>0</v>
      </c>
      <c r="Q6837" s="92">
        <f>(('Activity data'!M1471/'Emission factors'!$H$10/1000)*'Emission factors'!$B$16*'Emission factors'!$C$16)+(('Activity data'!M1687/'Emission factors'!$H$6/1000)*'Emission factors'!$B$16*'Emission factors'!$C$16)</f>
        <v>0</v>
      </c>
      <c r="R6837" s="92">
        <f>(('Activity data'!N1471/'Emission factors'!$H$10/1000)*'Emission factors'!$B$16*'Emission factors'!$C$16)+(('Activity data'!N1687/'Emission factors'!$H$6/1000)*'Emission factors'!$B$16*'Emission factors'!$C$16)</f>
        <v>0</v>
      </c>
      <c r="S6837" s="92">
        <f>(('Activity data'!O1471/'Emission factors'!$H$10/1000)*'Emission factors'!$B$16*'Emission factors'!$C$16)+(('Activity data'!O1687/'Emission factors'!$H$6/1000)*'Emission factors'!$B$16*'Emission factors'!$C$16)</f>
        <v>0</v>
      </c>
      <c r="T6837" s="92">
        <f>(('Activity data'!P1471/'Emission factors'!$H$10/1000)*'Emission factors'!$B$16*'Emission factors'!$C$16)+(('Activity data'!P1687/'Emission factors'!$H$6/1000)*'Emission factors'!$B$16*'Emission factors'!$C$16)</f>
        <v>0</v>
      </c>
      <c r="U6837" s="92">
        <f>(('Activity data'!Q1471/'Emission factors'!$H$10/1000)*'Emission factors'!$B$16*'Emission factors'!$C$16)+(('Activity data'!Q1687/'Emission factors'!$H$6/1000)*'Emission factors'!$B$16*'Emission factors'!$C$16)</f>
        <v>0</v>
      </c>
    </row>
    <row r="6838" spans="1:21" x14ac:dyDescent="0.25">
      <c r="A6838" s="92" t="s">
        <v>11</v>
      </c>
      <c r="B6838" s="92" t="s">
        <v>12</v>
      </c>
      <c r="C6838" s="92" t="s">
        <v>48</v>
      </c>
      <c r="D6838" s="92" t="s">
        <v>48</v>
      </c>
      <c r="E6838" s="92" t="s">
        <v>52</v>
      </c>
      <c r="F6838" s="92" t="s">
        <v>50</v>
      </c>
      <c r="G6838" s="92" t="s">
        <v>97</v>
      </c>
      <c r="H6838" s="92" t="s">
        <v>16</v>
      </c>
      <c r="I6838" s="92" t="s">
        <v>218</v>
      </c>
      <c r="L6838" s="92">
        <f>(('Activity data'!H1472/'Emission factors'!$H$10/1000)*'Emission factors'!$B$16*'Emission factors'!$C$16)+(('Activity data'!H1688/'Emission factors'!$H$6/1000)*'Emission factors'!$B$16*'Emission factors'!$C$16)</f>
        <v>0</v>
      </c>
      <c r="M6838" s="92">
        <f>(('Activity data'!I1472/'Emission factors'!$H$10/1000)*'Emission factors'!$B$16*'Emission factors'!$C$16)+(('Activity data'!I1688/'Emission factors'!$H$6/1000)*'Emission factors'!$B$16*'Emission factors'!$C$16)</f>
        <v>0</v>
      </c>
      <c r="N6838" s="92">
        <f>(('Activity data'!J1472/'Emission factors'!$H$10/1000)*'Emission factors'!$B$16*'Emission factors'!$C$16)+(('Activity data'!J1688/'Emission factors'!$H$6/1000)*'Emission factors'!$B$16*'Emission factors'!$C$16)</f>
        <v>0</v>
      </c>
      <c r="O6838" s="92">
        <f>(('Activity data'!K1472/'Emission factors'!$H$10/1000)*'Emission factors'!$B$16*'Emission factors'!$C$16)+(('Activity data'!K1688/'Emission factors'!$H$6/1000)*'Emission factors'!$B$16*'Emission factors'!$C$16)</f>
        <v>0</v>
      </c>
      <c r="P6838" s="92">
        <f>(('Activity data'!L1472/'Emission factors'!$H$10/1000)*'Emission factors'!$B$16*'Emission factors'!$C$16)+(('Activity data'!L1688/'Emission factors'!$H$6/1000)*'Emission factors'!$B$16*'Emission factors'!$C$16)</f>
        <v>0</v>
      </c>
      <c r="Q6838" s="92">
        <f>(('Activity data'!M1472/'Emission factors'!$H$10/1000)*'Emission factors'!$B$16*'Emission factors'!$C$16)+(('Activity data'!M1688/'Emission factors'!$H$6/1000)*'Emission factors'!$B$16*'Emission factors'!$C$16)</f>
        <v>0</v>
      </c>
      <c r="R6838" s="92">
        <f>(('Activity data'!N1472/'Emission factors'!$H$10/1000)*'Emission factors'!$B$16*'Emission factors'!$C$16)+(('Activity data'!N1688/'Emission factors'!$H$6/1000)*'Emission factors'!$B$16*'Emission factors'!$C$16)</f>
        <v>0</v>
      </c>
      <c r="S6838" s="92">
        <f>(('Activity data'!O1472/'Emission factors'!$H$10/1000)*'Emission factors'!$B$16*'Emission factors'!$C$16)+(('Activity data'!O1688/'Emission factors'!$H$6/1000)*'Emission factors'!$B$16*'Emission factors'!$C$16)</f>
        <v>0</v>
      </c>
      <c r="T6838" s="92">
        <f>(('Activity data'!P1472/'Emission factors'!$H$10/1000)*'Emission factors'!$B$16*'Emission factors'!$C$16)+(('Activity data'!P1688/'Emission factors'!$H$6/1000)*'Emission factors'!$B$16*'Emission factors'!$C$16)</f>
        <v>0</v>
      </c>
      <c r="U6838" s="92">
        <f>(('Activity data'!Q1472/'Emission factors'!$H$10/1000)*'Emission factors'!$B$16*'Emission factors'!$C$16)+(('Activity data'!Q1688/'Emission factors'!$H$6/1000)*'Emission factors'!$B$16*'Emission factors'!$C$16)</f>
        <v>0</v>
      </c>
    </row>
    <row r="6839" spans="1:21" x14ac:dyDescent="0.25">
      <c r="A6839" s="92" t="s">
        <v>11</v>
      </c>
      <c r="B6839" s="92" t="s">
        <v>12</v>
      </c>
      <c r="C6839" s="92" t="s">
        <v>48</v>
      </c>
      <c r="D6839" s="92" t="s">
        <v>48</v>
      </c>
      <c r="E6839" s="92" t="s">
        <v>52</v>
      </c>
      <c r="F6839" s="92" t="s">
        <v>50</v>
      </c>
      <c r="G6839" s="92" t="s">
        <v>97</v>
      </c>
      <c r="H6839" s="92" t="s">
        <v>16</v>
      </c>
      <c r="I6839" s="92" t="s">
        <v>194</v>
      </c>
      <c r="L6839" s="92">
        <f>(('Activity data'!H1473/'Emission factors'!$H$10/1000)*'Emission factors'!$B$16*'Emission factors'!$C$16)+(('Activity data'!H1689/'Emission factors'!$H$6/1000)*'Emission factors'!$B$16*'Emission factors'!$C$16)</f>
        <v>0</v>
      </c>
      <c r="M6839" s="92">
        <f>(('Activity data'!I1473/'Emission factors'!$H$10/1000)*'Emission factors'!$B$16*'Emission factors'!$C$16)+(('Activity data'!I1689/'Emission factors'!$H$6/1000)*'Emission factors'!$B$16*'Emission factors'!$C$16)</f>
        <v>0</v>
      </c>
      <c r="N6839" s="92">
        <f>(('Activity data'!J1473/'Emission factors'!$H$10/1000)*'Emission factors'!$B$16*'Emission factors'!$C$16)+(('Activity data'!J1689/'Emission factors'!$H$6/1000)*'Emission factors'!$B$16*'Emission factors'!$C$16)</f>
        <v>0</v>
      </c>
      <c r="O6839" s="92">
        <f>(('Activity data'!K1473/'Emission factors'!$H$10/1000)*'Emission factors'!$B$16*'Emission factors'!$C$16)+(('Activity data'!K1689/'Emission factors'!$H$6/1000)*'Emission factors'!$B$16*'Emission factors'!$C$16)</f>
        <v>0</v>
      </c>
      <c r="P6839" s="92">
        <f>(('Activity data'!L1473/'Emission factors'!$H$10/1000)*'Emission factors'!$B$16*'Emission factors'!$C$16)+(('Activity data'!L1689/'Emission factors'!$H$6/1000)*'Emission factors'!$B$16*'Emission factors'!$C$16)</f>
        <v>0</v>
      </c>
      <c r="Q6839" s="92">
        <f>(('Activity data'!M1473/'Emission factors'!$H$10/1000)*'Emission factors'!$B$16*'Emission factors'!$C$16)+(('Activity data'!M1689/'Emission factors'!$H$6/1000)*'Emission factors'!$B$16*'Emission factors'!$C$16)</f>
        <v>0</v>
      </c>
      <c r="R6839" s="92">
        <f>(('Activity data'!N1473/'Emission factors'!$H$10/1000)*'Emission factors'!$B$16*'Emission factors'!$C$16)+(('Activity data'!N1689/'Emission factors'!$H$6/1000)*'Emission factors'!$B$16*'Emission factors'!$C$16)</f>
        <v>0</v>
      </c>
      <c r="S6839" s="92">
        <f>(('Activity data'!O1473/'Emission factors'!$H$10/1000)*'Emission factors'!$B$16*'Emission factors'!$C$16)+(('Activity data'!O1689/'Emission factors'!$H$6/1000)*'Emission factors'!$B$16*'Emission factors'!$C$16)</f>
        <v>0</v>
      </c>
      <c r="T6839" s="92">
        <f>(('Activity data'!P1473/'Emission factors'!$H$10/1000)*'Emission factors'!$B$16*'Emission factors'!$C$16)+(('Activity data'!P1689/'Emission factors'!$H$6/1000)*'Emission factors'!$B$16*'Emission factors'!$C$16)</f>
        <v>0</v>
      </c>
      <c r="U6839" s="92">
        <f>(('Activity data'!Q1473/'Emission factors'!$H$10/1000)*'Emission factors'!$B$16*'Emission factors'!$C$16)+(('Activity data'!Q1689/'Emission factors'!$H$6/1000)*'Emission factors'!$B$16*'Emission factors'!$C$16)</f>
        <v>0</v>
      </c>
    </row>
    <row r="6840" spans="1:21" x14ac:dyDescent="0.25">
      <c r="A6840" s="92" t="s">
        <v>11</v>
      </c>
      <c r="B6840" s="92" t="s">
        <v>12</v>
      </c>
      <c r="C6840" s="92" t="s">
        <v>48</v>
      </c>
      <c r="D6840" s="92" t="s">
        <v>48</v>
      </c>
      <c r="E6840" s="92" t="s">
        <v>52</v>
      </c>
      <c r="F6840" s="92" t="s">
        <v>50</v>
      </c>
      <c r="G6840" s="92" t="s">
        <v>97</v>
      </c>
      <c r="H6840" s="92" t="s">
        <v>16</v>
      </c>
      <c r="I6840" s="92" t="s">
        <v>205</v>
      </c>
      <c r="L6840" s="92">
        <f>(('Activity data'!H1474/'Emission factors'!$H$10/1000)*'Emission factors'!$B$16*'Emission factors'!$C$16)+(('Activity data'!H1690/'Emission factors'!$H$6/1000)*'Emission factors'!$B$16*'Emission factors'!$C$16)</f>
        <v>0</v>
      </c>
      <c r="M6840" s="92">
        <f>(('Activity data'!I1474/'Emission factors'!$H$10/1000)*'Emission factors'!$B$16*'Emission factors'!$C$16)+(('Activity data'!I1690/'Emission factors'!$H$6/1000)*'Emission factors'!$B$16*'Emission factors'!$C$16)</f>
        <v>0</v>
      </c>
      <c r="N6840" s="92">
        <f>(('Activity data'!J1474/'Emission factors'!$H$10/1000)*'Emission factors'!$B$16*'Emission factors'!$C$16)+(('Activity data'!J1690/'Emission factors'!$H$6/1000)*'Emission factors'!$B$16*'Emission factors'!$C$16)</f>
        <v>0</v>
      </c>
      <c r="O6840" s="92">
        <f>(('Activity data'!K1474/'Emission factors'!$H$10/1000)*'Emission factors'!$B$16*'Emission factors'!$C$16)+(('Activity data'!K1690/'Emission factors'!$H$6/1000)*'Emission factors'!$B$16*'Emission factors'!$C$16)</f>
        <v>0</v>
      </c>
      <c r="P6840" s="92">
        <f>(('Activity data'!L1474/'Emission factors'!$H$10/1000)*'Emission factors'!$B$16*'Emission factors'!$C$16)+(('Activity data'!L1690/'Emission factors'!$H$6/1000)*'Emission factors'!$B$16*'Emission factors'!$C$16)</f>
        <v>0</v>
      </c>
      <c r="Q6840" s="92">
        <f>(('Activity data'!M1474/'Emission factors'!$H$10/1000)*'Emission factors'!$B$16*'Emission factors'!$C$16)+(('Activity data'!M1690/'Emission factors'!$H$6/1000)*'Emission factors'!$B$16*'Emission factors'!$C$16)</f>
        <v>0</v>
      </c>
      <c r="R6840" s="92">
        <f>(('Activity data'!N1474/'Emission factors'!$H$10/1000)*'Emission factors'!$B$16*'Emission factors'!$C$16)+(('Activity data'!N1690/'Emission factors'!$H$6/1000)*'Emission factors'!$B$16*'Emission factors'!$C$16)</f>
        <v>0</v>
      </c>
      <c r="S6840" s="92">
        <f>(('Activity data'!O1474/'Emission factors'!$H$10/1000)*'Emission factors'!$B$16*'Emission factors'!$C$16)+(('Activity data'!O1690/'Emission factors'!$H$6/1000)*'Emission factors'!$B$16*'Emission factors'!$C$16)</f>
        <v>0</v>
      </c>
      <c r="T6840" s="92">
        <f>(('Activity data'!P1474/'Emission factors'!$H$10/1000)*'Emission factors'!$B$16*'Emission factors'!$C$16)+(('Activity data'!P1690/'Emission factors'!$H$6/1000)*'Emission factors'!$B$16*'Emission factors'!$C$16)</f>
        <v>0</v>
      </c>
      <c r="U6840" s="92">
        <f>(('Activity data'!Q1474/'Emission factors'!$H$10/1000)*'Emission factors'!$B$16*'Emission factors'!$C$16)+(('Activity data'!Q1690/'Emission factors'!$H$6/1000)*'Emission factors'!$B$16*'Emission factors'!$C$16)</f>
        <v>0</v>
      </c>
    </row>
    <row r="6841" spans="1:21" x14ac:dyDescent="0.25">
      <c r="A6841" s="92" t="s">
        <v>11</v>
      </c>
      <c r="B6841" s="92" t="s">
        <v>12</v>
      </c>
      <c r="C6841" s="92" t="s">
        <v>48</v>
      </c>
      <c r="D6841" s="92" t="s">
        <v>48</v>
      </c>
      <c r="E6841" s="92" t="s">
        <v>52</v>
      </c>
      <c r="F6841" s="92" t="s">
        <v>50</v>
      </c>
      <c r="G6841" s="92" t="s">
        <v>97</v>
      </c>
      <c r="H6841" s="92" t="s">
        <v>16</v>
      </c>
      <c r="I6841" s="92" t="s">
        <v>204</v>
      </c>
      <c r="L6841" s="92">
        <f>(('Activity data'!H1475/'Emission factors'!$H$10/1000)*'Emission factors'!$B$16*'Emission factors'!$C$16)+(('Activity data'!H1691/'Emission factors'!$H$6/1000)*'Emission factors'!$B$16*'Emission factors'!$C$16)</f>
        <v>0</v>
      </c>
      <c r="M6841" s="92">
        <f>(('Activity data'!I1475/'Emission factors'!$H$10/1000)*'Emission factors'!$B$16*'Emission factors'!$C$16)+(('Activity data'!I1691/'Emission factors'!$H$6/1000)*'Emission factors'!$B$16*'Emission factors'!$C$16)</f>
        <v>0</v>
      </c>
      <c r="N6841" s="92">
        <f>(('Activity data'!J1475/'Emission factors'!$H$10/1000)*'Emission factors'!$B$16*'Emission factors'!$C$16)+(('Activity data'!J1691/'Emission factors'!$H$6/1000)*'Emission factors'!$B$16*'Emission factors'!$C$16)</f>
        <v>0</v>
      </c>
      <c r="O6841" s="92">
        <f>(('Activity data'!K1475/'Emission factors'!$H$10/1000)*'Emission factors'!$B$16*'Emission factors'!$C$16)+(('Activity data'!K1691/'Emission factors'!$H$6/1000)*'Emission factors'!$B$16*'Emission factors'!$C$16)</f>
        <v>0</v>
      </c>
      <c r="P6841" s="92">
        <f>(('Activity data'!L1475/'Emission factors'!$H$10/1000)*'Emission factors'!$B$16*'Emission factors'!$C$16)+(('Activity data'!L1691/'Emission factors'!$H$6/1000)*'Emission factors'!$B$16*'Emission factors'!$C$16)</f>
        <v>0</v>
      </c>
      <c r="Q6841" s="92">
        <f>(('Activity data'!M1475/'Emission factors'!$H$10/1000)*'Emission factors'!$B$16*'Emission factors'!$C$16)+(('Activity data'!M1691/'Emission factors'!$H$6/1000)*'Emission factors'!$B$16*'Emission factors'!$C$16)</f>
        <v>0</v>
      </c>
      <c r="R6841" s="92">
        <f>(('Activity data'!N1475/'Emission factors'!$H$10/1000)*'Emission factors'!$B$16*'Emission factors'!$C$16)+(('Activity data'!N1691/'Emission factors'!$H$6/1000)*'Emission factors'!$B$16*'Emission factors'!$C$16)</f>
        <v>0</v>
      </c>
      <c r="S6841" s="92">
        <f>(('Activity data'!O1475/'Emission factors'!$H$10/1000)*'Emission factors'!$B$16*'Emission factors'!$C$16)+(('Activity data'!O1691/'Emission factors'!$H$6/1000)*'Emission factors'!$B$16*'Emission factors'!$C$16)</f>
        <v>0</v>
      </c>
      <c r="T6841" s="92">
        <f>(('Activity data'!P1475/'Emission factors'!$H$10/1000)*'Emission factors'!$B$16*'Emission factors'!$C$16)+(('Activity data'!P1691/'Emission factors'!$H$6/1000)*'Emission factors'!$B$16*'Emission factors'!$C$16)</f>
        <v>0</v>
      </c>
      <c r="U6841" s="92">
        <f>(('Activity data'!Q1475/'Emission factors'!$H$10/1000)*'Emission factors'!$B$16*'Emission factors'!$C$16)+(('Activity data'!Q1691/'Emission factors'!$H$6/1000)*'Emission factors'!$B$16*'Emission factors'!$C$16)</f>
        <v>0</v>
      </c>
    </row>
    <row r="6842" spans="1:21" x14ac:dyDescent="0.25">
      <c r="A6842" s="92" t="s">
        <v>11</v>
      </c>
      <c r="B6842" s="92" t="s">
        <v>12</v>
      </c>
      <c r="C6842" s="92" t="s">
        <v>48</v>
      </c>
      <c r="D6842" s="92" t="s">
        <v>48</v>
      </c>
      <c r="E6842" s="92" t="s">
        <v>52</v>
      </c>
      <c r="F6842" s="92" t="s">
        <v>50</v>
      </c>
      <c r="G6842" s="92" t="s">
        <v>97</v>
      </c>
      <c r="H6842" s="92" t="s">
        <v>16</v>
      </c>
      <c r="I6842" s="92" t="s">
        <v>199</v>
      </c>
      <c r="L6842" s="92">
        <f>(('Activity data'!H1476/'Emission factors'!$H$10/1000)*'Emission factors'!$B$16*'Emission factors'!$C$16)+(('Activity data'!H1692/'Emission factors'!$H$6/1000)*'Emission factors'!$B$16*'Emission factors'!$C$16)</f>
        <v>0</v>
      </c>
      <c r="M6842" s="92">
        <f>(('Activity data'!I1476/'Emission factors'!$H$10/1000)*'Emission factors'!$B$16*'Emission factors'!$C$16)+(('Activity data'!I1692/'Emission factors'!$H$6/1000)*'Emission factors'!$B$16*'Emission factors'!$C$16)</f>
        <v>0</v>
      </c>
      <c r="N6842" s="92">
        <f>(('Activity data'!J1476/'Emission factors'!$H$10/1000)*'Emission factors'!$B$16*'Emission factors'!$C$16)+(('Activity data'!J1692/'Emission factors'!$H$6/1000)*'Emission factors'!$B$16*'Emission factors'!$C$16)</f>
        <v>0</v>
      </c>
      <c r="O6842" s="92">
        <f>(('Activity data'!K1476/'Emission factors'!$H$10/1000)*'Emission factors'!$B$16*'Emission factors'!$C$16)+(('Activity data'!K1692/'Emission factors'!$H$6/1000)*'Emission factors'!$B$16*'Emission factors'!$C$16)</f>
        <v>0</v>
      </c>
      <c r="P6842" s="92">
        <f>(('Activity data'!L1476/'Emission factors'!$H$10/1000)*'Emission factors'!$B$16*'Emission factors'!$C$16)+(('Activity data'!L1692/'Emission factors'!$H$6/1000)*'Emission factors'!$B$16*'Emission factors'!$C$16)</f>
        <v>0</v>
      </c>
      <c r="Q6842" s="92">
        <f>(('Activity data'!M1476/'Emission factors'!$H$10/1000)*'Emission factors'!$B$16*'Emission factors'!$C$16)+(('Activity data'!M1692/'Emission factors'!$H$6/1000)*'Emission factors'!$B$16*'Emission factors'!$C$16)</f>
        <v>0</v>
      </c>
      <c r="R6842" s="92">
        <f>(('Activity data'!N1476/'Emission factors'!$H$10/1000)*'Emission factors'!$B$16*'Emission factors'!$C$16)+(('Activity data'!N1692/'Emission factors'!$H$6/1000)*'Emission factors'!$B$16*'Emission factors'!$C$16)</f>
        <v>0</v>
      </c>
      <c r="S6842" s="92">
        <f>(('Activity data'!O1476/'Emission factors'!$H$10/1000)*'Emission factors'!$B$16*'Emission factors'!$C$16)+(('Activity data'!O1692/'Emission factors'!$H$6/1000)*'Emission factors'!$B$16*'Emission factors'!$C$16)</f>
        <v>0</v>
      </c>
      <c r="T6842" s="92">
        <f>(('Activity data'!P1476/'Emission factors'!$H$10/1000)*'Emission factors'!$B$16*'Emission factors'!$C$16)+(('Activity data'!P1692/'Emission factors'!$H$6/1000)*'Emission factors'!$B$16*'Emission factors'!$C$16)</f>
        <v>0</v>
      </c>
      <c r="U6842" s="92">
        <f>(('Activity data'!Q1476/'Emission factors'!$H$10/1000)*'Emission factors'!$B$16*'Emission factors'!$C$16)+(('Activity data'!Q1692/'Emission factors'!$H$6/1000)*'Emission factors'!$B$16*'Emission factors'!$C$16)</f>
        <v>0</v>
      </c>
    </row>
    <row r="6843" spans="1:21" x14ac:dyDescent="0.25">
      <c r="A6843" s="92" t="s">
        <v>11</v>
      </c>
      <c r="B6843" s="92" t="s">
        <v>12</v>
      </c>
      <c r="C6843" s="92" t="s">
        <v>48</v>
      </c>
      <c r="D6843" s="92" t="s">
        <v>48</v>
      </c>
      <c r="E6843" s="92" t="s">
        <v>52</v>
      </c>
      <c r="F6843" s="92" t="s">
        <v>50</v>
      </c>
      <c r="G6843" s="92" t="s">
        <v>97</v>
      </c>
      <c r="H6843" s="92" t="s">
        <v>16</v>
      </c>
      <c r="I6843" s="92" t="s">
        <v>233</v>
      </c>
      <c r="L6843" s="92">
        <f>(('Activity data'!H1477/'Emission factors'!$H$10/1000)*'Emission factors'!$B$16*'Emission factors'!$C$16)+(('Activity data'!H1693/'Emission factors'!$H$6/1000)*'Emission factors'!$B$16*'Emission factors'!$C$16)</f>
        <v>0</v>
      </c>
      <c r="M6843" s="92">
        <f>(('Activity data'!I1477/'Emission factors'!$H$10/1000)*'Emission factors'!$B$16*'Emission factors'!$C$16)+(('Activity data'!I1693/'Emission factors'!$H$6/1000)*'Emission factors'!$B$16*'Emission factors'!$C$16)</f>
        <v>0</v>
      </c>
      <c r="N6843" s="92">
        <f>(('Activity data'!J1477/'Emission factors'!$H$10/1000)*'Emission factors'!$B$16*'Emission factors'!$C$16)+(('Activity data'!J1693/'Emission factors'!$H$6/1000)*'Emission factors'!$B$16*'Emission factors'!$C$16)</f>
        <v>0</v>
      </c>
      <c r="O6843" s="92">
        <f>(('Activity data'!K1477/'Emission factors'!$H$10/1000)*'Emission factors'!$B$16*'Emission factors'!$C$16)+(('Activity data'!K1693/'Emission factors'!$H$6/1000)*'Emission factors'!$B$16*'Emission factors'!$C$16)</f>
        <v>0</v>
      </c>
      <c r="P6843" s="92">
        <f>(('Activity data'!L1477/'Emission factors'!$H$10/1000)*'Emission factors'!$B$16*'Emission factors'!$C$16)+(('Activity data'!L1693/'Emission factors'!$H$6/1000)*'Emission factors'!$B$16*'Emission factors'!$C$16)</f>
        <v>0</v>
      </c>
      <c r="Q6843" s="92">
        <f>(('Activity data'!M1477/'Emission factors'!$H$10/1000)*'Emission factors'!$B$16*'Emission factors'!$C$16)+(('Activity data'!M1693/'Emission factors'!$H$6/1000)*'Emission factors'!$B$16*'Emission factors'!$C$16)</f>
        <v>0</v>
      </c>
      <c r="R6843" s="92">
        <f>(('Activity data'!N1477/'Emission factors'!$H$10/1000)*'Emission factors'!$B$16*'Emission factors'!$C$16)+(('Activity data'!N1693/'Emission factors'!$H$6/1000)*'Emission factors'!$B$16*'Emission factors'!$C$16)</f>
        <v>0</v>
      </c>
      <c r="S6843" s="92">
        <f>(('Activity data'!O1477/'Emission factors'!$H$10/1000)*'Emission factors'!$B$16*'Emission factors'!$C$16)+(('Activity data'!O1693/'Emission factors'!$H$6/1000)*'Emission factors'!$B$16*'Emission factors'!$C$16)</f>
        <v>0</v>
      </c>
      <c r="T6843" s="92">
        <f>(('Activity data'!P1477/'Emission factors'!$H$10/1000)*'Emission factors'!$B$16*'Emission factors'!$C$16)+(('Activity data'!P1693/'Emission factors'!$H$6/1000)*'Emission factors'!$B$16*'Emission factors'!$C$16)</f>
        <v>0</v>
      </c>
      <c r="U6843" s="92">
        <f>(('Activity data'!Q1477/'Emission factors'!$H$10/1000)*'Emission factors'!$B$16*'Emission factors'!$C$16)+(('Activity data'!Q1693/'Emission factors'!$H$6/1000)*'Emission factors'!$B$16*'Emission factors'!$C$16)</f>
        <v>0</v>
      </c>
    </row>
    <row r="6844" spans="1:21" x14ac:dyDescent="0.25">
      <c r="A6844" s="92" t="s">
        <v>11</v>
      </c>
      <c r="B6844" s="92" t="s">
        <v>12</v>
      </c>
      <c r="C6844" s="92" t="s">
        <v>48</v>
      </c>
      <c r="D6844" s="92" t="s">
        <v>48</v>
      </c>
      <c r="E6844" s="92" t="s">
        <v>52</v>
      </c>
      <c r="F6844" s="92" t="s">
        <v>50</v>
      </c>
      <c r="G6844" s="92" t="s">
        <v>97</v>
      </c>
      <c r="H6844" s="92" t="s">
        <v>16</v>
      </c>
      <c r="I6844" s="92" t="s">
        <v>220</v>
      </c>
      <c r="L6844" s="92">
        <f>(('Activity data'!H1478/'Emission factors'!$H$10/1000)*'Emission factors'!$B$16*'Emission factors'!$C$16)+(('Activity data'!H1694/'Emission factors'!$H$6/1000)*'Emission factors'!$B$16*'Emission factors'!$C$16)</f>
        <v>0</v>
      </c>
      <c r="M6844" s="92">
        <f>(('Activity data'!I1478/'Emission factors'!$H$10/1000)*'Emission factors'!$B$16*'Emission factors'!$C$16)+(('Activity data'!I1694/'Emission factors'!$H$6/1000)*'Emission factors'!$B$16*'Emission factors'!$C$16)</f>
        <v>0</v>
      </c>
      <c r="N6844" s="92">
        <f>(('Activity data'!J1478/'Emission factors'!$H$10/1000)*'Emission factors'!$B$16*'Emission factors'!$C$16)+(('Activity data'!J1694/'Emission factors'!$H$6/1000)*'Emission factors'!$B$16*'Emission factors'!$C$16)</f>
        <v>0</v>
      </c>
      <c r="O6844" s="92">
        <f>(('Activity data'!K1478/'Emission factors'!$H$10/1000)*'Emission factors'!$B$16*'Emission factors'!$C$16)+(('Activity data'!K1694/'Emission factors'!$H$6/1000)*'Emission factors'!$B$16*'Emission factors'!$C$16)</f>
        <v>0</v>
      </c>
      <c r="P6844" s="92">
        <f>(('Activity data'!L1478/'Emission factors'!$H$10/1000)*'Emission factors'!$B$16*'Emission factors'!$C$16)+(('Activity data'!L1694/'Emission factors'!$H$6/1000)*'Emission factors'!$B$16*'Emission factors'!$C$16)</f>
        <v>0</v>
      </c>
      <c r="Q6844" s="92">
        <f>(('Activity data'!M1478/'Emission factors'!$H$10/1000)*'Emission factors'!$B$16*'Emission factors'!$C$16)+(('Activity data'!M1694/'Emission factors'!$H$6/1000)*'Emission factors'!$B$16*'Emission factors'!$C$16)</f>
        <v>0</v>
      </c>
      <c r="R6844" s="92">
        <f>(('Activity data'!N1478/'Emission factors'!$H$10/1000)*'Emission factors'!$B$16*'Emission factors'!$C$16)+(('Activity data'!N1694/'Emission factors'!$H$6/1000)*'Emission factors'!$B$16*'Emission factors'!$C$16)</f>
        <v>0</v>
      </c>
      <c r="S6844" s="92">
        <f>(('Activity data'!O1478/'Emission factors'!$H$10/1000)*'Emission factors'!$B$16*'Emission factors'!$C$16)+(('Activity data'!O1694/'Emission factors'!$H$6/1000)*'Emission factors'!$B$16*'Emission factors'!$C$16)</f>
        <v>0</v>
      </c>
      <c r="T6844" s="92">
        <f>(('Activity data'!P1478/'Emission factors'!$H$10/1000)*'Emission factors'!$B$16*'Emission factors'!$C$16)+(('Activity data'!P1694/'Emission factors'!$H$6/1000)*'Emission factors'!$B$16*'Emission factors'!$C$16)</f>
        <v>0</v>
      </c>
      <c r="U6844" s="92">
        <f>(('Activity data'!Q1478/'Emission factors'!$H$10/1000)*'Emission factors'!$B$16*'Emission factors'!$C$16)+(('Activity data'!Q1694/'Emission factors'!$H$6/1000)*'Emission factors'!$B$16*'Emission factors'!$C$16)</f>
        <v>0</v>
      </c>
    </row>
    <row r="6845" spans="1:21" x14ac:dyDescent="0.25">
      <c r="A6845" s="92" t="s">
        <v>11</v>
      </c>
      <c r="B6845" s="92" t="s">
        <v>12</v>
      </c>
      <c r="C6845" s="92" t="s">
        <v>48</v>
      </c>
      <c r="D6845" s="92" t="s">
        <v>48</v>
      </c>
      <c r="E6845" s="92" t="s">
        <v>52</v>
      </c>
      <c r="F6845" s="92" t="s">
        <v>50</v>
      </c>
      <c r="G6845" s="92" t="s">
        <v>97</v>
      </c>
      <c r="H6845" s="92" t="s">
        <v>16</v>
      </c>
      <c r="I6845" s="92" t="s">
        <v>221</v>
      </c>
      <c r="L6845" s="92">
        <f>(('Activity data'!H1479/'Emission factors'!$H$10/1000)*'Emission factors'!$B$16*'Emission factors'!$C$16)+(('Activity data'!H1695/'Emission factors'!$H$6/1000)*'Emission factors'!$B$16*'Emission factors'!$C$16)</f>
        <v>10867.646172294706</v>
      </c>
      <c r="M6845" s="92">
        <f>(('Activity data'!I1479/'Emission factors'!$H$10/1000)*'Emission factors'!$B$16*'Emission factors'!$C$16)+(('Activity data'!I1695/'Emission factors'!$H$6/1000)*'Emission factors'!$B$16*'Emission factors'!$C$16)</f>
        <v>8752.4904307367615</v>
      </c>
      <c r="N6845" s="92">
        <f>(('Activity data'!J1479/'Emission factors'!$H$10/1000)*'Emission factors'!$B$16*'Emission factors'!$C$16)+(('Activity data'!J1695/'Emission factors'!$H$6/1000)*'Emission factors'!$B$16*'Emission factors'!$C$16)</f>
        <v>5332.7648599386039</v>
      </c>
      <c r="O6845" s="92">
        <f>(('Activity data'!K1479/'Emission factors'!$H$10/1000)*'Emission factors'!$B$16*'Emission factors'!$C$16)+(('Activity data'!K1695/'Emission factors'!$H$6/1000)*'Emission factors'!$B$16*'Emission factors'!$C$16)</f>
        <v>4242.3253981197231</v>
      </c>
      <c r="P6845" s="92">
        <f>(('Activity data'!L1479/'Emission factors'!$H$10/1000)*'Emission factors'!$B$16*'Emission factors'!$C$16)+(('Activity data'!L1695/'Emission factors'!$H$6/1000)*'Emission factors'!$B$16*'Emission factors'!$C$16)</f>
        <v>5864.2039236377586</v>
      </c>
      <c r="Q6845" s="92">
        <f>(('Activity data'!M1479/'Emission factors'!$H$10/1000)*'Emission factors'!$B$16*'Emission factors'!$C$16)+(('Activity data'!M1695/'Emission factors'!$H$6/1000)*'Emission factors'!$B$16*'Emission factors'!$C$16)</f>
        <v>5984.3430736761329</v>
      </c>
      <c r="R6845" s="92">
        <f>(('Activity data'!N1479/'Emission factors'!$H$10/1000)*'Emission factors'!$B$16*'Emission factors'!$C$16)+(('Activity data'!N1695/'Emission factors'!$H$6/1000)*'Emission factors'!$B$16*'Emission factors'!$C$16)</f>
        <v>4067.4169296815044</v>
      </c>
      <c r="S6845" s="92">
        <f>(('Activity data'!O1479/'Emission factors'!$H$10/1000)*'Emission factors'!$B$16*'Emission factors'!$C$16)+(('Activity data'!O1695/'Emission factors'!$H$6/1000)*'Emission factors'!$B$16*'Emission factors'!$C$16)</f>
        <v>1711.2761871642363</v>
      </c>
      <c r="T6845" s="92">
        <f>(('Activity data'!P1479/'Emission factors'!$H$10/1000)*'Emission factors'!$B$16*'Emission factors'!$C$16)+(('Activity data'!P1695/'Emission factors'!$H$6/1000)*'Emission factors'!$B$16*'Emission factors'!$C$16)</f>
        <v>280.56025038372991</v>
      </c>
      <c r="U6845" s="92">
        <f>(('Activity data'!Q1479/'Emission factors'!$H$10/1000)*'Emission factors'!$B$16*'Emission factors'!$C$16)+(('Activity data'!Q1695/'Emission factors'!$H$6/1000)*'Emission factors'!$B$16*'Emission factors'!$C$16)</f>
        <v>0</v>
      </c>
    </row>
    <row r="6846" spans="1:21" x14ac:dyDescent="0.25">
      <c r="A6846" s="92" t="s">
        <v>11</v>
      </c>
      <c r="B6846" s="92" t="s">
        <v>12</v>
      </c>
      <c r="C6846" s="92" t="s">
        <v>48</v>
      </c>
      <c r="D6846" s="92" t="s">
        <v>48</v>
      </c>
      <c r="E6846" s="92" t="s">
        <v>52</v>
      </c>
      <c r="F6846" s="92" t="s">
        <v>50</v>
      </c>
      <c r="G6846" s="92" t="s">
        <v>97</v>
      </c>
      <c r="H6846" s="92" t="s">
        <v>16</v>
      </c>
      <c r="I6846" s="92" t="s">
        <v>201</v>
      </c>
      <c r="L6846" s="92">
        <f>(('Activity data'!H1480/'Emission factors'!$H$10/1000)*'Emission factors'!$B$16*'Emission factors'!$C$16)+(('Activity data'!H1696/'Emission factors'!$H$6/1000)*'Emission factors'!$B$16*'Emission factors'!$C$16)</f>
        <v>1376982.6418745206</v>
      </c>
      <c r="M6846" s="92">
        <f>(('Activity data'!I1480/'Emission factors'!$H$10/1000)*'Emission factors'!$B$16*'Emission factors'!$C$16)+(('Activity data'!I1696/'Emission factors'!$H$6/1000)*'Emission factors'!$B$16*'Emission factors'!$C$16)</f>
        <v>1257568.5669416729</v>
      </c>
      <c r="N6846" s="92">
        <f>(('Activity data'!J1480/'Emission factors'!$H$10/1000)*'Emission factors'!$B$16*'Emission factors'!$C$16)+(('Activity data'!J1696/'Emission factors'!$H$6/1000)*'Emission factors'!$B$16*'Emission factors'!$C$16)</f>
        <v>1192059.5152292785</v>
      </c>
      <c r="O6846" s="92">
        <f>(('Activity data'!K1480/'Emission factors'!$H$10/1000)*'Emission factors'!$B$16*'Emission factors'!$C$16)+(('Activity data'!K1696/'Emission factors'!$H$6/1000)*'Emission factors'!$B$16*'Emission factors'!$C$16)</f>
        <v>1104018.7192776285</v>
      </c>
      <c r="P6846" s="92">
        <f>(('Activity data'!L1480/'Emission factors'!$H$10/1000)*'Emission factors'!$B$16*'Emission factors'!$C$16)+(('Activity data'!L1696/'Emission factors'!$H$6/1000)*'Emission factors'!$B$16*'Emission factors'!$C$16)</f>
        <v>545479.79683422879</v>
      </c>
      <c r="Q6846" s="92">
        <f>(('Activity data'!M1480/'Emission factors'!$H$10/1000)*'Emission factors'!$B$16*'Emission factors'!$C$16)+(('Activity data'!M1696/'Emission factors'!$H$6/1000)*'Emission factors'!$B$16*'Emission factors'!$C$16)</f>
        <v>94560.818294320808</v>
      </c>
      <c r="R6846" s="92">
        <f>(('Activity data'!N1480/'Emission factors'!$H$10/1000)*'Emission factors'!$B$16*'Emission factors'!$C$16)+(('Activity data'!N1696/'Emission factors'!$H$6/1000)*'Emission factors'!$B$16*'Emission factors'!$C$16)</f>
        <v>47783.58017555641</v>
      </c>
      <c r="S6846" s="92">
        <f>(('Activity data'!O1480/'Emission factors'!$H$10/1000)*'Emission factors'!$B$16*'Emission factors'!$C$16)+(('Activity data'!O1696/'Emission factors'!$H$6/1000)*'Emission factors'!$B$16*'Emission factors'!$C$16)</f>
        <v>106549.99876726784</v>
      </c>
      <c r="T6846" s="92">
        <f>(('Activity data'!P1480/'Emission factors'!$H$10/1000)*'Emission factors'!$B$16*'Emission factors'!$C$16)+(('Activity data'!P1696/'Emission factors'!$H$6/1000)*'Emission factors'!$B$16*'Emission factors'!$C$16)</f>
        <v>37412.74472371451</v>
      </c>
      <c r="U6846" s="92">
        <f>(('Activity data'!Q1480/'Emission factors'!$H$10/1000)*'Emission factors'!$B$16*'Emission factors'!$C$16)+(('Activity data'!Q1696/'Emission factors'!$H$6/1000)*'Emission factors'!$B$16*'Emission factors'!$C$16)</f>
        <v>6143.3507722563318</v>
      </c>
    </row>
    <row r="6847" spans="1:21" x14ac:dyDescent="0.25">
      <c r="A6847" s="92" t="s">
        <v>11</v>
      </c>
      <c r="B6847" s="92" t="s">
        <v>12</v>
      </c>
      <c r="C6847" s="92" t="s">
        <v>48</v>
      </c>
      <c r="D6847" s="92" t="s">
        <v>48</v>
      </c>
      <c r="E6847" s="92" t="s">
        <v>52</v>
      </c>
      <c r="F6847" s="92" t="s">
        <v>50</v>
      </c>
      <c r="G6847" s="92" t="s">
        <v>97</v>
      </c>
      <c r="H6847" s="92" t="s">
        <v>16</v>
      </c>
      <c r="I6847" s="92" t="s">
        <v>196</v>
      </c>
      <c r="L6847" s="92">
        <f>(('Activity data'!H1481/'Emission factors'!$H$10/1000)*'Emission factors'!$B$16*'Emission factors'!$C$16)+(('Activity data'!H1697/'Emission factors'!$H$6/1000)*'Emission factors'!$B$16*'Emission factors'!$C$16)</f>
        <v>0</v>
      </c>
      <c r="M6847" s="92">
        <f>(('Activity data'!I1481/'Emission factors'!$H$10/1000)*'Emission factors'!$B$16*'Emission factors'!$C$16)+(('Activity data'!I1697/'Emission factors'!$H$6/1000)*'Emission factors'!$B$16*'Emission factors'!$C$16)</f>
        <v>0</v>
      </c>
      <c r="N6847" s="92">
        <f>(('Activity data'!J1481/'Emission factors'!$H$10/1000)*'Emission factors'!$B$16*'Emission factors'!$C$16)+(('Activity data'!J1697/'Emission factors'!$H$6/1000)*'Emission factors'!$B$16*'Emission factors'!$C$16)</f>
        <v>0</v>
      </c>
      <c r="O6847" s="92">
        <f>(('Activity data'!K1481/'Emission factors'!$H$10/1000)*'Emission factors'!$B$16*'Emission factors'!$C$16)+(('Activity data'!K1697/'Emission factors'!$H$6/1000)*'Emission factors'!$B$16*'Emission factors'!$C$16)</f>
        <v>0</v>
      </c>
      <c r="P6847" s="92">
        <f>(('Activity data'!L1481/'Emission factors'!$H$10/1000)*'Emission factors'!$B$16*'Emission factors'!$C$16)+(('Activity data'!L1697/'Emission factors'!$H$6/1000)*'Emission factors'!$B$16*'Emission factors'!$C$16)</f>
        <v>0</v>
      </c>
      <c r="Q6847" s="92">
        <f>(('Activity data'!M1481/'Emission factors'!$H$10/1000)*'Emission factors'!$B$16*'Emission factors'!$C$16)+(('Activity data'!M1697/'Emission factors'!$H$6/1000)*'Emission factors'!$B$16*'Emission factors'!$C$16)</f>
        <v>0</v>
      </c>
      <c r="R6847" s="92">
        <f>(('Activity data'!N1481/'Emission factors'!$H$10/1000)*'Emission factors'!$B$16*'Emission factors'!$C$16)+(('Activity data'!N1697/'Emission factors'!$H$6/1000)*'Emission factors'!$B$16*'Emission factors'!$C$16)</f>
        <v>0</v>
      </c>
      <c r="S6847" s="92">
        <f>(('Activity data'!O1481/'Emission factors'!$H$10/1000)*'Emission factors'!$B$16*'Emission factors'!$C$16)+(('Activity data'!O1697/'Emission factors'!$H$6/1000)*'Emission factors'!$B$16*'Emission factors'!$C$16)</f>
        <v>0</v>
      </c>
      <c r="T6847" s="92">
        <f>(('Activity data'!P1481/'Emission factors'!$H$10/1000)*'Emission factors'!$B$16*'Emission factors'!$C$16)+(('Activity data'!P1697/'Emission factors'!$H$6/1000)*'Emission factors'!$B$16*'Emission factors'!$C$16)</f>
        <v>0</v>
      </c>
      <c r="U6847" s="92">
        <f>(('Activity data'!Q1481/'Emission factors'!$H$10/1000)*'Emission factors'!$B$16*'Emission factors'!$C$16)+(('Activity data'!Q1697/'Emission factors'!$H$6/1000)*'Emission factors'!$B$16*'Emission factors'!$C$16)</f>
        <v>0</v>
      </c>
    </row>
    <row r="6848" spans="1:21" x14ac:dyDescent="0.25">
      <c r="A6848" s="92" t="s">
        <v>11</v>
      </c>
      <c r="B6848" s="92" t="s">
        <v>12</v>
      </c>
      <c r="C6848" s="92" t="s">
        <v>48</v>
      </c>
      <c r="D6848" s="92" t="s">
        <v>48</v>
      </c>
      <c r="E6848" s="92" t="s">
        <v>52</v>
      </c>
      <c r="F6848" s="92" t="s">
        <v>50</v>
      </c>
      <c r="G6848" s="92" t="s">
        <v>97</v>
      </c>
      <c r="H6848" s="92" t="s">
        <v>16</v>
      </c>
      <c r="I6848" s="92" t="s">
        <v>197</v>
      </c>
      <c r="L6848" s="92">
        <f>(('Activity data'!H1482/'Emission factors'!$H$10/1000)*'Emission factors'!$B$16*'Emission factors'!$C$16)+(('Activity data'!H1698/'Emission factors'!$H$6/1000)*'Emission factors'!$B$16*'Emission factors'!$C$16)</f>
        <v>0</v>
      </c>
      <c r="M6848" s="92">
        <f>(('Activity data'!I1482/'Emission factors'!$H$10/1000)*'Emission factors'!$B$16*'Emission factors'!$C$16)+(('Activity data'!I1698/'Emission factors'!$H$6/1000)*'Emission factors'!$B$16*'Emission factors'!$C$16)</f>
        <v>0</v>
      </c>
      <c r="N6848" s="92">
        <f>(('Activity data'!J1482/'Emission factors'!$H$10/1000)*'Emission factors'!$B$16*'Emission factors'!$C$16)+(('Activity data'!J1698/'Emission factors'!$H$6/1000)*'Emission factors'!$B$16*'Emission factors'!$C$16)</f>
        <v>0</v>
      </c>
      <c r="O6848" s="92">
        <f>(('Activity data'!K1482/'Emission factors'!$H$10/1000)*'Emission factors'!$B$16*'Emission factors'!$C$16)+(('Activity data'!K1698/'Emission factors'!$H$6/1000)*'Emission factors'!$B$16*'Emission factors'!$C$16)</f>
        <v>0</v>
      </c>
      <c r="P6848" s="92">
        <f>(('Activity data'!L1482/'Emission factors'!$H$10/1000)*'Emission factors'!$B$16*'Emission factors'!$C$16)+(('Activity data'!L1698/'Emission factors'!$H$6/1000)*'Emission factors'!$B$16*'Emission factors'!$C$16)</f>
        <v>0</v>
      </c>
      <c r="Q6848" s="92">
        <f>(('Activity data'!M1482/'Emission factors'!$H$10/1000)*'Emission factors'!$B$16*'Emission factors'!$C$16)+(('Activity data'!M1698/'Emission factors'!$H$6/1000)*'Emission factors'!$B$16*'Emission factors'!$C$16)</f>
        <v>0</v>
      </c>
      <c r="R6848" s="92">
        <f>(('Activity data'!N1482/'Emission factors'!$H$10/1000)*'Emission factors'!$B$16*'Emission factors'!$C$16)+(('Activity data'!N1698/'Emission factors'!$H$6/1000)*'Emission factors'!$B$16*'Emission factors'!$C$16)</f>
        <v>0</v>
      </c>
      <c r="S6848" s="92">
        <f>(('Activity data'!O1482/'Emission factors'!$H$10/1000)*'Emission factors'!$B$16*'Emission factors'!$C$16)+(('Activity data'!O1698/'Emission factors'!$H$6/1000)*'Emission factors'!$B$16*'Emission factors'!$C$16)</f>
        <v>0</v>
      </c>
      <c r="T6848" s="92">
        <f>(('Activity data'!P1482/'Emission factors'!$H$10/1000)*'Emission factors'!$B$16*'Emission factors'!$C$16)+(('Activity data'!P1698/'Emission factors'!$H$6/1000)*'Emission factors'!$B$16*'Emission factors'!$C$16)</f>
        <v>0</v>
      </c>
      <c r="U6848" s="92">
        <f>(('Activity data'!Q1482/'Emission factors'!$H$10/1000)*'Emission factors'!$B$16*'Emission factors'!$C$16)+(('Activity data'!Q1698/'Emission factors'!$H$6/1000)*'Emission factors'!$B$16*'Emission factors'!$C$16)</f>
        <v>0</v>
      </c>
    </row>
    <row r="6849" spans="1:21" x14ac:dyDescent="0.25">
      <c r="A6849" s="92" t="s">
        <v>11</v>
      </c>
      <c r="B6849" s="92" t="s">
        <v>12</v>
      </c>
      <c r="C6849" s="92" t="s">
        <v>48</v>
      </c>
      <c r="D6849" s="92" t="s">
        <v>48</v>
      </c>
      <c r="E6849" s="92" t="s">
        <v>52</v>
      </c>
      <c r="F6849" s="92" t="s">
        <v>50</v>
      </c>
      <c r="G6849" s="92" t="s">
        <v>97</v>
      </c>
      <c r="H6849" s="92" t="s">
        <v>16</v>
      </c>
      <c r="I6849" s="92" t="s">
        <v>222</v>
      </c>
      <c r="L6849" s="92">
        <f>(('Activity data'!H1483/'Emission factors'!$H$10/1000)*'Emission factors'!$B$16*'Emission factors'!$C$16)+(('Activity data'!H1699/'Emission factors'!$H$6/1000)*'Emission factors'!$B$16*'Emission factors'!$C$16)</f>
        <v>0</v>
      </c>
      <c r="M6849" s="92">
        <f>(('Activity data'!I1483/'Emission factors'!$H$10/1000)*'Emission factors'!$B$16*'Emission factors'!$C$16)+(('Activity data'!I1699/'Emission factors'!$H$6/1000)*'Emission factors'!$B$16*'Emission factors'!$C$16)</f>
        <v>0</v>
      </c>
      <c r="N6849" s="92">
        <f>(('Activity data'!J1483/'Emission factors'!$H$10/1000)*'Emission factors'!$B$16*'Emission factors'!$C$16)+(('Activity data'!J1699/'Emission factors'!$H$6/1000)*'Emission factors'!$B$16*'Emission factors'!$C$16)</f>
        <v>0</v>
      </c>
      <c r="O6849" s="92">
        <f>(('Activity data'!K1483/'Emission factors'!$H$10/1000)*'Emission factors'!$B$16*'Emission factors'!$C$16)+(('Activity data'!K1699/'Emission factors'!$H$6/1000)*'Emission factors'!$B$16*'Emission factors'!$C$16)</f>
        <v>0</v>
      </c>
      <c r="P6849" s="92">
        <f>(('Activity data'!L1483/'Emission factors'!$H$10/1000)*'Emission factors'!$B$16*'Emission factors'!$C$16)+(('Activity data'!L1699/'Emission factors'!$H$6/1000)*'Emission factors'!$B$16*'Emission factors'!$C$16)</f>
        <v>0</v>
      </c>
      <c r="Q6849" s="92">
        <f>(('Activity data'!M1483/'Emission factors'!$H$10/1000)*'Emission factors'!$B$16*'Emission factors'!$C$16)+(('Activity data'!M1699/'Emission factors'!$H$6/1000)*'Emission factors'!$B$16*'Emission factors'!$C$16)</f>
        <v>0</v>
      </c>
      <c r="R6849" s="92">
        <f>(('Activity data'!N1483/'Emission factors'!$H$10/1000)*'Emission factors'!$B$16*'Emission factors'!$C$16)+(('Activity data'!N1699/'Emission factors'!$H$6/1000)*'Emission factors'!$B$16*'Emission factors'!$C$16)</f>
        <v>0</v>
      </c>
      <c r="S6849" s="92">
        <f>(('Activity data'!O1483/'Emission factors'!$H$10/1000)*'Emission factors'!$B$16*'Emission factors'!$C$16)+(('Activity data'!O1699/'Emission factors'!$H$6/1000)*'Emission factors'!$B$16*'Emission factors'!$C$16)</f>
        <v>0</v>
      </c>
      <c r="T6849" s="92">
        <f>(('Activity data'!P1483/'Emission factors'!$H$10/1000)*'Emission factors'!$B$16*'Emission factors'!$C$16)+(('Activity data'!P1699/'Emission factors'!$H$6/1000)*'Emission factors'!$B$16*'Emission factors'!$C$16)</f>
        <v>0</v>
      </c>
      <c r="U6849" s="92">
        <f>(('Activity data'!Q1483/'Emission factors'!$H$10/1000)*'Emission factors'!$B$16*'Emission factors'!$C$16)+(('Activity data'!Q1699/'Emission factors'!$H$6/1000)*'Emission factors'!$B$16*'Emission factors'!$C$16)</f>
        <v>0</v>
      </c>
    </row>
    <row r="6850" spans="1:21" x14ac:dyDescent="0.25">
      <c r="A6850" s="92" t="s">
        <v>11</v>
      </c>
      <c r="B6850" s="92" t="s">
        <v>12</v>
      </c>
      <c r="C6850" s="92" t="s">
        <v>48</v>
      </c>
      <c r="D6850" s="92" t="s">
        <v>48</v>
      </c>
      <c r="E6850" s="92" t="s">
        <v>52</v>
      </c>
      <c r="F6850" s="92" t="s">
        <v>50</v>
      </c>
      <c r="G6850" s="92" t="s">
        <v>97</v>
      </c>
      <c r="H6850" s="92" t="s">
        <v>16</v>
      </c>
      <c r="I6850" s="92" t="s">
        <v>223</v>
      </c>
      <c r="L6850" s="92">
        <f>(('Activity data'!H1484/'Emission factors'!$H$10/1000)*'Emission factors'!$B$16*'Emission factors'!$C$16)+(('Activity data'!H1700/'Emission factors'!$H$6/1000)*'Emission factors'!$B$16*'Emission factors'!$C$16)</f>
        <v>0</v>
      </c>
      <c r="M6850" s="92">
        <f>(('Activity data'!I1484/'Emission factors'!$H$10/1000)*'Emission factors'!$B$16*'Emission factors'!$C$16)+(('Activity data'!I1700/'Emission factors'!$H$6/1000)*'Emission factors'!$B$16*'Emission factors'!$C$16)</f>
        <v>0</v>
      </c>
      <c r="N6850" s="92">
        <f>(('Activity data'!J1484/'Emission factors'!$H$10/1000)*'Emission factors'!$B$16*'Emission factors'!$C$16)+(('Activity data'!J1700/'Emission factors'!$H$6/1000)*'Emission factors'!$B$16*'Emission factors'!$C$16)</f>
        <v>0</v>
      </c>
      <c r="O6850" s="92">
        <f>(('Activity data'!K1484/'Emission factors'!$H$10/1000)*'Emission factors'!$B$16*'Emission factors'!$C$16)+(('Activity data'!K1700/'Emission factors'!$H$6/1000)*'Emission factors'!$B$16*'Emission factors'!$C$16)</f>
        <v>0</v>
      </c>
      <c r="P6850" s="92">
        <f>(('Activity data'!L1484/'Emission factors'!$H$10/1000)*'Emission factors'!$B$16*'Emission factors'!$C$16)+(('Activity data'!L1700/'Emission factors'!$H$6/1000)*'Emission factors'!$B$16*'Emission factors'!$C$16)</f>
        <v>0</v>
      </c>
      <c r="Q6850" s="92">
        <f>(('Activity data'!M1484/'Emission factors'!$H$10/1000)*'Emission factors'!$B$16*'Emission factors'!$C$16)+(('Activity data'!M1700/'Emission factors'!$H$6/1000)*'Emission factors'!$B$16*'Emission factors'!$C$16)</f>
        <v>0</v>
      </c>
      <c r="R6850" s="92">
        <f>(('Activity data'!N1484/'Emission factors'!$H$10/1000)*'Emission factors'!$B$16*'Emission factors'!$C$16)+(('Activity data'!N1700/'Emission factors'!$H$6/1000)*'Emission factors'!$B$16*'Emission factors'!$C$16)</f>
        <v>0</v>
      </c>
      <c r="S6850" s="92">
        <f>(('Activity data'!O1484/'Emission factors'!$H$10/1000)*'Emission factors'!$B$16*'Emission factors'!$C$16)+(('Activity data'!O1700/'Emission factors'!$H$6/1000)*'Emission factors'!$B$16*'Emission factors'!$C$16)</f>
        <v>0</v>
      </c>
      <c r="T6850" s="92">
        <f>(('Activity data'!P1484/'Emission factors'!$H$10/1000)*'Emission factors'!$B$16*'Emission factors'!$C$16)+(('Activity data'!P1700/'Emission factors'!$H$6/1000)*'Emission factors'!$B$16*'Emission factors'!$C$16)</f>
        <v>0</v>
      </c>
      <c r="U6850" s="92">
        <f>(('Activity data'!Q1484/'Emission factors'!$H$10/1000)*'Emission factors'!$B$16*'Emission factors'!$C$16)+(('Activity data'!Q1700/'Emission factors'!$H$6/1000)*'Emission factors'!$B$16*'Emission factors'!$C$16)</f>
        <v>0</v>
      </c>
    </row>
    <row r="6851" spans="1:21" x14ac:dyDescent="0.25">
      <c r="A6851" s="92" t="s">
        <v>11</v>
      </c>
      <c r="B6851" s="92" t="s">
        <v>12</v>
      </c>
      <c r="C6851" s="92" t="s">
        <v>48</v>
      </c>
      <c r="D6851" s="92" t="s">
        <v>48</v>
      </c>
      <c r="E6851" s="92" t="s">
        <v>52</v>
      </c>
      <c r="F6851" s="92" t="s">
        <v>50</v>
      </c>
      <c r="G6851" s="92" t="s">
        <v>97</v>
      </c>
      <c r="H6851" s="92" t="s">
        <v>16</v>
      </c>
      <c r="I6851" s="92" t="s">
        <v>259</v>
      </c>
      <c r="L6851" s="92">
        <f>(('Activity data'!H1485/'Emission factors'!$H$10/1000)*'Emission factors'!$B$16*'Emission factors'!$C$16)+(('Activity data'!H1701/'Emission factors'!$H$6/1000)*'Emission factors'!$B$16*'Emission factors'!$C$16)</f>
        <v>0</v>
      </c>
      <c r="M6851" s="92">
        <f>(('Activity data'!I1485/'Emission factors'!$H$10/1000)*'Emission factors'!$B$16*'Emission factors'!$C$16)+(('Activity data'!I1701/'Emission factors'!$H$6/1000)*'Emission factors'!$B$16*'Emission factors'!$C$16)</f>
        <v>0</v>
      </c>
      <c r="N6851" s="92">
        <f>(('Activity data'!J1485/'Emission factors'!$H$10/1000)*'Emission factors'!$B$16*'Emission factors'!$C$16)+(('Activity data'!J1701/'Emission factors'!$H$6/1000)*'Emission factors'!$B$16*'Emission factors'!$C$16)</f>
        <v>0</v>
      </c>
      <c r="O6851" s="92">
        <f>(('Activity data'!K1485/'Emission factors'!$H$10/1000)*'Emission factors'!$B$16*'Emission factors'!$C$16)+(('Activity data'!K1701/'Emission factors'!$H$6/1000)*'Emission factors'!$B$16*'Emission factors'!$C$16)</f>
        <v>0</v>
      </c>
      <c r="P6851" s="92">
        <f>(('Activity data'!L1485/'Emission factors'!$H$10/1000)*'Emission factors'!$B$16*'Emission factors'!$C$16)+(('Activity data'!L1701/'Emission factors'!$H$6/1000)*'Emission factors'!$B$16*'Emission factors'!$C$16)</f>
        <v>0</v>
      </c>
      <c r="Q6851" s="92">
        <f>(('Activity data'!M1485/'Emission factors'!$H$10/1000)*'Emission factors'!$B$16*'Emission factors'!$C$16)+(('Activity data'!M1701/'Emission factors'!$H$6/1000)*'Emission factors'!$B$16*'Emission factors'!$C$16)</f>
        <v>0</v>
      </c>
      <c r="R6851" s="92">
        <f>(('Activity data'!N1485/'Emission factors'!$H$10/1000)*'Emission factors'!$B$16*'Emission factors'!$C$16)+(('Activity data'!N1701/'Emission factors'!$H$6/1000)*'Emission factors'!$B$16*'Emission factors'!$C$16)</f>
        <v>0</v>
      </c>
      <c r="S6851" s="92">
        <f>(('Activity data'!O1485/'Emission factors'!$H$10/1000)*'Emission factors'!$B$16*'Emission factors'!$C$16)+(('Activity data'!O1701/'Emission factors'!$H$6/1000)*'Emission factors'!$B$16*'Emission factors'!$C$16)</f>
        <v>0</v>
      </c>
      <c r="T6851" s="92">
        <f>(('Activity data'!P1485/'Emission factors'!$H$10/1000)*'Emission factors'!$B$16*'Emission factors'!$C$16)+(('Activity data'!P1701/'Emission factors'!$H$6/1000)*'Emission factors'!$B$16*'Emission factors'!$C$16)</f>
        <v>0</v>
      </c>
      <c r="U6851" s="92">
        <f>(('Activity data'!Q1485/'Emission factors'!$H$10/1000)*'Emission factors'!$B$16*'Emission factors'!$C$16)+(('Activity data'!Q1701/'Emission factors'!$H$6/1000)*'Emission factors'!$B$16*'Emission factors'!$C$16)</f>
        <v>0</v>
      </c>
    </row>
    <row r="6852" spans="1:21" x14ac:dyDescent="0.25">
      <c r="A6852" s="92" t="s">
        <v>11</v>
      </c>
      <c r="B6852" s="92" t="s">
        <v>12</v>
      </c>
      <c r="C6852" s="92" t="s">
        <v>48</v>
      </c>
      <c r="D6852" s="92" t="s">
        <v>48</v>
      </c>
      <c r="E6852" s="92" t="s">
        <v>52</v>
      </c>
      <c r="F6852" s="92" t="s">
        <v>50</v>
      </c>
      <c r="G6852" s="92" t="s">
        <v>97</v>
      </c>
      <c r="H6852" s="92" t="s">
        <v>16</v>
      </c>
      <c r="I6852" s="89" t="s">
        <v>193</v>
      </c>
      <c r="L6852" s="92">
        <f>(('Activity data'!H1486/'Emission factors'!$H$10/1000)*'Emission factors'!$B$16*'Emission factors'!$C$16)+(('Activity data'!H1702/'Emission factors'!$H$6/1000)*'Emission factors'!$B$16*'Emission factors'!$C$16)</f>
        <v>0</v>
      </c>
      <c r="M6852" s="92">
        <f>(('Activity data'!I1486/'Emission factors'!$H$10/1000)*'Emission factors'!$B$16*'Emission factors'!$C$16)+(('Activity data'!I1702/'Emission factors'!$H$6/1000)*'Emission factors'!$B$16*'Emission factors'!$C$16)</f>
        <v>0</v>
      </c>
      <c r="N6852" s="92">
        <f>(('Activity data'!J1486/'Emission factors'!$H$10/1000)*'Emission factors'!$B$16*'Emission factors'!$C$16)+(('Activity data'!J1702/'Emission factors'!$H$6/1000)*'Emission factors'!$B$16*'Emission factors'!$C$16)</f>
        <v>0</v>
      </c>
      <c r="O6852" s="92">
        <f>(('Activity data'!K1486/'Emission factors'!$H$10/1000)*'Emission factors'!$B$16*'Emission factors'!$C$16)+(('Activity data'!K1702/'Emission factors'!$H$6/1000)*'Emission factors'!$B$16*'Emission factors'!$C$16)</f>
        <v>0</v>
      </c>
      <c r="P6852" s="92">
        <f>(('Activity data'!L1486/'Emission factors'!$H$10/1000)*'Emission factors'!$B$16*'Emission factors'!$C$16)+(('Activity data'!L1702/'Emission factors'!$H$6/1000)*'Emission factors'!$B$16*'Emission factors'!$C$16)</f>
        <v>0</v>
      </c>
      <c r="Q6852" s="92">
        <f>(('Activity data'!M1486/'Emission factors'!$H$10/1000)*'Emission factors'!$B$16*'Emission factors'!$C$16)+(('Activity data'!M1702/'Emission factors'!$H$6/1000)*'Emission factors'!$B$16*'Emission factors'!$C$16)</f>
        <v>0</v>
      </c>
      <c r="R6852" s="92">
        <f>(('Activity data'!N1486/'Emission factors'!$H$10/1000)*'Emission factors'!$B$16*'Emission factors'!$C$16)+(('Activity data'!N1702/'Emission factors'!$H$6/1000)*'Emission factors'!$B$16*'Emission factors'!$C$16)</f>
        <v>0</v>
      </c>
      <c r="S6852" s="92">
        <f>(('Activity data'!O1486/'Emission factors'!$H$10/1000)*'Emission factors'!$B$16*'Emission factors'!$C$16)+(('Activity data'!O1702/'Emission factors'!$H$6/1000)*'Emission factors'!$B$16*'Emission factors'!$C$16)</f>
        <v>0</v>
      </c>
      <c r="T6852" s="92">
        <f>(('Activity data'!P1486/'Emission factors'!$H$10/1000)*'Emission factors'!$B$16*'Emission factors'!$C$16)+(('Activity data'!P1702/'Emission factors'!$H$6/1000)*'Emission factors'!$B$16*'Emission factors'!$C$16)</f>
        <v>0</v>
      </c>
      <c r="U6852" s="92">
        <f>(('Activity data'!Q1486/'Emission factors'!$H$10/1000)*'Emission factors'!$B$16*'Emission factors'!$C$16)+(('Activity data'!Q1702/'Emission factors'!$H$6/1000)*'Emission factors'!$B$16*'Emission factors'!$C$16)</f>
        <v>0</v>
      </c>
    </row>
    <row r="6853" spans="1:21" x14ac:dyDescent="0.25">
      <c r="A6853" s="92" t="s">
        <v>11</v>
      </c>
      <c r="B6853" s="92" t="s">
        <v>12</v>
      </c>
      <c r="C6853" s="92" t="s">
        <v>48</v>
      </c>
      <c r="D6853" s="92" t="s">
        <v>48</v>
      </c>
      <c r="E6853" s="92" t="s">
        <v>52</v>
      </c>
      <c r="F6853" s="92" t="s">
        <v>50</v>
      </c>
      <c r="G6853" s="92" t="s">
        <v>97</v>
      </c>
      <c r="H6853" s="92" t="s">
        <v>16</v>
      </c>
      <c r="I6853" s="92" t="s">
        <v>203</v>
      </c>
      <c r="L6853" s="92">
        <f>(('Activity data'!H1487/'Emission factors'!$H$10/1000)*'Emission factors'!$B$16*'Emission factors'!$C$16)+(('Activity data'!H1703/'Emission factors'!$H$6/1000)*'Emission factors'!$B$16*'Emission factors'!$C$16)</f>
        <v>0</v>
      </c>
      <c r="M6853" s="92">
        <f>(('Activity data'!I1487/'Emission factors'!$H$10/1000)*'Emission factors'!$B$16*'Emission factors'!$C$16)+(('Activity data'!I1703/'Emission factors'!$H$6/1000)*'Emission factors'!$B$16*'Emission factors'!$C$16)</f>
        <v>0</v>
      </c>
      <c r="N6853" s="92">
        <f>(('Activity data'!J1487/'Emission factors'!$H$10/1000)*'Emission factors'!$B$16*'Emission factors'!$C$16)+(('Activity data'!J1703/'Emission factors'!$H$6/1000)*'Emission factors'!$B$16*'Emission factors'!$C$16)</f>
        <v>0</v>
      </c>
      <c r="O6853" s="92">
        <f>(('Activity data'!K1487/'Emission factors'!$H$10/1000)*'Emission factors'!$B$16*'Emission factors'!$C$16)+(('Activity data'!K1703/'Emission factors'!$H$6/1000)*'Emission factors'!$B$16*'Emission factors'!$C$16)</f>
        <v>0</v>
      </c>
      <c r="P6853" s="92">
        <f>(('Activity data'!L1487/'Emission factors'!$H$10/1000)*'Emission factors'!$B$16*'Emission factors'!$C$16)+(('Activity data'!L1703/'Emission factors'!$H$6/1000)*'Emission factors'!$B$16*'Emission factors'!$C$16)</f>
        <v>77106.908194214877</v>
      </c>
      <c r="Q6853" s="92">
        <f>(('Activity data'!M1487/'Emission factors'!$H$10/1000)*'Emission factors'!$B$16*'Emission factors'!$C$16)+(('Activity data'!M1703/'Emission factors'!$H$6/1000)*'Emission factors'!$B$16*'Emission factors'!$C$16)</f>
        <v>40350.368764462815</v>
      </c>
      <c r="R6853" s="92">
        <f>(('Activity data'!N1487/'Emission factors'!$H$10/1000)*'Emission factors'!$B$16*'Emission factors'!$C$16)+(('Activity data'!N1703/'Emission factors'!$H$6/1000)*'Emission factors'!$B$16*'Emission factors'!$C$16)</f>
        <v>12482.514458677688</v>
      </c>
      <c r="S6853" s="92">
        <f>(('Activity data'!O1487/'Emission factors'!$H$10/1000)*'Emission factors'!$B$16*'Emission factors'!$C$16)+(('Activity data'!O1703/'Emission factors'!$H$6/1000)*'Emission factors'!$B$16*'Emission factors'!$C$16)</f>
        <v>3084.8607892561986</v>
      </c>
      <c r="T6853" s="92">
        <f>(('Activity data'!P1487/'Emission factors'!$H$10/1000)*'Emission factors'!$B$16*'Emission factors'!$C$16)+(('Activity data'!P1703/'Emission factors'!$H$6/1000)*'Emission factors'!$B$16*'Emission factors'!$C$16)</f>
        <v>183.86184297520663</v>
      </c>
      <c r="U6853" s="92">
        <f>(('Activity data'!Q1487/'Emission factors'!$H$10/1000)*'Emission factors'!$B$16*'Emission factors'!$C$16)+(('Activity data'!Q1703/'Emission factors'!$H$6/1000)*'Emission factors'!$B$16*'Emission factors'!$C$16)</f>
        <v>0</v>
      </c>
    </row>
    <row r="6854" spans="1:21" x14ac:dyDescent="0.25">
      <c r="A6854" s="92" t="s">
        <v>11</v>
      </c>
      <c r="B6854" s="92" t="s">
        <v>12</v>
      </c>
      <c r="C6854" s="92" t="s">
        <v>48</v>
      </c>
      <c r="D6854" s="92" t="s">
        <v>48</v>
      </c>
      <c r="E6854" s="92" t="s">
        <v>52</v>
      </c>
      <c r="F6854" s="92" t="s">
        <v>50</v>
      </c>
      <c r="G6854" s="92" t="s">
        <v>97</v>
      </c>
      <c r="H6854" s="92" t="s">
        <v>16</v>
      </c>
      <c r="I6854" s="92" t="s">
        <v>209</v>
      </c>
      <c r="L6854" s="92">
        <f>(('Activity data'!H1488/'Emission factors'!$H$10/1000)*'Emission factors'!$B$16*'Emission factors'!$C$16)+(('Activity data'!H1704/'Emission factors'!$H$6/1000)*'Emission factors'!$B$16*'Emission factors'!$C$16)</f>
        <v>107067.86520247934</v>
      </c>
      <c r="M6854" s="92">
        <f>(('Activity data'!I1488/'Emission factors'!$H$10/1000)*'Emission factors'!$B$16*'Emission factors'!$C$16)+(('Activity data'!I1704/'Emission factors'!$H$6/1000)*'Emission factors'!$B$16*'Emission factors'!$C$16)</f>
        <v>111717.98691322317</v>
      </c>
      <c r="N6854" s="92">
        <f>(('Activity data'!J1488/'Emission factors'!$H$10/1000)*'Emission factors'!$B$16*'Emission factors'!$C$16)+(('Activity data'!J1704/'Emission factors'!$H$6/1000)*'Emission factors'!$B$16*'Emission factors'!$C$16)</f>
        <v>141324.00533057851</v>
      </c>
      <c r="O6854" s="92">
        <f>(('Activity data'!K1488/'Emission factors'!$H$10/1000)*'Emission factors'!$B$16*'Emission factors'!$C$16)+(('Activity data'!K1704/'Emission factors'!$H$6/1000)*'Emission factors'!$B$16*'Emission factors'!$C$16)</f>
        <v>147050.51028099173</v>
      </c>
      <c r="P6854" s="92">
        <f>(('Activity data'!L1488/'Emission factors'!$H$10/1000)*'Emission factors'!$B$16*'Emission factors'!$C$16)+(('Activity data'!L1704/'Emission factors'!$H$6/1000)*'Emission factors'!$B$16*'Emission factors'!$C$16)</f>
        <v>286495.71545454545</v>
      </c>
      <c r="Q6854" s="92">
        <f>(('Activity data'!M1488/'Emission factors'!$H$10/1000)*'Emission factors'!$B$16*'Emission factors'!$C$16)+(('Activity data'!M1704/'Emission factors'!$H$6/1000)*'Emission factors'!$B$16*'Emission factors'!$C$16)</f>
        <v>337419.35781818186</v>
      </c>
      <c r="R6854" s="92">
        <f>(('Activity data'!N1488/'Emission factors'!$H$10/1000)*'Emission factors'!$B$16*'Emission factors'!$C$16)+(('Activity data'!N1704/'Emission factors'!$H$6/1000)*'Emission factors'!$B$16*'Emission factors'!$C$16)</f>
        <v>242067.51018595044</v>
      </c>
      <c r="S6854" s="92">
        <f>(('Activity data'!O1488/'Emission factors'!$H$10/1000)*'Emission factors'!$B$16*'Emission factors'!$C$16)+(('Activity data'!O1704/'Emission factors'!$H$6/1000)*'Emission factors'!$B$16*'Emission factors'!$C$16)</f>
        <v>112957.53231818182</v>
      </c>
      <c r="T6854" s="92">
        <f>(('Activity data'!P1488/'Emission factors'!$H$10/1000)*'Emission factors'!$B$16*'Emission factors'!$C$16)+(('Activity data'!P1704/'Emission factors'!$H$6/1000)*'Emission factors'!$B$16*'Emission factors'!$C$16)</f>
        <v>32690.27039256199</v>
      </c>
      <c r="U6854" s="92">
        <f>(('Activity data'!Q1488/'Emission factors'!$H$10/1000)*'Emission factors'!$B$16*'Emission factors'!$C$16)+(('Activity data'!Q1704/'Emission factors'!$H$6/1000)*'Emission factors'!$B$16*'Emission factors'!$C$16)</f>
        <v>4173.4203099173556</v>
      </c>
    </row>
    <row r="6855" spans="1:21" x14ac:dyDescent="0.25">
      <c r="A6855" s="92" t="s">
        <v>11</v>
      </c>
      <c r="B6855" s="92" t="s">
        <v>12</v>
      </c>
      <c r="C6855" s="92" t="s">
        <v>48</v>
      </c>
      <c r="D6855" s="92" t="s">
        <v>48</v>
      </c>
      <c r="E6855" s="92" t="s">
        <v>52</v>
      </c>
      <c r="F6855" s="92" t="s">
        <v>50</v>
      </c>
      <c r="G6855" s="92" t="s">
        <v>97</v>
      </c>
      <c r="H6855" s="92" t="s">
        <v>16</v>
      </c>
      <c r="I6855" s="92" t="s">
        <v>208</v>
      </c>
      <c r="L6855" s="92">
        <f>(('Activity data'!H1489/'Emission factors'!$H$10/1000)*'Emission factors'!$B$16*'Emission factors'!$C$16)+(('Activity data'!H1705/'Emission factors'!$H$6/1000)*'Emission factors'!$B$16*'Emission factors'!$C$16)</f>
        <v>115406.79123966943</v>
      </c>
      <c r="M6855" s="92">
        <f>(('Activity data'!I1489/'Emission factors'!$H$10/1000)*'Emission factors'!$B$16*'Emission factors'!$C$16)+(('Activity data'!I1705/'Emission factors'!$H$6/1000)*'Emission factors'!$B$16*'Emission factors'!$C$16)</f>
        <v>159854.47855785125</v>
      </c>
      <c r="N6855" s="92">
        <f>(('Activity data'!J1489/'Emission factors'!$H$10/1000)*'Emission factors'!$B$16*'Emission factors'!$C$16)+(('Activity data'!J1705/'Emission factors'!$H$6/1000)*'Emission factors'!$B$16*'Emission factors'!$C$16)</f>
        <v>126806.22550413225</v>
      </c>
      <c r="O6855" s="92">
        <f>(('Activity data'!K1489/'Emission factors'!$H$10/1000)*'Emission factors'!$B$16*'Emission factors'!$C$16)+(('Activity data'!K1705/'Emission factors'!$H$6/1000)*'Emission factors'!$B$16*'Emission factors'!$C$16)</f>
        <v>254693.70476033061</v>
      </c>
      <c r="P6855" s="92">
        <f>(('Activity data'!L1489/'Emission factors'!$H$10/1000)*'Emission factors'!$B$16*'Emission factors'!$C$16)+(('Activity data'!L1705/'Emission factors'!$H$6/1000)*'Emission factors'!$B$16*'Emission factors'!$C$16)</f>
        <v>293062.38379338838</v>
      </c>
      <c r="Q6855" s="92">
        <f>(('Activity data'!M1489/'Emission factors'!$H$10/1000)*'Emission factors'!$B$16*'Emission factors'!$C$16)+(('Activity data'!M1705/'Emission factors'!$H$6/1000)*'Emission factors'!$B$16*'Emission factors'!$C$16)</f>
        <v>193087.20226859505</v>
      </c>
      <c r="R6855" s="92">
        <f>(('Activity data'!N1489/'Emission factors'!$H$10/1000)*'Emission factors'!$B$16*'Emission factors'!$C$16)+(('Activity data'!N1705/'Emission factors'!$H$6/1000)*'Emission factors'!$B$16*'Emission factors'!$C$16)</f>
        <v>101411.06946074381</v>
      </c>
      <c r="S6855" s="92">
        <f>(('Activity data'!O1489/'Emission factors'!$H$10/1000)*'Emission factors'!$B$16*'Emission factors'!$C$16)+(('Activity data'!O1705/'Emission factors'!$H$6/1000)*'Emission factors'!$B$16*'Emission factors'!$C$16)</f>
        <v>22066.769634297521</v>
      </c>
      <c r="T6855" s="92">
        <f>(('Activity data'!P1489/'Emission factors'!$H$10/1000)*'Emission factors'!$B$16*'Emission factors'!$C$16)+(('Activity data'!P1705/'Emission factors'!$H$6/1000)*'Emission factors'!$B$16*'Emission factors'!$C$16)</f>
        <v>85788.596541322317</v>
      </c>
      <c r="U6855" s="92">
        <f>(('Activity data'!Q1489/'Emission factors'!$H$10/1000)*'Emission factors'!$B$16*'Emission factors'!$C$16)+(('Activity data'!Q1705/'Emission factors'!$H$6/1000)*'Emission factors'!$B$16*'Emission factors'!$C$16)</f>
        <v>117228.36287603306</v>
      </c>
    </row>
    <row r="6856" spans="1:21" x14ac:dyDescent="0.25">
      <c r="A6856" s="92" t="s">
        <v>11</v>
      </c>
      <c r="B6856" s="92" t="s">
        <v>12</v>
      </c>
      <c r="C6856" s="92" t="s">
        <v>48</v>
      </c>
      <c r="D6856" s="92" t="s">
        <v>48</v>
      </c>
      <c r="E6856" s="92" t="s">
        <v>52</v>
      </c>
      <c r="F6856" s="92" t="s">
        <v>50</v>
      </c>
      <c r="G6856" s="92" t="s">
        <v>97</v>
      </c>
      <c r="H6856" s="92" t="s">
        <v>16</v>
      </c>
      <c r="I6856" s="92" t="s">
        <v>202</v>
      </c>
      <c r="L6856" s="92">
        <f>(('Activity data'!H1490/'Emission factors'!$H$10/1000)*'Emission factors'!$B$16*'Emission factors'!$C$16)+(('Activity data'!H1706/'Emission factors'!$H$6/1000)*'Emission factors'!$B$16*'Emission factors'!$C$16)</f>
        <v>714967.99215363618</v>
      </c>
      <c r="M6856" s="92">
        <f>(('Activity data'!I1490/'Emission factors'!$H$10/1000)*'Emission factors'!$B$16*'Emission factors'!$C$16)+(('Activity data'!I1706/'Emission factors'!$H$6/1000)*'Emission factors'!$B$16*'Emission factors'!$C$16)</f>
        <v>755246.44283112569</v>
      </c>
      <c r="N6856" s="92">
        <f>(('Activity data'!J1490/'Emission factors'!$H$10/1000)*'Emission factors'!$B$16*'Emission factors'!$C$16)+(('Activity data'!J1706/'Emission factors'!$H$6/1000)*'Emission factors'!$B$16*'Emission factors'!$C$16)</f>
        <v>840292.72310158843</v>
      </c>
      <c r="O6856" s="92">
        <f>(('Activity data'!K1490/'Emission factors'!$H$10/1000)*'Emission factors'!$B$16*'Emission factors'!$C$16)+(('Activity data'!K1706/'Emission factors'!$H$6/1000)*'Emission factors'!$B$16*'Emission factors'!$C$16)</f>
        <v>1057813.9560650184</v>
      </c>
      <c r="P6856" s="92">
        <f>(('Activity data'!L1490/'Emission factors'!$H$10/1000)*'Emission factors'!$B$16*'Emission factors'!$C$16)+(('Activity data'!L1706/'Emission factors'!$H$6/1000)*'Emission factors'!$B$16*'Emission factors'!$C$16)</f>
        <v>870231.41611180024</v>
      </c>
      <c r="Q6856" s="92">
        <f>(('Activity data'!M1490/'Emission factors'!$H$10/1000)*'Emission factors'!$B$16*'Emission factors'!$C$16)+(('Activity data'!M1706/'Emission factors'!$H$6/1000)*'Emission factors'!$B$16*'Emission factors'!$C$16)</f>
        <v>704298.56144488731</v>
      </c>
      <c r="R6856" s="92">
        <f>(('Activity data'!N1490/'Emission factors'!$H$10/1000)*'Emission factors'!$B$16*'Emission factors'!$C$16)+(('Activity data'!N1706/'Emission factors'!$H$6/1000)*'Emission factors'!$B$16*'Emission factors'!$C$16)</f>
        <v>424265.64612009475</v>
      </c>
      <c r="S6856" s="92">
        <f>(('Activity data'!O1490/'Emission factors'!$H$10/1000)*'Emission factors'!$B$16*'Emission factors'!$C$16)+(('Activity data'!O1706/'Emission factors'!$H$6/1000)*'Emission factors'!$B$16*'Emission factors'!$C$16)</f>
        <v>87220.859861010511</v>
      </c>
      <c r="T6856" s="92">
        <f>(('Activity data'!P1490/'Emission factors'!$H$10/1000)*'Emission factors'!$B$16*'Emission factors'!$C$16)+(('Activity data'!P1706/'Emission factors'!$H$6/1000)*'Emission factors'!$B$16*'Emission factors'!$C$16)</f>
        <v>487811.64561391395</v>
      </c>
      <c r="U6856" s="92">
        <f>(('Activity data'!Q1490/'Emission factors'!$H$10/1000)*'Emission factors'!$B$16*'Emission factors'!$C$16)+(('Activity data'!Q1706/'Emission factors'!$H$6/1000)*'Emission factors'!$B$16*'Emission factors'!$C$16)</f>
        <v>607357.64419683919</v>
      </c>
    </row>
    <row r="6857" spans="1:21" x14ac:dyDescent="0.25">
      <c r="A6857" s="92" t="s">
        <v>11</v>
      </c>
      <c r="B6857" s="92" t="s">
        <v>12</v>
      </c>
      <c r="C6857" s="92" t="s">
        <v>48</v>
      </c>
      <c r="D6857" s="92" t="s">
        <v>48</v>
      </c>
      <c r="E6857" s="92" t="s">
        <v>52</v>
      </c>
      <c r="F6857" s="92" t="s">
        <v>50</v>
      </c>
      <c r="G6857" s="92" t="s">
        <v>97</v>
      </c>
      <c r="H6857" s="92" t="s">
        <v>16</v>
      </c>
      <c r="I6857" s="92" t="s">
        <v>225</v>
      </c>
      <c r="L6857" s="92">
        <f>(('Activity data'!H1491/'Emission factors'!$H$10/1000)*'Emission factors'!$B$16*'Emission factors'!$C$16)+(('Activity data'!H1707/'Emission factors'!$H$6/1000)*'Emission factors'!$B$16*'Emission factors'!$C$16)</f>
        <v>0</v>
      </c>
      <c r="M6857" s="92">
        <f>(('Activity data'!I1491/'Emission factors'!$H$10/1000)*'Emission factors'!$B$16*'Emission factors'!$C$16)+(('Activity data'!I1707/'Emission factors'!$H$6/1000)*'Emission factors'!$B$16*'Emission factors'!$C$16)</f>
        <v>0</v>
      </c>
      <c r="N6857" s="92">
        <f>(('Activity data'!J1491/'Emission factors'!$H$10/1000)*'Emission factors'!$B$16*'Emission factors'!$C$16)+(('Activity data'!J1707/'Emission factors'!$H$6/1000)*'Emission factors'!$B$16*'Emission factors'!$C$16)</f>
        <v>0</v>
      </c>
      <c r="O6857" s="92">
        <f>(('Activity data'!K1491/'Emission factors'!$H$10/1000)*'Emission factors'!$B$16*'Emission factors'!$C$16)+(('Activity data'!K1707/'Emission factors'!$H$6/1000)*'Emission factors'!$B$16*'Emission factors'!$C$16)</f>
        <v>0</v>
      </c>
      <c r="P6857" s="92">
        <f>(('Activity data'!L1491/'Emission factors'!$H$10/1000)*'Emission factors'!$B$16*'Emission factors'!$C$16)+(('Activity data'!L1707/'Emission factors'!$H$6/1000)*'Emission factors'!$B$16*'Emission factors'!$C$16)</f>
        <v>0</v>
      </c>
      <c r="Q6857" s="92">
        <f>(('Activity data'!M1491/'Emission factors'!$H$10/1000)*'Emission factors'!$B$16*'Emission factors'!$C$16)+(('Activity data'!M1707/'Emission factors'!$H$6/1000)*'Emission factors'!$B$16*'Emission factors'!$C$16)</f>
        <v>0</v>
      </c>
      <c r="R6857" s="92">
        <f>(('Activity data'!N1491/'Emission factors'!$H$10/1000)*'Emission factors'!$B$16*'Emission factors'!$C$16)+(('Activity data'!N1707/'Emission factors'!$H$6/1000)*'Emission factors'!$B$16*'Emission factors'!$C$16)</f>
        <v>0</v>
      </c>
      <c r="S6857" s="92">
        <f>(('Activity data'!O1491/'Emission factors'!$H$10/1000)*'Emission factors'!$B$16*'Emission factors'!$C$16)+(('Activity data'!O1707/'Emission factors'!$H$6/1000)*'Emission factors'!$B$16*'Emission factors'!$C$16)</f>
        <v>0</v>
      </c>
      <c r="T6857" s="92">
        <f>(('Activity data'!P1491/'Emission factors'!$H$10/1000)*'Emission factors'!$B$16*'Emission factors'!$C$16)+(('Activity data'!P1707/'Emission factors'!$H$6/1000)*'Emission factors'!$B$16*'Emission factors'!$C$16)</f>
        <v>0</v>
      </c>
      <c r="U6857" s="92">
        <f>(('Activity data'!Q1491/'Emission factors'!$H$10/1000)*'Emission factors'!$B$16*'Emission factors'!$C$16)+(('Activity data'!Q1707/'Emission factors'!$H$6/1000)*'Emission factors'!$B$16*'Emission factors'!$C$16)</f>
        <v>0</v>
      </c>
    </row>
    <row r="6858" spans="1:21" x14ac:dyDescent="0.25">
      <c r="A6858" s="92" t="s">
        <v>11</v>
      </c>
      <c r="B6858" s="92" t="s">
        <v>12</v>
      </c>
      <c r="C6858" s="92" t="s">
        <v>48</v>
      </c>
      <c r="D6858" s="92" t="s">
        <v>48</v>
      </c>
      <c r="E6858" s="92" t="s">
        <v>52</v>
      </c>
      <c r="F6858" s="92" t="s">
        <v>50</v>
      </c>
      <c r="G6858" s="92" t="s">
        <v>97</v>
      </c>
      <c r="H6858" s="92" t="s">
        <v>16</v>
      </c>
      <c r="I6858" s="92" t="s">
        <v>226</v>
      </c>
      <c r="L6858" s="92">
        <f>(('Activity data'!H1492/'Emission factors'!$H$10/1000)*'Emission factors'!$B$16*'Emission factors'!$C$16)+(('Activity data'!H1708/'Emission factors'!$H$6/1000)*'Emission factors'!$B$16*'Emission factors'!$C$16)</f>
        <v>0</v>
      </c>
      <c r="M6858" s="92">
        <f>(('Activity data'!I1492/'Emission factors'!$H$10/1000)*'Emission factors'!$B$16*'Emission factors'!$C$16)+(('Activity data'!I1708/'Emission factors'!$H$6/1000)*'Emission factors'!$B$16*'Emission factors'!$C$16)</f>
        <v>0</v>
      </c>
      <c r="N6858" s="92">
        <f>(('Activity data'!J1492/'Emission factors'!$H$10/1000)*'Emission factors'!$B$16*'Emission factors'!$C$16)+(('Activity data'!J1708/'Emission factors'!$H$6/1000)*'Emission factors'!$B$16*'Emission factors'!$C$16)</f>
        <v>0</v>
      </c>
      <c r="O6858" s="92">
        <f>(('Activity data'!K1492/'Emission factors'!$H$10/1000)*'Emission factors'!$B$16*'Emission factors'!$C$16)+(('Activity data'!K1708/'Emission factors'!$H$6/1000)*'Emission factors'!$B$16*'Emission factors'!$C$16)</f>
        <v>0</v>
      </c>
      <c r="P6858" s="92">
        <f>(('Activity data'!L1492/'Emission factors'!$H$10/1000)*'Emission factors'!$B$16*'Emission factors'!$C$16)+(('Activity data'!L1708/'Emission factors'!$H$6/1000)*'Emission factors'!$B$16*'Emission factors'!$C$16)</f>
        <v>0</v>
      </c>
      <c r="Q6858" s="92">
        <f>(('Activity data'!M1492/'Emission factors'!$H$10/1000)*'Emission factors'!$B$16*'Emission factors'!$C$16)+(('Activity data'!M1708/'Emission factors'!$H$6/1000)*'Emission factors'!$B$16*'Emission factors'!$C$16)</f>
        <v>0</v>
      </c>
      <c r="R6858" s="92">
        <f>(('Activity data'!N1492/'Emission factors'!$H$10/1000)*'Emission factors'!$B$16*'Emission factors'!$C$16)+(('Activity data'!N1708/'Emission factors'!$H$6/1000)*'Emission factors'!$B$16*'Emission factors'!$C$16)</f>
        <v>291317.52272727276</v>
      </c>
      <c r="S6858" s="92">
        <f>(('Activity data'!O1492/'Emission factors'!$H$10/1000)*'Emission factors'!$B$16*'Emission factors'!$C$16)+(('Activity data'!O1708/'Emission factors'!$H$6/1000)*'Emission factors'!$B$16*'Emission factors'!$C$16)</f>
        <v>679740.88636363635</v>
      </c>
      <c r="T6858" s="92">
        <f>(('Activity data'!P1492/'Emission factors'!$H$10/1000)*'Emission factors'!$B$16*'Emission factors'!$C$16)+(('Activity data'!P1708/'Emission factors'!$H$6/1000)*'Emission factors'!$B$16*'Emission factors'!$C$16)</f>
        <v>219128.00561157026</v>
      </c>
      <c r="U6858" s="92">
        <f>(('Activity data'!Q1492/'Emission factors'!$H$10/1000)*'Emission factors'!$B$16*'Emission factors'!$C$16)+(('Activity data'!Q1708/'Emission factors'!$H$6/1000)*'Emission factors'!$B$16*'Emission factors'!$C$16)</f>
        <v>8305.4412644628101</v>
      </c>
    </row>
    <row r="6859" spans="1:21" x14ac:dyDescent="0.25">
      <c r="A6859" s="92" t="s">
        <v>11</v>
      </c>
      <c r="B6859" s="92" t="s">
        <v>12</v>
      </c>
      <c r="C6859" s="92" t="s">
        <v>48</v>
      </c>
      <c r="D6859" s="92" t="s">
        <v>48</v>
      </c>
      <c r="E6859" s="92" t="s">
        <v>52</v>
      </c>
      <c r="F6859" s="92" t="s">
        <v>50</v>
      </c>
      <c r="G6859" s="92" t="s">
        <v>97</v>
      </c>
      <c r="H6859" s="92" t="s">
        <v>16</v>
      </c>
      <c r="I6859" s="92" t="s">
        <v>206</v>
      </c>
      <c r="L6859" s="92">
        <f>(('Activity data'!H1493/'Emission factors'!$H$10/1000)*'Emission factors'!$B$16*'Emission factors'!$C$16)+(('Activity data'!H1709/'Emission factors'!$H$6/1000)*'Emission factors'!$B$16*'Emission factors'!$C$16)</f>
        <v>0</v>
      </c>
      <c r="M6859" s="92">
        <f>(('Activity data'!I1493/'Emission factors'!$H$10/1000)*'Emission factors'!$B$16*'Emission factors'!$C$16)+(('Activity data'!I1709/'Emission factors'!$H$6/1000)*'Emission factors'!$B$16*'Emission factors'!$C$16)</f>
        <v>0</v>
      </c>
      <c r="N6859" s="92">
        <f>(('Activity data'!J1493/'Emission factors'!$H$10/1000)*'Emission factors'!$B$16*'Emission factors'!$C$16)+(('Activity data'!J1709/'Emission factors'!$H$6/1000)*'Emission factors'!$B$16*'Emission factors'!$C$16)</f>
        <v>0</v>
      </c>
      <c r="O6859" s="92">
        <f>(('Activity data'!K1493/'Emission factors'!$H$10/1000)*'Emission factors'!$B$16*'Emission factors'!$C$16)+(('Activity data'!K1709/'Emission factors'!$H$6/1000)*'Emission factors'!$B$16*'Emission factors'!$C$16)</f>
        <v>0</v>
      </c>
      <c r="P6859" s="92">
        <f>(('Activity data'!L1493/'Emission factors'!$H$10/1000)*'Emission factors'!$B$16*'Emission factors'!$C$16)+(('Activity data'!L1709/'Emission factors'!$H$6/1000)*'Emission factors'!$B$16*'Emission factors'!$C$16)</f>
        <v>0</v>
      </c>
      <c r="Q6859" s="92">
        <f>(('Activity data'!M1493/'Emission factors'!$H$10/1000)*'Emission factors'!$B$16*'Emission factors'!$C$16)+(('Activity data'!M1709/'Emission factors'!$H$6/1000)*'Emission factors'!$B$16*'Emission factors'!$C$16)</f>
        <v>0</v>
      </c>
      <c r="R6859" s="92">
        <f>(('Activity data'!N1493/'Emission factors'!$H$10/1000)*'Emission factors'!$B$16*'Emission factors'!$C$16)+(('Activity data'!N1709/'Emission factors'!$H$6/1000)*'Emission factors'!$B$16*'Emission factors'!$C$16)</f>
        <v>0</v>
      </c>
      <c r="S6859" s="92">
        <f>(('Activity data'!O1493/'Emission factors'!$H$10/1000)*'Emission factors'!$B$16*'Emission factors'!$C$16)+(('Activity data'!O1709/'Emission factors'!$H$6/1000)*'Emission factors'!$B$16*'Emission factors'!$C$16)</f>
        <v>0</v>
      </c>
      <c r="T6859" s="92">
        <f>(('Activity data'!P1493/'Emission factors'!$H$10/1000)*'Emission factors'!$B$16*'Emission factors'!$C$16)+(('Activity data'!P1709/'Emission factors'!$H$6/1000)*'Emission factors'!$B$16*'Emission factors'!$C$16)</f>
        <v>0</v>
      </c>
      <c r="U6859" s="92">
        <f>(('Activity data'!Q1493/'Emission factors'!$H$10/1000)*'Emission factors'!$B$16*'Emission factors'!$C$16)+(('Activity data'!Q1709/'Emission factors'!$H$6/1000)*'Emission factors'!$B$16*'Emission factors'!$C$16)</f>
        <v>0</v>
      </c>
    </row>
    <row r="6860" spans="1:21" x14ac:dyDescent="0.25">
      <c r="A6860" s="92" t="s">
        <v>11</v>
      </c>
      <c r="B6860" s="92" t="s">
        <v>12</v>
      </c>
      <c r="C6860" s="92" t="s">
        <v>48</v>
      </c>
      <c r="D6860" s="92" t="s">
        <v>48</v>
      </c>
      <c r="E6860" s="92" t="s">
        <v>52</v>
      </c>
      <c r="F6860" s="92" t="s">
        <v>50</v>
      </c>
      <c r="G6860" s="92" t="s">
        <v>97</v>
      </c>
      <c r="H6860" s="92" t="s">
        <v>16</v>
      </c>
      <c r="I6860" s="92" t="s">
        <v>232</v>
      </c>
      <c r="L6860" s="92">
        <f>(('Activity data'!H1494/'Emission factors'!$H$10/1000)*'Emission factors'!$B$16*'Emission factors'!$C$16)+(('Activity data'!H1710/'Emission factors'!$H$6/1000)*'Emission factors'!$B$16*'Emission factors'!$C$16)</f>
        <v>0</v>
      </c>
      <c r="M6860" s="92">
        <f>(('Activity data'!I1494/'Emission factors'!$H$10/1000)*'Emission factors'!$B$16*'Emission factors'!$C$16)+(('Activity data'!I1710/'Emission factors'!$H$6/1000)*'Emission factors'!$B$16*'Emission factors'!$C$16)</f>
        <v>0</v>
      </c>
      <c r="N6860" s="92">
        <f>(('Activity data'!J1494/'Emission factors'!$H$10/1000)*'Emission factors'!$B$16*'Emission factors'!$C$16)+(('Activity data'!J1710/'Emission factors'!$H$6/1000)*'Emission factors'!$B$16*'Emission factors'!$C$16)</f>
        <v>0</v>
      </c>
      <c r="O6860" s="92">
        <f>(('Activity data'!K1494/'Emission factors'!$H$10/1000)*'Emission factors'!$B$16*'Emission factors'!$C$16)+(('Activity data'!K1710/'Emission factors'!$H$6/1000)*'Emission factors'!$B$16*'Emission factors'!$C$16)</f>
        <v>0</v>
      </c>
      <c r="P6860" s="92">
        <f>(('Activity data'!L1494/'Emission factors'!$H$10/1000)*'Emission factors'!$B$16*'Emission factors'!$C$16)+(('Activity data'!L1710/'Emission factors'!$H$6/1000)*'Emission factors'!$B$16*'Emission factors'!$C$16)</f>
        <v>0</v>
      </c>
      <c r="Q6860" s="92">
        <f>(('Activity data'!M1494/'Emission factors'!$H$10/1000)*'Emission factors'!$B$16*'Emission factors'!$C$16)+(('Activity data'!M1710/'Emission factors'!$H$6/1000)*'Emission factors'!$B$16*'Emission factors'!$C$16)</f>
        <v>0</v>
      </c>
      <c r="R6860" s="92">
        <f>(('Activity data'!N1494/'Emission factors'!$H$10/1000)*'Emission factors'!$B$16*'Emission factors'!$C$16)+(('Activity data'!N1710/'Emission factors'!$H$6/1000)*'Emission factors'!$B$16*'Emission factors'!$C$16)</f>
        <v>0</v>
      </c>
      <c r="S6860" s="92">
        <f>(('Activity data'!O1494/'Emission factors'!$H$10/1000)*'Emission factors'!$B$16*'Emission factors'!$C$16)+(('Activity data'!O1710/'Emission factors'!$H$6/1000)*'Emission factors'!$B$16*'Emission factors'!$C$16)</f>
        <v>0</v>
      </c>
      <c r="T6860" s="92">
        <f>(('Activity data'!P1494/'Emission factors'!$H$10/1000)*'Emission factors'!$B$16*'Emission factors'!$C$16)+(('Activity data'!P1710/'Emission factors'!$H$6/1000)*'Emission factors'!$B$16*'Emission factors'!$C$16)</f>
        <v>0</v>
      </c>
      <c r="U6860" s="92">
        <f>(('Activity data'!Q1494/'Emission factors'!$H$10/1000)*'Emission factors'!$B$16*'Emission factors'!$C$16)+(('Activity data'!Q1710/'Emission factors'!$H$6/1000)*'Emission factors'!$B$16*'Emission factors'!$C$16)</f>
        <v>0</v>
      </c>
    </row>
    <row r="6861" spans="1:21" x14ac:dyDescent="0.25">
      <c r="A6861" s="92" t="s">
        <v>11</v>
      </c>
      <c r="B6861" s="92" t="s">
        <v>12</v>
      </c>
      <c r="C6861" s="92" t="s">
        <v>48</v>
      </c>
      <c r="D6861" s="92" t="s">
        <v>48</v>
      </c>
      <c r="E6861" s="92" t="s">
        <v>52</v>
      </c>
      <c r="F6861" s="92" t="s">
        <v>50</v>
      </c>
      <c r="G6861" s="92" t="s">
        <v>97</v>
      </c>
      <c r="H6861" s="92" t="s">
        <v>16</v>
      </c>
      <c r="I6861" s="92" t="s">
        <v>200</v>
      </c>
      <c r="L6861" s="92">
        <f>(('Activity data'!H1495/'Emission factors'!$H$10/1000)*'Emission factors'!$B$16*'Emission factors'!$C$16)+(('Activity data'!H1711/'Emission factors'!$H$6/1000)*'Emission factors'!$B$16*'Emission factors'!$C$16)</f>
        <v>533.3211074380165</v>
      </c>
      <c r="M6861" s="92">
        <f>(('Activity data'!I1495/'Emission factors'!$H$10/1000)*'Emission factors'!$B$16*'Emission factors'!$C$16)+(('Activity data'!I1711/'Emission factors'!$H$6/1000)*'Emission factors'!$B$16*'Emission factors'!$C$16)</f>
        <v>516.88312809917363</v>
      </c>
      <c r="N6861" s="92">
        <f>(('Activity data'!J1495/'Emission factors'!$H$10/1000)*'Emission factors'!$B$16*'Emission factors'!$C$16)+(('Activity data'!J1711/'Emission factors'!$H$6/1000)*'Emission factors'!$B$16*'Emission factors'!$C$16)</f>
        <v>127.85095041322315</v>
      </c>
      <c r="O6861" s="92">
        <f>(('Activity data'!K1495/'Emission factors'!$H$10/1000)*'Emission factors'!$B$16*'Emission factors'!$C$16)+(('Activity data'!K1711/'Emission factors'!$H$6/1000)*'Emission factors'!$B$16*'Emission factors'!$C$16)</f>
        <v>0</v>
      </c>
      <c r="P6861" s="92">
        <f>(('Activity data'!L1495/'Emission factors'!$H$10/1000)*'Emission factors'!$B$16*'Emission factors'!$C$16)+(('Activity data'!L1711/'Emission factors'!$H$6/1000)*'Emission factors'!$B$16*'Emission factors'!$C$16)</f>
        <v>0</v>
      </c>
      <c r="Q6861" s="92">
        <f>(('Activity data'!M1495/'Emission factors'!$H$10/1000)*'Emission factors'!$B$16*'Emission factors'!$C$16)+(('Activity data'!M1711/'Emission factors'!$H$6/1000)*'Emission factors'!$B$16*'Emission factors'!$C$16)</f>
        <v>0</v>
      </c>
      <c r="R6861" s="92">
        <f>(('Activity data'!N1495/'Emission factors'!$H$10/1000)*'Emission factors'!$B$16*'Emission factors'!$C$16)+(('Activity data'!N1711/'Emission factors'!$H$6/1000)*'Emission factors'!$B$16*'Emission factors'!$C$16)</f>
        <v>0</v>
      </c>
      <c r="S6861" s="92">
        <f>(('Activity data'!O1495/'Emission factors'!$H$10/1000)*'Emission factors'!$B$16*'Emission factors'!$C$16)+(('Activity data'!O1711/'Emission factors'!$H$6/1000)*'Emission factors'!$B$16*'Emission factors'!$C$16)</f>
        <v>0</v>
      </c>
      <c r="T6861" s="92">
        <f>(('Activity data'!P1495/'Emission factors'!$H$10/1000)*'Emission factors'!$B$16*'Emission factors'!$C$16)+(('Activity data'!P1711/'Emission factors'!$H$6/1000)*'Emission factors'!$B$16*'Emission factors'!$C$16)</f>
        <v>0</v>
      </c>
      <c r="U6861" s="92">
        <f>(('Activity data'!Q1495/'Emission factors'!$H$10/1000)*'Emission factors'!$B$16*'Emission factors'!$C$16)+(('Activity data'!Q1711/'Emission factors'!$H$6/1000)*'Emission factors'!$B$16*'Emission factors'!$C$16)</f>
        <v>0</v>
      </c>
    </row>
    <row r="6862" spans="1:21" x14ac:dyDescent="0.25">
      <c r="A6862" s="92" t="s">
        <v>11</v>
      </c>
      <c r="B6862" s="92" t="s">
        <v>12</v>
      </c>
      <c r="C6862" s="92" t="s">
        <v>48</v>
      </c>
      <c r="D6862" s="92" t="s">
        <v>48</v>
      </c>
      <c r="E6862" s="92" t="s">
        <v>52</v>
      </c>
      <c r="F6862" s="92" t="s">
        <v>50</v>
      </c>
      <c r="G6862" s="92" t="s">
        <v>97</v>
      </c>
      <c r="H6862" s="92" t="s">
        <v>16</v>
      </c>
      <c r="I6862" s="92" t="s">
        <v>227</v>
      </c>
      <c r="L6862" s="92">
        <f>(('Activity data'!H1496/'Emission factors'!$H$10/1000)*'Emission factors'!$B$16*'Emission factors'!$C$16)+(('Activity data'!H1712/'Emission factors'!$H$6/1000)*'Emission factors'!$B$16*'Emission factors'!$C$16)</f>
        <v>0</v>
      </c>
      <c r="M6862" s="92">
        <f>(('Activity data'!I1496/'Emission factors'!$H$10/1000)*'Emission factors'!$B$16*'Emission factors'!$C$16)+(('Activity data'!I1712/'Emission factors'!$H$6/1000)*'Emission factors'!$B$16*'Emission factors'!$C$16)</f>
        <v>0</v>
      </c>
      <c r="N6862" s="92">
        <f>(('Activity data'!J1496/'Emission factors'!$H$10/1000)*'Emission factors'!$B$16*'Emission factors'!$C$16)+(('Activity data'!J1712/'Emission factors'!$H$6/1000)*'Emission factors'!$B$16*'Emission factors'!$C$16)</f>
        <v>0</v>
      </c>
      <c r="O6862" s="92">
        <f>(('Activity data'!K1496/'Emission factors'!$H$10/1000)*'Emission factors'!$B$16*'Emission factors'!$C$16)+(('Activity data'!K1712/'Emission factors'!$H$6/1000)*'Emission factors'!$B$16*'Emission factors'!$C$16)</f>
        <v>0</v>
      </c>
      <c r="P6862" s="92">
        <f>(('Activity data'!L1496/'Emission factors'!$H$10/1000)*'Emission factors'!$B$16*'Emission factors'!$C$16)+(('Activity data'!L1712/'Emission factors'!$H$6/1000)*'Emission factors'!$B$16*'Emission factors'!$C$16)</f>
        <v>0</v>
      </c>
      <c r="Q6862" s="92">
        <f>(('Activity data'!M1496/'Emission factors'!$H$10/1000)*'Emission factors'!$B$16*'Emission factors'!$C$16)+(('Activity data'!M1712/'Emission factors'!$H$6/1000)*'Emission factors'!$B$16*'Emission factors'!$C$16)</f>
        <v>0</v>
      </c>
      <c r="R6862" s="92">
        <f>(('Activity data'!N1496/'Emission factors'!$H$10/1000)*'Emission factors'!$B$16*'Emission factors'!$C$16)+(('Activity data'!N1712/'Emission factors'!$H$6/1000)*'Emission factors'!$B$16*'Emission factors'!$C$16)</f>
        <v>0</v>
      </c>
      <c r="S6862" s="92">
        <f>(('Activity data'!O1496/'Emission factors'!$H$10/1000)*'Emission factors'!$B$16*'Emission factors'!$C$16)+(('Activity data'!O1712/'Emission factors'!$H$6/1000)*'Emission factors'!$B$16*'Emission factors'!$C$16)</f>
        <v>0</v>
      </c>
      <c r="T6862" s="92">
        <f>(('Activity data'!P1496/'Emission factors'!$H$10/1000)*'Emission factors'!$B$16*'Emission factors'!$C$16)+(('Activity data'!P1712/'Emission factors'!$H$6/1000)*'Emission factors'!$B$16*'Emission factors'!$C$16)</f>
        <v>0</v>
      </c>
      <c r="U6862" s="92">
        <f>(('Activity data'!Q1496/'Emission factors'!$H$10/1000)*'Emission factors'!$B$16*'Emission factors'!$C$16)+(('Activity data'!Q1712/'Emission factors'!$H$6/1000)*'Emission factors'!$B$16*'Emission factors'!$C$16)</f>
        <v>0</v>
      </c>
    </row>
    <row r="6863" spans="1:21" x14ac:dyDescent="0.25">
      <c r="A6863" s="92" t="s">
        <v>11</v>
      </c>
      <c r="B6863" s="92" t="s">
        <v>12</v>
      </c>
      <c r="C6863" s="92" t="s">
        <v>48</v>
      </c>
      <c r="D6863" s="92" t="s">
        <v>48</v>
      </c>
      <c r="E6863" s="92" t="s">
        <v>52</v>
      </c>
      <c r="F6863" s="92" t="s">
        <v>50</v>
      </c>
      <c r="G6863" s="92" t="s">
        <v>97</v>
      </c>
      <c r="H6863" s="92" t="s">
        <v>16</v>
      </c>
      <c r="I6863" s="92" t="s">
        <v>228</v>
      </c>
      <c r="L6863" s="92">
        <f>(('Activity data'!H1497/'Emission factors'!$H$10/1000)*'Emission factors'!$B$16*'Emission factors'!$C$16)+(('Activity data'!H1713/'Emission factors'!$H$6/1000)*'Emission factors'!$B$16*'Emission factors'!$C$16)</f>
        <v>0</v>
      </c>
      <c r="M6863" s="92">
        <f>(('Activity data'!I1497/'Emission factors'!$H$10/1000)*'Emission factors'!$B$16*'Emission factors'!$C$16)+(('Activity data'!I1713/'Emission factors'!$H$6/1000)*'Emission factors'!$B$16*'Emission factors'!$C$16)</f>
        <v>0</v>
      </c>
      <c r="N6863" s="92">
        <f>(('Activity data'!J1497/'Emission factors'!$H$10/1000)*'Emission factors'!$B$16*'Emission factors'!$C$16)+(('Activity data'!J1713/'Emission factors'!$H$6/1000)*'Emission factors'!$B$16*'Emission factors'!$C$16)</f>
        <v>0</v>
      </c>
      <c r="O6863" s="92">
        <f>(('Activity data'!K1497/'Emission factors'!$H$10/1000)*'Emission factors'!$B$16*'Emission factors'!$C$16)+(('Activity data'!K1713/'Emission factors'!$H$6/1000)*'Emission factors'!$B$16*'Emission factors'!$C$16)</f>
        <v>0</v>
      </c>
      <c r="P6863" s="92">
        <f>(('Activity data'!L1497/'Emission factors'!$H$10/1000)*'Emission factors'!$B$16*'Emission factors'!$C$16)+(('Activity data'!L1713/'Emission factors'!$H$6/1000)*'Emission factors'!$B$16*'Emission factors'!$C$16)</f>
        <v>0</v>
      </c>
      <c r="Q6863" s="92">
        <f>(('Activity data'!M1497/'Emission factors'!$H$10/1000)*'Emission factors'!$B$16*'Emission factors'!$C$16)+(('Activity data'!M1713/'Emission factors'!$H$6/1000)*'Emission factors'!$B$16*'Emission factors'!$C$16)</f>
        <v>0</v>
      </c>
      <c r="R6863" s="92">
        <f>(('Activity data'!N1497/'Emission factors'!$H$10/1000)*'Emission factors'!$B$16*'Emission factors'!$C$16)+(('Activity data'!N1713/'Emission factors'!$H$6/1000)*'Emission factors'!$B$16*'Emission factors'!$C$16)</f>
        <v>0</v>
      </c>
      <c r="S6863" s="92">
        <f>(('Activity data'!O1497/'Emission factors'!$H$10/1000)*'Emission factors'!$B$16*'Emission factors'!$C$16)+(('Activity data'!O1713/'Emission factors'!$H$6/1000)*'Emission factors'!$B$16*'Emission factors'!$C$16)</f>
        <v>0</v>
      </c>
      <c r="T6863" s="92">
        <f>(('Activity data'!P1497/'Emission factors'!$H$10/1000)*'Emission factors'!$B$16*'Emission factors'!$C$16)+(('Activity data'!P1713/'Emission factors'!$H$6/1000)*'Emission factors'!$B$16*'Emission factors'!$C$16)</f>
        <v>0</v>
      </c>
      <c r="U6863" s="92">
        <f>(('Activity data'!Q1497/'Emission factors'!$H$10/1000)*'Emission factors'!$B$16*'Emission factors'!$C$16)+(('Activity data'!Q1713/'Emission factors'!$H$6/1000)*'Emission factors'!$B$16*'Emission factors'!$C$16)</f>
        <v>0</v>
      </c>
    </row>
    <row r="6864" spans="1:21" x14ac:dyDescent="0.25">
      <c r="A6864" s="92" t="s">
        <v>11</v>
      </c>
      <c r="B6864" s="92" t="s">
        <v>12</v>
      </c>
      <c r="C6864" s="92" t="s">
        <v>48</v>
      </c>
      <c r="D6864" s="92" t="s">
        <v>48</v>
      </c>
      <c r="E6864" s="92" t="s">
        <v>52</v>
      </c>
      <c r="F6864" s="92" t="s">
        <v>50</v>
      </c>
      <c r="G6864" s="92" t="s">
        <v>97</v>
      </c>
      <c r="H6864" s="92" t="s">
        <v>16</v>
      </c>
      <c r="I6864" s="92" t="s">
        <v>195</v>
      </c>
      <c r="L6864" s="92">
        <f>(('Activity data'!H1498/'Emission factors'!$H$10/1000)*'Emission factors'!$B$16*'Emission factors'!$C$16)+(('Activity data'!H1714/'Emission factors'!$H$6/1000)*'Emission factors'!$B$16*'Emission factors'!$C$16)</f>
        <v>0</v>
      </c>
      <c r="M6864" s="92">
        <f>(('Activity data'!I1498/'Emission factors'!$H$10/1000)*'Emission factors'!$B$16*'Emission factors'!$C$16)+(('Activity data'!I1714/'Emission factors'!$H$6/1000)*'Emission factors'!$B$16*'Emission factors'!$C$16)</f>
        <v>0</v>
      </c>
      <c r="N6864" s="92">
        <f>(('Activity data'!J1498/'Emission factors'!$H$10/1000)*'Emission factors'!$B$16*'Emission factors'!$C$16)+(('Activity data'!J1714/'Emission factors'!$H$6/1000)*'Emission factors'!$B$16*'Emission factors'!$C$16)</f>
        <v>0</v>
      </c>
      <c r="O6864" s="92">
        <f>(('Activity data'!K1498/'Emission factors'!$H$10/1000)*'Emission factors'!$B$16*'Emission factors'!$C$16)+(('Activity data'!K1714/'Emission factors'!$H$6/1000)*'Emission factors'!$B$16*'Emission factors'!$C$16)</f>
        <v>0</v>
      </c>
      <c r="P6864" s="92">
        <f>(('Activity data'!L1498/'Emission factors'!$H$10/1000)*'Emission factors'!$B$16*'Emission factors'!$C$16)+(('Activity data'!L1714/'Emission factors'!$H$6/1000)*'Emission factors'!$B$16*'Emission factors'!$C$16)</f>
        <v>0</v>
      </c>
      <c r="Q6864" s="92">
        <f>(('Activity data'!M1498/'Emission factors'!$H$10/1000)*'Emission factors'!$B$16*'Emission factors'!$C$16)+(('Activity data'!M1714/'Emission factors'!$H$6/1000)*'Emission factors'!$B$16*'Emission factors'!$C$16)</f>
        <v>0</v>
      </c>
      <c r="R6864" s="92">
        <f>(('Activity data'!N1498/'Emission factors'!$H$10/1000)*'Emission factors'!$B$16*'Emission factors'!$C$16)+(('Activity data'!N1714/'Emission factors'!$H$6/1000)*'Emission factors'!$B$16*'Emission factors'!$C$16)</f>
        <v>0</v>
      </c>
      <c r="S6864" s="92">
        <f>(('Activity data'!O1498/'Emission factors'!$H$10/1000)*'Emission factors'!$B$16*'Emission factors'!$C$16)+(('Activity data'!O1714/'Emission factors'!$H$6/1000)*'Emission factors'!$B$16*'Emission factors'!$C$16)</f>
        <v>0</v>
      </c>
      <c r="T6864" s="92">
        <f>(('Activity data'!P1498/'Emission factors'!$H$10/1000)*'Emission factors'!$B$16*'Emission factors'!$C$16)+(('Activity data'!P1714/'Emission factors'!$H$6/1000)*'Emission factors'!$B$16*'Emission factors'!$C$16)</f>
        <v>0</v>
      </c>
      <c r="U6864" s="92">
        <f>(('Activity data'!Q1498/'Emission factors'!$H$10/1000)*'Emission factors'!$B$16*'Emission factors'!$C$16)+(('Activity data'!Q1714/'Emission factors'!$H$6/1000)*'Emission factors'!$B$16*'Emission factors'!$C$16)</f>
        <v>0</v>
      </c>
    </row>
    <row r="6865" spans="1:21" x14ac:dyDescent="0.25">
      <c r="A6865" s="92" t="s">
        <v>11</v>
      </c>
      <c r="B6865" s="92" t="s">
        <v>12</v>
      </c>
      <c r="C6865" s="92" t="s">
        <v>48</v>
      </c>
      <c r="D6865" s="92" t="s">
        <v>48</v>
      </c>
      <c r="E6865" s="92" t="s">
        <v>52</v>
      </c>
      <c r="F6865" s="92" t="s">
        <v>50</v>
      </c>
      <c r="G6865" s="92" t="s">
        <v>97</v>
      </c>
      <c r="H6865" s="92" t="s">
        <v>16</v>
      </c>
      <c r="I6865" s="92" t="s">
        <v>192</v>
      </c>
      <c r="L6865" s="92">
        <f>(('Activity data'!H1499/'Emission factors'!$H$10/1000)*'Emission factors'!$B$16*'Emission factors'!$C$16)+(('Activity data'!H1715/'Emission factors'!$H$6/1000)*'Emission factors'!$B$16*'Emission factors'!$C$16)</f>
        <v>0</v>
      </c>
      <c r="M6865" s="92">
        <f>(('Activity data'!I1499/'Emission factors'!$H$10/1000)*'Emission factors'!$B$16*'Emission factors'!$C$16)+(('Activity data'!I1715/'Emission factors'!$H$6/1000)*'Emission factors'!$B$16*'Emission factors'!$C$16)</f>
        <v>0</v>
      </c>
      <c r="N6865" s="92">
        <f>(('Activity data'!J1499/'Emission factors'!$H$10/1000)*'Emission factors'!$B$16*'Emission factors'!$C$16)+(('Activity data'!J1715/'Emission factors'!$H$6/1000)*'Emission factors'!$B$16*'Emission factors'!$C$16)</f>
        <v>0</v>
      </c>
      <c r="O6865" s="92">
        <f>(('Activity data'!K1499/'Emission factors'!$H$10/1000)*'Emission factors'!$B$16*'Emission factors'!$C$16)+(('Activity data'!K1715/'Emission factors'!$H$6/1000)*'Emission factors'!$B$16*'Emission factors'!$C$16)</f>
        <v>0</v>
      </c>
      <c r="P6865" s="92">
        <f>(('Activity data'!L1499/'Emission factors'!$H$10/1000)*'Emission factors'!$B$16*'Emission factors'!$C$16)+(('Activity data'!L1715/'Emission factors'!$H$6/1000)*'Emission factors'!$B$16*'Emission factors'!$C$16)</f>
        <v>0</v>
      </c>
      <c r="Q6865" s="92">
        <f>(('Activity data'!M1499/'Emission factors'!$H$10/1000)*'Emission factors'!$B$16*'Emission factors'!$C$16)+(('Activity data'!M1715/'Emission factors'!$H$6/1000)*'Emission factors'!$B$16*'Emission factors'!$C$16)</f>
        <v>0</v>
      </c>
      <c r="R6865" s="92">
        <f>(('Activity data'!N1499/'Emission factors'!$H$10/1000)*'Emission factors'!$B$16*'Emission factors'!$C$16)+(('Activity data'!N1715/'Emission factors'!$H$6/1000)*'Emission factors'!$B$16*'Emission factors'!$C$16)</f>
        <v>0</v>
      </c>
      <c r="S6865" s="92">
        <f>(('Activity data'!O1499/'Emission factors'!$H$10/1000)*'Emission factors'!$B$16*'Emission factors'!$C$16)+(('Activity data'!O1715/'Emission factors'!$H$6/1000)*'Emission factors'!$B$16*'Emission factors'!$C$16)</f>
        <v>0</v>
      </c>
      <c r="T6865" s="92">
        <f>(('Activity data'!P1499/'Emission factors'!$H$10/1000)*'Emission factors'!$B$16*'Emission factors'!$C$16)+(('Activity data'!P1715/'Emission factors'!$H$6/1000)*'Emission factors'!$B$16*'Emission factors'!$C$16)</f>
        <v>0</v>
      </c>
      <c r="U6865" s="92">
        <f>(('Activity data'!Q1499/'Emission factors'!$H$10/1000)*'Emission factors'!$B$16*'Emission factors'!$C$16)+(('Activity data'!Q1715/'Emission factors'!$H$6/1000)*'Emission factors'!$B$16*'Emission factors'!$C$16)</f>
        <v>0</v>
      </c>
    </row>
    <row r="6866" spans="1:21" x14ac:dyDescent="0.25">
      <c r="A6866" s="92" t="s">
        <v>11</v>
      </c>
      <c r="B6866" s="92" t="s">
        <v>12</v>
      </c>
      <c r="C6866" s="92" t="s">
        <v>48</v>
      </c>
      <c r="D6866" s="92" t="s">
        <v>48</v>
      </c>
      <c r="E6866" s="92" t="s">
        <v>52</v>
      </c>
      <c r="F6866" s="92" t="s">
        <v>50</v>
      </c>
      <c r="G6866" s="92" t="s">
        <v>97</v>
      </c>
      <c r="H6866" s="92" t="s">
        <v>16</v>
      </c>
      <c r="I6866" s="92" t="s">
        <v>229</v>
      </c>
      <c r="L6866" s="92">
        <f>(('Activity data'!H1500/'Emission factors'!$H$10/1000)*'Emission factors'!$B$16*'Emission factors'!$C$16)+(('Activity data'!H1716/'Emission factors'!$H$6/1000)*'Emission factors'!$B$16*'Emission factors'!$C$16)</f>
        <v>0</v>
      </c>
      <c r="M6866" s="92">
        <f>(('Activity data'!I1500/'Emission factors'!$H$10/1000)*'Emission factors'!$B$16*'Emission factors'!$C$16)+(('Activity data'!I1716/'Emission factors'!$H$6/1000)*'Emission factors'!$B$16*'Emission factors'!$C$16)</f>
        <v>0</v>
      </c>
      <c r="N6866" s="92">
        <f>(('Activity data'!J1500/'Emission factors'!$H$10/1000)*'Emission factors'!$B$16*'Emission factors'!$C$16)+(('Activity data'!J1716/'Emission factors'!$H$6/1000)*'Emission factors'!$B$16*'Emission factors'!$C$16)</f>
        <v>0</v>
      </c>
      <c r="O6866" s="92">
        <f>(('Activity data'!K1500/'Emission factors'!$H$10/1000)*'Emission factors'!$B$16*'Emission factors'!$C$16)+(('Activity data'!K1716/'Emission factors'!$H$6/1000)*'Emission factors'!$B$16*'Emission factors'!$C$16)</f>
        <v>0</v>
      </c>
      <c r="P6866" s="92">
        <f>(('Activity data'!L1500/'Emission factors'!$H$10/1000)*'Emission factors'!$B$16*'Emission factors'!$C$16)+(('Activity data'!L1716/'Emission factors'!$H$6/1000)*'Emission factors'!$B$16*'Emission factors'!$C$16)</f>
        <v>0</v>
      </c>
      <c r="Q6866" s="92">
        <f>(('Activity data'!M1500/'Emission factors'!$H$10/1000)*'Emission factors'!$B$16*'Emission factors'!$C$16)+(('Activity data'!M1716/'Emission factors'!$H$6/1000)*'Emission factors'!$B$16*'Emission factors'!$C$16)</f>
        <v>0</v>
      </c>
      <c r="R6866" s="92">
        <f>(('Activity data'!N1500/'Emission factors'!$H$10/1000)*'Emission factors'!$B$16*'Emission factors'!$C$16)+(('Activity data'!N1716/'Emission factors'!$H$6/1000)*'Emission factors'!$B$16*'Emission factors'!$C$16)</f>
        <v>0</v>
      </c>
      <c r="S6866" s="92">
        <f>(('Activity data'!O1500/'Emission factors'!$H$10/1000)*'Emission factors'!$B$16*'Emission factors'!$C$16)+(('Activity data'!O1716/'Emission factors'!$H$6/1000)*'Emission factors'!$B$16*'Emission factors'!$C$16)</f>
        <v>0</v>
      </c>
      <c r="T6866" s="92">
        <f>(('Activity data'!P1500/'Emission factors'!$H$10/1000)*'Emission factors'!$B$16*'Emission factors'!$C$16)+(('Activity data'!P1716/'Emission factors'!$H$6/1000)*'Emission factors'!$B$16*'Emission factors'!$C$16)</f>
        <v>0</v>
      </c>
      <c r="U6866" s="92">
        <f>(('Activity data'!Q1500/'Emission factors'!$H$10/1000)*'Emission factors'!$B$16*'Emission factors'!$C$16)+(('Activity data'!Q1716/'Emission factors'!$H$6/1000)*'Emission factors'!$B$16*'Emission factors'!$C$16)</f>
        <v>0</v>
      </c>
    </row>
    <row r="6867" spans="1:21" x14ac:dyDescent="0.25">
      <c r="A6867" s="92" t="s">
        <v>11</v>
      </c>
      <c r="B6867" s="92" t="s">
        <v>12</v>
      </c>
      <c r="C6867" s="92" t="s">
        <v>48</v>
      </c>
      <c r="D6867" s="92" t="s">
        <v>48</v>
      </c>
      <c r="E6867" s="92" t="s">
        <v>52</v>
      </c>
      <c r="F6867" s="92" t="s">
        <v>50</v>
      </c>
      <c r="G6867" s="92" t="s">
        <v>97</v>
      </c>
      <c r="H6867" s="92" t="s">
        <v>16</v>
      </c>
      <c r="I6867" s="92" t="s">
        <v>198</v>
      </c>
      <c r="L6867" s="92">
        <f>(('Activity data'!H1501/'Emission factors'!$H$10/1000)*'Emission factors'!$B$16*'Emission factors'!$C$16)+(('Activity data'!H1717/'Emission factors'!$H$6/1000)*'Emission factors'!$B$16*'Emission factors'!$C$16)</f>
        <v>0</v>
      </c>
      <c r="M6867" s="92">
        <f>(('Activity data'!I1501/'Emission factors'!$H$10/1000)*'Emission factors'!$B$16*'Emission factors'!$C$16)+(('Activity data'!I1717/'Emission factors'!$H$6/1000)*'Emission factors'!$B$16*'Emission factors'!$C$16)</f>
        <v>0</v>
      </c>
      <c r="N6867" s="92">
        <f>(('Activity data'!J1501/'Emission factors'!$H$10/1000)*'Emission factors'!$B$16*'Emission factors'!$C$16)+(('Activity data'!J1717/'Emission factors'!$H$6/1000)*'Emission factors'!$B$16*'Emission factors'!$C$16)</f>
        <v>0</v>
      </c>
      <c r="O6867" s="92">
        <f>(('Activity data'!K1501/'Emission factors'!$H$10/1000)*'Emission factors'!$B$16*'Emission factors'!$C$16)+(('Activity data'!K1717/'Emission factors'!$H$6/1000)*'Emission factors'!$B$16*'Emission factors'!$C$16)</f>
        <v>0</v>
      </c>
      <c r="P6867" s="92">
        <f>(('Activity data'!L1501/'Emission factors'!$H$10/1000)*'Emission factors'!$B$16*'Emission factors'!$C$16)+(('Activity data'!L1717/'Emission factors'!$H$6/1000)*'Emission factors'!$B$16*'Emission factors'!$C$16)</f>
        <v>0</v>
      </c>
      <c r="Q6867" s="92">
        <f>(('Activity data'!M1501/'Emission factors'!$H$10/1000)*'Emission factors'!$B$16*'Emission factors'!$C$16)+(('Activity data'!M1717/'Emission factors'!$H$6/1000)*'Emission factors'!$B$16*'Emission factors'!$C$16)</f>
        <v>0</v>
      </c>
      <c r="R6867" s="92">
        <f>(('Activity data'!N1501/'Emission factors'!$H$10/1000)*'Emission factors'!$B$16*'Emission factors'!$C$16)+(('Activity data'!N1717/'Emission factors'!$H$6/1000)*'Emission factors'!$B$16*'Emission factors'!$C$16)</f>
        <v>0</v>
      </c>
      <c r="S6867" s="92">
        <f>(('Activity data'!O1501/'Emission factors'!$H$10/1000)*'Emission factors'!$B$16*'Emission factors'!$C$16)+(('Activity data'!O1717/'Emission factors'!$H$6/1000)*'Emission factors'!$B$16*'Emission factors'!$C$16)</f>
        <v>0</v>
      </c>
      <c r="T6867" s="92">
        <f>(('Activity data'!P1501/'Emission factors'!$H$10/1000)*'Emission factors'!$B$16*'Emission factors'!$C$16)+(('Activity data'!P1717/'Emission factors'!$H$6/1000)*'Emission factors'!$B$16*'Emission factors'!$C$16)</f>
        <v>0</v>
      </c>
      <c r="U6867" s="92">
        <f>(('Activity data'!Q1501/'Emission factors'!$H$10/1000)*'Emission factors'!$B$16*'Emission factors'!$C$16)+(('Activity data'!Q1717/'Emission factors'!$H$6/1000)*'Emission factors'!$B$16*'Emission factors'!$C$16)</f>
        <v>0</v>
      </c>
    </row>
    <row r="6868" spans="1:21" x14ac:dyDescent="0.25">
      <c r="A6868" s="92" t="s">
        <v>11</v>
      </c>
      <c r="B6868" s="92" t="s">
        <v>12</v>
      </c>
      <c r="C6868" s="92" t="s">
        <v>48</v>
      </c>
      <c r="D6868" s="92" t="s">
        <v>48</v>
      </c>
      <c r="E6868" s="92" t="s">
        <v>52</v>
      </c>
      <c r="F6868" s="92" t="s">
        <v>50</v>
      </c>
      <c r="G6868" s="92" t="s">
        <v>97</v>
      </c>
      <c r="H6868" s="92" t="s">
        <v>16</v>
      </c>
      <c r="I6868" s="92" t="s">
        <v>230</v>
      </c>
      <c r="L6868" s="92">
        <f>(('Activity data'!H1502/'Emission factors'!$H$10/1000)*'Emission factors'!$B$16*'Emission factors'!$C$16)+(('Activity data'!H1718/'Emission factors'!$H$6/1000)*'Emission factors'!$B$16*'Emission factors'!$C$16)</f>
        <v>0</v>
      </c>
      <c r="M6868" s="92">
        <f>(('Activity data'!I1502/'Emission factors'!$H$10/1000)*'Emission factors'!$B$16*'Emission factors'!$C$16)+(('Activity data'!I1718/'Emission factors'!$H$6/1000)*'Emission factors'!$B$16*'Emission factors'!$C$16)</f>
        <v>0</v>
      </c>
      <c r="N6868" s="92">
        <f>(('Activity data'!J1502/'Emission factors'!$H$10/1000)*'Emission factors'!$B$16*'Emission factors'!$C$16)+(('Activity data'!J1718/'Emission factors'!$H$6/1000)*'Emission factors'!$B$16*'Emission factors'!$C$16)</f>
        <v>0</v>
      </c>
      <c r="O6868" s="92">
        <f>(('Activity data'!K1502/'Emission factors'!$H$10/1000)*'Emission factors'!$B$16*'Emission factors'!$C$16)+(('Activity data'!K1718/'Emission factors'!$H$6/1000)*'Emission factors'!$B$16*'Emission factors'!$C$16)</f>
        <v>0</v>
      </c>
      <c r="P6868" s="92">
        <f>(('Activity data'!L1502/'Emission factors'!$H$10/1000)*'Emission factors'!$B$16*'Emission factors'!$C$16)+(('Activity data'!L1718/'Emission factors'!$H$6/1000)*'Emission factors'!$B$16*'Emission factors'!$C$16)</f>
        <v>0</v>
      </c>
      <c r="Q6868" s="92">
        <f>(('Activity data'!M1502/'Emission factors'!$H$10/1000)*'Emission factors'!$B$16*'Emission factors'!$C$16)+(('Activity data'!M1718/'Emission factors'!$H$6/1000)*'Emission factors'!$B$16*'Emission factors'!$C$16)</f>
        <v>0</v>
      </c>
      <c r="R6868" s="92">
        <f>(('Activity data'!N1502/'Emission factors'!$H$10/1000)*'Emission factors'!$B$16*'Emission factors'!$C$16)+(('Activity data'!N1718/'Emission factors'!$H$6/1000)*'Emission factors'!$B$16*'Emission factors'!$C$16)</f>
        <v>0</v>
      </c>
      <c r="S6868" s="92">
        <f>(('Activity data'!O1502/'Emission factors'!$H$10/1000)*'Emission factors'!$B$16*'Emission factors'!$C$16)+(('Activity data'!O1718/'Emission factors'!$H$6/1000)*'Emission factors'!$B$16*'Emission factors'!$C$16)</f>
        <v>0</v>
      </c>
      <c r="T6868" s="92">
        <f>(('Activity data'!P1502/'Emission factors'!$H$10/1000)*'Emission factors'!$B$16*'Emission factors'!$C$16)+(('Activity data'!P1718/'Emission factors'!$H$6/1000)*'Emission factors'!$B$16*'Emission factors'!$C$16)</f>
        <v>0</v>
      </c>
      <c r="U6868" s="92">
        <f>(('Activity data'!Q1502/'Emission factors'!$H$10/1000)*'Emission factors'!$B$16*'Emission factors'!$C$16)+(('Activity data'!Q1718/'Emission factors'!$H$6/1000)*'Emission factors'!$B$16*'Emission factors'!$C$16)</f>
        <v>0</v>
      </c>
    </row>
    <row r="6869" spans="1:21" x14ac:dyDescent="0.25">
      <c r="A6869" s="92" t="s">
        <v>11</v>
      </c>
      <c r="B6869" s="92" t="s">
        <v>12</v>
      </c>
      <c r="C6869" s="92" t="s">
        <v>48</v>
      </c>
      <c r="D6869" s="92" t="s">
        <v>48</v>
      </c>
      <c r="E6869" s="92" t="s">
        <v>52</v>
      </c>
      <c r="F6869" s="92" t="s">
        <v>50</v>
      </c>
      <c r="G6869" s="92" t="s">
        <v>97</v>
      </c>
      <c r="H6869" s="92" t="s">
        <v>16</v>
      </c>
      <c r="I6869" s="92" t="s">
        <v>210</v>
      </c>
      <c r="L6869" s="92">
        <f>(('Activity data'!H1503/'Emission factors'!$H$10/1000)*'Emission factors'!$B$16*'Emission factors'!$C$16)+(('Activity data'!H1719/'Emission factors'!$H$6/1000)*'Emission factors'!$B$16*'Emission factors'!$C$16)</f>
        <v>0</v>
      </c>
      <c r="M6869" s="92">
        <f>(('Activity data'!I1503/'Emission factors'!$H$10/1000)*'Emission factors'!$B$16*'Emission factors'!$C$16)+(('Activity data'!I1719/'Emission factors'!$H$6/1000)*'Emission factors'!$B$16*'Emission factors'!$C$16)</f>
        <v>0</v>
      </c>
      <c r="N6869" s="92">
        <f>(('Activity data'!J1503/'Emission factors'!$H$10/1000)*'Emission factors'!$B$16*'Emission factors'!$C$16)+(('Activity data'!J1719/'Emission factors'!$H$6/1000)*'Emission factors'!$B$16*'Emission factors'!$C$16)</f>
        <v>0</v>
      </c>
      <c r="O6869" s="92">
        <f>(('Activity data'!K1503/'Emission factors'!$H$10/1000)*'Emission factors'!$B$16*'Emission factors'!$C$16)+(('Activity data'!K1719/'Emission factors'!$H$6/1000)*'Emission factors'!$B$16*'Emission factors'!$C$16)</f>
        <v>0</v>
      </c>
      <c r="P6869" s="92">
        <f>(('Activity data'!L1503/'Emission factors'!$H$10/1000)*'Emission factors'!$B$16*'Emission factors'!$C$16)+(('Activity data'!L1719/'Emission factors'!$H$6/1000)*'Emission factors'!$B$16*'Emission factors'!$C$16)</f>
        <v>0</v>
      </c>
      <c r="Q6869" s="92">
        <f>(('Activity data'!M1503/'Emission factors'!$H$10/1000)*'Emission factors'!$B$16*'Emission factors'!$C$16)+(('Activity data'!M1719/'Emission factors'!$H$6/1000)*'Emission factors'!$B$16*'Emission factors'!$C$16)</f>
        <v>0</v>
      </c>
      <c r="R6869" s="92">
        <f>(('Activity data'!N1503/'Emission factors'!$H$10/1000)*'Emission factors'!$B$16*'Emission factors'!$C$16)+(('Activity data'!N1719/'Emission factors'!$H$6/1000)*'Emission factors'!$B$16*'Emission factors'!$C$16)</f>
        <v>0</v>
      </c>
      <c r="S6869" s="92">
        <f>(('Activity data'!O1503/'Emission factors'!$H$10/1000)*'Emission factors'!$B$16*'Emission factors'!$C$16)+(('Activity data'!O1719/'Emission factors'!$H$6/1000)*'Emission factors'!$B$16*'Emission factors'!$C$16)</f>
        <v>0</v>
      </c>
      <c r="T6869" s="92">
        <f>(('Activity data'!P1503/'Emission factors'!$H$10/1000)*'Emission factors'!$B$16*'Emission factors'!$C$16)+(('Activity data'!P1719/'Emission factors'!$H$6/1000)*'Emission factors'!$B$16*'Emission factors'!$C$16)</f>
        <v>0</v>
      </c>
      <c r="U6869" s="92">
        <f>(('Activity data'!Q1503/'Emission factors'!$H$10/1000)*'Emission factors'!$B$16*'Emission factors'!$C$16)+(('Activity data'!Q1719/'Emission factors'!$H$6/1000)*'Emission factors'!$B$16*'Emission factors'!$C$16)</f>
        <v>0</v>
      </c>
    </row>
    <row r="6870" spans="1:21" x14ac:dyDescent="0.25">
      <c r="A6870" s="92" t="s">
        <v>11</v>
      </c>
      <c r="B6870" s="92" t="s">
        <v>12</v>
      </c>
      <c r="C6870" s="92" t="s">
        <v>48</v>
      </c>
      <c r="D6870" s="92" t="s">
        <v>48</v>
      </c>
      <c r="E6870" s="92" t="s">
        <v>52</v>
      </c>
      <c r="F6870" s="92" t="s">
        <v>50</v>
      </c>
      <c r="G6870" s="92" t="s">
        <v>97</v>
      </c>
      <c r="H6870" s="92" t="s">
        <v>16</v>
      </c>
      <c r="I6870" s="92" t="s">
        <v>191</v>
      </c>
      <c r="L6870" s="92">
        <f>(('Activity data'!H1504/'Emission factors'!$H$10/1000)*'Emission factors'!$B$16*'Emission factors'!$C$16)+(('Activity data'!H1720/'Emission factors'!$H$6/1000)*'Emission factors'!$B$16*'Emission factors'!$C$16)</f>
        <v>0</v>
      </c>
      <c r="M6870" s="92">
        <f>(('Activity data'!I1504/'Emission factors'!$H$10/1000)*'Emission factors'!$B$16*'Emission factors'!$C$16)+(('Activity data'!I1720/'Emission factors'!$H$6/1000)*'Emission factors'!$B$16*'Emission factors'!$C$16)</f>
        <v>0</v>
      </c>
      <c r="N6870" s="92">
        <f>(('Activity data'!J1504/'Emission factors'!$H$10/1000)*'Emission factors'!$B$16*'Emission factors'!$C$16)+(('Activity data'!J1720/'Emission factors'!$H$6/1000)*'Emission factors'!$B$16*'Emission factors'!$C$16)</f>
        <v>0</v>
      </c>
      <c r="O6870" s="92">
        <f>(('Activity data'!K1504/'Emission factors'!$H$10/1000)*'Emission factors'!$B$16*'Emission factors'!$C$16)+(('Activity data'!K1720/'Emission factors'!$H$6/1000)*'Emission factors'!$B$16*'Emission factors'!$C$16)</f>
        <v>0</v>
      </c>
      <c r="P6870" s="92">
        <f>(('Activity data'!L1504/'Emission factors'!$H$10/1000)*'Emission factors'!$B$16*'Emission factors'!$C$16)+(('Activity data'!L1720/'Emission factors'!$H$6/1000)*'Emission factors'!$B$16*'Emission factors'!$C$16)</f>
        <v>0</v>
      </c>
      <c r="Q6870" s="92">
        <f>(('Activity data'!M1504/'Emission factors'!$H$10/1000)*'Emission factors'!$B$16*'Emission factors'!$C$16)+(('Activity data'!M1720/'Emission factors'!$H$6/1000)*'Emission factors'!$B$16*'Emission factors'!$C$16)</f>
        <v>0</v>
      </c>
      <c r="R6870" s="92">
        <f>(('Activity data'!N1504/'Emission factors'!$H$10/1000)*'Emission factors'!$B$16*'Emission factors'!$C$16)+(('Activity data'!N1720/'Emission factors'!$H$6/1000)*'Emission factors'!$B$16*'Emission factors'!$C$16)</f>
        <v>0</v>
      </c>
      <c r="S6870" s="92">
        <f>(('Activity data'!O1504/'Emission factors'!$H$10/1000)*'Emission factors'!$B$16*'Emission factors'!$C$16)+(('Activity data'!O1720/'Emission factors'!$H$6/1000)*'Emission factors'!$B$16*'Emission factors'!$C$16)</f>
        <v>0</v>
      </c>
      <c r="T6870" s="92">
        <f>(('Activity data'!P1504/'Emission factors'!$H$10/1000)*'Emission factors'!$B$16*'Emission factors'!$C$16)+(('Activity data'!P1720/'Emission factors'!$H$6/1000)*'Emission factors'!$B$16*'Emission factors'!$C$16)</f>
        <v>0</v>
      </c>
      <c r="U6870" s="92">
        <f>(('Activity data'!Q1504/'Emission factors'!$H$10/1000)*'Emission factors'!$B$16*'Emission factors'!$C$16)+(('Activity data'!Q1720/'Emission factors'!$H$6/1000)*'Emission factors'!$B$16*'Emission factors'!$C$16)</f>
        <v>0</v>
      </c>
    </row>
    <row r="6871" spans="1:21" x14ac:dyDescent="0.25">
      <c r="A6871" s="92" t="s">
        <v>11</v>
      </c>
      <c r="B6871" s="92" t="s">
        <v>12</v>
      </c>
      <c r="C6871" s="92" t="s">
        <v>48</v>
      </c>
      <c r="D6871" s="92" t="s">
        <v>48</v>
      </c>
      <c r="E6871" s="92" t="s">
        <v>52</v>
      </c>
      <c r="F6871" s="92" t="s">
        <v>50</v>
      </c>
      <c r="G6871" s="92" t="s">
        <v>97</v>
      </c>
      <c r="H6871" s="92" t="s">
        <v>16</v>
      </c>
      <c r="I6871" s="92" t="s">
        <v>231</v>
      </c>
      <c r="L6871" s="92">
        <f>(('Activity data'!H1505/'Emission factors'!$H$10/1000)*'Emission factors'!$B$16*'Emission factors'!$C$16)+(('Activity data'!H1721/'Emission factors'!$H$6/1000)*'Emission factors'!$B$16*'Emission factors'!$C$16)</f>
        <v>0</v>
      </c>
      <c r="M6871" s="92">
        <f>(('Activity data'!I1505/'Emission factors'!$H$10/1000)*'Emission factors'!$B$16*'Emission factors'!$C$16)+(('Activity data'!I1721/'Emission factors'!$H$6/1000)*'Emission factors'!$B$16*'Emission factors'!$C$16)</f>
        <v>0</v>
      </c>
      <c r="N6871" s="92">
        <f>(('Activity data'!J1505/'Emission factors'!$H$10/1000)*'Emission factors'!$B$16*'Emission factors'!$C$16)+(('Activity data'!J1721/'Emission factors'!$H$6/1000)*'Emission factors'!$B$16*'Emission factors'!$C$16)</f>
        <v>0</v>
      </c>
      <c r="O6871" s="92">
        <f>(('Activity data'!K1505/'Emission factors'!$H$10/1000)*'Emission factors'!$B$16*'Emission factors'!$C$16)+(('Activity data'!K1721/'Emission factors'!$H$6/1000)*'Emission factors'!$B$16*'Emission factors'!$C$16)</f>
        <v>0</v>
      </c>
      <c r="P6871" s="92">
        <f>(('Activity data'!L1505/'Emission factors'!$H$10/1000)*'Emission factors'!$B$16*'Emission factors'!$C$16)+(('Activity data'!L1721/'Emission factors'!$H$6/1000)*'Emission factors'!$B$16*'Emission factors'!$C$16)</f>
        <v>0</v>
      </c>
      <c r="Q6871" s="92">
        <f>(('Activity data'!M1505/'Emission factors'!$H$10/1000)*'Emission factors'!$B$16*'Emission factors'!$C$16)+(('Activity data'!M1721/'Emission factors'!$H$6/1000)*'Emission factors'!$B$16*'Emission factors'!$C$16)</f>
        <v>0</v>
      </c>
      <c r="R6871" s="92">
        <f>(('Activity data'!N1505/'Emission factors'!$H$10/1000)*'Emission factors'!$B$16*'Emission factors'!$C$16)+(('Activity data'!N1721/'Emission factors'!$H$6/1000)*'Emission factors'!$B$16*'Emission factors'!$C$16)</f>
        <v>0</v>
      </c>
      <c r="S6871" s="92">
        <f>(('Activity data'!O1505/'Emission factors'!$H$10/1000)*'Emission factors'!$B$16*'Emission factors'!$C$16)+(('Activity data'!O1721/'Emission factors'!$H$6/1000)*'Emission factors'!$B$16*'Emission factors'!$C$16)</f>
        <v>0</v>
      </c>
      <c r="T6871" s="92">
        <f>(('Activity data'!P1505/'Emission factors'!$H$10/1000)*'Emission factors'!$B$16*'Emission factors'!$C$16)+(('Activity data'!P1721/'Emission factors'!$H$6/1000)*'Emission factors'!$B$16*'Emission factors'!$C$16)</f>
        <v>0</v>
      </c>
      <c r="U6871" s="92">
        <f>(('Activity data'!Q1505/'Emission factors'!$H$10/1000)*'Emission factors'!$B$16*'Emission factors'!$C$16)+(('Activity data'!Q1721/'Emission factors'!$H$6/1000)*'Emission factors'!$B$16*'Emission factors'!$C$16)</f>
        <v>0</v>
      </c>
    </row>
    <row r="6872" spans="1:21" x14ac:dyDescent="0.25">
      <c r="A6872" s="92" t="s">
        <v>11</v>
      </c>
      <c r="B6872" s="92" t="s">
        <v>12</v>
      </c>
      <c r="C6872" s="92" t="s">
        <v>48</v>
      </c>
      <c r="D6872" s="92" t="s">
        <v>48</v>
      </c>
      <c r="E6872" s="92" t="s">
        <v>52</v>
      </c>
      <c r="F6872" s="92" t="s">
        <v>50</v>
      </c>
      <c r="G6872" s="92" t="s">
        <v>97</v>
      </c>
      <c r="H6872" s="92" t="s">
        <v>16</v>
      </c>
      <c r="I6872" s="92" t="s">
        <v>190</v>
      </c>
      <c r="L6872" s="92">
        <f>(('Activity data'!H1506/'Emission factors'!$H$10/1000)*'Emission factors'!$B$16*'Emission factors'!$C$16)+(('Activity data'!H1722/'Emission factors'!$H$6/1000)*'Emission factors'!$B$16*'Emission factors'!$C$16)</f>
        <v>0</v>
      </c>
      <c r="M6872" s="92">
        <f>(('Activity data'!I1506/'Emission factors'!$H$10/1000)*'Emission factors'!$B$16*'Emission factors'!$C$16)+(('Activity data'!I1722/'Emission factors'!$H$6/1000)*'Emission factors'!$B$16*'Emission factors'!$C$16)</f>
        <v>0</v>
      </c>
      <c r="N6872" s="92">
        <f>(('Activity data'!J1506/'Emission factors'!$H$10/1000)*'Emission factors'!$B$16*'Emission factors'!$C$16)+(('Activity data'!J1722/'Emission factors'!$H$6/1000)*'Emission factors'!$B$16*'Emission factors'!$C$16)</f>
        <v>0</v>
      </c>
      <c r="O6872" s="92">
        <f>(('Activity data'!K1506/'Emission factors'!$H$10/1000)*'Emission factors'!$B$16*'Emission factors'!$C$16)+(('Activity data'!K1722/'Emission factors'!$H$6/1000)*'Emission factors'!$B$16*'Emission factors'!$C$16)</f>
        <v>0</v>
      </c>
      <c r="P6872" s="92">
        <f>(('Activity data'!L1506/'Emission factors'!$H$10/1000)*'Emission factors'!$B$16*'Emission factors'!$C$16)+(('Activity data'!L1722/'Emission factors'!$H$6/1000)*'Emission factors'!$B$16*'Emission factors'!$C$16)</f>
        <v>0</v>
      </c>
      <c r="Q6872" s="92">
        <f>(('Activity data'!M1506/'Emission factors'!$H$10/1000)*'Emission factors'!$B$16*'Emission factors'!$C$16)+(('Activity data'!M1722/'Emission factors'!$H$6/1000)*'Emission factors'!$B$16*'Emission factors'!$C$16)</f>
        <v>0</v>
      </c>
      <c r="R6872" s="92">
        <f>(('Activity data'!N1506/'Emission factors'!$H$10/1000)*'Emission factors'!$B$16*'Emission factors'!$C$16)+(('Activity data'!N1722/'Emission factors'!$H$6/1000)*'Emission factors'!$B$16*'Emission factors'!$C$16)</f>
        <v>0</v>
      </c>
      <c r="S6872" s="92">
        <f>(('Activity data'!O1506/'Emission factors'!$H$10/1000)*'Emission factors'!$B$16*'Emission factors'!$C$16)+(('Activity data'!O1722/'Emission factors'!$H$6/1000)*'Emission factors'!$B$16*'Emission factors'!$C$16)</f>
        <v>0</v>
      </c>
      <c r="T6872" s="92">
        <f>(('Activity data'!P1506/'Emission factors'!$H$10/1000)*'Emission factors'!$B$16*'Emission factors'!$C$16)+(('Activity data'!P1722/'Emission factors'!$H$6/1000)*'Emission factors'!$B$16*'Emission factors'!$C$16)</f>
        <v>0</v>
      </c>
      <c r="U6872" s="92">
        <f>(('Activity data'!Q1506/'Emission factors'!$H$10/1000)*'Emission factors'!$B$16*'Emission factors'!$C$16)+(('Activity data'!Q1722/'Emission factors'!$H$6/1000)*'Emission factors'!$B$16*'Emission factors'!$C$16)</f>
        <v>0</v>
      </c>
    </row>
    <row r="6873" spans="1:21" x14ac:dyDescent="0.25">
      <c r="A6873" s="92" t="s">
        <v>11</v>
      </c>
      <c r="B6873" s="92" t="s">
        <v>12</v>
      </c>
      <c r="C6873" s="92" t="s">
        <v>48</v>
      </c>
      <c r="D6873" s="92" t="s">
        <v>48</v>
      </c>
      <c r="E6873" s="92" t="s">
        <v>40</v>
      </c>
      <c r="F6873" s="92" t="s">
        <v>50</v>
      </c>
      <c r="G6873" s="92" t="s">
        <v>97</v>
      </c>
      <c r="H6873" s="92" t="s">
        <v>16</v>
      </c>
      <c r="I6873" s="92" t="s">
        <v>207</v>
      </c>
      <c r="L6873" s="92">
        <f>('Activity data'!H1507*'Emission factors'!$B$12/1000*'Emission factors'!$C$12)+('Activity data'!H1579*'Emission factors'!$H$12*'Emission factors'!$B$12*'Emission factors'!$C$12)</f>
        <v>1111823.3170843993</v>
      </c>
      <c r="M6873" s="92">
        <f>('Activity data'!I1507*'Emission factors'!$B$12/1000*'Emission factors'!$C$12)+('Activity data'!I1579*'Emission factors'!$H$12*'Emission factors'!$B$12*'Emission factors'!$C$12)</f>
        <v>1192905.4113339873</v>
      </c>
      <c r="N6873" s="92">
        <f>('Activity data'!J1507*'Emission factors'!$B$12/1000*'Emission factors'!$C$12)+('Activity data'!J1579*'Emission factors'!$H$12*'Emission factors'!$B$12*'Emission factors'!$C$12)</f>
        <v>1152685.9867615125</v>
      </c>
      <c r="O6873" s="92">
        <f>('Activity data'!K1507*'Emission factors'!$B$12/1000*'Emission factors'!$C$12)+('Activity data'!K1579*'Emission factors'!$H$12*'Emission factors'!$B$12*'Emission factors'!$C$12)</f>
        <v>825387.4281122199</v>
      </c>
      <c r="P6873" s="92">
        <f>('Activity data'!L1507*'Emission factors'!$B$12/1000*'Emission factors'!$C$12)+('Activity data'!L1579*'Emission factors'!$H$12*'Emission factors'!$B$12*'Emission factors'!$C$12)</f>
        <v>1146077.7426231198</v>
      </c>
      <c r="Q6873" s="92">
        <f>('Activity data'!M1507*'Emission factors'!$B$12/1000*'Emission factors'!$C$12)+('Activity data'!M1579*'Emission factors'!$H$12*'Emission factors'!$B$12*'Emission factors'!$C$12)</f>
        <v>1372160.215460097</v>
      </c>
      <c r="R6873" s="92">
        <f>('Activity data'!N1507*'Emission factors'!$B$12/1000*'Emission factors'!$C$12)+('Activity data'!N1579*'Emission factors'!$H$12*'Emission factors'!$B$12*'Emission factors'!$C$12)</f>
        <v>1465451.251692785</v>
      </c>
      <c r="S6873" s="92">
        <f>('Activity data'!O1507*'Emission factors'!$B$12/1000*'Emission factors'!$C$12)+('Activity data'!O1579*'Emission factors'!$H$12*'Emission factors'!$B$12*'Emission factors'!$C$12)</f>
        <v>1551470.8536205795</v>
      </c>
      <c r="T6873" s="92">
        <f>('Activity data'!P1507*'Emission factors'!$B$12/1000*'Emission factors'!$C$12)+('Activity data'!P1579*'Emission factors'!$H$12*'Emission factors'!$B$12*'Emission factors'!$C$12)</f>
        <v>962524.0924260054</v>
      </c>
      <c r="U6873" s="92">
        <f>('Activity data'!Q1507*'Emission factors'!$B$12/1000*'Emission factors'!$C$12)+('Activity data'!Q1579*'Emission factors'!$H$12*'Emission factors'!$B$12*'Emission factors'!$C$12)</f>
        <v>676154.67473634938</v>
      </c>
    </row>
    <row r="6874" spans="1:21" x14ac:dyDescent="0.25">
      <c r="A6874" s="92" t="s">
        <v>11</v>
      </c>
      <c r="B6874" s="92" t="s">
        <v>12</v>
      </c>
      <c r="C6874" s="92" t="s">
        <v>48</v>
      </c>
      <c r="D6874" s="92" t="s">
        <v>48</v>
      </c>
      <c r="E6874" s="92" t="s">
        <v>40</v>
      </c>
      <c r="F6874" s="92" t="s">
        <v>50</v>
      </c>
      <c r="G6874" s="92" t="s">
        <v>97</v>
      </c>
      <c r="H6874" s="92" t="s">
        <v>16</v>
      </c>
      <c r="I6874" s="92" t="s">
        <v>218</v>
      </c>
      <c r="L6874" s="92">
        <f>('Activity data'!H1508*'Emission factors'!$B$12/1000*'Emission factors'!$C$12)+('Activity data'!H1580*'Emission factors'!$H$12*'Emission factors'!$B$12*'Emission factors'!$C$12)</f>
        <v>0</v>
      </c>
      <c r="M6874" s="92">
        <f>('Activity data'!I1508*'Emission factors'!$B$12/1000*'Emission factors'!$C$12)+('Activity data'!I1580*'Emission factors'!$H$12*'Emission factors'!$B$12*'Emission factors'!$C$12)</f>
        <v>0</v>
      </c>
      <c r="N6874" s="92">
        <f>('Activity data'!J1508*'Emission factors'!$B$12/1000*'Emission factors'!$C$12)+('Activity data'!J1580*'Emission factors'!$H$12*'Emission factors'!$B$12*'Emission factors'!$C$12)</f>
        <v>0</v>
      </c>
      <c r="O6874" s="92">
        <f>('Activity data'!K1508*'Emission factors'!$B$12/1000*'Emission factors'!$C$12)+('Activity data'!K1580*'Emission factors'!$H$12*'Emission factors'!$B$12*'Emission factors'!$C$12)</f>
        <v>0</v>
      </c>
      <c r="P6874" s="92">
        <f>('Activity data'!L1508*'Emission factors'!$B$12/1000*'Emission factors'!$C$12)+('Activity data'!L1580*'Emission factors'!$H$12*'Emission factors'!$B$12*'Emission factors'!$C$12)</f>
        <v>0</v>
      </c>
      <c r="Q6874" s="92">
        <f>('Activity data'!M1508*'Emission factors'!$B$12/1000*'Emission factors'!$C$12)+('Activity data'!M1580*'Emission factors'!$H$12*'Emission factors'!$B$12*'Emission factors'!$C$12)</f>
        <v>0</v>
      </c>
      <c r="R6874" s="92">
        <f>('Activity data'!N1508*'Emission factors'!$B$12/1000*'Emission factors'!$C$12)+('Activity data'!N1580*'Emission factors'!$H$12*'Emission factors'!$B$12*'Emission factors'!$C$12)</f>
        <v>0</v>
      </c>
      <c r="S6874" s="92">
        <f>('Activity data'!O1508*'Emission factors'!$B$12/1000*'Emission factors'!$C$12)+('Activity data'!O1580*'Emission factors'!$H$12*'Emission factors'!$B$12*'Emission factors'!$C$12)</f>
        <v>0</v>
      </c>
      <c r="T6874" s="92">
        <f>('Activity data'!P1508*'Emission factors'!$B$12/1000*'Emission factors'!$C$12)+('Activity data'!P1580*'Emission factors'!$H$12*'Emission factors'!$B$12*'Emission factors'!$C$12)</f>
        <v>0</v>
      </c>
      <c r="U6874" s="92">
        <f>('Activity data'!Q1508*'Emission factors'!$B$12/1000*'Emission factors'!$C$12)+('Activity data'!Q1580*'Emission factors'!$H$12*'Emission factors'!$B$12*'Emission factors'!$C$12)</f>
        <v>0</v>
      </c>
    </row>
    <row r="6875" spans="1:21" x14ac:dyDescent="0.25">
      <c r="A6875" s="92" t="s">
        <v>11</v>
      </c>
      <c r="B6875" s="92" t="s">
        <v>12</v>
      </c>
      <c r="C6875" s="92" t="s">
        <v>48</v>
      </c>
      <c r="D6875" s="92" t="s">
        <v>48</v>
      </c>
      <c r="E6875" s="92" t="s">
        <v>40</v>
      </c>
      <c r="F6875" s="92" t="s">
        <v>50</v>
      </c>
      <c r="G6875" s="92" t="s">
        <v>97</v>
      </c>
      <c r="H6875" s="92" t="s">
        <v>16</v>
      </c>
      <c r="I6875" s="92" t="s">
        <v>194</v>
      </c>
      <c r="L6875" s="92">
        <f>('Activity data'!H1509*'Emission factors'!$B$12/1000*'Emission factors'!$C$12)+('Activity data'!H1581*'Emission factors'!$H$12*'Emission factors'!$B$12*'Emission factors'!$C$12)</f>
        <v>0</v>
      </c>
      <c r="M6875" s="92">
        <f>('Activity data'!I1509*'Emission factors'!$B$12/1000*'Emission factors'!$C$12)+('Activity data'!I1581*'Emission factors'!$H$12*'Emission factors'!$B$12*'Emission factors'!$C$12)</f>
        <v>0</v>
      </c>
      <c r="N6875" s="92">
        <f>('Activity data'!J1509*'Emission factors'!$B$12/1000*'Emission factors'!$C$12)+('Activity data'!J1581*'Emission factors'!$H$12*'Emission factors'!$B$12*'Emission factors'!$C$12)</f>
        <v>0</v>
      </c>
      <c r="O6875" s="92">
        <f>('Activity data'!K1509*'Emission factors'!$B$12/1000*'Emission factors'!$C$12)+('Activity data'!K1581*'Emission factors'!$H$12*'Emission factors'!$B$12*'Emission factors'!$C$12)</f>
        <v>0</v>
      </c>
      <c r="P6875" s="92">
        <f>('Activity data'!L1509*'Emission factors'!$B$12/1000*'Emission factors'!$C$12)+('Activity data'!L1581*'Emission factors'!$H$12*'Emission factors'!$B$12*'Emission factors'!$C$12)</f>
        <v>0</v>
      </c>
      <c r="Q6875" s="92">
        <f>('Activity data'!M1509*'Emission factors'!$B$12/1000*'Emission factors'!$C$12)+('Activity data'!M1581*'Emission factors'!$H$12*'Emission factors'!$B$12*'Emission factors'!$C$12)</f>
        <v>0</v>
      </c>
      <c r="R6875" s="92">
        <f>('Activity data'!N1509*'Emission factors'!$B$12/1000*'Emission factors'!$C$12)+('Activity data'!N1581*'Emission factors'!$H$12*'Emission factors'!$B$12*'Emission factors'!$C$12)</f>
        <v>0</v>
      </c>
      <c r="S6875" s="92">
        <f>('Activity data'!O1509*'Emission factors'!$B$12/1000*'Emission factors'!$C$12)+('Activity data'!O1581*'Emission factors'!$H$12*'Emission factors'!$B$12*'Emission factors'!$C$12)</f>
        <v>0</v>
      </c>
      <c r="T6875" s="92">
        <f>('Activity data'!P1509*'Emission factors'!$B$12/1000*'Emission factors'!$C$12)+('Activity data'!P1581*'Emission factors'!$H$12*'Emission factors'!$B$12*'Emission factors'!$C$12)</f>
        <v>0</v>
      </c>
      <c r="U6875" s="92">
        <f>('Activity data'!Q1509*'Emission factors'!$B$12/1000*'Emission factors'!$C$12)+('Activity data'!Q1581*'Emission factors'!$H$12*'Emission factors'!$B$12*'Emission factors'!$C$12)</f>
        <v>0</v>
      </c>
    </row>
    <row r="6876" spans="1:21" x14ac:dyDescent="0.25">
      <c r="A6876" s="92" t="s">
        <v>11</v>
      </c>
      <c r="B6876" s="92" t="s">
        <v>12</v>
      </c>
      <c r="C6876" s="92" t="s">
        <v>48</v>
      </c>
      <c r="D6876" s="92" t="s">
        <v>48</v>
      </c>
      <c r="E6876" s="92" t="s">
        <v>40</v>
      </c>
      <c r="F6876" s="92" t="s">
        <v>50</v>
      </c>
      <c r="G6876" s="92" t="s">
        <v>97</v>
      </c>
      <c r="H6876" s="92" t="s">
        <v>16</v>
      </c>
      <c r="I6876" s="92" t="s">
        <v>205</v>
      </c>
      <c r="L6876" s="92">
        <f>('Activity data'!H1510*'Emission factors'!$B$12/1000*'Emission factors'!$C$12)+('Activity data'!H1582*'Emission factors'!$H$12*'Emission factors'!$B$12*'Emission factors'!$C$12)</f>
        <v>0</v>
      </c>
      <c r="M6876" s="92">
        <f>('Activity data'!I1510*'Emission factors'!$B$12/1000*'Emission factors'!$C$12)+('Activity data'!I1582*'Emission factors'!$H$12*'Emission factors'!$B$12*'Emission factors'!$C$12)</f>
        <v>0</v>
      </c>
      <c r="N6876" s="92">
        <f>('Activity data'!J1510*'Emission factors'!$B$12/1000*'Emission factors'!$C$12)+('Activity data'!J1582*'Emission factors'!$H$12*'Emission factors'!$B$12*'Emission factors'!$C$12)</f>
        <v>0</v>
      </c>
      <c r="O6876" s="92">
        <f>('Activity data'!K1510*'Emission factors'!$B$12/1000*'Emission factors'!$C$12)+('Activity data'!K1582*'Emission factors'!$H$12*'Emission factors'!$B$12*'Emission factors'!$C$12)</f>
        <v>0</v>
      </c>
      <c r="P6876" s="92">
        <f>('Activity data'!L1510*'Emission factors'!$B$12/1000*'Emission factors'!$C$12)+('Activity data'!L1582*'Emission factors'!$H$12*'Emission factors'!$B$12*'Emission factors'!$C$12)</f>
        <v>0</v>
      </c>
      <c r="Q6876" s="92">
        <f>('Activity data'!M1510*'Emission factors'!$B$12/1000*'Emission factors'!$C$12)+('Activity data'!M1582*'Emission factors'!$H$12*'Emission factors'!$B$12*'Emission factors'!$C$12)</f>
        <v>0</v>
      </c>
      <c r="R6876" s="92">
        <f>('Activity data'!N1510*'Emission factors'!$B$12/1000*'Emission factors'!$C$12)+('Activity data'!N1582*'Emission factors'!$H$12*'Emission factors'!$B$12*'Emission factors'!$C$12)</f>
        <v>0</v>
      </c>
      <c r="S6876" s="92">
        <f>('Activity data'!O1510*'Emission factors'!$B$12/1000*'Emission factors'!$C$12)+('Activity data'!O1582*'Emission factors'!$H$12*'Emission factors'!$B$12*'Emission factors'!$C$12)</f>
        <v>0</v>
      </c>
      <c r="T6876" s="92">
        <f>('Activity data'!P1510*'Emission factors'!$B$12/1000*'Emission factors'!$C$12)+('Activity data'!P1582*'Emission factors'!$H$12*'Emission factors'!$B$12*'Emission factors'!$C$12)</f>
        <v>0</v>
      </c>
      <c r="U6876" s="92">
        <f>('Activity data'!Q1510*'Emission factors'!$B$12/1000*'Emission factors'!$C$12)+('Activity data'!Q1582*'Emission factors'!$H$12*'Emission factors'!$B$12*'Emission factors'!$C$12)</f>
        <v>0</v>
      </c>
    </row>
    <row r="6877" spans="1:21" x14ac:dyDescent="0.25">
      <c r="A6877" s="92" t="s">
        <v>11</v>
      </c>
      <c r="B6877" s="92" t="s">
        <v>12</v>
      </c>
      <c r="C6877" s="92" t="s">
        <v>48</v>
      </c>
      <c r="D6877" s="92" t="s">
        <v>48</v>
      </c>
      <c r="E6877" s="92" t="s">
        <v>40</v>
      </c>
      <c r="F6877" s="92" t="s">
        <v>50</v>
      </c>
      <c r="G6877" s="92" t="s">
        <v>97</v>
      </c>
      <c r="H6877" s="92" t="s">
        <v>16</v>
      </c>
      <c r="I6877" s="92" t="s">
        <v>204</v>
      </c>
      <c r="L6877" s="92">
        <f>('Activity data'!H1511*'Emission factors'!$B$12/1000*'Emission factors'!$C$12)+('Activity data'!H1583*'Emission factors'!$H$12*'Emission factors'!$B$12*'Emission factors'!$C$12)</f>
        <v>1360354.8635646615</v>
      </c>
      <c r="M6877" s="92">
        <f>('Activity data'!I1511*'Emission factors'!$B$12/1000*'Emission factors'!$C$12)+('Activity data'!I1583*'Emission factors'!$H$12*'Emission factors'!$B$12*'Emission factors'!$C$12)</f>
        <v>1476449.4963210064</v>
      </c>
      <c r="N6877" s="92">
        <f>('Activity data'!J1511*'Emission factors'!$B$12/1000*'Emission factors'!$C$12)+('Activity data'!J1583*'Emission factors'!$H$12*'Emission factors'!$B$12*'Emission factors'!$C$12)</f>
        <v>1493117.8502381458</v>
      </c>
      <c r="O6877" s="92">
        <f>('Activity data'!K1511*'Emission factors'!$B$12/1000*'Emission factors'!$C$12)+('Activity data'!K1583*'Emission factors'!$H$12*'Emission factors'!$B$12*'Emission factors'!$C$12)</f>
        <v>1984074.8979752937</v>
      </c>
      <c r="P6877" s="92">
        <f>('Activity data'!L1511*'Emission factors'!$B$12/1000*'Emission factors'!$C$12)+('Activity data'!L1583*'Emission factors'!$H$12*'Emission factors'!$B$12*'Emission factors'!$C$12)</f>
        <v>2602388.265084778</v>
      </c>
      <c r="Q6877" s="92">
        <f>('Activity data'!M1511*'Emission factors'!$B$12/1000*'Emission factors'!$C$12)+('Activity data'!M1583*'Emission factors'!$H$12*'Emission factors'!$B$12*'Emission factors'!$C$12)</f>
        <v>2492081.5847272864</v>
      </c>
      <c r="R6877" s="92">
        <f>('Activity data'!N1511*'Emission factors'!$B$12/1000*'Emission factors'!$C$12)+('Activity data'!N1583*'Emission factors'!$H$12*'Emission factors'!$B$12*'Emission factors'!$C$12)</f>
        <v>2635205.7991823368</v>
      </c>
      <c r="S6877" s="92">
        <f>('Activity data'!O1511*'Emission factors'!$B$12/1000*'Emission factors'!$C$12)+('Activity data'!O1583*'Emission factors'!$H$12*'Emission factors'!$B$12*'Emission factors'!$C$12)</f>
        <v>2886698.3641008912</v>
      </c>
      <c r="T6877" s="92">
        <f>('Activity data'!P1511*'Emission factors'!$B$12/1000*'Emission factors'!$C$12)+('Activity data'!P1583*'Emission factors'!$H$12*'Emission factors'!$B$12*'Emission factors'!$C$12)</f>
        <v>2278499.0066089123</v>
      </c>
      <c r="U6877" s="92">
        <f>('Activity data'!Q1511*'Emission factors'!$B$12/1000*'Emission factors'!$C$12)+('Activity data'!Q1583*'Emission factors'!$H$12*'Emission factors'!$B$12*'Emission factors'!$C$12)</f>
        <v>2126028.3356431774</v>
      </c>
    </row>
    <row r="6878" spans="1:21" x14ac:dyDescent="0.25">
      <c r="A6878" s="92" t="s">
        <v>11</v>
      </c>
      <c r="B6878" s="92" t="s">
        <v>12</v>
      </c>
      <c r="C6878" s="92" t="s">
        <v>48</v>
      </c>
      <c r="D6878" s="92" t="s">
        <v>48</v>
      </c>
      <c r="E6878" s="92" t="s">
        <v>40</v>
      </c>
      <c r="F6878" s="92" t="s">
        <v>50</v>
      </c>
      <c r="G6878" s="92" t="s">
        <v>97</v>
      </c>
      <c r="H6878" s="92" t="s">
        <v>16</v>
      </c>
      <c r="I6878" s="92" t="s">
        <v>199</v>
      </c>
      <c r="L6878" s="92">
        <f>('Activity data'!H1512*'Emission factors'!$B$12/1000*'Emission factors'!$C$12)+('Activity data'!H1584*'Emission factors'!$H$12*'Emission factors'!$B$12*'Emission factors'!$C$12)</f>
        <v>3653422.9167909389</v>
      </c>
      <c r="M6878" s="92">
        <f>('Activity data'!I1512*'Emission factors'!$B$12/1000*'Emission factors'!$C$12)+('Activity data'!I1584*'Emission factors'!$H$12*'Emission factors'!$B$12*'Emission factors'!$C$12)</f>
        <v>3881985.4096250064</v>
      </c>
      <c r="N6878" s="92">
        <f>('Activity data'!J1512*'Emission factors'!$B$12/1000*'Emission factors'!$C$12)+('Activity data'!J1584*'Emission factors'!$H$12*'Emission factors'!$B$12*'Emission factors'!$C$12)</f>
        <v>3714861.4665203425</v>
      </c>
      <c r="O6878" s="92">
        <f>('Activity data'!K1512*'Emission factors'!$B$12/1000*'Emission factors'!$C$12)+('Activity data'!K1584*'Emission factors'!$H$12*'Emission factors'!$B$12*'Emission factors'!$C$12)</f>
        <v>2634348.2007924868</v>
      </c>
      <c r="P6878" s="92">
        <f>('Activity data'!L1512*'Emission factors'!$B$12/1000*'Emission factors'!$C$12)+('Activity data'!L1584*'Emission factors'!$H$12*'Emission factors'!$B$12*'Emission factors'!$C$12)</f>
        <v>3622539.4714921019</v>
      </c>
      <c r="Q6878" s="92">
        <f>('Activity data'!M1512*'Emission factors'!$B$12/1000*'Emission factors'!$C$12)+('Activity data'!M1584*'Emission factors'!$H$12*'Emission factors'!$B$12*'Emission factors'!$C$12)</f>
        <v>4263549.2681326177</v>
      </c>
      <c r="R6878" s="92">
        <f>('Activity data'!N1512*'Emission factors'!$B$12/1000*'Emission factors'!$C$12)+('Activity data'!N1584*'Emission factors'!$H$12*'Emission factors'!$B$12*'Emission factors'!$C$12)</f>
        <v>4441908.963524879</v>
      </c>
      <c r="S6878" s="92">
        <f>('Activity data'!O1512*'Emission factors'!$B$12/1000*'Emission factors'!$C$12)+('Activity data'!O1584*'Emission factors'!$H$12*'Emission factors'!$B$12*'Emission factors'!$C$12)</f>
        <v>4646030.8971585296</v>
      </c>
      <c r="T6878" s="92">
        <f>('Activity data'!P1512*'Emission factors'!$B$12/1000*'Emission factors'!$C$12)+('Activity data'!P1584*'Emission factors'!$H$12*'Emission factors'!$B$12*'Emission factors'!$C$12)</f>
        <v>2878095.6209650836</v>
      </c>
      <c r="U6878" s="92">
        <f>('Activity data'!Q1512*'Emission factors'!$B$12/1000*'Emission factors'!$C$12)+('Activity data'!Q1584*'Emission factors'!$H$12*'Emission factors'!$B$12*'Emission factors'!$C$12)</f>
        <v>2022506.7496204732</v>
      </c>
    </row>
    <row r="6879" spans="1:21" x14ac:dyDescent="0.25">
      <c r="A6879" s="92" t="s">
        <v>11</v>
      </c>
      <c r="B6879" s="92" t="s">
        <v>12</v>
      </c>
      <c r="C6879" s="92" t="s">
        <v>48</v>
      </c>
      <c r="D6879" s="92" t="s">
        <v>48</v>
      </c>
      <c r="E6879" s="92" t="s">
        <v>40</v>
      </c>
      <c r="F6879" s="92" t="s">
        <v>50</v>
      </c>
      <c r="G6879" s="92" t="s">
        <v>97</v>
      </c>
      <c r="H6879" s="92" t="s">
        <v>16</v>
      </c>
      <c r="I6879" s="92" t="s">
        <v>233</v>
      </c>
      <c r="L6879" s="92">
        <f>('Activity data'!H1513*'Emission factors'!$B$12/1000*'Emission factors'!$C$12)+('Activity data'!H1585*'Emission factors'!$H$12*'Emission factors'!$B$12*'Emission factors'!$C$12)</f>
        <v>0</v>
      </c>
      <c r="M6879" s="92">
        <f>('Activity data'!I1513*'Emission factors'!$B$12/1000*'Emission factors'!$C$12)+('Activity data'!I1585*'Emission factors'!$H$12*'Emission factors'!$B$12*'Emission factors'!$C$12)</f>
        <v>0</v>
      </c>
      <c r="N6879" s="92">
        <f>('Activity data'!J1513*'Emission factors'!$B$12/1000*'Emission factors'!$C$12)+('Activity data'!J1585*'Emission factors'!$H$12*'Emission factors'!$B$12*'Emission factors'!$C$12)</f>
        <v>0</v>
      </c>
      <c r="O6879" s="92">
        <f>('Activity data'!K1513*'Emission factors'!$B$12/1000*'Emission factors'!$C$12)+('Activity data'!K1585*'Emission factors'!$H$12*'Emission factors'!$B$12*'Emission factors'!$C$12)</f>
        <v>0</v>
      </c>
      <c r="P6879" s="92">
        <f>('Activity data'!L1513*'Emission factors'!$B$12/1000*'Emission factors'!$C$12)+('Activity data'!L1585*'Emission factors'!$H$12*'Emission factors'!$B$12*'Emission factors'!$C$12)</f>
        <v>0</v>
      </c>
      <c r="Q6879" s="92">
        <f>('Activity data'!M1513*'Emission factors'!$B$12/1000*'Emission factors'!$C$12)+('Activity data'!M1585*'Emission factors'!$H$12*'Emission factors'!$B$12*'Emission factors'!$C$12)</f>
        <v>0</v>
      </c>
      <c r="R6879" s="92">
        <f>('Activity data'!N1513*'Emission factors'!$B$12/1000*'Emission factors'!$C$12)+('Activity data'!N1585*'Emission factors'!$H$12*'Emission factors'!$B$12*'Emission factors'!$C$12)</f>
        <v>0</v>
      </c>
      <c r="S6879" s="92">
        <f>('Activity data'!O1513*'Emission factors'!$B$12/1000*'Emission factors'!$C$12)+('Activity data'!O1585*'Emission factors'!$H$12*'Emission factors'!$B$12*'Emission factors'!$C$12)</f>
        <v>0</v>
      </c>
      <c r="T6879" s="92">
        <f>('Activity data'!P1513*'Emission factors'!$B$12/1000*'Emission factors'!$C$12)+('Activity data'!P1585*'Emission factors'!$H$12*'Emission factors'!$B$12*'Emission factors'!$C$12)</f>
        <v>0</v>
      </c>
      <c r="U6879" s="92">
        <f>('Activity data'!Q1513*'Emission factors'!$B$12/1000*'Emission factors'!$C$12)+('Activity data'!Q1585*'Emission factors'!$H$12*'Emission factors'!$B$12*'Emission factors'!$C$12)</f>
        <v>0</v>
      </c>
    </row>
    <row r="6880" spans="1:21" x14ac:dyDescent="0.25">
      <c r="A6880" s="92" t="s">
        <v>11</v>
      </c>
      <c r="B6880" s="92" t="s">
        <v>12</v>
      </c>
      <c r="C6880" s="92" t="s">
        <v>48</v>
      </c>
      <c r="D6880" s="92" t="s">
        <v>48</v>
      </c>
      <c r="E6880" s="92" t="s">
        <v>40</v>
      </c>
      <c r="F6880" s="92" t="s">
        <v>50</v>
      </c>
      <c r="G6880" s="92" t="s">
        <v>97</v>
      </c>
      <c r="H6880" s="92" t="s">
        <v>16</v>
      </c>
      <c r="I6880" s="92" t="s">
        <v>220</v>
      </c>
      <c r="L6880" s="92">
        <f>('Activity data'!H1514*'Emission factors'!$B$12/1000*'Emission factors'!$C$12)+('Activity data'!H1586*'Emission factors'!$H$12*'Emission factors'!$B$12*'Emission factors'!$C$12)</f>
        <v>0</v>
      </c>
      <c r="M6880" s="92">
        <f>('Activity data'!I1514*'Emission factors'!$B$12/1000*'Emission factors'!$C$12)+('Activity data'!I1586*'Emission factors'!$H$12*'Emission factors'!$B$12*'Emission factors'!$C$12)</f>
        <v>0</v>
      </c>
      <c r="N6880" s="92">
        <f>('Activity data'!J1514*'Emission factors'!$B$12/1000*'Emission factors'!$C$12)+('Activity data'!J1586*'Emission factors'!$H$12*'Emission factors'!$B$12*'Emission factors'!$C$12)</f>
        <v>0</v>
      </c>
      <c r="O6880" s="92">
        <f>('Activity data'!K1514*'Emission factors'!$B$12/1000*'Emission factors'!$C$12)+('Activity data'!K1586*'Emission factors'!$H$12*'Emission factors'!$B$12*'Emission factors'!$C$12)</f>
        <v>0</v>
      </c>
      <c r="P6880" s="92">
        <f>('Activity data'!L1514*'Emission factors'!$B$12/1000*'Emission factors'!$C$12)+('Activity data'!L1586*'Emission factors'!$H$12*'Emission factors'!$B$12*'Emission factors'!$C$12)</f>
        <v>0</v>
      </c>
      <c r="Q6880" s="92">
        <f>('Activity data'!M1514*'Emission factors'!$B$12/1000*'Emission factors'!$C$12)+('Activity data'!M1586*'Emission factors'!$H$12*'Emission factors'!$B$12*'Emission factors'!$C$12)</f>
        <v>0</v>
      </c>
      <c r="R6880" s="92">
        <f>('Activity data'!N1514*'Emission factors'!$B$12/1000*'Emission factors'!$C$12)+('Activity data'!N1586*'Emission factors'!$H$12*'Emission factors'!$B$12*'Emission factors'!$C$12)</f>
        <v>0</v>
      </c>
      <c r="S6880" s="92">
        <f>('Activity data'!O1514*'Emission factors'!$B$12/1000*'Emission factors'!$C$12)+('Activity data'!O1586*'Emission factors'!$H$12*'Emission factors'!$B$12*'Emission factors'!$C$12)</f>
        <v>0</v>
      </c>
      <c r="T6880" s="92">
        <f>('Activity data'!P1514*'Emission factors'!$B$12/1000*'Emission factors'!$C$12)+('Activity data'!P1586*'Emission factors'!$H$12*'Emission factors'!$B$12*'Emission factors'!$C$12)</f>
        <v>0</v>
      </c>
      <c r="U6880" s="92">
        <f>('Activity data'!Q1514*'Emission factors'!$B$12/1000*'Emission factors'!$C$12)+('Activity data'!Q1586*'Emission factors'!$H$12*'Emission factors'!$B$12*'Emission factors'!$C$12)</f>
        <v>0</v>
      </c>
    </row>
    <row r="6881" spans="1:21" x14ac:dyDescent="0.25">
      <c r="A6881" s="92" t="s">
        <v>11</v>
      </c>
      <c r="B6881" s="92" t="s">
        <v>12</v>
      </c>
      <c r="C6881" s="92" t="s">
        <v>48</v>
      </c>
      <c r="D6881" s="92" t="s">
        <v>48</v>
      </c>
      <c r="E6881" s="92" t="s">
        <v>40</v>
      </c>
      <c r="F6881" s="92" t="s">
        <v>50</v>
      </c>
      <c r="G6881" s="92" t="s">
        <v>97</v>
      </c>
      <c r="H6881" s="92" t="s">
        <v>16</v>
      </c>
      <c r="I6881" s="92" t="s">
        <v>221</v>
      </c>
      <c r="L6881" s="92">
        <f>('Activity data'!H1515*'Emission factors'!$B$12/1000*'Emission factors'!$C$12)+('Activity data'!H1587*'Emission factors'!$H$12*'Emission factors'!$B$12*'Emission factors'!$C$12)</f>
        <v>1981438.1769599998</v>
      </c>
      <c r="M6881" s="92">
        <f>('Activity data'!I1515*'Emission factors'!$B$12/1000*'Emission factors'!$C$12)+('Activity data'!I1587*'Emission factors'!$H$12*'Emission factors'!$B$12*'Emission factors'!$C$12)</f>
        <v>1897397.5046399997</v>
      </c>
      <c r="N6881" s="92">
        <f>('Activity data'!J1515*'Emission factors'!$B$12/1000*'Emission factors'!$C$12)+('Activity data'!J1587*'Emission factors'!$H$12*'Emission factors'!$B$12*'Emission factors'!$C$12)</f>
        <v>1843645.4467200001</v>
      </c>
      <c r="O6881" s="92">
        <f>('Activity data'!K1515*'Emission factors'!$B$12/1000*'Emission factors'!$C$12)+('Activity data'!K1587*'Emission factors'!$H$12*'Emission factors'!$B$12*'Emission factors'!$C$12)</f>
        <v>1807145.6198400001</v>
      </c>
      <c r="P6881" s="92">
        <f>('Activity data'!L1515*'Emission factors'!$B$12/1000*'Emission factors'!$C$12)+('Activity data'!L1587*'Emission factors'!$H$12*'Emission factors'!$B$12*'Emission factors'!$C$12)</f>
        <v>1882913.2027200002</v>
      </c>
      <c r="Q6881" s="92">
        <f>('Activity data'!M1515*'Emission factors'!$B$12/1000*'Emission factors'!$C$12)+('Activity data'!M1587*'Emission factors'!$H$12*'Emission factors'!$B$12*'Emission factors'!$C$12)</f>
        <v>1855080.4219199999</v>
      </c>
      <c r="R6881" s="92">
        <f>('Activity data'!N1515*'Emission factors'!$B$12/1000*'Emission factors'!$C$12)+('Activity data'!N1587*'Emission factors'!$H$12*'Emission factors'!$B$12*'Emission factors'!$C$12)</f>
        <v>2376402.7320000003</v>
      </c>
      <c r="S6881" s="92">
        <f>('Activity data'!O1515*'Emission factors'!$B$12/1000*'Emission factors'!$C$12)+('Activity data'!O1587*'Emission factors'!$H$12*'Emission factors'!$B$12*'Emission factors'!$C$12)</f>
        <v>3096473.6088</v>
      </c>
      <c r="T6881" s="92">
        <f>('Activity data'!P1515*'Emission factors'!$B$12/1000*'Emission factors'!$C$12)+('Activity data'!P1587*'Emission factors'!$H$12*'Emission factors'!$B$12*'Emission factors'!$C$12)</f>
        <v>2231227.1520000002</v>
      </c>
      <c r="U6881" s="92">
        <f>('Activity data'!Q1515*'Emission factors'!$B$12/1000*'Emission factors'!$C$12)+('Activity data'!Q1587*'Emission factors'!$H$12*'Emission factors'!$B$12*'Emission factors'!$C$12)</f>
        <v>2106900.5759999999</v>
      </c>
    </row>
    <row r="6882" spans="1:21" x14ac:dyDescent="0.25">
      <c r="A6882" s="92" t="s">
        <v>11</v>
      </c>
      <c r="B6882" s="92" t="s">
        <v>12</v>
      </c>
      <c r="C6882" s="92" t="s">
        <v>48</v>
      </c>
      <c r="D6882" s="92" t="s">
        <v>48</v>
      </c>
      <c r="E6882" s="92" t="s">
        <v>40</v>
      </c>
      <c r="F6882" s="92" t="s">
        <v>50</v>
      </c>
      <c r="G6882" s="92" t="s">
        <v>97</v>
      </c>
      <c r="H6882" s="92" t="s">
        <v>16</v>
      </c>
      <c r="I6882" s="92" t="s">
        <v>201</v>
      </c>
      <c r="L6882" s="92">
        <f>('Activity data'!H1516*'Emission factors'!$B$12/1000*'Emission factors'!$C$12)+('Activity data'!H1588*'Emission factors'!$H$12*'Emission factors'!$B$12*'Emission factors'!$C$12)</f>
        <v>8066451.6106780311</v>
      </c>
      <c r="M6882" s="92">
        <f>('Activity data'!I1516*'Emission factors'!$B$12/1000*'Emission factors'!$C$12)+('Activity data'!I1588*'Emission factors'!$H$12*'Emission factors'!$B$12*'Emission factors'!$C$12)</f>
        <v>8468676.1951466408</v>
      </c>
      <c r="N6882" s="92">
        <f>('Activity data'!J1516*'Emission factors'!$B$12/1000*'Emission factors'!$C$12)+('Activity data'!J1588*'Emission factors'!$H$12*'Emission factors'!$B$12*'Emission factors'!$C$12)</f>
        <v>10140060.202902434</v>
      </c>
      <c r="O6882" s="92">
        <f>('Activity data'!K1516*'Emission factors'!$B$12/1000*'Emission factors'!$C$12)+('Activity data'!K1588*'Emission factors'!$H$12*'Emission factors'!$B$12*'Emission factors'!$C$12)</f>
        <v>9541849.8225599993</v>
      </c>
      <c r="P6882" s="92">
        <f>('Activity data'!L1516*'Emission factors'!$B$12/1000*'Emission factors'!$C$12)+('Activity data'!L1588*'Emission factors'!$H$12*'Emission factors'!$B$12*'Emission factors'!$C$12)</f>
        <v>12759457.42368</v>
      </c>
      <c r="Q6882" s="92">
        <f>('Activity data'!M1516*'Emission factors'!$B$12/1000*'Emission factors'!$C$12)+('Activity data'!M1588*'Emission factors'!$H$12*'Emission factors'!$B$12*'Emission factors'!$C$12)</f>
        <v>13259562.354719998</v>
      </c>
      <c r="R6882" s="92">
        <f>('Activity data'!N1516*'Emission factors'!$B$12/1000*'Emission factors'!$C$12)+('Activity data'!N1588*'Emission factors'!$H$12*'Emission factors'!$B$12*'Emission factors'!$C$12)</f>
        <v>11733167.120399997</v>
      </c>
      <c r="S6882" s="92">
        <f>('Activity data'!O1516*'Emission factors'!$B$12/1000*'Emission factors'!$C$12)+('Activity data'!O1588*'Emission factors'!$H$12*'Emission factors'!$B$12*'Emission factors'!$C$12)</f>
        <v>10008834.256080002</v>
      </c>
      <c r="T6882" s="92">
        <f>('Activity data'!P1516*'Emission factors'!$B$12/1000*'Emission factors'!$C$12)+('Activity data'!P1588*'Emission factors'!$H$12*'Emission factors'!$B$12*'Emission factors'!$C$12)</f>
        <v>4753572.9120000005</v>
      </c>
      <c r="U6882" s="92">
        <f>('Activity data'!Q1516*'Emission factors'!$B$12/1000*'Emission factors'!$C$12)+('Activity data'!Q1588*'Emission factors'!$H$12*'Emission factors'!$B$12*'Emission factors'!$C$12)</f>
        <v>2902999.9679999999</v>
      </c>
    </row>
    <row r="6883" spans="1:21" x14ac:dyDescent="0.25">
      <c r="A6883" s="92" t="s">
        <v>11</v>
      </c>
      <c r="B6883" s="92" t="s">
        <v>12</v>
      </c>
      <c r="C6883" s="92" t="s">
        <v>48</v>
      </c>
      <c r="D6883" s="92" t="s">
        <v>48</v>
      </c>
      <c r="E6883" s="92" t="s">
        <v>40</v>
      </c>
      <c r="F6883" s="92" t="s">
        <v>50</v>
      </c>
      <c r="G6883" s="92" t="s">
        <v>97</v>
      </c>
      <c r="H6883" s="92" t="s">
        <v>16</v>
      </c>
      <c r="I6883" s="92" t="s">
        <v>196</v>
      </c>
      <c r="L6883" s="92">
        <f>('Activity data'!H1517*'Emission factors'!$B$12/1000*'Emission factors'!$C$12)+('Activity data'!H1589*'Emission factors'!$H$12*'Emission factors'!$B$12*'Emission factors'!$C$12)</f>
        <v>0</v>
      </c>
      <c r="M6883" s="92">
        <f>('Activity data'!I1517*'Emission factors'!$B$12/1000*'Emission factors'!$C$12)+('Activity data'!I1589*'Emission factors'!$H$12*'Emission factors'!$B$12*'Emission factors'!$C$12)</f>
        <v>0</v>
      </c>
      <c r="N6883" s="92">
        <f>('Activity data'!J1517*'Emission factors'!$B$12/1000*'Emission factors'!$C$12)+('Activity data'!J1589*'Emission factors'!$H$12*'Emission factors'!$B$12*'Emission factors'!$C$12)</f>
        <v>0</v>
      </c>
      <c r="O6883" s="92">
        <f>('Activity data'!K1517*'Emission factors'!$B$12/1000*'Emission factors'!$C$12)+('Activity data'!K1589*'Emission factors'!$H$12*'Emission factors'!$B$12*'Emission factors'!$C$12)</f>
        <v>0</v>
      </c>
      <c r="P6883" s="92">
        <f>('Activity data'!L1517*'Emission factors'!$B$12/1000*'Emission factors'!$C$12)+('Activity data'!L1589*'Emission factors'!$H$12*'Emission factors'!$B$12*'Emission factors'!$C$12)</f>
        <v>0</v>
      </c>
      <c r="Q6883" s="92">
        <f>('Activity data'!M1517*'Emission factors'!$B$12/1000*'Emission factors'!$C$12)+('Activity data'!M1589*'Emission factors'!$H$12*'Emission factors'!$B$12*'Emission factors'!$C$12)</f>
        <v>0</v>
      </c>
      <c r="R6883" s="92">
        <f>('Activity data'!N1517*'Emission factors'!$B$12/1000*'Emission factors'!$C$12)+('Activity data'!N1589*'Emission factors'!$H$12*'Emission factors'!$B$12*'Emission factors'!$C$12)</f>
        <v>0</v>
      </c>
      <c r="S6883" s="92">
        <f>('Activity data'!O1517*'Emission factors'!$B$12/1000*'Emission factors'!$C$12)+('Activity data'!O1589*'Emission factors'!$H$12*'Emission factors'!$B$12*'Emission factors'!$C$12)</f>
        <v>0</v>
      </c>
      <c r="T6883" s="92">
        <f>('Activity data'!P1517*'Emission factors'!$B$12/1000*'Emission factors'!$C$12)+('Activity data'!P1589*'Emission factors'!$H$12*'Emission factors'!$B$12*'Emission factors'!$C$12)</f>
        <v>0</v>
      </c>
      <c r="U6883" s="92">
        <f>('Activity data'!Q1517*'Emission factors'!$B$12/1000*'Emission factors'!$C$12)+('Activity data'!Q1589*'Emission factors'!$H$12*'Emission factors'!$B$12*'Emission factors'!$C$12)</f>
        <v>0</v>
      </c>
    </row>
    <row r="6884" spans="1:21" x14ac:dyDescent="0.25">
      <c r="A6884" s="92" t="s">
        <v>11</v>
      </c>
      <c r="B6884" s="92" t="s">
        <v>12</v>
      </c>
      <c r="C6884" s="92" t="s">
        <v>48</v>
      </c>
      <c r="D6884" s="92" t="s">
        <v>48</v>
      </c>
      <c r="E6884" s="92" t="s">
        <v>40</v>
      </c>
      <c r="F6884" s="92" t="s">
        <v>50</v>
      </c>
      <c r="G6884" s="92" t="s">
        <v>97</v>
      </c>
      <c r="H6884" s="92" t="s">
        <v>16</v>
      </c>
      <c r="I6884" s="92" t="s">
        <v>197</v>
      </c>
      <c r="L6884" s="92">
        <f>('Activity data'!H1518*'Emission factors'!$B$12/1000*'Emission factors'!$C$12)+('Activity data'!H1590*'Emission factors'!$H$12*'Emission factors'!$B$12*'Emission factors'!$C$12)</f>
        <v>2360677.5878400002</v>
      </c>
      <c r="M6884" s="92">
        <f>('Activity data'!I1518*'Emission factors'!$B$12/1000*'Emission factors'!$C$12)+('Activity data'!I1590*'Emission factors'!$H$12*'Emission factors'!$B$12*'Emission factors'!$C$12)</f>
        <v>2425098.1154400008</v>
      </c>
      <c r="N6884" s="92">
        <f>('Activity data'!J1518*'Emission factors'!$B$12/1000*'Emission factors'!$C$12)+('Activity data'!J1590*'Emission factors'!$H$12*'Emission factors'!$B$12*'Emission factors'!$C$12)</f>
        <v>2264559.6806189283</v>
      </c>
      <c r="O6884" s="92">
        <f>('Activity data'!K1518*'Emission factors'!$B$12/1000*'Emission factors'!$C$12)+('Activity data'!K1590*'Emission factors'!$H$12*'Emission factors'!$B$12*'Emission factors'!$C$12)</f>
        <v>2363441.991384672</v>
      </c>
      <c r="P6884" s="92">
        <f>('Activity data'!L1518*'Emission factors'!$B$12/1000*'Emission factors'!$C$12)+('Activity data'!L1590*'Emission factors'!$H$12*'Emission factors'!$B$12*'Emission factors'!$C$12)</f>
        <v>3112820.0214772318</v>
      </c>
      <c r="Q6884" s="92">
        <f>('Activity data'!M1518*'Emission factors'!$B$12/1000*'Emission factors'!$C$12)+('Activity data'!M1590*'Emission factors'!$H$12*'Emission factors'!$B$12*'Emission factors'!$C$12)</f>
        <v>4365844.9876800012</v>
      </c>
      <c r="R6884" s="92">
        <f>('Activity data'!N1518*'Emission factors'!$B$12/1000*'Emission factors'!$C$12)+('Activity data'!N1590*'Emission factors'!$H$12*'Emission factors'!$B$12*'Emission factors'!$C$12)</f>
        <v>4160720.3417999996</v>
      </c>
      <c r="S6884" s="92">
        <f>('Activity data'!O1518*'Emission factors'!$B$12/1000*'Emission factors'!$C$12)+('Activity data'!O1590*'Emission factors'!$H$12*'Emission factors'!$B$12*'Emission factors'!$C$12)</f>
        <v>3433270.3851600001</v>
      </c>
      <c r="T6884" s="92">
        <f>('Activity data'!P1518*'Emission factors'!$B$12/1000*'Emission factors'!$C$12)+('Activity data'!P1590*'Emission factors'!$H$12*'Emission factors'!$B$12*'Emission factors'!$C$12)</f>
        <v>2421568.4287449601</v>
      </c>
      <c r="U6884" s="92">
        <f>('Activity data'!Q1518*'Emission factors'!$B$12/1000*'Emission factors'!$C$12)+('Activity data'!Q1590*'Emission factors'!$H$12*'Emission factors'!$B$12*'Emission factors'!$C$12)</f>
        <v>2194205.548480704</v>
      </c>
    </row>
    <row r="6885" spans="1:21" x14ac:dyDescent="0.25">
      <c r="A6885" s="92" t="s">
        <v>11</v>
      </c>
      <c r="B6885" s="92" t="s">
        <v>12</v>
      </c>
      <c r="C6885" s="92" t="s">
        <v>48</v>
      </c>
      <c r="D6885" s="92" t="s">
        <v>48</v>
      </c>
      <c r="E6885" s="92" t="s">
        <v>40</v>
      </c>
      <c r="F6885" s="92" t="s">
        <v>50</v>
      </c>
      <c r="G6885" s="92" t="s">
        <v>97</v>
      </c>
      <c r="H6885" s="92" t="s">
        <v>16</v>
      </c>
      <c r="I6885" s="92" t="s">
        <v>222</v>
      </c>
      <c r="L6885" s="92">
        <f>('Activity data'!H1519*'Emission factors'!$B$12/1000*'Emission factors'!$C$12)+('Activity data'!H1591*'Emission factors'!$H$12*'Emission factors'!$B$12*'Emission factors'!$C$12)</f>
        <v>0</v>
      </c>
      <c r="M6885" s="92">
        <f>('Activity data'!I1519*'Emission factors'!$B$12/1000*'Emission factors'!$C$12)+('Activity data'!I1591*'Emission factors'!$H$12*'Emission factors'!$B$12*'Emission factors'!$C$12)</f>
        <v>0</v>
      </c>
      <c r="N6885" s="92">
        <f>('Activity data'!J1519*'Emission factors'!$B$12/1000*'Emission factors'!$C$12)+('Activity data'!J1591*'Emission factors'!$H$12*'Emission factors'!$B$12*'Emission factors'!$C$12)</f>
        <v>0</v>
      </c>
      <c r="O6885" s="92">
        <f>('Activity data'!K1519*'Emission factors'!$B$12/1000*'Emission factors'!$C$12)+('Activity data'!K1591*'Emission factors'!$H$12*'Emission factors'!$B$12*'Emission factors'!$C$12)</f>
        <v>0</v>
      </c>
      <c r="P6885" s="92">
        <f>('Activity data'!L1519*'Emission factors'!$B$12/1000*'Emission factors'!$C$12)+('Activity data'!L1591*'Emission factors'!$H$12*'Emission factors'!$B$12*'Emission factors'!$C$12)</f>
        <v>0</v>
      </c>
      <c r="Q6885" s="92">
        <f>('Activity data'!M1519*'Emission factors'!$B$12/1000*'Emission factors'!$C$12)+('Activity data'!M1591*'Emission factors'!$H$12*'Emission factors'!$B$12*'Emission factors'!$C$12)</f>
        <v>0</v>
      </c>
      <c r="R6885" s="92">
        <f>('Activity data'!N1519*'Emission factors'!$B$12/1000*'Emission factors'!$C$12)+('Activity data'!N1591*'Emission factors'!$H$12*'Emission factors'!$B$12*'Emission factors'!$C$12)</f>
        <v>0</v>
      </c>
      <c r="S6885" s="92">
        <f>('Activity data'!O1519*'Emission factors'!$B$12/1000*'Emission factors'!$C$12)+('Activity data'!O1591*'Emission factors'!$H$12*'Emission factors'!$B$12*'Emission factors'!$C$12)</f>
        <v>0</v>
      </c>
      <c r="T6885" s="92">
        <f>('Activity data'!P1519*'Emission factors'!$B$12/1000*'Emission factors'!$C$12)+('Activity data'!P1591*'Emission factors'!$H$12*'Emission factors'!$B$12*'Emission factors'!$C$12)</f>
        <v>78279.696000000011</v>
      </c>
      <c r="U6885" s="92">
        <f>('Activity data'!Q1519*'Emission factors'!$B$12/1000*'Emission factors'!$C$12)+('Activity data'!Q1591*'Emission factors'!$H$12*'Emission factors'!$B$12*'Emission factors'!$C$12)</f>
        <v>104372.928</v>
      </c>
    </row>
    <row r="6886" spans="1:21" x14ac:dyDescent="0.25">
      <c r="A6886" s="92" t="s">
        <v>11</v>
      </c>
      <c r="B6886" s="92" t="s">
        <v>12</v>
      </c>
      <c r="C6886" s="92" t="s">
        <v>48</v>
      </c>
      <c r="D6886" s="92" t="s">
        <v>48</v>
      </c>
      <c r="E6886" s="92" t="s">
        <v>40</v>
      </c>
      <c r="F6886" s="92" t="s">
        <v>50</v>
      </c>
      <c r="G6886" s="92" t="s">
        <v>97</v>
      </c>
      <c r="H6886" s="92" t="s">
        <v>16</v>
      </c>
      <c r="I6886" s="92" t="s">
        <v>223</v>
      </c>
      <c r="L6886" s="92">
        <f>('Activity data'!H1520*'Emission factors'!$B$12/1000*'Emission factors'!$C$12)+('Activity data'!H1592*'Emission factors'!$H$12*'Emission factors'!$B$12*'Emission factors'!$C$12)</f>
        <v>0</v>
      </c>
      <c r="M6886" s="92">
        <f>('Activity data'!I1520*'Emission factors'!$B$12/1000*'Emission factors'!$C$12)+('Activity data'!I1592*'Emission factors'!$H$12*'Emission factors'!$B$12*'Emission factors'!$C$12)</f>
        <v>0</v>
      </c>
      <c r="N6886" s="92">
        <f>('Activity data'!J1520*'Emission factors'!$B$12/1000*'Emission factors'!$C$12)+('Activity data'!J1592*'Emission factors'!$H$12*'Emission factors'!$B$12*'Emission factors'!$C$12)</f>
        <v>0</v>
      </c>
      <c r="O6886" s="92">
        <f>('Activity data'!K1520*'Emission factors'!$B$12/1000*'Emission factors'!$C$12)+('Activity data'!K1592*'Emission factors'!$H$12*'Emission factors'!$B$12*'Emission factors'!$C$12)</f>
        <v>0</v>
      </c>
      <c r="P6886" s="92">
        <f>('Activity data'!L1520*'Emission factors'!$B$12/1000*'Emission factors'!$C$12)+('Activity data'!L1592*'Emission factors'!$H$12*'Emission factors'!$B$12*'Emission factors'!$C$12)</f>
        <v>0</v>
      </c>
      <c r="Q6886" s="92">
        <f>('Activity data'!M1520*'Emission factors'!$B$12/1000*'Emission factors'!$C$12)+('Activity data'!M1592*'Emission factors'!$H$12*'Emission factors'!$B$12*'Emission factors'!$C$12)</f>
        <v>0</v>
      </c>
      <c r="R6886" s="92">
        <f>('Activity data'!N1520*'Emission factors'!$B$12/1000*'Emission factors'!$C$12)+('Activity data'!N1592*'Emission factors'!$H$12*'Emission factors'!$B$12*'Emission factors'!$C$12)</f>
        <v>0</v>
      </c>
      <c r="S6886" s="92">
        <f>('Activity data'!O1520*'Emission factors'!$B$12/1000*'Emission factors'!$C$12)+('Activity data'!O1592*'Emission factors'!$H$12*'Emission factors'!$B$12*'Emission factors'!$C$12)</f>
        <v>0</v>
      </c>
      <c r="T6886" s="92">
        <f>('Activity data'!P1520*'Emission factors'!$B$12/1000*'Emission factors'!$C$12)+('Activity data'!P1592*'Emission factors'!$H$12*'Emission factors'!$B$12*'Emission factors'!$C$12)</f>
        <v>0</v>
      </c>
      <c r="U6886" s="92">
        <f>('Activity data'!Q1520*'Emission factors'!$B$12/1000*'Emission factors'!$C$12)+('Activity data'!Q1592*'Emission factors'!$H$12*'Emission factors'!$B$12*'Emission factors'!$C$12)</f>
        <v>0</v>
      </c>
    </row>
    <row r="6887" spans="1:21" x14ac:dyDescent="0.25">
      <c r="A6887" s="92" t="s">
        <v>11</v>
      </c>
      <c r="B6887" s="92" t="s">
        <v>12</v>
      </c>
      <c r="C6887" s="92" t="s">
        <v>48</v>
      </c>
      <c r="D6887" s="92" t="s">
        <v>48</v>
      </c>
      <c r="E6887" s="92" t="s">
        <v>40</v>
      </c>
      <c r="F6887" s="92" t="s">
        <v>50</v>
      </c>
      <c r="G6887" s="92" t="s">
        <v>97</v>
      </c>
      <c r="H6887" s="92" t="s">
        <v>16</v>
      </c>
      <c r="I6887" s="92" t="s">
        <v>259</v>
      </c>
      <c r="L6887" s="92">
        <f>('Activity data'!H1521*'Emission factors'!$B$12/1000*'Emission factors'!$C$12)+('Activity data'!H1593*'Emission factors'!$H$12*'Emission factors'!$B$12*'Emission factors'!$C$12)</f>
        <v>0</v>
      </c>
      <c r="M6887" s="92">
        <f>('Activity data'!I1521*'Emission factors'!$B$12/1000*'Emission factors'!$C$12)+('Activity data'!I1593*'Emission factors'!$H$12*'Emission factors'!$B$12*'Emission factors'!$C$12)</f>
        <v>0</v>
      </c>
      <c r="N6887" s="92">
        <f>('Activity data'!J1521*'Emission factors'!$B$12/1000*'Emission factors'!$C$12)+('Activity data'!J1593*'Emission factors'!$H$12*'Emission factors'!$B$12*'Emission factors'!$C$12)</f>
        <v>0</v>
      </c>
      <c r="O6887" s="92">
        <f>('Activity data'!K1521*'Emission factors'!$B$12/1000*'Emission factors'!$C$12)+('Activity data'!K1593*'Emission factors'!$H$12*'Emission factors'!$B$12*'Emission factors'!$C$12)</f>
        <v>0</v>
      </c>
      <c r="P6887" s="92">
        <f>('Activity data'!L1521*'Emission factors'!$B$12/1000*'Emission factors'!$C$12)+('Activity data'!L1593*'Emission factors'!$H$12*'Emission factors'!$B$12*'Emission factors'!$C$12)</f>
        <v>0</v>
      </c>
      <c r="Q6887" s="92">
        <f>('Activity data'!M1521*'Emission factors'!$B$12/1000*'Emission factors'!$C$12)+('Activity data'!M1593*'Emission factors'!$H$12*'Emission factors'!$B$12*'Emission factors'!$C$12)</f>
        <v>0</v>
      </c>
      <c r="R6887" s="92">
        <f>('Activity data'!N1521*'Emission factors'!$B$12/1000*'Emission factors'!$C$12)+('Activity data'!N1593*'Emission factors'!$H$12*'Emission factors'!$B$12*'Emission factors'!$C$12)</f>
        <v>0</v>
      </c>
      <c r="S6887" s="92">
        <f>('Activity data'!O1521*'Emission factors'!$B$12/1000*'Emission factors'!$C$12)+('Activity data'!O1593*'Emission factors'!$H$12*'Emission factors'!$B$12*'Emission factors'!$C$12)</f>
        <v>0</v>
      </c>
      <c r="T6887" s="92">
        <f>('Activity data'!P1521*'Emission factors'!$B$12/1000*'Emission factors'!$C$12)+('Activity data'!P1593*'Emission factors'!$H$12*'Emission factors'!$B$12*'Emission factors'!$C$12)</f>
        <v>0</v>
      </c>
      <c r="U6887" s="92">
        <f>('Activity data'!Q1521*'Emission factors'!$B$12/1000*'Emission factors'!$C$12)+('Activity data'!Q1593*'Emission factors'!$H$12*'Emission factors'!$B$12*'Emission factors'!$C$12)</f>
        <v>0</v>
      </c>
    </row>
    <row r="6888" spans="1:21" x14ac:dyDescent="0.25">
      <c r="A6888" s="92" t="s">
        <v>11</v>
      </c>
      <c r="B6888" s="92" t="s">
        <v>12</v>
      </c>
      <c r="C6888" s="92" t="s">
        <v>48</v>
      </c>
      <c r="D6888" s="92" t="s">
        <v>48</v>
      </c>
      <c r="E6888" s="92" t="s">
        <v>40</v>
      </c>
      <c r="F6888" s="92" t="s">
        <v>50</v>
      </c>
      <c r="G6888" s="92" t="s">
        <v>97</v>
      </c>
      <c r="H6888" s="92" t="s">
        <v>16</v>
      </c>
      <c r="I6888" s="89" t="s">
        <v>193</v>
      </c>
      <c r="L6888" s="92">
        <f>('Activity data'!H1522*'Emission factors'!$B$12/1000*'Emission factors'!$C$12)+('Activity data'!H1594*'Emission factors'!$H$12*'Emission factors'!$B$12*'Emission factors'!$C$12)</f>
        <v>0</v>
      </c>
      <c r="M6888" s="92">
        <f>('Activity data'!I1522*'Emission factors'!$B$12/1000*'Emission factors'!$C$12)+('Activity data'!I1594*'Emission factors'!$H$12*'Emission factors'!$B$12*'Emission factors'!$C$12)</f>
        <v>0</v>
      </c>
      <c r="N6888" s="92">
        <f>('Activity data'!J1522*'Emission factors'!$B$12/1000*'Emission factors'!$C$12)+('Activity data'!J1594*'Emission factors'!$H$12*'Emission factors'!$B$12*'Emission factors'!$C$12)</f>
        <v>0</v>
      </c>
      <c r="O6888" s="92">
        <f>('Activity data'!K1522*'Emission factors'!$B$12/1000*'Emission factors'!$C$12)+('Activity data'!K1594*'Emission factors'!$H$12*'Emission factors'!$B$12*'Emission factors'!$C$12)</f>
        <v>0</v>
      </c>
      <c r="P6888" s="92">
        <f>('Activity data'!L1522*'Emission factors'!$B$12/1000*'Emission factors'!$C$12)+('Activity data'!L1594*'Emission factors'!$H$12*'Emission factors'!$B$12*'Emission factors'!$C$12)</f>
        <v>0</v>
      </c>
      <c r="Q6888" s="92">
        <f>('Activity data'!M1522*'Emission factors'!$B$12/1000*'Emission factors'!$C$12)+('Activity data'!M1594*'Emission factors'!$H$12*'Emission factors'!$B$12*'Emission factors'!$C$12)</f>
        <v>0</v>
      </c>
      <c r="R6888" s="92">
        <f>('Activity data'!N1522*'Emission factors'!$B$12/1000*'Emission factors'!$C$12)+('Activity data'!N1594*'Emission factors'!$H$12*'Emission factors'!$B$12*'Emission factors'!$C$12)</f>
        <v>0</v>
      </c>
      <c r="S6888" s="92">
        <f>('Activity data'!O1522*'Emission factors'!$B$12/1000*'Emission factors'!$C$12)+('Activity data'!O1594*'Emission factors'!$H$12*'Emission factors'!$B$12*'Emission factors'!$C$12)</f>
        <v>0</v>
      </c>
      <c r="T6888" s="92">
        <f>('Activity data'!P1522*'Emission factors'!$B$12/1000*'Emission factors'!$C$12)+('Activity data'!P1594*'Emission factors'!$H$12*'Emission factors'!$B$12*'Emission factors'!$C$12)</f>
        <v>0</v>
      </c>
      <c r="U6888" s="92">
        <f>('Activity data'!Q1522*'Emission factors'!$B$12/1000*'Emission factors'!$C$12)+('Activity data'!Q1594*'Emission factors'!$H$12*'Emission factors'!$B$12*'Emission factors'!$C$12)</f>
        <v>0</v>
      </c>
    </row>
    <row r="6889" spans="1:21" x14ac:dyDescent="0.25">
      <c r="A6889" s="92" t="s">
        <v>11</v>
      </c>
      <c r="B6889" s="92" t="s">
        <v>12</v>
      </c>
      <c r="C6889" s="92" t="s">
        <v>48</v>
      </c>
      <c r="D6889" s="92" t="s">
        <v>48</v>
      </c>
      <c r="E6889" s="92" t="s">
        <v>40</v>
      </c>
      <c r="F6889" s="92" t="s">
        <v>50</v>
      </c>
      <c r="G6889" s="92" t="s">
        <v>97</v>
      </c>
      <c r="H6889" s="92" t="s">
        <v>16</v>
      </c>
      <c r="I6889" s="92" t="s">
        <v>203</v>
      </c>
      <c r="L6889" s="92">
        <f>('Activity data'!H1523*'Emission factors'!$B$12/1000*'Emission factors'!$C$12)+('Activity data'!H1595*'Emission factors'!$H$12*'Emission factors'!$B$12*'Emission factors'!$C$12)</f>
        <v>3342445.8091199999</v>
      </c>
      <c r="M6889" s="92">
        <f>('Activity data'!I1523*'Emission factors'!$B$12/1000*'Emission factors'!$C$12)+('Activity data'!I1595*'Emission factors'!$H$12*'Emission factors'!$B$12*'Emission factors'!$C$12)</f>
        <v>3143119.0982400002</v>
      </c>
      <c r="N6889" s="92">
        <f>('Activity data'!J1523*'Emission factors'!$B$12/1000*'Emission factors'!$C$12)+('Activity data'!J1595*'Emission factors'!$H$12*'Emission factors'!$B$12*'Emission factors'!$C$12)</f>
        <v>3222964.3881600001</v>
      </c>
      <c r="O6889" s="92">
        <f>('Activity data'!K1523*'Emission factors'!$B$12/1000*'Emission factors'!$C$12)+('Activity data'!K1595*'Emission factors'!$H$12*'Emission factors'!$B$12*'Emission factors'!$C$12)</f>
        <v>3313195.8076800001</v>
      </c>
      <c r="P6889" s="92">
        <f>('Activity data'!L1523*'Emission factors'!$B$12/1000*'Emission factors'!$C$12)+('Activity data'!L1595*'Emission factors'!$H$12*'Emission factors'!$B$12*'Emission factors'!$C$12)</f>
        <v>3215760.6095999996</v>
      </c>
      <c r="Q6889" s="92">
        <f>('Activity data'!M1523*'Emission factors'!$B$12/1000*'Emission factors'!$C$12)+('Activity data'!M1595*'Emission factors'!$H$12*'Emission factors'!$B$12*'Emission factors'!$C$12)</f>
        <v>4430124.2779200003</v>
      </c>
      <c r="R6889" s="92">
        <f>('Activity data'!N1523*'Emission factors'!$B$12/1000*'Emission factors'!$C$12)+('Activity data'!N1595*'Emission factors'!$H$12*'Emission factors'!$B$12*'Emission factors'!$C$12)</f>
        <v>3928387.2408000003</v>
      </c>
      <c r="S6889" s="92">
        <f>('Activity data'!O1523*'Emission factors'!$B$12/1000*'Emission factors'!$C$12)+('Activity data'!O1595*'Emission factors'!$H$12*'Emission factors'!$B$12*'Emission factors'!$C$12)</f>
        <v>2702864.8785600001</v>
      </c>
      <c r="T6889" s="92">
        <f>('Activity data'!P1523*'Emission factors'!$B$12/1000*'Emission factors'!$C$12)+('Activity data'!P1595*'Emission factors'!$H$12*'Emission factors'!$B$12*'Emission factors'!$C$12)</f>
        <v>2336623.344</v>
      </c>
      <c r="U6889" s="92">
        <f>('Activity data'!Q1523*'Emission factors'!$B$12/1000*'Emission factors'!$C$12)+('Activity data'!Q1595*'Emission factors'!$H$12*'Emission factors'!$B$12*'Emission factors'!$C$12)</f>
        <v>1386522.72</v>
      </c>
    </row>
    <row r="6890" spans="1:21" x14ac:dyDescent="0.25">
      <c r="A6890" s="92" t="s">
        <v>11</v>
      </c>
      <c r="B6890" s="92" t="s">
        <v>12</v>
      </c>
      <c r="C6890" s="92" t="s">
        <v>48</v>
      </c>
      <c r="D6890" s="92" t="s">
        <v>48</v>
      </c>
      <c r="E6890" s="92" t="s">
        <v>40</v>
      </c>
      <c r="F6890" s="92" t="s">
        <v>50</v>
      </c>
      <c r="G6890" s="92" t="s">
        <v>97</v>
      </c>
      <c r="H6890" s="92" t="s">
        <v>16</v>
      </c>
      <c r="I6890" s="92" t="s">
        <v>209</v>
      </c>
      <c r="L6890" s="92">
        <f>('Activity data'!H1524*'Emission factors'!$B$12/1000*'Emission factors'!$C$12)+('Activity data'!H1596*'Emission factors'!$H$12*'Emission factors'!$B$12*'Emission factors'!$C$12)</f>
        <v>2634.7152843443519</v>
      </c>
      <c r="M6890" s="92">
        <f>('Activity data'!I1524*'Emission factors'!$B$12/1000*'Emission factors'!$C$12)+('Activity data'!I1596*'Emission factors'!$H$12*'Emission factors'!$B$12*'Emission factors'!$C$12)</f>
        <v>1662.5086701490079</v>
      </c>
      <c r="N6890" s="92">
        <f>('Activity data'!J1524*'Emission factors'!$B$12/1000*'Emission factors'!$C$12)+('Activity data'!J1596*'Emission factors'!$H$12*'Emission factors'!$B$12*'Emission factors'!$C$12)</f>
        <v>1147.8004264694878</v>
      </c>
      <c r="O6890" s="92">
        <f>('Activity data'!K1524*'Emission factors'!$B$12/1000*'Emission factors'!$C$12)+('Activity data'!K1596*'Emission factors'!$H$12*'Emission factors'!$B$12*'Emission factors'!$C$12)</f>
        <v>828.25278071342393</v>
      </c>
      <c r="P6890" s="92">
        <f>('Activity data'!L1524*'Emission factors'!$B$12/1000*'Emission factors'!$C$12)+('Activity data'!L1596*'Emission factors'!$H$12*'Emission factors'!$B$12*'Emission factors'!$C$12)</f>
        <v>1147.3617905418241</v>
      </c>
      <c r="Q6890" s="92">
        <f>('Activity data'!M1524*'Emission factors'!$B$12/1000*'Emission factors'!$C$12)+('Activity data'!M1596*'Emission factors'!$H$12*'Emission factors'!$B$12*'Emission factors'!$C$12)</f>
        <v>1727.1599826111835</v>
      </c>
      <c r="R6890" s="92">
        <f>('Activity data'!N1524*'Emission factors'!$B$12/1000*'Emission factors'!$C$12)+('Activity data'!N1596*'Emission factors'!$H$12*'Emission factors'!$B$12*'Emission factors'!$C$12)</f>
        <v>1796.3420363887678</v>
      </c>
      <c r="S6890" s="92">
        <f>('Activity data'!O1524*'Emission factors'!$B$12/1000*'Emission factors'!$C$12)+('Activity data'!O1596*'Emission factors'!$H$12*'Emission factors'!$B$12*'Emission factors'!$C$12)</f>
        <v>1688.7636929782079</v>
      </c>
      <c r="T6890" s="92">
        <f>('Activity data'!P1524*'Emission factors'!$B$12/1000*'Emission factors'!$C$12)+('Activity data'!P1596*'Emission factors'!$H$12*'Emission factors'!$B$12*'Emission factors'!$C$12)</f>
        <v>415.467276781392</v>
      </c>
      <c r="U6890" s="92">
        <f>('Activity data'!Q1524*'Emission factors'!$B$12/1000*'Emission factors'!$C$12)+('Activity data'!Q1596*'Emission factors'!$H$12*'Emission factors'!$B$12*'Emission factors'!$C$12)</f>
        <v>0</v>
      </c>
    </row>
    <row r="6891" spans="1:21" x14ac:dyDescent="0.25">
      <c r="A6891" s="92" t="s">
        <v>11</v>
      </c>
      <c r="B6891" s="92" t="s">
        <v>12</v>
      </c>
      <c r="C6891" s="92" t="s">
        <v>48</v>
      </c>
      <c r="D6891" s="92" t="s">
        <v>48</v>
      </c>
      <c r="E6891" s="92" t="s">
        <v>40</v>
      </c>
      <c r="F6891" s="92" t="s">
        <v>50</v>
      </c>
      <c r="G6891" s="92" t="s">
        <v>97</v>
      </c>
      <c r="H6891" s="92" t="s">
        <v>16</v>
      </c>
      <c r="I6891" s="92" t="s">
        <v>208</v>
      </c>
      <c r="L6891" s="92">
        <f>('Activity data'!H1525*'Emission factors'!$B$12/1000*'Emission factors'!$C$12)+('Activity data'!H1597*'Emission factors'!$H$12*'Emission factors'!$B$12*'Emission factors'!$C$12)</f>
        <v>0</v>
      </c>
      <c r="M6891" s="92">
        <f>('Activity data'!I1525*'Emission factors'!$B$12/1000*'Emission factors'!$C$12)+('Activity data'!I1597*'Emission factors'!$H$12*'Emission factors'!$B$12*'Emission factors'!$C$12)</f>
        <v>0</v>
      </c>
      <c r="N6891" s="92">
        <f>('Activity data'!J1525*'Emission factors'!$B$12/1000*'Emission factors'!$C$12)+('Activity data'!J1597*'Emission factors'!$H$12*'Emission factors'!$B$12*'Emission factors'!$C$12)</f>
        <v>0</v>
      </c>
      <c r="O6891" s="92">
        <f>('Activity data'!K1525*'Emission factors'!$B$12/1000*'Emission factors'!$C$12)+('Activity data'!K1597*'Emission factors'!$H$12*'Emission factors'!$B$12*'Emission factors'!$C$12)</f>
        <v>0</v>
      </c>
      <c r="P6891" s="92">
        <f>('Activity data'!L1525*'Emission factors'!$B$12/1000*'Emission factors'!$C$12)+('Activity data'!L1597*'Emission factors'!$H$12*'Emission factors'!$B$12*'Emission factors'!$C$12)</f>
        <v>0</v>
      </c>
      <c r="Q6891" s="92">
        <f>('Activity data'!M1525*'Emission factors'!$B$12/1000*'Emission factors'!$C$12)+('Activity data'!M1597*'Emission factors'!$H$12*'Emission factors'!$B$12*'Emission factors'!$C$12)</f>
        <v>0</v>
      </c>
      <c r="R6891" s="92">
        <f>('Activity data'!N1525*'Emission factors'!$B$12/1000*'Emission factors'!$C$12)+('Activity data'!N1597*'Emission factors'!$H$12*'Emission factors'!$B$12*'Emission factors'!$C$12)</f>
        <v>0</v>
      </c>
      <c r="S6891" s="92">
        <f>('Activity data'!O1525*'Emission factors'!$B$12/1000*'Emission factors'!$C$12)+('Activity data'!O1597*'Emission factors'!$H$12*'Emission factors'!$B$12*'Emission factors'!$C$12)</f>
        <v>0</v>
      </c>
      <c r="T6891" s="92">
        <f>('Activity data'!P1525*'Emission factors'!$B$12/1000*'Emission factors'!$C$12)+('Activity data'!P1597*'Emission factors'!$H$12*'Emission factors'!$B$12*'Emission factors'!$C$12)</f>
        <v>0</v>
      </c>
      <c r="U6891" s="92">
        <f>('Activity data'!Q1525*'Emission factors'!$B$12/1000*'Emission factors'!$C$12)+('Activity data'!Q1597*'Emission factors'!$H$12*'Emission factors'!$B$12*'Emission factors'!$C$12)</f>
        <v>0</v>
      </c>
    </row>
    <row r="6892" spans="1:21" x14ac:dyDescent="0.25">
      <c r="A6892" s="92" t="s">
        <v>11</v>
      </c>
      <c r="B6892" s="92" t="s">
        <v>12</v>
      </c>
      <c r="C6892" s="92" t="s">
        <v>48</v>
      </c>
      <c r="D6892" s="92" t="s">
        <v>48</v>
      </c>
      <c r="E6892" s="92" t="s">
        <v>40</v>
      </c>
      <c r="F6892" s="92" t="s">
        <v>50</v>
      </c>
      <c r="G6892" s="92" t="s">
        <v>97</v>
      </c>
      <c r="H6892" s="92" t="s">
        <v>16</v>
      </c>
      <c r="I6892" s="92" t="s">
        <v>202</v>
      </c>
      <c r="L6892" s="92">
        <f>('Activity data'!H1526*'Emission factors'!$B$12/1000*'Emission factors'!$C$12)+('Activity data'!H1598*'Emission factors'!$H$12*'Emission factors'!$B$12*'Emission factors'!$C$12)</f>
        <v>951625.28735999996</v>
      </c>
      <c r="M6892" s="92">
        <f>('Activity data'!I1526*'Emission factors'!$B$12/1000*'Emission factors'!$C$12)+('Activity data'!I1598*'Emission factors'!$H$12*'Emission factors'!$B$12*'Emission factors'!$C$12)</f>
        <v>1246913.6961600001</v>
      </c>
      <c r="N6892" s="92">
        <f>('Activity data'!J1526*'Emission factors'!$B$12/1000*'Emission factors'!$C$12)+('Activity data'!J1598*'Emission factors'!$H$12*'Emission factors'!$B$12*'Emission factors'!$C$12)</f>
        <v>1466705.6870400002</v>
      </c>
      <c r="O6892" s="92">
        <f>('Activity data'!K1526*'Emission factors'!$B$12/1000*'Emission factors'!$C$12)+('Activity data'!K1598*'Emission factors'!$H$12*'Emission factors'!$B$12*'Emission factors'!$C$12)</f>
        <v>1266498.96912</v>
      </c>
      <c r="P6892" s="92">
        <f>('Activity data'!L1526*'Emission factors'!$B$12/1000*'Emission factors'!$C$12)+('Activity data'!L1598*'Emission factors'!$H$12*'Emission factors'!$B$12*'Emission factors'!$C$12)</f>
        <v>7341591.7555200011</v>
      </c>
      <c r="Q6892" s="92">
        <f>('Activity data'!M1526*'Emission factors'!$B$12/1000*'Emission factors'!$C$12)+('Activity data'!M1598*'Emission factors'!$H$12*'Emission factors'!$B$12*'Emission factors'!$C$12)</f>
        <v>6740741.3673600005</v>
      </c>
      <c r="R6892" s="92">
        <f>('Activity data'!N1526*'Emission factors'!$B$12/1000*'Emission factors'!$C$12)+('Activity data'!N1598*'Emission factors'!$H$12*'Emission factors'!$B$12*'Emission factors'!$C$12)</f>
        <v>4086174.5496000005</v>
      </c>
      <c r="S6892" s="92">
        <f>('Activity data'!O1526*'Emission factors'!$B$12/1000*'Emission factors'!$C$12)+('Activity data'!O1598*'Emission factors'!$H$12*'Emission factors'!$B$12*'Emission factors'!$C$12)</f>
        <v>1725893.34192</v>
      </c>
      <c r="T6892" s="92">
        <f>('Activity data'!P1526*'Emission factors'!$B$12/1000*'Emission factors'!$C$12)+('Activity data'!P1598*'Emission factors'!$H$12*'Emission factors'!$B$12*'Emission factors'!$C$12)</f>
        <v>1774339.7759999998</v>
      </c>
      <c r="U6892" s="92">
        <f>('Activity data'!Q1526*'Emission factors'!$B$12/1000*'Emission factors'!$C$12)+('Activity data'!Q1598*'Emission factors'!$H$12*'Emission factors'!$B$12*'Emission factors'!$C$12)</f>
        <v>1482197.9040000001</v>
      </c>
    </row>
    <row r="6893" spans="1:21" x14ac:dyDescent="0.25">
      <c r="A6893" s="92" t="s">
        <v>11</v>
      </c>
      <c r="B6893" s="92" t="s">
        <v>12</v>
      </c>
      <c r="C6893" s="92" t="s">
        <v>48</v>
      </c>
      <c r="D6893" s="92" t="s">
        <v>48</v>
      </c>
      <c r="E6893" s="92" t="s">
        <v>40</v>
      </c>
      <c r="F6893" s="92" t="s">
        <v>50</v>
      </c>
      <c r="G6893" s="92" t="s">
        <v>97</v>
      </c>
      <c r="H6893" s="92" t="s">
        <v>16</v>
      </c>
      <c r="I6893" s="92" t="s">
        <v>225</v>
      </c>
      <c r="L6893" s="92">
        <f>('Activity data'!H1527*'Emission factors'!$B$12/1000*'Emission factors'!$C$12)+('Activity data'!H1599*'Emission factors'!$H$12*'Emission factors'!$B$12*'Emission factors'!$C$12)</f>
        <v>130486.62527999999</v>
      </c>
      <c r="M6893" s="92">
        <f>('Activity data'!I1527*'Emission factors'!$B$12/1000*'Emission factors'!$C$12)+('Activity data'!I1599*'Emission factors'!$H$12*'Emission factors'!$B$12*'Emission factors'!$C$12)</f>
        <v>134170.37568</v>
      </c>
      <c r="N6893" s="92">
        <f>('Activity data'!J1527*'Emission factors'!$B$12/1000*'Emission factors'!$C$12)+('Activity data'!J1599*'Emission factors'!$H$12*'Emission factors'!$B$12*'Emission factors'!$C$12)</f>
        <v>137455.05311999997</v>
      </c>
      <c r="O6893" s="92">
        <f>('Activity data'!K1527*'Emission factors'!$B$12/1000*'Emission factors'!$C$12)+('Activity data'!K1599*'Emission factors'!$H$12*'Emission factors'!$B$12*'Emission factors'!$C$12)</f>
        <v>133720.13952</v>
      </c>
      <c r="P6893" s="92">
        <f>('Activity data'!L1527*'Emission factors'!$B$12/1000*'Emission factors'!$C$12)+('Activity data'!L1599*'Emission factors'!$H$12*'Emission factors'!$B$12*'Emission factors'!$C$12)</f>
        <v>132328.50048000002</v>
      </c>
      <c r="Q6893" s="92">
        <f>('Activity data'!M1527*'Emission factors'!$B$12/1000*'Emission factors'!$C$12)+('Activity data'!M1599*'Emission factors'!$H$12*'Emission factors'!$B$12*'Emission factors'!$C$12)</f>
        <v>122750.74944</v>
      </c>
      <c r="R6893" s="92">
        <f>('Activity data'!N1527*'Emission factors'!$B$12/1000*'Emission factors'!$C$12)+('Activity data'!N1599*'Emission factors'!$H$12*'Emission factors'!$B$12*'Emission factors'!$C$12)</f>
        <v>74723.853600000002</v>
      </c>
      <c r="S6893" s="92">
        <f>('Activity data'!O1527*'Emission factors'!$B$12/1000*'Emission factors'!$C$12)+('Activity data'!O1599*'Emission factors'!$H$12*'Emission factors'!$B$12*'Emission factors'!$C$12)</f>
        <v>14944.77072</v>
      </c>
      <c r="T6893" s="92">
        <f>('Activity data'!P1527*'Emission factors'!$B$12/1000*'Emission factors'!$C$12)+('Activity data'!P1599*'Emission factors'!$H$12*'Emission factors'!$B$12*'Emission factors'!$C$12)</f>
        <v>105907.82399999999</v>
      </c>
      <c r="U6893" s="92">
        <f>('Activity data'!Q1527*'Emission factors'!$B$12/1000*'Emission factors'!$C$12)+('Activity data'!Q1599*'Emission factors'!$H$12*'Emission factors'!$B$12*'Emission factors'!$C$12)</f>
        <v>79814.592000000004</v>
      </c>
    </row>
    <row r="6894" spans="1:21" x14ac:dyDescent="0.25">
      <c r="A6894" s="92" t="s">
        <v>11</v>
      </c>
      <c r="B6894" s="92" t="s">
        <v>12</v>
      </c>
      <c r="C6894" s="92" t="s">
        <v>48</v>
      </c>
      <c r="D6894" s="92" t="s">
        <v>48</v>
      </c>
      <c r="E6894" s="92" t="s">
        <v>40</v>
      </c>
      <c r="F6894" s="92" t="s">
        <v>50</v>
      </c>
      <c r="G6894" s="92" t="s">
        <v>97</v>
      </c>
      <c r="H6894" s="92" t="s">
        <v>16</v>
      </c>
      <c r="I6894" s="92" t="s">
        <v>226</v>
      </c>
      <c r="L6894" s="92">
        <f>('Activity data'!H1528*'Emission factors'!$B$12/1000*'Emission factors'!$C$12)+('Activity data'!H1600*'Emission factors'!$H$12*'Emission factors'!$B$12*'Emission factors'!$C$12)</f>
        <v>0</v>
      </c>
      <c r="M6894" s="92">
        <f>('Activity data'!I1528*'Emission factors'!$B$12/1000*'Emission factors'!$C$12)+('Activity data'!I1600*'Emission factors'!$H$12*'Emission factors'!$B$12*'Emission factors'!$C$12)</f>
        <v>0</v>
      </c>
      <c r="N6894" s="92">
        <f>('Activity data'!J1528*'Emission factors'!$B$12/1000*'Emission factors'!$C$12)+('Activity data'!J1600*'Emission factors'!$H$12*'Emission factors'!$B$12*'Emission factors'!$C$12)</f>
        <v>0</v>
      </c>
      <c r="O6894" s="92">
        <f>('Activity data'!K1528*'Emission factors'!$B$12/1000*'Emission factors'!$C$12)+('Activity data'!K1600*'Emission factors'!$H$12*'Emission factors'!$B$12*'Emission factors'!$C$12)</f>
        <v>0</v>
      </c>
      <c r="P6894" s="92">
        <f>('Activity data'!L1528*'Emission factors'!$B$12/1000*'Emission factors'!$C$12)+('Activity data'!L1600*'Emission factors'!$H$12*'Emission factors'!$B$12*'Emission factors'!$C$12)</f>
        <v>0</v>
      </c>
      <c r="Q6894" s="92">
        <f>('Activity data'!M1528*'Emission factors'!$B$12/1000*'Emission factors'!$C$12)+('Activity data'!M1600*'Emission factors'!$H$12*'Emission factors'!$B$12*'Emission factors'!$C$12)</f>
        <v>0</v>
      </c>
      <c r="R6894" s="92">
        <f>('Activity data'!N1528*'Emission factors'!$B$12/1000*'Emission factors'!$C$12)+('Activity data'!N1600*'Emission factors'!$H$12*'Emission factors'!$B$12*'Emission factors'!$C$12)</f>
        <v>0</v>
      </c>
      <c r="S6894" s="92">
        <f>('Activity data'!O1528*'Emission factors'!$B$12/1000*'Emission factors'!$C$12)+('Activity data'!O1600*'Emission factors'!$H$12*'Emission factors'!$B$12*'Emission factors'!$C$12)</f>
        <v>0</v>
      </c>
      <c r="T6894" s="92">
        <f>('Activity data'!P1528*'Emission factors'!$B$12/1000*'Emission factors'!$C$12)+('Activity data'!P1600*'Emission factors'!$H$12*'Emission factors'!$B$12*'Emission factors'!$C$12)</f>
        <v>0</v>
      </c>
      <c r="U6894" s="92">
        <f>('Activity data'!Q1528*'Emission factors'!$B$12/1000*'Emission factors'!$C$12)+('Activity data'!Q1600*'Emission factors'!$H$12*'Emission factors'!$B$12*'Emission factors'!$C$12)</f>
        <v>0</v>
      </c>
    </row>
    <row r="6895" spans="1:21" x14ac:dyDescent="0.25">
      <c r="A6895" s="92" t="s">
        <v>11</v>
      </c>
      <c r="B6895" s="92" t="s">
        <v>12</v>
      </c>
      <c r="C6895" s="92" t="s">
        <v>48</v>
      </c>
      <c r="D6895" s="92" t="s">
        <v>48</v>
      </c>
      <c r="E6895" s="92" t="s">
        <v>40</v>
      </c>
      <c r="F6895" s="92" t="s">
        <v>50</v>
      </c>
      <c r="G6895" s="92" t="s">
        <v>97</v>
      </c>
      <c r="H6895" s="92" t="s">
        <v>16</v>
      </c>
      <c r="I6895" s="92" t="s">
        <v>206</v>
      </c>
      <c r="L6895" s="92">
        <f>('Activity data'!H1529*'Emission factors'!$B$12/1000*'Emission factors'!$C$12)+('Activity data'!H1601*'Emission factors'!$H$12*'Emission factors'!$B$12*'Emission factors'!$C$12)</f>
        <v>0</v>
      </c>
      <c r="M6895" s="92">
        <f>('Activity data'!I1529*'Emission factors'!$B$12/1000*'Emission factors'!$C$12)+('Activity data'!I1601*'Emission factors'!$H$12*'Emission factors'!$B$12*'Emission factors'!$C$12)</f>
        <v>0</v>
      </c>
      <c r="N6895" s="92">
        <f>('Activity data'!J1529*'Emission factors'!$B$12/1000*'Emission factors'!$C$12)+('Activity data'!J1601*'Emission factors'!$H$12*'Emission factors'!$B$12*'Emission factors'!$C$12)</f>
        <v>0</v>
      </c>
      <c r="O6895" s="92">
        <f>('Activity data'!K1529*'Emission factors'!$B$12/1000*'Emission factors'!$C$12)+('Activity data'!K1601*'Emission factors'!$H$12*'Emission factors'!$B$12*'Emission factors'!$C$12)</f>
        <v>0</v>
      </c>
      <c r="P6895" s="92">
        <f>('Activity data'!L1529*'Emission factors'!$B$12/1000*'Emission factors'!$C$12)+('Activity data'!L1601*'Emission factors'!$H$12*'Emission factors'!$B$12*'Emission factors'!$C$12)</f>
        <v>0</v>
      </c>
      <c r="Q6895" s="92">
        <f>('Activity data'!M1529*'Emission factors'!$B$12/1000*'Emission factors'!$C$12)+('Activity data'!M1601*'Emission factors'!$H$12*'Emission factors'!$B$12*'Emission factors'!$C$12)</f>
        <v>0</v>
      </c>
      <c r="R6895" s="92">
        <f>('Activity data'!N1529*'Emission factors'!$B$12/1000*'Emission factors'!$C$12)+('Activity data'!N1601*'Emission factors'!$H$12*'Emission factors'!$B$12*'Emission factors'!$C$12)</f>
        <v>0</v>
      </c>
      <c r="S6895" s="92">
        <f>('Activity data'!O1529*'Emission factors'!$B$12/1000*'Emission factors'!$C$12)+('Activity data'!O1601*'Emission factors'!$H$12*'Emission factors'!$B$12*'Emission factors'!$C$12)</f>
        <v>0</v>
      </c>
      <c r="T6895" s="92">
        <f>('Activity data'!P1529*'Emission factors'!$B$12/1000*'Emission factors'!$C$12)+('Activity data'!P1601*'Emission factors'!$H$12*'Emission factors'!$B$12*'Emission factors'!$C$12)</f>
        <v>0</v>
      </c>
      <c r="U6895" s="92">
        <f>('Activity data'!Q1529*'Emission factors'!$B$12/1000*'Emission factors'!$C$12)+('Activity data'!Q1601*'Emission factors'!$H$12*'Emission factors'!$B$12*'Emission factors'!$C$12)</f>
        <v>0</v>
      </c>
    </row>
    <row r="6896" spans="1:21" x14ac:dyDescent="0.25">
      <c r="A6896" s="92" t="s">
        <v>11</v>
      </c>
      <c r="B6896" s="92" t="s">
        <v>12</v>
      </c>
      <c r="C6896" s="92" t="s">
        <v>48</v>
      </c>
      <c r="D6896" s="92" t="s">
        <v>48</v>
      </c>
      <c r="E6896" s="92" t="s">
        <v>40</v>
      </c>
      <c r="F6896" s="92" t="s">
        <v>50</v>
      </c>
      <c r="G6896" s="92" t="s">
        <v>97</v>
      </c>
      <c r="H6896" s="92" t="s">
        <v>16</v>
      </c>
      <c r="I6896" s="92" t="s">
        <v>232</v>
      </c>
      <c r="L6896" s="92">
        <f>('Activity data'!H1530*'Emission factors'!$B$12/1000*'Emission factors'!$C$12)+('Activity data'!H1602*'Emission factors'!$H$12*'Emission factors'!$B$12*'Emission factors'!$C$12)</f>
        <v>0</v>
      </c>
      <c r="M6896" s="92">
        <f>('Activity data'!I1530*'Emission factors'!$B$12/1000*'Emission factors'!$C$12)+('Activity data'!I1602*'Emission factors'!$H$12*'Emission factors'!$B$12*'Emission factors'!$C$12)</f>
        <v>0</v>
      </c>
      <c r="N6896" s="92">
        <f>('Activity data'!J1530*'Emission factors'!$B$12/1000*'Emission factors'!$C$12)+('Activity data'!J1602*'Emission factors'!$H$12*'Emission factors'!$B$12*'Emission factors'!$C$12)</f>
        <v>0</v>
      </c>
      <c r="O6896" s="92">
        <f>('Activity data'!K1530*'Emission factors'!$B$12/1000*'Emission factors'!$C$12)+('Activity data'!K1602*'Emission factors'!$H$12*'Emission factors'!$B$12*'Emission factors'!$C$12)</f>
        <v>0</v>
      </c>
      <c r="P6896" s="92">
        <f>('Activity data'!L1530*'Emission factors'!$B$12/1000*'Emission factors'!$C$12)+('Activity data'!L1602*'Emission factors'!$H$12*'Emission factors'!$B$12*'Emission factors'!$C$12)</f>
        <v>0</v>
      </c>
      <c r="Q6896" s="92">
        <f>('Activity data'!M1530*'Emission factors'!$B$12/1000*'Emission factors'!$C$12)+('Activity data'!M1602*'Emission factors'!$H$12*'Emission factors'!$B$12*'Emission factors'!$C$12)</f>
        <v>0</v>
      </c>
      <c r="R6896" s="92">
        <f>('Activity data'!N1530*'Emission factors'!$B$12/1000*'Emission factors'!$C$12)+('Activity data'!N1602*'Emission factors'!$H$12*'Emission factors'!$B$12*'Emission factors'!$C$12)</f>
        <v>0</v>
      </c>
      <c r="S6896" s="92">
        <f>('Activity data'!O1530*'Emission factors'!$B$12/1000*'Emission factors'!$C$12)+('Activity data'!O1602*'Emission factors'!$H$12*'Emission factors'!$B$12*'Emission factors'!$C$12)</f>
        <v>0</v>
      </c>
      <c r="T6896" s="92">
        <f>('Activity data'!P1530*'Emission factors'!$B$12/1000*'Emission factors'!$C$12)+('Activity data'!P1602*'Emission factors'!$H$12*'Emission factors'!$B$12*'Emission factors'!$C$12)</f>
        <v>0</v>
      </c>
      <c r="U6896" s="92">
        <f>('Activity data'!Q1530*'Emission factors'!$B$12/1000*'Emission factors'!$C$12)+('Activity data'!Q1602*'Emission factors'!$H$12*'Emission factors'!$B$12*'Emission factors'!$C$12)</f>
        <v>0</v>
      </c>
    </row>
    <row r="6897" spans="1:21" x14ac:dyDescent="0.25">
      <c r="A6897" s="92" t="s">
        <v>11</v>
      </c>
      <c r="B6897" s="92" t="s">
        <v>12</v>
      </c>
      <c r="C6897" s="92" t="s">
        <v>48</v>
      </c>
      <c r="D6897" s="92" t="s">
        <v>48</v>
      </c>
      <c r="E6897" s="92" t="s">
        <v>40</v>
      </c>
      <c r="F6897" s="92" t="s">
        <v>50</v>
      </c>
      <c r="G6897" s="92" t="s">
        <v>97</v>
      </c>
      <c r="H6897" s="92" t="s">
        <v>16</v>
      </c>
      <c r="I6897" s="92" t="s">
        <v>200</v>
      </c>
      <c r="L6897" s="92">
        <f>('Activity data'!H1531*'Emission factors'!$B$12/1000*'Emission factors'!$C$12)+('Activity data'!H1603*'Emission factors'!$H$12*'Emission factors'!$B$12*'Emission factors'!$C$12)</f>
        <v>0</v>
      </c>
      <c r="M6897" s="92">
        <f>('Activity data'!I1531*'Emission factors'!$B$12/1000*'Emission factors'!$C$12)+('Activity data'!I1603*'Emission factors'!$H$12*'Emission factors'!$B$12*'Emission factors'!$C$12)</f>
        <v>0</v>
      </c>
      <c r="N6897" s="92">
        <f>('Activity data'!J1531*'Emission factors'!$B$12/1000*'Emission factors'!$C$12)+('Activity data'!J1603*'Emission factors'!$H$12*'Emission factors'!$B$12*'Emission factors'!$C$12)</f>
        <v>0</v>
      </c>
      <c r="O6897" s="92">
        <f>('Activity data'!K1531*'Emission factors'!$B$12/1000*'Emission factors'!$C$12)+('Activity data'!K1603*'Emission factors'!$H$12*'Emission factors'!$B$12*'Emission factors'!$C$12)</f>
        <v>0</v>
      </c>
      <c r="P6897" s="92">
        <f>('Activity data'!L1531*'Emission factors'!$B$12/1000*'Emission factors'!$C$12)+('Activity data'!L1603*'Emission factors'!$H$12*'Emission factors'!$B$12*'Emission factors'!$C$12)</f>
        <v>0</v>
      </c>
      <c r="Q6897" s="92">
        <f>('Activity data'!M1531*'Emission factors'!$B$12/1000*'Emission factors'!$C$12)+('Activity data'!M1603*'Emission factors'!$H$12*'Emission factors'!$B$12*'Emission factors'!$C$12)</f>
        <v>0</v>
      </c>
      <c r="R6897" s="92">
        <f>('Activity data'!N1531*'Emission factors'!$B$12/1000*'Emission factors'!$C$12)+('Activity data'!N1603*'Emission factors'!$H$12*'Emission factors'!$B$12*'Emission factors'!$C$12)</f>
        <v>0</v>
      </c>
      <c r="S6897" s="92">
        <f>('Activity data'!O1531*'Emission factors'!$B$12/1000*'Emission factors'!$C$12)+('Activity data'!O1603*'Emission factors'!$H$12*'Emission factors'!$B$12*'Emission factors'!$C$12)</f>
        <v>0</v>
      </c>
      <c r="T6897" s="92">
        <f>('Activity data'!P1531*'Emission factors'!$B$12/1000*'Emission factors'!$C$12)+('Activity data'!P1603*'Emission factors'!$H$12*'Emission factors'!$B$12*'Emission factors'!$C$12)</f>
        <v>0</v>
      </c>
      <c r="U6897" s="92">
        <f>('Activity data'!Q1531*'Emission factors'!$B$12/1000*'Emission factors'!$C$12)+('Activity data'!Q1603*'Emission factors'!$H$12*'Emission factors'!$B$12*'Emission factors'!$C$12)</f>
        <v>0</v>
      </c>
    </row>
    <row r="6898" spans="1:21" x14ac:dyDescent="0.25">
      <c r="A6898" s="92" t="s">
        <v>11</v>
      </c>
      <c r="B6898" s="92" t="s">
        <v>12</v>
      </c>
      <c r="C6898" s="92" t="s">
        <v>48</v>
      </c>
      <c r="D6898" s="92" t="s">
        <v>48</v>
      </c>
      <c r="E6898" s="92" t="s">
        <v>40</v>
      </c>
      <c r="F6898" s="92" t="s">
        <v>50</v>
      </c>
      <c r="G6898" s="92" t="s">
        <v>97</v>
      </c>
      <c r="H6898" s="92" t="s">
        <v>16</v>
      </c>
      <c r="I6898" s="92" t="s">
        <v>227</v>
      </c>
      <c r="L6898" s="92">
        <f>('Activity data'!H1532*'Emission factors'!$B$12/1000*'Emission factors'!$C$12)+('Activity data'!H1604*'Emission factors'!$H$12*'Emission factors'!$B$12*'Emission factors'!$C$12)</f>
        <v>0</v>
      </c>
      <c r="M6898" s="92">
        <f>('Activity data'!I1532*'Emission factors'!$B$12/1000*'Emission factors'!$C$12)+('Activity data'!I1604*'Emission factors'!$H$12*'Emission factors'!$B$12*'Emission factors'!$C$12)</f>
        <v>0</v>
      </c>
      <c r="N6898" s="92">
        <f>('Activity data'!J1532*'Emission factors'!$B$12/1000*'Emission factors'!$C$12)+('Activity data'!J1604*'Emission factors'!$H$12*'Emission factors'!$B$12*'Emission factors'!$C$12)</f>
        <v>0</v>
      </c>
      <c r="O6898" s="92">
        <f>('Activity data'!K1532*'Emission factors'!$B$12/1000*'Emission factors'!$C$12)+('Activity data'!K1604*'Emission factors'!$H$12*'Emission factors'!$B$12*'Emission factors'!$C$12)</f>
        <v>0</v>
      </c>
      <c r="P6898" s="92">
        <f>('Activity data'!L1532*'Emission factors'!$B$12/1000*'Emission factors'!$C$12)+('Activity data'!L1604*'Emission factors'!$H$12*'Emission factors'!$B$12*'Emission factors'!$C$12)</f>
        <v>0</v>
      </c>
      <c r="Q6898" s="92">
        <f>('Activity data'!M1532*'Emission factors'!$B$12/1000*'Emission factors'!$C$12)+('Activity data'!M1604*'Emission factors'!$H$12*'Emission factors'!$B$12*'Emission factors'!$C$12)</f>
        <v>0</v>
      </c>
      <c r="R6898" s="92">
        <f>('Activity data'!N1532*'Emission factors'!$B$12/1000*'Emission factors'!$C$12)+('Activity data'!N1604*'Emission factors'!$H$12*'Emission factors'!$B$12*'Emission factors'!$C$12)</f>
        <v>0</v>
      </c>
      <c r="S6898" s="92">
        <f>('Activity data'!O1532*'Emission factors'!$B$12/1000*'Emission factors'!$C$12)+('Activity data'!O1604*'Emission factors'!$H$12*'Emission factors'!$B$12*'Emission factors'!$C$12)</f>
        <v>0</v>
      </c>
      <c r="T6898" s="92">
        <f>('Activity data'!P1532*'Emission factors'!$B$12/1000*'Emission factors'!$C$12)+('Activity data'!P1604*'Emission factors'!$H$12*'Emission factors'!$B$12*'Emission factors'!$C$12)</f>
        <v>0</v>
      </c>
      <c r="U6898" s="92">
        <f>('Activity data'!Q1532*'Emission factors'!$B$12/1000*'Emission factors'!$C$12)+('Activity data'!Q1604*'Emission factors'!$H$12*'Emission factors'!$B$12*'Emission factors'!$C$12)</f>
        <v>0</v>
      </c>
    </row>
    <row r="6899" spans="1:21" x14ac:dyDescent="0.25">
      <c r="A6899" s="92" t="s">
        <v>11</v>
      </c>
      <c r="B6899" s="92" t="s">
        <v>12</v>
      </c>
      <c r="C6899" s="92" t="s">
        <v>48</v>
      </c>
      <c r="D6899" s="92" t="s">
        <v>48</v>
      </c>
      <c r="E6899" s="92" t="s">
        <v>40</v>
      </c>
      <c r="F6899" s="92" t="s">
        <v>50</v>
      </c>
      <c r="G6899" s="92" t="s">
        <v>97</v>
      </c>
      <c r="H6899" s="92" t="s">
        <v>16</v>
      </c>
      <c r="I6899" s="92" t="s">
        <v>228</v>
      </c>
      <c r="L6899" s="92">
        <f>('Activity data'!H1533*'Emission factors'!$B$12/1000*'Emission factors'!$C$12)+('Activity data'!H1605*'Emission factors'!$H$12*'Emission factors'!$B$12*'Emission factors'!$C$12)</f>
        <v>0</v>
      </c>
      <c r="M6899" s="92">
        <f>('Activity data'!I1533*'Emission factors'!$B$12/1000*'Emission factors'!$C$12)+('Activity data'!I1605*'Emission factors'!$H$12*'Emission factors'!$B$12*'Emission factors'!$C$12)</f>
        <v>0</v>
      </c>
      <c r="N6899" s="92">
        <f>('Activity data'!J1533*'Emission factors'!$B$12/1000*'Emission factors'!$C$12)+('Activity data'!J1605*'Emission factors'!$H$12*'Emission factors'!$B$12*'Emission factors'!$C$12)</f>
        <v>0</v>
      </c>
      <c r="O6899" s="92">
        <f>('Activity data'!K1533*'Emission factors'!$B$12/1000*'Emission factors'!$C$12)+('Activity data'!K1605*'Emission factors'!$H$12*'Emission factors'!$B$12*'Emission factors'!$C$12)</f>
        <v>0</v>
      </c>
      <c r="P6899" s="92">
        <f>('Activity data'!L1533*'Emission factors'!$B$12/1000*'Emission factors'!$C$12)+('Activity data'!L1605*'Emission factors'!$H$12*'Emission factors'!$B$12*'Emission factors'!$C$12)</f>
        <v>0</v>
      </c>
      <c r="Q6899" s="92">
        <f>('Activity data'!M1533*'Emission factors'!$B$12/1000*'Emission factors'!$C$12)+('Activity data'!M1605*'Emission factors'!$H$12*'Emission factors'!$B$12*'Emission factors'!$C$12)</f>
        <v>0</v>
      </c>
      <c r="R6899" s="92">
        <f>('Activity data'!N1533*'Emission factors'!$B$12/1000*'Emission factors'!$C$12)+('Activity data'!N1605*'Emission factors'!$H$12*'Emission factors'!$B$12*'Emission factors'!$C$12)</f>
        <v>0</v>
      </c>
      <c r="S6899" s="92">
        <f>('Activity data'!O1533*'Emission factors'!$B$12/1000*'Emission factors'!$C$12)+('Activity data'!O1605*'Emission factors'!$H$12*'Emission factors'!$B$12*'Emission factors'!$C$12)</f>
        <v>0</v>
      </c>
      <c r="T6899" s="92">
        <f>('Activity data'!P1533*'Emission factors'!$B$12/1000*'Emission factors'!$C$12)+('Activity data'!P1605*'Emission factors'!$H$12*'Emission factors'!$B$12*'Emission factors'!$C$12)</f>
        <v>0</v>
      </c>
      <c r="U6899" s="92">
        <f>('Activity data'!Q1533*'Emission factors'!$B$12/1000*'Emission factors'!$C$12)+('Activity data'!Q1605*'Emission factors'!$H$12*'Emission factors'!$B$12*'Emission factors'!$C$12)</f>
        <v>0</v>
      </c>
    </row>
    <row r="6900" spans="1:21" x14ac:dyDescent="0.25">
      <c r="A6900" s="92" t="s">
        <v>11</v>
      </c>
      <c r="B6900" s="92" t="s">
        <v>12</v>
      </c>
      <c r="C6900" s="92" t="s">
        <v>48</v>
      </c>
      <c r="D6900" s="92" t="s">
        <v>48</v>
      </c>
      <c r="E6900" s="92" t="s">
        <v>40</v>
      </c>
      <c r="F6900" s="92" t="s">
        <v>50</v>
      </c>
      <c r="G6900" s="92" t="s">
        <v>97</v>
      </c>
      <c r="H6900" s="92" t="s">
        <v>16</v>
      </c>
      <c r="I6900" s="92" t="s">
        <v>195</v>
      </c>
      <c r="L6900" s="92">
        <f>('Activity data'!H1534*'Emission factors'!$B$12/1000*'Emission factors'!$C$12)+('Activity data'!H1606*'Emission factors'!$H$12*'Emission factors'!$B$12*'Emission factors'!$C$12)</f>
        <v>0</v>
      </c>
      <c r="M6900" s="92">
        <f>('Activity data'!I1534*'Emission factors'!$B$12/1000*'Emission factors'!$C$12)+('Activity data'!I1606*'Emission factors'!$H$12*'Emission factors'!$B$12*'Emission factors'!$C$12)</f>
        <v>0</v>
      </c>
      <c r="N6900" s="92">
        <f>('Activity data'!J1534*'Emission factors'!$B$12/1000*'Emission factors'!$C$12)+('Activity data'!J1606*'Emission factors'!$H$12*'Emission factors'!$B$12*'Emission factors'!$C$12)</f>
        <v>0</v>
      </c>
      <c r="O6900" s="92">
        <f>('Activity data'!K1534*'Emission factors'!$B$12/1000*'Emission factors'!$C$12)+('Activity data'!K1606*'Emission factors'!$H$12*'Emission factors'!$B$12*'Emission factors'!$C$12)</f>
        <v>0</v>
      </c>
      <c r="P6900" s="92">
        <f>('Activity data'!L1534*'Emission factors'!$B$12/1000*'Emission factors'!$C$12)+('Activity data'!L1606*'Emission factors'!$H$12*'Emission factors'!$B$12*'Emission factors'!$C$12)</f>
        <v>0</v>
      </c>
      <c r="Q6900" s="92">
        <f>('Activity data'!M1534*'Emission factors'!$B$12/1000*'Emission factors'!$C$12)+('Activity data'!M1606*'Emission factors'!$H$12*'Emission factors'!$B$12*'Emission factors'!$C$12)</f>
        <v>0</v>
      </c>
      <c r="R6900" s="92">
        <f>('Activity data'!N1534*'Emission factors'!$B$12/1000*'Emission factors'!$C$12)+('Activity data'!N1606*'Emission factors'!$H$12*'Emission factors'!$B$12*'Emission factors'!$C$12)</f>
        <v>0</v>
      </c>
      <c r="S6900" s="92">
        <f>('Activity data'!O1534*'Emission factors'!$B$12/1000*'Emission factors'!$C$12)+('Activity data'!O1606*'Emission factors'!$H$12*'Emission factors'!$B$12*'Emission factors'!$C$12)</f>
        <v>0</v>
      </c>
      <c r="T6900" s="92">
        <f>('Activity data'!P1534*'Emission factors'!$B$12/1000*'Emission factors'!$C$12)+('Activity data'!P1606*'Emission factors'!$H$12*'Emission factors'!$B$12*'Emission factors'!$C$12)</f>
        <v>0</v>
      </c>
      <c r="U6900" s="92">
        <f>('Activity data'!Q1534*'Emission factors'!$B$12/1000*'Emission factors'!$C$12)+('Activity data'!Q1606*'Emission factors'!$H$12*'Emission factors'!$B$12*'Emission factors'!$C$12)</f>
        <v>0</v>
      </c>
    </row>
    <row r="6901" spans="1:21" x14ac:dyDescent="0.25">
      <c r="A6901" s="92" t="s">
        <v>11</v>
      </c>
      <c r="B6901" s="92" t="s">
        <v>12</v>
      </c>
      <c r="C6901" s="92" t="s">
        <v>48</v>
      </c>
      <c r="D6901" s="92" t="s">
        <v>48</v>
      </c>
      <c r="E6901" s="92" t="s">
        <v>40</v>
      </c>
      <c r="F6901" s="92" t="s">
        <v>50</v>
      </c>
      <c r="G6901" s="92" t="s">
        <v>97</v>
      </c>
      <c r="H6901" s="92" t="s">
        <v>16</v>
      </c>
      <c r="I6901" s="92" t="s">
        <v>192</v>
      </c>
      <c r="L6901" s="92">
        <f>('Activity data'!H1535*'Emission factors'!$B$12/1000*'Emission factors'!$C$12)+('Activity data'!H1607*'Emission factors'!$H$12*'Emission factors'!$B$12*'Emission factors'!$C$12)</f>
        <v>1939916.3750207999</v>
      </c>
      <c r="M6901" s="92">
        <f>('Activity data'!I1535*'Emission factors'!$B$12/1000*'Emission factors'!$C$12)+('Activity data'!I1607*'Emission factors'!$H$12*'Emission factors'!$B$12*'Emission factors'!$C$12)</f>
        <v>1987400.9409407994</v>
      </c>
      <c r="N6901" s="92">
        <f>('Activity data'!J1535*'Emission factors'!$B$12/1000*'Emission factors'!$C$12)+('Activity data'!J1607*'Emission factors'!$H$12*'Emission factors'!$B$12*'Emission factors'!$C$12)</f>
        <v>2068058.7536400005</v>
      </c>
      <c r="O6901" s="92">
        <f>('Activity data'!K1535*'Emission factors'!$B$12/1000*'Emission factors'!$C$12)+('Activity data'!K1607*'Emission factors'!$H$12*'Emission factors'!$B$12*'Emission factors'!$C$12)</f>
        <v>2178658.8058752003</v>
      </c>
      <c r="P6901" s="92">
        <f>('Activity data'!L1535*'Emission factors'!$B$12/1000*'Emission factors'!$C$12)+('Activity data'!L1607*'Emission factors'!$H$12*'Emission factors'!$B$12*'Emission factors'!$C$12)</f>
        <v>2166880.7290684683</v>
      </c>
      <c r="Q6901" s="92">
        <f>('Activity data'!M1535*'Emission factors'!$B$12/1000*'Emission factors'!$C$12)+('Activity data'!M1607*'Emission factors'!$H$12*'Emission factors'!$B$12*'Emission factors'!$C$12)</f>
        <v>2309771.1054494963</v>
      </c>
      <c r="R6901" s="92">
        <f>('Activity data'!N1535*'Emission factors'!$B$12/1000*'Emission factors'!$C$12)+('Activity data'!N1607*'Emission factors'!$H$12*'Emission factors'!$B$12*'Emission factors'!$C$12)</f>
        <v>2339478.363440332</v>
      </c>
      <c r="S6901" s="92">
        <f>('Activity data'!O1535*'Emission factors'!$B$12/1000*'Emission factors'!$C$12)+('Activity data'!O1607*'Emission factors'!$H$12*'Emission factors'!$B$12*'Emission factors'!$C$12)</f>
        <v>2326350.4623494819</v>
      </c>
      <c r="T6901" s="92">
        <f>('Activity data'!P1535*'Emission factors'!$B$12/1000*'Emission factors'!$C$12)+('Activity data'!P1607*'Emission factors'!$H$12*'Emission factors'!$B$12*'Emission factors'!$C$12)</f>
        <v>2397262.5135535304</v>
      </c>
      <c r="U6901" s="92">
        <f>('Activity data'!Q1535*'Emission factors'!$B$12/1000*'Emission factors'!$C$12)+('Activity data'!Q1607*'Emission factors'!$H$12*'Emission factors'!$B$12*'Emission factors'!$C$12)</f>
        <v>2893860.3301423797</v>
      </c>
    </row>
    <row r="6902" spans="1:21" x14ac:dyDescent="0.25">
      <c r="A6902" s="92" t="s">
        <v>11</v>
      </c>
      <c r="B6902" s="92" t="s">
        <v>12</v>
      </c>
      <c r="C6902" s="92" t="s">
        <v>48</v>
      </c>
      <c r="D6902" s="92" t="s">
        <v>48</v>
      </c>
      <c r="E6902" s="92" t="s">
        <v>40</v>
      </c>
      <c r="F6902" s="92" t="s">
        <v>50</v>
      </c>
      <c r="G6902" s="92" t="s">
        <v>97</v>
      </c>
      <c r="H6902" s="92" t="s">
        <v>16</v>
      </c>
      <c r="I6902" s="92" t="s">
        <v>229</v>
      </c>
      <c r="L6902" s="92">
        <f>('Activity data'!H1536*'Emission factors'!$B$12/1000*'Emission factors'!$C$12)+('Activity data'!H1608*'Emission factors'!$H$12*'Emission factors'!$B$12*'Emission factors'!$C$12)</f>
        <v>0</v>
      </c>
      <c r="M6902" s="92">
        <f>('Activity data'!I1536*'Emission factors'!$B$12/1000*'Emission factors'!$C$12)+('Activity data'!I1608*'Emission factors'!$H$12*'Emission factors'!$B$12*'Emission factors'!$C$12)</f>
        <v>0</v>
      </c>
      <c r="N6902" s="92">
        <f>('Activity data'!J1536*'Emission factors'!$B$12/1000*'Emission factors'!$C$12)+('Activity data'!J1608*'Emission factors'!$H$12*'Emission factors'!$B$12*'Emission factors'!$C$12)</f>
        <v>0</v>
      </c>
      <c r="O6902" s="92">
        <f>('Activity data'!K1536*'Emission factors'!$B$12/1000*'Emission factors'!$C$12)+('Activity data'!K1608*'Emission factors'!$H$12*'Emission factors'!$B$12*'Emission factors'!$C$12)</f>
        <v>0</v>
      </c>
      <c r="P6902" s="92">
        <f>('Activity data'!L1536*'Emission factors'!$B$12/1000*'Emission factors'!$C$12)+('Activity data'!L1608*'Emission factors'!$H$12*'Emission factors'!$B$12*'Emission factors'!$C$12)</f>
        <v>0</v>
      </c>
      <c r="Q6902" s="92">
        <f>('Activity data'!M1536*'Emission factors'!$B$12/1000*'Emission factors'!$C$12)+('Activity data'!M1608*'Emission factors'!$H$12*'Emission factors'!$B$12*'Emission factors'!$C$12)</f>
        <v>0</v>
      </c>
      <c r="R6902" s="92">
        <f>('Activity data'!N1536*'Emission factors'!$B$12/1000*'Emission factors'!$C$12)+('Activity data'!N1608*'Emission factors'!$H$12*'Emission factors'!$B$12*'Emission factors'!$C$12)</f>
        <v>0</v>
      </c>
      <c r="S6902" s="92">
        <f>('Activity data'!O1536*'Emission factors'!$B$12/1000*'Emission factors'!$C$12)+('Activity data'!O1608*'Emission factors'!$H$12*'Emission factors'!$B$12*'Emission factors'!$C$12)</f>
        <v>0</v>
      </c>
      <c r="T6902" s="92">
        <f>('Activity data'!P1536*'Emission factors'!$B$12/1000*'Emission factors'!$C$12)+('Activity data'!P1608*'Emission factors'!$H$12*'Emission factors'!$B$12*'Emission factors'!$C$12)</f>
        <v>0</v>
      </c>
      <c r="U6902" s="92">
        <f>('Activity data'!Q1536*'Emission factors'!$B$12/1000*'Emission factors'!$C$12)+('Activity data'!Q1608*'Emission factors'!$H$12*'Emission factors'!$B$12*'Emission factors'!$C$12)</f>
        <v>0</v>
      </c>
    </row>
    <row r="6903" spans="1:21" x14ac:dyDescent="0.25">
      <c r="A6903" s="92" t="s">
        <v>11</v>
      </c>
      <c r="B6903" s="92" t="s">
        <v>12</v>
      </c>
      <c r="C6903" s="92" t="s">
        <v>48</v>
      </c>
      <c r="D6903" s="92" t="s">
        <v>48</v>
      </c>
      <c r="E6903" s="92" t="s">
        <v>40</v>
      </c>
      <c r="F6903" s="92" t="s">
        <v>50</v>
      </c>
      <c r="G6903" s="92" t="s">
        <v>97</v>
      </c>
      <c r="H6903" s="92" t="s">
        <v>16</v>
      </c>
      <c r="I6903" s="92" t="s">
        <v>198</v>
      </c>
      <c r="L6903" s="92">
        <f>('Activity data'!H1537*'Emission factors'!$B$12/1000*'Emission factors'!$C$12)+('Activity data'!H1609*'Emission factors'!$H$12*'Emission factors'!$B$12*'Emission factors'!$C$12)</f>
        <v>0</v>
      </c>
      <c r="M6903" s="92">
        <f>('Activity data'!I1537*'Emission factors'!$B$12/1000*'Emission factors'!$C$12)+('Activity data'!I1609*'Emission factors'!$H$12*'Emission factors'!$B$12*'Emission factors'!$C$12)</f>
        <v>0</v>
      </c>
      <c r="N6903" s="92">
        <f>('Activity data'!J1537*'Emission factors'!$B$12/1000*'Emission factors'!$C$12)+('Activity data'!J1609*'Emission factors'!$H$12*'Emission factors'!$B$12*'Emission factors'!$C$12)</f>
        <v>0</v>
      </c>
      <c r="O6903" s="92">
        <f>('Activity data'!K1537*'Emission factors'!$B$12/1000*'Emission factors'!$C$12)+('Activity data'!K1609*'Emission factors'!$H$12*'Emission factors'!$B$12*'Emission factors'!$C$12)</f>
        <v>0</v>
      </c>
      <c r="P6903" s="92">
        <f>('Activity data'!L1537*'Emission factors'!$B$12/1000*'Emission factors'!$C$12)+('Activity data'!L1609*'Emission factors'!$H$12*'Emission factors'!$B$12*'Emission factors'!$C$12)</f>
        <v>0</v>
      </c>
      <c r="Q6903" s="92">
        <f>('Activity data'!M1537*'Emission factors'!$B$12/1000*'Emission factors'!$C$12)+('Activity data'!M1609*'Emission factors'!$H$12*'Emission factors'!$B$12*'Emission factors'!$C$12)</f>
        <v>0</v>
      </c>
      <c r="R6903" s="92">
        <f>('Activity data'!N1537*'Emission factors'!$B$12/1000*'Emission factors'!$C$12)+('Activity data'!N1609*'Emission factors'!$H$12*'Emission factors'!$B$12*'Emission factors'!$C$12)</f>
        <v>0</v>
      </c>
      <c r="S6903" s="92">
        <f>('Activity data'!O1537*'Emission factors'!$B$12/1000*'Emission factors'!$C$12)+('Activity data'!O1609*'Emission factors'!$H$12*'Emission factors'!$B$12*'Emission factors'!$C$12)</f>
        <v>0</v>
      </c>
      <c r="T6903" s="92">
        <f>('Activity data'!P1537*'Emission factors'!$B$12/1000*'Emission factors'!$C$12)+('Activity data'!P1609*'Emission factors'!$H$12*'Emission factors'!$B$12*'Emission factors'!$C$12)</f>
        <v>0</v>
      </c>
      <c r="U6903" s="92">
        <f>('Activity data'!Q1537*'Emission factors'!$B$12/1000*'Emission factors'!$C$12)+('Activity data'!Q1609*'Emission factors'!$H$12*'Emission factors'!$B$12*'Emission factors'!$C$12)</f>
        <v>0</v>
      </c>
    </row>
    <row r="6904" spans="1:21" x14ac:dyDescent="0.25">
      <c r="A6904" s="92" t="s">
        <v>11</v>
      </c>
      <c r="B6904" s="92" t="s">
        <v>12</v>
      </c>
      <c r="C6904" s="92" t="s">
        <v>48</v>
      </c>
      <c r="D6904" s="92" t="s">
        <v>48</v>
      </c>
      <c r="E6904" s="92" t="s">
        <v>40</v>
      </c>
      <c r="F6904" s="92" t="s">
        <v>50</v>
      </c>
      <c r="G6904" s="92" t="s">
        <v>97</v>
      </c>
      <c r="H6904" s="92" t="s">
        <v>16</v>
      </c>
      <c r="I6904" s="92" t="s">
        <v>230</v>
      </c>
      <c r="L6904" s="92">
        <f>('Activity data'!H1538*'Emission factors'!$B$12/1000*'Emission factors'!$C$12)+('Activity data'!H1610*'Emission factors'!$H$12*'Emission factors'!$B$12*'Emission factors'!$C$12)</f>
        <v>0</v>
      </c>
      <c r="M6904" s="92">
        <f>('Activity data'!I1538*'Emission factors'!$B$12/1000*'Emission factors'!$C$12)+('Activity data'!I1610*'Emission factors'!$H$12*'Emission factors'!$B$12*'Emission factors'!$C$12)</f>
        <v>0</v>
      </c>
      <c r="N6904" s="92">
        <f>('Activity data'!J1538*'Emission factors'!$B$12/1000*'Emission factors'!$C$12)+('Activity data'!J1610*'Emission factors'!$H$12*'Emission factors'!$B$12*'Emission factors'!$C$12)</f>
        <v>0</v>
      </c>
      <c r="O6904" s="92">
        <f>('Activity data'!K1538*'Emission factors'!$B$12/1000*'Emission factors'!$C$12)+('Activity data'!K1610*'Emission factors'!$H$12*'Emission factors'!$B$12*'Emission factors'!$C$12)</f>
        <v>0</v>
      </c>
      <c r="P6904" s="92">
        <f>('Activity data'!L1538*'Emission factors'!$B$12/1000*'Emission factors'!$C$12)+('Activity data'!L1610*'Emission factors'!$H$12*'Emission factors'!$B$12*'Emission factors'!$C$12)</f>
        <v>0</v>
      </c>
      <c r="Q6904" s="92">
        <f>('Activity data'!M1538*'Emission factors'!$B$12/1000*'Emission factors'!$C$12)+('Activity data'!M1610*'Emission factors'!$H$12*'Emission factors'!$B$12*'Emission factors'!$C$12)</f>
        <v>0</v>
      </c>
      <c r="R6904" s="92">
        <f>('Activity data'!N1538*'Emission factors'!$B$12/1000*'Emission factors'!$C$12)+('Activity data'!N1610*'Emission factors'!$H$12*'Emission factors'!$B$12*'Emission factors'!$C$12)</f>
        <v>0</v>
      </c>
      <c r="S6904" s="92">
        <f>('Activity data'!O1538*'Emission factors'!$B$12/1000*'Emission factors'!$C$12)+('Activity data'!O1610*'Emission factors'!$H$12*'Emission factors'!$B$12*'Emission factors'!$C$12)</f>
        <v>0</v>
      </c>
      <c r="T6904" s="92">
        <f>('Activity data'!P1538*'Emission factors'!$B$12/1000*'Emission factors'!$C$12)+('Activity data'!P1610*'Emission factors'!$H$12*'Emission factors'!$B$12*'Emission factors'!$C$12)</f>
        <v>0</v>
      </c>
      <c r="U6904" s="92">
        <f>('Activity data'!Q1538*'Emission factors'!$B$12/1000*'Emission factors'!$C$12)+('Activity data'!Q1610*'Emission factors'!$H$12*'Emission factors'!$B$12*'Emission factors'!$C$12)</f>
        <v>0</v>
      </c>
    </row>
    <row r="6905" spans="1:21" x14ac:dyDescent="0.25">
      <c r="A6905" s="92" t="s">
        <v>11</v>
      </c>
      <c r="B6905" s="92" t="s">
        <v>12</v>
      </c>
      <c r="C6905" s="92" t="s">
        <v>48</v>
      </c>
      <c r="D6905" s="92" t="s">
        <v>48</v>
      </c>
      <c r="E6905" s="92" t="s">
        <v>40</v>
      </c>
      <c r="F6905" s="92" t="s">
        <v>50</v>
      </c>
      <c r="G6905" s="92" t="s">
        <v>97</v>
      </c>
      <c r="H6905" s="92" t="s">
        <v>16</v>
      </c>
      <c r="I6905" s="92" t="s">
        <v>210</v>
      </c>
      <c r="L6905" s="92">
        <f>('Activity data'!H1539*'Emission factors'!$B$12/1000*'Emission factors'!$C$12)+('Activity data'!H1611*'Emission factors'!$H$12*'Emission factors'!$B$12*'Emission factors'!$C$12)</f>
        <v>1012844.9212992</v>
      </c>
      <c r="M6905" s="92">
        <f>('Activity data'!I1539*'Emission factors'!$B$12/1000*'Emission factors'!$C$12)+('Activity data'!I1611*'Emission factors'!$H$12*'Emission factors'!$B$12*'Emission factors'!$C$12)</f>
        <v>1125608.6140992001</v>
      </c>
      <c r="N6905" s="92">
        <f>('Activity data'!J1539*'Emission factors'!$B$12/1000*'Emission factors'!$C$12)+('Activity data'!J1611*'Emission factors'!$H$12*'Emission factors'!$B$12*'Emission factors'!$C$12)</f>
        <v>1060524.8794800001</v>
      </c>
      <c r="O6905" s="92">
        <f>('Activity data'!K1539*'Emission factors'!$B$12/1000*'Emission factors'!$C$12)+('Activity data'!K1611*'Emission factors'!$H$12*'Emission factors'!$B$12*'Emission factors'!$C$12)</f>
        <v>1037935.7638848003</v>
      </c>
      <c r="P6905" s="92">
        <f>('Activity data'!L1539*'Emission factors'!$B$12/1000*'Emission factors'!$C$12)+('Activity data'!L1611*'Emission factors'!$H$12*'Emission factors'!$B$12*'Emission factors'!$C$12)</f>
        <v>1036467.6882115313</v>
      </c>
      <c r="Q6905" s="92">
        <f>('Activity data'!M1539*'Emission factors'!$B$12/1000*'Emission factors'!$C$12)+('Activity data'!M1611*'Emission factors'!$H$12*'Emission factors'!$B$12*'Emission factors'!$C$12)</f>
        <v>5609703.8777505048</v>
      </c>
      <c r="R6905" s="92">
        <f>('Activity data'!N1539*'Emission factors'!$B$12/1000*'Emission factors'!$C$12)+('Activity data'!N1611*'Emission factors'!$H$12*'Emission factors'!$B$12*'Emission factors'!$C$12)</f>
        <v>5122188.3061596686</v>
      </c>
      <c r="S6905" s="92">
        <f>('Activity data'!O1539*'Emission factors'!$B$12/1000*'Emission factors'!$C$12)+('Activity data'!O1611*'Emission factors'!$H$12*'Emission factors'!$B$12*'Emission factors'!$C$12)</f>
        <v>2422418.2251705183</v>
      </c>
      <c r="T6905" s="92">
        <f>('Activity data'!P1539*'Emission factors'!$B$12/1000*'Emission factors'!$C$12)+('Activity data'!P1611*'Emission factors'!$H$12*'Emission factors'!$B$12*'Emission factors'!$C$12)</f>
        <v>1292627.47044647</v>
      </c>
      <c r="U6905" s="92">
        <f>('Activity data'!Q1539*'Emission factors'!$B$12/1000*'Emission factors'!$C$12)+('Activity data'!Q1611*'Emission factors'!$H$12*'Emission factors'!$B$12*'Emission factors'!$C$12)</f>
        <v>1313801.2378576202</v>
      </c>
    </row>
    <row r="6906" spans="1:21" x14ac:dyDescent="0.25">
      <c r="A6906" s="92" t="s">
        <v>11</v>
      </c>
      <c r="B6906" s="92" t="s">
        <v>12</v>
      </c>
      <c r="C6906" s="92" t="s">
        <v>48</v>
      </c>
      <c r="D6906" s="92" t="s">
        <v>48</v>
      </c>
      <c r="E6906" s="92" t="s">
        <v>40</v>
      </c>
      <c r="F6906" s="92" t="s">
        <v>50</v>
      </c>
      <c r="G6906" s="92" t="s">
        <v>97</v>
      </c>
      <c r="H6906" s="92" t="s">
        <v>16</v>
      </c>
      <c r="I6906" s="92" t="s">
        <v>191</v>
      </c>
      <c r="L6906" s="92">
        <f>('Activity data'!H1540*'Emission factors'!$B$12/1000*'Emission factors'!$C$12)+('Activity data'!H1612*'Emission factors'!$H$12*'Emission factors'!$B$12*'Emission factors'!$C$12)</f>
        <v>0</v>
      </c>
      <c r="M6906" s="92">
        <f>('Activity data'!I1540*'Emission factors'!$B$12/1000*'Emission factors'!$C$12)+('Activity data'!I1612*'Emission factors'!$H$12*'Emission factors'!$B$12*'Emission factors'!$C$12)</f>
        <v>0</v>
      </c>
      <c r="N6906" s="92">
        <f>('Activity data'!J1540*'Emission factors'!$B$12/1000*'Emission factors'!$C$12)+('Activity data'!J1612*'Emission factors'!$H$12*'Emission factors'!$B$12*'Emission factors'!$C$12)</f>
        <v>0</v>
      </c>
      <c r="O6906" s="92">
        <f>('Activity data'!K1540*'Emission factors'!$B$12/1000*'Emission factors'!$C$12)+('Activity data'!K1612*'Emission factors'!$H$12*'Emission factors'!$B$12*'Emission factors'!$C$12)</f>
        <v>0</v>
      </c>
      <c r="P6906" s="92">
        <f>('Activity data'!L1540*'Emission factors'!$B$12/1000*'Emission factors'!$C$12)+('Activity data'!L1612*'Emission factors'!$H$12*'Emission factors'!$B$12*'Emission factors'!$C$12)</f>
        <v>0</v>
      </c>
      <c r="Q6906" s="92">
        <f>('Activity data'!M1540*'Emission factors'!$B$12/1000*'Emission factors'!$C$12)+('Activity data'!M1612*'Emission factors'!$H$12*'Emission factors'!$B$12*'Emission factors'!$C$12)</f>
        <v>0</v>
      </c>
      <c r="R6906" s="92">
        <f>('Activity data'!N1540*'Emission factors'!$B$12/1000*'Emission factors'!$C$12)+('Activity data'!N1612*'Emission factors'!$H$12*'Emission factors'!$B$12*'Emission factors'!$C$12)</f>
        <v>0</v>
      </c>
      <c r="S6906" s="92">
        <f>('Activity data'!O1540*'Emission factors'!$B$12/1000*'Emission factors'!$C$12)+('Activity data'!O1612*'Emission factors'!$H$12*'Emission factors'!$B$12*'Emission factors'!$C$12)</f>
        <v>0</v>
      </c>
      <c r="T6906" s="92">
        <f>('Activity data'!P1540*'Emission factors'!$B$12/1000*'Emission factors'!$C$12)+('Activity data'!P1612*'Emission factors'!$H$12*'Emission factors'!$B$12*'Emission factors'!$C$12)</f>
        <v>0</v>
      </c>
      <c r="U6906" s="92">
        <f>('Activity data'!Q1540*'Emission factors'!$B$12/1000*'Emission factors'!$C$12)+('Activity data'!Q1612*'Emission factors'!$H$12*'Emission factors'!$B$12*'Emission factors'!$C$12)</f>
        <v>0</v>
      </c>
    </row>
    <row r="6907" spans="1:21" x14ac:dyDescent="0.25">
      <c r="A6907" s="92" t="s">
        <v>11</v>
      </c>
      <c r="B6907" s="92" t="s">
        <v>12</v>
      </c>
      <c r="C6907" s="92" t="s">
        <v>48</v>
      </c>
      <c r="D6907" s="92" t="s">
        <v>48</v>
      </c>
      <c r="E6907" s="92" t="s">
        <v>40</v>
      </c>
      <c r="F6907" s="92" t="s">
        <v>50</v>
      </c>
      <c r="G6907" s="92" t="s">
        <v>97</v>
      </c>
      <c r="H6907" s="92" t="s">
        <v>16</v>
      </c>
      <c r="I6907" s="92" t="s">
        <v>231</v>
      </c>
      <c r="L6907" s="92">
        <f>('Activity data'!H1541*'Emission factors'!$B$12/1000*'Emission factors'!$C$12)+('Activity data'!H1613*'Emission factors'!$H$12*'Emission factors'!$B$12*'Emission factors'!$C$12)</f>
        <v>0</v>
      </c>
      <c r="M6907" s="92">
        <f>('Activity data'!I1541*'Emission factors'!$B$12/1000*'Emission factors'!$C$12)+('Activity data'!I1613*'Emission factors'!$H$12*'Emission factors'!$B$12*'Emission factors'!$C$12)</f>
        <v>0</v>
      </c>
      <c r="N6907" s="92">
        <f>('Activity data'!J1541*'Emission factors'!$B$12/1000*'Emission factors'!$C$12)+('Activity data'!J1613*'Emission factors'!$H$12*'Emission factors'!$B$12*'Emission factors'!$C$12)</f>
        <v>0</v>
      </c>
      <c r="O6907" s="92">
        <f>('Activity data'!K1541*'Emission factors'!$B$12/1000*'Emission factors'!$C$12)+('Activity data'!K1613*'Emission factors'!$H$12*'Emission factors'!$B$12*'Emission factors'!$C$12)</f>
        <v>0</v>
      </c>
      <c r="P6907" s="92">
        <f>('Activity data'!L1541*'Emission factors'!$B$12/1000*'Emission factors'!$C$12)+('Activity data'!L1613*'Emission factors'!$H$12*'Emission factors'!$B$12*'Emission factors'!$C$12)</f>
        <v>0</v>
      </c>
      <c r="Q6907" s="92">
        <f>('Activity data'!M1541*'Emission factors'!$B$12/1000*'Emission factors'!$C$12)+('Activity data'!M1613*'Emission factors'!$H$12*'Emission factors'!$B$12*'Emission factors'!$C$12)</f>
        <v>0</v>
      </c>
      <c r="R6907" s="92">
        <f>('Activity data'!N1541*'Emission factors'!$B$12/1000*'Emission factors'!$C$12)+('Activity data'!N1613*'Emission factors'!$H$12*'Emission factors'!$B$12*'Emission factors'!$C$12)</f>
        <v>0</v>
      </c>
      <c r="S6907" s="92">
        <f>('Activity data'!O1541*'Emission factors'!$B$12/1000*'Emission factors'!$C$12)+('Activity data'!O1613*'Emission factors'!$H$12*'Emission factors'!$B$12*'Emission factors'!$C$12)</f>
        <v>0</v>
      </c>
      <c r="T6907" s="92">
        <f>('Activity data'!P1541*'Emission factors'!$B$12/1000*'Emission factors'!$C$12)+('Activity data'!P1613*'Emission factors'!$H$12*'Emission factors'!$B$12*'Emission factors'!$C$12)</f>
        <v>0</v>
      </c>
      <c r="U6907" s="92">
        <f>('Activity data'!Q1541*'Emission factors'!$B$12/1000*'Emission factors'!$C$12)+('Activity data'!Q1613*'Emission factors'!$H$12*'Emission factors'!$B$12*'Emission factors'!$C$12)</f>
        <v>0</v>
      </c>
    </row>
    <row r="6908" spans="1:21" x14ac:dyDescent="0.25">
      <c r="A6908" s="92" t="s">
        <v>11</v>
      </c>
      <c r="B6908" s="92" t="s">
        <v>12</v>
      </c>
      <c r="C6908" s="92" t="s">
        <v>48</v>
      </c>
      <c r="D6908" s="92" t="s">
        <v>48</v>
      </c>
      <c r="E6908" s="92" t="s">
        <v>40</v>
      </c>
      <c r="F6908" s="92" t="s">
        <v>50</v>
      </c>
      <c r="G6908" s="92" t="s">
        <v>97</v>
      </c>
      <c r="H6908" s="92" t="s">
        <v>16</v>
      </c>
      <c r="I6908" s="92" t="s">
        <v>190</v>
      </c>
      <c r="L6908" s="92">
        <f>('Activity data'!H1542*'Emission factors'!$B$12/1000*'Emission factors'!$C$12)+('Activity data'!H1614*'Emission factors'!$H$12*'Emission factors'!$B$12*'Emission factors'!$C$12)</f>
        <v>0</v>
      </c>
      <c r="M6908" s="92">
        <f>('Activity data'!I1542*'Emission factors'!$B$12/1000*'Emission factors'!$C$12)+('Activity data'!I1614*'Emission factors'!$H$12*'Emission factors'!$B$12*'Emission factors'!$C$12)</f>
        <v>0</v>
      </c>
      <c r="N6908" s="92">
        <f>('Activity data'!J1542*'Emission factors'!$B$12/1000*'Emission factors'!$C$12)+('Activity data'!J1614*'Emission factors'!$H$12*'Emission factors'!$B$12*'Emission factors'!$C$12)</f>
        <v>0</v>
      </c>
      <c r="O6908" s="92">
        <f>('Activity data'!K1542*'Emission factors'!$B$12/1000*'Emission factors'!$C$12)+('Activity data'!K1614*'Emission factors'!$H$12*'Emission factors'!$B$12*'Emission factors'!$C$12)</f>
        <v>0</v>
      </c>
      <c r="P6908" s="92">
        <f>('Activity data'!L1542*'Emission factors'!$B$12/1000*'Emission factors'!$C$12)+('Activity data'!L1614*'Emission factors'!$H$12*'Emission factors'!$B$12*'Emission factors'!$C$12)</f>
        <v>0</v>
      </c>
      <c r="Q6908" s="92">
        <f>('Activity data'!M1542*'Emission factors'!$B$12/1000*'Emission factors'!$C$12)+('Activity data'!M1614*'Emission factors'!$H$12*'Emission factors'!$B$12*'Emission factors'!$C$12)</f>
        <v>0</v>
      </c>
      <c r="R6908" s="92">
        <f>('Activity data'!N1542*'Emission factors'!$B$12/1000*'Emission factors'!$C$12)+('Activity data'!N1614*'Emission factors'!$H$12*'Emission factors'!$B$12*'Emission factors'!$C$12)</f>
        <v>0</v>
      </c>
      <c r="S6908" s="92">
        <f>('Activity data'!O1542*'Emission factors'!$B$12/1000*'Emission factors'!$C$12)+('Activity data'!O1614*'Emission factors'!$H$12*'Emission factors'!$B$12*'Emission factors'!$C$12)</f>
        <v>0</v>
      </c>
      <c r="T6908" s="92">
        <f>('Activity data'!P1542*'Emission factors'!$B$12/1000*'Emission factors'!$C$12)+('Activity data'!P1614*'Emission factors'!$H$12*'Emission factors'!$B$12*'Emission factors'!$C$12)</f>
        <v>0</v>
      </c>
      <c r="U6908" s="92">
        <f>('Activity data'!Q1542*'Emission factors'!$B$12/1000*'Emission factors'!$C$12)+('Activity data'!Q1614*'Emission factors'!$H$12*'Emission factors'!$B$12*'Emission factors'!$C$12)</f>
        <v>0</v>
      </c>
    </row>
    <row r="6909" spans="1:21" x14ac:dyDescent="0.25">
      <c r="A6909" s="92" t="s">
        <v>11</v>
      </c>
      <c r="B6909" s="92" t="s">
        <v>12</v>
      </c>
      <c r="C6909" s="92" t="s">
        <v>48</v>
      </c>
      <c r="D6909" s="92" t="s">
        <v>48</v>
      </c>
      <c r="E6909" s="92" t="s">
        <v>53</v>
      </c>
      <c r="F6909" s="92" t="s">
        <v>50</v>
      </c>
      <c r="G6909" s="92" t="s">
        <v>97</v>
      </c>
      <c r="H6909" s="92" t="s">
        <v>16</v>
      </c>
      <c r="I6909" s="92" t="s">
        <v>207</v>
      </c>
      <c r="L6909" s="92">
        <f>('Activity data'!H1543*'Emission factors'!$B$6)*'Emission factors'!$C$6</f>
        <v>0</v>
      </c>
      <c r="M6909" s="92">
        <f>('Activity data'!I1543*'Emission factors'!$B$6)*'Emission factors'!$C$6</f>
        <v>0</v>
      </c>
      <c r="N6909" s="92">
        <f>('Activity data'!J1543*'Emission factors'!$B$6)*'Emission factors'!$C$6</f>
        <v>0</v>
      </c>
      <c r="O6909" s="92">
        <f>('Activity data'!K1543*'Emission factors'!$B$6)*'Emission factors'!$C$6</f>
        <v>0</v>
      </c>
      <c r="P6909" s="92">
        <f>('Activity data'!L1543*'Emission factors'!$B$6)*'Emission factors'!$C$6</f>
        <v>0</v>
      </c>
      <c r="Q6909" s="92">
        <f>('Activity data'!M1543*'Emission factors'!$B$6)*'Emission factors'!$C$6</f>
        <v>0</v>
      </c>
      <c r="R6909" s="92">
        <f>('Activity data'!N1543*'Emission factors'!$B$6)*'Emission factors'!$C$6</f>
        <v>0</v>
      </c>
      <c r="S6909" s="92">
        <f>('Activity data'!O1543*'Emission factors'!$B$6)*'Emission factors'!$C$6</f>
        <v>0</v>
      </c>
      <c r="T6909" s="92">
        <f>('Activity data'!P1543*'Emission factors'!$B$6)*'Emission factors'!$C$6</f>
        <v>0</v>
      </c>
      <c r="U6909" s="92">
        <f>('Activity data'!Q1543*'Emission factors'!$B$6)*'Emission factors'!$C$6</f>
        <v>0</v>
      </c>
    </row>
    <row r="6910" spans="1:21" x14ac:dyDescent="0.25">
      <c r="A6910" s="92" t="s">
        <v>11</v>
      </c>
      <c r="B6910" s="92" t="s">
        <v>12</v>
      </c>
      <c r="C6910" s="92" t="s">
        <v>48</v>
      </c>
      <c r="D6910" s="92" t="s">
        <v>48</v>
      </c>
      <c r="E6910" s="92" t="s">
        <v>53</v>
      </c>
      <c r="F6910" s="92" t="s">
        <v>50</v>
      </c>
      <c r="G6910" s="92" t="s">
        <v>97</v>
      </c>
      <c r="H6910" s="92" t="s">
        <v>16</v>
      </c>
      <c r="I6910" s="92" t="s">
        <v>218</v>
      </c>
      <c r="L6910" s="92">
        <f>('Activity data'!H1544*'Emission factors'!$B$6)*'Emission factors'!$C$6</f>
        <v>0</v>
      </c>
      <c r="M6910" s="92">
        <f>('Activity data'!I1544*'Emission factors'!$B$6)*'Emission factors'!$C$6</f>
        <v>0</v>
      </c>
      <c r="N6910" s="92">
        <f>('Activity data'!J1544*'Emission factors'!$B$6)*'Emission factors'!$C$6</f>
        <v>0</v>
      </c>
      <c r="O6910" s="92">
        <f>('Activity data'!K1544*'Emission factors'!$B$6)*'Emission factors'!$C$6</f>
        <v>0</v>
      </c>
      <c r="P6910" s="92">
        <f>('Activity data'!L1544*'Emission factors'!$B$6)*'Emission factors'!$C$6</f>
        <v>0</v>
      </c>
      <c r="Q6910" s="92">
        <f>('Activity data'!M1544*'Emission factors'!$B$6)*'Emission factors'!$C$6</f>
        <v>0</v>
      </c>
      <c r="R6910" s="92">
        <f>('Activity data'!N1544*'Emission factors'!$B$6)*'Emission factors'!$C$6</f>
        <v>0</v>
      </c>
      <c r="S6910" s="92">
        <f>('Activity data'!O1544*'Emission factors'!$B$6)*'Emission factors'!$C$6</f>
        <v>0</v>
      </c>
      <c r="T6910" s="92">
        <f>('Activity data'!P1544*'Emission factors'!$B$6)*'Emission factors'!$C$6</f>
        <v>0</v>
      </c>
      <c r="U6910" s="92">
        <f>('Activity data'!Q1544*'Emission factors'!$B$6)*'Emission factors'!$C$6</f>
        <v>0</v>
      </c>
    </row>
    <row r="6911" spans="1:21" x14ac:dyDescent="0.25">
      <c r="A6911" s="92" t="s">
        <v>11</v>
      </c>
      <c r="B6911" s="92" t="s">
        <v>12</v>
      </c>
      <c r="C6911" s="92" t="s">
        <v>48</v>
      </c>
      <c r="D6911" s="92" t="s">
        <v>48</v>
      </c>
      <c r="E6911" s="92" t="s">
        <v>53</v>
      </c>
      <c r="F6911" s="92" t="s">
        <v>50</v>
      </c>
      <c r="G6911" s="92" t="s">
        <v>97</v>
      </c>
      <c r="H6911" s="92" t="s">
        <v>16</v>
      </c>
      <c r="I6911" s="92" t="s">
        <v>194</v>
      </c>
      <c r="L6911" s="92">
        <f>('Activity data'!H1545*'Emission factors'!$B$6)*'Emission factors'!$C$6</f>
        <v>0</v>
      </c>
      <c r="M6911" s="92">
        <f>('Activity data'!I1545*'Emission factors'!$B$6)*'Emission factors'!$C$6</f>
        <v>0</v>
      </c>
      <c r="N6911" s="92">
        <f>('Activity data'!J1545*'Emission factors'!$B$6)*'Emission factors'!$C$6</f>
        <v>0</v>
      </c>
      <c r="O6911" s="92">
        <f>('Activity data'!K1545*'Emission factors'!$B$6)*'Emission factors'!$C$6</f>
        <v>0</v>
      </c>
      <c r="P6911" s="92">
        <f>('Activity data'!L1545*'Emission factors'!$B$6)*'Emission factors'!$C$6</f>
        <v>0</v>
      </c>
      <c r="Q6911" s="92">
        <f>('Activity data'!M1545*'Emission factors'!$B$6)*'Emission factors'!$C$6</f>
        <v>0</v>
      </c>
      <c r="R6911" s="92">
        <f>('Activity data'!N1545*'Emission factors'!$B$6)*'Emission factors'!$C$6</f>
        <v>0</v>
      </c>
      <c r="S6911" s="92">
        <f>('Activity data'!O1545*'Emission factors'!$B$6)*'Emission factors'!$C$6</f>
        <v>0</v>
      </c>
      <c r="T6911" s="92">
        <f>('Activity data'!P1545*'Emission factors'!$B$6)*'Emission factors'!$C$6</f>
        <v>0</v>
      </c>
      <c r="U6911" s="92">
        <f>('Activity data'!Q1545*'Emission factors'!$B$6)*'Emission factors'!$C$6</f>
        <v>0</v>
      </c>
    </row>
    <row r="6912" spans="1:21" x14ac:dyDescent="0.25">
      <c r="A6912" s="92" t="s">
        <v>11</v>
      </c>
      <c r="B6912" s="92" t="s">
        <v>12</v>
      </c>
      <c r="C6912" s="92" t="s">
        <v>48</v>
      </c>
      <c r="D6912" s="92" t="s">
        <v>48</v>
      </c>
      <c r="E6912" s="92" t="s">
        <v>53</v>
      </c>
      <c r="F6912" s="92" t="s">
        <v>50</v>
      </c>
      <c r="G6912" s="92" t="s">
        <v>97</v>
      </c>
      <c r="H6912" s="92" t="s">
        <v>16</v>
      </c>
      <c r="I6912" s="92" t="s">
        <v>205</v>
      </c>
      <c r="L6912" s="92">
        <f>('Activity data'!H1546*'Emission factors'!$B$6)*'Emission factors'!$C$6</f>
        <v>0</v>
      </c>
      <c r="M6912" s="92">
        <f>('Activity data'!I1546*'Emission factors'!$B$6)*'Emission factors'!$C$6</f>
        <v>0</v>
      </c>
      <c r="N6912" s="92">
        <f>('Activity data'!J1546*'Emission factors'!$B$6)*'Emission factors'!$C$6</f>
        <v>0</v>
      </c>
      <c r="O6912" s="92">
        <f>('Activity data'!K1546*'Emission factors'!$B$6)*'Emission factors'!$C$6</f>
        <v>0</v>
      </c>
      <c r="P6912" s="92">
        <f>('Activity data'!L1546*'Emission factors'!$B$6)*'Emission factors'!$C$6</f>
        <v>0</v>
      </c>
      <c r="Q6912" s="92">
        <f>('Activity data'!M1546*'Emission factors'!$B$6)*'Emission factors'!$C$6</f>
        <v>0</v>
      </c>
      <c r="R6912" s="92">
        <f>('Activity data'!N1546*'Emission factors'!$B$6)*'Emission factors'!$C$6</f>
        <v>0</v>
      </c>
      <c r="S6912" s="92">
        <f>('Activity data'!O1546*'Emission factors'!$B$6)*'Emission factors'!$C$6</f>
        <v>0</v>
      </c>
      <c r="T6912" s="92">
        <f>('Activity data'!P1546*'Emission factors'!$B$6)*'Emission factors'!$C$6</f>
        <v>0</v>
      </c>
      <c r="U6912" s="92">
        <f>('Activity data'!Q1546*'Emission factors'!$B$6)*'Emission factors'!$C$6</f>
        <v>0</v>
      </c>
    </row>
    <row r="6913" spans="1:21" x14ac:dyDescent="0.25">
      <c r="A6913" s="92" t="s">
        <v>11</v>
      </c>
      <c r="B6913" s="92" t="s">
        <v>12</v>
      </c>
      <c r="C6913" s="92" t="s">
        <v>48</v>
      </c>
      <c r="D6913" s="92" t="s">
        <v>48</v>
      </c>
      <c r="E6913" s="92" t="s">
        <v>53</v>
      </c>
      <c r="F6913" s="92" t="s">
        <v>50</v>
      </c>
      <c r="G6913" s="92" t="s">
        <v>97</v>
      </c>
      <c r="H6913" s="92" t="s">
        <v>16</v>
      </c>
      <c r="I6913" s="92" t="s">
        <v>204</v>
      </c>
      <c r="L6913" s="92">
        <f>('Activity data'!H1547*'Emission factors'!$B$6)*'Emission factors'!$C$6</f>
        <v>0</v>
      </c>
      <c r="M6913" s="92">
        <f>('Activity data'!I1547*'Emission factors'!$B$6)*'Emission factors'!$C$6</f>
        <v>0</v>
      </c>
      <c r="N6913" s="92">
        <f>('Activity data'!J1547*'Emission factors'!$B$6)*'Emission factors'!$C$6</f>
        <v>135774.342</v>
      </c>
      <c r="O6913" s="92">
        <f>('Activity data'!K1547*'Emission factors'!$B$6)*'Emission factors'!$C$6</f>
        <v>431752.12162499997</v>
      </c>
      <c r="P6913" s="92">
        <f>('Activity data'!L1547*'Emission factors'!$B$6)*'Emission factors'!$C$6</f>
        <v>776073.79575000005</v>
      </c>
      <c r="Q6913" s="92">
        <f>('Activity data'!M1547*'Emission factors'!$B$6)*'Emission factors'!$C$6</f>
        <v>1757094.8463749997</v>
      </c>
      <c r="R6913" s="92">
        <f>('Activity data'!N1547*'Emission factors'!$B$6)*'Emission factors'!$C$6</f>
        <v>2453195.4975000001</v>
      </c>
      <c r="S6913" s="92">
        <f>('Activity data'!O1547*'Emission factors'!$B$6)*'Emission factors'!$C$6</f>
        <v>2983949.7434999999</v>
      </c>
      <c r="T6913" s="92">
        <f>('Activity data'!P1547*'Emission factors'!$B$6)*'Emission factors'!$C$6</f>
        <v>4156546.3335000002</v>
      </c>
      <c r="U6913" s="92">
        <f>('Activity data'!Q1547*'Emission factors'!$B$6)*'Emission factors'!$C$6</f>
        <v>6748087.6567500001</v>
      </c>
    </row>
    <row r="6914" spans="1:21" x14ac:dyDescent="0.25">
      <c r="A6914" s="92" t="s">
        <v>11</v>
      </c>
      <c r="B6914" s="92" t="s">
        <v>12</v>
      </c>
      <c r="C6914" s="92" t="s">
        <v>48</v>
      </c>
      <c r="D6914" s="92" t="s">
        <v>48</v>
      </c>
      <c r="E6914" s="92" t="s">
        <v>53</v>
      </c>
      <c r="F6914" s="92" t="s">
        <v>50</v>
      </c>
      <c r="G6914" s="92" t="s">
        <v>97</v>
      </c>
      <c r="H6914" s="92" t="s">
        <v>16</v>
      </c>
      <c r="I6914" s="92" t="s">
        <v>199</v>
      </c>
      <c r="L6914" s="92">
        <f>('Activity data'!H1548*'Emission factors'!$B$6)*'Emission factors'!$C$6</f>
        <v>0</v>
      </c>
      <c r="M6914" s="92">
        <f>('Activity data'!I1548*'Emission factors'!$B$6)*'Emission factors'!$C$6</f>
        <v>0</v>
      </c>
      <c r="N6914" s="92">
        <f>('Activity data'!J1548*'Emission factors'!$B$6)*'Emission factors'!$C$6</f>
        <v>0</v>
      </c>
      <c r="O6914" s="92">
        <f>('Activity data'!K1548*'Emission factors'!$B$6)*'Emission factors'!$C$6</f>
        <v>0</v>
      </c>
      <c r="P6914" s="92">
        <f>('Activity data'!L1548*'Emission factors'!$B$6)*'Emission factors'!$C$6</f>
        <v>0</v>
      </c>
      <c r="Q6914" s="92">
        <f>('Activity data'!M1548*'Emission factors'!$B$6)*'Emission factors'!$C$6</f>
        <v>0</v>
      </c>
      <c r="R6914" s="92">
        <f>('Activity data'!N1548*'Emission factors'!$B$6)*'Emission factors'!$C$6</f>
        <v>0</v>
      </c>
      <c r="S6914" s="92">
        <f>('Activity data'!O1548*'Emission factors'!$B$6)*'Emission factors'!$C$6</f>
        <v>0</v>
      </c>
      <c r="T6914" s="92">
        <f>('Activity data'!P1548*'Emission factors'!$B$6)*'Emission factors'!$C$6</f>
        <v>0</v>
      </c>
      <c r="U6914" s="92">
        <f>('Activity data'!Q1548*'Emission factors'!$B$6)*'Emission factors'!$C$6</f>
        <v>0</v>
      </c>
    </row>
    <row r="6915" spans="1:21" x14ac:dyDescent="0.25">
      <c r="A6915" s="92" t="s">
        <v>11</v>
      </c>
      <c r="B6915" s="92" t="s">
        <v>12</v>
      </c>
      <c r="C6915" s="92" t="s">
        <v>48</v>
      </c>
      <c r="D6915" s="92" t="s">
        <v>48</v>
      </c>
      <c r="E6915" s="92" t="s">
        <v>53</v>
      </c>
      <c r="F6915" s="92" t="s">
        <v>50</v>
      </c>
      <c r="G6915" s="92" t="s">
        <v>97</v>
      </c>
      <c r="H6915" s="92" t="s">
        <v>16</v>
      </c>
      <c r="I6915" s="92" t="s">
        <v>233</v>
      </c>
      <c r="L6915" s="92">
        <f>('Activity data'!H1549*'Emission factors'!$B$6)*'Emission factors'!$C$6</f>
        <v>0</v>
      </c>
      <c r="M6915" s="92">
        <f>('Activity data'!I1549*'Emission factors'!$B$6)*'Emission factors'!$C$6</f>
        <v>0</v>
      </c>
      <c r="N6915" s="92">
        <f>('Activity data'!J1549*'Emission factors'!$B$6)*'Emission factors'!$C$6</f>
        <v>0</v>
      </c>
      <c r="O6915" s="92">
        <f>('Activity data'!K1549*'Emission factors'!$B$6)*'Emission factors'!$C$6</f>
        <v>0</v>
      </c>
      <c r="P6915" s="92">
        <f>('Activity data'!L1549*'Emission factors'!$B$6)*'Emission factors'!$C$6</f>
        <v>0</v>
      </c>
      <c r="Q6915" s="92">
        <f>('Activity data'!M1549*'Emission factors'!$B$6)*'Emission factors'!$C$6</f>
        <v>0</v>
      </c>
      <c r="R6915" s="92">
        <f>('Activity data'!N1549*'Emission factors'!$B$6)*'Emission factors'!$C$6</f>
        <v>0</v>
      </c>
      <c r="S6915" s="92">
        <f>('Activity data'!O1549*'Emission factors'!$B$6)*'Emission factors'!$C$6</f>
        <v>0</v>
      </c>
      <c r="T6915" s="92">
        <f>('Activity data'!P1549*'Emission factors'!$B$6)*'Emission factors'!$C$6</f>
        <v>0</v>
      </c>
      <c r="U6915" s="92">
        <f>('Activity data'!Q1549*'Emission factors'!$B$6)*'Emission factors'!$C$6</f>
        <v>0</v>
      </c>
    </row>
    <row r="6916" spans="1:21" x14ac:dyDescent="0.25">
      <c r="A6916" s="92" t="s">
        <v>11</v>
      </c>
      <c r="B6916" s="92" t="s">
        <v>12</v>
      </c>
      <c r="C6916" s="92" t="s">
        <v>48</v>
      </c>
      <c r="D6916" s="92" t="s">
        <v>48</v>
      </c>
      <c r="E6916" s="92" t="s">
        <v>53</v>
      </c>
      <c r="F6916" s="92" t="s">
        <v>50</v>
      </c>
      <c r="G6916" s="92" t="s">
        <v>97</v>
      </c>
      <c r="H6916" s="92" t="s">
        <v>16</v>
      </c>
      <c r="I6916" s="92" t="s">
        <v>220</v>
      </c>
      <c r="L6916" s="92">
        <f>('Activity data'!H1550*'Emission factors'!$B$6)*'Emission factors'!$C$6</f>
        <v>0</v>
      </c>
      <c r="M6916" s="92">
        <f>('Activity data'!I1550*'Emission factors'!$B$6)*'Emission factors'!$C$6</f>
        <v>0</v>
      </c>
      <c r="N6916" s="92">
        <f>('Activity data'!J1550*'Emission factors'!$B$6)*'Emission factors'!$C$6</f>
        <v>0</v>
      </c>
      <c r="O6916" s="92">
        <f>('Activity data'!K1550*'Emission factors'!$B$6)*'Emission factors'!$C$6</f>
        <v>0</v>
      </c>
      <c r="P6916" s="92">
        <f>('Activity data'!L1550*'Emission factors'!$B$6)*'Emission factors'!$C$6</f>
        <v>0</v>
      </c>
      <c r="Q6916" s="92">
        <f>('Activity data'!M1550*'Emission factors'!$B$6)*'Emission factors'!$C$6</f>
        <v>0</v>
      </c>
      <c r="R6916" s="92">
        <f>('Activity data'!N1550*'Emission factors'!$B$6)*'Emission factors'!$C$6</f>
        <v>0</v>
      </c>
      <c r="S6916" s="92">
        <f>('Activity data'!O1550*'Emission factors'!$B$6)*'Emission factors'!$C$6</f>
        <v>0</v>
      </c>
      <c r="T6916" s="92">
        <f>('Activity data'!P1550*'Emission factors'!$B$6)*'Emission factors'!$C$6</f>
        <v>0</v>
      </c>
      <c r="U6916" s="92">
        <f>('Activity data'!Q1550*'Emission factors'!$B$6)*'Emission factors'!$C$6</f>
        <v>0</v>
      </c>
    </row>
    <row r="6917" spans="1:21" x14ac:dyDescent="0.25">
      <c r="A6917" s="92" t="s">
        <v>11</v>
      </c>
      <c r="B6917" s="92" t="s">
        <v>12</v>
      </c>
      <c r="C6917" s="92" t="s">
        <v>48</v>
      </c>
      <c r="D6917" s="92" t="s">
        <v>48</v>
      </c>
      <c r="E6917" s="92" t="s">
        <v>53</v>
      </c>
      <c r="F6917" s="92" t="s">
        <v>50</v>
      </c>
      <c r="G6917" s="92" t="s">
        <v>97</v>
      </c>
      <c r="H6917" s="92" t="s">
        <v>16</v>
      </c>
      <c r="I6917" s="92" t="s">
        <v>221</v>
      </c>
      <c r="L6917" s="92">
        <f>('Activity data'!H1551*'Emission factors'!$B$6)*'Emission factors'!$C$6</f>
        <v>0</v>
      </c>
      <c r="M6917" s="92">
        <f>('Activity data'!I1551*'Emission factors'!$B$6)*'Emission factors'!$C$6</f>
        <v>0</v>
      </c>
      <c r="N6917" s="92">
        <f>('Activity data'!J1551*'Emission factors'!$B$6)*'Emission factors'!$C$6</f>
        <v>0</v>
      </c>
      <c r="O6917" s="92">
        <f>('Activity data'!K1551*'Emission factors'!$B$6)*'Emission factors'!$C$6</f>
        <v>0</v>
      </c>
      <c r="P6917" s="92">
        <f>('Activity data'!L1551*'Emission factors'!$B$6)*'Emission factors'!$C$6</f>
        <v>0</v>
      </c>
      <c r="Q6917" s="92">
        <f>('Activity data'!M1551*'Emission factors'!$B$6)*'Emission factors'!$C$6</f>
        <v>0</v>
      </c>
      <c r="R6917" s="92">
        <f>('Activity data'!N1551*'Emission factors'!$B$6)*'Emission factors'!$C$6</f>
        <v>0</v>
      </c>
      <c r="S6917" s="92">
        <f>('Activity data'!O1551*'Emission factors'!$B$6)*'Emission factors'!$C$6</f>
        <v>0</v>
      </c>
      <c r="T6917" s="92">
        <f>('Activity data'!P1551*'Emission factors'!$B$6)*'Emission factors'!$C$6</f>
        <v>0</v>
      </c>
      <c r="U6917" s="92">
        <f>('Activity data'!Q1551*'Emission factors'!$B$6)*'Emission factors'!$C$6</f>
        <v>0</v>
      </c>
    </row>
    <row r="6918" spans="1:21" x14ac:dyDescent="0.25">
      <c r="A6918" s="92" t="s">
        <v>11</v>
      </c>
      <c r="B6918" s="92" t="s">
        <v>12</v>
      </c>
      <c r="C6918" s="92" t="s">
        <v>48</v>
      </c>
      <c r="D6918" s="92" t="s">
        <v>48</v>
      </c>
      <c r="E6918" s="92" t="s">
        <v>53</v>
      </c>
      <c r="F6918" s="92" t="s">
        <v>50</v>
      </c>
      <c r="G6918" s="92" t="s">
        <v>97</v>
      </c>
      <c r="H6918" s="92" t="s">
        <v>16</v>
      </c>
      <c r="I6918" s="92" t="s">
        <v>201</v>
      </c>
      <c r="L6918" s="92">
        <f>('Activity data'!H1552*'Emission factors'!$B$6)*'Emission factors'!$C$6</f>
        <v>2607227.3741249996</v>
      </c>
      <c r="M6918" s="92">
        <f>('Activity data'!I1552*'Emission factors'!$B$6)*'Emission factors'!$C$6</f>
        <v>3122552.717625</v>
      </c>
      <c r="N6918" s="92">
        <f>('Activity data'!J1552*'Emission factors'!$B$6)*'Emission factors'!$C$6</f>
        <v>3991714.2251249999</v>
      </c>
      <c r="O6918" s="92">
        <f>('Activity data'!K1552*'Emission factors'!$B$6)*'Emission factors'!$C$6</f>
        <v>4279206.1083749998</v>
      </c>
      <c r="P6918" s="92">
        <f>('Activity data'!L1552*'Emission factors'!$B$6)*'Emission factors'!$C$6</f>
        <v>4340921.7183750002</v>
      </c>
      <c r="Q6918" s="92">
        <f>('Activity data'!M1552*'Emission factors'!$B$6)*'Emission factors'!$C$6</f>
        <v>4925934.2714999998</v>
      </c>
      <c r="R6918" s="92">
        <f>('Activity data'!N1552*'Emission factors'!$B$6)*'Emission factors'!$C$6</f>
        <v>5263184.3653124999</v>
      </c>
      <c r="S6918" s="92">
        <f>('Activity data'!O1552*'Emission factors'!$B$6)*'Emission factors'!$C$6</f>
        <v>5459131.4270624993</v>
      </c>
      <c r="T6918" s="92">
        <f>('Activity data'!P1552*'Emission factors'!$B$6)*'Emission factors'!$C$6</f>
        <v>3526275.666375</v>
      </c>
      <c r="U6918" s="92">
        <f>('Activity data'!Q1552*'Emission factors'!$B$6)*'Emission factors'!$C$6</f>
        <v>5426859.3059999999</v>
      </c>
    </row>
    <row r="6919" spans="1:21" x14ac:dyDescent="0.25">
      <c r="A6919" s="92" t="s">
        <v>11</v>
      </c>
      <c r="B6919" s="92" t="s">
        <v>12</v>
      </c>
      <c r="C6919" s="92" t="s">
        <v>48</v>
      </c>
      <c r="D6919" s="92" t="s">
        <v>48</v>
      </c>
      <c r="E6919" s="92" t="s">
        <v>53</v>
      </c>
      <c r="F6919" s="92" t="s">
        <v>50</v>
      </c>
      <c r="G6919" s="92" t="s">
        <v>97</v>
      </c>
      <c r="H6919" s="92" t="s">
        <v>16</v>
      </c>
      <c r="I6919" s="92" t="s">
        <v>196</v>
      </c>
      <c r="L6919" s="92">
        <f>('Activity data'!H1553*'Emission factors'!$B$6)*'Emission factors'!$C$6</f>
        <v>0</v>
      </c>
      <c r="M6919" s="92">
        <f>('Activity data'!I1553*'Emission factors'!$B$6)*'Emission factors'!$C$6</f>
        <v>0</v>
      </c>
      <c r="N6919" s="92">
        <f>('Activity data'!J1553*'Emission factors'!$B$6)*'Emission factors'!$C$6</f>
        <v>0</v>
      </c>
      <c r="O6919" s="92">
        <f>('Activity data'!K1553*'Emission factors'!$B$6)*'Emission factors'!$C$6</f>
        <v>0</v>
      </c>
      <c r="P6919" s="92">
        <f>('Activity data'!L1553*'Emission factors'!$B$6)*'Emission factors'!$C$6</f>
        <v>0</v>
      </c>
      <c r="Q6919" s="92">
        <f>('Activity data'!M1553*'Emission factors'!$B$6)*'Emission factors'!$C$6</f>
        <v>0</v>
      </c>
      <c r="R6919" s="92">
        <f>('Activity data'!N1553*'Emission factors'!$B$6)*'Emission factors'!$C$6</f>
        <v>0</v>
      </c>
      <c r="S6919" s="92">
        <f>('Activity data'!O1553*'Emission factors'!$B$6)*'Emission factors'!$C$6</f>
        <v>0</v>
      </c>
      <c r="T6919" s="92">
        <f>('Activity data'!P1553*'Emission factors'!$B$6)*'Emission factors'!$C$6</f>
        <v>0</v>
      </c>
      <c r="U6919" s="92">
        <f>('Activity data'!Q1553*'Emission factors'!$B$6)*'Emission factors'!$C$6</f>
        <v>0</v>
      </c>
    </row>
    <row r="6920" spans="1:21" x14ac:dyDescent="0.25">
      <c r="A6920" s="92" t="s">
        <v>11</v>
      </c>
      <c r="B6920" s="92" t="s">
        <v>12</v>
      </c>
      <c r="C6920" s="92" t="s">
        <v>48</v>
      </c>
      <c r="D6920" s="92" t="s">
        <v>48</v>
      </c>
      <c r="E6920" s="92" t="s">
        <v>53</v>
      </c>
      <c r="F6920" s="92" t="s">
        <v>50</v>
      </c>
      <c r="G6920" s="92" t="s">
        <v>97</v>
      </c>
      <c r="H6920" s="92" t="s">
        <v>16</v>
      </c>
      <c r="I6920" s="92" t="s">
        <v>197</v>
      </c>
      <c r="L6920" s="92">
        <f>('Activity data'!H1554*'Emission factors'!$B$6)*'Emission factors'!$C$6</f>
        <v>0</v>
      </c>
      <c r="M6920" s="92">
        <f>('Activity data'!I1554*'Emission factors'!$B$6)*'Emission factors'!$C$6</f>
        <v>0</v>
      </c>
      <c r="N6920" s="92">
        <f>('Activity data'!J1554*'Emission factors'!$B$6)*'Emission factors'!$C$6</f>
        <v>0</v>
      </c>
      <c r="O6920" s="92">
        <f>('Activity data'!K1554*'Emission factors'!$B$6)*'Emission factors'!$C$6</f>
        <v>0</v>
      </c>
      <c r="P6920" s="92">
        <f>('Activity data'!L1554*'Emission factors'!$B$6)*'Emission factors'!$C$6</f>
        <v>0</v>
      </c>
      <c r="Q6920" s="92">
        <f>('Activity data'!M1554*'Emission factors'!$B$6)*'Emission factors'!$C$6</f>
        <v>0</v>
      </c>
      <c r="R6920" s="92">
        <f>('Activity data'!N1554*'Emission factors'!$B$6)*'Emission factors'!$C$6</f>
        <v>0</v>
      </c>
      <c r="S6920" s="92">
        <f>('Activity data'!O1554*'Emission factors'!$B$6)*'Emission factors'!$C$6</f>
        <v>0</v>
      </c>
      <c r="T6920" s="92">
        <f>('Activity data'!P1554*'Emission factors'!$B$6)*'Emission factors'!$C$6</f>
        <v>0</v>
      </c>
      <c r="U6920" s="92">
        <f>('Activity data'!Q1554*'Emission factors'!$B$6)*'Emission factors'!$C$6</f>
        <v>0</v>
      </c>
    </row>
    <row r="6921" spans="1:21" x14ac:dyDescent="0.25">
      <c r="A6921" s="92" t="s">
        <v>11</v>
      </c>
      <c r="B6921" s="92" t="s">
        <v>12</v>
      </c>
      <c r="C6921" s="92" t="s">
        <v>48</v>
      </c>
      <c r="D6921" s="92" t="s">
        <v>48</v>
      </c>
      <c r="E6921" s="92" t="s">
        <v>53</v>
      </c>
      <c r="F6921" s="92" t="s">
        <v>50</v>
      </c>
      <c r="G6921" s="92" t="s">
        <v>97</v>
      </c>
      <c r="H6921" s="92" t="s">
        <v>16</v>
      </c>
      <c r="I6921" s="92" t="s">
        <v>222</v>
      </c>
      <c r="L6921" s="92">
        <f>('Activity data'!H1555*'Emission factors'!$B$6)*'Emission factors'!$C$6</f>
        <v>0</v>
      </c>
      <c r="M6921" s="92">
        <f>('Activity data'!I1555*'Emission factors'!$B$6)*'Emission factors'!$C$6</f>
        <v>0</v>
      </c>
      <c r="N6921" s="92">
        <f>('Activity data'!J1555*'Emission factors'!$B$6)*'Emission factors'!$C$6</f>
        <v>0</v>
      </c>
      <c r="O6921" s="92">
        <f>('Activity data'!K1555*'Emission factors'!$B$6)*'Emission factors'!$C$6</f>
        <v>0</v>
      </c>
      <c r="P6921" s="92">
        <f>('Activity data'!L1555*'Emission factors'!$B$6)*'Emission factors'!$C$6</f>
        <v>0</v>
      </c>
      <c r="Q6921" s="92">
        <f>('Activity data'!M1555*'Emission factors'!$B$6)*'Emission factors'!$C$6</f>
        <v>0</v>
      </c>
      <c r="R6921" s="92">
        <f>('Activity data'!N1555*'Emission factors'!$B$6)*'Emission factors'!$C$6</f>
        <v>0</v>
      </c>
      <c r="S6921" s="92">
        <f>('Activity data'!O1555*'Emission factors'!$B$6)*'Emission factors'!$C$6</f>
        <v>0</v>
      </c>
      <c r="T6921" s="92">
        <f>('Activity data'!P1555*'Emission factors'!$B$6)*'Emission factors'!$C$6</f>
        <v>0</v>
      </c>
      <c r="U6921" s="92">
        <f>('Activity data'!Q1555*'Emission factors'!$B$6)*'Emission factors'!$C$6</f>
        <v>0</v>
      </c>
    </row>
    <row r="6922" spans="1:21" x14ac:dyDescent="0.25">
      <c r="A6922" s="92" t="s">
        <v>11</v>
      </c>
      <c r="B6922" s="92" t="s">
        <v>12</v>
      </c>
      <c r="C6922" s="92" t="s">
        <v>48</v>
      </c>
      <c r="D6922" s="92" t="s">
        <v>48</v>
      </c>
      <c r="E6922" s="92" t="s">
        <v>53</v>
      </c>
      <c r="F6922" s="92" t="s">
        <v>50</v>
      </c>
      <c r="G6922" s="92" t="s">
        <v>97</v>
      </c>
      <c r="H6922" s="92" t="s">
        <v>16</v>
      </c>
      <c r="I6922" s="92" t="s">
        <v>223</v>
      </c>
      <c r="L6922" s="92">
        <f>('Activity data'!H1556*'Emission factors'!$B$6)*'Emission factors'!$C$6</f>
        <v>0</v>
      </c>
      <c r="M6922" s="92">
        <f>('Activity data'!I1556*'Emission factors'!$B$6)*'Emission factors'!$C$6</f>
        <v>0</v>
      </c>
      <c r="N6922" s="92">
        <f>('Activity data'!J1556*'Emission factors'!$B$6)*'Emission factors'!$C$6</f>
        <v>0</v>
      </c>
      <c r="O6922" s="92">
        <f>('Activity data'!K1556*'Emission factors'!$B$6)*'Emission factors'!$C$6</f>
        <v>0</v>
      </c>
      <c r="P6922" s="92">
        <f>('Activity data'!L1556*'Emission factors'!$B$6)*'Emission factors'!$C$6</f>
        <v>0</v>
      </c>
      <c r="Q6922" s="92">
        <f>('Activity data'!M1556*'Emission factors'!$B$6)*'Emission factors'!$C$6</f>
        <v>0</v>
      </c>
      <c r="R6922" s="92">
        <f>('Activity data'!N1556*'Emission factors'!$B$6)*'Emission factors'!$C$6</f>
        <v>0</v>
      </c>
      <c r="S6922" s="92">
        <f>('Activity data'!O1556*'Emission factors'!$B$6)*'Emission factors'!$C$6</f>
        <v>0</v>
      </c>
      <c r="T6922" s="92">
        <f>('Activity data'!P1556*'Emission factors'!$B$6)*'Emission factors'!$C$6</f>
        <v>0</v>
      </c>
      <c r="U6922" s="92">
        <f>('Activity data'!Q1556*'Emission factors'!$B$6)*'Emission factors'!$C$6</f>
        <v>0</v>
      </c>
    </row>
    <row r="6923" spans="1:21" x14ac:dyDescent="0.25">
      <c r="A6923" s="92" t="s">
        <v>11</v>
      </c>
      <c r="B6923" s="92" t="s">
        <v>12</v>
      </c>
      <c r="C6923" s="92" t="s">
        <v>48</v>
      </c>
      <c r="D6923" s="92" t="s">
        <v>48</v>
      </c>
      <c r="E6923" s="92" t="s">
        <v>53</v>
      </c>
      <c r="F6923" s="92" t="s">
        <v>50</v>
      </c>
      <c r="G6923" s="92" t="s">
        <v>97</v>
      </c>
      <c r="H6923" s="92" t="s">
        <v>16</v>
      </c>
      <c r="I6923" s="92" t="s">
        <v>259</v>
      </c>
      <c r="L6923" s="92">
        <f>('Activity data'!H1557*'Emission factors'!$B$6)*'Emission factors'!$C$6</f>
        <v>0</v>
      </c>
      <c r="M6923" s="92">
        <f>('Activity data'!I1557*'Emission factors'!$B$6)*'Emission factors'!$C$6</f>
        <v>0</v>
      </c>
      <c r="N6923" s="92">
        <f>('Activity data'!J1557*'Emission factors'!$B$6)*'Emission factors'!$C$6</f>
        <v>0</v>
      </c>
      <c r="O6923" s="92">
        <f>('Activity data'!K1557*'Emission factors'!$B$6)*'Emission factors'!$C$6</f>
        <v>0</v>
      </c>
      <c r="P6923" s="92">
        <f>('Activity data'!L1557*'Emission factors'!$B$6)*'Emission factors'!$C$6</f>
        <v>0</v>
      </c>
      <c r="Q6923" s="92">
        <f>('Activity data'!M1557*'Emission factors'!$B$6)*'Emission factors'!$C$6</f>
        <v>0</v>
      </c>
      <c r="R6923" s="92">
        <f>('Activity data'!N1557*'Emission factors'!$B$6)*'Emission factors'!$C$6</f>
        <v>0</v>
      </c>
      <c r="S6923" s="92">
        <f>('Activity data'!O1557*'Emission factors'!$B$6)*'Emission factors'!$C$6</f>
        <v>0</v>
      </c>
      <c r="T6923" s="92">
        <f>('Activity data'!P1557*'Emission factors'!$B$6)*'Emission factors'!$C$6</f>
        <v>0</v>
      </c>
      <c r="U6923" s="92">
        <f>('Activity data'!Q1557*'Emission factors'!$B$6)*'Emission factors'!$C$6</f>
        <v>0</v>
      </c>
    </row>
    <row r="6924" spans="1:21" x14ac:dyDescent="0.25">
      <c r="A6924" s="92" t="s">
        <v>11</v>
      </c>
      <c r="B6924" s="92" t="s">
        <v>12</v>
      </c>
      <c r="C6924" s="92" t="s">
        <v>48</v>
      </c>
      <c r="D6924" s="92" t="s">
        <v>48</v>
      </c>
      <c r="E6924" s="92" t="s">
        <v>53</v>
      </c>
      <c r="F6924" s="92" t="s">
        <v>50</v>
      </c>
      <c r="G6924" s="92" t="s">
        <v>97</v>
      </c>
      <c r="H6924" s="92" t="s">
        <v>16</v>
      </c>
      <c r="I6924" s="89" t="s">
        <v>193</v>
      </c>
      <c r="L6924" s="92">
        <f>('Activity data'!H1558*'Emission factors'!$B$6)*'Emission factors'!$C$6</f>
        <v>0</v>
      </c>
      <c r="M6924" s="92">
        <f>('Activity data'!I1558*'Emission factors'!$B$6)*'Emission factors'!$C$6</f>
        <v>0</v>
      </c>
      <c r="N6924" s="92">
        <f>('Activity data'!J1558*'Emission factors'!$B$6)*'Emission factors'!$C$6</f>
        <v>0</v>
      </c>
      <c r="O6924" s="92">
        <f>('Activity data'!K1558*'Emission factors'!$B$6)*'Emission factors'!$C$6</f>
        <v>0</v>
      </c>
      <c r="P6924" s="92">
        <f>('Activity data'!L1558*'Emission factors'!$B$6)*'Emission factors'!$C$6</f>
        <v>0</v>
      </c>
      <c r="Q6924" s="92">
        <f>('Activity data'!M1558*'Emission factors'!$B$6)*'Emission factors'!$C$6</f>
        <v>0</v>
      </c>
      <c r="R6924" s="92">
        <f>('Activity data'!N1558*'Emission factors'!$B$6)*'Emission factors'!$C$6</f>
        <v>0</v>
      </c>
      <c r="S6924" s="92">
        <f>('Activity data'!O1558*'Emission factors'!$B$6)*'Emission factors'!$C$6</f>
        <v>0</v>
      </c>
      <c r="T6924" s="92">
        <f>('Activity data'!P1558*'Emission factors'!$B$6)*'Emission factors'!$C$6</f>
        <v>0</v>
      </c>
      <c r="U6924" s="92">
        <f>('Activity data'!Q1558*'Emission factors'!$B$6)*'Emission factors'!$C$6</f>
        <v>0</v>
      </c>
    </row>
    <row r="6925" spans="1:21" x14ac:dyDescent="0.25">
      <c r="A6925" s="92" t="s">
        <v>11</v>
      </c>
      <c r="B6925" s="92" t="s">
        <v>12</v>
      </c>
      <c r="C6925" s="92" t="s">
        <v>48</v>
      </c>
      <c r="D6925" s="92" t="s">
        <v>48</v>
      </c>
      <c r="E6925" s="92" t="s">
        <v>53</v>
      </c>
      <c r="F6925" s="92" t="s">
        <v>50</v>
      </c>
      <c r="G6925" s="92" t="s">
        <v>97</v>
      </c>
      <c r="H6925" s="92" t="s">
        <v>16</v>
      </c>
      <c r="I6925" s="92" t="s">
        <v>203</v>
      </c>
      <c r="L6925" s="92">
        <f>('Activity data'!H1559*'Emission factors'!$B$6)*'Emission factors'!$C$6</f>
        <v>0</v>
      </c>
      <c r="M6925" s="92">
        <f>('Activity data'!I1559*'Emission factors'!$B$6)*'Emission factors'!$C$6</f>
        <v>0</v>
      </c>
      <c r="N6925" s="92">
        <f>('Activity data'!J1559*'Emission factors'!$B$6)*'Emission factors'!$C$6</f>
        <v>0</v>
      </c>
      <c r="O6925" s="92">
        <f>('Activity data'!K1559*'Emission factors'!$B$6)*'Emission factors'!$C$6</f>
        <v>0</v>
      </c>
      <c r="P6925" s="92">
        <f>('Activity data'!L1559*'Emission factors'!$B$6)*'Emission factors'!$C$6</f>
        <v>0</v>
      </c>
      <c r="Q6925" s="92">
        <f>('Activity data'!M1559*'Emission factors'!$B$6)*'Emission factors'!$C$6</f>
        <v>0</v>
      </c>
      <c r="R6925" s="92">
        <f>('Activity data'!N1559*'Emission factors'!$B$6)*'Emission factors'!$C$6</f>
        <v>0</v>
      </c>
      <c r="S6925" s="92">
        <f>('Activity data'!O1559*'Emission factors'!$B$6)*'Emission factors'!$C$6</f>
        <v>0</v>
      </c>
      <c r="T6925" s="92">
        <f>('Activity data'!P1559*'Emission factors'!$B$6)*'Emission factors'!$C$6</f>
        <v>0</v>
      </c>
      <c r="U6925" s="92">
        <f>('Activity data'!Q1559*'Emission factors'!$B$6)*'Emission factors'!$C$6</f>
        <v>0</v>
      </c>
    </row>
    <row r="6926" spans="1:21" x14ac:dyDescent="0.25">
      <c r="A6926" s="92" t="s">
        <v>11</v>
      </c>
      <c r="B6926" s="92" t="s">
        <v>12</v>
      </c>
      <c r="C6926" s="92" t="s">
        <v>48</v>
      </c>
      <c r="D6926" s="92" t="s">
        <v>48</v>
      </c>
      <c r="E6926" s="92" t="s">
        <v>53</v>
      </c>
      <c r="F6926" s="92" t="s">
        <v>50</v>
      </c>
      <c r="G6926" s="92" t="s">
        <v>97</v>
      </c>
      <c r="H6926" s="92" t="s">
        <v>16</v>
      </c>
      <c r="I6926" s="92" t="s">
        <v>209</v>
      </c>
      <c r="L6926" s="92">
        <f>('Activity data'!H1560*'Emission factors'!$B$6)*'Emission factors'!$C$6</f>
        <v>0</v>
      </c>
      <c r="M6926" s="92">
        <f>('Activity data'!I1560*'Emission factors'!$B$6)*'Emission factors'!$C$6</f>
        <v>0</v>
      </c>
      <c r="N6926" s="92">
        <f>('Activity data'!J1560*'Emission factors'!$B$6)*'Emission factors'!$C$6</f>
        <v>0</v>
      </c>
      <c r="O6926" s="92">
        <f>('Activity data'!K1560*'Emission factors'!$B$6)*'Emission factors'!$C$6</f>
        <v>0</v>
      </c>
      <c r="P6926" s="92">
        <f>('Activity data'!L1560*'Emission factors'!$B$6)*'Emission factors'!$C$6</f>
        <v>0</v>
      </c>
      <c r="Q6926" s="92">
        <f>('Activity data'!M1560*'Emission factors'!$B$6)*'Emission factors'!$C$6</f>
        <v>0</v>
      </c>
      <c r="R6926" s="92">
        <f>('Activity data'!N1560*'Emission factors'!$B$6)*'Emission factors'!$C$6</f>
        <v>0</v>
      </c>
      <c r="S6926" s="92">
        <f>('Activity data'!O1560*'Emission factors'!$B$6)*'Emission factors'!$C$6</f>
        <v>0</v>
      </c>
      <c r="T6926" s="92">
        <f>('Activity data'!P1560*'Emission factors'!$B$6)*'Emission factors'!$C$6</f>
        <v>0</v>
      </c>
      <c r="U6926" s="92">
        <f>('Activity data'!Q1560*'Emission factors'!$B$6)*'Emission factors'!$C$6</f>
        <v>0</v>
      </c>
    </row>
    <row r="6927" spans="1:21" x14ac:dyDescent="0.25">
      <c r="A6927" s="92" t="s">
        <v>11</v>
      </c>
      <c r="B6927" s="92" t="s">
        <v>12</v>
      </c>
      <c r="C6927" s="92" t="s">
        <v>48</v>
      </c>
      <c r="D6927" s="92" t="s">
        <v>48</v>
      </c>
      <c r="E6927" s="92" t="s">
        <v>53</v>
      </c>
      <c r="F6927" s="92" t="s">
        <v>50</v>
      </c>
      <c r="G6927" s="92" t="s">
        <v>97</v>
      </c>
      <c r="H6927" s="92" t="s">
        <v>16</v>
      </c>
      <c r="I6927" s="92" t="s">
        <v>208</v>
      </c>
      <c r="L6927" s="92">
        <f>('Activity data'!H1561*'Emission factors'!$B$6)*'Emission factors'!$C$6</f>
        <v>0</v>
      </c>
      <c r="M6927" s="92">
        <f>('Activity data'!I1561*'Emission factors'!$B$6)*'Emission factors'!$C$6</f>
        <v>0</v>
      </c>
      <c r="N6927" s="92">
        <f>('Activity data'!J1561*'Emission factors'!$B$6)*'Emission factors'!$C$6</f>
        <v>0</v>
      </c>
      <c r="O6927" s="92">
        <f>('Activity data'!K1561*'Emission factors'!$B$6)*'Emission factors'!$C$6</f>
        <v>0</v>
      </c>
      <c r="P6927" s="92">
        <f>('Activity data'!L1561*'Emission factors'!$B$6)*'Emission factors'!$C$6</f>
        <v>0</v>
      </c>
      <c r="Q6927" s="92">
        <f>('Activity data'!M1561*'Emission factors'!$B$6)*'Emission factors'!$C$6</f>
        <v>0</v>
      </c>
      <c r="R6927" s="92">
        <f>('Activity data'!N1561*'Emission factors'!$B$6)*'Emission factors'!$C$6</f>
        <v>0</v>
      </c>
      <c r="S6927" s="92">
        <f>('Activity data'!O1561*'Emission factors'!$B$6)*'Emission factors'!$C$6</f>
        <v>0</v>
      </c>
      <c r="T6927" s="92">
        <f>('Activity data'!P1561*'Emission factors'!$B$6)*'Emission factors'!$C$6</f>
        <v>0</v>
      </c>
      <c r="U6927" s="92">
        <f>('Activity data'!Q1561*'Emission factors'!$B$6)*'Emission factors'!$C$6</f>
        <v>0</v>
      </c>
    </row>
    <row r="6928" spans="1:21" x14ac:dyDescent="0.25">
      <c r="A6928" s="92" t="s">
        <v>11</v>
      </c>
      <c r="B6928" s="92" t="s">
        <v>12</v>
      </c>
      <c r="C6928" s="92" t="s">
        <v>48</v>
      </c>
      <c r="D6928" s="92" t="s">
        <v>48</v>
      </c>
      <c r="E6928" s="92" t="s">
        <v>53</v>
      </c>
      <c r="F6928" s="92" t="s">
        <v>50</v>
      </c>
      <c r="G6928" s="92" t="s">
        <v>97</v>
      </c>
      <c r="H6928" s="92" t="s">
        <v>16</v>
      </c>
      <c r="I6928" s="92" t="s">
        <v>202</v>
      </c>
      <c r="L6928" s="92">
        <f>('Activity data'!H1562*'Emission factors'!$B$6)*'Emission factors'!$C$6</f>
        <v>21373401.484875001</v>
      </c>
      <c r="M6928" s="92">
        <f>('Activity data'!I1562*'Emission factors'!$B$6)*'Emission factors'!$C$6</f>
        <v>20745188.004749998</v>
      </c>
      <c r="N6928" s="92">
        <f>('Activity data'!J1562*'Emission factors'!$B$6)*'Emission factors'!$C$6</f>
        <v>22009072.267874997</v>
      </c>
      <c r="O6928" s="92">
        <f>('Activity data'!K1562*'Emission factors'!$B$6)*'Emission factors'!$C$6</f>
        <v>21367487.072250001</v>
      </c>
      <c r="P6928" s="92">
        <f>('Activity data'!L1562*'Emission factors'!$B$6)*'Emission factors'!$C$6</f>
        <v>22008300.822750002</v>
      </c>
      <c r="Q6928" s="92">
        <f>('Activity data'!M1562*'Emission factors'!$B$6)*'Emission factors'!$C$6</f>
        <v>22541112.255749997</v>
      </c>
      <c r="R6928" s="92">
        <f>('Activity data'!N1562*'Emission factors'!$B$6)*'Emission factors'!$C$6</f>
        <v>23175625.871062502</v>
      </c>
      <c r="S6928" s="92">
        <f>('Activity data'!O1562*'Emission factors'!$B$6)*'Emission factors'!$C$6</f>
        <v>23933184.9838125</v>
      </c>
      <c r="T6928" s="92">
        <f>('Activity data'!P1562*'Emission factors'!$B$6)*'Emission factors'!$C$6</f>
        <v>19436045.627625</v>
      </c>
      <c r="U6928" s="92">
        <f>('Activity data'!Q1562*'Emission factors'!$B$6)*'Emission factors'!$C$6</f>
        <v>21106224.323249999</v>
      </c>
    </row>
    <row r="6929" spans="1:21" x14ac:dyDescent="0.25">
      <c r="A6929" s="92" t="s">
        <v>11</v>
      </c>
      <c r="B6929" s="92" t="s">
        <v>12</v>
      </c>
      <c r="C6929" s="92" t="s">
        <v>48</v>
      </c>
      <c r="D6929" s="92" t="s">
        <v>48</v>
      </c>
      <c r="E6929" s="92" t="s">
        <v>53</v>
      </c>
      <c r="F6929" s="92" t="s">
        <v>50</v>
      </c>
      <c r="G6929" s="92" t="s">
        <v>97</v>
      </c>
      <c r="H6929" s="92" t="s">
        <v>16</v>
      </c>
      <c r="I6929" s="92" t="s">
        <v>225</v>
      </c>
      <c r="L6929" s="92">
        <f>('Activity data'!H1563*'Emission factors'!$B$6)*'Emission factors'!$C$6</f>
        <v>0</v>
      </c>
      <c r="M6929" s="92">
        <f>('Activity data'!I1563*'Emission factors'!$B$6)*'Emission factors'!$C$6</f>
        <v>0</v>
      </c>
      <c r="N6929" s="92">
        <f>('Activity data'!J1563*'Emission factors'!$B$6)*'Emission factors'!$C$6</f>
        <v>0</v>
      </c>
      <c r="O6929" s="92">
        <f>('Activity data'!K1563*'Emission factors'!$B$6)*'Emission factors'!$C$6</f>
        <v>0</v>
      </c>
      <c r="P6929" s="92">
        <f>('Activity data'!L1563*'Emission factors'!$B$6)*'Emission factors'!$C$6</f>
        <v>0</v>
      </c>
      <c r="Q6929" s="92">
        <f>('Activity data'!M1563*'Emission factors'!$B$6)*'Emission factors'!$C$6</f>
        <v>0</v>
      </c>
      <c r="R6929" s="92">
        <f>('Activity data'!N1563*'Emission factors'!$B$6)*'Emission factors'!$C$6</f>
        <v>0</v>
      </c>
      <c r="S6929" s="92">
        <f>('Activity data'!O1563*'Emission factors'!$B$6)*'Emission factors'!$C$6</f>
        <v>0</v>
      </c>
      <c r="T6929" s="92">
        <f>('Activity data'!P1563*'Emission factors'!$B$6)*'Emission factors'!$C$6</f>
        <v>0</v>
      </c>
      <c r="U6929" s="92">
        <f>('Activity data'!Q1563*'Emission factors'!$B$6)*'Emission factors'!$C$6</f>
        <v>0</v>
      </c>
    </row>
    <row r="6930" spans="1:21" x14ac:dyDescent="0.25">
      <c r="A6930" s="92" t="s">
        <v>11</v>
      </c>
      <c r="B6930" s="92" t="s">
        <v>12</v>
      </c>
      <c r="C6930" s="92" t="s">
        <v>48</v>
      </c>
      <c r="D6930" s="92" t="s">
        <v>48</v>
      </c>
      <c r="E6930" s="92" t="s">
        <v>53</v>
      </c>
      <c r="F6930" s="92" t="s">
        <v>50</v>
      </c>
      <c r="G6930" s="92" t="s">
        <v>97</v>
      </c>
      <c r="H6930" s="92" t="s">
        <v>16</v>
      </c>
      <c r="I6930" s="92" t="s">
        <v>226</v>
      </c>
      <c r="L6930" s="92">
        <f>('Activity data'!H1564*'Emission factors'!$B$6)*'Emission factors'!$C$6</f>
        <v>0</v>
      </c>
      <c r="M6930" s="92">
        <f>('Activity data'!I1564*'Emission factors'!$B$6)*'Emission factors'!$C$6</f>
        <v>0</v>
      </c>
      <c r="N6930" s="92">
        <f>('Activity data'!J1564*'Emission factors'!$B$6)*'Emission factors'!$C$6</f>
        <v>0</v>
      </c>
      <c r="O6930" s="92">
        <f>('Activity data'!K1564*'Emission factors'!$B$6)*'Emission factors'!$C$6</f>
        <v>0</v>
      </c>
      <c r="P6930" s="92">
        <f>('Activity data'!L1564*'Emission factors'!$B$6)*'Emission factors'!$C$6</f>
        <v>0</v>
      </c>
      <c r="Q6930" s="92">
        <f>('Activity data'!M1564*'Emission factors'!$B$6)*'Emission factors'!$C$6</f>
        <v>0</v>
      </c>
      <c r="R6930" s="92">
        <f>('Activity data'!N1564*'Emission factors'!$B$6)*'Emission factors'!$C$6</f>
        <v>0</v>
      </c>
      <c r="S6930" s="92">
        <f>('Activity data'!O1564*'Emission factors'!$B$6)*'Emission factors'!$C$6</f>
        <v>0</v>
      </c>
      <c r="T6930" s="92">
        <f>('Activity data'!P1564*'Emission factors'!$B$6)*'Emission factors'!$C$6</f>
        <v>0</v>
      </c>
      <c r="U6930" s="92">
        <f>('Activity data'!Q1564*'Emission factors'!$B$6)*'Emission factors'!$C$6</f>
        <v>0</v>
      </c>
    </row>
    <row r="6931" spans="1:21" x14ac:dyDescent="0.25">
      <c r="A6931" s="92" t="s">
        <v>11</v>
      </c>
      <c r="B6931" s="92" t="s">
        <v>12</v>
      </c>
      <c r="C6931" s="92" t="s">
        <v>48</v>
      </c>
      <c r="D6931" s="92" t="s">
        <v>48</v>
      </c>
      <c r="E6931" s="92" t="s">
        <v>53</v>
      </c>
      <c r="F6931" s="92" t="s">
        <v>50</v>
      </c>
      <c r="G6931" s="92" t="s">
        <v>97</v>
      </c>
      <c r="H6931" s="92" t="s">
        <v>16</v>
      </c>
      <c r="I6931" s="92" t="s">
        <v>206</v>
      </c>
      <c r="L6931" s="92">
        <f>('Activity data'!H1565*'Emission factors'!$B$6)*'Emission factors'!$C$6</f>
        <v>0</v>
      </c>
      <c r="M6931" s="92">
        <f>('Activity data'!I1565*'Emission factors'!$B$6)*'Emission factors'!$C$6</f>
        <v>0</v>
      </c>
      <c r="N6931" s="92">
        <f>('Activity data'!J1565*'Emission factors'!$B$6)*'Emission factors'!$C$6</f>
        <v>0</v>
      </c>
      <c r="O6931" s="92">
        <f>('Activity data'!K1565*'Emission factors'!$B$6)*'Emission factors'!$C$6</f>
        <v>0</v>
      </c>
      <c r="P6931" s="92">
        <f>('Activity data'!L1565*'Emission factors'!$B$6)*'Emission factors'!$C$6</f>
        <v>0</v>
      </c>
      <c r="Q6931" s="92">
        <f>('Activity data'!M1565*'Emission factors'!$B$6)*'Emission factors'!$C$6</f>
        <v>0</v>
      </c>
      <c r="R6931" s="92">
        <f>('Activity data'!N1565*'Emission factors'!$B$6)*'Emission factors'!$C$6</f>
        <v>0</v>
      </c>
      <c r="S6931" s="92">
        <f>('Activity data'!O1565*'Emission factors'!$B$6)*'Emission factors'!$C$6</f>
        <v>0</v>
      </c>
      <c r="T6931" s="92">
        <f>('Activity data'!P1565*'Emission factors'!$B$6)*'Emission factors'!$C$6</f>
        <v>0</v>
      </c>
      <c r="U6931" s="92">
        <f>('Activity data'!Q1565*'Emission factors'!$B$6)*'Emission factors'!$C$6</f>
        <v>0</v>
      </c>
    </row>
    <row r="6932" spans="1:21" x14ac:dyDescent="0.25">
      <c r="A6932" s="92" t="s">
        <v>11</v>
      </c>
      <c r="B6932" s="92" t="s">
        <v>12</v>
      </c>
      <c r="C6932" s="92" t="s">
        <v>48</v>
      </c>
      <c r="D6932" s="92" t="s">
        <v>48</v>
      </c>
      <c r="E6932" s="92" t="s">
        <v>53</v>
      </c>
      <c r="F6932" s="92" t="s">
        <v>50</v>
      </c>
      <c r="G6932" s="92" t="s">
        <v>97</v>
      </c>
      <c r="H6932" s="92" t="s">
        <v>16</v>
      </c>
      <c r="I6932" s="92" t="s">
        <v>232</v>
      </c>
      <c r="L6932" s="92">
        <f>('Activity data'!H1566*'Emission factors'!$B$6)*'Emission factors'!$C$6</f>
        <v>0</v>
      </c>
      <c r="M6932" s="92">
        <f>('Activity data'!I1566*'Emission factors'!$B$6)*'Emission factors'!$C$6</f>
        <v>0</v>
      </c>
      <c r="N6932" s="92">
        <f>('Activity data'!J1566*'Emission factors'!$B$6)*'Emission factors'!$C$6</f>
        <v>0</v>
      </c>
      <c r="O6932" s="92">
        <f>('Activity data'!K1566*'Emission factors'!$B$6)*'Emission factors'!$C$6</f>
        <v>0</v>
      </c>
      <c r="P6932" s="92">
        <f>('Activity data'!L1566*'Emission factors'!$B$6)*'Emission factors'!$C$6</f>
        <v>0</v>
      </c>
      <c r="Q6932" s="92">
        <f>('Activity data'!M1566*'Emission factors'!$B$6)*'Emission factors'!$C$6</f>
        <v>0</v>
      </c>
      <c r="R6932" s="92">
        <f>('Activity data'!N1566*'Emission factors'!$B$6)*'Emission factors'!$C$6</f>
        <v>0</v>
      </c>
      <c r="S6932" s="92">
        <f>('Activity data'!O1566*'Emission factors'!$B$6)*'Emission factors'!$C$6</f>
        <v>0</v>
      </c>
      <c r="T6932" s="92">
        <f>('Activity data'!P1566*'Emission factors'!$B$6)*'Emission factors'!$C$6</f>
        <v>0</v>
      </c>
      <c r="U6932" s="92">
        <f>('Activity data'!Q1566*'Emission factors'!$B$6)*'Emission factors'!$C$6</f>
        <v>0</v>
      </c>
    </row>
    <row r="6933" spans="1:21" x14ac:dyDescent="0.25">
      <c r="A6933" s="92" t="s">
        <v>11</v>
      </c>
      <c r="B6933" s="92" t="s">
        <v>12</v>
      </c>
      <c r="C6933" s="92" t="s">
        <v>48</v>
      </c>
      <c r="D6933" s="92" t="s">
        <v>48</v>
      </c>
      <c r="E6933" s="92" t="s">
        <v>53</v>
      </c>
      <c r="F6933" s="92" t="s">
        <v>50</v>
      </c>
      <c r="G6933" s="92" t="s">
        <v>97</v>
      </c>
      <c r="H6933" s="92" t="s">
        <v>16</v>
      </c>
      <c r="I6933" s="92" t="s">
        <v>200</v>
      </c>
      <c r="L6933" s="92">
        <f>('Activity data'!H1567*'Emission factors'!$B$6)*'Emission factors'!$C$6</f>
        <v>0</v>
      </c>
      <c r="M6933" s="92">
        <f>('Activity data'!I1567*'Emission factors'!$B$6)*'Emission factors'!$C$6</f>
        <v>0</v>
      </c>
      <c r="N6933" s="92">
        <f>('Activity data'!J1567*'Emission factors'!$B$6)*'Emission factors'!$C$6</f>
        <v>0</v>
      </c>
      <c r="O6933" s="92">
        <f>('Activity data'!K1567*'Emission factors'!$B$6)*'Emission factors'!$C$6</f>
        <v>0</v>
      </c>
      <c r="P6933" s="92">
        <f>('Activity data'!L1567*'Emission factors'!$B$6)*'Emission factors'!$C$6</f>
        <v>0</v>
      </c>
      <c r="Q6933" s="92">
        <f>('Activity data'!M1567*'Emission factors'!$B$6)*'Emission factors'!$C$6</f>
        <v>0</v>
      </c>
      <c r="R6933" s="92">
        <f>('Activity data'!N1567*'Emission factors'!$B$6)*'Emission factors'!$C$6</f>
        <v>0</v>
      </c>
      <c r="S6933" s="92">
        <f>('Activity data'!O1567*'Emission factors'!$B$6)*'Emission factors'!$C$6</f>
        <v>0</v>
      </c>
      <c r="T6933" s="92">
        <f>('Activity data'!P1567*'Emission factors'!$B$6)*'Emission factors'!$C$6</f>
        <v>0</v>
      </c>
      <c r="U6933" s="92">
        <f>('Activity data'!Q1567*'Emission factors'!$B$6)*'Emission factors'!$C$6</f>
        <v>0</v>
      </c>
    </row>
    <row r="6934" spans="1:21" x14ac:dyDescent="0.25">
      <c r="A6934" s="92" t="s">
        <v>11</v>
      </c>
      <c r="B6934" s="92" t="s">
        <v>12</v>
      </c>
      <c r="C6934" s="92" t="s">
        <v>48</v>
      </c>
      <c r="D6934" s="92" t="s">
        <v>48</v>
      </c>
      <c r="E6934" s="92" t="s">
        <v>53</v>
      </c>
      <c r="F6934" s="92" t="s">
        <v>50</v>
      </c>
      <c r="G6934" s="92" t="s">
        <v>97</v>
      </c>
      <c r="H6934" s="92" t="s">
        <v>16</v>
      </c>
      <c r="I6934" s="92" t="s">
        <v>227</v>
      </c>
      <c r="L6934" s="92">
        <f>('Activity data'!H1568*'Emission factors'!$B$6)*'Emission factors'!$C$6</f>
        <v>0</v>
      </c>
      <c r="M6934" s="92">
        <f>('Activity data'!I1568*'Emission factors'!$B$6)*'Emission factors'!$C$6</f>
        <v>0</v>
      </c>
      <c r="N6934" s="92">
        <f>('Activity data'!J1568*'Emission factors'!$B$6)*'Emission factors'!$C$6</f>
        <v>0</v>
      </c>
      <c r="O6934" s="92">
        <f>('Activity data'!K1568*'Emission factors'!$B$6)*'Emission factors'!$C$6</f>
        <v>0</v>
      </c>
      <c r="P6934" s="92">
        <f>('Activity data'!L1568*'Emission factors'!$B$6)*'Emission factors'!$C$6</f>
        <v>0</v>
      </c>
      <c r="Q6934" s="92">
        <f>('Activity data'!M1568*'Emission factors'!$B$6)*'Emission factors'!$C$6</f>
        <v>0</v>
      </c>
      <c r="R6934" s="92">
        <f>('Activity data'!N1568*'Emission factors'!$B$6)*'Emission factors'!$C$6</f>
        <v>0</v>
      </c>
      <c r="S6934" s="92">
        <f>('Activity data'!O1568*'Emission factors'!$B$6)*'Emission factors'!$C$6</f>
        <v>0</v>
      </c>
      <c r="T6934" s="92">
        <f>('Activity data'!P1568*'Emission factors'!$B$6)*'Emission factors'!$C$6</f>
        <v>0</v>
      </c>
      <c r="U6934" s="92">
        <f>('Activity data'!Q1568*'Emission factors'!$B$6)*'Emission factors'!$C$6</f>
        <v>0</v>
      </c>
    </row>
    <row r="6935" spans="1:21" x14ac:dyDescent="0.25">
      <c r="A6935" s="92" t="s">
        <v>11</v>
      </c>
      <c r="B6935" s="92" t="s">
        <v>12</v>
      </c>
      <c r="C6935" s="92" t="s">
        <v>48</v>
      </c>
      <c r="D6935" s="92" t="s">
        <v>48</v>
      </c>
      <c r="E6935" s="92" t="s">
        <v>53</v>
      </c>
      <c r="F6935" s="92" t="s">
        <v>50</v>
      </c>
      <c r="G6935" s="92" t="s">
        <v>97</v>
      </c>
      <c r="H6935" s="92" t="s">
        <v>16</v>
      </c>
      <c r="I6935" s="92" t="s">
        <v>228</v>
      </c>
      <c r="L6935" s="92">
        <f>('Activity data'!H1569*'Emission factors'!$B$6)*'Emission factors'!$C$6</f>
        <v>0</v>
      </c>
      <c r="M6935" s="92">
        <f>('Activity data'!I1569*'Emission factors'!$B$6)*'Emission factors'!$C$6</f>
        <v>0</v>
      </c>
      <c r="N6935" s="92">
        <f>('Activity data'!J1569*'Emission factors'!$B$6)*'Emission factors'!$C$6</f>
        <v>0</v>
      </c>
      <c r="O6935" s="92">
        <f>('Activity data'!K1569*'Emission factors'!$B$6)*'Emission factors'!$C$6</f>
        <v>0</v>
      </c>
      <c r="P6935" s="92">
        <f>('Activity data'!L1569*'Emission factors'!$B$6)*'Emission factors'!$C$6</f>
        <v>0</v>
      </c>
      <c r="Q6935" s="92">
        <f>('Activity data'!M1569*'Emission factors'!$B$6)*'Emission factors'!$C$6</f>
        <v>0</v>
      </c>
      <c r="R6935" s="92">
        <f>('Activity data'!N1569*'Emission factors'!$B$6)*'Emission factors'!$C$6</f>
        <v>0</v>
      </c>
      <c r="S6935" s="92">
        <f>('Activity data'!O1569*'Emission factors'!$B$6)*'Emission factors'!$C$6</f>
        <v>0</v>
      </c>
      <c r="T6935" s="92">
        <f>('Activity data'!P1569*'Emission factors'!$B$6)*'Emission factors'!$C$6</f>
        <v>0</v>
      </c>
      <c r="U6935" s="92">
        <f>('Activity data'!Q1569*'Emission factors'!$B$6)*'Emission factors'!$C$6</f>
        <v>0</v>
      </c>
    </row>
    <row r="6936" spans="1:21" x14ac:dyDescent="0.25">
      <c r="A6936" s="92" t="s">
        <v>11</v>
      </c>
      <c r="B6936" s="92" t="s">
        <v>12</v>
      </c>
      <c r="C6936" s="92" t="s">
        <v>48</v>
      </c>
      <c r="D6936" s="92" t="s">
        <v>48</v>
      </c>
      <c r="E6936" s="92" t="s">
        <v>53</v>
      </c>
      <c r="F6936" s="92" t="s">
        <v>50</v>
      </c>
      <c r="G6936" s="92" t="s">
        <v>97</v>
      </c>
      <c r="H6936" s="92" t="s">
        <v>16</v>
      </c>
      <c r="I6936" s="92" t="s">
        <v>195</v>
      </c>
      <c r="L6936" s="92">
        <f>('Activity data'!H1570*'Emission factors'!$B$6)*'Emission factors'!$C$6</f>
        <v>0</v>
      </c>
      <c r="M6936" s="92">
        <f>('Activity data'!I1570*'Emission factors'!$B$6)*'Emission factors'!$C$6</f>
        <v>0</v>
      </c>
      <c r="N6936" s="92">
        <f>('Activity data'!J1570*'Emission factors'!$B$6)*'Emission factors'!$C$6</f>
        <v>0</v>
      </c>
      <c r="O6936" s="92">
        <f>('Activity data'!K1570*'Emission factors'!$B$6)*'Emission factors'!$C$6</f>
        <v>0</v>
      </c>
      <c r="P6936" s="92">
        <f>('Activity data'!L1570*'Emission factors'!$B$6)*'Emission factors'!$C$6</f>
        <v>0</v>
      </c>
      <c r="Q6936" s="92">
        <f>('Activity data'!M1570*'Emission factors'!$B$6)*'Emission factors'!$C$6</f>
        <v>0</v>
      </c>
      <c r="R6936" s="92">
        <f>('Activity data'!N1570*'Emission factors'!$B$6)*'Emission factors'!$C$6</f>
        <v>0</v>
      </c>
      <c r="S6936" s="92">
        <f>('Activity data'!O1570*'Emission factors'!$B$6)*'Emission factors'!$C$6</f>
        <v>0</v>
      </c>
      <c r="T6936" s="92">
        <f>('Activity data'!P1570*'Emission factors'!$B$6)*'Emission factors'!$C$6</f>
        <v>0</v>
      </c>
      <c r="U6936" s="92">
        <f>('Activity data'!Q1570*'Emission factors'!$B$6)*'Emission factors'!$C$6</f>
        <v>0</v>
      </c>
    </row>
    <row r="6937" spans="1:21" x14ac:dyDescent="0.25">
      <c r="A6937" s="92" t="s">
        <v>11</v>
      </c>
      <c r="B6937" s="92" t="s">
        <v>12</v>
      </c>
      <c r="C6937" s="92" t="s">
        <v>48</v>
      </c>
      <c r="D6937" s="92" t="s">
        <v>48</v>
      </c>
      <c r="E6937" s="92" t="s">
        <v>53</v>
      </c>
      <c r="F6937" s="92" t="s">
        <v>50</v>
      </c>
      <c r="G6937" s="92" t="s">
        <v>97</v>
      </c>
      <c r="H6937" s="92" t="s">
        <v>16</v>
      </c>
      <c r="I6937" s="92" t="s">
        <v>192</v>
      </c>
      <c r="L6937" s="92">
        <f>('Activity data'!H1571*'Emission factors'!$B$6)*'Emission factors'!$C$6</f>
        <v>0</v>
      </c>
      <c r="M6937" s="92">
        <f>('Activity data'!I1571*'Emission factors'!$B$6)*'Emission factors'!$C$6</f>
        <v>0</v>
      </c>
      <c r="N6937" s="92">
        <f>('Activity data'!J1571*'Emission factors'!$B$6)*'Emission factors'!$C$6</f>
        <v>0</v>
      </c>
      <c r="O6937" s="92">
        <f>('Activity data'!K1571*'Emission factors'!$B$6)*'Emission factors'!$C$6</f>
        <v>0</v>
      </c>
      <c r="P6937" s="92">
        <f>('Activity data'!L1571*'Emission factors'!$B$6)*'Emission factors'!$C$6</f>
        <v>0</v>
      </c>
      <c r="Q6937" s="92">
        <f>('Activity data'!M1571*'Emission factors'!$B$6)*'Emission factors'!$C$6</f>
        <v>0</v>
      </c>
      <c r="R6937" s="92">
        <f>('Activity data'!N1571*'Emission factors'!$B$6)*'Emission factors'!$C$6</f>
        <v>0</v>
      </c>
      <c r="S6937" s="92">
        <f>('Activity data'!O1571*'Emission factors'!$B$6)*'Emission factors'!$C$6</f>
        <v>0</v>
      </c>
      <c r="T6937" s="92">
        <f>('Activity data'!P1571*'Emission factors'!$B$6)*'Emission factors'!$C$6</f>
        <v>0</v>
      </c>
      <c r="U6937" s="92">
        <f>('Activity data'!Q1571*'Emission factors'!$B$6)*'Emission factors'!$C$6</f>
        <v>0</v>
      </c>
    </row>
    <row r="6938" spans="1:21" x14ac:dyDescent="0.25">
      <c r="A6938" s="92" t="s">
        <v>11</v>
      </c>
      <c r="B6938" s="92" t="s">
        <v>12</v>
      </c>
      <c r="C6938" s="92" t="s">
        <v>48</v>
      </c>
      <c r="D6938" s="92" t="s">
        <v>48</v>
      </c>
      <c r="E6938" s="92" t="s">
        <v>53</v>
      </c>
      <c r="F6938" s="92" t="s">
        <v>50</v>
      </c>
      <c r="G6938" s="92" t="s">
        <v>97</v>
      </c>
      <c r="H6938" s="92" t="s">
        <v>16</v>
      </c>
      <c r="I6938" s="92" t="s">
        <v>229</v>
      </c>
      <c r="L6938" s="92">
        <f>('Activity data'!H1572*'Emission factors'!$B$6)*'Emission factors'!$C$6</f>
        <v>0</v>
      </c>
      <c r="M6938" s="92">
        <f>('Activity data'!I1572*'Emission factors'!$B$6)*'Emission factors'!$C$6</f>
        <v>0</v>
      </c>
      <c r="N6938" s="92">
        <f>('Activity data'!J1572*'Emission factors'!$B$6)*'Emission factors'!$C$6</f>
        <v>0</v>
      </c>
      <c r="O6938" s="92">
        <f>('Activity data'!K1572*'Emission factors'!$B$6)*'Emission factors'!$C$6</f>
        <v>0</v>
      </c>
      <c r="P6938" s="92">
        <f>('Activity data'!L1572*'Emission factors'!$B$6)*'Emission factors'!$C$6</f>
        <v>0</v>
      </c>
      <c r="Q6938" s="92">
        <f>('Activity data'!M1572*'Emission factors'!$B$6)*'Emission factors'!$C$6</f>
        <v>0</v>
      </c>
      <c r="R6938" s="92">
        <f>('Activity data'!N1572*'Emission factors'!$B$6)*'Emission factors'!$C$6</f>
        <v>0</v>
      </c>
      <c r="S6938" s="92">
        <f>('Activity data'!O1572*'Emission factors'!$B$6)*'Emission factors'!$C$6</f>
        <v>0</v>
      </c>
      <c r="T6938" s="92">
        <f>('Activity data'!P1572*'Emission factors'!$B$6)*'Emission factors'!$C$6</f>
        <v>0</v>
      </c>
      <c r="U6938" s="92">
        <f>('Activity data'!Q1572*'Emission factors'!$B$6)*'Emission factors'!$C$6</f>
        <v>0</v>
      </c>
    </row>
    <row r="6939" spans="1:21" x14ac:dyDescent="0.25">
      <c r="A6939" s="92" t="s">
        <v>11</v>
      </c>
      <c r="B6939" s="92" t="s">
        <v>12</v>
      </c>
      <c r="C6939" s="92" t="s">
        <v>48</v>
      </c>
      <c r="D6939" s="92" t="s">
        <v>48</v>
      </c>
      <c r="E6939" s="92" t="s">
        <v>53</v>
      </c>
      <c r="F6939" s="92" t="s">
        <v>50</v>
      </c>
      <c r="G6939" s="92" t="s">
        <v>97</v>
      </c>
      <c r="H6939" s="92" t="s">
        <v>16</v>
      </c>
      <c r="I6939" s="92" t="s">
        <v>198</v>
      </c>
      <c r="L6939" s="92">
        <f>('Activity data'!H1573*'Emission factors'!$B$6)*'Emission factors'!$C$6</f>
        <v>0</v>
      </c>
      <c r="M6939" s="92">
        <f>('Activity data'!I1573*'Emission factors'!$B$6)*'Emission factors'!$C$6</f>
        <v>0</v>
      </c>
      <c r="N6939" s="92">
        <f>('Activity data'!J1573*'Emission factors'!$B$6)*'Emission factors'!$C$6</f>
        <v>0</v>
      </c>
      <c r="O6939" s="92">
        <f>('Activity data'!K1573*'Emission factors'!$B$6)*'Emission factors'!$C$6</f>
        <v>0</v>
      </c>
      <c r="P6939" s="92">
        <f>('Activity data'!L1573*'Emission factors'!$B$6)*'Emission factors'!$C$6</f>
        <v>0</v>
      </c>
      <c r="Q6939" s="92">
        <f>('Activity data'!M1573*'Emission factors'!$B$6)*'Emission factors'!$C$6</f>
        <v>0</v>
      </c>
      <c r="R6939" s="92">
        <f>('Activity data'!N1573*'Emission factors'!$B$6)*'Emission factors'!$C$6</f>
        <v>0</v>
      </c>
      <c r="S6939" s="92">
        <f>('Activity data'!O1573*'Emission factors'!$B$6)*'Emission factors'!$C$6</f>
        <v>0</v>
      </c>
      <c r="T6939" s="92">
        <f>('Activity data'!P1573*'Emission factors'!$B$6)*'Emission factors'!$C$6</f>
        <v>0</v>
      </c>
      <c r="U6939" s="92">
        <f>('Activity data'!Q1573*'Emission factors'!$B$6)*'Emission factors'!$C$6</f>
        <v>0</v>
      </c>
    </row>
    <row r="6940" spans="1:21" x14ac:dyDescent="0.25">
      <c r="A6940" s="92" t="s">
        <v>11</v>
      </c>
      <c r="B6940" s="92" t="s">
        <v>12</v>
      </c>
      <c r="C6940" s="92" t="s">
        <v>48</v>
      </c>
      <c r="D6940" s="92" t="s">
        <v>48</v>
      </c>
      <c r="E6940" s="92" t="s">
        <v>53</v>
      </c>
      <c r="F6940" s="92" t="s">
        <v>50</v>
      </c>
      <c r="G6940" s="92" t="s">
        <v>97</v>
      </c>
      <c r="H6940" s="92" t="s">
        <v>16</v>
      </c>
      <c r="I6940" s="92" t="s">
        <v>230</v>
      </c>
      <c r="L6940" s="92">
        <f>('Activity data'!H1574*'Emission factors'!$B$6)*'Emission factors'!$C$6</f>
        <v>0</v>
      </c>
      <c r="M6940" s="92">
        <f>('Activity data'!I1574*'Emission factors'!$B$6)*'Emission factors'!$C$6</f>
        <v>0</v>
      </c>
      <c r="N6940" s="92">
        <f>('Activity data'!J1574*'Emission factors'!$B$6)*'Emission factors'!$C$6</f>
        <v>0</v>
      </c>
      <c r="O6940" s="92">
        <f>('Activity data'!K1574*'Emission factors'!$B$6)*'Emission factors'!$C$6</f>
        <v>0</v>
      </c>
      <c r="P6940" s="92">
        <f>('Activity data'!L1574*'Emission factors'!$B$6)*'Emission factors'!$C$6</f>
        <v>0</v>
      </c>
      <c r="Q6940" s="92">
        <f>('Activity data'!M1574*'Emission factors'!$B$6)*'Emission factors'!$C$6</f>
        <v>0</v>
      </c>
      <c r="R6940" s="92">
        <f>('Activity data'!N1574*'Emission factors'!$B$6)*'Emission factors'!$C$6</f>
        <v>0</v>
      </c>
      <c r="S6940" s="92">
        <f>('Activity data'!O1574*'Emission factors'!$B$6)*'Emission factors'!$C$6</f>
        <v>0</v>
      </c>
      <c r="T6940" s="92">
        <f>('Activity data'!P1574*'Emission factors'!$B$6)*'Emission factors'!$C$6</f>
        <v>0</v>
      </c>
      <c r="U6940" s="92">
        <f>('Activity data'!Q1574*'Emission factors'!$B$6)*'Emission factors'!$C$6</f>
        <v>0</v>
      </c>
    </row>
    <row r="6941" spans="1:21" x14ac:dyDescent="0.25">
      <c r="A6941" s="92" t="s">
        <v>11</v>
      </c>
      <c r="B6941" s="92" t="s">
        <v>12</v>
      </c>
      <c r="C6941" s="92" t="s">
        <v>48</v>
      </c>
      <c r="D6941" s="92" t="s">
        <v>48</v>
      </c>
      <c r="E6941" s="92" t="s">
        <v>53</v>
      </c>
      <c r="F6941" s="92" t="s">
        <v>50</v>
      </c>
      <c r="G6941" s="92" t="s">
        <v>97</v>
      </c>
      <c r="H6941" s="92" t="s">
        <v>16</v>
      </c>
      <c r="I6941" s="92" t="s">
        <v>210</v>
      </c>
      <c r="L6941" s="92">
        <f>('Activity data'!H1575*'Emission factors'!$B$6)*'Emission factors'!$C$6</f>
        <v>0</v>
      </c>
      <c r="M6941" s="92">
        <f>('Activity data'!I1575*'Emission factors'!$B$6)*'Emission factors'!$C$6</f>
        <v>0</v>
      </c>
      <c r="N6941" s="92">
        <f>('Activity data'!J1575*'Emission factors'!$B$6)*'Emission factors'!$C$6</f>
        <v>0</v>
      </c>
      <c r="O6941" s="92">
        <f>('Activity data'!K1575*'Emission factors'!$B$6)*'Emission factors'!$C$6</f>
        <v>0</v>
      </c>
      <c r="P6941" s="92">
        <f>('Activity data'!L1575*'Emission factors'!$B$6)*'Emission factors'!$C$6</f>
        <v>0</v>
      </c>
      <c r="Q6941" s="92">
        <f>('Activity data'!M1575*'Emission factors'!$B$6)*'Emission factors'!$C$6</f>
        <v>0</v>
      </c>
      <c r="R6941" s="92">
        <f>('Activity data'!N1575*'Emission factors'!$B$6)*'Emission factors'!$C$6</f>
        <v>0</v>
      </c>
      <c r="S6941" s="92">
        <f>('Activity data'!O1575*'Emission factors'!$B$6)*'Emission factors'!$C$6</f>
        <v>0</v>
      </c>
      <c r="T6941" s="92">
        <f>('Activity data'!P1575*'Emission factors'!$B$6)*'Emission factors'!$C$6</f>
        <v>0</v>
      </c>
      <c r="U6941" s="92">
        <f>('Activity data'!Q1575*'Emission factors'!$B$6)*'Emission factors'!$C$6</f>
        <v>0</v>
      </c>
    </row>
    <row r="6942" spans="1:21" x14ac:dyDescent="0.25">
      <c r="A6942" s="92" t="s">
        <v>11</v>
      </c>
      <c r="B6942" s="92" t="s">
        <v>12</v>
      </c>
      <c r="C6942" s="92" t="s">
        <v>48</v>
      </c>
      <c r="D6942" s="92" t="s">
        <v>48</v>
      </c>
      <c r="E6942" s="92" t="s">
        <v>53</v>
      </c>
      <c r="F6942" s="92" t="s">
        <v>50</v>
      </c>
      <c r="G6942" s="92" t="s">
        <v>97</v>
      </c>
      <c r="H6942" s="92" t="s">
        <v>16</v>
      </c>
      <c r="I6942" s="92" t="s">
        <v>191</v>
      </c>
      <c r="L6942" s="92">
        <f>('Activity data'!H1576*'Emission factors'!$B$6)*'Emission factors'!$C$6</f>
        <v>0</v>
      </c>
      <c r="M6942" s="92">
        <f>('Activity data'!I1576*'Emission factors'!$B$6)*'Emission factors'!$C$6</f>
        <v>0</v>
      </c>
      <c r="N6942" s="92">
        <f>('Activity data'!J1576*'Emission factors'!$B$6)*'Emission factors'!$C$6</f>
        <v>0</v>
      </c>
      <c r="O6942" s="92">
        <f>('Activity data'!K1576*'Emission factors'!$B$6)*'Emission factors'!$C$6</f>
        <v>0</v>
      </c>
      <c r="P6942" s="92">
        <f>('Activity data'!L1576*'Emission factors'!$B$6)*'Emission factors'!$C$6</f>
        <v>0</v>
      </c>
      <c r="Q6942" s="92">
        <f>('Activity data'!M1576*'Emission factors'!$B$6)*'Emission factors'!$C$6</f>
        <v>0</v>
      </c>
      <c r="R6942" s="92">
        <f>('Activity data'!N1576*'Emission factors'!$B$6)*'Emission factors'!$C$6</f>
        <v>0</v>
      </c>
      <c r="S6942" s="92">
        <f>('Activity data'!O1576*'Emission factors'!$B$6)*'Emission factors'!$C$6</f>
        <v>0</v>
      </c>
      <c r="T6942" s="92">
        <f>('Activity data'!P1576*'Emission factors'!$B$6)*'Emission factors'!$C$6</f>
        <v>0</v>
      </c>
      <c r="U6942" s="92">
        <f>('Activity data'!Q1576*'Emission factors'!$B$6)*'Emission factors'!$C$6</f>
        <v>0</v>
      </c>
    </row>
    <row r="6943" spans="1:21" x14ac:dyDescent="0.25">
      <c r="A6943" s="92" t="s">
        <v>11</v>
      </c>
      <c r="B6943" s="92" t="s">
        <v>12</v>
      </c>
      <c r="C6943" s="92" t="s">
        <v>48</v>
      </c>
      <c r="D6943" s="92" t="s">
        <v>48</v>
      </c>
      <c r="E6943" s="92" t="s">
        <v>53</v>
      </c>
      <c r="F6943" s="92" t="s">
        <v>50</v>
      </c>
      <c r="G6943" s="92" t="s">
        <v>97</v>
      </c>
      <c r="H6943" s="92" t="s">
        <v>16</v>
      </c>
      <c r="I6943" s="92" t="s">
        <v>231</v>
      </c>
      <c r="L6943" s="92">
        <f>('Activity data'!H1577*'Emission factors'!$B$6)*'Emission factors'!$C$6</f>
        <v>0</v>
      </c>
      <c r="M6943" s="92">
        <f>('Activity data'!I1577*'Emission factors'!$B$6)*'Emission factors'!$C$6</f>
        <v>0</v>
      </c>
      <c r="N6943" s="92">
        <f>('Activity data'!J1577*'Emission factors'!$B$6)*'Emission factors'!$C$6</f>
        <v>0</v>
      </c>
      <c r="O6943" s="92">
        <f>('Activity data'!K1577*'Emission factors'!$B$6)*'Emission factors'!$C$6</f>
        <v>0</v>
      </c>
      <c r="P6943" s="92">
        <f>('Activity data'!L1577*'Emission factors'!$B$6)*'Emission factors'!$C$6</f>
        <v>0</v>
      </c>
      <c r="Q6943" s="92">
        <f>('Activity data'!M1577*'Emission factors'!$B$6)*'Emission factors'!$C$6</f>
        <v>0</v>
      </c>
      <c r="R6943" s="92">
        <f>('Activity data'!N1577*'Emission factors'!$B$6)*'Emission factors'!$C$6</f>
        <v>0</v>
      </c>
      <c r="S6943" s="92">
        <f>('Activity data'!O1577*'Emission factors'!$B$6)*'Emission factors'!$C$6</f>
        <v>0</v>
      </c>
      <c r="T6943" s="92">
        <f>('Activity data'!P1577*'Emission factors'!$B$6)*'Emission factors'!$C$6</f>
        <v>0</v>
      </c>
      <c r="U6943" s="92">
        <f>('Activity data'!Q1577*'Emission factors'!$B$6)*'Emission factors'!$C$6</f>
        <v>0</v>
      </c>
    </row>
    <row r="6944" spans="1:21" x14ac:dyDescent="0.25">
      <c r="A6944" s="92" t="s">
        <v>11</v>
      </c>
      <c r="B6944" s="92" t="s">
        <v>12</v>
      </c>
      <c r="C6944" s="92" t="s">
        <v>48</v>
      </c>
      <c r="D6944" s="92" t="s">
        <v>48</v>
      </c>
      <c r="E6944" s="92" t="s">
        <v>53</v>
      </c>
      <c r="F6944" s="92" t="s">
        <v>50</v>
      </c>
      <c r="G6944" s="92" t="s">
        <v>97</v>
      </c>
      <c r="H6944" s="92" t="s">
        <v>16</v>
      </c>
      <c r="I6944" s="92" t="s">
        <v>190</v>
      </c>
      <c r="L6944" s="92">
        <f>('Activity data'!H1578*'Emission factors'!$B$6)*'Emission factors'!$C$6</f>
        <v>0</v>
      </c>
      <c r="M6944" s="92">
        <f>('Activity data'!I1578*'Emission factors'!$B$6)*'Emission factors'!$C$6</f>
        <v>0</v>
      </c>
      <c r="N6944" s="92">
        <f>('Activity data'!J1578*'Emission factors'!$B$6)*'Emission factors'!$C$6</f>
        <v>0</v>
      </c>
      <c r="O6944" s="92">
        <f>('Activity data'!K1578*'Emission factors'!$B$6)*'Emission factors'!$C$6</f>
        <v>0</v>
      </c>
      <c r="P6944" s="92">
        <f>('Activity data'!L1578*'Emission factors'!$B$6)*'Emission factors'!$C$6</f>
        <v>0</v>
      </c>
      <c r="Q6944" s="92">
        <f>('Activity data'!M1578*'Emission factors'!$B$6)*'Emission factors'!$C$6</f>
        <v>0</v>
      </c>
      <c r="R6944" s="92">
        <f>('Activity data'!N1578*'Emission factors'!$B$6)*'Emission factors'!$C$6</f>
        <v>0</v>
      </c>
      <c r="S6944" s="92">
        <f>('Activity data'!O1578*'Emission factors'!$B$6)*'Emission factors'!$C$6</f>
        <v>0</v>
      </c>
      <c r="T6944" s="92">
        <f>('Activity data'!P1578*'Emission factors'!$B$6)*'Emission factors'!$C$6</f>
        <v>0</v>
      </c>
      <c r="U6944" s="92">
        <f>('Activity data'!Q1578*'Emission factors'!$B$6)*'Emission factors'!$C$6</f>
        <v>0</v>
      </c>
    </row>
    <row r="6945" spans="1:21" x14ac:dyDescent="0.25">
      <c r="A6945" s="92" t="s">
        <v>11</v>
      </c>
      <c r="B6945" s="92" t="s">
        <v>12</v>
      </c>
      <c r="C6945" s="92" t="s">
        <v>48</v>
      </c>
      <c r="D6945" s="92" t="s">
        <v>48</v>
      </c>
      <c r="E6945" s="92" t="s">
        <v>54</v>
      </c>
      <c r="F6945" s="92" t="s">
        <v>50</v>
      </c>
      <c r="G6945" s="92" t="s">
        <v>97</v>
      </c>
      <c r="H6945" s="92" t="s">
        <v>16</v>
      </c>
      <c r="I6945" s="92" t="s">
        <v>207</v>
      </c>
      <c r="L6945" s="92">
        <f>('Activity data'!H1651/'Emission factors'!$H$5/1000)*'Emission factors'!$B$11*'Emission factors'!$C$11</f>
        <v>126429.12110651725</v>
      </c>
      <c r="M6945" s="92">
        <f>('Activity data'!I1651/'Emission factors'!$H$5/1000)*'Emission factors'!$B$11*'Emission factors'!$C$11</f>
        <v>85992.281090436518</v>
      </c>
      <c r="N6945" s="92">
        <f>('Activity data'!J1651/'Emission factors'!$H$5/1000)*'Emission factors'!$B$11*'Emission factors'!$C$11</f>
        <v>65936.127494960456</v>
      </c>
      <c r="O6945" s="92">
        <f>('Activity data'!K1651/'Emission factors'!$H$5/1000)*'Emission factors'!$B$11*'Emission factors'!$C$11</f>
        <v>80219.238838190708</v>
      </c>
      <c r="P6945" s="92">
        <f>('Activity data'!L1651/'Emission factors'!$H$5/1000)*'Emission factors'!$B$11*'Emission factors'!$C$11</f>
        <v>76084.862330084201</v>
      </c>
      <c r="Q6945" s="92">
        <f>('Activity data'!M1651/'Emission factors'!$H$5/1000)*'Emission factors'!$B$11*'Emission factors'!$C$11</f>
        <v>19839.012465898577</v>
      </c>
      <c r="R6945" s="92">
        <f>('Activity data'!N1651/'Emission factors'!$H$5/1000)*'Emission factors'!$B$11*'Emission factors'!$C$11</f>
        <v>33244.172924760765</v>
      </c>
      <c r="S6945" s="92">
        <f>('Activity data'!O1651/'Emission factors'!$H$5/1000)*'Emission factors'!$B$11*'Emission factors'!$C$11</f>
        <v>74772.25831571575</v>
      </c>
      <c r="T6945" s="92">
        <f>('Activity data'!P1651/'Emission factors'!$H$5/1000)*'Emission factors'!$B$11*'Emission factors'!$C$11</f>
        <v>21325.323633347372</v>
      </c>
      <c r="U6945" s="92">
        <f>('Activity data'!Q1651/'Emission factors'!$H$5/1000)*'Emission factors'!$B$11*'Emission factors'!$C$11</f>
        <v>422.79276370759197</v>
      </c>
    </row>
    <row r="6946" spans="1:21" x14ac:dyDescent="0.25">
      <c r="A6946" s="92" t="s">
        <v>11</v>
      </c>
      <c r="B6946" s="92" t="s">
        <v>12</v>
      </c>
      <c r="C6946" s="92" t="s">
        <v>48</v>
      </c>
      <c r="D6946" s="92" t="s">
        <v>48</v>
      </c>
      <c r="E6946" s="92" t="s">
        <v>54</v>
      </c>
      <c r="F6946" s="92" t="s">
        <v>50</v>
      </c>
      <c r="G6946" s="92" t="s">
        <v>97</v>
      </c>
      <c r="H6946" s="92" t="s">
        <v>16</v>
      </c>
      <c r="I6946" s="92" t="s">
        <v>218</v>
      </c>
      <c r="L6946" s="92">
        <f>('Activity data'!H1652/'Emission factors'!$H$5/1000)*'Emission factors'!$B$11*'Emission factors'!$C$11</f>
        <v>0</v>
      </c>
      <c r="M6946" s="92">
        <f>('Activity data'!I1652/'Emission factors'!$H$5/1000)*'Emission factors'!$B$11*'Emission factors'!$C$11</f>
        <v>0</v>
      </c>
      <c r="N6946" s="92">
        <f>('Activity data'!J1652/'Emission factors'!$H$5/1000)*'Emission factors'!$B$11*'Emission factors'!$C$11</f>
        <v>0</v>
      </c>
      <c r="O6946" s="92">
        <f>('Activity data'!K1652/'Emission factors'!$H$5/1000)*'Emission factors'!$B$11*'Emission factors'!$C$11</f>
        <v>0</v>
      </c>
      <c r="P6946" s="92">
        <f>('Activity data'!L1652/'Emission factors'!$H$5/1000)*'Emission factors'!$B$11*'Emission factors'!$C$11</f>
        <v>0</v>
      </c>
      <c r="Q6946" s="92">
        <f>('Activity data'!M1652/'Emission factors'!$H$5/1000)*'Emission factors'!$B$11*'Emission factors'!$C$11</f>
        <v>0</v>
      </c>
      <c r="R6946" s="92">
        <f>('Activity data'!N1652/'Emission factors'!$H$5/1000)*'Emission factors'!$B$11*'Emission factors'!$C$11</f>
        <v>0</v>
      </c>
      <c r="S6946" s="92">
        <f>('Activity data'!O1652/'Emission factors'!$H$5/1000)*'Emission factors'!$B$11*'Emission factors'!$C$11</f>
        <v>0</v>
      </c>
      <c r="T6946" s="92">
        <f>('Activity data'!P1652/'Emission factors'!$H$5/1000)*'Emission factors'!$B$11*'Emission factors'!$C$11</f>
        <v>0</v>
      </c>
      <c r="U6946" s="92">
        <f>('Activity data'!Q1652/'Emission factors'!$H$5/1000)*'Emission factors'!$B$11*'Emission factors'!$C$11</f>
        <v>0</v>
      </c>
    </row>
    <row r="6947" spans="1:21" x14ac:dyDescent="0.25">
      <c r="A6947" s="92" t="s">
        <v>11</v>
      </c>
      <c r="B6947" s="92" t="s">
        <v>12</v>
      </c>
      <c r="C6947" s="92" t="s">
        <v>48</v>
      </c>
      <c r="D6947" s="92" t="s">
        <v>48</v>
      </c>
      <c r="E6947" s="92" t="s">
        <v>54</v>
      </c>
      <c r="F6947" s="92" t="s">
        <v>50</v>
      </c>
      <c r="G6947" s="92" t="s">
        <v>97</v>
      </c>
      <c r="H6947" s="92" t="s">
        <v>16</v>
      </c>
      <c r="I6947" s="92" t="s">
        <v>194</v>
      </c>
      <c r="L6947" s="92">
        <f>('Activity data'!H1653/'Emission factors'!$H$5/1000)*'Emission factors'!$B$11*'Emission factors'!$C$11</f>
        <v>0</v>
      </c>
      <c r="M6947" s="92">
        <f>('Activity data'!I1653/'Emission factors'!$H$5/1000)*'Emission factors'!$B$11*'Emission factors'!$C$11</f>
        <v>0</v>
      </c>
      <c r="N6947" s="92">
        <f>('Activity data'!J1653/'Emission factors'!$H$5/1000)*'Emission factors'!$B$11*'Emission factors'!$C$11</f>
        <v>0</v>
      </c>
      <c r="O6947" s="92">
        <f>('Activity data'!K1653/'Emission factors'!$H$5/1000)*'Emission factors'!$B$11*'Emission factors'!$C$11</f>
        <v>0</v>
      </c>
      <c r="P6947" s="92">
        <f>('Activity data'!L1653/'Emission factors'!$H$5/1000)*'Emission factors'!$B$11*'Emission factors'!$C$11</f>
        <v>0</v>
      </c>
      <c r="Q6947" s="92">
        <f>('Activity data'!M1653/'Emission factors'!$H$5/1000)*'Emission factors'!$B$11*'Emission factors'!$C$11</f>
        <v>0</v>
      </c>
      <c r="R6947" s="92">
        <f>('Activity data'!N1653/'Emission factors'!$H$5/1000)*'Emission factors'!$B$11*'Emission factors'!$C$11</f>
        <v>0</v>
      </c>
      <c r="S6947" s="92">
        <f>('Activity data'!O1653/'Emission factors'!$H$5/1000)*'Emission factors'!$B$11*'Emission factors'!$C$11</f>
        <v>0</v>
      </c>
      <c r="T6947" s="92">
        <f>('Activity data'!P1653/'Emission factors'!$H$5/1000)*'Emission factors'!$B$11*'Emission factors'!$C$11</f>
        <v>0</v>
      </c>
      <c r="U6947" s="92">
        <f>('Activity data'!Q1653/'Emission factors'!$H$5/1000)*'Emission factors'!$B$11*'Emission factors'!$C$11</f>
        <v>0</v>
      </c>
    </row>
    <row r="6948" spans="1:21" x14ac:dyDescent="0.25">
      <c r="A6948" s="92" t="s">
        <v>11</v>
      </c>
      <c r="B6948" s="92" t="s">
        <v>12</v>
      </c>
      <c r="C6948" s="92" t="s">
        <v>48</v>
      </c>
      <c r="D6948" s="92" t="s">
        <v>48</v>
      </c>
      <c r="E6948" s="92" t="s">
        <v>54</v>
      </c>
      <c r="F6948" s="92" t="s">
        <v>50</v>
      </c>
      <c r="G6948" s="92" t="s">
        <v>97</v>
      </c>
      <c r="H6948" s="92" t="s">
        <v>16</v>
      </c>
      <c r="I6948" s="92" t="s">
        <v>205</v>
      </c>
      <c r="L6948" s="92">
        <f>('Activity data'!H1654/'Emission factors'!$H$5/1000)*'Emission factors'!$B$11*'Emission factors'!$C$11</f>
        <v>0</v>
      </c>
      <c r="M6948" s="92">
        <f>('Activity data'!I1654/'Emission factors'!$H$5/1000)*'Emission factors'!$B$11*'Emission factors'!$C$11</f>
        <v>0</v>
      </c>
      <c r="N6948" s="92">
        <f>('Activity data'!J1654/'Emission factors'!$H$5/1000)*'Emission factors'!$B$11*'Emission factors'!$C$11</f>
        <v>0</v>
      </c>
      <c r="O6948" s="92">
        <f>('Activity data'!K1654/'Emission factors'!$H$5/1000)*'Emission factors'!$B$11*'Emission factors'!$C$11</f>
        <v>0</v>
      </c>
      <c r="P6948" s="92">
        <f>('Activity data'!L1654/'Emission factors'!$H$5/1000)*'Emission factors'!$B$11*'Emission factors'!$C$11</f>
        <v>0</v>
      </c>
      <c r="Q6948" s="92">
        <f>('Activity data'!M1654/'Emission factors'!$H$5/1000)*'Emission factors'!$B$11*'Emission factors'!$C$11</f>
        <v>0</v>
      </c>
      <c r="R6948" s="92">
        <f>('Activity data'!N1654/'Emission factors'!$H$5/1000)*'Emission factors'!$B$11*'Emission factors'!$C$11</f>
        <v>0</v>
      </c>
      <c r="S6948" s="92">
        <f>('Activity data'!O1654/'Emission factors'!$H$5/1000)*'Emission factors'!$B$11*'Emission factors'!$C$11</f>
        <v>0</v>
      </c>
      <c r="T6948" s="92">
        <f>('Activity data'!P1654/'Emission factors'!$H$5/1000)*'Emission factors'!$B$11*'Emission factors'!$C$11</f>
        <v>0</v>
      </c>
      <c r="U6948" s="92">
        <f>('Activity data'!Q1654/'Emission factors'!$H$5/1000)*'Emission factors'!$B$11*'Emission factors'!$C$11</f>
        <v>0</v>
      </c>
    </row>
    <row r="6949" spans="1:21" x14ac:dyDescent="0.25">
      <c r="A6949" s="92" t="s">
        <v>11</v>
      </c>
      <c r="B6949" s="92" t="s">
        <v>12</v>
      </c>
      <c r="C6949" s="92" t="s">
        <v>48</v>
      </c>
      <c r="D6949" s="92" t="s">
        <v>48</v>
      </c>
      <c r="E6949" s="92" t="s">
        <v>54</v>
      </c>
      <c r="F6949" s="92" t="s">
        <v>50</v>
      </c>
      <c r="G6949" s="92" t="s">
        <v>97</v>
      </c>
      <c r="H6949" s="92" t="s">
        <v>16</v>
      </c>
      <c r="I6949" s="92" t="s">
        <v>204</v>
      </c>
      <c r="L6949" s="92">
        <f>('Activity data'!H1655/'Emission factors'!$H$5/1000)*'Emission factors'!$B$11*'Emission factors'!$C$11</f>
        <v>43810.010856480229</v>
      </c>
      <c r="M6949" s="92">
        <f>('Activity data'!I1655/'Emission factors'!$H$5/1000)*'Emission factors'!$B$11*'Emission factors'!$C$11</f>
        <v>29797.903640977871</v>
      </c>
      <c r="N6949" s="92">
        <f>('Activity data'!J1655/'Emission factors'!$H$5/1000)*'Emission factors'!$B$11*'Emission factors'!$C$11</f>
        <v>22848.078323306272</v>
      </c>
      <c r="O6949" s="92">
        <f>('Activity data'!K1655/'Emission factors'!$H$5/1000)*'Emission factors'!$B$11*'Emission factors'!$C$11</f>
        <v>27797.438546130576</v>
      </c>
      <c r="P6949" s="92">
        <f>('Activity data'!L1655/'Emission factors'!$H$5/1000)*'Emission factors'!$B$11*'Emission factors'!$C$11</f>
        <v>26364.801206570788</v>
      </c>
      <c r="Q6949" s="92">
        <f>('Activity data'!M1655/'Emission factors'!$H$5/1000)*'Emission factors'!$B$11*'Emission factors'!$C$11</f>
        <v>6874.5819310141487</v>
      </c>
      <c r="R6949" s="92">
        <f>('Activity data'!N1655/'Emission factors'!$H$5/1000)*'Emission factors'!$B$11*'Emission factors'!$C$11</f>
        <v>11519.716059098646</v>
      </c>
      <c r="S6949" s="92">
        <f>('Activity data'!O1655/'Emission factors'!$H$5/1000)*'Emission factors'!$B$11*'Emission factors'!$C$11</f>
        <v>25909.959824961468</v>
      </c>
      <c r="T6949" s="92">
        <f>('Activity data'!P1655/'Emission factors'!$H$5/1000)*'Emission factors'!$B$11*'Emission factors'!$C$11</f>
        <v>7389.6160292673449</v>
      </c>
      <c r="U6949" s="92">
        <f>('Activity data'!Q1655/'Emission factors'!$H$5/1000)*'Emission factors'!$B$11*'Emission factors'!$C$11</f>
        <v>146.50545227207203</v>
      </c>
    </row>
    <row r="6950" spans="1:21" x14ac:dyDescent="0.25">
      <c r="A6950" s="92" t="s">
        <v>11</v>
      </c>
      <c r="B6950" s="92" t="s">
        <v>12</v>
      </c>
      <c r="C6950" s="92" t="s">
        <v>48</v>
      </c>
      <c r="D6950" s="92" t="s">
        <v>48</v>
      </c>
      <c r="E6950" s="92" t="s">
        <v>54</v>
      </c>
      <c r="F6950" s="92" t="s">
        <v>50</v>
      </c>
      <c r="G6950" s="92" t="s">
        <v>97</v>
      </c>
      <c r="H6950" s="92" t="s">
        <v>16</v>
      </c>
      <c r="I6950" s="92" t="s">
        <v>199</v>
      </c>
      <c r="L6950" s="92">
        <f>('Activity data'!H1656/'Emission factors'!$H$5/1000)*'Emission factors'!$B$11*'Emission factors'!$C$11</f>
        <v>640030.79222357611</v>
      </c>
      <c r="M6950" s="92">
        <f>('Activity data'!I1656/'Emission factors'!$H$5/1000)*'Emission factors'!$B$11*'Emission factors'!$C$11</f>
        <v>435324.60962893936</v>
      </c>
      <c r="N6950" s="92">
        <f>('Activity data'!J1656/'Emission factors'!$H$5/1000)*'Emission factors'!$B$11*'Emission factors'!$C$11</f>
        <v>333792.97069699265</v>
      </c>
      <c r="O6950" s="92">
        <f>('Activity data'!K1656/'Emission factors'!$H$5/1000)*'Emission factors'!$B$11*'Emission factors'!$C$11</f>
        <v>406099.34274495876</v>
      </c>
      <c r="P6950" s="92">
        <f>('Activity data'!L1656/'Emission factors'!$H$5/1000)*'Emission factors'!$B$11*'Emission factors'!$C$11</f>
        <v>385169.6056031133</v>
      </c>
      <c r="Q6950" s="92">
        <f>('Activity data'!M1656/'Emission factors'!$H$5/1000)*'Emission factors'!$B$11*'Emission factors'!$C$11</f>
        <v>100432.39053117108</v>
      </c>
      <c r="R6950" s="92">
        <f>('Activity data'!N1656/'Emission factors'!$H$5/1000)*'Emission factors'!$B$11*'Emission factors'!$C$11</f>
        <v>168294.25173276293</v>
      </c>
      <c r="S6950" s="92">
        <f>('Activity data'!O1656/'Emission factors'!$H$5/1000)*'Emission factors'!$B$11*'Emission factors'!$C$11</f>
        <v>378524.7204703259</v>
      </c>
      <c r="T6950" s="92">
        <f>('Activity data'!P1656/'Emission factors'!$H$5/1000)*'Emission factors'!$B$11*'Emission factors'!$C$11</f>
        <v>107956.64527301599</v>
      </c>
      <c r="U6950" s="92">
        <f>('Activity data'!Q1656/'Emission factors'!$H$5/1000)*'Emission factors'!$B$11*'Emission factors'!$C$11</f>
        <v>2140.3327424397967</v>
      </c>
    </row>
    <row r="6951" spans="1:21" x14ac:dyDescent="0.25">
      <c r="A6951" s="92" t="s">
        <v>11</v>
      </c>
      <c r="B6951" s="92" t="s">
        <v>12</v>
      </c>
      <c r="C6951" s="92" t="s">
        <v>48</v>
      </c>
      <c r="D6951" s="92" t="s">
        <v>48</v>
      </c>
      <c r="E6951" s="92" t="s">
        <v>54</v>
      </c>
      <c r="F6951" s="92" t="s">
        <v>50</v>
      </c>
      <c r="G6951" s="92" t="s">
        <v>97</v>
      </c>
      <c r="H6951" s="92" t="s">
        <v>16</v>
      </c>
      <c r="I6951" s="92" t="s">
        <v>233</v>
      </c>
      <c r="L6951" s="92">
        <f>('Activity data'!H1657/'Emission factors'!$H$5/1000)*'Emission factors'!$B$11*'Emission factors'!$C$11</f>
        <v>0</v>
      </c>
      <c r="M6951" s="92">
        <f>('Activity data'!I1657/'Emission factors'!$H$5/1000)*'Emission factors'!$B$11*'Emission factors'!$C$11</f>
        <v>0</v>
      </c>
      <c r="N6951" s="92">
        <f>('Activity data'!J1657/'Emission factors'!$H$5/1000)*'Emission factors'!$B$11*'Emission factors'!$C$11</f>
        <v>0</v>
      </c>
      <c r="O6951" s="92">
        <f>('Activity data'!K1657/'Emission factors'!$H$5/1000)*'Emission factors'!$B$11*'Emission factors'!$C$11</f>
        <v>0</v>
      </c>
      <c r="P6951" s="92">
        <f>('Activity data'!L1657/'Emission factors'!$H$5/1000)*'Emission factors'!$B$11*'Emission factors'!$C$11</f>
        <v>0</v>
      </c>
      <c r="Q6951" s="92">
        <f>('Activity data'!M1657/'Emission factors'!$H$5/1000)*'Emission factors'!$B$11*'Emission factors'!$C$11</f>
        <v>0</v>
      </c>
      <c r="R6951" s="92">
        <f>('Activity data'!N1657/'Emission factors'!$H$5/1000)*'Emission factors'!$B$11*'Emission factors'!$C$11</f>
        <v>0</v>
      </c>
      <c r="S6951" s="92">
        <f>('Activity data'!O1657/'Emission factors'!$H$5/1000)*'Emission factors'!$B$11*'Emission factors'!$C$11</f>
        <v>0</v>
      </c>
      <c r="T6951" s="92">
        <f>('Activity data'!P1657/'Emission factors'!$H$5/1000)*'Emission factors'!$B$11*'Emission factors'!$C$11</f>
        <v>0</v>
      </c>
      <c r="U6951" s="92">
        <f>('Activity data'!Q1657/'Emission factors'!$H$5/1000)*'Emission factors'!$B$11*'Emission factors'!$C$11</f>
        <v>0</v>
      </c>
    </row>
    <row r="6952" spans="1:21" x14ac:dyDescent="0.25">
      <c r="A6952" s="92" t="s">
        <v>11</v>
      </c>
      <c r="B6952" s="92" t="s">
        <v>12</v>
      </c>
      <c r="C6952" s="92" t="s">
        <v>48</v>
      </c>
      <c r="D6952" s="92" t="s">
        <v>48</v>
      </c>
      <c r="E6952" s="92" t="s">
        <v>54</v>
      </c>
      <c r="F6952" s="92" t="s">
        <v>50</v>
      </c>
      <c r="G6952" s="92" t="s">
        <v>97</v>
      </c>
      <c r="H6952" s="92" t="s">
        <v>16</v>
      </c>
      <c r="I6952" s="92" t="s">
        <v>220</v>
      </c>
      <c r="L6952" s="92">
        <f>('Activity data'!H1658/'Emission factors'!$H$5/1000)*'Emission factors'!$B$11*'Emission factors'!$C$11</f>
        <v>0</v>
      </c>
      <c r="M6952" s="92">
        <f>('Activity data'!I1658/'Emission factors'!$H$5/1000)*'Emission factors'!$B$11*'Emission factors'!$C$11</f>
        <v>0</v>
      </c>
      <c r="N6952" s="92">
        <f>('Activity data'!J1658/'Emission factors'!$H$5/1000)*'Emission factors'!$B$11*'Emission factors'!$C$11</f>
        <v>0</v>
      </c>
      <c r="O6952" s="92">
        <f>('Activity data'!K1658/'Emission factors'!$H$5/1000)*'Emission factors'!$B$11*'Emission factors'!$C$11</f>
        <v>0</v>
      </c>
      <c r="P6952" s="92">
        <f>('Activity data'!L1658/'Emission factors'!$H$5/1000)*'Emission factors'!$B$11*'Emission factors'!$C$11</f>
        <v>0</v>
      </c>
      <c r="Q6952" s="92">
        <f>('Activity data'!M1658/'Emission factors'!$H$5/1000)*'Emission factors'!$B$11*'Emission factors'!$C$11</f>
        <v>0</v>
      </c>
      <c r="R6952" s="92">
        <f>('Activity data'!N1658/'Emission factors'!$H$5/1000)*'Emission factors'!$B$11*'Emission factors'!$C$11</f>
        <v>0</v>
      </c>
      <c r="S6952" s="92">
        <f>('Activity data'!O1658/'Emission factors'!$H$5/1000)*'Emission factors'!$B$11*'Emission factors'!$C$11</f>
        <v>0</v>
      </c>
      <c r="T6952" s="92">
        <f>('Activity data'!P1658/'Emission factors'!$H$5/1000)*'Emission factors'!$B$11*'Emission factors'!$C$11</f>
        <v>0</v>
      </c>
      <c r="U6952" s="92">
        <f>('Activity data'!Q1658/'Emission factors'!$H$5/1000)*'Emission factors'!$B$11*'Emission factors'!$C$11</f>
        <v>0</v>
      </c>
    </row>
    <row r="6953" spans="1:21" x14ac:dyDescent="0.25">
      <c r="A6953" s="92" t="s">
        <v>11</v>
      </c>
      <c r="B6953" s="92" t="s">
        <v>12</v>
      </c>
      <c r="C6953" s="92" t="s">
        <v>48</v>
      </c>
      <c r="D6953" s="92" t="s">
        <v>48</v>
      </c>
      <c r="E6953" s="92" t="s">
        <v>54</v>
      </c>
      <c r="F6953" s="92" t="s">
        <v>50</v>
      </c>
      <c r="G6953" s="92" t="s">
        <v>97</v>
      </c>
      <c r="H6953" s="92" t="s">
        <v>16</v>
      </c>
      <c r="I6953" s="92" t="s">
        <v>221</v>
      </c>
      <c r="L6953" s="92">
        <f>('Activity data'!H1659/'Emission factors'!$H$5/1000)*'Emission factors'!$B$11*'Emission factors'!$C$11</f>
        <v>46144.738251413444</v>
      </c>
      <c r="M6953" s="92">
        <f>('Activity data'!I1659/'Emission factors'!$H$5/1000)*'Emission factors'!$B$11*'Emission factors'!$C$11</f>
        <v>31385.896444040158</v>
      </c>
      <c r="N6953" s="92">
        <f>('Activity data'!J1659/'Emission factors'!$H$5/1000)*'Emission factors'!$B$11*'Emission factors'!$C$11</f>
        <v>24065.700353982229</v>
      </c>
      <c r="O6953" s="92">
        <f>('Activity data'!K1659/'Emission factors'!$H$5/1000)*'Emission factors'!$B$11*'Emission factors'!$C$11</f>
        <v>29278.822367176224</v>
      </c>
      <c r="P6953" s="92">
        <f>('Activity data'!L1659/'Emission factors'!$H$5/1000)*'Emission factors'!$B$11*'Emission factors'!$C$11</f>
        <v>27769.836778020428</v>
      </c>
      <c r="Q6953" s="92">
        <f>('Activity data'!M1659/'Emission factors'!$H$5/1000)*'Emission factors'!$B$11*'Emission factors'!$C$11</f>
        <v>7240.9428254597506</v>
      </c>
      <c r="R6953" s="92">
        <f>('Activity data'!N1659/'Emission factors'!$H$5/1000)*'Emission factors'!$B$11*'Emission factors'!$C$11</f>
        <v>12133.625897038153</v>
      </c>
      <c r="S6953" s="92">
        <f>('Activity data'!O1659/'Emission factors'!$H$5/1000)*'Emission factors'!$B$11*'Emission factors'!$C$11</f>
        <v>27290.75594489689</v>
      </c>
      <c r="T6953" s="92">
        <f>('Activity data'!P1659/'Emission factors'!$H$5/1000)*'Emission factors'!$B$11*'Emission factors'!$C$11</f>
        <v>7783.4241713855345</v>
      </c>
      <c r="U6953" s="92">
        <f>('Activity data'!Q1659/'Emission factors'!$H$5/1000)*'Emission factors'!$B$11*'Emission factors'!$C$11</f>
        <v>154.31303520208385</v>
      </c>
    </row>
    <row r="6954" spans="1:21" x14ac:dyDescent="0.25">
      <c r="A6954" s="92" t="s">
        <v>11</v>
      </c>
      <c r="B6954" s="92" t="s">
        <v>12</v>
      </c>
      <c r="C6954" s="92" t="s">
        <v>48</v>
      </c>
      <c r="D6954" s="92" t="s">
        <v>48</v>
      </c>
      <c r="E6954" s="92" t="s">
        <v>54</v>
      </c>
      <c r="F6954" s="92" t="s">
        <v>50</v>
      </c>
      <c r="G6954" s="92" t="s">
        <v>97</v>
      </c>
      <c r="H6954" s="92" t="s">
        <v>16</v>
      </c>
      <c r="I6954" s="92" t="s">
        <v>201</v>
      </c>
      <c r="L6954" s="92">
        <f>('Activity data'!H1660/'Emission factors'!$H$5/1000)*'Emission factors'!$B$11*'Emission factors'!$C$11</f>
        <v>109175.37416725727</v>
      </c>
      <c r="M6954" s="92">
        <f>('Activity data'!I1660/'Emission factors'!$H$5/1000)*'Emission factors'!$B$11*'Emission factors'!$C$11</f>
        <v>77912.487012756887</v>
      </c>
      <c r="N6954" s="92">
        <f>('Activity data'!J1660/'Emission factors'!$H$5/1000)*'Emission factors'!$B$11*'Emission factors'!$C$11</f>
        <v>54438.646828490426</v>
      </c>
      <c r="O6954" s="92">
        <f>('Activity data'!K1660/'Emission factors'!$H$5/1000)*'Emission factors'!$B$11*'Emission factors'!$C$11</f>
        <v>789045.64438341605</v>
      </c>
      <c r="P6954" s="92">
        <f>('Activity data'!L1660/'Emission factors'!$H$5/1000)*'Emission factors'!$B$11*'Emission factors'!$C$11</f>
        <v>293901.38764953933</v>
      </c>
      <c r="Q6954" s="92">
        <f>('Activity data'!M1660/'Emission factors'!$H$5/1000)*'Emission factors'!$B$11*'Emission factors'!$C$11</f>
        <v>51400.517682140307</v>
      </c>
      <c r="R6954" s="92">
        <f>('Activity data'!N1660/'Emission factors'!$H$5/1000)*'Emission factors'!$B$11*'Emission factors'!$C$11</f>
        <v>33693.541770021257</v>
      </c>
      <c r="S6954" s="92">
        <f>('Activity data'!O1660/'Emission factors'!$H$5/1000)*'Emission factors'!$B$11*'Emission factors'!$C$11</f>
        <v>7831.6702250177168</v>
      </c>
      <c r="T6954" s="92">
        <f>('Activity data'!P1660/'Emission factors'!$H$5/1000)*'Emission factors'!$B$11*'Emission factors'!$C$11</f>
        <v>341.55058469170797</v>
      </c>
      <c r="U6954" s="92">
        <f>('Activity data'!Q1660/'Emission factors'!$H$5/1000)*'Emission factors'!$B$11*'Emission factors'!$C$11</f>
        <v>0</v>
      </c>
    </row>
    <row r="6955" spans="1:21" x14ac:dyDescent="0.25">
      <c r="A6955" s="92" t="s">
        <v>11</v>
      </c>
      <c r="B6955" s="92" t="s">
        <v>12</v>
      </c>
      <c r="C6955" s="92" t="s">
        <v>48</v>
      </c>
      <c r="D6955" s="92" t="s">
        <v>48</v>
      </c>
      <c r="E6955" s="92" t="s">
        <v>54</v>
      </c>
      <c r="F6955" s="92" t="s">
        <v>50</v>
      </c>
      <c r="G6955" s="92" t="s">
        <v>97</v>
      </c>
      <c r="H6955" s="92" t="s">
        <v>16</v>
      </c>
      <c r="I6955" s="92" t="s">
        <v>196</v>
      </c>
      <c r="L6955" s="92">
        <f>('Activity data'!H1661/'Emission factors'!$H$5/1000)*'Emission factors'!$B$11*'Emission factors'!$C$11</f>
        <v>0</v>
      </c>
      <c r="M6955" s="92">
        <f>('Activity data'!I1661/'Emission factors'!$H$5/1000)*'Emission factors'!$B$11*'Emission factors'!$C$11</f>
        <v>0</v>
      </c>
      <c r="N6955" s="92">
        <f>('Activity data'!J1661/'Emission factors'!$H$5/1000)*'Emission factors'!$B$11*'Emission factors'!$C$11</f>
        <v>0</v>
      </c>
      <c r="O6955" s="92">
        <f>('Activity data'!K1661/'Emission factors'!$H$5/1000)*'Emission factors'!$B$11*'Emission factors'!$C$11</f>
        <v>0</v>
      </c>
      <c r="P6955" s="92">
        <f>('Activity data'!L1661/'Emission factors'!$H$5/1000)*'Emission factors'!$B$11*'Emission factors'!$C$11</f>
        <v>0</v>
      </c>
      <c r="Q6955" s="92">
        <f>('Activity data'!M1661/'Emission factors'!$H$5/1000)*'Emission factors'!$B$11*'Emission factors'!$C$11</f>
        <v>0</v>
      </c>
      <c r="R6955" s="92">
        <f>('Activity data'!N1661/'Emission factors'!$H$5/1000)*'Emission factors'!$B$11*'Emission factors'!$C$11</f>
        <v>0</v>
      </c>
      <c r="S6955" s="92">
        <f>('Activity data'!O1661/'Emission factors'!$H$5/1000)*'Emission factors'!$B$11*'Emission factors'!$C$11</f>
        <v>0</v>
      </c>
      <c r="T6955" s="92">
        <f>('Activity data'!P1661/'Emission factors'!$H$5/1000)*'Emission factors'!$B$11*'Emission factors'!$C$11</f>
        <v>0</v>
      </c>
      <c r="U6955" s="92">
        <f>('Activity data'!Q1661/'Emission factors'!$H$5/1000)*'Emission factors'!$B$11*'Emission factors'!$C$11</f>
        <v>0</v>
      </c>
    </row>
    <row r="6956" spans="1:21" x14ac:dyDescent="0.25">
      <c r="A6956" s="92" t="s">
        <v>11</v>
      </c>
      <c r="B6956" s="92" t="s">
        <v>12</v>
      </c>
      <c r="C6956" s="92" t="s">
        <v>48</v>
      </c>
      <c r="D6956" s="92" t="s">
        <v>48</v>
      </c>
      <c r="E6956" s="92" t="s">
        <v>54</v>
      </c>
      <c r="F6956" s="92" t="s">
        <v>50</v>
      </c>
      <c r="G6956" s="92" t="s">
        <v>97</v>
      </c>
      <c r="H6956" s="92" t="s">
        <v>16</v>
      </c>
      <c r="I6956" s="92" t="s">
        <v>197</v>
      </c>
      <c r="L6956" s="92">
        <f>('Activity data'!H1662/'Emission factors'!$H$5/1000)*'Emission factors'!$B$11*'Emission factors'!$C$11</f>
        <v>849549.21341247321</v>
      </c>
      <c r="M6956" s="92">
        <f>('Activity data'!I1662/'Emission factors'!$H$5/1000)*'Emission factors'!$B$11*'Emission factors'!$C$11</f>
        <v>398981.32755138195</v>
      </c>
      <c r="N6956" s="92">
        <f>('Activity data'!J1662/'Emission factors'!$H$5/1000)*'Emission factors'!$B$11*'Emission factors'!$C$11</f>
        <v>253130.19514528697</v>
      </c>
      <c r="O6956" s="92">
        <f>('Activity data'!K1662/'Emission factors'!$H$5/1000)*'Emission factors'!$B$11*'Emission factors'!$C$11</f>
        <v>489391.7432317505</v>
      </c>
      <c r="P6956" s="92">
        <f>('Activity data'!L1662/'Emission factors'!$H$5/1000)*'Emission factors'!$B$11*'Emission factors'!$C$11</f>
        <v>157258.35738837702</v>
      </c>
      <c r="Q6956" s="92">
        <f>('Activity data'!M1662/'Emission factors'!$H$5/1000)*'Emission factors'!$B$11*'Emission factors'!$C$11</f>
        <v>6103.8759036144575</v>
      </c>
      <c r="R6956" s="92">
        <f>('Activity data'!N1662/'Emission factors'!$H$5/1000)*'Emission factors'!$B$11*'Emission factors'!$C$11</f>
        <v>261455.8434886605</v>
      </c>
      <c r="S6956" s="92">
        <f>('Activity data'!O1662/'Emission factors'!$H$5/1000)*'Emission factors'!$B$11*'Emission factors'!$C$11</f>
        <v>607302.62644401123</v>
      </c>
      <c r="T6956" s="92">
        <f>('Activity data'!P1662/'Emission factors'!$H$5/1000)*'Emission factors'!$B$11*'Emission factors'!$C$11</f>
        <v>173441.08054571223</v>
      </c>
      <c r="U6956" s="92">
        <f>('Activity data'!Q1662/'Emission factors'!$H$5/1000)*'Emission factors'!$B$11*'Emission factors'!$C$11</f>
        <v>0</v>
      </c>
    </row>
    <row r="6957" spans="1:21" x14ac:dyDescent="0.25">
      <c r="A6957" s="92" t="s">
        <v>11</v>
      </c>
      <c r="B6957" s="92" t="s">
        <v>12</v>
      </c>
      <c r="C6957" s="92" t="s">
        <v>48</v>
      </c>
      <c r="D6957" s="92" t="s">
        <v>48</v>
      </c>
      <c r="E6957" s="92" t="s">
        <v>54</v>
      </c>
      <c r="F6957" s="92" t="s">
        <v>50</v>
      </c>
      <c r="G6957" s="92" t="s">
        <v>97</v>
      </c>
      <c r="H6957" s="92" t="s">
        <v>16</v>
      </c>
      <c r="I6957" s="92" t="s">
        <v>222</v>
      </c>
      <c r="L6957" s="92">
        <f>('Activity data'!H1663/'Emission factors'!$H$5/1000)*'Emission factors'!$B$11*'Emission factors'!$C$11</f>
        <v>115094.07884479093</v>
      </c>
      <c r="M6957" s="92">
        <f>('Activity data'!I1663/'Emission factors'!$H$5/1000)*'Emission factors'!$B$11*'Emission factors'!$C$11</f>
        <v>141882.93561304038</v>
      </c>
      <c r="N6957" s="92">
        <f>('Activity data'!J1663/'Emission factors'!$H$5/1000)*'Emission factors'!$B$11*'Emission factors'!$C$11</f>
        <v>147410.40962083626</v>
      </c>
      <c r="O6957" s="92">
        <f>('Activity data'!K1663/'Emission factors'!$H$5/1000)*'Emission factors'!$B$11*'Emission factors'!$C$11</f>
        <v>148958.39590715803</v>
      </c>
      <c r="P6957" s="92">
        <f>('Activity data'!L1663/'Emission factors'!$H$5/1000)*'Emission factors'!$B$11*'Emission factors'!$C$11</f>
        <v>146262.12220056696</v>
      </c>
      <c r="Q6957" s="92">
        <f>('Activity data'!M1663/'Emission factors'!$H$5/1000)*'Emission factors'!$B$11*'Emission factors'!$C$11</f>
        <v>135699.57157335221</v>
      </c>
      <c r="R6957" s="92">
        <f>('Activity data'!N1663/'Emission factors'!$H$5/1000)*'Emission factors'!$B$11*'Emission factors'!$C$11</f>
        <v>127129.07944720052</v>
      </c>
      <c r="S6957" s="92">
        <f>('Activity data'!O1663/'Emission factors'!$H$5/1000)*'Emission factors'!$B$11*'Emission factors'!$C$11</f>
        <v>119805.33163713678</v>
      </c>
      <c r="T6957" s="92">
        <f>('Activity data'!P1663/'Emission factors'!$H$5/1000)*'Emission factors'!$B$11*'Emission factors'!$C$11</f>
        <v>54808.424734231026</v>
      </c>
      <c r="U6957" s="92">
        <f>('Activity data'!Q1663/'Emission factors'!$H$5/1000)*'Emission factors'!$B$11*'Emission factors'!$C$11</f>
        <v>33753.101417434438</v>
      </c>
    </row>
    <row r="6958" spans="1:21" x14ac:dyDescent="0.25">
      <c r="A6958" s="92" t="s">
        <v>11</v>
      </c>
      <c r="B6958" s="92" t="s">
        <v>12</v>
      </c>
      <c r="C6958" s="92" t="s">
        <v>48</v>
      </c>
      <c r="D6958" s="92" t="s">
        <v>48</v>
      </c>
      <c r="E6958" s="92" t="s">
        <v>54</v>
      </c>
      <c r="F6958" s="92" t="s">
        <v>50</v>
      </c>
      <c r="G6958" s="92" t="s">
        <v>97</v>
      </c>
      <c r="H6958" s="92" t="s">
        <v>16</v>
      </c>
      <c r="I6958" s="92" t="s">
        <v>223</v>
      </c>
      <c r="L6958" s="92">
        <f>('Activity data'!H1664/'Emission factors'!$H$5/1000)*'Emission factors'!$B$11*'Emission factors'!$C$11</f>
        <v>0</v>
      </c>
      <c r="M6958" s="92">
        <f>('Activity data'!I1664/'Emission factors'!$H$5/1000)*'Emission factors'!$B$11*'Emission factors'!$C$11</f>
        <v>0</v>
      </c>
      <c r="N6958" s="92">
        <f>('Activity data'!J1664/'Emission factors'!$H$5/1000)*'Emission factors'!$B$11*'Emission factors'!$C$11</f>
        <v>0</v>
      </c>
      <c r="O6958" s="92">
        <f>('Activity data'!K1664/'Emission factors'!$H$5/1000)*'Emission factors'!$B$11*'Emission factors'!$C$11</f>
        <v>0</v>
      </c>
      <c r="P6958" s="92">
        <f>('Activity data'!L1664/'Emission factors'!$H$5/1000)*'Emission factors'!$B$11*'Emission factors'!$C$11</f>
        <v>0</v>
      </c>
      <c r="Q6958" s="92">
        <f>('Activity data'!M1664/'Emission factors'!$H$5/1000)*'Emission factors'!$B$11*'Emission factors'!$C$11</f>
        <v>0</v>
      </c>
      <c r="R6958" s="92">
        <f>('Activity data'!N1664/'Emission factors'!$H$5/1000)*'Emission factors'!$B$11*'Emission factors'!$C$11</f>
        <v>0</v>
      </c>
      <c r="S6958" s="92">
        <f>('Activity data'!O1664/'Emission factors'!$H$5/1000)*'Emission factors'!$B$11*'Emission factors'!$C$11</f>
        <v>0</v>
      </c>
      <c r="T6958" s="92">
        <f>('Activity data'!P1664/'Emission factors'!$H$5/1000)*'Emission factors'!$B$11*'Emission factors'!$C$11</f>
        <v>0</v>
      </c>
      <c r="U6958" s="92">
        <f>('Activity data'!Q1664/'Emission factors'!$H$5/1000)*'Emission factors'!$B$11*'Emission factors'!$C$11</f>
        <v>0</v>
      </c>
    </row>
    <row r="6959" spans="1:21" x14ac:dyDescent="0.25">
      <c r="A6959" s="92" t="s">
        <v>11</v>
      </c>
      <c r="B6959" s="92" t="s">
        <v>12</v>
      </c>
      <c r="C6959" s="92" t="s">
        <v>48</v>
      </c>
      <c r="D6959" s="92" t="s">
        <v>48</v>
      </c>
      <c r="E6959" s="92" t="s">
        <v>54</v>
      </c>
      <c r="F6959" s="92" t="s">
        <v>50</v>
      </c>
      <c r="G6959" s="92" t="s">
        <v>97</v>
      </c>
      <c r="H6959" s="92" t="s">
        <v>16</v>
      </c>
      <c r="I6959" s="92" t="s">
        <v>259</v>
      </c>
      <c r="L6959" s="92">
        <f>('Activity data'!H1665/'Emission factors'!$H$5/1000)*'Emission factors'!$B$11*'Emission factors'!$C$11</f>
        <v>0</v>
      </c>
      <c r="M6959" s="92">
        <f>('Activity data'!I1665/'Emission factors'!$H$5/1000)*'Emission factors'!$B$11*'Emission factors'!$C$11</f>
        <v>0</v>
      </c>
      <c r="N6959" s="92">
        <f>('Activity data'!J1665/'Emission factors'!$H$5/1000)*'Emission factors'!$B$11*'Emission factors'!$C$11</f>
        <v>0</v>
      </c>
      <c r="O6959" s="92">
        <f>('Activity data'!K1665/'Emission factors'!$H$5/1000)*'Emission factors'!$B$11*'Emission factors'!$C$11</f>
        <v>0</v>
      </c>
      <c r="P6959" s="92">
        <f>('Activity data'!L1665/'Emission factors'!$H$5/1000)*'Emission factors'!$B$11*'Emission factors'!$C$11</f>
        <v>0</v>
      </c>
      <c r="Q6959" s="92">
        <f>('Activity data'!M1665/'Emission factors'!$H$5/1000)*'Emission factors'!$B$11*'Emission factors'!$C$11</f>
        <v>0</v>
      </c>
      <c r="R6959" s="92">
        <f>('Activity data'!N1665/'Emission factors'!$H$5/1000)*'Emission factors'!$B$11*'Emission factors'!$C$11</f>
        <v>0</v>
      </c>
      <c r="S6959" s="92">
        <f>('Activity data'!O1665/'Emission factors'!$H$5/1000)*'Emission factors'!$B$11*'Emission factors'!$C$11</f>
        <v>0</v>
      </c>
      <c r="T6959" s="92">
        <f>('Activity data'!P1665/'Emission factors'!$H$5/1000)*'Emission factors'!$B$11*'Emission factors'!$C$11</f>
        <v>0</v>
      </c>
      <c r="U6959" s="92">
        <f>('Activity data'!Q1665/'Emission factors'!$H$5/1000)*'Emission factors'!$B$11*'Emission factors'!$C$11</f>
        <v>0</v>
      </c>
    </row>
    <row r="6960" spans="1:21" x14ac:dyDescent="0.25">
      <c r="A6960" s="92" t="s">
        <v>11</v>
      </c>
      <c r="B6960" s="92" t="s">
        <v>12</v>
      </c>
      <c r="C6960" s="92" t="s">
        <v>48</v>
      </c>
      <c r="D6960" s="92" t="s">
        <v>48</v>
      </c>
      <c r="E6960" s="92" t="s">
        <v>54</v>
      </c>
      <c r="F6960" s="92" t="s">
        <v>50</v>
      </c>
      <c r="G6960" s="92" t="s">
        <v>97</v>
      </c>
      <c r="H6960" s="92" t="s">
        <v>16</v>
      </c>
      <c r="I6960" s="89" t="s">
        <v>193</v>
      </c>
      <c r="L6960" s="92">
        <f>('Activity data'!H1666/'Emission factors'!$H$5/1000)*'Emission factors'!$B$11*'Emission factors'!$C$11</f>
        <v>0</v>
      </c>
      <c r="M6960" s="92">
        <f>('Activity data'!I1666/'Emission factors'!$H$5/1000)*'Emission factors'!$B$11*'Emission factors'!$C$11</f>
        <v>0</v>
      </c>
      <c r="N6960" s="92">
        <f>('Activity data'!J1666/'Emission factors'!$H$5/1000)*'Emission factors'!$B$11*'Emission factors'!$C$11</f>
        <v>0</v>
      </c>
      <c r="O6960" s="92">
        <f>('Activity data'!K1666/'Emission factors'!$H$5/1000)*'Emission factors'!$B$11*'Emission factors'!$C$11</f>
        <v>0</v>
      </c>
      <c r="P6960" s="92">
        <f>('Activity data'!L1666/'Emission factors'!$H$5/1000)*'Emission factors'!$B$11*'Emission factors'!$C$11</f>
        <v>0</v>
      </c>
      <c r="Q6960" s="92">
        <f>('Activity data'!M1666/'Emission factors'!$H$5/1000)*'Emission factors'!$B$11*'Emission factors'!$C$11</f>
        <v>0</v>
      </c>
      <c r="R6960" s="92">
        <f>('Activity data'!N1666/'Emission factors'!$H$5/1000)*'Emission factors'!$B$11*'Emission factors'!$C$11</f>
        <v>0</v>
      </c>
      <c r="S6960" s="92">
        <f>('Activity data'!O1666/'Emission factors'!$H$5/1000)*'Emission factors'!$B$11*'Emission factors'!$C$11</f>
        <v>0</v>
      </c>
      <c r="T6960" s="92">
        <f>('Activity data'!P1666/'Emission factors'!$H$5/1000)*'Emission factors'!$B$11*'Emission factors'!$C$11</f>
        <v>0</v>
      </c>
      <c r="U6960" s="92">
        <f>('Activity data'!Q1666/'Emission factors'!$H$5/1000)*'Emission factors'!$B$11*'Emission factors'!$C$11</f>
        <v>0</v>
      </c>
    </row>
    <row r="6961" spans="1:21" x14ac:dyDescent="0.25">
      <c r="A6961" s="92" t="s">
        <v>11</v>
      </c>
      <c r="B6961" s="92" t="s">
        <v>12</v>
      </c>
      <c r="C6961" s="92" t="s">
        <v>48</v>
      </c>
      <c r="D6961" s="92" t="s">
        <v>48</v>
      </c>
      <c r="E6961" s="92" t="s">
        <v>54</v>
      </c>
      <c r="F6961" s="92" t="s">
        <v>50</v>
      </c>
      <c r="G6961" s="92" t="s">
        <v>97</v>
      </c>
      <c r="H6961" s="92" t="s">
        <v>16</v>
      </c>
      <c r="I6961" s="92" t="s">
        <v>203</v>
      </c>
      <c r="L6961" s="92">
        <f>('Activity data'!H1667/'Emission factors'!$H$5/1000)*'Emission factors'!$B$11*'Emission factors'!$C$11</f>
        <v>142504.48433162013</v>
      </c>
      <c r="M6961" s="92">
        <f>('Activity data'!I1667/'Emission factors'!$H$5/1000)*'Emission factors'!$B$11*'Emission factors'!$C$11</f>
        <v>211349.29819220019</v>
      </c>
      <c r="N6961" s="92">
        <f>('Activity data'!J1667/'Emission factors'!$H$5/1000)*'Emission factors'!$B$11*'Emission factors'!$C$11</f>
        <v>318198.13498096494</v>
      </c>
      <c r="O6961" s="92">
        <f>('Activity data'!K1667/'Emission factors'!$H$5/1000)*'Emission factors'!$B$11*'Emission factors'!$C$11</f>
        <v>469808.60691156291</v>
      </c>
      <c r="P6961" s="92">
        <f>('Activity data'!L1667/'Emission factors'!$H$5/1000)*'Emission factors'!$B$11*'Emission factors'!$C$11</f>
        <v>518658.80893967295</v>
      </c>
      <c r="Q6961" s="92">
        <f>('Activity data'!M1667/'Emission factors'!$H$5/1000)*'Emission factors'!$B$11*'Emission factors'!$C$11</f>
        <v>426771.28219656134</v>
      </c>
      <c r="R6961" s="92">
        <f>('Activity data'!N1667/'Emission factors'!$H$5/1000)*'Emission factors'!$B$11*'Emission factors'!$C$11</f>
        <v>404571.56853188493</v>
      </c>
      <c r="S6961" s="92">
        <f>('Activity data'!O1667/'Emission factors'!$H$5/1000)*'Emission factors'!$B$11*'Emission factors'!$C$11</f>
        <v>416795.20169907616</v>
      </c>
      <c r="T6961" s="92">
        <f>('Activity data'!P1667/'Emission factors'!$H$5/1000)*'Emission factors'!$B$11*'Emission factors'!$C$11</f>
        <v>329545.89224140189</v>
      </c>
      <c r="U6961" s="92">
        <f>('Activity data'!Q1667/'Emission factors'!$H$5/1000)*'Emission factors'!$B$11*'Emission factors'!$C$11</f>
        <v>373610.56331848074</v>
      </c>
    </row>
    <row r="6962" spans="1:21" x14ac:dyDescent="0.25">
      <c r="A6962" s="92" t="s">
        <v>11</v>
      </c>
      <c r="B6962" s="92" t="s">
        <v>12</v>
      </c>
      <c r="C6962" s="92" t="s">
        <v>48</v>
      </c>
      <c r="D6962" s="92" t="s">
        <v>48</v>
      </c>
      <c r="E6962" s="92" t="s">
        <v>54</v>
      </c>
      <c r="F6962" s="92" t="s">
        <v>50</v>
      </c>
      <c r="G6962" s="92" t="s">
        <v>97</v>
      </c>
      <c r="H6962" s="92" t="s">
        <v>16</v>
      </c>
      <c r="I6962" s="92" t="s">
        <v>209</v>
      </c>
      <c r="L6962" s="92">
        <f>('Activity data'!H1668/'Emission factors'!$H$5/1000)*'Emission factors'!$B$11*'Emission factors'!$C$11</f>
        <v>110963.29268249466</v>
      </c>
      <c r="M6962" s="92">
        <f>('Activity data'!I1668/'Emission factors'!$H$5/1000)*'Emission factors'!$B$11*'Emission factors'!$C$11</f>
        <v>173187.03465627212</v>
      </c>
      <c r="N6962" s="92">
        <f>('Activity data'!J1668/'Emission factors'!$H$5/1000)*'Emission factors'!$B$11*'Emission factors'!$C$11</f>
        <v>211021.80669737773</v>
      </c>
      <c r="O6962" s="92">
        <f>('Activity data'!K1668/'Emission factors'!$H$5/1000)*'Emission factors'!$B$11*'Emission factors'!$C$11</f>
        <v>211718.45698086463</v>
      </c>
      <c r="P6962" s="92">
        <f>('Activity data'!L1668/'Emission factors'!$H$5/1000)*'Emission factors'!$B$11*'Emission factors'!$C$11</f>
        <v>211718.45698086463</v>
      </c>
      <c r="Q6962" s="92">
        <f>('Activity data'!M1668/'Emission factors'!$H$5/1000)*'Emission factors'!$B$11*'Emission factors'!$C$11</f>
        <v>52929.614245216158</v>
      </c>
      <c r="R6962" s="92">
        <f>('Activity data'!N1668/'Emission factors'!$H$5/1000)*'Emission factors'!$B$11*'Emission factors'!$C$11</f>
        <v>79394.421367824223</v>
      </c>
      <c r="S6962" s="92">
        <f>('Activity data'!O1668/'Emission factors'!$H$5/1000)*'Emission factors'!$B$11*'Emission factors'!$C$11</f>
        <v>185253.64985825651</v>
      </c>
      <c r="T6962" s="92">
        <f>('Activity data'!P1668/'Emission factors'!$H$5/1000)*'Emission factors'!$B$11*'Emission factors'!$C$11</f>
        <v>52929.614245216158</v>
      </c>
      <c r="U6962" s="92">
        <f>('Activity data'!Q1668/'Emission factors'!$H$5/1000)*'Emission factors'!$B$11*'Emission factors'!$C$11</f>
        <v>0</v>
      </c>
    </row>
    <row r="6963" spans="1:21" x14ac:dyDescent="0.25">
      <c r="A6963" s="92" t="s">
        <v>11</v>
      </c>
      <c r="B6963" s="92" t="s">
        <v>12</v>
      </c>
      <c r="C6963" s="92" t="s">
        <v>48</v>
      </c>
      <c r="D6963" s="92" t="s">
        <v>48</v>
      </c>
      <c r="E6963" s="92" t="s">
        <v>54</v>
      </c>
      <c r="F6963" s="92" t="s">
        <v>50</v>
      </c>
      <c r="G6963" s="92" t="s">
        <v>97</v>
      </c>
      <c r="H6963" s="92" t="s">
        <v>16</v>
      </c>
      <c r="I6963" s="92" t="s">
        <v>208</v>
      </c>
      <c r="L6963" s="92">
        <f>('Activity data'!H1669/'Emission factors'!$H$5/1000)*'Emission factors'!$B$11*'Emission factors'!$C$11</f>
        <v>25917.085354346382</v>
      </c>
      <c r="M6963" s="92">
        <f>('Activity data'!I1669/'Emission factors'!$H$5/1000)*'Emission factors'!$B$11*'Emission factors'!$C$11</f>
        <v>73363.646105093212</v>
      </c>
      <c r="N6963" s="92">
        <f>('Activity data'!J1669/'Emission factors'!$H$5/1000)*'Emission factors'!$B$11*'Emission factors'!$C$11</f>
        <v>149741.59460012935</v>
      </c>
      <c r="O6963" s="92">
        <f>('Activity data'!K1669/'Emission factors'!$H$5/1000)*'Emission factors'!$B$11*'Emission factors'!$C$11</f>
        <v>174220.81205312687</v>
      </c>
      <c r="P6963" s="92">
        <f>('Activity data'!L1669/'Emission factors'!$H$5/1000)*'Emission factors'!$B$11*'Emission factors'!$C$11</f>
        <v>239901.53552071957</v>
      </c>
      <c r="Q6963" s="92">
        <f>('Activity data'!M1669/'Emission factors'!$H$5/1000)*'Emission factors'!$B$11*'Emission factors'!$C$11</f>
        <v>154305.64661667592</v>
      </c>
      <c r="R6963" s="92">
        <f>('Activity data'!N1669/'Emission factors'!$H$5/1000)*'Emission factors'!$B$11*'Emission factors'!$C$11</f>
        <v>112296.09393110365</v>
      </c>
      <c r="S6963" s="92">
        <f>('Activity data'!O1669/'Emission factors'!$H$5/1000)*'Emission factors'!$B$11*'Emission factors'!$C$11</f>
        <v>103791.20478862333</v>
      </c>
      <c r="T6963" s="92">
        <f>('Activity data'!P1669/'Emission factors'!$H$5/1000)*'Emission factors'!$B$11*'Emission factors'!$C$11</f>
        <v>192924.66245026133</v>
      </c>
      <c r="U6963" s="92">
        <f>('Activity data'!Q1669/'Emission factors'!$H$5/1000)*'Emission factors'!$B$11*'Emission factors'!$C$11</f>
        <v>220941.26411134284</v>
      </c>
    </row>
    <row r="6964" spans="1:21" x14ac:dyDescent="0.25">
      <c r="A6964" s="92" t="s">
        <v>11</v>
      </c>
      <c r="B6964" s="92" t="s">
        <v>12</v>
      </c>
      <c r="C6964" s="92" t="s">
        <v>48</v>
      </c>
      <c r="D6964" s="92" t="s">
        <v>48</v>
      </c>
      <c r="E6964" s="92" t="s">
        <v>54</v>
      </c>
      <c r="F6964" s="92" t="s">
        <v>50</v>
      </c>
      <c r="G6964" s="92" t="s">
        <v>97</v>
      </c>
      <c r="H6964" s="92" t="s">
        <v>16</v>
      </c>
      <c r="I6964" s="92" t="s">
        <v>202</v>
      </c>
      <c r="L6964" s="92">
        <f>('Activity data'!H1670/'Emission factors'!$H$5/1000)*'Emission factors'!$B$11*'Emission factors'!$C$11</f>
        <v>183487.87728426736</v>
      </c>
      <c r="M6964" s="92">
        <f>('Activity data'!I1670/'Emission factors'!$H$5/1000)*'Emission factors'!$B$11*'Emission factors'!$C$11</f>
        <v>220206.08369703684</v>
      </c>
      <c r="N6964" s="92">
        <f>('Activity data'!J1670/'Emission factors'!$H$5/1000)*'Emission factors'!$B$11*'Emission factors'!$C$11</f>
        <v>283586.15966412181</v>
      </c>
      <c r="O6964" s="92">
        <f>('Activity data'!K1670/'Emission factors'!$H$5/1000)*'Emission factors'!$B$11*'Emission factors'!$C$11</f>
        <v>415777.76983757806</v>
      </c>
      <c r="P6964" s="92">
        <f>('Activity data'!L1670/'Emission factors'!$H$5/1000)*'Emission factors'!$B$11*'Emission factors'!$C$11</f>
        <v>923006.57877100352</v>
      </c>
      <c r="Q6964" s="92">
        <f>('Activity data'!M1670/'Emission factors'!$H$5/1000)*'Emission factors'!$B$11*'Emission factors'!$C$11</f>
        <v>768443.57130547275</v>
      </c>
      <c r="R6964" s="92">
        <f>('Activity data'!N1670/'Emission factors'!$H$5/1000)*'Emission factors'!$B$11*'Emission factors'!$C$11</f>
        <v>628592.73514863406</v>
      </c>
      <c r="S6964" s="92">
        <f>('Activity data'!O1670/'Emission factors'!$H$5/1000)*'Emission factors'!$B$11*'Emission factors'!$C$11</f>
        <v>580376.71320471715</v>
      </c>
      <c r="T6964" s="92">
        <f>('Activity data'!P1670/'Emission factors'!$H$5/1000)*'Emission factors'!$B$11*'Emission factors'!$C$11</f>
        <v>844000.50817155442</v>
      </c>
      <c r="U6964" s="92">
        <f>('Activity data'!Q1670/'Emission factors'!$H$5/1000)*'Emission factors'!$B$11*'Emission factors'!$C$11</f>
        <v>712381.60533062997</v>
      </c>
    </row>
    <row r="6965" spans="1:21" x14ac:dyDescent="0.25">
      <c r="A6965" s="92" t="s">
        <v>11</v>
      </c>
      <c r="B6965" s="92" t="s">
        <v>12</v>
      </c>
      <c r="C6965" s="92" t="s">
        <v>48</v>
      </c>
      <c r="D6965" s="92" t="s">
        <v>48</v>
      </c>
      <c r="E6965" s="92" t="s">
        <v>54</v>
      </c>
      <c r="F6965" s="92" t="s">
        <v>50</v>
      </c>
      <c r="G6965" s="92" t="s">
        <v>97</v>
      </c>
      <c r="H6965" s="92" t="s">
        <v>16</v>
      </c>
      <c r="I6965" s="92" t="s">
        <v>225</v>
      </c>
      <c r="L6965" s="92">
        <f>('Activity data'!H1671/'Emission factors'!$H$5/1000)*'Emission factors'!$B$11*'Emission factors'!$C$11</f>
        <v>0</v>
      </c>
      <c r="M6965" s="92">
        <f>('Activity data'!I1671/'Emission factors'!$H$5/1000)*'Emission factors'!$B$11*'Emission factors'!$C$11</f>
        <v>0</v>
      </c>
      <c r="N6965" s="92">
        <f>('Activity data'!J1671/'Emission factors'!$H$5/1000)*'Emission factors'!$B$11*'Emission factors'!$C$11</f>
        <v>0</v>
      </c>
      <c r="O6965" s="92">
        <f>('Activity data'!K1671/'Emission factors'!$H$5/1000)*'Emission factors'!$B$11*'Emission factors'!$C$11</f>
        <v>0</v>
      </c>
      <c r="P6965" s="92">
        <f>('Activity data'!L1671/'Emission factors'!$H$5/1000)*'Emission factors'!$B$11*'Emission factors'!$C$11</f>
        <v>0</v>
      </c>
      <c r="Q6965" s="92">
        <f>('Activity data'!M1671/'Emission factors'!$H$5/1000)*'Emission factors'!$B$11*'Emission factors'!$C$11</f>
        <v>0</v>
      </c>
      <c r="R6965" s="92">
        <f>('Activity data'!N1671/'Emission factors'!$H$5/1000)*'Emission factors'!$B$11*'Emission factors'!$C$11</f>
        <v>0</v>
      </c>
      <c r="S6965" s="92">
        <f>('Activity data'!O1671/'Emission factors'!$H$5/1000)*'Emission factors'!$B$11*'Emission factors'!$C$11</f>
        <v>0</v>
      </c>
      <c r="T6965" s="92">
        <f>('Activity data'!P1671/'Emission factors'!$H$5/1000)*'Emission factors'!$B$11*'Emission factors'!$C$11</f>
        <v>0</v>
      </c>
      <c r="U6965" s="92">
        <f>('Activity data'!Q1671/'Emission factors'!$H$5/1000)*'Emission factors'!$B$11*'Emission factors'!$C$11</f>
        <v>0</v>
      </c>
    </row>
    <row r="6966" spans="1:21" x14ac:dyDescent="0.25">
      <c r="A6966" s="92" t="s">
        <v>11</v>
      </c>
      <c r="B6966" s="92" t="s">
        <v>12</v>
      </c>
      <c r="C6966" s="92" t="s">
        <v>48</v>
      </c>
      <c r="D6966" s="92" t="s">
        <v>48</v>
      </c>
      <c r="E6966" s="92" t="s">
        <v>54</v>
      </c>
      <c r="F6966" s="92" t="s">
        <v>50</v>
      </c>
      <c r="G6966" s="92" t="s">
        <v>97</v>
      </c>
      <c r="H6966" s="92" t="s">
        <v>16</v>
      </c>
      <c r="I6966" s="92" t="s">
        <v>226</v>
      </c>
      <c r="L6966" s="92">
        <f>('Activity data'!H1672/'Emission factors'!$H$5/1000)*'Emission factors'!$B$11*'Emission factors'!$C$11</f>
        <v>0</v>
      </c>
      <c r="M6966" s="92">
        <f>('Activity data'!I1672/'Emission factors'!$H$5/1000)*'Emission factors'!$B$11*'Emission factors'!$C$11</f>
        <v>0</v>
      </c>
      <c r="N6966" s="92">
        <f>('Activity data'!J1672/'Emission factors'!$H$5/1000)*'Emission factors'!$B$11*'Emission factors'!$C$11</f>
        <v>0</v>
      </c>
      <c r="O6966" s="92">
        <f>('Activity data'!K1672/'Emission factors'!$H$5/1000)*'Emission factors'!$B$11*'Emission factors'!$C$11</f>
        <v>0</v>
      </c>
      <c r="P6966" s="92">
        <f>('Activity data'!L1672/'Emission factors'!$H$5/1000)*'Emission factors'!$B$11*'Emission factors'!$C$11</f>
        <v>0</v>
      </c>
      <c r="Q6966" s="92">
        <f>('Activity data'!M1672/'Emission factors'!$H$5/1000)*'Emission factors'!$B$11*'Emission factors'!$C$11</f>
        <v>0</v>
      </c>
      <c r="R6966" s="92">
        <f>('Activity data'!N1672/'Emission factors'!$H$5/1000)*'Emission factors'!$B$11*'Emission factors'!$C$11</f>
        <v>0</v>
      </c>
      <c r="S6966" s="92">
        <f>('Activity data'!O1672/'Emission factors'!$H$5/1000)*'Emission factors'!$B$11*'Emission factors'!$C$11</f>
        <v>0</v>
      </c>
      <c r="T6966" s="92">
        <f>('Activity data'!P1672/'Emission factors'!$H$5/1000)*'Emission factors'!$B$11*'Emission factors'!$C$11</f>
        <v>0</v>
      </c>
      <c r="U6966" s="92">
        <f>('Activity data'!Q1672/'Emission factors'!$H$5/1000)*'Emission factors'!$B$11*'Emission factors'!$C$11</f>
        <v>0</v>
      </c>
    </row>
    <row r="6967" spans="1:21" x14ac:dyDescent="0.25">
      <c r="A6967" s="92" t="s">
        <v>11</v>
      </c>
      <c r="B6967" s="92" t="s">
        <v>12</v>
      </c>
      <c r="C6967" s="92" t="s">
        <v>48</v>
      </c>
      <c r="D6967" s="92" t="s">
        <v>48</v>
      </c>
      <c r="E6967" s="92" t="s">
        <v>54</v>
      </c>
      <c r="F6967" s="92" t="s">
        <v>50</v>
      </c>
      <c r="G6967" s="92" t="s">
        <v>97</v>
      </c>
      <c r="H6967" s="92" t="s">
        <v>16</v>
      </c>
      <c r="I6967" s="92" t="s">
        <v>206</v>
      </c>
      <c r="L6967" s="92">
        <f>('Activity data'!H1673/'Emission factors'!$H$5/1000)*'Emission factors'!$B$11*'Emission factors'!$C$11</f>
        <v>0</v>
      </c>
      <c r="M6967" s="92">
        <f>('Activity data'!I1673/'Emission factors'!$H$5/1000)*'Emission factors'!$B$11*'Emission factors'!$C$11</f>
        <v>0</v>
      </c>
      <c r="N6967" s="92">
        <f>('Activity data'!J1673/'Emission factors'!$H$5/1000)*'Emission factors'!$B$11*'Emission factors'!$C$11</f>
        <v>0</v>
      </c>
      <c r="O6967" s="92">
        <f>('Activity data'!K1673/'Emission factors'!$H$5/1000)*'Emission factors'!$B$11*'Emission factors'!$C$11</f>
        <v>0</v>
      </c>
      <c r="P6967" s="92">
        <f>('Activity data'!L1673/'Emission factors'!$H$5/1000)*'Emission factors'!$B$11*'Emission factors'!$C$11</f>
        <v>0</v>
      </c>
      <c r="Q6967" s="92">
        <f>('Activity data'!M1673/'Emission factors'!$H$5/1000)*'Emission factors'!$B$11*'Emission factors'!$C$11</f>
        <v>0</v>
      </c>
      <c r="R6967" s="92">
        <f>('Activity data'!N1673/'Emission factors'!$H$5/1000)*'Emission factors'!$B$11*'Emission factors'!$C$11</f>
        <v>0</v>
      </c>
      <c r="S6967" s="92">
        <f>('Activity data'!O1673/'Emission factors'!$H$5/1000)*'Emission factors'!$B$11*'Emission factors'!$C$11</f>
        <v>0</v>
      </c>
      <c r="T6967" s="92">
        <f>('Activity data'!P1673/'Emission factors'!$H$5/1000)*'Emission factors'!$B$11*'Emission factors'!$C$11</f>
        <v>0</v>
      </c>
      <c r="U6967" s="92">
        <f>('Activity data'!Q1673/'Emission factors'!$H$5/1000)*'Emission factors'!$B$11*'Emission factors'!$C$11</f>
        <v>0</v>
      </c>
    </row>
    <row r="6968" spans="1:21" x14ac:dyDescent="0.25">
      <c r="A6968" s="92" t="s">
        <v>11</v>
      </c>
      <c r="B6968" s="92" t="s">
        <v>12</v>
      </c>
      <c r="C6968" s="92" t="s">
        <v>48</v>
      </c>
      <c r="D6968" s="92" t="s">
        <v>48</v>
      </c>
      <c r="E6968" s="92" t="s">
        <v>54</v>
      </c>
      <c r="F6968" s="92" t="s">
        <v>50</v>
      </c>
      <c r="G6968" s="92" t="s">
        <v>97</v>
      </c>
      <c r="H6968" s="92" t="s">
        <v>16</v>
      </c>
      <c r="I6968" s="92" t="s">
        <v>232</v>
      </c>
      <c r="L6968" s="92">
        <f>('Activity data'!H1674/'Emission factors'!$H$5/1000)*'Emission factors'!$B$11*'Emission factors'!$C$11</f>
        <v>0</v>
      </c>
      <c r="M6968" s="92">
        <f>('Activity data'!I1674/'Emission factors'!$H$5/1000)*'Emission factors'!$B$11*'Emission factors'!$C$11</f>
        <v>0</v>
      </c>
      <c r="N6968" s="92">
        <f>('Activity data'!J1674/'Emission factors'!$H$5/1000)*'Emission factors'!$B$11*'Emission factors'!$C$11</f>
        <v>0</v>
      </c>
      <c r="O6968" s="92">
        <f>('Activity data'!K1674/'Emission factors'!$H$5/1000)*'Emission factors'!$B$11*'Emission factors'!$C$11</f>
        <v>0</v>
      </c>
      <c r="P6968" s="92">
        <f>('Activity data'!L1674/'Emission factors'!$H$5/1000)*'Emission factors'!$B$11*'Emission factors'!$C$11</f>
        <v>0</v>
      </c>
      <c r="Q6968" s="92">
        <f>('Activity data'!M1674/'Emission factors'!$H$5/1000)*'Emission factors'!$B$11*'Emission factors'!$C$11</f>
        <v>0</v>
      </c>
      <c r="R6968" s="92">
        <f>('Activity data'!N1674/'Emission factors'!$H$5/1000)*'Emission factors'!$B$11*'Emission factors'!$C$11</f>
        <v>0</v>
      </c>
      <c r="S6968" s="92">
        <f>('Activity data'!O1674/'Emission factors'!$H$5/1000)*'Emission factors'!$B$11*'Emission factors'!$C$11</f>
        <v>0</v>
      </c>
      <c r="T6968" s="92">
        <f>('Activity data'!P1674/'Emission factors'!$H$5/1000)*'Emission factors'!$B$11*'Emission factors'!$C$11</f>
        <v>0</v>
      </c>
      <c r="U6968" s="92">
        <f>('Activity data'!Q1674/'Emission factors'!$H$5/1000)*'Emission factors'!$B$11*'Emission factors'!$C$11</f>
        <v>0</v>
      </c>
    </row>
    <row r="6969" spans="1:21" x14ac:dyDescent="0.25">
      <c r="A6969" s="92" t="s">
        <v>11</v>
      </c>
      <c r="B6969" s="92" t="s">
        <v>12</v>
      </c>
      <c r="C6969" s="92" t="s">
        <v>48</v>
      </c>
      <c r="D6969" s="92" t="s">
        <v>48</v>
      </c>
      <c r="E6969" s="92" t="s">
        <v>54</v>
      </c>
      <c r="F6969" s="92" t="s">
        <v>50</v>
      </c>
      <c r="G6969" s="92" t="s">
        <v>97</v>
      </c>
      <c r="H6969" s="92" t="s">
        <v>16</v>
      </c>
      <c r="I6969" s="92" t="s">
        <v>200</v>
      </c>
      <c r="L6969" s="92">
        <f>('Activity data'!H1675/'Emission factors'!$H$5/1000)*'Emission factors'!$B$11*'Emission factors'!$C$11</f>
        <v>0</v>
      </c>
      <c r="M6969" s="92">
        <f>('Activity data'!I1675/'Emission factors'!$H$5/1000)*'Emission factors'!$B$11*'Emission factors'!$C$11</f>
        <v>0</v>
      </c>
      <c r="N6969" s="92">
        <f>('Activity data'!J1675/'Emission factors'!$H$5/1000)*'Emission factors'!$B$11*'Emission factors'!$C$11</f>
        <v>0</v>
      </c>
      <c r="O6969" s="92">
        <f>('Activity data'!K1675/'Emission factors'!$H$5/1000)*'Emission factors'!$B$11*'Emission factors'!$C$11</f>
        <v>0</v>
      </c>
      <c r="P6969" s="92">
        <f>('Activity data'!L1675/'Emission factors'!$H$5/1000)*'Emission factors'!$B$11*'Emission factors'!$C$11</f>
        <v>0</v>
      </c>
      <c r="Q6969" s="92">
        <f>('Activity data'!M1675/'Emission factors'!$H$5/1000)*'Emission factors'!$B$11*'Emission factors'!$C$11</f>
        <v>0</v>
      </c>
      <c r="R6969" s="92">
        <f>('Activity data'!N1675/'Emission factors'!$H$5/1000)*'Emission factors'!$B$11*'Emission factors'!$C$11</f>
        <v>0</v>
      </c>
      <c r="S6969" s="92">
        <f>('Activity data'!O1675/'Emission factors'!$H$5/1000)*'Emission factors'!$B$11*'Emission factors'!$C$11</f>
        <v>0</v>
      </c>
      <c r="T6969" s="92">
        <f>('Activity data'!P1675/'Emission factors'!$H$5/1000)*'Emission factors'!$B$11*'Emission factors'!$C$11</f>
        <v>0</v>
      </c>
      <c r="U6969" s="92">
        <f>('Activity data'!Q1675/'Emission factors'!$H$5/1000)*'Emission factors'!$B$11*'Emission factors'!$C$11</f>
        <v>0</v>
      </c>
    </row>
    <row r="6970" spans="1:21" x14ac:dyDescent="0.25">
      <c r="A6970" s="92" t="s">
        <v>11</v>
      </c>
      <c r="B6970" s="92" t="s">
        <v>12</v>
      </c>
      <c r="C6970" s="92" t="s">
        <v>48</v>
      </c>
      <c r="D6970" s="92" t="s">
        <v>48</v>
      </c>
      <c r="E6970" s="92" t="s">
        <v>54</v>
      </c>
      <c r="F6970" s="92" t="s">
        <v>50</v>
      </c>
      <c r="G6970" s="92" t="s">
        <v>97</v>
      </c>
      <c r="H6970" s="92" t="s">
        <v>16</v>
      </c>
      <c r="I6970" s="92" t="s">
        <v>227</v>
      </c>
      <c r="L6970" s="92">
        <f>('Activity data'!H1676/'Emission factors'!$H$5/1000)*'Emission factors'!$B$11*'Emission factors'!$C$11</f>
        <v>0</v>
      </c>
      <c r="M6970" s="92">
        <f>('Activity data'!I1676/'Emission factors'!$H$5/1000)*'Emission factors'!$B$11*'Emission factors'!$C$11</f>
        <v>0</v>
      </c>
      <c r="N6970" s="92">
        <f>('Activity data'!J1676/'Emission factors'!$H$5/1000)*'Emission factors'!$B$11*'Emission factors'!$C$11</f>
        <v>0</v>
      </c>
      <c r="O6970" s="92">
        <f>('Activity data'!K1676/'Emission factors'!$H$5/1000)*'Emission factors'!$B$11*'Emission factors'!$C$11</f>
        <v>0</v>
      </c>
      <c r="P6970" s="92">
        <f>('Activity data'!L1676/'Emission factors'!$H$5/1000)*'Emission factors'!$B$11*'Emission factors'!$C$11</f>
        <v>0</v>
      </c>
      <c r="Q6970" s="92">
        <f>('Activity data'!M1676/'Emission factors'!$H$5/1000)*'Emission factors'!$B$11*'Emission factors'!$C$11</f>
        <v>0</v>
      </c>
      <c r="R6970" s="92">
        <f>('Activity data'!N1676/'Emission factors'!$H$5/1000)*'Emission factors'!$B$11*'Emission factors'!$C$11</f>
        <v>0</v>
      </c>
      <c r="S6970" s="92">
        <f>('Activity data'!O1676/'Emission factors'!$H$5/1000)*'Emission factors'!$B$11*'Emission factors'!$C$11</f>
        <v>0</v>
      </c>
      <c r="T6970" s="92">
        <f>('Activity data'!P1676/'Emission factors'!$H$5/1000)*'Emission factors'!$B$11*'Emission factors'!$C$11</f>
        <v>0</v>
      </c>
      <c r="U6970" s="92">
        <f>('Activity data'!Q1676/'Emission factors'!$H$5/1000)*'Emission factors'!$B$11*'Emission factors'!$C$11</f>
        <v>0</v>
      </c>
    </row>
    <row r="6971" spans="1:21" x14ac:dyDescent="0.25">
      <c r="A6971" s="92" t="s">
        <v>11</v>
      </c>
      <c r="B6971" s="92" t="s">
        <v>12</v>
      </c>
      <c r="C6971" s="92" t="s">
        <v>48</v>
      </c>
      <c r="D6971" s="92" t="s">
        <v>48</v>
      </c>
      <c r="E6971" s="92" t="s">
        <v>54</v>
      </c>
      <c r="F6971" s="92" t="s">
        <v>50</v>
      </c>
      <c r="G6971" s="92" t="s">
        <v>97</v>
      </c>
      <c r="H6971" s="92" t="s">
        <v>16</v>
      </c>
      <c r="I6971" s="92" t="s">
        <v>228</v>
      </c>
      <c r="L6971" s="92">
        <f>('Activity data'!H1677/'Emission factors'!$H$5/1000)*'Emission factors'!$B$11*'Emission factors'!$C$11</f>
        <v>0</v>
      </c>
      <c r="M6971" s="92">
        <f>('Activity data'!I1677/'Emission factors'!$H$5/1000)*'Emission factors'!$B$11*'Emission factors'!$C$11</f>
        <v>0</v>
      </c>
      <c r="N6971" s="92">
        <f>('Activity data'!J1677/'Emission factors'!$H$5/1000)*'Emission factors'!$B$11*'Emission factors'!$C$11</f>
        <v>0</v>
      </c>
      <c r="O6971" s="92">
        <f>('Activity data'!K1677/'Emission factors'!$H$5/1000)*'Emission factors'!$B$11*'Emission factors'!$C$11</f>
        <v>0</v>
      </c>
      <c r="P6971" s="92">
        <f>('Activity data'!L1677/'Emission factors'!$H$5/1000)*'Emission factors'!$B$11*'Emission factors'!$C$11</f>
        <v>0</v>
      </c>
      <c r="Q6971" s="92">
        <f>('Activity data'!M1677/'Emission factors'!$H$5/1000)*'Emission factors'!$B$11*'Emission factors'!$C$11</f>
        <v>0</v>
      </c>
      <c r="R6971" s="92">
        <f>('Activity data'!N1677/'Emission factors'!$H$5/1000)*'Emission factors'!$B$11*'Emission factors'!$C$11</f>
        <v>0</v>
      </c>
      <c r="S6971" s="92">
        <f>('Activity data'!O1677/'Emission factors'!$H$5/1000)*'Emission factors'!$B$11*'Emission factors'!$C$11</f>
        <v>0</v>
      </c>
      <c r="T6971" s="92">
        <f>('Activity data'!P1677/'Emission factors'!$H$5/1000)*'Emission factors'!$B$11*'Emission factors'!$C$11</f>
        <v>0</v>
      </c>
      <c r="U6971" s="92">
        <f>('Activity data'!Q1677/'Emission factors'!$H$5/1000)*'Emission factors'!$B$11*'Emission factors'!$C$11</f>
        <v>0</v>
      </c>
    </row>
    <row r="6972" spans="1:21" x14ac:dyDescent="0.25">
      <c r="A6972" s="92" t="s">
        <v>11</v>
      </c>
      <c r="B6972" s="92" t="s">
        <v>12</v>
      </c>
      <c r="C6972" s="92" t="s">
        <v>48</v>
      </c>
      <c r="D6972" s="92" t="s">
        <v>48</v>
      </c>
      <c r="E6972" s="92" t="s">
        <v>54</v>
      </c>
      <c r="F6972" s="92" t="s">
        <v>50</v>
      </c>
      <c r="G6972" s="92" t="s">
        <v>97</v>
      </c>
      <c r="H6972" s="92" t="s">
        <v>16</v>
      </c>
      <c r="I6972" s="92" t="s">
        <v>195</v>
      </c>
      <c r="L6972" s="92">
        <f>('Activity data'!H1678/'Emission factors'!$H$5/1000)*'Emission factors'!$B$11*'Emission factors'!$C$11</f>
        <v>0</v>
      </c>
      <c r="M6972" s="92">
        <f>('Activity data'!I1678/'Emission factors'!$H$5/1000)*'Emission factors'!$B$11*'Emission factors'!$C$11</f>
        <v>0</v>
      </c>
      <c r="N6972" s="92">
        <f>('Activity data'!J1678/'Emission factors'!$H$5/1000)*'Emission factors'!$B$11*'Emission factors'!$C$11</f>
        <v>0</v>
      </c>
      <c r="O6972" s="92">
        <f>('Activity data'!K1678/'Emission factors'!$H$5/1000)*'Emission factors'!$B$11*'Emission factors'!$C$11</f>
        <v>0</v>
      </c>
      <c r="P6972" s="92">
        <f>('Activity data'!L1678/'Emission factors'!$H$5/1000)*'Emission factors'!$B$11*'Emission factors'!$C$11</f>
        <v>0</v>
      </c>
      <c r="Q6972" s="92">
        <f>('Activity data'!M1678/'Emission factors'!$H$5/1000)*'Emission factors'!$B$11*'Emission factors'!$C$11</f>
        <v>0</v>
      </c>
      <c r="R6972" s="92">
        <f>('Activity data'!N1678/'Emission factors'!$H$5/1000)*'Emission factors'!$B$11*'Emission factors'!$C$11</f>
        <v>0</v>
      </c>
      <c r="S6972" s="92">
        <f>('Activity data'!O1678/'Emission factors'!$H$5/1000)*'Emission factors'!$B$11*'Emission factors'!$C$11</f>
        <v>0</v>
      </c>
      <c r="T6972" s="92">
        <f>('Activity data'!P1678/'Emission factors'!$H$5/1000)*'Emission factors'!$B$11*'Emission factors'!$C$11</f>
        <v>0</v>
      </c>
      <c r="U6972" s="92">
        <f>('Activity data'!Q1678/'Emission factors'!$H$5/1000)*'Emission factors'!$B$11*'Emission factors'!$C$11</f>
        <v>0</v>
      </c>
    </row>
    <row r="6973" spans="1:21" x14ac:dyDescent="0.25">
      <c r="A6973" s="92" t="s">
        <v>11</v>
      </c>
      <c r="B6973" s="92" t="s">
        <v>12</v>
      </c>
      <c r="C6973" s="92" t="s">
        <v>48</v>
      </c>
      <c r="D6973" s="92" t="s">
        <v>48</v>
      </c>
      <c r="E6973" s="92" t="s">
        <v>54</v>
      </c>
      <c r="F6973" s="92" t="s">
        <v>50</v>
      </c>
      <c r="G6973" s="92" t="s">
        <v>97</v>
      </c>
      <c r="H6973" s="92" t="s">
        <v>16</v>
      </c>
      <c r="I6973" s="92" t="s">
        <v>192</v>
      </c>
      <c r="L6973" s="92">
        <f>('Activity data'!H1679/'Emission factors'!$H$5/1000)*'Emission factors'!$B$11*'Emission factors'!$C$11</f>
        <v>0</v>
      </c>
      <c r="M6973" s="92">
        <f>('Activity data'!I1679/'Emission factors'!$H$5/1000)*'Emission factors'!$B$11*'Emission factors'!$C$11</f>
        <v>0</v>
      </c>
      <c r="N6973" s="92">
        <f>('Activity data'!J1679/'Emission factors'!$H$5/1000)*'Emission factors'!$B$11*'Emission factors'!$C$11</f>
        <v>0</v>
      </c>
      <c r="O6973" s="92">
        <f>('Activity data'!K1679/'Emission factors'!$H$5/1000)*'Emission factors'!$B$11*'Emission factors'!$C$11</f>
        <v>0</v>
      </c>
      <c r="P6973" s="92">
        <f>('Activity data'!L1679/'Emission factors'!$H$5/1000)*'Emission factors'!$B$11*'Emission factors'!$C$11</f>
        <v>0</v>
      </c>
      <c r="Q6973" s="92">
        <f>('Activity data'!M1679/'Emission factors'!$H$5/1000)*'Emission factors'!$B$11*'Emission factors'!$C$11</f>
        <v>0</v>
      </c>
      <c r="R6973" s="92">
        <f>('Activity data'!N1679/'Emission factors'!$H$5/1000)*'Emission factors'!$B$11*'Emission factors'!$C$11</f>
        <v>0</v>
      </c>
      <c r="S6973" s="92">
        <f>('Activity data'!O1679/'Emission factors'!$H$5/1000)*'Emission factors'!$B$11*'Emission factors'!$C$11</f>
        <v>0</v>
      </c>
      <c r="T6973" s="92">
        <f>('Activity data'!P1679/'Emission factors'!$H$5/1000)*'Emission factors'!$B$11*'Emission factors'!$C$11</f>
        <v>0</v>
      </c>
      <c r="U6973" s="92">
        <f>('Activity data'!Q1679/'Emission factors'!$H$5/1000)*'Emission factors'!$B$11*'Emission factors'!$C$11</f>
        <v>0</v>
      </c>
    </row>
    <row r="6974" spans="1:21" x14ac:dyDescent="0.25">
      <c r="A6974" s="92" t="s">
        <v>11</v>
      </c>
      <c r="B6974" s="92" t="s">
        <v>12</v>
      </c>
      <c r="C6974" s="92" t="s">
        <v>48</v>
      </c>
      <c r="D6974" s="92" t="s">
        <v>48</v>
      </c>
      <c r="E6974" s="92" t="s">
        <v>54</v>
      </c>
      <c r="F6974" s="92" t="s">
        <v>50</v>
      </c>
      <c r="G6974" s="92" t="s">
        <v>97</v>
      </c>
      <c r="H6974" s="92" t="s">
        <v>16</v>
      </c>
      <c r="I6974" s="92" t="s">
        <v>229</v>
      </c>
      <c r="L6974" s="92">
        <f>('Activity data'!H1680/'Emission factors'!$H$5/1000)*'Emission factors'!$B$11*'Emission factors'!$C$11</f>
        <v>0</v>
      </c>
      <c r="M6974" s="92">
        <f>('Activity data'!I1680/'Emission factors'!$H$5/1000)*'Emission factors'!$B$11*'Emission factors'!$C$11</f>
        <v>0</v>
      </c>
      <c r="N6974" s="92">
        <f>('Activity data'!J1680/'Emission factors'!$H$5/1000)*'Emission factors'!$B$11*'Emission factors'!$C$11</f>
        <v>0</v>
      </c>
      <c r="O6974" s="92">
        <f>('Activity data'!K1680/'Emission factors'!$H$5/1000)*'Emission factors'!$B$11*'Emission factors'!$C$11</f>
        <v>0</v>
      </c>
      <c r="P6974" s="92">
        <f>('Activity data'!L1680/'Emission factors'!$H$5/1000)*'Emission factors'!$B$11*'Emission factors'!$C$11</f>
        <v>0</v>
      </c>
      <c r="Q6974" s="92">
        <f>('Activity data'!M1680/'Emission factors'!$H$5/1000)*'Emission factors'!$B$11*'Emission factors'!$C$11</f>
        <v>0</v>
      </c>
      <c r="R6974" s="92">
        <f>('Activity data'!N1680/'Emission factors'!$H$5/1000)*'Emission factors'!$B$11*'Emission factors'!$C$11</f>
        <v>0</v>
      </c>
      <c r="S6974" s="92">
        <f>('Activity data'!O1680/'Emission factors'!$H$5/1000)*'Emission factors'!$B$11*'Emission factors'!$C$11</f>
        <v>0</v>
      </c>
      <c r="T6974" s="92">
        <f>('Activity data'!P1680/'Emission factors'!$H$5/1000)*'Emission factors'!$B$11*'Emission factors'!$C$11</f>
        <v>0</v>
      </c>
      <c r="U6974" s="92">
        <f>('Activity data'!Q1680/'Emission factors'!$H$5/1000)*'Emission factors'!$B$11*'Emission factors'!$C$11</f>
        <v>0</v>
      </c>
    </row>
    <row r="6975" spans="1:21" x14ac:dyDescent="0.25">
      <c r="A6975" s="92" t="s">
        <v>11</v>
      </c>
      <c r="B6975" s="92" t="s">
        <v>12</v>
      </c>
      <c r="C6975" s="92" t="s">
        <v>48</v>
      </c>
      <c r="D6975" s="92" t="s">
        <v>48</v>
      </c>
      <c r="E6975" s="92" t="s">
        <v>54</v>
      </c>
      <c r="F6975" s="92" t="s">
        <v>50</v>
      </c>
      <c r="G6975" s="92" t="s">
        <v>97</v>
      </c>
      <c r="H6975" s="92" t="s">
        <v>16</v>
      </c>
      <c r="I6975" s="92" t="s">
        <v>198</v>
      </c>
      <c r="L6975" s="92">
        <f>('Activity data'!H1681/'Emission factors'!$H$5/1000)*'Emission factors'!$B$11*'Emission factors'!$C$11</f>
        <v>0</v>
      </c>
      <c r="M6975" s="92">
        <f>('Activity data'!I1681/'Emission factors'!$H$5/1000)*'Emission factors'!$B$11*'Emission factors'!$C$11</f>
        <v>0</v>
      </c>
      <c r="N6975" s="92">
        <f>('Activity data'!J1681/'Emission factors'!$H$5/1000)*'Emission factors'!$B$11*'Emission factors'!$C$11</f>
        <v>0</v>
      </c>
      <c r="O6975" s="92">
        <f>('Activity data'!K1681/'Emission factors'!$H$5/1000)*'Emission factors'!$B$11*'Emission factors'!$C$11</f>
        <v>0</v>
      </c>
      <c r="P6975" s="92">
        <f>('Activity data'!L1681/'Emission factors'!$H$5/1000)*'Emission factors'!$B$11*'Emission factors'!$C$11</f>
        <v>0</v>
      </c>
      <c r="Q6975" s="92">
        <f>('Activity data'!M1681/'Emission factors'!$H$5/1000)*'Emission factors'!$B$11*'Emission factors'!$C$11</f>
        <v>0</v>
      </c>
      <c r="R6975" s="92">
        <f>('Activity data'!N1681/'Emission factors'!$H$5/1000)*'Emission factors'!$B$11*'Emission factors'!$C$11</f>
        <v>0</v>
      </c>
      <c r="S6975" s="92">
        <f>('Activity data'!O1681/'Emission factors'!$H$5/1000)*'Emission factors'!$B$11*'Emission factors'!$C$11</f>
        <v>0</v>
      </c>
      <c r="T6975" s="92">
        <f>('Activity data'!P1681/'Emission factors'!$H$5/1000)*'Emission factors'!$B$11*'Emission factors'!$C$11</f>
        <v>0</v>
      </c>
      <c r="U6975" s="92">
        <f>('Activity data'!Q1681/'Emission factors'!$H$5/1000)*'Emission factors'!$B$11*'Emission factors'!$C$11</f>
        <v>0</v>
      </c>
    </row>
    <row r="6976" spans="1:21" x14ac:dyDescent="0.25">
      <c r="A6976" s="92" t="s">
        <v>11</v>
      </c>
      <c r="B6976" s="92" t="s">
        <v>12</v>
      </c>
      <c r="C6976" s="92" t="s">
        <v>48</v>
      </c>
      <c r="D6976" s="92" t="s">
        <v>48</v>
      </c>
      <c r="E6976" s="92" t="s">
        <v>54</v>
      </c>
      <c r="F6976" s="92" t="s">
        <v>50</v>
      </c>
      <c r="G6976" s="92" t="s">
        <v>97</v>
      </c>
      <c r="H6976" s="92" t="s">
        <v>16</v>
      </c>
      <c r="I6976" s="92" t="s">
        <v>230</v>
      </c>
      <c r="L6976" s="92">
        <f>('Activity data'!H1682/'Emission factors'!$H$5/1000)*'Emission factors'!$B$11*'Emission factors'!$C$11</f>
        <v>0</v>
      </c>
      <c r="M6976" s="92">
        <f>('Activity data'!I1682/'Emission factors'!$H$5/1000)*'Emission factors'!$B$11*'Emission factors'!$C$11</f>
        <v>0</v>
      </c>
      <c r="N6976" s="92">
        <f>('Activity data'!J1682/'Emission factors'!$H$5/1000)*'Emission factors'!$B$11*'Emission factors'!$C$11</f>
        <v>0</v>
      </c>
      <c r="O6976" s="92">
        <f>('Activity data'!K1682/'Emission factors'!$H$5/1000)*'Emission factors'!$B$11*'Emission factors'!$C$11</f>
        <v>0</v>
      </c>
      <c r="P6976" s="92">
        <f>('Activity data'!L1682/'Emission factors'!$H$5/1000)*'Emission factors'!$B$11*'Emission factors'!$C$11</f>
        <v>0</v>
      </c>
      <c r="Q6976" s="92">
        <f>('Activity data'!M1682/'Emission factors'!$H$5/1000)*'Emission factors'!$B$11*'Emission factors'!$C$11</f>
        <v>0</v>
      </c>
      <c r="R6976" s="92">
        <f>('Activity data'!N1682/'Emission factors'!$H$5/1000)*'Emission factors'!$B$11*'Emission factors'!$C$11</f>
        <v>0</v>
      </c>
      <c r="S6976" s="92">
        <f>('Activity data'!O1682/'Emission factors'!$H$5/1000)*'Emission factors'!$B$11*'Emission factors'!$C$11</f>
        <v>0</v>
      </c>
      <c r="T6976" s="92">
        <f>('Activity data'!P1682/'Emission factors'!$H$5/1000)*'Emission factors'!$B$11*'Emission factors'!$C$11</f>
        <v>0</v>
      </c>
      <c r="U6976" s="92">
        <f>('Activity data'!Q1682/'Emission factors'!$H$5/1000)*'Emission factors'!$B$11*'Emission factors'!$C$11</f>
        <v>0</v>
      </c>
    </row>
    <row r="6977" spans="1:25" x14ac:dyDescent="0.25">
      <c r="A6977" s="92" t="s">
        <v>11</v>
      </c>
      <c r="B6977" s="92" t="s">
        <v>12</v>
      </c>
      <c r="C6977" s="92" t="s">
        <v>48</v>
      </c>
      <c r="D6977" s="92" t="s">
        <v>48</v>
      </c>
      <c r="E6977" s="92" t="s">
        <v>54</v>
      </c>
      <c r="F6977" s="92" t="s">
        <v>50</v>
      </c>
      <c r="G6977" s="92" t="s">
        <v>97</v>
      </c>
      <c r="H6977" s="92" t="s">
        <v>16</v>
      </c>
      <c r="I6977" s="92" t="s">
        <v>210</v>
      </c>
      <c r="L6977" s="92">
        <f>('Activity data'!H1683/'Emission factors'!$H$5/1000)*'Emission factors'!$B$11*'Emission factors'!$C$11</f>
        <v>0</v>
      </c>
      <c r="M6977" s="92">
        <f>('Activity data'!I1683/'Emission factors'!$H$5/1000)*'Emission factors'!$B$11*'Emission factors'!$C$11</f>
        <v>0</v>
      </c>
      <c r="N6977" s="92">
        <f>('Activity data'!J1683/'Emission factors'!$H$5/1000)*'Emission factors'!$B$11*'Emission factors'!$C$11</f>
        <v>0</v>
      </c>
      <c r="O6977" s="92">
        <f>('Activity data'!K1683/'Emission factors'!$H$5/1000)*'Emission factors'!$B$11*'Emission factors'!$C$11</f>
        <v>0</v>
      </c>
      <c r="P6977" s="92">
        <f>('Activity data'!L1683/'Emission factors'!$H$5/1000)*'Emission factors'!$B$11*'Emission factors'!$C$11</f>
        <v>0</v>
      </c>
      <c r="Q6977" s="92">
        <f>('Activity data'!M1683/'Emission factors'!$H$5/1000)*'Emission factors'!$B$11*'Emission factors'!$C$11</f>
        <v>0</v>
      </c>
      <c r="R6977" s="92">
        <f>('Activity data'!N1683/'Emission factors'!$H$5/1000)*'Emission factors'!$B$11*'Emission factors'!$C$11</f>
        <v>0</v>
      </c>
      <c r="S6977" s="92">
        <f>('Activity data'!O1683/'Emission factors'!$H$5/1000)*'Emission factors'!$B$11*'Emission factors'!$C$11</f>
        <v>0</v>
      </c>
      <c r="T6977" s="92">
        <f>('Activity data'!P1683/'Emission factors'!$H$5/1000)*'Emission factors'!$B$11*'Emission factors'!$C$11</f>
        <v>0</v>
      </c>
      <c r="U6977" s="92">
        <f>('Activity data'!Q1683/'Emission factors'!$H$5/1000)*'Emission factors'!$B$11*'Emission factors'!$C$11</f>
        <v>0</v>
      </c>
    </row>
    <row r="6978" spans="1:25" x14ac:dyDescent="0.25">
      <c r="A6978" s="92" t="s">
        <v>11</v>
      </c>
      <c r="B6978" s="92" t="s">
        <v>12</v>
      </c>
      <c r="C6978" s="92" t="s">
        <v>48</v>
      </c>
      <c r="D6978" s="92" t="s">
        <v>48</v>
      </c>
      <c r="E6978" s="92" t="s">
        <v>54</v>
      </c>
      <c r="F6978" s="92" t="s">
        <v>50</v>
      </c>
      <c r="G6978" s="92" t="s">
        <v>97</v>
      </c>
      <c r="H6978" s="92" t="s">
        <v>16</v>
      </c>
      <c r="I6978" s="92" t="s">
        <v>191</v>
      </c>
      <c r="L6978" s="92">
        <f>('Activity data'!H1684/'Emission factors'!$H$5/1000)*'Emission factors'!$B$11*'Emission factors'!$C$11</f>
        <v>0</v>
      </c>
      <c r="M6978" s="92">
        <f>('Activity data'!I1684/'Emission factors'!$H$5/1000)*'Emission factors'!$B$11*'Emission factors'!$C$11</f>
        <v>0</v>
      </c>
      <c r="N6978" s="92">
        <f>('Activity data'!J1684/'Emission factors'!$H$5/1000)*'Emission factors'!$B$11*'Emission factors'!$C$11</f>
        <v>0</v>
      </c>
      <c r="O6978" s="92">
        <f>('Activity data'!K1684/'Emission factors'!$H$5/1000)*'Emission factors'!$B$11*'Emission factors'!$C$11</f>
        <v>0</v>
      </c>
      <c r="P6978" s="92">
        <f>('Activity data'!L1684/'Emission factors'!$H$5/1000)*'Emission factors'!$B$11*'Emission factors'!$C$11</f>
        <v>0</v>
      </c>
      <c r="Q6978" s="92">
        <f>('Activity data'!M1684/'Emission factors'!$H$5/1000)*'Emission factors'!$B$11*'Emission factors'!$C$11</f>
        <v>0</v>
      </c>
      <c r="R6978" s="92">
        <f>('Activity data'!N1684/'Emission factors'!$H$5/1000)*'Emission factors'!$B$11*'Emission factors'!$C$11</f>
        <v>0</v>
      </c>
      <c r="S6978" s="92">
        <f>('Activity data'!O1684/'Emission factors'!$H$5/1000)*'Emission factors'!$B$11*'Emission factors'!$C$11</f>
        <v>0</v>
      </c>
      <c r="T6978" s="92">
        <f>('Activity data'!P1684/'Emission factors'!$H$5/1000)*'Emission factors'!$B$11*'Emission factors'!$C$11</f>
        <v>0</v>
      </c>
      <c r="U6978" s="92">
        <f>('Activity data'!Q1684/'Emission factors'!$H$5/1000)*'Emission factors'!$B$11*'Emission factors'!$C$11</f>
        <v>0</v>
      </c>
    </row>
    <row r="6979" spans="1:25" x14ac:dyDescent="0.25">
      <c r="A6979" s="92" t="s">
        <v>11</v>
      </c>
      <c r="B6979" s="92" t="s">
        <v>12</v>
      </c>
      <c r="C6979" s="92" t="s">
        <v>48</v>
      </c>
      <c r="D6979" s="92" t="s">
        <v>48</v>
      </c>
      <c r="E6979" s="92" t="s">
        <v>54</v>
      </c>
      <c r="F6979" s="92" t="s">
        <v>50</v>
      </c>
      <c r="G6979" s="92" t="s">
        <v>97</v>
      </c>
      <c r="H6979" s="92" t="s">
        <v>16</v>
      </c>
      <c r="I6979" s="92" t="s">
        <v>231</v>
      </c>
      <c r="L6979" s="92">
        <f>('Activity data'!H1685/'Emission factors'!$H$5/1000)*'Emission factors'!$B$11*'Emission factors'!$C$11</f>
        <v>0</v>
      </c>
      <c r="M6979" s="92">
        <f>('Activity data'!I1685/'Emission factors'!$H$5/1000)*'Emission factors'!$B$11*'Emission factors'!$C$11</f>
        <v>0</v>
      </c>
      <c r="N6979" s="92">
        <f>('Activity data'!J1685/'Emission factors'!$H$5/1000)*'Emission factors'!$B$11*'Emission factors'!$C$11</f>
        <v>0</v>
      </c>
      <c r="O6979" s="92">
        <f>('Activity data'!K1685/'Emission factors'!$H$5/1000)*'Emission factors'!$B$11*'Emission factors'!$C$11</f>
        <v>0</v>
      </c>
      <c r="P6979" s="92">
        <f>('Activity data'!L1685/'Emission factors'!$H$5/1000)*'Emission factors'!$B$11*'Emission factors'!$C$11</f>
        <v>0</v>
      </c>
      <c r="Q6979" s="92">
        <f>('Activity data'!M1685/'Emission factors'!$H$5/1000)*'Emission factors'!$B$11*'Emission factors'!$C$11</f>
        <v>0</v>
      </c>
      <c r="R6979" s="92">
        <f>('Activity data'!N1685/'Emission factors'!$H$5/1000)*'Emission factors'!$B$11*'Emission factors'!$C$11</f>
        <v>0</v>
      </c>
      <c r="S6979" s="92">
        <f>('Activity data'!O1685/'Emission factors'!$H$5/1000)*'Emission factors'!$B$11*'Emission factors'!$C$11</f>
        <v>0</v>
      </c>
      <c r="T6979" s="92">
        <f>('Activity data'!P1685/'Emission factors'!$H$5/1000)*'Emission factors'!$B$11*'Emission factors'!$C$11</f>
        <v>0</v>
      </c>
      <c r="U6979" s="92">
        <f>('Activity data'!Q1685/'Emission factors'!$H$5/1000)*'Emission factors'!$B$11*'Emission factors'!$C$11</f>
        <v>0</v>
      </c>
    </row>
    <row r="6980" spans="1:25" x14ac:dyDescent="0.25">
      <c r="A6980" s="92" t="s">
        <v>11</v>
      </c>
      <c r="B6980" s="92" t="s">
        <v>12</v>
      </c>
      <c r="C6980" s="92" t="s">
        <v>48</v>
      </c>
      <c r="D6980" s="92" t="s">
        <v>48</v>
      </c>
      <c r="E6980" s="92" t="s">
        <v>54</v>
      </c>
      <c r="F6980" s="92" t="s">
        <v>50</v>
      </c>
      <c r="G6980" s="92" t="s">
        <v>97</v>
      </c>
      <c r="H6980" s="92" t="s">
        <v>16</v>
      </c>
      <c r="I6980" s="92" t="s">
        <v>190</v>
      </c>
      <c r="L6980" s="92">
        <f>('Activity data'!H1686/'Emission factors'!$H$5/1000)*'Emission factors'!$B$11*'Emission factors'!$C$11</f>
        <v>0</v>
      </c>
      <c r="M6980" s="92">
        <f>('Activity data'!I1686/'Emission factors'!$H$5/1000)*'Emission factors'!$B$11*'Emission factors'!$C$11</f>
        <v>0</v>
      </c>
      <c r="N6980" s="92">
        <f>('Activity data'!J1686/'Emission factors'!$H$5/1000)*'Emission factors'!$B$11*'Emission factors'!$C$11</f>
        <v>0</v>
      </c>
      <c r="O6980" s="92">
        <f>('Activity data'!K1686/'Emission factors'!$H$5/1000)*'Emission factors'!$B$11*'Emission factors'!$C$11</f>
        <v>0</v>
      </c>
      <c r="P6980" s="92">
        <f>('Activity data'!L1686/'Emission factors'!$H$5/1000)*'Emission factors'!$B$11*'Emission factors'!$C$11</f>
        <v>0</v>
      </c>
      <c r="Q6980" s="92">
        <f>('Activity data'!M1686/'Emission factors'!$H$5/1000)*'Emission factors'!$B$11*'Emission factors'!$C$11</f>
        <v>0</v>
      </c>
      <c r="R6980" s="92">
        <f>('Activity data'!N1686/'Emission factors'!$H$5/1000)*'Emission factors'!$B$11*'Emission factors'!$C$11</f>
        <v>0</v>
      </c>
      <c r="S6980" s="92">
        <f>('Activity data'!O1686/'Emission factors'!$H$5/1000)*'Emission factors'!$B$11*'Emission factors'!$C$11</f>
        <v>0</v>
      </c>
      <c r="T6980" s="92">
        <f>('Activity data'!P1686/'Emission factors'!$H$5/1000)*'Emission factors'!$B$11*'Emission factors'!$C$11</f>
        <v>0</v>
      </c>
      <c r="U6980" s="92">
        <f>('Activity data'!Q1686/'Emission factors'!$H$5/1000)*'Emission factors'!$B$11*'Emission factors'!$C$11</f>
        <v>0</v>
      </c>
    </row>
    <row r="6981" spans="1:25" x14ac:dyDescent="0.25">
      <c r="A6981" s="92" t="s">
        <v>11</v>
      </c>
      <c r="B6981" s="92" t="s">
        <v>12</v>
      </c>
      <c r="C6981" s="92" t="s">
        <v>48</v>
      </c>
      <c r="D6981" s="92" t="s">
        <v>48</v>
      </c>
      <c r="E6981" s="92" t="s">
        <v>38</v>
      </c>
      <c r="F6981" s="92" t="s">
        <v>50</v>
      </c>
      <c r="G6981" s="92" t="s">
        <v>97</v>
      </c>
      <c r="H6981" s="92" t="s">
        <v>31</v>
      </c>
      <c r="I6981" s="92" t="s">
        <v>207</v>
      </c>
      <c r="L6981" s="92">
        <f>'Activity data'!H1363*'Emission factors'!$B$5*'Emission factors'!$D$5</f>
        <v>122442.125</v>
      </c>
      <c r="M6981" s="92">
        <f>'Activity data'!I1363*'Emission factors'!$B$5*'Emission factors'!$D$5/1000</f>
        <v>145.30616749999999</v>
      </c>
      <c r="N6981" s="92">
        <f>'Activity data'!J1363*'Emission factors'!$B$5*'Emission factors'!$D$5/1000</f>
        <v>152.74102999999999</v>
      </c>
      <c r="O6981" s="92">
        <f>'Activity data'!K1363*'Emission factors'!$B$5*'Emission factors'!$D$5/1000</f>
        <v>181.06221249999999</v>
      </c>
      <c r="P6981" s="92">
        <f>'Activity data'!L1363*'Emission factors'!$B$5*'Emission factors'!$D$5/1000</f>
        <v>203.7544925</v>
      </c>
      <c r="Q6981" s="92">
        <f>'Activity data'!M1363*'Emission factors'!$B$5*'Emission factors'!$D$5/1000</f>
        <v>228.12751226196107</v>
      </c>
      <c r="R6981" s="92">
        <f>'Activity data'!N1363*'Emission factors'!$B$5*'Emission factors'!$D$5/1000</f>
        <v>263.40883776350728</v>
      </c>
      <c r="S6981" s="92">
        <f>'Activity data'!O1363*'Emission factors'!$B$5*'Emission factors'!$D$5/1000</f>
        <v>305.47727128578259</v>
      </c>
      <c r="T6981" s="92">
        <f>'Activity data'!P1363*'Emission factors'!$B$5*'Emission factors'!$D$5/1000</f>
        <v>325.06033498934511</v>
      </c>
      <c r="U6981" s="92">
        <f>'Activity data'!Q1363*'Emission factors'!$B$5*'Emission factors'!$D$5/1000</f>
        <v>335.30670905360017</v>
      </c>
      <c r="Y6981" s="92">
        <f>1000</f>
        <v>1000</v>
      </c>
    </row>
    <row r="6982" spans="1:25" x14ac:dyDescent="0.25">
      <c r="A6982" s="92" t="s">
        <v>11</v>
      </c>
      <c r="B6982" s="92" t="s">
        <v>12</v>
      </c>
      <c r="C6982" s="92" t="s">
        <v>48</v>
      </c>
      <c r="D6982" s="92" t="s">
        <v>48</v>
      </c>
      <c r="E6982" s="92" t="s">
        <v>38</v>
      </c>
      <c r="F6982" s="92" t="s">
        <v>50</v>
      </c>
      <c r="G6982" s="92" t="s">
        <v>97</v>
      </c>
      <c r="H6982" s="92" t="s">
        <v>31</v>
      </c>
      <c r="I6982" s="92" t="s">
        <v>218</v>
      </c>
      <c r="L6982" s="92">
        <f>'Activity data'!H1364*'Emission factors'!$B$5*'Emission factors'!$D$5</f>
        <v>0</v>
      </c>
      <c r="M6982" s="92">
        <f>'Activity data'!I1364*'Emission factors'!$B$5*'Emission factors'!$D$5/1000</f>
        <v>0</v>
      </c>
      <c r="N6982" s="92">
        <f>'Activity data'!J1364*'Emission factors'!$B$5*'Emission factors'!$D$5/1000</f>
        <v>0</v>
      </c>
      <c r="O6982" s="92">
        <f>'Activity data'!K1364*'Emission factors'!$B$5*'Emission factors'!$D$5/1000</f>
        <v>0</v>
      </c>
      <c r="P6982" s="92">
        <f>'Activity data'!L1364*'Emission factors'!$B$5*'Emission factors'!$D$5/1000</f>
        <v>0</v>
      </c>
      <c r="Q6982" s="92">
        <f>'Activity data'!M1364*'Emission factors'!$B$5*'Emission factors'!$D$5/1000</f>
        <v>0</v>
      </c>
      <c r="R6982" s="92">
        <f>'Activity data'!N1364*'Emission factors'!$B$5*'Emission factors'!$D$5/1000</f>
        <v>0</v>
      </c>
      <c r="S6982" s="92">
        <f>'Activity data'!O1364*'Emission factors'!$B$5*'Emission factors'!$D$5/1000</f>
        <v>0</v>
      </c>
      <c r="T6982" s="92">
        <f>'Activity data'!P1364*'Emission factors'!$B$5*'Emission factors'!$D$5/1000</f>
        <v>0</v>
      </c>
      <c r="U6982" s="92">
        <f>'Activity data'!Q1364*'Emission factors'!$B$5*'Emission factors'!$D$5/1000</f>
        <v>0</v>
      </c>
    </row>
    <row r="6983" spans="1:25" x14ac:dyDescent="0.25">
      <c r="A6983" s="92" t="s">
        <v>11</v>
      </c>
      <c r="B6983" s="92" t="s">
        <v>12</v>
      </c>
      <c r="C6983" s="92" t="s">
        <v>48</v>
      </c>
      <c r="D6983" s="92" t="s">
        <v>48</v>
      </c>
      <c r="E6983" s="92" t="s">
        <v>38</v>
      </c>
      <c r="F6983" s="92" t="s">
        <v>50</v>
      </c>
      <c r="G6983" s="92" t="s">
        <v>97</v>
      </c>
      <c r="H6983" s="92" t="s">
        <v>31</v>
      </c>
      <c r="I6983" s="92" t="s">
        <v>194</v>
      </c>
      <c r="L6983" s="92">
        <f>'Activity data'!H1365*'Emission factors'!$B$5*'Emission factors'!$D$5</f>
        <v>0</v>
      </c>
      <c r="M6983" s="92">
        <f>'Activity data'!I1365*'Emission factors'!$B$5*'Emission factors'!$D$5/1000</f>
        <v>0</v>
      </c>
      <c r="N6983" s="92">
        <f>'Activity data'!J1365*'Emission factors'!$B$5*'Emission factors'!$D$5/1000</f>
        <v>0</v>
      </c>
      <c r="O6983" s="92">
        <f>'Activity data'!K1365*'Emission factors'!$B$5*'Emission factors'!$D$5/1000</f>
        <v>0</v>
      </c>
      <c r="P6983" s="92">
        <f>'Activity data'!L1365*'Emission factors'!$B$5*'Emission factors'!$D$5/1000</f>
        <v>0</v>
      </c>
      <c r="Q6983" s="92">
        <f>'Activity data'!M1365*'Emission factors'!$B$5*'Emission factors'!$D$5/1000</f>
        <v>0</v>
      </c>
      <c r="R6983" s="92">
        <f>'Activity data'!N1365*'Emission factors'!$B$5*'Emission factors'!$D$5/1000</f>
        <v>0</v>
      </c>
      <c r="S6983" s="92">
        <f>'Activity data'!O1365*'Emission factors'!$B$5*'Emission factors'!$D$5/1000</f>
        <v>0</v>
      </c>
      <c r="T6983" s="92">
        <f>'Activity data'!P1365*'Emission factors'!$B$5*'Emission factors'!$D$5/1000</f>
        <v>0</v>
      </c>
      <c r="U6983" s="92">
        <f>'Activity data'!Q1365*'Emission factors'!$B$5*'Emission factors'!$D$5/1000</f>
        <v>0</v>
      </c>
    </row>
    <row r="6984" spans="1:25" x14ac:dyDescent="0.25">
      <c r="A6984" s="92" t="s">
        <v>11</v>
      </c>
      <c r="B6984" s="92" t="s">
        <v>12</v>
      </c>
      <c r="C6984" s="92" t="s">
        <v>48</v>
      </c>
      <c r="D6984" s="92" t="s">
        <v>48</v>
      </c>
      <c r="E6984" s="92" t="s">
        <v>38</v>
      </c>
      <c r="F6984" s="92" t="s">
        <v>50</v>
      </c>
      <c r="G6984" s="92" t="s">
        <v>97</v>
      </c>
      <c r="H6984" s="92" t="s">
        <v>31</v>
      </c>
      <c r="I6984" s="92" t="s">
        <v>205</v>
      </c>
      <c r="L6984" s="92">
        <f>'Activity data'!H1366*'Emission factors'!$B$5*'Emission factors'!$D$5</f>
        <v>187255.47749999998</v>
      </c>
      <c r="M6984" s="92">
        <f>'Activity data'!I1366*'Emission factors'!$B$5*'Emission factors'!$D$5/1000</f>
        <v>193.48800249999999</v>
      </c>
      <c r="N6984" s="92">
        <f>'Activity data'!J1366*'Emission factors'!$B$5*'Emission factors'!$D$5/1000</f>
        <v>210.69860499999999</v>
      </c>
      <c r="O6984" s="92">
        <f>'Activity data'!K1366*'Emission factors'!$B$5*'Emission factors'!$D$5/1000</f>
        <v>230.0488775</v>
      </c>
      <c r="P6984" s="92">
        <f>'Activity data'!L1366*'Emission factors'!$B$5*'Emission factors'!$D$5/1000</f>
        <v>253.34477999999999</v>
      </c>
      <c r="Q6984" s="92">
        <f>'Activity data'!M1366*'Emission factors'!$B$5*'Emission factors'!$D$5/1000</f>
        <v>241.56677999999999</v>
      </c>
      <c r="R6984" s="92">
        <f>'Activity data'!N1366*'Emission factors'!$B$5*'Emission factors'!$D$5/1000</f>
        <v>227.99754249999998</v>
      </c>
      <c r="S6984" s="92">
        <f>'Activity data'!O1366*'Emission factors'!$B$5*'Emission factors'!$D$5/1000</f>
        <v>217.8880925</v>
      </c>
      <c r="T6984" s="92">
        <f>'Activity data'!P1366*'Emission factors'!$B$5*'Emission factors'!$D$5/1000</f>
        <v>204.966645</v>
      </c>
      <c r="U6984" s="92">
        <f>'Activity data'!Q1366*'Emission factors'!$B$5*'Emission factors'!$D$5/1000</f>
        <v>219.31617499999999</v>
      </c>
    </row>
    <row r="6985" spans="1:25" x14ac:dyDescent="0.25">
      <c r="A6985" s="92" t="s">
        <v>11</v>
      </c>
      <c r="B6985" s="92" t="s">
        <v>12</v>
      </c>
      <c r="C6985" s="92" t="s">
        <v>48</v>
      </c>
      <c r="D6985" s="92" t="s">
        <v>48</v>
      </c>
      <c r="E6985" s="92" t="s">
        <v>38</v>
      </c>
      <c r="F6985" s="92" t="s">
        <v>50</v>
      </c>
      <c r="G6985" s="92" t="s">
        <v>97</v>
      </c>
      <c r="H6985" s="92" t="s">
        <v>31</v>
      </c>
      <c r="I6985" s="92" t="s">
        <v>204</v>
      </c>
      <c r="L6985" s="92">
        <f>'Activity data'!H1367*'Emission factors'!$B$5*'Emission factors'!$D$5</f>
        <v>221814.0925</v>
      </c>
      <c r="M6985" s="92">
        <f>'Activity data'!I1367*'Emission factors'!$B$5*'Emission factors'!$D$5/1000</f>
        <v>231.02547000000001</v>
      </c>
      <c r="N6985" s="92">
        <f>'Activity data'!J1367*'Emission factors'!$B$5*'Emission factors'!$D$5/1000</f>
        <v>237.39540500000001</v>
      </c>
      <c r="O6985" s="92">
        <f>'Activity data'!K1367*'Emission factors'!$B$5*'Emission factors'!$D$5/1000</f>
        <v>242.42559249999999</v>
      </c>
      <c r="P6985" s="92">
        <f>'Activity data'!L1367*'Emission factors'!$B$5*'Emission factors'!$D$5/1000</f>
        <v>241.79252499999998</v>
      </c>
      <c r="Q6985" s="92">
        <f>'Activity data'!M1367*'Emission factors'!$B$5*'Emission factors'!$D$5/1000</f>
        <v>261.16733499999998</v>
      </c>
      <c r="R6985" s="92">
        <f>'Activity data'!N1367*'Emission factors'!$B$5*'Emission factors'!$D$5/1000</f>
        <v>277.18050750000003</v>
      </c>
      <c r="S6985" s="92">
        <f>'Activity data'!O1367*'Emission factors'!$B$5*'Emission factors'!$D$5/1000</f>
        <v>289.6455575</v>
      </c>
      <c r="T6985" s="92">
        <f>'Activity data'!P1367*'Emission factors'!$B$5*'Emission factors'!$D$5/1000</f>
        <v>291.96680499999997</v>
      </c>
      <c r="U6985" s="92">
        <f>'Activity data'!Q1367*'Emission factors'!$B$5*'Emission factors'!$D$5/1000</f>
        <v>363.26787250000001</v>
      </c>
    </row>
    <row r="6986" spans="1:25" x14ac:dyDescent="0.25">
      <c r="A6986" s="92" t="s">
        <v>11</v>
      </c>
      <c r="B6986" s="92" t="s">
        <v>12</v>
      </c>
      <c r="C6986" s="92" t="s">
        <v>48</v>
      </c>
      <c r="D6986" s="92" t="s">
        <v>48</v>
      </c>
      <c r="E6986" s="92" t="s">
        <v>38</v>
      </c>
      <c r="F6986" s="92" t="s">
        <v>50</v>
      </c>
      <c r="G6986" s="92" t="s">
        <v>97</v>
      </c>
      <c r="H6986" s="92" t="s">
        <v>31</v>
      </c>
      <c r="I6986" s="92" t="s">
        <v>199</v>
      </c>
      <c r="L6986" s="92">
        <f>'Activity data'!H1368*'Emission factors'!$B$5*'Emission factors'!$D$5</f>
        <v>857679.01482830185</v>
      </c>
      <c r="M6986" s="92">
        <f>'Activity data'!I1368*'Emission factors'!$B$5*'Emission factors'!$D$5/1000</f>
        <v>937.74307573758449</v>
      </c>
      <c r="N6986" s="92">
        <f>'Activity data'!J1368*'Emission factors'!$B$5*'Emission factors'!$D$5/1000</f>
        <v>1009.2262062029425</v>
      </c>
      <c r="O6986" s="92">
        <f>'Activity data'!K1368*'Emission factors'!$B$5*'Emission factors'!$D$5/1000</f>
        <v>1052.0644743464247</v>
      </c>
      <c r="P6986" s="92">
        <f>'Activity data'!L1368*'Emission factors'!$B$5*'Emission factors'!$D$5/1000</f>
        <v>1066.0515741651304</v>
      </c>
      <c r="Q6986" s="92">
        <f>'Activity data'!M1368*'Emission factors'!$B$5*'Emission factors'!$D$5/1000</f>
        <v>1122.6317407428035</v>
      </c>
      <c r="R6986" s="92">
        <f>'Activity data'!N1368*'Emission factors'!$B$5*'Emission factors'!$D$5/1000</f>
        <v>1198.3536788022338</v>
      </c>
      <c r="S6986" s="92">
        <f>'Activity data'!O1368*'Emission factors'!$B$5*'Emission factors'!$D$5/1000</f>
        <v>1274.8516437825472</v>
      </c>
      <c r="T6986" s="92">
        <f>'Activity data'!P1368*'Emission factors'!$B$5*'Emission factors'!$D$5/1000</f>
        <v>1401.9184099519982</v>
      </c>
      <c r="U6986" s="92">
        <f>'Activity data'!Q1368*'Emission factors'!$B$5*'Emission factors'!$D$5/1000</f>
        <v>1478.1839146453472</v>
      </c>
    </row>
    <row r="6987" spans="1:25" x14ac:dyDescent="0.25">
      <c r="A6987" s="92" t="s">
        <v>11</v>
      </c>
      <c r="B6987" s="92" t="s">
        <v>12</v>
      </c>
      <c r="C6987" s="92" t="s">
        <v>48</v>
      </c>
      <c r="D6987" s="92" t="s">
        <v>48</v>
      </c>
      <c r="E6987" s="92" t="s">
        <v>38</v>
      </c>
      <c r="F6987" s="92" t="s">
        <v>50</v>
      </c>
      <c r="G6987" s="92" t="s">
        <v>97</v>
      </c>
      <c r="H6987" s="92" t="s">
        <v>31</v>
      </c>
      <c r="I6987" s="92" t="s">
        <v>233</v>
      </c>
      <c r="L6987" s="92">
        <f>'Activity data'!H1369*'Emission factors'!$B$5*'Emission factors'!$D$5</f>
        <v>0</v>
      </c>
      <c r="M6987" s="92">
        <f>'Activity data'!I1369*'Emission factors'!$B$5*'Emission factors'!$D$5/1000</f>
        <v>0</v>
      </c>
      <c r="N6987" s="92">
        <f>'Activity data'!J1369*'Emission factors'!$B$5*'Emission factors'!$D$5/1000</f>
        <v>0</v>
      </c>
      <c r="O6987" s="92">
        <f>'Activity data'!K1369*'Emission factors'!$B$5*'Emission factors'!$D$5/1000</f>
        <v>0</v>
      </c>
      <c r="P6987" s="92">
        <f>'Activity data'!L1369*'Emission factors'!$B$5*'Emission factors'!$D$5/1000</f>
        <v>0</v>
      </c>
      <c r="Q6987" s="92">
        <f>'Activity data'!M1369*'Emission factors'!$B$5*'Emission factors'!$D$5/1000</f>
        <v>0</v>
      </c>
      <c r="R6987" s="92">
        <f>'Activity data'!N1369*'Emission factors'!$B$5*'Emission factors'!$D$5/1000</f>
        <v>0</v>
      </c>
      <c r="S6987" s="92">
        <f>'Activity data'!O1369*'Emission factors'!$B$5*'Emission factors'!$D$5/1000</f>
        <v>0</v>
      </c>
      <c r="T6987" s="92">
        <f>'Activity data'!P1369*'Emission factors'!$B$5*'Emission factors'!$D$5/1000</f>
        <v>0</v>
      </c>
      <c r="U6987" s="92">
        <f>'Activity data'!Q1369*'Emission factors'!$B$5*'Emission factors'!$D$5/1000</f>
        <v>0</v>
      </c>
    </row>
    <row r="6988" spans="1:25" x14ac:dyDescent="0.25">
      <c r="A6988" s="92" t="s">
        <v>11</v>
      </c>
      <c r="B6988" s="92" t="s">
        <v>12</v>
      </c>
      <c r="C6988" s="92" t="s">
        <v>48</v>
      </c>
      <c r="D6988" s="92" t="s">
        <v>48</v>
      </c>
      <c r="E6988" s="92" t="s">
        <v>38</v>
      </c>
      <c r="F6988" s="92" t="s">
        <v>50</v>
      </c>
      <c r="G6988" s="92" t="s">
        <v>97</v>
      </c>
      <c r="H6988" s="92" t="s">
        <v>31</v>
      </c>
      <c r="I6988" s="92" t="s">
        <v>220</v>
      </c>
      <c r="L6988" s="92">
        <f>'Activity data'!H1370*'Emission factors'!$B$5*'Emission factors'!$D$5</f>
        <v>0</v>
      </c>
      <c r="M6988" s="92">
        <f>'Activity data'!I1370*'Emission factors'!$B$5*'Emission factors'!$D$5/1000</f>
        <v>0</v>
      </c>
      <c r="N6988" s="92">
        <f>'Activity data'!J1370*'Emission factors'!$B$5*'Emission factors'!$D$5/1000</f>
        <v>0</v>
      </c>
      <c r="O6988" s="92">
        <f>'Activity data'!K1370*'Emission factors'!$B$5*'Emission factors'!$D$5/1000</f>
        <v>0</v>
      </c>
      <c r="P6988" s="92">
        <f>'Activity data'!L1370*'Emission factors'!$B$5*'Emission factors'!$D$5/1000</f>
        <v>0</v>
      </c>
      <c r="Q6988" s="92">
        <f>'Activity data'!M1370*'Emission factors'!$B$5*'Emission factors'!$D$5/1000</f>
        <v>0</v>
      </c>
      <c r="R6988" s="92">
        <f>'Activity data'!N1370*'Emission factors'!$B$5*'Emission factors'!$D$5/1000</f>
        <v>0</v>
      </c>
      <c r="S6988" s="92">
        <f>'Activity data'!O1370*'Emission factors'!$B$5*'Emission factors'!$D$5/1000</f>
        <v>0</v>
      </c>
      <c r="T6988" s="92">
        <f>'Activity data'!P1370*'Emission factors'!$B$5*'Emission factors'!$D$5/1000</f>
        <v>0</v>
      </c>
      <c r="U6988" s="92">
        <f>'Activity data'!Q1370*'Emission factors'!$B$5*'Emission factors'!$D$5/1000</f>
        <v>0</v>
      </c>
    </row>
    <row r="6989" spans="1:25" x14ac:dyDescent="0.25">
      <c r="A6989" s="92" t="s">
        <v>11</v>
      </c>
      <c r="B6989" s="92" t="s">
        <v>12</v>
      </c>
      <c r="C6989" s="92" t="s">
        <v>48</v>
      </c>
      <c r="D6989" s="92" t="s">
        <v>48</v>
      </c>
      <c r="E6989" s="92" t="s">
        <v>38</v>
      </c>
      <c r="F6989" s="92" t="s">
        <v>50</v>
      </c>
      <c r="G6989" s="92" t="s">
        <v>97</v>
      </c>
      <c r="H6989" s="92" t="s">
        <v>31</v>
      </c>
      <c r="I6989" s="92" t="s">
        <v>221</v>
      </c>
      <c r="L6989" s="92">
        <f>'Activity data'!H1371*'Emission factors'!$B$5*'Emission factors'!$D$5</f>
        <v>101585.10267169801</v>
      </c>
      <c r="M6989" s="92">
        <f>'Activity data'!I1371*'Emission factors'!$B$5*'Emission factors'!$D$5/1000</f>
        <v>103.10822926241556</v>
      </c>
      <c r="N6989" s="92">
        <f>'Activity data'!J1371*'Emission factors'!$B$5*'Emission factors'!$D$5/1000</f>
        <v>108.64340379705742</v>
      </c>
      <c r="O6989" s="92">
        <f>'Activity data'!K1371*'Emission factors'!$B$5*'Emission factors'!$D$5/1000</f>
        <v>105.43319815357511</v>
      </c>
      <c r="P6989" s="92">
        <f>'Activity data'!L1371*'Emission factors'!$B$5*'Emission factors'!$D$5/1000</f>
        <v>85.59635833486945</v>
      </c>
      <c r="Q6989" s="92">
        <f>'Activity data'!M1371*'Emission factors'!$B$5*'Emission factors'!$D$5/1000</f>
        <v>75.065796995235303</v>
      </c>
      <c r="R6989" s="92">
        <f>'Activity data'!N1371*'Emission factors'!$B$5*'Emission factors'!$D$5/1000</f>
        <v>76.557155934258844</v>
      </c>
      <c r="S6989" s="92">
        <f>'Activity data'!O1371*'Emission factors'!$B$5*'Emission factors'!$D$5/1000</f>
        <v>76.732627431670096</v>
      </c>
      <c r="T6989" s="92">
        <f>'Activity data'!P1371*'Emission factors'!$B$5*'Emission factors'!$D$5/1000</f>
        <v>66.43277755865671</v>
      </c>
      <c r="U6989" s="92">
        <f>'Activity data'!Q1371*'Emission factors'!$B$5*'Emission factors'!$D$5/1000</f>
        <v>64.236656301052591</v>
      </c>
    </row>
    <row r="6990" spans="1:25" x14ac:dyDescent="0.25">
      <c r="A6990" s="92" t="s">
        <v>11</v>
      </c>
      <c r="B6990" s="92" t="s">
        <v>12</v>
      </c>
      <c r="C6990" s="92" t="s">
        <v>48</v>
      </c>
      <c r="D6990" s="92" t="s">
        <v>48</v>
      </c>
      <c r="E6990" s="92" t="s">
        <v>38</v>
      </c>
      <c r="F6990" s="92" t="s">
        <v>50</v>
      </c>
      <c r="G6990" s="92" t="s">
        <v>97</v>
      </c>
      <c r="H6990" s="92" t="s">
        <v>31</v>
      </c>
      <c r="I6990" s="92" t="s">
        <v>201</v>
      </c>
      <c r="L6990" s="92">
        <f>'Activity data'!H1372*'Emission factors'!$B$5*'Emission factors'!$D$5</f>
        <v>320130.94750000001</v>
      </c>
      <c r="M6990" s="92">
        <f>'Activity data'!I1372*'Emission factors'!$B$5*'Emission factors'!$D$5/1000</f>
        <v>323.80666499999995</v>
      </c>
      <c r="N6990" s="92">
        <f>'Activity data'!J1372*'Emission factors'!$B$5*'Emission factors'!$D$5/1000</f>
        <v>348.97232499999996</v>
      </c>
      <c r="O6990" s="92">
        <f>'Activity data'!K1372*'Emission factors'!$B$5*'Emission factors'!$D$5/1000</f>
        <v>357.0451625</v>
      </c>
      <c r="P6990" s="92">
        <f>'Activity data'!L1372*'Emission factors'!$B$5*'Emission factors'!$D$5/1000</f>
        <v>349.89493499999998</v>
      </c>
      <c r="Q6990" s="92">
        <f>'Activity data'!M1372*'Emission factors'!$B$5*'Emission factors'!$D$5/1000</f>
        <v>397.33573749999999</v>
      </c>
      <c r="R6990" s="92">
        <f>'Activity data'!N1372*'Emission factors'!$B$5*'Emission factors'!$D$5/1000</f>
        <v>512.79694374999997</v>
      </c>
      <c r="S6990" s="92">
        <f>'Activity data'!O1372*'Emission factors'!$B$5*'Emission factors'!$D$5/1000</f>
        <v>644.58294875000001</v>
      </c>
      <c r="T6990" s="92">
        <f>'Activity data'!P1372*'Emission factors'!$B$5*'Emission factors'!$D$5/1000</f>
        <v>424.08161250000001</v>
      </c>
      <c r="U6990" s="92">
        <f>'Activity data'!Q1372*'Emission factors'!$B$5*'Emission factors'!$D$5/1000</f>
        <v>732.7191949999999</v>
      </c>
    </row>
    <row r="6991" spans="1:25" x14ac:dyDescent="0.25">
      <c r="A6991" s="92" t="s">
        <v>11</v>
      </c>
      <c r="B6991" s="92" t="s">
        <v>12</v>
      </c>
      <c r="C6991" s="92" t="s">
        <v>48</v>
      </c>
      <c r="D6991" s="92" t="s">
        <v>48</v>
      </c>
      <c r="E6991" s="92" t="s">
        <v>38</v>
      </c>
      <c r="F6991" s="92" t="s">
        <v>50</v>
      </c>
      <c r="G6991" s="92" t="s">
        <v>97</v>
      </c>
      <c r="H6991" s="92" t="s">
        <v>31</v>
      </c>
      <c r="I6991" s="92" t="s">
        <v>196</v>
      </c>
      <c r="L6991" s="92">
        <f>'Activity data'!H1373*'Emission factors'!$B$5*'Emission factors'!$D$5</f>
        <v>511556.06457422528</v>
      </c>
      <c r="M6991" s="92">
        <f>'Activity data'!I1373*'Emission factors'!$B$5*'Emission factors'!$D$5/1000</f>
        <v>509.0550366312861</v>
      </c>
      <c r="N6991" s="92">
        <f>'Activity data'!J1373*'Emission factors'!$B$5*'Emission factors'!$D$5/1000</f>
        <v>542.30825349328427</v>
      </c>
      <c r="O6991" s="92">
        <f>'Activity data'!K1373*'Emission factors'!$B$5*'Emission factors'!$D$5/1000</f>
        <v>589.29827871012401</v>
      </c>
      <c r="P6991" s="92">
        <f>'Activity data'!L1373*'Emission factors'!$B$5*'Emission factors'!$D$5/1000</f>
        <v>607.26298628468271</v>
      </c>
      <c r="Q6991" s="92">
        <f>'Activity data'!M1373*'Emission factors'!$B$5*'Emission factors'!$D$5/1000</f>
        <v>622.59552047224111</v>
      </c>
      <c r="R6991" s="92">
        <f>'Activity data'!N1373*'Emission factors'!$B$5*'Emission factors'!$D$5/1000</f>
        <v>643.58133944177075</v>
      </c>
      <c r="S6991" s="92">
        <f>'Activity data'!O1373*'Emission factors'!$B$5*'Emission factors'!$D$5/1000</f>
        <v>642.81697903036593</v>
      </c>
      <c r="T6991" s="92">
        <f>'Activity data'!P1373*'Emission factors'!$B$5*'Emission factors'!$D$5/1000</f>
        <v>1043.0425534493193</v>
      </c>
      <c r="U6991" s="92">
        <f>'Activity data'!Q1373*'Emission factors'!$B$5*'Emission factors'!$D$5/1000</f>
        <v>947.69204994719462</v>
      </c>
    </row>
    <row r="6992" spans="1:25" x14ac:dyDescent="0.25">
      <c r="A6992" s="92" t="s">
        <v>11</v>
      </c>
      <c r="B6992" s="92" t="s">
        <v>12</v>
      </c>
      <c r="C6992" s="92" t="s">
        <v>48</v>
      </c>
      <c r="D6992" s="92" t="s">
        <v>48</v>
      </c>
      <c r="E6992" s="92" t="s">
        <v>38</v>
      </c>
      <c r="F6992" s="92" t="s">
        <v>50</v>
      </c>
      <c r="G6992" s="92" t="s">
        <v>97</v>
      </c>
      <c r="H6992" s="92" t="s">
        <v>31</v>
      </c>
      <c r="I6992" s="92" t="s">
        <v>197</v>
      </c>
      <c r="L6992" s="92">
        <f>'Activity data'!H1374*'Emission factors'!$B$5*'Emission factors'!$D$5</f>
        <v>679477.72749999992</v>
      </c>
      <c r="M6992" s="92">
        <f>'Activity data'!I1374*'Emission factors'!$B$5*'Emission factors'!$D$5/1000</f>
        <v>696.56073500000002</v>
      </c>
      <c r="N6992" s="92">
        <f>'Activity data'!J1374*'Emission factors'!$B$5*'Emission factors'!$D$5/1000</f>
        <v>756.14760000000001</v>
      </c>
      <c r="O6992" s="92">
        <f>'Activity data'!K1374*'Emission factors'!$B$5*'Emission factors'!$D$5/1000</f>
        <v>776.23399749999999</v>
      </c>
      <c r="P6992" s="92">
        <f>'Activity data'!L1374*'Emission factors'!$B$5*'Emission factors'!$D$5/1000</f>
        <v>772.08715999999993</v>
      </c>
      <c r="Q6992" s="92">
        <f>'Activity data'!M1374*'Emission factors'!$B$5*'Emission factors'!$D$5/1000</f>
        <v>758.61116499999991</v>
      </c>
      <c r="R6992" s="92">
        <f>'Activity data'!N1374*'Emission factors'!$B$5*'Emission factors'!$D$5/1000</f>
        <v>809.01364374999991</v>
      </c>
      <c r="S6992" s="92">
        <f>'Activity data'!O1374*'Emission factors'!$B$5*'Emission factors'!$D$5/1000</f>
        <v>881.43852874999993</v>
      </c>
      <c r="T6992" s="92">
        <f>'Activity data'!P1374*'Emission factors'!$B$5*'Emission factors'!$D$5/1000</f>
        <v>986.88549811680127</v>
      </c>
      <c r="U6992" s="92">
        <f>'Activity data'!Q1374*'Emission factors'!$B$5*'Emission factors'!$D$5/1000</f>
        <v>1110.6982909826802</v>
      </c>
    </row>
    <row r="6993" spans="1:21" x14ac:dyDescent="0.25">
      <c r="A6993" s="92" t="s">
        <v>11</v>
      </c>
      <c r="B6993" s="92" t="s">
        <v>12</v>
      </c>
      <c r="C6993" s="92" t="s">
        <v>48</v>
      </c>
      <c r="D6993" s="92" t="s">
        <v>48</v>
      </c>
      <c r="E6993" s="92" t="s">
        <v>38</v>
      </c>
      <c r="F6993" s="92" t="s">
        <v>50</v>
      </c>
      <c r="G6993" s="92" t="s">
        <v>97</v>
      </c>
      <c r="H6993" s="92" t="s">
        <v>31</v>
      </c>
      <c r="I6993" s="92" t="s">
        <v>222</v>
      </c>
      <c r="L6993" s="92">
        <f>'Activity data'!H1375*'Emission factors'!$B$5*'Emission factors'!$D$5</f>
        <v>0</v>
      </c>
      <c r="M6993" s="92">
        <f>'Activity data'!I1375*'Emission factors'!$B$5*'Emission factors'!$D$5/1000</f>
        <v>0</v>
      </c>
      <c r="N6993" s="92">
        <f>'Activity data'!J1375*'Emission factors'!$B$5*'Emission factors'!$D$5/1000</f>
        <v>0</v>
      </c>
      <c r="O6993" s="92">
        <f>'Activity data'!K1375*'Emission factors'!$B$5*'Emission factors'!$D$5/1000</f>
        <v>0</v>
      </c>
      <c r="P6993" s="92">
        <f>'Activity data'!L1375*'Emission factors'!$B$5*'Emission factors'!$D$5/1000</f>
        <v>0</v>
      </c>
      <c r="Q6993" s="92">
        <f>'Activity data'!M1375*'Emission factors'!$B$5*'Emission factors'!$D$5/1000</f>
        <v>0</v>
      </c>
      <c r="R6993" s="92">
        <f>'Activity data'!N1375*'Emission factors'!$B$5*'Emission factors'!$D$5/1000</f>
        <v>0</v>
      </c>
      <c r="S6993" s="92">
        <f>'Activity data'!O1375*'Emission factors'!$B$5*'Emission factors'!$D$5/1000</f>
        <v>0</v>
      </c>
      <c r="T6993" s="92">
        <f>'Activity data'!P1375*'Emission factors'!$B$5*'Emission factors'!$D$5/1000</f>
        <v>0</v>
      </c>
      <c r="U6993" s="92">
        <f>'Activity data'!Q1375*'Emission factors'!$B$5*'Emission factors'!$D$5/1000</f>
        <v>0</v>
      </c>
    </row>
    <row r="6994" spans="1:21" x14ac:dyDescent="0.25">
      <c r="A6994" s="92" t="s">
        <v>11</v>
      </c>
      <c r="B6994" s="92" t="s">
        <v>12</v>
      </c>
      <c r="C6994" s="92" t="s">
        <v>48</v>
      </c>
      <c r="D6994" s="92" t="s">
        <v>48</v>
      </c>
      <c r="E6994" s="92" t="s">
        <v>38</v>
      </c>
      <c r="F6994" s="92" t="s">
        <v>50</v>
      </c>
      <c r="G6994" s="92" t="s">
        <v>97</v>
      </c>
      <c r="H6994" s="92" t="s">
        <v>31</v>
      </c>
      <c r="I6994" s="92" t="s">
        <v>223</v>
      </c>
      <c r="L6994" s="92">
        <f>'Activity data'!H1376*'Emission factors'!$B$5*'Emission factors'!$D$5</f>
        <v>0</v>
      </c>
      <c r="M6994" s="92">
        <f>'Activity data'!I1376*'Emission factors'!$B$5*'Emission factors'!$D$5/1000</f>
        <v>0</v>
      </c>
      <c r="N6994" s="92">
        <f>'Activity data'!J1376*'Emission factors'!$B$5*'Emission factors'!$D$5/1000</f>
        <v>0</v>
      </c>
      <c r="O6994" s="92">
        <f>'Activity data'!K1376*'Emission factors'!$B$5*'Emission factors'!$D$5/1000</f>
        <v>0</v>
      </c>
      <c r="P6994" s="92">
        <f>'Activity data'!L1376*'Emission factors'!$B$5*'Emission factors'!$D$5/1000</f>
        <v>0</v>
      </c>
      <c r="Q6994" s="92">
        <f>'Activity data'!M1376*'Emission factors'!$B$5*'Emission factors'!$D$5/1000</f>
        <v>0</v>
      </c>
      <c r="R6994" s="92">
        <f>'Activity data'!N1376*'Emission factors'!$B$5*'Emission factors'!$D$5/1000</f>
        <v>0</v>
      </c>
      <c r="S6994" s="92">
        <f>'Activity data'!O1376*'Emission factors'!$B$5*'Emission factors'!$D$5/1000</f>
        <v>0</v>
      </c>
      <c r="T6994" s="92">
        <f>'Activity data'!P1376*'Emission factors'!$B$5*'Emission factors'!$D$5/1000</f>
        <v>0</v>
      </c>
      <c r="U6994" s="92">
        <f>'Activity data'!Q1376*'Emission factors'!$B$5*'Emission factors'!$D$5/1000</f>
        <v>0</v>
      </c>
    </row>
    <row r="6995" spans="1:21" x14ac:dyDescent="0.25">
      <c r="A6995" s="92" t="s">
        <v>11</v>
      </c>
      <c r="B6995" s="92" t="s">
        <v>12</v>
      </c>
      <c r="C6995" s="92" t="s">
        <v>48</v>
      </c>
      <c r="D6995" s="92" t="s">
        <v>48</v>
      </c>
      <c r="E6995" s="92" t="s">
        <v>38</v>
      </c>
      <c r="F6995" s="92" t="s">
        <v>50</v>
      </c>
      <c r="G6995" s="92" t="s">
        <v>97</v>
      </c>
      <c r="H6995" s="92" t="s">
        <v>31</v>
      </c>
      <c r="I6995" s="92" t="s">
        <v>259</v>
      </c>
      <c r="L6995" s="92">
        <f>'Activity data'!H1377*'Emission factors'!$B$5*'Emission factors'!$D$5</f>
        <v>0</v>
      </c>
      <c r="M6995" s="92">
        <f>'Activity data'!I1377*'Emission factors'!$B$5*'Emission factors'!$D$5/1000</f>
        <v>0</v>
      </c>
      <c r="N6995" s="92">
        <f>'Activity data'!J1377*'Emission factors'!$B$5*'Emission factors'!$D$5/1000</f>
        <v>0</v>
      </c>
      <c r="O6995" s="92">
        <f>'Activity data'!K1377*'Emission factors'!$B$5*'Emission factors'!$D$5/1000</f>
        <v>0</v>
      </c>
      <c r="P6995" s="92">
        <f>'Activity data'!L1377*'Emission factors'!$B$5*'Emission factors'!$D$5/1000</f>
        <v>0</v>
      </c>
      <c r="Q6995" s="92">
        <f>'Activity data'!M1377*'Emission factors'!$B$5*'Emission factors'!$D$5/1000</f>
        <v>0</v>
      </c>
      <c r="R6995" s="92">
        <f>'Activity data'!N1377*'Emission factors'!$B$5*'Emission factors'!$D$5/1000</f>
        <v>0</v>
      </c>
      <c r="S6995" s="92">
        <f>'Activity data'!O1377*'Emission factors'!$B$5*'Emission factors'!$D$5/1000</f>
        <v>0</v>
      </c>
      <c r="T6995" s="92">
        <f>'Activity data'!P1377*'Emission factors'!$B$5*'Emission factors'!$D$5/1000</f>
        <v>0</v>
      </c>
      <c r="U6995" s="92">
        <f>'Activity data'!Q1377*'Emission factors'!$B$5*'Emission factors'!$D$5/1000</f>
        <v>0</v>
      </c>
    </row>
    <row r="6996" spans="1:21" x14ac:dyDescent="0.25">
      <c r="A6996" s="92" t="s">
        <v>11</v>
      </c>
      <c r="B6996" s="92" t="s">
        <v>12</v>
      </c>
      <c r="C6996" s="92" t="s">
        <v>48</v>
      </c>
      <c r="D6996" s="92" t="s">
        <v>48</v>
      </c>
      <c r="E6996" s="92" t="s">
        <v>38</v>
      </c>
      <c r="F6996" s="92" t="s">
        <v>50</v>
      </c>
      <c r="G6996" s="92" t="s">
        <v>97</v>
      </c>
      <c r="H6996" s="92" t="s">
        <v>31</v>
      </c>
      <c r="I6996" s="89" t="s">
        <v>193</v>
      </c>
      <c r="L6996" s="92">
        <f>'Activity data'!H1378*'Emission factors'!$B$5*'Emission factors'!$D$5</f>
        <v>296733.72292577469</v>
      </c>
      <c r="M6996" s="92">
        <f>'Activity data'!I1378*'Emission factors'!$B$5*'Emission factors'!$D$5/1000</f>
        <v>335.98701836871379</v>
      </c>
      <c r="N6996" s="92">
        <f>'Activity data'!J1378*'Emission factors'!$B$5*'Emission factors'!$D$5/1000</f>
        <v>402.51309150671574</v>
      </c>
      <c r="O6996" s="92">
        <f>'Activity data'!K1378*'Emission factors'!$B$5*'Emission factors'!$D$5/1000</f>
        <v>559.77321628987613</v>
      </c>
      <c r="P6996" s="92">
        <f>'Activity data'!L1378*'Emission factors'!$B$5*'Emission factors'!$D$5/1000</f>
        <v>678.36951121531706</v>
      </c>
      <c r="Q6996" s="92">
        <f>'Activity data'!M1378*'Emission factors'!$B$5*'Emission factors'!$D$5/1000</f>
        <v>759.17490202775889</v>
      </c>
      <c r="R6996" s="92">
        <f>'Activity data'!N1378*'Emission factors'!$B$5*'Emission factors'!$D$5/1000</f>
        <v>819.62659180822902</v>
      </c>
      <c r="S6996" s="92">
        <f>'Activity data'!O1378*'Emission factors'!$B$5*'Emission factors'!$D$5/1000</f>
        <v>897.82148721963404</v>
      </c>
      <c r="T6996" s="92">
        <f>'Activity data'!P1378*'Emission factors'!$B$5*'Emission factors'!$D$5/1000</f>
        <v>895.74187093387945</v>
      </c>
      <c r="U6996" s="92">
        <f>'Activity data'!Q1378*'Emission factors'!$B$5*'Emission factors'!$D$5/1000</f>
        <v>1013.5574340701251</v>
      </c>
    </row>
    <row r="6997" spans="1:21" x14ac:dyDescent="0.25">
      <c r="A6997" s="92" t="s">
        <v>11</v>
      </c>
      <c r="B6997" s="92" t="s">
        <v>12</v>
      </c>
      <c r="C6997" s="92" t="s">
        <v>48</v>
      </c>
      <c r="D6997" s="92" t="s">
        <v>48</v>
      </c>
      <c r="E6997" s="92" t="s">
        <v>38</v>
      </c>
      <c r="F6997" s="92" t="s">
        <v>50</v>
      </c>
      <c r="G6997" s="92" t="s">
        <v>97</v>
      </c>
      <c r="H6997" s="92" t="s">
        <v>31</v>
      </c>
      <c r="I6997" s="92" t="s">
        <v>203</v>
      </c>
      <c r="L6997" s="92">
        <f>'Activity data'!H1379*'Emission factors'!$B$5*'Emission factors'!$D$5</f>
        <v>618227.22</v>
      </c>
      <c r="M6997" s="92">
        <f>'Activity data'!I1379*'Emission factors'!$B$5*'Emission factors'!$D$5/1000</f>
        <v>652.64351749999992</v>
      </c>
      <c r="N6997" s="92">
        <f>'Activity data'!J1379*'Emission factors'!$B$5*'Emission factors'!$D$5/1000</f>
        <v>703.26437999999996</v>
      </c>
      <c r="O6997" s="92">
        <f>'Activity data'!K1379*'Emission factors'!$B$5*'Emission factors'!$D$5/1000</f>
        <v>747.92263000000003</v>
      </c>
      <c r="P6997" s="92">
        <f>'Activity data'!L1379*'Emission factors'!$B$5*'Emission factors'!$D$5/1000</f>
        <v>756.32917750000001</v>
      </c>
      <c r="Q6997" s="92">
        <f>'Activity data'!M1379*'Emission factors'!$B$5*'Emission factors'!$D$5/1000</f>
        <v>772.48957499999995</v>
      </c>
      <c r="R6997" s="92">
        <f>'Activity data'!N1379*'Emission factors'!$B$5*'Emission factors'!$D$5/1000</f>
        <v>864.40950374999989</v>
      </c>
      <c r="S6997" s="92">
        <f>'Activity data'!O1379*'Emission factors'!$B$5*'Emission factors'!$D$5/1000</f>
        <v>971.5060008470557</v>
      </c>
      <c r="T6997" s="92">
        <f>'Activity data'!P1379*'Emission factors'!$B$5*'Emission factors'!$D$5/1000</f>
        <v>1032.1592879051034</v>
      </c>
      <c r="U6997" s="92">
        <f>'Activity data'!Q1379*'Emission factors'!$B$5*'Emission factors'!$D$5/1000</f>
        <v>898.02489639819294</v>
      </c>
    </row>
    <row r="6998" spans="1:21" x14ac:dyDescent="0.25">
      <c r="A6998" s="92" t="s">
        <v>11</v>
      </c>
      <c r="B6998" s="92" t="s">
        <v>12</v>
      </c>
      <c r="C6998" s="92" t="s">
        <v>48</v>
      </c>
      <c r="D6998" s="92" t="s">
        <v>48</v>
      </c>
      <c r="E6998" s="92" t="s">
        <v>38</v>
      </c>
      <c r="F6998" s="92" t="s">
        <v>50</v>
      </c>
      <c r="G6998" s="92" t="s">
        <v>97</v>
      </c>
      <c r="H6998" s="92" t="s">
        <v>31</v>
      </c>
      <c r="I6998" s="92" t="s">
        <v>209</v>
      </c>
      <c r="L6998" s="92">
        <f>'Activity data'!H1380*'Emission factors'!$B$5*'Emission factors'!$D$5</f>
        <v>131565.16749999998</v>
      </c>
      <c r="M6998" s="92">
        <f>'Activity data'!I1380*'Emission factors'!$B$5*'Emission factors'!$D$5/1000</f>
        <v>151.7153625</v>
      </c>
      <c r="N6998" s="92">
        <f>'Activity data'!J1380*'Emission factors'!$B$5*'Emission factors'!$D$5/1000</f>
        <v>155.79840250000001</v>
      </c>
      <c r="O6998" s="92">
        <f>'Activity data'!K1380*'Emission factors'!$B$5*'Emission factors'!$D$5/1000</f>
        <v>161.12303999999997</v>
      </c>
      <c r="P6998" s="92">
        <f>'Activity data'!L1380*'Emission factors'!$B$5*'Emission factors'!$D$5/1000</f>
        <v>202.11048</v>
      </c>
      <c r="Q6998" s="92">
        <f>'Activity data'!M1380*'Emission factors'!$B$5*'Emission factors'!$D$5/1000</f>
        <v>216.63667999999998</v>
      </c>
      <c r="R6998" s="92">
        <f>'Activity data'!N1380*'Emission factors'!$B$5*'Emission factors'!$D$5/1000</f>
        <v>246.17001499999998</v>
      </c>
      <c r="S6998" s="92">
        <f>'Activity data'!O1380*'Emission factors'!$B$5*'Emission factors'!$D$5/1000</f>
        <v>284.841115</v>
      </c>
      <c r="T6998" s="92">
        <f>'Activity data'!P1380*'Emission factors'!$B$5*'Emission factors'!$D$5/1000</f>
        <v>327.19283999999999</v>
      </c>
      <c r="U6998" s="92">
        <f>'Activity data'!Q1380*'Emission factors'!$B$5*'Emission factors'!$D$5/1000</f>
        <v>344.31510750000001</v>
      </c>
    </row>
    <row r="6999" spans="1:21" x14ac:dyDescent="0.25">
      <c r="A6999" s="92" t="s">
        <v>11</v>
      </c>
      <c r="B6999" s="92" t="s">
        <v>12</v>
      </c>
      <c r="C6999" s="92" t="s">
        <v>48</v>
      </c>
      <c r="D6999" s="92" t="s">
        <v>48</v>
      </c>
      <c r="E6999" s="92" t="s">
        <v>38</v>
      </c>
      <c r="F6999" s="92" t="s">
        <v>50</v>
      </c>
      <c r="G6999" s="92" t="s">
        <v>97</v>
      </c>
      <c r="H6999" s="92" t="s">
        <v>31</v>
      </c>
      <c r="I6999" s="92" t="s">
        <v>208</v>
      </c>
      <c r="L6999" s="92">
        <f>'Activity data'!H1381*'Emission factors'!$B$5*'Emission factors'!$D$5</f>
        <v>0</v>
      </c>
      <c r="M6999" s="92">
        <f>'Activity data'!I1381*'Emission factors'!$B$5*'Emission factors'!$D$5/1000</f>
        <v>0</v>
      </c>
      <c r="N6999" s="92">
        <f>'Activity data'!J1381*'Emission factors'!$B$5*'Emission factors'!$D$5/1000</f>
        <v>0</v>
      </c>
      <c r="O6999" s="92">
        <f>'Activity data'!K1381*'Emission factors'!$B$5*'Emission factors'!$D$5/1000</f>
        <v>0</v>
      </c>
      <c r="P6999" s="92">
        <f>'Activity data'!L1381*'Emission factors'!$B$5*'Emission factors'!$D$5/1000</f>
        <v>0</v>
      </c>
      <c r="Q6999" s="92">
        <f>'Activity data'!M1381*'Emission factors'!$B$5*'Emission factors'!$D$5/1000</f>
        <v>0</v>
      </c>
      <c r="R6999" s="92">
        <f>'Activity data'!N1381*'Emission factors'!$B$5*'Emission factors'!$D$5/1000</f>
        <v>0</v>
      </c>
      <c r="S6999" s="92">
        <f>'Activity data'!O1381*'Emission factors'!$B$5*'Emission factors'!$D$5/1000</f>
        <v>0</v>
      </c>
      <c r="T6999" s="92">
        <f>'Activity data'!P1381*'Emission factors'!$B$5*'Emission factors'!$D$5/1000</f>
        <v>0</v>
      </c>
      <c r="U6999" s="92">
        <f>'Activity data'!Q1381*'Emission factors'!$B$5*'Emission factors'!$D$5/1000</f>
        <v>0</v>
      </c>
    </row>
    <row r="7000" spans="1:21" x14ac:dyDescent="0.25">
      <c r="A7000" s="92" t="s">
        <v>11</v>
      </c>
      <c r="B7000" s="92" t="s">
        <v>12</v>
      </c>
      <c r="C7000" s="92" t="s">
        <v>48</v>
      </c>
      <c r="D7000" s="92" t="s">
        <v>48</v>
      </c>
      <c r="E7000" s="92" t="s">
        <v>38</v>
      </c>
      <c r="F7000" s="92" t="s">
        <v>50</v>
      </c>
      <c r="G7000" s="92" t="s">
        <v>97</v>
      </c>
      <c r="H7000" s="92" t="s">
        <v>31</v>
      </c>
      <c r="I7000" s="92" t="s">
        <v>202</v>
      </c>
      <c r="L7000" s="92">
        <f>'Activity data'!H1382*'Emission factors'!$B$5*'Emission factors'!$D$5</f>
        <v>261829.84749999997</v>
      </c>
      <c r="M7000" s="92">
        <f>'Activity data'!I1382*'Emission factors'!$B$5*'Emission factors'!$D$5/1000</f>
        <v>285.14047249999999</v>
      </c>
      <c r="N7000" s="92">
        <f>'Activity data'!J1382*'Emission factors'!$B$5*'Emission factors'!$D$5/1000</f>
        <v>304.44166999999999</v>
      </c>
      <c r="O7000" s="92">
        <f>'Activity data'!K1382*'Emission factors'!$B$5*'Emission factors'!$D$5/1000</f>
        <v>301.48735499999998</v>
      </c>
      <c r="P7000" s="92">
        <f>'Activity data'!L1382*'Emission factors'!$B$5*'Emission factors'!$D$5/1000</f>
        <v>286.9071725</v>
      </c>
      <c r="Q7000" s="92">
        <f>'Activity data'!M1382*'Emission factors'!$B$5*'Emission factors'!$D$5/1000</f>
        <v>291.0294725</v>
      </c>
      <c r="R7000" s="92">
        <f>'Activity data'!N1382*'Emission factors'!$B$5*'Emission factors'!$D$5/1000</f>
        <v>298.93300124999996</v>
      </c>
      <c r="S7000" s="92">
        <f>'Activity data'!O1382*'Emission factors'!$B$5*'Emission factors'!$D$5/1000</f>
        <v>313.73880415294423</v>
      </c>
      <c r="T7000" s="92">
        <f>'Activity data'!P1382*'Emission factors'!$B$5*'Emission factors'!$D$5/1000</f>
        <v>363.54843459489649</v>
      </c>
      <c r="U7000" s="92">
        <f>'Activity data'!Q1382*'Emission factors'!$B$5*'Emission factors'!$D$5/1000</f>
        <v>423.86421110180692</v>
      </c>
    </row>
    <row r="7001" spans="1:21" x14ac:dyDescent="0.25">
      <c r="A7001" s="92" t="s">
        <v>11</v>
      </c>
      <c r="B7001" s="92" t="s">
        <v>12</v>
      </c>
      <c r="C7001" s="92" t="s">
        <v>48</v>
      </c>
      <c r="D7001" s="92" t="s">
        <v>48</v>
      </c>
      <c r="E7001" s="92" t="s">
        <v>38</v>
      </c>
      <c r="F7001" s="92" t="s">
        <v>50</v>
      </c>
      <c r="G7001" s="92" t="s">
        <v>97</v>
      </c>
      <c r="H7001" s="92" t="s">
        <v>31</v>
      </c>
      <c r="I7001" s="92" t="s">
        <v>225</v>
      </c>
      <c r="L7001" s="92">
        <f>'Activity data'!H1383*'Emission factors'!$B$5*'Emission factors'!$D$5</f>
        <v>0</v>
      </c>
      <c r="M7001" s="92">
        <f>'Activity data'!I1383*'Emission factors'!$B$5*'Emission factors'!$D$5/1000</f>
        <v>0</v>
      </c>
      <c r="N7001" s="92">
        <f>'Activity data'!J1383*'Emission factors'!$B$5*'Emission factors'!$D$5/1000</f>
        <v>0</v>
      </c>
      <c r="O7001" s="92">
        <f>'Activity data'!K1383*'Emission factors'!$B$5*'Emission factors'!$D$5/1000</f>
        <v>0</v>
      </c>
      <c r="P7001" s="92">
        <f>'Activity data'!L1383*'Emission factors'!$B$5*'Emission factors'!$D$5/1000</f>
        <v>0</v>
      </c>
      <c r="Q7001" s="92">
        <f>'Activity data'!M1383*'Emission factors'!$B$5*'Emission factors'!$D$5/1000</f>
        <v>0</v>
      </c>
      <c r="R7001" s="92">
        <f>'Activity data'!N1383*'Emission factors'!$B$5*'Emission factors'!$D$5/1000</f>
        <v>0</v>
      </c>
      <c r="S7001" s="92">
        <f>'Activity data'!O1383*'Emission factors'!$B$5*'Emission factors'!$D$5/1000</f>
        <v>0</v>
      </c>
      <c r="T7001" s="92">
        <f>'Activity data'!P1383*'Emission factors'!$B$5*'Emission factors'!$D$5/1000</f>
        <v>0</v>
      </c>
      <c r="U7001" s="92">
        <f>'Activity data'!Q1383*'Emission factors'!$B$5*'Emission factors'!$D$5/1000</f>
        <v>0</v>
      </c>
    </row>
    <row r="7002" spans="1:21" x14ac:dyDescent="0.25">
      <c r="A7002" s="92" t="s">
        <v>11</v>
      </c>
      <c r="B7002" s="92" t="s">
        <v>12</v>
      </c>
      <c r="C7002" s="92" t="s">
        <v>48</v>
      </c>
      <c r="D7002" s="92" t="s">
        <v>48</v>
      </c>
      <c r="E7002" s="92" t="s">
        <v>38</v>
      </c>
      <c r="F7002" s="92" t="s">
        <v>50</v>
      </c>
      <c r="G7002" s="92" t="s">
        <v>97</v>
      </c>
      <c r="H7002" s="92" t="s">
        <v>31</v>
      </c>
      <c r="I7002" s="92" t="s">
        <v>226</v>
      </c>
      <c r="L7002" s="92">
        <f>'Activity data'!H1384*'Emission factors'!$B$5*'Emission factors'!$D$5</f>
        <v>0</v>
      </c>
      <c r="M7002" s="92">
        <f>'Activity data'!I1384*'Emission factors'!$B$5*'Emission factors'!$D$5/1000</f>
        <v>0</v>
      </c>
      <c r="N7002" s="92">
        <f>'Activity data'!J1384*'Emission factors'!$B$5*'Emission factors'!$D$5/1000</f>
        <v>0</v>
      </c>
      <c r="O7002" s="92">
        <f>'Activity data'!K1384*'Emission factors'!$B$5*'Emission factors'!$D$5/1000</f>
        <v>0</v>
      </c>
      <c r="P7002" s="92">
        <f>'Activity data'!L1384*'Emission factors'!$B$5*'Emission factors'!$D$5/1000</f>
        <v>0</v>
      </c>
      <c r="Q7002" s="92">
        <f>'Activity data'!M1384*'Emission factors'!$B$5*'Emission factors'!$D$5/1000</f>
        <v>0</v>
      </c>
      <c r="R7002" s="92">
        <f>'Activity data'!N1384*'Emission factors'!$B$5*'Emission factors'!$D$5/1000</f>
        <v>0</v>
      </c>
      <c r="S7002" s="92">
        <f>'Activity data'!O1384*'Emission factors'!$B$5*'Emission factors'!$D$5/1000</f>
        <v>0</v>
      </c>
      <c r="T7002" s="92">
        <f>'Activity data'!P1384*'Emission factors'!$B$5*'Emission factors'!$D$5/1000</f>
        <v>0</v>
      </c>
      <c r="U7002" s="92">
        <f>'Activity data'!Q1384*'Emission factors'!$B$5*'Emission factors'!$D$5/1000</f>
        <v>0</v>
      </c>
    </row>
    <row r="7003" spans="1:21" x14ac:dyDescent="0.25">
      <c r="A7003" s="92" t="s">
        <v>11</v>
      </c>
      <c r="B7003" s="92" t="s">
        <v>12</v>
      </c>
      <c r="C7003" s="92" t="s">
        <v>48</v>
      </c>
      <c r="D7003" s="92" t="s">
        <v>48</v>
      </c>
      <c r="E7003" s="92" t="s">
        <v>38</v>
      </c>
      <c r="F7003" s="92" t="s">
        <v>50</v>
      </c>
      <c r="G7003" s="92" t="s">
        <v>97</v>
      </c>
      <c r="H7003" s="92" t="s">
        <v>31</v>
      </c>
      <c r="I7003" s="92" t="s">
        <v>206</v>
      </c>
      <c r="L7003" s="92">
        <f>'Activity data'!H1385*'Emission factors'!$B$5*'Emission factors'!$D$5</f>
        <v>113882.15909099518</v>
      </c>
      <c r="M7003" s="92">
        <f>'Activity data'!I1385*'Emission factors'!$B$5*'Emission factors'!$D$5/1000</f>
        <v>130.17615459473555</v>
      </c>
      <c r="N7003" s="92">
        <f>'Activity data'!J1385*'Emission factors'!$B$5*'Emission factors'!$D$5/1000</f>
        <v>145.93588679119401</v>
      </c>
      <c r="O7003" s="92">
        <f>'Activity data'!K1385*'Emission factors'!$B$5*'Emission factors'!$D$5/1000</f>
        <v>160.4744248813644</v>
      </c>
      <c r="P7003" s="92">
        <f>'Activity data'!L1385*'Emission factors'!$B$5*'Emission factors'!$D$5/1000</f>
        <v>185.75079089761491</v>
      </c>
      <c r="Q7003" s="92">
        <f>'Activity data'!M1385*'Emission factors'!$B$5*'Emission factors'!$D$5/1000</f>
        <v>216.17955607792641</v>
      </c>
      <c r="R7003" s="92">
        <f>'Activity data'!N1385*'Emission factors'!$B$5*'Emission factors'!$D$5/1000</f>
        <v>226.70275897393776</v>
      </c>
      <c r="S7003" s="92">
        <f>'Activity data'!O1385*'Emission factors'!$B$5*'Emission factors'!$D$5/1000</f>
        <v>237.21030325800163</v>
      </c>
      <c r="T7003" s="92">
        <f>'Activity data'!P1385*'Emission factors'!$B$5*'Emission factors'!$D$5/1000</f>
        <v>237.04473358161329</v>
      </c>
      <c r="U7003" s="92">
        <f>'Activity data'!Q1385*'Emission factors'!$B$5*'Emission factors'!$D$5/1000</f>
        <v>246.01615532572251</v>
      </c>
    </row>
    <row r="7004" spans="1:21" x14ac:dyDescent="0.25">
      <c r="A7004" s="92" t="s">
        <v>11</v>
      </c>
      <c r="B7004" s="92" t="s">
        <v>12</v>
      </c>
      <c r="C7004" s="92" t="s">
        <v>48</v>
      </c>
      <c r="D7004" s="92" t="s">
        <v>48</v>
      </c>
      <c r="E7004" s="92" t="s">
        <v>38</v>
      </c>
      <c r="F7004" s="92" t="s">
        <v>50</v>
      </c>
      <c r="G7004" s="92" t="s">
        <v>97</v>
      </c>
      <c r="H7004" s="92" t="s">
        <v>31</v>
      </c>
      <c r="I7004" s="92" t="s">
        <v>232</v>
      </c>
      <c r="L7004" s="92">
        <f>'Activity data'!H1386*'Emission factors'!$B$5*'Emission factors'!$D$5</f>
        <v>451874.91873271711</v>
      </c>
      <c r="M7004" s="92">
        <f>'Activity data'!I1386*'Emission factors'!$B$5*'Emission factors'!$D$5/1000</f>
        <v>477.6306353158576</v>
      </c>
      <c r="N7004" s="92">
        <f>'Activity data'!J1386*'Emission factors'!$B$5*'Emission factors'!$D$5/1000</f>
        <v>484.61814177908138</v>
      </c>
      <c r="O7004" s="92">
        <f>'Activity data'!K1386*'Emission factors'!$B$5*'Emission factors'!$D$5/1000</f>
        <v>482.94538416386843</v>
      </c>
      <c r="P7004" s="92">
        <f>'Activity data'!L1386*'Emission factors'!$B$5*'Emission factors'!$D$5/1000</f>
        <v>488.48832291963606</v>
      </c>
      <c r="Q7004" s="92">
        <f>'Activity data'!M1386*'Emission factors'!$B$5*'Emission factors'!$D$5/1000</f>
        <v>473.84379480896604</v>
      </c>
      <c r="R7004" s="92">
        <f>'Activity data'!N1386*'Emission factors'!$B$5*'Emission factors'!$D$5/1000</f>
        <v>529.46921175896171</v>
      </c>
      <c r="S7004" s="92">
        <f>'Activity data'!O1386*'Emission factors'!$B$5*'Emission factors'!$D$5/1000</f>
        <v>583.24840545330596</v>
      </c>
      <c r="T7004" s="92">
        <f>'Activity data'!P1386*'Emission factors'!$B$5*'Emission factors'!$D$5/1000</f>
        <v>549.27736206364955</v>
      </c>
      <c r="U7004" s="92">
        <f>'Activity data'!Q1386*'Emission factors'!$B$5*'Emission factors'!$D$5/1000</f>
        <v>623.81563225677303</v>
      </c>
    </row>
    <row r="7005" spans="1:21" x14ac:dyDescent="0.25">
      <c r="A7005" s="92" t="s">
        <v>11</v>
      </c>
      <c r="B7005" s="92" t="s">
        <v>12</v>
      </c>
      <c r="C7005" s="92" t="s">
        <v>48</v>
      </c>
      <c r="D7005" s="92" t="s">
        <v>48</v>
      </c>
      <c r="E7005" s="92" t="s">
        <v>38</v>
      </c>
      <c r="F7005" s="92" t="s">
        <v>50</v>
      </c>
      <c r="G7005" s="92" t="s">
        <v>97</v>
      </c>
      <c r="H7005" s="92" t="s">
        <v>31</v>
      </c>
      <c r="I7005" s="92" t="s">
        <v>200</v>
      </c>
      <c r="L7005" s="92">
        <f>'Activity data'!H1387*'Emission factors'!$B$5*'Emission factors'!$D$5</f>
        <v>584791.57467628771</v>
      </c>
      <c r="M7005" s="92">
        <f>'Activity data'!I1387*'Emission factors'!$B$5*'Emission factors'!$D$5/1000</f>
        <v>631.88169258940673</v>
      </c>
      <c r="N7005" s="92">
        <f>'Activity data'!J1387*'Emission factors'!$B$5*'Emission factors'!$D$5/1000</f>
        <v>676.84813892972454</v>
      </c>
      <c r="O7005" s="92">
        <f>'Activity data'!K1387*'Emission factors'!$B$5*'Emission factors'!$D$5/1000</f>
        <v>746.48724845476704</v>
      </c>
      <c r="P7005" s="92">
        <f>'Activity data'!L1387*'Emission factors'!$B$5*'Emission factors'!$D$5/1000</f>
        <v>788.95654868274892</v>
      </c>
      <c r="Q7005" s="92">
        <f>'Activity data'!M1387*'Emission factors'!$B$5*'Emission factors'!$D$5/1000</f>
        <v>856.59981161310736</v>
      </c>
      <c r="R7005" s="92">
        <f>'Activity data'!N1387*'Emission factors'!$B$5*'Emission factors'!$D$5/1000</f>
        <v>923.54504551710033</v>
      </c>
      <c r="S7005" s="92">
        <f>'Activity data'!O1387*'Emission factors'!$B$5*'Emission factors'!$D$5/1000</f>
        <v>1007.1605425386922</v>
      </c>
      <c r="T7005" s="92">
        <f>'Activity data'!P1387*'Emission factors'!$B$5*'Emission factors'!$D$5/1000</f>
        <v>897.17124185473699</v>
      </c>
      <c r="U7005" s="92">
        <f>'Activity data'!Q1387*'Emission factors'!$B$5*'Emission factors'!$D$5/1000</f>
        <v>1071.5065074175043</v>
      </c>
    </row>
    <row r="7006" spans="1:21" x14ac:dyDescent="0.25">
      <c r="A7006" s="92" t="s">
        <v>11</v>
      </c>
      <c r="B7006" s="92" t="s">
        <v>12</v>
      </c>
      <c r="C7006" s="92" t="s">
        <v>48</v>
      </c>
      <c r="D7006" s="92" t="s">
        <v>48</v>
      </c>
      <c r="E7006" s="92" t="s">
        <v>38</v>
      </c>
      <c r="F7006" s="92" t="s">
        <v>50</v>
      </c>
      <c r="G7006" s="92" t="s">
        <v>97</v>
      </c>
      <c r="H7006" s="92" t="s">
        <v>31</v>
      </c>
      <c r="I7006" s="92" t="s">
        <v>227</v>
      </c>
      <c r="L7006" s="92">
        <f>'Activity data'!H1388*'Emission factors'!$B$5*'Emission factors'!$D$5</f>
        <v>0</v>
      </c>
      <c r="M7006" s="92">
        <f>'Activity data'!I1388*'Emission factors'!$B$5*'Emission factors'!$D$5/1000</f>
        <v>0</v>
      </c>
      <c r="N7006" s="92">
        <f>'Activity data'!J1388*'Emission factors'!$B$5*'Emission factors'!$D$5/1000</f>
        <v>0</v>
      </c>
      <c r="O7006" s="92">
        <f>'Activity data'!K1388*'Emission factors'!$B$5*'Emission factors'!$D$5/1000</f>
        <v>0</v>
      </c>
      <c r="P7006" s="92">
        <f>'Activity data'!L1388*'Emission factors'!$B$5*'Emission factors'!$D$5/1000</f>
        <v>0</v>
      </c>
      <c r="Q7006" s="92">
        <f>'Activity data'!M1388*'Emission factors'!$B$5*'Emission factors'!$D$5/1000</f>
        <v>0</v>
      </c>
      <c r="R7006" s="92">
        <f>'Activity data'!N1388*'Emission factors'!$B$5*'Emission factors'!$D$5/1000</f>
        <v>0</v>
      </c>
      <c r="S7006" s="92">
        <f>'Activity data'!O1388*'Emission factors'!$B$5*'Emission factors'!$D$5/1000</f>
        <v>0</v>
      </c>
      <c r="T7006" s="92">
        <f>'Activity data'!P1388*'Emission factors'!$B$5*'Emission factors'!$D$5/1000</f>
        <v>0</v>
      </c>
      <c r="U7006" s="92">
        <f>'Activity data'!Q1388*'Emission factors'!$B$5*'Emission factors'!$D$5/1000</f>
        <v>0</v>
      </c>
    </row>
    <row r="7007" spans="1:21" x14ac:dyDescent="0.25">
      <c r="A7007" s="92" t="s">
        <v>11</v>
      </c>
      <c r="B7007" s="92" t="s">
        <v>12</v>
      </c>
      <c r="C7007" s="92" t="s">
        <v>48</v>
      </c>
      <c r="D7007" s="92" t="s">
        <v>48</v>
      </c>
      <c r="E7007" s="92" t="s">
        <v>38</v>
      </c>
      <c r="F7007" s="92" t="s">
        <v>50</v>
      </c>
      <c r="G7007" s="92" t="s">
        <v>97</v>
      </c>
      <c r="H7007" s="92" t="s">
        <v>31</v>
      </c>
      <c r="I7007" s="92" t="s">
        <v>228</v>
      </c>
      <c r="L7007" s="92">
        <f>'Activity data'!H1389*'Emission factors'!$B$5*'Emission factors'!$D$5</f>
        <v>0</v>
      </c>
      <c r="M7007" s="92">
        <f>'Activity data'!I1389*'Emission factors'!$B$5*'Emission factors'!$D$5/1000</f>
        <v>0</v>
      </c>
      <c r="N7007" s="92">
        <f>'Activity data'!J1389*'Emission factors'!$B$5*'Emission factors'!$D$5/1000</f>
        <v>0</v>
      </c>
      <c r="O7007" s="92">
        <f>'Activity data'!K1389*'Emission factors'!$B$5*'Emission factors'!$D$5/1000</f>
        <v>0</v>
      </c>
      <c r="P7007" s="92">
        <f>'Activity data'!L1389*'Emission factors'!$B$5*'Emission factors'!$D$5/1000</f>
        <v>0</v>
      </c>
      <c r="Q7007" s="92">
        <f>'Activity data'!M1389*'Emission factors'!$B$5*'Emission factors'!$D$5/1000</f>
        <v>0</v>
      </c>
      <c r="R7007" s="92">
        <f>'Activity data'!N1389*'Emission factors'!$B$5*'Emission factors'!$D$5/1000</f>
        <v>0</v>
      </c>
      <c r="S7007" s="92">
        <f>'Activity data'!O1389*'Emission factors'!$B$5*'Emission factors'!$D$5/1000</f>
        <v>0</v>
      </c>
      <c r="T7007" s="92">
        <f>'Activity data'!P1389*'Emission factors'!$B$5*'Emission factors'!$D$5/1000</f>
        <v>0</v>
      </c>
      <c r="U7007" s="92">
        <f>'Activity data'!Q1389*'Emission factors'!$B$5*'Emission factors'!$D$5/1000</f>
        <v>0</v>
      </c>
    </row>
    <row r="7008" spans="1:21" x14ac:dyDescent="0.25">
      <c r="A7008" s="92" t="s">
        <v>11</v>
      </c>
      <c r="B7008" s="92" t="s">
        <v>12</v>
      </c>
      <c r="C7008" s="92" t="s">
        <v>48</v>
      </c>
      <c r="D7008" s="92" t="s">
        <v>48</v>
      </c>
      <c r="E7008" s="92" t="s">
        <v>38</v>
      </c>
      <c r="F7008" s="92" t="s">
        <v>50</v>
      </c>
      <c r="G7008" s="92" t="s">
        <v>97</v>
      </c>
      <c r="H7008" s="92" t="s">
        <v>31</v>
      </c>
      <c r="I7008" s="92" t="s">
        <v>195</v>
      </c>
      <c r="L7008" s="92">
        <f>'Activity data'!H1390*'Emission factors'!$B$5*'Emission factors'!$D$5</f>
        <v>64813.352499999994</v>
      </c>
      <c r="M7008" s="92">
        <f>'Activity data'!I1390*'Emission factors'!$B$5*'Emission factors'!$D$5/1000</f>
        <v>78.981304999999992</v>
      </c>
      <c r="N7008" s="92">
        <f>'Activity data'!J1390*'Emission factors'!$B$5*'Emission factors'!$D$5/1000</f>
        <v>76.610982499999992</v>
      </c>
      <c r="O7008" s="92">
        <f>'Activity data'!K1390*'Emission factors'!$B$5*'Emission factors'!$D$5/1000</f>
        <v>80.625317499999994</v>
      </c>
      <c r="P7008" s="92">
        <f>'Activity data'!L1390*'Emission factors'!$B$5*'Emission factors'!$D$5/1000</f>
        <v>89.375389999999996</v>
      </c>
      <c r="Q7008" s="92">
        <f>'Activity data'!M1390*'Emission factors'!$B$5*'Emission factors'!$D$5/1000</f>
        <v>87.608689999999996</v>
      </c>
      <c r="R7008" s="92">
        <f>'Activity data'!N1390*'Emission factors'!$B$5*'Emission factors'!$D$5/1000</f>
        <v>97.669065000000003</v>
      </c>
      <c r="S7008" s="92">
        <f>'Activity data'!O1390*'Emission factors'!$B$5*'Emission factors'!$D$5/1000</f>
        <v>112.862685</v>
      </c>
      <c r="T7008" s="92">
        <f>'Activity data'!P1390*'Emission factors'!$B$5*'Emission factors'!$D$5/1000</f>
        <v>387.64342499999998</v>
      </c>
      <c r="U7008" s="92">
        <f>'Activity data'!Q1390*'Emission factors'!$B$5*'Emission factors'!$D$5/1000</f>
        <v>174.24569499999998</v>
      </c>
    </row>
    <row r="7009" spans="1:21" x14ac:dyDescent="0.25">
      <c r="A7009" s="92" t="s">
        <v>11</v>
      </c>
      <c r="B7009" s="92" t="s">
        <v>12</v>
      </c>
      <c r="C7009" s="92" t="s">
        <v>48</v>
      </c>
      <c r="D7009" s="92" t="s">
        <v>48</v>
      </c>
      <c r="E7009" s="92" t="s">
        <v>38</v>
      </c>
      <c r="F7009" s="92" t="s">
        <v>50</v>
      </c>
      <c r="G7009" s="92" t="s">
        <v>97</v>
      </c>
      <c r="H7009" s="92" t="s">
        <v>31</v>
      </c>
      <c r="I7009" s="92" t="s">
        <v>192</v>
      </c>
      <c r="L7009" s="92">
        <f>'Activity data'!H1391*'Emission factors'!$B$5*'Emission factors'!$D$5</f>
        <v>0</v>
      </c>
      <c r="M7009" s="92">
        <f>'Activity data'!I1391*'Emission factors'!$B$5*'Emission factors'!$D$5/1000</f>
        <v>0</v>
      </c>
      <c r="N7009" s="92">
        <f>'Activity data'!J1391*'Emission factors'!$B$5*'Emission factors'!$D$5/1000</f>
        <v>0</v>
      </c>
      <c r="O7009" s="92">
        <f>'Activity data'!K1391*'Emission factors'!$B$5*'Emission factors'!$D$5/1000</f>
        <v>0</v>
      </c>
      <c r="P7009" s="92">
        <f>'Activity data'!L1391*'Emission factors'!$B$5*'Emission factors'!$D$5/1000</f>
        <v>0</v>
      </c>
      <c r="Q7009" s="92">
        <f>'Activity data'!M1391*'Emission factors'!$B$5*'Emission factors'!$D$5/1000</f>
        <v>0</v>
      </c>
      <c r="R7009" s="92">
        <f>'Activity data'!N1391*'Emission factors'!$B$5*'Emission factors'!$D$5/1000</f>
        <v>0</v>
      </c>
      <c r="S7009" s="92">
        <f>'Activity data'!O1391*'Emission factors'!$B$5*'Emission factors'!$D$5/1000</f>
        <v>0</v>
      </c>
      <c r="T7009" s="92">
        <f>'Activity data'!P1391*'Emission factors'!$B$5*'Emission factors'!$D$5/1000</f>
        <v>0</v>
      </c>
      <c r="U7009" s="92">
        <f>'Activity data'!Q1391*'Emission factors'!$B$5*'Emission factors'!$D$5/1000</f>
        <v>0</v>
      </c>
    </row>
    <row r="7010" spans="1:21" x14ac:dyDescent="0.25">
      <c r="A7010" s="92" t="s">
        <v>11</v>
      </c>
      <c r="B7010" s="92" t="s">
        <v>12</v>
      </c>
      <c r="C7010" s="92" t="s">
        <v>48</v>
      </c>
      <c r="D7010" s="92" t="s">
        <v>48</v>
      </c>
      <c r="E7010" s="92" t="s">
        <v>38</v>
      </c>
      <c r="F7010" s="92" t="s">
        <v>50</v>
      </c>
      <c r="G7010" s="92" t="s">
        <v>97</v>
      </c>
      <c r="H7010" s="92" t="s">
        <v>31</v>
      </c>
      <c r="I7010" s="92" t="s">
        <v>229</v>
      </c>
      <c r="L7010" s="92">
        <f>'Activity data'!H1392*'Emission factors'!$B$5*'Emission factors'!$D$5</f>
        <v>0</v>
      </c>
      <c r="M7010" s="92">
        <f>'Activity data'!I1392*'Emission factors'!$B$5*'Emission factors'!$D$5/1000</f>
        <v>0</v>
      </c>
      <c r="N7010" s="92">
        <f>'Activity data'!J1392*'Emission factors'!$B$5*'Emission factors'!$D$5/1000</f>
        <v>0</v>
      </c>
      <c r="O7010" s="92">
        <f>'Activity data'!K1392*'Emission factors'!$B$5*'Emission factors'!$D$5/1000</f>
        <v>0</v>
      </c>
      <c r="P7010" s="92">
        <f>'Activity data'!L1392*'Emission factors'!$B$5*'Emission factors'!$D$5/1000</f>
        <v>0</v>
      </c>
      <c r="Q7010" s="92">
        <f>'Activity data'!M1392*'Emission factors'!$B$5*'Emission factors'!$D$5/1000</f>
        <v>0</v>
      </c>
      <c r="R7010" s="92">
        <f>'Activity data'!N1392*'Emission factors'!$B$5*'Emission factors'!$D$5/1000</f>
        <v>0</v>
      </c>
      <c r="S7010" s="92">
        <f>'Activity data'!O1392*'Emission factors'!$B$5*'Emission factors'!$D$5/1000</f>
        <v>0</v>
      </c>
      <c r="T7010" s="92">
        <f>'Activity data'!P1392*'Emission factors'!$B$5*'Emission factors'!$D$5/1000</f>
        <v>0</v>
      </c>
      <c r="U7010" s="92">
        <f>'Activity data'!Q1392*'Emission factors'!$B$5*'Emission factors'!$D$5/1000</f>
        <v>0</v>
      </c>
    </row>
    <row r="7011" spans="1:21" x14ac:dyDescent="0.25">
      <c r="A7011" s="92" t="s">
        <v>11</v>
      </c>
      <c r="B7011" s="92" t="s">
        <v>12</v>
      </c>
      <c r="C7011" s="92" t="s">
        <v>48</v>
      </c>
      <c r="D7011" s="92" t="s">
        <v>48</v>
      </c>
      <c r="E7011" s="92" t="s">
        <v>38</v>
      </c>
      <c r="F7011" s="92" t="s">
        <v>50</v>
      </c>
      <c r="G7011" s="92" t="s">
        <v>97</v>
      </c>
      <c r="H7011" s="92" t="s">
        <v>31</v>
      </c>
      <c r="I7011" s="92" t="s">
        <v>198</v>
      </c>
      <c r="L7011" s="92">
        <f>'Activity data'!H1393*'Emission factors'!$B$5*'Emission factors'!$D$5</f>
        <v>0</v>
      </c>
      <c r="M7011" s="92">
        <f>'Activity data'!I1393*'Emission factors'!$B$5*'Emission factors'!$D$5/1000</f>
        <v>0</v>
      </c>
      <c r="N7011" s="92">
        <f>'Activity data'!J1393*'Emission factors'!$B$5*'Emission factors'!$D$5/1000</f>
        <v>0</v>
      </c>
      <c r="O7011" s="92">
        <f>'Activity data'!K1393*'Emission factors'!$B$5*'Emission factors'!$D$5/1000</f>
        <v>0</v>
      </c>
      <c r="P7011" s="92">
        <f>'Activity data'!L1393*'Emission factors'!$B$5*'Emission factors'!$D$5/1000</f>
        <v>0</v>
      </c>
      <c r="Q7011" s="92">
        <f>'Activity data'!M1393*'Emission factors'!$B$5*'Emission factors'!$D$5/1000</f>
        <v>0</v>
      </c>
      <c r="R7011" s="92">
        <f>'Activity data'!N1393*'Emission factors'!$B$5*'Emission factors'!$D$5/1000</f>
        <v>0</v>
      </c>
      <c r="S7011" s="92">
        <f>'Activity data'!O1393*'Emission factors'!$B$5*'Emission factors'!$D$5/1000</f>
        <v>0</v>
      </c>
      <c r="T7011" s="92">
        <f>'Activity data'!P1393*'Emission factors'!$B$5*'Emission factors'!$D$5/1000</f>
        <v>0</v>
      </c>
      <c r="U7011" s="92">
        <f>'Activity data'!Q1393*'Emission factors'!$B$5*'Emission factors'!$D$5/1000</f>
        <v>0</v>
      </c>
    </row>
    <row r="7012" spans="1:21" x14ac:dyDescent="0.25">
      <c r="A7012" s="92" t="s">
        <v>11</v>
      </c>
      <c r="B7012" s="92" t="s">
        <v>12</v>
      </c>
      <c r="C7012" s="92" t="s">
        <v>48</v>
      </c>
      <c r="D7012" s="92" t="s">
        <v>48</v>
      </c>
      <c r="E7012" s="92" t="s">
        <v>38</v>
      </c>
      <c r="F7012" s="92" t="s">
        <v>50</v>
      </c>
      <c r="G7012" s="92" t="s">
        <v>97</v>
      </c>
      <c r="H7012" s="92" t="s">
        <v>31</v>
      </c>
      <c r="I7012" s="92" t="s">
        <v>230</v>
      </c>
      <c r="L7012" s="92">
        <f>'Activity data'!H1394*'Emission factors'!$B$5*'Emission factors'!$D$5</f>
        <v>0</v>
      </c>
      <c r="M7012" s="92">
        <f>'Activity data'!I1394*'Emission factors'!$B$5*'Emission factors'!$D$5/1000</f>
        <v>0</v>
      </c>
      <c r="N7012" s="92">
        <f>'Activity data'!J1394*'Emission factors'!$B$5*'Emission factors'!$D$5/1000</f>
        <v>0</v>
      </c>
      <c r="O7012" s="92">
        <f>'Activity data'!K1394*'Emission factors'!$B$5*'Emission factors'!$D$5/1000</f>
        <v>0</v>
      </c>
      <c r="P7012" s="92">
        <f>'Activity data'!L1394*'Emission factors'!$B$5*'Emission factors'!$D$5/1000</f>
        <v>0</v>
      </c>
      <c r="Q7012" s="92">
        <f>'Activity data'!M1394*'Emission factors'!$B$5*'Emission factors'!$D$5/1000</f>
        <v>0</v>
      </c>
      <c r="R7012" s="92">
        <f>'Activity data'!N1394*'Emission factors'!$B$5*'Emission factors'!$D$5/1000</f>
        <v>0</v>
      </c>
      <c r="S7012" s="92">
        <f>'Activity data'!O1394*'Emission factors'!$B$5*'Emission factors'!$D$5/1000</f>
        <v>0</v>
      </c>
      <c r="T7012" s="92">
        <f>'Activity data'!P1394*'Emission factors'!$B$5*'Emission factors'!$D$5/1000</f>
        <v>0</v>
      </c>
      <c r="U7012" s="92">
        <f>'Activity data'!Q1394*'Emission factors'!$B$5*'Emission factors'!$D$5/1000</f>
        <v>0</v>
      </c>
    </row>
    <row r="7013" spans="1:21" x14ac:dyDescent="0.25">
      <c r="A7013" s="92" t="s">
        <v>11</v>
      </c>
      <c r="B7013" s="92" t="s">
        <v>12</v>
      </c>
      <c r="C7013" s="92" t="s">
        <v>48</v>
      </c>
      <c r="D7013" s="92" t="s">
        <v>48</v>
      </c>
      <c r="E7013" s="92" t="s">
        <v>38</v>
      </c>
      <c r="F7013" s="92" t="s">
        <v>50</v>
      </c>
      <c r="G7013" s="92" t="s">
        <v>97</v>
      </c>
      <c r="H7013" s="92" t="s">
        <v>31</v>
      </c>
      <c r="I7013" s="92" t="s">
        <v>210</v>
      </c>
      <c r="L7013" s="92">
        <f>'Activity data'!H1395*'Emission factors'!$B$5*'Emission factors'!$D$5</f>
        <v>0</v>
      </c>
      <c r="M7013" s="92">
        <f>'Activity data'!I1395*'Emission factors'!$B$5*'Emission factors'!$D$5/1000</f>
        <v>0</v>
      </c>
      <c r="N7013" s="92">
        <f>'Activity data'!J1395*'Emission factors'!$B$5*'Emission factors'!$D$5/1000</f>
        <v>0</v>
      </c>
      <c r="O7013" s="92">
        <f>'Activity data'!K1395*'Emission factors'!$B$5*'Emission factors'!$D$5/1000</f>
        <v>0</v>
      </c>
      <c r="P7013" s="92">
        <f>'Activity data'!L1395*'Emission factors'!$B$5*'Emission factors'!$D$5/1000</f>
        <v>0</v>
      </c>
      <c r="Q7013" s="92">
        <f>'Activity data'!M1395*'Emission factors'!$B$5*'Emission factors'!$D$5/1000</f>
        <v>0</v>
      </c>
      <c r="R7013" s="92">
        <f>'Activity data'!N1395*'Emission factors'!$B$5*'Emission factors'!$D$5/1000</f>
        <v>0</v>
      </c>
      <c r="S7013" s="92">
        <f>'Activity data'!O1395*'Emission factors'!$B$5*'Emission factors'!$D$5/1000</f>
        <v>0</v>
      </c>
      <c r="T7013" s="92">
        <f>'Activity data'!P1395*'Emission factors'!$B$5*'Emission factors'!$D$5/1000</f>
        <v>0</v>
      </c>
      <c r="U7013" s="92">
        <f>'Activity data'!Q1395*'Emission factors'!$B$5*'Emission factors'!$D$5/1000</f>
        <v>0</v>
      </c>
    </row>
    <row r="7014" spans="1:21" x14ac:dyDescent="0.25">
      <c r="A7014" s="92" t="s">
        <v>11</v>
      </c>
      <c r="B7014" s="92" t="s">
        <v>12</v>
      </c>
      <c r="C7014" s="92" t="s">
        <v>48</v>
      </c>
      <c r="D7014" s="92" t="s">
        <v>48</v>
      </c>
      <c r="E7014" s="92" t="s">
        <v>38</v>
      </c>
      <c r="F7014" s="92" t="s">
        <v>50</v>
      </c>
      <c r="G7014" s="92" t="s">
        <v>97</v>
      </c>
      <c r="H7014" s="92" t="s">
        <v>31</v>
      </c>
      <c r="I7014" s="92" t="s">
        <v>191</v>
      </c>
      <c r="L7014" s="92">
        <f>'Activity data'!H1396*'Emission factors'!$B$5*'Emission factors'!$D$5</f>
        <v>0</v>
      </c>
      <c r="M7014" s="92">
        <f>'Activity data'!I1396*'Emission factors'!$B$5*'Emission factors'!$D$5/1000</f>
        <v>0</v>
      </c>
      <c r="N7014" s="92">
        <f>'Activity data'!J1396*'Emission factors'!$B$5*'Emission factors'!$D$5/1000</f>
        <v>0</v>
      </c>
      <c r="O7014" s="92">
        <f>'Activity data'!K1396*'Emission factors'!$B$5*'Emission factors'!$D$5/1000</f>
        <v>0</v>
      </c>
      <c r="P7014" s="92">
        <f>'Activity data'!L1396*'Emission factors'!$B$5*'Emission factors'!$D$5/1000</f>
        <v>0</v>
      </c>
      <c r="Q7014" s="92">
        <f>'Activity data'!M1396*'Emission factors'!$B$5*'Emission factors'!$D$5/1000</f>
        <v>0</v>
      </c>
      <c r="R7014" s="92">
        <f>'Activity data'!N1396*'Emission factors'!$B$5*'Emission factors'!$D$5/1000</f>
        <v>0</v>
      </c>
      <c r="S7014" s="92">
        <f>'Activity data'!O1396*'Emission factors'!$B$5*'Emission factors'!$D$5/1000</f>
        <v>0</v>
      </c>
      <c r="T7014" s="92">
        <f>'Activity data'!P1396*'Emission factors'!$B$5*'Emission factors'!$D$5/1000</f>
        <v>0</v>
      </c>
      <c r="U7014" s="92">
        <f>'Activity data'!Q1396*'Emission factors'!$B$5*'Emission factors'!$D$5/1000</f>
        <v>0</v>
      </c>
    </row>
    <row r="7015" spans="1:21" x14ac:dyDescent="0.25">
      <c r="A7015" s="92" t="s">
        <v>11</v>
      </c>
      <c r="B7015" s="92" t="s">
        <v>12</v>
      </c>
      <c r="C7015" s="92" t="s">
        <v>48</v>
      </c>
      <c r="D7015" s="92" t="s">
        <v>48</v>
      </c>
      <c r="E7015" s="92" t="s">
        <v>38</v>
      </c>
      <c r="F7015" s="92" t="s">
        <v>50</v>
      </c>
      <c r="G7015" s="92" t="s">
        <v>97</v>
      </c>
      <c r="H7015" s="92" t="s">
        <v>31</v>
      </c>
      <c r="I7015" s="92" t="s">
        <v>231</v>
      </c>
      <c r="L7015" s="92">
        <f>'Activity data'!H1397*'Emission factors'!$B$5*'Emission factors'!$D$5</f>
        <v>0</v>
      </c>
      <c r="M7015" s="92">
        <f>'Activity data'!I1397*'Emission factors'!$B$5*'Emission factors'!$D$5/1000</f>
        <v>0</v>
      </c>
      <c r="N7015" s="92">
        <f>'Activity data'!J1397*'Emission factors'!$B$5*'Emission factors'!$D$5/1000</f>
        <v>0</v>
      </c>
      <c r="O7015" s="92">
        <f>'Activity data'!K1397*'Emission factors'!$B$5*'Emission factors'!$D$5/1000</f>
        <v>0</v>
      </c>
      <c r="P7015" s="92">
        <f>'Activity data'!L1397*'Emission factors'!$B$5*'Emission factors'!$D$5/1000</f>
        <v>0</v>
      </c>
      <c r="Q7015" s="92">
        <f>'Activity data'!M1397*'Emission factors'!$B$5*'Emission factors'!$D$5/1000</f>
        <v>0</v>
      </c>
      <c r="R7015" s="92">
        <f>'Activity data'!N1397*'Emission factors'!$B$5*'Emission factors'!$D$5/1000</f>
        <v>0</v>
      </c>
      <c r="S7015" s="92">
        <f>'Activity data'!O1397*'Emission factors'!$B$5*'Emission factors'!$D$5/1000</f>
        <v>0</v>
      </c>
      <c r="T7015" s="92">
        <f>'Activity data'!P1397*'Emission factors'!$B$5*'Emission factors'!$D$5/1000</f>
        <v>0</v>
      </c>
      <c r="U7015" s="92">
        <f>'Activity data'!Q1397*'Emission factors'!$B$5*'Emission factors'!$D$5/1000</f>
        <v>0</v>
      </c>
    </row>
    <row r="7016" spans="1:21" x14ac:dyDescent="0.25">
      <c r="A7016" s="92" t="s">
        <v>11</v>
      </c>
      <c r="B7016" s="92" t="s">
        <v>12</v>
      </c>
      <c r="C7016" s="92" t="s">
        <v>48</v>
      </c>
      <c r="D7016" s="92" t="s">
        <v>48</v>
      </c>
      <c r="E7016" s="92" t="s">
        <v>38</v>
      </c>
      <c r="F7016" s="92" t="s">
        <v>50</v>
      </c>
      <c r="G7016" s="92" t="s">
        <v>97</v>
      </c>
      <c r="H7016" s="92" t="s">
        <v>31</v>
      </c>
      <c r="I7016" s="92" t="s">
        <v>190</v>
      </c>
      <c r="L7016" s="92">
        <f>'Activity data'!H1398*'Emission factors'!$B$5*'Emission factors'!$D$5</f>
        <v>0</v>
      </c>
      <c r="M7016" s="92">
        <f>'Activity data'!I1398*'Emission factors'!$B$5*'Emission factors'!$D$5/1000</f>
        <v>0</v>
      </c>
      <c r="N7016" s="92">
        <f>'Activity data'!J1398*'Emission factors'!$B$5*'Emission factors'!$D$5/1000</f>
        <v>0</v>
      </c>
      <c r="O7016" s="92">
        <f>'Activity data'!K1398*'Emission factors'!$B$5*'Emission factors'!$D$5/1000</f>
        <v>0</v>
      </c>
      <c r="P7016" s="92">
        <f>'Activity data'!L1398*'Emission factors'!$B$5*'Emission factors'!$D$5/1000</f>
        <v>0</v>
      </c>
      <c r="Q7016" s="92">
        <f>'Activity data'!M1398*'Emission factors'!$B$5*'Emission factors'!$D$5/1000</f>
        <v>0</v>
      </c>
      <c r="R7016" s="92">
        <f>'Activity data'!N1398*'Emission factors'!$B$5*'Emission factors'!$D$5/1000</f>
        <v>0</v>
      </c>
      <c r="S7016" s="92">
        <f>'Activity data'!O1398*'Emission factors'!$B$5*'Emission factors'!$D$5/1000</f>
        <v>0</v>
      </c>
      <c r="T7016" s="92">
        <f>'Activity data'!P1398*'Emission factors'!$B$5*'Emission factors'!$D$5/1000</f>
        <v>0</v>
      </c>
      <c r="U7016" s="92">
        <f>'Activity data'!Q1398*'Emission factors'!$B$5*'Emission factors'!$D$5/1000</f>
        <v>178.99615499999999</v>
      </c>
    </row>
    <row r="7017" spans="1:21" x14ac:dyDescent="0.25">
      <c r="A7017" s="92" t="s">
        <v>11</v>
      </c>
      <c r="B7017" s="92" t="s">
        <v>12</v>
      </c>
      <c r="C7017" s="92" t="s">
        <v>48</v>
      </c>
      <c r="D7017" s="92" t="s">
        <v>48</v>
      </c>
      <c r="E7017" s="92" t="s">
        <v>26</v>
      </c>
      <c r="F7017" s="92" t="s">
        <v>50</v>
      </c>
      <c r="G7017" s="92" t="s">
        <v>97</v>
      </c>
      <c r="H7017" s="92" t="s">
        <v>31</v>
      </c>
      <c r="I7017" s="92" t="s">
        <v>207</v>
      </c>
      <c r="L7017" s="92">
        <f>(('Activity data'!H1399/'Emission factors'!$H$10/1000)*'Emission factors'!$B$10)*'Emission factors'!$D$10</f>
        <v>57.089138158440505</v>
      </c>
      <c r="M7017" s="92">
        <f>(('Activity data'!I1399/'Emission factors'!$H$10/1000)*'Emission factors'!$B$10)*'Emission factors'!$D$10/1000</f>
        <v>6.048770982271328E-2</v>
      </c>
      <c r="N7017" s="92">
        <f>(('Activity data'!J1399/'Emission factors'!$H$10/1000)*'Emission factors'!$B$10)*'Emission factors'!$D$10/1000</f>
        <v>0.16803619671875919</v>
      </c>
      <c r="O7017" s="92">
        <f>(('Activity data'!K1399/'Emission factors'!$H$10/1000)*'Emission factors'!$B$10)*'Emission factors'!$D$10/1000</f>
        <v>0.1846986383505409</v>
      </c>
      <c r="P7017" s="92">
        <f>(('Activity data'!L1399/'Emission factors'!$H$10/1000)*'Emission factors'!$B$10)*'Emission factors'!$D$10/1000</f>
        <v>0.20095342302764352</v>
      </c>
      <c r="Q7017" s="92">
        <f>(('Activity data'!M1399/'Emission factors'!$H$10/1000)*'Emission factors'!$B$10)*'Emission factors'!$D$10/1000</f>
        <v>0.20952709245342255</v>
      </c>
      <c r="R7017" s="92">
        <f>(('Activity data'!N1399/'Emission factors'!$H$10/1000)*'Emission factors'!$B$10)*'Emission factors'!$D$10/1000</f>
        <v>0.52617270143638428</v>
      </c>
      <c r="S7017" s="92">
        <f>(('Activity data'!O1399/'Emission factors'!$H$10/1000)*'Emission factors'!$B$10)*'Emission factors'!$D$10/1000</f>
        <v>0.94795489866648197</v>
      </c>
      <c r="T7017" s="92">
        <f>(('Activity data'!P1399/'Emission factors'!$H$10/1000)*'Emission factors'!$B$10)*'Emission factors'!$D$10/1000</f>
        <v>0.80817111543096765</v>
      </c>
      <c r="U7017" s="92">
        <f>(('Activity data'!Q1399/'Emission factors'!$H$10/1000)*'Emission factors'!$B$10)*'Emission factors'!$D$10/1000</f>
        <v>0.61433769366713231</v>
      </c>
    </row>
    <row r="7018" spans="1:21" x14ac:dyDescent="0.25">
      <c r="A7018" s="92" t="s">
        <v>11</v>
      </c>
      <c r="B7018" s="92" t="s">
        <v>12</v>
      </c>
      <c r="C7018" s="92" t="s">
        <v>48</v>
      </c>
      <c r="D7018" s="92" t="s">
        <v>48</v>
      </c>
      <c r="E7018" s="92" t="s">
        <v>26</v>
      </c>
      <c r="F7018" s="92" t="s">
        <v>50</v>
      </c>
      <c r="G7018" s="92" t="s">
        <v>97</v>
      </c>
      <c r="H7018" s="92" t="s">
        <v>31</v>
      </c>
      <c r="I7018" s="92" t="s">
        <v>218</v>
      </c>
      <c r="L7018" s="92">
        <f>(('Activity data'!H1400/'Emission factors'!$H$10/1000)*'Emission factors'!$B$10)*'Emission factors'!$D$10</f>
        <v>0</v>
      </c>
      <c r="M7018" s="92">
        <f>(('Activity data'!I1400/'Emission factors'!$H$10/1000)*'Emission factors'!$B$10)*'Emission factors'!$D$10/1000</f>
        <v>0</v>
      </c>
      <c r="N7018" s="92">
        <f>(('Activity data'!J1400/'Emission factors'!$H$10/1000)*'Emission factors'!$B$10)*'Emission factors'!$D$10/1000</f>
        <v>0</v>
      </c>
      <c r="O7018" s="92">
        <f>(('Activity data'!K1400/'Emission factors'!$H$10/1000)*'Emission factors'!$B$10)*'Emission factors'!$D$10/1000</f>
        <v>0</v>
      </c>
      <c r="P7018" s="92">
        <f>(('Activity data'!L1400/'Emission factors'!$H$10/1000)*'Emission factors'!$B$10)*'Emission factors'!$D$10/1000</f>
        <v>0</v>
      </c>
      <c r="Q7018" s="92">
        <f>(('Activity data'!M1400/'Emission factors'!$H$10/1000)*'Emission factors'!$B$10)*'Emission factors'!$D$10/1000</f>
        <v>0</v>
      </c>
      <c r="R7018" s="92">
        <f>(('Activity data'!N1400/'Emission factors'!$H$10/1000)*'Emission factors'!$B$10)*'Emission factors'!$D$10/1000</f>
        <v>0</v>
      </c>
      <c r="S7018" s="92">
        <f>(('Activity data'!O1400/'Emission factors'!$H$10/1000)*'Emission factors'!$B$10)*'Emission factors'!$D$10/1000</f>
        <v>0</v>
      </c>
      <c r="T7018" s="92">
        <f>(('Activity data'!P1400/'Emission factors'!$H$10/1000)*'Emission factors'!$B$10)*'Emission factors'!$D$10/1000</f>
        <v>0</v>
      </c>
      <c r="U7018" s="92">
        <f>(('Activity data'!Q1400/'Emission factors'!$H$10/1000)*'Emission factors'!$B$10)*'Emission factors'!$D$10/1000</f>
        <v>0</v>
      </c>
    </row>
    <row r="7019" spans="1:21" x14ac:dyDescent="0.25">
      <c r="A7019" s="92" t="s">
        <v>11</v>
      </c>
      <c r="B7019" s="92" t="s">
        <v>12</v>
      </c>
      <c r="C7019" s="92" t="s">
        <v>48</v>
      </c>
      <c r="D7019" s="92" t="s">
        <v>48</v>
      </c>
      <c r="E7019" s="92" t="s">
        <v>26</v>
      </c>
      <c r="F7019" s="92" t="s">
        <v>50</v>
      </c>
      <c r="G7019" s="92" t="s">
        <v>97</v>
      </c>
      <c r="H7019" s="92" t="s">
        <v>31</v>
      </c>
      <c r="I7019" s="92" t="s">
        <v>194</v>
      </c>
      <c r="L7019" s="92">
        <f>(('Activity data'!H1401/'Emission factors'!$H$10/1000)*'Emission factors'!$B$10)*'Emission factors'!$D$10</f>
        <v>0</v>
      </c>
      <c r="M7019" s="92">
        <f>(('Activity data'!I1401/'Emission factors'!$H$10/1000)*'Emission factors'!$B$10)*'Emission factors'!$D$10/1000</f>
        <v>0</v>
      </c>
      <c r="N7019" s="92">
        <f>(('Activity data'!J1401/'Emission factors'!$H$10/1000)*'Emission factors'!$B$10)*'Emission factors'!$D$10/1000</f>
        <v>0</v>
      </c>
      <c r="O7019" s="92">
        <f>(('Activity data'!K1401/'Emission factors'!$H$10/1000)*'Emission factors'!$B$10)*'Emission factors'!$D$10/1000</f>
        <v>0</v>
      </c>
      <c r="P7019" s="92">
        <f>(('Activity data'!L1401/'Emission factors'!$H$10/1000)*'Emission factors'!$B$10)*'Emission factors'!$D$10/1000</f>
        <v>0</v>
      </c>
      <c r="Q7019" s="92">
        <f>(('Activity data'!M1401/'Emission factors'!$H$10/1000)*'Emission factors'!$B$10)*'Emission factors'!$D$10/1000</f>
        <v>0</v>
      </c>
      <c r="R7019" s="92">
        <f>(('Activity data'!N1401/'Emission factors'!$H$10/1000)*'Emission factors'!$B$10)*'Emission factors'!$D$10/1000</f>
        <v>0</v>
      </c>
      <c r="S7019" s="92">
        <f>(('Activity data'!O1401/'Emission factors'!$H$10/1000)*'Emission factors'!$B$10)*'Emission factors'!$D$10/1000</f>
        <v>0</v>
      </c>
      <c r="T7019" s="92">
        <f>(('Activity data'!P1401/'Emission factors'!$H$10/1000)*'Emission factors'!$B$10)*'Emission factors'!$D$10/1000</f>
        <v>0</v>
      </c>
      <c r="U7019" s="92">
        <f>(('Activity data'!Q1401/'Emission factors'!$H$10/1000)*'Emission factors'!$B$10)*'Emission factors'!$D$10/1000</f>
        <v>0</v>
      </c>
    </row>
    <row r="7020" spans="1:21" x14ac:dyDescent="0.25">
      <c r="A7020" s="92" t="s">
        <v>11</v>
      </c>
      <c r="B7020" s="92" t="s">
        <v>12</v>
      </c>
      <c r="C7020" s="92" t="s">
        <v>48</v>
      </c>
      <c r="D7020" s="92" t="s">
        <v>48</v>
      </c>
      <c r="E7020" s="92" t="s">
        <v>26</v>
      </c>
      <c r="F7020" s="92" t="s">
        <v>50</v>
      </c>
      <c r="G7020" s="92" t="s">
        <v>97</v>
      </c>
      <c r="H7020" s="92" t="s">
        <v>31</v>
      </c>
      <c r="I7020" s="92" t="s">
        <v>205</v>
      </c>
      <c r="L7020" s="92">
        <f>(('Activity data'!H1402/'Emission factors'!$H$10/1000)*'Emission factors'!$B$10)*'Emission factors'!$D$10</f>
        <v>1246.1543553338447</v>
      </c>
      <c r="M7020" s="92">
        <f>(('Activity data'!I1402/'Emission factors'!$H$10/1000)*'Emission factors'!$B$10)*'Emission factors'!$D$10/1000</f>
        <v>1.0593372985418263</v>
      </c>
      <c r="N7020" s="92">
        <f>(('Activity data'!J1402/'Emission factors'!$H$10/1000)*'Emission factors'!$B$10)*'Emission factors'!$D$10/1000</f>
        <v>1.6769061780506525</v>
      </c>
      <c r="O7020" s="92">
        <f>(('Activity data'!K1402/'Emission factors'!$H$10/1000)*'Emission factors'!$B$10)*'Emission factors'!$D$10/1000</f>
        <v>2.1806175172678435</v>
      </c>
      <c r="P7020" s="92">
        <f>(('Activity data'!L1402/'Emission factors'!$H$10/1000)*'Emission factors'!$B$10)*'Emission factors'!$D$10/1000</f>
        <v>2.1573053530314654</v>
      </c>
      <c r="Q7020" s="92">
        <f>(('Activity data'!M1402/'Emission factors'!$H$10/1000)*'Emission factors'!$B$10)*'Emission factors'!$D$10/1000</f>
        <v>1.7685270529547201</v>
      </c>
      <c r="R7020" s="92">
        <f>(('Activity data'!N1402/'Emission factors'!$H$10/1000)*'Emission factors'!$B$10)*'Emission factors'!$D$10/1000</f>
        <v>1.4057787317728319</v>
      </c>
      <c r="S7020" s="92">
        <f>(('Activity data'!O1402/'Emission factors'!$H$10/1000)*'Emission factors'!$B$10)*'Emission factors'!$D$10/1000</f>
        <v>1.0773737049117422</v>
      </c>
      <c r="T7020" s="92">
        <f>(('Activity data'!P1402/'Emission factors'!$H$10/1000)*'Emission factors'!$B$10)*'Emission factors'!$D$10/1000</f>
        <v>1.3977996930161167</v>
      </c>
      <c r="U7020" s="92">
        <f>(('Activity data'!Q1402/'Emission factors'!$H$10/1000)*'Emission factors'!$B$10)*'Emission factors'!$D$10/1000</f>
        <v>1.6976603990790482</v>
      </c>
    </row>
    <row r="7021" spans="1:21" x14ac:dyDescent="0.25">
      <c r="A7021" s="92" t="s">
        <v>11</v>
      </c>
      <c r="B7021" s="92" t="s">
        <v>12</v>
      </c>
      <c r="C7021" s="92" t="s">
        <v>48</v>
      </c>
      <c r="D7021" s="92" t="s">
        <v>48</v>
      </c>
      <c r="E7021" s="92" t="s">
        <v>26</v>
      </c>
      <c r="F7021" s="92" t="s">
        <v>50</v>
      </c>
      <c r="G7021" s="92" t="s">
        <v>97</v>
      </c>
      <c r="H7021" s="92" t="s">
        <v>31</v>
      </c>
      <c r="I7021" s="92" t="s">
        <v>204</v>
      </c>
      <c r="L7021" s="92">
        <f>(('Activity data'!H1403/'Emission factors'!$H$10/1000)*'Emission factors'!$B$10)*'Emission factors'!$D$10</f>
        <v>1209.9527142694421</v>
      </c>
      <c r="M7021" s="92">
        <f>(('Activity data'!I1403/'Emission factors'!$H$10/1000)*'Emission factors'!$B$10)*'Emission factors'!$D$10/1000</f>
        <v>1.1413973617722057</v>
      </c>
      <c r="N7021" s="92">
        <f>(('Activity data'!J1403/'Emission factors'!$H$10/1000)*'Emission factors'!$B$10)*'Emission factors'!$D$10/1000</f>
        <v>1.1858445678568132</v>
      </c>
      <c r="O7021" s="92">
        <f>(('Activity data'!K1403/'Emission factors'!$H$10/1000)*'Emission factors'!$B$10)*'Emission factors'!$D$10/1000</f>
        <v>1.5093265831391052</v>
      </c>
      <c r="P7021" s="92">
        <f>(('Activity data'!L1403/'Emission factors'!$H$10/1000)*'Emission factors'!$B$10)*'Emission factors'!$D$10/1000</f>
        <v>3.3599919732613848</v>
      </c>
      <c r="Q7021" s="92">
        <f>(('Activity data'!M1403/'Emission factors'!$H$10/1000)*'Emission factors'!$B$10)*'Emission factors'!$D$10/1000</f>
        <v>2.9838350290987377</v>
      </c>
      <c r="R7021" s="92">
        <f>(('Activity data'!N1403/'Emission factors'!$H$10/1000)*'Emission factors'!$B$10)*'Emission factors'!$D$10/1000</f>
        <v>2.8956645586894214</v>
      </c>
      <c r="S7021" s="92">
        <f>(('Activity data'!O1403/'Emission factors'!$H$10/1000)*'Emission factors'!$B$10)*'Emission factors'!$D$10/1000</f>
        <v>3.2042075384728741</v>
      </c>
      <c r="T7021" s="92">
        <f>(('Activity data'!P1403/'Emission factors'!$H$10/1000)*'Emission factors'!$B$10)*'Emission factors'!$D$10/1000</f>
        <v>3.3798982067392642</v>
      </c>
      <c r="U7021" s="92">
        <f>(('Activity data'!Q1403/'Emission factors'!$H$10/1000)*'Emission factors'!$B$10)*'Emission factors'!$D$10/1000</f>
        <v>3.3121643827623313</v>
      </c>
    </row>
    <row r="7022" spans="1:21" x14ac:dyDescent="0.25">
      <c r="A7022" s="92" t="s">
        <v>11</v>
      </c>
      <c r="B7022" s="92" t="s">
        <v>12</v>
      </c>
      <c r="C7022" s="92" t="s">
        <v>48</v>
      </c>
      <c r="D7022" s="92" t="s">
        <v>48</v>
      </c>
      <c r="E7022" s="92" t="s">
        <v>26</v>
      </c>
      <c r="F7022" s="92" t="s">
        <v>50</v>
      </c>
      <c r="G7022" s="92" t="s">
        <v>97</v>
      </c>
      <c r="H7022" s="92" t="s">
        <v>31</v>
      </c>
      <c r="I7022" s="92" t="s">
        <v>199</v>
      </c>
      <c r="L7022" s="92">
        <f>(('Activity data'!H1404/'Emission factors'!$H$10/1000)*'Emission factors'!$B$10)*'Emission factors'!$D$10</f>
        <v>626.04433630420613</v>
      </c>
      <c r="M7022" s="92">
        <f>(('Activity data'!I1404/'Emission factors'!$H$10/1000)*'Emission factors'!$B$10)*'Emission factors'!$D$10/1000</f>
        <v>0.75045023267233268</v>
      </c>
      <c r="N7022" s="92">
        <f>(('Activity data'!J1404/'Emission factors'!$H$10/1000)*'Emission factors'!$B$10)*'Emission factors'!$D$10/1000</f>
        <v>1.2931853135450371</v>
      </c>
      <c r="O7022" s="92">
        <f>(('Activity data'!K1404/'Emission factors'!$H$10/1000)*'Emission factors'!$B$10)*'Emission factors'!$D$10/1000</f>
        <v>1.045643600911661</v>
      </c>
      <c r="P7022" s="92">
        <f>(('Activity data'!L1404/'Emission factors'!$H$10/1000)*'Emission factors'!$B$10)*'Emission factors'!$D$10/1000</f>
        <v>1.0173002660681481</v>
      </c>
      <c r="Q7022" s="92">
        <f>(('Activity data'!M1404/'Emission factors'!$H$10/1000)*'Emission factors'!$B$10)*'Emission factors'!$D$10/1000</f>
        <v>1.5617695329594348</v>
      </c>
      <c r="R7022" s="92">
        <f>(('Activity data'!N1404/'Emission factors'!$H$10/1000)*'Emission factors'!$B$10)*'Emission factors'!$D$10/1000</f>
        <v>2.1513687495539537</v>
      </c>
      <c r="S7022" s="92">
        <f>(('Activity data'!O1404/'Emission factors'!$H$10/1000)*'Emission factors'!$B$10)*'Emission factors'!$D$10/1000</f>
        <v>2.7127195194306086</v>
      </c>
      <c r="T7022" s="92">
        <f>(('Activity data'!P1404/'Emission factors'!$H$10/1000)*'Emission factors'!$B$10)*'Emission factors'!$D$10/1000</f>
        <v>7.3076401475240997</v>
      </c>
      <c r="U7022" s="92">
        <f>(('Activity data'!Q1404/'Emission factors'!$H$10/1000)*'Emission factors'!$B$10)*'Emission factors'!$D$10/1000</f>
        <v>8.8454215509370151</v>
      </c>
    </row>
    <row r="7023" spans="1:21" x14ac:dyDescent="0.25">
      <c r="A7023" s="92" t="s">
        <v>11</v>
      </c>
      <c r="B7023" s="92" t="s">
        <v>12</v>
      </c>
      <c r="C7023" s="92" t="s">
        <v>48</v>
      </c>
      <c r="D7023" s="92" t="s">
        <v>48</v>
      </c>
      <c r="E7023" s="92" t="s">
        <v>26</v>
      </c>
      <c r="F7023" s="92" t="s">
        <v>50</v>
      </c>
      <c r="G7023" s="92" t="s">
        <v>97</v>
      </c>
      <c r="H7023" s="92" t="s">
        <v>31</v>
      </c>
      <c r="I7023" s="92" t="s">
        <v>233</v>
      </c>
      <c r="L7023" s="92">
        <f>(('Activity data'!H1405/'Emission factors'!$H$10/1000)*'Emission factors'!$B$10)*'Emission factors'!$D$10</f>
        <v>0</v>
      </c>
      <c r="M7023" s="92">
        <f>(('Activity data'!I1405/'Emission factors'!$H$10/1000)*'Emission factors'!$B$10)*'Emission factors'!$D$10/1000</f>
        <v>0</v>
      </c>
      <c r="N7023" s="92">
        <f>(('Activity data'!J1405/'Emission factors'!$H$10/1000)*'Emission factors'!$B$10)*'Emission factors'!$D$10/1000</f>
        <v>0</v>
      </c>
      <c r="O7023" s="92">
        <f>(('Activity data'!K1405/'Emission factors'!$H$10/1000)*'Emission factors'!$B$10)*'Emission factors'!$D$10/1000</f>
        <v>0</v>
      </c>
      <c r="P7023" s="92">
        <f>(('Activity data'!L1405/'Emission factors'!$H$10/1000)*'Emission factors'!$B$10)*'Emission factors'!$D$10/1000</f>
        <v>0</v>
      </c>
      <c r="Q7023" s="92">
        <f>(('Activity data'!M1405/'Emission factors'!$H$10/1000)*'Emission factors'!$B$10)*'Emission factors'!$D$10/1000</f>
        <v>0</v>
      </c>
      <c r="R7023" s="92">
        <f>(('Activity data'!N1405/'Emission factors'!$H$10/1000)*'Emission factors'!$B$10)*'Emission factors'!$D$10/1000</f>
        <v>0</v>
      </c>
      <c r="S7023" s="92">
        <f>(('Activity data'!O1405/'Emission factors'!$H$10/1000)*'Emission factors'!$B$10)*'Emission factors'!$D$10/1000</f>
        <v>0</v>
      </c>
      <c r="T7023" s="92">
        <f>(('Activity data'!P1405/'Emission factors'!$H$10/1000)*'Emission factors'!$B$10)*'Emission factors'!$D$10/1000</f>
        <v>0</v>
      </c>
      <c r="U7023" s="92">
        <f>(('Activity data'!Q1405/'Emission factors'!$H$10/1000)*'Emission factors'!$B$10)*'Emission factors'!$D$10/1000</f>
        <v>0</v>
      </c>
    </row>
    <row r="7024" spans="1:21" x14ac:dyDescent="0.25">
      <c r="A7024" s="92" t="s">
        <v>11</v>
      </c>
      <c r="B7024" s="92" t="s">
        <v>12</v>
      </c>
      <c r="C7024" s="92" t="s">
        <v>48</v>
      </c>
      <c r="D7024" s="92" t="s">
        <v>48</v>
      </c>
      <c r="E7024" s="92" t="s">
        <v>26</v>
      </c>
      <c r="F7024" s="92" t="s">
        <v>50</v>
      </c>
      <c r="G7024" s="92" t="s">
        <v>97</v>
      </c>
      <c r="H7024" s="92" t="s">
        <v>31</v>
      </c>
      <c r="I7024" s="92" t="s">
        <v>220</v>
      </c>
      <c r="L7024" s="92">
        <f>(('Activity data'!H1406/'Emission factors'!$H$10/1000)*'Emission factors'!$B$10)*'Emission factors'!$D$10</f>
        <v>0</v>
      </c>
      <c r="M7024" s="92">
        <f>(('Activity data'!I1406/'Emission factors'!$H$10/1000)*'Emission factors'!$B$10)*'Emission factors'!$D$10/1000</f>
        <v>0</v>
      </c>
      <c r="N7024" s="92">
        <f>(('Activity data'!J1406/'Emission factors'!$H$10/1000)*'Emission factors'!$B$10)*'Emission factors'!$D$10/1000</f>
        <v>0</v>
      </c>
      <c r="O7024" s="92">
        <f>(('Activity data'!K1406/'Emission factors'!$H$10/1000)*'Emission factors'!$B$10)*'Emission factors'!$D$10/1000</f>
        <v>0</v>
      </c>
      <c r="P7024" s="92">
        <f>(('Activity data'!L1406/'Emission factors'!$H$10/1000)*'Emission factors'!$B$10)*'Emission factors'!$D$10/1000</f>
        <v>0</v>
      </c>
      <c r="Q7024" s="92">
        <f>(('Activity data'!M1406/'Emission factors'!$H$10/1000)*'Emission factors'!$B$10)*'Emission factors'!$D$10/1000</f>
        <v>0</v>
      </c>
      <c r="R7024" s="92">
        <f>(('Activity data'!N1406/'Emission factors'!$H$10/1000)*'Emission factors'!$B$10)*'Emission factors'!$D$10/1000</f>
        <v>0</v>
      </c>
      <c r="S7024" s="92">
        <f>(('Activity data'!O1406/'Emission factors'!$H$10/1000)*'Emission factors'!$B$10)*'Emission factors'!$D$10/1000</f>
        <v>0</v>
      </c>
      <c r="T7024" s="92">
        <f>(('Activity data'!P1406/'Emission factors'!$H$10/1000)*'Emission factors'!$B$10)*'Emission factors'!$D$10/1000</f>
        <v>0</v>
      </c>
      <c r="U7024" s="92">
        <f>(('Activity data'!Q1406/'Emission factors'!$H$10/1000)*'Emission factors'!$B$10)*'Emission factors'!$D$10/1000</f>
        <v>0</v>
      </c>
    </row>
    <row r="7025" spans="1:21" x14ac:dyDescent="0.25">
      <c r="A7025" s="92" t="s">
        <v>11</v>
      </c>
      <c r="B7025" s="92" t="s">
        <v>12</v>
      </c>
      <c r="C7025" s="92" t="s">
        <v>48</v>
      </c>
      <c r="D7025" s="92" t="s">
        <v>48</v>
      </c>
      <c r="E7025" s="92" t="s">
        <v>26</v>
      </c>
      <c r="F7025" s="92" t="s">
        <v>50</v>
      </c>
      <c r="G7025" s="92" t="s">
        <v>97</v>
      </c>
      <c r="H7025" s="92" t="s">
        <v>31</v>
      </c>
      <c r="I7025" s="92" t="s">
        <v>221</v>
      </c>
      <c r="L7025" s="92">
        <f>(('Activity data'!H1407/'Emission factors'!$H$10/1000)*'Emission factors'!$B$10)*'Emission factors'!$D$10</f>
        <v>20.836681567220182</v>
      </c>
      <c r="M7025" s="92">
        <f>(('Activity data'!I1407/'Emission factors'!$H$10/1000)*'Emission factors'!$B$10)*'Emission factors'!$D$10/1000</f>
        <v>2.2077109393530941E-2</v>
      </c>
      <c r="N7025" s="92">
        <f>(('Activity data'!J1407/'Emission factors'!$H$10/1000)*'Emission factors'!$B$10)*'Emission factors'!$D$10/1000</f>
        <v>6.1330698548615087E-2</v>
      </c>
      <c r="O7025" s="92">
        <f>(('Activity data'!K1407/'Emission factors'!$H$10/1000)*'Emission factors'!$B$10)*'Emission factors'!$D$10/1000</f>
        <v>6.741224053038869E-2</v>
      </c>
      <c r="P7025" s="92">
        <f>(('Activity data'!L1407/'Emission factors'!$H$10/1000)*'Emission factors'!$B$10)*'Emission factors'!$D$10/1000</f>
        <v>7.3344993820875018E-2</v>
      </c>
      <c r="Q7025" s="92">
        <f>(('Activity data'!M1407/'Emission factors'!$H$10/1000)*'Emission factors'!$B$10)*'Emission factors'!$D$10/1000</f>
        <v>7.6474254928158986E-2</v>
      </c>
      <c r="R7025" s="92">
        <f>(('Activity data'!N1407/'Emission factors'!$H$10/1000)*'Emission factors'!$B$10)*'Emission factors'!$D$10/1000</f>
        <v>8.0139155324077144E-2</v>
      </c>
      <c r="S7025" s="92">
        <f>(('Activity data'!O1407/'Emission factors'!$H$10/1000)*'Emission factors'!$B$10)*'Emission factors'!$D$10/1000</f>
        <v>8.4875334297263696E-2</v>
      </c>
      <c r="T7025" s="92">
        <f>(('Activity data'!P1407/'Emission factors'!$H$10/1000)*'Emission factors'!$B$10)*'Emission factors'!$D$10/1000</f>
        <v>9.0668696076965094E-2</v>
      </c>
      <c r="U7025" s="92">
        <f>(('Activity data'!Q1407/'Emission factors'!$H$10/1000)*'Emission factors'!$B$10)*'Emission factors'!$D$10/1000</f>
        <v>0.11714525214234822</v>
      </c>
    </row>
    <row r="7026" spans="1:21" x14ac:dyDescent="0.25">
      <c r="A7026" s="92" t="s">
        <v>11</v>
      </c>
      <c r="B7026" s="92" t="s">
        <v>12</v>
      </c>
      <c r="C7026" s="92" t="s">
        <v>48</v>
      </c>
      <c r="D7026" s="92" t="s">
        <v>48</v>
      </c>
      <c r="E7026" s="92" t="s">
        <v>26</v>
      </c>
      <c r="F7026" s="92" t="s">
        <v>50</v>
      </c>
      <c r="G7026" s="92" t="s">
        <v>97</v>
      </c>
      <c r="H7026" s="92" t="s">
        <v>31</v>
      </c>
      <c r="I7026" s="92" t="s">
        <v>201</v>
      </c>
      <c r="L7026" s="92">
        <f>(('Activity data'!H1408/'Emission factors'!$H$10/1000)*'Emission factors'!$B$10)*'Emission factors'!$D$10</f>
        <v>921.622962230859</v>
      </c>
      <c r="M7026" s="92">
        <f>(('Activity data'!I1408/'Emission factors'!$H$10/1000)*'Emission factors'!$B$10)*'Emission factors'!$D$10/1000</f>
        <v>0.98371862988940295</v>
      </c>
      <c r="N7026" s="92">
        <f>(('Activity data'!J1408/'Emission factors'!$H$10/1000)*'Emission factors'!$B$10)*'Emission factors'!$D$10/1000</f>
        <v>0.64638969947185776</v>
      </c>
      <c r="O7026" s="92">
        <f>(('Activity data'!K1408/'Emission factors'!$H$10/1000)*'Emission factors'!$B$10)*'Emission factors'!$D$10/1000</f>
        <v>0.55240564329895925</v>
      </c>
      <c r="P7026" s="92">
        <f>(('Activity data'!L1408/'Emission factors'!$H$10/1000)*'Emission factors'!$B$10)*'Emission factors'!$D$10/1000</f>
        <v>3.5918223890933549</v>
      </c>
      <c r="Q7026" s="92">
        <f>(('Activity data'!M1408/'Emission factors'!$H$10/1000)*'Emission factors'!$B$10)*'Emission factors'!$D$10/1000</f>
        <v>5.3704368992544929</v>
      </c>
      <c r="R7026" s="92">
        <f>(('Activity data'!N1408/'Emission factors'!$H$10/1000)*'Emission factors'!$B$10)*'Emission factors'!$D$10/1000</f>
        <v>4.3357563276072826</v>
      </c>
      <c r="S7026" s="92">
        <f>(('Activity data'!O1408/'Emission factors'!$H$10/1000)*'Emission factors'!$B$10)*'Emission factors'!$D$10/1000</f>
        <v>2.6147907092448128</v>
      </c>
      <c r="T7026" s="92">
        <f>(('Activity data'!P1408/'Emission factors'!$H$10/1000)*'Emission factors'!$B$10)*'Emission factors'!$D$10/1000</f>
        <v>3.0854109817672741</v>
      </c>
      <c r="U7026" s="92">
        <f>(('Activity data'!Q1408/'Emission factors'!$H$10/1000)*'Emission factors'!$B$10)*'Emission factors'!$D$10/1000</f>
        <v>3.5875262895178448</v>
      </c>
    </row>
    <row r="7027" spans="1:21" x14ac:dyDescent="0.25">
      <c r="A7027" s="92" t="s">
        <v>11</v>
      </c>
      <c r="B7027" s="92" t="s">
        <v>12</v>
      </c>
      <c r="C7027" s="92" t="s">
        <v>48</v>
      </c>
      <c r="D7027" s="92" t="s">
        <v>48</v>
      </c>
      <c r="E7027" s="92" t="s">
        <v>26</v>
      </c>
      <c r="F7027" s="92" t="s">
        <v>50</v>
      </c>
      <c r="G7027" s="92" t="s">
        <v>97</v>
      </c>
      <c r="H7027" s="92" t="s">
        <v>31</v>
      </c>
      <c r="I7027" s="92" t="s">
        <v>196</v>
      </c>
      <c r="L7027" s="92">
        <f>(('Activity data'!H1409/'Emission factors'!$H$10/1000)*'Emission factors'!$B$10)*'Emission factors'!$D$10</f>
        <v>4220.2499147020517</v>
      </c>
      <c r="M7027" s="92">
        <f>(('Activity data'!I1409/'Emission factors'!$H$10/1000)*'Emission factors'!$B$10)*'Emission factors'!$D$10/1000</f>
        <v>3.9417581629652898</v>
      </c>
      <c r="N7027" s="92">
        <f>(('Activity data'!J1409/'Emission factors'!$H$10/1000)*'Emission factors'!$B$10)*'Emission factors'!$D$10/1000</f>
        <v>3.3750370846321074</v>
      </c>
      <c r="O7027" s="92">
        <f>(('Activity data'!K1409/'Emission factors'!$H$10/1000)*'Emission factors'!$B$10)*'Emission factors'!$D$10/1000</f>
        <v>2.2558173874502216</v>
      </c>
      <c r="P7027" s="92">
        <f>(('Activity data'!L1409/'Emission factors'!$H$10/1000)*'Emission factors'!$B$10)*'Emission factors'!$D$10/1000</f>
        <v>4.2304198194134734</v>
      </c>
      <c r="Q7027" s="92">
        <f>(('Activity data'!M1409/'Emission factors'!$H$10/1000)*'Emission factors'!$B$10)*'Emission factors'!$D$10/1000</f>
        <v>16.109817294445651</v>
      </c>
      <c r="R7027" s="92">
        <f>(('Activity data'!N1409/'Emission factors'!$H$10/1000)*'Emission factors'!$B$10)*'Emission factors'!$D$10/1000</f>
        <v>14.821358763986821</v>
      </c>
      <c r="S7027" s="92">
        <f>(('Activity data'!O1409/'Emission factors'!$H$10/1000)*'Emission factors'!$B$10)*'Emission factors'!$D$10/1000</f>
        <v>8.1650326069098185</v>
      </c>
      <c r="T7027" s="92">
        <f>(('Activity data'!P1409/'Emission factors'!$H$10/1000)*'Emission factors'!$B$10)*'Emission factors'!$D$10/1000</f>
        <v>5.2577704825820764</v>
      </c>
      <c r="U7027" s="92">
        <f>(('Activity data'!Q1409/'Emission factors'!$H$10/1000)*'Emission factors'!$B$10)*'Emission factors'!$D$10/1000</f>
        <v>3.5855532873776701</v>
      </c>
    </row>
    <row r="7028" spans="1:21" x14ac:dyDescent="0.25">
      <c r="A7028" s="92" t="s">
        <v>11</v>
      </c>
      <c r="B7028" s="92" t="s">
        <v>12</v>
      </c>
      <c r="C7028" s="92" t="s">
        <v>48</v>
      </c>
      <c r="D7028" s="92" t="s">
        <v>48</v>
      </c>
      <c r="E7028" s="92" t="s">
        <v>26</v>
      </c>
      <c r="F7028" s="92" t="s">
        <v>50</v>
      </c>
      <c r="G7028" s="92" t="s">
        <v>97</v>
      </c>
      <c r="H7028" s="92" t="s">
        <v>31</v>
      </c>
      <c r="I7028" s="92" t="s">
        <v>197</v>
      </c>
      <c r="L7028" s="92">
        <f>(('Activity data'!H1410/'Emission factors'!$H$10/1000)*'Emission factors'!$B$10)*'Emission factors'!$D$10</f>
        <v>118146.12320753644</v>
      </c>
      <c r="M7028" s="92">
        <f>(('Activity data'!I1410/'Emission factors'!$H$10/1000)*'Emission factors'!$B$10)*'Emission factors'!$D$10/1000</f>
        <v>109.60195694907524</v>
      </c>
      <c r="N7028" s="92">
        <f>(('Activity data'!J1410/'Emission factors'!$H$10/1000)*'Emission factors'!$B$10)*'Emission factors'!$D$10/1000</f>
        <v>124.8656164565116</v>
      </c>
      <c r="O7028" s="92">
        <f>(('Activity data'!K1410/'Emission factors'!$H$10/1000)*'Emission factors'!$B$10)*'Emission factors'!$D$10/1000</f>
        <v>131.33027491871852</v>
      </c>
      <c r="P7028" s="92">
        <f>(('Activity data'!L1410/'Emission factors'!$H$10/1000)*'Emission factors'!$B$10)*'Emission factors'!$D$10/1000</f>
        <v>94.12299862158369</v>
      </c>
      <c r="Q7028" s="92">
        <f>(('Activity data'!M1410/'Emission factors'!$H$10/1000)*'Emission factors'!$B$10)*'Emission factors'!$D$10/1000</f>
        <v>57.020341723405352</v>
      </c>
      <c r="R7028" s="92">
        <f>(('Activity data'!N1410/'Emission factors'!$H$10/1000)*'Emission factors'!$B$10)*'Emission factors'!$D$10/1000</f>
        <v>49.037755076534175</v>
      </c>
      <c r="S7028" s="92">
        <f>(('Activity data'!O1410/'Emission factors'!$H$10/1000)*'Emission factors'!$B$10)*'Emission factors'!$D$10/1000</f>
        <v>49.351121207224921</v>
      </c>
      <c r="T7028" s="92">
        <f>(('Activity data'!P1410/'Emission factors'!$H$10/1000)*'Emission factors'!$B$10)*'Emission factors'!$D$10/1000</f>
        <v>28.578975042856662</v>
      </c>
      <c r="U7028" s="92">
        <f>(('Activity data'!Q1410/'Emission factors'!$H$10/1000)*'Emission factors'!$B$10)*'Emission factors'!$D$10/1000</f>
        <v>8.4630835721763482</v>
      </c>
    </row>
    <row r="7029" spans="1:21" x14ac:dyDescent="0.25">
      <c r="A7029" s="92" t="s">
        <v>11</v>
      </c>
      <c r="B7029" s="92" t="s">
        <v>12</v>
      </c>
      <c r="C7029" s="92" t="s">
        <v>48</v>
      </c>
      <c r="D7029" s="92" t="s">
        <v>48</v>
      </c>
      <c r="E7029" s="92" t="s">
        <v>26</v>
      </c>
      <c r="F7029" s="92" t="s">
        <v>50</v>
      </c>
      <c r="G7029" s="92" t="s">
        <v>97</v>
      </c>
      <c r="H7029" s="92" t="s">
        <v>31</v>
      </c>
      <c r="I7029" s="92" t="s">
        <v>222</v>
      </c>
      <c r="L7029" s="92">
        <f>(('Activity data'!H1411/'Emission factors'!$H$10/1000)*'Emission factors'!$B$10)*'Emission factors'!$D$10</f>
        <v>0</v>
      </c>
      <c r="M7029" s="92">
        <f>(('Activity data'!I1411/'Emission factors'!$H$10/1000)*'Emission factors'!$B$10)*'Emission factors'!$D$10/1000</f>
        <v>0</v>
      </c>
      <c r="N7029" s="92">
        <f>(('Activity data'!J1411/'Emission factors'!$H$10/1000)*'Emission factors'!$B$10)*'Emission factors'!$D$10/1000</f>
        <v>0</v>
      </c>
      <c r="O7029" s="92">
        <f>(('Activity data'!K1411/'Emission factors'!$H$10/1000)*'Emission factors'!$B$10)*'Emission factors'!$D$10/1000</f>
        <v>0</v>
      </c>
      <c r="P7029" s="92">
        <f>(('Activity data'!L1411/'Emission factors'!$H$10/1000)*'Emission factors'!$B$10)*'Emission factors'!$D$10/1000</f>
        <v>0</v>
      </c>
      <c r="Q7029" s="92">
        <f>(('Activity data'!M1411/'Emission factors'!$H$10/1000)*'Emission factors'!$B$10)*'Emission factors'!$D$10/1000</f>
        <v>0</v>
      </c>
      <c r="R7029" s="92">
        <f>(('Activity data'!N1411/'Emission factors'!$H$10/1000)*'Emission factors'!$B$10)*'Emission factors'!$D$10/1000</f>
        <v>0</v>
      </c>
      <c r="S7029" s="92">
        <f>(('Activity data'!O1411/'Emission factors'!$H$10/1000)*'Emission factors'!$B$10)*'Emission factors'!$D$10/1000</f>
        <v>0</v>
      </c>
      <c r="T7029" s="92">
        <f>(('Activity data'!P1411/'Emission factors'!$H$10/1000)*'Emission factors'!$B$10)*'Emission factors'!$D$10/1000</f>
        <v>0</v>
      </c>
      <c r="U7029" s="92">
        <f>(('Activity data'!Q1411/'Emission factors'!$H$10/1000)*'Emission factors'!$B$10)*'Emission factors'!$D$10/1000</f>
        <v>0</v>
      </c>
    </row>
    <row r="7030" spans="1:21" x14ac:dyDescent="0.25">
      <c r="A7030" s="92" t="s">
        <v>11</v>
      </c>
      <c r="B7030" s="92" t="s">
        <v>12</v>
      </c>
      <c r="C7030" s="92" t="s">
        <v>48</v>
      </c>
      <c r="D7030" s="92" t="s">
        <v>48</v>
      </c>
      <c r="E7030" s="92" t="s">
        <v>26</v>
      </c>
      <c r="F7030" s="92" t="s">
        <v>50</v>
      </c>
      <c r="G7030" s="92" t="s">
        <v>97</v>
      </c>
      <c r="H7030" s="92" t="s">
        <v>31</v>
      </c>
      <c r="I7030" s="92" t="s">
        <v>223</v>
      </c>
      <c r="L7030" s="92">
        <f>(('Activity data'!H1412/'Emission factors'!$H$10/1000)*'Emission factors'!$B$10)*'Emission factors'!$D$10</f>
        <v>0</v>
      </c>
      <c r="M7030" s="92">
        <f>(('Activity data'!I1412/'Emission factors'!$H$10/1000)*'Emission factors'!$B$10)*'Emission factors'!$D$10/1000</f>
        <v>0</v>
      </c>
      <c r="N7030" s="92">
        <f>(('Activity data'!J1412/'Emission factors'!$H$10/1000)*'Emission factors'!$B$10)*'Emission factors'!$D$10/1000</f>
        <v>0</v>
      </c>
      <c r="O7030" s="92">
        <f>(('Activity data'!K1412/'Emission factors'!$H$10/1000)*'Emission factors'!$B$10)*'Emission factors'!$D$10/1000</f>
        <v>0</v>
      </c>
      <c r="P7030" s="92">
        <f>(('Activity data'!L1412/'Emission factors'!$H$10/1000)*'Emission factors'!$B$10)*'Emission factors'!$D$10/1000</f>
        <v>0</v>
      </c>
      <c r="Q7030" s="92">
        <f>(('Activity data'!M1412/'Emission factors'!$H$10/1000)*'Emission factors'!$B$10)*'Emission factors'!$D$10/1000</f>
        <v>0</v>
      </c>
      <c r="R7030" s="92">
        <f>(('Activity data'!N1412/'Emission factors'!$H$10/1000)*'Emission factors'!$B$10)*'Emission factors'!$D$10/1000</f>
        <v>0</v>
      </c>
      <c r="S7030" s="92">
        <f>(('Activity data'!O1412/'Emission factors'!$H$10/1000)*'Emission factors'!$B$10)*'Emission factors'!$D$10/1000</f>
        <v>0</v>
      </c>
      <c r="T7030" s="92">
        <f>(('Activity data'!P1412/'Emission factors'!$H$10/1000)*'Emission factors'!$B$10)*'Emission factors'!$D$10/1000</f>
        <v>0</v>
      </c>
      <c r="U7030" s="92">
        <f>(('Activity data'!Q1412/'Emission factors'!$H$10/1000)*'Emission factors'!$B$10)*'Emission factors'!$D$10/1000</f>
        <v>0</v>
      </c>
    </row>
    <row r="7031" spans="1:21" x14ac:dyDescent="0.25">
      <c r="A7031" s="92" t="s">
        <v>11</v>
      </c>
      <c r="B7031" s="92" t="s">
        <v>12</v>
      </c>
      <c r="C7031" s="92" t="s">
        <v>48</v>
      </c>
      <c r="D7031" s="92" t="s">
        <v>48</v>
      </c>
      <c r="E7031" s="92" t="s">
        <v>26</v>
      </c>
      <c r="F7031" s="92" t="s">
        <v>50</v>
      </c>
      <c r="G7031" s="92" t="s">
        <v>97</v>
      </c>
      <c r="H7031" s="92" t="s">
        <v>31</v>
      </c>
      <c r="I7031" s="92" t="s">
        <v>259</v>
      </c>
      <c r="L7031" s="92">
        <f>(('Activity data'!H1413/'Emission factors'!$H$10/1000)*'Emission factors'!$B$10)*'Emission factors'!$D$10</f>
        <v>0</v>
      </c>
      <c r="M7031" s="92">
        <f>(('Activity data'!I1413/'Emission factors'!$H$10/1000)*'Emission factors'!$B$10)*'Emission factors'!$D$10/1000</f>
        <v>0</v>
      </c>
      <c r="N7031" s="92">
        <f>(('Activity data'!J1413/'Emission factors'!$H$10/1000)*'Emission factors'!$B$10)*'Emission factors'!$D$10/1000</f>
        <v>0</v>
      </c>
      <c r="O7031" s="92">
        <f>(('Activity data'!K1413/'Emission factors'!$H$10/1000)*'Emission factors'!$B$10)*'Emission factors'!$D$10/1000</f>
        <v>0</v>
      </c>
      <c r="P7031" s="92">
        <f>(('Activity data'!L1413/'Emission factors'!$H$10/1000)*'Emission factors'!$B$10)*'Emission factors'!$D$10/1000</f>
        <v>0</v>
      </c>
      <c r="Q7031" s="92">
        <f>(('Activity data'!M1413/'Emission factors'!$H$10/1000)*'Emission factors'!$B$10)*'Emission factors'!$D$10/1000</f>
        <v>0</v>
      </c>
      <c r="R7031" s="92">
        <f>(('Activity data'!N1413/'Emission factors'!$H$10/1000)*'Emission factors'!$B$10)*'Emission factors'!$D$10/1000</f>
        <v>0</v>
      </c>
      <c r="S7031" s="92">
        <f>(('Activity data'!O1413/'Emission factors'!$H$10/1000)*'Emission factors'!$B$10)*'Emission factors'!$D$10/1000</f>
        <v>0</v>
      </c>
      <c r="T7031" s="92">
        <f>(('Activity data'!P1413/'Emission factors'!$H$10/1000)*'Emission factors'!$B$10)*'Emission factors'!$D$10/1000</f>
        <v>0</v>
      </c>
      <c r="U7031" s="92">
        <f>(('Activity data'!Q1413/'Emission factors'!$H$10/1000)*'Emission factors'!$B$10)*'Emission factors'!$D$10/1000</f>
        <v>0</v>
      </c>
    </row>
    <row r="7032" spans="1:21" x14ac:dyDescent="0.25">
      <c r="A7032" s="92" t="s">
        <v>11</v>
      </c>
      <c r="B7032" s="92" t="s">
        <v>12</v>
      </c>
      <c r="C7032" s="92" t="s">
        <v>48</v>
      </c>
      <c r="D7032" s="92" t="s">
        <v>48</v>
      </c>
      <c r="E7032" s="92" t="s">
        <v>26</v>
      </c>
      <c r="F7032" s="92" t="s">
        <v>50</v>
      </c>
      <c r="G7032" s="92" t="s">
        <v>97</v>
      </c>
      <c r="H7032" s="92" t="s">
        <v>31</v>
      </c>
      <c r="I7032" s="89" t="s">
        <v>193</v>
      </c>
      <c r="L7032" s="92">
        <f>(('Activity data'!H1414/'Emission factors'!$H$10/1000)*'Emission factors'!$B$10)*'Emission factors'!$D$10</f>
        <v>1398.8583859834441</v>
      </c>
      <c r="M7032" s="92">
        <f>(('Activity data'!I1414/'Emission factors'!$H$10/1000)*'Emission factors'!$B$10)*'Emission factors'!$D$10/1000</f>
        <v>1.8817130347392874</v>
      </c>
      <c r="N7032" s="92">
        <f>(('Activity data'!J1414/'Emission factors'!$H$10/1000)*'Emission factors'!$B$10)*'Emission factors'!$D$10/1000</f>
        <v>1.9591931369746003</v>
      </c>
      <c r="O7032" s="92">
        <f>(('Activity data'!K1414/'Emission factors'!$H$10/1000)*'Emission factors'!$B$10)*'Emission factors'!$D$10/1000</f>
        <v>2.5515631595115722</v>
      </c>
      <c r="P7032" s="92">
        <f>(('Activity data'!L1414/'Emission factors'!$H$10/1000)*'Emission factors'!$B$10)*'Emission factors'!$D$10/1000</f>
        <v>1.9883518406692737</v>
      </c>
      <c r="Q7032" s="92">
        <f>(('Activity data'!M1414/'Emission factors'!$H$10/1000)*'Emission factors'!$B$10)*'Emission factors'!$D$10/1000</f>
        <v>1.9530256293258128</v>
      </c>
      <c r="R7032" s="92">
        <f>(('Activity data'!N1414/'Emission factors'!$H$10/1000)*'Emission factors'!$B$10)*'Emission factors'!$D$10/1000</f>
        <v>2.1950906434603668</v>
      </c>
      <c r="S7032" s="92">
        <f>(('Activity data'!O1414/'Emission factors'!$H$10/1000)*'Emission factors'!$B$10)*'Emission factors'!$D$10/1000</f>
        <v>2.4193273012559064</v>
      </c>
      <c r="T7032" s="92">
        <f>(('Activity data'!P1414/'Emission factors'!$H$10/1000)*'Emission factors'!$B$10)*'Emission factors'!$D$10/1000</f>
        <v>2.1429265703074205</v>
      </c>
      <c r="U7032" s="92">
        <f>(('Activity data'!Q1414/'Emission factors'!$H$10/1000)*'Emission factors'!$B$10)*'Emission factors'!$D$10/1000</f>
        <v>2.1881374073364235</v>
      </c>
    </row>
    <row r="7033" spans="1:21" x14ac:dyDescent="0.25">
      <c r="A7033" s="92" t="s">
        <v>11</v>
      </c>
      <c r="B7033" s="92" t="s">
        <v>12</v>
      </c>
      <c r="C7033" s="92" t="s">
        <v>48</v>
      </c>
      <c r="D7033" s="92" t="s">
        <v>48</v>
      </c>
      <c r="E7033" s="92" t="s">
        <v>26</v>
      </c>
      <c r="F7033" s="92" t="s">
        <v>50</v>
      </c>
      <c r="G7033" s="92" t="s">
        <v>97</v>
      </c>
      <c r="H7033" s="92" t="s">
        <v>31</v>
      </c>
      <c r="I7033" s="92" t="s">
        <v>203</v>
      </c>
      <c r="L7033" s="92">
        <f>(('Activity data'!H1415/'Emission factors'!$H$10/1000)*'Emission factors'!$B$10)*'Emission factors'!$D$10</f>
        <v>1927.5839434446664</v>
      </c>
      <c r="M7033" s="92">
        <f>(('Activity data'!I1415/'Emission factors'!$H$10/1000)*'Emission factors'!$B$10)*'Emission factors'!$D$10/1000</f>
        <v>2.0387510474191188</v>
      </c>
      <c r="N7033" s="92">
        <f>(('Activity data'!J1415/'Emission factors'!$H$10/1000)*'Emission factors'!$B$10)*'Emission factors'!$D$10/1000</f>
        <v>3.2922551410527356</v>
      </c>
      <c r="O7033" s="92">
        <f>(('Activity data'!K1415/'Emission factors'!$H$10/1000)*'Emission factors'!$B$10)*'Emission factors'!$D$10/1000</f>
        <v>3.2244443917373991</v>
      </c>
      <c r="P7033" s="92">
        <f>(('Activity data'!L1415/'Emission factors'!$H$10/1000)*'Emission factors'!$B$10)*'Emission factors'!$D$10/1000</f>
        <v>2.3313301850778987</v>
      </c>
      <c r="Q7033" s="92">
        <f>(('Activity data'!M1415/'Emission factors'!$H$10/1000)*'Emission factors'!$B$10)*'Emission factors'!$D$10/1000</f>
        <v>3.6393873213050885</v>
      </c>
      <c r="R7033" s="92">
        <f>(('Activity data'!N1415/'Emission factors'!$H$10/1000)*'Emission factors'!$B$10)*'Emission factors'!$D$10/1000</f>
        <v>5.0446519523857045</v>
      </c>
      <c r="S7033" s="92">
        <f>(('Activity data'!O1415/'Emission factors'!$H$10/1000)*'Emission factors'!$B$10)*'Emission factors'!$D$10/1000</f>
        <v>6.2283417105519963</v>
      </c>
      <c r="T7033" s="92">
        <f>(('Activity data'!P1415/'Emission factors'!$H$10/1000)*'Emission factors'!$B$10)*'Emission factors'!$D$10/1000</f>
        <v>4.8552380172735843</v>
      </c>
      <c r="U7033" s="92">
        <f>(('Activity data'!Q1415/'Emission factors'!$H$10/1000)*'Emission factors'!$B$10)*'Emission factors'!$D$10/1000</f>
        <v>4.96649817750398</v>
      </c>
    </row>
    <row r="7034" spans="1:21" x14ac:dyDescent="0.25">
      <c r="A7034" s="92" t="s">
        <v>11</v>
      </c>
      <c r="B7034" s="92" t="s">
        <v>12</v>
      </c>
      <c r="C7034" s="92" t="s">
        <v>48</v>
      </c>
      <c r="D7034" s="92" t="s">
        <v>48</v>
      </c>
      <c r="E7034" s="92" t="s">
        <v>26</v>
      </c>
      <c r="F7034" s="92" t="s">
        <v>50</v>
      </c>
      <c r="G7034" s="92" t="s">
        <v>97</v>
      </c>
      <c r="H7034" s="92" t="s">
        <v>31</v>
      </c>
      <c r="I7034" s="92" t="s">
        <v>209</v>
      </c>
      <c r="L7034" s="92">
        <f>(('Activity data'!H1416/'Emission factors'!$H$10/1000)*'Emission factors'!$B$10)*'Emission factors'!$D$10</f>
        <v>0</v>
      </c>
      <c r="M7034" s="92">
        <f>(('Activity data'!I1416/'Emission factors'!$H$10/1000)*'Emission factors'!$B$10)*'Emission factors'!$D$10/1000</f>
        <v>0</v>
      </c>
      <c r="N7034" s="92">
        <f>(('Activity data'!J1416/'Emission factors'!$H$10/1000)*'Emission factors'!$B$10)*'Emission factors'!$D$10/1000</f>
        <v>5.3106389102072132E-2</v>
      </c>
      <c r="O7034" s="92">
        <f>(('Activity data'!K1416/'Emission factors'!$H$10/1000)*'Emission factors'!$B$10)*'Emission factors'!$D$10/1000</f>
        <v>0.11894435917114353</v>
      </c>
      <c r="P7034" s="92">
        <f>(('Activity data'!L1416/'Emission factors'!$H$10/1000)*'Emission factors'!$B$10)*'Emission factors'!$D$10/1000</f>
        <v>1.5760999616270146</v>
      </c>
      <c r="Q7034" s="92">
        <f>(('Activity data'!M1416/'Emission factors'!$H$10/1000)*'Emission factors'!$B$10)*'Emission factors'!$D$10/1000</f>
        <v>3.4647922102839601</v>
      </c>
      <c r="R7034" s="92">
        <f>(('Activity data'!N1416/'Emission factors'!$H$10/1000)*'Emission factors'!$B$10)*'Emission factors'!$D$10/1000</f>
        <v>5.1303039140445126</v>
      </c>
      <c r="S7034" s="92">
        <f>(('Activity data'!O1416/'Emission factors'!$H$10/1000)*'Emission factors'!$B$10)*'Emission factors'!$D$10/1000</f>
        <v>6.7250652340752115</v>
      </c>
      <c r="T7034" s="92">
        <f>(('Activity data'!P1416/'Emission factors'!$H$10/1000)*'Emission factors'!$B$10)*'Emission factors'!$D$10/1000</f>
        <v>5.9792213161933994</v>
      </c>
      <c r="U7034" s="92">
        <f>(('Activity data'!Q1416/'Emission factors'!$H$10/1000)*'Emission factors'!$B$10)*'Emission factors'!$D$10/1000</f>
        <v>5.70645155410591</v>
      </c>
    </row>
    <row r="7035" spans="1:21" x14ac:dyDescent="0.25">
      <c r="A7035" s="92" t="s">
        <v>11</v>
      </c>
      <c r="B7035" s="92" t="s">
        <v>12</v>
      </c>
      <c r="C7035" s="92" t="s">
        <v>48</v>
      </c>
      <c r="D7035" s="92" t="s">
        <v>48</v>
      </c>
      <c r="E7035" s="92" t="s">
        <v>26</v>
      </c>
      <c r="F7035" s="92" t="s">
        <v>50</v>
      </c>
      <c r="G7035" s="92" t="s">
        <v>97</v>
      </c>
      <c r="H7035" s="92" t="s">
        <v>31</v>
      </c>
      <c r="I7035" s="92" t="s">
        <v>208</v>
      </c>
      <c r="L7035" s="92">
        <f>(('Activity data'!H1417/'Emission factors'!$H$10/1000)*'Emission factors'!$B$10)*'Emission factors'!$D$10</f>
        <v>59.405146969858883</v>
      </c>
      <c r="M7035" s="92">
        <f>(('Activity data'!I1417/'Emission factors'!$H$10/1000)*'Emission factors'!$B$10)*'Emission factors'!$D$10/1000</f>
        <v>6.1936263751791697E-2</v>
      </c>
      <c r="N7035" s="92">
        <f>(('Activity data'!J1417/'Emission factors'!$H$10/1000)*'Emission factors'!$B$10)*'Emission factors'!$D$10/1000</f>
        <v>7.6731940851730143E-2</v>
      </c>
      <c r="O7035" s="92">
        <f>(('Activity data'!K1417/'Emission factors'!$H$10/1000)*'Emission factors'!$B$10)*'Emission factors'!$D$10/1000</f>
        <v>7.5480431212559831E-2</v>
      </c>
      <c r="P7035" s="92">
        <f>(('Activity data'!L1417/'Emission factors'!$H$10/1000)*'Emission factors'!$B$10)*'Emission factors'!$D$10/1000</f>
        <v>5.94824151047375E-2</v>
      </c>
      <c r="Q7035" s="92">
        <f>(('Activity data'!M1417/'Emission factors'!$H$10/1000)*'Emission factors'!$B$10)*'Emission factors'!$D$10/1000</f>
        <v>4.6740197225664075E-2</v>
      </c>
      <c r="R7035" s="92">
        <f>(('Activity data'!N1417/'Emission factors'!$H$10/1000)*'Emission factors'!$B$10)*'Emission factors'!$D$10/1000</f>
        <v>4.1825475555657618E-2</v>
      </c>
      <c r="S7035" s="92">
        <f>(('Activity data'!O1417/'Emission factors'!$H$10/1000)*'Emission factors'!$B$10)*'Emission factors'!$D$10/1000</f>
        <v>3.8875237678474124E-2</v>
      </c>
      <c r="T7035" s="92">
        <f>(('Activity data'!P1417/'Emission factors'!$H$10/1000)*'Emission factors'!$B$10)*'Emission factors'!$D$10/1000</f>
        <v>4.9731410628919545E-2</v>
      </c>
      <c r="U7035" s="92">
        <f>(('Activity data'!Q1417/'Emission factors'!$H$10/1000)*'Emission factors'!$B$10)*'Emission factors'!$D$10/1000</f>
        <v>0.12711661843916888</v>
      </c>
    </row>
    <row r="7036" spans="1:21" x14ac:dyDescent="0.25">
      <c r="A7036" s="92" t="s">
        <v>11</v>
      </c>
      <c r="B7036" s="92" t="s">
        <v>12</v>
      </c>
      <c r="C7036" s="92" t="s">
        <v>48</v>
      </c>
      <c r="D7036" s="92" t="s">
        <v>48</v>
      </c>
      <c r="E7036" s="92" t="s">
        <v>26</v>
      </c>
      <c r="F7036" s="92" t="s">
        <v>50</v>
      </c>
      <c r="G7036" s="92" t="s">
        <v>97</v>
      </c>
      <c r="H7036" s="92" t="s">
        <v>31</v>
      </c>
      <c r="I7036" s="92" t="s">
        <v>202</v>
      </c>
      <c r="L7036" s="92">
        <f>(('Activity data'!H1418/'Emission factors'!$H$10/1000)*'Emission factors'!$B$10)*'Emission factors'!$D$10</f>
        <v>2994.2564966921509</v>
      </c>
      <c r="M7036" s="92">
        <f>(('Activity data'!I1418/'Emission factors'!$H$10/1000)*'Emission factors'!$B$10)*'Emission factors'!$D$10/1000</f>
        <v>4.0452363265881068</v>
      </c>
      <c r="N7036" s="92">
        <f>(('Activity data'!J1418/'Emission factors'!$H$10/1000)*'Emission factors'!$B$10)*'Emission factors'!$D$10/1000</f>
        <v>5.1342265596918502</v>
      </c>
      <c r="O7036" s="92">
        <f>(('Activity data'!K1418/'Emission factors'!$H$10/1000)*'Emission factors'!$B$10)*'Emission factors'!$D$10/1000</f>
        <v>6.1632442100508067</v>
      </c>
      <c r="P7036" s="92">
        <f>(('Activity data'!L1418/'Emission factors'!$H$10/1000)*'Emission factors'!$B$10)*'Emission factors'!$D$10/1000</f>
        <v>5.8102730675073104</v>
      </c>
      <c r="Q7036" s="92">
        <f>(('Activity data'!M1418/'Emission factors'!$H$10/1000)*'Emission factors'!$B$10)*'Emission factors'!$D$10/1000</f>
        <v>7.3820346073326402</v>
      </c>
      <c r="R7036" s="92">
        <f>(('Activity data'!N1418/'Emission factors'!$H$10/1000)*'Emission factors'!$B$10)*'Emission factors'!$D$10/1000</f>
        <v>6.475207865611976</v>
      </c>
      <c r="S7036" s="92">
        <f>(('Activity data'!O1418/'Emission factors'!$H$10/1000)*'Emission factors'!$B$10)*'Emission factors'!$D$10/1000</f>
        <v>4.4756358434042181</v>
      </c>
      <c r="T7036" s="92">
        <f>(('Activity data'!P1418/'Emission factors'!$H$10/1000)*'Emission factors'!$B$10)*'Emission factors'!$D$10/1000</f>
        <v>3.1737128437782332</v>
      </c>
      <c r="U7036" s="92">
        <f>(('Activity data'!Q1418/'Emission factors'!$H$10/1000)*'Emission factors'!$B$10)*'Emission factors'!$D$10/1000</f>
        <v>4.5924441065894683</v>
      </c>
    </row>
    <row r="7037" spans="1:21" x14ac:dyDescent="0.25">
      <c r="A7037" s="92" t="s">
        <v>11</v>
      </c>
      <c r="B7037" s="92" t="s">
        <v>12</v>
      </c>
      <c r="C7037" s="92" t="s">
        <v>48</v>
      </c>
      <c r="D7037" s="92" t="s">
        <v>48</v>
      </c>
      <c r="E7037" s="92" t="s">
        <v>26</v>
      </c>
      <c r="F7037" s="92" t="s">
        <v>50</v>
      </c>
      <c r="G7037" s="92" t="s">
        <v>97</v>
      </c>
      <c r="H7037" s="92" t="s">
        <v>31</v>
      </c>
      <c r="I7037" s="92" t="s">
        <v>225</v>
      </c>
      <c r="L7037" s="92">
        <f>(('Activity data'!H1419/'Emission factors'!$H$10/1000)*'Emission factors'!$B$10)*'Emission factors'!$D$10</f>
        <v>0</v>
      </c>
      <c r="M7037" s="92">
        <f>(('Activity data'!I1419/'Emission factors'!$H$10/1000)*'Emission factors'!$B$10)*'Emission factors'!$D$10/1000</f>
        <v>0</v>
      </c>
      <c r="N7037" s="92">
        <f>(('Activity data'!J1419/'Emission factors'!$H$10/1000)*'Emission factors'!$B$10)*'Emission factors'!$D$10/1000</f>
        <v>0</v>
      </c>
      <c r="O7037" s="92">
        <f>(('Activity data'!K1419/'Emission factors'!$H$10/1000)*'Emission factors'!$B$10)*'Emission factors'!$D$10/1000</f>
        <v>0</v>
      </c>
      <c r="P7037" s="92">
        <f>(('Activity data'!L1419/'Emission factors'!$H$10/1000)*'Emission factors'!$B$10)*'Emission factors'!$D$10/1000</f>
        <v>0</v>
      </c>
      <c r="Q7037" s="92">
        <f>(('Activity data'!M1419/'Emission factors'!$H$10/1000)*'Emission factors'!$B$10)*'Emission factors'!$D$10/1000</f>
        <v>0</v>
      </c>
      <c r="R7037" s="92">
        <f>(('Activity data'!N1419/'Emission factors'!$H$10/1000)*'Emission factors'!$B$10)*'Emission factors'!$D$10/1000</f>
        <v>0</v>
      </c>
      <c r="S7037" s="92">
        <f>(('Activity data'!O1419/'Emission factors'!$H$10/1000)*'Emission factors'!$B$10)*'Emission factors'!$D$10/1000</f>
        <v>0</v>
      </c>
      <c r="T7037" s="92">
        <f>(('Activity data'!P1419/'Emission factors'!$H$10/1000)*'Emission factors'!$B$10)*'Emission factors'!$D$10/1000</f>
        <v>0</v>
      </c>
      <c r="U7037" s="92">
        <f>(('Activity data'!Q1419/'Emission factors'!$H$10/1000)*'Emission factors'!$B$10)*'Emission factors'!$D$10/1000</f>
        <v>0</v>
      </c>
    </row>
    <row r="7038" spans="1:21" x14ac:dyDescent="0.25">
      <c r="A7038" s="92" t="s">
        <v>11</v>
      </c>
      <c r="B7038" s="92" t="s">
        <v>12</v>
      </c>
      <c r="C7038" s="92" t="s">
        <v>48</v>
      </c>
      <c r="D7038" s="92" t="s">
        <v>48</v>
      </c>
      <c r="E7038" s="92" t="s">
        <v>26</v>
      </c>
      <c r="F7038" s="92" t="s">
        <v>50</v>
      </c>
      <c r="G7038" s="92" t="s">
        <v>97</v>
      </c>
      <c r="H7038" s="92" t="s">
        <v>31</v>
      </c>
      <c r="I7038" s="92" t="s">
        <v>226</v>
      </c>
      <c r="L7038" s="92">
        <f>(('Activity data'!H1420/'Emission factors'!$H$10/1000)*'Emission factors'!$B$10)*'Emission factors'!$D$10</f>
        <v>0</v>
      </c>
      <c r="M7038" s="92">
        <f>(('Activity data'!I1420/'Emission factors'!$H$10/1000)*'Emission factors'!$B$10)*'Emission factors'!$D$10/1000</f>
        <v>0</v>
      </c>
      <c r="N7038" s="92">
        <f>(('Activity data'!J1420/'Emission factors'!$H$10/1000)*'Emission factors'!$B$10)*'Emission factors'!$D$10/1000</f>
        <v>0</v>
      </c>
      <c r="O7038" s="92">
        <f>(('Activity data'!K1420/'Emission factors'!$H$10/1000)*'Emission factors'!$B$10)*'Emission factors'!$D$10/1000</f>
        <v>0</v>
      </c>
      <c r="P7038" s="92">
        <f>(('Activity data'!L1420/'Emission factors'!$H$10/1000)*'Emission factors'!$B$10)*'Emission factors'!$D$10/1000</f>
        <v>0</v>
      </c>
      <c r="Q7038" s="92">
        <f>(('Activity data'!M1420/'Emission factors'!$H$10/1000)*'Emission factors'!$B$10)*'Emission factors'!$D$10/1000</f>
        <v>0</v>
      </c>
      <c r="R7038" s="92">
        <f>(('Activity data'!N1420/'Emission factors'!$H$10/1000)*'Emission factors'!$B$10)*'Emission factors'!$D$10/1000</f>
        <v>0</v>
      </c>
      <c r="S7038" s="92">
        <f>(('Activity data'!O1420/'Emission factors'!$H$10/1000)*'Emission factors'!$B$10)*'Emission factors'!$D$10/1000</f>
        <v>0</v>
      </c>
      <c r="T7038" s="92">
        <f>(('Activity data'!P1420/'Emission factors'!$H$10/1000)*'Emission factors'!$B$10)*'Emission factors'!$D$10/1000</f>
        <v>0</v>
      </c>
      <c r="U7038" s="92">
        <f>(('Activity data'!Q1420/'Emission factors'!$H$10/1000)*'Emission factors'!$B$10)*'Emission factors'!$D$10/1000</f>
        <v>0</v>
      </c>
    </row>
    <row r="7039" spans="1:21" x14ac:dyDescent="0.25">
      <c r="A7039" s="92" t="s">
        <v>11</v>
      </c>
      <c r="B7039" s="92" t="s">
        <v>12</v>
      </c>
      <c r="C7039" s="92" t="s">
        <v>48</v>
      </c>
      <c r="D7039" s="92" t="s">
        <v>48</v>
      </c>
      <c r="E7039" s="92" t="s">
        <v>26</v>
      </c>
      <c r="F7039" s="92" t="s">
        <v>50</v>
      </c>
      <c r="G7039" s="92" t="s">
        <v>97</v>
      </c>
      <c r="H7039" s="92" t="s">
        <v>31</v>
      </c>
      <c r="I7039" s="92" t="s">
        <v>206</v>
      </c>
      <c r="L7039" s="92">
        <f>(('Activity data'!H1421/'Emission factors'!$H$10/1000)*'Emission factors'!$B$10)*'Emission factors'!$D$10</f>
        <v>1513.6783871808007</v>
      </c>
      <c r="M7039" s="92">
        <f>(('Activity data'!I1421/'Emission factors'!$H$10/1000)*'Emission factors'!$B$10)*'Emission factors'!$D$10/1000</f>
        <v>1.0843839802838025</v>
      </c>
      <c r="N7039" s="92">
        <f>(('Activity data'!J1421/'Emission factors'!$H$10/1000)*'Emission factors'!$B$10)*'Emission factors'!$D$10/1000</f>
        <v>0.85169729155776852</v>
      </c>
      <c r="O7039" s="92">
        <f>(('Activity data'!K1421/'Emission factors'!$H$10/1000)*'Emission factors'!$B$10)*'Emission factors'!$D$10/1000</f>
        <v>1.1188375524678462</v>
      </c>
      <c r="P7039" s="92">
        <f>(('Activity data'!L1421/'Emission factors'!$H$10/1000)*'Emission factors'!$B$10)*'Emission factors'!$D$10/1000</f>
        <v>1.9275979874724003</v>
      </c>
      <c r="Q7039" s="92">
        <f>(('Activity data'!M1421/'Emission factors'!$H$10/1000)*'Emission factors'!$B$10)*'Emission factors'!$D$10/1000</f>
        <v>1.9787016961471422</v>
      </c>
      <c r="R7039" s="92">
        <f>(('Activity data'!N1421/'Emission factors'!$H$10/1000)*'Emission factors'!$B$10)*'Emission factors'!$D$10/1000</f>
        <v>1.5182239142368144</v>
      </c>
      <c r="S7039" s="92">
        <f>(('Activity data'!O1421/'Emission factors'!$H$10/1000)*'Emission factors'!$B$10)*'Emission factors'!$D$10/1000</f>
        <v>0.9858957509129973</v>
      </c>
      <c r="T7039" s="92">
        <f>(('Activity data'!P1421/'Emission factors'!$H$10/1000)*'Emission factors'!$B$10)*'Emission factors'!$D$10/1000</f>
        <v>1.0164359984056417</v>
      </c>
      <c r="U7039" s="92">
        <f>(('Activity data'!Q1421/'Emission factors'!$H$10/1000)*'Emission factors'!$B$10)*'Emission factors'!$D$10/1000</f>
        <v>1.0402111244071417</v>
      </c>
    </row>
    <row r="7040" spans="1:21" x14ac:dyDescent="0.25">
      <c r="A7040" s="92" t="s">
        <v>11</v>
      </c>
      <c r="B7040" s="92" t="s">
        <v>12</v>
      </c>
      <c r="C7040" s="92" t="s">
        <v>48</v>
      </c>
      <c r="D7040" s="92" t="s">
        <v>48</v>
      </c>
      <c r="E7040" s="92" t="s">
        <v>26</v>
      </c>
      <c r="F7040" s="92" t="s">
        <v>50</v>
      </c>
      <c r="G7040" s="92" t="s">
        <v>97</v>
      </c>
      <c r="H7040" s="92" t="s">
        <v>31</v>
      </c>
      <c r="I7040" s="92" t="s">
        <v>232</v>
      </c>
      <c r="L7040" s="92">
        <f>(('Activity data'!H1422/'Emission factors'!$H$10/1000)*'Emission factors'!$B$10)*'Emission factors'!$D$10</f>
        <v>1242.0390807878089</v>
      </c>
      <c r="M7040" s="92">
        <f>(('Activity data'!I1422/'Emission factors'!$H$10/1000)*'Emission factors'!$B$10)*'Emission factors'!$D$10/1000</f>
        <v>0.98139518252954006</v>
      </c>
      <c r="N7040" s="92">
        <f>(('Activity data'!J1422/'Emission factors'!$H$10/1000)*'Emission factors'!$B$10)*'Emission factors'!$D$10/1000</f>
        <v>0.88538054091923846</v>
      </c>
      <c r="O7040" s="92">
        <f>(('Activity data'!K1422/'Emission factors'!$H$10/1000)*'Emission factors'!$B$10)*'Emission factors'!$D$10/1000</f>
        <v>1.2017294263107565</v>
      </c>
      <c r="P7040" s="92">
        <f>(('Activity data'!L1422/'Emission factors'!$H$10/1000)*'Emission factors'!$B$10)*'Emission factors'!$D$10/1000</f>
        <v>1.5227060753876194</v>
      </c>
      <c r="Q7040" s="92">
        <f>(('Activity data'!M1422/'Emission factors'!$H$10/1000)*'Emission factors'!$B$10)*'Emission factors'!$D$10/1000</f>
        <v>1.3370227849434546</v>
      </c>
      <c r="R7040" s="92">
        <f>(('Activity data'!N1422/'Emission factors'!$H$10/1000)*'Emission factors'!$B$10)*'Emission factors'!$D$10/1000</f>
        <v>0.92444734302039966</v>
      </c>
      <c r="S7040" s="92">
        <f>(('Activity data'!O1422/'Emission factors'!$H$10/1000)*'Emission factors'!$B$10)*'Emission factors'!$D$10/1000</f>
        <v>0.48781096639173316</v>
      </c>
      <c r="T7040" s="92">
        <f>(('Activity data'!P1422/'Emission factors'!$H$10/1000)*'Emission factors'!$B$10)*'Emission factors'!$D$10/1000</f>
        <v>0.95776380509670167</v>
      </c>
      <c r="U7040" s="92">
        <f>(('Activity data'!Q1422/'Emission factors'!$H$10/1000)*'Emission factors'!$B$10)*'Emission factors'!$D$10/1000</f>
        <v>1.1439031711470113</v>
      </c>
    </row>
    <row r="7041" spans="1:21" x14ac:dyDescent="0.25">
      <c r="A7041" s="92" t="s">
        <v>11</v>
      </c>
      <c r="B7041" s="92" t="s">
        <v>12</v>
      </c>
      <c r="C7041" s="92" t="s">
        <v>48</v>
      </c>
      <c r="D7041" s="92" t="s">
        <v>48</v>
      </c>
      <c r="E7041" s="92" t="s">
        <v>26</v>
      </c>
      <c r="F7041" s="92" t="s">
        <v>50</v>
      </c>
      <c r="G7041" s="92" t="s">
        <v>97</v>
      </c>
      <c r="H7041" s="92" t="s">
        <v>31</v>
      </c>
      <c r="I7041" s="92" t="s">
        <v>200</v>
      </c>
      <c r="L7041" s="92">
        <f>(('Activity data'!H1423/'Emission factors'!$H$10/1000)*'Emission factors'!$B$10)*'Emission factors'!$D$10</f>
        <v>1872.5900915095181</v>
      </c>
      <c r="M7041" s="92">
        <f>(('Activity data'!I1423/'Emission factors'!$H$10/1000)*'Emission factors'!$B$10)*'Emission factors'!$D$10/1000</f>
        <v>2.6329881050300949</v>
      </c>
      <c r="N7041" s="92">
        <f>(('Activity data'!J1423/'Emission factors'!$H$10/1000)*'Emission factors'!$B$10)*'Emission factors'!$D$10/1000</f>
        <v>2.5484072020586805</v>
      </c>
      <c r="O7041" s="92">
        <f>(('Activity data'!K1423/'Emission factors'!$H$10/1000)*'Emission factors'!$B$10)*'Emission factors'!$D$10/1000</f>
        <v>2.9192052775529396</v>
      </c>
      <c r="P7041" s="92">
        <f>(('Activity data'!L1423/'Emission factors'!$H$10/1000)*'Emission factors'!$B$10)*'Emission factors'!$D$10/1000</f>
        <v>3.1232321036787365</v>
      </c>
      <c r="Q7041" s="92">
        <f>(('Activity data'!M1423/'Emission factors'!$H$10/1000)*'Emission factors'!$B$10)*'Emission factors'!$D$10/1000</f>
        <v>2.6200699356400245</v>
      </c>
      <c r="R7041" s="92">
        <f>(('Activity data'!N1423/'Emission factors'!$H$10/1000)*'Emission factors'!$B$10)*'Emission factors'!$D$10/1000</f>
        <v>1.9230983129653494</v>
      </c>
      <c r="S7041" s="92">
        <f>(('Activity data'!O1423/'Emission factors'!$H$10/1000)*'Emission factors'!$B$10)*'Emission factors'!$D$10/1000</f>
        <v>1.22219101868913</v>
      </c>
      <c r="T7041" s="92">
        <f>(('Activity data'!P1423/'Emission factors'!$H$10/1000)*'Emission factors'!$B$10)*'Emission factors'!$D$10/1000</f>
        <v>5.5812086769274343</v>
      </c>
      <c r="U7041" s="92">
        <f>(('Activity data'!Q1423/'Emission factors'!$H$10/1000)*'Emission factors'!$B$10)*'Emission factors'!$D$10/1000</f>
        <v>4.5097614719055548</v>
      </c>
    </row>
    <row r="7042" spans="1:21" x14ac:dyDescent="0.25">
      <c r="A7042" s="92" t="s">
        <v>11</v>
      </c>
      <c r="B7042" s="92" t="s">
        <v>12</v>
      </c>
      <c r="C7042" s="92" t="s">
        <v>48</v>
      </c>
      <c r="D7042" s="92" t="s">
        <v>48</v>
      </c>
      <c r="E7042" s="92" t="s">
        <v>26</v>
      </c>
      <c r="F7042" s="92" t="s">
        <v>50</v>
      </c>
      <c r="G7042" s="92" t="s">
        <v>97</v>
      </c>
      <c r="H7042" s="92" t="s">
        <v>31</v>
      </c>
      <c r="I7042" s="92" t="s">
        <v>227</v>
      </c>
      <c r="L7042" s="92">
        <f>(('Activity data'!H1424/'Emission factors'!$H$10/1000)*'Emission factors'!$B$10)*'Emission factors'!$D$10</f>
        <v>0</v>
      </c>
      <c r="M7042" s="92">
        <f>(('Activity data'!I1424/'Emission factors'!$H$10/1000)*'Emission factors'!$B$10)*'Emission factors'!$D$10/1000</f>
        <v>0</v>
      </c>
      <c r="N7042" s="92">
        <f>(('Activity data'!J1424/'Emission factors'!$H$10/1000)*'Emission factors'!$B$10)*'Emission factors'!$D$10/1000</f>
        <v>0</v>
      </c>
      <c r="O7042" s="92">
        <f>(('Activity data'!K1424/'Emission factors'!$H$10/1000)*'Emission factors'!$B$10)*'Emission factors'!$D$10/1000</f>
        <v>0</v>
      </c>
      <c r="P7042" s="92">
        <f>(('Activity data'!L1424/'Emission factors'!$H$10/1000)*'Emission factors'!$B$10)*'Emission factors'!$D$10/1000</f>
        <v>0</v>
      </c>
      <c r="Q7042" s="92">
        <f>(('Activity data'!M1424/'Emission factors'!$H$10/1000)*'Emission factors'!$B$10)*'Emission factors'!$D$10/1000</f>
        <v>0</v>
      </c>
      <c r="R7042" s="92">
        <f>(('Activity data'!N1424/'Emission factors'!$H$10/1000)*'Emission factors'!$B$10)*'Emission factors'!$D$10/1000</f>
        <v>0</v>
      </c>
      <c r="S7042" s="92">
        <f>(('Activity data'!O1424/'Emission factors'!$H$10/1000)*'Emission factors'!$B$10)*'Emission factors'!$D$10/1000</f>
        <v>0</v>
      </c>
      <c r="T7042" s="92">
        <f>(('Activity data'!P1424/'Emission factors'!$H$10/1000)*'Emission factors'!$B$10)*'Emission factors'!$D$10/1000</f>
        <v>0</v>
      </c>
      <c r="U7042" s="92">
        <f>(('Activity data'!Q1424/'Emission factors'!$H$10/1000)*'Emission factors'!$B$10)*'Emission factors'!$D$10/1000</f>
        <v>0</v>
      </c>
    </row>
    <row r="7043" spans="1:21" x14ac:dyDescent="0.25">
      <c r="A7043" s="92" t="s">
        <v>11</v>
      </c>
      <c r="B7043" s="92" t="s">
        <v>12</v>
      </c>
      <c r="C7043" s="92" t="s">
        <v>48</v>
      </c>
      <c r="D7043" s="92" t="s">
        <v>48</v>
      </c>
      <c r="E7043" s="92" t="s">
        <v>26</v>
      </c>
      <c r="F7043" s="92" t="s">
        <v>50</v>
      </c>
      <c r="G7043" s="92" t="s">
        <v>97</v>
      </c>
      <c r="H7043" s="92" t="s">
        <v>31</v>
      </c>
      <c r="I7043" s="92" t="s">
        <v>228</v>
      </c>
      <c r="L7043" s="92">
        <f>(('Activity data'!H1425/'Emission factors'!$H$10/1000)*'Emission factors'!$B$10)*'Emission factors'!$D$10</f>
        <v>0</v>
      </c>
      <c r="M7043" s="92">
        <f>(('Activity data'!I1425/'Emission factors'!$H$10/1000)*'Emission factors'!$B$10)*'Emission factors'!$D$10/1000</f>
        <v>0</v>
      </c>
      <c r="N7043" s="92">
        <f>(('Activity data'!J1425/'Emission factors'!$H$10/1000)*'Emission factors'!$B$10)*'Emission factors'!$D$10/1000</f>
        <v>0</v>
      </c>
      <c r="O7043" s="92">
        <f>(('Activity data'!K1425/'Emission factors'!$H$10/1000)*'Emission factors'!$B$10)*'Emission factors'!$D$10/1000</f>
        <v>0</v>
      </c>
      <c r="P7043" s="92">
        <f>(('Activity data'!L1425/'Emission factors'!$H$10/1000)*'Emission factors'!$B$10)*'Emission factors'!$D$10/1000</f>
        <v>0</v>
      </c>
      <c r="Q7043" s="92">
        <f>(('Activity data'!M1425/'Emission factors'!$H$10/1000)*'Emission factors'!$B$10)*'Emission factors'!$D$10/1000</f>
        <v>0</v>
      </c>
      <c r="R7043" s="92">
        <f>(('Activity data'!N1425/'Emission factors'!$H$10/1000)*'Emission factors'!$B$10)*'Emission factors'!$D$10/1000</f>
        <v>0</v>
      </c>
      <c r="S7043" s="92">
        <f>(('Activity data'!O1425/'Emission factors'!$H$10/1000)*'Emission factors'!$B$10)*'Emission factors'!$D$10/1000</f>
        <v>0</v>
      </c>
      <c r="T7043" s="92">
        <f>(('Activity data'!P1425/'Emission factors'!$H$10/1000)*'Emission factors'!$B$10)*'Emission factors'!$D$10/1000</f>
        <v>0</v>
      </c>
      <c r="U7043" s="92">
        <f>(('Activity data'!Q1425/'Emission factors'!$H$10/1000)*'Emission factors'!$B$10)*'Emission factors'!$D$10/1000</f>
        <v>0</v>
      </c>
    </row>
    <row r="7044" spans="1:21" x14ac:dyDescent="0.25">
      <c r="A7044" s="92" t="s">
        <v>11</v>
      </c>
      <c r="B7044" s="92" t="s">
        <v>12</v>
      </c>
      <c r="C7044" s="92" t="s">
        <v>48</v>
      </c>
      <c r="D7044" s="92" t="s">
        <v>48</v>
      </c>
      <c r="E7044" s="92" t="s">
        <v>26</v>
      </c>
      <c r="F7044" s="92" t="s">
        <v>50</v>
      </c>
      <c r="G7044" s="92" t="s">
        <v>97</v>
      </c>
      <c r="H7044" s="92" t="s">
        <v>31</v>
      </c>
      <c r="I7044" s="92" t="s">
        <v>195</v>
      </c>
      <c r="L7044" s="92">
        <f>(('Activity data'!H1426/'Emission factors'!$H$10/1000)*'Emission factors'!$B$10)*'Emission factors'!$D$10</f>
        <v>0</v>
      </c>
      <c r="M7044" s="92">
        <f>(('Activity data'!I1426/'Emission factors'!$H$10/1000)*'Emission factors'!$B$10)*'Emission factors'!$D$10/1000</f>
        <v>0</v>
      </c>
      <c r="N7044" s="92">
        <f>(('Activity data'!J1426/'Emission factors'!$H$10/1000)*'Emission factors'!$B$10)*'Emission factors'!$D$10/1000</f>
        <v>0</v>
      </c>
      <c r="O7044" s="92">
        <f>(('Activity data'!K1426/'Emission factors'!$H$10/1000)*'Emission factors'!$B$10)*'Emission factors'!$D$10/1000</f>
        <v>0</v>
      </c>
      <c r="P7044" s="92">
        <f>(('Activity data'!L1426/'Emission factors'!$H$10/1000)*'Emission factors'!$B$10)*'Emission factors'!$D$10/1000</f>
        <v>0</v>
      </c>
      <c r="Q7044" s="92">
        <f>(('Activity data'!M1426/'Emission factors'!$H$10/1000)*'Emission factors'!$B$10)*'Emission factors'!$D$10/1000</f>
        <v>0</v>
      </c>
      <c r="R7044" s="92">
        <f>(('Activity data'!N1426/'Emission factors'!$H$10/1000)*'Emission factors'!$B$10)*'Emission factors'!$D$10/1000</f>
        <v>0</v>
      </c>
      <c r="S7044" s="92">
        <f>(('Activity data'!O1426/'Emission factors'!$H$10/1000)*'Emission factors'!$B$10)*'Emission factors'!$D$10/1000</f>
        <v>0</v>
      </c>
      <c r="T7044" s="92">
        <f>(('Activity data'!P1426/'Emission factors'!$H$10/1000)*'Emission factors'!$B$10)*'Emission factors'!$D$10/1000</f>
        <v>0.16638257866462014</v>
      </c>
      <c r="U7044" s="92">
        <f>(('Activity data'!Q1426/'Emission factors'!$H$10/1000)*'Emission factors'!$B$10)*'Emission factors'!$D$10/1000</f>
        <v>0.15548225249424405</v>
      </c>
    </row>
    <row r="7045" spans="1:21" x14ac:dyDescent="0.25">
      <c r="A7045" s="92" t="s">
        <v>11</v>
      </c>
      <c r="B7045" s="92" t="s">
        <v>12</v>
      </c>
      <c r="C7045" s="92" t="s">
        <v>48</v>
      </c>
      <c r="D7045" s="92" t="s">
        <v>48</v>
      </c>
      <c r="E7045" s="92" t="s">
        <v>26</v>
      </c>
      <c r="F7045" s="92" t="s">
        <v>50</v>
      </c>
      <c r="G7045" s="92" t="s">
        <v>97</v>
      </c>
      <c r="H7045" s="92" t="s">
        <v>31</v>
      </c>
      <c r="I7045" s="92" t="s">
        <v>192</v>
      </c>
      <c r="L7045" s="92">
        <f>(('Activity data'!H1427/'Emission factors'!$H$10/1000)*'Emission factors'!$B$10)*'Emission factors'!$D$10</f>
        <v>0</v>
      </c>
      <c r="M7045" s="92">
        <f>(('Activity data'!I1427/'Emission factors'!$H$10/1000)*'Emission factors'!$B$10)*'Emission factors'!$D$10/1000</f>
        <v>0</v>
      </c>
      <c r="N7045" s="92">
        <f>(('Activity data'!J1427/'Emission factors'!$H$10/1000)*'Emission factors'!$B$10)*'Emission factors'!$D$10/1000</f>
        <v>0</v>
      </c>
      <c r="O7045" s="92">
        <f>(('Activity data'!K1427/'Emission factors'!$H$10/1000)*'Emission factors'!$B$10)*'Emission factors'!$D$10/1000</f>
        <v>0</v>
      </c>
      <c r="P7045" s="92">
        <f>(('Activity data'!L1427/'Emission factors'!$H$10/1000)*'Emission factors'!$B$10)*'Emission factors'!$D$10/1000</f>
        <v>0</v>
      </c>
      <c r="Q7045" s="92">
        <f>(('Activity data'!M1427/'Emission factors'!$H$10/1000)*'Emission factors'!$B$10)*'Emission factors'!$D$10/1000</f>
        <v>0</v>
      </c>
      <c r="R7045" s="92">
        <f>(('Activity data'!N1427/'Emission factors'!$H$10/1000)*'Emission factors'!$B$10)*'Emission factors'!$D$10/1000</f>
        <v>0</v>
      </c>
      <c r="S7045" s="92">
        <f>(('Activity data'!O1427/'Emission factors'!$H$10/1000)*'Emission factors'!$B$10)*'Emission factors'!$D$10/1000</f>
        <v>0</v>
      </c>
      <c r="T7045" s="92">
        <f>(('Activity data'!P1427/'Emission factors'!$H$10/1000)*'Emission factors'!$B$10)*'Emission factors'!$D$10/1000</f>
        <v>0</v>
      </c>
      <c r="U7045" s="92">
        <f>(('Activity data'!Q1427/'Emission factors'!$H$10/1000)*'Emission factors'!$B$10)*'Emission factors'!$D$10/1000</f>
        <v>0</v>
      </c>
    </row>
    <row r="7046" spans="1:21" x14ac:dyDescent="0.25">
      <c r="A7046" s="92" t="s">
        <v>11</v>
      </c>
      <c r="B7046" s="92" t="s">
        <v>12</v>
      </c>
      <c r="C7046" s="92" t="s">
        <v>48</v>
      </c>
      <c r="D7046" s="92" t="s">
        <v>48</v>
      </c>
      <c r="E7046" s="92" t="s">
        <v>26</v>
      </c>
      <c r="F7046" s="92" t="s">
        <v>50</v>
      </c>
      <c r="G7046" s="92" t="s">
        <v>97</v>
      </c>
      <c r="H7046" s="92" t="s">
        <v>31</v>
      </c>
      <c r="I7046" s="92" t="s">
        <v>229</v>
      </c>
      <c r="L7046" s="92">
        <f>(('Activity data'!H1428/'Emission factors'!$H$10/1000)*'Emission factors'!$B$10)*'Emission factors'!$D$10</f>
        <v>0</v>
      </c>
      <c r="M7046" s="92">
        <f>(('Activity data'!I1428/'Emission factors'!$H$10/1000)*'Emission factors'!$B$10)*'Emission factors'!$D$10/1000</f>
        <v>0</v>
      </c>
      <c r="N7046" s="92">
        <f>(('Activity data'!J1428/'Emission factors'!$H$10/1000)*'Emission factors'!$B$10)*'Emission factors'!$D$10/1000</f>
        <v>0</v>
      </c>
      <c r="O7046" s="92">
        <f>(('Activity data'!K1428/'Emission factors'!$H$10/1000)*'Emission factors'!$B$10)*'Emission factors'!$D$10/1000</f>
        <v>0</v>
      </c>
      <c r="P7046" s="92">
        <f>(('Activity data'!L1428/'Emission factors'!$H$10/1000)*'Emission factors'!$B$10)*'Emission factors'!$D$10/1000</f>
        <v>0</v>
      </c>
      <c r="Q7046" s="92">
        <f>(('Activity data'!M1428/'Emission factors'!$H$10/1000)*'Emission factors'!$B$10)*'Emission factors'!$D$10/1000</f>
        <v>0</v>
      </c>
      <c r="R7046" s="92">
        <f>(('Activity data'!N1428/'Emission factors'!$H$10/1000)*'Emission factors'!$B$10)*'Emission factors'!$D$10/1000</f>
        <v>0</v>
      </c>
      <c r="S7046" s="92">
        <f>(('Activity data'!O1428/'Emission factors'!$H$10/1000)*'Emission factors'!$B$10)*'Emission factors'!$D$10/1000</f>
        <v>0</v>
      </c>
      <c r="T7046" s="92">
        <f>(('Activity data'!P1428/'Emission factors'!$H$10/1000)*'Emission factors'!$B$10)*'Emission factors'!$D$10/1000</f>
        <v>0</v>
      </c>
      <c r="U7046" s="92">
        <f>(('Activity data'!Q1428/'Emission factors'!$H$10/1000)*'Emission factors'!$B$10)*'Emission factors'!$D$10/1000</f>
        <v>0</v>
      </c>
    </row>
    <row r="7047" spans="1:21" x14ac:dyDescent="0.25">
      <c r="A7047" s="92" t="s">
        <v>11</v>
      </c>
      <c r="B7047" s="92" t="s">
        <v>12</v>
      </c>
      <c r="C7047" s="92" t="s">
        <v>48</v>
      </c>
      <c r="D7047" s="92" t="s">
        <v>48</v>
      </c>
      <c r="E7047" s="92" t="s">
        <v>26</v>
      </c>
      <c r="F7047" s="92" t="s">
        <v>50</v>
      </c>
      <c r="G7047" s="92" t="s">
        <v>97</v>
      </c>
      <c r="H7047" s="92" t="s">
        <v>31</v>
      </c>
      <c r="I7047" s="92" t="s">
        <v>198</v>
      </c>
      <c r="L7047" s="92">
        <f>(('Activity data'!H1429/'Emission factors'!$H$10/1000)*'Emission factors'!$B$10)*'Emission factors'!$D$10</f>
        <v>0</v>
      </c>
      <c r="M7047" s="92">
        <f>(('Activity data'!I1429/'Emission factors'!$H$10/1000)*'Emission factors'!$B$10)*'Emission factors'!$D$10/1000</f>
        <v>0</v>
      </c>
      <c r="N7047" s="92">
        <f>(('Activity data'!J1429/'Emission factors'!$H$10/1000)*'Emission factors'!$B$10)*'Emission factors'!$D$10/1000</f>
        <v>0</v>
      </c>
      <c r="O7047" s="92">
        <f>(('Activity data'!K1429/'Emission factors'!$H$10/1000)*'Emission factors'!$B$10)*'Emission factors'!$D$10/1000</f>
        <v>0</v>
      </c>
      <c r="P7047" s="92">
        <f>(('Activity data'!L1429/'Emission factors'!$H$10/1000)*'Emission factors'!$B$10)*'Emission factors'!$D$10/1000</f>
        <v>0</v>
      </c>
      <c r="Q7047" s="92">
        <f>(('Activity data'!M1429/'Emission factors'!$H$10/1000)*'Emission factors'!$B$10)*'Emission factors'!$D$10/1000</f>
        <v>0</v>
      </c>
      <c r="R7047" s="92">
        <f>(('Activity data'!N1429/'Emission factors'!$H$10/1000)*'Emission factors'!$B$10)*'Emission factors'!$D$10/1000</f>
        <v>0</v>
      </c>
      <c r="S7047" s="92">
        <f>(('Activity data'!O1429/'Emission factors'!$H$10/1000)*'Emission factors'!$B$10)*'Emission factors'!$D$10/1000</f>
        <v>0</v>
      </c>
      <c r="T7047" s="92">
        <f>(('Activity data'!P1429/'Emission factors'!$H$10/1000)*'Emission factors'!$B$10)*'Emission factors'!$D$10/1000</f>
        <v>0</v>
      </c>
      <c r="U7047" s="92">
        <f>(('Activity data'!Q1429/'Emission factors'!$H$10/1000)*'Emission factors'!$B$10)*'Emission factors'!$D$10/1000</f>
        <v>0</v>
      </c>
    </row>
    <row r="7048" spans="1:21" x14ac:dyDescent="0.25">
      <c r="A7048" s="92" t="s">
        <v>11</v>
      </c>
      <c r="B7048" s="92" t="s">
        <v>12</v>
      </c>
      <c r="C7048" s="92" t="s">
        <v>48</v>
      </c>
      <c r="D7048" s="92" t="s">
        <v>48</v>
      </c>
      <c r="E7048" s="92" t="s">
        <v>26</v>
      </c>
      <c r="F7048" s="92" t="s">
        <v>50</v>
      </c>
      <c r="G7048" s="92" t="s">
        <v>97</v>
      </c>
      <c r="H7048" s="92" t="s">
        <v>31</v>
      </c>
      <c r="I7048" s="92" t="s">
        <v>230</v>
      </c>
      <c r="L7048" s="92">
        <f>(('Activity data'!H1430/'Emission factors'!$H$10/1000)*'Emission factors'!$B$10)*'Emission factors'!$D$10</f>
        <v>0</v>
      </c>
      <c r="M7048" s="92">
        <f>(('Activity data'!I1430/'Emission factors'!$H$10/1000)*'Emission factors'!$B$10)*'Emission factors'!$D$10/1000</f>
        <v>0</v>
      </c>
      <c r="N7048" s="92">
        <f>(('Activity data'!J1430/'Emission factors'!$H$10/1000)*'Emission factors'!$B$10)*'Emission factors'!$D$10/1000</f>
        <v>0</v>
      </c>
      <c r="O7048" s="92">
        <f>(('Activity data'!K1430/'Emission factors'!$H$10/1000)*'Emission factors'!$B$10)*'Emission factors'!$D$10/1000</f>
        <v>0</v>
      </c>
      <c r="P7048" s="92">
        <f>(('Activity data'!L1430/'Emission factors'!$H$10/1000)*'Emission factors'!$B$10)*'Emission factors'!$D$10/1000</f>
        <v>0</v>
      </c>
      <c r="Q7048" s="92">
        <f>(('Activity data'!M1430/'Emission factors'!$H$10/1000)*'Emission factors'!$B$10)*'Emission factors'!$D$10/1000</f>
        <v>0</v>
      </c>
      <c r="R7048" s="92">
        <f>(('Activity data'!N1430/'Emission factors'!$H$10/1000)*'Emission factors'!$B$10)*'Emission factors'!$D$10/1000</f>
        <v>0</v>
      </c>
      <c r="S7048" s="92">
        <f>(('Activity data'!O1430/'Emission factors'!$H$10/1000)*'Emission factors'!$B$10)*'Emission factors'!$D$10/1000</f>
        <v>0</v>
      </c>
      <c r="T7048" s="92">
        <f>(('Activity data'!P1430/'Emission factors'!$H$10/1000)*'Emission factors'!$B$10)*'Emission factors'!$D$10/1000</f>
        <v>0</v>
      </c>
      <c r="U7048" s="92">
        <f>(('Activity data'!Q1430/'Emission factors'!$H$10/1000)*'Emission factors'!$B$10)*'Emission factors'!$D$10/1000</f>
        <v>0</v>
      </c>
    </row>
    <row r="7049" spans="1:21" x14ac:dyDescent="0.25">
      <c r="A7049" s="92" t="s">
        <v>11</v>
      </c>
      <c r="B7049" s="92" t="s">
        <v>12</v>
      </c>
      <c r="C7049" s="92" t="s">
        <v>48</v>
      </c>
      <c r="D7049" s="92" t="s">
        <v>48</v>
      </c>
      <c r="E7049" s="92" t="s">
        <v>26</v>
      </c>
      <c r="F7049" s="92" t="s">
        <v>50</v>
      </c>
      <c r="G7049" s="92" t="s">
        <v>97</v>
      </c>
      <c r="H7049" s="92" t="s">
        <v>31</v>
      </c>
      <c r="I7049" s="92" t="s">
        <v>210</v>
      </c>
      <c r="L7049" s="92">
        <f>(('Activity data'!H1431/'Emission factors'!$H$10/1000)*'Emission factors'!$B$10)*'Emission factors'!$D$10</f>
        <v>0</v>
      </c>
      <c r="M7049" s="92">
        <f>(('Activity data'!I1431/'Emission factors'!$H$10/1000)*'Emission factors'!$B$10)*'Emission factors'!$D$10/1000</f>
        <v>0</v>
      </c>
      <c r="N7049" s="92">
        <f>(('Activity data'!J1431/'Emission factors'!$H$10/1000)*'Emission factors'!$B$10)*'Emission factors'!$D$10/1000</f>
        <v>0</v>
      </c>
      <c r="O7049" s="92">
        <f>(('Activity data'!K1431/'Emission factors'!$H$10/1000)*'Emission factors'!$B$10)*'Emission factors'!$D$10/1000</f>
        <v>0</v>
      </c>
      <c r="P7049" s="92">
        <f>(('Activity data'!L1431/'Emission factors'!$H$10/1000)*'Emission factors'!$B$10)*'Emission factors'!$D$10/1000</f>
        <v>0</v>
      </c>
      <c r="Q7049" s="92">
        <f>(('Activity data'!M1431/'Emission factors'!$H$10/1000)*'Emission factors'!$B$10)*'Emission factors'!$D$10/1000</f>
        <v>0</v>
      </c>
      <c r="R7049" s="92">
        <f>(('Activity data'!N1431/'Emission factors'!$H$10/1000)*'Emission factors'!$B$10)*'Emission factors'!$D$10/1000</f>
        <v>0</v>
      </c>
      <c r="S7049" s="92">
        <f>(('Activity data'!O1431/'Emission factors'!$H$10/1000)*'Emission factors'!$B$10)*'Emission factors'!$D$10/1000</f>
        <v>0</v>
      </c>
      <c r="T7049" s="92">
        <f>(('Activity data'!P1431/'Emission factors'!$H$10/1000)*'Emission factors'!$B$10)*'Emission factors'!$D$10/1000</f>
        <v>0</v>
      </c>
      <c r="U7049" s="92">
        <f>(('Activity data'!Q1431/'Emission factors'!$H$10/1000)*'Emission factors'!$B$10)*'Emission factors'!$D$10/1000</f>
        <v>0</v>
      </c>
    </row>
    <row r="7050" spans="1:21" x14ac:dyDescent="0.25">
      <c r="A7050" s="92" t="s">
        <v>11</v>
      </c>
      <c r="B7050" s="92" t="s">
        <v>12</v>
      </c>
      <c r="C7050" s="92" t="s">
        <v>48</v>
      </c>
      <c r="D7050" s="92" t="s">
        <v>48</v>
      </c>
      <c r="E7050" s="92" t="s">
        <v>26</v>
      </c>
      <c r="F7050" s="92" t="s">
        <v>50</v>
      </c>
      <c r="G7050" s="92" t="s">
        <v>97</v>
      </c>
      <c r="H7050" s="92" t="s">
        <v>31</v>
      </c>
      <c r="I7050" s="92" t="s">
        <v>191</v>
      </c>
      <c r="L7050" s="92">
        <f>(('Activity data'!H1432/'Emission factors'!$H$10/1000)*'Emission factors'!$B$10)*'Emission factors'!$D$10</f>
        <v>0</v>
      </c>
      <c r="M7050" s="92">
        <f>(('Activity data'!I1432/'Emission factors'!$H$10/1000)*'Emission factors'!$B$10)*'Emission factors'!$D$10/1000</f>
        <v>0</v>
      </c>
      <c r="N7050" s="92">
        <f>(('Activity data'!J1432/'Emission factors'!$H$10/1000)*'Emission factors'!$B$10)*'Emission factors'!$D$10/1000</f>
        <v>0</v>
      </c>
      <c r="O7050" s="92">
        <f>(('Activity data'!K1432/'Emission factors'!$H$10/1000)*'Emission factors'!$B$10)*'Emission factors'!$D$10/1000</f>
        <v>0</v>
      </c>
      <c r="P7050" s="92">
        <f>(('Activity data'!L1432/'Emission factors'!$H$10/1000)*'Emission factors'!$B$10)*'Emission factors'!$D$10/1000</f>
        <v>0</v>
      </c>
      <c r="Q7050" s="92">
        <f>(('Activity data'!M1432/'Emission factors'!$H$10/1000)*'Emission factors'!$B$10)*'Emission factors'!$D$10/1000</f>
        <v>0</v>
      </c>
      <c r="R7050" s="92">
        <f>(('Activity data'!N1432/'Emission factors'!$H$10/1000)*'Emission factors'!$B$10)*'Emission factors'!$D$10/1000</f>
        <v>0</v>
      </c>
      <c r="S7050" s="92">
        <f>(('Activity data'!O1432/'Emission factors'!$H$10/1000)*'Emission factors'!$B$10)*'Emission factors'!$D$10/1000</f>
        <v>0</v>
      </c>
      <c r="T7050" s="92">
        <f>(('Activity data'!P1432/'Emission factors'!$H$10/1000)*'Emission factors'!$B$10)*'Emission factors'!$D$10/1000</f>
        <v>0</v>
      </c>
      <c r="U7050" s="92">
        <f>(('Activity data'!Q1432/'Emission factors'!$H$10/1000)*'Emission factors'!$B$10)*'Emission factors'!$D$10/1000</f>
        <v>0</v>
      </c>
    </row>
    <row r="7051" spans="1:21" x14ac:dyDescent="0.25">
      <c r="A7051" s="92" t="s">
        <v>11</v>
      </c>
      <c r="B7051" s="92" t="s">
        <v>12</v>
      </c>
      <c r="C7051" s="92" t="s">
        <v>48</v>
      </c>
      <c r="D7051" s="92" t="s">
        <v>48</v>
      </c>
      <c r="E7051" s="92" t="s">
        <v>26</v>
      </c>
      <c r="F7051" s="92" t="s">
        <v>50</v>
      </c>
      <c r="G7051" s="92" t="s">
        <v>97</v>
      </c>
      <c r="H7051" s="92" t="s">
        <v>31</v>
      </c>
      <c r="I7051" s="92" t="s">
        <v>231</v>
      </c>
      <c r="L7051" s="92">
        <f>(('Activity data'!H1433/'Emission factors'!$H$10/1000)*'Emission factors'!$B$10)*'Emission factors'!$D$10</f>
        <v>0</v>
      </c>
      <c r="M7051" s="92">
        <f>(('Activity data'!I1433/'Emission factors'!$H$10/1000)*'Emission factors'!$B$10)*'Emission factors'!$D$10/1000</f>
        <v>0</v>
      </c>
      <c r="N7051" s="92">
        <f>(('Activity data'!J1433/'Emission factors'!$H$10/1000)*'Emission factors'!$B$10)*'Emission factors'!$D$10/1000</f>
        <v>0</v>
      </c>
      <c r="O7051" s="92">
        <f>(('Activity data'!K1433/'Emission factors'!$H$10/1000)*'Emission factors'!$B$10)*'Emission factors'!$D$10/1000</f>
        <v>0</v>
      </c>
      <c r="P7051" s="92">
        <f>(('Activity data'!L1433/'Emission factors'!$H$10/1000)*'Emission factors'!$B$10)*'Emission factors'!$D$10/1000</f>
        <v>0</v>
      </c>
      <c r="Q7051" s="92">
        <f>(('Activity data'!M1433/'Emission factors'!$H$10/1000)*'Emission factors'!$B$10)*'Emission factors'!$D$10/1000</f>
        <v>0</v>
      </c>
      <c r="R7051" s="92">
        <f>(('Activity data'!N1433/'Emission factors'!$H$10/1000)*'Emission factors'!$B$10)*'Emission factors'!$D$10/1000</f>
        <v>0</v>
      </c>
      <c r="S7051" s="92">
        <f>(('Activity data'!O1433/'Emission factors'!$H$10/1000)*'Emission factors'!$B$10)*'Emission factors'!$D$10/1000</f>
        <v>0</v>
      </c>
      <c r="T7051" s="92">
        <f>(('Activity data'!P1433/'Emission factors'!$H$10/1000)*'Emission factors'!$B$10)*'Emission factors'!$D$10/1000</f>
        <v>0</v>
      </c>
      <c r="U7051" s="92">
        <f>(('Activity data'!Q1433/'Emission factors'!$H$10/1000)*'Emission factors'!$B$10)*'Emission factors'!$D$10/1000</f>
        <v>0</v>
      </c>
    </row>
    <row r="7052" spans="1:21" x14ac:dyDescent="0.25">
      <c r="A7052" s="92" t="s">
        <v>11</v>
      </c>
      <c r="B7052" s="92" t="s">
        <v>12</v>
      </c>
      <c r="C7052" s="92" t="s">
        <v>48</v>
      </c>
      <c r="D7052" s="92" t="s">
        <v>48</v>
      </c>
      <c r="E7052" s="92" t="s">
        <v>26</v>
      </c>
      <c r="F7052" s="92" t="s">
        <v>50</v>
      </c>
      <c r="G7052" s="92" t="s">
        <v>97</v>
      </c>
      <c r="H7052" s="92" t="s">
        <v>31</v>
      </c>
      <c r="I7052" s="92" t="s">
        <v>190</v>
      </c>
      <c r="L7052" s="92">
        <f>(('Activity data'!H1434/'Emission factors'!$H$10/1000)*'Emission factors'!$B$10)*'Emission factors'!$D$10</f>
        <v>0</v>
      </c>
      <c r="M7052" s="92">
        <f>(('Activity data'!I1434/'Emission factors'!$H$10/1000)*'Emission factors'!$B$10)*'Emission factors'!$D$10/1000</f>
        <v>0</v>
      </c>
      <c r="N7052" s="92">
        <f>(('Activity data'!J1434/'Emission factors'!$H$10/1000)*'Emission factors'!$B$10)*'Emission factors'!$D$10/1000</f>
        <v>0</v>
      </c>
      <c r="O7052" s="92">
        <f>(('Activity data'!K1434/'Emission factors'!$H$10/1000)*'Emission factors'!$B$10)*'Emission factors'!$D$10/1000</f>
        <v>0</v>
      </c>
      <c r="P7052" s="92">
        <f>(('Activity data'!L1434/'Emission factors'!$H$10/1000)*'Emission factors'!$B$10)*'Emission factors'!$D$10/1000</f>
        <v>0</v>
      </c>
      <c r="Q7052" s="92">
        <f>(('Activity data'!M1434/'Emission factors'!$H$10/1000)*'Emission factors'!$B$10)*'Emission factors'!$D$10/1000</f>
        <v>0</v>
      </c>
      <c r="R7052" s="92">
        <f>(('Activity data'!N1434/'Emission factors'!$H$10/1000)*'Emission factors'!$B$10)*'Emission factors'!$D$10/1000</f>
        <v>0</v>
      </c>
      <c r="S7052" s="92">
        <f>(('Activity data'!O1434/'Emission factors'!$H$10/1000)*'Emission factors'!$B$10)*'Emission factors'!$D$10/1000</f>
        <v>0</v>
      </c>
      <c r="T7052" s="92">
        <f>(('Activity data'!P1434/'Emission factors'!$H$10/1000)*'Emission factors'!$B$10)*'Emission factors'!$D$10/1000</f>
        <v>0</v>
      </c>
      <c r="U7052" s="92">
        <f>(('Activity data'!Q1434/'Emission factors'!$H$10/1000)*'Emission factors'!$B$10)*'Emission factors'!$D$10/1000</f>
        <v>0.79232290867229471</v>
      </c>
    </row>
    <row r="7053" spans="1:21" x14ac:dyDescent="0.25">
      <c r="A7053" s="92" t="s">
        <v>11</v>
      </c>
      <c r="B7053" s="92" t="s">
        <v>12</v>
      </c>
      <c r="C7053" s="92" t="s">
        <v>48</v>
      </c>
      <c r="D7053" s="92" t="s">
        <v>48</v>
      </c>
      <c r="E7053" s="92" t="s">
        <v>51</v>
      </c>
      <c r="F7053" s="92" t="s">
        <v>50</v>
      </c>
      <c r="G7053" s="92" t="s">
        <v>97</v>
      </c>
      <c r="H7053" s="92" t="s">
        <v>31</v>
      </c>
      <c r="I7053" s="92" t="s">
        <v>207</v>
      </c>
      <c r="L7053" s="92">
        <f>('Activity data'!H1435/('Emission factors'!$H$6+'Emission factors'!$H$9)*2/1000)*'Emission factors'!$B$7*('Emission factors'!$D$7/1000)+(('Activity data'!H1615/'Emission factors'!$H$6/1000)*'Emission factors'!$B$11*'Emission factors'!$D$11/1000)+(('Activity data'!H1723/'Emission factors'!$H$6/1000)*'Emission factors'!$B$7*'Emission factors'!$D$7/1000)</f>
        <v>7.8757884460370251</v>
      </c>
      <c r="M7053" s="92">
        <f>('Activity data'!I1435/('Emission factors'!$H$6+'Emission factors'!$H$9)*2/1000)*'Emission factors'!$B$7*('Emission factors'!$D$7/1000)+(('Activity data'!I1615/'Emission factors'!$H$6/1000)*'Emission factors'!$B$11*'Emission factors'!$D$11/1000)+(('Activity data'!I1723/'Emission factors'!$H$6/1000)*'Emission factors'!$B$7*'Emission factors'!$D$7/1000)</f>
        <v>7.9780129887446583</v>
      </c>
      <c r="N7053" s="92">
        <f>('Activity data'!J1435/('Emission factors'!$H$6+'Emission factors'!$H$9)*2/1000)*'Emission factors'!$B$7*('Emission factors'!$D$7/1000)+(('Activity data'!J1615/'Emission factors'!$H$6/1000)*'Emission factors'!$B$11*'Emission factors'!$D$11/1000)+(('Activity data'!J1723/'Emission factors'!$H$6/1000)*'Emission factors'!$B$7*'Emission factors'!$D$7/1000)</f>
        <v>8.1624349521251016</v>
      </c>
      <c r="O7053" s="92">
        <f>('Activity data'!K1435/('Emission factors'!$H$6+'Emission factors'!$H$9)*2/1000)*'Emission factors'!$B$7*('Emission factors'!$D$7/1000)+(('Activity data'!K1615/'Emission factors'!$H$6/1000)*'Emission factors'!$B$11*'Emission factors'!$D$11/1000)+(('Activity data'!K1723/'Emission factors'!$H$6/1000)*'Emission factors'!$B$7*'Emission factors'!$D$7/1000)</f>
        <v>8.5996192988219509</v>
      </c>
      <c r="P7053" s="92">
        <f>('Activity data'!L1435/('Emission factors'!$H$6+'Emission factors'!$H$9)*2/1000)*'Emission factors'!$B$7*('Emission factors'!$D$7/1000)+(('Activity data'!L1615/'Emission factors'!$H$6/1000)*'Emission factors'!$B$11*'Emission factors'!$D$11/1000)+(('Activity data'!L1723/'Emission factors'!$H$6/1000)*'Emission factors'!$B$7*'Emission factors'!$D$7/1000)</f>
        <v>6.3085989149903616</v>
      </c>
      <c r="Q7053" s="92">
        <f>('Activity data'!M1435/('Emission factors'!$H$6+'Emission factors'!$H$9)*2/1000)*'Emission factors'!$B$7*('Emission factors'!$D$7/1000)+(('Activity data'!M1615/'Emission factors'!$H$6/1000)*'Emission factors'!$B$11*'Emission factors'!$D$11/1000)+(('Activity data'!M1723/'Emission factors'!$H$6/1000)*'Emission factors'!$B$7*'Emission factors'!$D$7/1000)</f>
        <v>4.9283969139376049</v>
      </c>
      <c r="R7053" s="92">
        <f>('Activity data'!N1435/('Emission factors'!$H$6+'Emission factors'!$H$9)*2/1000)*'Emission factors'!$B$7*('Emission factors'!$D$7/1000)+(('Activity data'!N1615/'Emission factors'!$H$6/1000)*'Emission factors'!$B$11*'Emission factors'!$D$11/1000)+(('Activity data'!N1723/'Emission factors'!$H$6/1000)*'Emission factors'!$B$7*'Emission factors'!$D$7/1000)</f>
        <v>5.6071136832371042</v>
      </c>
      <c r="S7053" s="92">
        <f>('Activity data'!O1435/('Emission factors'!$H$6+'Emission factors'!$H$9)*2/1000)*'Emission factors'!$B$7*('Emission factors'!$D$7/1000)+(('Activity data'!O1615/'Emission factors'!$H$6/1000)*'Emission factors'!$B$11*'Emission factors'!$D$11/1000)+(('Activity data'!O1723/'Emission factors'!$H$6/1000)*'Emission factors'!$B$7*'Emission factors'!$D$7/1000)</f>
        <v>6.7679308563281371</v>
      </c>
      <c r="T7053" s="92">
        <f>('Activity data'!P1435/('Emission factors'!$H$6+'Emission factors'!$H$9)*2/1000)*'Emission factors'!$B$7*('Emission factors'!$D$7/1000)+(('Activity data'!P1615/'Emission factors'!$H$6/1000)*'Emission factors'!$B$11*'Emission factors'!$D$11/1000)+(('Activity data'!P1723/'Emission factors'!$H$6/1000)*'Emission factors'!$B$7*'Emission factors'!$D$7/1000)</f>
        <v>2.511045382410015</v>
      </c>
      <c r="U7053" s="92">
        <f>('Activity data'!Q1435/('Emission factors'!$H$6+'Emission factors'!$H$9)*2/1000)*'Emission factors'!$B$7*('Emission factors'!$D$7/1000)+(('Activity data'!Q1615/'Emission factors'!$H$6/1000)*'Emission factors'!$B$11*'Emission factors'!$D$11/1000)+(('Activity data'!Q1723/'Emission factors'!$H$6/1000)*'Emission factors'!$B$7*'Emission factors'!$D$7/1000)</f>
        <v>0.99491444004000984</v>
      </c>
    </row>
    <row r="7054" spans="1:21" x14ac:dyDescent="0.25">
      <c r="A7054" s="92" t="s">
        <v>11</v>
      </c>
      <c r="B7054" s="92" t="s">
        <v>12</v>
      </c>
      <c r="C7054" s="92" t="s">
        <v>48</v>
      </c>
      <c r="D7054" s="92" t="s">
        <v>48</v>
      </c>
      <c r="E7054" s="92" t="s">
        <v>51</v>
      </c>
      <c r="F7054" s="92" t="s">
        <v>50</v>
      </c>
      <c r="G7054" s="92" t="s">
        <v>97</v>
      </c>
      <c r="H7054" s="92" t="s">
        <v>31</v>
      </c>
      <c r="I7054" s="92" t="s">
        <v>218</v>
      </c>
      <c r="L7054" s="92">
        <f>('Activity data'!H1436/('Emission factors'!$H$6+'Emission factors'!$H$9)*2/1000)*'Emission factors'!$B$7*('Emission factors'!$D$7/1000)+(('Activity data'!H1616/'Emission factors'!$H$6/1000)*'Emission factors'!$B$11*'Emission factors'!$D$11/1000)+(('Activity data'!H1724/'Emission factors'!$H$6/1000)*'Emission factors'!$B$7*'Emission factors'!$D$7/1000)</f>
        <v>0</v>
      </c>
      <c r="M7054" s="92">
        <f>('Activity data'!I1436/('Emission factors'!$H$6+'Emission factors'!$H$9)*2/1000)*'Emission factors'!$B$7*('Emission factors'!$D$7/1000)+(('Activity data'!I1616/'Emission factors'!$H$6/1000)*'Emission factors'!$B$11*'Emission factors'!$D$11/1000)+(('Activity data'!I1724/'Emission factors'!$H$6/1000)*'Emission factors'!$B$7*'Emission factors'!$D$7/1000)</f>
        <v>0</v>
      </c>
      <c r="N7054" s="92">
        <f>('Activity data'!J1436/('Emission factors'!$H$6+'Emission factors'!$H$9)*2/1000)*'Emission factors'!$B$7*('Emission factors'!$D$7/1000)+(('Activity data'!J1616/'Emission factors'!$H$6/1000)*'Emission factors'!$B$11*'Emission factors'!$D$11/1000)+(('Activity data'!J1724/'Emission factors'!$H$6/1000)*'Emission factors'!$B$7*'Emission factors'!$D$7/1000)</f>
        <v>0</v>
      </c>
      <c r="O7054" s="92">
        <f>('Activity data'!K1436/('Emission factors'!$H$6+'Emission factors'!$H$9)*2/1000)*'Emission factors'!$B$7*('Emission factors'!$D$7/1000)+(('Activity data'!K1616/'Emission factors'!$H$6/1000)*'Emission factors'!$B$11*'Emission factors'!$D$11/1000)+(('Activity data'!K1724/'Emission factors'!$H$6/1000)*'Emission factors'!$B$7*'Emission factors'!$D$7/1000)</f>
        <v>0</v>
      </c>
      <c r="P7054" s="92">
        <f>('Activity data'!L1436/('Emission factors'!$H$6+'Emission factors'!$H$9)*2/1000)*'Emission factors'!$B$7*('Emission factors'!$D$7/1000)+(('Activity data'!L1616/'Emission factors'!$H$6/1000)*'Emission factors'!$B$11*'Emission factors'!$D$11/1000)+(('Activity data'!L1724/'Emission factors'!$H$6/1000)*'Emission factors'!$B$7*'Emission factors'!$D$7/1000)</f>
        <v>0</v>
      </c>
      <c r="Q7054" s="92">
        <f>('Activity data'!M1436/('Emission factors'!$H$6+'Emission factors'!$H$9)*2/1000)*'Emission factors'!$B$7*('Emission factors'!$D$7/1000)+(('Activity data'!M1616/'Emission factors'!$H$6/1000)*'Emission factors'!$B$11*'Emission factors'!$D$11/1000)+(('Activity data'!M1724/'Emission factors'!$H$6/1000)*'Emission factors'!$B$7*'Emission factors'!$D$7/1000)</f>
        <v>0</v>
      </c>
      <c r="R7054" s="92">
        <f>('Activity data'!N1436/('Emission factors'!$H$6+'Emission factors'!$H$9)*2/1000)*'Emission factors'!$B$7*('Emission factors'!$D$7/1000)+(('Activity data'!N1616/'Emission factors'!$H$6/1000)*'Emission factors'!$B$11*'Emission factors'!$D$11/1000)+(('Activity data'!N1724/'Emission factors'!$H$6/1000)*'Emission factors'!$B$7*'Emission factors'!$D$7/1000)</f>
        <v>0</v>
      </c>
      <c r="S7054" s="92">
        <f>('Activity data'!O1436/('Emission factors'!$H$6+'Emission factors'!$H$9)*2/1000)*'Emission factors'!$B$7*('Emission factors'!$D$7/1000)+(('Activity data'!O1616/'Emission factors'!$H$6/1000)*'Emission factors'!$B$11*'Emission factors'!$D$11/1000)+(('Activity data'!O1724/'Emission factors'!$H$6/1000)*'Emission factors'!$B$7*'Emission factors'!$D$7/1000)</f>
        <v>0</v>
      </c>
      <c r="T7054" s="92">
        <f>('Activity data'!P1436/('Emission factors'!$H$6+'Emission factors'!$H$9)*2/1000)*'Emission factors'!$B$7*('Emission factors'!$D$7/1000)+(('Activity data'!P1616/'Emission factors'!$H$6/1000)*'Emission factors'!$B$11*'Emission factors'!$D$11/1000)+(('Activity data'!P1724/'Emission factors'!$H$6/1000)*'Emission factors'!$B$7*'Emission factors'!$D$7/1000)</f>
        <v>0</v>
      </c>
      <c r="U7054" s="92">
        <f>('Activity data'!Q1436/('Emission factors'!$H$6+'Emission factors'!$H$9)*2/1000)*'Emission factors'!$B$7*('Emission factors'!$D$7/1000)+(('Activity data'!Q1616/'Emission factors'!$H$6/1000)*'Emission factors'!$B$11*'Emission factors'!$D$11/1000)+(('Activity data'!Q1724/'Emission factors'!$H$6/1000)*'Emission factors'!$B$7*'Emission factors'!$D$7/1000)</f>
        <v>0</v>
      </c>
    </row>
    <row r="7055" spans="1:21" x14ac:dyDescent="0.25">
      <c r="A7055" s="92" t="s">
        <v>11</v>
      </c>
      <c r="B7055" s="92" t="s">
        <v>12</v>
      </c>
      <c r="C7055" s="92" t="s">
        <v>48</v>
      </c>
      <c r="D7055" s="92" t="s">
        <v>48</v>
      </c>
      <c r="E7055" s="92" t="s">
        <v>51</v>
      </c>
      <c r="F7055" s="92" t="s">
        <v>50</v>
      </c>
      <c r="G7055" s="92" t="s">
        <v>97</v>
      </c>
      <c r="H7055" s="92" t="s">
        <v>31</v>
      </c>
      <c r="I7055" s="92" t="s">
        <v>194</v>
      </c>
      <c r="L7055" s="92">
        <f>('Activity data'!H1437/('Emission factors'!$H$6+'Emission factors'!$H$9)*2/1000)*'Emission factors'!$B$7*('Emission factors'!$D$7/1000)+(('Activity data'!H1617/'Emission factors'!$H$6/1000)*'Emission factors'!$B$11*'Emission factors'!$D$11/1000)+(('Activity data'!H1725/'Emission factors'!$H$6/1000)*'Emission factors'!$B$7*'Emission factors'!$D$7/1000)</f>
        <v>0.84750867768595051</v>
      </c>
      <c r="M7055" s="92">
        <f>('Activity data'!I1437/('Emission factors'!$H$6+'Emission factors'!$H$9)*2/1000)*'Emission factors'!$B$7*('Emission factors'!$D$7/1000)+(('Activity data'!I1617/'Emission factors'!$H$6/1000)*'Emission factors'!$B$11*'Emission factors'!$D$11/1000)+(('Activity data'!I1725/'Emission factors'!$H$6/1000)*'Emission factors'!$B$7*'Emission factors'!$D$7/1000)</f>
        <v>0.37295392561983476</v>
      </c>
      <c r="N7055" s="92">
        <f>('Activity data'!J1437/('Emission factors'!$H$6+'Emission factors'!$H$9)*2/1000)*'Emission factors'!$B$7*('Emission factors'!$D$7/1000)+(('Activity data'!J1617/'Emission factors'!$H$6/1000)*'Emission factors'!$B$11*'Emission factors'!$D$11/1000)+(('Activity data'!J1725/'Emission factors'!$H$6/1000)*'Emission factors'!$B$7*'Emission factors'!$D$7/1000)</f>
        <v>0.18294545454545455</v>
      </c>
      <c r="O7055" s="92">
        <f>('Activity data'!K1437/('Emission factors'!$H$6+'Emission factors'!$H$9)*2/1000)*'Emission factors'!$B$7*('Emission factors'!$D$7/1000)+(('Activity data'!K1617/'Emission factors'!$H$6/1000)*'Emission factors'!$B$11*'Emission factors'!$D$11/1000)+(('Activity data'!K1725/'Emission factors'!$H$6/1000)*'Emission factors'!$B$7*'Emission factors'!$D$7/1000)</f>
        <v>4.57896694214876E-2</v>
      </c>
      <c r="P7055" s="92">
        <f>('Activity data'!L1437/('Emission factors'!$H$6+'Emission factors'!$H$9)*2/1000)*'Emission factors'!$B$7*('Emission factors'!$D$7/1000)+(('Activity data'!L1617/'Emission factors'!$H$6/1000)*'Emission factors'!$B$11*'Emission factors'!$D$11/1000)+(('Activity data'!L1725/'Emission factors'!$H$6/1000)*'Emission factors'!$B$7*'Emission factors'!$D$7/1000)</f>
        <v>0.39939199586776852</v>
      </c>
      <c r="Q7055" s="92">
        <f>('Activity data'!M1437/('Emission factors'!$H$6+'Emission factors'!$H$9)*2/1000)*'Emission factors'!$B$7*('Emission factors'!$D$7/1000)+(('Activity data'!M1617/'Emission factors'!$H$6/1000)*'Emission factors'!$B$11*'Emission factors'!$D$11/1000)+(('Activity data'!M1725/'Emission factors'!$H$6/1000)*'Emission factors'!$B$7*'Emission factors'!$D$7/1000)</f>
        <v>0.56767889256198345</v>
      </c>
      <c r="R7055" s="92">
        <f>('Activity data'!N1437/('Emission factors'!$H$6+'Emission factors'!$H$9)*2/1000)*'Emission factors'!$B$7*('Emission factors'!$D$7/1000)+(('Activity data'!N1617/'Emission factors'!$H$6/1000)*'Emission factors'!$B$11*'Emission factors'!$D$11/1000)+(('Activity data'!N1725/'Emission factors'!$H$6/1000)*'Emission factors'!$B$7*'Emission factors'!$D$7/1000)</f>
        <v>0.57941122933884304</v>
      </c>
      <c r="S7055" s="92">
        <f>('Activity data'!O1437/('Emission factors'!$H$6+'Emission factors'!$H$9)*2/1000)*'Emission factors'!$B$7*('Emission factors'!$D$7/1000)+(('Activity data'!O1617/'Emission factors'!$H$6/1000)*'Emission factors'!$B$11*'Emission factors'!$D$11/1000)+(('Activity data'!O1725/'Emission factors'!$H$6/1000)*'Emission factors'!$B$7*'Emission factors'!$D$7/1000)</f>
        <v>0.57942935330578527</v>
      </c>
      <c r="T7055" s="92">
        <f>('Activity data'!P1437/('Emission factors'!$H$6+'Emission factors'!$H$9)*2/1000)*'Emission factors'!$B$7*('Emission factors'!$D$7/1000)+(('Activity data'!P1617/'Emission factors'!$H$6/1000)*'Emission factors'!$B$11*'Emission factors'!$D$11/1000)+(('Activity data'!P1725/'Emission factors'!$H$6/1000)*'Emission factors'!$B$7*'Emission factors'!$D$7/1000)</f>
        <v>0.14485847107438016</v>
      </c>
      <c r="U7055" s="92">
        <f>('Activity data'!Q1437/('Emission factors'!$H$6+'Emission factors'!$H$9)*2/1000)*'Emission factors'!$B$7*('Emission factors'!$D$7/1000)+(('Activity data'!Q1617/'Emission factors'!$H$6/1000)*'Emission factors'!$B$11*'Emission factors'!$D$11/1000)+(('Activity data'!Q1725/'Emission factors'!$H$6/1000)*'Emission factors'!$B$7*'Emission factors'!$D$7/1000)</f>
        <v>0</v>
      </c>
    </row>
    <row r="7056" spans="1:21" x14ac:dyDescent="0.25">
      <c r="A7056" s="92" t="s">
        <v>11</v>
      </c>
      <c r="B7056" s="92" t="s">
        <v>12</v>
      </c>
      <c r="C7056" s="92" t="s">
        <v>48</v>
      </c>
      <c r="D7056" s="92" t="s">
        <v>48</v>
      </c>
      <c r="E7056" s="92" t="s">
        <v>51</v>
      </c>
      <c r="F7056" s="92" t="s">
        <v>50</v>
      </c>
      <c r="G7056" s="92" t="s">
        <v>97</v>
      </c>
      <c r="H7056" s="92" t="s">
        <v>31</v>
      </c>
      <c r="I7056" s="92" t="s">
        <v>205</v>
      </c>
      <c r="L7056" s="92">
        <f>('Activity data'!H1438/('Emission factors'!$H$6+'Emission factors'!$H$9)*2/1000)*'Emission factors'!$B$7*('Emission factors'!$D$7/1000)+(('Activity data'!H1618/'Emission factors'!$H$6/1000)*'Emission factors'!$B$11*'Emission factors'!$D$11/1000)+(('Activity data'!H1726/'Emission factors'!$H$6/1000)*'Emission factors'!$B$7*'Emission factors'!$D$7/1000)</f>
        <v>0</v>
      </c>
      <c r="M7056" s="92">
        <f>('Activity data'!I1438/('Emission factors'!$H$6+'Emission factors'!$H$9)*2/1000)*'Emission factors'!$B$7*('Emission factors'!$D$7/1000)+(('Activity data'!I1618/'Emission factors'!$H$6/1000)*'Emission factors'!$B$11*'Emission factors'!$D$11/1000)+(('Activity data'!I1726/'Emission factors'!$H$6/1000)*'Emission factors'!$B$7*'Emission factors'!$D$7/1000)</f>
        <v>0</v>
      </c>
      <c r="N7056" s="92">
        <f>('Activity data'!J1438/('Emission factors'!$H$6+'Emission factors'!$H$9)*2/1000)*'Emission factors'!$B$7*('Emission factors'!$D$7/1000)+(('Activity data'!J1618/'Emission factors'!$H$6/1000)*'Emission factors'!$B$11*'Emission factors'!$D$11/1000)+(('Activity data'!J1726/'Emission factors'!$H$6/1000)*'Emission factors'!$B$7*'Emission factors'!$D$7/1000)</f>
        <v>0</v>
      </c>
      <c r="O7056" s="92">
        <f>('Activity data'!K1438/('Emission factors'!$H$6+'Emission factors'!$H$9)*2/1000)*'Emission factors'!$B$7*('Emission factors'!$D$7/1000)+(('Activity data'!K1618/'Emission factors'!$H$6/1000)*'Emission factors'!$B$11*'Emission factors'!$D$11/1000)+(('Activity data'!K1726/'Emission factors'!$H$6/1000)*'Emission factors'!$B$7*'Emission factors'!$D$7/1000)</f>
        <v>0.13736900826446283</v>
      </c>
      <c r="P7056" s="92">
        <f>('Activity data'!L1438/('Emission factors'!$H$6+'Emission factors'!$H$9)*2/1000)*'Emission factors'!$B$7*('Emission factors'!$D$7/1000)+(('Activity data'!L1618/'Emission factors'!$H$6/1000)*'Emission factors'!$B$11*'Emission factors'!$D$11/1000)+(('Activity data'!L1726/'Emission factors'!$H$6/1000)*'Emission factors'!$B$7*'Emission factors'!$D$7/1000)</f>
        <v>4.57896694214876E-2</v>
      </c>
      <c r="Q7056" s="92">
        <f>('Activity data'!M1438/('Emission factors'!$H$6+'Emission factors'!$H$9)*2/1000)*'Emission factors'!$B$7*('Emission factors'!$D$7/1000)+(('Activity data'!M1618/'Emission factors'!$H$6/1000)*'Emission factors'!$B$11*'Emission factors'!$D$11/1000)+(('Activity data'!M1726/'Emission factors'!$H$6/1000)*'Emission factors'!$B$7*'Emission factors'!$D$7/1000)</f>
        <v>4.57896694214876E-2</v>
      </c>
      <c r="R7056" s="92">
        <f>('Activity data'!N1438/('Emission factors'!$H$6+'Emission factors'!$H$9)*2/1000)*'Emission factors'!$B$7*('Emission factors'!$D$7/1000)+(('Activity data'!N1618/'Emission factors'!$H$6/1000)*'Emission factors'!$B$11*'Emission factors'!$D$11/1000)+(('Activity data'!N1726/'Emission factors'!$H$6/1000)*'Emission factors'!$B$7*'Emission factors'!$D$7/1000)</f>
        <v>0</v>
      </c>
      <c r="S7056" s="92">
        <f>('Activity data'!O1438/('Emission factors'!$H$6+'Emission factors'!$H$9)*2/1000)*'Emission factors'!$B$7*('Emission factors'!$D$7/1000)+(('Activity data'!O1618/'Emission factors'!$H$6/1000)*'Emission factors'!$B$11*'Emission factors'!$D$11/1000)+(('Activity data'!O1726/'Emission factors'!$H$6/1000)*'Emission factors'!$B$7*'Emission factors'!$D$7/1000)</f>
        <v>0</v>
      </c>
      <c r="T7056" s="92">
        <f>('Activity data'!P1438/('Emission factors'!$H$6+'Emission factors'!$H$9)*2/1000)*'Emission factors'!$B$7*('Emission factors'!$D$7/1000)+(('Activity data'!P1618/'Emission factors'!$H$6/1000)*'Emission factors'!$B$11*'Emission factors'!$D$11/1000)+(('Activity data'!P1726/'Emission factors'!$H$6/1000)*'Emission factors'!$B$7*'Emission factors'!$D$7/1000)</f>
        <v>0</v>
      </c>
      <c r="U7056" s="92">
        <f>('Activity data'!Q1438/('Emission factors'!$H$6+'Emission factors'!$H$9)*2/1000)*'Emission factors'!$B$7*('Emission factors'!$D$7/1000)+(('Activity data'!Q1618/'Emission factors'!$H$6/1000)*'Emission factors'!$B$11*'Emission factors'!$D$11/1000)+(('Activity data'!Q1726/'Emission factors'!$H$6/1000)*'Emission factors'!$B$7*'Emission factors'!$D$7/1000)</f>
        <v>0</v>
      </c>
    </row>
    <row r="7057" spans="1:21" x14ac:dyDescent="0.25">
      <c r="A7057" s="92" t="s">
        <v>11</v>
      </c>
      <c r="B7057" s="92" t="s">
        <v>12</v>
      </c>
      <c r="C7057" s="92" t="s">
        <v>48</v>
      </c>
      <c r="D7057" s="92" t="s">
        <v>48</v>
      </c>
      <c r="E7057" s="92" t="s">
        <v>51</v>
      </c>
      <c r="F7057" s="92" t="s">
        <v>50</v>
      </c>
      <c r="G7057" s="92" t="s">
        <v>97</v>
      </c>
      <c r="H7057" s="92" t="s">
        <v>31</v>
      </c>
      <c r="I7057" s="92" t="s">
        <v>204</v>
      </c>
      <c r="L7057" s="92">
        <f>('Activity data'!H1439/('Emission factors'!$H$6+'Emission factors'!$H$9)*2/1000)*'Emission factors'!$B$7*('Emission factors'!$D$7/1000)+(('Activity data'!H1619/'Emission factors'!$H$6/1000)*'Emission factors'!$B$11*'Emission factors'!$D$11/1000)+(('Activity data'!H1727/'Emission factors'!$H$6/1000)*'Emission factors'!$B$7*'Emission factors'!$D$7/1000)</f>
        <v>1.9921192569795161</v>
      </c>
      <c r="M7057" s="92">
        <f>('Activity data'!I1439/('Emission factors'!$H$6+'Emission factors'!$H$9)*2/1000)*'Emission factors'!$B$7*('Emission factors'!$D$7/1000)+(('Activity data'!I1619/'Emission factors'!$H$6/1000)*'Emission factors'!$B$11*'Emission factors'!$D$11/1000)+(('Activity data'!I1727/'Emission factors'!$H$6/1000)*'Emission factors'!$B$7*'Emission factors'!$D$7/1000)</f>
        <v>2.1669604454594213</v>
      </c>
      <c r="N7057" s="92">
        <f>('Activity data'!J1439/('Emission factors'!$H$6+'Emission factors'!$H$9)*2/1000)*'Emission factors'!$B$7*('Emission factors'!$D$7/1000)+(('Activity data'!J1619/'Emission factors'!$H$6/1000)*'Emission factors'!$B$11*'Emission factors'!$D$11/1000)+(('Activity data'!J1727/'Emission factors'!$H$6/1000)*'Emission factors'!$B$7*'Emission factors'!$D$7/1000)</f>
        <v>2.6288123929796186</v>
      </c>
      <c r="O7057" s="92">
        <f>('Activity data'!K1439/('Emission factors'!$H$6+'Emission factors'!$H$9)*2/1000)*'Emission factors'!$B$7*('Emission factors'!$D$7/1000)+(('Activity data'!K1619/'Emission factors'!$H$6/1000)*'Emission factors'!$B$11*'Emission factors'!$D$11/1000)+(('Activity data'!K1727/'Emission factors'!$H$6/1000)*'Emission factors'!$B$7*'Emission factors'!$D$7/1000)</f>
        <v>1.9438014459696331</v>
      </c>
      <c r="P7057" s="92">
        <f>('Activity data'!L1439/('Emission factors'!$H$6+'Emission factors'!$H$9)*2/1000)*'Emission factors'!$B$7*('Emission factors'!$D$7/1000)+(('Activity data'!L1619/'Emission factors'!$H$6/1000)*'Emission factors'!$B$11*'Emission factors'!$D$11/1000)+(('Activity data'!L1727/'Emission factors'!$H$6/1000)*'Emission factors'!$B$7*'Emission factors'!$D$7/1000)</f>
        <v>1.400235905975781</v>
      </c>
      <c r="Q7057" s="92">
        <f>('Activity data'!M1439/('Emission factors'!$H$6+'Emission factors'!$H$9)*2/1000)*'Emission factors'!$B$7*('Emission factors'!$D$7/1000)+(('Activity data'!M1619/'Emission factors'!$H$6/1000)*'Emission factors'!$B$11*'Emission factors'!$D$11/1000)+(('Activity data'!M1727/'Emission factors'!$H$6/1000)*'Emission factors'!$B$7*'Emission factors'!$D$7/1000)</f>
        <v>0.62777388503730824</v>
      </c>
      <c r="R7057" s="92">
        <f>('Activity data'!N1439/('Emission factors'!$H$6+'Emission factors'!$H$9)*2/1000)*'Emission factors'!$B$7*('Emission factors'!$D$7/1000)+(('Activity data'!N1619/'Emission factors'!$H$6/1000)*'Emission factors'!$B$11*'Emission factors'!$D$11/1000)+(('Activity data'!N1727/'Emission factors'!$H$6/1000)*'Emission factors'!$B$7*'Emission factors'!$D$7/1000)</f>
        <v>1.1881215508392931</v>
      </c>
      <c r="S7057" s="92">
        <f>('Activity data'!O1439/('Emission factors'!$H$6+'Emission factors'!$H$9)*2/1000)*'Emission factors'!$B$7*('Emission factors'!$D$7/1000)+(('Activity data'!O1619/'Emission factors'!$H$6/1000)*'Emission factors'!$B$11*'Emission factors'!$D$11/1000)+(('Activity data'!O1727/'Emission factors'!$H$6/1000)*'Emission factors'!$B$7*'Emission factors'!$D$7/1000)</f>
        <v>2.238463609394767</v>
      </c>
      <c r="T7057" s="92">
        <f>('Activity data'!P1439/('Emission factors'!$H$6+'Emission factors'!$H$9)*2/1000)*'Emission factors'!$B$7*('Emission factors'!$D$7/1000)+(('Activity data'!P1619/'Emission factors'!$H$6/1000)*'Emission factors'!$B$11*'Emission factors'!$D$11/1000)+(('Activity data'!P1727/'Emission factors'!$H$6/1000)*'Emission factors'!$B$7*'Emission factors'!$D$7/1000)</f>
        <v>1.8279659243002282</v>
      </c>
      <c r="U7057" s="92">
        <f>('Activity data'!Q1439/('Emission factors'!$H$6+'Emission factors'!$H$9)*2/1000)*'Emission factors'!$B$7*('Emission factors'!$D$7/1000)+(('Activity data'!Q1619/'Emission factors'!$H$6/1000)*'Emission factors'!$B$11*'Emission factors'!$D$11/1000)+(('Activity data'!Q1727/'Emission factors'!$H$6/1000)*'Emission factors'!$B$7*'Emission factors'!$D$7/1000)</f>
        <v>1.4339874641197086</v>
      </c>
    </row>
    <row r="7058" spans="1:21" x14ac:dyDescent="0.25">
      <c r="A7058" s="92" t="s">
        <v>11</v>
      </c>
      <c r="B7058" s="92" t="s">
        <v>12</v>
      </c>
      <c r="C7058" s="92" t="s">
        <v>48</v>
      </c>
      <c r="D7058" s="92" t="s">
        <v>48</v>
      </c>
      <c r="E7058" s="92" t="s">
        <v>51</v>
      </c>
      <c r="F7058" s="92" t="s">
        <v>50</v>
      </c>
      <c r="G7058" s="92" t="s">
        <v>97</v>
      </c>
      <c r="H7058" s="92" t="s">
        <v>31</v>
      </c>
      <c r="I7058" s="92" t="s">
        <v>199</v>
      </c>
      <c r="L7058" s="92">
        <f>('Activity data'!H1440/('Emission factors'!$H$6+'Emission factors'!$H$9)*2/1000)*'Emission factors'!$B$7*('Emission factors'!$D$7/1000)+(('Activity data'!H1620/'Emission factors'!$H$6/1000)*'Emission factors'!$B$11*'Emission factors'!$D$11/1000)+(('Activity data'!H1728/'Emission factors'!$H$6/1000)*'Emission factors'!$B$7*'Emission factors'!$D$7/1000)</f>
        <v>26.200553946350546</v>
      </c>
      <c r="M7058" s="92">
        <f>('Activity data'!I1440/('Emission factors'!$H$6+'Emission factors'!$H$9)*2/1000)*'Emission factors'!$B$7*('Emission factors'!$D$7/1000)+(('Activity data'!I1620/'Emission factors'!$H$6/1000)*'Emission factors'!$B$11*'Emission factors'!$D$11/1000)+(('Activity data'!I1728/'Emission factors'!$H$6/1000)*'Emission factors'!$B$7*'Emission factors'!$D$7/1000)</f>
        <v>25.138663444525594</v>
      </c>
      <c r="N7058" s="92">
        <f>('Activity data'!J1440/('Emission factors'!$H$6+'Emission factors'!$H$9)*2/1000)*'Emission factors'!$B$7*('Emission factors'!$D$7/1000)+(('Activity data'!J1620/'Emission factors'!$H$6/1000)*'Emission factors'!$B$11*'Emission factors'!$D$11/1000)+(('Activity data'!J1728/'Emission factors'!$H$6/1000)*'Emission factors'!$B$7*'Emission factors'!$D$7/1000)</f>
        <v>25.968183491592765</v>
      </c>
      <c r="O7058" s="92">
        <f>('Activity data'!K1440/('Emission factors'!$H$6+'Emission factors'!$H$9)*2/1000)*'Emission factors'!$B$7*('Emission factors'!$D$7/1000)+(('Activity data'!K1620/'Emission factors'!$H$6/1000)*'Emission factors'!$B$11*'Emission factors'!$D$11/1000)+(('Activity data'!K1728/'Emission factors'!$H$6/1000)*'Emission factors'!$B$7*'Emission factors'!$D$7/1000)</f>
        <v>30.16873734047433</v>
      </c>
      <c r="P7058" s="92">
        <f>('Activity data'!L1440/('Emission factors'!$H$6+'Emission factors'!$H$9)*2/1000)*'Emission factors'!$B$7*('Emission factors'!$D$7/1000)+(('Activity data'!L1620/'Emission factors'!$H$6/1000)*'Emission factors'!$B$11*'Emission factors'!$D$11/1000)+(('Activity data'!L1728/'Emission factors'!$H$6/1000)*'Emission factors'!$B$7*'Emission factors'!$D$7/1000)</f>
        <v>24.927781560353608</v>
      </c>
      <c r="Q7058" s="92">
        <f>('Activity data'!M1440/('Emission factors'!$H$6+'Emission factors'!$H$9)*2/1000)*'Emission factors'!$B$7*('Emission factors'!$D$7/1000)+(('Activity data'!M1620/'Emission factors'!$H$6/1000)*'Emission factors'!$B$11*'Emission factors'!$D$11/1000)+(('Activity data'!M1728/'Emission factors'!$H$6/1000)*'Emission factors'!$B$7*'Emission factors'!$D$7/1000)</f>
        <v>13.754412208901575</v>
      </c>
      <c r="R7058" s="92">
        <f>('Activity data'!N1440/('Emission factors'!$H$6+'Emission factors'!$H$9)*2/1000)*'Emission factors'!$B$7*('Emission factors'!$D$7/1000)+(('Activity data'!N1620/'Emission factors'!$H$6/1000)*'Emission factors'!$B$11*'Emission factors'!$D$11/1000)+(('Activity data'!N1728/'Emission factors'!$H$6/1000)*'Emission factors'!$B$7*'Emission factors'!$D$7/1000)</f>
        <v>18.700398128126196</v>
      </c>
      <c r="S7058" s="92">
        <f>('Activity data'!O1440/('Emission factors'!$H$6+'Emission factors'!$H$9)*2/1000)*'Emission factors'!$B$7*('Emission factors'!$D$7/1000)+(('Activity data'!O1620/'Emission factors'!$H$6/1000)*'Emission factors'!$B$11*'Emission factors'!$D$11/1000)+(('Activity data'!O1728/'Emission factors'!$H$6/1000)*'Emission factors'!$B$7*'Emission factors'!$D$7/1000)</f>
        <v>29.294520468932184</v>
      </c>
      <c r="T7058" s="92">
        <f>('Activity data'!P1440/('Emission factors'!$H$6+'Emission factors'!$H$9)*2/1000)*'Emission factors'!$B$7*('Emission factors'!$D$7/1000)+(('Activity data'!P1620/'Emission factors'!$H$6/1000)*'Emission factors'!$B$11*'Emission factors'!$D$11/1000)+(('Activity data'!P1728/'Emission factors'!$H$6/1000)*'Emission factors'!$B$7*'Emission factors'!$D$7/1000)</f>
        <v>8.6775438117532531</v>
      </c>
      <c r="U7058" s="92">
        <f>('Activity data'!Q1440/('Emission factors'!$H$6+'Emission factors'!$H$9)*2/1000)*'Emission factors'!$B$7*('Emission factors'!$D$7/1000)+(('Activity data'!Q1620/'Emission factors'!$H$6/1000)*'Emission factors'!$B$11*'Emission factors'!$D$11/1000)+(('Activity data'!Q1728/'Emission factors'!$H$6/1000)*'Emission factors'!$B$7*'Emission factors'!$D$7/1000)</f>
        <v>1.0294209013123525</v>
      </c>
    </row>
    <row r="7059" spans="1:21" x14ac:dyDescent="0.25">
      <c r="A7059" s="92" t="s">
        <v>11</v>
      </c>
      <c r="B7059" s="92" t="s">
        <v>12</v>
      </c>
      <c r="C7059" s="92" t="s">
        <v>48</v>
      </c>
      <c r="D7059" s="92" t="s">
        <v>48</v>
      </c>
      <c r="E7059" s="92" t="s">
        <v>51</v>
      </c>
      <c r="F7059" s="92" t="s">
        <v>50</v>
      </c>
      <c r="G7059" s="92" t="s">
        <v>97</v>
      </c>
      <c r="H7059" s="92" t="s">
        <v>31</v>
      </c>
      <c r="I7059" s="92" t="s">
        <v>233</v>
      </c>
      <c r="L7059" s="92">
        <f>('Activity data'!H1441/('Emission factors'!$H$6+'Emission factors'!$H$9)*2/1000)*'Emission factors'!$B$7*('Emission factors'!$D$7/1000)+(('Activity data'!H1621/'Emission factors'!$H$6/1000)*'Emission factors'!$B$11*'Emission factors'!$D$11/1000)+(('Activity data'!H1729/'Emission factors'!$H$6/1000)*'Emission factors'!$B$7*'Emission factors'!$D$7/1000)</f>
        <v>0</v>
      </c>
      <c r="M7059" s="92">
        <f>('Activity data'!I1441/('Emission factors'!$H$6+'Emission factors'!$H$9)*2/1000)*'Emission factors'!$B$7*('Emission factors'!$D$7/1000)+(('Activity data'!I1621/'Emission factors'!$H$6/1000)*'Emission factors'!$B$11*'Emission factors'!$D$11/1000)+(('Activity data'!I1729/'Emission factors'!$H$6/1000)*'Emission factors'!$B$7*'Emission factors'!$D$7/1000)</f>
        <v>0</v>
      </c>
      <c r="N7059" s="92">
        <f>('Activity data'!J1441/('Emission factors'!$H$6+'Emission factors'!$H$9)*2/1000)*'Emission factors'!$B$7*('Emission factors'!$D$7/1000)+(('Activity data'!J1621/'Emission factors'!$H$6/1000)*'Emission factors'!$B$11*'Emission factors'!$D$11/1000)+(('Activity data'!J1729/'Emission factors'!$H$6/1000)*'Emission factors'!$B$7*'Emission factors'!$D$7/1000)</f>
        <v>0</v>
      </c>
      <c r="O7059" s="92">
        <f>('Activity data'!K1441/('Emission factors'!$H$6+'Emission factors'!$H$9)*2/1000)*'Emission factors'!$B$7*('Emission factors'!$D$7/1000)+(('Activity data'!K1621/'Emission factors'!$H$6/1000)*'Emission factors'!$B$11*'Emission factors'!$D$11/1000)+(('Activity data'!K1729/'Emission factors'!$H$6/1000)*'Emission factors'!$B$7*'Emission factors'!$D$7/1000)</f>
        <v>0</v>
      </c>
      <c r="P7059" s="92">
        <f>('Activity data'!L1441/('Emission factors'!$H$6+'Emission factors'!$H$9)*2/1000)*'Emission factors'!$B$7*('Emission factors'!$D$7/1000)+(('Activity data'!L1621/'Emission factors'!$H$6/1000)*'Emission factors'!$B$11*'Emission factors'!$D$11/1000)+(('Activity data'!L1729/'Emission factors'!$H$6/1000)*'Emission factors'!$B$7*'Emission factors'!$D$7/1000)</f>
        <v>0</v>
      </c>
      <c r="Q7059" s="92">
        <f>('Activity data'!M1441/('Emission factors'!$H$6+'Emission factors'!$H$9)*2/1000)*'Emission factors'!$B$7*('Emission factors'!$D$7/1000)+(('Activity data'!M1621/'Emission factors'!$H$6/1000)*'Emission factors'!$B$11*'Emission factors'!$D$11/1000)+(('Activity data'!M1729/'Emission factors'!$H$6/1000)*'Emission factors'!$B$7*'Emission factors'!$D$7/1000)</f>
        <v>0</v>
      </c>
      <c r="R7059" s="92">
        <f>('Activity data'!N1441/('Emission factors'!$H$6+'Emission factors'!$H$9)*2/1000)*'Emission factors'!$B$7*('Emission factors'!$D$7/1000)+(('Activity data'!N1621/'Emission factors'!$H$6/1000)*'Emission factors'!$B$11*'Emission factors'!$D$11/1000)+(('Activity data'!N1729/'Emission factors'!$H$6/1000)*'Emission factors'!$B$7*'Emission factors'!$D$7/1000)</f>
        <v>0</v>
      </c>
      <c r="S7059" s="92">
        <f>('Activity data'!O1441/('Emission factors'!$H$6+'Emission factors'!$H$9)*2/1000)*'Emission factors'!$B$7*('Emission factors'!$D$7/1000)+(('Activity data'!O1621/'Emission factors'!$H$6/1000)*'Emission factors'!$B$11*'Emission factors'!$D$11/1000)+(('Activity data'!O1729/'Emission factors'!$H$6/1000)*'Emission factors'!$B$7*'Emission factors'!$D$7/1000)</f>
        <v>0</v>
      </c>
      <c r="T7059" s="92">
        <f>('Activity data'!P1441/('Emission factors'!$H$6+'Emission factors'!$H$9)*2/1000)*'Emission factors'!$B$7*('Emission factors'!$D$7/1000)+(('Activity data'!P1621/'Emission factors'!$H$6/1000)*'Emission factors'!$B$11*'Emission factors'!$D$11/1000)+(('Activity data'!P1729/'Emission factors'!$H$6/1000)*'Emission factors'!$B$7*'Emission factors'!$D$7/1000)</f>
        <v>0</v>
      </c>
      <c r="U7059" s="92">
        <f>('Activity data'!Q1441/('Emission factors'!$H$6+'Emission factors'!$H$9)*2/1000)*'Emission factors'!$B$7*('Emission factors'!$D$7/1000)+(('Activity data'!Q1621/'Emission factors'!$H$6/1000)*'Emission factors'!$B$11*'Emission factors'!$D$11/1000)+(('Activity data'!Q1729/'Emission factors'!$H$6/1000)*'Emission factors'!$B$7*'Emission factors'!$D$7/1000)</f>
        <v>0</v>
      </c>
    </row>
    <row r="7060" spans="1:21" x14ac:dyDescent="0.25">
      <c r="A7060" s="92" t="s">
        <v>11</v>
      </c>
      <c r="B7060" s="92" t="s">
        <v>12</v>
      </c>
      <c r="C7060" s="92" t="s">
        <v>48</v>
      </c>
      <c r="D7060" s="92" t="s">
        <v>48</v>
      </c>
      <c r="E7060" s="92" t="s">
        <v>51</v>
      </c>
      <c r="F7060" s="92" t="s">
        <v>50</v>
      </c>
      <c r="G7060" s="92" t="s">
        <v>97</v>
      </c>
      <c r="H7060" s="92" t="s">
        <v>31</v>
      </c>
      <c r="I7060" s="92" t="s">
        <v>220</v>
      </c>
      <c r="L7060" s="92">
        <f>('Activity data'!H1442/('Emission factors'!$H$6+'Emission factors'!$H$9)*2/1000)*'Emission factors'!$B$7*('Emission factors'!$D$7/1000)+(('Activity data'!H1622/'Emission factors'!$H$6/1000)*'Emission factors'!$B$11*'Emission factors'!$D$11/1000)+(('Activity data'!H1730/'Emission factors'!$H$6/1000)*'Emission factors'!$B$7*'Emission factors'!$D$7/1000)</f>
        <v>0</v>
      </c>
      <c r="M7060" s="92">
        <f>('Activity data'!I1442/('Emission factors'!$H$6+'Emission factors'!$H$9)*2/1000)*'Emission factors'!$B$7*('Emission factors'!$D$7/1000)+(('Activity data'!I1622/'Emission factors'!$H$6/1000)*'Emission factors'!$B$11*'Emission factors'!$D$11/1000)+(('Activity data'!I1730/'Emission factors'!$H$6/1000)*'Emission factors'!$B$7*'Emission factors'!$D$7/1000)</f>
        <v>0</v>
      </c>
      <c r="N7060" s="92">
        <f>('Activity data'!J1442/('Emission factors'!$H$6+'Emission factors'!$H$9)*2/1000)*'Emission factors'!$B$7*('Emission factors'!$D$7/1000)+(('Activity data'!J1622/'Emission factors'!$H$6/1000)*'Emission factors'!$B$11*'Emission factors'!$D$11/1000)+(('Activity data'!J1730/'Emission factors'!$H$6/1000)*'Emission factors'!$B$7*'Emission factors'!$D$7/1000)</f>
        <v>0</v>
      </c>
      <c r="O7060" s="92">
        <f>('Activity data'!K1442/('Emission factors'!$H$6+'Emission factors'!$H$9)*2/1000)*'Emission factors'!$B$7*('Emission factors'!$D$7/1000)+(('Activity data'!K1622/'Emission factors'!$H$6/1000)*'Emission factors'!$B$11*'Emission factors'!$D$11/1000)+(('Activity data'!K1730/'Emission factors'!$H$6/1000)*'Emission factors'!$B$7*'Emission factors'!$D$7/1000)</f>
        <v>0</v>
      </c>
      <c r="P7060" s="92">
        <f>('Activity data'!L1442/('Emission factors'!$H$6+'Emission factors'!$H$9)*2/1000)*'Emission factors'!$B$7*('Emission factors'!$D$7/1000)+(('Activity data'!L1622/'Emission factors'!$H$6/1000)*'Emission factors'!$B$11*'Emission factors'!$D$11/1000)+(('Activity data'!L1730/'Emission factors'!$H$6/1000)*'Emission factors'!$B$7*'Emission factors'!$D$7/1000)</f>
        <v>0</v>
      </c>
      <c r="Q7060" s="92">
        <f>('Activity data'!M1442/('Emission factors'!$H$6+'Emission factors'!$H$9)*2/1000)*'Emission factors'!$B$7*('Emission factors'!$D$7/1000)+(('Activity data'!M1622/'Emission factors'!$H$6/1000)*'Emission factors'!$B$11*'Emission factors'!$D$11/1000)+(('Activity data'!M1730/'Emission factors'!$H$6/1000)*'Emission factors'!$B$7*'Emission factors'!$D$7/1000)</f>
        <v>0</v>
      </c>
      <c r="R7060" s="92">
        <f>('Activity data'!N1442/('Emission factors'!$H$6+'Emission factors'!$H$9)*2/1000)*'Emission factors'!$B$7*('Emission factors'!$D$7/1000)+(('Activity data'!N1622/'Emission factors'!$H$6/1000)*'Emission factors'!$B$11*'Emission factors'!$D$11/1000)+(('Activity data'!N1730/'Emission factors'!$H$6/1000)*'Emission factors'!$B$7*'Emission factors'!$D$7/1000)</f>
        <v>0</v>
      </c>
      <c r="S7060" s="92">
        <f>('Activity data'!O1442/('Emission factors'!$H$6+'Emission factors'!$H$9)*2/1000)*'Emission factors'!$B$7*('Emission factors'!$D$7/1000)+(('Activity data'!O1622/'Emission factors'!$H$6/1000)*'Emission factors'!$B$11*'Emission factors'!$D$11/1000)+(('Activity data'!O1730/'Emission factors'!$H$6/1000)*'Emission factors'!$B$7*'Emission factors'!$D$7/1000)</f>
        <v>0</v>
      </c>
      <c r="T7060" s="92">
        <f>('Activity data'!P1442/('Emission factors'!$H$6+'Emission factors'!$H$9)*2/1000)*'Emission factors'!$B$7*('Emission factors'!$D$7/1000)+(('Activity data'!P1622/'Emission factors'!$H$6/1000)*'Emission factors'!$B$11*'Emission factors'!$D$11/1000)+(('Activity data'!P1730/'Emission factors'!$H$6/1000)*'Emission factors'!$B$7*'Emission factors'!$D$7/1000)</f>
        <v>0</v>
      </c>
      <c r="U7060" s="92">
        <f>('Activity data'!Q1442/('Emission factors'!$H$6+'Emission factors'!$H$9)*2/1000)*'Emission factors'!$B$7*('Emission factors'!$D$7/1000)+(('Activity data'!Q1622/'Emission factors'!$H$6/1000)*'Emission factors'!$B$11*'Emission factors'!$D$11/1000)+(('Activity data'!Q1730/'Emission factors'!$H$6/1000)*'Emission factors'!$B$7*'Emission factors'!$D$7/1000)</f>
        <v>0</v>
      </c>
    </row>
    <row r="7061" spans="1:21" x14ac:dyDescent="0.25">
      <c r="A7061" s="92" t="s">
        <v>11</v>
      </c>
      <c r="B7061" s="92" t="s">
        <v>12</v>
      </c>
      <c r="C7061" s="92" t="s">
        <v>48</v>
      </c>
      <c r="D7061" s="92" t="s">
        <v>48</v>
      </c>
      <c r="E7061" s="92" t="s">
        <v>51</v>
      </c>
      <c r="F7061" s="92" t="s">
        <v>50</v>
      </c>
      <c r="G7061" s="92" t="s">
        <v>97</v>
      </c>
      <c r="H7061" s="92" t="s">
        <v>31</v>
      </c>
      <c r="I7061" s="92" t="s">
        <v>221</v>
      </c>
      <c r="L7061" s="92">
        <f>('Activity data'!H1443/('Emission factors'!$H$6+'Emission factors'!$H$9)*2/1000)*'Emission factors'!$B$7*('Emission factors'!$D$7/1000)+(('Activity data'!H1623/'Emission factors'!$H$6/1000)*'Emission factors'!$B$11*'Emission factors'!$D$11/1000)+(('Activity data'!H1731/'Emission factors'!$H$6/1000)*'Emission factors'!$B$7*'Emission factors'!$D$7/1000)</f>
        <v>2.8231426548897236</v>
      </c>
      <c r="M7061" s="92">
        <f>('Activity data'!I1443/('Emission factors'!$H$6+'Emission factors'!$H$9)*2/1000)*'Emission factors'!$B$7*('Emission factors'!$D$7/1000)+(('Activity data'!I1623/'Emission factors'!$H$6/1000)*'Emission factors'!$B$11*'Emission factors'!$D$11/1000)+(('Activity data'!I1731/'Emission factors'!$H$6/1000)*'Emission factors'!$B$7*'Emission factors'!$D$7/1000)</f>
        <v>2.5937189293913692</v>
      </c>
      <c r="N7061" s="92">
        <f>('Activity data'!J1443/('Emission factors'!$H$6+'Emission factors'!$H$9)*2/1000)*'Emission factors'!$B$7*('Emission factors'!$D$7/1000)+(('Activity data'!J1623/'Emission factors'!$H$6/1000)*'Emission factors'!$B$11*'Emission factors'!$D$11/1000)+(('Activity data'!J1731/'Emission factors'!$H$6/1000)*'Emission factors'!$B$7*'Emission factors'!$D$7/1000)</f>
        <v>2.5612592024880882</v>
      </c>
      <c r="O7061" s="92">
        <f>('Activity data'!K1443/('Emission factors'!$H$6+'Emission factors'!$H$9)*2/1000)*'Emission factors'!$B$7*('Emission factors'!$D$7/1000)+(('Activity data'!K1623/'Emission factors'!$H$6/1000)*'Emission factors'!$B$11*'Emission factors'!$D$11/1000)+(('Activity data'!K1731/'Emission factors'!$H$6/1000)*'Emission factors'!$B$7*'Emission factors'!$D$7/1000)</f>
        <v>3.1740328629127856</v>
      </c>
      <c r="P7061" s="92">
        <f>('Activity data'!L1443/('Emission factors'!$H$6+'Emission factors'!$H$9)*2/1000)*'Emission factors'!$B$7*('Emission factors'!$D$7/1000)+(('Activity data'!L1623/'Emission factors'!$H$6/1000)*'Emission factors'!$B$11*'Emission factors'!$D$11/1000)+(('Activity data'!L1731/'Emission factors'!$H$6/1000)*'Emission factors'!$B$7*'Emission factors'!$D$7/1000)</f>
        <v>2.8976805442421369</v>
      </c>
      <c r="Q7061" s="92">
        <f>('Activity data'!M1443/('Emission factors'!$H$6+'Emission factors'!$H$9)*2/1000)*'Emission factors'!$B$7*('Emission factors'!$D$7/1000)+(('Activity data'!M1623/'Emission factors'!$H$6/1000)*'Emission factors'!$B$11*'Emission factors'!$D$11/1000)+(('Activity data'!M1731/'Emission factors'!$H$6/1000)*'Emission factors'!$B$7*'Emission factors'!$D$7/1000)</f>
        <v>0.93068588684577169</v>
      </c>
      <c r="R7061" s="92">
        <f>('Activity data'!N1443/('Emission factors'!$H$6+'Emission factors'!$H$9)*2/1000)*'Emission factors'!$B$7*('Emission factors'!$D$7/1000)+(('Activity data'!N1623/'Emission factors'!$H$6/1000)*'Emission factors'!$B$11*'Emission factors'!$D$11/1000)+(('Activity data'!N1731/'Emission factors'!$H$6/1000)*'Emission factors'!$B$7*'Emission factors'!$D$7/1000)</f>
        <v>1.7547323346497019</v>
      </c>
      <c r="S7061" s="92">
        <f>('Activity data'!O1443/('Emission factors'!$H$6+'Emission factors'!$H$9)*2/1000)*'Emission factors'!$B$7*('Emission factors'!$D$7/1000)+(('Activity data'!O1623/'Emission factors'!$H$6/1000)*'Emission factors'!$B$11*'Emission factors'!$D$11/1000)+(('Activity data'!O1731/'Emission factors'!$H$6/1000)*'Emission factors'!$B$7*'Emission factors'!$D$7/1000)</f>
        <v>3.6573993839042807</v>
      </c>
      <c r="T7061" s="92">
        <f>('Activity data'!P1443/('Emission factors'!$H$6+'Emission factors'!$H$9)*2/1000)*'Emission factors'!$B$7*('Emission factors'!$D$7/1000)+(('Activity data'!P1623/'Emission factors'!$H$6/1000)*'Emission factors'!$B$11*'Emission factors'!$D$11/1000)+(('Activity data'!P1731/'Emission factors'!$H$6/1000)*'Emission factors'!$B$7*'Emission factors'!$D$7/1000)</f>
        <v>1.2633120114645777</v>
      </c>
      <c r="U7061" s="92">
        <f>('Activity data'!Q1443/('Emission factors'!$H$6+'Emission factors'!$H$9)*2/1000)*'Emission factors'!$B$7*('Emission factors'!$D$7/1000)+(('Activity data'!Q1623/'Emission factors'!$H$6/1000)*'Emission factors'!$B$11*'Emission factors'!$D$11/1000)+(('Activity data'!Q1731/'Emission factors'!$H$6/1000)*'Emission factors'!$B$7*'Emission factors'!$D$7/1000)</f>
        <v>0.25559974778337413</v>
      </c>
    </row>
    <row r="7062" spans="1:21" x14ac:dyDescent="0.25">
      <c r="A7062" s="92" t="s">
        <v>11</v>
      </c>
      <c r="B7062" s="92" t="s">
        <v>12</v>
      </c>
      <c r="C7062" s="92" t="s">
        <v>48</v>
      </c>
      <c r="D7062" s="92" t="s">
        <v>48</v>
      </c>
      <c r="E7062" s="92" t="s">
        <v>51</v>
      </c>
      <c r="F7062" s="92" t="s">
        <v>50</v>
      </c>
      <c r="G7062" s="92" t="s">
        <v>97</v>
      </c>
      <c r="H7062" s="92" t="s">
        <v>31</v>
      </c>
      <c r="I7062" s="92" t="s">
        <v>201</v>
      </c>
      <c r="L7062" s="92">
        <f>('Activity data'!H1444/('Emission factors'!$H$6+'Emission factors'!$H$9)*2/1000)*'Emission factors'!$B$7*('Emission factors'!$D$7/1000)+(('Activity data'!H1624/'Emission factors'!$H$6/1000)*'Emission factors'!$B$11*'Emission factors'!$D$11/1000)+(('Activity data'!H1732/'Emission factors'!$H$6/1000)*'Emission factors'!$B$7*'Emission factors'!$D$7/1000)</f>
        <v>0.3043413625471541</v>
      </c>
      <c r="M7062" s="92">
        <f>('Activity data'!I1444/('Emission factors'!$H$6+'Emission factors'!$H$9)*2/1000)*'Emission factors'!$B$7*('Emission factors'!$D$7/1000)+(('Activity data'!I1624/'Emission factors'!$H$6/1000)*'Emission factors'!$B$11*'Emission factors'!$D$11/1000)+(('Activity data'!I1732/'Emission factors'!$H$6/1000)*'Emission factors'!$B$7*'Emission factors'!$D$7/1000)</f>
        <v>0.45377248121373226</v>
      </c>
      <c r="N7062" s="92">
        <f>('Activity data'!J1444/('Emission factors'!$H$6+'Emission factors'!$H$9)*2/1000)*'Emission factors'!$B$7*('Emission factors'!$D$7/1000)+(('Activity data'!J1624/'Emission factors'!$H$6/1000)*'Emission factors'!$B$11*'Emission factors'!$D$11/1000)+(('Activity data'!J1732/'Emission factors'!$H$6/1000)*'Emission factors'!$B$7*'Emission factors'!$D$7/1000)</f>
        <v>0.42036140193533372</v>
      </c>
      <c r="O7062" s="92">
        <f>('Activity data'!K1444/('Emission factors'!$H$6+'Emission factors'!$H$9)*2/1000)*'Emission factors'!$B$7*('Emission factors'!$D$7/1000)+(('Activity data'!K1624/'Emission factors'!$H$6/1000)*'Emission factors'!$B$11*'Emission factors'!$D$11/1000)+(('Activity data'!K1732/'Emission factors'!$H$6/1000)*'Emission factors'!$B$7*'Emission factors'!$D$7/1000)</f>
        <v>0.72457721209970583</v>
      </c>
      <c r="P7062" s="92">
        <f>('Activity data'!L1444/('Emission factors'!$H$6+'Emission factors'!$H$9)*2/1000)*'Emission factors'!$B$7*('Emission factors'!$D$7/1000)+(('Activity data'!L1624/'Emission factors'!$H$6/1000)*'Emission factors'!$B$11*'Emission factors'!$D$11/1000)+(('Activity data'!L1732/'Emission factors'!$H$6/1000)*'Emission factors'!$B$7*'Emission factors'!$D$7/1000)</f>
        <v>0.55680629760884026</v>
      </c>
      <c r="Q7062" s="92">
        <f>('Activity data'!M1444/('Emission factors'!$H$6+'Emission factors'!$H$9)*2/1000)*'Emission factors'!$B$7*('Emission factors'!$D$7/1000)+(('Activity data'!M1624/'Emission factors'!$H$6/1000)*'Emission factors'!$B$11*'Emission factors'!$D$11/1000)+(('Activity data'!M1732/'Emission factors'!$H$6/1000)*'Emission factors'!$B$7*'Emission factors'!$D$7/1000)</f>
        <v>1.8669923668767641</v>
      </c>
      <c r="R7062" s="92">
        <f>('Activity data'!N1444/('Emission factors'!$H$6+'Emission factors'!$H$9)*2/1000)*'Emission factors'!$B$7*('Emission factors'!$D$7/1000)+(('Activity data'!N1624/'Emission factors'!$H$6/1000)*'Emission factors'!$B$11*'Emission factors'!$D$11/1000)+(('Activity data'!N1732/'Emission factors'!$H$6/1000)*'Emission factors'!$B$7*'Emission factors'!$D$7/1000)</f>
        <v>2.3212020817801728</v>
      </c>
      <c r="S7062" s="92">
        <f>('Activity data'!O1444/('Emission factors'!$H$6+'Emission factors'!$H$9)*2/1000)*'Emission factors'!$B$7*('Emission factors'!$D$7/1000)+(('Activity data'!O1624/'Emission factors'!$H$6/1000)*'Emission factors'!$B$11*'Emission factors'!$D$11/1000)+(('Activity data'!O1732/'Emission factors'!$H$6/1000)*'Emission factors'!$B$7*'Emission factors'!$D$7/1000)</f>
        <v>2.303609212369822</v>
      </c>
      <c r="T7062" s="92">
        <f>('Activity data'!P1444/('Emission factors'!$H$6+'Emission factors'!$H$9)*2/1000)*'Emission factors'!$B$7*('Emission factors'!$D$7/1000)+(('Activity data'!P1624/'Emission factors'!$H$6/1000)*'Emission factors'!$B$11*'Emission factors'!$D$11/1000)+(('Activity data'!P1732/'Emission factors'!$H$6/1000)*'Emission factors'!$B$7*'Emission factors'!$D$7/1000)</f>
        <v>0.86346318558331137</v>
      </c>
      <c r="U7062" s="92">
        <f>('Activity data'!Q1444/('Emission factors'!$H$6+'Emission factors'!$H$9)*2/1000)*'Emission factors'!$B$7*('Emission factors'!$D$7/1000)+(('Activity data'!Q1624/'Emission factors'!$H$6/1000)*'Emission factors'!$B$11*'Emission factors'!$D$11/1000)+(('Activity data'!Q1732/'Emission factors'!$H$6/1000)*'Emission factors'!$B$7*'Emission factors'!$D$7/1000)</f>
        <v>0.6606432627924741</v>
      </c>
    </row>
    <row r="7063" spans="1:21" x14ac:dyDescent="0.25">
      <c r="A7063" s="92" t="s">
        <v>11</v>
      </c>
      <c r="B7063" s="92" t="s">
        <v>12</v>
      </c>
      <c r="C7063" s="92" t="s">
        <v>48</v>
      </c>
      <c r="D7063" s="92" t="s">
        <v>48</v>
      </c>
      <c r="E7063" s="92" t="s">
        <v>51</v>
      </c>
      <c r="F7063" s="92" t="s">
        <v>50</v>
      </c>
      <c r="G7063" s="92" t="s">
        <v>97</v>
      </c>
      <c r="H7063" s="92" t="s">
        <v>31</v>
      </c>
      <c r="I7063" s="92" t="s">
        <v>196</v>
      </c>
      <c r="L7063" s="92">
        <f>('Activity data'!H1445/('Emission factors'!$H$6+'Emission factors'!$H$9)*2/1000)*'Emission factors'!$B$7*('Emission factors'!$D$7/1000)+(('Activity data'!H1625/'Emission factors'!$H$6/1000)*'Emission factors'!$B$11*'Emission factors'!$D$11/1000)+(('Activity data'!H1733/'Emission factors'!$H$6/1000)*'Emission factors'!$B$7*'Emission factors'!$D$7/1000)</f>
        <v>0.77536117985279673</v>
      </c>
      <c r="M7063" s="92">
        <f>('Activity data'!I1445/('Emission factors'!$H$6+'Emission factors'!$H$9)*2/1000)*'Emission factors'!$B$7*('Emission factors'!$D$7/1000)+(('Activity data'!I1625/'Emission factors'!$H$6/1000)*'Emission factors'!$B$11*'Emission factors'!$D$11/1000)+(('Activity data'!I1733/'Emission factors'!$H$6/1000)*'Emission factors'!$B$7*'Emission factors'!$D$7/1000)</f>
        <v>0.73029309701741862</v>
      </c>
      <c r="N7063" s="92">
        <f>('Activity data'!J1445/('Emission factors'!$H$6+'Emission factors'!$H$9)*2/1000)*'Emission factors'!$B$7*('Emission factors'!$D$7/1000)+(('Activity data'!J1625/'Emission factors'!$H$6/1000)*'Emission factors'!$B$11*'Emission factors'!$D$11/1000)+(('Activity data'!J1733/'Emission factors'!$H$6/1000)*'Emission factors'!$B$7*'Emission factors'!$D$7/1000)</f>
        <v>0.73755265919198398</v>
      </c>
      <c r="O7063" s="92">
        <f>('Activity data'!K1445/('Emission factors'!$H$6+'Emission factors'!$H$9)*2/1000)*'Emission factors'!$B$7*('Emission factors'!$D$7/1000)+(('Activity data'!K1625/'Emission factors'!$H$6/1000)*'Emission factors'!$B$11*'Emission factors'!$D$11/1000)+(('Activity data'!K1733/'Emission factors'!$H$6/1000)*'Emission factors'!$B$7*'Emission factors'!$D$7/1000)</f>
        <v>0.87336162681033258</v>
      </c>
      <c r="P7063" s="92">
        <f>('Activity data'!L1445/('Emission factors'!$H$6+'Emission factors'!$H$9)*2/1000)*'Emission factors'!$B$7*('Emission factors'!$D$7/1000)+(('Activity data'!L1625/'Emission factors'!$H$6/1000)*'Emission factors'!$B$11*'Emission factors'!$D$11/1000)+(('Activity data'!L1733/'Emission factors'!$H$6/1000)*'Emission factors'!$B$7*'Emission factors'!$D$7/1000)</f>
        <v>0.98925849911852959</v>
      </c>
      <c r="Q7063" s="92">
        <f>('Activity data'!M1445/('Emission factors'!$H$6+'Emission factors'!$H$9)*2/1000)*'Emission factors'!$B$7*('Emission factors'!$D$7/1000)+(('Activity data'!M1625/'Emission factors'!$H$6/1000)*'Emission factors'!$B$11*'Emission factors'!$D$11/1000)+(('Activity data'!M1733/'Emission factors'!$H$6/1000)*'Emission factors'!$B$7*'Emission factors'!$D$7/1000)</f>
        <v>2.5068001802128785</v>
      </c>
      <c r="R7063" s="92">
        <f>('Activity data'!N1445/('Emission factors'!$H$6+'Emission factors'!$H$9)*2/1000)*'Emission factors'!$B$7*('Emission factors'!$D$7/1000)+(('Activity data'!N1625/'Emission factors'!$H$6/1000)*'Emission factors'!$B$11*'Emission factors'!$D$11/1000)+(('Activity data'!N1733/'Emission factors'!$H$6/1000)*'Emission factors'!$B$7*'Emission factors'!$D$7/1000)</f>
        <v>2.2570042446323999</v>
      </c>
      <c r="S7063" s="92">
        <f>('Activity data'!O1445/('Emission factors'!$H$6+'Emission factors'!$H$9)*2/1000)*'Emission factors'!$B$7*('Emission factors'!$D$7/1000)+(('Activity data'!O1625/'Emission factors'!$H$6/1000)*'Emission factors'!$B$11*'Emission factors'!$D$11/1000)+(('Activity data'!O1733/'Emission factors'!$H$6/1000)*'Emission factors'!$B$7*'Emission factors'!$D$7/1000)</f>
        <v>1.2601845589814817</v>
      </c>
      <c r="T7063" s="92">
        <f>('Activity data'!P1445/('Emission factors'!$H$6+'Emission factors'!$H$9)*2/1000)*'Emission factors'!$B$7*('Emission factors'!$D$7/1000)+(('Activity data'!P1625/'Emission factors'!$H$6/1000)*'Emission factors'!$B$11*'Emission factors'!$D$11/1000)+(('Activity data'!P1733/'Emission factors'!$H$6/1000)*'Emission factors'!$B$7*'Emission factors'!$D$7/1000)</f>
        <v>1.1487500458461202</v>
      </c>
      <c r="U7063" s="92">
        <f>('Activity data'!Q1445/('Emission factors'!$H$6+'Emission factors'!$H$9)*2/1000)*'Emission factors'!$B$7*('Emission factors'!$D$7/1000)+(('Activity data'!Q1625/'Emission factors'!$H$6/1000)*'Emission factors'!$B$11*'Emission factors'!$D$11/1000)+(('Activity data'!Q1733/'Emission factors'!$H$6/1000)*'Emission factors'!$B$7*'Emission factors'!$D$7/1000)</f>
        <v>1.5209506650408839</v>
      </c>
    </row>
    <row r="7064" spans="1:21" x14ac:dyDescent="0.25">
      <c r="A7064" s="92" t="s">
        <v>11</v>
      </c>
      <c r="B7064" s="92" t="s">
        <v>12</v>
      </c>
      <c r="C7064" s="92" t="s">
        <v>48</v>
      </c>
      <c r="D7064" s="92" t="s">
        <v>48</v>
      </c>
      <c r="E7064" s="92" t="s">
        <v>51</v>
      </c>
      <c r="F7064" s="92" t="s">
        <v>50</v>
      </c>
      <c r="G7064" s="92" t="s">
        <v>97</v>
      </c>
      <c r="H7064" s="92" t="s">
        <v>31</v>
      </c>
      <c r="I7064" s="92" t="s">
        <v>197</v>
      </c>
      <c r="L7064" s="92">
        <f>('Activity data'!H1446/('Emission factors'!$H$6+'Emission factors'!$H$9)*2/1000)*'Emission factors'!$B$7*('Emission factors'!$D$7/1000)+(('Activity data'!H1626/'Emission factors'!$H$6/1000)*'Emission factors'!$B$11*'Emission factors'!$D$11/1000)+(('Activity data'!H1734/'Emission factors'!$H$6/1000)*'Emission factors'!$B$7*'Emission factors'!$D$7/1000)</f>
        <v>7.8814714014068671E-2</v>
      </c>
      <c r="M7064" s="92">
        <f>('Activity data'!I1446/('Emission factors'!$H$6+'Emission factors'!$H$9)*2/1000)*'Emission factors'!$B$7*('Emission factors'!$D$7/1000)+(('Activity data'!I1626/'Emission factors'!$H$6/1000)*'Emission factors'!$B$11*'Emission factors'!$D$11/1000)+(('Activity data'!I1734/'Emission factors'!$H$6/1000)*'Emission factors'!$B$7*'Emission factors'!$D$7/1000)</f>
        <v>0.11060346103050257</v>
      </c>
      <c r="N7064" s="92">
        <f>('Activity data'!J1446/('Emission factors'!$H$6+'Emission factors'!$H$9)*2/1000)*'Emission factors'!$B$7*('Emission factors'!$D$7/1000)+(('Activity data'!J1626/'Emission factors'!$H$6/1000)*'Emission factors'!$B$11*'Emission factors'!$D$11/1000)+(('Activity data'!J1734/'Emission factors'!$H$6/1000)*'Emission factors'!$B$7*'Emission factors'!$D$7/1000)</f>
        <v>9.3659813902707917E-2</v>
      </c>
      <c r="O7064" s="92">
        <f>('Activity data'!K1446/('Emission factors'!$H$6+'Emission factors'!$H$9)*2/1000)*'Emission factors'!$B$7*('Emission factors'!$D$7/1000)+(('Activity data'!K1626/'Emission factors'!$H$6/1000)*'Emission factors'!$B$11*'Emission factors'!$D$11/1000)+(('Activity data'!K1734/'Emission factors'!$H$6/1000)*'Emission factors'!$B$7*'Emission factors'!$D$7/1000)</f>
        <v>0.15846344544295921</v>
      </c>
      <c r="P7064" s="92">
        <f>('Activity data'!L1446/('Emission factors'!$H$6+'Emission factors'!$H$9)*2/1000)*'Emission factors'!$B$7*('Emission factors'!$D$7/1000)+(('Activity data'!L1626/'Emission factors'!$H$6/1000)*'Emission factors'!$B$11*'Emission factors'!$D$11/1000)+(('Activity data'!L1734/'Emission factors'!$H$6/1000)*'Emission factors'!$B$7*'Emission factors'!$D$7/1000)</f>
        <v>0.11488714475836949</v>
      </c>
      <c r="Q7064" s="92">
        <f>('Activity data'!M1446/('Emission factors'!$H$6+'Emission factors'!$H$9)*2/1000)*'Emission factors'!$B$7*('Emission factors'!$D$7/1000)+(('Activity data'!M1626/'Emission factors'!$H$6/1000)*'Emission factors'!$B$11*'Emission factors'!$D$11/1000)+(('Activity data'!M1734/'Emission factors'!$H$6/1000)*'Emission factors'!$B$7*'Emission factors'!$D$7/1000)</f>
        <v>0.16450691555747118</v>
      </c>
      <c r="R7064" s="92">
        <f>('Activity data'!N1446/('Emission factors'!$H$6+'Emission factors'!$H$9)*2/1000)*'Emission factors'!$B$7*('Emission factors'!$D$7/1000)+(('Activity data'!N1626/'Emission factors'!$H$6/1000)*'Emission factors'!$B$11*'Emission factors'!$D$11/1000)+(('Activity data'!N1734/'Emission factors'!$H$6/1000)*'Emission factors'!$B$7*'Emission factors'!$D$7/1000)</f>
        <v>0.26015702466455393</v>
      </c>
      <c r="S7064" s="92">
        <f>('Activity data'!O1446/('Emission factors'!$H$6+'Emission factors'!$H$9)*2/1000)*'Emission factors'!$B$7*('Emission factors'!$D$7/1000)+(('Activity data'!O1626/'Emission factors'!$H$6/1000)*'Emission factors'!$B$11*'Emission factors'!$D$11/1000)+(('Activity data'!O1734/'Emission factors'!$H$6/1000)*'Emission factors'!$B$7*'Emission factors'!$D$7/1000)</f>
        <v>0.35554168464073316</v>
      </c>
      <c r="T7064" s="92">
        <f>('Activity data'!P1446/('Emission factors'!$H$6+'Emission factors'!$H$9)*2/1000)*'Emission factors'!$B$7*('Emission factors'!$D$7/1000)+(('Activity data'!P1626/'Emission factors'!$H$6/1000)*'Emission factors'!$B$11*'Emission factors'!$D$11/1000)+(('Activity data'!P1734/'Emission factors'!$H$6/1000)*'Emission factors'!$B$7*'Emission factors'!$D$7/1000)</f>
        <v>0.17265405677607781</v>
      </c>
      <c r="U7064" s="92">
        <f>('Activity data'!Q1446/('Emission factors'!$H$6+'Emission factors'!$H$9)*2/1000)*'Emission factors'!$B$7*('Emission factors'!$D$7/1000)+(('Activity data'!Q1626/'Emission factors'!$H$6/1000)*'Emission factors'!$B$11*'Emission factors'!$D$11/1000)+(('Activity data'!Q1734/'Emission factors'!$H$6/1000)*'Emission factors'!$B$7*'Emission factors'!$D$7/1000)</f>
        <v>0.82767172574935632</v>
      </c>
    </row>
    <row r="7065" spans="1:21" x14ac:dyDescent="0.25">
      <c r="A7065" s="92" t="s">
        <v>11</v>
      </c>
      <c r="B7065" s="92" t="s">
        <v>12</v>
      </c>
      <c r="C7065" s="92" t="s">
        <v>48</v>
      </c>
      <c r="D7065" s="92" t="s">
        <v>48</v>
      </c>
      <c r="E7065" s="92" t="s">
        <v>51</v>
      </c>
      <c r="F7065" s="92" t="s">
        <v>50</v>
      </c>
      <c r="G7065" s="92" t="s">
        <v>97</v>
      </c>
      <c r="H7065" s="92" t="s">
        <v>31</v>
      </c>
      <c r="I7065" s="92" t="s">
        <v>222</v>
      </c>
      <c r="L7065" s="92">
        <f>('Activity data'!H1447/('Emission factors'!$H$6+'Emission factors'!$H$9)*2/1000)*'Emission factors'!$B$7*('Emission factors'!$D$7/1000)+(('Activity data'!H1627/'Emission factors'!$H$6/1000)*'Emission factors'!$B$11*'Emission factors'!$D$11/1000)+(('Activity data'!H1735/'Emission factors'!$H$6/1000)*'Emission factors'!$B$7*'Emission factors'!$D$7/1000)</f>
        <v>0</v>
      </c>
      <c r="M7065" s="92">
        <f>('Activity data'!I1447/('Emission factors'!$H$6+'Emission factors'!$H$9)*2/1000)*'Emission factors'!$B$7*('Emission factors'!$D$7/1000)+(('Activity data'!I1627/'Emission factors'!$H$6/1000)*'Emission factors'!$B$11*'Emission factors'!$D$11/1000)+(('Activity data'!I1735/'Emission factors'!$H$6/1000)*'Emission factors'!$B$7*'Emission factors'!$D$7/1000)</f>
        <v>0</v>
      </c>
      <c r="N7065" s="92">
        <f>('Activity data'!J1447/('Emission factors'!$H$6+'Emission factors'!$H$9)*2/1000)*'Emission factors'!$B$7*('Emission factors'!$D$7/1000)+(('Activity data'!J1627/'Emission factors'!$H$6/1000)*'Emission factors'!$B$11*'Emission factors'!$D$11/1000)+(('Activity data'!J1735/'Emission factors'!$H$6/1000)*'Emission factors'!$B$7*'Emission factors'!$D$7/1000)</f>
        <v>0</v>
      </c>
      <c r="O7065" s="92">
        <f>('Activity data'!K1447/('Emission factors'!$H$6+'Emission factors'!$H$9)*2/1000)*'Emission factors'!$B$7*('Emission factors'!$D$7/1000)+(('Activity data'!K1627/'Emission factors'!$H$6/1000)*'Emission factors'!$B$11*'Emission factors'!$D$11/1000)+(('Activity data'!K1735/'Emission factors'!$H$6/1000)*'Emission factors'!$B$7*'Emission factors'!$D$7/1000)</f>
        <v>0</v>
      </c>
      <c r="P7065" s="92">
        <f>('Activity data'!L1447/('Emission factors'!$H$6+'Emission factors'!$H$9)*2/1000)*'Emission factors'!$B$7*('Emission factors'!$D$7/1000)+(('Activity data'!L1627/'Emission factors'!$H$6/1000)*'Emission factors'!$B$11*'Emission factors'!$D$11/1000)+(('Activity data'!L1735/'Emission factors'!$H$6/1000)*'Emission factors'!$B$7*'Emission factors'!$D$7/1000)</f>
        <v>0</v>
      </c>
      <c r="Q7065" s="92">
        <f>('Activity data'!M1447/('Emission factors'!$H$6+'Emission factors'!$H$9)*2/1000)*'Emission factors'!$B$7*('Emission factors'!$D$7/1000)+(('Activity data'!M1627/'Emission factors'!$H$6/1000)*'Emission factors'!$B$11*'Emission factors'!$D$11/1000)+(('Activity data'!M1735/'Emission factors'!$H$6/1000)*'Emission factors'!$B$7*'Emission factors'!$D$7/1000)</f>
        <v>0</v>
      </c>
      <c r="R7065" s="92">
        <f>('Activity data'!N1447/('Emission factors'!$H$6+'Emission factors'!$H$9)*2/1000)*'Emission factors'!$B$7*('Emission factors'!$D$7/1000)+(('Activity data'!N1627/'Emission factors'!$H$6/1000)*'Emission factors'!$B$11*'Emission factors'!$D$11/1000)+(('Activity data'!N1735/'Emission factors'!$H$6/1000)*'Emission factors'!$B$7*'Emission factors'!$D$7/1000)</f>
        <v>0</v>
      </c>
      <c r="S7065" s="92">
        <f>('Activity data'!O1447/('Emission factors'!$H$6+'Emission factors'!$H$9)*2/1000)*'Emission factors'!$B$7*('Emission factors'!$D$7/1000)+(('Activity data'!O1627/'Emission factors'!$H$6/1000)*'Emission factors'!$B$11*'Emission factors'!$D$11/1000)+(('Activity data'!O1735/'Emission factors'!$H$6/1000)*'Emission factors'!$B$7*'Emission factors'!$D$7/1000)</f>
        <v>0</v>
      </c>
      <c r="T7065" s="92">
        <f>('Activity data'!P1447/('Emission factors'!$H$6+'Emission factors'!$H$9)*2/1000)*'Emission factors'!$B$7*('Emission factors'!$D$7/1000)+(('Activity data'!P1627/'Emission factors'!$H$6/1000)*'Emission factors'!$B$11*'Emission factors'!$D$11/1000)+(('Activity data'!P1735/'Emission factors'!$H$6/1000)*'Emission factors'!$B$7*'Emission factors'!$D$7/1000)</f>
        <v>0</v>
      </c>
      <c r="U7065" s="92">
        <f>('Activity data'!Q1447/('Emission factors'!$H$6+'Emission factors'!$H$9)*2/1000)*'Emission factors'!$B$7*('Emission factors'!$D$7/1000)+(('Activity data'!Q1627/'Emission factors'!$H$6/1000)*'Emission factors'!$B$11*'Emission factors'!$D$11/1000)+(('Activity data'!Q1735/'Emission factors'!$H$6/1000)*'Emission factors'!$B$7*'Emission factors'!$D$7/1000)</f>
        <v>0</v>
      </c>
    </row>
    <row r="7066" spans="1:21" x14ac:dyDescent="0.25">
      <c r="A7066" s="92" t="s">
        <v>11</v>
      </c>
      <c r="B7066" s="92" t="s">
        <v>12</v>
      </c>
      <c r="C7066" s="92" t="s">
        <v>48</v>
      </c>
      <c r="D7066" s="92" t="s">
        <v>48</v>
      </c>
      <c r="E7066" s="92" t="s">
        <v>51</v>
      </c>
      <c r="F7066" s="92" t="s">
        <v>50</v>
      </c>
      <c r="G7066" s="92" t="s">
        <v>97</v>
      </c>
      <c r="H7066" s="92" t="s">
        <v>31</v>
      </c>
      <c r="I7066" s="92" t="s">
        <v>223</v>
      </c>
      <c r="L7066" s="92">
        <f>('Activity data'!H1448/('Emission factors'!$H$6+'Emission factors'!$H$9)*2/1000)*'Emission factors'!$B$7*('Emission factors'!$D$7/1000)+(('Activity data'!H1628/'Emission factors'!$H$6/1000)*'Emission factors'!$B$11*'Emission factors'!$D$11/1000)+(('Activity data'!H1736/'Emission factors'!$H$6/1000)*'Emission factors'!$B$7*'Emission factors'!$D$7/1000)</f>
        <v>0</v>
      </c>
      <c r="M7066" s="92">
        <f>('Activity data'!I1448/('Emission factors'!$H$6+'Emission factors'!$H$9)*2/1000)*'Emission factors'!$B$7*('Emission factors'!$D$7/1000)+(('Activity data'!I1628/'Emission factors'!$H$6/1000)*'Emission factors'!$B$11*'Emission factors'!$D$11/1000)+(('Activity data'!I1736/'Emission factors'!$H$6/1000)*'Emission factors'!$B$7*'Emission factors'!$D$7/1000)</f>
        <v>0</v>
      </c>
      <c r="N7066" s="92">
        <f>('Activity data'!J1448/('Emission factors'!$H$6+'Emission factors'!$H$9)*2/1000)*'Emission factors'!$B$7*('Emission factors'!$D$7/1000)+(('Activity data'!J1628/'Emission factors'!$H$6/1000)*'Emission factors'!$B$11*'Emission factors'!$D$11/1000)+(('Activity data'!J1736/'Emission factors'!$H$6/1000)*'Emission factors'!$B$7*'Emission factors'!$D$7/1000)</f>
        <v>0</v>
      </c>
      <c r="O7066" s="92">
        <f>('Activity data'!K1448/('Emission factors'!$H$6+'Emission factors'!$H$9)*2/1000)*'Emission factors'!$B$7*('Emission factors'!$D$7/1000)+(('Activity data'!K1628/'Emission factors'!$H$6/1000)*'Emission factors'!$B$11*'Emission factors'!$D$11/1000)+(('Activity data'!K1736/'Emission factors'!$H$6/1000)*'Emission factors'!$B$7*'Emission factors'!$D$7/1000)</f>
        <v>0</v>
      </c>
      <c r="P7066" s="92">
        <f>('Activity data'!L1448/('Emission factors'!$H$6+'Emission factors'!$H$9)*2/1000)*'Emission factors'!$B$7*('Emission factors'!$D$7/1000)+(('Activity data'!L1628/'Emission factors'!$H$6/1000)*'Emission factors'!$B$11*'Emission factors'!$D$11/1000)+(('Activity data'!L1736/'Emission factors'!$H$6/1000)*'Emission factors'!$B$7*'Emission factors'!$D$7/1000)</f>
        <v>0</v>
      </c>
      <c r="Q7066" s="92">
        <f>('Activity data'!M1448/('Emission factors'!$H$6+'Emission factors'!$H$9)*2/1000)*'Emission factors'!$B$7*('Emission factors'!$D$7/1000)+(('Activity data'!M1628/'Emission factors'!$H$6/1000)*'Emission factors'!$B$11*'Emission factors'!$D$11/1000)+(('Activity data'!M1736/'Emission factors'!$H$6/1000)*'Emission factors'!$B$7*'Emission factors'!$D$7/1000)</f>
        <v>0</v>
      </c>
      <c r="R7066" s="92">
        <f>('Activity data'!N1448/('Emission factors'!$H$6+'Emission factors'!$H$9)*2/1000)*'Emission factors'!$B$7*('Emission factors'!$D$7/1000)+(('Activity data'!N1628/'Emission factors'!$H$6/1000)*'Emission factors'!$B$11*'Emission factors'!$D$11/1000)+(('Activity data'!N1736/'Emission factors'!$H$6/1000)*'Emission factors'!$B$7*'Emission factors'!$D$7/1000)</f>
        <v>0</v>
      </c>
      <c r="S7066" s="92">
        <f>('Activity data'!O1448/('Emission factors'!$H$6+'Emission factors'!$H$9)*2/1000)*'Emission factors'!$B$7*('Emission factors'!$D$7/1000)+(('Activity data'!O1628/'Emission factors'!$H$6/1000)*'Emission factors'!$B$11*'Emission factors'!$D$11/1000)+(('Activity data'!O1736/'Emission factors'!$H$6/1000)*'Emission factors'!$B$7*'Emission factors'!$D$7/1000)</f>
        <v>0</v>
      </c>
      <c r="T7066" s="92">
        <f>('Activity data'!P1448/('Emission factors'!$H$6+'Emission factors'!$H$9)*2/1000)*'Emission factors'!$B$7*('Emission factors'!$D$7/1000)+(('Activity data'!P1628/'Emission factors'!$H$6/1000)*'Emission factors'!$B$11*'Emission factors'!$D$11/1000)+(('Activity data'!P1736/'Emission factors'!$H$6/1000)*'Emission factors'!$B$7*'Emission factors'!$D$7/1000)</f>
        <v>0</v>
      </c>
      <c r="U7066" s="92">
        <f>('Activity data'!Q1448/('Emission factors'!$H$6+'Emission factors'!$H$9)*2/1000)*'Emission factors'!$B$7*('Emission factors'!$D$7/1000)+(('Activity data'!Q1628/'Emission factors'!$H$6/1000)*'Emission factors'!$B$11*'Emission factors'!$D$11/1000)+(('Activity data'!Q1736/'Emission factors'!$H$6/1000)*'Emission factors'!$B$7*'Emission factors'!$D$7/1000)</f>
        <v>0</v>
      </c>
    </row>
    <row r="7067" spans="1:21" x14ac:dyDescent="0.25">
      <c r="A7067" s="92" t="s">
        <v>11</v>
      </c>
      <c r="B7067" s="92" t="s">
        <v>12</v>
      </c>
      <c r="C7067" s="92" t="s">
        <v>48</v>
      </c>
      <c r="D7067" s="92" t="s">
        <v>48</v>
      </c>
      <c r="E7067" s="92" t="s">
        <v>51</v>
      </c>
      <c r="F7067" s="92" t="s">
        <v>50</v>
      </c>
      <c r="G7067" s="92" t="s">
        <v>97</v>
      </c>
      <c r="H7067" s="92" t="s">
        <v>31</v>
      </c>
      <c r="I7067" s="92" t="s">
        <v>259</v>
      </c>
      <c r="L7067" s="92">
        <f>('Activity data'!H1449/('Emission factors'!$H$6+'Emission factors'!$H$9)*2/1000)*'Emission factors'!$B$7*('Emission factors'!$D$7/1000)+(('Activity data'!H1629/'Emission factors'!$H$6/1000)*'Emission factors'!$B$11*'Emission factors'!$D$11/1000)+(('Activity data'!H1737/'Emission factors'!$H$6/1000)*'Emission factors'!$B$7*'Emission factors'!$D$7/1000)</f>
        <v>0</v>
      </c>
      <c r="M7067" s="92">
        <f>('Activity data'!I1449/('Emission factors'!$H$6+'Emission factors'!$H$9)*2/1000)*'Emission factors'!$B$7*('Emission factors'!$D$7/1000)+(('Activity data'!I1629/'Emission factors'!$H$6/1000)*'Emission factors'!$B$11*'Emission factors'!$D$11/1000)+(('Activity data'!I1737/'Emission factors'!$H$6/1000)*'Emission factors'!$B$7*'Emission factors'!$D$7/1000)</f>
        <v>0</v>
      </c>
      <c r="N7067" s="92">
        <f>('Activity data'!J1449/('Emission factors'!$H$6+'Emission factors'!$H$9)*2/1000)*'Emission factors'!$B$7*('Emission factors'!$D$7/1000)+(('Activity data'!J1629/'Emission factors'!$H$6/1000)*'Emission factors'!$B$11*'Emission factors'!$D$11/1000)+(('Activity data'!J1737/'Emission factors'!$H$6/1000)*'Emission factors'!$B$7*'Emission factors'!$D$7/1000)</f>
        <v>0</v>
      </c>
      <c r="O7067" s="92">
        <f>('Activity data'!K1449/('Emission factors'!$H$6+'Emission factors'!$H$9)*2/1000)*'Emission factors'!$B$7*('Emission factors'!$D$7/1000)+(('Activity data'!K1629/'Emission factors'!$H$6/1000)*'Emission factors'!$B$11*'Emission factors'!$D$11/1000)+(('Activity data'!K1737/'Emission factors'!$H$6/1000)*'Emission factors'!$B$7*'Emission factors'!$D$7/1000)</f>
        <v>0</v>
      </c>
      <c r="P7067" s="92">
        <f>('Activity data'!L1449/('Emission factors'!$H$6+'Emission factors'!$H$9)*2/1000)*'Emission factors'!$B$7*('Emission factors'!$D$7/1000)+(('Activity data'!L1629/'Emission factors'!$H$6/1000)*'Emission factors'!$B$11*'Emission factors'!$D$11/1000)+(('Activity data'!L1737/'Emission factors'!$H$6/1000)*'Emission factors'!$B$7*'Emission factors'!$D$7/1000)</f>
        <v>0</v>
      </c>
      <c r="Q7067" s="92">
        <f>('Activity data'!M1449/('Emission factors'!$H$6+'Emission factors'!$H$9)*2/1000)*'Emission factors'!$B$7*('Emission factors'!$D$7/1000)+(('Activity data'!M1629/'Emission factors'!$H$6/1000)*'Emission factors'!$B$11*'Emission factors'!$D$11/1000)+(('Activity data'!M1737/'Emission factors'!$H$6/1000)*'Emission factors'!$B$7*'Emission factors'!$D$7/1000)</f>
        <v>0</v>
      </c>
      <c r="R7067" s="92">
        <f>('Activity data'!N1449/('Emission factors'!$H$6+'Emission factors'!$H$9)*2/1000)*'Emission factors'!$B$7*('Emission factors'!$D$7/1000)+(('Activity data'!N1629/'Emission factors'!$H$6/1000)*'Emission factors'!$B$11*'Emission factors'!$D$11/1000)+(('Activity data'!N1737/'Emission factors'!$H$6/1000)*'Emission factors'!$B$7*'Emission factors'!$D$7/1000)</f>
        <v>0</v>
      </c>
      <c r="S7067" s="92">
        <f>('Activity data'!O1449/('Emission factors'!$H$6+'Emission factors'!$H$9)*2/1000)*'Emission factors'!$B$7*('Emission factors'!$D$7/1000)+(('Activity data'!O1629/'Emission factors'!$H$6/1000)*'Emission factors'!$B$11*'Emission factors'!$D$11/1000)+(('Activity data'!O1737/'Emission factors'!$H$6/1000)*'Emission factors'!$B$7*'Emission factors'!$D$7/1000)</f>
        <v>0</v>
      </c>
      <c r="T7067" s="92">
        <f>('Activity data'!P1449/('Emission factors'!$H$6+'Emission factors'!$H$9)*2/1000)*'Emission factors'!$B$7*('Emission factors'!$D$7/1000)+(('Activity data'!P1629/'Emission factors'!$H$6/1000)*'Emission factors'!$B$11*'Emission factors'!$D$11/1000)+(('Activity data'!P1737/'Emission factors'!$H$6/1000)*'Emission factors'!$B$7*'Emission factors'!$D$7/1000)</f>
        <v>0</v>
      </c>
      <c r="U7067" s="92">
        <f>('Activity data'!Q1449/('Emission factors'!$H$6+'Emission factors'!$H$9)*2/1000)*'Emission factors'!$B$7*('Emission factors'!$D$7/1000)+(('Activity data'!Q1629/'Emission factors'!$H$6/1000)*'Emission factors'!$B$11*'Emission factors'!$D$11/1000)+(('Activity data'!Q1737/'Emission factors'!$H$6/1000)*'Emission factors'!$B$7*'Emission factors'!$D$7/1000)</f>
        <v>0</v>
      </c>
    </row>
    <row r="7068" spans="1:21" x14ac:dyDescent="0.25">
      <c r="A7068" s="92" t="s">
        <v>11</v>
      </c>
      <c r="B7068" s="92" t="s">
        <v>12</v>
      </c>
      <c r="C7068" s="92" t="s">
        <v>48</v>
      </c>
      <c r="D7068" s="92" t="s">
        <v>48</v>
      </c>
      <c r="E7068" s="92" t="s">
        <v>51</v>
      </c>
      <c r="F7068" s="92" t="s">
        <v>50</v>
      </c>
      <c r="G7068" s="92" t="s">
        <v>97</v>
      </c>
      <c r="H7068" s="92" t="s">
        <v>31</v>
      </c>
      <c r="I7068" s="89" t="s">
        <v>193</v>
      </c>
      <c r="L7068" s="92">
        <f>('Activity data'!H1450/('Emission factors'!$H$6+'Emission factors'!$H$9)*2/1000)*'Emission factors'!$B$7*('Emission factors'!$D$7/1000)+(('Activity data'!H1630/'Emission factors'!$H$6/1000)*'Emission factors'!$B$11*'Emission factors'!$D$11/1000)+(('Activity data'!H1738/'Emission factors'!$H$6/1000)*'Emission factors'!$B$7*'Emission factors'!$D$7/1000)</f>
        <v>0.21338972394835087</v>
      </c>
      <c r="M7068" s="92">
        <f>('Activity data'!I1450/('Emission factors'!$H$6+'Emission factors'!$H$9)*2/1000)*'Emission factors'!$B$7*('Emission factors'!$D$7/1000)+(('Activity data'!I1630/'Emission factors'!$H$6/1000)*'Emission factors'!$B$11*'Emission factors'!$D$11/1000)+(('Activity data'!I1738/'Emission factors'!$H$6/1000)*'Emission factors'!$B$7*'Emission factors'!$D$7/1000)</f>
        <v>0.28896785051292462</v>
      </c>
      <c r="N7068" s="92">
        <f>('Activity data'!J1450/('Emission factors'!$H$6+'Emission factors'!$H$9)*2/1000)*'Emission factors'!$B$7*('Emission factors'!$D$7/1000)+(('Activity data'!J1630/'Emission factors'!$H$6/1000)*'Emission factors'!$B$11*'Emission factors'!$D$11/1000)+(('Activity data'!J1738/'Emission factors'!$H$6/1000)*'Emission factors'!$B$7*'Emission factors'!$D$7/1000)</f>
        <v>0.95401838845890419</v>
      </c>
      <c r="O7068" s="92">
        <f>('Activity data'!K1450/('Emission factors'!$H$6+'Emission factors'!$H$9)*2/1000)*'Emission factors'!$B$7*('Emission factors'!$D$7/1000)+(('Activity data'!K1630/'Emission factors'!$H$6/1000)*'Emission factors'!$B$11*'Emission factors'!$D$11/1000)+(('Activity data'!K1738/'Emission factors'!$H$6/1000)*'Emission factors'!$B$7*'Emission factors'!$D$7/1000)</f>
        <v>0.6545346736325377</v>
      </c>
      <c r="P7068" s="92">
        <f>('Activity data'!L1450/('Emission factors'!$H$6+'Emission factors'!$H$9)*2/1000)*'Emission factors'!$B$7*('Emission factors'!$D$7/1000)+(('Activity data'!L1630/'Emission factors'!$H$6/1000)*'Emission factors'!$B$11*'Emission factors'!$D$11/1000)+(('Activity data'!L1738/'Emission factors'!$H$6/1000)*'Emission factors'!$B$7*'Emission factors'!$D$7/1000)</f>
        <v>0.34522860248599313</v>
      </c>
      <c r="Q7068" s="92">
        <f>('Activity data'!M1450/('Emission factors'!$H$6+'Emission factors'!$H$9)*2/1000)*'Emission factors'!$B$7*('Emission factors'!$D$7/1000)+(('Activity data'!M1630/'Emission factors'!$H$6/1000)*'Emission factors'!$B$11*'Emission factors'!$D$11/1000)+(('Activity data'!M1738/'Emission factors'!$H$6/1000)*'Emission factors'!$B$7*'Emission factors'!$D$7/1000)</f>
        <v>0.33911474252616081</v>
      </c>
      <c r="R7068" s="92">
        <f>('Activity data'!N1450/('Emission factors'!$H$6+'Emission factors'!$H$9)*2/1000)*'Emission factors'!$B$7*('Emission factors'!$D$7/1000)+(('Activity data'!N1630/'Emission factors'!$H$6/1000)*'Emission factors'!$B$11*'Emission factors'!$D$11/1000)+(('Activity data'!N1738/'Emission factors'!$H$6/1000)*'Emission factors'!$B$7*'Emission factors'!$D$7/1000)</f>
        <v>0.39753536009882767</v>
      </c>
      <c r="S7068" s="92">
        <f>('Activity data'!O1450/('Emission factors'!$H$6+'Emission factors'!$H$9)*2/1000)*'Emission factors'!$B$7*('Emission factors'!$D$7/1000)+(('Activity data'!O1630/'Emission factors'!$H$6/1000)*'Emission factors'!$B$11*'Emission factors'!$D$11/1000)+(('Activity data'!O1738/'Emission factors'!$H$6/1000)*'Emission factors'!$B$7*'Emission factors'!$D$7/1000)</f>
        <v>0.45758554130609952</v>
      </c>
      <c r="T7068" s="92">
        <f>('Activity data'!P1450/('Emission factors'!$H$6+'Emission factors'!$H$9)*2/1000)*'Emission factors'!$B$7*('Emission factors'!$D$7/1000)+(('Activity data'!P1630/'Emission factors'!$H$6/1000)*'Emission factors'!$B$11*'Emission factors'!$D$11/1000)+(('Activity data'!P1738/'Emission factors'!$H$6/1000)*'Emission factors'!$B$7*'Emission factors'!$D$7/1000)</f>
        <v>0.91715982029531906</v>
      </c>
      <c r="U7068" s="92">
        <f>('Activity data'!Q1450/('Emission factors'!$H$6+'Emission factors'!$H$9)*2/1000)*'Emission factors'!$B$7*('Emission factors'!$D$7/1000)+(('Activity data'!Q1630/'Emission factors'!$H$6/1000)*'Emission factors'!$B$11*'Emission factors'!$D$11/1000)+(('Activity data'!Q1738/'Emission factors'!$H$6/1000)*'Emission factors'!$B$7*'Emission factors'!$D$7/1000)</f>
        <v>1.618758976072459</v>
      </c>
    </row>
    <row r="7069" spans="1:21" x14ac:dyDescent="0.25">
      <c r="A7069" s="92" t="s">
        <v>11</v>
      </c>
      <c r="B7069" s="92" t="s">
        <v>12</v>
      </c>
      <c r="C7069" s="92" t="s">
        <v>48</v>
      </c>
      <c r="D7069" s="92" t="s">
        <v>48</v>
      </c>
      <c r="E7069" s="92" t="s">
        <v>51</v>
      </c>
      <c r="F7069" s="92" t="s">
        <v>50</v>
      </c>
      <c r="G7069" s="92" t="s">
        <v>97</v>
      </c>
      <c r="H7069" s="92" t="s">
        <v>31</v>
      </c>
      <c r="I7069" s="92" t="s">
        <v>203</v>
      </c>
      <c r="L7069" s="92">
        <f>('Activity data'!H1451/('Emission factors'!$H$6+'Emission factors'!$H$9)*2/1000)*'Emission factors'!$B$7*('Emission factors'!$D$7/1000)+(('Activity data'!H1631/'Emission factors'!$H$6/1000)*'Emission factors'!$B$11*'Emission factors'!$D$11/1000)+(('Activity data'!H1739/'Emission factors'!$H$6/1000)*'Emission factors'!$B$7*'Emission factors'!$D$7/1000)</f>
        <v>0.74898416193700801</v>
      </c>
      <c r="M7069" s="92">
        <f>('Activity data'!I1451/('Emission factors'!$H$6+'Emission factors'!$H$9)*2/1000)*'Emission factors'!$B$7*('Emission factors'!$D$7/1000)+(('Activity data'!I1631/'Emission factors'!$H$6/1000)*'Emission factors'!$B$11*'Emission factors'!$D$11/1000)+(('Activity data'!I1739/'Emission factors'!$H$6/1000)*'Emission factors'!$B$7*'Emission factors'!$D$7/1000)</f>
        <v>0.57223581378372712</v>
      </c>
      <c r="N7069" s="92">
        <f>('Activity data'!J1451/('Emission factors'!$H$6+'Emission factors'!$H$9)*2/1000)*'Emission factors'!$B$7*('Emission factors'!$D$7/1000)+(('Activity data'!J1631/'Emission factors'!$H$6/1000)*'Emission factors'!$B$11*'Emission factors'!$D$11/1000)+(('Activity data'!J1739/'Emission factors'!$H$6/1000)*'Emission factors'!$B$7*'Emission factors'!$D$7/1000)</f>
        <v>1.1279348281749244</v>
      </c>
      <c r="O7069" s="92">
        <f>('Activity data'!K1451/('Emission factors'!$H$6+'Emission factors'!$H$9)*2/1000)*'Emission factors'!$B$7*('Emission factors'!$D$7/1000)+(('Activity data'!K1631/'Emission factors'!$H$6/1000)*'Emission factors'!$B$11*'Emission factors'!$D$11/1000)+(('Activity data'!K1739/'Emission factors'!$H$6/1000)*'Emission factors'!$B$7*'Emission factors'!$D$7/1000)</f>
        <v>1.3306948818170126</v>
      </c>
      <c r="P7069" s="92">
        <f>('Activity data'!L1451/('Emission factors'!$H$6+'Emission factors'!$H$9)*2/1000)*'Emission factors'!$B$7*('Emission factors'!$D$7/1000)+(('Activity data'!L1631/'Emission factors'!$H$6/1000)*'Emission factors'!$B$11*'Emission factors'!$D$11/1000)+(('Activity data'!L1739/'Emission factors'!$H$6/1000)*'Emission factors'!$B$7*'Emission factors'!$D$7/1000)</f>
        <v>1.2436173277032221</v>
      </c>
      <c r="Q7069" s="92">
        <f>('Activity data'!M1451/('Emission factors'!$H$6+'Emission factors'!$H$9)*2/1000)*'Emission factors'!$B$7*('Emission factors'!$D$7/1000)+(('Activity data'!M1631/'Emission factors'!$H$6/1000)*'Emission factors'!$B$11*'Emission factors'!$D$11/1000)+(('Activity data'!M1739/'Emission factors'!$H$6/1000)*'Emission factors'!$B$7*'Emission factors'!$D$7/1000)</f>
        <v>1.8325114664775726</v>
      </c>
      <c r="R7069" s="92">
        <f>('Activity data'!N1451/('Emission factors'!$H$6+'Emission factors'!$H$9)*2/1000)*'Emission factors'!$B$7*('Emission factors'!$D$7/1000)+(('Activity data'!N1631/'Emission factors'!$H$6/1000)*'Emission factors'!$B$11*'Emission factors'!$D$11/1000)+(('Activity data'!N1739/'Emission factors'!$H$6/1000)*'Emission factors'!$B$7*'Emission factors'!$D$7/1000)</f>
        <v>1.7619028924239342</v>
      </c>
      <c r="S7069" s="92">
        <f>('Activity data'!O1451/('Emission factors'!$H$6+'Emission factors'!$H$9)*2/1000)*'Emission factors'!$B$7*('Emission factors'!$D$7/1000)+(('Activity data'!O1631/'Emission factors'!$H$6/1000)*'Emission factors'!$B$11*'Emission factors'!$D$11/1000)+(('Activity data'!O1739/'Emission factors'!$H$6/1000)*'Emission factors'!$B$7*'Emission factors'!$D$7/1000)</f>
        <v>1.3925952367958356</v>
      </c>
      <c r="T7069" s="92">
        <f>('Activity data'!P1451/('Emission factors'!$H$6+'Emission factors'!$H$9)*2/1000)*'Emission factors'!$B$7*('Emission factors'!$D$7/1000)+(('Activity data'!P1631/'Emission factors'!$H$6/1000)*'Emission factors'!$B$11*'Emission factors'!$D$11/1000)+(('Activity data'!P1739/'Emission factors'!$H$6/1000)*'Emission factors'!$B$7*'Emission factors'!$D$7/1000)</f>
        <v>0.8388287881541231</v>
      </c>
      <c r="U7069" s="92">
        <f>('Activity data'!Q1451/('Emission factors'!$H$6+'Emission factors'!$H$9)*2/1000)*'Emission factors'!$B$7*('Emission factors'!$D$7/1000)+(('Activity data'!Q1631/'Emission factors'!$H$6/1000)*'Emission factors'!$B$11*'Emission factors'!$D$11/1000)+(('Activity data'!Q1739/'Emission factors'!$H$6/1000)*'Emission factors'!$B$7*'Emission factors'!$D$7/1000)</f>
        <v>0.57313981023352112</v>
      </c>
    </row>
    <row r="7070" spans="1:21" x14ac:dyDescent="0.25">
      <c r="A7070" s="92" t="s">
        <v>11</v>
      </c>
      <c r="B7070" s="92" t="s">
        <v>12</v>
      </c>
      <c r="C7070" s="92" t="s">
        <v>48</v>
      </c>
      <c r="D7070" s="92" t="s">
        <v>48</v>
      </c>
      <c r="E7070" s="92" t="s">
        <v>51</v>
      </c>
      <c r="F7070" s="92" t="s">
        <v>50</v>
      </c>
      <c r="G7070" s="92" t="s">
        <v>97</v>
      </c>
      <c r="H7070" s="92" t="s">
        <v>31</v>
      </c>
      <c r="I7070" s="92" t="s">
        <v>209</v>
      </c>
      <c r="L7070" s="92">
        <f>('Activity data'!H1452/('Emission factors'!$H$6+'Emission factors'!$H$9)*2/1000)*'Emission factors'!$B$7*('Emission factors'!$D$7/1000)+(('Activity data'!H1632/'Emission factors'!$H$6/1000)*'Emission factors'!$B$11*'Emission factors'!$D$11/1000)+(('Activity data'!H1740/'Emission factors'!$H$6/1000)*'Emission factors'!$B$7*'Emission factors'!$D$7/1000)</f>
        <v>4.4480297136772888</v>
      </c>
      <c r="M7070" s="92">
        <f>('Activity data'!I1452/('Emission factors'!$H$6+'Emission factors'!$H$9)*2/1000)*'Emission factors'!$B$7*('Emission factors'!$D$7/1000)+(('Activity data'!I1632/'Emission factors'!$H$6/1000)*'Emission factors'!$B$11*'Emission factors'!$D$11/1000)+(('Activity data'!I1740/'Emission factors'!$H$6/1000)*'Emission factors'!$B$7*'Emission factors'!$D$7/1000)</f>
        <v>4.5003982093060309</v>
      </c>
      <c r="N7070" s="92">
        <f>('Activity data'!J1452/('Emission factors'!$H$6+'Emission factors'!$H$9)*2/1000)*'Emission factors'!$B$7*('Emission factors'!$D$7/1000)+(('Activity data'!J1632/'Emission factors'!$H$6/1000)*'Emission factors'!$B$11*'Emission factors'!$D$11/1000)+(('Activity data'!J1740/'Emission factors'!$H$6/1000)*'Emission factors'!$B$7*'Emission factors'!$D$7/1000)</f>
        <v>4.969040177168063</v>
      </c>
      <c r="O7070" s="92">
        <f>('Activity data'!K1452/('Emission factors'!$H$6+'Emission factors'!$H$9)*2/1000)*'Emission factors'!$B$7*('Emission factors'!$D$7/1000)+(('Activity data'!K1632/'Emission factors'!$H$6/1000)*'Emission factors'!$B$11*'Emission factors'!$D$11/1000)+(('Activity data'!K1740/'Emission factors'!$H$6/1000)*'Emission factors'!$B$7*'Emission factors'!$D$7/1000)</f>
        <v>5.0497574695243408</v>
      </c>
      <c r="P7070" s="92">
        <f>('Activity data'!L1452/('Emission factors'!$H$6+'Emission factors'!$H$9)*2/1000)*'Emission factors'!$B$7*('Emission factors'!$D$7/1000)+(('Activity data'!L1632/'Emission factors'!$H$6/1000)*'Emission factors'!$B$11*'Emission factors'!$D$11/1000)+(('Activity data'!L1740/'Emission factors'!$H$6/1000)*'Emission factors'!$B$7*'Emission factors'!$D$7/1000)</f>
        <v>4.6202918432794204</v>
      </c>
      <c r="Q7070" s="92">
        <f>('Activity data'!M1452/('Emission factors'!$H$6+'Emission factors'!$H$9)*2/1000)*'Emission factors'!$B$7*('Emission factors'!$D$7/1000)+(('Activity data'!M1632/'Emission factors'!$H$6/1000)*'Emission factors'!$B$11*'Emission factors'!$D$11/1000)+(('Activity data'!M1740/'Emission factors'!$H$6/1000)*'Emission factors'!$B$7*'Emission factors'!$D$7/1000)</f>
        <v>6.2971495387908245</v>
      </c>
      <c r="R7070" s="92">
        <f>('Activity data'!N1452/('Emission factors'!$H$6+'Emission factors'!$H$9)*2/1000)*'Emission factors'!$B$7*('Emission factors'!$D$7/1000)+(('Activity data'!N1632/'Emission factors'!$H$6/1000)*'Emission factors'!$B$11*'Emission factors'!$D$11/1000)+(('Activity data'!N1740/'Emission factors'!$H$6/1000)*'Emission factors'!$B$7*'Emission factors'!$D$7/1000)</f>
        <v>4.3612585940272774</v>
      </c>
      <c r="S7070" s="92">
        <f>('Activity data'!O1452/('Emission factors'!$H$6+'Emission factors'!$H$9)*2/1000)*'Emission factors'!$B$7*('Emission factors'!$D$7/1000)+(('Activity data'!O1632/'Emission factors'!$H$6/1000)*'Emission factors'!$B$11*'Emission factors'!$D$11/1000)+(('Activity data'!O1740/'Emission factors'!$H$6/1000)*'Emission factors'!$B$7*'Emission factors'!$D$7/1000)</f>
        <v>0.97117604356045517</v>
      </c>
      <c r="T7070" s="92">
        <f>('Activity data'!P1452/('Emission factors'!$H$6+'Emission factors'!$H$9)*2/1000)*'Emission factors'!$B$7*('Emission factors'!$D$7/1000)+(('Activity data'!P1632/'Emission factors'!$H$6/1000)*'Emission factors'!$B$11*'Emission factors'!$D$11/1000)+(('Activity data'!P1740/'Emission factors'!$H$6/1000)*'Emission factors'!$B$7*'Emission factors'!$D$7/1000)</f>
        <v>3.3232653138829935E-2</v>
      </c>
      <c r="U7070" s="92">
        <f>('Activity data'!Q1452/('Emission factors'!$H$6+'Emission factors'!$H$9)*2/1000)*'Emission factors'!$B$7*('Emission factors'!$D$7/1000)+(('Activity data'!Q1632/'Emission factors'!$H$6/1000)*'Emission factors'!$B$11*'Emission factors'!$D$11/1000)+(('Activity data'!Q1740/'Emission factors'!$H$6/1000)*'Emission factors'!$B$7*'Emission factors'!$D$7/1000)</f>
        <v>0.11761912143907402</v>
      </c>
    </row>
    <row r="7071" spans="1:21" x14ac:dyDescent="0.25">
      <c r="A7071" s="92" t="s">
        <v>11</v>
      </c>
      <c r="B7071" s="92" t="s">
        <v>12</v>
      </c>
      <c r="C7071" s="92" t="s">
        <v>48</v>
      </c>
      <c r="D7071" s="92" t="s">
        <v>48</v>
      </c>
      <c r="E7071" s="92" t="s">
        <v>51</v>
      </c>
      <c r="F7071" s="92" t="s">
        <v>50</v>
      </c>
      <c r="G7071" s="92" t="s">
        <v>97</v>
      </c>
      <c r="H7071" s="92" t="s">
        <v>31</v>
      </c>
      <c r="I7071" s="92" t="s">
        <v>208</v>
      </c>
      <c r="L7071" s="92">
        <f>('Activity data'!H1453/('Emission factors'!$H$6+'Emission factors'!$H$9)*2/1000)*'Emission factors'!$B$7*('Emission factors'!$D$7/1000)+(('Activity data'!H1633/'Emission factors'!$H$6/1000)*'Emission factors'!$B$11*'Emission factors'!$D$11/1000)+(('Activity data'!H1741/'Emission factors'!$H$6/1000)*'Emission factors'!$B$7*'Emission factors'!$D$7/1000)</f>
        <v>0.26111318380834631</v>
      </c>
      <c r="M7071" s="92">
        <f>('Activity data'!I1453/('Emission factors'!$H$6+'Emission factors'!$H$9)*2/1000)*'Emission factors'!$B$7*('Emission factors'!$D$7/1000)+(('Activity data'!I1633/'Emission factors'!$H$6/1000)*'Emission factors'!$B$11*'Emission factors'!$D$11/1000)+(('Activity data'!I1741/'Emission factors'!$H$6/1000)*'Emission factors'!$B$7*'Emission factors'!$D$7/1000)</f>
        <v>0.4347056924611275</v>
      </c>
      <c r="N7071" s="92">
        <f>('Activity data'!J1453/('Emission factors'!$H$6+'Emission factors'!$H$9)*2/1000)*'Emission factors'!$B$7*('Emission factors'!$D$7/1000)+(('Activity data'!J1633/'Emission factors'!$H$6/1000)*'Emission factors'!$B$11*'Emission factors'!$D$11/1000)+(('Activity data'!J1741/'Emission factors'!$H$6/1000)*'Emission factors'!$B$7*'Emission factors'!$D$7/1000)</f>
        <v>0.49696707772907939</v>
      </c>
      <c r="O7071" s="92">
        <f>('Activity data'!K1453/('Emission factors'!$H$6+'Emission factors'!$H$9)*2/1000)*'Emission factors'!$B$7*('Emission factors'!$D$7/1000)+(('Activity data'!K1633/'Emission factors'!$H$6/1000)*'Emission factors'!$B$11*'Emission factors'!$D$11/1000)+(('Activity data'!K1741/'Emission factors'!$H$6/1000)*'Emission factors'!$B$7*'Emission factors'!$D$7/1000)</f>
        <v>0.5378140064505017</v>
      </c>
      <c r="P7071" s="92">
        <f>('Activity data'!L1453/('Emission factors'!$H$6+'Emission factors'!$H$9)*2/1000)*'Emission factors'!$B$7*('Emission factors'!$D$7/1000)+(('Activity data'!L1633/'Emission factors'!$H$6/1000)*'Emission factors'!$B$11*'Emission factors'!$D$11/1000)+(('Activity data'!L1741/'Emission factors'!$H$6/1000)*'Emission factors'!$B$7*'Emission factors'!$D$7/1000)</f>
        <v>0.43664970088554439</v>
      </c>
      <c r="Q7071" s="92">
        <f>('Activity data'!M1453/('Emission factors'!$H$6+'Emission factors'!$H$9)*2/1000)*'Emission factors'!$B$7*('Emission factors'!$D$7/1000)+(('Activity data'!M1633/'Emission factors'!$H$6/1000)*'Emission factors'!$B$11*'Emission factors'!$D$11/1000)+(('Activity data'!M1741/'Emission factors'!$H$6/1000)*'Emission factors'!$B$7*'Emission factors'!$D$7/1000)</f>
        <v>0.33069428757716113</v>
      </c>
      <c r="R7071" s="92">
        <f>('Activity data'!N1453/('Emission factors'!$H$6+'Emission factors'!$H$9)*2/1000)*'Emission factors'!$B$7*('Emission factors'!$D$7/1000)+(('Activity data'!N1633/'Emission factors'!$H$6/1000)*'Emission factors'!$B$11*'Emission factors'!$D$11/1000)+(('Activity data'!N1741/'Emission factors'!$H$6/1000)*'Emission factors'!$B$7*'Emission factors'!$D$7/1000)</f>
        <v>0.21232946598070268</v>
      </c>
      <c r="S7071" s="92">
        <f>('Activity data'!O1453/('Emission factors'!$H$6+'Emission factors'!$H$9)*2/1000)*'Emission factors'!$B$7*('Emission factors'!$D$7/1000)+(('Activity data'!O1633/'Emission factors'!$H$6/1000)*'Emission factors'!$B$11*'Emission factors'!$D$11/1000)+(('Activity data'!O1741/'Emission factors'!$H$6/1000)*'Emission factors'!$B$7*'Emission factors'!$D$7/1000)</f>
        <v>8.4360126733393298E-2</v>
      </c>
      <c r="T7071" s="92">
        <f>('Activity data'!P1453/('Emission factors'!$H$6+'Emission factors'!$H$9)*2/1000)*'Emission factors'!$B$7*('Emission factors'!$D$7/1000)+(('Activity data'!P1633/'Emission factors'!$H$6/1000)*'Emission factors'!$B$11*'Emission factors'!$D$11/1000)+(('Activity data'!P1741/'Emission factors'!$H$6/1000)*'Emission factors'!$B$7*'Emission factors'!$D$7/1000)</f>
        <v>0.2148488128356798</v>
      </c>
      <c r="U7071" s="92">
        <f>('Activity data'!Q1453/('Emission factors'!$H$6+'Emission factors'!$H$9)*2/1000)*'Emission factors'!$B$7*('Emission factors'!$D$7/1000)+(('Activity data'!Q1633/'Emission factors'!$H$6/1000)*'Emission factors'!$B$11*'Emission factors'!$D$11/1000)+(('Activity data'!Q1741/'Emission factors'!$H$6/1000)*'Emission factors'!$B$7*'Emission factors'!$D$7/1000)</f>
        <v>0.13027820157863043</v>
      </c>
    </row>
    <row r="7072" spans="1:21" x14ac:dyDescent="0.25">
      <c r="A7072" s="92" t="s">
        <v>11</v>
      </c>
      <c r="B7072" s="92" t="s">
        <v>12</v>
      </c>
      <c r="C7072" s="92" t="s">
        <v>48</v>
      </c>
      <c r="D7072" s="92" t="s">
        <v>48</v>
      </c>
      <c r="E7072" s="92" t="s">
        <v>51</v>
      </c>
      <c r="F7072" s="92" t="s">
        <v>50</v>
      </c>
      <c r="G7072" s="92" t="s">
        <v>97</v>
      </c>
      <c r="H7072" s="92" t="s">
        <v>31</v>
      </c>
      <c r="I7072" s="92" t="s">
        <v>202</v>
      </c>
      <c r="L7072" s="92">
        <f>('Activity data'!H1454/('Emission factors'!$H$6+'Emission factors'!$H$9)*2/1000)*'Emission factors'!$B$7*('Emission factors'!$D$7/1000)+(('Activity data'!H1634/'Emission factors'!$H$6/1000)*'Emission factors'!$B$11*'Emission factors'!$D$11/1000)+(('Activity data'!H1742/'Emission factors'!$H$6/1000)*'Emission factors'!$B$7*'Emission factors'!$D$7/1000)</f>
        <v>2.9254111427126461</v>
      </c>
      <c r="M7072" s="92">
        <f>('Activity data'!I1454/('Emission factors'!$H$6+'Emission factors'!$H$9)*2/1000)*'Emission factors'!$B$7*('Emission factors'!$D$7/1000)+(('Activity data'!I1634/'Emission factors'!$H$6/1000)*'Emission factors'!$B$11*'Emission factors'!$D$11/1000)+(('Activity data'!I1742/'Emission factors'!$H$6/1000)*'Emission factors'!$B$7*'Emission factors'!$D$7/1000)</f>
        <v>15.342894096314884</v>
      </c>
      <c r="N7072" s="92">
        <f>('Activity data'!J1454/('Emission factors'!$H$6+'Emission factors'!$H$9)*2/1000)*'Emission factors'!$B$7*('Emission factors'!$D$7/1000)+(('Activity data'!J1634/'Emission factors'!$H$6/1000)*'Emission factors'!$B$11*'Emission factors'!$D$11/1000)+(('Activity data'!J1742/'Emission factors'!$H$6/1000)*'Emission factors'!$B$7*'Emission factors'!$D$7/1000)</f>
        <v>22.407203726182537</v>
      </c>
      <c r="O7072" s="92">
        <f>('Activity data'!K1454/('Emission factors'!$H$6+'Emission factors'!$H$9)*2/1000)*'Emission factors'!$B$7*('Emission factors'!$D$7/1000)+(('Activity data'!K1634/'Emission factors'!$H$6/1000)*'Emission factors'!$B$11*'Emission factors'!$D$11/1000)+(('Activity data'!K1742/'Emission factors'!$H$6/1000)*'Emission factors'!$B$7*'Emission factors'!$D$7/1000)</f>
        <v>6.8823561803651927</v>
      </c>
      <c r="P7072" s="92">
        <f>('Activity data'!L1454/('Emission factors'!$H$6+'Emission factors'!$H$9)*2/1000)*'Emission factors'!$B$7*('Emission factors'!$D$7/1000)+(('Activity data'!L1634/'Emission factors'!$H$6/1000)*'Emission factors'!$B$11*'Emission factors'!$D$11/1000)+(('Activity data'!L1742/'Emission factors'!$H$6/1000)*'Emission factors'!$B$7*'Emission factors'!$D$7/1000)</f>
        <v>8.9650677697938317</v>
      </c>
      <c r="Q7072" s="92">
        <f>('Activity data'!M1454/('Emission factors'!$H$6+'Emission factors'!$H$9)*2/1000)*'Emission factors'!$B$7*('Emission factors'!$D$7/1000)+(('Activity data'!M1634/'Emission factors'!$H$6/1000)*'Emission factors'!$B$11*'Emission factors'!$D$11/1000)+(('Activity data'!M1742/'Emission factors'!$H$6/1000)*'Emission factors'!$B$7*'Emission factors'!$D$7/1000)</f>
        <v>9.6438564286290074</v>
      </c>
      <c r="R7072" s="92">
        <f>('Activity data'!N1454/('Emission factors'!$H$6+'Emission factors'!$H$9)*2/1000)*'Emission factors'!$B$7*('Emission factors'!$D$7/1000)+(('Activity data'!N1634/'Emission factors'!$H$6/1000)*'Emission factors'!$B$11*'Emission factors'!$D$11/1000)+(('Activity data'!N1742/'Emission factors'!$H$6/1000)*'Emission factors'!$B$7*'Emission factors'!$D$7/1000)</f>
        <v>5.9999691687101899</v>
      </c>
      <c r="S7072" s="92">
        <f>('Activity data'!O1454/('Emission factors'!$H$6+'Emission factors'!$H$9)*2/1000)*'Emission factors'!$B$7*('Emission factors'!$D$7/1000)+(('Activity data'!O1634/'Emission factors'!$H$6/1000)*'Emission factors'!$B$11*'Emission factors'!$D$11/1000)+(('Activity data'!O1742/'Emission factors'!$H$6/1000)*'Emission factors'!$B$7*'Emission factors'!$D$7/1000)</f>
        <v>1.951160012478478</v>
      </c>
      <c r="T7072" s="92">
        <f>('Activity data'!P1454/('Emission factors'!$H$6+'Emission factors'!$H$9)*2/1000)*'Emission factors'!$B$7*('Emission factors'!$D$7/1000)+(('Activity data'!P1634/'Emission factors'!$H$6/1000)*'Emission factors'!$B$11*'Emission factors'!$D$11/1000)+(('Activity data'!P1742/'Emission factors'!$H$6/1000)*'Emission factors'!$B$7*'Emission factors'!$D$7/1000)</f>
        <v>0.66615436821221663</v>
      </c>
      <c r="U7072" s="92">
        <f>('Activity data'!Q1454/('Emission factors'!$H$6+'Emission factors'!$H$9)*2/1000)*'Emission factors'!$B$7*('Emission factors'!$D$7/1000)+(('Activity data'!Q1634/'Emission factors'!$H$6/1000)*'Emission factors'!$B$11*'Emission factors'!$D$11/1000)+(('Activity data'!Q1742/'Emission factors'!$H$6/1000)*'Emission factors'!$B$7*'Emission factors'!$D$7/1000)</f>
        <v>1.0104227328586823</v>
      </c>
    </row>
    <row r="7073" spans="1:21" x14ac:dyDescent="0.25">
      <c r="A7073" s="92" t="s">
        <v>11</v>
      </c>
      <c r="B7073" s="92" t="s">
        <v>12</v>
      </c>
      <c r="C7073" s="92" t="s">
        <v>48</v>
      </c>
      <c r="D7073" s="92" t="s">
        <v>48</v>
      </c>
      <c r="E7073" s="92" t="s">
        <v>51</v>
      </c>
      <c r="F7073" s="92" t="s">
        <v>50</v>
      </c>
      <c r="G7073" s="92" t="s">
        <v>97</v>
      </c>
      <c r="H7073" s="92" t="s">
        <v>31</v>
      </c>
      <c r="I7073" s="92" t="s">
        <v>225</v>
      </c>
      <c r="L7073" s="92">
        <f>('Activity data'!H1455/('Emission factors'!$H$6+'Emission factors'!$H$9)*2/1000)*'Emission factors'!$B$7*('Emission factors'!$D$7/1000)+(('Activity data'!H1635/'Emission factors'!$H$6/1000)*'Emission factors'!$B$11*'Emission factors'!$D$11/1000)+(('Activity data'!H1743/'Emission factors'!$H$6/1000)*'Emission factors'!$B$7*'Emission factors'!$D$7/1000)</f>
        <v>0</v>
      </c>
      <c r="M7073" s="92">
        <f>('Activity data'!I1455/('Emission factors'!$H$6+'Emission factors'!$H$9)*2/1000)*'Emission factors'!$B$7*('Emission factors'!$D$7/1000)+(('Activity data'!I1635/'Emission factors'!$H$6/1000)*'Emission factors'!$B$11*'Emission factors'!$D$11/1000)+(('Activity data'!I1743/'Emission factors'!$H$6/1000)*'Emission factors'!$B$7*'Emission factors'!$D$7/1000)</f>
        <v>0</v>
      </c>
      <c r="N7073" s="92">
        <f>('Activity data'!J1455/('Emission factors'!$H$6+'Emission factors'!$H$9)*2/1000)*'Emission factors'!$B$7*('Emission factors'!$D$7/1000)+(('Activity data'!J1635/'Emission factors'!$H$6/1000)*'Emission factors'!$B$11*'Emission factors'!$D$11/1000)+(('Activity data'!J1743/'Emission factors'!$H$6/1000)*'Emission factors'!$B$7*'Emission factors'!$D$7/1000)</f>
        <v>0</v>
      </c>
      <c r="O7073" s="92">
        <f>('Activity data'!K1455/('Emission factors'!$H$6+'Emission factors'!$H$9)*2/1000)*'Emission factors'!$B$7*('Emission factors'!$D$7/1000)+(('Activity data'!K1635/'Emission factors'!$H$6/1000)*'Emission factors'!$B$11*'Emission factors'!$D$11/1000)+(('Activity data'!K1743/'Emission factors'!$H$6/1000)*'Emission factors'!$B$7*'Emission factors'!$D$7/1000)</f>
        <v>0</v>
      </c>
      <c r="P7073" s="92">
        <f>('Activity data'!L1455/('Emission factors'!$H$6+'Emission factors'!$H$9)*2/1000)*'Emission factors'!$B$7*('Emission factors'!$D$7/1000)+(('Activity data'!L1635/'Emission factors'!$H$6/1000)*'Emission factors'!$B$11*'Emission factors'!$D$11/1000)+(('Activity data'!L1743/'Emission factors'!$H$6/1000)*'Emission factors'!$B$7*'Emission factors'!$D$7/1000)</f>
        <v>0</v>
      </c>
      <c r="Q7073" s="92">
        <f>('Activity data'!M1455/('Emission factors'!$H$6+'Emission factors'!$H$9)*2/1000)*'Emission factors'!$B$7*('Emission factors'!$D$7/1000)+(('Activity data'!M1635/'Emission factors'!$H$6/1000)*'Emission factors'!$B$11*'Emission factors'!$D$11/1000)+(('Activity data'!M1743/'Emission factors'!$H$6/1000)*'Emission factors'!$B$7*'Emission factors'!$D$7/1000)</f>
        <v>0</v>
      </c>
      <c r="R7073" s="92">
        <f>('Activity data'!N1455/('Emission factors'!$H$6+'Emission factors'!$H$9)*2/1000)*'Emission factors'!$B$7*('Emission factors'!$D$7/1000)+(('Activity data'!N1635/'Emission factors'!$H$6/1000)*'Emission factors'!$B$11*'Emission factors'!$D$11/1000)+(('Activity data'!N1743/'Emission factors'!$H$6/1000)*'Emission factors'!$B$7*'Emission factors'!$D$7/1000)</f>
        <v>0</v>
      </c>
      <c r="S7073" s="92">
        <f>('Activity data'!O1455/('Emission factors'!$H$6+'Emission factors'!$H$9)*2/1000)*'Emission factors'!$B$7*('Emission factors'!$D$7/1000)+(('Activity data'!O1635/'Emission factors'!$H$6/1000)*'Emission factors'!$B$11*'Emission factors'!$D$11/1000)+(('Activity data'!O1743/'Emission factors'!$H$6/1000)*'Emission factors'!$B$7*'Emission factors'!$D$7/1000)</f>
        <v>0</v>
      </c>
      <c r="T7073" s="92">
        <f>('Activity data'!P1455/('Emission factors'!$H$6+'Emission factors'!$H$9)*2/1000)*'Emission factors'!$B$7*('Emission factors'!$D$7/1000)+(('Activity data'!P1635/'Emission factors'!$H$6/1000)*'Emission factors'!$B$11*'Emission factors'!$D$11/1000)+(('Activity data'!P1743/'Emission factors'!$H$6/1000)*'Emission factors'!$B$7*'Emission factors'!$D$7/1000)</f>
        <v>0</v>
      </c>
      <c r="U7073" s="92">
        <f>('Activity data'!Q1455/('Emission factors'!$H$6+'Emission factors'!$H$9)*2/1000)*'Emission factors'!$B$7*('Emission factors'!$D$7/1000)+(('Activity data'!Q1635/'Emission factors'!$H$6/1000)*'Emission factors'!$B$11*'Emission factors'!$D$11/1000)+(('Activity data'!Q1743/'Emission factors'!$H$6/1000)*'Emission factors'!$B$7*'Emission factors'!$D$7/1000)</f>
        <v>0</v>
      </c>
    </row>
    <row r="7074" spans="1:21" x14ac:dyDescent="0.25">
      <c r="A7074" s="92" t="s">
        <v>11</v>
      </c>
      <c r="B7074" s="92" t="s">
        <v>12</v>
      </c>
      <c r="C7074" s="92" t="s">
        <v>48</v>
      </c>
      <c r="D7074" s="92" t="s">
        <v>48</v>
      </c>
      <c r="E7074" s="92" t="s">
        <v>51</v>
      </c>
      <c r="F7074" s="92" t="s">
        <v>50</v>
      </c>
      <c r="G7074" s="92" t="s">
        <v>97</v>
      </c>
      <c r="H7074" s="92" t="s">
        <v>31</v>
      </c>
      <c r="I7074" s="92" t="s">
        <v>226</v>
      </c>
      <c r="L7074" s="92">
        <f>('Activity data'!H1456/('Emission factors'!$H$6+'Emission factors'!$H$9)*2/1000)*'Emission factors'!$B$7*('Emission factors'!$D$7/1000)+(('Activity data'!H1636/'Emission factors'!$H$6/1000)*'Emission factors'!$B$11*'Emission factors'!$D$11/1000)+(('Activity data'!H1744/'Emission factors'!$H$6/1000)*'Emission factors'!$B$7*'Emission factors'!$D$7/1000)</f>
        <v>0.90142747933884293</v>
      </c>
      <c r="M7074" s="92">
        <f>('Activity data'!I1456/('Emission factors'!$H$6+'Emission factors'!$H$9)*2/1000)*'Emission factors'!$B$7*('Emission factors'!$D$7/1000)+(('Activity data'!I1636/'Emission factors'!$H$6/1000)*'Emission factors'!$B$11*'Emission factors'!$D$11/1000)+(('Activity data'!I1744/'Emission factors'!$H$6/1000)*'Emission factors'!$B$7*'Emission factors'!$D$7/1000)</f>
        <v>0.99764442148760324</v>
      </c>
      <c r="N7074" s="92">
        <f>('Activity data'!J1456/('Emission factors'!$H$6+'Emission factors'!$H$9)*2/1000)*'Emission factors'!$B$7*('Emission factors'!$D$7/1000)+(('Activity data'!J1636/'Emission factors'!$H$6/1000)*'Emission factors'!$B$11*'Emission factors'!$D$11/1000)+(('Activity data'!J1744/'Emission factors'!$H$6/1000)*'Emission factors'!$B$7*'Emission factors'!$D$7/1000)</f>
        <v>1.0850659090909089</v>
      </c>
      <c r="O7074" s="92">
        <f>('Activity data'!K1456/('Emission factors'!$H$6+'Emission factors'!$H$9)*2/1000)*'Emission factors'!$B$7*('Emission factors'!$D$7/1000)+(('Activity data'!K1636/'Emission factors'!$H$6/1000)*'Emission factors'!$B$11*'Emission factors'!$D$11/1000)+(('Activity data'!K1744/'Emission factors'!$H$6/1000)*'Emission factors'!$B$7*'Emission factors'!$D$7/1000)</f>
        <v>1.1364526859504136</v>
      </c>
      <c r="P7074" s="92">
        <f>('Activity data'!L1456/('Emission factors'!$H$6+'Emission factors'!$H$9)*2/1000)*'Emission factors'!$B$7*('Emission factors'!$D$7/1000)+(('Activity data'!L1636/'Emission factors'!$H$6/1000)*'Emission factors'!$B$11*'Emission factors'!$D$11/1000)+(('Activity data'!L1744/'Emission factors'!$H$6/1000)*'Emission factors'!$B$7*'Emission factors'!$D$7/1000)</f>
        <v>1.2159316115702479</v>
      </c>
      <c r="Q7074" s="92">
        <f>('Activity data'!M1456/('Emission factors'!$H$6+'Emission factors'!$H$9)*2/1000)*'Emission factors'!$B$7*('Emission factors'!$D$7/1000)+(('Activity data'!M1636/'Emission factors'!$H$6/1000)*'Emission factors'!$B$11*'Emission factors'!$D$11/1000)+(('Activity data'!M1744/'Emission factors'!$H$6/1000)*'Emission factors'!$B$7*'Emission factors'!$D$7/1000)</f>
        <v>1.397944214876033</v>
      </c>
      <c r="R7074" s="92">
        <f>('Activity data'!N1456/('Emission factors'!$H$6+'Emission factors'!$H$9)*2/1000)*'Emission factors'!$B$7*('Emission factors'!$D$7/1000)+(('Activity data'!N1636/'Emission factors'!$H$6/1000)*'Emission factors'!$B$11*'Emission factors'!$D$11/1000)+(('Activity data'!N1744/'Emission factors'!$H$6/1000)*'Emission factors'!$B$7*'Emission factors'!$D$7/1000)</f>
        <v>0.91699276859504131</v>
      </c>
      <c r="S7074" s="92">
        <f>('Activity data'!O1456/('Emission factors'!$H$6+'Emission factors'!$H$9)*2/1000)*'Emission factors'!$B$7*('Emission factors'!$D$7/1000)+(('Activity data'!O1636/'Emission factors'!$H$6/1000)*'Emission factors'!$B$11*'Emission factors'!$D$11/1000)+(('Activity data'!O1744/'Emission factors'!$H$6/1000)*'Emission factors'!$B$7*'Emission factors'!$D$7/1000)</f>
        <v>0.2051473140495868</v>
      </c>
      <c r="T7074" s="92">
        <f>('Activity data'!P1456/('Emission factors'!$H$6+'Emission factors'!$H$9)*2/1000)*'Emission factors'!$B$7*('Emission factors'!$D$7/1000)+(('Activity data'!P1636/'Emission factors'!$H$6/1000)*'Emission factors'!$B$11*'Emission factors'!$D$11/1000)+(('Activity data'!P1744/'Emission factors'!$H$6/1000)*'Emission factors'!$B$7*'Emission factors'!$D$7/1000)</f>
        <v>2.718595041322314E-2</v>
      </c>
      <c r="U7074" s="92">
        <f>('Activity data'!Q1456/('Emission factors'!$H$6+'Emission factors'!$H$9)*2/1000)*'Emission factors'!$B$7*('Emission factors'!$D$7/1000)+(('Activity data'!Q1636/'Emission factors'!$H$6/1000)*'Emission factors'!$B$11*'Emission factors'!$D$11/1000)+(('Activity data'!Q1744/'Emission factors'!$H$6/1000)*'Emission factors'!$B$7*'Emission factors'!$D$7/1000)</f>
        <v>1.160680165289256</v>
      </c>
    </row>
    <row r="7075" spans="1:21" x14ac:dyDescent="0.25">
      <c r="A7075" s="92" t="s">
        <v>11</v>
      </c>
      <c r="B7075" s="92" t="s">
        <v>12</v>
      </c>
      <c r="C7075" s="92" t="s">
        <v>48</v>
      </c>
      <c r="D7075" s="92" t="s">
        <v>48</v>
      </c>
      <c r="E7075" s="92" t="s">
        <v>51</v>
      </c>
      <c r="F7075" s="92" t="s">
        <v>50</v>
      </c>
      <c r="G7075" s="92" t="s">
        <v>97</v>
      </c>
      <c r="H7075" s="92" t="s">
        <v>31</v>
      </c>
      <c r="I7075" s="92" t="s">
        <v>206</v>
      </c>
      <c r="L7075" s="92">
        <f>('Activity data'!H1457/('Emission factors'!$H$6+'Emission factors'!$H$9)*2/1000)*'Emission factors'!$B$7*('Emission factors'!$D$7/1000)+(('Activity data'!H1637/'Emission factors'!$H$6/1000)*'Emission factors'!$B$11*'Emission factors'!$D$11/1000)+(('Activity data'!H1745/'Emission factors'!$H$6/1000)*'Emission factors'!$B$7*'Emission factors'!$D$7/1000)</f>
        <v>7.6634819095266718E-2</v>
      </c>
      <c r="M7075" s="92">
        <f>('Activity data'!I1457/('Emission factors'!$H$6+'Emission factors'!$H$9)*2/1000)*'Emission factors'!$B$7*('Emission factors'!$D$7/1000)+(('Activity data'!I1637/'Emission factors'!$H$6/1000)*'Emission factors'!$B$11*'Emission factors'!$D$11/1000)+(('Activity data'!I1745/'Emission factors'!$H$6/1000)*'Emission factors'!$B$7*'Emission factors'!$D$7/1000)</f>
        <v>6.5647005184677948E-2</v>
      </c>
      <c r="N7075" s="92">
        <f>('Activity data'!J1457/('Emission factors'!$H$6+'Emission factors'!$H$9)*2/1000)*'Emission factors'!$B$7*('Emission factors'!$D$7/1000)+(('Activity data'!J1637/'Emission factors'!$H$6/1000)*'Emission factors'!$B$11*'Emission factors'!$D$11/1000)+(('Activity data'!J1745/'Emission factors'!$H$6/1000)*'Emission factors'!$B$7*'Emission factors'!$D$7/1000)</f>
        <v>1.6118915689590119E-2</v>
      </c>
      <c r="O7075" s="92">
        <f>('Activity data'!K1457/('Emission factors'!$H$6+'Emission factors'!$H$9)*2/1000)*'Emission factors'!$B$7*('Emission factors'!$D$7/1000)+(('Activity data'!K1637/'Emission factors'!$H$6/1000)*'Emission factors'!$B$11*'Emission factors'!$D$11/1000)+(('Activity data'!K1745/'Emission factors'!$H$6/1000)*'Emission factors'!$B$7*'Emission factors'!$D$7/1000)</f>
        <v>1.4744463685048459</v>
      </c>
      <c r="P7075" s="92">
        <f>('Activity data'!L1457/('Emission factors'!$H$6+'Emission factors'!$H$9)*2/1000)*'Emission factors'!$B$7*('Emission factors'!$D$7/1000)+(('Activity data'!L1637/'Emission factors'!$H$6/1000)*'Emission factors'!$B$11*'Emission factors'!$D$11/1000)+(('Activity data'!L1745/'Emission factors'!$H$6/1000)*'Emission factors'!$B$7*'Emission factors'!$D$7/1000)</f>
        <v>0.59349398899958461</v>
      </c>
      <c r="Q7075" s="92">
        <f>('Activity data'!M1457/('Emission factors'!$H$6+'Emission factors'!$H$9)*2/1000)*'Emission factors'!$B$7*('Emission factors'!$D$7/1000)+(('Activity data'!M1637/'Emission factors'!$H$6/1000)*'Emission factors'!$B$11*'Emission factors'!$D$11/1000)+(('Activity data'!M1745/'Emission factors'!$H$6/1000)*'Emission factors'!$B$7*'Emission factors'!$D$7/1000)</f>
        <v>0.15569190196027544</v>
      </c>
      <c r="R7075" s="92">
        <f>('Activity data'!N1457/('Emission factors'!$H$6+'Emission factors'!$H$9)*2/1000)*'Emission factors'!$B$7*('Emission factors'!$D$7/1000)+(('Activity data'!N1637/'Emission factors'!$H$6/1000)*'Emission factors'!$B$11*'Emission factors'!$D$11/1000)+(('Activity data'!N1745/'Emission factors'!$H$6/1000)*'Emission factors'!$B$7*'Emission factors'!$D$7/1000)</f>
        <v>0.12514653902283693</v>
      </c>
      <c r="S7075" s="92">
        <f>('Activity data'!O1457/('Emission factors'!$H$6+'Emission factors'!$H$9)*2/1000)*'Emission factors'!$B$7*('Emission factors'!$D$7/1000)+(('Activity data'!O1637/'Emission factors'!$H$6/1000)*'Emission factors'!$B$11*'Emission factors'!$D$11/1000)+(('Activity data'!O1745/'Emission factors'!$H$6/1000)*'Emission factors'!$B$7*'Emission factors'!$D$7/1000)</f>
        <v>7.5674463814062315E-2</v>
      </c>
      <c r="T7075" s="92">
        <f>('Activity data'!P1457/('Emission factors'!$H$6+'Emission factors'!$H$9)*2/1000)*'Emission factors'!$B$7*('Emission factors'!$D$7/1000)+(('Activity data'!P1637/'Emission factors'!$H$6/1000)*'Emission factors'!$B$11*'Emission factors'!$D$11/1000)+(('Activity data'!P1745/'Emission factors'!$H$6/1000)*'Emission factors'!$B$7*'Emission factors'!$D$7/1000)</f>
        <v>6.940775286035708E-2</v>
      </c>
      <c r="U7075" s="92">
        <f>('Activity data'!Q1457/('Emission factors'!$H$6+'Emission factors'!$H$9)*2/1000)*'Emission factors'!$B$7*('Emission factors'!$D$7/1000)+(('Activity data'!Q1637/'Emission factors'!$H$6/1000)*'Emission factors'!$B$11*'Emission factors'!$D$11/1000)+(('Activity data'!Q1745/'Emission factors'!$H$6/1000)*'Emission factors'!$B$7*'Emission factors'!$D$7/1000)</f>
        <v>0.1803452702041729</v>
      </c>
    </row>
    <row r="7076" spans="1:21" x14ac:dyDescent="0.25">
      <c r="A7076" s="92" t="s">
        <v>11</v>
      </c>
      <c r="B7076" s="92" t="s">
        <v>12</v>
      </c>
      <c r="C7076" s="92" t="s">
        <v>48</v>
      </c>
      <c r="D7076" s="92" t="s">
        <v>48</v>
      </c>
      <c r="E7076" s="92" t="s">
        <v>51</v>
      </c>
      <c r="F7076" s="92" t="s">
        <v>50</v>
      </c>
      <c r="G7076" s="92" t="s">
        <v>97</v>
      </c>
      <c r="H7076" s="92" t="s">
        <v>31</v>
      </c>
      <c r="I7076" s="92" t="s">
        <v>232</v>
      </c>
      <c r="L7076" s="92">
        <f>('Activity data'!H1458/('Emission factors'!$H$6+'Emission factors'!$H$9)*2/1000)*'Emission factors'!$B$7*('Emission factors'!$D$7/1000)+(('Activity data'!H1638/'Emission factors'!$H$6/1000)*'Emission factors'!$B$11*'Emission factors'!$D$11/1000)+(('Activity data'!H1746/'Emission factors'!$H$6/1000)*'Emission factors'!$B$7*'Emission factors'!$D$7/1000)</f>
        <v>0.24549046464456906</v>
      </c>
      <c r="M7076" s="92">
        <f>('Activity data'!I1458/('Emission factors'!$H$6+'Emission factors'!$H$9)*2/1000)*'Emission factors'!$B$7*('Emission factors'!$D$7/1000)+(('Activity data'!I1638/'Emission factors'!$H$6/1000)*'Emission factors'!$B$11*'Emission factors'!$D$11/1000)+(('Activity data'!I1746/'Emission factors'!$H$6/1000)*'Emission factors'!$B$7*'Emission factors'!$D$7/1000)</f>
        <v>0.21324831952150033</v>
      </c>
      <c r="N7076" s="92">
        <f>('Activity data'!J1458/('Emission factors'!$H$6+'Emission factors'!$H$9)*2/1000)*'Emission factors'!$B$7*('Emission factors'!$D$7/1000)+(('Activity data'!J1638/'Emission factors'!$H$6/1000)*'Emission factors'!$B$11*'Emission factors'!$D$11/1000)+(('Activity data'!J1746/'Emission factors'!$H$6/1000)*'Emission factors'!$B$7*'Emission factors'!$D$7/1000)</f>
        <v>0.21342067612432847</v>
      </c>
      <c r="O7076" s="92">
        <f>('Activity data'!K1458/('Emission factors'!$H$6+'Emission factors'!$H$9)*2/1000)*'Emission factors'!$B$7*('Emission factors'!$D$7/1000)+(('Activity data'!K1638/'Emission factors'!$H$6/1000)*'Emission factors'!$B$11*'Emission factors'!$D$11/1000)+(('Activity data'!K1746/'Emission factors'!$H$6/1000)*'Emission factors'!$B$7*'Emission factors'!$D$7/1000)</f>
        <v>1.8179223086334697</v>
      </c>
      <c r="P7076" s="92">
        <f>('Activity data'!L1458/('Emission factors'!$H$6+'Emission factors'!$H$9)*2/1000)*'Emission factors'!$B$7*('Emission factors'!$D$7/1000)+(('Activity data'!L1638/'Emission factors'!$H$6/1000)*'Emission factors'!$B$11*'Emission factors'!$D$11/1000)+(('Activity data'!L1746/'Emission factors'!$H$6/1000)*'Emission factors'!$B$7*'Emission factors'!$D$7/1000)</f>
        <v>0.86712676289511215</v>
      </c>
      <c r="Q7076" s="92">
        <f>('Activity data'!M1458/('Emission factors'!$H$6+'Emission factors'!$H$9)*2/1000)*'Emission factors'!$B$7*('Emission factors'!$D$7/1000)+(('Activity data'!M1638/'Emission factors'!$H$6/1000)*'Emission factors'!$B$11*'Emission factors'!$D$11/1000)+(('Activity data'!M1746/'Emission factors'!$H$6/1000)*'Emission factors'!$B$7*'Emission factors'!$D$7/1000)</f>
        <v>0.39198256734391562</v>
      </c>
      <c r="R7076" s="92">
        <f>('Activity data'!N1458/('Emission factors'!$H$6+'Emission factors'!$H$9)*2/1000)*'Emission factors'!$B$7*('Emission factors'!$D$7/1000)+(('Activity data'!N1638/'Emission factors'!$H$6/1000)*'Emission factors'!$B$11*'Emission factors'!$D$11/1000)+(('Activity data'!N1746/'Emission factors'!$H$6/1000)*'Emission factors'!$B$7*'Emission factors'!$D$7/1000)</f>
        <v>0.36984668715649266</v>
      </c>
      <c r="S7076" s="92">
        <f>('Activity data'!O1458/('Emission factors'!$H$6+'Emission factors'!$H$9)*2/1000)*'Emission factors'!$B$7*('Emission factors'!$D$7/1000)+(('Activity data'!O1638/'Emission factors'!$H$6/1000)*'Emission factors'!$B$11*'Emission factors'!$D$11/1000)+(('Activity data'!O1746/'Emission factors'!$H$6/1000)*'Emission factors'!$B$7*'Emission factors'!$D$7/1000)</f>
        <v>0.3314214018195285</v>
      </c>
      <c r="T7076" s="92">
        <f>('Activity data'!P1458/('Emission factors'!$H$6+'Emission factors'!$H$9)*2/1000)*'Emission factors'!$B$7*('Emission factors'!$D$7/1000)+(('Activity data'!P1638/'Emission factors'!$H$6/1000)*'Emission factors'!$B$11*'Emission factors'!$D$11/1000)+(('Activity data'!P1746/'Emission factors'!$H$6/1000)*'Emission factors'!$B$7*'Emission factors'!$D$7/1000)</f>
        <v>0.13802853719013211</v>
      </c>
      <c r="U7076" s="92">
        <f>('Activity data'!Q1458/('Emission factors'!$H$6+'Emission factors'!$H$9)*2/1000)*'Emission factors'!$B$7*('Emission factors'!$D$7/1000)+(('Activity data'!Q1638/'Emission factors'!$H$6/1000)*'Emission factors'!$B$11*'Emission factors'!$D$11/1000)+(('Activity data'!Q1746/'Emission factors'!$H$6/1000)*'Emission factors'!$B$7*'Emission factors'!$D$7/1000)</f>
        <v>0.56425231583612667</v>
      </c>
    </row>
    <row r="7077" spans="1:21" x14ac:dyDescent="0.25">
      <c r="A7077" s="92" t="s">
        <v>11</v>
      </c>
      <c r="B7077" s="92" t="s">
        <v>12</v>
      </c>
      <c r="C7077" s="92" t="s">
        <v>48</v>
      </c>
      <c r="D7077" s="92" t="s">
        <v>48</v>
      </c>
      <c r="E7077" s="92" t="s">
        <v>51</v>
      </c>
      <c r="F7077" s="92" t="s">
        <v>50</v>
      </c>
      <c r="G7077" s="92" t="s">
        <v>97</v>
      </c>
      <c r="H7077" s="92" t="s">
        <v>31</v>
      </c>
      <c r="I7077" s="92" t="s">
        <v>200</v>
      </c>
      <c r="L7077" s="92">
        <f>('Activity data'!H1459/('Emission factors'!$H$6+'Emission factors'!$H$9)*2/1000)*'Emission factors'!$B$7*('Emission factors'!$D$7/1000)+(('Activity data'!H1639/'Emission factors'!$H$6/1000)*'Emission factors'!$B$11*'Emission factors'!$D$11/1000)+(('Activity data'!H1747/'Emission factors'!$H$6/1000)*'Emission factors'!$B$7*'Emission factors'!$D$7/1000)</f>
        <v>7.8530377311593762</v>
      </c>
      <c r="M7077" s="92">
        <f>('Activity data'!I1459/('Emission factors'!$H$6+'Emission factors'!$H$9)*2/1000)*'Emission factors'!$B$7*('Emission factors'!$D$7/1000)+(('Activity data'!I1639/'Emission factors'!$H$6/1000)*'Emission factors'!$B$11*'Emission factors'!$D$11/1000)+(('Activity data'!I1747/'Emission factors'!$H$6/1000)*'Emission factors'!$B$7*'Emission factors'!$D$7/1000)</f>
        <v>8.234850293172876</v>
      </c>
      <c r="N7077" s="92">
        <f>('Activity data'!J1459/('Emission factors'!$H$6+'Emission factors'!$H$9)*2/1000)*'Emission factors'!$B$7*('Emission factors'!$D$7/1000)+(('Activity data'!J1639/'Emission factors'!$H$6/1000)*'Emission factors'!$B$11*'Emission factors'!$D$11/1000)+(('Activity data'!J1747/'Emission factors'!$H$6/1000)*'Emission factors'!$B$7*'Emission factors'!$D$7/1000)</f>
        <v>8.4744555878530399</v>
      </c>
      <c r="O7077" s="92">
        <f>('Activity data'!K1459/('Emission factors'!$H$6+'Emission factors'!$H$9)*2/1000)*'Emission factors'!$B$7*('Emission factors'!$D$7/1000)+(('Activity data'!K1639/'Emission factors'!$H$6/1000)*'Emission factors'!$B$11*'Emission factors'!$D$11/1000)+(('Activity data'!K1747/'Emission factors'!$H$6/1000)*'Emission factors'!$B$7*'Emission factors'!$D$7/1000)</f>
        <v>9.1134966408932083</v>
      </c>
      <c r="P7077" s="92">
        <f>('Activity data'!L1459/('Emission factors'!$H$6+'Emission factors'!$H$9)*2/1000)*'Emission factors'!$B$7*('Emission factors'!$D$7/1000)+(('Activity data'!L1639/'Emission factors'!$H$6/1000)*'Emission factors'!$B$11*'Emission factors'!$D$11/1000)+(('Activity data'!L1747/'Emission factors'!$H$6/1000)*'Emission factors'!$B$7*'Emission factors'!$D$7/1000)</f>
        <v>11.189138765450895</v>
      </c>
      <c r="Q7077" s="92">
        <f>('Activity data'!M1459/('Emission factors'!$H$6+'Emission factors'!$H$9)*2/1000)*'Emission factors'!$B$7*('Emission factors'!$D$7/1000)+(('Activity data'!M1639/'Emission factors'!$H$6/1000)*'Emission factors'!$B$11*'Emission factors'!$D$11/1000)+(('Activity data'!M1747/'Emission factors'!$H$6/1000)*'Emission factors'!$B$7*'Emission factors'!$D$7/1000)</f>
        <v>11.278380745419735</v>
      </c>
      <c r="R7077" s="92">
        <f>('Activity data'!N1459/('Emission factors'!$H$6+'Emission factors'!$H$9)*2/1000)*'Emission factors'!$B$7*('Emission factors'!$D$7/1000)+(('Activity data'!N1639/'Emission factors'!$H$6/1000)*'Emission factors'!$B$11*'Emission factors'!$D$11/1000)+(('Activity data'!N1747/'Emission factors'!$H$6/1000)*'Emission factors'!$B$7*'Emission factors'!$D$7/1000)</f>
        <v>9.7174879307006012</v>
      </c>
      <c r="S7077" s="92">
        <f>('Activity data'!O1459/('Emission factors'!$H$6+'Emission factors'!$H$9)*2/1000)*'Emission factors'!$B$7*('Emission factors'!$D$7/1000)+(('Activity data'!O1639/'Emission factors'!$H$6/1000)*'Emission factors'!$B$11*'Emission factors'!$D$11/1000)+(('Activity data'!O1747/'Emission factors'!$H$6/1000)*'Emission factors'!$B$7*'Emission factors'!$D$7/1000)</f>
        <v>7.87208117205265</v>
      </c>
      <c r="T7077" s="92">
        <f>('Activity data'!P1459/('Emission factors'!$H$6+'Emission factors'!$H$9)*2/1000)*'Emission factors'!$B$7*('Emission factors'!$D$7/1000)+(('Activity data'!P1639/'Emission factors'!$H$6/1000)*'Emission factors'!$B$11*'Emission factors'!$D$11/1000)+(('Activity data'!P1747/'Emission factors'!$H$6/1000)*'Emission factors'!$B$7*'Emission factors'!$D$7/1000)</f>
        <v>3.8509478028504742</v>
      </c>
      <c r="U7077" s="92">
        <f>('Activity data'!Q1459/('Emission factors'!$H$6+'Emission factors'!$H$9)*2/1000)*'Emission factors'!$B$7*('Emission factors'!$D$7/1000)+(('Activity data'!Q1639/'Emission factors'!$H$6/1000)*'Emission factors'!$B$11*'Emission factors'!$D$11/1000)+(('Activity data'!Q1747/'Emission factors'!$H$6/1000)*'Emission factors'!$B$7*'Emission factors'!$D$7/1000)</f>
        <v>4.9247602141349853</v>
      </c>
    </row>
    <row r="7078" spans="1:21" x14ac:dyDescent="0.25">
      <c r="A7078" s="92" t="s">
        <v>11</v>
      </c>
      <c r="B7078" s="92" t="s">
        <v>12</v>
      </c>
      <c r="C7078" s="92" t="s">
        <v>48</v>
      </c>
      <c r="D7078" s="92" t="s">
        <v>48</v>
      </c>
      <c r="E7078" s="92" t="s">
        <v>51</v>
      </c>
      <c r="F7078" s="92" t="s">
        <v>50</v>
      </c>
      <c r="G7078" s="92" t="s">
        <v>97</v>
      </c>
      <c r="H7078" s="92" t="s">
        <v>31</v>
      </c>
      <c r="I7078" s="92" t="s">
        <v>227</v>
      </c>
      <c r="L7078" s="92">
        <f>('Activity data'!H1460/('Emission factors'!$H$6+'Emission factors'!$H$9)*2/1000)*'Emission factors'!$B$7*('Emission factors'!$D$7/1000)+(('Activity data'!H1640/'Emission factors'!$H$6/1000)*'Emission factors'!$B$11*'Emission factors'!$D$11/1000)+(('Activity data'!H1748/'Emission factors'!$H$6/1000)*'Emission factors'!$B$7*'Emission factors'!$D$7/1000)</f>
        <v>3.1576214876033055</v>
      </c>
      <c r="M7078" s="92">
        <f>('Activity data'!I1460/('Emission factors'!$H$6+'Emission factors'!$H$9)*2/1000)*'Emission factors'!$B$7*('Emission factors'!$D$7/1000)+(('Activity data'!I1640/'Emission factors'!$H$6/1000)*'Emission factors'!$B$11*'Emission factors'!$D$11/1000)+(('Activity data'!I1748/'Emission factors'!$H$6/1000)*'Emission factors'!$B$7*'Emission factors'!$D$7/1000)</f>
        <v>4.3294425619834707</v>
      </c>
      <c r="N7078" s="92">
        <f>('Activity data'!J1460/('Emission factors'!$H$6+'Emission factors'!$H$9)*2/1000)*'Emission factors'!$B$7*('Emission factors'!$D$7/1000)+(('Activity data'!J1640/'Emission factors'!$H$6/1000)*'Emission factors'!$B$11*'Emission factors'!$D$11/1000)+(('Activity data'!J1748/'Emission factors'!$H$6/1000)*'Emission factors'!$B$7*'Emission factors'!$D$7/1000)</f>
        <v>5.0289743801652893</v>
      </c>
      <c r="O7078" s="92">
        <f>('Activity data'!K1460/('Emission factors'!$H$6+'Emission factors'!$H$9)*2/1000)*'Emission factors'!$B$7*('Emission factors'!$D$7/1000)+(('Activity data'!K1640/'Emission factors'!$H$6/1000)*'Emission factors'!$B$11*'Emission factors'!$D$11/1000)+(('Activity data'!K1748/'Emission factors'!$H$6/1000)*'Emission factors'!$B$7*'Emission factors'!$D$7/1000)</f>
        <v>1.2827504132231404</v>
      </c>
      <c r="P7078" s="92">
        <f>('Activity data'!L1460/('Emission factors'!$H$6+'Emission factors'!$H$9)*2/1000)*'Emission factors'!$B$7*('Emission factors'!$D$7/1000)+(('Activity data'!L1640/'Emission factors'!$H$6/1000)*'Emission factors'!$B$11*'Emission factors'!$D$11/1000)+(('Activity data'!L1748/'Emission factors'!$H$6/1000)*'Emission factors'!$B$7*'Emission factors'!$D$7/1000)</f>
        <v>4.2885037190082649</v>
      </c>
      <c r="Q7078" s="92">
        <f>('Activity data'!M1460/('Emission factors'!$H$6+'Emission factors'!$H$9)*2/1000)*'Emission factors'!$B$7*('Emission factors'!$D$7/1000)+(('Activity data'!M1640/'Emission factors'!$H$6/1000)*'Emission factors'!$B$11*'Emission factors'!$D$11/1000)+(('Activity data'!M1748/'Emission factors'!$H$6/1000)*'Emission factors'!$B$7*'Emission factors'!$D$7/1000)</f>
        <v>6.1604163223140498</v>
      </c>
      <c r="R7078" s="92">
        <f>('Activity data'!N1460/('Emission factors'!$H$6+'Emission factors'!$H$9)*2/1000)*'Emission factors'!$B$7*('Emission factors'!$D$7/1000)+(('Activity data'!N1640/'Emission factors'!$H$6/1000)*'Emission factors'!$B$11*'Emission factors'!$D$11/1000)+(('Activity data'!N1748/'Emission factors'!$H$6/1000)*'Emission factors'!$B$7*'Emission factors'!$D$7/1000)</f>
        <v>4.1387677685950415</v>
      </c>
      <c r="S7078" s="92">
        <f>('Activity data'!O1460/('Emission factors'!$H$6+'Emission factors'!$H$9)*2/1000)*'Emission factors'!$B$7*('Emission factors'!$D$7/1000)+(('Activity data'!O1640/'Emission factors'!$H$6/1000)*'Emission factors'!$B$11*'Emission factors'!$D$11/1000)+(('Activity data'!O1748/'Emission factors'!$H$6/1000)*'Emission factors'!$B$7*'Emission factors'!$D$7/1000)</f>
        <v>1.246609090909091</v>
      </c>
      <c r="T7078" s="92">
        <f>('Activity data'!P1460/('Emission factors'!$H$6+'Emission factors'!$H$9)*2/1000)*'Emission factors'!$B$7*('Emission factors'!$D$7/1000)+(('Activity data'!P1640/'Emission factors'!$H$6/1000)*'Emission factors'!$B$11*'Emission factors'!$D$11/1000)+(('Activity data'!P1748/'Emission factors'!$H$6/1000)*'Emission factors'!$B$7*'Emission factors'!$D$7/1000)</f>
        <v>7.042360537190083</v>
      </c>
      <c r="U7078" s="92">
        <f>('Activity data'!Q1460/('Emission factors'!$H$6+'Emission factors'!$H$9)*2/1000)*'Emission factors'!$B$7*('Emission factors'!$D$7/1000)+(('Activity data'!Q1640/'Emission factors'!$H$6/1000)*'Emission factors'!$B$11*'Emission factors'!$D$11/1000)+(('Activity data'!Q1748/'Emission factors'!$H$6/1000)*'Emission factors'!$B$7*'Emission factors'!$D$7/1000)</f>
        <v>9.9392367768595058</v>
      </c>
    </row>
    <row r="7079" spans="1:21" x14ac:dyDescent="0.25">
      <c r="A7079" s="92" t="s">
        <v>11</v>
      </c>
      <c r="B7079" s="92" t="s">
        <v>12</v>
      </c>
      <c r="C7079" s="92" t="s">
        <v>48</v>
      </c>
      <c r="D7079" s="92" t="s">
        <v>48</v>
      </c>
      <c r="E7079" s="92" t="s">
        <v>51</v>
      </c>
      <c r="F7079" s="92" t="s">
        <v>50</v>
      </c>
      <c r="G7079" s="92" t="s">
        <v>97</v>
      </c>
      <c r="H7079" s="92" t="s">
        <v>31</v>
      </c>
      <c r="I7079" s="92" t="s">
        <v>228</v>
      </c>
      <c r="L7079" s="92">
        <f>('Activity data'!H1461/('Emission factors'!$H$6+'Emission factors'!$H$9)*2/1000)*'Emission factors'!$B$7*('Emission factors'!$D$7/1000)+(('Activity data'!H1641/'Emission factors'!$H$6/1000)*'Emission factors'!$B$11*'Emission factors'!$D$11/1000)+(('Activity data'!H1749/'Emission factors'!$H$6/1000)*'Emission factors'!$B$7*'Emission factors'!$D$7/1000)</f>
        <v>2.3454545454545455E-3</v>
      </c>
      <c r="M7079" s="92">
        <f>('Activity data'!I1461/('Emission factors'!$H$6+'Emission factors'!$H$9)*2/1000)*'Emission factors'!$B$7*('Emission factors'!$D$7/1000)+(('Activity data'!I1641/'Emission factors'!$H$6/1000)*'Emission factors'!$B$11*'Emission factors'!$D$11/1000)+(('Activity data'!I1749/'Emission factors'!$H$6/1000)*'Emission factors'!$B$7*'Emission factors'!$D$7/1000)</f>
        <v>2.2654958677685954E-3</v>
      </c>
      <c r="N7079" s="92">
        <f>('Activity data'!J1461/('Emission factors'!$H$6+'Emission factors'!$H$9)*2/1000)*'Emission factors'!$B$7*('Emission factors'!$D$7/1000)+(('Activity data'!J1641/'Emission factors'!$H$6/1000)*'Emission factors'!$B$11*'Emission factors'!$D$11/1000)+(('Activity data'!J1749/'Emission factors'!$H$6/1000)*'Emission factors'!$B$7*'Emission factors'!$D$7/1000)</f>
        <v>2.3188016528925617E-3</v>
      </c>
      <c r="O7079" s="92">
        <f>('Activity data'!K1461/('Emission factors'!$H$6+'Emission factors'!$H$9)*2/1000)*'Emission factors'!$B$7*('Emission factors'!$D$7/1000)+(('Activity data'!K1641/'Emission factors'!$H$6/1000)*'Emission factors'!$B$11*'Emission factors'!$D$11/1000)+(('Activity data'!K1749/'Emission factors'!$H$6/1000)*'Emission factors'!$B$7*'Emission factors'!$D$7/1000)</f>
        <v>2.3454545454545455E-3</v>
      </c>
      <c r="P7079" s="92">
        <f>('Activity data'!L1461/('Emission factors'!$H$6+'Emission factors'!$H$9)*2/1000)*'Emission factors'!$B$7*('Emission factors'!$D$7/1000)+(('Activity data'!L1641/'Emission factors'!$H$6/1000)*'Emission factors'!$B$11*'Emission factors'!$D$11/1000)+(('Activity data'!L1749/'Emission factors'!$H$6/1000)*'Emission factors'!$B$7*'Emission factors'!$D$7/1000)</f>
        <v>2.3454545454545455E-3</v>
      </c>
      <c r="Q7079" s="92">
        <f>('Activity data'!M1461/('Emission factors'!$H$6+'Emission factors'!$H$9)*2/1000)*'Emission factors'!$B$7*('Emission factors'!$D$7/1000)+(('Activity data'!M1641/'Emission factors'!$H$6/1000)*'Emission factors'!$B$11*'Emission factors'!$D$11/1000)+(('Activity data'!M1749/'Emission factors'!$H$6/1000)*'Emission factors'!$B$7*'Emission factors'!$D$7/1000)</f>
        <v>5.8636363636363638E-4</v>
      </c>
      <c r="R7079" s="92">
        <f>('Activity data'!N1461/('Emission factors'!$H$6+'Emission factors'!$H$9)*2/1000)*'Emission factors'!$B$7*('Emission factors'!$D$7/1000)+(('Activity data'!N1641/'Emission factors'!$H$6/1000)*'Emission factors'!$B$11*'Emission factors'!$D$11/1000)+(('Activity data'!N1749/'Emission factors'!$H$6/1000)*'Emission factors'!$B$7*'Emission factors'!$D$7/1000)</f>
        <v>0</v>
      </c>
      <c r="S7079" s="92">
        <f>('Activity data'!O1461/('Emission factors'!$H$6+'Emission factors'!$H$9)*2/1000)*'Emission factors'!$B$7*('Emission factors'!$D$7/1000)+(('Activity data'!O1641/'Emission factors'!$H$6/1000)*'Emission factors'!$B$11*'Emission factors'!$D$11/1000)+(('Activity data'!O1749/'Emission factors'!$H$6/1000)*'Emission factors'!$B$7*'Emission factors'!$D$7/1000)</f>
        <v>0</v>
      </c>
      <c r="T7079" s="92">
        <f>('Activity data'!P1461/('Emission factors'!$H$6+'Emission factors'!$H$9)*2/1000)*'Emission factors'!$B$7*('Emission factors'!$D$7/1000)+(('Activity data'!P1641/'Emission factors'!$H$6/1000)*'Emission factors'!$B$11*'Emission factors'!$D$11/1000)+(('Activity data'!P1749/'Emission factors'!$H$6/1000)*'Emission factors'!$B$7*'Emission factors'!$D$7/1000)</f>
        <v>0</v>
      </c>
      <c r="U7079" s="92">
        <f>('Activity data'!Q1461/('Emission factors'!$H$6+'Emission factors'!$H$9)*2/1000)*'Emission factors'!$B$7*('Emission factors'!$D$7/1000)+(('Activity data'!Q1641/'Emission factors'!$H$6/1000)*'Emission factors'!$B$11*'Emission factors'!$D$11/1000)+(('Activity data'!Q1749/'Emission factors'!$H$6/1000)*'Emission factors'!$B$7*'Emission factors'!$D$7/1000)</f>
        <v>0</v>
      </c>
    </row>
    <row r="7080" spans="1:21" x14ac:dyDescent="0.25">
      <c r="A7080" s="92" t="s">
        <v>11</v>
      </c>
      <c r="B7080" s="92" t="s">
        <v>12</v>
      </c>
      <c r="C7080" s="92" t="s">
        <v>48</v>
      </c>
      <c r="D7080" s="92" t="s">
        <v>48</v>
      </c>
      <c r="E7080" s="92" t="s">
        <v>51</v>
      </c>
      <c r="F7080" s="92" t="s">
        <v>50</v>
      </c>
      <c r="G7080" s="92" t="s">
        <v>97</v>
      </c>
      <c r="H7080" s="92" t="s">
        <v>31</v>
      </c>
      <c r="I7080" s="92" t="s">
        <v>195</v>
      </c>
      <c r="L7080" s="92">
        <f>('Activity data'!H1462/('Emission factors'!$H$6+'Emission factors'!$H$9)*2/1000)*'Emission factors'!$B$7*('Emission factors'!$D$7/1000)+(('Activity data'!H1642/'Emission factors'!$H$6/1000)*'Emission factors'!$B$11*'Emission factors'!$D$11/1000)+(('Activity data'!H1750/'Emission factors'!$H$6/1000)*'Emission factors'!$B$7*'Emission factors'!$D$7/1000)</f>
        <v>3.219997151621385</v>
      </c>
      <c r="M7080" s="92">
        <f>('Activity data'!I1462/('Emission factors'!$H$6+'Emission factors'!$H$9)*2/1000)*'Emission factors'!$B$7*('Emission factors'!$D$7/1000)+(('Activity data'!I1642/'Emission factors'!$H$6/1000)*'Emission factors'!$B$11*'Emission factors'!$D$11/1000)+(('Activity data'!I1750/'Emission factors'!$H$6/1000)*'Emission factors'!$B$7*'Emission factors'!$D$7/1000)</f>
        <v>2.7244607800175284</v>
      </c>
      <c r="N7080" s="92">
        <f>('Activity data'!J1462/('Emission factors'!$H$6+'Emission factors'!$H$9)*2/1000)*'Emission factors'!$B$7*('Emission factors'!$D$7/1000)+(('Activity data'!J1642/'Emission factors'!$H$6/1000)*'Emission factors'!$B$11*'Emission factors'!$D$11/1000)+(('Activity data'!J1750/'Emission factors'!$H$6/1000)*'Emission factors'!$B$7*'Emission factors'!$D$7/1000)</f>
        <v>1.1563645924627519</v>
      </c>
      <c r="O7080" s="92">
        <f>('Activity data'!K1462/('Emission factors'!$H$6+'Emission factors'!$H$9)*2/1000)*'Emission factors'!$B$7*('Emission factors'!$D$7/1000)+(('Activity data'!K1642/'Emission factors'!$H$6/1000)*'Emission factors'!$B$11*'Emission factors'!$D$11/1000)+(('Activity data'!K1750/'Emission factors'!$H$6/1000)*'Emission factors'!$B$7*'Emission factors'!$D$7/1000)</f>
        <v>0.65602322524101664</v>
      </c>
      <c r="P7080" s="92">
        <f>('Activity data'!L1462/('Emission factors'!$H$6+'Emission factors'!$H$9)*2/1000)*'Emission factors'!$B$7*('Emission factors'!$D$7/1000)+(('Activity data'!L1642/'Emission factors'!$H$6/1000)*'Emission factors'!$B$11*'Emission factors'!$D$11/1000)+(('Activity data'!L1750/'Emission factors'!$H$6/1000)*'Emission factors'!$B$7*'Emission factors'!$D$7/1000)</f>
        <v>0.71922304995617881</v>
      </c>
      <c r="Q7080" s="92">
        <f>('Activity data'!M1462/('Emission factors'!$H$6+'Emission factors'!$H$9)*2/1000)*'Emission factors'!$B$7*('Emission factors'!$D$7/1000)+(('Activity data'!M1642/'Emission factors'!$H$6/1000)*'Emission factors'!$B$11*'Emission factors'!$D$11/1000)+(('Activity data'!M1750/'Emission factors'!$H$6/1000)*'Emission factors'!$B$7*'Emission factors'!$D$7/1000)</f>
        <v>0.74299364592462758</v>
      </c>
      <c r="R7080" s="92">
        <f>('Activity data'!N1462/('Emission factors'!$H$6+'Emission factors'!$H$9)*2/1000)*'Emission factors'!$B$7*('Emission factors'!$D$7/1000)+(('Activity data'!N1642/'Emission factors'!$H$6/1000)*'Emission factors'!$B$11*'Emission factors'!$D$11/1000)+(('Activity data'!N1750/'Emission factors'!$H$6/1000)*'Emission factors'!$B$7*'Emission factors'!$D$7/1000)</f>
        <v>0.78479710780017531</v>
      </c>
      <c r="S7080" s="92">
        <f>('Activity data'!O1462/('Emission factors'!$H$6+'Emission factors'!$H$9)*2/1000)*'Emission factors'!$B$7*('Emission factors'!$D$7/1000)+(('Activity data'!O1642/'Emission factors'!$H$6/1000)*'Emission factors'!$B$11*'Emission factors'!$D$11/1000)+(('Activity data'!O1750/'Emission factors'!$H$6/1000)*'Emission factors'!$B$7*'Emission factors'!$D$7/1000)</f>
        <v>0.8392914110429448</v>
      </c>
      <c r="T7080" s="92">
        <f>('Activity data'!P1462/('Emission factors'!$H$6+'Emission factors'!$H$9)*2/1000)*'Emission factors'!$B$7*('Emission factors'!$D$7/1000)+(('Activity data'!P1642/'Emission factors'!$H$6/1000)*'Emission factors'!$B$11*'Emission factors'!$D$11/1000)+(('Activity data'!P1750/'Emission factors'!$H$6/1000)*'Emission factors'!$B$7*'Emission factors'!$D$7/1000)</f>
        <v>0.2132287467134093</v>
      </c>
      <c r="U7080" s="92">
        <f>('Activity data'!Q1462/('Emission factors'!$H$6+'Emission factors'!$H$9)*2/1000)*'Emission factors'!$B$7*('Emission factors'!$D$7/1000)+(('Activity data'!Q1642/'Emission factors'!$H$6/1000)*'Emission factors'!$B$11*'Emission factors'!$D$11/1000)+(('Activity data'!Q1750/'Emission factors'!$H$6/1000)*'Emission factors'!$B$7*'Emission factors'!$D$7/1000)</f>
        <v>0.60831244522348815</v>
      </c>
    </row>
    <row r="7081" spans="1:21" x14ac:dyDescent="0.25">
      <c r="A7081" s="92" t="s">
        <v>11</v>
      </c>
      <c r="B7081" s="92" t="s">
        <v>12</v>
      </c>
      <c r="C7081" s="92" t="s">
        <v>48</v>
      </c>
      <c r="D7081" s="92" t="s">
        <v>48</v>
      </c>
      <c r="E7081" s="92" t="s">
        <v>51</v>
      </c>
      <c r="F7081" s="92" t="s">
        <v>50</v>
      </c>
      <c r="G7081" s="92" t="s">
        <v>97</v>
      </c>
      <c r="H7081" s="92" t="s">
        <v>31</v>
      </c>
      <c r="I7081" s="92" t="s">
        <v>192</v>
      </c>
      <c r="L7081" s="92">
        <f>('Activity data'!H1463/('Emission factors'!$H$6+'Emission factors'!$H$9)*2/1000)*'Emission factors'!$B$7*('Emission factors'!$D$7/1000)+(('Activity data'!H1643/'Emission factors'!$H$6/1000)*'Emission factors'!$B$11*'Emission factors'!$D$11/1000)+(('Activity data'!H1751/'Emission factors'!$H$6/1000)*'Emission factors'!$B$7*'Emission factors'!$D$7/1000)</f>
        <v>0</v>
      </c>
      <c r="M7081" s="92">
        <f>('Activity data'!I1463/('Emission factors'!$H$6+'Emission factors'!$H$9)*2/1000)*'Emission factors'!$B$7*('Emission factors'!$D$7/1000)+(('Activity data'!I1643/'Emission factors'!$H$6/1000)*'Emission factors'!$B$11*'Emission factors'!$D$11/1000)+(('Activity data'!I1751/'Emission factors'!$H$6/1000)*'Emission factors'!$B$7*'Emission factors'!$D$7/1000)</f>
        <v>0</v>
      </c>
      <c r="N7081" s="92">
        <f>('Activity data'!J1463/('Emission factors'!$H$6+'Emission factors'!$H$9)*2/1000)*'Emission factors'!$B$7*('Emission factors'!$D$7/1000)+(('Activity data'!J1643/'Emission factors'!$H$6/1000)*'Emission factors'!$B$11*'Emission factors'!$D$11/1000)+(('Activity data'!J1751/'Emission factors'!$H$6/1000)*'Emission factors'!$B$7*'Emission factors'!$D$7/1000)</f>
        <v>0</v>
      </c>
      <c r="O7081" s="92">
        <f>('Activity data'!K1463/('Emission factors'!$H$6+'Emission factors'!$H$9)*2/1000)*'Emission factors'!$B$7*('Emission factors'!$D$7/1000)+(('Activity data'!K1643/'Emission factors'!$H$6/1000)*'Emission factors'!$B$11*'Emission factors'!$D$11/1000)+(('Activity data'!K1751/'Emission factors'!$H$6/1000)*'Emission factors'!$B$7*'Emission factors'!$D$7/1000)</f>
        <v>0</v>
      </c>
      <c r="P7081" s="92">
        <f>('Activity data'!L1463/('Emission factors'!$H$6+'Emission factors'!$H$9)*2/1000)*'Emission factors'!$B$7*('Emission factors'!$D$7/1000)+(('Activity data'!L1643/'Emission factors'!$H$6/1000)*'Emission factors'!$B$11*'Emission factors'!$D$11/1000)+(('Activity data'!L1751/'Emission factors'!$H$6/1000)*'Emission factors'!$B$7*'Emission factors'!$D$7/1000)</f>
        <v>0</v>
      </c>
      <c r="Q7081" s="92">
        <f>('Activity data'!M1463/('Emission factors'!$H$6+'Emission factors'!$H$9)*2/1000)*'Emission factors'!$B$7*('Emission factors'!$D$7/1000)+(('Activity data'!M1643/'Emission factors'!$H$6/1000)*'Emission factors'!$B$11*'Emission factors'!$D$11/1000)+(('Activity data'!M1751/'Emission factors'!$H$6/1000)*'Emission factors'!$B$7*'Emission factors'!$D$7/1000)</f>
        <v>0</v>
      </c>
      <c r="R7081" s="92">
        <f>('Activity data'!N1463/('Emission factors'!$H$6+'Emission factors'!$H$9)*2/1000)*'Emission factors'!$B$7*('Emission factors'!$D$7/1000)+(('Activity data'!N1643/'Emission factors'!$H$6/1000)*'Emission factors'!$B$11*'Emission factors'!$D$11/1000)+(('Activity data'!N1751/'Emission factors'!$H$6/1000)*'Emission factors'!$B$7*'Emission factors'!$D$7/1000)</f>
        <v>0</v>
      </c>
      <c r="S7081" s="92">
        <f>('Activity data'!O1463/('Emission factors'!$H$6+'Emission factors'!$H$9)*2/1000)*'Emission factors'!$B$7*('Emission factors'!$D$7/1000)+(('Activity data'!O1643/'Emission factors'!$H$6/1000)*'Emission factors'!$B$11*'Emission factors'!$D$11/1000)+(('Activity data'!O1751/'Emission factors'!$H$6/1000)*'Emission factors'!$B$7*'Emission factors'!$D$7/1000)</f>
        <v>0</v>
      </c>
      <c r="T7081" s="92">
        <f>('Activity data'!P1463/('Emission factors'!$H$6+'Emission factors'!$H$9)*2/1000)*'Emission factors'!$B$7*('Emission factors'!$D$7/1000)+(('Activity data'!P1643/'Emission factors'!$H$6/1000)*'Emission factors'!$B$11*'Emission factors'!$D$11/1000)+(('Activity data'!P1751/'Emission factors'!$H$6/1000)*'Emission factors'!$B$7*'Emission factors'!$D$7/1000)</f>
        <v>0</v>
      </c>
      <c r="U7081" s="92">
        <f>('Activity data'!Q1463/('Emission factors'!$H$6+'Emission factors'!$H$9)*2/1000)*'Emission factors'!$B$7*('Emission factors'!$D$7/1000)+(('Activity data'!Q1643/'Emission factors'!$H$6/1000)*'Emission factors'!$B$11*'Emission factors'!$D$11/1000)+(('Activity data'!Q1751/'Emission factors'!$H$6/1000)*'Emission factors'!$B$7*'Emission factors'!$D$7/1000)</f>
        <v>0</v>
      </c>
    </row>
    <row r="7082" spans="1:21" x14ac:dyDescent="0.25">
      <c r="A7082" s="92" t="s">
        <v>11</v>
      </c>
      <c r="B7082" s="92" t="s">
        <v>12</v>
      </c>
      <c r="C7082" s="92" t="s">
        <v>48</v>
      </c>
      <c r="D7082" s="92" t="s">
        <v>48</v>
      </c>
      <c r="E7082" s="92" t="s">
        <v>51</v>
      </c>
      <c r="F7082" s="92" t="s">
        <v>50</v>
      </c>
      <c r="G7082" s="92" t="s">
        <v>97</v>
      </c>
      <c r="H7082" s="92" t="s">
        <v>31</v>
      </c>
      <c r="I7082" s="92" t="s">
        <v>229</v>
      </c>
      <c r="L7082" s="92">
        <f>('Activity data'!H1464/('Emission factors'!$H$6+'Emission factors'!$H$9)*2/1000)*'Emission factors'!$B$7*('Emission factors'!$D$7/1000)+(('Activity data'!H1644/'Emission factors'!$H$6/1000)*'Emission factors'!$B$11*'Emission factors'!$D$11/1000)+(('Activity data'!H1752/'Emission factors'!$H$6/1000)*'Emission factors'!$B$7*'Emission factors'!$D$7/1000)</f>
        <v>2.8038842975206611E-2</v>
      </c>
      <c r="M7082" s="92">
        <f>('Activity data'!I1464/('Emission factors'!$H$6+'Emission factors'!$H$9)*2/1000)*'Emission factors'!$B$7*('Emission factors'!$D$7/1000)+(('Activity data'!I1644/'Emission factors'!$H$6/1000)*'Emission factors'!$B$11*'Emission factors'!$D$11/1000)+(('Activity data'!I1752/'Emission factors'!$H$6/1000)*'Emission factors'!$B$7*'Emission factors'!$D$7/1000)</f>
        <v>6.7351859504132222E-2</v>
      </c>
      <c r="N7082" s="92">
        <f>('Activity data'!J1464/('Emission factors'!$H$6+'Emission factors'!$H$9)*2/1000)*'Emission factors'!$B$7*('Emission factors'!$D$7/1000)+(('Activity data'!J1644/'Emission factors'!$H$6/1000)*'Emission factors'!$B$11*'Emission factors'!$D$11/1000)+(('Activity data'!J1752/'Emission factors'!$H$6/1000)*'Emission factors'!$B$7*'Emission factors'!$D$7/1000)</f>
        <v>5.0960330578512396E-2</v>
      </c>
      <c r="O7082" s="92">
        <f>('Activity data'!K1464/('Emission factors'!$H$6+'Emission factors'!$H$9)*2/1000)*'Emission factors'!$B$7*('Emission factors'!$D$7/1000)+(('Activity data'!K1644/'Emission factors'!$H$6/1000)*'Emission factors'!$B$11*'Emission factors'!$D$11/1000)+(('Activity data'!K1752/'Emission factors'!$H$6/1000)*'Emission factors'!$B$7*'Emission factors'!$D$7/1000)</f>
        <v>2.3746927685950412E-2</v>
      </c>
      <c r="P7082" s="92">
        <f>('Activity data'!L1464/('Emission factors'!$H$6+'Emission factors'!$H$9)*2/1000)*'Emission factors'!$B$7*('Emission factors'!$D$7/1000)+(('Activity data'!L1644/'Emission factors'!$H$6/1000)*'Emission factors'!$B$11*'Emission factors'!$D$11/1000)+(('Activity data'!L1752/'Emission factors'!$H$6/1000)*'Emission factors'!$B$7*'Emission factors'!$D$7/1000)</f>
        <v>2.9566320247933882E-2</v>
      </c>
      <c r="Q7082" s="92">
        <f>('Activity data'!M1464/('Emission factors'!$H$6+'Emission factors'!$H$9)*2/1000)*'Emission factors'!$B$7*('Emission factors'!$D$7/1000)+(('Activity data'!M1644/'Emission factors'!$H$6/1000)*'Emission factors'!$B$11*'Emission factors'!$D$11/1000)+(('Activity data'!M1752/'Emission factors'!$H$6/1000)*'Emission factors'!$B$7*'Emission factors'!$D$7/1000)</f>
        <v>3.1302223140495869E-2</v>
      </c>
      <c r="R7082" s="92">
        <f>('Activity data'!N1464/('Emission factors'!$H$6+'Emission factors'!$H$9)*2/1000)*'Emission factors'!$B$7*('Emission factors'!$D$7/1000)+(('Activity data'!N1644/'Emission factors'!$H$6/1000)*'Emission factors'!$B$11*'Emission factors'!$D$11/1000)+(('Activity data'!N1752/'Emission factors'!$H$6/1000)*'Emission factors'!$B$7*'Emission factors'!$D$7/1000)</f>
        <v>1.912345041322314E-2</v>
      </c>
      <c r="S7082" s="92">
        <f>('Activity data'!O1464/('Emission factors'!$H$6+'Emission factors'!$H$9)*2/1000)*'Emission factors'!$B$7*('Emission factors'!$D$7/1000)+(('Activity data'!O1644/'Emission factors'!$H$6/1000)*'Emission factors'!$B$11*'Emission factors'!$D$11/1000)+(('Activity data'!O1752/'Emission factors'!$H$6/1000)*'Emission factors'!$B$7*'Emission factors'!$D$7/1000)</f>
        <v>3.8246900826446289E-3</v>
      </c>
      <c r="T7082" s="92">
        <f>('Activity data'!P1464/('Emission factors'!$H$6+'Emission factors'!$H$9)*2/1000)*'Emission factors'!$B$7*('Emission factors'!$D$7/1000)+(('Activity data'!P1644/'Emission factors'!$H$6/1000)*'Emission factors'!$B$11*'Emission factors'!$D$11/1000)+(('Activity data'!P1752/'Emission factors'!$H$6/1000)*'Emission factors'!$B$7*'Emission factors'!$D$7/1000)</f>
        <v>0</v>
      </c>
      <c r="U7082" s="92">
        <f>('Activity data'!Q1464/('Emission factors'!$H$6+'Emission factors'!$H$9)*2/1000)*'Emission factors'!$B$7*('Emission factors'!$D$7/1000)+(('Activity data'!Q1644/'Emission factors'!$H$6/1000)*'Emission factors'!$B$11*'Emission factors'!$D$11/1000)+(('Activity data'!Q1752/'Emission factors'!$H$6/1000)*'Emission factors'!$B$7*'Emission factors'!$D$7/1000)</f>
        <v>0</v>
      </c>
    </row>
    <row r="7083" spans="1:21" x14ac:dyDescent="0.25">
      <c r="A7083" s="92" t="s">
        <v>11</v>
      </c>
      <c r="B7083" s="92" t="s">
        <v>12</v>
      </c>
      <c r="C7083" s="92" t="s">
        <v>48</v>
      </c>
      <c r="D7083" s="92" t="s">
        <v>48</v>
      </c>
      <c r="E7083" s="92" t="s">
        <v>51</v>
      </c>
      <c r="F7083" s="92" t="s">
        <v>50</v>
      </c>
      <c r="G7083" s="92" t="s">
        <v>97</v>
      </c>
      <c r="H7083" s="92" t="s">
        <v>31</v>
      </c>
      <c r="I7083" s="92" t="s">
        <v>198</v>
      </c>
      <c r="L7083" s="92">
        <f>('Activity data'!H1465/('Emission factors'!$H$6+'Emission factors'!$H$9)*2/1000)*'Emission factors'!$B$7*('Emission factors'!$D$7/1000)+(('Activity data'!H1645/'Emission factors'!$H$6/1000)*'Emission factors'!$B$11*'Emission factors'!$D$11/1000)+(('Activity data'!H1753/'Emission factors'!$H$6/1000)*'Emission factors'!$B$7*'Emission factors'!$D$7/1000)</f>
        <v>0</v>
      </c>
      <c r="M7083" s="92">
        <f>('Activity data'!I1465/('Emission factors'!$H$6+'Emission factors'!$H$9)*2/1000)*'Emission factors'!$B$7*('Emission factors'!$D$7/1000)+(('Activity data'!I1645/'Emission factors'!$H$6/1000)*'Emission factors'!$B$11*'Emission factors'!$D$11/1000)+(('Activity data'!I1753/'Emission factors'!$H$6/1000)*'Emission factors'!$B$7*'Emission factors'!$D$7/1000)</f>
        <v>0</v>
      </c>
      <c r="N7083" s="92">
        <f>('Activity data'!J1465/('Emission factors'!$H$6+'Emission factors'!$H$9)*2/1000)*'Emission factors'!$B$7*('Emission factors'!$D$7/1000)+(('Activity data'!J1645/'Emission factors'!$H$6/1000)*'Emission factors'!$B$11*'Emission factors'!$D$11/1000)+(('Activity data'!J1753/'Emission factors'!$H$6/1000)*'Emission factors'!$B$7*'Emission factors'!$D$7/1000)</f>
        <v>0</v>
      </c>
      <c r="O7083" s="92">
        <f>('Activity data'!K1465/('Emission factors'!$H$6+'Emission factors'!$H$9)*2/1000)*'Emission factors'!$B$7*('Emission factors'!$D$7/1000)+(('Activity data'!K1645/'Emission factors'!$H$6/1000)*'Emission factors'!$B$11*'Emission factors'!$D$11/1000)+(('Activity data'!K1753/'Emission factors'!$H$6/1000)*'Emission factors'!$B$7*'Emission factors'!$D$7/1000)</f>
        <v>0</v>
      </c>
      <c r="P7083" s="92">
        <f>('Activity data'!L1465/('Emission factors'!$H$6+'Emission factors'!$H$9)*2/1000)*'Emission factors'!$B$7*('Emission factors'!$D$7/1000)+(('Activity data'!L1645/'Emission factors'!$H$6/1000)*'Emission factors'!$B$11*'Emission factors'!$D$11/1000)+(('Activity data'!L1753/'Emission factors'!$H$6/1000)*'Emission factors'!$B$7*'Emission factors'!$D$7/1000)</f>
        <v>0</v>
      </c>
      <c r="Q7083" s="92">
        <f>('Activity data'!M1465/('Emission factors'!$H$6+'Emission factors'!$H$9)*2/1000)*'Emission factors'!$B$7*('Emission factors'!$D$7/1000)+(('Activity data'!M1645/'Emission factors'!$H$6/1000)*'Emission factors'!$B$11*'Emission factors'!$D$11/1000)+(('Activity data'!M1753/'Emission factors'!$H$6/1000)*'Emission factors'!$B$7*'Emission factors'!$D$7/1000)</f>
        <v>0</v>
      </c>
      <c r="R7083" s="92">
        <f>('Activity data'!N1465/('Emission factors'!$H$6+'Emission factors'!$H$9)*2/1000)*'Emission factors'!$B$7*('Emission factors'!$D$7/1000)+(('Activity data'!N1645/'Emission factors'!$H$6/1000)*'Emission factors'!$B$11*'Emission factors'!$D$11/1000)+(('Activity data'!N1753/'Emission factors'!$H$6/1000)*'Emission factors'!$B$7*'Emission factors'!$D$7/1000)</f>
        <v>0</v>
      </c>
      <c r="S7083" s="92">
        <f>('Activity data'!O1465/('Emission factors'!$H$6+'Emission factors'!$H$9)*2/1000)*'Emission factors'!$B$7*('Emission factors'!$D$7/1000)+(('Activity data'!O1645/'Emission factors'!$H$6/1000)*'Emission factors'!$B$11*'Emission factors'!$D$11/1000)+(('Activity data'!O1753/'Emission factors'!$H$6/1000)*'Emission factors'!$B$7*'Emission factors'!$D$7/1000)</f>
        <v>0</v>
      </c>
      <c r="T7083" s="92">
        <f>('Activity data'!P1465/('Emission factors'!$H$6+'Emission factors'!$H$9)*2/1000)*'Emission factors'!$B$7*('Emission factors'!$D$7/1000)+(('Activity data'!P1645/'Emission factors'!$H$6/1000)*'Emission factors'!$B$11*'Emission factors'!$D$11/1000)+(('Activity data'!P1753/'Emission factors'!$H$6/1000)*'Emission factors'!$B$7*'Emission factors'!$D$7/1000)</f>
        <v>0</v>
      </c>
      <c r="U7083" s="92">
        <f>('Activity data'!Q1465/('Emission factors'!$H$6+'Emission factors'!$H$9)*2/1000)*'Emission factors'!$B$7*('Emission factors'!$D$7/1000)+(('Activity data'!Q1645/'Emission factors'!$H$6/1000)*'Emission factors'!$B$11*'Emission factors'!$D$11/1000)+(('Activity data'!Q1753/'Emission factors'!$H$6/1000)*'Emission factors'!$B$7*'Emission factors'!$D$7/1000)</f>
        <v>0</v>
      </c>
    </row>
    <row r="7084" spans="1:21" x14ac:dyDescent="0.25">
      <c r="A7084" s="92" t="s">
        <v>11</v>
      </c>
      <c r="B7084" s="92" t="s">
        <v>12</v>
      </c>
      <c r="C7084" s="92" t="s">
        <v>48</v>
      </c>
      <c r="D7084" s="92" t="s">
        <v>48</v>
      </c>
      <c r="E7084" s="92" t="s">
        <v>51</v>
      </c>
      <c r="F7084" s="92" t="s">
        <v>50</v>
      </c>
      <c r="G7084" s="92" t="s">
        <v>97</v>
      </c>
      <c r="H7084" s="92" t="s">
        <v>31</v>
      </c>
      <c r="I7084" s="92" t="s">
        <v>230</v>
      </c>
      <c r="L7084" s="92">
        <f>('Activity data'!H1466/('Emission factors'!$H$6+'Emission factors'!$H$9)*2/1000)*'Emission factors'!$B$7*('Emission factors'!$D$7/1000)+(('Activity data'!H1646/'Emission factors'!$H$6/1000)*'Emission factors'!$B$11*'Emission factors'!$D$11/1000)+(('Activity data'!H1754/'Emission factors'!$H$6/1000)*'Emission factors'!$B$7*'Emission factors'!$D$7/1000)</f>
        <v>3.7314049586776861E-3</v>
      </c>
      <c r="M7084" s="92">
        <f>('Activity data'!I1466/('Emission factors'!$H$6+'Emission factors'!$H$9)*2/1000)*'Emission factors'!$B$7*('Emission factors'!$D$7/1000)+(('Activity data'!I1646/'Emission factors'!$H$6/1000)*'Emission factors'!$B$11*'Emission factors'!$D$11/1000)+(('Activity data'!I1754/'Emission factors'!$H$6/1000)*'Emission factors'!$B$7*'Emission factors'!$D$7/1000)</f>
        <v>3.7314049586776861E-3</v>
      </c>
      <c r="N7084" s="92">
        <f>('Activity data'!J1466/('Emission factors'!$H$6+'Emission factors'!$H$9)*2/1000)*'Emission factors'!$B$7*('Emission factors'!$D$7/1000)+(('Activity data'!J1646/'Emission factors'!$H$6/1000)*'Emission factors'!$B$11*'Emission factors'!$D$11/1000)+(('Activity data'!J1754/'Emission factors'!$H$6/1000)*'Emission factors'!$B$7*'Emission factors'!$D$7/1000)</f>
        <v>9.3285123966942152E-4</v>
      </c>
      <c r="O7084" s="92">
        <f>('Activity data'!K1466/('Emission factors'!$H$6+'Emission factors'!$H$9)*2/1000)*'Emission factors'!$B$7*('Emission factors'!$D$7/1000)+(('Activity data'!K1646/'Emission factors'!$H$6/1000)*'Emission factors'!$B$11*'Emission factors'!$D$11/1000)+(('Activity data'!K1754/'Emission factors'!$H$6/1000)*'Emission factors'!$B$7*'Emission factors'!$D$7/1000)</f>
        <v>0</v>
      </c>
      <c r="P7084" s="92">
        <f>('Activity data'!L1466/('Emission factors'!$H$6+'Emission factors'!$H$9)*2/1000)*'Emission factors'!$B$7*('Emission factors'!$D$7/1000)+(('Activity data'!L1646/'Emission factors'!$H$6/1000)*'Emission factors'!$B$11*'Emission factors'!$D$11/1000)+(('Activity data'!L1754/'Emission factors'!$H$6/1000)*'Emission factors'!$B$7*'Emission factors'!$D$7/1000)</f>
        <v>0</v>
      </c>
      <c r="Q7084" s="92">
        <f>('Activity data'!M1466/('Emission factors'!$H$6+'Emission factors'!$H$9)*2/1000)*'Emission factors'!$B$7*('Emission factors'!$D$7/1000)+(('Activity data'!M1646/'Emission factors'!$H$6/1000)*'Emission factors'!$B$11*'Emission factors'!$D$11/1000)+(('Activity data'!M1754/'Emission factors'!$H$6/1000)*'Emission factors'!$B$7*'Emission factors'!$D$7/1000)</f>
        <v>0</v>
      </c>
      <c r="R7084" s="92">
        <f>('Activity data'!N1466/('Emission factors'!$H$6+'Emission factors'!$H$9)*2/1000)*'Emission factors'!$B$7*('Emission factors'!$D$7/1000)+(('Activity data'!N1646/'Emission factors'!$H$6/1000)*'Emission factors'!$B$11*'Emission factors'!$D$11/1000)+(('Activity data'!N1754/'Emission factors'!$H$6/1000)*'Emission factors'!$B$7*'Emission factors'!$D$7/1000)</f>
        <v>0</v>
      </c>
      <c r="S7084" s="92">
        <f>('Activity data'!O1466/('Emission factors'!$H$6+'Emission factors'!$H$9)*2/1000)*'Emission factors'!$B$7*('Emission factors'!$D$7/1000)+(('Activity data'!O1646/'Emission factors'!$H$6/1000)*'Emission factors'!$B$11*'Emission factors'!$D$11/1000)+(('Activity data'!O1754/'Emission factors'!$H$6/1000)*'Emission factors'!$B$7*'Emission factors'!$D$7/1000)</f>
        <v>0</v>
      </c>
      <c r="T7084" s="92">
        <f>('Activity data'!P1466/('Emission factors'!$H$6+'Emission factors'!$H$9)*2/1000)*'Emission factors'!$B$7*('Emission factors'!$D$7/1000)+(('Activity data'!P1646/'Emission factors'!$H$6/1000)*'Emission factors'!$B$11*'Emission factors'!$D$11/1000)+(('Activity data'!P1754/'Emission factors'!$H$6/1000)*'Emission factors'!$B$7*'Emission factors'!$D$7/1000)</f>
        <v>0</v>
      </c>
      <c r="U7084" s="92">
        <f>('Activity data'!Q1466/('Emission factors'!$H$6+'Emission factors'!$H$9)*2/1000)*'Emission factors'!$B$7*('Emission factors'!$D$7/1000)+(('Activity data'!Q1646/'Emission factors'!$H$6/1000)*'Emission factors'!$B$11*'Emission factors'!$D$11/1000)+(('Activity data'!Q1754/'Emission factors'!$H$6/1000)*'Emission factors'!$B$7*'Emission factors'!$D$7/1000)</f>
        <v>0</v>
      </c>
    </row>
    <row r="7085" spans="1:21" x14ac:dyDescent="0.25">
      <c r="A7085" s="92" t="s">
        <v>11</v>
      </c>
      <c r="B7085" s="92" t="s">
        <v>12</v>
      </c>
      <c r="C7085" s="92" t="s">
        <v>48</v>
      </c>
      <c r="D7085" s="92" t="s">
        <v>48</v>
      </c>
      <c r="E7085" s="92" t="s">
        <v>51</v>
      </c>
      <c r="F7085" s="92" t="s">
        <v>50</v>
      </c>
      <c r="G7085" s="92" t="s">
        <v>97</v>
      </c>
      <c r="H7085" s="92" t="s">
        <v>31</v>
      </c>
      <c r="I7085" s="92" t="s">
        <v>210</v>
      </c>
      <c r="L7085" s="92">
        <f>('Activity data'!H1467/('Emission factors'!$H$6+'Emission factors'!$H$9)*2/1000)*'Emission factors'!$B$7*('Emission factors'!$D$7/1000)+(('Activity data'!H1647/'Emission factors'!$H$6/1000)*'Emission factors'!$B$11*'Emission factors'!$D$11/1000)+(('Activity data'!H1755/'Emission factors'!$H$6/1000)*'Emission factors'!$B$7*'Emission factors'!$D$7/1000)</f>
        <v>0</v>
      </c>
      <c r="M7085" s="92">
        <f>('Activity data'!I1467/('Emission factors'!$H$6+'Emission factors'!$H$9)*2/1000)*'Emission factors'!$B$7*('Emission factors'!$D$7/1000)+(('Activity data'!I1647/'Emission factors'!$H$6/1000)*'Emission factors'!$B$11*'Emission factors'!$D$11/1000)+(('Activity data'!I1755/'Emission factors'!$H$6/1000)*'Emission factors'!$B$7*'Emission factors'!$D$7/1000)</f>
        <v>0</v>
      </c>
      <c r="N7085" s="92">
        <f>('Activity data'!J1467/('Emission factors'!$H$6+'Emission factors'!$H$9)*2/1000)*'Emission factors'!$B$7*('Emission factors'!$D$7/1000)+(('Activity data'!J1647/'Emission factors'!$H$6/1000)*'Emission factors'!$B$11*'Emission factors'!$D$11/1000)+(('Activity data'!J1755/'Emission factors'!$H$6/1000)*'Emission factors'!$B$7*'Emission factors'!$D$7/1000)</f>
        <v>0</v>
      </c>
      <c r="O7085" s="92">
        <f>('Activity data'!K1467/('Emission factors'!$H$6+'Emission factors'!$H$9)*2/1000)*'Emission factors'!$B$7*('Emission factors'!$D$7/1000)+(('Activity data'!K1647/'Emission factors'!$H$6/1000)*'Emission factors'!$B$11*'Emission factors'!$D$11/1000)+(('Activity data'!K1755/'Emission factors'!$H$6/1000)*'Emission factors'!$B$7*'Emission factors'!$D$7/1000)</f>
        <v>0</v>
      </c>
      <c r="P7085" s="92">
        <f>('Activity data'!L1467/('Emission factors'!$H$6+'Emission factors'!$H$9)*2/1000)*'Emission factors'!$B$7*('Emission factors'!$D$7/1000)+(('Activity data'!L1647/'Emission factors'!$H$6/1000)*'Emission factors'!$B$11*'Emission factors'!$D$11/1000)+(('Activity data'!L1755/'Emission factors'!$H$6/1000)*'Emission factors'!$B$7*'Emission factors'!$D$7/1000)</f>
        <v>0</v>
      </c>
      <c r="Q7085" s="92">
        <f>('Activity data'!M1467/('Emission factors'!$H$6+'Emission factors'!$H$9)*2/1000)*'Emission factors'!$B$7*('Emission factors'!$D$7/1000)+(('Activity data'!M1647/'Emission factors'!$H$6/1000)*'Emission factors'!$B$11*'Emission factors'!$D$11/1000)+(('Activity data'!M1755/'Emission factors'!$H$6/1000)*'Emission factors'!$B$7*'Emission factors'!$D$7/1000)</f>
        <v>0</v>
      </c>
      <c r="R7085" s="92">
        <f>('Activity data'!N1467/('Emission factors'!$H$6+'Emission factors'!$H$9)*2/1000)*'Emission factors'!$B$7*('Emission factors'!$D$7/1000)+(('Activity data'!N1647/'Emission factors'!$H$6/1000)*'Emission factors'!$B$11*'Emission factors'!$D$11/1000)+(('Activity data'!N1755/'Emission factors'!$H$6/1000)*'Emission factors'!$B$7*'Emission factors'!$D$7/1000)</f>
        <v>0</v>
      </c>
      <c r="S7085" s="92">
        <f>('Activity data'!O1467/('Emission factors'!$H$6+'Emission factors'!$H$9)*2/1000)*'Emission factors'!$B$7*('Emission factors'!$D$7/1000)+(('Activity data'!O1647/'Emission factors'!$H$6/1000)*'Emission factors'!$B$11*'Emission factors'!$D$11/1000)+(('Activity data'!O1755/'Emission factors'!$H$6/1000)*'Emission factors'!$B$7*'Emission factors'!$D$7/1000)</f>
        <v>0</v>
      </c>
      <c r="T7085" s="92">
        <f>('Activity data'!P1467/('Emission factors'!$H$6+'Emission factors'!$H$9)*2/1000)*'Emission factors'!$B$7*('Emission factors'!$D$7/1000)+(('Activity data'!P1647/'Emission factors'!$H$6/1000)*'Emission factors'!$B$11*'Emission factors'!$D$11/1000)+(('Activity data'!P1755/'Emission factors'!$H$6/1000)*'Emission factors'!$B$7*'Emission factors'!$D$7/1000)</f>
        <v>0</v>
      </c>
      <c r="U7085" s="92">
        <f>('Activity data'!Q1467/('Emission factors'!$H$6+'Emission factors'!$H$9)*2/1000)*'Emission factors'!$B$7*('Emission factors'!$D$7/1000)+(('Activity data'!Q1647/'Emission factors'!$H$6/1000)*'Emission factors'!$B$11*'Emission factors'!$D$11/1000)+(('Activity data'!Q1755/'Emission factors'!$H$6/1000)*'Emission factors'!$B$7*'Emission factors'!$D$7/1000)</f>
        <v>0</v>
      </c>
    </row>
    <row r="7086" spans="1:21" x14ac:dyDescent="0.25">
      <c r="A7086" s="92" t="s">
        <v>11</v>
      </c>
      <c r="B7086" s="92" t="s">
        <v>12</v>
      </c>
      <c r="C7086" s="92" t="s">
        <v>48</v>
      </c>
      <c r="D7086" s="92" t="s">
        <v>48</v>
      </c>
      <c r="E7086" s="92" t="s">
        <v>51</v>
      </c>
      <c r="F7086" s="92" t="s">
        <v>50</v>
      </c>
      <c r="G7086" s="92" t="s">
        <v>97</v>
      </c>
      <c r="H7086" s="92" t="s">
        <v>31</v>
      </c>
      <c r="I7086" s="92" t="s">
        <v>191</v>
      </c>
      <c r="L7086" s="92">
        <f>('Activity data'!H1468/('Emission factors'!$H$6+'Emission factors'!$H$9)*2/1000)*'Emission factors'!$B$7*('Emission factors'!$D$7/1000)+(('Activity data'!H1648/'Emission factors'!$H$6/1000)*'Emission factors'!$B$11*'Emission factors'!$D$11/1000)+(('Activity data'!H1756/'Emission factors'!$H$6/1000)*'Emission factors'!$B$7*'Emission factors'!$D$7/1000)</f>
        <v>0.23987603305785127</v>
      </c>
      <c r="M7086" s="92">
        <f>('Activity data'!I1468/('Emission factors'!$H$6+'Emission factors'!$H$9)*2/1000)*'Emission factors'!$B$7*('Emission factors'!$D$7/1000)+(('Activity data'!I1648/'Emission factors'!$H$6/1000)*'Emission factors'!$B$11*'Emission factors'!$D$11/1000)+(('Activity data'!I1756/'Emission factors'!$H$6/1000)*'Emission factors'!$B$7*'Emission factors'!$D$7/1000)</f>
        <v>0.28649194214876034</v>
      </c>
      <c r="N7086" s="92">
        <f>('Activity data'!J1468/('Emission factors'!$H$6+'Emission factors'!$H$9)*2/1000)*'Emission factors'!$B$7*('Emission factors'!$D$7/1000)+(('Activity data'!J1648/'Emission factors'!$H$6/1000)*'Emission factors'!$B$11*'Emission factors'!$D$11/1000)+(('Activity data'!J1756/'Emission factors'!$H$6/1000)*'Emission factors'!$B$7*'Emission factors'!$D$7/1000)</f>
        <v>0.20837231404958678</v>
      </c>
      <c r="O7086" s="92">
        <f>('Activity data'!K1468/('Emission factors'!$H$6+'Emission factors'!$H$9)*2/1000)*'Emission factors'!$B$7*('Emission factors'!$D$7/1000)+(('Activity data'!K1648/'Emission factors'!$H$6/1000)*'Emission factors'!$B$11*'Emission factors'!$D$11/1000)+(('Activity data'!K1756/'Emission factors'!$H$6/1000)*'Emission factors'!$B$7*'Emission factors'!$D$7/1000)</f>
        <v>0.15549297520661157</v>
      </c>
      <c r="P7086" s="92">
        <f>('Activity data'!L1468/('Emission factors'!$H$6+'Emission factors'!$H$9)*2/1000)*'Emission factors'!$B$7*('Emission factors'!$D$7/1000)+(('Activity data'!L1648/'Emission factors'!$H$6/1000)*'Emission factors'!$B$11*'Emission factors'!$D$11/1000)+(('Activity data'!L1756/'Emission factors'!$H$6/1000)*'Emission factors'!$B$7*'Emission factors'!$D$7/1000)</f>
        <v>3.6327892561983474E-2</v>
      </c>
      <c r="Q7086" s="92">
        <f>('Activity data'!M1468/('Emission factors'!$H$6+'Emission factors'!$H$9)*2/1000)*'Emission factors'!$B$7*('Emission factors'!$D$7/1000)+(('Activity data'!M1648/'Emission factors'!$H$6/1000)*'Emission factors'!$B$11*'Emission factors'!$D$11/1000)+(('Activity data'!M1756/'Emission factors'!$H$6/1000)*'Emission factors'!$B$7*'Emission factors'!$D$7/1000)</f>
        <v>4.9894214876033051E-2</v>
      </c>
      <c r="R7086" s="92">
        <f>('Activity data'!N1468/('Emission factors'!$H$6+'Emission factors'!$H$9)*2/1000)*'Emission factors'!$B$7*('Emission factors'!$D$7/1000)+(('Activity data'!N1648/'Emission factors'!$H$6/1000)*'Emission factors'!$B$11*'Emission factors'!$D$11/1000)+(('Activity data'!N1756/'Emission factors'!$H$6/1000)*'Emission factors'!$B$7*'Emission factors'!$D$7/1000)</f>
        <v>4.1578512396694224E-2</v>
      </c>
      <c r="S7086" s="92">
        <f>('Activity data'!O1468/('Emission factors'!$H$6+'Emission factors'!$H$9)*2/1000)*'Emission factors'!$B$7*('Emission factors'!$D$7/1000)+(('Activity data'!O1648/'Emission factors'!$H$6/1000)*'Emission factors'!$B$11*'Emission factors'!$D$11/1000)+(('Activity data'!O1756/'Emission factors'!$H$6/1000)*'Emission factors'!$B$7*'Emission factors'!$D$7/1000)</f>
        <v>8.3157024793388424E-3</v>
      </c>
      <c r="T7086" s="92">
        <f>('Activity data'!P1468/('Emission factors'!$H$6+'Emission factors'!$H$9)*2/1000)*'Emission factors'!$B$7*('Emission factors'!$D$7/1000)+(('Activity data'!P1648/'Emission factors'!$H$6/1000)*'Emission factors'!$B$11*'Emission factors'!$D$11/1000)+(('Activity data'!P1756/'Emission factors'!$H$6/1000)*'Emission factors'!$B$7*'Emission factors'!$D$7/1000)</f>
        <v>0</v>
      </c>
      <c r="U7086" s="92">
        <f>('Activity data'!Q1468/('Emission factors'!$H$6+'Emission factors'!$H$9)*2/1000)*'Emission factors'!$B$7*('Emission factors'!$D$7/1000)+(('Activity data'!Q1648/'Emission factors'!$H$6/1000)*'Emission factors'!$B$11*'Emission factors'!$D$11/1000)+(('Activity data'!Q1756/'Emission factors'!$H$6/1000)*'Emission factors'!$B$7*'Emission factors'!$D$7/1000)</f>
        <v>0</v>
      </c>
    </row>
    <row r="7087" spans="1:21" x14ac:dyDescent="0.25">
      <c r="A7087" s="92" t="s">
        <v>11</v>
      </c>
      <c r="B7087" s="92" t="s">
        <v>12</v>
      </c>
      <c r="C7087" s="92" t="s">
        <v>48</v>
      </c>
      <c r="D7087" s="92" t="s">
        <v>48</v>
      </c>
      <c r="E7087" s="92" t="s">
        <v>51</v>
      </c>
      <c r="F7087" s="92" t="s">
        <v>50</v>
      </c>
      <c r="G7087" s="92" t="s">
        <v>97</v>
      </c>
      <c r="H7087" s="92" t="s">
        <v>31</v>
      </c>
      <c r="I7087" s="92" t="s">
        <v>231</v>
      </c>
      <c r="L7087" s="92">
        <f>('Activity data'!H1469/('Emission factors'!$H$6+'Emission factors'!$H$9)*2/1000)*'Emission factors'!$B$7*('Emission factors'!$D$7/1000)+(('Activity data'!H1649/'Emission factors'!$H$6/1000)*'Emission factors'!$B$11*'Emission factors'!$D$11/1000)+(('Activity data'!H1757/'Emission factors'!$H$6/1000)*'Emission factors'!$B$7*'Emission factors'!$D$7/1000)</f>
        <v>7.7506611570247921E-2</v>
      </c>
      <c r="M7087" s="92">
        <f>('Activity data'!I1469/('Emission factors'!$H$6+'Emission factors'!$H$9)*2/1000)*'Emission factors'!$B$7*('Emission factors'!$D$7/1000)+(('Activity data'!I1649/'Emission factors'!$H$6/1000)*'Emission factors'!$B$11*'Emission factors'!$D$11/1000)+(('Activity data'!I1757/'Emission factors'!$H$6/1000)*'Emission factors'!$B$7*'Emission factors'!$D$7/1000)</f>
        <v>0.12228347107438017</v>
      </c>
      <c r="N7087" s="92">
        <f>('Activity data'!J1469/('Emission factors'!$H$6+'Emission factors'!$H$9)*2/1000)*'Emission factors'!$B$7*('Emission factors'!$D$7/1000)+(('Activity data'!J1649/'Emission factors'!$H$6/1000)*'Emission factors'!$B$11*'Emission factors'!$D$11/1000)+(('Activity data'!J1757/'Emission factors'!$H$6/1000)*'Emission factors'!$B$7*'Emission factors'!$D$7/1000)</f>
        <v>8.3263636363636373E-2</v>
      </c>
      <c r="O7087" s="92">
        <f>('Activity data'!K1469/('Emission factors'!$H$6+'Emission factors'!$H$9)*2/1000)*'Emission factors'!$B$7*('Emission factors'!$D$7/1000)+(('Activity data'!K1649/'Emission factors'!$H$6/1000)*'Emission factors'!$B$11*'Emission factors'!$D$11/1000)+(('Activity data'!K1757/'Emission factors'!$H$6/1000)*'Emission factors'!$B$7*'Emission factors'!$D$7/1000)</f>
        <v>6.4766528925619835E-2</v>
      </c>
      <c r="P7087" s="92">
        <f>('Activity data'!L1469/('Emission factors'!$H$6+'Emission factors'!$H$9)*2/1000)*'Emission factors'!$B$7*('Emission factors'!$D$7/1000)+(('Activity data'!L1649/'Emission factors'!$H$6/1000)*'Emission factors'!$B$11*'Emission factors'!$D$11/1000)+(('Activity data'!L1757/'Emission factors'!$H$6/1000)*'Emission factors'!$B$7*'Emission factors'!$D$7/1000)</f>
        <v>6.3647107438016534E-2</v>
      </c>
      <c r="Q7087" s="92">
        <f>('Activity data'!M1469/('Emission factors'!$H$6+'Emission factors'!$H$9)*2/1000)*'Emission factors'!$B$7*('Emission factors'!$D$7/1000)+(('Activity data'!M1649/'Emission factors'!$H$6/1000)*'Emission factors'!$B$11*'Emission factors'!$D$11/1000)+(('Activity data'!M1757/'Emission factors'!$H$6/1000)*'Emission factors'!$B$7*'Emission factors'!$D$7/1000)</f>
        <v>1.5911776859504134E-2</v>
      </c>
      <c r="R7087" s="92">
        <f>('Activity data'!N1469/('Emission factors'!$H$6+'Emission factors'!$H$9)*2/1000)*'Emission factors'!$B$7*('Emission factors'!$D$7/1000)+(('Activity data'!N1649/'Emission factors'!$H$6/1000)*'Emission factors'!$B$11*'Emission factors'!$D$11/1000)+(('Activity data'!N1757/'Emission factors'!$H$6/1000)*'Emission factors'!$B$7*'Emission factors'!$D$7/1000)</f>
        <v>0</v>
      </c>
      <c r="S7087" s="92">
        <f>('Activity data'!O1469/('Emission factors'!$H$6+'Emission factors'!$H$9)*2/1000)*'Emission factors'!$B$7*('Emission factors'!$D$7/1000)+(('Activity data'!O1649/'Emission factors'!$H$6/1000)*'Emission factors'!$B$11*'Emission factors'!$D$11/1000)+(('Activity data'!O1757/'Emission factors'!$H$6/1000)*'Emission factors'!$B$7*'Emission factors'!$D$7/1000)</f>
        <v>0</v>
      </c>
      <c r="T7087" s="92">
        <f>('Activity data'!P1469/('Emission factors'!$H$6+'Emission factors'!$H$9)*2/1000)*'Emission factors'!$B$7*('Emission factors'!$D$7/1000)+(('Activity data'!P1649/'Emission factors'!$H$6/1000)*'Emission factors'!$B$11*'Emission factors'!$D$11/1000)+(('Activity data'!P1757/'Emission factors'!$H$6/1000)*'Emission factors'!$B$7*'Emission factors'!$D$7/1000)</f>
        <v>0</v>
      </c>
      <c r="U7087" s="92">
        <f>('Activity data'!Q1469/('Emission factors'!$H$6+'Emission factors'!$H$9)*2/1000)*'Emission factors'!$B$7*('Emission factors'!$D$7/1000)+(('Activity data'!Q1649/'Emission factors'!$H$6/1000)*'Emission factors'!$B$11*'Emission factors'!$D$11/1000)+(('Activity data'!Q1757/'Emission factors'!$H$6/1000)*'Emission factors'!$B$7*'Emission factors'!$D$7/1000)</f>
        <v>0</v>
      </c>
    </row>
    <row r="7088" spans="1:21" x14ac:dyDescent="0.25">
      <c r="A7088" s="92" t="s">
        <v>11</v>
      </c>
      <c r="B7088" s="92" t="s">
        <v>12</v>
      </c>
      <c r="C7088" s="92" t="s">
        <v>48</v>
      </c>
      <c r="D7088" s="92" t="s">
        <v>48</v>
      </c>
      <c r="E7088" s="92" t="s">
        <v>51</v>
      </c>
      <c r="F7088" s="92" t="s">
        <v>50</v>
      </c>
      <c r="G7088" s="92" t="s">
        <v>97</v>
      </c>
      <c r="H7088" s="92" t="s">
        <v>31</v>
      </c>
      <c r="I7088" s="92" t="s">
        <v>190</v>
      </c>
      <c r="L7088" s="92">
        <f>('Activity data'!H1470/('Emission factors'!$H$6+'Emission factors'!$H$9)*2/1000)*'Emission factors'!$B$7*('Emission factors'!$D$7/1000)+(('Activity data'!H1650/'Emission factors'!$H$6/1000)*'Emission factors'!$B$11*'Emission factors'!$D$11/1000)+(('Activity data'!H1758/'Emission factors'!$H$6/1000)*'Emission factors'!$B$7*'Emission factors'!$D$7/1000)</f>
        <v>0</v>
      </c>
      <c r="M7088" s="92">
        <f>('Activity data'!I1470/('Emission factors'!$H$6+'Emission factors'!$H$9)*2/1000)*'Emission factors'!$B$7*('Emission factors'!$D$7/1000)+(('Activity data'!I1650/'Emission factors'!$H$6/1000)*'Emission factors'!$B$11*'Emission factors'!$D$11/1000)+(('Activity data'!I1758/'Emission factors'!$H$6/1000)*'Emission factors'!$B$7*'Emission factors'!$D$7/1000)</f>
        <v>0</v>
      </c>
      <c r="N7088" s="92">
        <f>('Activity data'!J1470/('Emission factors'!$H$6+'Emission factors'!$H$9)*2/1000)*'Emission factors'!$B$7*('Emission factors'!$D$7/1000)+(('Activity data'!J1650/'Emission factors'!$H$6/1000)*'Emission factors'!$B$11*'Emission factors'!$D$11/1000)+(('Activity data'!J1758/'Emission factors'!$H$6/1000)*'Emission factors'!$B$7*'Emission factors'!$D$7/1000)</f>
        <v>0</v>
      </c>
      <c r="O7088" s="92">
        <f>('Activity data'!K1470/('Emission factors'!$H$6+'Emission factors'!$H$9)*2/1000)*'Emission factors'!$B$7*('Emission factors'!$D$7/1000)+(('Activity data'!K1650/'Emission factors'!$H$6/1000)*'Emission factors'!$B$11*'Emission factors'!$D$11/1000)+(('Activity data'!K1758/'Emission factors'!$H$6/1000)*'Emission factors'!$B$7*'Emission factors'!$D$7/1000)</f>
        <v>0</v>
      </c>
      <c r="P7088" s="92">
        <f>('Activity data'!L1470/('Emission factors'!$H$6+'Emission factors'!$H$9)*2/1000)*'Emission factors'!$B$7*('Emission factors'!$D$7/1000)+(('Activity data'!L1650/'Emission factors'!$H$6/1000)*'Emission factors'!$B$11*'Emission factors'!$D$11/1000)+(('Activity data'!L1758/'Emission factors'!$H$6/1000)*'Emission factors'!$B$7*'Emission factors'!$D$7/1000)</f>
        <v>0</v>
      </c>
      <c r="Q7088" s="92">
        <f>('Activity data'!M1470/('Emission factors'!$H$6+'Emission factors'!$H$9)*2/1000)*'Emission factors'!$B$7*('Emission factors'!$D$7/1000)+(('Activity data'!M1650/'Emission factors'!$H$6/1000)*'Emission factors'!$B$11*'Emission factors'!$D$11/1000)+(('Activity data'!M1758/'Emission factors'!$H$6/1000)*'Emission factors'!$B$7*'Emission factors'!$D$7/1000)</f>
        <v>0</v>
      </c>
      <c r="R7088" s="92">
        <f>('Activity data'!N1470/('Emission factors'!$H$6+'Emission factors'!$H$9)*2/1000)*'Emission factors'!$B$7*('Emission factors'!$D$7/1000)+(('Activity data'!N1650/'Emission factors'!$H$6/1000)*'Emission factors'!$B$11*'Emission factors'!$D$11/1000)+(('Activity data'!N1758/'Emission factors'!$H$6/1000)*'Emission factors'!$B$7*'Emission factors'!$D$7/1000)</f>
        <v>0</v>
      </c>
      <c r="S7088" s="92">
        <f>('Activity data'!O1470/('Emission factors'!$H$6+'Emission factors'!$H$9)*2/1000)*'Emission factors'!$B$7*('Emission factors'!$D$7/1000)+(('Activity data'!O1650/'Emission factors'!$H$6/1000)*'Emission factors'!$B$11*'Emission factors'!$D$11/1000)+(('Activity data'!O1758/'Emission factors'!$H$6/1000)*'Emission factors'!$B$7*'Emission factors'!$D$7/1000)</f>
        <v>0</v>
      </c>
      <c r="T7088" s="92">
        <f>('Activity data'!P1470/('Emission factors'!$H$6+'Emission factors'!$H$9)*2/1000)*'Emission factors'!$B$7*('Emission factors'!$D$7/1000)+(('Activity data'!P1650/'Emission factors'!$H$6/1000)*'Emission factors'!$B$11*'Emission factors'!$D$11/1000)+(('Activity data'!P1758/'Emission factors'!$H$6/1000)*'Emission factors'!$B$7*'Emission factors'!$D$7/1000)</f>
        <v>0</v>
      </c>
      <c r="U7088" s="92">
        <f>('Activity data'!Q1470/('Emission factors'!$H$6+'Emission factors'!$H$9)*2/1000)*'Emission factors'!$B$7*('Emission factors'!$D$7/1000)+(('Activity data'!Q1650/'Emission factors'!$H$6/1000)*'Emission factors'!$B$11*'Emission factors'!$D$11/1000)+(('Activity data'!Q1758/'Emission factors'!$H$6/1000)*'Emission factors'!$B$7*'Emission factors'!$D$7/1000)</f>
        <v>0.17018163891323398</v>
      </c>
    </row>
    <row r="7089" spans="1:21" x14ac:dyDescent="0.25">
      <c r="A7089" s="92" t="s">
        <v>11</v>
      </c>
      <c r="B7089" s="92" t="s">
        <v>12</v>
      </c>
      <c r="C7089" s="92" t="s">
        <v>48</v>
      </c>
      <c r="D7089" s="92" t="s">
        <v>48</v>
      </c>
      <c r="E7089" s="92" t="s">
        <v>52</v>
      </c>
      <c r="F7089" s="92" t="s">
        <v>50</v>
      </c>
      <c r="G7089" s="92" t="s">
        <v>97</v>
      </c>
      <c r="H7089" s="92" t="s">
        <v>31</v>
      </c>
      <c r="I7089" s="92" t="s">
        <v>207</v>
      </c>
      <c r="L7089" s="92">
        <f>(('Activity data'!H1471/'Emission factors'!$H$10/1000)*'Emission factors'!$B$16*'Emission factors'!$D$16)+(('Activity data'!H1687/'Emission factors'!$H$6/1000)*'Emission factors'!$B$16*'Emission factors'!$D$16)</f>
        <v>0</v>
      </c>
      <c r="M7089" s="92">
        <f>(('Activity data'!I1471/'Emission factors'!$H$10/1000)*'Emission factors'!$B$16*'Emission factors'!$D$16/1000)+(('Activity data'!I1687/'Emission factors'!$H$6/1000)*'Emission factors'!$B$16*'Emission factors'!$D$16/1000)</f>
        <v>0</v>
      </c>
      <c r="N7089" s="92">
        <f>(('Activity data'!J1471/'Emission factors'!$H$10/1000)*'Emission factors'!$B$16*'Emission factors'!$D$16/1000)+(('Activity data'!J1687/'Emission factors'!$H$6/1000)*'Emission factors'!$B$16*'Emission factors'!$D$16/1000)</f>
        <v>0</v>
      </c>
      <c r="O7089" s="92">
        <f>(('Activity data'!K1471/'Emission factors'!$H$10/1000)*'Emission factors'!$B$16*'Emission factors'!$D$16/1000)+(('Activity data'!K1687/'Emission factors'!$H$6/1000)*'Emission factors'!$B$16*'Emission factors'!$D$16/1000)</f>
        <v>0</v>
      </c>
      <c r="P7089" s="92">
        <f>(('Activity data'!L1471/'Emission factors'!$H$10/1000)*'Emission factors'!$B$16*'Emission factors'!$D$16/1000)+(('Activity data'!L1687/'Emission factors'!$H$6/1000)*'Emission factors'!$B$16*'Emission factors'!$D$16/1000)</f>
        <v>0</v>
      </c>
      <c r="Q7089" s="92">
        <f>(('Activity data'!M1471/'Emission factors'!$H$10/1000)*'Emission factors'!$B$16*'Emission factors'!$D$16/1000)+(('Activity data'!M1687/'Emission factors'!$H$6/1000)*'Emission factors'!$B$16*'Emission factors'!$D$16/1000)</f>
        <v>0</v>
      </c>
      <c r="R7089" s="92">
        <f>(('Activity data'!N1471/'Emission factors'!$H$10/1000)*'Emission factors'!$B$16*'Emission factors'!$D$16/1000)+(('Activity data'!N1687/'Emission factors'!$H$6/1000)*'Emission factors'!$B$16*'Emission factors'!$D$16/1000)</f>
        <v>0</v>
      </c>
      <c r="S7089" s="92">
        <f>(('Activity data'!O1471/'Emission factors'!$H$10/1000)*'Emission factors'!$B$16*'Emission factors'!$D$16/1000)+(('Activity data'!O1687/'Emission factors'!$H$6/1000)*'Emission factors'!$B$16*'Emission factors'!$D$16/1000)</f>
        <v>0</v>
      </c>
      <c r="T7089" s="92">
        <f>(('Activity data'!P1471/'Emission factors'!$H$10/1000)*'Emission factors'!$B$16*'Emission factors'!$D$16/1000)+(('Activity data'!P1687/'Emission factors'!$H$6/1000)*'Emission factors'!$B$16*'Emission factors'!$D$16/1000)</f>
        <v>0</v>
      </c>
      <c r="U7089" s="92">
        <f>(('Activity data'!Q1471/'Emission factors'!$H$10/1000)*'Emission factors'!$B$16*'Emission factors'!$D$16/1000)+(('Activity data'!Q1687/'Emission factors'!$H$6/1000)*'Emission factors'!$B$16*'Emission factors'!$D$16/1000)</f>
        <v>0</v>
      </c>
    </row>
    <row r="7090" spans="1:21" x14ac:dyDescent="0.25">
      <c r="A7090" s="92" t="s">
        <v>11</v>
      </c>
      <c r="B7090" s="92" t="s">
        <v>12</v>
      </c>
      <c r="C7090" s="92" t="s">
        <v>48</v>
      </c>
      <c r="D7090" s="92" t="s">
        <v>48</v>
      </c>
      <c r="E7090" s="92" t="s">
        <v>52</v>
      </c>
      <c r="F7090" s="92" t="s">
        <v>50</v>
      </c>
      <c r="G7090" s="92" t="s">
        <v>97</v>
      </c>
      <c r="H7090" s="92" t="s">
        <v>31</v>
      </c>
      <c r="I7090" s="92" t="s">
        <v>218</v>
      </c>
      <c r="L7090" s="92">
        <f>(('Activity data'!H1472/'Emission factors'!$H$10/1000)*'Emission factors'!$B$16*'Emission factors'!$D$16)+(('Activity data'!H1688/'Emission factors'!$H$6/1000)*'Emission factors'!$B$16*'Emission factors'!$D$16)</f>
        <v>0</v>
      </c>
      <c r="M7090" s="92">
        <f>(('Activity data'!I1472/'Emission factors'!$H$10/1000)*'Emission factors'!$B$16*'Emission factors'!$D$16/1000)+(('Activity data'!I1688/'Emission factors'!$H$6/1000)*'Emission factors'!$B$16*'Emission factors'!$D$16/1000)</f>
        <v>0</v>
      </c>
      <c r="N7090" s="92">
        <f>(('Activity data'!J1472/'Emission factors'!$H$10/1000)*'Emission factors'!$B$16*'Emission factors'!$D$16/1000)+(('Activity data'!J1688/'Emission factors'!$H$6/1000)*'Emission factors'!$B$16*'Emission factors'!$D$16/1000)</f>
        <v>0</v>
      </c>
      <c r="O7090" s="92">
        <f>(('Activity data'!K1472/'Emission factors'!$H$10/1000)*'Emission factors'!$B$16*'Emission factors'!$D$16/1000)+(('Activity data'!K1688/'Emission factors'!$H$6/1000)*'Emission factors'!$B$16*'Emission factors'!$D$16/1000)</f>
        <v>0</v>
      </c>
      <c r="P7090" s="92">
        <f>(('Activity data'!L1472/'Emission factors'!$H$10/1000)*'Emission factors'!$B$16*'Emission factors'!$D$16/1000)+(('Activity data'!L1688/'Emission factors'!$H$6/1000)*'Emission factors'!$B$16*'Emission factors'!$D$16/1000)</f>
        <v>0</v>
      </c>
      <c r="Q7090" s="92">
        <f>(('Activity data'!M1472/'Emission factors'!$H$10/1000)*'Emission factors'!$B$16*'Emission factors'!$D$16/1000)+(('Activity data'!M1688/'Emission factors'!$H$6/1000)*'Emission factors'!$B$16*'Emission factors'!$D$16/1000)</f>
        <v>0</v>
      </c>
      <c r="R7090" s="92">
        <f>(('Activity data'!N1472/'Emission factors'!$H$10/1000)*'Emission factors'!$B$16*'Emission factors'!$D$16/1000)+(('Activity data'!N1688/'Emission factors'!$H$6/1000)*'Emission factors'!$B$16*'Emission factors'!$D$16/1000)</f>
        <v>0</v>
      </c>
      <c r="S7090" s="92">
        <f>(('Activity data'!O1472/'Emission factors'!$H$10/1000)*'Emission factors'!$B$16*'Emission factors'!$D$16/1000)+(('Activity data'!O1688/'Emission factors'!$H$6/1000)*'Emission factors'!$B$16*'Emission factors'!$D$16/1000)</f>
        <v>0</v>
      </c>
      <c r="T7090" s="92">
        <f>(('Activity data'!P1472/'Emission factors'!$H$10/1000)*'Emission factors'!$B$16*'Emission factors'!$D$16/1000)+(('Activity data'!P1688/'Emission factors'!$H$6/1000)*'Emission factors'!$B$16*'Emission factors'!$D$16/1000)</f>
        <v>0</v>
      </c>
      <c r="U7090" s="92">
        <f>(('Activity data'!Q1472/'Emission factors'!$H$10/1000)*'Emission factors'!$B$16*'Emission factors'!$D$16/1000)+(('Activity data'!Q1688/'Emission factors'!$H$6/1000)*'Emission factors'!$B$16*'Emission factors'!$D$16/1000)</f>
        <v>0</v>
      </c>
    </row>
    <row r="7091" spans="1:21" x14ac:dyDescent="0.25">
      <c r="A7091" s="92" t="s">
        <v>11</v>
      </c>
      <c r="B7091" s="92" t="s">
        <v>12</v>
      </c>
      <c r="C7091" s="92" t="s">
        <v>48</v>
      </c>
      <c r="D7091" s="92" t="s">
        <v>48</v>
      </c>
      <c r="E7091" s="92" t="s">
        <v>52</v>
      </c>
      <c r="F7091" s="92" t="s">
        <v>50</v>
      </c>
      <c r="G7091" s="92" t="s">
        <v>97</v>
      </c>
      <c r="H7091" s="92" t="s">
        <v>31</v>
      </c>
      <c r="I7091" s="92" t="s">
        <v>194</v>
      </c>
      <c r="L7091" s="92">
        <f>(('Activity data'!H1473/'Emission factors'!$H$10/1000)*'Emission factors'!$B$16*'Emission factors'!$D$16)+(('Activity data'!H1689/'Emission factors'!$H$6/1000)*'Emission factors'!$B$16*'Emission factors'!$D$16)</f>
        <v>0</v>
      </c>
      <c r="M7091" s="92">
        <f>(('Activity data'!I1473/'Emission factors'!$H$10/1000)*'Emission factors'!$B$16*'Emission factors'!$D$16/1000)+(('Activity data'!I1689/'Emission factors'!$H$6/1000)*'Emission factors'!$B$16*'Emission factors'!$D$16/1000)</f>
        <v>0</v>
      </c>
      <c r="N7091" s="92">
        <f>(('Activity data'!J1473/'Emission factors'!$H$10/1000)*'Emission factors'!$B$16*'Emission factors'!$D$16/1000)+(('Activity data'!J1689/'Emission factors'!$H$6/1000)*'Emission factors'!$B$16*'Emission factors'!$D$16/1000)</f>
        <v>0</v>
      </c>
      <c r="O7091" s="92">
        <f>(('Activity data'!K1473/'Emission factors'!$H$10/1000)*'Emission factors'!$B$16*'Emission factors'!$D$16/1000)+(('Activity data'!K1689/'Emission factors'!$H$6/1000)*'Emission factors'!$B$16*'Emission factors'!$D$16/1000)</f>
        <v>0</v>
      </c>
      <c r="P7091" s="92">
        <f>(('Activity data'!L1473/'Emission factors'!$H$10/1000)*'Emission factors'!$B$16*'Emission factors'!$D$16/1000)+(('Activity data'!L1689/'Emission factors'!$H$6/1000)*'Emission factors'!$B$16*'Emission factors'!$D$16/1000)</f>
        <v>0</v>
      </c>
      <c r="Q7091" s="92">
        <f>(('Activity data'!M1473/'Emission factors'!$H$10/1000)*'Emission factors'!$B$16*'Emission factors'!$D$16/1000)+(('Activity data'!M1689/'Emission factors'!$H$6/1000)*'Emission factors'!$B$16*'Emission factors'!$D$16/1000)</f>
        <v>0</v>
      </c>
      <c r="R7091" s="92">
        <f>(('Activity data'!N1473/'Emission factors'!$H$10/1000)*'Emission factors'!$B$16*'Emission factors'!$D$16/1000)+(('Activity data'!N1689/'Emission factors'!$H$6/1000)*'Emission factors'!$B$16*'Emission factors'!$D$16/1000)</f>
        <v>0</v>
      </c>
      <c r="S7091" s="92">
        <f>(('Activity data'!O1473/'Emission factors'!$H$10/1000)*'Emission factors'!$B$16*'Emission factors'!$D$16/1000)+(('Activity data'!O1689/'Emission factors'!$H$6/1000)*'Emission factors'!$B$16*'Emission factors'!$D$16/1000)</f>
        <v>0</v>
      </c>
      <c r="T7091" s="92">
        <f>(('Activity data'!P1473/'Emission factors'!$H$10/1000)*'Emission factors'!$B$16*'Emission factors'!$D$16/1000)+(('Activity data'!P1689/'Emission factors'!$H$6/1000)*'Emission factors'!$B$16*'Emission factors'!$D$16/1000)</f>
        <v>0</v>
      </c>
      <c r="U7091" s="92">
        <f>(('Activity data'!Q1473/'Emission factors'!$H$10/1000)*'Emission factors'!$B$16*'Emission factors'!$D$16/1000)+(('Activity data'!Q1689/'Emission factors'!$H$6/1000)*'Emission factors'!$B$16*'Emission factors'!$D$16/1000)</f>
        <v>0</v>
      </c>
    </row>
    <row r="7092" spans="1:21" x14ac:dyDescent="0.25">
      <c r="A7092" s="92" t="s">
        <v>11</v>
      </c>
      <c r="B7092" s="92" t="s">
        <v>12</v>
      </c>
      <c r="C7092" s="92" t="s">
        <v>48</v>
      </c>
      <c r="D7092" s="92" t="s">
        <v>48</v>
      </c>
      <c r="E7092" s="92" t="s">
        <v>52</v>
      </c>
      <c r="F7092" s="92" t="s">
        <v>50</v>
      </c>
      <c r="G7092" s="92" t="s">
        <v>97</v>
      </c>
      <c r="H7092" s="92" t="s">
        <v>31</v>
      </c>
      <c r="I7092" s="92" t="s">
        <v>205</v>
      </c>
      <c r="L7092" s="92">
        <f>(('Activity data'!H1474/'Emission factors'!$H$10/1000)*'Emission factors'!$B$16*'Emission factors'!$D$16)+(('Activity data'!H1690/'Emission factors'!$H$6/1000)*'Emission factors'!$B$16*'Emission factors'!$D$16)</f>
        <v>0</v>
      </c>
      <c r="M7092" s="92">
        <f>(('Activity data'!I1474/'Emission factors'!$H$10/1000)*'Emission factors'!$B$16*'Emission factors'!$D$16/1000)+(('Activity data'!I1690/'Emission factors'!$H$6/1000)*'Emission factors'!$B$16*'Emission factors'!$D$16/1000)</f>
        <v>0</v>
      </c>
      <c r="N7092" s="92">
        <f>(('Activity data'!J1474/'Emission factors'!$H$10/1000)*'Emission factors'!$B$16*'Emission factors'!$D$16/1000)+(('Activity data'!J1690/'Emission factors'!$H$6/1000)*'Emission factors'!$B$16*'Emission factors'!$D$16/1000)</f>
        <v>0</v>
      </c>
      <c r="O7092" s="92">
        <f>(('Activity data'!K1474/'Emission factors'!$H$10/1000)*'Emission factors'!$B$16*'Emission factors'!$D$16/1000)+(('Activity data'!K1690/'Emission factors'!$H$6/1000)*'Emission factors'!$B$16*'Emission factors'!$D$16/1000)</f>
        <v>0</v>
      </c>
      <c r="P7092" s="92">
        <f>(('Activity data'!L1474/'Emission factors'!$H$10/1000)*'Emission factors'!$B$16*'Emission factors'!$D$16/1000)+(('Activity data'!L1690/'Emission factors'!$H$6/1000)*'Emission factors'!$B$16*'Emission factors'!$D$16/1000)</f>
        <v>0</v>
      </c>
      <c r="Q7092" s="92">
        <f>(('Activity data'!M1474/'Emission factors'!$H$10/1000)*'Emission factors'!$B$16*'Emission factors'!$D$16/1000)+(('Activity data'!M1690/'Emission factors'!$H$6/1000)*'Emission factors'!$B$16*'Emission factors'!$D$16/1000)</f>
        <v>0</v>
      </c>
      <c r="R7092" s="92">
        <f>(('Activity data'!N1474/'Emission factors'!$H$10/1000)*'Emission factors'!$B$16*'Emission factors'!$D$16/1000)+(('Activity data'!N1690/'Emission factors'!$H$6/1000)*'Emission factors'!$B$16*'Emission factors'!$D$16/1000)</f>
        <v>0</v>
      </c>
      <c r="S7092" s="92">
        <f>(('Activity data'!O1474/'Emission factors'!$H$10/1000)*'Emission factors'!$B$16*'Emission factors'!$D$16/1000)+(('Activity data'!O1690/'Emission factors'!$H$6/1000)*'Emission factors'!$B$16*'Emission factors'!$D$16/1000)</f>
        <v>0</v>
      </c>
      <c r="T7092" s="92">
        <f>(('Activity data'!P1474/'Emission factors'!$H$10/1000)*'Emission factors'!$B$16*'Emission factors'!$D$16/1000)+(('Activity data'!P1690/'Emission factors'!$H$6/1000)*'Emission factors'!$B$16*'Emission factors'!$D$16/1000)</f>
        <v>0</v>
      </c>
      <c r="U7092" s="92">
        <f>(('Activity data'!Q1474/'Emission factors'!$H$10/1000)*'Emission factors'!$B$16*'Emission factors'!$D$16/1000)+(('Activity data'!Q1690/'Emission factors'!$H$6/1000)*'Emission factors'!$B$16*'Emission factors'!$D$16/1000)</f>
        <v>0</v>
      </c>
    </row>
    <row r="7093" spans="1:21" x14ac:dyDescent="0.25">
      <c r="A7093" s="92" t="s">
        <v>11</v>
      </c>
      <c r="B7093" s="92" t="s">
        <v>12</v>
      </c>
      <c r="C7093" s="92" t="s">
        <v>48</v>
      </c>
      <c r="D7093" s="92" t="s">
        <v>48</v>
      </c>
      <c r="E7093" s="92" t="s">
        <v>52</v>
      </c>
      <c r="F7093" s="92" t="s">
        <v>50</v>
      </c>
      <c r="G7093" s="92" t="s">
        <v>97</v>
      </c>
      <c r="H7093" s="92" t="s">
        <v>31</v>
      </c>
      <c r="I7093" s="92" t="s">
        <v>204</v>
      </c>
      <c r="L7093" s="92">
        <f>(('Activity data'!H1475/'Emission factors'!$H$10/1000)*'Emission factors'!$B$16*'Emission factors'!$D$16)+(('Activity data'!H1691/'Emission factors'!$H$6/1000)*'Emission factors'!$B$16*'Emission factors'!$D$16)</f>
        <v>0</v>
      </c>
      <c r="M7093" s="92">
        <f>(('Activity data'!I1475/'Emission factors'!$H$10/1000)*'Emission factors'!$B$16*'Emission factors'!$D$16/1000)+(('Activity data'!I1691/'Emission factors'!$H$6/1000)*'Emission factors'!$B$16*'Emission factors'!$D$16/1000)</f>
        <v>0</v>
      </c>
      <c r="N7093" s="92">
        <f>(('Activity data'!J1475/'Emission factors'!$H$10/1000)*'Emission factors'!$B$16*'Emission factors'!$D$16/1000)+(('Activity data'!J1691/'Emission factors'!$H$6/1000)*'Emission factors'!$B$16*'Emission factors'!$D$16/1000)</f>
        <v>0</v>
      </c>
      <c r="O7093" s="92">
        <f>(('Activity data'!K1475/'Emission factors'!$H$10/1000)*'Emission factors'!$B$16*'Emission factors'!$D$16/1000)+(('Activity data'!K1691/'Emission factors'!$H$6/1000)*'Emission factors'!$B$16*'Emission factors'!$D$16/1000)</f>
        <v>0</v>
      </c>
      <c r="P7093" s="92">
        <f>(('Activity data'!L1475/'Emission factors'!$H$10/1000)*'Emission factors'!$B$16*'Emission factors'!$D$16/1000)+(('Activity data'!L1691/'Emission factors'!$H$6/1000)*'Emission factors'!$B$16*'Emission factors'!$D$16/1000)</f>
        <v>0</v>
      </c>
      <c r="Q7093" s="92">
        <f>(('Activity data'!M1475/'Emission factors'!$H$10/1000)*'Emission factors'!$B$16*'Emission factors'!$D$16/1000)+(('Activity data'!M1691/'Emission factors'!$H$6/1000)*'Emission factors'!$B$16*'Emission factors'!$D$16/1000)</f>
        <v>0</v>
      </c>
      <c r="R7093" s="92">
        <f>(('Activity data'!N1475/'Emission factors'!$H$10/1000)*'Emission factors'!$B$16*'Emission factors'!$D$16/1000)+(('Activity data'!N1691/'Emission factors'!$H$6/1000)*'Emission factors'!$B$16*'Emission factors'!$D$16/1000)</f>
        <v>0</v>
      </c>
      <c r="S7093" s="92">
        <f>(('Activity data'!O1475/'Emission factors'!$H$10/1000)*'Emission factors'!$B$16*'Emission factors'!$D$16/1000)+(('Activity data'!O1691/'Emission factors'!$H$6/1000)*'Emission factors'!$B$16*'Emission factors'!$D$16/1000)</f>
        <v>0</v>
      </c>
      <c r="T7093" s="92">
        <f>(('Activity data'!P1475/'Emission factors'!$H$10/1000)*'Emission factors'!$B$16*'Emission factors'!$D$16/1000)+(('Activity data'!P1691/'Emission factors'!$H$6/1000)*'Emission factors'!$B$16*'Emission factors'!$D$16/1000)</f>
        <v>0</v>
      </c>
      <c r="U7093" s="92">
        <f>(('Activity data'!Q1475/'Emission factors'!$H$10/1000)*'Emission factors'!$B$16*'Emission factors'!$D$16/1000)+(('Activity data'!Q1691/'Emission factors'!$H$6/1000)*'Emission factors'!$B$16*'Emission factors'!$D$16/1000)</f>
        <v>0</v>
      </c>
    </row>
    <row r="7094" spans="1:21" x14ac:dyDescent="0.25">
      <c r="A7094" s="92" t="s">
        <v>11</v>
      </c>
      <c r="B7094" s="92" t="s">
        <v>12</v>
      </c>
      <c r="C7094" s="92" t="s">
        <v>48</v>
      </c>
      <c r="D7094" s="92" t="s">
        <v>48</v>
      </c>
      <c r="E7094" s="92" t="s">
        <v>52</v>
      </c>
      <c r="F7094" s="92" t="s">
        <v>50</v>
      </c>
      <c r="G7094" s="92" t="s">
        <v>97</v>
      </c>
      <c r="H7094" s="92" t="s">
        <v>31</v>
      </c>
      <c r="I7094" s="92" t="s">
        <v>199</v>
      </c>
      <c r="L7094" s="92">
        <f>(('Activity data'!H1476/'Emission factors'!$H$10/1000)*'Emission factors'!$B$16*'Emission factors'!$D$16)+(('Activity data'!H1692/'Emission factors'!$H$6/1000)*'Emission factors'!$B$16*'Emission factors'!$D$16)</f>
        <v>0</v>
      </c>
      <c r="M7094" s="92">
        <f>(('Activity data'!I1476/'Emission factors'!$H$10/1000)*'Emission factors'!$B$16*'Emission factors'!$D$16/1000)+(('Activity data'!I1692/'Emission factors'!$H$6/1000)*'Emission factors'!$B$16*'Emission factors'!$D$16/1000)</f>
        <v>0</v>
      </c>
      <c r="N7094" s="92">
        <f>(('Activity data'!J1476/'Emission factors'!$H$10/1000)*'Emission factors'!$B$16*'Emission factors'!$D$16/1000)+(('Activity data'!J1692/'Emission factors'!$H$6/1000)*'Emission factors'!$B$16*'Emission factors'!$D$16/1000)</f>
        <v>0</v>
      </c>
      <c r="O7094" s="92">
        <f>(('Activity data'!K1476/'Emission factors'!$H$10/1000)*'Emission factors'!$B$16*'Emission factors'!$D$16/1000)+(('Activity data'!K1692/'Emission factors'!$H$6/1000)*'Emission factors'!$B$16*'Emission factors'!$D$16/1000)</f>
        <v>0</v>
      </c>
      <c r="P7094" s="92">
        <f>(('Activity data'!L1476/'Emission factors'!$H$10/1000)*'Emission factors'!$B$16*'Emission factors'!$D$16/1000)+(('Activity data'!L1692/'Emission factors'!$H$6/1000)*'Emission factors'!$B$16*'Emission factors'!$D$16/1000)</f>
        <v>0</v>
      </c>
      <c r="Q7094" s="92">
        <f>(('Activity data'!M1476/'Emission factors'!$H$10/1000)*'Emission factors'!$B$16*'Emission factors'!$D$16/1000)+(('Activity data'!M1692/'Emission factors'!$H$6/1000)*'Emission factors'!$B$16*'Emission factors'!$D$16/1000)</f>
        <v>0</v>
      </c>
      <c r="R7094" s="92">
        <f>(('Activity data'!N1476/'Emission factors'!$H$10/1000)*'Emission factors'!$B$16*'Emission factors'!$D$16/1000)+(('Activity data'!N1692/'Emission factors'!$H$6/1000)*'Emission factors'!$B$16*'Emission factors'!$D$16/1000)</f>
        <v>0</v>
      </c>
      <c r="S7094" s="92">
        <f>(('Activity data'!O1476/'Emission factors'!$H$10/1000)*'Emission factors'!$B$16*'Emission factors'!$D$16/1000)+(('Activity data'!O1692/'Emission factors'!$H$6/1000)*'Emission factors'!$B$16*'Emission factors'!$D$16/1000)</f>
        <v>0</v>
      </c>
      <c r="T7094" s="92">
        <f>(('Activity data'!P1476/'Emission factors'!$H$10/1000)*'Emission factors'!$B$16*'Emission factors'!$D$16/1000)+(('Activity data'!P1692/'Emission factors'!$H$6/1000)*'Emission factors'!$B$16*'Emission factors'!$D$16/1000)</f>
        <v>0</v>
      </c>
      <c r="U7094" s="92">
        <f>(('Activity data'!Q1476/'Emission factors'!$H$10/1000)*'Emission factors'!$B$16*'Emission factors'!$D$16/1000)+(('Activity data'!Q1692/'Emission factors'!$H$6/1000)*'Emission factors'!$B$16*'Emission factors'!$D$16/1000)</f>
        <v>0</v>
      </c>
    </row>
    <row r="7095" spans="1:21" x14ac:dyDescent="0.25">
      <c r="A7095" s="92" t="s">
        <v>11</v>
      </c>
      <c r="B7095" s="92" t="s">
        <v>12</v>
      </c>
      <c r="C7095" s="92" t="s">
        <v>48</v>
      </c>
      <c r="D7095" s="92" t="s">
        <v>48</v>
      </c>
      <c r="E7095" s="92" t="s">
        <v>52</v>
      </c>
      <c r="F7095" s="92" t="s">
        <v>50</v>
      </c>
      <c r="G7095" s="92" t="s">
        <v>97</v>
      </c>
      <c r="H7095" s="92" t="s">
        <v>31</v>
      </c>
      <c r="I7095" s="92" t="s">
        <v>233</v>
      </c>
      <c r="L7095" s="92">
        <f>(('Activity data'!H1477/'Emission factors'!$H$10/1000)*'Emission factors'!$B$16*'Emission factors'!$D$16)+(('Activity data'!H1693/'Emission factors'!$H$6/1000)*'Emission factors'!$B$16*'Emission factors'!$D$16)</f>
        <v>0</v>
      </c>
      <c r="M7095" s="92">
        <f>(('Activity data'!I1477/'Emission factors'!$H$10/1000)*'Emission factors'!$B$16*'Emission factors'!$D$16/1000)+(('Activity data'!I1693/'Emission factors'!$H$6/1000)*'Emission factors'!$B$16*'Emission factors'!$D$16/1000)</f>
        <v>0</v>
      </c>
      <c r="N7095" s="92">
        <f>(('Activity data'!J1477/'Emission factors'!$H$10/1000)*'Emission factors'!$B$16*'Emission factors'!$D$16/1000)+(('Activity data'!J1693/'Emission factors'!$H$6/1000)*'Emission factors'!$B$16*'Emission factors'!$D$16/1000)</f>
        <v>0</v>
      </c>
      <c r="O7095" s="92">
        <f>(('Activity data'!K1477/'Emission factors'!$H$10/1000)*'Emission factors'!$B$16*'Emission factors'!$D$16/1000)+(('Activity data'!K1693/'Emission factors'!$H$6/1000)*'Emission factors'!$B$16*'Emission factors'!$D$16/1000)</f>
        <v>0</v>
      </c>
      <c r="P7095" s="92">
        <f>(('Activity data'!L1477/'Emission factors'!$H$10/1000)*'Emission factors'!$B$16*'Emission factors'!$D$16/1000)+(('Activity data'!L1693/'Emission factors'!$H$6/1000)*'Emission factors'!$B$16*'Emission factors'!$D$16/1000)</f>
        <v>0</v>
      </c>
      <c r="Q7095" s="92">
        <f>(('Activity data'!M1477/'Emission factors'!$H$10/1000)*'Emission factors'!$B$16*'Emission factors'!$D$16/1000)+(('Activity data'!M1693/'Emission factors'!$H$6/1000)*'Emission factors'!$B$16*'Emission factors'!$D$16/1000)</f>
        <v>0</v>
      </c>
      <c r="R7095" s="92">
        <f>(('Activity data'!N1477/'Emission factors'!$H$10/1000)*'Emission factors'!$B$16*'Emission factors'!$D$16/1000)+(('Activity data'!N1693/'Emission factors'!$H$6/1000)*'Emission factors'!$B$16*'Emission factors'!$D$16/1000)</f>
        <v>0</v>
      </c>
      <c r="S7095" s="92">
        <f>(('Activity data'!O1477/'Emission factors'!$H$10/1000)*'Emission factors'!$B$16*'Emission factors'!$D$16/1000)+(('Activity data'!O1693/'Emission factors'!$H$6/1000)*'Emission factors'!$B$16*'Emission factors'!$D$16/1000)</f>
        <v>0</v>
      </c>
      <c r="T7095" s="92">
        <f>(('Activity data'!P1477/'Emission factors'!$H$10/1000)*'Emission factors'!$B$16*'Emission factors'!$D$16/1000)+(('Activity data'!P1693/'Emission factors'!$H$6/1000)*'Emission factors'!$B$16*'Emission factors'!$D$16/1000)</f>
        <v>0</v>
      </c>
      <c r="U7095" s="92">
        <f>(('Activity data'!Q1477/'Emission factors'!$H$10/1000)*'Emission factors'!$B$16*'Emission factors'!$D$16/1000)+(('Activity data'!Q1693/'Emission factors'!$H$6/1000)*'Emission factors'!$B$16*'Emission factors'!$D$16/1000)</f>
        <v>0</v>
      </c>
    </row>
    <row r="7096" spans="1:21" x14ac:dyDescent="0.25">
      <c r="A7096" s="92" t="s">
        <v>11</v>
      </c>
      <c r="B7096" s="92" t="s">
        <v>12</v>
      </c>
      <c r="C7096" s="92" t="s">
        <v>48</v>
      </c>
      <c r="D7096" s="92" t="s">
        <v>48</v>
      </c>
      <c r="E7096" s="92" t="s">
        <v>52</v>
      </c>
      <c r="F7096" s="92" t="s">
        <v>50</v>
      </c>
      <c r="G7096" s="92" t="s">
        <v>97</v>
      </c>
      <c r="H7096" s="92" t="s">
        <v>31</v>
      </c>
      <c r="I7096" s="92" t="s">
        <v>220</v>
      </c>
      <c r="L7096" s="92">
        <f>(('Activity data'!H1478/'Emission factors'!$H$10/1000)*'Emission factors'!$B$16*'Emission factors'!$D$16)+(('Activity data'!H1694/'Emission factors'!$H$6/1000)*'Emission factors'!$B$16*'Emission factors'!$D$16)</f>
        <v>0</v>
      </c>
      <c r="M7096" s="92">
        <f>(('Activity data'!I1478/'Emission factors'!$H$10/1000)*'Emission factors'!$B$16*'Emission factors'!$D$16/1000)+(('Activity data'!I1694/'Emission factors'!$H$6/1000)*'Emission factors'!$B$16*'Emission factors'!$D$16/1000)</f>
        <v>0</v>
      </c>
      <c r="N7096" s="92">
        <f>(('Activity data'!J1478/'Emission factors'!$H$10/1000)*'Emission factors'!$B$16*'Emission factors'!$D$16/1000)+(('Activity data'!J1694/'Emission factors'!$H$6/1000)*'Emission factors'!$B$16*'Emission factors'!$D$16/1000)</f>
        <v>0</v>
      </c>
      <c r="O7096" s="92">
        <f>(('Activity data'!K1478/'Emission factors'!$H$10/1000)*'Emission factors'!$B$16*'Emission factors'!$D$16/1000)+(('Activity data'!K1694/'Emission factors'!$H$6/1000)*'Emission factors'!$B$16*'Emission factors'!$D$16/1000)</f>
        <v>0</v>
      </c>
      <c r="P7096" s="92">
        <f>(('Activity data'!L1478/'Emission factors'!$H$10/1000)*'Emission factors'!$B$16*'Emission factors'!$D$16/1000)+(('Activity data'!L1694/'Emission factors'!$H$6/1000)*'Emission factors'!$B$16*'Emission factors'!$D$16/1000)</f>
        <v>0</v>
      </c>
      <c r="Q7096" s="92">
        <f>(('Activity data'!M1478/'Emission factors'!$H$10/1000)*'Emission factors'!$B$16*'Emission factors'!$D$16/1000)+(('Activity data'!M1694/'Emission factors'!$H$6/1000)*'Emission factors'!$B$16*'Emission factors'!$D$16/1000)</f>
        <v>0</v>
      </c>
      <c r="R7096" s="92">
        <f>(('Activity data'!N1478/'Emission factors'!$H$10/1000)*'Emission factors'!$B$16*'Emission factors'!$D$16/1000)+(('Activity data'!N1694/'Emission factors'!$H$6/1000)*'Emission factors'!$B$16*'Emission factors'!$D$16/1000)</f>
        <v>0</v>
      </c>
      <c r="S7096" s="92">
        <f>(('Activity data'!O1478/'Emission factors'!$H$10/1000)*'Emission factors'!$B$16*'Emission factors'!$D$16/1000)+(('Activity data'!O1694/'Emission factors'!$H$6/1000)*'Emission factors'!$B$16*'Emission factors'!$D$16/1000)</f>
        <v>0</v>
      </c>
      <c r="T7096" s="92">
        <f>(('Activity data'!P1478/'Emission factors'!$H$10/1000)*'Emission factors'!$B$16*'Emission factors'!$D$16/1000)+(('Activity data'!P1694/'Emission factors'!$H$6/1000)*'Emission factors'!$B$16*'Emission factors'!$D$16/1000)</f>
        <v>0</v>
      </c>
      <c r="U7096" s="92">
        <f>(('Activity data'!Q1478/'Emission factors'!$H$10/1000)*'Emission factors'!$B$16*'Emission factors'!$D$16/1000)+(('Activity data'!Q1694/'Emission factors'!$H$6/1000)*'Emission factors'!$B$16*'Emission factors'!$D$16/1000)</f>
        <v>0</v>
      </c>
    </row>
    <row r="7097" spans="1:21" x14ac:dyDescent="0.25">
      <c r="A7097" s="92" t="s">
        <v>11</v>
      </c>
      <c r="B7097" s="92" t="s">
        <v>12</v>
      </c>
      <c r="C7097" s="92" t="s">
        <v>48</v>
      </c>
      <c r="D7097" s="92" t="s">
        <v>48</v>
      </c>
      <c r="E7097" s="92" t="s">
        <v>52</v>
      </c>
      <c r="F7097" s="92" t="s">
        <v>50</v>
      </c>
      <c r="G7097" s="92" t="s">
        <v>97</v>
      </c>
      <c r="H7097" s="92" t="s">
        <v>31</v>
      </c>
      <c r="I7097" s="92" t="s">
        <v>221</v>
      </c>
      <c r="L7097" s="92">
        <f>(('Activity data'!H1479/'Emission factors'!$H$10/1000)*'Emission factors'!$B$16*'Emission factors'!$D$16)+(('Activity data'!H1695/'Emission factors'!$H$6/1000)*'Emission factors'!$B$16*'Emission factors'!$D$16)</f>
        <v>444.7877014581735</v>
      </c>
      <c r="M7097" s="92">
        <f>(('Activity data'!I1479/'Emission factors'!$H$10/1000)*'Emission factors'!$B$16*'Emission factors'!$D$16/1000)+(('Activity data'!I1695/'Emission factors'!$H$6/1000)*'Emission factors'!$B$16*'Emission factors'!$D$16/1000)</f>
        <v>0.35821925364543372</v>
      </c>
      <c r="N7097" s="92">
        <f>(('Activity data'!J1479/'Emission factors'!$H$10/1000)*'Emission factors'!$B$16*'Emission factors'!$D$16/1000)+(('Activity data'!J1695/'Emission factors'!$H$6/1000)*'Emission factors'!$B$16*'Emission factors'!$D$16/1000)</f>
        <v>0.2182577705295472</v>
      </c>
      <c r="O7097" s="92">
        <f>(('Activity data'!K1479/'Emission factors'!$H$10/1000)*'Emission factors'!$B$16*'Emission factors'!$D$16/1000)+(('Activity data'!K1695/'Emission factors'!$H$6/1000)*'Emission factors'!$B$16*'Emission factors'!$D$16/1000)</f>
        <v>0.17362859746738293</v>
      </c>
      <c r="P7097" s="92">
        <f>(('Activity data'!L1479/'Emission factors'!$H$10/1000)*'Emission factors'!$B$16*'Emission factors'!$D$16/1000)+(('Activity data'!L1695/'Emission factors'!$H$6/1000)*'Emission factors'!$B$16*'Emission factors'!$D$16/1000)</f>
        <v>0.24000834612432848</v>
      </c>
      <c r="Q7097" s="92">
        <f>(('Activity data'!M1479/'Emission factors'!$H$10/1000)*'Emission factors'!$B$16*'Emission factors'!$D$16/1000)+(('Activity data'!M1695/'Emission factors'!$H$6/1000)*'Emission factors'!$B$16*'Emission factors'!$D$16/1000)</f>
        <v>0.24492536454336153</v>
      </c>
      <c r="R7097" s="92">
        <f>(('Activity data'!N1479/'Emission factors'!$H$10/1000)*'Emission factors'!$B$16*'Emission factors'!$D$16/1000)+(('Activity data'!N1695/'Emission factors'!$H$6/1000)*'Emission factors'!$B$16*'Emission factors'!$D$16/1000)</f>
        <v>0.16646999712202612</v>
      </c>
      <c r="S7097" s="92">
        <f>(('Activity data'!O1479/'Emission factors'!$H$10/1000)*'Emission factors'!$B$16*'Emission factors'!$D$16/1000)+(('Activity data'!O1695/'Emission factors'!$H$6/1000)*'Emission factors'!$B$16*'Emission factors'!$D$16/1000)</f>
        <v>7.0038588833461243E-2</v>
      </c>
      <c r="T7097" s="92">
        <f>(('Activity data'!P1479/'Emission factors'!$H$10/1000)*'Emission factors'!$B$16*'Emission factors'!$D$16/1000)+(('Activity data'!P1695/'Emission factors'!$H$6/1000)*'Emission factors'!$B$16*'Emission factors'!$D$16/1000)</f>
        <v>1.148268419033001E-2</v>
      </c>
      <c r="U7097" s="92">
        <f>(('Activity data'!Q1479/'Emission factors'!$H$10/1000)*'Emission factors'!$B$16*'Emission factors'!$D$16/1000)+(('Activity data'!Q1695/'Emission factors'!$H$6/1000)*'Emission factors'!$B$16*'Emission factors'!$D$16/1000)</f>
        <v>0</v>
      </c>
    </row>
    <row r="7098" spans="1:21" x14ac:dyDescent="0.25">
      <c r="A7098" s="92" t="s">
        <v>11</v>
      </c>
      <c r="B7098" s="92" t="s">
        <v>12</v>
      </c>
      <c r="C7098" s="92" t="s">
        <v>48</v>
      </c>
      <c r="D7098" s="92" t="s">
        <v>48</v>
      </c>
      <c r="E7098" s="92" t="s">
        <v>52</v>
      </c>
      <c r="F7098" s="92" t="s">
        <v>50</v>
      </c>
      <c r="G7098" s="92" t="s">
        <v>97</v>
      </c>
      <c r="H7098" s="92" t="s">
        <v>31</v>
      </c>
      <c r="I7098" s="92" t="s">
        <v>201</v>
      </c>
      <c r="L7098" s="92">
        <f>(('Activity data'!H1480/'Emission factors'!$H$10/1000)*'Emission factors'!$B$16*'Emission factors'!$D$16)+(('Activity data'!H1696/'Emission factors'!$H$6/1000)*'Emission factors'!$B$16*'Emission factors'!$D$16)</f>
        <v>56356.724769762099</v>
      </c>
      <c r="M7098" s="92">
        <f>(('Activity data'!I1480/'Emission factors'!$H$10/1000)*'Emission factors'!$B$16*'Emission factors'!$D$16/1000)+(('Activity data'!I1696/'Emission factors'!$H$6/1000)*'Emission factors'!$B$16*'Emission factors'!$D$16/1000)</f>
        <v>51.469382003069839</v>
      </c>
      <c r="N7098" s="92">
        <f>(('Activity data'!J1480/'Emission factors'!$H$10/1000)*'Emission factors'!$B$16*'Emission factors'!$D$16/1000)+(('Activity data'!J1696/'Emission factors'!$H$6/1000)*'Emission factors'!$B$16*'Emission factors'!$D$16/1000)</f>
        <v>48.788247553722186</v>
      </c>
      <c r="O7098" s="92">
        <f>(('Activity data'!K1480/'Emission factors'!$H$10/1000)*'Emission factors'!$B$16*'Emission factors'!$D$16/1000)+(('Activity data'!K1696/'Emission factors'!$H$6/1000)*'Emission factors'!$B$16*'Emission factors'!$D$16/1000)</f>
        <v>45.184940761703764</v>
      </c>
      <c r="P7098" s="92">
        <f>(('Activity data'!L1480/'Emission factors'!$H$10/1000)*'Emission factors'!$B$16*'Emission factors'!$D$16/1000)+(('Activity data'!L1696/'Emission factors'!$H$6/1000)*'Emission factors'!$B$16*'Emission factors'!$D$16/1000)</f>
        <v>22.325230429777438</v>
      </c>
      <c r="Q7098" s="92">
        <f>(('Activity data'!M1480/'Emission factors'!$H$10/1000)*'Emission factors'!$B$16*'Emission factors'!$D$16/1000)+(('Activity data'!M1696/'Emission factors'!$H$6/1000)*'Emission factors'!$B$16*'Emission factors'!$D$16/1000)</f>
        <v>3.8701562739831163</v>
      </c>
      <c r="R7098" s="92">
        <f>(('Activity data'!N1480/'Emission factors'!$H$10/1000)*'Emission factors'!$B$16*'Emission factors'!$D$16/1000)+(('Activity data'!N1696/'Emission factors'!$H$6/1000)*'Emission factors'!$B$16*'Emission factors'!$D$16/1000)</f>
        <v>1.9556717670759785</v>
      </c>
      <c r="S7098" s="92">
        <f>(('Activity data'!O1480/'Emission factors'!$H$10/1000)*'Emission factors'!$B$16*'Emission factors'!$D$16/1000)+(('Activity data'!O1696/'Emission factors'!$H$6/1000)*'Emission factors'!$B$16*'Emission factors'!$D$16/1000)</f>
        <v>4.3608457885648502</v>
      </c>
      <c r="T7098" s="92">
        <f>(('Activity data'!P1480/'Emission factors'!$H$10/1000)*'Emission factors'!$B$16*'Emission factors'!$D$16/1000)+(('Activity data'!P1696/'Emission factors'!$H$6/1000)*'Emission factors'!$B$16*'Emission factors'!$D$16/1000)</f>
        <v>1.5312173829623947</v>
      </c>
      <c r="U7098" s="92">
        <f>(('Activity data'!Q1480/'Emission factors'!$H$10/1000)*'Emission factors'!$B$16*'Emission factors'!$D$16/1000)+(('Activity data'!Q1696/'Emission factors'!$H$6/1000)*'Emission factors'!$B$16*'Emission factors'!$D$16/1000)</f>
        <v>0.25143318303914047</v>
      </c>
    </row>
    <row r="7099" spans="1:21" x14ac:dyDescent="0.25">
      <c r="A7099" s="92" t="s">
        <v>11</v>
      </c>
      <c r="B7099" s="92" t="s">
        <v>12</v>
      </c>
      <c r="C7099" s="92" t="s">
        <v>48</v>
      </c>
      <c r="D7099" s="92" t="s">
        <v>48</v>
      </c>
      <c r="E7099" s="92" t="s">
        <v>52</v>
      </c>
      <c r="F7099" s="92" t="s">
        <v>50</v>
      </c>
      <c r="G7099" s="92" t="s">
        <v>97</v>
      </c>
      <c r="H7099" s="92" t="s">
        <v>31</v>
      </c>
      <c r="I7099" s="92" t="s">
        <v>196</v>
      </c>
      <c r="L7099" s="92">
        <f>(('Activity data'!H1481/'Emission factors'!$H$10/1000)*'Emission factors'!$B$16*'Emission factors'!$D$16)+(('Activity data'!H1697/'Emission factors'!$H$6/1000)*'Emission factors'!$B$16*'Emission factors'!$D$16)</f>
        <v>0</v>
      </c>
      <c r="M7099" s="92">
        <f>(('Activity data'!I1481/'Emission factors'!$H$10/1000)*'Emission factors'!$B$16*'Emission factors'!$D$16/1000)+(('Activity data'!I1697/'Emission factors'!$H$6/1000)*'Emission factors'!$B$16*'Emission factors'!$D$16/1000)</f>
        <v>0</v>
      </c>
      <c r="N7099" s="92">
        <f>(('Activity data'!J1481/'Emission factors'!$H$10/1000)*'Emission factors'!$B$16*'Emission factors'!$D$16/1000)+(('Activity data'!J1697/'Emission factors'!$H$6/1000)*'Emission factors'!$B$16*'Emission factors'!$D$16/1000)</f>
        <v>0</v>
      </c>
      <c r="O7099" s="92">
        <f>(('Activity data'!K1481/'Emission factors'!$H$10/1000)*'Emission factors'!$B$16*'Emission factors'!$D$16/1000)+(('Activity data'!K1697/'Emission factors'!$H$6/1000)*'Emission factors'!$B$16*'Emission factors'!$D$16/1000)</f>
        <v>0</v>
      </c>
      <c r="P7099" s="92">
        <f>(('Activity data'!L1481/'Emission factors'!$H$10/1000)*'Emission factors'!$B$16*'Emission factors'!$D$16/1000)+(('Activity data'!L1697/'Emission factors'!$H$6/1000)*'Emission factors'!$B$16*'Emission factors'!$D$16/1000)</f>
        <v>0</v>
      </c>
      <c r="Q7099" s="92">
        <f>(('Activity data'!M1481/'Emission factors'!$H$10/1000)*'Emission factors'!$B$16*'Emission factors'!$D$16/1000)+(('Activity data'!M1697/'Emission factors'!$H$6/1000)*'Emission factors'!$B$16*'Emission factors'!$D$16/1000)</f>
        <v>0</v>
      </c>
      <c r="R7099" s="92">
        <f>(('Activity data'!N1481/'Emission factors'!$H$10/1000)*'Emission factors'!$B$16*'Emission factors'!$D$16/1000)+(('Activity data'!N1697/'Emission factors'!$H$6/1000)*'Emission factors'!$B$16*'Emission factors'!$D$16/1000)</f>
        <v>0</v>
      </c>
      <c r="S7099" s="92">
        <f>(('Activity data'!O1481/'Emission factors'!$H$10/1000)*'Emission factors'!$B$16*'Emission factors'!$D$16/1000)+(('Activity data'!O1697/'Emission factors'!$H$6/1000)*'Emission factors'!$B$16*'Emission factors'!$D$16/1000)</f>
        <v>0</v>
      </c>
      <c r="T7099" s="92">
        <f>(('Activity data'!P1481/'Emission factors'!$H$10/1000)*'Emission factors'!$B$16*'Emission factors'!$D$16/1000)+(('Activity data'!P1697/'Emission factors'!$H$6/1000)*'Emission factors'!$B$16*'Emission factors'!$D$16/1000)</f>
        <v>0</v>
      </c>
      <c r="U7099" s="92">
        <f>(('Activity data'!Q1481/'Emission factors'!$H$10/1000)*'Emission factors'!$B$16*'Emission factors'!$D$16/1000)+(('Activity data'!Q1697/'Emission factors'!$H$6/1000)*'Emission factors'!$B$16*'Emission factors'!$D$16/1000)</f>
        <v>0</v>
      </c>
    </row>
    <row r="7100" spans="1:21" x14ac:dyDescent="0.25">
      <c r="A7100" s="92" t="s">
        <v>11</v>
      </c>
      <c r="B7100" s="92" t="s">
        <v>12</v>
      </c>
      <c r="C7100" s="92" t="s">
        <v>48</v>
      </c>
      <c r="D7100" s="92" t="s">
        <v>48</v>
      </c>
      <c r="E7100" s="92" t="s">
        <v>52</v>
      </c>
      <c r="F7100" s="92" t="s">
        <v>50</v>
      </c>
      <c r="G7100" s="92" t="s">
        <v>97</v>
      </c>
      <c r="H7100" s="92" t="s">
        <v>31</v>
      </c>
      <c r="I7100" s="92" t="s">
        <v>197</v>
      </c>
      <c r="L7100" s="92">
        <f>(('Activity data'!H1482/'Emission factors'!$H$10/1000)*'Emission factors'!$B$16*'Emission factors'!$D$16)+(('Activity data'!H1698/'Emission factors'!$H$6/1000)*'Emission factors'!$B$16*'Emission factors'!$D$16)</f>
        <v>0</v>
      </c>
      <c r="M7100" s="92">
        <f>(('Activity data'!I1482/'Emission factors'!$H$10/1000)*'Emission factors'!$B$16*'Emission factors'!$D$16/1000)+(('Activity data'!I1698/'Emission factors'!$H$6/1000)*'Emission factors'!$B$16*'Emission factors'!$D$16/1000)</f>
        <v>0</v>
      </c>
      <c r="N7100" s="92">
        <f>(('Activity data'!J1482/'Emission factors'!$H$10/1000)*'Emission factors'!$B$16*'Emission factors'!$D$16/1000)+(('Activity data'!J1698/'Emission factors'!$H$6/1000)*'Emission factors'!$B$16*'Emission factors'!$D$16/1000)</f>
        <v>0</v>
      </c>
      <c r="O7100" s="92">
        <f>(('Activity data'!K1482/'Emission factors'!$H$10/1000)*'Emission factors'!$B$16*'Emission factors'!$D$16/1000)+(('Activity data'!K1698/'Emission factors'!$H$6/1000)*'Emission factors'!$B$16*'Emission factors'!$D$16/1000)</f>
        <v>0</v>
      </c>
      <c r="P7100" s="92">
        <f>(('Activity data'!L1482/'Emission factors'!$H$10/1000)*'Emission factors'!$B$16*'Emission factors'!$D$16/1000)+(('Activity data'!L1698/'Emission factors'!$H$6/1000)*'Emission factors'!$B$16*'Emission factors'!$D$16/1000)</f>
        <v>0</v>
      </c>
      <c r="Q7100" s="92">
        <f>(('Activity data'!M1482/'Emission factors'!$H$10/1000)*'Emission factors'!$B$16*'Emission factors'!$D$16/1000)+(('Activity data'!M1698/'Emission factors'!$H$6/1000)*'Emission factors'!$B$16*'Emission factors'!$D$16/1000)</f>
        <v>0</v>
      </c>
      <c r="R7100" s="92">
        <f>(('Activity data'!N1482/'Emission factors'!$H$10/1000)*'Emission factors'!$B$16*'Emission factors'!$D$16/1000)+(('Activity data'!N1698/'Emission factors'!$H$6/1000)*'Emission factors'!$B$16*'Emission factors'!$D$16/1000)</f>
        <v>0</v>
      </c>
      <c r="S7100" s="92">
        <f>(('Activity data'!O1482/'Emission factors'!$H$10/1000)*'Emission factors'!$B$16*'Emission factors'!$D$16/1000)+(('Activity data'!O1698/'Emission factors'!$H$6/1000)*'Emission factors'!$B$16*'Emission factors'!$D$16/1000)</f>
        <v>0</v>
      </c>
      <c r="T7100" s="92">
        <f>(('Activity data'!P1482/'Emission factors'!$H$10/1000)*'Emission factors'!$B$16*'Emission factors'!$D$16/1000)+(('Activity data'!P1698/'Emission factors'!$H$6/1000)*'Emission factors'!$B$16*'Emission factors'!$D$16/1000)</f>
        <v>0</v>
      </c>
      <c r="U7100" s="92">
        <f>(('Activity data'!Q1482/'Emission factors'!$H$10/1000)*'Emission factors'!$B$16*'Emission factors'!$D$16/1000)+(('Activity data'!Q1698/'Emission factors'!$H$6/1000)*'Emission factors'!$B$16*'Emission factors'!$D$16/1000)</f>
        <v>0</v>
      </c>
    </row>
    <row r="7101" spans="1:21" x14ac:dyDescent="0.25">
      <c r="A7101" s="92" t="s">
        <v>11</v>
      </c>
      <c r="B7101" s="92" t="s">
        <v>12</v>
      </c>
      <c r="C7101" s="92" t="s">
        <v>48</v>
      </c>
      <c r="D7101" s="92" t="s">
        <v>48</v>
      </c>
      <c r="E7101" s="92" t="s">
        <v>52</v>
      </c>
      <c r="F7101" s="92" t="s">
        <v>50</v>
      </c>
      <c r="G7101" s="92" t="s">
        <v>97</v>
      </c>
      <c r="H7101" s="92" t="s">
        <v>31</v>
      </c>
      <c r="I7101" s="92" t="s">
        <v>222</v>
      </c>
      <c r="L7101" s="92">
        <f>(('Activity data'!H1483/'Emission factors'!$H$10/1000)*'Emission factors'!$B$16*'Emission factors'!$D$16)+(('Activity data'!H1699/'Emission factors'!$H$6/1000)*'Emission factors'!$B$16*'Emission factors'!$D$16)</f>
        <v>0</v>
      </c>
      <c r="M7101" s="92">
        <f>(('Activity data'!I1483/'Emission factors'!$H$10/1000)*'Emission factors'!$B$16*'Emission factors'!$D$16/1000)+(('Activity data'!I1699/'Emission factors'!$H$6/1000)*'Emission factors'!$B$16*'Emission factors'!$D$16/1000)</f>
        <v>0</v>
      </c>
      <c r="N7101" s="92">
        <f>(('Activity data'!J1483/'Emission factors'!$H$10/1000)*'Emission factors'!$B$16*'Emission factors'!$D$16/1000)+(('Activity data'!J1699/'Emission factors'!$H$6/1000)*'Emission factors'!$B$16*'Emission factors'!$D$16/1000)</f>
        <v>0</v>
      </c>
      <c r="O7101" s="92">
        <f>(('Activity data'!K1483/'Emission factors'!$H$10/1000)*'Emission factors'!$B$16*'Emission factors'!$D$16/1000)+(('Activity data'!K1699/'Emission factors'!$H$6/1000)*'Emission factors'!$B$16*'Emission factors'!$D$16/1000)</f>
        <v>0</v>
      </c>
      <c r="P7101" s="92">
        <f>(('Activity data'!L1483/'Emission factors'!$H$10/1000)*'Emission factors'!$B$16*'Emission factors'!$D$16/1000)+(('Activity data'!L1699/'Emission factors'!$H$6/1000)*'Emission factors'!$B$16*'Emission factors'!$D$16/1000)</f>
        <v>0</v>
      </c>
      <c r="Q7101" s="92">
        <f>(('Activity data'!M1483/'Emission factors'!$H$10/1000)*'Emission factors'!$B$16*'Emission factors'!$D$16/1000)+(('Activity data'!M1699/'Emission factors'!$H$6/1000)*'Emission factors'!$B$16*'Emission factors'!$D$16/1000)</f>
        <v>0</v>
      </c>
      <c r="R7101" s="92">
        <f>(('Activity data'!N1483/'Emission factors'!$H$10/1000)*'Emission factors'!$B$16*'Emission factors'!$D$16/1000)+(('Activity data'!N1699/'Emission factors'!$H$6/1000)*'Emission factors'!$B$16*'Emission factors'!$D$16/1000)</f>
        <v>0</v>
      </c>
      <c r="S7101" s="92">
        <f>(('Activity data'!O1483/'Emission factors'!$H$10/1000)*'Emission factors'!$B$16*'Emission factors'!$D$16/1000)+(('Activity data'!O1699/'Emission factors'!$H$6/1000)*'Emission factors'!$B$16*'Emission factors'!$D$16/1000)</f>
        <v>0</v>
      </c>
      <c r="T7101" s="92">
        <f>(('Activity data'!P1483/'Emission factors'!$H$10/1000)*'Emission factors'!$B$16*'Emission factors'!$D$16/1000)+(('Activity data'!P1699/'Emission factors'!$H$6/1000)*'Emission factors'!$B$16*'Emission factors'!$D$16/1000)</f>
        <v>0</v>
      </c>
      <c r="U7101" s="92">
        <f>(('Activity data'!Q1483/'Emission factors'!$H$10/1000)*'Emission factors'!$B$16*'Emission factors'!$D$16/1000)+(('Activity data'!Q1699/'Emission factors'!$H$6/1000)*'Emission factors'!$B$16*'Emission factors'!$D$16/1000)</f>
        <v>0</v>
      </c>
    </row>
    <row r="7102" spans="1:21" x14ac:dyDescent="0.25">
      <c r="A7102" s="92" t="s">
        <v>11</v>
      </c>
      <c r="B7102" s="92" t="s">
        <v>12</v>
      </c>
      <c r="C7102" s="92" t="s">
        <v>48</v>
      </c>
      <c r="D7102" s="92" t="s">
        <v>48</v>
      </c>
      <c r="E7102" s="92" t="s">
        <v>52</v>
      </c>
      <c r="F7102" s="92" t="s">
        <v>50</v>
      </c>
      <c r="G7102" s="92" t="s">
        <v>97</v>
      </c>
      <c r="H7102" s="92" t="s">
        <v>31</v>
      </c>
      <c r="I7102" s="92" t="s">
        <v>223</v>
      </c>
      <c r="L7102" s="92">
        <f>(('Activity data'!H1484/'Emission factors'!$H$10/1000)*'Emission factors'!$B$16*'Emission factors'!$D$16)+(('Activity data'!H1700/'Emission factors'!$H$6/1000)*'Emission factors'!$B$16*'Emission factors'!$D$16)</f>
        <v>0</v>
      </c>
      <c r="M7102" s="92">
        <f>(('Activity data'!I1484/'Emission factors'!$H$10/1000)*'Emission factors'!$B$16*'Emission factors'!$D$16/1000)+(('Activity data'!I1700/'Emission factors'!$H$6/1000)*'Emission factors'!$B$16*'Emission factors'!$D$16/1000)</f>
        <v>0</v>
      </c>
      <c r="N7102" s="92">
        <f>(('Activity data'!J1484/'Emission factors'!$H$10/1000)*'Emission factors'!$B$16*'Emission factors'!$D$16/1000)+(('Activity data'!J1700/'Emission factors'!$H$6/1000)*'Emission factors'!$B$16*'Emission factors'!$D$16/1000)</f>
        <v>0</v>
      </c>
      <c r="O7102" s="92">
        <f>(('Activity data'!K1484/'Emission factors'!$H$10/1000)*'Emission factors'!$B$16*'Emission factors'!$D$16/1000)+(('Activity data'!K1700/'Emission factors'!$H$6/1000)*'Emission factors'!$B$16*'Emission factors'!$D$16/1000)</f>
        <v>0</v>
      </c>
      <c r="P7102" s="92">
        <f>(('Activity data'!L1484/'Emission factors'!$H$10/1000)*'Emission factors'!$B$16*'Emission factors'!$D$16/1000)+(('Activity data'!L1700/'Emission factors'!$H$6/1000)*'Emission factors'!$B$16*'Emission factors'!$D$16/1000)</f>
        <v>0</v>
      </c>
      <c r="Q7102" s="92">
        <f>(('Activity data'!M1484/'Emission factors'!$H$10/1000)*'Emission factors'!$B$16*'Emission factors'!$D$16/1000)+(('Activity data'!M1700/'Emission factors'!$H$6/1000)*'Emission factors'!$B$16*'Emission factors'!$D$16/1000)</f>
        <v>0</v>
      </c>
      <c r="R7102" s="92">
        <f>(('Activity data'!N1484/'Emission factors'!$H$10/1000)*'Emission factors'!$B$16*'Emission factors'!$D$16/1000)+(('Activity data'!N1700/'Emission factors'!$H$6/1000)*'Emission factors'!$B$16*'Emission factors'!$D$16/1000)</f>
        <v>0</v>
      </c>
      <c r="S7102" s="92">
        <f>(('Activity data'!O1484/'Emission factors'!$H$10/1000)*'Emission factors'!$B$16*'Emission factors'!$D$16/1000)+(('Activity data'!O1700/'Emission factors'!$H$6/1000)*'Emission factors'!$B$16*'Emission factors'!$D$16/1000)</f>
        <v>0</v>
      </c>
      <c r="T7102" s="92">
        <f>(('Activity data'!P1484/'Emission factors'!$H$10/1000)*'Emission factors'!$B$16*'Emission factors'!$D$16/1000)+(('Activity data'!P1700/'Emission factors'!$H$6/1000)*'Emission factors'!$B$16*'Emission factors'!$D$16/1000)</f>
        <v>0</v>
      </c>
      <c r="U7102" s="92">
        <f>(('Activity data'!Q1484/'Emission factors'!$H$10/1000)*'Emission factors'!$B$16*'Emission factors'!$D$16/1000)+(('Activity data'!Q1700/'Emission factors'!$H$6/1000)*'Emission factors'!$B$16*'Emission factors'!$D$16/1000)</f>
        <v>0</v>
      </c>
    </row>
    <row r="7103" spans="1:21" x14ac:dyDescent="0.25">
      <c r="A7103" s="92" t="s">
        <v>11</v>
      </c>
      <c r="B7103" s="92" t="s">
        <v>12</v>
      </c>
      <c r="C7103" s="92" t="s">
        <v>48</v>
      </c>
      <c r="D7103" s="92" t="s">
        <v>48</v>
      </c>
      <c r="E7103" s="92" t="s">
        <v>52</v>
      </c>
      <c r="F7103" s="92" t="s">
        <v>50</v>
      </c>
      <c r="G7103" s="92" t="s">
        <v>97</v>
      </c>
      <c r="H7103" s="92" t="s">
        <v>31</v>
      </c>
      <c r="I7103" s="92" t="s">
        <v>259</v>
      </c>
      <c r="L7103" s="92">
        <f>(('Activity data'!H1485/'Emission factors'!$H$10/1000)*'Emission factors'!$B$16*'Emission factors'!$D$16)+(('Activity data'!H1701/'Emission factors'!$H$6/1000)*'Emission factors'!$B$16*'Emission factors'!$D$16)</f>
        <v>0</v>
      </c>
      <c r="M7103" s="92">
        <f>(('Activity data'!I1485/'Emission factors'!$H$10/1000)*'Emission factors'!$B$16*'Emission factors'!$D$16/1000)+(('Activity data'!I1701/'Emission factors'!$H$6/1000)*'Emission factors'!$B$16*'Emission factors'!$D$16/1000)</f>
        <v>0</v>
      </c>
      <c r="N7103" s="92">
        <f>(('Activity data'!J1485/'Emission factors'!$H$10/1000)*'Emission factors'!$B$16*'Emission factors'!$D$16/1000)+(('Activity data'!J1701/'Emission factors'!$H$6/1000)*'Emission factors'!$B$16*'Emission factors'!$D$16/1000)</f>
        <v>0</v>
      </c>
      <c r="O7103" s="92">
        <f>(('Activity data'!K1485/'Emission factors'!$H$10/1000)*'Emission factors'!$B$16*'Emission factors'!$D$16/1000)+(('Activity data'!K1701/'Emission factors'!$H$6/1000)*'Emission factors'!$B$16*'Emission factors'!$D$16/1000)</f>
        <v>0</v>
      </c>
      <c r="P7103" s="92">
        <f>(('Activity data'!L1485/'Emission factors'!$H$10/1000)*'Emission factors'!$B$16*'Emission factors'!$D$16/1000)+(('Activity data'!L1701/'Emission factors'!$H$6/1000)*'Emission factors'!$B$16*'Emission factors'!$D$16/1000)</f>
        <v>0</v>
      </c>
      <c r="Q7103" s="92">
        <f>(('Activity data'!M1485/'Emission factors'!$H$10/1000)*'Emission factors'!$B$16*'Emission factors'!$D$16/1000)+(('Activity data'!M1701/'Emission factors'!$H$6/1000)*'Emission factors'!$B$16*'Emission factors'!$D$16/1000)</f>
        <v>0</v>
      </c>
      <c r="R7103" s="92">
        <f>(('Activity data'!N1485/'Emission factors'!$H$10/1000)*'Emission factors'!$B$16*'Emission factors'!$D$16/1000)+(('Activity data'!N1701/'Emission factors'!$H$6/1000)*'Emission factors'!$B$16*'Emission factors'!$D$16/1000)</f>
        <v>0</v>
      </c>
      <c r="S7103" s="92">
        <f>(('Activity data'!O1485/'Emission factors'!$H$10/1000)*'Emission factors'!$B$16*'Emission factors'!$D$16/1000)+(('Activity data'!O1701/'Emission factors'!$H$6/1000)*'Emission factors'!$B$16*'Emission factors'!$D$16/1000)</f>
        <v>0</v>
      </c>
      <c r="T7103" s="92">
        <f>(('Activity data'!P1485/'Emission factors'!$H$10/1000)*'Emission factors'!$B$16*'Emission factors'!$D$16/1000)+(('Activity data'!P1701/'Emission factors'!$H$6/1000)*'Emission factors'!$B$16*'Emission factors'!$D$16/1000)</f>
        <v>0</v>
      </c>
      <c r="U7103" s="92">
        <f>(('Activity data'!Q1485/'Emission factors'!$H$10/1000)*'Emission factors'!$B$16*'Emission factors'!$D$16/1000)+(('Activity data'!Q1701/'Emission factors'!$H$6/1000)*'Emission factors'!$B$16*'Emission factors'!$D$16/1000)</f>
        <v>0</v>
      </c>
    </row>
    <row r="7104" spans="1:21" x14ac:dyDescent="0.25">
      <c r="A7104" s="92" t="s">
        <v>11</v>
      </c>
      <c r="B7104" s="92" t="s">
        <v>12</v>
      </c>
      <c r="C7104" s="92" t="s">
        <v>48</v>
      </c>
      <c r="D7104" s="92" t="s">
        <v>48</v>
      </c>
      <c r="E7104" s="92" t="s">
        <v>52</v>
      </c>
      <c r="F7104" s="92" t="s">
        <v>50</v>
      </c>
      <c r="G7104" s="92" t="s">
        <v>97</v>
      </c>
      <c r="H7104" s="92" t="s">
        <v>31</v>
      </c>
      <c r="I7104" s="89" t="s">
        <v>193</v>
      </c>
      <c r="L7104" s="92">
        <f>(('Activity data'!H1486/'Emission factors'!$H$10/1000)*'Emission factors'!$B$16*'Emission factors'!$D$16)+(('Activity data'!H1702/'Emission factors'!$H$6/1000)*'Emission factors'!$B$16*'Emission factors'!$D$16)</f>
        <v>0</v>
      </c>
      <c r="M7104" s="92">
        <f>(('Activity data'!I1486/'Emission factors'!$H$10/1000)*'Emission factors'!$B$16*'Emission factors'!$D$16/1000)+(('Activity data'!I1702/'Emission factors'!$H$6/1000)*'Emission factors'!$B$16*'Emission factors'!$D$16/1000)</f>
        <v>0</v>
      </c>
      <c r="N7104" s="92">
        <f>(('Activity data'!J1486/'Emission factors'!$H$10/1000)*'Emission factors'!$B$16*'Emission factors'!$D$16/1000)+(('Activity data'!J1702/'Emission factors'!$H$6/1000)*'Emission factors'!$B$16*'Emission factors'!$D$16/1000)</f>
        <v>0</v>
      </c>
      <c r="O7104" s="92">
        <f>(('Activity data'!K1486/'Emission factors'!$H$10/1000)*'Emission factors'!$B$16*'Emission factors'!$D$16/1000)+(('Activity data'!K1702/'Emission factors'!$H$6/1000)*'Emission factors'!$B$16*'Emission factors'!$D$16/1000)</f>
        <v>0</v>
      </c>
      <c r="P7104" s="92">
        <f>(('Activity data'!L1486/'Emission factors'!$H$10/1000)*'Emission factors'!$B$16*'Emission factors'!$D$16/1000)+(('Activity data'!L1702/'Emission factors'!$H$6/1000)*'Emission factors'!$B$16*'Emission factors'!$D$16/1000)</f>
        <v>0</v>
      </c>
      <c r="Q7104" s="92">
        <f>(('Activity data'!M1486/'Emission factors'!$H$10/1000)*'Emission factors'!$B$16*'Emission factors'!$D$16/1000)+(('Activity data'!M1702/'Emission factors'!$H$6/1000)*'Emission factors'!$B$16*'Emission factors'!$D$16/1000)</f>
        <v>0</v>
      </c>
      <c r="R7104" s="92">
        <f>(('Activity data'!N1486/'Emission factors'!$H$10/1000)*'Emission factors'!$B$16*'Emission factors'!$D$16/1000)+(('Activity data'!N1702/'Emission factors'!$H$6/1000)*'Emission factors'!$B$16*'Emission factors'!$D$16/1000)</f>
        <v>0</v>
      </c>
      <c r="S7104" s="92">
        <f>(('Activity data'!O1486/'Emission factors'!$H$10/1000)*'Emission factors'!$B$16*'Emission factors'!$D$16/1000)+(('Activity data'!O1702/'Emission factors'!$H$6/1000)*'Emission factors'!$B$16*'Emission factors'!$D$16/1000)</f>
        <v>0</v>
      </c>
      <c r="T7104" s="92">
        <f>(('Activity data'!P1486/'Emission factors'!$H$10/1000)*'Emission factors'!$B$16*'Emission factors'!$D$16/1000)+(('Activity data'!P1702/'Emission factors'!$H$6/1000)*'Emission factors'!$B$16*'Emission factors'!$D$16/1000)</f>
        <v>0</v>
      </c>
      <c r="U7104" s="92">
        <f>(('Activity data'!Q1486/'Emission factors'!$H$10/1000)*'Emission factors'!$B$16*'Emission factors'!$D$16/1000)+(('Activity data'!Q1702/'Emission factors'!$H$6/1000)*'Emission factors'!$B$16*'Emission factors'!$D$16/1000)</f>
        <v>0</v>
      </c>
    </row>
    <row r="7105" spans="1:21" x14ac:dyDescent="0.25">
      <c r="A7105" s="92" t="s">
        <v>11</v>
      </c>
      <c r="B7105" s="92" t="s">
        <v>12</v>
      </c>
      <c r="C7105" s="92" t="s">
        <v>48</v>
      </c>
      <c r="D7105" s="92" t="s">
        <v>48</v>
      </c>
      <c r="E7105" s="92" t="s">
        <v>52</v>
      </c>
      <c r="F7105" s="92" t="s">
        <v>50</v>
      </c>
      <c r="G7105" s="92" t="s">
        <v>97</v>
      </c>
      <c r="H7105" s="92" t="s">
        <v>31</v>
      </c>
      <c r="I7105" s="92" t="s">
        <v>203</v>
      </c>
      <c r="L7105" s="92">
        <f>(('Activity data'!H1487/'Emission factors'!$H$10/1000)*'Emission factors'!$B$16*'Emission factors'!$D$16)+(('Activity data'!H1703/'Emission factors'!$H$6/1000)*'Emission factors'!$B$16*'Emission factors'!$D$16)</f>
        <v>0</v>
      </c>
      <c r="M7105" s="92">
        <f>(('Activity data'!I1487/'Emission factors'!$H$10/1000)*'Emission factors'!$B$16*'Emission factors'!$D$16/1000)+(('Activity data'!I1703/'Emission factors'!$H$6/1000)*'Emission factors'!$B$16*'Emission factors'!$D$16/1000)</f>
        <v>0</v>
      </c>
      <c r="N7105" s="92">
        <f>(('Activity data'!J1487/'Emission factors'!$H$10/1000)*'Emission factors'!$B$16*'Emission factors'!$D$16/1000)+(('Activity data'!J1703/'Emission factors'!$H$6/1000)*'Emission factors'!$B$16*'Emission factors'!$D$16/1000)</f>
        <v>0</v>
      </c>
      <c r="O7105" s="92">
        <f>(('Activity data'!K1487/'Emission factors'!$H$10/1000)*'Emission factors'!$B$16*'Emission factors'!$D$16/1000)+(('Activity data'!K1703/'Emission factors'!$H$6/1000)*'Emission factors'!$B$16*'Emission factors'!$D$16/1000)</f>
        <v>0</v>
      </c>
      <c r="P7105" s="92">
        <f>(('Activity data'!L1487/'Emission factors'!$H$10/1000)*'Emission factors'!$B$16*'Emission factors'!$D$16/1000)+(('Activity data'!L1703/'Emission factors'!$H$6/1000)*'Emission factors'!$B$16*'Emission factors'!$D$16/1000)</f>
        <v>3.1558079752066117</v>
      </c>
      <c r="Q7105" s="92">
        <f>(('Activity data'!M1487/'Emission factors'!$H$10/1000)*'Emission factors'!$B$16*'Emission factors'!$D$16/1000)+(('Activity data'!M1703/'Emission factors'!$H$6/1000)*'Emission factors'!$B$16*'Emission factors'!$D$16/1000)</f>
        <v>1.6514475619834712</v>
      </c>
      <c r="R7105" s="92">
        <f>(('Activity data'!N1487/'Emission factors'!$H$10/1000)*'Emission factors'!$B$16*'Emission factors'!$D$16/1000)+(('Activity data'!N1703/'Emission factors'!$H$6/1000)*'Emission factors'!$B$16*'Emission factors'!$D$16/1000)</f>
        <v>0.51088053719008264</v>
      </c>
      <c r="S7105" s="92">
        <f>(('Activity data'!O1487/'Emission factors'!$H$10/1000)*'Emission factors'!$B$16*'Emission factors'!$D$16/1000)+(('Activity data'!O1703/'Emission factors'!$H$6/1000)*'Emission factors'!$B$16*'Emission factors'!$D$16/1000)</f>
        <v>0.12625623966942148</v>
      </c>
      <c r="T7105" s="92">
        <f>(('Activity data'!P1487/'Emission factors'!$H$10/1000)*'Emission factors'!$B$16*'Emission factors'!$D$16/1000)+(('Activity data'!P1703/'Emission factors'!$H$6/1000)*'Emission factors'!$B$16*'Emission factors'!$D$16/1000)</f>
        <v>7.525041322314051E-3</v>
      </c>
      <c r="U7105" s="92">
        <f>(('Activity data'!Q1487/'Emission factors'!$H$10/1000)*'Emission factors'!$B$16*'Emission factors'!$D$16/1000)+(('Activity data'!Q1703/'Emission factors'!$H$6/1000)*'Emission factors'!$B$16*'Emission factors'!$D$16/1000)</f>
        <v>0</v>
      </c>
    </row>
    <row r="7106" spans="1:21" x14ac:dyDescent="0.25">
      <c r="A7106" s="92" t="s">
        <v>11</v>
      </c>
      <c r="B7106" s="92" t="s">
        <v>12</v>
      </c>
      <c r="C7106" s="92" t="s">
        <v>48</v>
      </c>
      <c r="D7106" s="92" t="s">
        <v>48</v>
      </c>
      <c r="E7106" s="92" t="s">
        <v>52</v>
      </c>
      <c r="F7106" s="92" t="s">
        <v>50</v>
      </c>
      <c r="G7106" s="92" t="s">
        <v>97</v>
      </c>
      <c r="H7106" s="92" t="s">
        <v>31</v>
      </c>
      <c r="I7106" s="92" t="s">
        <v>209</v>
      </c>
      <c r="L7106" s="92">
        <f>(('Activity data'!H1488/'Emission factors'!$H$10/1000)*'Emission factors'!$B$16*'Emission factors'!$D$16)+(('Activity data'!H1704/'Emission factors'!$H$6/1000)*'Emission factors'!$B$16*'Emission factors'!$D$16)</f>
        <v>4382.0408677685955</v>
      </c>
      <c r="M7106" s="92">
        <f>(('Activity data'!I1488/'Emission factors'!$H$10/1000)*'Emission factors'!$B$16*'Emission factors'!$D$16/1000)+(('Activity data'!I1704/'Emission factors'!$H$6/1000)*'Emission factors'!$B$16*'Emission factors'!$D$16/1000)</f>
        <v>4.572359628099175</v>
      </c>
      <c r="N7106" s="92">
        <f>(('Activity data'!J1488/'Emission factors'!$H$10/1000)*'Emission factors'!$B$16*'Emission factors'!$D$16/1000)+(('Activity data'!J1704/'Emission factors'!$H$6/1000)*'Emission factors'!$B$16*'Emission factors'!$D$16/1000)</f>
        <v>5.7840657024793378</v>
      </c>
      <c r="O7106" s="92">
        <f>(('Activity data'!K1488/'Emission factors'!$H$10/1000)*'Emission factors'!$B$16*'Emission factors'!$D$16/1000)+(('Activity data'!K1704/'Emission factors'!$H$6/1000)*'Emission factors'!$B$16*'Emission factors'!$D$16/1000)</f>
        <v>6.0184383471074376</v>
      </c>
      <c r="P7106" s="92">
        <f>(('Activity data'!L1488/'Emission factors'!$H$10/1000)*'Emission factors'!$B$16*'Emission factors'!$D$16/1000)+(('Activity data'!L1704/'Emission factors'!$H$6/1000)*'Emission factors'!$B$16*'Emission factors'!$D$16/1000)</f>
        <v>11.725609090909092</v>
      </c>
      <c r="Q7106" s="92">
        <f>(('Activity data'!M1488/'Emission factors'!$H$10/1000)*'Emission factors'!$B$16*'Emission factors'!$D$16/1000)+(('Activity data'!M1704/'Emission factors'!$H$6/1000)*'Emission factors'!$B$16*'Emission factors'!$D$16/1000)</f>
        <v>13.809796363636366</v>
      </c>
      <c r="R7106" s="92">
        <f>(('Activity data'!N1488/'Emission factors'!$H$10/1000)*'Emission factors'!$B$16*'Emission factors'!$D$16/1000)+(('Activity data'!N1704/'Emission factors'!$H$6/1000)*'Emission factors'!$B$16*'Emission factors'!$D$16/1000)</f>
        <v>9.9072650826446296</v>
      </c>
      <c r="S7106" s="92">
        <f>(('Activity data'!O1488/'Emission factors'!$H$10/1000)*'Emission factors'!$B$16*'Emission factors'!$D$16/1000)+(('Activity data'!O1704/'Emission factors'!$H$6/1000)*'Emission factors'!$B$16*'Emission factors'!$D$16/1000)</f>
        <v>4.6230913636363642</v>
      </c>
      <c r="T7106" s="92">
        <f>(('Activity data'!P1488/'Emission factors'!$H$10/1000)*'Emission factors'!$B$16*'Emission factors'!$D$16/1000)+(('Activity data'!P1704/'Emission factors'!$H$6/1000)*'Emission factors'!$B$16*'Emission factors'!$D$16/1000)</f>
        <v>1.3379373966942152</v>
      </c>
      <c r="U7106" s="92">
        <f>(('Activity data'!Q1488/'Emission factors'!$H$10/1000)*'Emission factors'!$B$16*'Emission factors'!$D$16/1000)+(('Activity data'!Q1704/'Emission factors'!$H$6/1000)*'Emission factors'!$B$16*'Emission factors'!$D$16/1000)</f>
        <v>0.17080847107438019</v>
      </c>
    </row>
    <row r="7107" spans="1:21" x14ac:dyDescent="0.25">
      <c r="A7107" s="92" t="s">
        <v>11</v>
      </c>
      <c r="B7107" s="92" t="s">
        <v>12</v>
      </c>
      <c r="C7107" s="92" t="s">
        <v>48</v>
      </c>
      <c r="D7107" s="92" t="s">
        <v>48</v>
      </c>
      <c r="E7107" s="92" t="s">
        <v>52</v>
      </c>
      <c r="F7107" s="92" t="s">
        <v>50</v>
      </c>
      <c r="G7107" s="92" t="s">
        <v>97</v>
      </c>
      <c r="H7107" s="92" t="s">
        <v>31</v>
      </c>
      <c r="I7107" s="92" t="s">
        <v>208</v>
      </c>
      <c r="L7107" s="92">
        <f>(('Activity data'!H1489/'Emission factors'!$H$10/1000)*'Emission factors'!$B$16*'Emission factors'!$D$16)+(('Activity data'!H1705/'Emission factors'!$H$6/1000)*'Emission factors'!$B$16*'Emission factors'!$D$16)</f>
        <v>4723.3338842975209</v>
      </c>
      <c r="M7107" s="92">
        <f>(('Activity data'!I1489/'Emission factors'!$H$10/1000)*'Emission factors'!$B$16*'Emission factors'!$D$16/1000)+(('Activity data'!I1705/'Emission factors'!$H$6/1000)*'Emission factors'!$B$16*'Emission factors'!$D$16/1000)</f>
        <v>6.5424752479338846</v>
      </c>
      <c r="N7107" s="92">
        <f>(('Activity data'!J1489/'Emission factors'!$H$10/1000)*'Emission factors'!$B$16*'Emission factors'!$D$16/1000)+(('Activity data'!J1705/'Emission factors'!$H$6/1000)*'Emission factors'!$B$16*'Emission factors'!$D$16/1000)</f>
        <v>5.1898864462809922</v>
      </c>
      <c r="O7107" s="92">
        <f>(('Activity data'!K1489/'Emission factors'!$H$10/1000)*'Emission factors'!$B$16*'Emission factors'!$D$16/1000)+(('Activity data'!K1705/'Emission factors'!$H$6/1000)*'Emission factors'!$B$16*'Emission factors'!$D$16/1000)</f>
        <v>10.424026115702482</v>
      </c>
      <c r="P7107" s="92">
        <f>(('Activity data'!L1489/'Emission factors'!$H$10/1000)*'Emission factors'!$B$16*'Emission factors'!$D$16/1000)+(('Activity data'!L1705/'Emission factors'!$H$6/1000)*'Emission factors'!$B$16*'Emission factors'!$D$16/1000)</f>
        <v>11.994367685950412</v>
      </c>
      <c r="Q7107" s="92">
        <f>(('Activity data'!M1489/'Emission factors'!$H$10/1000)*'Emission factors'!$B$16*'Emission factors'!$D$16/1000)+(('Activity data'!M1705/'Emission factors'!$H$6/1000)*'Emission factors'!$B$16*'Emission factors'!$D$16/1000)</f>
        <v>7.9026140082644636</v>
      </c>
      <c r="R7107" s="92">
        <f>(('Activity data'!N1489/'Emission factors'!$H$10/1000)*'Emission factors'!$B$16*'Emission factors'!$D$16/1000)+(('Activity data'!N1705/'Emission factors'!$H$6/1000)*'Emission factors'!$B$16*'Emission factors'!$D$16/1000)</f>
        <v>4.1505212603305788</v>
      </c>
      <c r="S7107" s="92">
        <f>(('Activity data'!O1489/'Emission factors'!$H$10/1000)*'Emission factors'!$B$16*'Emission factors'!$D$16/1000)+(('Activity data'!O1705/'Emission factors'!$H$6/1000)*'Emission factors'!$B$16*'Emission factors'!$D$16/1000)</f>
        <v>0.90314200413223145</v>
      </c>
      <c r="T7107" s="92">
        <f>(('Activity data'!P1489/'Emission factors'!$H$10/1000)*'Emission factors'!$B$16*'Emission factors'!$D$16/1000)+(('Activity data'!P1705/'Emission factors'!$H$6/1000)*'Emission factors'!$B$16*'Emission factors'!$D$16/1000)</f>
        <v>3.5111294628099174</v>
      </c>
      <c r="U7107" s="92">
        <f>(('Activity data'!Q1489/'Emission factors'!$H$10/1000)*'Emission factors'!$B$16*'Emission factors'!$D$16/1000)+(('Activity data'!Q1705/'Emission factors'!$H$6/1000)*'Emission factors'!$B$16*'Emission factors'!$D$16/1000)</f>
        <v>4.7978866115702488</v>
      </c>
    </row>
    <row r="7108" spans="1:21" x14ac:dyDescent="0.25">
      <c r="A7108" s="92" t="s">
        <v>11</v>
      </c>
      <c r="B7108" s="92" t="s">
        <v>12</v>
      </c>
      <c r="C7108" s="92" t="s">
        <v>48</v>
      </c>
      <c r="D7108" s="92" t="s">
        <v>48</v>
      </c>
      <c r="E7108" s="92" t="s">
        <v>52</v>
      </c>
      <c r="F7108" s="92" t="s">
        <v>50</v>
      </c>
      <c r="G7108" s="92" t="s">
        <v>97</v>
      </c>
      <c r="H7108" s="92" t="s">
        <v>31</v>
      </c>
      <c r="I7108" s="92" t="s">
        <v>202</v>
      </c>
      <c r="L7108" s="92">
        <f>(('Activity data'!H1490/'Emission factors'!$H$10/1000)*'Emission factors'!$B$16*'Emission factors'!$D$16)+(('Activity data'!H1706/'Emission factors'!$H$6/1000)*'Emission factors'!$B$16*'Emission factors'!$D$16)</f>
        <v>29261.99149332754</v>
      </c>
      <c r="M7108" s="92">
        <f>(('Activity data'!I1490/'Emission factors'!$H$10/1000)*'Emission factors'!$B$16*'Emission factors'!$D$16/1000)+(('Activity data'!I1706/'Emission factors'!$H$6/1000)*'Emission factors'!$B$16*'Emission factors'!$D$16/1000)</f>
        <v>30.910495613825063</v>
      </c>
      <c r="N7108" s="92">
        <f>(('Activity data'!J1490/'Emission factors'!$H$10/1000)*'Emission factors'!$B$16*'Emission factors'!$D$16/1000)+(('Activity data'!J1706/'Emission factors'!$H$6/1000)*'Emission factors'!$B$16*'Emission factors'!$D$16/1000)</f>
        <v>34.391243783148234</v>
      </c>
      <c r="O7108" s="92">
        <f>(('Activity data'!K1490/'Emission factors'!$H$10/1000)*'Emission factors'!$B$16*'Emission factors'!$D$16/1000)+(('Activity data'!K1706/'Emission factors'!$H$6/1000)*'Emission factors'!$B$16*'Emission factors'!$D$16/1000)</f>
        <v>43.293886332811127</v>
      </c>
      <c r="P7108" s="92">
        <f>(('Activity data'!L1490/'Emission factors'!$H$10/1000)*'Emission factors'!$B$16*'Emission factors'!$D$16/1000)+(('Activity data'!L1706/'Emission factors'!$H$6/1000)*'Emission factors'!$B$16*'Emission factors'!$D$16/1000)</f>
        <v>35.616565461601652</v>
      </c>
      <c r="Q7108" s="92">
        <f>(('Activity data'!M1490/'Emission factors'!$H$10/1000)*'Emission factors'!$B$16*'Emission factors'!$D$16/1000)+(('Activity data'!M1706/'Emission factors'!$H$6/1000)*'Emission factors'!$B$16*'Emission factors'!$D$16/1000)</f>
        <v>28.825316293788024</v>
      </c>
      <c r="R7108" s="92">
        <f>(('Activity data'!N1490/'Emission factors'!$H$10/1000)*'Emission factors'!$B$16*'Emission factors'!$D$16/1000)+(('Activity data'!N1706/'Emission factors'!$H$6/1000)*'Emission factors'!$B$16*'Emission factors'!$D$16/1000)</f>
        <v>17.364214711600059</v>
      </c>
      <c r="S7108" s="92">
        <f>(('Activity data'!O1490/'Emission factors'!$H$10/1000)*'Emission factors'!$B$16*'Emission factors'!$D$16/1000)+(('Activity data'!O1706/'Emission factors'!$H$6/1000)*'Emission factors'!$B$16*'Emission factors'!$D$16/1000)</f>
        <v>3.5697486982678246</v>
      </c>
      <c r="T7108" s="92">
        <f>(('Activity data'!P1490/'Emission factors'!$H$10/1000)*'Emission factors'!$B$16*'Emission factors'!$D$16/1000)+(('Activity data'!P1706/'Emission factors'!$H$6/1000)*'Emission factors'!$B$16*'Emission factors'!$D$16/1000)</f>
        <v>19.965005959641768</v>
      </c>
      <c r="U7108" s="92">
        <f>(('Activity data'!Q1490/'Emission factors'!$H$10/1000)*'Emission factors'!$B$16*'Emission factors'!$D$16/1000)+(('Activity data'!Q1706/'Emission factors'!$H$6/1000)*'Emission factors'!$B$16*'Emission factors'!$D$16/1000)</f>
        <v>24.857748057169406</v>
      </c>
    </row>
    <row r="7109" spans="1:21" x14ac:dyDescent="0.25">
      <c r="A7109" s="92" t="s">
        <v>11</v>
      </c>
      <c r="B7109" s="92" t="s">
        <v>12</v>
      </c>
      <c r="C7109" s="92" t="s">
        <v>48</v>
      </c>
      <c r="D7109" s="92" t="s">
        <v>48</v>
      </c>
      <c r="E7109" s="92" t="s">
        <v>52</v>
      </c>
      <c r="F7109" s="92" t="s">
        <v>50</v>
      </c>
      <c r="G7109" s="92" t="s">
        <v>97</v>
      </c>
      <c r="H7109" s="92" t="s">
        <v>31</v>
      </c>
      <c r="I7109" s="92" t="s">
        <v>225</v>
      </c>
      <c r="L7109" s="92">
        <f>(('Activity data'!H1491/'Emission factors'!$H$10/1000)*'Emission factors'!$B$16*'Emission factors'!$D$16)+(('Activity data'!H1707/'Emission factors'!$H$6/1000)*'Emission factors'!$B$16*'Emission factors'!$D$16)</f>
        <v>0</v>
      </c>
      <c r="M7109" s="92">
        <f>(('Activity data'!I1491/'Emission factors'!$H$10/1000)*'Emission factors'!$B$16*'Emission factors'!$D$16/1000)+(('Activity data'!I1707/'Emission factors'!$H$6/1000)*'Emission factors'!$B$16*'Emission factors'!$D$16/1000)</f>
        <v>0</v>
      </c>
      <c r="N7109" s="92">
        <f>(('Activity data'!J1491/'Emission factors'!$H$10/1000)*'Emission factors'!$B$16*'Emission factors'!$D$16/1000)+(('Activity data'!J1707/'Emission factors'!$H$6/1000)*'Emission factors'!$B$16*'Emission factors'!$D$16/1000)</f>
        <v>0</v>
      </c>
      <c r="O7109" s="92">
        <f>(('Activity data'!K1491/'Emission factors'!$H$10/1000)*'Emission factors'!$B$16*'Emission factors'!$D$16/1000)+(('Activity data'!K1707/'Emission factors'!$H$6/1000)*'Emission factors'!$B$16*'Emission factors'!$D$16/1000)</f>
        <v>0</v>
      </c>
      <c r="P7109" s="92">
        <f>(('Activity data'!L1491/'Emission factors'!$H$10/1000)*'Emission factors'!$B$16*'Emission factors'!$D$16/1000)+(('Activity data'!L1707/'Emission factors'!$H$6/1000)*'Emission factors'!$B$16*'Emission factors'!$D$16/1000)</f>
        <v>0</v>
      </c>
      <c r="Q7109" s="92">
        <f>(('Activity data'!M1491/'Emission factors'!$H$10/1000)*'Emission factors'!$B$16*'Emission factors'!$D$16/1000)+(('Activity data'!M1707/'Emission factors'!$H$6/1000)*'Emission factors'!$B$16*'Emission factors'!$D$16/1000)</f>
        <v>0</v>
      </c>
      <c r="R7109" s="92">
        <f>(('Activity data'!N1491/'Emission factors'!$H$10/1000)*'Emission factors'!$B$16*'Emission factors'!$D$16/1000)+(('Activity data'!N1707/'Emission factors'!$H$6/1000)*'Emission factors'!$B$16*'Emission factors'!$D$16/1000)</f>
        <v>0</v>
      </c>
      <c r="S7109" s="92">
        <f>(('Activity data'!O1491/'Emission factors'!$H$10/1000)*'Emission factors'!$B$16*'Emission factors'!$D$16/1000)+(('Activity data'!O1707/'Emission factors'!$H$6/1000)*'Emission factors'!$B$16*'Emission factors'!$D$16/1000)</f>
        <v>0</v>
      </c>
      <c r="T7109" s="92">
        <f>(('Activity data'!P1491/'Emission factors'!$H$10/1000)*'Emission factors'!$B$16*'Emission factors'!$D$16/1000)+(('Activity data'!P1707/'Emission factors'!$H$6/1000)*'Emission factors'!$B$16*'Emission factors'!$D$16/1000)</f>
        <v>0</v>
      </c>
      <c r="U7109" s="92">
        <f>(('Activity data'!Q1491/'Emission factors'!$H$10/1000)*'Emission factors'!$B$16*'Emission factors'!$D$16/1000)+(('Activity data'!Q1707/'Emission factors'!$H$6/1000)*'Emission factors'!$B$16*'Emission factors'!$D$16/1000)</f>
        <v>0</v>
      </c>
    </row>
    <row r="7110" spans="1:21" x14ac:dyDescent="0.25">
      <c r="A7110" s="92" t="s">
        <v>11</v>
      </c>
      <c r="B7110" s="92" t="s">
        <v>12</v>
      </c>
      <c r="C7110" s="92" t="s">
        <v>48</v>
      </c>
      <c r="D7110" s="92" t="s">
        <v>48</v>
      </c>
      <c r="E7110" s="92" t="s">
        <v>52</v>
      </c>
      <c r="F7110" s="92" t="s">
        <v>50</v>
      </c>
      <c r="G7110" s="92" t="s">
        <v>97</v>
      </c>
      <c r="H7110" s="92" t="s">
        <v>31</v>
      </c>
      <c r="I7110" s="92" t="s">
        <v>226</v>
      </c>
      <c r="L7110" s="92">
        <f>(('Activity data'!H1492/'Emission factors'!$H$10/1000)*'Emission factors'!$B$16*'Emission factors'!$D$16)+(('Activity data'!H1708/'Emission factors'!$H$6/1000)*'Emission factors'!$B$16*'Emission factors'!$D$16)</f>
        <v>0</v>
      </c>
      <c r="M7110" s="92">
        <f>(('Activity data'!I1492/'Emission factors'!$H$10/1000)*'Emission factors'!$B$16*'Emission factors'!$D$16/1000)+(('Activity data'!I1708/'Emission factors'!$H$6/1000)*'Emission factors'!$B$16*'Emission factors'!$D$16/1000)</f>
        <v>0</v>
      </c>
      <c r="N7110" s="92">
        <f>(('Activity data'!J1492/'Emission factors'!$H$10/1000)*'Emission factors'!$B$16*'Emission factors'!$D$16/1000)+(('Activity data'!J1708/'Emission factors'!$H$6/1000)*'Emission factors'!$B$16*'Emission factors'!$D$16/1000)</f>
        <v>0</v>
      </c>
      <c r="O7110" s="92">
        <f>(('Activity data'!K1492/'Emission factors'!$H$10/1000)*'Emission factors'!$B$16*'Emission factors'!$D$16/1000)+(('Activity data'!K1708/'Emission factors'!$H$6/1000)*'Emission factors'!$B$16*'Emission factors'!$D$16/1000)</f>
        <v>0</v>
      </c>
      <c r="P7110" s="92">
        <f>(('Activity data'!L1492/'Emission factors'!$H$10/1000)*'Emission factors'!$B$16*'Emission factors'!$D$16/1000)+(('Activity data'!L1708/'Emission factors'!$H$6/1000)*'Emission factors'!$B$16*'Emission factors'!$D$16/1000)</f>
        <v>0</v>
      </c>
      <c r="Q7110" s="92">
        <f>(('Activity data'!M1492/'Emission factors'!$H$10/1000)*'Emission factors'!$B$16*'Emission factors'!$D$16/1000)+(('Activity data'!M1708/'Emission factors'!$H$6/1000)*'Emission factors'!$B$16*'Emission factors'!$D$16/1000)</f>
        <v>0</v>
      </c>
      <c r="R7110" s="92">
        <f>(('Activity data'!N1492/'Emission factors'!$H$10/1000)*'Emission factors'!$B$16*'Emission factors'!$D$16/1000)+(('Activity data'!N1708/'Emission factors'!$H$6/1000)*'Emission factors'!$B$16*'Emission factors'!$D$16/1000)</f>
        <v>11.922954545454548</v>
      </c>
      <c r="S7110" s="92">
        <f>(('Activity data'!O1492/'Emission factors'!$H$10/1000)*'Emission factors'!$B$16*'Emission factors'!$D$16/1000)+(('Activity data'!O1708/'Emission factors'!$H$6/1000)*'Emission factors'!$B$16*'Emission factors'!$D$16/1000)</f>
        <v>27.820227272727276</v>
      </c>
      <c r="T7110" s="92">
        <f>(('Activity data'!P1492/'Emission factors'!$H$10/1000)*'Emission factors'!$B$16*'Emission factors'!$D$16/1000)+(('Activity data'!P1708/'Emission factors'!$H$6/1000)*'Emission factors'!$B$16*'Emission factors'!$D$16/1000)</f>
        <v>8.9684040495867769</v>
      </c>
      <c r="U7110" s="92">
        <f>(('Activity data'!Q1492/'Emission factors'!$H$10/1000)*'Emission factors'!$B$16*'Emission factors'!$D$16/1000)+(('Activity data'!Q1708/'Emission factors'!$H$6/1000)*'Emission factors'!$B$16*'Emission factors'!$D$16/1000)</f>
        <v>0.33992256198347115</v>
      </c>
    </row>
    <row r="7111" spans="1:21" x14ac:dyDescent="0.25">
      <c r="A7111" s="92" t="s">
        <v>11</v>
      </c>
      <c r="B7111" s="92" t="s">
        <v>12</v>
      </c>
      <c r="C7111" s="92" t="s">
        <v>48</v>
      </c>
      <c r="D7111" s="92" t="s">
        <v>48</v>
      </c>
      <c r="E7111" s="92" t="s">
        <v>52</v>
      </c>
      <c r="F7111" s="92" t="s">
        <v>50</v>
      </c>
      <c r="G7111" s="92" t="s">
        <v>97</v>
      </c>
      <c r="H7111" s="92" t="s">
        <v>31</v>
      </c>
      <c r="I7111" s="92" t="s">
        <v>206</v>
      </c>
      <c r="L7111" s="92">
        <f>(('Activity data'!H1493/'Emission factors'!$H$10/1000)*'Emission factors'!$B$16*'Emission factors'!$D$16)+(('Activity data'!H1709/'Emission factors'!$H$6/1000)*'Emission factors'!$B$16*'Emission factors'!$D$16)</f>
        <v>0</v>
      </c>
      <c r="M7111" s="92">
        <f>(('Activity data'!I1493/'Emission factors'!$H$10/1000)*'Emission factors'!$B$16*'Emission factors'!$D$16/1000)+(('Activity data'!I1709/'Emission factors'!$H$6/1000)*'Emission factors'!$B$16*'Emission factors'!$D$16/1000)</f>
        <v>0</v>
      </c>
      <c r="N7111" s="92">
        <f>(('Activity data'!J1493/'Emission factors'!$H$10/1000)*'Emission factors'!$B$16*'Emission factors'!$D$16/1000)+(('Activity data'!J1709/'Emission factors'!$H$6/1000)*'Emission factors'!$B$16*'Emission factors'!$D$16/1000)</f>
        <v>0</v>
      </c>
      <c r="O7111" s="92">
        <f>(('Activity data'!K1493/'Emission factors'!$H$10/1000)*'Emission factors'!$B$16*'Emission factors'!$D$16/1000)+(('Activity data'!K1709/'Emission factors'!$H$6/1000)*'Emission factors'!$B$16*'Emission factors'!$D$16/1000)</f>
        <v>0</v>
      </c>
      <c r="P7111" s="92">
        <f>(('Activity data'!L1493/'Emission factors'!$H$10/1000)*'Emission factors'!$B$16*'Emission factors'!$D$16/1000)+(('Activity data'!L1709/'Emission factors'!$H$6/1000)*'Emission factors'!$B$16*'Emission factors'!$D$16/1000)</f>
        <v>0</v>
      </c>
      <c r="Q7111" s="92">
        <f>(('Activity data'!M1493/'Emission factors'!$H$10/1000)*'Emission factors'!$B$16*'Emission factors'!$D$16/1000)+(('Activity data'!M1709/'Emission factors'!$H$6/1000)*'Emission factors'!$B$16*'Emission factors'!$D$16/1000)</f>
        <v>0</v>
      </c>
      <c r="R7111" s="92">
        <f>(('Activity data'!N1493/'Emission factors'!$H$10/1000)*'Emission factors'!$B$16*'Emission factors'!$D$16/1000)+(('Activity data'!N1709/'Emission factors'!$H$6/1000)*'Emission factors'!$B$16*'Emission factors'!$D$16/1000)</f>
        <v>0</v>
      </c>
      <c r="S7111" s="92">
        <f>(('Activity data'!O1493/'Emission factors'!$H$10/1000)*'Emission factors'!$B$16*'Emission factors'!$D$16/1000)+(('Activity data'!O1709/'Emission factors'!$H$6/1000)*'Emission factors'!$B$16*'Emission factors'!$D$16/1000)</f>
        <v>0</v>
      </c>
      <c r="T7111" s="92">
        <f>(('Activity data'!P1493/'Emission factors'!$H$10/1000)*'Emission factors'!$B$16*'Emission factors'!$D$16/1000)+(('Activity data'!P1709/'Emission factors'!$H$6/1000)*'Emission factors'!$B$16*'Emission factors'!$D$16/1000)</f>
        <v>0</v>
      </c>
      <c r="U7111" s="92">
        <f>(('Activity data'!Q1493/'Emission factors'!$H$10/1000)*'Emission factors'!$B$16*'Emission factors'!$D$16/1000)+(('Activity data'!Q1709/'Emission factors'!$H$6/1000)*'Emission factors'!$B$16*'Emission factors'!$D$16/1000)</f>
        <v>0</v>
      </c>
    </row>
    <row r="7112" spans="1:21" x14ac:dyDescent="0.25">
      <c r="A7112" s="92" t="s">
        <v>11</v>
      </c>
      <c r="B7112" s="92" t="s">
        <v>12</v>
      </c>
      <c r="C7112" s="92" t="s">
        <v>48</v>
      </c>
      <c r="D7112" s="92" t="s">
        <v>48</v>
      </c>
      <c r="E7112" s="92" t="s">
        <v>52</v>
      </c>
      <c r="F7112" s="92" t="s">
        <v>50</v>
      </c>
      <c r="G7112" s="92" t="s">
        <v>97</v>
      </c>
      <c r="H7112" s="92" t="s">
        <v>31</v>
      </c>
      <c r="I7112" s="92" t="s">
        <v>232</v>
      </c>
      <c r="L7112" s="92">
        <f>(('Activity data'!H1494/'Emission factors'!$H$10/1000)*'Emission factors'!$B$16*'Emission factors'!$D$16)+(('Activity data'!H1710/'Emission factors'!$H$6/1000)*'Emission factors'!$B$16*'Emission factors'!$D$16)</f>
        <v>0</v>
      </c>
      <c r="M7112" s="92">
        <f>(('Activity data'!I1494/'Emission factors'!$H$10/1000)*'Emission factors'!$B$16*'Emission factors'!$D$16/1000)+(('Activity data'!I1710/'Emission factors'!$H$6/1000)*'Emission factors'!$B$16*'Emission factors'!$D$16/1000)</f>
        <v>0</v>
      </c>
      <c r="N7112" s="92">
        <f>(('Activity data'!J1494/'Emission factors'!$H$10/1000)*'Emission factors'!$B$16*'Emission factors'!$D$16/1000)+(('Activity data'!J1710/'Emission factors'!$H$6/1000)*'Emission factors'!$B$16*'Emission factors'!$D$16/1000)</f>
        <v>0</v>
      </c>
      <c r="O7112" s="92">
        <f>(('Activity data'!K1494/'Emission factors'!$H$10/1000)*'Emission factors'!$B$16*'Emission factors'!$D$16/1000)+(('Activity data'!K1710/'Emission factors'!$H$6/1000)*'Emission factors'!$B$16*'Emission factors'!$D$16/1000)</f>
        <v>0</v>
      </c>
      <c r="P7112" s="92">
        <f>(('Activity data'!L1494/'Emission factors'!$H$10/1000)*'Emission factors'!$B$16*'Emission factors'!$D$16/1000)+(('Activity data'!L1710/'Emission factors'!$H$6/1000)*'Emission factors'!$B$16*'Emission factors'!$D$16/1000)</f>
        <v>0</v>
      </c>
      <c r="Q7112" s="92">
        <f>(('Activity data'!M1494/'Emission factors'!$H$10/1000)*'Emission factors'!$B$16*'Emission factors'!$D$16/1000)+(('Activity data'!M1710/'Emission factors'!$H$6/1000)*'Emission factors'!$B$16*'Emission factors'!$D$16/1000)</f>
        <v>0</v>
      </c>
      <c r="R7112" s="92">
        <f>(('Activity data'!N1494/'Emission factors'!$H$10/1000)*'Emission factors'!$B$16*'Emission factors'!$D$16/1000)+(('Activity data'!N1710/'Emission factors'!$H$6/1000)*'Emission factors'!$B$16*'Emission factors'!$D$16/1000)</f>
        <v>0</v>
      </c>
      <c r="S7112" s="92">
        <f>(('Activity data'!O1494/'Emission factors'!$H$10/1000)*'Emission factors'!$B$16*'Emission factors'!$D$16/1000)+(('Activity data'!O1710/'Emission factors'!$H$6/1000)*'Emission factors'!$B$16*'Emission factors'!$D$16/1000)</f>
        <v>0</v>
      </c>
      <c r="T7112" s="92">
        <f>(('Activity data'!P1494/'Emission factors'!$H$10/1000)*'Emission factors'!$B$16*'Emission factors'!$D$16/1000)+(('Activity data'!P1710/'Emission factors'!$H$6/1000)*'Emission factors'!$B$16*'Emission factors'!$D$16/1000)</f>
        <v>0</v>
      </c>
      <c r="U7112" s="92">
        <f>(('Activity data'!Q1494/'Emission factors'!$H$10/1000)*'Emission factors'!$B$16*'Emission factors'!$D$16/1000)+(('Activity data'!Q1710/'Emission factors'!$H$6/1000)*'Emission factors'!$B$16*'Emission factors'!$D$16/1000)</f>
        <v>0</v>
      </c>
    </row>
    <row r="7113" spans="1:21" x14ac:dyDescent="0.25">
      <c r="A7113" s="92" t="s">
        <v>11</v>
      </c>
      <c r="B7113" s="92" t="s">
        <v>12</v>
      </c>
      <c r="C7113" s="92" t="s">
        <v>48</v>
      </c>
      <c r="D7113" s="92" t="s">
        <v>48</v>
      </c>
      <c r="E7113" s="92" t="s">
        <v>52</v>
      </c>
      <c r="F7113" s="92" t="s">
        <v>50</v>
      </c>
      <c r="G7113" s="92" t="s">
        <v>97</v>
      </c>
      <c r="H7113" s="92" t="s">
        <v>31</v>
      </c>
      <c r="I7113" s="92" t="s">
        <v>200</v>
      </c>
      <c r="L7113" s="92">
        <f>(('Activity data'!H1495/'Emission factors'!$H$10/1000)*'Emission factors'!$B$16*'Emission factors'!$D$16)+(('Activity data'!H1711/'Emission factors'!$H$6/1000)*'Emission factors'!$B$16*'Emission factors'!$D$16)</f>
        <v>21.827603305785125</v>
      </c>
      <c r="M7113" s="92">
        <f>(('Activity data'!I1495/'Emission factors'!$H$10/1000)*'Emission factors'!$B$16*'Emission factors'!$D$16/1000)+(('Activity data'!I1711/'Emission factors'!$H$6/1000)*'Emission factors'!$B$16*'Emission factors'!$D$16/1000)</f>
        <v>2.1154834710743801E-2</v>
      </c>
      <c r="N7113" s="92">
        <f>(('Activity data'!J1495/'Emission factors'!$H$10/1000)*'Emission factors'!$B$16*'Emission factors'!$D$16/1000)+(('Activity data'!J1711/'Emission factors'!$H$6/1000)*'Emission factors'!$B$16*'Emission factors'!$D$16/1000)</f>
        <v>5.2326446280991741E-3</v>
      </c>
      <c r="O7113" s="92">
        <f>(('Activity data'!K1495/'Emission factors'!$H$10/1000)*'Emission factors'!$B$16*'Emission factors'!$D$16/1000)+(('Activity data'!K1711/'Emission factors'!$H$6/1000)*'Emission factors'!$B$16*'Emission factors'!$D$16/1000)</f>
        <v>0</v>
      </c>
      <c r="P7113" s="92">
        <f>(('Activity data'!L1495/'Emission factors'!$H$10/1000)*'Emission factors'!$B$16*'Emission factors'!$D$16/1000)+(('Activity data'!L1711/'Emission factors'!$H$6/1000)*'Emission factors'!$B$16*'Emission factors'!$D$16/1000)</f>
        <v>0</v>
      </c>
      <c r="Q7113" s="92">
        <f>(('Activity data'!M1495/'Emission factors'!$H$10/1000)*'Emission factors'!$B$16*'Emission factors'!$D$16/1000)+(('Activity data'!M1711/'Emission factors'!$H$6/1000)*'Emission factors'!$B$16*'Emission factors'!$D$16/1000)</f>
        <v>0</v>
      </c>
      <c r="R7113" s="92">
        <f>(('Activity data'!N1495/'Emission factors'!$H$10/1000)*'Emission factors'!$B$16*'Emission factors'!$D$16/1000)+(('Activity data'!N1711/'Emission factors'!$H$6/1000)*'Emission factors'!$B$16*'Emission factors'!$D$16/1000)</f>
        <v>0</v>
      </c>
      <c r="S7113" s="92">
        <f>(('Activity data'!O1495/'Emission factors'!$H$10/1000)*'Emission factors'!$B$16*'Emission factors'!$D$16/1000)+(('Activity data'!O1711/'Emission factors'!$H$6/1000)*'Emission factors'!$B$16*'Emission factors'!$D$16/1000)</f>
        <v>0</v>
      </c>
      <c r="T7113" s="92">
        <f>(('Activity data'!P1495/'Emission factors'!$H$10/1000)*'Emission factors'!$B$16*'Emission factors'!$D$16/1000)+(('Activity data'!P1711/'Emission factors'!$H$6/1000)*'Emission factors'!$B$16*'Emission factors'!$D$16/1000)</f>
        <v>0</v>
      </c>
      <c r="U7113" s="92">
        <f>(('Activity data'!Q1495/'Emission factors'!$H$10/1000)*'Emission factors'!$B$16*'Emission factors'!$D$16/1000)+(('Activity data'!Q1711/'Emission factors'!$H$6/1000)*'Emission factors'!$B$16*'Emission factors'!$D$16/1000)</f>
        <v>0</v>
      </c>
    </row>
    <row r="7114" spans="1:21" x14ac:dyDescent="0.25">
      <c r="A7114" s="92" t="s">
        <v>11</v>
      </c>
      <c r="B7114" s="92" t="s">
        <v>12</v>
      </c>
      <c r="C7114" s="92" t="s">
        <v>48</v>
      </c>
      <c r="D7114" s="92" t="s">
        <v>48</v>
      </c>
      <c r="E7114" s="92" t="s">
        <v>52</v>
      </c>
      <c r="F7114" s="92" t="s">
        <v>50</v>
      </c>
      <c r="G7114" s="92" t="s">
        <v>97</v>
      </c>
      <c r="H7114" s="92" t="s">
        <v>31</v>
      </c>
      <c r="I7114" s="92" t="s">
        <v>227</v>
      </c>
      <c r="L7114" s="92">
        <f>(('Activity data'!H1496/'Emission factors'!$H$10/1000)*'Emission factors'!$B$16*'Emission factors'!$D$16)+(('Activity data'!H1712/'Emission factors'!$H$6/1000)*'Emission factors'!$B$16*'Emission factors'!$D$16)</f>
        <v>0</v>
      </c>
      <c r="M7114" s="92">
        <f>(('Activity data'!I1496/'Emission factors'!$H$10/1000)*'Emission factors'!$B$16*'Emission factors'!$D$16/1000)+(('Activity data'!I1712/'Emission factors'!$H$6/1000)*'Emission factors'!$B$16*'Emission factors'!$D$16/1000)</f>
        <v>0</v>
      </c>
      <c r="N7114" s="92">
        <f>(('Activity data'!J1496/'Emission factors'!$H$10/1000)*'Emission factors'!$B$16*'Emission factors'!$D$16/1000)+(('Activity data'!J1712/'Emission factors'!$H$6/1000)*'Emission factors'!$B$16*'Emission factors'!$D$16/1000)</f>
        <v>0</v>
      </c>
      <c r="O7114" s="92">
        <f>(('Activity data'!K1496/'Emission factors'!$H$10/1000)*'Emission factors'!$B$16*'Emission factors'!$D$16/1000)+(('Activity data'!K1712/'Emission factors'!$H$6/1000)*'Emission factors'!$B$16*'Emission factors'!$D$16/1000)</f>
        <v>0</v>
      </c>
      <c r="P7114" s="92">
        <f>(('Activity data'!L1496/'Emission factors'!$H$10/1000)*'Emission factors'!$B$16*'Emission factors'!$D$16/1000)+(('Activity data'!L1712/'Emission factors'!$H$6/1000)*'Emission factors'!$B$16*'Emission factors'!$D$16/1000)</f>
        <v>0</v>
      </c>
      <c r="Q7114" s="92">
        <f>(('Activity data'!M1496/'Emission factors'!$H$10/1000)*'Emission factors'!$B$16*'Emission factors'!$D$16/1000)+(('Activity data'!M1712/'Emission factors'!$H$6/1000)*'Emission factors'!$B$16*'Emission factors'!$D$16/1000)</f>
        <v>0</v>
      </c>
      <c r="R7114" s="92">
        <f>(('Activity data'!N1496/'Emission factors'!$H$10/1000)*'Emission factors'!$B$16*'Emission factors'!$D$16/1000)+(('Activity data'!N1712/'Emission factors'!$H$6/1000)*'Emission factors'!$B$16*'Emission factors'!$D$16/1000)</f>
        <v>0</v>
      </c>
      <c r="S7114" s="92">
        <f>(('Activity data'!O1496/'Emission factors'!$H$10/1000)*'Emission factors'!$B$16*'Emission factors'!$D$16/1000)+(('Activity data'!O1712/'Emission factors'!$H$6/1000)*'Emission factors'!$B$16*'Emission factors'!$D$16/1000)</f>
        <v>0</v>
      </c>
      <c r="T7114" s="92">
        <f>(('Activity data'!P1496/'Emission factors'!$H$10/1000)*'Emission factors'!$B$16*'Emission factors'!$D$16/1000)+(('Activity data'!P1712/'Emission factors'!$H$6/1000)*'Emission factors'!$B$16*'Emission factors'!$D$16/1000)</f>
        <v>0</v>
      </c>
      <c r="U7114" s="92">
        <f>(('Activity data'!Q1496/'Emission factors'!$H$10/1000)*'Emission factors'!$B$16*'Emission factors'!$D$16/1000)+(('Activity data'!Q1712/'Emission factors'!$H$6/1000)*'Emission factors'!$B$16*'Emission factors'!$D$16/1000)</f>
        <v>0</v>
      </c>
    </row>
    <row r="7115" spans="1:21" x14ac:dyDescent="0.25">
      <c r="A7115" s="92" t="s">
        <v>11</v>
      </c>
      <c r="B7115" s="92" t="s">
        <v>12</v>
      </c>
      <c r="C7115" s="92" t="s">
        <v>48</v>
      </c>
      <c r="D7115" s="92" t="s">
        <v>48</v>
      </c>
      <c r="E7115" s="92" t="s">
        <v>52</v>
      </c>
      <c r="F7115" s="92" t="s">
        <v>50</v>
      </c>
      <c r="G7115" s="92" t="s">
        <v>97</v>
      </c>
      <c r="H7115" s="92" t="s">
        <v>31</v>
      </c>
      <c r="I7115" s="92" t="s">
        <v>228</v>
      </c>
      <c r="L7115" s="92">
        <f>(('Activity data'!H1497/'Emission factors'!$H$10/1000)*'Emission factors'!$B$16*'Emission factors'!$D$16)+(('Activity data'!H1713/'Emission factors'!$H$6/1000)*'Emission factors'!$B$16*'Emission factors'!$D$16)</f>
        <v>0</v>
      </c>
      <c r="M7115" s="92">
        <f>(('Activity data'!I1497/'Emission factors'!$H$10/1000)*'Emission factors'!$B$16*'Emission factors'!$D$16/1000)+(('Activity data'!I1713/'Emission factors'!$H$6/1000)*'Emission factors'!$B$16*'Emission factors'!$D$16/1000)</f>
        <v>0</v>
      </c>
      <c r="N7115" s="92">
        <f>(('Activity data'!J1497/'Emission factors'!$H$10/1000)*'Emission factors'!$B$16*'Emission factors'!$D$16/1000)+(('Activity data'!J1713/'Emission factors'!$H$6/1000)*'Emission factors'!$B$16*'Emission factors'!$D$16/1000)</f>
        <v>0</v>
      </c>
      <c r="O7115" s="92">
        <f>(('Activity data'!K1497/'Emission factors'!$H$10/1000)*'Emission factors'!$B$16*'Emission factors'!$D$16/1000)+(('Activity data'!K1713/'Emission factors'!$H$6/1000)*'Emission factors'!$B$16*'Emission factors'!$D$16/1000)</f>
        <v>0</v>
      </c>
      <c r="P7115" s="92">
        <f>(('Activity data'!L1497/'Emission factors'!$H$10/1000)*'Emission factors'!$B$16*'Emission factors'!$D$16/1000)+(('Activity data'!L1713/'Emission factors'!$H$6/1000)*'Emission factors'!$B$16*'Emission factors'!$D$16/1000)</f>
        <v>0</v>
      </c>
      <c r="Q7115" s="92">
        <f>(('Activity data'!M1497/'Emission factors'!$H$10/1000)*'Emission factors'!$B$16*'Emission factors'!$D$16/1000)+(('Activity data'!M1713/'Emission factors'!$H$6/1000)*'Emission factors'!$B$16*'Emission factors'!$D$16/1000)</f>
        <v>0</v>
      </c>
      <c r="R7115" s="92">
        <f>(('Activity data'!N1497/'Emission factors'!$H$10/1000)*'Emission factors'!$B$16*'Emission factors'!$D$16/1000)+(('Activity data'!N1713/'Emission factors'!$H$6/1000)*'Emission factors'!$B$16*'Emission factors'!$D$16/1000)</f>
        <v>0</v>
      </c>
      <c r="S7115" s="92">
        <f>(('Activity data'!O1497/'Emission factors'!$H$10/1000)*'Emission factors'!$B$16*'Emission factors'!$D$16/1000)+(('Activity data'!O1713/'Emission factors'!$H$6/1000)*'Emission factors'!$B$16*'Emission factors'!$D$16/1000)</f>
        <v>0</v>
      </c>
      <c r="T7115" s="92">
        <f>(('Activity data'!P1497/'Emission factors'!$H$10/1000)*'Emission factors'!$B$16*'Emission factors'!$D$16/1000)+(('Activity data'!P1713/'Emission factors'!$H$6/1000)*'Emission factors'!$B$16*'Emission factors'!$D$16/1000)</f>
        <v>0</v>
      </c>
      <c r="U7115" s="92">
        <f>(('Activity data'!Q1497/'Emission factors'!$H$10/1000)*'Emission factors'!$B$16*'Emission factors'!$D$16/1000)+(('Activity data'!Q1713/'Emission factors'!$H$6/1000)*'Emission factors'!$B$16*'Emission factors'!$D$16/1000)</f>
        <v>0</v>
      </c>
    </row>
    <row r="7116" spans="1:21" x14ac:dyDescent="0.25">
      <c r="A7116" s="92" t="s">
        <v>11</v>
      </c>
      <c r="B7116" s="92" t="s">
        <v>12</v>
      </c>
      <c r="C7116" s="92" t="s">
        <v>48</v>
      </c>
      <c r="D7116" s="92" t="s">
        <v>48</v>
      </c>
      <c r="E7116" s="92" t="s">
        <v>52</v>
      </c>
      <c r="F7116" s="92" t="s">
        <v>50</v>
      </c>
      <c r="G7116" s="92" t="s">
        <v>97</v>
      </c>
      <c r="H7116" s="92" t="s">
        <v>31</v>
      </c>
      <c r="I7116" s="92" t="s">
        <v>195</v>
      </c>
      <c r="L7116" s="92">
        <f>(('Activity data'!H1498/'Emission factors'!$H$10/1000)*'Emission factors'!$B$16*'Emission factors'!$D$16)+(('Activity data'!H1714/'Emission factors'!$H$6/1000)*'Emission factors'!$B$16*'Emission factors'!$D$16)</f>
        <v>0</v>
      </c>
      <c r="M7116" s="92">
        <f>(('Activity data'!I1498/'Emission factors'!$H$10/1000)*'Emission factors'!$B$16*'Emission factors'!$D$16/1000)+(('Activity data'!I1714/'Emission factors'!$H$6/1000)*'Emission factors'!$B$16*'Emission factors'!$D$16/1000)</f>
        <v>0</v>
      </c>
      <c r="N7116" s="92">
        <f>(('Activity data'!J1498/'Emission factors'!$H$10/1000)*'Emission factors'!$B$16*'Emission factors'!$D$16/1000)+(('Activity data'!J1714/'Emission factors'!$H$6/1000)*'Emission factors'!$B$16*'Emission factors'!$D$16/1000)</f>
        <v>0</v>
      </c>
      <c r="O7116" s="92">
        <f>(('Activity data'!K1498/'Emission factors'!$H$10/1000)*'Emission factors'!$B$16*'Emission factors'!$D$16/1000)+(('Activity data'!K1714/'Emission factors'!$H$6/1000)*'Emission factors'!$B$16*'Emission factors'!$D$16/1000)</f>
        <v>0</v>
      </c>
      <c r="P7116" s="92">
        <f>(('Activity data'!L1498/'Emission factors'!$H$10/1000)*'Emission factors'!$B$16*'Emission factors'!$D$16/1000)+(('Activity data'!L1714/'Emission factors'!$H$6/1000)*'Emission factors'!$B$16*'Emission factors'!$D$16/1000)</f>
        <v>0</v>
      </c>
      <c r="Q7116" s="92">
        <f>(('Activity data'!M1498/'Emission factors'!$H$10/1000)*'Emission factors'!$B$16*'Emission factors'!$D$16/1000)+(('Activity data'!M1714/'Emission factors'!$H$6/1000)*'Emission factors'!$B$16*'Emission factors'!$D$16/1000)</f>
        <v>0</v>
      </c>
      <c r="R7116" s="92">
        <f>(('Activity data'!N1498/'Emission factors'!$H$10/1000)*'Emission factors'!$B$16*'Emission factors'!$D$16/1000)+(('Activity data'!N1714/'Emission factors'!$H$6/1000)*'Emission factors'!$B$16*'Emission factors'!$D$16/1000)</f>
        <v>0</v>
      </c>
      <c r="S7116" s="92">
        <f>(('Activity data'!O1498/'Emission factors'!$H$10/1000)*'Emission factors'!$B$16*'Emission factors'!$D$16/1000)+(('Activity data'!O1714/'Emission factors'!$H$6/1000)*'Emission factors'!$B$16*'Emission factors'!$D$16/1000)</f>
        <v>0</v>
      </c>
      <c r="T7116" s="92">
        <f>(('Activity data'!P1498/'Emission factors'!$H$10/1000)*'Emission factors'!$B$16*'Emission factors'!$D$16/1000)+(('Activity data'!P1714/'Emission factors'!$H$6/1000)*'Emission factors'!$B$16*'Emission factors'!$D$16/1000)</f>
        <v>0</v>
      </c>
      <c r="U7116" s="92">
        <f>(('Activity data'!Q1498/'Emission factors'!$H$10/1000)*'Emission factors'!$B$16*'Emission factors'!$D$16/1000)+(('Activity data'!Q1714/'Emission factors'!$H$6/1000)*'Emission factors'!$B$16*'Emission factors'!$D$16/1000)</f>
        <v>0</v>
      </c>
    </row>
    <row r="7117" spans="1:21" x14ac:dyDescent="0.25">
      <c r="A7117" s="92" t="s">
        <v>11</v>
      </c>
      <c r="B7117" s="92" t="s">
        <v>12</v>
      </c>
      <c r="C7117" s="92" t="s">
        <v>48</v>
      </c>
      <c r="D7117" s="92" t="s">
        <v>48</v>
      </c>
      <c r="E7117" s="92" t="s">
        <v>52</v>
      </c>
      <c r="F7117" s="92" t="s">
        <v>50</v>
      </c>
      <c r="G7117" s="92" t="s">
        <v>97</v>
      </c>
      <c r="H7117" s="92" t="s">
        <v>31</v>
      </c>
      <c r="I7117" s="92" t="s">
        <v>192</v>
      </c>
      <c r="L7117" s="92">
        <f>(('Activity data'!H1499/'Emission factors'!$H$10/1000)*'Emission factors'!$B$16*'Emission factors'!$D$16)+(('Activity data'!H1715/'Emission factors'!$H$6/1000)*'Emission factors'!$B$16*'Emission factors'!$D$16)</f>
        <v>0</v>
      </c>
      <c r="M7117" s="92">
        <f>(('Activity data'!I1499/'Emission factors'!$H$10/1000)*'Emission factors'!$B$16*'Emission factors'!$D$16/1000)+(('Activity data'!I1715/'Emission factors'!$H$6/1000)*'Emission factors'!$B$16*'Emission factors'!$D$16/1000)</f>
        <v>0</v>
      </c>
      <c r="N7117" s="92">
        <f>(('Activity data'!J1499/'Emission factors'!$H$10/1000)*'Emission factors'!$B$16*'Emission factors'!$D$16/1000)+(('Activity data'!J1715/'Emission factors'!$H$6/1000)*'Emission factors'!$B$16*'Emission factors'!$D$16/1000)</f>
        <v>0</v>
      </c>
      <c r="O7117" s="92">
        <f>(('Activity data'!K1499/'Emission factors'!$H$10/1000)*'Emission factors'!$B$16*'Emission factors'!$D$16/1000)+(('Activity data'!K1715/'Emission factors'!$H$6/1000)*'Emission factors'!$B$16*'Emission factors'!$D$16/1000)</f>
        <v>0</v>
      </c>
      <c r="P7117" s="92">
        <f>(('Activity data'!L1499/'Emission factors'!$H$10/1000)*'Emission factors'!$B$16*'Emission factors'!$D$16/1000)+(('Activity data'!L1715/'Emission factors'!$H$6/1000)*'Emission factors'!$B$16*'Emission factors'!$D$16/1000)</f>
        <v>0</v>
      </c>
      <c r="Q7117" s="92">
        <f>(('Activity data'!M1499/'Emission factors'!$H$10/1000)*'Emission factors'!$B$16*'Emission factors'!$D$16/1000)+(('Activity data'!M1715/'Emission factors'!$H$6/1000)*'Emission factors'!$B$16*'Emission factors'!$D$16/1000)</f>
        <v>0</v>
      </c>
      <c r="R7117" s="92">
        <f>(('Activity data'!N1499/'Emission factors'!$H$10/1000)*'Emission factors'!$B$16*'Emission factors'!$D$16/1000)+(('Activity data'!N1715/'Emission factors'!$H$6/1000)*'Emission factors'!$B$16*'Emission factors'!$D$16/1000)</f>
        <v>0</v>
      </c>
      <c r="S7117" s="92">
        <f>(('Activity data'!O1499/'Emission factors'!$H$10/1000)*'Emission factors'!$B$16*'Emission factors'!$D$16/1000)+(('Activity data'!O1715/'Emission factors'!$H$6/1000)*'Emission factors'!$B$16*'Emission factors'!$D$16/1000)</f>
        <v>0</v>
      </c>
      <c r="T7117" s="92">
        <f>(('Activity data'!P1499/'Emission factors'!$H$10/1000)*'Emission factors'!$B$16*'Emission factors'!$D$16/1000)+(('Activity data'!P1715/'Emission factors'!$H$6/1000)*'Emission factors'!$B$16*'Emission factors'!$D$16/1000)</f>
        <v>0</v>
      </c>
      <c r="U7117" s="92">
        <f>(('Activity data'!Q1499/'Emission factors'!$H$10/1000)*'Emission factors'!$B$16*'Emission factors'!$D$16/1000)+(('Activity data'!Q1715/'Emission factors'!$H$6/1000)*'Emission factors'!$B$16*'Emission factors'!$D$16/1000)</f>
        <v>0</v>
      </c>
    </row>
    <row r="7118" spans="1:21" x14ac:dyDescent="0.25">
      <c r="A7118" s="92" t="s">
        <v>11</v>
      </c>
      <c r="B7118" s="92" t="s">
        <v>12</v>
      </c>
      <c r="C7118" s="92" t="s">
        <v>48</v>
      </c>
      <c r="D7118" s="92" t="s">
        <v>48</v>
      </c>
      <c r="E7118" s="92" t="s">
        <v>52</v>
      </c>
      <c r="F7118" s="92" t="s">
        <v>50</v>
      </c>
      <c r="G7118" s="92" t="s">
        <v>97</v>
      </c>
      <c r="H7118" s="92" t="s">
        <v>31</v>
      </c>
      <c r="I7118" s="92" t="s">
        <v>229</v>
      </c>
      <c r="L7118" s="92">
        <f>(('Activity data'!H1500/'Emission factors'!$H$10/1000)*'Emission factors'!$B$16*'Emission factors'!$D$16)+(('Activity data'!H1716/'Emission factors'!$H$6/1000)*'Emission factors'!$B$16*'Emission factors'!$D$16)</f>
        <v>0</v>
      </c>
      <c r="M7118" s="92">
        <f>(('Activity data'!I1500/'Emission factors'!$H$10/1000)*'Emission factors'!$B$16*'Emission factors'!$D$16/1000)+(('Activity data'!I1716/'Emission factors'!$H$6/1000)*'Emission factors'!$B$16*'Emission factors'!$D$16/1000)</f>
        <v>0</v>
      </c>
      <c r="N7118" s="92">
        <f>(('Activity data'!J1500/'Emission factors'!$H$10/1000)*'Emission factors'!$B$16*'Emission factors'!$D$16/1000)+(('Activity data'!J1716/'Emission factors'!$H$6/1000)*'Emission factors'!$B$16*'Emission factors'!$D$16/1000)</f>
        <v>0</v>
      </c>
      <c r="O7118" s="92">
        <f>(('Activity data'!K1500/'Emission factors'!$H$10/1000)*'Emission factors'!$B$16*'Emission factors'!$D$16/1000)+(('Activity data'!K1716/'Emission factors'!$H$6/1000)*'Emission factors'!$B$16*'Emission factors'!$D$16/1000)</f>
        <v>0</v>
      </c>
      <c r="P7118" s="92">
        <f>(('Activity data'!L1500/'Emission factors'!$H$10/1000)*'Emission factors'!$B$16*'Emission factors'!$D$16/1000)+(('Activity data'!L1716/'Emission factors'!$H$6/1000)*'Emission factors'!$B$16*'Emission factors'!$D$16/1000)</f>
        <v>0</v>
      </c>
      <c r="Q7118" s="92">
        <f>(('Activity data'!M1500/'Emission factors'!$H$10/1000)*'Emission factors'!$B$16*'Emission factors'!$D$16/1000)+(('Activity data'!M1716/'Emission factors'!$H$6/1000)*'Emission factors'!$B$16*'Emission factors'!$D$16/1000)</f>
        <v>0</v>
      </c>
      <c r="R7118" s="92">
        <f>(('Activity data'!N1500/'Emission factors'!$H$10/1000)*'Emission factors'!$B$16*'Emission factors'!$D$16/1000)+(('Activity data'!N1716/'Emission factors'!$H$6/1000)*'Emission factors'!$B$16*'Emission factors'!$D$16/1000)</f>
        <v>0</v>
      </c>
      <c r="S7118" s="92">
        <f>(('Activity data'!O1500/'Emission factors'!$H$10/1000)*'Emission factors'!$B$16*'Emission factors'!$D$16/1000)+(('Activity data'!O1716/'Emission factors'!$H$6/1000)*'Emission factors'!$B$16*'Emission factors'!$D$16/1000)</f>
        <v>0</v>
      </c>
      <c r="T7118" s="92">
        <f>(('Activity data'!P1500/'Emission factors'!$H$10/1000)*'Emission factors'!$B$16*'Emission factors'!$D$16/1000)+(('Activity data'!P1716/'Emission factors'!$H$6/1000)*'Emission factors'!$B$16*'Emission factors'!$D$16/1000)</f>
        <v>0</v>
      </c>
      <c r="U7118" s="92">
        <f>(('Activity data'!Q1500/'Emission factors'!$H$10/1000)*'Emission factors'!$B$16*'Emission factors'!$D$16/1000)+(('Activity data'!Q1716/'Emission factors'!$H$6/1000)*'Emission factors'!$B$16*'Emission factors'!$D$16/1000)</f>
        <v>0</v>
      </c>
    </row>
    <row r="7119" spans="1:21" x14ac:dyDescent="0.25">
      <c r="A7119" s="92" t="s">
        <v>11</v>
      </c>
      <c r="B7119" s="92" t="s">
        <v>12</v>
      </c>
      <c r="C7119" s="92" t="s">
        <v>48</v>
      </c>
      <c r="D7119" s="92" t="s">
        <v>48</v>
      </c>
      <c r="E7119" s="92" t="s">
        <v>52</v>
      </c>
      <c r="F7119" s="92" t="s">
        <v>50</v>
      </c>
      <c r="G7119" s="92" t="s">
        <v>97</v>
      </c>
      <c r="H7119" s="92" t="s">
        <v>31</v>
      </c>
      <c r="I7119" s="92" t="s">
        <v>198</v>
      </c>
      <c r="L7119" s="92">
        <f>(('Activity data'!H1501/'Emission factors'!$H$10/1000)*'Emission factors'!$B$16*'Emission factors'!$D$16)+(('Activity data'!H1717/'Emission factors'!$H$6/1000)*'Emission factors'!$B$16*'Emission factors'!$D$16)</f>
        <v>0</v>
      </c>
      <c r="M7119" s="92">
        <f>(('Activity data'!I1501/'Emission factors'!$H$10/1000)*'Emission factors'!$B$16*'Emission factors'!$D$16/1000)+(('Activity data'!I1717/'Emission factors'!$H$6/1000)*'Emission factors'!$B$16*'Emission factors'!$D$16/1000)</f>
        <v>0</v>
      </c>
      <c r="N7119" s="92">
        <f>(('Activity data'!J1501/'Emission factors'!$H$10/1000)*'Emission factors'!$B$16*'Emission factors'!$D$16/1000)+(('Activity data'!J1717/'Emission factors'!$H$6/1000)*'Emission factors'!$B$16*'Emission factors'!$D$16/1000)</f>
        <v>0</v>
      </c>
      <c r="O7119" s="92">
        <f>(('Activity data'!K1501/'Emission factors'!$H$10/1000)*'Emission factors'!$B$16*'Emission factors'!$D$16/1000)+(('Activity data'!K1717/'Emission factors'!$H$6/1000)*'Emission factors'!$B$16*'Emission factors'!$D$16/1000)</f>
        <v>0</v>
      </c>
      <c r="P7119" s="92">
        <f>(('Activity data'!L1501/'Emission factors'!$H$10/1000)*'Emission factors'!$B$16*'Emission factors'!$D$16/1000)+(('Activity data'!L1717/'Emission factors'!$H$6/1000)*'Emission factors'!$B$16*'Emission factors'!$D$16/1000)</f>
        <v>0</v>
      </c>
      <c r="Q7119" s="92">
        <f>(('Activity data'!M1501/'Emission factors'!$H$10/1000)*'Emission factors'!$B$16*'Emission factors'!$D$16/1000)+(('Activity data'!M1717/'Emission factors'!$H$6/1000)*'Emission factors'!$B$16*'Emission factors'!$D$16/1000)</f>
        <v>0</v>
      </c>
      <c r="R7119" s="92">
        <f>(('Activity data'!N1501/'Emission factors'!$H$10/1000)*'Emission factors'!$B$16*'Emission factors'!$D$16/1000)+(('Activity data'!N1717/'Emission factors'!$H$6/1000)*'Emission factors'!$B$16*'Emission factors'!$D$16/1000)</f>
        <v>0</v>
      </c>
      <c r="S7119" s="92">
        <f>(('Activity data'!O1501/'Emission factors'!$H$10/1000)*'Emission factors'!$B$16*'Emission factors'!$D$16/1000)+(('Activity data'!O1717/'Emission factors'!$H$6/1000)*'Emission factors'!$B$16*'Emission factors'!$D$16/1000)</f>
        <v>0</v>
      </c>
      <c r="T7119" s="92">
        <f>(('Activity data'!P1501/'Emission factors'!$H$10/1000)*'Emission factors'!$B$16*'Emission factors'!$D$16/1000)+(('Activity data'!P1717/'Emission factors'!$H$6/1000)*'Emission factors'!$B$16*'Emission factors'!$D$16/1000)</f>
        <v>0</v>
      </c>
      <c r="U7119" s="92">
        <f>(('Activity data'!Q1501/'Emission factors'!$H$10/1000)*'Emission factors'!$B$16*'Emission factors'!$D$16/1000)+(('Activity data'!Q1717/'Emission factors'!$H$6/1000)*'Emission factors'!$B$16*'Emission factors'!$D$16/1000)</f>
        <v>0</v>
      </c>
    </row>
    <row r="7120" spans="1:21" x14ac:dyDescent="0.25">
      <c r="A7120" s="92" t="s">
        <v>11</v>
      </c>
      <c r="B7120" s="92" t="s">
        <v>12</v>
      </c>
      <c r="C7120" s="92" t="s">
        <v>48</v>
      </c>
      <c r="D7120" s="92" t="s">
        <v>48</v>
      </c>
      <c r="E7120" s="92" t="s">
        <v>52</v>
      </c>
      <c r="F7120" s="92" t="s">
        <v>50</v>
      </c>
      <c r="G7120" s="92" t="s">
        <v>97</v>
      </c>
      <c r="H7120" s="92" t="s">
        <v>31</v>
      </c>
      <c r="I7120" s="92" t="s">
        <v>230</v>
      </c>
      <c r="L7120" s="92">
        <f>(('Activity data'!H1502/'Emission factors'!$H$10/1000)*'Emission factors'!$B$16*'Emission factors'!$D$16)+(('Activity data'!H1718/'Emission factors'!$H$6/1000)*'Emission factors'!$B$16*'Emission factors'!$D$16)</f>
        <v>0</v>
      </c>
      <c r="M7120" s="92">
        <f>(('Activity data'!I1502/'Emission factors'!$H$10/1000)*'Emission factors'!$B$16*'Emission factors'!$D$16/1000)+(('Activity data'!I1718/'Emission factors'!$H$6/1000)*'Emission factors'!$B$16*'Emission factors'!$D$16/1000)</f>
        <v>0</v>
      </c>
      <c r="N7120" s="92">
        <f>(('Activity data'!J1502/'Emission factors'!$H$10/1000)*'Emission factors'!$B$16*'Emission factors'!$D$16/1000)+(('Activity data'!J1718/'Emission factors'!$H$6/1000)*'Emission factors'!$B$16*'Emission factors'!$D$16/1000)</f>
        <v>0</v>
      </c>
      <c r="O7120" s="92">
        <f>(('Activity data'!K1502/'Emission factors'!$H$10/1000)*'Emission factors'!$B$16*'Emission factors'!$D$16/1000)+(('Activity data'!K1718/'Emission factors'!$H$6/1000)*'Emission factors'!$B$16*'Emission factors'!$D$16/1000)</f>
        <v>0</v>
      </c>
      <c r="P7120" s="92">
        <f>(('Activity data'!L1502/'Emission factors'!$H$10/1000)*'Emission factors'!$B$16*'Emission factors'!$D$16/1000)+(('Activity data'!L1718/'Emission factors'!$H$6/1000)*'Emission factors'!$B$16*'Emission factors'!$D$16/1000)</f>
        <v>0</v>
      </c>
      <c r="Q7120" s="92">
        <f>(('Activity data'!M1502/'Emission factors'!$H$10/1000)*'Emission factors'!$B$16*'Emission factors'!$D$16/1000)+(('Activity data'!M1718/'Emission factors'!$H$6/1000)*'Emission factors'!$B$16*'Emission factors'!$D$16/1000)</f>
        <v>0</v>
      </c>
      <c r="R7120" s="92">
        <f>(('Activity data'!N1502/'Emission factors'!$H$10/1000)*'Emission factors'!$B$16*'Emission factors'!$D$16/1000)+(('Activity data'!N1718/'Emission factors'!$H$6/1000)*'Emission factors'!$B$16*'Emission factors'!$D$16/1000)</f>
        <v>0</v>
      </c>
      <c r="S7120" s="92">
        <f>(('Activity data'!O1502/'Emission factors'!$H$10/1000)*'Emission factors'!$B$16*'Emission factors'!$D$16/1000)+(('Activity data'!O1718/'Emission factors'!$H$6/1000)*'Emission factors'!$B$16*'Emission factors'!$D$16/1000)</f>
        <v>0</v>
      </c>
      <c r="T7120" s="92">
        <f>(('Activity data'!P1502/'Emission factors'!$H$10/1000)*'Emission factors'!$B$16*'Emission factors'!$D$16/1000)+(('Activity data'!P1718/'Emission factors'!$H$6/1000)*'Emission factors'!$B$16*'Emission factors'!$D$16/1000)</f>
        <v>0</v>
      </c>
      <c r="U7120" s="92">
        <f>(('Activity data'!Q1502/'Emission factors'!$H$10/1000)*'Emission factors'!$B$16*'Emission factors'!$D$16/1000)+(('Activity data'!Q1718/'Emission factors'!$H$6/1000)*'Emission factors'!$B$16*'Emission factors'!$D$16/1000)</f>
        <v>0</v>
      </c>
    </row>
    <row r="7121" spans="1:21" x14ac:dyDescent="0.25">
      <c r="A7121" s="92" t="s">
        <v>11</v>
      </c>
      <c r="B7121" s="92" t="s">
        <v>12</v>
      </c>
      <c r="C7121" s="92" t="s">
        <v>48</v>
      </c>
      <c r="D7121" s="92" t="s">
        <v>48</v>
      </c>
      <c r="E7121" s="92" t="s">
        <v>52</v>
      </c>
      <c r="F7121" s="92" t="s">
        <v>50</v>
      </c>
      <c r="G7121" s="92" t="s">
        <v>97</v>
      </c>
      <c r="H7121" s="92" t="s">
        <v>31</v>
      </c>
      <c r="I7121" s="92" t="s">
        <v>210</v>
      </c>
      <c r="L7121" s="92">
        <f>(('Activity data'!H1503/'Emission factors'!$H$10/1000)*'Emission factors'!$B$16*'Emission factors'!$D$16)+(('Activity data'!H1719/'Emission factors'!$H$6/1000)*'Emission factors'!$B$16*'Emission factors'!$D$16)</f>
        <v>0</v>
      </c>
      <c r="M7121" s="92">
        <f>(('Activity data'!I1503/'Emission factors'!$H$10/1000)*'Emission factors'!$B$16*'Emission factors'!$D$16/1000)+(('Activity data'!I1719/'Emission factors'!$H$6/1000)*'Emission factors'!$B$16*'Emission factors'!$D$16/1000)</f>
        <v>0</v>
      </c>
      <c r="N7121" s="92">
        <f>(('Activity data'!J1503/'Emission factors'!$H$10/1000)*'Emission factors'!$B$16*'Emission factors'!$D$16/1000)+(('Activity data'!J1719/'Emission factors'!$H$6/1000)*'Emission factors'!$B$16*'Emission factors'!$D$16/1000)</f>
        <v>0</v>
      </c>
      <c r="O7121" s="92">
        <f>(('Activity data'!K1503/'Emission factors'!$H$10/1000)*'Emission factors'!$B$16*'Emission factors'!$D$16/1000)+(('Activity data'!K1719/'Emission factors'!$H$6/1000)*'Emission factors'!$B$16*'Emission factors'!$D$16/1000)</f>
        <v>0</v>
      </c>
      <c r="P7121" s="92">
        <f>(('Activity data'!L1503/'Emission factors'!$H$10/1000)*'Emission factors'!$B$16*'Emission factors'!$D$16/1000)+(('Activity data'!L1719/'Emission factors'!$H$6/1000)*'Emission factors'!$B$16*'Emission factors'!$D$16/1000)</f>
        <v>0</v>
      </c>
      <c r="Q7121" s="92">
        <f>(('Activity data'!M1503/'Emission factors'!$H$10/1000)*'Emission factors'!$B$16*'Emission factors'!$D$16/1000)+(('Activity data'!M1719/'Emission factors'!$H$6/1000)*'Emission factors'!$B$16*'Emission factors'!$D$16/1000)</f>
        <v>0</v>
      </c>
      <c r="R7121" s="92">
        <f>(('Activity data'!N1503/'Emission factors'!$H$10/1000)*'Emission factors'!$B$16*'Emission factors'!$D$16/1000)+(('Activity data'!N1719/'Emission factors'!$H$6/1000)*'Emission factors'!$B$16*'Emission factors'!$D$16/1000)</f>
        <v>0</v>
      </c>
      <c r="S7121" s="92">
        <f>(('Activity data'!O1503/'Emission factors'!$H$10/1000)*'Emission factors'!$B$16*'Emission factors'!$D$16/1000)+(('Activity data'!O1719/'Emission factors'!$H$6/1000)*'Emission factors'!$B$16*'Emission factors'!$D$16/1000)</f>
        <v>0</v>
      </c>
      <c r="T7121" s="92">
        <f>(('Activity data'!P1503/'Emission factors'!$H$10/1000)*'Emission factors'!$B$16*'Emission factors'!$D$16/1000)+(('Activity data'!P1719/'Emission factors'!$H$6/1000)*'Emission factors'!$B$16*'Emission factors'!$D$16/1000)</f>
        <v>0</v>
      </c>
      <c r="U7121" s="92">
        <f>(('Activity data'!Q1503/'Emission factors'!$H$10/1000)*'Emission factors'!$B$16*'Emission factors'!$D$16/1000)+(('Activity data'!Q1719/'Emission factors'!$H$6/1000)*'Emission factors'!$B$16*'Emission factors'!$D$16/1000)</f>
        <v>0</v>
      </c>
    </row>
    <row r="7122" spans="1:21" x14ac:dyDescent="0.25">
      <c r="A7122" s="92" t="s">
        <v>11</v>
      </c>
      <c r="B7122" s="92" t="s">
        <v>12</v>
      </c>
      <c r="C7122" s="92" t="s">
        <v>48</v>
      </c>
      <c r="D7122" s="92" t="s">
        <v>48</v>
      </c>
      <c r="E7122" s="92" t="s">
        <v>52</v>
      </c>
      <c r="F7122" s="92" t="s">
        <v>50</v>
      </c>
      <c r="G7122" s="92" t="s">
        <v>97</v>
      </c>
      <c r="H7122" s="92" t="s">
        <v>31</v>
      </c>
      <c r="I7122" s="92" t="s">
        <v>191</v>
      </c>
      <c r="L7122" s="92">
        <f>(('Activity data'!H1504/'Emission factors'!$H$10/1000)*'Emission factors'!$B$16*'Emission factors'!$D$16)+(('Activity data'!H1720/'Emission factors'!$H$6/1000)*'Emission factors'!$B$16*'Emission factors'!$D$16)</f>
        <v>0</v>
      </c>
      <c r="M7122" s="92">
        <f>(('Activity data'!I1504/'Emission factors'!$H$10/1000)*'Emission factors'!$B$16*'Emission factors'!$D$16/1000)+(('Activity data'!I1720/'Emission factors'!$H$6/1000)*'Emission factors'!$B$16*'Emission factors'!$D$16/1000)</f>
        <v>0</v>
      </c>
      <c r="N7122" s="92">
        <f>(('Activity data'!J1504/'Emission factors'!$H$10/1000)*'Emission factors'!$B$16*'Emission factors'!$D$16/1000)+(('Activity data'!J1720/'Emission factors'!$H$6/1000)*'Emission factors'!$B$16*'Emission factors'!$D$16/1000)</f>
        <v>0</v>
      </c>
      <c r="O7122" s="92">
        <f>(('Activity data'!K1504/'Emission factors'!$H$10/1000)*'Emission factors'!$B$16*'Emission factors'!$D$16/1000)+(('Activity data'!K1720/'Emission factors'!$H$6/1000)*'Emission factors'!$B$16*'Emission factors'!$D$16/1000)</f>
        <v>0</v>
      </c>
      <c r="P7122" s="92">
        <f>(('Activity data'!L1504/'Emission factors'!$H$10/1000)*'Emission factors'!$B$16*'Emission factors'!$D$16/1000)+(('Activity data'!L1720/'Emission factors'!$H$6/1000)*'Emission factors'!$B$16*'Emission factors'!$D$16/1000)</f>
        <v>0</v>
      </c>
      <c r="Q7122" s="92">
        <f>(('Activity data'!M1504/'Emission factors'!$H$10/1000)*'Emission factors'!$B$16*'Emission factors'!$D$16/1000)+(('Activity data'!M1720/'Emission factors'!$H$6/1000)*'Emission factors'!$B$16*'Emission factors'!$D$16/1000)</f>
        <v>0</v>
      </c>
      <c r="R7122" s="92">
        <f>(('Activity data'!N1504/'Emission factors'!$H$10/1000)*'Emission factors'!$B$16*'Emission factors'!$D$16/1000)+(('Activity data'!N1720/'Emission factors'!$H$6/1000)*'Emission factors'!$B$16*'Emission factors'!$D$16/1000)</f>
        <v>0</v>
      </c>
      <c r="S7122" s="92">
        <f>(('Activity data'!O1504/'Emission factors'!$H$10/1000)*'Emission factors'!$B$16*'Emission factors'!$D$16/1000)+(('Activity data'!O1720/'Emission factors'!$H$6/1000)*'Emission factors'!$B$16*'Emission factors'!$D$16/1000)</f>
        <v>0</v>
      </c>
      <c r="T7122" s="92">
        <f>(('Activity data'!P1504/'Emission factors'!$H$10/1000)*'Emission factors'!$B$16*'Emission factors'!$D$16/1000)+(('Activity data'!P1720/'Emission factors'!$H$6/1000)*'Emission factors'!$B$16*'Emission factors'!$D$16/1000)</f>
        <v>0</v>
      </c>
      <c r="U7122" s="92">
        <f>(('Activity data'!Q1504/'Emission factors'!$H$10/1000)*'Emission factors'!$B$16*'Emission factors'!$D$16/1000)+(('Activity data'!Q1720/'Emission factors'!$H$6/1000)*'Emission factors'!$B$16*'Emission factors'!$D$16/1000)</f>
        <v>0</v>
      </c>
    </row>
    <row r="7123" spans="1:21" x14ac:dyDescent="0.25">
      <c r="A7123" s="92" t="s">
        <v>11</v>
      </c>
      <c r="B7123" s="92" t="s">
        <v>12</v>
      </c>
      <c r="C7123" s="92" t="s">
        <v>48</v>
      </c>
      <c r="D7123" s="92" t="s">
        <v>48</v>
      </c>
      <c r="E7123" s="92" t="s">
        <v>52</v>
      </c>
      <c r="F7123" s="92" t="s">
        <v>50</v>
      </c>
      <c r="G7123" s="92" t="s">
        <v>97</v>
      </c>
      <c r="H7123" s="92" t="s">
        <v>31</v>
      </c>
      <c r="I7123" s="92" t="s">
        <v>231</v>
      </c>
      <c r="L7123" s="92">
        <f>(('Activity data'!H1505/'Emission factors'!$H$10/1000)*'Emission factors'!$B$16*'Emission factors'!$D$16)+(('Activity data'!H1721/'Emission factors'!$H$6/1000)*'Emission factors'!$B$16*'Emission factors'!$D$16)</f>
        <v>0</v>
      </c>
      <c r="M7123" s="92">
        <f>(('Activity data'!I1505/'Emission factors'!$H$10/1000)*'Emission factors'!$B$16*'Emission factors'!$D$16/1000)+(('Activity data'!I1721/'Emission factors'!$H$6/1000)*'Emission factors'!$B$16*'Emission factors'!$D$16/1000)</f>
        <v>0</v>
      </c>
      <c r="N7123" s="92">
        <f>(('Activity data'!J1505/'Emission factors'!$H$10/1000)*'Emission factors'!$B$16*'Emission factors'!$D$16/1000)+(('Activity data'!J1721/'Emission factors'!$H$6/1000)*'Emission factors'!$B$16*'Emission factors'!$D$16/1000)</f>
        <v>0</v>
      </c>
      <c r="O7123" s="92">
        <f>(('Activity data'!K1505/'Emission factors'!$H$10/1000)*'Emission factors'!$B$16*'Emission factors'!$D$16/1000)+(('Activity data'!K1721/'Emission factors'!$H$6/1000)*'Emission factors'!$B$16*'Emission factors'!$D$16/1000)</f>
        <v>0</v>
      </c>
      <c r="P7123" s="92">
        <f>(('Activity data'!L1505/'Emission factors'!$H$10/1000)*'Emission factors'!$B$16*'Emission factors'!$D$16/1000)+(('Activity data'!L1721/'Emission factors'!$H$6/1000)*'Emission factors'!$B$16*'Emission factors'!$D$16/1000)</f>
        <v>0</v>
      </c>
      <c r="Q7123" s="92">
        <f>(('Activity data'!M1505/'Emission factors'!$H$10/1000)*'Emission factors'!$B$16*'Emission factors'!$D$16/1000)+(('Activity data'!M1721/'Emission factors'!$H$6/1000)*'Emission factors'!$B$16*'Emission factors'!$D$16/1000)</f>
        <v>0</v>
      </c>
      <c r="R7123" s="92">
        <f>(('Activity data'!N1505/'Emission factors'!$H$10/1000)*'Emission factors'!$B$16*'Emission factors'!$D$16/1000)+(('Activity data'!N1721/'Emission factors'!$H$6/1000)*'Emission factors'!$B$16*'Emission factors'!$D$16/1000)</f>
        <v>0</v>
      </c>
      <c r="S7123" s="92">
        <f>(('Activity data'!O1505/'Emission factors'!$H$10/1000)*'Emission factors'!$B$16*'Emission factors'!$D$16/1000)+(('Activity data'!O1721/'Emission factors'!$H$6/1000)*'Emission factors'!$B$16*'Emission factors'!$D$16/1000)</f>
        <v>0</v>
      </c>
      <c r="T7123" s="92">
        <f>(('Activity data'!P1505/'Emission factors'!$H$10/1000)*'Emission factors'!$B$16*'Emission factors'!$D$16/1000)+(('Activity data'!P1721/'Emission factors'!$H$6/1000)*'Emission factors'!$B$16*'Emission factors'!$D$16/1000)</f>
        <v>0</v>
      </c>
      <c r="U7123" s="92">
        <f>(('Activity data'!Q1505/'Emission factors'!$H$10/1000)*'Emission factors'!$B$16*'Emission factors'!$D$16/1000)+(('Activity data'!Q1721/'Emission factors'!$H$6/1000)*'Emission factors'!$B$16*'Emission factors'!$D$16/1000)</f>
        <v>0</v>
      </c>
    </row>
    <row r="7124" spans="1:21" x14ac:dyDescent="0.25">
      <c r="A7124" s="92" t="s">
        <v>11</v>
      </c>
      <c r="B7124" s="92" t="s">
        <v>12</v>
      </c>
      <c r="C7124" s="92" t="s">
        <v>48</v>
      </c>
      <c r="D7124" s="92" t="s">
        <v>48</v>
      </c>
      <c r="E7124" s="92" t="s">
        <v>52</v>
      </c>
      <c r="F7124" s="92" t="s">
        <v>50</v>
      </c>
      <c r="G7124" s="92" t="s">
        <v>97</v>
      </c>
      <c r="H7124" s="92" t="s">
        <v>31</v>
      </c>
      <c r="I7124" s="92" t="s">
        <v>190</v>
      </c>
      <c r="L7124" s="92">
        <f>(('Activity data'!H1506/'Emission factors'!$H$10/1000)*'Emission factors'!$B$16*'Emission factors'!$D$16)+(('Activity data'!H1722/'Emission factors'!$H$6/1000)*'Emission factors'!$B$16*'Emission factors'!$D$16)</f>
        <v>0</v>
      </c>
      <c r="M7124" s="92">
        <f>(('Activity data'!I1506/'Emission factors'!$H$10/1000)*'Emission factors'!$B$16*'Emission factors'!$D$16/1000)+(('Activity data'!I1722/'Emission factors'!$H$6/1000)*'Emission factors'!$B$16*'Emission factors'!$D$16/1000)</f>
        <v>0</v>
      </c>
      <c r="N7124" s="92">
        <f>(('Activity data'!J1506/'Emission factors'!$H$10/1000)*'Emission factors'!$B$16*'Emission factors'!$D$16/1000)+(('Activity data'!J1722/'Emission factors'!$H$6/1000)*'Emission factors'!$B$16*'Emission factors'!$D$16/1000)</f>
        <v>0</v>
      </c>
      <c r="O7124" s="92">
        <f>(('Activity data'!K1506/'Emission factors'!$H$10/1000)*'Emission factors'!$B$16*'Emission factors'!$D$16/1000)+(('Activity data'!K1722/'Emission factors'!$H$6/1000)*'Emission factors'!$B$16*'Emission factors'!$D$16/1000)</f>
        <v>0</v>
      </c>
      <c r="P7124" s="92">
        <f>(('Activity data'!L1506/'Emission factors'!$H$10/1000)*'Emission factors'!$B$16*'Emission factors'!$D$16/1000)+(('Activity data'!L1722/'Emission factors'!$H$6/1000)*'Emission factors'!$B$16*'Emission factors'!$D$16/1000)</f>
        <v>0</v>
      </c>
      <c r="Q7124" s="92">
        <f>(('Activity data'!M1506/'Emission factors'!$H$10/1000)*'Emission factors'!$B$16*'Emission factors'!$D$16/1000)+(('Activity data'!M1722/'Emission factors'!$H$6/1000)*'Emission factors'!$B$16*'Emission factors'!$D$16/1000)</f>
        <v>0</v>
      </c>
      <c r="R7124" s="92">
        <f>(('Activity data'!N1506/'Emission factors'!$H$10/1000)*'Emission factors'!$B$16*'Emission factors'!$D$16/1000)+(('Activity data'!N1722/'Emission factors'!$H$6/1000)*'Emission factors'!$B$16*'Emission factors'!$D$16/1000)</f>
        <v>0</v>
      </c>
      <c r="S7124" s="92">
        <f>(('Activity data'!O1506/'Emission factors'!$H$10/1000)*'Emission factors'!$B$16*'Emission factors'!$D$16/1000)+(('Activity data'!O1722/'Emission factors'!$H$6/1000)*'Emission factors'!$B$16*'Emission factors'!$D$16/1000)</f>
        <v>0</v>
      </c>
      <c r="T7124" s="92">
        <f>(('Activity data'!P1506/'Emission factors'!$H$10/1000)*'Emission factors'!$B$16*'Emission factors'!$D$16/1000)+(('Activity data'!P1722/'Emission factors'!$H$6/1000)*'Emission factors'!$B$16*'Emission factors'!$D$16/1000)</f>
        <v>0</v>
      </c>
      <c r="U7124" s="92">
        <f>(('Activity data'!Q1506/'Emission factors'!$H$10/1000)*'Emission factors'!$B$16*'Emission factors'!$D$16/1000)+(('Activity data'!Q1722/'Emission factors'!$H$6/1000)*'Emission factors'!$B$16*'Emission factors'!$D$16/1000)</f>
        <v>0</v>
      </c>
    </row>
    <row r="7125" spans="1:21" x14ac:dyDescent="0.25">
      <c r="A7125" s="92" t="s">
        <v>11</v>
      </c>
      <c r="B7125" s="92" t="s">
        <v>12</v>
      </c>
      <c r="C7125" s="92" t="s">
        <v>48</v>
      </c>
      <c r="D7125" s="92" t="s">
        <v>48</v>
      </c>
      <c r="E7125" s="92" t="s">
        <v>40</v>
      </c>
      <c r="F7125" s="92" t="s">
        <v>50</v>
      </c>
      <c r="G7125" s="92" t="s">
        <v>97</v>
      </c>
      <c r="H7125" s="92" t="s">
        <v>31</v>
      </c>
      <c r="I7125" s="92" t="s">
        <v>207</v>
      </c>
      <c r="L7125" s="92">
        <f>('Activity data'!H1507*'Emission factors'!$B$12/1000*'Emission factors'!$D$12)+('Activity data'!H1579*'Emission factors'!$H$12*'Emission factors'!$B$12*'Emission factors'!$D$12)</f>
        <v>19818.597452484835</v>
      </c>
      <c r="M7125" s="92">
        <f>('Activity data'!I1507*'Emission factors'!$B$12/1000*'Emission factors'!$D$12/1000)+('Activity data'!I1579*'Emission factors'!$H$12*'Emission factors'!$B$12*'Emission factors'!$D$12/1000)</f>
        <v>21.263911075472144</v>
      </c>
      <c r="N7125" s="92">
        <f>('Activity data'!J1507*'Emission factors'!$B$12/1000*'Emission factors'!$D$12/1000)+('Activity data'!J1579*'Emission factors'!$H$12*'Emission factors'!$B$12*'Emission factors'!$D$12/1000)</f>
        <v>20.546987286301469</v>
      </c>
      <c r="O7125" s="92">
        <f>('Activity data'!K1507*'Emission factors'!$B$12/1000*'Emission factors'!$D$12/1000)+('Activity data'!K1579*'Emission factors'!$H$12*'Emission factors'!$B$12*'Emission factors'!$D$12/1000)</f>
        <v>14.712788379896967</v>
      </c>
      <c r="P7125" s="92">
        <f>('Activity data'!L1507*'Emission factors'!$B$12/1000*'Emission factors'!$D$12/1000)+('Activity data'!L1579*'Emission factors'!$H$12*'Emission factors'!$B$12*'Emission factors'!$D$12/1000)</f>
        <v>20.42919327313939</v>
      </c>
      <c r="Q7125" s="92">
        <f>('Activity data'!M1507*'Emission factors'!$B$12/1000*'Emission factors'!$D$12/1000)+('Activity data'!M1579*'Emission factors'!$H$12*'Emission factors'!$B$12*'Emission factors'!$D$12/1000)</f>
        <v>24.459183876294063</v>
      </c>
      <c r="R7125" s="92">
        <f>('Activity data'!N1507*'Emission factors'!$B$12/1000*'Emission factors'!$D$12/1000)+('Activity data'!N1579*'Emission factors'!$H$12*'Emission factors'!$B$12*'Emission factors'!$D$12/1000)</f>
        <v>26.12212569862362</v>
      </c>
      <c r="S7125" s="92">
        <f>('Activity data'!O1507*'Emission factors'!$B$12/1000*'Emission factors'!$D$12/1000)+('Activity data'!O1579*'Emission factors'!$H$12*'Emission factors'!$B$12*'Emission factors'!$D$12/1000)</f>
        <v>27.655451936195714</v>
      </c>
      <c r="T7125" s="92">
        <f>('Activity data'!P1507*'Emission factors'!$B$12/1000*'Emission factors'!$D$12/1000)+('Activity data'!P1579*'Emission factors'!$H$12*'Emission factors'!$B$12*'Emission factors'!$D$12/1000)</f>
        <v>17.157292200107047</v>
      </c>
      <c r="U7125" s="92">
        <f>('Activity data'!Q1507*'Emission factors'!$B$12/1000*'Emission factors'!$D$12/1000)+('Activity data'!Q1579*'Emission factors'!$H$12*'Emission factors'!$B$12*'Emission factors'!$D$12/1000)</f>
        <v>12.052667998865406</v>
      </c>
    </row>
    <row r="7126" spans="1:21" x14ac:dyDescent="0.25">
      <c r="A7126" s="92" t="s">
        <v>11</v>
      </c>
      <c r="B7126" s="92" t="s">
        <v>12</v>
      </c>
      <c r="C7126" s="92" t="s">
        <v>48</v>
      </c>
      <c r="D7126" s="92" t="s">
        <v>48</v>
      </c>
      <c r="E7126" s="92" t="s">
        <v>40</v>
      </c>
      <c r="F7126" s="92" t="s">
        <v>50</v>
      </c>
      <c r="G7126" s="92" t="s">
        <v>97</v>
      </c>
      <c r="H7126" s="92" t="s">
        <v>31</v>
      </c>
      <c r="I7126" s="92" t="s">
        <v>218</v>
      </c>
      <c r="L7126" s="92">
        <f>('Activity data'!H1508*'Emission factors'!$B$12/1000*'Emission factors'!$D$12)+('Activity data'!H1580*'Emission factors'!$H$12*'Emission factors'!$B$12*'Emission factors'!$D$12)</f>
        <v>0</v>
      </c>
      <c r="M7126" s="92">
        <f>('Activity data'!I1508*'Emission factors'!$B$12/1000*'Emission factors'!$D$12/1000)+('Activity data'!I1580*'Emission factors'!$H$12*'Emission factors'!$B$12*'Emission factors'!$D$12/1000)</f>
        <v>0</v>
      </c>
      <c r="N7126" s="92">
        <f>('Activity data'!J1508*'Emission factors'!$B$12/1000*'Emission factors'!$D$12/1000)+('Activity data'!J1580*'Emission factors'!$H$12*'Emission factors'!$B$12*'Emission factors'!$D$12/1000)</f>
        <v>0</v>
      </c>
      <c r="O7126" s="92">
        <f>('Activity data'!K1508*'Emission factors'!$B$12/1000*'Emission factors'!$D$12/1000)+('Activity data'!K1580*'Emission factors'!$H$12*'Emission factors'!$B$12*'Emission factors'!$D$12/1000)</f>
        <v>0</v>
      </c>
      <c r="P7126" s="92">
        <f>('Activity data'!L1508*'Emission factors'!$B$12/1000*'Emission factors'!$D$12/1000)+('Activity data'!L1580*'Emission factors'!$H$12*'Emission factors'!$B$12*'Emission factors'!$D$12/1000)</f>
        <v>0</v>
      </c>
      <c r="Q7126" s="92">
        <f>('Activity data'!M1508*'Emission factors'!$B$12/1000*'Emission factors'!$D$12/1000)+('Activity data'!M1580*'Emission factors'!$H$12*'Emission factors'!$B$12*'Emission factors'!$D$12/1000)</f>
        <v>0</v>
      </c>
      <c r="R7126" s="92">
        <f>('Activity data'!N1508*'Emission factors'!$B$12/1000*'Emission factors'!$D$12/1000)+('Activity data'!N1580*'Emission factors'!$H$12*'Emission factors'!$B$12*'Emission factors'!$D$12/1000)</f>
        <v>0</v>
      </c>
      <c r="S7126" s="92">
        <f>('Activity data'!O1508*'Emission factors'!$B$12/1000*'Emission factors'!$D$12/1000)+('Activity data'!O1580*'Emission factors'!$H$12*'Emission factors'!$B$12*'Emission factors'!$D$12/1000)</f>
        <v>0</v>
      </c>
      <c r="T7126" s="92">
        <f>('Activity data'!P1508*'Emission factors'!$B$12/1000*'Emission factors'!$D$12/1000)+('Activity data'!P1580*'Emission factors'!$H$12*'Emission factors'!$B$12*'Emission factors'!$D$12/1000)</f>
        <v>0</v>
      </c>
      <c r="U7126" s="92">
        <f>('Activity data'!Q1508*'Emission factors'!$B$12/1000*'Emission factors'!$D$12/1000)+('Activity data'!Q1580*'Emission factors'!$H$12*'Emission factors'!$B$12*'Emission factors'!$D$12/1000)</f>
        <v>0</v>
      </c>
    </row>
    <row r="7127" spans="1:21" x14ac:dyDescent="0.25">
      <c r="A7127" s="92" t="s">
        <v>11</v>
      </c>
      <c r="B7127" s="92" t="s">
        <v>12</v>
      </c>
      <c r="C7127" s="92" t="s">
        <v>48</v>
      </c>
      <c r="D7127" s="92" t="s">
        <v>48</v>
      </c>
      <c r="E7127" s="92" t="s">
        <v>40</v>
      </c>
      <c r="F7127" s="92" t="s">
        <v>50</v>
      </c>
      <c r="G7127" s="92" t="s">
        <v>97</v>
      </c>
      <c r="H7127" s="92" t="s">
        <v>31</v>
      </c>
      <c r="I7127" s="92" t="s">
        <v>194</v>
      </c>
      <c r="L7127" s="92">
        <f>('Activity data'!H1509*'Emission factors'!$B$12/1000*'Emission factors'!$D$12)+('Activity data'!H1581*'Emission factors'!$H$12*'Emission factors'!$B$12*'Emission factors'!$D$12)</f>
        <v>0</v>
      </c>
      <c r="M7127" s="92">
        <f>('Activity data'!I1509*'Emission factors'!$B$12/1000*'Emission factors'!$D$12/1000)+('Activity data'!I1581*'Emission factors'!$H$12*'Emission factors'!$B$12*'Emission factors'!$D$12/1000)</f>
        <v>0</v>
      </c>
      <c r="N7127" s="92">
        <f>('Activity data'!J1509*'Emission factors'!$B$12/1000*'Emission factors'!$D$12/1000)+('Activity data'!J1581*'Emission factors'!$H$12*'Emission factors'!$B$12*'Emission factors'!$D$12/1000)</f>
        <v>0</v>
      </c>
      <c r="O7127" s="92">
        <f>('Activity data'!K1509*'Emission factors'!$B$12/1000*'Emission factors'!$D$12/1000)+('Activity data'!K1581*'Emission factors'!$H$12*'Emission factors'!$B$12*'Emission factors'!$D$12/1000)</f>
        <v>0</v>
      </c>
      <c r="P7127" s="92">
        <f>('Activity data'!L1509*'Emission factors'!$B$12/1000*'Emission factors'!$D$12/1000)+('Activity data'!L1581*'Emission factors'!$H$12*'Emission factors'!$B$12*'Emission factors'!$D$12/1000)</f>
        <v>0</v>
      </c>
      <c r="Q7127" s="92">
        <f>('Activity data'!M1509*'Emission factors'!$B$12/1000*'Emission factors'!$D$12/1000)+('Activity data'!M1581*'Emission factors'!$H$12*'Emission factors'!$B$12*'Emission factors'!$D$12/1000)</f>
        <v>0</v>
      </c>
      <c r="R7127" s="92">
        <f>('Activity data'!N1509*'Emission factors'!$B$12/1000*'Emission factors'!$D$12/1000)+('Activity data'!N1581*'Emission factors'!$H$12*'Emission factors'!$B$12*'Emission factors'!$D$12/1000)</f>
        <v>0</v>
      </c>
      <c r="S7127" s="92">
        <f>('Activity data'!O1509*'Emission factors'!$B$12/1000*'Emission factors'!$D$12/1000)+('Activity data'!O1581*'Emission factors'!$H$12*'Emission factors'!$B$12*'Emission factors'!$D$12/1000)</f>
        <v>0</v>
      </c>
      <c r="T7127" s="92">
        <f>('Activity data'!P1509*'Emission factors'!$B$12/1000*'Emission factors'!$D$12/1000)+('Activity data'!P1581*'Emission factors'!$H$12*'Emission factors'!$B$12*'Emission factors'!$D$12/1000)</f>
        <v>0</v>
      </c>
      <c r="U7127" s="92">
        <f>('Activity data'!Q1509*'Emission factors'!$B$12/1000*'Emission factors'!$D$12/1000)+('Activity data'!Q1581*'Emission factors'!$H$12*'Emission factors'!$B$12*'Emission factors'!$D$12/1000)</f>
        <v>0</v>
      </c>
    </row>
    <row r="7128" spans="1:21" x14ac:dyDescent="0.25">
      <c r="A7128" s="92" t="s">
        <v>11</v>
      </c>
      <c r="B7128" s="92" t="s">
        <v>12</v>
      </c>
      <c r="C7128" s="92" t="s">
        <v>48</v>
      </c>
      <c r="D7128" s="92" t="s">
        <v>48</v>
      </c>
      <c r="E7128" s="92" t="s">
        <v>40</v>
      </c>
      <c r="F7128" s="92" t="s">
        <v>50</v>
      </c>
      <c r="G7128" s="92" t="s">
        <v>97</v>
      </c>
      <c r="H7128" s="92" t="s">
        <v>31</v>
      </c>
      <c r="I7128" s="92" t="s">
        <v>205</v>
      </c>
      <c r="L7128" s="92">
        <f>('Activity data'!H1510*'Emission factors'!$B$12/1000*'Emission factors'!$D$12)+('Activity data'!H1582*'Emission factors'!$H$12*'Emission factors'!$B$12*'Emission factors'!$D$12)</f>
        <v>0</v>
      </c>
      <c r="M7128" s="92">
        <f>('Activity data'!I1510*'Emission factors'!$B$12/1000*'Emission factors'!$D$12/1000)+('Activity data'!I1582*'Emission factors'!$H$12*'Emission factors'!$B$12*'Emission factors'!$D$12/1000)</f>
        <v>0</v>
      </c>
      <c r="N7128" s="92">
        <f>('Activity data'!J1510*'Emission factors'!$B$12/1000*'Emission factors'!$D$12/1000)+('Activity data'!J1582*'Emission factors'!$H$12*'Emission factors'!$B$12*'Emission factors'!$D$12/1000)</f>
        <v>0</v>
      </c>
      <c r="O7128" s="92">
        <f>('Activity data'!K1510*'Emission factors'!$B$12/1000*'Emission factors'!$D$12/1000)+('Activity data'!K1582*'Emission factors'!$H$12*'Emission factors'!$B$12*'Emission factors'!$D$12/1000)</f>
        <v>0</v>
      </c>
      <c r="P7128" s="92">
        <f>('Activity data'!L1510*'Emission factors'!$B$12/1000*'Emission factors'!$D$12/1000)+('Activity data'!L1582*'Emission factors'!$H$12*'Emission factors'!$B$12*'Emission factors'!$D$12/1000)</f>
        <v>0</v>
      </c>
      <c r="Q7128" s="92">
        <f>('Activity data'!M1510*'Emission factors'!$B$12/1000*'Emission factors'!$D$12/1000)+('Activity data'!M1582*'Emission factors'!$H$12*'Emission factors'!$B$12*'Emission factors'!$D$12/1000)</f>
        <v>0</v>
      </c>
      <c r="R7128" s="92">
        <f>('Activity data'!N1510*'Emission factors'!$B$12/1000*'Emission factors'!$D$12/1000)+('Activity data'!N1582*'Emission factors'!$H$12*'Emission factors'!$B$12*'Emission factors'!$D$12/1000)</f>
        <v>0</v>
      </c>
      <c r="S7128" s="92">
        <f>('Activity data'!O1510*'Emission factors'!$B$12/1000*'Emission factors'!$D$12/1000)+('Activity data'!O1582*'Emission factors'!$H$12*'Emission factors'!$B$12*'Emission factors'!$D$12/1000)</f>
        <v>0</v>
      </c>
      <c r="T7128" s="92">
        <f>('Activity data'!P1510*'Emission factors'!$B$12/1000*'Emission factors'!$D$12/1000)+('Activity data'!P1582*'Emission factors'!$H$12*'Emission factors'!$B$12*'Emission factors'!$D$12/1000)</f>
        <v>0</v>
      </c>
      <c r="U7128" s="92">
        <f>('Activity data'!Q1510*'Emission factors'!$B$12/1000*'Emission factors'!$D$12/1000)+('Activity data'!Q1582*'Emission factors'!$H$12*'Emission factors'!$B$12*'Emission factors'!$D$12/1000)</f>
        <v>0</v>
      </c>
    </row>
    <row r="7129" spans="1:21" x14ac:dyDescent="0.25">
      <c r="A7129" s="92" t="s">
        <v>11</v>
      </c>
      <c r="B7129" s="92" t="s">
        <v>12</v>
      </c>
      <c r="C7129" s="92" t="s">
        <v>48</v>
      </c>
      <c r="D7129" s="92" t="s">
        <v>48</v>
      </c>
      <c r="E7129" s="92" t="s">
        <v>40</v>
      </c>
      <c r="F7129" s="92" t="s">
        <v>50</v>
      </c>
      <c r="G7129" s="92" t="s">
        <v>97</v>
      </c>
      <c r="H7129" s="92" t="s">
        <v>31</v>
      </c>
      <c r="I7129" s="92" t="s">
        <v>204</v>
      </c>
      <c r="L7129" s="92">
        <f>('Activity data'!H1511*'Emission factors'!$B$12/1000*'Emission factors'!$D$12)+('Activity data'!H1583*'Emission factors'!$H$12*'Emission factors'!$B$12*'Emission factors'!$D$12)</f>
        <v>24248.749796161523</v>
      </c>
      <c r="M7129" s="92">
        <f>('Activity data'!I1511*'Emission factors'!$B$12/1000*'Emission factors'!$D$12/1000)+('Activity data'!I1583*'Emission factors'!$H$12*'Emission factors'!$B$12*'Emission factors'!$D$12/1000)</f>
        <v>26.318172839946637</v>
      </c>
      <c r="N7129" s="92">
        <f>('Activity data'!J1511*'Emission factors'!$B$12/1000*'Emission factors'!$D$12/1000)+('Activity data'!J1583*'Emission factors'!$H$12*'Emission factors'!$B$12*'Emission factors'!$D$12/1000)</f>
        <v>26.615291448095288</v>
      </c>
      <c r="O7129" s="92">
        <f>('Activity data'!K1511*'Emission factors'!$B$12/1000*'Emission factors'!$D$12/1000)+('Activity data'!K1583*'Emission factors'!$H$12*'Emission factors'!$B$12*'Emission factors'!$D$12/1000)</f>
        <v>35.366753974604165</v>
      </c>
      <c r="P7129" s="92">
        <f>('Activity data'!L1511*'Emission factors'!$B$12/1000*'Emission factors'!$D$12/1000)+('Activity data'!L1583*'Emission factors'!$H$12*'Emission factors'!$B$12*'Emission factors'!$D$12/1000)</f>
        <v>46.388382621832044</v>
      </c>
      <c r="Q7129" s="92">
        <f>('Activity data'!M1511*'Emission factors'!$B$12/1000*'Emission factors'!$D$12/1000)+('Activity data'!M1583*'Emission factors'!$H$12*'Emission factors'!$B$12*'Emission factors'!$D$12/1000)</f>
        <v>44.422131635067487</v>
      </c>
      <c r="R7129" s="92">
        <f>('Activity data'!N1511*'Emission factors'!$B$12/1000*'Emission factors'!$D$12/1000)+('Activity data'!N1583*'Emission factors'!$H$12*'Emission factors'!$B$12*'Emission factors'!$D$12/1000)</f>
        <v>46.973365404319722</v>
      </c>
      <c r="S7129" s="92">
        <f>('Activity data'!O1511*'Emission factors'!$B$12/1000*'Emission factors'!$D$12/1000)+('Activity data'!O1583*'Emission factors'!$H$12*'Emission factors'!$B$12*'Emission factors'!$D$12/1000)</f>
        <v>51.456298825327828</v>
      </c>
      <c r="T7129" s="92">
        <f>('Activity data'!P1511*'Emission factors'!$B$12/1000*'Emission factors'!$D$12/1000)+('Activity data'!P1583*'Emission factors'!$H$12*'Emission factors'!$B$12*'Emission factors'!$D$12/1000)</f>
        <v>40.61495555452607</v>
      </c>
      <c r="U7129" s="92">
        <f>('Activity data'!Q1511*'Emission factors'!$B$12/1000*'Emission factors'!$D$12/1000)+('Activity data'!Q1583*'Emission factors'!$H$12*'Emission factors'!$B$12*'Emission factors'!$D$12/1000)</f>
        <v>37.897118282409579</v>
      </c>
    </row>
    <row r="7130" spans="1:21" x14ac:dyDescent="0.25">
      <c r="A7130" s="92" t="s">
        <v>11</v>
      </c>
      <c r="B7130" s="92" t="s">
        <v>12</v>
      </c>
      <c r="C7130" s="92" t="s">
        <v>48</v>
      </c>
      <c r="D7130" s="92" t="s">
        <v>48</v>
      </c>
      <c r="E7130" s="92" t="s">
        <v>40</v>
      </c>
      <c r="F7130" s="92" t="s">
        <v>50</v>
      </c>
      <c r="G7130" s="92" t="s">
        <v>97</v>
      </c>
      <c r="H7130" s="92" t="s">
        <v>31</v>
      </c>
      <c r="I7130" s="92" t="s">
        <v>199</v>
      </c>
      <c r="L7130" s="92">
        <f>('Activity data'!H1512*'Emission factors'!$B$12/1000*'Emission factors'!$D$12)+('Activity data'!H1584*'Emission factors'!$H$12*'Emission factors'!$B$12*'Emission factors'!$D$12)</f>
        <v>65123.403151353632</v>
      </c>
      <c r="M7130" s="92">
        <f>('Activity data'!I1512*'Emission factors'!$B$12/1000*'Emission factors'!$D$12/1000)+('Activity data'!I1584*'Emission factors'!$H$12*'Emission factors'!$B$12*'Emission factors'!$D$12/1000)</f>
        <v>69.19760088458122</v>
      </c>
      <c r="N7130" s="92">
        <f>('Activity data'!J1512*'Emission factors'!$B$12/1000*'Emission factors'!$D$12/1000)+('Activity data'!J1584*'Emission factors'!$H$12*'Emission factors'!$B$12*'Emission factors'!$D$12/1000)</f>
        <v>66.218564465603251</v>
      </c>
      <c r="O7130" s="92">
        <f>('Activity data'!K1512*'Emission factors'!$B$12/1000*'Emission factors'!$D$12/1000)+('Activity data'!K1584*'Emission factors'!$H$12*'Emission factors'!$B$12*'Emission factors'!$D$12/1000)</f>
        <v>46.958078445498877</v>
      </c>
      <c r="P7130" s="92">
        <f>('Activity data'!L1512*'Emission factors'!$B$12/1000*'Emission factors'!$D$12/1000)+('Activity data'!L1584*'Emission factors'!$H$12*'Emission factors'!$B$12*'Emission factors'!$D$12/1000)</f>
        <v>64.572896105028548</v>
      </c>
      <c r="Q7130" s="92">
        <f>('Activity data'!M1512*'Emission factors'!$B$12/1000*'Emission factors'!$D$12/1000)+('Activity data'!M1584*'Emission factors'!$H$12*'Emission factors'!$B$12*'Emission factors'!$D$12/1000)</f>
        <v>75.999095688638448</v>
      </c>
      <c r="R7130" s="92">
        <f>('Activity data'!N1512*'Emission factors'!$B$12/1000*'Emission factors'!$D$12/1000)+('Activity data'!N1584*'Emission factors'!$H$12*'Emission factors'!$B$12*'Emission factors'!$D$12/1000)</f>
        <v>79.178412897056674</v>
      </c>
      <c r="S7130" s="92">
        <f>('Activity data'!O1512*'Emission factors'!$B$12/1000*'Emission factors'!$D$12/1000)+('Activity data'!O1584*'Emission factors'!$H$12*'Emission factors'!$B$12*'Emission factors'!$D$12/1000)</f>
        <v>82.816950038476449</v>
      </c>
      <c r="T7130" s="92">
        <f>('Activity data'!P1512*'Emission factors'!$B$12/1000*'Emission factors'!$D$12/1000)+('Activity data'!P1584*'Emission factors'!$H$12*'Emission factors'!$B$12*'Emission factors'!$D$12/1000)</f>
        <v>51.302952245366903</v>
      </c>
      <c r="U7130" s="92">
        <f>('Activity data'!Q1512*'Emission factors'!$B$12/1000*'Emission factors'!$D$12/1000)+('Activity data'!Q1584*'Emission factors'!$H$12*'Emission factors'!$B$12*'Emission factors'!$D$12/1000)</f>
        <v>36.051813718725008</v>
      </c>
    </row>
    <row r="7131" spans="1:21" x14ac:dyDescent="0.25">
      <c r="A7131" s="92" t="s">
        <v>11</v>
      </c>
      <c r="B7131" s="92" t="s">
        <v>12</v>
      </c>
      <c r="C7131" s="92" t="s">
        <v>48</v>
      </c>
      <c r="D7131" s="92" t="s">
        <v>48</v>
      </c>
      <c r="E7131" s="92" t="s">
        <v>40</v>
      </c>
      <c r="F7131" s="92" t="s">
        <v>50</v>
      </c>
      <c r="G7131" s="92" t="s">
        <v>97</v>
      </c>
      <c r="H7131" s="92" t="s">
        <v>31</v>
      </c>
      <c r="I7131" s="92" t="s">
        <v>233</v>
      </c>
      <c r="L7131" s="92">
        <f>('Activity data'!H1513*'Emission factors'!$B$12/1000*'Emission factors'!$D$12)+('Activity data'!H1585*'Emission factors'!$H$12*'Emission factors'!$B$12*'Emission factors'!$D$12)</f>
        <v>0</v>
      </c>
      <c r="M7131" s="92">
        <f>('Activity data'!I1513*'Emission factors'!$B$12/1000*'Emission factors'!$D$12/1000)+('Activity data'!I1585*'Emission factors'!$H$12*'Emission factors'!$B$12*'Emission factors'!$D$12/1000)</f>
        <v>0</v>
      </c>
      <c r="N7131" s="92">
        <f>('Activity data'!J1513*'Emission factors'!$B$12/1000*'Emission factors'!$D$12/1000)+('Activity data'!J1585*'Emission factors'!$H$12*'Emission factors'!$B$12*'Emission factors'!$D$12/1000)</f>
        <v>0</v>
      </c>
      <c r="O7131" s="92">
        <f>('Activity data'!K1513*'Emission factors'!$B$12/1000*'Emission factors'!$D$12/1000)+('Activity data'!K1585*'Emission factors'!$H$12*'Emission factors'!$B$12*'Emission factors'!$D$12/1000)</f>
        <v>0</v>
      </c>
      <c r="P7131" s="92">
        <f>('Activity data'!L1513*'Emission factors'!$B$12/1000*'Emission factors'!$D$12/1000)+('Activity data'!L1585*'Emission factors'!$H$12*'Emission factors'!$B$12*'Emission factors'!$D$12/1000)</f>
        <v>0</v>
      </c>
      <c r="Q7131" s="92">
        <f>('Activity data'!M1513*'Emission factors'!$B$12/1000*'Emission factors'!$D$12/1000)+('Activity data'!M1585*'Emission factors'!$H$12*'Emission factors'!$B$12*'Emission factors'!$D$12/1000)</f>
        <v>0</v>
      </c>
      <c r="R7131" s="92">
        <f>('Activity data'!N1513*'Emission factors'!$B$12/1000*'Emission factors'!$D$12/1000)+('Activity data'!N1585*'Emission factors'!$H$12*'Emission factors'!$B$12*'Emission factors'!$D$12/1000)</f>
        <v>0</v>
      </c>
      <c r="S7131" s="92">
        <f>('Activity data'!O1513*'Emission factors'!$B$12/1000*'Emission factors'!$D$12/1000)+('Activity data'!O1585*'Emission factors'!$H$12*'Emission factors'!$B$12*'Emission factors'!$D$12/1000)</f>
        <v>0</v>
      </c>
      <c r="T7131" s="92">
        <f>('Activity data'!P1513*'Emission factors'!$B$12/1000*'Emission factors'!$D$12/1000)+('Activity data'!P1585*'Emission factors'!$H$12*'Emission factors'!$B$12*'Emission factors'!$D$12/1000)</f>
        <v>0</v>
      </c>
      <c r="U7131" s="92">
        <f>('Activity data'!Q1513*'Emission factors'!$B$12/1000*'Emission factors'!$D$12/1000)+('Activity data'!Q1585*'Emission factors'!$H$12*'Emission factors'!$B$12*'Emission factors'!$D$12/1000)</f>
        <v>0</v>
      </c>
    </row>
    <row r="7132" spans="1:21" x14ac:dyDescent="0.25">
      <c r="A7132" s="92" t="s">
        <v>11</v>
      </c>
      <c r="B7132" s="92" t="s">
        <v>12</v>
      </c>
      <c r="C7132" s="92" t="s">
        <v>48</v>
      </c>
      <c r="D7132" s="92" t="s">
        <v>48</v>
      </c>
      <c r="E7132" s="92" t="s">
        <v>40</v>
      </c>
      <c r="F7132" s="92" t="s">
        <v>50</v>
      </c>
      <c r="G7132" s="92" t="s">
        <v>97</v>
      </c>
      <c r="H7132" s="92" t="s">
        <v>31</v>
      </c>
      <c r="I7132" s="92" t="s">
        <v>220</v>
      </c>
      <c r="L7132" s="92">
        <f>('Activity data'!H1514*'Emission factors'!$B$12/1000*'Emission factors'!$D$12)+('Activity data'!H1586*'Emission factors'!$H$12*'Emission factors'!$B$12*'Emission factors'!$D$12)</f>
        <v>0</v>
      </c>
      <c r="M7132" s="92">
        <f>('Activity data'!I1514*'Emission factors'!$B$12/1000*'Emission factors'!$D$12/1000)+('Activity data'!I1586*'Emission factors'!$H$12*'Emission factors'!$B$12*'Emission factors'!$D$12/1000)</f>
        <v>0</v>
      </c>
      <c r="N7132" s="92">
        <f>('Activity data'!J1514*'Emission factors'!$B$12/1000*'Emission factors'!$D$12/1000)+('Activity data'!J1586*'Emission factors'!$H$12*'Emission factors'!$B$12*'Emission factors'!$D$12/1000)</f>
        <v>0</v>
      </c>
      <c r="O7132" s="92">
        <f>('Activity data'!K1514*'Emission factors'!$B$12/1000*'Emission factors'!$D$12/1000)+('Activity data'!K1586*'Emission factors'!$H$12*'Emission factors'!$B$12*'Emission factors'!$D$12/1000)</f>
        <v>0</v>
      </c>
      <c r="P7132" s="92">
        <f>('Activity data'!L1514*'Emission factors'!$B$12/1000*'Emission factors'!$D$12/1000)+('Activity data'!L1586*'Emission factors'!$H$12*'Emission factors'!$B$12*'Emission factors'!$D$12/1000)</f>
        <v>0</v>
      </c>
      <c r="Q7132" s="92">
        <f>('Activity data'!M1514*'Emission factors'!$B$12/1000*'Emission factors'!$D$12/1000)+('Activity data'!M1586*'Emission factors'!$H$12*'Emission factors'!$B$12*'Emission factors'!$D$12/1000)</f>
        <v>0</v>
      </c>
      <c r="R7132" s="92">
        <f>('Activity data'!N1514*'Emission factors'!$B$12/1000*'Emission factors'!$D$12/1000)+('Activity data'!N1586*'Emission factors'!$H$12*'Emission factors'!$B$12*'Emission factors'!$D$12/1000)</f>
        <v>0</v>
      </c>
      <c r="S7132" s="92">
        <f>('Activity data'!O1514*'Emission factors'!$B$12/1000*'Emission factors'!$D$12/1000)+('Activity data'!O1586*'Emission factors'!$H$12*'Emission factors'!$B$12*'Emission factors'!$D$12/1000)</f>
        <v>0</v>
      </c>
      <c r="T7132" s="92">
        <f>('Activity data'!P1514*'Emission factors'!$B$12/1000*'Emission factors'!$D$12/1000)+('Activity data'!P1586*'Emission factors'!$H$12*'Emission factors'!$B$12*'Emission factors'!$D$12/1000)</f>
        <v>0</v>
      </c>
      <c r="U7132" s="92">
        <f>('Activity data'!Q1514*'Emission factors'!$B$12/1000*'Emission factors'!$D$12/1000)+('Activity data'!Q1586*'Emission factors'!$H$12*'Emission factors'!$B$12*'Emission factors'!$D$12/1000)</f>
        <v>0</v>
      </c>
    </row>
    <row r="7133" spans="1:21" x14ac:dyDescent="0.25">
      <c r="A7133" s="92" t="s">
        <v>11</v>
      </c>
      <c r="B7133" s="92" t="s">
        <v>12</v>
      </c>
      <c r="C7133" s="92" t="s">
        <v>48</v>
      </c>
      <c r="D7133" s="92" t="s">
        <v>48</v>
      </c>
      <c r="E7133" s="92" t="s">
        <v>40</v>
      </c>
      <c r="F7133" s="92" t="s">
        <v>50</v>
      </c>
      <c r="G7133" s="92" t="s">
        <v>97</v>
      </c>
      <c r="H7133" s="92" t="s">
        <v>31</v>
      </c>
      <c r="I7133" s="92" t="s">
        <v>221</v>
      </c>
      <c r="L7133" s="92">
        <f>('Activity data'!H1515*'Emission factors'!$B$12/1000*'Emission factors'!$D$12)+('Activity data'!H1587*'Emission factors'!$H$12*'Emission factors'!$B$12*'Emission factors'!$D$12)</f>
        <v>35319.753599999996</v>
      </c>
      <c r="M7133" s="92">
        <f>('Activity data'!I1515*'Emission factors'!$B$12/1000*'Emission factors'!$D$12/1000)+('Activity data'!I1587*'Emission factors'!$H$12*'Emission factors'!$B$12*'Emission factors'!$D$12/1000)</f>
        <v>33.821702399999992</v>
      </c>
      <c r="N7133" s="92">
        <f>('Activity data'!J1515*'Emission factors'!$B$12/1000*'Emission factors'!$D$12/1000)+('Activity data'!J1587*'Emission factors'!$H$12*'Emission factors'!$B$12*'Emission factors'!$D$12/1000)</f>
        <v>32.8635552</v>
      </c>
      <c r="O7133" s="92">
        <f>('Activity data'!K1515*'Emission factors'!$B$12/1000*'Emission factors'!$D$12/1000)+('Activity data'!K1587*'Emission factors'!$H$12*'Emission factors'!$B$12*'Emission factors'!$D$12/1000)</f>
        <v>32.212934400000002</v>
      </c>
      <c r="P7133" s="92">
        <f>('Activity data'!L1515*'Emission factors'!$B$12/1000*'Emission factors'!$D$12/1000)+('Activity data'!L1587*'Emission factors'!$H$12*'Emission factors'!$B$12*'Emission factors'!$D$12/1000)</f>
        <v>33.563515200000005</v>
      </c>
      <c r="Q7133" s="92">
        <f>('Activity data'!M1515*'Emission factors'!$B$12/1000*'Emission factors'!$D$12/1000)+('Activity data'!M1587*'Emission factors'!$H$12*'Emission factors'!$B$12*'Emission factors'!$D$12/1000)</f>
        <v>33.067387199999999</v>
      </c>
      <c r="R7133" s="92">
        <f>('Activity data'!N1515*'Emission factors'!$B$12/1000*'Emission factors'!$D$12/1000)+('Activity data'!N1587*'Emission factors'!$H$12*'Emission factors'!$B$12*'Emission factors'!$D$12/1000)</f>
        <v>42.360120000000002</v>
      </c>
      <c r="S7133" s="92">
        <f>('Activity data'!O1515*'Emission factors'!$B$12/1000*'Emission factors'!$D$12/1000)+('Activity data'!O1587*'Emission factors'!$H$12*'Emission factors'!$B$12*'Emission factors'!$D$12/1000)</f>
        <v>55.195608</v>
      </c>
      <c r="T7133" s="92">
        <f>('Activity data'!P1515*'Emission factors'!$B$12/1000*'Emission factors'!$D$12/1000)+('Activity data'!P1587*'Emission factors'!$H$12*'Emission factors'!$B$12*'Emission factors'!$D$12/1000)</f>
        <v>39.772320000000001</v>
      </c>
      <c r="U7133" s="92">
        <f>('Activity data'!Q1515*'Emission factors'!$B$12/1000*'Emission factors'!$D$12/1000)+('Activity data'!Q1587*'Emission factors'!$H$12*'Emission factors'!$B$12*'Emission factors'!$D$12/1000)</f>
        <v>37.556159999999998</v>
      </c>
    </row>
    <row r="7134" spans="1:21" x14ac:dyDescent="0.25">
      <c r="A7134" s="92" t="s">
        <v>11</v>
      </c>
      <c r="B7134" s="92" t="s">
        <v>12</v>
      </c>
      <c r="C7134" s="92" t="s">
        <v>48</v>
      </c>
      <c r="D7134" s="92" t="s">
        <v>48</v>
      </c>
      <c r="E7134" s="92" t="s">
        <v>40</v>
      </c>
      <c r="F7134" s="92" t="s">
        <v>50</v>
      </c>
      <c r="G7134" s="92" t="s">
        <v>97</v>
      </c>
      <c r="H7134" s="92" t="s">
        <v>31</v>
      </c>
      <c r="I7134" s="92" t="s">
        <v>201</v>
      </c>
      <c r="L7134" s="92">
        <f>('Activity data'!H1516*'Emission factors'!$B$12/1000*'Emission factors'!$D$12)+('Activity data'!H1588*'Emission factors'!$H$12*'Emission factors'!$B$12*'Emission factors'!$D$12)</f>
        <v>143787.01623312</v>
      </c>
      <c r="M7134" s="92">
        <f>('Activity data'!I1516*'Emission factors'!$B$12/1000*'Emission factors'!$D$12/1000)+('Activity data'!I1588*'Emission factors'!$H$12*'Emission factors'!$B$12*'Emission factors'!$D$12/1000)</f>
        <v>150.95679492240001</v>
      </c>
      <c r="N7134" s="92">
        <f>('Activity data'!J1516*'Emission factors'!$B$12/1000*'Emission factors'!$D$12/1000)+('Activity data'!J1588*'Emission factors'!$H$12*'Emission factors'!$B$12*'Emission factors'!$D$12/1000)</f>
        <v>180.74973623712003</v>
      </c>
      <c r="O7134" s="92">
        <f>('Activity data'!K1516*'Emission factors'!$B$12/1000*'Emission factors'!$D$12/1000)+('Activity data'!K1588*'Emission factors'!$H$12*'Emission factors'!$B$12*'Emission factors'!$D$12/1000)</f>
        <v>170.08644959999998</v>
      </c>
      <c r="P7134" s="92">
        <f>('Activity data'!L1516*'Emission factors'!$B$12/1000*'Emission factors'!$D$12/1000)+('Activity data'!L1588*'Emission factors'!$H$12*'Emission factors'!$B$12*'Emission factors'!$D$12/1000)</f>
        <v>227.4413088</v>
      </c>
      <c r="Q7134" s="92">
        <f>('Activity data'!M1516*'Emission factors'!$B$12/1000*'Emission factors'!$D$12/1000)+('Activity data'!M1588*'Emission factors'!$H$12*'Emission factors'!$B$12*'Emission factors'!$D$12/1000)</f>
        <v>236.35583519999997</v>
      </c>
      <c r="R7134" s="92">
        <f>('Activity data'!N1516*'Emission factors'!$B$12/1000*'Emission factors'!$D$12/1000)+('Activity data'!N1588*'Emission factors'!$H$12*'Emission factors'!$B$12*'Emission factors'!$D$12/1000)</f>
        <v>209.14736399999995</v>
      </c>
      <c r="S7134" s="92">
        <f>('Activity data'!O1516*'Emission factors'!$B$12/1000*'Emission factors'!$D$12/1000)+('Activity data'!O1588*'Emission factors'!$H$12*'Emission factors'!$B$12*'Emission factors'!$D$12/1000)</f>
        <v>178.41059280000002</v>
      </c>
      <c r="T7134" s="92">
        <f>('Activity data'!P1516*'Emission factors'!$B$12/1000*'Emission factors'!$D$12/1000)+('Activity data'!P1588*'Emission factors'!$H$12*'Emission factors'!$B$12*'Emission factors'!$D$12/1000)</f>
        <v>84.733919999999998</v>
      </c>
      <c r="U7134" s="92">
        <f>('Activity data'!Q1516*'Emission factors'!$B$12/1000*'Emission factors'!$D$12/1000)+('Activity data'!Q1588*'Emission factors'!$H$12*'Emission factors'!$B$12*'Emission factors'!$D$12/1000)</f>
        <v>51.746879999999997</v>
      </c>
    </row>
    <row r="7135" spans="1:21" x14ac:dyDescent="0.25">
      <c r="A7135" s="92" t="s">
        <v>11</v>
      </c>
      <c r="B7135" s="92" t="s">
        <v>12</v>
      </c>
      <c r="C7135" s="92" t="s">
        <v>48</v>
      </c>
      <c r="D7135" s="92" t="s">
        <v>48</v>
      </c>
      <c r="E7135" s="92" t="s">
        <v>40</v>
      </c>
      <c r="F7135" s="92" t="s">
        <v>50</v>
      </c>
      <c r="G7135" s="92" t="s">
        <v>97</v>
      </c>
      <c r="H7135" s="92" t="s">
        <v>31</v>
      </c>
      <c r="I7135" s="92" t="s">
        <v>196</v>
      </c>
      <c r="L7135" s="92">
        <f>('Activity data'!H1517*'Emission factors'!$B$12/1000*'Emission factors'!$D$12)+('Activity data'!H1589*'Emission factors'!$H$12*'Emission factors'!$B$12*'Emission factors'!$D$12)</f>
        <v>0</v>
      </c>
      <c r="M7135" s="92">
        <f>('Activity data'!I1517*'Emission factors'!$B$12/1000*'Emission factors'!$D$12/1000)+('Activity data'!I1589*'Emission factors'!$H$12*'Emission factors'!$B$12*'Emission factors'!$D$12/1000)</f>
        <v>0</v>
      </c>
      <c r="N7135" s="92">
        <f>('Activity data'!J1517*'Emission factors'!$B$12/1000*'Emission factors'!$D$12/1000)+('Activity data'!J1589*'Emission factors'!$H$12*'Emission factors'!$B$12*'Emission factors'!$D$12/1000)</f>
        <v>0</v>
      </c>
      <c r="O7135" s="92">
        <f>('Activity data'!K1517*'Emission factors'!$B$12/1000*'Emission factors'!$D$12/1000)+('Activity data'!K1589*'Emission factors'!$H$12*'Emission factors'!$B$12*'Emission factors'!$D$12/1000)</f>
        <v>0</v>
      </c>
      <c r="P7135" s="92">
        <f>('Activity data'!L1517*'Emission factors'!$B$12/1000*'Emission factors'!$D$12/1000)+('Activity data'!L1589*'Emission factors'!$H$12*'Emission factors'!$B$12*'Emission factors'!$D$12/1000)</f>
        <v>0</v>
      </c>
      <c r="Q7135" s="92">
        <f>('Activity data'!M1517*'Emission factors'!$B$12/1000*'Emission factors'!$D$12/1000)+('Activity data'!M1589*'Emission factors'!$H$12*'Emission factors'!$B$12*'Emission factors'!$D$12/1000)</f>
        <v>0</v>
      </c>
      <c r="R7135" s="92">
        <f>('Activity data'!N1517*'Emission factors'!$B$12/1000*'Emission factors'!$D$12/1000)+('Activity data'!N1589*'Emission factors'!$H$12*'Emission factors'!$B$12*'Emission factors'!$D$12/1000)</f>
        <v>0</v>
      </c>
      <c r="S7135" s="92">
        <f>('Activity data'!O1517*'Emission factors'!$B$12/1000*'Emission factors'!$D$12/1000)+('Activity data'!O1589*'Emission factors'!$H$12*'Emission factors'!$B$12*'Emission factors'!$D$12/1000)</f>
        <v>0</v>
      </c>
      <c r="T7135" s="92">
        <f>('Activity data'!P1517*'Emission factors'!$B$12/1000*'Emission factors'!$D$12/1000)+('Activity data'!P1589*'Emission factors'!$H$12*'Emission factors'!$B$12*'Emission factors'!$D$12/1000)</f>
        <v>0</v>
      </c>
      <c r="U7135" s="92">
        <f>('Activity data'!Q1517*'Emission factors'!$B$12/1000*'Emission factors'!$D$12/1000)+('Activity data'!Q1589*'Emission factors'!$H$12*'Emission factors'!$B$12*'Emission factors'!$D$12/1000)</f>
        <v>0</v>
      </c>
    </row>
    <row r="7136" spans="1:21" x14ac:dyDescent="0.25">
      <c r="A7136" s="92" t="s">
        <v>11</v>
      </c>
      <c r="B7136" s="92" t="s">
        <v>12</v>
      </c>
      <c r="C7136" s="92" t="s">
        <v>48</v>
      </c>
      <c r="D7136" s="92" t="s">
        <v>48</v>
      </c>
      <c r="E7136" s="92" t="s">
        <v>40</v>
      </c>
      <c r="F7136" s="92" t="s">
        <v>50</v>
      </c>
      <c r="G7136" s="92" t="s">
        <v>97</v>
      </c>
      <c r="H7136" s="92" t="s">
        <v>31</v>
      </c>
      <c r="I7136" s="92" t="s">
        <v>197</v>
      </c>
      <c r="L7136" s="92">
        <f>('Activity data'!H1518*'Emission factors'!$B$12/1000*'Emission factors'!$D$12)+('Activity data'!H1590*'Emission factors'!$H$12*'Emission factors'!$B$12*'Emission factors'!$D$12)</f>
        <v>42079.814400000003</v>
      </c>
      <c r="M7136" s="92">
        <f>('Activity data'!I1518*'Emission factors'!$B$12/1000*'Emission factors'!$D$12/1000)+('Activity data'!I1590*'Emission factors'!$H$12*'Emission factors'!$B$12*'Emission factors'!$D$12/1000)</f>
        <v>43.228130400000012</v>
      </c>
      <c r="N7136" s="92">
        <f>('Activity data'!J1518*'Emission factors'!$B$12/1000*'Emission factors'!$D$12/1000)+('Activity data'!J1590*'Emission factors'!$H$12*'Emission factors'!$B$12*'Emission factors'!$D$12/1000)</f>
        <v>40.366482720480001</v>
      </c>
      <c r="O7136" s="92">
        <f>('Activity data'!K1518*'Emission factors'!$B$12/1000*'Emission factors'!$D$12/1000)+('Activity data'!K1590*'Emission factors'!$H$12*'Emission factors'!$B$12*'Emission factors'!$D$12/1000)</f>
        <v>42.129090755520004</v>
      </c>
      <c r="P7136" s="92">
        <f>('Activity data'!L1518*'Emission factors'!$B$12/1000*'Emission factors'!$D$12/1000)+('Activity data'!L1590*'Emission factors'!$H$12*'Emission factors'!$B$12*'Emission factors'!$D$12/1000)</f>
        <v>55.486987905120003</v>
      </c>
      <c r="Q7136" s="92">
        <f>('Activity data'!M1518*'Emission factors'!$B$12/1000*'Emission factors'!$D$12/1000)+('Activity data'!M1590*'Emission factors'!$H$12*'Emission factors'!$B$12*'Emission factors'!$D$12/1000)</f>
        <v>77.822548800000021</v>
      </c>
      <c r="R7136" s="92">
        <f>('Activity data'!N1518*'Emission factors'!$B$12/1000*'Emission factors'!$D$12/1000)+('Activity data'!N1590*'Emission factors'!$H$12*'Emission factors'!$B$12*'Emission factors'!$D$12/1000)</f>
        <v>74.166138000000004</v>
      </c>
      <c r="S7136" s="92">
        <f>('Activity data'!O1518*'Emission factors'!$B$12/1000*'Emission factors'!$D$12/1000)+('Activity data'!O1590*'Emission factors'!$H$12*'Emission factors'!$B$12*'Emission factors'!$D$12/1000)</f>
        <v>61.199115599999999</v>
      </c>
      <c r="T7136" s="92">
        <f>('Activity data'!P1518*'Emission factors'!$B$12/1000*'Emission factors'!$D$12/1000)+('Activity data'!P1590*'Emission factors'!$H$12*'Emission factors'!$B$12*'Emission factors'!$D$12/1000)</f>
        <v>43.165212633599999</v>
      </c>
      <c r="U7136" s="92">
        <f>('Activity data'!Q1518*'Emission factors'!$B$12/1000*'Emission factors'!$D$12/1000)+('Activity data'!Q1590*'Emission factors'!$H$12*'Emission factors'!$B$12*'Emission factors'!$D$12/1000)</f>
        <v>39.112398368639994</v>
      </c>
    </row>
    <row r="7137" spans="1:21" x14ac:dyDescent="0.25">
      <c r="A7137" s="92" t="s">
        <v>11</v>
      </c>
      <c r="B7137" s="92" t="s">
        <v>12</v>
      </c>
      <c r="C7137" s="92" t="s">
        <v>48</v>
      </c>
      <c r="D7137" s="92" t="s">
        <v>48</v>
      </c>
      <c r="E7137" s="92" t="s">
        <v>40</v>
      </c>
      <c r="F7137" s="92" t="s">
        <v>50</v>
      </c>
      <c r="G7137" s="92" t="s">
        <v>97</v>
      </c>
      <c r="H7137" s="92" t="s">
        <v>31</v>
      </c>
      <c r="I7137" s="92" t="s">
        <v>222</v>
      </c>
      <c r="L7137" s="92">
        <f>('Activity data'!H1519*'Emission factors'!$B$12/1000*'Emission factors'!$D$12)+('Activity data'!H1591*'Emission factors'!$H$12*'Emission factors'!$B$12*'Emission factors'!$D$12)</f>
        <v>0</v>
      </c>
      <c r="M7137" s="92">
        <f>('Activity data'!I1519*'Emission factors'!$B$12/1000*'Emission factors'!$D$12/1000)+('Activity data'!I1591*'Emission factors'!$H$12*'Emission factors'!$B$12*'Emission factors'!$D$12/1000)</f>
        <v>0</v>
      </c>
      <c r="N7137" s="92">
        <f>('Activity data'!J1519*'Emission factors'!$B$12/1000*'Emission factors'!$D$12/1000)+('Activity data'!J1591*'Emission factors'!$H$12*'Emission factors'!$B$12*'Emission factors'!$D$12/1000)</f>
        <v>0</v>
      </c>
      <c r="O7137" s="92">
        <f>('Activity data'!K1519*'Emission factors'!$B$12/1000*'Emission factors'!$D$12/1000)+('Activity data'!K1591*'Emission factors'!$H$12*'Emission factors'!$B$12*'Emission factors'!$D$12/1000)</f>
        <v>0</v>
      </c>
      <c r="P7137" s="92">
        <f>('Activity data'!L1519*'Emission factors'!$B$12/1000*'Emission factors'!$D$12/1000)+('Activity data'!L1591*'Emission factors'!$H$12*'Emission factors'!$B$12*'Emission factors'!$D$12/1000)</f>
        <v>0</v>
      </c>
      <c r="Q7137" s="92">
        <f>('Activity data'!M1519*'Emission factors'!$B$12/1000*'Emission factors'!$D$12/1000)+('Activity data'!M1591*'Emission factors'!$H$12*'Emission factors'!$B$12*'Emission factors'!$D$12/1000)</f>
        <v>0</v>
      </c>
      <c r="R7137" s="92">
        <f>('Activity data'!N1519*'Emission factors'!$B$12/1000*'Emission factors'!$D$12/1000)+('Activity data'!N1591*'Emission factors'!$H$12*'Emission factors'!$B$12*'Emission factors'!$D$12/1000)</f>
        <v>0</v>
      </c>
      <c r="S7137" s="92">
        <f>('Activity data'!O1519*'Emission factors'!$B$12/1000*'Emission factors'!$D$12/1000)+('Activity data'!O1591*'Emission factors'!$H$12*'Emission factors'!$B$12*'Emission factors'!$D$12/1000)</f>
        <v>0</v>
      </c>
      <c r="T7137" s="92">
        <f>('Activity data'!P1519*'Emission factors'!$B$12/1000*'Emission factors'!$D$12/1000)+('Activity data'!P1591*'Emission factors'!$H$12*'Emission factors'!$B$12*'Emission factors'!$D$12/1000)</f>
        <v>1.3953600000000002</v>
      </c>
      <c r="U7137" s="92">
        <f>('Activity data'!Q1519*'Emission factors'!$B$12/1000*'Emission factors'!$D$12/1000)+('Activity data'!Q1591*'Emission factors'!$H$12*'Emission factors'!$B$12*'Emission factors'!$D$12/1000)</f>
        <v>1.8604799999999999</v>
      </c>
    </row>
    <row r="7138" spans="1:21" x14ac:dyDescent="0.25">
      <c r="A7138" s="92" t="s">
        <v>11</v>
      </c>
      <c r="B7138" s="92" t="s">
        <v>12</v>
      </c>
      <c r="C7138" s="92" t="s">
        <v>48</v>
      </c>
      <c r="D7138" s="92" t="s">
        <v>48</v>
      </c>
      <c r="E7138" s="92" t="s">
        <v>40</v>
      </c>
      <c r="F7138" s="92" t="s">
        <v>50</v>
      </c>
      <c r="G7138" s="92" t="s">
        <v>97</v>
      </c>
      <c r="H7138" s="92" t="s">
        <v>31</v>
      </c>
      <c r="I7138" s="92" t="s">
        <v>223</v>
      </c>
      <c r="L7138" s="92">
        <f>('Activity data'!H1520*'Emission factors'!$B$12/1000*'Emission factors'!$D$12)+('Activity data'!H1592*'Emission factors'!$H$12*'Emission factors'!$B$12*'Emission factors'!$D$12)</f>
        <v>0</v>
      </c>
      <c r="M7138" s="92">
        <f>('Activity data'!I1520*'Emission factors'!$B$12/1000*'Emission factors'!$D$12/1000)+('Activity data'!I1592*'Emission factors'!$H$12*'Emission factors'!$B$12*'Emission factors'!$D$12/1000)</f>
        <v>0</v>
      </c>
      <c r="N7138" s="92">
        <f>('Activity data'!J1520*'Emission factors'!$B$12/1000*'Emission factors'!$D$12/1000)+('Activity data'!J1592*'Emission factors'!$H$12*'Emission factors'!$B$12*'Emission factors'!$D$12/1000)</f>
        <v>0</v>
      </c>
      <c r="O7138" s="92">
        <f>('Activity data'!K1520*'Emission factors'!$B$12/1000*'Emission factors'!$D$12/1000)+('Activity data'!K1592*'Emission factors'!$H$12*'Emission factors'!$B$12*'Emission factors'!$D$12/1000)</f>
        <v>0</v>
      </c>
      <c r="P7138" s="92">
        <f>('Activity data'!L1520*'Emission factors'!$B$12/1000*'Emission factors'!$D$12/1000)+('Activity data'!L1592*'Emission factors'!$H$12*'Emission factors'!$B$12*'Emission factors'!$D$12/1000)</f>
        <v>0</v>
      </c>
      <c r="Q7138" s="92">
        <f>('Activity data'!M1520*'Emission factors'!$B$12/1000*'Emission factors'!$D$12/1000)+('Activity data'!M1592*'Emission factors'!$H$12*'Emission factors'!$B$12*'Emission factors'!$D$12/1000)</f>
        <v>0</v>
      </c>
      <c r="R7138" s="92">
        <f>('Activity data'!N1520*'Emission factors'!$B$12/1000*'Emission factors'!$D$12/1000)+('Activity data'!N1592*'Emission factors'!$H$12*'Emission factors'!$B$12*'Emission factors'!$D$12/1000)</f>
        <v>0</v>
      </c>
      <c r="S7138" s="92">
        <f>('Activity data'!O1520*'Emission factors'!$B$12/1000*'Emission factors'!$D$12/1000)+('Activity data'!O1592*'Emission factors'!$H$12*'Emission factors'!$B$12*'Emission factors'!$D$12/1000)</f>
        <v>0</v>
      </c>
      <c r="T7138" s="92">
        <f>('Activity data'!P1520*'Emission factors'!$B$12/1000*'Emission factors'!$D$12/1000)+('Activity data'!P1592*'Emission factors'!$H$12*'Emission factors'!$B$12*'Emission factors'!$D$12/1000)</f>
        <v>0</v>
      </c>
      <c r="U7138" s="92">
        <f>('Activity data'!Q1520*'Emission factors'!$B$12/1000*'Emission factors'!$D$12/1000)+('Activity data'!Q1592*'Emission factors'!$H$12*'Emission factors'!$B$12*'Emission factors'!$D$12/1000)</f>
        <v>0</v>
      </c>
    </row>
    <row r="7139" spans="1:21" x14ac:dyDescent="0.25">
      <c r="A7139" s="92" t="s">
        <v>11</v>
      </c>
      <c r="B7139" s="92" t="s">
        <v>12</v>
      </c>
      <c r="C7139" s="92" t="s">
        <v>48</v>
      </c>
      <c r="D7139" s="92" t="s">
        <v>48</v>
      </c>
      <c r="E7139" s="92" t="s">
        <v>40</v>
      </c>
      <c r="F7139" s="92" t="s">
        <v>50</v>
      </c>
      <c r="G7139" s="92" t="s">
        <v>97</v>
      </c>
      <c r="H7139" s="92" t="s">
        <v>31</v>
      </c>
      <c r="I7139" s="92" t="s">
        <v>259</v>
      </c>
      <c r="L7139" s="92">
        <f>('Activity data'!H1521*'Emission factors'!$B$12/1000*'Emission factors'!$D$12)+('Activity data'!H1593*'Emission factors'!$H$12*'Emission factors'!$B$12*'Emission factors'!$D$12)</f>
        <v>0</v>
      </c>
      <c r="M7139" s="92">
        <f>('Activity data'!I1521*'Emission factors'!$B$12/1000*'Emission factors'!$D$12/1000)+('Activity data'!I1593*'Emission factors'!$H$12*'Emission factors'!$B$12*'Emission factors'!$D$12/1000)</f>
        <v>0</v>
      </c>
      <c r="N7139" s="92">
        <f>('Activity data'!J1521*'Emission factors'!$B$12/1000*'Emission factors'!$D$12/1000)+('Activity data'!J1593*'Emission factors'!$H$12*'Emission factors'!$B$12*'Emission factors'!$D$12/1000)</f>
        <v>0</v>
      </c>
      <c r="O7139" s="92">
        <f>('Activity data'!K1521*'Emission factors'!$B$12/1000*'Emission factors'!$D$12/1000)+('Activity data'!K1593*'Emission factors'!$H$12*'Emission factors'!$B$12*'Emission factors'!$D$12/1000)</f>
        <v>0</v>
      </c>
      <c r="P7139" s="92">
        <f>('Activity data'!L1521*'Emission factors'!$B$12/1000*'Emission factors'!$D$12/1000)+('Activity data'!L1593*'Emission factors'!$H$12*'Emission factors'!$B$12*'Emission factors'!$D$12/1000)</f>
        <v>0</v>
      </c>
      <c r="Q7139" s="92">
        <f>('Activity data'!M1521*'Emission factors'!$B$12/1000*'Emission factors'!$D$12/1000)+('Activity data'!M1593*'Emission factors'!$H$12*'Emission factors'!$B$12*'Emission factors'!$D$12/1000)</f>
        <v>0</v>
      </c>
      <c r="R7139" s="92">
        <f>('Activity data'!N1521*'Emission factors'!$B$12/1000*'Emission factors'!$D$12/1000)+('Activity data'!N1593*'Emission factors'!$H$12*'Emission factors'!$B$12*'Emission factors'!$D$12/1000)</f>
        <v>0</v>
      </c>
      <c r="S7139" s="92">
        <f>('Activity data'!O1521*'Emission factors'!$B$12/1000*'Emission factors'!$D$12/1000)+('Activity data'!O1593*'Emission factors'!$H$12*'Emission factors'!$B$12*'Emission factors'!$D$12/1000)</f>
        <v>0</v>
      </c>
      <c r="T7139" s="92">
        <f>('Activity data'!P1521*'Emission factors'!$B$12/1000*'Emission factors'!$D$12/1000)+('Activity data'!P1593*'Emission factors'!$H$12*'Emission factors'!$B$12*'Emission factors'!$D$12/1000)</f>
        <v>0</v>
      </c>
      <c r="U7139" s="92">
        <f>('Activity data'!Q1521*'Emission factors'!$B$12/1000*'Emission factors'!$D$12/1000)+('Activity data'!Q1593*'Emission factors'!$H$12*'Emission factors'!$B$12*'Emission factors'!$D$12/1000)</f>
        <v>0</v>
      </c>
    </row>
    <row r="7140" spans="1:21" x14ac:dyDescent="0.25">
      <c r="A7140" s="92" t="s">
        <v>11</v>
      </c>
      <c r="B7140" s="92" t="s">
        <v>12</v>
      </c>
      <c r="C7140" s="92" t="s">
        <v>48</v>
      </c>
      <c r="D7140" s="92" t="s">
        <v>48</v>
      </c>
      <c r="E7140" s="92" t="s">
        <v>40</v>
      </c>
      <c r="F7140" s="92" t="s">
        <v>50</v>
      </c>
      <c r="G7140" s="92" t="s">
        <v>97</v>
      </c>
      <c r="H7140" s="92" t="s">
        <v>31</v>
      </c>
      <c r="I7140" s="89" t="s">
        <v>193</v>
      </c>
      <c r="L7140" s="92">
        <f>('Activity data'!H1522*'Emission factors'!$B$12/1000*'Emission factors'!$D$12)+('Activity data'!H1594*'Emission factors'!$H$12*'Emission factors'!$B$12*'Emission factors'!$D$12)</f>
        <v>0</v>
      </c>
      <c r="M7140" s="92">
        <f>('Activity data'!I1522*'Emission factors'!$B$12/1000*'Emission factors'!$D$12/1000)+('Activity data'!I1594*'Emission factors'!$H$12*'Emission factors'!$B$12*'Emission factors'!$D$12/1000)</f>
        <v>0</v>
      </c>
      <c r="N7140" s="92">
        <f>('Activity data'!J1522*'Emission factors'!$B$12/1000*'Emission factors'!$D$12/1000)+('Activity data'!J1594*'Emission factors'!$H$12*'Emission factors'!$B$12*'Emission factors'!$D$12/1000)</f>
        <v>0</v>
      </c>
      <c r="O7140" s="92">
        <f>('Activity data'!K1522*'Emission factors'!$B$12/1000*'Emission factors'!$D$12/1000)+('Activity data'!K1594*'Emission factors'!$H$12*'Emission factors'!$B$12*'Emission factors'!$D$12/1000)</f>
        <v>0</v>
      </c>
      <c r="P7140" s="92">
        <f>('Activity data'!L1522*'Emission factors'!$B$12/1000*'Emission factors'!$D$12/1000)+('Activity data'!L1594*'Emission factors'!$H$12*'Emission factors'!$B$12*'Emission factors'!$D$12/1000)</f>
        <v>0</v>
      </c>
      <c r="Q7140" s="92">
        <f>('Activity data'!M1522*'Emission factors'!$B$12/1000*'Emission factors'!$D$12/1000)+('Activity data'!M1594*'Emission factors'!$H$12*'Emission factors'!$B$12*'Emission factors'!$D$12/1000)</f>
        <v>0</v>
      </c>
      <c r="R7140" s="92">
        <f>('Activity data'!N1522*'Emission factors'!$B$12/1000*'Emission factors'!$D$12/1000)+('Activity data'!N1594*'Emission factors'!$H$12*'Emission factors'!$B$12*'Emission factors'!$D$12/1000)</f>
        <v>0</v>
      </c>
      <c r="S7140" s="92">
        <f>('Activity data'!O1522*'Emission factors'!$B$12/1000*'Emission factors'!$D$12/1000)+('Activity data'!O1594*'Emission factors'!$H$12*'Emission factors'!$B$12*'Emission factors'!$D$12/1000)</f>
        <v>0</v>
      </c>
      <c r="T7140" s="92">
        <f>('Activity data'!P1522*'Emission factors'!$B$12/1000*'Emission factors'!$D$12/1000)+('Activity data'!P1594*'Emission factors'!$H$12*'Emission factors'!$B$12*'Emission factors'!$D$12/1000)</f>
        <v>0</v>
      </c>
      <c r="U7140" s="92">
        <f>('Activity data'!Q1522*'Emission factors'!$B$12/1000*'Emission factors'!$D$12/1000)+('Activity data'!Q1594*'Emission factors'!$H$12*'Emission factors'!$B$12*'Emission factors'!$D$12/1000)</f>
        <v>0</v>
      </c>
    </row>
    <row r="7141" spans="1:21" x14ac:dyDescent="0.25">
      <c r="A7141" s="92" t="s">
        <v>11</v>
      </c>
      <c r="B7141" s="92" t="s">
        <v>12</v>
      </c>
      <c r="C7141" s="92" t="s">
        <v>48</v>
      </c>
      <c r="D7141" s="92" t="s">
        <v>48</v>
      </c>
      <c r="E7141" s="92" t="s">
        <v>40</v>
      </c>
      <c r="F7141" s="92" t="s">
        <v>50</v>
      </c>
      <c r="G7141" s="92" t="s">
        <v>97</v>
      </c>
      <c r="H7141" s="92" t="s">
        <v>31</v>
      </c>
      <c r="I7141" s="92" t="s">
        <v>203</v>
      </c>
      <c r="L7141" s="92">
        <f>('Activity data'!H1523*'Emission factors'!$B$12/1000*'Emission factors'!$D$12)+('Activity data'!H1595*'Emission factors'!$H$12*'Emission factors'!$B$12*'Emission factors'!$D$12)</f>
        <v>59580.139199999998</v>
      </c>
      <c r="M7141" s="92">
        <f>('Activity data'!I1523*'Emission factors'!$B$12/1000*'Emission factors'!$D$12/1000)+('Activity data'!I1595*'Emission factors'!$H$12*'Emission factors'!$B$12*'Emission factors'!$D$12/1000)</f>
        <v>56.027078400000001</v>
      </c>
      <c r="N7141" s="92">
        <f>('Activity data'!J1523*'Emission factors'!$B$12/1000*'Emission factors'!$D$12/1000)+('Activity data'!J1595*'Emission factors'!$H$12*'Emission factors'!$B$12*'Emission factors'!$D$12/1000)</f>
        <v>57.450345599999999</v>
      </c>
      <c r="O7141" s="92">
        <f>('Activity data'!K1523*'Emission factors'!$B$12/1000*'Emission factors'!$D$12/1000)+('Activity data'!K1595*'Emission factors'!$H$12*'Emission factors'!$B$12*'Emission factors'!$D$12/1000)</f>
        <v>59.058748800000004</v>
      </c>
      <c r="P7141" s="92">
        <f>('Activity data'!L1523*'Emission factors'!$B$12/1000*'Emission factors'!$D$12/1000)+('Activity data'!L1595*'Emission factors'!$H$12*'Emission factors'!$B$12*'Emission factors'!$D$12/1000)</f>
        <v>57.321935999999994</v>
      </c>
      <c r="Q7141" s="92">
        <f>('Activity data'!M1523*'Emission factors'!$B$12/1000*'Emission factors'!$D$12/1000)+('Activity data'!M1595*'Emission factors'!$H$12*'Emission factors'!$B$12*'Emission factors'!$D$12/1000)</f>
        <v>78.968347200000011</v>
      </c>
      <c r="R7141" s="92">
        <f>('Activity data'!N1523*'Emission factors'!$B$12/1000*'Emission factors'!$D$12/1000)+('Activity data'!N1595*'Emission factors'!$H$12*'Emission factors'!$B$12*'Emission factors'!$D$12/1000)</f>
        <v>70.024727999999996</v>
      </c>
      <c r="S7141" s="92">
        <f>('Activity data'!O1523*'Emission factors'!$B$12/1000*'Emission factors'!$D$12/1000)+('Activity data'!O1595*'Emission factors'!$H$12*'Emission factors'!$B$12*'Emission factors'!$D$12/1000)</f>
        <v>48.1794096</v>
      </c>
      <c r="T7141" s="92">
        <f>('Activity data'!P1523*'Emission factors'!$B$12/1000*'Emission factors'!$D$12/1000)+('Activity data'!P1595*'Emission factors'!$H$12*'Emission factors'!$B$12*'Emission factors'!$D$12/1000)</f>
        <v>41.651040000000002</v>
      </c>
      <c r="U7141" s="92">
        <f>('Activity data'!Q1523*'Emission factors'!$B$12/1000*'Emission factors'!$D$12/1000)+('Activity data'!Q1595*'Emission factors'!$H$12*'Emission factors'!$B$12*'Emission factors'!$D$12/1000)</f>
        <v>24.715199999999996</v>
      </c>
    </row>
    <row r="7142" spans="1:21" x14ac:dyDescent="0.25">
      <c r="A7142" s="92" t="s">
        <v>11</v>
      </c>
      <c r="B7142" s="92" t="s">
        <v>12</v>
      </c>
      <c r="C7142" s="92" t="s">
        <v>48</v>
      </c>
      <c r="D7142" s="92" t="s">
        <v>48</v>
      </c>
      <c r="E7142" s="92" t="s">
        <v>40</v>
      </c>
      <c r="F7142" s="92" t="s">
        <v>50</v>
      </c>
      <c r="G7142" s="92" t="s">
        <v>97</v>
      </c>
      <c r="H7142" s="92" t="s">
        <v>31</v>
      </c>
      <c r="I7142" s="92" t="s">
        <v>209</v>
      </c>
      <c r="L7142" s="92">
        <f>('Activity data'!H1524*'Emission factors'!$B$12/1000*'Emission factors'!$D$12)+('Activity data'!H1596*'Emission factors'!$H$12*'Emission factors'!$B$12*'Emission factors'!$D$12)</f>
        <v>46.964621824319998</v>
      </c>
      <c r="M7142" s="92">
        <f>('Activity data'!I1524*'Emission factors'!$B$12/1000*'Emission factors'!$D$12/1000)+('Activity data'!I1596*'Emission factors'!$H$12*'Emission factors'!$B$12*'Emission factors'!$D$12/1000)</f>
        <v>2.9634735653279995E-2</v>
      </c>
      <c r="N7142" s="92">
        <f>('Activity data'!J1524*'Emission factors'!$B$12/1000*'Emission factors'!$D$12/1000)+('Activity data'!J1596*'Emission factors'!$H$12*'Emission factors'!$B$12*'Emission factors'!$D$12/1000)</f>
        <v>2.0459900650079993E-2</v>
      </c>
      <c r="O7142" s="92">
        <f>('Activity data'!K1524*'Emission factors'!$B$12/1000*'Emission factors'!$D$12/1000)+('Activity data'!K1596*'Emission factors'!$H$12*'Emission factors'!$B$12*'Emission factors'!$D$12/1000)</f>
        <v>1.4763864183839999E-2</v>
      </c>
      <c r="P7142" s="92">
        <f>('Activity data'!L1524*'Emission factors'!$B$12/1000*'Emission factors'!$D$12/1000)+('Activity data'!L1596*'Emission factors'!$H$12*'Emission factors'!$B$12*'Emission factors'!$D$12/1000)</f>
        <v>2.0452081827840002E-2</v>
      </c>
      <c r="Q7142" s="92">
        <f>('Activity data'!M1524*'Emission factors'!$B$12/1000*'Emission factors'!$D$12/1000)+('Activity data'!M1596*'Emission factors'!$H$12*'Emission factors'!$B$12*'Emission factors'!$D$12/1000)</f>
        <v>3.078716546543999E-2</v>
      </c>
      <c r="R7142" s="92">
        <f>('Activity data'!N1524*'Emission factors'!$B$12/1000*'Emission factors'!$D$12/1000)+('Activity data'!N1596*'Emission factors'!$H$12*'Emission factors'!$B$12*'Emission factors'!$D$12/1000)</f>
        <v>3.2020357154879997E-2</v>
      </c>
      <c r="S7142" s="92">
        <f>('Activity data'!O1524*'Emission factors'!$B$12/1000*'Emission factors'!$D$12/1000)+('Activity data'!O1596*'Emission factors'!$H$12*'Emission factors'!$B$12*'Emission factors'!$D$12/1000)</f>
        <v>3.0102739625279998E-2</v>
      </c>
      <c r="T7142" s="92">
        <f>('Activity data'!P1524*'Emission factors'!$B$12/1000*'Emission factors'!$D$12/1000)+('Activity data'!P1596*'Emission factors'!$H$12*'Emission factors'!$B$12*'Emission factors'!$D$12/1000)</f>
        <v>7.4058338107199995E-3</v>
      </c>
      <c r="U7142" s="92">
        <f>('Activity data'!Q1524*'Emission factors'!$B$12/1000*'Emission factors'!$D$12/1000)+('Activity data'!Q1596*'Emission factors'!$H$12*'Emission factors'!$B$12*'Emission factors'!$D$12/1000)</f>
        <v>0</v>
      </c>
    </row>
    <row r="7143" spans="1:21" x14ac:dyDescent="0.25">
      <c r="A7143" s="92" t="s">
        <v>11</v>
      </c>
      <c r="B7143" s="92" t="s">
        <v>12</v>
      </c>
      <c r="C7143" s="92" t="s">
        <v>48</v>
      </c>
      <c r="D7143" s="92" t="s">
        <v>48</v>
      </c>
      <c r="E7143" s="92" t="s">
        <v>40</v>
      </c>
      <c r="F7143" s="92" t="s">
        <v>50</v>
      </c>
      <c r="G7143" s="92" t="s">
        <v>97</v>
      </c>
      <c r="H7143" s="92" t="s">
        <v>31</v>
      </c>
      <c r="I7143" s="92" t="s">
        <v>208</v>
      </c>
      <c r="L7143" s="92">
        <f>('Activity data'!H1525*'Emission factors'!$B$12/1000*'Emission factors'!$D$12)+('Activity data'!H1597*'Emission factors'!$H$12*'Emission factors'!$B$12*'Emission factors'!$D$12)</f>
        <v>0</v>
      </c>
      <c r="M7143" s="92">
        <f>('Activity data'!I1525*'Emission factors'!$B$12/1000*'Emission factors'!$D$12/1000)+('Activity data'!I1597*'Emission factors'!$H$12*'Emission factors'!$B$12*'Emission factors'!$D$12/1000)</f>
        <v>0</v>
      </c>
      <c r="N7143" s="92">
        <f>('Activity data'!J1525*'Emission factors'!$B$12/1000*'Emission factors'!$D$12/1000)+('Activity data'!J1597*'Emission factors'!$H$12*'Emission factors'!$B$12*'Emission factors'!$D$12/1000)</f>
        <v>0</v>
      </c>
      <c r="O7143" s="92">
        <f>('Activity data'!K1525*'Emission factors'!$B$12/1000*'Emission factors'!$D$12/1000)+('Activity data'!K1597*'Emission factors'!$H$12*'Emission factors'!$B$12*'Emission factors'!$D$12/1000)</f>
        <v>0</v>
      </c>
      <c r="P7143" s="92">
        <f>('Activity data'!L1525*'Emission factors'!$B$12/1000*'Emission factors'!$D$12/1000)+('Activity data'!L1597*'Emission factors'!$H$12*'Emission factors'!$B$12*'Emission factors'!$D$12/1000)</f>
        <v>0</v>
      </c>
      <c r="Q7143" s="92">
        <f>('Activity data'!M1525*'Emission factors'!$B$12/1000*'Emission factors'!$D$12/1000)+('Activity data'!M1597*'Emission factors'!$H$12*'Emission factors'!$B$12*'Emission factors'!$D$12/1000)</f>
        <v>0</v>
      </c>
      <c r="R7143" s="92">
        <f>('Activity data'!N1525*'Emission factors'!$B$12/1000*'Emission factors'!$D$12/1000)+('Activity data'!N1597*'Emission factors'!$H$12*'Emission factors'!$B$12*'Emission factors'!$D$12/1000)</f>
        <v>0</v>
      </c>
      <c r="S7143" s="92">
        <f>('Activity data'!O1525*'Emission factors'!$B$12/1000*'Emission factors'!$D$12/1000)+('Activity data'!O1597*'Emission factors'!$H$12*'Emission factors'!$B$12*'Emission factors'!$D$12/1000)</f>
        <v>0</v>
      </c>
      <c r="T7143" s="92">
        <f>('Activity data'!P1525*'Emission factors'!$B$12/1000*'Emission factors'!$D$12/1000)+('Activity data'!P1597*'Emission factors'!$H$12*'Emission factors'!$B$12*'Emission factors'!$D$12/1000)</f>
        <v>0</v>
      </c>
      <c r="U7143" s="92">
        <f>('Activity data'!Q1525*'Emission factors'!$B$12/1000*'Emission factors'!$D$12/1000)+('Activity data'!Q1597*'Emission factors'!$H$12*'Emission factors'!$B$12*'Emission factors'!$D$12/1000)</f>
        <v>0</v>
      </c>
    </row>
    <row r="7144" spans="1:21" x14ac:dyDescent="0.25">
      <c r="A7144" s="92" t="s">
        <v>11</v>
      </c>
      <c r="B7144" s="92" t="s">
        <v>12</v>
      </c>
      <c r="C7144" s="92" t="s">
        <v>48</v>
      </c>
      <c r="D7144" s="92" t="s">
        <v>48</v>
      </c>
      <c r="E7144" s="92" t="s">
        <v>40</v>
      </c>
      <c r="F7144" s="92" t="s">
        <v>50</v>
      </c>
      <c r="G7144" s="92" t="s">
        <v>97</v>
      </c>
      <c r="H7144" s="92" t="s">
        <v>31</v>
      </c>
      <c r="I7144" s="92" t="s">
        <v>202</v>
      </c>
      <c r="L7144" s="92">
        <f>('Activity data'!H1526*'Emission factors'!$B$12/1000*'Emission factors'!$D$12)+('Activity data'!H1598*'Emission factors'!$H$12*'Emission factors'!$B$12*'Emission factors'!$D$12)</f>
        <v>16963.017599999999</v>
      </c>
      <c r="M7144" s="92">
        <f>('Activity data'!I1526*'Emission factors'!$B$12/1000*'Emission factors'!$D$12/1000)+('Activity data'!I1598*'Emission factors'!$H$12*'Emission factors'!$B$12*'Emission factors'!$D$12/1000)</f>
        <v>22.226625599999998</v>
      </c>
      <c r="N7144" s="92">
        <f>('Activity data'!J1526*'Emission factors'!$B$12/1000*'Emission factors'!$D$12/1000)+('Activity data'!J1598*'Emission factors'!$H$12*'Emission factors'!$B$12*'Emission factors'!$D$12/1000)</f>
        <v>26.144486400000002</v>
      </c>
      <c r="O7144" s="92">
        <f>('Activity data'!K1526*'Emission factors'!$B$12/1000*'Emission factors'!$D$12/1000)+('Activity data'!K1598*'Emission factors'!$H$12*'Emission factors'!$B$12*'Emission factors'!$D$12/1000)</f>
        <v>22.575739200000001</v>
      </c>
      <c r="P7144" s="92">
        <f>('Activity data'!L1526*'Emission factors'!$B$12/1000*'Emission factors'!$D$12/1000)+('Activity data'!L1598*'Emission factors'!$H$12*'Emission factors'!$B$12*'Emission factors'!$D$12/1000)</f>
        <v>130.86616320000002</v>
      </c>
      <c r="Q7144" s="92">
        <f>('Activity data'!M1526*'Emission factors'!$B$12/1000*'Emission factors'!$D$12/1000)+('Activity data'!M1598*'Emission factors'!$H$12*'Emission factors'!$B$12*'Emission factors'!$D$12/1000)</f>
        <v>120.15581760000001</v>
      </c>
      <c r="R7144" s="92">
        <f>('Activity data'!N1526*'Emission factors'!$B$12/1000*'Emission factors'!$D$12/1000)+('Activity data'!N1598*'Emission factors'!$H$12*'Emission factors'!$B$12*'Emission factors'!$D$12/1000)</f>
        <v>72.837336000000008</v>
      </c>
      <c r="S7144" s="92">
        <f>('Activity data'!O1526*'Emission factors'!$B$12/1000*'Emission factors'!$D$12/1000)+('Activity data'!O1598*'Emission factors'!$H$12*'Emission factors'!$B$12*'Emission factors'!$D$12/1000)</f>
        <v>30.764587200000001</v>
      </c>
      <c r="T7144" s="92">
        <f>('Activity data'!P1526*'Emission factors'!$B$12/1000*'Emission factors'!$D$12/1000)+('Activity data'!P1598*'Emission factors'!$H$12*'Emission factors'!$B$12*'Emission factors'!$D$12/1000)</f>
        <v>31.628159999999998</v>
      </c>
      <c r="U7144" s="92">
        <f>('Activity data'!Q1526*'Emission factors'!$B$12/1000*'Emission factors'!$D$12/1000)+('Activity data'!Q1598*'Emission factors'!$H$12*'Emission factors'!$B$12*'Emission factors'!$D$12/1000)</f>
        <v>26.420639999999999</v>
      </c>
    </row>
    <row r="7145" spans="1:21" x14ac:dyDescent="0.25">
      <c r="A7145" s="92" t="s">
        <v>11</v>
      </c>
      <c r="B7145" s="92" t="s">
        <v>12</v>
      </c>
      <c r="C7145" s="92" t="s">
        <v>48</v>
      </c>
      <c r="D7145" s="92" t="s">
        <v>48</v>
      </c>
      <c r="E7145" s="92" t="s">
        <v>40</v>
      </c>
      <c r="F7145" s="92" t="s">
        <v>50</v>
      </c>
      <c r="G7145" s="92" t="s">
        <v>97</v>
      </c>
      <c r="H7145" s="92" t="s">
        <v>31</v>
      </c>
      <c r="I7145" s="92" t="s">
        <v>225</v>
      </c>
      <c r="L7145" s="92">
        <f>('Activity data'!H1527*'Emission factors'!$B$12/1000*'Emission factors'!$D$12)+('Activity data'!H1599*'Emission factors'!$H$12*'Emission factors'!$B$12*'Emission factors'!$D$12)</f>
        <v>2325.9647999999997</v>
      </c>
      <c r="M7145" s="92">
        <f>('Activity data'!I1527*'Emission factors'!$B$12/1000*'Emission factors'!$D$12/1000)+('Activity data'!I1599*'Emission factors'!$H$12*'Emission factors'!$B$12*'Emission factors'!$D$12/1000)</f>
        <v>2.3916287999999999</v>
      </c>
      <c r="N7145" s="92">
        <f>('Activity data'!J1527*'Emission factors'!$B$12/1000*'Emission factors'!$D$12/1000)+('Activity data'!J1599*'Emission factors'!$H$12*'Emission factors'!$B$12*'Emission factors'!$D$12/1000)</f>
        <v>2.4501791999999996</v>
      </c>
      <c r="O7145" s="92">
        <f>('Activity data'!K1527*'Emission factors'!$B$12/1000*'Emission factors'!$D$12/1000)+('Activity data'!K1599*'Emission factors'!$H$12*'Emission factors'!$B$12*'Emission factors'!$D$12/1000)</f>
        <v>2.3836032</v>
      </c>
      <c r="P7145" s="92">
        <f>('Activity data'!L1527*'Emission factors'!$B$12/1000*'Emission factors'!$D$12/1000)+('Activity data'!L1599*'Emission factors'!$H$12*'Emission factors'!$B$12*'Emission factors'!$D$12/1000)</f>
        <v>2.3587967999999999</v>
      </c>
      <c r="Q7145" s="92">
        <f>('Activity data'!M1527*'Emission factors'!$B$12/1000*'Emission factors'!$D$12/1000)+('Activity data'!M1599*'Emission factors'!$H$12*'Emission factors'!$B$12*'Emission factors'!$D$12/1000)</f>
        <v>2.1880704</v>
      </c>
      <c r="R7145" s="92">
        <f>('Activity data'!N1527*'Emission factors'!$B$12/1000*'Emission factors'!$D$12/1000)+('Activity data'!N1599*'Emission factors'!$H$12*'Emission factors'!$B$12*'Emission factors'!$D$12/1000)</f>
        <v>1.331976</v>
      </c>
      <c r="S7145" s="92">
        <f>('Activity data'!O1527*'Emission factors'!$B$12/1000*'Emission factors'!$D$12/1000)+('Activity data'!O1599*'Emission factors'!$H$12*'Emission factors'!$B$12*'Emission factors'!$D$12/1000)</f>
        <v>0.2663952</v>
      </c>
      <c r="T7145" s="92">
        <f>('Activity data'!P1527*'Emission factors'!$B$12/1000*'Emission factors'!$D$12/1000)+('Activity data'!P1599*'Emission factors'!$H$12*'Emission factors'!$B$12*'Emission factors'!$D$12/1000)</f>
        <v>1.88784</v>
      </c>
      <c r="U7145" s="92">
        <f>('Activity data'!Q1527*'Emission factors'!$B$12/1000*'Emission factors'!$D$12/1000)+('Activity data'!Q1599*'Emission factors'!$H$12*'Emission factors'!$B$12*'Emission factors'!$D$12/1000)</f>
        <v>1.42272</v>
      </c>
    </row>
    <row r="7146" spans="1:21" x14ac:dyDescent="0.25">
      <c r="A7146" s="92" t="s">
        <v>11</v>
      </c>
      <c r="B7146" s="92" t="s">
        <v>12</v>
      </c>
      <c r="C7146" s="92" t="s">
        <v>48</v>
      </c>
      <c r="D7146" s="92" t="s">
        <v>48</v>
      </c>
      <c r="E7146" s="92" t="s">
        <v>40</v>
      </c>
      <c r="F7146" s="92" t="s">
        <v>50</v>
      </c>
      <c r="G7146" s="92" t="s">
        <v>97</v>
      </c>
      <c r="H7146" s="92" t="s">
        <v>31</v>
      </c>
      <c r="I7146" s="92" t="s">
        <v>226</v>
      </c>
      <c r="L7146" s="92">
        <f>('Activity data'!H1528*'Emission factors'!$B$12/1000*'Emission factors'!$D$12)+('Activity data'!H1600*'Emission factors'!$H$12*'Emission factors'!$B$12*'Emission factors'!$D$12)</f>
        <v>0</v>
      </c>
      <c r="M7146" s="92">
        <f>('Activity data'!I1528*'Emission factors'!$B$12/1000*'Emission factors'!$D$12/1000)+('Activity data'!I1600*'Emission factors'!$H$12*'Emission factors'!$B$12*'Emission factors'!$D$12/1000)</f>
        <v>0</v>
      </c>
      <c r="N7146" s="92">
        <f>('Activity data'!J1528*'Emission factors'!$B$12/1000*'Emission factors'!$D$12/1000)+('Activity data'!J1600*'Emission factors'!$H$12*'Emission factors'!$B$12*'Emission factors'!$D$12/1000)</f>
        <v>0</v>
      </c>
      <c r="O7146" s="92">
        <f>('Activity data'!K1528*'Emission factors'!$B$12/1000*'Emission factors'!$D$12/1000)+('Activity data'!K1600*'Emission factors'!$H$12*'Emission factors'!$B$12*'Emission factors'!$D$12/1000)</f>
        <v>0</v>
      </c>
      <c r="P7146" s="92">
        <f>('Activity data'!L1528*'Emission factors'!$B$12/1000*'Emission factors'!$D$12/1000)+('Activity data'!L1600*'Emission factors'!$H$12*'Emission factors'!$B$12*'Emission factors'!$D$12/1000)</f>
        <v>0</v>
      </c>
      <c r="Q7146" s="92">
        <f>('Activity data'!M1528*'Emission factors'!$B$12/1000*'Emission factors'!$D$12/1000)+('Activity data'!M1600*'Emission factors'!$H$12*'Emission factors'!$B$12*'Emission factors'!$D$12/1000)</f>
        <v>0</v>
      </c>
      <c r="R7146" s="92">
        <f>('Activity data'!N1528*'Emission factors'!$B$12/1000*'Emission factors'!$D$12/1000)+('Activity data'!N1600*'Emission factors'!$H$12*'Emission factors'!$B$12*'Emission factors'!$D$12/1000)</f>
        <v>0</v>
      </c>
      <c r="S7146" s="92">
        <f>('Activity data'!O1528*'Emission factors'!$B$12/1000*'Emission factors'!$D$12/1000)+('Activity data'!O1600*'Emission factors'!$H$12*'Emission factors'!$B$12*'Emission factors'!$D$12/1000)</f>
        <v>0</v>
      </c>
      <c r="T7146" s="92">
        <f>('Activity data'!P1528*'Emission factors'!$B$12/1000*'Emission factors'!$D$12/1000)+('Activity data'!P1600*'Emission factors'!$H$12*'Emission factors'!$B$12*'Emission factors'!$D$12/1000)</f>
        <v>0</v>
      </c>
      <c r="U7146" s="92">
        <f>('Activity data'!Q1528*'Emission factors'!$B$12/1000*'Emission factors'!$D$12/1000)+('Activity data'!Q1600*'Emission factors'!$H$12*'Emission factors'!$B$12*'Emission factors'!$D$12/1000)</f>
        <v>0</v>
      </c>
    </row>
    <row r="7147" spans="1:21" x14ac:dyDescent="0.25">
      <c r="A7147" s="92" t="s">
        <v>11</v>
      </c>
      <c r="B7147" s="92" t="s">
        <v>12</v>
      </c>
      <c r="C7147" s="92" t="s">
        <v>48</v>
      </c>
      <c r="D7147" s="92" t="s">
        <v>48</v>
      </c>
      <c r="E7147" s="92" t="s">
        <v>40</v>
      </c>
      <c r="F7147" s="92" t="s">
        <v>50</v>
      </c>
      <c r="G7147" s="92" t="s">
        <v>97</v>
      </c>
      <c r="H7147" s="92" t="s">
        <v>31</v>
      </c>
      <c r="I7147" s="92" t="s">
        <v>206</v>
      </c>
      <c r="L7147" s="92">
        <f>('Activity data'!H1529*'Emission factors'!$B$12/1000*'Emission factors'!$D$12)+('Activity data'!H1601*'Emission factors'!$H$12*'Emission factors'!$B$12*'Emission factors'!$D$12)</f>
        <v>0</v>
      </c>
      <c r="M7147" s="92">
        <f>('Activity data'!I1529*'Emission factors'!$B$12/1000*'Emission factors'!$D$12/1000)+('Activity data'!I1601*'Emission factors'!$H$12*'Emission factors'!$B$12*'Emission factors'!$D$12/1000)</f>
        <v>0</v>
      </c>
      <c r="N7147" s="92">
        <f>('Activity data'!J1529*'Emission factors'!$B$12/1000*'Emission factors'!$D$12/1000)+('Activity data'!J1601*'Emission factors'!$H$12*'Emission factors'!$B$12*'Emission factors'!$D$12/1000)</f>
        <v>0</v>
      </c>
      <c r="O7147" s="92">
        <f>('Activity data'!K1529*'Emission factors'!$B$12/1000*'Emission factors'!$D$12/1000)+('Activity data'!K1601*'Emission factors'!$H$12*'Emission factors'!$B$12*'Emission factors'!$D$12/1000)</f>
        <v>0</v>
      </c>
      <c r="P7147" s="92">
        <f>('Activity data'!L1529*'Emission factors'!$B$12/1000*'Emission factors'!$D$12/1000)+('Activity data'!L1601*'Emission factors'!$H$12*'Emission factors'!$B$12*'Emission factors'!$D$12/1000)</f>
        <v>0</v>
      </c>
      <c r="Q7147" s="92">
        <f>('Activity data'!M1529*'Emission factors'!$B$12/1000*'Emission factors'!$D$12/1000)+('Activity data'!M1601*'Emission factors'!$H$12*'Emission factors'!$B$12*'Emission factors'!$D$12/1000)</f>
        <v>0</v>
      </c>
      <c r="R7147" s="92">
        <f>('Activity data'!N1529*'Emission factors'!$B$12/1000*'Emission factors'!$D$12/1000)+('Activity data'!N1601*'Emission factors'!$H$12*'Emission factors'!$B$12*'Emission factors'!$D$12/1000)</f>
        <v>0</v>
      </c>
      <c r="S7147" s="92">
        <f>('Activity data'!O1529*'Emission factors'!$B$12/1000*'Emission factors'!$D$12/1000)+('Activity data'!O1601*'Emission factors'!$H$12*'Emission factors'!$B$12*'Emission factors'!$D$12/1000)</f>
        <v>0</v>
      </c>
      <c r="T7147" s="92">
        <f>('Activity data'!P1529*'Emission factors'!$B$12/1000*'Emission factors'!$D$12/1000)+('Activity data'!P1601*'Emission factors'!$H$12*'Emission factors'!$B$12*'Emission factors'!$D$12/1000)</f>
        <v>0</v>
      </c>
      <c r="U7147" s="92">
        <f>('Activity data'!Q1529*'Emission factors'!$B$12/1000*'Emission factors'!$D$12/1000)+('Activity data'!Q1601*'Emission factors'!$H$12*'Emission factors'!$B$12*'Emission factors'!$D$12/1000)</f>
        <v>0</v>
      </c>
    </row>
    <row r="7148" spans="1:21" x14ac:dyDescent="0.25">
      <c r="A7148" s="92" t="s">
        <v>11</v>
      </c>
      <c r="B7148" s="92" t="s">
        <v>12</v>
      </c>
      <c r="C7148" s="92" t="s">
        <v>48</v>
      </c>
      <c r="D7148" s="92" t="s">
        <v>48</v>
      </c>
      <c r="E7148" s="92" t="s">
        <v>40</v>
      </c>
      <c r="F7148" s="92" t="s">
        <v>50</v>
      </c>
      <c r="G7148" s="92" t="s">
        <v>97</v>
      </c>
      <c r="H7148" s="92" t="s">
        <v>31</v>
      </c>
      <c r="I7148" s="92" t="s">
        <v>232</v>
      </c>
      <c r="L7148" s="92">
        <f>('Activity data'!H1530*'Emission factors'!$B$12/1000*'Emission factors'!$D$12)+('Activity data'!H1602*'Emission factors'!$H$12*'Emission factors'!$B$12*'Emission factors'!$D$12)</f>
        <v>0</v>
      </c>
      <c r="M7148" s="92">
        <f>('Activity data'!I1530*'Emission factors'!$B$12/1000*'Emission factors'!$D$12/1000)+('Activity data'!I1602*'Emission factors'!$H$12*'Emission factors'!$B$12*'Emission factors'!$D$12/1000)</f>
        <v>0</v>
      </c>
      <c r="N7148" s="92">
        <f>('Activity data'!J1530*'Emission factors'!$B$12/1000*'Emission factors'!$D$12/1000)+('Activity data'!J1602*'Emission factors'!$H$12*'Emission factors'!$B$12*'Emission factors'!$D$12/1000)</f>
        <v>0</v>
      </c>
      <c r="O7148" s="92">
        <f>('Activity data'!K1530*'Emission factors'!$B$12/1000*'Emission factors'!$D$12/1000)+('Activity data'!K1602*'Emission factors'!$H$12*'Emission factors'!$B$12*'Emission factors'!$D$12/1000)</f>
        <v>0</v>
      </c>
      <c r="P7148" s="92">
        <f>('Activity data'!L1530*'Emission factors'!$B$12/1000*'Emission factors'!$D$12/1000)+('Activity data'!L1602*'Emission factors'!$H$12*'Emission factors'!$B$12*'Emission factors'!$D$12/1000)</f>
        <v>0</v>
      </c>
      <c r="Q7148" s="92">
        <f>('Activity data'!M1530*'Emission factors'!$B$12/1000*'Emission factors'!$D$12/1000)+('Activity data'!M1602*'Emission factors'!$H$12*'Emission factors'!$B$12*'Emission factors'!$D$12/1000)</f>
        <v>0</v>
      </c>
      <c r="R7148" s="92">
        <f>('Activity data'!N1530*'Emission factors'!$B$12/1000*'Emission factors'!$D$12/1000)+('Activity data'!N1602*'Emission factors'!$H$12*'Emission factors'!$B$12*'Emission factors'!$D$12/1000)</f>
        <v>0</v>
      </c>
      <c r="S7148" s="92">
        <f>('Activity data'!O1530*'Emission factors'!$B$12/1000*'Emission factors'!$D$12/1000)+('Activity data'!O1602*'Emission factors'!$H$12*'Emission factors'!$B$12*'Emission factors'!$D$12/1000)</f>
        <v>0</v>
      </c>
      <c r="T7148" s="92">
        <f>('Activity data'!P1530*'Emission factors'!$B$12/1000*'Emission factors'!$D$12/1000)+('Activity data'!P1602*'Emission factors'!$H$12*'Emission factors'!$B$12*'Emission factors'!$D$12/1000)</f>
        <v>0</v>
      </c>
      <c r="U7148" s="92">
        <f>('Activity data'!Q1530*'Emission factors'!$B$12/1000*'Emission factors'!$D$12/1000)+('Activity data'!Q1602*'Emission factors'!$H$12*'Emission factors'!$B$12*'Emission factors'!$D$12/1000)</f>
        <v>0</v>
      </c>
    </row>
    <row r="7149" spans="1:21" x14ac:dyDescent="0.25">
      <c r="A7149" s="92" t="s">
        <v>11</v>
      </c>
      <c r="B7149" s="92" t="s">
        <v>12</v>
      </c>
      <c r="C7149" s="92" t="s">
        <v>48</v>
      </c>
      <c r="D7149" s="92" t="s">
        <v>48</v>
      </c>
      <c r="E7149" s="92" t="s">
        <v>40</v>
      </c>
      <c r="F7149" s="92" t="s">
        <v>50</v>
      </c>
      <c r="G7149" s="92" t="s">
        <v>97</v>
      </c>
      <c r="H7149" s="92" t="s">
        <v>31</v>
      </c>
      <c r="I7149" s="92" t="s">
        <v>200</v>
      </c>
      <c r="L7149" s="92">
        <f>('Activity data'!H1531*'Emission factors'!$B$12/1000*'Emission factors'!$D$12)+('Activity data'!H1603*'Emission factors'!$H$12*'Emission factors'!$B$12*'Emission factors'!$D$12)</f>
        <v>0</v>
      </c>
      <c r="M7149" s="92">
        <f>('Activity data'!I1531*'Emission factors'!$B$12/1000*'Emission factors'!$D$12/1000)+('Activity data'!I1603*'Emission factors'!$H$12*'Emission factors'!$B$12*'Emission factors'!$D$12/1000)</f>
        <v>0</v>
      </c>
      <c r="N7149" s="92">
        <f>('Activity data'!J1531*'Emission factors'!$B$12/1000*'Emission factors'!$D$12/1000)+('Activity data'!J1603*'Emission factors'!$H$12*'Emission factors'!$B$12*'Emission factors'!$D$12/1000)</f>
        <v>0</v>
      </c>
      <c r="O7149" s="92">
        <f>('Activity data'!K1531*'Emission factors'!$B$12/1000*'Emission factors'!$D$12/1000)+('Activity data'!K1603*'Emission factors'!$H$12*'Emission factors'!$B$12*'Emission factors'!$D$12/1000)</f>
        <v>0</v>
      </c>
      <c r="P7149" s="92">
        <f>('Activity data'!L1531*'Emission factors'!$B$12/1000*'Emission factors'!$D$12/1000)+('Activity data'!L1603*'Emission factors'!$H$12*'Emission factors'!$B$12*'Emission factors'!$D$12/1000)</f>
        <v>0</v>
      </c>
      <c r="Q7149" s="92">
        <f>('Activity data'!M1531*'Emission factors'!$B$12/1000*'Emission factors'!$D$12/1000)+('Activity data'!M1603*'Emission factors'!$H$12*'Emission factors'!$B$12*'Emission factors'!$D$12/1000)</f>
        <v>0</v>
      </c>
      <c r="R7149" s="92">
        <f>('Activity data'!N1531*'Emission factors'!$B$12/1000*'Emission factors'!$D$12/1000)+('Activity data'!N1603*'Emission factors'!$H$12*'Emission factors'!$B$12*'Emission factors'!$D$12/1000)</f>
        <v>0</v>
      </c>
      <c r="S7149" s="92">
        <f>('Activity data'!O1531*'Emission factors'!$B$12/1000*'Emission factors'!$D$12/1000)+('Activity data'!O1603*'Emission factors'!$H$12*'Emission factors'!$B$12*'Emission factors'!$D$12/1000)</f>
        <v>0</v>
      </c>
      <c r="T7149" s="92">
        <f>('Activity data'!P1531*'Emission factors'!$B$12/1000*'Emission factors'!$D$12/1000)+('Activity data'!P1603*'Emission factors'!$H$12*'Emission factors'!$B$12*'Emission factors'!$D$12/1000)</f>
        <v>0</v>
      </c>
      <c r="U7149" s="92">
        <f>('Activity data'!Q1531*'Emission factors'!$B$12/1000*'Emission factors'!$D$12/1000)+('Activity data'!Q1603*'Emission factors'!$H$12*'Emission factors'!$B$12*'Emission factors'!$D$12/1000)</f>
        <v>0</v>
      </c>
    </row>
    <row r="7150" spans="1:21" x14ac:dyDescent="0.25">
      <c r="A7150" s="92" t="s">
        <v>11</v>
      </c>
      <c r="B7150" s="92" t="s">
        <v>12</v>
      </c>
      <c r="C7150" s="92" t="s">
        <v>48</v>
      </c>
      <c r="D7150" s="92" t="s">
        <v>48</v>
      </c>
      <c r="E7150" s="92" t="s">
        <v>40</v>
      </c>
      <c r="F7150" s="92" t="s">
        <v>50</v>
      </c>
      <c r="G7150" s="92" t="s">
        <v>97</v>
      </c>
      <c r="H7150" s="92" t="s">
        <v>31</v>
      </c>
      <c r="I7150" s="92" t="s">
        <v>227</v>
      </c>
      <c r="L7150" s="92">
        <f>('Activity data'!H1532*'Emission factors'!$B$12/1000*'Emission factors'!$D$12)+('Activity data'!H1604*'Emission factors'!$H$12*'Emission factors'!$B$12*'Emission factors'!$D$12)</f>
        <v>0</v>
      </c>
      <c r="M7150" s="92">
        <f>('Activity data'!I1532*'Emission factors'!$B$12/1000*'Emission factors'!$D$12/1000)+('Activity data'!I1604*'Emission factors'!$H$12*'Emission factors'!$B$12*'Emission factors'!$D$12/1000)</f>
        <v>0</v>
      </c>
      <c r="N7150" s="92">
        <f>('Activity data'!J1532*'Emission factors'!$B$12/1000*'Emission factors'!$D$12/1000)+('Activity data'!J1604*'Emission factors'!$H$12*'Emission factors'!$B$12*'Emission factors'!$D$12/1000)</f>
        <v>0</v>
      </c>
      <c r="O7150" s="92">
        <f>('Activity data'!K1532*'Emission factors'!$B$12/1000*'Emission factors'!$D$12/1000)+('Activity data'!K1604*'Emission factors'!$H$12*'Emission factors'!$B$12*'Emission factors'!$D$12/1000)</f>
        <v>0</v>
      </c>
      <c r="P7150" s="92">
        <f>('Activity data'!L1532*'Emission factors'!$B$12/1000*'Emission factors'!$D$12/1000)+('Activity data'!L1604*'Emission factors'!$H$12*'Emission factors'!$B$12*'Emission factors'!$D$12/1000)</f>
        <v>0</v>
      </c>
      <c r="Q7150" s="92">
        <f>('Activity data'!M1532*'Emission factors'!$B$12/1000*'Emission factors'!$D$12/1000)+('Activity data'!M1604*'Emission factors'!$H$12*'Emission factors'!$B$12*'Emission factors'!$D$12/1000)</f>
        <v>0</v>
      </c>
      <c r="R7150" s="92">
        <f>('Activity data'!N1532*'Emission factors'!$B$12/1000*'Emission factors'!$D$12/1000)+('Activity data'!N1604*'Emission factors'!$H$12*'Emission factors'!$B$12*'Emission factors'!$D$12/1000)</f>
        <v>0</v>
      </c>
      <c r="S7150" s="92">
        <f>('Activity data'!O1532*'Emission factors'!$B$12/1000*'Emission factors'!$D$12/1000)+('Activity data'!O1604*'Emission factors'!$H$12*'Emission factors'!$B$12*'Emission factors'!$D$12/1000)</f>
        <v>0</v>
      </c>
      <c r="T7150" s="92">
        <f>('Activity data'!P1532*'Emission factors'!$B$12/1000*'Emission factors'!$D$12/1000)+('Activity data'!P1604*'Emission factors'!$H$12*'Emission factors'!$B$12*'Emission factors'!$D$12/1000)</f>
        <v>0</v>
      </c>
      <c r="U7150" s="92">
        <f>('Activity data'!Q1532*'Emission factors'!$B$12/1000*'Emission factors'!$D$12/1000)+('Activity data'!Q1604*'Emission factors'!$H$12*'Emission factors'!$B$12*'Emission factors'!$D$12/1000)</f>
        <v>0</v>
      </c>
    </row>
    <row r="7151" spans="1:21" x14ac:dyDescent="0.25">
      <c r="A7151" s="92" t="s">
        <v>11</v>
      </c>
      <c r="B7151" s="92" t="s">
        <v>12</v>
      </c>
      <c r="C7151" s="92" t="s">
        <v>48</v>
      </c>
      <c r="D7151" s="92" t="s">
        <v>48</v>
      </c>
      <c r="E7151" s="92" t="s">
        <v>40</v>
      </c>
      <c r="F7151" s="92" t="s">
        <v>50</v>
      </c>
      <c r="G7151" s="92" t="s">
        <v>97</v>
      </c>
      <c r="H7151" s="92" t="s">
        <v>31</v>
      </c>
      <c r="I7151" s="92" t="s">
        <v>228</v>
      </c>
      <c r="L7151" s="92">
        <f>('Activity data'!H1533*'Emission factors'!$B$12/1000*'Emission factors'!$D$12)+('Activity data'!H1605*'Emission factors'!$H$12*'Emission factors'!$B$12*'Emission factors'!$D$12)</f>
        <v>0</v>
      </c>
      <c r="M7151" s="92">
        <f>('Activity data'!I1533*'Emission factors'!$B$12/1000*'Emission factors'!$D$12/1000)+('Activity data'!I1605*'Emission factors'!$H$12*'Emission factors'!$B$12*'Emission factors'!$D$12/1000)</f>
        <v>0</v>
      </c>
      <c r="N7151" s="92">
        <f>('Activity data'!J1533*'Emission factors'!$B$12/1000*'Emission factors'!$D$12/1000)+('Activity data'!J1605*'Emission factors'!$H$12*'Emission factors'!$B$12*'Emission factors'!$D$12/1000)</f>
        <v>0</v>
      </c>
      <c r="O7151" s="92">
        <f>('Activity data'!K1533*'Emission factors'!$B$12/1000*'Emission factors'!$D$12/1000)+('Activity data'!K1605*'Emission factors'!$H$12*'Emission factors'!$B$12*'Emission factors'!$D$12/1000)</f>
        <v>0</v>
      </c>
      <c r="P7151" s="92">
        <f>('Activity data'!L1533*'Emission factors'!$B$12/1000*'Emission factors'!$D$12/1000)+('Activity data'!L1605*'Emission factors'!$H$12*'Emission factors'!$B$12*'Emission factors'!$D$12/1000)</f>
        <v>0</v>
      </c>
      <c r="Q7151" s="92">
        <f>('Activity data'!M1533*'Emission factors'!$B$12/1000*'Emission factors'!$D$12/1000)+('Activity data'!M1605*'Emission factors'!$H$12*'Emission factors'!$B$12*'Emission factors'!$D$12/1000)</f>
        <v>0</v>
      </c>
      <c r="R7151" s="92">
        <f>('Activity data'!N1533*'Emission factors'!$B$12/1000*'Emission factors'!$D$12/1000)+('Activity data'!N1605*'Emission factors'!$H$12*'Emission factors'!$B$12*'Emission factors'!$D$12/1000)</f>
        <v>0</v>
      </c>
      <c r="S7151" s="92">
        <f>('Activity data'!O1533*'Emission factors'!$B$12/1000*'Emission factors'!$D$12/1000)+('Activity data'!O1605*'Emission factors'!$H$12*'Emission factors'!$B$12*'Emission factors'!$D$12/1000)</f>
        <v>0</v>
      </c>
      <c r="T7151" s="92">
        <f>('Activity data'!P1533*'Emission factors'!$B$12/1000*'Emission factors'!$D$12/1000)+('Activity data'!P1605*'Emission factors'!$H$12*'Emission factors'!$B$12*'Emission factors'!$D$12/1000)</f>
        <v>0</v>
      </c>
      <c r="U7151" s="92">
        <f>('Activity data'!Q1533*'Emission factors'!$B$12/1000*'Emission factors'!$D$12/1000)+('Activity data'!Q1605*'Emission factors'!$H$12*'Emission factors'!$B$12*'Emission factors'!$D$12/1000)</f>
        <v>0</v>
      </c>
    </row>
    <row r="7152" spans="1:21" x14ac:dyDescent="0.25">
      <c r="A7152" s="92" t="s">
        <v>11</v>
      </c>
      <c r="B7152" s="92" t="s">
        <v>12</v>
      </c>
      <c r="C7152" s="92" t="s">
        <v>48</v>
      </c>
      <c r="D7152" s="92" t="s">
        <v>48</v>
      </c>
      <c r="E7152" s="92" t="s">
        <v>40</v>
      </c>
      <c r="F7152" s="92" t="s">
        <v>50</v>
      </c>
      <c r="G7152" s="92" t="s">
        <v>97</v>
      </c>
      <c r="H7152" s="92" t="s">
        <v>31</v>
      </c>
      <c r="I7152" s="92" t="s">
        <v>195</v>
      </c>
      <c r="L7152" s="92">
        <f>('Activity data'!H1534*'Emission factors'!$B$12/1000*'Emission factors'!$D$12)+('Activity data'!H1606*'Emission factors'!$H$12*'Emission factors'!$B$12*'Emission factors'!$D$12)</f>
        <v>0</v>
      </c>
      <c r="M7152" s="92">
        <f>('Activity data'!I1534*'Emission factors'!$B$12/1000*'Emission factors'!$D$12/1000)+('Activity data'!I1606*'Emission factors'!$H$12*'Emission factors'!$B$12*'Emission factors'!$D$12/1000)</f>
        <v>0</v>
      </c>
      <c r="N7152" s="92">
        <f>('Activity data'!J1534*'Emission factors'!$B$12/1000*'Emission factors'!$D$12/1000)+('Activity data'!J1606*'Emission factors'!$H$12*'Emission factors'!$B$12*'Emission factors'!$D$12/1000)</f>
        <v>0</v>
      </c>
      <c r="O7152" s="92">
        <f>('Activity data'!K1534*'Emission factors'!$B$12/1000*'Emission factors'!$D$12/1000)+('Activity data'!K1606*'Emission factors'!$H$12*'Emission factors'!$B$12*'Emission factors'!$D$12/1000)</f>
        <v>0</v>
      </c>
      <c r="P7152" s="92">
        <f>('Activity data'!L1534*'Emission factors'!$B$12/1000*'Emission factors'!$D$12/1000)+('Activity data'!L1606*'Emission factors'!$H$12*'Emission factors'!$B$12*'Emission factors'!$D$12/1000)</f>
        <v>0</v>
      </c>
      <c r="Q7152" s="92">
        <f>('Activity data'!M1534*'Emission factors'!$B$12/1000*'Emission factors'!$D$12/1000)+('Activity data'!M1606*'Emission factors'!$H$12*'Emission factors'!$B$12*'Emission factors'!$D$12/1000)</f>
        <v>0</v>
      </c>
      <c r="R7152" s="92">
        <f>('Activity data'!N1534*'Emission factors'!$B$12/1000*'Emission factors'!$D$12/1000)+('Activity data'!N1606*'Emission factors'!$H$12*'Emission factors'!$B$12*'Emission factors'!$D$12/1000)</f>
        <v>0</v>
      </c>
      <c r="S7152" s="92">
        <f>('Activity data'!O1534*'Emission factors'!$B$12/1000*'Emission factors'!$D$12/1000)+('Activity data'!O1606*'Emission factors'!$H$12*'Emission factors'!$B$12*'Emission factors'!$D$12/1000)</f>
        <v>0</v>
      </c>
      <c r="T7152" s="92">
        <f>('Activity data'!P1534*'Emission factors'!$B$12/1000*'Emission factors'!$D$12/1000)+('Activity data'!P1606*'Emission factors'!$H$12*'Emission factors'!$B$12*'Emission factors'!$D$12/1000)</f>
        <v>0</v>
      </c>
      <c r="U7152" s="92">
        <f>('Activity data'!Q1534*'Emission factors'!$B$12/1000*'Emission factors'!$D$12/1000)+('Activity data'!Q1606*'Emission factors'!$H$12*'Emission factors'!$B$12*'Emission factors'!$D$12/1000)</f>
        <v>0</v>
      </c>
    </row>
    <row r="7153" spans="1:21" x14ac:dyDescent="0.25">
      <c r="A7153" s="92" t="s">
        <v>11</v>
      </c>
      <c r="B7153" s="92" t="s">
        <v>12</v>
      </c>
      <c r="C7153" s="92" t="s">
        <v>48</v>
      </c>
      <c r="D7153" s="92" t="s">
        <v>48</v>
      </c>
      <c r="E7153" s="92" t="s">
        <v>40</v>
      </c>
      <c r="F7153" s="92" t="s">
        <v>50</v>
      </c>
      <c r="G7153" s="92" t="s">
        <v>97</v>
      </c>
      <c r="H7153" s="92" t="s">
        <v>31</v>
      </c>
      <c r="I7153" s="92" t="s">
        <v>192</v>
      </c>
      <c r="L7153" s="92">
        <f>('Activity data'!H1535*'Emission factors'!$B$12/1000*'Emission factors'!$D$12)+('Activity data'!H1607*'Emission factors'!$H$12*'Emission factors'!$B$12*'Emission factors'!$D$12)</f>
        <v>34579.614527999998</v>
      </c>
      <c r="M7153" s="92">
        <f>('Activity data'!I1535*'Emission factors'!$B$12/1000*'Emission factors'!$D$12/1000)+('Activity data'!I1607*'Emission factors'!$H$12*'Emission factors'!$B$12*'Emission factors'!$D$12/1000)</f>
        <v>35.426041727999987</v>
      </c>
      <c r="N7153" s="92">
        <f>('Activity data'!J1535*'Emission factors'!$B$12/1000*'Emission factors'!$D$12/1000)+('Activity data'!J1607*'Emission factors'!$H$12*'Emission factors'!$B$12*'Emission factors'!$D$12/1000)</f>
        <v>36.863792400000008</v>
      </c>
      <c r="O7153" s="92">
        <f>('Activity data'!K1535*'Emission factors'!$B$12/1000*'Emission factors'!$D$12/1000)+('Activity data'!K1607*'Emission factors'!$H$12*'Emission factors'!$B$12*'Emission factors'!$D$12/1000)</f>
        <v>38.835272832000001</v>
      </c>
      <c r="P7153" s="92">
        <f>('Activity data'!L1535*'Emission factors'!$B$12/1000*'Emission factors'!$D$12/1000)+('Activity data'!L1607*'Emission factors'!$H$12*'Emission factors'!$B$12*'Emission factors'!$D$12/1000)</f>
        <v>38.625324938831881</v>
      </c>
      <c r="Q7153" s="92">
        <f>('Activity data'!M1535*'Emission factors'!$B$12/1000*'Emission factors'!$D$12/1000)+('Activity data'!M1607*'Emission factors'!$H$12*'Emission factors'!$B$12*'Emission factors'!$D$12/1000)</f>
        <v>41.172390471470521</v>
      </c>
      <c r="R7153" s="92">
        <f>('Activity data'!N1535*'Emission factors'!$B$12/1000*'Emission factors'!$D$12/1000)+('Activity data'!N1607*'Emission factors'!$H$12*'Emission factors'!$B$12*'Emission factors'!$D$12/1000)</f>
        <v>41.701931612127126</v>
      </c>
      <c r="S7153" s="92">
        <f>('Activity data'!O1535*'Emission factors'!$B$12/1000*'Emission factors'!$D$12/1000)+('Activity data'!O1607*'Emission factors'!$H$12*'Emission factors'!$B$12*'Emission factors'!$D$12/1000)</f>
        <v>41.467922680026412</v>
      </c>
      <c r="T7153" s="92">
        <f>('Activity data'!P1535*'Emission factors'!$B$12/1000*'Emission factors'!$D$12/1000)+('Activity data'!P1607*'Emission factors'!$H$12*'Emission factors'!$B$12*'Emission factors'!$D$12/1000)</f>
        <v>42.731952113253662</v>
      </c>
      <c r="U7153" s="92">
        <f>('Activity data'!Q1535*'Emission factors'!$B$12/1000*'Emission factors'!$D$12/1000)+('Activity data'!Q1607*'Emission factors'!$H$12*'Emission factors'!$B$12*'Emission factors'!$D$12/1000)</f>
        <v>51.583963104142242</v>
      </c>
    </row>
    <row r="7154" spans="1:21" x14ac:dyDescent="0.25">
      <c r="A7154" s="92" t="s">
        <v>11</v>
      </c>
      <c r="B7154" s="92" t="s">
        <v>12</v>
      </c>
      <c r="C7154" s="92" t="s">
        <v>48</v>
      </c>
      <c r="D7154" s="92" t="s">
        <v>48</v>
      </c>
      <c r="E7154" s="92" t="s">
        <v>40</v>
      </c>
      <c r="F7154" s="92" t="s">
        <v>50</v>
      </c>
      <c r="G7154" s="92" t="s">
        <v>97</v>
      </c>
      <c r="H7154" s="92" t="s">
        <v>31</v>
      </c>
      <c r="I7154" s="92" t="s">
        <v>229</v>
      </c>
      <c r="L7154" s="92">
        <f>('Activity data'!H1536*'Emission factors'!$B$12/1000*'Emission factors'!$D$12)+('Activity data'!H1608*'Emission factors'!$H$12*'Emission factors'!$B$12*'Emission factors'!$D$12)</f>
        <v>0</v>
      </c>
      <c r="M7154" s="92">
        <f>('Activity data'!I1536*'Emission factors'!$B$12/1000*'Emission factors'!$D$12/1000)+('Activity data'!I1608*'Emission factors'!$H$12*'Emission factors'!$B$12*'Emission factors'!$D$12/1000)</f>
        <v>0</v>
      </c>
      <c r="N7154" s="92">
        <f>('Activity data'!J1536*'Emission factors'!$B$12/1000*'Emission factors'!$D$12/1000)+('Activity data'!J1608*'Emission factors'!$H$12*'Emission factors'!$B$12*'Emission factors'!$D$12/1000)</f>
        <v>0</v>
      </c>
      <c r="O7154" s="92">
        <f>('Activity data'!K1536*'Emission factors'!$B$12/1000*'Emission factors'!$D$12/1000)+('Activity data'!K1608*'Emission factors'!$H$12*'Emission factors'!$B$12*'Emission factors'!$D$12/1000)</f>
        <v>0</v>
      </c>
      <c r="P7154" s="92">
        <f>('Activity data'!L1536*'Emission factors'!$B$12/1000*'Emission factors'!$D$12/1000)+('Activity data'!L1608*'Emission factors'!$H$12*'Emission factors'!$B$12*'Emission factors'!$D$12/1000)</f>
        <v>0</v>
      </c>
      <c r="Q7154" s="92">
        <f>('Activity data'!M1536*'Emission factors'!$B$12/1000*'Emission factors'!$D$12/1000)+('Activity data'!M1608*'Emission factors'!$H$12*'Emission factors'!$B$12*'Emission factors'!$D$12/1000)</f>
        <v>0</v>
      </c>
      <c r="R7154" s="92">
        <f>('Activity data'!N1536*'Emission factors'!$B$12/1000*'Emission factors'!$D$12/1000)+('Activity data'!N1608*'Emission factors'!$H$12*'Emission factors'!$B$12*'Emission factors'!$D$12/1000)</f>
        <v>0</v>
      </c>
      <c r="S7154" s="92">
        <f>('Activity data'!O1536*'Emission factors'!$B$12/1000*'Emission factors'!$D$12/1000)+('Activity data'!O1608*'Emission factors'!$H$12*'Emission factors'!$B$12*'Emission factors'!$D$12/1000)</f>
        <v>0</v>
      </c>
      <c r="T7154" s="92">
        <f>('Activity data'!P1536*'Emission factors'!$B$12/1000*'Emission factors'!$D$12/1000)+('Activity data'!P1608*'Emission factors'!$H$12*'Emission factors'!$B$12*'Emission factors'!$D$12/1000)</f>
        <v>0</v>
      </c>
      <c r="U7154" s="92">
        <f>('Activity data'!Q1536*'Emission factors'!$B$12/1000*'Emission factors'!$D$12/1000)+('Activity data'!Q1608*'Emission factors'!$H$12*'Emission factors'!$B$12*'Emission factors'!$D$12/1000)</f>
        <v>0</v>
      </c>
    </row>
    <row r="7155" spans="1:21" x14ac:dyDescent="0.25">
      <c r="A7155" s="92" t="s">
        <v>11</v>
      </c>
      <c r="B7155" s="92" t="s">
        <v>12</v>
      </c>
      <c r="C7155" s="92" t="s">
        <v>48</v>
      </c>
      <c r="D7155" s="92" t="s">
        <v>48</v>
      </c>
      <c r="E7155" s="92" t="s">
        <v>40</v>
      </c>
      <c r="F7155" s="92" t="s">
        <v>50</v>
      </c>
      <c r="G7155" s="92" t="s">
        <v>97</v>
      </c>
      <c r="H7155" s="92" t="s">
        <v>31</v>
      </c>
      <c r="I7155" s="92" t="s">
        <v>198</v>
      </c>
      <c r="L7155" s="92">
        <f>('Activity data'!H1537*'Emission factors'!$B$12/1000*'Emission factors'!$D$12)+('Activity data'!H1609*'Emission factors'!$H$12*'Emission factors'!$B$12*'Emission factors'!$D$12)</f>
        <v>0</v>
      </c>
      <c r="M7155" s="92">
        <f>('Activity data'!I1537*'Emission factors'!$B$12/1000*'Emission factors'!$D$12/1000)+('Activity data'!I1609*'Emission factors'!$H$12*'Emission factors'!$B$12*'Emission factors'!$D$12/1000)</f>
        <v>0</v>
      </c>
      <c r="N7155" s="92">
        <f>('Activity data'!J1537*'Emission factors'!$B$12/1000*'Emission factors'!$D$12/1000)+('Activity data'!J1609*'Emission factors'!$H$12*'Emission factors'!$B$12*'Emission factors'!$D$12/1000)</f>
        <v>0</v>
      </c>
      <c r="O7155" s="92">
        <f>('Activity data'!K1537*'Emission factors'!$B$12/1000*'Emission factors'!$D$12/1000)+('Activity data'!K1609*'Emission factors'!$H$12*'Emission factors'!$B$12*'Emission factors'!$D$12/1000)</f>
        <v>0</v>
      </c>
      <c r="P7155" s="92">
        <f>('Activity data'!L1537*'Emission factors'!$B$12/1000*'Emission factors'!$D$12/1000)+('Activity data'!L1609*'Emission factors'!$H$12*'Emission factors'!$B$12*'Emission factors'!$D$12/1000)</f>
        <v>0</v>
      </c>
      <c r="Q7155" s="92">
        <f>('Activity data'!M1537*'Emission factors'!$B$12/1000*'Emission factors'!$D$12/1000)+('Activity data'!M1609*'Emission factors'!$H$12*'Emission factors'!$B$12*'Emission factors'!$D$12/1000)</f>
        <v>0</v>
      </c>
      <c r="R7155" s="92">
        <f>('Activity data'!N1537*'Emission factors'!$B$12/1000*'Emission factors'!$D$12/1000)+('Activity data'!N1609*'Emission factors'!$H$12*'Emission factors'!$B$12*'Emission factors'!$D$12/1000)</f>
        <v>0</v>
      </c>
      <c r="S7155" s="92">
        <f>('Activity data'!O1537*'Emission factors'!$B$12/1000*'Emission factors'!$D$12/1000)+('Activity data'!O1609*'Emission factors'!$H$12*'Emission factors'!$B$12*'Emission factors'!$D$12/1000)</f>
        <v>0</v>
      </c>
      <c r="T7155" s="92">
        <f>('Activity data'!P1537*'Emission factors'!$B$12/1000*'Emission factors'!$D$12/1000)+('Activity data'!P1609*'Emission factors'!$H$12*'Emission factors'!$B$12*'Emission factors'!$D$12/1000)</f>
        <v>0</v>
      </c>
      <c r="U7155" s="92">
        <f>('Activity data'!Q1537*'Emission factors'!$B$12/1000*'Emission factors'!$D$12/1000)+('Activity data'!Q1609*'Emission factors'!$H$12*'Emission factors'!$B$12*'Emission factors'!$D$12/1000)</f>
        <v>0</v>
      </c>
    </row>
    <row r="7156" spans="1:21" x14ac:dyDescent="0.25">
      <c r="A7156" s="92" t="s">
        <v>11</v>
      </c>
      <c r="B7156" s="92" t="s">
        <v>12</v>
      </c>
      <c r="C7156" s="92" t="s">
        <v>48</v>
      </c>
      <c r="D7156" s="92" t="s">
        <v>48</v>
      </c>
      <c r="E7156" s="92" t="s">
        <v>40</v>
      </c>
      <c r="F7156" s="92" t="s">
        <v>50</v>
      </c>
      <c r="G7156" s="92" t="s">
        <v>97</v>
      </c>
      <c r="H7156" s="92" t="s">
        <v>31</v>
      </c>
      <c r="I7156" s="92" t="s">
        <v>230</v>
      </c>
      <c r="L7156" s="92">
        <f>('Activity data'!H1538*'Emission factors'!$B$12/1000*'Emission factors'!$D$12)+('Activity data'!H1610*'Emission factors'!$H$12*'Emission factors'!$B$12*'Emission factors'!$D$12)</f>
        <v>0</v>
      </c>
      <c r="M7156" s="92">
        <f>('Activity data'!I1538*'Emission factors'!$B$12/1000*'Emission factors'!$D$12/1000)+('Activity data'!I1610*'Emission factors'!$H$12*'Emission factors'!$B$12*'Emission factors'!$D$12/1000)</f>
        <v>0</v>
      </c>
      <c r="N7156" s="92">
        <f>('Activity data'!J1538*'Emission factors'!$B$12/1000*'Emission factors'!$D$12/1000)+('Activity data'!J1610*'Emission factors'!$H$12*'Emission factors'!$B$12*'Emission factors'!$D$12/1000)</f>
        <v>0</v>
      </c>
      <c r="O7156" s="92">
        <f>('Activity data'!K1538*'Emission factors'!$B$12/1000*'Emission factors'!$D$12/1000)+('Activity data'!K1610*'Emission factors'!$H$12*'Emission factors'!$B$12*'Emission factors'!$D$12/1000)</f>
        <v>0</v>
      </c>
      <c r="P7156" s="92">
        <f>('Activity data'!L1538*'Emission factors'!$B$12/1000*'Emission factors'!$D$12/1000)+('Activity data'!L1610*'Emission factors'!$H$12*'Emission factors'!$B$12*'Emission factors'!$D$12/1000)</f>
        <v>0</v>
      </c>
      <c r="Q7156" s="92">
        <f>('Activity data'!M1538*'Emission factors'!$B$12/1000*'Emission factors'!$D$12/1000)+('Activity data'!M1610*'Emission factors'!$H$12*'Emission factors'!$B$12*'Emission factors'!$D$12/1000)</f>
        <v>0</v>
      </c>
      <c r="R7156" s="92">
        <f>('Activity data'!N1538*'Emission factors'!$B$12/1000*'Emission factors'!$D$12/1000)+('Activity data'!N1610*'Emission factors'!$H$12*'Emission factors'!$B$12*'Emission factors'!$D$12/1000)</f>
        <v>0</v>
      </c>
      <c r="S7156" s="92">
        <f>('Activity data'!O1538*'Emission factors'!$B$12/1000*'Emission factors'!$D$12/1000)+('Activity data'!O1610*'Emission factors'!$H$12*'Emission factors'!$B$12*'Emission factors'!$D$12/1000)</f>
        <v>0</v>
      </c>
      <c r="T7156" s="92">
        <f>('Activity data'!P1538*'Emission factors'!$B$12/1000*'Emission factors'!$D$12/1000)+('Activity data'!P1610*'Emission factors'!$H$12*'Emission factors'!$B$12*'Emission factors'!$D$12/1000)</f>
        <v>0</v>
      </c>
      <c r="U7156" s="92">
        <f>('Activity data'!Q1538*'Emission factors'!$B$12/1000*'Emission factors'!$D$12/1000)+('Activity data'!Q1610*'Emission factors'!$H$12*'Emission factors'!$B$12*'Emission factors'!$D$12/1000)</f>
        <v>0</v>
      </c>
    </row>
    <row r="7157" spans="1:21" x14ac:dyDescent="0.25">
      <c r="A7157" s="92" t="s">
        <v>11</v>
      </c>
      <c r="B7157" s="92" t="s">
        <v>12</v>
      </c>
      <c r="C7157" s="92" t="s">
        <v>48</v>
      </c>
      <c r="D7157" s="92" t="s">
        <v>48</v>
      </c>
      <c r="E7157" s="92" t="s">
        <v>40</v>
      </c>
      <c r="F7157" s="92" t="s">
        <v>50</v>
      </c>
      <c r="G7157" s="92" t="s">
        <v>97</v>
      </c>
      <c r="H7157" s="92" t="s">
        <v>31</v>
      </c>
      <c r="I7157" s="92" t="s">
        <v>210</v>
      </c>
      <c r="L7157" s="92">
        <f>('Activity data'!H1539*'Emission factors'!$B$12/1000*'Emission factors'!$D$12)+('Activity data'!H1611*'Emission factors'!$H$12*'Emission factors'!$B$12*'Emission factors'!$D$12)</f>
        <v>18054.276672</v>
      </c>
      <c r="M7157" s="92">
        <f>('Activity data'!I1539*'Emission factors'!$B$12/1000*'Emission factors'!$D$12/1000)+('Activity data'!I1611*'Emission factors'!$H$12*'Emission factors'!$B$12*'Emission factors'!$D$12/1000)</f>
        <v>20.064324672000001</v>
      </c>
      <c r="N7157" s="92">
        <f>('Activity data'!J1539*'Emission factors'!$B$12/1000*'Emission factors'!$D$12/1000)+('Activity data'!J1611*'Emission factors'!$H$12*'Emission factors'!$B$12*'Emission factors'!$D$12/1000)</f>
        <v>18.904186800000002</v>
      </c>
      <c r="O7157" s="92">
        <f>('Activity data'!K1539*'Emission factors'!$B$12/1000*'Emission factors'!$D$12/1000)+('Activity data'!K1611*'Emission factors'!$H$12*'Emission factors'!$B$12*'Emission factors'!$D$12/1000)</f>
        <v>18.501528768000004</v>
      </c>
      <c r="P7157" s="92">
        <f>('Activity data'!L1539*'Emission factors'!$B$12/1000*'Emission factors'!$D$12/1000)+('Activity data'!L1611*'Emission factors'!$H$12*'Emission factors'!$B$12*'Emission factors'!$D$12/1000)</f>
        <v>18.475359861168116</v>
      </c>
      <c r="Q7157" s="92">
        <f>('Activity data'!M1539*'Emission factors'!$B$12/1000*'Emission factors'!$D$12/1000)+('Activity data'!M1611*'Emission factors'!$H$12*'Emission factors'!$B$12*'Emission factors'!$D$12/1000)</f>
        <v>99.994721528529496</v>
      </c>
      <c r="R7157" s="92">
        <f>('Activity data'!N1539*'Emission factors'!$B$12/1000*'Emission factors'!$D$12/1000)+('Activity data'!N1611*'Emission factors'!$H$12*'Emission factors'!$B$12*'Emission factors'!$D$12/1000)</f>
        <v>91.304604387872885</v>
      </c>
      <c r="S7157" s="92">
        <f>('Activity data'!O1539*'Emission factors'!$B$12/1000*'Emission factors'!$D$12/1000)+('Activity data'!O1611*'Emission factors'!$H$12*'Emission factors'!$B$12*'Emission factors'!$D$12/1000)</f>
        <v>43.18036051997359</v>
      </c>
      <c r="T7157" s="92">
        <f>('Activity data'!P1539*'Emission factors'!$B$12/1000*'Emission factors'!$D$12/1000)+('Activity data'!P1611*'Emission factors'!$H$12*'Emission factors'!$B$12*'Emission factors'!$D$12/1000)</f>
        <v>23.041487886746346</v>
      </c>
      <c r="U7157" s="92">
        <f>('Activity data'!Q1539*'Emission factors'!$B$12/1000*'Emission factors'!$D$12/1000)+('Activity data'!Q1611*'Emission factors'!$H$12*'Emission factors'!$B$12*'Emission factors'!$D$12/1000)</f>
        <v>23.418916895857759</v>
      </c>
    </row>
    <row r="7158" spans="1:21" x14ac:dyDescent="0.25">
      <c r="A7158" s="92" t="s">
        <v>11</v>
      </c>
      <c r="B7158" s="92" t="s">
        <v>12</v>
      </c>
      <c r="C7158" s="92" t="s">
        <v>48</v>
      </c>
      <c r="D7158" s="92" t="s">
        <v>48</v>
      </c>
      <c r="E7158" s="92" t="s">
        <v>40</v>
      </c>
      <c r="F7158" s="92" t="s">
        <v>50</v>
      </c>
      <c r="G7158" s="92" t="s">
        <v>97</v>
      </c>
      <c r="H7158" s="92" t="s">
        <v>31</v>
      </c>
      <c r="I7158" s="92" t="s">
        <v>191</v>
      </c>
      <c r="L7158" s="92">
        <f>('Activity data'!H1540*'Emission factors'!$B$12/1000*'Emission factors'!$D$12)+('Activity data'!H1612*'Emission factors'!$H$12*'Emission factors'!$B$12*'Emission factors'!$D$12)</f>
        <v>0</v>
      </c>
      <c r="M7158" s="92">
        <f>('Activity data'!I1540*'Emission factors'!$B$12/1000*'Emission factors'!$D$12/1000)+('Activity data'!I1612*'Emission factors'!$H$12*'Emission factors'!$B$12*'Emission factors'!$D$12/1000)</f>
        <v>0</v>
      </c>
      <c r="N7158" s="92">
        <f>('Activity data'!J1540*'Emission factors'!$B$12/1000*'Emission factors'!$D$12/1000)+('Activity data'!J1612*'Emission factors'!$H$12*'Emission factors'!$B$12*'Emission factors'!$D$12/1000)</f>
        <v>0</v>
      </c>
      <c r="O7158" s="92">
        <f>('Activity data'!K1540*'Emission factors'!$B$12/1000*'Emission factors'!$D$12/1000)+('Activity data'!K1612*'Emission factors'!$H$12*'Emission factors'!$B$12*'Emission factors'!$D$12/1000)</f>
        <v>0</v>
      </c>
      <c r="P7158" s="92">
        <f>('Activity data'!L1540*'Emission factors'!$B$12/1000*'Emission factors'!$D$12/1000)+('Activity data'!L1612*'Emission factors'!$H$12*'Emission factors'!$B$12*'Emission factors'!$D$12/1000)</f>
        <v>0</v>
      </c>
      <c r="Q7158" s="92">
        <f>('Activity data'!M1540*'Emission factors'!$B$12/1000*'Emission factors'!$D$12/1000)+('Activity data'!M1612*'Emission factors'!$H$12*'Emission factors'!$B$12*'Emission factors'!$D$12/1000)</f>
        <v>0</v>
      </c>
      <c r="R7158" s="92">
        <f>('Activity data'!N1540*'Emission factors'!$B$12/1000*'Emission factors'!$D$12/1000)+('Activity data'!N1612*'Emission factors'!$H$12*'Emission factors'!$B$12*'Emission factors'!$D$12/1000)</f>
        <v>0</v>
      </c>
      <c r="S7158" s="92">
        <f>('Activity data'!O1540*'Emission factors'!$B$12/1000*'Emission factors'!$D$12/1000)+('Activity data'!O1612*'Emission factors'!$H$12*'Emission factors'!$B$12*'Emission factors'!$D$12/1000)</f>
        <v>0</v>
      </c>
      <c r="T7158" s="92">
        <f>('Activity data'!P1540*'Emission factors'!$B$12/1000*'Emission factors'!$D$12/1000)+('Activity data'!P1612*'Emission factors'!$H$12*'Emission factors'!$B$12*'Emission factors'!$D$12/1000)</f>
        <v>0</v>
      </c>
      <c r="U7158" s="92">
        <f>('Activity data'!Q1540*'Emission factors'!$B$12/1000*'Emission factors'!$D$12/1000)+('Activity data'!Q1612*'Emission factors'!$H$12*'Emission factors'!$B$12*'Emission factors'!$D$12/1000)</f>
        <v>0</v>
      </c>
    </row>
    <row r="7159" spans="1:21" x14ac:dyDescent="0.25">
      <c r="A7159" s="92" t="s">
        <v>11</v>
      </c>
      <c r="B7159" s="92" t="s">
        <v>12</v>
      </c>
      <c r="C7159" s="92" t="s">
        <v>48</v>
      </c>
      <c r="D7159" s="92" t="s">
        <v>48</v>
      </c>
      <c r="E7159" s="92" t="s">
        <v>40</v>
      </c>
      <c r="F7159" s="92" t="s">
        <v>50</v>
      </c>
      <c r="G7159" s="92" t="s">
        <v>97</v>
      </c>
      <c r="H7159" s="92" t="s">
        <v>31</v>
      </c>
      <c r="I7159" s="92" t="s">
        <v>231</v>
      </c>
      <c r="L7159" s="92">
        <f>('Activity data'!H1541*'Emission factors'!$B$12/1000*'Emission factors'!$D$12)+('Activity data'!H1613*'Emission factors'!$H$12*'Emission factors'!$B$12*'Emission factors'!$D$12)</f>
        <v>0</v>
      </c>
      <c r="M7159" s="92">
        <f>('Activity data'!I1541*'Emission factors'!$B$12/1000*'Emission factors'!$D$12/1000)+('Activity data'!I1613*'Emission factors'!$H$12*'Emission factors'!$B$12*'Emission factors'!$D$12/1000)</f>
        <v>0</v>
      </c>
      <c r="N7159" s="92">
        <f>('Activity data'!J1541*'Emission factors'!$B$12/1000*'Emission factors'!$D$12/1000)+('Activity data'!J1613*'Emission factors'!$H$12*'Emission factors'!$B$12*'Emission factors'!$D$12/1000)</f>
        <v>0</v>
      </c>
      <c r="O7159" s="92">
        <f>('Activity data'!K1541*'Emission factors'!$B$12/1000*'Emission factors'!$D$12/1000)+('Activity data'!K1613*'Emission factors'!$H$12*'Emission factors'!$B$12*'Emission factors'!$D$12/1000)</f>
        <v>0</v>
      </c>
      <c r="P7159" s="92">
        <f>('Activity data'!L1541*'Emission factors'!$B$12/1000*'Emission factors'!$D$12/1000)+('Activity data'!L1613*'Emission factors'!$H$12*'Emission factors'!$B$12*'Emission factors'!$D$12/1000)</f>
        <v>0</v>
      </c>
      <c r="Q7159" s="92">
        <f>('Activity data'!M1541*'Emission factors'!$B$12/1000*'Emission factors'!$D$12/1000)+('Activity data'!M1613*'Emission factors'!$H$12*'Emission factors'!$B$12*'Emission factors'!$D$12/1000)</f>
        <v>0</v>
      </c>
      <c r="R7159" s="92">
        <f>('Activity data'!N1541*'Emission factors'!$B$12/1000*'Emission factors'!$D$12/1000)+('Activity data'!N1613*'Emission factors'!$H$12*'Emission factors'!$B$12*'Emission factors'!$D$12/1000)</f>
        <v>0</v>
      </c>
      <c r="S7159" s="92">
        <f>('Activity data'!O1541*'Emission factors'!$B$12/1000*'Emission factors'!$D$12/1000)+('Activity data'!O1613*'Emission factors'!$H$12*'Emission factors'!$B$12*'Emission factors'!$D$12/1000)</f>
        <v>0</v>
      </c>
      <c r="T7159" s="92">
        <f>('Activity data'!P1541*'Emission factors'!$B$12/1000*'Emission factors'!$D$12/1000)+('Activity data'!P1613*'Emission factors'!$H$12*'Emission factors'!$B$12*'Emission factors'!$D$12/1000)</f>
        <v>0</v>
      </c>
      <c r="U7159" s="92">
        <f>('Activity data'!Q1541*'Emission factors'!$B$12/1000*'Emission factors'!$D$12/1000)+('Activity data'!Q1613*'Emission factors'!$H$12*'Emission factors'!$B$12*'Emission factors'!$D$12/1000)</f>
        <v>0</v>
      </c>
    </row>
    <row r="7160" spans="1:21" x14ac:dyDescent="0.25">
      <c r="A7160" s="92" t="s">
        <v>11</v>
      </c>
      <c r="B7160" s="92" t="s">
        <v>12</v>
      </c>
      <c r="C7160" s="92" t="s">
        <v>48</v>
      </c>
      <c r="D7160" s="92" t="s">
        <v>48</v>
      </c>
      <c r="E7160" s="92" t="s">
        <v>40</v>
      </c>
      <c r="F7160" s="92" t="s">
        <v>50</v>
      </c>
      <c r="G7160" s="92" t="s">
        <v>97</v>
      </c>
      <c r="H7160" s="92" t="s">
        <v>31</v>
      </c>
      <c r="I7160" s="92" t="s">
        <v>190</v>
      </c>
      <c r="L7160" s="92">
        <f>('Activity data'!H1542*'Emission factors'!$B$12/1000*'Emission factors'!$D$12)+('Activity data'!H1614*'Emission factors'!$H$12*'Emission factors'!$B$12*'Emission factors'!$D$12)</f>
        <v>0</v>
      </c>
      <c r="M7160" s="92">
        <f>('Activity data'!I1542*'Emission factors'!$B$12/1000*'Emission factors'!$D$12/1000)+('Activity data'!I1614*'Emission factors'!$H$12*'Emission factors'!$B$12*'Emission factors'!$D$12/1000)</f>
        <v>0</v>
      </c>
      <c r="N7160" s="92">
        <f>('Activity data'!J1542*'Emission factors'!$B$12/1000*'Emission factors'!$D$12/1000)+('Activity data'!J1614*'Emission factors'!$H$12*'Emission factors'!$B$12*'Emission factors'!$D$12/1000)</f>
        <v>0</v>
      </c>
      <c r="O7160" s="92">
        <f>('Activity data'!K1542*'Emission factors'!$B$12/1000*'Emission factors'!$D$12/1000)+('Activity data'!K1614*'Emission factors'!$H$12*'Emission factors'!$B$12*'Emission factors'!$D$12/1000)</f>
        <v>0</v>
      </c>
      <c r="P7160" s="92">
        <f>('Activity data'!L1542*'Emission factors'!$B$12/1000*'Emission factors'!$D$12/1000)+('Activity data'!L1614*'Emission factors'!$H$12*'Emission factors'!$B$12*'Emission factors'!$D$12/1000)</f>
        <v>0</v>
      </c>
      <c r="Q7160" s="92">
        <f>('Activity data'!M1542*'Emission factors'!$B$12/1000*'Emission factors'!$D$12/1000)+('Activity data'!M1614*'Emission factors'!$H$12*'Emission factors'!$B$12*'Emission factors'!$D$12/1000)</f>
        <v>0</v>
      </c>
      <c r="R7160" s="92">
        <f>('Activity data'!N1542*'Emission factors'!$B$12/1000*'Emission factors'!$D$12/1000)+('Activity data'!N1614*'Emission factors'!$H$12*'Emission factors'!$B$12*'Emission factors'!$D$12/1000)</f>
        <v>0</v>
      </c>
      <c r="S7160" s="92">
        <f>('Activity data'!O1542*'Emission factors'!$B$12/1000*'Emission factors'!$D$12/1000)+('Activity data'!O1614*'Emission factors'!$H$12*'Emission factors'!$B$12*'Emission factors'!$D$12/1000)</f>
        <v>0</v>
      </c>
      <c r="T7160" s="92">
        <f>('Activity data'!P1542*'Emission factors'!$B$12/1000*'Emission factors'!$D$12/1000)+('Activity data'!P1614*'Emission factors'!$H$12*'Emission factors'!$B$12*'Emission factors'!$D$12/1000)</f>
        <v>0</v>
      </c>
      <c r="U7160" s="92">
        <f>('Activity data'!Q1542*'Emission factors'!$B$12/1000*'Emission factors'!$D$12/1000)+('Activity data'!Q1614*'Emission factors'!$H$12*'Emission factors'!$B$12*'Emission factors'!$D$12/1000)</f>
        <v>0</v>
      </c>
    </row>
    <row r="7161" spans="1:21" x14ac:dyDescent="0.25">
      <c r="A7161" s="92" t="s">
        <v>11</v>
      </c>
      <c r="B7161" s="92" t="s">
        <v>12</v>
      </c>
      <c r="C7161" s="92" t="s">
        <v>48</v>
      </c>
      <c r="D7161" s="92" t="s">
        <v>48</v>
      </c>
      <c r="E7161" s="92" t="s">
        <v>53</v>
      </c>
      <c r="F7161" s="92" t="s">
        <v>50</v>
      </c>
      <c r="G7161" s="92" t="s">
        <v>97</v>
      </c>
      <c r="H7161" s="92" t="s">
        <v>31</v>
      </c>
      <c r="I7161" s="92" t="s">
        <v>207</v>
      </c>
      <c r="L7161" s="92">
        <f>('Activity data'!H1543*'Emission factors'!$B$6)*'Emission factors'!$D$6</f>
        <v>0</v>
      </c>
      <c r="M7161" s="92">
        <f>('Activity data'!I1543*'Emission factors'!$B$6)*'Emission factors'!$D$6/1000</f>
        <v>0</v>
      </c>
      <c r="N7161" s="92">
        <f>('Activity data'!J1543*'Emission factors'!$B$6)*'Emission factors'!$D$6/1000</f>
        <v>0</v>
      </c>
      <c r="O7161" s="92">
        <f>('Activity data'!K1543*'Emission factors'!$B$6)*'Emission factors'!$D$6/1000</f>
        <v>0</v>
      </c>
      <c r="P7161" s="92">
        <f>('Activity data'!L1543*'Emission factors'!$B$6)*'Emission factors'!$D$6/1000</f>
        <v>0</v>
      </c>
      <c r="Q7161" s="92">
        <f>('Activity data'!M1543*'Emission factors'!$B$6)*'Emission factors'!$D$6/1000</f>
        <v>0</v>
      </c>
      <c r="R7161" s="92">
        <f>('Activity data'!N1543*'Emission factors'!$B$6)*'Emission factors'!$D$6/1000</f>
        <v>0</v>
      </c>
      <c r="S7161" s="92">
        <f>('Activity data'!O1543*'Emission factors'!$B$6)*'Emission factors'!$D$6/1000</f>
        <v>0</v>
      </c>
      <c r="T7161" s="92">
        <f>('Activity data'!P1543*'Emission factors'!$B$6)*'Emission factors'!$D$6/1000</f>
        <v>0</v>
      </c>
      <c r="U7161" s="92">
        <f>('Activity data'!Q1543*'Emission factors'!$B$6)*'Emission factors'!$D$6/1000</f>
        <v>0</v>
      </c>
    </row>
    <row r="7162" spans="1:21" x14ac:dyDescent="0.25">
      <c r="A7162" s="92" t="s">
        <v>11</v>
      </c>
      <c r="B7162" s="92" t="s">
        <v>12</v>
      </c>
      <c r="C7162" s="92" t="s">
        <v>48</v>
      </c>
      <c r="D7162" s="92" t="s">
        <v>48</v>
      </c>
      <c r="E7162" s="92" t="s">
        <v>53</v>
      </c>
      <c r="F7162" s="92" t="s">
        <v>50</v>
      </c>
      <c r="G7162" s="92" t="s">
        <v>97</v>
      </c>
      <c r="H7162" s="92" t="s">
        <v>31</v>
      </c>
      <c r="I7162" s="92" t="s">
        <v>218</v>
      </c>
      <c r="L7162" s="92">
        <f>('Activity data'!H1544*'Emission factors'!$B$6)*'Emission factors'!$D$6</f>
        <v>0</v>
      </c>
      <c r="M7162" s="92">
        <f>('Activity data'!I1544*'Emission factors'!$B$6)*'Emission factors'!$D$6/1000</f>
        <v>0</v>
      </c>
      <c r="N7162" s="92">
        <f>('Activity data'!J1544*'Emission factors'!$B$6)*'Emission factors'!$D$6/1000</f>
        <v>0</v>
      </c>
      <c r="O7162" s="92">
        <f>('Activity data'!K1544*'Emission factors'!$B$6)*'Emission factors'!$D$6/1000</f>
        <v>0</v>
      </c>
      <c r="P7162" s="92">
        <f>('Activity data'!L1544*'Emission factors'!$B$6)*'Emission factors'!$D$6/1000</f>
        <v>0</v>
      </c>
      <c r="Q7162" s="92">
        <f>('Activity data'!M1544*'Emission factors'!$B$6)*'Emission factors'!$D$6/1000</f>
        <v>0</v>
      </c>
      <c r="R7162" s="92">
        <f>('Activity data'!N1544*'Emission factors'!$B$6)*'Emission factors'!$D$6/1000</f>
        <v>0</v>
      </c>
      <c r="S7162" s="92">
        <f>('Activity data'!O1544*'Emission factors'!$B$6)*'Emission factors'!$D$6/1000</f>
        <v>0</v>
      </c>
      <c r="T7162" s="92">
        <f>('Activity data'!P1544*'Emission factors'!$B$6)*'Emission factors'!$D$6/1000</f>
        <v>0</v>
      </c>
      <c r="U7162" s="92">
        <f>('Activity data'!Q1544*'Emission factors'!$B$6)*'Emission factors'!$D$6/1000</f>
        <v>0</v>
      </c>
    </row>
    <row r="7163" spans="1:21" x14ac:dyDescent="0.25">
      <c r="A7163" s="92" t="s">
        <v>11</v>
      </c>
      <c r="B7163" s="92" t="s">
        <v>12</v>
      </c>
      <c r="C7163" s="92" t="s">
        <v>48</v>
      </c>
      <c r="D7163" s="92" t="s">
        <v>48</v>
      </c>
      <c r="E7163" s="92" t="s">
        <v>53</v>
      </c>
      <c r="F7163" s="92" t="s">
        <v>50</v>
      </c>
      <c r="G7163" s="92" t="s">
        <v>97</v>
      </c>
      <c r="H7163" s="92" t="s">
        <v>31</v>
      </c>
      <c r="I7163" s="92" t="s">
        <v>194</v>
      </c>
      <c r="L7163" s="92">
        <f>('Activity data'!H1545*'Emission factors'!$B$6)*'Emission factors'!$D$6</f>
        <v>0</v>
      </c>
      <c r="M7163" s="92">
        <f>('Activity data'!I1545*'Emission factors'!$B$6)*'Emission factors'!$D$6/1000</f>
        <v>0</v>
      </c>
      <c r="N7163" s="92">
        <f>('Activity data'!J1545*'Emission factors'!$B$6)*'Emission factors'!$D$6/1000</f>
        <v>0</v>
      </c>
      <c r="O7163" s="92">
        <f>('Activity data'!K1545*'Emission factors'!$B$6)*'Emission factors'!$D$6/1000</f>
        <v>0</v>
      </c>
      <c r="P7163" s="92">
        <f>('Activity data'!L1545*'Emission factors'!$B$6)*'Emission factors'!$D$6/1000</f>
        <v>0</v>
      </c>
      <c r="Q7163" s="92">
        <f>('Activity data'!M1545*'Emission factors'!$B$6)*'Emission factors'!$D$6/1000</f>
        <v>0</v>
      </c>
      <c r="R7163" s="92">
        <f>('Activity data'!N1545*'Emission factors'!$B$6)*'Emission factors'!$D$6/1000</f>
        <v>0</v>
      </c>
      <c r="S7163" s="92">
        <f>('Activity data'!O1545*'Emission factors'!$B$6)*'Emission factors'!$D$6/1000</f>
        <v>0</v>
      </c>
      <c r="T7163" s="92">
        <f>('Activity data'!P1545*'Emission factors'!$B$6)*'Emission factors'!$D$6/1000</f>
        <v>0</v>
      </c>
      <c r="U7163" s="92">
        <f>('Activity data'!Q1545*'Emission factors'!$B$6)*'Emission factors'!$D$6/1000</f>
        <v>0</v>
      </c>
    </row>
    <row r="7164" spans="1:21" x14ac:dyDescent="0.25">
      <c r="A7164" s="92" t="s">
        <v>11</v>
      </c>
      <c r="B7164" s="92" t="s">
        <v>12</v>
      </c>
      <c r="C7164" s="92" t="s">
        <v>48</v>
      </c>
      <c r="D7164" s="92" t="s">
        <v>48</v>
      </c>
      <c r="E7164" s="92" t="s">
        <v>53</v>
      </c>
      <c r="F7164" s="92" t="s">
        <v>50</v>
      </c>
      <c r="G7164" s="92" t="s">
        <v>97</v>
      </c>
      <c r="H7164" s="92" t="s">
        <v>31</v>
      </c>
      <c r="I7164" s="92" t="s">
        <v>205</v>
      </c>
      <c r="L7164" s="92">
        <f>('Activity data'!H1546*'Emission factors'!$B$6)*'Emission factors'!$D$6</f>
        <v>0</v>
      </c>
      <c r="M7164" s="92">
        <f>('Activity data'!I1546*'Emission factors'!$B$6)*'Emission factors'!$D$6/1000</f>
        <v>0</v>
      </c>
      <c r="N7164" s="92">
        <f>('Activity data'!J1546*'Emission factors'!$B$6)*'Emission factors'!$D$6/1000</f>
        <v>0</v>
      </c>
      <c r="O7164" s="92">
        <f>('Activity data'!K1546*'Emission factors'!$B$6)*'Emission factors'!$D$6/1000</f>
        <v>0</v>
      </c>
      <c r="P7164" s="92">
        <f>('Activity data'!L1546*'Emission factors'!$B$6)*'Emission factors'!$D$6/1000</f>
        <v>0</v>
      </c>
      <c r="Q7164" s="92">
        <f>('Activity data'!M1546*'Emission factors'!$B$6)*'Emission factors'!$D$6/1000</f>
        <v>0</v>
      </c>
      <c r="R7164" s="92">
        <f>('Activity data'!N1546*'Emission factors'!$B$6)*'Emission factors'!$D$6/1000</f>
        <v>0</v>
      </c>
      <c r="S7164" s="92">
        <f>('Activity data'!O1546*'Emission factors'!$B$6)*'Emission factors'!$D$6/1000</f>
        <v>0</v>
      </c>
      <c r="T7164" s="92">
        <f>('Activity data'!P1546*'Emission factors'!$B$6)*'Emission factors'!$D$6/1000</f>
        <v>0</v>
      </c>
      <c r="U7164" s="92">
        <f>('Activity data'!Q1546*'Emission factors'!$B$6)*'Emission factors'!$D$6/1000</f>
        <v>0</v>
      </c>
    </row>
    <row r="7165" spans="1:21" x14ac:dyDescent="0.25">
      <c r="A7165" s="92" t="s">
        <v>11</v>
      </c>
      <c r="B7165" s="92" t="s">
        <v>12</v>
      </c>
      <c r="C7165" s="92" t="s">
        <v>48</v>
      </c>
      <c r="D7165" s="92" t="s">
        <v>48</v>
      </c>
      <c r="E7165" s="92" t="s">
        <v>53</v>
      </c>
      <c r="F7165" s="92" t="s">
        <v>50</v>
      </c>
      <c r="G7165" s="92" t="s">
        <v>97</v>
      </c>
      <c r="H7165" s="92" t="s">
        <v>31</v>
      </c>
      <c r="I7165" s="92" t="s">
        <v>204</v>
      </c>
      <c r="L7165" s="92">
        <f>('Activity data'!H1547*'Emission factors'!$B$6)*'Emission factors'!$D$6</f>
        <v>0</v>
      </c>
      <c r="M7165" s="92">
        <f>('Activity data'!I1547*'Emission factors'!$B$6)*'Emission factors'!$D$6/1000</f>
        <v>0</v>
      </c>
      <c r="N7165" s="92">
        <f>('Activity data'!J1547*'Emission factors'!$B$6)*'Emission factors'!$D$6/1000</f>
        <v>1.27908</v>
      </c>
      <c r="O7165" s="92">
        <f>('Activity data'!K1547*'Emission factors'!$B$6)*'Emission factors'!$D$6/1000</f>
        <v>4.0673774999999992</v>
      </c>
      <c r="P7165" s="92">
        <f>('Activity data'!L1547*'Emission factors'!$B$6)*'Emission factors'!$D$6/1000</f>
        <v>7.3111049999999995</v>
      </c>
      <c r="Q7165" s="92">
        <f>('Activity data'!M1547*'Emission factors'!$B$6)*'Emission factors'!$D$6/1000</f>
        <v>16.552942499999997</v>
      </c>
      <c r="R7165" s="92">
        <f>('Activity data'!N1547*'Emission factors'!$B$6)*'Emission factors'!$D$6/1000</f>
        <v>23.110649999999996</v>
      </c>
      <c r="S7165" s="92">
        <f>('Activity data'!O1547*'Emission factors'!$B$6)*'Emission factors'!$D$6/1000</f>
        <v>28.110689999999998</v>
      </c>
      <c r="T7165" s="92">
        <f>('Activity data'!P1547*'Emission factors'!$B$6)*'Emission factors'!$D$6/1000</f>
        <v>39.157290000000003</v>
      </c>
      <c r="U7165" s="92">
        <f>('Activity data'!Q1547*'Emission factors'!$B$6)*'Emission factors'!$D$6/1000</f>
        <v>63.571244999999998</v>
      </c>
    </row>
    <row r="7166" spans="1:21" x14ac:dyDescent="0.25">
      <c r="A7166" s="92" t="s">
        <v>11</v>
      </c>
      <c r="B7166" s="92" t="s">
        <v>12</v>
      </c>
      <c r="C7166" s="92" t="s">
        <v>48</v>
      </c>
      <c r="D7166" s="92" t="s">
        <v>48</v>
      </c>
      <c r="E7166" s="92" t="s">
        <v>53</v>
      </c>
      <c r="F7166" s="92" t="s">
        <v>50</v>
      </c>
      <c r="G7166" s="92" t="s">
        <v>97</v>
      </c>
      <c r="H7166" s="92" t="s">
        <v>31</v>
      </c>
      <c r="I7166" s="92" t="s">
        <v>199</v>
      </c>
      <c r="L7166" s="92">
        <f>('Activity data'!H1548*'Emission factors'!$B$6)*'Emission factors'!$D$6</f>
        <v>0</v>
      </c>
      <c r="M7166" s="92">
        <f>('Activity data'!I1548*'Emission factors'!$B$6)*'Emission factors'!$D$6/1000</f>
        <v>0</v>
      </c>
      <c r="N7166" s="92">
        <f>('Activity data'!J1548*'Emission factors'!$B$6)*'Emission factors'!$D$6/1000</f>
        <v>0</v>
      </c>
      <c r="O7166" s="92">
        <f>('Activity data'!K1548*'Emission factors'!$B$6)*'Emission factors'!$D$6/1000</f>
        <v>0</v>
      </c>
      <c r="P7166" s="92">
        <f>('Activity data'!L1548*'Emission factors'!$B$6)*'Emission factors'!$D$6/1000</f>
        <v>0</v>
      </c>
      <c r="Q7166" s="92">
        <f>('Activity data'!M1548*'Emission factors'!$B$6)*'Emission factors'!$D$6/1000</f>
        <v>0</v>
      </c>
      <c r="R7166" s="92">
        <f>('Activity data'!N1548*'Emission factors'!$B$6)*'Emission factors'!$D$6/1000</f>
        <v>0</v>
      </c>
      <c r="S7166" s="92">
        <f>('Activity data'!O1548*'Emission factors'!$B$6)*'Emission factors'!$D$6/1000</f>
        <v>0</v>
      </c>
      <c r="T7166" s="92">
        <f>('Activity data'!P1548*'Emission factors'!$B$6)*'Emission factors'!$D$6/1000</f>
        <v>0</v>
      </c>
      <c r="U7166" s="92">
        <f>('Activity data'!Q1548*'Emission factors'!$B$6)*'Emission factors'!$D$6/1000</f>
        <v>0</v>
      </c>
    </row>
    <row r="7167" spans="1:21" x14ac:dyDescent="0.25">
      <c r="A7167" s="92" t="s">
        <v>11</v>
      </c>
      <c r="B7167" s="92" t="s">
        <v>12</v>
      </c>
      <c r="C7167" s="92" t="s">
        <v>48</v>
      </c>
      <c r="D7167" s="92" t="s">
        <v>48</v>
      </c>
      <c r="E7167" s="92" t="s">
        <v>53</v>
      </c>
      <c r="F7167" s="92" t="s">
        <v>50</v>
      </c>
      <c r="G7167" s="92" t="s">
        <v>97</v>
      </c>
      <c r="H7167" s="92" t="s">
        <v>31</v>
      </c>
      <c r="I7167" s="92" t="s">
        <v>233</v>
      </c>
      <c r="L7167" s="92">
        <f>('Activity data'!H1549*'Emission factors'!$B$6)*'Emission factors'!$D$6</f>
        <v>0</v>
      </c>
      <c r="M7167" s="92">
        <f>('Activity data'!I1549*'Emission factors'!$B$6)*'Emission factors'!$D$6/1000</f>
        <v>0</v>
      </c>
      <c r="N7167" s="92">
        <f>('Activity data'!J1549*'Emission factors'!$B$6)*'Emission factors'!$D$6/1000</f>
        <v>0</v>
      </c>
      <c r="O7167" s="92">
        <f>('Activity data'!K1549*'Emission factors'!$B$6)*'Emission factors'!$D$6/1000</f>
        <v>0</v>
      </c>
      <c r="P7167" s="92">
        <f>('Activity data'!L1549*'Emission factors'!$B$6)*'Emission factors'!$D$6/1000</f>
        <v>0</v>
      </c>
      <c r="Q7167" s="92">
        <f>('Activity data'!M1549*'Emission factors'!$B$6)*'Emission factors'!$D$6/1000</f>
        <v>0</v>
      </c>
      <c r="R7167" s="92">
        <f>('Activity data'!N1549*'Emission factors'!$B$6)*'Emission factors'!$D$6/1000</f>
        <v>0</v>
      </c>
      <c r="S7167" s="92">
        <f>('Activity data'!O1549*'Emission factors'!$B$6)*'Emission factors'!$D$6/1000</f>
        <v>0</v>
      </c>
      <c r="T7167" s="92">
        <f>('Activity data'!P1549*'Emission factors'!$B$6)*'Emission factors'!$D$6/1000</f>
        <v>0</v>
      </c>
      <c r="U7167" s="92">
        <f>('Activity data'!Q1549*'Emission factors'!$B$6)*'Emission factors'!$D$6/1000</f>
        <v>0</v>
      </c>
    </row>
    <row r="7168" spans="1:21" x14ac:dyDescent="0.25">
      <c r="A7168" s="92" t="s">
        <v>11</v>
      </c>
      <c r="B7168" s="92" t="s">
        <v>12</v>
      </c>
      <c r="C7168" s="92" t="s">
        <v>48</v>
      </c>
      <c r="D7168" s="92" t="s">
        <v>48</v>
      </c>
      <c r="E7168" s="92" t="s">
        <v>53</v>
      </c>
      <c r="F7168" s="92" t="s">
        <v>50</v>
      </c>
      <c r="G7168" s="92" t="s">
        <v>97</v>
      </c>
      <c r="H7168" s="92" t="s">
        <v>31</v>
      </c>
      <c r="I7168" s="92" t="s">
        <v>220</v>
      </c>
      <c r="L7168" s="92">
        <f>('Activity data'!H1550*'Emission factors'!$B$6)*'Emission factors'!$D$6</f>
        <v>0</v>
      </c>
      <c r="M7168" s="92">
        <f>('Activity data'!I1550*'Emission factors'!$B$6)*'Emission factors'!$D$6/1000</f>
        <v>0</v>
      </c>
      <c r="N7168" s="92">
        <f>('Activity data'!J1550*'Emission factors'!$B$6)*'Emission factors'!$D$6/1000</f>
        <v>0</v>
      </c>
      <c r="O7168" s="92">
        <f>('Activity data'!K1550*'Emission factors'!$B$6)*'Emission factors'!$D$6/1000</f>
        <v>0</v>
      </c>
      <c r="P7168" s="92">
        <f>('Activity data'!L1550*'Emission factors'!$B$6)*'Emission factors'!$D$6/1000</f>
        <v>0</v>
      </c>
      <c r="Q7168" s="92">
        <f>('Activity data'!M1550*'Emission factors'!$B$6)*'Emission factors'!$D$6/1000</f>
        <v>0</v>
      </c>
      <c r="R7168" s="92">
        <f>('Activity data'!N1550*'Emission factors'!$B$6)*'Emission factors'!$D$6/1000</f>
        <v>0</v>
      </c>
      <c r="S7168" s="92">
        <f>('Activity data'!O1550*'Emission factors'!$B$6)*'Emission factors'!$D$6/1000</f>
        <v>0</v>
      </c>
      <c r="T7168" s="92">
        <f>('Activity data'!P1550*'Emission factors'!$B$6)*'Emission factors'!$D$6/1000</f>
        <v>0</v>
      </c>
      <c r="U7168" s="92">
        <f>('Activity data'!Q1550*'Emission factors'!$B$6)*'Emission factors'!$D$6/1000</f>
        <v>0</v>
      </c>
    </row>
    <row r="7169" spans="1:21" x14ac:dyDescent="0.25">
      <c r="A7169" s="92" t="s">
        <v>11</v>
      </c>
      <c r="B7169" s="92" t="s">
        <v>12</v>
      </c>
      <c r="C7169" s="92" t="s">
        <v>48</v>
      </c>
      <c r="D7169" s="92" t="s">
        <v>48</v>
      </c>
      <c r="E7169" s="92" t="s">
        <v>53</v>
      </c>
      <c r="F7169" s="92" t="s">
        <v>50</v>
      </c>
      <c r="G7169" s="92" t="s">
        <v>97</v>
      </c>
      <c r="H7169" s="92" t="s">
        <v>31</v>
      </c>
      <c r="I7169" s="92" t="s">
        <v>221</v>
      </c>
      <c r="L7169" s="92">
        <f>('Activity data'!H1551*'Emission factors'!$B$6)*'Emission factors'!$D$6</f>
        <v>0</v>
      </c>
      <c r="M7169" s="92">
        <f>('Activity data'!I1551*'Emission factors'!$B$6)*'Emission factors'!$D$6/1000</f>
        <v>0</v>
      </c>
      <c r="N7169" s="92">
        <f>('Activity data'!J1551*'Emission factors'!$B$6)*'Emission factors'!$D$6/1000</f>
        <v>0</v>
      </c>
      <c r="O7169" s="92">
        <f>('Activity data'!K1551*'Emission factors'!$B$6)*'Emission factors'!$D$6/1000</f>
        <v>0</v>
      </c>
      <c r="P7169" s="92">
        <f>('Activity data'!L1551*'Emission factors'!$B$6)*'Emission factors'!$D$6/1000</f>
        <v>0</v>
      </c>
      <c r="Q7169" s="92">
        <f>('Activity data'!M1551*'Emission factors'!$B$6)*'Emission factors'!$D$6/1000</f>
        <v>0</v>
      </c>
      <c r="R7169" s="92">
        <f>('Activity data'!N1551*'Emission factors'!$B$6)*'Emission factors'!$D$6/1000</f>
        <v>0</v>
      </c>
      <c r="S7169" s="92">
        <f>('Activity data'!O1551*'Emission factors'!$B$6)*'Emission factors'!$D$6/1000</f>
        <v>0</v>
      </c>
      <c r="T7169" s="92">
        <f>('Activity data'!P1551*'Emission factors'!$B$6)*'Emission factors'!$D$6/1000</f>
        <v>0</v>
      </c>
      <c r="U7169" s="92">
        <f>('Activity data'!Q1551*'Emission factors'!$B$6)*'Emission factors'!$D$6/1000</f>
        <v>0</v>
      </c>
    </row>
    <row r="7170" spans="1:21" x14ac:dyDescent="0.25">
      <c r="A7170" s="92" t="s">
        <v>11</v>
      </c>
      <c r="B7170" s="92" t="s">
        <v>12</v>
      </c>
      <c r="C7170" s="92" t="s">
        <v>48</v>
      </c>
      <c r="D7170" s="92" t="s">
        <v>48</v>
      </c>
      <c r="E7170" s="92" t="s">
        <v>53</v>
      </c>
      <c r="F7170" s="92" t="s">
        <v>50</v>
      </c>
      <c r="G7170" s="92" t="s">
        <v>97</v>
      </c>
      <c r="H7170" s="92" t="s">
        <v>31</v>
      </c>
      <c r="I7170" s="92" t="s">
        <v>201</v>
      </c>
      <c r="L7170" s="92">
        <f>('Activity data'!H1552*'Emission factors'!$B$6)*'Emission factors'!$D$6</f>
        <v>24561.727499999997</v>
      </c>
      <c r="M7170" s="92">
        <f>('Activity data'!I1552*'Emission factors'!$B$6)*'Emission factors'!$D$6/1000</f>
        <v>29.416417499999998</v>
      </c>
      <c r="N7170" s="92">
        <f>('Activity data'!J1552*'Emission factors'!$B$6)*'Emission factors'!$D$6/1000</f>
        <v>37.604467499999998</v>
      </c>
      <c r="O7170" s="92">
        <f>('Activity data'!K1552*'Emission factors'!$B$6)*'Emission factors'!$D$6/1000</f>
        <v>40.312822499999996</v>
      </c>
      <c r="P7170" s="92">
        <f>('Activity data'!L1552*'Emission factors'!$B$6)*'Emission factors'!$D$6/1000</f>
        <v>40.894222499999998</v>
      </c>
      <c r="Q7170" s="92">
        <f>('Activity data'!M1552*'Emission factors'!$B$6)*'Emission factors'!$D$6/1000</f>
        <v>46.405409999999996</v>
      </c>
      <c r="R7170" s="92">
        <f>('Activity data'!N1552*'Emission factors'!$B$6)*'Emission factors'!$D$6/1000</f>
        <v>49.582518749999998</v>
      </c>
      <c r="S7170" s="92">
        <f>('Activity data'!O1552*'Emission factors'!$B$6)*'Emission factors'!$D$6/1000</f>
        <v>51.428463749999999</v>
      </c>
      <c r="T7170" s="92">
        <f>('Activity data'!P1552*'Emission factors'!$B$6)*'Emission factors'!$D$6/1000</f>
        <v>33.219742500000002</v>
      </c>
      <c r="U7170" s="92">
        <f>('Activity data'!Q1552*'Emission factors'!$B$6)*'Emission factors'!$D$6/1000</f>
        <v>51.124439999999993</v>
      </c>
    </row>
    <row r="7171" spans="1:21" x14ac:dyDescent="0.25">
      <c r="A7171" s="92" t="s">
        <v>11</v>
      </c>
      <c r="B7171" s="92" t="s">
        <v>12</v>
      </c>
      <c r="C7171" s="92" t="s">
        <v>48</v>
      </c>
      <c r="D7171" s="92" t="s">
        <v>48</v>
      </c>
      <c r="E7171" s="92" t="s">
        <v>53</v>
      </c>
      <c r="F7171" s="92" t="s">
        <v>50</v>
      </c>
      <c r="G7171" s="92" t="s">
        <v>97</v>
      </c>
      <c r="H7171" s="92" t="s">
        <v>31</v>
      </c>
      <c r="I7171" s="92" t="s">
        <v>196</v>
      </c>
      <c r="L7171" s="92">
        <f>('Activity data'!H1553*'Emission factors'!$B$6)*'Emission factors'!$D$6</f>
        <v>0</v>
      </c>
      <c r="M7171" s="92">
        <f>('Activity data'!I1553*'Emission factors'!$B$6)*'Emission factors'!$D$6/1000</f>
        <v>0</v>
      </c>
      <c r="N7171" s="92">
        <f>('Activity data'!J1553*'Emission factors'!$B$6)*'Emission factors'!$D$6/1000</f>
        <v>0</v>
      </c>
      <c r="O7171" s="92">
        <f>('Activity data'!K1553*'Emission factors'!$B$6)*'Emission factors'!$D$6/1000</f>
        <v>0</v>
      </c>
      <c r="P7171" s="92">
        <f>('Activity data'!L1553*'Emission factors'!$B$6)*'Emission factors'!$D$6/1000</f>
        <v>0</v>
      </c>
      <c r="Q7171" s="92">
        <f>('Activity data'!M1553*'Emission factors'!$B$6)*'Emission factors'!$D$6/1000</f>
        <v>0</v>
      </c>
      <c r="R7171" s="92">
        <f>('Activity data'!N1553*'Emission factors'!$B$6)*'Emission factors'!$D$6/1000</f>
        <v>0</v>
      </c>
      <c r="S7171" s="92">
        <f>('Activity data'!O1553*'Emission factors'!$B$6)*'Emission factors'!$D$6/1000</f>
        <v>0</v>
      </c>
      <c r="T7171" s="92">
        <f>('Activity data'!P1553*'Emission factors'!$B$6)*'Emission factors'!$D$6/1000</f>
        <v>0</v>
      </c>
      <c r="U7171" s="92">
        <f>('Activity data'!Q1553*'Emission factors'!$B$6)*'Emission factors'!$D$6/1000</f>
        <v>0</v>
      </c>
    </row>
    <row r="7172" spans="1:21" x14ac:dyDescent="0.25">
      <c r="A7172" s="92" t="s">
        <v>11</v>
      </c>
      <c r="B7172" s="92" t="s">
        <v>12</v>
      </c>
      <c r="C7172" s="92" t="s">
        <v>48</v>
      </c>
      <c r="D7172" s="92" t="s">
        <v>48</v>
      </c>
      <c r="E7172" s="92" t="s">
        <v>53</v>
      </c>
      <c r="F7172" s="92" t="s">
        <v>50</v>
      </c>
      <c r="G7172" s="92" t="s">
        <v>97</v>
      </c>
      <c r="H7172" s="92" t="s">
        <v>31</v>
      </c>
      <c r="I7172" s="92" t="s">
        <v>197</v>
      </c>
      <c r="L7172" s="92">
        <f>('Activity data'!H1554*'Emission factors'!$B$6)*'Emission factors'!$D$6</f>
        <v>0</v>
      </c>
      <c r="M7172" s="92">
        <f>('Activity data'!I1554*'Emission factors'!$B$6)*'Emission factors'!$D$6/1000</f>
        <v>0</v>
      </c>
      <c r="N7172" s="92">
        <f>('Activity data'!J1554*'Emission factors'!$B$6)*'Emission factors'!$D$6/1000</f>
        <v>0</v>
      </c>
      <c r="O7172" s="92">
        <f>('Activity data'!K1554*'Emission factors'!$B$6)*'Emission factors'!$D$6/1000</f>
        <v>0</v>
      </c>
      <c r="P7172" s="92">
        <f>('Activity data'!L1554*'Emission factors'!$B$6)*'Emission factors'!$D$6/1000</f>
        <v>0</v>
      </c>
      <c r="Q7172" s="92">
        <f>('Activity data'!M1554*'Emission factors'!$B$6)*'Emission factors'!$D$6/1000</f>
        <v>0</v>
      </c>
      <c r="R7172" s="92">
        <f>('Activity data'!N1554*'Emission factors'!$B$6)*'Emission factors'!$D$6/1000</f>
        <v>0</v>
      </c>
      <c r="S7172" s="92">
        <f>('Activity data'!O1554*'Emission factors'!$B$6)*'Emission factors'!$D$6/1000</f>
        <v>0</v>
      </c>
      <c r="T7172" s="92">
        <f>('Activity data'!P1554*'Emission factors'!$B$6)*'Emission factors'!$D$6/1000</f>
        <v>0</v>
      </c>
      <c r="U7172" s="92">
        <f>('Activity data'!Q1554*'Emission factors'!$B$6)*'Emission factors'!$D$6/1000</f>
        <v>0</v>
      </c>
    </row>
    <row r="7173" spans="1:21" x14ac:dyDescent="0.25">
      <c r="A7173" s="92" t="s">
        <v>11</v>
      </c>
      <c r="B7173" s="92" t="s">
        <v>12</v>
      </c>
      <c r="C7173" s="92" t="s">
        <v>48</v>
      </c>
      <c r="D7173" s="92" t="s">
        <v>48</v>
      </c>
      <c r="E7173" s="92" t="s">
        <v>53</v>
      </c>
      <c r="F7173" s="92" t="s">
        <v>50</v>
      </c>
      <c r="G7173" s="92" t="s">
        <v>97</v>
      </c>
      <c r="H7173" s="92" t="s">
        <v>31</v>
      </c>
      <c r="I7173" s="92" t="s">
        <v>222</v>
      </c>
      <c r="L7173" s="92">
        <f>('Activity data'!H1555*'Emission factors'!$B$6)*'Emission factors'!$D$6</f>
        <v>0</v>
      </c>
      <c r="M7173" s="92">
        <f>('Activity data'!I1555*'Emission factors'!$B$6)*'Emission factors'!$D$6/1000</f>
        <v>0</v>
      </c>
      <c r="N7173" s="92">
        <f>('Activity data'!J1555*'Emission factors'!$B$6)*'Emission factors'!$D$6/1000</f>
        <v>0</v>
      </c>
      <c r="O7173" s="92">
        <f>('Activity data'!K1555*'Emission factors'!$B$6)*'Emission factors'!$D$6/1000</f>
        <v>0</v>
      </c>
      <c r="P7173" s="92">
        <f>('Activity data'!L1555*'Emission factors'!$B$6)*'Emission factors'!$D$6/1000</f>
        <v>0</v>
      </c>
      <c r="Q7173" s="92">
        <f>('Activity data'!M1555*'Emission factors'!$B$6)*'Emission factors'!$D$6/1000</f>
        <v>0</v>
      </c>
      <c r="R7173" s="92">
        <f>('Activity data'!N1555*'Emission factors'!$B$6)*'Emission factors'!$D$6/1000</f>
        <v>0</v>
      </c>
      <c r="S7173" s="92">
        <f>('Activity data'!O1555*'Emission factors'!$B$6)*'Emission factors'!$D$6/1000</f>
        <v>0</v>
      </c>
      <c r="T7173" s="92">
        <f>('Activity data'!P1555*'Emission factors'!$B$6)*'Emission factors'!$D$6/1000</f>
        <v>0</v>
      </c>
      <c r="U7173" s="92">
        <f>('Activity data'!Q1555*'Emission factors'!$B$6)*'Emission factors'!$D$6/1000</f>
        <v>0</v>
      </c>
    </row>
    <row r="7174" spans="1:21" x14ac:dyDescent="0.25">
      <c r="A7174" s="92" t="s">
        <v>11</v>
      </c>
      <c r="B7174" s="92" t="s">
        <v>12</v>
      </c>
      <c r="C7174" s="92" t="s">
        <v>48</v>
      </c>
      <c r="D7174" s="92" t="s">
        <v>48</v>
      </c>
      <c r="E7174" s="92" t="s">
        <v>53</v>
      </c>
      <c r="F7174" s="92" t="s">
        <v>50</v>
      </c>
      <c r="G7174" s="92" t="s">
        <v>97</v>
      </c>
      <c r="H7174" s="92" t="s">
        <v>31</v>
      </c>
      <c r="I7174" s="92" t="s">
        <v>223</v>
      </c>
      <c r="L7174" s="92">
        <f>('Activity data'!H1556*'Emission factors'!$B$6)*'Emission factors'!$D$6</f>
        <v>0</v>
      </c>
      <c r="M7174" s="92">
        <f>('Activity data'!I1556*'Emission factors'!$B$6)*'Emission factors'!$D$6/1000</f>
        <v>0</v>
      </c>
      <c r="N7174" s="92">
        <f>('Activity data'!J1556*'Emission factors'!$B$6)*'Emission factors'!$D$6/1000</f>
        <v>0</v>
      </c>
      <c r="O7174" s="92">
        <f>('Activity data'!K1556*'Emission factors'!$B$6)*'Emission factors'!$D$6/1000</f>
        <v>0</v>
      </c>
      <c r="P7174" s="92">
        <f>('Activity data'!L1556*'Emission factors'!$B$6)*'Emission factors'!$D$6/1000</f>
        <v>0</v>
      </c>
      <c r="Q7174" s="92">
        <f>('Activity data'!M1556*'Emission factors'!$B$6)*'Emission factors'!$D$6/1000</f>
        <v>0</v>
      </c>
      <c r="R7174" s="92">
        <f>('Activity data'!N1556*'Emission factors'!$B$6)*'Emission factors'!$D$6/1000</f>
        <v>0</v>
      </c>
      <c r="S7174" s="92">
        <f>('Activity data'!O1556*'Emission factors'!$B$6)*'Emission factors'!$D$6/1000</f>
        <v>0</v>
      </c>
      <c r="T7174" s="92">
        <f>('Activity data'!P1556*'Emission factors'!$B$6)*'Emission factors'!$D$6/1000</f>
        <v>0</v>
      </c>
      <c r="U7174" s="92">
        <f>('Activity data'!Q1556*'Emission factors'!$B$6)*'Emission factors'!$D$6/1000</f>
        <v>0</v>
      </c>
    </row>
    <row r="7175" spans="1:21" x14ac:dyDescent="0.25">
      <c r="A7175" s="92" t="s">
        <v>11</v>
      </c>
      <c r="B7175" s="92" t="s">
        <v>12</v>
      </c>
      <c r="C7175" s="92" t="s">
        <v>48</v>
      </c>
      <c r="D7175" s="92" t="s">
        <v>48</v>
      </c>
      <c r="E7175" s="92" t="s">
        <v>53</v>
      </c>
      <c r="F7175" s="92" t="s">
        <v>50</v>
      </c>
      <c r="G7175" s="92" t="s">
        <v>97</v>
      </c>
      <c r="H7175" s="92" t="s">
        <v>31</v>
      </c>
      <c r="I7175" s="92" t="s">
        <v>259</v>
      </c>
      <c r="L7175" s="92">
        <f>('Activity data'!H1557*'Emission factors'!$B$6)*'Emission factors'!$D$6</f>
        <v>0</v>
      </c>
      <c r="M7175" s="92">
        <f>('Activity data'!I1557*'Emission factors'!$B$6)*'Emission factors'!$D$6/1000</f>
        <v>0</v>
      </c>
      <c r="N7175" s="92">
        <f>('Activity data'!J1557*'Emission factors'!$B$6)*'Emission factors'!$D$6/1000</f>
        <v>0</v>
      </c>
      <c r="O7175" s="92">
        <f>('Activity data'!K1557*'Emission factors'!$B$6)*'Emission factors'!$D$6/1000</f>
        <v>0</v>
      </c>
      <c r="P7175" s="92">
        <f>('Activity data'!L1557*'Emission factors'!$B$6)*'Emission factors'!$D$6/1000</f>
        <v>0</v>
      </c>
      <c r="Q7175" s="92">
        <f>('Activity data'!M1557*'Emission factors'!$B$6)*'Emission factors'!$D$6/1000</f>
        <v>0</v>
      </c>
      <c r="R7175" s="92">
        <f>('Activity data'!N1557*'Emission factors'!$B$6)*'Emission factors'!$D$6/1000</f>
        <v>0</v>
      </c>
      <c r="S7175" s="92">
        <f>('Activity data'!O1557*'Emission factors'!$B$6)*'Emission factors'!$D$6/1000</f>
        <v>0</v>
      </c>
      <c r="T7175" s="92">
        <f>('Activity data'!P1557*'Emission factors'!$B$6)*'Emission factors'!$D$6/1000</f>
        <v>0</v>
      </c>
      <c r="U7175" s="92">
        <f>('Activity data'!Q1557*'Emission factors'!$B$6)*'Emission factors'!$D$6/1000</f>
        <v>0</v>
      </c>
    </row>
    <row r="7176" spans="1:21" x14ac:dyDescent="0.25">
      <c r="A7176" s="92" t="s">
        <v>11</v>
      </c>
      <c r="B7176" s="92" t="s">
        <v>12</v>
      </c>
      <c r="C7176" s="92" t="s">
        <v>48</v>
      </c>
      <c r="D7176" s="92" t="s">
        <v>48</v>
      </c>
      <c r="E7176" s="92" t="s">
        <v>53</v>
      </c>
      <c r="F7176" s="92" t="s">
        <v>50</v>
      </c>
      <c r="G7176" s="92" t="s">
        <v>97</v>
      </c>
      <c r="H7176" s="92" t="s">
        <v>31</v>
      </c>
      <c r="I7176" s="89" t="s">
        <v>193</v>
      </c>
      <c r="L7176" s="92">
        <f>('Activity data'!H1558*'Emission factors'!$B$6)*'Emission factors'!$D$6</f>
        <v>0</v>
      </c>
      <c r="M7176" s="92">
        <f>('Activity data'!I1558*'Emission factors'!$B$6)*'Emission factors'!$D$6/1000</f>
        <v>0</v>
      </c>
      <c r="N7176" s="92">
        <f>('Activity data'!J1558*'Emission factors'!$B$6)*'Emission factors'!$D$6/1000</f>
        <v>0</v>
      </c>
      <c r="O7176" s="92">
        <f>('Activity data'!K1558*'Emission factors'!$B$6)*'Emission factors'!$D$6/1000</f>
        <v>0</v>
      </c>
      <c r="P7176" s="92">
        <f>('Activity data'!L1558*'Emission factors'!$B$6)*'Emission factors'!$D$6/1000</f>
        <v>0</v>
      </c>
      <c r="Q7176" s="92">
        <f>('Activity data'!M1558*'Emission factors'!$B$6)*'Emission factors'!$D$6/1000</f>
        <v>0</v>
      </c>
      <c r="R7176" s="92">
        <f>('Activity data'!N1558*'Emission factors'!$B$6)*'Emission factors'!$D$6/1000</f>
        <v>0</v>
      </c>
      <c r="S7176" s="92">
        <f>('Activity data'!O1558*'Emission factors'!$B$6)*'Emission factors'!$D$6/1000</f>
        <v>0</v>
      </c>
      <c r="T7176" s="92">
        <f>('Activity data'!P1558*'Emission factors'!$B$6)*'Emission factors'!$D$6/1000</f>
        <v>0</v>
      </c>
      <c r="U7176" s="92">
        <f>('Activity data'!Q1558*'Emission factors'!$B$6)*'Emission factors'!$D$6/1000</f>
        <v>0</v>
      </c>
    </row>
    <row r="7177" spans="1:21" x14ac:dyDescent="0.25">
      <c r="A7177" s="92" t="s">
        <v>11</v>
      </c>
      <c r="B7177" s="92" t="s">
        <v>12</v>
      </c>
      <c r="C7177" s="92" t="s">
        <v>48</v>
      </c>
      <c r="D7177" s="92" t="s">
        <v>48</v>
      </c>
      <c r="E7177" s="92" t="s">
        <v>53</v>
      </c>
      <c r="F7177" s="92" t="s">
        <v>50</v>
      </c>
      <c r="G7177" s="92" t="s">
        <v>97</v>
      </c>
      <c r="H7177" s="92" t="s">
        <v>31</v>
      </c>
      <c r="I7177" s="92" t="s">
        <v>203</v>
      </c>
      <c r="L7177" s="92">
        <f>('Activity data'!H1559*'Emission factors'!$B$6)*'Emission factors'!$D$6</f>
        <v>0</v>
      </c>
      <c r="M7177" s="92">
        <f>('Activity data'!I1559*'Emission factors'!$B$6)*'Emission factors'!$D$6/1000</f>
        <v>0</v>
      </c>
      <c r="N7177" s="92">
        <f>('Activity data'!J1559*'Emission factors'!$B$6)*'Emission factors'!$D$6/1000</f>
        <v>0</v>
      </c>
      <c r="O7177" s="92">
        <f>('Activity data'!K1559*'Emission factors'!$B$6)*'Emission factors'!$D$6/1000</f>
        <v>0</v>
      </c>
      <c r="P7177" s="92">
        <f>('Activity data'!L1559*'Emission factors'!$B$6)*'Emission factors'!$D$6/1000</f>
        <v>0</v>
      </c>
      <c r="Q7177" s="92">
        <f>('Activity data'!M1559*'Emission factors'!$B$6)*'Emission factors'!$D$6/1000</f>
        <v>0</v>
      </c>
      <c r="R7177" s="92">
        <f>('Activity data'!N1559*'Emission factors'!$B$6)*'Emission factors'!$D$6/1000</f>
        <v>0</v>
      </c>
      <c r="S7177" s="92">
        <f>('Activity data'!O1559*'Emission factors'!$B$6)*'Emission factors'!$D$6/1000</f>
        <v>0</v>
      </c>
      <c r="T7177" s="92">
        <f>('Activity data'!P1559*'Emission factors'!$B$6)*'Emission factors'!$D$6/1000</f>
        <v>0</v>
      </c>
      <c r="U7177" s="92">
        <f>('Activity data'!Q1559*'Emission factors'!$B$6)*'Emission factors'!$D$6/1000</f>
        <v>0</v>
      </c>
    </row>
    <row r="7178" spans="1:21" x14ac:dyDescent="0.25">
      <c r="A7178" s="92" t="s">
        <v>11</v>
      </c>
      <c r="B7178" s="92" t="s">
        <v>12</v>
      </c>
      <c r="C7178" s="92" t="s">
        <v>48</v>
      </c>
      <c r="D7178" s="92" t="s">
        <v>48</v>
      </c>
      <c r="E7178" s="92" t="s">
        <v>53</v>
      </c>
      <c r="F7178" s="92" t="s">
        <v>50</v>
      </c>
      <c r="G7178" s="92" t="s">
        <v>97</v>
      </c>
      <c r="H7178" s="92" t="s">
        <v>31</v>
      </c>
      <c r="I7178" s="92" t="s">
        <v>209</v>
      </c>
      <c r="L7178" s="92">
        <f>('Activity data'!H1560*'Emission factors'!$B$6)*'Emission factors'!$D$6</f>
        <v>0</v>
      </c>
      <c r="M7178" s="92">
        <f>('Activity data'!I1560*'Emission factors'!$B$6)*'Emission factors'!$D$6/1000</f>
        <v>0</v>
      </c>
      <c r="N7178" s="92">
        <f>('Activity data'!J1560*'Emission factors'!$B$6)*'Emission factors'!$D$6/1000</f>
        <v>0</v>
      </c>
      <c r="O7178" s="92">
        <f>('Activity data'!K1560*'Emission factors'!$B$6)*'Emission factors'!$D$6/1000</f>
        <v>0</v>
      </c>
      <c r="P7178" s="92">
        <f>('Activity data'!L1560*'Emission factors'!$B$6)*'Emission factors'!$D$6/1000</f>
        <v>0</v>
      </c>
      <c r="Q7178" s="92">
        <f>('Activity data'!M1560*'Emission factors'!$B$6)*'Emission factors'!$D$6/1000</f>
        <v>0</v>
      </c>
      <c r="R7178" s="92">
        <f>('Activity data'!N1560*'Emission factors'!$B$6)*'Emission factors'!$D$6/1000</f>
        <v>0</v>
      </c>
      <c r="S7178" s="92">
        <f>('Activity data'!O1560*'Emission factors'!$B$6)*'Emission factors'!$D$6/1000</f>
        <v>0</v>
      </c>
      <c r="T7178" s="92">
        <f>('Activity data'!P1560*'Emission factors'!$B$6)*'Emission factors'!$D$6/1000</f>
        <v>0</v>
      </c>
      <c r="U7178" s="92">
        <f>('Activity data'!Q1560*'Emission factors'!$B$6)*'Emission factors'!$D$6/1000</f>
        <v>0</v>
      </c>
    </row>
    <row r="7179" spans="1:21" x14ac:dyDescent="0.25">
      <c r="A7179" s="92" t="s">
        <v>11</v>
      </c>
      <c r="B7179" s="92" t="s">
        <v>12</v>
      </c>
      <c r="C7179" s="92" t="s">
        <v>48</v>
      </c>
      <c r="D7179" s="92" t="s">
        <v>48</v>
      </c>
      <c r="E7179" s="92" t="s">
        <v>53</v>
      </c>
      <c r="F7179" s="92" t="s">
        <v>50</v>
      </c>
      <c r="G7179" s="92" t="s">
        <v>97</v>
      </c>
      <c r="H7179" s="92" t="s">
        <v>31</v>
      </c>
      <c r="I7179" s="92" t="s">
        <v>208</v>
      </c>
      <c r="L7179" s="92">
        <f>('Activity data'!H1561*'Emission factors'!$B$6)*'Emission factors'!$D$6</f>
        <v>0</v>
      </c>
      <c r="M7179" s="92">
        <f>('Activity data'!I1561*'Emission factors'!$B$6)*'Emission factors'!$D$6/1000</f>
        <v>0</v>
      </c>
      <c r="N7179" s="92">
        <f>('Activity data'!J1561*'Emission factors'!$B$6)*'Emission factors'!$D$6/1000</f>
        <v>0</v>
      </c>
      <c r="O7179" s="92">
        <f>('Activity data'!K1561*'Emission factors'!$B$6)*'Emission factors'!$D$6/1000</f>
        <v>0</v>
      </c>
      <c r="P7179" s="92">
        <f>('Activity data'!L1561*'Emission factors'!$B$6)*'Emission factors'!$D$6/1000</f>
        <v>0</v>
      </c>
      <c r="Q7179" s="92">
        <f>('Activity data'!M1561*'Emission factors'!$B$6)*'Emission factors'!$D$6/1000</f>
        <v>0</v>
      </c>
      <c r="R7179" s="92">
        <f>('Activity data'!N1561*'Emission factors'!$B$6)*'Emission factors'!$D$6/1000</f>
        <v>0</v>
      </c>
      <c r="S7179" s="92">
        <f>('Activity data'!O1561*'Emission factors'!$B$6)*'Emission factors'!$D$6/1000</f>
        <v>0</v>
      </c>
      <c r="T7179" s="92">
        <f>('Activity data'!P1561*'Emission factors'!$B$6)*'Emission factors'!$D$6/1000</f>
        <v>0</v>
      </c>
      <c r="U7179" s="92">
        <f>('Activity data'!Q1561*'Emission factors'!$B$6)*'Emission factors'!$D$6/1000</f>
        <v>0</v>
      </c>
    </row>
    <row r="7180" spans="1:21" x14ac:dyDescent="0.25">
      <c r="A7180" s="92" t="s">
        <v>11</v>
      </c>
      <c r="B7180" s="92" t="s">
        <v>12</v>
      </c>
      <c r="C7180" s="92" t="s">
        <v>48</v>
      </c>
      <c r="D7180" s="92" t="s">
        <v>48</v>
      </c>
      <c r="E7180" s="92" t="s">
        <v>53</v>
      </c>
      <c r="F7180" s="92" t="s">
        <v>50</v>
      </c>
      <c r="G7180" s="92" t="s">
        <v>97</v>
      </c>
      <c r="H7180" s="92" t="s">
        <v>31</v>
      </c>
      <c r="I7180" s="92" t="s">
        <v>202</v>
      </c>
      <c r="L7180" s="92">
        <f>('Activity data'!H1562*'Emission factors'!$B$6)*'Emission factors'!$D$6</f>
        <v>201350.9325</v>
      </c>
      <c r="M7180" s="92">
        <f>('Activity data'!I1562*'Emission factors'!$B$6)*'Emission factors'!$D$6/1000</f>
        <v>195.43276499999999</v>
      </c>
      <c r="N7180" s="92">
        <f>('Activity data'!J1562*'Emission factors'!$B$6)*'Emission factors'!$D$6/1000</f>
        <v>207.33935249999999</v>
      </c>
      <c r="O7180" s="92">
        <f>('Activity data'!K1562*'Emission factors'!$B$6)*'Emission factors'!$D$6/1000</f>
        <v>201.29521499999998</v>
      </c>
      <c r="P7180" s="92">
        <f>('Activity data'!L1562*'Emission factors'!$B$6)*'Emission factors'!$D$6/1000</f>
        <v>207.33208499999998</v>
      </c>
      <c r="Q7180" s="92">
        <f>('Activity data'!M1562*'Emission factors'!$B$6)*'Emission factors'!$D$6/1000</f>
        <v>212.35150499999997</v>
      </c>
      <c r="R7180" s="92">
        <f>('Activity data'!N1562*'Emission factors'!$B$6)*'Emission factors'!$D$6/1000</f>
        <v>218.32902375</v>
      </c>
      <c r="S7180" s="92">
        <f>('Activity data'!O1562*'Emission factors'!$B$6)*'Emission factors'!$D$6/1000</f>
        <v>225.46570875</v>
      </c>
      <c r="T7180" s="92">
        <f>('Activity data'!P1562*'Emission factors'!$B$6)*'Emission factors'!$D$6/1000</f>
        <v>183.0998175</v>
      </c>
      <c r="U7180" s="92">
        <f>('Activity data'!Q1562*'Emission factors'!$B$6)*'Emission factors'!$D$6/1000</f>
        <v>198.83395499999997</v>
      </c>
    </row>
    <row r="7181" spans="1:21" x14ac:dyDescent="0.25">
      <c r="A7181" s="92" t="s">
        <v>11</v>
      </c>
      <c r="B7181" s="92" t="s">
        <v>12</v>
      </c>
      <c r="C7181" s="92" t="s">
        <v>48</v>
      </c>
      <c r="D7181" s="92" t="s">
        <v>48</v>
      </c>
      <c r="E7181" s="92" t="s">
        <v>53</v>
      </c>
      <c r="F7181" s="92" t="s">
        <v>50</v>
      </c>
      <c r="G7181" s="92" t="s">
        <v>97</v>
      </c>
      <c r="H7181" s="92" t="s">
        <v>31</v>
      </c>
      <c r="I7181" s="92" t="s">
        <v>225</v>
      </c>
      <c r="L7181" s="92">
        <f>('Activity data'!H1563*'Emission factors'!$B$6)*'Emission factors'!$D$6</f>
        <v>0</v>
      </c>
      <c r="M7181" s="92">
        <f>('Activity data'!I1563*'Emission factors'!$B$6)*'Emission factors'!$D$6/1000</f>
        <v>0</v>
      </c>
      <c r="N7181" s="92">
        <f>('Activity data'!J1563*'Emission factors'!$B$6)*'Emission factors'!$D$6/1000</f>
        <v>0</v>
      </c>
      <c r="O7181" s="92">
        <f>('Activity data'!K1563*'Emission factors'!$B$6)*'Emission factors'!$D$6/1000</f>
        <v>0</v>
      </c>
      <c r="P7181" s="92">
        <f>('Activity data'!L1563*'Emission factors'!$B$6)*'Emission factors'!$D$6/1000</f>
        <v>0</v>
      </c>
      <c r="Q7181" s="92">
        <f>('Activity data'!M1563*'Emission factors'!$B$6)*'Emission factors'!$D$6/1000</f>
        <v>0</v>
      </c>
      <c r="R7181" s="92">
        <f>('Activity data'!N1563*'Emission factors'!$B$6)*'Emission factors'!$D$6/1000</f>
        <v>0</v>
      </c>
      <c r="S7181" s="92">
        <f>('Activity data'!O1563*'Emission factors'!$B$6)*'Emission factors'!$D$6/1000</f>
        <v>0</v>
      </c>
      <c r="T7181" s="92">
        <f>('Activity data'!P1563*'Emission factors'!$B$6)*'Emission factors'!$D$6/1000</f>
        <v>0</v>
      </c>
      <c r="U7181" s="92">
        <f>('Activity data'!Q1563*'Emission factors'!$B$6)*'Emission factors'!$D$6/1000</f>
        <v>0</v>
      </c>
    </row>
    <row r="7182" spans="1:21" x14ac:dyDescent="0.25">
      <c r="A7182" s="92" t="s">
        <v>11</v>
      </c>
      <c r="B7182" s="92" t="s">
        <v>12</v>
      </c>
      <c r="C7182" s="92" t="s">
        <v>48</v>
      </c>
      <c r="D7182" s="92" t="s">
        <v>48</v>
      </c>
      <c r="E7182" s="92" t="s">
        <v>53</v>
      </c>
      <c r="F7182" s="92" t="s">
        <v>50</v>
      </c>
      <c r="G7182" s="92" t="s">
        <v>97</v>
      </c>
      <c r="H7182" s="92" t="s">
        <v>31</v>
      </c>
      <c r="I7182" s="92" t="s">
        <v>226</v>
      </c>
      <c r="L7182" s="92">
        <f>('Activity data'!H1564*'Emission factors'!$B$6)*'Emission factors'!$D$6</f>
        <v>0</v>
      </c>
      <c r="M7182" s="92">
        <f>('Activity data'!I1564*'Emission factors'!$B$6)*'Emission factors'!$D$6/1000</f>
        <v>0</v>
      </c>
      <c r="N7182" s="92">
        <f>('Activity data'!J1564*'Emission factors'!$B$6)*'Emission factors'!$D$6/1000</f>
        <v>0</v>
      </c>
      <c r="O7182" s="92">
        <f>('Activity data'!K1564*'Emission factors'!$B$6)*'Emission factors'!$D$6/1000</f>
        <v>0</v>
      </c>
      <c r="P7182" s="92">
        <f>('Activity data'!L1564*'Emission factors'!$B$6)*'Emission factors'!$D$6/1000</f>
        <v>0</v>
      </c>
      <c r="Q7182" s="92">
        <f>('Activity data'!M1564*'Emission factors'!$B$6)*'Emission factors'!$D$6/1000</f>
        <v>0</v>
      </c>
      <c r="R7182" s="92">
        <f>('Activity data'!N1564*'Emission factors'!$B$6)*'Emission factors'!$D$6/1000</f>
        <v>0</v>
      </c>
      <c r="S7182" s="92">
        <f>('Activity data'!O1564*'Emission factors'!$B$6)*'Emission factors'!$D$6/1000</f>
        <v>0</v>
      </c>
      <c r="T7182" s="92">
        <f>('Activity data'!P1564*'Emission factors'!$B$6)*'Emission factors'!$D$6/1000</f>
        <v>0</v>
      </c>
      <c r="U7182" s="92">
        <f>('Activity data'!Q1564*'Emission factors'!$B$6)*'Emission factors'!$D$6/1000</f>
        <v>0</v>
      </c>
    </row>
    <row r="7183" spans="1:21" x14ac:dyDescent="0.25">
      <c r="A7183" s="92" t="s">
        <v>11</v>
      </c>
      <c r="B7183" s="92" t="s">
        <v>12</v>
      </c>
      <c r="C7183" s="92" t="s">
        <v>48</v>
      </c>
      <c r="D7183" s="92" t="s">
        <v>48</v>
      </c>
      <c r="E7183" s="92" t="s">
        <v>53</v>
      </c>
      <c r="F7183" s="92" t="s">
        <v>50</v>
      </c>
      <c r="G7183" s="92" t="s">
        <v>97</v>
      </c>
      <c r="H7183" s="92" t="s">
        <v>31</v>
      </c>
      <c r="I7183" s="92" t="s">
        <v>206</v>
      </c>
      <c r="L7183" s="92">
        <f>('Activity data'!H1565*'Emission factors'!$B$6)*'Emission factors'!$D$6</f>
        <v>0</v>
      </c>
      <c r="M7183" s="92">
        <f>('Activity data'!I1565*'Emission factors'!$B$6)*'Emission factors'!$D$6/1000</f>
        <v>0</v>
      </c>
      <c r="N7183" s="92">
        <f>('Activity data'!J1565*'Emission factors'!$B$6)*'Emission factors'!$D$6/1000</f>
        <v>0</v>
      </c>
      <c r="O7183" s="92">
        <f>('Activity data'!K1565*'Emission factors'!$B$6)*'Emission factors'!$D$6/1000</f>
        <v>0</v>
      </c>
      <c r="P7183" s="92">
        <f>('Activity data'!L1565*'Emission factors'!$B$6)*'Emission factors'!$D$6/1000</f>
        <v>0</v>
      </c>
      <c r="Q7183" s="92">
        <f>('Activity data'!M1565*'Emission factors'!$B$6)*'Emission factors'!$D$6/1000</f>
        <v>0</v>
      </c>
      <c r="R7183" s="92">
        <f>('Activity data'!N1565*'Emission factors'!$B$6)*'Emission factors'!$D$6/1000</f>
        <v>0</v>
      </c>
      <c r="S7183" s="92">
        <f>('Activity data'!O1565*'Emission factors'!$B$6)*'Emission factors'!$D$6/1000</f>
        <v>0</v>
      </c>
      <c r="T7183" s="92">
        <f>('Activity data'!P1565*'Emission factors'!$B$6)*'Emission factors'!$D$6/1000</f>
        <v>0</v>
      </c>
      <c r="U7183" s="92">
        <f>('Activity data'!Q1565*'Emission factors'!$B$6)*'Emission factors'!$D$6/1000</f>
        <v>0</v>
      </c>
    </row>
    <row r="7184" spans="1:21" x14ac:dyDescent="0.25">
      <c r="A7184" s="92" t="s">
        <v>11</v>
      </c>
      <c r="B7184" s="92" t="s">
        <v>12</v>
      </c>
      <c r="C7184" s="92" t="s">
        <v>48</v>
      </c>
      <c r="D7184" s="92" t="s">
        <v>48</v>
      </c>
      <c r="E7184" s="92" t="s">
        <v>53</v>
      </c>
      <c r="F7184" s="92" t="s">
        <v>50</v>
      </c>
      <c r="G7184" s="92" t="s">
        <v>97</v>
      </c>
      <c r="H7184" s="92" t="s">
        <v>31</v>
      </c>
      <c r="I7184" s="92" t="s">
        <v>232</v>
      </c>
      <c r="L7184" s="92">
        <f>('Activity data'!H1566*'Emission factors'!$B$6)*'Emission factors'!$D$6</f>
        <v>0</v>
      </c>
      <c r="M7184" s="92">
        <f>('Activity data'!I1566*'Emission factors'!$B$6)*'Emission factors'!$D$6/1000</f>
        <v>0</v>
      </c>
      <c r="N7184" s="92">
        <f>('Activity data'!J1566*'Emission factors'!$B$6)*'Emission factors'!$D$6/1000</f>
        <v>0</v>
      </c>
      <c r="O7184" s="92">
        <f>('Activity data'!K1566*'Emission factors'!$B$6)*'Emission factors'!$D$6/1000</f>
        <v>0</v>
      </c>
      <c r="P7184" s="92">
        <f>('Activity data'!L1566*'Emission factors'!$B$6)*'Emission factors'!$D$6/1000</f>
        <v>0</v>
      </c>
      <c r="Q7184" s="92">
        <f>('Activity data'!M1566*'Emission factors'!$B$6)*'Emission factors'!$D$6/1000</f>
        <v>0</v>
      </c>
      <c r="R7184" s="92">
        <f>('Activity data'!N1566*'Emission factors'!$B$6)*'Emission factors'!$D$6/1000</f>
        <v>0</v>
      </c>
      <c r="S7184" s="92">
        <f>('Activity data'!O1566*'Emission factors'!$B$6)*'Emission factors'!$D$6/1000</f>
        <v>0</v>
      </c>
      <c r="T7184" s="92">
        <f>('Activity data'!P1566*'Emission factors'!$B$6)*'Emission factors'!$D$6/1000</f>
        <v>0</v>
      </c>
      <c r="U7184" s="92">
        <f>('Activity data'!Q1566*'Emission factors'!$B$6)*'Emission factors'!$D$6/1000</f>
        <v>0</v>
      </c>
    </row>
    <row r="7185" spans="1:21" x14ac:dyDescent="0.25">
      <c r="A7185" s="92" t="s">
        <v>11</v>
      </c>
      <c r="B7185" s="92" t="s">
        <v>12</v>
      </c>
      <c r="C7185" s="92" t="s">
        <v>48</v>
      </c>
      <c r="D7185" s="92" t="s">
        <v>48</v>
      </c>
      <c r="E7185" s="92" t="s">
        <v>53</v>
      </c>
      <c r="F7185" s="92" t="s">
        <v>50</v>
      </c>
      <c r="G7185" s="92" t="s">
        <v>97</v>
      </c>
      <c r="H7185" s="92" t="s">
        <v>31</v>
      </c>
      <c r="I7185" s="92" t="s">
        <v>200</v>
      </c>
      <c r="L7185" s="92">
        <f>('Activity data'!H1567*'Emission factors'!$B$6)*'Emission factors'!$D$6</f>
        <v>0</v>
      </c>
      <c r="M7185" s="92">
        <f>('Activity data'!I1567*'Emission factors'!$B$6)*'Emission factors'!$D$6/1000</f>
        <v>0</v>
      </c>
      <c r="N7185" s="92">
        <f>('Activity data'!J1567*'Emission factors'!$B$6)*'Emission factors'!$D$6/1000</f>
        <v>0</v>
      </c>
      <c r="O7185" s="92">
        <f>('Activity data'!K1567*'Emission factors'!$B$6)*'Emission factors'!$D$6/1000</f>
        <v>0</v>
      </c>
      <c r="P7185" s="92">
        <f>('Activity data'!L1567*'Emission factors'!$B$6)*'Emission factors'!$D$6/1000</f>
        <v>0</v>
      </c>
      <c r="Q7185" s="92">
        <f>('Activity data'!M1567*'Emission factors'!$B$6)*'Emission factors'!$D$6/1000</f>
        <v>0</v>
      </c>
      <c r="R7185" s="92">
        <f>('Activity data'!N1567*'Emission factors'!$B$6)*'Emission factors'!$D$6/1000</f>
        <v>0</v>
      </c>
      <c r="S7185" s="92">
        <f>('Activity data'!O1567*'Emission factors'!$B$6)*'Emission factors'!$D$6/1000</f>
        <v>0</v>
      </c>
      <c r="T7185" s="92">
        <f>('Activity data'!P1567*'Emission factors'!$B$6)*'Emission factors'!$D$6/1000</f>
        <v>0</v>
      </c>
      <c r="U7185" s="92">
        <f>('Activity data'!Q1567*'Emission factors'!$B$6)*'Emission factors'!$D$6/1000</f>
        <v>0</v>
      </c>
    </row>
    <row r="7186" spans="1:21" x14ac:dyDescent="0.25">
      <c r="A7186" s="92" t="s">
        <v>11</v>
      </c>
      <c r="B7186" s="92" t="s">
        <v>12</v>
      </c>
      <c r="C7186" s="92" t="s">
        <v>48</v>
      </c>
      <c r="D7186" s="92" t="s">
        <v>48</v>
      </c>
      <c r="E7186" s="92" t="s">
        <v>53</v>
      </c>
      <c r="F7186" s="92" t="s">
        <v>50</v>
      </c>
      <c r="G7186" s="92" t="s">
        <v>97</v>
      </c>
      <c r="H7186" s="92" t="s">
        <v>31</v>
      </c>
      <c r="I7186" s="92" t="s">
        <v>227</v>
      </c>
      <c r="L7186" s="92">
        <f>('Activity data'!H1568*'Emission factors'!$B$6)*'Emission factors'!$D$6</f>
        <v>0</v>
      </c>
      <c r="M7186" s="92">
        <f>('Activity data'!I1568*'Emission factors'!$B$6)*'Emission factors'!$D$6/1000</f>
        <v>0</v>
      </c>
      <c r="N7186" s="92">
        <f>('Activity data'!J1568*'Emission factors'!$B$6)*'Emission factors'!$D$6/1000</f>
        <v>0</v>
      </c>
      <c r="O7186" s="92">
        <f>('Activity data'!K1568*'Emission factors'!$B$6)*'Emission factors'!$D$6/1000</f>
        <v>0</v>
      </c>
      <c r="P7186" s="92">
        <f>('Activity data'!L1568*'Emission factors'!$B$6)*'Emission factors'!$D$6/1000</f>
        <v>0</v>
      </c>
      <c r="Q7186" s="92">
        <f>('Activity data'!M1568*'Emission factors'!$B$6)*'Emission factors'!$D$6/1000</f>
        <v>0</v>
      </c>
      <c r="R7186" s="92">
        <f>('Activity data'!N1568*'Emission factors'!$B$6)*'Emission factors'!$D$6/1000</f>
        <v>0</v>
      </c>
      <c r="S7186" s="92">
        <f>('Activity data'!O1568*'Emission factors'!$B$6)*'Emission factors'!$D$6/1000</f>
        <v>0</v>
      </c>
      <c r="T7186" s="92">
        <f>('Activity data'!P1568*'Emission factors'!$B$6)*'Emission factors'!$D$6/1000</f>
        <v>0</v>
      </c>
      <c r="U7186" s="92">
        <f>('Activity data'!Q1568*'Emission factors'!$B$6)*'Emission factors'!$D$6/1000</f>
        <v>0</v>
      </c>
    </row>
    <row r="7187" spans="1:21" x14ac:dyDescent="0.25">
      <c r="A7187" s="92" t="s">
        <v>11</v>
      </c>
      <c r="B7187" s="92" t="s">
        <v>12</v>
      </c>
      <c r="C7187" s="92" t="s">
        <v>48</v>
      </c>
      <c r="D7187" s="92" t="s">
        <v>48</v>
      </c>
      <c r="E7187" s="92" t="s">
        <v>53</v>
      </c>
      <c r="F7187" s="92" t="s">
        <v>50</v>
      </c>
      <c r="G7187" s="92" t="s">
        <v>97</v>
      </c>
      <c r="H7187" s="92" t="s">
        <v>31</v>
      </c>
      <c r="I7187" s="92" t="s">
        <v>228</v>
      </c>
      <c r="L7187" s="92">
        <f>('Activity data'!H1569*'Emission factors'!$B$6)*'Emission factors'!$D$6</f>
        <v>0</v>
      </c>
      <c r="M7187" s="92">
        <f>('Activity data'!I1569*'Emission factors'!$B$6)*'Emission factors'!$D$6/1000</f>
        <v>0</v>
      </c>
      <c r="N7187" s="92">
        <f>('Activity data'!J1569*'Emission factors'!$B$6)*'Emission factors'!$D$6/1000</f>
        <v>0</v>
      </c>
      <c r="O7187" s="92">
        <f>('Activity data'!K1569*'Emission factors'!$B$6)*'Emission factors'!$D$6/1000</f>
        <v>0</v>
      </c>
      <c r="P7187" s="92">
        <f>('Activity data'!L1569*'Emission factors'!$B$6)*'Emission factors'!$D$6/1000</f>
        <v>0</v>
      </c>
      <c r="Q7187" s="92">
        <f>('Activity data'!M1569*'Emission factors'!$B$6)*'Emission factors'!$D$6/1000</f>
        <v>0</v>
      </c>
      <c r="R7187" s="92">
        <f>('Activity data'!N1569*'Emission factors'!$B$6)*'Emission factors'!$D$6/1000</f>
        <v>0</v>
      </c>
      <c r="S7187" s="92">
        <f>('Activity data'!O1569*'Emission factors'!$B$6)*'Emission factors'!$D$6/1000</f>
        <v>0</v>
      </c>
      <c r="T7187" s="92">
        <f>('Activity data'!P1569*'Emission factors'!$B$6)*'Emission factors'!$D$6/1000</f>
        <v>0</v>
      </c>
      <c r="U7187" s="92">
        <f>('Activity data'!Q1569*'Emission factors'!$B$6)*'Emission factors'!$D$6/1000</f>
        <v>0</v>
      </c>
    </row>
    <row r="7188" spans="1:21" x14ac:dyDescent="0.25">
      <c r="A7188" s="92" t="s">
        <v>11</v>
      </c>
      <c r="B7188" s="92" t="s">
        <v>12</v>
      </c>
      <c r="C7188" s="92" t="s">
        <v>48</v>
      </c>
      <c r="D7188" s="92" t="s">
        <v>48</v>
      </c>
      <c r="E7188" s="92" t="s">
        <v>53</v>
      </c>
      <c r="F7188" s="92" t="s">
        <v>50</v>
      </c>
      <c r="G7188" s="92" t="s">
        <v>97</v>
      </c>
      <c r="H7188" s="92" t="s">
        <v>31</v>
      </c>
      <c r="I7188" s="92" t="s">
        <v>195</v>
      </c>
      <c r="L7188" s="92">
        <f>('Activity data'!H1570*'Emission factors'!$B$6)*'Emission factors'!$D$6</f>
        <v>0</v>
      </c>
      <c r="M7188" s="92">
        <f>('Activity data'!I1570*'Emission factors'!$B$6)*'Emission factors'!$D$6/1000</f>
        <v>0</v>
      </c>
      <c r="N7188" s="92">
        <f>('Activity data'!J1570*'Emission factors'!$B$6)*'Emission factors'!$D$6/1000</f>
        <v>0</v>
      </c>
      <c r="O7188" s="92">
        <f>('Activity data'!K1570*'Emission factors'!$B$6)*'Emission factors'!$D$6/1000</f>
        <v>0</v>
      </c>
      <c r="P7188" s="92">
        <f>('Activity data'!L1570*'Emission factors'!$B$6)*'Emission factors'!$D$6/1000</f>
        <v>0</v>
      </c>
      <c r="Q7188" s="92">
        <f>('Activity data'!M1570*'Emission factors'!$B$6)*'Emission factors'!$D$6/1000</f>
        <v>0</v>
      </c>
      <c r="R7188" s="92">
        <f>('Activity data'!N1570*'Emission factors'!$B$6)*'Emission factors'!$D$6/1000</f>
        <v>0</v>
      </c>
      <c r="S7188" s="92">
        <f>('Activity data'!O1570*'Emission factors'!$B$6)*'Emission factors'!$D$6/1000</f>
        <v>0</v>
      </c>
      <c r="T7188" s="92">
        <f>('Activity data'!P1570*'Emission factors'!$B$6)*'Emission factors'!$D$6/1000</f>
        <v>0</v>
      </c>
      <c r="U7188" s="92">
        <f>('Activity data'!Q1570*'Emission factors'!$B$6)*'Emission factors'!$D$6/1000</f>
        <v>0</v>
      </c>
    </row>
    <row r="7189" spans="1:21" x14ac:dyDescent="0.25">
      <c r="A7189" s="92" t="s">
        <v>11</v>
      </c>
      <c r="B7189" s="92" t="s">
        <v>12</v>
      </c>
      <c r="C7189" s="92" t="s">
        <v>48</v>
      </c>
      <c r="D7189" s="92" t="s">
        <v>48</v>
      </c>
      <c r="E7189" s="92" t="s">
        <v>53</v>
      </c>
      <c r="F7189" s="92" t="s">
        <v>50</v>
      </c>
      <c r="G7189" s="92" t="s">
        <v>97</v>
      </c>
      <c r="H7189" s="92" t="s">
        <v>31</v>
      </c>
      <c r="I7189" s="92" t="s">
        <v>192</v>
      </c>
      <c r="L7189" s="92">
        <f>('Activity data'!H1571*'Emission factors'!$B$6)*'Emission factors'!$D$6</f>
        <v>0</v>
      </c>
      <c r="M7189" s="92">
        <f>('Activity data'!I1571*'Emission factors'!$B$6)*'Emission factors'!$D$6/1000</f>
        <v>0</v>
      </c>
      <c r="N7189" s="92">
        <f>('Activity data'!J1571*'Emission factors'!$B$6)*'Emission factors'!$D$6/1000</f>
        <v>0</v>
      </c>
      <c r="O7189" s="92">
        <f>('Activity data'!K1571*'Emission factors'!$B$6)*'Emission factors'!$D$6/1000</f>
        <v>0</v>
      </c>
      <c r="P7189" s="92">
        <f>('Activity data'!L1571*'Emission factors'!$B$6)*'Emission factors'!$D$6/1000</f>
        <v>0</v>
      </c>
      <c r="Q7189" s="92">
        <f>('Activity data'!M1571*'Emission factors'!$B$6)*'Emission factors'!$D$6/1000</f>
        <v>0</v>
      </c>
      <c r="R7189" s="92">
        <f>('Activity data'!N1571*'Emission factors'!$B$6)*'Emission factors'!$D$6/1000</f>
        <v>0</v>
      </c>
      <c r="S7189" s="92">
        <f>('Activity data'!O1571*'Emission factors'!$B$6)*'Emission factors'!$D$6/1000</f>
        <v>0</v>
      </c>
      <c r="T7189" s="92">
        <f>('Activity data'!P1571*'Emission factors'!$B$6)*'Emission factors'!$D$6/1000</f>
        <v>0</v>
      </c>
      <c r="U7189" s="92">
        <f>('Activity data'!Q1571*'Emission factors'!$B$6)*'Emission factors'!$D$6/1000</f>
        <v>0</v>
      </c>
    </row>
    <row r="7190" spans="1:21" x14ac:dyDescent="0.25">
      <c r="A7190" s="92" t="s">
        <v>11</v>
      </c>
      <c r="B7190" s="92" t="s">
        <v>12</v>
      </c>
      <c r="C7190" s="92" t="s">
        <v>48</v>
      </c>
      <c r="D7190" s="92" t="s">
        <v>48</v>
      </c>
      <c r="E7190" s="92" t="s">
        <v>53</v>
      </c>
      <c r="F7190" s="92" t="s">
        <v>50</v>
      </c>
      <c r="G7190" s="92" t="s">
        <v>97</v>
      </c>
      <c r="H7190" s="92" t="s">
        <v>31</v>
      </c>
      <c r="I7190" s="92" t="s">
        <v>229</v>
      </c>
      <c r="L7190" s="92">
        <f>('Activity data'!H1572*'Emission factors'!$B$6)*'Emission factors'!$D$6</f>
        <v>0</v>
      </c>
      <c r="M7190" s="92">
        <f>('Activity data'!I1572*'Emission factors'!$B$6)*'Emission factors'!$D$6/1000</f>
        <v>0</v>
      </c>
      <c r="N7190" s="92">
        <f>('Activity data'!J1572*'Emission factors'!$B$6)*'Emission factors'!$D$6/1000</f>
        <v>0</v>
      </c>
      <c r="O7190" s="92">
        <f>('Activity data'!K1572*'Emission factors'!$B$6)*'Emission factors'!$D$6/1000</f>
        <v>0</v>
      </c>
      <c r="P7190" s="92">
        <f>('Activity data'!L1572*'Emission factors'!$B$6)*'Emission factors'!$D$6/1000</f>
        <v>0</v>
      </c>
      <c r="Q7190" s="92">
        <f>('Activity data'!M1572*'Emission factors'!$B$6)*'Emission factors'!$D$6/1000</f>
        <v>0</v>
      </c>
      <c r="R7190" s="92">
        <f>('Activity data'!N1572*'Emission factors'!$B$6)*'Emission factors'!$D$6/1000</f>
        <v>0</v>
      </c>
      <c r="S7190" s="92">
        <f>('Activity data'!O1572*'Emission factors'!$B$6)*'Emission factors'!$D$6/1000</f>
        <v>0</v>
      </c>
      <c r="T7190" s="92">
        <f>('Activity data'!P1572*'Emission factors'!$B$6)*'Emission factors'!$D$6/1000</f>
        <v>0</v>
      </c>
      <c r="U7190" s="92">
        <f>('Activity data'!Q1572*'Emission factors'!$B$6)*'Emission factors'!$D$6/1000</f>
        <v>0</v>
      </c>
    </row>
    <row r="7191" spans="1:21" x14ac:dyDescent="0.25">
      <c r="A7191" s="92" t="s">
        <v>11</v>
      </c>
      <c r="B7191" s="92" t="s">
        <v>12</v>
      </c>
      <c r="C7191" s="92" t="s">
        <v>48</v>
      </c>
      <c r="D7191" s="92" t="s">
        <v>48</v>
      </c>
      <c r="E7191" s="92" t="s">
        <v>53</v>
      </c>
      <c r="F7191" s="92" t="s">
        <v>50</v>
      </c>
      <c r="G7191" s="92" t="s">
        <v>97</v>
      </c>
      <c r="H7191" s="92" t="s">
        <v>31</v>
      </c>
      <c r="I7191" s="92" t="s">
        <v>198</v>
      </c>
      <c r="L7191" s="92">
        <f>('Activity data'!H1573*'Emission factors'!$B$6)*'Emission factors'!$D$6</f>
        <v>0</v>
      </c>
      <c r="M7191" s="92">
        <f>('Activity data'!I1573*'Emission factors'!$B$6)*'Emission factors'!$D$6/1000</f>
        <v>0</v>
      </c>
      <c r="N7191" s="92">
        <f>('Activity data'!J1573*'Emission factors'!$B$6)*'Emission factors'!$D$6/1000</f>
        <v>0</v>
      </c>
      <c r="O7191" s="92">
        <f>('Activity data'!K1573*'Emission factors'!$B$6)*'Emission factors'!$D$6/1000</f>
        <v>0</v>
      </c>
      <c r="P7191" s="92">
        <f>('Activity data'!L1573*'Emission factors'!$B$6)*'Emission factors'!$D$6/1000</f>
        <v>0</v>
      </c>
      <c r="Q7191" s="92">
        <f>('Activity data'!M1573*'Emission factors'!$B$6)*'Emission factors'!$D$6/1000</f>
        <v>0</v>
      </c>
      <c r="R7191" s="92">
        <f>('Activity data'!N1573*'Emission factors'!$B$6)*'Emission factors'!$D$6/1000</f>
        <v>0</v>
      </c>
      <c r="S7191" s="92">
        <f>('Activity data'!O1573*'Emission factors'!$B$6)*'Emission factors'!$D$6/1000</f>
        <v>0</v>
      </c>
      <c r="T7191" s="92">
        <f>('Activity data'!P1573*'Emission factors'!$B$6)*'Emission factors'!$D$6/1000</f>
        <v>0</v>
      </c>
      <c r="U7191" s="92">
        <f>('Activity data'!Q1573*'Emission factors'!$B$6)*'Emission factors'!$D$6/1000</f>
        <v>0</v>
      </c>
    </row>
    <row r="7192" spans="1:21" x14ac:dyDescent="0.25">
      <c r="A7192" s="92" t="s">
        <v>11</v>
      </c>
      <c r="B7192" s="92" t="s">
        <v>12</v>
      </c>
      <c r="C7192" s="92" t="s">
        <v>48</v>
      </c>
      <c r="D7192" s="92" t="s">
        <v>48</v>
      </c>
      <c r="E7192" s="92" t="s">
        <v>53</v>
      </c>
      <c r="F7192" s="92" t="s">
        <v>50</v>
      </c>
      <c r="G7192" s="92" t="s">
        <v>97</v>
      </c>
      <c r="H7192" s="92" t="s">
        <v>31</v>
      </c>
      <c r="I7192" s="92" t="s">
        <v>230</v>
      </c>
      <c r="L7192" s="92">
        <f>('Activity data'!H1574*'Emission factors'!$B$6)*'Emission factors'!$D$6</f>
        <v>0</v>
      </c>
      <c r="M7192" s="92">
        <f>('Activity data'!I1574*'Emission factors'!$B$6)*'Emission factors'!$D$6/1000</f>
        <v>0</v>
      </c>
      <c r="N7192" s="92">
        <f>('Activity data'!J1574*'Emission factors'!$B$6)*'Emission factors'!$D$6/1000</f>
        <v>0</v>
      </c>
      <c r="O7192" s="92">
        <f>('Activity data'!K1574*'Emission factors'!$B$6)*'Emission factors'!$D$6/1000</f>
        <v>0</v>
      </c>
      <c r="P7192" s="92">
        <f>('Activity data'!L1574*'Emission factors'!$B$6)*'Emission factors'!$D$6/1000</f>
        <v>0</v>
      </c>
      <c r="Q7192" s="92">
        <f>('Activity data'!M1574*'Emission factors'!$B$6)*'Emission factors'!$D$6/1000</f>
        <v>0</v>
      </c>
      <c r="R7192" s="92">
        <f>('Activity data'!N1574*'Emission factors'!$B$6)*'Emission factors'!$D$6/1000</f>
        <v>0</v>
      </c>
      <c r="S7192" s="92">
        <f>('Activity data'!O1574*'Emission factors'!$B$6)*'Emission factors'!$D$6/1000</f>
        <v>0</v>
      </c>
      <c r="T7192" s="92">
        <f>('Activity data'!P1574*'Emission factors'!$B$6)*'Emission factors'!$D$6/1000</f>
        <v>0</v>
      </c>
      <c r="U7192" s="92">
        <f>('Activity data'!Q1574*'Emission factors'!$B$6)*'Emission factors'!$D$6/1000</f>
        <v>0</v>
      </c>
    </row>
    <row r="7193" spans="1:21" x14ac:dyDescent="0.25">
      <c r="A7193" s="92" t="s">
        <v>11</v>
      </c>
      <c r="B7193" s="92" t="s">
        <v>12</v>
      </c>
      <c r="C7193" s="92" t="s">
        <v>48</v>
      </c>
      <c r="D7193" s="92" t="s">
        <v>48</v>
      </c>
      <c r="E7193" s="92" t="s">
        <v>53</v>
      </c>
      <c r="F7193" s="92" t="s">
        <v>50</v>
      </c>
      <c r="G7193" s="92" t="s">
        <v>97</v>
      </c>
      <c r="H7193" s="92" t="s">
        <v>31</v>
      </c>
      <c r="I7193" s="92" t="s">
        <v>210</v>
      </c>
      <c r="L7193" s="92">
        <f>('Activity data'!H1575*'Emission factors'!$B$6)*'Emission factors'!$D$6</f>
        <v>0</v>
      </c>
      <c r="M7193" s="92">
        <f>('Activity data'!I1575*'Emission factors'!$B$6)*'Emission factors'!$D$6/1000</f>
        <v>0</v>
      </c>
      <c r="N7193" s="92">
        <f>('Activity data'!J1575*'Emission factors'!$B$6)*'Emission factors'!$D$6/1000</f>
        <v>0</v>
      </c>
      <c r="O7193" s="92">
        <f>('Activity data'!K1575*'Emission factors'!$B$6)*'Emission factors'!$D$6/1000</f>
        <v>0</v>
      </c>
      <c r="P7193" s="92">
        <f>('Activity data'!L1575*'Emission factors'!$B$6)*'Emission factors'!$D$6/1000</f>
        <v>0</v>
      </c>
      <c r="Q7193" s="92">
        <f>('Activity data'!M1575*'Emission factors'!$B$6)*'Emission factors'!$D$6/1000</f>
        <v>0</v>
      </c>
      <c r="R7193" s="92">
        <f>('Activity data'!N1575*'Emission factors'!$B$6)*'Emission factors'!$D$6/1000</f>
        <v>0</v>
      </c>
      <c r="S7193" s="92">
        <f>('Activity data'!O1575*'Emission factors'!$B$6)*'Emission factors'!$D$6/1000</f>
        <v>0</v>
      </c>
      <c r="T7193" s="92">
        <f>('Activity data'!P1575*'Emission factors'!$B$6)*'Emission factors'!$D$6/1000</f>
        <v>0</v>
      </c>
      <c r="U7193" s="92">
        <f>('Activity data'!Q1575*'Emission factors'!$B$6)*'Emission factors'!$D$6/1000</f>
        <v>0</v>
      </c>
    </row>
    <row r="7194" spans="1:21" x14ac:dyDescent="0.25">
      <c r="A7194" s="92" t="s">
        <v>11</v>
      </c>
      <c r="B7194" s="92" t="s">
        <v>12</v>
      </c>
      <c r="C7194" s="92" t="s">
        <v>48</v>
      </c>
      <c r="D7194" s="92" t="s">
        <v>48</v>
      </c>
      <c r="E7194" s="92" t="s">
        <v>53</v>
      </c>
      <c r="F7194" s="92" t="s">
        <v>50</v>
      </c>
      <c r="G7194" s="92" t="s">
        <v>97</v>
      </c>
      <c r="H7194" s="92" t="s">
        <v>31</v>
      </c>
      <c r="I7194" s="92" t="s">
        <v>191</v>
      </c>
      <c r="L7194" s="92">
        <f>('Activity data'!H1576*'Emission factors'!$B$6)*'Emission factors'!$D$6</f>
        <v>0</v>
      </c>
      <c r="M7194" s="92">
        <f>('Activity data'!I1576*'Emission factors'!$B$6)*'Emission factors'!$D$6/1000</f>
        <v>0</v>
      </c>
      <c r="N7194" s="92">
        <f>('Activity data'!J1576*'Emission factors'!$B$6)*'Emission factors'!$D$6/1000</f>
        <v>0</v>
      </c>
      <c r="O7194" s="92">
        <f>('Activity data'!K1576*'Emission factors'!$B$6)*'Emission factors'!$D$6/1000</f>
        <v>0</v>
      </c>
      <c r="P7194" s="92">
        <f>('Activity data'!L1576*'Emission factors'!$B$6)*'Emission factors'!$D$6/1000</f>
        <v>0</v>
      </c>
      <c r="Q7194" s="92">
        <f>('Activity data'!M1576*'Emission factors'!$B$6)*'Emission factors'!$D$6/1000</f>
        <v>0</v>
      </c>
      <c r="R7194" s="92">
        <f>('Activity data'!N1576*'Emission factors'!$B$6)*'Emission factors'!$D$6/1000</f>
        <v>0</v>
      </c>
      <c r="S7194" s="92">
        <f>('Activity data'!O1576*'Emission factors'!$B$6)*'Emission factors'!$D$6/1000</f>
        <v>0</v>
      </c>
      <c r="T7194" s="92">
        <f>('Activity data'!P1576*'Emission factors'!$B$6)*'Emission factors'!$D$6/1000</f>
        <v>0</v>
      </c>
      <c r="U7194" s="92">
        <f>('Activity data'!Q1576*'Emission factors'!$B$6)*'Emission factors'!$D$6/1000</f>
        <v>0</v>
      </c>
    </row>
    <row r="7195" spans="1:21" x14ac:dyDescent="0.25">
      <c r="A7195" s="92" t="s">
        <v>11</v>
      </c>
      <c r="B7195" s="92" t="s">
        <v>12</v>
      </c>
      <c r="C7195" s="92" t="s">
        <v>48</v>
      </c>
      <c r="D7195" s="92" t="s">
        <v>48</v>
      </c>
      <c r="E7195" s="92" t="s">
        <v>53</v>
      </c>
      <c r="F7195" s="92" t="s">
        <v>50</v>
      </c>
      <c r="G7195" s="92" t="s">
        <v>97</v>
      </c>
      <c r="H7195" s="92" t="s">
        <v>31</v>
      </c>
      <c r="I7195" s="92" t="s">
        <v>231</v>
      </c>
      <c r="L7195" s="92">
        <f>('Activity data'!H1577*'Emission factors'!$B$6)*'Emission factors'!$D$6</f>
        <v>0</v>
      </c>
      <c r="M7195" s="92">
        <f>('Activity data'!I1577*'Emission factors'!$B$6)*'Emission factors'!$D$6/1000</f>
        <v>0</v>
      </c>
      <c r="N7195" s="92">
        <f>('Activity data'!J1577*'Emission factors'!$B$6)*'Emission factors'!$D$6/1000</f>
        <v>0</v>
      </c>
      <c r="O7195" s="92">
        <f>('Activity data'!K1577*'Emission factors'!$B$6)*'Emission factors'!$D$6/1000</f>
        <v>0</v>
      </c>
      <c r="P7195" s="92">
        <f>('Activity data'!L1577*'Emission factors'!$B$6)*'Emission factors'!$D$6/1000</f>
        <v>0</v>
      </c>
      <c r="Q7195" s="92">
        <f>('Activity data'!M1577*'Emission factors'!$B$6)*'Emission factors'!$D$6/1000</f>
        <v>0</v>
      </c>
      <c r="R7195" s="92">
        <f>('Activity data'!N1577*'Emission factors'!$B$6)*'Emission factors'!$D$6/1000</f>
        <v>0</v>
      </c>
      <c r="S7195" s="92">
        <f>('Activity data'!O1577*'Emission factors'!$B$6)*'Emission factors'!$D$6/1000</f>
        <v>0</v>
      </c>
      <c r="T7195" s="92">
        <f>('Activity data'!P1577*'Emission factors'!$B$6)*'Emission factors'!$D$6/1000</f>
        <v>0</v>
      </c>
      <c r="U7195" s="92">
        <f>('Activity data'!Q1577*'Emission factors'!$B$6)*'Emission factors'!$D$6/1000</f>
        <v>0</v>
      </c>
    </row>
    <row r="7196" spans="1:21" x14ac:dyDescent="0.25">
      <c r="A7196" s="92" t="s">
        <v>11</v>
      </c>
      <c r="B7196" s="92" t="s">
        <v>12</v>
      </c>
      <c r="C7196" s="92" t="s">
        <v>48</v>
      </c>
      <c r="D7196" s="92" t="s">
        <v>48</v>
      </c>
      <c r="E7196" s="92" t="s">
        <v>53</v>
      </c>
      <c r="F7196" s="92" t="s">
        <v>50</v>
      </c>
      <c r="G7196" s="92" t="s">
        <v>97</v>
      </c>
      <c r="H7196" s="92" t="s">
        <v>31</v>
      </c>
      <c r="I7196" s="92" t="s">
        <v>190</v>
      </c>
      <c r="L7196" s="92">
        <f>('Activity data'!H1578*'Emission factors'!$B$6)*'Emission factors'!$D$6</f>
        <v>0</v>
      </c>
      <c r="M7196" s="92">
        <f>('Activity data'!I1578*'Emission factors'!$B$6)*'Emission factors'!$D$6/1000</f>
        <v>0</v>
      </c>
      <c r="N7196" s="92">
        <f>('Activity data'!J1578*'Emission factors'!$B$6)*'Emission factors'!$D$6/1000</f>
        <v>0</v>
      </c>
      <c r="O7196" s="92">
        <f>('Activity data'!K1578*'Emission factors'!$B$6)*'Emission factors'!$D$6/1000</f>
        <v>0</v>
      </c>
      <c r="P7196" s="92">
        <f>('Activity data'!L1578*'Emission factors'!$B$6)*'Emission factors'!$D$6/1000</f>
        <v>0</v>
      </c>
      <c r="Q7196" s="92">
        <f>('Activity data'!M1578*'Emission factors'!$B$6)*'Emission factors'!$D$6/1000</f>
        <v>0</v>
      </c>
      <c r="R7196" s="92">
        <f>('Activity data'!N1578*'Emission factors'!$B$6)*'Emission factors'!$D$6/1000</f>
        <v>0</v>
      </c>
      <c r="S7196" s="92">
        <f>('Activity data'!O1578*'Emission factors'!$B$6)*'Emission factors'!$D$6/1000</f>
        <v>0</v>
      </c>
      <c r="T7196" s="92">
        <f>('Activity data'!P1578*'Emission factors'!$B$6)*'Emission factors'!$D$6/1000</f>
        <v>0</v>
      </c>
      <c r="U7196" s="92">
        <f>('Activity data'!Q1578*'Emission factors'!$B$6)*'Emission factors'!$D$6/1000</f>
        <v>0</v>
      </c>
    </row>
    <row r="7197" spans="1:21" x14ac:dyDescent="0.25">
      <c r="A7197" s="92" t="s">
        <v>11</v>
      </c>
      <c r="B7197" s="92" t="s">
        <v>12</v>
      </c>
      <c r="C7197" s="92" t="s">
        <v>48</v>
      </c>
      <c r="D7197" s="92" t="s">
        <v>48</v>
      </c>
      <c r="E7197" s="92" t="s">
        <v>54</v>
      </c>
      <c r="F7197" s="92" t="s">
        <v>50</v>
      </c>
      <c r="G7197" s="92" t="s">
        <v>97</v>
      </c>
      <c r="H7197" s="92" t="s">
        <v>31</v>
      </c>
      <c r="I7197" s="92" t="s">
        <v>207</v>
      </c>
      <c r="L7197" s="92">
        <f>('Activity data'!H1651/'Emission factors'!$H$5/1000)*'Emission factors'!$B$11*'Emission factors'!$D$11</f>
        <v>5118.587899049282</v>
      </c>
      <c r="M7197" s="92">
        <f>('Activity data'!I1651/'Emission factors'!$H$5/1000)*'Emission factors'!$B$11*'Emission factors'!$D$11/1000</f>
        <v>3.4814688700581593</v>
      </c>
      <c r="N7197" s="92">
        <f>('Activity data'!J1651/'Emission factors'!$H$5/1000)*'Emission factors'!$B$11*'Emission factors'!$D$11/1000</f>
        <v>2.6694788459498158</v>
      </c>
      <c r="O7197" s="92">
        <f>('Activity data'!K1651/'Emission factors'!$H$5/1000)*'Emission factors'!$B$11*'Emission factors'!$D$11/1000</f>
        <v>3.2477424630846445</v>
      </c>
      <c r="P7197" s="92">
        <f>('Activity data'!L1651/'Emission factors'!$H$5/1000)*'Emission factors'!$B$11*'Emission factors'!$D$11/1000</f>
        <v>3.0803587987888341</v>
      </c>
      <c r="Q7197" s="92">
        <f>('Activity data'!M1651/'Emission factors'!$H$5/1000)*'Emission factors'!$B$11*'Emission factors'!$D$11/1000</f>
        <v>0.80319888525905181</v>
      </c>
      <c r="R7197" s="92">
        <f>('Activity data'!N1651/'Emission factors'!$H$5/1000)*'Emission factors'!$B$11*'Emission factors'!$D$11/1000</f>
        <v>1.3459179321765491</v>
      </c>
      <c r="S7197" s="92">
        <f>('Activity data'!O1651/'Emission factors'!$H$5/1000)*'Emission factors'!$B$11*'Emission factors'!$D$11/1000</f>
        <v>3.0272169358589371</v>
      </c>
      <c r="T7197" s="92">
        <f>('Activity data'!P1651/'Emission factors'!$H$5/1000)*'Emission factors'!$B$11*'Emission factors'!$D$11/1000</f>
        <v>0.86337342645131065</v>
      </c>
      <c r="U7197" s="92">
        <f>('Activity data'!Q1651/'Emission factors'!$H$5/1000)*'Emission factors'!$B$11*'Emission factors'!$D$11/1000</f>
        <v>1.7117115939578625E-2</v>
      </c>
    </row>
    <row r="7198" spans="1:21" x14ac:dyDescent="0.25">
      <c r="A7198" s="92" t="s">
        <v>11</v>
      </c>
      <c r="B7198" s="92" t="s">
        <v>12</v>
      </c>
      <c r="C7198" s="92" t="s">
        <v>48</v>
      </c>
      <c r="D7198" s="92" t="s">
        <v>48</v>
      </c>
      <c r="E7198" s="92" t="s">
        <v>54</v>
      </c>
      <c r="F7198" s="92" t="s">
        <v>50</v>
      </c>
      <c r="G7198" s="92" t="s">
        <v>97</v>
      </c>
      <c r="H7198" s="92" t="s">
        <v>31</v>
      </c>
      <c r="I7198" s="92" t="s">
        <v>218</v>
      </c>
      <c r="L7198" s="92">
        <f>('Activity data'!H1652/'Emission factors'!$H$5/1000)*'Emission factors'!$B$11*'Emission factors'!$D$11</f>
        <v>0</v>
      </c>
      <c r="M7198" s="92">
        <f>('Activity data'!I1652/'Emission factors'!$H$5/1000)*'Emission factors'!$B$11*'Emission factors'!$D$11/1000</f>
        <v>0</v>
      </c>
      <c r="N7198" s="92">
        <f>('Activity data'!J1652/'Emission factors'!$H$5/1000)*'Emission factors'!$B$11*'Emission factors'!$D$11/1000</f>
        <v>0</v>
      </c>
      <c r="O7198" s="92">
        <f>('Activity data'!K1652/'Emission factors'!$H$5/1000)*'Emission factors'!$B$11*'Emission factors'!$D$11/1000</f>
        <v>0</v>
      </c>
      <c r="P7198" s="92">
        <f>('Activity data'!L1652/'Emission factors'!$H$5/1000)*'Emission factors'!$B$11*'Emission factors'!$D$11/1000</f>
        <v>0</v>
      </c>
      <c r="Q7198" s="92">
        <f>('Activity data'!M1652/'Emission factors'!$H$5/1000)*'Emission factors'!$B$11*'Emission factors'!$D$11/1000</f>
        <v>0</v>
      </c>
      <c r="R7198" s="92">
        <f>('Activity data'!N1652/'Emission factors'!$H$5/1000)*'Emission factors'!$B$11*'Emission factors'!$D$11/1000</f>
        <v>0</v>
      </c>
      <c r="S7198" s="92">
        <f>('Activity data'!O1652/'Emission factors'!$H$5/1000)*'Emission factors'!$B$11*'Emission factors'!$D$11/1000</f>
        <v>0</v>
      </c>
      <c r="T7198" s="92">
        <f>('Activity data'!P1652/'Emission factors'!$H$5/1000)*'Emission factors'!$B$11*'Emission factors'!$D$11/1000</f>
        <v>0</v>
      </c>
      <c r="U7198" s="92">
        <f>('Activity data'!Q1652/'Emission factors'!$H$5/1000)*'Emission factors'!$B$11*'Emission factors'!$D$11/1000</f>
        <v>0</v>
      </c>
    </row>
    <row r="7199" spans="1:21" x14ac:dyDescent="0.25">
      <c r="A7199" s="92" t="s">
        <v>11</v>
      </c>
      <c r="B7199" s="92" t="s">
        <v>12</v>
      </c>
      <c r="C7199" s="92" t="s">
        <v>48</v>
      </c>
      <c r="D7199" s="92" t="s">
        <v>48</v>
      </c>
      <c r="E7199" s="92" t="s">
        <v>54</v>
      </c>
      <c r="F7199" s="92" t="s">
        <v>50</v>
      </c>
      <c r="G7199" s="92" t="s">
        <v>97</v>
      </c>
      <c r="H7199" s="92" t="s">
        <v>31</v>
      </c>
      <c r="I7199" s="92" t="s">
        <v>194</v>
      </c>
      <c r="L7199" s="92">
        <f>('Activity data'!H1653/'Emission factors'!$H$5/1000)*'Emission factors'!$B$11*'Emission factors'!$D$11</f>
        <v>0</v>
      </c>
      <c r="M7199" s="92">
        <f>('Activity data'!I1653/'Emission factors'!$H$5/1000)*'Emission factors'!$B$11*'Emission factors'!$D$11/1000</f>
        <v>0</v>
      </c>
      <c r="N7199" s="92">
        <f>('Activity data'!J1653/'Emission factors'!$H$5/1000)*'Emission factors'!$B$11*'Emission factors'!$D$11/1000</f>
        <v>0</v>
      </c>
      <c r="O7199" s="92">
        <f>('Activity data'!K1653/'Emission factors'!$H$5/1000)*'Emission factors'!$B$11*'Emission factors'!$D$11/1000</f>
        <v>0</v>
      </c>
      <c r="P7199" s="92">
        <f>('Activity data'!L1653/'Emission factors'!$H$5/1000)*'Emission factors'!$B$11*'Emission factors'!$D$11/1000</f>
        <v>0</v>
      </c>
      <c r="Q7199" s="92">
        <f>('Activity data'!M1653/'Emission factors'!$H$5/1000)*'Emission factors'!$B$11*'Emission factors'!$D$11/1000</f>
        <v>0</v>
      </c>
      <c r="R7199" s="92">
        <f>('Activity data'!N1653/'Emission factors'!$H$5/1000)*'Emission factors'!$B$11*'Emission factors'!$D$11/1000</f>
        <v>0</v>
      </c>
      <c r="S7199" s="92">
        <f>('Activity data'!O1653/'Emission factors'!$H$5/1000)*'Emission factors'!$B$11*'Emission factors'!$D$11/1000</f>
        <v>0</v>
      </c>
      <c r="T7199" s="92">
        <f>('Activity data'!P1653/'Emission factors'!$H$5/1000)*'Emission factors'!$B$11*'Emission factors'!$D$11/1000</f>
        <v>0</v>
      </c>
      <c r="U7199" s="92">
        <f>('Activity data'!Q1653/'Emission factors'!$H$5/1000)*'Emission factors'!$B$11*'Emission factors'!$D$11/1000</f>
        <v>0</v>
      </c>
    </row>
    <row r="7200" spans="1:21" x14ac:dyDescent="0.25">
      <c r="A7200" s="92" t="s">
        <v>11</v>
      </c>
      <c r="B7200" s="92" t="s">
        <v>12</v>
      </c>
      <c r="C7200" s="92" t="s">
        <v>48</v>
      </c>
      <c r="D7200" s="92" t="s">
        <v>48</v>
      </c>
      <c r="E7200" s="92" t="s">
        <v>54</v>
      </c>
      <c r="F7200" s="92" t="s">
        <v>50</v>
      </c>
      <c r="G7200" s="92" t="s">
        <v>97</v>
      </c>
      <c r="H7200" s="92" t="s">
        <v>31</v>
      </c>
      <c r="I7200" s="92" t="s">
        <v>205</v>
      </c>
      <c r="L7200" s="92">
        <f>('Activity data'!H1654/'Emission factors'!$H$5/1000)*'Emission factors'!$B$11*'Emission factors'!$D$11</f>
        <v>0</v>
      </c>
      <c r="M7200" s="92">
        <f>('Activity data'!I1654/'Emission factors'!$H$5/1000)*'Emission factors'!$B$11*'Emission factors'!$D$11/1000</f>
        <v>0</v>
      </c>
      <c r="N7200" s="92">
        <f>('Activity data'!J1654/'Emission factors'!$H$5/1000)*'Emission factors'!$B$11*'Emission factors'!$D$11/1000</f>
        <v>0</v>
      </c>
      <c r="O7200" s="92">
        <f>('Activity data'!K1654/'Emission factors'!$H$5/1000)*'Emission factors'!$B$11*'Emission factors'!$D$11/1000</f>
        <v>0</v>
      </c>
      <c r="P7200" s="92">
        <f>('Activity data'!L1654/'Emission factors'!$H$5/1000)*'Emission factors'!$B$11*'Emission factors'!$D$11/1000</f>
        <v>0</v>
      </c>
      <c r="Q7200" s="92">
        <f>('Activity data'!M1654/'Emission factors'!$H$5/1000)*'Emission factors'!$B$11*'Emission factors'!$D$11/1000</f>
        <v>0</v>
      </c>
      <c r="R7200" s="92">
        <f>('Activity data'!N1654/'Emission factors'!$H$5/1000)*'Emission factors'!$B$11*'Emission factors'!$D$11/1000</f>
        <v>0</v>
      </c>
      <c r="S7200" s="92">
        <f>('Activity data'!O1654/'Emission factors'!$H$5/1000)*'Emission factors'!$B$11*'Emission factors'!$D$11/1000</f>
        <v>0</v>
      </c>
      <c r="T7200" s="92">
        <f>('Activity data'!P1654/'Emission factors'!$H$5/1000)*'Emission factors'!$B$11*'Emission factors'!$D$11/1000</f>
        <v>0</v>
      </c>
      <c r="U7200" s="92">
        <f>('Activity data'!Q1654/'Emission factors'!$H$5/1000)*'Emission factors'!$B$11*'Emission factors'!$D$11/1000</f>
        <v>0</v>
      </c>
    </row>
    <row r="7201" spans="1:21" x14ac:dyDescent="0.25">
      <c r="A7201" s="92" t="s">
        <v>11</v>
      </c>
      <c r="B7201" s="92" t="s">
        <v>12</v>
      </c>
      <c r="C7201" s="92" t="s">
        <v>48</v>
      </c>
      <c r="D7201" s="92" t="s">
        <v>48</v>
      </c>
      <c r="E7201" s="92" t="s">
        <v>54</v>
      </c>
      <c r="F7201" s="92" t="s">
        <v>50</v>
      </c>
      <c r="G7201" s="92" t="s">
        <v>97</v>
      </c>
      <c r="H7201" s="92" t="s">
        <v>31</v>
      </c>
      <c r="I7201" s="92" t="s">
        <v>204</v>
      </c>
      <c r="L7201" s="92">
        <f>('Activity data'!H1655/'Emission factors'!$H$5/1000)*'Emission factors'!$B$11*'Emission factors'!$D$11</f>
        <v>1773.6846500599283</v>
      </c>
      <c r="M7201" s="92">
        <f>('Activity data'!I1655/'Emission factors'!$H$5/1000)*'Emission factors'!$B$11*'Emission factors'!$D$11/1000</f>
        <v>1.2063928599586184</v>
      </c>
      <c r="N7201" s="92">
        <f>('Activity data'!J1655/'Emission factors'!$H$5/1000)*'Emission factors'!$B$11*'Emission factors'!$D$11/1000</f>
        <v>0.92502341389903953</v>
      </c>
      <c r="O7201" s="92">
        <f>('Activity data'!K1655/'Emission factors'!$H$5/1000)*'Emission factors'!$B$11*'Emission factors'!$D$11/1000</f>
        <v>1.1254023702886875</v>
      </c>
      <c r="P7201" s="92">
        <f>('Activity data'!L1655/'Emission factors'!$H$5/1000)*'Emission factors'!$B$11*'Emission factors'!$D$11/1000</f>
        <v>1.0674008585656189</v>
      </c>
      <c r="Q7201" s="92">
        <f>('Activity data'!M1655/'Emission factors'!$H$5/1000)*'Emission factors'!$B$11*'Emission factors'!$D$11/1000</f>
        <v>0.2783231551017874</v>
      </c>
      <c r="R7201" s="92">
        <f>('Activity data'!N1655/'Emission factors'!$H$5/1000)*'Emission factors'!$B$11*'Emission factors'!$D$11/1000</f>
        <v>0.46638526555055249</v>
      </c>
      <c r="S7201" s="92">
        <f>('Activity data'!O1655/'Emission factors'!$H$5/1000)*'Emission factors'!$B$11*'Emission factors'!$D$11/1000</f>
        <v>1.0489862277312336</v>
      </c>
      <c r="T7201" s="92">
        <f>('Activity data'!P1655/'Emission factors'!$H$5/1000)*'Emission factors'!$B$11*'Emission factors'!$D$11/1000</f>
        <v>0.29917473802701805</v>
      </c>
      <c r="U7201" s="92">
        <f>('Activity data'!Q1655/'Emission factors'!$H$5/1000)*'Emission factors'!$B$11*'Emission factors'!$D$11/1000</f>
        <v>5.931394828828828E-3</v>
      </c>
    </row>
    <row r="7202" spans="1:21" x14ac:dyDescent="0.25">
      <c r="A7202" s="92" t="s">
        <v>11</v>
      </c>
      <c r="B7202" s="92" t="s">
        <v>12</v>
      </c>
      <c r="C7202" s="92" t="s">
        <v>48</v>
      </c>
      <c r="D7202" s="92" t="s">
        <v>48</v>
      </c>
      <c r="E7202" s="92" t="s">
        <v>54</v>
      </c>
      <c r="F7202" s="92" t="s">
        <v>50</v>
      </c>
      <c r="G7202" s="92" t="s">
        <v>97</v>
      </c>
      <c r="H7202" s="92" t="s">
        <v>31</v>
      </c>
      <c r="I7202" s="92" t="s">
        <v>199</v>
      </c>
      <c r="L7202" s="92">
        <f>('Activity data'!H1656/'Emission factors'!$H$5/1000)*'Emission factors'!$B$11*'Emission factors'!$D$11</f>
        <v>25912.177822816848</v>
      </c>
      <c r="M7202" s="92">
        <f>('Activity data'!I1656/'Emission factors'!$H$5/1000)*'Emission factors'!$B$11*'Emission factors'!$D$11/1000</f>
        <v>17.624478122629128</v>
      </c>
      <c r="N7202" s="92">
        <f>('Activity data'!J1656/'Emission factors'!$H$5/1000)*'Emission factors'!$B$11*'Emission factors'!$D$11/1000</f>
        <v>13.51388545331954</v>
      </c>
      <c r="O7202" s="92">
        <f>('Activity data'!K1656/'Emission factors'!$H$5/1000)*'Emission factors'!$B$11*'Emission factors'!$D$11/1000</f>
        <v>16.441268937042867</v>
      </c>
      <c r="P7202" s="92">
        <f>('Activity data'!L1656/'Emission factors'!$H$5/1000)*'Emission factors'!$B$11*'Emission factors'!$D$11/1000</f>
        <v>15.593911158020783</v>
      </c>
      <c r="Q7202" s="92">
        <f>('Activity data'!M1656/'Emission factors'!$H$5/1000)*'Emission factors'!$B$11*'Emission factors'!$D$11/1000</f>
        <v>4.066088685472514</v>
      </c>
      <c r="R7202" s="92">
        <f>('Activity data'!N1656/'Emission factors'!$H$5/1000)*'Emission factors'!$B$11*'Emission factors'!$D$11/1000</f>
        <v>6.8135324588163133</v>
      </c>
      <c r="S7202" s="92">
        <f>('Activity data'!O1656/'Emission factors'!$H$5/1000)*'Emission factors'!$B$11*'Emission factors'!$D$11/1000</f>
        <v>15.324887468434248</v>
      </c>
      <c r="T7202" s="92">
        <f>('Activity data'!P1656/'Emission factors'!$H$5/1000)*'Emission factors'!$B$11*'Emission factors'!$D$11/1000</f>
        <v>4.3707143835229152</v>
      </c>
      <c r="U7202" s="92">
        <f>('Activity data'!Q1656/'Emission factors'!$H$5/1000)*'Emission factors'!$B$11*'Emission factors'!$D$11/1000</f>
        <v>8.6653147467198252E-2</v>
      </c>
    </row>
    <row r="7203" spans="1:21" x14ac:dyDescent="0.25">
      <c r="A7203" s="92" t="s">
        <v>11</v>
      </c>
      <c r="B7203" s="92" t="s">
        <v>12</v>
      </c>
      <c r="C7203" s="92" t="s">
        <v>48</v>
      </c>
      <c r="D7203" s="92" t="s">
        <v>48</v>
      </c>
      <c r="E7203" s="92" t="s">
        <v>54</v>
      </c>
      <c r="F7203" s="92" t="s">
        <v>50</v>
      </c>
      <c r="G7203" s="92" t="s">
        <v>97</v>
      </c>
      <c r="H7203" s="92" t="s">
        <v>31</v>
      </c>
      <c r="I7203" s="92" t="s">
        <v>233</v>
      </c>
      <c r="L7203" s="92">
        <f>('Activity data'!H1657/'Emission factors'!$H$5/1000)*'Emission factors'!$B$11*'Emission factors'!$D$11</f>
        <v>0</v>
      </c>
      <c r="M7203" s="92">
        <f>('Activity data'!I1657/'Emission factors'!$H$5/1000)*'Emission factors'!$B$11*'Emission factors'!$D$11/1000</f>
        <v>0</v>
      </c>
      <c r="N7203" s="92">
        <f>('Activity data'!J1657/'Emission factors'!$H$5/1000)*'Emission factors'!$B$11*'Emission factors'!$D$11/1000</f>
        <v>0</v>
      </c>
      <c r="O7203" s="92">
        <f>('Activity data'!K1657/'Emission factors'!$H$5/1000)*'Emission factors'!$B$11*'Emission factors'!$D$11/1000</f>
        <v>0</v>
      </c>
      <c r="P7203" s="92">
        <f>('Activity data'!L1657/'Emission factors'!$H$5/1000)*'Emission factors'!$B$11*'Emission factors'!$D$11/1000</f>
        <v>0</v>
      </c>
      <c r="Q7203" s="92">
        <f>('Activity data'!M1657/'Emission factors'!$H$5/1000)*'Emission factors'!$B$11*'Emission factors'!$D$11/1000</f>
        <v>0</v>
      </c>
      <c r="R7203" s="92">
        <f>('Activity data'!N1657/'Emission factors'!$H$5/1000)*'Emission factors'!$B$11*'Emission factors'!$D$11/1000</f>
        <v>0</v>
      </c>
      <c r="S7203" s="92">
        <f>('Activity data'!O1657/'Emission factors'!$H$5/1000)*'Emission factors'!$B$11*'Emission factors'!$D$11/1000</f>
        <v>0</v>
      </c>
      <c r="T7203" s="92">
        <f>('Activity data'!P1657/'Emission factors'!$H$5/1000)*'Emission factors'!$B$11*'Emission factors'!$D$11/1000</f>
        <v>0</v>
      </c>
      <c r="U7203" s="92">
        <f>('Activity data'!Q1657/'Emission factors'!$H$5/1000)*'Emission factors'!$B$11*'Emission factors'!$D$11/1000</f>
        <v>0</v>
      </c>
    </row>
    <row r="7204" spans="1:21" x14ac:dyDescent="0.25">
      <c r="A7204" s="92" t="s">
        <v>11</v>
      </c>
      <c r="B7204" s="92" t="s">
        <v>12</v>
      </c>
      <c r="C7204" s="92" t="s">
        <v>48</v>
      </c>
      <c r="D7204" s="92" t="s">
        <v>48</v>
      </c>
      <c r="E7204" s="92" t="s">
        <v>54</v>
      </c>
      <c r="F7204" s="92" t="s">
        <v>50</v>
      </c>
      <c r="G7204" s="92" t="s">
        <v>97</v>
      </c>
      <c r="H7204" s="92" t="s">
        <v>31</v>
      </c>
      <c r="I7204" s="92" t="s">
        <v>220</v>
      </c>
      <c r="L7204" s="92">
        <f>('Activity data'!H1658/'Emission factors'!$H$5/1000)*'Emission factors'!$B$11*'Emission factors'!$D$11</f>
        <v>0</v>
      </c>
      <c r="M7204" s="92">
        <f>('Activity data'!I1658/'Emission factors'!$H$5/1000)*'Emission factors'!$B$11*'Emission factors'!$D$11/1000</f>
        <v>0</v>
      </c>
      <c r="N7204" s="92">
        <f>('Activity data'!J1658/'Emission factors'!$H$5/1000)*'Emission factors'!$B$11*'Emission factors'!$D$11/1000</f>
        <v>0</v>
      </c>
      <c r="O7204" s="92">
        <f>('Activity data'!K1658/'Emission factors'!$H$5/1000)*'Emission factors'!$B$11*'Emission factors'!$D$11/1000</f>
        <v>0</v>
      </c>
      <c r="P7204" s="92">
        <f>('Activity data'!L1658/'Emission factors'!$H$5/1000)*'Emission factors'!$B$11*'Emission factors'!$D$11/1000</f>
        <v>0</v>
      </c>
      <c r="Q7204" s="92">
        <f>('Activity data'!M1658/'Emission factors'!$H$5/1000)*'Emission factors'!$B$11*'Emission factors'!$D$11/1000</f>
        <v>0</v>
      </c>
      <c r="R7204" s="92">
        <f>('Activity data'!N1658/'Emission factors'!$H$5/1000)*'Emission factors'!$B$11*'Emission factors'!$D$11/1000</f>
        <v>0</v>
      </c>
      <c r="S7204" s="92">
        <f>('Activity data'!O1658/'Emission factors'!$H$5/1000)*'Emission factors'!$B$11*'Emission factors'!$D$11/1000</f>
        <v>0</v>
      </c>
      <c r="T7204" s="92">
        <f>('Activity data'!P1658/'Emission factors'!$H$5/1000)*'Emission factors'!$B$11*'Emission factors'!$D$11/1000</f>
        <v>0</v>
      </c>
      <c r="U7204" s="92">
        <f>('Activity data'!Q1658/'Emission factors'!$H$5/1000)*'Emission factors'!$B$11*'Emission factors'!$D$11/1000</f>
        <v>0</v>
      </c>
    </row>
    <row r="7205" spans="1:21" x14ac:dyDescent="0.25">
      <c r="A7205" s="92" t="s">
        <v>11</v>
      </c>
      <c r="B7205" s="92" t="s">
        <v>12</v>
      </c>
      <c r="C7205" s="92" t="s">
        <v>48</v>
      </c>
      <c r="D7205" s="92" t="s">
        <v>48</v>
      </c>
      <c r="E7205" s="92" t="s">
        <v>54</v>
      </c>
      <c r="F7205" s="92" t="s">
        <v>50</v>
      </c>
      <c r="G7205" s="92" t="s">
        <v>97</v>
      </c>
      <c r="H7205" s="92" t="s">
        <v>31</v>
      </c>
      <c r="I7205" s="92" t="s">
        <v>221</v>
      </c>
      <c r="L7205" s="92">
        <f>('Activity data'!H1659/'Emission factors'!$H$5/1000)*'Emission factors'!$B$11*'Emission factors'!$D$11</f>
        <v>1868.208026373014</v>
      </c>
      <c r="M7205" s="92">
        <f>('Activity data'!I1659/'Emission factors'!$H$5/1000)*'Emission factors'!$B$11*'Emission factors'!$D$11/1000</f>
        <v>1.2706840665603303</v>
      </c>
      <c r="N7205" s="92">
        <f>('Activity data'!J1659/'Emission factors'!$H$5/1000)*'Emission factors'!$B$11*'Emission factors'!$D$11/1000</f>
        <v>0.97431985238794461</v>
      </c>
      <c r="O7205" s="92">
        <f>('Activity data'!K1659/'Emission factors'!$H$5/1000)*'Emission factors'!$B$11*'Emission factors'!$D$11/1000</f>
        <v>1.1853774237723169</v>
      </c>
      <c r="P7205" s="92">
        <f>('Activity data'!L1659/'Emission factors'!$H$5/1000)*'Emission factors'!$B$11*'Emission factors'!$D$11/1000</f>
        <v>1.1242848897983981</v>
      </c>
      <c r="Q7205" s="92">
        <f>('Activity data'!M1659/'Emission factors'!$H$5/1000)*'Emission factors'!$B$11*'Emission factors'!$D$11/1000</f>
        <v>0.29315557997812752</v>
      </c>
      <c r="R7205" s="92">
        <f>('Activity data'!N1659/'Emission factors'!$H$5/1000)*'Emission factors'!$B$11*'Emission factors'!$D$11/1000</f>
        <v>0.49123991485984431</v>
      </c>
      <c r="S7205" s="92">
        <f>('Activity data'!O1659/'Emission factors'!$H$5/1000)*'Emission factors'!$B$11*'Emission factors'!$D$11/1000</f>
        <v>1.1048889046516961</v>
      </c>
      <c r="T7205" s="92">
        <f>('Activity data'!P1659/'Emission factors'!$H$5/1000)*'Emission factors'!$B$11*'Emission factors'!$D$11/1000</f>
        <v>0.31511838750548726</v>
      </c>
      <c r="U7205" s="92">
        <f>('Activity data'!Q1659/'Emission factors'!$H$5/1000)*'Emission factors'!$B$11*'Emission factors'!$D$11/1000</f>
        <v>6.2474913037280913E-3</v>
      </c>
    </row>
    <row r="7206" spans="1:21" x14ac:dyDescent="0.25">
      <c r="A7206" s="92" t="s">
        <v>11</v>
      </c>
      <c r="B7206" s="92" t="s">
        <v>12</v>
      </c>
      <c r="C7206" s="92" t="s">
        <v>48</v>
      </c>
      <c r="D7206" s="92" t="s">
        <v>48</v>
      </c>
      <c r="E7206" s="92" t="s">
        <v>54</v>
      </c>
      <c r="F7206" s="92" t="s">
        <v>50</v>
      </c>
      <c r="G7206" s="92" t="s">
        <v>97</v>
      </c>
      <c r="H7206" s="92" t="s">
        <v>31</v>
      </c>
      <c r="I7206" s="92" t="s">
        <v>201</v>
      </c>
      <c r="L7206" s="92">
        <f>('Activity data'!H1660/'Emission factors'!$H$5/1000)*'Emission factors'!$B$11*'Emission factors'!$D$11</f>
        <v>4420.0556343019143</v>
      </c>
      <c r="M7206" s="92">
        <f>('Activity data'!I1660/'Emission factors'!$H$5/1000)*'Emission factors'!$B$11*'Emission factors'!$D$11/1000</f>
        <v>3.1543517009213318</v>
      </c>
      <c r="N7206" s="92">
        <f>('Activity data'!J1660/'Emission factors'!$H$5/1000)*'Emission factors'!$B$11*'Emission factors'!$D$11/1000</f>
        <v>2.2039937987243094</v>
      </c>
      <c r="O7206" s="92">
        <f>('Activity data'!K1660/'Emission factors'!$H$5/1000)*'Emission factors'!$B$11*'Emission factors'!$D$11/1000</f>
        <v>31.945167788802269</v>
      </c>
      <c r="P7206" s="92">
        <f>('Activity data'!L1660/'Emission factors'!$H$5/1000)*'Emission factors'!$B$11*'Emission factors'!$D$11/1000</f>
        <v>11.898841605244506</v>
      </c>
      <c r="Q7206" s="92">
        <f>('Activity data'!M1660/'Emission factors'!$H$5/1000)*'Emission factors'!$B$11*'Emission factors'!$D$11/1000</f>
        <v>2.080992618710134</v>
      </c>
      <c r="R7206" s="92">
        <f>('Activity data'!N1660/'Emission factors'!$H$5/1000)*'Emission factors'!$B$11*'Emission factors'!$D$11/1000</f>
        <v>1.3641110028348689</v>
      </c>
      <c r="S7206" s="92">
        <f>('Activity data'!O1660/'Emission factors'!$H$5/1000)*'Emission factors'!$B$11*'Emission factors'!$D$11/1000</f>
        <v>0.31707166902905737</v>
      </c>
      <c r="T7206" s="92">
        <f>('Activity data'!P1660/'Emission factors'!$H$5/1000)*'Emission factors'!$B$11*'Emission factors'!$D$11/1000</f>
        <v>1.3827958894401131E-2</v>
      </c>
      <c r="U7206" s="92">
        <f>('Activity data'!Q1660/'Emission factors'!$H$5/1000)*'Emission factors'!$B$11*'Emission factors'!$D$11/1000</f>
        <v>0</v>
      </c>
    </row>
    <row r="7207" spans="1:21" x14ac:dyDescent="0.25">
      <c r="A7207" s="92" t="s">
        <v>11</v>
      </c>
      <c r="B7207" s="92" t="s">
        <v>12</v>
      </c>
      <c r="C7207" s="92" t="s">
        <v>48</v>
      </c>
      <c r="D7207" s="92" t="s">
        <v>48</v>
      </c>
      <c r="E7207" s="92" t="s">
        <v>54</v>
      </c>
      <c r="F7207" s="92" t="s">
        <v>50</v>
      </c>
      <c r="G7207" s="92" t="s">
        <v>97</v>
      </c>
      <c r="H7207" s="92" t="s">
        <v>31</v>
      </c>
      <c r="I7207" s="92" t="s">
        <v>196</v>
      </c>
      <c r="L7207" s="92">
        <f>('Activity data'!H1661/'Emission factors'!$H$5/1000)*'Emission factors'!$B$11*'Emission factors'!$D$11</f>
        <v>0</v>
      </c>
      <c r="M7207" s="92">
        <f>('Activity data'!I1661/'Emission factors'!$H$5/1000)*'Emission factors'!$B$11*'Emission factors'!$D$11/1000</f>
        <v>0</v>
      </c>
      <c r="N7207" s="92">
        <f>('Activity data'!J1661/'Emission factors'!$H$5/1000)*'Emission factors'!$B$11*'Emission factors'!$D$11/1000</f>
        <v>0</v>
      </c>
      <c r="O7207" s="92">
        <f>('Activity data'!K1661/'Emission factors'!$H$5/1000)*'Emission factors'!$B$11*'Emission factors'!$D$11/1000</f>
        <v>0</v>
      </c>
      <c r="P7207" s="92">
        <f>('Activity data'!L1661/'Emission factors'!$H$5/1000)*'Emission factors'!$B$11*'Emission factors'!$D$11/1000</f>
        <v>0</v>
      </c>
      <c r="Q7207" s="92">
        <f>('Activity data'!M1661/'Emission factors'!$H$5/1000)*'Emission factors'!$B$11*'Emission factors'!$D$11/1000</f>
        <v>0</v>
      </c>
      <c r="R7207" s="92">
        <f>('Activity data'!N1661/'Emission factors'!$H$5/1000)*'Emission factors'!$B$11*'Emission factors'!$D$11/1000</f>
        <v>0</v>
      </c>
      <c r="S7207" s="92">
        <f>('Activity data'!O1661/'Emission factors'!$H$5/1000)*'Emission factors'!$B$11*'Emission factors'!$D$11/1000</f>
        <v>0</v>
      </c>
      <c r="T7207" s="92">
        <f>('Activity data'!P1661/'Emission factors'!$H$5/1000)*'Emission factors'!$B$11*'Emission factors'!$D$11/1000</f>
        <v>0</v>
      </c>
      <c r="U7207" s="92">
        <f>('Activity data'!Q1661/'Emission factors'!$H$5/1000)*'Emission factors'!$B$11*'Emission factors'!$D$11/1000</f>
        <v>0</v>
      </c>
    </row>
    <row r="7208" spans="1:21" x14ac:dyDescent="0.25">
      <c r="A7208" s="92" t="s">
        <v>11</v>
      </c>
      <c r="B7208" s="92" t="s">
        <v>12</v>
      </c>
      <c r="C7208" s="92" t="s">
        <v>48</v>
      </c>
      <c r="D7208" s="92" t="s">
        <v>48</v>
      </c>
      <c r="E7208" s="92" t="s">
        <v>54</v>
      </c>
      <c r="F7208" s="92" t="s">
        <v>50</v>
      </c>
      <c r="G7208" s="92" t="s">
        <v>97</v>
      </c>
      <c r="H7208" s="92" t="s">
        <v>31</v>
      </c>
      <c r="I7208" s="92" t="s">
        <v>197</v>
      </c>
      <c r="L7208" s="92">
        <f>('Activity data'!H1662/'Emission factors'!$H$5/1000)*'Emission factors'!$B$11*'Emission factors'!$D$11</f>
        <v>34394.704996456407</v>
      </c>
      <c r="M7208" s="92">
        <f>('Activity data'!I1662/'Emission factors'!$H$5/1000)*'Emission factors'!$B$11*'Emission factors'!$D$11/1000</f>
        <v>16.153090184266478</v>
      </c>
      <c r="N7208" s="92">
        <f>('Activity data'!J1662/'Emission factors'!$H$5/1000)*'Emission factors'!$B$11*'Emission factors'!$D$11/1000</f>
        <v>10.248186038270729</v>
      </c>
      <c r="O7208" s="92">
        <f>('Activity data'!K1662/'Emission factors'!$H$5/1000)*'Emission factors'!$B$11*'Emission factors'!$D$11/1000</f>
        <v>19.81343090007087</v>
      </c>
      <c r="P7208" s="92">
        <f>('Activity data'!L1662/'Emission factors'!$H$5/1000)*'Emission factors'!$B$11*'Emission factors'!$D$11/1000</f>
        <v>6.3667351169383419</v>
      </c>
      <c r="Q7208" s="92">
        <f>('Activity data'!M1662/'Emission factors'!$H$5/1000)*'Emission factors'!$B$11*'Emission factors'!$D$11/1000</f>
        <v>0.24712048192771083</v>
      </c>
      <c r="R7208" s="92">
        <f>('Activity data'!N1662/'Emission factors'!$H$5/1000)*'Emission factors'!$B$11*'Emission factors'!$D$11/1000</f>
        <v>10.585256821403259</v>
      </c>
      <c r="S7208" s="92">
        <f>('Activity data'!O1662/'Emission factors'!$H$5/1000)*'Emission factors'!$B$11*'Emission factors'!$D$11/1000</f>
        <v>24.587150868178597</v>
      </c>
      <c r="T7208" s="92">
        <f>('Activity data'!P1662/'Emission factors'!$H$5/1000)*'Emission factors'!$B$11*'Emission factors'!$D$11/1000</f>
        <v>7.0219060949681067</v>
      </c>
      <c r="U7208" s="92">
        <f>('Activity data'!Q1662/'Emission factors'!$H$5/1000)*'Emission factors'!$B$11*'Emission factors'!$D$11/1000</f>
        <v>0</v>
      </c>
    </row>
    <row r="7209" spans="1:21" x14ac:dyDescent="0.25">
      <c r="A7209" s="92" t="s">
        <v>11</v>
      </c>
      <c r="B7209" s="92" t="s">
        <v>12</v>
      </c>
      <c r="C7209" s="92" t="s">
        <v>48</v>
      </c>
      <c r="D7209" s="92" t="s">
        <v>48</v>
      </c>
      <c r="E7209" s="92" t="s">
        <v>54</v>
      </c>
      <c r="F7209" s="92" t="s">
        <v>50</v>
      </c>
      <c r="G7209" s="92" t="s">
        <v>97</v>
      </c>
      <c r="H7209" s="92" t="s">
        <v>31</v>
      </c>
      <c r="I7209" s="92" t="s">
        <v>222</v>
      </c>
      <c r="L7209" s="92">
        <f>('Activity data'!H1663/'Emission factors'!$H$5/1000)*'Emission factors'!$B$11*'Emission factors'!$D$11</f>
        <v>4659.6793054571226</v>
      </c>
      <c r="M7209" s="92">
        <f>('Activity data'!I1663/'Emission factors'!$H$5/1000)*'Emission factors'!$B$11*'Emission factors'!$D$11/1000</f>
        <v>5.7442484053862506</v>
      </c>
      <c r="N7209" s="92">
        <f>('Activity data'!J1663/'Emission factors'!$H$5/1000)*'Emission factors'!$B$11*'Emission factors'!$D$11/1000</f>
        <v>5.9680327781715095</v>
      </c>
      <c r="O7209" s="92">
        <f>('Activity data'!K1663/'Emission factors'!$H$5/1000)*'Emission factors'!$B$11*'Emission factors'!$D$11/1000</f>
        <v>6.0307042877391925</v>
      </c>
      <c r="P7209" s="92">
        <f>('Activity data'!L1663/'Emission factors'!$H$5/1000)*'Emission factors'!$B$11*'Emission factors'!$D$11/1000</f>
        <v>5.9215434089298373</v>
      </c>
      <c r="Q7209" s="92">
        <f>('Activity data'!M1663/'Emission factors'!$H$5/1000)*'Emission factors'!$B$11*'Emission factors'!$D$11/1000</f>
        <v>5.4939097802976615</v>
      </c>
      <c r="R7209" s="92">
        <f>('Activity data'!N1663/'Emission factors'!$H$5/1000)*'Emission factors'!$B$11*'Emission factors'!$D$11/1000</f>
        <v>5.1469262934089279</v>
      </c>
      <c r="S7209" s="92">
        <f>('Activity data'!O1663/'Emission factors'!$H$5/1000)*'Emission factors'!$B$11*'Emission factors'!$D$11/1000</f>
        <v>4.8504182849043236</v>
      </c>
      <c r="T7209" s="92">
        <f>('Activity data'!P1663/'Emission factors'!$H$5/1000)*'Emission factors'!$B$11*'Emission factors'!$D$11/1000</f>
        <v>2.2189645641389077</v>
      </c>
      <c r="U7209" s="92">
        <f>('Activity data'!Q1663/'Emission factors'!$H$5/1000)*'Emission factors'!$B$11*'Emission factors'!$D$11/1000</f>
        <v>1.3665223245924873</v>
      </c>
    </row>
    <row r="7210" spans="1:21" x14ac:dyDescent="0.25">
      <c r="A7210" s="92" t="s">
        <v>11</v>
      </c>
      <c r="B7210" s="92" t="s">
        <v>12</v>
      </c>
      <c r="C7210" s="92" t="s">
        <v>48</v>
      </c>
      <c r="D7210" s="92" t="s">
        <v>48</v>
      </c>
      <c r="E7210" s="92" t="s">
        <v>54</v>
      </c>
      <c r="F7210" s="92" t="s">
        <v>50</v>
      </c>
      <c r="G7210" s="92" t="s">
        <v>97</v>
      </c>
      <c r="H7210" s="92" t="s">
        <v>31</v>
      </c>
      <c r="I7210" s="92" t="s">
        <v>223</v>
      </c>
      <c r="L7210" s="92">
        <f>('Activity data'!H1664/'Emission factors'!$H$5/1000)*'Emission factors'!$B$11*'Emission factors'!$D$11</f>
        <v>0</v>
      </c>
      <c r="M7210" s="92">
        <f>('Activity data'!I1664/'Emission factors'!$H$5/1000)*'Emission factors'!$B$11*'Emission factors'!$D$11/1000</f>
        <v>0</v>
      </c>
      <c r="N7210" s="92">
        <f>('Activity data'!J1664/'Emission factors'!$H$5/1000)*'Emission factors'!$B$11*'Emission factors'!$D$11/1000</f>
        <v>0</v>
      </c>
      <c r="O7210" s="92">
        <f>('Activity data'!K1664/'Emission factors'!$H$5/1000)*'Emission factors'!$B$11*'Emission factors'!$D$11/1000</f>
        <v>0</v>
      </c>
      <c r="P7210" s="92">
        <f>('Activity data'!L1664/'Emission factors'!$H$5/1000)*'Emission factors'!$B$11*'Emission factors'!$D$11/1000</f>
        <v>0</v>
      </c>
      <c r="Q7210" s="92">
        <f>('Activity data'!M1664/'Emission factors'!$H$5/1000)*'Emission factors'!$B$11*'Emission factors'!$D$11/1000</f>
        <v>0</v>
      </c>
      <c r="R7210" s="92">
        <f>('Activity data'!N1664/'Emission factors'!$H$5/1000)*'Emission factors'!$B$11*'Emission factors'!$D$11/1000</f>
        <v>0</v>
      </c>
      <c r="S7210" s="92">
        <f>('Activity data'!O1664/'Emission factors'!$H$5/1000)*'Emission factors'!$B$11*'Emission factors'!$D$11/1000</f>
        <v>0</v>
      </c>
      <c r="T7210" s="92">
        <f>('Activity data'!P1664/'Emission factors'!$H$5/1000)*'Emission factors'!$B$11*'Emission factors'!$D$11/1000</f>
        <v>0</v>
      </c>
      <c r="U7210" s="92">
        <f>('Activity data'!Q1664/'Emission factors'!$H$5/1000)*'Emission factors'!$B$11*'Emission factors'!$D$11/1000</f>
        <v>0</v>
      </c>
    </row>
    <row r="7211" spans="1:21" x14ac:dyDescent="0.25">
      <c r="A7211" s="92" t="s">
        <v>11</v>
      </c>
      <c r="B7211" s="92" t="s">
        <v>12</v>
      </c>
      <c r="C7211" s="92" t="s">
        <v>48</v>
      </c>
      <c r="D7211" s="92" t="s">
        <v>48</v>
      </c>
      <c r="E7211" s="92" t="s">
        <v>54</v>
      </c>
      <c r="F7211" s="92" t="s">
        <v>50</v>
      </c>
      <c r="G7211" s="92" t="s">
        <v>97</v>
      </c>
      <c r="H7211" s="92" t="s">
        <v>31</v>
      </c>
      <c r="I7211" s="92" t="s">
        <v>259</v>
      </c>
      <c r="L7211" s="92">
        <f>('Activity data'!H1665/'Emission factors'!$H$5/1000)*'Emission factors'!$B$11*'Emission factors'!$D$11</f>
        <v>0</v>
      </c>
      <c r="M7211" s="92">
        <f>('Activity data'!I1665/'Emission factors'!$H$5/1000)*'Emission factors'!$B$11*'Emission factors'!$D$11/1000</f>
        <v>0</v>
      </c>
      <c r="N7211" s="92">
        <f>('Activity data'!J1665/'Emission factors'!$H$5/1000)*'Emission factors'!$B$11*'Emission factors'!$D$11/1000</f>
        <v>0</v>
      </c>
      <c r="O7211" s="92">
        <f>('Activity data'!K1665/'Emission factors'!$H$5/1000)*'Emission factors'!$B$11*'Emission factors'!$D$11/1000</f>
        <v>0</v>
      </c>
      <c r="P7211" s="92">
        <f>('Activity data'!L1665/'Emission factors'!$H$5/1000)*'Emission factors'!$B$11*'Emission factors'!$D$11/1000</f>
        <v>0</v>
      </c>
      <c r="Q7211" s="92">
        <f>('Activity data'!M1665/'Emission factors'!$H$5/1000)*'Emission factors'!$B$11*'Emission factors'!$D$11/1000</f>
        <v>0</v>
      </c>
      <c r="R7211" s="92">
        <f>('Activity data'!N1665/'Emission factors'!$H$5/1000)*'Emission factors'!$B$11*'Emission factors'!$D$11/1000</f>
        <v>0</v>
      </c>
      <c r="S7211" s="92">
        <f>('Activity data'!O1665/'Emission factors'!$H$5/1000)*'Emission factors'!$B$11*'Emission factors'!$D$11/1000</f>
        <v>0</v>
      </c>
      <c r="T7211" s="92">
        <f>('Activity data'!P1665/'Emission factors'!$H$5/1000)*'Emission factors'!$B$11*'Emission factors'!$D$11/1000</f>
        <v>0</v>
      </c>
      <c r="U7211" s="92">
        <f>('Activity data'!Q1665/'Emission factors'!$H$5/1000)*'Emission factors'!$B$11*'Emission factors'!$D$11/1000</f>
        <v>0</v>
      </c>
    </row>
    <row r="7212" spans="1:21" x14ac:dyDescent="0.25">
      <c r="A7212" s="92" t="s">
        <v>11</v>
      </c>
      <c r="B7212" s="92" t="s">
        <v>12</v>
      </c>
      <c r="C7212" s="92" t="s">
        <v>48</v>
      </c>
      <c r="D7212" s="92" t="s">
        <v>48</v>
      </c>
      <c r="E7212" s="92" t="s">
        <v>54</v>
      </c>
      <c r="F7212" s="92" t="s">
        <v>50</v>
      </c>
      <c r="G7212" s="92" t="s">
        <v>97</v>
      </c>
      <c r="H7212" s="92" t="s">
        <v>31</v>
      </c>
      <c r="I7212" s="89" t="s">
        <v>193</v>
      </c>
      <c r="L7212" s="92">
        <f>('Activity data'!H1666/'Emission factors'!$H$5/1000)*'Emission factors'!$B$11*'Emission factors'!$D$11</f>
        <v>0</v>
      </c>
      <c r="M7212" s="92">
        <f>('Activity data'!I1666/'Emission factors'!$H$5/1000)*'Emission factors'!$B$11*'Emission factors'!$D$11/1000</f>
        <v>0</v>
      </c>
      <c r="N7212" s="92">
        <f>('Activity data'!J1666/'Emission factors'!$H$5/1000)*'Emission factors'!$B$11*'Emission factors'!$D$11/1000</f>
        <v>0</v>
      </c>
      <c r="O7212" s="92">
        <f>('Activity data'!K1666/'Emission factors'!$H$5/1000)*'Emission factors'!$B$11*'Emission factors'!$D$11/1000</f>
        <v>0</v>
      </c>
      <c r="P7212" s="92">
        <f>('Activity data'!L1666/'Emission factors'!$H$5/1000)*'Emission factors'!$B$11*'Emission factors'!$D$11/1000</f>
        <v>0</v>
      </c>
      <c r="Q7212" s="92">
        <f>('Activity data'!M1666/'Emission factors'!$H$5/1000)*'Emission factors'!$B$11*'Emission factors'!$D$11/1000</f>
        <v>0</v>
      </c>
      <c r="R7212" s="92">
        <f>('Activity data'!N1666/'Emission factors'!$H$5/1000)*'Emission factors'!$B$11*'Emission factors'!$D$11/1000</f>
        <v>0</v>
      </c>
      <c r="S7212" s="92">
        <f>('Activity data'!O1666/'Emission factors'!$H$5/1000)*'Emission factors'!$B$11*'Emission factors'!$D$11/1000</f>
        <v>0</v>
      </c>
      <c r="T7212" s="92">
        <f>('Activity data'!P1666/'Emission factors'!$H$5/1000)*'Emission factors'!$B$11*'Emission factors'!$D$11/1000</f>
        <v>0</v>
      </c>
      <c r="U7212" s="92">
        <f>('Activity data'!Q1666/'Emission factors'!$H$5/1000)*'Emission factors'!$B$11*'Emission factors'!$D$11/1000</f>
        <v>0</v>
      </c>
    </row>
    <row r="7213" spans="1:21" x14ac:dyDescent="0.25">
      <c r="A7213" s="92" t="s">
        <v>11</v>
      </c>
      <c r="B7213" s="92" t="s">
        <v>12</v>
      </c>
      <c r="C7213" s="92" t="s">
        <v>48</v>
      </c>
      <c r="D7213" s="92" t="s">
        <v>48</v>
      </c>
      <c r="E7213" s="92" t="s">
        <v>54</v>
      </c>
      <c r="F7213" s="92" t="s">
        <v>50</v>
      </c>
      <c r="G7213" s="92" t="s">
        <v>97</v>
      </c>
      <c r="H7213" s="92" t="s">
        <v>31</v>
      </c>
      <c r="I7213" s="92" t="s">
        <v>203</v>
      </c>
      <c r="L7213" s="92">
        <f>('Activity data'!H1667/'Emission factors'!$H$5/1000)*'Emission factors'!$B$11*'Emission factors'!$D$11</f>
        <v>5769.4123211182241</v>
      </c>
      <c r="M7213" s="92">
        <f>('Activity data'!I1667/'Emission factors'!$H$5/1000)*'Emission factors'!$B$11*'Emission factors'!$D$11/1000</f>
        <v>8.5566517486720723</v>
      </c>
      <c r="N7213" s="92">
        <f>('Activity data'!J1667/'Emission factors'!$H$5/1000)*'Emission factors'!$B$11*'Emission factors'!$D$11/1000</f>
        <v>12.882515586273886</v>
      </c>
      <c r="O7213" s="92">
        <f>('Activity data'!K1667/'Emission factors'!$H$5/1000)*'Emission factors'!$B$11*'Emission factors'!$D$11/1000</f>
        <v>19.020591372937773</v>
      </c>
      <c r="P7213" s="92">
        <f>('Activity data'!L1667/'Emission factors'!$H$5/1000)*'Emission factors'!$B$11*'Emission factors'!$D$11/1000</f>
        <v>20.998332345735747</v>
      </c>
      <c r="Q7213" s="92">
        <f>('Activity data'!M1667/'Emission factors'!$H$5/1000)*'Emission factors'!$B$11*'Emission factors'!$D$11/1000</f>
        <v>17.278189562613822</v>
      </c>
      <c r="R7213" s="92">
        <f>('Activity data'!N1667/'Emission factors'!$H$5/1000)*'Emission factors'!$B$11*'Emission factors'!$D$11/1000</f>
        <v>16.379415730035827</v>
      </c>
      <c r="S7213" s="92">
        <f>('Activity data'!O1667/'Emission factors'!$H$5/1000)*'Emission factors'!$B$11*'Emission factors'!$D$11/1000</f>
        <v>16.874299663930209</v>
      </c>
      <c r="T7213" s="92">
        <f>('Activity data'!P1667/'Emission factors'!$H$5/1000)*'Emission factors'!$B$11*'Emission factors'!$D$11/1000</f>
        <v>13.341938957141778</v>
      </c>
      <c r="U7213" s="92">
        <f>('Activity data'!Q1667/'Emission factors'!$H$5/1000)*'Emission factors'!$B$11*'Emission factors'!$D$11/1000</f>
        <v>15.125933737590314</v>
      </c>
    </row>
    <row r="7214" spans="1:21" x14ac:dyDescent="0.25">
      <c r="A7214" s="92" t="s">
        <v>11</v>
      </c>
      <c r="B7214" s="92" t="s">
        <v>12</v>
      </c>
      <c r="C7214" s="92" t="s">
        <v>48</v>
      </c>
      <c r="D7214" s="92" t="s">
        <v>48</v>
      </c>
      <c r="E7214" s="92" t="s">
        <v>54</v>
      </c>
      <c r="F7214" s="92" t="s">
        <v>50</v>
      </c>
      <c r="G7214" s="92" t="s">
        <v>97</v>
      </c>
      <c r="H7214" s="92" t="s">
        <v>31</v>
      </c>
      <c r="I7214" s="92" t="s">
        <v>209</v>
      </c>
      <c r="L7214" s="92">
        <f>('Activity data'!H1668/'Emission factors'!$H$5/1000)*'Emission factors'!$B$11*'Emission factors'!$D$11</f>
        <v>4492.4409992912824</v>
      </c>
      <c r="M7214" s="92">
        <f>('Activity data'!I1668/'Emission factors'!$H$5/1000)*'Emission factors'!$B$11*'Emission factors'!$D$11/1000</f>
        <v>7.0116208362863217</v>
      </c>
      <c r="N7214" s="92">
        <f>('Activity data'!J1668/'Emission factors'!$H$5/1000)*'Emission factors'!$B$11*'Emission factors'!$D$11/1000</f>
        <v>8.5433929836995048</v>
      </c>
      <c r="O7214" s="92">
        <f>('Activity data'!K1668/'Emission factors'!$H$5/1000)*'Emission factors'!$B$11*'Emission factors'!$D$11/1000</f>
        <v>8.571597448618002</v>
      </c>
      <c r="P7214" s="92">
        <f>('Activity data'!L1668/'Emission factors'!$H$5/1000)*'Emission factors'!$B$11*'Emission factors'!$D$11/1000</f>
        <v>8.571597448618002</v>
      </c>
      <c r="Q7214" s="92">
        <f>('Activity data'!M1668/'Emission factors'!$H$5/1000)*'Emission factors'!$B$11*'Emission factors'!$D$11/1000</f>
        <v>2.1428993621545005</v>
      </c>
      <c r="R7214" s="92">
        <f>('Activity data'!N1668/'Emission factors'!$H$5/1000)*'Emission factors'!$B$11*'Emission factors'!$D$11/1000</f>
        <v>3.2143490432317505</v>
      </c>
      <c r="S7214" s="92">
        <f>('Activity data'!O1668/'Emission factors'!$H$5/1000)*'Emission factors'!$B$11*'Emission factors'!$D$11/1000</f>
        <v>7.5001477675407502</v>
      </c>
      <c r="T7214" s="92">
        <f>('Activity data'!P1668/'Emission factors'!$H$5/1000)*'Emission factors'!$B$11*'Emission factors'!$D$11/1000</f>
        <v>2.1428993621545005</v>
      </c>
      <c r="U7214" s="92">
        <f>('Activity data'!Q1668/'Emission factors'!$H$5/1000)*'Emission factors'!$B$11*'Emission factors'!$D$11/1000</f>
        <v>0</v>
      </c>
    </row>
    <row r="7215" spans="1:21" x14ac:dyDescent="0.25">
      <c r="A7215" s="92" t="s">
        <v>11</v>
      </c>
      <c r="B7215" s="92" t="s">
        <v>12</v>
      </c>
      <c r="C7215" s="92" t="s">
        <v>48</v>
      </c>
      <c r="D7215" s="92" t="s">
        <v>48</v>
      </c>
      <c r="E7215" s="92" t="s">
        <v>54</v>
      </c>
      <c r="F7215" s="92" t="s">
        <v>50</v>
      </c>
      <c r="G7215" s="92" t="s">
        <v>97</v>
      </c>
      <c r="H7215" s="92" t="s">
        <v>31</v>
      </c>
      <c r="I7215" s="92" t="s">
        <v>208</v>
      </c>
      <c r="L7215" s="92">
        <f>('Activity data'!H1669/'Emission factors'!$H$5/1000)*'Emission factors'!$B$11*'Emission factors'!$D$11</f>
        <v>1049.2747107022826</v>
      </c>
      <c r="M7215" s="92">
        <f>('Activity data'!I1669/'Emission factors'!$H$5/1000)*'Emission factors'!$B$11*'Emission factors'!$D$11/1000</f>
        <v>2.9701881014207783</v>
      </c>
      <c r="N7215" s="92">
        <f>('Activity data'!J1669/'Emission factors'!$H$5/1000)*'Emission factors'!$B$11*'Emission factors'!$D$11/1000</f>
        <v>6.0624127368473415</v>
      </c>
      <c r="O7215" s="92">
        <f>('Activity data'!K1669/'Emission factors'!$H$5/1000)*'Emission factors'!$B$11*'Emission factors'!$D$11/1000</f>
        <v>7.053474172191371</v>
      </c>
      <c r="P7215" s="92">
        <f>('Activity data'!L1669/'Emission factors'!$H$5/1000)*'Emission factors'!$B$11*'Emission factors'!$D$11/1000</f>
        <v>9.7126127741182025</v>
      </c>
      <c r="Q7215" s="92">
        <f>('Activity data'!M1669/'Emission factors'!$H$5/1000)*'Emission factors'!$B$11*'Emission factors'!$D$11/1000</f>
        <v>6.2471921707156239</v>
      </c>
      <c r="R7215" s="92">
        <f>('Activity data'!N1669/'Emission factors'!$H$5/1000)*'Emission factors'!$B$11*'Emission factors'!$D$11/1000</f>
        <v>4.546400564012294</v>
      </c>
      <c r="S7215" s="92">
        <f>('Activity data'!O1669/'Emission factors'!$H$5/1000)*'Emission factors'!$B$11*'Emission factors'!$D$11/1000</f>
        <v>4.2020730683653174</v>
      </c>
      <c r="T7215" s="92">
        <f>('Activity data'!P1669/'Emission factors'!$H$5/1000)*'Emission factors'!$B$11*'Emission factors'!$D$11/1000</f>
        <v>7.8107150789579496</v>
      </c>
      <c r="U7215" s="92">
        <f>('Activity data'!Q1669/'Emission factors'!$H$5/1000)*'Emission factors'!$B$11*'Emission factors'!$D$11/1000</f>
        <v>8.9449904498519377</v>
      </c>
    </row>
    <row r="7216" spans="1:21" x14ac:dyDescent="0.25">
      <c r="A7216" s="92" t="s">
        <v>11</v>
      </c>
      <c r="B7216" s="92" t="s">
        <v>12</v>
      </c>
      <c r="C7216" s="92" t="s">
        <v>48</v>
      </c>
      <c r="D7216" s="92" t="s">
        <v>48</v>
      </c>
      <c r="E7216" s="92" t="s">
        <v>54</v>
      </c>
      <c r="F7216" s="92" t="s">
        <v>50</v>
      </c>
      <c r="G7216" s="92" t="s">
        <v>97</v>
      </c>
      <c r="H7216" s="92" t="s">
        <v>31</v>
      </c>
      <c r="I7216" s="92" t="s">
        <v>202</v>
      </c>
      <c r="L7216" s="92">
        <f>('Activity data'!H1670/'Emission factors'!$H$5/1000)*'Emission factors'!$B$11*'Emission factors'!$D$11</f>
        <v>7428.6589993630523</v>
      </c>
      <c r="M7216" s="92">
        <f>('Activity data'!I1670/'Emission factors'!$H$5/1000)*'Emission factors'!$B$11*'Emission factors'!$D$11/1000</f>
        <v>8.9152260606087808</v>
      </c>
      <c r="N7216" s="92">
        <f>('Activity data'!J1670/'Emission factors'!$H$5/1000)*'Emission factors'!$B$11*'Emission factors'!$D$11/1000</f>
        <v>11.481221039033272</v>
      </c>
      <c r="O7216" s="92">
        <f>('Activity data'!K1670/'Emission factors'!$H$5/1000)*'Emission factors'!$B$11*'Emission factors'!$D$11/1000</f>
        <v>16.833108090590205</v>
      </c>
      <c r="P7216" s="92">
        <f>('Activity data'!L1670/'Emission factors'!$H$5/1000)*'Emission factors'!$B$11*'Emission factors'!$D$11/1000</f>
        <v>37.368687399635775</v>
      </c>
      <c r="Q7216" s="92">
        <f>('Activity data'!M1670/'Emission factors'!$H$5/1000)*'Emission factors'!$B$11*'Emission factors'!$D$11/1000</f>
        <v>31.111075761355178</v>
      </c>
      <c r="R7216" s="92">
        <f>('Activity data'!N1670/'Emission factors'!$H$5/1000)*'Emission factors'!$B$11*'Emission factors'!$D$11/1000</f>
        <v>25.449098589013527</v>
      </c>
      <c r="S7216" s="92">
        <f>('Activity data'!O1670/'Emission factors'!$H$5/1000)*'Emission factors'!$B$11*'Emission factors'!$D$11/1000</f>
        <v>23.497032923267902</v>
      </c>
      <c r="T7216" s="92">
        <f>('Activity data'!P1670/'Emission factors'!$H$5/1000)*'Emission factors'!$B$11*'Emission factors'!$D$11/1000</f>
        <v>34.170061059577108</v>
      </c>
      <c r="U7216" s="92">
        <f>('Activity data'!Q1670/'Emission factors'!$H$5/1000)*'Emission factors'!$B$11*'Emission factors'!$D$11/1000</f>
        <v>28.841360539701622</v>
      </c>
    </row>
    <row r="7217" spans="1:21" x14ac:dyDescent="0.25">
      <c r="A7217" s="92" t="s">
        <v>11</v>
      </c>
      <c r="B7217" s="92" t="s">
        <v>12</v>
      </c>
      <c r="C7217" s="92" t="s">
        <v>48</v>
      </c>
      <c r="D7217" s="92" t="s">
        <v>48</v>
      </c>
      <c r="E7217" s="92" t="s">
        <v>54</v>
      </c>
      <c r="F7217" s="92" t="s">
        <v>50</v>
      </c>
      <c r="G7217" s="92" t="s">
        <v>97</v>
      </c>
      <c r="H7217" s="92" t="s">
        <v>31</v>
      </c>
      <c r="I7217" s="92" t="s">
        <v>225</v>
      </c>
      <c r="L7217" s="92">
        <f>('Activity data'!H1671/'Emission factors'!$H$5/1000)*'Emission factors'!$B$11*'Emission factors'!$D$11</f>
        <v>0</v>
      </c>
      <c r="M7217" s="92">
        <f>('Activity data'!I1671/'Emission factors'!$H$5/1000)*'Emission factors'!$B$11*'Emission factors'!$D$11/1000</f>
        <v>0</v>
      </c>
      <c r="N7217" s="92">
        <f>('Activity data'!J1671/'Emission factors'!$H$5/1000)*'Emission factors'!$B$11*'Emission factors'!$D$11/1000</f>
        <v>0</v>
      </c>
      <c r="O7217" s="92">
        <f>('Activity data'!K1671/'Emission factors'!$H$5/1000)*'Emission factors'!$B$11*'Emission factors'!$D$11/1000</f>
        <v>0</v>
      </c>
      <c r="P7217" s="92">
        <f>('Activity data'!L1671/'Emission factors'!$H$5/1000)*'Emission factors'!$B$11*'Emission factors'!$D$11/1000</f>
        <v>0</v>
      </c>
      <c r="Q7217" s="92">
        <f>('Activity data'!M1671/'Emission factors'!$H$5/1000)*'Emission factors'!$B$11*'Emission factors'!$D$11/1000</f>
        <v>0</v>
      </c>
      <c r="R7217" s="92">
        <f>('Activity data'!N1671/'Emission factors'!$H$5/1000)*'Emission factors'!$B$11*'Emission factors'!$D$11/1000</f>
        <v>0</v>
      </c>
      <c r="S7217" s="92">
        <f>('Activity data'!O1671/'Emission factors'!$H$5/1000)*'Emission factors'!$B$11*'Emission factors'!$D$11/1000</f>
        <v>0</v>
      </c>
      <c r="T7217" s="92">
        <f>('Activity data'!P1671/'Emission factors'!$H$5/1000)*'Emission factors'!$B$11*'Emission factors'!$D$11/1000</f>
        <v>0</v>
      </c>
      <c r="U7217" s="92">
        <f>('Activity data'!Q1671/'Emission factors'!$H$5/1000)*'Emission factors'!$B$11*'Emission factors'!$D$11/1000</f>
        <v>0</v>
      </c>
    </row>
    <row r="7218" spans="1:21" x14ac:dyDescent="0.25">
      <c r="A7218" s="92" t="s">
        <v>11</v>
      </c>
      <c r="B7218" s="92" t="s">
        <v>12</v>
      </c>
      <c r="C7218" s="92" t="s">
        <v>48</v>
      </c>
      <c r="D7218" s="92" t="s">
        <v>48</v>
      </c>
      <c r="E7218" s="92" t="s">
        <v>54</v>
      </c>
      <c r="F7218" s="92" t="s">
        <v>50</v>
      </c>
      <c r="G7218" s="92" t="s">
        <v>97</v>
      </c>
      <c r="H7218" s="92" t="s">
        <v>31</v>
      </c>
      <c r="I7218" s="92" t="s">
        <v>226</v>
      </c>
      <c r="L7218" s="92">
        <f>('Activity data'!H1672/'Emission factors'!$H$5/1000)*'Emission factors'!$B$11*'Emission factors'!$D$11</f>
        <v>0</v>
      </c>
      <c r="M7218" s="92">
        <f>('Activity data'!I1672/'Emission factors'!$H$5/1000)*'Emission factors'!$B$11*'Emission factors'!$D$11/1000</f>
        <v>0</v>
      </c>
      <c r="N7218" s="92">
        <f>('Activity data'!J1672/'Emission factors'!$H$5/1000)*'Emission factors'!$B$11*'Emission factors'!$D$11/1000</f>
        <v>0</v>
      </c>
      <c r="O7218" s="92">
        <f>('Activity data'!K1672/'Emission factors'!$H$5/1000)*'Emission factors'!$B$11*'Emission factors'!$D$11/1000</f>
        <v>0</v>
      </c>
      <c r="P7218" s="92">
        <f>('Activity data'!L1672/'Emission factors'!$H$5/1000)*'Emission factors'!$B$11*'Emission factors'!$D$11/1000</f>
        <v>0</v>
      </c>
      <c r="Q7218" s="92">
        <f>('Activity data'!M1672/'Emission factors'!$H$5/1000)*'Emission factors'!$B$11*'Emission factors'!$D$11/1000</f>
        <v>0</v>
      </c>
      <c r="R7218" s="92">
        <f>('Activity data'!N1672/'Emission factors'!$H$5/1000)*'Emission factors'!$B$11*'Emission factors'!$D$11/1000</f>
        <v>0</v>
      </c>
      <c r="S7218" s="92">
        <f>('Activity data'!O1672/'Emission factors'!$H$5/1000)*'Emission factors'!$B$11*'Emission factors'!$D$11/1000</f>
        <v>0</v>
      </c>
      <c r="T7218" s="92">
        <f>('Activity data'!P1672/'Emission factors'!$H$5/1000)*'Emission factors'!$B$11*'Emission factors'!$D$11/1000</f>
        <v>0</v>
      </c>
      <c r="U7218" s="92">
        <f>('Activity data'!Q1672/'Emission factors'!$H$5/1000)*'Emission factors'!$B$11*'Emission factors'!$D$11/1000</f>
        <v>0</v>
      </c>
    </row>
    <row r="7219" spans="1:21" x14ac:dyDescent="0.25">
      <c r="A7219" s="92" t="s">
        <v>11</v>
      </c>
      <c r="B7219" s="92" t="s">
        <v>12</v>
      </c>
      <c r="C7219" s="92" t="s">
        <v>48</v>
      </c>
      <c r="D7219" s="92" t="s">
        <v>48</v>
      </c>
      <c r="E7219" s="92" t="s">
        <v>54</v>
      </c>
      <c r="F7219" s="92" t="s">
        <v>50</v>
      </c>
      <c r="G7219" s="92" t="s">
        <v>97</v>
      </c>
      <c r="H7219" s="92" t="s">
        <v>31</v>
      </c>
      <c r="I7219" s="92" t="s">
        <v>206</v>
      </c>
      <c r="L7219" s="92">
        <f>('Activity data'!H1673/'Emission factors'!$H$5/1000)*'Emission factors'!$B$11*'Emission factors'!$D$11</f>
        <v>0</v>
      </c>
      <c r="M7219" s="92">
        <f>('Activity data'!I1673/'Emission factors'!$H$5/1000)*'Emission factors'!$B$11*'Emission factors'!$D$11/1000</f>
        <v>0</v>
      </c>
      <c r="N7219" s="92">
        <f>('Activity data'!J1673/'Emission factors'!$H$5/1000)*'Emission factors'!$B$11*'Emission factors'!$D$11/1000</f>
        <v>0</v>
      </c>
      <c r="O7219" s="92">
        <f>('Activity data'!K1673/'Emission factors'!$H$5/1000)*'Emission factors'!$B$11*'Emission factors'!$D$11/1000</f>
        <v>0</v>
      </c>
      <c r="P7219" s="92">
        <f>('Activity data'!L1673/'Emission factors'!$H$5/1000)*'Emission factors'!$B$11*'Emission factors'!$D$11/1000</f>
        <v>0</v>
      </c>
      <c r="Q7219" s="92">
        <f>('Activity data'!M1673/'Emission factors'!$H$5/1000)*'Emission factors'!$B$11*'Emission factors'!$D$11/1000</f>
        <v>0</v>
      </c>
      <c r="R7219" s="92">
        <f>('Activity data'!N1673/'Emission factors'!$H$5/1000)*'Emission factors'!$B$11*'Emission factors'!$D$11/1000</f>
        <v>0</v>
      </c>
      <c r="S7219" s="92">
        <f>('Activity data'!O1673/'Emission factors'!$H$5/1000)*'Emission factors'!$B$11*'Emission factors'!$D$11/1000</f>
        <v>0</v>
      </c>
      <c r="T7219" s="92">
        <f>('Activity data'!P1673/'Emission factors'!$H$5/1000)*'Emission factors'!$B$11*'Emission factors'!$D$11/1000</f>
        <v>0</v>
      </c>
      <c r="U7219" s="92">
        <f>('Activity data'!Q1673/'Emission factors'!$H$5/1000)*'Emission factors'!$B$11*'Emission factors'!$D$11/1000</f>
        <v>0</v>
      </c>
    </row>
    <row r="7220" spans="1:21" x14ac:dyDescent="0.25">
      <c r="A7220" s="92" t="s">
        <v>11</v>
      </c>
      <c r="B7220" s="92" t="s">
        <v>12</v>
      </c>
      <c r="C7220" s="92" t="s">
        <v>48</v>
      </c>
      <c r="D7220" s="92" t="s">
        <v>48</v>
      </c>
      <c r="E7220" s="92" t="s">
        <v>54</v>
      </c>
      <c r="F7220" s="92" t="s">
        <v>50</v>
      </c>
      <c r="G7220" s="92" t="s">
        <v>97</v>
      </c>
      <c r="H7220" s="92" t="s">
        <v>31</v>
      </c>
      <c r="I7220" s="92" t="s">
        <v>232</v>
      </c>
      <c r="L7220" s="92">
        <f>('Activity data'!H1674/'Emission factors'!$H$5/1000)*'Emission factors'!$B$11*'Emission factors'!$D$11</f>
        <v>0</v>
      </c>
      <c r="M7220" s="92">
        <f>('Activity data'!I1674/'Emission factors'!$H$5/1000)*'Emission factors'!$B$11*'Emission factors'!$D$11/1000</f>
        <v>0</v>
      </c>
      <c r="N7220" s="92">
        <f>('Activity data'!J1674/'Emission factors'!$H$5/1000)*'Emission factors'!$B$11*'Emission factors'!$D$11/1000</f>
        <v>0</v>
      </c>
      <c r="O7220" s="92">
        <f>('Activity data'!K1674/'Emission factors'!$H$5/1000)*'Emission factors'!$B$11*'Emission factors'!$D$11/1000</f>
        <v>0</v>
      </c>
      <c r="P7220" s="92">
        <f>('Activity data'!L1674/'Emission factors'!$H$5/1000)*'Emission factors'!$B$11*'Emission factors'!$D$11/1000</f>
        <v>0</v>
      </c>
      <c r="Q7220" s="92">
        <f>('Activity data'!M1674/'Emission factors'!$H$5/1000)*'Emission factors'!$B$11*'Emission factors'!$D$11/1000</f>
        <v>0</v>
      </c>
      <c r="R7220" s="92">
        <f>('Activity data'!N1674/'Emission factors'!$H$5/1000)*'Emission factors'!$B$11*'Emission factors'!$D$11/1000</f>
        <v>0</v>
      </c>
      <c r="S7220" s="92">
        <f>('Activity data'!O1674/'Emission factors'!$H$5/1000)*'Emission factors'!$B$11*'Emission factors'!$D$11/1000</f>
        <v>0</v>
      </c>
      <c r="T7220" s="92">
        <f>('Activity data'!P1674/'Emission factors'!$H$5/1000)*'Emission factors'!$B$11*'Emission factors'!$D$11/1000</f>
        <v>0</v>
      </c>
      <c r="U7220" s="92">
        <f>('Activity data'!Q1674/'Emission factors'!$H$5/1000)*'Emission factors'!$B$11*'Emission factors'!$D$11/1000</f>
        <v>0</v>
      </c>
    </row>
    <row r="7221" spans="1:21" x14ac:dyDescent="0.25">
      <c r="A7221" s="92" t="s">
        <v>11</v>
      </c>
      <c r="B7221" s="92" t="s">
        <v>12</v>
      </c>
      <c r="C7221" s="92" t="s">
        <v>48</v>
      </c>
      <c r="D7221" s="92" t="s">
        <v>48</v>
      </c>
      <c r="E7221" s="92" t="s">
        <v>54</v>
      </c>
      <c r="F7221" s="92" t="s">
        <v>50</v>
      </c>
      <c r="G7221" s="92" t="s">
        <v>97</v>
      </c>
      <c r="H7221" s="92" t="s">
        <v>31</v>
      </c>
      <c r="I7221" s="92" t="s">
        <v>200</v>
      </c>
      <c r="L7221" s="92">
        <f>('Activity data'!H1675/'Emission factors'!$H$5/1000)*'Emission factors'!$B$11*'Emission factors'!$D$11</f>
        <v>0</v>
      </c>
      <c r="M7221" s="92">
        <f>('Activity data'!I1675/'Emission factors'!$H$5/1000)*'Emission factors'!$B$11*'Emission factors'!$D$11/1000</f>
        <v>0</v>
      </c>
      <c r="N7221" s="92">
        <f>('Activity data'!J1675/'Emission factors'!$H$5/1000)*'Emission factors'!$B$11*'Emission factors'!$D$11/1000</f>
        <v>0</v>
      </c>
      <c r="O7221" s="92">
        <f>('Activity data'!K1675/'Emission factors'!$H$5/1000)*'Emission factors'!$B$11*'Emission factors'!$D$11/1000</f>
        <v>0</v>
      </c>
      <c r="P7221" s="92">
        <f>('Activity data'!L1675/'Emission factors'!$H$5/1000)*'Emission factors'!$B$11*'Emission factors'!$D$11/1000</f>
        <v>0</v>
      </c>
      <c r="Q7221" s="92">
        <f>('Activity data'!M1675/'Emission factors'!$H$5/1000)*'Emission factors'!$B$11*'Emission factors'!$D$11/1000</f>
        <v>0</v>
      </c>
      <c r="R7221" s="92">
        <f>('Activity data'!N1675/'Emission factors'!$H$5/1000)*'Emission factors'!$B$11*'Emission factors'!$D$11/1000</f>
        <v>0</v>
      </c>
      <c r="S7221" s="92">
        <f>('Activity data'!O1675/'Emission factors'!$H$5/1000)*'Emission factors'!$B$11*'Emission factors'!$D$11/1000</f>
        <v>0</v>
      </c>
      <c r="T7221" s="92">
        <f>('Activity data'!P1675/'Emission factors'!$H$5/1000)*'Emission factors'!$B$11*'Emission factors'!$D$11/1000</f>
        <v>0</v>
      </c>
      <c r="U7221" s="92">
        <f>('Activity data'!Q1675/'Emission factors'!$H$5/1000)*'Emission factors'!$B$11*'Emission factors'!$D$11/1000</f>
        <v>0</v>
      </c>
    </row>
    <row r="7222" spans="1:21" x14ac:dyDescent="0.25">
      <c r="A7222" s="92" t="s">
        <v>11</v>
      </c>
      <c r="B7222" s="92" t="s">
        <v>12</v>
      </c>
      <c r="C7222" s="92" t="s">
        <v>48</v>
      </c>
      <c r="D7222" s="92" t="s">
        <v>48</v>
      </c>
      <c r="E7222" s="92" t="s">
        <v>54</v>
      </c>
      <c r="F7222" s="92" t="s">
        <v>50</v>
      </c>
      <c r="G7222" s="92" t="s">
        <v>97</v>
      </c>
      <c r="H7222" s="92" t="s">
        <v>31</v>
      </c>
      <c r="I7222" s="92" t="s">
        <v>227</v>
      </c>
      <c r="L7222" s="92">
        <f>('Activity data'!H1676/'Emission factors'!$H$5/1000)*'Emission factors'!$B$11*'Emission factors'!$D$11</f>
        <v>0</v>
      </c>
      <c r="M7222" s="92">
        <f>('Activity data'!I1676/'Emission factors'!$H$5/1000)*'Emission factors'!$B$11*'Emission factors'!$D$11/1000</f>
        <v>0</v>
      </c>
      <c r="N7222" s="92">
        <f>('Activity data'!J1676/'Emission factors'!$H$5/1000)*'Emission factors'!$B$11*'Emission factors'!$D$11/1000</f>
        <v>0</v>
      </c>
      <c r="O7222" s="92">
        <f>('Activity data'!K1676/'Emission factors'!$H$5/1000)*'Emission factors'!$B$11*'Emission factors'!$D$11/1000</f>
        <v>0</v>
      </c>
      <c r="P7222" s="92">
        <f>('Activity data'!L1676/'Emission factors'!$H$5/1000)*'Emission factors'!$B$11*'Emission factors'!$D$11/1000</f>
        <v>0</v>
      </c>
      <c r="Q7222" s="92">
        <f>('Activity data'!M1676/'Emission factors'!$H$5/1000)*'Emission factors'!$B$11*'Emission factors'!$D$11/1000</f>
        <v>0</v>
      </c>
      <c r="R7222" s="92">
        <f>('Activity data'!N1676/'Emission factors'!$H$5/1000)*'Emission factors'!$B$11*'Emission factors'!$D$11/1000</f>
        <v>0</v>
      </c>
      <c r="S7222" s="92">
        <f>('Activity data'!O1676/'Emission factors'!$H$5/1000)*'Emission factors'!$B$11*'Emission factors'!$D$11/1000</f>
        <v>0</v>
      </c>
      <c r="T7222" s="92">
        <f>('Activity data'!P1676/'Emission factors'!$H$5/1000)*'Emission factors'!$B$11*'Emission factors'!$D$11/1000</f>
        <v>0</v>
      </c>
      <c r="U7222" s="92">
        <f>('Activity data'!Q1676/'Emission factors'!$H$5/1000)*'Emission factors'!$B$11*'Emission factors'!$D$11/1000</f>
        <v>0</v>
      </c>
    </row>
    <row r="7223" spans="1:21" x14ac:dyDescent="0.25">
      <c r="A7223" s="92" t="s">
        <v>11</v>
      </c>
      <c r="B7223" s="92" t="s">
        <v>12</v>
      </c>
      <c r="C7223" s="92" t="s">
        <v>48</v>
      </c>
      <c r="D7223" s="92" t="s">
        <v>48</v>
      </c>
      <c r="E7223" s="92" t="s">
        <v>54</v>
      </c>
      <c r="F7223" s="92" t="s">
        <v>50</v>
      </c>
      <c r="G7223" s="92" t="s">
        <v>97</v>
      </c>
      <c r="H7223" s="92" t="s">
        <v>31</v>
      </c>
      <c r="I7223" s="92" t="s">
        <v>228</v>
      </c>
      <c r="L7223" s="92">
        <f>('Activity data'!H1677/'Emission factors'!$H$5/1000)*'Emission factors'!$B$11*'Emission factors'!$D$11</f>
        <v>0</v>
      </c>
      <c r="M7223" s="92">
        <f>('Activity data'!I1677/'Emission factors'!$H$5/1000)*'Emission factors'!$B$11*'Emission factors'!$D$11/1000</f>
        <v>0</v>
      </c>
      <c r="N7223" s="92">
        <f>('Activity data'!J1677/'Emission factors'!$H$5/1000)*'Emission factors'!$B$11*'Emission factors'!$D$11/1000</f>
        <v>0</v>
      </c>
      <c r="O7223" s="92">
        <f>('Activity data'!K1677/'Emission factors'!$H$5/1000)*'Emission factors'!$B$11*'Emission factors'!$D$11/1000</f>
        <v>0</v>
      </c>
      <c r="P7223" s="92">
        <f>('Activity data'!L1677/'Emission factors'!$H$5/1000)*'Emission factors'!$B$11*'Emission factors'!$D$11/1000</f>
        <v>0</v>
      </c>
      <c r="Q7223" s="92">
        <f>('Activity data'!M1677/'Emission factors'!$H$5/1000)*'Emission factors'!$B$11*'Emission factors'!$D$11/1000</f>
        <v>0</v>
      </c>
      <c r="R7223" s="92">
        <f>('Activity data'!N1677/'Emission factors'!$H$5/1000)*'Emission factors'!$B$11*'Emission factors'!$D$11/1000</f>
        <v>0</v>
      </c>
      <c r="S7223" s="92">
        <f>('Activity data'!O1677/'Emission factors'!$H$5/1000)*'Emission factors'!$B$11*'Emission factors'!$D$11/1000</f>
        <v>0</v>
      </c>
      <c r="T7223" s="92">
        <f>('Activity data'!P1677/'Emission factors'!$H$5/1000)*'Emission factors'!$B$11*'Emission factors'!$D$11/1000</f>
        <v>0</v>
      </c>
      <c r="U7223" s="92">
        <f>('Activity data'!Q1677/'Emission factors'!$H$5/1000)*'Emission factors'!$B$11*'Emission factors'!$D$11/1000</f>
        <v>0</v>
      </c>
    </row>
    <row r="7224" spans="1:21" x14ac:dyDescent="0.25">
      <c r="A7224" s="92" t="s">
        <v>11</v>
      </c>
      <c r="B7224" s="92" t="s">
        <v>12</v>
      </c>
      <c r="C7224" s="92" t="s">
        <v>48</v>
      </c>
      <c r="D7224" s="92" t="s">
        <v>48</v>
      </c>
      <c r="E7224" s="92" t="s">
        <v>54</v>
      </c>
      <c r="F7224" s="92" t="s">
        <v>50</v>
      </c>
      <c r="G7224" s="92" t="s">
        <v>97</v>
      </c>
      <c r="H7224" s="92" t="s">
        <v>31</v>
      </c>
      <c r="I7224" s="92" t="s">
        <v>195</v>
      </c>
      <c r="L7224" s="92">
        <f>('Activity data'!H1678/'Emission factors'!$H$5/1000)*'Emission factors'!$B$11*'Emission factors'!$D$11</f>
        <v>0</v>
      </c>
      <c r="M7224" s="92">
        <f>('Activity data'!I1678/'Emission factors'!$H$5/1000)*'Emission factors'!$B$11*'Emission factors'!$D$11/1000</f>
        <v>0</v>
      </c>
      <c r="N7224" s="92">
        <f>('Activity data'!J1678/'Emission factors'!$H$5/1000)*'Emission factors'!$B$11*'Emission factors'!$D$11/1000</f>
        <v>0</v>
      </c>
      <c r="O7224" s="92">
        <f>('Activity data'!K1678/'Emission factors'!$H$5/1000)*'Emission factors'!$B$11*'Emission factors'!$D$11/1000</f>
        <v>0</v>
      </c>
      <c r="P7224" s="92">
        <f>('Activity data'!L1678/'Emission factors'!$H$5/1000)*'Emission factors'!$B$11*'Emission factors'!$D$11/1000</f>
        <v>0</v>
      </c>
      <c r="Q7224" s="92">
        <f>('Activity data'!M1678/'Emission factors'!$H$5/1000)*'Emission factors'!$B$11*'Emission factors'!$D$11/1000</f>
        <v>0</v>
      </c>
      <c r="R7224" s="92">
        <f>('Activity data'!N1678/'Emission factors'!$H$5/1000)*'Emission factors'!$B$11*'Emission factors'!$D$11/1000</f>
        <v>0</v>
      </c>
      <c r="S7224" s="92">
        <f>('Activity data'!O1678/'Emission factors'!$H$5/1000)*'Emission factors'!$B$11*'Emission factors'!$D$11/1000</f>
        <v>0</v>
      </c>
      <c r="T7224" s="92">
        <f>('Activity data'!P1678/'Emission factors'!$H$5/1000)*'Emission factors'!$B$11*'Emission factors'!$D$11/1000</f>
        <v>0</v>
      </c>
      <c r="U7224" s="92">
        <f>('Activity data'!Q1678/'Emission factors'!$H$5/1000)*'Emission factors'!$B$11*'Emission factors'!$D$11/1000</f>
        <v>0</v>
      </c>
    </row>
    <row r="7225" spans="1:21" x14ac:dyDescent="0.25">
      <c r="A7225" s="92" t="s">
        <v>11</v>
      </c>
      <c r="B7225" s="92" t="s">
        <v>12</v>
      </c>
      <c r="C7225" s="92" t="s">
        <v>48</v>
      </c>
      <c r="D7225" s="92" t="s">
        <v>48</v>
      </c>
      <c r="E7225" s="92" t="s">
        <v>54</v>
      </c>
      <c r="F7225" s="92" t="s">
        <v>50</v>
      </c>
      <c r="G7225" s="92" t="s">
        <v>97</v>
      </c>
      <c r="H7225" s="92" t="s">
        <v>31</v>
      </c>
      <c r="I7225" s="92" t="s">
        <v>192</v>
      </c>
      <c r="L7225" s="92">
        <f>('Activity data'!H1679/'Emission factors'!$H$5/1000)*'Emission factors'!$B$11*'Emission factors'!$D$11</f>
        <v>0</v>
      </c>
      <c r="M7225" s="92">
        <f>('Activity data'!I1679/'Emission factors'!$H$5/1000)*'Emission factors'!$B$11*'Emission factors'!$D$11/1000</f>
        <v>0</v>
      </c>
      <c r="N7225" s="92">
        <f>('Activity data'!J1679/'Emission factors'!$H$5/1000)*'Emission factors'!$B$11*'Emission factors'!$D$11/1000</f>
        <v>0</v>
      </c>
      <c r="O7225" s="92">
        <f>('Activity data'!K1679/'Emission factors'!$H$5/1000)*'Emission factors'!$B$11*'Emission factors'!$D$11/1000</f>
        <v>0</v>
      </c>
      <c r="P7225" s="92">
        <f>('Activity data'!L1679/'Emission factors'!$H$5/1000)*'Emission factors'!$B$11*'Emission factors'!$D$11/1000</f>
        <v>0</v>
      </c>
      <c r="Q7225" s="92">
        <f>('Activity data'!M1679/'Emission factors'!$H$5/1000)*'Emission factors'!$B$11*'Emission factors'!$D$11/1000</f>
        <v>0</v>
      </c>
      <c r="R7225" s="92">
        <f>('Activity data'!N1679/'Emission factors'!$H$5/1000)*'Emission factors'!$B$11*'Emission factors'!$D$11/1000</f>
        <v>0</v>
      </c>
      <c r="S7225" s="92">
        <f>('Activity data'!O1679/'Emission factors'!$H$5/1000)*'Emission factors'!$B$11*'Emission factors'!$D$11/1000</f>
        <v>0</v>
      </c>
      <c r="T7225" s="92">
        <f>('Activity data'!P1679/'Emission factors'!$H$5/1000)*'Emission factors'!$B$11*'Emission factors'!$D$11/1000</f>
        <v>0</v>
      </c>
      <c r="U7225" s="92">
        <f>('Activity data'!Q1679/'Emission factors'!$H$5/1000)*'Emission factors'!$B$11*'Emission factors'!$D$11/1000</f>
        <v>0</v>
      </c>
    </row>
    <row r="7226" spans="1:21" x14ac:dyDescent="0.25">
      <c r="A7226" s="92" t="s">
        <v>11</v>
      </c>
      <c r="B7226" s="92" t="s">
        <v>12</v>
      </c>
      <c r="C7226" s="92" t="s">
        <v>48</v>
      </c>
      <c r="D7226" s="92" t="s">
        <v>48</v>
      </c>
      <c r="E7226" s="92" t="s">
        <v>54</v>
      </c>
      <c r="F7226" s="92" t="s">
        <v>50</v>
      </c>
      <c r="G7226" s="92" t="s">
        <v>97</v>
      </c>
      <c r="H7226" s="92" t="s">
        <v>31</v>
      </c>
      <c r="I7226" s="92" t="s">
        <v>229</v>
      </c>
      <c r="L7226" s="92">
        <f>('Activity data'!H1680/'Emission factors'!$H$5/1000)*'Emission factors'!$B$11*'Emission factors'!$D$11</f>
        <v>0</v>
      </c>
      <c r="M7226" s="92">
        <f>('Activity data'!I1680/'Emission factors'!$H$5/1000)*'Emission factors'!$B$11*'Emission factors'!$D$11/1000</f>
        <v>0</v>
      </c>
      <c r="N7226" s="92">
        <f>('Activity data'!J1680/'Emission factors'!$H$5/1000)*'Emission factors'!$B$11*'Emission factors'!$D$11/1000</f>
        <v>0</v>
      </c>
      <c r="O7226" s="92">
        <f>('Activity data'!K1680/'Emission factors'!$H$5/1000)*'Emission factors'!$B$11*'Emission factors'!$D$11/1000</f>
        <v>0</v>
      </c>
      <c r="P7226" s="92">
        <f>('Activity data'!L1680/'Emission factors'!$H$5/1000)*'Emission factors'!$B$11*'Emission factors'!$D$11/1000</f>
        <v>0</v>
      </c>
      <c r="Q7226" s="92">
        <f>('Activity data'!M1680/'Emission factors'!$H$5/1000)*'Emission factors'!$B$11*'Emission factors'!$D$11/1000</f>
        <v>0</v>
      </c>
      <c r="R7226" s="92">
        <f>('Activity data'!N1680/'Emission factors'!$H$5/1000)*'Emission factors'!$B$11*'Emission factors'!$D$11/1000</f>
        <v>0</v>
      </c>
      <c r="S7226" s="92">
        <f>('Activity data'!O1680/'Emission factors'!$H$5/1000)*'Emission factors'!$B$11*'Emission factors'!$D$11/1000</f>
        <v>0</v>
      </c>
      <c r="T7226" s="92">
        <f>('Activity data'!P1680/'Emission factors'!$H$5/1000)*'Emission factors'!$B$11*'Emission factors'!$D$11/1000</f>
        <v>0</v>
      </c>
      <c r="U7226" s="92">
        <f>('Activity data'!Q1680/'Emission factors'!$H$5/1000)*'Emission factors'!$B$11*'Emission factors'!$D$11/1000</f>
        <v>0</v>
      </c>
    </row>
    <row r="7227" spans="1:21" x14ac:dyDescent="0.25">
      <c r="A7227" s="92" t="s">
        <v>11</v>
      </c>
      <c r="B7227" s="92" t="s">
        <v>12</v>
      </c>
      <c r="C7227" s="92" t="s">
        <v>48</v>
      </c>
      <c r="D7227" s="92" t="s">
        <v>48</v>
      </c>
      <c r="E7227" s="92" t="s">
        <v>54</v>
      </c>
      <c r="F7227" s="92" t="s">
        <v>50</v>
      </c>
      <c r="G7227" s="92" t="s">
        <v>97</v>
      </c>
      <c r="H7227" s="92" t="s">
        <v>31</v>
      </c>
      <c r="I7227" s="92" t="s">
        <v>198</v>
      </c>
      <c r="L7227" s="92">
        <f>('Activity data'!H1681/'Emission factors'!$H$5/1000)*'Emission factors'!$B$11*'Emission factors'!$D$11</f>
        <v>0</v>
      </c>
      <c r="M7227" s="92">
        <f>('Activity data'!I1681/'Emission factors'!$H$5/1000)*'Emission factors'!$B$11*'Emission factors'!$D$11/1000</f>
        <v>0</v>
      </c>
      <c r="N7227" s="92">
        <f>('Activity data'!J1681/'Emission factors'!$H$5/1000)*'Emission factors'!$B$11*'Emission factors'!$D$11/1000</f>
        <v>0</v>
      </c>
      <c r="O7227" s="92">
        <f>('Activity data'!K1681/'Emission factors'!$H$5/1000)*'Emission factors'!$B$11*'Emission factors'!$D$11/1000</f>
        <v>0</v>
      </c>
      <c r="P7227" s="92">
        <f>('Activity data'!L1681/'Emission factors'!$H$5/1000)*'Emission factors'!$B$11*'Emission factors'!$D$11/1000</f>
        <v>0</v>
      </c>
      <c r="Q7227" s="92">
        <f>('Activity data'!M1681/'Emission factors'!$H$5/1000)*'Emission factors'!$B$11*'Emission factors'!$D$11/1000</f>
        <v>0</v>
      </c>
      <c r="R7227" s="92">
        <f>('Activity data'!N1681/'Emission factors'!$H$5/1000)*'Emission factors'!$B$11*'Emission factors'!$D$11/1000</f>
        <v>0</v>
      </c>
      <c r="S7227" s="92">
        <f>('Activity data'!O1681/'Emission factors'!$H$5/1000)*'Emission factors'!$B$11*'Emission factors'!$D$11/1000</f>
        <v>0</v>
      </c>
      <c r="T7227" s="92">
        <f>('Activity data'!P1681/'Emission factors'!$H$5/1000)*'Emission factors'!$B$11*'Emission factors'!$D$11/1000</f>
        <v>0</v>
      </c>
      <c r="U7227" s="92">
        <f>('Activity data'!Q1681/'Emission factors'!$H$5/1000)*'Emission factors'!$B$11*'Emission factors'!$D$11/1000</f>
        <v>0</v>
      </c>
    </row>
    <row r="7228" spans="1:21" x14ac:dyDescent="0.25">
      <c r="A7228" s="92" t="s">
        <v>11</v>
      </c>
      <c r="B7228" s="92" t="s">
        <v>12</v>
      </c>
      <c r="C7228" s="92" t="s">
        <v>48</v>
      </c>
      <c r="D7228" s="92" t="s">
        <v>48</v>
      </c>
      <c r="E7228" s="92" t="s">
        <v>54</v>
      </c>
      <c r="F7228" s="92" t="s">
        <v>50</v>
      </c>
      <c r="G7228" s="92" t="s">
        <v>97</v>
      </c>
      <c r="H7228" s="92" t="s">
        <v>31</v>
      </c>
      <c r="I7228" s="92" t="s">
        <v>230</v>
      </c>
      <c r="L7228" s="92">
        <f>('Activity data'!H1682/'Emission factors'!$H$5/1000)*'Emission factors'!$B$11*'Emission factors'!$D$11</f>
        <v>0</v>
      </c>
      <c r="M7228" s="92">
        <f>('Activity data'!I1682/'Emission factors'!$H$5/1000)*'Emission factors'!$B$11*'Emission factors'!$D$11/1000</f>
        <v>0</v>
      </c>
      <c r="N7228" s="92">
        <f>('Activity data'!J1682/'Emission factors'!$H$5/1000)*'Emission factors'!$B$11*'Emission factors'!$D$11/1000</f>
        <v>0</v>
      </c>
      <c r="O7228" s="92">
        <f>('Activity data'!K1682/'Emission factors'!$H$5/1000)*'Emission factors'!$B$11*'Emission factors'!$D$11/1000</f>
        <v>0</v>
      </c>
      <c r="P7228" s="92">
        <f>('Activity data'!L1682/'Emission factors'!$H$5/1000)*'Emission factors'!$B$11*'Emission factors'!$D$11/1000</f>
        <v>0</v>
      </c>
      <c r="Q7228" s="92">
        <f>('Activity data'!M1682/'Emission factors'!$H$5/1000)*'Emission factors'!$B$11*'Emission factors'!$D$11/1000</f>
        <v>0</v>
      </c>
      <c r="R7228" s="92">
        <f>('Activity data'!N1682/'Emission factors'!$H$5/1000)*'Emission factors'!$B$11*'Emission factors'!$D$11/1000</f>
        <v>0</v>
      </c>
      <c r="S7228" s="92">
        <f>('Activity data'!O1682/'Emission factors'!$H$5/1000)*'Emission factors'!$B$11*'Emission factors'!$D$11/1000</f>
        <v>0</v>
      </c>
      <c r="T7228" s="92">
        <f>('Activity data'!P1682/'Emission factors'!$H$5/1000)*'Emission factors'!$B$11*'Emission factors'!$D$11/1000</f>
        <v>0</v>
      </c>
      <c r="U7228" s="92">
        <f>('Activity data'!Q1682/'Emission factors'!$H$5/1000)*'Emission factors'!$B$11*'Emission factors'!$D$11/1000</f>
        <v>0</v>
      </c>
    </row>
    <row r="7229" spans="1:21" x14ac:dyDescent="0.25">
      <c r="A7229" s="92" t="s">
        <v>11</v>
      </c>
      <c r="B7229" s="92" t="s">
        <v>12</v>
      </c>
      <c r="C7229" s="92" t="s">
        <v>48</v>
      </c>
      <c r="D7229" s="92" t="s">
        <v>48</v>
      </c>
      <c r="E7229" s="92" t="s">
        <v>54</v>
      </c>
      <c r="F7229" s="92" t="s">
        <v>50</v>
      </c>
      <c r="G7229" s="92" t="s">
        <v>97</v>
      </c>
      <c r="H7229" s="92" t="s">
        <v>31</v>
      </c>
      <c r="I7229" s="92" t="s">
        <v>210</v>
      </c>
      <c r="L7229" s="92">
        <f>('Activity data'!H1683/'Emission factors'!$H$5/1000)*'Emission factors'!$B$11*'Emission factors'!$D$11</f>
        <v>0</v>
      </c>
      <c r="M7229" s="92">
        <f>('Activity data'!I1683/'Emission factors'!$H$5/1000)*'Emission factors'!$B$11*'Emission factors'!$D$11/1000</f>
        <v>0</v>
      </c>
      <c r="N7229" s="92">
        <f>('Activity data'!J1683/'Emission factors'!$H$5/1000)*'Emission factors'!$B$11*'Emission factors'!$D$11/1000</f>
        <v>0</v>
      </c>
      <c r="O7229" s="92">
        <f>('Activity data'!K1683/'Emission factors'!$H$5/1000)*'Emission factors'!$B$11*'Emission factors'!$D$11/1000</f>
        <v>0</v>
      </c>
      <c r="P7229" s="92">
        <f>('Activity data'!L1683/'Emission factors'!$H$5/1000)*'Emission factors'!$B$11*'Emission factors'!$D$11/1000</f>
        <v>0</v>
      </c>
      <c r="Q7229" s="92">
        <f>('Activity data'!M1683/'Emission factors'!$H$5/1000)*'Emission factors'!$B$11*'Emission factors'!$D$11/1000</f>
        <v>0</v>
      </c>
      <c r="R7229" s="92">
        <f>('Activity data'!N1683/'Emission factors'!$H$5/1000)*'Emission factors'!$B$11*'Emission factors'!$D$11/1000</f>
        <v>0</v>
      </c>
      <c r="S7229" s="92">
        <f>('Activity data'!O1683/'Emission factors'!$H$5/1000)*'Emission factors'!$B$11*'Emission factors'!$D$11/1000</f>
        <v>0</v>
      </c>
      <c r="T7229" s="92">
        <f>('Activity data'!P1683/'Emission factors'!$H$5/1000)*'Emission factors'!$B$11*'Emission factors'!$D$11/1000</f>
        <v>0</v>
      </c>
      <c r="U7229" s="92">
        <f>('Activity data'!Q1683/'Emission factors'!$H$5/1000)*'Emission factors'!$B$11*'Emission factors'!$D$11/1000</f>
        <v>0</v>
      </c>
    </row>
    <row r="7230" spans="1:21" x14ac:dyDescent="0.25">
      <c r="A7230" s="92" t="s">
        <v>11</v>
      </c>
      <c r="B7230" s="92" t="s">
        <v>12</v>
      </c>
      <c r="C7230" s="92" t="s">
        <v>48</v>
      </c>
      <c r="D7230" s="92" t="s">
        <v>48</v>
      </c>
      <c r="E7230" s="92" t="s">
        <v>54</v>
      </c>
      <c r="F7230" s="92" t="s">
        <v>50</v>
      </c>
      <c r="G7230" s="92" t="s">
        <v>97</v>
      </c>
      <c r="H7230" s="92" t="s">
        <v>31</v>
      </c>
      <c r="I7230" s="92" t="s">
        <v>191</v>
      </c>
      <c r="L7230" s="92">
        <f>('Activity data'!H1684/'Emission factors'!$H$5/1000)*'Emission factors'!$B$11*'Emission factors'!$D$11</f>
        <v>0</v>
      </c>
      <c r="M7230" s="92">
        <f>('Activity data'!I1684/'Emission factors'!$H$5/1000)*'Emission factors'!$B$11*'Emission factors'!$D$11/1000</f>
        <v>0</v>
      </c>
      <c r="N7230" s="92">
        <f>('Activity data'!J1684/'Emission factors'!$H$5/1000)*'Emission factors'!$B$11*'Emission factors'!$D$11/1000</f>
        <v>0</v>
      </c>
      <c r="O7230" s="92">
        <f>('Activity data'!K1684/'Emission factors'!$H$5/1000)*'Emission factors'!$B$11*'Emission factors'!$D$11/1000</f>
        <v>0</v>
      </c>
      <c r="P7230" s="92">
        <f>('Activity data'!L1684/'Emission factors'!$H$5/1000)*'Emission factors'!$B$11*'Emission factors'!$D$11/1000</f>
        <v>0</v>
      </c>
      <c r="Q7230" s="92">
        <f>('Activity data'!M1684/'Emission factors'!$H$5/1000)*'Emission factors'!$B$11*'Emission factors'!$D$11/1000</f>
        <v>0</v>
      </c>
      <c r="R7230" s="92">
        <f>('Activity data'!N1684/'Emission factors'!$H$5/1000)*'Emission factors'!$B$11*'Emission factors'!$D$11/1000</f>
        <v>0</v>
      </c>
      <c r="S7230" s="92">
        <f>('Activity data'!O1684/'Emission factors'!$H$5/1000)*'Emission factors'!$B$11*'Emission factors'!$D$11/1000</f>
        <v>0</v>
      </c>
      <c r="T7230" s="92">
        <f>('Activity data'!P1684/'Emission factors'!$H$5/1000)*'Emission factors'!$B$11*'Emission factors'!$D$11/1000</f>
        <v>0</v>
      </c>
      <c r="U7230" s="92">
        <f>('Activity data'!Q1684/'Emission factors'!$H$5/1000)*'Emission factors'!$B$11*'Emission factors'!$D$11/1000</f>
        <v>0</v>
      </c>
    </row>
    <row r="7231" spans="1:21" x14ac:dyDescent="0.25">
      <c r="A7231" s="92" t="s">
        <v>11</v>
      </c>
      <c r="B7231" s="92" t="s">
        <v>12</v>
      </c>
      <c r="C7231" s="92" t="s">
        <v>48</v>
      </c>
      <c r="D7231" s="92" t="s">
        <v>48</v>
      </c>
      <c r="E7231" s="92" t="s">
        <v>54</v>
      </c>
      <c r="F7231" s="92" t="s">
        <v>50</v>
      </c>
      <c r="G7231" s="92" t="s">
        <v>97</v>
      </c>
      <c r="H7231" s="92" t="s">
        <v>31</v>
      </c>
      <c r="I7231" s="92" t="s">
        <v>231</v>
      </c>
      <c r="L7231" s="92">
        <f>('Activity data'!H1685/'Emission factors'!$H$5/1000)*'Emission factors'!$B$11*'Emission factors'!$D$11</f>
        <v>0</v>
      </c>
      <c r="M7231" s="92">
        <f>('Activity data'!I1685/'Emission factors'!$H$5/1000)*'Emission factors'!$B$11*'Emission factors'!$D$11/1000</f>
        <v>0</v>
      </c>
      <c r="N7231" s="92">
        <f>('Activity data'!J1685/'Emission factors'!$H$5/1000)*'Emission factors'!$B$11*'Emission factors'!$D$11/1000</f>
        <v>0</v>
      </c>
      <c r="O7231" s="92">
        <f>('Activity data'!K1685/'Emission factors'!$H$5/1000)*'Emission factors'!$B$11*'Emission factors'!$D$11/1000</f>
        <v>0</v>
      </c>
      <c r="P7231" s="92">
        <f>('Activity data'!L1685/'Emission factors'!$H$5/1000)*'Emission factors'!$B$11*'Emission factors'!$D$11/1000</f>
        <v>0</v>
      </c>
      <c r="Q7231" s="92">
        <f>('Activity data'!M1685/'Emission factors'!$H$5/1000)*'Emission factors'!$B$11*'Emission factors'!$D$11/1000</f>
        <v>0</v>
      </c>
      <c r="R7231" s="92">
        <f>('Activity data'!N1685/'Emission factors'!$H$5/1000)*'Emission factors'!$B$11*'Emission factors'!$D$11/1000</f>
        <v>0</v>
      </c>
      <c r="S7231" s="92">
        <f>('Activity data'!O1685/'Emission factors'!$H$5/1000)*'Emission factors'!$B$11*'Emission factors'!$D$11/1000</f>
        <v>0</v>
      </c>
      <c r="T7231" s="92">
        <f>('Activity data'!P1685/'Emission factors'!$H$5/1000)*'Emission factors'!$B$11*'Emission factors'!$D$11/1000</f>
        <v>0</v>
      </c>
      <c r="U7231" s="92">
        <f>('Activity data'!Q1685/'Emission factors'!$H$5/1000)*'Emission factors'!$B$11*'Emission factors'!$D$11/1000</f>
        <v>0</v>
      </c>
    </row>
    <row r="7232" spans="1:21" x14ac:dyDescent="0.25">
      <c r="A7232" s="92" t="s">
        <v>11</v>
      </c>
      <c r="B7232" s="92" t="s">
        <v>12</v>
      </c>
      <c r="C7232" s="92" t="s">
        <v>48</v>
      </c>
      <c r="D7232" s="92" t="s">
        <v>48</v>
      </c>
      <c r="E7232" s="92" t="s">
        <v>54</v>
      </c>
      <c r="F7232" s="92" t="s">
        <v>50</v>
      </c>
      <c r="G7232" s="92" t="s">
        <v>97</v>
      </c>
      <c r="H7232" s="92" t="s">
        <v>31</v>
      </c>
      <c r="I7232" s="92" t="s">
        <v>190</v>
      </c>
      <c r="L7232" s="92">
        <f>('Activity data'!H1686/'Emission factors'!$H$5/1000)*'Emission factors'!$B$11*'Emission factors'!$D$11</f>
        <v>0</v>
      </c>
      <c r="M7232" s="92">
        <f>('Activity data'!I1686/'Emission factors'!$H$5/1000)*'Emission factors'!$B$11*'Emission factors'!$D$11/1000</f>
        <v>0</v>
      </c>
      <c r="N7232" s="92">
        <f>('Activity data'!J1686/'Emission factors'!$H$5/1000)*'Emission factors'!$B$11*'Emission factors'!$D$11/1000</f>
        <v>0</v>
      </c>
      <c r="O7232" s="92">
        <f>('Activity data'!K1686/'Emission factors'!$H$5/1000)*'Emission factors'!$B$11*'Emission factors'!$D$11/1000</f>
        <v>0</v>
      </c>
      <c r="P7232" s="92">
        <f>('Activity data'!L1686/'Emission factors'!$H$5/1000)*'Emission factors'!$B$11*'Emission factors'!$D$11/1000</f>
        <v>0</v>
      </c>
      <c r="Q7232" s="92">
        <f>('Activity data'!M1686/'Emission factors'!$H$5/1000)*'Emission factors'!$B$11*'Emission factors'!$D$11/1000</f>
        <v>0</v>
      </c>
      <c r="R7232" s="92">
        <f>('Activity data'!N1686/'Emission factors'!$H$5/1000)*'Emission factors'!$B$11*'Emission factors'!$D$11/1000</f>
        <v>0</v>
      </c>
      <c r="S7232" s="92">
        <f>('Activity data'!O1686/'Emission factors'!$H$5/1000)*'Emission factors'!$B$11*'Emission factors'!$D$11/1000</f>
        <v>0</v>
      </c>
      <c r="T7232" s="92">
        <f>('Activity data'!P1686/'Emission factors'!$H$5/1000)*'Emission factors'!$B$11*'Emission factors'!$D$11/1000</f>
        <v>0</v>
      </c>
      <c r="U7232" s="92">
        <f>('Activity data'!Q1686/'Emission factors'!$H$5/1000)*'Emission factors'!$B$11*'Emission factors'!$D$11/1000</f>
        <v>0</v>
      </c>
    </row>
    <row r="7233" spans="1:21" x14ac:dyDescent="0.25">
      <c r="A7233" s="92" t="s">
        <v>11</v>
      </c>
      <c r="B7233" s="92" t="s">
        <v>12</v>
      </c>
      <c r="C7233" s="92" t="s">
        <v>48</v>
      </c>
      <c r="D7233" s="92" t="s">
        <v>48</v>
      </c>
      <c r="E7233" s="92" t="s">
        <v>38</v>
      </c>
      <c r="F7233" s="92" t="s">
        <v>50</v>
      </c>
      <c r="G7233" s="92" t="s">
        <v>97</v>
      </c>
      <c r="H7233" s="92" t="s">
        <v>74</v>
      </c>
      <c r="I7233" s="92" t="s">
        <v>207</v>
      </c>
      <c r="L7233" s="92">
        <f>'Activity data'!H1363*'Emission factors'!$B$5*'Emission factors'!$E$5/1000</f>
        <v>171.41897499999999</v>
      </c>
      <c r="M7233" s="92">
        <f>'Activity data'!I1363*'Emission factors'!$B$5*'Emission factors'!$E$5/1000</f>
        <v>203.42863449999996</v>
      </c>
      <c r="N7233" s="92">
        <f>'Activity data'!J1363*'Emission factors'!$B$5*'Emission factors'!$E$5/1000</f>
        <v>213.83744199999998</v>
      </c>
      <c r="O7233" s="92">
        <f>'Activity data'!K1363*'Emission factors'!$B$5*'Emission factors'!$E$5/1000</f>
        <v>253.48709749999998</v>
      </c>
      <c r="P7233" s="92">
        <f>'Activity data'!L1363*'Emission factors'!$B$5*'Emission factors'!$E$5/1000</f>
        <v>285.25628949999998</v>
      </c>
      <c r="Q7233" s="92">
        <f>'Activity data'!M1363*'Emission factors'!$B$5*'Emission factors'!$E$5/1000</f>
        <v>319.37851716674544</v>
      </c>
      <c r="R7233" s="92">
        <f>'Activity data'!N1363*'Emission factors'!$B$5*'Emission factors'!$E$5/1000</f>
        <v>368.77237286891017</v>
      </c>
      <c r="S7233" s="92">
        <f>'Activity data'!O1363*'Emission factors'!$B$5*'Emission factors'!$E$5/1000</f>
        <v>427.66817980009557</v>
      </c>
      <c r="T7233" s="92">
        <f>'Activity data'!P1363*'Emission factors'!$B$5*'Emission factors'!$E$5/1000</f>
        <v>455.08446898508311</v>
      </c>
      <c r="U7233" s="92">
        <f>'Activity data'!Q1363*'Emission factors'!$B$5*'Emission factors'!$E$5/1000</f>
        <v>469.42939267504016</v>
      </c>
    </row>
    <row r="7234" spans="1:21" x14ac:dyDescent="0.25">
      <c r="A7234" s="92" t="s">
        <v>11</v>
      </c>
      <c r="B7234" s="92" t="s">
        <v>12</v>
      </c>
      <c r="C7234" s="92" t="s">
        <v>48</v>
      </c>
      <c r="D7234" s="92" t="s">
        <v>48</v>
      </c>
      <c r="E7234" s="92" t="s">
        <v>38</v>
      </c>
      <c r="F7234" s="92" t="s">
        <v>50</v>
      </c>
      <c r="G7234" s="92" t="s">
        <v>97</v>
      </c>
      <c r="H7234" s="92" t="s">
        <v>74</v>
      </c>
      <c r="I7234" s="92" t="s">
        <v>218</v>
      </c>
      <c r="L7234" s="92">
        <f>'Activity data'!H1364*'Emission factors'!$B$5*'Emission factors'!$E$5/1000</f>
        <v>0</v>
      </c>
      <c r="M7234" s="92">
        <f>'Activity data'!I1364*'Emission factors'!$B$5*'Emission factors'!$E$5/1000</f>
        <v>0</v>
      </c>
      <c r="N7234" s="92">
        <f>'Activity data'!J1364*'Emission factors'!$B$5*'Emission factors'!$E$5/1000</f>
        <v>0</v>
      </c>
      <c r="O7234" s="92">
        <f>'Activity data'!K1364*'Emission factors'!$B$5*'Emission factors'!$E$5/1000</f>
        <v>0</v>
      </c>
      <c r="P7234" s="92">
        <f>'Activity data'!L1364*'Emission factors'!$B$5*'Emission factors'!$E$5/1000</f>
        <v>0</v>
      </c>
      <c r="Q7234" s="92">
        <f>'Activity data'!M1364*'Emission factors'!$B$5*'Emission factors'!$E$5/1000</f>
        <v>0</v>
      </c>
      <c r="R7234" s="92">
        <f>'Activity data'!N1364*'Emission factors'!$B$5*'Emission factors'!$E$5/1000</f>
        <v>0</v>
      </c>
      <c r="S7234" s="92">
        <f>'Activity data'!O1364*'Emission factors'!$B$5*'Emission factors'!$E$5/1000</f>
        <v>0</v>
      </c>
      <c r="T7234" s="92">
        <f>'Activity data'!P1364*'Emission factors'!$B$5*'Emission factors'!$E$5/1000</f>
        <v>0</v>
      </c>
      <c r="U7234" s="92">
        <f>'Activity data'!Q1364*'Emission factors'!$B$5*'Emission factors'!$E$5/1000</f>
        <v>0</v>
      </c>
    </row>
    <row r="7235" spans="1:21" x14ac:dyDescent="0.25">
      <c r="A7235" s="92" t="s">
        <v>11</v>
      </c>
      <c r="B7235" s="92" t="s">
        <v>12</v>
      </c>
      <c r="C7235" s="92" t="s">
        <v>48</v>
      </c>
      <c r="D7235" s="92" t="s">
        <v>48</v>
      </c>
      <c r="E7235" s="92" t="s">
        <v>38</v>
      </c>
      <c r="F7235" s="92" t="s">
        <v>50</v>
      </c>
      <c r="G7235" s="92" t="s">
        <v>97</v>
      </c>
      <c r="H7235" s="92" t="s">
        <v>74</v>
      </c>
      <c r="I7235" s="92" t="s">
        <v>194</v>
      </c>
      <c r="L7235" s="92">
        <f>'Activity data'!H1365*'Emission factors'!$B$5*'Emission factors'!$E$5/1000</f>
        <v>0</v>
      </c>
      <c r="M7235" s="92">
        <f>'Activity data'!I1365*'Emission factors'!$B$5*'Emission factors'!$E$5/1000</f>
        <v>0</v>
      </c>
      <c r="N7235" s="92">
        <f>'Activity data'!J1365*'Emission factors'!$B$5*'Emission factors'!$E$5/1000</f>
        <v>0</v>
      </c>
      <c r="O7235" s="92">
        <f>'Activity data'!K1365*'Emission factors'!$B$5*'Emission factors'!$E$5/1000</f>
        <v>0</v>
      </c>
      <c r="P7235" s="92">
        <f>'Activity data'!L1365*'Emission factors'!$B$5*'Emission factors'!$E$5/1000</f>
        <v>0</v>
      </c>
      <c r="Q7235" s="92">
        <f>'Activity data'!M1365*'Emission factors'!$B$5*'Emission factors'!$E$5/1000</f>
        <v>0</v>
      </c>
      <c r="R7235" s="92">
        <f>'Activity data'!N1365*'Emission factors'!$B$5*'Emission factors'!$E$5/1000</f>
        <v>0</v>
      </c>
      <c r="S7235" s="92">
        <f>'Activity data'!O1365*'Emission factors'!$B$5*'Emission factors'!$E$5/1000</f>
        <v>0</v>
      </c>
      <c r="T7235" s="92">
        <f>'Activity data'!P1365*'Emission factors'!$B$5*'Emission factors'!$E$5/1000</f>
        <v>0</v>
      </c>
      <c r="U7235" s="92">
        <f>'Activity data'!Q1365*'Emission factors'!$B$5*'Emission factors'!$E$5/1000</f>
        <v>0</v>
      </c>
    </row>
    <row r="7236" spans="1:21" x14ac:dyDescent="0.25">
      <c r="A7236" s="92" t="s">
        <v>11</v>
      </c>
      <c r="B7236" s="92" t="s">
        <v>12</v>
      </c>
      <c r="C7236" s="92" t="s">
        <v>48</v>
      </c>
      <c r="D7236" s="92" t="s">
        <v>48</v>
      </c>
      <c r="E7236" s="92" t="s">
        <v>38</v>
      </c>
      <c r="F7236" s="92" t="s">
        <v>50</v>
      </c>
      <c r="G7236" s="92" t="s">
        <v>97</v>
      </c>
      <c r="H7236" s="92" t="s">
        <v>74</v>
      </c>
      <c r="I7236" s="92" t="s">
        <v>205</v>
      </c>
      <c r="L7236" s="92">
        <f>'Activity data'!H1366*'Emission factors'!$B$5*'Emission factors'!$E$5/1000</f>
        <v>262.15766849999994</v>
      </c>
      <c r="M7236" s="92">
        <f>'Activity data'!I1366*'Emission factors'!$B$5*'Emission factors'!$E$5/1000</f>
        <v>270.88320349999998</v>
      </c>
      <c r="N7236" s="92">
        <f>'Activity data'!J1366*'Emission factors'!$B$5*'Emission factors'!$E$5/1000</f>
        <v>294.97804699999995</v>
      </c>
      <c r="O7236" s="92">
        <f>'Activity data'!K1366*'Emission factors'!$B$5*'Emission factors'!$E$5/1000</f>
        <v>322.06842849999998</v>
      </c>
      <c r="P7236" s="92">
        <f>'Activity data'!L1366*'Emission factors'!$B$5*'Emission factors'!$E$5/1000</f>
        <v>354.68269199999997</v>
      </c>
      <c r="Q7236" s="92">
        <f>'Activity data'!M1366*'Emission factors'!$B$5*'Emission factors'!$E$5/1000</f>
        <v>338.19349199999999</v>
      </c>
      <c r="R7236" s="92">
        <f>'Activity data'!N1366*'Emission factors'!$B$5*'Emission factors'!$E$5/1000</f>
        <v>319.19655949999998</v>
      </c>
      <c r="S7236" s="92">
        <f>'Activity data'!O1366*'Emission factors'!$B$5*'Emission factors'!$E$5/1000</f>
        <v>305.04332949999997</v>
      </c>
      <c r="T7236" s="92">
        <f>'Activity data'!P1366*'Emission factors'!$B$5*'Emission factors'!$E$5/1000</f>
        <v>286.95330299999995</v>
      </c>
      <c r="U7236" s="92">
        <f>'Activity data'!Q1366*'Emission factors'!$B$5*'Emission factors'!$E$5/1000</f>
        <v>307.04264499999994</v>
      </c>
    </row>
    <row r="7237" spans="1:21" x14ac:dyDescent="0.25">
      <c r="A7237" s="92" t="s">
        <v>11</v>
      </c>
      <c r="B7237" s="92" t="s">
        <v>12</v>
      </c>
      <c r="C7237" s="92" t="s">
        <v>48</v>
      </c>
      <c r="D7237" s="92" t="s">
        <v>48</v>
      </c>
      <c r="E7237" s="92" t="s">
        <v>38</v>
      </c>
      <c r="F7237" s="92" t="s">
        <v>50</v>
      </c>
      <c r="G7237" s="92" t="s">
        <v>97</v>
      </c>
      <c r="H7237" s="92" t="s">
        <v>74</v>
      </c>
      <c r="I7237" s="92" t="s">
        <v>204</v>
      </c>
      <c r="L7237" s="92">
        <f>'Activity data'!H1367*'Emission factors'!$B$5*'Emission factors'!$E$5/1000</f>
        <v>310.53972949999996</v>
      </c>
      <c r="M7237" s="92">
        <f>'Activity data'!I1367*'Emission factors'!$B$5*'Emission factors'!$E$5/1000</f>
        <v>323.43565799999999</v>
      </c>
      <c r="N7237" s="92">
        <f>'Activity data'!J1367*'Emission factors'!$B$5*'Emission factors'!$E$5/1000</f>
        <v>332.353567</v>
      </c>
      <c r="O7237" s="92">
        <f>'Activity data'!K1367*'Emission factors'!$B$5*'Emission factors'!$E$5/1000</f>
        <v>339.39582949999999</v>
      </c>
      <c r="P7237" s="92">
        <f>'Activity data'!L1367*'Emission factors'!$B$5*'Emission factors'!$E$5/1000</f>
        <v>338.50953499999997</v>
      </c>
      <c r="Q7237" s="92">
        <f>'Activity data'!M1367*'Emission factors'!$B$5*'Emission factors'!$E$5/1000</f>
        <v>365.63426899999996</v>
      </c>
      <c r="R7237" s="92">
        <f>'Activity data'!N1367*'Emission factors'!$B$5*'Emission factors'!$E$5/1000</f>
        <v>388.05271049999999</v>
      </c>
      <c r="S7237" s="92">
        <f>'Activity data'!O1367*'Emission factors'!$B$5*'Emission factors'!$E$5/1000</f>
        <v>405.5037805</v>
      </c>
      <c r="T7237" s="92">
        <f>'Activity data'!P1367*'Emission factors'!$B$5*'Emission factors'!$E$5/1000</f>
        <v>408.75352699999996</v>
      </c>
      <c r="U7237" s="92">
        <f>'Activity data'!Q1367*'Emission factors'!$B$5*'Emission factors'!$E$5/1000</f>
        <v>508.57502149999999</v>
      </c>
    </row>
    <row r="7238" spans="1:21" x14ac:dyDescent="0.25">
      <c r="A7238" s="92" t="s">
        <v>11</v>
      </c>
      <c r="B7238" s="92" t="s">
        <v>12</v>
      </c>
      <c r="C7238" s="92" t="s">
        <v>48</v>
      </c>
      <c r="D7238" s="92" t="s">
        <v>48</v>
      </c>
      <c r="E7238" s="92" t="s">
        <v>38</v>
      </c>
      <c r="F7238" s="92" t="s">
        <v>50</v>
      </c>
      <c r="G7238" s="92" t="s">
        <v>97</v>
      </c>
      <c r="H7238" s="92" t="s">
        <v>74</v>
      </c>
      <c r="I7238" s="92" t="s">
        <v>199</v>
      </c>
      <c r="L7238" s="92">
        <f>'Activity data'!H1368*'Emission factors'!$B$5*'Emission factors'!$E$5/1000</f>
        <v>1200.7506207596225</v>
      </c>
      <c r="M7238" s="92">
        <f>'Activity data'!I1368*'Emission factors'!$B$5*'Emission factors'!$E$5/1000</f>
        <v>1312.8403060326182</v>
      </c>
      <c r="N7238" s="92">
        <f>'Activity data'!J1368*'Emission factors'!$B$5*'Emission factors'!$E$5/1000</f>
        <v>1412.9166886841194</v>
      </c>
      <c r="O7238" s="92">
        <f>'Activity data'!K1368*'Emission factors'!$B$5*'Emission factors'!$E$5/1000</f>
        <v>1472.8902640849947</v>
      </c>
      <c r="P7238" s="92">
        <f>'Activity data'!L1368*'Emission factors'!$B$5*'Emission factors'!$E$5/1000</f>
        <v>1492.4722038311825</v>
      </c>
      <c r="Q7238" s="92">
        <f>'Activity data'!M1368*'Emission factors'!$B$5*'Emission factors'!$E$5/1000</f>
        <v>1571.6844370399249</v>
      </c>
      <c r="R7238" s="92">
        <f>'Activity data'!N1368*'Emission factors'!$B$5*'Emission factors'!$E$5/1000</f>
        <v>1677.6951503231273</v>
      </c>
      <c r="S7238" s="92">
        <f>'Activity data'!O1368*'Emission factors'!$B$5*'Emission factors'!$E$5/1000</f>
        <v>1784.7923012955659</v>
      </c>
      <c r="T7238" s="92">
        <f>'Activity data'!P1368*'Emission factors'!$B$5*'Emission factors'!$E$5/1000</f>
        <v>1962.6857739327975</v>
      </c>
      <c r="U7238" s="92">
        <f>'Activity data'!Q1368*'Emission factors'!$B$5*'Emission factors'!$E$5/1000</f>
        <v>2069.4574805034858</v>
      </c>
    </row>
    <row r="7239" spans="1:21" x14ac:dyDescent="0.25">
      <c r="A7239" s="92" t="s">
        <v>11</v>
      </c>
      <c r="B7239" s="92" t="s">
        <v>12</v>
      </c>
      <c r="C7239" s="92" t="s">
        <v>48</v>
      </c>
      <c r="D7239" s="92" t="s">
        <v>48</v>
      </c>
      <c r="E7239" s="92" t="s">
        <v>38</v>
      </c>
      <c r="F7239" s="92" t="s">
        <v>50</v>
      </c>
      <c r="G7239" s="92" t="s">
        <v>97</v>
      </c>
      <c r="H7239" s="92" t="s">
        <v>74</v>
      </c>
      <c r="I7239" s="92" t="s">
        <v>233</v>
      </c>
      <c r="L7239" s="92">
        <f>'Activity data'!H1369*'Emission factors'!$B$5*'Emission factors'!$E$5/1000</f>
        <v>0</v>
      </c>
      <c r="M7239" s="92">
        <f>'Activity data'!I1369*'Emission factors'!$B$5*'Emission factors'!$E$5/1000</f>
        <v>0</v>
      </c>
      <c r="N7239" s="92">
        <f>'Activity data'!J1369*'Emission factors'!$B$5*'Emission factors'!$E$5/1000</f>
        <v>0</v>
      </c>
      <c r="O7239" s="92">
        <f>'Activity data'!K1369*'Emission factors'!$B$5*'Emission factors'!$E$5/1000</f>
        <v>0</v>
      </c>
      <c r="P7239" s="92">
        <f>'Activity data'!L1369*'Emission factors'!$B$5*'Emission factors'!$E$5/1000</f>
        <v>0</v>
      </c>
      <c r="Q7239" s="92">
        <f>'Activity data'!M1369*'Emission factors'!$B$5*'Emission factors'!$E$5/1000</f>
        <v>0</v>
      </c>
      <c r="R7239" s="92">
        <f>'Activity data'!N1369*'Emission factors'!$B$5*'Emission factors'!$E$5/1000</f>
        <v>0</v>
      </c>
      <c r="S7239" s="92">
        <f>'Activity data'!O1369*'Emission factors'!$B$5*'Emission factors'!$E$5/1000</f>
        <v>0</v>
      </c>
      <c r="T7239" s="92">
        <f>'Activity data'!P1369*'Emission factors'!$B$5*'Emission factors'!$E$5/1000</f>
        <v>0</v>
      </c>
      <c r="U7239" s="92">
        <f>'Activity data'!Q1369*'Emission factors'!$B$5*'Emission factors'!$E$5/1000</f>
        <v>0</v>
      </c>
    </row>
    <row r="7240" spans="1:21" x14ac:dyDescent="0.25">
      <c r="A7240" s="92" t="s">
        <v>11</v>
      </c>
      <c r="B7240" s="92" t="s">
        <v>12</v>
      </c>
      <c r="C7240" s="92" t="s">
        <v>48</v>
      </c>
      <c r="D7240" s="92" t="s">
        <v>48</v>
      </c>
      <c r="E7240" s="92" t="s">
        <v>38</v>
      </c>
      <c r="F7240" s="92" t="s">
        <v>50</v>
      </c>
      <c r="G7240" s="92" t="s">
        <v>97</v>
      </c>
      <c r="H7240" s="92" t="s">
        <v>74</v>
      </c>
      <c r="I7240" s="92" t="s">
        <v>220</v>
      </c>
      <c r="L7240" s="92">
        <f>'Activity data'!H1370*'Emission factors'!$B$5*'Emission factors'!$E$5/1000</f>
        <v>0</v>
      </c>
      <c r="M7240" s="92">
        <f>'Activity data'!I1370*'Emission factors'!$B$5*'Emission factors'!$E$5/1000</f>
        <v>0</v>
      </c>
      <c r="N7240" s="92">
        <f>'Activity data'!J1370*'Emission factors'!$B$5*'Emission factors'!$E$5/1000</f>
        <v>0</v>
      </c>
      <c r="O7240" s="92">
        <f>'Activity data'!K1370*'Emission factors'!$B$5*'Emission factors'!$E$5/1000</f>
        <v>0</v>
      </c>
      <c r="P7240" s="92">
        <f>'Activity data'!L1370*'Emission factors'!$B$5*'Emission factors'!$E$5/1000</f>
        <v>0</v>
      </c>
      <c r="Q7240" s="92">
        <f>'Activity data'!M1370*'Emission factors'!$B$5*'Emission factors'!$E$5/1000</f>
        <v>0</v>
      </c>
      <c r="R7240" s="92">
        <f>'Activity data'!N1370*'Emission factors'!$B$5*'Emission factors'!$E$5/1000</f>
        <v>0</v>
      </c>
      <c r="S7240" s="92">
        <f>'Activity data'!O1370*'Emission factors'!$B$5*'Emission factors'!$E$5/1000</f>
        <v>0</v>
      </c>
      <c r="T7240" s="92">
        <f>'Activity data'!P1370*'Emission factors'!$B$5*'Emission factors'!$E$5/1000</f>
        <v>0</v>
      </c>
      <c r="U7240" s="92">
        <f>'Activity data'!Q1370*'Emission factors'!$B$5*'Emission factors'!$E$5/1000</f>
        <v>0</v>
      </c>
    </row>
    <row r="7241" spans="1:21" x14ac:dyDescent="0.25">
      <c r="A7241" s="92" t="s">
        <v>11</v>
      </c>
      <c r="B7241" s="92" t="s">
        <v>12</v>
      </c>
      <c r="C7241" s="92" t="s">
        <v>48</v>
      </c>
      <c r="D7241" s="92" t="s">
        <v>48</v>
      </c>
      <c r="E7241" s="92" t="s">
        <v>38</v>
      </c>
      <c r="F7241" s="92" t="s">
        <v>50</v>
      </c>
      <c r="G7241" s="92" t="s">
        <v>97</v>
      </c>
      <c r="H7241" s="92" t="s">
        <v>74</v>
      </c>
      <c r="I7241" s="92" t="s">
        <v>221</v>
      </c>
      <c r="L7241" s="92">
        <f>'Activity data'!H1371*'Emission factors'!$B$5*'Emission factors'!$E$5/1000</f>
        <v>142.21914374037721</v>
      </c>
      <c r="M7241" s="92">
        <f>'Activity data'!I1371*'Emission factors'!$B$5*'Emission factors'!$E$5/1000</f>
        <v>144.35152096738176</v>
      </c>
      <c r="N7241" s="92">
        <f>'Activity data'!J1371*'Emission factors'!$B$5*'Emission factors'!$E$5/1000</f>
        <v>152.10076531588035</v>
      </c>
      <c r="O7241" s="92">
        <f>'Activity data'!K1371*'Emission factors'!$B$5*'Emission factors'!$E$5/1000</f>
        <v>147.60647741500514</v>
      </c>
      <c r="P7241" s="92">
        <f>'Activity data'!L1371*'Emission factors'!$B$5*'Emission factors'!$E$5/1000</f>
        <v>119.83490166881722</v>
      </c>
      <c r="Q7241" s="92">
        <f>'Activity data'!M1371*'Emission factors'!$B$5*'Emission factors'!$E$5/1000</f>
        <v>105.09211579332941</v>
      </c>
      <c r="R7241" s="92">
        <f>'Activity data'!N1371*'Emission factors'!$B$5*'Emission factors'!$E$5/1000</f>
        <v>107.18001830796238</v>
      </c>
      <c r="S7241" s="92">
        <f>'Activity data'!O1371*'Emission factors'!$B$5*'Emission factors'!$E$5/1000</f>
        <v>107.42567840433813</v>
      </c>
      <c r="T7241" s="92">
        <f>'Activity data'!P1371*'Emission factors'!$B$5*'Emission factors'!$E$5/1000</f>
        <v>93.005888582119397</v>
      </c>
      <c r="U7241" s="92">
        <f>'Activity data'!Q1371*'Emission factors'!$B$5*'Emission factors'!$E$5/1000</f>
        <v>89.93131882147361</v>
      </c>
    </row>
    <row r="7242" spans="1:21" x14ac:dyDescent="0.25">
      <c r="A7242" s="92" t="s">
        <v>11</v>
      </c>
      <c r="B7242" s="92" t="s">
        <v>12</v>
      </c>
      <c r="C7242" s="92" t="s">
        <v>48</v>
      </c>
      <c r="D7242" s="92" t="s">
        <v>48</v>
      </c>
      <c r="E7242" s="92" t="s">
        <v>38</v>
      </c>
      <c r="F7242" s="92" t="s">
        <v>50</v>
      </c>
      <c r="G7242" s="92" t="s">
        <v>97</v>
      </c>
      <c r="H7242" s="92" t="s">
        <v>74</v>
      </c>
      <c r="I7242" s="92" t="s">
        <v>201</v>
      </c>
      <c r="L7242" s="92">
        <f>'Activity data'!H1372*'Emission factors'!$B$5*'Emission factors'!$E$5/1000</f>
        <v>448.18332649999996</v>
      </c>
      <c r="M7242" s="92">
        <f>'Activity data'!I1372*'Emission factors'!$B$5*'Emission factors'!$E$5/1000</f>
        <v>453.32933099999997</v>
      </c>
      <c r="N7242" s="92">
        <f>'Activity data'!J1372*'Emission factors'!$B$5*'Emission factors'!$E$5/1000</f>
        <v>488.5612549999999</v>
      </c>
      <c r="O7242" s="92">
        <f>'Activity data'!K1372*'Emission factors'!$B$5*'Emission factors'!$E$5/1000</f>
        <v>499.86322749999994</v>
      </c>
      <c r="P7242" s="92">
        <f>'Activity data'!L1372*'Emission factors'!$B$5*'Emission factors'!$E$5/1000</f>
        <v>489.85290900000001</v>
      </c>
      <c r="Q7242" s="92">
        <f>'Activity data'!M1372*'Emission factors'!$B$5*'Emission factors'!$E$5/1000</f>
        <v>556.27003249999996</v>
      </c>
      <c r="R7242" s="92">
        <f>'Activity data'!N1372*'Emission factors'!$B$5*'Emission factors'!$E$5/1000</f>
        <v>717.91572124999993</v>
      </c>
      <c r="S7242" s="92">
        <f>'Activity data'!O1372*'Emission factors'!$B$5*'Emission factors'!$E$5/1000</f>
        <v>902.41612824999993</v>
      </c>
      <c r="T7242" s="92">
        <f>'Activity data'!P1372*'Emission factors'!$B$5*'Emission factors'!$E$5/1000</f>
        <v>593.71425749999992</v>
      </c>
      <c r="U7242" s="92">
        <f>'Activity data'!Q1372*'Emission factors'!$B$5*'Emission factors'!$E$5/1000</f>
        <v>1025.806873</v>
      </c>
    </row>
    <row r="7243" spans="1:21" x14ac:dyDescent="0.25">
      <c r="A7243" s="92" t="s">
        <v>11</v>
      </c>
      <c r="B7243" s="92" t="s">
        <v>12</v>
      </c>
      <c r="C7243" s="92" t="s">
        <v>48</v>
      </c>
      <c r="D7243" s="92" t="s">
        <v>48</v>
      </c>
      <c r="E7243" s="92" t="s">
        <v>38</v>
      </c>
      <c r="F7243" s="92" t="s">
        <v>50</v>
      </c>
      <c r="G7243" s="92" t="s">
        <v>97</v>
      </c>
      <c r="H7243" s="92" t="s">
        <v>74</v>
      </c>
      <c r="I7243" s="92" t="s">
        <v>196</v>
      </c>
      <c r="L7243" s="92">
        <f>'Activity data'!H1373*'Emission factors'!$B$5*'Emission factors'!$E$5/1000</f>
        <v>716.17849040391536</v>
      </c>
      <c r="M7243" s="92">
        <f>'Activity data'!I1373*'Emission factors'!$B$5*'Emission factors'!$E$5/1000</f>
        <v>712.67705128380055</v>
      </c>
      <c r="N7243" s="92">
        <f>'Activity data'!J1373*'Emission factors'!$B$5*'Emission factors'!$E$5/1000</f>
        <v>759.23155489059786</v>
      </c>
      <c r="O7243" s="92">
        <f>'Activity data'!K1373*'Emission factors'!$B$5*'Emission factors'!$E$5/1000</f>
        <v>825.01759019417352</v>
      </c>
      <c r="P7243" s="92">
        <f>'Activity data'!L1373*'Emission factors'!$B$5*'Emission factors'!$E$5/1000</f>
        <v>850.1681807985558</v>
      </c>
      <c r="Q7243" s="92">
        <f>'Activity data'!M1373*'Emission factors'!$B$5*'Emission factors'!$E$5/1000</f>
        <v>871.63372866113752</v>
      </c>
      <c r="R7243" s="92">
        <f>'Activity data'!N1373*'Emission factors'!$B$5*'Emission factors'!$E$5/1000</f>
        <v>901.01387521847903</v>
      </c>
      <c r="S7243" s="92">
        <f>'Activity data'!O1373*'Emission factors'!$B$5*'Emission factors'!$E$5/1000</f>
        <v>899.94377064251228</v>
      </c>
      <c r="T7243" s="92">
        <f>'Activity data'!P1373*'Emission factors'!$B$5*'Emission factors'!$E$5/1000</f>
        <v>1460.2595748290471</v>
      </c>
      <c r="U7243" s="92">
        <f>'Activity data'!Q1373*'Emission factors'!$B$5*'Emission factors'!$E$5/1000</f>
        <v>1326.7688699260725</v>
      </c>
    </row>
    <row r="7244" spans="1:21" x14ac:dyDescent="0.25">
      <c r="A7244" s="92" t="s">
        <v>11</v>
      </c>
      <c r="B7244" s="92" t="s">
        <v>12</v>
      </c>
      <c r="C7244" s="92" t="s">
        <v>48</v>
      </c>
      <c r="D7244" s="92" t="s">
        <v>48</v>
      </c>
      <c r="E7244" s="92" t="s">
        <v>38</v>
      </c>
      <c r="F7244" s="92" t="s">
        <v>50</v>
      </c>
      <c r="G7244" s="92" t="s">
        <v>97</v>
      </c>
      <c r="H7244" s="92" t="s">
        <v>74</v>
      </c>
      <c r="I7244" s="92" t="s">
        <v>197</v>
      </c>
      <c r="L7244" s="92">
        <f>'Activity data'!H1374*'Emission factors'!$B$5*'Emission factors'!$E$5/1000</f>
        <v>951.26881849999984</v>
      </c>
      <c r="M7244" s="92">
        <f>'Activity data'!I1374*'Emission factors'!$B$5*'Emission factors'!$E$5/1000</f>
        <v>975.18502899999987</v>
      </c>
      <c r="N7244" s="92">
        <f>'Activity data'!J1374*'Emission factors'!$B$5*'Emission factors'!$E$5/1000</f>
        <v>1058.60664</v>
      </c>
      <c r="O7244" s="92">
        <f>'Activity data'!K1374*'Emission factors'!$B$5*'Emission factors'!$E$5/1000</f>
        <v>1086.7275964999997</v>
      </c>
      <c r="P7244" s="92">
        <f>'Activity data'!L1374*'Emission factors'!$B$5*'Emission factors'!$E$5/1000</f>
        <v>1080.9220239999997</v>
      </c>
      <c r="Q7244" s="92">
        <f>'Activity data'!M1374*'Emission factors'!$B$5*'Emission factors'!$E$5/1000</f>
        <v>1062.0556309999997</v>
      </c>
      <c r="R7244" s="92">
        <f>'Activity data'!N1374*'Emission factors'!$B$5*'Emission factors'!$E$5/1000</f>
        <v>1132.6191012499999</v>
      </c>
      <c r="S7244" s="92">
        <f>'Activity data'!O1374*'Emission factors'!$B$5*'Emission factors'!$E$5/1000</f>
        <v>1234.0139402499997</v>
      </c>
      <c r="T7244" s="92">
        <f>'Activity data'!P1374*'Emission factors'!$B$5*'Emission factors'!$E$5/1000</f>
        <v>1381.6396973635217</v>
      </c>
      <c r="U7244" s="92">
        <f>'Activity data'!Q1374*'Emission factors'!$B$5*'Emission factors'!$E$5/1000</f>
        <v>1554.9776073757521</v>
      </c>
    </row>
    <row r="7245" spans="1:21" x14ac:dyDescent="0.25">
      <c r="A7245" s="92" t="s">
        <v>11</v>
      </c>
      <c r="B7245" s="92" t="s">
        <v>12</v>
      </c>
      <c r="C7245" s="92" t="s">
        <v>48</v>
      </c>
      <c r="D7245" s="92" t="s">
        <v>48</v>
      </c>
      <c r="E7245" s="92" t="s">
        <v>38</v>
      </c>
      <c r="F7245" s="92" t="s">
        <v>50</v>
      </c>
      <c r="G7245" s="92" t="s">
        <v>97</v>
      </c>
      <c r="H7245" s="92" t="s">
        <v>74</v>
      </c>
      <c r="I7245" s="92" t="s">
        <v>222</v>
      </c>
      <c r="L7245" s="92">
        <f>'Activity data'!H1375*'Emission factors'!$B$5*'Emission factors'!$E$5/1000</f>
        <v>0</v>
      </c>
      <c r="M7245" s="92">
        <f>'Activity data'!I1375*'Emission factors'!$B$5*'Emission factors'!$E$5/1000</f>
        <v>0</v>
      </c>
      <c r="N7245" s="92">
        <f>'Activity data'!J1375*'Emission factors'!$B$5*'Emission factors'!$E$5/1000</f>
        <v>0</v>
      </c>
      <c r="O7245" s="92">
        <f>'Activity data'!K1375*'Emission factors'!$B$5*'Emission factors'!$E$5/1000</f>
        <v>0</v>
      </c>
      <c r="P7245" s="92">
        <f>'Activity data'!L1375*'Emission factors'!$B$5*'Emission factors'!$E$5/1000</f>
        <v>0</v>
      </c>
      <c r="Q7245" s="92">
        <f>'Activity data'!M1375*'Emission factors'!$B$5*'Emission factors'!$E$5/1000</f>
        <v>0</v>
      </c>
      <c r="R7245" s="92">
        <f>'Activity data'!N1375*'Emission factors'!$B$5*'Emission factors'!$E$5/1000</f>
        <v>0</v>
      </c>
      <c r="S7245" s="92">
        <f>'Activity data'!O1375*'Emission factors'!$B$5*'Emission factors'!$E$5/1000</f>
        <v>0</v>
      </c>
      <c r="T7245" s="92">
        <f>'Activity data'!P1375*'Emission factors'!$B$5*'Emission factors'!$E$5/1000</f>
        <v>0</v>
      </c>
      <c r="U7245" s="92">
        <f>'Activity data'!Q1375*'Emission factors'!$B$5*'Emission factors'!$E$5/1000</f>
        <v>0</v>
      </c>
    </row>
    <row r="7246" spans="1:21" x14ac:dyDescent="0.25">
      <c r="A7246" s="92" t="s">
        <v>11</v>
      </c>
      <c r="B7246" s="92" t="s">
        <v>12</v>
      </c>
      <c r="C7246" s="92" t="s">
        <v>48</v>
      </c>
      <c r="D7246" s="92" t="s">
        <v>48</v>
      </c>
      <c r="E7246" s="92" t="s">
        <v>38</v>
      </c>
      <c r="F7246" s="92" t="s">
        <v>50</v>
      </c>
      <c r="G7246" s="92" t="s">
        <v>97</v>
      </c>
      <c r="H7246" s="92" t="s">
        <v>74</v>
      </c>
      <c r="I7246" s="92" t="s">
        <v>223</v>
      </c>
      <c r="L7246" s="92">
        <f>'Activity data'!H1376*'Emission factors'!$B$5*'Emission factors'!$E$5/1000</f>
        <v>0</v>
      </c>
      <c r="M7246" s="92">
        <f>'Activity data'!I1376*'Emission factors'!$B$5*'Emission factors'!$E$5/1000</f>
        <v>0</v>
      </c>
      <c r="N7246" s="92">
        <f>'Activity data'!J1376*'Emission factors'!$B$5*'Emission factors'!$E$5/1000</f>
        <v>0</v>
      </c>
      <c r="O7246" s="92">
        <f>'Activity data'!K1376*'Emission factors'!$B$5*'Emission factors'!$E$5/1000</f>
        <v>0</v>
      </c>
      <c r="P7246" s="92">
        <f>'Activity data'!L1376*'Emission factors'!$B$5*'Emission factors'!$E$5/1000</f>
        <v>0</v>
      </c>
      <c r="Q7246" s="92">
        <f>'Activity data'!M1376*'Emission factors'!$B$5*'Emission factors'!$E$5/1000</f>
        <v>0</v>
      </c>
      <c r="R7246" s="92">
        <f>'Activity data'!N1376*'Emission factors'!$B$5*'Emission factors'!$E$5/1000</f>
        <v>0</v>
      </c>
      <c r="S7246" s="92">
        <f>'Activity data'!O1376*'Emission factors'!$B$5*'Emission factors'!$E$5/1000</f>
        <v>0</v>
      </c>
      <c r="T7246" s="92">
        <f>'Activity data'!P1376*'Emission factors'!$B$5*'Emission factors'!$E$5/1000</f>
        <v>0</v>
      </c>
      <c r="U7246" s="92">
        <f>'Activity data'!Q1376*'Emission factors'!$B$5*'Emission factors'!$E$5/1000</f>
        <v>0</v>
      </c>
    </row>
    <row r="7247" spans="1:21" x14ac:dyDescent="0.25">
      <c r="A7247" s="92" t="s">
        <v>11</v>
      </c>
      <c r="B7247" s="92" t="s">
        <v>12</v>
      </c>
      <c r="C7247" s="92" t="s">
        <v>48</v>
      </c>
      <c r="D7247" s="92" t="s">
        <v>48</v>
      </c>
      <c r="E7247" s="92" t="s">
        <v>38</v>
      </c>
      <c r="F7247" s="92" t="s">
        <v>50</v>
      </c>
      <c r="G7247" s="92" t="s">
        <v>97</v>
      </c>
      <c r="H7247" s="92" t="s">
        <v>74</v>
      </c>
      <c r="I7247" s="92" t="s">
        <v>259</v>
      </c>
      <c r="L7247" s="92">
        <f>'Activity data'!H1377*'Emission factors'!$B$5*'Emission factors'!$E$5/1000</f>
        <v>0</v>
      </c>
      <c r="M7247" s="92">
        <f>'Activity data'!I1377*'Emission factors'!$B$5*'Emission factors'!$E$5/1000</f>
        <v>0</v>
      </c>
      <c r="N7247" s="92">
        <f>'Activity data'!J1377*'Emission factors'!$B$5*'Emission factors'!$E$5/1000</f>
        <v>0</v>
      </c>
      <c r="O7247" s="92">
        <f>'Activity data'!K1377*'Emission factors'!$B$5*'Emission factors'!$E$5/1000</f>
        <v>0</v>
      </c>
      <c r="P7247" s="92">
        <f>'Activity data'!L1377*'Emission factors'!$B$5*'Emission factors'!$E$5/1000</f>
        <v>0</v>
      </c>
      <c r="Q7247" s="92">
        <f>'Activity data'!M1377*'Emission factors'!$B$5*'Emission factors'!$E$5/1000</f>
        <v>0</v>
      </c>
      <c r="R7247" s="92">
        <f>'Activity data'!N1377*'Emission factors'!$B$5*'Emission factors'!$E$5/1000</f>
        <v>0</v>
      </c>
      <c r="S7247" s="92">
        <f>'Activity data'!O1377*'Emission factors'!$B$5*'Emission factors'!$E$5/1000</f>
        <v>0</v>
      </c>
      <c r="T7247" s="92">
        <f>'Activity data'!P1377*'Emission factors'!$B$5*'Emission factors'!$E$5/1000</f>
        <v>0</v>
      </c>
      <c r="U7247" s="92">
        <f>'Activity data'!Q1377*'Emission factors'!$B$5*'Emission factors'!$E$5/1000</f>
        <v>0</v>
      </c>
    </row>
    <row r="7248" spans="1:21" x14ac:dyDescent="0.25">
      <c r="A7248" s="92" t="s">
        <v>11</v>
      </c>
      <c r="B7248" s="92" t="s">
        <v>12</v>
      </c>
      <c r="C7248" s="92" t="s">
        <v>48</v>
      </c>
      <c r="D7248" s="92" t="s">
        <v>48</v>
      </c>
      <c r="E7248" s="92" t="s">
        <v>38</v>
      </c>
      <c r="F7248" s="92" t="s">
        <v>50</v>
      </c>
      <c r="G7248" s="92" t="s">
        <v>97</v>
      </c>
      <c r="H7248" s="92" t="s">
        <v>74</v>
      </c>
      <c r="I7248" s="89" t="s">
        <v>193</v>
      </c>
      <c r="L7248" s="92">
        <f>'Activity data'!H1378*'Emission factors'!$B$5*'Emission factors'!$E$5/1000</f>
        <v>415.42721209608453</v>
      </c>
      <c r="M7248" s="92">
        <f>'Activity data'!I1378*'Emission factors'!$B$5*'Emission factors'!$E$5/1000</f>
        <v>470.38182571619927</v>
      </c>
      <c r="N7248" s="92">
        <f>'Activity data'!J1378*'Emission factors'!$B$5*'Emission factors'!$E$5/1000</f>
        <v>563.51832810940198</v>
      </c>
      <c r="O7248" s="92">
        <f>'Activity data'!K1378*'Emission factors'!$B$5*'Emission factors'!$E$5/1000</f>
        <v>783.68250280582663</v>
      </c>
      <c r="P7248" s="92">
        <f>'Activity data'!L1378*'Emission factors'!$B$5*'Emission factors'!$E$5/1000</f>
        <v>949.71731570144379</v>
      </c>
      <c r="Q7248" s="92">
        <f>'Activity data'!M1378*'Emission factors'!$B$5*'Emission factors'!$E$5/1000</f>
        <v>1062.8448628388624</v>
      </c>
      <c r="R7248" s="92">
        <f>'Activity data'!N1378*'Emission factors'!$B$5*'Emission factors'!$E$5/1000</f>
        <v>1147.4772285315205</v>
      </c>
      <c r="S7248" s="92">
        <f>'Activity data'!O1378*'Emission factors'!$B$5*'Emission factors'!$E$5/1000</f>
        <v>1256.9500821074876</v>
      </c>
      <c r="T7248" s="92">
        <f>'Activity data'!P1378*'Emission factors'!$B$5*'Emission factors'!$E$5/1000</f>
        <v>1254.0386193074312</v>
      </c>
      <c r="U7248" s="92">
        <f>'Activity data'!Q1378*'Emission factors'!$B$5*'Emission factors'!$E$5/1000</f>
        <v>1418.9804076981752</v>
      </c>
    </row>
    <row r="7249" spans="1:21" x14ac:dyDescent="0.25">
      <c r="A7249" s="92" t="s">
        <v>11</v>
      </c>
      <c r="B7249" s="92" t="s">
        <v>12</v>
      </c>
      <c r="C7249" s="92" t="s">
        <v>48</v>
      </c>
      <c r="D7249" s="92" t="s">
        <v>48</v>
      </c>
      <c r="E7249" s="92" t="s">
        <v>38</v>
      </c>
      <c r="F7249" s="92" t="s">
        <v>50</v>
      </c>
      <c r="G7249" s="92" t="s">
        <v>97</v>
      </c>
      <c r="H7249" s="92" t="s">
        <v>74</v>
      </c>
      <c r="I7249" s="92" t="s">
        <v>203</v>
      </c>
      <c r="L7249" s="92">
        <f>'Activity data'!H1379*'Emission factors'!$B$5*'Emission factors'!$E$5/1000</f>
        <v>865.51810799999987</v>
      </c>
      <c r="M7249" s="92">
        <f>'Activity data'!I1379*'Emission factors'!$B$5*'Emission factors'!$E$5/1000</f>
        <v>913.70092449999981</v>
      </c>
      <c r="N7249" s="92">
        <f>'Activity data'!J1379*'Emission factors'!$B$5*'Emission factors'!$E$5/1000</f>
        <v>984.57013199999994</v>
      </c>
      <c r="O7249" s="92">
        <f>'Activity data'!K1379*'Emission factors'!$B$5*'Emission factors'!$E$5/1000</f>
        <v>1047.091682</v>
      </c>
      <c r="P7249" s="92">
        <f>'Activity data'!L1379*'Emission factors'!$B$5*'Emission factors'!$E$5/1000</f>
        <v>1058.8608484999997</v>
      </c>
      <c r="Q7249" s="92">
        <f>'Activity data'!M1379*'Emission factors'!$B$5*'Emission factors'!$E$5/1000</f>
        <v>1081.4854049999999</v>
      </c>
      <c r="R7249" s="92">
        <f>'Activity data'!N1379*'Emission factors'!$B$5*'Emission factors'!$E$5/1000</f>
        <v>1210.1733052499997</v>
      </c>
      <c r="S7249" s="92">
        <f>'Activity data'!O1379*'Emission factors'!$B$5*'Emission factors'!$E$5/1000</f>
        <v>1360.1084011858779</v>
      </c>
      <c r="T7249" s="92">
        <f>'Activity data'!P1379*'Emission factors'!$B$5*'Emission factors'!$E$5/1000</f>
        <v>1445.0230030671446</v>
      </c>
      <c r="U7249" s="92">
        <f>'Activity data'!Q1379*'Emission factors'!$B$5*'Emission factors'!$E$5/1000</f>
        <v>1257.2348549574699</v>
      </c>
    </row>
    <row r="7250" spans="1:21" x14ac:dyDescent="0.25">
      <c r="A7250" s="92" t="s">
        <v>11</v>
      </c>
      <c r="B7250" s="92" t="s">
        <v>12</v>
      </c>
      <c r="C7250" s="92" t="s">
        <v>48</v>
      </c>
      <c r="D7250" s="92" t="s">
        <v>48</v>
      </c>
      <c r="E7250" s="92" t="s">
        <v>38</v>
      </c>
      <c r="F7250" s="92" t="s">
        <v>50</v>
      </c>
      <c r="G7250" s="92" t="s">
        <v>97</v>
      </c>
      <c r="H7250" s="92" t="s">
        <v>74</v>
      </c>
      <c r="I7250" s="92" t="s">
        <v>209</v>
      </c>
      <c r="L7250" s="92">
        <f>'Activity data'!H1380*'Emission factors'!$B$5*'Emission factors'!$E$5/1000</f>
        <v>184.19123449999995</v>
      </c>
      <c r="M7250" s="92">
        <f>'Activity data'!I1380*'Emission factors'!$B$5*'Emission factors'!$E$5/1000</f>
        <v>212.40150749999998</v>
      </c>
      <c r="N7250" s="92">
        <f>'Activity data'!J1380*'Emission factors'!$B$5*'Emission factors'!$E$5/1000</f>
        <v>218.11776349999997</v>
      </c>
      <c r="O7250" s="92">
        <f>'Activity data'!K1380*'Emission factors'!$B$5*'Emission factors'!$E$5/1000</f>
        <v>225.57225599999995</v>
      </c>
      <c r="P7250" s="92">
        <f>'Activity data'!L1380*'Emission factors'!$B$5*'Emission factors'!$E$5/1000</f>
        <v>282.95467199999996</v>
      </c>
      <c r="Q7250" s="92">
        <f>'Activity data'!M1380*'Emission factors'!$B$5*'Emission factors'!$E$5/1000</f>
        <v>303.29135199999996</v>
      </c>
      <c r="R7250" s="92">
        <f>'Activity data'!N1380*'Emission factors'!$B$5*'Emission factors'!$E$5/1000</f>
        <v>344.63802099999992</v>
      </c>
      <c r="S7250" s="92">
        <f>'Activity data'!O1380*'Emission factors'!$B$5*'Emission factors'!$E$5/1000</f>
        <v>398.77756099999999</v>
      </c>
      <c r="T7250" s="92">
        <f>'Activity data'!P1380*'Emission factors'!$B$5*'Emission factors'!$E$5/1000</f>
        <v>458.06997599999988</v>
      </c>
      <c r="U7250" s="92">
        <f>'Activity data'!Q1380*'Emission factors'!$B$5*'Emission factors'!$E$5/1000</f>
        <v>482.04115049999996</v>
      </c>
    </row>
    <row r="7251" spans="1:21" x14ac:dyDescent="0.25">
      <c r="A7251" s="92" t="s">
        <v>11</v>
      </c>
      <c r="B7251" s="92" t="s">
        <v>12</v>
      </c>
      <c r="C7251" s="92" t="s">
        <v>48</v>
      </c>
      <c r="D7251" s="92" t="s">
        <v>48</v>
      </c>
      <c r="E7251" s="92" t="s">
        <v>38</v>
      </c>
      <c r="F7251" s="92" t="s">
        <v>50</v>
      </c>
      <c r="G7251" s="92" t="s">
        <v>97</v>
      </c>
      <c r="H7251" s="92" t="s">
        <v>74</v>
      </c>
      <c r="I7251" s="92" t="s">
        <v>208</v>
      </c>
      <c r="L7251" s="92">
        <f>'Activity data'!H1381*'Emission factors'!$B$5*'Emission factors'!$E$5/1000</f>
        <v>0</v>
      </c>
      <c r="M7251" s="92">
        <f>'Activity data'!I1381*'Emission factors'!$B$5*'Emission factors'!$E$5/1000</f>
        <v>0</v>
      </c>
      <c r="N7251" s="92">
        <f>'Activity data'!J1381*'Emission factors'!$B$5*'Emission factors'!$E$5/1000</f>
        <v>0</v>
      </c>
      <c r="O7251" s="92">
        <f>'Activity data'!K1381*'Emission factors'!$B$5*'Emission factors'!$E$5/1000</f>
        <v>0</v>
      </c>
      <c r="P7251" s="92">
        <f>'Activity data'!L1381*'Emission factors'!$B$5*'Emission factors'!$E$5/1000</f>
        <v>0</v>
      </c>
      <c r="Q7251" s="92">
        <f>'Activity data'!M1381*'Emission factors'!$B$5*'Emission factors'!$E$5/1000</f>
        <v>0</v>
      </c>
      <c r="R7251" s="92">
        <f>'Activity data'!N1381*'Emission factors'!$B$5*'Emission factors'!$E$5/1000</f>
        <v>0</v>
      </c>
      <c r="S7251" s="92">
        <f>'Activity data'!O1381*'Emission factors'!$B$5*'Emission factors'!$E$5/1000</f>
        <v>0</v>
      </c>
      <c r="T7251" s="92">
        <f>'Activity data'!P1381*'Emission factors'!$B$5*'Emission factors'!$E$5/1000</f>
        <v>0</v>
      </c>
      <c r="U7251" s="92">
        <f>'Activity data'!Q1381*'Emission factors'!$B$5*'Emission factors'!$E$5/1000</f>
        <v>0</v>
      </c>
    </row>
    <row r="7252" spans="1:21" x14ac:dyDescent="0.25">
      <c r="A7252" s="92" t="s">
        <v>11</v>
      </c>
      <c r="B7252" s="92" t="s">
        <v>12</v>
      </c>
      <c r="C7252" s="92" t="s">
        <v>48</v>
      </c>
      <c r="D7252" s="92" t="s">
        <v>48</v>
      </c>
      <c r="E7252" s="92" t="s">
        <v>38</v>
      </c>
      <c r="F7252" s="92" t="s">
        <v>50</v>
      </c>
      <c r="G7252" s="92" t="s">
        <v>97</v>
      </c>
      <c r="H7252" s="92" t="s">
        <v>74</v>
      </c>
      <c r="I7252" s="92" t="s">
        <v>202</v>
      </c>
      <c r="L7252" s="92">
        <f>'Activity data'!H1382*'Emission factors'!$B$5*'Emission factors'!$E$5/1000</f>
        <v>366.56178649999993</v>
      </c>
      <c r="M7252" s="92">
        <f>'Activity data'!I1382*'Emission factors'!$B$5*'Emission factors'!$E$5/1000</f>
        <v>399.19666149999995</v>
      </c>
      <c r="N7252" s="92">
        <f>'Activity data'!J1382*'Emission factors'!$B$5*'Emission factors'!$E$5/1000</f>
        <v>426.2183379999999</v>
      </c>
      <c r="O7252" s="92">
        <f>'Activity data'!K1382*'Emission factors'!$B$5*'Emission factors'!$E$5/1000</f>
        <v>422.08229699999998</v>
      </c>
      <c r="P7252" s="92">
        <f>'Activity data'!L1382*'Emission factors'!$B$5*'Emission factors'!$E$5/1000</f>
        <v>401.67004149999991</v>
      </c>
      <c r="Q7252" s="92">
        <f>'Activity data'!M1382*'Emission factors'!$B$5*'Emission factors'!$E$5/1000</f>
        <v>407.44126149999994</v>
      </c>
      <c r="R7252" s="92">
        <f>'Activity data'!N1382*'Emission factors'!$B$5*'Emission factors'!$E$5/1000</f>
        <v>418.50620174999995</v>
      </c>
      <c r="S7252" s="92">
        <f>'Activity data'!O1382*'Emission factors'!$B$5*'Emission factors'!$E$5/1000</f>
        <v>439.23432581412192</v>
      </c>
      <c r="T7252" s="92">
        <f>'Activity data'!P1382*'Emission factors'!$B$5*'Emission factors'!$E$5/1000</f>
        <v>508.96780843285507</v>
      </c>
      <c r="U7252" s="92">
        <f>'Activity data'!Q1382*'Emission factors'!$B$5*'Emission factors'!$E$5/1000</f>
        <v>593.40989554252963</v>
      </c>
    </row>
    <row r="7253" spans="1:21" x14ac:dyDescent="0.25">
      <c r="A7253" s="92" t="s">
        <v>11</v>
      </c>
      <c r="B7253" s="92" t="s">
        <v>12</v>
      </c>
      <c r="C7253" s="92" t="s">
        <v>48</v>
      </c>
      <c r="D7253" s="92" t="s">
        <v>48</v>
      </c>
      <c r="E7253" s="92" t="s">
        <v>38</v>
      </c>
      <c r="F7253" s="92" t="s">
        <v>50</v>
      </c>
      <c r="G7253" s="92" t="s">
        <v>97</v>
      </c>
      <c r="H7253" s="92" t="s">
        <v>74</v>
      </c>
      <c r="I7253" s="92" t="s">
        <v>225</v>
      </c>
      <c r="L7253" s="92">
        <f>'Activity data'!H1383*'Emission factors'!$B$5*'Emission factors'!$E$5/1000</f>
        <v>0</v>
      </c>
      <c r="M7253" s="92">
        <f>'Activity data'!I1383*'Emission factors'!$B$5*'Emission factors'!$E$5/1000</f>
        <v>0</v>
      </c>
      <c r="N7253" s="92">
        <f>'Activity data'!J1383*'Emission factors'!$B$5*'Emission factors'!$E$5/1000</f>
        <v>0</v>
      </c>
      <c r="O7253" s="92">
        <f>'Activity data'!K1383*'Emission factors'!$B$5*'Emission factors'!$E$5/1000</f>
        <v>0</v>
      </c>
      <c r="P7253" s="92">
        <f>'Activity data'!L1383*'Emission factors'!$B$5*'Emission factors'!$E$5/1000</f>
        <v>0</v>
      </c>
      <c r="Q7253" s="92">
        <f>'Activity data'!M1383*'Emission factors'!$B$5*'Emission factors'!$E$5/1000</f>
        <v>0</v>
      </c>
      <c r="R7253" s="92">
        <f>'Activity data'!N1383*'Emission factors'!$B$5*'Emission factors'!$E$5/1000</f>
        <v>0</v>
      </c>
      <c r="S7253" s="92">
        <f>'Activity data'!O1383*'Emission factors'!$B$5*'Emission factors'!$E$5/1000</f>
        <v>0</v>
      </c>
      <c r="T7253" s="92">
        <f>'Activity data'!P1383*'Emission factors'!$B$5*'Emission factors'!$E$5/1000</f>
        <v>0</v>
      </c>
      <c r="U7253" s="92">
        <f>'Activity data'!Q1383*'Emission factors'!$B$5*'Emission factors'!$E$5/1000</f>
        <v>0</v>
      </c>
    </row>
    <row r="7254" spans="1:21" x14ac:dyDescent="0.25">
      <c r="A7254" s="92" t="s">
        <v>11</v>
      </c>
      <c r="B7254" s="92" t="s">
        <v>12</v>
      </c>
      <c r="C7254" s="92" t="s">
        <v>48</v>
      </c>
      <c r="D7254" s="92" t="s">
        <v>48</v>
      </c>
      <c r="E7254" s="92" t="s">
        <v>38</v>
      </c>
      <c r="F7254" s="92" t="s">
        <v>50</v>
      </c>
      <c r="G7254" s="92" t="s">
        <v>97</v>
      </c>
      <c r="H7254" s="92" t="s">
        <v>74</v>
      </c>
      <c r="I7254" s="92" t="s">
        <v>226</v>
      </c>
      <c r="L7254" s="92">
        <f>'Activity data'!H1384*'Emission factors'!$B$5*'Emission factors'!$E$5/1000</f>
        <v>0</v>
      </c>
      <c r="M7254" s="92">
        <f>'Activity data'!I1384*'Emission factors'!$B$5*'Emission factors'!$E$5/1000</f>
        <v>0</v>
      </c>
      <c r="N7254" s="92">
        <f>'Activity data'!J1384*'Emission factors'!$B$5*'Emission factors'!$E$5/1000</f>
        <v>0</v>
      </c>
      <c r="O7254" s="92">
        <f>'Activity data'!K1384*'Emission factors'!$B$5*'Emission factors'!$E$5/1000</f>
        <v>0</v>
      </c>
      <c r="P7254" s="92">
        <f>'Activity data'!L1384*'Emission factors'!$B$5*'Emission factors'!$E$5/1000</f>
        <v>0</v>
      </c>
      <c r="Q7254" s="92">
        <f>'Activity data'!M1384*'Emission factors'!$B$5*'Emission factors'!$E$5/1000</f>
        <v>0</v>
      </c>
      <c r="R7254" s="92">
        <f>'Activity data'!N1384*'Emission factors'!$B$5*'Emission factors'!$E$5/1000</f>
        <v>0</v>
      </c>
      <c r="S7254" s="92">
        <f>'Activity data'!O1384*'Emission factors'!$B$5*'Emission factors'!$E$5/1000</f>
        <v>0</v>
      </c>
      <c r="T7254" s="92">
        <f>'Activity data'!P1384*'Emission factors'!$B$5*'Emission factors'!$E$5/1000</f>
        <v>0</v>
      </c>
      <c r="U7254" s="92">
        <f>'Activity data'!Q1384*'Emission factors'!$B$5*'Emission factors'!$E$5/1000</f>
        <v>0</v>
      </c>
    </row>
    <row r="7255" spans="1:21" x14ac:dyDescent="0.25">
      <c r="A7255" s="92" t="s">
        <v>11</v>
      </c>
      <c r="B7255" s="92" t="s">
        <v>12</v>
      </c>
      <c r="C7255" s="92" t="s">
        <v>48</v>
      </c>
      <c r="D7255" s="92" t="s">
        <v>48</v>
      </c>
      <c r="E7255" s="92" t="s">
        <v>38</v>
      </c>
      <c r="F7255" s="92" t="s">
        <v>50</v>
      </c>
      <c r="G7255" s="92" t="s">
        <v>97</v>
      </c>
      <c r="H7255" s="92" t="s">
        <v>74</v>
      </c>
      <c r="I7255" s="92" t="s">
        <v>206</v>
      </c>
      <c r="L7255" s="92">
        <f>'Activity data'!H1385*'Emission factors'!$B$5*'Emission factors'!$E$5/1000</f>
        <v>159.43502272739323</v>
      </c>
      <c r="M7255" s="92">
        <f>'Activity data'!I1385*'Emission factors'!$B$5*'Emission factors'!$E$5/1000</f>
        <v>182.24661643262976</v>
      </c>
      <c r="N7255" s="92">
        <f>'Activity data'!J1385*'Emission factors'!$B$5*'Emission factors'!$E$5/1000</f>
        <v>204.31024150767161</v>
      </c>
      <c r="O7255" s="92">
        <f>'Activity data'!K1385*'Emission factors'!$B$5*'Emission factors'!$E$5/1000</f>
        <v>224.66419483391016</v>
      </c>
      <c r="P7255" s="92">
        <f>'Activity data'!L1385*'Emission factors'!$B$5*'Emission factors'!$E$5/1000</f>
        <v>260.05110725666083</v>
      </c>
      <c r="Q7255" s="92">
        <f>'Activity data'!M1385*'Emission factors'!$B$5*'Emission factors'!$E$5/1000</f>
        <v>302.65137850909696</v>
      </c>
      <c r="R7255" s="92">
        <f>'Activity data'!N1385*'Emission factors'!$B$5*'Emission factors'!$E$5/1000</f>
        <v>317.38386256351288</v>
      </c>
      <c r="S7255" s="92">
        <f>'Activity data'!O1385*'Emission factors'!$B$5*'Emission factors'!$E$5/1000</f>
        <v>332.09442456120223</v>
      </c>
      <c r="T7255" s="92">
        <f>'Activity data'!P1385*'Emission factors'!$B$5*'Emission factors'!$E$5/1000</f>
        <v>331.86262701425858</v>
      </c>
      <c r="U7255" s="92">
        <f>'Activity data'!Q1385*'Emission factors'!$B$5*'Emission factors'!$E$5/1000</f>
        <v>344.42261745601149</v>
      </c>
    </row>
    <row r="7256" spans="1:21" x14ac:dyDescent="0.25">
      <c r="A7256" s="92" t="s">
        <v>11</v>
      </c>
      <c r="B7256" s="92" t="s">
        <v>12</v>
      </c>
      <c r="C7256" s="92" t="s">
        <v>48</v>
      </c>
      <c r="D7256" s="92" t="s">
        <v>48</v>
      </c>
      <c r="E7256" s="92" t="s">
        <v>38</v>
      </c>
      <c r="F7256" s="92" t="s">
        <v>50</v>
      </c>
      <c r="G7256" s="92" t="s">
        <v>97</v>
      </c>
      <c r="H7256" s="92" t="s">
        <v>74</v>
      </c>
      <c r="I7256" s="92" t="s">
        <v>232</v>
      </c>
      <c r="L7256" s="92">
        <f>'Activity data'!H1386*'Emission factors'!$B$5*'Emission factors'!$E$5/1000</f>
        <v>632.62488622580383</v>
      </c>
      <c r="M7256" s="92">
        <f>'Activity data'!I1386*'Emission factors'!$B$5*'Emission factors'!$E$5/1000</f>
        <v>668.68288944220058</v>
      </c>
      <c r="N7256" s="92">
        <f>'Activity data'!J1386*'Emission factors'!$B$5*'Emission factors'!$E$5/1000</f>
        <v>678.46539849071394</v>
      </c>
      <c r="O7256" s="92">
        <f>'Activity data'!K1386*'Emission factors'!$B$5*'Emission factors'!$E$5/1000</f>
        <v>676.1235378294158</v>
      </c>
      <c r="P7256" s="92">
        <f>'Activity data'!L1386*'Emission factors'!$B$5*'Emission factors'!$E$5/1000</f>
        <v>683.88365208749042</v>
      </c>
      <c r="Q7256" s="92">
        <f>'Activity data'!M1386*'Emission factors'!$B$5*'Emission factors'!$E$5/1000</f>
        <v>663.38131273255237</v>
      </c>
      <c r="R7256" s="92">
        <f>'Activity data'!N1386*'Emission factors'!$B$5*'Emission factors'!$E$5/1000</f>
        <v>741.25689646254637</v>
      </c>
      <c r="S7256" s="92">
        <f>'Activity data'!O1386*'Emission factors'!$B$5*'Emission factors'!$E$5/1000</f>
        <v>816.54776763462826</v>
      </c>
      <c r="T7256" s="92">
        <f>'Activity data'!P1386*'Emission factors'!$B$5*'Emission factors'!$E$5/1000</f>
        <v>768.98830688910937</v>
      </c>
      <c r="U7256" s="92">
        <f>'Activity data'!Q1386*'Emission factors'!$B$5*'Emission factors'!$E$5/1000</f>
        <v>873.34188515948222</v>
      </c>
    </row>
    <row r="7257" spans="1:21" x14ac:dyDescent="0.25">
      <c r="A7257" s="92" t="s">
        <v>11</v>
      </c>
      <c r="B7257" s="92" t="s">
        <v>12</v>
      </c>
      <c r="C7257" s="92" t="s">
        <v>48</v>
      </c>
      <c r="D7257" s="92" t="s">
        <v>48</v>
      </c>
      <c r="E7257" s="92" t="s">
        <v>38</v>
      </c>
      <c r="F7257" s="92" t="s">
        <v>50</v>
      </c>
      <c r="G7257" s="92" t="s">
        <v>97</v>
      </c>
      <c r="H7257" s="92" t="s">
        <v>74</v>
      </c>
      <c r="I7257" s="92" t="s">
        <v>200</v>
      </c>
      <c r="L7257" s="92">
        <f>'Activity data'!H1387*'Emission factors'!$B$5*'Emission factors'!$E$5/1000</f>
        <v>818.70820454680279</v>
      </c>
      <c r="M7257" s="92">
        <f>'Activity data'!I1387*'Emission factors'!$B$5*'Emission factors'!$E$5/1000</f>
        <v>884.63436962516948</v>
      </c>
      <c r="N7257" s="92">
        <f>'Activity data'!J1387*'Emission factors'!$B$5*'Emission factors'!$E$5/1000</f>
        <v>947.58739450161443</v>
      </c>
      <c r="O7257" s="92">
        <f>'Activity data'!K1387*'Emission factors'!$B$5*'Emission factors'!$E$5/1000</f>
        <v>1045.0821478366738</v>
      </c>
      <c r="P7257" s="92">
        <f>'Activity data'!L1387*'Emission factors'!$B$5*'Emission factors'!$E$5/1000</f>
        <v>1104.5391681558485</v>
      </c>
      <c r="Q7257" s="92">
        <f>'Activity data'!M1387*'Emission factors'!$B$5*'Emission factors'!$E$5/1000</f>
        <v>1199.2397362583501</v>
      </c>
      <c r="R7257" s="92">
        <f>'Activity data'!N1387*'Emission factors'!$B$5*'Emission factors'!$E$5/1000</f>
        <v>1292.9630637239404</v>
      </c>
      <c r="S7257" s="92">
        <f>'Activity data'!O1387*'Emission factors'!$B$5*'Emission factors'!$E$5/1000</f>
        <v>1410.0247595541691</v>
      </c>
      <c r="T7257" s="92">
        <f>'Activity data'!P1387*'Emission factors'!$B$5*'Emission factors'!$E$5/1000</f>
        <v>1256.0397385966317</v>
      </c>
      <c r="U7257" s="92">
        <f>'Activity data'!Q1387*'Emission factors'!$B$5*'Emission factors'!$E$5/1000</f>
        <v>1500.1091103845058</v>
      </c>
    </row>
    <row r="7258" spans="1:21" x14ac:dyDescent="0.25">
      <c r="A7258" s="92" t="s">
        <v>11</v>
      </c>
      <c r="B7258" s="92" t="s">
        <v>12</v>
      </c>
      <c r="C7258" s="92" t="s">
        <v>48</v>
      </c>
      <c r="D7258" s="92" t="s">
        <v>48</v>
      </c>
      <c r="E7258" s="92" t="s">
        <v>38</v>
      </c>
      <c r="F7258" s="92" t="s">
        <v>50</v>
      </c>
      <c r="G7258" s="92" t="s">
        <v>97</v>
      </c>
      <c r="H7258" s="92" t="s">
        <v>74</v>
      </c>
      <c r="I7258" s="92" t="s">
        <v>227</v>
      </c>
      <c r="L7258" s="92">
        <f>'Activity data'!H1388*'Emission factors'!$B$5*'Emission factors'!$E$5/1000</f>
        <v>0</v>
      </c>
      <c r="M7258" s="92">
        <f>'Activity data'!I1388*'Emission factors'!$B$5*'Emission factors'!$E$5/1000</f>
        <v>0</v>
      </c>
      <c r="N7258" s="92">
        <f>'Activity data'!J1388*'Emission factors'!$B$5*'Emission factors'!$E$5/1000</f>
        <v>0</v>
      </c>
      <c r="O7258" s="92">
        <f>'Activity data'!K1388*'Emission factors'!$B$5*'Emission factors'!$E$5/1000</f>
        <v>0</v>
      </c>
      <c r="P7258" s="92">
        <f>'Activity data'!L1388*'Emission factors'!$B$5*'Emission factors'!$E$5/1000</f>
        <v>0</v>
      </c>
      <c r="Q7258" s="92">
        <f>'Activity data'!M1388*'Emission factors'!$B$5*'Emission factors'!$E$5/1000</f>
        <v>0</v>
      </c>
      <c r="R7258" s="92">
        <f>'Activity data'!N1388*'Emission factors'!$B$5*'Emission factors'!$E$5/1000</f>
        <v>0</v>
      </c>
      <c r="S7258" s="92">
        <f>'Activity data'!O1388*'Emission factors'!$B$5*'Emission factors'!$E$5/1000</f>
        <v>0</v>
      </c>
      <c r="T7258" s="92">
        <f>'Activity data'!P1388*'Emission factors'!$B$5*'Emission factors'!$E$5/1000</f>
        <v>0</v>
      </c>
      <c r="U7258" s="92">
        <f>'Activity data'!Q1388*'Emission factors'!$B$5*'Emission factors'!$E$5/1000</f>
        <v>0</v>
      </c>
    </row>
    <row r="7259" spans="1:21" x14ac:dyDescent="0.25">
      <c r="A7259" s="92" t="s">
        <v>11</v>
      </c>
      <c r="B7259" s="92" t="s">
        <v>12</v>
      </c>
      <c r="C7259" s="92" t="s">
        <v>48</v>
      </c>
      <c r="D7259" s="92" t="s">
        <v>48</v>
      </c>
      <c r="E7259" s="92" t="s">
        <v>38</v>
      </c>
      <c r="F7259" s="92" t="s">
        <v>50</v>
      </c>
      <c r="G7259" s="92" t="s">
        <v>97</v>
      </c>
      <c r="H7259" s="92" t="s">
        <v>74</v>
      </c>
      <c r="I7259" s="92" t="s">
        <v>228</v>
      </c>
      <c r="L7259" s="92">
        <f>'Activity data'!H1389*'Emission factors'!$B$5*'Emission factors'!$E$5/1000</f>
        <v>0</v>
      </c>
      <c r="M7259" s="92">
        <f>'Activity data'!I1389*'Emission factors'!$B$5*'Emission factors'!$E$5/1000</f>
        <v>0</v>
      </c>
      <c r="N7259" s="92">
        <f>'Activity data'!J1389*'Emission factors'!$B$5*'Emission factors'!$E$5/1000</f>
        <v>0</v>
      </c>
      <c r="O7259" s="92">
        <f>'Activity data'!K1389*'Emission factors'!$B$5*'Emission factors'!$E$5/1000</f>
        <v>0</v>
      </c>
      <c r="P7259" s="92">
        <f>'Activity data'!L1389*'Emission factors'!$B$5*'Emission factors'!$E$5/1000</f>
        <v>0</v>
      </c>
      <c r="Q7259" s="92">
        <f>'Activity data'!M1389*'Emission factors'!$B$5*'Emission factors'!$E$5/1000</f>
        <v>0</v>
      </c>
      <c r="R7259" s="92">
        <f>'Activity data'!N1389*'Emission factors'!$B$5*'Emission factors'!$E$5/1000</f>
        <v>0</v>
      </c>
      <c r="S7259" s="92">
        <f>'Activity data'!O1389*'Emission factors'!$B$5*'Emission factors'!$E$5/1000</f>
        <v>0</v>
      </c>
      <c r="T7259" s="92">
        <f>'Activity data'!P1389*'Emission factors'!$B$5*'Emission factors'!$E$5/1000</f>
        <v>0</v>
      </c>
      <c r="U7259" s="92">
        <f>'Activity data'!Q1389*'Emission factors'!$B$5*'Emission factors'!$E$5/1000</f>
        <v>0</v>
      </c>
    </row>
    <row r="7260" spans="1:21" x14ac:dyDescent="0.25">
      <c r="A7260" s="92" t="s">
        <v>11</v>
      </c>
      <c r="B7260" s="92" t="s">
        <v>12</v>
      </c>
      <c r="C7260" s="92" t="s">
        <v>48</v>
      </c>
      <c r="D7260" s="92" t="s">
        <v>48</v>
      </c>
      <c r="E7260" s="92" t="s">
        <v>38</v>
      </c>
      <c r="F7260" s="92" t="s">
        <v>50</v>
      </c>
      <c r="G7260" s="92" t="s">
        <v>97</v>
      </c>
      <c r="H7260" s="92" t="s">
        <v>74</v>
      </c>
      <c r="I7260" s="92" t="s">
        <v>195</v>
      </c>
      <c r="L7260" s="92">
        <f>'Activity data'!H1390*'Emission factors'!$B$5*'Emission factors'!$E$5/1000</f>
        <v>90.738693499999982</v>
      </c>
      <c r="M7260" s="92">
        <f>'Activity data'!I1390*'Emission factors'!$B$5*'Emission factors'!$E$5/1000</f>
        <v>110.57382699999999</v>
      </c>
      <c r="N7260" s="92">
        <f>'Activity data'!J1390*'Emission factors'!$B$5*'Emission factors'!$E$5/1000</f>
        <v>107.2553755</v>
      </c>
      <c r="O7260" s="92">
        <f>'Activity data'!K1390*'Emission factors'!$B$5*'Emission factors'!$E$5/1000</f>
        <v>112.87544449999999</v>
      </c>
      <c r="P7260" s="92">
        <f>'Activity data'!L1390*'Emission factors'!$B$5*'Emission factors'!$E$5/1000</f>
        <v>125.12554599999999</v>
      </c>
      <c r="Q7260" s="92">
        <f>'Activity data'!M1390*'Emission factors'!$B$5*'Emission factors'!$E$5/1000</f>
        <v>122.65216599999999</v>
      </c>
      <c r="R7260" s="92">
        <f>'Activity data'!N1390*'Emission factors'!$B$5*'Emission factors'!$E$5/1000</f>
        <v>136.73669099999998</v>
      </c>
      <c r="S7260" s="92">
        <f>'Activity data'!O1390*'Emission factors'!$B$5*'Emission factors'!$E$5/1000</f>
        <v>158.00775899999999</v>
      </c>
      <c r="T7260" s="92">
        <f>'Activity data'!P1390*'Emission factors'!$B$5*'Emission factors'!$E$5/1000</f>
        <v>542.70079499999997</v>
      </c>
      <c r="U7260" s="92">
        <f>'Activity data'!Q1390*'Emission factors'!$B$5*'Emission factors'!$E$5/1000</f>
        <v>243.94397299999994</v>
      </c>
    </row>
    <row r="7261" spans="1:21" x14ac:dyDescent="0.25">
      <c r="A7261" s="92" t="s">
        <v>11</v>
      </c>
      <c r="B7261" s="92" t="s">
        <v>12</v>
      </c>
      <c r="C7261" s="92" t="s">
        <v>48</v>
      </c>
      <c r="D7261" s="92" t="s">
        <v>48</v>
      </c>
      <c r="E7261" s="92" t="s">
        <v>38</v>
      </c>
      <c r="F7261" s="92" t="s">
        <v>50</v>
      </c>
      <c r="G7261" s="92" t="s">
        <v>97</v>
      </c>
      <c r="H7261" s="92" t="s">
        <v>74</v>
      </c>
      <c r="I7261" s="92" t="s">
        <v>192</v>
      </c>
      <c r="L7261" s="92">
        <f>'Activity data'!H1391*'Emission factors'!$B$5*'Emission factors'!$E$5/1000</f>
        <v>0</v>
      </c>
      <c r="M7261" s="92">
        <f>'Activity data'!I1391*'Emission factors'!$B$5*'Emission factors'!$E$5/1000</f>
        <v>0</v>
      </c>
      <c r="N7261" s="92">
        <f>'Activity data'!J1391*'Emission factors'!$B$5*'Emission factors'!$E$5/1000</f>
        <v>0</v>
      </c>
      <c r="O7261" s="92">
        <f>'Activity data'!K1391*'Emission factors'!$B$5*'Emission factors'!$E$5/1000</f>
        <v>0</v>
      </c>
      <c r="P7261" s="92">
        <f>'Activity data'!L1391*'Emission factors'!$B$5*'Emission factors'!$E$5/1000</f>
        <v>0</v>
      </c>
      <c r="Q7261" s="92">
        <f>'Activity data'!M1391*'Emission factors'!$B$5*'Emission factors'!$E$5/1000</f>
        <v>0</v>
      </c>
      <c r="R7261" s="92">
        <f>'Activity data'!N1391*'Emission factors'!$B$5*'Emission factors'!$E$5/1000</f>
        <v>0</v>
      </c>
      <c r="S7261" s="92">
        <f>'Activity data'!O1391*'Emission factors'!$B$5*'Emission factors'!$E$5/1000</f>
        <v>0</v>
      </c>
      <c r="T7261" s="92">
        <f>'Activity data'!P1391*'Emission factors'!$B$5*'Emission factors'!$E$5/1000</f>
        <v>0</v>
      </c>
      <c r="U7261" s="92">
        <f>'Activity data'!Q1391*'Emission factors'!$B$5*'Emission factors'!$E$5/1000</f>
        <v>0</v>
      </c>
    </row>
    <row r="7262" spans="1:21" x14ac:dyDescent="0.25">
      <c r="A7262" s="92" t="s">
        <v>11</v>
      </c>
      <c r="B7262" s="92" t="s">
        <v>12</v>
      </c>
      <c r="C7262" s="92" t="s">
        <v>48</v>
      </c>
      <c r="D7262" s="92" t="s">
        <v>48</v>
      </c>
      <c r="E7262" s="92" t="s">
        <v>38</v>
      </c>
      <c r="F7262" s="92" t="s">
        <v>50</v>
      </c>
      <c r="G7262" s="92" t="s">
        <v>97</v>
      </c>
      <c r="H7262" s="92" t="s">
        <v>74</v>
      </c>
      <c r="I7262" s="92" t="s">
        <v>229</v>
      </c>
      <c r="L7262" s="92">
        <f>'Activity data'!H1392*'Emission factors'!$B$5*'Emission factors'!$E$5/1000</f>
        <v>0</v>
      </c>
      <c r="M7262" s="92">
        <f>'Activity data'!I1392*'Emission factors'!$B$5*'Emission factors'!$E$5/1000</f>
        <v>0</v>
      </c>
      <c r="N7262" s="92">
        <f>'Activity data'!J1392*'Emission factors'!$B$5*'Emission factors'!$E$5/1000</f>
        <v>0</v>
      </c>
      <c r="O7262" s="92">
        <f>'Activity data'!K1392*'Emission factors'!$B$5*'Emission factors'!$E$5/1000</f>
        <v>0</v>
      </c>
      <c r="P7262" s="92">
        <f>'Activity data'!L1392*'Emission factors'!$B$5*'Emission factors'!$E$5/1000</f>
        <v>0</v>
      </c>
      <c r="Q7262" s="92">
        <f>'Activity data'!M1392*'Emission factors'!$B$5*'Emission factors'!$E$5/1000</f>
        <v>0</v>
      </c>
      <c r="R7262" s="92">
        <f>'Activity data'!N1392*'Emission factors'!$B$5*'Emission factors'!$E$5/1000</f>
        <v>0</v>
      </c>
      <c r="S7262" s="92">
        <f>'Activity data'!O1392*'Emission factors'!$B$5*'Emission factors'!$E$5/1000</f>
        <v>0</v>
      </c>
      <c r="T7262" s="92">
        <f>'Activity data'!P1392*'Emission factors'!$B$5*'Emission factors'!$E$5/1000</f>
        <v>0</v>
      </c>
      <c r="U7262" s="92">
        <f>'Activity data'!Q1392*'Emission factors'!$B$5*'Emission factors'!$E$5/1000</f>
        <v>0</v>
      </c>
    </row>
    <row r="7263" spans="1:21" x14ac:dyDescent="0.25">
      <c r="A7263" s="92" t="s">
        <v>11</v>
      </c>
      <c r="B7263" s="92" t="s">
        <v>12</v>
      </c>
      <c r="C7263" s="92" t="s">
        <v>48</v>
      </c>
      <c r="D7263" s="92" t="s">
        <v>48</v>
      </c>
      <c r="E7263" s="92" t="s">
        <v>38</v>
      </c>
      <c r="F7263" s="92" t="s">
        <v>50</v>
      </c>
      <c r="G7263" s="92" t="s">
        <v>97</v>
      </c>
      <c r="H7263" s="92" t="s">
        <v>74</v>
      </c>
      <c r="I7263" s="92" t="s">
        <v>198</v>
      </c>
      <c r="L7263" s="92">
        <f>'Activity data'!H1393*'Emission factors'!$B$5*'Emission factors'!$E$5/1000</f>
        <v>0</v>
      </c>
      <c r="M7263" s="92">
        <f>'Activity data'!I1393*'Emission factors'!$B$5*'Emission factors'!$E$5/1000</f>
        <v>0</v>
      </c>
      <c r="N7263" s="92">
        <f>'Activity data'!J1393*'Emission factors'!$B$5*'Emission factors'!$E$5/1000</f>
        <v>0</v>
      </c>
      <c r="O7263" s="92">
        <f>'Activity data'!K1393*'Emission factors'!$B$5*'Emission factors'!$E$5/1000</f>
        <v>0</v>
      </c>
      <c r="P7263" s="92">
        <f>'Activity data'!L1393*'Emission factors'!$B$5*'Emission factors'!$E$5/1000</f>
        <v>0</v>
      </c>
      <c r="Q7263" s="92">
        <f>'Activity data'!M1393*'Emission factors'!$B$5*'Emission factors'!$E$5/1000</f>
        <v>0</v>
      </c>
      <c r="R7263" s="92">
        <f>'Activity data'!N1393*'Emission factors'!$B$5*'Emission factors'!$E$5/1000</f>
        <v>0</v>
      </c>
      <c r="S7263" s="92">
        <f>'Activity data'!O1393*'Emission factors'!$B$5*'Emission factors'!$E$5/1000</f>
        <v>0</v>
      </c>
      <c r="T7263" s="92">
        <f>'Activity data'!P1393*'Emission factors'!$B$5*'Emission factors'!$E$5/1000</f>
        <v>0</v>
      </c>
      <c r="U7263" s="92">
        <f>'Activity data'!Q1393*'Emission factors'!$B$5*'Emission factors'!$E$5/1000</f>
        <v>0</v>
      </c>
    </row>
    <row r="7264" spans="1:21" x14ac:dyDescent="0.25">
      <c r="A7264" s="92" t="s">
        <v>11</v>
      </c>
      <c r="B7264" s="92" t="s">
        <v>12</v>
      </c>
      <c r="C7264" s="92" t="s">
        <v>48</v>
      </c>
      <c r="D7264" s="92" t="s">
        <v>48</v>
      </c>
      <c r="E7264" s="92" t="s">
        <v>38</v>
      </c>
      <c r="F7264" s="92" t="s">
        <v>50</v>
      </c>
      <c r="G7264" s="92" t="s">
        <v>97</v>
      </c>
      <c r="H7264" s="92" t="s">
        <v>74</v>
      </c>
      <c r="I7264" s="92" t="s">
        <v>230</v>
      </c>
      <c r="L7264" s="92">
        <f>'Activity data'!H1394*'Emission factors'!$B$5*'Emission factors'!$E$5/1000</f>
        <v>0</v>
      </c>
      <c r="M7264" s="92">
        <f>'Activity data'!I1394*'Emission factors'!$B$5*'Emission factors'!$E$5/1000</f>
        <v>0</v>
      </c>
      <c r="N7264" s="92">
        <f>'Activity data'!J1394*'Emission factors'!$B$5*'Emission factors'!$E$5/1000</f>
        <v>0</v>
      </c>
      <c r="O7264" s="92">
        <f>'Activity data'!K1394*'Emission factors'!$B$5*'Emission factors'!$E$5/1000</f>
        <v>0</v>
      </c>
      <c r="P7264" s="92">
        <f>'Activity data'!L1394*'Emission factors'!$B$5*'Emission factors'!$E$5/1000</f>
        <v>0</v>
      </c>
      <c r="Q7264" s="92">
        <f>'Activity data'!M1394*'Emission factors'!$B$5*'Emission factors'!$E$5/1000</f>
        <v>0</v>
      </c>
      <c r="R7264" s="92">
        <f>'Activity data'!N1394*'Emission factors'!$B$5*'Emission factors'!$E$5/1000</f>
        <v>0</v>
      </c>
      <c r="S7264" s="92">
        <f>'Activity data'!O1394*'Emission factors'!$B$5*'Emission factors'!$E$5/1000</f>
        <v>0</v>
      </c>
      <c r="T7264" s="92">
        <f>'Activity data'!P1394*'Emission factors'!$B$5*'Emission factors'!$E$5/1000</f>
        <v>0</v>
      </c>
      <c r="U7264" s="92">
        <f>'Activity data'!Q1394*'Emission factors'!$B$5*'Emission factors'!$E$5/1000</f>
        <v>0</v>
      </c>
    </row>
    <row r="7265" spans="1:21" x14ac:dyDescent="0.25">
      <c r="A7265" s="92" t="s">
        <v>11</v>
      </c>
      <c r="B7265" s="92" t="s">
        <v>12</v>
      </c>
      <c r="C7265" s="92" t="s">
        <v>48</v>
      </c>
      <c r="D7265" s="92" t="s">
        <v>48</v>
      </c>
      <c r="E7265" s="92" t="s">
        <v>38</v>
      </c>
      <c r="F7265" s="92" t="s">
        <v>50</v>
      </c>
      <c r="G7265" s="92" t="s">
        <v>97</v>
      </c>
      <c r="H7265" s="92" t="s">
        <v>74</v>
      </c>
      <c r="I7265" s="92" t="s">
        <v>210</v>
      </c>
      <c r="L7265" s="92">
        <f>'Activity data'!H1395*'Emission factors'!$B$5*'Emission factors'!$E$5/1000</f>
        <v>0</v>
      </c>
      <c r="M7265" s="92">
        <f>'Activity data'!I1395*'Emission factors'!$B$5*'Emission factors'!$E$5/1000</f>
        <v>0</v>
      </c>
      <c r="N7265" s="92">
        <f>'Activity data'!J1395*'Emission factors'!$B$5*'Emission factors'!$E$5/1000</f>
        <v>0</v>
      </c>
      <c r="O7265" s="92">
        <f>'Activity data'!K1395*'Emission factors'!$B$5*'Emission factors'!$E$5/1000</f>
        <v>0</v>
      </c>
      <c r="P7265" s="92">
        <f>'Activity data'!L1395*'Emission factors'!$B$5*'Emission factors'!$E$5/1000</f>
        <v>0</v>
      </c>
      <c r="Q7265" s="92">
        <f>'Activity data'!M1395*'Emission factors'!$B$5*'Emission factors'!$E$5/1000</f>
        <v>0</v>
      </c>
      <c r="R7265" s="92">
        <f>'Activity data'!N1395*'Emission factors'!$B$5*'Emission factors'!$E$5/1000</f>
        <v>0</v>
      </c>
      <c r="S7265" s="92">
        <f>'Activity data'!O1395*'Emission factors'!$B$5*'Emission factors'!$E$5/1000</f>
        <v>0</v>
      </c>
      <c r="T7265" s="92">
        <f>'Activity data'!P1395*'Emission factors'!$B$5*'Emission factors'!$E$5/1000</f>
        <v>0</v>
      </c>
      <c r="U7265" s="92">
        <f>'Activity data'!Q1395*'Emission factors'!$B$5*'Emission factors'!$E$5/1000</f>
        <v>0</v>
      </c>
    </row>
    <row r="7266" spans="1:21" x14ac:dyDescent="0.25">
      <c r="A7266" s="92" t="s">
        <v>11</v>
      </c>
      <c r="B7266" s="92" t="s">
        <v>12</v>
      </c>
      <c r="C7266" s="92" t="s">
        <v>48</v>
      </c>
      <c r="D7266" s="92" t="s">
        <v>48</v>
      </c>
      <c r="E7266" s="92" t="s">
        <v>38</v>
      </c>
      <c r="F7266" s="92" t="s">
        <v>50</v>
      </c>
      <c r="G7266" s="92" t="s">
        <v>97</v>
      </c>
      <c r="H7266" s="92" t="s">
        <v>74</v>
      </c>
      <c r="I7266" s="92" t="s">
        <v>191</v>
      </c>
      <c r="L7266" s="92">
        <f>'Activity data'!H1396*'Emission factors'!$B$5*'Emission factors'!$E$5/1000</f>
        <v>0</v>
      </c>
      <c r="M7266" s="92">
        <f>'Activity data'!I1396*'Emission factors'!$B$5*'Emission factors'!$E$5/1000</f>
        <v>0</v>
      </c>
      <c r="N7266" s="92">
        <f>'Activity data'!J1396*'Emission factors'!$B$5*'Emission factors'!$E$5/1000</f>
        <v>0</v>
      </c>
      <c r="O7266" s="92">
        <f>'Activity data'!K1396*'Emission factors'!$B$5*'Emission factors'!$E$5/1000</f>
        <v>0</v>
      </c>
      <c r="P7266" s="92">
        <f>'Activity data'!L1396*'Emission factors'!$B$5*'Emission factors'!$E$5/1000</f>
        <v>0</v>
      </c>
      <c r="Q7266" s="92">
        <f>'Activity data'!M1396*'Emission factors'!$B$5*'Emission factors'!$E$5/1000</f>
        <v>0</v>
      </c>
      <c r="R7266" s="92">
        <f>'Activity data'!N1396*'Emission factors'!$B$5*'Emission factors'!$E$5/1000</f>
        <v>0</v>
      </c>
      <c r="S7266" s="92">
        <f>'Activity data'!O1396*'Emission factors'!$B$5*'Emission factors'!$E$5/1000</f>
        <v>0</v>
      </c>
      <c r="T7266" s="92">
        <f>'Activity data'!P1396*'Emission factors'!$B$5*'Emission factors'!$E$5/1000</f>
        <v>0</v>
      </c>
      <c r="U7266" s="92">
        <f>'Activity data'!Q1396*'Emission factors'!$B$5*'Emission factors'!$E$5/1000</f>
        <v>0</v>
      </c>
    </row>
    <row r="7267" spans="1:21" x14ac:dyDescent="0.25">
      <c r="A7267" s="92" t="s">
        <v>11</v>
      </c>
      <c r="B7267" s="92" t="s">
        <v>12</v>
      </c>
      <c r="C7267" s="92" t="s">
        <v>48</v>
      </c>
      <c r="D7267" s="92" t="s">
        <v>48</v>
      </c>
      <c r="E7267" s="92" t="s">
        <v>38</v>
      </c>
      <c r="F7267" s="92" t="s">
        <v>50</v>
      </c>
      <c r="G7267" s="92" t="s">
        <v>97</v>
      </c>
      <c r="H7267" s="92" t="s">
        <v>74</v>
      </c>
      <c r="I7267" s="92" t="s">
        <v>231</v>
      </c>
      <c r="L7267" s="92">
        <f>'Activity data'!H1397*'Emission factors'!$B$5*'Emission factors'!$E$5/1000</f>
        <v>0</v>
      </c>
      <c r="M7267" s="92">
        <f>'Activity data'!I1397*'Emission factors'!$B$5*'Emission factors'!$E$5/1000</f>
        <v>0</v>
      </c>
      <c r="N7267" s="92">
        <f>'Activity data'!J1397*'Emission factors'!$B$5*'Emission factors'!$E$5/1000</f>
        <v>0</v>
      </c>
      <c r="O7267" s="92">
        <f>'Activity data'!K1397*'Emission factors'!$B$5*'Emission factors'!$E$5/1000</f>
        <v>0</v>
      </c>
      <c r="P7267" s="92">
        <f>'Activity data'!L1397*'Emission factors'!$B$5*'Emission factors'!$E$5/1000</f>
        <v>0</v>
      </c>
      <c r="Q7267" s="92">
        <f>'Activity data'!M1397*'Emission factors'!$B$5*'Emission factors'!$E$5/1000</f>
        <v>0</v>
      </c>
      <c r="R7267" s="92">
        <f>'Activity data'!N1397*'Emission factors'!$B$5*'Emission factors'!$E$5/1000</f>
        <v>0</v>
      </c>
      <c r="S7267" s="92">
        <f>'Activity data'!O1397*'Emission factors'!$B$5*'Emission factors'!$E$5/1000</f>
        <v>0</v>
      </c>
      <c r="T7267" s="92">
        <f>'Activity data'!P1397*'Emission factors'!$B$5*'Emission factors'!$E$5/1000</f>
        <v>0</v>
      </c>
      <c r="U7267" s="92">
        <f>'Activity data'!Q1397*'Emission factors'!$B$5*'Emission factors'!$E$5/1000</f>
        <v>0</v>
      </c>
    </row>
    <row r="7268" spans="1:21" x14ac:dyDescent="0.25">
      <c r="A7268" s="92" t="s">
        <v>11</v>
      </c>
      <c r="B7268" s="92" t="s">
        <v>12</v>
      </c>
      <c r="C7268" s="92" t="s">
        <v>48</v>
      </c>
      <c r="D7268" s="92" t="s">
        <v>48</v>
      </c>
      <c r="E7268" s="92" t="s">
        <v>38</v>
      </c>
      <c r="F7268" s="92" t="s">
        <v>50</v>
      </c>
      <c r="G7268" s="92" t="s">
        <v>97</v>
      </c>
      <c r="H7268" s="92" t="s">
        <v>74</v>
      </c>
      <c r="I7268" s="92" t="s">
        <v>190</v>
      </c>
      <c r="L7268" s="92">
        <f>'Activity data'!H1398*'Emission factors'!$B$5*'Emission factors'!$E$5/1000</f>
        <v>0</v>
      </c>
      <c r="M7268" s="92">
        <f>'Activity data'!I1398*'Emission factors'!$B$5*'Emission factors'!$E$5/1000</f>
        <v>0</v>
      </c>
      <c r="N7268" s="92">
        <f>'Activity data'!J1398*'Emission factors'!$B$5*'Emission factors'!$E$5/1000</f>
        <v>0</v>
      </c>
      <c r="O7268" s="92">
        <f>'Activity data'!K1398*'Emission factors'!$B$5*'Emission factors'!$E$5/1000</f>
        <v>0</v>
      </c>
      <c r="P7268" s="92">
        <f>'Activity data'!L1398*'Emission factors'!$B$5*'Emission factors'!$E$5/1000</f>
        <v>0</v>
      </c>
      <c r="Q7268" s="92">
        <f>'Activity data'!M1398*'Emission factors'!$B$5*'Emission factors'!$E$5/1000</f>
        <v>0</v>
      </c>
      <c r="R7268" s="92">
        <f>'Activity data'!N1398*'Emission factors'!$B$5*'Emission factors'!$E$5/1000</f>
        <v>0</v>
      </c>
      <c r="S7268" s="92">
        <f>'Activity data'!O1398*'Emission factors'!$B$5*'Emission factors'!$E$5/1000</f>
        <v>0</v>
      </c>
      <c r="T7268" s="92">
        <f>'Activity data'!P1398*'Emission factors'!$B$5*'Emission factors'!$E$5/1000</f>
        <v>0</v>
      </c>
      <c r="U7268" s="92">
        <f>'Activity data'!Q1398*'Emission factors'!$B$5*'Emission factors'!$E$5/1000</f>
        <v>250.59461699999997</v>
      </c>
    </row>
    <row r="7269" spans="1:21" x14ac:dyDescent="0.25">
      <c r="A7269" s="92" t="s">
        <v>11</v>
      </c>
      <c r="B7269" s="92" t="s">
        <v>12</v>
      </c>
      <c r="C7269" s="92" t="s">
        <v>48</v>
      </c>
      <c r="D7269" s="92" t="s">
        <v>48</v>
      </c>
      <c r="E7269" s="92" t="s">
        <v>26</v>
      </c>
      <c r="F7269" s="92" t="s">
        <v>50</v>
      </c>
      <c r="G7269" s="92" t="s">
        <v>97</v>
      </c>
      <c r="H7269" s="92" t="s">
        <v>74</v>
      </c>
      <c r="I7269" s="92" t="s">
        <v>207</v>
      </c>
      <c r="L7269" s="92">
        <f>(('Activity data'!H1399/'Emission factors'!$H$10/1000)*'Emission factors'!$B$10)*'Emission factors'!$E$10/1000</f>
        <v>1.1417827631688101E-2</v>
      </c>
      <c r="M7269" s="92">
        <f>(('Activity data'!I1399/'Emission factors'!$H$10/1000)*'Emission factors'!$B$10)*'Emission factors'!$E$10/1000</f>
        <v>1.2097541964542656E-2</v>
      </c>
      <c r="N7269" s="92">
        <f>(('Activity data'!J1399/'Emission factors'!$H$10/1000)*'Emission factors'!$B$10)*'Emission factors'!$E$10/1000</f>
        <v>3.3607239343751837E-2</v>
      </c>
      <c r="O7269" s="92">
        <f>(('Activity data'!K1399/'Emission factors'!$H$10/1000)*'Emission factors'!$B$10)*'Emission factors'!$E$10/1000</f>
        <v>3.6939727670108176E-2</v>
      </c>
      <c r="P7269" s="92">
        <f>(('Activity data'!L1399/'Emission factors'!$H$10/1000)*'Emission factors'!$B$10)*'Emission factors'!$E$10/1000</f>
        <v>4.0190684605528701E-2</v>
      </c>
      <c r="Q7269" s="92">
        <f>(('Activity data'!M1399/'Emission factors'!$H$10/1000)*'Emission factors'!$B$10)*'Emission factors'!$E$10/1000</f>
        <v>4.1905418490684507E-2</v>
      </c>
      <c r="R7269" s="92">
        <f>(('Activity data'!N1399/'Emission factors'!$H$10/1000)*'Emission factors'!$B$10)*'Emission factors'!$E$10/1000</f>
        <v>0.10523454028727684</v>
      </c>
      <c r="S7269" s="92">
        <f>(('Activity data'!O1399/'Emission factors'!$H$10/1000)*'Emission factors'!$B$10)*'Emission factors'!$E$10/1000</f>
        <v>0.18959097973329639</v>
      </c>
      <c r="T7269" s="92">
        <f>(('Activity data'!P1399/'Emission factors'!$H$10/1000)*'Emission factors'!$B$10)*'Emission factors'!$E$10/1000</f>
        <v>0.16163422308619355</v>
      </c>
      <c r="U7269" s="92">
        <f>(('Activity data'!Q1399/'Emission factors'!$H$10/1000)*'Emission factors'!$B$10)*'Emission factors'!$E$10/1000</f>
        <v>0.12286753873342644</v>
      </c>
    </row>
    <row r="7270" spans="1:21" x14ac:dyDescent="0.25">
      <c r="A7270" s="92" t="s">
        <v>11</v>
      </c>
      <c r="B7270" s="92" t="s">
        <v>12</v>
      </c>
      <c r="C7270" s="92" t="s">
        <v>48</v>
      </c>
      <c r="D7270" s="92" t="s">
        <v>48</v>
      </c>
      <c r="E7270" s="92" t="s">
        <v>26</v>
      </c>
      <c r="F7270" s="92" t="s">
        <v>50</v>
      </c>
      <c r="G7270" s="92" t="s">
        <v>97</v>
      </c>
      <c r="H7270" s="92" t="s">
        <v>74</v>
      </c>
      <c r="I7270" s="92" t="s">
        <v>218</v>
      </c>
      <c r="L7270" s="92">
        <f>(('Activity data'!H1400/'Emission factors'!$H$10/1000)*'Emission factors'!$B$10)*'Emission factors'!$E$10/1000</f>
        <v>0</v>
      </c>
      <c r="M7270" s="92">
        <f>(('Activity data'!I1400/'Emission factors'!$H$10/1000)*'Emission factors'!$B$10)*'Emission factors'!$E$10/1000</f>
        <v>0</v>
      </c>
      <c r="N7270" s="92">
        <f>(('Activity data'!J1400/'Emission factors'!$H$10/1000)*'Emission factors'!$B$10)*'Emission factors'!$E$10/1000</f>
        <v>0</v>
      </c>
      <c r="O7270" s="92">
        <f>(('Activity data'!K1400/'Emission factors'!$H$10/1000)*'Emission factors'!$B$10)*'Emission factors'!$E$10/1000</f>
        <v>0</v>
      </c>
      <c r="P7270" s="92">
        <f>(('Activity data'!L1400/'Emission factors'!$H$10/1000)*'Emission factors'!$B$10)*'Emission factors'!$E$10/1000</f>
        <v>0</v>
      </c>
      <c r="Q7270" s="92">
        <f>(('Activity data'!M1400/'Emission factors'!$H$10/1000)*'Emission factors'!$B$10)*'Emission factors'!$E$10/1000</f>
        <v>0</v>
      </c>
      <c r="R7270" s="92">
        <f>(('Activity data'!N1400/'Emission factors'!$H$10/1000)*'Emission factors'!$B$10)*'Emission factors'!$E$10/1000</f>
        <v>0</v>
      </c>
      <c r="S7270" s="92">
        <f>(('Activity data'!O1400/'Emission factors'!$H$10/1000)*'Emission factors'!$B$10)*'Emission factors'!$E$10/1000</f>
        <v>0</v>
      </c>
      <c r="T7270" s="92">
        <f>(('Activity data'!P1400/'Emission factors'!$H$10/1000)*'Emission factors'!$B$10)*'Emission factors'!$E$10/1000</f>
        <v>0</v>
      </c>
      <c r="U7270" s="92">
        <f>(('Activity data'!Q1400/'Emission factors'!$H$10/1000)*'Emission factors'!$B$10)*'Emission factors'!$E$10/1000</f>
        <v>0</v>
      </c>
    </row>
    <row r="7271" spans="1:21" x14ac:dyDescent="0.25">
      <c r="A7271" s="92" t="s">
        <v>11</v>
      </c>
      <c r="B7271" s="92" t="s">
        <v>12</v>
      </c>
      <c r="C7271" s="92" t="s">
        <v>48</v>
      </c>
      <c r="D7271" s="92" t="s">
        <v>48</v>
      </c>
      <c r="E7271" s="92" t="s">
        <v>26</v>
      </c>
      <c r="F7271" s="92" t="s">
        <v>50</v>
      </c>
      <c r="G7271" s="92" t="s">
        <v>97</v>
      </c>
      <c r="H7271" s="92" t="s">
        <v>74</v>
      </c>
      <c r="I7271" s="92" t="s">
        <v>194</v>
      </c>
      <c r="L7271" s="92">
        <f>(('Activity data'!H1401/'Emission factors'!$H$10/1000)*'Emission factors'!$B$10)*'Emission factors'!$E$10/1000</f>
        <v>0</v>
      </c>
      <c r="M7271" s="92">
        <f>(('Activity data'!I1401/'Emission factors'!$H$10/1000)*'Emission factors'!$B$10)*'Emission factors'!$E$10/1000</f>
        <v>0</v>
      </c>
      <c r="N7271" s="92">
        <f>(('Activity data'!J1401/'Emission factors'!$H$10/1000)*'Emission factors'!$B$10)*'Emission factors'!$E$10/1000</f>
        <v>0</v>
      </c>
      <c r="O7271" s="92">
        <f>(('Activity data'!K1401/'Emission factors'!$H$10/1000)*'Emission factors'!$B$10)*'Emission factors'!$E$10/1000</f>
        <v>0</v>
      </c>
      <c r="P7271" s="92">
        <f>(('Activity data'!L1401/'Emission factors'!$H$10/1000)*'Emission factors'!$B$10)*'Emission factors'!$E$10/1000</f>
        <v>0</v>
      </c>
      <c r="Q7271" s="92">
        <f>(('Activity data'!M1401/'Emission factors'!$H$10/1000)*'Emission factors'!$B$10)*'Emission factors'!$E$10/1000</f>
        <v>0</v>
      </c>
      <c r="R7271" s="92">
        <f>(('Activity data'!N1401/'Emission factors'!$H$10/1000)*'Emission factors'!$B$10)*'Emission factors'!$E$10/1000</f>
        <v>0</v>
      </c>
      <c r="S7271" s="92">
        <f>(('Activity data'!O1401/'Emission factors'!$H$10/1000)*'Emission factors'!$B$10)*'Emission factors'!$E$10/1000</f>
        <v>0</v>
      </c>
      <c r="T7271" s="92">
        <f>(('Activity data'!P1401/'Emission factors'!$H$10/1000)*'Emission factors'!$B$10)*'Emission factors'!$E$10/1000</f>
        <v>0</v>
      </c>
      <c r="U7271" s="92">
        <f>(('Activity data'!Q1401/'Emission factors'!$H$10/1000)*'Emission factors'!$B$10)*'Emission factors'!$E$10/1000</f>
        <v>0</v>
      </c>
    </row>
    <row r="7272" spans="1:21" x14ac:dyDescent="0.25">
      <c r="A7272" s="92" t="s">
        <v>11</v>
      </c>
      <c r="B7272" s="92" t="s">
        <v>12</v>
      </c>
      <c r="C7272" s="92" t="s">
        <v>48</v>
      </c>
      <c r="D7272" s="92" t="s">
        <v>48</v>
      </c>
      <c r="E7272" s="92" t="s">
        <v>26</v>
      </c>
      <c r="F7272" s="92" t="s">
        <v>50</v>
      </c>
      <c r="G7272" s="92" t="s">
        <v>97</v>
      </c>
      <c r="H7272" s="92" t="s">
        <v>74</v>
      </c>
      <c r="I7272" s="92" t="s">
        <v>205</v>
      </c>
      <c r="L7272" s="92">
        <f>(('Activity data'!H1402/'Emission factors'!$H$10/1000)*'Emission factors'!$B$10)*'Emission factors'!$E$10/1000</f>
        <v>0.24923087106676894</v>
      </c>
      <c r="M7272" s="92">
        <f>(('Activity data'!I1402/'Emission factors'!$H$10/1000)*'Emission factors'!$B$10)*'Emission factors'!$E$10/1000</f>
        <v>0.21186745970836526</v>
      </c>
      <c r="N7272" s="92">
        <f>(('Activity data'!J1402/'Emission factors'!$H$10/1000)*'Emission factors'!$B$10)*'Emission factors'!$E$10/1000</f>
        <v>0.3353812356101305</v>
      </c>
      <c r="O7272" s="92">
        <f>(('Activity data'!K1402/'Emission factors'!$H$10/1000)*'Emission factors'!$B$10)*'Emission factors'!$E$10/1000</f>
        <v>0.43612350345356865</v>
      </c>
      <c r="P7272" s="92">
        <f>(('Activity data'!L1402/'Emission factors'!$H$10/1000)*'Emission factors'!$B$10)*'Emission factors'!$E$10/1000</f>
        <v>0.43146107060629318</v>
      </c>
      <c r="Q7272" s="92">
        <f>(('Activity data'!M1402/'Emission factors'!$H$10/1000)*'Emission factors'!$B$10)*'Emission factors'!$E$10/1000</f>
        <v>0.35370541059094396</v>
      </c>
      <c r="R7272" s="92">
        <f>(('Activity data'!N1402/'Emission factors'!$H$10/1000)*'Emission factors'!$B$10)*'Emission factors'!$E$10/1000</f>
        <v>0.28115574635456636</v>
      </c>
      <c r="S7272" s="92">
        <f>(('Activity data'!O1402/'Emission factors'!$H$10/1000)*'Emission factors'!$B$10)*'Emission factors'!$E$10/1000</f>
        <v>0.2154747409823484</v>
      </c>
      <c r="T7272" s="92">
        <f>(('Activity data'!P1402/'Emission factors'!$H$10/1000)*'Emission factors'!$B$10)*'Emission factors'!$E$10/1000</f>
        <v>0.27955993860322331</v>
      </c>
      <c r="U7272" s="92">
        <f>(('Activity data'!Q1402/'Emission factors'!$H$10/1000)*'Emission factors'!$B$10)*'Emission factors'!$E$10/1000</f>
        <v>0.33953207981580963</v>
      </c>
    </row>
    <row r="7273" spans="1:21" x14ac:dyDescent="0.25">
      <c r="A7273" s="92" t="s">
        <v>11</v>
      </c>
      <c r="B7273" s="92" t="s">
        <v>12</v>
      </c>
      <c r="C7273" s="92" t="s">
        <v>48</v>
      </c>
      <c r="D7273" s="92" t="s">
        <v>48</v>
      </c>
      <c r="E7273" s="92" t="s">
        <v>26</v>
      </c>
      <c r="F7273" s="92" t="s">
        <v>50</v>
      </c>
      <c r="G7273" s="92" t="s">
        <v>97</v>
      </c>
      <c r="H7273" s="92" t="s">
        <v>74</v>
      </c>
      <c r="I7273" s="92" t="s">
        <v>204</v>
      </c>
      <c r="L7273" s="92">
        <f>(('Activity data'!H1403/'Emission factors'!$H$10/1000)*'Emission factors'!$B$10)*'Emission factors'!$E$10/1000</f>
        <v>0.24199054285388844</v>
      </c>
      <c r="M7273" s="92">
        <f>(('Activity data'!I1403/'Emission factors'!$H$10/1000)*'Emission factors'!$B$10)*'Emission factors'!$E$10/1000</f>
        <v>0.22827947235444113</v>
      </c>
      <c r="N7273" s="92">
        <f>(('Activity data'!J1403/'Emission factors'!$H$10/1000)*'Emission factors'!$B$10)*'Emission factors'!$E$10/1000</f>
        <v>0.23716891357136263</v>
      </c>
      <c r="O7273" s="92">
        <f>(('Activity data'!K1403/'Emission factors'!$H$10/1000)*'Emission factors'!$B$10)*'Emission factors'!$E$10/1000</f>
        <v>0.30186531662782101</v>
      </c>
      <c r="P7273" s="92">
        <f>(('Activity data'!L1403/'Emission factors'!$H$10/1000)*'Emission factors'!$B$10)*'Emission factors'!$E$10/1000</f>
        <v>0.67199839465227695</v>
      </c>
      <c r="Q7273" s="92">
        <f>(('Activity data'!M1403/'Emission factors'!$H$10/1000)*'Emission factors'!$B$10)*'Emission factors'!$E$10/1000</f>
        <v>0.59676700581974751</v>
      </c>
      <c r="R7273" s="92">
        <f>(('Activity data'!N1403/'Emission factors'!$H$10/1000)*'Emission factors'!$B$10)*'Emission factors'!$E$10/1000</f>
        <v>0.57913291173788439</v>
      </c>
      <c r="S7273" s="92">
        <f>(('Activity data'!O1403/'Emission factors'!$H$10/1000)*'Emission factors'!$B$10)*'Emission factors'!$E$10/1000</f>
        <v>0.64084150769457482</v>
      </c>
      <c r="T7273" s="92">
        <f>(('Activity data'!P1403/'Emission factors'!$H$10/1000)*'Emission factors'!$B$10)*'Emission factors'!$E$10/1000</f>
        <v>0.67597964134785282</v>
      </c>
      <c r="U7273" s="92">
        <f>(('Activity data'!Q1403/'Emission factors'!$H$10/1000)*'Emission factors'!$B$10)*'Emission factors'!$E$10/1000</f>
        <v>0.6624328765524663</v>
      </c>
    </row>
    <row r="7274" spans="1:21" x14ac:dyDescent="0.25">
      <c r="A7274" s="92" t="s">
        <v>11</v>
      </c>
      <c r="B7274" s="92" t="s">
        <v>12</v>
      </c>
      <c r="C7274" s="92" t="s">
        <v>48</v>
      </c>
      <c r="D7274" s="92" t="s">
        <v>48</v>
      </c>
      <c r="E7274" s="92" t="s">
        <v>26</v>
      </c>
      <c r="F7274" s="92" t="s">
        <v>50</v>
      </c>
      <c r="G7274" s="92" t="s">
        <v>97</v>
      </c>
      <c r="H7274" s="92" t="s">
        <v>74</v>
      </c>
      <c r="I7274" s="92" t="s">
        <v>199</v>
      </c>
      <c r="L7274" s="92">
        <f>(('Activity data'!H1404/'Emission factors'!$H$10/1000)*'Emission factors'!$B$10)*'Emission factors'!$E$10/1000</f>
        <v>0.12520886726084121</v>
      </c>
      <c r="M7274" s="92">
        <f>(('Activity data'!I1404/'Emission factors'!$H$10/1000)*'Emission factors'!$B$10)*'Emission factors'!$E$10/1000</f>
        <v>0.15009004653446656</v>
      </c>
      <c r="N7274" s="92">
        <f>(('Activity data'!J1404/'Emission factors'!$H$10/1000)*'Emission factors'!$B$10)*'Emission factors'!$E$10/1000</f>
        <v>0.25863706270900744</v>
      </c>
      <c r="O7274" s="92">
        <f>(('Activity data'!K1404/'Emission factors'!$H$10/1000)*'Emission factors'!$B$10)*'Emission factors'!$E$10/1000</f>
        <v>0.20912872018233217</v>
      </c>
      <c r="P7274" s="92">
        <f>(('Activity data'!L1404/'Emission factors'!$H$10/1000)*'Emission factors'!$B$10)*'Emission factors'!$E$10/1000</f>
        <v>0.20346005321362959</v>
      </c>
      <c r="Q7274" s="92">
        <f>(('Activity data'!M1404/'Emission factors'!$H$10/1000)*'Emission factors'!$B$10)*'Emission factors'!$E$10/1000</f>
        <v>0.312353906591887</v>
      </c>
      <c r="R7274" s="92">
        <f>(('Activity data'!N1404/'Emission factors'!$H$10/1000)*'Emission factors'!$B$10)*'Emission factors'!$E$10/1000</f>
        <v>0.43027374991079081</v>
      </c>
      <c r="S7274" s="92">
        <f>(('Activity data'!O1404/'Emission factors'!$H$10/1000)*'Emission factors'!$B$10)*'Emission factors'!$E$10/1000</f>
        <v>0.54254390388612173</v>
      </c>
      <c r="T7274" s="92">
        <f>(('Activity data'!P1404/'Emission factors'!$H$10/1000)*'Emission factors'!$B$10)*'Emission factors'!$E$10/1000</f>
        <v>1.4615280295048201</v>
      </c>
      <c r="U7274" s="92">
        <f>(('Activity data'!Q1404/'Emission factors'!$H$10/1000)*'Emission factors'!$B$10)*'Emission factors'!$E$10/1000</f>
        <v>1.7690843101874028</v>
      </c>
    </row>
    <row r="7275" spans="1:21" x14ac:dyDescent="0.25">
      <c r="A7275" s="92" t="s">
        <v>11</v>
      </c>
      <c r="B7275" s="92" t="s">
        <v>12</v>
      </c>
      <c r="C7275" s="92" t="s">
        <v>48</v>
      </c>
      <c r="D7275" s="92" t="s">
        <v>48</v>
      </c>
      <c r="E7275" s="92" t="s">
        <v>26</v>
      </c>
      <c r="F7275" s="92" t="s">
        <v>50</v>
      </c>
      <c r="G7275" s="92" t="s">
        <v>97</v>
      </c>
      <c r="H7275" s="92" t="s">
        <v>74</v>
      </c>
      <c r="I7275" s="92" t="s">
        <v>233</v>
      </c>
      <c r="L7275" s="92">
        <f>(('Activity data'!H1405/'Emission factors'!$H$10/1000)*'Emission factors'!$B$10)*'Emission factors'!$E$10/1000</f>
        <v>0</v>
      </c>
      <c r="M7275" s="92">
        <f>(('Activity data'!I1405/'Emission factors'!$H$10/1000)*'Emission factors'!$B$10)*'Emission factors'!$E$10/1000</f>
        <v>0</v>
      </c>
      <c r="N7275" s="92">
        <f>(('Activity data'!J1405/'Emission factors'!$H$10/1000)*'Emission factors'!$B$10)*'Emission factors'!$E$10/1000</f>
        <v>0</v>
      </c>
      <c r="O7275" s="92">
        <f>(('Activity data'!K1405/'Emission factors'!$H$10/1000)*'Emission factors'!$B$10)*'Emission factors'!$E$10/1000</f>
        <v>0</v>
      </c>
      <c r="P7275" s="92">
        <f>(('Activity data'!L1405/'Emission factors'!$H$10/1000)*'Emission factors'!$B$10)*'Emission factors'!$E$10/1000</f>
        <v>0</v>
      </c>
      <c r="Q7275" s="92">
        <f>(('Activity data'!M1405/'Emission factors'!$H$10/1000)*'Emission factors'!$B$10)*'Emission factors'!$E$10/1000</f>
        <v>0</v>
      </c>
      <c r="R7275" s="92">
        <f>(('Activity data'!N1405/'Emission factors'!$H$10/1000)*'Emission factors'!$B$10)*'Emission factors'!$E$10/1000</f>
        <v>0</v>
      </c>
      <c r="S7275" s="92">
        <f>(('Activity data'!O1405/'Emission factors'!$H$10/1000)*'Emission factors'!$B$10)*'Emission factors'!$E$10/1000</f>
        <v>0</v>
      </c>
      <c r="T7275" s="92">
        <f>(('Activity data'!P1405/'Emission factors'!$H$10/1000)*'Emission factors'!$B$10)*'Emission factors'!$E$10/1000</f>
        <v>0</v>
      </c>
      <c r="U7275" s="92">
        <f>(('Activity data'!Q1405/'Emission factors'!$H$10/1000)*'Emission factors'!$B$10)*'Emission factors'!$E$10/1000</f>
        <v>0</v>
      </c>
    </row>
    <row r="7276" spans="1:21" x14ac:dyDescent="0.25">
      <c r="A7276" s="92" t="s">
        <v>11</v>
      </c>
      <c r="B7276" s="92" t="s">
        <v>12</v>
      </c>
      <c r="C7276" s="92" t="s">
        <v>48</v>
      </c>
      <c r="D7276" s="92" t="s">
        <v>48</v>
      </c>
      <c r="E7276" s="92" t="s">
        <v>26</v>
      </c>
      <c r="F7276" s="92" t="s">
        <v>50</v>
      </c>
      <c r="G7276" s="92" t="s">
        <v>97</v>
      </c>
      <c r="H7276" s="92" t="s">
        <v>74</v>
      </c>
      <c r="I7276" s="92" t="s">
        <v>220</v>
      </c>
      <c r="L7276" s="92">
        <f>(('Activity data'!H1406/'Emission factors'!$H$10/1000)*'Emission factors'!$B$10)*'Emission factors'!$E$10/1000</f>
        <v>0</v>
      </c>
      <c r="M7276" s="92">
        <f>(('Activity data'!I1406/'Emission factors'!$H$10/1000)*'Emission factors'!$B$10)*'Emission factors'!$E$10/1000</f>
        <v>0</v>
      </c>
      <c r="N7276" s="92">
        <f>(('Activity data'!J1406/'Emission factors'!$H$10/1000)*'Emission factors'!$B$10)*'Emission factors'!$E$10/1000</f>
        <v>0</v>
      </c>
      <c r="O7276" s="92">
        <f>(('Activity data'!K1406/'Emission factors'!$H$10/1000)*'Emission factors'!$B$10)*'Emission factors'!$E$10/1000</f>
        <v>0</v>
      </c>
      <c r="P7276" s="92">
        <f>(('Activity data'!L1406/'Emission factors'!$H$10/1000)*'Emission factors'!$B$10)*'Emission factors'!$E$10/1000</f>
        <v>0</v>
      </c>
      <c r="Q7276" s="92">
        <f>(('Activity data'!M1406/'Emission factors'!$H$10/1000)*'Emission factors'!$B$10)*'Emission factors'!$E$10/1000</f>
        <v>0</v>
      </c>
      <c r="R7276" s="92">
        <f>(('Activity data'!N1406/'Emission factors'!$H$10/1000)*'Emission factors'!$B$10)*'Emission factors'!$E$10/1000</f>
        <v>0</v>
      </c>
      <c r="S7276" s="92">
        <f>(('Activity data'!O1406/'Emission factors'!$H$10/1000)*'Emission factors'!$B$10)*'Emission factors'!$E$10/1000</f>
        <v>0</v>
      </c>
      <c r="T7276" s="92">
        <f>(('Activity data'!P1406/'Emission factors'!$H$10/1000)*'Emission factors'!$B$10)*'Emission factors'!$E$10/1000</f>
        <v>0</v>
      </c>
      <c r="U7276" s="92">
        <f>(('Activity data'!Q1406/'Emission factors'!$H$10/1000)*'Emission factors'!$B$10)*'Emission factors'!$E$10/1000</f>
        <v>0</v>
      </c>
    </row>
    <row r="7277" spans="1:21" x14ac:dyDescent="0.25">
      <c r="A7277" s="92" t="s">
        <v>11</v>
      </c>
      <c r="B7277" s="92" t="s">
        <v>12</v>
      </c>
      <c r="C7277" s="92" t="s">
        <v>48</v>
      </c>
      <c r="D7277" s="92" t="s">
        <v>48</v>
      </c>
      <c r="E7277" s="92" t="s">
        <v>26</v>
      </c>
      <c r="F7277" s="92" t="s">
        <v>50</v>
      </c>
      <c r="G7277" s="92" t="s">
        <v>97</v>
      </c>
      <c r="H7277" s="92" t="s">
        <v>74</v>
      </c>
      <c r="I7277" s="92" t="s">
        <v>221</v>
      </c>
      <c r="L7277" s="92">
        <f>(('Activity data'!H1407/'Emission factors'!$H$10/1000)*'Emission factors'!$B$10)*'Emission factors'!$E$10/1000</f>
        <v>4.167336313444037E-3</v>
      </c>
      <c r="M7277" s="92">
        <f>(('Activity data'!I1407/'Emission factors'!$H$10/1000)*'Emission factors'!$B$10)*'Emission factors'!$E$10/1000</f>
        <v>4.4154218787061878E-3</v>
      </c>
      <c r="N7277" s="92">
        <f>(('Activity data'!J1407/'Emission factors'!$H$10/1000)*'Emission factors'!$B$10)*'Emission factors'!$E$10/1000</f>
        <v>1.2266139709723017E-2</v>
      </c>
      <c r="O7277" s="92">
        <f>(('Activity data'!K1407/'Emission factors'!$H$10/1000)*'Emission factors'!$B$10)*'Emission factors'!$E$10/1000</f>
        <v>1.3482448106077738E-2</v>
      </c>
      <c r="P7277" s="92">
        <f>(('Activity data'!L1407/'Emission factors'!$H$10/1000)*'Emission factors'!$B$10)*'Emission factors'!$E$10/1000</f>
        <v>1.4668998764175002E-2</v>
      </c>
      <c r="Q7277" s="92">
        <f>(('Activity data'!M1407/'Emission factors'!$H$10/1000)*'Emission factors'!$B$10)*'Emission factors'!$E$10/1000</f>
        <v>1.5294850985631797E-2</v>
      </c>
      <c r="R7277" s="92">
        <f>(('Activity data'!N1407/'Emission factors'!$H$10/1000)*'Emission factors'!$B$10)*'Emission factors'!$E$10/1000</f>
        <v>1.6027831064815427E-2</v>
      </c>
      <c r="S7277" s="92">
        <f>(('Activity data'!O1407/'Emission factors'!$H$10/1000)*'Emission factors'!$B$10)*'Emission factors'!$E$10/1000</f>
        <v>1.6975066859452739E-2</v>
      </c>
      <c r="T7277" s="92">
        <f>(('Activity data'!P1407/'Emission factors'!$H$10/1000)*'Emission factors'!$B$10)*'Emission factors'!$E$10/1000</f>
        <v>1.8133739215393019E-2</v>
      </c>
      <c r="U7277" s="92">
        <f>(('Activity data'!Q1407/'Emission factors'!$H$10/1000)*'Emission factors'!$B$10)*'Emission factors'!$E$10/1000</f>
        <v>2.3429050428469649E-2</v>
      </c>
    </row>
    <row r="7278" spans="1:21" x14ac:dyDescent="0.25">
      <c r="A7278" s="92" t="s">
        <v>11</v>
      </c>
      <c r="B7278" s="92" t="s">
        <v>12</v>
      </c>
      <c r="C7278" s="92" t="s">
        <v>48</v>
      </c>
      <c r="D7278" s="92" t="s">
        <v>48</v>
      </c>
      <c r="E7278" s="92" t="s">
        <v>26</v>
      </c>
      <c r="F7278" s="92" t="s">
        <v>50</v>
      </c>
      <c r="G7278" s="92" t="s">
        <v>97</v>
      </c>
      <c r="H7278" s="92" t="s">
        <v>74</v>
      </c>
      <c r="I7278" s="92" t="s">
        <v>201</v>
      </c>
      <c r="L7278" s="92">
        <f>(('Activity data'!H1408/'Emission factors'!$H$10/1000)*'Emission factors'!$B$10)*'Emission factors'!$E$10/1000</f>
        <v>0.1843245924461718</v>
      </c>
      <c r="M7278" s="92">
        <f>(('Activity data'!I1408/'Emission factors'!$H$10/1000)*'Emission factors'!$B$10)*'Emission factors'!$E$10/1000</f>
        <v>0.19674372597788059</v>
      </c>
      <c r="N7278" s="92">
        <f>(('Activity data'!J1408/'Emission factors'!$H$10/1000)*'Emission factors'!$B$10)*'Emission factors'!$E$10/1000</f>
        <v>0.12927793989437153</v>
      </c>
      <c r="O7278" s="92">
        <f>(('Activity data'!K1408/'Emission factors'!$H$10/1000)*'Emission factors'!$B$10)*'Emission factors'!$E$10/1000</f>
        <v>0.11048112865979184</v>
      </c>
      <c r="P7278" s="92">
        <f>(('Activity data'!L1408/'Emission factors'!$H$10/1000)*'Emission factors'!$B$10)*'Emission factors'!$E$10/1000</f>
        <v>0.71836447781867097</v>
      </c>
      <c r="Q7278" s="92">
        <f>(('Activity data'!M1408/'Emission factors'!$H$10/1000)*'Emission factors'!$B$10)*'Emission factors'!$E$10/1000</f>
        <v>1.0740873798508987</v>
      </c>
      <c r="R7278" s="92">
        <f>(('Activity data'!N1408/'Emission factors'!$H$10/1000)*'Emission factors'!$B$10)*'Emission factors'!$E$10/1000</f>
        <v>0.86715126552145638</v>
      </c>
      <c r="S7278" s="92">
        <f>(('Activity data'!O1408/'Emission factors'!$H$10/1000)*'Emission factors'!$B$10)*'Emission factors'!$E$10/1000</f>
        <v>0.52295814184896239</v>
      </c>
      <c r="T7278" s="92">
        <f>(('Activity data'!P1408/'Emission factors'!$H$10/1000)*'Emission factors'!$B$10)*'Emission factors'!$E$10/1000</f>
        <v>0.61708219635345485</v>
      </c>
      <c r="U7278" s="92">
        <f>(('Activity data'!Q1408/'Emission factors'!$H$10/1000)*'Emission factors'!$B$10)*'Emission factors'!$E$10/1000</f>
        <v>0.717505257903569</v>
      </c>
    </row>
    <row r="7279" spans="1:21" x14ac:dyDescent="0.25">
      <c r="A7279" s="92" t="s">
        <v>11</v>
      </c>
      <c r="B7279" s="92" t="s">
        <v>12</v>
      </c>
      <c r="C7279" s="92" t="s">
        <v>48</v>
      </c>
      <c r="D7279" s="92" t="s">
        <v>48</v>
      </c>
      <c r="E7279" s="92" t="s">
        <v>26</v>
      </c>
      <c r="F7279" s="92" t="s">
        <v>50</v>
      </c>
      <c r="G7279" s="92" t="s">
        <v>97</v>
      </c>
      <c r="H7279" s="92" t="s">
        <v>74</v>
      </c>
      <c r="I7279" s="92" t="s">
        <v>196</v>
      </c>
      <c r="L7279" s="92">
        <f>(('Activity data'!H1409/'Emission factors'!$H$10/1000)*'Emission factors'!$B$10)*'Emission factors'!$E$10/1000</f>
        <v>0.84404998294041023</v>
      </c>
      <c r="M7279" s="92">
        <f>(('Activity data'!I1409/'Emission factors'!$H$10/1000)*'Emission factors'!$B$10)*'Emission factors'!$E$10/1000</f>
        <v>0.78835163259305796</v>
      </c>
      <c r="N7279" s="92">
        <f>(('Activity data'!J1409/'Emission factors'!$H$10/1000)*'Emission factors'!$B$10)*'Emission factors'!$E$10/1000</f>
        <v>0.67500741692642152</v>
      </c>
      <c r="O7279" s="92">
        <f>(('Activity data'!K1409/'Emission factors'!$H$10/1000)*'Emission factors'!$B$10)*'Emission factors'!$E$10/1000</f>
        <v>0.45116347749004437</v>
      </c>
      <c r="P7279" s="92">
        <f>(('Activity data'!L1409/'Emission factors'!$H$10/1000)*'Emission factors'!$B$10)*'Emission factors'!$E$10/1000</f>
        <v>0.84608396388269469</v>
      </c>
      <c r="Q7279" s="92">
        <f>(('Activity data'!M1409/'Emission factors'!$H$10/1000)*'Emission factors'!$B$10)*'Emission factors'!$E$10/1000</f>
        <v>3.2219634588891308</v>
      </c>
      <c r="R7279" s="92">
        <f>(('Activity data'!N1409/'Emission factors'!$H$10/1000)*'Emission factors'!$B$10)*'Emission factors'!$E$10/1000</f>
        <v>2.9642717527973637</v>
      </c>
      <c r="S7279" s="92">
        <f>(('Activity data'!O1409/'Emission factors'!$H$10/1000)*'Emission factors'!$B$10)*'Emission factors'!$E$10/1000</f>
        <v>1.633006521381964</v>
      </c>
      <c r="T7279" s="92">
        <f>(('Activity data'!P1409/'Emission factors'!$H$10/1000)*'Emission factors'!$B$10)*'Emission factors'!$E$10/1000</f>
        <v>1.0515540965164152</v>
      </c>
      <c r="U7279" s="92">
        <f>(('Activity data'!Q1409/'Emission factors'!$H$10/1000)*'Emission factors'!$B$10)*'Emission factors'!$E$10/1000</f>
        <v>0.71711065747553404</v>
      </c>
    </row>
    <row r="7280" spans="1:21" x14ac:dyDescent="0.25">
      <c r="A7280" s="92" t="s">
        <v>11</v>
      </c>
      <c r="B7280" s="92" t="s">
        <v>12</v>
      </c>
      <c r="C7280" s="92" t="s">
        <v>48</v>
      </c>
      <c r="D7280" s="92" t="s">
        <v>48</v>
      </c>
      <c r="E7280" s="92" t="s">
        <v>26</v>
      </c>
      <c r="F7280" s="92" t="s">
        <v>50</v>
      </c>
      <c r="G7280" s="92" t="s">
        <v>97</v>
      </c>
      <c r="H7280" s="92" t="s">
        <v>74</v>
      </c>
      <c r="I7280" s="92" t="s">
        <v>197</v>
      </c>
      <c r="L7280" s="92">
        <f>(('Activity data'!H1410/'Emission factors'!$H$10/1000)*'Emission factors'!$B$10)*'Emission factors'!$E$10/1000</f>
        <v>23.629224641507289</v>
      </c>
      <c r="M7280" s="92">
        <f>(('Activity data'!I1410/'Emission factors'!$H$10/1000)*'Emission factors'!$B$10)*'Emission factors'!$E$10/1000</f>
        <v>21.920391389815048</v>
      </c>
      <c r="N7280" s="92">
        <f>(('Activity data'!J1410/'Emission factors'!$H$10/1000)*'Emission factors'!$B$10)*'Emission factors'!$E$10/1000</f>
        <v>24.973123291302322</v>
      </c>
      <c r="O7280" s="92">
        <f>(('Activity data'!K1410/'Emission factors'!$H$10/1000)*'Emission factors'!$B$10)*'Emission factors'!$E$10/1000</f>
        <v>26.266054983743704</v>
      </c>
      <c r="P7280" s="92">
        <f>(('Activity data'!L1410/'Emission factors'!$H$10/1000)*'Emission factors'!$B$10)*'Emission factors'!$E$10/1000</f>
        <v>18.824599724316734</v>
      </c>
      <c r="Q7280" s="92">
        <f>(('Activity data'!M1410/'Emission factors'!$H$10/1000)*'Emission factors'!$B$10)*'Emission factors'!$E$10/1000</f>
        <v>11.404068344681068</v>
      </c>
      <c r="R7280" s="92">
        <f>(('Activity data'!N1410/'Emission factors'!$H$10/1000)*'Emission factors'!$B$10)*'Emission factors'!$E$10/1000</f>
        <v>9.8075510153068333</v>
      </c>
      <c r="S7280" s="92">
        <f>(('Activity data'!O1410/'Emission factors'!$H$10/1000)*'Emission factors'!$B$10)*'Emission factors'!$E$10/1000</f>
        <v>9.8702242414449834</v>
      </c>
      <c r="T7280" s="92">
        <f>(('Activity data'!P1410/'Emission factors'!$H$10/1000)*'Emission factors'!$B$10)*'Emission factors'!$E$10/1000</f>
        <v>5.715795008571332</v>
      </c>
      <c r="U7280" s="92">
        <f>(('Activity data'!Q1410/'Emission factors'!$H$10/1000)*'Emission factors'!$B$10)*'Emission factors'!$E$10/1000</f>
        <v>1.6926167144352697</v>
      </c>
    </row>
    <row r="7281" spans="1:21" x14ac:dyDescent="0.25">
      <c r="A7281" s="92" t="s">
        <v>11</v>
      </c>
      <c r="B7281" s="92" t="s">
        <v>12</v>
      </c>
      <c r="C7281" s="92" t="s">
        <v>48</v>
      </c>
      <c r="D7281" s="92" t="s">
        <v>48</v>
      </c>
      <c r="E7281" s="92" t="s">
        <v>26</v>
      </c>
      <c r="F7281" s="92" t="s">
        <v>50</v>
      </c>
      <c r="G7281" s="92" t="s">
        <v>97</v>
      </c>
      <c r="H7281" s="92" t="s">
        <v>74</v>
      </c>
      <c r="I7281" s="92" t="s">
        <v>222</v>
      </c>
      <c r="L7281" s="92">
        <f>(('Activity data'!H1411/'Emission factors'!$H$10/1000)*'Emission factors'!$B$10)*'Emission factors'!$E$10/1000</f>
        <v>0</v>
      </c>
      <c r="M7281" s="92">
        <f>(('Activity data'!I1411/'Emission factors'!$H$10/1000)*'Emission factors'!$B$10)*'Emission factors'!$E$10/1000</f>
        <v>0</v>
      </c>
      <c r="N7281" s="92">
        <f>(('Activity data'!J1411/'Emission factors'!$H$10/1000)*'Emission factors'!$B$10)*'Emission factors'!$E$10/1000</f>
        <v>0</v>
      </c>
      <c r="O7281" s="92">
        <f>(('Activity data'!K1411/'Emission factors'!$H$10/1000)*'Emission factors'!$B$10)*'Emission factors'!$E$10/1000</f>
        <v>0</v>
      </c>
      <c r="P7281" s="92">
        <f>(('Activity data'!L1411/'Emission factors'!$H$10/1000)*'Emission factors'!$B$10)*'Emission factors'!$E$10/1000</f>
        <v>0</v>
      </c>
      <c r="Q7281" s="92">
        <f>(('Activity data'!M1411/'Emission factors'!$H$10/1000)*'Emission factors'!$B$10)*'Emission factors'!$E$10/1000</f>
        <v>0</v>
      </c>
      <c r="R7281" s="92">
        <f>(('Activity data'!N1411/'Emission factors'!$H$10/1000)*'Emission factors'!$B$10)*'Emission factors'!$E$10/1000</f>
        <v>0</v>
      </c>
      <c r="S7281" s="92">
        <f>(('Activity data'!O1411/'Emission factors'!$H$10/1000)*'Emission factors'!$B$10)*'Emission factors'!$E$10/1000</f>
        <v>0</v>
      </c>
      <c r="T7281" s="92">
        <f>(('Activity data'!P1411/'Emission factors'!$H$10/1000)*'Emission factors'!$B$10)*'Emission factors'!$E$10/1000</f>
        <v>0</v>
      </c>
      <c r="U7281" s="92">
        <f>(('Activity data'!Q1411/'Emission factors'!$H$10/1000)*'Emission factors'!$B$10)*'Emission factors'!$E$10/1000</f>
        <v>0</v>
      </c>
    </row>
    <row r="7282" spans="1:21" x14ac:dyDescent="0.25">
      <c r="A7282" s="92" t="s">
        <v>11</v>
      </c>
      <c r="B7282" s="92" t="s">
        <v>12</v>
      </c>
      <c r="C7282" s="92" t="s">
        <v>48</v>
      </c>
      <c r="D7282" s="92" t="s">
        <v>48</v>
      </c>
      <c r="E7282" s="92" t="s">
        <v>26</v>
      </c>
      <c r="F7282" s="92" t="s">
        <v>50</v>
      </c>
      <c r="G7282" s="92" t="s">
        <v>97</v>
      </c>
      <c r="H7282" s="92" t="s">
        <v>74</v>
      </c>
      <c r="I7282" s="92" t="s">
        <v>223</v>
      </c>
      <c r="L7282" s="92">
        <f>(('Activity data'!H1412/'Emission factors'!$H$10/1000)*'Emission factors'!$B$10)*'Emission factors'!$E$10/1000</f>
        <v>0</v>
      </c>
      <c r="M7282" s="92">
        <f>(('Activity data'!I1412/'Emission factors'!$H$10/1000)*'Emission factors'!$B$10)*'Emission factors'!$E$10/1000</f>
        <v>0</v>
      </c>
      <c r="N7282" s="92">
        <f>(('Activity data'!J1412/'Emission factors'!$H$10/1000)*'Emission factors'!$B$10)*'Emission factors'!$E$10/1000</f>
        <v>0</v>
      </c>
      <c r="O7282" s="92">
        <f>(('Activity data'!K1412/'Emission factors'!$H$10/1000)*'Emission factors'!$B$10)*'Emission factors'!$E$10/1000</f>
        <v>0</v>
      </c>
      <c r="P7282" s="92">
        <f>(('Activity data'!L1412/'Emission factors'!$H$10/1000)*'Emission factors'!$B$10)*'Emission factors'!$E$10/1000</f>
        <v>0</v>
      </c>
      <c r="Q7282" s="92">
        <f>(('Activity data'!M1412/'Emission factors'!$H$10/1000)*'Emission factors'!$B$10)*'Emission factors'!$E$10/1000</f>
        <v>0</v>
      </c>
      <c r="R7282" s="92">
        <f>(('Activity data'!N1412/'Emission factors'!$H$10/1000)*'Emission factors'!$B$10)*'Emission factors'!$E$10/1000</f>
        <v>0</v>
      </c>
      <c r="S7282" s="92">
        <f>(('Activity data'!O1412/'Emission factors'!$H$10/1000)*'Emission factors'!$B$10)*'Emission factors'!$E$10/1000</f>
        <v>0</v>
      </c>
      <c r="T7282" s="92">
        <f>(('Activity data'!P1412/'Emission factors'!$H$10/1000)*'Emission factors'!$B$10)*'Emission factors'!$E$10/1000</f>
        <v>0</v>
      </c>
      <c r="U7282" s="92">
        <f>(('Activity data'!Q1412/'Emission factors'!$H$10/1000)*'Emission factors'!$B$10)*'Emission factors'!$E$10/1000</f>
        <v>0</v>
      </c>
    </row>
    <row r="7283" spans="1:21" x14ac:dyDescent="0.25">
      <c r="A7283" s="92" t="s">
        <v>11</v>
      </c>
      <c r="B7283" s="92" t="s">
        <v>12</v>
      </c>
      <c r="C7283" s="92" t="s">
        <v>48</v>
      </c>
      <c r="D7283" s="92" t="s">
        <v>48</v>
      </c>
      <c r="E7283" s="92" t="s">
        <v>26</v>
      </c>
      <c r="F7283" s="92" t="s">
        <v>50</v>
      </c>
      <c r="G7283" s="92" t="s">
        <v>97</v>
      </c>
      <c r="H7283" s="92" t="s">
        <v>74</v>
      </c>
      <c r="I7283" s="92" t="s">
        <v>259</v>
      </c>
      <c r="L7283" s="92">
        <f>(('Activity data'!H1413/'Emission factors'!$H$10/1000)*'Emission factors'!$B$10)*'Emission factors'!$E$10/1000</f>
        <v>0</v>
      </c>
      <c r="M7283" s="92">
        <f>(('Activity data'!I1413/'Emission factors'!$H$10/1000)*'Emission factors'!$B$10)*'Emission factors'!$E$10/1000</f>
        <v>0</v>
      </c>
      <c r="N7283" s="92">
        <f>(('Activity data'!J1413/'Emission factors'!$H$10/1000)*'Emission factors'!$B$10)*'Emission factors'!$E$10/1000</f>
        <v>0</v>
      </c>
      <c r="O7283" s="92">
        <f>(('Activity data'!K1413/'Emission factors'!$H$10/1000)*'Emission factors'!$B$10)*'Emission factors'!$E$10/1000</f>
        <v>0</v>
      </c>
      <c r="P7283" s="92">
        <f>(('Activity data'!L1413/'Emission factors'!$H$10/1000)*'Emission factors'!$B$10)*'Emission factors'!$E$10/1000</f>
        <v>0</v>
      </c>
      <c r="Q7283" s="92">
        <f>(('Activity data'!M1413/'Emission factors'!$H$10/1000)*'Emission factors'!$B$10)*'Emission factors'!$E$10/1000</f>
        <v>0</v>
      </c>
      <c r="R7283" s="92">
        <f>(('Activity data'!N1413/'Emission factors'!$H$10/1000)*'Emission factors'!$B$10)*'Emission factors'!$E$10/1000</f>
        <v>0</v>
      </c>
      <c r="S7283" s="92">
        <f>(('Activity data'!O1413/'Emission factors'!$H$10/1000)*'Emission factors'!$B$10)*'Emission factors'!$E$10/1000</f>
        <v>0</v>
      </c>
      <c r="T7283" s="92">
        <f>(('Activity data'!P1413/'Emission factors'!$H$10/1000)*'Emission factors'!$B$10)*'Emission factors'!$E$10/1000</f>
        <v>0</v>
      </c>
      <c r="U7283" s="92">
        <f>(('Activity data'!Q1413/'Emission factors'!$H$10/1000)*'Emission factors'!$B$10)*'Emission factors'!$E$10/1000</f>
        <v>0</v>
      </c>
    </row>
    <row r="7284" spans="1:21" x14ac:dyDescent="0.25">
      <c r="A7284" s="92" t="s">
        <v>11</v>
      </c>
      <c r="B7284" s="92" t="s">
        <v>12</v>
      </c>
      <c r="C7284" s="92" t="s">
        <v>48</v>
      </c>
      <c r="D7284" s="92" t="s">
        <v>48</v>
      </c>
      <c r="E7284" s="92" t="s">
        <v>26</v>
      </c>
      <c r="F7284" s="92" t="s">
        <v>50</v>
      </c>
      <c r="G7284" s="92" t="s">
        <v>97</v>
      </c>
      <c r="H7284" s="92" t="s">
        <v>74</v>
      </c>
      <c r="I7284" s="89" t="s">
        <v>193</v>
      </c>
      <c r="L7284" s="92">
        <f>(('Activity data'!H1414/'Emission factors'!$H$10/1000)*'Emission factors'!$B$10)*'Emission factors'!$E$10/1000</f>
        <v>0.27977167719668883</v>
      </c>
      <c r="M7284" s="92">
        <f>(('Activity data'!I1414/'Emission factors'!$H$10/1000)*'Emission factors'!$B$10)*'Emission factors'!$E$10/1000</f>
        <v>0.37634260694785748</v>
      </c>
      <c r="N7284" s="92">
        <f>(('Activity data'!J1414/'Emission factors'!$H$10/1000)*'Emission factors'!$B$10)*'Emission factors'!$E$10/1000</f>
        <v>0.39183862739492004</v>
      </c>
      <c r="O7284" s="92">
        <f>(('Activity data'!K1414/'Emission factors'!$H$10/1000)*'Emission factors'!$B$10)*'Emission factors'!$E$10/1000</f>
        <v>0.51031263190231446</v>
      </c>
      <c r="P7284" s="92">
        <f>(('Activity data'!L1414/'Emission factors'!$H$10/1000)*'Emission factors'!$B$10)*'Emission factors'!$E$10/1000</f>
        <v>0.3976703681338547</v>
      </c>
      <c r="Q7284" s="92">
        <f>(('Activity data'!M1414/'Emission factors'!$H$10/1000)*'Emission factors'!$B$10)*'Emission factors'!$E$10/1000</f>
        <v>0.39060512586516255</v>
      </c>
      <c r="R7284" s="92">
        <f>(('Activity data'!N1414/'Emission factors'!$H$10/1000)*'Emission factors'!$B$10)*'Emission factors'!$E$10/1000</f>
        <v>0.4390181286920733</v>
      </c>
      <c r="S7284" s="92">
        <f>(('Activity data'!O1414/'Emission factors'!$H$10/1000)*'Emission factors'!$B$10)*'Emission factors'!$E$10/1000</f>
        <v>0.48386546025118132</v>
      </c>
      <c r="T7284" s="92">
        <f>(('Activity data'!P1414/'Emission factors'!$H$10/1000)*'Emission factors'!$B$10)*'Emission factors'!$E$10/1000</f>
        <v>0.42858531406148409</v>
      </c>
      <c r="U7284" s="92">
        <f>(('Activity data'!Q1414/'Emission factors'!$H$10/1000)*'Emission factors'!$B$10)*'Emission factors'!$E$10/1000</f>
        <v>0.43762748146728464</v>
      </c>
    </row>
    <row r="7285" spans="1:21" x14ac:dyDescent="0.25">
      <c r="A7285" s="92" t="s">
        <v>11</v>
      </c>
      <c r="B7285" s="92" t="s">
        <v>12</v>
      </c>
      <c r="C7285" s="92" t="s">
        <v>48</v>
      </c>
      <c r="D7285" s="92" t="s">
        <v>48</v>
      </c>
      <c r="E7285" s="92" t="s">
        <v>26</v>
      </c>
      <c r="F7285" s="92" t="s">
        <v>50</v>
      </c>
      <c r="G7285" s="92" t="s">
        <v>97</v>
      </c>
      <c r="H7285" s="92" t="s">
        <v>74</v>
      </c>
      <c r="I7285" s="92" t="s">
        <v>203</v>
      </c>
      <c r="L7285" s="92">
        <f>(('Activity data'!H1415/'Emission factors'!$H$10/1000)*'Emission factors'!$B$10)*'Emission factors'!$E$10/1000</f>
        <v>0.3855167886889333</v>
      </c>
      <c r="M7285" s="92">
        <f>(('Activity data'!I1415/'Emission factors'!$H$10/1000)*'Emission factors'!$B$10)*'Emission factors'!$E$10/1000</f>
        <v>0.40775020948382379</v>
      </c>
      <c r="N7285" s="92">
        <f>(('Activity data'!J1415/'Emission factors'!$H$10/1000)*'Emission factors'!$B$10)*'Emission factors'!$E$10/1000</f>
        <v>0.65845102821054713</v>
      </c>
      <c r="O7285" s="92">
        <f>(('Activity data'!K1415/'Emission factors'!$H$10/1000)*'Emission factors'!$B$10)*'Emission factors'!$E$10/1000</f>
        <v>0.64488887834747977</v>
      </c>
      <c r="P7285" s="92">
        <f>(('Activity data'!L1415/'Emission factors'!$H$10/1000)*'Emission factors'!$B$10)*'Emission factors'!$E$10/1000</f>
        <v>0.46626603701557967</v>
      </c>
      <c r="Q7285" s="92">
        <f>(('Activity data'!M1415/'Emission factors'!$H$10/1000)*'Emission factors'!$B$10)*'Emission factors'!$E$10/1000</f>
        <v>0.72787746426101763</v>
      </c>
      <c r="R7285" s="92">
        <f>(('Activity data'!N1415/'Emission factors'!$H$10/1000)*'Emission factors'!$B$10)*'Emission factors'!$E$10/1000</f>
        <v>1.0089303904771407</v>
      </c>
      <c r="S7285" s="92">
        <f>(('Activity data'!O1415/'Emission factors'!$H$10/1000)*'Emission factors'!$B$10)*'Emission factors'!$E$10/1000</f>
        <v>1.2456683421103993</v>
      </c>
      <c r="T7285" s="92">
        <f>(('Activity data'!P1415/'Emission factors'!$H$10/1000)*'Emission factors'!$B$10)*'Emission factors'!$E$10/1000</f>
        <v>0.97104760345471675</v>
      </c>
      <c r="U7285" s="92">
        <f>(('Activity data'!Q1415/'Emission factors'!$H$10/1000)*'Emission factors'!$B$10)*'Emission factors'!$E$10/1000</f>
        <v>0.99329963550079592</v>
      </c>
    </row>
    <row r="7286" spans="1:21" x14ac:dyDescent="0.25">
      <c r="A7286" s="92" t="s">
        <v>11</v>
      </c>
      <c r="B7286" s="92" t="s">
        <v>12</v>
      </c>
      <c r="C7286" s="92" t="s">
        <v>48</v>
      </c>
      <c r="D7286" s="92" t="s">
        <v>48</v>
      </c>
      <c r="E7286" s="92" t="s">
        <v>26</v>
      </c>
      <c r="F7286" s="92" t="s">
        <v>50</v>
      </c>
      <c r="G7286" s="92" t="s">
        <v>97</v>
      </c>
      <c r="H7286" s="92" t="s">
        <v>74</v>
      </c>
      <c r="I7286" s="92" t="s">
        <v>209</v>
      </c>
      <c r="L7286" s="92">
        <f>(('Activity data'!H1416/'Emission factors'!$H$10/1000)*'Emission factors'!$B$10)*'Emission factors'!$E$10/1000</f>
        <v>0</v>
      </c>
      <c r="M7286" s="92">
        <f>(('Activity data'!I1416/'Emission factors'!$H$10/1000)*'Emission factors'!$B$10)*'Emission factors'!$E$10/1000</f>
        <v>0</v>
      </c>
      <c r="N7286" s="92">
        <f>(('Activity data'!J1416/'Emission factors'!$H$10/1000)*'Emission factors'!$B$10)*'Emission factors'!$E$10/1000</f>
        <v>1.0621277820414428E-2</v>
      </c>
      <c r="O7286" s="92">
        <f>(('Activity data'!K1416/'Emission factors'!$H$10/1000)*'Emission factors'!$B$10)*'Emission factors'!$E$10/1000</f>
        <v>2.3788871834228703E-2</v>
      </c>
      <c r="P7286" s="92">
        <f>(('Activity data'!L1416/'Emission factors'!$H$10/1000)*'Emission factors'!$B$10)*'Emission factors'!$E$10/1000</f>
        <v>0.31521999232540293</v>
      </c>
      <c r="Q7286" s="92">
        <f>(('Activity data'!M1416/'Emission factors'!$H$10/1000)*'Emission factors'!$B$10)*'Emission factors'!$E$10/1000</f>
        <v>0.69295844205679202</v>
      </c>
      <c r="R7286" s="92">
        <f>(('Activity data'!N1416/'Emission factors'!$H$10/1000)*'Emission factors'!$B$10)*'Emission factors'!$E$10/1000</f>
        <v>1.0260607828089026</v>
      </c>
      <c r="S7286" s="92">
        <f>(('Activity data'!O1416/'Emission factors'!$H$10/1000)*'Emission factors'!$B$10)*'Emission factors'!$E$10/1000</f>
        <v>1.3450130468150421</v>
      </c>
      <c r="T7286" s="92">
        <f>(('Activity data'!P1416/'Emission factors'!$H$10/1000)*'Emission factors'!$B$10)*'Emission factors'!$E$10/1000</f>
        <v>1.1958442632386799</v>
      </c>
      <c r="U7286" s="92">
        <f>(('Activity data'!Q1416/'Emission factors'!$H$10/1000)*'Emission factors'!$B$10)*'Emission factors'!$E$10/1000</f>
        <v>1.141290310821182</v>
      </c>
    </row>
    <row r="7287" spans="1:21" x14ac:dyDescent="0.25">
      <c r="A7287" s="92" t="s">
        <v>11</v>
      </c>
      <c r="B7287" s="92" t="s">
        <v>12</v>
      </c>
      <c r="C7287" s="92" t="s">
        <v>48</v>
      </c>
      <c r="D7287" s="92" t="s">
        <v>48</v>
      </c>
      <c r="E7287" s="92" t="s">
        <v>26</v>
      </c>
      <c r="F7287" s="92" t="s">
        <v>50</v>
      </c>
      <c r="G7287" s="92" t="s">
        <v>97</v>
      </c>
      <c r="H7287" s="92" t="s">
        <v>74</v>
      </c>
      <c r="I7287" s="92" t="s">
        <v>208</v>
      </c>
      <c r="L7287" s="92">
        <f>(('Activity data'!H1417/'Emission factors'!$H$10/1000)*'Emission factors'!$B$10)*'Emission factors'!$E$10/1000</f>
        <v>1.1881029393971777E-2</v>
      </c>
      <c r="M7287" s="92">
        <f>(('Activity data'!I1417/'Emission factors'!$H$10/1000)*'Emission factors'!$B$10)*'Emission factors'!$E$10/1000</f>
        <v>1.2387252750358341E-2</v>
      </c>
      <c r="N7287" s="92">
        <f>(('Activity data'!J1417/'Emission factors'!$H$10/1000)*'Emission factors'!$B$10)*'Emission factors'!$E$10/1000</f>
        <v>1.5346388170346028E-2</v>
      </c>
      <c r="O7287" s="92">
        <f>(('Activity data'!K1417/'Emission factors'!$H$10/1000)*'Emission factors'!$B$10)*'Emission factors'!$E$10/1000</f>
        <v>1.5096086242511965E-2</v>
      </c>
      <c r="P7287" s="92">
        <f>(('Activity data'!L1417/'Emission factors'!$H$10/1000)*'Emission factors'!$B$10)*'Emission factors'!$E$10/1000</f>
        <v>1.18964830209475E-2</v>
      </c>
      <c r="Q7287" s="92">
        <f>(('Activity data'!M1417/'Emission factors'!$H$10/1000)*'Emission factors'!$B$10)*'Emission factors'!$E$10/1000</f>
        <v>9.3480394451328167E-3</v>
      </c>
      <c r="R7287" s="92">
        <f>(('Activity data'!N1417/'Emission factors'!$H$10/1000)*'Emission factors'!$B$10)*'Emission factors'!$E$10/1000</f>
        <v>8.3650951111315219E-3</v>
      </c>
      <c r="S7287" s="92">
        <f>(('Activity data'!O1417/'Emission factors'!$H$10/1000)*'Emission factors'!$B$10)*'Emission factors'!$E$10/1000</f>
        <v>7.7750475356948246E-3</v>
      </c>
      <c r="T7287" s="92">
        <f>(('Activity data'!P1417/'Emission factors'!$H$10/1000)*'Emission factors'!$B$10)*'Emission factors'!$E$10/1000</f>
        <v>9.9462821257839083E-3</v>
      </c>
      <c r="U7287" s="92">
        <f>(('Activity data'!Q1417/'Emission factors'!$H$10/1000)*'Emission factors'!$B$10)*'Emission factors'!$E$10/1000</f>
        <v>2.5423323687833777E-2</v>
      </c>
    </row>
    <row r="7288" spans="1:21" x14ac:dyDescent="0.25">
      <c r="A7288" s="92" t="s">
        <v>11</v>
      </c>
      <c r="B7288" s="92" t="s">
        <v>12</v>
      </c>
      <c r="C7288" s="92" t="s">
        <v>48</v>
      </c>
      <c r="D7288" s="92" t="s">
        <v>48</v>
      </c>
      <c r="E7288" s="92" t="s">
        <v>26</v>
      </c>
      <c r="F7288" s="92" t="s">
        <v>50</v>
      </c>
      <c r="G7288" s="92" t="s">
        <v>97</v>
      </c>
      <c r="H7288" s="92" t="s">
        <v>74</v>
      </c>
      <c r="I7288" s="92" t="s">
        <v>202</v>
      </c>
      <c r="L7288" s="92">
        <f>(('Activity data'!H1418/'Emission factors'!$H$10/1000)*'Emission factors'!$B$10)*'Emission factors'!$E$10/1000</f>
        <v>0.59885129933843018</v>
      </c>
      <c r="M7288" s="92">
        <f>(('Activity data'!I1418/'Emission factors'!$H$10/1000)*'Emission factors'!$B$10)*'Emission factors'!$E$10/1000</f>
        <v>0.80904726531762139</v>
      </c>
      <c r="N7288" s="92">
        <f>(('Activity data'!J1418/'Emission factors'!$H$10/1000)*'Emission factors'!$B$10)*'Emission factors'!$E$10/1000</f>
        <v>1.02684531193837</v>
      </c>
      <c r="O7288" s="92">
        <f>(('Activity data'!K1418/'Emission factors'!$H$10/1000)*'Emission factors'!$B$10)*'Emission factors'!$E$10/1000</f>
        <v>1.2326488420101613</v>
      </c>
      <c r="P7288" s="92">
        <f>(('Activity data'!L1418/'Emission factors'!$H$10/1000)*'Emission factors'!$B$10)*'Emission factors'!$E$10/1000</f>
        <v>1.162054613501462</v>
      </c>
      <c r="Q7288" s="92">
        <f>(('Activity data'!M1418/'Emission factors'!$H$10/1000)*'Emission factors'!$B$10)*'Emission factors'!$E$10/1000</f>
        <v>1.4764069214665279</v>
      </c>
      <c r="R7288" s="92">
        <f>(('Activity data'!N1418/'Emission factors'!$H$10/1000)*'Emission factors'!$B$10)*'Emission factors'!$E$10/1000</f>
        <v>1.295041573122395</v>
      </c>
      <c r="S7288" s="92">
        <f>(('Activity data'!O1418/'Emission factors'!$H$10/1000)*'Emission factors'!$B$10)*'Emission factors'!$E$10/1000</f>
        <v>0.89512716868084352</v>
      </c>
      <c r="T7288" s="92">
        <f>(('Activity data'!P1418/'Emission factors'!$H$10/1000)*'Emission factors'!$B$10)*'Emission factors'!$E$10/1000</f>
        <v>0.6347425687556465</v>
      </c>
      <c r="U7288" s="92">
        <f>(('Activity data'!Q1418/'Emission factors'!$H$10/1000)*'Emission factors'!$B$10)*'Emission factors'!$E$10/1000</f>
        <v>0.91848882131789344</v>
      </c>
    </row>
    <row r="7289" spans="1:21" x14ac:dyDescent="0.25">
      <c r="A7289" s="92" t="s">
        <v>11</v>
      </c>
      <c r="B7289" s="92" t="s">
        <v>12</v>
      </c>
      <c r="C7289" s="92" t="s">
        <v>48</v>
      </c>
      <c r="D7289" s="92" t="s">
        <v>48</v>
      </c>
      <c r="E7289" s="92" t="s">
        <v>26</v>
      </c>
      <c r="F7289" s="92" t="s">
        <v>50</v>
      </c>
      <c r="G7289" s="92" t="s">
        <v>97</v>
      </c>
      <c r="H7289" s="92" t="s">
        <v>74</v>
      </c>
      <c r="I7289" s="92" t="s">
        <v>225</v>
      </c>
      <c r="L7289" s="92">
        <f>(('Activity data'!H1419/'Emission factors'!$H$10/1000)*'Emission factors'!$B$10)*'Emission factors'!$E$10/1000</f>
        <v>0</v>
      </c>
      <c r="M7289" s="92">
        <f>(('Activity data'!I1419/'Emission factors'!$H$10/1000)*'Emission factors'!$B$10)*'Emission factors'!$E$10/1000</f>
        <v>0</v>
      </c>
      <c r="N7289" s="92">
        <f>(('Activity data'!J1419/'Emission factors'!$H$10/1000)*'Emission factors'!$B$10)*'Emission factors'!$E$10/1000</f>
        <v>0</v>
      </c>
      <c r="O7289" s="92">
        <f>(('Activity data'!K1419/'Emission factors'!$H$10/1000)*'Emission factors'!$B$10)*'Emission factors'!$E$10/1000</f>
        <v>0</v>
      </c>
      <c r="P7289" s="92">
        <f>(('Activity data'!L1419/'Emission factors'!$H$10/1000)*'Emission factors'!$B$10)*'Emission factors'!$E$10/1000</f>
        <v>0</v>
      </c>
      <c r="Q7289" s="92">
        <f>(('Activity data'!M1419/'Emission factors'!$H$10/1000)*'Emission factors'!$B$10)*'Emission factors'!$E$10/1000</f>
        <v>0</v>
      </c>
      <c r="R7289" s="92">
        <f>(('Activity data'!N1419/'Emission factors'!$H$10/1000)*'Emission factors'!$B$10)*'Emission factors'!$E$10/1000</f>
        <v>0</v>
      </c>
      <c r="S7289" s="92">
        <f>(('Activity data'!O1419/'Emission factors'!$H$10/1000)*'Emission factors'!$B$10)*'Emission factors'!$E$10/1000</f>
        <v>0</v>
      </c>
      <c r="T7289" s="92">
        <f>(('Activity data'!P1419/'Emission factors'!$H$10/1000)*'Emission factors'!$B$10)*'Emission factors'!$E$10/1000</f>
        <v>0</v>
      </c>
      <c r="U7289" s="92">
        <f>(('Activity data'!Q1419/'Emission factors'!$H$10/1000)*'Emission factors'!$B$10)*'Emission factors'!$E$10/1000</f>
        <v>0</v>
      </c>
    </row>
    <row r="7290" spans="1:21" x14ac:dyDescent="0.25">
      <c r="A7290" s="92" t="s">
        <v>11</v>
      </c>
      <c r="B7290" s="92" t="s">
        <v>12</v>
      </c>
      <c r="C7290" s="92" t="s">
        <v>48</v>
      </c>
      <c r="D7290" s="92" t="s">
        <v>48</v>
      </c>
      <c r="E7290" s="92" t="s">
        <v>26</v>
      </c>
      <c r="F7290" s="92" t="s">
        <v>50</v>
      </c>
      <c r="G7290" s="92" t="s">
        <v>97</v>
      </c>
      <c r="H7290" s="92" t="s">
        <v>74</v>
      </c>
      <c r="I7290" s="92" t="s">
        <v>226</v>
      </c>
      <c r="L7290" s="92">
        <f>(('Activity data'!H1420/'Emission factors'!$H$10/1000)*'Emission factors'!$B$10)*'Emission factors'!$E$10/1000</f>
        <v>0</v>
      </c>
      <c r="M7290" s="92">
        <f>(('Activity data'!I1420/'Emission factors'!$H$10/1000)*'Emission factors'!$B$10)*'Emission factors'!$E$10/1000</f>
        <v>0</v>
      </c>
      <c r="N7290" s="92">
        <f>(('Activity data'!J1420/'Emission factors'!$H$10/1000)*'Emission factors'!$B$10)*'Emission factors'!$E$10/1000</f>
        <v>0</v>
      </c>
      <c r="O7290" s="92">
        <f>(('Activity data'!K1420/'Emission factors'!$H$10/1000)*'Emission factors'!$B$10)*'Emission factors'!$E$10/1000</f>
        <v>0</v>
      </c>
      <c r="P7290" s="92">
        <f>(('Activity data'!L1420/'Emission factors'!$H$10/1000)*'Emission factors'!$B$10)*'Emission factors'!$E$10/1000</f>
        <v>0</v>
      </c>
      <c r="Q7290" s="92">
        <f>(('Activity data'!M1420/'Emission factors'!$H$10/1000)*'Emission factors'!$B$10)*'Emission factors'!$E$10/1000</f>
        <v>0</v>
      </c>
      <c r="R7290" s="92">
        <f>(('Activity data'!N1420/'Emission factors'!$H$10/1000)*'Emission factors'!$B$10)*'Emission factors'!$E$10/1000</f>
        <v>0</v>
      </c>
      <c r="S7290" s="92">
        <f>(('Activity data'!O1420/'Emission factors'!$H$10/1000)*'Emission factors'!$B$10)*'Emission factors'!$E$10/1000</f>
        <v>0</v>
      </c>
      <c r="T7290" s="92">
        <f>(('Activity data'!P1420/'Emission factors'!$H$10/1000)*'Emission factors'!$B$10)*'Emission factors'!$E$10/1000</f>
        <v>0</v>
      </c>
      <c r="U7290" s="92">
        <f>(('Activity data'!Q1420/'Emission factors'!$H$10/1000)*'Emission factors'!$B$10)*'Emission factors'!$E$10/1000</f>
        <v>0</v>
      </c>
    </row>
    <row r="7291" spans="1:21" x14ac:dyDescent="0.25">
      <c r="A7291" s="92" t="s">
        <v>11</v>
      </c>
      <c r="B7291" s="92" t="s">
        <v>12</v>
      </c>
      <c r="C7291" s="92" t="s">
        <v>48</v>
      </c>
      <c r="D7291" s="92" t="s">
        <v>48</v>
      </c>
      <c r="E7291" s="92" t="s">
        <v>26</v>
      </c>
      <c r="F7291" s="92" t="s">
        <v>50</v>
      </c>
      <c r="G7291" s="92" t="s">
        <v>97</v>
      </c>
      <c r="H7291" s="92" t="s">
        <v>74</v>
      </c>
      <c r="I7291" s="92" t="s">
        <v>206</v>
      </c>
      <c r="L7291" s="92">
        <f>(('Activity data'!H1421/'Emission factors'!$H$10/1000)*'Emission factors'!$B$10)*'Emission factors'!$E$10/1000</f>
        <v>0.30273567743616014</v>
      </c>
      <c r="M7291" s="92">
        <f>(('Activity data'!I1421/'Emission factors'!$H$10/1000)*'Emission factors'!$B$10)*'Emission factors'!$E$10/1000</f>
        <v>0.2168767960567605</v>
      </c>
      <c r="N7291" s="92">
        <f>(('Activity data'!J1421/'Emission factors'!$H$10/1000)*'Emission factors'!$B$10)*'Emission factors'!$E$10/1000</f>
        <v>0.17033945831155367</v>
      </c>
      <c r="O7291" s="92">
        <f>(('Activity data'!K1421/'Emission factors'!$H$10/1000)*'Emission factors'!$B$10)*'Emission factors'!$E$10/1000</f>
        <v>0.22376751049356924</v>
      </c>
      <c r="P7291" s="92">
        <f>(('Activity data'!L1421/'Emission factors'!$H$10/1000)*'Emission factors'!$B$10)*'Emission factors'!$E$10/1000</f>
        <v>0.38551959749448006</v>
      </c>
      <c r="Q7291" s="92">
        <f>(('Activity data'!M1421/'Emission factors'!$H$10/1000)*'Emission factors'!$B$10)*'Emission factors'!$E$10/1000</f>
        <v>0.39574033922942847</v>
      </c>
      <c r="R7291" s="92">
        <f>(('Activity data'!N1421/'Emission factors'!$H$10/1000)*'Emission factors'!$B$10)*'Emission factors'!$E$10/1000</f>
        <v>0.30364478284736285</v>
      </c>
      <c r="S7291" s="92">
        <f>(('Activity data'!O1421/'Emission factors'!$H$10/1000)*'Emission factors'!$B$10)*'Emission factors'!$E$10/1000</f>
        <v>0.19717915018259943</v>
      </c>
      <c r="T7291" s="92">
        <f>(('Activity data'!P1421/'Emission factors'!$H$10/1000)*'Emission factors'!$B$10)*'Emission factors'!$E$10/1000</f>
        <v>0.20328719968112829</v>
      </c>
      <c r="U7291" s="92">
        <f>(('Activity data'!Q1421/'Emission factors'!$H$10/1000)*'Emission factors'!$B$10)*'Emission factors'!$E$10/1000</f>
        <v>0.20804222488142832</v>
      </c>
    </row>
    <row r="7292" spans="1:21" x14ac:dyDescent="0.25">
      <c r="A7292" s="92" t="s">
        <v>11</v>
      </c>
      <c r="B7292" s="92" t="s">
        <v>12</v>
      </c>
      <c r="C7292" s="92" t="s">
        <v>48</v>
      </c>
      <c r="D7292" s="92" t="s">
        <v>48</v>
      </c>
      <c r="E7292" s="92" t="s">
        <v>26</v>
      </c>
      <c r="F7292" s="92" t="s">
        <v>50</v>
      </c>
      <c r="G7292" s="92" t="s">
        <v>97</v>
      </c>
      <c r="H7292" s="92" t="s">
        <v>74</v>
      </c>
      <c r="I7292" s="92" t="s">
        <v>232</v>
      </c>
      <c r="L7292" s="92">
        <f>(('Activity data'!H1422/'Emission factors'!$H$10/1000)*'Emission factors'!$B$10)*'Emission factors'!$E$10/1000</f>
        <v>0.24840781615756174</v>
      </c>
      <c r="M7292" s="92">
        <f>(('Activity data'!I1422/'Emission factors'!$H$10/1000)*'Emission factors'!$B$10)*'Emission factors'!$E$10/1000</f>
        <v>0.196279036505908</v>
      </c>
      <c r="N7292" s="92">
        <f>(('Activity data'!J1422/'Emission factors'!$H$10/1000)*'Emission factors'!$B$10)*'Emission factors'!$E$10/1000</f>
        <v>0.17707610818384767</v>
      </c>
      <c r="O7292" s="92">
        <f>(('Activity data'!K1422/'Emission factors'!$H$10/1000)*'Emission factors'!$B$10)*'Emission factors'!$E$10/1000</f>
        <v>0.24034588526215128</v>
      </c>
      <c r="P7292" s="92">
        <f>(('Activity data'!L1422/'Emission factors'!$H$10/1000)*'Emission factors'!$B$10)*'Emission factors'!$E$10/1000</f>
        <v>0.30454121507752385</v>
      </c>
      <c r="Q7292" s="92">
        <f>(('Activity data'!M1422/'Emission factors'!$H$10/1000)*'Emission factors'!$B$10)*'Emission factors'!$E$10/1000</f>
        <v>0.26740455698869092</v>
      </c>
      <c r="R7292" s="92">
        <f>(('Activity data'!N1422/'Emission factors'!$H$10/1000)*'Emission factors'!$B$10)*'Emission factors'!$E$10/1000</f>
        <v>0.18488946860407993</v>
      </c>
      <c r="S7292" s="92">
        <f>(('Activity data'!O1422/'Emission factors'!$H$10/1000)*'Emission factors'!$B$10)*'Emission factors'!$E$10/1000</f>
        <v>9.7562193278346629E-2</v>
      </c>
      <c r="T7292" s="92">
        <f>(('Activity data'!P1422/'Emission factors'!$H$10/1000)*'Emission factors'!$B$10)*'Emission factors'!$E$10/1000</f>
        <v>0.19155276101934032</v>
      </c>
      <c r="U7292" s="92">
        <f>(('Activity data'!Q1422/'Emission factors'!$H$10/1000)*'Emission factors'!$B$10)*'Emission factors'!$E$10/1000</f>
        <v>0.22878063422940223</v>
      </c>
    </row>
    <row r="7293" spans="1:21" x14ac:dyDescent="0.25">
      <c r="A7293" s="92" t="s">
        <v>11</v>
      </c>
      <c r="B7293" s="92" t="s">
        <v>12</v>
      </c>
      <c r="C7293" s="92" t="s">
        <v>48</v>
      </c>
      <c r="D7293" s="92" t="s">
        <v>48</v>
      </c>
      <c r="E7293" s="92" t="s">
        <v>26</v>
      </c>
      <c r="F7293" s="92" t="s">
        <v>50</v>
      </c>
      <c r="G7293" s="92" t="s">
        <v>97</v>
      </c>
      <c r="H7293" s="92" t="s">
        <v>74</v>
      </c>
      <c r="I7293" s="92" t="s">
        <v>200</v>
      </c>
      <c r="L7293" s="92">
        <f>(('Activity data'!H1423/'Emission factors'!$H$10/1000)*'Emission factors'!$B$10)*'Emission factors'!$E$10/1000</f>
        <v>0.37451801830190362</v>
      </c>
      <c r="M7293" s="92">
        <f>(('Activity data'!I1423/'Emission factors'!$H$10/1000)*'Emission factors'!$B$10)*'Emission factors'!$E$10/1000</f>
        <v>0.52659762100601903</v>
      </c>
      <c r="N7293" s="92">
        <f>(('Activity data'!J1423/'Emission factors'!$H$10/1000)*'Emission factors'!$B$10)*'Emission factors'!$E$10/1000</f>
        <v>0.50968144041173602</v>
      </c>
      <c r="O7293" s="92">
        <f>(('Activity data'!K1423/'Emission factors'!$H$10/1000)*'Emission factors'!$B$10)*'Emission factors'!$E$10/1000</f>
        <v>0.58384105551058796</v>
      </c>
      <c r="P7293" s="92">
        <f>(('Activity data'!L1423/'Emission factors'!$H$10/1000)*'Emission factors'!$B$10)*'Emission factors'!$E$10/1000</f>
        <v>0.62464642073574728</v>
      </c>
      <c r="Q7293" s="92">
        <f>(('Activity data'!M1423/'Emission factors'!$H$10/1000)*'Emission factors'!$B$10)*'Emission factors'!$E$10/1000</f>
        <v>0.52401398712800484</v>
      </c>
      <c r="R7293" s="92">
        <f>(('Activity data'!N1423/'Emission factors'!$H$10/1000)*'Emission factors'!$B$10)*'Emission factors'!$E$10/1000</f>
        <v>0.38461966259306984</v>
      </c>
      <c r="S7293" s="92">
        <f>(('Activity data'!O1423/'Emission factors'!$H$10/1000)*'Emission factors'!$B$10)*'Emission factors'!$E$10/1000</f>
        <v>0.24443820373782596</v>
      </c>
      <c r="T7293" s="92">
        <f>(('Activity data'!P1423/'Emission factors'!$H$10/1000)*'Emission factors'!$B$10)*'Emission factors'!$E$10/1000</f>
        <v>1.116241735385487</v>
      </c>
      <c r="U7293" s="92">
        <f>(('Activity data'!Q1423/'Emission factors'!$H$10/1000)*'Emission factors'!$B$10)*'Emission factors'!$E$10/1000</f>
        <v>0.9019522943811108</v>
      </c>
    </row>
    <row r="7294" spans="1:21" x14ac:dyDescent="0.25">
      <c r="A7294" s="92" t="s">
        <v>11</v>
      </c>
      <c r="B7294" s="92" t="s">
        <v>12</v>
      </c>
      <c r="C7294" s="92" t="s">
        <v>48</v>
      </c>
      <c r="D7294" s="92" t="s">
        <v>48</v>
      </c>
      <c r="E7294" s="92" t="s">
        <v>26</v>
      </c>
      <c r="F7294" s="92" t="s">
        <v>50</v>
      </c>
      <c r="G7294" s="92" t="s">
        <v>97</v>
      </c>
      <c r="H7294" s="92" t="s">
        <v>74</v>
      </c>
      <c r="I7294" s="92" t="s">
        <v>227</v>
      </c>
      <c r="L7294" s="92">
        <f>(('Activity data'!H1424/'Emission factors'!$H$10/1000)*'Emission factors'!$B$10)*'Emission factors'!$E$10/1000</f>
        <v>0</v>
      </c>
      <c r="M7294" s="92">
        <f>(('Activity data'!I1424/'Emission factors'!$H$10/1000)*'Emission factors'!$B$10)*'Emission factors'!$E$10/1000</f>
        <v>0</v>
      </c>
      <c r="N7294" s="92">
        <f>(('Activity data'!J1424/'Emission factors'!$H$10/1000)*'Emission factors'!$B$10)*'Emission factors'!$E$10/1000</f>
        <v>0</v>
      </c>
      <c r="O7294" s="92">
        <f>(('Activity data'!K1424/'Emission factors'!$H$10/1000)*'Emission factors'!$B$10)*'Emission factors'!$E$10/1000</f>
        <v>0</v>
      </c>
      <c r="P7294" s="92">
        <f>(('Activity data'!L1424/'Emission factors'!$H$10/1000)*'Emission factors'!$B$10)*'Emission factors'!$E$10/1000</f>
        <v>0</v>
      </c>
      <c r="Q7294" s="92">
        <f>(('Activity data'!M1424/'Emission factors'!$H$10/1000)*'Emission factors'!$B$10)*'Emission factors'!$E$10/1000</f>
        <v>0</v>
      </c>
      <c r="R7294" s="92">
        <f>(('Activity data'!N1424/'Emission factors'!$H$10/1000)*'Emission factors'!$B$10)*'Emission factors'!$E$10/1000</f>
        <v>0</v>
      </c>
      <c r="S7294" s="92">
        <f>(('Activity data'!O1424/'Emission factors'!$H$10/1000)*'Emission factors'!$B$10)*'Emission factors'!$E$10/1000</f>
        <v>0</v>
      </c>
      <c r="T7294" s="92">
        <f>(('Activity data'!P1424/'Emission factors'!$H$10/1000)*'Emission factors'!$B$10)*'Emission factors'!$E$10/1000</f>
        <v>0</v>
      </c>
      <c r="U7294" s="92">
        <f>(('Activity data'!Q1424/'Emission factors'!$H$10/1000)*'Emission factors'!$B$10)*'Emission factors'!$E$10/1000</f>
        <v>0</v>
      </c>
    </row>
    <row r="7295" spans="1:21" x14ac:dyDescent="0.25">
      <c r="A7295" s="92" t="s">
        <v>11</v>
      </c>
      <c r="B7295" s="92" t="s">
        <v>12</v>
      </c>
      <c r="C7295" s="92" t="s">
        <v>48</v>
      </c>
      <c r="D7295" s="92" t="s">
        <v>48</v>
      </c>
      <c r="E7295" s="92" t="s">
        <v>26</v>
      </c>
      <c r="F7295" s="92" t="s">
        <v>50</v>
      </c>
      <c r="G7295" s="92" t="s">
        <v>97</v>
      </c>
      <c r="H7295" s="92" t="s">
        <v>74</v>
      </c>
      <c r="I7295" s="92" t="s">
        <v>228</v>
      </c>
      <c r="L7295" s="92">
        <f>(('Activity data'!H1425/'Emission factors'!$H$10/1000)*'Emission factors'!$B$10)*'Emission factors'!$E$10/1000</f>
        <v>0</v>
      </c>
      <c r="M7295" s="92">
        <f>(('Activity data'!I1425/'Emission factors'!$H$10/1000)*'Emission factors'!$B$10)*'Emission factors'!$E$10/1000</f>
        <v>0</v>
      </c>
      <c r="N7295" s="92">
        <f>(('Activity data'!J1425/'Emission factors'!$H$10/1000)*'Emission factors'!$B$10)*'Emission factors'!$E$10/1000</f>
        <v>0</v>
      </c>
      <c r="O7295" s="92">
        <f>(('Activity data'!K1425/'Emission factors'!$H$10/1000)*'Emission factors'!$B$10)*'Emission factors'!$E$10/1000</f>
        <v>0</v>
      </c>
      <c r="P7295" s="92">
        <f>(('Activity data'!L1425/'Emission factors'!$H$10/1000)*'Emission factors'!$B$10)*'Emission factors'!$E$10/1000</f>
        <v>0</v>
      </c>
      <c r="Q7295" s="92">
        <f>(('Activity data'!M1425/'Emission factors'!$H$10/1000)*'Emission factors'!$B$10)*'Emission factors'!$E$10/1000</f>
        <v>0</v>
      </c>
      <c r="R7295" s="92">
        <f>(('Activity data'!N1425/'Emission factors'!$H$10/1000)*'Emission factors'!$B$10)*'Emission factors'!$E$10/1000</f>
        <v>0</v>
      </c>
      <c r="S7295" s="92">
        <f>(('Activity data'!O1425/'Emission factors'!$H$10/1000)*'Emission factors'!$B$10)*'Emission factors'!$E$10/1000</f>
        <v>0</v>
      </c>
      <c r="T7295" s="92">
        <f>(('Activity data'!P1425/'Emission factors'!$H$10/1000)*'Emission factors'!$B$10)*'Emission factors'!$E$10/1000</f>
        <v>0</v>
      </c>
      <c r="U7295" s="92">
        <f>(('Activity data'!Q1425/'Emission factors'!$H$10/1000)*'Emission factors'!$B$10)*'Emission factors'!$E$10/1000</f>
        <v>0</v>
      </c>
    </row>
    <row r="7296" spans="1:21" x14ac:dyDescent="0.25">
      <c r="A7296" s="92" t="s">
        <v>11</v>
      </c>
      <c r="B7296" s="92" t="s">
        <v>12</v>
      </c>
      <c r="C7296" s="92" t="s">
        <v>48</v>
      </c>
      <c r="D7296" s="92" t="s">
        <v>48</v>
      </c>
      <c r="E7296" s="92" t="s">
        <v>26</v>
      </c>
      <c r="F7296" s="92" t="s">
        <v>50</v>
      </c>
      <c r="G7296" s="92" t="s">
        <v>97</v>
      </c>
      <c r="H7296" s="92" t="s">
        <v>74</v>
      </c>
      <c r="I7296" s="92" t="s">
        <v>195</v>
      </c>
      <c r="L7296" s="92">
        <f>(('Activity data'!H1426/'Emission factors'!$H$10/1000)*'Emission factors'!$B$10)*'Emission factors'!$E$10/1000</f>
        <v>0</v>
      </c>
      <c r="M7296" s="92">
        <f>(('Activity data'!I1426/'Emission factors'!$H$10/1000)*'Emission factors'!$B$10)*'Emission factors'!$E$10/1000</f>
        <v>0</v>
      </c>
      <c r="N7296" s="92">
        <f>(('Activity data'!J1426/'Emission factors'!$H$10/1000)*'Emission factors'!$B$10)*'Emission factors'!$E$10/1000</f>
        <v>0</v>
      </c>
      <c r="O7296" s="92">
        <f>(('Activity data'!K1426/'Emission factors'!$H$10/1000)*'Emission factors'!$B$10)*'Emission factors'!$E$10/1000</f>
        <v>0</v>
      </c>
      <c r="P7296" s="92">
        <f>(('Activity data'!L1426/'Emission factors'!$H$10/1000)*'Emission factors'!$B$10)*'Emission factors'!$E$10/1000</f>
        <v>0</v>
      </c>
      <c r="Q7296" s="92">
        <f>(('Activity data'!M1426/'Emission factors'!$H$10/1000)*'Emission factors'!$B$10)*'Emission factors'!$E$10/1000</f>
        <v>0</v>
      </c>
      <c r="R7296" s="92">
        <f>(('Activity data'!N1426/'Emission factors'!$H$10/1000)*'Emission factors'!$B$10)*'Emission factors'!$E$10/1000</f>
        <v>0</v>
      </c>
      <c r="S7296" s="92">
        <f>(('Activity data'!O1426/'Emission factors'!$H$10/1000)*'Emission factors'!$B$10)*'Emission factors'!$E$10/1000</f>
        <v>0</v>
      </c>
      <c r="T7296" s="92">
        <f>(('Activity data'!P1426/'Emission factors'!$H$10/1000)*'Emission factors'!$B$10)*'Emission factors'!$E$10/1000</f>
        <v>3.3276515732924027E-2</v>
      </c>
      <c r="U7296" s="92">
        <f>(('Activity data'!Q1426/'Emission factors'!$H$10/1000)*'Emission factors'!$B$10)*'Emission factors'!$E$10/1000</f>
        <v>3.1096450498848811E-2</v>
      </c>
    </row>
    <row r="7297" spans="1:21" x14ac:dyDescent="0.25">
      <c r="A7297" s="92" t="s">
        <v>11</v>
      </c>
      <c r="B7297" s="92" t="s">
        <v>12</v>
      </c>
      <c r="C7297" s="92" t="s">
        <v>48</v>
      </c>
      <c r="D7297" s="92" t="s">
        <v>48</v>
      </c>
      <c r="E7297" s="92" t="s">
        <v>26</v>
      </c>
      <c r="F7297" s="92" t="s">
        <v>50</v>
      </c>
      <c r="G7297" s="92" t="s">
        <v>97</v>
      </c>
      <c r="H7297" s="92" t="s">
        <v>74</v>
      </c>
      <c r="I7297" s="92" t="s">
        <v>192</v>
      </c>
      <c r="L7297" s="92">
        <f>(('Activity data'!H1427/'Emission factors'!$H$10/1000)*'Emission factors'!$B$10)*'Emission factors'!$E$10/1000</f>
        <v>0</v>
      </c>
      <c r="M7297" s="92">
        <f>(('Activity data'!I1427/'Emission factors'!$H$10/1000)*'Emission factors'!$B$10)*'Emission factors'!$E$10/1000</f>
        <v>0</v>
      </c>
      <c r="N7297" s="92">
        <f>(('Activity data'!J1427/'Emission factors'!$H$10/1000)*'Emission factors'!$B$10)*'Emission factors'!$E$10/1000</f>
        <v>0</v>
      </c>
      <c r="O7297" s="92">
        <f>(('Activity data'!K1427/'Emission factors'!$H$10/1000)*'Emission factors'!$B$10)*'Emission factors'!$E$10/1000</f>
        <v>0</v>
      </c>
      <c r="P7297" s="92">
        <f>(('Activity data'!L1427/'Emission factors'!$H$10/1000)*'Emission factors'!$B$10)*'Emission factors'!$E$10/1000</f>
        <v>0</v>
      </c>
      <c r="Q7297" s="92">
        <f>(('Activity data'!M1427/'Emission factors'!$H$10/1000)*'Emission factors'!$B$10)*'Emission factors'!$E$10/1000</f>
        <v>0</v>
      </c>
      <c r="R7297" s="92">
        <f>(('Activity data'!N1427/'Emission factors'!$H$10/1000)*'Emission factors'!$B$10)*'Emission factors'!$E$10/1000</f>
        <v>0</v>
      </c>
      <c r="S7297" s="92">
        <f>(('Activity data'!O1427/'Emission factors'!$H$10/1000)*'Emission factors'!$B$10)*'Emission factors'!$E$10/1000</f>
        <v>0</v>
      </c>
      <c r="T7297" s="92">
        <f>(('Activity data'!P1427/'Emission factors'!$H$10/1000)*'Emission factors'!$B$10)*'Emission factors'!$E$10/1000</f>
        <v>0</v>
      </c>
      <c r="U7297" s="92">
        <f>(('Activity data'!Q1427/'Emission factors'!$H$10/1000)*'Emission factors'!$B$10)*'Emission factors'!$E$10/1000</f>
        <v>0</v>
      </c>
    </row>
    <row r="7298" spans="1:21" x14ac:dyDescent="0.25">
      <c r="A7298" s="92" t="s">
        <v>11</v>
      </c>
      <c r="B7298" s="92" t="s">
        <v>12</v>
      </c>
      <c r="C7298" s="92" t="s">
        <v>48</v>
      </c>
      <c r="D7298" s="92" t="s">
        <v>48</v>
      </c>
      <c r="E7298" s="92" t="s">
        <v>26</v>
      </c>
      <c r="F7298" s="92" t="s">
        <v>50</v>
      </c>
      <c r="G7298" s="92" t="s">
        <v>97</v>
      </c>
      <c r="H7298" s="92" t="s">
        <v>74</v>
      </c>
      <c r="I7298" s="92" t="s">
        <v>229</v>
      </c>
      <c r="L7298" s="92">
        <f>(('Activity data'!H1428/'Emission factors'!$H$10/1000)*'Emission factors'!$B$10)*'Emission factors'!$E$10/1000</f>
        <v>0</v>
      </c>
      <c r="M7298" s="92">
        <f>(('Activity data'!I1428/'Emission factors'!$H$10/1000)*'Emission factors'!$B$10)*'Emission factors'!$E$10/1000</f>
        <v>0</v>
      </c>
      <c r="N7298" s="92">
        <f>(('Activity data'!J1428/'Emission factors'!$H$10/1000)*'Emission factors'!$B$10)*'Emission factors'!$E$10/1000</f>
        <v>0</v>
      </c>
      <c r="O7298" s="92">
        <f>(('Activity data'!K1428/'Emission factors'!$H$10/1000)*'Emission factors'!$B$10)*'Emission factors'!$E$10/1000</f>
        <v>0</v>
      </c>
      <c r="P7298" s="92">
        <f>(('Activity data'!L1428/'Emission factors'!$H$10/1000)*'Emission factors'!$B$10)*'Emission factors'!$E$10/1000</f>
        <v>0</v>
      </c>
      <c r="Q7298" s="92">
        <f>(('Activity data'!M1428/'Emission factors'!$H$10/1000)*'Emission factors'!$B$10)*'Emission factors'!$E$10/1000</f>
        <v>0</v>
      </c>
      <c r="R7298" s="92">
        <f>(('Activity data'!N1428/'Emission factors'!$H$10/1000)*'Emission factors'!$B$10)*'Emission factors'!$E$10/1000</f>
        <v>0</v>
      </c>
      <c r="S7298" s="92">
        <f>(('Activity data'!O1428/'Emission factors'!$H$10/1000)*'Emission factors'!$B$10)*'Emission factors'!$E$10/1000</f>
        <v>0</v>
      </c>
      <c r="T7298" s="92">
        <f>(('Activity data'!P1428/'Emission factors'!$H$10/1000)*'Emission factors'!$B$10)*'Emission factors'!$E$10/1000</f>
        <v>0</v>
      </c>
      <c r="U7298" s="92">
        <f>(('Activity data'!Q1428/'Emission factors'!$H$10/1000)*'Emission factors'!$B$10)*'Emission factors'!$E$10/1000</f>
        <v>0</v>
      </c>
    </row>
    <row r="7299" spans="1:21" x14ac:dyDescent="0.25">
      <c r="A7299" s="92" t="s">
        <v>11</v>
      </c>
      <c r="B7299" s="92" t="s">
        <v>12</v>
      </c>
      <c r="C7299" s="92" t="s">
        <v>48</v>
      </c>
      <c r="D7299" s="92" t="s">
        <v>48</v>
      </c>
      <c r="E7299" s="92" t="s">
        <v>26</v>
      </c>
      <c r="F7299" s="92" t="s">
        <v>50</v>
      </c>
      <c r="G7299" s="92" t="s">
        <v>97</v>
      </c>
      <c r="H7299" s="92" t="s">
        <v>74</v>
      </c>
      <c r="I7299" s="92" t="s">
        <v>198</v>
      </c>
      <c r="L7299" s="92">
        <f>(('Activity data'!H1429/'Emission factors'!$H$10/1000)*'Emission factors'!$B$10)*'Emission factors'!$E$10/1000</f>
        <v>0</v>
      </c>
      <c r="M7299" s="92">
        <f>(('Activity data'!I1429/'Emission factors'!$H$10/1000)*'Emission factors'!$B$10)*'Emission factors'!$E$10/1000</f>
        <v>0</v>
      </c>
      <c r="N7299" s="92">
        <f>(('Activity data'!J1429/'Emission factors'!$H$10/1000)*'Emission factors'!$B$10)*'Emission factors'!$E$10/1000</f>
        <v>0</v>
      </c>
      <c r="O7299" s="92">
        <f>(('Activity data'!K1429/'Emission factors'!$H$10/1000)*'Emission factors'!$B$10)*'Emission factors'!$E$10/1000</f>
        <v>0</v>
      </c>
      <c r="P7299" s="92">
        <f>(('Activity data'!L1429/'Emission factors'!$H$10/1000)*'Emission factors'!$B$10)*'Emission factors'!$E$10/1000</f>
        <v>0</v>
      </c>
      <c r="Q7299" s="92">
        <f>(('Activity data'!M1429/'Emission factors'!$H$10/1000)*'Emission factors'!$B$10)*'Emission factors'!$E$10/1000</f>
        <v>0</v>
      </c>
      <c r="R7299" s="92">
        <f>(('Activity data'!N1429/'Emission factors'!$H$10/1000)*'Emission factors'!$B$10)*'Emission factors'!$E$10/1000</f>
        <v>0</v>
      </c>
      <c r="S7299" s="92">
        <f>(('Activity data'!O1429/'Emission factors'!$H$10/1000)*'Emission factors'!$B$10)*'Emission factors'!$E$10/1000</f>
        <v>0</v>
      </c>
      <c r="T7299" s="92">
        <f>(('Activity data'!P1429/'Emission factors'!$H$10/1000)*'Emission factors'!$B$10)*'Emission factors'!$E$10/1000</f>
        <v>0</v>
      </c>
      <c r="U7299" s="92">
        <f>(('Activity data'!Q1429/'Emission factors'!$H$10/1000)*'Emission factors'!$B$10)*'Emission factors'!$E$10/1000</f>
        <v>0</v>
      </c>
    </row>
    <row r="7300" spans="1:21" x14ac:dyDescent="0.25">
      <c r="A7300" s="92" t="s">
        <v>11</v>
      </c>
      <c r="B7300" s="92" t="s">
        <v>12</v>
      </c>
      <c r="C7300" s="92" t="s">
        <v>48</v>
      </c>
      <c r="D7300" s="92" t="s">
        <v>48</v>
      </c>
      <c r="E7300" s="92" t="s">
        <v>26</v>
      </c>
      <c r="F7300" s="92" t="s">
        <v>50</v>
      </c>
      <c r="G7300" s="92" t="s">
        <v>97</v>
      </c>
      <c r="H7300" s="92" t="s">
        <v>74</v>
      </c>
      <c r="I7300" s="92" t="s">
        <v>230</v>
      </c>
      <c r="L7300" s="92">
        <f>(('Activity data'!H1430/'Emission factors'!$H$10/1000)*'Emission factors'!$B$10)*'Emission factors'!$E$10/1000</f>
        <v>0</v>
      </c>
      <c r="M7300" s="92">
        <f>(('Activity data'!I1430/'Emission factors'!$H$10/1000)*'Emission factors'!$B$10)*'Emission factors'!$E$10/1000</f>
        <v>0</v>
      </c>
      <c r="N7300" s="92">
        <f>(('Activity data'!J1430/'Emission factors'!$H$10/1000)*'Emission factors'!$B$10)*'Emission factors'!$E$10/1000</f>
        <v>0</v>
      </c>
      <c r="O7300" s="92">
        <f>(('Activity data'!K1430/'Emission factors'!$H$10/1000)*'Emission factors'!$B$10)*'Emission factors'!$E$10/1000</f>
        <v>0</v>
      </c>
      <c r="P7300" s="92">
        <f>(('Activity data'!L1430/'Emission factors'!$H$10/1000)*'Emission factors'!$B$10)*'Emission factors'!$E$10/1000</f>
        <v>0</v>
      </c>
      <c r="Q7300" s="92">
        <f>(('Activity data'!M1430/'Emission factors'!$H$10/1000)*'Emission factors'!$B$10)*'Emission factors'!$E$10/1000</f>
        <v>0</v>
      </c>
      <c r="R7300" s="92">
        <f>(('Activity data'!N1430/'Emission factors'!$H$10/1000)*'Emission factors'!$B$10)*'Emission factors'!$E$10/1000</f>
        <v>0</v>
      </c>
      <c r="S7300" s="92">
        <f>(('Activity data'!O1430/'Emission factors'!$H$10/1000)*'Emission factors'!$B$10)*'Emission factors'!$E$10/1000</f>
        <v>0</v>
      </c>
      <c r="T7300" s="92">
        <f>(('Activity data'!P1430/'Emission factors'!$H$10/1000)*'Emission factors'!$B$10)*'Emission factors'!$E$10/1000</f>
        <v>0</v>
      </c>
      <c r="U7300" s="92">
        <f>(('Activity data'!Q1430/'Emission factors'!$H$10/1000)*'Emission factors'!$B$10)*'Emission factors'!$E$10/1000</f>
        <v>0</v>
      </c>
    </row>
    <row r="7301" spans="1:21" x14ac:dyDescent="0.25">
      <c r="A7301" s="92" t="s">
        <v>11</v>
      </c>
      <c r="B7301" s="92" t="s">
        <v>12</v>
      </c>
      <c r="C7301" s="92" t="s">
        <v>48</v>
      </c>
      <c r="D7301" s="92" t="s">
        <v>48</v>
      </c>
      <c r="E7301" s="92" t="s">
        <v>26</v>
      </c>
      <c r="F7301" s="92" t="s">
        <v>50</v>
      </c>
      <c r="G7301" s="92" t="s">
        <v>97</v>
      </c>
      <c r="H7301" s="92" t="s">
        <v>74</v>
      </c>
      <c r="I7301" s="92" t="s">
        <v>210</v>
      </c>
      <c r="L7301" s="92">
        <f>(('Activity data'!H1431/'Emission factors'!$H$10/1000)*'Emission factors'!$B$10)*'Emission factors'!$E$10/1000</f>
        <v>0</v>
      </c>
      <c r="M7301" s="92">
        <f>(('Activity data'!I1431/'Emission factors'!$H$10/1000)*'Emission factors'!$B$10)*'Emission factors'!$E$10/1000</f>
        <v>0</v>
      </c>
      <c r="N7301" s="92">
        <f>(('Activity data'!J1431/'Emission factors'!$H$10/1000)*'Emission factors'!$B$10)*'Emission factors'!$E$10/1000</f>
        <v>0</v>
      </c>
      <c r="O7301" s="92">
        <f>(('Activity data'!K1431/'Emission factors'!$H$10/1000)*'Emission factors'!$B$10)*'Emission factors'!$E$10/1000</f>
        <v>0</v>
      </c>
      <c r="P7301" s="92">
        <f>(('Activity data'!L1431/'Emission factors'!$H$10/1000)*'Emission factors'!$B$10)*'Emission factors'!$E$10/1000</f>
        <v>0</v>
      </c>
      <c r="Q7301" s="92">
        <f>(('Activity data'!M1431/'Emission factors'!$H$10/1000)*'Emission factors'!$B$10)*'Emission factors'!$E$10/1000</f>
        <v>0</v>
      </c>
      <c r="R7301" s="92">
        <f>(('Activity data'!N1431/'Emission factors'!$H$10/1000)*'Emission factors'!$B$10)*'Emission factors'!$E$10/1000</f>
        <v>0</v>
      </c>
      <c r="S7301" s="92">
        <f>(('Activity data'!O1431/'Emission factors'!$H$10/1000)*'Emission factors'!$B$10)*'Emission factors'!$E$10/1000</f>
        <v>0</v>
      </c>
      <c r="T7301" s="92">
        <f>(('Activity data'!P1431/'Emission factors'!$H$10/1000)*'Emission factors'!$B$10)*'Emission factors'!$E$10/1000</f>
        <v>0</v>
      </c>
      <c r="U7301" s="92">
        <f>(('Activity data'!Q1431/'Emission factors'!$H$10/1000)*'Emission factors'!$B$10)*'Emission factors'!$E$10/1000</f>
        <v>0</v>
      </c>
    </row>
    <row r="7302" spans="1:21" x14ac:dyDescent="0.25">
      <c r="A7302" s="92" t="s">
        <v>11</v>
      </c>
      <c r="B7302" s="92" t="s">
        <v>12</v>
      </c>
      <c r="C7302" s="92" t="s">
        <v>48</v>
      </c>
      <c r="D7302" s="92" t="s">
        <v>48</v>
      </c>
      <c r="E7302" s="92" t="s">
        <v>26</v>
      </c>
      <c r="F7302" s="92" t="s">
        <v>50</v>
      </c>
      <c r="G7302" s="92" t="s">
        <v>97</v>
      </c>
      <c r="H7302" s="92" t="s">
        <v>74</v>
      </c>
      <c r="I7302" s="92" t="s">
        <v>191</v>
      </c>
      <c r="L7302" s="92">
        <f>(('Activity data'!H1432/'Emission factors'!$H$10/1000)*'Emission factors'!$B$10)*'Emission factors'!$E$10/1000</f>
        <v>0</v>
      </c>
      <c r="M7302" s="92">
        <f>(('Activity data'!I1432/'Emission factors'!$H$10/1000)*'Emission factors'!$B$10)*'Emission factors'!$E$10/1000</f>
        <v>0</v>
      </c>
      <c r="N7302" s="92">
        <f>(('Activity data'!J1432/'Emission factors'!$H$10/1000)*'Emission factors'!$B$10)*'Emission factors'!$E$10/1000</f>
        <v>0</v>
      </c>
      <c r="O7302" s="92">
        <f>(('Activity data'!K1432/'Emission factors'!$H$10/1000)*'Emission factors'!$B$10)*'Emission factors'!$E$10/1000</f>
        <v>0</v>
      </c>
      <c r="P7302" s="92">
        <f>(('Activity data'!L1432/'Emission factors'!$H$10/1000)*'Emission factors'!$B$10)*'Emission factors'!$E$10/1000</f>
        <v>0</v>
      </c>
      <c r="Q7302" s="92">
        <f>(('Activity data'!M1432/'Emission factors'!$H$10/1000)*'Emission factors'!$B$10)*'Emission factors'!$E$10/1000</f>
        <v>0</v>
      </c>
      <c r="R7302" s="92">
        <f>(('Activity data'!N1432/'Emission factors'!$H$10/1000)*'Emission factors'!$B$10)*'Emission factors'!$E$10/1000</f>
        <v>0</v>
      </c>
      <c r="S7302" s="92">
        <f>(('Activity data'!O1432/'Emission factors'!$H$10/1000)*'Emission factors'!$B$10)*'Emission factors'!$E$10/1000</f>
        <v>0</v>
      </c>
      <c r="T7302" s="92">
        <f>(('Activity data'!P1432/'Emission factors'!$H$10/1000)*'Emission factors'!$B$10)*'Emission factors'!$E$10/1000</f>
        <v>0</v>
      </c>
      <c r="U7302" s="92">
        <f>(('Activity data'!Q1432/'Emission factors'!$H$10/1000)*'Emission factors'!$B$10)*'Emission factors'!$E$10/1000</f>
        <v>0</v>
      </c>
    </row>
    <row r="7303" spans="1:21" x14ac:dyDescent="0.25">
      <c r="A7303" s="92" t="s">
        <v>11</v>
      </c>
      <c r="B7303" s="92" t="s">
        <v>12</v>
      </c>
      <c r="C7303" s="92" t="s">
        <v>48</v>
      </c>
      <c r="D7303" s="92" t="s">
        <v>48</v>
      </c>
      <c r="E7303" s="92" t="s">
        <v>26</v>
      </c>
      <c r="F7303" s="92" t="s">
        <v>50</v>
      </c>
      <c r="G7303" s="92" t="s">
        <v>97</v>
      </c>
      <c r="H7303" s="92" t="s">
        <v>74</v>
      </c>
      <c r="I7303" s="92" t="s">
        <v>231</v>
      </c>
      <c r="L7303" s="92">
        <f>(('Activity data'!H1433/'Emission factors'!$H$10/1000)*'Emission factors'!$B$10)*'Emission factors'!$E$10/1000</f>
        <v>0</v>
      </c>
      <c r="M7303" s="92">
        <f>(('Activity data'!I1433/'Emission factors'!$H$10/1000)*'Emission factors'!$B$10)*'Emission factors'!$E$10/1000</f>
        <v>0</v>
      </c>
      <c r="N7303" s="92">
        <f>(('Activity data'!J1433/'Emission factors'!$H$10/1000)*'Emission factors'!$B$10)*'Emission factors'!$E$10/1000</f>
        <v>0</v>
      </c>
      <c r="O7303" s="92">
        <f>(('Activity data'!K1433/'Emission factors'!$H$10/1000)*'Emission factors'!$B$10)*'Emission factors'!$E$10/1000</f>
        <v>0</v>
      </c>
      <c r="P7303" s="92">
        <f>(('Activity data'!L1433/'Emission factors'!$H$10/1000)*'Emission factors'!$B$10)*'Emission factors'!$E$10/1000</f>
        <v>0</v>
      </c>
      <c r="Q7303" s="92">
        <f>(('Activity data'!M1433/'Emission factors'!$H$10/1000)*'Emission factors'!$B$10)*'Emission factors'!$E$10/1000</f>
        <v>0</v>
      </c>
      <c r="R7303" s="92">
        <f>(('Activity data'!N1433/'Emission factors'!$H$10/1000)*'Emission factors'!$B$10)*'Emission factors'!$E$10/1000</f>
        <v>0</v>
      </c>
      <c r="S7303" s="92">
        <f>(('Activity data'!O1433/'Emission factors'!$H$10/1000)*'Emission factors'!$B$10)*'Emission factors'!$E$10/1000</f>
        <v>0</v>
      </c>
      <c r="T7303" s="92">
        <f>(('Activity data'!P1433/'Emission factors'!$H$10/1000)*'Emission factors'!$B$10)*'Emission factors'!$E$10/1000</f>
        <v>0</v>
      </c>
      <c r="U7303" s="92">
        <f>(('Activity data'!Q1433/'Emission factors'!$H$10/1000)*'Emission factors'!$B$10)*'Emission factors'!$E$10/1000</f>
        <v>0</v>
      </c>
    </row>
    <row r="7304" spans="1:21" x14ac:dyDescent="0.25">
      <c r="A7304" s="92" t="s">
        <v>11</v>
      </c>
      <c r="B7304" s="92" t="s">
        <v>12</v>
      </c>
      <c r="C7304" s="92" t="s">
        <v>48</v>
      </c>
      <c r="D7304" s="92" t="s">
        <v>48</v>
      </c>
      <c r="E7304" s="92" t="s">
        <v>26</v>
      </c>
      <c r="F7304" s="92" t="s">
        <v>50</v>
      </c>
      <c r="G7304" s="92" t="s">
        <v>97</v>
      </c>
      <c r="H7304" s="92" t="s">
        <v>74</v>
      </c>
      <c r="I7304" s="92" t="s">
        <v>190</v>
      </c>
      <c r="L7304" s="92">
        <f>(('Activity data'!H1434/'Emission factors'!$H$10/1000)*'Emission factors'!$B$10)*'Emission factors'!$E$10/1000</f>
        <v>0</v>
      </c>
      <c r="M7304" s="92">
        <f>(('Activity data'!I1434/'Emission factors'!$H$10/1000)*'Emission factors'!$B$10)*'Emission factors'!$E$10/1000</f>
        <v>0</v>
      </c>
      <c r="N7304" s="92">
        <f>(('Activity data'!J1434/'Emission factors'!$H$10/1000)*'Emission factors'!$B$10)*'Emission factors'!$E$10/1000</f>
        <v>0</v>
      </c>
      <c r="O7304" s="92">
        <f>(('Activity data'!K1434/'Emission factors'!$H$10/1000)*'Emission factors'!$B$10)*'Emission factors'!$E$10/1000</f>
        <v>0</v>
      </c>
      <c r="P7304" s="92">
        <f>(('Activity data'!L1434/'Emission factors'!$H$10/1000)*'Emission factors'!$B$10)*'Emission factors'!$E$10/1000</f>
        <v>0</v>
      </c>
      <c r="Q7304" s="92">
        <f>(('Activity data'!M1434/'Emission factors'!$H$10/1000)*'Emission factors'!$B$10)*'Emission factors'!$E$10/1000</f>
        <v>0</v>
      </c>
      <c r="R7304" s="92">
        <f>(('Activity data'!N1434/'Emission factors'!$H$10/1000)*'Emission factors'!$B$10)*'Emission factors'!$E$10/1000</f>
        <v>0</v>
      </c>
      <c r="S7304" s="92">
        <f>(('Activity data'!O1434/'Emission factors'!$H$10/1000)*'Emission factors'!$B$10)*'Emission factors'!$E$10/1000</f>
        <v>0</v>
      </c>
      <c r="T7304" s="92">
        <f>(('Activity data'!P1434/'Emission factors'!$H$10/1000)*'Emission factors'!$B$10)*'Emission factors'!$E$10/1000</f>
        <v>0</v>
      </c>
      <c r="U7304" s="92">
        <f>(('Activity data'!Q1434/'Emission factors'!$H$10/1000)*'Emission factors'!$B$10)*'Emission factors'!$E$10/1000</f>
        <v>0.15846458173445896</v>
      </c>
    </row>
    <row r="7305" spans="1:21" x14ac:dyDescent="0.25">
      <c r="A7305" s="92" t="s">
        <v>11</v>
      </c>
      <c r="B7305" s="92" t="s">
        <v>12</v>
      </c>
      <c r="C7305" s="92" t="s">
        <v>48</v>
      </c>
      <c r="D7305" s="92" t="s">
        <v>48</v>
      </c>
      <c r="E7305" s="92" t="s">
        <v>51</v>
      </c>
      <c r="F7305" s="92" t="s">
        <v>50</v>
      </c>
      <c r="G7305" s="92" t="s">
        <v>97</v>
      </c>
      <c r="H7305" s="92" t="s">
        <v>74</v>
      </c>
      <c r="I7305" s="92" t="s">
        <v>207</v>
      </c>
      <c r="L7305" s="92">
        <f>('Activity data'!H1435/('Emission factors'!$H$6+'Emission factors'!$H$9)*2/1000)*'Emission factors'!$B$7*('Emission factors'!$E$7/1000)+(('Activity data'!H1615/'Emission factors'!$H$6/1000)*'Emission factors'!$B$11*'Emission factors'!$E$11/1000)+(('Activity data'!H1723/'Emission factors'!$H$6/1000)*'Emission factors'!$B$7*'Emission factors'!$E$7/1000)</f>
        <v>1.5751576892074048</v>
      </c>
      <c r="M7305" s="92">
        <f>('Activity data'!I1435/('Emission factors'!$H$6+'Emission factors'!$H$9)*2/1000)*'Emission factors'!$B$7*('Emission factors'!$E$7/1000)+(('Activity data'!I1615/'Emission factors'!$H$6/1000)*'Emission factors'!$B$11*'Emission factors'!$E$11/1000)+(('Activity data'!I1723/'Emission factors'!$H$6/1000)*'Emission factors'!$B$7*'Emission factors'!$E$7/1000)</f>
        <v>1.5956025977489317</v>
      </c>
      <c r="N7305" s="92">
        <f>('Activity data'!J1435/('Emission factors'!$H$6+'Emission factors'!$H$9)*2/1000)*'Emission factors'!$B$7*('Emission factors'!$E$7/1000)+(('Activity data'!J1615/'Emission factors'!$H$6/1000)*'Emission factors'!$B$11*'Emission factors'!$E$11/1000)+(('Activity data'!J1723/'Emission factors'!$H$6/1000)*'Emission factors'!$B$7*'Emission factors'!$E$7/1000)</f>
        <v>1.6324869904250199</v>
      </c>
      <c r="O7305" s="92">
        <f>('Activity data'!K1435/('Emission factors'!$H$6+'Emission factors'!$H$9)*2/1000)*'Emission factors'!$B$7*('Emission factors'!$E$7/1000)+(('Activity data'!K1615/'Emission factors'!$H$6/1000)*'Emission factors'!$B$11*'Emission factors'!$E$11/1000)+(('Activity data'!K1723/'Emission factors'!$H$6/1000)*'Emission factors'!$B$7*'Emission factors'!$E$7/1000)</f>
        <v>1.71992385976439</v>
      </c>
      <c r="P7305" s="92">
        <f>('Activity data'!L1435/('Emission factors'!$H$6+'Emission factors'!$H$9)*2/1000)*'Emission factors'!$B$7*('Emission factors'!$E$7/1000)+(('Activity data'!L1615/'Emission factors'!$H$6/1000)*'Emission factors'!$B$11*'Emission factors'!$E$11/1000)+(('Activity data'!L1723/'Emission factors'!$H$6/1000)*'Emission factors'!$B$7*'Emission factors'!$E$7/1000)</f>
        <v>1.2617197829980724</v>
      </c>
      <c r="Q7305" s="92">
        <f>('Activity data'!M1435/('Emission factors'!$H$6+'Emission factors'!$H$9)*2/1000)*'Emission factors'!$B$7*('Emission factors'!$E$7/1000)+(('Activity data'!M1615/'Emission factors'!$H$6/1000)*'Emission factors'!$B$11*'Emission factors'!$E$11/1000)+(('Activity data'!M1723/'Emission factors'!$H$6/1000)*'Emission factors'!$B$7*'Emission factors'!$E$7/1000)</f>
        <v>0.98567938278752099</v>
      </c>
      <c r="R7305" s="92">
        <f>('Activity data'!N1435/('Emission factors'!$H$6+'Emission factors'!$H$9)*2/1000)*'Emission factors'!$B$7*('Emission factors'!$E$7/1000)+(('Activity data'!N1615/'Emission factors'!$H$6/1000)*'Emission factors'!$B$11*'Emission factors'!$E$11/1000)+(('Activity data'!N1723/'Emission factors'!$H$6/1000)*'Emission factors'!$B$7*'Emission factors'!$E$7/1000)</f>
        <v>1.1214227366474208</v>
      </c>
      <c r="S7305" s="92">
        <f>('Activity data'!O1435/('Emission factors'!$H$6+'Emission factors'!$H$9)*2/1000)*'Emission factors'!$B$7*('Emission factors'!$E$7/1000)+(('Activity data'!O1615/'Emission factors'!$H$6/1000)*'Emission factors'!$B$11*'Emission factors'!$E$11/1000)+(('Activity data'!O1723/'Emission factors'!$H$6/1000)*'Emission factors'!$B$7*'Emission factors'!$E$7/1000)</f>
        <v>1.3535861712656274</v>
      </c>
      <c r="T7305" s="92">
        <f>('Activity data'!P1435/('Emission factors'!$H$6+'Emission factors'!$H$9)*2/1000)*'Emission factors'!$B$7*('Emission factors'!$E$7/1000)+(('Activity data'!P1615/'Emission factors'!$H$6/1000)*'Emission factors'!$B$11*'Emission factors'!$E$11/1000)+(('Activity data'!P1723/'Emission factors'!$H$6/1000)*'Emission factors'!$B$7*'Emission factors'!$E$7/1000)</f>
        <v>0.50220907648200308</v>
      </c>
      <c r="U7305" s="92">
        <f>('Activity data'!Q1435/('Emission factors'!$H$6+'Emission factors'!$H$9)*2/1000)*'Emission factors'!$B$7*('Emission factors'!$E$7/1000)+(('Activity data'!Q1615/'Emission factors'!$H$6/1000)*'Emission factors'!$B$11*'Emission factors'!$E$11/1000)+(('Activity data'!Q1723/'Emission factors'!$H$6/1000)*'Emission factors'!$B$7*'Emission factors'!$E$7/1000)</f>
        <v>0.19898288800800196</v>
      </c>
    </row>
    <row r="7306" spans="1:21" x14ac:dyDescent="0.25">
      <c r="A7306" s="92" t="s">
        <v>11</v>
      </c>
      <c r="B7306" s="92" t="s">
        <v>12</v>
      </c>
      <c r="C7306" s="92" t="s">
        <v>48</v>
      </c>
      <c r="D7306" s="92" t="s">
        <v>48</v>
      </c>
      <c r="E7306" s="92" t="s">
        <v>51</v>
      </c>
      <c r="F7306" s="92" t="s">
        <v>50</v>
      </c>
      <c r="G7306" s="92" t="s">
        <v>97</v>
      </c>
      <c r="H7306" s="92" t="s">
        <v>74</v>
      </c>
      <c r="I7306" s="92" t="s">
        <v>218</v>
      </c>
      <c r="L7306" s="92">
        <f>('Activity data'!H1436/('Emission factors'!$H$6+'Emission factors'!$H$9)*2/1000)*'Emission factors'!$B$7*('Emission factors'!$E$7/1000)+(('Activity data'!H1616/'Emission factors'!$H$6/1000)*'Emission factors'!$B$11*'Emission factors'!$E$11/1000)+(('Activity data'!H1724/'Emission factors'!$H$6/1000)*'Emission factors'!$B$7*'Emission factors'!$E$7/1000)</f>
        <v>0</v>
      </c>
      <c r="M7306" s="92">
        <f>('Activity data'!I1436/('Emission factors'!$H$6+'Emission factors'!$H$9)*2/1000)*'Emission factors'!$B$7*('Emission factors'!$E$7/1000)+(('Activity data'!I1616/'Emission factors'!$H$6/1000)*'Emission factors'!$B$11*'Emission factors'!$E$11/1000)+(('Activity data'!I1724/'Emission factors'!$H$6/1000)*'Emission factors'!$B$7*'Emission factors'!$E$7/1000)</f>
        <v>0</v>
      </c>
      <c r="N7306" s="92">
        <f>('Activity data'!J1436/('Emission factors'!$H$6+'Emission factors'!$H$9)*2/1000)*'Emission factors'!$B$7*('Emission factors'!$E$7/1000)+(('Activity data'!J1616/'Emission factors'!$H$6/1000)*'Emission factors'!$B$11*'Emission factors'!$E$11/1000)+(('Activity data'!J1724/'Emission factors'!$H$6/1000)*'Emission factors'!$B$7*'Emission factors'!$E$7/1000)</f>
        <v>0</v>
      </c>
      <c r="O7306" s="92">
        <f>('Activity data'!K1436/('Emission factors'!$H$6+'Emission factors'!$H$9)*2/1000)*'Emission factors'!$B$7*('Emission factors'!$E$7/1000)+(('Activity data'!K1616/'Emission factors'!$H$6/1000)*'Emission factors'!$B$11*'Emission factors'!$E$11/1000)+(('Activity data'!K1724/'Emission factors'!$H$6/1000)*'Emission factors'!$B$7*'Emission factors'!$E$7/1000)</f>
        <v>0</v>
      </c>
      <c r="P7306" s="92">
        <f>('Activity data'!L1436/('Emission factors'!$H$6+'Emission factors'!$H$9)*2/1000)*'Emission factors'!$B$7*('Emission factors'!$E$7/1000)+(('Activity data'!L1616/'Emission factors'!$H$6/1000)*'Emission factors'!$B$11*'Emission factors'!$E$11/1000)+(('Activity data'!L1724/'Emission factors'!$H$6/1000)*'Emission factors'!$B$7*'Emission factors'!$E$7/1000)</f>
        <v>0</v>
      </c>
      <c r="Q7306" s="92">
        <f>('Activity data'!M1436/('Emission factors'!$H$6+'Emission factors'!$H$9)*2/1000)*'Emission factors'!$B$7*('Emission factors'!$E$7/1000)+(('Activity data'!M1616/'Emission factors'!$H$6/1000)*'Emission factors'!$B$11*'Emission factors'!$E$11/1000)+(('Activity data'!M1724/'Emission factors'!$H$6/1000)*'Emission factors'!$B$7*'Emission factors'!$E$7/1000)</f>
        <v>0</v>
      </c>
      <c r="R7306" s="92">
        <f>('Activity data'!N1436/('Emission factors'!$H$6+'Emission factors'!$H$9)*2/1000)*'Emission factors'!$B$7*('Emission factors'!$E$7/1000)+(('Activity data'!N1616/'Emission factors'!$H$6/1000)*'Emission factors'!$B$11*'Emission factors'!$E$11/1000)+(('Activity data'!N1724/'Emission factors'!$H$6/1000)*'Emission factors'!$B$7*'Emission factors'!$E$7/1000)</f>
        <v>0</v>
      </c>
      <c r="S7306" s="92">
        <f>('Activity data'!O1436/('Emission factors'!$H$6+'Emission factors'!$H$9)*2/1000)*'Emission factors'!$B$7*('Emission factors'!$E$7/1000)+(('Activity data'!O1616/'Emission factors'!$H$6/1000)*'Emission factors'!$B$11*'Emission factors'!$E$11/1000)+(('Activity data'!O1724/'Emission factors'!$H$6/1000)*'Emission factors'!$B$7*'Emission factors'!$E$7/1000)</f>
        <v>0</v>
      </c>
      <c r="T7306" s="92">
        <f>('Activity data'!P1436/('Emission factors'!$H$6+'Emission factors'!$H$9)*2/1000)*'Emission factors'!$B$7*('Emission factors'!$E$7/1000)+(('Activity data'!P1616/'Emission factors'!$H$6/1000)*'Emission factors'!$B$11*'Emission factors'!$E$11/1000)+(('Activity data'!P1724/'Emission factors'!$H$6/1000)*'Emission factors'!$B$7*'Emission factors'!$E$7/1000)</f>
        <v>0</v>
      </c>
      <c r="U7306" s="92">
        <f>('Activity data'!Q1436/('Emission factors'!$H$6+'Emission factors'!$H$9)*2/1000)*'Emission factors'!$B$7*('Emission factors'!$E$7/1000)+(('Activity data'!Q1616/'Emission factors'!$H$6/1000)*'Emission factors'!$B$11*'Emission factors'!$E$11/1000)+(('Activity data'!Q1724/'Emission factors'!$H$6/1000)*'Emission factors'!$B$7*'Emission factors'!$E$7/1000)</f>
        <v>0</v>
      </c>
    </row>
    <row r="7307" spans="1:21" x14ac:dyDescent="0.25">
      <c r="A7307" s="92" t="s">
        <v>11</v>
      </c>
      <c r="B7307" s="92" t="s">
        <v>12</v>
      </c>
      <c r="C7307" s="92" t="s">
        <v>48</v>
      </c>
      <c r="D7307" s="92" t="s">
        <v>48</v>
      </c>
      <c r="E7307" s="92" t="s">
        <v>51</v>
      </c>
      <c r="F7307" s="92" t="s">
        <v>50</v>
      </c>
      <c r="G7307" s="92" t="s">
        <v>97</v>
      </c>
      <c r="H7307" s="92" t="s">
        <v>74</v>
      </c>
      <c r="I7307" s="92" t="s">
        <v>194</v>
      </c>
      <c r="L7307" s="92">
        <f>('Activity data'!H1437/('Emission factors'!$H$6+'Emission factors'!$H$9)*2/1000)*'Emission factors'!$B$7*('Emission factors'!$E$7/1000)+(('Activity data'!H1617/'Emission factors'!$H$6/1000)*'Emission factors'!$B$11*'Emission factors'!$E$11/1000)+(('Activity data'!H1725/'Emission factors'!$H$6/1000)*'Emission factors'!$B$7*'Emission factors'!$E$7/1000)</f>
        <v>0.16950173553719008</v>
      </c>
      <c r="M7307" s="92">
        <f>('Activity data'!I1437/('Emission factors'!$H$6+'Emission factors'!$H$9)*2/1000)*'Emission factors'!$B$7*('Emission factors'!$E$7/1000)+(('Activity data'!I1617/'Emission factors'!$H$6/1000)*'Emission factors'!$B$11*'Emission factors'!$E$11/1000)+(('Activity data'!I1725/'Emission factors'!$H$6/1000)*'Emission factors'!$B$7*'Emission factors'!$E$7/1000)</f>
        <v>7.4590785123966941E-2</v>
      </c>
      <c r="N7307" s="92">
        <f>('Activity data'!J1437/('Emission factors'!$H$6+'Emission factors'!$H$9)*2/1000)*'Emission factors'!$B$7*('Emission factors'!$E$7/1000)+(('Activity data'!J1617/'Emission factors'!$H$6/1000)*'Emission factors'!$B$11*'Emission factors'!$E$11/1000)+(('Activity data'!J1725/'Emission factors'!$H$6/1000)*'Emission factors'!$B$7*'Emission factors'!$E$7/1000)</f>
        <v>3.6589090909090904E-2</v>
      </c>
      <c r="O7307" s="92">
        <f>('Activity data'!K1437/('Emission factors'!$H$6+'Emission factors'!$H$9)*2/1000)*'Emission factors'!$B$7*('Emission factors'!$E$7/1000)+(('Activity data'!K1617/'Emission factors'!$H$6/1000)*'Emission factors'!$B$11*'Emission factors'!$E$11/1000)+(('Activity data'!K1725/'Emission factors'!$H$6/1000)*'Emission factors'!$B$7*'Emission factors'!$E$7/1000)</f>
        <v>9.1579338842975207E-3</v>
      </c>
      <c r="P7307" s="92">
        <f>('Activity data'!L1437/('Emission factors'!$H$6+'Emission factors'!$H$9)*2/1000)*'Emission factors'!$B$7*('Emission factors'!$E$7/1000)+(('Activity data'!L1617/'Emission factors'!$H$6/1000)*'Emission factors'!$B$11*'Emission factors'!$E$11/1000)+(('Activity data'!L1725/'Emission factors'!$H$6/1000)*'Emission factors'!$B$7*'Emission factors'!$E$7/1000)</f>
        <v>7.9878399173553702E-2</v>
      </c>
      <c r="Q7307" s="92">
        <f>('Activity data'!M1437/('Emission factors'!$H$6+'Emission factors'!$H$9)*2/1000)*'Emission factors'!$B$7*('Emission factors'!$E$7/1000)+(('Activity data'!M1617/'Emission factors'!$H$6/1000)*'Emission factors'!$B$11*'Emission factors'!$E$11/1000)+(('Activity data'!M1725/'Emission factors'!$H$6/1000)*'Emission factors'!$B$7*'Emission factors'!$E$7/1000)</f>
        <v>0.11353577851239668</v>
      </c>
      <c r="R7307" s="92">
        <f>('Activity data'!N1437/('Emission factors'!$H$6+'Emission factors'!$H$9)*2/1000)*'Emission factors'!$B$7*('Emission factors'!$E$7/1000)+(('Activity data'!N1617/'Emission factors'!$H$6/1000)*'Emission factors'!$B$11*'Emission factors'!$E$11/1000)+(('Activity data'!N1725/'Emission factors'!$H$6/1000)*'Emission factors'!$B$7*'Emission factors'!$E$7/1000)</f>
        <v>0.11588224586776859</v>
      </c>
      <c r="S7307" s="92">
        <f>('Activity data'!O1437/('Emission factors'!$H$6+'Emission factors'!$H$9)*2/1000)*'Emission factors'!$B$7*('Emission factors'!$E$7/1000)+(('Activity data'!O1617/'Emission factors'!$H$6/1000)*'Emission factors'!$B$11*'Emission factors'!$E$11/1000)+(('Activity data'!O1725/'Emission factors'!$H$6/1000)*'Emission factors'!$B$7*'Emission factors'!$E$7/1000)</f>
        <v>0.11588587066115705</v>
      </c>
      <c r="T7307" s="92">
        <f>('Activity data'!P1437/('Emission factors'!$H$6+'Emission factors'!$H$9)*2/1000)*'Emission factors'!$B$7*('Emission factors'!$E$7/1000)+(('Activity data'!P1617/'Emission factors'!$H$6/1000)*'Emission factors'!$B$11*'Emission factors'!$E$11/1000)+(('Activity data'!P1725/'Emission factors'!$H$6/1000)*'Emission factors'!$B$7*'Emission factors'!$E$7/1000)</f>
        <v>2.8971694214876029E-2</v>
      </c>
      <c r="U7307" s="92">
        <f>('Activity data'!Q1437/('Emission factors'!$H$6+'Emission factors'!$H$9)*2/1000)*'Emission factors'!$B$7*('Emission factors'!$E$7/1000)+(('Activity data'!Q1617/'Emission factors'!$H$6/1000)*'Emission factors'!$B$11*'Emission factors'!$E$11/1000)+(('Activity data'!Q1725/'Emission factors'!$H$6/1000)*'Emission factors'!$B$7*'Emission factors'!$E$7/1000)</f>
        <v>0</v>
      </c>
    </row>
    <row r="7308" spans="1:21" x14ac:dyDescent="0.25">
      <c r="A7308" s="92" t="s">
        <v>11</v>
      </c>
      <c r="B7308" s="92" t="s">
        <v>12</v>
      </c>
      <c r="C7308" s="92" t="s">
        <v>48</v>
      </c>
      <c r="D7308" s="92" t="s">
        <v>48</v>
      </c>
      <c r="E7308" s="92" t="s">
        <v>51</v>
      </c>
      <c r="F7308" s="92" t="s">
        <v>50</v>
      </c>
      <c r="G7308" s="92" t="s">
        <v>97</v>
      </c>
      <c r="H7308" s="92" t="s">
        <v>74</v>
      </c>
      <c r="I7308" s="92" t="s">
        <v>205</v>
      </c>
      <c r="L7308" s="92">
        <f>('Activity data'!H1438/('Emission factors'!$H$6+'Emission factors'!$H$9)*2/1000)*'Emission factors'!$B$7*('Emission factors'!$E$7/1000)+(('Activity data'!H1618/'Emission factors'!$H$6/1000)*'Emission factors'!$B$11*'Emission factors'!$E$11/1000)+(('Activity data'!H1726/'Emission factors'!$H$6/1000)*'Emission factors'!$B$7*'Emission factors'!$E$7/1000)</f>
        <v>0</v>
      </c>
      <c r="M7308" s="92">
        <f>('Activity data'!I1438/('Emission factors'!$H$6+'Emission factors'!$H$9)*2/1000)*'Emission factors'!$B$7*('Emission factors'!$E$7/1000)+(('Activity data'!I1618/'Emission factors'!$H$6/1000)*'Emission factors'!$B$11*'Emission factors'!$E$11/1000)+(('Activity data'!I1726/'Emission factors'!$H$6/1000)*'Emission factors'!$B$7*'Emission factors'!$E$7/1000)</f>
        <v>0</v>
      </c>
      <c r="N7308" s="92">
        <f>('Activity data'!J1438/('Emission factors'!$H$6+'Emission factors'!$H$9)*2/1000)*'Emission factors'!$B$7*('Emission factors'!$E$7/1000)+(('Activity data'!J1618/'Emission factors'!$H$6/1000)*'Emission factors'!$B$11*'Emission factors'!$E$11/1000)+(('Activity data'!J1726/'Emission factors'!$H$6/1000)*'Emission factors'!$B$7*'Emission factors'!$E$7/1000)</f>
        <v>0</v>
      </c>
      <c r="O7308" s="92">
        <f>('Activity data'!K1438/('Emission factors'!$H$6+'Emission factors'!$H$9)*2/1000)*'Emission factors'!$B$7*('Emission factors'!$E$7/1000)+(('Activity data'!K1618/'Emission factors'!$H$6/1000)*'Emission factors'!$B$11*'Emission factors'!$E$11/1000)+(('Activity data'!K1726/'Emission factors'!$H$6/1000)*'Emission factors'!$B$7*'Emission factors'!$E$7/1000)</f>
        <v>2.7473801652892562E-2</v>
      </c>
      <c r="P7308" s="92">
        <f>('Activity data'!L1438/('Emission factors'!$H$6+'Emission factors'!$H$9)*2/1000)*'Emission factors'!$B$7*('Emission factors'!$E$7/1000)+(('Activity data'!L1618/'Emission factors'!$H$6/1000)*'Emission factors'!$B$11*'Emission factors'!$E$11/1000)+(('Activity data'!L1726/'Emission factors'!$H$6/1000)*'Emission factors'!$B$7*'Emission factors'!$E$7/1000)</f>
        <v>9.1579338842975207E-3</v>
      </c>
      <c r="Q7308" s="92">
        <f>('Activity data'!M1438/('Emission factors'!$H$6+'Emission factors'!$H$9)*2/1000)*'Emission factors'!$B$7*('Emission factors'!$E$7/1000)+(('Activity data'!M1618/'Emission factors'!$H$6/1000)*'Emission factors'!$B$11*'Emission factors'!$E$11/1000)+(('Activity data'!M1726/'Emission factors'!$H$6/1000)*'Emission factors'!$B$7*'Emission factors'!$E$7/1000)</f>
        <v>9.1579338842975207E-3</v>
      </c>
      <c r="R7308" s="92">
        <f>('Activity data'!N1438/('Emission factors'!$H$6+'Emission factors'!$H$9)*2/1000)*'Emission factors'!$B$7*('Emission factors'!$E$7/1000)+(('Activity data'!N1618/'Emission factors'!$H$6/1000)*'Emission factors'!$B$11*'Emission factors'!$E$11/1000)+(('Activity data'!N1726/'Emission factors'!$H$6/1000)*'Emission factors'!$B$7*'Emission factors'!$E$7/1000)</f>
        <v>0</v>
      </c>
      <c r="S7308" s="92">
        <f>('Activity data'!O1438/('Emission factors'!$H$6+'Emission factors'!$H$9)*2/1000)*'Emission factors'!$B$7*('Emission factors'!$E$7/1000)+(('Activity data'!O1618/'Emission factors'!$H$6/1000)*'Emission factors'!$B$11*'Emission factors'!$E$11/1000)+(('Activity data'!O1726/'Emission factors'!$H$6/1000)*'Emission factors'!$B$7*'Emission factors'!$E$7/1000)</f>
        <v>0</v>
      </c>
      <c r="T7308" s="92">
        <f>('Activity data'!P1438/('Emission factors'!$H$6+'Emission factors'!$H$9)*2/1000)*'Emission factors'!$B$7*('Emission factors'!$E$7/1000)+(('Activity data'!P1618/'Emission factors'!$H$6/1000)*'Emission factors'!$B$11*'Emission factors'!$E$11/1000)+(('Activity data'!P1726/'Emission factors'!$H$6/1000)*'Emission factors'!$B$7*'Emission factors'!$E$7/1000)</f>
        <v>0</v>
      </c>
      <c r="U7308" s="92">
        <f>('Activity data'!Q1438/('Emission factors'!$H$6+'Emission factors'!$H$9)*2/1000)*'Emission factors'!$B$7*('Emission factors'!$E$7/1000)+(('Activity data'!Q1618/'Emission factors'!$H$6/1000)*'Emission factors'!$B$11*'Emission factors'!$E$11/1000)+(('Activity data'!Q1726/'Emission factors'!$H$6/1000)*'Emission factors'!$B$7*'Emission factors'!$E$7/1000)</f>
        <v>0</v>
      </c>
    </row>
    <row r="7309" spans="1:21" x14ac:dyDescent="0.25">
      <c r="A7309" s="92" t="s">
        <v>11</v>
      </c>
      <c r="B7309" s="92" t="s">
        <v>12</v>
      </c>
      <c r="C7309" s="92" t="s">
        <v>48</v>
      </c>
      <c r="D7309" s="92" t="s">
        <v>48</v>
      </c>
      <c r="E7309" s="92" t="s">
        <v>51</v>
      </c>
      <c r="F7309" s="92" t="s">
        <v>50</v>
      </c>
      <c r="G7309" s="92" t="s">
        <v>97</v>
      </c>
      <c r="H7309" s="92" t="s">
        <v>74</v>
      </c>
      <c r="I7309" s="92" t="s">
        <v>204</v>
      </c>
      <c r="L7309" s="92">
        <f>('Activity data'!H1439/('Emission factors'!$H$6+'Emission factors'!$H$9)*2/1000)*'Emission factors'!$B$7*('Emission factors'!$E$7/1000)+(('Activity data'!H1619/'Emission factors'!$H$6/1000)*'Emission factors'!$B$11*'Emission factors'!$E$11/1000)+(('Activity data'!H1727/'Emission factors'!$H$6/1000)*'Emission factors'!$B$7*'Emission factors'!$E$7/1000)</f>
        <v>0.39842385139590319</v>
      </c>
      <c r="M7309" s="92">
        <f>('Activity data'!I1439/('Emission factors'!$H$6+'Emission factors'!$H$9)*2/1000)*'Emission factors'!$B$7*('Emission factors'!$E$7/1000)+(('Activity data'!I1619/'Emission factors'!$H$6/1000)*'Emission factors'!$B$11*'Emission factors'!$E$11/1000)+(('Activity data'!I1727/'Emission factors'!$H$6/1000)*'Emission factors'!$B$7*'Emission factors'!$E$7/1000)</f>
        <v>0.43339208909188431</v>
      </c>
      <c r="N7309" s="92">
        <f>('Activity data'!J1439/('Emission factors'!$H$6+'Emission factors'!$H$9)*2/1000)*'Emission factors'!$B$7*('Emission factors'!$E$7/1000)+(('Activity data'!J1619/'Emission factors'!$H$6/1000)*'Emission factors'!$B$11*'Emission factors'!$E$11/1000)+(('Activity data'!J1727/'Emission factors'!$H$6/1000)*'Emission factors'!$B$7*'Emission factors'!$E$7/1000)</f>
        <v>0.52576247859592373</v>
      </c>
      <c r="O7309" s="92">
        <f>('Activity data'!K1439/('Emission factors'!$H$6+'Emission factors'!$H$9)*2/1000)*'Emission factors'!$B$7*('Emission factors'!$E$7/1000)+(('Activity data'!K1619/'Emission factors'!$H$6/1000)*'Emission factors'!$B$11*'Emission factors'!$E$11/1000)+(('Activity data'!K1727/'Emission factors'!$H$6/1000)*'Emission factors'!$B$7*'Emission factors'!$E$7/1000)</f>
        <v>0.38876028919392663</v>
      </c>
      <c r="P7309" s="92">
        <f>('Activity data'!L1439/('Emission factors'!$H$6+'Emission factors'!$H$9)*2/1000)*'Emission factors'!$B$7*('Emission factors'!$E$7/1000)+(('Activity data'!L1619/'Emission factors'!$H$6/1000)*'Emission factors'!$B$11*'Emission factors'!$E$11/1000)+(('Activity data'!L1727/'Emission factors'!$H$6/1000)*'Emission factors'!$B$7*'Emission factors'!$E$7/1000)</f>
        <v>0.28004718119515615</v>
      </c>
      <c r="Q7309" s="92">
        <f>('Activity data'!M1439/('Emission factors'!$H$6+'Emission factors'!$H$9)*2/1000)*'Emission factors'!$B$7*('Emission factors'!$E$7/1000)+(('Activity data'!M1619/'Emission factors'!$H$6/1000)*'Emission factors'!$B$11*'Emission factors'!$E$11/1000)+(('Activity data'!M1727/'Emission factors'!$H$6/1000)*'Emission factors'!$B$7*'Emission factors'!$E$7/1000)</f>
        <v>0.12555477700746165</v>
      </c>
      <c r="R7309" s="92">
        <f>('Activity data'!N1439/('Emission factors'!$H$6+'Emission factors'!$H$9)*2/1000)*'Emission factors'!$B$7*('Emission factors'!$E$7/1000)+(('Activity data'!N1619/'Emission factors'!$H$6/1000)*'Emission factors'!$B$11*'Emission factors'!$E$11/1000)+(('Activity data'!N1727/'Emission factors'!$H$6/1000)*'Emission factors'!$B$7*'Emission factors'!$E$7/1000)</f>
        <v>0.23762431016785862</v>
      </c>
      <c r="S7309" s="92">
        <f>('Activity data'!O1439/('Emission factors'!$H$6+'Emission factors'!$H$9)*2/1000)*'Emission factors'!$B$7*('Emission factors'!$E$7/1000)+(('Activity data'!O1619/'Emission factors'!$H$6/1000)*'Emission factors'!$B$11*'Emission factors'!$E$11/1000)+(('Activity data'!O1727/'Emission factors'!$H$6/1000)*'Emission factors'!$B$7*'Emission factors'!$E$7/1000)</f>
        <v>0.44769272187895337</v>
      </c>
      <c r="T7309" s="92">
        <f>('Activity data'!P1439/('Emission factors'!$H$6+'Emission factors'!$H$9)*2/1000)*'Emission factors'!$B$7*('Emission factors'!$E$7/1000)+(('Activity data'!P1619/'Emission factors'!$H$6/1000)*'Emission factors'!$B$11*'Emission factors'!$E$11/1000)+(('Activity data'!P1727/'Emission factors'!$H$6/1000)*'Emission factors'!$B$7*'Emission factors'!$E$7/1000)</f>
        <v>0.36559318486004561</v>
      </c>
      <c r="U7309" s="92">
        <f>('Activity data'!Q1439/('Emission factors'!$H$6+'Emission factors'!$H$9)*2/1000)*'Emission factors'!$B$7*('Emission factors'!$E$7/1000)+(('Activity data'!Q1619/'Emission factors'!$H$6/1000)*'Emission factors'!$B$11*'Emission factors'!$E$11/1000)+(('Activity data'!Q1727/'Emission factors'!$H$6/1000)*'Emission factors'!$B$7*'Emission factors'!$E$7/1000)</f>
        <v>0.28679749282394174</v>
      </c>
    </row>
    <row r="7310" spans="1:21" x14ac:dyDescent="0.25">
      <c r="A7310" s="92" t="s">
        <v>11</v>
      </c>
      <c r="B7310" s="92" t="s">
        <v>12</v>
      </c>
      <c r="C7310" s="92" t="s">
        <v>48</v>
      </c>
      <c r="D7310" s="92" t="s">
        <v>48</v>
      </c>
      <c r="E7310" s="92" t="s">
        <v>51</v>
      </c>
      <c r="F7310" s="92" t="s">
        <v>50</v>
      </c>
      <c r="G7310" s="92" t="s">
        <v>97</v>
      </c>
      <c r="H7310" s="92" t="s">
        <v>74</v>
      </c>
      <c r="I7310" s="92" t="s">
        <v>199</v>
      </c>
      <c r="L7310" s="92">
        <f>('Activity data'!H1440/('Emission factors'!$H$6+'Emission factors'!$H$9)*2/1000)*'Emission factors'!$B$7*('Emission factors'!$E$7/1000)+(('Activity data'!H1620/'Emission factors'!$H$6/1000)*'Emission factors'!$B$11*'Emission factors'!$E$11/1000)+(('Activity data'!H1728/'Emission factors'!$H$6/1000)*'Emission factors'!$B$7*'Emission factors'!$E$7/1000)</f>
        <v>5.2401107892701093</v>
      </c>
      <c r="M7310" s="92">
        <f>('Activity data'!I1440/('Emission factors'!$H$6+'Emission factors'!$H$9)*2/1000)*'Emission factors'!$B$7*('Emission factors'!$E$7/1000)+(('Activity data'!I1620/'Emission factors'!$H$6/1000)*'Emission factors'!$B$11*'Emission factors'!$E$11/1000)+(('Activity data'!I1728/'Emission factors'!$H$6/1000)*'Emission factors'!$B$7*'Emission factors'!$E$7/1000)</f>
        <v>5.027732688905119</v>
      </c>
      <c r="N7310" s="92">
        <f>('Activity data'!J1440/('Emission factors'!$H$6+'Emission factors'!$H$9)*2/1000)*'Emission factors'!$B$7*('Emission factors'!$E$7/1000)+(('Activity data'!J1620/'Emission factors'!$H$6/1000)*'Emission factors'!$B$11*'Emission factors'!$E$11/1000)+(('Activity data'!J1728/'Emission factors'!$H$6/1000)*'Emission factors'!$B$7*'Emission factors'!$E$7/1000)</f>
        <v>5.1936366983185529</v>
      </c>
      <c r="O7310" s="92">
        <f>('Activity data'!K1440/('Emission factors'!$H$6+'Emission factors'!$H$9)*2/1000)*'Emission factors'!$B$7*('Emission factors'!$E$7/1000)+(('Activity data'!K1620/'Emission factors'!$H$6/1000)*'Emission factors'!$B$11*'Emission factors'!$E$11/1000)+(('Activity data'!K1728/'Emission factors'!$H$6/1000)*'Emission factors'!$B$7*'Emission factors'!$E$7/1000)</f>
        <v>6.033747468094866</v>
      </c>
      <c r="P7310" s="92">
        <f>('Activity data'!L1440/('Emission factors'!$H$6+'Emission factors'!$H$9)*2/1000)*'Emission factors'!$B$7*('Emission factors'!$E$7/1000)+(('Activity data'!L1620/'Emission factors'!$H$6/1000)*'Emission factors'!$B$11*'Emission factors'!$E$11/1000)+(('Activity data'!L1728/'Emission factors'!$H$6/1000)*'Emission factors'!$B$7*'Emission factors'!$E$7/1000)</f>
        <v>4.9855563120707203</v>
      </c>
      <c r="Q7310" s="92">
        <f>('Activity data'!M1440/('Emission factors'!$H$6+'Emission factors'!$H$9)*2/1000)*'Emission factors'!$B$7*('Emission factors'!$E$7/1000)+(('Activity data'!M1620/'Emission factors'!$H$6/1000)*'Emission factors'!$B$11*'Emission factors'!$E$11/1000)+(('Activity data'!M1728/'Emission factors'!$H$6/1000)*'Emission factors'!$B$7*'Emission factors'!$E$7/1000)</f>
        <v>2.7508824417803148</v>
      </c>
      <c r="R7310" s="92">
        <f>('Activity data'!N1440/('Emission factors'!$H$6+'Emission factors'!$H$9)*2/1000)*'Emission factors'!$B$7*('Emission factors'!$E$7/1000)+(('Activity data'!N1620/'Emission factors'!$H$6/1000)*'Emission factors'!$B$11*'Emission factors'!$E$11/1000)+(('Activity data'!N1728/'Emission factors'!$H$6/1000)*'Emission factors'!$B$7*'Emission factors'!$E$7/1000)</f>
        <v>3.7400796256252393</v>
      </c>
      <c r="S7310" s="92">
        <f>('Activity data'!O1440/('Emission factors'!$H$6+'Emission factors'!$H$9)*2/1000)*'Emission factors'!$B$7*('Emission factors'!$E$7/1000)+(('Activity data'!O1620/'Emission factors'!$H$6/1000)*'Emission factors'!$B$11*'Emission factors'!$E$11/1000)+(('Activity data'!O1728/'Emission factors'!$H$6/1000)*'Emission factors'!$B$7*'Emission factors'!$E$7/1000)</f>
        <v>5.8589040937864354</v>
      </c>
      <c r="T7310" s="92">
        <f>('Activity data'!P1440/('Emission factors'!$H$6+'Emission factors'!$H$9)*2/1000)*'Emission factors'!$B$7*('Emission factors'!$E$7/1000)+(('Activity data'!P1620/'Emission factors'!$H$6/1000)*'Emission factors'!$B$11*'Emission factors'!$E$11/1000)+(('Activity data'!P1728/'Emission factors'!$H$6/1000)*'Emission factors'!$B$7*'Emission factors'!$E$7/1000)</f>
        <v>1.7355087623506504</v>
      </c>
      <c r="U7310" s="92">
        <f>('Activity data'!Q1440/('Emission factors'!$H$6+'Emission factors'!$H$9)*2/1000)*'Emission factors'!$B$7*('Emission factors'!$E$7/1000)+(('Activity data'!Q1620/'Emission factors'!$H$6/1000)*'Emission factors'!$B$11*'Emission factors'!$E$11/1000)+(('Activity data'!Q1728/'Emission factors'!$H$6/1000)*'Emission factors'!$B$7*'Emission factors'!$E$7/1000)</f>
        <v>0.20588418026247049</v>
      </c>
    </row>
    <row r="7311" spans="1:21" x14ac:dyDescent="0.25">
      <c r="A7311" s="92" t="s">
        <v>11</v>
      </c>
      <c r="B7311" s="92" t="s">
        <v>12</v>
      </c>
      <c r="C7311" s="92" t="s">
        <v>48</v>
      </c>
      <c r="D7311" s="92" t="s">
        <v>48</v>
      </c>
      <c r="E7311" s="92" t="s">
        <v>51</v>
      </c>
      <c r="F7311" s="92" t="s">
        <v>50</v>
      </c>
      <c r="G7311" s="92" t="s">
        <v>97</v>
      </c>
      <c r="H7311" s="92" t="s">
        <v>74</v>
      </c>
      <c r="I7311" s="92" t="s">
        <v>233</v>
      </c>
      <c r="L7311" s="92">
        <f>('Activity data'!H1441/('Emission factors'!$H$6+'Emission factors'!$H$9)*2/1000)*'Emission factors'!$B$7*('Emission factors'!$E$7/1000)+(('Activity data'!H1621/'Emission factors'!$H$6/1000)*'Emission factors'!$B$11*'Emission factors'!$E$11/1000)+(('Activity data'!H1729/'Emission factors'!$H$6/1000)*'Emission factors'!$B$7*'Emission factors'!$E$7/1000)</f>
        <v>0</v>
      </c>
      <c r="M7311" s="92">
        <f>('Activity data'!I1441/('Emission factors'!$H$6+'Emission factors'!$H$9)*2/1000)*'Emission factors'!$B$7*('Emission factors'!$E$7/1000)+(('Activity data'!I1621/'Emission factors'!$H$6/1000)*'Emission factors'!$B$11*'Emission factors'!$E$11/1000)+(('Activity data'!I1729/'Emission factors'!$H$6/1000)*'Emission factors'!$B$7*'Emission factors'!$E$7/1000)</f>
        <v>0</v>
      </c>
      <c r="N7311" s="92">
        <f>('Activity data'!J1441/('Emission factors'!$H$6+'Emission factors'!$H$9)*2/1000)*'Emission factors'!$B$7*('Emission factors'!$E$7/1000)+(('Activity data'!J1621/'Emission factors'!$H$6/1000)*'Emission factors'!$B$11*'Emission factors'!$E$11/1000)+(('Activity data'!J1729/'Emission factors'!$H$6/1000)*'Emission factors'!$B$7*'Emission factors'!$E$7/1000)</f>
        <v>0</v>
      </c>
      <c r="O7311" s="92">
        <f>('Activity data'!K1441/('Emission factors'!$H$6+'Emission factors'!$H$9)*2/1000)*'Emission factors'!$B$7*('Emission factors'!$E$7/1000)+(('Activity data'!K1621/'Emission factors'!$H$6/1000)*'Emission factors'!$B$11*'Emission factors'!$E$11/1000)+(('Activity data'!K1729/'Emission factors'!$H$6/1000)*'Emission factors'!$B$7*'Emission factors'!$E$7/1000)</f>
        <v>0</v>
      </c>
      <c r="P7311" s="92">
        <f>('Activity data'!L1441/('Emission factors'!$H$6+'Emission factors'!$H$9)*2/1000)*'Emission factors'!$B$7*('Emission factors'!$E$7/1000)+(('Activity data'!L1621/'Emission factors'!$H$6/1000)*'Emission factors'!$B$11*'Emission factors'!$E$11/1000)+(('Activity data'!L1729/'Emission factors'!$H$6/1000)*'Emission factors'!$B$7*'Emission factors'!$E$7/1000)</f>
        <v>0</v>
      </c>
      <c r="Q7311" s="92">
        <f>('Activity data'!M1441/('Emission factors'!$H$6+'Emission factors'!$H$9)*2/1000)*'Emission factors'!$B$7*('Emission factors'!$E$7/1000)+(('Activity data'!M1621/'Emission factors'!$H$6/1000)*'Emission factors'!$B$11*'Emission factors'!$E$11/1000)+(('Activity data'!M1729/'Emission factors'!$H$6/1000)*'Emission factors'!$B$7*'Emission factors'!$E$7/1000)</f>
        <v>0</v>
      </c>
      <c r="R7311" s="92">
        <f>('Activity data'!N1441/('Emission factors'!$H$6+'Emission factors'!$H$9)*2/1000)*'Emission factors'!$B$7*('Emission factors'!$E$7/1000)+(('Activity data'!N1621/'Emission factors'!$H$6/1000)*'Emission factors'!$B$11*'Emission factors'!$E$11/1000)+(('Activity data'!N1729/'Emission factors'!$H$6/1000)*'Emission factors'!$B$7*'Emission factors'!$E$7/1000)</f>
        <v>0</v>
      </c>
      <c r="S7311" s="92">
        <f>('Activity data'!O1441/('Emission factors'!$H$6+'Emission factors'!$H$9)*2/1000)*'Emission factors'!$B$7*('Emission factors'!$E$7/1000)+(('Activity data'!O1621/'Emission factors'!$H$6/1000)*'Emission factors'!$B$11*'Emission factors'!$E$11/1000)+(('Activity data'!O1729/'Emission factors'!$H$6/1000)*'Emission factors'!$B$7*'Emission factors'!$E$7/1000)</f>
        <v>0</v>
      </c>
      <c r="T7311" s="92">
        <f>('Activity data'!P1441/('Emission factors'!$H$6+'Emission factors'!$H$9)*2/1000)*'Emission factors'!$B$7*('Emission factors'!$E$7/1000)+(('Activity data'!P1621/'Emission factors'!$H$6/1000)*'Emission factors'!$B$11*'Emission factors'!$E$11/1000)+(('Activity data'!P1729/'Emission factors'!$H$6/1000)*'Emission factors'!$B$7*'Emission factors'!$E$7/1000)</f>
        <v>0</v>
      </c>
      <c r="U7311" s="92">
        <f>('Activity data'!Q1441/('Emission factors'!$H$6+'Emission factors'!$H$9)*2/1000)*'Emission factors'!$B$7*('Emission factors'!$E$7/1000)+(('Activity data'!Q1621/'Emission factors'!$H$6/1000)*'Emission factors'!$B$11*'Emission factors'!$E$11/1000)+(('Activity data'!Q1729/'Emission factors'!$H$6/1000)*'Emission factors'!$B$7*'Emission factors'!$E$7/1000)</f>
        <v>0</v>
      </c>
    </row>
    <row r="7312" spans="1:21" x14ac:dyDescent="0.25">
      <c r="A7312" s="92" t="s">
        <v>11</v>
      </c>
      <c r="B7312" s="92" t="s">
        <v>12</v>
      </c>
      <c r="C7312" s="92" t="s">
        <v>48</v>
      </c>
      <c r="D7312" s="92" t="s">
        <v>48</v>
      </c>
      <c r="E7312" s="92" t="s">
        <v>51</v>
      </c>
      <c r="F7312" s="92" t="s">
        <v>50</v>
      </c>
      <c r="G7312" s="92" t="s">
        <v>97</v>
      </c>
      <c r="H7312" s="92" t="s">
        <v>74</v>
      </c>
      <c r="I7312" s="92" t="s">
        <v>220</v>
      </c>
      <c r="L7312" s="92">
        <f>('Activity data'!H1442/('Emission factors'!$H$6+'Emission factors'!$H$9)*2/1000)*'Emission factors'!$B$7*('Emission factors'!$E$7/1000)+(('Activity data'!H1622/'Emission factors'!$H$6/1000)*'Emission factors'!$B$11*'Emission factors'!$E$11/1000)+(('Activity data'!H1730/'Emission factors'!$H$6/1000)*'Emission factors'!$B$7*'Emission factors'!$E$7/1000)</f>
        <v>0</v>
      </c>
      <c r="M7312" s="92">
        <f>('Activity data'!I1442/('Emission factors'!$H$6+'Emission factors'!$H$9)*2/1000)*'Emission factors'!$B$7*('Emission factors'!$E$7/1000)+(('Activity data'!I1622/'Emission factors'!$H$6/1000)*'Emission factors'!$B$11*'Emission factors'!$E$11/1000)+(('Activity data'!I1730/'Emission factors'!$H$6/1000)*'Emission factors'!$B$7*'Emission factors'!$E$7/1000)</f>
        <v>0</v>
      </c>
      <c r="N7312" s="92">
        <f>('Activity data'!J1442/('Emission factors'!$H$6+'Emission factors'!$H$9)*2/1000)*'Emission factors'!$B$7*('Emission factors'!$E$7/1000)+(('Activity data'!J1622/'Emission factors'!$H$6/1000)*'Emission factors'!$B$11*'Emission factors'!$E$11/1000)+(('Activity data'!J1730/'Emission factors'!$H$6/1000)*'Emission factors'!$B$7*'Emission factors'!$E$7/1000)</f>
        <v>0</v>
      </c>
      <c r="O7312" s="92">
        <f>('Activity data'!K1442/('Emission factors'!$H$6+'Emission factors'!$H$9)*2/1000)*'Emission factors'!$B$7*('Emission factors'!$E$7/1000)+(('Activity data'!K1622/'Emission factors'!$H$6/1000)*'Emission factors'!$B$11*'Emission factors'!$E$11/1000)+(('Activity data'!K1730/'Emission factors'!$H$6/1000)*'Emission factors'!$B$7*'Emission factors'!$E$7/1000)</f>
        <v>0</v>
      </c>
      <c r="P7312" s="92">
        <f>('Activity data'!L1442/('Emission factors'!$H$6+'Emission factors'!$H$9)*2/1000)*'Emission factors'!$B$7*('Emission factors'!$E$7/1000)+(('Activity data'!L1622/'Emission factors'!$H$6/1000)*'Emission factors'!$B$11*'Emission factors'!$E$11/1000)+(('Activity data'!L1730/'Emission factors'!$H$6/1000)*'Emission factors'!$B$7*'Emission factors'!$E$7/1000)</f>
        <v>0</v>
      </c>
      <c r="Q7312" s="92">
        <f>('Activity data'!M1442/('Emission factors'!$H$6+'Emission factors'!$H$9)*2/1000)*'Emission factors'!$B$7*('Emission factors'!$E$7/1000)+(('Activity data'!M1622/'Emission factors'!$H$6/1000)*'Emission factors'!$B$11*'Emission factors'!$E$11/1000)+(('Activity data'!M1730/'Emission factors'!$H$6/1000)*'Emission factors'!$B$7*'Emission factors'!$E$7/1000)</f>
        <v>0</v>
      </c>
      <c r="R7312" s="92">
        <f>('Activity data'!N1442/('Emission factors'!$H$6+'Emission factors'!$H$9)*2/1000)*'Emission factors'!$B$7*('Emission factors'!$E$7/1000)+(('Activity data'!N1622/'Emission factors'!$H$6/1000)*'Emission factors'!$B$11*'Emission factors'!$E$11/1000)+(('Activity data'!N1730/'Emission factors'!$H$6/1000)*'Emission factors'!$B$7*'Emission factors'!$E$7/1000)</f>
        <v>0</v>
      </c>
      <c r="S7312" s="92">
        <f>('Activity data'!O1442/('Emission factors'!$H$6+'Emission factors'!$H$9)*2/1000)*'Emission factors'!$B$7*('Emission factors'!$E$7/1000)+(('Activity data'!O1622/'Emission factors'!$H$6/1000)*'Emission factors'!$B$11*'Emission factors'!$E$11/1000)+(('Activity data'!O1730/'Emission factors'!$H$6/1000)*'Emission factors'!$B$7*'Emission factors'!$E$7/1000)</f>
        <v>0</v>
      </c>
      <c r="T7312" s="92">
        <f>('Activity data'!P1442/('Emission factors'!$H$6+'Emission factors'!$H$9)*2/1000)*'Emission factors'!$B$7*('Emission factors'!$E$7/1000)+(('Activity data'!P1622/'Emission factors'!$H$6/1000)*'Emission factors'!$B$11*'Emission factors'!$E$11/1000)+(('Activity data'!P1730/'Emission factors'!$H$6/1000)*'Emission factors'!$B$7*'Emission factors'!$E$7/1000)</f>
        <v>0</v>
      </c>
      <c r="U7312" s="92">
        <f>('Activity data'!Q1442/('Emission factors'!$H$6+'Emission factors'!$H$9)*2/1000)*'Emission factors'!$B$7*('Emission factors'!$E$7/1000)+(('Activity data'!Q1622/'Emission factors'!$H$6/1000)*'Emission factors'!$B$11*'Emission factors'!$E$11/1000)+(('Activity data'!Q1730/'Emission factors'!$H$6/1000)*'Emission factors'!$B$7*'Emission factors'!$E$7/1000)</f>
        <v>0</v>
      </c>
    </row>
    <row r="7313" spans="1:21" x14ac:dyDescent="0.25">
      <c r="A7313" s="92" t="s">
        <v>11</v>
      </c>
      <c r="B7313" s="92" t="s">
        <v>12</v>
      </c>
      <c r="C7313" s="92" t="s">
        <v>48</v>
      </c>
      <c r="D7313" s="92" t="s">
        <v>48</v>
      </c>
      <c r="E7313" s="92" t="s">
        <v>51</v>
      </c>
      <c r="F7313" s="92" t="s">
        <v>50</v>
      </c>
      <c r="G7313" s="92" t="s">
        <v>97</v>
      </c>
      <c r="H7313" s="92" t="s">
        <v>74</v>
      </c>
      <c r="I7313" s="92" t="s">
        <v>221</v>
      </c>
      <c r="L7313" s="92">
        <f>('Activity data'!H1443/('Emission factors'!$H$6+'Emission factors'!$H$9)*2/1000)*'Emission factors'!$B$7*('Emission factors'!$E$7/1000)+(('Activity data'!H1623/'Emission factors'!$H$6/1000)*'Emission factors'!$B$11*'Emission factors'!$E$11/1000)+(('Activity data'!H1731/'Emission factors'!$H$6/1000)*'Emission factors'!$B$7*'Emission factors'!$E$7/1000)</f>
        <v>0.56462853097794463</v>
      </c>
      <c r="M7313" s="92">
        <f>('Activity data'!I1443/('Emission factors'!$H$6+'Emission factors'!$H$9)*2/1000)*'Emission factors'!$B$7*('Emission factors'!$E$7/1000)+(('Activity data'!I1623/'Emission factors'!$H$6/1000)*'Emission factors'!$B$11*'Emission factors'!$E$11/1000)+(('Activity data'!I1731/'Emission factors'!$H$6/1000)*'Emission factors'!$B$7*'Emission factors'!$E$7/1000)</f>
        <v>0.51874378587827374</v>
      </c>
      <c r="N7313" s="92">
        <f>('Activity data'!J1443/('Emission factors'!$H$6+'Emission factors'!$H$9)*2/1000)*'Emission factors'!$B$7*('Emission factors'!$E$7/1000)+(('Activity data'!J1623/'Emission factors'!$H$6/1000)*'Emission factors'!$B$11*'Emission factors'!$E$11/1000)+(('Activity data'!J1731/'Emission factors'!$H$6/1000)*'Emission factors'!$B$7*'Emission factors'!$E$7/1000)</f>
        <v>0.51225184049761763</v>
      </c>
      <c r="O7313" s="92">
        <f>('Activity data'!K1443/('Emission factors'!$H$6+'Emission factors'!$H$9)*2/1000)*'Emission factors'!$B$7*('Emission factors'!$E$7/1000)+(('Activity data'!K1623/'Emission factors'!$H$6/1000)*'Emission factors'!$B$11*'Emission factors'!$E$11/1000)+(('Activity data'!K1731/'Emission factors'!$H$6/1000)*'Emission factors'!$B$7*'Emission factors'!$E$7/1000)</f>
        <v>0.63480657258255713</v>
      </c>
      <c r="P7313" s="92">
        <f>('Activity data'!L1443/('Emission factors'!$H$6+'Emission factors'!$H$9)*2/1000)*'Emission factors'!$B$7*('Emission factors'!$E$7/1000)+(('Activity data'!L1623/'Emission factors'!$H$6/1000)*'Emission factors'!$B$11*'Emission factors'!$E$11/1000)+(('Activity data'!L1731/'Emission factors'!$H$6/1000)*'Emission factors'!$B$7*'Emission factors'!$E$7/1000)</f>
        <v>0.57953610884842743</v>
      </c>
      <c r="Q7313" s="92">
        <f>('Activity data'!M1443/('Emission factors'!$H$6+'Emission factors'!$H$9)*2/1000)*'Emission factors'!$B$7*('Emission factors'!$E$7/1000)+(('Activity data'!M1623/'Emission factors'!$H$6/1000)*'Emission factors'!$B$11*'Emission factors'!$E$11/1000)+(('Activity data'!M1731/'Emission factors'!$H$6/1000)*'Emission factors'!$B$7*'Emission factors'!$E$7/1000)</f>
        <v>0.18613717736915431</v>
      </c>
      <c r="R7313" s="92">
        <f>('Activity data'!N1443/('Emission factors'!$H$6+'Emission factors'!$H$9)*2/1000)*'Emission factors'!$B$7*('Emission factors'!$E$7/1000)+(('Activity data'!N1623/'Emission factors'!$H$6/1000)*'Emission factors'!$B$11*'Emission factors'!$E$11/1000)+(('Activity data'!N1731/'Emission factors'!$H$6/1000)*'Emission factors'!$B$7*'Emission factors'!$E$7/1000)</f>
        <v>0.35094646692994041</v>
      </c>
      <c r="S7313" s="92">
        <f>('Activity data'!O1443/('Emission factors'!$H$6+'Emission factors'!$H$9)*2/1000)*'Emission factors'!$B$7*('Emission factors'!$E$7/1000)+(('Activity data'!O1623/'Emission factors'!$H$6/1000)*'Emission factors'!$B$11*'Emission factors'!$E$11/1000)+(('Activity data'!O1731/'Emission factors'!$H$6/1000)*'Emission factors'!$B$7*'Emission factors'!$E$7/1000)</f>
        <v>0.73147987678085602</v>
      </c>
      <c r="T7313" s="92">
        <f>('Activity data'!P1443/('Emission factors'!$H$6+'Emission factors'!$H$9)*2/1000)*'Emission factors'!$B$7*('Emission factors'!$E$7/1000)+(('Activity data'!P1623/'Emission factors'!$H$6/1000)*'Emission factors'!$B$11*'Emission factors'!$E$11/1000)+(('Activity data'!P1731/'Emission factors'!$H$6/1000)*'Emission factors'!$B$7*'Emission factors'!$E$7/1000)</f>
        <v>0.25266240229291553</v>
      </c>
      <c r="U7313" s="92">
        <f>('Activity data'!Q1443/('Emission factors'!$H$6+'Emission factors'!$H$9)*2/1000)*'Emission factors'!$B$7*('Emission factors'!$E$7/1000)+(('Activity data'!Q1623/'Emission factors'!$H$6/1000)*'Emission factors'!$B$11*'Emission factors'!$E$11/1000)+(('Activity data'!Q1731/'Emission factors'!$H$6/1000)*'Emission factors'!$B$7*'Emission factors'!$E$7/1000)</f>
        <v>5.1119949556674822E-2</v>
      </c>
    </row>
    <row r="7314" spans="1:21" x14ac:dyDescent="0.25">
      <c r="A7314" s="92" t="s">
        <v>11</v>
      </c>
      <c r="B7314" s="92" t="s">
        <v>12</v>
      </c>
      <c r="C7314" s="92" t="s">
        <v>48</v>
      </c>
      <c r="D7314" s="92" t="s">
        <v>48</v>
      </c>
      <c r="E7314" s="92" t="s">
        <v>51</v>
      </c>
      <c r="F7314" s="92" t="s">
        <v>50</v>
      </c>
      <c r="G7314" s="92" t="s">
        <v>97</v>
      </c>
      <c r="H7314" s="92" t="s">
        <v>74</v>
      </c>
      <c r="I7314" s="92" t="s">
        <v>201</v>
      </c>
      <c r="L7314" s="92">
        <f>('Activity data'!H1444/('Emission factors'!$H$6+'Emission factors'!$H$9)*2/1000)*'Emission factors'!$B$7*('Emission factors'!$E$7/1000)+(('Activity data'!H1624/'Emission factors'!$H$6/1000)*'Emission factors'!$B$11*'Emission factors'!$E$11/1000)+(('Activity data'!H1732/'Emission factors'!$H$6/1000)*'Emission factors'!$B$7*'Emission factors'!$E$7/1000)</f>
        <v>6.0868272509430818E-2</v>
      </c>
      <c r="M7314" s="92">
        <f>('Activity data'!I1444/('Emission factors'!$H$6+'Emission factors'!$H$9)*2/1000)*'Emission factors'!$B$7*('Emission factors'!$E$7/1000)+(('Activity data'!I1624/'Emission factors'!$H$6/1000)*'Emission factors'!$B$11*'Emission factors'!$E$11/1000)+(('Activity data'!I1732/'Emission factors'!$H$6/1000)*'Emission factors'!$B$7*'Emission factors'!$E$7/1000)</f>
        <v>9.0754496242746438E-2</v>
      </c>
      <c r="N7314" s="92">
        <f>('Activity data'!J1444/('Emission factors'!$H$6+'Emission factors'!$H$9)*2/1000)*'Emission factors'!$B$7*('Emission factors'!$E$7/1000)+(('Activity data'!J1624/'Emission factors'!$H$6/1000)*'Emission factors'!$B$11*'Emission factors'!$E$11/1000)+(('Activity data'!J1732/'Emission factors'!$H$6/1000)*'Emission factors'!$B$7*'Emission factors'!$E$7/1000)</f>
        <v>8.4072280387066725E-2</v>
      </c>
      <c r="O7314" s="92">
        <f>('Activity data'!K1444/('Emission factors'!$H$6+'Emission factors'!$H$9)*2/1000)*'Emission factors'!$B$7*('Emission factors'!$E$7/1000)+(('Activity data'!K1624/'Emission factors'!$H$6/1000)*'Emission factors'!$B$11*'Emission factors'!$E$11/1000)+(('Activity data'!K1732/'Emission factors'!$H$6/1000)*'Emission factors'!$B$7*'Emission factors'!$E$7/1000)</f>
        <v>0.14491544241994114</v>
      </c>
      <c r="P7314" s="92">
        <f>('Activity data'!L1444/('Emission factors'!$H$6+'Emission factors'!$H$9)*2/1000)*'Emission factors'!$B$7*('Emission factors'!$E$7/1000)+(('Activity data'!L1624/'Emission factors'!$H$6/1000)*'Emission factors'!$B$11*'Emission factors'!$E$11/1000)+(('Activity data'!L1732/'Emission factors'!$H$6/1000)*'Emission factors'!$B$7*'Emission factors'!$E$7/1000)</f>
        <v>0.11136125952176805</v>
      </c>
      <c r="Q7314" s="92">
        <f>('Activity data'!M1444/('Emission factors'!$H$6+'Emission factors'!$H$9)*2/1000)*'Emission factors'!$B$7*('Emission factors'!$E$7/1000)+(('Activity data'!M1624/'Emission factors'!$H$6/1000)*'Emission factors'!$B$11*'Emission factors'!$E$11/1000)+(('Activity data'!M1732/'Emission factors'!$H$6/1000)*'Emission factors'!$B$7*'Emission factors'!$E$7/1000)</f>
        <v>0.37339847337535281</v>
      </c>
      <c r="R7314" s="92">
        <f>('Activity data'!N1444/('Emission factors'!$H$6+'Emission factors'!$H$9)*2/1000)*'Emission factors'!$B$7*('Emission factors'!$E$7/1000)+(('Activity data'!N1624/'Emission factors'!$H$6/1000)*'Emission factors'!$B$11*'Emission factors'!$E$11/1000)+(('Activity data'!N1732/'Emission factors'!$H$6/1000)*'Emission factors'!$B$7*'Emission factors'!$E$7/1000)</f>
        <v>0.46424041635603447</v>
      </c>
      <c r="S7314" s="92">
        <f>('Activity data'!O1444/('Emission factors'!$H$6+'Emission factors'!$H$9)*2/1000)*'Emission factors'!$B$7*('Emission factors'!$E$7/1000)+(('Activity data'!O1624/'Emission factors'!$H$6/1000)*'Emission factors'!$B$11*'Emission factors'!$E$11/1000)+(('Activity data'!O1732/'Emission factors'!$H$6/1000)*'Emission factors'!$B$7*'Emission factors'!$E$7/1000)</f>
        <v>0.46072184247396436</v>
      </c>
      <c r="T7314" s="92">
        <f>('Activity data'!P1444/('Emission factors'!$H$6+'Emission factors'!$H$9)*2/1000)*'Emission factors'!$B$7*('Emission factors'!$E$7/1000)+(('Activity data'!P1624/'Emission factors'!$H$6/1000)*'Emission factors'!$B$11*'Emission factors'!$E$11/1000)+(('Activity data'!P1732/'Emission factors'!$H$6/1000)*'Emission factors'!$B$7*'Emission factors'!$E$7/1000)</f>
        <v>0.17269263711666225</v>
      </c>
      <c r="U7314" s="92">
        <f>('Activity data'!Q1444/('Emission factors'!$H$6+'Emission factors'!$H$9)*2/1000)*'Emission factors'!$B$7*('Emission factors'!$E$7/1000)+(('Activity data'!Q1624/'Emission factors'!$H$6/1000)*'Emission factors'!$B$11*'Emission factors'!$E$11/1000)+(('Activity data'!Q1732/'Emission factors'!$H$6/1000)*'Emission factors'!$B$7*'Emission factors'!$E$7/1000)</f>
        <v>0.13212865255849479</v>
      </c>
    </row>
    <row r="7315" spans="1:21" x14ac:dyDescent="0.25">
      <c r="A7315" s="92" t="s">
        <v>11</v>
      </c>
      <c r="B7315" s="92" t="s">
        <v>12</v>
      </c>
      <c r="C7315" s="92" t="s">
        <v>48</v>
      </c>
      <c r="D7315" s="92" t="s">
        <v>48</v>
      </c>
      <c r="E7315" s="92" t="s">
        <v>51</v>
      </c>
      <c r="F7315" s="92" t="s">
        <v>50</v>
      </c>
      <c r="G7315" s="92" t="s">
        <v>97</v>
      </c>
      <c r="H7315" s="92" t="s">
        <v>74</v>
      </c>
      <c r="I7315" s="92" t="s">
        <v>196</v>
      </c>
      <c r="L7315" s="92">
        <f>('Activity data'!H1445/('Emission factors'!$H$6+'Emission factors'!$H$9)*2/1000)*'Emission factors'!$B$7*('Emission factors'!$E$7/1000)+(('Activity data'!H1625/'Emission factors'!$H$6/1000)*'Emission factors'!$B$11*'Emission factors'!$E$11/1000)+(('Activity data'!H1733/'Emission factors'!$H$6/1000)*'Emission factors'!$B$7*'Emission factors'!$E$7/1000)</f>
        <v>0.15507223597055936</v>
      </c>
      <c r="M7315" s="92">
        <f>('Activity data'!I1445/('Emission factors'!$H$6+'Emission factors'!$H$9)*2/1000)*'Emission factors'!$B$7*('Emission factors'!$E$7/1000)+(('Activity data'!I1625/'Emission factors'!$H$6/1000)*'Emission factors'!$B$11*'Emission factors'!$E$11/1000)+(('Activity data'!I1733/'Emission factors'!$H$6/1000)*'Emission factors'!$B$7*'Emission factors'!$E$7/1000)</f>
        <v>0.14605861940348372</v>
      </c>
      <c r="N7315" s="92">
        <f>('Activity data'!J1445/('Emission factors'!$H$6+'Emission factors'!$H$9)*2/1000)*'Emission factors'!$B$7*('Emission factors'!$E$7/1000)+(('Activity data'!J1625/'Emission factors'!$H$6/1000)*'Emission factors'!$B$11*'Emission factors'!$E$11/1000)+(('Activity data'!J1733/'Emission factors'!$H$6/1000)*'Emission factors'!$B$7*'Emission factors'!$E$7/1000)</f>
        <v>0.14751053183839677</v>
      </c>
      <c r="O7315" s="92">
        <f>('Activity data'!K1445/('Emission factors'!$H$6+'Emission factors'!$H$9)*2/1000)*'Emission factors'!$B$7*('Emission factors'!$E$7/1000)+(('Activity data'!K1625/'Emission factors'!$H$6/1000)*'Emission factors'!$B$11*'Emission factors'!$E$11/1000)+(('Activity data'!K1733/'Emission factors'!$H$6/1000)*'Emission factors'!$B$7*'Emission factors'!$E$7/1000)</f>
        <v>0.17467232536206648</v>
      </c>
      <c r="P7315" s="92">
        <f>('Activity data'!L1445/('Emission factors'!$H$6+'Emission factors'!$H$9)*2/1000)*'Emission factors'!$B$7*('Emission factors'!$E$7/1000)+(('Activity data'!L1625/'Emission factors'!$H$6/1000)*'Emission factors'!$B$11*'Emission factors'!$E$11/1000)+(('Activity data'!L1733/'Emission factors'!$H$6/1000)*'Emission factors'!$B$7*'Emission factors'!$E$7/1000)</f>
        <v>0.19785169982370587</v>
      </c>
      <c r="Q7315" s="92">
        <f>('Activity data'!M1445/('Emission factors'!$H$6+'Emission factors'!$H$9)*2/1000)*'Emission factors'!$B$7*('Emission factors'!$E$7/1000)+(('Activity data'!M1625/'Emission factors'!$H$6/1000)*'Emission factors'!$B$11*'Emission factors'!$E$11/1000)+(('Activity data'!M1733/'Emission factors'!$H$6/1000)*'Emission factors'!$B$7*'Emission factors'!$E$7/1000)</f>
        <v>0.50136003604257573</v>
      </c>
      <c r="R7315" s="92">
        <f>('Activity data'!N1445/('Emission factors'!$H$6+'Emission factors'!$H$9)*2/1000)*'Emission factors'!$B$7*('Emission factors'!$E$7/1000)+(('Activity data'!N1625/'Emission factors'!$H$6/1000)*'Emission factors'!$B$11*'Emission factors'!$E$11/1000)+(('Activity data'!N1733/'Emission factors'!$H$6/1000)*'Emission factors'!$B$7*'Emission factors'!$E$7/1000)</f>
        <v>0.45140084892647991</v>
      </c>
      <c r="S7315" s="92">
        <f>('Activity data'!O1445/('Emission factors'!$H$6+'Emission factors'!$H$9)*2/1000)*'Emission factors'!$B$7*('Emission factors'!$E$7/1000)+(('Activity data'!O1625/'Emission factors'!$H$6/1000)*'Emission factors'!$B$11*'Emission factors'!$E$11/1000)+(('Activity data'!O1733/'Emission factors'!$H$6/1000)*'Emission factors'!$B$7*'Emission factors'!$E$7/1000)</f>
        <v>0.25203691179629634</v>
      </c>
      <c r="T7315" s="92">
        <f>('Activity data'!P1445/('Emission factors'!$H$6+'Emission factors'!$H$9)*2/1000)*'Emission factors'!$B$7*('Emission factors'!$E$7/1000)+(('Activity data'!P1625/'Emission factors'!$H$6/1000)*'Emission factors'!$B$11*'Emission factors'!$E$11/1000)+(('Activity data'!P1733/'Emission factors'!$H$6/1000)*'Emission factors'!$B$7*'Emission factors'!$E$7/1000)</f>
        <v>0.22975000916922406</v>
      </c>
      <c r="U7315" s="92">
        <f>('Activity data'!Q1445/('Emission factors'!$H$6+'Emission factors'!$H$9)*2/1000)*'Emission factors'!$B$7*('Emission factors'!$E$7/1000)+(('Activity data'!Q1625/'Emission factors'!$H$6/1000)*'Emission factors'!$B$11*'Emission factors'!$E$11/1000)+(('Activity data'!Q1733/'Emission factors'!$H$6/1000)*'Emission factors'!$B$7*'Emission factors'!$E$7/1000)</f>
        <v>0.30419013300817677</v>
      </c>
    </row>
    <row r="7316" spans="1:21" x14ac:dyDescent="0.25">
      <c r="A7316" s="92" t="s">
        <v>11</v>
      </c>
      <c r="B7316" s="92" t="s">
        <v>12</v>
      </c>
      <c r="C7316" s="92" t="s">
        <v>48</v>
      </c>
      <c r="D7316" s="92" t="s">
        <v>48</v>
      </c>
      <c r="E7316" s="92" t="s">
        <v>51</v>
      </c>
      <c r="F7316" s="92" t="s">
        <v>50</v>
      </c>
      <c r="G7316" s="92" t="s">
        <v>97</v>
      </c>
      <c r="H7316" s="92" t="s">
        <v>74</v>
      </c>
      <c r="I7316" s="92" t="s">
        <v>197</v>
      </c>
      <c r="L7316" s="92">
        <f>('Activity data'!H1446/('Emission factors'!$H$6+'Emission factors'!$H$9)*2/1000)*'Emission factors'!$B$7*('Emission factors'!$E$7/1000)+(('Activity data'!H1626/'Emission factors'!$H$6/1000)*'Emission factors'!$B$11*'Emission factors'!$E$11/1000)+(('Activity data'!H1734/'Emission factors'!$H$6/1000)*'Emission factors'!$B$7*'Emission factors'!$E$7/1000)</f>
        <v>1.5762942802813734E-2</v>
      </c>
      <c r="M7316" s="92">
        <f>('Activity data'!I1446/('Emission factors'!$H$6+'Emission factors'!$H$9)*2/1000)*'Emission factors'!$B$7*('Emission factors'!$E$7/1000)+(('Activity data'!I1626/'Emission factors'!$H$6/1000)*'Emission factors'!$B$11*'Emission factors'!$E$11/1000)+(('Activity data'!I1734/'Emission factors'!$H$6/1000)*'Emission factors'!$B$7*'Emission factors'!$E$7/1000)</f>
        <v>2.2120692206100512E-2</v>
      </c>
      <c r="N7316" s="92">
        <f>('Activity data'!J1446/('Emission factors'!$H$6+'Emission factors'!$H$9)*2/1000)*'Emission factors'!$B$7*('Emission factors'!$E$7/1000)+(('Activity data'!J1626/'Emission factors'!$H$6/1000)*'Emission factors'!$B$11*'Emission factors'!$E$11/1000)+(('Activity data'!J1734/'Emission factors'!$H$6/1000)*'Emission factors'!$B$7*'Emission factors'!$E$7/1000)</f>
        <v>1.8731962780541581E-2</v>
      </c>
      <c r="O7316" s="92">
        <f>('Activity data'!K1446/('Emission factors'!$H$6+'Emission factors'!$H$9)*2/1000)*'Emission factors'!$B$7*('Emission factors'!$E$7/1000)+(('Activity data'!K1626/'Emission factors'!$H$6/1000)*'Emission factors'!$B$11*'Emission factors'!$E$11/1000)+(('Activity data'!K1734/'Emission factors'!$H$6/1000)*'Emission factors'!$B$7*'Emission factors'!$E$7/1000)</f>
        <v>3.1692689088591838E-2</v>
      </c>
      <c r="P7316" s="92">
        <f>('Activity data'!L1446/('Emission factors'!$H$6+'Emission factors'!$H$9)*2/1000)*'Emission factors'!$B$7*('Emission factors'!$E$7/1000)+(('Activity data'!L1626/'Emission factors'!$H$6/1000)*'Emission factors'!$B$11*'Emission factors'!$E$11/1000)+(('Activity data'!L1734/'Emission factors'!$H$6/1000)*'Emission factors'!$B$7*'Emission factors'!$E$7/1000)</f>
        <v>2.2977428951673894E-2</v>
      </c>
      <c r="Q7316" s="92">
        <f>('Activity data'!M1446/('Emission factors'!$H$6+'Emission factors'!$H$9)*2/1000)*'Emission factors'!$B$7*('Emission factors'!$E$7/1000)+(('Activity data'!M1626/'Emission factors'!$H$6/1000)*'Emission factors'!$B$11*'Emission factors'!$E$11/1000)+(('Activity data'!M1734/'Emission factors'!$H$6/1000)*'Emission factors'!$B$7*'Emission factors'!$E$7/1000)</f>
        <v>3.2901383111494237E-2</v>
      </c>
      <c r="R7316" s="92">
        <f>('Activity data'!N1446/('Emission factors'!$H$6+'Emission factors'!$H$9)*2/1000)*'Emission factors'!$B$7*('Emission factors'!$E$7/1000)+(('Activity data'!N1626/'Emission factors'!$H$6/1000)*'Emission factors'!$B$11*'Emission factors'!$E$11/1000)+(('Activity data'!N1734/'Emission factors'!$H$6/1000)*'Emission factors'!$B$7*'Emission factors'!$E$7/1000)</f>
        <v>5.203140493291078E-2</v>
      </c>
      <c r="S7316" s="92">
        <f>('Activity data'!O1446/('Emission factors'!$H$6+'Emission factors'!$H$9)*2/1000)*'Emission factors'!$B$7*('Emission factors'!$E$7/1000)+(('Activity data'!O1626/'Emission factors'!$H$6/1000)*'Emission factors'!$B$11*'Emission factors'!$E$11/1000)+(('Activity data'!O1734/'Emission factors'!$H$6/1000)*'Emission factors'!$B$7*'Emission factors'!$E$7/1000)</f>
        <v>7.1108336928146623E-2</v>
      </c>
      <c r="T7316" s="92">
        <f>('Activity data'!P1446/('Emission factors'!$H$6+'Emission factors'!$H$9)*2/1000)*'Emission factors'!$B$7*('Emission factors'!$E$7/1000)+(('Activity data'!P1626/'Emission factors'!$H$6/1000)*'Emission factors'!$B$11*'Emission factors'!$E$11/1000)+(('Activity data'!P1734/'Emission factors'!$H$6/1000)*'Emission factors'!$B$7*'Emission factors'!$E$7/1000)</f>
        <v>3.453081135521556E-2</v>
      </c>
      <c r="U7316" s="92">
        <f>('Activity data'!Q1446/('Emission factors'!$H$6+'Emission factors'!$H$9)*2/1000)*'Emission factors'!$B$7*('Emission factors'!$E$7/1000)+(('Activity data'!Q1626/'Emission factors'!$H$6/1000)*'Emission factors'!$B$11*'Emission factors'!$E$11/1000)+(('Activity data'!Q1734/'Emission factors'!$H$6/1000)*'Emission factors'!$B$7*'Emission factors'!$E$7/1000)</f>
        <v>0.16553434514987125</v>
      </c>
    </row>
    <row r="7317" spans="1:21" x14ac:dyDescent="0.25">
      <c r="A7317" s="92" t="s">
        <v>11</v>
      </c>
      <c r="B7317" s="92" t="s">
        <v>12</v>
      </c>
      <c r="C7317" s="92" t="s">
        <v>48</v>
      </c>
      <c r="D7317" s="92" t="s">
        <v>48</v>
      </c>
      <c r="E7317" s="92" t="s">
        <v>51</v>
      </c>
      <c r="F7317" s="92" t="s">
        <v>50</v>
      </c>
      <c r="G7317" s="92" t="s">
        <v>97</v>
      </c>
      <c r="H7317" s="92" t="s">
        <v>74</v>
      </c>
      <c r="I7317" s="92" t="s">
        <v>222</v>
      </c>
      <c r="L7317" s="92">
        <f>('Activity data'!H1447/('Emission factors'!$H$6+'Emission factors'!$H$9)*2/1000)*'Emission factors'!$B$7*('Emission factors'!$E$7/1000)+(('Activity data'!H1627/'Emission factors'!$H$6/1000)*'Emission factors'!$B$11*'Emission factors'!$E$11/1000)+(('Activity data'!H1735/'Emission factors'!$H$6/1000)*'Emission factors'!$B$7*'Emission factors'!$E$7/1000)</f>
        <v>0</v>
      </c>
      <c r="M7317" s="92">
        <f>('Activity data'!I1447/('Emission factors'!$H$6+'Emission factors'!$H$9)*2/1000)*'Emission factors'!$B$7*('Emission factors'!$E$7/1000)+(('Activity data'!I1627/'Emission factors'!$H$6/1000)*'Emission factors'!$B$11*'Emission factors'!$E$11/1000)+(('Activity data'!I1735/'Emission factors'!$H$6/1000)*'Emission factors'!$B$7*'Emission factors'!$E$7/1000)</f>
        <v>0</v>
      </c>
      <c r="N7317" s="92">
        <f>('Activity data'!J1447/('Emission factors'!$H$6+'Emission factors'!$H$9)*2/1000)*'Emission factors'!$B$7*('Emission factors'!$E$7/1000)+(('Activity data'!J1627/'Emission factors'!$H$6/1000)*'Emission factors'!$B$11*'Emission factors'!$E$11/1000)+(('Activity data'!J1735/'Emission factors'!$H$6/1000)*'Emission factors'!$B$7*'Emission factors'!$E$7/1000)</f>
        <v>0</v>
      </c>
      <c r="O7317" s="92">
        <f>('Activity data'!K1447/('Emission factors'!$H$6+'Emission factors'!$H$9)*2/1000)*'Emission factors'!$B$7*('Emission factors'!$E$7/1000)+(('Activity data'!K1627/'Emission factors'!$H$6/1000)*'Emission factors'!$B$11*'Emission factors'!$E$11/1000)+(('Activity data'!K1735/'Emission factors'!$H$6/1000)*'Emission factors'!$B$7*'Emission factors'!$E$7/1000)</f>
        <v>0</v>
      </c>
      <c r="P7317" s="92">
        <f>('Activity data'!L1447/('Emission factors'!$H$6+'Emission factors'!$H$9)*2/1000)*'Emission factors'!$B$7*('Emission factors'!$E$7/1000)+(('Activity data'!L1627/'Emission factors'!$H$6/1000)*'Emission factors'!$B$11*'Emission factors'!$E$11/1000)+(('Activity data'!L1735/'Emission factors'!$H$6/1000)*'Emission factors'!$B$7*'Emission factors'!$E$7/1000)</f>
        <v>0</v>
      </c>
      <c r="Q7317" s="92">
        <f>('Activity data'!M1447/('Emission factors'!$H$6+'Emission factors'!$H$9)*2/1000)*'Emission factors'!$B$7*('Emission factors'!$E$7/1000)+(('Activity data'!M1627/'Emission factors'!$H$6/1000)*'Emission factors'!$B$11*'Emission factors'!$E$11/1000)+(('Activity data'!M1735/'Emission factors'!$H$6/1000)*'Emission factors'!$B$7*'Emission factors'!$E$7/1000)</f>
        <v>0</v>
      </c>
      <c r="R7317" s="92">
        <f>('Activity data'!N1447/('Emission factors'!$H$6+'Emission factors'!$H$9)*2/1000)*'Emission factors'!$B$7*('Emission factors'!$E$7/1000)+(('Activity data'!N1627/'Emission factors'!$H$6/1000)*'Emission factors'!$B$11*'Emission factors'!$E$11/1000)+(('Activity data'!N1735/'Emission factors'!$H$6/1000)*'Emission factors'!$B$7*'Emission factors'!$E$7/1000)</f>
        <v>0</v>
      </c>
      <c r="S7317" s="92">
        <f>('Activity data'!O1447/('Emission factors'!$H$6+'Emission factors'!$H$9)*2/1000)*'Emission factors'!$B$7*('Emission factors'!$E$7/1000)+(('Activity data'!O1627/'Emission factors'!$H$6/1000)*'Emission factors'!$B$11*'Emission factors'!$E$11/1000)+(('Activity data'!O1735/'Emission factors'!$H$6/1000)*'Emission factors'!$B$7*'Emission factors'!$E$7/1000)</f>
        <v>0</v>
      </c>
      <c r="T7317" s="92">
        <f>('Activity data'!P1447/('Emission factors'!$H$6+'Emission factors'!$H$9)*2/1000)*'Emission factors'!$B$7*('Emission factors'!$E$7/1000)+(('Activity data'!P1627/'Emission factors'!$H$6/1000)*'Emission factors'!$B$11*'Emission factors'!$E$11/1000)+(('Activity data'!P1735/'Emission factors'!$H$6/1000)*'Emission factors'!$B$7*'Emission factors'!$E$7/1000)</f>
        <v>0</v>
      </c>
      <c r="U7317" s="92">
        <f>('Activity data'!Q1447/('Emission factors'!$H$6+'Emission factors'!$H$9)*2/1000)*'Emission factors'!$B$7*('Emission factors'!$E$7/1000)+(('Activity data'!Q1627/'Emission factors'!$H$6/1000)*'Emission factors'!$B$11*'Emission factors'!$E$11/1000)+(('Activity data'!Q1735/'Emission factors'!$H$6/1000)*'Emission factors'!$B$7*'Emission factors'!$E$7/1000)</f>
        <v>0</v>
      </c>
    </row>
    <row r="7318" spans="1:21" x14ac:dyDescent="0.25">
      <c r="A7318" s="92" t="s">
        <v>11</v>
      </c>
      <c r="B7318" s="92" t="s">
        <v>12</v>
      </c>
      <c r="C7318" s="92" t="s">
        <v>48</v>
      </c>
      <c r="D7318" s="92" t="s">
        <v>48</v>
      </c>
      <c r="E7318" s="92" t="s">
        <v>51</v>
      </c>
      <c r="F7318" s="92" t="s">
        <v>50</v>
      </c>
      <c r="G7318" s="92" t="s">
        <v>97</v>
      </c>
      <c r="H7318" s="92" t="s">
        <v>74</v>
      </c>
      <c r="I7318" s="92" t="s">
        <v>223</v>
      </c>
      <c r="L7318" s="92">
        <f>('Activity data'!H1448/('Emission factors'!$H$6+'Emission factors'!$H$9)*2/1000)*'Emission factors'!$B$7*('Emission factors'!$E$7/1000)+(('Activity data'!H1628/'Emission factors'!$H$6/1000)*'Emission factors'!$B$11*'Emission factors'!$E$11/1000)+(('Activity data'!H1736/'Emission factors'!$H$6/1000)*'Emission factors'!$B$7*'Emission factors'!$E$7/1000)</f>
        <v>0</v>
      </c>
      <c r="M7318" s="92">
        <f>('Activity data'!I1448/('Emission factors'!$H$6+'Emission factors'!$H$9)*2/1000)*'Emission factors'!$B$7*('Emission factors'!$E$7/1000)+(('Activity data'!I1628/'Emission factors'!$H$6/1000)*'Emission factors'!$B$11*'Emission factors'!$E$11/1000)+(('Activity data'!I1736/'Emission factors'!$H$6/1000)*'Emission factors'!$B$7*'Emission factors'!$E$7/1000)</f>
        <v>0</v>
      </c>
      <c r="N7318" s="92">
        <f>('Activity data'!J1448/('Emission factors'!$H$6+'Emission factors'!$H$9)*2/1000)*'Emission factors'!$B$7*('Emission factors'!$E$7/1000)+(('Activity data'!J1628/'Emission factors'!$H$6/1000)*'Emission factors'!$B$11*'Emission factors'!$E$11/1000)+(('Activity data'!J1736/'Emission factors'!$H$6/1000)*'Emission factors'!$B$7*'Emission factors'!$E$7/1000)</f>
        <v>0</v>
      </c>
      <c r="O7318" s="92">
        <f>('Activity data'!K1448/('Emission factors'!$H$6+'Emission factors'!$H$9)*2/1000)*'Emission factors'!$B$7*('Emission factors'!$E$7/1000)+(('Activity data'!K1628/'Emission factors'!$H$6/1000)*'Emission factors'!$B$11*'Emission factors'!$E$11/1000)+(('Activity data'!K1736/'Emission factors'!$H$6/1000)*'Emission factors'!$B$7*'Emission factors'!$E$7/1000)</f>
        <v>0</v>
      </c>
      <c r="P7318" s="92">
        <f>('Activity data'!L1448/('Emission factors'!$H$6+'Emission factors'!$H$9)*2/1000)*'Emission factors'!$B$7*('Emission factors'!$E$7/1000)+(('Activity data'!L1628/'Emission factors'!$H$6/1000)*'Emission factors'!$B$11*'Emission factors'!$E$11/1000)+(('Activity data'!L1736/'Emission factors'!$H$6/1000)*'Emission factors'!$B$7*'Emission factors'!$E$7/1000)</f>
        <v>0</v>
      </c>
      <c r="Q7318" s="92">
        <f>('Activity data'!M1448/('Emission factors'!$H$6+'Emission factors'!$H$9)*2/1000)*'Emission factors'!$B$7*('Emission factors'!$E$7/1000)+(('Activity data'!M1628/'Emission factors'!$H$6/1000)*'Emission factors'!$B$11*'Emission factors'!$E$11/1000)+(('Activity data'!M1736/'Emission factors'!$H$6/1000)*'Emission factors'!$B$7*'Emission factors'!$E$7/1000)</f>
        <v>0</v>
      </c>
      <c r="R7318" s="92">
        <f>('Activity data'!N1448/('Emission factors'!$H$6+'Emission factors'!$H$9)*2/1000)*'Emission factors'!$B$7*('Emission factors'!$E$7/1000)+(('Activity data'!N1628/'Emission factors'!$H$6/1000)*'Emission factors'!$B$11*'Emission factors'!$E$11/1000)+(('Activity data'!N1736/'Emission factors'!$H$6/1000)*'Emission factors'!$B$7*'Emission factors'!$E$7/1000)</f>
        <v>0</v>
      </c>
      <c r="S7318" s="92">
        <f>('Activity data'!O1448/('Emission factors'!$H$6+'Emission factors'!$H$9)*2/1000)*'Emission factors'!$B$7*('Emission factors'!$E$7/1000)+(('Activity data'!O1628/'Emission factors'!$H$6/1000)*'Emission factors'!$B$11*'Emission factors'!$E$11/1000)+(('Activity data'!O1736/'Emission factors'!$H$6/1000)*'Emission factors'!$B$7*'Emission factors'!$E$7/1000)</f>
        <v>0</v>
      </c>
      <c r="T7318" s="92">
        <f>('Activity data'!P1448/('Emission factors'!$H$6+'Emission factors'!$H$9)*2/1000)*'Emission factors'!$B$7*('Emission factors'!$E$7/1000)+(('Activity data'!P1628/'Emission factors'!$H$6/1000)*'Emission factors'!$B$11*'Emission factors'!$E$11/1000)+(('Activity data'!P1736/'Emission factors'!$H$6/1000)*'Emission factors'!$B$7*'Emission factors'!$E$7/1000)</f>
        <v>0</v>
      </c>
      <c r="U7318" s="92">
        <f>('Activity data'!Q1448/('Emission factors'!$H$6+'Emission factors'!$H$9)*2/1000)*'Emission factors'!$B$7*('Emission factors'!$E$7/1000)+(('Activity data'!Q1628/'Emission factors'!$H$6/1000)*'Emission factors'!$B$11*'Emission factors'!$E$11/1000)+(('Activity data'!Q1736/'Emission factors'!$H$6/1000)*'Emission factors'!$B$7*'Emission factors'!$E$7/1000)</f>
        <v>0</v>
      </c>
    </row>
    <row r="7319" spans="1:21" x14ac:dyDescent="0.25">
      <c r="A7319" s="92" t="s">
        <v>11</v>
      </c>
      <c r="B7319" s="92" t="s">
        <v>12</v>
      </c>
      <c r="C7319" s="92" t="s">
        <v>48</v>
      </c>
      <c r="D7319" s="92" t="s">
        <v>48</v>
      </c>
      <c r="E7319" s="92" t="s">
        <v>51</v>
      </c>
      <c r="F7319" s="92" t="s">
        <v>50</v>
      </c>
      <c r="G7319" s="92" t="s">
        <v>97</v>
      </c>
      <c r="H7319" s="92" t="s">
        <v>74</v>
      </c>
      <c r="I7319" s="92" t="s">
        <v>259</v>
      </c>
      <c r="L7319" s="92">
        <f>('Activity data'!H1449/('Emission factors'!$H$6+'Emission factors'!$H$9)*2/1000)*'Emission factors'!$B$7*('Emission factors'!$E$7/1000)+(('Activity data'!H1629/'Emission factors'!$H$6/1000)*'Emission factors'!$B$11*'Emission factors'!$E$11/1000)+(('Activity data'!H1737/'Emission factors'!$H$6/1000)*'Emission factors'!$B$7*'Emission factors'!$E$7/1000)</f>
        <v>0</v>
      </c>
      <c r="M7319" s="92">
        <f>('Activity data'!I1449/('Emission factors'!$H$6+'Emission factors'!$H$9)*2/1000)*'Emission factors'!$B$7*('Emission factors'!$E$7/1000)+(('Activity data'!I1629/'Emission factors'!$H$6/1000)*'Emission factors'!$B$11*'Emission factors'!$E$11/1000)+(('Activity data'!I1737/'Emission factors'!$H$6/1000)*'Emission factors'!$B$7*'Emission factors'!$E$7/1000)</f>
        <v>0</v>
      </c>
      <c r="N7319" s="92">
        <f>('Activity data'!J1449/('Emission factors'!$H$6+'Emission factors'!$H$9)*2/1000)*'Emission factors'!$B$7*('Emission factors'!$E$7/1000)+(('Activity data'!J1629/'Emission factors'!$H$6/1000)*'Emission factors'!$B$11*'Emission factors'!$E$11/1000)+(('Activity data'!J1737/'Emission factors'!$H$6/1000)*'Emission factors'!$B$7*'Emission factors'!$E$7/1000)</f>
        <v>0</v>
      </c>
      <c r="O7319" s="92">
        <f>('Activity data'!K1449/('Emission factors'!$H$6+'Emission factors'!$H$9)*2/1000)*'Emission factors'!$B$7*('Emission factors'!$E$7/1000)+(('Activity data'!K1629/'Emission factors'!$H$6/1000)*'Emission factors'!$B$11*'Emission factors'!$E$11/1000)+(('Activity data'!K1737/'Emission factors'!$H$6/1000)*'Emission factors'!$B$7*'Emission factors'!$E$7/1000)</f>
        <v>0</v>
      </c>
      <c r="P7319" s="92">
        <f>('Activity data'!L1449/('Emission factors'!$H$6+'Emission factors'!$H$9)*2/1000)*'Emission factors'!$B$7*('Emission factors'!$E$7/1000)+(('Activity data'!L1629/'Emission factors'!$H$6/1000)*'Emission factors'!$B$11*'Emission factors'!$E$11/1000)+(('Activity data'!L1737/'Emission factors'!$H$6/1000)*'Emission factors'!$B$7*'Emission factors'!$E$7/1000)</f>
        <v>0</v>
      </c>
      <c r="Q7319" s="92">
        <f>('Activity data'!M1449/('Emission factors'!$H$6+'Emission factors'!$H$9)*2/1000)*'Emission factors'!$B$7*('Emission factors'!$E$7/1000)+(('Activity data'!M1629/'Emission factors'!$H$6/1000)*'Emission factors'!$B$11*'Emission factors'!$E$11/1000)+(('Activity data'!M1737/'Emission factors'!$H$6/1000)*'Emission factors'!$B$7*'Emission factors'!$E$7/1000)</f>
        <v>0</v>
      </c>
      <c r="R7319" s="92">
        <f>('Activity data'!N1449/('Emission factors'!$H$6+'Emission factors'!$H$9)*2/1000)*'Emission factors'!$B$7*('Emission factors'!$E$7/1000)+(('Activity data'!N1629/'Emission factors'!$H$6/1000)*'Emission factors'!$B$11*'Emission factors'!$E$11/1000)+(('Activity data'!N1737/'Emission factors'!$H$6/1000)*'Emission factors'!$B$7*'Emission factors'!$E$7/1000)</f>
        <v>0</v>
      </c>
      <c r="S7319" s="92">
        <f>('Activity data'!O1449/('Emission factors'!$H$6+'Emission factors'!$H$9)*2/1000)*'Emission factors'!$B$7*('Emission factors'!$E$7/1000)+(('Activity data'!O1629/'Emission factors'!$H$6/1000)*'Emission factors'!$B$11*'Emission factors'!$E$11/1000)+(('Activity data'!O1737/'Emission factors'!$H$6/1000)*'Emission factors'!$B$7*'Emission factors'!$E$7/1000)</f>
        <v>0</v>
      </c>
      <c r="T7319" s="92">
        <f>('Activity data'!P1449/('Emission factors'!$H$6+'Emission factors'!$H$9)*2/1000)*'Emission factors'!$B$7*('Emission factors'!$E$7/1000)+(('Activity data'!P1629/'Emission factors'!$H$6/1000)*'Emission factors'!$B$11*'Emission factors'!$E$11/1000)+(('Activity data'!P1737/'Emission factors'!$H$6/1000)*'Emission factors'!$B$7*'Emission factors'!$E$7/1000)</f>
        <v>0</v>
      </c>
      <c r="U7319" s="92">
        <f>('Activity data'!Q1449/('Emission factors'!$H$6+'Emission factors'!$H$9)*2/1000)*'Emission factors'!$B$7*('Emission factors'!$E$7/1000)+(('Activity data'!Q1629/'Emission factors'!$H$6/1000)*'Emission factors'!$B$11*'Emission factors'!$E$11/1000)+(('Activity data'!Q1737/'Emission factors'!$H$6/1000)*'Emission factors'!$B$7*'Emission factors'!$E$7/1000)</f>
        <v>0</v>
      </c>
    </row>
    <row r="7320" spans="1:21" x14ac:dyDescent="0.25">
      <c r="A7320" s="92" t="s">
        <v>11</v>
      </c>
      <c r="B7320" s="92" t="s">
        <v>12</v>
      </c>
      <c r="C7320" s="92" t="s">
        <v>48</v>
      </c>
      <c r="D7320" s="92" t="s">
        <v>48</v>
      </c>
      <c r="E7320" s="92" t="s">
        <v>51</v>
      </c>
      <c r="F7320" s="92" t="s">
        <v>50</v>
      </c>
      <c r="G7320" s="92" t="s">
        <v>97</v>
      </c>
      <c r="H7320" s="92" t="s">
        <v>74</v>
      </c>
      <c r="I7320" s="89" t="s">
        <v>193</v>
      </c>
      <c r="L7320" s="92">
        <f>('Activity data'!H1450/('Emission factors'!$H$6+'Emission factors'!$H$9)*2/1000)*'Emission factors'!$B$7*('Emission factors'!$E$7/1000)+(('Activity data'!H1630/'Emission factors'!$H$6/1000)*'Emission factors'!$B$11*'Emission factors'!$E$11/1000)+(('Activity data'!H1738/'Emission factors'!$H$6/1000)*'Emission factors'!$B$7*'Emission factors'!$E$7/1000)</f>
        <v>4.2677944789670172E-2</v>
      </c>
      <c r="M7320" s="92">
        <f>('Activity data'!I1450/('Emission factors'!$H$6+'Emission factors'!$H$9)*2/1000)*'Emission factors'!$B$7*('Emission factors'!$E$7/1000)+(('Activity data'!I1630/'Emission factors'!$H$6/1000)*'Emission factors'!$B$11*'Emission factors'!$E$11/1000)+(('Activity data'!I1738/'Emission factors'!$H$6/1000)*'Emission factors'!$B$7*'Emission factors'!$E$7/1000)</f>
        <v>5.7793570102584915E-2</v>
      </c>
      <c r="N7320" s="92">
        <f>('Activity data'!J1450/('Emission factors'!$H$6+'Emission factors'!$H$9)*2/1000)*'Emission factors'!$B$7*('Emission factors'!$E$7/1000)+(('Activity data'!J1630/'Emission factors'!$H$6/1000)*'Emission factors'!$B$11*'Emission factors'!$E$11/1000)+(('Activity data'!J1738/'Emission factors'!$H$6/1000)*'Emission factors'!$B$7*'Emission factors'!$E$7/1000)</f>
        <v>0.19080367769178083</v>
      </c>
      <c r="O7320" s="92">
        <f>('Activity data'!K1450/('Emission factors'!$H$6+'Emission factors'!$H$9)*2/1000)*'Emission factors'!$B$7*('Emission factors'!$E$7/1000)+(('Activity data'!K1630/'Emission factors'!$H$6/1000)*'Emission factors'!$B$11*'Emission factors'!$E$11/1000)+(('Activity data'!K1738/'Emission factors'!$H$6/1000)*'Emission factors'!$B$7*'Emission factors'!$E$7/1000)</f>
        <v>0.13090693472650752</v>
      </c>
      <c r="P7320" s="92">
        <f>('Activity data'!L1450/('Emission factors'!$H$6+'Emission factors'!$H$9)*2/1000)*'Emission factors'!$B$7*('Emission factors'!$E$7/1000)+(('Activity data'!L1630/'Emission factors'!$H$6/1000)*'Emission factors'!$B$11*'Emission factors'!$E$11/1000)+(('Activity data'!L1738/'Emission factors'!$H$6/1000)*'Emission factors'!$B$7*'Emission factors'!$E$7/1000)</f>
        <v>6.904572049719862E-2</v>
      </c>
      <c r="Q7320" s="92">
        <f>('Activity data'!M1450/('Emission factors'!$H$6+'Emission factors'!$H$9)*2/1000)*'Emission factors'!$B$7*('Emission factors'!$E$7/1000)+(('Activity data'!M1630/'Emission factors'!$H$6/1000)*'Emission factors'!$B$11*'Emission factors'!$E$11/1000)+(('Activity data'!M1738/'Emission factors'!$H$6/1000)*'Emission factors'!$B$7*'Emission factors'!$E$7/1000)</f>
        <v>6.7822948505232156E-2</v>
      </c>
      <c r="R7320" s="92">
        <f>('Activity data'!N1450/('Emission factors'!$H$6+'Emission factors'!$H$9)*2/1000)*'Emission factors'!$B$7*('Emission factors'!$E$7/1000)+(('Activity data'!N1630/'Emission factors'!$H$6/1000)*'Emission factors'!$B$11*'Emission factors'!$E$11/1000)+(('Activity data'!N1738/'Emission factors'!$H$6/1000)*'Emission factors'!$B$7*'Emission factors'!$E$7/1000)</f>
        <v>7.9507072019765521E-2</v>
      </c>
      <c r="S7320" s="92">
        <f>('Activity data'!O1450/('Emission factors'!$H$6+'Emission factors'!$H$9)*2/1000)*'Emission factors'!$B$7*('Emission factors'!$E$7/1000)+(('Activity data'!O1630/'Emission factors'!$H$6/1000)*'Emission factors'!$B$11*'Emission factors'!$E$11/1000)+(('Activity data'!O1738/'Emission factors'!$H$6/1000)*'Emission factors'!$B$7*'Emission factors'!$E$7/1000)</f>
        <v>9.1517108261219893E-2</v>
      </c>
      <c r="T7320" s="92">
        <f>('Activity data'!P1450/('Emission factors'!$H$6+'Emission factors'!$H$9)*2/1000)*'Emission factors'!$B$7*('Emission factors'!$E$7/1000)+(('Activity data'!P1630/'Emission factors'!$H$6/1000)*'Emission factors'!$B$11*'Emission factors'!$E$11/1000)+(('Activity data'!P1738/'Emission factors'!$H$6/1000)*'Emission factors'!$B$7*'Emission factors'!$E$7/1000)</f>
        <v>0.18343196405906378</v>
      </c>
      <c r="U7320" s="92">
        <f>('Activity data'!Q1450/('Emission factors'!$H$6+'Emission factors'!$H$9)*2/1000)*'Emission factors'!$B$7*('Emission factors'!$E$7/1000)+(('Activity data'!Q1630/'Emission factors'!$H$6/1000)*'Emission factors'!$B$11*'Emission factors'!$E$11/1000)+(('Activity data'!Q1738/'Emission factors'!$H$6/1000)*'Emission factors'!$B$7*'Emission factors'!$E$7/1000)</f>
        <v>0.32375179521449177</v>
      </c>
    </row>
    <row r="7321" spans="1:21" x14ac:dyDescent="0.25">
      <c r="A7321" s="92" t="s">
        <v>11</v>
      </c>
      <c r="B7321" s="92" t="s">
        <v>12</v>
      </c>
      <c r="C7321" s="92" t="s">
        <v>48</v>
      </c>
      <c r="D7321" s="92" t="s">
        <v>48</v>
      </c>
      <c r="E7321" s="92" t="s">
        <v>51</v>
      </c>
      <c r="F7321" s="92" t="s">
        <v>50</v>
      </c>
      <c r="G7321" s="92" t="s">
        <v>97</v>
      </c>
      <c r="H7321" s="92" t="s">
        <v>74</v>
      </c>
      <c r="I7321" s="92" t="s">
        <v>203</v>
      </c>
      <c r="L7321" s="92">
        <f>('Activity data'!H1451/('Emission factors'!$H$6+'Emission factors'!$H$9)*2/1000)*'Emission factors'!$B$7*('Emission factors'!$E$7/1000)+(('Activity data'!H1631/'Emission factors'!$H$6/1000)*'Emission factors'!$B$11*'Emission factors'!$E$11/1000)+(('Activity data'!H1739/'Emission factors'!$H$6/1000)*'Emission factors'!$B$7*'Emission factors'!$E$7/1000)</f>
        <v>0.1497968323874016</v>
      </c>
      <c r="M7321" s="92">
        <f>('Activity data'!I1451/('Emission factors'!$H$6+'Emission factors'!$H$9)*2/1000)*'Emission factors'!$B$7*('Emission factors'!$E$7/1000)+(('Activity data'!I1631/'Emission factors'!$H$6/1000)*'Emission factors'!$B$11*'Emission factors'!$E$11/1000)+(('Activity data'!I1739/'Emission factors'!$H$6/1000)*'Emission factors'!$B$7*'Emission factors'!$E$7/1000)</f>
        <v>0.11444716275674542</v>
      </c>
      <c r="N7321" s="92">
        <f>('Activity data'!J1451/('Emission factors'!$H$6+'Emission factors'!$H$9)*2/1000)*'Emission factors'!$B$7*('Emission factors'!$E$7/1000)+(('Activity data'!J1631/'Emission factors'!$H$6/1000)*'Emission factors'!$B$11*'Emission factors'!$E$11/1000)+(('Activity data'!J1739/'Emission factors'!$H$6/1000)*'Emission factors'!$B$7*'Emission factors'!$E$7/1000)</f>
        <v>0.22558696563498484</v>
      </c>
      <c r="O7321" s="92">
        <f>('Activity data'!K1451/('Emission factors'!$H$6+'Emission factors'!$H$9)*2/1000)*'Emission factors'!$B$7*('Emission factors'!$E$7/1000)+(('Activity data'!K1631/'Emission factors'!$H$6/1000)*'Emission factors'!$B$11*'Emission factors'!$E$11/1000)+(('Activity data'!K1739/'Emission factors'!$H$6/1000)*'Emission factors'!$B$7*'Emission factors'!$E$7/1000)</f>
        <v>0.2661389763634025</v>
      </c>
      <c r="P7321" s="92">
        <f>('Activity data'!L1451/('Emission factors'!$H$6+'Emission factors'!$H$9)*2/1000)*'Emission factors'!$B$7*('Emission factors'!$E$7/1000)+(('Activity data'!L1631/'Emission factors'!$H$6/1000)*'Emission factors'!$B$11*'Emission factors'!$E$11/1000)+(('Activity data'!L1739/'Emission factors'!$H$6/1000)*'Emission factors'!$B$7*'Emission factors'!$E$7/1000)</f>
        <v>0.24872346554064442</v>
      </c>
      <c r="Q7321" s="92">
        <f>('Activity data'!M1451/('Emission factors'!$H$6+'Emission factors'!$H$9)*2/1000)*'Emission factors'!$B$7*('Emission factors'!$E$7/1000)+(('Activity data'!M1631/'Emission factors'!$H$6/1000)*'Emission factors'!$B$11*'Emission factors'!$E$11/1000)+(('Activity data'!M1739/'Emission factors'!$H$6/1000)*'Emission factors'!$B$7*'Emission factors'!$E$7/1000)</f>
        <v>0.36650229329551448</v>
      </c>
      <c r="R7321" s="92">
        <f>('Activity data'!N1451/('Emission factors'!$H$6+'Emission factors'!$H$9)*2/1000)*'Emission factors'!$B$7*('Emission factors'!$E$7/1000)+(('Activity data'!N1631/'Emission factors'!$H$6/1000)*'Emission factors'!$B$11*'Emission factors'!$E$11/1000)+(('Activity data'!N1739/'Emission factors'!$H$6/1000)*'Emission factors'!$B$7*'Emission factors'!$E$7/1000)</f>
        <v>0.35238057848478677</v>
      </c>
      <c r="S7321" s="92">
        <f>('Activity data'!O1451/('Emission factors'!$H$6+'Emission factors'!$H$9)*2/1000)*'Emission factors'!$B$7*('Emission factors'!$E$7/1000)+(('Activity data'!O1631/'Emission factors'!$H$6/1000)*'Emission factors'!$B$11*'Emission factors'!$E$11/1000)+(('Activity data'!O1739/'Emission factors'!$H$6/1000)*'Emission factors'!$B$7*'Emission factors'!$E$7/1000)</f>
        <v>0.2785190473591671</v>
      </c>
      <c r="T7321" s="92">
        <f>('Activity data'!P1451/('Emission factors'!$H$6+'Emission factors'!$H$9)*2/1000)*'Emission factors'!$B$7*('Emission factors'!$E$7/1000)+(('Activity data'!P1631/'Emission factors'!$H$6/1000)*'Emission factors'!$B$11*'Emission factors'!$E$11/1000)+(('Activity data'!P1739/'Emission factors'!$H$6/1000)*'Emission factors'!$B$7*'Emission factors'!$E$7/1000)</f>
        <v>0.1677657576308246</v>
      </c>
      <c r="U7321" s="92">
        <f>('Activity data'!Q1451/('Emission factors'!$H$6+'Emission factors'!$H$9)*2/1000)*'Emission factors'!$B$7*('Emission factors'!$E$7/1000)+(('Activity data'!Q1631/'Emission factors'!$H$6/1000)*'Emission factors'!$B$11*'Emission factors'!$E$11/1000)+(('Activity data'!Q1739/'Emission factors'!$H$6/1000)*'Emission factors'!$B$7*'Emission factors'!$E$7/1000)</f>
        <v>0.11462796204670422</v>
      </c>
    </row>
    <row r="7322" spans="1:21" x14ac:dyDescent="0.25">
      <c r="A7322" s="92" t="s">
        <v>11</v>
      </c>
      <c r="B7322" s="92" t="s">
        <v>12</v>
      </c>
      <c r="C7322" s="92" t="s">
        <v>48</v>
      </c>
      <c r="D7322" s="92" t="s">
        <v>48</v>
      </c>
      <c r="E7322" s="92" t="s">
        <v>51</v>
      </c>
      <c r="F7322" s="92" t="s">
        <v>50</v>
      </c>
      <c r="G7322" s="92" t="s">
        <v>97</v>
      </c>
      <c r="H7322" s="92" t="s">
        <v>74</v>
      </c>
      <c r="I7322" s="92" t="s">
        <v>209</v>
      </c>
      <c r="L7322" s="92">
        <f>('Activity data'!H1452/('Emission factors'!$H$6+'Emission factors'!$H$9)*2/1000)*'Emission factors'!$B$7*('Emission factors'!$E$7/1000)+(('Activity data'!H1632/'Emission factors'!$H$6/1000)*'Emission factors'!$B$11*'Emission factors'!$E$11/1000)+(('Activity data'!H1740/'Emission factors'!$H$6/1000)*'Emission factors'!$B$7*'Emission factors'!$E$7/1000)</f>
        <v>0.88960594273545768</v>
      </c>
      <c r="M7322" s="92">
        <f>('Activity data'!I1452/('Emission factors'!$H$6+'Emission factors'!$H$9)*2/1000)*'Emission factors'!$B$7*('Emission factors'!$E$7/1000)+(('Activity data'!I1632/'Emission factors'!$H$6/1000)*'Emission factors'!$B$11*'Emission factors'!$E$11/1000)+(('Activity data'!I1740/'Emission factors'!$H$6/1000)*'Emission factors'!$B$7*'Emission factors'!$E$7/1000)</f>
        <v>0.90007964186120626</v>
      </c>
      <c r="N7322" s="92">
        <f>('Activity data'!J1452/('Emission factors'!$H$6+'Emission factors'!$H$9)*2/1000)*'Emission factors'!$B$7*('Emission factors'!$E$7/1000)+(('Activity data'!J1632/'Emission factors'!$H$6/1000)*'Emission factors'!$B$11*'Emission factors'!$E$11/1000)+(('Activity data'!J1740/'Emission factors'!$H$6/1000)*'Emission factors'!$B$7*'Emission factors'!$E$7/1000)</f>
        <v>0.99380803543361285</v>
      </c>
      <c r="O7322" s="92">
        <f>('Activity data'!K1452/('Emission factors'!$H$6+'Emission factors'!$H$9)*2/1000)*'Emission factors'!$B$7*('Emission factors'!$E$7/1000)+(('Activity data'!K1632/'Emission factors'!$H$6/1000)*'Emission factors'!$B$11*'Emission factors'!$E$11/1000)+(('Activity data'!K1740/'Emission factors'!$H$6/1000)*'Emission factors'!$B$7*'Emission factors'!$E$7/1000)</f>
        <v>1.0099514939048682</v>
      </c>
      <c r="P7322" s="92">
        <f>('Activity data'!L1452/('Emission factors'!$H$6+'Emission factors'!$H$9)*2/1000)*'Emission factors'!$B$7*('Emission factors'!$E$7/1000)+(('Activity data'!L1632/'Emission factors'!$H$6/1000)*'Emission factors'!$B$11*'Emission factors'!$E$11/1000)+(('Activity data'!L1740/'Emission factors'!$H$6/1000)*'Emission factors'!$B$7*'Emission factors'!$E$7/1000)</f>
        <v>0.92405836865588398</v>
      </c>
      <c r="Q7322" s="92">
        <f>('Activity data'!M1452/('Emission factors'!$H$6+'Emission factors'!$H$9)*2/1000)*'Emission factors'!$B$7*('Emission factors'!$E$7/1000)+(('Activity data'!M1632/'Emission factors'!$H$6/1000)*'Emission factors'!$B$11*'Emission factors'!$E$11/1000)+(('Activity data'!M1740/'Emission factors'!$H$6/1000)*'Emission factors'!$B$7*'Emission factors'!$E$7/1000)</f>
        <v>1.2594299077581645</v>
      </c>
      <c r="R7322" s="92">
        <f>('Activity data'!N1452/('Emission factors'!$H$6+'Emission factors'!$H$9)*2/1000)*'Emission factors'!$B$7*('Emission factors'!$E$7/1000)+(('Activity data'!N1632/'Emission factors'!$H$6/1000)*'Emission factors'!$B$11*'Emission factors'!$E$11/1000)+(('Activity data'!N1740/'Emission factors'!$H$6/1000)*'Emission factors'!$B$7*'Emission factors'!$E$7/1000)</f>
        <v>0.87225171880545549</v>
      </c>
      <c r="S7322" s="92">
        <f>('Activity data'!O1452/('Emission factors'!$H$6+'Emission factors'!$H$9)*2/1000)*'Emission factors'!$B$7*('Emission factors'!$E$7/1000)+(('Activity data'!O1632/'Emission factors'!$H$6/1000)*'Emission factors'!$B$11*'Emission factors'!$E$11/1000)+(('Activity data'!O1740/'Emission factors'!$H$6/1000)*'Emission factors'!$B$7*'Emission factors'!$E$7/1000)</f>
        <v>0.19423520871209102</v>
      </c>
      <c r="T7322" s="92">
        <f>('Activity data'!P1452/('Emission factors'!$H$6+'Emission factors'!$H$9)*2/1000)*'Emission factors'!$B$7*('Emission factors'!$E$7/1000)+(('Activity data'!P1632/'Emission factors'!$H$6/1000)*'Emission factors'!$B$11*'Emission factors'!$E$11/1000)+(('Activity data'!P1740/'Emission factors'!$H$6/1000)*'Emission factors'!$B$7*'Emission factors'!$E$7/1000)</f>
        <v>6.6465306277659862E-3</v>
      </c>
      <c r="U7322" s="92">
        <f>('Activity data'!Q1452/('Emission factors'!$H$6+'Emission factors'!$H$9)*2/1000)*'Emission factors'!$B$7*('Emission factors'!$E$7/1000)+(('Activity data'!Q1632/'Emission factors'!$H$6/1000)*'Emission factors'!$B$11*'Emission factors'!$E$11/1000)+(('Activity data'!Q1740/'Emission factors'!$H$6/1000)*'Emission factors'!$B$7*'Emission factors'!$E$7/1000)</f>
        <v>2.3523824287814802E-2</v>
      </c>
    </row>
    <row r="7323" spans="1:21" x14ac:dyDescent="0.25">
      <c r="A7323" s="92" t="s">
        <v>11</v>
      </c>
      <c r="B7323" s="92" t="s">
        <v>12</v>
      </c>
      <c r="C7323" s="92" t="s">
        <v>48</v>
      </c>
      <c r="D7323" s="92" t="s">
        <v>48</v>
      </c>
      <c r="E7323" s="92" t="s">
        <v>51</v>
      </c>
      <c r="F7323" s="92" t="s">
        <v>50</v>
      </c>
      <c r="G7323" s="92" t="s">
        <v>97</v>
      </c>
      <c r="H7323" s="92" t="s">
        <v>74</v>
      </c>
      <c r="I7323" s="92" t="s">
        <v>208</v>
      </c>
      <c r="L7323" s="92">
        <f>('Activity data'!H1453/('Emission factors'!$H$6+'Emission factors'!$H$9)*2/1000)*'Emission factors'!$B$7*('Emission factors'!$E$7/1000)+(('Activity data'!H1633/'Emission factors'!$H$6/1000)*'Emission factors'!$B$11*'Emission factors'!$E$11/1000)+(('Activity data'!H1741/'Emission factors'!$H$6/1000)*'Emission factors'!$B$7*'Emission factors'!$E$7/1000)</f>
        <v>5.2222636761669258E-2</v>
      </c>
      <c r="M7323" s="92">
        <f>('Activity data'!I1453/('Emission factors'!$H$6+'Emission factors'!$H$9)*2/1000)*'Emission factors'!$B$7*('Emission factors'!$E$7/1000)+(('Activity data'!I1633/'Emission factors'!$H$6/1000)*'Emission factors'!$B$11*'Emission factors'!$E$11/1000)+(('Activity data'!I1741/'Emission factors'!$H$6/1000)*'Emission factors'!$B$7*'Emission factors'!$E$7/1000)</f>
        <v>8.6941138492225511E-2</v>
      </c>
      <c r="N7323" s="92">
        <f>('Activity data'!J1453/('Emission factors'!$H$6+'Emission factors'!$H$9)*2/1000)*'Emission factors'!$B$7*('Emission factors'!$E$7/1000)+(('Activity data'!J1633/'Emission factors'!$H$6/1000)*'Emission factors'!$B$11*'Emission factors'!$E$11/1000)+(('Activity data'!J1741/'Emission factors'!$H$6/1000)*'Emission factors'!$B$7*'Emission factors'!$E$7/1000)</f>
        <v>9.9393415545815877E-2</v>
      </c>
      <c r="O7323" s="92">
        <f>('Activity data'!K1453/('Emission factors'!$H$6+'Emission factors'!$H$9)*2/1000)*'Emission factors'!$B$7*('Emission factors'!$E$7/1000)+(('Activity data'!K1633/'Emission factors'!$H$6/1000)*'Emission factors'!$B$11*'Emission factors'!$E$11/1000)+(('Activity data'!K1741/'Emission factors'!$H$6/1000)*'Emission factors'!$B$7*'Emission factors'!$E$7/1000)</f>
        <v>0.10756280129010033</v>
      </c>
      <c r="P7323" s="92">
        <f>('Activity data'!L1453/('Emission factors'!$H$6+'Emission factors'!$H$9)*2/1000)*'Emission factors'!$B$7*('Emission factors'!$E$7/1000)+(('Activity data'!L1633/'Emission factors'!$H$6/1000)*'Emission factors'!$B$11*'Emission factors'!$E$11/1000)+(('Activity data'!L1741/'Emission factors'!$H$6/1000)*'Emission factors'!$B$7*'Emission factors'!$E$7/1000)</f>
        <v>8.7329940177108878E-2</v>
      </c>
      <c r="Q7323" s="92">
        <f>('Activity data'!M1453/('Emission factors'!$H$6+'Emission factors'!$H$9)*2/1000)*'Emission factors'!$B$7*('Emission factors'!$E$7/1000)+(('Activity data'!M1633/'Emission factors'!$H$6/1000)*'Emission factors'!$B$11*'Emission factors'!$E$11/1000)+(('Activity data'!M1741/'Emission factors'!$H$6/1000)*'Emission factors'!$B$7*'Emission factors'!$E$7/1000)</f>
        <v>6.6138857515432234E-2</v>
      </c>
      <c r="R7323" s="92">
        <f>('Activity data'!N1453/('Emission factors'!$H$6+'Emission factors'!$H$9)*2/1000)*'Emission factors'!$B$7*('Emission factors'!$E$7/1000)+(('Activity data'!N1633/'Emission factors'!$H$6/1000)*'Emission factors'!$B$11*'Emission factors'!$E$11/1000)+(('Activity data'!N1741/'Emission factors'!$H$6/1000)*'Emission factors'!$B$7*'Emission factors'!$E$7/1000)</f>
        <v>4.2465893196140532E-2</v>
      </c>
      <c r="S7323" s="92">
        <f>('Activity data'!O1453/('Emission factors'!$H$6+'Emission factors'!$H$9)*2/1000)*'Emission factors'!$B$7*('Emission factors'!$E$7/1000)+(('Activity data'!O1633/'Emission factors'!$H$6/1000)*'Emission factors'!$B$11*'Emission factors'!$E$11/1000)+(('Activity data'!O1741/'Emission factors'!$H$6/1000)*'Emission factors'!$B$7*'Emission factors'!$E$7/1000)</f>
        <v>1.6872025346678657E-2</v>
      </c>
      <c r="T7323" s="92">
        <f>('Activity data'!P1453/('Emission factors'!$H$6+'Emission factors'!$H$9)*2/1000)*'Emission factors'!$B$7*('Emission factors'!$E$7/1000)+(('Activity data'!P1633/'Emission factors'!$H$6/1000)*'Emission factors'!$B$11*'Emission factors'!$E$11/1000)+(('Activity data'!P1741/'Emission factors'!$H$6/1000)*'Emission factors'!$B$7*'Emission factors'!$E$7/1000)</f>
        <v>4.2969762567135958E-2</v>
      </c>
      <c r="U7323" s="92">
        <f>('Activity data'!Q1453/('Emission factors'!$H$6+'Emission factors'!$H$9)*2/1000)*'Emission factors'!$B$7*('Emission factors'!$E$7/1000)+(('Activity data'!Q1633/'Emission factors'!$H$6/1000)*'Emission factors'!$B$11*'Emission factors'!$E$11/1000)+(('Activity data'!Q1741/'Emission factors'!$H$6/1000)*'Emission factors'!$B$7*'Emission factors'!$E$7/1000)</f>
        <v>2.6055640315726086E-2</v>
      </c>
    </row>
    <row r="7324" spans="1:21" x14ac:dyDescent="0.25">
      <c r="A7324" s="92" t="s">
        <v>11</v>
      </c>
      <c r="B7324" s="92" t="s">
        <v>12</v>
      </c>
      <c r="C7324" s="92" t="s">
        <v>48</v>
      </c>
      <c r="D7324" s="92" t="s">
        <v>48</v>
      </c>
      <c r="E7324" s="92" t="s">
        <v>51</v>
      </c>
      <c r="F7324" s="92" t="s">
        <v>50</v>
      </c>
      <c r="G7324" s="92" t="s">
        <v>97</v>
      </c>
      <c r="H7324" s="92" t="s">
        <v>74</v>
      </c>
      <c r="I7324" s="92" t="s">
        <v>202</v>
      </c>
      <c r="L7324" s="92">
        <f>('Activity data'!H1454/('Emission factors'!$H$6+'Emission factors'!$H$9)*2/1000)*'Emission factors'!$B$7*('Emission factors'!$E$7/1000)+(('Activity data'!H1634/'Emission factors'!$H$6/1000)*'Emission factors'!$B$11*'Emission factors'!$E$11/1000)+(('Activity data'!H1742/'Emission factors'!$H$6/1000)*'Emission factors'!$B$7*'Emission factors'!$E$7/1000)</f>
        <v>0.58508222854252911</v>
      </c>
      <c r="M7324" s="92">
        <f>('Activity data'!I1454/('Emission factors'!$H$6+'Emission factors'!$H$9)*2/1000)*'Emission factors'!$B$7*('Emission factors'!$E$7/1000)+(('Activity data'!I1634/'Emission factors'!$H$6/1000)*'Emission factors'!$B$11*'Emission factors'!$E$11/1000)+(('Activity data'!I1742/'Emission factors'!$H$6/1000)*'Emission factors'!$B$7*'Emission factors'!$E$7/1000)</f>
        <v>3.068578819262977</v>
      </c>
      <c r="N7324" s="92">
        <f>('Activity data'!J1454/('Emission factors'!$H$6+'Emission factors'!$H$9)*2/1000)*'Emission factors'!$B$7*('Emission factors'!$E$7/1000)+(('Activity data'!J1634/'Emission factors'!$H$6/1000)*'Emission factors'!$B$11*'Emission factors'!$E$11/1000)+(('Activity data'!J1742/'Emission factors'!$H$6/1000)*'Emission factors'!$B$7*'Emission factors'!$E$7/1000)</f>
        <v>4.4814407452365073</v>
      </c>
      <c r="O7324" s="92">
        <f>('Activity data'!K1454/('Emission factors'!$H$6+'Emission factors'!$H$9)*2/1000)*'Emission factors'!$B$7*('Emission factors'!$E$7/1000)+(('Activity data'!K1634/'Emission factors'!$H$6/1000)*'Emission factors'!$B$11*'Emission factors'!$E$11/1000)+(('Activity data'!K1742/'Emission factors'!$H$6/1000)*'Emission factors'!$B$7*'Emission factors'!$E$7/1000)</f>
        <v>1.3764712360730382</v>
      </c>
      <c r="P7324" s="92">
        <f>('Activity data'!L1454/('Emission factors'!$H$6+'Emission factors'!$H$9)*2/1000)*'Emission factors'!$B$7*('Emission factors'!$E$7/1000)+(('Activity data'!L1634/'Emission factors'!$H$6/1000)*'Emission factors'!$B$11*'Emission factors'!$E$11/1000)+(('Activity data'!L1742/'Emission factors'!$H$6/1000)*'Emission factors'!$B$7*'Emission factors'!$E$7/1000)</f>
        <v>1.7930135539587666</v>
      </c>
      <c r="Q7324" s="92">
        <f>('Activity data'!M1454/('Emission factors'!$H$6+'Emission factors'!$H$9)*2/1000)*'Emission factors'!$B$7*('Emission factors'!$E$7/1000)+(('Activity data'!M1634/'Emission factors'!$H$6/1000)*'Emission factors'!$B$11*'Emission factors'!$E$11/1000)+(('Activity data'!M1742/'Emission factors'!$H$6/1000)*'Emission factors'!$B$7*'Emission factors'!$E$7/1000)</f>
        <v>1.9287712857258017</v>
      </c>
      <c r="R7324" s="92">
        <f>('Activity data'!N1454/('Emission factors'!$H$6+'Emission factors'!$H$9)*2/1000)*'Emission factors'!$B$7*('Emission factors'!$E$7/1000)+(('Activity data'!N1634/'Emission factors'!$H$6/1000)*'Emission factors'!$B$11*'Emission factors'!$E$11/1000)+(('Activity data'!N1742/'Emission factors'!$H$6/1000)*'Emission factors'!$B$7*'Emission factors'!$E$7/1000)</f>
        <v>1.1999938337420379</v>
      </c>
      <c r="S7324" s="92">
        <f>('Activity data'!O1454/('Emission factors'!$H$6+'Emission factors'!$H$9)*2/1000)*'Emission factors'!$B$7*('Emission factors'!$E$7/1000)+(('Activity data'!O1634/'Emission factors'!$H$6/1000)*'Emission factors'!$B$11*'Emission factors'!$E$11/1000)+(('Activity data'!O1742/'Emission factors'!$H$6/1000)*'Emission factors'!$B$7*'Emission factors'!$E$7/1000)</f>
        <v>0.39023200249569556</v>
      </c>
      <c r="T7324" s="92">
        <f>('Activity data'!P1454/('Emission factors'!$H$6+'Emission factors'!$H$9)*2/1000)*'Emission factors'!$B$7*('Emission factors'!$E$7/1000)+(('Activity data'!P1634/'Emission factors'!$H$6/1000)*'Emission factors'!$B$11*'Emission factors'!$E$11/1000)+(('Activity data'!P1742/'Emission factors'!$H$6/1000)*'Emission factors'!$B$7*'Emission factors'!$E$7/1000)</f>
        <v>0.13323087364244332</v>
      </c>
      <c r="U7324" s="92">
        <f>('Activity data'!Q1454/('Emission factors'!$H$6+'Emission factors'!$H$9)*2/1000)*'Emission factors'!$B$7*('Emission factors'!$E$7/1000)+(('Activity data'!Q1634/'Emission factors'!$H$6/1000)*'Emission factors'!$B$11*'Emission factors'!$E$11/1000)+(('Activity data'!Q1742/'Emission factors'!$H$6/1000)*'Emission factors'!$B$7*'Emission factors'!$E$7/1000)</f>
        <v>0.20208454657173644</v>
      </c>
    </row>
    <row r="7325" spans="1:21" x14ac:dyDescent="0.25">
      <c r="A7325" s="92" t="s">
        <v>11</v>
      </c>
      <c r="B7325" s="92" t="s">
        <v>12</v>
      </c>
      <c r="C7325" s="92" t="s">
        <v>48</v>
      </c>
      <c r="D7325" s="92" t="s">
        <v>48</v>
      </c>
      <c r="E7325" s="92" t="s">
        <v>51</v>
      </c>
      <c r="F7325" s="92" t="s">
        <v>50</v>
      </c>
      <c r="G7325" s="92" t="s">
        <v>97</v>
      </c>
      <c r="H7325" s="92" t="s">
        <v>74</v>
      </c>
      <c r="I7325" s="92" t="s">
        <v>225</v>
      </c>
      <c r="L7325" s="92">
        <f>('Activity data'!H1455/('Emission factors'!$H$6+'Emission factors'!$H$9)*2/1000)*'Emission factors'!$B$7*('Emission factors'!$E$7/1000)+(('Activity data'!H1635/'Emission factors'!$H$6/1000)*'Emission factors'!$B$11*'Emission factors'!$E$11/1000)+(('Activity data'!H1743/'Emission factors'!$H$6/1000)*'Emission factors'!$B$7*'Emission factors'!$E$7/1000)</f>
        <v>0</v>
      </c>
      <c r="M7325" s="92">
        <f>('Activity data'!I1455/('Emission factors'!$H$6+'Emission factors'!$H$9)*2/1000)*'Emission factors'!$B$7*('Emission factors'!$E$7/1000)+(('Activity data'!I1635/'Emission factors'!$H$6/1000)*'Emission factors'!$B$11*'Emission factors'!$E$11/1000)+(('Activity data'!I1743/'Emission factors'!$H$6/1000)*'Emission factors'!$B$7*'Emission factors'!$E$7/1000)</f>
        <v>0</v>
      </c>
      <c r="N7325" s="92">
        <f>('Activity data'!J1455/('Emission factors'!$H$6+'Emission factors'!$H$9)*2/1000)*'Emission factors'!$B$7*('Emission factors'!$E$7/1000)+(('Activity data'!J1635/'Emission factors'!$H$6/1000)*'Emission factors'!$B$11*'Emission factors'!$E$11/1000)+(('Activity data'!J1743/'Emission factors'!$H$6/1000)*'Emission factors'!$B$7*'Emission factors'!$E$7/1000)</f>
        <v>0</v>
      </c>
      <c r="O7325" s="92">
        <f>('Activity data'!K1455/('Emission factors'!$H$6+'Emission factors'!$H$9)*2/1000)*'Emission factors'!$B$7*('Emission factors'!$E$7/1000)+(('Activity data'!K1635/'Emission factors'!$H$6/1000)*'Emission factors'!$B$11*'Emission factors'!$E$11/1000)+(('Activity data'!K1743/'Emission factors'!$H$6/1000)*'Emission factors'!$B$7*'Emission factors'!$E$7/1000)</f>
        <v>0</v>
      </c>
      <c r="P7325" s="92">
        <f>('Activity data'!L1455/('Emission factors'!$H$6+'Emission factors'!$H$9)*2/1000)*'Emission factors'!$B$7*('Emission factors'!$E$7/1000)+(('Activity data'!L1635/'Emission factors'!$H$6/1000)*'Emission factors'!$B$11*'Emission factors'!$E$11/1000)+(('Activity data'!L1743/'Emission factors'!$H$6/1000)*'Emission factors'!$B$7*'Emission factors'!$E$7/1000)</f>
        <v>0</v>
      </c>
      <c r="Q7325" s="92">
        <f>('Activity data'!M1455/('Emission factors'!$H$6+'Emission factors'!$H$9)*2/1000)*'Emission factors'!$B$7*('Emission factors'!$E$7/1000)+(('Activity data'!M1635/'Emission factors'!$H$6/1000)*'Emission factors'!$B$11*'Emission factors'!$E$11/1000)+(('Activity data'!M1743/'Emission factors'!$H$6/1000)*'Emission factors'!$B$7*'Emission factors'!$E$7/1000)</f>
        <v>0</v>
      </c>
      <c r="R7325" s="92">
        <f>('Activity data'!N1455/('Emission factors'!$H$6+'Emission factors'!$H$9)*2/1000)*'Emission factors'!$B$7*('Emission factors'!$E$7/1000)+(('Activity data'!N1635/'Emission factors'!$H$6/1000)*'Emission factors'!$B$11*'Emission factors'!$E$11/1000)+(('Activity data'!N1743/'Emission factors'!$H$6/1000)*'Emission factors'!$B$7*'Emission factors'!$E$7/1000)</f>
        <v>0</v>
      </c>
      <c r="S7325" s="92">
        <f>('Activity data'!O1455/('Emission factors'!$H$6+'Emission factors'!$H$9)*2/1000)*'Emission factors'!$B$7*('Emission factors'!$E$7/1000)+(('Activity data'!O1635/'Emission factors'!$H$6/1000)*'Emission factors'!$B$11*'Emission factors'!$E$11/1000)+(('Activity data'!O1743/'Emission factors'!$H$6/1000)*'Emission factors'!$B$7*'Emission factors'!$E$7/1000)</f>
        <v>0</v>
      </c>
      <c r="T7325" s="92">
        <f>('Activity data'!P1455/('Emission factors'!$H$6+'Emission factors'!$H$9)*2/1000)*'Emission factors'!$B$7*('Emission factors'!$E$7/1000)+(('Activity data'!P1635/'Emission factors'!$H$6/1000)*'Emission factors'!$B$11*'Emission factors'!$E$11/1000)+(('Activity data'!P1743/'Emission factors'!$H$6/1000)*'Emission factors'!$B$7*'Emission factors'!$E$7/1000)</f>
        <v>0</v>
      </c>
      <c r="U7325" s="92">
        <f>('Activity data'!Q1455/('Emission factors'!$H$6+'Emission factors'!$H$9)*2/1000)*'Emission factors'!$B$7*('Emission factors'!$E$7/1000)+(('Activity data'!Q1635/'Emission factors'!$H$6/1000)*'Emission factors'!$B$11*'Emission factors'!$E$11/1000)+(('Activity data'!Q1743/'Emission factors'!$H$6/1000)*'Emission factors'!$B$7*'Emission factors'!$E$7/1000)</f>
        <v>0</v>
      </c>
    </row>
    <row r="7326" spans="1:21" x14ac:dyDescent="0.25">
      <c r="A7326" s="92" t="s">
        <v>11</v>
      </c>
      <c r="B7326" s="92" t="s">
        <v>12</v>
      </c>
      <c r="C7326" s="92" t="s">
        <v>48</v>
      </c>
      <c r="D7326" s="92" t="s">
        <v>48</v>
      </c>
      <c r="E7326" s="92" t="s">
        <v>51</v>
      </c>
      <c r="F7326" s="92" t="s">
        <v>50</v>
      </c>
      <c r="G7326" s="92" t="s">
        <v>97</v>
      </c>
      <c r="H7326" s="92" t="s">
        <v>74</v>
      </c>
      <c r="I7326" s="92" t="s">
        <v>226</v>
      </c>
      <c r="L7326" s="92">
        <f>('Activity data'!H1456/('Emission factors'!$H$6+'Emission factors'!$H$9)*2/1000)*'Emission factors'!$B$7*('Emission factors'!$E$7/1000)+(('Activity data'!H1636/'Emission factors'!$H$6/1000)*'Emission factors'!$B$11*'Emission factors'!$E$11/1000)+(('Activity data'!H1744/'Emission factors'!$H$6/1000)*'Emission factors'!$B$7*'Emission factors'!$E$7/1000)</f>
        <v>0.18028549586776857</v>
      </c>
      <c r="M7326" s="92">
        <f>('Activity data'!I1456/('Emission factors'!$H$6+'Emission factors'!$H$9)*2/1000)*'Emission factors'!$B$7*('Emission factors'!$E$7/1000)+(('Activity data'!I1636/'Emission factors'!$H$6/1000)*'Emission factors'!$B$11*'Emission factors'!$E$11/1000)+(('Activity data'!I1744/'Emission factors'!$H$6/1000)*'Emission factors'!$B$7*'Emission factors'!$E$7/1000)</f>
        <v>0.19952888429752064</v>
      </c>
      <c r="N7326" s="92">
        <f>('Activity data'!J1456/('Emission factors'!$H$6+'Emission factors'!$H$9)*2/1000)*'Emission factors'!$B$7*('Emission factors'!$E$7/1000)+(('Activity data'!J1636/'Emission factors'!$H$6/1000)*'Emission factors'!$B$11*'Emission factors'!$E$11/1000)+(('Activity data'!J1744/'Emission factors'!$H$6/1000)*'Emission factors'!$B$7*'Emission factors'!$E$7/1000)</f>
        <v>0.21701318181818177</v>
      </c>
      <c r="O7326" s="92">
        <f>('Activity data'!K1456/('Emission factors'!$H$6+'Emission factors'!$H$9)*2/1000)*'Emission factors'!$B$7*('Emission factors'!$E$7/1000)+(('Activity data'!K1636/'Emission factors'!$H$6/1000)*'Emission factors'!$B$11*'Emission factors'!$E$11/1000)+(('Activity data'!K1744/'Emission factors'!$H$6/1000)*'Emission factors'!$B$7*'Emission factors'!$E$7/1000)</f>
        <v>0.22729053719008269</v>
      </c>
      <c r="P7326" s="92">
        <f>('Activity data'!L1456/('Emission factors'!$H$6+'Emission factors'!$H$9)*2/1000)*'Emission factors'!$B$7*('Emission factors'!$E$7/1000)+(('Activity data'!L1636/'Emission factors'!$H$6/1000)*'Emission factors'!$B$11*'Emission factors'!$E$11/1000)+(('Activity data'!L1744/'Emission factors'!$H$6/1000)*'Emission factors'!$B$7*'Emission factors'!$E$7/1000)</f>
        <v>0.24318632231404957</v>
      </c>
      <c r="Q7326" s="92">
        <f>('Activity data'!M1456/('Emission factors'!$H$6+'Emission factors'!$H$9)*2/1000)*'Emission factors'!$B$7*('Emission factors'!$E$7/1000)+(('Activity data'!M1636/'Emission factors'!$H$6/1000)*'Emission factors'!$B$11*'Emission factors'!$E$11/1000)+(('Activity data'!M1744/'Emission factors'!$H$6/1000)*'Emission factors'!$B$7*'Emission factors'!$E$7/1000)</f>
        <v>0.27958884297520659</v>
      </c>
      <c r="R7326" s="92">
        <f>('Activity data'!N1456/('Emission factors'!$H$6+'Emission factors'!$H$9)*2/1000)*'Emission factors'!$B$7*('Emission factors'!$E$7/1000)+(('Activity data'!N1636/'Emission factors'!$H$6/1000)*'Emission factors'!$B$11*'Emission factors'!$E$11/1000)+(('Activity data'!N1744/'Emission factors'!$H$6/1000)*'Emission factors'!$B$7*'Emission factors'!$E$7/1000)</f>
        <v>0.18339855371900829</v>
      </c>
      <c r="S7326" s="92">
        <f>('Activity data'!O1456/('Emission factors'!$H$6+'Emission factors'!$H$9)*2/1000)*'Emission factors'!$B$7*('Emission factors'!$E$7/1000)+(('Activity data'!O1636/'Emission factors'!$H$6/1000)*'Emission factors'!$B$11*'Emission factors'!$E$11/1000)+(('Activity data'!O1744/'Emission factors'!$H$6/1000)*'Emission factors'!$B$7*'Emission factors'!$E$7/1000)</f>
        <v>4.1029462809917365E-2</v>
      </c>
      <c r="T7326" s="92">
        <f>('Activity data'!P1456/('Emission factors'!$H$6+'Emission factors'!$H$9)*2/1000)*'Emission factors'!$B$7*('Emission factors'!$E$7/1000)+(('Activity data'!P1636/'Emission factors'!$H$6/1000)*'Emission factors'!$B$11*'Emission factors'!$E$11/1000)+(('Activity data'!P1744/'Emission factors'!$H$6/1000)*'Emission factors'!$B$7*'Emission factors'!$E$7/1000)</f>
        <v>5.437190082644627E-3</v>
      </c>
      <c r="U7326" s="92">
        <f>('Activity data'!Q1456/('Emission factors'!$H$6+'Emission factors'!$H$9)*2/1000)*'Emission factors'!$B$7*('Emission factors'!$E$7/1000)+(('Activity data'!Q1636/'Emission factors'!$H$6/1000)*'Emission factors'!$B$11*'Emission factors'!$E$11/1000)+(('Activity data'!Q1744/'Emission factors'!$H$6/1000)*'Emission factors'!$B$7*'Emission factors'!$E$7/1000)</f>
        <v>0.23213603305785119</v>
      </c>
    </row>
    <row r="7327" spans="1:21" x14ac:dyDescent="0.25">
      <c r="A7327" s="92" t="s">
        <v>11</v>
      </c>
      <c r="B7327" s="92" t="s">
        <v>12</v>
      </c>
      <c r="C7327" s="92" t="s">
        <v>48</v>
      </c>
      <c r="D7327" s="92" t="s">
        <v>48</v>
      </c>
      <c r="E7327" s="92" t="s">
        <v>51</v>
      </c>
      <c r="F7327" s="92" t="s">
        <v>50</v>
      </c>
      <c r="G7327" s="92" t="s">
        <v>97</v>
      </c>
      <c r="H7327" s="92" t="s">
        <v>74</v>
      </c>
      <c r="I7327" s="92" t="s">
        <v>206</v>
      </c>
      <c r="L7327" s="92">
        <f>('Activity data'!H1457/('Emission factors'!$H$6+'Emission factors'!$H$9)*2/1000)*'Emission factors'!$B$7*('Emission factors'!$E$7/1000)+(('Activity data'!H1637/'Emission factors'!$H$6/1000)*'Emission factors'!$B$11*'Emission factors'!$E$11/1000)+(('Activity data'!H1745/'Emission factors'!$H$6/1000)*'Emission factors'!$B$7*'Emission factors'!$E$7/1000)</f>
        <v>1.5326963819053342E-2</v>
      </c>
      <c r="M7327" s="92">
        <f>('Activity data'!I1457/('Emission factors'!$H$6+'Emission factors'!$H$9)*2/1000)*'Emission factors'!$B$7*('Emission factors'!$E$7/1000)+(('Activity data'!I1637/'Emission factors'!$H$6/1000)*'Emission factors'!$B$11*'Emission factors'!$E$11/1000)+(('Activity data'!I1745/'Emission factors'!$H$6/1000)*'Emission factors'!$B$7*'Emission factors'!$E$7/1000)</f>
        <v>1.3129401036935589E-2</v>
      </c>
      <c r="N7327" s="92">
        <f>('Activity data'!J1457/('Emission factors'!$H$6+'Emission factors'!$H$9)*2/1000)*'Emission factors'!$B$7*('Emission factors'!$E$7/1000)+(('Activity data'!J1637/'Emission factors'!$H$6/1000)*'Emission factors'!$B$11*'Emission factors'!$E$11/1000)+(('Activity data'!J1745/'Emission factors'!$H$6/1000)*'Emission factors'!$B$7*'Emission factors'!$E$7/1000)</f>
        <v>3.2237831379180234E-3</v>
      </c>
      <c r="O7327" s="92">
        <f>('Activity data'!K1457/('Emission factors'!$H$6+'Emission factors'!$H$9)*2/1000)*'Emission factors'!$B$7*('Emission factors'!$E$7/1000)+(('Activity data'!K1637/'Emission factors'!$H$6/1000)*'Emission factors'!$B$11*'Emission factors'!$E$11/1000)+(('Activity data'!K1745/'Emission factors'!$H$6/1000)*'Emission factors'!$B$7*'Emission factors'!$E$7/1000)</f>
        <v>0.29488927370096918</v>
      </c>
      <c r="P7327" s="92">
        <f>('Activity data'!L1457/('Emission factors'!$H$6+'Emission factors'!$H$9)*2/1000)*'Emission factors'!$B$7*('Emission factors'!$E$7/1000)+(('Activity data'!L1637/'Emission factors'!$H$6/1000)*'Emission factors'!$B$11*'Emission factors'!$E$11/1000)+(('Activity data'!L1745/'Emission factors'!$H$6/1000)*'Emission factors'!$B$7*'Emission factors'!$E$7/1000)</f>
        <v>0.11869879779991693</v>
      </c>
      <c r="Q7327" s="92">
        <f>('Activity data'!M1457/('Emission factors'!$H$6+'Emission factors'!$H$9)*2/1000)*'Emission factors'!$B$7*('Emission factors'!$E$7/1000)+(('Activity data'!M1637/'Emission factors'!$H$6/1000)*'Emission factors'!$B$11*'Emission factors'!$E$11/1000)+(('Activity data'!M1745/'Emission factors'!$H$6/1000)*'Emission factors'!$B$7*'Emission factors'!$E$7/1000)</f>
        <v>3.1138380392055083E-2</v>
      </c>
      <c r="R7327" s="92">
        <f>('Activity data'!N1457/('Emission factors'!$H$6+'Emission factors'!$H$9)*2/1000)*'Emission factors'!$B$7*('Emission factors'!$E$7/1000)+(('Activity data'!N1637/'Emission factors'!$H$6/1000)*'Emission factors'!$B$11*'Emission factors'!$E$11/1000)+(('Activity data'!N1745/'Emission factors'!$H$6/1000)*'Emission factors'!$B$7*'Emission factors'!$E$7/1000)</f>
        <v>2.5029307804567382E-2</v>
      </c>
      <c r="S7327" s="92">
        <f>('Activity data'!O1457/('Emission factors'!$H$6+'Emission factors'!$H$9)*2/1000)*'Emission factors'!$B$7*('Emission factors'!$E$7/1000)+(('Activity data'!O1637/'Emission factors'!$H$6/1000)*'Emission factors'!$B$11*'Emission factors'!$E$11/1000)+(('Activity data'!O1745/'Emission factors'!$H$6/1000)*'Emission factors'!$B$7*'Emission factors'!$E$7/1000)</f>
        <v>1.5134892762812463E-2</v>
      </c>
      <c r="T7327" s="92">
        <f>('Activity data'!P1457/('Emission factors'!$H$6+'Emission factors'!$H$9)*2/1000)*'Emission factors'!$B$7*('Emission factors'!$E$7/1000)+(('Activity data'!P1637/'Emission factors'!$H$6/1000)*'Emission factors'!$B$11*'Emission factors'!$E$11/1000)+(('Activity data'!P1745/'Emission factors'!$H$6/1000)*'Emission factors'!$B$7*'Emission factors'!$E$7/1000)</f>
        <v>1.3881550572071416E-2</v>
      </c>
      <c r="U7327" s="92">
        <f>('Activity data'!Q1457/('Emission factors'!$H$6+'Emission factors'!$H$9)*2/1000)*'Emission factors'!$B$7*('Emission factors'!$E$7/1000)+(('Activity data'!Q1637/'Emission factors'!$H$6/1000)*'Emission factors'!$B$11*'Emission factors'!$E$11/1000)+(('Activity data'!Q1745/'Emission factors'!$H$6/1000)*'Emission factors'!$B$7*'Emission factors'!$E$7/1000)</f>
        <v>3.6069054040834575E-2</v>
      </c>
    </row>
    <row r="7328" spans="1:21" x14ac:dyDescent="0.25">
      <c r="A7328" s="92" t="s">
        <v>11</v>
      </c>
      <c r="B7328" s="92" t="s">
        <v>12</v>
      </c>
      <c r="C7328" s="92" t="s">
        <v>48</v>
      </c>
      <c r="D7328" s="92" t="s">
        <v>48</v>
      </c>
      <c r="E7328" s="92" t="s">
        <v>51</v>
      </c>
      <c r="F7328" s="92" t="s">
        <v>50</v>
      </c>
      <c r="G7328" s="92" t="s">
        <v>97</v>
      </c>
      <c r="H7328" s="92" t="s">
        <v>74</v>
      </c>
      <c r="I7328" s="92" t="s">
        <v>232</v>
      </c>
      <c r="L7328" s="92">
        <f>('Activity data'!H1458/('Emission factors'!$H$6+'Emission factors'!$H$9)*2/1000)*'Emission factors'!$B$7*('Emission factors'!$E$7/1000)+(('Activity data'!H1638/'Emission factors'!$H$6/1000)*'Emission factors'!$B$11*'Emission factors'!$E$11/1000)+(('Activity data'!H1746/'Emission factors'!$H$6/1000)*'Emission factors'!$B$7*'Emission factors'!$E$7/1000)</f>
        <v>4.9098092928913803E-2</v>
      </c>
      <c r="M7328" s="92">
        <f>('Activity data'!I1458/('Emission factors'!$H$6+'Emission factors'!$H$9)*2/1000)*'Emission factors'!$B$7*('Emission factors'!$E$7/1000)+(('Activity data'!I1638/'Emission factors'!$H$6/1000)*'Emission factors'!$B$11*'Emission factors'!$E$11/1000)+(('Activity data'!I1746/'Emission factors'!$H$6/1000)*'Emission factors'!$B$7*'Emission factors'!$E$7/1000)</f>
        <v>4.2649663904300063E-2</v>
      </c>
      <c r="N7328" s="92">
        <f>('Activity data'!J1458/('Emission factors'!$H$6+'Emission factors'!$H$9)*2/1000)*'Emission factors'!$B$7*('Emission factors'!$E$7/1000)+(('Activity data'!J1638/'Emission factors'!$H$6/1000)*'Emission factors'!$B$11*'Emission factors'!$E$11/1000)+(('Activity data'!J1746/'Emission factors'!$H$6/1000)*'Emission factors'!$B$7*'Emission factors'!$E$7/1000)</f>
        <v>4.2684135224865687E-2</v>
      </c>
      <c r="O7328" s="92">
        <f>('Activity data'!K1458/('Emission factors'!$H$6+'Emission factors'!$H$9)*2/1000)*'Emission factors'!$B$7*('Emission factors'!$E$7/1000)+(('Activity data'!K1638/'Emission factors'!$H$6/1000)*'Emission factors'!$B$11*'Emission factors'!$E$11/1000)+(('Activity data'!K1746/'Emission factors'!$H$6/1000)*'Emission factors'!$B$7*'Emission factors'!$E$7/1000)</f>
        <v>0.36358446172669395</v>
      </c>
      <c r="P7328" s="92">
        <f>('Activity data'!L1458/('Emission factors'!$H$6+'Emission factors'!$H$9)*2/1000)*'Emission factors'!$B$7*('Emission factors'!$E$7/1000)+(('Activity data'!L1638/'Emission factors'!$H$6/1000)*'Emission factors'!$B$11*'Emission factors'!$E$11/1000)+(('Activity data'!L1746/'Emission factors'!$H$6/1000)*'Emission factors'!$B$7*'Emission factors'!$E$7/1000)</f>
        <v>0.17342535257902242</v>
      </c>
      <c r="Q7328" s="92">
        <f>('Activity data'!M1458/('Emission factors'!$H$6+'Emission factors'!$H$9)*2/1000)*'Emission factors'!$B$7*('Emission factors'!$E$7/1000)+(('Activity data'!M1638/'Emission factors'!$H$6/1000)*'Emission factors'!$B$11*'Emission factors'!$E$11/1000)+(('Activity data'!M1746/'Emission factors'!$H$6/1000)*'Emission factors'!$B$7*'Emission factors'!$E$7/1000)</f>
        <v>7.8396513468783111E-2</v>
      </c>
      <c r="R7328" s="92">
        <f>('Activity data'!N1458/('Emission factors'!$H$6+'Emission factors'!$H$9)*2/1000)*'Emission factors'!$B$7*('Emission factors'!$E$7/1000)+(('Activity data'!N1638/'Emission factors'!$H$6/1000)*'Emission factors'!$B$11*'Emission factors'!$E$11/1000)+(('Activity data'!N1746/'Emission factors'!$H$6/1000)*'Emission factors'!$B$7*'Emission factors'!$E$7/1000)</f>
        <v>7.3969337431298535E-2</v>
      </c>
      <c r="S7328" s="92">
        <f>('Activity data'!O1458/('Emission factors'!$H$6+'Emission factors'!$H$9)*2/1000)*'Emission factors'!$B$7*('Emission factors'!$E$7/1000)+(('Activity data'!O1638/'Emission factors'!$H$6/1000)*'Emission factors'!$B$11*'Emission factors'!$E$11/1000)+(('Activity data'!O1746/'Emission factors'!$H$6/1000)*'Emission factors'!$B$7*'Emission factors'!$E$7/1000)</f>
        <v>6.6284280363905698E-2</v>
      </c>
      <c r="T7328" s="92">
        <f>('Activity data'!P1458/('Emission factors'!$H$6+'Emission factors'!$H$9)*2/1000)*'Emission factors'!$B$7*('Emission factors'!$E$7/1000)+(('Activity data'!P1638/'Emission factors'!$H$6/1000)*'Emission factors'!$B$11*'Emission factors'!$E$11/1000)+(('Activity data'!P1746/'Emission factors'!$H$6/1000)*'Emission factors'!$B$7*'Emission factors'!$E$7/1000)</f>
        <v>2.7605707438026421E-2</v>
      </c>
      <c r="U7328" s="92">
        <f>('Activity data'!Q1458/('Emission factors'!$H$6+'Emission factors'!$H$9)*2/1000)*'Emission factors'!$B$7*('Emission factors'!$E$7/1000)+(('Activity data'!Q1638/'Emission factors'!$H$6/1000)*'Emission factors'!$B$11*'Emission factors'!$E$11/1000)+(('Activity data'!Q1746/'Emission factors'!$H$6/1000)*'Emission factors'!$B$7*'Emission factors'!$E$7/1000)</f>
        <v>0.11285046316722532</v>
      </c>
    </row>
    <row r="7329" spans="1:21" x14ac:dyDescent="0.25">
      <c r="A7329" s="92" t="s">
        <v>11</v>
      </c>
      <c r="B7329" s="92" t="s">
        <v>12</v>
      </c>
      <c r="C7329" s="92" t="s">
        <v>48</v>
      </c>
      <c r="D7329" s="92" t="s">
        <v>48</v>
      </c>
      <c r="E7329" s="92" t="s">
        <v>51</v>
      </c>
      <c r="F7329" s="92" t="s">
        <v>50</v>
      </c>
      <c r="G7329" s="92" t="s">
        <v>97</v>
      </c>
      <c r="H7329" s="92" t="s">
        <v>74</v>
      </c>
      <c r="I7329" s="92" t="s">
        <v>200</v>
      </c>
      <c r="L7329" s="92">
        <f>('Activity data'!H1459/('Emission factors'!$H$6+'Emission factors'!$H$9)*2/1000)*'Emission factors'!$B$7*('Emission factors'!$E$7/1000)+(('Activity data'!H1639/'Emission factors'!$H$6/1000)*'Emission factors'!$B$11*'Emission factors'!$E$11/1000)+(('Activity data'!H1747/'Emission factors'!$H$6/1000)*'Emission factors'!$B$7*'Emission factors'!$E$7/1000)</f>
        <v>1.5706075462318749</v>
      </c>
      <c r="M7329" s="92">
        <f>('Activity data'!I1459/('Emission factors'!$H$6+'Emission factors'!$H$9)*2/1000)*'Emission factors'!$B$7*('Emission factors'!$E$7/1000)+(('Activity data'!I1639/'Emission factors'!$H$6/1000)*'Emission factors'!$B$11*'Emission factors'!$E$11/1000)+(('Activity data'!I1747/'Emission factors'!$H$6/1000)*'Emission factors'!$B$7*'Emission factors'!$E$7/1000)</f>
        <v>1.646970058634575</v>
      </c>
      <c r="N7329" s="92">
        <f>('Activity data'!J1459/('Emission factors'!$H$6+'Emission factors'!$H$9)*2/1000)*'Emission factors'!$B$7*('Emission factors'!$E$7/1000)+(('Activity data'!J1639/'Emission factors'!$H$6/1000)*'Emission factors'!$B$11*'Emission factors'!$E$11/1000)+(('Activity data'!J1747/'Emission factors'!$H$6/1000)*'Emission factors'!$B$7*'Emission factors'!$E$7/1000)</f>
        <v>1.6948911175706078</v>
      </c>
      <c r="O7329" s="92">
        <f>('Activity data'!K1459/('Emission factors'!$H$6+'Emission factors'!$H$9)*2/1000)*'Emission factors'!$B$7*('Emission factors'!$E$7/1000)+(('Activity data'!K1639/'Emission factors'!$H$6/1000)*'Emission factors'!$B$11*'Emission factors'!$E$11/1000)+(('Activity data'!K1747/'Emission factors'!$H$6/1000)*'Emission factors'!$B$7*'Emission factors'!$E$7/1000)</f>
        <v>1.8226993281786414</v>
      </c>
      <c r="P7329" s="92">
        <f>('Activity data'!L1459/('Emission factors'!$H$6+'Emission factors'!$H$9)*2/1000)*'Emission factors'!$B$7*('Emission factors'!$E$7/1000)+(('Activity data'!L1639/'Emission factors'!$H$6/1000)*'Emission factors'!$B$11*'Emission factors'!$E$11/1000)+(('Activity data'!L1747/'Emission factors'!$H$6/1000)*'Emission factors'!$B$7*'Emission factors'!$E$7/1000)</f>
        <v>2.2378277530901789</v>
      </c>
      <c r="Q7329" s="92">
        <f>('Activity data'!M1459/('Emission factors'!$H$6+'Emission factors'!$H$9)*2/1000)*'Emission factors'!$B$7*('Emission factors'!$E$7/1000)+(('Activity data'!M1639/'Emission factors'!$H$6/1000)*'Emission factors'!$B$11*'Emission factors'!$E$11/1000)+(('Activity data'!M1747/'Emission factors'!$H$6/1000)*'Emission factors'!$B$7*'Emission factors'!$E$7/1000)</f>
        <v>2.2556761490839468</v>
      </c>
      <c r="R7329" s="92">
        <f>('Activity data'!N1459/('Emission factors'!$H$6+'Emission factors'!$H$9)*2/1000)*'Emission factors'!$B$7*('Emission factors'!$E$7/1000)+(('Activity data'!N1639/'Emission factors'!$H$6/1000)*'Emission factors'!$B$11*'Emission factors'!$E$11/1000)+(('Activity data'!N1747/'Emission factors'!$H$6/1000)*'Emission factors'!$B$7*'Emission factors'!$E$7/1000)</f>
        <v>1.9434975861401198</v>
      </c>
      <c r="S7329" s="92">
        <f>('Activity data'!O1459/('Emission factors'!$H$6+'Emission factors'!$H$9)*2/1000)*'Emission factors'!$B$7*('Emission factors'!$E$7/1000)+(('Activity data'!O1639/'Emission factors'!$H$6/1000)*'Emission factors'!$B$11*'Emission factors'!$E$11/1000)+(('Activity data'!O1747/'Emission factors'!$H$6/1000)*'Emission factors'!$B$7*'Emission factors'!$E$7/1000)</f>
        <v>1.5744162344105299</v>
      </c>
      <c r="T7329" s="92">
        <f>('Activity data'!P1459/('Emission factors'!$H$6+'Emission factors'!$H$9)*2/1000)*'Emission factors'!$B$7*('Emission factors'!$E$7/1000)+(('Activity data'!P1639/'Emission factors'!$H$6/1000)*'Emission factors'!$B$11*'Emission factors'!$E$11/1000)+(('Activity data'!P1747/'Emission factors'!$H$6/1000)*'Emission factors'!$B$7*'Emission factors'!$E$7/1000)</f>
        <v>0.7701895605700948</v>
      </c>
      <c r="U7329" s="92">
        <f>('Activity data'!Q1459/('Emission factors'!$H$6+'Emission factors'!$H$9)*2/1000)*'Emission factors'!$B$7*('Emission factors'!$E$7/1000)+(('Activity data'!Q1639/'Emission factors'!$H$6/1000)*'Emission factors'!$B$11*'Emission factors'!$E$11/1000)+(('Activity data'!Q1747/'Emission factors'!$H$6/1000)*'Emission factors'!$B$7*'Emission factors'!$E$7/1000)</f>
        <v>0.98495204282699689</v>
      </c>
    </row>
    <row r="7330" spans="1:21" x14ac:dyDescent="0.25">
      <c r="A7330" s="92" t="s">
        <v>11</v>
      </c>
      <c r="B7330" s="92" t="s">
        <v>12</v>
      </c>
      <c r="C7330" s="92" t="s">
        <v>48</v>
      </c>
      <c r="D7330" s="92" t="s">
        <v>48</v>
      </c>
      <c r="E7330" s="92" t="s">
        <v>51</v>
      </c>
      <c r="F7330" s="92" t="s">
        <v>50</v>
      </c>
      <c r="G7330" s="92" t="s">
        <v>97</v>
      </c>
      <c r="H7330" s="92" t="s">
        <v>74</v>
      </c>
      <c r="I7330" s="92" t="s">
        <v>227</v>
      </c>
      <c r="L7330" s="92">
        <f>('Activity data'!H1460/('Emission factors'!$H$6+'Emission factors'!$H$9)*2/1000)*'Emission factors'!$B$7*('Emission factors'!$E$7/1000)+(('Activity data'!H1640/'Emission factors'!$H$6/1000)*'Emission factors'!$B$11*'Emission factors'!$E$11/1000)+(('Activity data'!H1748/'Emission factors'!$H$6/1000)*'Emission factors'!$B$7*'Emission factors'!$E$7/1000)</f>
        <v>0.63152429752066097</v>
      </c>
      <c r="M7330" s="92">
        <f>('Activity data'!I1460/('Emission factors'!$H$6+'Emission factors'!$H$9)*2/1000)*'Emission factors'!$B$7*('Emission factors'!$E$7/1000)+(('Activity data'!I1640/'Emission factors'!$H$6/1000)*'Emission factors'!$B$11*'Emission factors'!$E$11/1000)+(('Activity data'!I1748/'Emission factors'!$H$6/1000)*'Emission factors'!$B$7*'Emission factors'!$E$7/1000)</f>
        <v>0.86588851239669429</v>
      </c>
      <c r="N7330" s="92">
        <f>('Activity data'!J1460/('Emission factors'!$H$6+'Emission factors'!$H$9)*2/1000)*'Emission factors'!$B$7*('Emission factors'!$E$7/1000)+(('Activity data'!J1640/'Emission factors'!$H$6/1000)*'Emission factors'!$B$11*'Emission factors'!$E$11/1000)+(('Activity data'!J1748/'Emission factors'!$H$6/1000)*'Emission factors'!$B$7*'Emission factors'!$E$7/1000)</f>
        <v>1.0057948760330577</v>
      </c>
      <c r="O7330" s="92">
        <f>('Activity data'!K1460/('Emission factors'!$H$6+'Emission factors'!$H$9)*2/1000)*'Emission factors'!$B$7*('Emission factors'!$E$7/1000)+(('Activity data'!K1640/'Emission factors'!$H$6/1000)*'Emission factors'!$B$11*'Emission factors'!$E$11/1000)+(('Activity data'!K1748/'Emission factors'!$H$6/1000)*'Emission factors'!$B$7*'Emission factors'!$E$7/1000)</f>
        <v>0.25655008264462809</v>
      </c>
      <c r="P7330" s="92">
        <f>('Activity data'!L1460/('Emission factors'!$H$6+'Emission factors'!$H$9)*2/1000)*'Emission factors'!$B$7*('Emission factors'!$E$7/1000)+(('Activity data'!L1640/'Emission factors'!$H$6/1000)*'Emission factors'!$B$11*'Emission factors'!$E$11/1000)+(('Activity data'!L1748/'Emission factors'!$H$6/1000)*'Emission factors'!$B$7*'Emission factors'!$E$7/1000)</f>
        <v>0.85770074380165295</v>
      </c>
      <c r="Q7330" s="92">
        <f>('Activity data'!M1460/('Emission factors'!$H$6+'Emission factors'!$H$9)*2/1000)*'Emission factors'!$B$7*('Emission factors'!$E$7/1000)+(('Activity data'!M1640/'Emission factors'!$H$6/1000)*'Emission factors'!$B$11*'Emission factors'!$E$11/1000)+(('Activity data'!M1748/'Emission factors'!$H$6/1000)*'Emission factors'!$B$7*'Emission factors'!$E$7/1000)</f>
        <v>1.2320832644628097</v>
      </c>
      <c r="R7330" s="92">
        <f>('Activity data'!N1460/('Emission factors'!$H$6+'Emission factors'!$H$9)*2/1000)*'Emission factors'!$B$7*('Emission factors'!$E$7/1000)+(('Activity data'!N1640/'Emission factors'!$H$6/1000)*'Emission factors'!$B$11*'Emission factors'!$E$11/1000)+(('Activity data'!N1748/'Emission factors'!$H$6/1000)*'Emission factors'!$B$7*'Emission factors'!$E$7/1000)</f>
        <v>0.82775355371900816</v>
      </c>
      <c r="S7330" s="92">
        <f>('Activity data'!O1460/('Emission factors'!$H$6+'Emission factors'!$H$9)*2/1000)*'Emission factors'!$B$7*('Emission factors'!$E$7/1000)+(('Activity data'!O1640/'Emission factors'!$H$6/1000)*'Emission factors'!$B$11*'Emission factors'!$E$11/1000)+(('Activity data'!O1748/'Emission factors'!$H$6/1000)*'Emission factors'!$B$7*'Emission factors'!$E$7/1000)</f>
        <v>0.24932181818181817</v>
      </c>
      <c r="T7330" s="92">
        <f>('Activity data'!P1460/('Emission factors'!$H$6+'Emission factors'!$H$9)*2/1000)*'Emission factors'!$B$7*('Emission factors'!$E$7/1000)+(('Activity data'!P1640/'Emission factors'!$H$6/1000)*'Emission factors'!$B$11*'Emission factors'!$E$11/1000)+(('Activity data'!P1748/'Emission factors'!$H$6/1000)*'Emission factors'!$B$7*'Emission factors'!$E$7/1000)</f>
        <v>1.4084721074380167</v>
      </c>
      <c r="U7330" s="92">
        <f>('Activity data'!Q1460/('Emission factors'!$H$6+'Emission factors'!$H$9)*2/1000)*'Emission factors'!$B$7*('Emission factors'!$E$7/1000)+(('Activity data'!Q1640/'Emission factors'!$H$6/1000)*'Emission factors'!$B$11*'Emission factors'!$E$11/1000)+(('Activity data'!Q1748/'Emission factors'!$H$6/1000)*'Emission factors'!$B$7*'Emission factors'!$E$7/1000)</f>
        <v>1.9878473553719009</v>
      </c>
    </row>
    <row r="7331" spans="1:21" x14ac:dyDescent="0.25">
      <c r="A7331" s="92" t="s">
        <v>11</v>
      </c>
      <c r="B7331" s="92" t="s">
        <v>12</v>
      </c>
      <c r="C7331" s="92" t="s">
        <v>48</v>
      </c>
      <c r="D7331" s="92" t="s">
        <v>48</v>
      </c>
      <c r="E7331" s="92" t="s">
        <v>51</v>
      </c>
      <c r="F7331" s="92" t="s">
        <v>50</v>
      </c>
      <c r="G7331" s="92" t="s">
        <v>97</v>
      </c>
      <c r="H7331" s="92" t="s">
        <v>74</v>
      </c>
      <c r="I7331" s="92" t="s">
        <v>228</v>
      </c>
      <c r="L7331" s="92">
        <f>('Activity data'!H1461/('Emission factors'!$H$6+'Emission factors'!$H$9)*2/1000)*'Emission factors'!$B$7*('Emission factors'!$E$7/1000)+(('Activity data'!H1641/'Emission factors'!$H$6/1000)*'Emission factors'!$B$11*'Emission factors'!$E$11/1000)+(('Activity data'!H1749/'Emission factors'!$H$6/1000)*'Emission factors'!$B$7*'Emission factors'!$E$7/1000)</f>
        <v>4.6909090909090918E-4</v>
      </c>
      <c r="M7331" s="92">
        <f>('Activity data'!I1461/('Emission factors'!$H$6+'Emission factors'!$H$9)*2/1000)*'Emission factors'!$B$7*('Emission factors'!$E$7/1000)+(('Activity data'!I1641/'Emission factors'!$H$6/1000)*'Emission factors'!$B$11*'Emission factors'!$E$11/1000)+(('Activity data'!I1749/'Emission factors'!$H$6/1000)*'Emission factors'!$B$7*'Emission factors'!$E$7/1000)</f>
        <v>4.5309917355371902E-4</v>
      </c>
      <c r="N7331" s="92">
        <f>('Activity data'!J1461/('Emission factors'!$H$6+'Emission factors'!$H$9)*2/1000)*'Emission factors'!$B$7*('Emission factors'!$E$7/1000)+(('Activity data'!J1641/'Emission factors'!$H$6/1000)*'Emission factors'!$B$11*'Emission factors'!$E$11/1000)+(('Activity data'!J1749/'Emission factors'!$H$6/1000)*'Emission factors'!$B$7*'Emission factors'!$E$7/1000)</f>
        <v>4.6376033057851234E-4</v>
      </c>
      <c r="O7331" s="92">
        <f>('Activity data'!K1461/('Emission factors'!$H$6+'Emission factors'!$H$9)*2/1000)*'Emission factors'!$B$7*('Emission factors'!$E$7/1000)+(('Activity data'!K1641/'Emission factors'!$H$6/1000)*'Emission factors'!$B$11*'Emission factors'!$E$11/1000)+(('Activity data'!K1749/'Emission factors'!$H$6/1000)*'Emission factors'!$B$7*'Emission factors'!$E$7/1000)</f>
        <v>4.6909090909090918E-4</v>
      </c>
      <c r="P7331" s="92">
        <f>('Activity data'!L1461/('Emission factors'!$H$6+'Emission factors'!$H$9)*2/1000)*'Emission factors'!$B$7*('Emission factors'!$E$7/1000)+(('Activity data'!L1641/'Emission factors'!$H$6/1000)*'Emission factors'!$B$11*'Emission factors'!$E$11/1000)+(('Activity data'!L1749/'Emission factors'!$H$6/1000)*'Emission factors'!$B$7*'Emission factors'!$E$7/1000)</f>
        <v>4.6909090909090918E-4</v>
      </c>
      <c r="Q7331" s="92">
        <f>('Activity data'!M1461/('Emission factors'!$H$6+'Emission factors'!$H$9)*2/1000)*'Emission factors'!$B$7*('Emission factors'!$E$7/1000)+(('Activity data'!M1641/'Emission factors'!$H$6/1000)*'Emission factors'!$B$11*'Emission factors'!$E$11/1000)+(('Activity data'!M1749/'Emission factors'!$H$6/1000)*'Emission factors'!$B$7*'Emission factors'!$E$7/1000)</f>
        <v>1.172727272727273E-4</v>
      </c>
      <c r="R7331" s="92">
        <f>('Activity data'!N1461/('Emission factors'!$H$6+'Emission factors'!$H$9)*2/1000)*'Emission factors'!$B$7*('Emission factors'!$E$7/1000)+(('Activity data'!N1641/'Emission factors'!$H$6/1000)*'Emission factors'!$B$11*'Emission factors'!$E$11/1000)+(('Activity data'!N1749/'Emission factors'!$H$6/1000)*'Emission factors'!$B$7*'Emission factors'!$E$7/1000)</f>
        <v>0</v>
      </c>
      <c r="S7331" s="92">
        <f>('Activity data'!O1461/('Emission factors'!$H$6+'Emission factors'!$H$9)*2/1000)*'Emission factors'!$B$7*('Emission factors'!$E$7/1000)+(('Activity data'!O1641/'Emission factors'!$H$6/1000)*'Emission factors'!$B$11*'Emission factors'!$E$11/1000)+(('Activity data'!O1749/'Emission factors'!$H$6/1000)*'Emission factors'!$B$7*'Emission factors'!$E$7/1000)</f>
        <v>0</v>
      </c>
      <c r="T7331" s="92">
        <f>('Activity data'!P1461/('Emission factors'!$H$6+'Emission factors'!$H$9)*2/1000)*'Emission factors'!$B$7*('Emission factors'!$E$7/1000)+(('Activity data'!P1641/'Emission factors'!$H$6/1000)*'Emission factors'!$B$11*'Emission factors'!$E$11/1000)+(('Activity data'!P1749/'Emission factors'!$H$6/1000)*'Emission factors'!$B$7*'Emission factors'!$E$7/1000)</f>
        <v>0</v>
      </c>
      <c r="U7331" s="92">
        <f>('Activity data'!Q1461/('Emission factors'!$H$6+'Emission factors'!$H$9)*2/1000)*'Emission factors'!$B$7*('Emission factors'!$E$7/1000)+(('Activity data'!Q1641/'Emission factors'!$H$6/1000)*'Emission factors'!$B$11*'Emission factors'!$E$11/1000)+(('Activity data'!Q1749/'Emission factors'!$H$6/1000)*'Emission factors'!$B$7*'Emission factors'!$E$7/1000)</f>
        <v>0</v>
      </c>
    </row>
    <row r="7332" spans="1:21" x14ac:dyDescent="0.25">
      <c r="A7332" s="92" t="s">
        <v>11</v>
      </c>
      <c r="B7332" s="92" t="s">
        <v>12</v>
      </c>
      <c r="C7332" s="92" t="s">
        <v>48</v>
      </c>
      <c r="D7332" s="92" t="s">
        <v>48</v>
      </c>
      <c r="E7332" s="92" t="s">
        <v>51</v>
      </c>
      <c r="F7332" s="92" t="s">
        <v>50</v>
      </c>
      <c r="G7332" s="92" t="s">
        <v>97</v>
      </c>
      <c r="H7332" s="92" t="s">
        <v>74</v>
      </c>
      <c r="I7332" s="92" t="s">
        <v>195</v>
      </c>
      <c r="L7332" s="92">
        <f>('Activity data'!H1462/('Emission factors'!$H$6+'Emission factors'!$H$9)*2/1000)*'Emission factors'!$B$7*('Emission factors'!$E$7/1000)+(('Activity data'!H1642/'Emission factors'!$H$6/1000)*'Emission factors'!$B$11*'Emission factors'!$E$11/1000)+(('Activity data'!H1750/'Emission factors'!$H$6/1000)*'Emission factors'!$B$7*'Emission factors'!$E$7/1000)</f>
        <v>0.64399943032427687</v>
      </c>
      <c r="M7332" s="92">
        <f>('Activity data'!I1462/('Emission factors'!$H$6+'Emission factors'!$H$9)*2/1000)*'Emission factors'!$B$7*('Emission factors'!$E$7/1000)+(('Activity data'!I1642/'Emission factors'!$H$6/1000)*'Emission factors'!$B$11*'Emission factors'!$E$11/1000)+(('Activity data'!I1750/'Emission factors'!$H$6/1000)*'Emission factors'!$B$7*'Emission factors'!$E$7/1000)</f>
        <v>0.5448921560035056</v>
      </c>
      <c r="N7332" s="92">
        <f>('Activity data'!J1462/('Emission factors'!$H$6+'Emission factors'!$H$9)*2/1000)*'Emission factors'!$B$7*('Emission factors'!$E$7/1000)+(('Activity data'!J1642/'Emission factors'!$H$6/1000)*'Emission factors'!$B$11*'Emission factors'!$E$11/1000)+(('Activity data'!J1750/'Emission factors'!$H$6/1000)*'Emission factors'!$B$7*'Emission factors'!$E$7/1000)</f>
        <v>0.23127291849255036</v>
      </c>
      <c r="O7332" s="92">
        <f>('Activity data'!K1462/('Emission factors'!$H$6+'Emission factors'!$H$9)*2/1000)*'Emission factors'!$B$7*('Emission factors'!$E$7/1000)+(('Activity data'!K1642/'Emission factors'!$H$6/1000)*'Emission factors'!$B$11*'Emission factors'!$E$11/1000)+(('Activity data'!K1750/'Emission factors'!$H$6/1000)*'Emission factors'!$B$7*'Emission factors'!$E$7/1000)</f>
        <v>0.13120464504820331</v>
      </c>
      <c r="P7332" s="92">
        <f>('Activity data'!L1462/('Emission factors'!$H$6+'Emission factors'!$H$9)*2/1000)*'Emission factors'!$B$7*('Emission factors'!$E$7/1000)+(('Activity data'!L1642/'Emission factors'!$H$6/1000)*'Emission factors'!$B$11*'Emission factors'!$E$11/1000)+(('Activity data'!L1750/'Emission factors'!$H$6/1000)*'Emission factors'!$B$7*'Emission factors'!$E$7/1000)</f>
        <v>0.14384460999123574</v>
      </c>
      <c r="Q7332" s="92">
        <f>('Activity data'!M1462/('Emission factors'!$H$6+'Emission factors'!$H$9)*2/1000)*'Emission factors'!$B$7*('Emission factors'!$E$7/1000)+(('Activity data'!M1642/'Emission factors'!$H$6/1000)*'Emission factors'!$B$11*'Emission factors'!$E$11/1000)+(('Activity data'!M1750/'Emission factors'!$H$6/1000)*'Emission factors'!$B$7*'Emission factors'!$E$7/1000)</f>
        <v>0.1485987291849255</v>
      </c>
      <c r="R7332" s="92">
        <f>('Activity data'!N1462/('Emission factors'!$H$6+'Emission factors'!$H$9)*2/1000)*'Emission factors'!$B$7*('Emission factors'!$E$7/1000)+(('Activity data'!N1642/'Emission factors'!$H$6/1000)*'Emission factors'!$B$11*'Emission factors'!$E$11/1000)+(('Activity data'!N1750/'Emission factors'!$H$6/1000)*'Emission factors'!$B$7*'Emission factors'!$E$7/1000)</f>
        <v>0.15695942156003503</v>
      </c>
      <c r="S7332" s="92">
        <f>('Activity data'!O1462/('Emission factors'!$H$6+'Emission factors'!$H$9)*2/1000)*'Emission factors'!$B$7*('Emission factors'!$E$7/1000)+(('Activity data'!O1642/'Emission factors'!$H$6/1000)*'Emission factors'!$B$11*'Emission factors'!$E$11/1000)+(('Activity data'!O1750/'Emission factors'!$H$6/1000)*'Emission factors'!$B$7*'Emission factors'!$E$7/1000)</f>
        <v>0.16785828220858895</v>
      </c>
      <c r="T7332" s="92">
        <f>('Activity data'!P1462/('Emission factors'!$H$6+'Emission factors'!$H$9)*2/1000)*'Emission factors'!$B$7*('Emission factors'!$E$7/1000)+(('Activity data'!P1642/'Emission factors'!$H$6/1000)*'Emission factors'!$B$11*'Emission factors'!$E$11/1000)+(('Activity data'!P1750/'Emission factors'!$H$6/1000)*'Emission factors'!$B$7*'Emission factors'!$E$7/1000)</f>
        <v>4.2645749342681852E-2</v>
      </c>
      <c r="U7332" s="92">
        <f>('Activity data'!Q1462/('Emission factors'!$H$6+'Emission factors'!$H$9)*2/1000)*'Emission factors'!$B$7*('Emission factors'!$E$7/1000)+(('Activity data'!Q1642/'Emission factors'!$H$6/1000)*'Emission factors'!$B$11*'Emission factors'!$E$11/1000)+(('Activity data'!Q1750/'Emission factors'!$H$6/1000)*'Emission factors'!$B$7*'Emission factors'!$E$7/1000)</f>
        <v>0.12166248904469762</v>
      </c>
    </row>
    <row r="7333" spans="1:21" x14ac:dyDescent="0.25">
      <c r="A7333" s="92" t="s">
        <v>11</v>
      </c>
      <c r="B7333" s="92" t="s">
        <v>12</v>
      </c>
      <c r="C7333" s="92" t="s">
        <v>48</v>
      </c>
      <c r="D7333" s="92" t="s">
        <v>48</v>
      </c>
      <c r="E7333" s="92" t="s">
        <v>51</v>
      </c>
      <c r="F7333" s="92" t="s">
        <v>50</v>
      </c>
      <c r="G7333" s="92" t="s">
        <v>97</v>
      </c>
      <c r="H7333" s="92" t="s">
        <v>74</v>
      </c>
      <c r="I7333" s="92" t="s">
        <v>192</v>
      </c>
      <c r="L7333" s="92">
        <f>('Activity data'!H1463/('Emission factors'!$H$6+'Emission factors'!$H$9)*2/1000)*'Emission factors'!$B$7*('Emission factors'!$E$7/1000)+(('Activity data'!H1643/'Emission factors'!$H$6/1000)*'Emission factors'!$B$11*'Emission factors'!$E$11/1000)+(('Activity data'!H1751/'Emission factors'!$H$6/1000)*'Emission factors'!$B$7*'Emission factors'!$E$7/1000)</f>
        <v>0</v>
      </c>
      <c r="M7333" s="92">
        <f>('Activity data'!I1463/('Emission factors'!$H$6+'Emission factors'!$H$9)*2/1000)*'Emission factors'!$B$7*('Emission factors'!$E$7/1000)+(('Activity data'!I1643/'Emission factors'!$H$6/1000)*'Emission factors'!$B$11*'Emission factors'!$E$11/1000)+(('Activity data'!I1751/'Emission factors'!$H$6/1000)*'Emission factors'!$B$7*'Emission factors'!$E$7/1000)</f>
        <v>0</v>
      </c>
      <c r="N7333" s="92">
        <f>('Activity data'!J1463/('Emission factors'!$H$6+'Emission factors'!$H$9)*2/1000)*'Emission factors'!$B$7*('Emission factors'!$E$7/1000)+(('Activity data'!J1643/'Emission factors'!$H$6/1000)*'Emission factors'!$B$11*'Emission factors'!$E$11/1000)+(('Activity data'!J1751/'Emission factors'!$H$6/1000)*'Emission factors'!$B$7*'Emission factors'!$E$7/1000)</f>
        <v>0</v>
      </c>
      <c r="O7333" s="92">
        <f>('Activity data'!K1463/('Emission factors'!$H$6+'Emission factors'!$H$9)*2/1000)*'Emission factors'!$B$7*('Emission factors'!$E$7/1000)+(('Activity data'!K1643/'Emission factors'!$H$6/1000)*'Emission factors'!$B$11*'Emission factors'!$E$11/1000)+(('Activity data'!K1751/'Emission factors'!$H$6/1000)*'Emission factors'!$B$7*'Emission factors'!$E$7/1000)</f>
        <v>0</v>
      </c>
      <c r="P7333" s="92">
        <f>('Activity data'!L1463/('Emission factors'!$H$6+'Emission factors'!$H$9)*2/1000)*'Emission factors'!$B$7*('Emission factors'!$E$7/1000)+(('Activity data'!L1643/'Emission factors'!$H$6/1000)*'Emission factors'!$B$11*'Emission factors'!$E$11/1000)+(('Activity data'!L1751/'Emission factors'!$H$6/1000)*'Emission factors'!$B$7*'Emission factors'!$E$7/1000)</f>
        <v>0</v>
      </c>
      <c r="Q7333" s="92">
        <f>('Activity data'!M1463/('Emission factors'!$H$6+'Emission factors'!$H$9)*2/1000)*'Emission factors'!$B$7*('Emission factors'!$E$7/1000)+(('Activity data'!M1643/'Emission factors'!$H$6/1000)*'Emission factors'!$B$11*'Emission factors'!$E$11/1000)+(('Activity data'!M1751/'Emission factors'!$H$6/1000)*'Emission factors'!$B$7*'Emission factors'!$E$7/1000)</f>
        <v>0</v>
      </c>
      <c r="R7333" s="92">
        <f>('Activity data'!N1463/('Emission factors'!$H$6+'Emission factors'!$H$9)*2/1000)*'Emission factors'!$B$7*('Emission factors'!$E$7/1000)+(('Activity data'!N1643/'Emission factors'!$H$6/1000)*'Emission factors'!$B$11*'Emission factors'!$E$11/1000)+(('Activity data'!N1751/'Emission factors'!$H$6/1000)*'Emission factors'!$B$7*'Emission factors'!$E$7/1000)</f>
        <v>0</v>
      </c>
      <c r="S7333" s="92">
        <f>('Activity data'!O1463/('Emission factors'!$H$6+'Emission factors'!$H$9)*2/1000)*'Emission factors'!$B$7*('Emission factors'!$E$7/1000)+(('Activity data'!O1643/'Emission factors'!$H$6/1000)*'Emission factors'!$B$11*'Emission factors'!$E$11/1000)+(('Activity data'!O1751/'Emission factors'!$H$6/1000)*'Emission factors'!$B$7*'Emission factors'!$E$7/1000)</f>
        <v>0</v>
      </c>
      <c r="T7333" s="92">
        <f>('Activity data'!P1463/('Emission factors'!$H$6+'Emission factors'!$H$9)*2/1000)*'Emission factors'!$B$7*('Emission factors'!$E$7/1000)+(('Activity data'!P1643/'Emission factors'!$H$6/1000)*'Emission factors'!$B$11*'Emission factors'!$E$11/1000)+(('Activity data'!P1751/'Emission factors'!$H$6/1000)*'Emission factors'!$B$7*'Emission factors'!$E$7/1000)</f>
        <v>0</v>
      </c>
      <c r="U7333" s="92">
        <f>('Activity data'!Q1463/('Emission factors'!$H$6+'Emission factors'!$H$9)*2/1000)*'Emission factors'!$B$7*('Emission factors'!$E$7/1000)+(('Activity data'!Q1643/'Emission factors'!$H$6/1000)*'Emission factors'!$B$11*'Emission factors'!$E$11/1000)+(('Activity data'!Q1751/'Emission factors'!$H$6/1000)*'Emission factors'!$B$7*'Emission factors'!$E$7/1000)</f>
        <v>0</v>
      </c>
    </row>
    <row r="7334" spans="1:21" x14ac:dyDescent="0.25">
      <c r="A7334" s="92" t="s">
        <v>11</v>
      </c>
      <c r="B7334" s="92" t="s">
        <v>12</v>
      </c>
      <c r="C7334" s="92" t="s">
        <v>48</v>
      </c>
      <c r="D7334" s="92" t="s">
        <v>48</v>
      </c>
      <c r="E7334" s="92" t="s">
        <v>51</v>
      </c>
      <c r="F7334" s="92" t="s">
        <v>50</v>
      </c>
      <c r="G7334" s="92" t="s">
        <v>97</v>
      </c>
      <c r="H7334" s="92" t="s">
        <v>74</v>
      </c>
      <c r="I7334" s="92" t="s">
        <v>229</v>
      </c>
      <c r="L7334" s="92">
        <f>('Activity data'!H1464/('Emission factors'!$H$6+'Emission factors'!$H$9)*2/1000)*'Emission factors'!$B$7*('Emission factors'!$E$7/1000)+(('Activity data'!H1644/'Emission factors'!$H$6/1000)*'Emission factors'!$B$11*'Emission factors'!$E$11/1000)+(('Activity data'!H1752/'Emission factors'!$H$6/1000)*'Emission factors'!$B$7*'Emission factors'!$E$7/1000)</f>
        <v>5.6077685950413217E-3</v>
      </c>
      <c r="M7334" s="92">
        <f>('Activity data'!I1464/('Emission factors'!$H$6+'Emission factors'!$H$9)*2/1000)*'Emission factors'!$B$7*('Emission factors'!$E$7/1000)+(('Activity data'!I1644/'Emission factors'!$H$6/1000)*'Emission factors'!$B$11*'Emission factors'!$E$11/1000)+(('Activity data'!I1752/'Emission factors'!$H$6/1000)*'Emission factors'!$B$7*'Emission factors'!$E$7/1000)</f>
        <v>1.3470371900826445E-2</v>
      </c>
      <c r="N7334" s="92">
        <f>('Activity data'!J1464/('Emission factors'!$H$6+'Emission factors'!$H$9)*2/1000)*'Emission factors'!$B$7*('Emission factors'!$E$7/1000)+(('Activity data'!J1644/'Emission factors'!$H$6/1000)*'Emission factors'!$B$11*'Emission factors'!$E$11/1000)+(('Activity data'!J1752/'Emission factors'!$H$6/1000)*'Emission factors'!$B$7*'Emission factors'!$E$7/1000)</f>
        <v>1.0192066115702478E-2</v>
      </c>
      <c r="O7334" s="92">
        <f>('Activity data'!K1464/('Emission factors'!$H$6+'Emission factors'!$H$9)*2/1000)*'Emission factors'!$B$7*('Emission factors'!$E$7/1000)+(('Activity data'!K1644/'Emission factors'!$H$6/1000)*'Emission factors'!$B$11*'Emission factors'!$E$11/1000)+(('Activity data'!K1752/'Emission factors'!$H$6/1000)*'Emission factors'!$B$7*'Emission factors'!$E$7/1000)</f>
        <v>4.7493855371900815E-3</v>
      </c>
      <c r="P7334" s="92">
        <f>('Activity data'!L1464/('Emission factors'!$H$6+'Emission factors'!$H$9)*2/1000)*'Emission factors'!$B$7*('Emission factors'!$E$7/1000)+(('Activity data'!L1644/'Emission factors'!$H$6/1000)*'Emission factors'!$B$11*'Emission factors'!$E$11/1000)+(('Activity data'!L1752/'Emission factors'!$H$6/1000)*'Emission factors'!$B$7*'Emission factors'!$E$7/1000)</f>
        <v>5.9132640495867762E-3</v>
      </c>
      <c r="Q7334" s="92">
        <f>('Activity data'!M1464/('Emission factors'!$H$6+'Emission factors'!$H$9)*2/1000)*'Emission factors'!$B$7*('Emission factors'!$E$7/1000)+(('Activity data'!M1644/'Emission factors'!$H$6/1000)*'Emission factors'!$B$11*'Emission factors'!$E$11/1000)+(('Activity data'!M1752/'Emission factors'!$H$6/1000)*'Emission factors'!$B$7*'Emission factors'!$E$7/1000)</f>
        <v>6.2604446280991738E-3</v>
      </c>
      <c r="R7334" s="92">
        <f>('Activity data'!N1464/('Emission factors'!$H$6+'Emission factors'!$H$9)*2/1000)*'Emission factors'!$B$7*('Emission factors'!$E$7/1000)+(('Activity data'!N1644/'Emission factors'!$H$6/1000)*'Emission factors'!$B$11*'Emission factors'!$E$11/1000)+(('Activity data'!N1752/'Emission factors'!$H$6/1000)*'Emission factors'!$B$7*'Emission factors'!$E$7/1000)</f>
        <v>3.8246900826446281E-3</v>
      </c>
      <c r="S7334" s="92">
        <f>('Activity data'!O1464/('Emission factors'!$H$6+'Emission factors'!$H$9)*2/1000)*'Emission factors'!$B$7*('Emission factors'!$E$7/1000)+(('Activity data'!O1644/'Emission factors'!$H$6/1000)*'Emission factors'!$B$11*'Emission factors'!$E$11/1000)+(('Activity data'!O1752/'Emission factors'!$H$6/1000)*'Emission factors'!$B$7*'Emission factors'!$E$7/1000)</f>
        <v>7.6493801652892574E-4</v>
      </c>
      <c r="T7334" s="92">
        <f>('Activity data'!P1464/('Emission factors'!$H$6+'Emission factors'!$H$9)*2/1000)*'Emission factors'!$B$7*('Emission factors'!$E$7/1000)+(('Activity data'!P1644/'Emission factors'!$H$6/1000)*'Emission factors'!$B$11*'Emission factors'!$E$11/1000)+(('Activity data'!P1752/'Emission factors'!$H$6/1000)*'Emission factors'!$B$7*'Emission factors'!$E$7/1000)</f>
        <v>0</v>
      </c>
      <c r="U7334" s="92">
        <f>('Activity data'!Q1464/('Emission factors'!$H$6+'Emission factors'!$H$9)*2/1000)*'Emission factors'!$B$7*('Emission factors'!$E$7/1000)+(('Activity data'!Q1644/'Emission factors'!$H$6/1000)*'Emission factors'!$B$11*'Emission factors'!$E$11/1000)+(('Activity data'!Q1752/'Emission factors'!$H$6/1000)*'Emission factors'!$B$7*'Emission factors'!$E$7/1000)</f>
        <v>0</v>
      </c>
    </row>
    <row r="7335" spans="1:21" x14ac:dyDescent="0.25">
      <c r="A7335" s="92" t="s">
        <v>11</v>
      </c>
      <c r="B7335" s="92" t="s">
        <v>12</v>
      </c>
      <c r="C7335" s="92" t="s">
        <v>48</v>
      </c>
      <c r="D7335" s="92" t="s">
        <v>48</v>
      </c>
      <c r="E7335" s="92" t="s">
        <v>51</v>
      </c>
      <c r="F7335" s="92" t="s">
        <v>50</v>
      </c>
      <c r="G7335" s="92" t="s">
        <v>97</v>
      </c>
      <c r="H7335" s="92" t="s">
        <v>74</v>
      </c>
      <c r="I7335" s="92" t="s">
        <v>198</v>
      </c>
      <c r="L7335" s="92">
        <f>('Activity data'!H1465/('Emission factors'!$H$6+'Emission factors'!$H$9)*2/1000)*'Emission factors'!$B$7*('Emission factors'!$E$7/1000)+(('Activity data'!H1645/'Emission factors'!$H$6/1000)*'Emission factors'!$B$11*'Emission factors'!$E$11/1000)+(('Activity data'!H1753/'Emission factors'!$H$6/1000)*'Emission factors'!$B$7*'Emission factors'!$E$7/1000)</f>
        <v>0</v>
      </c>
      <c r="M7335" s="92">
        <f>('Activity data'!I1465/('Emission factors'!$H$6+'Emission factors'!$H$9)*2/1000)*'Emission factors'!$B$7*('Emission factors'!$E$7/1000)+(('Activity data'!I1645/'Emission factors'!$H$6/1000)*'Emission factors'!$B$11*'Emission factors'!$E$11/1000)+(('Activity data'!I1753/'Emission factors'!$H$6/1000)*'Emission factors'!$B$7*'Emission factors'!$E$7/1000)</f>
        <v>0</v>
      </c>
      <c r="N7335" s="92">
        <f>('Activity data'!J1465/('Emission factors'!$H$6+'Emission factors'!$H$9)*2/1000)*'Emission factors'!$B$7*('Emission factors'!$E$7/1000)+(('Activity data'!J1645/'Emission factors'!$H$6/1000)*'Emission factors'!$B$11*'Emission factors'!$E$11/1000)+(('Activity data'!J1753/'Emission factors'!$H$6/1000)*'Emission factors'!$B$7*'Emission factors'!$E$7/1000)</f>
        <v>0</v>
      </c>
      <c r="O7335" s="92">
        <f>('Activity data'!K1465/('Emission factors'!$H$6+'Emission factors'!$H$9)*2/1000)*'Emission factors'!$B$7*('Emission factors'!$E$7/1000)+(('Activity data'!K1645/'Emission factors'!$H$6/1000)*'Emission factors'!$B$11*'Emission factors'!$E$11/1000)+(('Activity data'!K1753/'Emission factors'!$H$6/1000)*'Emission factors'!$B$7*'Emission factors'!$E$7/1000)</f>
        <v>0</v>
      </c>
      <c r="P7335" s="92">
        <f>('Activity data'!L1465/('Emission factors'!$H$6+'Emission factors'!$H$9)*2/1000)*'Emission factors'!$B$7*('Emission factors'!$E$7/1000)+(('Activity data'!L1645/'Emission factors'!$H$6/1000)*'Emission factors'!$B$11*'Emission factors'!$E$11/1000)+(('Activity data'!L1753/'Emission factors'!$H$6/1000)*'Emission factors'!$B$7*'Emission factors'!$E$7/1000)</f>
        <v>0</v>
      </c>
      <c r="Q7335" s="92">
        <f>('Activity data'!M1465/('Emission factors'!$H$6+'Emission factors'!$H$9)*2/1000)*'Emission factors'!$B$7*('Emission factors'!$E$7/1000)+(('Activity data'!M1645/'Emission factors'!$H$6/1000)*'Emission factors'!$B$11*'Emission factors'!$E$11/1000)+(('Activity data'!M1753/'Emission factors'!$H$6/1000)*'Emission factors'!$B$7*'Emission factors'!$E$7/1000)</f>
        <v>0</v>
      </c>
      <c r="R7335" s="92">
        <f>('Activity data'!N1465/('Emission factors'!$H$6+'Emission factors'!$H$9)*2/1000)*'Emission factors'!$B$7*('Emission factors'!$E$7/1000)+(('Activity data'!N1645/'Emission factors'!$H$6/1000)*'Emission factors'!$B$11*'Emission factors'!$E$11/1000)+(('Activity data'!N1753/'Emission factors'!$H$6/1000)*'Emission factors'!$B$7*'Emission factors'!$E$7/1000)</f>
        <v>0</v>
      </c>
      <c r="S7335" s="92">
        <f>('Activity data'!O1465/('Emission factors'!$H$6+'Emission factors'!$H$9)*2/1000)*'Emission factors'!$B$7*('Emission factors'!$E$7/1000)+(('Activity data'!O1645/'Emission factors'!$H$6/1000)*'Emission factors'!$B$11*'Emission factors'!$E$11/1000)+(('Activity data'!O1753/'Emission factors'!$H$6/1000)*'Emission factors'!$B$7*'Emission factors'!$E$7/1000)</f>
        <v>0</v>
      </c>
      <c r="T7335" s="92">
        <f>('Activity data'!P1465/('Emission factors'!$H$6+'Emission factors'!$H$9)*2/1000)*'Emission factors'!$B$7*('Emission factors'!$E$7/1000)+(('Activity data'!P1645/'Emission factors'!$H$6/1000)*'Emission factors'!$B$11*'Emission factors'!$E$11/1000)+(('Activity data'!P1753/'Emission factors'!$H$6/1000)*'Emission factors'!$B$7*'Emission factors'!$E$7/1000)</f>
        <v>0</v>
      </c>
      <c r="U7335" s="92">
        <f>('Activity data'!Q1465/('Emission factors'!$H$6+'Emission factors'!$H$9)*2/1000)*'Emission factors'!$B$7*('Emission factors'!$E$7/1000)+(('Activity data'!Q1645/'Emission factors'!$H$6/1000)*'Emission factors'!$B$11*'Emission factors'!$E$11/1000)+(('Activity data'!Q1753/'Emission factors'!$H$6/1000)*'Emission factors'!$B$7*'Emission factors'!$E$7/1000)</f>
        <v>0</v>
      </c>
    </row>
    <row r="7336" spans="1:21" x14ac:dyDescent="0.25">
      <c r="A7336" s="92" t="s">
        <v>11</v>
      </c>
      <c r="B7336" s="92" t="s">
        <v>12</v>
      </c>
      <c r="C7336" s="92" t="s">
        <v>48</v>
      </c>
      <c r="D7336" s="92" t="s">
        <v>48</v>
      </c>
      <c r="E7336" s="92" t="s">
        <v>51</v>
      </c>
      <c r="F7336" s="92" t="s">
        <v>50</v>
      </c>
      <c r="G7336" s="92" t="s">
        <v>97</v>
      </c>
      <c r="H7336" s="92" t="s">
        <v>74</v>
      </c>
      <c r="I7336" s="92" t="s">
        <v>230</v>
      </c>
      <c r="L7336" s="92">
        <f>('Activity data'!H1466/('Emission factors'!$H$6+'Emission factors'!$H$9)*2/1000)*'Emission factors'!$B$7*('Emission factors'!$E$7/1000)+(('Activity data'!H1646/'Emission factors'!$H$6/1000)*'Emission factors'!$B$11*'Emission factors'!$E$11/1000)+(('Activity data'!H1754/'Emission factors'!$H$6/1000)*'Emission factors'!$B$7*'Emission factors'!$E$7/1000)</f>
        <v>7.4628099173553722E-4</v>
      </c>
      <c r="M7336" s="92">
        <f>('Activity data'!I1466/('Emission factors'!$H$6+'Emission factors'!$H$9)*2/1000)*'Emission factors'!$B$7*('Emission factors'!$E$7/1000)+(('Activity data'!I1646/'Emission factors'!$H$6/1000)*'Emission factors'!$B$11*'Emission factors'!$E$11/1000)+(('Activity data'!I1754/'Emission factors'!$H$6/1000)*'Emission factors'!$B$7*'Emission factors'!$E$7/1000)</f>
        <v>7.4628099173553722E-4</v>
      </c>
      <c r="N7336" s="92">
        <f>('Activity data'!J1466/('Emission factors'!$H$6+'Emission factors'!$H$9)*2/1000)*'Emission factors'!$B$7*('Emission factors'!$E$7/1000)+(('Activity data'!J1646/'Emission factors'!$H$6/1000)*'Emission factors'!$B$11*'Emission factors'!$E$11/1000)+(('Activity data'!J1754/'Emission factors'!$H$6/1000)*'Emission factors'!$B$7*'Emission factors'!$E$7/1000)</f>
        <v>1.865702479338843E-4</v>
      </c>
      <c r="O7336" s="92">
        <f>('Activity data'!K1466/('Emission factors'!$H$6+'Emission factors'!$H$9)*2/1000)*'Emission factors'!$B$7*('Emission factors'!$E$7/1000)+(('Activity data'!K1646/'Emission factors'!$H$6/1000)*'Emission factors'!$B$11*'Emission factors'!$E$11/1000)+(('Activity data'!K1754/'Emission factors'!$H$6/1000)*'Emission factors'!$B$7*'Emission factors'!$E$7/1000)</f>
        <v>0</v>
      </c>
      <c r="P7336" s="92">
        <f>('Activity data'!L1466/('Emission factors'!$H$6+'Emission factors'!$H$9)*2/1000)*'Emission factors'!$B$7*('Emission factors'!$E$7/1000)+(('Activity data'!L1646/'Emission factors'!$H$6/1000)*'Emission factors'!$B$11*'Emission factors'!$E$11/1000)+(('Activity data'!L1754/'Emission factors'!$H$6/1000)*'Emission factors'!$B$7*'Emission factors'!$E$7/1000)</f>
        <v>0</v>
      </c>
      <c r="Q7336" s="92">
        <f>('Activity data'!M1466/('Emission factors'!$H$6+'Emission factors'!$H$9)*2/1000)*'Emission factors'!$B$7*('Emission factors'!$E$7/1000)+(('Activity data'!M1646/'Emission factors'!$H$6/1000)*'Emission factors'!$B$11*'Emission factors'!$E$11/1000)+(('Activity data'!M1754/'Emission factors'!$H$6/1000)*'Emission factors'!$B$7*'Emission factors'!$E$7/1000)</f>
        <v>0</v>
      </c>
      <c r="R7336" s="92">
        <f>('Activity data'!N1466/('Emission factors'!$H$6+'Emission factors'!$H$9)*2/1000)*'Emission factors'!$B$7*('Emission factors'!$E$7/1000)+(('Activity data'!N1646/'Emission factors'!$H$6/1000)*'Emission factors'!$B$11*'Emission factors'!$E$11/1000)+(('Activity data'!N1754/'Emission factors'!$H$6/1000)*'Emission factors'!$B$7*'Emission factors'!$E$7/1000)</f>
        <v>0</v>
      </c>
      <c r="S7336" s="92">
        <f>('Activity data'!O1466/('Emission factors'!$H$6+'Emission factors'!$H$9)*2/1000)*'Emission factors'!$B$7*('Emission factors'!$E$7/1000)+(('Activity data'!O1646/'Emission factors'!$H$6/1000)*'Emission factors'!$B$11*'Emission factors'!$E$11/1000)+(('Activity data'!O1754/'Emission factors'!$H$6/1000)*'Emission factors'!$B$7*'Emission factors'!$E$7/1000)</f>
        <v>0</v>
      </c>
      <c r="T7336" s="92">
        <f>('Activity data'!P1466/('Emission factors'!$H$6+'Emission factors'!$H$9)*2/1000)*'Emission factors'!$B$7*('Emission factors'!$E$7/1000)+(('Activity data'!P1646/'Emission factors'!$H$6/1000)*'Emission factors'!$B$11*'Emission factors'!$E$11/1000)+(('Activity data'!P1754/'Emission factors'!$H$6/1000)*'Emission factors'!$B$7*'Emission factors'!$E$7/1000)</f>
        <v>0</v>
      </c>
      <c r="U7336" s="92">
        <f>('Activity data'!Q1466/('Emission factors'!$H$6+'Emission factors'!$H$9)*2/1000)*'Emission factors'!$B$7*('Emission factors'!$E$7/1000)+(('Activity data'!Q1646/'Emission factors'!$H$6/1000)*'Emission factors'!$B$11*'Emission factors'!$E$11/1000)+(('Activity data'!Q1754/'Emission factors'!$H$6/1000)*'Emission factors'!$B$7*'Emission factors'!$E$7/1000)</f>
        <v>0</v>
      </c>
    </row>
    <row r="7337" spans="1:21" x14ac:dyDescent="0.25">
      <c r="A7337" s="92" t="s">
        <v>11</v>
      </c>
      <c r="B7337" s="92" t="s">
        <v>12</v>
      </c>
      <c r="C7337" s="92" t="s">
        <v>48</v>
      </c>
      <c r="D7337" s="92" t="s">
        <v>48</v>
      </c>
      <c r="E7337" s="92" t="s">
        <v>51</v>
      </c>
      <c r="F7337" s="92" t="s">
        <v>50</v>
      </c>
      <c r="G7337" s="92" t="s">
        <v>97</v>
      </c>
      <c r="H7337" s="92" t="s">
        <v>74</v>
      </c>
      <c r="I7337" s="92" t="s">
        <v>210</v>
      </c>
      <c r="L7337" s="92">
        <f>('Activity data'!H1467/('Emission factors'!$H$6+'Emission factors'!$H$9)*2/1000)*'Emission factors'!$B$7*('Emission factors'!$E$7/1000)+(('Activity data'!H1647/'Emission factors'!$H$6/1000)*'Emission factors'!$B$11*'Emission factors'!$E$11/1000)+(('Activity data'!H1755/'Emission factors'!$H$6/1000)*'Emission factors'!$B$7*'Emission factors'!$E$7/1000)</f>
        <v>0</v>
      </c>
      <c r="M7337" s="92">
        <f>('Activity data'!I1467/('Emission factors'!$H$6+'Emission factors'!$H$9)*2/1000)*'Emission factors'!$B$7*('Emission factors'!$E$7/1000)+(('Activity data'!I1647/'Emission factors'!$H$6/1000)*'Emission factors'!$B$11*'Emission factors'!$E$11/1000)+(('Activity data'!I1755/'Emission factors'!$H$6/1000)*'Emission factors'!$B$7*'Emission factors'!$E$7/1000)</f>
        <v>0</v>
      </c>
      <c r="N7337" s="92">
        <f>('Activity data'!J1467/('Emission factors'!$H$6+'Emission factors'!$H$9)*2/1000)*'Emission factors'!$B$7*('Emission factors'!$E$7/1000)+(('Activity data'!J1647/'Emission factors'!$H$6/1000)*'Emission factors'!$B$11*'Emission factors'!$E$11/1000)+(('Activity data'!J1755/'Emission factors'!$H$6/1000)*'Emission factors'!$B$7*'Emission factors'!$E$7/1000)</f>
        <v>0</v>
      </c>
      <c r="O7337" s="92">
        <f>('Activity data'!K1467/('Emission factors'!$H$6+'Emission factors'!$H$9)*2/1000)*'Emission factors'!$B$7*('Emission factors'!$E$7/1000)+(('Activity data'!K1647/'Emission factors'!$H$6/1000)*'Emission factors'!$B$11*'Emission factors'!$E$11/1000)+(('Activity data'!K1755/'Emission factors'!$H$6/1000)*'Emission factors'!$B$7*'Emission factors'!$E$7/1000)</f>
        <v>0</v>
      </c>
      <c r="P7337" s="92">
        <f>('Activity data'!L1467/('Emission factors'!$H$6+'Emission factors'!$H$9)*2/1000)*'Emission factors'!$B$7*('Emission factors'!$E$7/1000)+(('Activity data'!L1647/'Emission factors'!$H$6/1000)*'Emission factors'!$B$11*'Emission factors'!$E$11/1000)+(('Activity data'!L1755/'Emission factors'!$H$6/1000)*'Emission factors'!$B$7*'Emission factors'!$E$7/1000)</f>
        <v>0</v>
      </c>
      <c r="Q7337" s="92">
        <f>('Activity data'!M1467/('Emission factors'!$H$6+'Emission factors'!$H$9)*2/1000)*'Emission factors'!$B$7*('Emission factors'!$E$7/1000)+(('Activity data'!M1647/'Emission factors'!$H$6/1000)*'Emission factors'!$B$11*'Emission factors'!$E$11/1000)+(('Activity data'!M1755/'Emission factors'!$H$6/1000)*'Emission factors'!$B$7*'Emission factors'!$E$7/1000)</f>
        <v>0</v>
      </c>
      <c r="R7337" s="92">
        <f>('Activity data'!N1467/('Emission factors'!$H$6+'Emission factors'!$H$9)*2/1000)*'Emission factors'!$B$7*('Emission factors'!$E$7/1000)+(('Activity data'!N1647/'Emission factors'!$H$6/1000)*'Emission factors'!$B$11*'Emission factors'!$E$11/1000)+(('Activity data'!N1755/'Emission factors'!$H$6/1000)*'Emission factors'!$B$7*'Emission factors'!$E$7/1000)</f>
        <v>0</v>
      </c>
      <c r="S7337" s="92">
        <f>('Activity data'!O1467/('Emission factors'!$H$6+'Emission factors'!$H$9)*2/1000)*'Emission factors'!$B$7*('Emission factors'!$E$7/1000)+(('Activity data'!O1647/'Emission factors'!$H$6/1000)*'Emission factors'!$B$11*'Emission factors'!$E$11/1000)+(('Activity data'!O1755/'Emission factors'!$H$6/1000)*'Emission factors'!$B$7*'Emission factors'!$E$7/1000)</f>
        <v>0</v>
      </c>
      <c r="T7337" s="92">
        <f>('Activity data'!P1467/('Emission factors'!$H$6+'Emission factors'!$H$9)*2/1000)*'Emission factors'!$B$7*('Emission factors'!$E$7/1000)+(('Activity data'!P1647/'Emission factors'!$H$6/1000)*'Emission factors'!$B$11*'Emission factors'!$E$11/1000)+(('Activity data'!P1755/'Emission factors'!$H$6/1000)*'Emission factors'!$B$7*'Emission factors'!$E$7/1000)</f>
        <v>0</v>
      </c>
      <c r="U7337" s="92">
        <f>('Activity data'!Q1467/('Emission factors'!$H$6+'Emission factors'!$H$9)*2/1000)*'Emission factors'!$B$7*('Emission factors'!$E$7/1000)+(('Activity data'!Q1647/'Emission factors'!$H$6/1000)*'Emission factors'!$B$11*'Emission factors'!$E$11/1000)+(('Activity data'!Q1755/'Emission factors'!$H$6/1000)*'Emission factors'!$B$7*'Emission factors'!$E$7/1000)</f>
        <v>0</v>
      </c>
    </row>
    <row r="7338" spans="1:21" x14ac:dyDescent="0.25">
      <c r="A7338" s="92" t="s">
        <v>11</v>
      </c>
      <c r="B7338" s="92" t="s">
        <v>12</v>
      </c>
      <c r="C7338" s="92" t="s">
        <v>48</v>
      </c>
      <c r="D7338" s="92" t="s">
        <v>48</v>
      </c>
      <c r="E7338" s="92" t="s">
        <v>51</v>
      </c>
      <c r="F7338" s="92" t="s">
        <v>50</v>
      </c>
      <c r="G7338" s="92" t="s">
        <v>97</v>
      </c>
      <c r="H7338" s="92" t="s">
        <v>74</v>
      </c>
      <c r="I7338" s="92" t="s">
        <v>191</v>
      </c>
      <c r="L7338" s="92">
        <f>('Activity data'!H1468/('Emission factors'!$H$6+'Emission factors'!$H$9)*2/1000)*'Emission factors'!$B$7*('Emission factors'!$E$7/1000)+(('Activity data'!H1648/'Emission factors'!$H$6/1000)*'Emission factors'!$B$11*'Emission factors'!$E$11/1000)+(('Activity data'!H1756/'Emission factors'!$H$6/1000)*'Emission factors'!$B$7*'Emission factors'!$E$7/1000)</f>
        <v>4.7975206611570252E-2</v>
      </c>
      <c r="M7338" s="92">
        <f>('Activity data'!I1468/('Emission factors'!$H$6+'Emission factors'!$H$9)*2/1000)*'Emission factors'!$B$7*('Emission factors'!$E$7/1000)+(('Activity data'!I1648/'Emission factors'!$H$6/1000)*'Emission factors'!$B$11*'Emission factors'!$E$11/1000)+(('Activity data'!I1756/'Emission factors'!$H$6/1000)*'Emission factors'!$B$7*'Emission factors'!$E$7/1000)</f>
        <v>5.7298388429752073E-2</v>
      </c>
      <c r="N7338" s="92">
        <f>('Activity data'!J1468/('Emission factors'!$H$6+'Emission factors'!$H$9)*2/1000)*'Emission factors'!$B$7*('Emission factors'!$E$7/1000)+(('Activity data'!J1648/'Emission factors'!$H$6/1000)*'Emission factors'!$B$11*'Emission factors'!$E$11/1000)+(('Activity data'!J1756/'Emission factors'!$H$6/1000)*'Emission factors'!$B$7*'Emission factors'!$E$7/1000)</f>
        <v>4.1674462809917351E-2</v>
      </c>
      <c r="O7338" s="92">
        <f>('Activity data'!K1468/('Emission factors'!$H$6+'Emission factors'!$H$9)*2/1000)*'Emission factors'!$B$7*('Emission factors'!$E$7/1000)+(('Activity data'!K1648/'Emission factors'!$H$6/1000)*'Emission factors'!$B$11*'Emission factors'!$E$11/1000)+(('Activity data'!K1756/'Emission factors'!$H$6/1000)*'Emission factors'!$B$7*'Emission factors'!$E$7/1000)</f>
        <v>3.1098595041322313E-2</v>
      </c>
      <c r="P7338" s="92">
        <f>('Activity data'!L1468/('Emission factors'!$H$6+'Emission factors'!$H$9)*2/1000)*'Emission factors'!$B$7*('Emission factors'!$E$7/1000)+(('Activity data'!L1648/'Emission factors'!$H$6/1000)*'Emission factors'!$B$11*'Emission factors'!$E$11/1000)+(('Activity data'!L1756/'Emission factors'!$H$6/1000)*'Emission factors'!$B$7*'Emission factors'!$E$7/1000)</f>
        <v>7.2655785123966945E-3</v>
      </c>
      <c r="Q7338" s="92">
        <f>('Activity data'!M1468/('Emission factors'!$H$6+'Emission factors'!$H$9)*2/1000)*'Emission factors'!$B$7*('Emission factors'!$E$7/1000)+(('Activity data'!M1648/'Emission factors'!$H$6/1000)*'Emission factors'!$B$11*'Emission factors'!$E$11/1000)+(('Activity data'!M1756/'Emission factors'!$H$6/1000)*'Emission factors'!$B$7*'Emission factors'!$E$7/1000)</f>
        <v>9.9788429752066116E-3</v>
      </c>
      <c r="R7338" s="92">
        <f>('Activity data'!N1468/('Emission factors'!$H$6+'Emission factors'!$H$9)*2/1000)*'Emission factors'!$B$7*('Emission factors'!$E$7/1000)+(('Activity data'!N1648/'Emission factors'!$H$6/1000)*'Emission factors'!$B$11*'Emission factors'!$E$11/1000)+(('Activity data'!N1756/'Emission factors'!$H$6/1000)*'Emission factors'!$B$7*'Emission factors'!$E$7/1000)</f>
        <v>8.3157024793388441E-3</v>
      </c>
      <c r="S7338" s="92">
        <f>('Activity data'!O1468/('Emission factors'!$H$6+'Emission factors'!$H$9)*2/1000)*'Emission factors'!$B$7*('Emission factors'!$E$7/1000)+(('Activity data'!O1648/'Emission factors'!$H$6/1000)*'Emission factors'!$B$11*'Emission factors'!$E$11/1000)+(('Activity data'!O1756/'Emission factors'!$H$6/1000)*'Emission factors'!$B$7*'Emission factors'!$E$7/1000)</f>
        <v>1.6631404958677685E-3</v>
      </c>
      <c r="T7338" s="92">
        <f>('Activity data'!P1468/('Emission factors'!$H$6+'Emission factors'!$H$9)*2/1000)*'Emission factors'!$B$7*('Emission factors'!$E$7/1000)+(('Activity data'!P1648/'Emission factors'!$H$6/1000)*'Emission factors'!$B$11*'Emission factors'!$E$11/1000)+(('Activity data'!P1756/'Emission factors'!$H$6/1000)*'Emission factors'!$B$7*'Emission factors'!$E$7/1000)</f>
        <v>0</v>
      </c>
      <c r="U7338" s="92">
        <f>('Activity data'!Q1468/('Emission factors'!$H$6+'Emission factors'!$H$9)*2/1000)*'Emission factors'!$B$7*('Emission factors'!$E$7/1000)+(('Activity data'!Q1648/'Emission factors'!$H$6/1000)*'Emission factors'!$B$11*'Emission factors'!$E$11/1000)+(('Activity data'!Q1756/'Emission factors'!$H$6/1000)*'Emission factors'!$B$7*'Emission factors'!$E$7/1000)</f>
        <v>0</v>
      </c>
    </row>
    <row r="7339" spans="1:21" x14ac:dyDescent="0.25">
      <c r="A7339" s="92" t="s">
        <v>11</v>
      </c>
      <c r="B7339" s="92" t="s">
        <v>12</v>
      </c>
      <c r="C7339" s="92" t="s">
        <v>48</v>
      </c>
      <c r="D7339" s="92" t="s">
        <v>48</v>
      </c>
      <c r="E7339" s="92" t="s">
        <v>51</v>
      </c>
      <c r="F7339" s="92" t="s">
        <v>50</v>
      </c>
      <c r="G7339" s="92" t="s">
        <v>97</v>
      </c>
      <c r="H7339" s="92" t="s">
        <v>74</v>
      </c>
      <c r="I7339" s="92" t="s">
        <v>231</v>
      </c>
      <c r="L7339" s="92">
        <f>('Activity data'!H1469/('Emission factors'!$H$6+'Emission factors'!$H$9)*2/1000)*'Emission factors'!$B$7*('Emission factors'!$E$7/1000)+(('Activity data'!H1649/'Emission factors'!$H$6/1000)*'Emission factors'!$B$11*'Emission factors'!$E$11/1000)+(('Activity data'!H1757/'Emission factors'!$H$6/1000)*'Emission factors'!$B$7*'Emission factors'!$E$7/1000)</f>
        <v>1.5501322314049585E-2</v>
      </c>
      <c r="M7339" s="92">
        <f>('Activity data'!I1469/('Emission factors'!$H$6+'Emission factors'!$H$9)*2/1000)*'Emission factors'!$B$7*('Emission factors'!$E$7/1000)+(('Activity data'!I1649/'Emission factors'!$H$6/1000)*'Emission factors'!$B$11*'Emission factors'!$E$11/1000)+(('Activity data'!I1757/'Emission factors'!$H$6/1000)*'Emission factors'!$B$7*'Emission factors'!$E$7/1000)</f>
        <v>2.4456694214876035E-2</v>
      </c>
      <c r="N7339" s="92">
        <f>('Activity data'!J1469/('Emission factors'!$H$6+'Emission factors'!$H$9)*2/1000)*'Emission factors'!$B$7*('Emission factors'!$E$7/1000)+(('Activity data'!J1649/'Emission factors'!$H$6/1000)*'Emission factors'!$B$11*'Emission factors'!$E$11/1000)+(('Activity data'!J1757/'Emission factors'!$H$6/1000)*'Emission factors'!$B$7*'Emission factors'!$E$7/1000)</f>
        <v>1.6652727272727274E-2</v>
      </c>
      <c r="O7339" s="92">
        <f>('Activity data'!K1469/('Emission factors'!$H$6+'Emission factors'!$H$9)*2/1000)*'Emission factors'!$B$7*('Emission factors'!$E$7/1000)+(('Activity data'!K1649/'Emission factors'!$H$6/1000)*'Emission factors'!$B$11*'Emission factors'!$E$11/1000)+(('Activity data'!K1757/'Emission factors'!$H$6/1000)*'Emission factors'!$B$7*'Emission factors'!$E$7/1000)</f>
        <v>1.2953305785123968E-2</v>
      </c>
      <c r="P7339" s="92">
        <f>('Activity data'!L1469/('Emission factors'!$H$6+'Emission factors'!$H$9)*2/1000)*'Emission factors'!$B$7*('Emission factors'!$E$7/1000)+(('Activity data'!L1649/'Emission factors'!$H$6/1000)*'Emission factors'!$B$11*'Emission factors'!$E$11/1000)+(('Activity data'!L1757/'Emission factors'!$H$6/1000)*'Emission factors'!$B$7*'Emission factors'!$E$7/1000)</f>
        <v>1.2729421487603306E-2</v>
      </c>
      <c r="Q7339" s="92">
        <f>('Activity data'!M1469/('Emission factors'!$H$6+'Emission factors'!$H$9)*2/1000)*'Emission factors'!$B$7*('Emission factors'!$E$7/1000)+(('Activity data'!M1649/'Emission factors'!$H$6/1000)*'Emission factors'!$B$11*'Emission factors'!$E$11/1000)+(('Activity data'!M1757/'Emission factors'!$H$6/1000)*'Emission factors'!$B$7*'Emission factors'!$E$7/1000)</f>
        <v>3.1823553719008265E-3</v>
      </c>
      <c r="R7339" s="92">
        <f>('Activity data'!N1469/('Emission factors'!$H$6+'Emission factors'!$H$9)*2/1000)*'Emission factors'!$B$7*('Emission factors'!$E$7/1000)+(('Activity data'!N1649/'Emission factors'!$H$6/1000)*'Emission factors'!$B$11*'Emission factors'!$E$11/1000)+(('Activity data'!N1757/'Emission factors'!$H$6/1000)*'Emission factors'!$B$7*'Emission factors'!$E$7/1000)</f>
        <v>0</v>
      </c>
      <c r="S7339" s="92">
        <f>('Activity data'!O1469/('Emission factors'!$H$6+'Emission factors'!$H$9)*2/1000)*'Emission factors'!$B$7*('Emission factors'!$E$7/1000)+(('Activity data'!O1649/'Emission factors'!$H$6/1000)*'Emission factors'!$B$11*'Emission factors'!$E$11/1000)+(('Activity data'!O1757/'Emission factors'!$H$6/1000)*'Emission factors'!$B$7*'Emission factors'!$E$7/1000)</f>
        <v>0</v>
      </c>
      <c r="T7339" s="92">
        <f>('Activity data'!P1469/('Emission factors'!$H$6+'Emission factors'!$H$9)*2/1000)*'Emission factors'!$B$7*('Emission factors'!$E$7/1000)+(('Activity data'!P1649/'Emission factors'!$H$6/1000)*'Emission factors'!$B$11*'Emission factors'!$E$11/1000)+(('Activity data'!P1757/'Emission factors'!$H$6/1000)*'Emission factors'!$B$7*'Emission factors'!$E$7/1000)</f>
        <v>0</v>
      </c>
      <c r="U7339" s="92">
        <f>('Activity data'!Q1469/('Emission factors'!$H$6+'Emission factors'!$H$9)*2/1000)*'Emission factors'!$B$7*('Emission factors'!$E$7/1000)+(('Activity data'!Q1649/'Emission factors'!$H$6/1000)*'Emission factors'!$B$11*'Emission factors'!$E$11/1000)+(('Activity data'!Q1757/'Emission factors'!$H$6/1000)*'Emission factors'!$B$7*'Emission factors'!$E$7/1000)</f>
        <v>0</v>
      </c>
    </row>
    <row r="7340" spans="1:21" x14ac:dyDescent="0.25">
      <c r="A7340" s="92" t="s">
        <v>11</v>
      </c>
      <c r="B7340" s="92" t="s">
        <v>12</v>
      </c>
      <c r="C7340" s="92" t="s">
        <v>48</v>
      </c>
      <c r="D7340" s="92" t="s">
        <v>48</v>
      </c>
      <c r="E7340" s="92" t="s">
        <v>51</v>
      </c>
      <c r="F7340" s="92" t="s">
        <v>50</v>
      </c>
      <c r="G7340" s="92" t="s">
        <v>97</v>
      </c>
      <c r="H7340" s="92" t="s">
        <v>74</v>
      </c>
      <c r="I7340" s="92" t="s">
        <v>190</v>
      </c>
      <c r="L7340" s="92">
        <f>('Activity data'!H1470/('Emission factors'!$H$6+'Emission factors'!$H$9)*2/1000)*'Emission factors'!$B$7*('Emission factors'!$E$7/1000)+(('Activity data'!H1650/'Emission factors'!$H$6/1000)*'Emission factors'!$B$11*'Emission factors'!$E$11/1000)+(('Activity data'!H1758/'Emission factors'!$H$6/1000)*'Emission factors'!$B$7*'Emission factors'!$E$7/1000)</f>
        <v>0</v>
      </c>
      <c r="M7340" s="92">
        <f>('Activity data'!I1470/('Emission factors'!$H$6+'Emission factors'!$H$9)*2/1000)*'Emission factors'!$B$7*('Emission factors'!$E$7/1000)+(('Activity data'!I1650/'Emission factors'!$H$6/1000)*'Emission factors'!$B$11*'Emission factors'!$E$11/1000)+(('Activity data'!I1758/'Emission factors'!$H$6/1000)*'Emission factors'!$B$7*'Emission factors'!$E$7/1000)</f>
        <v>0</v>
      </c>
      <c r="N7340" s="92">
        <f>('Activity data'!J1470/('Emission factors'!$H$6+'Emission factors'!$H$9)*2/1000)*'Emission factors'!$B$7*('Emission factors'!$E$7/1000)+(('Activity data'!J1650/'Emission factors'!$H$6/1000)*'Emission factors'!$B$11*'Emission factors'!$E$11/1000)+(('Activity data'!J1758/'Emission factors'!$H$6/1000)*'Emission factors'!$B$7*'Emission factors'!$E$7/1000)</f>
        <v>0</v>
      </c>
      <c r="O7340" s="92">
        <f>('Activity data'!K1470/('Emission factors'!$H$6+'Emission factors'!$H$9)*2/1000)*'Emission factors'!$B$7*('Emission factors'!$E$7/1000)+(('Activity data'!K1650/'Emission factors'!$H$6/1000)*'Emission factors'!$B$11*'Emission factors'!$E$11/1000)+(('Activity data'!K1758/'Emission factors'!$H$6/1000)*'Emission factors'!$B$7*'Emission factors'!$E$7/1000)</f>
        <v>0</v>
      </c>
      <c r="P7340" s="92">
        <f>('Activity data'!L1470/('Emission factors'!$H$6+'Emission factors'!$H$9)*2/1000)*'Emission factors'!$B$7*('Emission factors'!$E$7/1000)+(('Activity data'!L1650/'Emission factors'!$H$6/1000)*'Emission factors'!$B$11*'Emission factors'!$E$11/1000)+(('Activity data'!L1758/'Emission factors'!$H$6/1000)*'Emission factors'!$B$7*'Emission factors'!$E$7/1000)</f>
        <v>0</v>
      </c>
      <c r="Q7340" s="92">
        <f>('Activity data'!M1470/('Emission factors'!$H$6+'Emission factors'!$H$9)*2/1000)*'Emission factors'!$B$7*('Emission factors'!$E$7/1000)+(('Activity data'!M1650/'Emission factors'!$H$6/1000)*'Emission factors'!$B$11*'Emission factors'!$E$11/1000)+(('Activity data'!M1758/'Emission factors'!$H$6/1000)*'Emission factors'!$B$7*'Emission factors'!$E$7/1000)</f>
        <v>0</v>
      </c>
      <c r="R7340" s="92">
        <f>('Activity data'!N1470/('Emission factors'!$H$6+'Emission factors'!$H$9)*2/1000)*'Emission factors'!$B$7*('Emission factors'!$E$7/1000)+(('Activity data'!N1650/'Emission factors'!$H$6/1000)*'Emission factors'!$B$11*'Emission factors'!$E$11/1000)+(('Activity data'!N1758/'Emission factors'!$H$6/1000)*'Emission factors'!$B$7*'Emission factors'!$E$7/1000)</f>
        <v>0</v>
      </c>
      <c r="S7340" s="92">
        <f>('Activity data'!O1470/('Emission factors'!$H$6+'Emission factors'!$H$9)*2/1000)*'Emission factors'!$B$7*('Emission factors'!$E$7/1000)+(('Activity data'!O1650/'Emission factors'!$H$6/1000)*'Emission factors'!$B$11*'Emission factors'!$E$11/1000)+(('Activity data'!O1758/'Emission factors'!$H$6/1000)*'Emission factors'!$B$7*'Emission factors'!$E$7/1000)</f>
        <v>0</v>
      </c>
      <c r="T7340" s="92">
        <f>('Activity data'!P1470/('Emission factors'!$H$6+'Emission factors'!$H$9)*2/1000)*'Emission factors'!$B$7*('Emission factors'!$E$7/1000)+(('Activity data'!P1650/'Emission factors'!$H$6/1000)*'Emission factors'!$B$11*'Emission factors'!$E$11/1000)+(('Activity data'!P1758/'Emission factors'!$H$6/1000)*'Emission factors'!$B$7*'Emission factors'!$E$7/1000)</f>
        <v>0</v>
      </c>
      <c r="U7340" s="92">
        <f>('Activity data'!Q1470/('Emission factors'!$H$6+'Emission factors'!$H$9)*2/1000)*'Emission factors'!$B$7*('Emission factors'!$E$7/1000)+(('Activity data'!Q1650/'Emission factors'!$H$6/1000)*'Emission factors'!$B$11*'Emission factors'!$E$11/1000)+(('Activity data'!Q1758/'Emission factors'!$H$6/1000)*'Emission factors'!$B$7*'Emission factors'!$E$7/1000)</f>
        <v>3.4036327782646793E-2</v>
      </c>
    </row>
    <row r="7341" spans="1:21" x14ac:dyDescent="0.25">
      <c r="A7341" s="92" t="s">
        <v>11</v>
      </c>
      <c r="B7341" s="92" t="s">
        <v>12</v>
      </c>
      <c r="C7341" s="92" t="s">
        <v>48</v>
      </c>
      <c r="D7341" s="92" t="s">
        <v>48</v>
      </c>
      <c r="E7341" s="92" t="s">
        <v>52</v>
      </c>
      <c r="F7341" s="92" t="s">
        <v>50</v>
      </c>
      <c r="G7341" s="92" t="s">
        <v>97</v>
      </c>
      <c r="H7341" s="92" t="s">
        <v>74</v>
      </c>
      <c r="I7341" s="92" t="s">
        <v>207</v>
      </c>
      <c r="L7341" s="92">
        <f>(('Activity data'!H1471/'Emission factors'!$H$10/1000)*'Emission factors'!$B$16*'Emission factors'!$E$16/1000)+(('Activity data'!H1687/'Emission factors'!$H$6/1000)*'Emission factors'!$B$16*'Emission factors'!$E$16/1000)</f>
        <v>0</v>
      </c>
      <c r="M7341" s="92">
        <f>(('Activity data'!I1471/'Emission factors'!$H$10/1000)*'Emission factors'!$B$16*'Emission factors'!$E$16/1000)+(('Activity data'!I1687/'Emission factors'!$H$6/1000)*'Emission factors'!$B$16*'Emission factors'!$E$16/1000)</f>
        <v>0</v>
      </c>
      <c r="N7341" s="92">
        <f>(('Activity data'!J1471/'Emission factors'!$H$10/1000)*'Emission factors'!$B$16*'Emission factors'!$E$16/1000)+(('Activity data'!J1687/'Emission factors'!$H$6/1000)*'Emission factors'!$B$16*'Emission factors'!$E$16/1000)</f>
        <v>0</v>
      </c>
      <c r="O7341" s="92">
        <f>(('Activity data'!K1471/'Emission factors'!$H$10/1000)*'Emission factors'!$B$16*'Emission factors'!$E$16/1000)+(('Activity data'!K1687/'Emission factors'!$H$6/1000)*'Emission factors'!$B$16*'Emission factors'!$E$16/1000)</f>
        <v>0</v>
      </c>
      <c r="P7341" s="92">
        <f>(('Activity data'!L1471/'Emission factors'!$H$10/1000)*'Emission factors'!$B$16*'Emission factors'!$E$16/1000)+(('Activity data'!L1687/'Emission factors'!$H$6/1000)*'Emission factors'!$B$16*'Emission factors'!$E$16/1000)</f>
        <v>0</v>
      </c>
      <c r="Q7341" s="92">
        <f>(('Activity data'!M1471/'Emission factors'!$H$10/1000)*'Emission factors'!$B$16*'Emission factors'!$E$16/1000)+(('Activity data'!M1687/'Emission factors'!$H$6/1000)*'Emission factors'!$B$16*'Emission factors'!$E$16/1000)</f>
        <v>0</v>
      </c>
      <c r="R7341" s="92">
        <f>(('Activity data'!N1471/'Emission factors'!$H$10/1000)*'Emission factors'!$B$16*'Emission factors'!$E$16/1000)+(('Activity data'!N1687/'Emission factors'!$H$6/1000)*'Emission factors'!$B$16*'Emission factors'!$E$16/1000)</f>
        <v>0</v>
      </c>
      <c r="S7341" s="92">
        <f>(('Activity data'!O1471/'Emission factors'!$H$10/1000)*'Emission factors'!$B$16*'Emission factors'!$E$16/1000)+(('Activity data'!O1687/'Emission factors'!$H$6/1000)*'Emission factors'!$B$16*'Emission factors'!$E$16/1000)</f>
        <v>0</v>
      </c>
      <c r="T7341" s="92">
        <f>(('Activity data'!P1471/'Emission factors'!$H$10/1000)*'Emission factors'!$B$16*'Emission factors'!$E$16/1000)+(('Activity data'!P1687/'Emission factors'!$H$6/1000)*'Emission factors'!$B$16*'Emission factors'!$E$16/1000)</f>
        <v>0</v>
      </c>
      <c r="U7341" s="92">
        <f>(('Activity data'!Q1471/'Emission factors'!$H$10/1000)*'Emission factors'!$B$16*'Emission factors'!$E$16/1000)+(('Activity data'!Q1687/'Emission factors'!$H$6/1000)*'Emission factors'!$B$16*'Emission factors'!$E$16/1000)</f>
        <v>0</v>
      </c>
    </row>
    <row r="7342" spans="1:21" x14ac:dyDescent="0.25">
      <c r="A7342" s="92" t="s">
        <v>11</v>
      </c>
      <c r="B7342" s="92" t="s">
        <v>12</v>
      </c>
      <c r="C7342" s="92" t="s">
        <v>48</v>
      </c>
      <c r="D7342" s="92" t="s">
        <v>48</v>
      </c>
      <c r="E7342" s="92" t="s">
        <v>52</v>
      </c>
      <c r="F7342" s="92" t="s">
        <v>50</v>
      </c>
      <c r="G7342" s="92" t="s">
        <v>97</v>
      </c>
      <c r="H7342" s="92" t="s">
        <v>74</v>
      </c>
      <c r="I7342" s="92" t="s">
        <v>218</v>
      </c>
      <c r="L7342" s="92">
        <f>(('Activity data'!H1472/'Emission factors'!$H$10/1000)*'Emission factors'!$B$16*'Emission factors'!$E$16/1000)+(('Activity data'!H1688/'Emission factors'!$H$6/1000)*'Emission factors'!$B$16*'Emission factors'!$E$16/1000)</f>
        <v>0</v>
      </c>
      <c r="M7342" s="92">
        <f>(('Activity data'!I1472/'Emission factors'!$H$10/1000)*'Emission factors'!$B$16*'Emission factors'!$E$16/1000)+(('Activity data'!I1688/'Emission factors'!$H$6/1000)*'Emission factors'!$B$16*'Emission factors'!$E$16/1000)</f>
        <v>0</v>
      </c>
      <c r="N7342" s="92">
        <f>(('Activity data'!J1472/'Emission factors'!$H$10/1000)*'Emission factors'!$B$16*'Emission factors'!$E$16/1000)+(('Activity data'!J1688/'Emission factors'!$H$6/1000)*'Emission factors'!$B$16*'Emission factors'!$E$16/1000)</f>
        <v>0</v>
      </c>
      <c r="O7342" s="92">
        <f>(('Activity data'!K1472/'Emission factors'!$H$10/1000)*'Emission factors'!$B$16*'Emission factors'!$E$16/1000)+(('Activity data'!K1688/'Emission factors'!$H$6/1000)*'Emission factors'!$B$16*'Emission factors'!$E$16/1000)</f>
        <v>0</v>
      </c>
      <c r="P7342" s="92">
        <f>(('Activity data'!L1472/'Emission factors'!$H$10/1000)*'Emission factors'!$B$16*'Emission factors'!$E$16/1000)+(('Activity data'!L1688/'Emission factors'!$H$6/1000)*'Emission factors'!$B$16*'Emission factors'!$E$16/1000)</f>
        <v>0</v>
      </c>
      <c r="Q7342" s="92">
        <f>(('Activity data'!M1472/'Emission factors'!$H$10/1000)*'Emission factors'!$B$16*'Emission factors'!$E$16/1000)+(('Activity data'!M1688/'Emission factors'!$H$6/1000)*'Emission factors'!$B$16*'Emission factors'!$E$16/1000)</f>
        <v>0</v>
      </c>
      <c r="R7342" s="92">
        <f>(('Activity data'!N1472/'Emission factors'!$H$10/1000)*'Emission factors'!$B$16*'Emission factors'!$E$16/1000)+(('Activity data'!N1688/'Emission factors'!$H$6/1000)*'Emission factors'!$B$16*'Emission factors'!$E$16/1000)</f>
        <v>0</v>
      </c>
      <c r="S7342" s="92">
        <f>(('Activity data'!O1472/'Emission factors'!$H$10/1000)*'Emission factors'!$B$16*'Emission factors'!$E$16/1000)+(('Activity data'!O1688/'Emission factors'!$H$6/1000)*'Emission factors'!$B$16*'Emission factors'!$E$16/1000)</f>
        <v>0</v>
      </c>
      <c r="T7342" s="92">
        <f>(('Activity data'!P1472/'Emission factors'!$H$10/1000)*'Emission factors'!$B$16*'Emission factors'!$E$16/1000)+(('Activity data'!P1688/'Emission factors'!$H$6/1000)*'Emission factors'!$B$16*'Emission factors'!$E$16/1000)</f>
        <v>0</v>
      </c>
      <c r="U7342" s="92">
        <f>(('Activity data'!Q1472/'Emission factors'!$H$10/1000)*'Emission factors'!$B$16*'Emission factors'!$E$16/1000)+(('Activity data'!Q1688/'Emission factors'!$H$6/1000)*'Emission factors'!$B$16*'Emission factors'!$E$16/1000)</f>
        <v>0</v>
      </c>
    </row>
    <row r="7343" spans="1:21" x14ac:dyDescent="0.25">
      <c r="A7343" s="92" t="s">
        <v>11</v>
      </c>
      <c r="B7343" s="92" t="s">
        <v>12</v>
      </c>
      <c r="C7343" s="92" t="s">
        <v>48</v>
      </c>
      <c r="D7343" s="92" t="s">
        <v>48</v>
      </c>
      <c r="E7343" s="92" t="s">
        <v>52</v>
      </c>
      <c r="F7343" s="92" t="s">
        <v>50</v>
      </c>
      <c r="G7343" s="92" t="s">
        <v>97</v>
      </c>
      <c r="H7343" s="92" t="s">
        <v>74</v>
      </c>
      <c r="I7343" s="92" t="s">
        <v>194</v>
      </c>
      <c r="L7343" s="92">
        <f>(('Activity data'!H1473/'Emission factors'!$H$10/1000)*'Emission factors'!$B$16*'Emission factors'!$E$16/1000)+(('Activity data'!H1689/'Emission factors'!$H$6/1000)*'Emission factors'!$B$16*'Emission factors'!$E$16/1000)</f>
        <v>0</v>
      </c>
      <c r="M7343" s="92">
        <f>(('Activity data'!I1473/'Emission factors'!$H$10/1000)*'Emission factors'!$B$16*'Emission factors'!$E$16/1000)+(('Activity data'!I1689/'Emission factors'!$H$6/1000)*'Emission factors'!$B$16*'Emission factors'!$E$16/1000)</f>
        <v>0</v>
      </c>
      <c r="N7343" s="92">
        <f>(('Activity data'!J1473/'Emission factors'!$H$10/1000)*'Emission factors'!$B$16*'Emission factors'!$E$16/1000)+(('Activity data'!J1689/'Emission factors'!$H$6/1000)*'Emission factors'!$B$16*'Emission factors'!$E$16/1000)</f>
        <v>0</v>
      </c>
      <c r="O7343" s="92">
        <f>(('Activity data'!K1473/'Emission factors'!$H$10/1000)*'Emission factors'!$B$16*'Emission factors'!$E$16/1000)+(('Activity data'!K1689/'Emission factors'!$H$6/1000)*'Emission factors'!$B$16*'Emission factors'!$E$16/1000)</f>
        <v>0</v>
      </c>
      <c r="P7343" s="92">
        <f>(('Activity data'!L1473/'Emission factors'!$H$10/1000)*'Emission factors'!$B$16*'Emission factors'!$E$16/1000)+(('Activity data'!L1689/'Emission factors'!$H$6/1000)*'Emission factors'!$B$16*'Emission factors'!$E$16/1000)</f>
        <v>0</v>
      </c>
      <c r="Q7343" s="92">
        <f>(('Activity data'!M1473/'Emission factors'!$H$10/1000)*'Emission factors'!$B$16*'Emission factors'!$E$16/1000)+(('Activity data'!M1689/'Emission factors'!$H$6/1000)*'Emission factors'!$B$16*'Emission factors'!$E$16/1000)</f>
        <v>0</v>
      </c>
      <c r="R7343" s="92">
        <f>(('Activity data'!N1473/'Emission factors'!$H$10/1000)*'Emission factors'!$B$16*'Emission factors'!$E$16/1000)+(('Activity data'!N1689/'Emission factors'!$H$6/1000)*'Emission factors'!$B$16*'Emission factors'!$E$16/1000)</f>
        <v>0</v>
      </c>
      <c r="S7343" s="92">
        <f>(('Activity data'!O1473/'Emission factors'!$H$10/1000)*'Emission factors'!$B$16*'Emission factors'!$E$16/1000)+(('Activity data'!O1689/'Emission factors'!$H$6/1000)*'Emission factors'!$B$16*'Emission factors'!$E$16/1000)</f>
        <v>0</v>
      </c>
      <c r="T7343" s="92">
        <f>(('Activity data'!P1473/'Emission factors'!$H$10/1000)*'Emission factors'!$B$16*'Emission factors'!$E$16/1000)+(('Activity data'!P1689/'Emission factors'!$H$6/1000)*'Emission factors'!$B$16*'Emission factors'!$E$16/1000)</f>
        <v>0</v>
      </c>
      <c r="U7343" s="92">
        <f>(('Activity data'!Q1473/'Emission factors'!$H$10/1000)*'Emission factors'!$B$16*'Emission factors'!$E$16/1000)+(('Activity data'!Q1689/'Emission factors'!$H$6/1000)*'Emission factors'!$B$16*'Emission factors'!$E$16/1000)</f>
        <v>0</v>
      </c>
    </row>
    <row r="7344" spans="1:21" x14ac:dyDescent="0.25">
      <c r="A7344" s="92" t="s">
        <v>11</v>
      </c>
      <c r="B7344" s="92" t="s">
        <v>12</v>
      </c>
      <c r="C7344" s="92" t="s">
        <v>48</v>
      </c>
      <c r="D7344" s="92" t="s">
        <v>48</v>
      </c>
      <c r="E7344" s="92" t="s">
        <v>52</v>
      </c>
      <c r="F7344" s="92" t="s">
        <v>50</v>
      </c>
      <c r="G7344" s="92" t="s">
        <v>97</v>
      </c>
      <c r="H7344" s="92" t="s">
        <v>74</v>
      </c>
      <c r="I7344" s="92" t="s">
        <v>205</v>
      </c>
      <c r="L7344" s="92">
        <f>(('Activity data'!H1474/'Emission factors'!$H$10/1000)*'Emission factors'!$B$16*'Emission factors'!$E$16/1000)+(('Activity data'!H1690/'Emission factors'!$H$6/1000)*'Emission factors'!$B$16*'Emission factors'!$E$16/1000)</f>
        <v>0</v>
      </c>
      <c r="M7344" s="92">
        <f>(('Activity data'!I1474/'Emission factors'!$H$10/1000)*'Emission factors'!$B$16*'Emission factors'!$E$16/1000)+(('Activity data'!I1690/'Emission factors'!$H$6/1000)*'Emission factors'!$B$16*'Emission factors'!$E$16/1000)</f>
        <v>0</v>
      </c>
      <c r="N7344" s="92">
        <f>(('Activity data'!J1474/'Emission factors'!$H$10/1000)*'Emission factors'!$B$16*'Emission factors'!$E$16/1000)+(('Activity data'!J1690/'Emission factors'!$H$6/1000)*'Emission factors'!$B$16*'Emission factors'!$E$16/1000)</f>
        <v>0</v>
      </c>
      <c r="O7344" s="92">
        <f>(('Activity data'!K1474/'Emission factors'!$H$10/1000)*'Emission factors'!$B$16*'Emission factors'!$E$16/1000)+(('Activity data'!K1690/'Emission factors'!$H$6/1000)*'Emission factors'!$B$16*'Emission factors'!$E$16/1000)</f>
        <v>0</v>
      </c>
      <c r="P7344" s="92">
        <f>(('Activity data'!L1474/'Emission factors'!$H$10/1000)*'Emission factors'!$B$16*'Emission factors'!$E$16/1000)+(('Activity data'!L1690/'Emission factors'!$H$6/1000)*'Emission factors'!$B$16*'Emission factors'!$E$16/1000)</f>
        <v>0</v>
      </c>
      <c r="Q7344" s="92">
        <f>(('Activity data'!M1474/'Emission factors'!$H$10/1000)*'Emission factors'!$B$16*'Emission factors'!$E$16/1000)+(('Activity data'!M1690/'Emission factors'!$H$6/1000)*'Emission factors'!$B$16*'Emission factors'!$E$16/1000)</f>
        <v>0</v>
      </c>
      <c r="R7344" s="92">
        <f>(('Activity data'!N1474/'Emission factors'!$H$10/1000)*'Emission factors'!$B$16*'Emission factors'!$E$16/1000)+(('Activity data'!N1690/'Emission factors'!$H$6/1000)*'Emission factors'!$B$16*'Emission factors'!$E$16/1000)</f>
        <v>0</v>
      </c>
      <c r="S7344" s="92">
        <f>(('Activity data'!O1474/'Emission factors'!$H$10/1000)*'Emission factors'!$B$16*'Emission factors'!$E$16/1000)+(('Activity data'!O1690/'Emission factors'!$H$6/1000)*'Emission factors'!$B$16*'Emission factors'!$E$16/1000)</f>
        <v>0</v>
      </c>
      <c r="T7344" s="92">
        <f>(('Activity data'!P1474/'Emission factors'!$H$10/1000)*'Emission factors'!$B$16*'Emission factors'!$E$16/1000)+(('Activity data'!P1690/'Emission factors'!$H$6/1000)*'Emission factors'!$B$16*'Emission factors'!$E$16/1000)</f>
        <v>0</v>
      </c>
      <c r="U7344" s="92">
        <f>(('Activity data'!Q1474/'Emission factors'!$H$10/1000)*'Emission factors'!$B$16*'Emission factors'!$E$16/1000)+(('Activity data'!Q1690/'Emission factors'!$H$6/1000)*'Emission factors'!$B$16*'Emission factors'!$E$16/1000)</f>
        <v>0</v>
      </c>
    </row>
    <row r="7345" spans="1:21" x14ac:dyDescent="0.25">
      <c r="A7345" s="92" t="s">
        <v>11</v>
      </c>
      <c r="B7345" s="92" t="s">
        <v>12</v>
      </c>
      <c r="C7345" s="92" t="s">
        <v>48</v>
      </c>
      <c r="D7345" s="92" t="s">
        <v>48</v>
      </c>
      <c r="E7345" s="92" t="s">
        <v>52</v>
      </c>
      <c r="F7345" s="92" t="s">
        <v>50</v>
      </c>
      <c r="G7345" s="92" t="s">
        <v>97</v>
      </c>
      <c r="H7345" s="92" t="s">
        <v>74</v>
      </c>
      <c r="I7345" s="92" t="s">
        <v>204</v>
      </c>
      <c r="L7345" s="92">
        <f>(('Activity data'!H1475/'Emission factors'!$H$10/1000)*'Emission factors'!$B$16*'Emission factors'!$E$16/1000)+(('Activity data'!H1691/'Emission factors'!$H$6/1000)*'Emission factors'!$B$16*'Emission factors'!$E$16/1000)</f>
        <v>0</v>
      </c>
      <c r="M7345" s="92">
        <f>(('Activity data'!I1475/'Emission factors'!$H$10/1000)*'Emission factors'!$B$16*'Emission factors'!$E$16/1000)+(('Activity data'!I1691/'Emission factors'!$H$6/1000)*'Emission factors'!$B$16*'Emission factors'!$E$16/1000)</f>
        <v>0</v>
      </c>
      <c r="N7345" s="92">
        <f>(('Activity data'!J1475/'Emission factors'!$H$10/1000)*'Emission factors'!$B$16*'Emission factors'!$E$16/1000)+(('Activity data'!J1691/'Emission factors'!$H$6/1000)*'Emission factors'!$B$16*'Emission factors'!$E$16/1000)</f>
        <v>0</v>
      </c>
      <c r="O7345" s="92">
        <f>(('Activity data'!K1475/'Emission factors'!$H$10/1000)*'Emission factors'!$B$16*'Emission factors'!$E$16/1000)+(('Activity data'!K1691/'Emission factors'!$H$6/1000)*'Emission factors'!$B$16*'Emission factors'!$E$16/1000)</f>
        <v>0</v>
      </c>
      <c r="P7345" s="92">
        <f>(('Activity data'!L1475/'Emission factors'!$H$10/1000)*'Emission factors'!$B$16*'Emission factors'!$E$16/1000)+(('Activity data'!L1691/'Emission factors'!$H$6/1000)*'Emission factors'!$B$16*'Emission factors'!$E$16/1000)</f>
        <v>0</v>
      </c>
      <c r="Q7345" s="92">
        <f>(('Activity data'!M1475/'Emission factors'!$H$10/1000)*'Emission factors'!$B$16*'Emission factors'!$E$16/1000)+(('Activity data'!M1691/'Emission factors'!$H$6/1000)*'Emission factors'!$B$16*'Emission factors'!$E$16/1000)</f>
        <v>0</v>
      </c>
      <c r="R7345" s="92">
        <f>(('Activity data'!N1475/'Emission factors'!$H$10/1000)*'Emission factors'!$B$16*'Emission factors'!$E$16/1000)+(('Activity data'!N1691/'Emission factors'!$H$6/1000)*'Emission factors'!$B$16*'Emission factors'!$E$16/1000)</f>
        <v>0</v>
      </c>
      <c r="S7345" s="92">
        <f>(('Activity data'!O1475/'Emission factors'!$H$10/1000)*'Emission factors'!$B$16*'Emission factors'!$E$16/1000)+(('Activity data'!O1691/'Emission factors'!$H$6/1000)*'Emission factors'!$B$16*'Emission factors'!$E$16/1000)</f>
        <v>0</v>
      </c>
      <c r="T7345" s="92">
        <f>(('Activity data'!P1475/'Emission factors'!$H$10/1000)*'Emission factors'!$B$16*'Emission factors'!$E$16/1000)+(('Activity data'!P1691/'Emission factors'!$H$6/1000)*'Emission factors'!$B$16*'Emission factors'!$E$16/1000)</f>
        <v>0</v>
      </c>
      <c r="U7345" s="92">
        <f>(('Activity data'!Q1475/'Emission factors'!$H$10/1000)*'Emission factors'!$B$16*'Emission factors'!$E$16/1000)+(('Activity data'!Q1691/'Emission factors'!$H$6/1000)*'Emission factors'!$B$16*'Emission factors'!$E$16/1000)</f>
        <v>0</v>
      </c>
    </row>
    <row r="7346" spans="1:21" x14ac:dyDescent="0.25">
      <c r="A7346" s="92" t="s">
        <v>11</v>
      </c>
      <c r="B7346" s="92" t="s">
        <v>12</v>
      </c>
      <c r="C7346" s="92" t="s">
        <v>48</v>
      </c>
      <c r="D7346" s="92" t="s">
        <v>48</v>
      </c>
      <c r="E7346" s="92" t="s">
        <v>52</v>
      </c>
      <c r="F7346" s="92" t="s">
        <v>50</v>
      </c>
      <c r="G7346" s="92" t="s">
        <v>97</v>
      </c>
      <c r="H7346" s="92" t="s">
        <v>74</v>
      </c>
      <c r="I7346" s="92" t="s">
        <v>199</v>
      </c>
      <c r="L7346" s="92">
        <f>(('Activity data'!H1476/'Emission factors'!$H$10/1000)*'Emission factors'!$B$16*'Emission factors'!$E$16/1000)+(('Activity data'!H1692/'Emission factors'!$H$6/1000)*'Emission factors'!$B$16*'Emission factors'!$E$16/1000)</f>
        <v>0</v>
      </c>
      <c r="M7346" s="92">
        <f>(('Activity data'!I1476/'Emission factors'!$H$10/1000)*'Emission factors'!$B$16*'Emission factors'!$E$16/1000)+(('Activity data'!I1692/'Emission factors'!$H$6/1000)*'Emission factors'!$B$16*'Emission factors'!$E$16/1000)</f>
        <v>0</v>
      </c>
      <c r="N7346" s="92">
        <f>(('Activity data'!J1476/'Emission factors'!$H$10/1000)*'Emission factors'!$B$16*'Emission factors'!$E$16/1000)+(('Activity data'!J1692/'Emission factors'!$H$6/1000)*'Emission factors'!$B$16*'Emission factors'!$E$16/1000)</f>
        <v>0</v>
      </c>
      <c r="O7346" s="92">
        <f>(('Activity data'!K1476/'Emission factors'!$H$10/1000)*'Emission factors'!$B$16*'Emission factors'!$E$16/1000)+(('Activity data'!K1692/'Emission factors'!$H$6/1000)*'Emission factors'!$B$16*'Emission factors'!$E$16/1000)</f>
        <v>0</v>
      </c>
      <c r="P7346" s="92">
        <f>(('Activity data'!L1476/'Emission factors'!$H$10/1000)*'Emission factors'!$B$16*'Emission factors'!$E$16/1000)+(('Activity data'!L1692/'Emission factors'!$H$6/1000)*'Emission factors'!$B$16*'Emission factors'!$E$16/1000)</f>
        <v>0</v>
      </c>
      <c r="Q7346" s="92">
        <f>(('Activity data'!M1476/'Emission factors'!$H$10/1000)*'Emission factors'!$B$16*'Emission factors'!$E$16/1000)+(('Activity data'!M1692/'Emission factors'!$H$6/1000)*'Emission factors'!$B$16*'Emission factors'!$E$16/1000)</f>
        <v>0</v>
      </c>
      <c r="R7346" s="92">
        <f>(('Activity data'!N1476/'Emission factors'!$H$10/1000)*'Emission factors'!$B$16*'Emission factors'!$E$16/1000)+(('Activity data'!N1692/'Emission factors'!$H$6/1000)*'Emission factors'!$B$16*'Emission factors'!$E$16/1000)</f>
        <v>0</v>
      </c>
      <c r="S7346" s="92">
        <f>(('Activity data'!O1476/'Emission factors'!$H$10/1000)*'Emission factors'!$B$16*'Emission factors'!$E$16/1000)+(('Activity data'!O1692/'Emission factors'!$H$6/1000)*'Emission factors'!$B$16*'Emission factors'!$E$16/1000)</f>
        <v>0</v>
      </c>
      <c r="T7346" s="92">
        <f>(('Activity data'!P1476/'Emission factors'!$H$10/1000)*'Emission factors'!$B$16*'Emission factors'!$E$16/1000)+(('Activity data'!P1692/'Emission factors'!$H$6/1000)*'Emission factors'!$B$16*'Emission factors'!$E$16/1000)</f>
        <v>0</v>
      </c>
      <c r="U7346" s="92">
        <f>(('Activity data'!Q1476/'Emission factors'!$H$10/1000)*'Emission factors'!$B$16*'Emission factors'!$E$16/1000)+(('Activity data'!Q1692/'Emission factors'!$H$6/1000)*'Emission factors'!$B$16*'Emission factors'!$E$16/1000)</f>
        <v>0</v>
      </c>
    </row>
    <row r="7347" spans="1:21" x14ac:dyDescent="0.25">
      <c r="A7347" s="92" t="s">
        <v>11</v>
      </c>
      <c r="B7347" s="92" t="s">
        <v>12</v>
      </c>
      <c r="C7347" s="92" t="s">
        <v>48</v>
      </c>
      <c r="D7347" s="92" t="s">
        <v>48</v>
      </c>
      <c r="E7347" s="92" t="s">
        <v>52</v>
      </c>
      <c r="F7347" s="92" t="s">
        <v>50</v>
      </c>
      <c r="G7347" s="92" t="s">
        <v>97</v>
      </c>
      <c r="H7347" s="92" t="s">
        <v>74</v>
      </c>
      <c r="I7347" s="92" t="s">
        <v>233</v>
      </c>
      <c r="L7347" s="92">
        <f>(('Activity data'!H1477/'Emission factors'!$H$10/1000)*'Emission factors'!$B$16*'Emission factors'!$E$16/1000)+(('Activity data'!H1693/'Emission factors'!$H$6/1000)*'Emission factors'!$B$16*'Emission factors'!$E$16/1000)</f>
        <v>0</v>
      </c>
      <c r="M7347" s="92">
        <f>(('Activity data'!I1477/'Emission factors'!$H$10/1000)*'Emission factors'!$B$16*'Emission factors'!$E$16/1000)+(('Activity data'!I1693/'Emission factors'!$H$6/1000)*'Emission factors'!$B$16*'Emission factors'!$E$16/1000)</f>
        <v>0</v>
      </c>
      <c r="N7347" s="92">
        <f>(('Activity data'!J1477/'Emission factors'!$H$10/1000)*'Emission factors'!$B$16*'Emission factors'!$E$16/1000)+(('Activity data'!J1693/'Emission factors'!$H$6/1000)*'Emission factors'!$B$16*'Emission factors'!$E$16/1000)</f>
        <v>0</v>
      </c>
      <c r="O7347" s="92">
        <f>(('Activity data'!K1477/'Emission factors'!$H$10/1000)*'Emission factors'!$B$16*'Emission factors'!$E$16/1000)+(('Activity data'!K1693/'Emission factors'!$H$6/1000)*'Emission factors'!$B$16*'Emission factors'!$E$16/1000)</f>
        <v>0</v>
      </c>
      <c r="P7347" s="92">
        <f>(('Activity data'!L1477/'Emission factors'!$H$10/1000)*'Emission factors'!$B$16*'Emission factors'!$E$16/1000)+(('Activity data'!L1693/'Emission factors'!$H$6/1000)*'Emission factors'!$B$16*'Emission factors'!$E$16/1000)</f>
        <v>0</v>
      </c>
      <c r="Q7347" s="92">
        <f>(('Activity data'!M1477/'Emission factors'!$H$10/1000)*'Emission factors'!$B$16*'Emission factors'!$E$16/1000)+(('Activity data'!M1693/'Emission factors'!$H$6/1000)*'Emission factors'!$B$16*'Emission factors'!$E$16/1000)</f>
        <v>0</v>
      </c>
      <c r="R7347" s="92">
        <f>(('Activity data'!N1477/'Emission factors'!$H$10/1000)*'Emission factors'!$B$16*'Emission factors'!$E$16/1000)+(('Activity data'!N1693/'Emission factors'!$H$6/1000)*'Emission factors'!$B$16*'Emission factors'!$E$16/1000)</f>
        <v>0</v>
      </c>
      <c r="S7347" s="92">
        <f>(('Activity data'!O1477/'Emission factors'!$H$10/1000)*'Emission factors'!$B$16*'Emission factors'!$E$16/1000)+(('Activity data'!O1693/'Emission factors'!$H$6/1000)*'Emission factors'!$B$16*'Emission factors'!$E$16/1000)</f>
        <v>0</v>
      </c>
      <c r="T7347" s="92">
        <f>(('Activity data'!P1477/'Emission factors'!$H$10/1000)*'Emission factors'!$B$16*'Emission factors'!$E$16/1000)+(('Activity data'!P1693/'Emission factors'!$H$6/1000)*'Emission factors'!$B$16*'Emission factors'!$E$16/1000)</f>
        <v>0</v>
      </c>
      <c r="U7347" s="92">
        <f>(('Activity data'!Q1477/'Emission factors'!$H$10/1000)*'Emission factors'!$B$16*'Emission factors'!$E$16/1000)+(('Activity data'!Q1693/'Emission factors'!$H$6/1000)*'Emission factors'!$B$16*'Emission factors'!$E$16/1000)</f>
        <v>0</v>
      </c>
    </row>
    <row r="7348" spans="1:21" x14ac:dyDescent="0.25">
      <c r="A7348" s="92" t="s">
        <v>11</v>
      </c>
      <c r="B7348" s="92" t="s">
        <v>12</v>
      </c>
      <c r="C7348" s="92" t="s">
        <v>48</v>
      </c>
      <c r="D7348" s="92" t="s">
        <v>48</v>
      </c>
      <c r="E7348" s="92" t="s">
        <v>52</v>
      </c>
      <c r="F7348" s="92" t="s">
        <v>50</v>
      </c>
      <c r="G7348" s="92" t="s">
        <v>97</v>
      </c>
      <c r="H7348" s="92" t="s">
        <v>74</v>
      </c>
      <c r="I7348" s="92" t="s">
        <v>220</v>
      </c>
      <c r="L7348" s="92">
        <f>(('Activity data'!H1478/'Emission factors'!$H$10/1000)*'Emission factors'!$B$16*'Emission factors'!$E$16/1000)+(('Activity data'!H1694/'Emission factors'!$H$6/1000)*'Emission factors'!$B$16*'Emission factors'!$E$16/1000)</f>
        <v>0</v>
      </c>
      <c r="M7348" s="92">
        <f>(('Activity data'!I1478/'Emission factors'!$H$10/1000)*'Emission factors'!$B$16*'Emission factors'!$E$16/1000)+(('Activity data'!I1694/'Emission factors'!$H$6/1000)*'Emission factors'!$B$16*'Emission factors'!$E$16/1000)</f>
        <v>0</v>
      </c>
      <c r="N7348" s="92">
        <f>(('Activity data'!J1478/'Emission factors'!$H$10/1000)*'Emission factors'!$B$16*'Emission factors'!$E$16/1000)+(('Activity data'!J1694/'Emission factors'!$H$6/1000)*'Emission factors'!$B$16*'Emission factors'!$E$16/1000)</f>
        <v>0</v>
      </c>
      <c r="O7348" s="92">
        <f>(('Activity data'!K1478/'Emission factors'!$H$10/1000)*'Emission factors'!$B$16*'Emission factors'!$E$16/1000)+(('Activity data'!K1694/'Emission factors'!$H$6/1000)*'Emission factors'!$B$16*'Emission factors'!$E$16/1000)</f>
        <v>0</v>
      </c>
      <c r="P7348" s="92">
        <f>(('Activity data'!L1478/'Emission factors'!$H$10/1000)*'Emission factors'!$B$16*'Emission factors'!$E$16/1000)+(('Activity data'!L1694/'Emission factors'!$H$6/1000)*'Emission factors'!$B$16*'Emission factors'!$E$16/1000)</f>
        <v>0</v>
      </c>
      <c r="Q7348" s="92">
        <f>(('Activity data'!M1478/'Emission factors'!$H$10/1000)*'Emission factors'!$B$16*'Emission factors'!$E$16/1000)+(('Activity data'!M1694/'Emission factors'!$H$6/1000)*'Emission factors'!$B$16*'Emission factors'!$E$16/1000)</f>
        <v>0</v>
      </c>
      <c r="R7348" s="92">
        <f>(('Activity data'!N1478/'Emission factors'!$H$10/1000)*'Emission factors'!$B$16*'Emission factors'!$E$16/1000)+(('Activity data'!N1694/'Emission factors'!$H$6/1000)*'Emission factors'!$B$16*'Emission factors'!$E$16/1000)</f>
        <v>0</v>
      </c>
      <c r="S7348" s="92">
        <f>(('Activity data'!O1478/'Emission factors'!$H$10/1000)*'Emission factors'!$B$16*'Emission factors'!$E$16/1000)+(('Activity data'!O1694/'Emission factors'!$H$6/1000)*'Emission factors'!$B$16*'Emission factors'!$E$16/1000)</f>
        <v>0</v>
      </c>
      <c r="T7348" s="92">
        <f>(('Activity data'!P1478/'Emission factors'!$H$10/1000)*'Emission factors'!$B$16*'Emission factors'!$E$16/1000)+(('Activity data'!P1694/'Emission factors'!$H$6/1000)*'Emission factors'!$B$16*'Emission factors'!$E$16/1000)</f>
        <v>0</v>
      </c>
      <c r="U7348" s="92">
        <f>(('Activity data'!Q1478/'Emission factors'!$H$10/1000)*'Emission factors'!$B$16*'Emission factors'!$E$16/1000)+(('Activity data'!Q1694/'Emission factors'!$H$6/1000)*'Emission factors'!$B$16*'Emission factors'!$E$16/1000)</f>
        <v>0</v>
      </c>
    </row>
    <row r="7349" spans="1:21" x14ac:dyDescent="0.25">
      <c r="A7349" s="92" t="s">
        <v>11</v>
      </c>
      <c r="B7349" s="92" t="s">
        <v>12</v>
      </c>
      <c r="C7349" s="92" t="s">
        <v>48</v>
      </c>
      <c r="D7349" s="92" t="s">
        <v>48</v>
      </c>
      <c r="E7349" s="92" t="s">
        <v>52</v>
      </c>
      <c r="F7349" s="92" t="s">
        <v>50</v>
      </c>
      <c r="G7349" s="92" t="s">
        <v>97</v>
      </c>
      <c r="H7349" s="92" t="s">
        <v>74</v>
      </c>
      <c r="I7349" s="92" t="s">
        <v>221</v>
      </c>
      <c r="L7349" s="92">
        <f>(('Activity data'!H1479/'Emission factors'!$H$10/1000)*'Emission factors'!$B$16*'Emission factors'!$E$16/1000)+(('Activity data'!H1695/'Emission factors'!$H$6/1000)*'Emission factors'!$B$16*'Emission factors'!$E$16/1000)</f>
        <v>8.8957540291634704E-2</v>
      </c>
      <c r="M7349" s="92">
        <f>(('Activity data'!I1479/'Emission factors'!$H$10/1000)*'Emission factors'!$B$16*'Emission factors'!$E$16/1000)+(('Activity data'!I1695/'Emission factors'!$H$6/1000)*'Emission factors'!$B$16*'Emission factors'!$E$16/1000)</f>
        <v>7.164385072908673E-2</v>
      </c>
      <c r="N7349" s="92">
        <f>(('Activity data'!J1479/'Emission factors'!$H$10/1000)*'Emission factors'!$B$16*'Emission factors'!$E$16/1000)+(('Activity data'!J1695/'Emission factors'!$H$6/1000)*'Emission factors'!$B$16*'Emission factors'!$E$16/1000)</f>
        <v>4.3651554105909443E-2</v>
      </c>
      <c r="O7349" s="92">
        <f>(('Activity data'!K1479/'Emission factors'!$H$10/1000)*'Emission factors'!$B$16*'Emission factors'!$E$16/1000)+(('Activity data'!K1695/'Emission factors'!$H$6/1000)*'Emission factors'!$B$16*'Emission factors'!$E$16/1000)</f>
        <v>3.4725719493476588E-2</v>
      </c>
      <c r="P7349" s="92">
        <f>(('Activity data'!L1479/'Emission factors'!$H$10/1000)*'Emission factors'!$B$16*'Emission factors'!$E$16/1000)+(('Activity data'!L1695/'Emission factors'!$H$6/1000)*'Emission factors'!$B$16*'Emission factors'!$E$16/1000)</f>
        <v>4.8001669224865692E-2</v>
      </c>
      <c r="Q7349" s="92">
        <f>(('Activity data'!M1479/'Emission factors'!$H$10/1000)*'Emission factors'!$B$16*'Emission factors'!$E$16/1000)+(('Activity data'!M1695/'Emission factors'!$H$6/1000)*'Emission factors'!$B$16*'Emission factors'!$E$16/1000)</f>
        <v>4.8985072908672302E-2</v>
      </c>
      <c r="R7349" s="92">
        <f>(('Activity data'!N1479/'Emission factors'!$H$10/1000)*'Emission factors'!$B$16*'Emission factors'!$E$16/1000)+(('Activity data'!N1695/'Emission factors'!$H$6/1000)*'Emission factors'!$B$16*'Emission factors'!$E$16/1000)</f>
        <v>3.3293999424405224E-2</v>
      </c>
      <c r="S7349" s="92">
        <f>(('Activity data'!O1479/'Emission factors'!$H$10/1000)*'Emission factors'!$B$16*'Emission factors'!$E$16/1000)+(('Activity data'!O1695/'Emission factors'!$H$6/1000)*'Emission factors'!$B$16*'Emission factors'!$E$16/1000)</f>
        <v>1.4007717766692249E-2</v>
      </c>
      <c r="T7349" s="92">
        <f>(('Activity data'!P1479/'Emission factors'!$H$10/1000)*'Emission factors'!$B$16*'Emission factors'!$E$16/1000)+(('Activity data'!P1695/'Emission factors'!$H$6/1000)*'Emission factors'!$B$16*'Emission factors'!$E$16/1000)</f>
        <v>2.2965368380660021E-3</v>
      </c>
      <c r="U7349" s="92">
        <f>(('Activity data'!Q1479/'Emission factors'!$H$10/1000)*'Emission factors'!$B$16*'Emission factors'!$E$16/1000)+(('Activity data'!Q1695/'Emission factors'!$H$6/1000)*'Emission factors'!$B$16*'Emission factors'!$E$16/1000)</f>
        <v>0</v>
      </c>
    </row>
    <row r="7350" spans="1:21" x14ac:dyDescent="0.25">
      <c r="A7350" s="92" t="s">
        <v>11</v>
      </c>
      <c r="B7350" s="92" t="s">
        <v>12</v>
      </c>
      <c r="C7350" s="92" t="s">
        <v>48</v>
      </c>
      <c r="D7350" s="92" t="s">
        <v>48</v>
      </c>
      <c r="E7350" s="92" t="s">
        <v>52</v>
      </c>
      <c r="F7350" s="92" t="s">
        <v>50</v>
      </c>
      <c r="G7350" s="92" t="s">
        <v>97</v>
      </c>
      <c r="H7350" s="92" t="s">
        <v>74</v>
      </c>
      <c r="I7350" s="92" t="s">
        <v>201</v>
      </c>
      <c r="L7350" s="92">
        <f>(('Activity data'!H1480/'Emission factors'!$H$10/1000)*'Emission factors'!$B$16*'Emission factors'!$E$16/1000)+(('Activity data'!H1696/'Emission factors'!$H$6/1000)*'Emission factors'!$B$16*'Emission factors'!$E$16/1000)</f>
        <v>11.271344953952418</v>
      </c>
      <c r="M7350" s="92">
        <f>(('Activity data'!I1480/'Emission factors'!$H$10/1000)*'Emission factors'!$B$16*'Emission factors'!$E$16/1000)+(('Activity data'!I1696/'Emission factors'!$H$6/1000)*'Emission factors'!$B$16*'Emission factors'!$E$16/1000)</f>
        <v>10.293876400613966</v>
      </c>
      <c r="N7350" s="92">
        <f>(('Activity data'!J1480/'Emission factors'!$H$10/1000)*'Emission factors'!$B$16*'Emission factors'!$E$16/1000)+(('Activity data'!J1696/'Emission factors'!$H$6/1000)*'Emission factors'!$B$16*'Emission factors'!$E$16/1000)</f>
        <v>9.7576495107444359</v>
      </c>
      <c r="O7350" s="92">
        <f>(('Activity data'!K1480/'Emission factors'!$H$10/1000)*'Emission factors'!$B$16*'Emission factors'!$E$16/1000)+(('Activity data'!K1696/'Emission factors'!$H$6/1000)*'Emission factors'!$B$16*'Emission factors'!$E$16/1000)</f>
        <v>9.0369881523407507</v>
      </c>
      <c r="P7350" s="92">
        <f>(('Activity data'!L1480/'Emission factors'!$H$10/1000)*'Emission factors'!$B$16*'Emission factors'!$E$16/1000)+(('Activity data'!L1696/'Emission factors'!$H$6/1000)*'Emission factors'!$B$16*'Emission factors'!$E$16/1000)</f>
        <v>4.4650460859554881</v>
      </c>
      <c r="Q7350" s="92">
        <f>(('Activity data'!M1480/'Emission factors'!$H$10/1000)*'Emission factors'!$B$16*'Emission factors'!$E$16/1000)+(('Activity data'!M1696/'Emission factors'!$H$6/1000)*'Emission factors'!$B$16*'Emission factors'!$E$16/1000)</f>
        <v>0.77403125479662338</v>
      </c>
      <c r="R7350" s="92">
        <f>(('Activity data'!N1480/'Emission factors'!$H$10/1000)*'Emission factors'!$B$16*'Emission factors'!$E$16/1000)+(('Activity data'!N1696/'Emission factors'!$H$6/1000)*'Emission factors'!$B$16*'Emission factors'!$E$16/1000)</f>
        <v>0.39113435341519576</v>
      </c>
      <c r="S7350" s="92">
        <f>(('Activity data'!O1480/'Emission factors'!$H$10/1000)*'Emission factors'!$B$16*'Emission factors'!$E$16/1000)+(('Activity data'!O1696/'Emission factors'!$H$6/1000)*'Emission factors'!$B$16*'Emission factors'!$E$16/1000)</f>
        <v>0.87216915771296999</v>
      </c>
      <c r="T7350" s="92">
        <f>(('Activity data'!P1480/'Emission factors'!$H$10/1000)*'Emission factors'!$B$16*'Emission factors'!$E$16/1000)+(('Activity data'!P1696/'Emission factors'!$H$6/1000)*'Emission factors'!$B$16*'Emission factors'!$E$16/1000)</f>
        <v>0.30624347659247897</v>
      </c>
      <c r="U7350" s="92">
        <f>(('Activity data'!Q1480/'Emission factors'!$H$10/1000)*'Emission factors'!$B$16*'Emission factors'!$E$16/1000)+(('Activity data'!Q1696/'Emission factors'!$H$6/1000)*'Emission factors'!$B$16*'Emission factors'!$E$16/1000)</f>
        <v>5.0286636607828096E-2</v>
      </c>
    </row>
    <row r="7351" spans="1:21" x14ac:dyDescent="0.25">
      <c r="A7351" s="92" t="s">
        <v>11</v>
      </c>
      <c r="B7351" s="92" t="s">
        <v>12</v>
      </c>
      <c r="C7351" s="92" t="s">
        <v>48</v>
      </c>
      <c r="D7351" s="92" t="s">
        <v>48</v>
      </c>
      <c r="E7351" s="92" t="s">
        <v>52</v>
      </c>
      <c r="F7351" s="92" t="s">
        <v>50</v>
      </c>
      <c r="G7351" s="92" t="s">
        <v>97</v>
      </c>
      <c r="H7351" s="92" t="s">
        <v>74</v>
      </c>
      <c r="I7351" s="92" t="s">
        <v>196</v>
      </c>
      <c r="L7351" s="92">
        <f>(('Activity data'!H1481/'Emission factors'!$H$10/1000)*'Emission factors'!$B$16*'Emission factors'!$E$16/1000)+(('Activity data'!H1697/'Emission factors'!$H$6/1000)*'Emission factors'!$B$16*'Emission factors'!$E$16/1000)</f>
        <v>0</v>
      </c>
      <c r="M7351" s="92">
        <f>(('Activity data'!I1481/'Emission factors'!$H$10/1000)*'Emission factors'!$B$16*'Emission factors'!$E$16/1000)+(('Activity data'!I1697/'Emission factors'!$H$6/1000)*'Emission factors'!$B$16*'Emission factors'!$E$16/1000)</f>
        <v>0</v>
      </c>
      <c r="N7351" s="92">
        <f>(('Activity data'!J1481/'Emission factors'!$H$10/1000)*'Emission factors'!$B$16*'Emission factors'!$E$16/1000)+(('Activity data'!J1697/'Emission factors'!$H$6/1000)*'Emission factors'!$B$16*'Emission factors'!$E$16/1000)</f>
        <v>0</v>
      </c>
      <c r="O7351" s="92">
        <f>(('Activity data'!K1481/'Emission factors'!$H$10/1000)*'Emission factors'!$B$16*'Emission factors'!$E$16/1000)+(('Activity data'!K1697/'Emission factors'!$H$6/1000)*'Emission factors'!$B$16*'Emission factors'!$E$16/1000)</f>
        <v>0</v>
      </c>
      <c r="P7351" s="92">
        <f>(('Activity data'!L1481/'Emission factors'!$H$10/1000)*'Emission factors'!$B$16*'Emission factors'!$E$16/1000)+(('Activity data'!L1697/'Emission factors'!$H$6/1000)*'Emission factors'!$B$16*'Emission factors'!$E$16/1000)</f>
        <v>0</v>
      </c>
      <c r="Q7351" s="92">
        <f>(('Activity data'!M1481/'Emission factors'!$H$10/1000)*'Emission factors'!$B$16*'Emission factors'!$E$16/1000)+(('Activity data'!M1697/'Emission factors'!$H$6/1000)*'Emission factors'!$B$16*'Emission factors'!$E$16/1000)</f>
        <v>0</v>
      </c>
      <c r="R7351" s="92">
        <f>(('Activity data'!N1481/'Emission factors'!$H$10/1000)*'Emission factors'!$B$16*'Emission factors'!$E$16/1000)+(('Activity data'!N1697/'Emission factors'!$H$6/1000)*'Emission factors'!$B$16*'Emission factors'!$E$16/1000)</f>
        <v>0</v>
      </c>
      <c r="S7351" s="92">
        <f>(('Activity data'!O1481/'Emission factors'!$H$10/1000)*'Emission factors'!$B$16*'Emission factors'!$E$16/1000)+(('Activity data'!O1697/'Emission factors'!$H$6/1000)*'Emission factors'!$B$16*'Emission factors'!$E$16/1000)</f>
        <v>0</v>
      </c>
      <c r="T7351" s="92">
        <f>(('Activity data'!P1481/'Emission factors'!$H$10/1000)*'Emission factors'!$B$16*'Emission factors'!$E$16/1000)+(('Activity data'!P1697/'Emission factors'!$H$6/1000)*'Emission factors'!$B$16*'Emission factors'!$E$16/1000)</f>
        <v>0</v>
      </c>
      <c r="U7351" s="92">
        <f>(('Activity data'!Q1481/'Emission factors'!$H$10/1000)*'Emission factors'!$B$16*'Emission factors'!$E$16/1000)+(('Activity data'!Q1697/'Emission factors'!$H$6/1000)*'Emission factors'!$B$16*'Emission factors'!$E$16/1000)</f>
        <v>0</v>
      </c>
    </row>
    <row r="7352" spans="1:21" x14ac:dyDescent="0.25">
      <c r="A7352" s="92" t="s">
        <v>11</v>
      </c>
      <c r="B7352" s="92" t="s">
        <v>12</v>
      </c>
      <c r="C7352" s="92" t="s">
        <v>48</v>
      </c>
      <c r="D7352" s="92" t="s">
        <v>48</v>
      </c>
      <c r="E7352" s="92" t="s">
        <v>52</v>
      </c>
      <c r="F7352" s="92" t="s">
        <v>50</v>
      </c>
      <c r="G7352" s="92" t="s">
        <v>97</v>
      </c>
      <c r="H7352" s="92" t="s">
        <v>74</v>
      </c>
      <c r="I7352" s="92" t="s">
        <v>197</v>
      </c>
      <c r="L7352" s="92">
        <f>(('Activity data'!H1482/'Emission factors'!$H$10/1000)*'Emission factors'!$B$16*'Emission factors'!$E$16/1000)+(('Activity data'!H1698/'Emission factors'!$H$6/1000)*'Emission factors'!$B$16*'Emission factors'!$E$16/1000)</f>
        <v>0</v>
      </c>
      <c r="M7352" s="92">
        <f>(('Activity data'!I1482/'Emission factors'!$H$10/1000)*'Emission factors'!$B$16*'Emission factors'!$E$16/1000)+(('Activity data'!I1698/'Emission factors'!$H$6/1000)*'Emission factors'!$B$16*'Emission factors'!$E$16/1000)</f>
        <v>0</v>
      </c>
      <c r="N7352" s="92">
        <f>(('Activity data'!J1482/'Emission factors'!$H$10/1000)*'Emission factors'!$B$16*'Emission factors'!$E$16/1000)+(('Activity data'!J1698/'Emission factors'!$H$6/1000)*'Emission factors'!$B$16*'Emission factors'!$E$16/1000)</f>
        <v>0</v>
      </c>
      <c r="O7352" s="92">
        <f>(('Activity data'!K1482/'Emission factors'!$H$10/1000)*'Emission factors'!$B$16*'Emission factors'!$E$16/1000)+(('Activity data'!K1698/'Emission factors'!$H$6/1000)*'Emission factors'!$B$16*'Emission factors'!$E$16/1000)</f>
        <v>0</v>
      </c>
      <c r="P7352" s="92">
        <f>(('Activity data'!L1482/'Emission factors'!$H$10/1000)*'Emission factors'!$B$16*'Emission factors'!$E$16/1000)+(('Activity data'!L1698/'Emission factors'!$H$6/1000)*'Emission factors'!$B$16*'Emission factors'!$E$16/1000)</f>
        <v>0</v>
      </c>
      <c r="Q7352" s="92">
        <f>(('Activity data'!M1482/'Emission factors'!$H$10/1000)*'Emission factors'!$B$16*'Emission factors'!$E$16/1000)+(('Activity data'!M1698/'Emission factors'!$H$6/1000)*'Emission factors'!$B$16*'Emission factors'!$E$16/1000)</f>
        <v>0</v>
      </c>
      <c r="R7352" s="92">
        <f>(('Activity data'!N1482/'Emission factors'!$H$10/1000)*'Emission factors'!$B$16*'Emission factors'!$E$16/1000)+(('Activity data'!N1698/'Emission factors'!$H$6/1000)*'Emission factors'!$B$16*'Emission factors'!$E$16/1000)</f>
        <v>0</v>
      </c>
      <c r="S7352" s="92">
        <f>(('Activity data'!O1482/'Emission factors'!$H$10/1000)*'Emission factors'!$B$16*'Emission factors'!$E$16/1000)+(('Activity data'!O1698/'Emission factors'!$H$6/1000)*'Emission factors'!$B$16*'Emission factors'!$E$16/1000)</f>
        <v>0</v>
      </c>
      <c r="T7352" s="92">
        <f>(('Activity data'!P1482/'Emission factors'!$H$10/1000)*'Emission factors'!$B$16*'Emission factors'!$E$16/1000)+(('Activity data'!P1698/'Emission factors'!$H$6/1000)*'Emission factors'!$B$16*'Emission factors'!$E$16/1000)</f>
        <v>0</v>
      </c>
      <c r="U7352" s="92">
        <f>(('Activity data'!Q1482/'Emission factors'!$H$10/1000)*'Emission factors'!$B$16*'Emission factors'!$E$16/1000)+(('Activity data'!Q1698/'Emission factors'!$H$6/1000)*'Emission factors'!$B$16*'Emission factors'!$E$16/1000)</f>
        <v>0</v>
      </c>
    </row>
    <row r="7353" spans="1:21" x14ac:dyDescent="0.25">
      <c r="A7353" s="92" t="s">
        <v>11</v>
      </c>
      <c r="B7353" s="92" t="s">
        <v>12</v>
      </c>
      <c r="C7353" s="92" t="s">
        <v>48</v>
      </c>
      <c r="D7353" s="92" t="s">
        <v>48</v>
      </c>
      <c r="E7353" s="92" t="s">
        <v>52</v>
      </c>
      <c r="F7353" s="92" t="s">
        <v>50</v>
      </c>
      <c r="G7353" s="92" t="s">
        <v>97</v>
      </c>
      <c r="H7353" s="92" t="s">
        <v>74</v>
      </c>
      <c r="I7353" s="92" t="s">
        <v>222</v>
      </c>
      <c r="L7353" s="92">
        <f>(('Activity data'!H1483/'Emission factors'!$H$10/1000)*'Emission factors'!$B$16*'Emission factors'!$E$16/1000)+(('Activity data'!H1699/'Emission factors'!$H$6/1000)*'Emission factors'!$B$16*'Emission factors'!$E$16/1000)</f>
        <v>0</v>
      </c>
      <c r="M7353" s="92">
        <f>(('Activity data'!I1483/'Emission factors'!$H$10/1000)*'Emission factors'!$B$16*'Emission factors'!$E$16/1000)+(('Activity data'!I1699/'Emission factors'!$H$6/1000)*'Emission factors'!$B$16*'Emission factors'!$E$16/1000)</f>
        <v>0</v>
      </c>
      <c r="N7353" s="92">
        <f>(('Activity data'!J1483/'Emission factors'!$H$10/1000)*'Emission factors'!$B$16*'Emission factors'!$E$16/1000)+(('Activity data'!J1699/'Emission factors'!$H$6/1000)*'Emission factors'!$B$16*'Emission factors'!$E$16/1000)</f>
        <v>0</v>
      </c>
      <c r="O7353" s="92">
        <f>(('Activity data'!K1483/'Emission factors'!$H$10/1000)*'Emission factors'!$B$16*'Emission factors'!$E$16/1000)+(('Activity data'!K1699/'Emission factors'!$H$6/1000)*'Emission factors'!$B$16*'Emission factors'!$E$16/1000)</f>
        <v>0</v>
      </c>
      <c r="P7353" s="92">
        <f>(('Activity data'!L1483/'Emission factors'!$H$10/1000)*'Emission factors'!$B$16*'Emission factors'!$E$16/1000)+(('Activity data'!L1699/'Emission factors'!$H$6/1000)*'Emission factors'!$B$16*'Emission factors'!$E$16/1000)</f>
        <v>0</v>
      </c>
      <c r="Q7353" s="92">
        <f>(('Activity data'!M1483/'Emission factors'!$H$10/1000)*'Emission factors'!$B$16*'Emission factors'!$E$16/1000)+(('Activity data'!M1699/'Emission factors'!$H$6/1000)*'Emission factors'!$B$16*'Emission factors'!$E$16/1000)</f>
        <v>0</v>
      </c>
      <c r="R7353" s="92">
        <f>(('Activity data'!N1483/'Emission factors'!$H$10/1000)*'Emission factors'!$B$16*'Emission factors'!$E$16/1000)+(('Activity data'!N1699/'Emission factors'!$H$6/1000)*'Emission factors'!$B$16*'Emission factors'!$E$16/1000)</f>
        <v>0</v>
      </c>
      <c r="S7353" s="92">
        <f>(('Activity data'!O1483/'Emission factors'!$H$10/1000)*'Emission factors'!$B$16*'Emission factors'!$E$16/1000)+(('Activity data'!O1699/'Emission factors'!$H$6/1000)*'Emission factors'!$B$16*'Emission factors'!$E$16/1000)</f>
        <v>0</v>
      </c>
      <c r="T7353" s="92">
        <f>(('Activity data'!P1483/'Emission factors'!$H$10/1000)*'Emission factors'!$B$16*'Emission factors'!$E$16/1000)+(('Activity data'!P1699/'Emission factors'!$H$6/1000)*'Emission factors'!$B$16*'Emission factors'!$E$16/1000)</f>
        <v>0</v>
      </c>
      <c r="U7353" s="92">
        <f>(('Activity data'!Q1483/'Emission factors'!$H$10/1000)*'Emission factors'!$B$16*'Emission factors'!$E$16/1000)+(('Activity data'!Q1699/'Emission factors'!$H$6/1000)*'Emission factors'!$B$16*'Emission factors'!$E$16/1000)</f>
        <v>0</v>
      </c>
    </row>
    <row r="7354" spans="1:21" x14ac:dyDescent="0.25">
      <c r="A7354" s="92" t="s">
        <v>11</v>
      </c>
      <c r="B7354" s="92" t="s">
        <v>12</v>
      </c>
      <c r="C7354" s="92" t="s">
        <v>48</v>
      </c>
      <c r="D7354" s="92" t="s">
        <v>48</v>
      </c>
      <c r="E7354" s="92" t="s">
        <v>52</v>
      </c>
      <c r="F7354" s="92" t="s">
        <v>50</v>
      </c>
      <c r="G7354" s="92" t="s">
        <v>97</v>
      </c>
      <c r="H7354" s="92" t="s">
        <v>74</v>
      </c>
      <c r="I7354" s="92" t="s">
        <v>223</v>
      </c>
      <c r="L7354" s="92">
        <f>(('Activity data'!H1484/'Emission factors'!$H$10/1000)*'Emission factors'!$B$16*'Emission factors'!$E$16/1000)+(('Activity data'!H1700/'Emission factors'!$H$6/1000)*'Emission factors'!$B$16*'Emission factors'!$E$16/1000)</f>
        <v>0</v>
      </c>
      <c r="M7354" s="92">
        <f>(('Activity data'!I1484/'Emission factors'!$H$10/1000)*'Emission factors'!$B$16*'Emission factors'!$E$16/1000)+(('Activity data'!I1700/'Emission factors'!$H$6/1000)*'Emission factors'!$B$16*'Emission factors'!$E$16/1000)</f>
        <v>0</v>
      </c>
      <c r="N7354" s="92">
        <f>(('Activity data'!J1484/'Emission factors'!$H$10/1000)*'Emission factors'!$B$16*'Emission factors'!$E$16/1000)+(('Activity data'!J1700/'Emission factors'!$H$6/1000)*'Emission factors'!$B$16*'Emission factors'!$E$16/1000)</f>
        <v>0</v>
      </c>
      <c r="O7354" s="92">
        <f>(('Activity data'!K1484/'Emission factors'!$H$10/1000)*'Emission factors'!$B$16*'Emission factors'!$E$16/1000)+(('Activity data'!K1700/'Emission factors'!$H$6/1000)*'Emission factors'!$B$16*'Emission factors'!$E$16/1000)</f>
        <v>0</v>
      </c>
      <c r="P7354" s="92">
        <f>(('Activity data'!L1484/'Emission factors'!$H$10/1000)*'Emission factors'!$B$16*'Emission factors'!$E$16/1000)+(('Activity data'!L1700/'Emission factors'!$H$6/1000)*'Emission factors'!$B$16*'Emission factors'!$E$16/1000)</f>
        <v>0</v>
      </c>
      <c r="Q7354" s="92">
        <f>(('Activity data'!M1484/'Emission factors'!$H$10/1000)*'Emission factors'!$B$16*'Emission factors'!$E$16/1000)+(('Activity data'!M1700/'Emission factors'!$H$6/1000)*'Emission factors'!$B$16*'Emission factors'!$E$16/1000)</f>
        <v>0</v>
      </c>
      <c r="R7354" s="92">
        <f>(('Activity data'!N1484/'Emission factors'!$H$10/1000)*'Emission factors'!$B$16*'Emission factors'!$E$16/1000)+(('Activity data'!N1700/'Emission factors'!$H$6/1000)*'Emission factors'!$B$16*'Emission factors'!$E$16/1000)</f>
        <v>0</v>
      </c>
      <c r="S7354" s="92">
        <f>(('Activity data'!O1484/'Emission factors'!$H$10/1000)*'Emission factors'!$B$16*'Emission factors'!$E$16/1000)+(('Activity data'!O1700/'Emission factors'!$H$6/1000)*'Emission factors'!$B$16*'Emission factors'!$E$16/1000)</f>
        <v>0</v>
      </c>
      <c r="T7354" s="92">
        <f>(('Activity data'!P1484/'Emission factors'!$H$10/1000)*'Emission factors'!$B$16*'Emission factors'!$E$16/1000)+(('Activity data'!P1700/'Emission factors'!$H$6/1000)*'Emission factors'!$B$16*'Emission factors'!$E$16/1000)</f>
        <v>0</v>
      </c>
      <c r="U7354" s="92">
        <f>(('Activity data'!Q1484/'Emission factors'!$H$10/1000)*'Emission factors'!$B$16*'Emission factors'!$E$16/1000)+(('Activity data'!Q1700/'Emission factors'!$H$6/1000)*'Emission factors'!$B$16*'Emission factors'!$E$16/1000)</f>
        <v>0</v>
      </c>
    </row>
    <row r="7355" spans="1:21" x14ac:dyDescent="0.25">
      <c r="A7355" s="92" t="s">
        <v>11</v>
      </c>
      <c r="B7355" s="92" t="s">
        <v>12</v>
      </c>
      <c r="C7355" s="92" t="s">
        <v>48</v>
      </c>
      <c r="D7355" s="92" t="s">
        <v>48</v>
      </c>
      <c r="E7355" s="92" t="s">
        <v>52</v>
      </c>
      <c r="F7355" s="92" t="s">
        <v>50</v>
      </c>
      <c r="G7355" s="92" t="s">
        <v>97</v>
      </c>
      <c r="H7355" s="92" t="s">
        <v>74</v>
      </c>
      <c r="I7355" s="92" t="s">
        <v>259</v>
      </c>
      <c r="L7355" s="92">
        <f>(('Activity data'!H1485/'Emission factors'!$H$10/1000)*'Emission factors'!$B$16*'Emission factors'!$E$16/1000)+(('Activity data'!H1701/'Emission factors'!$H$6/1000)*'Emission factors'!$B$16*'Emission factors'!$E$16/1000)</f>
        <v>0</v>
      </c>
      <c r="M7355" s="92">
        <f>(('Activity data'!I1485/'Emission factors'!$H$10/1000)*'Emission factors'!$B$16*'Emission factors'!$E$16/1000)+(('Activity data'!I1701/'Emission factors'!$H$6/1000)*'Emission factors'!$B$16*'Emission factors'!$E$16/1000)</f>
        <v>0</v>
      </c>
      <c r="N7355" s="92">
        <f>(('Activity data'!J1485/'Emission factors'!$H$10/1000)*'Emission factors'!$B$16*'Emission factors'!$E$16/1000)+(('Activity data'!J1701/'Emission factors'!$H$6/1000)*'Emission factors'!$B$16*'Emission factors'!$E$16/1000)</f>
        <v>0</v>
      </c>
      <c r="O7355" s="92">
        <f>(('Activity data'!K1485/'Emission factors'!$H$10/1000)*'Emission factors'!$B$16*'Emission factors'!$E$16/1000)+(('Activity data'!K1701/'Emission factors'!$H$6/1000)*'Emission factors'!$B$16*'Emission factors'!$E$16/1000)</f>
        <v>0</v>
      </c>
      <c r="P7355" s="92">
        <f>(('Activity data'!L1485/'Emission factors'!$H$10/1000)*'Emission factors'!$B$16*'Emission factors'!$E$16/1000)+(('Activity data'!L1701/'Emission factors'!$H$6/1000)*'Emission factors'!$B$16*'Emission factors'!$E$16/1000)</f>
        <v>0</v>
      </c>
      <c r="Q7355" s="92">
        <f>(('Activity data'!M1485/'Emission factors'!$H$10/1000)*'Emission factors'!$B$16*'Emission factors'!$E$16/1000)+(('Activity data'!M1701/'Emission factors'!$H$6/1000)*'Emission factors'!$B$16*'Emission factors'!$E$16/1000)</f>
        <v>0</v>
      </c>
      <c r="R7355" s="92">
        <f>(('Activity data'!N1485/'Emission factors'!$H$10/1000)*'Emission factors'!$B$16*'Emission factors'!$E$16/1000)+(('Activity data'!N1701/'Emission factors'!$H$6/1000)*'Emission factors'!$B$16*'Emission factors'!$E$16/1000)</f>
        <v>0</v>
      </c>
      <c r="S7355" s="92">
        <f>(('Activity data'!O1485/'Emission factors'!$H$10/1000)*'Emission factors'!$B$16*'Emission factors'!$E$16/1000)+(('Activity data'!O1701/'Emission factors'!$H$6/1000)*'Emission factors'!$B$16*'Emission factors'!$E$16/1000)</f>
        <v>0</v>
      </c>
      <c r="T7355" s="92">
        <f>(('Activity data'!P1485/'Emission factors'!$H$10/1000)*'Emission factors'!$B$16*'Emission factors'!$E$16/1000)+(('Activity data'!P1701/'Emission factors'!$H$6/1000)*'Emission factors'!$B$16*'Emission factors'!$E$16/1000)</f>
        <v>0</v>
      </c>
      <c r="U7355" s="92">
        <f>(('Activity data'!Q1485/'Emission factors'!$H$10/1000)*'Emission factors'!$B$16*'Emission factors'!$E$16/1000)+(('Activity data'!Q1701/'Emission factors'!$H$6/1000)*'Emission factors'!$B$16*'Emission factors'!$E$16/1000)</f>
        <v>0</v>
      </c>
    </row>
    <row r="7356" spans="1:21" x14ac:dyDescent="0.25">
      <c r="A7356" s="92" t="s">
        <v>11</v>
      </c>
      <c r="B7356" s="92" t="s">
        <v>12</v>
      </c>
      <c r="C7356" s="92" t="s">
        <v>48</v>
      </c>
      <c r="D7356" s="92" t="s">
        <v>48</v>
      </c>
      <c r="E7356" s="92" t="s">
        <v>52</v>
      </c>
      <c r="F7356" s="92" t="s">
        <v>50</v>
      </c>
      <c r="G7356" s="92" t="s">
        <v>97</v>
      </c>
      <c r="H7356" s="92" t="s">
        <v>74</v>
      </c>
      <c r="I7356" s="89" t="s">
        <v>193</v>
      </c>
      <c r="L7356" s="92">
        <f>(('Activity data'!H1486/'Emission factors'!$H$10/1000)*'Emission factors'!$B$16*'Emission factors'!$E$16/1000)+(('Activity data'!H1702/'Emission factors'!$H$6/1000)*'Emission factors'!$B$16*'Emission factors'!$E$16/1000)</f>
        <v>0</v>
      </c>
      <c r="M7356" s="92">
        <f>(('Activity data'!I1486/'Emission factors'!$H$10/1000)*'Emission factors'!$B$16*'Emission factors'!$E$16/1000)+(('Activity data'!I1702/'Emission factors'!$H$6/1000)*'Emission factors'!$B$16*'Emission factors'!$E$16/1000)</f>
        <v>0</v>
      </c>
      <c r="N7356" s="92">
        <f>(('Activity data'!J1486/'Emission factors'!$H$10/1000)*'Emission factors'!$B$16*'Emission factors'!$E$16/1000)+(('Activity data'!J1702/'Emission factors'!$H$6/1000)*'Emission factors'!$B$16*'Emission factors'!$E$16/1000)</f>
        <v>0</v>
      </c>
      <c r="O7356" s="92">
        <f>(('Activity data'!K1486/'Emission factors'!$H$10/1000)*'Emission factors'!$B$16*'Emission factors'!$E$16/1000)+(('Activity data'!K1702/'Emission factors'!$H$6/1000)*'Emission factors'!$B$16*'Emission factors'!$E$16/1000)</f>
        <v>0</v>
      </c>
      <c r="P7356" s="92">
        <f>(('Activity data'!L1486/'Emission factors'!$H$10/1000)*'Emission factors'!$B$16*'Emission factors'!$E$16/1000)+(('Activity data'!L1702/'Emission factors'!$H$6/1000)*'Emission factors'!$B$16*'Emission factors'!$E$16/1000)</f>
        <v>0</v>
      </c>
      <c r="Q7356" s="92">
        <f>(('Activity data'!M1486/'Emission factors'!$H$10/1000)*'Emission factors'!$B$16*'Emission factors'!$E$16/1000)+(('Activity data'!M1702/'Emission factors'!$H$6/1000)*'Emission factors'!$B$16*'Emission factors'!$E$16/1000)</f>
        <v>0</v>
      </c>
      <c r="R7356" s="92">
        <f>(('Activity data'!N1486/'Emission factors'!$H$10/1000)*'Emission factors'!$B$16*'Emission factors'!$E$16/1000)+(('Activity data'!N1702/'Emission factors'!$H$6/1000)*'Emission factors'!$B$16*'Emission factors'!$E$16/1000)</f>
        <v>0</v>
      </c>
      <c r="S7356" s="92">
        <f>(('Activity data'!O1486/'Emission factors'!$H$10/1000)*'Emission factors'!$B$16*'Emission factors'!$E$16/1000)+(('Activity data'!O1702/'Emission factors'!$H$6/1000)*'Emission factors'!$B$16*'Emission factors'!$E$16/1000)</f>
        <v>0</v>
      </c>
      <c r="T7356" s="92">
        <f>(('Activity data'!P1486/'Emission factors'!$H$10/1000)*'Emission factors'!$B$16*'Emission factors'!$E$16/1000)+(('Activity data'!P1702/'Emission factors'!$H$6/1000)*'Emission factors'!$B$16*'Emission factors'!$E$16/1000)</f>
        <v>0</v>
      </c>
      <c r="U7356" s="92">
        <f>(('Activity data'!Q1486/'Emission factors'!$H$10/1000)*'Emission factors'!$B$16*'Emission factors'!$E$16/1000)+(('Activity data'!Q1702/'Emission factors'!$H$6/1000)*'Emission factors'!$B$16*'Emission factors'!$E$16/1000)</f>
        <v>0</v>
      </c>
    </row>
    <row r="7357" spans="1:21" x14ac:dyDescent="0.25">
      <c r="A7357" s="92" t="s">
        <v>11</v>
      </c>
      <c r="B7357" s="92" t="s">
        <v>12</v>
      </c>
      <c r="C7357" s="92" t="s">
        <v>48</v>
      </c>
      <c r="D7357" s="92" t="s">
        <v>48</v>
      </c>
      <c r="E7357" s="92" t="s">
        <v>52</v>
      </c>
      <c r="F7357" s="92" t="s">
        <v>50</v>
      </c>
      <c r="G7357" s="92" t="s">
        <v>97</v>
      </c>
      <c r="H7357" s="92" t="s">
        <v>74</v>
      </c>
      <c r="I7357" s="92" t="s">
        <v>203</v>
      </c>
      <c r="L7357" s="92">
        <f>(('Activity data'!H1487/'Emission factors'!$H$10/1000)*'Emission factors'!$B$16*'Emission factors'!$E$16/1000)+(('Activity data'!H1703/'Emission factors'!$H$6/1000)*'Emission factors'!$B$16*'Emission factors'!$E$16/1000)</f>
        <v>0</v>
      </c>
      <c r="M7357" s="92">
        <f>(('Activity data'!I1487/'Emission factors'!$H$10/1000)*'Emission factors'!$B$16*'Emission factors'!$E$16/1000)+(('Activity data'!I1703/'Emission factors'!$H$6/1000)*'Emission factors'!$B$16*'Emission factors'!$E$16/1000)</f>
        <v>0</v>
      </c>
      <c r="N7357" s="92">
        <f>(('Activity data'!J1487/'Emission factors'!$H$10/1000)*'Emission factors'!$B$16*'Emission factors'!$E$16/1000)+(('Activity data'!J1703/'Emission factors'!$H$6/1000)*'Emission factors'!$B$16*'Emission factors'!$E$16/1000)</f>
        <v>0</v>
      </c>
      <c r="O7357" s="92">
        <f>(('Activity data'!K1487/'Emission factors'!$H$10/1000)*'Emission factors'!$B$16*'Emission factors'!$E$16/1000)+(('Activity data'!K1703/'Emission factors'!$H$6/1000)*'Emission factors'!$B$16*'Emission factors'!$E$16/1000)</f>
        <v>0</v>
      </c>
      <c r="P7357" s="92">
        <f>(('Activity data'!L1487/'Emission factors'!$H$10/1000)*'Emission factors'!$B$16*'Emission factors'!$E$16/1000)+(('Activity data'!L1703/'Emission factors'!$H$6/1000)*'Emission factors'!$B$16*'Emission factors'!$E$16/1000)</f>
        <v>0.63116159504132241</v>
      </c>
      <c r="Q7357" s="92">
        <f>(('Activity data'!M1487/'Emission factors'!$H$10/1000)*'Emission factors'!$B$16*'Emission factors'!$E$16/1000)+(('Activity data'!M1703/'Emission factors'!$H$6/1000)*'Emission factors'!$B$16*'Emission factors'!$E$16/1000)</f>
        <v>0.33028951239669424</v>
      </c>
      <c r="R7357" s="92">
        <f>(('Activity data'!N1487/'Emission factors'!$H$10/1000)*'Emission factors'!$B$16*'Emission factors'!$E$16/1000)+(('Activity data'!N1703/'Emission factors'!$H$6/1000)*'Emission factors'!$B$16*'Emission factors'!$E$16/1000)</f>
        <v>0.10217610743801654</v>
      </c>
      <c r="S7357" s="92">
        <f>(('Activity data'!O1487/'Emission factors'!$H$10/1000)*'Emission factors'!$B$16*'Emission factors'!$E$16/1000)+(('Activity data'!O1703/'Emission factors'!$H$6/1000)*'Emission factors'!$B$16*'Emission factors'!$E$16/1000)</f>
        <v>2.5251247933884297E-2</v>
      </c>
      <c r="T7357" s="92">
        <f>(('Activity data'!P1487/'Emission factors'!$H$10/1000)*'Emission factors'!$B$16*'Emission factors'!$E$16/1000)+(('Activity data'!P1703/'Emission factors'!$H$6/1000)*'Emission factors'!$B$16*'Emission factors'!$E$16/1000)</f>
        <v>1.5050082644628099E-3</v>
      </c>
      <c r="U7357" s="92">
        <f>(('Activity data'!Q1487/'Emission factors'!$H$10/1000)*'Emission factors'!$B$16*'Emission factors'!$E$16/1000)+(('Activity data'!Q1703/'Emission factors'!$H$6/1000)*'Emission factors'!$B$16*'Emission factors'!$E$16/1000)</f>
        <v>0</v>
      </c>
    </row>
    <row r="7358" spans="1:21" x14ac:dyDescent="0.25">
      <c r="A7358" s="92" t="s">
        <v>11</v>
      </c>
      <c r="B7358" s="92" t="s">
        <v>12</v>
      </c>
      <c r="C7358" s="92" t="s">
        <v>48</v>
      </c>
      <c r="D7358" s="92" t="s">
        <v>48</v>
      </c>
      <c r="E7358" s="92" t="s">
        <v>52</v>
      </c>
      <c r="F7358" s="92" t="s">
        <v>50</v>
      </c>
      <c r="G7358" s="92" t="s">
        <v>97</v>
      </c>
      <c r="H7358" s="92" t="s">
        <v>74</v>
      </c>
      <c r="I7358" s="92" t="s">
        <v>209</v>
      </c>
      <c r="L7358" s="92">
        <f>(('Activity data'!H1488/'Emission factors'!$H$10/1000)*'Emission factors'!$B$16*'Emission factors'!$E$16/1000)+(('Activity data'!H1704/'Emission factors'!$H$6/1000)*'Emission factors'!$B$16*'Emission factors'!$E$16/1000)</f>
        <v>0.87640817355371903</v>
      </c>
      <c r="M7358" s="92">
        <f>(('Activity data'!I1488/'Emission factors'!$H$10/1000)*'Emission factors'!$B$16*'Emission factors'!$E$16/1000)+(('Activity data'!I1704/'Emission factors'!$H$6/1000)*'Emission factors'!$B$16*'Emission factors'!$E$16/1000)</f>
        <v>0.91447192561983492</v>
      </c>
      <c r="N7358" s="92">
        <f>(('Activity data'!J1488/'Emission factors'!$H$10/1000)*'Emission factors'!$B$16*'Emission factors'!$E$16/1000)+(('Activity data'!J1704/'Emission factors'!$H$6/1000)*'Emission factors'!$B$16*'Emission factors'!$E$16/1000)</f>
        <v>1.1568131404958677</v>
      </c>
      <c r="O7358" s="92">
        <f>(('Activity data'!K1488/'Emission factors'!$H$10/1000)*'Emission factors'!$B$16*'Emission factors'!$E$16/1000)+(('Activity data'!K1704/'Emission factors'!$H$6/1000)*'Emission factors'!$B$16*'Emission factors'!$E$16/1000)</f>
        <v>1.2036876694214875</v>
      </c>
      <c r="P7358" s="92">
        <f>(('Activity data'!L1488/'Emission factors'!$H$10/1000)*'Emission factors'!$B$16*'Emission factors'!$E$16/1000)+(('Activity data'!L1704/'Emission factors'!$H$6/1000)*'Emission factors'!$B$16*'Emission factors'!$E$16/1000)</f>
        <v>2.3451218181818185</v>
      </c>
      <c r="Q7358" s="92">
        <f>(('Activity data'!M1488/'Emission factors'!$H$10/1000)*'Emission factors'!$B$16*'Emission factors'!$E$16/1000)+(('Activity data'!M1704/'Emission factors'!$H$6/1000)*'Emission factors'!$B$16*'Emission factors'!$E$16/1000)</f>
        <v>2.7619592727272728</v>
      </c>
      <c r="R7358" s="92">
        <f>(('Activity data'!N1488/'Emission factors'!$H$10/1000)*'Emission factors'!$B$16*'Emission factors'!$E$16/1000)+(('Activity data'!N1704/'Emission factors'!$H$6/1000)*'Emission factors'!$B$16*'Emission factors'!$E$16/1000)</f>
        <v>1.9814530165289257</v>
      </c>
      <c r="S7358" s="92">
        <f>(('Activity data'!O1488/'Emission factors'!$H$10/1000)*'Emission factors'!$B$16*'Emission factors'!$E$16/1000)+(('Activity data'!O1704/'Emission factors'!$H$6/1000)*'Emission factors'!$B$16*'Emission factors'!$E$16/1000)</f>
        <v>0.92461827272727271</v>
      </c>
      <c r="T7358" s="92">
        <f>(('Activity data'!P1488/'Emission factors'!$H$10/1000)*'Emission factors'!$B$16*'Emission factors'!$E$16/1000)+(('Activity data'!P1704/'Emission factors'!$H$6/1000)*'Emission factors'!$B$16*'Emission factors'!$E$16/1000)</f>
        <v>0.26758747933884303</v>
      </c>
      <c r="U7358" s="92">
        <f>(('Activity data'!Q1488/'Emission factors'!$H$10/1000)*'Emission factors'!$B$16*'Emission factors'!$E$16/1000)+(('Activity data'!Q1704/'Emission factors'!$H$6/1000)*'Emission factors'!$B$16*'Emission factors'!$E$16/1000)</f>
        <v>3.4161694214876033E-2</v>
      </c>
    </row>
    <row r="7359" spans="1:21" x14ac:dyDescent="0.25">
      <c r="A7359" s="92" t="s">
        <v>11</v>
      </c>
      <c r="B7359" s="92" t="s">
        <v>12</v>
      </c>
      <c r="C7359" s="92" t="s">
        <v>48</v>
      </c>
      <c r="D7359" s="92" t="s">
        <v>48</v>
      </c>
      <c r="E7359" s="92" t="s">
        <v>52</v>
      </c>
      <c r="F7359" s="92" t="s">
        <v>50</v>
      </c>
      <c r="G7359" s="92" t="s">
        <v>97</v>
      </c>
      <c r="H7359" s="92" t="s">
        <v>74</v>
      </c>
      <c r="I7359" s="92" t="s">
        <v>208</v>
      </c>
      <c r="L7359" s="92">
        <f>(('Activity data'!H1489/'Emission factors'!$H$10/1000)*'Emission factors'!$B$16*'Emission factors'!$E$16/1000)+(('Activity data'!H1705/'Emission factors'!$H$6/1000)*'Emission factors'!$B$16*'Emission factors'!$E$16/1000)</f>
        <v>0.94466677685950429</v>
      </c>
      <c r="M7359" s="92">
        <f>(('Activity data'!I1489/'Emission factors'!$H$10/1000)*'Emission factors'!$B$16*'Emission factors'!$E$16/1000)+(('Activity data'!I1705/'Emission factors'!$H$6/1000)*'Emission factors'!$B$16*'Emission factors'!$E$16/1000)</f>
        <v>1.3084950495867771</v>
      </c>
      <c r="N7359" s="92">
        <f>(('Activity data'!J1489/'Emission factors'!$H$10/1000)*'Emission factors'!$B$16*'Emission factors'!$E$16/1000)+(('Activity data'!J1705/'Emission factors'!$H$6/1000)*'Emission factors'!$B$16*'Emission factors'!$E$16/1000)</f>
        <v>1.0379772892561985</v>
      </c>
      <c r="O7359" s="92">
        <f>(('Activity data'!K1489/'Emission factors'!$H$10/1000)*'Emission factors'!$B$16*'Emission factors'!$E$16/1000)+(('Activity data'!K1705/'Emission factors'!$H$6/1000)*'Emission factors'!$B$16*'Emission factors'!$E$16/1000)</f>
        <v>2.0848052231404961</v>
      </c>
      <c r="P7359" s="92">
        <f>(('Activity data'!L1489/'Emission factors'!$H$10/1000)*'Emission factors'!$B$16*'Emission factors'!$E$16/1000)+(('Activity data'!L1705/'Emission factors'!$H$6/1000)*'Emission factors'!$B$16*'Emission factors'!$E$16/1000)</f>
        <v>2.3988735371900827</v>
      </c>
      <c r="Q7359" s="92">
        <f>(('Activity data'!M1489/'Emission factors'!$H$10/1000)*'Emission factors'!$B$16*'Emission factors'!$E$16/1000)+(('Activity data'!M1705/'Emission factors'!$H$6/1000)*'Emission factors'!$B$16*'Emission factors'!$E$16/1000)</f>
        <v>1.5805228016528927</v>
      </c>
      <c r="R7359" s="92">
        <f>(('Activity data'!N1489/'Emission factors'!$H$10/1000)*'Emission factors'!$B$16*'Emission factors'!$E$16/1000)+(('Activity data'!N1705/'Emission factors'!$H$6/1000)*'Emission factors'!$B$16*'Emission factors'!$E$16/1000)</f>
        <v>0.83010425206611571</v>
      </c>
      <c r="S7359" s="92">
        <f>(('Activity data'!O1489/'Emission factors'!$H$10/1000)*'Emission factors'!$B$16*'Emission factors'!$E$16/1000)+(('Activity data'!O1705/'Emission factors'!$H$6/1000)*'Emission factors'!$B$16*'Emission factors'!$E$16/1000)</f>
        <v>0.18062840082644629</v>
      </c>
      <c r="T7359" s="92">
        <f>(('Activity data'!P1489/'Emission factors'!$H$10/1000)*'Emission factors'!$B$16*'Emission factors'!$E$16/1000)+(('Activity data'!P1705/'Emission factors'!$H$6/1000)*'Emission factors'!$B$16*'Emission factors'!$E$16/1000)</f>
        <v>0.70222589256198342</v>
      </c>
      <c r="U7359" s="92">
        <f>(('Activity data'!Q1489/'Emission factors'!$H$10/1000)*'Emission factors'!$B$16*'Emission factors'!$E$16/1000)+(('Activity data'!Q1705/'Emission factors'!$H$6/1000)*'Emission factors'!$B$16*'Emission factors'!$E$16/1000)</f>
        <v>0.95957732231404969</v>
      </c>
    </row>
    <row r="7360" spans="1:21" x14ac:dyDescent="0.25">
      <c r="A7360" s="92" t="s">
        <v>11</v>
      </c>
      <c r="B7360" s="92" t="s">
        <v>12</v>
      </c>
      <c r="C7360" s="92" t="s">
        <v>48</v>
      </c>
      <c r="D7360" s="92" t="s">
        <v>48</v>
      </c>
      <c r="E7360" s="92" t="s">
        <v>52</v>
      </c>
      <c r="F7360" s="92" t="s">
        <v>50</v>
      </c>
      <c r="G7360" s="92" t="s">
        <v>97</v>
      </c>
      <c r="H7360" s="92" t="s">
        <v>74</v>
      </c>
      <c r="I7360" s="92" t="s">
        <v>202</v>
      </c>
      <c r="L7360" s="92">
        <f>(('Activity data'!H1490/'Emission factors'!$H$10/1000)*'Emission factors'!$B$16*'Emission factors'!$E$16/1000)+(('Activity data'!H1706/'Emission factors'!$H$6/1000)*'Emission factors'!$B$16*'Emission factors'!$E$16/1000)</f>
        <v>5.8523982986655083</v>
      </c>
      <c r="M7360" s="92">
        <f>(('Activity data'!I1490/'Emission factors'!$H$10/1000)*'Emission factors'!$B$16*'Emission factors'!$E$16/1000)+(('Activity data'!I1706/'Emission factors'!$H$6/1000)*'Emission factors'!$B$16*'Emission factors'!$E$16/1000)</f>
        <v>6.1820991227650124</v>
      </c>
      <c r="N7360" s="92">
        <f>(('Activity data'!J1490/'Emission factors'!$H$10/1000)*'Emission factors'!$B$16*'Emission factors'!$E$16/1000)+(('Activity data'!J1706/'Emission factors'!$H$6/1000)*'Emission factors'!$B$16*'Emission factors'!$E$16/1000)</f>
        <v>6.8782487566296462</v>
      </c>
      <c r="O7360" s="92">
        <f>(('Activity data'!K1490/'Emission factors'!$H$10/1000)*'Emission factors'!$B$16*'Emission factors'!$E$16/1000)+(('Activity data'!K1706/'Emission factors'!$H$6/1000)*'Emission factors'!$B$16*'Emission factors'!$E$16/1000)</f>
        <v>8.6587772665622253</v>
      </c>
      <c r="P7360" s="92">
        <f>(('Activity data'!L1490/'Emission factors'!$H$10/1000)*'Emission factors'!$B$16*'Emission factors'!$E$16/1000)+(('Activity data'!L1706/'Emission factors'!$H$6/1000)*'Emission factors'!$B$16*'Emission factors'!$E$16/1000)</f>
        <v>7.1233130923203296</v>
      </c>
      <c r="Q7360" s="92">
        <f>(('Activity data'!M1490/'Emission factors'!$H$10/1000)*'Emission factors'!$B$16*'Emission factors'!$E$16/1000)+(('Activity data'!M1706/'Emission factors'!$H$6/1000)*'Emission factors'!$B$16*'Emission factors'!$E$16/1000)</f>
        <v>5.7650632587576043</v>
      </c>
      <c r="R7360" s="92">
        <f>(('Activity data'!N1490/'Emission factors'!$H$10/1000)*'Emission factors'!$B$16*'Emission factors'!$E$16/1000)+(('Activity data'!N1706/'Emission factors'!$H$6/1000)*'Emission factors'!$B$16*'Emission factors'!$E$16/1000)</f>
        <v>3.4728429423200113</v>
      </c>
      <c r="S7360" s="92">
        <f>(('Activity data'!O1490/'Emission factors'!$H$10/1000)*'Emission factors'!$B$16*'Emission factors'!$E$16/1000)+(('Activity data'!O1706/'Emission factors'!$H$6/1000)*'Emission factors'!$B$16*'Emission factors'!$E$16/1000)</f>
        <v>0.71394973965356501</v>
      </c>
      <c r="T7360" s="92">
        <f>(('Activity data'!P1490/'Emission factors'!$H$10/1000)*'Emission factors'!$B$16*'Emission factors'!$E$16/1000)+(('Activity data'!P1706/'Emission factors'!$H$6/1000)*'Emission factors'!$B$16*'Emission factors'!$E$16/1000)</f>
        <v>3.9930011919283546</v>
      </c>
      <c r="U7360" s="92">
        <f>(('Activity data'!Q1490/'Emission factors'!$H$10/1000)*'Emission factors'!$B$16*'Emission factors'!$E$16/1000)+(('Activity data'!Q1706/'Emission factors'!$H$6/1000)*'Emission factors'!$B$16*'Emission factors'!$E$16/1000)</f>
        <v>4.9715496114338809</v>
      </c>
    </row>
    <row r="7361" spans="1:21" x14ac:dyDescent="0.25">
      <c r="A7361" s="92" t="s">
        <v>11</v>
      </c>
      <c r="B7361" s="92" t="s">
        <v>12</v>
      </c>
      <c r="C7361" s="92" t="s">
        <v>48</v>
      </c>
      <c r="D7361" s="92" t="s">
        <v>48</v>
      </c>
      <c r="E7361" s="92" t="s">
        <v>52</v>
      </c>
      <c r="F7361" s="92" t="s">
        <v>50</v>
      </c>
      <c r="G7361" s="92" t="s">
        <v>97</v>
      </c>
      <c r="H7361" s="92" t="s">
        <v>74</v>
      </c>
      <c r="I7361" s="92" t="s">
        <v>225</v>
      </c>
      <c r="L7361" s="92">
        <f>(('Activity data'!H1491/'Emission factors'!$H$10/1000)*'Emission factors'!$B$16*'Emission factors'!$E$16/1000)+(('Activity data'!H1707/'Emission factors'!$H$6/1000)*'Emission factors'!$B$16*'Emission factors'!$E$16/1000)</f>
        <v>0</v>
      </c>
      <c r="M7361" s="92">
        <f>(('Activity data'!I1491/'Emission factors'!$H$10/1000)*'Emission factors'!$B$16*'Emission factors'!$E$16/1000)+(('Activity data'!I1707/'Emission factors'!$H$6/1000)*'Emission factors'!$B$16*'Emission factors'!$E$16/1000)</f>
        <v>0</v>
      </c>
      <c r="N7361" s="92">
        <f>(('Activity data'!J1491/'Emission factors'!$H$10/1000)*'Emission factors'!$B$16*'Emission factors'!$E$16/1000)+(('Activity data'!J1707/'Emission factors'!$H$6/1000)*'Emission factors'!$B$16*'Emission factors'!$E$16/1000)</f>
        <v>0</v>
      </c>
      <c r="O7361" s="92">
        <f>(('Activity data'!K1491/'Emission factors'!$H$10/1000)*'Emission factors'!$B$16*'Emission factors'!$E$16/1000)+(('Activity data'!K1707/'Emission factors'!$H$6/1000)*'Emission factors'!$B$16*'Emission factors'!$E$16/1000)</f>
        <v>0</v>
      </c>
      <c r="P7361" s="92">
        <f>(('Activity data'!L1491/'Emission factors'!$H$10/1000)*'Emission factors'!$B$16*'Emission factors'!$E$16/1000)+(('Activity data'!L1707/'Emission factors'!$H$6/1000)*'Emission factors'!$B$16*'Emission factors'!$E$16/1000)</f>
        <v>0</v>
      </c>
      <c r="Q7361" s="92">
        <f>(('Activity data'!M1491/'Emission factors'!$H$10/1000)*'Emission factors'!$B$16*'Emission factors'!$E$16/1000)+(('Activity data'!M1707/'Emission factors'!$H$6/1000)*'Emission factors'!$B$16*'Emission factors'!$E$16/1000)</f>
        <v>0</v>
      </c>
      <c r="R7361" s="92">
        <f>(('Activity data'!N1491/'Emission factors'!$H$10/1000)*'Emission factors'!$B$16*'Emission factors'!$E$16/1000)+(('Activity data'!N1707/'Emission factors'!$H$6/1000)*'Emission factors'!$B$16*'Emission factors'!$E$16/1000)</f>
        <v>0</v>
      </c>
      <c r="S7361" s="92">
        <f>(('Activity data'!O1491/'Emission factors'!$H$10/1000)*'Emission factors'!$B$16*'Emission factors'!$E$16/1000)+(('Activity data'!O1707/'Emission factors'!$H$6/1000)*'Emission factors'!$B$16*'Emission factors'!$E$16/1000)</f>
        <v>0</v>
      </c>
      <c r="T7361" s="92">
        <f>(('Activity data'!P1491/'Emission factors'!$H$10/1000)*'Emission factors'!$B$16*'Emission factors'!$E$16/1000)+(('Activity data'!P1707/'Emission factors'!$H$6/1000)*'Emission factors'!$B$16*'Emission factors'!$E$16/1000)</f>
        <v>0</v>
      </c>
      <c r="U7361" s="92">
        <f>(('Activity data'!Q1491/'Emission factors'!$H$10/1000)*'Emission factors'!$B$16*'Emission factors'!$E$16/1000)+(('Activity data'!Q1707/'Emission factors'!$H$6/1000)*'Emission factors'!$B$16*'Emission factors'!$E$16/1000)</f>
        <v>0</v>
      </c>
    </row>
    <row r="7362" spans="1:21" x14ac:dyDescent="0.25">
      <c r="A7362" s="92" t="s">
        <v>11</v>
      </c>
      <c r="B7362" s="92" t="s">
        <v>12</v>
      </c>
      <c r="C7362" s="92" t="s">
        <v>48</v>
      </c>
      <c r="D7362" s="92" t="s">
        <v>48</v>
      </c>
      <c r="E7362" s="92" t="s">
        <v>52</v>
      </c>
      <c r="F7362" s="92" t="s">
        <v>50</v>
      </c>
      <c r="G7362" s="92" t="s">
        <v>97</v>
      </c>
      <c r="H7362" s="92" t="s">
        <v>74</v>
      </c>
      <c r="I7362" s="92" t="s">
        <v>226</v>
      </c>
      <c r="L7362" s="92">
        <f>(('Activity data'!H1492/'Emission factors'!$H$10/1000)*'Emission factors'!$B$16*'Emission factors'!$E$16/1000)+(('Activity data'!H1708/'Emission factors'!$H$6/1000)*'Emission factors'!$B$16*'Emission factors'!$E$16/1000)</f>
        <v>0</v>
      </c>
      <c r="M7362" s="92">
        <f>(('Activity data'!I1492/'Emission factors'!$H$10/1000)*'Emission factors'!$B$16*'Emission factors'!$E$16/1000)+(('Activity data'!I1708/'Emission factors'!$H$6/1000)*'Emission factors'!$B$16*'Emission factors'!$E$16/1000)</f>
        <v>0</v>
      </c>
      <c r="N7362" s="92">
        <f>(('Activity data'!J1492/'Emission factors'!$H$10/1000)*'Emission factors'!$B$16*'Emission factors'!$E$16/1000)+(('Activity data'!J1708/'Emission factors'!$H$6/1000)*'Emission factors'!$B$16*'Emission factors'!$E$16/1000)</f>
        <v>0</v>
      </c>
      <c r="O7362" s="92">
        <f>(('Activity data'!K1492/'Emission factors'!$H$10/1000)*'Emission factors'!$B$16*'Emission factors'!$E$16/1000)+(('Activity data'!K1708/'Emission factors'!$H$6/1000)*'Emission factors'!$B$16*'Emission factors'!$E$16/1000)</f>
        <v>0</v>
      </c>
      <c r="P7362" s="92">
        <f>(('Activity data'!L1492/'Emission factors'!$H$10/1000)*'Emission factors'!$B$16*'Emission factors'!$E$16/1000)+(('Activity data'!L1708/'Emission factors'!$H$6/1000)*'Emission factors'!$B$16*'Emission factors'!$E$16/1000)</f>
        <v>0</v>
      </c>
      <c r="Q7362" s="92">
        <f>(('Activity data'!M1492/'Emission factors'!$H$10/1000)*'Emission factors'!$B$16*'Emission factors'!$E$16/1000)+(('Activity data'!M1708/'Emission factors'!$H$6/1000)*'Emission factors'!$B$16*'Emission factors'!$E$16/1000)</f>
        <v>0</v>
      </c>
      <c r="R7362" s="92">
        <f>(('Activity data'!N1492/'Emission factors'!$H$10/1000)*'Emission factors'!$B$16*'Emission factors'!$E$16/1000)+(('Activity data'!N1708/'Emission factors'!$H$6/1000)*'Emission factors'!$B$16*'Emission factors'!$E$16/1000)</f>
        <v>2.3845909090909094</v>
      </c>
      <c r="S7362" s="92">
        <f>(('Activity data'!O1492/'Emission factors'!$H$10/1000)*'Emission factors'!$B$16*'Emission factors'!$E$16/1000)+(('Activity data'!O1708/'Emission factors'!$H$6/1000)*'Emission factors'!$B$16*'Emission factors'!$E$16/1000)</f>
        <v>5.5640454545454547</v>
      </c>
      <c r="T7362" s="92">
        <f>(('Activity data'!P1492/'Emission factors'!$H$10/1000)*'Emission factors'!$B$16*'Emission factors'!$E$16/1000)+(('Activity data'!P1708/'Emission factors'!$H$6/1000)*'Emission factors'!$B$16*'Emission factors'!$E$16/1000)</f>
        <v>1.7936808099173556</v>
      </c>
      <c r="U7362" s="92">
        <f>(('Activity data'!Q1492/'Emission factors'!$H$10/1000)*'Emission factors'!$B$16*'Emission factors'!$E$16/1000)+(('Activity data'!Q1708/'Emission factors'!$H$6/1000)*'Emission factors'!$B$16*'Emission factors'!$E$16/1000)</f>
        <v>6.798451239669423E-2</v>
      </c>
    </row>
    <row r="7363" spans="1:21" x14ac:dyDescent="0.25">
      <c r="A7363" s="92" t="s">
        <v>11</v>
      </c>
      <c r="B7363" s="92" t="s">
        <v>12</v>
      </c>
      <c r="C7363" s="92" t="s">
        <v>48</v>
      </c>
      <c r="D7363" s="92" t="s">
        <v>48</v>
      </c>
      <c r="E7363" s="92" t="s">
        <v>52</v>
      </c>
      <c r="F7363" s="92" t="s">
        <v>50</v>
      </c>
      <c r="G7363" s="92" t="s">
        <v>97</v>
      </c>
      <c r="H7363" s="92" t="s">
        <v>74</v>
      </c>
      <c r="I7363" s="92" t="s">
        <v>206</v>
      </c>
      <c r="L7363" s="92">
        <f>(('Activity data'!H1493/'Emission factors'!$H$10/1000)*'Emission factors'!$B$16*'Emission factors'!$E$16/1000)+(('Activity data'!H1709/'Emission factors'!$H$6/1000)*'Emission factors'!$B$16*'Emission factors'!$E$16/1000)</f>
        <v>0</v>
      </c>
      <c r="M7363" s="92">
        <f>(('Activity data'!I1493/'Emission factors'!$H$10/1000)*'Emission factors'!$B$16*'Emission factors'!$E$16/1000)+(('Activity data'!I1709/'Emission factors'!$H$6/1000)*'Emission factors'!$B$16*'Emission factors'!$E$16/1000)</f>
        <v>0</v>
      </c>
      <c r="N7363" s="92">
        <f>(('Activity data'!J1493/'Emission factors'!$H$10/1000)*'Emission factors'!$B$16*'Emission factors'!$E$16/1000)+(('Activity data'!J1709/'Emission factors'!$H$6/1000)*'Emission factors'!$B$16*'Emission factors'!$E$16/1000)</f>
        <v>0</v>
      </c>
      <c r="O7363" s="92">
        <f>(('Activity data'!K1493/'Emission factors'!$H$10/1000)*'Emission factors'!$B$16*'Emission factors'!$E$16/1000)+(('Activity data'!K1709/'Emission factors'!$H$6/1000)*'Emission factors'!$B$16*'Emission factors'!$E$16/1000)</f>
        <v>0</v>
      </c>
      <c r="P7363" s="92">
        <f>(('Activity data'!L1493/'Emission factors'!$H$10/1000)*'Emission factors'!$B$16*'Emission factors'!$E$16/1000)+(('Activity data'!L1709/'Emission factors'!$H$6/1000)*'Emission factors'!$B$16*'Emission factors'!$E$16/1000)</f>
        <v>0</v>
      </c>
      <c r="Q7363" s="92">
        <f>(('Activity data'!M1493/'Emission factors'!$H$10/1000)*'Emission factors'!$B$16*'Emission factors'!$E$16/1000)+(('Activity data'!M1709/'Emission factors'!$H$6/1000)*'Emission factors'!$B$16*'Emission factors'!$E$16/1000)</f>
        <v>0</v>
      </c>
      <c r="R7363" s="92">
        <f>(('Activity data'!N1493/'Emission factors'!$H$10/1000)*'Emission factors'!$B$16*'Emission factors'!$E$16/1000)+(('Activity data'!N1709/'Emission factors'!$H$6/1000)*'Emission factors'!$B$16*'Emission factors'!$E$16/1000)</f>
        <v>0</v>
      </c>
      <c r="S7363" s="92">
        <f>(('Activity data'!O1493/'Emission factors'!$H$10/1000)*'Emission factors'!$B$16*'Emission factors'!$E$16/1000)+(('Activity data'!O1709/'Emission factors'!$H$6/1000)*'Emission factors'!$B$16*'Emission factors'!$E$16/1000)</f>
        <v>0</v>
      </c>
      <c r="T7363" s="92">
        <f>(('Activity data'!P1493/'Emission factors'!$H$10/1000)*'Emission factors'!$B$16*'Emission factors'!$E$16/1000)+(('Activity data'!P1709/'Emission factors'!$H$6/1000)*'Emission factors'!$B$16*'Emission factors'!$E$16/1000)</f>
        <v>0</v>
      </c>
      <c r="U7363" s="92">
        <f>(('Activity data'!Q1493/'Emission factors'!$H$10/1000)*'Emission factors'!$B$16*'Emission factors'!$E$16/1000)+(('Activity data'!Q1709/'Emission factors'!$H$6/1000)*'Emission factors'!$B$16*'Emission factors'!$E$16/1000)</f>
        <v>0</v>
      </c>
    </row>
    <row r="7364" spans="1:21" x14ac:dyDescent="0.25">
      <c r="A7364" s="92" t="s">
        <v>11</v>
      </c>
      <c r="B7364" s="92" t="s">
        <v>12</v>
      </c>
      <c r="C7364" s="92" t="s">
        <v>48</v>
      </c>
      <c r="D7364" s="92" t="s">
        <v>48</v>
      </c>
      <c r="E7364" s="92" t="s">
        <v>52</v>
      </c>
      <c r="F7364" s="92" t="s">
        <v>50</v>
      </c>
      <c r="G7364" s="92" t="s">
        <v>97</v>
      </c>
      <c r="H7364" s="92" t="s">
        <v>74</v>
      </c>
      <c r="I7364" s="92" t="s">
        <v>232</v>
      </c>
      <c r="L7364" s="92">
        <f>(('Activity data'!H1494/'Emission factors'!$H$10/1000)*'Emission factors'!$B$16*'Emission factors'!$E$16/1000)+(('Activity data'!H1710/'Emission factors'!$H$6/1000)*'Emission factors'!$B$16*'Emission factors'!$E$16/1000)</f>
        <v>0</v>
      </c>
      <c r="M7364" s="92">
        <f>(('Activity data'!I1494/'Emission factors'!$H$10/1000)*'Emission factors'!$B$16*'Emission factors'!$E$16/1000)+(('Activity data'!I1710/'Emission factors'!$H$6/1000)*'Emission factors'!$B$16*'Emission factors'!$E$16/1000)</f>
        <v>0</v>
      </c>
      <c r="N7364" s="92">
        <f>(('Activity data'!J1494/'Emission factors'!$H$10/1000)*'Emission factors'!$B$16*'Emission factors'!$E$16/1000)+(('Activity data'!J1710/'Emission factors'!$H$6/1000)*'Emission factors'!$B$16*'Emission factors'!$E$16/1000)</f>
        <v>0</v>
      </c>
      <c r="O7364" s="92">
        <f>(('Activity data'!K1494/'Emission factors'!$H$10/1000)*'Emission factors'!$B$16*'Emission factors'!$E$16/1000)+(('Activity data'!K1710/'Emission factors'!$H$6/1000)*'Emission factors'!$B$16*'Emission factors'!$E$16/1000)</f>
        <v>0</v>
      </c>
      <c r="P7364" s="92">
        <f>(('Activity data'!L1494/'Emission factors'!$H$10/1000)*'Emission factors'!$B$16*'Emission factors'!$E$16/1000)+(('Activity data'!L1710/'Emission factors'!$H$6/1000)*'Emission factors'!$B$16*'Emission factors'!$E$16/1000)</f>
        <v>0</v>
      </c>
      <c r="Q7364" s="92">
        <f>(('Activity data'!M1494/'Emission factors'!$H$10/1000)*'Emission factors'!$B$16*'Emission factors'!$E$16/1000)+(('Activity data'!M1710/'Emission factors'!$H$6/1000)*'Emission factors'!$B$16*'Emission factors'!$E$16/1000)</f>
        <v>0</v>
      </c>
      <c r="R7364" s="92">
        <f>(('Activity data'!N1494/'Emission factors'!$H$10/1000)*'Emission factors'!$B$16*'Emission factors'!$E$16/1000)+(('Activity data'!N1710/'Emission factors'!$H$6/1000)*'Emission factors'!$B$16*'Emission factors'!$E$16/1000)</f>
        <v>0</v>
      </c>
      <c r="S7364" s="92">
        <f>(('Activity data'!O1494/'Emission factors'!$H$10/1000)*'Emission factors'!$B$16*'Emission factors'!$E$16/1000)+(('Activity data'!O1710/'Emission factors'!$H$6/1000)*'Emission factors'!$B$16*'Emission factors'!$E$16/1000)</f>
        <v>0</v>
      </c>
      <c r="T7364" s="92">
        <f>(('Activity data'!P1494/'Emission factors'!$H$10/1000)*'Emission factors'!$B$16*'Emission factors'!$E$16/1000)+(('Activity data'!P1710/'Emission factors'!$H$6/1000)*'Emission factors'!$B$16*'Emission factors'!$E$16/1000)</f>
        <v>0</v>
      </c>
      <c r="U7364" s="92">
        <f>(('Activity data'!Q1494/'Emission factors'!$H$10/1000)*'Emission factors'!$B$16*'Emission factors'!$E$16/1000)+(('Activity data'!Q1710/'Emission factors'!$H$6/1000)*'Emission factors'!$B$16*'Emission factors'!$E$16/1000)</f>
        <v>0</v>
      </c>
    </row>
    <row r="7365" spans="1:21" x14ac:dyDescent="0.25">
      <c r="A7365" s="92" t="s">
        <v>11</v>
      </c>
      <c r="B7365" s="92" t="s">
        <v>12</v>
      </c>
      <c r="C7365" s="92" t="s">
        <v>48</v>
      </c>
      <c r="D7365" s="92" t="s">
        <v>48</v>
      </c>
      <c r="E7365" s="92" t="s">
        <v>52</v>
      </c>
      <c r="F7365" s="92" t="s">
        <v>50</v>
      </c>
      <c r="G7365" s="92" t="s">
        <v>97</v>
      </c>
      <c r="H7365" s="92" t="s">
        <v>74</v>
      </c>
      <c r="I7365" s="92" t="s">
        <v>200</v>
      </c>
      <c r="L7365" s="92">
        <f>(('Activity data'!H1495/'Emission factors'!$H$10/1000)*'Emission factors'!$B$16*'Emission factors'!$E$16/1000)+(('Activity data'!H1711/'Emission factors'!$H$6/1000)*'Emission factors'!$B$16*'Emission factors'!$E$16/1000)</f>
        <v>4.3655206611570253E-3</v>
      </c>
      <c r="M7365" s="92">
        <f>(('Activity data'!I1495/'Emission factors'!$H$10/1000)*'Emission factors'!$B$16*'Emission factors'!$E$16/1000)+(('Activity data'!I1711/'Emission factors'!$H$6/1000)*'Emission factors'!$B$16*'Emission factors'!$E$16/1000)</f>
        <v>4.2309669421487601E-3</v>
      </c>
      <c r="N7365" s="92">
        <f>(('Activity data'!J1495/'Emission factors'!$H$10/1000)*'Emission factors'!$B$16*'Emission factors'!$E$16/1000)+(('Activity data'!J1711/'Emission factors'!$H$6/1000)*'Emission factors'!$B$16*'Emission factors'!$E$16/1000)</f>
        <v>1.0465289256198346E-3</v>
      </c>
      <c r="O7365" s="92">
        <f>(('Activity data'!K1495/'Emission factors'!$H$10/1000)*'Emission factors'!$B$16*'Emission factors'!$E$16/1000)+(('Activity data'!K1711/'Emission factors'!$H$6/1000)*'Emission factors'!$B$16*'Emission factors'!$E$16/1000)</f>
        <v>0</v>
      </c>
      <c r="P7365" s="92">
        <f>(('Activity data'!L1495/'Emission factors'!$H$10/1000)*'Emission factors'!$B$16*'Emission factors'!$E$16/1000)+(('Activity data'!L1711/'Emission factors'!$H$6/1000)*'Emission factors'!$B$16*'Emission factors'!$E$16/1000)</f>
        <v>0</v>
      </c>
      <c r="Q7365" s="92">
        <f>(('Activity data'!M1495/'Emission factors'!$H$10/1000)*'Emission factors'!$B$16*'Emission factors'!$E$16/1000)+(('Activity data'!M1711/'Emission factors'!$H$6/1000)*'Emission factors'!$B$16*'Emission factors'!$E$16/1000)</f>
        <v>0</v>
      </c>
      <c r="R7365" s="92">
        <f>(('Activity data'!N1495/'Emission factors'!$H$10/1000)*'Emission factors'!$B$16*'Emission factors'!$E$16/1000)+(('Activity data'!N1711/'Emission factors'!$H$6/1000)*'Emission factors'!$B$16*'Emission factors'!$E$16/1000)</f>
        <v>0</v>
      </c>
      <c r="S7365" s="92">
        <f>(('Activity data'!O1495/'Emission factors'!$H$10/1000)*'Emission factors'!$B$16*'Emission factors'!$E$16/1000)+(('Activity data'!O1711/'Emission factors'!$H$6/1000)*'Emission factors'!$B$16*'Emission factors'!$E$16/1000)</f>
        <v>0</v>
      </c>
      <c r="T7365" s="92">
        <f>(('Activity data'!P1495/'Emission factors'!$H$10/1000)*'Emission factors'!$B$16*'Emission factors'!$E$16/1000)+(('Activity data'!P1711/'Emission factors'!$H$6/1000)*'Emission factors'!$B$16*'Emission factors'!$E$16/1000)</f>
        <v>0</v>
      </c>
      <c r="U7365" s="92">
        <f>(('Activity data'!Q1495/'Emission factors'!$H$10/1000)*'Emission factors'!$B$16*'Emission factors'!$E$16/1000)+(('Activity data'!Q1711/'Emission factors'!$H$6/1000)*'Emission factors'!$B$16*'Emission factors'!$E$16/1000)</f>
        <v>0</v>
      </c>
    </row>
    <row r="7366" spans="1:21" x14ac:dyDescent="0.25">
      <c r="A7366" s="92" t="s">
        <v>11</v>
      </c>
      <c r="B7366" s="92" t="s">
        <v>12</v>
      </c>
      <c r="C7366" s="92" t="s">
        <v>48</v>
      </c>
      <c r="D7366" s="92" t="s">
        <v>48</v>
      </c>
      <c r="E7366" s="92" t="s">
        <v>52</v>
      </c>
      <c r="F7366" s="92" t="s">
        <v>50</v>
      </c>
      <c r="G7366" s="92" t="s">
        <v>97</v>
      </c>
      <c r="H7366" s="92" t="s">
        <v>74</v>
      </c>
      <c r="I7366" s="92" t="s">
        <v>227</v>
      </c>
      <c r="L7366" s="92">
        <f>(('Activity data'!H1496/'Emission factors'!$H$10/1000)*'Emission factors'!$B$16*'Emission factors'!$E$16/1000)+(('Activity data'!H1712/'Emission factors'!$H$6/1000)*'Emission factors'!$B$16*'Emission factors'!$E$16/1000)</f>
        <v>0</v>
      </c>
      <c r="M7366" s="92">
        <f>(('Activity data'!I1496/'Emission factors'!$H$10/1000)*'Emission factors'!$B$16*'Emission factors'!$E$16/1000)+(('Activity data'!I1712/'Emission factors'!$H$6/1000)*'Emission factors'!$B$16*'Emission factors'!$E$16/1000)</f>
        <v>0</v>
      </c>
      <c r="N7366" s="92">
        <f>(('Activity data'!J1496/'Emission factors'!$H$10/1000)*'Emission factors'!$B$16*'Emission factors'!$E$16/1000)+(('Activity data'!J1712/'Emission factors'!$H$6/1000)*'Emission factors'!$B$16*'Emission factors'!$E$16/1000)</f>
        <v>0</v>
      </c>
      <c r="O7366" s="92">
        <f>(('Activity data'!K1496/'Emission factors'!$H$10/1000)*'Emission factors'!$B$16*'Emission factors'!$E$16/1000)+(('Activity data'!K1712/'Emission factors'!$H$6/1000)*'Emission factors'!$B$16*'Emission factors'!$E$16/1000)</f>
        <v>0</v>
      </c>
      <c r="P7366" s="92">
        <f>(('Activity data'!L1496/'Emission factors'!$H$10/1000)*'Emission factors'!$B$16*'Emission factors'!$E$16/1000)+(('Activity data'!L1712/'Emission factors'!$H$6/1000)*'Emission factors'!$B$16*'Emission factors'!$E$16/1000)</f>
        <v>0</v>
      </c>
      <c r="Q7366" s="92">
        <f>(('Activity data'!M1496/'Emission factors'!$H$10/1000)*'Emission factors'!$B$16*'Emission factors'!$E$16/1000)+(('Activity data'!M1712/'Emission factors'!$H$6/1000)*'Emission factors'!$B$16*'Emission factors'!$E$16/1000)</f>
        <v>0</v>
      </c>
      <c r="R7366" s="92">
        <f>(('Activity data'!N1496/'Emission factors'!$H$10/1000)*'Emission factors'!$B$16*'Emission factors'!$E$16/1000)+(('Activity data'!N1712/'Emission factors'!$H$6/1000)*'Emission factors'!$B$16*'Emission factors'!$E$16/1000)</f>
        <v>0</v>
      </c>
      <c r="S7366" s="92">
        <f>(('Activity data'!O1496/'Emission factors'!$H$10/1000)*'Emission factors'!$B$16*'Emission factors'!$E$16/1000)+(('Activity data'!O1712/'Emission factors'!$H$6/1000)*'Emission factors'!$B$16*'Emission factors'!$E$16/1000)</f>
        <v>0</v>
      </c>
      <c r="T7366" s="92">
        <f>(('Activity data'!P1496/'Emission factors'!$H$10/1000)*'Emission factors'!$B$16*'Emission factors'!$E$16/1000)+(('Activity data'!P1712/'Emission factors'!$H$6/1000)*'Emission factors'!$B$16*'Emission factors'!$E$16/1000)</f>
        <v>0</v>
      </c>
      <c r="U7366" s="92">
        <f>(('Activity data'!Q1496/'Emission factors'!$H$10/1000)*'Emission factors'!$B$16*'Emission factors'!$E$16/1000)+(('Activity data'!Q1712/'Emission factors'!$H$6/1000)*'Emission factors'!$B$16*'Emission factors'!$E$16/1000)</f>
        <v>0</v>
      </c>
    </row>
    <row r="7367" spans="1:21" x14ac:dyDescent="0.25">
      <c r="A7367" s="92" t="s">
        <v>11</v>
      </c>
      <c r="B7367" s="92" t="s">
        <v>12</v>
      </c>
      <c r="C7367" s="92" t="s">
        <v>48</v>
      </c>
      <c r="D7367" s="92" t="s">
        <v>48</v>
      </c>
      <c r="E7367" s="92" t="s">
        <v>52</v>
      </c>
      <c r="F7367" s="92" t="s">
        <v>50</v>
      </c>
      <c r="G7367" s="92" t="s">
        <v>97</v>
      </c>
      <c r="H7367" s="92" t="s">
        <v>74</v>
      </c>
      <c r="I7367" s="92" t="s">
        <v>228</v>
      </c>
      <c r="L7367" s="92">
        <f>(('Activity data'!H1497/'Emission factors'!$H$10/1000)*'Emission factors'!$B$16*'Emission factors'!$E$16/1000)+(('Activity data'!H1713/'Emission factors'!$H$6/1000)*'Emission factors'!$B$16*'Emission factors'!$E$16/1000)</f>
        <v>0</v>
      </c>
      <c r="M7367" s="92">
        <f>(('Activity data'!I1497/'Emission factors'!$H$10/1000)*'Emission factors'!$B$16*'Emission factors'!$E$16/1000)+(('Activity data'!I1713/'Emission factors'!$H$6/1000)*'Emission factors'!$B$16*'Emission factors'!$E$16/1000)</f>
        <v>0</v>
      </c>
      <c r="N7367" s="92">
        <f>(('Activity data'!J1497/'Emission factors'!$H$10/1000)*'Emission factors'!$B$16*'Emission factors'!$E$16/1000)+(('Activity data'!J1713/'Emission factors'!$H$6/1000)*'Emission factors'!$B$16*'Emission factors'!$E$16/1000)</f>
        <v>0</v>
      </c>
      <c r="O7367" s="92">
        <f>(('Activity data'!K1497/'Emission factors'!$H$10/1000)*'Emission factors'!$B$16*'Emission factors'!$E$16/1000)+(('Activity data'!K1713/'Emission factors'!$H$6/1000)*'Emission factors'!$B$16*'Emission factors'!$E$16/1000)</f>
        <v>0</v>
      </c>
      <c r="P7367" s="92">
        <f>(('Activity data'!L1497/'Emission factors'!$H$10/1000)*'Emission factors'!$B$16*'Emission factors'!$E$16/1000)+(('Activity data'!L1713/'Emission factors'!$H$6/1000)*'Emission factors'!$B$16*'Emission factors'!$E$16/1000)</f>
        <v>0</v>
      </c>
      <c r="Q7367" s="92">
        <f>(('Activity data'!M1497/'Emission factors'!$H$10/1000)*'Emission factors'!$B$16*'Emission factors'!$E$16/1000)+(('Activity data'!M1713/'Emission factors'!$H$6/1000)*'Emission factors'!$B$16*'Emission factors'!$E$16/1000)</f>
        <v>0</v>
      </c>
      <c r="R7367" s="92">
        <f>(('Activity data'!N1497/'Emission factors'!$H$10/1000)*'Emission factors'!$B$16*'Emission factors'!$E$16/1000)+(('Activity data'!N1713/'Emission factors'!$H$6/1000)*'Emission factors'!$B$16*'Emission factors'!$E$16/1000)</f>
        <v>0</v>
      </c>
      <c r="S7367" s="92">
        <f>(('Activity data'!O1497/'Emission factors'!$H$10/1000)*'Emission factors'!$B$16*'Emission factors'!$E$16/1000)+(('Activity data'!O1713/'Emission factors'!$H$6/1000)*'Emission factors'!$B$16*'Emission factors'!$E$16/1000)</f>
        <v>0</v>
      </c>
      <c r="T7367" s="92">
        <f>(('Activity data'!P1497/'Emission factors'!$H$10/1000)*'Emission factors'!$B$16*'Emission factors'!$E$16/1000)+(('Activity data'!P1713/'Emission factors'!$H$6/1000)*'Emission factors'!$B$16*'Emission factors'!$E$16/1000)</f>
        <v>0</v>
      </c>
      <c r="U7367" s="92">
        <f>(('Activity data'!Q1497/'Emission factors'!$H$10/1000)*'Emission factors'!$B$16*'Emission factors'!$E$16/1000)+(('Activity data'!Q1713/'Emission factors'!$H$6/1000)*'Emission factors'!$B$16*'Emission factors'!$E$16/1000)</f>
        <v>0</v>
      </c>
    </row>
    <row r="7368" spans="1:21" x14ac:dyDescent="0.25">
      <c r="A7368" s="92" t="s">
        <v>11</v>
      </c>
      <c r="B7368" s="92" t="s">
        <v>12</v>
      </c>
      <c r="C7368" s="92" t="s">
        <v>48</v>
      </c>
      <c r="D7368" s="92" t="s">
        <v>48</v>
      </c>
      <c r="E7368" s="92" t="s">
        <v>52</v>
      </c>
      <c r="F7368" s="92" t="s">
        <v>50</v>
      </c>
      <c r="G7368" s="92" t="s">
        <v>97</v>
      </c>
      <c r="H7368" s="92" t="s">
        <v>74</v>
      </c>
      <c r="I7368" s="92" t="s">
        <v>195</v>
      </c>
      <c r="L7368" s="92">
        <f>(('Activity data'!H1498/'Emission factors'!$H$10/1000)*'Emission factors'!$B$16*'Emission factors'!$E$16/1000)+(('Activity data'!H1714/'Emission factors'!$H$6/1000)*'Emission factors'!$B$16*'Emission factors'!$E$16/1000)</f>
        <v>0</v>
      </c>
      <c r="M7368" s="92">
        <f>(('Activity data'!I1498/'Emission factors'!$H$10/1000)*'Emission factors'!$B$16*'Emission factors'!$E$16/1000)+(('Activity data'!I1714/'Emission factors'!$H$6/1000)*'Emission factors'!$B$16*'Emission factors'!$E$16/1000)</f>
        <v>0</v>
      </c>
      <c r="N7368" s="92">
        <f>(('Activity data'!J1498/'Emission factors'!$H$10/1000)*'Emission factors'!$B$16*'Emission factors'!$E$16/1000)+(('Activity data'!J1714/'Emission factors'!$H$6/1000)*'Emission factors'!$B$16*'Emission factors'!$E$16/1000)</f>
        <v>0</v>
      </c>
      <c r="O7368" s="92">
        <f>(('Activity data'!K1498/'Emission factors'!$H$10/1000)*'Emission factors'!$B$16*'Emission factors'!$E$16/1000)+(('Activity data'!K1714/'Emission factors'!$H$6/1000)*'Emission factors'!$B$16*'Emission factors'!$E$16/1000)</f>
        <v>0</v>
      </c>
      <c r="P7368" s="92">
        <f>(('Activity data'!L1498/'Emission factors'!$H$10/1000)*'Emission factors'!$B$16*'Emission factors'!$E$16/1000)+(('Activity data'!L1714/'Emission factors'!$H$6/1000)*'Emission factors'!$B$16*'Emission factors'!$E$16/1000)</f>
        <v>0</v>
      </c>
      <c r="Q7368" s="92">
        <f>(('Activity data'!M1498/'Emission factors'!$H$10/1000)*'Emission factors'!$B$16*'Emission factors'!$E$16/1000)+(('Activity data'!M1714/'Emission factors'!$H$6/1000)*'Emission factors'!$B$16*'Emission factors'!$E$16/1000)</f>
        <v>0</v>
      </c>
      <c r="R7368" s="92">
        <f>(('Activity data'!N1498/'Emission factors'!$H$10/1000)*'Emission factors'!$B$16*'Emission factors'!$E$16/1000)+(('Activity data'!N1714/'Emission factors'!$H$6/1000)*'Emission factors'!$B$16*'Emission factors'!$E$16/1000)</f>
        <v>0</v>
      </c>
      <c r="S7368" s="92">
        <f>(('Activity data'!O1498/'Emission factors'!$H$10/1000)*'Emission factors'!$B$16*'Emission factors'!$E$16/1000)+(('Activity data'!O1714/'Emission factors'!$H$6/1000)*'Emission factors'!$B$16*'Emission factors'!$E$16/1000)</f>
        <v>0</v>
      </c>
      <c r="T7368" s="92">
        <f>(('Activity data'!P1498/'Emission factors'!$H$10/1000)*'Emission factors'!$B$16*'Emission factors'!$E$16/1000)+(('Activity data'!P1714/'Emission factors'!$H$6/1000)*'Emission factors'!$B$16*'Emission factors'!$E$16/1000)</f>
        <v>0</v>
      </c>
      <c r="U7368" s="92">
        <f>(('Activity data'!Q1498/'Emission factors'!$H$10/1000)*'Emission factors'!$B$16*'Emission factors'!$E$16/1000)+(('Activity data'!Q1714/'Emission factors'!$H$6/1000)*'Emission factors'!$B$16*'Emission factors'!$E$16/1000)</f>
        <v>0</v>
      </c>
    </row>
    <row r="7369" spans="1:21" x14ac:dyDescent="0.25">
      <c r="A7369" s="92" t="s">
        <v>11</v>
      </c>
      <c r="B7369" s="92" t="s">
        <v>12</v>
      </c>
      <c r="C7369" s="92" t="s">
        <v>48</v>
      </c>
      <c r="D7369" s="92" t="s">
        <v>48</v>
      </c>
      <c r="E7369" s="92" t="s">
        <v>52</v>
      </c>
      <c r="F7369" s="92" t="s">
        <v>50</v>
      </c>
      <c r="G7369" s="92" t="s">
        <v>97</v>
      </c>
      <c r="H7369" s="92" t="s">
        <v>74</v>
      </c>
      <c r="I7369" s="92" t="s">
        <v>192</v>
      </c>
      <c r="L7369" s="92">
        <f>(('Activity data'!H1499/'Emission factors'!$H$10/1000)*'Emission factors'!$B$16*'Emission factors'!$E$16/1000)+(('Activity data'!H1715/'Emission factors'!$H$6/1000)*'Emission factors'!$B$16*'Emission factors'!$E$16/1000)</f>
        <v>0</v>
      </c>
      <c r="M7369" s="92">
        <f>(('Activity data'!I1499/'Emission factors'!$H$10/1000)*'Emission factors'!$B$16*'Emission factors'!$E$16/1000)+(('Activity data'!I1715/'Emission factors'!$H$6/1000)*'Emission factors'!$B$16*'Emission factors'!$E$16/1000)</f>
        <v>0</v>
      </c>
      <c r="N7369" s="92">
        <f>(('Activity data'!J1499/'Emission factors'!$H$10/1000)*'Emission factors'!$B$16*'Emission factors'!$E$16/1000)+(('Activity data'!J1715/'Emission factors'!$H$6/1000)*'Emission factors'!$B$16*'Emission factors'!$E$16/1000)</f>
        <v>0</v>
      </c>
      <c r="O7369" s="92">
        <f>(('Activity data'!K1499/'Emission factors'!$H$10/1000)*'Emission factors'!$B$16*'Emission factors'!$E$16/1000)+(('Activity data'!K1715/'Emission factors'!$H$6/1000)*'Emission factors'!$B$16*'Emission factors'!$E$16/1000)</f>
        <v>0</v>
      </c>
      <c r="P7369" s="92">
        <f>(('Activity data'!L1499/'Emission factors'!$H$10/1000)*'Emission factors'!$B$16*'Emission factors'!$E$16/1000)+(('Activity data'!L1715/'Emission factors'!$H$6/1000)*'Emission factors'!$B$16*'Emission factors'!$E$16/1000)</f>
        <v>0</v>
      </c>
      <c r="Q7369" s="92">
        <f>(('Activity data'!M1499/'Emission factors'!$H$10/1000)*'Emission factors'!$B$16*'Emission factors'!$E$16/1000)+(('Activity data'!M1715/'Emission factors'!$H$6/1000)*'Emission factors'!$B$16*'Emission factors'!$E$16/1000)</f>
        <v>0</v>
      </c>
      <c r="R7369" s="92">
        <f>(('Activity data'!N1499/'Emission factors'!$H$10/1000)*'Emission factors'!$B$16*'Emission factors'!$E$16/1000)+(('Activity data'!N1715/'Emission factors'!$H$6/1000)*'Emission factors'!$B$16*'Emission factors'!$E$16/1000)</f>
        <v>0</v>
      </c>
      <c r="S7369" s="92">
        <f>(('Activity data'!O1499/'Emission factors'!$H$10/1000)*'Emission factors'!$B$16*'Emission factors'!$E$16/1000)+(('Activity data'!O1715/'Emission factors'!$H$6/1000)*'Emission factors'!$B$16*'Emission factors'!$E$16/1000)</f>
        <v>0</v>
      </c>
      <c r="T7369" s="92">
        <f>(('Activity data'!P1499/'Emission factors'!$H$10/1000)*'Emission factors'!$B$16*'Emission factors'!$E$16/1000)+(('Activity data'!P1715/'Emission factors'!$H$6/1000)*'Emission factors'!$B$16*'Emission factors'!$E$16/1000)</f>
        <v>0</v>
      </c>
      <c r="U7369" s="92">
        <f>(('Activity data'!Q1499/'Emission factors'!$H$10/1000)*'Emission factors'!$B$16*'Emission factors'!$E$16/1000)+(('Activity data'!Q1715/'Emission factors'!$H$6/1000)*'Emission factors'!$B$16*'Emission factors'!$E$16/1000)</f>
        <v>0</v>
      </c>
    </row>
    <row r="7370" spans="1:21" x14ac:dyDescent="0.25">
      <c r="A7370" s="92" t="s">
        <v>11</v>
      </c>
      <c r="B7370" s="92" t="s">
        <v>12</v>
      </c>
      <c r="C7370" s="92" t="s">
        <v>48</v>
      </c>
      <c r="D7370" s="92" t="s">
        <v>48</v>
      </c>
      <c r="E7370" s="92" t="s">
        <v>52</v>
      </c>
      <c r="F7370" s="92" t="s">
        <v>50</v>
      </c>
      <c r="G7370" s="92" t="s">
        <v>97</v>
      </c>
      <c r="H7370" s="92" t="s">
        <v>74</v>
      </c>
      <c r="I7370" s="92" t="s">
        <v>229</v>
      </c>
      <c r="L7370" s="92">
        <f>(('Activity data'!H1500/'Emission factors'!$H$10/1000)*'Emission factors'!$B$16*'Emission factors'!$E$16/1000)+(('Activity data'!H1716/'Emission factors'!$H$6/1000)*'Emission factors'!$B$16*'Emission factors'!$E$16/1000)</f>
        <v>0</v>
      </c>
      <c r="M7370" s="92">
        <f>(('Activity data'!I1500/'Emission factors'!$H$10/1000)*'Emission factors'!$B$16*'Emission factors'!$E$16/1000)+(('Activity data'!I1716/'Emission factors'!$H$6/1000)*'Emission factors'!$B$16*'Emission factors'!$E$16/1000)</f>
        <v>0</v>
      </c>
      <c r="N7370" s="92">
        <f>(('Activity data'!J1500/'Emission factors'!$H$10/1000)*'Emission factors'!$B$16*'Emission factors'!$E$16/1000)+(('Activity data'!J1716/'Emission factors'!$H$6/1000)*'Emission factors'!$B$16*'Emission factors'!$E$16/1000)</f>
        <v>0</v>
      </c>
      <c r="O7370" s="92">
        <f>(('Activity data'!K1500/'Emission factors'!$H$10/1000)*'Emission factors'!$B$16*'Emission factors'!$E$16/1000)+(('Activity data'!K1716/'Emission factors'!$H$6/1000)*'Emission factors'!$B$16*'Emission factors'!$E$16/1000)</f>
        <v>0</v>
      </c>
      <c r="P7370" s="92">
        <f>(('Activity data'!L1500/'Emission factors'!$H$10/1000)*'Emission factors'!$B$16*'Emission factors'!$E$16/1000)+(('Activity data'!L1716/'Emission factors'!$H$6/1000)*'Emission factors'!$B$16*'Emission factors'!$E$16/1000)</f>
        <v>0</v>
      </c>
      <c r="Q7370" s="92">
        <f>(('Activity data'!M1500/'Emission factors'!$H$10/1000)*'Emission factors'!$B$16*'Emission factors'!$E$16/1000)+(('Activity data'!M1716/'Emission factors'!$H$6/1000)*'Emission factors'!$B$16*'Emission factors'!$E$16/1000)</f>
        <v>0</v>
      </c>
      <c r="R7370" s="92">
        <f>(('Activity data'!N1500/'Emission factors'!$H$10/1000)*'Emission factors'!$B$16*'Emission factors'!$E$16/1000)+(('Activity data'!N1716/'Emission factors'!$H$6/1000)*'Emission factors'!$B$16*'Emission factors'!$E$16/1000)</f>
        <v>0</v>
      </c>
      <c r="S7370" s="92">
        <f>(('Activity data'!O1500/'Emission factors'!$H$10/1000)*'Emission factors'!$B$16*'Emission factors'!$E$16/1000)+(('Activity data'!O1716/'Emission factors'!$H$6/1000)*'Emission factors'!$B$16*'Emission factors'!$E$16/1000)</f>
        <v>0</v>
      </c>
      <c r="T7370" s="92">
        <f>(('Activity data'!P1500/'Emission factors'!$H$10/1000)*'Emission factors'!$B$16*'Emission factors'!$E$16/1000)+(('Activity data'!P1716/'Emission factors'!$H$6/1000)*'Emission factors'!$B$16*'Emission factors'!$E$16/1000)</f>
        <v>0</v>
      </c>
      <c r="U7370" s="92">
        <f>(('Activity data'!Q1500/'Emission factors'!$H$10/1000)*'Emission factors'!$B$16*'Emission factors'!$E$16/1000)+(('Activity data'!Q1716/'Emission factors'!$H$6/1000)*'Emission factors'!$B$16*'Emission factors'!$E$16/1000)</f>
        <v>0</v>
      </c>
    </row>
    <row r="7371" spans="1:21" x14ac:dyDescent="0.25">
      <c r="A7371" s="92" t="s">
        <v>11</v>
      </c>
      <c r="B7371" s="92" t="s">
        <v>12</v>
      </c>
      <c r="C7371" s="92" t="s">
        <v>48</v>
      </c>
      <c r="D7371" s="92" t="s">
        <v>48</v>
      </c>
      <c r="E7371" s="92" t="s">
        <v>52</v>
      </c>
      <c r="F7371" s="92" t="s">
        <v>50</v>
      </c>
      <c r="G7371" s="92" t="s">
        <v>97</v>
      </c>
      <c r="H7371" s="92" t="s">
        <v>74</v>
      </c>
      <c r="I7371" s="92" t="s">
        <v>198</v>
      </c>
      <c r="L7371" s="92">
        <f>(('Activity data'!H1501/'Emission factors'!$H$10/1000)*'Emission factors'!$B$16*'Emission factors'!$E$16/1000)+(('Activity data'!H1717/'Emission factors'!$H$6/1000)*'Emission factors'!$B$16*'Emission factors'!$E$16/1000)</f>
        <v>0</v>
      </c>
      <c r="M7371" s="92">
        <f>(('Activity data'!I1501/'Emission factors'!$H$10/1000)*'Emission factors'!$B$16*'Emission factors'!$E$16/1000)+(('Activity data'!I1717/'Emission factors'!$H$6/1000)*'Emission factors'!$B$16*'Emission factors'!$E$16/1000)</f>
        <v>0</v>
      </c>
      <c r="N7371" s="92">
        <f>(('Activity data'!J1501/'Emission factors'!$H$10/1000)*'Emission factors'!$B$16*'Emission factors'!$E$16/1000)+(('Activity data'!J1717/'Emission factors'!$H$6/1000)*'Emission factors'!$B$16*'Emission factors'!$E$16/1000)</f>
        <v>0</v>
      </c>
      <c r="O7371" s="92">
        <f>(('Activity data'!K1501/'Emission factors'!$H$10/1000)*'Emission factors'!$B$16*'Emission factors'!$E$16/1000)+(('Activity data'!K1717/'Emission factors'!$H$6/1000)*'Emission factors'!$B$16*'Emission factors'!$E$16/1000)</f>
        <v>0</v>
      </c>
      <c r="P7371" s="92">
        <f>(('Activity data'!L1501/'Emission factors'!$H$10/1000)*'Emission factors'!$B$16*'Emission factors'!$E$16/1000)+(('Activity data'!L1717/'Emission factors'!$H$6/1000)*'Emission factors'!$B$16*'Emission factors'!$E$16/1000)</f>
        <v>0</v>
      </c>
      <c r="Q7371" s="92">
        <f>(('Activity data'!M1501/'Emission factors'!$H$10/1000)*'Emission factors'!$B$16*'Emission factors'!$E$16/1000)+(('Activity data'!M1717/'Emission factors'!$H$6/1000)*'Emission factors'!$B$16*'Emission factors'!$E$16/1000)</f>
        <v>0</v>
      </c>
      <c r="R7371" s="92">
        <f>(('Activity data'!N1501/'Emission factors'!$H$10/1000)*'Emission factors'!$B$16*'Emission factors'!$E$16/1000)+(('Activity data'!N1717/'Emission factors'!$H$6/1000)*'Emission factors'!$B$16*'Emission factors'!$E$16/1000)</f>
        <v>0</v>
      </c>
      <c r="S7371" s="92">
        <f>(('Activity data'!O1501/'Emission factors'!$H$10/1000)*'Emission factors'!$B$16*'Emission factors'!$E$16/1000)+(('Activity data'!O1717/'Emission factors'!$H$6/1000)*'Emission factors'!$B$16*'Emission factors'!$E$16/1000)</f>
        <v>0</v>
      </c>
      <c r="T7371" s="92">
        <f>(('Activity data'!P1501/'Emission factors'!$H$10/1000)*'Emission factors'!$B$16*'Emission factors'!$E$16/1000)+(('Activity data'!P1717/'Emission factors'!$H$6/1000)*'Emission factors'!$B$16*'Emission factors'!$E$16/1000)</f>
        <v>0</v>
      </c>
      <c r="U7371" s="92">
        <f>(('Activity data'!Q1501/'Emission factors'!$H$10/1000)*'Emission factors'!$B$16*'Emission factors'!$E$16/1000)+(('Activity data'!Q1717/'Emission factors'!$H$6/1000)*'Emission factors'!$B$16*'Emission factors'!$E$16/1000)</f>
        <v>0</v>
      </c>
    </row>
    <row r="7372" spans="1:21" x14ac:dyDescent="0.25">
      <c r="A7372" s="92" t="s">
        <v>11</v>
      </c>
      <c r="B7372" s="92" t="s">
        <v>12</v>
      </c>
      <c r="C7372" s="92" t="s">
        <v>48</v>
      </c>
      <c r="D7372" s="92" t="s">
        <v>48</v>
      </c>
      <c r="E7372" s="92" t="s">
        <v>52</v>
      </c>
      <c r="F7372" s="92" t="s">
        <v>50</v>
      </c>
      <c r="G7372" s="92" t="s">
        <v>97</v>
      </c>
      <c r="H7372" s="92" t="s">
        <v>74</v>
      </c>
      <c r="I7372" s="92" t="s">
        <v>230</v>
      </c>
      <c r="L7372" s="92">
        <f>(('Activity data'!H1502/'Emission factors'!$H$10/1000)*'Emission factors'!$B$16*'Emission factors'!$E$16/1000)+(('Activity data'!H1718/'Emission factors'!$H$6/1000)*'Emission factors'!$B$16*'Emission factors'!$E$16/1000)</f>
        <v>0</v>
      </c>
      <c r="M7372" s="92">
        <f>(('Activity data'!I1502/'Emission factors'!$H$10/1000)*'Emission factors'!$B$16*'Emission factors'!$E$16/1000)+(('Activity data'!I1718/'Emission factors'!$H$6/1000)*'Emission factors'!$B$16*'Emission factors'!$E$16/1000)</f>
        <v>0</v>
      </c>
      <c r="N7372" s="92">
        <f>(('Activity data'!J1502/'Emission factors'!$H$10/1000)*'Emission factors'!$B$16*'Emission factors'!$E$16/1000)+(('Activity data'!J1718/'Emission factors'!$H$6/1000)*'Emission factors'!$B$16*'Emission factors'!$E$16/1000)</f>
        <v>0</v>
      </c>
      <c r="O7372" s="92">
        <f>(('Activity data'!K1502/'Emission factors'!$H$10/1000)*'Emission factors'!$B$16*'Emission factors'!$E$16/1000)+(('Activity data'!K1718/'Emission factors'!$H$6/1000)*'Emission factors'!$B$16*'Emission factors'!$E$16/1000)</f>
        <v>0</v>
      </c>
      <c r="P7372" s="92">
        <f>(('Activity data'!L1502/'Emission factors'!$H$10/1000)*'Emission factors'!$B$16*'Emission factors'!$E$16/1000)+(('Activity data'!L1718/'Emission factors'!$H$6/1000)*'Emission factors'!$B$16*'Emission factors'!$E$16/1000)</f>
        <v>0</v>
      </c>
      <c r="Q7372" s="92">
        <f>(('Activity data'!M1502/'Emission factors'!$H$10/1000)*'Emission factors'!$B$16*'Emission factors'!$E$16/1000)+(('Activity data'!M1718/'Emission factors'!$H$6/1000)*'Emission factors'!$B$16*'Emission factors'!$E$16/1000)</f>
        <v>0</v>
      </c>
      <c r="R7372" s="92">
        <f>(('Activity data'!N1502/'Emission factors'!$H$10/1000)*'Emission factors'!$B$16*'Emission factors'!$E$16/1000)+(('Activity data'!N1718/'Emission factors'!$H$6/1000)*'Emission factors'!$B$16*'Emission factors'!$E$16/1000)</f>
        <v>0</v>
      </c>
      <c r="S7372" s="92">
        <f>(('Activity data'!O1502/'Emission factors'!$H$10/1000)*'Emission factors'!$B$16*'Emission factors'!$E$16/1000)+(('Activity data'!O1718/'Emission factors'!$H$6/1000)*'Emission factors'!$B$16*'Emission factors'!$E$16/1000)</f>
        <v>0</v>
      </c>
      <c r="T7372" s="92">
        <f>(('Activity data'!P1502/'Emission factors'!$H$10/1000)*'Emission factors'!$B$16*'Emission factors'!$E$16/1000)+(('Activity data'!P1718/'Emission factors'!$H$6/1000)*'Emission factors'!$B$16*'Emission factors'!$E$16/1000)</f>
        <v>0</v>
      </c>
      <c r="U7372" s="92">
        <f>(('Activity data'!Q1502/'Emission factors'!$H$10/1000)*'Emission factors'!$B$16*'Emission factors'!$E$16/1000)+(('Activity data'!Q1718/'Emission factors'!$H$6/1000)*'Emission factors'!$B$16*'Emission factors'!$E$16/1000)</f>
        <v>0</v>
      </c>
    </row>
    <row r="7373" spans="1:21" x14ac:dyDescent="0.25">
      <c r="A7373" s="92" t="s">
        <v>11</v>
      </c>
      <c r="B7373" s="92" t="s">
        <v>12</v>
      </c>
      <c r="C7373" s="92" t="s">
        <v>48</v>
      </c>
      <c r="D7373" s="92" t="s">
        <v>48</v>
      </c>
      <c r="E7373" s="92" t="s">
        <v>52</v>
      </c>
      <c r="F7373" s="92" t="s">
        <v>50</v>
      </c>
      <c r="G7373" s="92" t="s">
        <v>97</v>
      </c>
      <c r="H7373" s="92" t="s">
        <v>74</v>
      </c>
      <c r="I7373" s="92" t="s">
        <v>210</v>
      </c>
      <c r="L7373" s="92">
        <f>(('Activity data'!H1503/'Emission factors'!$H$10/1000)*'Emission factors'!$B$16*'Emission factors'!$E$16/1000)+(('Activity data'!H1719/'Emission factors'!$H$6/1000)*'Emission factors'!$B$16*'Emission factors'!$E$16/1000)</f>
        <v>0</v>
      </c>
      <c r="M7373" s="92">
        <f>(('Activity data'!I1503/'Emission factors'!$H$10/1000)*'Emission factors'!$B$16*'Emission factors'!$E$16/1000)+(('Activity data'!I1719/'Emission factors'!$H$6/1000)*'Emission factors'!$B$16*'Emission factors'!$E$16/1000)</f>
        <v>0</v>
      </c>
      <c r="N7373" s="92">
        <f>(('Activity data'!J1503/'Emission factors'!$H$10/1000)*'Emission factors'!$B$16*'Emission factors'!$E$16/1000)+(('Activity data'!J1719/'Emission factors'!$H$6/1000)*'Emission factors'!$B$16*'Emission factors'!$E$16/1000)</f>
        <v>0</v>
      </c>
      <c r="O7373" s="92">
        <f>(('Activity data'!K1503/'Emission factors'!$H$10/1000)*'Emission factors'!$B$16*'Emission factors'!$E$16/1000)+(('Activity data'!K1719/'Emission factors'!$H$6/1000)*'Emission factors'!$B$16*'Emission factors'!$E$16/1000)</f>
        <v>0</v>
      </c>
      <c r="P7373" s="92">
        <f>(('Activity data'!L1503/'Emission factors'!$H$10/1000)*'Emission factors'!$B$16*'Emission factors'!$E$16/1000)+(('Activity data'!L1719/'Emission factors'!$H$6/1000)*'Emission factors'!$B$16*'Emission factors'!$E$16/1000)</f>
        <v>0</v>
      </c>
      <c r="Q7373" s="92">
        <f>(('Activity data'!M1503/'Emission factors'!$H$10/1000)*'Emission factors'!$B$16*'Emission factors'!$E$16/1000)+(('Activity data'!M1719/'Emission factors'!$H$6/1000)*'Emission factors'!$B$16*'Emission factors'!$E$16/1000)</f>
        <v>0</v>
      </c>
      <c r="R7373" s="92">
        <f>(('Activity data'!N1503/'Emission factors'!$H$10/1000)*'Emission factors'!$B$16*'Emission factors'!$E$16/1000)+(('Activity data'!N1719/'Emission factors'!$H$6/1000)*'Emission factors'!$B$16*'Emission factors'!$E$16/1000)</f>
        <v>0</v>
      </c>
      <c r="S7373" s="92">
        <f>(('Activity data'!O1503/'Emission factors'!$H$10/1000)*'Emission factors'!$B$16*'Emission factors'!$E$16/1000)+(('Activity data'!O1719/'Emission factors'!$H$6/1000)*'Emission factors'!$B$16*'Emission factors'!$E$16/1000)</f>
        <v>0</v>
      </c>
      <c r="T7373" s="92">
        <f>(('Activity data'!P1503/'Emission factors'!$H$10/1000)*'Emission factors'!$B$16*'Emission factors'!$E$16/1000)+(('Activity data'!P1719/'Emission factors'!$H$6/1000)*'Emission factors'!$B$16*'Emission factors'!$E$16/1000)</f>
        <v>0</v>
      </c>
      <c r="U7373" s="92">
        <f>(('Activity data'!Q1503/'Emission factors'!$H$10/1000)*'Emission factors'!$B$16*'Emission factors'!$E$16/1000)+(('Activity data'!Q1719/'Emission factors'!$H$6/1000)*'Emission factors'!$B$16*'Emission factors'!$E$16/1000)</f>
        <v>0</v>
      </c>
    </row>
    <row r="7374" spans="1:21" x14ac:dyDescent="0.25">
      <c r="A7374" s="92" t="s">
        <v>11</v>
      </c>
      <c r="B7374" s="92" t="s">
        <v>12</v>
      </c>
      <c r="C7374" s="92" t="s">
        <v>48</v>
      </c>
      <c r="D7374" s="92" t="s">
        <v>48</v>
      </c>
      <c r="E7374" s="92" t="s">
        <v>52</v>
      </c>
      <c r="F7374" s="92" t="s">
        <v>50</v>
      </c>
      <c r="G7374" s="92" t="s">
        <v>97</v>
      </c>
      <c r="H7374" s="92" t="s">
        <v>74</v>
      </c>
      <c r="I7374" s="92" t="s">
        <v>191</v>
      </c>
      <c r="L7374" s="92">
        <f>(('Activity data'!H1504/'Emission factors'!$H$10/1000)*'Emission factors'!$B$16*'Emission factors'!$E$16/1000)+(('Activity data'!H1720/'Emission factors'!$H$6/1000)*'Emission factors'!$B$16*'Emission factors'!$E$16/1000)</f>
        <v>0</v>
      </c>
      <c r="M7374" s="92">
        <f>(('Activity data'!I1504/'Emission factors'!$H$10/1000)*'Emission factors'!$B$16*'Emission factors'!$E$16/1000)+(('Activity data'!I1720/'Emission factors'!$H$6/1000)*'Emission factors'!$B$16*'Emission factors'!$E$16/1000)</f>
        <v>0</v>
      </c>
      <c r="N7374" s="92">
        <f>(('Activity data'!J1504/'Emission factors'!$H$10/1000)*'Emission factors'!$B$16*'Emission factors'!$E$16/1000)+(('Activity data'!J1720/'Emission factors'!$H$6/1000)*'Emission factors'!$B$16*'Emission factors'!$E$16/1000)</f>
        <v>0</v>
      </c>
      <c r="O7374" s="92">
        <f>(('Activity data'!K1504/'Emission factors'!$H$10/1000)*'Emission factors'!$B$16*'Emission factors'!$E$16/1000)+(('Activity data'!K1720/'Emission factors'!$H$6/1000)*'Emission factors'!$B$16*'Emission factors'!$E$16/1000)</f>
        <v>0</v>
      </c>
      <c r="P7374" s="92">
        <f>(('Activity data'!L1504/'Emission factors'!$H$10/1000)*'Emission factors'!$B$16*'Emission factors'!$E$16/1000)+(('Activity data'!L1720/'Emission factors'!$H$6/1000)*'Emission factors'!$B$16*'Emission factors'!$E$16/1000)</f>
        <v>0</v>
      </c>
      <c r="Q7374" s="92">
        <f>(('Activity data'!M1504/'Emission factors'!$H$10/1000)*'Emission factors'!$B$16*'Emission factors'!$E$16/1000)+(('Activity data'!M1720/'Emission factors'!$H$6/1000)*'Emission factors'!$B$16*'Emission factors'!$E$16/1000)</f>
        <v>0</v>
      </c>
      <c r="R7374" s="92">
        <f>(('Activity data'!N1504/'Emission factors'!$H$10/1000)*'Emission factors'!$B$16*'Emission factors'!$E$16/1000)+(('Activity data'!N1720/'Emission factors'!$H$6/1000)*'Emission factors'!$B$16*'Emission factors'!$E$16/1000)</f>
        <v>0</v>
      </c>
      <c r="S7374" s="92">
        <f>(('Activity data'!O1504/'Emission factors'!$H$10/1000)*'Emission factors'!$B$16*'Emission factors'!$E$16/1000)+(('Activity data'!O1720/'Emission factors'!$H$6/1000)*'Emission factors'!$B$16*'Emission factors'!$E$16/1000)</f>
        <v>0</v>
      </c>
      <c r="T7374" s="92">
        <f>(('Activity data'!P1504/'Emission factors'!$H$10/1000)*'Emission factors'!$B$16*'Emission factors'!$E$16/1000)+(('Activity data'!P1720/'Emission factors'!$H$6/1000)*'Emission factors'!$B$16*'Emission factors'!$E$16/1000)</f>
        <v>0</v>
      </c>
      <c r="U7374" s="92">
        <f>(('Activity data'!Q1504/'Emission factors'!$H$10/1000)*'Emission factors'!$B$16*'Emission factors'!$E$16/1000)+(('Activity data'!Q1720/'Emission factors'!$H$6/1000)*'Emission factors'!$B$16*'Emission factors'!$E$16/1000)</f>
        <v>0</v>
      </c>
    </row>
    <row r="7375" spans="1:21" x14ac:dyDescent="0.25">
      <c r="A7375" s="92" t="s">
        <v>11</v>
      </c>
      <c r="B7375" s="92" t="s">
        <v>12</v>
      </c>
      <c r="C7375" s="92" t="s">
        <v>48</v>
      </c>
      <c r="D7375" s="92" t="s">
        <v>48</v>
      </c>
      <c r="E7375" s="92" t="s">
        <v>52</v>
      </c>
      <c r="F7375" s="92" t="s">
        <v>50</v>
      </c>
      <c r="G7375" s="92" t="s">
        <v>97</v>
      </c>
      <c r="H7375" s="92" t="s">
        <v>74</v>
      </c>
      <c r="I7375" s="92" t="s">
        <v>231</v>
      </c>
      <c r="L7375" s="92">
        <f>(('Activity data'!H1505/'Emission factors'!$H$10/1000)*'Emission factors'!$B$16*'Emission factors'!$E$16/1000)+(('Activity data'!H1721/'Emission factors'!$H$6/1000)*'Emission factors'!$B$16*'Emission factors'!$E$16/1000)</f>
        <v>0</v>
      </c>
      <c r="M7375" s="92">
        <f>(('Activity data'!I1505/'Emission factors'!$H$10/1000)*'Emission factors'!$B$16*'Emission factors'!$E$16/1000)+(('Activity data'!I1721/'Emission factors'!$H$6/1000)*'Emission factors'!$B$16*'Emission factors'!$E$16/1000)</f>
        <v>0</v>
      </c>
      <c r="N7375" s="92">
        <f>(('Activity data'!J1505/'Emission factors'!$H$10/1000)*'Emission factors'!$B$16*'Emission factors'!$E$16/1000)+(('Activity data'!J1721/'Emission factors'!$H$6/1000)*'Emission factors'!$B$16*'Emission factors'!$E$16/1000)</f>
        <v>0</v>
      </c>
      <c r="O7375" s="92">
        <f>(('Activity data'!K1505/'Emission factors'!$H$10/1000)*'Emission factors'!$B$16*'Emission factors'!$E$16/1000)+(('Activity data'!K1721/'Emission factors'!$H$6/1000)*'Emission factors'!$B$16*'Emission factors'!$E$16/1000)</f>
        <v>0</v>
      </c>
      <c r="P7375" s="92">
        <f>(('Activity data'!L1505/'Emission factors'!$H$10/1000)*'Emission factors'!$B$16*'Emission factors'!$E$16/1000)+(('Activity data'!L1721/'Emission factors'!$H$6/1000)*'Emission factors'!$B$16*'Emission factors'!$E$16/1000)</f>
        <v>0</v>
      </c>
      <c r="Q7375" s="92">
        <f>(('Activity data'!M1505/'Emission factors'!$H$10/1000)*'Emission factors'!$B$16*'Emission factors'!$E$16/1000)+(('Activity data'!M1721/'Emission factors'!$H$6/1000)*'Emission factors'!$B$16*'Emission factors'!$E$16/1000)</f>
        <v>0</v>
      </c>
      <c r="R7375" s="92">
        <f>(('Activity data'!N1505/'Emission factors'!$H$10/1000)*'Emission factors'!$B$16*'Emission factors'!$E$16/1000)+(('Activity data'!N1721/'Emission factors'!$H$6/1000)*'Emission factors'!$B$16*'Emission factors'!$E$16/1000)</f>
        <v>0</v>
      </c>
      <c r="S7375" s="92">
        <f>(('Activity data'!O1505/'Emission factors'!$H$10/1000)*'Emission factors'!$B$16*'Emission factors'!$E$16/1000)+(('Activity data'!O1721/'Emission factors'!$H$6/1000)*'Emission factors'!$B$16*'Emission factors'!$E$16/1000)</f>
        <v>0</v>
      </c>
      <c r="T7375" s="92">
        <f>(('Activity data'!P1505/'Emission factors'!$H$10/1000)*'Emission factors'!$B$16*'Emission factors'!$E$16/1000)+(('Activity data'!P1721/'Emission factors'!$H$6/1000)*'Emission factors'!$B$16*'Emission factors'!$E$16/1000)</f>
        <v>0</v>
      </c>
      <c r="U7375" s="92">
        <f>(('Activity data'!Q1505/'Emission factors'!$H$10/1000)*'Emission factors'!$B$16*'Emission factors'!$E$16/1000)+(('Activity data'!Q1721/'Emission factors'!$H$6/1000)*'Emission factors'!$B$16*'Emission factors'!$E$16/1000)</f>
        <v>0</v>
      </c>
    </row>
    <row r="7376" spans="1:21" x14ac:dyDescent="0.25">
      <c r="A7376" s="92" t="s">
        <v>11</v>
      </c>
      <c r="B7376" s="92" t="s">
        <v>12</v>
      </c>
      <c r="C7376" s="92" t="s">
        <v>48</v>
      </c>
      <c r="D7376" s="92" t="s">
        <v>48</v>
      </c>
      <c r="E7376" s="92" t="s">
        <v>52</v>
      </c>
      <c r="F7376" s="92" t="s">
        <v>50</v>
      </c>
      <c r="G7376" s="92" t="s">
        <v>97</v>
      </c>
      <c r="H7376" s="92" t="s">
        <v>74</v>
      </c>
      <c r="I7376" s="92" t="s">
        <v>190</v>
      </c>
      <c r="L7376" s="92">
        <f>(('Activity data'!H1506/'Emission factors'!$H$10/1000)*'Emission factors'!$B$16*'Emission factors'!$E$16/1000)+(('Activity data'!H1722/'Emission factors'!$H$6/1000)*'Emission factors'!$B$16*'Emission factors'!$E$16/1000)</f>
        <v>0</v>
      </c>
      <c r="M7376" s="92">
        <f>(('Activity data'!I1506/'Emission factors'!$H$10/1000)*'Emission factors'!$B$16*'Emission factors'!$E$16/1000)+(('Activity data'!I1722/'Emission factors'!$H$6/1000)*'Emission factors'!$B$16*'Emission factors'!$E$16/1000)</f>
        <v>0</v>
      </c>
      <c r="N7376" s="92">
        <f>(('Activity data'!J1506/'Emission factors'!$H$10/1000)*'Emission factors'!$B$16*'Emission factors'!$E$16/1000)+(('Activity data'!J1722/'Emission factors'!$H$6/1000)*'Emission factors'!$B$16*'Emission factors'!$E$16/1000)</f>
        <v>0</v>
      </c>
      <c r="O7376" s="92">
        <f>(('Activity data'!K1506/'Emission factors'!$H$10/1000)*'Emission factors'!$B$16*'Emission factors'!$E$16/1000)+(('Activity data'!K1722/'Emission factors'!$H$6/1000)*'Emission factors'!$B$16*'Emission factors'!$E$16/1000)</f>
        <v>0</v>
      </c>
      <c r="P7376" s="92">
        <f>(('Activity data'!L1506/'Emission factors'!$H$10/1000)*'Emission factors'!$B$16*'Emission factors'!$E$16/1000)+(('Activity data'!L1722/'Emission factors'!$H$6/1000)*'Emission factors'!$B$16*'Emission factors'!$E$16/1000)</f>
        <v>0</v>
      </c>
      <c r="Q7376" s="92">
        <f>(('Activity data'!M1506/'Emission factors'!$H$10/1000)*'Emission factors'!$B$16*'Emission factors'!$E$16/1000)+(('Activity data'!M1722/'Emission factors'!$H$6/1000)*'Emission factors'!$B$16*'Emission factors'!$E$16/1000)</f>
        <v>0</v>
      </c>
      <c r="R7376" s="92">
        <f>(('Activity data'!N1506/'Emission factors'!$H$10/1000)*'Emission factors'!$B$16*'Emission factors'!$E$16/1000)+(('Activity data'!N1722/'Emission factors'!$H$6/1000)*'Emission factors'!$B$16*'Emission factors'!$E$16/1000)</f>
        <v>0</v>
      </c>
      <c r="S7376" s="92">
        <f>(('Activity data'!O1506/'Emission factors'!$H$10/1000)*'Emission factors'!$B$16*'Emission factors'!$E$16/1000)+(('Activity data'!O1722/'Emission factors'!$H$6/1000)*'Emission factors'!$B$16*'Emission factors'!$E$16/1000)</f>
        <v>0</v>
      </c>
      <c r="T7376" s="92">
        <f>(('Activity data'!P1506/'Emission factors'!$H$10/1000)*'Emission factors'!$B$16*'Emission factors'!$E$16/1000)+(('Activity data'!P1722/'Emission factors'!$H$6/1000)*'Emission factors'!$B$16*'Emission factors'!$E$16/1000)</f>
        <v>0</v>
      </c>
      <c r="U7376" s="92">
        <f>(('Activity data'!Q1506/'Emission factors'!$H$10/1000)*'Emission factors'!$B$16*'Emission factors'!$E$16/1000)+(('Activity data'!Q1722/'Emission factors'!$H$6/1000)*'Emission factors'!$B$16*'Emission factors'!$E$16/1000)</f>
        <v>0</v>
      </c>
    </row>
    <row r="7377" spans="1:21" x14ac:dyDescent="0.25">
      <c r="A7377" s="92" t="s">
        <v>11</v>
      </c>
      <c r="B7377" s="92" t="s">
        <v>12</v>
      </c>
      <c r="C7377" s="92" t="s">
        <v>48</v>
      </c>
      <c r="D7377" s="92" t="s">
        <v>48</v>
      </c>
      <c r="E7377" s="92" t="s">
        <v>40</v>
      </c>
      <c r="F7377" s="92" t="s">
        <v>50</v>
      </c>
      <c r="G7377" s="92" t="s">
        <v>97</v>
      </c>
      <c r="H7377" s="92" t="s">
        <v>74</v>
      </c>
      <c r="I7377" s="92" t="s">
        <v>207</v>
      </c>
      <c r="L7377" s="92">
        <f>('Activity data'!H1507*'Emission factors'!$B$12/1000*'Emission factors'!$E$12/1000)+('Activity data'!H1579*'Emission factors'!$H$12*'Emission factors'!$B$12*'Emission factors'!$E$12/1000)</f>
        <v>1.9818597452484836</v>
      </c>
      <c r="M7377" s="92">
        <f>('Activity data'!I1507*'Emission factors'!$B$12/1000*'Emission factors'!$E$12/1000)+('Activity data'!I1579*'Emission factors'!$H$12*'Emission factors'!$B$12*'Emission factors'!$E$12/1000)</f>
        <v>2.1263911075472146</v>
      </c>
      <c r="N7377" s="92">
        <f>('Activity data'!J1507*'Emission factors'!$B$12/1000*'Emission factors'!$E$12/1000)+('Activity data'!J1579*'Emission factors'!$H$12*'Emission factors'!$B$12*'Emission factors'!$E$12/1000)</f>
        <v>2.054698728630147</v>
      </c>
      <c r="O7377" s="92">
        <f>('Activity data'!K1507*'Emission factors'!$B$12/1000*'Emission factors'!$E$12/1000)+('Activity data'!K1579*'Emission factors'!$H$12*'Emission factors'!$B$12*'Emission factors'!$E$12/1000)</f>
        <v>1.4712788379896968</v>
      </c>
      <c r="P7377" s="92">
        <f>('Activity data'!L1507*'Emission factors'!$B$12/1000*'Emission factors'!$E$12/1000)+('Activity data'!L1579*'Emission factors'!$H$12*'Emission factors'!$B$12*'Emission factors'!$E$12/1000)</f>
        <v>2.042919327313939</v>
      </c>
      <c r="Q7377" s="92">
        <f>('Activity data'!M1507*'Emission factors'!$B$12/1000*'Emission factors'!$E$12/1000)+('Activity data'!M1579*'Emission factors'!$H$12*'Emission factors'!$B$12*'Emission factors'!$E$12/1000)</f>
        <v>2.4459183876294066</v>
      </c>
      <c r="R7377" s="92">
        <f>('Activity data'!N1507*'Emission factors'!$B$12/1000*'Emission factors'!$E$12/1000)+('Activity data'!N1579*'Emission factors'!$H$12*'Emission factors'!$B$12*'Emission factors'!$E$12/1000)</f>
        <v>2.6122125698623622</v>
      </c>
      <c r="S7377" s="92">
        <f>('Activity data'!O1507*'Emission factors'!$B$12/1000*'Emission factors'!$E$12/1000)+('Activity data'!O1579*'Emission factors'!$H$12*'Emission factors'!$B$12*'Emission factors'!$E$12/1000)</f>
        <v>2.7655451936195714</v>
      </c>
      <c r="T7377" s="92">
        <f>('Activity data'!P1507*'Emission factors'!$B$12/1000*'Emission factors'!$E$12/1000)+('Activity data'!P1579*'Emission factors'!$H$12*'Emission factors'!$B$12*'Emission factors'!$E$12/1000)</f>
        <v>1.7157292200107048</v>
      </c>
      <c r="U7377" s="92">
        <f>('Activity data'!Q1507*'Emission factors'!$B$12/1000*'Emission factors'!$E$12/1000)+('Activity data'!Q1579*'Emission factors'!$H$12*'Emission factors'!$B$12*'Emission factors'!$E$12/1000)</f>
        <v>1.2052667998865407</v>
      </c>
    </row>
    <row r="7378" spans="1:21" x14ac:dyDescent="0.25">
      <c r="A7378" s="92" t="s">
        <v>11</v>
      </c>
      <c r="B7378" s="92" t="s">
        <v>12</v>
      </c>
      <c r="C7378" s="92" t="s">
        <v>48</v>
      </c>
      <c r="D7378" s="92" t="s">
        <v>48</v>
      </c>
      <c r="E7378" s="92" t="s">
        <v>40</v>
      </c>
      <c r="F7378" s="92" t="s">
        <v>50</v>
      </c>
      <c r="G7378" s="92" t="s">
        <v>97</v>
      </c>
      <c r="H7378" s="92" t="s">
        <v>74</v>
      </c>
      <c r="I7378" s="92" t="s">
        <v>218</v>
      </c>
      <c r="L7378" s="92">
        <f>('Activity data'!H1508*'Emission factors'!$B$12/1000*'Emission factors'!$E$12/1000)+('Activity data'!H1580*'Emission factors'!$H$12*'Emission factors'!$B$12*'Emission factors'!$E$12/1000)</f>
        <v>0</v>
      </c>
      <c r="M7378" s="92">
        <f>('Activity data'!I1508*'Emission factors'!$B$12/1000*'Emission factors'!$E$12/1000)+('Activity data'!I1580*'Emission factors'!$H$12*'Emission factors'!$B$12*'Emission factors'!$E$12/1000)</f>
        <v>0</v>
      </c>
      <c r="N7378" s="92">
        <f>('Activity data'!J1508*'Emission factors'!$B$12/1000*'Emission factors'!$E$12/1000)+('Activity data'!J1580*'Emission factors'!$H$12*'Emission factors'!$B$12*'Emission factors'!$E$12/1000)</f>
        <v>0</v>
      </c>
      <c r="O7378" s="92">
        <f>('Activity data'!K1508*'Emission factors'!$B$12/1000*'Emission factors'!$E$12/1000)+('Activity data'!K1580*'Emission factors'!$H$12*'Emission factors'!$B$12*'Emission factors'!$E$12/1000)</f>
        <v>0</v>
      </c>
      <c r="P7378" s="92">
        <f>('Activity data'!L1508*'Emission factors'!$B$12/1000*'Emission factors'!$E$12/1000)+('Activity data'!L1580*'Emission factors'!$H$12*'Emission factors'!$B$12*'Emission factors'!$E$12/1000)</f>
        <v>0</v>
      </c>
      <c r="Q7378" s="92">
        <f>('Activity data'!M1508*'Emission factors'!$B$12/1000*'Emission factors'!$E$12/1000)+('Activity data'!M1580*'Emission factors'!$H$12*'Emission factors'!$B$12*'Emission factors'!$E$12/1000)</f>
        <v>0</v>
      </c>
      <c r="R7378" s="92">
        <f>('Activity data'!N1508*'Emission factors'!$B$12/1000*'Emission factors'!$E$12/1000)+('Activity data'!N1580*'Emission factors'!$H$12*'Emission factors'!$B$12*'Emission factors'!$E$12/1000)</f>
        <v>0</v>
      </c>
      <c r="S7378" s="92">
        <f>('Activity data'!O1508*'Emission factors'!$B$12/1000*'Emission factors'!$E$12/1000)+('Activity data'!O1580*'Emission factors'!$H$12*'Emission factors'!$B$12*'Emission factors'!$E$12/1000)</f>
        <v>0</v>
      </c>
      <c r="T7378" s="92">
        <f>('Activity data'!P1508*'Emission factors'!$B$12/1000*'Emission factors'!$E$12/1000)+('Activity data'!P1580*'Emission factors'!$H$12*'Emission factors'!$B$12*'Emission factors'!$E$12/1000)</f>
        <v>0</v>
      </c>
      <c r="U7378" s="92">
        <f>('Activity data'!Q1508*'Emission factors'!$B$12/1000*'Emission factors'!$E$12/1000)+('Activity data'!Q1580*'Emission factors'!$H$12*'Emission factors'!$B$12*'Emission factors'!$E$12/1000)</f>
        <v>0</v>
      </c>
    </row>
    <row r="7379" spans="1:21" x14ac:dyDescent="0.25">
      <c r="A7379" s="92" t="s">
        <v>11</v>
      </c>
      <c r="B7379" s="92" t="s">
        <v>12</v>
      </c>
      <c r="C7379" s="92" t="s">
        <v>48</v>
      </c>
      <c r="D7379" s="92" t="s">
        <v>48</v>
      </c>
      <c r="E7379" s="92" t="s">
        <v>40</v>
      </c>
      <c r="F7379" s="92" t="s">
        <v>50</v>
      </c>
      <c r="G7379" s="92" t="s">
        <v>97</v>
      </c>
      <c r="H7379" s="92" t="s">
        <v>74</v>
      </c>
      <c r="I7379" s="92" t="s">
        <v>194</v>
      </c>
      <c r="L7379" s="92">
        <f>('Activity data'!H1509*'Emission factors'!$B$12/1000*'Emission factors'!$E$12/1000)+('Activity data'!H1581*'Emission factors'!$H$12*'Emission factors'!$B$12*'Emission factors'!$E$12/1000)</f>
        <v>0</v>
      </c>
      <c r="M7379" s="92">
        <f>('Activity data'!I1509*'Emission factors'!$B$12/1000*'Emission factors'!$E$12/1000)+('Activity data'!I1581*'Emission factors'!$H$12*'Emission factors'!$B$12*'Emission factors'!$E$12/1000)</f>
        <v>0</v>
      </c>
      <c r="N7379" s="92">
        <f>('Activity data'!J1509*'Emission factors'!$B$12/1000*'Emission factors'!$E$12/1000)+('Activity data'!J1581*'Emission factors'!$H$12*'Emission factors'!$B$12*'Emission factors'!$E$12/1000)</f>
        <v>0</v>
      </c>
      <c r="O7379" s="92">
        <f>('Activity data'!K1509*'Emission factors'!$B$12/1000*'Emission factors'!$E$12/1000)+('Activity data'!K1581*'Emission factors'!$H$12*'Emission factors'!$B$12*'Emission factors'!$E$12/1000)</f>
        <v>0</v>
      </c>
      <c r="P7379" s="92">
        <f>('Activity data'!L1509*'Emission factors'!$B$12/1000*'Emission factors'!$E$12/1000)+('Activity data'!L1581*'Emission factors'!$H$12*'Emission factors'!$B$12*'Emission factors'!$E$12/1000)</f>
        <v>0</v>
      </c>
      <c r="Q7379" s="92">
        <f>('Activity data'!M1509*'Emission factors'!$B$12/1000*'Emission factors'!$E$12/1000)+('Activity data'!M1581*'Emission factors'!$H$12*'Emission factors'!$B$12*'Emission factors'!$E$12/1000)</f>
        <v>0</v>
      </c>
      <c r="R7379" s="92">
        <f>('Activity data'!N1509*'Emission factors'!$B$12/1000*'Emission factors'!$E$12/1000)+('Activity data'!N1581*'Emission factors'!$H$12*'Emission factors'!$B$12*'Emission factors'!$E$12/1000)</f>
        <v>0</v>
      </c>
      <c r="S7379" s="92">
        <f>('Activity data'!O1509*'Emission factors'!$B$12/1000*'Emission factors'!$E$12/1000)+('Activity data'!O1581*'Emission factors'!$H$12*'Emission factors'!$B$12*'Emission factors'!$E$12/1000)</f>
        <v>0</v>
      </c>
      <c r="T7379" s="92">
        <f>('Activity data'!P1509*'Emission factors'!$B$12/1000*'Emission factors'!$E$12/1000)+('Activity data'!P1581*'Emission factors'!$H$12*'Emission factors'!$B$12*'Emission factors'!$E$12/1000)</f>
        <v>0</v>
      </c>
      <c r="U7379" s="92">
        <f>('Activity data'!Q1509*'Emission factors'!$B$12/1000*'Emission factors'!$E$12/1000)+('Activity data'!Q1581*'Emission factors'!$H$12*'Emission factors'!$B$12*'Emission factors'!$E$12/1000)</f>
        <v>0</v>
      </c>
    </row>
    <row r="7380" spans="1:21" x14ac:dyDescent="0.25">
      <c r="A7380" s="92" t="s">
        <v>11</v>
      </c>
      <c r="B7380" s="92" t="s">
        <v>12</v>
      </c>
      <c r="C7380" s="92" t="s">
        <v>48</v>
      </c>
      <c r="D7380" s="92" t="s">
        <v>48</v>
      </c>
      <c r="E7380" s="92" t="s">
        <v>40</v>
      </c>
      <c r="F7380" s="92" t="s">
        <v>50</v>
      </c>
      <c r="G7380" s="92" t="s">
        <v>97</v>
      </c>
      <c r="H7380" s="92" t="s">
        <v>74</v>
      </c>
      <c r="I7380" s="92" t="s">
        <v>205</v>
      </c>
      <c r="L7380" s="92">
        <f>('Activity data'!H1510*'Emission factors'!$B$12/1000*'Emission factors'!$E$12/1000)+('Activity data'!H1582*'Emission factors'!$H$12*'Emission factors'!$B$12*'Emission factors'!$E$12/1000)</f>
        <v>0</v>
      </c>
      <c r="M7380" s="92">
        <f>('Activity data'!I1510*'Emission factors'!$B$12/1000*'Emission factors'!$E$12/1000)+('Activity data'!I1582*'Emission factors'!$H$12*'Emission factors'!$B$12*'Emission factors'!$E$12/1000)</f>
        <v>0</v>
      </c>
      <c r="N7380" s="92">
        <f>('Activity data'!J1510*'Emission factors'!$B$12/1000*'Emission factors'!$E$12/1000)+('Activity data'!J1582*'Emission factors'!$H$12*'Emission factors'!$B$12*'Emission factors'!$E$12/1000)</f>
        <v>0</v>
      </c>
      <c r="O7380" s="92">
        <f>('Activity data'!K1510*'Emission factors'!$B$12/1000*'Emission factors'!$E$12/1000)+('Activity data'!K1582*'Emission factors'!$H$12*'Emission factors'!$B$12*'Emission factors'!$E$12/1000)</f>
        <v>0</v>
      </c>
      <c r="P7380" s="92">
        <f>('Activity data'!L1510*'Emission factors'!$B$12/1000*'Emission factors'!$E$12/1000)+('Activity data'!L1582*'Emission factors'!$H$12*'Emission factors'!$B$12*'Emission factors'!$E$12/1000)</f>
        <v>0</v>
      </c>
      <c r="Q7380" s="92">
        <f>('Activity data'!M1510*'Emission factors'!$B$12/1000*'Emission factors'!$E$12/1000)+('Activity data'!M1582*'Emission factors'!$H$12*'Emission factors'!$B$12*'Emission factors'!$E$12/1000)</f>
        <v>0</v>
      </c>
      <c r="R7380" s="92">
        <f>('Activity data'!N1510*'Emission factors'!$B$12/1000*'Emission factors'!$E$12/1000)+('Activity data'!N1582*'Emission factors'!$H$12*'Emission factors'!$B$12*'Emission factors'!$E$12/1000)</f>
        <v>0</v>
      </c>
      <c r="S7380" s="92">
        <f>('Activity data'!O1510*'Emission factors'!$B$12/1000*'Emission factors'!$E$12/1000)+('Activity data'!O1582*'Emission factors'!$H$12*'Emission factors'!$B$12*'Emission factors'!$E$12/1000)</f>
        <v>0</v>
      </c>
      <c r="T7380" s="92">
        <f>('Activity data'!P1510*'Emission factors'!$B$12/1000*'Emission factors'!$E$12/1000)+('Activity data'!P1582*'Emission factors'!$H$12*'Emission factors'!$B$12*'Emission factors'!$E$12/1000)</f>
        <v>0</v>
      </c>
      <c r="U7380" s="92">
        <f>('Activity data'!Q1510*'Emission factors'!$B$12/1000*'Emission factors'!$E$12/1000)+('Activity data'!Q1582*'Emission factors'!$H$12*'Emission factors'!$B$12*'Emission factors'!$E$12/1000)</f>
        <v>0</v>
      </c>
    </row>
    <row r="7381" spans="1:21" x14ac:dyDescent="0.25">
      <c r="A7381" s="92" t="s">
        <v>11</v>
      </c>
      <c r="B7381" s="92" t="s">
        <v>12</v>
      </c>
      <c r="C7381" s="92" t="s">
        <v>48</v>
      </c>
      <c r="D7381" s="92" t="s">
        <v>48</v>
      </c>
      <c r="E7381" s="92" t="s">
        <v>40</v>
      </c>
      <c r="F7381" s="92" t="s">
        <v>50</v>
      </c>
      <c r="G7381" s="92" t="s">
        <v>97</v>
      </c>
      <c r="H7381" s="92" t="s">
        <v>74</v>
      </c>
      <c r="I7381" s="92" t="s">
        <v>204</v>
      </c>
      <c r="L7381" s="92">
        <f>('Activity data'!H1511*'Emission factors'!$B$12/1000*'Emission factors'!$E$12/1000)+('Activity data'!H1583*'Emission factors'!$H$12*'Emission factors'!$B$12*'Emission factors'!$E$12/1000)</f>
        <v>2.4248749796161522</v>
      </c>
      <c r="M7381" s="92">
        <f>('Activity data'!I1511*'Emission factors'!$B$12/1000*'Emission factors'!$E$12/1000)+('Activity data'!I1583*'Emission factors'!$H$12*'Emission factors'!$B$12*'Emission factors'!$E$12/1000)</f>
        <v>2.6318172839946636</v>
      </c>
      <c r="N7381" s="92">
        <f>('Activity data'!J1511*'Emission factors'!$B$12/1000*'Emission factors'!$E$12/1000)+('Activity data'!J1583*'Emission factors'!$H$12*'Emission factors'!$B$12*'Emission factors'!$E$12/1000)</f>
        <v>2.6615291448095291</v>
      </c>
      <c r="O7381" s="92">
        <f>('Activity data'!K1511*'Emission factors'!$B$12/1000*'Emission factors'!$E$12/1000)+('Activity data'!K1583*'Emission factors'!$H$12*'Emission factors'!$B$12*'Emission factors'!$E$12/1000)</f>
        <v>3.5366753974604168</v>
      </c>
      <c r="P7381" s="92">
        <f>('Activity data'!L1511*'Emission factors'!$B$12/1000*'Emission factors'!$E$12/1000)+('Activity data'!L1583*'Emission factors'!$H$12*'Emission factors'!$B$12*'Emission factors'!$E$12/1000)</f>
        <v>4.6388382621832056</v>
      </c>
      <c r="Q7381" s="92">
        <f>('Activity data'!M1511*'Emission factors'!$B$12/1000*'Emission factors'!$E$12/1000)+('Activity data'!M1583*'Emission factors'!$H$12*'Emission factors'!$B$12*'Emission factors'!$E$12/1000)</f>
        <v>4.4422131635067492</v>
      </c>
      <c r="R7381" s="92">
        <f>('Activity data'!N1511*'Emission factors'!$B$12/1000*'Emission factors'!$E$12/1000)+('Activity data'!N1583*'Emission factors'!$H$12*'Emission factors'!$B$12*'Emission factors'!$E$12/1000)</f>
        <v>4.6973365404319729</v>
      </c>
      <c r="S7381" s="92">
        <f>('Activity data'!O1511*'Emission factors'!$B$12/1000*'Emission factors'!$E$12/1000)+('Activity data'!O1583*'Emission factors'!$H$12*'Emission factors'!$B$12*'Emission factors'!$E$12/1000)</f>
        <v>5.1456298825327833</v>
      </c>
      <c r="T7381" s="92">
        <f>('Activity data'!P1511*'Emission factors'!$B$12/1000*'Emission factors'!$E$12/1000)+('Activity data'!P1583*'Emission factors'!$H$12*'Emission factors'!$B$12*'Emission factors'!$E$12/1000)</f>
        <v>4.0614955554526064</v>
      </c>
      <c r="U7381" s="92">
        <f>('Activity data'!Q1511*'Emission factors'!$B$12/1000*'Emission factors'!$E$12/1000)+('Activity data'!Q1583*'Emission factors'!$H$12*'Emission factors'!$B$12*'Emission factors'!$E$12/1000)</f>
        <v>3.7897118282409581</v>
      </c>
    </row>
    <row r="7382" spans="1:21" x14ac:dyDescent="0.25">
      <c r="A7382" s="92" t="s">
        <v>11</v>
      </c>
      <c r="B7382" s="92" t="s">
        <v>12</v>
      </c>
      <c r="C7382" s="92" t="s">
        <v>48</v>
      </c>
      <c r="D7382" s="92" t="s">
        <v>48</v>
      </c>
      <c r="E7382" s="92" t="s">
        <v>40</v>
      </c>
      <c r="F7382" s="92" t="s">
        <v>50</v>
      </c>
      <c r="G7382" s="92" t="s">
        <v>97</v>
      </c>
      <c r="H7382" s="92" t="s">
        <v>74</v>
      </c>
      <c r="I7382" s="92" t="s">
        <v>199</v>
      </c>
      <c r="L7382" s="92">
        <f>('Activity data'!H1512*'Emission factors'!$B$12/1000*'Emission factors'!$E$12/1000)+('Activity data'!H1584*'Emission factors'!$H$12*'Emission factors'!$B$12*'Emission factors'!$E$12/1000)</f>
        <v>6.5123403151353632</v>
      </c>
      <c r="M7382" s="92">
        <f>('Activity data'!I1512*'Emission factors'!$B$12/1000*'Emission factors'!$E$12/1000)+('Activity data'!I1584*'Emission factors'!$H$12*'Emission factors'!$B$12*'Emission factors'!$E$12/1000)</f>
        <v>6.9197600884581227</v>
      </c>
      <c r="N7382" s="92">
        <f>('Activity data'!J1512*'Emission factors'!$B$12/1000*'Emission factors'!$E$12/1000)+('Activity data'!J1584*'Emission factors'!$H$12*'Emission factors'!$B$12*'Emission factors'!$E$12/1000)</f>
        <v>6.6218564465603258</v>
      </c>
      <c r="O7382" s="92">
        <f>('Activity data'!K1512*'Emission factors'!$B$12/1000*'Emission factors'!$E$12/1000)+('Activity data'!K1584*'Emission factors'!$H$12*'Emission factors'!$B$12*'Emission factors'!$E$12/1000)</f>
        <v>4.6958078445498881</v>
      </c>
      <c r="P7382" s="92">
        <f>('Activity data'!L1512*'Emission factors'!$B$12/1000*'Emission factors'!$E$12/1000)+('Activity data'!L1584*'Emission factors'!$H$12*'Emission factors'!$B$12*'Emission factors'!$E$12/1000)</f>
        <v>6.4572896105028557</v>
      </c>
      <c r="Q7382" s="92">
        <f>('Activity data'!M1512*'Emission factors'!$B$12/1000*'Emission factors'!$E$12/1000)+('Activity data'!M1584*'Emission factors'!$H$12*'Emission factors'!$B$12*'Emission factors'!$E$12/1000)</f>
        <v>7.5999095688638452</v>
      </c>
      <c r="R7382" s="92">
        <f>('Activity data'!N1512*'Emission factors'!$B$12/1000*'Emission factors'!$E$12/1000)+('Activity data'!N1584*'Emission factors'!$H$12*'Emission factors'!$B$12*'Emission factors'!$E$12/1000)</f>
        <v>7.9178412897056667</v>
      </c>
      <c r="S7382" s="92">
        <f>('Activity data'!O1512*'Emission factors'!$B$12/1000*'Emission factors'!$E$12/1000)+('Activity data'!O1584*'Emission factors'!$H$12*'Emission factors'!$B$12*'Emission factors'!$E$12/1000)</f>
        <v>8.2816950038476467</v>
      </c>
      <c r="T7382" s="92">
        <f>('Activity data'!P1512*'Emission factors'!$B$12/1000*'Emission factors'!$E$12/1000)+('Activity data'!P1584*'Emission factors'!$H$12*'Emission factors'!$B$12*'Emission factors'!$E$12/1000)</f>
        <v>5.1302952245366908</v>
      </c>
      <c r="U7382" s="92">
        <f>('Activity data'!Q1512*'Emission factors'!$B$12/1000*'Emission factors'!$E$12/1000)+('Activity data'!Q1584*'Emission factors'!$H$12*'Emission factors'!$B$12*'Emission factors'!$E$12/1000)</f>
        <v>3.6051813718725012</v>
      </c>
    </row>
    <row r="7383" spans="1:21" x14ac:dyDescent="0.25">
      <c r="A7383" s="92" t="s">
        <v>11</v>
      </c>
      <c r="B7383" s="92" t="s">
        <v>12</v>
      </c>
      <c r="C7383" s="92" t="s">
        <v>48</v>
      </c>
      <c r="D7383" s="92" t="s">
        <v>48</v>
      </c>
      <c r="E7383" s="92" t="s">
        <v>40</v>
      </c>
      <c r="F7383" s="92" t="s">
        <v>50</v>
      </c>
      <c r="G7383" s="92" t="s">
        <v>97</v>
      </c>
      <c r="H7383" s="92" t="s">
        <v>74</v>
      </c>
      <c r="I7383" s="92" t="s">
        <v>233</v>
      </c>
      <c r="L7383" s="92">
        <f>('Activity data'!H1513*'Emission factors'!$B$12/1000*'Emission factors'!$E$12/1000)+('Activity data'!H1585*'Emission factors'!$H$12*'Emission factors'!$B$12*'Emission factors'!$E$12/1000)</f>
        <v>0</v>
      </c>
      <c r="M7383" s="92">
        <f>('Activity data'!I1513*'Emission factors'!$B$12/1000*'Emission factors'!$E$12/1000)+('Activity data'!I1585*'Emission factors'!$H$12*'Emission factors'!$B$12*'Emission factors'!$E$12/1000)</f>
        <v>0</v>
      </c>
      <c r="N7383" s="92">
        <f>('Activity data'!J1513*'Emission factors'!$B$12/1000*'Emission factors'!$E$12/1000)+('Activity data'!J1585*'Emission factors'!$H$12*'Emission factors'!$B$12*'Emission factors'!$E$12/1000)</f>
        <v>0</v>
      </c>
      <c r="O7383" s="92">
        <f>('Activity data'!K1513*'Emission factors'!$B$12/1000*'Emission factors'!$E$12/1000)+('Activity data'!K1585*'Emission factors'!$H$12*'Emission factors'!$B$12*'Emission factors'!$E$12/1000)</f>
        <v>0</v>
      </c>
      <c r="P7383" s="92">
        <f>('Activity data'!L1513*'Emission factors'!$B$12/1000*'Emission factors'!$E$12/1000)+('Activity data'!L1585*'Emission factors'!$H$12*'Emission factors'!$B$12*'Emission factors'!$E$12/1000)</f>
        <v>0</v>
      </c>
      <c r="Q7383" s="92">
        <f>('Activity data'!M1513*'Emission factors'!$B$12/1000*'Emission factors'!$E$12/1000)+('Activity data'!M1585*'Emission factors'!$H$12*'Emission factors'!$B$12*'Emission factors'!$E$12/1000)</f>
        <v>0</v>
      </c>
      <c r="R7383" s="92">
        <f>('Activity data'!N1513*'Emission factors'!$B$12/1000*'Emission factors'!$E$12/1000)+('Activity data'!N1585*'Emission factors'!$H$12*'Emission factors'!$B$12*'Emission factors'!$E$12/1000)</f>
        <v>0</v>
      </c>
      <c r="S7383" s="92">
        <f>('Activity data'!O1513*'Emission factors'!$B$12/1000*'Emission factors'!$E$12/1000)+('Activity data'!O1585*'Emission factors'!$H$12*'Emission factors'!$B$12*'Emission factors'!$E$12/1000)</f>
        <v>0</v>
      </c>
      <c r="T7383" s="92">
        <f>('Activity data'!P1513*'Emission factors'!$B$12/1000*'Emission factors'!$E$12/1000)+('Activity data'!P1585*'Emission factors'!$H$12*'Emission factors'!$B$12*'Emission factors'!$E$12/1000)</f>
        <v>0</v>
      </c>
      <c r="U7383" s="92">
        <f>('Activity data'!Q1513*'Emission factors'!$B$12/1000*'Emission factors'!$E$12/1000)+('Activity data'!Q1585*'Emission factors'!$H$12*'Emission factors'!$B$12*'Emission factors'!$E$12/1000)</f>
        <v>0</v>
      </c>
    </row>
    <row r="7384" spans="1:21" x14ac:dyDescent="0.25">
      <c r="A7384" s="92" t="s">
        <v>11</v>
      </c>
      <c r="B7384" s="92" t="s">
        <v>12</v>
      </c>
      <c r="C7384" s="92" t="s">
        <v>48</v>
      </c>
      <c r="D7384" s="92" t="s">
        <v>48</v>
      </c>
      <c r="E7384" s="92" t="s">
        <v>40</v>
      </c>
      <c r="F7384" s="92" t="s">
        <v>50</v>
      </c>
      <c r="G7384" s="92" t="s">
        <v>97</v>
      </c>
      <c r="H7384" s="92" t="s">
        <v>74</v>
      </c>
      <c r="I7384" s="92" t="s">
        <v>220</v>
      </c>
      <c r="L7384" s="92">
        <f>('Activity data'!H1514*'Emission factors'!$B$12/1000*'Emission factors'!$E$12/1000)+('Activity data'!H1586*'Emission factors'!$H$12*'Emission factors'!$B$12*'Emission factors'!$E$12/1000)</f>
        <v>0</v>
      </c>
      <c r="M7384" s="92">
        <f>('Activity data'!I1514*'Emission factors'!$B$12/1000*'Emission factors'!$E$12/1000)+('Activity data'!I1586*'Emission factors'!$H$12*'Emission factors'!$B$12*'Emission factors'!$E$12/1000)</f>
        <v>0</v>
      </c>
      <c r="N7384" s="92">
        <f>('Activity data'!J1514*'Emission factors'!$B$12/1000*'Emission factors'!$E$12/1000)+('Activity data'!J1586*'Emission factors'!$H$12*'Emission factors'!$B$12*'Emission factors'!$E$12/1000)</f>
        <v>0</v>
      </c>
      <c r="O7384" s="92">
        <f>('Activity data'!K1514*'Emission factors'!$B$12/1000*'Emission factors'!$E$12/1000)+('Activity data'!K1586*'Emission factors'!$H$12*'Emission factors'!$B$12*'Emission factors'!$E$12/1000)</f>
        <v>0</v>
      </c>
      <c r="P7384" s="92">
        <f>('Activity data'!L1514*'Emission factors'!$B$12/1000*'Emission factors'!$E$12/1000)+('Activity data'!L1586*'Emission factors'!$H$12*'Emission factors'!$B$12*'Emission factors'!$E$12/1000)</f>
        <v>0</v>
      </c>
      <c r="Q7384" s="92">
        <f>('Activity data'!M1514*'Emission factors'!$B$12/1000*'Emission factors'!$E$12/1000)+('Activity data'!M1586*'Emission factors'!$H$12*'Emission factors'!$B$12*'Emission factors'!$E$12/1000)</f>
        <v>0</v>
      </c>
      <c r="R7384" s="92">
        <f>('Activity data'!N1514*'Emission factors'!$B$12/1000*'Emission factors'!$E$12/1000)+('Activity data'!N1586*'Emission factors'!$H$12*'Emission factors'!$B$12*'Emission factors'!$E$12/1000)</f>
        <v>0</v>
      </c>
      <c r="S7384" s="92">
        <f>('Activity data'!O1514*'Emission factors'!$B$12/1000*'Emission factors'!$E$12/1000)+('Activity data'!O1586*'Emission factors'!$H$12*'Emission factors'!$B$12*'Emission factors'!$E$12/1000)</f>
        <v>0</v>
      </c>
      <c r="T7384" s="92">
        <f>('Activity data'!P1514*'Emission factors'!$B$12/1000*'Emission factors'!$E$12/1000)+('Activity data'!P1586*'Emission factors'!$H$12*'Emission factors'!$B$12*'Emission factors'!$E$12/1000)</f>
        <v>0</v>
      </c>
      <c r="U7384" s="92">
        <f>('Activity data'!Q1514*'Emission factors'!$B$12/1000*'Emission factors'!$E$12/1000)+('Activity data'!Q1586*'Emission factors'!$H$12*'Emission factors'!$B$12*'Emission factors'!$E$12/1000)</f>
        <v>0</v>
      </c>
    </row>
    <row r="7385" spans="1:21" x14ac:dyDescent="0.25">
      <c r="A7385" s="92" t="s">
        <v>11</v>
      </c>
      <c r="B7385" s="92" t="s">
        <v>12</v>
      </c>
      <c r="C7385" s="92" t="s">
        <v>48</v>
      </c>
      <c r="D7385" s="92" t="s">
        <v>48</v>
      </c>
      <c r="E7385" s="92" t="s">
        <v>40</v>
      </c>
      <c r="F7385" s="92" t="s">
        <v>50</v>
      </c>
      <c r="G7385" s="92" t="s">
        <v>97</v>
      </c>
      <c r="H7385" s="92" t="s">
        <v>74</v>
      </c>
      <c r="I7385" s="92" t="s">
        <v>221</v>
      </c>
      <c r="L7385" s="92">
        <f>('Activity data'!H1515*'Emission factors'!$B$12/1000*'Emission factors'!$E$12/1000)+('Activity data'!H1587*'Emission factors'!$H$12*'Emission factors'!$B$12*'Emission factors'!$E$12/1000)</f>
        <v>3.5319753600000001</v>
      </c>
      <c r="M7385" s="92">
        <f>('Activity data'!I1515*'Emission factors'!$B$12/1000*'Emission factors'!$E$12/1000)+('Activity data'!I1587*'Emission factors'!$H$12*'Emission factors'!$B$12*'Emission factors'!$E$12/1000)</f>
        <v>3.3821702399999993</v>
      </c>
      <c r="N7385" s="92">
        <f>('Activity data'!J1515*'Emission factors'!$B$12/1000*'Emission factors'!$E$12/1000)+('Activity data'!J1587*'Emission factors'!$H$12*'Emission factors'!$B$12*'Emission factors'!$E$12/1000)</f>
        <v>3.2863555200000003</v>
      </c>
      <c r="O7385" s="92">
        <f>('Activity data'!K1515*'Emission factors'!$B$12/1000*'Emission factors'!$E$12/1000)+('Activity data'!K1587*'Emission factors'!$H$12*'Emission factors'!$B$12*'Emission factors'!$E$12/1000)</f>
        <v>3.2212934399999997</v>
      </c>
      <c r="P7385" s="92">
        <f>('Activity data'!L1515*'Emission factors'!$B$12/1000*'Emission factors'!$E$12/1000)+('Activity data'!L1587*'Emission factors'!$H$12*'Emission factors'!$B$12*'Emission factors'!$E$12/1000)</f>
        <v>3.35635152</v>
      </c>
      <c r="Q7385" s="92">
        <f>('Activity data'!M1515*'Emission factors'!$B$12/1000*'Emission factors'!$E$12/1000)+('Activity data'!M1587*'Emission factors'!$H$12*'Emission factors'!$B$12*'Emission factors'!$E$12/1000)</f>
        <v>3.3067387199999998</v>
      </c>
      <c r="R7385" s="92">
        <f>('Activity data'!N1515*'Emission factors'!$B$12/1000*'Emission factors'!$E$12/1000)+('Activity data'!N1587*'Emission factors'!$H$12*'Emission factors'!$B$12*'Emission factors'!$E$12/1000)</f>
        <v>4.2360120000000006</v>
      </c>
      <c r="S7385" s="92">
        <f>('Activity data'!O1515*'Emission factors'!$B$12/1000*'Emission factors'!$E$12/1000)+('Activity data'!O1587*'Emission factors'!$H$12*'Emission factors'!$B$12*'Emission factors'!$E$12/1000)</f>
        <v>5.5195607999999998</v>
      </c>
      <c r="T7385" s="92">
        <f>('Activity data'!P1515*'Emission factors'!$B$12/1000*'Emission factors'!$E$12/1000)+('Activity data'!P1587*'Emission factors'!$H$12*'Emission factors'!$B$12*'Emission factors'!$E$12/1000)</f>
        <v>3.9772319999999999</v>
      </c>
      <c r="U7385" s="92">
        <f>('Activity data'!Q1515*'Emission factors'!$B$12/1000*'Emission factors'!$E$12/1000)+('Activity data'!Q1587*'Emission factors'!$H$12*'Emission factors'!$B$12*'Emission factors'!$E$12/1000)</f>
        <v>3.7556159999999998</v>
      </c>
    </row>
    <row r="7386" spans="1:21" x14ac:dyDescent="0.25">
      <c r="A7386" s="92" t="s">
        <v>11</v>
      </c>
      <c r="B7386" s="92" t="s">
        <v>12</v>
      </c>
      <c r="C7386" s="92" t="s">
        <v>48</v>
      </c>
      <c r="D7386" s="92" t="s">
        <v>48</v>
      </c>
      <c r="E7386" s="92" t="s">
        <v>40</v>
      </c>
      <c r="F7386" s="92" t="s">
        <v>50</v>
      </c>
      <c r="G7386" s="92" t="s">
        <v>97</v>
      </c>
      <c r="H7386" s="92" t="s">
        <v>74</v>
      </c>
      <c r="I7386" s="92" t="s">
        <v>201</v>
      </c>
      <c r="L7386" s="92">
        <f>('Activity data'!H1516*'Emission factors'!$B$12/1000*'Emission factors'!$E$12/1000)+('Activity data'!H1588*'Emission factors'!$H$12*'Emission factors'!$B$12*'Emission factors'!$E$12/1000)</f>
        <v>14.378701623311999</v>
      </c>
      <c r="M7386" s="92">
        <f>('Activity data'!I1516*'Emission factors'!$B$12/1000*'Emission factors'!$E$12/1000)+('Activity data'!I1588*'Emission factors'!$H$12*'Emission factors'!$B$12*'Emission factors'!$E$12/1000)</f>
        <v>15.095679492240002</v>
      </c>
      <c r="N7386" s="92">
        <f>('Activity data'!J1516*'Emission factors'!$B$12/1000*'Emission factors'!$E$12/1000)+('Activity data'!J1588*'Emission factors'!$H$12*'Emission factors'!$B$12*'Emission factors'!$E$12/1000)</f>
        <v>18.074973623712005</v>
      </c>
      <c r="O7386" s="92">
        <f>('Activity data'!K1516*'Emission factors'!$B$12/1000*'Emission factors'!$E$12/1000)+('Activity data'!K1588*'Emission factors'!$H$12*'Emission factors'!$B$12*'Emission factors'!$E$12/1000)</f>
        <v>17.008644960000002</v>
      </c>
      <c r="P7386" s="92">
        <f>('Activity data'!L1516*'Emission factors'!$B$12/1000*'Emission factors'!$E$12/1000)+('Activity data'!L1588*'Emission factors'!$H$12*'Emission factors'!$B$12*'Emission factors'!$E$12/1000)</f>
        <v>22.74413088</v>
      </c>
      <c r="Q7386" s="92">
        <f>('Activity data'!M1516*'Emission factors'!$B$12/1000*'Emission factors'!$E$12/1000)+('Activity data'!M1588*'Emission factors'!$H$12*'Emission factors'!$B$12*'Emission factors'!$E$12/1000)</f>
        <v>23.635583520000001</v>
      </c>
      <c r="R7386" s="92">
        <f>('Activity data'!N1516*'Emission factors'!$B$12/1000*'Emission factors'!$E$12/1000)+('Activity data'!N1588*'Emission factors'!$H$12*'Emission factors'!$B$12*'Emission factors'!$E$12/1000)</f>
        <v>20.914736399999995</v>
      </c>
      <c r="S7386" s="92">
        <f>('Activity data'!O1516*'Emission factors'!$B$12/1000*'Emission factors'!$E$12/1000)+('Activity data'!O1588*'Emission factors'!$H$12*'Emission factors'!$B$12*'Emission factors'!$E$12/1000)</f>
        <v>17.84105928</v>
      </c>
      <c r="T7386" s="92">
        <f>('Activity data'!P1516*'Emission factors'!$B$12/1000*'Emission factors'!$E$12/1000)+('Activity data'!P1588*'Emission factors'!$H$12*'Emission factors'!$B$12*'Emission factors'!$E$12/1000)</f>
        <v>8.4733920000000005</v>
      </c>
      <c r="U7386" s="92">
        <f>('Activity data'!Q1516*'Emission factors'!$B$12/1000*'Emission factors'!$E$12/1000)+('Activity data'!Q1588*'Emission factors'!$H$12*'Emission factors'!$B$12*'Emission factors'!$E$12/1000)</f>
        <v>5.1746879999999997</v>
      </c>
    </row>
    <row r="7387" spans="1:21" x14ac:dyDescent="0.25">
      <c r="A7387" s="92" t="s">
        <v>11</v>
      </c>
      <c r="B7387" s="92" t="s">
        <v>12</v>
      </c>
      <c r="C7387" s="92" t="s">
        <v>48</v>
      </c>
      <c r="D7387" s="92" t="s">
        <v>48</v>
      </c>
      <c r="E7387" s="92" t="s">
        <v>40</v>
      </c>
      <c r="F7387" s="92" t="s">
        <v>50</v>
      </c>
      <c r="G7387" s="92" t="s">
        <v>97</v>
      </c>
      <c r="H7387" s="92" t="s">
        <v>74</v>
      </c>
      <c r="I7387" s="92" t="s">
        <v>196</v>
      </c>
      <c r="L7387" s="92">
        <f>('Activity data'!H1517*'Emission factors'!$B$12/1000*'Emission factors'!$E$12/1000)+('Activity data'!H1589*'Emission factors'!$H$12*'Emission factors'!$B$12*'Emission factors'!$E$12/1000)</f>
        <v>0</v>
      </c>
      <c r="M7387" s="92">
        <f>('Activity data'!I1517*'Emission factors'!$B$12/1000*'Emission factors'!$E$12/1000)+('Activity data'!I1589*'Emission factors'!$H$12*'Emission factors'!$B$12*'Emission factors'!$E$12/1000)</f>
        <v>0</v>
      </c>
      <c r="N7387" s="92">
        <f>('Activity data'!J1517*'Emission factors'!$B$12/1000*'Emission factors'!$E$12/1000)+('Activity data'!J1589*'Emission factors'!$H$12*'Emission factors'!$B$12*'Emission factors'!$E$12/1000)</f>
        <v>0</v>
      </c>
      <c r="O7387" s="92">
        <f>('Activity data'!K1517*'Emission factors'!$B$12/1000*'Emission factors'!$E$12/1000)+('Activity data'!K1589*'Emission factors'!$H$12*'Emission factors'!$B$12*'Emission factors'!$E$12/1000)</f>
        <v>0</v>
      </c>
      <c r="P7387" s="92">
        <f>('Activity data'!L1517*'Emission factors'!$B$12/1000*'Emission factors'!$E$12/1000)+('Activity data'!L1589*'Emission factors'!$H$12*'Emission factors'!$B$12*'Emission factors'!$E$12/1000)</f>
        <v>0</v>
      </c>
      <c r="Q7387" s="92">
        <f>('Activity data'!M1517*'Emission factors'!$B$12/1000*'Emission factors'!$E$12/1000)+('Activity data'!M1589*'Emission factors'!$H$12*'Emission factors'!$B$12*'Emission factors'!$E$12/1000)</f>
        <v>0</v>
      </c>
      <c r="R7387" s="92">
        <f>('Activity data'!N1517*'Emission factors'!$B$12/1000*'Emission factors'!$E$12/1000)+('Activity data'!N1589*'Emission factors'!$H$12*'Emission factors'!$B$12*'Emission factors'!$E$12/1000)</f>
        <v>0</v>
      </c>
      <c r="S7387" s="92">
        <f>('Activity data'!O1517*'Emission factors'!$B$12/1000*'Emission factors'!$E$12/1000)+('Activity data'!O1589*'Emission factors'!$H$12*'Emission factors'!$B$12*'Emission factors'!$E$12/1000)</f>
        <v>0</v>
      </c>
      <c r="T7387" s="92">
        <f>('Activity data'!P1517*'Emission factors'!$B$12/1000*'Emission factors'!$E$12/1000)+('Activity data'!P1589*'Emission factors'!$H$12*'Emission factors'!$B$12*'Emission factors'!$E$12/1000)</f>
        <v>0</v>
      </c>
      <c r="U7387" s="92">
        <f>('Activity data'!Q1517*'Emission factors'!$B$12/1000*'Emission factors'!$E$12/1000)+('Activity data'!Q1589*'Emission factors'!$H$12*'Emission factors'!$B$12*'Emission factors'!$E$12/1000)</f>
        <v>0</v>
      </c>
    </row>
    <row r="7388" spans="1:21" x14ac:dyDescent="0.25">
      <c r="A7388" s="92" t="s">
        <v>11</v>
      </c>
      <c r="B7388" s="92" t="s">
        <v>12</v>
      </c>
      <c r="C7388" s="92" t="s">
        <v>48</v>
      </c>
      <c r="D7388" s="92" t="s">
        <v>48</v>
      </c>
      <c r="E7388" s="92" t="s">
        <v>40</v>
      </c>
      <c r="F7388" s="92" t="s">
        <v>50</v>
      </c>
      <c r="G7388" s="92" t="s">
        <v>97</v>
      </c>
      <c r="H7388" s="92" t="s">
        <v>74</v>
      </c>
      <c r="I7388" s="92" t="s">
        <v>197</v>
      </c>
      <c r="L7388" s="92">
        <f>('Activity data'!H1518*'Emission factors'!$B$12/1000*'Emission factors'!$E$12/1000)+('Activity data'!H1590*'Emission factors'!$H$12*'Emission factors'!$B$12*'Emission factors'!$E$12/1000)</f>
        <v>4.2079814400000002</v>
      </c>
      <c r="M7388" s="92">
        <f>('Activity data'!I1518*'Emission factors'!$B$12/1000*'Emission factors'!$E$12/1000)+('Activity data'!I1590*'Emission factors'!$H$12*'Emission factors'!$B$12*'Emission factors'!$E$12/1000)</f>
        <v>4.3228130400000015</v>
      </c>
      <c r="N7388" s="92">
        <f>('Activity data'!J1518*'Emission factors'!$B$12/1000*'Emission factors'!$E$12/1000)+('Activity data'!J1590*'Emission factors'!$H$12*'Emission factors'!$B$12*'Emission factors'!$E$12/1000)</f>
        <v>4.0366482720479997</v>
      </c>
      <c r="O7388" s="92">
        <f>('Activity data'!K1518*'Emission factors'!$B$12/1000*'Emission factors'!$E$12/1000)+('Activity data'!K1590*'Emission factors'!$H$12*'Emission factors'!$B$12*'Emission factors'!$E$12/1000)</f>
        <v>4.2129090755520009</v>
      </c>
      <c r="P7388" s="92">
        <f>('Activity data'!L1518*'Emission factors'!$B$12/1000*'Emission factors'!$E$12/1000)+('Activity data'!L1590*'Emission factors'!$H$12*'Emission factors'!$B$12*'Emission factors'!$E$12/1000)</f>
        <v>5.5486987905120007</v>
      </c>
      <c r="Q7388" s="92">
        <f>('Activity data'!M1518*'Emission factors'!$B$12/1000*'Emission factors'!$E$12/1000)+('Activity data'!M1590*'Emission factors'!$H$12*'Emission factors'!$B$12*'Emission factors'!$E$12/1000)</f>
        <v>7.7822548800000018</v>
      </c>
      <c r="R7388" s="92">
        <f>('Activity data'!N1518*'Emission factors'!$B$12/1000*'Emission factors'!$E$12/1000)+('Activity data'!N1590*'Emission factors'!$H$12*'Emission factors'!$B$12*'Emission factors'!$E$12/1000)</f>
        <v>7.4166138000000004</v>
      </c>
      <c r="S7388" s="92">
        <f>('Activity data'!O1518*'Emission factors'!$B$12/1000*'Emission factors'!$E$12/1000)+('Activity data'!O1590*'Emission factors'!$H$12*'Emission factors'!$B$12*'Emission factors'!$E$12/1000)</f>
        <v>6.1199115600000003</v>
      </c>
      <c r="T7388" s="92">
        <f>('Activity data'!P1518*'Emission factors'!$B$12/1000*'Emission factors'!$E$12/1000)+('Activity data'!P1590*'Emission factors'!$H$12*'Emission factors'!$B$12*'Emission factors'!$E$12/1000)</f>
        <v>4.3165212633599994</v>
      </c>
      <c r="U7388" s="92">
        <f>('Activity data'!Q1518*'Emission factors'!$B$12/1000*'Emission factors'!$E$12/1000)+('Activity data'!Q1590*'Emission factors'!$H$12*'Emission factors'!$B$12*'Emission factors'!$E$12/1000)</f>
        <v>3.911239836864</v>
      </c>
    </row>
    <row r="7389" spans="1:21" x14ac:dyDescent="0.25">
      <c r="A7389" s="92" t="s">
        <v>11</v>
      </c>
      <c r="B7389" s="92" t="s">
        <v>12</v>
      </c>
      <c r="C7389" s="92" t="s">
        <v>48</v>
      </c>
      <c r="D7389" s="92" t="s">
        <v>48</v>
      </c>
      <c r="E7389" s="92" t="s">
        <v>40</v>
      </c>
      <c r="F7389" s="92" t="s">
        <v>50</v>
      </c>
      <c r="G7389" s="92" t="s">
        <v>97</v>
      </c>
      <c r="H7389" s="92" t="s">
        <v>74</v>
      </c>
      <c r="I7389" s="92" t="s">
        <v>222</v>
      </c>
      <c r="L7389" s="92">
        <f>('Activity data'!H1519*'Emission factors'!$B$12/1000*'Emission factors'!$E$12/1000)+('Activity data'!H1591*'Emission factors'!$H$12*'Emission factors'!$B$12*'Emission factors'!$E$12/1000)</f>
        <v>0</v>
      </c>
      <c r="M7389" s="92">
        <f>('Activity data'!I1519*'Emission factors'!$B$12/1000*'Emission factors'!$E$12/1000)+('Activity data'!I1591*'Emission factors'!$H$12*'Emission factors'!$B$12*'Emission factors'!$E$12/1000)</f>
        <v>0</v>
      </c>
      <c r="N7389" s="92">
        <f>('Activity data'!J1519*'Emission factors'!$B$12/1000*'Emission factors'!$E$12/1000)+('Activity data'!J1591*'Emission factors'!$H$12*'Emission factors'!$B$12*'Emission factors'!$E$12/1000)</f>
        <v>0</v>
      </c>
      <c r="O7389" s="92">
        <f>('Activity data'!K1519*'Emission factors'!$B$12/1000*'Emission factors'!$E$12/1000)+('Activity data'!K1591*'Emission factors'!$H$12*'Emission factors'!$B$12*'Emission factors'!$E$12/1000)</f>
        <v>0</v>
      </c>
      <c r="P7389" s="92">
        <f>('Activity data'!L1519*'Emission factors'!$B$12/1000*'Emission factors'!$E$12/1000)+('Activity data'!L1591*'Emission factors'!$H$12*'Emission factors'!$B$12*'Emission factors'!$E$12/1000)</f>
        <v>0</v>
      </c>
      <c r="Q7389" s="92">
        <f>('Activity data'!M1519*'Emission factors'!$B$12/1000*'Emission factors'!$E$12/1000)+('Activity data'!M1591*'Emission factors'!$H$12*'Emission factors'!$B$12*'Emission factors'!$E$12/1000)</f>
        <v>0</v>
      </c>
      <c r="R7389" s="92">
        <f>('Activity data'!N1519*'Emission factors'!$B$12/1000*'Emission factors'!$E$12/1000)+('Activity data'!N1591*'Emission factors'!$H$12*'Emission factors'!$B$12*'Emission factors'!$E$12/1000)</f>
        <v>0</v>
      </c>
      <c r="S7389" s="92">
        <f>('Activity data'!O1519*'Emission factors'!$B$12/1000*'Emission factors'!$E$12/1000)+('Activity data'!O1591*'Emission factors'!$H$12*'Emission factors'!$B$12*'Emission factors'!$E$12/1000)</f>
        <v>0</v>
      </c>
      <c r="T7389" s="92">
        <f>('Activity data'!P1519*'Emission factors'!$B$12/1000*'Emission factors'!$E$12/1000)+('Activity data'!P1591*'Emission factors'!$H$12*'Emission factors'!$B$12*'Emission factors'!$E$12/1000)</f>
        <v>0.13953600000000002</v>
      </c>
      <c r="U7389" s="92">
        <f>('Activity data'!Q1519*'Emission factors'!$B$12/1000*'Emission factors'!$E$12/1000)+('Activity data'!Q1591*'Emission factors'!$H$12*'Emission factors'!$B$12*'Emission factors'!$E$12/1000)</f>
        <v>0.18604799999999999</v>
      </c>
    </row>
    <row r="7390" spans="1:21" x14ac:dyDescent="0.25">
      <c r="A7390" s="92" t="s">
        <v>11</v>
      </c>
      <c r="B7390" s="92" t="s">
        <v>12</v>
      </c>
      <c r="C7390" s="92" t="s">
        <v>48</v>
      </c>
      <c r="D7390" s="92" t="s">
        <v>48</v>
      </c>
      <c r="E7390" s="92" t="s">
        <v>40</v>
      </c>
      <c r="F7390" s="92" t="s">
        <v>50</v>
      </c>
      <c r="G7390" s="92" t="s">
        <v>97</v>
      </c>
      <c r="H7390" s="92" t="s">
        <v>74</v>
      </c>
      <c r="I7390" s="92" t="s">
        <v>223</v>
      </c>
      <c r="L7390" s="92">
        <f>('Activity data'!H1520*'Emission factors'!$B$12/1000*'Emission factors'!$E$12/1000)+('Activity data'!H1592*'Emission factors'!$H$12*'Emission factors'!$B$12*'Emission factors'!$E$12/1000)</f>
        <v>0</v>
      </c>
      <c r="M7390" s="92">
        <f>('Activity data'!I1520*'Emission factors'!$B$12/1000*'Emission factors'!$E$12/1000)+('Activity data'!I1592*'Emission factors'!$H$12*'Emission factors'!$B$12*'Emission factors'!$E$12/1000)</f>
        <v>0</v>
      </c>
      <c r="N7390" s="92">
        <f>('Activity data'!J1520*'Emission factors'!$B$12/1000*'Emission factors'!$E$12/1000)+('Activity data'!J1592*'Emission factors'!$H$12*'Emission factors'!$B$12*'Emission factors'!$E$12/1000)</f>
        <v>0</v>
      </c>
      <c r="O7390" s="92">
        <f>('Activity data'!K1520*'Emission factors'!$B$12/1000*'Emission factors'!$E$12/1000)+('Activity data'!K1592*'Emission factors'!$H$12*'Emission factors'!$B$12*'Emission factors'!$E$12/1000)</f>
        <v>0</v>
      </c>
      <c r="P7390" s="92">
        <f>('Activity data'!L1520*'Emission factors'!$B$12/1000*'Emission factors'!$E$12/1000)+('Activity data'!L1592*'Emission factors'!$H$12*'Emission factors'!$B$12*'Emission factors'!$E$12/1000)</f>
        <v>0</v>
      </c>
      <c r="Q7390" s="92">
        <f>('Activity data'!M1520*'Emission factors'!$B$12/1000*'Emission factors'!$E$12/1000)+('Activity data'!M1592*'Emission factors'!$H$12*'Emission factors'!$B$12*'Emission factors'!$E$12/1000)</f>
        <v>0</v>
      </c>
      <c r="R7390" s="92">
        <f>('Activity data'!N1520*'Emission factors'!$B$12/1000*'Emission factors'!$E$12/1000)+('Activity data'!N1592*'Emission factors'!$H$12*'Emission factors'!$B$12*'Emission factors'!$E$12/1000)</f>
        <v>0</v>
      </c>
      <c r="S7390" s="92">
        <f>('Activity data'!O1520*'Emission factors'!$B$12/1000*'Emission factors'!$E$12/1000)+('Activity data'!O1592*'Emission factors'!$H$12*'Emission factors'!$B$12*'Emission factors'!$E$12/1000)</f>
        <v>0</v>
      </c>
      <c r="T7390" s="92">
        <f>('Activity data'!P1520*'Emission factors'!$B$12/1000*'Emission factors'!$E$12/1000)+('Activity data'!P1592*'Emission factors'!$H$12*'Emission factors'!$B$12*'Emission factors'!$E$12/1000)</f>
        <v>0</v>
      </c>
      <c r="U7390" s="92">
        <f>('Activity data'!Q1520*'Emission factors'!$B$12/1000*'Emission factors'!$E$12/1000)+('Activity data'!Q1592*'Emission factors'!$H$12*'Emission factors'!$B$12*'Emission factors'!$E$12/1000)</f>
        <v>0</v>
      </c>
    </row>
    <row r="7391" spans="1:21" x14ac:dyDescent="0.25">
      <c r="A7391" s="92" t="s">
        <v>11</v>
      </c>
      <c r="B7391" s="92" t="s">
        <v>12</v>
      </c>
      <c r="C7391" s="92" t="s">
        <v>48</v>
      </c>
      <c r="D7391" s="92" t="s">
        <v>48</v>
      </c>
      <c r="E7391" s="92" t="s">
        <v>40</v>
      </c>
      <c r="F7391" s="92" t="s">
        <v>50</v>
      </c>
      <c r="G7391" s="92" t="s">
        <v>97</v>
      </c>
      <c r="H7391" s="92" t="s">
        <v>74</v>
      </c>
      <c r="I7391" s="92" t="s">
        <v>259</v>
      </c>
      <c r="L7391" s="92">
        <f>('Activity data'!H1521*'Emission factors'!$B$12/1000*'Emission factors'!$E$12/1000)+('Activity data'!H1593*'Emission factors'!$H$12*'Emission factors'!$B$12*'Emission factors'!$E$12/1000)</f>
        <v>0</v>
      </c>
      <c r="M7391" s="92">
        <f>('Activity data'!I1521*'Emission factors'!$B$12/1000*'Emission factors'!$E$12/1000)+('Activity data'!I1593*'Emission factors'!$H$12*'Emission factors'!$B$12*'Emission factors'!$E$12/1000)</f>
        <v>0</v>
      </c>
      <c r="N7391" s="92">
        <f>('Activity data'!J1521*'Emission factors'!$B$12/1000*'Emission factors'!$E$12/1000)+('Activity data'!J1593*'Emission factors'!$H$12*'Emission factors'!$B$12*'Emission factors'!$E$12/1000)</f>
        <v>0</v>
      </c>
      <c r="O7391" s="92">
        <f>('Activity data'!K1521*'Emission factors'!$B$12/1000*'Emission factors'!$E$12/1000)+('Activity data'!K1593*'Emission factors'!$H$12*'Emission factors'!$B$12*'Emission factors'!$E$12/1000)</f>
        <v>0</v>
      </c>
      <c r="P7391" s="92">
        <f>('Activity data'!L1521*'Emission factors'!$B$12/1000*'Emission factors'!$E$12/1000)+('Activity data'!L1593*'Emission factors'!$H$12*'Emission factors'!$B$12*'Emission factors'!$E$12/1000)</f>
        <v>0</v>
      </c>
      <c r="Q7391" s="92">
        <f>('Activity data'!M1521*'Emission factors'!$B$12/1000*'Emission factors'!$E$12/1000)+('Activity data'!M1593*'Emission factors'!$H$12*'Emission factors'!$B$12*'Emission factors'!$E$12/1000)</f>
        <v>0</v>
      </c>
      <c r="R7391" s="92">
        <f>('Activity data'!N1521*'Emission factors'!$B$12/1000*'Emission factors'!$E$12/1000)+('Activity data'!N1593*'Emission factors'!$H$12*'Emission factors'!$B$12*'Emission factors'!$E$12/1000)</f>
        <v>0</v>
      </c>
      <c r="S7391" s="92">
        <f>('Activity data'!O1521*'Emission factors'!$B$12/1000*'Emission factors'!$E$12/1000)+('Activity data'!O1593*'Emission factors'!$H$12*'Emission factors'!$B$12*'Emission factors'!$E$12/1000)</f>
        <v>0</v>
      </c>
      <c r="T7391" s="92">
        <f>('Activity data'!P1521*'Emission factors'!$B$12/1000*'Emission factors'!$E$12/1000)+('Activity data'!P1593*'Emission factors'!$H$12*'Emission factors'!$B$12*'Emission factors'!$E$12/1000)</f>
        <v>0</v>
      </c>
      <c r="U7391" s="92">
        <f>('Activity data'!Q1521*'Emission factors'!$B$12/1000*'Emission factors'!$E$12/1000)+('Activity data'!Q1593*'Emission factors'!$H$12*'Emission factors'!$B$12*'Emission factors'!$E$12/1000)</f>
        <v>0</v>
      </c>
    </row>
    <row r="7392" spans="1:21" x14ac:dyDescent="0.25">
      <c r="A7392" s="92" t="s">
        <v>11</v>
      </c>
      <c r="B7392" s="92" t="s">
        <v>12</v>
      </c>
      <c r="C7392" s="92" t="s">
        <v>48</v>
      </c>
      <c r="D7392" s="92" t="s">
        <v>48</v>
      </c>
      <c r="E7392" s="92" t="s">
        <v>40</v>
      </c>
      <c r="F7392" s="92" t="s">
        <v>50</v>
      </c>
      <c r="G7392" s="92" t="s">
        <v>97</v>
      </c>
      <c r="H7392" s="92" t="s">
        <v>74</v>
      </c>
      <c r="I7392" s="89" t="s">
        <v>193</v>
      </c>
      <c r="L7392" s="92">
        <f>('Activity data'!H1522*'Emission factors'!$B$12/1000*'Emission factors'!$E$12/1000)+('Activity data'!H1594*'Emission factors'!$H$12*'Emission factors'!$B$12*'Emission factors'!$E$12/1000)</f>
        <v>0</v>
      </c>
      <c r="M7392" s="92">
        <f>('Activity data'!I1522*'Emission factors'!$B$12/1000*'Emission factors'!$E$12/1000)+('Activity data'!I1594*'Emission factors'!$H$12*'Emission factors'!$B$12*'Emission factors'!$E$12/1000)</f>
        <v>0</v>
      </c>
      <c r="N7392" s="92">
        <f>('Activity data'!J1522*'Emission factors'!$B$12/1000*'Emission factors'!$E$12/1000)+('Activity data'!J1594*'Emission factors'!$H$12*'Emission factors'!$B$12*'Emission factors'!$E$12/1000)</f>
        <v>0</v>
      </c>
      <c r="O7392" s="92">
        <f>('Activity data'!K1522*'Emission factors'!$B$12/1000*'Emission factors'!$E$12/1000)+('Activity data'!K1594*'Emission factors'!$H$12*'Emission factors'!$B$12*'Emission factors'!$E$12/1000)</f>
        <v>0</v>
      </c>
      <c r="P7392" s="92">
        <f>('Activity data'!L1522*'Emission factors'!$B$12/1000*'Emission factors'!$E$12/1000)+('Activity data'!L1594*'Emission factors'!$H$12*'Emission factors'!$B$12*'Emission factors'!$E$12/1000)</f>
        <v>0</v>
      </c>
      <c r="Q7392" s="92">
        <f>('Activity data'!M1522*'Emission factors'!$B$12/1000*'Emission factors'!$E$12/1000)+('Activity data'!M1594*'Emission factors'!$H$12*'Emission factors'!$B$12*'Emission factors'!$E$12/1000)</f>
        <v>0</v>
      </c>
      <c r="R7392" s="92">
        <f>('Activity data'!N1522*'Emission factors'!$B$12/1000*'Emission factors'!$E$12/1000)+('Activity data'!N1594*'Emission factors'!$H$12*'Emission factors'!$B$12*'Emission factors'!$E$12/1000)</f>
        <v>0</v>
      </c>
      <c r="S7392" s="92">
        <f>('Activity data'!O1522*'Emission factors'!$B$12/1000*'Emission factors'!$E$12/1000)+('Activity data'!O1594*'Emission factors'!$H$12*'Emission factors'!$B$12*'Emission factors'!$E$12/1000)</f>
        <v>0</v>
      </c>
      <c r="T7392" s="92">
        <f>('Activity data'!P1522*'Emission factors'!$B$12/1000*'Emission factors'!$E$12/1000)+('Activity data'!P1594*'Emission factors'!$H$12*'Emission factors'!$B$12*'Emission factors'!$E$12/1000)</f>
        <v>0</v>
      </c>
      <c r="U7392" s="92">
        <f>('Activity data'!Q1522*'Emission factors'!$B$12/1000*'Emission factors'!$E$12/1000)+('Activity data'!Q1594*'Emission factors'!$H$12*'Emission factors'!$B$12*'Emission factors'!$E$12/1000)</f>
        <v>0</v>
      </c>
    </row>
    <row r="7393" spans="1:21" x14ac:dyDescent="0.25">
      <c r="A7393" s="92" t="s">
        <v>11</v>
      </c>
      <c r="B7393" s="92" t="s">
        <v>12</v>
      </c>
      <c r="C7393" s="92" t="s">
        <v>48</v>
      </c>
      <c r="D7393" s="92" t="s">
        <v>48</v>
      </c>
      <c r="E7393" s="92" t="s">
        <v>40</v>
      </c>
      <c r="F7393" s="92" t="s">
        <v>50</v>
      </c>
      <c r="G7393" s="92" t="s">
        <v>97</v>
      </c>
      <c r="H7393" s="92" t="s">
        <v>74</v>
      </c>
      <c r="I7393" s="92" t="s">
        <v>203</v>
      </c>
      <c r="L7393" s="92">
        <f>('Activity data'!H1523*'Emission factors'!$B$12/1000*'Emission factors'!$E$12/1000)+('Activity data'!H1595*'Emission factors'!$H$12*'Emission factors'!$B$12*'Emission factors'!$E$12/1000)</f>
        <v>5.95801392</v>
      </c>
      <c r="M7393" s="92">
        <f>('Activity data'!I1523*'Emission factors'!$B$12/1000*'Emission factors'!$E$12/1000)+('Activity data'!I1595*'Emission factors'!$H$12*'Emission factors'!$B$12*'Emission factors'!$E$12/1000)</f>
        <v>5.6027078399999999</v>
      </c>
      <c r="N7393" s="92">
        <f>('Activity data'!J1523*'Emission factors'!$B$12/1000*'Emission factors'!$E$12/1000)+('Activity data'!J1595*'Emission factors'!$H$12*'Emission factors'!$B$12*'Emission factors'!$E$12/1000)</f>
        <v>5.7450345599999997</v>
      </c>
      <c r="O7393" s="92">
        <f>('Activity data'!K1523*'Emission factors'!$B$12/1000*'Emission factors'!$E$12/1000)+('Activity data'!K1595*'Emission factors'!$H$12*'Emission factors'!$B$12*'Emission factors'!$E$12/1000)</f>
        <v>5.9058748800000007</v>
      </c>
      <c r="P7393" s="92">
        <f>('Activity data'!L1523*'Emission factors'!$B$12/1000*'Emission factors'!$E$12/1000)+('Activity data'!L1595*'Emission factors'!$H$12*'Emission factors'!$B$12*'Emission factors'!$E$12/1000)</f>
        <v>5.7321935999999996</v>
      </c>
      <c r="Q7393" s="92">
        <f>('Activity data'!M1523*'Emission factors'!$B$12/1000*'Emission factors'!$E$12/1000)+('Activity data'!M1595*'Emission factors'!$H$12*'Emission factors'!$B$12*'Emission factors'!$E$12/1000)</f>
        <v>7.8968347200000011</v>
      </c>
      <c r="R7393" s="92">
        <f>('Activity data'!N1523*'Emission factors'!$B$12/1000*'Emission factors'!$E$12/1000)+('Activity data'!N1595*'Emission factors'!$H$12*'Emission factors'!$B$12*'Emission factors'!$E$12/1000)</f>
        <v>7.0024728000000005</v>
      </c>
      <c r="S7393" s="92">
        <f>('Activity data'!O1523*'Emission factors'!$B$12/1000*'Emission factors'!$E$12/1000)+('Activity data'!O1595*'Emission factors'!$H$12*'Emission factors'!$B$12*'Emission factors'!$E$12/1000)</f>
        <v>4.8179409599999996</v>
      </c>
      <c r="T7393" s="92">
        <f>('Activity data'!P1523*'Emission factors'!$B$12/1000*'Emission factors'!$E$12/1000)+('Activity data'!P1595*'Emission factors'!$H$12*'Emission factors'!$B$12*'Emission factors'!$E$12/1000)</f>
        <v>4.1651040000000004</v>
      </c>
      <c r="U7393" s="92">
        <f>('Activity data'!Q1523*'Emission factors'!$B$12/1000*'Emission factors'!$E$12/1000)+('Activity data'!Q1595*'Emission factors'!$H$12*'Emission factors'!$B$12*'Emission factors'!$E$12/1000)</f>
        <v>2.4715199999999999</v>
      </c>
    </row>
    <row r="7394" spans="1:21" x14ac:dyDescent="0.25">
      <c r="A7394" s="92" t="s">
        <v>11</v>
      </c>
      <c r="B7394" s="92" t="s">
        <v>12</v>
      </c>
      <c r="C7394" s="92" t="s">
        <v>48</v>
      </c>
      <c r="D7394" s="92" t="s">
        <v>48</v>
      </c>
      <c r="E7394" s="92" t="s">
        <v>40</v>
      </c>
      <c r="F7394" s="92" t="s">
        <v>50</v>
      </c>
      <c r="G7394" s="92" t="s">
        <v>97</v>
      </c>
      <c r="H7394" s="92" t="s">
        <v>74</v>
      </c>
      <c r="I7394" s="92" t="s">
        <v>209</v>
      </c>
      <c r="L7394" s="92">
        <f>('Activity data'!H1524*'Emission factors'!$B$12/1000*'Emission factors'!$E$12/1000)+('Activity data'!H1596*'Emission factors'!$H$12*'Emission factors'!$B$12*'Emission factors'!$E$12/1000)</f>
        <v>4.6964621824319994E-3</v>
      </c>
      <c r="M7394" s="92">
        <f>('Activity data'!I1524*'Emission factors'!$B$12/1000*'Emission factors'!$E$12/1000)+('Activity data'!I1596*'Emission factors'!$H$12*'Emission factors'!$B$12*'Emission factors'!$E$12/1000)</f>
        <v>2.963473565328E-3</v>
      </c>
      <c r="N7394" s="92">
        <f>('Activity data'!J1524*'Emission factors'!$B$12/1000*'Emission factors'!$E$12/1000)+('Activity data'!J1596*'Emission factors'!$H$12*'Emission factors'!$B$12*'Emission factors'!$E$12/1000)</f>
        <v>2.0459900650079996E-3</v>
      </c>
      <c r="O7394" s="92">
        <f>('Activity data'!K1524*'Emission factors'!$B$12/1000*'Emission factors'!$E$12/1000)+('Activity data'!K1596*'Emission factors'!$H$12*'Emission factors'!$B$12*'Emission factors'!$E$12/1000)</f>
        <v>1.4763864183840001E-3</v>
      </c>
      <c r="P7394" s="92">
        <f>('Activity data'!L1524*'Emission factors'!$B$12/1000*'Emission factors'!$E$12/1000)+('Activity data'!L1596*'Emission factors'!$H$12*'Emission factors'!$B$12*'Emission factors'!$E$12/1000)</f>
        <v>2.0452081827839999E-3</v>
      </c>
      <c r="Q7394" s="92">
        <f>('Activity data'!M1524*'Emission factors'!$B$12/1000*'Emission factors'!$E$12/1000)+('Activity data'!M1596*'Emission factors'!$H$12*'Emission factors'!$B$12*'Emission factors'!$E$12/1000)</f>
        <v>3.0787165465439993E-3</v>
      </c>
      <c r="R7394" s="92">
        <f>('Activity data'!N1524*'Emission factors'!$B$12/1000*'Emission factors'!$E$12/1000)+('Activity data'!N1596*'Emission factors'!$H$12*'Emission factors'!$B$12*'Emission factors'!$E$12/1000)</f>
        <v>3.2020357154879998E-3</v>
      </c>
      <c r="S7394" s="92">
        <f>('Activity data'!O1524*'Emission factors'!$B$12/1000*'Emission factors'!$E$12/1000)+('Activity data'!O1596*'Emission factors'!$H$12*'Emission factors'!$B$12*'Emission factors'!$E$12/1000)</f>
        <v>3.010273962528E-3</v>
      </c>
      <c r="T7394" s="92">
        <f>('Activity data'!P1524*'Emission factors'!$B$12/1000*'Emission factors'!$E$12/1000)+('Activity data'!P1596*'Emission factors'!$H$12*'Emission factors'!$B$12*'Emission factors'!$E$12/1000)</f>
        <v>7.4058338107200008E-4</v>
      </c>
      <c r="U7394" s="92">
        <f>('Activity data'!Q1524*'Emission factors'!$B$12/1000*'Emission factors'!$E$12/1000)+('Activity data'!Q1596*'Emission factors'!$H$12*'Emission factors'!$B$12*'Emission factors'!$E$12/1000)</f>
        <v>0</v>
      </c>
    </row>
    <row r="7395" spans="1:21" x14ac:dyDescent="0.25">
      <c r="A7395" s="92" t="s">
        <v>11</v>
      </c>
      <c r="B7395" s="92" t="s">
        <v>12</v>
      </c>
      <c r="C7395" s="92" t="s">
        <v>48</v>
      </c>
      <c r="D7395" s="92" t="s">
        <v>48</v>
      </c>
      <c r="E7395" s="92" t="s">
        <v>40</v>
      </c>
      <c r="F7395" s="92" t="s">
        <v>50</v>
      </c>
      <c r="G7395" s="92" t="s">
        <v>97</v>
      </c>
      <c r="H7395" s="92" t="s">
        <v>74</v>
      </c>
      <c r="I7395" s="92" t="s">
        <v>208</v>
      </c>
      <c r="L7395" s="92">
        <f>('Activity data'!H1525*'Emission factors'!$B$12/1000*'Emission factors'!$E$12/1000)+('Activity data'!H1597*'Emission factors'!$H$12*'Emission factors'!$B$12*'Emission factors'!$E$12/1000)</f>
        <v>0</v>
      </c>
      <c r="M7395" s="92">
        <f>('Activity data'!I1525*'Emission factors'!$B$12/1000*'Emission factors'!$E$12/1000)+('Activity data'!I1597*'Emission factors'!$H$12*'Emission factors'!$B$12*'Emission factors'!$E$12/1000)</f>
        <v>0</v>
      </c>
      <c r="N7395" s="92">
        <f>('Activity data'!J1525*'Emission factors'!$B$12/1000*'Emission factors'!$E$12/1000)+('Activity data'!J1597*'Emission factors'!$H$12*'Emission factors'!$B$12*'Emission factors'!$E$12/1000)</f>
        <v>0</v>
      </c>
      <c r="O7395" s="92">
        <f>('Activity data'!K1525*'Emission factors'!$B$12/1000*'Emission factors'!$E$12/1000)+('Activity data'!K1597*'Emission factors'!$H$12*'Emission factors'!$B$12*'Emission factors'!$E$12/1000)</f>
        <v>0</v>
      </c>
      <c r="P7395" s="92">
        <f>('Activity data'!L1525*'Emission factors'!$B$12/1000*'Emission factors'!$E$12/1000)+('Activity data'!L1597*'Emission factors'!$H$12*'Emission factors'!$B$12*'Emission factors'!$E$12/1000)</f>
        <v>0</v>
      </c>
      <c r="Q7395" s="92">
        <f>('Activity data'!M1525*'Emission factors'!$B$12/1000*'Emission factors'!$E$12/1000)+('Activity data'!M1597*'Emission factors'!$H$12*'Emission factors'!$B$12*'Emission factors'!$E$12/1000)</f>
        <v>0</v>
      </c>
      <c r="R7395" s="92">
        <f>('Activity data'!N1525*'Emission factors'!$B$12/1000*'Emission factors'!$E$12/1000)+('Activity data'!N1597*'Emission factors'!$H$12*'Emission factors'!$B$12*'Emission factors'!$E$12/1000)</f>
        <v>0</v>
      </c>
      <c r="S7395" s="92">
        <f>('Activity data'!O1525*'Emission factors'!$B$12/1000*'Emission factors'!$E$12/1000)+('Activity data'!O1597*'Emission factors'!$H$12*'Emission factors'!$B$12*'Emission factors'!$E$12/1000)</f>
        <v>0</v>
      </c>
      <c r="T7395" s="92">
        <f>('Activity data'!P1525*'Emission factors'!$B$12/1000*'Emission factors'!$E$12/1000)+('Activity data'!P1597*'Emission factors'!$H$12*'Emission factors'!$B$12*'Emission factors'!$E$12/1000)</f>
        <v>0</v>
      </c>
      <c r="U7395" s="92">
        <f>('Activity data'!Q1525*'Emission factors'!$B$12/1000*'Emission factors'!$E$12/1000)+('Activity data'!Q1597*'Emission factors'!$H$12*'Emission factors'!$B$12*'Emission factors'!$E$12/1000)</f>
        <v>0</v>
      </c>
    </row>
    <row r="7396" spans="1:21" x14ac:dyDescent="0.25">
      <c r="A7396" s="92" t="s">
        <v>11</v>
      </c>
      <c r="B7396" s="92" t="s">
        <v>12</v>
      </c>
      <c r="C7396" s="92" t="s">
        <v>48</v>
      </c>
      <c r="D7396" s="92" t="s">
        <v>48</v>
      </c>
      <c r="E7396" s="92" t="s">
        <v>40</v>
      </c>
      <c r="F7396" s="92" t="s">
        <v>50</v>
      </c>
      <c r="G7396" s="92" t="s">
        <v>97</v>
      </c>
      <c r="H7396" s="92" t="s">
        <v>74</v>
      </c>
      <c r="I7396" s="92" t="s">
        <v>202</v>
      </c>
      <c r="L7396" s="92">
        <f>('Activity data'!H1526*'Emission factors'!$B$12/1000*'Emission factors'!$E$12/1000)+('Activity data'!H1598*'Emission factors'!$H$12*'Emission factors'!$B$12*'Emission factors'!$E$12/1000)</f>
        <v>1.6963017600000001</v>
      </c>
      <c r="M7396" s="92">
        <f>('Activity data'!I1526*'Emission factors'!$B$12/1000*'Emission factors'!$E$12/1000)+('Activity data'!I1598*'Emission factors'!$H$12*'Emission factors'!$B$12*'Emission factors'!$E$12/1000)</f>
        <v>2.2226625600000003</v>
      </c>
      <c r="N7396" s="92">
        <f>('Activity data'!J1526*'Emission factors'!$B$12/1000*'Emission factors'!$E$12/1000)+('Activity data'!J1598*'Emission factors'!$H$12*'Emission factors'!$B$12*'Emission factors'!$E$12/1000)</f>
        <v>2.6144486400000004</v>
      </c>
      <c r="O7396" s="92">
        <f>('Activity data'!K1526*'Emission factors'!$B$12/1000*'Emission factors'!$E$12/1000)+('Activity data'!K1598*'Emission factors'!$H$12*'Emission factors'!$B$12*'Emission factors'!$E$12/1000)</f>
        <v>2.2575739200000005</v>
      </c>
      <c r="P7396" s="92">
        <f>('Activity data'!L1526*'Emission factors'!$B$12/1000*'Emission factors'!$E$12/1000)+('Activity data'!L1598*'Emission factors'!$H$12*'Emission factors'!$B$12*'Emission factors'!$E$12/1000)</f>
        <v>13.086616320000001</v>
      </c>
      <c r="Q7396" s="92">
        <f>('Activity data'!M1526*'Emission factors'!$B$12/1000*'Emission factors'!$E$12/1000)+('Activity data'!M1598*'Emission factors'!$H$12*'Emission factors'!$B$12*'Emission factors'!$E$12/1000)</f>
        <v>12.015581760000002</v>
      </c>
      <c r="R7396" s="92">
        <f>('Activity data'!N1526*'Emission factors'!$B$12/1000*'Emission factors'!$E$12/1000)+('Activity data'!N1598*'Emission factors'!$H$12*'Emission factors'!$B$12*'Emission factors'!$E$12/1000)</f>
        <v>7.2837336000000015</v>
      </c>
      <c r="S7396" s="92">
        <f>('Activity data'!O1526*'Emission factors'!$B$12/1000*'Emission factors'!$E$12/1000)+('Activity data'!O1598*'Emission factors'!$H$12*'Emission factors'!$B$12*'Emission factors'!$E$12/1000)</f>
        <v>3.0764587200000006</v>
      </c>
      <c r="T7396" s="92">
        <f>('Activity data'!P1526*'Emission factors'!$B$12/1000*'Emission factors'!$E$12/1000)+('Activity data'!P1598*'Emission factors'!$H$12*'Emission factors'!$B$12*'Emission factors'!$E$12/1000)</f>
        <v>3.1628159999999998</v>
      </c>
      <c r="U7396" s="92">
        <f>('Activity data'!Q1526*'Emission factors'!$B$12/1000*'Emission factors'!$E$12/1000)+('Activity data'!Q1598*'Emission factors'!$H$12*'Emission factors'!$B$12*'Emission factors'!$E$12/1000)</f>
        <v>2.6420640000000004</v>
      </c>
    </row>
    <row r="7397" spans="1:21" x14ac:dyDescent="0.25">
      <c r="A7397" s="92" t="s">
        <v>11</v>
      </c>
      <c r="B7397" s="92" t="s">
        <v>12</v>
      </c>
      <c r="C7397" s="92" t="s">
        <v>48</v>
      </c>
      <c r="D7397" s="92" t="s">
        <v>48</v>
      </c>
      <c r="E7397" s="92" t="s">
        <v>40</v>
      </c>
      <c r="F7397" s="92" t="s">
        <v>50</v>
      </c>
      <c r="G7397" s="92" t="s">
        <v>97</v>
      </c>
      <c r="H7397" s="92" t="s">
        <v>74</v>
      </c>
      <c r="I7397" s="92" t="s">
        <v>225</v>
      </c>
      <c r="L7397" s="92">
        <f>('Activity data'!H1527*'Emission factors'!$B$12/1000*'Emission factors'!$E$12/1000)+('Activity data'!H1599*'Emission factors'!$H$12*'Emission factors'!$B$12*'Emission factors'!$E$12/1000)</f>
        <v>0.23259647999999999</v>
      </c>
      <c r="M7397" s="92">
        <f>('Activity data'!I1527*'Emission factors'!$B$12/1000*'Emission factors'!$E$12/1000)+('Activity data'!I1599*'Emission factors'!$H$12*'Emission factors'!$B$12*'Emission factors'!$E$12/1000)</f>
        <v>0.23916287999999999</v>
      </c>
      <c r="N7397" s="92">
        <f>('Activity data'!J1527*'Emission factors'!$B$12/1000*'Emission factors'!$E$12/1000)+('Activity data'!J1599*'Emission factors'!$H$12*'Emission factors'!$B$12*'Emission factors'!$E$12/1000)</f>
        <v>0.24501791999999997</v>
      </c>
      <c r="O7397" s="92">
        <f>('Activity data'!K1527*'Emission factors'!$B$12/1000*'Emission factors'!$E$12/1000)+('Activity data'!K1599*'Emission factors'!$H$12*'Emission factors'!$B$12*'Emission factors'!$E$12/1000)</f>
        <v>0.23836032000000001</v>
      </c>
      <c r="P7397" s="92">
        <f>('Activity data'!L1527*'Emission factors'!$B$12/1000*'Emission factors'!$E$12/1000)+('Activity data'!L1599*'Emission factors'!$H$12*'Emission factors'!$B$12*'Emission factors'!$E$12/1000)</f>
        <v>0.23587968000000001</v>
      </c>
      <c r="Q7397" s="92">
        <f>('Activity data'!M1527*'Emission factors'!$B$12/1000*'Emission factors'!$E$12/1000)+('Activity data'!M1599*'Emission factors'!$H$12*'Emission factors'!$B$12*'Emission factors'!$E$12/1000)</f>
        <v>0.21880704000000004</v>
      </c>
      <c r="R7397" s="92">
        <f>('Activity data'!N1527*'Emission factors'!$B$12/1000*'Emission factors'!$E$12/1000)+('Activity data'!N1599*'Emission factors'!$H$12*'Emission factors'!$B$12*'Emission factors'!$E$12/1000)</f>
        <v>0.13319760000000003</v>
      </c>
      <c r="S7397" s="92">
        <f>('Activity data'!O1527*'Emission factors'!$B$12/1000*'Emission factors'!$E$12/1000)+('Activity data'!O1599*'Emission factors'!$H$12*'Emission factors'!$B$12*'Emission factors'!$E$12/1000)</f>
        <v>2.663952E-2</v>
      </c>
      <c r="T7397" s="92">
        <f>('Activity data'!P1527*'Emission factors'!$B$12/1000*'Emission factors'!$E$12/1000)+('Activity data'!P1599*'Emission factors'!$H$12*'Emission factors'!$B$12*'Emission factors'!$E$12/1000)</f>
        <v>0.18878399999999998</v>
      </c>
      <c r="U7397" s="92">
        <f>('Activity data'!Q1527*'Emission factors'!$B$12/1000*'Emission factors'!$E$12/1000)+('Activity data'!Q1599*'Emission factors'!$H$12*'Emission factors'!$B$12*'Emission factors'!$E$12/1000)</f>
        <v>0.14227200000000001</v>
      </c>
    </row>
    <row r="7398" spans="1:21" x14ac:dyDescent="0.25">
      <c r="A7398" s="92" t="s">
        <v>11</v>
      </c>
      <c r="B7398" s="92" t="s">
        <v>12</v>
      </c>
      <c r="C7398" s="92" t="s">
        <v>48</v>
      </c>
      <c r="D7398" s="92" t="s">
        <v>48</v>
      </c>
      <c r="E7398" s="92" t="s">
        <v>40</v>
      </c>
      <c r="F7398" s="92" t="s">
        <v>50</v>
      </c>
      <c r="G7398" s="92" t="s">
        <v>97</v>
      </c>
      <c r="H7398" s="92" t="s">
        <v>74</v>
      </c>
      <c r="I7398" s="92" t="s">
        <v>226</v>
      </c>
      <c r="L7398" s="92">
        <f>('Activity data'!H1528*'Emission factors'!$B$12/1000*'Emission factors'!$E$12/1000)+('Activity data'!H1600*'Emission factors'!$H$12*'Emission factors'!$B$12*'Emission factors'!$E$12/1000)</f>
        <v>0</v>
      </c>
      <c r="M7398" s="92">
        <f>('Activity data'!I1528*'Emission factors'!$B$12/1000*'Emission factors'!$E$12/1000)+('Activity data'!I1600*'Emission factors'!$H$12*'Emission factors'!$B$12*'Emission factors'!$E$12/1000)</f>
        <v>0</v>
      </c>
      <c r="N7398" s="92">
        <f>('Activity data'!J1528*'Emission factors'!$B$12/1000*'Emission factors'!$E$12/1000)+('Activity data'!J1600*'Emission factors'!$H$12*'Emission factors'!$B$12*'Emission factors'!$E$12/1000)</f>
        <v>0</v>
      </c>
      <c r="O7398" s="92">
        <f>('Activity data'!K1528*'Emission factors'!$B$12/1000*'Emission factors'!$E$12/1000)+('Activity data'!K1600*'Emission factors'!$H$12*'Emission factors'!$B$12*'Emission factors'!$E$12/1000)</f>
        <v>0</v>
      </c>
      <c r="P7398" s="92">
        <f>('Activity data'!L1528*'Emission factors'!$B$12/1000*'Emission factors'!$E$12/1000)+('Activity data'!L1600*'Emission factors'!$H$12*'Emission factors'!$B$12*'Emission factors'!$E$12/1000)</f>
        <v>0</v>
      </c>
      <c r="Q7398" s="92">
        <f>('Activity data'!M1528*'Emission factors'!$B$12/1000*'Emission factors'!$E$12/1000)+('Activity data'!M1600*'Emission factors'!$H$12*'Emission factors'!$B$12*'Emission factors'!$E$12/1000)</f>
        <v>0</v>
      </c>
      <c r="R7398" s="92">
        <f>('Activity data'!N1528*'Emission factors'!$B$12/1000*'Emission factors'!$E$12/1000)+('Activity data'!N1600*'Emission factors'!$H$12*'Emission factors'!$B$12*'Emission factors'!$E$12/1000)</f>
        <v>0</v>
      </c>
      <c r="S7398" s="92">
        <f>('Activity data'!O1528*'Emission factors'!$B$12/1000*'Emission factors'!$E$12/1000)+('Activity data'!O1600*'Emission factors'!$H$12*'Emission factors'!$B$12*'Emission factors'!$E$12/1000)</f>
        <v>0</v>
      </c>
      <c r="T7398" s="92">
        <f>('Activity data'!P1528*'Emission factors'!$B$12/1000*'Emission factors'!$E$12/1000)+('Activity data'!P1600*'Emission factors'!$H$12*'Emission factors'!$B$12*'Emission factors'!$E$12/1000)</f>
        <v>0</v>
      </c>
      <c r="U7398" s="92">
        <f>('Activity data'!Q1528*'Emission factors'!$B$12/1000*'Emission factors'!$E$12/1000)+('Activity data'!Q1600*'Emission factors'!$H$12*'Emission factors'!$B$12*'Emission factors'!$E$12/1000)</f>
        <v>0</v>
      </c>
    </row>
    <row r="7399" spans="1:21" x14ac:dyDescent="0.25">
      <c r="A7399" s="92" t="s">
        <v>11</v>
      </c>
      <c r="B7399" s="92" t="s">
        <v>12</v>
      </c>
      <c r="C7399" s="92" t="s">
        <v>48</v>
      </c>
      <c r="D7399" s="92" t="s">
        <v>48</v>
      </c>
      <c r="E7399" s="92" t="s">
        <v>40</v>
      </c>
      <c r="F7399" s="92" t="s">
        <v>50</v>
      </c>
      <c r="G7399" s="92" t="s">
        <v>97</v>
      </c>
      <c r="H7399" s="92" t="s">
        <v>74</v>
      </c>
      <c r="I7399" s="92" t="s">
        <v>206</v>
      </c>
      <c r="L7399" s="92">
        <f>('Activity data'!H1529*'Emission factors'!$B$12/1000*'Emission factors'!$E$12/1000)+('Activity data'!H1601*'Emission factors'!$H$12*'Emission factors'!$B$12*'Emission factors'!$E$12/1000)</f>
        <v>0</v>
      </c>
      <c r="M7399" s="92">
        <f>('Activity data'!I1529*'Emission factors'!$B$12/1000*'Emission factors'!$E$12/1000)+('Activity data'!I1601*'Emission factors'!$H$12*'Emission factors'!$B$12*'Emission factors'!$E$12/1000)</f>
        <v>0</v>
      </c>
      <c r="N7399" s="92">
        <f>('Activity data'!J1529*'Emission factors'!$B$12/1000*'Emission factors'!$E$12/1000)+('Activity data'!J1601*'Emission factors'!$H$12*'Emission factors'!$B$12*'Emission factors'!$E$12/1000)</f>
        <v>0</v>
      </c>
      <c r="O7399" s="92">
        <f>('Activity data'!K1529*'Emission factors'!$B$12/1000*'Emission factors'!$E$12/1000)+('Activity data'!K1601*'Emission factors'!$H$12*'Emission factors'!$B$12*'Emission factors'!$E$12/1000)</f>
        <v>0</v>
      </c>
      <c r="P7399" s="92">
        <f>('Activity data'!L1529*'Emission factors'!$B$12/1000*'Emission factors'!$E$12/1000)+('Activity data'!L1601*'Emission factors'!$H$12*'Emission factors'!$B$12*'Emission factors'!$E$12/1000)</f>
        <v>0</v>
      </c>
      <c r="Q7399" s="92">
        <f>('Activity data'!M1529*'Emission factors'!$B$12/1000*'Emission factors'!$E$12/1000)+('Activity data'!M1601*'Emission factors'!$H$12*'Emission factors'!$B$12*'Emission factors'!$E$12/1000)</f>
        <v>0</v>
      </c>
      <c r="R7399" s="92">
        <f>('Activity data'!N1529*'Emission factors'!$B$12/1000*'Emission factors'!$E$12/1000)+('Activity data'!N1601*'Emission factors'!$H$12*'Emission factors'!$B$12*'Emission factors'!$E$12/1000)</f>
        <v>0</v>
      </c>
      <c r="S7399" s="92">
        <f>('Activity data'!O1529*'Emission factors'!$B$12/1000*'Emission factors'!$E$12/1000)+('Activity data'!O1601*'Emission factors'!$H$12*'Emission factors'!$B$12*'Emission factors'!$E$12/1000)</f>
        <v>0</v>
      </c>
      <c r="T7399" s="92">
        <f>('Activity data'!P1529*'Emission factors'!$B$12/1000*'Emission factors'!$E$12/1000)+('Activity data'!P1601*'Emission factors'!$H$12*'Emission factors'!$B$12*'Emission factors'!$E$12/1000)</f>
        <v>0</v>
      </c>
      <c r="U7399" s="92">
        <f>('Activity data'!Q1529*'Emission factors'!$B$12/1000*'Emission factors'!$E$12/1000)+('Activity data'!Q1601*'Emission factors'!$H$12*'Emission factors'!$B$12*'Emission factors'!$E$12/1000)</f>
        <v>0</v>
      </c>
    </row>
    <row r="7400" spans="1:21" x14ac:dyDescent="0.25">
      <c r="A7400" s="92" t="s">
        <v>11</v>
      </c>
      <c r="B7400" s="92" t="s">
        <v>12</v>
      </c>
      <c r="C7400" s="92" t="s">
        <v>48</v>
      </c>
      <c r="D7400" s="92" t="s">
        <v>48</v>
      </c>
      <c r="E7400" s="92" t="s">
        <v>40</v>
      </c>
      <c r="F7400" s="92" t="s">
        <v>50</v>
      </c>
      <c r="G7400" s="92" t="s">
        <v>97</v>
      </c>
      <c r="H7400" s="92" t="s">
        <v>74</v>
      </c>
      <c r="I7400" s="92" t="s">
        <v>232</v>
      </c>
      <c r="L7400" s="92">
        <f>('Activity data'!H1530*'Emission factors'!$B$12/1000*'Emission factors'!$E$12/1000)+('Activity data'!H1602*'Emission factors'!$H$12*'Emission factors'!$B$12*'Emission factors'!$E$12/1000)</f>
        <v>0</v>
      </c>
      <c r="M7400" s="92">
        <f>('Activity data'!I1530*'Emission factors'!$B$12/1000*'Emission factors'!$E$12/1000)+('Activity data'!I1602*'Emission factors'!$H$12*'Emission factors'!$B$12*'Emission factors'!$E$12/1000)</f>
        <v>0</v>
      </c>
      <c r="N7400" s="92">
        <f>('Activity data'!J1530*'Emission factors'!$B$12/1000*'Emission factors'!$E$12/1000)+('Activity data'!J1602*'Emission factors'!$H$12*'Emission factors'!$B$12*'Emission factors'!$E$12/1000)</f>
        <v>0</v>
      </c>
      <c r="O7400" s="92">
        <f>('Activity data'!K1530*'Emission factors'!$B$12/1000*'Emission factors'!$E$12/1000)+('Activity data'!K1602*'Emission factors'!$H$12*'Emission factors'!$B$12*'Emission factors'!$E$12/1000)</f>
        <v>0</v>
      </c>
      <c r="P7400" s="92">
        <f>('Activity data'!L1530*'Emission factors'!$B$12/1000*'Emission factors'!$E$12/1000)+('Activity data'!L1602*'Emission factors'!$H$12*'Emission factors'!$B$12*'Emission factors'!$E$12/1000)</f>
        <v>0</v>
      </c>
      <c r="Q7400" s="92">
        <f>('Activity data'!M1530*'Emission factors'!$B$12/1000*'Emission factors'!$E$12/1000)+('Activity data'!M1602*'Emission factors'!$H$12*'Emission factors'!$B$12*'Emission factors'!$E$12/1000)</f>
        <v>0</v>
      </c>
      <c r="R7400" s="92">
        <f>('Activity data'!N1530*'Emission factors'!$B$12/1000*'Emission factors'!$E$12/1000)+('Activity data'!N1602*'Emission factors'!$H$12*'Emission factors'!$B$12*'Emission factors'!$E$12/1000)</f>
        <v>0</v>
      </c>
      <c r="S7400" s="92">
        <f>('Activity data'!O1530*'Emission factors'!$B$12/1000*'Emission factors'!$E$12/1000)+('Activity data'!O1602*'Emission factors'!$H$12*'Emission factors'!$B$12*'Emission factors'!$E$12/1000)</f>
        <v>0</v>
      </c>
      <c r="T7400" s="92">
        <f>('Activity data'!P1530*'Emission factors'!$B$12/1000*'Emission factors'!$E$12/1000)+('Activity data'!P1602*'Emission factors'!$H$12*'Emission factors'!$B$12*'Emission factors'!$E$12/1000)</f>
        <v>0</v>
      </c>
      <c r="U7400" s="92">
        <f>('Activity data'!Q1530*'Emission factors'!$B$12/1000*'Emission factors'!$E$12/1000)+('Activity data'!Q1602*'Emission factors'!$H$12*'Emission factors'!$B$12*'Emission factors'!$E$12/1000)</f>
        <v>0</v>
      </c>
    </row>
    <row r="7401" spans="1:21" x14ac:dyDescent="0.25">
      <c r="A7401" s="92" t="s">
        <v>11</v>
      </c>
      <c r="B7401" s="92" t="s">
        <v>12</v>
      </c>
      <c r="C7401" s="92" t="s">
        <v>48</v>
      </c>
      <c r="D7401" s="92" t="s">
        <v>48</v>
      </c>
      <c r="E7401" s="92" t="s">
        <v>40</v>
      </c>
      <c r="F7401" s="92" t="s">
        <v>50</v>
      </c>
      <c r="G7401" s="92" t="s">
        <v>97</v>
      </c>
      <c r="H7401" s="92" t="s">
        <v>74</v>
      </c>
      <c r="I7401" s="92" t="s">
        <v>200</v>
      </c>
      <c r="L7401" s="92">
        <f>('Activity data'!H1531*'Emission factors'!$B$12/1000*'Emission factors'!$E$12/1000)+('Activity data'!H1603*'Emission factors'!$H$12*'Emission factors'!$B$12*'Emission factors'!$E$12/1000)</f>
        <v>0</v>
      </c>
      <c r="M7401" s="92">
        <f>('Activity data'!I1531*'Emission factors'!$B$12/1000*'Emission factors'!$E$12/1000)+('Activity data'!I1603*'Emission factors'!$H$12*'Emission factors'!$B$12*'Emission factors'!$E$12/1000)</f>
        <v>0</v>
      </c>
      <c r="N7401" s="92">
        <f>('Activity data'!J1531*'Emission factors'!$B$12/1000*'Emission factors'!$E$12/1000)+('Activity data'!J1603*'Emission factors'!$H$12*'Emission factors'!$B$12*'Emission factors'!$E$12/1000)</f>
        <v>0</v>
      </c>
      <c r="O7401" s="92">
        <f>('Activity data'!K1531*'Emission factors'!$B$12/1000*'Emission factors'!$E$12/1000)+('Activity data'!K1603*'Emission factors'!$H$12*'Emission factors'!$B$12*'Emission factors'!$E$12/1000)</f>
        <v>0</v>
      </c>
      <c r="P7401" s="92">
        <f>('Activity data'!L1531*'Emission factors'!$B$12/1000*'Emission factors'!$E$12/1000)+('Activity data'!L1603*'Emission factors'!$H$12*'Emission factors'!$B$12*'Emission factors'!$E$12/1000)</f>
        <v>0</v>
      </c>
      <c r="Q7401" s="92">
        <f>('Activity data'!M1531*'Emission factors'!$B$12/1000*'Emission factors'!$E$12/1000)+('Activity data'!M1603*'Emission factors'!$H$12*'Emission factors'!$B$12*'Emission factors'!$E$12/1000)</f>
        <v>0</v>
      </c>
      <c r="R7401" s="92">
        <f>('Activity data'!N1531*'Emission factors'!$B$12/1000*'Emission factors'!$E$12/1000)+('Activity data'!N1603*'Emission factors'!$H$12*'Emission factors'!$B$12*'Emission factors'!$E$12/1000)</f>
        <v>0</v>
      </c>
      <c r="S7401" s="92">
        <f>('Activity data'!O1531*'Emission factors'!$B$12/1000*'Emission factors'!$E$12/1000)+('Activity data'!O1603*'Emission factors'!$H$12*'Emission factors'!$B$12*'Emission factors'!$E$12/1000)</f>
        <v>0</v>
      </c>
      <c r="T7401" s="92">
        <f>('Activity data'!P1531*'Emission factors'!$B$12/1000*'Emission factors'!$E$12/1000)+('Activity data'!P1603*'Emission factors'!$H$12*'Emission factors'!$B$12*'Emission factors'!$E$12/1000)</f>
        <v>0</v>
      </c>
      <c r="U7401" s="92">
        <f>('Activity data'!Q1531*'Emission factors'!$B$12/1000*'Emission factors'!$E$12/1000)+('Activity data'!Q1603*'Emission factors'!$H$12*'Emission factors'!$B$12*'Emission factors'!$E$12/1000)</f>
        <v>0</v>
      </c>
    </row>
    <row r="7402" spans="1:21" x14ac:dyDescent="0.25">
      <c r="A7402" s="92" t="s">
        <v>11</v>
      </c>
      <c r="B7402" s="92" t="s">
        <v>12</v>
      </c>
      <c r="C7402" s="92" t="s">
        <v>48</v>
      </c>
      <c r="D7402" s="92" t="s">
        <v>48</v>
      </c>
      <c r="E7402" s="92" t="s">
        <v>40</v>
      </c>
      <c r="F7402" s="92" t="s">
        <v>50</v>
      </c>
      <c r="G7402" s="92" t="s">
        <v>97</v>
      </c>
      <c r="H7402" s="92" t="s">
        <v>74</v>
      </c>
      <c r="I7402" s="92" t="s">
        <v>227</v>
      </c>
      <c r="L7402" s="92">
        <f>('Activity data'!H1532*'Emission factors'!$B$12/1000*'Emission factors'!$E$12/1000)+('Activity data'!H1604*'Emission factors'!$H$12*'Emission factors'!$B$12*'Emission factors'!$E$12/1000)</f>
        <v>0</v>
      </c>
      <c r="M7402" s="92">
        <f>('Activity data'!I1532*'Emission factors'!$B$12/1000*'Emission factors'!$E$12/1000)+('Activity data'!I1604*'Emission factors'!$H$12*'Emission factors'!$B$12*'Emission factors'!$E$12/1000)</f>
        <v>0</v>
      </c>
      <c r="N7402" s="92">
        <f>('Activity data'!J1532*'Emission factors'!$B$12/1000*'Emission factors'!$E$12/1000)+('Activity data'!J1604*'Emission factors'!$H$12*'Emission factors'!$B$12*'Emission factors'!$E$12/1000)</f>
        <v>0</v>
      </c>
      <c r="O7402" s="92">
        <f>('Activity data'!K1532*'Emission factors'!$B$12/1000*'Emission factors'!$E$12/1000)+('Activity data'!K1604*'Emission factors'!$H$12*'Emission factors'!$B$12*'Emission factors'!$E$12/1000)</f>
        <v>0</v>
      </c>
      <c r="P7402" s="92">
        <f>('Activity data'!L1532*'Emission factors'!$B$12/1000*'Emission factors'!$E$12/1000)+('Activity data'!L1604*'Emission factors'!$H$12*'Emission factors'!$B$12*'Emission factors'!$E$12/1000)</f>
        <v>0</v>
      </c>
      <c r="Q7402" s="92">
        <f>('Activity data'!M1532*'Emission factors'!$B$12/1000*'Emission factors'!$E$12/1000)+('Activity data'!M1604*'Emission factors'!$H$12*'Emission factors'!$B$12*'Emission factors'!$E$12/1000)</f>
        <v>0</v>
      </c>
      <c r="R7402" s="92">
        <f>('Activity data'!N1532*'Emission factors'!$B$12/1000*'Emission factors'!$E$12/1000)+('Activity data'!N1604*'Emission factors'!$H$12*'Emission factors'!$B$12*'Emission factors'!$E$12/1000)</f>
        <v>0</v>
      </c>
      <c r="S7402" s="92">
        <f>('Activity data'!O1532*'Emission factors'!$B$12/1000*'Emission factors'!$E$12/1000)+('Activity data'!O1604*'Emission factors'!$H$12*'Emission factors'!$B$12*'Emission factors'!$E$12/1000)</f>
        <v>0</v>
      </c>
      <c r="T7402" s="92">
        <f>('Activity data'!P1532*'Emission factors'!$B$12/1000*'Emission factors'!$E$12/1000)+('Activity data'!P1604*'Emission factors'!$H$12*'Emission factors'!$B$12*'Emission factors'!$E$12/1000)</f>
        <v>0</v>
      </c>
      <c r="U7402" s="92">
        <f>('Activity data'!Q1532*'Emission factors'!$B$12/1000*'Emission factors'!$E$12/1000)+('Activity data'!Q1604*'Emission factors'!$H$12*'Emission factors'!$B$12*'Emission factors'!$E$12/1000)</f>
        <v>0</v>
      </c>
    </row>
    <row r="7403" spans="1:21" x14ac:dyDescent="0.25">
      <c r="A7403" s="92" t="s">
        <v>11</v>
      </c>
      <c r="B7403" s="92" t="s">
        <v>12</v>
      </c>
      <c r="C7403" s="92" t="s">
        <v>48</v>
      </c>
      <c r="D7403" s="92" t="s">
        <v>48</v>
      </c>
      <c r="E7403" s="92" t="s">
        <v>40</v>
      </c>
      <c r="F7403" s="92" t="s">
        <v>50</v>
      </c>
      <c r="G7403" s="92" t="s">
        <v>97</v>
      </c>
      <c r="H7403" s="92" t="s">
        <v>74</v>
      </c>
      <c r="I7403" s="92" t="s">
        <v>228</v>
      </c>
      <c r="L7403" s="92">
        <f>('Activity data'!H1533*'Emission factors'!$B$12/1000*'Emission factors'!$E$12/1000)+('Activity data'!H1605*'Emission factors'!$H$12*'Emission factors'!$B$12*'Emission factors'!$E$12/1000)</f>
        <v>0</v>
      </c>
      <c r="M7403" s="92">
        <f>('Activity data'!I1533*'Emission factors'!$B$12/1000*'Emission factors'!$E$12/1000)+('Activity data'!I1605*'Emission factors'!$H$12*'Emission factors'!$B$12*'Emission factors'!$E$12/1000)</f>
        <v>0</v>
      </c>
      <c r="N7403" s="92">
        <f>('Activity data'!J1533*'Emission factors'!$B$12/1000*'Emission factors'!$E$12/1000)+('Activity data'!J1605*'Emission factors'!$H$12*'Emission factors'!$B$12*'Emission factors'!$E$12/1000)</f>
        <v>0</v>
      </c>
      <c r="O7403" s="92">
        <f>('Activity data'!K1533*'Emission factors'!$B$12/1000*'Emission factors'!$E$12/1000)+('Activity data'!K1605*'Emission factors'!$H$12*'Emission factors'!$B$12*'Emission factors'!$E$12/1000)</f>
        <v>0</v>
      </c>
      <c r="P7403" s="92">
        <f>('Activity data'!L1533*'Emission factors'!$B$12/1000*'Emission factors'!$E$12/1000)+('Activity data'!L1605*'Emission factors'!$H$12*'Emission factors'!$B$12*'Emission factors'!$E$12/1000)</f>
        <v>0</v>
      </c>
      <c r="Q7403" s="92">
        <f>('Activity data'!M1533*'Emission factors'!$B$12/1000*'Emission factors'!$E$12/1000)+('Activity data'!M1605*'Emission factors'!$H$12*'Emission factors'!$B$12*'Emission factors'!$E$12/1000)</f>
        <v>0</v>
      </c>
      <c r="R7403" s="92">
        <f>('Activity data'!N1533*'Emission factors'!$B$12/1000*'Emission factors'!$E$12/1000)+('Activity data'!N1605*'Emission factors'!$H$12*'Emission factors'!$B$12*'Emission factors'!$E$12/1000)</f>
        <v>0</v>
      </c>
      <c r="S7403" s="92">
        <f>('Activity data'!O1533*'Emission factors'!$B$12/1000*'Emission factors'!$E$12/1000)+('Activity data'!O1605*'Emission factors'!$H$12*'Emission factors'!$B$12*'Emission factors'!$E$12/1000)</f>
        <v>0</v>
      </c>
      <c r="T7403" s="92">
        <f>('Activity data'!P1533*'Emission factors'!$B$12/1000*'Emission factors'!$E$12/1000)+('Activity data'!P1605*'Emission factors'!$H$12*'Emission factors'!$B$12*'Emission factors'!$E$12/1000)</f>
        <v>0</v>
      </c>
      <c r="U7403" s="92">
        <f>('Activity data'!Q1533*'Emission factors'!$B$12/1000*'Emission factors'!$E$12/1000)+('Activity data'!Q1605*'Emission factors'!$H$12*'Emission factors'!$B$12*'Emission factors'!$E$12/1000)</f>
        <v>0</v>
      </c>
    </row>
    <row r="7404" spans="1:21" x14ac:dyDescent="0.25">
      <c r="A7404" s="92" t="s">
        <v>11</v>
      </c>
      <c r="B7404" s="92" t="s">
        <v>12</v>
      </c>
      <c r="C7404" s="92" t="s">
        <v>48</v>
      </c>
      <c r="D7404" s="92" t="s">
        <v>48</v>
      </c>
      <c r="E7404" s="92" t="s">
        <v>40</v>
      </c>
      <c r="F7404" s="92" t="s">
        <v>50</v>
      </c>
      <c r="G7404" s="92" t="s">
        <v>97</v>
      </c>
      <c r="H7404" s="92" t="s">
        <v>74</v>
      </c>
      <c r="I7404" s="92" t="s">
        <v>195</v>
      </c>
      <c r="L7404" s="92">
        <f>('Activity data'!H1534*'Emission factors'!$B$12/1000*'Emission factors'!$E$12/1000)+('Activity data'!H1606*'Emission factors'!$H$12*'Emission factors'!$B$12*'Emission factors'!$E$12/1000)</f>
        <v>0</v>
      </c>
      <c r="M7404" s="92">
        <f>('Activity data'!I1534*'Emission factors'!$B$12/1000*'Emission factors'!$E$12/1000)+('Activity data'!I1606*'Emission factors'!$H$12*'Emission factors'!$B$12*'Emission factors'!$E$12/1000)</f>
        <v>0</v>
      </c>
      <c r="N7404" s="92">
        <f>('Activity data'!J1534*'Emission factors'!$B$12/1000*'Emission factors'!$E$12/1000)+('Activity data'!J1606*'Emission factors'!$H$12*'Emission factors'!$B$12*'Emission factors'!$E$12/1000)</f>
        <v>0</v>
      </c>
      <c r="O7404" s="92">
        <f>('Activity data'!K1534*'Emission factors'!$B$12/1000*'Emission factors'!$E$12/1000)+('Activity data'!K1606*'Emission factors'!$H$12*'Emission factors'!$B$12*'Emission factors'!$E$12/1000)</f>
        <v>0</v>
      </c>
      <c r="P7404" s="92">
        <f>('Activity data'!L1534*'Emission factors'!$B$12/1000*'Emission factors'!$E$12/1000)+('Activity data'!L1606*'Emission factors'!$H$12*'Emission factors'!$B$12*'Emission factors'!$E$12/1000)</f>
        <v>0</v>
      </c>
      <c r="Q7404" s="92">
        <f>('Activity data'!M1534*'Emission factors'!$B$12/1000*'Emission factors'!$E$12/1000)+('Activity data'!M1606*'Emission factors'!$H$12*'Emission factors'!$B$12*'Emission factors'!$E$12/1000)</f>
        <v>0</v>
      </c>
      <c r="R7404" s="92">
        <f>('Activity data'!N1534*'Emission factors'!$B$12/1000*'Emission factors'!$E$12/1000)+('Activity data'!N1606*'Emission factors'!$H$12*'Emission factors'!$B$12*'Emission factors'!$E$12/1000)</f>
        <v>0</v>
      </c>
      <c r="S7404" s="92">
        <f>('Activity data'!O1534*'Emission factors'!$B$12/1000*'Emission factors'!$E$12/1000)+('Activity data'!O1606*'Emission factors'!$H$12*'Emission factors'!$B$12*'Emission factors'!$E$12/1000)</f>
        <v>0</v>
      </c>
      <c r="T7404" s="92">
        <f>('Activity data'!P1534*'Emission factors'!$B$12/1000*'Emission factors'!$E$12/1000)+('Activity data'!P1606*'Emission factors'!$H$12*'Emission factors'!$B$12*'Emission factors'!$E$12/1000)</f>
        <v>0</v>
      </c>
      <c r="U7404" s="92">
        <f>('Activity data'!Q1534*'Emission factors'!$B$12/1000*'Emission factors'!$E$12/1000)+('Activity data'!Q1606*'Emission factors'!$H$12*'Emission factors'!$B$12*'Emission factors'!$E$12/1000)</f>
        <v>0</v>
      </c>
    </row>
    <row r="7405" spans="1:21" x14ac:dyDescent="0.25">
      <c r="A7405" s="92" t="s">
        <v>11</v>
      </c>
      <c r="B7405" s="92" t="s">
        <v>12</v>
      </c>
      <c r="C7405" s="92" t="s">
        <v>48</v>
      </c>
      <c r="D7405" s="92" t="s">
        <v>48</v>
      </c>
      <c r="E7405" s="92" t="s">
        <v>40</v>
      </c>
      <c r="F7405" s="92" t="s">
        <v>50</v>
      </c>
      <c r="G7405" s="92" t="s">
        <v>97</v>
      </c>
      <c r="H7405" s="92" t="s">
        <v>74</v>
      </c>
      <c r="I7405" s="92" t="s">
        <v>192</v>
      </c>
      <c r="L7405" s="92">
        <f>('Activity data'!H1535*'Emission factors'!$B$12/1000*'Emission factors'!$E$12/1000)+('Activity data'!H1607*'Emission factors'!$H$12*'Emission factors'!$B$12*'Emission factors'!$E$12/1000)</f>
        <v>3.4579614528000002</v>
      </c>
      <c r="M7405" s="92">
        <f>('Activity data'!I1535*'Emission factors'!$B$12/1000*'Emission factors'!$E$12/1000)+('Activity data'!I1607*'Emission factors'!$H$12*'Emission factors'!$B$12*'Emission factors'!$E$12/1000)</f>
        <v>3.5426041727999991</v>
      </c>
      <c r="N7405" s="92">
        <f>('Activity data'!J1535*'Emission factors'!$B$12/1000*'Emission factors'!$E$12/1000)+('Activity data'!J1607*'Emission factors'!$H$12*'Emission factors'!$B$12*'Emission factors'!$E$12/1000)</f>
        <v>3.6863792400000008</v>
      </c>
      <c r="O7405" s="92">
        <f>('Activity data'!K1535*'Emission factors'!$B$12/1000*'Emission factors'!$E$12/1000)+('Activity data'!K1607*'Emission factors'!$H$12*'Emission factors'!$B$12*'Emission factors'!$E$12/1000)</f>
        <v>3.8835272832000003</v>
      </c>
      <c r="P7405" s="92">
        <f>('Activity data'!L1535*'Emission factors'!$B$12/1000*'Emission factors'!$E$12/1000)+('Activity data'!L1607*'Emission factors'!$H$12*'Emission factors'!$B$12*'Emission factors'!$E$12/1000)</f>
        <v>3.862532493883188</v>
      </c>
      <c r="Q7405" s="92">
        <f>('Activity data'!M1535*'Emission factors'!$B$12/1000*'Emission factors'!$E$12/1000)+('Activity data'!M1607*'Emission factors'!$H$12*'Emission factors'!$B$12*'Emission factors'!$E$12/1000)</f>
        <v>4.117239047147053</v>
      </c>
      <c r="R7405" s="92">
        <f>('Activity data'!N1535*'Emission factors'!$B$12/1000*'Emission factors'!$E$12/1000)+('Activity data'!N1607*'Emission factors'!$H$12*'Emission factors'!$B$12*'Emission factors'!$E$12/1000)</f>
        <v>4.1701931612127128</v>
      </c>
      <c r="S7405" s="92">
        <f>('Activity data'!O1535*'Emission factors'!$B$12/1000*'Emission factors'!$E$12/1000)+('Activity data'!O1607*'Emission factors'!$H$12*'Emission factors'!$B$12*'Emission factors'!$E$12/1000)</f>
        <v>4.146792268002641</v>
      </c>
      <c r="T7405" s="92">
        <f>('Activity data'!P1535*'Emission factors'!$B$12/1000*'Emission factors'!$E$12/1000)+('Activity data'!P1607*'Emission factors'!$H$12*'Emission factors'!$B$12*'Emission factors'!$E$12/1000)</f>
        <v>4.2731952113253664</v>
      </c>
      <c r="U7405" s="92">
        <f>('Activity data'!Q1535*'Emission factors'!$B$12/1000*'Emission factors'!$E$12/1000)+('Activity data'!Q1607*'Emission factors'!$H$12*'Emission factors'!$B$12*'Emission factors'!$E$12/1000)</f>
        <v>5.1583963104142239</v>
      </c>
    </row>
    <row r="7406" spans="1:21" x14ac:dyDescent="0.25">
      <c r="A7406" s="92" t="s">
        <v>11</v>
      </c>
      <c r="B7406" s="92" t="s">
        <v>12</v>
      </c>
      <c r="C7406" s="92" t="s">
        <v>48</v>
      </c>
      <c r="D7406" s="92" t="s">
        <v>48</v>
      </c>
      <c r="E7406" s="92" t="s">
        <v>40</v>
      </c>
      <c r="F7406" s="92" t="s">
        <v>50</v>
      </c>
      <c r="G7406" s="92" t="s">
        <v>97</v>
      </c>
      <c r="H7406" s="92" t="s">
        <v>74</v>
      </c>
      <c r="I7406" s="92" t="s">
        <v>229</v>
      </c>
      <c r="L7406" s="92">
        <f>('Activity data'!H1536*'Emission factors'!$B$12/1000*'Emission factors'!$E$12/1000)+('Activity data'!H1608*'Emission factors'!$H$12*'Emission factors'!$B$12*'Emission factors'!$E$12/1000)</f>
        <v>0</v>
      </c>
      <c r="M7406" s="92">
        <f>('Activity data'!I1536*'Emission factors'!$B$12/1000*'Emission factors'!$E$12/1000)+('Activity data'!I1608*'Emission factors'!$H$12*'Emission factors'!$B$12*'Emission factors'!$E$12/1000)</f>
        <v>0</v>
      </c>
      <c r="N7406" s="92">
        <f>('Activity data'!J1536*'Emission factors'!$B$12/1000*'Emission factors'!$E$12/1000)+('Activity data'!J1608*'Emission factors'!$H$12*'Emission factors'!$B$12*'Emission factors'!$E$12/1000)</f>
        <v>0</v>
      </c>
      <c r="O7406" s="92">
        <f>('Activity data'!K1536*'Emission factors'!$B$12/1000*'Emission factors'!$E$12/1000)+('Activity data'!K1608*'Emission factors'!$H$12*'Emission factors'!$B$12*'Emission factors'!$E$12/1000)</f>
        <v>0</v>
      </c>
      <c r="P7406" s="92">
        <f>('Activity data'!L1536*'Emission factors'!$B$12/1000*'Emission factors'!$E$12/1000)+('Activity data'!L1608*'Emission factors'!$H$12*'Emission factors'!$B$12*'Emission factors'!$E$12/1000)</f>
        <v>0</v>
      </c>
      <c r="Q7406" s="92">
        <f>('Activity data'!M1536*'Emission factors'!$B$12/1000*'Emission factors'!$E$12/1000)+('Activity data'!M1608*'Emission factors'!$H$12*'Emission factors'!$B$12*'Emission factors'!$E$12/1000)</f>
        <v>0</v>
      </c>
      <c r="R7406" s="92">
        <f>('Activity data'!N1536*'Emission factors'!$B$12/1000*'Emission factors'!$E$12/1000)+('Activity data'!N1608*'Emission factors'!$H$12*'Emission factors'!$B$12*'Emission factors'!$E$12/1000)</f>
        <v>0</v>
      </c>
      <c r="S7406" s="92">
        <f>('Activity data'!O1536*'Emission factors'!$B$12/1000*'Emission factors'!$E$12/1000)+('Activity data'!O1608*'Emission factors'!$H$12*'Emission factors'!$B$12*'Emission factors'!$E$12/1000)</f>
        <v>0</v>
      </c>
      <c r="T7406" s="92">
        <f>('Activity data'!P1536*'Emission factors'!$B$12/1000*'Emission factors'!$E$12/1000)+('Activity data'!P1608*'Emission factors'!$H$12*'Emission factors'!$B$12*'Emission factors'!$E$12/1000)</f>
        <v>0</v>
      </c>
      <c r="U7406" s="92">
        <f>('Activity data'!Q1536*'Emission factors'!$B$12/1000*'Emission factors'!$E$12/1000)+('Activity data'!Q1608*'Emission factors'!$H$12*'Emission factors'!$B$12*'Emission factors'!$E$12/1000)</f>
        <v>0</v>
      </c>
    </row>
    <row r="7407" spans="1:21" x14ac:dyDescent="0.25">
      <c r="A7407" s="92" t="s">
        <v>11</v>
      </c>
      <c r="B7407" s="92" t="s">
        <v>12</v>
      </c>
      <c r="C7407" s="92" t="s">
        <v>48</v>
      </c>
      <c r="D7407" s="92" t="s">
        <v>48</v>
      </c>
      <c r="E7407" s="92" t="s">
        <v>40</v>
      </c>
      <c r="F7407" s="92" t="s">
        <v>50</v>
      </c>
      <c r="G7407" s="92" t="s">
        <v>97</v>
      </c>
      <c r="H7407" s="92" t="s">
        <v>74</v>
      </c>
      <c r="I7407" s="92" t="s">
        <v>198</v>
      </c>
      <c r="L7407" s="92">
        <f>('Activity data'!H1537*'Emission factors'!$B$12/1000*'Emission factors'!$E$12/1000)+('Activity data'!H1609*'Emission factors'!$H$12*'Emission factors'!$B$12*'Emission factors'!$E$12/1000)</f>
        <v>0</v>
      </c>
      <c r="M7407" s="92">
        <f>('Activity data'!I1537*'Emission factors'!$B$12/1000*'Emission factors'!$E$12/1000)+('Activity data'!I1609*'Emission factors'!$H$12*'Emission factors'!$B$12*'Emission factors'!$E$12/1000)</f>
        <v>0</v>
      </c>
      <c r="N7407" s="92">
        <f>('Activity data'!J1537*'Emission factors'!$B$12/1000*'Emission factors'!$E$12/1000)+('Activity data'!J1609*'Emission factors'!$H$12*'Emission factors'!$B$12*'Emission factors'!$E$12/1000)</f>
        <v>0</v>
      </c>
      <c r="O7407" s="92">
        <f>('Activity data'!K1537*'Emission factors'!$B$12/1000*'Emission factors'!$E$12/1000)+('Activity data'!K1609*'Emission factors'!$H$12*'Emission factors'!$B$12*'Emission factors'!$E$12/1000)</f>
        <v>0</v>
      </c>
      <c r="P7407" s="92">
        <f>('Activity data'!L1537*'Emission factors'!$B$12/1000*'Emission factors'!$E$12/1000)+('Activity data'!L1609*'Emission factors'!$H$12*'Emission factors'!$B$12*'Emission factors'!$E$12/1000)</f>
        <v>0</v>
      </c>
      <c r="Q7407" s="92">
        <f>('Activity data'!M1537*'Emission factors'!$B$12/1000*'Emission factors'!$E$12/1000)+('Activity data'!M1609*'Emission factors'!$H$12*'Emission factors'!$B$12*'Emission factors'!$E$12/1000)</f>
        <v>0</v>
      </c>
      <c r="R7407" s="92">
        <f>('Activity data'!N1537*'Emission factors'!$B$12/1000*'Emission factors'!$E$12/1000)+('Activity data'!N1609*'Emission factors'!$H$12*'Emission factors'!$B$12*'Emission factors'!$E$12/1000)</f>
        <v>0</v>
      </c>
      <c r="S7407" s="92">
        <f>('Activity data'!O1537*'Emission factors'!$B$12/1000*'Emission factors'!$E$12/1000)+('Activity data'!O1609*'Emission factors'!$H$12*'Emission factors'!$B$12*'Emission factors'!$E$12/1000)</f>
        <v>0</v>
      </c>
      <c r="T7407" s="92">
        <f>('Activity data'!P1537*'Emission factors'!$B$12/1000*'Emission factors'!$E$12/1000)+('Activity data'!P1609*'Emission factors'!$H$12*'Emission factors'!$B$12*'Emission factors'!$E$12/1000)</f>
        <v>0</v>
      </c>
      <c r="U7407" s="92">
        <f>('Activity data'!Q1537*'Emission factors'!$B$12/1000*'Emission factors'!$E$12/1000)+('Activity data'!Q1609*'Emission factors'!$H$12*'Emission factors'!$B$12*'Emission factors'!$E$12/1000)</f>
        <v>0</v>
      </c>
    </row>
    <row r="7408" spans="1:21" x14ac:dyDescent="0.25">
      <c r="A7408" s="92" t="s">
        <v>11</v>
      </c>
      <c r="B7408" s="92" t="s">
        <v>12</v>
      </c>
      <c r="C7408" s="92" t="s">
        <v>48</v>
      </c>
      <c r="D7408" s="92" t="s">
        <v>48</v>
      </c>
      <c r="E7408" s="92" t="s">
        <v>40</v>
      </c>
      <c r="F7408" s="92" t="s">
        <v>50</v>
      </c>
      <c r="G7408" s="92" t="s">
        <v>97</v>
      </c>
      <c r="H7408" s="92" t="s">
        <v>74</v>
      </c>
      <c r="I7408" s="92" t="s">
        <v>230</v>
      </c>
      <c r="L7408" s="92">
        <f>('Activity data'!H1538*'Emission factors'!$B$12/1000*'Emission factors'!$E$12/1000)+('Activity data'!H1610*'Emission factors'!$H$12*'Emission factors'!$B$12*'Emission factors'!$E$12/1000)</f>
        <v>0</v>
      </c>
      <c r="M7408" s="92">
        <f>('Activity data'!I1538*'Emission factors'!$B$12/1000*'Emission factors'!$E$12/1000)+('Activity data'!I1610*'Emission factors'!$H$12*'Emission factors'!$B$12*'Emission factors'!$E$12/1000)</f>
        <v>0</v>
      </c>
      <c r="N7408" s="92">
        <f>('Activity data'!J1538*'Emission factors'!$B$12/1000*'Emission factors'!$E$12/1000)+('Activity data'!J1610*'Emission factors'!$H$12*'Emission factors'!$B$12*'Emission factors'!$E$12/1000)</f>
        <v>0</v>
      </c>
      <c r="O7408" s="92">
        <f>('Activity data'!K1538*'Emission factors'!$B$12/1000*'Emission factors'!$E$12/1000)+('Activity data'!K1610*'Emission factors'!$H$12*'Emission factors'!$B$12*'Emission factors'!$E$12/1000)</f>
        <v>0</v>
      </c>
      <c r="P7408" s="92">
        <f>('Activity data'!L1538*'Emission factors'!$B$12/1000*'Emission factors'!$E$12/1000)+('Activity data'!L1610*'Emission factors'!$H$12*'Emission factors'!$B$12*'Emission factors'!$E$12/1000)</f>
        <v>0</v>
      </c>
      <c r="Q7408" s="92">
        <f>('Activity data'!M1538*'Emission factors'!$B$12/1000*'Emission factors'!$E$12/1000)+('Activity data'!M1610*'Emission factors'!$H$12*'Emission factors'!$B$12*'Emission factors'!$E$12/1000)</f>
        <v>0</v>
      </c>
      <c r="R7408" s="92">
        <f>('Activity data'!N1538*'Emission factors'!$B$12/1000*'Emission factors'!$E$12/1000)+('Activity data'!N1610*'Emission factors'!$H$12*'Emission factors'!$B$12*'Emission factors'!$E$12/1000)</f>
        <v>0</v>
      </c>
      <c r="S7408" s="92">
        <f>('Activity data'!O1538*'Emission factors'!$B$12/1000*'Emission factors'!$E$12/1000)+('Activity data'!O1610*'Emission factors'!$H$12*'Emission factors'!$B$12*'Emission factors'!$E$12/1000)</f>
        <v>0</v>
      </c>
      <c r="T7408" s="92">
        <f>('Activity data'!P1538*'Emission factors'!$B$12/1000*'Emission factors'!$E$12/1000)+('Activity data'!P1610*'Emission factors'!$H$12*'Emission factors'!$B$12*'Emission factors'!$E$12/1000)</f>
        <v>0</v>
      </c>
      <c r="U7408" s="92">
        <f>('Activity data'!Q1538*'Emission factors'!$B$12/1000*'Emission factors'!$E$12/1000)+('Activity data'!Q1610*'Emission factors'!$H$12*'Emission factors'!$B$12*'Emission factors'!$E$12/1000)</f>
        <v>0</v>
      </c>
    </row>
    <row r="7409" spans="1:21" x14ac:dyDescent="0.25">
      <c r="A7409" s="92" t="s">
        <v>11</v>
      </c>
      <c r="B7409" s="92" t="s">
        <v>12</v>
      </c>
      <c r="C7409" s="92" t="s">
        <v>48</v>
      </c>
      <c r="D7409" s="92" t="s">
        <v>48</v>
      </c>
      <c r="E7409" s="92" t="s">
        <v>40</v>
      </c>
      <c r="F7409" s="92" t="s">
        <v>50</v>
      </c>
      <c r="G7409" s="92" t="s">
        <v>97</v>
      </c>
      <c r="H7409" s="92" t="s">
        <v>74</v>
      </c>
      <c r="I7409" s="92" t="s">
        <v>210</v>
      </c>
      <c r="L7409" s="92">
        <f>('Activity data'!H1539*'Emission factors'!$B$12/1000*'Emission factors'!$E$12/1000)+('Activity data'!H1611*'Emission factors'!$H$12*'Emission factors'!$B$12*'Emission factors'!$E$12/1000)</f>
        <v>1.8054276672</v>
      </c>
      <c r="M7409" s="92">
        <f>('Activity data'!I1539*'Emission factors'!$B$12/1000*'Emission factors'!$E$12/1000)+('Activity data'!I1611*'Emission factors'!$H$12*'Emission factors'!$B$12*'Emission factors'!$E$12/1000)</f>
        <v>2.0064324672000002</v>
      </c>
      <c r="N7409" s="92">
        <f>('Activity data'!J1539*'Emission factors'!$B$12/1000*'Emission factors'!$E$12/1000)+('Activity data'!J1611*'Emission factors'!$H$12*'Emission factors'!$B$12*'Emission factors'!$E$12/1000)</f>
        <v>1.8904186800000005</v>
      </c>
      <c r="O7409" s="92">
        <f>('Activity data'!K1539*'Emission factors'!$B$12/1000*'Emission factors'!$E$12/1000)+('Activity data'!K1611*'Emission factors'!$H$12*'Emission factors'!$B$12*'Emission factors'!$E$12/1000)</f>
        <v>1.8501528768000006</v>
      </c>
      <c r="P7409" s="92">
        <f>('Activity data'!L1539*'Emission factors'!$B$12/1000*'Emission factors'!$E$12/1000)+('Activity data'!L1611*'Emission factors'!$H$12*'Emission factors'!$B$12*'Emission factors'!$E$12/1000)</f>
        <v>1.8475359861168117</v>
      </c>
      <c r="Q7409" s="92">
        <f>('Activity data'!M1539*'Emission factors'!$B$12/1000*'Emission factors'!$E$12/1000)+('Activity data'!M1611*'Emission factors'!$H$12*'Emission factors'!$B$12*'Emission factors'!$E$12/1000)</f>
        <v>9.9994721528529507</v>
      </c>
      <c r="R7409" s="92">
        <f>('Activity data'!N1539*'Emission factors'!$B$12/1000*'Emission factors'!$E$12/1000)+('Activity data'!N1611*'Emission factors'!$H$12*'Emission factors'!$B$12*'Emission factors'!$E$12/1000)</f>
        <v>9.1304604387872885</v>
      </c>
      <c r="S7409" s="92">
        <f>('Activity data'!O1539*'Emission factors'!$B$12/1000*'Emission factors'!$E$12/1000)+('Activity data'!O1611*'Emission factors'!$H$12*'Emission factors'!$B$12*'Emission factors'!$E$12/1000)</f>
        <v>4.3180360519973595</v>
      </c>
      <c r="T7409" s="92">
        <f>('Activity data'!P1539*'Emission factors'!$B$12/1000*'Emission factors'!$E$12/1000)+('Activity data'!P1611*'Emission factors'!$H$12*'Emission factors'!$B$12*'Emission factors'!$E$12/1000)</f>
        <v>2.3041487886746346</v>
      </c>
      <c r="U7409" s="92">
        <f>('Activity data'!Q1539*'Emission factors'!$B$12/1000*'Emission factors'!$E$12/1000)+('Activity data'!Q1611*'Emission factors'!$H$12*'Emission factors'!$B$12*'Emission factors'!$E$12/1000)</f>
        <v>2.341891689585776</v>
      </c>
    </row>
    <row r="7410" spans="1:21" x14ac:dyDescent="0.25">
      <c r="A7410" s="92" t="s">
        <v>11</v>
      </c>
      <c r="B7410" s="92" t="s">
        <v>12</v>
      </c>
      <c r="C7410" s="92" t="s">
        <v>48</v>
      </c>
      <c r="D7410" s="92" t="s">
        <v>48</v>
      </c>
      <c r="E7410" s="92" t="s">
        <v>40</v>
      </c>
      <c r="F7410" s="92" t="s">
        <v>50</v>
      </c>
      <c r="G7410" s="92" t="s">
        <v>97</v>
      </c>
      <c r="H7410" s="92" t="s">
        <v>74</v>
      </c>
      <c r="I7410" s="92" t="s">
        <v>191</v>
      </c>
      <c r="L7410" s="92">
        <f>('Activity data'!H1540*'Emission factors'!$B$12/1000*'Emission factors'!$E$12/1000)+('Activity data'!H1612*'Emission factors'!$H$12*'Emission factors'!$B$12*'Emission factors'!$E$12/1000)</f>
        <v>0</v>
      </c>
      <c r="M7410" s="92">
        <f>('Activity data'!I1540*'Emission factors'!$B$12/1000*'Emission factors'!$E$12/1000)+('Activity data'!I1612*'Emission factors'!$H$12*'Emission factors'!$B$12*'Emission factors'!$E$12/1000)</f>
        <v>0</v>
      </c>
      <c r="N7410" s="92">
        <f>('Activity data'!J1540*'Emission factors'!$B$12/1000*'Emission factors'!$E$12/1000)+('Activity data'!J1612*'Emission factors'!$H$12*'Emission factors'!$B$12*'Emission factors'!$E$12/1000)</f>
        <v>0</v>
      </c>
      <c r="O7410" s="92">
        <f>('Activity data'!K1540*'Emission factors'!$B$12/1000*'Emission factors'!$E$12/1000)+('Activity data'!K1612*'Emission factors'!$H$12*'Emission factors'!$B$12*'Emission factors'!$E$12/1000)</f>
        <v>0</v>
      </c>
      <c r="P7410" s="92">
        <f>('Activity data'!L1540*'Emission factors'!$B$12/1000*'Emission factors'!$E$12/1000)+('Activity data'!L1612*'Emission factors'!$H$12*'Emission factors'!$B$12*'Emission factors'!$E$12/1000)</f>
        <v>0</v>
      </c>
      <c r="Q7410" s="92">
        <f>('Activity data'!M1540*'Emission factors'!$B$12/1000*'Emission factors'!$E$12/1000)+('Activity data'!M1612*'Emission factors'!$H$12*'Emission factors'!$B$12*'Emission factors'!$E$12/1000)</f>
        <v>0</v>
      </c>
      <c r="R7410" s="92">
        <f>('Activity data'!N1540*'Emission factors'!$B$12/1000*'Emission factors'!$E$12/1000)+('Activity data'!N1612*'Emission factors'!$H$12*'Emission factors'!$B$12*'Emission factors'!$E$12/1000)</f>
        <v>0</v>
      </c>
      <c r="S7410" s="92">
        <f>('Activity data'!O1540*'Emission factors'!$B$12/1000*'Emission factors'!$E$12/1000)+('Activity data'!O1612*'Emission factors'!$H$12*'Emission factors'!$B$12*'Emission factors'!$E$12/1000)</f>
        <v>0</v>
      </c>
      <c r="T7410" s="92">
        <f>('Activity data'!P1540*'Emission factors'!$B$12/1000*'Emission factors'!$E$12/1000)+('Activity data'!P1612*'Emission factors'!$H$12*'Emission factors'!$B$12*'Emission factors'!$E$12/1000)</f>
        <v>0</v>
      </c>
      <c r="U7410" s="92">
        <f>('Activity data'!Q1540*'Emission factors'!$B$12/1000*'Emission factors'!$E$12/1000)+('Activity data'!Q1612*'Emission factors'!$H$12*'Emission factors'!$B$12*'Emission factors'!$E$12/1000)</f>
        <v>0</v>
      </c>
    </row>
    <row r="7411" spans="1:21" x14ac:dyDescent="0.25">
      <c r="A7411" s="92" t="s">
        <v>11</v>
      </c>
      <c r="B7411" s="92" t="s">
        <v>12</v>
      </c>
      <c r="C7411" s="92" t="s">
        <v>48</v>
      </c>
      <c r="D7411" s="92" t="s">
        <v>48</v>
      </c>
      <c r="E7411" s="92" t="s">
        <v>40</v>
      </c>
      <c r="F7411" s="92" t="s">
        <v>50</v>
      </c>
      <c r="G7411" s="92" t="s">
        <v>97</v>
      </c>
      <c r="H7411" s="92" t="s">
        <v>74</v>
      </c>
      <c r="I7411" s="92" t="s">
        <v>231</v>
      </c>
      <c r="L7411" s="92">
        <f>('Activity data'!H1541*'Emission factors'!$B$12/1000*'Emission factors'!$E$12/1000)+('Activity data'!H1613*'Emission factors'!$H$12*'Emission factors'!$B$12*'Emission factors'!$E$12/1000)</f>
        <v>0</v>
      </c>
      <c r="M7411" s="92">
        <f>('Activity data'!I1541*'Emission factors'!$B$12/1000*'Emission factors'!$E$12/1000)+('Activity data'!I1613*'Emission factors'!$H$12*'Emission factors'!$B$12*'Emission factors'!$E$12/1000)</f>
        <v>0</v>
      </c>
      <c r="N7411" s="92">
        <f>('Activity data'!J1541*'Emission factors'!$B$12/1000*'Emission factors'!$E$12/1000)+('Activity data'!J1613*'Emission factors'!$H$12*'Emission factors'!$B$12*'Emission factors'!$E$12/1000)</f>
        <v>0</v>
      </c>
      <c r="O7411" s="92">
        <f>('Activity data'!K1541*'Emission factors'!$B$12/1000*'Emission factors'!$E$12/1000)+('Activity data'!K1613*'Emission factors'!$H$12*'Emission factors'!$B$12*'Emission factors'!$E$12/1000)</f>
        <v>0</v>
      </c>
      <c r="P7411" s="92">
        <f>('Activity data'!L1541*'Emission factors'!$B$12/1000*'Emission factors'!$E$12/1000)+('Activity data'!L1613*'Emission factors'!$H$12*'Emission factors'!$B$12*'Emission factors'!$E$12/1000)</f>
        <v>0</v>
      </c>
      <c r="Q7411" s="92">
        <f>('Activity data'!M1541*'Emission factors'!$B$12/1000*'Emission factors'!$E$12/1000)+('Activity data'!M1613*'Emission factors'!$H$12*'Emission factors'!$B$12*'Emission factors'!$E$12/1000)</f>
        <v>0</v>
      </c>
      <c r="R7411" s="92">
        <f>('Activity data'!N1541*'Emission factors'!$B$12/1000*'Emission factors'!$E$12/1000)+('Activity data'!N1613*'Emission factors'!$H$12*'Emission factors'!$B$12*'Emission factors'!$E$12/1000)</f>
        <v>0</v>
      </c>
      <c r="S7411" s="92">
        <f>('Activity data'!O1541*'Emission factors'!$B$12/1000*'Emission factors'!$E$12/1000)+('Activity data'!O1613*'Emission factors'!$H$12*'Emission factors'!$B$12*'Emission factors'!$E$12/1000)</f>
        <v>0</v>
      </c>
      <c r="T7411" s="92">
        <f>('Activity data'!P1541*'Emission factors'!$B$12/1000*'Emission factors'!$E$12/1000)+('Activity data'!P1613*'Emission factors'!$H$12*'Emission factors'!$B$12*'Emission factors'!$E$12/1000)</f>
        <v>0</v>
      </c>
      <c r="U7411" s="92">
        <f>('Activity data'!Q1541*'Emission factors'!$B$12/1000*'Emission factors'!$E$12/1000)+('Activity data'!Q1613*'Emission factors'!$H$12*'Emission factors'!$B$12*'Emission factors'!$E$12/1000)</f>
        <v>0</v>
      </c>
    </row>
    <row r="7412" spans="1:21" x14ac:dyDescent="0.25">
      <c r="A7412" s="92" t="s">
        <v>11</v>
      </c>
      <c r="B7412" s="92" t="s">
        <v>12</v>
      </c>
      <c r="C7412" s="92" t="s">
        <v>48</v>
      </c>
      <c r="D7412" s="92" t="s">
        <v>48</v>
      </c>
      <c r="E7412" s="92" t="s">
        <v>40</v>
      </c>
      <c r="F7412" s="92" t="s">
        <v>50</v>
      </c>
      <c r="G7412" s="92" t="s">
        <v>97</v>
      </c>
      <c r="H7412" s="92" t="s">
        <v>74</v>
      </c>
      <c r="I7412" s="92" t="s">
        <v>190</v>
      </c>
      <c r="L7412" s="92">
        <f>('Activity data'!H1542*'Emission factors'!$B$12/1000*'Emission factors'!$E$12/1000)+('Activity data'!H1614*'Emission factors'!$H$12*'Emission factors'!$B$12*'Emission factors'!$E$12/1000)</f>
        <v>0</v>
      </c>
      <c r="M7412" s="92">
        <f>('Activity data'!I1542*'Emission factors'!$B$12/1000*'Emission factors'!$E$12/1000)+('Activity data'!I1614*'Emission factors'!$H$12*'Emission factors'!$B$12*'Emission factors'!$E$12/1000)</f>
        <v>0</v>
      </c>
      <c r="N7412" s="92">
        <f>('Activity data'!J1542*'Emission factors'!$B$12/1000*'Emission factors'!$E$12/1000)+('Activity data'!J1614*'Emission factors'!$H$12*'Emission factors'!$B$12*'Emission factors'!$E$12/1000)</f>
        <v>0</v>
      </c>
      <c r="O7412" s="92">
        <f>('Activity data'!K1542*'Emission factors'!$B$12/1000*'Emission factors'!$E$12/1000)+('Activity data'!K1614*'Emission factors'!$H$12*'Emission factors'!$B$12*'Emission factors'!$E$12/1000)</f>
        <v>0</v>
      </c>
      <c r="P7412" s="92">
        <f>('Activity data'!L1542*'Emission factors'!$B$12/1000*'Emission factors'!$E$12/1000)+('Activity data'!L1614*'Emission factors'!$H$12*'Emission factors'!$B$12*'Emission factors'!$E$12/1000)</f>
        <v>0</v>
      </c>
      <c r="Q7412" s="92">
        <f>('Activity data'!M1542*'Emission factors'!$B$12/1000*'Emission factors'!$E$12/1000)+('Activity data'!M1614*'Emission factors'!$H$12*'Emission factors'!$B$12*'Emission factors'!$E$12/1000)</f>
        <v>0</v>
      </c>
      <c r="R7412" s="92">
        <f>('Activity data'!N1542*'Emission factors'!$B$12/1000*'Emission factors'!$E$12/1000)+('Activity data'!N1614*'Emission factors'!$H$12*'Emission factors'!$B$12*'Emission factors'!$E$12/1000)</f>
        <v>0</v>
      </c>
      <c r="S7412" s="92">
        <f>('Activity data'!O1542*'Emission factors'!$B$12/1000*'Emission factors'!$E$12/1000)+('Activity data'!O1614*'Emission factors'!$H$12*'Emission factors'!$B$12*'Emission factors'!$E$12/1000)</f>
        <v>0</v>
      </c>
      <c r="T7412" s="92">
        <f>('Activity data'!P1542*'Emission factors'!$B$12/1000*'Emission factors'!$E$12/1000)+('Activity data'!P1614*'Emission factors'!$H$12*'Emission factors'!$B$12*'Emission factors'!$E$12/1000)</f>
        <v>0</v>
      </c>
      <c r="U7412" s="92">
        <f>('Activity data'!Q1542*'Emission factors'!$B$12/1000*'Emission factors'!$E$12/1000)+('Activity data'!Q1614*'Emission factors'!$H$12*'Emission factors'!$B$12*'Emission factors'!$E$12/1000)</f>
        <v>0</v>
      </c>
    </row>
    <row r="7413" spans="1:21" x14ac:dyDescent="0.25">
      <c r="A7413" s="92" t="s">
        <v>11</v>
      </c>
      <c r="B7413" s="92" t="s">
        <v>12</v>
      </c>
      <c r="C7413" s="92" t="s">
        <v>48</v>
      </c>
      <c r="D7413" s="92" t="s">
        <v>48</v>
      </c>
      <c r="E7413" s="92" t="s">
        <v>53</v>
      </c>
      <c r="F7413" s="92" t="s">
        <v>50</v>
      </c>
      <c r="G7413" s="92" t="s">
        <v>97</v>
      </c>
      <c r="H7413" s="92" t="s">
        <v>74</v>
      </c>
      <c r="I7413" s="92" t="s">
        <v>207</v>
      </c>
      <c r="L7413" s="92">
        <f>('Activity data'!H1543*'Emission factors'!$B$6)*'Emission factors'!$E$6/1000</f>
        <v>0</v>
      </c>
      <c r="M7413" s="92">
        <f>('Activity data'!I1543*'Emission factors'!$B$6)*'Emission factors'!$E$6/1000</f>
        <v>0</v>
      </c>
      <c r="N7413" s="92">
        <f>('Activity data'!J1543*'Emission factors'!$B$6)*'Emission factors'!$E$6/1000</f>
        <v>0</v>
      </c>
      <c r="O7413" s="92">
        <f>('Activity data'!K1543*'Emission factors'!$B$6)*'Emission factors'!$E$6/1000</f>
        <v>0</v>
      </c>
      <c r="P7413" s="92">
        <f>('Activity data'!L1543*'Emission factors'!$B$6)*'Emission factors'!$E$6/1000</f>
        <v>0</v>
      </c>
      <c r="Q7413" s="92">
        <f>('Activity data'!M1543*'Emission factors'!$B$6)*'Emission factors'!$E$6/1000</f>
        <v>0</v>
      </c>
      <c r="R7413" s="92">
        <f>('Activity data'!N1543*'Emission factors'!$B$6)*'Emission factors'!$E$6/1000</f>
        <v>0</v>
      </c>
      <c r="S7413" s="92">
        <f>('Activity data'!O1543*'Emission factors'!$B$6)*'Emission factors'!$E$6/1000</f>
        <v>0</v>
      </c>
      <c r="T7413" s="92">
        <f>('Activity data'!P1543*'Emission factors'!$B$6)*'Emission factors'!$E$6/1000</f>
        <v>0</v>
      </c>
      <c r="U7413" s="92">
        <f>('Activity data'!Q1543*'Emission factors'!$B$6)*'Emission factors'!$E$6/1000</f>
        <v>0</v>
      </c>
    </row>
    <row r="7414" spans="1:21" x14ac:dyDescent="0.25">
      <c r="A7414" s="92" t="s">
        <v>11</v>
      </c>
      <c r="B7414" s="92" t="s">
        <v>12</v>
      </c>
      <c r="C7414" s="92" t="s">
        <v>48</v>
      </c>
      <c r="D7414" s="92" t="s">
        <v>48</v>
      </c>
      <c r="E7414" s="92" t="s">
        <v>53</v>
      </c>
      <c r="F7414" s="92" t="s">
        <v>50</v>
      </c>
      <c r="G7414" s="92" t="s">
        <v>97</v>
      </c>
      <c r="H7414" s="92" t="s">
        <v>74</v>
      </c>
      <c r="I7414" s="92" t="s">
        <v>218</v>
      </c>
      <c r="L7414" s="92">
        <f>('Activity data'!H1544*'Emission factors'!$B$6)*'Emission factors'!$E$6/1000</f>
        <v>0</v>
      </c>
      <c r="M7414" s="92">
        <f>('Activity data'!I1544*'Emission factors'!$B$6)*'Emission factors'!$E$6/1000</f>
        <v>0</v>
      </c>
      <c r="N7414" s="92">
        <f>('Activity data'!J1544*'Emission factors'!$B$6)*'Emission factors'!$E$6/1000</f>
        <v>0</v>
      </c>
      <c r="O7414" s="92">
        <f>('Activity data'!K1544*'Emission factors'!$B$6)*'Emission factors'!$E$6/1000</f>
        <v>0</v>
      </c>
      <c r="P7414" s="92">
        <f>('Activity data'!L1544*'Emission factors'!$B$6)*'Emission factors'!$E$6/1000</f>
        <v>0</v>
      </c>
      <c r="Q7414" s="92">
        <f>('Activity data'!M1544*'Emission factors'!$B$6)*'Emission factors'!$E$6/1000</f>
        <v>0</v>
      </c>
      <c r="R7414" s="92">
        <f>('Activity data'!N1544*'Emission factors'!$B$6)*'Emission factors'!$E$6/1000</f>
        <v>0</v>
      </c>
      <c r="S7414" s="92">
        <f>('Activity data'!O1544*'Emission factors'!$B$6)*'Emission factors'!$E$6/1000</f>
        <v>0</v>
      </c>
      <c r="T7414" s="92">
        <f>('Activity data'!P1544*'Emission factors'!$B$6)*'Emission factors'!$E$6/1000</f>
        <v>0</v>
      </c>
      <c r="U7414" s="92">
        <f>('Activity data'!Q1544*'Emission factors'!$B$6)*'Emission factors'!$E$6/1000</f>
        <v>0</v>
      </c>
    </row>
    <row r="7415" spans="1:21" x14ac:dyDescent="0.25">
      <c r="A7415" s="92" t="s">
        <v>11</v>
      </c>
      <c r="B7415" s="92" t="s">
        <v>12</v>
      </c>
      <c r="C7415" s="92" t="s">
        <v>48</v>
      </c>
      <c r="D7415" s="92" t="s">
        <v>48</v>
      </c>
      <c r="E7415" s="92" t="s">
        <v>53</v>
      </c>
      <c r="F7415" s="92" t="s">
        <v>50</v>
      </c>
      <c r="G7415" s="92" t="s">
        <v>97</v>
      </c>
      <c r="H7415" s="92" t="s">
        <v>74</v>
      </c>
      <c r="I7415" s="92" t="s">
        <v>194</v>
      </c>
      <c r="L7415" s="92">
        <f>('Activity data'!H1545*'Emission factors'!$B$6)*'Emission factors'!$E$6/1000</f>
        <v>0</v>
      </c>
      <c r="M7415" s="92">
        <f>('Activity data'!I1545*'Emission factors'!$B$6)*'Emission factors'!$E$6/1000</f>
        <v>0</v>
      </c>
      <c r="N7415" s="92">
        <f>('Activity data'!J1545*'Emission factors'!$B$6)*'Emission factors'!$E$6/1000</f>
        <v>0</v>
      </c>
      <c r="O7415" s="92">
        <f>('Activity data'!K1545*'Emission factors'!$B$6)*'Emission factors'!$E$6/1000</f>
        <v>0</v>
      </c>
      <c r="P7415" s="92">
        <f>('Activity data'!L1545*'Emission factors'!$B$6)*'Emission factors'!$E$6/1000</f>
        <v>0</v>
      </c>
      <c r="Q7415" s="92">
        <f>('Activity data'!M1545*'Emission factors'!$B$6)*'Emission factors'!$E$6/1000</f>
        <v>0</v>
      </c>
      <c r="R7415" s="92">
        <f>('Activity data'!N1545*'Emission factors'!$B$6)*'Emission factors'!$E$6/1000</f>
        <v>0</v>
      </c>
      <c r="S7415" s="92">
        <f>('Activity data'!O1545*'Emission factors'!$B$6)*'Emission factors'!$E$6/1000</f>
        <v>0</v>
      </c>
      <c r="T7415" s="92">
        <f>('Activity data'!P1545*'Emission factors'!$B$6)*'Emission factors'!$E$6/1000</f>
        <v>0</v>
      </c>
      <c r="U7415" s="92">
        <f>('Activity data'!Q1545*'Emission factors'!$B$6)*'Emission factors'!$E$6/1000</f>
        <v>0</v>
      </c>
    </row>
    <row r="7416" spans="1:21" x14ac:dyDescent="0.25">
      <c r="A7416" s="92" t="s">
        <v>11</v>
      </c>
      <c r="B7416" s="92" t="s">
        <v>12</v>
      </c>
      <c r="C7416" s="92" t="s">
        <v>48</v>
      </c>
      <c r="D7416" s="92" t="s">
        <v>48</v>
      </c>
      <c r="E7416" s="92" t="s">
        <v>53</v>
      </c>
      <c r="F7416" s="92" t="s">
        <v>50</v>
      </c>
      <c r="G7416" s="92" t="s">
        <v>97</v>
      </c>
      <c r="H7416" s="92" t="s">
        <v>74</v>
      </c>
      <c r="I7416" s="92" t="s">
        <v>205</v>
      </c>
      <c r="L7416" s="92">
        <f>('Activity data'!H1546*'Emission factors'!$B$6)*'Emission factors'!$E$6/1000</f>
        <v>0</v>
      </c>
      <c r="M7416" s="92">
        <f>('Activity data'!I1546*'Emission factors'!$B$6)*'Emission factors'!$E$6/1000</f>
        <v>0</v>
      </c>
      <c r="N7416" s="92">
        <f>('Activity data'!J1546*'Emission factors'!$B$6)*'Emission factors'!$E$6/1000</f>
        <v>0</v>
      </c>
      <c r="O7416" s="92">
        <f>('Activity data'!K1546*'Emission factors'!$B$6)*'Emission factors'!$E$6/1000</f>
        <v>0</v>
      </c>
      <c r="P7416" s="92">
        <f>('Activity data'!L1546*'Emission factors'!$B$6)*'Emission factors'!$E$6/1000</f>
        <v>0</v>
      </c>
      <c r="Q7416" s="92">
        <f>('Activity data'!M1546*'Emission factors'!$B$6)*'Emission factors'!$E$6/1000</f>
        <v>0</v>
      </c>
      <c r="R7416" s="92">
        <f>('Activity data'!N1546*'Emission factors'!$B$6)*'Emission factors'!$E$6/1000</f>
        <v>0</v>
      </c>
      <c r="S7416" s="92">
        <f>('Activity data'!O1546*'Emission factors'!$B$6)*'Emission factors'!$E$6/1000</f>
        <v>0</v>
      </c>
      <c r="T7416" s="92">
        <f>('Activity data'!P1546*'Emission factors'!$B$6)*'Emission factors'!$E$6/1000</f>
        <v>0</v>
      </c>
      <c r="U7416" s="92">
        <f>('Activity data'!Q1546*'Emission factors'!$B$6)*'Emission factors'!$E$6/1000</f>
        <v>0</v>
      </c>
    </row>
    <row r="7417" spans="1:21" x14ac:dyDescent="0.25">
      <c r="A7417" s="92" t="s">
        <v>11</v>
      </c>
      <c r="B7417" s="92" t="s">
        <v>12</v>
      </c>
      <c r="C7417" s="92" t="s">
        <v>48</v>
      </c>
      <c r="D7417" s="92" t="s">
        <v>48</v>
      </c>
      <c r="E7417" s="92" t="s">
        <v>53</v>
      </c>
      <c r="F7417" s="92" t="s">
        <v>50</v>
      </c>
      <c r="G7417" s="92" t="s">
        <v>97</v>
      </c>
      <c r="H7417" s="92" t="s">
        <v>74</v>
      </c>
      <c r="I7417" s="92" t="s">
        <v>204</v>
      </c>
      <c r="L7417" s="92">
        <f>('Activity data'!H1547*'Emission factors'!$B$6)*'Emission factors'!$E$6/1000</f>
        <v>0</v>
      </c>
      <c r="M7417" s="92">
        <f>('Activity data'!I1547*'Emission factors'!$B$6)*'Emission factors'!$E$6/1000</f>
        <v>0</v>
      </c>
      <c r="N7417" s="92">
        <f>('Activity data'!J1547*'Emission factors'!$B$6)*'Emission factors'!$E$6/1000</f>
        <v>1.7907119999999999</v>
      </c>
      <c r="O7417" s="92">
        <f>('Activity data'!K1547*'Emission factors'!$B$6)*'Emission factors'!$E$6/1000</f>
        <v>5.6943284999999983</v>
      </c>
      <c r="P7417" s="92">
        <f>('Activity data'!L1547*'Emission factors'!$B$6)*'Emission factors'!$E$6/1000</f>
        <v>10.235546999999999</v>
      </c>
      <c r="Q7417" s="92">
        <f>('Activity data'!M1547*'Emission factors'!$B$6)*'Emission factors'!$E$6/1000</f>
        <v>23.174119499999993</v>
      </c>
      <c r="R7417" s="92">
        <f>('Activity data'!N1547*'Emission factors'!$B$6)*'Emission factors'!$E$6/1000</f>
        <v>32.354909999999997</v>
      </c>
      <c r="S7417" s="92">
        <f>('Activity data'!O1547*'Emission factors'!$B$6)*'Emission factors'!$E$6/1000</f>
        <v>39.35496599999999</v>
      </c>
      <c r="T7417" s="92">
        <f>('Activity data'!P1547*'Emission factors'!$B$6)*'Emission factors'!$E$6/1000</f>
        <v>54.820205999999999</v>
      </c>
      <c r="U7417" s="92">
        <f>('Activity data'!Q1547*'Emission factors'!$B$6)*'Emission factors'!$E$6/1000</f>
        <v>88.999742999999981</v>
      </c>
    </row>
    <row r="7418" spans="1:21" x14ac:dyDescent="0.25">
      <c r="A7418" s="92" t="s">
        <v>11</v>
      </c>
      <c r="B7418" s="92" t="s">
        <v>12</v>
      </c>
      <c r="C7418" s="92" t="s">
        <v>48</v>
      </c>
      <c r="D7418" s="92" t="s">
        <v>48</v>
      </c>
      <c r="E7418" s="92" t="s">
        <v>53</v>
      </c>
      <c r="F7418" s="92" t="s">
        <v>50</v>
      </c>
      <c r="G7418" s="92" t="s">
        <v>97</v>
      </c>
      <c r="H7418" s="92" t="s">
        <v>74</v>
      </c>
      <c r="I7418" s="92" t="s">
        <v>199</v>
      </c>
      <c r="L7418" s="92">
        <f>('Activity data'!H1548*'Emission factors'!$B$6)*'Emission factors'!$E$6/1000</f>
        <v>0</v>
      </c>
      <c r="M7418" s="92">
        <f>('Activity data'!I1548*'Emission factors'!$B$6)*'Emission factors'!$E$6/1000</f>
        <v>0</v>
      </c>
      <c r="N7418" s="92">
        <f>('Activity data'!J1548*'Emission factors'!$B$6)*'Emission factors'!$E$6/1000</f>
        <v>0</v>
      </c>
      <c r="O7418" s="92">
        <f>('Activity data'!K1548*'Emission factors'!$B$6)*'Emission factors'!$E$6/1000</f>
        <v>0</v>
      </c>
      <c r="P7418" s="92">
        <f>('Activity data'!L1548*'Emission factors'!$B$6)*'Emission factors'!$E$6/1000</f>
        <v>0</v>
      </c>
      <c r="Q7418" s="92">
        <f>('Activity data'!M1548*'Emission factors'!$B$6)*'Emission factors'!$E$6/1000</f>
        <v>0</v>
      </c>
      <c r="R7418" s="92">
        <f>('Activity data'!N1548*'Emission factors'!$B$6)*'Emission factors'!$E$6/1000</f>
        <v>0</v>
      </c>
      <c r="S7418" s="92">
        <f>('Activity data'!O1548*'Emission factors'!$B$6)*'Emission factors'!$E$6/1000</f>
        <v>0</v>
      </c>
      <c r="T7418" s="92">
        <f>('Activity data'!P1548*'Emission factors'!$B$6)*'Emission factors'!$E$6/1000</f>
        <v>0</v>
      </c>
      <c r="U7418" s="92">
        <f>('Activity data'!Q1548*'Emission factors'!$B$6)*'Emission factors'!$E$6/1000</f>
        <v>0</v>
      </c>
    </row>
    <row r="7419" spans="1:21" x14ac:dyDescent="0.25">
      <c r="A7419" s="92" t="s">
        <v>11</v>
      </c>
      <c r="B7419" s="92" t="s">
        <v>12</v>
      </c>
      <c r="C7419" s="92" t="s">
        <v>48</v>
      </c>
      <c r="D7419" s="92" t="s">
        <v>48</v>
      </c>
      <c r="E7419" s="92" t="s">
        <v>53</v>
      </c>
      <c r="F7419" s="92" t="s">
        <v>50</v>
      </c>
      <c r="G7419" s="92" t="s">
        <v>97</v>
      </c>
      <c r="H7419" s="92" t="s">
        <v>74</v>
      </c>
      <c r="I7419" s="92" t="s">
        <v>233</v>
      </c>
      <c r="L7419" s="92">
        <f>('Activity data'!H1549*'Emission factors'!$B$6)*'Emission factors'!$E$6/1000</f>
        <v>0</v>
      </c>
      <c r="M7419" s="92">
        <f>('Activity data'!I1549*'Emission factors'!$B$6)*'Emission factors'!$E$6/1000</f>
        <v>0</v>
      </c>
      <c r="N7419" s="92">
        <f>('Activity data'!J1549*'Emission factors'!$B$6)*'Emission factors'!$E$6/1000</f>
        <v>0</v>
      </c>
      <c r="O7419" s="92">
        <f>('Activity data'!K1549*'Emission factors'!$B$6)*'Emission factors'!$E$6/1000</f>
        <v>0</v>
      </c>
      <c r="P7419" s="92">
        <f>('Activity data'!L1549*'Emission factors'!$B$6)*'Emission factors'!$E$6/1000</f>
        <v>0</v>
      </c>
      <c r="Q7419" s="92">
        <f>('Activity data'!M1549*'Emission factors'!$B$6)*'Emission factors'!$E$6/1000</f>
        <v>0</v>
      </c>
      <c r="R7419" s="92">
        <f>('Activity data'!N1549*'Emission factors'!$B$6)*'Emission factors'!$E$6/1000</f>
        <v>0</v>
      </c>
      <c r="S7419" s="92">
        <f>('Activity data'!O1549*'Emission factors'!$B$6)*'Emission factors'!$E$6/1000</f>
        <v>0</v>
      </c>
      <c r="T7419" s="92">
        <f>('Activity data'!P1549*'Emission factors'!$B$6)*'Emission factors'!$E$6/1000</f>
        <v>0</v>
      </c>
      <c r="U7419" s="92">
        <f>('Activity data'!Q1549*'Emission factors'!$B$6)*'Emission factors'!$E$6/1000</f>
        <v>0</v>
      </c>
    </row>
    <row r="7420" spans="1:21" x14ac:dyDescent="0.25">
      <c r="A7420" s="92" t="s">
        <v>11</v>
      </c>
      <c r="B7420" s="92" t="s">
        <v>12</v>
      </c>
      <c r="C7420" s="92" t="s">
        <v>48</v>
      </c>
      <c r="D7420" s="92" t="s">
        <v>48</v>
      </c>
      <c r="E7420" s="92" t="s">
        <v>53</v>
      </c>
      <c r="F7420" s="92" t="s">
        <v>50</v>
      </c>
      <c r="G7420" s="92" t="s">
        <v>97</v>
      </c>
      <c r="H7420" s="92" t="s">
        <v>74</v>
      </c>
      <c r="I7420" s="92" t="s">
        <v>220</v>
      </c>
      <c r="L7420" s="92">
        <f>('Activity data'!H1550*'Emission factors'!$B$6)*'Emission factors'!$E$6/1000</f>
        <v>0</v>
      </c>
      <c r="M7420" s="92">
        <f>('Activity data'!I1550*'Emission factors'!$B$6)*'Emission factors'!$E$6/1000</f>
        <v>0</v>
      </c>
      <c r="N7420" s="92">
        <f>('Activity data'!J1550*'Emission factors'!$B$6)*'Emission factors'!$E$6/1000</f>
        <v>0</v>
      </c>
      <c r="O7420" s="92">
        <f>('Activity data'!K1550*'Emission factors'!$B$6)*'Emission factors'!$E$6/1000</f>
        <v>0</v>
      </c>
      <c r="P7420" s="92">
        <f>('Activity data'!L1550*'Emission factors'!$B$6)*'Emission factors'!$E$6/1000</f>
        <v>0</v>
      </c>
      <c r="Q7420" s="92">
        <f>('Activity data'!M1550*'Emission factors'!$B$6)*'Emission factors'!$E$6/1000</f>
        <v>0</v>
      </c>
      <c r="R7420" s="92">
        <f>('Activity data'!N1550*'Emission factors'!$B$6)*'Emission factors'!$E$6/1000</f>
        <v>0</v>
      </c>
      <c r="S7420" s="92">
        <f>('Activity data'!O1550*'Emission factors'!$B$6)*'Emission factors'!$E$6/1000</f>
        <v>0</v>
      </c>
      <c r="T7420" s="92">
        <f>('Activity data'!P1550*'Emission factors'!$B$6)*'Emission factors'!$E$6/1000</f>
        <v>0</v>
      </c>
      <c r="U7420" s="92">
        <f>('Activity data'!Q1550*'Emission factors'!$B$6)*'Emission factors'!$E$6/1000</f>
        <v>0</v>
      </c>
    </row>
    <row r="7421" spans="1:21" x14ac:dyDescent="0.25">
      <c r="A7421" s="92" t="s">
        <v>11</v>
      </c>
      <c r="B7421" s="92" t="s">
        <v>12</v>
      </c>
      <c r="C7421" s="92" t="s">
        <v>48</v>
      </c>
      <c r="D7421" s="92" t="s">
        <v>48</v>
      </c>
      <c r="E7421" s="92" t="s">
        <v>53</v>
      </c>
      <c r="F7421" s="92" t="s">
        <v>50</v>
      </c>
      <c r="G7421" s="92" t="s">
        <v>97</v>
      </c>
      <c r="H7421" s="92" t="s">
        <v>74</v>
      </c>
      <c r="I7421" s="92" t="s">
        <v>221</v>
      </c>
      <c r="L7421" s="92">
        <f>('Activity data'!H1551*'Emission factors'!$B$6)*'Emission factors'!$E$6/1000</f>
        <v>0</v>
      </c>
      <c r="M7421" s="92">
        <f>('Activity data'!I1551*'Emission factors'!$B$6)*'Emission factors'!$E$6/1000</f>
        <v>0</v>
      </c>
      <c r="N7421" s="92">
        <f>('Activity data'!J1551*'Emission factors'!$B$6)*'Emission factors'!$E$6/1000</f>
        <v>0</v>
      </c>
      <c r="O7421" s="92">
        <f>('Activity data'!K1551*'Emission factors'!$B$6)*'Emission factors'!$E$6/1000</f>
        <v>0</v>
      </c>
      <c r="P7421" s="92">
        <f>('Activity data'!L1551*'Emission factors'!$B$6)*'Emission factors'!$E$6/1000</f>
        <v>0</v>
      </c>
      <c r="Q7421" s="92">
        <f>('Activity data'!M1551*'Emission factors'!$B$6)*'Emission factors'!$E$6/1000</f>
        <v>0</v>
      </c>
      <c r="R7421" s="92">
        <f>('Activity data'!N1551*'Emission factors'!$B$6)*'Emission factors'!$E$6/1000</f>
        <v>0</v>
      </c>
      <c r="S7421" s="92">
        <f>('Activity data'!O1551*'Emission factors'!$B$6)*'Emission factors'!$E$6/1000</f>
        <v>0</v>
      </c>
      <c r="T7421" s="92">
        <f>('Activity data'!P1551*'Emission factors'!$B$6)*'Emission factors'!$E$6/1000</f>
        <v>0</v>
      </c>
      <c r="U7421" s="92">
        <f>('Activity data'!Q1551*'Emission factors'!$B$6)*'Emission factors'!$E$6/1000</f>
        <v>0</v>
      </c>
    </row>
    <row r="7422" spans="1:21" x14ac:dyDescent="0.25">
      <c r="A7422" s="92" t="s">
        <v>11</v>
      </c>
      <c r="B7422" s="92" t="s">
        <v>12</v>
      </c>
      <c r="C7422" s="92" t="s">
        <v>48</v>
      </c>
      <c r="D7422" s="92" t="s">
        <v>48</v>
      </c>
      <c r="E7422" s="92" t="s">
        <v>53</v>
      </c>
      <c r="F7422" s="92" t="s">
        <v>50</v>
      </c>
      <c r="G7422" s="92" t="s">
        <v>97</v>
      </c>
      <c r="H7422" s="92" t="s">
        <v>74</v>
      </c>
      <c r="I7422" s="92" t="s">
        <v>201</v>
      </c>
      <c r="L7422" s="92">
        <f>('Activity data'!H1552*'Emission factors'!$B$6)*'Emission factors'!$E$6/1000</f>
        <v>34.386418499999991</v>
      </c>
      <c r="M7422" s="92">
        <f>('Activity data'!I1552*'Emission factors'!$B$6)*'Emission factors'!$E$6/1000</f>
        <v>41.182984499999996</v>
      </c>
      <c r="N7422" s="92">
        <f>('Activity data'!J1552*'Emission factors'!$B$6)*'Emission factors'!$E$6/1000</f>
        <v>52.646254499999998</v>
      </c>
      <c r="O7422" s="92">
        <f>('Activity data'!K1552*'Emission factors'!$B$6)*'Emission factors'!$E$6/1000</f>
        <v>56.43795149999999</v>
      </c>
      <c r="P7422" s="92">
        <f>('Activity data'!L1552*'Emission factors'!$B$6)*'Emission factors'!$E$6/1000</f>
        <v>57.251911499999991</v>
      </c>
      <c r="Q7422" s="92">
        <f>('Activity data'!M1552*'Emission factors'!$B$6)*'Emission factors'!$E$6/1000</f>
        <v>64.967573999999999</v>
      </c>
      <c r="R7422" s="92">
        <f>('Activity data'!N1552*'Emission factors'!$B$6)*'Emission factors'!$E$6/1000</f>
        <v>69.415526249999999</v>
      </c>
      <c r="S7422" s="92">
        <f>('Activity data'!O1552*'Emission factors'!$B$6)*'Emission factors'!$E$6/1000</f>
        <v>71.999849249999983</v>
      </c>
      <c r="T7422" s="92">
        <f>('Activity data'!P1552*'Emission factors'!$B$6)*'Emission factors'!$E$6/1000</f>
        <v>46.507639499999996</v>
      </c>
      <c r="U7422" s="92">
        <f>('Activity data'!Q1552*'Emission factors'!$B$6)*'Emission factors'!$E$6/1000</f>
        <v>71.574215999999993</v>
      </c>
    </row>
    <row r="7423" spans="1:21" x14ac:dyDescent="0.25">
      <c r="A7423" s="92" t="s">
        <v>11</v>
      </c>
      <c r="B7423" s="92" t="s">
        <v>12</v>
      </c>
      <c r="C7423" s="92" t="s">
        <v>48</v>
      </c>
      <c r="D7423" s="92" t="s">
        <v>48</v>
      </c>
      <c r="E7423" s="92" t="s">
        <v>53</v>
      </c>
      <c r="F7423" s="92" t="s">
        <v>50</v>
      </c>
      <c r="G7423" s="92" t="s">
        <v>97</v>
      </c>
      <c r="H7423" s="92" t="s">
        <v>74</v>
      </c>
      <c r="I7423" s="92" t="s">
        <v>196</v>
      </c>
      <c r="L7423" s="92">
        <f>('Activity data'!H1553*'Emission factors'!$B$6)*'Emission factors'!$E$6/1000</f>
        <v>0</v>
      </c>
      <c r="M7423" s="92">
        <f>('Activity data'!I1553*'Emission factors'!$B$6)*'Emission factors'!$E$6/1000</f>
        <v>0</v>
      </c>
      <c r="N7423" s="92">
        <f>('Activity data'!J1553*'Emission factors'!$B$6)*'Emission factors'!$E$6/1000</f>
        <v>0</v>
      </c>
      <c r="O7423" s="92">
        <f>('Activity data'!K1553*'Emission factors'!$B$6)*'Emission factors'!$E$6/1000</f>
        <v>0</v>
      </c>
      <c r="P7423" s="92">
        <f>('Activity data'!L1553*'Emission factors'!$B$6)*'Emission factors'!$E$6/1000</f>
        <v>0</v>
      </c>
      <c r="Q7423" s="92">
        <f>('Activity data'!M1553*'Emission factors'!$B$6)*'Emission factors'!$E$6/1000</f>
        <v>0</v>
      </c>
      <c r="R7423" s="92">
        <f>('Activity data'!N1553*'Emission factors'!$B$6)*'Emission factors'!$E$6/1000</f>
        <v>0</v>
      </c>
      <c r="S7423" s="92">
        <f>('Activity data'!O1553*'Emission factors'!$B$6)*'Emission factors'!$E$6/1000</f>
        <v>0</v>
      </c>
      <c r="T7423" s="92">
        <f>('Activity data'!P1553*'Emission factors'!$B$6)*'Emission factors'!$E$6/1000</f>
        <v>0</v>
      </c>
      <c r="U7423" s="92">
        <f>('Activity data'!Q1553*'Emission factors'!$B$6)*'Emission factors'!$E$6/1000</f>
        <v>0</v>
      </c>
    </row>
    <row r="7424" spans="1:21" x14ac:dyDescent="0.25">
      <c r="A7424" s="92" t="s">
        <v>11</v>
      </c>
      <c r="B7424" s="92" t="s">
        <v>12</v>
      </c>
      <c r="C7424" s="92" t="s">
        <v>48</v>
      </c>
      <c r="D7424" s="92" t="s">
        <v>48</v>
      </c>
      <c r="E7424" s="92" t="s">
        <v>53</v>
      </c>
      <c r="F7424" s="92" t="s">
        <v>50</v>
      </c>
      <c r="G7424" s="92" t="s">
        <v>97</v>
      </c>
      <c r="H7424" s="92" t="s">
        <v>74</v>
      </c>
      <c r="I7424" s="92" t="s">
        <v>197</v>
      </c>
      <c r="L7424" s="92">
        <f>('Activity data'!H1554*'Emission factors'!$B$6)*'Emission factors'!$E$6/1000</f>
        <v>0</v>
      </c>
      <c r="M7424" s="92">
        <f>('Activity data'!I1554*'Emission factors'!$B$6)*'Emission factors'!$E$6/1000</f>
        <v>0</v>
      </c>
      <c r="N7424" s="92">
        <f>('Activity data'!J1554*'Emission factors'!$B$6)*'Emission factors'!$E$6/1000</f>
        <v>0</v>
      </c>
      <c r="O7424" s="92">
        <f>('Activity data'!K1554*'Emission factors'!$B$6)*'Emission factors'!$E$6/1000</f>
        <v>0</v>
      </c>
      <c r="P7424" s="92">
        <f>('Activity data'!L1554*'Emission factors'!$B$6)*'Emission factors'!$E$6/1000</f>
        <v>0</v>
      </c>
      <c r="Q7424" s="92">
        <f>('Activity data'!M1554*'Emission factors'!$B$6)*'Emission factors'!$E$6/1000</f>
        <v>0</v>
      </c>
      <c r="R7424" s="92">
        <f>('Activity data'!N1554*'Emission factors'!$B$6)*'Emission factors'!$E$6/1000</f>
        <v>0</v>
      </c>
      <c r="S7424" s="92">
        <f>('Activity data'!O1554*'Emission factors'!$B$6)*'Emission factors'!$E$6/1000</f>
        <v>0</v>
      </c>
      <c r="T7424" s="92">
        <f>('Activity data'!P1554*'Emission factors'!$B$6)*'Emission factors'!$E$6/1000</f>
        <v>0</v>
      </c>
      <c r="U7424" s="92">
        <f>('Activity data'!Q1554*'Emission factors'!$B$6)*'Emission factors'!$E$6/1000</f>
        <v>0</v>
      </c>
    </row>
    <row r="7425" spans="1:21" x14ac:dyDescent="0.25">
      <c r="A7425" s="92" t="s">
        <v>11</v>
      </c>
      <c r="B7425" s="92" t="s">
        <v>12</v>
      </c>
      <c r="C7425" s="92" t="s">
        <v>48</v>
      </c>
      <c r="D7425" s="92" t="s">
        <v>48</v>
      </c>
      <c r="E7425" s="92" t="s">
        <v>53</v>
      </c>
      <c r="F7425" s="92" t="s">
        <v>50</v>
      </c>
      <c r="G7425" s="92" t="s">
        <v>97</v>
      </c>
      <c r="H7425" s="92" t="s">
        <v>74</v>
      </c>
      <c r="I7425" s="92" t="s">
        <v>222</v>
      </c>
      <c r="L7425" s="92">
        <f>('Activity data'!H1555*'Emission factors'!$B$6)*'Emission factors'!$E$6/1000</f>
        <v>0</v>
      </c>
      <c r="M7425" s="92">
        <f>('Activity data'!I1555*'Emission factors'!$B$6)*'Emission factors'!$E$6/1000</f>
        <v>0</v>
      </c>
      <c r="N7425" s="92">
        <f>('Activity data'!J1555*'Emission factors'!$B$6)*'Emission factors'!$E$6/1000</f>
        <v>0</v>
      </c>
      <c r="O7425" s="92">
        <f>('Activity data'!K1555*'Emission factors'!$B$6)*'Emission factors'!$E$6/1000</f>
        <v>0</v>
      </c>
      <c r="P7425" s="92">
        <f>('Activity data'!L1555*'Emission factors'!$B$6)*'Emission factors'!$E$6/1000</f>
        <v>0</v>
      </c>
      <c r="Q7425" s="92">
        <f>('Activity data'!M1555*'Emission factors'!$B$6)*'Emission factors'!$E$6/1000</f>
        <v>0</v>
      </c>
      <c r="R7425" s="92">
        <f>('Activity data'!N1555*'Emission factors'!$B$6)*'Emission factors'!$E$6/1000</f>
        <v>0</v>
      </c>
      <c r="S7425" s="92">
        <f>('Activity data'!O1555*'Emission factors'!$B$6)*'Emission factors'!$E$6/1000</f>
        <v>0</v>
      </c>
      <c r="T7425" s="92">
        <f>('Activity data'!P1555*'Emission factors'!$B$6)*'Emission factors'!$E$6/1000</f>
        <v>0</v>
      </c>
      <c r="U7425" s="92">
        <f>('Activity data'!Q1555*'Emission factors'!$B$6)*'Emission factors'!$E$6/1000</f>
        <v>0</v>
      </c>
    </row>
    <row r="7426" spans="1:21" x14ac:dyDescent="0.25">
      <c r="A7426" s="92" t="s">
        <v>11</v>
      </c>
      <c r="B7426" s="92" t="s">
        <v>12</v>
      </c>
      <c r="C7426" s="92" t="s">
        <v>48</v>
      </c>
      <c r="D7426" s="92" t="s">
        <v>48</v>
      </c>
      <c r="E7426" s="92" t="s">
        <v>53</v>
      </c>
      <c r="F7426" s="92" t="s">
        <v>50</v>
      </c>
      <c r="G7426" s="92" t="s">
        <v>97</v>
      </c>
      <c r="H7426" s="92" t="s">
        <v>74</v>
      </c>
      <c r="I7426" s="92" t="s">
        <v>223</v>
      </c>
      <c r="L7426" s="92">
        <f>('Activity data'!H1556*'Emission factors'!$B$6)*'Emission factors'!$E$6/1000</f>
        <v>0</v>
      </c>
      <c r="M7426" s="92">
        <f>('Activity data'!I1556*'Emission factors'!$B$6)*'Emission factors'!$E$6/1000</f>
        <v>0</v>
      </c>
      <c r="N7426" s="92">
        <f>('Activity data'!J1556*'Emission factors'!$B$6)*'Emission factors'!$E$6/1000</f>
        <v>0</v>
      </c>
      <c r="O7426" s="92">
        <f>('Activity data'!K1556*'Emission factors'!$B$6)*'Emission factors'!$E$6/1000</f>
        <v>0</v>
      </c>
      <c r="P7426" s="92">
        <f>('Activity data'!L1556*'Emission factors'!$B$6)*'Emission factors'!$E$6/1000</f>
        <v>0</v>
      </c>
      <c r="Q7426" s="92">
        <f>('Activity data'!M1556*'Emission factors'!$B$6)*'Emission factors'!$E$6/1000</f>
        <v>0</v>
      </c>
      <c r="R7426" s="92">
        <f>('Activity data'!N1556*'Emission factors'!$B$6)*'Emission factors'!$E$6/1000</f>
        <v>0</v>
      </c>
      <c r="S7426" s="92">
        <f>('Activity data'!O1556*'Emission factors'!$B$6)*'Emission factors'!$E$6/1000</f>
        <v>0</v>
      </c>
      <c r="T7426" s="92">
        <f>('Activity data'!P1556*'Emission factors'!$B$6)*'Emission factors'!$E$6/1000</f>
        <v>0</v>
      </c>
      <c r="U7426" s="92">
        <f>('Activity data'!Q1556*'Emission factors'!$B$6)*'Emission factors'!$E$6/1000</f>
        <v>0</v>
      </c>
    </row>
    <row r="7427" spans="1:21" x14ac:dyDescent="0.25">
      <c r="A7427" s="92" t="s">
        <v>11</v>
      </c>
      <c r="B7427" s="92" t="s">
        <v>12</v>
      </c>
      <c r="C7427" s="92" t="s">
        <v>48</v>
      </c>
      <c r="D7427" s="92" t="s">
        <v>48</v>
      </c>
      <c r="E7427" s="92" t="s">
        <v>53</v>
      </c>
      <c r="F7427" s="92" t="s">
        <v>50</v>
      </c>
      <c r="G7427" s="92" t="s">
        <v>97</v>
      </c>
      <c r="H7427" s="92" t="s">
        <v>74</v>
      </c>
      <c r="I7427" s="92" t="s">
        <v>259</v>
      </c>
      <c r="L7427" s="92">
        <f>('Activity data'!H1557*'Emission factors'!$B$6)*'Emission factors'!$E$6/1000</f>
        <v>0</v>
      </c>
      <c r="M7427" s="92">
        <f>('Activity data'!I1557*'Emission factors'!$B$6)*'Emission factors'!$E$6/1000</f>
        <v>0</v>
      </c>
      <c r="N7427" s="92">
        <f>('Activity data'!J1557*'Emission factors'!$B$6)*'Emission factors'!$E$6/1000</f>
        <v>0</v>
      </c>
      <c r="O7427" s="92">
        <f>('Activity data'!K1557*'Emission factors'!$B$6)*'Emission factors'!$E$6/1000</f>
        <v>0</v>
      </c>
      <c r="P7427" s="92">
        <f>('Activity data'!L1557*'Emission factors'!$B$6)*'Emission factors'!$E$6/1000</f>
        <v>0</v>
      </c>
      <c r="Q7427" s="92">
        <f>('Activity data'!M1557*'Emission factors'!$B$6)*'Emission factors'!$E$6/1000</f>
        <v>0</v>
      </c>
      <c r="R7427" s="92">
        <f>('Activity data'!N1557*'Emission factors'!$B$6)*'Emission factors'!$E$6/1000</f>
        <v>0</v>
      </c>
      <c r="S7427" s="92">
        <f>('Activity data'!O1557*'Emission factors'!$B$6)*'Emission factors'!$E$6/1000</f>
        <v>0</v>
      </c>
      <c r="T7427" s="92">
        <f>('Activity data'!P1557*'Emission factors'!$B$6)*'Emission factors'!$E$6/1000</f>
        <v>0</v>
      </c>
      <c r="U7427" s="92">
        <f>('Activity data'!Q1557*'Emission factors'!$B$6)*'Emission factors'!$E$6/1000</f>
        <v>0</v>
      </c>
    </row>
    <row r="7428" spans="1:21" x14ac:dyDescent="0.25">
      <c r="A7428" s="92" t="s">
        <v>11</v>
      </c>
      <c r="B7428" s="92" t="s">
        <v>12</v>
      </c>
      <c r="C7428" s="92" t="s">
        <v>48</v>
      </c>
      <c r="D7428" s="92" t="s">
        <v>48</v>
      </c>
      <c r="E7428" s="92" t="s">
        <v>53</v>
      </c>
      <c r="F7428" s="92" t="s">
        <v>50</v>
      </c>
      <c r="G7428" s="92" t="s">
        <v>97</v>
      </c>
      <c r="H7428" s="92" t="s">
        <v>74</v>
      </c>
      <c r="I7428" s="89" t="s">
        <v>193</v>
      </c>
      <c r="L7428" s="92">
        <f>('Activity data'!H1558*'Emission factors'!$B$6)*'Emission factors'!$E$6/1000</f>
        <v>0</v>
      </c>
      <c r="M7428" s="92">
        <f>('Activity data'!I1558*'Emission factors'!$B$6)*'Emission factors'!$E$6/1000</f>
        <v>0</v>
      </c>
      <c r="N7428" s="92">
        <f>('Activity data'!J1558*'Emission factors'!$B$6)*'Emission factors'!$E$6/1000</f>
        <v>0</v>
      </c>
      <c r="O7428" s="92">
        <f>('Activity data'!K1558*'Emission factors'!$B$6)*'Emission factors'!$E$6/1000</f>
        <v>0</v>
      </c>
      <c r="P7428" s="92">
        <f>('Activity data'!L1558*'Emission factors'!$B$6)*'Emission factors'!$E$6/1000</f>
        <v>0</v>
      </c>
      <c r="Q7428" s="92">
        <f>('Activity data'!M1558*'Emission factors'!$B$6)*'Emission factors'!$E$6/1000</f>
        <v>0</v>
      </c>
      <c r="R7428" s="92">
        <f>('Activity data'!N1558*'Emission factors'!$B$6)*'Emission factors'!$E$6/1000</f>
        <v>0</v>
      </c>
      <c r="S7428" s="92">
        <f>('Activity data'!O1558*'Emission factors'!$B$6)*'Emission factors'!$E$6/1000</f>
        <v>0</v>
      </c>
      <c r="T7428" s="92">
        <f>('Activity data'!P1558*'Emission factors'!$B$6)*'Emission factors'!$E$6/1000</f>
        <v>0</v>
      </c>
      <c r="U7428" s="92">
        <f>('Activity data'!Q1558*'Emission factors'!$B$6)*'Emission factors'!$E$6/1000</f>
        <v>0</v>
      </c>
    </row>
    <row r="7429" spans="1:21" x14ac:dyDescent="0.25">
      <c r="A7429" s="92" t="s">
        <v>11</v>
      </c>
      <c r="B7429" s="92" t="s">
        <v>12</v>
      </c>
      <c r="C7429" s="92" t="s">
        <v>48</v>
      </c>
      <c r="D7429" s="92" t="s">
        <v>48</v>
      </c>
      <c r="E7429" s="92" t="s">
        <v>53</v>
      </c>
      <c r="F7429" s="92" t="s">
        <v>50</v>
      </c>
      <c r="G7429" s="92" t="s">
        <v>97</v>
      </c>
      <c r="H7429" s="92" t="s">
        <v>74</v>
      </c>
      <c r="I7429" s="92" t="s">
        <v>203</v>
      </c>
      <c r="L7429" s="92">
        <f>('Activity data'!H1559*'Emission factors'!$B$6)*'Emission factors'!$E$6/1000</f>
        <v>0</v>
      </c>
      <c r="M7429" s="92">
        <f>('Activity data'!I1559*'Emission factors'!$B$6)*'Emission factors'!$E$6/1000</f>
        <v>0</v>
      </c>
      <c r="N7429" s="92">
        <f>('Activity data'!J1559*'Emission factors'!$B$6)*'Emission factors'!$E$6/1000</f>
        <v>0</v>
      </c>
      <c r="O7429" s="92">
        <f>('Activity data'!K1559*'Emission factors'!$B$6)*'Emission factors'!$E$6/1000</f>
        <v>0</v>
      </c>
      <c r="P7429" s="92">
        <f>('Activity data'!L1559*'Emission factors'!$B$6)*'Emission factors'!$E$6/1000</f>
        <v>0</v>
      </c>
      <c r="Q7429" s="92">
        <f>('Activity data'!M1559*'Emission factors'!$B$6)*'Emission factors'!$E$6/1000</f>
        <v>0</v>
      </c>
      <c r="R7429" s="92">
        <f>('Activity data'!N1559*'Emission factors'!$B$6)*'Emission factors'!$E$6/1000</f>
        <v>0</v>
      </c>
      <c r="S7429" s="92">
        <f>('Activity data'!O1559*'Emission factors'!$B$6)*'Emission factors'!$E$6/1000</f>
        <v>0</v>
      </c>
      <c r="T7429" s="92">
        <f>('Activity data'!P1559*'Emission factors'!$B$6)*'Emission factors'!$E$6/1000</f>
        <v>0</v>
      </c>
      <c r="U7429" s="92">
        <f>('Activity data'!Q1559*'Emission factors'!$B$6)*'Emission factors'!$E$6/1000</f>
        <v>0</v>
      </c>
    </row>
    <row r="7430" spans="1:21" x14ac:dyDescent="0.25">
      <c r="A7430" s="92" t="s">
        <v>11</v>
      </c>
      <c r="B7430" s="92" t="s">
        <v>12</v>
      </c>
      <c r="C7430" s="92" t="s">
        <v>48</v>
      </c>
      <c r="D7430" s="92" t="s">
        <v>48</v>
      </c>
      <c r="E7430" s="92" t="s">
        <v>53</v>
      </c>
      <c r="F7430" s="92" t="s">
        <v>50</v>
      </c>
      <c r="G7430" s="92" t="s">
        <v>97</v>
      </c>
      <c r="H7430" s="92" t="s">
        <v>74</v>
      </c>
      <c r="I7430" s="92" t="s">
        <v>209</v>
      </c>
      <c r="L7430" s="92">
        <f>('Activity data'!H1560*'Emission factors'!$B$6)*'Emission factors'!$E$6/1000</f>
        <v>0</v>
      </c>
      <c r="M7430" s="92">
        <f>('Activity data'!I1560*'Emission factors'!$B$6)*'Emission factors'!$E$6/1000</f>
        <v>0</v>
      </c>
      <c r="N7430" s="92">
        <f>('Activity data'!J1560*'Emission factors'!$B$6)*'Emission factors'!$E$6/1000</f>
        <v>0</v>
      </c>
      <c r="O7430" s="92">
        <f>('Activity data'!K1560*'Emission factors'!$B$6)*'Emission factors'!$E$6/1000</f>
        <v>0</v>
      </c>
      <c r="P7430" s="92">
        <f>('Activity data'!L1560*'Emission factors'!$B$6)*'Emission factors'!$E$6/1000</f>
        <v>0</v>
      </c>
      <c r="Q7430" s="92">
        <f>('Activity data'!M1560*'Emission factors'!$B$6)*'Emission factors'!$E$6/1000</f>
        <v>0</v>
      </c>
      <c r="R7430" s="92">
        <f>('Activity data'!N1560*'Emission factors'!$B$6)*'Emission factors'!$E$6/1000</f>
        <v>0</v>
      </c>
      <c r="S7430" s="92">
        <f>('Activity data'!O1560*'Emission factors'!$B$6)*'Emission factors'!$E$6/1000</f>
        <v>0</v>
      </c>
      <c r="T7430" s="92">
        <f>('Activity data'!P1560*'Emission factors'!$B$6)*'Emission factors'!$E$6/1000</f>
        <v>0</v>
      </c>
      <c r="U7430" s="92">
        <f>('Activity data'!Q1560*'Emission factors'!$B$6)*'Emission factors'!$E$6/1000</f>
        <v>0</v>
      </c>
    </row>
    <row r="7431" spans="1:21" x14ac:dyDescent="0.25">
      <c r="A7431" s="92" t="s">
        <v>11</v>
      </c>
      <c r="B7431" s="92" t="s">
        <v>12</v>
      </c>
      <c r="C7431" s="92" t="s">
        <v>48</v>
      </c>
      <c r="D7431" s="92" t="s">
        <v>48</v>
      </c>
      <c r="E7431" s="92" t="s">
        <v>53</v>
      </c>
      <c r="F7431" s="92" t="s">
        <v>50</v>
      </c>
      <c r="G7431" s="92" t="s">
        <v>97</v>
      </c>
      <c r="H7431" s="92" t="s">
        <v>74</v>
      </c>
      <c r="I7431" s="92" t="s">
        <v>208</v>
      </c>
      <c r="L7431" s="92">
        <f>('Activity data'!H1561*'Emission factors'!$B$6)*'Emission factors'!$E$6/1000</f>
        <v>0</v>
      </c>
      <c r="M7431" s="92">
        <f>('Activity data'!I1561*'Emission factors'!$B$6)*'Emission factors'!$E$6/1000</f>
        <v>0</v>
      </c>
      <c r="N7431" s="92">
        <f>('Activity data'!J1561*'Emission factors'!$B$6)*'Emission factors'!$E$6/1000</f>
        <v>0</v>
      </c>
      <c r="O7431" s="92">
        <f>('Activity data'!K1561*'Emission factors'!$B$6)*'Emission factors'!$E$6/1000</f>
        <v>0</v>
      </c>
      <c r="P7431" s="92">
        <f>('Activity data'!L1561*'Emission factors'!$B$6)*'Emission factors'!$E$6/1000</f>
        <v>0</v>
      </c>
      <c r="Q7431" s="92">
        <f>('Activity data'!M1561*'Emission factors'!$B$6)*'Emission factors'!$E$6/1000</f>
        <v>0</v>
      </c>
      <c r="R7431" s="92">
        <f>('Activity data'!N1561*'Emission factors'!$B$6)*'Emission factors'!$E$6/1000</f>
        <v>0</v>
      </c>
      <c r="S7431" s="92">
        <f>('Activity data'!O1561*'Emission factors'!$B$6)*'Emission factors'!$E$6/1000</f>
        <v>0</v>
      </c>
      <c r="T7431" s="92">
        <f>('Activity data'!P1561*'Emission factors'!$B$6)*'Emission factors'!$E$6/1000</f>
        <v>0</v>
      </c>
      <c r="U7431" s="92">
        <f>('Activity data'!Q1561*'Emission factors'!$B$6)*'Emission factors'!$E$6/1000</f>
        <v>0</v>
      </c>
    </row>
    <row r="7432" spans="1:21" x14ac:dyDescent="0.25">
      <c r="A7432" s="92" t="s">
        <v>11</v>
      </c>
      <c r="B7432" s="92" t="s">
        <v>12</v>
      </c>
      <c r="C7432" s="92" t="s">
        <v>48</v>
      </c>
      <c r="D7432" s="92" t="s">
        <v>48</v>
      </c>
      <c r="E7432" s="92" t="s">
        <v>53</v>
      </c>
      <c r="F7432" s="92" t="s">
        <v>50</v>
      </c>
      <c r="G7432" s="92" t="s">
        <v>97</v>
      </c>
      <c r="H7432" s="92" t="s">
        <v>74</v>
      </c>
      <c r="I7432" s="92" t="s">
        <v>202</v>
      </c>
      <c r="L7432" s="92">
        <f>('Activity data'!H1562*'Emission factors'!$B$6)*'Emission factors'!$E$6/1000</f>
        <v>281.89130549999993</v>
      </c>
      <c r="M7432" s="92">
        <f>('Activity data'!I1562*'Emission factors'!$B$6)*'Emission factors'!$E$6/1000</f>
        <v>273.60587099999998</v>
      </c>
      <c r="N7432" s="92">
        <f>('Activity data'!J1562*'Emission factors'!$B$6)*'Emission factors'!$E$6/1000</f>
        <v>290.27509349999997</v>
      </c>
      <c r="O7432" s="92">
        <f>('Activity data'!K1562*'Emission factors'!$B$6)*'Emission factors'!$E$6/1000</f>
        <v>281.81330099999997</v>
      </c>
      <c r="P7432" s="92">
        <f>('Activity data'!L1562*'Emission factors'!$B$6)*'Emission factors'!$E$6/1000</f>
        <v>290.26491900000002</v>
      </c>
      <c r="Q7432" s="92">
        <f>('Activity data'!M1562*'Emission factors'!$B$6)*'Emission factors'!$E$6/1000</f>
        <v>297.29210699999999</v>
      </c>
      <c r="R7432" s="92">
        <f>('Activity data'!N1562*'Emission factors'!$B$6)*'Emission factors'!$E$6/1000</f>
        <v>305.66063324999993</v>
      </c>
      <c r="S7432" s="92">
        <f>('Activity data'!O1562*'Emission factors'!$B$6)*'Emission factors'!$E$6/1000</f>
        <v>315.65199224999998</v>
      </c>
      <c r="T7432" s="92">
        <f>('Activity data'!P1562*'Emission factors'!$B$6)*'Emission factors'!$E$6/1000</f>
        <v>256.33974449999999</v>
      </c>
      <c r="U7432" s="92">
        <f>('Activity data'!Q1562*'Emission factors'!$B$6)*'Emission factors'!$E$6/1000</f>
        <v>278.36753699999997</v>
      </c>
    </row>
    <row r="7433" spans="1:21" x14ac:dyDescent="0.25">
      <c r="A7433" s="92" t="s">
        <v>11</v>
      </c>
      <c r="B7433" s="92" t="s">
        <v>12</v>
      </c>
      <c r="C7433" s="92" t="s">
        <v>48</v>
      </c>
      <c r="D7433" s="92" t="s">
        <v>48</v>
      </c>
      <c r="E7433" s="92" t="s">
        <v>53</v>
      </c>
      <c r="F7433" s="92" t="s">
        <v>50</v>
      </c>
      <c r="G7433" s="92" t="s">
        <v>97</v>
      </c>
      <c r="H7433" s="92" t="s">
        <v>74</v>
      </c>
      <c r="I7433" s="92" t="s">
        <v>225</v>
      </c>
      <c r="L7433" s="92">
        <f>('Activity data'!H1563*'Emission factors'!$B$6)*'Emission factors'!$E$6/1000</f>
        <v>0</v>
      </c>
      <c r="M7433" s="92">
        <f>('Activity data'!I1563*'Emission factors'!$B$6)*'Emission factors'!$E$6/1000</f>
        <v>0</v>
      </c>
      <c r="N7433" s="92">
        <f>('Activity data'!J1563*'Emission factors'!$B$6)*'Emission factors'!$E$6/1000</f>
        <v>0</v>
      </c>
      <c r="O7433" s="92">
        <f>('Activity data'!K1563*'Emission factors'!$B$6)*'Emission factors'!$E$6/1000</f>
        <v>0</v>
      </c>
      <c r="P7433" s="92">
        <f>('Activity data'!L1563*'Emission factors'!$B$6)*'Emission factors'!$E$6/1000</f>
        <v>0</v>
      </c>
      <c r="Q7433" s="92">
        <f>('Activity data'!M1563*'Emission factors'!$B$6)*'Emission factors'!$E$6/1000</f>
        <v>0</v>
      </c>
      <c r="R7433" s="92">
        <f>('Activity data'!N1563*'Emission factors'!$B$6)*'Emission factors'!$E$6/1000</f>
        <v>0</v>
      </c>
      <c r="S7433" s="92">
        <f>('Activity data'!O1563*'Emission factors'!$B$6)*'Emission factors'!$E$6/1000</f>
        <v>0</v>
      </c>
      <c r="T7433" s="92">
        <f>('Activity data'!P1563*'Emission factors'!$B$6)*'Emission factors'!$E$6/1000</f>
        <v>0</v>
      </c>
      <c r="U7433" s="92">
        <f>('Activity data'!Q1563*'Emission factors'!$B$6)*'Emission factors'!$E$6/1000</f>
        <v>0</v>
      </c>
    </row>
    <row r="7434" spans="1:21" x14ac:dyDescent="0.25">
      <c r="A7434" s="92" t="s">
        <v>11</v>
      </c>
      <c r="B7434" s="92" t="s">
        <v>12</v>
      </c>
      <c r="C7434" s="92" t="s">
        <v>48</v>
      </c>
      <c r="D7434" s="92" t="s">
        <v>48</v>
      </c>
      <c r="E7434" s="92" t="s">
        <v>53</v>
      </c>
      <c r="F7434" s="92" t="s">
        <v>50</v>
      </c>
      <c r="G7434" s="92" t="s">
        <v>97</v>
      </c>
      <c r="H7434" s="92" t="s">
        <v>74</v>
      </c>
      <c r="I7434" s="92" t="s">
        <v>226</v>
      </c>
      <c r="L7434" s="92">
        <f>('Activity data'!H1564*'Emission factors'!$B$6)*'Emission factors'!$E$6/1000</f>
        <v>0</v>
      </c>
      <c r="M7434" s="92">
        <f>('Activity data'!I1564*'Emission factors'!$B$6)*'Emission factors'!$E$6/1000</f>
        <v>0</v>
      </c>
      <c r="N7434" s="92">
        <f>('Activity data'!J1564*'Emission factors'!$B$6)*'Emission factors'!$E$6/1000</f>
        <v>0</v>
      </c>
      <c r="O7434" s="92">
        <f>('Activity data'!K1564*'Emission factors'!$B$6)*'Emission factors'!$E$6/1000</f>
        <v>0</v>
      </c>
      <c r="P7434" s="92">
        <f>('Activity data'!L1564*'Emission factors'!$B$6)*'Emission factors'!$E$6/1000</f>
        <v>0</v>
      </c>
      <c r="Q7434" s="92">
        <f>('Activity data'!M1564*'Emission factors'!$B$6)*'Emission factors'!$E$6/1000</f>
        <v>0</v>
      </c>
      <c r="R7434" s="92">
        <f>('Activity data'!N1564*'Emission factors'!$B$6)*'Emission factors'!$E$6/1000</f>
        <v>0</v>
      </c>
      <c r="S7434" s="92">
        <f>('Activity data'!O1564*'Emission factors'!$B$6)*'Emission factors'!$E$6/1000</f>
        <v>0</v>
      </c>
      <c r="T7434" s="92">
        <f>('Activity data'!P1564*'Emission factors'!$B$6)*'Emission factors'!$E$6/1000</f>
        <v>0</v>
      </c>
      <c r="U7434" s="92">
        <f>('Activity data'!Q1564*'Emission factors'!$B$6)*'Emission factors'!$E$6/1000</f>
        <v>0</v>
      </c>
    </row>
    <row r="7435" spans="1:21" x14ac:dyDescent="0.25">
      <c r="A7435" s="92" t="s">
        <v>11</v>
      </c>
      <c r="B7435" s="92" t="s">
        <v>12</v>
      </c>
      <c r="C7435" s="92" t="s">
        <v>48</v>
      </c>
      <c r="D7435" s="92" t="s">
        <v>48</v>
      </c>
      <c r="E7435" s="92" t="s">
        <v>53</v>
      </c>
      <c r="F7435" s="92" t="s">
        <v>50</v>
      </c>
      <c r="G7435" s="92" t="s">
        <v>97</v>
      </c>
      <c r="H7435" s="92" t="s">
        <v>74</v>
      </c>
      <c r="I7435" s="92" t="s">
        <v>206</v>
      </c>
      <c r="L7435" s="92">
        <f>('Activity data'!H1565*'Emission factors'!$B$6)*'Emission factors'!$E$6/1000</f>
        <v>0</v>
      </c>
      <c r="M7435" s="92">
        <f>('Activity data'!I1565*'Emission factors'!$B$6)*'Emission factors'!$E$6/1000</f>
        <v>0</v>
      </c>
      <c r="N7435" s="92">
        <f>('Activity data'!J1565*'Emission factors'!$B$6)*'Emission factors'!$E$6/1000</f>
        <v>0</v>
      </c>
      <c r="O7435" s="92">
        <f>('Activity data'!K1565*'Emission factors'!$B$6)*'Emission factors'!$E$6/1000</f>
        <v>0</v>
      </c>
      <c r="P7435" s="92">
        <f>('Activity data'!L1565*'Emission factors'!$B$6)*'Emission factors'!$E$6/1000</f>
        <v>0</v>
      </c>
      <c r="Q7435" s="92">
        <f>('Activity data'!M1565*'Emission factors'!$B$6)*'Emission factors'!$E$6/1000</f>
        <v>0</v>
      </c>
      <c r="R7435" s="92">
        <f>('Activity data'!N1565*'Emission factors'!$B$6)*'Emission factors'!$E$6/1000</f>
        <v>0</v>
      </c>
      <c r="S7435" s="92">
        <f>('Activity data'!O1565*'Emission factors'!$B$6)*'Emission factors'!$E$6/1000</f>
        <v>0</v>
      </c>
      <c r="T7435" s="92">
        <f>('Activity data'!P1565*'Emission factors'!$B$6)*'Emission factors'!$E$6/1000</f>
        <v>0</v>
      </c>
      <c r="U7435" s="92">
        <f>('Activity data'!Q1565*'Emission factors'!$B$6)*'Emission factors'!$E$6/1000</f>
        <v>0</v>
      </c>
    </row>
    <row r="7436" spans="1:21" x14ac:dyDescent="0.25">
      <c r="A7436" s="92" t="s">
        <v>11</v>
      </c>
      <c r="B7436" s="92" t="s">
        <v>12</v>
      </c>
      <c r="C7436" s="92" t="s">
        <v>48</v>
      </c>
      <c r="D7436" s="92" t="s">
        <v>48</v>
      </c>
      <c r="E7436" s="92" t="s">
        <v>53</v>
      </c>
      <c r="F7436" s="92" t="s">
        <v>50</v>
      </c>
      <c r="G7436" s="92" t="s">
        <v>97</v>
      </c>
      <c r="H7436" s="92" t="s">
        <v>74</v>
      </c>
      <c r="I7436" s="92" t="s">
        <v>232</v>
      </c>
      <c r="L7436" s="92">
        <f>('Activity data'!H1566*'Emission factors'!$B$6)*'Emission factors'!$E$6/1000</f>
        <v>0</v>
      </c>
      <c r="M7436" s="92">
        <f>('Activity data'!I1566*'Emission factors'!$B$6)*'Emission factors'!$E$6/1000</f>
        <v>0</v>
      </c>
      <c r="N7436" s="92">
        <f>('Activity data'!J1566*'Emission factors'!$B$6)*'Emission factors'!$E$6/1000</f>
        <v>0</v>
      </c>
      <c r="O7436" s="92">
        <f>('Activity data'!K1566*'Emission factors'!$B$6)*'Emission factors'!$E$6/1000</f>
        <v>0</v>
      </c>
      <c r="P7436" s="92">
        <f>('Activity data'!L1566*'Emission factors'!$B$6)*'Emission factors'!$E$6/1000</f>
        <v>0</v>
      </c>
      <c r="Q7436" s="92">
        <f>('Activity data'!M1566*'Emission factors'!$B$6)*'Emission factors'!$E$6/1000</f>
        <v>0</v>
      </c>
      <c r="R7436" s="92">
        <f>('Activity data'!N1566*'Emission factors'!$B$6)*'Emission factors'!$E$6/1000</f>
        <v>0</v>
      </c>
      <c r="S7436" s="92">
        <f>('Activity data'!O1566*'Emission factors'!$B$6)*'Emission factors'!$E$6/1000</f>
        <v>0</v>
      </c>
      <c r="T7436" s="92">
        <f>('Activity data'!P1566*'Emission factors'!$B$6)*'Emission factors'!$E$6/1000</f>
        <v>0</v>
      </c>
      <c r="U7436" s="92">
        <f>('Activity data'!Q1566*'Emission factors'!$B$6)*'Emission factors'!$E$6/1000</f>
        <v>0</v>
      </c>
    </row>
    <row r="7437" spans="1:21" x14ac:dyDescent="0.25">
      <c r="A7437" s="92" t="s">
        <v>11</v>
      </c>
      <c r="B7437" s="92" t="s">
        <v>12</v>
      </c>
      <c r="C7437" s="92" t="s">
        <v>48</v>
      </c>
      <c r="D7437" s="92" t="s">
        <v>48</v>
      </c>
      <c r="E7437" s="92" t="s">
        <v>53</v>
      </c>
      <c r="F7437" s="92" t="s">
        <v>50</v>
      </c>
      <c r="G7437" s="92" t="s">
        <v>97</v>
      </c>
      <c r="H7437" s="92" t="s">
        <v>74</v>
      </c>
      <c r="I7437" s="92" t="s">
        <v>200</v>
      </c>
      <c r="L7437" s="92">
        <f>('Activity data'!H1567*'Emission factors'!$B$6)*'Emission factors'!$E$6/1000</f>
        <v>0</v>
      </c>
      <c r="M7437" s="92">
        <f>('Activity data'!I1567*'Emission factors'!$B$6)*'Emission factors'!$E$6/1000</f>
        <v>0</v>
      </c>
      <c r="N7437" s="92">
        <f>('Activity data'!J1567*'Emission factors'!$B$6)*'Emission factors'!$E$6/1000</f>
        <v>0</v>
      </c>
      <c r="O7437" s="92">
        <f>('Activity data'!K1567*'Emission factors'!$B$6)*'Emission factors'!$E$6/1000</f>
        <v>0</v>
      </c>
      <c r="P7437" s="92">
        <f>('Activity data'!L1567*'Emission factors'!$B$6)*'Emission factors'!$E$6/1000</f>
        <v>0</v>
      </c>
      <c r="Q7437" s="92">
        <f>('Activity data'!M1567*'Emission factors'!$B$6)*'Emission factors'!$E$6/1000</f>
        <v>0</v>
      </c>
      <c r="R7437" s="92">
        <f>('Activity data'!N1567*'Emission factors'!$B$6)*'Emission factors'!$E$6/1000</f>
        <v>0</v>
      </c>
      <c r="S7437" s="92">
        <f>('Activity data'!O1567*'Emission factors'!$B$6)*'Emission factors'!$E$6/1000</f>
        <v>0</v>
      </c>
      <c r="T7437" s="92">
        <f>('Activity data'!P1567*'Emission factors'!$B$6)*'Emission factors'!$E$6/1000</f>
        <v>0</v>
      </c>
      <c r="U7437" s="92">
        <f>('Activity data'!Q1567*'Emission factors'!$B$6)*'Emission factors'!$E$6/1000</f>
        <v>0</v>
      </c>
    </row>
    <row r="7438" spans="1:21" x14ac:dyDescent="0.25">
      <c r="A7438" s="92" t="s">
        <v>11</v>
      </c>
      <c r="B7438" s="92" t="s">
        <v>12</v>
      </c>
      <c r="C7438" s="92" t="s">
        <v>48</v>
      </c>
      <c r="D7438" s="92" t="s">
        <v>48</v>
      </c>
      <c r="E7438" s="92" t="s">
        <v>53</v>
      </c>
      <c r="F7438" s="92" t="s">
        <v>50</v>
      </c>
      <c r="G7438" s="92" t="s">
        <v>97</v>
      </c>
      <c r="H7438" s="92" t="s">
        <v>74</v>
      </c>
      <c r="I7438" s="92" t="s">
        <v>227</v>
      </c>
      <c r="L7438" s="92">
        <f>('Activity data'!H1568*'Emission factors'!$B$6)*'Emission factors'!$E$6/1000</f>
        <v>0</v>
      </c>
      <c r="M7438" s="92">
        <f>('Activity data'!I1568*'Emission factors'!$B$6)*'Emission factors'!$E$6/1000</f>
        <v>0</v>
      </c>
      <c r="N7438" s="92">
        <f>('Activity data'!J1568*'Emission factors'!$B$6)*'Emission factors'!$E$6/1000</f>
        <v>0</v>
      </c>
      <c r="O7438" s="92">
        <f>('Activity data'!K1568*'Emission factors'!$B$6)*'Emission factors'!$E$6/1000</f>
        <v>0</v>
      </c>
      <c r="P7438" s="92">
        <f>('Activity data'!L1568*'Emission factors'!$B$6)*'Emission factors'!$E$6/1000</f>
        <v>0</v>
      </c>
      <c r="Q7438" s="92">
        <f>('Activity data'!M1568*'Emission factors'!$B$6)*'Emission factors'!$E$6/1000</f>
        <v>0</v>
      </c>
      <c r="R7438" s="92">
        <f>('Activity data'!N1568*'Emission factors'!$B$6)*'Emission factors'!$E$6/1000</f>
        <v>0</v>
      </c>
      <c r="S7438" s="92">
        <f>('Activity data'!O1568*'Emission factors'!$B$6)*'Emission factors'!$E$6/1000</f>
        <v>0</v>
      </c>
      <c r="T7438" s="92">
        <f>('Activity data'!P1568*'Emission factors'!$B$6)*'Emission factors'!$E$6/1000</f>
        <v>0</v>
      </c>
      <c r="U7438" s="92">
        <f>('Activity data'!Q1568*'Emission factors'!$B$6)*'Emission factors'!$E$6/1000</f>
        <v>0</v>
      </c>
    </row>
    <row r="7439" spans="1:21" x14ac:dyDescent="0.25">
      <c r="A7439" s="92" t="s">
        <v>11</v>
      </c>
      <c r="B7439" s="92" t="s">
        <v>12</v>
      </c>
      <c r="C7439" s="92" t="s">
        <v>48</v>
      </c>
      <c r="D7439" s="92" t="s">
        <v>48</v>
      </c>
      <c r="E7439" s="92" t="s">
        <v>53</v>
      </c>
      <c r="F7439" s="92" t="s">
        <v>50</v>
      </c>
      <c r="G7439" s="92" t="s">
        <v>97</v>
      </c>
      <c r="H7439" s="92" t="s">
        <v>74</v>
      </c>
      <c r="I7439" s="92" t="s">
        <v>228</v>
      </c>
      <c r="L7439" s="92">
        <f>('Activity data'!H1569*'Emission factors'!$B$6)*'Emission factors'!$E$6/1000</f>
        <v>0</v>
      </c>
      <c r="M7439" s="92">
        <f>('Activity data'!I1569*'Emission factors'!$B$6)*'Emission factors'!$E$6/1000</f>
        <v>0</v>
      </c>
      <c r="N7439" s="92">
        <f>('Activity data'!J1569*'Emission factors'!$B$6)*'Emission factors'!$E$6/1000</f>
        <v>0</v>
      </c>
      <c r="O7439" s="92">
        <f>('Activity data'!K1569*'Emission factors'!$B$6)*'Emission factors'!$E$6/1000</f>
        <v>0</v>
      </c>
      <c r="P7439" s="92">
        <f>('Activity data'!L1569*'Emission factors'!$B$6)*'Emission factors'!$E$6/1000</f>
        <v>0</v>
      </c>
      <c r="Q7439" s="92">
        <f>('Activity data'!M1569*'Emission factors'!$B$6)*'Emission factors'!$E$6/1000</f>
        <v>0</v>
      </c>
      <c r="R7439" s="92">
        <f>('Activity data'!N1569*'Emission factors'!$B$6)*'Emission factors'!$E$6/1000</f>
        <v>0</v>
      </c>
      <c r="S7439" s="92">
        <f>('Activity data'!O1569*'Emission factors'!$B$6)*'Emission factors'!$E$6/1000</f>
        <v>0</v>
      </c>
      <c r="T7439" s="92">
        <f>('Activity data'!P1569*'Emission factors'!$B$6)*'Emission factors'!$E$6/1000</f>
        <v>0</v>
      </c>
      <c r="U7439" s="92">
        <f>('Activity data'!Q1569*'Emission factors'!$B$6)*'Emission factors'!$E$6/1000</f>
        <v>0</v>
      </c>
    </row>
    <row r="7440" spans="1:21" x14ac:dyDescent="0.25">
      <c r="A7440" s="92" t="s">
        <v>11</v>
      </c>
      <c r="B7440" s="92" t="s">
        <v>12</v>
      </c>
      <c r="C7440" s="92" t="s">
        <v>48</v>
      </c>
      <c r="D7440" s="92" t="s">
        <v>48</v>
      </c>
      <c r="E7440" s="92" t="s">
        <v>53</v>
      </c>
      <c r="F7440" s="92" t="s">
        <v>50</v>
      </c>
      <c r="G7440" s="92" t="s">
        <v>97</v>
      </c>
      <c r="H7440" s="92" t="s">
        <v>74</v>
      </c>
      <c r="I7440" s="92" t="s">
        <v>195</v>
      </c>
      <c r="L7440" s="92">
        <f>('Activity data'!H1570*'Emission factors'!$B$6)*'Emission factors'!$E$6/1000</f>
        <v>0</v>
      </c>
      <c r="M7440" s="92">
        <f>('Activity data'!I1570*'Emission factors'!$B$6)*'Emission factors'!$E$6/1000</f>
        <v>0</v>
      </c>
      <c r="N7440" s="92">
        <f>('Activity data'!J1570*'Emission factors'!$B$6)*'Emission factors'!$E$6/1000</f>
        <v>0</v>
      </c>
      <c r="O7440" s="92">
        <f>('Activity data'!K1570*'Emission factors'!$B$6)*'Emission factors'!$E$6/1000</f>
        <v>0</v>
      </c>
      <c r="P7440" s="92">
        <f>('Activity data'!L1570*'Emission factors'!$B$6)*'Emission factors'!$E$6/1000</f>
        <v>0</v>
      </c>
      <c r="Q7440" s="92">
        <f>('Activity data'!M1570*'Emission factors'!$B$6)*'Emission factors'!$E$6/1000</f>
        <v>0</v>
      </c>
      <c r="R7440" s="92">
        <f>('Activity data'!N1570*'Emission factors'!$B$6)*'Emission factors'!$E$6/1000</f>
        <v>0</v>
      </c>
      <c r="S7440" s="92">
        <f>('Activity data'!O1570*'Emission factors'!$B$6)*'Emission factors'!$E$6/1000</f>
        <v>0</v>
      </c>
      <c r="T7440" s="92">
        <f>('Activity data'!P1570*'Emission factors'!$B$6)*'Emission factors'!$E$6/1000</f>
        <v>0</v>
      </c>
      <c r="U7440" s="92">
        <f>('Activity data'!Q1570*'Emission factors'!$B$6)*'Emission factors'!$E$6/1000</f>
        <v>0</v>
      </c>
    </row>
    <row r="7441" spans="1:21" x14ac:dyDescent="0.25">
      <c r="A7441" s="92" t="s">
        <v>11</v>
      </c>
      <c r="B7441" s="92" t="s">
        <v>12</v>
      </c>
      <c r="C7441" s="92" t="s">
        <v>48</v>
      </c>
      <c r="D7441" s="92" t="s">
        <v>48</v>
      </c>
      <c r="E7441" s="92" t="s">
        <v>53</v>
      </c>
      <c r="F7441" s="92" t="s">
        <v>50</v>
      </c>
      <c r="G7441" s="92" t="s">
        <v>97</v>
      </c>
      <c r="H7441" s="92" t="s">
        <v>74</v>
      </c>
      <c r="I7441" s="92" t="s">
        <v>192</v>
      </c>
      <c r="L7441" s="92">
        <f>('Activity data'!H1571*'Emission factors'!$B$6)*'Emission factors'!$E$6/1000</f>
        <v>0</v>
      </c>
      <c r="M7441" s="92">
        <f>('Activity data'!I1571*'Emission factors'!$B$6)*'Emission factors'!$E$6/1000</f>
        <v>0</v>
      </c>
      <c r="N7441" s="92">
        <f>('Activity data'!J1571*'Emission factors'!$B$6)*'Emission factors'!$E$6/1000</f>
        <v>0</v>
      </c>
      <c r="O7441" s="92">
        <f>('Activity data'!K1571*'Emission factors'!$B$6)*'Emission factors'!$E$6/1000</f>
        <v>0</v>
      </c>
      <c r="P7441" s="92">
        <f>('Activity data'!L1571*'Emission factors'!$B$6)*'Emission factors'!$E$6/1000</f>
        <v>0</v>
      </c>
      <c r="Q7441" s="92">
        <f>('Activity data'!M1571*'Emission factors'!$B$6)*'Emission factors'!$E$6/1000</f>
        <v>0</v>
      </c>
      <c r="R7441" s="92">
        <f>('Activity data'!N1571*'Emission factors'!$B$6)*'Emission factors'!$E$6/1000</f>
        <v>0</v>
      </c>
      <c r="S7441" s="92">
        <f>('Activity data'!O1571*'Emission factors'!$B$6)*'Emission factors'!$E$6/1000</f>
        <v>0</v>
      </c>
      <c r="T7441" s="92">
        <f>('Activity data'!P1571*'Emission factors'!$B$6)*'Emission factors'!$E$6/1000</f>
        <v>0</v>
      </c>
      <c r="U7441" s="92">
        <f>('Activity data'!Q1571*'Emission factors'!$B$6)*'Emission factors'!$E$6/1000</f>
        <v>0</v>
      </c>
    </row>
    <row r="7442" spans="1:21" x14ac:dyDescent="0.25">
      <c r="A7442" s="92" t="s">
        <v>11</v>
      </c>
      <c r="B7442" s="92" t="s">
        <v>12</v>
      </c>
      <c r="C7442" s="92" t="s">
        <v>48</v>
      </c>
      <c r="D7442" s="92" t="s">
        <v>48</v>
      </c>
      <c r="E7442" s="92" t="s">
        <v>53</v>
      </c>
      <c r="F7442" s="92" t="s">
        <v>50</v>
      </c>
      <c r="G7442" s="92" t="s">
        <v>97</v>
      </c>
      <c r="H7442" s="92" t="s">
        <v>74</v>
      </c>
      <c r="I7442" s="92" t="s">
        <v>229</v>
      </c>
      <c r="L7442" s="92">
        <f>('Activity data'!H1572*'Emission factors'!$B$6)*'Emission factors'!$E$6/1000</f>
        <v>0</v>
      </c>
      <c r="M7442" s="92">
        <f>('Activity data'!I1572*'Emission factors'!$B$6)*'Emission factors'!$E$6/1000</f>
        <v>0</v>
      </c>
      <c r="N7442" s="92">
        <f>('Activity data'!J1572*'Emission factors'!$B$6)*'Emission factors'!$E$6/1000</f>
        <v>0</v>
      </c>
      <c r="O7442" s="92">
        <f>('Activity data'!K1572*'Emission factors'!$B$6)*'Emission factors'!$E$6/1000</f>
        <v>0</v>
      </c>
      <c r="P7442" s="92">
        <f>('Activity data'!L1572*'Emission factors'!$B$6)*'Emission factors'!$E$6/1000</f>
        <v>0</v>
      </c>
      <c r="Q7442" s="92">
        <f>('Activity data'!M1572*'Emission factors'!$B$6)*'Emission factors'!$E$6/1000</f>
        <v>0</v>
      </c>
      <c r="R7442" s="92">
        <f>('Activity data'!N1572*'Emission factors'!$B$6)*'Emission factors'!$E$6/1000</f>
        <v>0</v>
      </c>
      <c r="S7442" s="92">
        <f>('Activity data'!O1572*'Emission factors'!$B$6)*'Emission factors'!$E$6/1000</f>
        <v>0</v>
      </c>
      <c r="T7442" s="92">
        <f>('Activity data'!P1572*'Emission factors'!$B$6)*'Emission factors'!$E$6/1000</f>
        <v>0</v>
      </c>
      <c r="U7442" s="92">
        <f>('Activity data'!Q1572*'Emission factors'!$B$6)*'Emission factors'!$E$6/1000</f>
        <v>0</v>
      </c>
    </row>
    <row r="7443" spans="1:21" x14ac:dyDescent="0.25">
      <c r="A7443" s="92" t="s">
        <v>11</v>
      </c>
      <c r="B7443" s="92" t="s">
        <v>12</v>
      </c>
      <c r="C7443" s="92" t="s">
        <v>48</v>
      </c>
      <c r="D7443" s="92" t="s">
        <v>48</v>
      </c>
      <c r="E7443" s="92" t="s">
        <v>53</v>
      </c>
      <c r="F7443" s="92" t="s">
        <v>50</v>
      </c>
      <c r="G7443" s="92" t="s">
        <v>97</v>
      </c>
      <c r="H7443" s="92" t="s">
        <v>74</v>
      </c>
      <c r="I7443" s="92" t="s">
        <v>198</v>
      </c>
      <c r="L7443" s="92">
        <f>('Activity data'!H1573*'Emission factors'!$B$6)*'Emission factors'!$E$6/1000</f>
        <v>0</v>
      </c>
      <c r="M7443" s="92">
        <f>('Activity data'!I1573*'Emission factors'!$B$6)*'Emission factors'!$E$6/1000</f>
        <v>0</v>
      </c>
      <c r="N7443" s="92">
        <f>('Activity data'!J1573*'Emission factors'!$B$6)*'Emission factors'!$E$6/1000</f>
        <v>0</v>
      </c>
      <c r="O7443" s="92">
        <f>('Activity data'!K1573*'Emission factors'!$B$6)*'Emission factors'!$E$6/1000</f>
        <v>0</v>
      </c>
      <c r="P7443" s="92">
        <f>('Activity data'!L1573*'Emission factors'!$B$6)*'Emission factors'!$E$6/1000</f>
        <v>0</v>
      </c>
      <c r="Q7443" s="92">
        <f>('Activity data'!M1573*'Emission factors'!$B$6)*'Emission factors'!$E$6/1000</f>
        <v>0</v>
      </c>
      <c r="R7443" s="92">
        <f>('Activity data'!N1573*'Emission factors'!$B$6)*'Emission factors'!$E$6/1000</f>
        <v>0</v>
      </c>
      <c r="S7443" s="92">
        <f>('Activity data'!O1573*'Emission factors'!$B$6)*'Emission factors'!$E$6/1000</f>
        <v>0</v>
      </c>
      <c r="T7443" s="92">
        <f>('Activity data'!P1573*'Emission factors'!$B$6)*'Emission factors'!$E$6/1000</f>
        <v>0</v>
      </c>
      <c r="U7443" s="92">
        <f>('Activity data'!Q1573*'Emission factors'!$B$6)*'Emission factors'!$E$6/1000</f>
        <v>0</v>
      </c>
    </row>
    <row r="7444" spans="1:21" x14ac:dyDescent="0.25">
      <c r="A7444" s="92" t="s">
        <v>11</v>
      </c>
      <c r="B7444" s="92" t="s">
        <v>12</v>
      </c>
      <c r="C7444" s="92" t="s">
        <v>48</v>
      </c>
      <c r="D7444" s="92" t="s">
        <v>48</v>
      </c>
      <c r="E7444" s="92" t="s">
        <v>53</v>
      </c>
      <c r="F7444" s="92" t="s">
        <v>50</v>
      </c>
      <c r="G7444" s="92" t="s">
        <v>97</v>
      </c>
      <c r="H7444" s="92" t="s">
        <v>74</v>
      </c>
      <c r="I7444" s="92" t="s">
        <v>230</v>
      </c>
      <c r="L7444" s="92">
        <f>('Activity data'!H1574*'Emission factors'!$B$6)*'Emission factors'!$E$6/1000</f>
        <v>0</v>
      </c>
      <c r="M7444" s="92">
        <f>('Activity data'!I1574*'Emission factors'!$B$6)*'Emission factors'!$E$6/1000</f>
        <v>0</v>
      </c>
      <c r="N7444" s="92">
        <f>('Activity data'!J1574*'Emission factors'!$B$6)*'Emission factors'!$E$6/1000</f>
        <v>0</v>
      </c>
      <c r="O7444" s="92">
        <f>('Activity data'!K1574*'Emission factors'!$B$6)*'Emission factors'!$E$6/1000</f>
        <v>0</v>
      </c>
      <c r="P7444" s="92">
        <f>('Activity data'!L1574*'Emission factors'!$B$6)*'Emission factors'!$E$6/1000</f>
        <v>0</v>
      </c>
      <c r="Q7444" s="92">
        <f>('Activity data'!M1574*'Emission factors'!$B$6)*'Emission factors'!$E$6/1000</f>
        <v>0</v>
      </c>
      <c r="R7444" s="92">
        <f>('Activity data'!N1574*'Emission factors'!$B$6)*'Emission factors'!$E$6/1000</f>
        <v>0</v>
      </c>
      <c r="S7444" s="92">
        <f>('Activity data'!O1574*'Emission factors'!$B$6)*'Emission factors'!$E$6/1000</f>
        <v>0</v>
      </c>
      <c r="T7444" s="92">
        <f>('Activity data'!P1574*'Emission factors'!$B$6)*'Emission factors'!$E$6/1000</f>
        <v>0</v>
      </c>
      <c r="U7444" s="92">
        <f>('Activity data'!Q1574*'Emission factors'!$B$6)*'Emission factors'!$E$6/1000</f>
        <v>0</v>
      </c>
    </row>
    <row r="7445" spans="1:21" x14ac:dyDescent="0.25">
      <c r="A7445" s="92" t="s">
        <v>11</v>
      </c>
      <c r="B7445" s="92" t="s">
        <v>12</v>
      </c>
      <c r="C7445" s="92" t="s">
        <v>48</v>
      </c>
      <c r="D7445" s="92" t="s">
        <v>48</v>
      </c>
      <c r="E7445" s="92" t="s">
        <v>53</v>
      </c>
      <c r="F7445" s="92" t="s">
        <v>50</v>
      </c>
      <c r="G7445" s="92" t="s">
        <v>97</v>
      </c>
      <c r="H7445" s="92" t="s">
        <v>74</v>
      </c>
      <c r="I7445" s="92" t="s">
        <v>210</v>
      </c>
      <c r="L7445" s="92">
        <f>('Activity data'!H1575*'Emission factors'!$B$6)*'Emission factors'!$E$6/1000</f>
        <v>0</v>
      </c>
      <c r="M7445" s="92">
        <f>('Activity data'!I1575*'Emission factors'!$B$6)*'Emission factors'!$E$6/1000</f>
        <v>0</v>
      </c>
      <c r="N7445" s="92">
        <f>('Activity data'!J1575*'Emission factors'!$B$6)*'Emission factors'!$E$6/1000</f>
        <v>0</v>
      </c>
      <c r="O7445" s="92">
        <f>('Activity data'!K1575*'Emission factors'!$B$6)*'Emission factors'!$E$6/1000</f>
        <v>0</v>
      </c>
      <c r="P7445" s="92">
        <f>('Activity data'!L1575*'Emission factors'!$B$6)*'Emission factors'!$E$6/1000</f>
        <v>0</v>
      </c>
      <c r="Q7445" s="92">
        <f>('Activity data'!M1575*'Emission factors'!$B$6)*'Emission factors'!$E$6/1000</f>
        <v>0</v>
      </c>
      <c r="R7445" s="92">
        <f>('Activity data'!N1575*'Emission factors'!$B$6)*'Emission factors'!$E$6/1000</f>
        <v>0</v>
      </c>
      <c r="S7445" s="92">
        <f>('Activity data'!O1575*'Emission factors'!$B$6)*'Emission factors'!$E$6/1000</f>
        <v>0</v>
      </c>
      <c r="T7445" s="92">
        <f>('Activity data'!P1575*'Emission factors'!$B$6)*'Emission factors'!$E$6/1000</f>
        <v>0</v>
      </c>
      <c r="U7445" s="92">
        <f>('Activity data'!Q1575*'Emission factors'!$B$6)*'Emission factors'!$E$6/1000</f>
        <v>0</v>
      </c>
    </row>
    <row r="7446" spans="1:21" x14ac:dyDescent="0.25">
      <c r="A7446" s="92" t="s">
        <v>11</v>
      </c>
      <c r="B7446" s="92" t="s">
        <v>12</v>
      </c>
      <c r="C7446" s="92" t="s">
        <v>48</v>
      </c>
      <c r="D7446" s="92" t="s">
        <v>48</v>
      </c>
      <c r="E7446" s="92" t="s">
        <v>53</v>
      </c>
      <c r="F7446" s="92" t="s">
        <v>50</v>
      </c>
      <c r="G7446" s="92" t="s">
        <v>97</v>
      </c>
      <c r="H7446" s="92" t="s">
        <v>74</v>
      </c>
      <c r="I7446" s="92" t="s">
        <v>191</v>
      </c>
      <c r="L7446" s="92">
        <f>('Activity data'!H1576*'Emission factors'!$B$6)*'Emission factors'!$E$6/1000</f>
        <v>0</v>
      </c>
      <c r="M7446" s="92">
        <f>('Activity data'!I1576*'Emission factors'!$B$6)*'Emission factors'!$E$6/1000</f>
        <v>0</v>
      </c>
      <c r="N7446" s="92">
        <f>('Activity data'!J1576*'Emission factors'!$B$6)*'Emission factors'!$E$6/1000</f>
        <v>0</v>
      </c>
      <c r="O7446" s="92">
        <f>('Activity data'!K1576*'Emission factors'!$B$6)*'Emission factors'!$E$6/1000</f>
        <v>0</v>
      </c>
      <c r="P7446" s="92">
        <f>('Activity data'!L1576*'Emission factors'!$B$6)*'Emission factors'!$E$6/1000</f>
        <v>0</v>
      </c>
      <c r="Q7446" s="92">
        <f>('Activity data'!M1576*'Emission factors'!$B$6)*'Emission factors'!$E$6/1000</f>
        <v>0</v>
      </c>
      <c r="R7446" s="92">
        <f>('Activity data'!N1576*'Emission factors'!$B$6)*'Emission factors'!$E$6/1000</f>
        <v>0</v>
      </c>
      <c r="S7446" s="92">
        <f>('Activity data'!O1576*'Emission factors'!$B$6)*'Emission factors'!$E$6/1000</f>
        <v>0</v>
      </c>
      <c r="T7446" s="92">
        <f>('Activity data'!P1576*'Emission factors'!$B$6)*'Emission factors'!$E$6/1000</f>
        <v>0</v>
      </c>
      <c r="U7446" s="92">
        <f>('Activity data'!Q1576*'Emission factors'!$B$6)*'Emission factors'!$E$6/1000</f>
        <v>0</v>
      </c>
    </row>
    <row r="7447" spans="1:21" x14ac:dyDescent="0.25">
      <c r="A7447" s="92" t="s">
        <v>11</v>
      </c>
      <c r="B7447" s="92" t="s">
        <v>12</v>
      </c>
      <c r="C7447" s="92" t="s">
        <v>48</v>
      </c>
      <c r="D7447" s="92" t="s">
        <v>48</v>
      </c>
      <c r="E7447" s="92" t="s">
        <v>53</v>
      </c>
      <c r="F7447" s="92" t="s">
        <v>50</v>
      </c>
      <c r="G7447" s="92" t="s">
        <v>97</v>
      </c>
      <c r="H7447" s="92" t="s">
        <v>74</v>
      </c>
      <c r="I7447" s="92" t="s">
        <v>231</v>
      </c>
      <c r="L7447" s="92">
        <f>('Activity data'!H1577*'Emission factors'!$B$6)*'Emission factors'!$E$6/1000</f>
        <v>0</v>
      </c>
      <c r="M7447" s="92">
        <f>('Activity data'!I1577*'Emission factors'!$B$6)*'Emission factors'!$E$6/1000</f>
        <v>0</v>
      </c>
      <c r="N7447" s="92">
        <f>('Activity data'!J1577*'Emission factors'!$B$6)*'Emission factors'!$E$6/1000</f>
        <v>0</v>
      </c>
      <c r="O7447" s="92">
        <f>('Activity data'!K1577*'Emission factors'!$B$6)*'Emission factors'!$E$6/1000</f>
        <v>0</v>
      </c>
      <c r="P7447" s="92">
        <f>('Activity data'!L1577*'Emission factors'!$B$6)*'Emission factors'!$E$6/1000</f>
        <v>0</v>
      </c>
      <c r="Q7447" s="92">
        <f>('Activity data'!M1577*'Emission factors'!$B$6)*'Emission factors'!$E$6/1000</f>
        <v>0</v>
      </c>
      <c r="R7447" s="92">
        <f>('Activity data'!N1577*'Emission factors'!$B$6)*'Emission factors'!$E$6/1000</f>
        <v>0</v>
      </c>
      <c r="S7447" s="92">
        <f>('Activity data'!O1577*'Emission factors'!$B$6)*'Emission factors'!$E$6/1000</f>
        <v>0</v>
      </c>
      <c r="T7447" s="92">
        <f>('Activity data'!P1577*'Emission factors'!$B$6)*'Emission factors'!$E$6/1000</f>
        <v>0</v>
      </c>
      <c r="U7447" s="92">
        <f>('Activity data'!Q1577*'Emission factors'!$B$6)*'Emission factors'!$E$6/1000</f>
        <v>0</v>
      </c>
    </row>
    <row r="7448" spans="1:21" x14ac:dyDescent="0.25">
      <c r="A7448" s="92" t="s">
        <v>11</v>
      </c>
      <c r="B7448" s="92" t="s">
        <v>12</v>
      </c>
      <c r="C7448" s="92" t="s">
        <v>48</v>
      </c>
      <c r="D7448" s="92" t="s">
        <v>48</v>
      </c>
      <c r="E7448" s="92" t="s">
        <v>53</v>
      </c>
      <c r="F7448" s="92" t="s">
        <v>50</v>
      </c>
      <c r="G7448" s="92" t="s">
        <v>97</v>
      </c>
      <c r="H7448" s="92" t="s">
        <v>74</v>
      </c>
      <c r="I7448" s="92" t="s">
        <v>190</v>
      </c>
      <c r="L7448" s="92">
        <f>('Activity data'!H1578*'Emission factors'!$B$6)*'Emission factors'!$E$6/1000</f>
        <v>0</v>
      </c>
      <c r="M7448" s="92">
        <f>('Activity data'!I1578*'Emission factors'!$B$6)*'Emission factors'!$E$6/1000</f>
        <v>0</v>
      </c>
      <c r="N7448" s="92">
        <f>('Activity data'!J1578*'Emission factors'!$B$6)*'Emission factors'!$E$6/1000</f>
        <v>0</v>
      </c>
      <c r="O7448" s="92">
        <f>('Activity data'!K1578*'Emission factors'!$B$6)*'Emission factors'!$E$6/1000</f>
        <v>0</v>
      </c>
      <c r="P7448" s="92">
        <f>('Activity data'!L1578*'Emission factors'!$B$6)*'Emission factors'!$E$6/1000</f>
        <v>0</v>
      </c>
      <c r="Q7448" s="92">
        <f>('Activity data'!M1578*'Emission factors'!$B$6)*'Emission factors'!$E$6/1000</f>
        <v>0</v>
      </c>
      <c r="R7448" s="92">
        <f>('Activity data'!N1578*'Emission factors'!$B$6)*'Emission factors'!$E$6/1000</f>
        <v>0</v>
      </c>
      <c r="S7448" s="92">
        <f>('Activity data'!O1578*'Emission factors'!$B$6)*'Emission factors'!$E$6/1000</f>
        <v>0</v>
      </c>
      <c r="T7448" s="92">
        <f>('Activity data'!P1578*'Emission factors'!$B$6)*'Emission factors'!$E$6/1000</f>
        <v>0</v>
      </c>
      <c r="U7448" s="92">
        <f>('Activity data'!Q1578*'Emission factors'!$B$6)*'Emission factors'!$E$6/1000</f>
        <v>0</v>
      </c>
    </row>
    <row r="7449" spans="1:21" x14ac:dyDescent="0.25">
      <c r="A7449" s="92" t="s">
        <v>11</v>
      </c>
      <c r="B7449" s="92" t="s">
        <v>12</v>
      </c>
      <c r="C7449" s="92" t="s">
        <v>48</v>
      </c>
      <c r="D7449" s="92" t="s">
        <v>48</v>
      </c>
      <c r="E7449" s="92" t="s">
        <v>54</v>
      </c>
      <c r="F7449" s="92" t="s">
        <v>50</v>
      </c>
      <c r="G7449" s="92" t="s">
        <v>97</v>
      </c>
      <c r="H7449" s="92" t="s">
        <v>74</v>
      </c>
      <c r="I7449" s="92" t="s">
        <v>207</v>
      </c>
      <c r="L7449" s="92">
        <f>('Activity data'!H1651/'Emission factors'!$H$5/1000)*'Emission factors'!$B$11*'Emission factors'!$E$11/1000</f>
        <v>1.0237175798098563</v>
      </c>
      <c r="M7449" s="92">
        <f>('Activity data'!I1651/'Emission factors'!$H$5/1000)*'Emission factors'!$B$11*'Emission factors'!$E$11/1000</f>
        <v>0.69629377401163184</v>
      </c>
      <c r="N7449" s="92">
        <f>('Activity data'!J1651/'Emission factors'!$H$5/1000)*'Emission factors'!$B$11*'Emission factors'!$E$11/1000</f>
        <v>0.53389576918996318</v>
      </c>
      <c r="O7449" s="92">
        <f>('Activity data'!K1651/'Emission factors'!$H$5/1000)*'Emission factors'!$B$11*'Emission factors'!$E$11/1000</f>
        <v>0.64954849261692893</v>
      </c>
      <c r="P7449" s="92">
        <f>('Activity data'!L1651/'Emission factors'!$H$5/1000)*'Emission factors'!$B$11*'Emission factors'!$E$11/1000</f>
        <v>0.61607175975776685</v>
      </c>
      <c r="Q7449" s="92">
        <f>('Activity data'!M1651/'Emission factors'!$H$5/1000)*'Emission factors'!$B$11*'Emission factors'!$E$11/1000</f>
        <v>0.16063977705181035</v>
      </c>
      <c r="R7449" s="92">
        <f>('Activity data'!N1651/'Emission factors'!$H$5/1000)*'Emission factors'!$B$11*'Emission factors'!$E$11/1000</f>
        <v>0.26918358643530987</v>
      </c>
      <c r="S7449" s="92">
        <f>('Activity data'!O1651/'Emission factors'!$H$5/1000)*'Emission factors'!$B$11*'Emission factors'!$E$11/1000</f>
        <v>0.60544338717178747</v>
      </c>
      <c r="T7449" s="92">
        <f>('Activity data'!P1651/'Emission factors'!$H$5/1000)*'Emission factors'!$B$11*'Emission factors'!$E$11/1000</f>
        <v>0.17267468529026211</v>
      </c>
      <c r="U7449" s="92">
        <f>('Activity data'!Q1651/'Emission factors'!$H$5/1000)*'Emission factors'!$B$11*'Emission factors'!$E$11/1000</f>
        <v>3.4234231879157243E-3</v>
      </c>
    </row>
    <row r="7450" spans="1:21" x14ac:dyDescent="0.25">
      <c r="A7450" s="92" t="s">
        <v>11</v>
      </c>
      <c r="B7450" s="92" t="s">
        <v>12</v>
      </c>
      <c r="C7450" s="92" t="s">
        <v>48</v>
      </c>
      <c r="D7450" s="92" t="s">
        <v>48</v>
      </c>
      <c r="E7450" s="92" t="s">
        <v>54</v>
      </c>
      <c r="F7450" s="92" t="s">
        <v>50</v>
      </c>
      <c r="G7450" s="92" t="s">
        <v>97</v>
      </c>
      <c r="H7450" s="92" t="s">
        <v>74</v>
      </c>
      <c r="I7450" s="92" t="s">
        <v>218</v>
      </c>
      <c r="L7450" s="92">
        <f>('Activity data'!H1652/'Emission factors'!$H$5/1000)*'Emission factors'!$B$11*'Emission factors'!$E$11/1000</f>
        <v>0</v>
      </c>
      <c r="M7450" s="92">
        <f>('Activity data'!I1652/'Emission factors'!$H$5/1000)*'Emission factors'!$B$11*'Emission factors'!$E$11/1000</f>
        <v>0</v>
      </c>
      <c r="N7450" s="92">
        <f>('Activity data'!J1652/'Emission factors'!$H$5/1000)*'Emission factors'!$B$11*'Emission factors'!$E$11/1000</f>
        <v>0</v>
      </c>
      <c r="O7450" s="92">
        <f>('Activity data'!K1652/'Emission factors'!$H$5/1000)*'Emission factors'!$B$11*'Emission factors'!$E$11/1000</f>
        <v>0</v>
      </c>
      <c r="P7450" s="92">
        <f>('Activity data'!L1652/'Emission factors'!$H$5/1000)*'Emission factors'!$B$11*'Emission factors'!$E$11/1000</f>
        <v>0</v>
      </c>
      <c r="Q7450" s="92">
        <f>('Activity data'!M1652/'Emission factors'!$H$5/1000)*'Emission factors'!$B$11*'Emission factors'!$E$11/1000</f>
        <v>0</v>
      </c>
      <c r="R7450" s="92">
        <f>('Activity data'!N1652/'Emission factors'!$H$5/1000)*'Emission factors'!$B$11*'Emission factors'!$E$11/1000</f>
        <v>0</v>
      </c>
      <c r="S7450" s="92">
        <f>('Activity data'!O1652/'Emission factors'!$H$5/1000)*'Emission factors'!$B$11*'Emission factors'!$E$11/1000</f>
        <v>0</v>
      </c>
      <c r="T7450" s="92">
        <f>('Activity data'!P1652/'Emission factors'!$H$5/1000)*'Emission factors'!$B$11*'Emission factors'!$E$11/1000</f>
        <v>0</v>
      </c>
      <c r="U7450" s="92">
        <f>('Activity data'!Q1652/'Emission factors'!$H$5/1000)*'Emission factors'!$B$11*'Emission factors'!$E$11/1000</f>
        <v>0</v>
      </c>
    </row>
    <row r="7451" spans="1:21" x14ac:dyDescent="0.25">
      <c r="A7451" s="92" t="s">
        <v>11</v>
      </c>
      <c r="B7451" s="92" t="s">
        <v>12</v>
      </c>
      <c r="C7451" s="92" t="s">
        <v>48</v>
      </c>
      <c r="D7451" s="92" t="s">
        <v>48</v>
      </c>
      <c r="E7451" s="92" t="s">
        <v>54</v>
      </c>
      <c r="F7451" s="92" t="s">
        <v>50</v>
      </c>
      <c r="G7451" s="92" t="s">
        <v>97</v>
      </c>
      <c r="H7451" s="92" t="s">
        <v>74</v>
      </c>
      <c r="I7451" s="92" t="s">
        <v>194</v>
      </c>
      <c r="L7451" s="92">
        <f>('Activity data'!H1653/'Emission factors'!$H$5/1000)*'Emission factors'!$B$11*'Emission factors'!$E$11/1000</f>
        <v>0</v>
      </c>
      <c r="M7451" s="92">
        <f>('Activity data'!I1653/'Emission factors'!$H$5/1000)*'Emission factors'!$B$11*'Emission factors'!$E$11/1000</f>
        <v>0</v>
      </c>
      <c r="N7451" s="92">
        <f>('Activity data'!J1653/'Emission factors'!$H$5/1000)*'Emission factors'!$B$11*'Emission factors'!$E$11/1000</f>
        <v>0</v>
      </c>
      <c r="O7451" s="92">
        <f>('Activity data'!K1653/'Emission factors'!$H$5/1000)*'Emission factors'!$B$11*'Emission factors'!$E$11/1000</f>
        <v>0</v>
      </c>
      <c r="P7451" s="92">
        <f>('Activity data'!L1653/'Emission factors'!$H$5/1000)*'Emission factors'!$B$11*'Emission factors'!$E$11/1000</f>
        <v>0</v>
      </c>
      <c r="Q7451" s="92">
        <f>('Activity data'!M1653/'Emission factors'!$H$5/1000)*'Emission factors'!$B$11*'Emission factors'!$E$11/1000</f>
        <v>0</v>
      </c>
      <c r="R7451" s="92">
        <f>('Activity data'!N1653/'Emission factors'!$H$5/1000)*'Emission factors'!$B$11*'Emission factors'!$E$11/1000</f>
        <v>0</v>
      </c>
      <c r="S7451" s="92">
        <f>('Activity data'!O1653/'Emission factors'!$H$5/1000)*'Emission factors'!$B$11*'Emission factors'!$E$11/1000</f>
        <v>0</v>
      </c>
      <c r="T7451" s="92">
        <f>('Activity data'!P1653/'Emission factors'!$H$5/1000)*'Emission factors'!$B$11*'Emission factors'!$E$11/1000</f>
        <v>0</v>
      </c>
      <c r="U7451" s="92">
        <f>('Activity data'!Q1653/'Emission factors'!$H$5/1000)*'Emission factors'!$B$11*'Emission factors'!$E$11/1000</f>
        <v>0</v>
      </c>
    </row>
    <row r="7452" spans="1:21" x14ac:dyDescent="0.25">
      <c r="A7452" s="92" t="s">
        <v>11</v>
      </c>
      <c r="B7452" s="92" t="s">
        <v>12</v>
      </c>
      <c r="C7452" s="92" t="s">
        <v>48</v>
      </c>
      <c r="D7452" s="92" t="s">
        <v>48</v>
      </c>
      <c r="E7452" s="92" t="s">
        <v>54</v>
      </c>
      <c r="F7452" s="92" t="s">
        <v>50</v>
      </c>
      <c r="G7452" s="92" t="s">
        <v>97</v>
      </c>
      <c r="H7452" s="92" t="s">
        <v>74</v>
      </c>
      <c r="I7452" s="92" t="s">
        <v>205</v>
      </c>
      <c r="L7452" s="92">
        <f>('Activity data'!H1654/'Emission factors'!$H$5/1000)*'Emission factors'!$B$11*'Emission factors'!$E$11/1000</f>
        <v>0</v>
      </c>
      <c r="M7452" s="92">
        <f>('Activity data'!I1654/'Emission factors'!$H$5/1000)*'Emission factors'!$B$11*'Emission factors'!$E$11/1000</f>
        <v>0</v>
      </c>
      <c r="N7452" s="92">
        <f>('Activity data'!J1654/'Emission factors'!$H$5/1000)*'Emission factors'!$B$11*'Emission factors'!$E$11/1000</f>
        <v>0</v>
      </c>
      <c r="O7452" s="92">
        <f>('Activity data'!K1654/'Emission factors'!$H$5/1000)*'Emission factors'!$B$11*'Emission factors'!$E$11/1000</f>
        <v>0</v>
      </c>
      <c r="P7452" s="92">
        <f>('Activity data'!L1654/'Emission factors'!$H$5/1000)*'Emission factors'!$B$11*'Emission factors'!$E$11/1000</f>
        <v>0</v>
      </c>
      <c r="Q7452" s="92">
        <f>('Activity data'!M1654/'Emission factors'!$H$5/1000)*'Emission factors'!$B$11*'Emission factors'!$E$11/1000</f>
        <v>0</v>
      </c>
      <c r="R7452" s="92">
        <f>('Activity data'!N1654/'Emission factors'!$H$5/1000)*'Emission factors'!$B$11*'Emission factors'!$E$11/1000</f>
        <v>0</v>
      </c>
      <c r="S7452" s="92">
        <f>('Activity data'!O1654/'Emission factors'!$H$5/1000)*'Emission factors'!$B$11*'Emission factors'!$E$11/1000</f>
        <v>0</v>
      </c>
      <c r="T7452" s="92">
        <f>('Activity data'!P1654/'Emission factors'!$H$5/1000)*'Emission factors'!$B$11*'Emission factors'!$E$11/1000</f>
        <v>0</v>
      </c>
      <c r="U7452" s="92">
        <f>('Activity data'!Q1654/'Emission factors'!$H$5/1000)*'Emission factors'!$B$11*'Emission factors'!$E$11/1000</f>
        <v>0</v>
      </c>
    </row>
    <row r="7453" spans="1:21" x14ac:dyDescent="0.25">
      <c r="A7453" s="92" t="s">
        <v>11</v>
      </c>
      <c r="B7453" s="92" t="s">
        <v>12</v>
      </c>
      <c r="C7453" s="92" t="s">
        <v>48</v>
      </c>
      <c r="D7453" s="92" t="s">
        <v>48</v>
      </c>
      <c r="E7453" s="92" t="s">
        <v>54</v>
      </c>
      <c r="F7453" s="92" t="s">
        <v>50</v>
      </c>
      <c r="G7453" s="92" t="s">
        <v>97</v>
      </c>
      <c r="H7453" s="92" t="s">
        <v>74</v>
      </c>
      <c r="I7453" s="92" t="s">
        <v>204</v>
      </c>
      <c r="L7453" s="92">
        <f>('Activity data'!H1655/'Emission factors'!$H$5/1000)*'Emission factors'!$B$11*'Emission factors'!$E$11/1000</f>
        <v>0.35473693001198564</v>
      </c>
      <c r="M7453" s="92">
        <f>('Activity data'!I1655/'Emission factors'!$H$5/1000)*'Emission factors'!$B$11*'Emission factors'!$E$11/1000</f>
        <v>0.24127857199172364</v>
      </c>
      <c r="N7453" s="92">
        <f>('Activity data'!J1655/'Emission factors'!$H$5/1000)*'Emission factors'!$B$11*'Emission factors'!$E$11/1000</f>
        <v>0.18500468277980789</v>
      </c>
      <c r="O7453" s="92">
        <f>('Activity data'!K1655/'Emission factors'!$H$5/1000)*'Emission factors'!$B$11*'Emission factors'!$E$11/1000</f>
        <v>0.22508047405773746</v>
      </c>
      <c r="P7453" s="92">
        <f>('Activity data'!L1655/'Emission factors'!$H$5/1000)*'Emission factors'!$B$11*'Emission factors'!$E$11/1000</f>
        <v>0.21348017171312381</v>
      </c>
      <c r="Q7453" s="92">
        <f>('Activity data'!M1655/'Emission factors'!$H$5/1000)*'Emission factors'!$B$11*'Emission factors'!$E$11/1000</f>
        <v>5.5664631020357486E-2</v>
      </c>
      <c r="R7453" s="92">
        <f>('Activity data'!N1655/'Emission factors'!$H$5/1000)*'Emission factors'!$B$11*'Emission factors'!$E$11/1000</f>
        <v>9.3277053110110503E-2</v>
      </c>
      <c r="S7453" s="92">
        <f>('Activity data'!O1655/'Emission factors'!$H$5/1000)*'Emission factors'!$B$11*'Emission factors'!$E$11/1000</f>
        <v>0.20979724554624674</v>
      </c>
      <c r="T7453" s="92">
        <f>('Activity data'!P1655/'Emission factors'!$H$5/1000)*'Emission factors'!$B$11*'Emission factors'!$E$11/1000</f>
        <v>5.9834947605403609E-2</v>
      </c>
      <c r="U7453" s="92">
        <f>('Activity data'!Q1655/'Emission factors'!$H$5/1000)*'Emission factors'!$B$11*'Emission factors'!$E$11/1000</f>
        <v>1.1862789657657656E-3</v>
      </c>
    </row>
    <row r="7454" spans="1:21" x14ac:dyDescent="0.25">
      <c r="A7454" s="92" t="s">
        <v>11</v>
      </c>
      <c r="B7454" s="92" t="s">
        <v>12</v>
      </c>
      <c r="C7454" s="92" t="s">
        <v>48</v>
      </c>
      <c r="D7454" s="92" t="s">
        <v>48</v>
      </c>
      <c r="E7454" s="92" t="s">
        <v>54</v>
      </c>
      <c r="F7454" s="92" t="s">
        <v>50</v>
      </c>
      <c r="G7454" s="92" t="s">
        <v>97</v>
      </c>
      <c r="H7454" s="92" t="s">
        <v>74</v>
      </c>
      <c r="I7454" s="92" t="s">
        <v>199</v>
      </c>
      <c r="L7454" s="92">
        <f>('Activity data'!H1656/'Emission factors'!$H$5/1000)*'Emission factors'!$B$11*'Emission factors'!$E$11/1000</f>
        <v>5.1824355645633693</v>
      </c>
      <c r="M7454" s="92">
        <f>('Activity data'!I1656/'Emission factors'!$H$5/1000)*'Emission factors'!$B$11*'Emission factors'!$E$11/1000</f>
        <v>3.5248956245258252</v>
      </c>
      <c r="N7454" s="92">
        <f>('Activity data'!J1656/'Emission factors'!$H$5/1000)*'Emission factors'!$B$11*'Emission factors'!$E$11/1000</f>
        <v>2.7027770906639081</v>
      </c>
      <c r="O7454" s="92">
        <f>('Activity data'!K1656/'Emission factors'!$H$5/1000)*'Emission factors'!$B$11*'Emission factors'!$E$11/1000</f>
        <v>3.2882537874085731</v>
      </c>
      <c r="P7454" s="92">
        <f>('Activity data'!L1656/'Emission factors'!$H$5/1000)*'Emission factors'!$B$11*'Emission factors'!$E$11/1000</f>
        <v>3.1187822316041567</v>
      </c>
      <c r="Q7454" s="92">
        <f>('Activity data'!M1656/'Emission factors'!$H$5/1000)*'Emission factors'!$B$11*'Emission factors'!$E$11/1000</f>
        <v>0.81321773709450285</v>
      </c>
      <c r="R7454" s="92">
        <f>('Activity data'!N1656/'Emission factors'!$H$5/1000)*'Emission factors'!$B$11*'Emission factors'!$E$11/1000</f>
        <v>1.3627064917632628</v>
      </c>
      <c r="S7454" s="92">
        <f>('Activity data'!O1656/'Emission factors'!$H$5/1000)*'Emission factors'!$B$11*'Emission factors'!$E$11/1000</f>
        <v>3.0649774936868495</v>
      </c>
      <c r="T7454" s="92">
        <f>('Activity data'!P1656/'Emission factors'!$H$5/1000)*'Emission factors'!$B$11*'Emission factors'!$E$11/1000</f>
        <v>0.87414287670458302</v>
      </c>
      <c r="U7454" s="92">
        <f>('Activity data'!Q1656/'Emission factors'!$H$5/1000)*'Emission factors'!$B$11*'Emission factors'!$E$11/1000</f>
        <v>1.7330629493439647E-2</v>
      </c>
    </row>
    <row r="7455" spans="1:21" x14ac:dyDescent="0.25">
      <c r="A7455" s="92" t="s">
        <v>11</v>
      </c>
      <c r="B7455" s="92" t="s">
        <v>12</v>
      </c>
      <c r="C7455" s="92" t="s">
        <v>48</v>
      </c>
      <c r="D7455" s="92" t="s">
        <v>48</v>
      </c>
      <c r="E7455" s="92" t="s">
        <v>54</v>
      </c>
      <c r="F7455" s="92" t="s">
        <v>50</v>
      </c>
      <c r="G7455" s="92" t="s">
        <v>97</v>
      </c>
      <c r="H7455" s="92" t="s">
        <v>74</v>
      </c>
      <c r="I7455" s="92" t="s">
        <v>233</v>
      </c>
      <c r="L7455" s="92">
        <f>('Activity data'!H1657/'Emission factors'!$H$5/1000)*'Emission factors'!$B$11*'Emission factors'!$E$11/1000</f>
        <v>0</v>
      </c>
      <c r="M7455" s="92">
        <f>('Activity data'!I1657/'Emission factors'!$H$5/1000)*'Emission factors'!$B$11*'Emission factors'!$E$11/1000</f>
        <v>0</v>
      </c>
      <c r="N7455" s="92">
        <f>('Activity data'!J1657/'Emission factors'!$H$5/1000)*'Emission factors'!$B$11*'Emission factors'!$E$11/1000</f>
        <v>0</v>
      </c>
      <c r="O7455" s="92">
        <f>('Activity data'!K1657/'Emission factors'!$H$5/1000)*'Emission factors'!$B$11*'Emission factors'!$E$11/1000</f>
        <v>0</v>
      </c>
      <c r="P7455" s="92">
        <f>('Activity data'!L1657/'Emission factors'!$H$5/1000)*'Emission factors'!$B$11*'Emission factors'!$E$11/1000</f>
        <v>0</v>
      </c>
      <c r="Q7455" s="92">
        <f>('Activity data'!M1657/'Emission factors'!$H$5/1000)*'Emission factors'!$B$11*'Emission factors'!$E$11/1000</f>
        <v>0</v>
      </c>
      <c r="R7455" s="92">
        <f>('Activity data'!N1657/'Emission factors'!$H$5/1000)*'Emission factors'!$B$11*'Emission factors'!$E$11/1000</f>
        <v>0</v>
      </c>
      <c r="S7455" s="92">
        <f>('Activity data'!O1657/'Emission factors'!$H$5/1000)*'Emission factors'!$B$11*'Emission factors'!$E$11/1000</f>
        <v>0</v>
      </c>
      <c r="T7455" s="92">
        <f>('Activity data'!P1657/'Emission factors'!$H$5/1000)*'Emission factors'!$B$11*'Emission factors'!$E$11/1000</f>
        <v>0</v>
      </c>
      <c r="U7455" s="92">
        <f>('Activity data'!Q1657/'Emission factors'!$H$5/1000)*'Emission factors'!$B$11*'Emission factors'!$E$11/1000</f>
        <v>0</v>
      </c>
    </row>
    <row r="7456" spans="1:21" x14ac:dyDescent="0.25">
      <c r="A7456" s="92" t="s">
        <v>11</v>
      </c>
      <c r="B7456" s="92" t="s">
        <v>12</v>
      </c>
      <c r="C7456" s="92" t="s">
        <v>48</v>
      </c>
      <c r="D7456" s="92" t="s">
        <v>48</v>
      </c>
      <c r="E7456" s="92" t="s">
        <v>54</v>
      </c>
      <c r="F7456" s="92" t="s">
        <v>50</v>
      </c>
      <c r="G7456" s="92" t="s">
        <v>97</v>
      </c>
      <c r="H7456" s="92" t="s">
        <v>74</v>
      </c>
      <c r="I7456" s="92" t="s">
        <v>220</v>
      </c>
      <c r="L7456" s="92">
        <f>('Activity data'!H1658/'Emission factors'!$H$5/1000)*'Emission factors'!$B$11*'Emission factors'!$E$11/1000</f>
        <v>0</v>
      </c>
      <c r="M7456" s="92">
        <f>('Activity data'!I1658/'Emission factors'!$H$5/1000)*'Emission factors'!$B$11*'Emission factors'!$E$11/1000</f>
        <v>0</v>
      </c>
      <c r="N7456" s="92">
        <f>('Activity data'!J1658/'Emission factors'!$H$5/1000)*'Emission factors'!$B$11*'Emission factors'!$E$11/1000</f>
        <v>0</v>
      </c>
      <c r="O7456" s="92">
        <f>('Activity data'!K1658/'Emission factors'!$H$5/1000)*'Emission factors'!$B$11*'Emission factors'!$E$11/1000</f>
        <v>0</v>
      </c>
      <c r="P7456" s="92">
        <f>('Activity data'!L1658/'Emission factors'!$H$5/1000)*'Emission factors'!$B$11*'Emission factors'!$E$11/1000</f>
        <v>0</v>
      </c>
      <c r="Q7456" s="92">
        <f>('Activity data'!M1658/'Emission factors'!$H$5/1000)*'Emission factors'!$B$11*'Emission factors'!$E$11/1000</f>
        <v>0</v>
      </c>
      <c r="R7456" s="92">
        <f>('Activity data'!N1658/'Emission factors'!$H$5/1000)*'Emission factors'!$B$11*'Emission factors'!$E$11/1000</f>
        <v>0</v>
      </c>
      <c r="S7456" s="92">
        <f>('Activity data'!O1658/'Emission factors'!$H$5/1000)*'Emission factors'!$B$11*'Emission factors'!$E$11/1000</f>
        <v>0</v>
      </c>
      <c r="T7456" s="92">
        <f>('Activity data'!P1658/'Emission factors'!$H$5/1000)*'Emission factors'!$B$11*'Emission factors'!$E$11/1000</f>
        <v>0</v>
      </c>
      <c r="U7456" s="92">
        <f>('Activity data'!Q1658/'Emission factors'!$H$5/1000)*'Emission factors'!$B$11*'Emission factors'!$E$11/1000</f>
        <v>0</v>
      </c>
    </row>
    <row r="7457" spans="1:21" x14ac:dyDescent="0.25">
      <c r="A7457" s="92" t="s">
        <v>11</v>
      </c>
      <c r="B7457" s="92" t="s">
        <v>12</v>
      </c>
      <c r="C7457" s="92" t="s">
        <v>48</v>
      </c>
      <c r="D7457" s="92" t="s">
        <v>48</v>
      </c>
      <c r="E7457" s="92" t="s">
        <v>54</v>
      </c>
      <c r="F7457" s="92" t="s">
        <v>50</v>
      </c>
      <c r="G7457" s="92" t="s">
        <v>97</v>
      </c>
      <c r="H7457" s="92" t="s">
        <v>74</v>
      </c>
      <c r="I7457" s="92" t="s">
        <v>221</v>
      </c>
      <c r="L7457" s="92">
        <f>('Activity data'!H1659/'Emission factors'!$H$5/1000)*'Emission factors'!$B$11*'Emission factors'!$E$11/1000</f>
        <v>0.37364160527460277</v>
      </c>
      <c r="M7457" s="92">
        <f>('Activity data'!I1659/'Emission factors'!$H$5/1000)*'Emission factors'!$B$11*'Emission factors'!$E$11/1000</f>
        <v>0.25413681331206606</v>
      </c>
      <c r="N7457" s="92">
        <f>('Activity data'!J1659/'Emission factors'!$H$5/1000)*'Emission factors'!$B$11*'Emission factors'!$E$11/1000</f>
        <v>0.19486397047758891</v>
      </c>
      <c r="O7457" s="92">
        <f>('Activity data'!K1659/'Emission factors'!$H$5/1000)*'Emission factors'!$B$11*'Emission factors'!$E$11/1000</f>
        <v>0.23707548475446336</v>
      </c>
      <c r="P7457" s="92">
        <f>('Activity data'!L1659/'Emission factors'!$H$5/1000)*'Emission factors'!$B$11*'Emission factors'!$E$11/1000</f>
        <v>0.2248569779596796</v>
      </c>
      <c r="Q7457" s="92">
        <f>('Activity data'!M1659/'Emission factors'!$H$5/1000)*'Emission factors'!$B$11*'Emission factors'!$E$11/1000</f>
        <v>5.863111599562551E-2</v>
      </c>
      <c r="R7457" s="92">
        <f>('Activity data'!N1659/'Emission factors'!$H$5/1000)*'Emission factors'!$B$11*'Emission factors'!$E$11/1000</f>
        <v>9.824798297196885E-2</v>
      </c>
      <c r="S7457" s="92">
        <f>('Activity data'!O1659/'Emission factors'!$H$5/1000)*'Emission factors'!$B$11*'Emission factors'!$E$11/1000</f>
        <v>0.22097778093033918</v>
      </c>
      <c r="T7457" s="92">
        <f>('Activity data'!P1659/'Emission factors'!$H$5/1000)*'Emission factors'!$B$11*'Emission factors'!$E$11/1000</f>
        <v>6.3023677501097441E-2</v>
      </c>
      <c r="U7457" s="92">
        <f>('Activity data'!Q1659/'Emission factors'!$H$5/1000)*'Emission factors'!$B$11*'Emission factors'!$E$11/1000</f>
        <v>1.2494982607456184E-3</v>
      </c>
    </row>
    <row r="7458" spans="1:21" x14ac:dyDescent="0.25">
      <c r="A7458" s="92" t="s">
        <v>11</v>
      </c>
      <c r="B7458" s="92" t="s">
        <v>12</v>
      </c>
      <c r="C7458" s="92" t="s">
        <v>48</v>
      </c>
      <c r="D7458" s="92" t="s">
        <v>48</v>
      </c>
      <c r="E7458" s="92" t="s">
        <v>54</v>
      </c>
      <c r="F7458" s="92" t="s">
        <v>50</v>
      </c>
      <c r="G7458" s="92" t="s">
        <v>97</v>
      </c>
      <c r="H7458" s="92" t="s">
        <v>74</v>
      </c>
      <c r="I7458" s="92" t="s">
        <v>201</v>
      </c>
      <c r="L7458" s="92">
        <f>('Activity data'!H1660/'Emission factors'!$H$5/1000)*'Emission factors'!$B$11*'Emission factors'!$E$11/1000</f>
        <v>0.88401112686038275</v>
      </c>
      <c r="M7458" s="92">
        <f>('Activity data'!I1660/'Emission factors'!$H$5/1000)*'Emission factors'!$B$11*'Emission factors'!$E$11/1000</f>
        <v>0.63087034018426646</v>
      </c>
      <c r="N7458" s="92">
        <f>('Activity data'!J1660/'Emission factors'!$H$5/1000)*'Emission factors'!$B$11*'Emission factors'!$E$11/1000</f>
        <v>0.44079875974486182</v>
      </c>
      <c r="O7458" s="92">
        <f>('Activity data'!K1660/'Emission factors'!$H$5/1000)*'Emission factors'!$B$11*'Emission factors'!$E$11/1000</f>
        <v>6.3890335577604533</v>
      </c>
      <c r="P7458" s="92">
        <f>('Activity data'!L1660/'Emission factors'!$H$5/1000)*'Emission factors'!$B$11*'Emission factors'!$E$11/1000</f>
        <v>2.3797683210489011</v>
      </c>
      <c r="Q7458" s="92">
        <f>('Activity data'!M1660/'Emission factors'!$H$5/1000)*'Emission factors'!$B$11*'Emission factors'!$E$11/1000</f>
        <v>0.41619852374202682</v>
      </c>
      <c r="R7458" s="92">
        <f>('Activity data'!N1660/'Emission factors'!$H$5/1000)*'Emission factors'!$B$11*'Emission factors'!$E$11/1000</f>
        <v>0.27282220056697376</v>
      </c>
      <c r="S7458" s="92">
        <f>('Activity data'!O1660/'Emission factors'!$H$5/1000)*'Emission factors'!$B$11*'Emission factors'!$E$11/1000</f>
        <v>6.3414333805811476E-2</v>
      </c>
      <c r="T7458" s="92">
        <f>('Activity data'!P1660/'Emission factors'!$H$5/1000)*'Emission factors'!$B$11*'Emission factors'!$E$11/1000</f>
        <v>2.7655917788802263E-3</v>
      </c>
      <c r="U7458" s="92">
        <f>('Activity data'!Q1660/'Emission factors'!$H$5/1000)*'Emission factors'!$B$11*'Emission factors'!$E$11/1000</f>
        <v>0</v>
      </c>
    </row>
    <row r="7459" spans="1:21" x14ac:dyDescent="0.25">
      <c r="A7459" s="92" t="s">
        <v>11</v>
      </c>
      <c r="B7459" s="92" t="s">
        <v>12</v>
      </c>
      <c r="C7459" s="92" t="s">
        <v>48</v>
      </c>
      <c r="D7459" s="92" t="s">
        <v>48</v>
      </c>
      <c r="E7459" s="92" t="s">
        <v>54</v>
      </c>
      <c r="F7459" s="92" t="s">
        <v>50</v>
      </c>
      <c r="G7459" s="92" t="s">
        <v>97</v>
      </c>
      <c r="H7459" s="92" t="s">
        <v>74</v>
      </c>
      <c r="I7459" s="92" t="s">
        <v>196</v>
      </c>
      <c r="L7459" s="92">
        <f>('Activity data'!H1661/'Emission factors'!$H$5/1000)*'Emission factors'!$B$11*'Emission factors'!$E$11/1000</f>
        <v>0</v>
      </c>
      <c r="M7459" s="92">
        <f>('Activity data'!I1661/'Emission factors'!$H$5/1000)*'Emission factors'!$B$11*'Emission factors'!$E$11/1000</f>
        <v>0</v>
      </c>
      <c r="N7459" s="92">
        <f>('Activity data'!J1661/'Emission factors'!$H$5/1000)*'Emission factors'!$B$11*'Emission factors'!$E$11/1000</f>
        <v>0</v>
      </c>
      <c r="O7459" s="92">
        <f>('Activity data'!K1661/'Emission factors'!$H$5/1000)*'Emission factors'!$B$11*'Emission factors'!$E$11/1000</f>
        <v>0</v>
      </c>
      <c r="P7459" s="92">
        <f>('Activity data'!L1661/'Emission factors'!$H$5/1000)*'Emission factors'!$B$11*'Emission factors'!$E$11/1000</f>
        <v>0</v>
      </c>
      <c r="Q7459" s="92">
        <f>('Activity data'!M1661/'Emission factors'!$H$5/1000)*'Emission factors'!$B$11*'Emission factors'!$E$11/1000</f>
        <v>0</v>
      </c>
      <c r="R7459" s="92">
        <f>('Activity data'!N1661/'Emission factors'!$H$5/1000)*'Emission factors'!$B$11*'Emission factors'!$E$11/1000</f>
        <v>0</v>
      </c>
      <c r="S7459" s="92">
        <f>('Activity data'!O1661/'Emission factors'!$H$5/1000)*'Emission factors'!$B$11*'Emission factors'!$E$11/1000</f>
        <v>0</v>
      </c>
      <c r="T7459" s="92">
        <f>('Activity data'!P1661/'Emission factors'!$H$5/1000)*'Emission factors'!$B$11*'Emission factors'!$E$11/1000</f>
        <v>0</v>
      </c>
      <c r="U7459" s="92">
        <f>('Activity data'!Q1661/'Emission factors'!$H$5/1000)*'Emission factors'!$B$11*'Emission factors'!$E$11/1000</f>
        <v>0</v>
      </c>
    </row>
    <row r="7460" spans="1:21" x14ac:dyDescent="0.25">
      <c r="A7460" s="92" t="s">
        <v>11</v>
      </c>
      <c r="B7460" s="92" t="s">
        <v>12</v>
      </c>
      <c r="C7460" s="92" t="s">
        <v>48</v>
      </c>
      <c r="D7460" s="92" t="s">
        <v>48</v>
      </c>
      <c r="E7460" s="92" t="s">
        <v>54</v>
      </c>
      <c r="F7460" s="92" t="s">
        <v>50</v>
      </c>
      <c r="G7460" s="92" t="s">
        <v>97</v>
      </c>
      <c r="H7460" s="92" t="s">
        <v>74</v>
      </c>
      <c r="I7460" s="92" t="s">
        <v>197</v>
      </c>
      <c r="L7460" s="92">
        <f>('Activity data'!H1662/'Emission factors'!$H$5/1000)*'Emission factors'!$B$11*'Emission factors'!$E$11/1000</f>
        <v>6.8789409992912818</v>
      </c>
      <c r="M7460" s="92">
        <f>('Activity data'!I1662/'Emission factors'!$H$5/1000)*'Emission factors'!$B$11*'Emission factors'!$E$11/1000</f>
        <v>3.2306180368532953</v>
      </c>
      <c r="N7460" s="92">
        <f>('Activity data'!J1662/'Emission factors'!$H$5/1000)*'Emission factors'!$B$11*'Emission factors'!$E$11/1000</f>
        <v>2.0496372076541456</v>
      </c>
      <c r="O7460" s="92">
        <f>('Activity data'!K1662/'Emission factors'!$H$5/1000)*'Emission factors'!$B$11*'Emission factors'!$E$11/1000</f>
        <v>3.9626861800141744</v>
      </c>
      <c r="P7460" s="92">
        <f>('Activity data'!L1662/'Emission factors'!$H$5/1000)*'Emission factors'!$B$11*'Emission factors'!$E$11/1000</f>
        <v>1.2733470233876683</v>
      </c>
      <c r="Q7460" s="92">
        <f>('Activity data'!M1662/'Emission factors'!$H$5/1000)*'Emission factors'!$B$11*'Emission factors'!$E$11/1000</f>
        <v>4.9424096385542161E-2</v>
      </c>
      <c r="R7460" s="92">
        <f>('Activity data'!N1662/'Emission factors'!$H$5/1000)*'Emission factors'!$B$11*'Emission factors'!$E$11/1000</f>
        <v>2.1170513642806519</v>
      </c>
      <c r="S7460" s="92">
        <f>('Activity data'!O1662/'Emission factors'!$H$5/1000)*'Emission factors'!$B$11*'Emission factors'!$E$11/1000</f>
        <v>4.9174301736357195</v>
      </c>
      <c r="T7460" s="92">
        <f>('Activity data'!P1662/'Emission factors'!$H$5/1000)*'Emission factors'!$B$11*'Emission factors'!$E$11/1000</f>
        <v>1.4043812189936213</v>
      </c>
      <c r="U7460" s="92">
        <f>('Activity data'!Q1662/'Emission factors'!$H$5/1000)*'Emission factors'!$B$11*'Emission factors'!$E$11/1000</f>
        <v>0</v>
      </c>
    </row>
    <row r="7461" spans="1:21" x14ac:dyDescent="0.25">
      <c r="A7461" s="92" t="s">
        <v>11</v>
      </c>
      <c r="B7461" s="92" t="s">
        <v>12</v>
      </c>
      <c r="C7461" s="92" t="s">
        <v>48</v>
      </c>
      <c r="D7461" s="92" t="s">
        <v>48</v>
      </c>
      <c r="E7461" s="92" t="s">
        <v>54</v>
      </c>
      <c r="F7461" s="92" t="s">
        <v>50</v>
      </c>
      <c r="G7461" s="92" t="s">
        <v>97</v>
      </c>
      <c r="H7461" s="92" t="s">
        <v>74</v>
      </c>
      <c r="I7461" s="92" t="s">
        <v>222</v>
      </c>
      <c r="L7461" s="92">
        <f>('Activity data'!H1663/'Emission factors'!$H$5/1000)*'Emission factors'!$B$11*'Emission factors'!$E$11/1000</f>
        <v>0.93193586109142446</v>
      </c>
      <c r="M7461" s="92">
        <f>('Activity data'!I1663/'Emission factors'!$H$5/1000)*'Emission factors'!$B$11*'Emission factors'!$E$11/1000</f>
        <v>1.1488496810772502</v>
      </c>
      <c r="N7461" s="92">
        <f>('Activity data'!J1663/'Emission factors'!$H$5/1000)*'Emission factors'!$B$11*'Emission factors'!$E$11/1000</f>
        <v>1.1936065556343018</v>
      </c>
      <c r="O7461" s="92">
        <f>('Activity data'!K1663/'Emission factors'!$H$5/1000)*'Emission factors'!$B$11*'Emission factors'!$E$11/1000</f>
        <v>1.2061408575478385</v>
      </c>
      <c r="P7461" s="92">
        <f>('Activity data'!L1663/'Emission factors'!$H$5/1000)*'Emission factors'!$B$11*'Emission factors'!$E$11/1000</f>
        <v>1.1843086817859674</v>
      </c>
      <c r="Q7461" s="92">
        <f>('Activity data'!M1663/'Emission factors'!$H$5/1000)*'Emission factors'!$B$11*'Emission factors'!$E$11/1000</f>
        <v>1.0987819560595322</v>
      </c>
      <c r="R7461" s="92">
        <f>('Activity data'!N1663/'Emission factors'!$H$5/1000)*'Emission factors'!$B$11*'Emission factors'!$E$11/1000</f>
        <v>1.0293852586817858</v>
      </c>
      <c r="S7461" s="92">
        <f>('Activity data'!O1663/'Emission factors'!$H$5/1000)*'Emission factors'!$B$11*'Emission factors'!$E$11/1000</f>
        <v>0.97008365698086463</v>
      </c>
      <c r="T7461" s="92">
        <f>('Activity data'!P1663/'Emission factors'!$H$5/1000)*'Emission factors'!$B$11*'Emission factors'!$E$11/1000</f>
        <v>0.4437929128277816</v>
      </c>
      <c r="U7461" s="92">
        <f>('Activity data'!Q1663/'Emission factors'!$H$5/1000)*'Emission factors'!$B$11*'Emission factors'!$E$11/1000</f>
        <v>0.27330446491849747</v>
      </c>
    </row>
    <row r="7462" spans="1:21" x14ac:dyDescent="0.25">
      <c r="A7462" s="92" t="s">
        <v>11</v>
      </c>
      <c r="B7462" s="92" t="s">
        <v>12</v>
      </c>
      <c r="C7462" s="92" t="s">
        <v>48</v>
      </c>
      <c r="D7462" s="92" t="s">
        <v>48</v>
      </c>
      <c r="E7462" s="92" t="s">
        <v>54</v>
      </c>
      <c r="F7462" s="92" t="s">
        <v>50</v>
      </c>
      <c r="G7462" s="92" t="s">
        <v>97</v>
      </c>
      <c r="H7462" s="92" t="s">
        <v>74</v>
      </c>
      <c r="I7462" s="92" t="s">
        <v>223</v>
      </c>
      <c r="L7462" s="92">
        <f>('Activity data'!H1664/'Emission factors'!$H$5/1000)*'Emission factors'!$B$11*'Emission factors'!$E$11/1000</f>
        <v>0</v>
      </c>
      <c r="M7462" s="92">
        <f>('Activity data'!I1664/'Emission factors'!$H$5/1000)*'Emission factors'!$B$11*'Emission factors'!$E$11/1000</f>
        <v>0</v>
      </c>
      <c r="N7462" s="92">
        <f>('Activity data'!J1664/'Emission factors'!$H$5/1000)*'Emission factors'!$B$11*'Emission factors'!$E$11/1000</f>
        <v>0</v>
      </c>
      <c r="O7462" s="92">
        <f>('Activity data'!K1664/'Emission factors'!$H$5/1000)*'Emission factors'!$B$11*'Emission factors'!$E$11/1000</f>
        <v>0</v>
      </c>
      <c r="P7462" s="92">
        <f>('Activity data'!L1664/'Emission factors'!$H$5/1000)*'Emission factors'!$B$11*'Emission factors'!$E$11/1000</f>
        <v>0</v>
      </c>
      <c r="Q7462" s="92">
        <f>('Activity data'!M1664/'Emission factors'!$H$5/1000)*'Emission factors'!$B$11*'Emission factors'!$E$11/1000</f>
        <v>0</v>
      </c>
      <c r="R7462" s="92">
        <f>('Activity data'!N1664/'Emission factors'!$H$5/1000)*'Emission factors'!$B$11*'Emission factors'!$E$11/1000</f>
        <v>0</v>
      </c>
      <c r="S7462" s="92">
        <f>('Activity data'!O1664/'Emission factors'!$H$5/1000)*'Emission factors'!$B$11*'Emission factors'!$E$11/1000</f>
        <v>0</v>
      </c>
      <c r="T7462" s="92">
        <f>('Activity data'!P1664/'Emission factors'!$H$5/1000)*'Emission factors'!$B$11*'Emission factors'!$E$11/1000</f>
        <v>0</v>
      </c>
      <c r="U7462" s="92">
        <f>('Activity data'!Q1664/'Emission factors'!$H$5/1000)*'Emission factors'!$B$11*'Emission factors'!$E$11/1000</f>
        <v>0</v>
      </c>
    </row>
    <row r="7463" spans="1:21" x14ac:dyDescent="0.25">
      <c r="A7463" s="92" t="s">
        <v>11</v>
      </c>
      <c r="B7463" s="92" t="s">
        <v>12</v>
      </c>
      <c r="C7463" s="92" t="s">
        <v>48</v>
      </c>
      <c r="D7463" s="92" t="s">
        <v>48</v>
      </c>
      <c r="E7463" s="92" t="s">
        <v>54</v>
      </c>
      <c r="F7463" s="92" t="s">
        <v>50</v>
      </c>
      <c r="G7463" s="92" t="s">
        <v>97</v>
      </c>
      <c r="H7463" s="92" t="s">
        <v>74</v>
      </c>
      <c r="I7463" s="92" t="s">
        <v>259</v>
      </c>
      <c r="L7463" s="92">
        <f>('Activity data'!H1665/'Emission factors'!$H$5/1000)*'Emission factors'!$B$11*'Emission factors'!$E$11/1000</f>
        <v>0</v>
      </c>
      <c r="M7463" s="92">
        <f>('Activity data'!I1665/'Emission factors'!$H$5/1000)*'Emission factors'!$B$11*'Emission factors'!$E$11/1000</f>
        <v>0</v>
      </c>
      <c r="N7463" s="92">
        <f>('Activity data'!J1665/'Emission factors'!$H$5/1000)*'Emission factors'!$B$11*'Emission factors'!$E$11/1000</f>
        <v>0</v>
      </c>
      <c r="O7463" s="92">
        <f>('Activity data'!K1665/'Emission factors'!$H$5/1000)*'Emission factors'!$B$11*'Emission factors'!$E$11/1000</f>
        <v>0</v>
      </c>
      <c r="P7463" s="92">
        <f>('Activity data'!L1665/'Emission factors'!$H$5/1000)*'Emission factors'!$B$11*'Emission factors'!$E$11/1000</f>
        <v>0</v>
      </c>
      <c r="Q7463" s="92">
        <f>('Activity data'!M1665/'Emission factors'!$H$5/1000)*'Emission factors'!$B$11*'Emission factors'!$E$11/1000</f>
        <v>0</v>
      </c>
      <c r="R7463" s="92">
        <f>('Activity data'!N1665/'Emission factors'!$H$5/1000)*'Emission factors'!$B$11*'Emission factors'!$E$11/1000</f>
        <v>0</v>
      </c>
      <c r="S7463" s="92">
        <f>('Activity data'!O1665/'Emission factors'!$H$5/1000)*'Emission factors'!$B$11*'Emission factors'!$E$11/1000</f>
        <v>0</v>
      </c>
      <c r="T7463" s="92">
        <f>('Activity data'!P1665/'Emission factors'!$H$5/1000)*'Emission factors'!$B$11*'Emission factors'!$E$11/1000</f>
        <v>0</v>
      </c>
      <c r="U7463" s="92">
        <f>('Activity data'!Q1665/'Emission factors'!$H$5/1000)*'Emission factors'!$B$11*'Emission factors'!$E$11/1000</f>
        <v>0</v>
      </c>
    </row>
    <row r="7464" spans="1:21" x14ac:dyDescent="0.25">
      <c r="A7464" s="92" t="s">
        <v>11</v>
      </c>
      <c r="B7464" s="92" t="s">
        <v>12</v>
      </c>
      <c r="C7464" s="92" t="s">
        <v>48</v>
      </c>
      <c r="D7464" s="92" t="s">
        <v>48</v>
      </c>
      <c r="E7464" s="92" t="s">
        <v>54</v>
      </c>
      <c r="F7464" s="92" t="s">
        <v>50</v>
      </c>
      <c r="G7464" s="92" t="s">
        <v>97</v>
      </c>
      <c r="H7464" s="92" t="s">
        <v>74</v>
      </c>
      <c r="I7464" s="89" t="s">
        <v>193</v>
      </c>
      <c r="L7464" s="92">
        <f>('Activity data'!H1666/'Emission factors'!$H$5/1000)*'Emission factors'!$B$11*'Emission factors'!$E$11/1000</f>
        <v>0</v>
      </c>
      <c r="M7464" s="92">
        <f>('Activity data'!I1666/'Emission factors'!$H$5/1000)*'Emission factors'!$B$11*'Emission factors'!$E$11/1000</f>
        <v>0</v>
      </c>
      <c r="N7464" s="92">
        <f>('Activity data'!J1666/'Emission factors'!$H$5/1000)*'Emission factors'!$B$11*'Emission factors'!$E$11/1000</f>
        <v>0</v>
      </c>
      <c r="O7464" s="92">
        <f>('Activity data'!K1666/'Emission factors'!$H$5/1000)*'Emission factors'!$B$11*'Emission factors'!$E$11/1000</f>
        <v>0</v>
      </c>
      <c r="P7464" s="92">
        <f>('Activity data'!L1666/'Emission factors'!$H$5/1000)*'Emission factors'!$B$11*'Emission factors'!$E$11/1000</f>
        <v>0</v>
      </c>
      <c r="Q7464" s="92">
        <f>('Activity data'!M1666/'Emission factors'!$H$5/1000)*'Emission factors'!$B$11*'Emission factors'!$E$11/1000</f>
        <v>0</v>
      </c>
      <c r="R7464" s="92">
        <f>('Activity data'!N1666/'Emission factors'!$H$5/1000)*'Emission factors'!$B$11*'Emission factors'!$E$11/1000</f>
        <v>0</v>
      </c>
      <c r="S7464" s="92">
        <f>('Activity data'!O1666/'Emission factors'!$H$5/1000)*'Emission factors'!$B$11*'Emission factors'!$E$11/1000</f>
        <v>0</v>
      </c>
      <c r="T7464" s="92">
        <f>('Activity data'!P1666/'Emission factors'!$H$5/1000)*'Emission factors'!$B$11*'Emission factors'!$E$11/1000</f>
        <v>0</v>
      </c>
      <c r="U7464" s="92">
        <f>('Activity data'!Q1666/'Emission factors'!$H$5/1000)*'Emission factors'!$B$11*'Emission factors'!$E$11/1000</f>
        <v>0</v>
      </c>
    </row>
    <row r="7465" spans="1:21" x14ac:dyDescent="0.25">
      <c r="A7465" s="92" t="s">
        <v>11</v>
      </c>
      <c r="B7465" s="92" t="s">
        <v>12</v>
      </c>
      <c r="C7465" s="92" t="s">
        <v>48</v>
      </c>
      <c r="D7465" s="92" t="s">
        <v>48</v>
      </c>
      <c r="E7465" s="92" t="s">
        <v>54</v>
      </c>
      <c r="F7465" s="92" t="s">
        <v>50</v>
      </c>
      <c r="G7465" s="92" t="s">
        <v>97</v>
      </c>
      <c r="H7465" s="92" t="s">
        <v>74</v>
      </c>
      <c r="I7465" s="92" t="s">
        <v>203</v>
      </c>
      <c r="L7465" s="92">
        <f>('Activity data'!H1667/'Emission factors'!$H$5/1000)*'Emission factors'!$B$11*'Emission factors'!$E$11/1000</f>
        <v>1.1538824642236447</v>
      </c>
      <c r="M7465" s="92">
        <f>('Activity data'!I1667/'Emission factors'!$H$5/1000)*'Emission factors'!$B$11*'Emission factors'!$E$11/1000</f>
        <v>1.7113303497344146</v>
      </c>
      <c r="N7465" s="92">
        <f>('Activity data'!J1667/'Emission factors'!$H$5/1000)*'Emission factors'!$B$11*'Emission factors'!$E$11/1000</f>
        <v>2.5765031172547768</v>
      </c>
      <c r="O7465" s="92">
        <f>('Activity data'!K1667/'Emission factors'!$H$5/1000)*'Emission factors'!$B$11*'Emission factors'!$E$11/1000</f>
        <v>3.8041182745875539</v>
      </c>
      <c r="P7465" s="92">
        <f>('Activity data'!L1667/'Emission factors'!$H$5/1000)*'Emission factors'!$B$11*'Emission factors'!$E$11/1000</f>
        <v>4.1996664691471493</v>
      </c>
      <c r="Q7465" s="92">
        <f>('Activity data'!M1667/'Emission factors'!$H$5/1000)*'Emission factors'!$B$11*'Emission factors'!$E$11/1000</f>
        <v>3.4556379125227639</v>
      </c>
      <c r="R7465" s="92">
        <f>('Activity data'!N1667/'Emission factors'!$H$5/1000)*'Emission factors'!$B$11*'Emission factors'!$E$11/1000</f>
        <v>3.2758831460071658</v>
      </c>
      <c r="S7465" s="92">
        <f>('Activity data'!O1667/'Emission factors'!$H$5/1000)*'Emission factors'!$B$11*'Emission factors'!$E$11/1000</f>
        <v>3.374859932786042</v>
      </c>
      <c r="T7465" s="92">
        <f>('Activity data'!P1667/'Emission factors'!$H$5/1000)*'Emission factors'!$B$11*'Emission factors'!$E$11/1000</f>
        <v>2.6683877914283554</v>
      </c>
      <c r="U7465" s="92">
        <f>('Activity data'!Q1667/'Emission factors'!$H$5/1000)*'Emission factors'!$B$11*'Emission factors'!$E$11/1000</f>
        <v>3.0251867475180627</v>
      </c>
    </row>
    <row r="7466" spans="1:21" x14ac:dyDescent="0.25">
      <c r="A7466" s="92" t="s">
        <v>11</v>
      </c>
      <c r="B7466" s="92" t="s">
        <v>12</v>
      </c>
      <c r="C7466" s="92" t="s">
        <v>48</v>
      </c>
      <c r="D7466" s="92" t="s">
        <v>48</v>
      </c>
      <c r="E7466" s="92" t="s">
        <v>54</v>
      </c>
      <c r="F7466" s="92" t="s">
        <v>50</v>
      </c>
      <c r="G7466" s="92" t="s">
        <v>97</v>
      </c>
      <c r="H7466" s="92" t="s">
        <v>74</v>
      </c>
      <c r="I7466" s="92" t="s">
        <v>209</v>
      </c>
      <c r="L7466" s="92">
        <f>('Activity data'!H1668/'Emission factors'!$H$5/1000)*'Emission factors'!$B$11*'Emission factors'!$E$11/1000</f>
        <v>0.89848819985825634</v>
      </c>
      <c r="M7466" s="92">
        <f>('Activity data'!I1668/'Emission factors'!$H$5/1000)*'Emission factors'!$B$11*'Emission factors'!$E$11/1000</f>
        <v>1.4023241672572642</v>
      </c>
      <c r="N7466" s="92">
        <f>('Activity data'!J1668/'Emission factors'!$H$5/1000)*'Emission factors'!$B$11*'Emission factors'!$E$11/1000</f>
        <v>1.7086785967399007</v>
      </c>
      <c r="O7466" s="92">
        <f>('Activity data'!K1668/'Emission factors'!$H$5/1000)*'Emission factors'!$B$11*'Emission factors'!$E$11/1000</f>
        <v>1.7143194897236003</v>
      </c>
      <c r="P7466" s="92">
        <f>('Activity data'!L1668/'Emission factors'!$H$5/1000)*'Emission factors'!$B$11*'Emission factors'!$E$11/1000</f>
        <v>1.7143194897236003</v>
      </c>
      <c r="Q7466" s="92">
        <f>('Activity data'!M1668/'Emission factors'!$H$5/1000)*'Emission factors'!$B$11*'Emission factors'!$E$11/1000</f>
        <v>0.42857987243090007</v>
      </c>
      <c r="R7466" s="92">
        <f>('Activity data'!N1668/'Emission factors'!$H$5/1000)*'Emission factors'!$B$11*'Emission factors'!$E$11/1000</f>
        <v>0.64286980864634991</v>
      </c>
      <c r="S7466" s="92">
        <f>('Activity data'!O1668/'Emission factors'!$H$5/1000)*'Emission factors'!$B$11*'Emission factors'!$E$11/1000</f>
        <v>1.50002955350815</v>
      </c>
      <c r="T7466" s="92">
        <f>('Activity data'!P1668/'Emission factors'!$H$5/1000)*'Emission factors'!$B$11*'Emission factors'!$E$11/1000</f>
        <v>0.42857987243090007</v>
      </c>
      <c r="U7466" s="92">
        <f>('Activity data'!Q1668/'Emission factors'!$H$5/1000)*'Emission factors'!$B$11*'Emission factors'!$E$11/1000</f>
        <v>0</v>
      </c>
    </row>
    <row r="7467" spans="1:21" x14ac:dyDescent="0.25">
      <c r="A7467" s="92" t="s">
        <v>11</v>
      </c>
      <c r="B7467" s="92" t="s">
        <v>12</v>
      </c>
      <c r="C7467" s="92" t="s">
        <v>48</v>
      </c>
      <c r="D7467" s="92" t="s">
        <v>48</v>
      </c>
      <c r="E7467" s="92" t="s">
        <v>54</v>
      </c>
      <c r="F7467" s="92" t="s">
        <v>50</v>
      </c>
      <c r="G7467" s="92" t="s">
        <v>97</v>
      </c>
      <c r="H7467" s="92" t="s">
        <v>74</v>
      </c>
      <c r="I7467" s="92" t="s">
        <v>208</v>
      </c>
      <c r="L7467" s="92">
        <f>('Activity data'!H1669/'Emission factors'!$H$5/1000)*'Emission factors'!$B$11*'Emission factors'!$E$11/1000</f>
        <v>0.20985494214045652</v>
      </c>
      <c r="M7467" s="92">
        <f>('Activity data'!I1669/'Emission factors'!$H$5/1000)*'Emission factors'!$B$11*'Emission factors'!$E$11/1000</f>
        <v>0.59403762028415563</v>
      </c>
      <c r="N7467" s="92">
        <f>('Activity data'!J1669/'Emission factors'!$H$5/1000)*'Emission factors'!$B$11*'Emission factors'!$E$11/1000</f>
        <v>1.2124825473694685</v>
      </c>
      <c r="O7467" s="92">
        <f>('Activity data'!K1669/'Emission factors'!$H$5/1000)*'Emission factors'!$B$11*'Emission factors'!$E$11/1000</f>
        <v>1.4106948344382741</v>
      </c>
      <c r="P7467" s="92">
        <f>('Activity data'!L1669/'Emission factors'!$H$5/1000)*'Emission factors'!$B$11*'Emission factors'!$E$11/1000</f>
        <v>1.9425225548236404</v>
      </c>
      <c r="Q7467" s="92">
        <f>('Activity data'!M1669/'Emission factors'!$H$5/1000)*'Emission factors'!$B$11*'Emission factors'!$E$11/1000</f>
        <v>1.2494384341431248</v>
      </c>
      <c r="R7467" s="92">
        <f>('Activity data'!N1669/'Emission factors'!$H$5/1000)*'Emission factors'!$B$11*'Emission factors'!$E$11/1000</f>
        <v>0.9092801128024588</v>
      </c>
      <c r="S7467" s="92">
        <f>('Activity data'!O1669/'Emission factors'!$H$5/1000)*'Emission factors'!$B$11*'Emission factors'!$E$11/1000</f>
        <v>0.84041461367306336</v>
      </c>
      <c r="T7467" s="92">
        <f>('Activity data'!P1669/'Emission factors'!$H$5/1000)*'Emission factors'!$B$11*'Emission factors'!$E$11/1000</f>
        <v>1.5621430157915899</v>
      </c>
      <c r="U7467" s="92">
        <f>('Activity data'!Q1669/'Emission factors'!$H$5/1000)*'Emission factors'!$B$11*'Emission factors'!$E$11/1000</f>
        <v>1.7889980899703875</v>
      </c>
    </row>
    <row r="7468" spans="1:21" x14ac:dyDescent="0.25">
      <c r="A7468" s="92" t="s">
        <v>11</v>
      </c>
      <c r="B7468" s="92" t="s">
        <v>12</v>
      </c>
      <c r="C7468" s="92" t="s">
        <v>48</v>
      </c>
      <c r="D7468" s="92" t="s">
        <v>48</v>
      </c>
      <c r="E7468" s="92" t="s">
        <v>54</v>
      </c>
      <c r="F7468" s="92" t="s">
        <v>50</v>
      </c>
      <c r="G7468" s="92" t="s">
        <v>97</v>
      </c>
      <c r="H7468" s="92" t="s">
        <v>74</v>
      </c>
      <c r="I7468" s="92" t="s">
        <v>202</v>
      </c>
      <c r="L7468" s="92">
        <f>('Activity data'!H1670/'Emission factors'!$H$5/1000)*'Emission factors'!$B$11*'Emission factors'!$E$11/1000</f>
        <v>1.4857317998726105</v>
      </c>
      <c r="M7468" s="92">
        <f>('Activity data'!I1670/'Emission factors'!$H$5/1000)*'Emission factors'!$B$11*'Emission factors'!$E$11/1000</f>
        <v>1.7830452121217559</v>
      </c>
      <c r="N7468" s="92">
        <f>('Activity data'!J1670/'Emission factors'!$H$5/1000)*'Emission factors'!$B$11*'Emission factors'!$E$11/1000</f>
        <v>2.2962442078066543</v>
      </c>
      <c r="O7468" s="92">
        <f>('Activity data'!K1670/'Emission factors'!$H$5/1000)*'Emission factors'!$B$11*'Emission factors'!$E$11/1000</f>
        <v>3.3666216181180411</v>
      </c>
      <c r="P7468" s="92">
        <f>('Activity data'!L1670/'Emission factors'!$H$5/1000)*'Emission factors'!$B$11*'Emission factors'!$E$11/1000</f>
        <v>7.4737374799271539</v>
      </c>
      <c r="Q7468" s="92">
        <f>('Activity data'!M1670/'Emission factors'!$H$5/1000)*'Emission factors'!$B$11*'Emission factors'!$E$11/1000</f>
        <v>6.2222151522710343</v>
      </c>
      <c r="R7468" s="92">
        <f>('Activity data'!N1670/'Emission factors'!$H$5/1000)*'Emission factors'!$B$11*'Emission factors'!$E$11/1000</f>
        <v>5.0898197178027056</v>
      </c>
      <c r="S7468" s="92">
        <f>('Activity data'!O1670/'Emission factors'!$H$5/1000)*'Emission factors'!$B$11*'Emission factors'!$E$11/1000</f>
        <v>4.6994065846535804</v>
      </c>
      <c r="T7468" s="92">
        <f>('Activity data'!P1670/'Emission factors'!$H$5/1000)*'Emission factors'!$B$11*'Emission factors'!$E$11/1000</f>
        <v>6.8340122119154207</v>
      </c>
      <c r="U7468" s="92">
        <f>('Activity data'!Q1670/'Emission factors'!$H$5/1000)*'Emission factors'!$B$11*'Emission factors'!$E$11/1000</f>
        <v>5.7682721079403247</v>
      </c>
    </row>
    <row r="7469" spans="1:21" x14ac:dyDescent="0.25">
      <c r="A7469" s="92" t="s">
        <v>11</v>
      </c>
      <c r="B7469" s="92" t="s">
        <v>12</v>
      </c>
      <c r="C7469" s="92" t="s">
        <v>48</v>
      </c>
      <c r="D7469" s="92" t="s">
        <v>48</v>
      </c>
      <c r="E7469" s="92" t="s">
        <v>54</v>
      </c>
      <c r="F7469" s="92" t="s">
        <v>50</v>
      </c>
      <c r="G7469" s="92" t="s">
        <v>97</v>
      </c>
      <c r="H7469" s="92" t="s">
        <v>74</v>
      </c>
      <c r="I7469" s="92" t="s">
        <v>225</v>
      </c>
      <c r="L7469" s="92">
        <f>('Activity data'!H1671/'Emission factors'!$H$5/1000)*'Emission factors'!$B$11*'Emission factors'!$E$11/1000</f>
        <v>0</v>
      </c>
      <c r="M7469" s="92">
        <f>('Activity data'!I1671/'Emission factors'!$H$5/1000)*'Emission factors'!$B$11*'Emission factors'!$E$11/1000</f>
        <v>0</v>
      </c>
      <c r="N7469" s="92">
        <f>('Activity data'!J1671/'Emission factors'!$H$5/1000)*'Emission factors'!$B$11*'Emission factors'!$E$11/1000</f>
        <v>0</v>
      </c>
      <c r="O7469" s="92">
        <f>('Activity data'!K1671/'Emission factors'!$H$5/1000)*'Emission factors'!$B$11*'Emission factors'!$E$11/1000</f>
        <v>0</v>
      </c>
      <c r="P7469" s="92">
        <f>('Activity data'!L1671/'Emission factors'!$H$5/1000)*'Emission factors'!$B$11*'Emission factors'!$E$11/1000</f>
        <v>0</v>
      </c>
      <c r="Q7469" s="92">
        <f>('Activity data'!M1671/'Emission factors'!$H$5/1000)*'Emission factors'!$B$11*'Emission factors'!$E$11/1000</f>
        <v>0</v>
      </c>
      <c r="R7469" s="92">
        <f>('Activity data'!N1671/'Emission factors'!$H$5/1000)*'Emission factors'!$B$11*'Emission factors'!$E$11/1000</f>
        <v>0</v>
      </c>
      <c r="S7469" s="92">
        <f>('Activity data'!O1671/'Emission factors'!$H$5/1000)*'Emission factors'!$B$11*'Emission factors'!$E$11/1000</f>
        <v>0</v>
      </c>
      <c r="T7469" s="92">
        <f>('Activity data'!P1671/'Emission factors'!$H$5/1000)*'Emission factors'!$B$11*'Emission factors'!$E$11/1000</f>
        <v>0</v>
      </c>
      <c r="U7469" s="92">
        <f>('Activity data'!Q1671/'Emission factors'!$H$5/1000)*'Emission factors'!$B$11*'Emission factors'!$E$11/1000</f>
        <v>0</v>
      </c>
    </row>
    <row r="7470" spans="1:21" x14ac:dyDescent="0.25">
      <c r="A7470" s="92" t="s">
        <v>11</v>
      </c>
      <c r="B7470" s="92" t="s">
        <v>12</v>
      </c>
      <c r="C7470" s="92" t="s">
        <v>48</v>
      </c>
      <c r="D7470" s="92" t="s">
        <v>48</v>
      </c>
      <c r="E7470" s="92" t="s">
        <v>54</v>
      </c>
      <c r="F7470" s="92" t="s">
        <v>50</v>
      </c>
      <c r="G7470" s="92" t="s">
        <v>97</v>
      </c>
      <c r="H7470" s="92" t="s">
        <v>74</v>
      </c>
      <c r="I7470" s="92" t="s">
        <v>226</v>
      </c>
      <c r="L7470" s="92">
        <f>('Activity data'!H1672/'Emission factors'!$H$5/1000)*'Emission factors'!$B$11*'Emission factors'!$E$11/1000</f>
        <v>0</v>
      </c>
      <c r="M7470" s="92">
        <f>('Activity data'!I1672/'Emission factors'!$H$5/1000)*'Emission factors'!$B$11*'Emission factors'!$E$11/1000</f>
        <v>0</v>
      </c>
      <c r="N7470" s="92">
        <f>('Activity data'!J1672/'Emission factors'!$H$5/1000)*'Emission factors'!$B$11*'Emission factors'!$E$11/1000</f>
        <v>0</v>
      </c>
      <c r="O7470" s="92">
        <f>('Activity data'!K1672/'Emission factors'!$H$5/1000)*'Emission factors'!$B$11*'Emission factors'!$E$11/1000</f>
        <v>0</v>
      </c>
      <c r="P7470" s="92">
        <f>('Activity data'!L1672/'Emission factors'!$H$5/1000)*'Emission factors'!$B$11*'Emission factors'!$E$11/1000</f>
        <v>0</v>
      </c>
      <c r="Q7470" s="92">
        <f>('Activity data'!M1672/'Emission factors'!$H$5/1000)*'Emission factors'!$B$11*'Emission factors'!$E$11/1000</f>
        <v>0</v>
      </c>
      <c r="R7470" s="92">
        <f>('Activity data'!N1672/'Emission factors'!$H$5/1000)*'Emission factors'!$B$11*'Emission factors'!$E$11/1000</f>
        <v>0</v>
      </c>
      <c r="S7470" s="92">
        <f>('Activity data'!O1672/'Emission factors'!$H$5/1000)*'Emission factors'!$B$11*'Emission factors'!$E$11/1000</f>
        <v>0</v>
      </c>
      <c r="T7470" s="92">
        <f>('Activity data'!P1672/'Emission factors'!$H$5/1000)*'Emission factors'!$B$11*'Emission factors'!$E$11/1000</f>
        <v>0</v>
      </c>
      <c r="U7470" s="92">
        <f>('Activity data'!Q1672/'Emission factors'!$H$5/1000)*'Emission factors'!$B$11*'Emission factors'!$E$11/1000</f>
        <v>0</v>
      </c>
    </row>
    <row r="7471" spans="1:21" x14ac:dyDescent="0.25">
      <c r="A7471" s="92" t="s">
        <v>11</v>
      </c>
      <c r="B7471" s="92" t="s">
        <v>12</v>
      </c>
      <c r="C7471" s="92" t="s">
        <v>48</v>
      </c>
      <c r="D7471" s="92" t="s">
        <v>48</v>
      </c>
      <c r="E7471" s="92" t="s">
        <v>54</v>
      </c>
      <c r="F7471" s="92" t="s">
        <v>50</v>
      </c>
      <c r="G7471" s="92" t="s">
        <v>97</v>
      </c>
      <c r="H7471" s="92" t="s">
        <v>74</v>
      </c>
      <c r="I7471" s="92" t="s">
        <v>206</v>
      </c>
      <c r="L7471" s="92">
        <f>('Activity data'!H1673/'Emission factors'!$H$5/1000)*'Emission factors'!$B$11*'Emission factors'!$E$11/1000</f>
        <v>0</v>
      </c>
      <c r="M7471" s="92">
        <f>('Activity data'!I1673/'Emission factors'!$H$5/1000)*'Emission factors'!$B$11*'Emission factors'!$E$11/1000</f>
        <v>0</v>
      </c>
      <c r="N7471" s="92">
        <f>('Activity data'!J1673/'Emission factors'!$H$5/1000)*'Emission factors'!$B$11*'Emission factors'!$E$11/1000</f>
        <v>0</v>
      </c>
      <c r="O7471" s="92">
        <f>('Activity data'!K1673/'Emission factors'!$H$5/1000)*'Emission factors'!$B$11*'Emission factors'!$E$11/1000</f>
        <v>0</v>
      </c>
      <c r="P7471" s="92">
        <f>('Activity data'!L1673/'Emission factors'!$H$5/1000)*'Emission factors'!$B$11*'Emission factors'!$E$11/1000</f>
        <v>0</v>
      </c>
      <c r="Q7471" s="92">
        <f>('Activity data'!M1673/'Emission factors'!$H$5/1000)*'Emission factors'!$B$11*'Emission factors'!$E$11/1000</f>
        <v>0</v>
      </c>
      <c r="R7471" s="92">
        <f>('Activity data'!N1673/'Emission factors'!$H$5/1000)*'Emission factors'!$B$11*'Emission factors'!$E$11/1000</f>
        <v>0</v>
      </c>
      <c r="S7471" s="92">
        <f>('Activity data'!O1673/'Emission factors'!$H$5/1000)*'Emission factors'!$B$11*'Emission factors'!$E$11/1000</f>
        <v>0</v>
      </c>
      <c r="T7471" s="92">
        <f>('Activity data'!P1673/'Emission factors'!$H$5/1000)*'Emission factors'!$B$11*'Emission factors'!$E$11/1000</f>
        <v>0</v>
      </c>
      <c r="U7471" s="92">
        <f>('Activity data'!Q1673/'Emission factors'!$H$5/1000)*'Emission factors'!$B$11*'Emission factors'!$E$11/1000</f>
        <v>0</v>
      </c>
    </row>
    <row r="7472" spans="1:21" x14ac:dyDescent="0.25">
      <c r="A7472" s="92" t="s">
        <v>11</v>
      </c>
      <c r="B7472" s="92" t="s">
        <v>12</v>
      </c>
      <c r="C7472" s="92" t="s">
        <v>48</v>
      </c>
      <c r="D7472" s="92" t="s">
        <v>48</v>
      </c>
      <c r="E7472" s="92" t="s">
        <v>54</v>
      </c>
      <c r="F7472" s="92" t="s">
        <v>50</v>
      </c>
      <c r="G7472" s="92" t="s">
        <v>97</v>
      </c>
      <c r="H7472" s="92" t="s">
        <v>74</v>
      </c>
      <c r="I7472" s="92" t="s">
        <v>232</v>
      </c>
      <c r="L7472" s="92">
        <f>('Activity data'!H1674/'Emission factors'!$H$5/1000)*'Emission factors'!$B$11*'Emission factors'!$E$11/1000</f>
        <v>0</v>
      </c>
      <c r="M7472" s="92">
        <f>('Activity data'!I1674/'Emission factors'!$H$5/1000)*'Emission factors'!$B$11*'Emission factors'!$E$11/1000</f>
        <v>0</v>
      </c>
      <c r="N7472" s="92">
        <f>('Activity data'!J1674/'Emission factors'!$H$5/1000)*'Emission factors'!$B$11*'Emission factors'!$E$11/1000</f>
        <v>0</v>
      </c>
      <c r="O7472" s="92">
        <f>('Activity data'!K1674/'Emission factors'!$H$5/1000)*'Emission factors'!$B$11*'Emission factors'!$E$11/1000</f>
        <v>0</v>
      </c>
      <c r="P7472" s="92">
        <f>('Activity data'!L1674/'Emission factors'!$H$5/1000)*'Emission factors'!$B$11*'Emission factors'!$E$11/1000</f>
        <v>0</v>
      </c>
      <c r="Q7472" s="92">
        <f>('Activity data'!M1674/'Emission factors'!$H$5/1000)*'Emission factors'!$B$11*'Emission factors'!$E$11/1000</f>
        <v>0</v>
      </c>
      <c r="R7472" s="92">
        <f>('Activity data'!N1674/'Emission factors'!$H$5/1000)*'Emission factors'!$B$11*'Emission factors'!$E$11/1000</f>
        <v>0</v>
      </c>
      <c r="S7472" s="92">
        <f>('Activity data'!O1674/'Emission factors'!$H$5/1000)*'Emission factors'!$B$11*'Emission factors'!$E$11/1000</f>
        <v>0</v>
      </c>
      <c r="T7472" s="92">
        <f>('Activity data'!P1674/'Emission factors'!$H$5/1000)*'Emission factors'!$B$11*'Emission factors'!$E$11/1000</f>
        <v>0</v>
      </c>
      <c r="U7472" s="92">
        <f>('Activity data'!Q1674/'Emission factors'!$H$5/1000)*'Emission factors'!$B$11*'Emission factors'!$E$11/1000</f>
        <v>0</v>
      </c>
    </row>
    <row r="7473" spans="1:21" x14ac:dyDescent="0.25">
      <c r="A7473" s="92" t="s">
        <v>11</v>
      </c>
      <c r="B7473" s="92" t="s">
        <v>12</v>
      </c>
      <c r="C7473" s="92" t="s">
        <v>48</v>
      </c>
      <c r="D7473" s="92" t="s">
        <v>48</v>
      </c>
      <c r="E7473" s="92" t="s">
        <v>54</v>
      </c>
      <c r="F7473" s="92" t="s">
        <v>50</v>
      </c>
      <c r="G7473" s="92" t="s">
        <v>97</v>
      </c>
      <c r="H7473" s="92" t="s">
        <v>74</v>
      </c>
      <c r="I7473" s="92" t="s">
        <v>200</v>
      </c>
      <c r="L7473" s="92">
        <f>('Activity data'!H1675/'Emission factors'!$H$5/1000)*'Emission factors'!$B$11*'Emission factors'!$E$11/1000</f>
        <v>0</v>
      </c>
      <c r="M7473" s="92">
        <f>('Activity data'!I1675/'Emission factors'!$H$5/1000)*'Emission factors'!$B$11*'Emission factors'!$E$11/1000</f>
        <v>0</v>
      </c>
      <c r="N7473" s="92">
        <f>('Activity data'!J1675/'Emission factors'!$H$5/1000)*'Emission factors'!$B$11*'Emission factors'!$E$11/1000</f>
        <v>0</v>
      </c>
      <c r="O7473" s="92">
        <f>('Activity data'!K1675/'Emission factors'!$H$5/1000)*'Emission factors'!$B$11*'Emission factors'!$E$11/1000</f>
        <v>0</v>
      </c>
      <c r="P7473" s="92">
        <f>('Activity data'!L1675/'Emission factors'!$H$5/1000)*'Emission factors'!$B$11*'Emission factors'!$E$11/1000</f>
        <v>0</v>
      </c>
      <c r="Q7473" s="92">
        <f>('Activity data'!M1675/'Emission factors'!$H$5/1000)*'Emission factors'!$B$11*'Emission factors'!$E$11/1000</f>
        <v>0</v>
      </c>
      <c r="R7473" s="92">
        <f>('Activity data'!N1675/'Emission factors'!$H$5/1000)*'Emission factors'!$B$11*'Emission factors'!$E$11/1000</f>
        <v>0</v>
      </c>
      <c r="S7473" s="92">
        <f>('Activity data'!O1675/'Emission factors'!$H$5/1000)*'Emission factors'!$B$11*'Emission factors'!$E$11/1000</f>
        <v>0</v>
      </c>
      <c r="T7473" s="92">
        <f>('Activity data'!P1675/'Emission factors'!$H$5/1000)*'Emission factors'!$B$11*'Emission factors'!$E$11/1000</f>
        <v>0</v>
      </c>
      <c r="U7473" s="92">
        <f>('Activity data'!Q1675/'Emission factors'!$H$5/1000)*'Emission factors'!$B$11*'Emission factors'!$E$11/1000</f>
        <v>0</v>
      </c>
    </row>
    <row r="7474" spans="1:21" x14ac:dyDescent="0.25">
      <c r="A7474" s="92" t="s">
        <v>11</v>
      </c>
      <c r="B7474" s="92" t="s">
        <v>12</v>
      </c>
      <c r="C7474" s="92" t="s">
        <v>48</v>
      </c>
      <c r="D7474" s="92" t="s">
        <v>48</v>
      </c>
      <c r="E7474" s="92" t="s">
        <v>54</v>
      </c>
      <c r="F7474" s="92" t="s">
        <v>50</v>
      </c>
      <c r="G7474" s="92" t="s">
        <v>97</v>
      </c>
      <c r="H7474" s="92" t="s">
        <v>74</v>
      </c>
      <c r="I7474" s="92" t="s">
        <v>227</v>
      </c>
      <c r="L7474" s="92">
        <f>('Activity data'!H1676/'Emission factors'!$H$5/1000)*'Emission factors'!$B$11*'Emission factors'!$E$11/1000</f>
        <v>0</v>
      </c>
      <c r="M7474" s="92">
        <f>('Activity data'!I1676/'Emission factors'!$H$5/1000)*'Emission factors'!$B$11*'Emission factors'!$E$11/1000</f>
        <v>0</v>
      </c>
      <c r="N7474" s="92">
        <f>('Activity data'!J1676/'Emission factors'!$H$5/1000)*'Emission factors'!$B$11*'Emission factors'!$E$11/1000</f>
        <v>0</v>
      </c>
      <c r="O7474" s="92">
        <f>('Activity data'!K1676/'Emission factors'!$H$5/1000)*'Emission factors'!$B$11*'Emission factors'!$E$11/1000</f>
        <v>0</v>
      </c>
      <c r="P7474" s="92">
        <f>('Activity data'!L1676/'Emission factors'!$H$5/1000)*'Emission factors'!$B$11*'Emission factors'!$E$11/1000</f>
        <v>0</v>
      </c>
      <c r="Q7474" s="92">
        <f>('Activity data'!M1676/'Emission factors'!$H$5/1000)*'Emission factors'!$B$11*'Emission factors'!$E$11/1000</f>
        <v>0</v>
      </c>
      <c r="R7474" s="92">
        <f>('Activity data'!N1676/'Emission factors'!$H$5/1000)*'Emission factors'!$B$11*'Emission factors'!$E$11/1000</f>
        <v>0</v>
      </c>
      <c r="S7474" s="92">
        <f>('Activity data'!O1676/'Emission factors'!$H$5/1000)*'Emission factors'!$B$11*'Emission factors'!$E$11/1000</f>
        <v>0</v>
      </c>
      <c r="T7474" s="92">
        <f>('Activity data'!P1676/'Emission factors'!$H$5/1000)*'Emission factors'!$B$11*'Emission factors'!$E$11/1000</f>
        <v>0</v>
      </c>
      <c r="U7474" s="92">
        <f>('Activity data'!Q1676/'Emission factors'!$H$5/1000)*'Emission factors'!$B$11*'Emission factors'!$E$11/1000</f>
        <v>0</v>
      </c>
    </row>
    <row r="7475" spans="1:21" x14ac:dyDescent="0.25">
      <c r="A7475" s="92" t="s">
        <v>11</v>
      </c>
      <c r="B7475" s="92" t="s">
        <v>12</v>
      </c>
      <c r="C7475" s="92" t="s">
        <v>48</v>
      </c>
      <c r="D7475" s="92" t="s">
        <v>48</v>
      </c>
      <c r="E7475" s="92" t="s">
        <v>54</v>
      </c>
      <c r="F7475" s="92" t="s">
        <v>50</v>
      </c>
      <c r="G7475" s="92" t="s">
        <v>97</v>
      </c>
      <c r="H7475" s="92" t="s">
        <v>74</v>
      </c>
      <c r="I7475" s="92" t="s">
        <v>228</v>
      </c>
      <c r="L7475" s="92">
        <f>('Activity data'!H1677/'Emission factors'!$H$5/1000)*'Emission factors'!$B$11*'Emission factors'!$E$11/1000</f>
        <v>0</v>
      </c>
      <c r="M7475" s="92">
        <f>('Activity data'!I1677/'Emission factors'!$H$5/1000)*'Emission factors'!$B$11*'Emission factors'!$E$11/1000</f>
        <v>0</v>
      </c>
      <c r="N7475" s="92">
        <f>('Activity data'!J1677/'Emission factors'!$H$5/1000)*'Emission factors'!$B$11*'Emission factors'!$E$11/1000</f>
        <v>0</v>
      </c>
      <c r="O7475" s="92">
        <f>('Activity data'!K1677/'Emission factors'!$H$5/1000)*'Emission factors'!$B$11*'Emission factors'!$E$11/1000</f>
        <v>0</v>
      </c>
      <c r="P7475" s="92">
        <f>('Activity data'!L1677/'Emission factors'!$H$5/1000)*'Emission factors'!$B$11*'Emission factors'!$E$11/1000</f>
        <v>0</v>
      </c>
      <c r="Q7475" s="92">
        <f>('Activity data'!M1677/'Emission factors'!$H$5/1000)*'Emission factors'!$B$11*'Emission factors'!$E$11/1000</f>
        <v>0</v>
      </c>
      <c r="R7475" s="92">
        <f>('Activity data'!N1677/'Emission factors'!$H$5/1000)*'Emission factors'!$B$11*'Emission factors'!$E$11/1000</f>
        <v>0</v>
      </c>
      <c r="S7475" s="92">
        <f>('Activity data'!O1677/'Emission factors'!$H$5/1000)*'Emission factors'!$B$11*'Emission factors'!$E$11/1000</f>
        <v>0</v>
      </c>
      <c r="T7475" s="92">
        <f>('Activity data'!P1677/'Emission factors'!$H$5/1000)*'Emission factors'!$B$11*'Emission factors'!$E$11/1000</f>
        <v>0</v>
      </c>
      <c r="U7475" s="92">
        <f>('Activity data'!Q1677/'Emission factors'!$H$5/1000)*'Emission factors'!$B$11*'Emission factors'!$E$11/1000</f>
        <v>0</v>
      </c>
    </row>
    <row r="7476" spans="1:21" x14ac:dyDescent="0.25">
      <c r="A7476" s="92" t="s">
        <v>11</v>
      </c>
      <c r="B7476" s="92" t="s">
        <v>12</v>
      </c>
      <c r="C7476" s="92" t="s">
        <v>48</v>
      </c>
      <c r="D7476" s="92" t="s">
        <v>48</v>
      </c>
      <c r="E7476" s="92" t="s">
        <v>54</v>
      </c>
      <c r="F7476" s="92" t="s">
        <v>50</v>
      </c>
      <c r="G7476" s="92" t="s">
        <v>97</v>
      </c>
      <c r="H7476" s="92" t="s">
        <v>74</v>
      </c>
      <c r="I7476" s="92" t="s">
        <v>195</v>
      </c>
      <c r="L7476" s="92">
        <f>('Activity data'!H1678/'Emission factors'!$H$5/1000)*'Emission factors'!$B$11*'Emission factors'!$E$11/1000</f>
        <v>0</v>
      </c>
      <c r="M7476" s="92">
        <f>('Activity data'!I1678/'Emission factors'!$H$5/1000)*'Emission factors'!$B$11*'Emission factors'!$E$11/1000</f>
        <v>0</v>
      </c>
      <c r="N7476" s="92">
        <f>('Activity data'!J1678/'Emission factors'!$H$5/1000)*'Emission factors'!$B$11*'Emission factors'!$E$11/1000</f>
        <v>0</v>
      </c>
      <c r="O7476" s="92">
        <f>('Activity data'!K1678/'Emission factors'!$H$5/1000)*'Emission factors'!$B$11*'Emission factors'!$E$11/1000</f>
        <v>0</v>
      </c>
      <c r="P7476" s="92">
        <f>('Activity data'!L1678/'Emission factors'!$H$5/1000)*'Emission factors'!$B$11*'Emission factors'!$E$11/1000</f>
        <v>0</v>
      </c>
      <c r="Q7476" s="92">
        <f>('Activity data'!M1678/'Emission factors'!$H$5/1000)*'Emission factors'!$B$11*'Emission factors'!$E$11/1000</f>
        <v>0</v>
      </c>
      <c r="R7476" s="92">
        <f>('Activity data'!N1678/'Emission factors'!$H$5/1000)*'Emission factors'!$B$11*'Emission factors'!$E$11/1000</f>
        <v>0</v>
      </c>
      <c r="S7476" s="92">
        <f>('Activity data'!O1678/'Emission factors'!$H$5/1000)*'Emission factors'!$B$11*'Emission factors'!$E$11/1000</f>
        <v>0</v>
      </c>
      <c r="T7476" s="92">
        <f>('Activity data'!P1678/'Emission factors'!$H$5/1000)*'Emission factors'!$B$11*'Emission factors'!$E$11/1000</f>
        <v>0</v>
      </c>
      <c r="U7476" s="92">
        <f>('Activity data'!Q1678/'Emission factors'!$H$5/1000)*'Emission factors'!$B$11*'Emission factors'!$E$11/1000</f>
        <v>0</v>
      </c>
    </row>
    <row r="7477" spans="1:21" x14ac:dyDescent="0.25">
      <c r="A7477" s="92" t="s">
        <v>11</v>
      </c>
      <c r="B7477" s="92" t="s">
        <v>12</v>
      </c>
      <c r="C7477" s="92" t="s">
        <v>48</v>
      </c>
      <c r="D7477" s="92" t="s">
        <v>48</v>
      </c>
      <c r="E7477" s="92" t="s">
        <v>54</v>
      </c>
      <c r="F7477" s="92" t="s">
        <v>50</v>
      </c>
      <c r="G7477" s="92" t="s">
        <v>97</v>
      </c>
      <c r="H7477" s="92" t="s">
        <v>74</v>
      </c>
      <c r="I7477" s="92" t="s">
        <v>192</v>
      </c>
      <c r="L7477" s="92">
        <f>('Activity data'!H1679/'Emission factors'!$H$5/1000)*'Emission factors'!$B$11*'Emission factors'!$E$11/1000</f>
        <v>0</v>
      </c>
      <c r="M7477" s="92">
        <f>('Activity data'!I1679/'Emission factors'!$H$5/1000)*'Emission factors'!$B$11*'Emission factors'!$E$11/1000</f>
        <v>0</v>
      </c>
      <c r="N7477" s="92">
        <f>('Activity data'!J1679/'Emission factors'!$H$5/1000)*'Emission factors'!$B$11*'Emission factors'!$E$11/1000</f>
        <v>0</v>
      </c>
      <c r="O7477" s="92">
        <f>('Activity data'!K1679/'Emission factors'!$H$5/1000)*'Emission factors'!$B$11*'Emission factors'!$E$11/1000</f>
        <v>0</v>
      </c>
      <c r="P7477" s="92">
        <f>('Activity data'!L1679/'Emission factors'!$H$5/1000)*'Emission factors'!$B$11*'Emission factors'!$E$11/1000</f>
        <v>0</v>
      </c>
      <c r="Q7477" s="92">
        <f>('Activity data'!M1679/'Emission factors'!$H$5/1000)*'Emission factors'!$B$11*'Emission factors'!$E$11/1000</f>
        <v>0</v>
      </c>
      <c r="R7477" s="92">
        <f>('Activity data'!N1679/'Emission factors'!$H$5/1000)*'Emission factors'!$B$11*'Emission factors'!$E$11/1000</f>
        <v>0</v>
      </c>
      <c r="S7477" s="92">
        <f>('Activity data'!O1679/'Emission factors'!$H$5/1000)*'Emission factors'!$B$11*'Emission factors'!$E$11/1000</f>
        <v>0</v>
      </c>
      <c r="T7477" s="92">
        <f>('Activity data'!P1679/'Emission factors'!$H$5/1000)*'Emission factors'!$B$11*'Emission factors'!$E$11/1000</f>
        <v>0</v>
      </c>
      <c r="U7477" s="92">
        <f>('Activity data'!Q1679/'Emission factors'!$H$5/1000)*'Emission factors'!$B$11*'Emission factors'!$E$11/1000</f>
        <v>0</v>
      </c>
    </row>
    <row r="7478" spans="1:21" x14ac:dyDescent="0.25">
      <c r="A7478" s="92" t="s">
        <v>11</v>
      </c>
      <c r="B7478" s="92" t="s">
        <v>12</v>
      </c>
      <c r="C7478" s="92" t="s">
        <v>48</v>
      </c>
      <c r="D7478" s="92" t="s">
        <v>48</v>
      </c>
      <c r="E7478" s="92" t="s">
        <v>54</v>
      </c>
      <c r="F7478" s="92" t="s">
        <v>50</v>
      </c>
      <c r="G7478" s="92" t="s">
        <v>97</v>
      </c>
      <c r="H7478" s="92" t="s">
        <v>74</v>
      </c>
      <c r="I7478" s="92" t="s">
        <v>229</v>
      </c>
      <c r="L7478" s="92">
        <f>('Activity data'!H1680/'Emission factors'!$H$5/1000)*'Emission factors'!$B$11*'Emission factors'!$E$11/1000</f>
        <v>0</v>
      </c>
      <c r="M7478" s="92">
        <f>('Activity data'!I1680/'Emission factors'!$H$5/1000)*'Emission factors'!$B$11*'Emission factors'!$E$11/1000</f>
        <v>0</v>
      </c>
      <c r="N7478" s="92">
        <f>('Activity data'!J1680/'Emission factors'!$H$5/1000)*'Emission factors'!$B$11*'Emission factors'!$E$11/1000</f>
        <v>0</v>
      </c>
      <c r="O7478" s="92">
        <f>('Activity data'!K1680/'Emission factors'!$H$5/1000)*'Emission factors'!$B$11*'Emission factors'!$E$11/1000</f>
        <v>0</v>
      </c>
      <c r="P7478" s="92">
        <f>('Activity data'!L1680/'Emission factors'!$H$5/1000)*'Emission factors'!$B$11*'Emission factors'!$E$11/1000</f>
        <v>0</v>
      </c>
      <c r="Q7478" s="92">
        <f>('Activity data'!M1680/'Emission factors'!$H$5/1000)*'Emission factors'!$B$11*'Emission factors'!$E$11/1000</f>
        <v>0</v>
      </c>
      <c r="R7478" s="92">
        <f>('Activity data'!N1680/'Emission factors'!$H$5/1000)*'Emission factors'!$B$11*'Emission factors'!$E$11/1000</f>
        <v>0</v>
      </c>
      <c r="S7478" s="92">
        <f>('Activity data'!O1680/'Emission factors'!$H$5/1000)*'Emission factors'!$B$11*'Emission factors'!$E$11/1000</f>
        <v>0</v>
      </c>
      <c r="T7478" s="92">
        <f>('Activity data'!P1680/'Emission factors'!$H$5/1000)*'Emission factors'!$B$11*'Emission factors'!$E$11/1000</f>
        <v>0</v>
      </c>
      <c r="U7478" s="92">
        <f>('Activity data'!Q1680/'Emission factors'!$H$5/1000)*'Emission factors'!$B$11*'Emission factors'!$E$11/1000</f>
        <v>0</v>
      </c>
    </row>
    <row r="7479" spans="1:21" x14ac:dyDescent="0.25">
      <c r="A7479" s="92" t="s">
        <v>11</v>
      </c>
      <c r="B7479" s="92" t="s">
        <v>12</v>
      </c>
      <c r="C7479" s="92" t="s">
        <v>48</v>
      </c>
      <c r="D7479" s="92" t="s">
        <v>48</v>
      </c>
      <c r="E7479" s="92" t="s">
        <v>54</v>
      </c>
      <c r="F7479" s="92" t="s">
        <v>50</v>
      </c>
      <c r="G7479" s="92" t="s">
        <v>97</v>
      </c>
      <c r="H7479" s="92" t="s">
        <v>74</v>
      </c>
      <c r="I7479" s="92" t="s">
        <v>198</v>
      </c>
      <c r="L7479" s="92">
        <f>('Activity data'!H1681/'Emission factors'!$H$5/1000)*'Emission factors'!$B$11*'Emission factors'!$E$11/1000</f>
        <v>0</v>
      </c>
      <c r="M7479" s="92">
        <f>('Activity data'!I1681/'Emission factors'!$H$5/1000)*'Emission factors'!$B$11*'Emission factors'!$E$11/1000</f>
        <v>0</v>
      </c>
      <c r="N7479" s="92">
        <f>('Activity data'!J1681/'Emission factors'!$H$5/1000)*'Emission factors'!$B$11*'Emission factors'!$E$11/1000</f>
        <v>0</v>
      </c>
      <c r="O7479" s="92">
        <f>('Activity data'!K1681/'Emission factors'!$H$5/1000)*'Emission factors'!$B$11*'Emission factors'!$E$11/1000</f>
        <v>0</v>
      </c>
      <c r="P7479" s="92">
        <f>('Activity data'!L1681/'Emission factors'!$H$5/1000)*'Emission factors'!$B$11*'Emission factors'!$E$11/1000</f>
        <v>0</v>
      </c>
      <c r="Q7479" s="92">
        <f>('Activity data'!M1681/'Emission factors'!$H$5/1000)*'Emission factors'!$B$11*'Emission factors'!$E$11/1000</f>
        <v>0</v>
      </c>
      <c r="R7479" s="92">
        <f>('Activity data'!N1681/'Emission factors'!$H$5/1000)*'Emission factors'!$B$11*'Emission factors'!$E$11/1000</f>
        <v>0</v>
      </c>
      <c r="S7479" s="92">
        <f>('Activity data'!O1681/'Emission factors'!$H$5/1000)*'Emission factors'!$B$11*'Emission factors'!$E$11/1000</f>
        <v>0</v>
      </c>
      <c r="T7479" s="92">
        <f>('Activity data'!P1681/'Emission factors'!$H$5/1000)*'Emission factors'!$B$11*'Emission factors'!$E$11/1000</f>
        <v>0</v>
      </c>
      <c r="U7479" s="92">
        <f>('Activity data'!Q1681/'Emission factors'!$H$5/1000)*'Emission factors'!$B$11*'Emission factors'!$E$11/1000</f>
        <v>0</v>
      </c>
    </row>
    <row r="7480" spans="1:21" x14ac:dyDescent="0.25">
      <c r="A7480" s="92" t="s">
        <v>11</v>
      </c>
      <c r="B7480" s="92" t="s">
        <v>12</v>
      </c>
      <c r="C7480" s="92" t="s">
        <v>48</v>
      </c>
      <c r="D7480" s="92" t="s">
        <v>48</v>
      </c>
      <c r="E7480" s="92" t="s">
        <v>54</v>
      </c>
      <c r="F7480" s="92" t="s">
        <v>50</v>
      </c>
      <c r="G7480" s="92" t="s">
        <v>97</v>
      </c>
      <c r="H7480" s="92" t="s">
        <v>74</v>
      </c>
      <c r="I7480" s="92" t="s">
        <v>230</v>
      </c>
      <c r="L7480" s="92">
        <f>('Activity data'!H1682/'Emission factors'!$H$5/1000)*'Emission factors'!$B$11*'Emission factors'!$E$11/1000</f>
        <v>0</v>
      </c>
      <c r="M7480" s="92">
        <f>('Activity data'!I1682/'Emission factors'!$H$5/1000)*'Emission factors'!$B$11*'Emission factors'!$E$11/1000</f>
        <v>0</v>
      </c>
      <c r="N7480" s="92">
        <f>('Activity data'!J1682/'Emission factors'!$H$5/1000)*'Emission factors'!$B$11*'Emission factors'!$E$11/1000</f>
        <v>0</v>
      </c>
      <c r="O7480" s="92">
        <f>('Activity data'!K1682/'Emission factors'!$H$5/1000)*'Emission factors'!$B$11*'Emission factors'!$E$11/1000</f>
        <v>0</v>
      </c>
      <c r="P7480" s="92">
        <f>('Activity data'!L1682/'Emission factors'!$H$5/1000)*'Emission factors'!$B$11*'Emission factors'!$E$11/1000</f>
        <v>0</v>
      </c>
      <c r="Q7480" s="92">
        <f>('Activity data'!M1682/'Emission factors'!$H$5/1000)*'Emission factors'!$B$11*'Emission factors'!$E$11/1000</f>
        <v>0</v>
      </c>
      <c r="R7480" s="92">
        <f>('Activity data'!N1682/'Emission factors'!$H$5/1000)*'Emission factors'!$B$11*'Emission factors'!$E$11/1000</f>
        <v>0</v>
      </c>
      <c r="S7480" s="92">
        <f>('Activity data'!O1682/'Emission factors'!$H$5/1000)*'Emission factors'!$B$11*'Emission factors'!$E$11/1000</f>
        <v>0</v>
      </c>
      <c r="T7480" s="92">
        <f>('Activity data'!P1682/'Emission factors'!$H$5/1000)*'Emission factors'!$B$11*'Emission factors'!$E$11/1000</f>
        <v>0</v>
      </c>
      <c r="U7480" s="92">
        <f>('Activity data'!Q1682/'Emission factors'!$H$5/1000)*'Emission factors'!$B$11*'Emission factors'!$E$11/1000</f>
        <v>0</v>
      </c>
    </row>
    <row r="7481" spans="1:21" x14ac:dyDescent="0.25">
      <c r="A7481" s="92" t="s">
        <v>11</v>
      </c>
      <c r="B7481" s="92" t="s">
        <v>12</v>
      </c>
      <c r="C7481" s="92" t="s">
        <v>48</v>
      </c>
      <c r="D7481" s="92" t="s">
        <v>48</v>
      </c>
      <c r="E7481" s="92" t="s">
        <v>54</v>
      </c>
      <c r="F7481" s="92" t="s">
        <v>50</v>
      </c>
      <c r="G7481" s="92" t="s">
        <v>97</v>
      </c>
      <c r="H7481" s="92" t="s">
        <v>74</v>
      </c>
      <c r="I7481" s="92" t="s">
        <v>210</v>
      </c>
      <c r="L7481" s="92">
        <f>('Activity data'!H1683/'Emission factors'!$H$5/1000)*'Emission factors'!$B$11*'Emission factors'!$E$11/1000</f>
        <v>0</v>
      </c>
      <c r="M7481" s="92">
        <f>('Activity data'!I1683/'Emission factors'!$H$5/1000)*'Emission factors'!$B$11*'Emission factors'!$E$11/1000</f>
        <v>0</v>
      </c>
      <c r="N7481" s="92">
        <f>('Activity data'!J1683/'Emission factors'!$H$5/1000)*'Emission factors'!$B$11*'Emission factors'!$E$11/1000</f>
        <v>0</v>
      </c>
      <c r="O7481" s="92">
        <f>('Activity data'!K1683/'Emission factors'!$H$5/1000)*'Emission factors'!$B$11*'Emission factors'!$E$11/1000</f>
        <v>0</v>
      </c>
      <c r="P7481" s="92">
        <f>('Activity data'!L1683/'Emission factors'!$H$5/1000)*'Emission factors'!$B$11*'Emission factors'!$E$11/1000</f>
        <v>0</v>
      </c>
      <c r="Q7481" s="92">
        <f>('Activity data'!M1683/'Emission factors'!$H$5/1000)*'Emission factors'!$B$11*'Emission factors'!$E$11/1000</f>
        <v>0</v>
      </c>
      <c r="R7481" s="92">
        <f>('Activity data'!N1683/'Emission factors'!$H$5/1000)*'Emission factors'!$B$11*'Emission factors'!$E$11/1000</f>
        <v>0</v>
      </c>
      <c r="S7481" s="92">
        <f>('Activity data'!O1683/'Emission factors'!$H$5/1000)*'Emission factors'!$B$11*'Emission factors'!$E$11/1000</f>
        <v>0</v>
      </c>
      <c r="T7481" s="92">
        <f>('Activity data'!P1683/'Emission factors'!$H$5/1000)*'Emission factors'!$B$11*'Emission factors'!$E$11/1000</f>
        <v>0</v>
      </c>
      <c r="U7481" s="92">
        <f>('Activity data'!Q1683/'Emission factors'!$H$5/1000)*'Emission factors'!$B$11*'Emission factors'!$E$11/1000</f>
        <v>0</v>
      </c>
    </row>
    <row r="7482" spans="1:21" x14ac:dyDescent="0.25">
      <c r="A7482" s="92" t="s">
        <v>11</v>
      </c>
      <c r="B7482" s="92" t="s">
        <v>12</v>
      </c>
      <c r="C7482" s="92" t="s">
        <v>48</v>
      </c>
      <c r="D7482" s="92" t="s">
        <v>48</v>
      </c>
      <c r="E7482" s="92" t="s">
        <v>54</v>
      </c>
      <c r="F7482" s="92" t="s">
        <v>50</v>
      </c>
      <c r="G7482" s="92" t="s">
        <v>97</v>
      </c>
      <c r="H7482" s="92" t="s">
        <v>74</v>
      </c>
      <c r="I7482" s="92" t="s">
        <v>191</v>
      </c>
      <c r="L7482" s="92">
        <f>('Activity data'!H1684/'Emission factors'!$H$5/1000)*'Emission factors'!$B$11*'Emission factors'!$E$11/1000</f>
        <v>0</v>
      </c>
      <c r="M7482" s="92">
        <f>('Activity data'!I1684/'Emission factors'!$H$5/1000)*'Emission factors'!$B$11*'Emission factors'!$E$11/1000</f>
        <v>0</v>
      </c>
      <c r="N7482" s="92">
        <f>('Activity data'!J1684/'Emission factors'!$H$5/1000)*'Emission factors'!$B$11*'Emission factors'!$E$11/1000</f>
        <v>0</v>
      </c>
      <c r="O7482" s="92">
        <f>('Activity data'!K1684/'Emission factors'!$H$5/1000)*'Emission factors'!$B$11*'Emission factors'!$E$11/1000</f>
        <v>0</v>
      </c>
      <c r="P7482" s="92">
        <f>('Activity data'!L1684/'Emission factors'!$H$5/1000)*'Emission factors'!$B$11*'Emission factors'!$E$11/1000</f>
        <v>0</v>
      </c>
      <c r="Q7482" s="92">
        <f>('Activity data'!M1684/'Emission factors'!$H$5/1000)*'Emission factors'!$B$11*'Emission factors'!$E$11/1000</f>
        <v>0</v>
      </c>
      <c r="R7482" s="92">
        <f>('Activity data'!N1684/'Emission factors'!$H$5/1000)*'Emission factors'!$B$11*'Emission factors'!$E$11/1000</f>
        <v>0</v>
      </c>
      <c r="S7482" s="92">
        <f>('Activity data'!O1684/'Emission factors'!$H$5/1000)*'Emission factors'!$B$11*'Emission factors'!$E$11/1000</f>
        <v>0</v>
      </c>
      <c r="T7482" s="92">
        <f>('Activity data'!P1684/'Emission factors'!$H$5/1000)*'Emission factors'!$B$11*'Emission factors'!$E$11/1000</f>
        <v>0</v>
      </c>
      <c r="U7482" s="92">
        <f>('Activity data'!Q1684/'Emission factors'!$H$5/1000)*'Emission factors'!$B$11*'Emission factors'!$E$11/1000</f>
        <v>0</v>
      </c>
    </row>
    <row r="7483" spans="1:21" x14ac:dyDescent="0.25">
      <c r="A7483" s="92" t="s">
        <v>11</v>
      </c>
      <c r="B7483" s="92" t="s">
        <v>12</v>
      </c>
      <c r="C7483" s="92" t="s">
        <v>48</v>
      </c>
      <c r="D7483" s="92" t="s">
        <v>48</v>
      </c>
      <c r="E7483" s="92" t="s">
        <v>54</v>
      </c>
      <c r="F7483" s="92" t="s">
        <v>50</v>
      </c>
      <c r="G7483" s="92" t="s">
        <v>97</v>
      </c>
      <c r="H7483" s="92" t="s">
        <v>74</v>
      </c>
      <c r="I7483" s="92" t="s">
        <v>231</v>
      </c>
      <c r="L7483" s="92">
        <f>('Activity data'!H1685/'Emission factors'!$H$5/1000)*'Emission factors'!$B$11*'Emission factors'!$E$11/1000</f>
        <v>0</v>
      </c>
      <c r="M7483" s="92">
        <f>('Activity data'!I1685/'Emission factors'!$H$5/1000)*'Emission factors'!$B$11*'Emission factors'!$E$11/1000</f>
        <v>0</v>
      </c>
      <c r="N7483" s="92">
        <f>('Activity data'!J1685/'Emission factors'!$H$5/1000)*'Emission factors'!$B$11*'Emission factors'!$E$11/1000</f>
        <v>0</v>
      </c>
      <c r="O7483" s="92">
        <f>('Activity data'!K1685/'Emission factors'!$H$5/1000)*'Emission factors'!$B$11*'Emission factors'!$E$11/1000</f>
        <v>0</v>
      </c>
      <c r="P7483" s="92">
        <f>('Activity data'!L1685/'Emission factors'!$H$5/1000)*'Emission factors'!$B$11*'Emission factors'!$E$11/1000</f>
        <v>0</v>
      </c>
      <c r="Q7483" s="92">
        <f>('Activity data'!M1685/'Emission factors'!$H$5/1000)*'Emission factors'!$B$11*'Emission factors'!$E$11/1000</f>
        <v>0</v>
      </c>
      <c r="R7483" s="92">
        <f>('Activity data'!N1685/'Emission factors'!$H$5/1000)*'Emission factors'!$B$11*'Emission factors'!$E$11/1000</f>
        <v>0</v>
      </c>
      <c r="S7483" s="92">
        <f>('Activity data'!O1685/'Emission factors'!$H$5/1000)*'Emission factors'!$B$11*'Emission factors'!$E$11/1000</f>
        <v>0</v>
      </c>
      <c r="T7483" s="92">
        <f>('Activity data'!P1685/'Emission factors'!$H$5/1000)*'Emission factors'!$B$11*'Emission factors'!$E$11/1000</f>
        <v>0</v>
      </c>
      <c r="U7483" s="92">
        <f>('Activity data'!Q1685/'Emission factors'!$H$5/1000)*'Emission factors'!$B$11*'Emission factors'!$E$11/1000</f>
        <v>0</v>
      </c>
    </row>
    <row r="7484" spans="1:21" x14ac:dyDescent="0.25">
      <c r="A7484" s="92" t="s">
        <v>11</v>
      </c>
      <c r="B7484" s="92" t="s">
        <v>12</v>
      </c>
      <c r="C7484" s="92" t="s">
        <v>48</v>
      </c>
      <c r="D7484" s="92" t="s">
        <v>48</v>
      </c>
      <c r="E7484" s="92" t="s">
        <v>54</v>
      </c>
      <c r="F7484" s="92" t="s">
        <v>50</v>
      </c>
      <c r="G7484" s="92" t="s">
        <v>97</v>
      </c>
      <c r="H7484" s="92" t="s">
        <v>74</v>
      </c>
      <c r="I7484" s="92" t="s">
        <v>190</v>
      </c>
      <c r="L7484" s="92">
        <f>('Activity data'!H1686/'Emission factors'!$H$5/1000)*'Emission factors'!$B$11*'Emission factors'!$E$11/1000</f>
        <v>0</v>
      </c>
      <c r="M7484" s="92">
        <f>('Activity data'!I1686/'Emission factors'!$H$5/1000)*'Emission factors'!$B$11*'Emission factors'!$E$11/1000</f>
        <v>0</v>
      </c>
      <c r="N7484" s="92">
        <f>('Activity data'!J1686/'Emission factors'!$H$5/1000)*'Emission factors'!$B$11*'Emission factors'!$E$11/1000</f>
        <v>0</v>
      </c>
      <c r="O7484" s="92">
        <f>('Activity data'!K1686/'Emission factors'!$H$5/1000)*'Emission factors'!$B$11*'Emission factors'!$E$11/1000</f>
        <v>0</v>
      </c>
      <c r="P7484" s="92">
        <f>('Activity data'!L1686/'Emission factors'!$H$5/1000)*'Emission factors'!$B$11*'Emission factors'!$E$11/1000</f>
        <v>0</v>
      </c>
      <c r="Q7484" s="92">
        <f>('Activity data'!M1686/'Emission factors'!$H$5/1000)*'Emission factors'!$B$11*'Emission factors'!$E$11/1000</f>
        <v>0</v>
      </c>
      <c r="R7484" s="92">
        <f>('Activity data'!N1686/'Emission factors'!$H$5/1000)*'Emission factors'!$B$11*'Emission factors'!$E$11/1000</f>
        <v>0</v>
      </c>
      <c r="S7484" s="92">
        <f>('Activity data'!O1686/'Emission factors'!$H$5/1000)*'Emission factors'!$B$11*'Emission factors'!$E$11/1000</f>
        <v>0</v>
      </c>
      <c r="T7484" s="92">
        <f>('Activity data'!P1686/'Emission factors'!$H$5/1000)*'Emission factors'!$B$11*'Emission factors'!$E$11/1000</f>
        <v>0</v>
      </c>
      <c r="U7484" s="92">
        <f>('Activity data'!Q1686/'Emission factors'!$H$5/1000)*'Emission factors'!$B$11*'Emission factors'!$E$11/1000</f>
        <v>0</v>
      </c>
    </row>
    <row r="7485" spans="1:21" x14ac:dyDescent="0.25">
      <c r="A7485" s="92" t="s">
        <v>11</v>
      </c>
      <c r="B7485" s="92" t="s">
        <v>12</v>
      </c>
      <c r="C7485" s="92" t="s">
        <v>48</v>
      </c>
      <c r="D7485" s="92" t="s">
        <v>48</v>
      </c>
      <c r="E7485" s="92" t="s">
        <v>38</v>
      </c>
      <c r="F7485" s="92" t="s">
        <v>50</v>
      </c>
      <c r="G7485" s="92" t="s">
        <v>97</v>
      </c>
      <c r="H7485" s="92" t="s">
        <v>94</v>
      </c>
      <c r="I7485" s="92" t="s">
        <v>207</v>
      </c>
      <c r="L7485" s="92">
        <f>L6729+L6981*'Emission factors'!$H$16+L7233*'Emission factors'!$H$17</f>
        <v>14355604.5035</v>
      </c>
      <c r="M7485" s="92">
        <f>M6729+M6981*'Emission factors'!$H$16+M7233*'Emission factors'!$H$17</f>
        <v>13987898.214387499</v>
      </c>
      <c r="N7485" s="92">
        <f>N6729+N6981*'Emission factors'!$H$16+N7233*'Emission factors'!$H$17</f>
        <v>14703615.25295</v>
      </c>
      <c r="O7485" s="92">
        <f>O6729+O6981*'Emission factors'!$H$16+O7233*'Emission factors'!$H$17</f>
        <v>17429953.8863125</v>
      </c>
      <c r="P7485" s="92">
        <f>P6729+P6981*'Emission factors'!$H$16+P7233*'Emission factors'!$H$17</f>
        <v>19614426.220512498</v>
      </c>
      <c r="Q7485" s="92">
        <f>Q6729+Q6981*'Emission factors'!$H$16+Q7233*'Emission factors'!$H$17</f>
        <v>21960694.96789768</v>
      </c>
      <c r="R7485" s="92">
        <f>R6729+R6981*'Emission factors'!$H$16+R7233*'Emission factors'!$H$17</f>
        <v>25357051.767304029</v>
      </c>
      <c r="S7485" s="92">
        <f>S6729+S6981*'Emission factors'!$H$16+S7233*'Emission factors'!$H$17</f>
        <v>29406769.520325862</v>
      </c>
      <c r="T7485" s="92">
        <f>T6729+T6981*'Emission factors'!$H$16+T7233*'Emission factors'!$H$17</f>
        <v>31291933.147749308</v>
      </c>
      <c r="U7485" s="92">
        <f>U6729+U6981*'Emission factors'!$H$16+U7233*'Emission factors'!$H$17</f>
        <v>32278300.347044822</v>
      </c>
    </row>
    <row r="7486" spans="1:21" x14ac:dyDescent="0.25">
      <c r="A7486" s="92" t="s">
        <v>11</v>
      </c>
      <c r="B7486" s="92" t="s">
        <v>12</v>
      </c>
      <c r="C7486" s="92" t="s">
        <v>48</v>
      </c>
      <c r="D7486" s="92" t="s">
        <v>48</v>
      </c>
      <c r="E7486" s="92" t="s">
        <v>38</v>
      </c>
      <c r="F7486" s="92" t="s">
        <v>50</v>
      </c>
      <c r="G7486" s="92" t="s">
        <v>97</v>
      </c>
      <c r="H7486" s="92" t="s">
        <v>94</v>
      </c>
      <c r="I7486" s="92" t="s">
        <v>218</v>
      </c>
      <c r="L7486" s="92">
        <f>L6730+L6982*'Emission factors'!$H$16+L7234*'Emission factors'!$H$17</f>
        <v>0</v>
      </c>
      <c r="M7486" s="92">
        <f>M6730+M6982*'Emission factors'!$H$16+M7234*'Emission factors'!$H$17</f>
        <v>0</v>
      </c>
      <c r="N7486" s="92">
        <f>N6730+N6982*'Emission factors'!$H$16+N7234*'Emission factors'!$H$17</f>
        <v>0</v>
      </c>
      <c r="O7486" s="92">
        <f>O6730+O6982*'Emission factors'!$H$16+O7234*'Emission factors'!$H$17</f>
        <v>0</v>
      </c>
      <c r="P7486" s="92">
        <f>P6730+P6982*'Emission factors'!$H$16+P7234*'Emission factors'!$H$17</f>
        <v>0</v>
      </c>
      <c r="Q7486" s="92">
        <f>Q6730+Q6982*'Emission factors'!$H$16+Q7234*'Emission factors'!$H$17</f>
        <v>0</v>
      </c>
      <c r="R7486" s="92">
        <f>R6730+R6982*'Emission factors'!$H$16+R7234*'Emission factors'!$H$17</f>
        <v>0</v>
      </c>
      <c r="S7486" s="92">
        <f>S6730+S6982*'Emission factors'!$H$16+S7234*'Emission factors'!$H$17</f>
        <v>0</v>
      </c>
      <c r="T7486" s="92">
        <f>T6730+T6982*'Emission factors'!$H$16+T7234*'Emission factors'!$H$17</f>
        <v>0</v>
      </c>
      <c r="U7486" s="92">
        <f>U6730+U6982*'Emission factors'!$H$16+U7234*'Emission factors'!$H$17</f>
        <v>0</v>
      </c>
    </row>
    <row r="7487" spans="1:21" x14ac:dyDescent="0.25">
      <c r="A7487" s="92" t="s">
        <v>11</v>
      </c>
      <c r="B7487" s="92" t="s">
        <v>12</v>
      </c>
      <c r="C7487" s="92" t="s">
        <v>48</v>
      </c>
      <c r="D7487" s="92" t="s">
        <v>48</v>
      </c>
      <c r="E7487" s="92" t="s">
        <v>38</v>
      </c>
      <c r="F7487" s="92" t="s">
        <v>50</v>
      </c>
      <c r="G7487" s="92" t="s">
        <v>97</v>
      </c>
      <c r="H7487" s="92" t="s">
        <v>94</v>
      </c>
      <c r="I7487" s="92" t="s">
        <v>194</v>
      </c>
      <c r="L7487" s="92">
        <f>L6731+L6983*'Emission factors'!$H$16+L7235*'Emission factors'!$H$17</f>
        <v>0</v>
      </c>
      <c r="M7487" s="92">
        <f>M6731+M6983*'Emission factors'!$H$16+M7235*'Emission factors'!$H$17</f>
        <v>0</v>
      </c>
      <c r="N7487" s="92">
        <f>N6731+N6983*'Emission factors'!$H$16+N7235*'Emission factors'!$H$17</f>
        <v>0</v>
      </c>
      <c r="O7487" s="92">
        <f>O6731+O6983*'Emission factors'!$H$16+O7235*'Emission factors'!$H$17</f>
        <v>0</v>
      </c>
      <c r="P7487" s="92">
        <f>P6731+P6983*'Emission factors'!$H$16+P7235*'Emission factors'!$H$17</f>
        <v>0</v>
      </c>
      <c r="Q7487" s="92">
        <f>Q6731+Q6983*'Emission factors'!$H$16+Q7235*'Emission factors'!$H$17</f>
        <v>0</v>
      </c>
      <c r="R7487" s="92">
        <f>R6731+R6983*'Emission factors'!$H$16+R7235*'Emission factors'!$H$17</f>
        <v>0</v>
      </c>
      <c r="S7487" s="92">
        <f>S6731+S6983*'Emission factors'!$H$16+S7235*'Emission factors'!$H$17</f>
        <v>0</v>
      </c>
      <c r="T7487" s="92">
        <f>T6731+T6983*'Emission factors'!$H$16+T7235*'Emission factors'!$H$17</f>
        <v>0</v>
      </c>
      <c r="U7487" s="92">
        <f>U6731+U6983*'Emission factors'!$H$16+U7235*'Emission factors'!$H$17</f>
        <v>0</v>
      </c>
    </row>
    <row r="7488" spans="1:21" x14ac:dyDescent="0.25">
      <c r="A7488" s="92" t="s">
        <v>11</v>
      </c>
      <c r="B7488" s="92" t="s">
        <v>12</v>
      </c>
      <c r="C7488" s="92" t="s">
        <v>48</v>
      </c>
      <c r="D7488" s="92" t="s">
        <v>48</v>
      </c>
      <c r="E7488" s="92" t="s">
        <v>38</v>
      </c>
      <c r="F7488" s="92" t="s">
        <v>50</v>
      </c>
      <c r="G7488" s="92" t="s">
        <v>97</v>
      </c>
      <c r="H7488" s="92" t="s">
        <v>94</v>
      </c>
      <c r="I7488" s="92" t="s">
        <v>205</v>
      </c>
      <c r="L7488" s="92">
        <f>L6732+L6984*'Emission factors'!$H$16+L7236*'Emission factors'!$H$17</f>
        <v>21954581.204009999</v>
      </c>
      <c r="M7488" s="92">
        <f>M6732+M6984*'Emission factors'!$H$16+M7236*'Emission factors'!$H$17</f>
        <v>18626122.560662501</v>
      </c>
      <c r="N7488" s="92">
        <f>N6732+N6984*'Emission factors'!$H$16+N7236*'Emission factors'!$H$17</f>
        <v>20282901.210325003</v>
      </c>
      <c r="O7488" s="92">
        <f>O6732+O6984*'Emission factors'!$H$16+O7236*'Emission factors'!$H$17</f>
        <v>22145655.192537501</v>
      </c>
      <c r="P7488" s="92">
        <f>P6732+P6984*'Emission factors'!$H$16+P7236*'Emission factors'!$H$17</f>
        <v>24388235.246700004</v>
      </c>
      <c r="Q7488" s="92">
        <f>Q6732+Q6984*'Emission factors'!$H$16+Q7236*'Emission factors'!$H$17</f>
        <v>23254426.076700002</v>
      </c>
      <c r="R7488" s="92">
        <f>R6732+R6984*'Emission factors'!$H$16+R7236*'Emission factors'!$H$17</f>
        <v>21948183.428762496</v>
      </c>
      <c r="S7488" s="92">
        <f>S6732+S6984*'Emission factors'!$H$16+S7236*'Emission factors'!$H$17</f>
        <v>20974997.224512499</v>
      </c>
      <c r="T7488" s="92">
        <f>T6732+T6984*'Emission factors'!$H$16+T7236*'Emission factors'!$H$17</f>
        <v>19731114.080924999</v>
      </c>
      <c r="U7488" s="92">
        <f>U6732+U6984*'Emission factors'!$H$16+U7236*'Emission factors'!$H$17</f>
        <v>21112471.586374998</v>
      </c>
    </row>
    <row r="7489" spans="1:21" x14ac:dyDescent="0.25">
      <c r="A7489" s="92" t="s">
        <v>11</v>
      </c>
      <c r="B7489" s="92" t="s">
        <v>12</v>
      </c>
      <c r="C7489" s="92" t="s">
        <v>48</v>
      </c>
      <c r="D7489" s="92" t="s">
        <v>48</v>
      </c>
      <c r="E7489" s="92" t="s">
        <v>38</v>
      </c>
      <c r="F7489" s="92" t="s">
        <v>50</v>
      </c>
      <c r="G7489" s="92" t="s">
        <v>97</v>
      </c>
      <c r="H7489" s="92" t="s">
        <v>94</v>
      </c>
      <c r="I7489" s="92" t="s">
        <v>204</v>
      </c>
      <c r="L7489" s="92">
        <f>L6733+L6985*'Emission factors'!$H$16+L7237*'Emission factors'!$H$17</f>
        <v>26006371.461069997</v>
      </c>
      <c r="M7489" s="92">
        <f>M6733+M6985*'Emission factors'!$H$16+M7237*'Emission factors'!$H$17</f>
        <v>22239666.869550001</v>
      </c>
      <c r="N7489" s="92">
        <f>N6733+N6985*'Emission factors'!$H$16+N7237*'Emission factors'!$H$17</f>
        <v>22852868.662324999</v>
      </c>
      <c r="O7489" s="92">
        <f>O6733+O6985*'Emission factors'!$H$16+O7237*'Emission factors'!$H$17</f>
        <v>23337099.662012503</v>
      </c>
      <c r="P7489" s="92">
        <f>P6733+P6985*'Emission factors'!$H$16+P7237*'Emission factors'!$H$17</f>
        <v>23276157.419125002</v>
      </c>
      <c r="Q7489" s="92">
        <f>Q6733+Q6985*'Emission factors'!$H$16+Q7237*'Emission factors'!$H$17</f>
        <v>25141273.503775001</v>
      </c>
      <c r="R7489" s="92">
        <f>R6733+R6985*'Emission factors'!$H$16+R7237*'Emission factors'!$H$17</f>
        <v>26682781.554487504</v>
      </c>
      <c r="S7489" s="92">
        <f>S6733+S6985*'Emission factors'!$H$16+S7237*'Emission factors'!$H$17</f>
        <v>27882729.592737503</v>
      </c>
      <c r="T7489" s="92">
        <f>T6733+T6985*'Emission factors'!$H$16+T7237*'Emission factors'!$H$17</f>
        <v>28106184.483325001</v>
      </c>
      <c r="U7489" s="92">
        <f>U6733+U6985*'Emission factors'!$H$16+U7237*'Emission factors'!$H$17</f>
        <v>34969981.746212497</v>
      </c>
    </row>
    <row r="7490" spans="1:21" x14ac:dyDescent="0.25">
      <c r="A7490" s="92" t="s">
        <v>11</v>
      </c>
      <c r="B7490" s="92" t="s">
        <v>12</v>
      </c>
      <c r="C7490" s="92" t="s">
        <v>48</v>
      </c>
      <c r="D7490" s="92" t="s">
        <v>48</v>
      </c>
      <c r="E7490" s="92" t="s">
        <v>38</v>
      </c>
      <c r="F7490" s="92" t="s">
        <v>50</v>
      </c>
      <c r="G7490" s="92" t="s">
        <v>97</v>
      </c>
      <c r="H7490" s="92" t="s">
        <v>94</v>
      </c>
      <c r="I7490" s="92" t="s">
        <v>199</v>
      </c>
      <c r="L7490" s="92">
        <f>L6734+L6986*'Emission factors'!$H$16+L7238*'Emission factors'!$H$17</f>
        <v>100557718.41452943</v>
      </c>
      <c r="M7490" s="92">
        <f>M6734+M6986*'Emission factors'!$H$16+M7238*'Emission factors'!$H$17</f>
        <v>90271837.185878575</v>
      </c>
      <c r="N7490" s="92">
        <f>N6734+N6986*'Emission factors'!$H$16+N7238*'Emission factors'!$H$17</f>
        <v>97153160.740126252</v>
      </c>
      <c r="O7490" s="92">
        <f>O6734+O6986*'Emission factors'!$H$16+O7238*'Emission factors'!$H$17</f>
        <v>101276986.62295857</v>
      </c>
      <c r="P7490" s="92">
        <f>P6734+P6986*'Emission factors'!$H$16+P7238*'Emission factors'!$H$17</f>
        <v>102623454.78700629</v>
      </c>
      <c r="Q7490" s="92">
        <f>Q6734+Q6986*'Emission factors'!$H$16+Q7238*'Emission factors'!$H$17</f>
        <v>108070144.52260599</v>
      </c>
      <c r="R7490" s="92">
        <f>R6734+R6986*'Emission factors'!$H$16+R7238*'Emission factors'!$H$17</f>
        <v>115359516.88989703</v>
      </c>
      <c r="S7490" s="92">
        <f>S6734+S6986*'Emission factors'!$H$16+S7238*'Emission factors'!$H$17</f>
        <v>122723593.4887269</v>
      </c>
      <c r="T7490" s="92">
        <f>T6734+T6986*'Emission factors'!$H$16+T7238*'Emission factors'!$H$17</f>
        <v>134955675.73402911</v>
      </c>
      <c r="U7490" s="92">
        <f>U6734+U6986*'Emission factors'!$H$16+U7238*'Emission factors'!$H$17</f>
        <v>142297374.54333434</v>
      </c>
    </row>
    <row r="7491" spans="1:21" x14ac:dyDescent="0.25">
      <c r="A7491" s="92" t="s">
        <v>11</v>
      </c>
      <c r="B7491" s="92" t="s">
        <v>12</v>
      </c>
      <c r="C7491" s="92" t="s">
        <v>48</v>
      </c>
      <c r="D7491" s="92" t="s">
        <v>48</v>
      </c>
      <c r="E7491" s="92" t="s">
        <v>38</v>
      </c>
      <c r="F7491" s="92" t="s">
        <v>50</v>
      </c>
      <c r="G7491" s="92" t="s">
        <v>97</v>
      </c>
      <c r="H7491" s="92" t="s">
        <v>94</v>
      </c>
      <c r="I7491" s="92" t="s">
        <v>233</v>
      </c>
      <c r="L7491" s="92">
        <f>L6735+L6987*'Emission factors'!$H$16+L7239*'Emission factors'!$H$17</f>
        <v>0</v>
      </c>
      <c r="M7491" s="92">
        <f>M6735+M6987*'Emission factors'!$H$16+M7239*'Emission factors'!$H$17</f>
        <v>0</v>
      </c>
      <c r="N7491" s="92">
        <f>N6735+N6987*'Emission factors'!$H$16+N7239*'Emission factors'!$H$17</f>
        <v>0</v>
      </c>
      <c r="O7491" s="92">
        <f>O6735+O6987*'Emission factors'!$H$16+O7239*'Emission factors'!$H$17</f>
        <v>0</v>
      </c>
      <c r="P7491" s="92">
        <f>P6735+P6987*'Emission factors'!$H$16+P7239*'Emission factors'!$H$17</f>
        <v>0</v>
      </c>
      <c r="Q7491" s="92">
        <f>Q6735+Q6987*'Emission factors'!$H$16+Q7239*'Emission factors'!$H$17</f>
        <v>0</v>
      </c>
      <c r="R7491" s="92">
        <f>R6735+R6987*'Emission factors'!$H$16+R7239*'Emission factors'!$H$17</f>
        <v>0</v>
      </c>
      <c r="S7491" s="92">
        <f>S6735+S6987*'Emission factors'!$H$16+S7239*'Emission factors'!$H$17</f>
        <v>0</v>
      </c>
      <c r="T7491" s="92">
        <f>T6735+T6987*'Emission factors'!$H$16+T7239*'Emission factors'!$H$17</f>
        <v>0</v>
      </c>
      <c r="U7491" s="92">
        <f>U6735+U6987*'Emission factors'!$H$16+U7239*'Emission factors'!$H$17</f>
        <v>0</v>
      </c>
    </row>
    <row r="7492" spans="1:21" x14ac:dyDescent="0.25">
      <c r="A7492" s="92" t="s">
        <v>11</v>
      </c>
      <c r="B7492" s="92" t="s">
        <v>12</v>
      </c>
      <c r="C7492" s="92" t="s">
        <v>48</v>
      </c>
      <c r="D7492" s="92" t="s">
        <v>48</v>
      </c>
      <c r="E7492" s="92" t="s">
        <v>38</v>
      </c>
      <c r="F7492" s="92" t="s">
        <v>50</v>
      </c>
      <c r="G7492" s="92" t="s">
        <v>97</v>
      </c>
      <c r="H7492" s="92" t="s">
        <v>94</v>
      </c>
      <c r="I7492" s="92" t="s">
        <v>220</v>
      </c>
      <c r="L7492" s="92">
        <f>L6736+L6988*'Emission factors'!$H$16+L7240*'Emission factors'!$H$17</f>
        <v>0</v>
      </c>
      <c r="M7492" s="92">
        <f>M6736+M6988*'Emission factors'!$H$16+M7240*'Emission factors'!$H$17</f>
        <v>0</v>
      </c>
      <c r="N7492" s="92">
        <f>N6736+N6988*'Emission factors'!$H$16+N7240*'Emission factors'!$H$17</f>
        <v>0</v>
      </c>
      <c r="O7492" s="92">
        <f>O6736+O6988*'Emission factors'!$H$16+O7240*'Emission factors'!$H$17</f>
        <v>0</v>
      </c>
      <c r="P7492" s="92">
        <f>P6736+P6988*'Emission factors'!$H$16+P7240*'Emission factors'!$H$17</f>
        <v>0</v>
      </c>
      <c r="Q7492" s="92">
        <f>Q6736+Q6988*'Emission factors'!$H$16+Q7240*'Emission factors'!$H$17</f>
        <v>0</v>
      </c>
      <c r="R7492" s="92">
        <f>R6736+R6988*'Emission factors'!$H$16+R7240*'Emission factors'!$H$17</f>
        <v>0</v>
      </c>
      <c r="S7492" s="92">
        <f>S6736+S6988*'Emission factors'!$H$16+S7240*'Emission factors'!$H$17</f>
        <v>0</v>
      </c>
      <c r="T7492" s="92">
        <f>T6736+T6988*'Emission factors'!$H$16+T7240*'Emission factors'!$H$17</f>
        <v>0</v>
      </c>
      <c r="U7492" s="92">
        <f>U6736+U6988*'Emission factors'!$H$16+U7240*'Emission factors'!$H$17</f>
        <v>0</v>
      </c>
    </row>
    <row r="7493" spans="1:21" x14ac:dyDescent="0.25">
      <c r="A7493" s="92" t="s">
        <v>11</v>
      </c>
      <c r="B7493" s="92" t="s">
        <v>12</v>
      </c>
      <c r="C7493" s="92" t="s">
        <v>48</v>
      </c>
      <c r="D7493" s="92" t="s">
        <v>48</v>
      </c>
      <c r="E7493" s="92" t="s">
        <v>38</v>
      </c>
      <c r="F7493" s="92" t="s">
        <v>50</v>
      </c>
      <c r="G7493" s="92" t="s">
        <v>97</v>
      </c>
      <c r="H7493" s="92" t="s">
        <v>94</v>
      </c>
      <c r="I7493" s="92" t="s">
        <v>221</v>
      </c>
      <c r="L7493" s="92">
        <f>L6737+L6989*'Emission factors'!$H$16+L7241*'Emission factors'!$H$17</f>
        <v>11910243.777640561</v>
      </c>
      <c r="M7493" s="92">
        <f>M6737+M6989*'Emission factors'!$H$16+M7241*'Emission factors'!$H$17</f>
        <v>9925713.6899464335</v>
      </c>
      <c r="N7493" s="92">
        <f>N6737+N6989*'Emission factors'!$H$16+N7241*'Emission factors'!$H$17</f>
        <v>10458557.266523734</v>
      </c>
      <c r="O7493" s="92">
        <f>O6737+O6989*'Emission factors'!$H$16+O7241*'Emission factors'!$H$17</f>
        <v>10149526.820253909</v>
      </c>
      <c r="P7493" s="92">
        <f>P6737+P6989*'Emission factors'!$H$16+P7241*'Emission factors'!$H$17</f>
        <v>8239933.4351062076</v>
      </c>
      <c r="Q7493" s="92">
        <f>Q6737+Q6989*'Emission factors'!$H$16+Q7241*'Emission factors'!$H$17</f>
        <v>7226208.9477463262</v>
      </c>
      <c r="R7493" s="92">
        <f>R6737+R6989*'Emission factors'!$H$16+R7241*'Emission factors'!$H$17</f>
        <v>7369774.6160114277</v>
      </c>
      <c r="S7493" s="92">
        <f>S6737+S6989*'Emission factors'!$H$16+S7241*'Emission factors'!$H$17</f>
        <v>7386666.3797097234</v>
      </c>
      <c r="T7493" s="92">
        <f>T6737+T6989*'Emission factors'!$H$16+T7241*'Emission factors'!$H$17</f>
        <v>6395151.3316840893</v>
      </c>
      <c r="U7493" s="92">
        <f>U6737+U6989*'Emission factors'!$H$16+U7241*'Emission factors'!$H$17</f>
        <v>6183741.7188208271</v>
      </c>
    </row>
    <row r="7494" spans="1:21" x14ac:dyDescent="0.25">
      <c r="A7494" s="92" t="s">
        <v>11</v>
      </c>
      <c r="B7494" s="92" t="s">
        <v>12</v>
      </c>
      <c r="C7494" s="92" t="s">
        <v>48</v>
      </c>
      <c r="D7494" s="92" t="s">
        <v>48</v>
      </c>
      <c r="E7494" s="92" t="s">
        <v>38</v>
      </c>
      <c r="F7494" s="92" t="s">
        <v>50</v>
      </c>
      <c r="G7494" s="92" t="s">
        <v>97</v>
      </c>
      <c r="H7494" s="92" t="s">
        <v>94</v>
      </c>
      <c r="I7494" s="92" t="s">
        <v>201</v>
      </c>
      <c r="L7494" s="92">
        <f>L6738+L6990*'Emission factors'!$H$16+L7242*'Emission factors'!$H$17</f>
        <v>37533432.808690004</v>
      </c>
      <c r="M7494" s="92">
        <f>M6738+M6990*'Emission factors'!$H$16+M7242*'Emission factors'!$H$17</f>
        <v>31171248.606224999</v>
      </c>
      <c r="N7494" s="92">
        <f>N6738+N6990*'Emission factors'!$H$16+N7242*'Emission factors'!$H$17</f>
        <v>33593820.866124995</v>
      </c>
      <c r="O7494" s="92">
        <f>O6738+O6990*'Emission factors'!$H$16+O7242*'Emission factors'!$H$17</f>
        <v>34370952.568062499</v>
      </c>
      <c r="P7494" s="92">
        <f>P6738+P6990*'Emission factors'!$H$16+P7242*'Emission factors'!$H$17</f>
        <v>33682635.917774998</v>
      </c>
      <c r="Q7494" s="92">
        <f>Q6738+Q6990*'Emission factors'!$H$16+Q7242*'Emission factors'!$H$17</f>
        <v>38249524.770437501</v>
      </c>
      <c r="R7494" s="92">
        <f>R6738+R6990*'Emission factors'!$H$16+R7242*'Emission factors'!$H$17</f>
        <v>49364397.79009375</v>
      </c>
      <c r="S7494" s="92">
        <f>S6738+S6990*'Emission factors'!$H$16+S7242*'Emission factors'!$H$17</f>
        <v>62050777.561418749</v>
      </c>
      <c r="T7494" s="92">
        <f>T6738+T6990*'Emission factors'!$H$16+T7242*'Emission factors'!$H$17</f>
        <v>40824216.427312501</v>
      </c>
      <c r="U7494" s="92">
        <f>U6738+U6990*'Emission factors'!$H$16+U7242*'Emission factors'!$H$17</f>
        <v>70535213.306674987</v>
      </c>
    </row>
    <row r="7495" spans="1:21" x14ac:dyDescent="0.25">
      <c r="A7495" s="92" t="s">
        <v>11</v>
      </c>
      <c r="B7495" s="92" t="s">
        <v>12</v>
      </c>
      <c r="C7495" s="92" t="s">
        <v>48</v>
      </c>
      <c r="D7495" s="92" t="s">
        <v>48</v>
      </c>
      <c r="E7495" s="92" t="s">
        <v>38</v>
      </c>
      <c r="F7495" s="92" t="s">
        <v>50</v>
      </c>
      <c r="G7495" s="92" t="s">
        <v>97</v>
      </c>
      <c r="H7495" s="92" t="s">
        <v>94</v>
      </c>
      <c r="I7495" s="92" t="s">
        <v>196</v>
      </c>
      <c r="L7495" s="92">
        <f>L6739+L6991*'Emission factors'!$H$16+L7243*'Emission factors'!$H$17</f>
        <v>59976879.234940469</v>
      </c>
      <c r="M7495" s="92">
        <f>M6739+M6991*'Emission factors'!$H$16+M7243*'Emission factors'!$H$17</f>
        <v>49004183.10131076</v>
      </c>
      <c r="N7495" s="92">
        <f>N6739+N6991*'Emission factors'!$H$16+N7243*'Emission factors'!$H$17</f>
        <v>52205304.022531003</v>
      </c>
      <c r="O7495" s="92">
        <f>O6739+O6991*'Emission factors'!$H$16+O7243*'Emission factors'!$H$17</f>
        <v>56728798.800030082</v>
      </c>
      <c r="P7495" s="92">
        <f>P6739+P6991*'Emission factors'!$H$16+P7243*'Emission factors'!$H$17</f>
        <v>58458171.374694981</v>
      </c>
      <c r="Q7495" s="92">
        <f>Q6739+Q6991*'Emission factors'!$H$16+Q7243*'Emission factors'!$H$17</f>
        <v>59934157.778260291</v>
      </c>
      <c r="R7495" s="92">
        <f>R6739+R6991*'Emission factors'!$H$16+R7243*'Emission factors'!$H$17</f>
        <v>61954357.641362064</v>
      </c>
      <c r="S7495" s="92">
        <f>S6739+S6991*'Emission factors'!$H$16+S7243*'Emission factors'!$H$17</f>
        <v>61880776.486358181</v>
      </c>
      <c r="T7495" s="92">
        <f>T6739+T6991*'Emission factors'!$H$16+T7243*'Emission factors'!$H$17</f>
        <v>100408491.40779874</v>
      </c>
      <c r="U7495" s="92">
        <f>U6739+U6991*'Emission factors'!$H$16+U7243*'Emission factors'!$H$17</f>
        <v>91229575.188166708</v>
      </c>
    </row>
    <row r="7496" spans="1:21" x14ac:dyDescent="0.25">
      <c r="A7496" s="92" t="s">
        <v>11</v>
      </c>
      <c r="B7496" s="92" t="s">
        <v>12</v>
      </c>
      <c r="C7496" s="92" t="s">
        <v>48</v>
      </c>
      <c r="D7496" s="92" t="s">
        <v>48</v>
      </c>
      <c r="E7496" s="92" t="s">
        <v>38</v>
      </c>
      <c r="F7496" s="92" t="s">
        <v>50</v>
      </c>
      <c r="G7496" s="92" t="s">
        <v>97</v>
      </c>
      <c r="H7496" s="92" t="s">
        <v>94</v>
      </c>
      <c r="I7496" s="92" t="s">
        <v>197</v>
      </c>
      <c r="L7496" s="92">
        <f>L6740+L6992*'Emission factors'!$H$16+L7244*'Emission factors'!$H$17</f>
        <v>79664686.683009997</v>
      </c>
      <c r="M7496" s="92">
        <f>M6740+M6992*'Emission factors'!$H$16+M7244*'Emission factors'!$H$17</f>
        <v>67054419.154775001</v>
      </c>
      <c r="N7496" s="92">
        <f>N6740+N6992*'Emission factors'!$H$16+N7244*'Emission factors'!$H$17</f>
        <v>72790548.714000002</v>
      </c>
      <c r="O7496" s="92">
        <f>O6740+O6992*'Emission factors'!$H$16+O7244*'Emission factors'!$H$17</f>
        <v>74724165.76933749</v>
      </c>
      <c r="P7496" s="92">
        <f>P6740+P6992*'Emission factors'!$H$16+P7244*'Emission factors'!$H$17</f>
        <v>74324970.457399979</v>
      </c>
      <c r="Q7496" s="92">
        <f>Q6740+Q6992*'Emission factors'!$H$16+Q7244*'Emission factors'!$H$17</f>
        <v>73027703.798724994</v>
      </c>
      <c r="R7496" s="92">
        <f>R6740+R6992*'Emission factors'!$H$16+R7244*'Emission factors'!$H$17</f>
        <v>77879698.415593743</v>
      </c>
      <c r="S7496" s="92">
        <f>S6740+S6992*'Emission factors'!$H$16+S7244*'Emission factors'!$H$17</f>
        <v>84851679.970118746</v>
      </c>
      <c r="T7496" s="92">
        <f>T6740+T6992*'Emission factors'!$H$16+T7244*'Emission factors'!$H$17</f>
        <v>95002532.476213887</v>
      </c>
      <c r="U7496" s="92">
        <f>U6740+U6992*'Emission factors'!$H$16+U7244*'Emission factors'!$H$17</f>
        <v>106921370.98144771</v>
      </c>
    </row>
    <row r="7497" spans="1:21" x14ac:dyDescent="0.25">
      <c r="A7497" s="92" t="s">
        <v>11</v>
      </c>
      <c r="B7497" s="92" t="s">
        <v>12</v>
      </c>
      <c r="C7497" s="92" t="s">
        <v>48</v>
      </c>
      <c r="D7497" s="92" t="s">
        <v>48</v>
      </c>
      <c r="E7497" s="92" t="s">
        <v>38</v>
      </c>
      <c r="F7497" s="92" t="s">
        <v>50</v>
      </c>
      <c r="G7497" s="92" t="s">
        <v>97</v>
      </c>
      <c r="H7497" s="92" t="s">
        <v>94</v>
      </c>
      <c r="I7497" s="92" t="s">
        <v>222</v>
      </c>
      <c r="L7497" s="92">
        <f>L6741+L6993*'Emission factors'!$H$16+L7245*'Emission factors'!$H$17</f>
        <v>0</v>
      </c>
      <c r="M7497" s="92">
        <f>M6741+M6993*'Emission factors'!$H$16+M7245*'Emission factors'!$H$17</f>
        <v>0</v>
      </c>
      <c r="N7497" s="92">
        <f>N6741+N6993*'Emission factors'!$H$16+N7245*'Emission factors'!$H$17</f>
        <v>0</v>
      </c>
      <c r="O7497" s="92">
        <f>O6741+O6993*'Emission factors'!$H$16+O7245*'Emission factors'!$H$17</f>
        <v>0</v>
      </c>
      <c r="P7497" s="92">
        <f>P6741+P6993*'Emission factors'!$H$16+P7245*'Emission factors'!$H$17</f>
        <v>0</v>
      </c>
      <c r="Q7497" s="92">
        <f>Q6741+Q6993*'Emission factors'!$H$16+Q7245*'Emission factors'!$H$17</f>
        <v>0</v>
      </c>
      <c r="R7497" s="92">
        <f>R6741+R6993*'Emission factors'!$H$16+R7245*'Emission factors'!$H$17</f>
        <v>0</v>
      </c>
      <c r="S7497" s="92">
        <f>S6741+S6993*'Emission factors'!$H$16+S7245*'Emission factors'!$H$17</f>
        <v>0</v>
      </c>
      <c r="T7497" s="92">
        <f>T6741+T6993*'Emission factors'!$H$16+T7245*'Emission factors'!$H$17</f>
        <v>0</v>
      </c>
      <c r="U7497" s="92">
        <f>U6741+U6993*'Emission factors'!$H$16+U7245*'Emission factors'!$H$17</f>
        <v>0</v>
      </c>
    </row>
    <row r="7498" spans="1:21" x14ac:dyDescent="0.25">
      <c r="A7498" s="92" t="s">
        <v>11</v>
      </c>
      <c r="B7498" s="92" t="s">
        <v>12</v>
      </c>
      <c r="C7498" s="92" t="s">
        <v>48</v>
      </c>
      <c r="D7498" s="92" t="s">
        <v>48</v>
      </c>
      <c r="E7498" s="92" t="s">
        <v>38</v>
      </c>
      <c r="F7498" s="92" t="s">
        <v>50</v>
      </c>
      <c r="G7498" s="92" t="s">
        <v>97</v>
      </c>
      <c r="H7498" s="92" t="s">
        <v>94</v>
      </c>
      <c r="I7498" s="92" t="s">
        <v>223</v>
      </c>
      <c r="L7498" s="92">
        <f>L6742+L6994*'Emission factors'!$H$16+L7246*'Emission factors'!$H$17</f>
        <v>0</v>
      </c>
      <c r="M7498" s="92">
        <f>M6742+M6994*'Emission factors'!$H$16+M7246*'Emission factors'!$H$17</f>
        <v>0</v>
      </c>
      <c r="N7498" s="92">
        <f>N6742+N6994*'Emission factors'!$H$16+N7246*'Emission factors'!$H$17</f>
        <v>0</v>
      </c>
      <c r="O7498" s="92">
        <f>O6742+O6994*'Emission factors'!$H$16+O7246*'Emission factors'!$H$17</f>
        <v>0</v>
      </c>
      <c r="P7498" s="92">
        <f>P6742+P6994*'Emission factors'!$H$16+P7246*'Emission factors'!$H$17</f>
        <v>0</v>
      </c>
      <c r="Q7498" s="92">
        <f>Q6742+Q6994*'Emission factors'!$H$16+Q7246*'Emission factors'!$H$17</f>
        <v>0</v>
      </c>
      <c r="R7498" s="92">
        <f>R6742+R6994*'Emission factors'!$H$16+R7246*'Emission factors'!$H$17</f>
        <v>0</v>
      </c>
      <c r="S7498" s="92">
        <f>S6742+S6994*'Emission factors'!$H$16+S7246*'Emission factors'!$H$17</f>
        <v>0</v>
      </c>
      <c r="T7498" s="92">
        <f>T6742+T6994*'Emission factors'!$H$16+T7246*'Emission factors'!$H$17</f>
        <v>0</v>
      </c>
      <c r="U7498" s="92">
        <f>U6742+U6994*'Emission factors'!$H$16+U7246*'Emission factors'!$H$17</f>
        <v>0</v>
      </c>
    </row>
    <row r="7499" spans="1:21" x14ac:dyDescent="0.25">
      <c r="A7499" s="92" t="s">
        <v>11</v>
      </c>
      <c r="B7499" s="92" t="s">
        <v>12</v>
      </c>
      <c r="C7499" s="92" t="s">
        <v>48</v>
      </c>
      <c r="D7499" s="92" t="s">
        <v>48</v>
      </c>
      <c r="E7499" s="92" t="s">
        <v>38</v>
      </c>
      <c r="F7499" s="92" t="s">
        <v>50</v>
      </c>
      <c r="G7499" s="92" t="s">
        <v>97</v>
      </c>
      <c r="H7499" s="92" t="s">
        <v>94</v>
      </c>
      <c r="I7499" s="92" t="s">
        <v>259</v>
      </c>
      <c r="L7499" s="92">
        <f>L6743+L6995*'Emission factors'!$H$16+L7247*'Emission factors'!$H$17</f>
        <v>0</v>
      </c>
      <c r="M7499" s="92">
        <f>M6743+M6995*'Emission factors'!$H$16+M7247*'Emission factors'!$H$17</f>
        <v>0</v>
      </c>
      <c r="N7499" s="92">
        <f>N6743+N6995*'Emission factors'!$H$16+N7247*'Emission factors'!$H$17</f>
        <v>0</v>
      </c>
      <c r="O7499" s="92">
        <f>O6743+O6995*'Emission factors'!$H$16+O7247*'Emission factors'!$H$17</f>
        <v>0</v>
      </c>
      <c r="P7499" s="92">
        <f>P6743+P6995*'Emission factors'!$H$16+P7247*'Emission factors'!$H$17</f>
        <v>0</v>
      </c>
      <c r="Q7499" s="92">
        <f>Q6743+Q6995*'Emission factors'!$H$16+Q7247*'Emission factors'!$H$17</f>
        <v>0</v>
      </c>
      <c r="R7499" s="92">
        <f>R6743+R6995*'Emission factors'!$H$16+R7247*'Emission factors'!$H$17</f>
        <v>0</v>
      </c>
      <c r="S7499" s="92">
        <f>S6743+S6995*'Emission factors'!$H$16+S7247*'Emission factors'!$H$17</f>
        <v>0</v>
      </c>
      <c r="T7499" s="92">
        <f>T6743+T6995*'Emission factors'!$H$16+T7247*'Emission factors'!$H$17</f>
        <v>0</v>
      </c>
      <c r="U7499" s="92">
        <f>U6743+U6995*'Emission factors'!$H$16+U7247*'Emission factors'!$H$17</f>
        <v>0</v>
      </c>
    </row>
    <row r="7500" spans="1:21" x14ac:dyDescent="0.25">
      <c r="A7500" s="92" t="s">
        <v>11</v>
      </c>
      <c r="B7500" s="92" t="s">
        <v>12</v>
      </c>
      <c r="C7500" s="92" t="s">
        <v>48</v>
      </c>
      <c r="D7500" s="92" t="s">
        <v>48</v>
      </c>
      <c r="E7500" s="92" t="s">
        <v>38</v>
      </c>
      <c r="F7500" s="92" t="s">
        <v>50</v>
      </c>
      <c r="G7500" s="92" t="s">
        <v>97</v>
      </c>
      <c r="H7500" s="92" t="s">
        <v>94</v>
      </c>
      <c r="I7500" s="89" t="s">
        <v>193</v>
      </c>
      <c r="L7500" s="92">
        <f>L6744+L6996*'Emission factors'!$H$16+L7248*'Emission factors'!$H$17</f>
        <v>34790248.610709526</v>
      </c>
      <c r="M7500" s="92">
        <f>M6744+M6996*'Emission factors'!$H$16+M7248*'Emission factors'!$H$17</f>
        <v>32343790.323264237</v>
      </c>
      <c r="N7500" s="92">
        <f>N6744+N6996*'Emission factors'!$H$16+N7248*'Emission factors'!$H$17</f>
        <v>38747922.753893994</v>
      </c>
      <c r="O7500" s="92">
        <f>O6744+O6996*'Emission factors'!$H$16+O7248*'Emission factors'!$H$17</f>
        <v>53886568.66614493</v>
      </c>
      <c r="P7500" s="92">
        <f>P6744+P6996*'Emission factors'!$H$16+P7248*'Emission factors'!$H$17</f>
        <v>65303240.997142501</v>
      </c>
      <c r="Q7500" s="92">
        <f>Q6744+Q6996*'Emission factors'!$H$16+Q7248*'Emission factors'!$H$17</f>
        <v>73081971.943702206</v>
      </c>
      <c r="R7500" s="92">
        <f>R6744+R6996*'Emission factors'!$H$16+R7248*'Emission factors'!$H$17</f>
        <v>78901353.860419169</v>
      </c>
      <c r="S7500" s="92">
        <f>S6744+S6996*'Emission factors'!$H$16+S7248*'Emission factors'!$H$17</f>
        <v>86428785.467198059</v>
      </c>
      <c r="T7500" s="92">
        <f>T6744+T6996*'Emission factors'!$H$16+T7248*'Emission factors'!$H$17</f>
        <v>86228591.205449909</v>
      </c>
      <c r="U7500" s="92">
        <f>U6744+U6996*'Emission factors'!$H$16+U7248*'Emission factors'!$H$17</f>
        <v>97570106.390760586</v>
      </c>
    </row>
    <row r="7501" spans="1:21" x14ac:dyDescent="0.25">
      <c r="A7501" s="92" t="s">
        <v>11</v>
      </c>
      <c r="B7501" s="92" t="s">
        <v>12</v>
      </c>
      <c r="C7501" s="92" t="s">
        <v>48</v>
      </c>
      <c r="D7501" s="92" t="s">
        <v>48</v>
      </c>
      <c r="E7501" s="92" t="s">
        <v>38</v>
      </c>
      <c r="F7501" s="92" t="s">
        <v>50</v>
      </c>
      <c r="G7501" s="92" t="s">
        <v>97</v>
      </c>
      <c r="H7501" s="92" t="s">
        <v>94</v>
      </c>
      <c r="I7501" s="92" t="s">
        <v>203</v>
      </c>
      <c r="L7501" s="92">
        <f>L6745+L6997*'Emission factors'!$H$16+L7249*'Emission factors'!$H$17</f>
        <v>72483432.181680009</v>
      </c>
      <c r="M7501" s="92">
        <f>M6745+M6997*'Emission factors'!$H$16+M7249*'Emission factors'!$H$17</f>
        <v>62826728.212137498</v>
      </c>
      <c r="N7501" s="92">
        <f>N6745+N6997*'Emission factors'!$H$16+N7249*'Emission factors'!$H$17</f>
        <v>67699745.540700018</v>
      </c>
      <c r="O7501" s="92">
        <f>O6745+O6997*'Emission factors'!$H$16+O7249*'Emission factors'!$H$17</f>
        <v>71998771.97694999</v>
      </c>
      <c r="P7501" s="92">
        <f>P6745+P6997*'Emission factors'!$H$16+P7249*'Emission factors'!$H$17</f>
        <v>72808028.272037506</v>
      </c>
      <c r="Q7501" s="92">
        <f>Q6745+Q6997*'Emission factors'!$H$16+Q7249*'Emission factors'!$H$17</f>
        <v>74363708.937374994</v>
      </c>
      <c r="R7501" s="92">
        <f>R6745+R6997*'Emission factors'!$H$16+R7249*'Emission factors'!$H$17</f>
        <v>83212380.878493741</v>
      </c>
      <c r="S7501" s="92">
        <f>S6745+S6997*'Emission factors'!$H$16+S7249*'Emission factors'!$H$17</f>
        <v>93522025.171541825</v>
      </c>
      <c r="T7501" s="92">
        <f>T6745+T6997*'Emission factors'!$H$16+T7249*'Emission factors'!$H$17</f>
        <v>99360813.850184783</v>
      </c>
      <c r="U7501" s="92">
        <f>U6745+U6997*'Emission factors'!$H$16+U7249*'Emission factors'!$H$17</f>
        <v>86448366.651772052</v>
      </c>
    </row>
    <row r="7502" spans="1:21" x14ac:dyDescent="0.25">
      <c r="A7502" s="92" t="s">
        <v>11</v>
      </c>
      <c r="B7502" s="92" t="s">
        <v>12</v>
      </c>
      <c r="C7502" s="92" t="s">
        <v>48</v>
      </c>
      <c r="D7502" s="92" t="s">
        <v>48</v>
      </c>
      <c r="E7502" s="92" t="s">
        <v>38</v>
      </c>
      <c r="F7502" s="92" t="s">
        <v>50</v>
      </c>
      <c r="G7502" s="92" t="s">
        <v>97</v>
      </c>
      <c r="H7502" s="92" t="s">
        <v>94</v>
      </c>
      <c r="I7502" s="92" t="s">
        <v>209</v>
      </c>
      <c r="L7502" s="92">
        <f>L6746+L6998*'Emission factors'!$H$16+L7250*'Emission factors'!$H$17</f>
        <v>15425226.498369997</v>
      </c>
      <c r="M7502" s="92">
        <f>M6746+M6998*'Emission factors'!$H$16+M7250*'Emission factors'!$H$17</f>
        <v>14604879.371062499</v>
      </c>
      <c r="N7502" s="92">
        <f>N6746+N6998*'Emission factors'!$H$16+N7250*'Emission factors'!$H$17</f>
        <v>14997933.2166625</v>
      </c>
      <c r="O7502" s="92">
        <f>O6746+O6998*'Emission factors'!$H$16+O7250*'Emission factors'!$H$17</f>
        <v>15510509.445599997</v>
      </c>
      <c r="P7502" s="92">
        <f>P6746+P6998*'Emission factors'!$H$16+P7250*'Emission factors'!$H$17</f>
        <v>19456165.3572</v>
      </c>
      <c r="Q7502" s="92">
        <f>Q6746+Q6998*'Emission factors'!$H$16+Q7250*'Emission factors'!$H$17</f>
        <v>20854530.000200003</v>
      </c>
      <c r="R7502" s="92">
        <f>R6746+R6998*'Emission factors'!$H$16+R7250*'Emission factors'!$H$17</f>
        <v>23697556.493974999</v>
      </c>
      <c r="S7502" s="92">
        <f>S6746+S6998*'Emission factors'!$H$16+S7250*'Emission factors'!$H$17</f>
        <v>27420229.935474999</v>
      </c>
      <c r="T7502" s="92">
        <f>T6746+T6998*'Emission factors'!$H$16+T7250*'Emission factors'!$H$17</f>
        <v>31497218.742599998</v>
      </c>
      <c r="U7502" s="92">
        <f>U6746+U6998*'Emission factors'!$H$16+U7250*'Emission factors'!$H$17</f>
        <v>33145493.823487498</v>
      </c>
    </row>
    <row r="7503" spans="1:21" x14ac:dyDescent="0.25">
      <c r="A7503" s="92" t="s">
        <v>11</v>
      </c>
      <c r="B7503" s="92" t="s">
        <v>12</v>
      </c>
      <c r="C7503" s="92" t="s">
        <v>48</v>
      </c>
      <c r="D7503" s="92" t="s">
        <v>48</v>
      </c>
      <c r="E7503" s="92" t="s">
        <v>38</v>
      </c>
      <c r="F7503" s="92" t="s">
        <v>50</v>
      </c>
      <c r="G7503" s="92" t="s">
        <v>97</v>
      </c>
      <c r="H7503" s="92" t="s">
        <v>94</v>
      </c>
      <c r="I7503" s="92" t="s">
        <v>208</v>
      </c>
      <c r="L7503" s="92">
        <f>L6747+L6999*'Emission factors'!$H$16+L7251*'Emission factors'!$H$17</f>
        <v>0</v>
      </c>
      <c r="M7503" s="92">
        <f>M6747+M6999*'Emission factors'!$H$16+M7251*'Emission factors'!$H$17</f>
        <v>0</v>
      </c>
      <c r="N7503" s="92">
        <f>N6747+N6999*'Emission factors'!$H$16+N7251*'Emission factors'!$H$17</f>
        <v>0</v>
      </c>
      <c r="O7503" s="92">
        <f>O6747+O6999*'Emission factors'!$H$16+O7251*'Emission factors'!$H$17</f>
        <v>0</v>
      </c>
      <c r="P7503" s="92">
        <f>P6747+P6999*'Emission factors'!$H$16+P7251*'Emission factors'!$H$17</f>
        <v>0</v>
      </c>
      <c r="Q7503" s="92">
        <f>Q6747+Q6999*'Emission factors'!$H$16+Q7251*'Emission factors'!$H$17</f>
        <v>0</v>
      </c>
      <c r="R7503" s="92">
        <f>R6747+R6999*'Emission factors'!$H$16+R7251*'Emission factors'!$H$17</f>
        <v>0</v>
      </c>
      <c r="S7503" s="92">
        <f>S6747+S6999*'Emission factors'!$H$16+S7251*'Emission factors'!$H$17</f>
        <v>0</v>
      </c>
      <c r="T7503" s="92">
        <f>T6747+T6999*'Emission factors'!$H$16+T7251*'Emission factors'!$H$17</f>
        <v>0</v>
      </c>
      <c r="U7503" s="92">
        <f>U6747+U6999*'Emission factors'!$H$16+U7251*'Emission factors'!$H$17</f>
        <v>0</v>
      </c>
    </row>
    <row r="7504" spans="1:21" x14ac:dyDescent="0.25">
      <c r="A7504" s="92" t="s">
        <v>11</v>
      </c>
      <c r="B7504" s="92" t="s">
        <v>12</v>
      </c>
      <c r="C7504" s="92" t="s">
        <v>48</v>
      </c>
      <c r="D7504" s="92" t="s">
        <v>48</v>
      </c>
      <c r="E7504" s="92" t="s">
        <v>38</v>
      </c>
      <c r="F7504" s="92" t="s">
        <v>50</v>
      </c>
      <c r="G7504" s="92" t="s">
        <v>97</v>
      </c>
      <c r="H7504" s="92" t="s">
        <v>94</v>
      </c>
      <c r="I7504" s="92" t="s">
        <v>202</v>
      </c>
      <c r="L7504" s="92">
        <f>L6748+L7000*'Emission factors'!$H$16+L7252*'Emission factors'!$H$17</f>
        <v>30697978.64029</v>
      </c>
      <c r="M7504" s="92">
        <f>M6748+M7000*'Emission factors'!$H$16+M7252*'Emission factors'!$H$17</f>
        <v>27449047.585212495</v>
      </c>
      <c r="N7504" s="92">
        <f>N6748+N7000*'Emission factors'!$H$16+N7252*'Emission factors'!$H$17</f>
        <v>29307077.362550002</v>
      </c>
      <c r="O7504" s="92">
        <f>O6748+O7000*'Emission factors'!$H$16+O7252*'Emission factors'!$H$17</f>
        <v>29022680.229075</v>
      </c>
      <c r="P7504" s="92">
        <f>P6748+P7000*'Emission factors'!$H$16+P7252*'Emission factors'!$H$17</f>
        <v>27619118.9607125</v>
      </c>
      <c r="Q7504" s="92">
        <f>Q6748+Q7000*'Emission factors'!$H$16+Q7252*'Emission factors'!$H$17</f>
        <v>28015952.1702125</v>
      </c>
      <c r="R7504" s="92">
        <f>R6748+R7000*'Emission factors'!$H$16+R7252*'Emission factors'!$H$17</f>
        <v>28776785.365331251</v>
      </c>
      <c r="S7504" s="92">
        <f>S6748+S7000*'Emission factors'!$H$16+S7252*'Emission factors'!$H$17</f>
        <v>30202065.981783178</v>
      </c>
      <c r="T7504" s="92">
        <f>T6748+T7000*'Emission factors'!$H$16+T7252*'Emission factors'!$H$17</f>
        <v>34996990.056277715</v>
      </c>
      <c r="U7504" s="92">
        <f>U6748+U7000*'Emission factors'!$H$16+U7252*'Emission factors'!$H$17</f>
        <v>40803288.281715445</v>
      </c>
    </row>
    <row r="7505" spans="1:21" x14ac:dyDescent="0.25">
      <c r="A7505" s="92" t="s">
        <v>11</v>
      </c>
      <c r="B7505" s="92" t="s">
        <v>12</v>
      </c>
      <c r="C7505" s="92" t="s">
        <v>48</v>
      </c>
      <c r="D7505" s="92" t="s">
        <v>48</v>
      </c>
      <c r="E7505" s="92" t="s">
        <v>38</v>
      </c>
      <c r="F7505" s="92" t="s">
        <v>50</v>
      </c>
      <c r="G7505" s="92" t="s">
        <v>97</v>
      </c>
      <c r="H7505" s="92" t="s">
        <v>94</v>
      </c>
      <c r="I7505" s="92" t="s">
        <v>225</v>
      </c>
      <c r="L7505" s="92">
        <f>L6749+L7001*'Emission factors'!$H$16+L7253*'Emission factors'!$H$17</f>
        <v>0</v>
      </c>
      <c r="M7505" s="92">
        <f>M6749+M7001*'Emission factors'!$H$16+M7253*'Emission factors'!$H$17</f>
        <v>0</v>
      </c>
      <c r="N7505" s="92">
        <f>N6749+N7001*'Emission factors'!$H$16+N7253*'Emission factors'!$H$17</f>
        <v>0</v>
      </c>
      <c r="O7505" s="92">
        <f>O6749+O7001*'Emission factors'!$H$16+O7253*'Emission factors'!$H$17</f>
        <v>0</v>
      </c>
      <c r="P7505" s="92">
        <f>P6749+P7001*'Emission factors'!$H$16+P7253*'Emission factors'!$H$17</f>
        <v>0</v>
      </c>
      <c r="Q7505" s="92">
        <f>Q6749+Q7001*'Emission factors'!$H$16+Q7253*'Emission factors'!$H$17</f>
        <v>0</v>
      </c>
      <c r="R7505" s="92">
        <f>R6749+R7001*'Emission factors'!$H$16+R7253*'Emission factors'!$H$17</f>
        <v>0</v>
      </c>
      <c r="S7505" s="92">
        <f>S6749+S7001*'Emission factors'!$H$16+S7253*'Emission factors'!$H$17</f>
        <v>0</v>
      </c>
      <c r="T7505" s="92">
        <f>T6749+T7001*'Emission factors'!$H$16+T7253*'Emission factors'!$H$17</f>
        <v>0</v>
      </c>
      <c r="U7505" s="92">
        <f>U6749+U7001*'Emission factors'!$H$16+U7253*'Emission factors'!$H$17</f>
        <v>0</v>
      </c>
    </row>
    <row r="7506" spans="1:21" x14ac:dyDescent="0.25">
      <c r="A7506" s="92" t="s">
        <v>11</v>
      </c>
      <c r="B7506" s="92" t="s">
        <v>12</v>
      </c>
      <c r="C7506" s="92" t="s">
        <v>48</v>
      </c>
      <c r="D7506" s="92" t="s">
        <v>48</v>
      </c>
      <c r="E7506" s="92" t="s">
        <v>38</v>
      </c>
      <c r="F7506" s="92" t="s">
        <v>50</v>
      </c>
      <c r="G7506" s="92" t="s">
        <v>97</v>
      </c>
      <c r="H7506" s="92" t="s">
        <v>94</v>
      </c>
      <c r="I7506" s="92" t="s">
        <v>226</v>
      </c>
      <c r="L7506" s="92">
        <f>L6750+L7002*'Emission factors'!$H$16+L7254*'Emission factors'!$H$17</f>
        <v>0</v>
      </c>
      <c r="M7506" s="92">
        <f>M6750+M7002*'Emission factors'!$H$16+M7254*'Emission factors'!$H$17</f>
        <v>0</v>
      </c>
      <c r="N7506" s="92">
        <f>N6750+N7002*'Emission factors'!$H$16+N7254*'Emission factors'!$H$17</f>
        <v>0</v>
      </c>
      <c r="O7506" s="92">
        <f>O6750+O7002*'Emission factors'!$H$16+O7254*'Emission factors'!$H$17</f>
        <v>0</v>
      </c>
      <c r="P7506" s="92">
        <f>P6750+P7002*'Emission factors'!$H$16+P7254*'Emission factors'!$H$17</f>
        <v>0</v>
      </c>
      <c r="Q7506" s="92">
        <f>Q6750+Q7002*'Emission factors'!$H$16+Q7254*'Emission factors'!$H$17</f>
        <v>0</v>
      </c>
      <c r="R7506" s="92">
        <f>R6750+R7002*'Emission factors'!$H$16+R7254*'Emission factors'!$H$17</f>
        <v>0</v>
      </c>
      <c r="S7506" s="92">
        <f>S6750+S7002*'Emission factors'!$H$16+S7254*'Emission factors'!$H$17</f>
        <v>0</v>
      </c>
      <c r="T7506" s="92">
        <f>T6750+T7002*'Emission factors'!$H$16+T7254*'Emission factors'!$H$17</f>
        <v>0</v>
      </c>
      <c r="U7506" s="92">
        <f>U6750+U7002*'Emission factors'!$H$16+U7254*'Emission factors'!$H$17</f>
        <v>0</v>
      </c>
    </row>
    <row r="7507" spans="1:21" x14ac:dyDescent="0.25">
      <c r="A7507" s="92" t="s">
        <v>11</v>
      </c>
      <c r="B7507" s="92" t="s">
        <v>12</v>
      </c>
      <c r="C7507" s="92" t="s">
        <v>48</v>
      </c>
      <c r="D7507" s="92" t="s">
        <v>48</v>
      </c>
      <c r="E7507" s="92" t="s">
        <v>38</v>
      </c>
      <c r="F7507" s="92" t="s">
        <v>50</v>
      </c>
      <c r="G7507" s="92" t="s">
        <v>97</v>
      </c>
      <c r="H7507" s="92" t="s">
        <v>94</v>
      </c>
      <c r="I7507" s="92" t="s">
        <v>206</v>
      </c>
      <c r="L7507" s="92">
        <f>L6751+L7003*'Emission factors'!$H$16+L7255*'Emission factors'!$H$17</f>
        <v>13351999.860464638</v>
      </c>
      <c r="M7507" s="92">
        <f>M6751+M7003*'Emission factors'!$H$16+M7255*'Emission factors'!$H$17</f>
        <v>12531407.522062218</v>
      </c>
      <c r="N7507" s="92">
        <f>N6751+N7003*'Emission factors'!$H$16+N7255*'Emission factors'!$H$17</f>
        <v>14048518.14195429</v>
      </c>
      <c r="O7507" s="92">
        <f>O6751+O7003*'Emission factors'!$H$16+O7255*'Emission factors'!$H$17</f>
        <v>15448070.511204543</v>
      </c>
      <c r="P7507" s="92">
        <f>P6751+P7003*'Emission factors'!$H$16+P7255*'Emission factors'!$H$17</f>
        <v>17881299.885758895</v>
      </c>
      <c r="Q7507" s="92">
        <f>Q6751+Q7003*'Emission factors'!$H$16+Q7255*'Emission factors'!$H$17</f>
        <v>20810524.965841591</v>
      </c>
      <c r="R7507" s="92">
        <f>R6751+R7003*'Emission factors'!$H$16+R7255*'Emission factors'!$H$17</f>
        <v>21823541.092626117</v>
      </c>
      <c r="S7507" s="92">
        <f>S6751+S7003*'Emission factors'!$H$16+S7255*'Emission factors'!$H$17</f>
        <v>22835049.843131527</v>
      </c>
      <c r="T7507" s="92">
        <f>T6751+T7003*'Emission factors'!$H$16+T7255*'Emission factors'!$H$17</f>
        <v>22819111.278234001</v>
      </c>
      <c r="U7507" s="92">
        <f>U6751+U7003*'Emission factors'!$H$16+U7255*'Emission factors'!$H$17</f>
        <v>23682745.192430679</v>
      </c>
    </row>
    <row r="7508" spans="1:21" x14ac:dyDescent="0.25">
      <c r="A7508" s="92" t="s">
        <v>11</v>
      </c>
      <c r="B7508" s="92" t="s">
        <v>12</v>
      </c>
      <c r="C7508" s="92" t="s">
        <v>48</v>
      </c>
      <c r="D7508" s="92" t="s">
        <v>48</v>
      </c>
      <c r="E7508" s="92" t="s">
        <v>38</v>
      </c>
      <c r="F7508" s="92" t="s">
        <v>50</v>
      </c>
      <c r="G7508" s="92" t="s">
        <v>97</v>
      </c>
      <c r="H7508" s="92" t="s">
        <v>94</v>
      </c>
      <c r="I7508" s="92" t="s">
        <v>232</v>
      </c>
      <c r="L7508" s="92">
        <f>L6752+L7004*'Emission factors'!$H$16+L7256*'Emission factors'!$H$17</f>
        <v>52979622.971898682</v>
      </c>
      <c r="M7508" s="92">
        <f>M6752+M7004*'Emission factors'!$H$16+M7256*'Emission factors'!$H$17</f>
        <v>45979113.108681031</v>
      </c>
      <c r="N7508" s="92">
        <f>N6752+N7004*'Emission factors'!$H$16+N7256*'Emission factors'!$H$17</f>
        <v>46651765.418363273</v>
      </c>
      <c r="O7508" s="92">
        <f>O6752+O7004*'Emission factors'!$H$16+O7256*'Emission factors'!$H$17</f>
        <v>46490737.406534798</v>
      </c>
      <c r="P7508" s="92">
        <f>P6752+P7004*'Emission factors'!$H$16+P7256*'Emission factors'!$H$17</f>
        <v>47024328.405858763</v>
      </c>
      <c r="Q7508" s="92">
        <f>Q6752+Q7004*'Emission factors'!$H$16+Q7256*'Emission factors'!$H$17</f>
        <v>45614572.907285109</v>
      </c>
      <c r="R7508" s="92">
        <f>R6752+R7004*'Emission factors'!$H$16+R7256*'Emission factors'!$H$17</f>
        <v>50969353.669976451</v>
      </c>
      <c r="S7508" s="92">
        <f>S6752+S7004*'Emission factors'!$H$16+S7256*'Emission factors'!$H$17</f>
        <v>56146407.750962496</v>
      </c>
      <c r="T7508" s="92">
        <f>T6752+T7004*'Emission factors'!$H$16+T7256*'Emission factors'!$H$17</f>
        <v>52876185.259057224</v>
      </c>
      <c r="U7508" s="92">
        <f>U6752+U7004*'Emission factors'!$H$16+U7256*'Emission factors'!$H$17</f>
        <v>60051611.839198261</v>
      </c>
    </row>
    <row r="7509" spans="1:21" x14ac:dyDescent="0.25">
      <c r="A7509" s="92" t="s">
        <v>11</v>
      </c>
      <c r="B7509" s="92" t="s">
        <v>12</v>
      </c>
      <c r="C7509" s="92" t="s">
        <v>48</v>
      </c>
      <c r="D7509" s="92" t="s">
        <v>48</v>
      </c>
      <c r="E7509" s="92" t="s">
        <v>38</v>
      </c>
      <c r="F7509" s="92" t="s">
        <v>50</v>
      </c>
      <c r="G7509" s="92" t="s">
        <v>97</v>
      </c>
      <c r="H7509" s="92" t="s">
        <v>94</v>
      </c>
      <c r="I7509" s="92" t="s">
        <v>200</v>
      </c>
      <c r="L7509" s="92">
        <f>L6753+L7005*'Emission factors'!$H$16+L7257*'Emission factors'!$H$17</f>
        <v>68563303.381346688</v>
      </c>
      <c r="M7509" s="92">
        <f>M6753+M7005*'Emission factors'!$H$16+M7257*'Emission factors'!$H$17</f>
        <v>60828091.137119241</v>
      </c>
      <c r="N7509" s="92">
        <f>N6753+N7005*'Emission factors'!$H$16+N7257*'Emission factors'!$H$17</f>
        <v>65156786.094069935</v>
      </c>
      <c r="O7509" s="92">
        <f>O6753+O7005*'Emission factors'!$H$16+O7257*'Emission factors'!$H$17</f>
        <v>71860594.972498149</v>
      </c>
      <c r="P7509" s="92">
        <f>P6753+P7005*'Emission factors'!$H$16+P7257*'Emission factors'!$H$17</f>
        <v>75948902.15894483</v>
      </c>
      <c r="Q7509" s="92">
        <f>Q6753+Q7005*'Emission factors'!$H$16+Q7257*'Emission factors'!$H$17</f>
        <v>82460580.864935771</v>
      </c>
      <c r="R7509" s="92">
        <f>R6753+R7005*'Emission factors'!$H$16+R7257*'Emission factors'!$H$17</f>
        <v>88905063.806703672</v>
      </c>
      <c r="S7509" s="92">
        <f>S6753+S7005*'Emission factors'!$H$16+S7257*'Emission factors'!$H$17</f>
        <v>96954309.627487212</v>
      </c>
      <c r="T7509" s="92">
        <f>T6753+T7005*'Emission factors'!$H$16+T7257*'Emission factors'!$H$17</f>
        <v>86366189.597146258</v>
      </c>
      <c r="U7509" s="92">
        <f>U6753+U7005*'Emission factors'!$H$16+U7257*'Emission factors'!$H$17</f>
        <v>103148573.93654604</v>
      </c>
    </row>
    <row r="7510" spans="1:21" x14ac:dyDescent="0.25">
      <c r="A7510" s="92" t="s">
        <v>11</v>
      </c>
      <c r="B7510" s="92" t="s">
        <v>12</v>
      </c>
      <c r="C7510" s="92" t="s">
        <v>48</v>
      </c>
      <c r="D7510" s="92" t="s">
        <v>48</v>
      </c>
      <c r="E7510" s="92" t="s">
        <v>38</v>
      </c>
      <c r="F7510" s="92" t="s">
        <v>50</v>
      </c>
      <c r="G7510" s="92" t="s">
        <v>97</v>
      </c>
      <c r="H7510" s="92" t="s">
        <v>94</v>
      </c>
      <c r="I7510" s="92" t="s">
        <v>227</v>
      </c>
      <c r="L7510" s="92">
        <f>L6754+L7006*'Emission factors'!$H$16+L7258*'Emission factors'!$H$17</f>
        <v>0</v>
      </c>
      <c r="M7510" s="92">
        <f>M6754+M7006*'Emission factors'!$H$16+M7258*'Emission factors'!$H$17</f>
        <v>0</v>
      </c>
      <c r="N7510" s="92">
        <f>N6754+N7006*'Emission factors'!$H$16+N7258*'Emission factors'!$H$17</f>
        <v>0</v>
      </c>
      <c r="O7510" s="92">
        <f>O6754+O7006*'Emission factors'!$H$16+O7258*'Emission factors'!$H$17</f>
        <v>0</v>
      </c>
      <c r="P7510" s="92">
        <f>P6754+P7006*'Emission factors'!$H$16+P7258*'Emission factors'!$H$17</f>
        <v>0</v>
      </c>
      <c r="Q7510" s="92">
        <f>Q6754+Q7006*'Emission factors'!$H$16+Q7258*'Emission factors'!$H$17</f>
        <v>0</v>
      </c>
      <c r="R7510" s="92">
        <f>R6754+R7006*'Emission factors'!$H$16+R7258*'Emission factors'!$H$17</f>
        <v>0</v>
      </c>
      <c r="S7510" s="92">
        <f>S6754+S7006*'Emission factors'!$H$16+S7258*'Emission factors'!$H$17</f>
        <v>0</v>
      </c>
      <c r="T7510" s="92">
        <f>T6754+T7006*'Emission factors'!$H$16+T7258*'Emission factors'!$H$17</f>
        <v>0</v>
      </c>
      <c r="U7510" s="92">
        <f>U6754+U7006*'Emission factors'!$H$16+U7258*'Emission factors'!$H$17</f>
        <v>0</v>
      </c>
    </row>
    <row r="7511" spans="1:21" x14ac:dyDescent="0.25">
      <c r="A7511" s="92" t="s">
        <v>11</v>
      </c>
      <c r="B7511" s="92" t="s">
        <v>12</v>
      </c>
      <c r="C7511" s="92" t="s">
        <v>48</v>
      </c>
      <c r="D7511" s="92" t="s">
        <v>48</v>
      </c>
      <c r="E7511" s="92" t="s">
        <v>38</v>
      </c>
      <c r="F7511" s="92" t="s">
        <v>50</v>
      </c>
      <c r="G7511" s="92" t="s">
        <v>97</v>
      </c>
      <c r="H7511" s="92" t="s">
        <v>94</v>
      </c>
      <c r="I7511" s="92" t="s">
        <v>228</v>
      </c>
      <c r="L7511" s="92">
        <f>L6755+L7007*'Emission factors'!$H$16+L7259*'Emission factors'!$H$17</f>
        <v>0</v>
      </c>
      <c r="M7511" s="92">
        <f>M6755+M7007*'Emission factors'!$H$16+M7259*'Emission factors'!$H$17</f>
        <v>0</v>
      </c>
      <c r="N7511" s="92">
        <f>N6755+N7007*'Emission factors'!$H$16+N7259*'Emission factors'!$H$17</f>
        <v>0</v>
      </c>
      <c r="O7511" s="92">
        <f>O6755+O7007*'Emission factors'!$H$16+O7259*'Emission factors'!$H$17</f>
        <v>0</v>
      </c>
      <c r="P7511" s="92">
        <f>P6755+P7007*'Emission factors'!$H$16+P7259*'Emission factors'!$H$17</f>
        <v>0</v>
      </c>
      <c r="Q7511" s="92">
        <f>Q6755+Q7007*'Emission factors'!$H$16+Q7259*'Emission factors'!$H$17</f>
        <v>0</v>
      </c>
      <c r="R7511" s="92">
        <f>R6755+R7007*'Emission factors'!$H$16+R7259*'Emission factors'!$H$17</f>
        <v>0</v>
      </c>
      <c r="S7511" s="92">
        <f>S6755+S7007*'Emission factors'!$H$16+S7259*'Emission factors'!$H$17</f>
        <v>0</v>
      </c>
      <c r="T7511" s="92">
        <f>T6755+T7007*'Emission factors'!$H$16+T7259*'Emission factors'!$H$17</f>
        <v>0</v>
      </c>
      <c r="U7511" s="92">
        <f>U6755+U7007*'Emission factors'!$H$16+U7259*'Emission factors'!$H$17</f>
        <v>0</v>
      </c>
    </row>
    <row r="7512" spans="1:21" x14ac:dyDescent="0.25">
      <c r="A7512" s="92" t="s">
        <v>11</v>
      </c>
      <c r="B7512" s="92" t="s">
        <v>12</v>
      </c>
      <c r="C7512" s="92" t="s">
        <v>48</v>
      </c>
      <c r="D7512" s="92" t="s">
        <v>48</v>
      </c>
      <c r="E7512" s="92" t="s">
        <v>38</v>
      </c>
      <c r="F7512" s="92" t="s">
        <v>50</v>
      </c>
      <c r="G7512" s="92" t="s">
        <v>97</v>
      </c>
      <c r="H7512" s="92" t="s">
        <v>94</v>
      </c>
      <c r="I7512" s="92" t="s">
        <v>195</v>
      </c>
      <c r="L7512" s="92">
        <f>L6756+L7008*'Emission factors'!$H$16+L7260*'Emission factors'!$H$17</f>
        <v>7598976.7005099999</v>
      </c>
      <c r="M7512" s="92">
        <f>M6756+M7008*'Emission factors'!$H$16+M7260*'Emission factors'!$H$17</f>
        <v>7603135.3258250002</v>
      </c>
      <c r="N7512" s="92">
        <f>N6756+N7008*'Emission factors'!$H$16+N7260*'Emission factors'!$H$17</f>
        <v>7374956.2303625001</v>
      </c>
      <c r="O7512" s="92">
        <f>O6756+O7008*'Emission factors'!$H$16+O7260*'Emission factors'!$H$17</f>
        <v>7761396.1891374998</v>
      </c>
      <c r="P7512" s="92">
        <f>P6756+P7008*'Emission factors'!$H$16+P7260*'Emission factors'!$H$17</f>
        <v>8603721.9183500018</v>
      </c>
      <c r="Q7512" s="92">
        <f>Q6756+Q7008*'Emission factors'!$H$16+Q7260*'Emission factors'!$H$17</f>
        <v>8433650.5428500008</v>
      </c>
      <c r="R7512" s="92">
        <f>R6756+R7008*'Emission factors'!$H$16+R7260*'Emission factors'!$H$17</f>
        <v>9402112.5422249995</v>
      </c>
      <c r="S7512" s="92">
        <f>S6756+S7008*'Emission factors'!$H$16+S7260*'Emission factors'!$H$17</f>
        <v>10864726.371525001</v>
      </c>
      <c r="T7512" s="92">
        <f>T6756+T7008*'Emission factors'!$H$16+T7260*'Emission factors'!$H$17</f>
        <v>37316494.307624996</v>
      </c>
      <c r="U7512" s="92">
        <f>U6756+U7008*'Emission factors'!$H$16+U7260*'Emission factors'!$H$17</f>
        <v>16773761.829174997</v>
      </c>
    </row>
    <row r="7513" spans="1:21" x14ac:dyDescent="0.25">
      <c r="A7513" s="92" t="s">
        <v>11</v>
      </c>
      <c r="B7513" s="92" t="s">
        <v>12</v>
      </c>
      <c r="C7513" s="92" t="s">
        <v>48</v>
      </c>
      <c r="D7513" s="92" t="s">
        <v>48</v>
      </c>
      <c r="E7513" s="92" t="s">
        <v>38</v>
      </c>
      <c r="F7513" s="92" t="s">
        <v>50</v>
      </c>
      <c r="G7513" s="92" t="s">
        <v>97</v>
      </c>
      <c r="H7513" s="92" t="s">
        <v>94</v>
      </c>
      <c r="I7513" s="92" t="s">
        <v>192</v>
      </c>
      <c r="L7513" s="92">
        <f>L6757+L7009*'Emission factors'!$H$16+L7261*'Emission factors'!$H$17</f>
        <v>0</v>
      </c>
      <c r="M7513" s="92">
        <f>M6757+M7009*'Emission factors'!$H$16+M7261*'Emission factors'!$H$17</f>
        <v>0</v>
      </c>
      <c r="N7513" s="92">
        <f>N6757+N7009*'Emission factors'!$H$16+N7261*'Emission factors'!$H$17</f>
        <v>0</v>
      </c>
      <c r="O7513" s="92">
        <f>O6757+O7009*'Emission factors'!$H$16+O7261*'Emission factors'!$H$17</f>
        <v>0</v>
      </c>
      <c r="P7513" s="92">
        <f>P6757+P7009*'Emission factors'!$H$16+P7261*'Emission factors'!$H$17</f>
        <v>0</v>
      </c>
      <c r="Q7513" s="92">
        <f>Q6757+Q7009*'Emission factors'!$H$16+Q7261*'Emission factors'!$H$17</f>
        <v>0</v>
      </c>
      <c r="R7513" s="92">
        <f>R6757+R7009*'Emission factors'!$H$16+R7261*'Emission factors'!$H$17</f>
        <v>0</v>
      </c>
      <c r="S7513" s="92">
        <f>S6757+S7009*'Emission factors'!$H$16+S7261*'Emission factors'!$H$17</f>
        <v>0</v>
      </c>
      <c r="T7513" s="92">
        <f>T6757+T7009*'Emission factors'!$H$16+T7261*'Emission factors'!$H$17</f>
        <v>0</v>
      </c>
      <c r="U7513" s="92">
        <f>U6757+U7009*'Emission factors'!$H$16+U7261*'Emission factors'!$H$17</f>
        <v>0</v>
      </c>
    </row>
    <row r="7514" spans="1:21" x14ac:dyDescent="0.25">
      <c r="A7514" s="92" t="s">
        <v>11</v>
      </c>
      <c r="B7514" s="92" t="s">
        <v>12</v>
      </c>
      <c r="C7514" s="92" t="s">
        <v>48</v>
      </c>
      <c r="D7514" s="92" t="s">
        <v>48</v>
      </c>
      <c r="E7514" s="92" t="s">
        <v>38</v>
      </c>
      <c r="F7514" s="92" t="s">
        <v>50</v>
      </c>
      <c r="G7514" s="92" t="s">
        <v>97</v>
      </c>
      <c r="H7514" s="92" t="s">
        <v>94</v>
      </c>
      <c r="I7514" s="92" t="s">
        <v>229</v>
      </c>
      <c r="L7514" s="92">
        <f>L6758+L7010*'Emission factors'!$H$16+L7262*'Emission factors'!$H$17</f>
        <v>0</v>
      </c>
      <c r="M7514" s="92">
        <f>M6758+M7010*'Emission factors'!$H$16+M7262*'Emission factors'!$H$17</f>
        <v>0</v>
      </c>
      <c r="N7514" s="92">
        <f>N6758+N7010*'Emission factors'!$H$16+N7262*'Emission factors'!$H$17</f>
        <v>0</v>
      </c>
      <c r="O7514" s="92">
        <f>O6758+O7010*'Emission factors'!$H$16+O7262*'Emission factors'!$H$17</f>
        <v>0</v>
      </c>
      <c r="P7514" s="92">
        <f>P6758+P7010*'Emission factors'!$H$16+P7262*'Emission factors'!$H$17</f>
        <v>0</v>
      </c>
      <c r="Q7514" s="92">
        <f>Q6758+Q7010*'Emission factors'!$H$16+Q7262*'Emission factors'!$H$17</f>
        <v>0</v>
      </c>
      <c r="R7514" s="92">
        <f>R6758+R7010*'Emission factors'!$H$16+R7262*'Emission factors'!$H$17</f>
        <v>0</v>
      </c>
      <c r="S7514" s="92">
        <f>S6758+S7010*'Emission factors'!$H$16+S7262*'Emission factors'!$H$17</f>
        <v>0</v>
      </c>
      <c r="T7514" s="92">
        <f>T6758+T7010*'Emission factors'!$H$16+T7262*'Emission factors'!$H$17</f>
        <v>0</v>
      </c>
      <c r="U7514" s="92">
        <f>U6758+U7010*'Emission factors'!$H$16+U7262*'Emission factors'!$H$17</f>
        <v>0</v>
      </c>
    </row>
    <row r="7515" spans="1:21" x14ac:dyDescent="0.25">
      <c r="A7515" s="92" t="s">
        <v>11</v>
      </c>
      <c r="B7515" s="92" t="s">
        <v>12</v>
      </c>
      <c r="C7515" s="92" t="s">
        <v>48</v>
      </c>
      <c r="D7515" s="92" t="s">
        <v>48</v>
      </c>
      <c r="E7515" s="92" t="s">
        <v>38</v>
      </c>
      <c r="F7515" s="92" t="s">
        <v>50</v>
      </c>
      <c r="G7515" s="92" t="s">
        <v>97</v>
      </c>
      <c r="H7515" s="92" t="s">
        <v>94</v>
      </c>
      <c r="I7515" s="92" t="s">
        <v>198</v>
      </c>
      <c r="L7515" s="92">
        <f>L6759+L7011*'Emission factors'!$H$16+L7263*'Emission factors'!$H$17</f>
        <v>0</v>
      </c>
      <c r="M7515" s="92">
        <f>M6759+M7011*'Emission factors'!$H$16+M7263*'Emission factors'!$H$17</f>
        <v>0</v>
      </c>
      <c r="N7515" s="92">
        <f>N6759+N7011*'Emission factors'!$H$16+N7263*'Emission factors'!$H$17</f>
        <v>0</v>
      </c>
      <c r="O7515" s="92">
        <f>O6759+O7011*'Emission factors'!$H$16+O7263*'Emission factors'!$H$17</f>
        <v>0</v>
      </c>
      <c r="P7515" s="92">
        <f>P6759+P7011*'Emission factors'!$H$16+P7263*'Emission factors'!$H$17</f>
        <v>0</v>
      </c>
      <c r="Q7515" s="92">
        <f>Q6759+Q7011*'Emission factors'!$H$16+Q7263*'Emission factors'!$H$17</f>
        <v>0</v>
      </c>
      <c r="R7515" s="92">
        <f>R6759+R7011*'Emission factors'!$H$16+R7263*'Emission factors'!$H$17</f>
        <v>0</v>
      </c>
      <c r="S7515" s="92">
        <f>S6759+S7011*'Emission factors'!$H$16+S7263*'Emission factors'!$H$17</f>
        <v>0</v>
      </c>
      <c r="T7515" s="92">
        <f>T6759+T7011*'Emission factors'!$H$16+T7263*'Emission factors'!$H$17</f>
        <v>0</v>
      </c>
      <c r="U7515" s="92">
        <f>U6759+U7011*'Emission factors'!$H$16+U7263*'Emission factors'!$H$17</f>
        <v>0</v>
      </c>
    </row>
    <row r="7516" spans="1:21" x14ac:dyDescent="0.25">
      <c r="A7516" s="92" t="s">
        <v>11</v>
      </c>
      <c r="B7516" s="92" t="s">
        <v>12</v>
      </c>
      <c r="C7516" s="92" t="s">
        <v>48</v>
      </c>
      <c r="D7516" s="92" t="s">
        <v>48</v>
      </c>
      <c r="E7516" s="92" t="s">
        <v>38</v>
      </c>
      <c r="F7516" s="92" t="s">
        <v>50</v>
      </c>
      <c r="G7516" s="92" t="s">
        <v>97</v>
      </c>
      <c r="H7516" s="92" t="s">
        <v>94</v>
      </c>
      <c r="I7516" s="92" t="s">
        <v>230</v>
      </c>
      <c r="L7516" s="92">
        <f>L6760+L7012*'Emission factors'!$H$16+L7264*'Emission factors'!$H$17</f>
        <v>0</v>
      </c>
      <c r="M7516" s="92">
        <f>M6760+M7012*'Emission factors'!$H$16+M7264*'Emission factors'!$H$17</f>
        <v>0</v>
      </c>
      <c r="N7516" s="92">
        <f>N6760+N7012*'Emission factors'!$H$16+N7264*'Emission factors'!$H$17</f>
        <v>0</v>
      </c>
      <c r="O7516" s="92">
        <f>O6760+O7012*'Emission factors'!$H$16+O7264*'Emission factors'!$H$17</f>
        <v>0</v>
      </c>
      <c r="P7516" s="92">
        <f>P6760+P7012*'Emission factors'!$H$16+P7264*'Emission factors'!$H$17</f>
        <v>0</v>
      </c>
      <c r="Q7516" s="92">
        <f>Q6760+Q7012*'Emission factors'!$H$16+Q7264*'Emission factors'!$H$17</f>
        <v>0</v>
      </c>
      <c r="R7516" s="92">
        <f>R6760+R7012*'Emission factors'!$H$16+R7264*'Emission factors'!$H$17</f>
        <v>0</v>
      </c>
      <c r="S7516" s="92">
        <f>S6760+S7012*'Emission factors'!$H$16+S7264*'Emission factors'!$H$17</f>
        <v>0</v>
      </c>
      <c r="T7516" s="92">
        <f>T6760+T7012*'Emission factors'!$H$16+T7264*'Emission factors'!$H$17</f>
        <v>0</v>
      </c>
      <c r="U7516" s="92">
        <f>U6760+U7012*'Emission factors'!$H$16+U7264*'Emission factors'!$H$17</f>
        <v>0</v>
      </c>
    </row>
    <row r="7517" spans="1:21" x14ac:dyDescent="0.25">
      <c r="A7517" s="92" t="s">
        <v>11</v>
      </c>
      <c r="B7517" s="92" t="s">
        <v>12</v>
      </c>
      <c r="C7517" s="92" t="s">
        <v>48</v>
      </c>
      <c r="D7517" s="92" t="s">
        <v>48</v>
      </c>
      <c r="E7517" s="92" t="s">
        <v>38</v>
      </c>
      <c r="F7517" s="92" t="s">
        <v>50</v>
      </c>
      <c r="G7517" s="92" t="s">
        <v>97</v>
      </c>
      <c r="H7517" s="92" t="s">
        <v>94</v>
      </c>
      <c r="I7517" s="92" t="s">
        <v>210</v>
      </c>
      <c r="L7517" s="92">
        <f>L6761+L7013*'Emission factors'!$H$16+L7265*'Emission factors'!$H$17</f>
        <v>0</v>
      </c>
      <c r="M7517" s="92">
        <f>M6761+M7013*'Emission factors'!$H$16+M7265*'Emission factors'!$H$17</f>
        <v>0</v>
      </c>
      <c r="N7517" s="92">
        <f>N6761+N7013*'Emission factors'!$H$16+N7265*'Emission factors'!$H$17</f>
        <v>0</v>
      </c>
      <c r="O7517" s="92">
        <f>O6761+O7013*'Emission factors'!$H$16+O7265*'Emission factors'!$H$17</f>
        <v>0</v>
      </c>
      <c r="P7517" s="92">
        <f>P6761+P7013*'Emission factors'!$H$16+P7265*'Emission factors'!$H$17</f>
        <v>0</v>
      </c>
      <c r="Q7517" s="92">
        <f>Q6761+Q7013*'Emission factors'!$H$16+Q7265*'Emission factors'!$H$17</f>
        <v>0</v>
      </c>
      <c r="R7517" s="92">
        <f>R6761+R7013*'Emission factors'!$H$16+R7265*'Emission factors'!$H$17</f>
        <v>0</v>
      </c>
      <c r="S7517" s="92">
        <f>S6761+S7013*'Emission factors'!$H$16+S7265*'Emission factors'!$H$17</f>
        <v>0</v>
      </c>
      <c r="T7517" s="92">
        <f>T6761+T7013*'Emission factors'!$H$16+T7265*'Emission factors'!$H$17</f>
        <v>0</v>
      </c>
      <c r="U7517" s="92">
        <f>U6761+U7013*'Emission factors'!$H$16+U7265*'Emission factors'!$H$17</f>
        <v>0</v>
      </c>
    </row>
    <row r="7518" spans="1:21" x14ac:dyDescent="0.25">
      <c r="A7518" s="92" t="s">
        <v>11</v>
      </c>
      <c r="B7518" s="92" t="s">
        <v>12</v>
      </c>
      <c r="C7518" s="92" t="s">
        <v>48</v>
      </c>
      <c r="D7518" s="92" t="s">
        <v>48</v>
      </c>
      <c r="E7518" s="92" t="s">
        <v>38</v>
      </c>
      <c r="F7518" s="92" t="s">
        <v>50</v>
      </c>
      <c r="G7518" s="92" t="s">
        <v>97</v>
      </c>
      <c r="H7518" s="92" t="s">
        <v>94</v>
      </c>
      <c r="I7518" s="92" t="s">
        <v>191</v>
      </c>
      <c r="L7518" s="92">
        <f>L6762+L7014*'Emission factors'!$H$16+L7266*'Emission factors'!$H$17</f>
        <v>0</v>
      </c>
      <c r="M7518" s="92">
        <f>M6762+M7014*'Emission factors'!$H$16+M7266*'Emission factors'!$H$17</f>
        <v>0</v>
      </c>
      <c r="N7518" s="92">
        <f>N6762+N7014*'Emission factors'!$H$16+N7266*'Emission factors'!$H$17</f>
        <v>0</v>
      </c>
      <c r="O7518" s="92">
        <f>O6762+O7014*'Emission factors'!$H$16+O7266*'Emission factors'!$H$17</f>
        <v>0</v>
      </c>
      <c r="P7518" s="92">
        <f>P6762+P7014*'Emission factors'!$H$16+P7266*'Emission factors'!$H$17</f>
        <v>0</v>
      </c>
      <c r="Q7518" s="92">
        <f>Q6762+Q7014*'Emission factors'!$H$16+Q7266*'Emission factors'!$H$17</f>
        <v>0</v>
      </c>
      <c r="R7518" s="92">
        <f>R6762+R7014*'Emission factors'!$H$16+R7266*'Emission factors'!$H$17</f>
        <v>0</v>
      </c>
      <c r="S7518" s="92">
        <f>S6762+S7014*'Emission factors'!$H$16+S7266*'Emission factors'!$H$17</f>
        <v>0</v>
      </c>
      <c r="T7518" s="92">
        <f>T6762+T7014*'Emission factors'!$H$16+T7266*'Emission factors'!$H$17</f>
        <v>0</v>
      </c>
      <c r="U7518" s="92">
        <f>U6762+U7014*'Emission factors'!$H$16+U7266*'Emission factors'!$H$17</f>
        <v>0</v>
      </c>
    </row>
    <row r="7519" spans="1:21" x14ac:dyDescent="0.25">
      <c r="A7519" s="92" t="s">
        <v>11</v>
      </c>
      <c r="B7519" s="92" t="s">
        <v>12</v>
      </c>
      <c r="C7519" s="92" t="s">
        <v>48</v>
      </c>
      <c r="D7519" s="92" t="s">
        <v>48</v>
      </c>
      <c r="E7519" s="92" t="s">
        <v>38</v>
      </c>
      <c r="F7519" s="92" t="s">
        <v>50</v>
      </c>
      <c r="G7519" s="92" t="s">
        <v>97</v>
      </c>
      <c r="H7519" s="92" t="s">
        <v>94</v>
      </c>
      <c r="I7519" s="92" t="s">
        <v>231</v>
      </c>
      <c r="L7519" s="92">
        <f>L6763+L7015*'Emission factors'!$H$16+L7267*'Emission factors'!$H$17</f>
        <v>0</v>
      </c>
      <c r="M7519" s="92">
        <f>M6763+M7015*'Emission factors'!$H$16+M7267*'Emission factors'!$H$17</f>
        <v>0</v>
      </c>
      <c r="N7519" s="92">
        <f>N6763+N7015*'Emission factors'!$H$16+N7267*'Emission factors'!$H$17</f>
        <v>0</v>
      </c>
      <c r="O7519" s="92">
        <f>O6763+O7015*'Emission factors'!$H$16+O7267*'Emission factors'!$H$17</f>
        <v>0</v>
      </c>
      <c r="P7519" s="92">
        <f>P6763+P7015*'Emission factors'!$H$16+P7267*'Emission factors'!$H$17</f>
        <v>0</v>
      </c>
      <c r="Q7519" s="92">
        <f>Q6763+Q7015*'Emission factors'!$H$16+Q7267*'Emission factors'!$H$17</f>
        <v>0</v>
      </c>
      <c r="R7519" s="92">
        <f>R6763+R7015*'Emission factors'!$H$16+R7267*'Emission factors'!$H$17</f>
        <v>0</v>
      </c>
      <c r="S7519" s="92">
        <f>S6763+S7015*'Emission factors'!$H$16+S7267*'Emission factors'!$H$17</f>
        <v>0</v>
      </c>
      <c r="T7519" s="92">
        <f>T6763+T7015*'Emission factors'!$H$16+T7267*'Emission factors'!$H$17</f>
        <v>0</v>
      </c>
      <c r="U7519" s="92">
        <f>U6763+U7015*'Emission factors'!$H$16+U7267*'Emission factors'!$H$17</f>
        <v>0</v>
      </c>
    </row>
    <row r="7520" spans="1:21" x14ac:dyDescent="0.25">
      <c r="A7520" s="92" t="s">
        <v>11</v>
      </c>
      <c r="B7520" s="92" t="s">
        <v>12</v>
      </c>
      <c r="C7520" s="92" t="s">
        <v>48</v>
      </c>
      <c r="D7520" s="92" t="s">
        <v>48</v>
      </c>
      <c r="E7520" s="92" t="s">
        <v>38</v>
      </c>
      <c r="F7520" s="92" t="s">
        <v>50</v>
      </c>
      <c r="G7520" s="92" t="s">
        <v>97</v>
      </c>
      <c r="H7520" s="92" t="s">
        <v>94</v>
      </c>
      <c r="I7520" s="92" t="s">
        <v>190</v>
      </c>
      <c r="L7520" s="92">
        <f>L6764+L7016*'Emission factors'!$H$16+L7268*'Emission factors'!$H$17</f>
        <v>0</v>
      </c>
      <c r="M7520" s="92">
        <f>M6764+M7016*'Emission factors'!$H$16+M7268*'Emission factors'!$H$17</f>
        <v>0</v>
      </c>
      <c r="N7520" s="92">
        <f>N6764+N7016*'Emission factors'!$H$16+N7268*'Emission factors'!$H$17</f>
        <v>0</v>
      </c>
      <c r="O7520" s="92">
        <f>O6764+O7016*'Emission factors'!$H$16+O7268*'Emission factors'!$H$17</f>
        <v>0</v>
      </c>
      <c r="P7520" s="92">
        <f>P6764+P7016*'Emission factors'!$H$16+P7268*'Emission factors'!$H$17</f>
        <v>0</v>
      </c>
      <c r="Q7520" s="92">
        <f>Q6764+Q7016*'Emission factors'!$H$16+Q7268*'Emission factors'!$H$17</f>
        <v>0</v>
      </c>
      <c r="R7520" s="92">
        <f>R6764+R7016*'Emission factors'!$H$16+R7268*'Emission factors'!$H$17</f>
        <v>0</v>
      </c>
      <c r="S7520" s="92">
        <f>S6764+S7016*'Emission factors'!$H$16+S7268*'Emission factors'!$H$17</f>
        <v>0</v>
      </c>
      <c r="T7520" s="92">
        <f>T6764+T7016*'Emission factors'!$H$16+T7268*'Emission factors'!$H$17</f>
        <v>0</v>
      </c>
      <c r="U7520" s="92">
        <f>U6764+U7016*'Emission factors'!$H$16+U7268*'Emission factors'!$H$17</f>
        <v>17231064.861075003</v>
      </c>
    </row>
    <row r="7521" spans="1:21" x14ac:dyDescent="0.25">
      <c r="A7521" s="92" t="s">
        <v>11</v>
      </c>
      <c r="B7521" s="92" t="s">
        <v>12</v>
      </c>
      <c r="C7521" s="92" t="s">
        <v>48</v>
      </c>
      <c r="D7521" s="92" t="s">
        <v>48</v>
      </c>
      <c r="E7521" s="92" t="s">
        <v>26</v>
      </c>
      <c r="F7521" s="92" t="s">
        <v>50</v>
      </c>
      <c r="G7521" s="92" t="s">
        <v>97</v>
      </c>
      <c r="H7521" s="92" t="s">
        <v>94</v>
      </c>
      <c r="I7521" s="92" t="s">
        <v>207</v>
      </c>
      <c r="L7521" s="92">
        <f>L6765+L7017*'Emission factors'!$H$16+L7269*'Emission factors'!$H$17</f>
        <v>2675.3111923808392</v>
      </c>
      <c r="M7521" s="92">
        <f>M6765+M7017*'Emission factors'!$H$16+M7269*'Emission factors'!$H$17</f>
        <v>1565.603393341288</v>
      </c>
      <c r="N7521" s="92">
        <f>N6765+N7017*'Emission factors'!$H$16+N7269*'Emission factors'!$H$17</f>
        <v>4349.2808796716436</v>
      </c>
      <c r="O7521" s="92">
        <f>O6765+O7017*'Emission factors'!$H$16+O7269*'Emission factors'!$H$17</f>
        <v>4780.5548564270503</v>
      </c>
      <c r="P7521" s="92">
        <f>P6765+P7017*'Emission factors'!$H$16+P7269*'Emission factors'!$H$17</f>
        <v>5201.2774482244986</v>
      </c>
      <c r="Q7521" s="92">
        <f>Q6765+Q7017*'Emission factors'!$H$16+Q7269*'Emission factors'!$H$17</f>
        <v>5423.1897339719353</v>
      </c>
      <c r="R7521" s="92">
        <f>R6765+R7017*'Emission factors'!$H$16+R7269*'Emission factors'!$H$17</f>
        <v>13618.928031277934</v>
      </c>
      <c r="S7521" s="92">
        <f>S6765+S7017*'Emission factors'!$H$16+S7269*'Emission factors'!$H$17</f>
        <v>24535.916642184558</v>
      </c>
      <c r="T7521" s="92">
        <f>T6765+T7017*'Emission factors'!$H$16+T7269*'Emission factors'!$H$17</f>
        <v>20917.89298069974</v>
      </c>
      <c r="U7521" s="92">
        <f>U6765+U7017*'Emission factors'!$H$16+U7269*'Emission factors'!$H$17</f>
        <v>15900.902525186384</v>
      </c>
    </row>
    <row r="7522" spans="1:21" x14ac:dyDescent="0.25">
      <c r="A7522" s="92" t="s">
        <v>11</v>
      </c>
      <c r="B7522" s="92" t="s">
        <v>12</v>
      </c>
      <c r="C7522" s="92" t="s">
        <v>48</v>
      </c>
      <c r="D7522" s="92" t="s">
        <v>48</v>
      </c>
      <c r="E7522" s="92" t="s">
        <v>26</v>
      </c>
      <c r="F7522" s="92" t="s">
        <v>50</v>
      </c>
      <c r="G7522" s="92" t="s">
        <v>97</v>
      </c>
      <c r="H7522" s="92" t="s">
        <v>94</v>
      </c>
      <c r="I7522" s="92" t="s">
        <v>218</v>
      </c>
      <c r="L7522" s="92">
        <f>L6766+L7018*'Emission factors'!$H$16+L7270*'Emission factors'!$H$17</f>
        <v>0</v>
      </c>
      <c r="M7522" s="92">
        <f>M6766+M7018*'Emission factors'!$H$16+M7270*'Emission factors'!$H$17</f>
        <v>0</v>
      </c>
      <c r="N7522" s="92">
        <f>N6766+N7018*'Emission factors'!$H$16+N7270*'Emission factors'!$H$17</f>
        <v>0</v>
      </c>
      <c r="O7522" s="92">
        <f>O6766+O7018*'Emission factors'!$H$16+O7270*'Emission factors'!$H$17</f>
        <v>0</v>
      </c>
      <c r="P7522" s="92">
        <f>P6766+P7018*'Emission factors'!$H$16+P7270*'Emission factors'!$H$17</f>
        <v>0</v>
      </c>
      <c r="Q7522" s="92">
        <f>Q6766+Q7018*'Emission factors'!$H$16+Q7270*'Emission factors'!$H$17</f>
        <v>0</v>
      </c>
      <c r="R7522" s="92">
        <f>R6766+R7018*'Emission factors'!$H$16+R7270*'Emission factors'!$H$17</f>
        <v>0</v>
      </c>
      <c r="S7522" s="92">
        <f>S6766+S7018*'Emission factors'!$H$16+S7270*'Emission factors'!$H$17</f>
        <v>0</v>
      </c>
      <c r="T7522" s="92">
        <f>T6766+T7018*'Emission factors'!$H$16+T7270*'Emission factors'!$H$17</f>
        <v>0</v>
      </c>
      <c r="U7522" s="92">
        <f>U6766+U7018*'Emission factors'!$H$16+U7270*'Emission factors'!$H$17</f>
        <v>0</v>
      </c>
    </row>
    <row r="7523" spans="1:21" x14ac:dyDescent="0.25">
      <c r="A7523" s="92" t="s">
        <v>11</v>
      </c>
      <c r="B7523" s="92" t="s">
        <v>12</v>
      </c>
      <c r="C7523" s="92" t="s">
        <v>48</v>
      </c>
      <c r="D7523" s="92" t="s">
        <v>48</v>
      </c>
      <c r="E7523" s="92" t="s">
        <v>26</v>
      </c>
      <c r="F7523" s="92" t="s">
        <v>50</v>
      </c>
      <c r="G7523" s="92" t="s">
        <v>97</v>
      </c>
      <c r="H7523" s="92" t="s">
        <v>94</v>
      </c>
      <c r="I7523" s="92" t="s">
        <v>194</v>
      </c>
      <c r="L7523" s="92">
        <f>L6767+L7019*'Emission factors'!$H$16+L7271*'Emission factors'!$H$17</f>
        <v>0</v>
      </c>
      <c r="M7523" s="92">
        <f>M6767+M7019*'Emission factors'!$H$16+M7271*'Emission factors'!$H$17</f>
        <v>0</v>
      </c>
      <c r="N7523" s="92">
        <f>N6767+N7019*'Emission factors'!$H$16+N7271*'Emission factors'!$H$17</f>
        <v>0</v>
      </c>
      <c r="O7523" s="92">
        <f>O6767+O7019*'Emission factors'!$H$16+O7271*'Emission factors'!$H$17</f>
        <v>0</v>
      </c>
      <c r="P7523" s="92">
        <f>P6767+P7019*'Emission factors'!$H$16+P7271*'Emission factors'!$H$17</f>
        <v>0</v>
      </c>
      <c r="Q7523" s="92">
        <f>Q6767+Q7019*'Emission factors'!$H$16+Q7271*'Emission factors'!$H$17</f>
        <v>0</v>
      </c>
      <c r="R7523" s="92">
        <f>R6767+R7019*'Emission factors'!$H$16+R7271*'Emission factors'!$H$17</f>
        <v>0</v>
      </c>
      <c r="S7523" s="92">
        <f>S6767+S7019*'Emission factors'!$H$16+S7271*'Emission factors'!$H$17</f>
        <v>0</v>
      </c>
      <c r="T7523" s="92">
        <f>T6767+T7019*'Emission factors'!$H$16+T7271*'Emission factors'!$H$17</f>
        <v>0</v>
      </c>
      <c r="U7523" s="92">
        <f>U6767+U7019*'Emission factors'!$H$16+U7271*'Emission factors'!$H$17</f>
        <v>0</v>
      </c>
    </row>
    <row r="7524" spans="1:21" x14ac:dyDescent="0.25">
      <c r="A7524" s="92" t="s">
        <v>11</v>
      </c>
      <c r="B7524" s="92" t="s">
        <v>12</v>
      </c>
      <c r="C7524" s="92" t="s">
        <v>48</v>
      </c>
      <c r="D7524" s="92" t="s">
        <v>48</v>
      </c>
      <c r="E7524" s="92" t="s">
        <v>26</v>
      </c>
      <c r="F7524" s="92" t="s">
        <v>50</v>
      </c>
      <c r="G7524" s="92" t="s">
        <v>97</v>
      </c>
      <c r="H7524" s="92" t="s">
        <v>94</v>
      </c>
      <c r="I7524" s="92" t="s">
        <v>205</v>
      </c>
      <c r="L7524" s="92">
        <f>L6768+L7020*'Emission factors'!$H$16+L7272*'Emission factors'!$H$17</f>
        <v>58397.285399654633</v>
      </c>
      <c r="M7524" s="92">
        <f>M6768+M7020*'Emission factors'!$H$16+M7272*'Emission factors'!$H$17</f>
        <v>27418.827298158092</v>
      </c>
      <c r="N7524" s="92">
        <f>N6768+N7020*'Emission factors'!$H$16+N7272*'Emission factors'!$H$17</f>
        <v>43403.36260648504</v>
      </c>
      <c r="O7524" s="92">
        <f>O6768+O7020*'Emission factors'!$H$16+O7272*'Emission factors'!$H$17</f>
        <v>56440.923199443598</v>
      </c>
      <c r="P7524" s="92">
        <f>P6768+P7020*'Emission factors'!$H$16+P7272*'Emission factors'!$H$17</f>
        <v>55837.534452513435</v>
      </c>
      <c r="Q7524" s="92">
        <f>Q6768+Q7020*'Emission factors'!$H$16+Q7272*'Emission factors'!$H$17</f>
        <v>45774.785711627017</v>
      </c>
      <c r="R7524" s="92">
        <f>R6768+R7020*'Emission factors'!$H$16+R7272*'Emission factors'!$H$17</f>
        <v>36385.770914476205</v>
      </c>
      <c r="S7524" s="92">
        <f>S6768+S7020*'Emission factors'!$H$16+S7272*'Emission factors'!$H$17</f>
        <v>27885.66360423062</v>
      </c>
      <c r="T7524" s="92">
        <f>T6768+T7020*'Emission factors'!$H$16+T7272*'Emission factors'!$H$17</f>
        <v>36179.249454336154</v>
      </c>
      <c r="U7524" s="92">
        <f>U6768+U7020*'Emission factors'!$H$16+U7272*'Emission factors'!$H$17</f>
        <v>43940.544109363007</v>
      </c>
    </row>
    <row r="7525" spans="1:21" x14ac:dyDescent="0.25">
      <c r="A7525" s="92" t="s">
        <v>11</v>
      </c>
      <c r="B7525" s="92" t="s">
        <v>12</v>
      </c>
      <c r="C7525" s="92" t="s">
        <v>48</v>
      </c>
      <c r="D7525" s="92" t="s">
        <v>48</v>
      </c>
      <c r="E7525" s="92" t="s">
        <v>26</v>
      </c>
      <c r="F7525" s="92" t="s">
        <v>50</v>
      </c>
      <c r="G7525" s="92" t="s">
        <v>97</v>
      </c>
      <c r="H7525" s="92" t="s">
        <v>94</v>
      </c>
      <c r="I7525" s="92" t="s">
        <v>204</v>
      </c>
      <c r="L7525" s="92">
        <f>L6769+L7021*'Emission factors'!$H$16+L7273*'Emission factors'!$H$17</f>
        <v>56700.804096094602</v>
      </c>
      <c r="M7525" s="92">
        <f>M6769+M7021*'Emission factors'!$H$16+M7273*'Emission factors'!$H$17</f>
        <v>29542.787914750006</v>
      </c>
      <c r="N7525" s="92">
        <f>N6769+N7021*'Emission factors'!$H$16+N7273*'Emission factors'!$H$17</f>
        <v>30693.214949837897</v>
      </c>
      <c r="O7525" s="92">
        <f>O6769+O7021*'Emission factors'!$H$16+O7273*'Emission factors'!$H$17</f>
        <v>39065.899951389467</v>
      </c>
      <c r="P7525" s="92">
        <f>P6769+P7021*'Emission factors'!$H$16+P7273*'Emission factors'!$H$17</f>
        <v>86966.672243924419</v>
      </c>
      <c r="Q7525" s="92">
        <f>Q6769+Q7021*'Emission factors'!$H$16+Q7273*'Emission factors'!$H$17</f>
        <v>77230.602058162622</v>
      </c>
      <c r="R7525" s="92">
        <f>R6769+R7021*'Emission factors'!$H$16+R7273*'Emission factors'!$H$17</f>
        <v>74948.485772558299</v>
      </c>
      <c r="S7525" s="92">
        <f>S6769+S7021*'Emission factors'!$H$16+S7273*'Emission factors'!$H$17</f>
        <v>82934.503718293403</v>
      </c>
      <c r="T7525" s="92">
        <f>T6769+T7021*'Emission factors'!$H$16+T7273*'Emission factors'!$H$17</f>
        <v>87481.905285032379</v>
      </c>
      <c r="U7525" s="92">
        <f>U6769+U7021*'Emission factors'!$H$16+U7273*'Emission factors'!$H$17</f>
        <v>85728.750719037431</v>
      </c>
    </row>
    <row r="7526" spans="1:21" x14ac:dyDescent="0.25">
      <c r="A7526" s="92" t="s">
        <v>11</v>
      </c>
      <c r="B7526" s="92" t="s">
        <v>12</v>
      </c>
      <c r="C7526" s="92" t="s">
        <v>48</v>
      </c>
      <c r="D7526" s="92" t="s">
        <v>48</v>
      </c>
      <c r="E7526" s="92" t="s">
        <v>26</v>
      </c>
      <c r="F7526" s="92" t="s">
        <v>50</v>
      </c>
      <c r="G7526" s="92" t="s">
        <v>97</v>
      </c>
      <c r="H7526" s="92" t="s">
        <v>94</v>
      </c>
      <c r="I7526" s="92" t="s">
        <v>199</v>
      </c>
      <c r="L7526" s="92">
        <f>L6770+L7022*'Emission factors'!$H$16+L7274*'Emission factors'!$H$17</f>
        <v>29337.689687887709</v>
      </c>
      <c r="M7526" s="92">
        <f>M6770+M7022*'Emission factors'!$H$16+M7274*'Emission factors'!$H$17</f>
        <v>19423.903372257992</v>
      </c>
      <c r="N7526" s="92">
        <f>N6770+N7022*'Emission factors'!$H$16+N7274*'Emission factors'!$H$17</f>
        <v>33471.5154704862</v>
      </c>
      <c r="O7526" s="92">
        <f>O6770+O7022*'Emission factors'!$H$16+O7274*'Emission factors'!$H$17</f>
        <v>27064.393322396521</v>
      </c>
      <c r="P7526" s="92">
        <f>P6770+P7022*'Emission factors'!$H$16+P7274*'Emission factors'!$H$17</f>
        <v>26330.782786641874</v>
      </c>
      <c r="Q7526" s="92">
        <f>Q6770+Q7022*'Emission factors'!$H$16+Q7274*'Emission factors'!$H$17</f>
        <v>40423.280821589055</v>
      </c>
      <c r="R7526" s="92">
        <f>R6770+R7022*'Emission factors'!$H$16+R7274*'Emission factors'!$H$17</f>
        <v>55683.877344704997</v>
      </c>
      <c r="S7526" s="92">
        <f>S6770+S7022*'Emission factors'!$H$16+S7274*'Emission factors'!$H$17</f>
        <v>70213.319321422459</v>
      </c>
      <c r="T7526" s="92">
        <f>T6770+T7022*'Emission factors'!$H$16+T7274*'Emission factors'!$H$17</f>
        <v>189143.64993836632</v>
      </c>
      <c r="U7526" s="92">
        <f>U6770+U7022*'Emission factors'!$H$16+U7274*'Emission factors'!$H$17</f>
        <v>228946.04600290276</v>
      </c>
    </row>
    <row r="7527" spans="1:21" x14ac:dyDescent="0.25">
      <c r="A7527" s="92" t="s">
        <v>11</v>
      </c>
      <c r="B7527" s="92" t="s">
        <v>12</v>
      </c>
      <c r="C7527" s="92" t="s">
        <v>48</v>
      </c>
      <c r="D7527" s="92" t="s">
        <v>48</v>
      </c>
      <c r="E7527" s="92" t="s">
        <v>26</v>
      </c>
      <c r="F7527" s="92" t="s">
        <v>50</v>
      </c>
      <c r="G7527" s="92" t="s">
        <v>97</v>
      </c>
      <c r="H7527" s="92" t="s">
        <v>94</v>
      </c>
      <c r="I7527" s="92" t="s">
        <v>233</v>
      </c>
      <c r="L7527" s="92">
        <f>L6771+L7023*'Emission factors'!$H$16+L7275*'Emission factors'!$H$17</f>
        <v>0</v>
      </c>
      <c r="M7527" s="92">
        <f>M6771+M7023*'Emission factors'!$H$16+M7275*'Emission factors'!$H$17</f>
        <v>0</v>
      </c>
      <c r="N7527" s="92">
        <f>N6771+N7023*'Emission factors'!$H$16+N7275*'Emission factors'!$H$17</f>
        <v>0</v>
      </c>
      <c r="O7527" s="92">
        <f>O6771+O7023*'Emission factors'!$H$16+O7275*'Emission factors'!$H$17</f>
        <v>0</v>
      </c>
      <c r="P7527" s="92">
        <f>P6771+P7023*'Emission factors'!$H$16+P7275*'Emission factors'!$H$17</f>
        <v>0</v>
      </c>
      <c r="Q7527" s="92">
        <f>Q6771+Q7023*'Emission factors'!$H$16+Q7275*'Emission factors'!$H$17</f>
        <v>0</v>
      </c>
      <c r="R7527" s="92">
        <f>R6771+R7023*'Emission factors'!$H$16+R7275*'Emission factors'!$H$17</f>
        <v>0</v>
      </c>
      <c r="S7527" s="92">
        <f>S6771+S7023*'Emission factors'!$H$16+S7275*'Emission factors'!$H$17</f>
        <v>0</v>
      </c>
      <c r="T7527" s="92">
        <f>T6771+T7023*'Emission factors'!$H$16+T7275*'Emission factors'!$H$17</f>
        <v>0</v>
      </c>
      <c r="U7527" s="92">
        <f>U6771+U7023*'Emission factors'!$H$16+U7275*'Emission factors'!$H$17</f>
        <v>0</v>
      </c>
    </row>
    <row r="7528" spans="1:21" x14ac:dyDescent="0.25">
      <c r="A7528" s="92" t="s">
        <v>11</v>
      </c>
      <c r="B7528" s="92" t="s">
        <v>12</v>
      </c>
      <c r="C7528" s="92" t="s">
        <v>48</v>
      </c>
      <c r="D7528" s="92" t="s">
        <v>48</v>
      </c>
      <c r="E7528" s="92" t="s">
        <v>26</v>
      </c>
      <c r="F7528" s="92" t="s">
        <v>50</v>
      </c>
      <c r="G7528" s="92" t="s">
        <v>97</v>
      </c>
      <c r="H7528" s="92" t="s">
        <v>94</v>
      </c>
      <c r="I7528" s="92" t="s">
        <v>220</v>
      </c>
      <c r="L7528" s="92">
        <f>L6772+L7024*'Emission factors'!$H$16+L7276*'Emission factors'!$H$17</f>
        <v>0</v>
      </c>
      <c r="M7528" s="92">
        <f>M6772+M7024*'Emission factors'!$H$16+M7276*'Emission factors'!$H$17</f>
        <v>0</v>
      </c>
      <c r="N7528" s="92">
        <f>N6772+N7024*'Emission factors'!$H$16+N7276*'Emission factors'!$H$17</f>
        <v>0</v>
      </c>
      <c r="O7528" s="92">
        <f>O6772+O7024*'Emission factors'!$H$16+O7276*'Emission factors'!$H$17</f>
        <v>0</v>
      </c>
      <c r="P7528" s="92">
        <f>P6772+P7024*'Emission factors'!$H$16+P7276*'Emission factors'!$H$17</f>
        <v>0</v>
      </c>
      <c r="Q7528" s="92">
        <f>Q6772+Q7024*'Emission factors'!$H$16+Q7276*'Emission factors'!$H$17</f>
        <v>0</v>
      </c>
      <c r="R7528" s="92">
        <f>R6772+R7024*'Emission factors'!$H$16+R7276*'Emission factors'!$H$17</f>
        <v>0</v>
      </c>
      <c r="S7528" s="92">
        <f>S6772+S7024*'Emission factors'!$H$16+S7276*'Emission factors'!$H$17</f>
        <v>0</v>
      </c>
      <c r="T7528" s="92">
        <f>T6772+T7024*'Emission factors'!$H$16+T7276*'Emission factors'!$H$17</f>
        <v>0</v>
      </c>
      <c r="U7528" s="92">
        <f>U6772+U7024*'Emission factors'!$H$16+U7276*'Emission factors'!$H$17</f>
        <v>0</v>
      </c>
    </row>
    <row r="7529" spans="1:21" x14ac:dyDescent="0.25">
      <c r="A7529" s="92" t="s">
        <v>11</v>
      </c>
      <c r="B7529" s="92" t="s">
        <v>12</v>
      </c>
      <c r="C7529" s="92" t="s">
        <v>48</v>
      </c>
      <c r="D7529" s="92" t="s">
        <v>48</v>
      </c>
      <c r="E7529" s="92" t="s">
        <v>26</v>
      </c>
      <c r="F7529" s="92" t="s">
        <v>50</v>
      </c>
      <c r="G7529" s="92" t="s">
        <v>97</v>
      </c>
      <c r="H7529" s="92" t="s">
        <v>94</v>
      </c>
      <c r="I7529" s="92" t="s">
        <v>221</v>
      </c>
      <c r="L7529" s="92">
        <f>L6773+L7025*'Emission factors'!$H$16+L7277*'Emission factors'!$H$17</f>
        <v>976.44857160307231</v>
      </c>
      <c r="M7529" s="92">
        <f>M6773+M7025*'Emission factors'!$H$16+M7277*'Emission factors'!$H$17</f>
        <v>571.42182243276147</v>
      </c>
      <c r="N7529" s="92">
        <f>N6773+N7025*'Emission factors'!$H$16+N7277*'Emission factors'!$H$17</f>
        <v>1587.4224705338042</v>
      </c>
      <c r="O7529" s="92">
        <f>O6773+O7025*'Emission factors'!$H$16+O7277*'Emission factors'!$H$17</f>
        <v>1744.8310216480509</v>
      </c>
      <c r="P7529" s="92">
        <f>P6773+P7025*'Emission factors'!$H$16+P7277*'Emission factors'!$H$17</f>
        <v>1898.3884750657082</v>
      </c>
      <c r="Q7529" s="92">
        <f>Q6773+Q7025*'Emission factors'!$H$16+Q7277*'Emission factors'!$H$17</f>
        <v>1979.3831403055392</v>
      </c>
      <c r="R7529" s="92">
        <f>R6773+R7025*'Emission factors'!$H$16+R7277*'Emission factors'!$H$17</f>
        <v>2074.2417572530885</v>
      </c>
      <c r="S7529" s="92">
        <f>S6773+S7025*'Emission factors'!$H$16+S7277*'Emission factors'!$H$17</f>
        <v>2196.8282776160763</v>
      </c>
      <c r="T7529" s="92">
        <f>T6773+T7025*'Emission factors'!$H$16+T7277*'Emission factors'!$H$17</f>
        <v>2346.7778605600874</v>
      </c>
      <c r="U7529" s="92">
        <f>U6773+U7025*'Emission factors'!$H$16+U7277*'Emission factors'!$H$17</f>
        <v>3032.0705612003999</v>
      </c>
    </row>
    <row r="7530" spans="1:21" x14ac:dyDescent="0.25">
      <c r="A7530" s="92" t="s">
        <v>11</v>
      </c>
      <c r="B7530" s="92" t="s">
        <v>12</v>
      </c>
      <c r="C7530" s="92" t="s">
        <v>48</v>
      </c>
      <c r="D7530" s="92" t="s">
        <v>48</v>
      </c>
      <c r="E7530" s="92" t="s">
        <v>26</v>
      </c>
      <c r="F7530" s="92" t="s">
        <v>50</v>
      </c>
      <c r="G7530" s="92" t="s">
        <v>97</v>
      </c>
      <c r="H7530" s="92" t="s">
        <v>94</v>
      </c>
      <c r="I7530" s="92" t="s">
        <v>201</v>
      </c>
      <c r="L7530" s="92">
        <f>L6774+L7026*'Emission factors'!$H$16+L7278*'Emission factors'!$H$17</f>
        <v>43189.095256062516</v>
      </c>
      <c r="M7530" s="92">
        <f>M6774+M7026*'Emission factors'!$H$16+M7278*'Emission factors'!$H$17</f>
        <v>25461.589297427417</v>
      </c>
      <c r="N7530" s="92">
        <f>N6774+N7026*'Emission factors'!$H$16+N7278*'Emission factors'!$H$17</f>
        <v>16730.504591430097</v>
      </c>
      <c r="O7530" s="92">
        <f>O6774+O7026*'Emission factors'!$H$16+O7278*'Emission factors'!$H$17</f>
        <v>14297.915265506965</v>
      </c>
      <c r="P7530" s="92">
        <f>P6774+P7026*'Emission factors'!$H$16+P7278*'Emission factors'!$H$17</f>
        <v>92967.138896903314</v>
      </c>
      <c r="Q7530" s="92">
        <f>Q6774+Q7026*'Emission factors'!$H$16+Q7278*'Emission factors'!$H$17</f>
        <v>139003.01826340408</v>
      </c>
      <c r="R7530" s="92">
        <f>R6774+R7026*'Emission factors'!$H$16+R7278*'Emission factors'!$H$17</f>
        <v>112222.38102745928</v>
      </c>
      <c r="S7530" s="92">
        <f>S6774+S7026*'Emission factors'!$H$16+S7278*'Emission factors'!$H$17</f>
        <v>67678.627927383495</v>
      </c>
      <c r="T7530" s="92">
        <f>T6774+T7026*'Emission factors'!$H$16+T7278*'Emission factors'!$H$17</f>
        <v>79859.69244108237</v>
      </c>
      <c r="U7530" s="92">
        <f>U6774+U7026*'Emission factors'!$H$16+U7278*'Emission factors'!$H$17</f>
        <v>92855.94295159039</v>
      </c>
    </row>
    <row r="7531" spans="1:21" x14ac:dyDescent="0.25">
      <c r="A7531" s="92" t="s">
        <v>11</v>
      </c>
      <c r="B7531" s="92" t="s">
        <v>12</v>
      </c>
      <c r="C7531" s="92" t="s">
        <v>48</v>
      </c>
      <c r="D7531" s="92" t="s">
        <v>48</v>
      </c>
      <c r="E7531" s="92" t="s">
        <v>26</v>
      </c>
      <c r="F7531" s="92" t="s">
        <v>50</v>
      </c>
      <c r="G7531" s="92" t="s">
        <v>97</v>
      </c>
      <c r="H7531" s="92" t="s">
        <v>94</v>
      </c>
      <c r="I7531" s="92" t="s">
        <v>196</v>
      </c>
      <c r="L7531" s="92">
        <f>L6775+L7027*'Emission factors'!$H$16+L7279*'Emission factors'!$H$17</f>
        <v>197769.35150276756</v>
      </c>
      <c r="M7531" s="92">
        <f>M6775+M7027*'Emission factors'!$H$16+M7279*'Emission factors'!$H$17</f>
        <v>102024.52653203061</v>
      </c>
      <c r="N7531" s="92">
        <f>N6775+N7027*'Emission factors'!$H$16+N7279*'Emission factors'!$H$17</f>
        <v>87356.084861532858</v>
      </c>
      <c r="O7531" s="92">
        <f>O6775+O7027*'Emission factors'!$H$16+O7279*'Emission factors'!$H$17</f>
        <v>58387.3214393741</v>
      </c>
      <c r="P7531" s="92">
        <f>P6775+P7027*'Emission factors'!$H$16+P7279*'Emission factors'!$H$17</f>
        <v>109495.95618587894</v>
      </c>
      <c r="Q7531" s="92">
        <f>Q6775+Q7027*'Emission factors'!$H$16+Q7279*'Emission factors'!$H$17</f>
        <v>416970.40103213687</v>
      </c>
      <c r="R7531" s="92">
        <f>R6775+R7027*'Emission factors'!$H$16+R7279*'Emission factors'!$H$17</f>
        <v>383621.22888827085</v>
      </c>
      <c r="S7531" s="92">
        <f>S6775+S7027*'Emission factors'!$H$16+S7279*'Emission factors'!$H$17</f>
        <v>211335.5389646469</v>
      </c>
      <c r="T7531" s="92">
        <f>T6775+T7027*'Emission factors'!$H$16+T7279*'Emission factors'!$H$17</f>
        <v>136086.8734006719</v>
      </c>
      <c r="U7531" s="92">
        <f>U6775+U7027*'Emission factors'!$H$16+U7279*'Emission factors'!$H$17</f>
        <v>92804.875737196242</v>
      </c>
    </row>
    <row r="7532" spans="1:21" x14ac:dyDescent="0.25">
      <c r="A7532" s="92" t="s">
        <v>11</v>
      </c>
      <c r="B7532" s="92" t="s">
        <v>12</v>
      </c>
      <c r="C7532" s="92" t="s">
        <v>48</v>
      </c>
      <c r="D7532" s="92" t="s">
        <v>48</v>
      </c>
      <c r="E7532" s="92" t="s">
        <v>26</v>
      </c>
      <c r="F7532" s="92" t="s">
        <v>50</v>
      </c>
      <c r="G7532" s="92" t="s">
        <v>97</v>
      </c>
      <c r="H7532" s="92" t="s">
        <v>94</v>
      </c>
      <c r="I7532" s="92" t="s">
        <v>197</v>
      </c>
      <c r="L7532" s="92">
        <f>L6776+L7028*'Emission factors'!$H$16+L7280*'Emission factors'!$H$17</f>
        <v>5536563.6257515727</v>
      </c>
      <c r="M7532" s="92">
        <f>M6776+M7028*'Emission factors'!$H$16+M7280*'Emission factors'!$H$17</f>
        <v>2836827.4517129147</v>
      </c>
      <c r="N7532" s="92">
        <f>N6776+N7028*'Emission factors'!$H$16+N7280*'Emission factors'!$H$17</f>
        <v>3231896.7507438902</v>
      </c>
      <c r="O7532" s="92">
        <f>O6776+O7028*'Emission factors'!$H$16+O7280*'Emission factors'!$H$17</f>
        <v>3399221.5057211914</v>
      </c>
      <c r="P7532" s="92">
        <f>P6776+P7028*'Emission factors'!$H$16+P7280*'Emission factors'!$H$17</f>
        <v>2436185.5733224503</v>
      </c>
      <c r="Q7532" s="92">
        <f>Q6776+Q7028*'Emission factors'!$H$16+Q7280*'Emission factors'!$H$17</f>
        <v>1475857.5048269008</v>
      </c>
      <c r="R7532" s="92">
        <f>R6776+R7028*'Emission factors'!$H$16+R7280*'Emission factors'!$H$17</f>
        <v>1269244.2146459338</v>
      </c>
      <c r="S7532" s="92">
        <f>S6776+S7028*'Emission factors'!$H$16+S7280*'Emission factors'!$H$17</f>
        <v>1277355.0702066026</v>
      </c>
      <c r="T7532" s="92">
        <f>T6776+T7028*'Emission factors'!$H$16+T7280*'Emission factors'!$H$17</f>
        <v>739709.61103425897</v>
      </c>
      <c r="U7532" s="92">
        <f>U6776+U7028*'Emission factors'!$H$16+U7280*'Emission factors'!$H$17</f>
        <v>219049.99209864045</v>
      </c>
    </row>
    <row r="7533" spans="1:21" x14ac:dyDescent="0.25">
      <c r="A7533" s="92" t="s">
        <v>11</v>
      </c>
      <c r="B7533" s="92" t="s">
        <v>12</v>
      </c>
      <c r="C7533" s="92" t="s">
        <v>48</v>
      </c>
      <c r="D7533" s="92" t="s">
        <v>48</v>
      </c>
      <c r="E7533" s="92" t="s">
        <v>26</v>
      </c>
      <c r="F7533" s="92" t="s">
        <v>50</v>
      </c>
      <c r="G7533" s="92" t="s">
        <v>97</v>
      </c>
      <c r="H7533" s="92" t="s">
        <v>94</v>
      </c>
      <c r="I7533" s="92" t="s">
        <v>222</v>
      </c>
      <c r="L7533" s="92">
        <f>L6777+L7029*'Emission factors'!$H$16+L7281*'Emission factors'!$H$17</f>
        <v>0</v>
      </c>
      <c r="M7533" s="92">
        <f>M6777+M7029*'Emission factors'!$H$16+M7281*'Emission factors'!$H$17</f>
        <v>0</v>
      </c>
      <c r="N7533" s="92">
        <f>N6777+N7029*'Emission factors'!$H$16+N7281*'Emission factors'!$H$17</f>
        <v>0</v>
      </c>
      <c r="O7533" s="92">
        <f>O6777+O7029*'Emission factors'!$H$16+O7281*'Emission factors'!$H$17</f>
        <v>0</v>
      </c>
      <c r="P7533" s="92">
        <f>P6777+P7029*'Emission factors'!$H$16+P7281*'Emission factors'!$H$17</f>
        <v>0</v>
      </c>
      <c r="Q7533" s="92">
        <f>Q6777+Q7029*'Emission factors'!$H$16+Q7281*'Emission factors'!$H$17</f>
        <v>0</v>
      </c>
      <c r="R7533" s="92">
        <f>R6777+R7029*'Emission factors'!$H$16+R7281*'Emission factors'!$H$17</f>
        <v>0</v>
      </c>
      <c r="S7533" s="92">
        <f>S6777+S7029*'Emission factors'!$H$16+S7281*'Emission factors'!$H$17</f>
        <v>0</v>
      </c>
      <c r="T7533" s="92">
        <f>T6777+T7029*'Emission factors'!$H$16+T7281*'Emission factors'!$H$17</f>
        <v>0</v>
      </c>
      <c r="U7533" s="92">
        <f>U6777+U7029*'Emission factors'!$H$16+U7281*'Emission factors'!$H$17</f>
        <v>0</v>
      </c>
    </row>
    <row r="7534" spans="1:21" x14ac:dyDescent="0.25">
      <c r="A7534" s="92" t="s">
        <v>11</v>
      </c>
      <c r="B7534" s="92" t="s">
        <v>12</v>
      </c>
      <c r="C7534" s="92" t="s">
        <v>48</v>
      </c>
      <c r="D7534" s="92" t="s">
        <v>48</v>
      </c>
      <c r="E7534" s="92" t="s">
        <v>26</v>
      </c>
      <c r="F7534" s="92" t="s">
        <v>50</v>
      </c>
      <c r="G7534" s="92" t="s">
        <v>97</v>
      </c>
      <c r="H7534" s="92" t="s">
        <v>94</v>
      </c>
      <c r="I7534" s="92" t="s">
        <v>223</v>
      </c>
      <c r="L7534" s="92">
        <f>L6778+L7030*'Emission factors'!$H$16+L7282*'Emission factors'!$H$17</f>
        <v>0</v>
      </c>
      <c r="M7534" s="92">
        <f>M6778+M7030*'Emission factors'!$H$16+M7282*'Emission factors'!$H$17</f>
        <v>0</v>
      </c>
      <c r="N7534" s="92">
        <f>N6778+N7030*'Emission factors'!$H$16+N7282*'Emission factors'!$H$17</f>
        <v>0</v>
      </c>
      <c r="O7534" s="92">
        <f>O6778+O7030*'Emission factors'!$H$16+O7282*'Emission factors'!$H$17</f>
        <v>0</v>
      </c>
      <c r="P7534" s="92">
        <f>P6778+P7030*'Emission factors'!$H$16+P7282*'Emission factors'!$H$17</f>
        <v>0</v>
      </c>
      <c r="Q7534" s="92">
        <f>Q6778+Q7030*'Emission factors'!$H$16+Q7282*'Emission factors'!$H$17</f>
        <v>0</v>
      </c>
      <c r="R7534" s="92">
        <f>R6778+R7030*'Emission factors'!$H$16+R7282*'Emission factors'!$H$17</f>
        <v>0</v>
      </c>
      <c r="S7534" s="92">
        <f>S6778+S7030*'Emission factors'!$H$16+S7282*'Emission factors'!$H$17</f>
        <v>0</v>
      </c>
      <c r="T7534" s="92">
        <f>T6778+T7030*'Emission factors'!$H$16+T7282*'Emission factors'!$H$17</f>
        <v>0</v>
      </c>
      <c r="U7534" s="92">
        <f>U6778+U7030*'Emission factors'!$H$16+U7282*'Emission factors'!$H$17</f>
        <v>0</v>
      </c>
    </row>
    <row r="7535" spans="1:21" x14ac:dyDescent="0.25">
      <c r="A7535" s="92" t="s">
        <v>11</v>
      </c>
      <c r="B7535" s="92" t="s">
        <v>12</v>
      </c>
      <c r="C7535" s="92" t="s">
        <v>48</v>
      </c>
      <c r="D7535" s="92" t="s">
        <v>48</v>
      </c>
      <c r="E7535" s="92" t="s">
        <v>26</v>
      </c>
      <c r="F7535" s="92" t="s">
        <v>50</v>
      </c>
      <c r="G7535" s="92" t="s">
        <v>97</v>
      </c>
      <c r="H7535" s="92" t="s">
        <v>94</v>
      </c>
      <c r="I7535" s="92" t="s">
        <v>259</v>
      </c>
      <c r="L7535" s="92">
        <f>L6779+L7031*'Emission factors'!$H$16+L7283*'Emission factors'!$H$17</f>
        <v>0</v>
      </c>
      <c r="M7535" s="92">
        <f>M6779+M7031*'Emission factors'!$H$16+M7283*'Emission factors'!$H$17</f>
        <v>0</v>
      </c>
      <c r="N7535" s="92">
        <f>N6779+N7031*'Emission factors'!$H$16+N7283*'Emission factors'!$H$17</f>
        <v>0</v>
      </c>
      <c r="O7535" s="92">
        <f>O6779+O7031*'Emission factors'!$H$16+O7283*'Emission factors'!$H$17</f>
        <v>0</v>
      </c>
      <c r="P7535" s="92">
        <f>P6779+P7031*'Emission factors'!$H$16+P7283*'Emission factors'!$H$17</f>
        <v>0</v>
      </c>
      <c r="Q7535" s="92">
        <f>Q6779+Q7031*'Emission factors'!$H$16+Q7283*'Emission factors'!$H$17</f>
        <v>0</v>
      </c>
      <c r="R7535" s="92">
        <f>R6779+R7031*'Emission factors'!$H$16+R7283*'Emission factors'!$H$17</f>
        <v>0</v>
      </c>
      <c r="S7535" s="92">
        <f>S6779+S7031*'Emission factors'!$H$16+S7283*'Emission factors'!$H$17</f>
        <v>0</v>
      </c>
      <c r="T7535" s="92">
        <f>T6779+T7031*'Emission factors'!$H$16+T7283*'Emission factors'!$H$17</f>
        <v>0</v>
      </c>
      <c r="U7535" s="92">
        <f>U6779+U7031*'Emission factors'!$H$16+U7283*'Emission factors'!$H$17</f>
        <v>0</v>
      </c>
    </row>
    <row r="7536" spans="1:21" x14ac:dyDescent="0.25">
      <c r="A7536" s="92" t="s">
        <v>11</v>
      </c>
      <c r="B7536" s="92" t="s">
        <v>12</v>
      </c>
      <c r="C7536" s="92" t="s">
        <v>48</v>
      </c>
      <c r="D7536" s="92" t="s">
        <v>48</v>
      </c>
      <c r="E7536" s="92" t="s">
        <v>26</v>
      </c>
      <c r="F7536" s="92" t="s">
        <v>50</v>
      </c>
      <c r="G7536" s="92" t="s">
        <v>97</v>
      </c>
      <c r="H7536" s="92" t="s">
        <v>94</v>
      </c>
      <c r="I7536" s="89" t="s">
        <v>193</v>
      </c>
      <c r="L7536" s="92">
        <f>L6780+L7032*'Emission factors'!$H$16+L7284*'Emission factors'!$H$17</f>
        <v>65553.301683956161</v>
      </c>
      <c r="M7536" s="92">
        <f>M6780+M7032*'Emission factors'!$H$16+M7284*'Emission factors'!$H$17</f>
        <v>48704.378478156985</v>
      </c>
      <c r="N7536" s="92">
        <f>N6780+N7032*'Emission factors'!$H$16+N7284*'Emission factors'!$H$17</f>
        <v>50709.795964313584</v>
      </c>
      <c r="O7536" s="92">
        <f>O6780+O7032*'Emission factors'!$H$16+O7284*'Emission factors'!$H$17</f>
        <v>66042.109257638032</v>
      </c>
      <c r="P7536" s="92">
        <f>P6780+P7032*'Emission factors'!$H$16+P7284*'Emission factors'!$H$17</f>
        <v>51464.510692042815</v>
      </c>
      <c r="Q7536" s="92">
        <f>Q6780+Q7032*'Emission factors'!$H$16+Q7284*'Emission factors'!$H$17</f>
        <v>50550.162363840012</v>
      </c>
      <c r="R7536" s="92">
        <f>R6780+R7032*'Emission factors'!$H$16+R7284*'Emission factors'!$H$17</f>
        <v>56815.531124684669</v>
      </c>
      <c r="S7536" s="92">
        <f>S6780+S7032*'Emission factors'!$H$16+S7284*'Emission factors'!$H$17</f>
        <v>62619.448538406643</v>
      </c>
      <c r="T7536" s="92">
        <f>T6780+T7032*'Emission factors'!$H$16+T7284*'Emission factors'!$H$17</f>
        <v>55465.368419266968</v>
      </c>
      <c r="U7536" s="92">
        <f>U6780+U7032*'Emission factors'!$H$16+U7284*'Emission factors'!$H$17</f>
        <v>56635.560514088655</v>
      </c>
    </row>
    <row r="7537" spans="1:21" x14ac:dyDescent="0.25">
      <c r="A7537" s="92" t="s">
        <v>11</v>
      </c>
      <c r="B7537" s="92" t="s">
        <v>12</v>
      </c>
      <c r="C7537" s="92" t="s">
        <v>48</v>
      </c>
      <c r="D7537" s="92" t="s">
        <v>48</v>
      </c>
      <c r="E7537" s="92" t="s">
        <v>26</v>
      </c>
      <c r="F7537" s="92" t="s">
        <v>50</v>
      </c>
      <c r="G7537" s="92" t="s">
        <v>97</v>
      </c>
      <c r="H7537" s="92" t="s">
        <v>94</v>
      </c>
      <c r="I7537" s="92" t="s">
        <v>203</v>
      </c>
      <c r="L7537" s="92">
        <f>L6781+L7033*'Emission factors'!$H$16+L7285*'Emission factors'!$H$17</f>
        <v>90330.43875770396</v>
      </c>
      <c r="M7537" s="92">
        <f>M6781+M7033*'Emission factors'!$H$16+M7285*'Emission factors'!$H$17</f>
        <v>52768.993360349057</v>
      </c>
      <c r="N7537" s="92">
        <f>N6781+N7033*'Emission factors'!$H$16+N7285*'Emission factors'!$H$17</f>
        <v>85213.439815867983</v>
      </c>
      <c r="O7537" s="92">
        <f>O6781+O7033*'Emission factors'!$H$16+O7285*'Emission factors'!$H$17</f>
        <v>83458.294191339111</v>
      </c>
      <c r="P7537" s="92">
        <f>P6781+P7033*'Emission factors'!$H$16+P7285*'Emission factors'!$H$17</f>
        <v>60341.819180371254</v>
      </c>
      <c r="Q7537" s="92">
        <f>Q6781+Q7033*'Emission factors'!$H$16+Q7285*'Emission factors'!$H$17</f>
        <v>94198.262037339606</v>
      </c>
      <c r="R7537" s="92">
        <f>R6781+R7033*'Emission factors'!$H$16+R7285*'Emission factors'!$H$17</f>
        <v>130570.72648359921</v>
      </c>
      <c r="S7537" s="92">
        <f>S6781+S7033*'Emission factors'!$H$16+S7285*'Emission factors'!$H$17</f>
        <v>161208.16849421733</v>
      </c>
      <c r="T7537" s="92">
        <f>T6781+T7033*'Emission factors'!$H$16+T7285*'Emission factors'!$H$17</f>
        <v>125668.12560109218</v>
      </c>
      <c r="U7537" s="92">
        <f>U6781+U7033*'Emission factors'!$H$16+U7285*'Emission factors'!$H$17</f>
        <v>128547.87232833552</v>
      </c>
    </row>
    <row r="7538" spans="1:21" x14ac:dyDescent="0.25">
      <c r="A7538" s="92" t="s">
        <v>11</v>
      </c>
      <c r="B7538" s="92" t="s">
        <v>12</v>
      </c>
      <c r="C7538" s="92" t="s">
        <v>48</v>
      </c>
      <c r="D7538" s="92" t="s">
        <v>48</v>
      </c>
      <c r="E7538" s="92" t="s">
        <v>26</v>
      </c>
      <c r="F7538" s="92" t="s">
        <v>50</v>
      </c>
      <c r="G7538" s="92" t="s">
        <v>97</v>
      </c>
      <c r="H7538" s="92" t="s">
        <v>94</v>
      </c>
      <c r="I7538" s="92" t="s">
        <v>209</v>
      </c>
      <c r="L7538" s="92">
        <f>L6782+L7034*'Emission factors'!$H$16+L7286*'Emission factors'!$H$17</f>
        <v>0</v>
      </c>
      <c r="M7538" s="92">
        <f>M6782+M7034*'Emission factors'!$H$16+M7286*'Emission factors'!$H$17</f>
        <v>0</v>
      </c>
      <c r="N7538" s="92">
        <f>N6782+N7034*'Emission factors'!$H$16+N7286*'Emission factors'!$H$17</f>
        <v>1374.5526691289331</v>
      </c>
      <c r="O7538" s="92">
        <f>O6782+O7034*'Emission factors'!$H$16+O7286*'Emission factors'!$H$17</f>
        <v>3078.6368484267086</v>
      </c>
      <c r="P7538" s="92">
        <f>P6782+P7034*'Emission factors'!$H$16+P7286*'Emission factors'!$H$17</f>
        <v>40794.195306792026</v>
      </c>
      <c r="Q7538" s="92">
        <f>Q6782+Q7034*'Emission factors'!$H$16+Q7286*'Emission factors'!$H$17</f>
        <v>89679.216778779737</v>
      </c>
      <c r="R7538" s="92">
        <f>R6782+R7034*'Emission factors'!$H$16+R7286*'Emission factors'!$H$17</f>
        <v>132787.65620721414</v>
      </c>
      <c r="S7538" s="92">
        <f>S6782+S7034*'Emission factors'!$H$16+S7286*'Emission factors'!$H$17</f>
        <v>174064.86345356872</v>
      </c>
      <c r="T7538" s="92">
        <f>T6782+T7034*'Emission factors'!$H$16+T7286*'Emission factors'!$H$17</f>
        <v>154760.18532703377</v>
      </c>
      <c r="U7538" s="92">
        <f>U6782+U7034*'Emission factors'!$H$16+U7286*'Emission factors'!$H$17</f>
        <v>147700.08557492329</v>
      </c>
    </row>
    <row r="7539" spans="1:21" x14ac:dyDescent="0.25">
      <c r="A7539" s="92" t="s">
        <v>11</v>
      </c>
      <c r="B7539" s="92" t="s">
        <v>12</v>
      </c>
      <c r="C7539" s="92" t="s">
        <v>48</v>
      </c>
      <c r="D7539" s="92" t="s">
        <v>48</v>
      </c>
      <c r="E7539" s="92" t="s">
        <v>26</v>
      </c>
      <c r="F7539" s="92" t="s">
        <v>50</v>
      </c>
      <c r="G7539" s="92" t="s">
        <v>97</v>
      </c>
      <c r="H7539" s="92" t="s">
        <v>94</v>
      </c>
      <c r="I7539" s="92" t="s">
        <v>208</v>
      </c>
      <c r="L7539" s="92">
        <f>L6783+L7035*'Emission factors'!$H$16+L7287*'Emission factors'!$H$17</f>
        <v>2783.8439973015275</v>
      </c>
      <c r="M7539" s="92">
        <f>M6783+M7035*'Emission factors'!$H$16+M7287*'Emission factors'!$H$17</f>
        <v>1603.0963146876247</v>
      </c>
      <c r="N7539" s="92">
        <f>N6783+N7035*'Emission factors'!$H$16+N7287*'Emission factors'!$H$17</f>
        <v>1986.0528250653315</v>
      </c>
      <c r="O7539" s="92">
        <f>O6783+O7035*'Emission factors'!$H$16+O7287*'Emission factors'!$H$17</f>
        <v>1953.6600010746865</v>
      </c>
      <c r="P7539" s="92">
        <f>P6783+P7035*'Emission factors'!$H$16+P7287*'Emission factors'!$H$17</f>
        <v>1539.5833501559209</v>
      </c>
      <c r="Q7539" s="92">
        <f>Q6783+Q7035*'Emission factors'!$H$16+Q7287*'Emission factors'!$H$17</f>
        <v>1209.7765247918635</v>
      </c>
      <c r="R7539" s="92">
        <f>R6783+R7035*'Emission factors'!$H$16+R7287*'Emission factors'!$H$17</f>
        <v>1082.568783807086</v>
      </c>
      <c r="S7539" s="92">
        <f>S6783+S7035*'Emission factors'!$H$16+S7287*'Emission factors'!$H$17</f>
        <v>1006.2077768319458</v>
      </c>
      <c r="T7539" s="92">
        <f>T6783+T7035*'Emission factors'!$H$16+T7287*'Emission factors'!$H$17</f>
        <v>1287.1981013083248</v>
      </c>
      <c r="U7539" s="92">
        <f>U6783+U7035*'Emission factors'!$H$16+U7287*'Emission factors'!$H$17</f>
        <v>3290.1594350610085</v>
      </c>
    </row>
    <row r="7540" spans="1:21" x14ac:dyDescent="0.25">
      <c r="A7540" s="92" t="s">
        <v>11</v>
      </c>
      <c r="B7540" s="92" t="s">
        <v>12</v>
      </c>
      <c r="C7540" s="92" t="s">
        <v>48</v>
      </c>
      <c r="D7540" s="92" t="s">
        <v>48</v>
      </c>
      <c r="E7540" s="92" t="s">
        <v>26</v>
      </c>
      <c r="F7540" s="92" t="s">
        <v>50</v>
      </c>
      <c r="G7540" s="92" t="s">
        <v>97</v>
      </c>
      <c r="H7540" s="92" t="s">
        <v>94</v>
      </c>
      <c r="I7540" s="92" t="s">
        <v>202</v>
      </c>
      <c r="L7540" s="92">
        <f>L6784+L7036*'Emission factors'!$H$16+L7288*'Emission factors'!$H$17</f>
        <v>140316.84794798758</v>
      </c>
      <c r="M7540" s="92">
        <f>M6784+M7036*'Emission factors'!$H$16+M7288*'Emission factors'!$H$17</f>
        <v>104702.85184107997</v>
      </c>
      <c r="N7540" s="92">
        <f>N6784+N7036*'Emission factors'!$H$16+N7288*'Emission factors'!$H$17</f>
        <v>132889.18604450417</v>
      </c>
      <c r="O7540" s="92">
        <f>O6784+O7036*'Emission factors'!$H$16+O7288*'Emission factors'!$H$17</f>
        <v>159523.24988874505</v>
      </c>
      <c r="P7540" s="92">
        <f>P6784+P7036*'Emission factors'!$H$16+P7288*'Emission factors'!$H$17</f>
        <v>150387.29780629175</v>
      </c>
      <c r="Q7540" s="92">
        <f>Q6784+Q7036*'Emission factors'!$H$16+Q7288*'Emission factors'!$H$17</f>
        <v>191069.20174159072</v>
      </c>
      <c r="R7540" s="92">
        <f>R6784+R7036*'Emission factors'!$H$16+R7288*'Emission factors'!$H$17</f>
        <v>167597.80518563479</v>
      </c>
      <c r="S7540" s="92">
        <f>S6784+S7036*'Emission factors'!$H$16+S7288*'Emission factors'!$H$17</f>
        <v>115842.88253483138</v>
      </c>
      <c r="T7540" s="92">
        <f>T6784+T7036*'Emission factors'!$H$16+T7288*'Emission factors'!$H$17</f>
        <v>82145.209535511996</v>
      </c>
      <c r="U7540" s="92">
        <f>U6784+U7036*'Emission factors'!$H$16+U7288*'Emission factors'!$H$17</f>
        <v>118866.2308108552</v>
      </c>
    </row>
    <row r="7541" spans="1:21" x14ac:dyDescent="0.25">
      <c r="A7541" s="92" t="s">
        <v>11</v>
      </c>
      <c r="B7541" s="92" t="s">
        <v>12</v>
      </c>
      <c r="C7541" s="92" t="s">
        <v>48</v>
      </c>
      <c r="D7541" s="92" t="s">
        <v>48</v>
      </c>
      <c r="E7541" s="92" t="s">
        <v>26</v>
      </c>
      <c r="F7541" s="92" t="s">
        <v>50</v>
      </c>
      <c r="G7541" s="92" t="s">
        <v>97</v>
      </c>
      <c r="H7541" s="92" t="s">
        <v>94</v>
      </c>
      <c r="I7541" s="92" t="s">
        <v>225</v>
      </c>
      <c r="L7541" s="92">
        <f>L6785+L7037*'Emission factors'!$H$16+L7289*'Emission factors'!$H$17</f>
        <v>0</v>
      </c>
      <c r="M7541" s="92">
        <f>M6785+M7037*'Emission factors'!$H$16+M7289*'Emission factors'!$H$17</f>
        <v>0</v>
      </c>
      <c r="N7541" s="92">
        <f>N6785+N7037*'Emission factors'!$H$16+N7289*'Emission factors'!$H$17</f>
        <v>0</v>
      </c>
      <c r="O7541" s="92">
        <f>O6785+O7037*'Emission factors'!$H$16+O7289*'Emission factors'!$H$17</f>
        <v>0</v>
      </c>
      <c r="P7541" s="92">
        <f>P6785+P7037*'Emission factors'!$H$16+P7289*'Emission factors'!$H$17</f>
        <v>0</v>
      </c>
      <c r="Q7541" s="92">
        <f>Q6785+Q7037*'Emission factors'!$H$16+Q7289*'Emission factors'!$H$17</f>
        <v>0</v>
      </c>
      <c r="R7541" s="92">
        <f>R6785+R7037*'Emission factors'!$H$16+R7289*'Emission factors'!$H$17</f>
        <v>0</v>
      </c>
      <c r="S7541" s="92">
        <f>S6785+S7037*'Emission factors'!$H$16+S7289*'Emission factors'!$H$17</f>
        <v>0</v>
      </c>
      <c r="T7541" s="92">
        <f>T6785+T7037*'Emission factors'!$H$16+T7289*'Emission factors'!$H$17</f>
        <v>0</v>
      </c>
      <c r="U7541" s="92">
        <f>U6785+U7037*'Emission factors'!$H$16+U7289*'Emission factors'!$H$17</f>
        <v>0</v>
      </c>
    </row>
    <row r="7542" spans="1:21" x14ac:dyDescent="0.25">
      <c r="A7542" s="92" t="s">
        <v>11</v>
      </c>
      <c r="B7542" s="92" t="s">
        <v>12</v>
      </c>
      <c r="C7542" s="92" t="s">
        <v>48</v>
      </c>
      <c r="D7542" s="92" t="s">
        <v>48</v>
      </c>
      <c r="E7542" s="92" t="s">
        <v>26</v>
      </c>
      <c r="F7542" s="92" t="s">
        <v>50</v>
      </c>
      <c r="G7542" s="92" t="s">
        <v>97</v>
      </c>
      <c r="H7542" s="92" t="s">
        <v>94</v>
      </c>
      <c r="I7542" s="92" t="s">
        <v>226</v>
      </c>
      <c r="L7542" s="92">
        <f>L6786+L7038*'Emission factors'!$H$16+L7290*'Emission factors'!$H$17</f>
        <v>0</v>
      </c>
      <c r="M7542" s="92">
        <f>M6786+M7038*'Emission factors'!$H$16+M7290*'Emission factors'!$H$17</f>
        <v>0</v>
      </c>
      <c r="N7542" s="92">
        <f>N6786+N7038*'Emission factors'!$H$16+N7290*'Emission factors'!$H$17</f>
        <v>0</v>
      </c>
      <c r="O7542" s="92">
        <f>O6786+O7038*'Emission factors'!$H$16+O7290*'Emission factors'!$H$17</f>
        <v>0</v>
      </c>
      <c r="P7542" s="92">
        <f>P6786+P7038*'Emission factors'!$H$16+P7290*'Emission factors'!$H$17</f>
        <v>0</v>
      </c>
      <c r="Q7542" s="92">
        <f>Q6786+Q7038*'Emission factors'!$H$16+Q7290*'Emission factors'!$H$17</f>
        <v>0</v>
      </c>
      <c r="R7542" s="92">
        <f>R6786+R7038*'Emission factors'!$H$16+R7290*'Emission factors'!$H$17</f>
        <v>0</v>
      </c>
      <c r="S7542" s="92">
        <f>S6786+S7038*'Emission factors'!$H$16+S7290*'Emission factors'!$H$17</f>
        <v>0</v>
      </c>
      <c r="T7542" s="92">
        <f>T6786+T7038*'Emission factors'!$H$16+T7290*'Emission factors'!$H$17</f>
        <v>0</v>
      </c>
      <c r="U7542" s="92">
        <f>U6786+U7038*'Emission factors'!$H$16+U7290*'Emission factors'!$H$17</f>
        <v>0</v>
      </c>
    </row>
    <row r="7543" spans="1:21" x14ac:dyDescent="0.25">
      <c r="A7543" s="92" t="s">
        <v>11</v>
      </c>
      <c r="B7543" s="92" t="s">
        <v>12</v>
      </c>
      <c r="C7543" s="92" t="s">
        <v>48</v>
      </c>
      <c r="D7543" s="92" t="s">
        <v>48</v>
      </c>
      <c r="E7543" s="92" t="s">
        <v>26</v>
      </c>
      <c r="F7543" s="92" t="s">
        <v>50</v>
      </c>
      <c r="G7543" s="92" t="s">
        <v>97</v>
      </c>
      <c r="H7543" s="92" t="s">
        <v>94</v>
      </c>
      <c r="I7543" s="92" t="s">
        <v>206</v>
      </c>
      <c r="L7543" s="92">
        <f>L6787+L7039*'Emission factors'!$H$16+L7291*'Emission factors'!$H$17</f>
        <v>70933.996580066683</v>
      </c>
      <c r="M7543" s="92">
        <f>M6787+M7039*'Emission factors'!$H$16+M7291*'Emission factors'!$H$17</f>
        <v>28067.110561685662</v>
      </c>
      <c r="N7543" s="92">
        <f>N6787+N7039*'Emission factors'!$H$16+N7291*'Emission factors'!$H$17</f>
        <v>22044.480997389725</v>
      </c>
      <c r="O7543" s="92">
        <f>O6787+O7039*'Emission factors'!$H$16+O7291*'Emission factors'!$H$17</f>
        <v>28958.872370525267</v>
      </c>
      <c r="P7543" s="92">
        <f>P6787+P7039*'Emission factors'!$H$16+P7291*'Emission factors'!$H$17</f>
        <v>49892.018709748147</v>
      </c>
      <c r="Q7543" s="92">
        <f>Q6787+Q7039*'Emission factors'!$H$16+Q7291*'Emission factors'!$H$17</f>
        <v>51214.736001376492</v>
      </c>
      <c r="R7543" s="92">
        <f>R6787+R7039*'Emission factors'!$H$16+R7291*'Emission factors'!$H$17</f>
        <v>39296.18957219147</v>
      </c>
      <c r="S7543" s="92">
        <f>S6787+S7039*'Emission factors'!$H$16+S7291*'Emission factors'!$H$17</f>
        <v>25517.939720881113</v>
      </c>
      <c r="T7543" s="92">
        <f>T6787+T7039*'Emission factors'!$H$16+T7291*'Emission factors'!$H$17</f>
        <v>26308.41294673322</v>
      </c>
      <c r="U7543" s="92">
        <f>U6787+U7039*'Emission factors'!$H$16+U7291*'Emission factors'!$H$17</f>
        <v>26923.784533030048</v>
      </c>
    </row>
    <row r="7544" spans="1:21" x14ac:dyDescent="0.25">
      <c r="A7544" s="92" t="s">
        <v>11</v>
      </c>
      <c r="B7544" s="92" t="s">
        <v>12</v>
      </c>
      <c r="C7544" s="92" t="s">
        <v>48</v>
      </c>
      <c r="D7544" s="92" t="s">
        <v>48</v>
      </c>
      <c r="E7544" s="92" t="s">
        <v>26</v>
      </c>
      <c r="F7544" s="92" t="s">
        <v>50</v>
      </c>
      <c r="G7544" s="92" t="s">
        <v>97</v>
      </c>
      <c r="H7544" s="92" t="s">
        <v>94</v>
      </c>
      <c r="I7544" s="92" t="s">
        <v>232</v>
      </c>
      <c r="L7544" s="92">
        <f>L6788+L7040*'Emission factors'!$H$16+L7292*'Emission factors'!$H$17</f>
        <v>58204.435403878306</v>
      </c>
      <c r="M7544" s="92">
        <f>M6788+M7040*'Emission factors'!$H$16+M7292*'Emission factors'!$H$17</f>
        <v>25401.451509412091</v>
      </c>
      <c r="N7544" s="92">
        <f>N6788+N7040*'Emission factors'!$H$16+N7292*'Emission factors'!$H$17</f>
        <v>22916.304540612648</v>
      </c>
      <c r="O7544" s="92">
        <f>O6788+O7040*'Emission factors'!$H$16+O7292*'Emission factors'!$H$17</f>
        <v>31104.362741201316</v>
      </c>
      <c r="P7544" s="92">
        <f>P6788+P7040*'Emission factors'!$H$16+P7292*'Emission factors'!$H$17</f>
        <v>39412.201349257753</v>
      </c>
      <c r="Q7544" s="92">
        <f>Q6788+Q7040*'Emission factors'!$H$16+Q7292*'Emission factors'!$H$17</f>
        <v>34606.160742691442</v>
      </c>
      <c r="R7544" s="92">
        <f>R6788+R7040*'Emission factors'!$H$16+R7292*'Emission factors'!$H$17</f>
        <v>23927.470579397006</v>
      </c>
      <c r="S7544" s="92">
        <f>S6788+S7040*'Emission factors'!$H$16+S7292*'Emission factors'!$H$17</f>
        <v>12626.011243117231</v>
      </c>
      <c r="T7544" s="92">
        <f>T6788+T7040*'Emission factors'!$H$16+T7292*'Emission factors'!$H$17</f>
        <v>24789.800567317932</v>
      </c>
      <c r="U7544" s="92">
        <f>U6788+U7040*'Emission factors'!$H$16+U7292*'Emission factors'!$H$17</f>
        <v>29607.645778798094</v>
      </c>
    </row>
    <row r="7545" spans="1:21" x14ac:dyDescent="0.25">
      <c r="A7545" s="92" t="s">
        <v>11</v>
      </c>
      <c r="B7545" s="92" t="s">
        <v>12</v>
      </c>
      <c r="C7545" s="92" t="s">
        <v>48</v>
      </c>
      <c r="D7545" s="92" t="s">
        <v>48</v>
      </c>
      <c r="E7545" s="92" t="s">
        <v>26</v>
      </c>
      <c r="F7545" s="92" t="s">
        <v>50</v>
      </c>
      <c r="G7545" s="92" t="s">
        <v>97</v>
      </c>
      <c r="H7545" s="92" t="s">
        <v>94</v>
      </c>
      <c r="I7545" s="92" t="s">
        <v>200</v>
      </c>
      <c r="L7545" s="92">
        <f>L6789+L7041*'Emission factors'!$H$16+L7293*'Emission factors'!$H$17</f>
        <v>87753.316868319031</v>
      </c>
      <c r="M7545" s="92">
        <f>M6789+M7041*'Emission factors'!$H$16+M7293*'Emission factors'!$H$17</f>
        <v>68149.631122493942</v>
      </c>
      <c r="N7545" s="92">
        <f>N6789+N7041*'Emission factors'!$H$16+N7293*'Emission factors'!$H$17</f>
        <v>65960.423610884827</v>
      </c>
      <c r="O7545" s="92">
        <f>O6789+O7041*'Emission factors'!$H$16+O7293*'Emission factors'!$H$17</f>
        <v>75557.790198902745</v>
      </c>
      <c r="P7545" s="92">
        <f>P6789+P7041*'Emission factors'!$H$16+P7293*'Emission factors'!$H$17</f>
        <v>80838.616539516748</v>
      </c>
      <c r="Q7545" s="92">
        <f>Q6789+Q7041*'Emission factors'!$H$16+Q7293*'Emission factors'!$H$17</f>
        <v>67815.270144170747</v>
      </c>
      <c r="R7545" s="92">
        <f>R6789+R7041*'Emission factors'!$H$16+R7293*'Emission factors'!$H$17</f>
        <v>49775.553634482138</v>
      </c>
      <c r="S7545" s="92">
        <f>S6789+S7041*'Emission factors'!$H$16+S7293*'Emission factors'!$H$17</f>
        <v>31633.97013673075</v>
      </c>
      <c r="T7545" s="92">
        <f>T6789+T7041*'Emission factors'!$H$16+T7293*'Emission factors'!$H$17</f>
        <v>144458.42418491279</v>
      </c>
      <c r="U7545" s="92">
        <f>U6789+U7041*'Emission factors'!$H$16+U7293*'Emission factors'!$H$17</f>
        <v>116726.15617733148</v>
      </c>
    </row>
    <row r="7546" spans="1:21" x14ac:dyDescent="0.25">
      <c r="A7546" s="92" t="s">
        <v>11</v>
      </c>
      <c r="B7546" s="92" t="s">
        <v>12</v>
      </c>
      <c r="C7546" s="92" t="s">
        <v>48</v>
      </c>
      <c r="D7546" s="92" t="s">
        <v>48</v>
      </c>
      <c r="E7546" s="92" t="s">
        <v>26</v>
      </c>
      <c r="F7546" s="92" t="s">
        <v>50</v>
      </c>
      <c r="G7546" s="92" t="s">
        <v>97</v>
      </c>
      <c r="H7546" s="92" t="s">
        <v>94</v>
      </c>
      <c r="I7546" s="92" t="s">
        <v>227</v>
      </c>
      <c r="L7546" s="92">
        <f>L6790+L7042*'Emission factors'!$H$16+L7294*'Emission factors'!$H$17</f>
        <v>0</v>
      </c>
      <c r="M7546" s="92">
        <f>M6790+M7042*'Emission factors'!$H$16+M7294*'Emission factors'!$H$17</f>
        <v>0</v>
      </c>
      <c r="N7546" s="92">
        <f>N6790+N7042*'Emission factors'!$H$16+N7294*'Emission factors'!$H$17</f>
        <v>0</v>
      </c>
      <c r="O7546" s="92">
        <f>O6790+O7042*'Emission factors'!$H$16+O7294*'Emission factors'!$H$17</f>
        <v>0</v>
      </c>
      <c r="P7546" s="92">
        <f>P6790+P7042*'Emission factors'!$H$16+P7294*'Emission factors'!$H$17</f>
        <v>0</v>
      </c>
      <c r="Q7546" s="92">
        <f>Q6790+Q7042*'Emission factors'!$H$16+Q7294*'Emission factors'!$H$17</f>
        <v>0</v>
      </c>
      <c r="R7546" s="92">
        <f>R6790+R7042*'Emission factors'!$H$16+R7294*'Emission factors'!$H$17</f>
        <v>0</v>
      </c>
      <c r="S7546" s="92">
        <f>S6790+S7042*'Emission factors'!$H$16+S7294*'Emission factors'!$H$17</f>
        <v>0</v>
      </c>
      <c r="T7546" s="92">
        <f>T6790+T7042*'Emission factors'!$H$16+T7294*'Emission factors'!$H$17</f>
        <v>0</v>
      </c>
      <c r="U7546" s="92">
        <f>U6790+U7042*'Emission factors'!$H$16+U7294*'Emission factors'!$H$17</f>
        <v>0</v>
      </c>
    </row>
    <row r="7547" spans="1:21" x14ac:dyDescent="0.25">
      <c r="A7547" s="92" t="s">
        <v>11</v>
      </c>
      <c r="B7547" s="92" t="s">
        <v>12</v>
      </c>
      <c r="C7547" s="92" t="s">
        <v>48</v>
      </c>
      <c r="D7547" s="92" t="s">
        <v>48</v>
      </c>
      <c r="E7547" s="92" t="s">
        <v>26</v>
      </c>
      <c r="F7547" s="92" t="s">
        <v>50</v>
      </c>
      <c r="G7547" s="92" t="s">
        <v>97</v>
      </c>
      <c r="H7547" s="92" t="s">
        <v>94</v>
      </c>
      <c r="I7547" s="92" t="s">
        <v>228</v>
      </c>
      <c r="L7547" s="92">
        <f>L6791+L7043*'Emission factors'!$H$16+L7295*'Emission factors'!$H$17</f>
        <v>0</v>
      </c>
      <c r="M7547" s="92">
        <f>M6791+M7043*'Emission factors'!$H$16+M7295*'Emission factors'!$H$17</f>
        <v>0</v>
      </c>
      <c r="N7547" s="92">
        <f>N6791+N7043*'Emission factors'!$H$16+N7295*'Emission factors'!$H$17</f>
        <v>0</v>
      </c>
      <c r="O7547" s="92">
        <f>O6791+O7043*'Emission factors'!$H$16+O7295*'Emission factors'!$H$17</f>
        <v>0</v>
      </c>
      <c r="P7547" s="92">
        <f>P6791+P7043*'Emission factors'!$H$16+P7295*'Emission factors'!$H$17</f>
        <v>0</v>
      </c>
      <c r="Q7547" s="92">
        <f>Q6791+Q7043*'Emission factors'!$H$16+Q7295*'Emission factors'!$H$17</f>
        <v>0</v>
      </c>
      <c r="R7547" s="92">
        <f>R6791+R7043*'Emission factors'!$H$16+R7295*'Emission factors'!$H$17</f>
        <v>0</v>
      </c>
      <c r="S7547" s="92">
        <f>S6791+S7043*'Emission factors'!$H$16+S7295*'Emission factors'!$H$17</f>
        <v>0</v>
      </c>
      <c r="T7547" s="92">
        <f>T6791+T7043*'Emission factors'!$H$16+T7295*'Emission factors'!$H$17</f>
        <v>0</v>
      </c>
      <c r="U7547" s="92">
        <f>U6791+U7043*'Emission factors'!$H$16+U7295*'Emission factors'!$H$17</f>
        <v>0</v>
      </c>
    </row>
    <row r="7548" spans="1:21" x14ac:dyDescent="0.25">
      <c r="A7548" s="92" t="s">
        <v>11</v>
      </c>
      <c r="B7548" s="92" t="s">
        <v>12</v>
      </c>
      <c r="C7548" s="92" t="s">
        <v>48</v>
      </c>
      <c r="D7548" s="92" t="s">
        <v>48</v>
      </c>
      <c r="E7548" s="92" t="s">
        <v>26</v>
      </c>
      <c r="F7548" s="92" t="s">
        <v>50</v>
      </c>
      <c r="G7548" s="92" t="s">
        <v>97</v>
      </c>
      <c r="H7548" s="92" t="s">
        <v>94</v>
      </c>
      <c r="I7548" s="92" t="s">
        <v>195</v>
      </c>
      <c r="L7548" s="92">
        <f>L6792+L7044*'Emission factors'!$H$16+L7296*'Emission factors'!$H$17</f>
        <v>0</v>
      </c>
      <c r="M7548" s="92">
        <f>M6792+M7044*'Emission factors'!$H$16+M7296*'Emission factors'!$H$17</f>
        <v>0</v>
      </c>
      <c r="N7548" s="92">
        <f>N6792+N7044*'Emission factors'!$H$16+N7296*'Emission factors'!$H$17</f>
        <v>0</v>
      </c>
      <c r="O7548" s="92">
        <f>O6792+O7044*'Emission factors'!$H$16+O7296*'Emission factors'!$H$17</f>
        <v>0</v>
      </c>
      <c r="P7548" s="92">
        <f>P6792+P7044*'Emission factors'!$H$16+P7296*'Emission factors'!$H$17</f>
        <v>0</v>
      </c>
      <c r="Q7548" s="92">
        <f>Q6792+Q7044*'Emission factors'!$H$16+Q7296*'Emission factors'!$H$17</f>
        <v>0</v>
      </c>
      <c r="R7548" s="92">
        <f>R6792+R7044*'Emission factors'!$H$16+R7296*'Emission factors'!$H$17</f>
        <v>0</v>
      </c>
      <c r="S7548" s="92">
        <f>S6792+S7044*'Emission factors'!$H$16+S7296*'Emission factors'!$H$17</f>
        <v>0</v>
      </c>
      <c r="T7548" s="92">
        <f>T6792+T7044*'Emission factors'!$H$16+T7296*'Emission factors'!$H$17</f>
        <v>4306.4802835763621</v>
      </c>
      <c r="U7548" s="92">
        <f>U6792+U7044*'Emission factors'!$H$16+U7296*'Emission factors'!$H$17</f>
        <v>4024.347141308519</v>
      </c>
    </row>
    <row r="7549" spans="1:21" x14ac:dyDescent="0.25">
      <c r="A7549" s="92" t="s">
        <v>11</v>
      </c>
      <c r="B7549" s="92" t="s">
        <v>12</v>
      </c>
      <c r="C7549" s="92" t="s">
        <v>48</v>
      </c>
      <c r="D7549" s="92" t="s">
        <v>48</v>
      </c>
      <c r="E7549" s="92" t="s">
        <v>26</v>
      </c>
      <c r="F7549" s="92" t="s">
        <v>50</v>
      </c>
      <c r="G7549" s="92" t="s">
        <v>97</v>
      </c>
      <c r="H7549" s="92" t="s">
        <v>94</v>
      </c>
      <c r="I7549" s="92" t="s">
        <v>192</v>
      </c>
      <c r="L7549" s="92">
        <f>L6793+L7045*'Emission factors'!$H$16+L7297*'Emission factors'!$H$17</f>
        <v>0</v>
      </c>
      <c r="M7549" s="92">
        <f>M6793+M7045*'Emission factors'!$H$16+M7297*'Emission factors'!$H$17</f>
        <v>0</v>
      </c>
      <c r="N7549" s="92">
        <f>N6793+N7045*'Emission factors'!$H$16+N7297*'Emission factors'!$H$17</f>
        <v>0</v>
      </c>
      <c r="O7549" s="92">
        <f>O6793+O7045*'Emission factors'!$H$16+O7297*'Emission factors'!$H$17</f>
        <v>0</v>
      </c>
      <c r="P7549" s="92">
        <f>P6793+P7045*'Emission factors'!$H$16+P7297*'Emission factors'!$H$17</f>
        <v>0</v>
      </c>
      <c r="Q7549" s="92">
        <f>Q6793+Q7045*'Emission factors'!$H$16+Q7297*'Emission factors'!$H$17</f>
        <v>0</v>
      </c>
      <c r="R7549" s="92">
        <f>R6793+R7045*'Emission factors'!$H$16+R7297*'Emission factors'!$H$17</f>
        <v>0</v>
      </c>
      <c r="S7549" s="92">
        <f>S6793+S7045*'Emission factors'!$H$16+S7297*'Emission factors'!$H$17</f>
        <v>0</v>
      </c>
      <c r="T7549" s="92">
        <f>T6793+T7045*'Emission factors'!$H$16+T7297*'Emission factors'!$H$17</f>
        <v>0</v>
      </c>
      <c r="U7549" s="92">
        <f>U6793+U7045*'Emission factors'!$H$16+U7297*'Emission factors'!$H$17</f>
        <v>0</v>
      </c>
    </row>
    <row r="7550" spans="1:21" x14ac:dyDescent="0.25">
      <c r="A7550" s="92" t="s">
        <v>11</v>
      </c>
      <c r="B7550" s="92" t="s">
        <v>12</v>
      </c>
      <c r="C7550" s="92" t="s">
        <v>48</v>
      </c>
      <c r="D7550" s="92" t="s">
        <v>48</v>
      </c>
      <c r="E7550" s="92" t="s">
        <v>26</v>
      </c>
      <c r="F7550" s="92" t="s">
        <v>50</v>
      </c>
      <c r="G7550" s="92" t="s">
        <v>97</v>
      </c>
      <c r="H7550" s="92" t="s">
        <v>94</v>
      </c>
      <c r="I7550" s="92" t="s">
        <v>229</v>
      </c>
      <c r="L7550" s="92">
        <f>L6794+L7046*'Emission factors'!$H$16+L7298*'Emission factors'!$H$17</f>
        <v>0</v>
      </c>
      <c r="M7550" s="92">
        <f>M6794+M7046*'Emission factors'!$H$16+M7298*'Emission factors'!$H$17</f>
        <v>0</v>
      </c>
      <c r="N7550" s="92">
        <f>N6794+N7046*'Emission factors'!$H$16+N7298*'Emission factors'!$H$17</f>
        <v>0</v>
      </c>
      <c r="O7550" s="92">
        <f>O6794+O7046*'Emission factors'!$H$16+O7298*'Emission factors'!$H$17</f>
        <v>0</v>
      </c>
      <c r="P7550" s="92">
        <f>P6794+P7046*'Emission factors'!$H$16+P7298*'Emission factors'!$H$17</f>
        <v>0</v>
      </c>
      <c r="Q7550" s="92">
        <f>Q6794+Q7046*'Emission factors'!$H$16+Q7298*'Emission factors'!$H$17</f>
        <v>0</v>
      </c>
      <c r="R7550" s="92">
        <f>R6794+R7046*'Emission factors'!$H$16+R7298*'Emission factors'!$H$17</f>
        <v>0</v>
      </c>
      <c r="S7550" s="92">
        <f>S6794+S7046*'Emission factors'!$H$16+S7298*'Emission factors'!$H$17</f>
        <v>0</v>
      </c>
      <c r="T7550" s="92">
        <f>T6794+T7046*'Emission factors'!$H$16+T7298*'Emission factors'!$H$17</f>
        <v>0</v>
      </c>
      <c r="U7550" s="92">
        <f>U6794+U7046*'Emission factors'!$H$16+U7298*'Emission factors'!$H$17</f>
        <v>0</v>
      </c>
    </row>
    <row r="7551" spans="1:21" x14ac:dyDescent="0.25">
      <c r="A7551" s="92" t="s">
        <v>11</v>
      </c>
      <c r="B7551" s="92" t="s">
        <v>12</v>
      </c>
      <c r="C7551" s="92" t="s">
        <v>48</v>
      </c>
      <c r="D7551" s="92" t="s">
        <v>48</v>
      </c>
      <c r="E7551" s="92" t="s">
        <v>26</v>
      </c>
      <c r="F7551" s="92" t="s">
        <v>50</v>
      </c>
      <c r="G7551" s="92" t="s">
        <v>97</v>
      </c>
      <c r="H7551" s="92" t="s">
        <v>94</v>
      </c>
      <c r="I7551" s="92" t="s">
        <v>198</v>
      </c>
      <c r="L7551" s="92">
        <f>L6795+L7047*'Emission factors'!$H$16+L7299*'Emission factors'!$H$17</f>
        <v>0</v>
      </c>
      <c r="M7551" s="92">
        <f>M6795+M7047*'Emission factors'!$H$16+M7299*'Emission factors'!$H$17</f>
        <v>0</v>
      </c>
      <c r="N7551" s="92">
        <f>N6795+N7047*'Emission factors'!$H$16+N7299*'Emission factors'!$H$17</f>
        <v>0</v>
      </c>
      <c r="O7551" s="92">
        <f>O6795+O7047*'Emission factors'!$H$16+O7299*'Emission factors'!$H$17</f>
        <v>0</v>
      </c>
      <c r="P7551" s="92">
        <f>P6795+P7047*'Emission factors'!$H$16+P7299*'Emission factors'!$H$17</f>
        <v>0</v>
      </c>
      <c r="Q7551" s="92">
        <f>Q6795+Q7047*'Emission factors'!$H$16+Q7299*'Emission factors'!$H$17</f>
        <v>0</v>
      </c>
      <c r="R7551" s="92">
        <f>R6795+R7047*'Emission factors'!$H$16+R7299*'Emission factors'!$H$17</f>
        <v>0</v>
      </c>
      <c r="S7551" s="92">
        <f>S6795+S7047*'Emission factors'!$H$16+S7299*'Emission factors'!$H$17</f>
        <v>0</v>
      </c>
      <c r="T7551" s="92">
        <f>T6795+T7047*'Emission factors'!$H$16+T7299*'Emission factors'!$H$17</f>
        <v>0</v>
      </c>
      <c r="U7551" s="92">
        <f>U6795+U7047*'Emission factors'!$H$16+U7299*'Emission factors'!$H$17</f>
        <v>0</v>
      </c>
    </row>
    <row r="7552" spans="1:21" x14ac:dyDescent="0.25">
      <c r="A7552" s="92" t="s">
        <v>11</v>
      </c>
      <c r="B7552" s="92" t="s">
        <v>12</v>
      </c>
      <c r="C7552" s="92" t="s">
        <v>48</v>
      </c>
      <c r="D7552" s="92" t="s">
        <v>48</v>
      </c>
      <c r="E7552" s="92" t="s">
        <v>26</v>
      </c>
      <c r="F7552" s="92" t="s">
        <v>50</v>
      </c>
      <c r="G7552" s="92" t="s">
        <v>97</v>
      </c>
      <c r="H7552" s="92" t="s">
        <v>94</v>
      </c>
      <c r="I7552" s="92" t="s">
        <v>230</v>
      </c>
      <c r="L7552" s="92">
        <f>L6796+L7048*'Emission factors'!$H$16+L7300*'Emission factors'!$H$17</f>
        <v>0</v>
      </c>
      <c r="M7552" s="92">
        <f>M6796+M7048*'Emission factors'!$H$16+M7300*'Emission factors'!$H$17</f>
        <v>0</v>
      </c>
      <c r="N7552" s="92">
        <f>N6796+N7048*'Emission factors'!$H$16+N7300*'Emission factors'!$H$17</f>
        <v>0</v>
      </c>
      <c r="O7552" s="92">
        <f>O6796+O7048*'Emission factors'!$H$16+O7300*'Emission factors'!$H$17</f>
        <v>0</v>
      </c>
      <c r="P7552" s="92">
        <f>P6796+P7048*'Emission factors'!$H$16+P7300*'Emission factors'!$H$17</f>
        <v>0</v>
      </c>
      <c r="Q7552" s="92">
        <f>Q6796+Q7048*'Emission factors'!$H$16+Q7300*'Emission factors'!$H$17</f>
        <v>0</v>
      </c>
      <c r="R7552" s="92">
        <f>R6796+R7048*'Emission factors'!$H$16+R7300*'Emission factors'!$H$17</f>
        <v>0</v>
      </c>
      <c r="S7552" s="92">
        <f>S6796+S7048*'Emission factors'!$H$16+S7300*'Emission factors'!$H$17</f>
        <v>0</v>
      </c>
      <c r="T7552" s="92">
        <f>T6796+T7048*'Emission factors'!$H$16+T7300*'Emission factors'!$H$17</f>
        <v>0</v>
      </c>
      <c r="U7552" s="92">
        <f>U6796+U7048*'Emission factors'!$H$16+U7300*'Emission factors'!$H$17</f>
        <v>0</v>
      </c>
    </row>
    <row r="7553" spans="1:21" x14ac:dyDescent="0.25">
      <c r="A7553" s="92" t="s">
        <v>11</v>
      </c>
      <c r="B7553" s="92" t="s">
        <v>12</v>
      </c>
      <c r="C7553" s="92" t="s">
        <v>48</v>
      </c>
      <c r="D7553" s="92" t="s">
        <v>48</v>
      </c>
      <c r="E7553" s="92" t="s">
        <v>26</v>
      </c>
      <c r="F7553" s="92" t="s">
        <v>50</v>
      </c>
      <c r="G7553" s="92" t="s">
        <v>97</v>
      </c>
      <c r="H7553" s="92" t="s">
        <v>94</v>
      </c>
      <c r="I7553" s="92" t="s">
        <v>210</v>
      </c>
      <c r="L7553" s="92">
        <f>L6797+L7049*'Emission factors'!$H$16+L7301*'Emission factors'!$H$17</f>
        <v>0</v>
      </c>
      <c r="M7553" s="92">
        <f>M6797+M7049*'Emission factors'!$H$16+M7301*'Emission factors'!$H$17</f>
        <v>0</v>
      </c>
      <c r="N7553" s="92">
        <f>N6797+N7049*'Emission factors'!$H$16+N7301*'Emission factors'!$H$17</f>
        <v>0</v>
      </c>
      <c r="O7553" s="92">
        <f>O6797+O7049*'Emission factors'!$H$16+O7301*'Emission factors'!$H$17</f>
        <v>0</v>
      </c>
      <c r="P7553" s="92">
        <f>P6797+P7049*'Emission factors'!$H$16+P7301*'Emission factors'!$H$17</f>
        <v>0</v>
      </c>
      <c r="Q7553" s="92">
        <f>Q6797+Q7049*'Emission factors'!$H$16+Q7301*'Emission factors'!$H$17</f>
        <v>0</v>
      </c>
      <c r="R7553" s="92">
        <f>R6797+R7049*'Emission factors'!$H$16+R7301*'Emission factors'!$H$17</f>
        <v>0</v>
      </c>
      <c r="S7553" s="92">
        <f>S6797+S7049*'Emission factors'!$H$16+S7301*'Emission factors'!$H$17</f>
        <v>0</v>
      </c>
      <c r="T7553" s="92">
        <f>T6797+T7049*'Emission factors'!$H$16+T7301*'Emission factors'!$H$17</f>
        <v>0</v>
      </c>
      <c r="U7553" s="92">
        <f>U6797+U7049*'Emission factors'!$H$16+U7301*'Emission factors'!$H$17</f>
        <v>0</v>
      </c>
    </row>
    <row r="7554" spans="1:21" x14ac:dyDescent="0.25">
      <c r="A7554" s="92" t="s">
        <v>11</v>
      </c>
      <c r="B7554" s="92" t="s">
        <v>12</v>
      </c>
      <c r="C7554" s="92" t="s">
        <v>48</v>
      </c>
      <c r="D7554" s="92" t="s">
        <v>48</v>
      </c>
      <c r="E7554" s="92" t="s">
        <v>26</v>
      </c>
      <c r="F7554" s="92" t="s">
        <v>50</v>
      </c>
      <c r="G7554" s="92" t="s">
        <v>97</v>
      </c>
      <c r="H7554" s="92" t="s">
        <v>94</v>
      </c>
      <c r="I7554" s="92" t="s">
        <v>191</v>
      </c>
      <c r="L7554" s="92">
        <f>L6798+L7050*'Emission factors'!$H$16+L7302*'Emission factors'!$H$17</f>
        <v>0</v>
      </c>
      <c r="M7554" s="92">
        <f>M6798+M7050*'Emission factors'!$H$16+M7302*'Emission factors'!$H$17</f>
        <v>0</v>
      </c>
      <c r="N7554" s="92">
        <f>N6798+N7050*'Emission factors'!$H$16+N7302*'Emission factors'!$H$17</f>
        <v>0</v>
      </c>
      <c r="O7554" s="92">
        <f>O6798+O7050*'Emission factors'!$H$16+O7302*'Emission factors'!$H$17</f>
        <v>0</v>
      </c>
      <c r="P7554" s="92">
        <f>P6798+P7050*'Emission factors'!$H$16+P7302*'Emission factors'!$H$17</f>
        <v>0</v>
      </c>
      <c r="Q7554" s="92">
        <f>Q6798+Q7050*'Emission factors'!$H$16+Q7302*'Emission factors'!$H$17</f>
        <v>0</v>
      </c>
      <c r="R7554" s="92">
        <f>R6798+R7050*'Emission factors'!$H$16+R7302*'Emission factors'!$H$17</f>
        <v>0</v>
      </c>
      <c r="S7554" s="92">
        <f>S6798+S7050*'Emission factors'!$H$16+S7302*'Emission factors'!$H$17</f>
        <v>0</v>
      </c>
      <c r="T7554" s="92">
        <f>T6798+T7050*'Emission factors'!$H$16+T7302*'Emission factors'!$H$17</f>
        <v>0</v>
      </c>
      <c r="U7554" s="92">
        <f>U6798+U7050*'Emission factors'!$H$16+U7302*'Emission factors'!$H$17</f>
        <v>0</v>
      </c>
    </row>
    <row r="7555" spans="1:21" x14ac:dyDescent="0.25">
      <c r="A7555" s="92" t="s">
        <v>11</v>
      </c>
      <c r="B7555" s="92" t="s">
        <v>12</v>
      </c>
      <c r="C7555" s="92" t="s">
        <v>48</v>
      </c>
      <c r="D7555" s="92" t="s">
        <v>48</v>
      </c>
      <c r="E7555" s="92" t="s">
        <v>26</v>
      </c>
      <c r="F7555" s="92" t="s">
        <v>50</v>
      </c>
      <c r="G7555" s="92" t="s">
        <v>97</v>
      </c>
      <c r="H7555" s="92" t="s">
        <v>94</v>
      </c>
      <c r="I7555" s="92" t="s">
        <v>231</v>
      </c>
      <c r="L7555" s="92">
        <f>L6799+L7051*'Emission factors'!$H$16+L7303*'Emission factors'!$H$17</f>
        <v>0</v>
      </c>
      <c r="M7555" s="92">
        <f>M6799+M7051*'Emission factors'!$H$16+M7303*'Emission factors'!$H$17</f>
        <v>0</v>
      </c>
      <c r="N7555" s="92">
        <f>N6799+N7051*'Emission factors'!$H$16+N7303*'Emission factors'!$H$17</f>
        <v>0</v>
      </c>
      <c r="O7555" s="92">
        <f>O6799+O7051*'Emission factors'!$H$16+O7303*'Emission factors'!$H$17</f>
        <v>0</v>
      </c>
      <c r="P7555" s="92">
        <f>P6799+P7051*'Emission factors'!$H$16+P7303*'Emission factors'!$H$17</f>
        <v>0</v>
      </c>
      <c r="Q7555" s="92">
        <f>Q6799+Q7051*'Emission factors'!$H$16+Q7303*'Emission factors'!$H$17</f>
        <v>0</v>
      </c>
      <c r="R7555" s="92">
        <f>R6799+R7051*'Emission factors'!$H$16+R7303*'Emission factors'!$H$17</f>
        <v>0</v>
      </c>
      <c r="S7555" s="92">
        <f>S6799+S7051*'Emission factors'!$H$16+S7303*'Emission factors'!$H$17</f>
        <v>0</v>
      </c>
      <c r="T7555" s="92">
        <f>T6799+T7051*'Emission factors'!$H$16+T7303*'Emission factors'!$H$17</f>
        <v>0</v>
      </c>
      <c r="U7555" s="92">
        <f>U6799+U7051*'Emission factors'!$H$16+U7303*'Emission factors'!$H$17</f>
        <v>0</v>
      </c>
    </row>
    <row r="7556" spans="1:21" x14ac:dyDescent="0.25">
      <c r="A7556" s="92" t="s">
        <v>11</v>
      </c>
      <c r="B7556" s="92" t="s">
        <v>12</v>
      </c>
      <c r="C7556" s="92" t="s">
        <v>48</v>
      </c>
      <c r="D7556" s="92" t="s">
        <v>48</v>
      </c>
      <c r="E7556" s="92" t="s">
        <v>26</v>
      </c>
      <c r="F7556" s="92" t="s">
        <v>50</v>
      </c>
      <c r="G7556" s="92" t="s">
        <v>97</v>
      </c>
      <c r="H7556" s="92" t="s">
        <v>94</v>
      </c>
      <c r="I7556" s="92" t="s">
        <v>190</v>
      </c>
      <c r="L7556" s="92">
        <f>L6800+L7052*'Emission factors'!$H$16+L7304*'Emission factors'!$H$17</f>
        <v>0</v>
      </c>
      <c r="M7556" s="92">
        <f>M6800+M7052*'Emission factors'!$H$16+M7304*'Emission factors'!$H$17</f>
        <v>0</v>
      </c>
      <c r="N7556" s="92">
        <f>N6800+N7052*'Emission factors'!$H$16+N7304*'Emission factors'!$H$17</f>
        <v>0</v>
      </c>
      <c r="O7556" s="92">
        <f>O6800+O7052*'Emission factors'!$H$16+O7304*'Emission factors'!$H$17</f>
        <v>0</v>
      </c>
      <c r="P7556" s="92">
        <f>P6800+P7052*'Emission factors'!$H$16+P7304*'Emission factors'!$H$17</f>
        <v>0</v>
      </c>
      <c r="Q7556" s="92">
        <f>Q6800+Q7052*'Emission factors'!$H$16+Q7304*'Emission factors'!$H$17</f>
        <v>0</v>
      </c>
      <c r="R7556" s="92">
        <f>R6800+R7052*'Emission factors'!$H$16+R7304*'Emission factors'!$H$17</f>
        <v>0</v>
      </c>
      <c r="S7556" s="92">
        <f>S6800+S7052*'Emission factors'!$H$16+S7304*'Emission factors'!$H$17</f>
        <v>0</v>
      </c>
      <c r="T7556" s="92">
        <f>T6800+T7052*'Emission factors'!$H$16+T7304*'Emission factors'!$H$17</f>
        <v>0</v>
      </c>
      <c r="U7556" s="92">
        <f>U6800+U7052*'Emission factors'!$H$16+U7304*'Emission factors'!$H$17</f>
        <v>20507.693845165009</v>
      </c>
    </row>
    <row r="7557" spans="1:21" x14ac:dyDescent="0.25">
      <c r="A7557" s="92" t="s">
        <v>11</v>
      </c>
      <c r="B7557" s="92" t="s">
        <v>12</v>
      </c>
      <c r="C7557" s="92" t="s">
        <v>48</v>
      </c>
      <c r="D7557" s="92" t="s">
        <v>48</v>
      </c>
      <c r="E7557" s="92" t="s">
        <v>51</v>
      </c>
      <c r="F7557" s="92" t="s">
        <v>50</v>
      </c>
      <c r="G7557" s="92" t="s">
        <v>97</v>
      </c>
      <c r="H7557" s="92" t="s">
        <v>94</v>
      </c>
      <c r="I7557" s="92" t="s">
        <v>207</v>
      </c>
      <c r="L7557" s="92">
        <f>L6801+L7053*'Emission factors'!$H$16+L7305*'Emission factors'!$H$17</f>
        <v>195185.66505813558</v>
      </c>
      <c r="M7557" s="92">
        <f>M6801+M7053*'Emission factors'!$H$16+M7305*'Emission factors'!$H$17</f>
        <v>197719.09590005883</v>
      </c>
      <c r="N7557" s="92">
        <f>N6801+N7053*'Emission factors'!$H$16+N7305*'Emission factors'!$H$17</f>
        <v>202289.62541851634</v>
      </c>
      <c r="O7557" s="92">
        <f>O6801+O7053*'Emission factors'!$H$16+O7305*'Emission factors'!$H$17</f>
        <v>213124.36508270437</v>
      </c>
      <c r="P7557" s="92">
        <f>P6801+P7053*'Emission factors'!$H$16+P7305*'Emission factors'!$H$17</f>
        <v>156346.00691020611</v>
      </c>
      <c r="Q7557" s="92">
        <f>Q6801+Q7053*'Emission factors'!$H$16+Q7305*'Emission factors'!$H$17</f>
        <v>122140.46071811566</v>
      </c>
      <c r="R7557" s="92">
        <f>R6801+R7053*'Emission factors'!$H$16+R7305*'Emission factors'!$H$17</f>
        <v>138961.09841166515</v>
      </c>
      <c r="S7557" s="92">
        <f>S6801+S7053*'Emission factors'!$H$16+S7305*'Emission factors'!$H$17</f>
        <v>167729.63041238018</v>
      </c>
      <c r="T7557" s="92">
        <f>T6801+T7053*'Emission factors'!$H$16+T7305*'Emission factors'!$H$17</f>
        <v>62231.237712267401</v>
      </c>
      <c r="U7557" s="92">
        <f>U6801+U7053*'Emission factors'!$H$16+U7305*'Emission factors'!$H$17</f>
        <v>24656.964567511564</v>
      </c>
    </row>
    <row r="7558" spans="1:21" x14ac:dyDescent="0.25">
      <c r="A7558" s="92" t="s">
        <v>11</v>
      </c>
      <c r="B7558" s="92" t="s">
        <v>12</v>
      </c>
      <c r="C7558" s="92" t="s">
        <v>48</v>
      </c>
      <c r="D7558" s="92" t="s">
        <v>48</v>
      </c>
      <c r="E7558" s="92" t="s">
        <v>51</v>
      </c>
      <c r="F7558" s="92" t="s">
        <v>50</v>
      </c>
      <c r="G7558" s="92" t="s">
        <v>97</v>
      </c>
      <c r="H7558" s="92" t="s">
        <v>94</v>
      </c>
      <c r="I7558" s="92" t="s">
        <v>218</v>
      </c>
      <c r="L7558" s="92">
        <f>L6802+L7054*'Emission factors'!$H$16+L7306*'Emission factors'!$H$17</f>
        <v>0</v>
      </c>
      <c r="M7558" s="92">
        <f>M6802+M7054*'Emission factors'!$H$16+M7306*'Emission factors'!$H$17</f>
        <v>0</v>
      </c>
      <c r="N7558" s="92">
        <f>N6802+N7054*'Emission factors'!$H$16+N7306*'Emission factors'!$H$17</f>
        <v>0</v>
      </c>
      <c r="O7558" s="92">
        <f>O6802+O7054*'Emission factors'!$H$16+O7306*'Emission factors'!$H$17</f>
        <v>0</v>
      </c>
      <c r="P7558" s="92">
        <f>P6802+P7054*'Emission factors'!$H$16+P7306*'Emission factors'!$H$17</f>
        <v>0</v>
      </c>
      <c r="Q7558" s="92">
        <f>Q6802+Q7054*'Emission factors'!$H$16+Q7306*'Emission factors'!$H$17</f>
        <v>0</v>
      </c>
      <c r="R7558" s="92">
        <f>R6802+R7054*'Emission factors'!$H$16+R7306*'Emission factors'!$H$17</f>
        <v>0</v>
      </c>
      <c r="S7558" s="92">
        <f>S6802+S7054*'Emission factors'!$H$16+S7306*'Emission factors'!$H$17</f>
        <v>0</v>
      </c>
      <c r="T7558" s="92">
        <f>T6802+T7054*'Emission factors'!$H$16+T7306*'Emission factors'!$H$17</f>
        <v>0</v>
      </c>
      <c r="U7558" s="92">
        <f>U6802+U7054*'Emission factors'!$H$16+U7306*'Emission factors'!$H$17</f>
        <v>0</v>
      </c>
    </row>
    <row r="7559" spans="1:21" x14ac:dyDescent="0.25">
      <c r="A7559" s="92" t="s">
        <v>11</v>
      </c>
      <c r="B7559" s="92" t="s">
        <v>12</v>
      </c>
      <c r="C7559" s="92" t="s">
        <v>48</v>
      </c>
      <c r="D7559" s="92" t="s">
        <v>48</v>
      </c>
      <c r="E7559" s="92" t="s">
        <v>51</v>
      </c>
      <c r="F7559" s="92" t="s">
        <v>50</v>
      </c>
      <c r="G7559" s="92" t="s">
        <v>97</v>
      </c>
      <c r="H7559" s="92" t="s">
        <v>94</v>
      </c>
      <c r="I7559" s="92" t="s">
        <v>194</v>
      </c>
      <c r="L7559" s="92">
        <f>L6803+L7055*'Emission factors'!$H$16+L7307*'Emission factors'!$H$17</f>
        <v>21003.80755909091</v>
      </c>
      <c r="M7559" s="92">
        <f>M6803+M7055*'Emission factors'!$H$16+M7307*'Emission factors'!$H$17</f>
        <v>9242.9171386363632</v>
      </c>
      <c r="N7559" s="92">
        <f>N6803+N7055*'Emission factors'!$H$16+N7307*'Emission factors'!$H$17</f>
        <v>4533.9372000000003</v>
      </c>
      <c r="O7559" s="92">
        <f>O6803+O7055*'Emission factors'!$H$16+O7307*'Emission factors'!$H$17</f>
        <v>1134.8053772727269</v>
      </c>
      <c r="P7559" s="92">
        <f>P6803+P7055*'Emission factors'!$H$16+P7307*'Emission factors'!$H$17</f>
        <v>9898.1318335909073</v>
      </c>
      <c r="Q7559" s="92">
        <f>Q6803+Q7055*'Emission factors'!$H$16+Q7307*'Emission factors'!$H$17</f>
        <v>14068.785994363634</v>
      </c>
      <c r="R7559" s="92">
        <f>R6803+R7055*'Emission factors'!$H$16+R7307*'Emission factors'!$H$17</f>
        <v>14359.548496704543</v>
      </c>
      <c r="S7559" s="92">
        <f>S6803+S7055*'Emission factors'!$H$16+S7307*'Emission factors'!$H$17</f>
        <v>14359.997662977277</v>
      </c>
      <c r="T7559" s="92">
        <f>T6803+T7055*'Emission factors'!$H$16+T7307*'Emission factors'!$H$17</f>
        <v>3590.0274886363636</v>
      </c>
      <c r="U7559" s="92">
        <f>U6803+U7055*'Emission factors'!$H$16+U7307*'Emission factors'!$H$17</f>
        <v>0</v>
      </c>
    </row>
    <row r="7560" spans="1:21" x14ac:dyDescent="0.25">
      <c r="A7560" s="92" t="s">
        <v>11</v>
      </c>
      <c r="B7560" s="92" t="s">
        <v>12</v>
      </c>
      <c r="C7560" s="92" t="s">
        <v>48</v>
      </c>
      <c r="D7560" s="92" t="s">
        <v>48</v>
      </c>
      <c r="E7560" s="92" t="s">
        <v>51</v>
      </c>
      <c r="F7560" s="92" t="s">
        <v>50</v>
      </c>
      <c r="G7560" s="92" t="s">
        <v>97</v>
      </c>
      <c r="H7560" s="92" t="s">
        <v>94</v>
      </c>
      <c r="I7560" s="92" t="s">
        <v>205</v>
      </c>
      <c r="L7560" s="92">
        <f>L6804+L7056*'Emission factors'!$H$16+L7308*'Emission factors'!$H$17</f>
        <v>0</v>
      </c>
      <c r="M7560" s="92">
        <f>M6804+M7056*'Emission factors'!$H$16+M7308*'Emission factors'!$H$17</f>
        <v>0</v>
      </c>
      <c r="N7560" s="92">
        <f>N6804+N7056*'Emission factors'!$H$16+N7308*'Emission factors'!$H$17</f>
        <v>0</v>
      </c>
      <c r="O7560" s="92">
        <f>O6804+O7056*'Emission factors'!$H$16+O7308*'Emission factors'!$H$17</f>
        <v>3404.4161318181814</v>
      </c>
      <c r="P7560" s="92">
        <f>P6804+P7056*'Emission factors'!$H$16+P7308*'Emission factors'!$H$17</f>
        <v>1134.8053772727269</v>
      </c>
      <c r="Q7560" s="92">
        <f>Q6804+Q7056*'Emission factors'!$H$16+Q7308*'Emission factors'!$H$17</f>
        <v>1134.8053772727269</v>
      </c>
      <c r="R7560" s="92">
        <f>R6804+R7056*'Emission factors'!$H$16+R7308*'Emission factors'!$H$17</f>
        <v>0</v>
      </c>
      <c r="S7560" s="92">
        <f>S6804+S7056*'Emission factors'!$H$16+S7308*'Emission factors'!$H$17</f>
        <v>0</v>
      </c>
      <c r="T7560" s="92">
        <f>T6804+T7056*'Emission factors'!$H$16+T7308*'Emission factors'!$H$17</f>
        <v>0</v>
      </c>
      <c r="U7560" s="92">
        <f>U6804+U7056*'Emission factors'!$H$16+U7308*'Emission factors'!$H$17</f>
        <v>0</v>
      </c>
    </row>
    <row r="7561" spans="1:21" x14ac:dyDescent="0.25">
      <c r="A7561" s="92" t="s">
        <v>11</v>
      </c>
      <c r="B7561" s="92" t="s">
        <v>12</v>
      </c>
      <c r="C7561" s="92" t="s">
        <v>48</v>
      </c>
      <c r="D7561" s="92" t="s">
        <v>48</v>
      </c>
      <c r="E7561" s="92" t="s">
        <v>51</v>
      </c>
      <c r="F7561" s="92" t="s">
        <v>50</v>
      </c>
      <c r="G7561" s="92" t="s">
        <v>97</v>
      </c>
      <c r="H7561" s="92" t="s">
        <v>94</v>
      </c>
      <c r="I7561" s="92" t="s">
        <v>204</v>
      </c>
      <c r="L7561" s="92">
        <f>L6805+L7057*'Emission factors'!$H$16+L7309*'Emission factors'!$H$17</f>
        <v>49370.691545723334</v>
      </c>
      <c r="M7561" s="92">
        <f>M6805+M7057*'Emission factors'!$H$16+M7309*'Emission factors'!$H$17</f>
        <v>53703.780719820839</v>
      </c>
      <c r="N7561" s="92">
        <f>N6805+N7057*'Emission factors'!$H$16+N7309*'Emission factors'!$H$17</f>
        <v>65149.85753521388</v>
      </c>
      <c r="O7561" s="92">
        <f>O6805+O7057*'Emission factors'!$H$16+O7309*'Emission factors'!$H$17</f>
        <v>48173.231235465413</v>
      </c>
      <c r="P7561" s="92">
        <f>P6805+P7057*'Emission factors'!$H$16+P7309*'Emission factors'!$H$17</f>
        <v>34702.046457797776</v>
      </c>
      <c r="Q7561" s="92">
        <f>Q6805+Q7057*'Emission factors'!$H$16+Q7309*'Emission factors'!$H$17</f>
        <v>15558.120192879613</v>
      </c>
      <c r="R7561" s="92">
        <f>R6805+R7057*'Emission factors'!$H$16+R7309*'Emission factors'!$H$17</f>
        <v>29445.216394450195</v>
      </c>
      <c r="S7561" s="92">
        <f>S6805+S7057*'Emission factors'!$H$16+S7309*'Emission factors'!$H$17</f>
        <v>55475.843631630501</v>
      </c>
      <c r="T7561" s="92">
        <f>T6805+T7057*'Emission factors'!$H$16+T7309*'Emission factors'!$H$17</f>
        <v>45302.479501932547</v>
      </c>
      <c r="U7561" s="92">
        <f>U6805+U7057*'Emission factors'!$H$16+U7309*'Emission factors'!$H$17</f>
        <v>35538.511323278733</v>
      </c>
    </row>
    <row r="7562" spans="1:21" x14ac:dyDescent="0.25">
      <c r="A7562" s="92" t="s">
        <v>11</v>
      </c>
      <c r="B7562" s="92" t="s">
        <v>12</v>
      </c>
      <c r="C7562" s="92" t="s">
        <v>48</v>
      </c>
      <c r="D7562" s="92" t="s">
        <v>48</v>
      </c>
      <c r="E7562" s="92" t="s">
        <v>51</v>
      </c>
      <c r="F7562" s="92" t="s">
        <v>50</v>
      </c>
      <c r="G7562" s="92" t="s">
        <v>97</v>
      </c>
      <c r="H7562" s="92" t="s">
        <v>94</v>
      </c>
      <c r="I7562" s="92" t="s">
        <v>199</v>
      </c>
      <c r="L7562" s="92">
        <f>L6806+L7058*'Emission factors'!$H$16+L7310*'Emission factors'!$H$17</f>
        <v>649328.32845240552</v>
      </c>
      <c r="M7562" s="92">
        <f>M6806+M7058*'Emission factors'!$H$16+M7310*'Emission factors'!$H$17</f>
        <v>623011.49614567775</v>
      </c>
      <c r="N7562" s="92">
        <f>N6806+N7058*'Emission factors'!$H$16+N7310*'Emission factors'!$H$17</f>
        <v>643569.49147214356</v>
      </c>
      <c r="O7562" s="92">
        <f>O6806+O7058*'Emission factors'!$H$16+O7310*'Emission factors'!$H$17</f>
        <v>747671.81750897528</v>
      </c>
      <c r="P7562" s="92">
        <f>P6806+P7058*'Emission factors'!$H$16+P7310*'Emission factors'!$H$17</f>
        <v>617785.21041024325</v>
      </c>
      <c r="Q7562" s="92">
        <f>Q6806+Q7058*'Emission factors'!$H$16+Q7310*'Emission factors'!$H$17</f>
        <v>340875.59777320776</v>
      </c>
      <c r="R7562" s="92">
        <f>R6806+R7058*'Emission factors'!$H$16+R7310*'Emission factors'!$H$17</f>
        <v>463451.9668093514</v>
      </c>
      <c r="S7562" s="92">
        <f>S6806+S7058*'Emission factors'!$H$16+S7310*'Emission factors'!$H$17</f>
        <v>726006.10078154621</v>
      </c>
      <c r="T7562" s="92">
        <f>T6806+T7058*'Emission factors'!$H$16+T7310*'Emission factors'!$H$17</f>
        <v>215055.56828668085</v>
      </c>
      <c r="U7562" s="92">
        <f>U6806+U7058*'Emission factors'!$H$16+U7310*'Emission factors'!$H$17</f>
        <v>25512.138197224031</v>
      </c>
    </row>
    <row r="7563" spans="1:21" x14ac:dyDescent="0.25">
      <c r="A7563" s="92" t="s">
        <v>11</v>
      </c>
      <c r="B7563" s="92" t="s">
        <v>12</v>
      </c>
      <c r="C7563" s="92" t="s">
        <v>48</v>
      </c>
      <c r="D7563" s="92" t="s">
        <v>48</v>
      </c>
      <c r="E7563" s="92" t="s">
        <v>51</v>
      </c>
      <c r="F7563" s="92" t="s">
        <v>50</v>
      </c>
      <c r="G7563" s="92" t="s">
        <v>97</v>
      </c>
      <c r="H7563" s="92" t="s">
        <v>94</v>
      </c>
      <c r="I7563" s="92" t="s">
        <v>233</v>
      </c>
      <c r="L7563" s="92">
        <f>L6807+L7059*'Emission factors'!$H$16+L7311*'Emission factors'!$H$17</f>
        <v>0</v>
      </c>
      <c r="M7563" s="92">
        <f>M6807+M7059*'Emission factors'!$H$16+M7311*'Emission factors'!$H$17</f>
        <v>0</v>
      </c>
      <c r="N7563" s="92">
        <f>N6807+N7059*'Emission factors'!$H$16+N7311*'Emission factors'!$H$17</f>
        <v>0</v>
      </c>
      <c r="O7563" s="92">
        <f>O6807+O7059*'Emission factors'!$H$16+O7311*'Emission factors'!$H$17</f>
        <v>0</v>
      </c>
      <c r="P7563" s="92">
        <f>P6807+P7059*'Emission factors'!$H$16+P7311*'Emission factors'!$H$17</f>
        <v>0</v>
      </c>
      <c r="Q7563" s="92">
        <f>Q6807+Q7059*'Emission factors'!$H$16+Q7311*'Emission factors'!$H$17</f>
        <v>0</v>
      </c>
      <c r="R7563" s="92">
        <f>R6807+R7059*'Emission factors'!$H$16+R7311*'Emission factors'!$H$17</f>
        <v>0</v>
      </c>
      <c r="S7563" s="92">
        <f>S6807+S7059*'Emission factors'!$H$16+S7311*'Emission factors'!$H$17</f>
        <v>0</v>
      </c>
      <c r="T7563" s="92">
        <f>T6807+T7059*'Emission factors'!$H$16+T7311*'Emission factors'!$H$17</f>
        <v>0</v>
      </c>
      <c r="U7563" s="92">
        <f>U6807+U7059*'Emission factors'!$H$16+U7311*'Emission factors'!$H$17</f>
        <v>0</v>
      </c>
    </row>
    <row r="7564" spans="1:21" x14ac:dyDescent="0.25">
      <c r="A7564" s="92" t="s">
        <v>11</v>
      </c>
      <c r="B7564" s="92" t="s">
        <v>12</v>
      </c>
      <c r="C7564" s="92" t="s">
        <v>48</v>
      </c>
      <c r="D7564" s="92" t="s">
        <v>48</v>
      </c>
      <c r="E7564" s="92" t="s">
        <v>51</v>
      </c>
      <c r="F7564" s="92" t="s">
        <v>50</v>
      </c>
      <c r="G7564" s="92" t="s">
        <v>97</v>
      </c>
      <c r="H7564" s="92" t="s">
        <v>94</v>
      </c>
      <c r="I7564" s="92" t="s">
        <v>220</v>
      </c>
      <c r="L7564" s="92">
        <f>L6808+L7060*'Emission factors'!$H$16+L7312*'Emission factors'!$H$17</f>
        <v>0</v>
      </c>
      <c r="M7564" s="92">
        <f>M6808+M7060*'Emission factors'!$H$16+M7312*'Emission factors'!$H$17</f>
        <v>0</v>
      </c>
      <c r="N7564" s="92">
        <f>N6808+N7060*'Emission factors'!$H$16+N7312*'Emission factors'!$H$17</f>
        <v>0</v>
      </c>
      <c r="O7564" s="92">
        <f>O6808+O7060*'Emission factors'!$H$16+O7312*'Emission factors'!$H$17</f>
        <v>0</v>
      </c>
      <c r="P7564" s="92">
        <f>P6808+P7060*'Emission factors'!$H$16+P7312*'Emission factors'!$H$17</f>
        <v>0</v>
      </c>
      <c r="Q7564" s="92">
        <f>Q6808+Q7060*'Emission factors'!$H$16+Q7312*'Emission factors'!$H$17</f>
        <v>0</v>
      </c>
      <c r="R7564" s="92">
        <f>R6808+R7060*'Emission factors'!$H$16+R7312*'Emission factors'!$H$17</f>
        <v>0</v>
      </c>
      <c r="S7564" s="92">
        <f>S6808+S7060*'Emission factors'!$H$16+S7312*'Emission factors'!$H$17</f>
        <v>0</v>
      </c>
      <c r="T7564" s="92">
        <f>T6808+T7060*'Emission factors'!$H$16+T7312*'Emission factors'!$H$17</f>
        <v>0</v>
      </c>
      <c r="U7564" s="92">
        <f>U6808+U7060*'Emission factors'!$H$16+U7312*'Emission factors'!$H$17</f>
        <v>0</v>
      </c>
    </row>
    <row r="7565" spans="1:21" x14ac:dyDescent="0.25">
      <c r="A7565" s="92" t="s">
        <v>11</v>
      </c>
      <c r="B7565" s="92" t="s">
        <v>12</v>
      </c>
      <c r="C7565" s="92" t="s">
        <v>48</v>
      </c>
      <c r="D7565" s="92" t="s">
        <v>48</v>
      </c>
      <c r="E7565" s="92" t="s">
        <v>51</v>
      </c>
      <c r="F7565" s="92" t="s">
        <v>50</v>
      </c>
      <c r="G7565" s="92" t="s">
        <v>97</v>
      </c>
      <c r="H7565" s="92" t="s">
        <v>94</v>
      </c>
      <c r="I7565" s="92" t="s">
        <v>221</v>
      </c>
      <c r="L7565" s="92">
        <f>L6809+L7061*'Emission factors'!$H$16+L7313*'Emission factors'!$H$17</f>
        <v>69965.944416131999</v>
      </c>
      <c r="M7565" s="92">
        <f>M6809+M7061*'Emission factors'!$H$16+M7313*'Emission factors'!$H$17</f>
        <v>64280.13622710629</v>
      </c>
      <c r="N7565" s="92">
        <f>N6809+N7061*'Emission factors'!$H$16+N7313*'Emission factors'!$H$17</f>
        <v>63475.686815262292</v>
      </c>
      <c r="O7565" s="92">
        <f>O6809+O7061*'Emission factors'!$H$16+O7313*'Emission factors'!$H$17</f>
        <v>78662.056441567576</v>
      </c>
      <c r="P7565" s="92">
        <f>P6809+P7061*'Emission factors'!$H$16+P7313*'Emission factors'!$H$17</f>
        <v>71813.21692795289</v>
      </c>
      <c r="Q7565" s="92">
        <f>Q6809+Q7061*'Emission factors'!$H$16+Q7313*'Emission factors'!$H$17</f>
        <v>23065.188333698756</v>
      </c>
      <c r="R7565" s="92">
        <f>R6809+R7061*'Emission factors'!$H$16+R7313*'Emission factors'!$H$17</f>
        <v>43487.531449623559</v>
      </c>
      <c r="S7565" s="92">
        <f>S6809+S7061*'Emission factors'!$H$16+S7313*'Emission factors'!$H$17</f>
        <v>90641.328931299766</v>
      </c>
      <c r="T7565" s="92">
        <f>T6809+T7061*'Emission factors'!$H$16+T7313*'Emission factors'!$H$17</f>
        <v>31308.661580126631</v>
      </c>
      <c r="U7565" s="92">
        <f>U6809+U7061*'Emission factors'!$H$16+U7313*'Emission factors'!$H$17</f>
        <v>6334.5285493153606</v>
      </c>
    </row>
    <row r="7566" spans="1:21" x14ac:dyDescent="0.25">
      <c r="A7566" s="92" t="s">
        <v>11</v>
      </c>
      <c r="B7566" s="92" t="s">
        <v>12</v>
      </c>
      <c r="C7566" s="92" t="s">
        <v>48</v>
      </c>
      <c r="D7566" s="92" t="s">
        <v>48</v>
      </c>
      <c r="E7566" s="92" t="s">
        <v>51</v>
      </c>
      <c r="F7566" s="92" t="s">
        <v>50</v>
      </c>
      <c r="G7566" s="92" t="s">
        <v>97</v>
      </c>
      <c r="H7566" s="92" t="s">
        <v>94</v>
      </c>
      <c r="I7566" s="92" t="s">
        <v>201</v>
      </c>
      <c r="L7566" s="92">
        <f>L6810+L7062*'Emission factors'!$H$16+L7314*'Emission factors'!$H$17</f>
        <v>7542.4919880061198</v>
      </c>
      <c r="M7566" s="92">
        <f>M6810+M7062*'Emission factors'!$H$16+M7314*'Emission factors'!$H$17</f>
        <v>11245.843401919923</v>
      </c>
      <c r="N7566" s="92">
        <f>N6810+N7062*'Emission factors'!$H$16+N7314*'Emission factors'!$H$17</f>
        <v>10417.816624163375</v>
      </c>
      <c r="O7566" s="92">
        <f>O6810+O7062*'Emission factors'!$H$16+O7314*'Emission factors'!$H$17</f>
        <v>17957.197047467009</v>
      </c>
      <c r="P7566" s="92">
        <f>P6810+P7062*'Emission factors'!$H$16+P7314*'Emission factors'!$H$17</f>
        <v>13799.330473639888</v>
      </c>
      <c r="Q7566" s="92">
        <f>Q6810+Q7062*'Emission factors'!$H$16+Q7314*'Emission factors'!$H$17</f>
        <v>46269.67182830684</v>
      </c>
      <c r="R7566" s="92">
        <f>R6810+R7062*'Emission factors'!$H$16+R7314*'Emission factors'!$H$17</f>
        <v>57526.351192758011</v>
      </c>
      <c r="S7566" s="92">
        <f>S6810+S7062*'Emission factors'!$H$16+S7314*'Emission factors'!$H$17</f>
        <v>57090.347110161296</v>
      </c>
      <c r="T7566" s="92">
        <f>T6810+T7062*'Emission factors'!$H$16+T7314*'Emission factors'!$H$17</f>
        <v>21399.208128311202</v>
      </c>
      <c r="U7566" s="92">
        <f>U6810+U7062*'Emission factors'!$H$16+U7314*'Emission factors'!$H$17</f>
        <v>16372.721981785882</v>
      </c>
    </row>
    <row r="7567" spans="1:21" x14ac:dyDescent="0.25">
      <c r="A7567" s="92" t="s">
        <v>11</v>
      </c>
      <c r="B7567" s="92" t="s">
        <v>12</v>
      </c>
      <c r="C7567" s="92" t="s">
        <v>48</v>
      </c>
      <c r="D7567" s="92" t="s">
        <v>48</v>
      </c>
      <c r="E7567" s="92" t="s">
        <v>51</v>
      </c>
      <c r="F7567" s="92" t="s">
        <v>50</v>
      </c>
      <c r="G7567" s="92" t="s">
        <v>97</v>
      </c>
      <c r="H7567" s="92" t="s">
        <v>94</v>
      </c>
      <c r="I7567" s="92" t="s">
        <v>196</v>
      </c>
      <c r="L7567" s="92">
        <f>L6811+L7063*'Emission factors'!$H$16+L7315*'Emission factors'!$H$17</f>
        <v>19215.776120291859</v>
      </c>
      <c r="M7567" s="92">
        <f>M6811+M7063*'Emission factors'!$H$16+M7315*'Emission factors'!$H$17</f>
        <v>18098.853823382688</v>
      </c>
      <c r="N7567" s="92">
        <f>N6811+N7063*'Emission factors'!$H$16+N7315*'Emission factors'!$H$17</f>
        <v>18278.767552754936</v>
      </c>
      <c r="O7567" s="92">
        <f>O6811+O7063*'Emission factors'!$H$16+O7315*'Emission factors'!$H$17</f>
        <v>21644.521197240469</v>
      </c>
      <c r="P7567" s="92">
        <f>P6811+P7063*'Emission factors'!$H$16+P7315*'Emission factors'!$H$17</f>
        <v>24516.793383654516</v>
      </c>
      <c r="Q7567" s="92">
        <f>Q6811+Q7063*'Emission factors'!$H$16+Q7315*'Emission factors'!$H$17</f>
        <v>62126.028866215769</v>
      </c>
      <c r="R7567" s="92">
        <f>R6811+R7063*'Emission factors'!$H$16+R7315*'Emission factors'!$H$17</f>
        <v>55935.336194724769</v>
      </c>
      <c r="S7567" s="92">
        <f>S6811+S7063*'Emission factors'!$H$16+S7315*'Emission factors'!$H$17</f>
        <v>31231.153925238061</v>
      </c>
      <c r="T7567" s="92">
        <f>T6811+T7063*'Emission factors'!$H$16+T7315*'Emission factors'!$H$17</f>
        <v>28469.472386204394</v>
      </c>
      <c r="U7567" s="92">
        <f>U6811+U7063*'Emission factors'!$H$16+U7315*'Emission factors'!$H$17</f>
        <v>37693.720331708217</v>
      </c>
    </row>
    <row r="7568" spans="1:21" x14ac:dyDescent="0.25">
      <c r="A7568" s="92" t="s">
        <v>11</v>
      </c>
      <c r="B7568" s="92" t="s">
        <v>12</v>
      </c>
      <c r="C7568" s="92" t="s">
        <v>48</v>
      </c>
      <c r="D7568" s="92" t="s">
        <v>48</v>
      </c>
      <c r="E7568" s="92" t="s">
        <v>51</v>
      </c>
      <c r="F7568" s="92" t="s">
        <v>50</v>
      </c>
      <c r="G7568" s="92" t="s">
        <v>97</v>
      </c>
      <c r="H7568" s="92" t="s">
        <v>94</v>
      </c>
      <c r="I7568" s="92" t="s">
        <v>197</v>
      </c>
      <c r="L7568" s="92">
        <f>L6812+L7064*'Emission factors'!$H$16+L7316*'Emission factors'!$H$17</f>
        <v>1953.2650574106638</v>
      </c>
      <c r="M7568" s="92">
        <f>M6812+M7064*'Emission factors'!$H$16+M7316*'Emission factors'!$H$17</f>
        <v>2741.0855747189448</v>
      </c>
      <c r="N7568" s="92">
        <f>N6812+N7064*'Emission factors'!$H$16+N7316*'Emission factors'!$H$17</f>
        <v>2321.1711679508098</v>
      </c>
      <c r="O7568" s="92">
        <f>O6812+O7064*'Emission factors'!$H$16+O7316*'Emission factors'!$H$17</f>
        <v>3927.1995684128574</v>
      </c>
      <c r="P7568" s="92">
        <f>P6812+P7064*'Emission factors'!$H$16+P7316*'Emission factors'!$H$17</f>
        <v>2847.2481085466707</v>
      </c>
      <c r="Q7568" s="92">
        <f>Q6812+Q7064*'Emission factors'!$H$16+Q7316*'Emission factors'!$H$17</f>
        <v>4076.9748882608087</v>
      </c>
      <c r="R7568" s="92">
        <f>R6812+R7064*'Emission factors'!$H$16+R7316*'Emission factors'!$H$17</f>
        <v>6447.4715422616391</v>
      </c>
      <c r="S7568" s="92">
        <f>S6812+S7064*'Emission factors'!$H$16+S7316*'Emission factors'!$H$17</f>
        <v>8811.3895704512888</v>
      </c>
      <c r="T7568" s="92">
        <f>T6812+T7064*'Emission factors'!$H$16+T7316*'Emission factors'!$H$17</f>
        <v>4278.8854890815364</v>
      </c>
      <c r="U7568" s="92">
        <f>U6812+U7064*'Emission factors'!$H$16+U7316*'Emission factors'!$H$17</f>
        <v>20512.188379246298</v>
      </c>
    </row>
    <row r="7569" spans="1:21" x14ac:dyDescent="0.25">
      <c r="A7569" s="92" t="s">
        <v>11</v>
      </c>
      <c r="B7569" s="92" t="s">
        <v>12</v>
      </c>
      <c r="C7569" s="92" t="s">
        <v>48</v>
      </c>
      <c r="D7569" s="92" t="s">
        <v>48</v>
      </c>
      <c r="E7569" s="92" t="s">
        <v>51</v>
      </c>
      <c r="F7569" s="92" t="s">
        <v>50</v>
      </c>
      <c r="G7569" s="92" t="s">
        <v>97</v>
      </c>
      <c r="H7569" s="92" t="s">
        <v>94</v>
      </c>
      <c r="I7569" s="92" t="s">
        <v>222</v>
      </c>
      <c r="L7569" s="92">
        <f>L6813+L7065*'Emission factors'!$H$16+L7317*'Emission factors'!$H$17</f>
        <v>0</v>
      </c>
      <c r="M7569" s="92">
        <f>M6813+M7065*'Emission factors'!$H$16+M7317*'Emission factors'!$H$17</f>
        <v>0</v>
      </c>
      <c r="N7569" s="92">
        <f>N6813+N7065*'Emission factors'!$H$16+N7317*'Emission factors'!$H$17</f>
        <v>0</v>
      </c>
      <c r="O7569" s="92">
        <f>O6813+O7065*'Emission factors'!$H$16+O7317*'Emission factors'!$H$17</f>
        <v>0</v>
      </c>
      <c r="P7569" s="92">
        <f>P6813+P7065*'Emission factors'!$H$16+P7317*'Emission factors'!$H$17</f>
        <v>0</v>
      </c>
      <c r="Q7569" s="92">
        <f>Q6813+Q7065*'Emission factors'!$H$16+Q7317*'Emission factors'!$H$17</f>
        <v>0</v>
      </c>
      <c r="R7569" s="92">
        <f>R6813+R7065*'Emission factors'!$H$16+R7317*'Emission factors'!$H$17</f>
        <v>0</v>
      </c>
      <c r="S7569" s="92">
        <f>S6813+S7065*'Emission factors'!$H$16+S7317*'Emission factors'!$H$17</f>
        <v>0</v>
      </c>
      <c r="T7569" s="92">
        <f>T6813+T7065*'Emission factors'!$H$16+T7317*'Emission factors'!$H$17</f>
        <v>0</v>
      </c>
      <c r="U7569" s="92">
        <f>U6813+U7065*'Emission factors'!$H$16+U7317*'Emission factors'!$H$17</f>
        <v>0</v>
      </c>
    </row>
    <row r="7570" spans="1:21" x14ac:dyDescent="0.25">
      <c r="A7570" s="92" t="s">
        <v>11</v>
      </c>
      <c r="B7570" s="92" t="s">
        <v>12</v>
      </c>
      <c r="C7570" s="92" t="s">
        <v>48</v>
      </c>
      <c r="D7570" s="92" t="s">
        <v>48</v>
      </c>
      <c r="E7570" s="92" t="s">
        <v>51</v>
      </c>
      <c r="F7570" s="92" t="s">
        <v>50</v>
      </c>
      <c r="G7570" s="92" t="s">
        <v>97</v>
      </c>
      <c r="H7570" s="92" t="s">
        <v>94</v>
      </c>
      <c r="I7570" s="92" t="s">
        <v>223</v>
      </c>
      <c r="L7570" s="92">
        <f>L6814+L7066*'Emission factors'!$H$16+L7318*'Emission factors'!$H$17</f>
        <v>0</v>
      </c>
      <c r="M7570" s="92">
        <f>M6814+M7066*'Emission factors'!$H$16+M7318*'Emission factors'!$H$17</f>
        <v>0</v>
      </c>
      <c r="N7570" s="92">
        <f>N6814+N7066*'Emission factors'!$H$16+N7318*'Emission factors'!$H$17</f>
        <v>0</v>
      </c>
      <c r="O7570" s="92">
        <f>O6814+O7066*'Emission factors'!$H$16+O7318*'Emission factors'!$H$17</f>
        <v>0</v>
      </c>
      <c r="P7570" s="92">
        <f>P6814+P7066*'Emission factors'!$H$16+P7318*'Emission factors'!$H$17</f>
        <v>0</v>
      </c>
      <c r="Q7570" s="92">
        <f>Q6814+Q7066*'Emission factors'!$H$16+Q7318*'Emission factors'!$H$17</f>
        <v>0</v>
      </c>
      <c r="R7570" s="92">
        <f>R6814+R7066*'Emission factors'!$H$16+R7318*'Emission factors'!$H$17</f>
        <v>0</v>
      </c>
      <c r="S7570" s="92">
        <f>S6814+S7066*'Emission factors'!$H$16+S7318*'Emission factors'!$H$17</f>
        <v>0</v>
      </c>
      <c r="T7570" s="92">
        <f>T6814+T7066*'Emission factors'!$H$16+T7318*'Emission factors'!$H$17</f>
        <v>0</v>
      </c>
      <c r="U7570" s="92">
        <f>U6814+U7066*'Emission factors'!$H$16+U7318*'Emission factors'!$H$17</f>
        <v>0</v>
      </c>
    </row>
    <row r="7571" spans="1:21" x14ac:dyDescent="0.25">
      <c r="A7571" s="92" t="s">
        <v>11</v>
      </c>
      <c r="B7571" s="92" t="s">
        <v>12</v>
      </c>
      <c r="C7571" s="92" t="s">
        <v>48</v>
      </c>
      <c r="D7571" s="92" t="s">
        <v>48</v>
      </c>
      <c r="E7571" s="92" t="s">
        <v>51</v>
      </c>
      <c r="F7571" s="92" t="s">
        <v>50</v>
      </c>
      <c r="G7571" s="92" t="s">
        <v>97</v>
      </c>
      <c r="H7571" s="92" t="s">
        <v>94</v>
      </c>
      <c r="I7571" s="92" t="s">
        <v>259</v>
      </c>
      <c r="L7571" s="92">
        <f>L6815+L7067*'Emission factors'!$H$16+L7319*'Emission factors'!$H$17</f>
        <v>0</v>
      </c>
      <c r="M7571" s="92">
        <f>M6815+M7067*'Emission factors'!$H$16+M7319*'Emission factors'!$H$17</f>
        <v>0</v>
      </c>
      <c r="N7571" s="92">
        <f>N6815+N7067*'Emission factors'!$H$16+N7319*'Emission factors'!$H$17</f>
        <v>0</v>
      </c>
      <c r="O7571" s="92">
        <f>O6815+O7067*'Emission factors'!$H$16+O7319*'Emission factors'!$H$17</f>
        <v>0</v>
      </c>
      <c r="P7571" s="92">
        <f>P6815+P7067*'Emission factors'!$H$16+P7319*'Emission factors'!$H$17</f>
        <v>0</v>
      </c>
      <c r="Q7571" s="92">
        <f>Q6815+Q7067*'Emission factors'!$H$16+Q7319*'Emission factors'!$H$17</f>
        <v>0</v>
      </c>
      <c r="R7571" s="92">
        <f>R6815+R7067*'Emission factors'!$H$16+R7319*'Emission factors'!$H$17</f>
        <v>0</v>
      </c>
      <c r="S7571" s="92">
        <f>S6815+S7067*'Emission factors'!$H$16+S7319*'Emission factors'!$H$17</f>
        <v>0</v>
      </c>
      <c r="T7571" s="92">
        <f>T6815+T7067*'Emission factors'!$H$16+T7319*'Emission factors'!$H$17</f>
        <v>0</v>
      </c>
      <c r="U7571" s="92">
        <f>U6815+U7067*'Emission factors'!$H$16+U7319*'Emission factors'!$H$17</f>
        <v>0</v>
      </c>
    </row>
    <row r="7572" spans="1:21" x14ac:dyDescent="0.25">
      <c r="A7572" s="92" t="s">
        <v>11</v>
      </c>
      <c r="B7572" s="92" t="s">
        <v>12</v>
      </c>
      <c r="C7572" s="92" t="s">
        <v>48</v>
      </c>
      <c r="D7572" s="92" t="s">
        <v>48</v>
      </c>
      <c r="E7572" s="92" t="s">
        <v>51</v>
      </c>
      <c r="F7572" s="92" t="s">
        <v>50</v>
      </c>
      <c r="G7572" s="92" t="s">
        <v>97</v>
      </c>
      <c r="H7572" s="92" t="s">
        <v>94</v>
      </c>
      <c r="I7572" s="89" t="s">
        <v>193</v>
      </c>
      <c r="L7572" s="92">
        <f>L6816+L7068*'Emission factors'!$H$16+L7320*'Emission factors'!$H$17</f>
        <v>5288.4375286119794</v>
      </c>
      <c r="M7572" s="92">
        <f>M6816+M7068*'Emission factors'!$H$16+M7320*'Emission factors'!$H$17</f>
        <v>7161.4902392618096</v>
      </c>
      <c r="N7572" s="92">
        <f>N6816+N7068*'Emission factors'!$H$16+N7320*'Emission factors'!$H$17</f>
        <v>23643.437721177022</v>
      </c>
      <c r="O7572" s="92">
        <f>O6816+O7068*'Emission factors'!$H$16+O7320*'Emission factors'!$H$17</f>
        <v>16221.332816635178</v>
      </c>
      <c r="P7572" s="92">
        <f>P6816+P7068*'Emission factors'!$H$16+P7320*'Emission factors'!$H$17</f>
        <v>8555.8004554103645</v>
      </c>
      <c r="Q7572" s="92">
        <f>Q6816+Q7068*'Emission factors'!$H$16+Q7320*'Emission factors'!$H$17</f>
        <v>8404.2806640258423</v>
      </c>
      <c r="R7572" s="92">
        <f>R6816+R7068*'Emission factors'!$H$16+R7320*'Emission factors'!$H$17</f>
        <v>9852.1188293292435</v>
      </c>
      <c r="S7572" s="92">
        <f>S6816+S7068*'Emission factors'!$H$16+S7320*'Emission factors'!$H$17</f>
        <v>11340.342470189062</v>
      </c>
      <c r="T7572" s="92">
        <f>T6816+T7068*'Emission factors'!$H$16+T7320*'Emission factors'!$H$17</f>
        <v>22729.971826378893</v>
      </c>
      <c r="U7572" s="92">
        <f>U6816+U7068*'Emission factors'!$H$16+U7320*'Emission factors'!$H$17</f>
        <v>40117.703704003747</v>
      </c>
    </row>
    <row r="7573" spans="1:21" x14ac:dyDescent="0.25">
      <c r="A7573" s="92" t="s">
        <v>11</v>
      </c>
      <c r="B7573" s="92" t="s">
        <v>12</v>
      </c>
      <c r="C7573" s="92" t="s">
        <v>48</v>
      </c>
      <c r="D7573" s="92" t="s">
        <v>48</v>
      </c>
      <c r="E7573" s="92" t="s">
        <v>51</v>
      </c>
      <c r="F7573" s="92" t="s">
        <v>50</v>
      </c>
      <c r="G7573" s="92" t="s">
        <v>97</v>
      </c>
      <c r="H7573" s="92" t="s">
        <v>94</v>
      </c>
      <c r="I7573" s="92" t="s">
        <v>203</v>
      </c>
      <c r="L7573" s="92">
        <f>L6817+L7069*'Emission factors'!$H$16+L7321*'Emission factors'!$H$17</f>
        <v>18562.074485284869</v>
      </c>
      <c r="M7573" s="92">
        <f>M6817+M7069*'Emission factors'!$H$16+M7321*'Emission factors'!$H$17</f>
        <v>14181.720173002108</v>
      </c>
      <c r="N7573" s="92">
        <f>N6817+N7069*'Emission factors'!$H$16+N7321*'Emission factors'!$H$17</f>
        <v>27953.608846659146</v>
      </c>
      <c r="O7573" s="92">
        <f>O6817+O7069*'Emission factors'!$H$16+O7321*'Emission factors'!$H$17</f>
        <v>32978.611256071024</v>
      </c>
      <c r="P7573" s="92">
        <f>P6817+P7069*'Emission factors'!$H$16+P7321*'Emission factors'!$H$17</f>
        <v>30820.568232468951</v>
      </c>
      <c r="Q7573" s="92">
        <f>Q6817+Q7069*'Emission factors'!$H$16+Q7321*'Emission factors'!$H$17</f>
        <v>45415.131673713673</v>
      </c>
      <c r="R7573" s="92">
        <f>R6817+R7069*'Emission factors'!$H$16+R7321*'Emission factors'!$H$17</f>
        <v>43665.239382942353</v>
      </c>
      <c r="S7573" s="92">
        <f>S6817+S7069*'Emission factors'!$H$16+S7321*'Emission factors'!$H$17</f>
        <v>34512.687753511185</v>
      </c>
      <c r="T7573" s="92">
        <f>T6817+T7069*'Emission factors'!$H$16+T7321*'Emission factors'!$H$17</f>
        <v>20788.693856823633</v>
      </c>
      <c r="U7573" s="92">
        <f>U6817+U7069*'Emission factors'!$H$16+U7321*'Emission factors'!$H$17</f>
        <v>14204.123917017354</v>
      </c>
    </row>
    <row r="7574" spans="1:21" x14ac:dyDescent="0.25">
      <c r="A7574" s="92" t="s">
        <v>11</v>
      </c>
      <c r="B7574" s="92" t="s">
        <v>12</v>
      </c>
      <c r="C7574" s="92" t="s">
        <v>48</v>
      </c>
      <c r="D7574" s="92" t="s">
        <v>48</v>
      </c>
      <c r="E7574" s="92" t="s">
        <v>51</v>
      </c>
      <c r="F7574" s="92" t="s">
        <v>50</v>
      </c>
      <c r="G7574" s="92" t="s">
        <v>97</v>
      </c>
      <c r="H7574" s="92" t="s">
        <v>94</v>
      </c>
      <c r="I7574" s="92" t="s">
        <v>209</v>
      </c>
      <c r="L7574" s="92">
        <f>L6818+L7070*'Emission factors'!$H$16+L7322*'Emission factors'!$H$17</f>
        <v>110235.52039406422</v>
      </c>
      <c r="M7574" s="92">
        <f>M6818+M7070*'Emission factors'!$H$16+M7322*'Emission factors'!$H$17</f>
        <v>111533.36882123137</v>
      </c>
      <c r="N7574" s="92">
        <f>N6818+N7070*'Emission factors'!$H$16+N7322*'Emission factors'!$H$17</f>
        <v>123147.7227107561</v>
      </c>
      <c r="O7574" s="92">
        <f>O6818+O7070*'Emission factors'!$H$16+O7322*'Emission factors'!$H$17</f>
        <v>125148.13936722174</v>
      </c>
      <c r="P7574" s="92">
        <f>P6818+P7070*'Emission factors'!$H$16+P7322*'Emission factors'!$H$17</f>
        <v>114504.69275199385</v>
      </c>
      <c r="Q7574" s="92">
        <f>Q6818+Q7070*'Emission factors'!$H$16+Q7322*'Emission factors'!$H$17</f>
        <v>156062.25701985299</v>
      </c>
      <c r="R7574" s="92">
        <f>R6818+R7070*'Emission factors'!$H$16+R7322*'Emission factors'!$H$17</f>
        <v>108085.07173577801</v>
      </c>
      <c r="S7574" s="92">
        <f>S6818+S7070*'Emission factors'!$H$16+S7322*'Emission factors'!$H$17</f>
        <v>24068.655887558754</v>
      </c>
      <c r="T7574" s="92">
        <f>T6818+T7070*'Emission factors'!$H$16+T7322*'Emission factors'!$H$17</f>
        <v>823.60484273962209</v>
      </c>
      <c r="U7574" s="92">
        <f>U6818+U7070*'Emission factors'!$H$16+U7322*'Emission factors'!$H$17</f>
        <v>2914.9546866245705</v>
      </c>
    </row>
    <row r="7575" spans="1:21" x14ac:dyDescent="0.25">
      <c r="A7575" s="92" t="s">
        <v>11</v>
      </c>
      <c r="B7575" s="92" t="s">
        <v>12</v>
      </c>
      <c r="C7575" s="92" t="s">
        <v>48</v>
      </c>
      <c r="D7575" s="92" t="s">
        <v>48</v>
      </c>
      <c r="E7575" s="92" t="s">
        <v>51</v>
      </c>
      <c r="F7575" s="92" t="s">
        <v>50</v>
      </c>
      <c r="G7575" s="92" t="s">
        <v>97</v>
      </c>
      <c r="H7575" s="92" t="s">
        <v>94</v>
      </c>
      <c r="I7575" s="92" t="s">
        <v>208</v>
      </c>
      <c r="L7575" s="92">
        <f>L6819+L7071*'Emission factors'!$H$16+L7323*'Emission factors'!$H$17</f>
        <v>6471.1680343222451</v>
      </c>
      <c r="M7575" s="92">
        <f>M6819+M7071*'Emission factors'!$H$16+M7323*'Emission factors'!$H$17</f>
        <v>10773.311176264122</v>
      </c>
      <c r="N7575" s="92">
        <f>N6819+N7071*'Emission factors'!$H$16+N7323*'Emission factors'!$H$17</f>
        <v>12316.335087359774</v>
      </c>
      <c r="O7575" s="92">
        <f>O6819+O7071*'Emission factors'!$H$16+O7323*'Emission factors'!$H$17</f>
        <v>13328.644521862785</v>
      </c>
      <c r="P7575" s="92">
        <f>P6819+P7071*'Emission factors'!$H$16+P7323*'Emission factors'!$H$17</f>
        <v>10821.489537046447</v>
      </c>
      <c r="Q7575" s="92">
        <f>Q6819+Q7071*'Emission factors'!$H$16+Q7323*'Emission factors'!$H$17</f>
        <v>8195.5965290247841</v>
      </c>
      <c r="R7575" s="92">
        <f>R6819+R7071*'Emission factors'!$H$16+R7323*'Emission factors'!$H$17</f>
        <v>5262.1611553997545</v>
      </c>
      <c r="S7575" s="92">
        <f>S6819+S7071*'Emission factors'!$H$16+S7323*'Emission factors'!$H$17</f>
        <v>2090.6970208336861</v>
      </c>
      <c r="T7575" s="92">
        <f>T6819+T7071*'Emission factors'!$H$16+T7323*'Emission factors'!$H$17</f>
        <v>5324.5981285066518</v>
      </c>
      <c r="U7575" s="92">
        <f>U6819+U7071*'Emission factors'!$H$16+U7323*'Emission factors'!$H$17</f>
        <v>3228.6846697231977</v>
      </c>
    </row>
    <row r="7576" spans="1:21" x14ac:dyDescent="0.25">
      <c r="A7576" s="92" t="s">
        <v>11</v>
      </c>
      <c r="B7576" s="92" t="s">
        <v>12</v>
      </c>
      <c r="C7576" s="92" t="s">
        <v>48</v>
      </c>
      <c r="D7576" s="92" t="s">
        <v>48</v>
      </c>
      <c r="E7576" s="92" t="s">
        <v>51</v>
      </c>
      <c r="F7576" s="92" t="s">
        <v>50</v>
      </c>
      <c r="G7576" s="92" t="s">
        <v>97</v>
      </c>
      <c r="H7576" s="92" t="s">
        <v>94</v>
      </c>
      <c r="I7576" s="92" t="s">
        <v>202</v>
      </c>
      <c r="L7576" s="92">
        <f>L6820+L7072*'Emission factors'!$H$16+L7324*'Emission factors'!$H$17</f>
        <v>72500.464349847491</v>
      </c>
      <c r="M7576" s="92">
        <f>M6820+M7072*'Emission factors'!$H$16+M7324*'Emission factors'!$H$17</f>
        <v>380242.94438897178</v>
      </c>
      <c r="N7576" s="92">
        <f>N6820+N7072*'Emission factors'!$H$16+N7324*'Emission factors'!$H$17</f>
        <v>555317.72994598188</v>
      </c>
      <c r="O7576" s="92">
        <f>O6820+O7072*'Emission factors'!$H$16+O7324*'Emission factors'!$H$17</f>
        <v>170565.43321799053</v>
      </c>
      <c r="P7576" s="92">
        <f>P6820+P7072*'Emission factors'!$H$16+P7324*'Emission factors'!$H$17</f>
        <v>222181.27453880056</v>
      </c>
      <c r="Q7576" s="92">
        <f>Q6820+Q7072*'Emission factors'!$H$16+Q7324*'Emission factors'!$H$17</f>
        <v>239003.69387071265</v>
      </c>
      <c r="R7576" s="92">
        <f>R6820+R7072*'Emission factors'!$H$16+R7324*'Emission factors'!$H$17</f>
        <v>148697.23590814462</v>
      </c>
      <c r="S7576" s="92">
        <f>S6820+S7072*'Emission factors'!$H$16+S7324*'Emission factors'!$H$17</f>
        <v>48355.598589254114</v>
      </c>
      <c r="T7576" s="92">
        <f>T6820+T7072*'Emission factors'!$H$16+T7324*'Emission factors'!$H$17</f>
        <v>16509.30370740336</v>
      </c>
      <c r="U7576" s="92">
        <f>U6820+U7072*'Emission factors'!$H$16+U7324*'Emission factors'!$H$17</f>
        <v>25041.306588436721</v>
      </c>
    </row>
    <row r="7577" spans="1:21" x14ac:dyDescent="0.25">
      <c r="A7577" s="92" t="s">
        <v>11</v>
      </c>
      <c r="B7577" s="92" t="s">
        <v>12</v>
      </c>
      <c r="C7577" s="92" t="s">
        <v>48</v>
      </c>
      <c r="D7577" s="92" t="s">
        <v>48</v>
      </c>
      <c r="E7577" s="92" t="s">
        <v>51</v>
      </c>
      <c r="F7577" s="92" t="s">
        <v>50</v>
      </c>
      <c r="G7577" s="92" t="s">
        <v>97</v>
      </c>
      <c r="H7577" s="92" t="s">
        <v>94</v>
      </c>
      <c r="I7577" s="92" t="s">
        <v>225</v>
      </c>
      <c r="L7577" s="92">
        <f>L6821+L7073*'Emission factors'!$H$16+L7325*'Emission factors'!$H$17</f>
        <v>0</v>
      </c>
      <c r="M7577" s="92">
        <f>M6821+M7073*'Emission factors'!$H$16+M7325*'Emission factors'!$H$17</f>
        <v>0</v>
      </c>
      <c r="N7577" s="92">
        <f>N6821+N7073*'Emission factors'!$H$16+N7325*'Emission factors'!$H$17</f>
        <v>0</v>
      </c>
      <c r="O7577" s="92">
        <f>O6821+O7073*'Emission factors'!$H$16+O7325*'Emission factors'!$H$17</f>
        <v>0</v>
      </c>
      <c r="P7577" s="92">
        <f>P6821+P7073*'Emission factors'!$H$16+P7325*'Emission factors'!$H$17</f>
        <v>0</v>
      </c>
      <c r="Q7577" s="92">
        <f>Q6821+Q7073*'Emission factors'!$H$16+Q7325*'Emission factors'!$H$17</f>
        <v>0</v>
      </c>
      <c r="R7577" s="92">
        <f>R6821+R7073*'Emission factors'!$H$16+R7325*'Emission factors'!$H$17</f>
        <v>0</v>
      </c>
      <c r="S7577" s="92">
        <f>S6821+S7073*'Emission factors'!$H$16+S7325*'Emission factors'!$H$17</f>
        <v>0</v>
      </c>
      <c r="T7577" s="92">
        <f>T6821+T7073*'Emission factors'!$H$16+T7325*'Emission factors'!$H$17</f>
        <v>0</v>
      </c>
      <c r="U7577" s="92">
        <f>U6821+U7073*'Emission factors'!$H$16+U7325*'Emission factors'!$H$17</f>
        <v>0</v>
      </c>
    </row>
    <row r="7578" spans="1:21" x14ac:dyDescent="0.25">
      <c r="A7578" s="92" t="s">
        <v>11</v>
      </c>
      <c r="B7578" s="92" t="s">
        <v>12</v>
      </c>
      <c r="C7578" s="92" t="s">
        <v>48</v>
      </c>
      <c r="D7578" s="92" t="s">
        <v>48</v>
      </c>
      <c r="E7578" s="92" t="s">
        <v>51</v>
      </c>
      <c r="F7578" s="92" t="s">
        <v>50</v>
      </c>
      <c r="G7578" s="92" t="s">
        <v>97</v>
      </c>
      <c r="H7578" s="92" t="s">
        <v>94</v>
      </c>
      <c r="I7578" s="92" t="s">
        <v>226</v>
      </c>
      <c r="L7578" s="92">
        <f>L6822+L7074*'Emission factors'!$H$16+L7326*'Emission factors'!$H$17</f>
        <v>22340.077220454543</v>
      </c>
      <c r="M7578" s="92">
        <f>M6822+M7074*'Emission factors'!$H$16+M7326*'Emission factors'!$H$17</f>
        <v>24724.621697727271</v>
      </c>
      <c r="N7578" s="92">
        <f>N6822+N7074*'Emission factors'!$H$16+N7326*'Emission factors'!$H$17</f>
        <v>26891.188424999993</v>
      </c>
      <c r="O7578" s="92">
        <f>O6822+O7074*'Emission factors'!$H$16+O7326*'Emission factors'!$H$17</f>
        <v>28164.706915909093</v>
      </c>
      <c r="P7578" s="92">
        <f>P6822+P7074*'Emission factors'!$H$16+P7326*'Emission factors'!$H$17</f>
        <v>30134.43312954545</v>
      </c>
      <c r="Q7578" s="92">
        <f>Q6822+Q7074*'Emission factors'!$H$16+Q7326*'Emission factors'!$H$17</f>
        <v>34645.25147727273</v>
      </c>
      <c r="R7578" s="92">
        <f>R6822+R7074*'Emission factors'!$H$16+R7326*'Emission factors'!$H$17</f>
        <v>22725.831784090908</v>
      </c>
      <c r="S7578" s="92">
        <f>S6822+S7074*'Emission factors'!$H$16+S7326*'Emission factors'!$H$17</f>
        <v>5084.1658840909095</v>
      </c>
      <c r="T7578" s="92">
        <f>T6822+T7074*'Emission factors'!$H$16+T7326*'Emission factors'!$H$17</f>
        <v>673.7494090909089</v>
      </c>
      <c r="U7578" s="92">
        <f>U6822+U7074*'Emission factors'!$H$16+U7326*'Emission factors'!$H$17</f>
        <v>28765.136536363632</v>
      </c>
    </row>
    <row r="7579" spans="1:21" x14ac:dyDescent="0.25">
      <c r="A7579" s="92" t="s">
        <v>11</v>
      </c>
      <c r="B7579" s="92" t="s">
        <v>12</v>
      </c>
      <c r="C7579" s="92" t="s">
        <v>48</v>
      </c>
      <c r="D7579" s="92" t="s">
        <v>48</v>
      </c>
      <c r="E7579" s="92" t="s">
        <v>51</v>
      </c>
      <c r="F7579" s="92" t="s">
        <v>50</v>
      </c>
      <c r="G7579" s="92" t="s">
        <v>97</v>
      </c>
      <c r="H7579" s="92" t="s">
        <v>94</v>
      </c>
      <c r="I7579" s="92" t="s">
        <v>206</v>
      </c>
      <c r="L7579" s="92">
        <f>L6823+L7075*'Emission factors'!$H$16+L7327*'Emission factors'!$H$17</f>
        <v>1899.2407216379947</v>
      </c>
      <c r="M7579" s="92">
        <f>M6823+M7075*'Emission factors'!$H$16+M7327*'Emission factors'!$H$17</f>
        <v>1626.9297294918736</v>
      </c>
      <c r="N7579" s="92">
        <f>N6823+N7075*'Emission factors'!$H$16+N7327*'Emission factors'!$H$17</f>
        <v>399.47508753511187</v>
      </c>
      <c r="O7579" s="92">
        <f>O6823+O7075*'Emission factors'!$H$16+O7327*'Emission factors'!$H$17</f>
        <v>36541.2043506556</v>
      </c>
      <c r="P7579" s="92">
        <f>P6823+P7075*'Emission factors'!$H$16+P7327*'Emission factors'!$H$17</f>
        <v>14708.561529376704</v>
      </c>
      <c r="Q7579" s="92">
        <f>Q6823+Q7075*'Emission factors'!$H$16+Q7327*'Emission factors'!$H$17</f>
        <v>3858.5124062815057</v>
      </c>
      <c r="R7579" s="92">
        <f>R6823+R7075*'Emission factors'!$H$16+R7327*'Emission factors'!$H$17</f>
        <v>3101.5066766029672</v>
      </c>
      <c r="S7579" s="92">
        <f>S6823+S7075*'Emission factors'!$H$16+S7327*'Emission factors'!$H$17</f>
        <v>1875.4402367039061</v>
      </c>
      <c r="T7579" s="92">
        <f>T6823+T7075*'Emission factors'!$H$16+T7327*'Emission factors'!$H$17</f>
        <v>1720.1323391382293</v>
      </c>
      <c r="U7579" s="92">
        <f>U6823+U7075*'Emission factors'!$H$16+U7327*'Emission factors'!$H$17</f>
        <v>4469.4968314700163</v>
      </c>
    </row>
    <row r="7580" spans="1:21" x14ac:dyDescent="0.25">
      <c r="A7580" s="92" t="s">
        <v>11</v>
      </c>
      <c r="B7580" s="92" t="s">
        <v>12</v>
      </c>
      <c r="C7580" s="92" t="s">
        <v>48</v>
      </c>
      <c r="D7580" s="92" t="s">
        <v>48</v>
      </c>
      <c r="E7580" s="92" t="s">
        <v>51</v>
      </c>
      <c r="F7580" s="92" t="s">
        <v>50</v>
      </c>
      <c r="G7580" s="92" t="s">
        <v>97</v>
      </c>
      <c r="H7580" s="92" t="s">
        <v>94</v>
      </c>
      <c r="I7580" s="92" t="s">
        <v>232</v>
      </c>
      <c r="L7580" s="92">
        <f>L6824+L7076*'Emission factors'!$H$16+L7328*'Emission factors'!$H$17</f>
        <v>6083.990185286355</v>
      </c>
      <c r="M7580" s="92">
        <f>M6824+M7076*'Emission factors'!$H$16+M7328*'Emission factors'!$H$17</f>
        <v>5284.9331027013422</v>
      </c>
      <c r="N7580" s="92">
        <f>N6824+N7076*'Emission factors'!$H$16+N7328*'Emission factors'!$H$17</f>
        <v>5289.2046163892319</v>
      </c>
      <c r="O7580" s="92">
        <f>O6824+O7076*'Emission factors'!$H$16+O7328*'Emission factors'!$H$17</f>
        <v>45053.568574863282</v>
      </c>
      <c r="P7580" s="92">
        <f>P6824+P7076*'Emission factors'!$H$16+P7328*'Emission factors'!$H$17</f>
        <v>21490.002564829563</v>
      </c>
      <c r="Q7580" s="92">
        <f>Q6824+Q7076*'Emission factors'!$H$16+Q7328*'Emission factors'!$H$17</f>
        <v>9714.5039664842589</v>
      </c>
      <c r="R7580" s="92">
        <f>R6824+R7076*'Emission factors'!$H$16+R7328*'Emission factors'!$H$17</f>
        <v>9165.9104477993569</v>
      </c>
      <c r="S7580" s="92">
        <f>S6824+S7076*'Emission factors'!$H$16+S7328*'Emission factors'!$H$17</f>
        <v>8213.6166012933736</v>
      </c>
      <c r="T7580" s="92">
        <f>T6824+T7076*'Emission factors'!$H$16+T7328*'Emission factors'!$H$17</f>
        <v>3420.7612371830437</v>
      </c>
      <c r="U7580" s="92">
        <f>U6824+U7076*'Emission factors'!$H$16+U7328*'Emission factors'!$H$17</f>
        <v>13983.865143366724</v>
      </c>
    </row>
    <row r="7581" spans="1:21" x14ac:dyDescent="0.25">
      <c r="A7581" s="92" t="s">
        <v>11</v>
      </c>
      <c r="B7581" s="92" t="s">
        <v>12</v>
      </c>
      <c r="C7581" s="92" t="s">
        <v>48</v>
      </c>
      <c r="D7581" s="92" t="s">
        <v>48</v>
      </c>
      <c r="E7581" s="92" t="s">
        <v>51</v>
      </c>
      <c r="F7581" s="92" t="s">
        <v>50</v>
      </c>
      <c r="G7581" s="92" t="s">
        <v>97</v>
      </c>
      <c r="H7581" s="92" t="s">
        <v>94</v>
      </c>
      <c r="I7581" s="92" t="s">
        <v>200</v>
      </c>
      <c r="L7581" s="92">
        <f>L6825+L7077*'Emission factors'!$H$16+L7329*'Emission factors'!$H$17</f>
        <v>194621.83409132279</v>
      </c>
      <c r="M7581" s="92">
        <f>M6825+M7077*'Emission factors'!$H$16+M7329*'Emission factors'!$H$17</f>
        <v>204084.29481570335</v>
      </c>
      <c r="N7581" s="92">
        <f>N6825+N7077*'Emission factors'!$H$16+N7329*'Emission factors'!$H$17</f>
        <v>210022.43283376188</v>
      </c>
      <c r="O7581" s="92">
        <f>O6825+O7077*'Emission factors'!$H$16+O7329*'Emission factors'!$H$17</f>
        <v>225859.78725125635</v>
      </c>
      <c r="P7581" s="92">
        <f>P6825+P7077*'Emission factors'!$H$16+P7329*'Emission factors'!$H$17</f>
        <v>277300.42602416949</v>
      </c>
      <c r="Q7581" s="92">
        <f>Q6825+Q7077*'Emission factors'!$H$16+Q7329*'Emission factors'!$H$17</f>
        <v>279512.11001373729</v>
      </c>
      <c r="R7581" s="92">
        <f>R6825+R7077*'Emission factors'!$H$16+R7329*'Emission factors'!$H$17</f>
        <v>240828.50338655294</v>
      </c>
      <c r="S7581" s="92">
        <f>S6825+S7077*'Emission factors'!$H$16+S7329*'Emission factors'!$H$17</f>
        <v>195093.7876869808</v>
      </c>
      <c r="T7581" s="92">
        <f>T6825+T7077*'Emission factors'!$H$16+T7329*'Emission factors'!$H$17</f>
        <v>95438.0393980433</v>
      </c>
      <c r="U7581" s="92">
        <f>U6825+U7077*'Emission factors'!$H$16+U7329*'Emission factors'!$H$17</f>
        <v>122050.33238690732</v>
      </c>
    </row>
    <row r="7582" spans="1:21" x14ac:dyDescent="0.25">
      <c r="A7582" s="92" t="s">
        <v>11</v>
      </c>
      <c r="B7582" s="92" t="s">
        <v>12</v>
      </c>
      <c r="C7582" s="92" t="s">
        <v>48</v>
      </c>
      <c r="D7582" s="92" t="s">
        <v>48</v>
      </c>
      <c r="E7582" s="92" t="s">
        <v>51</v>
      </c>
      <c r="F7582" s="92" t="s">
        <v>50</v>
      </c>
      <c r="G7582" s="92" t="s">
        <v>97</v>
      </c>
      <c r="H7582" s="92" t="s">
        <v>94</v>
      </c>
      <c r="I7582" s="92" t="s">
        <v>227</v>
      </c>
      <c r="L7582" s="92">
        <f>L6826+L7078*'Emission factors'!$H$16+L7330*'Emission factors'!$H$17</f>
        <v>78255.333327272703</v>
      </c>
      <c r="M7582" s="92">
        <f>M6826+M7078*'Emission factors'!$H$16+M7330*'Emission factors'!$H$17</f>
        <v>107296.57501363635</v>
      </c>
      <c r="N7582" s="92">
        <f>N6826+N7078*'Emission factors'!$H$16+N7330*'Emission factors'!$H$17</f>
        <v>124633.07206363635</v>
      </c>
      <c r="O7582" s="92">
        <f>O6826+O7078*'Emission factors'!$H$16+O7330*'Emission factors'!$H$17</f>
        <v>31790.403490909088</v>
      </c>
      <c r="P7582" s="92">
        <f>P6826+P7078*'Emission factors'!$H$16+P7330*'Emission factors'!$H$17</f>
        <v>106281.98766818183</v>
      </c>
      <c r="Q7582" s="92">
        <f>Q6826+Q7078*'Emission factors'!$H$16+Q7330*'Emission factors'!$H$17</f>
        <v>152673.59771590904</v>
      </c>
      <c r="R7582" s="92">
        <f>R6826+R7078*'Emission factors'!$H$16+R7330*'Emission factors'!$H$17</f>
        <v>102571.08160909091</v>
      </c>
      <c r="S7582" s="92">
        <f>S6826+S7078*'Emission factors'!$H$16+S7330*'Emission factors'!$H$17</f>
        <v>30894.713100000001</v>
      </c>
      <c r="T7582" s="92">
        <f>T6826+T7078*'Emission factors'!$H$16+T7330*'Emission factors'!$H$17</f>
        <v>174530.82119318182</v>
      </c>
      <c r="U7582" s="92">
        <f>U6826+U7078*'Emission factors'!$H$16+U7330*'Emission factors'!$H$17</f>
        <v>246324.10504090908</v>
      </c>
    </row>
    <row r="7583" spans="1:21" x14ac:dyDescent="0.25">
      <c r="A7583" s="92" t="s">
        <v>11</v>
      </c>
      <c r="B7583" s="92" t="s">
        <v>12</v>
      </c>
      <c r="C7583" s="92" t="s">
        <v>48</v>
      </c>
      <c r="D7583" s="92" t="s">
        <v>48</v>
      </c>
      <c r="E7583" s="92" t="s">
        <v>51</v>
      </c>
      <c r="F7583" s="92" t="s">
        <v>50</v>
      </c>
      <c r="G7583" s="92" t="s">
        <v>97</v>
      </c>
      <c r="H7583" s="92" t="s">
        <v>94</v>
      </c>
      <c r="I7583" s="92" t="s">
        <v>228</v>
      </c>
      <c r="L7583" s="92">
        <f>L6827+L7079*'Emission factors'!$H$16+L7331*'Emission factors'!$H$17</f>
        <v>58.127400000000002</v>
      </c>
      <c r="M7583" s="92">
        <f>M6827+M7079*'Emission factors'!$H$16+M7331*'Emission factors'!$H$17</f>
        <v>56.145784090909096</v>
      </c>
      <c r="N7583" s="92">
        <f>N6827+N7079*'Emission factors'!$H$16+N7331*'Emission factors'!$H$17</f>
        <v>57.466861363636355</v>
      </c>
      <c r="O7583" s="92">
        <f>O6827+O7079*'Emission factors'!$H$16+O7331*'Emission factors'!$H$17</f>
        <v>58.127400000000002</v>
      </c>
      <c r="P7583" s="92">
        <f>P6827+P7079*'Emission factors'!$H$16+P7331*'Emission factors'!$H$17</f>
        <v>58.127400000000002</v>
      </c>
      <c r="Q7583" s="92">
        <f>Q6827+Q7079*'Emission factors'!$H$16+Q7331*'Emission factors'!$H$17</f>
        <v>14.53185</v>
      </c>
      <c r="R7583" s="92">
        <f>R6827+R7079*'Emission factors'!$H$16+R7331*'Emission factors'!$H$17</f>
        <v>0</v>
      </c>
      <c r="S7583" s="92">
        <f>S6827+S7079*'Emission factors'!$H$16+S7331*'Emission factors'!$H$17</f>
        <v>0</v>
      </c>
      <c r="T7583" s="92">
        <f>T6827+T7079*'Emission factors'!$H$16+T7331*'Emission factors'!$H$17</f>
        <v>0</v>
      </c>
      <c r="U7583" s="92">
        <f>U6827+U7079*'Emission factors'!$H$16+U7331*'Emission factors'!$H$17</f>
        <v>0</v>
      </c>
    </row>
    <row r="7584" spans="1:21" x14ac:dyDescent="0.25">
      <c r="A7584" s="92" t="s">
        <v>11</v>
      </c>
      <c r="B7584" s="92" t="s">
        <v>12</v>
      </c>
      <c r="C7584" s="92" t="s">
        <v>48</v>
      </c>
      <c r="D7584" s="92" t="s">
        <v>48</v>
      </c>
      <c r="E7584" s="92" t="s">
        <v>51</v>
      </c>
      <c r="F7584" s="92" t="s">
        <v>50</v>
      </c>
      <c r="G7584" s="92" t="s">
        <v>97</v>
      </c>
      <c r="H7584" s="92" t="s">
        <v>94</v>
      </c>
      <c r="I7584" s="92" t="s">
        <v>195</v>
      </c>
      <c r="L7584" s="92">
        <f>L6828+L7080*'Emission factors'!$H$16+L7332*'Emission factors'!$H$17</f>
        <v>79801.189408632767</v>
      </c>
      <c r="M7584" s="92">
        <f>M6828+M7080*'Emission factors'!$H$16+M7332*'Emission factors'!$H$17</f>
        <v>67520.311511174412</v>
      </c>
      <c r="N7584" s="92">
        <f>N6828+N7080*'Emission factors'!$H$16+N7332*'Emission factors'!$H$17</f>
        <v>28658.183695004376</v>
      </c>
      <c r="O7584" s="92">
        <f>O6828+O7080*'Emission factors'!$H$16+O7332*'Emission factors'!$H$17</f>
        <v>16258.223591148115</v>
      </c>
      <c r="P7584" s="92">
        <f>P6828+P7080*'Emission factors'!$H$16+P7332*'Emission factors'!$H$17</f>
        <v>17824.504847063978</v>
      </c>
      <c r="Q7584" s="92">
        <f>Q6828+Q7080*'Emission factors'!$H$16+Q7332*'Emission factors'!$H$17</f>
        <v>18413.611526950044</v>
      </c>
      <c r="R7584" s="92">
        <f>R6828+R7080*'Emission factors'!$H$16+R7332*'Emission factors'!$H$17</f>
        <v>19449.626722611742</v>
      </c>
      <c r="S7584" s="92">
        <f>S6828+S7080*'Emission factors'!$H$16+S7332*'Emission factors'!$H$17</f>
        <v>20800.159039877301</v>
      </c>
      <c r="T7584" s="92">
        <f>T6828+T7080*'Emission factors'!$H$16+T7332*'Emission factors'!$H$17</f>
        <v>5284.4480297984219</v>
      </c>
      <c r="U7584" s="92">
        <f>U6828+U7080*'Emission factors'!$H$16+U7332*'Emission factors'!$H$17</f>
        <v>15075.807329973706</v>
      </c>
    </row>
    <row r="7585" spans="1:21" x14ac:dyDescent="0.25">
      <c r="A7585" s="92" t="s">
        <v>11</v>
      </c>
      <c r="B7585" s="92" t="s">
        <v>12</v>
      </c>
      <c r="C7585" s="92" t="s">
        <v>48</v>
      </c>
      <c r="D7585" s="92" t="s">
        <v>48</v>
      </c>
      <c r="E7585" s="92" t="s">
        <v>51</v>
      </c>
      <c r="F7585" s="92" t="s">
        <v>50</v>
      </c>
      <c r="G7585" s="92" t="s">
        <v>97</v>
      </c>
      <c r="H7585" s="92" t="s">
        <v>94</v>
      </c>
      <c r="I7585" s="92" t="s">
        <v>192</v>
      </c>
      <c r="L7585" s="92">
        <f>L6829+L7081*'Emission factors'!$H$16+L7333*'Emission factors'!$H$17</f>
        <v>0</v>
      </c>
      <c r="M7585" s="92">
        <f>M6829+M7081*'Emission factors'!$H$16+M7333*'Emission factors'!$H$17</f>
        <v>0</v>
      </c>
      <c r="N7585" s="92">
        <f>N6829+N7081*'Emission factors'!$H$16+N7333*'Emission factors'!$H$17</f>
        <v>0</v>
      </c>
      <c r="O7585" s="92">
        <f>O6829+O7081*'Emission factors'!$H$16+O7333*'Emission factors'!$H$17</f>
        <v>0</v>
      </c>
      <c r="P7585" s="92">
        <f>P6829+P7081*'Emission factors'!$H$16+P7333*'Emission factors'!$H$17</f>
        <v>0</v>
      </c>
      <c r="Q7585" s="92">
        <f>Q6829+Q7081*'Emission factors'!$H$16+Q7333*'Emission factors'!$H$17</f>
        <v>0</v>
      </c>
      <c r="R7585" s="92">
        <f>R6829+R7081*'Emission factors'!$H$16+R7333*'Emission factors'!$H$17</f>
        <v>0</v>
      </c>
      <c r="S7585" s="92">
        <f>S6829+S7081*'Emission factors'!$H$16+S7333*'Emission factors'!$H$17</f>
        <v>0</v>
      </c>
      <c r="T7585" s="92">
        <f>T6829+T7081*'Emission factors'!$H$16+T7333*'Emission factors'!$H$17</f>
        <v>0</v>
      </c>
      <c r="U7585" s="92">
        <f>U6829+U7081*'Emission factors'!$H$16+U7333*'Emission factors'!$H$17</f>
        <v>0</v>
      </c>
    </row>
    <row r="7586" spans="1:21" x14ac:dyDescent="0.25">
      <c r="A7586" s="92" t="s">
        <v>11</v>
      </c>
      <c r="B7586" s="92" t="s">
        <v>12</v>
      </c>
      <c r="C7586" s="92" t="s">
        <v>48</v>
      </c>
      <c r="D7586" s="92" t="s">
        <v>48</v>
      </c>
      <c r="E7586" s="92" t="s">
        <v>51</v>
      </c>
      <c r="F7586" s="92" t="s">
        <v>50</v>
      </c>
      <c r="G7586" s="92" t="s">
        <v>97</v>
      </c>
      <c r="H7586" s="92" t="s">
        <v>94</v>
      </c>
      <c r="I7586" s="92" t="s">
        <v>229</v>
      </c>
      <c r="L7586" s="92">
        <f>L6830+L7082*'Emission factors'!$H$16+L7334*'Emission factors'!$H$17</f>
        <v>694.88664545454537</v>
      </c>
      <c r="M7586" s="92">
        <f>M6830+M7082*'Emission factors'!$H$16+M7334*'Emission factors'!$H$17</f>
        <v>1669.1811340909089</v>
      </c>
      <c r="N7586" s="92">
        <f>N6830+N7082*'Emission factors'!$H$16+N7334*'Emission factors'!$H$17</f>
        <v>1262.9498727272726</v>
      </c>
      <c r="O7586" s="92">
        <f>O6830+O7082*'Emission factors'!$H$16+O7334*'Emission factors'!$H$17</f>
        <v>588.52010884090907</v>
      </c>
      <c r="P7586" s="92">
        <f>P6830+P7082*'Emission factors'!$H$16+P7334*'Emission factors'!$H$17</f>
        <v>732.74211470454543</v>
      </c>
      <c r="Q7586" s="92">
        <f>Q6830+Q7082*'Emission factors'!$H$16+Q7334*'Emission factors'!$H$17</f>
        <v>775.76299609090904</v>
      </c>
      <c r="R7586" s="92">
        <f>R6830+R7082*'Emission factors'!$H$16+R7334*'Emission factors'!$H$17</f>
        <v>473.93647159090904</v>
      </c>
      <c r="S7586" s="92">
        <f>S6830+S7082*'Emission factors'!$H$16+S7334*'Emission factors'!$H$17</f>
        <v>94.787294318181836</v>
      </c>
      <c r="T7586" s="92">
        <f>T6830+T7082*'Emission factors'!$H$16+T7334*'Emission factors'!$H$17</f>
        <v>0</v>
      </c>
      <c r="U7586" s="92">
        <f>U6830+U7082*'Emission factors'!$H$16+U7334*'Emission factors'!$H$17</f>
        <v>0</v>
      </c>
    </row>
    <row r="7587" spans="1:21" x14ac:dyDescent="0.25">
      <c r="A7587" s="92" t="s">
        <v>11</v>
      </c>
      <c r="B7587" s="92" t="s">
        <v>12</v>
      </c>
      <c r="C7587" s="92" t="s">
        <v>48</v>
      </c>
      <c r="D7587" s="92" t="s">
        <v>48</v>
      </c>
      <c r="E7587" s="92" t="s">
        <v>51</v>
      </c>
      <c r="F7587" s="92" t="s">
        <v>50</v>
      </c>
      <c r="G7587" s="92" t="s">
        <v>97</v>
      </c>
      <c r="H7587" s="92" t="s">
        <v>94</v>
      </c>
      <c r="I7587" s="92" t="s">
        <v>198</v>
      </c>
      <c r="L7587" s="92">
        <f>L6831+L7083*'Emission factors'!$H$16+L7335*'Emission factors'!$H$17</f>
        <v>0</v>
      </c>
      <c r="M7587" s="92">
        <f>M6831+M7083*'Emission factors'!$H$16+M7335*'Emission factors'!$H$17</f>
        <v>0</v>
      </c>
      <c r="N7587" s="92">
        <f>N6831+N7083*'Emission factors'!$H$16+N7335*'Emission factors'!$H$17</f>
        <v>0</v>
      </c>
      <c r="O7587" s="92">
        <f>O6831+O7083*'Emission factors'!$H$16+O7335*'Emission factors'!$H$17</f>
        <v>0</v>
      </c>
      <c r="P7587" s="92">
        <f>P6831+P7083*'Emission factors'!$H$16+P7335*'Emission factors'!$H$17</f>
        <v>0</v>
      </c>
      <c r="Q7587" s="92">
        <f>Q6831+Q7083*'Emission factors'!$H$16+Q7335*'Emission factors'!$H$17</f>
        <v>0</v>
      </c>
      <c r="R7587" s="92">
        <f>R6831+R7083*'Emission factors'!$H$16+R7335*'Emission factors'!$H$17</f>
        <v>0</v>
      </c>
      <c r="S7587" s="92">
        <f>S6831+S7083*'Emission factors'!$H$16+S7335*'Emission factors'!$H$17</f>
        <v>0</v>
      </c>
      <c r="T7587" s="92">
        <f>T6831+T7083*'Emission factors'!$H$16+T7335*'Emission factors'!$H$17</f>
        <v>0</v>
      </c>
      <c r="U7587" s="92">
        <f>U6831+U7083*'Emission factors'!$H$16+U7335*'Emission factors'!$H$17</f>
        <v>0</v>
      </c>
    </row>
    <row r="7588" spans="1:21" x14ac:dyDescent="0.25">
      <c r="A7588" s="92" t="s">
        <v>11</v>
      </c>
      <c r="B7588" s="92" t="s">
        <v>12</v>
      </c>
      <c r="C7588" s="92" t="s">
        <v>48</v>
      </c>
      <c r="D7588" s="92" t="s">
        <v>48</v>
      </c>
      <c r="E7588" s="92" t="s">
        <v>51</v>
      </c>
      <c r="F7588" s="92" t="s">
        <v>50</v>
      </c>
      <c r="G7588" s="92" t="s">
        <v>97</v>
      </c>
      <c r="H7588" s="92" t="s">
        <v>94</v>
      </c>
      <c r="I7588" s="92" t="s">
        <v>230</v>
      </c>
      <c r="L7588" s="92">
        <f>L6832+L7084*'Emission factors'!$H$16+L7336*'Emission factors'!$H$17</f>
        <v>92.475409090909082</v>
      </c>
      <c r="M7588" s="92">
        <f>M6832+M7084*'Emission factors'!$H$16+M7336*'Emission factors'!$H$17</f>
        <v>92.475409090909082</v>
      </c>
      <c r="N7588" s="92">
        <f>N6832+N7084*'Emission factors'!$H$16+N7336*'Emission factors'!$H$17</f>
        <v>23.118852272727271</v>
      </c>
      <c r="O7588" s="92">
        <f>O6832+O7084*'Emission factors'!$H$16+O7336*'Emission factors'!$H$17</f>
        <v>0</v>
      </c>
      <c r="P7588" s="92">
        <f>P6832+P7084*'Emission factors'!$H$16+P7336*'Emission factors'!$H$17</f>
        <v>0</v>
      </c>
      <c r="Q7588" s="92">
        <f>Q6832+Q7084*'Emission factors'!$H$16+Q7336*'Emission factors'!$H$17</f>
        <v>0</v>
      </c>
      <c r="R7588" s="92">
        <f>R6832+R7084*'Emission factors'!$H$16+R7336*'Emission factors'!$H$17</f>
        <v>0</v>
      </c>
      <c r="S7588" s="92">
        <f>S6832+S7084*'Emission factors'!$H$16+S7336*'Emission factors'!$H$17</f>
        <v>0</v>
      </c>
      <c r="T7588" s="92">
        <f>T6832+T7084*'Emission factors'!$H$16+T7336*'Emission factors'!$H$17</f>
        <v>0</v>
      </c>
      <c r="U7588" s="92">
        <f>U6832+U7084*'Emission factors'!$H$16+U7336*'Emission factors'!$H$17</f>
        <v>0</v>
      </c>
    </row>
    <row r="7589" spans="1:21" x14ac:dyDescent="0.25">
      <c r="A7589" s="92" t="s">
        <v>11</v>
      </c>
      <c r="B7589" s="92" t="s">
        <v>12</v>
      </c>
      <c r="C7589" s="92" t="s">
        <v>48</v>
      </c>
      <c r="D7589" s="92" t="s">
        <v>48</v>
      </c>
      <c r="E7589" s="92" t="s">
        <v>51</v>
      </c>
      <c r="F7589" s="92" t="s">
        <v>50</v>
      </c>
      <c r="G7589" s="92" t="s">
        <v>97</v>
      </c>
      <c r="H7589" s="92" t="s">
        <v>94</v>
      </c>
      <c r="I7589" s="92" t="s">
        <v>210</v>
      </c>
      <c r="L7589" s="92">
        <f>L6833+L7085*'Emission factors'!$H$16+L7337*'Emission factors'!$H$17</f>
        <v>0</v>
      </c>
      <c r="M7589" s="92">
        <f>M6833+M7085*'Emission factors'!$H$16+M7337*'Emission factors'!$H$17</f>
        <v>0</v>
      </c>
      <c r="N7589" s="92">
        <f>N6833+N7085*'Emission factors'!$H$16+N7337*'Emission factors'!$H$17</f>
        <v>0</v>
      </c>
      <c r="O7589" s="92">
        <f>O6833+O7085*'Emission factors'!$H$16+O7337*'Emission factors'!$H$17</f>
        <v>0</v>
      </c>
      <c r="P7589" s="92">
        <f>P6833+P7085*'Emission factors'!$H$16+P7337*'Emission factors'!$H$17</f>
        <v>0</v>
      </c>
      <c r="Q7589" s="92">
        <f>Q6833+Q7085*'Emission factors'!$H$16+Q7337*'Emission factors'!$H$17</f>
        <v>0</v>
      </c>
      <c r="R7589" s="92">
        <f>R6833+R7085*'Emission factors'!$H$16+R7337*'Emission factors'!$H$17</f>
        <v>0</v>
      </c>
      <c r="S7589" s="92">
        <f>S6833+S7085*'Emission factors'!$H$16+S7337*'Emission factors'!$H$17</f>
        <v>0</v>
      </c>
      <c r="T7589" s="92">
        <f>T6833+T7085*'Emission factors'!$H$16+T7337*'Emission factors'!$H$17</f>
        <v>0</v>
      </c>
      <c r="U7589" s="92">
        <f>U6833+U7085*'Emission factors'!$H$16+U7337*'Emission factors'!$H$17</f>
        <v>0</v>
      </c>
    </row>
    <row r="7590" spans="1:21" x14ac:dyDescent="0.25">
      <c r="A7590" s="92" t="s">
        <v>11</v>
      </c>
      <c r="B7590" s="92" t="s">
        <v>12</v>
      </c>
      <c r="C7590" s="92" t="s">
        <v>48</v>
      </c>
      <c r="D7590" s="92" t="s">
        <v>48</v>
      </c>
      <c r="E7590" s="92" t="s">
        <v>51</v>
      </c>
      <c r="F7590" s="92" t="s">
        <v>50</v>
      </c>
      <c r="G7590" s="92" t="s">
        <v>97</v>
      </c>
      <c r="H7590" s="92" t="s">
        <v>94</v>
      </c>
      <c r="I7590" s="92" t="s">
        <v>191</v>
      </c>
      <c r="L7590" s="92">
        <f>L6834+L7086*'Emission factors'!$H$16+L7338*'Emission factors'!$H$17</f>
        <v>5944.8477272727278</v>
      </c>
      <c r="M7590" s="92">
        <f>M6834+M7086*'Emission factors'!$H$16+M7338*'Emission factors'!$H$17</f>
        <v>7100.1298022727287</v>
      </c>
      <c r="N7590" s="92">
        <f>N6834+N7086*'Emission factors'!$H$16+N7338*'Emission factors'!$H$17</f>
        <v>5164.0910590909079</v>
      </c>
      <c r="O7590" s="92">
        <f>O6834+O7086*'Emission factors'!$H$16+O7338*'Emission factors'!$H$17</f>
        <v>3853.5824045454538</v>
      </c>
      <c r="P7590" s="92">
        <f>P6834+P7086*'Emission factors'!$H$16+P7338*'Emission factors'!$H$17</f>
        <v>900.31416136363646</v>
      </c>
      <c r="Q7590" s="92">
        <f>Q6834+Q7086*'Emission factors'!$H$16+Q7338*'Emission factors'!$H$17</f>
        <v>1236.528327272727</v>
      </c>
      <c r="R7590" s="92">
        <f>R6834+R7086*'Emission factors'!$H$16+R7338*'Emission factors'!$H$17</f>
        <v>1030.4402727272729</v>
      </c>
      <c r="S7590" s="92">
        <f>S6834+S7086*'Emission factors'!$H$16+S7338*'Emission factors'!$H$17</f>
        <v>206.08805454545453</v>
      </c>
      <c r="T7590" s="92">
        <f>T6834+T7086*'Emission factors'!$H$16+T7338*'Emission factors'!$H$17</f>
        <v>0</v>
      </c>
      <c r="U7590" s="92">
        <f>U6834+U7086*'Emission factors'!$H$16+U7338*'Emission factors'!$H$17</f>
        <v>0</v>
      </c>
    </row>
    <row r="7591" spans="1:21" x14ac:dyDescent="0.25">
      <c r="A7591" s="92" t="s">
        <v>11</v>
      </c>
      <c r="B7591" s="92" t="s">
        <v>12</v>
      </c>
      <c r="C7591" s="92" t="s">
        <v>48</v>
      </c>
      <c r="D7591" s="92" t="s">
        <v>48</v>
      </c>
      <c r="E7591" s="92" t="s">
        <v>51</v>
      </c>
      <c r="F7591" s="92" t="s">
        <v>50</v>
      </c>
      <c r="G7591" s="92" t="s">
        <v>97</v>
      </c>
      <c r="H7591" s="92" t="s">
        <v>94</v>
      </c>
      <c r="I7591" s="92" t="s">
        <v>231</v>
      </c>
      <c r="L7591" s="92">
        <f>L6835+L7087*'Emission factors'!$H$16+L7339*'Emission factors'!$H$17</f>
        <v>1920.8463545454542</v>
      </c>
      <c r="M7591" s="92">
        <f>M6835+M7087*'Emission factors'!$H$16+M7339*'Emission factors'!$H$17</f>
        <v>3030.5512636363637</v>
      </c>
      <c r="N7591" s="92">
        <f>N6835+N7087*'Emission factors'!$H$16+N7339*'Emission factors'!$H$17</f>
        <v>2063.5227000000004</v>
      </c>
      <c r="O7591" s="92">
        <f>O6835+O7087*'Emission factors'!$H$16+O7339*'Emission factors'!$H$17</f>
        <v>1605.1088863636364</v>
      </c>
      <c r="P7591" s="92">
        <f>P6835+P7087*'Emission factors'!$H$16+P7339*'Emission factors'!$H$17</f>
        <v>1577.3662636363636</v>
      </c>
      <c r="Q7591" s="92">
        <f>Q6835+Q7087*'Emission factors'!$H$16+Q7339*'Emission factors'!$H$17</f>
        <v>394.34156590909089</v>
      </c>
      <c r="R7591" s="92">
        <f>R6835+R7087*'Emission factors'!$H$16+R7339*'Emission factors'!$H$17</f>
        <v>0</v>
      </c>
      <c r="S7591" s="92">
        <f>S6835+S7087*'Emission factors'!$H$16+S7339*'Emission factors'!$H$17</f>
        <v>0</v>
      </c>
      <c r="T7591" s="92">
        <f>T6835+T7087*'Emission factors'!$H$16+T7339*'Emission factors'!$H$17</f>
        <v>0</v>
      </c>
      <c r="U7591" s="92">
        <f>U6835+U7087*'Emission factors'!$H$16+U7339*'Emission factors'!$H$17</f>
        <v>0</v>
      </c>
    </row>
    <row r="7592" spans="1:21" x14ac:dyDescent="0.25">
      <c r="A7592" s="92" t="s">
        <v>11</v>
      </c>
      <c r="B7592" s="92" t="s">
        <v>12</v>
      </c>
      <c r="C7592" s="92" t="s">
        <v>48</v>
      </c>
      <c r="D7592" s="92" t="s">
        <v>48</v>
      </c>
      <c r="E7592" s="92" t="s">
        <v>51</v>
      </c>
      <c r="F7592" s="92" t="s">
        <v>50</v>
      </c>
      <c r="G7592" s="92" t="s">
        <v>97</v>
      </c>
      <c r="H7592" s="92" t="s">
        <v>94</v>
      </c>
      <c r="I7592" s="92" t="s">
        <v>190</v>
      </c>
      <c r="L7592" s="92">
        <f>L6836+L7088*'Emission factors'!$H$16+L7340*'Emission factors'!$H$17</f>
        <v>0</v>
      </c>
      <c r="M7592" s="92">
        <f>M6836+M7088*'Emission factors'!$H$16+M7340*'Emission factors'!$H$17</f>
        <v>0</v>
      </c>
      <c r="N7592" s="92">
        <f>N6836+N7088*'Emission factors'!$H$16+N7340*'Emission factors'!$H$17</f>
        <v>0</v>
      </c>
      <c r="O7592" s="92">
        <f>O6836+O7088*'Emission factors'!$H$16+O7340*'Emission factors'!$H$17</f>
        <v>0</v>
      </c>
      <c r="P7592" s="92">
        <f>P6836+P7088*'Emission factors'!$H$16+P7340*'Emission factors'!$H$17</f>
        <v>0</v>
      </c>
      <c r="Q7592" s="92">
        <f>Q6836+Q7088*'Emission factors'!$H$16+Q7340*'Emission factors'!$H$17</f>
        <v>0</v>
      </c>
      <c r="R7592" s="92">
        <f>R6836+R7088*'Emission factors'!$H$16+R7340*'Emission factors'!$H$17</f>
        <v>0</v>
      </c>
      <c r="S7592" s="92">
        <f>S6836+S7088*'Emission factors'!$H$16+S7340*'Emission factors'!$H$17</f>
        <v>0</v>
      </c>
      <c r="T7592" s="92">
        <f>T6836+T7088*'Emission factors'!$H$16+T7340*'Emission factors'!$H$17</f>
        <v>0</v>
      </c>
      <c r="U7592" s="92">
        <f>U6836+U7088*'Emission factors'!$H$16+U7340*'Emission factors'!$H$17</f>
        <v>4217.6115571866785</v>
      </c>
    </row>
    <row r="7593" spans="1:21" x14ac:dyDescent="0.25">
      <c r="A7593" s="92" t="s">
        <v>11</v>
      </c>
      <c r="B7593" s="92" t="s">
        <v>12</v>
      </c>
      <c r="C7593" s="92" t="s">
        <v>48</v>
      </c>
      <c r="D7593" s="92" t="s">
        <v>48</v>
      </c>
      <c r="E7593" s="92" t="s">
        <v>52</v>
      </c>
      <c r="F7593" s="92" t="s">
        <v>50</v>
      </c>
      <c r="G7593" s="92" t="s">
        <v>97</v>
      </c>
      <c r="H7593" s="92" t="s">
        <v>94</v>
      </c>
      <c r="I7593" s="92" t="s">
        <v>207</v>
      </c>
      <c r="L7593" s="92">
        <f>L6837+L7089*'Emission factors'!$H$16+L7341*'Emission factors'!$H$17</f>
        <v>0</v>
      </c>
      <c r="M7593" s="92">
        <f>M6837+M7089*'Emission factors'!$H$16+M7341*'Emission factors'!$H$17</f>
        <v>0</v>
      </c>
      <c r="N7593" s="92">
        <f>N6837+N7089*'Emission factors'!$H$16+N7341*'Emission factors'!$H$17</f>
        <v>0</v>
      </c>
      <c r="O7593" s="92">
        <f>O6837+O7089*'Emission factors'!$H$16+O7341*'Emission factors'!$H$17</f>
        <v>0</v>
      </c>
      <c r="P7593" s="92">
        <f>P6837+P7089*'Emission factors'!$H$16+P7341*'Emission factors'!$H$17</f>
        <v>0</v>
      </c>
      <c r="Q7593" s="92">
        <f>Q6837+Q7089*'Emission factors'!$H$16+Q7341*'Emission factors'!$H$17</f>
        <v>0</v>
      </c>
      <c r="R7593" s="92">
        <f>R6837+R7089*'Emission factors'!$H$16+R7341*'Emission factors'!$H$17</f>
        <v>0</v>
      </c>
      <c r="S7593" s="92">
        <f>S6837+S7089*'Emission factors'!$H$16+S7341*'Emission factors'!$H$17</f>
        <v>0</v>
      </c>
      <c r="T7593" s="92">
        <f>T6837+T7089*'Emission factors'!$H$16+T7341*'Emission factors'!$H$17</f>
        <v>0</v>
      </c>
      <c r="U7593" s="92">
        <f>U6837+U7089*'Emission factors'!$H$16+U7341*'Emission factors'!$H$17</f>
        <v>0</v>
      </c>
    </row>
    <row r="7594" spans="1:21" x14ac:dyDescent="0.25">
      <c r="A7594" s="92" t="s">
        <v>11</v>
      </c>
      <c r="B7594" s="92" t="s">
        <v>12</v>
      </c>
      <c r="C7594" s="92" t="s">
        <v>48</v>
      </c>
      <c r="D7594" s="92" t="s">
        <v>48</v>
      </c>
      <c r="E7594" s="92" t="s">
        <v>52</v>
      </c>
      <c r="F7594" s="92" t="s">
        <v>50</v>
      </c>
      <c r="G7594" s="92" t="s">
        <v>97</v>
      </c>
      <c r="H7594" s="92" t="s">
        <v>94</v>
      </c>
      <c r="I7594" s="92" t="s">
        <v>218</v>
      </c>
      <c r="L7594" s="92">
        <f>L6838+L7090*'Emission factors'!$H$16+L7342*'Emission factors'!$H$17</f>
        <v>0</v>
      </c>
      <c r="M7594" s="92">
        <f>M6838+M7090*'Emission factors'!$H$16+M7342*'Emission factors'!$H$17</f>
        <v>0</v>
      </c>
      <c r="N7594" s="92">
        <f>N6838+N7090*'Emission factors'!$H$16+N7342*'Emission factors'!$H$17</f>
        <v>0</v>
      </c>
      <c r="O7594" s="92">
        <f>O6838+O7090*'Emission factors'!$H$16+O7342*'Emission factors'!$H$17</f>
        <v>0</v>
      </c>
      <c r="P7594" s="92">
        <f>P6838+P7090*'Emission factors'!$H$16+P7342*'Emission factors'!$H$17</f>
        <v>0</v>
      </c>
      <c r="Q7594" s="92">
        <f>Q6838+Q7090*'Emission factors'!$H$16+Q7342*'Emission factors'!$H$17</f>
        <v>0</v>
      </c>
      <c r="R7594" s="92">
        <f>R6838+R7090*'Emission factors'!$H$16+R7342*'Emission factors'!$H$17</f>
        <v>0</v>
      </c>
      <c r="S7594" s="92">
        <f>S6838+S7090*'Emission factors'!$H$16+S7342*'Emission factors'!$H$17</f>
        <v>0</v>
      </c>
      <c r="T7594" s="92">
        <f>T6838+T7090*'Emission factors'!$H$16+T7342*'Emission factors'!$H$17</f>
        <v>0</v>
      </c>
      <c r="U7594" s="92">
        <f>U6838+U7090*'Emission factors'!$H$16+U7342*'Emission factors'!$H$17</f>
        <v>0</v>
      </c>
    </row>
    <row r="7595" spans="1:21" x14ac:dyDescent="0.25">
      <c r="A7595" s="92" t="s">
        <v>11</v>
      </c>
      <c r="B7595" s="92" t="s">
        <v>12</v>
      </c>
      <c r="C7595" s="92" t="s">
        <v>48</v>
      </c>
      <c r="D7595" s="92" t="s">
        <v>48</v>
      </c>
      <c r="E7595" s="92" t="s">
        <v>52</v>
      </c>
      <c r="F7595" s="92" t="s">
        <v>50</v>
      </c>
      <c r="G7595" s="92" t="s">
        <v>97</v>
      </c>
      <c r="H7595" s="92" t="s">
        <v>94</v>
      </c>
      <c r="I7595" s="92" t="s">
        <v>194</v>
      </c>
      <c r="L7595" s="92">
        <f>L6839+L7091*'Emission factors'!$H$16+L7343*'Emission factors'!$H$17</f>
        <v>0</v>
      </c>
      <c r="M7595" s="92">
        <f>M6839+M7091*'Emission factors'!$H$16+M7343*'Emission factors'!$H$17</f>
        <v>0</v>
      </c>
      <c r="N7595" s="92">
        <f>N6839+N7091*'Emission factors'!$H$16+N7343*'Emission factors'!$H$17</f>
        <v>0</v>
      </c>
      <c r="O7595" s="92">
        <f>O6839+O7091*'Emission factors'!$H$16+O7343*'Emission factors'!$H$17</f>
        <v>0</v>
      </c>
      <c r="P7595" s="92">
        <f>P6839+P7091*'Emission factors'!$H$16+P7343*'Emission factors'!$H$17</f>
        <v>0</v>
      </c>
      <c r="Q7595" s="92">
        <f>Q6839+Q7091*'Emission factors'!$H$16+Q7343*'Emission factors'!$H$17</f>
        <v>0</v>
      </c>
      <c r="R7595" s="92">
        <f>R6839+R7091*'Emission factors'!$H$16+R7343*'Emission factors'!$H$17</f>
        <v>0</v>
      </c>
      <c r="S7595" s="92">
        <f>S6839+S7091*'Emission factors'!$H$16+S7343*'Emission factors'!$H$17</f>
        <v>0</v>
      </c>
      <c r="T7595" s="92">
        <f>T6839+T7091*'Emission factors'!$H$16+T7343*'Emission factors'!$H$17</f>
        <v>0</v>
      </c>
      <c r="U7595" s="92">
        <f>U6839+U7091*'Emission factors'!$H$16+U7343*'Emission factors'!$H$17</f>
        <v>0</v>
      </c>
    </row>
    <row r="7596" spans="1:21" x14ac:dyDescent="0.25">
      <c r="A7596" s="92" t="s">
        <v>11</v>
      </c>
      <c r="B7596" s="92" t="s">
        <v>12</v>
      </c>
      <c r="C7596" s="92" t="s">
        <v>48</v>
      </c>
      <c r="D7596" s="92" t="s">
        <v>48</v>
      </c>
      <c r="E7596" s="92" t="s">
        <v>52</v>
      </c>
      <c r="F7596" s="92" t="s">
        <v>50</v>
      </c>
      <c r="G7596" s="92" t="s">
        <v>97</v>
      </c>
      <c r="H7596" s="92" t="s">
        <v>94</v>
      </c>
      <c r="I7596" s="92" t="s">
        <v>205</v>
      </c>
      <c r="L7596" s="92">
        <f>L6840+L7092*'Emission factors'!$H$16+L7344*'Emission factors'!$H$17</f>
        <v>0</v>
      </c>
      <c r="M7596" s="92">
        <f>M6840+M7092*'Emission factors'!$H$16+M7344*'Emission factors'!$H$17</f>
        <v>0</v>
      </c>
      <c r="N7596" s="92">
        <f>N6840+N7092*'Emission factors'!$H$16+N7344*'Emission factors'!$H$17</f>
        <v>0</v>
      </c>
      <c r="O7596" s="92">
        <f>O6840+O7092*'Emission factors'!$H$16+O7344*'Emission factors'!$H$17</f>
        <v>0</v>
      </c>
      <c r="P7596" s="92">
        <f>P6840+P7092*'Emission factors'!$H$16+P7344*'Emission factors'!$H$17</f>
        <v>0</v>
      </c>
      <c r="Q7596" s="92">
        <f>Q6840+Q7092*'Emission factors'!$H$16+Q7344*'Emission factors'!$H$17</f>
        <v>0</v>
      </c>
      <c r="R7596" s="92">
        <f>R6840+R7092*'Emission factors'!$H$16+R7344*'Emission factors'!$H$17</f>
        <v>0</v>
      </c>
      <c r="S7596" s="92">
        <f>S6840+S7092*'Emission factors'!$H$16+S7344*'Emission factors'!$H$17</f>
        <v>0</v>
      </c>
      <c r="T7596" s="92">
        <f>T6840+T7092*'Emission factors'!$H$16+T7344*'Emission factors'!$H$17</f>
        <v>0</v>
      </c>
      <c r="U7596" s="92">
        <f>U6840+U7092*'Emission factors'!$H$16+U7344*'Emission factors'!$H$17</f>
        <v>0</v>
      </c>
    </row>
    <row r="7597" spans="1:21" x14ac:dyDescent="0.25">
      <c r="A7597" s="92" t="s">
        <v>11</v>
      </c>
      <c r="B7597" s="92" t="s">
        <v>12</v>
      </c>
      <c r="C7597" s="92" t="s">
        <v>48</v>
      </c>
      <c r="D7597" s="92" t="s">
        <v>48</v>
      </c>
      <c r="E7597" s="92" t="s">
        <v>52</v>
      </c>
      <c r="F7597" s="92" t="s">
        <v>50</v>
      </c>
      <c r="G7597" s="92" t="s">
        <v>97</v>
      </c>
      <c r="H7597" s="92" t="s">
        <v>94</v>
      </c>
      <c r="I7597" s="92" t="s">
        <v>204</v>
      </c>
      <c r="L7597" s="92">
        <f>L6841+L7093*'Emission factors'!$H$16+L7345*'Emission factors'!$H$17</f>
        <v>0</v>
      </c>
      <c r="M7597" s="92">
        <f>M6841+M7093*'Emission factors'!$H$16+M7345*'Emission factors'!$H$17</f>
        <v>0</v>
      </c>
      <c r="N7597" s="92">
        <f>N6841+N7093*'Emission factors'!$H$16+N7345*'Emission factors'!$H$17</f>
        <v>0</v>
      </c>
      <c r="O7597" s="92">
        <f>O6841+O7093*'Emission factors'!$H$16+O7345*'Emission factors'!$H$17</f>
        <v>0</v>
      </c>
      <c r="P7597" s="92">
        <f>P6841+P7093*'Emission factors'!$H$16+P7345*'Emission factors'!$H$17</f>
        <v>0</v>
      </c>
      <c r="Q7597" s="92">
        <f>Q6841+Q7093*'Emission factors'!$H$16+Q7345*'Emission factors'!$H$17</f>
        <v>0</v>
      </c>
      <c r="R7597" s="92">
        <f>R6841+R7093*'Emission factors'!$H$16+R7345*'Emission factors'!$H$17</f>
        <v>0</v>
      </c>
      <c r="S7597" s="92">
        <f>S6841+S7093*'Emission factors'!$H$16+S7345*'Emission factors'!$H$17</f>
        <v>0</v>
      </c>
      <c r="T7597" s="92">
        <f>T6841+T7093*'Emission factors'!$H$16+T7345*'Emission factors'!$H$17</f>
        <v>0</v>
      </c>
      <c r="U7597" s="92">
        <f>U6841+U7093*'Emission factors'!$H$16+U7345*'Emission factors'!$H$17</f>
        <v>0</v>
      </c>
    </row>
    <row r="7598" spans="1:21" x14ac:dyDescent="0.25">
      <c r="A7598" s="92" t="s">
        <v>11</v>
      </c>
      <c r="B7598" s="92" t="s">
        <v>12</v>
      </c>
      <c r="C7598" s="92" t="s">
        <v>48</v>
      </c>
      <c r="D7598" s="92" t="s">
        <v>48</v>
      </c>
      <c r="E7598" s="92" t="s">
        <v>52</v>
      </c>
      <c r="F7598" s="92" t="s">
        <v>50</v>
      </c>
      <c r="G7598" s="92" t="s">
        <v>97</v>
      </c>
      <c r="H7598" s="92" t="s">
        <v>94</v>
      </c>
      <c r="I7598" s="92" t="s">
        <v>199</v>
      </c>
      <c r="L7598" s="92">
        <f>L6842+L7094*'Emission factors'!$H$16+L7346*'Emission factors'!$H$17</f>
        <v>0</v>
      </c>
      <c r="M7598" s="92">
        <f>M6842+M7094*'Emission factors'!$H$16+M7346*'Emission factors'!$H$17</f>
        <v>0</v>
      </c>
      <c r="N7598" s="92">
        <f>N6842+N7094*'Emission factors'!$H$16+N7346*'Emission factors'!$H$17</f>
        <v>0</v>
      </c>
      <c r="O7598" s="92">
        <f>O6842+O7094*'Emission factors'!$H$16+O7346*'Emission factors'!$H$17</f>
        <v>0</v>
      </c>
      <c r="P7598" s="92">
        <f>P6842+P7094*'Emission factors'!$H$16+P7346*'Emission factors'!$H$17</f>
        <v>0</v>
      </c>
      <c r="Q7598" s="92">
        <f>Q6842+Q7094*'Emission factors'!$H$16+Q7346*'Emission factors'!$H$17</f>
        <v>0</v>
      </c>
      <c r="R7598" s="92">
        <f>R6842+R7094*'Emission factors'!$H$16+R7346*'Emission factors'!$H$17</f>
        <v>0</v>
      </c>
      <c r="S7598" s="92">
        <f>S6842+S7094*'Emission factors'!$H$16+S7346*'Emission factors'!$H$17</f>
        <v>0</v>
      </c>
      <c r="T7598" s="92">
        <f>T6842+T7094*'Emission factors'!$H$16+T7346*'Emission factors'!$H$17</f>
        <v>0</v>
      </c>
      <c r="U7598" s="92">
        <f>U6842+U7094*'Emission factors'!$H$16+U7346*'Emission factors'!$H$17</f>
        <v>0</v>
      </c>
    </row>
    <row r="7599" spans="1:21" x14ac:dyDescent="0.25">
      <c r="A7599" s="92" t="s">
        <v>11</v>
      </c>
      <c r="B7599" s="92" t="s">
        <v>12</v>
      </c>
      <c r="C7599" s="92" t="s">
        <v>48</v>
      </c>
      <c r="D7599" s="92" t="s">
        <v>48</v>
      </c>
      <c r="E7599" s="92" t="s">
        <v>52</v>
      </c>
      <c r="F7599" s="92" t="s">
        <v>50</v>
      </c>
      <c r="G7599" s="92" t="s">
        <v>97</v>
      </c>
      <c r="H7599" s="92" t="s">
        <v>94</v>
      </c>
      <c r="I7599" s="92" t="s">
        <v>233</v>
      </c>
      <c r="L7599" s="92">
        <f>L6843+L7095*'Emission factors'!$H$16+L7347*'Emission factors'!$H$17</f>
        <v>0</v>
      </c>
      <c r="M7599" s="92">
        <f>M6843+M7095*'Emission factors'!$H$16+M7347*'Emission factors'!$H$17</f>
        <v>0</v>
      </c>
      <c r="N7599" s="92">
        <f>N6843+N7095*'Emission factors'!$H$16+N7347*'Emission factors'!$H$17</f>
        <v>0</v>
      </c>
      <c r="O7599" s="92">
        <f>O6843+O7095*'Emission factors'!$H$16+O7347*'Emission factors'!$H$17</f>
        <v>0</v>
      </c>
      <c r="P7599" s="92">
        <f>P6843+P7095*'Emission factors'!$H$16+P7347*'Emission factors'!$H$17</f>
        <v>0</v>
      </c>
      <c r="Q7599" s="92">
        <f>Q6843+Q7095*'Emission factors'!$H$16+Q7347*'Emission factors'!$H$17</f>
        <v>0</v>
      </c>
      <c r="R7599" s="92">
        <f>R6843+R7095*'Emission factors'!$H$16+R7347*'Emission factors'!$H$17</f>
        <v>0</v>
      </c>
      <c r="S7599" s="92">
        <f>S6843+S7095*'Emission factors'!$H$16+S7347*'Emission factors'!$H$17</f>
        <v>0</v>
      </c>
      <c r="T7599" s="92">
        <f>T6843+T7095*'Emission factors'!$H$16+T7347*'Emission factors'!$H$17</f>
        <v>0</v>
      </c>
      <c r="U7599" s="92">
        <f>U6843+U7095*'Emission factors'!$H$16+U7347*'Emission factors'!$H$17</f>
        <v>0</v>
      </c>
    </row>
    <row r="7600" spans="1:21" x14ac:dyDescent="0.25">
      <c r="A7600" s="92" t="s">
        <v>11</v>
      </c>
      <c r="B7600" s="92" t="s">
        <v>12</v>
      </c>
      <c r="C7600" s="92" t="s">
        <v>48</v>
      </c>
      <c r="D7600" s="92" t="s">
        <v>48</v>
      </c>
      <c r="E7600" s="92" t="s">
        <v>52</v>
      </c>
      <c r="F7600" s="92" t="s">
        <v>50</v>
      </c>
      <c r="G7600" s="92" t="s">
        <v>97</v>
      </c>
      <c r="H7600" s="92" t="s">
        <v>94</v>
      </c>
      <c r="I7600" s="92" t="s">
        <v>220</v>
      </c>
      <c r="L7600" s="92">
        <f>L6844+L7096*'Emission factors'!$H$16+L7348*'Emission factors'!$H$17</f>
        <v>0</v>
      </c>
      <c r="M7600" s="92">
        <f>M6844+M7096*'Emission factors'!$H$16+M7348*'Emission factors'!$H$17</f>
        <v>0</v>
      </c>
      <c r="N7600" s="92">
        <f>N6844+N7096*'Emission factors'!$H$16+N7348*'Emission factors'!$H$17</f>
        <v>0</v>
      </c>
      <c r="O7600" s="92">
        <f>O6844+O7096*'Emission factors'!$H$16+O7348*'Emission factors'!$H$17</f>
        <v>0</v>
      </c>
      <c r="P7600" s="92">
        <f>P6844+P7096*'Emission factors'!$H$16+P7348*'Emission factors'!$H$17</f>
        <v>0</v>
      </c>
      <c r="Q7600" s="92">
        <f>Q6844+Q7096*'Emission factors'!$H$16+Q7348*'Emission factors'!$H$17</f>
        <v>0</v>
      </c>
      <c r="R7600" s="92">
        <f>R6844+R7096*'Emission factors'!$H$16+R7348*'Emission factors'!$H$17</f>
        <v>0</v>
      </c>
      <c r="S7600" s="92">
        <f>S6844+S7096*'Emission factors'!$H$16+S7348*'Emission factors'!$H$17</f>
        <v>0</v>
      </c>
      <c r="T7600" s="92">
        <f>T6844+T7096*'Emission factors'!$H$16+T7348*'Emission factors'!$H$17</f>
        <v>0</v>
      </c>
      <c r="U7600" s="92">
        <f>U6844+U7096*'Emission factors'!$H$16+U7348*'Emission factors'!$H$17</f>
        <v>0</v>
      </c>
    </row>
    <row r="7601" spans="1:21" x14ac:dyDescent="0.25">
      <c r="A7601" s="92" t="s">
        <v>11</v>
      </c>
      <c r="B7601" s="92" t="s">
        <v>12</v>
      </c>
      <c r="C7601" s="92" t="s">
        <v>48</v>
      </c>
      <c r="D7601" s="92" t="s">
        <v>48</v>
      </c>
      <c r="E7601" s="92" t="s">
        <v>52</v>
      </c>
      <c r="F7601" s="92" t="s">
        <v>50</v>
      </c>
      <c r="G7601" s="92" t="s">
        <v>97</v>
      </c>
      <c r="H7601" s="92" t="s">
        <v>94</v>
      </c>
      <c r="I7601" s="92" t="s">
        <v>221</v>
      </c>
      <c r="L7601" s="92">
        <f>L6845+L7097*'Emission factors'!$H$16+L7349*'Emission factors'!$H$17</f>
        <v>20235.764740406757</v>
      </c>
      <c r="M7601" s="92">
        <f>M6845+M7097*'Emission factors'!$H$16+M7349*'Emission factors'!$H$17</f>
        <v>8782.2226287893318</v>
      </c>
      <c r="N7601" s="92">
        <f>N6845+N7097*'Emission factors'!$H$16+N7349*'Emission factors'!$H$17</f>
        <v>5350.8802548925569</v>
      </c>
      <c r="O7601" s="92">
        <f>O6845+O7097*'Emission factors'!$H$16+O7349*'Emission factors'!$H$17</f>
        <v>4256.7365717095154</v>
      </c>
      <c r="P7601" s="92">
        <f>P6845+P7097*'Emission factors'!$H$16+P7349*'Emission factors'!$H$17</f>
        <v>5884.124616366078</v>
      </c>
      <c r="Q7601" s="92">
        <f>Q6845+Q7097*'Emission factors'!$H$16+Q7349*'Emission factors'!$H$17</f>
        <v>6004.6718789332317</v>
      </c>
      <c r="R7601" s="92">
        <f>R6845+R7097*'Emission factors'!$H$16+R7349*'Emission factors'!$H$17</f>
        <v>4081.2339394426326</v>
      </c>
      <c r="S7601" s="92">
        <f>S6845+S7097*'Emission factors'!$H$16+S7349*'Emission factors'!$H$17</f>
        <v>1717.0893900374135</v>
      </c>
      <c r="T7601" s="92">
        <f>T6845+T7097*'Emission factors'!$H$16+T7349*'Emission factors'!$H$17</f>
        <v>281.51331317152733</v>
      </c>
      <c r="U7601" s="92">
        <f>U6845+U7097*'Emission factors'!$H$16+U7349*'Emission factors'!$H$17</f>
        <v>0</v>
      </c>
    </row>
    <row r="7602" spans="1:21" x14ac:dyDescent="0.25">
      <c r="A7602" s="92" t="s">
        <v>11</v>
      </c>
      <c r="B7602" s="92" t="s">
        <v>12</v>
      </c>
      <c r="C7602" s="92" t="s">
        <v>48</v>
      </c>
      <c r="D7602" s="92" t="s">
        <v>48</v>
      </c>
      <c r="E7602" s="92" t="s">
        <v>52</v>
      </c>
      <c r="F7602" s="92" t="s">
        <v>50</v>
      </c>
      <c r="G7602" s="92" t="s">
        <v>97</v>
      </c>
      <c r="H7602" s="92" t="s">
        <v>94</v>
      </c>
      <c r="I7602" s="92" t="s">
        <v>201</v>
      </c>
      <c r="L7602" s="92">
        <f>L6846+L7098*'Emission factors'!$H$16+L7350*'Emission factors'!$H$17</f>
        <v>2563967.9789752499</v>
      </c>
      <c r="M7602" s="92">
        <f>M6846+M7098*'Emission factors'!$H$16+M7350*'Emission factors'!$H$17</f>
        <v>1261840.5256479278</v>
      </c>
      <c r="N7602" s="92">
        <f>N6846+N7098*'Emission factors'!$H$16+N7350*'Emission factors'!$H$17</f>
        <v>1196108.9397762374</v>
      </c>
      <c r="O7602" s="92">
        <f>O6846+O7098*'Emission factors'!$H$16+O7350*'Emission factors'!$H$17</f>
        <v>1107769.0693608499</v>
      </c>
      <c r="P7602" s="92">
        <f>P6846+P7098*'Emission factors'!$H$16+P7350*'Emission factors'!$H$17</f>
        <v>547332.79095990025</v>
      </c>
      <c r="Q7602" s="92">
        <f>Q6846+Q7098*'Emission factors'!$H$16+Q7350*'Emission factors'!$H$17</f>
        <v>94882.041265061402</v>
      </c>
      <c r="R7602" s="92">
        <f>R6846+R7098*'Emission factors'!$H$16+R7350*'Emission factors'!$H$17</f>
        <v>47945.900932223718</v>
      </c>
      <c r="S7602" s="92">
        <f>S6846+S7098*'Emission factors'!$H$16+S7350*'Emission factors'!$H$17</f>
        <v>106911.94896771872</v>
      </c>
      <c r="T7602" s="92">
        <f>T6846+T7098*'Emission factors'!$H$16+T7350*'Emission factors'!$H$17</f>
        <v>37539.835766500386</v>
      </c>
      <c r="U7602" s="92">
        <f>U6846+U7098*'Emission factors'!$H$16+U7350*'Emission factors'!$H$17</f>
        <v>6164.2197264485812</v>
      </c>
    </row>
    <row r="7603" spans="1:21" x14ac:dyDescent="0.25">
      <c r="A7603" s="92" t="s">
        <v>11</v>
      </c>
      <c r="B7603" s="92" t="s">
        <v>12</v>
      </c>
      <c r="C7603" s="92" t="s">
        <v>48</v>
      </c>
      <c r="D7603" s="92" t="s">
        <v>48</v>
      </c>
      <c r="E7603" s="92" t="s">
        <v>52</v>
      </c>
      <c r="F7603" s="92" t="s">
        <v>50</v>
      </c>
      <c r="G7603" s="92" t="s">
        <v>97</v>
      </c>
      <c r="H7603" s="92" t="s">
        <v>94</v>
      </c>
      <c r="I7603" s="92" t="s">
        <v>196</v>
      </c>
      <c r="L7603" s="92">
        <f>L6847+L7099*'Emission factors'!$H$16+L7351*'Emission factors'!$H$17</f>
        <v>0</v>
      </c>
      <c r="M7603" s="92">
        <f>M6847+M7099*'Emission factors'!$H$16+M7351*'Emission factors'!$H$17</f>
        <v>0</v>
      </c>
      <c r="N7603" s="92">
        <f>N6847+N7099*'Emission factors'!$H$16+N7351*'Emission factors'!$H$17</f>
        <v>0</v>
      </c>
      <c r="O7603" s="92">
        <f>O6847+O7099*'Emission factors'!$H$16+O7351*'Emission factors'!$H$17</f>
        <v>0</v>
      </c>
      <c r="P7603" s="92">
        <f>P6847+P7099*'Emission factors'!$H$16+P7351*'Emission factors'!$H$17</f>
        <v>0</v>
      </c>
      <c r="Q7603" s="92">
        <f>Q6847+Q7099*'Emission factors'!$H$16+Q7351*'Emission factors'!$H$17</f>
        <v>0</v>
      </c>
      <c r="R7603" s="92">
        <f>R6847+R7099*'Emission factors'!$H$16+R7351*'Emission factors'!$H$17</f>
        <v>0</v>
      </c>
      <c r="S7603" s="92">
        <f>S6847+S7099*'Emission factors'!$H$16+S7351*'Emission factors'!$H$17</f>
        <v>0</v>
      </c>
      <c r="T7603" s="92">
        <f>T6847+T7099*'Emission factors'!$H$16+T7351*'Emission factors'!$H$17</f>
        <v>0</v>
      </c>
      <c r="U7603" s="92">
        <f>U6847+U7099*'Emission factors'!$H$16+U7351*'Emission factors'!$H$17</f>
        <v>0</v>
      </c>
    </row>
    <row r="7604" spans="1:21" x14ac:dyDescent="0.25">
      <c r="A7604" s="92" t="s">
        <v>11</v>
      </c>
      <c r="B7604" s="92" t="s">
        <v>12</v>
      </c>
      <c r="C7604" s="92" t="s">
        <v>48</v>
      </c>
      <c r="D7604" s="92" t="s">
        <v>48</v>
      </c>
      <c r="E7604" s="92" t="s">
        <v>52</v>
      </c>
      <c r="F7604" s="92" t="s">
        <v>50</v>
      </c>
      <c r="G7604" s="92" t="s">
        <v>97</v>
      </c>
      <c r="H7604" s="92" t="s">
        <v>94</v>
      </c>
      <c r="I7604" s="92" t="s">
        <v>197</v>
      </c>
      <c r="L7604" s="92">
        <f>L6848+L7100*'Emission factors'!$H$16+L7352*'Emission factors'!$H$17</f>
        <v>0</v>
      </c>
      <c r="M7604" s="92">
        <f>M6848+M7100*'Emission factors'!$H$16+M7352*'Emission factors'!$H$17</f>
        <v>0</v>
      </c>
      <c r="N7604" s="92">
        <f>N6848+N7100*'Emission factors'!$H$16+N7352*'Emission factors'!$H$17</f>
        <v>0</v>
      </c>
      <c r="O7604" s="92">
        <f>O6848+O7100*'Emission factors'!$H$16+O7352*'Emission factors'!$H$17</f>
        <v>0</v>
      </c>
      <c r="P7604" s="92">
        <f>P6848+P7100*'Emission factors'!$H$16+P7352*'Emission factors'!$H$17</f>
        <v>0</v>
      </c>
      <c r="Q7604" s="92">
        <f>Q6848+Q7100*'Emission factors'!$H$16+Q7352*'Emission factors'!$H$17</f>
        <v>0</v>
      </c>
      <c r="R7604" s="92">
        <f>R6848+R7100*'Emission factors'!$H$16+R7352*'Emission factors'!$H$17</f>
        <v>0</v>
      </c>
      <c r="S7604" s="92">
        <f>S6848+S7100*'Emission factors'!$H$16+S7352*'Emission factors'!$H$17</f>
        <v>0</v>
      </c>
      <c r="T7604" s="92">
        <f>T6848+T7100*'Emission factors'!$H$16+T7352*'Emission factors'!$H$17</f>
        <v>0</v>
      </c>
      <c r="U7604" s="92">
        <f>U6848+U7100*'Emission factors'!$H$16+U7352*'Emission factors'!$H$17</f>
        <v>0</v>
      </c>
    </row>
    <row r="7605" spans="1:21" x14ac:dyDescent="0.25">
      <c r="A7605" s="92" t="s">
        <v>11</v>
      </c>
      <c r="B7605" s="92" t="s">
        <v>12</v>
      </c>
      <c r="C7605" s="92" t="s">
        <v>48</v>
      </c>
      <c r="D7605" s="92" t="s">
        <v>48</v>
      </c>
      <c r="E7605" s="92" t="s">
        <v>52</v>
      </c>
      <c r="F7605" s="92" t="s">
        <v>50</v>
      </c>
      <c r="G7605" s="92" t="s">
        <v>97</v>
      </c>
      <c r="H7605" s="92" t="s">
        <v>94</v>
      </c>
      <c r="I7605" s="92" t="s">
        <v>222</v>
      </c>
      <c r="L7605" s="92">
        <f>L6849+L7101*'Emission factors'!$H$16+L7353*'Emission factors'!$H$17</f>
        <v>0</v>
      </c>
      <c r="M7605" s="92">
        <f>M6849+M7101*'Emission factors'!$H$16+M7353*'Emission factors'!$H$17</f>
        <v>0</v>
      </c>
      <c r="N7605" s="92">
        <f>N6849+N7101*'Emission factors'!$H$16+N7353*'Emission factors'!$H$17</f>
        <v>0</v>
      </c>
      <c r="O7605" s="92">
        <f>O6849+O7101*'Emission factors'!$H$16+O7353*'Emission factors'!$H$17</f>
        <v>0</v>
      </c>
      <c r="P7605" s="92">
        <f>P6849+P7101*'Emission factors'!$H$16+P7353*'Emission factors'!$H$17</f>
        <v>0</v>
      </c>
      <c r="Q7605" s="92">
        <f>Q6849+Q7101*'Emission factors'!$H$16+Q7353*'Emission factors'!$H$17</f>
        <v>0</v>
      </c>
      <c r="R7605" s="92">
        <f>R6849+R7101*'Emission factors'!$H$16+R7353*'Emission factors'!$H$17</f>
        <v>0</v>
      </c>
      <c r="S7605" s="92">
        <f>S6849+S7101*'Emission factors'!$H$16+S7353*'Emission factors'!$H$17</f>
        <v>0</v>
      </c>
      <c r="T7605" s="92">
        <f>T6849+T7101*'Emission factors'!$H$16+T7353*'Emission factors'!$H$17</f>
        <v>0</v>
      </c>
      <c r="U7605" s="92">
        <f>U6849+U7101*'Emission factors'!$H$16+U7353*'Emission factors'!$H$17</f>
        <v>0</v>
      </c>
    </row>
    <row r="7606" spans="1:21" x14ac:dyDescent="0.25">
      <c r="A7606" s="92" t="s">
        <v>11</v>
      </c>
      <c r="B7606" s="92" t="s">
        <v>12</v>
      </c>
      <c r="C7606" s="92" t="s">
        <v>48</v>
      </c>
      <c r="D7606" s="92" t="s">
        <v>48</v>
      </c>
      <c r="E7606" s="92" t="s">
        <v>52</v>
      </c>
      <c r="F7606" s="92" t="s">
        <v>50</v>
      </c>
      <c r="G7606" s="92" t="s">
        <v>97</v>
      </c>
      <c r="H7606" s="92" t="s">
        <v>94</v>
      </c>
      <c r="I7606" s="92" t="s">
        <v>223</v>
      </c>
      <c r="L7606" s="92">
        <f>L6850+L7102*'Emission factors'!$H$16+L7354*'Emission factors'!$H$17</f>
        <v>0</v>
      </c>
      <c r="M7606" s="92">
        <f>M6850+M7102*'Emission factors'!$H$16+M7354*'Emission factors'!$H$17</f>
        <v>0</v>
      </c>
      <c r="N7606" s="92">
        <f>N6850+N7102*'Emission factors'!$H$16+N7354*'Emission factors'!$H$17</f>
        <v>0</v>
      </c>
      <c r="O7606" s="92">
        <f>O6850+O7102*'Emission factors'!$H$16+O7354*'Emission factors'!$H$17</f>
        <v>0</v>
      </c>
      <c r="P7606" s="92">
        <f>P6850+P7102*'Emission factors'!$H$16+P7354*'Emission factors'!$H$17</f>
        <v>0</v>
      </c>
      <c r="Q7606" s="92">
        <f>Q6850+Q7102*'Emission factors'!$H$16+Q7354*'Emission factors'!$H$17</f>
        <v>0</v>
      </c>
      <c r="R7606" s="92">
        <f>R6850+R7102*'Emission factors'!$H$16+R7354*'Emission factors'!$H$17</f>
        <v>0</v>
      </c>
      <c r="S7606" s="92">
        <f>S6850+S7102*'Emission factors'!$H$16+S7354*'Emission factors'!$H$17</f>
        <v>0</v>
      </c>
      <c r="T7606" s="92">
        <f>T6850+T7102*'Emission factors'!$H$16+T7354*'Emission factors'!$H$17</f>
        <v>0</v>
      </c>
      <c r="U7606" s="92">
        <f>U6850+U7102*'Emission factors'!$H$16+U7354*'Emission factors'!$H$17</f>
        <v>0</v>
      </c>
    </row>
    <row r="7607" spans="1:21" x14ac:dyDescent="0.25">
      <c r="A7607" s="92" t="s">
        <v>11</v>
      </c>
      <c r="B7607" s="92" t="s">
        <v>12</v>
      </c>
      <c r="C7607" s="92" t="s">
        <v>48</v>
      </c>
      <c r="D7607" s="92" t="s">
        <v>48</v>
      </c>
      <c r="E7607" s="92" t="s">
        <v>52</v>
      </c>
      <c r="F7607" s="92" t="s">
        <v>50</v>
      </c>
      <c r="G7607" s="92" t="s">
        <v>97</v>
      </c>
      <c r="H7607" s="92" t="s">
        <v>94</v>
      </c>
      <c r="I7607" s="92" t="s">
        <v>259</v>
      </c>
      <c r="L7607" s="92">
        <f>L6851+L7103*'Emission factors'!$H$16+L7355*'Emission factors'!$H$17</f>
        <v>0</v>
      </c>
      <c r="M7607" s="92">
        <f>M6851+M7103*'Emission factors'!$H$16+M7355*'Emission factors'!$H$17</f>
        <v>0</v>
      </c>
      <c r="N7607" s="92">
        <f>N6851+N7103*'Emission factors'!$H$16+N7355*'Emission factors'!$H$17</f>
        <v>0</v>
      </c>
      <c r="O7607" s="92">
        <f>O6851+O7103*'Emission factors'!$H$16+O7355*'Emission factors'!$H$17</f>
        <v>0</v>
      </c>
      <c r="P7607" s="92">
        <f>P6851+P7103*'Emission factors'!$H$16+P7355*'Emission factors'!$H$17</f>
        <v>0</v>
      </c>
      <c r="Q7607" s="92">
        <f>Q6851+Q7103*'Emission factors'!$H$16+Q7355*'Emission factors'!$H$17</f>
        <v>0</v>
      </c>
      <c r="R7607" s="92">
        <f>R6851+R7103*'Emission factors'!$H$16+R7355*'Emission factors'!$H$17</f>
        <v>0</v>
      </c>
      <c r="S7607" s="92">
        <f>S6851+S7103*'Emission factors'!$H$16+S7355*'Emission factors'!$H$17</f>
        <v>0</v>
      </c>
      <c r="T7607" s="92">
        <f>T6851+T7103*'Emission factors'!$H$16+T7355*'Emission factors'!$H$17</f>
        <v>0</v>
      </c>
      <c r="U7607" s="92">
        <f>U6851+U7103*'Emission factors'!$H$16+U7355*'Emission factors'!$H$17</f>
        <v>0</v>
      </c>
    </row>
    <row r="7608" spans="1:21" x14ac:dyDescent="0.25">
      <c r="A7608" s="92" t="s">
        <v>11</v>
      </c>
      <c r="B7608" s="92" t="s">
        <v>12</v>
      </c>
      <c r="C7608" s="92" t="s">
        <v>48</v>
      </c>
      <c r="D7608" s="92" t="s">
        <v>48</v>
      </c>
      <c r="E7608" s="92" t="s">
        <v>52</v>
      </c>
      <c r="F7608" s="92" t="s">
        <v>50</v>
      </c>
      <c r="G7608" s="92" t="s">
        <v>97</v>
      </c>
      <c r="H7608" s="92" t="s">
        <v>94</v>
      </c>
      <c r="I7608" s="89" t="s">
        <v>193</v>
      </c>
      <c r="L7608" s="92">
        <f>L6852+L7104*'Emission factors'!$H$16+L7356*'Emission factors'!$H$17</f>
        <v>0</v>
      </c>
      <c r="M7608" s="92">
        <f>M6852+M7104*'Emission factors'!$H$16+M7356*'Emission factors'!$H$17</f>
        <v>0</v>
      </c>
      <c r="N7608" s="92">
        <f>N6852+N7104*'Emission factors'!$H$16+N7356*'Emission factors'!$H$17</f>
        <v>0</v>
      </c>
      <c r="O7608" s="92">
        <f>O6852+O7104*'Emission factors'!$H$16+O7356*'Emission factors'!$H$17</f>
        <v>0</v>
      </c>
      <c r="P7608" s="92">
        <f>P6852+P7104*'Emission factors'!$H$16+P7356*'Emission factors'!$H$17</f>
        <v>0</v>
      </c>
      <c r="Q7608" s="92">
        <f>Q6852+Q7104*'Emission factors'!$H$16+Q7356*'Emission factors'!$H$17</f>
        <v>0</v>
      </c>
      <c r="R7608" s="92">
        <f>R6852+R7104*'Emission factors'!$H$16+R7356*'Emission factors'!$H$17</f>
        <v>0</v>
      </c>
      <c r="S7608" s="92">
        <f>S6852+S7104*'Emission factors'!$H$16+S7356*'Emission factors'!$H$17</f>
        <v>0</v>
      </c>
      <c r="T7608" s="92">
        <f>T6852+T7104*'Emission factors'!$H$16+T7356*'Emission factors'!$H$17</f>
        <v>0</v>
      </c>
      <c r="U7608" s="92">
        <f>U6852+U7104*'Emission factors'!$H$16+U7356*'Emission factors'!$H$17</f>
        <v>0</v>
      </c>
    </row>
    <row r="7609" spans="1:21" x14ac:dyDescent="0.25">
      <c r="A7609" s="92" t="s">
        <v>11</v>
      </c>
      <c r="B7609" s="92" t="s">
        <v>12</v>
      </c>
      <c r="C7609" s="92" t="s">
        <v>48</v>
      </c>
      <c r="D7609" s="92" t="s">
        <v>48</v>
      </c>
      <c r="E7609" s="92" t="s">
        <v>52</v>
      </c>
      <c r="F7609" s="92" t="s">
        <v>50</v>
      </c>
      <c r="G7609" s="92" t="s">
        <v>97</v>
      </c>
      <c r="H7609" s="92" t="s">
        <v>94</v>
      </c>
      <c r="I7609" s="92" t="s">
        <v>203</v>
      </c>
      <c r="L7609" s="92">
        <f>L6853+L7105*'Emission factors'!$H$16+L7357*'Emission factors'!$H$17</f>
        <v>0</v>
      </c>
      <c r="M7609" s="92">
        <f>M6853+M7105*'Emission factors'!$H$16+M7357*'Emission factors'!$H$17</f>
        <v>0</v>
      </c>
      <c r="N7609" s="92">
        <f>N6853+N7105*'Emission factors'!$H$16+N7357*'Emission factors'!$H$17</f>
        <v>0</v>
      </c>
      <c r="O7609" s="92">
        <f>O6853+O7105*'Emission factors'!$H$16+O7357*'Emission factors'!$H$17</f>
        <v>0</v>
      </c>
      <c r="P7609" s="92">
        <f>P6853+P7105*'Emission factors'!$H$16+P7357*'Emission factors'!$H$17</f>
        <v>77368.840256157026</v>
      </c>
      <c r="Q7609" s="92">
        <f>Q6853+Q7105*'Emission factors'!$H$16+Q7357*'Emission factors'!$H$17</f>
        <v>40487.438912107442</v>
      </c>
      <c r="R7609" s="92">
        <f>R6853+R7105*'Emission factors'!$H$16+R7357*'Emission factors'!$H$17</f>
        <v>12524.917543264464</v>
      </c>
      <c r="S7609" s="92">
        <f>S6853+S7105*'Emission factors'!$H$16+S7357*'Emission factors'!$H$17</f>
        <v>3095.3400571487605</v>
      </c>
      <c r="T7609" s="92">
        <f>T6853+T7105*'Emission factors'!$H$16+T7357*'Emission factors'!$H$17</f>
        <v>184.48642140495869</v>
      </c>
      <c r="U7609" s="92">
        <f>U6853+U7105*'Emission factors'!$H$16+U7357*'Emission factors'!$H$17</f>
        <v>0</v>
      </c>
    </row>
    <row r="7610" spans="1:21" x14ac:dyDescent="0.25">
      <c r="A7610" s="92" t="s">
        <v>11</v>
      </c>
      <c r="B7610" s="92" t="s">
        <v>12</v>
      </c>
      <c r="C7610" s="92" t="s">
        <v>48</v>
      </c>
      <c r="D7610" s="92" t="s">
        <v>48</v>
      </c>
      <c r="E7610" s="92" t="s">
        <v>52</v>
      </c>
      <c r="F7610" s="92" t="s">
        <v>50</v>
      </c>
      <c r="G7610" s="92" t="s">
        <v>97</v>
      </c>
      <c r="H7610" s="92" t="s">
        <v>94</v>
      </c>
      <c r="I7610" s="92" t="s">
        <v>209</v>
      </c>
      <c r="L7610" s="92">
        <f>L6854+L7106*'Emission factors'!$H$16+L7358*'Emission factors'!$H$17</f>
        <v>199362.40995942149</v>
      </c>
      <c r="M7610" s="92">
        <f>M6854+M7106*'Emission factors'!$H$16+M7358*'Emission factors'!$H$17</f>
        <v>112097.49276235541</v>
      </c>
      <c r="N7610" s="92">
        <f>N6854+N7106*'Emission factors'!$H$16+N7358*'Emission factors'!$H$17</f>
        <v>141804.08278388431</v>
      </c>
      <c r="O7610" s="92">
        <f>O6854+O7106*'Emission factors'!$H$16+O7358*'Emission factors'!$H$17</f>
        <v>147550.04066380166</v>
      </c>
      <c r="P7610" s="92">
        <f>P6854+P7106*'Emission factors'!$H$16+P7358*'Emission factors'!$H$17</f>
        <v>287468.94100909086</v>
      </c>
      <c r="Q7610" s="92">
        <f>Q6854+Q7106*'Emission factors'!$H$16+Q7358*'Emission factors'!$H$17</f>
        <v>338565.57091636368</v>
      </c>
      <c r="R7610" s="92">
        <f>R6854+R7106*'Emission factors'!$H$16+R7358*'Emission factors'!$H$17</f>
        <v>242889.81318780995</v>
      </c>
      <c r="S7610" s="92">
        <f>S6854+S7106*'Emission factors'!$H$16+S7358*'Emission factors'!$H$17</f>
        <v>113341.24890136364</v>
      </c>
      <c r="T7610" s="92">
        <f>T6854+T7106*'Emission factors'!$H$16+T7358*'Emission factors'!$H$17</f>
        <v>32801.31919648761</v>
      </c>
      <c r="U7610" s="92">
        <f>U6854+U7106*'Emission factors'!$H$16+U7358*'Emission factors'!$H$17</f>
        <v>4187.5974130165287</v>
      </c>
    </row>
    <row r="7611" spans="1:21" x14ac:dyDescent="0.25">
      <c r="A7611" s="92" t="s">
        <v>11</v>
      </c>
      <c r="B7611" s="92" t="s">
        <v>12</v>
      </c>
      <c r="C7611" s="92" t="s">
        <v>48</v>
      </c>
      <c r="D7611" s="92" t="s">
        <v>48</v>
      </c>
      <c r="E7611" s="92" t="s">
        <v>52</v>
      </c>
      <c r="F7611" s="92" t="s">
        <v>50</v>
      </c>
      <c r="G7611" s="92" t="s">
        <v>97</v>
      </c>
      <c r="H7611" s="92" t="s">
        <v>94</v>
      </c>
      <c r="I7611" s="92" t="s">
        <v>208</v>
      </c>
      <c r="L7611" s="92">
        <f>L6855+L7107*'Emission factors'!$H$16+L7359*'Emission factors'!$H$17</f>
        <v>214889.64951074382</v>
      </c>
      <c r="M7611" s="92">
        <f>M6855+M7107*'Emission factors'!$H$16+M7359*'Emission factors'!$H$17</f>
        <v>160397.50400342979</v>
      </c>
      <c r="N7611" s="92">
        <f>N6855+N7107*'Emission factors'!$H$16+N7359*'Emission factors'!$H$17</f>
        <v>127236.98607917357</v>
      </c>
      <c r="O7611" s="92">
        <f>O6855+O7107*'Emission factors'!$H$16+O7359*'Emission factors'!$H$17</f>
        <v>255558.89892793391</v>
      </c>
      <c r="P7611" s="92">
        <f>P6855+P7107*'Emission factors'!$H$16+P7359*'Emission factors'!$H$17</f>
        <v>294057.91631132225</v>
      </c>
      <c r="Q7611" s="92">
        <f>Q6855+Q7107*'Emission factors'!$H$16+Q7359*'Emission factors'!$H$17</f>
        <v>193743.11923128099</v>
      </c>
      <c r="R7611" s="92">
        <f>R6855+R7107*'Emission factors'!$H$16+R7359*'Emission factors'!$H$17</f>
        <v>101755.56272535125</v>
      </c>
      <c r="S7611" s="92">
        <f>S6855+S7107*'Emission factors'!$H$16+S7359*'Emission factors'!$H$17</f>
        <v>22141.730420640499</v>
      </c>
      <c r="T7611" s="92">
        <f>T6855+T7107*'Emission factors'!$H$16+T7359*'Emission factors'!$H$17</f>
        <v>86080.02028673554</v>
      </c>
      <c r="U7611" s="92">
        <f>U6855+U7107*'Emission factors'!$H$16+U7359*'Emission factors'!$H$17</f>
        <v>117626.5874647934</v>
      </c>
    </row>
    <row r="7612" spans="1:21" x14ac:dyDescent="0.25">
      <c r="A7612" s="92" t="s">
        <v>11</v>
      </c>
      <c r="B7612" s="92" t="s">
        <v>12</v>
      </c>
      <c r="C7612" s="92" t="s">
        <v>48</v>
      </c>
      <c r="D7612" s="92" t="s">
        <v>48</v>
      </c>
      <c r="E7612" s="92" t="s">
        <v>52</v>
      </c>
      <c r="F7612" s="92" t="s">
        <v>50</v>
      </c>
      <c r="G7612" s="92" t="s">
        <v>97</v>
      </c>
      <c r="H7612" s="92" t="s">
        <v>94</v>
      </c>
      <c r="I7612" s="92" t="s">
        <v>202</v>
      </c>
      <c r="L7612" s="92">
        <f>L6856+L7108*'Emission factors'!$H$16+L7360*'Emission factors'!$H$17</f>
        <v>1331284.056986101</v>
      </c>
      <c r="M7612" s="92">
        <f>M6856+M7108*'Emission factors'!$H$16+M7360*'Emission factors'!$H$17</f>
        <v>757812.01396707317</v>
      </c>
      <c r="N7612" s="92">
        <f>N6856+N7108*'Emission factors'!$H$16+N7360*'Emission factors'!$H$17</f>
        <v>843147.19633558975</v>
      </c>
      <c r="O7612" s="92">
        <f>O6856+O7108*'Emission factors'!$H$16+O7360*'Emission factors'!$H$17</f>
        <v>1061407.3486306416</v>
      </c>
      <c r="P7612" s="92">
        <f>P6856+P7108*'Emission factors'!$H$16+P7360*'Emission factors'!$H$17</f>
        <v>873187.59104511316</v>
      </c>
      <c r="Q7612" s="92">
        <f>Q6856+Q7108*'Emission factors'!$H$16+Q7360*'Emission factors'!$H$17</f>
        <v>706691.0626972717</v>
      </c>
      <c r="R7612" s="92">
        <f>R6856+R7108*'Emission factors'!$H$16+R7360*'Emission factors'!$H$17</f>
        <v>425706.87594115757</v>
      </c>
      <c r="S7612" s="92">
        <f>S6856+S7108*'Emission factors'!$H$16+S7360*'Emission factors'!$H$17</f>
        <v>87517.149002966748</v>
      </c>
      <c r="T7612" s="92">
        <f>T6856+T7108*'Emission factors'!$H$16+T7360*'Emission factors'!$H$17</f>
        <v>489468.74110856419</v>
      </c>
      <c r="U7612" s="92">
        <f>U6856+U7108*'Emission factors'!$H$16+U7360*'Emission factors'!$H$17</f>
        <v>609420.8372855843</v>
      </c>
    </row>
    <row r="7613" spans="1:21" x14ac:dyDescent="0.25">
      <c r="A7613" s="92" t="s">
        <v>11</v>
      </c>
      <c r="B7613" s="92" t="s">
        <v>12</v>
      </c>
      <c r="C7613" s="92" t="s">
        <v>48</v>
      </c>
      <c r="D7613" s="92" t="s">
        <v>48</v>
      </c>
      <c r="E7613" s="92" t="s">
        <v>52</v>
      </c>
      <c r="F7613" s="92" t="s">
        <v>50</v>
      </c>
      <c r="G7613" s="92" t="s">
        <v>97</v>
      </c>
      <c r="H7613" s="92" t="s">
        <v>94</v>
      </c>
      <c r="I7613" s="92" t="s">
        <v>225</v>
      </c>
      <c r="L7613" s="92">
        <f>L6857+L7109*'Emission factors'!$H$16+L7361*'Emission factors'!$H$17</f>
        <v>0</v>
      </c>
      <c r="M7613" s="92">
        <f>M6857+M7109*'Emission factors'!$H$16+M7361*'Emission factors'!$H$17</f>
        <v>0</v>
      </c>
      <c r="N7613" s="92">
        <f>N6857+N7109*'Emission factors'!$H$16+N7361*'Emission factors'!$H$17</f>
        <v>0</v>
      </c>
      <c r="O7613" s="92">
        <f>O6857+O7109*'Emission factors'!$H$16+O7361*'Emission factors'!$H$17</f>
        <v>0</v>
      </c>
      <c r="P7613" s="92">
        <f>P6857+P7109*'Emission factors'!$H$16+P7361*'Emission factors'!$H$17</f>
        <v>0</v>
      </c>
      <c r="Q7613" s="92">
        <f>Q6857+Q7109*'Emission factors'!$H$16+Q7361*'Emission factors'!$H$17</f>
        <v>0</v>
      </c>
      <c r="R7613" s="92">
        <f>R6857+R7109*'Emission factors'!$H$16+R7361*'Emission factors'!$H$17</f>
        <v>0</v>
      </c>
      <c r="S7613" s="92">
        <f>S6857+S7109*'Emission factors'!$H$16+S7361*'Emission factors'!$H$17</f>
        <v>0</v>
      </c>
      <c r="T7613" s="92">
        <f>T6857+T7109*'Emission factors'!$H$16+T7361*'Emission factors'!$H$17</f>
        <v>0</v>
      </c>
      <c r="U7613" s="92">
        <f>U6857+U7109*'Emission factors'!$H$16+U7361*'Emission factors'!$H$17</f>
        <v>0</v>
      </c>
    </row>
    <row r="7614" spans="1:21" x14ac:dyDescent="0.25">
      <c r="A7614" s="92" t="s">
        <v>11</v>
      </c>
      <c r="B7614" s="92" t="s">
        <v>12</v>
      </c>
      <c r="C7614" s="92" t="s">
        <v>48</v>
      </c>
      <c r="D7614" s="92" t="s">
        <v>48</v>
      </c>
      <c r="E7614" s="92" t="s">
        <v>52</v>
      </c>
      <c r="F7614" s="92" t="s">
        <v>50</v>
      </c>
      <c r="G7614" s="92" t="s">
        <v>97</v>
      </c>
      <c r="H7614" s="92" t="s">
        <v>94</v>
      </c>
      <c r="I7614" s="92" t="s">
        <v>226</v>
      </c>
      <c r="L7614" s="92">
        <f>L6858+L7110*'Emission factors'!$H$16+L7362*'Emission factors'!$H$17</f>
        <v>0</v>
      </c>
      <c r="M7614" s="92">
        <f>M6858+M7110*'Emission factors'!$H$16+M7362*'Emission factors'!$H$17</f>
        <v>0</v>
      </c>
      <c r="N7614" s="92">
        <f>N6858+N7110*'Emission factors'!$H$16+N7362*'Emission factors'!$H$17</f>
        <v>0</v>
      </c>
      <c r="O7614" s="92">
        <f>O6858+O7110*'Emission factors'!$H$16+O7362*'Emission factors'!$H$17</f>
        <v>0</v>
      </c>
      <c r="P7614" s="92">
        <f>P6858+P7110*'Emission factors'!$H$16+P7362*'Emission factors'!$H$17</f>
        <v>0</v>
      </c>
      <c r="Q7614" s="92">
        <f>Q6858+Q7110*'Emission factors'!$H$16+Q7362*'Emission factors'!$H$17</f>
        <v>0</v>
      </c>
      <c r="R7614" s="92">
        <f>R6858+R7110*'Emission factors'!$H$16+R7362*'Emission factors'!$H$17</f>
        <v>292307.12795454549</v>
      </c>
      <c r="S7614" s="92">
        <f>S6858+S7110*'Emission factors'!$H$16+S7362*'Emission factors'!$H$17</f>
        <v>682049.96522727271</v>
      </c>
      <c r="T7614" s="92">
        <f>T6858+T7110*'Emission factors'!$H$16+T7362*'Emission factors'!$H$17</f>
        <v>219872.38314768596</v>
      </c>
      <c r="U7614" s="92">
        <f>U6858+U7110*'Emission factors'!$H$16+U7362*'Emission factors'!$H$17</f>
        <v>8333.6548371074368</v>
      </c>
    </row>
    <row r="7615" spans="1:21" x14ac:dyDescent="0.25">
      <c r="A7615" s="92" t="s">
        <v>11</v>
      </c>
      <c r="B7615" s="92" t="s">
        <v>12</v>
      </c>
      <c r="C7615" s="92" t="s">
        <v>48</v>
      </c>
      <c r="D7615" s="92" t="s">
        <v>48</v>
      </c>
      <c r="E7615" s="92" t="s">
        <v>52</v>
      </c>
      <c r="F7615" s="92" t="s">
        <v>50</v>
      </c>
      <c r="G7615" s="92" t="s">
        <v>97</v>
      </c>
      <c r="H7615" s="92" t="s">
        <v>94</v>
      </c>
      <c r="I7615" s="92" t="s">
        <v>206</v>
      </c>
      <c r="L7615" s="92">
        <f>L6859+L7111*'Emission factors'!$H$16+L7363*'Emission factors'!$H$17</f>
        <v>0</v>
      </c>
      <c r="M7615" s="92">
        <f>M6859+M7111*'Emission factors'!$H$16+M7363*'Emission factors'!$H$17</f>
        <v>0</v>
      </c>
      <c r="N7615" s="92">
        <f>N6859+N7111*'Emission factors'!$H$16+N7363*'Emission factors'!$H$17</f>
        <v>0</v>
      </c>
      <c r="O7615" s="92">
        <f>O6859+O7111*'Emission factors'!$H$16+O7363*'Emission factors'!$H$17</f>
        <v>0</v>
      </c>
      <c r="P7615" s="92">
        <f>P6859+P7111*'Emission factors'!$H$16+P7363*'Emission factors'!$H$17</f>
        <v>0</v>
      </c>
      <c r="Q7615" s="92">
        <f>Q6859+Q7111*'Emission factors'!$H$16+Q7363*'Emission factors'!$H$17</f>
        <v>0</v>
      </c>
      <c r="R7615" s="92">
        <f>R6859+R7111*'Emission factors'!$H$16+R7363*'Emission factors'!$H$17</f>
        <v>0</v>
      </c>
      <c r="S7615" s="92">
        <f>S6859+S7111*'Emission factors'!$H$16+S7363*'Emission factors'!$H$17</f>
        <v>0</v>
      </c>
      <c r="T7615" s="92">
        <f>T6859+T7111*'Emission factors'!$H$16+T7363*'Emission factors'!$H$17</f>
        <v>0</v>
      </c>
      <c r="U7615" s="92">
        <f>U6859+U7111*'Emission factors'!$H$16+U7363*'Emission factors'!$H$17</f>
        <v>0</v>
      </c>
    </row>
    <row r="7616" spans="1:21" x14ac:dyDescent="0.25">
      <c r="A7616" s="92" t="s">
        <v>11</v>
      </c>
      <c r="B7616" s="92" t="s">
        <v>12</v>
      </c>
      <c r="C7616" s="92" t="s">
        <v>48</v>
      </c>
      <c r="D7616" s="92" t="s">
        <v>48</v>
      </c>
      <c r="E7616" s="92" t="s">
        <v>52</v>
      </c>
      <c r="F7616" s="92" t="s">
        <v>50</v>
      </c>
      <c r="G7616" s="92" t="s">
        <v>97</v>
      </c>
      <c r="H7616" s="92" t="s">
        <v>94</v>
      </c>
      <c r="I7616" s="92" t="s">
        <v>232</v>
      </c>
      <c r="L7616" s="92">
        <f>L6860+L7112*'Emission factors'!$H$16+L7364*'Emission factors'!$H$17</f>
        <v>0</v>
      </c>
      <c r="M7616" s="92">
        <f>M6860+M7112*'Emission factors'!$H$16+M7364*'Emission factors'!$H$17</f>
        <v>0</v>
      </c>
      <c r="N7616" s="92">
        <f>N6860+N7112*'Emission factors'!$H$16+N7364*'Emission factors'!$H$17</f>
        <v>0</v>
      </c>
      <c r="O7616" s="92">
        <f>O6860+O7112*'Emission factors'!$H$16+O7364*'Emission factors'!$H$17</f>
        <v>0</v>
      </c>
      <c r="P7616" s="92">
        <f>P6860+P7112*'Emission factors'!$H$16+P7364*'Emission factors'!$H$17</f>
        <v>0</v>
      </c>
      <c r="Q7616" s="92">
        <f>Q6860+Q7112*'Emission factors'!$H$16+Q7364*'Emission factors'!$H$17</f>
        <v>0</v>
      </c>
      <c r="R7616" s="92">
        <f>R6860+R7112*'Emission factors'!$H$16+R7364*'Emission factors'!$H$17</f>
        <v>0</v>
      </c>
      <c r="S7616" s="92">
        <f>S6860+S7112*'Emission factors'!$H$16+S7364*'Emission factors'!$H$17</f>
        <v>0</v>
      </c>
      <c r="T7616" s="92">
        <f>T6860+T7112*'Emission factors'!$H$16+T7364*'Emission factors'!$H$17</f>
        <v>0</v>
      </c>
      <c r="U7616" s="92">
        <f>U6860+U7112*'Emission factors'!$H$16+U7364*'Emission factors'!$H$17</f>
        <v>0</v>
      </c>
    </row>
    <row r="7617" spans="1:21" x14ac:dyDescent="0.25">
      <c r="A7617" s="92" t="s">
        <v>11</v>
      </c>
      <c r="B7617" s="92" t="s">
        <v>12</v>
      </c>
      <c r="C7617" s="92" t="s">
        <v>48</v>
      </c>
      <c r="D7617" s="92" t="s">
        <v>48</v>
      </c>
      <c r="E7617" s="92" t="s">
        <v>52</v>
      </c>
      <c r="F7617" s="92" t="s">
        <v>50</v>
      </c>
      <c r="G7617" s="92" t="s">
        <v>97</v>
      </c>
      <c r="H7617" s="92" t="s">
        <v>94</v>
      </c>
      <c r="I7617" s="92" t="s">
        <v>200</v>
      </c>
      <c r="L7617" s="92">
        <f>L6861+L7113*'Emission factors'!$H$16+L7365*'Emission factors'!$H$17</f>
        <v>993.05408826446285</v>
      </c>
      <c r="M7617" s="92">
        <f>M6861+M7113*'Emission factors'!$H$16+M7365*'Emission factors'!$H$17</f>
        <v>518.63897938016544</v>
      </c>
      <c r="N7617" s="92">
        <f>N6861+N7113*'Emission factors'!$H$16+N7365*'Emission factors'!$H$17</f>
        <v>128.28525991735538</v>
      </c>
      <c r="O7617" s="92">
        <f>O6861+O7113*'Emission factors'!$H$16+O7365*'Emission factors'!$H$17</f>
        <v>0</v>
      </c>
      <c r="P7617" s="92">
        <f>P6861+P7113*'Emission factors'!$H$16+P7365*'Emission factors'!$H$17</f>
        <v>0</v>
      </c>
      <c r="Q7617" s="92">
        <f>Q6861+Q7113*'Emission factors'!$H$16+Q7365*'Emission factors'!$H$17</f>
        <v>0</v>
      </c>
      <c r="R7617" s="92">
        <f>R6861+R7113*'Emission factors'!$H$16+R7365*'Emission factors'!$H$17</f>
        <v>0</v>
      </c>
      <c r="S7617" s="92">
        <f>S6861+S7113*'Emission factors'!$H$16+S7365*'Emission factors'!$H$17</f>
        <v>0</v>
      </c>
      <c r="T7617" s="92">
        <f>T6861+T7113*'Emission factors'!$H$16+T7365*'Emission factors'!$H$17</f>
        <v>0</v>
      </c>
      <c r="U7617" s="92">
        <f>U6861+U7113*'Emission factors'!$H$16+U7365*'Emission factors'!$H$17</f>
        <v>0</v>
      </c>
    </row>
    <row r="7618" spans="1:21" x14ac:dyDescent="0.25">
      <c r="A7618" s="92" t="s">
        <v>11</v>
      </c>
      <c r="B7618" s="92" t="s">
        <v>12</v>
      </c>
      <c r="C7618" s="92" t="s">
        <v>48</v>
      </c>
      <c r="D7618" s="92" t="s">
        <v>48</v>
      </c>
      <c r="E7618" s="92" t="s">
        <v>52</v>
      </c>
      <c r="F7618" s="92" t="s">
        <v>50</v>
      </c>
      <c r="G7618" s="92" t="s">
        <v>97</v>
      </c>
      <c r="H7618" s="92" t="s">
        <v>94</v>
      </c>
      <c r="I7618" s="92" t="s">
        <v>227</v>
      </c>
      <c r="L7618" s="92">
        <f>L6862+L7114*'Emission factors'!$H$16+L7366*'Emission factors'!$H$17</f>
        <v>0</v>
      </c>
      <c r="M7618" s="92">
        <f>M6862+M7114*'Emission factors'!$H$16+M7366*'Emission factors'!$H$17</f>
        <v>0</v>
      </c>
      <c r="N7618" s="92">
        <f>N6862+N7114*'Emission factors'!$H$16+N7366*'Emission factors'!$H$17</f>
        <v>0</v>
      </c>
      <c r="O7618" s="92">
        <f>O6862+O7114*'Emission factors'!$H$16+O7366*'Emission factors'!$H$17</f>
        <v>0</v>
      </c>
      <c r="P7618" s="92">
        <f>P6862+P7114*'Emission factors'!$H$16+P7366*'Emission factors'!$H$17</f>
        <v>0</v>
      </c>
      <c r="Q7618" s="92">
        <f>Q6862+Q7114*'Emission factors'!$H$16+Q7366*'Emission factors'!$H$17</f>
        <v>0</v>
      </c>
      <c r="R7618" s="92">
        <f>R6862+R7114*'Emission factors'!$H$16+R7366*'Emission factors'!$H$17</f>
        <v>0</v>
      </c>
      <c r="S7618" s="92">
        <f>S6862+S7114*'Emission factors'!$H$16+S7366*'Emission factors'!$H$17</f>
        <v>0</v>
      </c>
      <c r="T7618" s="92">
        <f>T6862+T7114*'Emission factors'!$H$16+T7366*'Emission factors'!$H$17</f>
        <v>0</v>
      </c>
      <c r="U7618" s="92">
        <f>U6862+U7114*'Emission factors'!$H$16+U7366*'Emission factors'!$H$17</f>
        <v>0</v>
      </c>
    </row>
    <row r="7619" spans="1:21" x14ac:dyDescent="0.25">
      <c r="A7619" s="92" t="s">
        <v>11</v>
      </c>
      <c r="B7619" s="92" t="s">
        <v>12</v>
      </c>
      <c r="C7619" s="92" t="s">
        <v>48</v>
      </c>
      <c r="D7619" s="92" t="s">
        <v>48</v>
      </c>
      <c r="E7619" s="92" t="s">
        <v>52</v>
      </c>
      <c r="F7619" s="92" t="s">
        <v>50</v>
      </c>
      <c r="G7619" s="92" t="s">
        <v>97</v>
      </c>
      <c r="H7619" s="92" t="s">
        <v>94</v>
      </c>
      <c r="I7619" s="92" t="s">
        <v>228</v>
      </c>
      <c r="L7619" s="92">
        <f>L6863+L7115*'Emission factors'!$H$16+L7367*'Emission factors'!$H$17</f>
        <v>0</v>
      </c>
      <c r="M7619" s="92">
        <f>M6863+M7115*'Emission factors'!$H$16+M7367*'Emission factors'!$H$17</f>
        <v>0</v>
      </c>
      <c r="N7619" s="92">
        <f>N6863+N7115*'Emission factors'!$H$16+N7367*'Emission factors'!$H$17</f>
        <v>0</v>
      </c>
      <c r="O7619" s="92">
        <f>O6863+O7115*'Emission factors'!$H$16+O7367*'Emission factors'!$H$17</f>
        <v>0</v>
      </c>
      <c r="P7619" s="92">
        <f>P6863+P7115*'Emission factors'!$H$16+P7367*'Emission factors'!$H$17</f>
        <v>0</v>
      </c>
      <c r="Q7619" s="92">
        <f>Q6863+Q7115*'Emission factors'!$H$16+Q7367*'Emission factors'!$H$17</f>
        <v>0</v>
      </c>
      <c r="R7619" s="92">
        <f>R6863+R7115*'Emission factors'!$H$16+R7367*'Emission factors'!$H$17</f>
        <v>0</v>
      </c>
      <c r="S7619" s="92">
        <f>S6863+S7115*'Emission factors'!$H$16+S7367*'Emission factors'!$H$17</f>
        <v>0</v>
      </c>
      <c r="T7619" s="92">
        <f>T6863+T7115*'Emission factors'!$H$16+T7367*'Emission factors'!$H$17</f>
        <v>0</v>
      </c>
      <c r="U7619" s="92">
        <f>U6863+U7115*'Emission factors'!$H$16+U7367*'Emission factors'!$H$17</f>
        <v>0</v>
      </c>
    </row>
    <row r="7620" spans="1:21" x14ac:dyDescent="0.25">
      <c r="A7620" s="92" t="s">
        <v>11</v>
      </c>
      <c r="B7620" s="92" t="s">
        <v>12</v>
      </c>
      <c r="C7620" s="92" t="s">
        <v>48</v>
      </c>
      <c r="D7620" s="92" t="s">
        <v>48</v>
      </c>
      <c r="E7620" s="92" t="s">
        <v>52</v>
      </c>
      <c r="F7620" s="92" t="s">
        <v>50</v>
      </c>
      <c r="G7620" s="92" t="s">
        <v>97</v>
      </c>
      <c r="H7620" s="92" t="s">
        <v>94</v>
      </c>
      <c r="I7620" s="92" t="s">
        <v>195</v>
      </c>
      <c r="L7620" s="92">
        <f>L6864+L7116*'Emission factors'!$H$16+L7368*'Emission factors'!$H$17</f>
        <v>0</v>
      </c>
      <c r="M7620" s="92">
        <f>M6864+M7116*'Emission factors'!$H$16+M7368*'Emission factors'!$H$17</f>
        <v>0</v>
      </c>
      <c r="N7620" s="92">
        <f>N6864+N7116*'Emission factors'!$H$16+N7368*'Emission factors'!$H$17</f>
        <v>0</v>
      </c>
      <c r="O7620" s="92">
        <f>O6864+O7116*'Emission factors'!$H$16+O7368*'Emission factors'!$H$17</f>
        <v>0</v>
      </c>
      <c r="P7620" s="92">
        <f>P6864+P7116*'Emission factors'!$H$16+P7368*'Emission factors'!$H$17</f>
        <v>0</v>
      </c>
      <c r="Q7620" s="92">
        <f>Q6864+Q7116*'Emission factors'!$H$16+Q7368*'Emission factors'!$H$17</f>
        <v>0</v>
      </c>
      <c r="R7620" s="92">
        <f>R6864+R7116*'Emission factors'!$H$16+R7368*'Emission factors'!$H$17</f>
        <v>0</v>
      </c>
      <c r="S7620" s="92">
        <f>S6864+S7116*'Emission factors'!$H$16+S7368*'Emission factors'!$H$17</f>
        <v>0</v>
      </c>
      <c r="T7620" s="92">
        <f>T6864+T7116*'Emission factors'!$H$16+T7368*'Emission factors'!$H$17</f>
        <v>0</v>
      </c>
      <c r="U7620" s="92">
        <f>U6864+U7116*'Emission factors'!$H$16+U7368*'Emission factors'!$H$17</f>
        <v>0</v>
      </c>
    </row>
    <row r="7621" spans="1:21" x14ac:dyDescent="0.25">
      <c r="A7621" s="92" t="s">
        <v>11</v>
      </c>
      <c r="B7621" s="92" t="s">
        <v>12</v>
      </c>
      <c r="C7621" s="92" t="s">
        <v>48</v>
      </c>
      <c r="D7621" s="92" t="s">
        <v>48</v>
      </c>
      <c r="E7621" s="92" t="s">
        <v>52</v>
      </c>
      <c r="F7621" s="92" t="s">
        <v>50</v>
      </c>
      <c r="G7621" s="92" t="s">
        <v>97</v>
      </c>
      <c r="H7621" s="92" t="s">
        <v>94</v>
      </c>
      <c r="I7621" s="92" t="s">
        <v>192</v>
      </c>
      <c r="L7621" s="92">
        <f>L6865+L7117*'Emission factors'!$H$16+L7369*'Emission factors'!$H$17</f>
        <v>0</v>
      </c>
      <c r="M7621" s="92">
        <f>M6865+M7117*'Emission factors'!$H$16+M7369*'Emission factors'!$H$17</f>
        <v>0</v>
      </c>
      <c r="N7621" s="92">
        <f>N6865+N7117*'Emission factors'!$H$16+N7369*'Emission factors'!$H$17</f>
        <v>0</v>
      </c>
      <c r="O7621" s="92">
        <f>O6865+O7117*'Emission factors'!$H$16+O7369*'Emission factors'!$H$17</f>
        <v>0</v>
      </c>
      <c r="P7621" s="92">
        <f>P6865+P7117*'Emission factors'!$H$16+P7369*'Emission factors'!$H$17</f>
        <v>0</v>
      </c>
      <c r="Q7621" s="92">
        <f>Q6865+Q7117*'Emission factors'!$H$16+Q7369*'Emission factors'!$H$17</f>
        <v>0</v>
      </c>
      <c r="R7621" s="92">
        <f>R6865+R7117*'Emission factors'!$H$16+R7369*'Emission factors'!$H$17</f>
        <v>0</v>
      </c>
      <c r="S7621" s="92">
        <f>S6865+S7117*'Emission factors'!$H$16+S7369*'Emission factors'!$H$17</f>
        <v>0</v>
      </c>
      <c r="T7621" s="92">
        <f>T6865+T7117*'Emission factors'!$H$16+T7369*'Emission factors'!$H$17</f>
        <v>0</v>
      </c>
      <c r="U7621" s="92">
        <f>U6865+U7117*'Emission factors'!$H$16+U7369*'Emission factors'!$H$17</f>
        <v>0</v>
      </c>
    </row>
    <row r="7622" spans="1:21" x14ac:dyDescent="0.25">
      <c r="A7622" s="92" t="s">
        <v>11</v>
      </c>
      <c r="B7622" s="92" t="s">
        <v>12</v>
      </c>
      <c r="C7622" s="92" t="s">
        <v>48</v>
      </c>
      <c r="D7622" s="92" t="s">
        <v>48</v>
      </c>
      <c r="E7622" s="92" t="s">
        <v>52</v>
      </c>
      <c r="F7622" s="92" t="s">
        <v>50</v>
      </c>
      <c r="G7622" s="92" t="s">
        <v>97</v>
      </c>
      <c r="H7622" s="92" t="s">
        <v>94</v>
      </c>
      <c r="I7622" s="92" t="s">
        <v>229</v>
      </c>
      <c r="L7622" s="92">
        <f>L6866+L7118*'Emission factors'!$H$16+L7370*'Emission factors'!$H$17</f>
        <v>0</v>
      </c>
      <c r="M7622" s="92">
        <f>M6866+M7118*'Emission factors'!$H$16+M7370*'Emission factors'!$H$17</f>
        <v>0</v>
      </c>
      <c r="N7622" s="92">
        <f>N6866+N7118*'Emission factors'!$H$16+N7370*'Emission factors'!$H$17</f>
        <v>0</v>
      </c>
      <c r="O7622" s="92">
        <f>O6866+O7118*'Emission factors'!$H$16+O7370*'Emission factors'!$H$17</f>
        <v>0</v>
      </c>
      <c r="P7622" s="92">
        <f>P6866+P7118*'Emission factors'!$H$16+P7370*'Emission factors'!$H$17</f>
        <v>0</v>
      </c>
      <c r="Q7622" s="92">
        <f>Q6866+Q7118*'Emission factors'!$H$16+Q7370*'Emission factors'!$H$17</f>
        <v>0</v>
      </c>
      <c r="R7622" s="92">
        <f>R6866+R7118*'Emission factors'!$H$16+R7370*'Emission factors'!$H$17</f>
        <v>0</v>
      </c>
      <c r="S7622" s="92">
        <f>S6866+S7118*'Emission factors'!$H$16+S7370*'Emission factors'!$H$17</f>
        <v>0</v>
      </c>
      <c r="T7622" s="92">
        <f>T6866+T7118*'Emission factors'!$H$16+T7370*'Emission factors'!$H$17</f>
        <v>0</v>
      </c>
      <c r="U7622" s="92">
        <f>U6866+U7118*'Emission factors'!$H$16+U7370*'Emission factors'!$H$17</f>
        <v>0</v>
      </c>
    </row>
    <row r="7623" spans="1:21" x14ac:dyDescent="0.25">
      <c r="A7623" s="92" t="s">
        <v>11</v>
      </c>
      <c r="B7623" s="92" t="s">
        <v>12</v>
      </c>
      <c r="C7623" s="92" t="s">
        <v>48</v>
      </c>
      <c r="D7623" s="92" t="s">
        <v>48</v>
      </c>
      <c r="E7623" s="92" t="s">
        <v>52</v>
      </c>
      <c r="F7623" s="92" t="s">
        <v>50</v>
      </c>
      <c r="G7623" s="92" t="s">
        <v>97</v>
      </c>
      <c r="H7623" s="92" t="s">
        <v>94</v>
      </c>
      <c r="I7623" s="92" t="s">
        <v>198</v>
      </c>
      <c r="L7623" s="92">
        <f>L6867+L7119*'Emission factors'!$H$16+L7371*'Emission factors'!$H$17</f>
        <v>0</v>
      </c>
      <c r="M7623" s="92">
        <f>M6867+M7119*'Emission factors'!$H$16+M7371*'Emission factors'!$H$17</f>
        <v>0</v>
      </c>
      <c r="N7623" s="92">
        <f>N6867+N7119*'Emission factors'!$H$16+N7371*'Emission factors'!$H$17</f>
        <v>0</v>
      </c>
      <c r="O7623" s="92">
        <f>O6867+O7119*'Emission factors'!$H$16+O7371*'Emission factors'!$H$17</f>
        <v>0</v>
      </c>
      <c r="P7623" s="92">
        <f>P6867+P7119*'Emission factors'!$H$16+P7371*'Emission factors'!$H$17</f>
        <v>0</v>
      </c>
      <c r="Q7623" s="92">
        <f>Q6867+Q7119*'Emission factors'!$H$16+Q7371*'Emission factors'!$H$17</f>
        <v>0</v>
      </c>
      <c r="R7623" s="92">
        <f>R6867+R7119*'Emission factors'!$H$16+R7371*'Emission factors'!$H$17</f>
        <v>0</v>
      </c>
      <c r="S7623" s="92">
        <f>S6867+S7119*'Emission factors'!$H$16+S7371*'Emission factors'!$H$17</f>
        <v>0</v>
      </c>
      <c r="T7623" s="92">
        <f>T6867+T7119*'Emission factors'!$H$16+T7371*'Emission factors'!$H$17</f>
        <v>0</v>
      </c>
      <c r="U7623" s="92">
        <f>U6867+U7119*'Emission factors'!$H$16+U7371*'Emission factors'!$H$17</f>
        <v>0</v>
      </c>
    </row>
    <row r="7624" spans="1:21" x14ac:dyDescent="0.25">
      <c r="A7624" s="92" t="s">
        <v>11</v>
      </c>
      <c r="B7624" s="92" t="s">
        <v>12</v>
      </c>
      <c r="C7624" s="92" t="s">
        <v>48</v>
      </c>
      <c r="D7624" s="92" t="s">
        <v>48</v>
      </c>
      <c r="E7624" s="92" t="s">
        <v>52</v>
      </c>
      <c r="F7624" s="92" t="s">
        <v>50</v>
      </c>
      <c r="G7624" s="92" t="s">
        <v>97</v>
      </c>
      <c r="H7624" s="92" t="s">
        <v>94</v>
      </c>
      <c r="I7624" s="92" t="s">
        <v>230</v>
      </c>
      <c r="L7624" s="92">
        <f>L6868+L7120*'Emission factors'!$H$16+L7372*'Emission factors'!$H$17</f>
        <v>0</v>
      </c>
      <c r="M7624" s="92">
        <f>M6868+M7120*'Emission factors'!$H$16+M7372*'Emission factors'!$H$17</f>
        <v>0</v>
      </c>
      <c r="N7624" s="92">
        <f>N6868+N7120*'Emission factors'!$H$16+N7372*'Emission factors'!$H$17</f>
        <v>0</v>
      </c>
      <c r="O7624" s="92">
        <f>O6868+O7120*'Emission factors'!$H$16+O7372*'Emission factors'!$H$17</f>
        <v>0</v>
      </c>
      <c r="P7624" s="92">
        <f>P6868+P7120*'Emission factors'!$H$16+P7372*'Emission factors'!$H$17</f>
        <v>0</v>
      </c>
      <c r="Q7624" s="92">
        <f>Q6868+Q7120*'Emission factors'!$H$16+Q7372*'Emission factors'!$H$17</f>
        <v>0</v>
      </c>
      <c r="R7624" s="92">
        <f>R6868+R7120*'Emission factors'!$H$16+R7372*'Emission factors'!$H$17</f>
        <v>0</v>
      </c>
      <c r="S7624" s="92">
        <f>S6868+S7120*'Emission factors'!$H$16+S7372*'Emission factors'!$H$17</f>
        <v>0</v>
      </c>
      <c r="T7624" s="92">
        <f>T6868+T7120*'Emission factors'!$H$16+T7372*'Emission factors'!$H$17</f>
        <v>0</v>
      </c>
      <c r="U7624" s="92">
        <f>U6868+U7120*'Emission factors'!$H$16+U7372*'Emission factors'!$H$17</f>
        <v>0</v>
      </c>
    </row>
    <row r="7625" spans="1:21" x14ac:dyDescent="0.25">
      <c r="A7625" s="92" t="s">
        <v>11</v>
      </c>
      <c r="B7625" s="92" t="s">
        <v>12</v>
      </c>
      <c r="C7625" s="92" t="s">
        <v>48</v>
      </c>
      <c r="D7625" s="92" t="s">
        <v>48</v>
      </c>
      <c r="E7625" s="92" t="s">
        <v>52</v>
      </c>
      <c r="F7625" s="92" t="s">
        <v>50</v>
      </c>
      <c r="G7625" s="92" t="s">
        <v>97</v>
      </c>
      <c r="H7625" s="92" t="s">
        <v>94</v>
      </c>
      <c r="I7625" s="92" t="s">
        <v>210</v>
      </c>
      <c r="L7625" s="92">
        <f>L6869+L7121*'Emission factors'!$H$16+L7373*'Emission factors'!$H$17</f>
        <v>0</v>
      </c>
      <c r="M7625" s="92">
        <f>M6869+M7121*'Emission factors'!$H$16+M7373*'Emission factors'!$H$17</f>
        <v>0</v>
      </c>
      <c r="N7625" s="92">
        <f>N6869+N7121*'Emission factors'!$H$16+N7373*'Emission factors'!$H$17</f>
        <v>0</v>
      </c>
      <c r="O7625" s="92">
        <f>O6869+O7121*'Emission factors'!$H$16+O7373*'Emission factors'!$H$17</f>
        <v>0</v>
      </c>
      <c r="P7625" s="92">
        <f>P6869+P7121*'Emission factors'!$H$16+P7373*'Emission factors'!$H$17</f>
        <v>0</v>
      </c>
      <c r="Q7625" s="92">
        <f>Q6869+Q7121*'Emission factors'!$H$16+Q7373*'Emission factors'!$H$17</f>
        <v>0</v>
      </c>
      <c r="R7625" s="92">
        <f>R6869+R7121*'Emission factors'!$H$16+R7373*'Emission factors'!$H$17</f>
        <v>0</v>
      </c>
      <c r="S7625" s="92">
        <f>S6869+S7121*'Emission factors'!$H$16+S7373*'Emission factors'!$H$17</f>
        <v>0</v>
      </c>
      <c r="T7625" s="92">
        <f>T6869+T7121*'Emission factors'!$H$16+T7373*'Emission factors'!$H$17</f>
        <v>0</v>
      </c>
      <c r="U7625" s="92">
        <f>U6869+U7121*'Emission factors'!$H$16+U7373*'Emission factors'!$H$17</f>
        <v>0</v>
      </c>
    </row>
    <row r="7626" spans="1:21" x14ac:dyDescent="0.25">
      <c r="A7626" s="92" t="s">
        <v>11</v>
      </c>
      <c r="B7626" s="92" t="s">
        <v>12</v>
      </c>
      <c r="C7626" s="92" t="s">
        <v>48</v>
      </c>
      <c r="D7626" s="92" t="s">
        <v>48</v>
      </c>
      <c r="E7626" s="92" t="s">
        <v>52</v>
      </c>
      <c r="F7626" s="92" t="s">
        <v>50</v>
      </c>
      <c r="G7626" s="92" t="s">
        <v>97</v>
      </c>
      <c r="H7626" s="92" t="s">
        <v>94</v>
      </c>
      <c r="I7626" s="92" t="s">
        <v>191</v>
      </c>
      <c r="L7626" s="92">
        <f>L6870+L7122*'Emission factors'!$H$16+L7374*'Emission factors'!$H$17</f>
        <v>0</v>
      </c>
      <c r="M7626" s="92">
        <f>M6870+M7122*'Emission factors'!$H$16+M7374*'Emission factors'!$H$17</f>
        <v>0</v>
      </c>
      <c r="N7626" s="92">
        <f>N6870+N7122*'Emission factors'!$H$16+N7374*'Emission factors'!$H$17</f>
        <v>0</v>
      </c>
      <c r="O7626" s="92">
        <f>O6870+O7122*'Emission factors'!$H$16+O7374*'Emission factors'!$H$17</f>
        <v>0</v>
      </c>
      <c r="P7626" s="92">
        <f>P6870+P7122*'Emission factors'!$H$16+P7374*'Emission factors'!$H$17</f>
        <v>0</v>
      </c>
      <c r="Q7626" s="92">
        <f>Q6870+Q7122*'Emission factors'!$H$16+Q7374*'Emission factors'!$H$17</f>
        <v>0</v>
      </c>
      <c r="R7626" s="92">
        <f>R6870+R7122*'Emission factors'!$H$16+R7374*'Emission factors'!$H$17</f>
        <v>0</v>
      </c>
      <c r="S7626" s="92">
        <f>S6870+S7122*'Emission factors'!$H$16+S7374*'Emission factors'!$H$17</f>
        <v>0</v>
      </c>
      <c r="T7626" s="92">
        <f>T6870+T7122*'Emission factors'!$H$16+T7374*'Emission factors'!$H$17</f>
        <v>0</v>
      </c>
      <c r="U7626" s="92">
        <f>U6870+U7122*'Emission factors'!$H$16+U7374*'Emission factors'!$H$17</f>
        <v>0</v>
      </c>
    </row>
    <row r="7627" spans="1:21" x14ac:dyDescent="0.25">
      <c r="A7627" s="92" t="s">
        <v>11</v>
      </c>
      <c r="B7627" s="92" t="s">
        <v>12</v>
      </c>
      <c r="C7627" s="92" t="s">
        <v>48</v>
      </c>
      <c r="D7627" s="92" t="s">
        <v>48</v>
      </c>
      <c r="E7627" s="92" t="s">
        <v>52</v>
      </c>
      <c r="F7627" s="92" t="s">
        <v>50</v>
      </c>
      <c r="G7627" s="92" t="s">
        <v>97</v>
      </c>
      <c r="H7627" s="92" t="s">
        <v>94</v>
      </c>
      <c r="I7627" s="92" t="s">
        <v>231</v>
      </c>
      <c r="L7627" s="92">
        <f>L6871+L7123*'Emission factors'!$H$16+L7375*'Emission factors'!$H$17</f>
        <v>0</v>
      </c>
      <c r="M7627" s="92">
        <f>M6871+M7123*'Emission factors'!$H$16+M7375*'Emission factors'!$H$17</f>
        <v>0</v>
      </c>
      <c r="N7627" s="92">
        <f>N6871+N7123*'Emission factors'!$H$16+N7375*'Emission factors'!$H$17</f>
        <v>0</v>
      </c>
      <c r="O7627" s="92">
        <f>O6871+O7123*'Emission factors'!$H$16+O7375*'Emission factors'!$H$17</f>
        <v>0</v>
      </c>
      <c r="P7627" s="92">
        <f>P6871+P7123*'Emission factors'!$H$16+P7375*'Emission factors'!$H$17</f>
        <v>0</v>
      </c>
      <c r="Q7627" s="92">
        <f>Q6871+Q7123*'Emission factors'!$H$16+Q7375*'Emission factors'!$H$17</f>
        <v>0</v>
      </c>
      <c r="R7627" s="92">
        <f>R6871+R7123*'Emission factors'!$H$16+R7375*'Emission factors'!$H$17</f>
        <v>0</v>
      </c>
      <c r="S7627" s="92">
        <f>S6871+S7123*'Emission factors'!$H$16+S7375*'Emission factors'!$H$17</f>
        <v>0</v>
      </c>
      <c r="T7627" s="92">
        <f>T6871+T7123*'Emission factors'!$H$16+T7375*'Emission factors'!$H$17</f>
        <v>0</v>
      </c>
      <c r="U7627" s="92">
        <f>U6871+U7123*'Emission factors'!$H$16+U7375*'Emission factors'!$H$17</f>
        <v>0</v>
      </c>
    </row>
    <row r="7628" spans="1:21" x14ac:dyDescent="0.25">
      <c r="A7628" s="92" t="s">
        <v>11</v>
      </c>
      <c r="B7628" s="92" t="s">
        <v>12</v>
      </c>
      <c r="C7628" s="92" t="s">
        <v>48</v>
      </c>
      <c r="D7628" s="92" t="s">
        <v>48</v>
      </c>
      <c r="E7628" s="92" t="s">
        <v>52</v>
      </c>
      <c r="F7628" s="92" t="s">
        <v>50</v>
      </c>
      <c r="G7628" s="92" t="s">
        <v>97</v>
      </c>
      <c r="H7628" s="92" t="s">
        <v>94</v>
      </c>
      <c r="I7628" s="92" t="s">
        <v>190</v>
      </c>
      <c r="L7628" s="92">
        <f>L6872+L7124*'Emission factors'!$H$16+L7376*'Emission factors'!$H$17</f>
        <v>0</v>
      </c>
      <c r="M7628" s="92">
        <f>M6872+M7124*'Emission factors'!$H$16+M7376*'Emission factors'!$H$17</f>
        <v>0</v>
      </c>
      <c r="N7628" s="92">
        <f>N6872+N7124*'Emission factors'!$H$16+N7376*'Emission factors'!$H$17</f>
        <v>0</v>
      </c>
      <c r="O7628" s="92">
        <f>O6872+O7124*'Emission factors'!$H$16+O7376*'Emission factors'!$H$17</f>
        <v>0</v>
      </c>
      <c r="P7628" s="92">
        <f>P6872+P7124*'Emission factors'!$H$16+P7376*'Emission factors'!$H$17</f>
        <v>0</v>
      </c>
      <c r="Q7628" s="92">
        <f>Q6872+Q7124*'Emission factors'!$H$16+Q7376*'Emission factors'!$H$17</f>
        <v>0</v>
      </c>
      <c r="R7628" s="92">
        <f>R6872+R7124*'Emission factors'!$H$16+R7376*'Emission factors'!$H$17</f>
        <v>0</v>
      </c>
      <c r="S7628" s="92">
        <f>S6872+S7124*'Emission factors'!$H$16+S7376*'Emission factors'!$H$17</f>
        <v>0</v>
      </c>
      <c r="T7628" s="92">
        <f>T6872+T7124*'Emission factors'!$H$16+T7376*'Emission factors'!$H$17</f>
        <v>0</v>
      </c>
      <c r="U7628" s="92">
        <f>U6872+U7124*'Emission factors'!$H$16+U7376*'Emission factors'!$H$17</f>
        <v>0</v>
      </c>
    </row>
    <row r="7629" spans="1:21" x14ac:dyDescent="0.25">
      <c r="A7629" s="92" t="s">
        <v>11</v>
      </c>
      <c r="B7629" s="92" t="s">
        <v>12</v>
      </c>
      <c r="C7629" s="92" t="s">
        <v>48</v>
      </c>
      <c r="D7629" s="92" t="s">
        <v>48</v>
      </c>
      <c r="E7629" s="92" t="s">
        <v>40</v>
      </c>
      <c r="F7629" s="92" t="s">
        <v>50</v>
      </c>
      <c r="G7629" s="92" t="s">
        <v>97</v>
      </c>
      <c r="H7629" s="92" t="s">
        <v>94</v>
      </c>
      <c r="I7629" s="92" t="s">
        <v>207</v>
      </c>
      <c r="L7629" s="92">
        <f>L6873+L7125*'Emission factors'!$H$16+L7377*'Emission factors'!$H$17</f>
        <v>1528628.2401076078</v>
      </c>
      <c r="M7629" s="92">
        <f>M6873+M7125*'Emission factors'!$H$16+M7377*'Emission factors'!$H$17</f>
        <v>1194011.1347099117</v>
      </c>
      <c r="N7629" s="92">
        <f>N6873+N7125*'Emission factors'!$H$16+N7377*'Emission factors'!$H$17</f>
        <v>1153754.4301004002</v>
      </c>
      <c r="O7629" s="92">
        <f>O6873+O7125*'Emission factors'!$H$16+O7377*'Emission factors'!$H$17</f>
        <v>826152.49310797453</v>
      </c>
      <c r="P7629" s="92">
        <f>P6873+P7125*'Emission factors'!$H$16+P7377*'Emission factors'!$H$17</f>
        <v>1147140.0606733232</v>
      </c>
      <c r="Q7629" s="92">
        <f>Q6873+Q7125*'Emission factors'!$H$16+Q7377*'Emission factors'!$H$17</f>
        <v>1373432.0930216643</v>
      </c>
      <c r="R7629" s="92">
        <f>R6873+R7125*'Emission factors'!$H$16+R7377*'Emission factors'!$H$17</f>
        <v>1466809.6022291132</v>
      </c>
      <c r="S7629" s="92">
        <f>S6873+S7125*'Emission factors'!$H$16+S7377*'Emission factors'!$H$17</f>
        <v>1552908.9371212616</v>
      </c>
      <c r="T7629" s="92">
        <f>T6873+T7125*'Emission factors'!$H$16+T7377*'Emission factors'!$H$17</f>
        <v>963416.27162041096</v>
      </c>
      <c r="U7629" s="92">
        <f>U6873+U7125*'Emission factors'!$H$16+U7377*'Emission factors'!$H$17</f>
        <v>676781.41347229038</v>
      </c>
    </row>
    <row r="7630" spans="1:21" x14ac:dyDescent="0.25">
      <c r="A7630" s="92" t="s">
        <v>11</v>
      </c>
      <c r="B7630" s="92" t="s">
        <v>12</v>
      </c>
      <c r="C7630" s="92" t="s">
        <v>48</v>
      </c>
      <c r="D7630" s="92" t="s">
        <v>48</v>
      </c>
      <c r="E7630" s="92" t="s">
        <v>40</v>
      </c>
      <c r="F7630" s="92" t="s">
        <v>50</v>
      </c>
      <c r="G7630" s="92" t="s">
        <v>97</v>
      </c>
      <c r="H7630" s="92" t="s">
        <v>94</v>
      </c>
      <c r="I7630" s="92" t="s">
        <v>218</v>
      </c>
      <c r="L7630" s="92">
        <f>L6874+L7126*'Emission factors'!$H$16+L7378*'Emission factors'!$H$17</f>
        <v>0</v>
      </c>
      <c r="M7630" s="92">
        <f>M6874+M7126*'Emission factors'!$H$16+M7378*'Emission factors'!$H$17</f>
        <v>0</v>
      </c>
      <c r="N7630" s="92">
        <f>N6874+N7126*'Emission factors'!$H$16+N7378*'Emission factors'!$H$17</f>
        <v>0</v>
      </c>
      <c r="O7630" s="92">
        <f>O6874+O7126*'Emission factors'!$H$16+O7378*'Emission factors'!$H$17</f>
        <v>0</v>
      </c>
      <c r="P7630" s="92">
        <f>P6874+P7126*'Emission factors'!$H$16+P7378*'Emission factors'!$H$17</f>
        <v>0</v>
      </c>
      <c r="Q7630" s="92">
        <f>Q6874+Q7126*'Emission factors'!$H$16+Q7378*'Emission factors'!$H$17</f>
        <v>0</v>
      </c>
      <c r="R7630" s="92">
        <f>R6874+R7126*'Emission factors'!$H$16+R7378*'Emission factors'!$H$17</f>
        <v>0</v>
      </c>
      <c r="S7630" s="92">
        <f>S6874+S7126*'Emission factors'!$H$16+S7378*'Emission factors'!$H$17</f>
        <v>0</v>
      </c>
      <c r="T7630" s="92">
        <f>T6874+T7126*'Emission factors'!$H$16+T7378*'Emission factors'!$H$17</f>
        <v>0</v>
      </c>
      <c r="U7630" s="92">
        <f>U6874+U7126*'Emission factors'!$H$16+U7378*'Emission factors'!$H$17</f>
        <v>0</v>
      </c>
    </row>
    <row r="7631" spans="1:21" x14ac:dyDescent="0.25">
      <c r="A7631" s="92" t="s">
        <v>11</v>
      </c>
      <c r="B7631" s="92" t="s">
        <v>12</v>
      </c>
      <c r="C7631" s="92" t="s">
        <v>48</v>
      </c>
      <c r="D7631" s="92" t="s">
        <v>48</v>
      </c>
      <c r="E7631" s="92" t="s">
        <v>40</v>
      </c>
      <c r="F7631" s="92" t="s">
        <v>50</v>
      </c>
      <c r="G7631" s="92" t="s">
        <v>97</v>
      </c>
      <c r="H7631" s="92" t="s">
        <v>94</v>
      </c>
      <c r="I7631" s="92" t="s">
        <v>194</v>
      </c>
      <c r="L7631" s="92">
        <f>L6875+L7127*'Emission factors'!$H$16+L7379*'Emission factors'!$H$17</f>
        <v>0</v>
      </c>
      <c r="M7631" s="92">
        <f>M6875+M7127*'Emission factors'!$H$16+M7379*'Emission factors'!$H$17</f>
        <v>0</v>
      </c>
      <c r="N7631" s="92">
        <f>N6875+N7127*'Emission factors'!$H$16+N7379*'Emission factors'!$H$17</f>
        <v>0</v>
      </c>
      <c r="O7631" s="92">
        <f>O6875+O7127*'Emission factors'!$H$16+O7379*'Emission factors'!$H$17</f>
        <v>0</v>
      </c>
      <c r="P7631" s="92">
        <f>P6875+P7127*'Emission factors'!$H$16+P7379*'Emission factors'!$H$17</f>
        <v>0</v>
      </c>
      <c r="Q7631" s="92">
        <f>Q6875+Q7127*'Emission factors'!$H$16+Q7379*'Emission factors'!$H$17</f>
        <v>0</v>
      </c>
      <c r="R7631" s="92">
        <f>R6875+R7127*'Emission factors'!$H$16+R7379*'Emission factors'!$H$17</f>
        <v>0</v>
      </c>
      <c r="S7631" s="92">
        <f>S6875+S7127*'Emission factors'!$H$16+S7379*'Emission factors'!$H$17</f>
        <v>0</v>
      </c>
      <c r="T7631" s="92">
        <f>T6875+T7127*'Emission factors'!$H$16+T7379*'Emission factors'!$H$17</f>
        <v>0</v>
      </c>
      <c r="U7631" s="92">
        <f>U6875+U7127*'Emission factors'!$H$16+U7379*'Emission factors'!$H$17</f>
        <v>0</v>
      </c>
    </row>
    <row r="7632" spans="1:21" x14ac:dyDescent="0.25">
      <c r="A7632" s="92" t="s">
        <v>11</v>
      </c>
      <c r="B7632" s="92" t="s">
        <v>12</v>
      </c>
      <c r="C7632" s="92" t="s">
        <v>48</v>
      </c>
      <c r="D7632" s="92" t="s">
        <v>48</v>
      </c>
      <c r="E7632" s="92" t="s">
        <v>40</v>
      </c>
      <c r="F7632" s="92" t="s">
        <v>50</v>
      </c>
      <c r="G7632" s="92" t="s">
        <v>97</v>
      </c>
      <c r="H7632" s="92" t="s">
        <v>94</v>
      </c>
      <c r="I7632" s="92" t="s">
        <v>205</v>
      </c>
      <c r="L7632" s="92">
        <f>L6876+L7128*'Emission factors'!$H$16+L7380*'Emission factors'!$H$17</f>
        <v>0</v>
      </c>
      <c r="M7632" s="92">
        <f>M6876+M7128*'Emission factors'!$H$16+M7380*'Emission factors'!$H$17</f>
        <v>0</v>
      </c>
      <c r="N7632" s="92">
        <f>N6876+N7128*'Emission factors'!$H$16+N7380*'Emission factors'!$H$17</f>
        <v>0</v>
      </c>
      <c r="O7632" s="92">
        <f>O6876+O7128*'Emission factors'!$H$16+O7380*'Emission factors'!$H$17</f>
        <v>0</v>
      </c>
      <c r="P7632" s="92">
        <f>P6876+P7128*'Emission factors'!$H$16+P7380*'Emission factors'!$H$17</f>
        <v>0</v>
      </c>
      <c r="Q7632" s="92">
        <f>Q6876+Q7128*'Emission factors'!$H$16+Q7380*'Emission factors'!$H$17</f>
        <v>0</v>
      </c>
      <c r="R7632" s="92">
        <f>R6876+R7128*'Emission factors'!$H$16+R7380*'Emission factors'!$H$17</f>
        <v>0</v>
      </c>
      <c r="S7632" s="92">
        <f>S6876+S7128*'Emission factors'!$H$16+S7380*'Emission factors'!$H$17</f>
        <v>0</v>
      </c>
      <c r="T7632" s="92">
        <f>T6876+T7128*'Emission factors'!$H$16+T7380*'Emission factors'!$H$17</f>
        <v>0</v>
      </c>
      <c r="U7632" s="92">
        <f>U6876+U7128*'Emission factors'!$H$16+U7380*'Emission factors'!$H$17</f>
        <v>0</v>
      </c>
    </row>
    <row r="7633" spans="1:21" x14ac:dyDescent="0.25">
      <c r="A7633" s="92" t="s">
        <v>11</v>
      </c>
      <c r="B7633" s="92" t="s">
        <v>12</v>
      </c>
      <c r="C7633" s="92" t="s">
        <v>48</v>
      </c>
      <c r="D7633" s="92" t="s">
        <v>48</v>
      </c>
      <c r="E7633" s="92" t="s">
        <v>40</v>
      </c>
      <c r="F7633" s="92" t="s">
        <v>50</v>
      </c>
      <c r="G7633" s="92" t="s">
        <v>97</v>
      </c>
      <c r="H7633" s="92" t="s">
        <v>94</v>
      </c>
      <c r="I7633" s="92" t="s">
        <v>204</v>
      </c>
      <c r="L7633" s="92">
        <f>L6877+L7129*'Emission factors'!$H$16+L7381*'Emission factors'!$H$17</f>
        <v>1870330.3205277345</v>
      </c>
      <c r="M7633" s="92">
        <f>M6877+M7129*'Emission factors'!$H$16+M7381*'Emission factors'!$H$17</f>
        <v>1477818.0413086836</v>
      </c>
      <c r="N7633" s="92">
        <f>N6877+N7129*'Emission factors'!$H$16+N7381*'Emission factors'!$H$17</f>
        <v>1494501.8453934467</v>
      </c>
      <c r="O7633" s="92">
        <f>O6877+O7129*'Emission factors'!$H$16+O7381*'Emission factors'!$H$17</f>
        <v>1985913.9691819733</v>
      </c>
      <c r="P7633" s="92">
        <f>P6877+P7129*'Emission factors'!$H$16+P7381*'Emission factors'!$H$17</f>
        <v>2604800.4609811134</v>
      </c>
      <c r="Q7633" s="92">
        <f>Q6877+Q7129*'Emission factors'!$H$16+Q7381*'Emission factors'!$H$17</f>
        <v>2494391.53557231</v>
      </c>
      <c r="R7633" s="92">
        <f>R6877+R7129*'Emission factors'!$H$16+R7381*'Emission factors'!$H$17</f>
        <v>2637648.414183361</v>
      </c>
      <c r="S7633" s="92">
        <f>S6877+S7129*'Emission factors'!$H$16+S7381*'Emission factors'!$H$17</f>
        <v>2889374.0916398084</v>
      </c>
      <c r="T7633" s="92">
        <f>T6877+T7129*'Emission factors'!$H$16+T7381*'Emission factors'!$H$17</f>
        <v>2280610.9842977473</v>
      </c>
      <c r="U7633" s="92">
        <f>U6877+U7129*'Emission factors'!$H$16+U7381*'Emission factors'!$H$17</f>
        <v>2127998.985793863</v>
      </c>
    </row>
    <row r="7634" spans="1:21" x14ac:dyDescent="0.25">
      <c r="A7634" s="92" t="s">
        <v>11</v>
      </c>
      <c r="B7634" s="92" t="s">
        <v>12</v>
      </c>
      <c r="C7634" s="92" t="s">
        <v>48</v>
      </c>
      <c r="D7634" s="92" t="s">
        <v>48</v>
      </c>
      <c r="E7634" s="92" t="s">
        <v>40</v>
      </c>
      <c r="F7634" s="92" t="s">
        <v>50</v>
      </c>
      <c r="G7634" s="92" t="s">
        <v>97</v>
      </c>
      <c r="H7634" s="92" t="s">
        <v>94</v>
      </c>
      <c r="I7634" s="92" t="s">
        <v>199</v>
      </c>
      <c r="L7634" s="92">
        <f>L6878+L7130*'Emission factors'!$H$16+L7382*'Emission factors'!$H$17</f>
        <v>5023033.208467057</v>
      </c>
      <c r="M7634" s="92">
        <f>M6878+M7130*'Emission factors'!$H$16+M7382*'Emission factors'!$H$17</f>
        <v>3885583.6848710049</v>
      </c>
      <c r="N7634" s="92">
        <f>N6878+N7130*'Emission factors'!$H$16+N7382*'Emission factors'!$H$17</f>
        <v>3718304.8318725536</v>
      </c>
      <c r="O7634" s="92">
        <f>O6878+O7130*'Emission factors'!$H$16+O7382*'Emission factors'!$H$17</f>
        <v>2636790.0208716528</v>
      </c>
      <c r="P7634" s="92">
        <f>P6878+P7130*'Emission factors'!$H$16+P7382*'Emission factors'!$H$17</f>
        <v>3625897.2620895635</v>
      </c>
      <c r="Q7634" s="92">
        <f>Q6878+Q7130*'Emission factors'!$H$16+Q7382*'Emission factors'!$H$17</f>
        <v>4267501.2211084263</v>
      </c>
      <c r="R7634" s="92">
        <f>R6878+R7130*'Emission factors'!$H$16+R7382*'Emission factors'!$H$17</f>
        <v>4446026.2409955263</v>
      </c>
      <c r="S7634" s="92">
        <f>S6878+S7130*'Emission factors'!$H$16+S7382*'Emission factors'!$H$17</f>
        <v>4650337.37856053</v>
      </c>
      <c r="T7634" s="92">
        <f>T6878+T7130*'Emission factors'!$H$16+T7382*'Emission factors'!$H$17</f>
        <v>2880763.3744818429</v>
      </c>
      <c r="U7634" s="92">
        <f>U6878+U7130*'Emission factors'!$H$16+U7382*'Emission factors'!$H$17</f>
        <v>2024381.4439338471</v>
      </c>
    </row>
    <row r="7635" spans="1:21" x14ac:dyDescent="0.25">
      <c r="A7635" s="92" t="s">
        <v>11</v>
      </c>
      <c r="B7635" s="92" t="s">
        <v>12</v>
      </c>
      <c r="C7635" s="92" t="s">
        <v>48</v>
      </c>
      <c r="D7635" s="92" t="s">
        <v>48</v>
      </c>
      <c r="E7635" s="92" t="s">
        <v>40</v>
      </c>
      <c r="F7635" s="92" t="s">
        <v>50</v>
      </c>
      <c r="G7635" s="92" t="s">
        <v>97</v>
      </c>
      <c r="H7635" s="92" t="s">
        <v>94</v>
      </c>
      <c r="I7635" s="92" t="s">
        <v>233</v>
      </c>
      <c r="L7635" s="92">
        <f>L6879+L7131*'Emission factors'!$H$16+L7383*'Emission factors'!$H$17</f>
        <v>0</v>
      </c>
      <c r="M7635" s="92">
        <f>M6879+M7131*'Emission factors'!$H$16+M7383*'Emission factors'!$H$17</f>
        <v>0</v>
      </c>
      <c r="N7635" s="92">
        <f>N6879+N7131*'Emission factors'!$H$16+N7383*'Emission factors'!$H$17</f>
        <v>0</v>
      </c>
      <c r="O7635" s="92">
        <f>O6879+O7131*'Emission factors'!$H$16+O7383*'Emission factors'!$H$17</f>
        <v>0</v>
      </c>
      <c r="P7635" s="92">
        <f>P6879+P7131*'Emission factors'!$H$16+P7383*'Emission factors'!$H$17</f>
        <v>0</v>
      </c>
      <c r="Q7635" s="92">
        <f>Q6879+Q7131*'Emission factors'!$H$16+Q7383*'Emission factors'!$H$17</f>
        <v>0</v>
      </c>
      <c r="R7635" s="92">
        <f>R6879+R7131*'Emission factors'!$H$16+R7383*'Emission factors'!$H$17</f>
        <v>0</v>
      </c>
      <c r="S7635" s="92">
        <f>S6879+S7131*'Emission factors'!$H$16+S7383*'Emission factors'!$H$17</f>
        <v>0</v>
      </c>
      <c r="T7635" s="92">
        <f>T6879+T7131*'Emission factors'!$H$16+T7383*'Emission factors'!$H$17</f>
        <v>0</v>
      </c>
      <c r="U7635" s="92">
        <f>U6879+U7131*'Emission factors'!$H$16+U7383*'Emission factors'!$H$17</f>
        <v>0</v>
      </c>
    </row>
    <row r="7636" spans="1:21" x14ac:dyDescent="0.25">
      <c r="A7636" s="92" t="s">
        <v>11</v>
      </c>
      <c r="B7636" s="92" t="s">
        <v>12</v>
      </c>
      <c r="C7636" s="92" t="s">
        <v>48</v>
      </c>
      <c r="D7636" s="92" t="s">
        <v>48</v>
      </c>
      <c r="E7636" s="92" t="s">
        <v>40</v>
      </c>
      <c r="F7636" s="92" t="s">
        <v>50</v>
      </c>
      <c r="G7636" s="92" t="s">
        <v>97</v>
      </c>
      <c r="H7636" s="92" t="s">
        <v>94</v>
      </c>
      <c r="I7636" s="92" t="s">
        <v>220</v>
      </c>
      <c r="L7636" s="92">
        <f>L6880+L7132*'Emission factors'!$H$16+L7384*'Emission factors'!$H$17</f>
        <v>0</v>
      </c>
      <c r="M7636" s="92">
        <f>M6880+M7132*'Emission factors'!$H$16+M7384*'Emission factors'!$H$17</f>
        <v>0</v>
      </c>
      <c r="N7636" s="92">
        <f>N6880+N7132*'Emission factors'!$H$16+N7384*'Emission factors'!$H$17</f>
        <v>0</v>
      </c>
      <c r="O7636" s="92">
        <f>O6880+O7132*'Emission factors'!$H$16+O7384*'Emission factors'!$H$17</f>
        <v>0</v>
      </c>
      <c r="P7636" s="92">
        <f>P6880+P7132*'Emission factors'!$H$16+P7384*'Emission factors'!$H$17</f>
        <v>0</v>
      </c>
      <c r="Q7636" s="92">
        <f>Q6880+Q7132*'Emission factors'!$H$16+Q7384*'Emission factors'!$H$17</f>
        <v>0</v>
      </c>
      <c r="R7636" s="92">
        <f>R6880+R7132*'Emission factors'!$H$16+R7384*'Emission factors'!$H$17</f>
        <v>0</v>
      </c>
      <c r="S7636" s="92">
        <f>S6880+S7132*'Emission factors'!$H$16+S7384*'Emission factors'!$H$17</f>
        <v>0</v>
      </c>
      <c r="T7636" s="92">
        <f>T6880+T7132*'Emission factors'!$H$16+T7384*'Emission factors'!$H$17</f>
        <v>0</v>
      </c>
      <c r="U7636" s="92">
        <f>U6880+U7132*'Emission factors'!$H$16+U7384*'Emission factors'!$H$17</f>
        <v>0</v>
      </c>
    </row>
    <row r="7637" spans="1:21" x14ac:dyDescent="0.25">
      <c r="A7637" s="92" t="s">
        <v>11</v>
      </c>
      <c r="B7637" s="92" t="s">
        <v>12</v>
      </c>
      <c r="C7637" s="92" t="s">
        <v>48</v>
      </c>
      <c r="D7637" s="92" t="s">
        <v>48</v>
      </c>
      <c r="E7637" s="92" t="s">
        <v>40</v>
      </c>
      <c r="F7637" s="92" t="s">
        <v>50</v>
      </c>
      <c r="G7637" s="92" t="s">
        <v>97</v>
      </c>
      <c r="H7637" s="92" t="s">
        <v>94</v>
      </c>
      <c r="I7637" s="92" t="s">
        <v>221</v>
      </c>
      <c r="L7637" s="92">
        <f>L6881+L7133*'Emission factors'!$H$16+L7385*'Emission factors'!$H$17</f>
        <v>2724247.9149215999</v>
      </c>
      <c r="M7637" s="92">
        <f>M6881+M7133*'Emission factors'!$H$16+M7385*'Emission factors'!$H$17</f>
        <v>1899156.2331647996</v>
      </c>
      <c r="N7637" s="92">
        <f>N6881+N7133*'Emission factors'!$H$16+N7385*'Emission factors'!$H$17</f>
        <v>1845354.3515904001</v>
      </c>
      <c r="O7637" s="92">
        <f>O6881+O7133*'Emission factors'!$H$16+O7385*'Emission factors'!$H$17</f>
        <v>1808820.6924288</v>
      </c>
      <c r="P7637" s="92">
        <f>P6881+P7133*'Emission factors'!$H$16+P7385*'Emission factors'!$H$17</f>
        <v>1884658.5055104003</v>
      </c>
      <c r="Q7637" s="92">
        <f>Q6881+Q7133*'Emission factors'!$H$16+Q7385*'Emission factors'!$H$17</f>
        <v>1856799.9260543999</v>
      </c>
      <c r="R7637" s="92">
        <f>R6881+R7133*'Emission factors'!$H$16+R7385*'Emission factors'!$H$17</f>
        <v>2378605.4582400005</v>
      </c>
      <c r="S7637" s="92">
        <f>S6881+S7133*'Emission factors'!$H$16+S7385*'Emission factors'!$H$17</f>
        <v>3099343.7804160002</v>
      </c>
      <c r="T7637" s="92">
        <f>T6881+T7133*'Emission factors'!$H$16+T7385*'Emission factors'!$H$17</f>
        <v>2233295.3126400001</v>
      </c>
      <c r="U7637" s="92">
        <f>U6881+U7133*'Emission factors'!$H$16+U7385*'Emission factors'!$H$17</f>
        <v>2108853.4963199999</v>
      </c>
    </row>
    <row r="7638" spans="1:21" x14ac:dyDescent="0.25">
      <c r="A7638" s="92" t="s">
        <v>11</v>
      </c>
      <c r="B7638" s="92" t="s">
        <v>12</v>
      </c>
      <c r="C7638" s="92" t="s">
        <v>48</v>
      </c>
      <c r="D7638" s="92" t="s">
        <v>48</v>
      </c>
      <c r="E7638" s="92" t="s">
        <v>40</v>
      </c>
      <c r="F7638" s="92" t="s">
        <v>50</v>
      </c>
      <c r="G7638" s="92" t="s">
        <v>97</v>
      </c>
      <c r="H7638" s="92" t="s">
        <v>94</v>
      </c>
      <c r="I7638" s="92" t="s">
        <v>201</v>
      </c>
      <c r="L7638" s="92">
        <f>L6882+L7134*'Emission factors'!$H$16+L7386*'Emission factors'!$H$17</f>
        <v>11090436.349076778</v>
      </c>
      <c r="M7638" s="92">
        <f>M6882+M7134*'Emission factors'!$H$16+M7386*'Emission factors'!$H$17</f>
        <v>8476525.9484826047</v>
      </c>
      <c r="N7638" s="92">
        <f>N6882+N7134*'Emission factors'!$H$16+N7386*'Emission factors'!$H$17</f>
        <v>10149459.189186765</v>
      </c>
      <c r="O7638" s="92">
        <f>O6882+O7134*'Emission factors'!$H$16+O7386*'Emission factors'!$H$17</f>
        <v>9550694.3179391976</v>
      </c>
      <c r="P7638" s="92">
        <f>P6882+P7134*'Emission factors'!$H$16+P7386*'Emission factors'!$H$17</f>
        <v>12771284.371737601</v>
      </c>
      <c r="Q7638" s="92">
        <f>Q6882+Q7134*'Emission factors'!$H$16+Q7386*'Emission factors'!$H$17</f>
        <v>13271852.858150398</v>
      </c>
      <c r="R7638" s="92">
        <f>R6882+R7134*'Emission factors'!$H$16+R7386*'Emission factors'!$H$17</f>
        <v>11744042.783327997</v>
      </c>
      <c r="S7638" s="92">
        <f>S6882+S7134*'Emission factors'!$H$16+S7386*'Emission factors'!$H$17</f>
        <v>10018111.606905602</v>
      </c>
      <c r="T7638" s="92">
        <f>T6882+T7134*'Emission factors'!$H$16+T7386*'Emission factors'!$H$17</f>
        <v>4757979.075840001</v>
      </c>
      <c r="U7638" s="92">
        <f>U6882+U7134*'Emission factors'!$H$16+U7386*'Emission factors'!$H$17</f>
        <v>2905690.8057599999</v>
      </c>
    </row>
    <row r="7639" spans="1:21" x14ac:dyDescent="0.25">
      <c r="A7639" s="92" t="s">
        <v>11</v>
      </c>
      <c r="B7639" s="92" t="s">
        <v>12</v>
      </c>
      <c r="C7639" s="92" t="s">
        <v>48</v>
      </c>
      <c r="D7639" s="92" t="s">
        <v>48</v>
      </c>
      <c r="E7639" s="92" t="s">
        <v>40</v>
      </c>
      <c r="F7639" s="92" t="s">
        <v>50</v>
      </c>
      <c r="G7639" s="92" t="s">
        <v>97</v>
      </c>
      <c r="H7639" s="92" t="s">
        <v>94</v>
      </c>
      <c r="I7639" s="92" t="s">
        <v>196</v>
      </c>
      <c r="L7639" s="92">
        <f>L6883+L7135*'Emission factors'!$H$16+L7387*'Emission factors'!$H$17</f>
        <v>0</v>
      </c>
      <c r="M7639" s="92">
        <f>M6883+M7135*'Emission factors'!$H$16+M7387*'Emission factors'!$H$17</f>
        <v>0</v>
      </c>
      <c r="N7639" s="92">
        <f>N6883+N7135*'Emission factors'!$H$16+N7387*'Emission factors'!$H$17</f>
        <v>0</v>
      </c>
      <c r="O7639" s="92">
        <f>O6883+O7135*'Emission factors'!$H$16+O7387*'Emission factors'!$H$17</f>
        <v>0</v>
      </c>
      <c r="P7639" s="92">
        <f>P6883+P7135*'Emission factors'!$H$16+P7387*'Emission factors'!$H$17</f>
        <v>0</v>
      </c>
      <c r="Q7639" s="92">
        <f>Q6883+Q7135*'Emission factors'!$H$16+Q7387*'Emission factors'!$H$17</f>
        <v>0</v>
      </c>
      <c r="R7639" s="92">
        <f>R6883+R7135*'Emission factors'!$H$16+R7387*'Emission factors'!$H$17</f>
        <v>0</v>
      </c>
      <c r="S7639" s="92">
        <f>S6883+S7135*'Emission factors'!$H$16+S7387*'Emission factors'!$H$17</f>
        <v>0</v>
      </c>
      <c r="T7639" s="92">
        <f>T6883+T7135*'Emission factors'!$H$16+T7387*'Emission factors'!$H$17</f>
        <v>0</v>
      </c>
      <c r="U7639" s="92">
        <f>U6883+U7135*'Emission factors'!$H$16+U7387*'Emission factors'!$H$17</f>
        <v>0</v>
      </c>
    </row>
    <row r="7640" spans="1:21" x14ac:dyDescent="0.25">
      <c r="A7640" s="92" t="s">
        <v>11</v>
      </c>
      <c r="B7640" s="92" t="s">
        <v>12</v>
      </c>
      <c r="C7640" s="92" t="s">
        <v>48</v>
      </c>
      <c r="D7640" s="92" t="s">
        <v>48</v>
      </c>
      <c r="E7640" s="92" t="s">
        <v>40</v>
      </c>
      <c r="F7640" s="92" t="s">
        <v>50</v>
      </c>
      <c r="G7640" s="92" t="s">
        <v>97</v>
      </c>
      <c r="H7640" s="92" t="s">
        <v>94</v>
      </c>
      <c r="I7640" s="92" t="s">
        <v>197</v>
      </c>
      <c r="L7640" s="92">
        <f>L6884+L7136*'Emission factors'!$H$16+L7388*'Emission factors'!$H$17</f>
        <v>3245658.1644864003</v>
      </c>
      <c r="M7640" s="92">
        <f>M6884+M7136*'Emission factors'!$H$16+M7388*'Emission factors'!$H$17</f>
        <v>2427345.9782208009</v>
      </c>
      <c r="N7640" s="92">
        <f>N6884+N7136*'Emission factors'!$H$16+N7388*'Emission factors'!$H$17</f>
        <v>2266658.7377203936</v>
      </c>
      <c r="O7640" s="92">
        <f>O6884+O7136*'Emission factors'!$H$16+O7388*'Emission factors'!$H$17</f>
        <v>2365632.7041039588</v>
      </c>
      <c r="P7640" s="92">
        <f>P6884+P7136*'Emission factors'!$H$16+P7388*'Emission factors'!$H$17</f>
        <v>3115705.344848298</v>
      </c>
      <c r="Q7640" s="92">
        <f>Q6884+Q7136*'Emission factors'!$H$16+Q7388*'Emission factors'!$H$17</f>
        <v>4369891.7602176014</v>
      </c>
      <c r="R7640" s="92">
        <f>R6884+R7136*'Emission factors'!$H$16+R7388*'Emission factors'!$H$17</f>
        <v>4164576.980976</v>
      </c>
      <c r="S7640" s="92">
        <f>S6884+S7136*'Emission factors'!$H$16+S7388*'Emission factors'!$H$17</f>
        <v>3436452.7391712</v>
      </c>
      <c r="T7640" s="92">
        <f>T6884+T7136*'Emission factors'!$H$16+T7388*'Emission factors'!$H$17</f>
        <v>2423813.0198019072</v>
      </c>
      <c r="U7640" s="92">
        <f>U6884+U7136*'Emission factors'!$H$16+U7388*'Emission factors'!$H$17</f>
        <v>2196239.3931958731</v>
      </c>
    </row>
    <row r="7641" spans="1:21" x14ac:dyDescent="0.25">
      <c r="A7641" s="92" t="s">
        <v>11</v>
      </c>
      <c r="B7641" s="92" t="s">
        <v>12</v>
      </c>
      <c r="C7641" s="92" t="s">
        <v>48</v>
      </c>
      <c r="D7641" s="92" t="s">
        <v>48</v>
      </c>
      <c r="E7641" s="92" t="s">
        <v>40</v>
      </c>
      <c r="F7641" s="92" t="s">
        <v>50</v>
      </c>
      <c r="G7641" s="92" t="s">
        <v>97</v>
      </c>
      <c r="H7641" s="92" t="s">
        <v>94</v>
      </c>
      <c r="I7641" s="92" t="s">
        <v>222</v>
      </c>
      <c r="L7641" s="92">
        <f>L6885+L7137*'Emission factors'!$H$16+L7389*'Emission factors'!$H$17</f>
        <v>0</v>
      </c>
      <c r="M7641" s="92">
        <f>M6885+M7137*'Emission factors'!$H$16+M7389*'Emission factors'!$H$17</f>
        <v>0</v>
      </c>
      <c r="N7641" s="92">
        <f>N6885+N7137*'Emission factors'!$H$16+N7389*'Emission factors'!$H$17</f>
        <v>0</v>
      </c>
      <c r="O7641" s="92">
        <f>O6885+O7137*'Emission factors'!$H$16+O7389*'Emission factors'!$H$17</f>
        <v>0</v>
      </c>
      <c r="P7641" s="92">
        <f>P6885+P7137*'Emission factors'!$H$16+P7389*'Emission factors'!$H$17</f>
        <v>0</v>
      </c>
      <c r="Q7641" s="92">
        <f>Q6885+Q7137*'Emission factors'!$H$16+Q7389*'Emission factors'!$H$17</f>
        <v>0</v>
      </c>
      <c r="R7641" s="92">
        <f>R6885+R7137*'Emission factors'!$H$16+R7389*'Emission factors'!$H$17</f>
        <v>0</v>
      </c>
      <c r="S7641" s="92">
        <f>S6885+S7137*'Emission factors'!$H$16+S7389*'Emission factors'!$H$17</f>
        <v>0</v>
      </c>
      <c r="T7641" s="92">
        <f>T6885+T7137*'Emission factors'!$H$16+T7389*'Emission factors'!$H$17</f>
        <v>78352.254720000012</v>
      </c>
      <c r="U7641" s="92">
        <f>U6885+U7137*'Emission factors'!$H$16+U7389*'Emission factors'!$H$17</f>
        <v>104469.67296000001</v>
      </c>
    </row>
    <row r="7642" spans="1:21" x14ac:dyDescent="0.25">
      <c r="A7642" s="92" t="s">
        <v>11</v>
      </c>
      <c r="B7642" s="92" t="s">
        <v>12</v>
      </c>
      <c r="C7642" s="92" t="s">
        <v>48</v>
      </c>
      <c r="D7642" s="92" t="s">
        <v>48</v>
      </c>
      <c r="E7642" s="92" t="s">
        <v>40</v>
      </c>
      <c r="F7642" s="92" t="s">
        <v>50</v>
      </c>
      <c r="G7642" s="92" t="s">
        <v>97</v>
      </c>
      <c r="H7642" s="92" t="s">
        <v>94</v>
      </c>
      <c r="I7642" s="92" t="s">
        <v>223</v>
      </c>
      <c r="L7642" s="92">
        <f>L6886+L7138*'Emission factors'!$H$16+L7390*'Emission factors'!$H$17</f>
        <v>0</v>
      </c>
      <c r="M7642" s="92">
        <f>M6886+M7138*'Emission factors'!$H$16+M7390*'Emission factors'!$H$17</f>
        <v>0</v>
      </c>
      <c r="N7642" s="92">
        <f>N6886+N7138*'Emission factors'!$H$16+N7390*'Emission factors'!$H$17</f>
        <v>0</v>
      </c>
      <c r="O7642" s="92">
        <f>O6886+O7138*'Emission factors'!$H$16+O7390*'Emission factors'!$H$17</f>
        <v>0</v>
      </c>
      <c r="P7642" s="92">
        <f>P6886+P7138*'Emission factors'!$H$16+P7390*'Emission factors'!$H$17</f>
        <v>0</v>
      </c>
      <c r="Q7642" s="92">
        <f>Q6886+Q7138*'Emission factors'!$H$16+Q7390*'Emission factors'!$H$17</f>
        <v>0</v>
      </c>
      <c r="R7642" s="92">
        <f>R6886+R7138*'Emission factors'!$H$16+R7390*'Emission factors'!$H$17</f>
        <v>0</v>
      </c>
      <c r="S7642" s="92">
        <f>S6886+S7138*'Emission factors'!$H$16+S7390*'Emission factors'!$H$17</f>
        <v>0</v>
      </c>
      <c r="T7642" s="92">
        <f>T6886+T7138*'Emission factors'!$H$16+T7390*'Emission factors'!$H$17</f>
        <v>0</v>
      </c>
      <c r="U7642" s="92">
        <f>U6886+U7138*'Emission factors'!$H$16+U7390*'Emission factors'!$H$17</f>
        <v>0</v>
      </c>
    </row>
    <row r="7643" spans="1:21" x14ac:dyDescent="0.25">
      <c r="A7643" s="92" t="s">
        <v>11</v>
      </c>
      <c r="B7643" s="92" t="s">
        <v>12</v>
      </c>
      <c r="C7643" s="92" t="s">
        <v>48</v>
      </c>
      <c r="D7643" s="92" t="s">
        <v>48</v>
      </c>
      <c r="E7643" s="92" t="s">
        <v>40</v>
      </c>
      <c r="F7643" s="92" t="s">
        <v>50</v>
      </c>
      <c r="G7643" s="92" t="s">
        <v>97</v>
      </c>
      <c r="H7643" s="92" t="s">
        <v>94</v>
      </c>
      <c r="I7643" s="92" t="s">
        <v>259</v>
      </c>
      <c r="L7643" s="92">
        <f>L6887+L7139*'Emission factors'!$H$16+L7391*'Emission factors'!$H$17</f>
        <v>0</v>
      </c>
      <c r="M7643" s="92">
        <f>M6887+M7139*'Emission factors'!$H$16+M7391*'Emission factors'!$H$17</f>
        <v>0</v>
      </c>
      <c r="N7643" s="92">
        <f>N6887+N7139*'Emission factors'!$H$16+N7391*'Emission factors'!$H$17</f>
        <v>0</v>
      </c>
      <c r="O7643" s="92">
        <f>O6887+O7139*'Emission factors'!$H$16+O7391*'Emission factors'!$H$17</f>
        <v>0</v>
      </c>
      <c r="P7643" s="92">
        <f>P6887+P7139*'Emission factors'!$H$16+P7391*'Emission factors'!$H$17</f>
        <v>0</v>
      </c>
      <c r="Q7643" s="92">
        <f>Q6887+Q7139*'Emission factors'!$H$16+Q7391*'Emission factors'!$H$17</f>
        <v>0</v>
      </c>
      <c r="R7643" s="92">
        <f>R6887+R7139*'Emission factors'!$H$16+R7391*'Emission factors'!$H$17</f>
        <v>0</v>
      </c>
      <c r="S7643" s="92">
        <f>S6887+S7139*'Emission factors'!$H$16+S7391*'Emission factors'!$H$17</f>
        <v>0</v>
      </c>
      <c r="T7643" s="92">
        <f>T6887+T7139*'Emission factors'!$H$16+T7391*'Emission factors'!$H$17</f>
        <v>0</v>
      </c>
      <c r="U7643" s="92">
        <f>U6887+U7139*'Emission factors'!$H$16+U7391*'Emission factors'!$H$17</f>
        <v>0</v>
      </c>
    </row>
    <row r="7644" spans="1:21" x14ac:dyDescent="0.25">
      <c r="A7644" s="92" t="s">
        <v>11</v>
      </c>
      <c r="B7644" s="92" t="s">
        <v>12</v>
      </c>
      <c r="C7644" s="92" t="s">
        <v>48</v>
      </c>
      <c r="D7644" s="92" t="s">
        <v>48</v>
      </c>
      <c r="E7644" s="92" t="s">
        <v>40</v>
      </c>
      <c r="F7644" s="92" t="s">
        <v>50</v>
      </c>
      <c r="G7644" s="92" t="s">
        <v>97</v>
      </c>
      <c r="H7644" s="92" t="s">
        <v>94</v>
      </c>
      <c r="I7644" s="89" t="s">
        <v>193</v>
      </c>
      <c r="L7644" s="92">
        <f>L6888+L7140*'Emission factors'!$H$16+L7392*'Emission factors'!$H$17</f>
        <v>0</v>
      </c>
      <c r="M7644" s="92">
        <f>M6888+M7140*'Emission factors'!$H$16+M7392*'Emission factors'!$H$17</f>
        <v>0</v>
      </c>
      <c r="N7644" s="92">
        <f>N6888+N7140*'Emission factors'!$H$16+N7392*'Emission factors'!$H$17</f>
        <v>0</v>
      </c>
      <c r="O7644" s="92">
        <f>O6888+O7140*'Emission factors'!$H$16+O7392*'Emission factors'!$H$17</f>
        <v>0</v>
      </c>
      <c r="P7644" s="92">
        <f>P6888+P7140*'Emission factors'!$H$16+P7392*'Emission factors'!$H$17</f>
        <v>0</v>
      </c>
      <c r="Q7644" s="92">
        <f>Q6888+Q7140*'Emission factors'!$H$16+Q7392*'Emission factors'!$H$17</f>
        <v>0</v>
      </c>
      <c r="R7644" s="92">
        <f>R6888+R7140*'Emission factors'!$H$16+R7392*'Emission factors'!$H$17</f>
        <v>0</v>
      </c>
      <c r="S7644" s="92">
        <f>S6888+S7140*'Emission factors'!$H$16+S7392*'Emission factors'!$H$17</f>
        <v>0</v>
      </c>
      <c r="T7644" s="92">
        <f>T6888+T7140*'Emission factors'!$H$16+T7392*'Emission factors'!$H$17</f>
        <v>0</v>
      </c>
      <c r="U7644" s="92">
        <f>U6888+U7140*'Emission factors'!$H$16+U7392*'Emission factors'!$H$17</f>
        <v>0</v>
      </c>
    </row>
    <row r="7645" spans="1:21" x14ac:dyDescent="0.25">
      <c r="A7645" s="92" t="s">
        <v>11</v>
      </c>
      <c r="B7645" s="92" t="s">
        <v>12</v>
      </c>
      <c r="C7645" s="92" t="s">
        <v>48</v>
      </c>
      <c r="D7645" s="92" t="s">
        <v>48</v>
      </c>
      <c r="E7645" s="92" t="s">
        <v>40</v>
      </c>
      <c r="F7645" s="92" t="s">
        <v>50</v>
      </c>
      <c r="G7645" s="92" t="s">
        <v>97</v>
      </c>
      <c r="H7645" s="92" t="s">
        <v>94</v>
      </c>
      <c r="I7645" s="92" t="s">
        <v>203</v>
      </c>
      <c r="L7645" s="92">
        <f>L6889+L7141*'Emission factors'!$H$16+L7393*'Emission factors'!$H$17</f>
        <v>4595475.7166351993</v>
      </c>
      <c r="M7645" s="92">
        <f>M6889+M7141*'Emission factors'!$H$16+M7393*'Emission factors'!$H$17</f>
        <v>3146032.5063168001</v>
      </c>
      <c r="N7645" s="92">
        <f>N6889+N7141*'Emission factors'!$H$16+N7393*'Emission factors'!$H$17</f>
        <v>3225951.8061311999</v>
      </c>
      <c r="O7645" s="92">
        <f>O6889+O7141*'Emission factors'!$H$16+O7393*'Emission factors'!$H$17</f>
        <v>3316266.8626176002</v>
      </c>
      <c r="P7645" s="92">
        <f>P6889+P7141*'Emission factors'!$H$16+P7393*'Emission factors'!$H$17</f>
        <v>3218741.3502719998</v>
      </c>
      <c r="Q7645" s="92">
        <f>Q6889+Q7141*'Emission factors'!$H$16+Q7393*'Emission factors'!$H$17</f>
        <v>4434230.631974401</v>
      </c>
      <c r="R7645" s="92">
        <f>R6889+R7141*'Emission factors'!$H$16+R7393*'Emission factors'!$H$17</f>
        <v>3932028.5266560004</v>
      </c>
      <c r="S7645" s="92">
        <f>S6889+S7141*'Emission factors'!$H$16+S7393*'Emission factors'!$H$17</f>
        <v>2705370.2078592</v>
      </c>
      <c r="T7645" s="92">
        <f>T6889+T7141*'Emission factors'!$H$16+T7393*'Emission factors'!$H$17</f>
        <v>2338789.19808</v>
      </c>
      <c r="U7645" s="92">
        <f>U6889+U7141*'Emission factors'!$H$16+U7393*'Emission factors'!$H$17</f>
        <v>1387807.9103999999</v>
      </c>
    </row>
    <row r="7646" spans="1:21" x14ac:dyDescent="0.25">
      <c r="A7646" s="92" t="s">
        <v>11</v>
      </c>
      <c r="B7646" s="92" t="s">
        <v>12</v>
      </c>
      <c r="C7646" s="92" t="s">
        <v>48</v>
      </c>
      <c r="D7646" s="92" t="s">
        <v>48</v>
      </c>
      <c r="E7646" s="92" t="s">
        <v>40</v>
      </c>
      <c r="F7646" s="92" t="s">
        <v>50</v>
      </c>
      <c r="G7646" s="92" t="s">
        <v>97</v>
      </c>
      <c r="H7646" s="92" t="s">
        <v>94</v>
      </c>
      <c r="I7646" s="92" t="s">
        <v>209</v>
      </c>
      <c r="L7646" s="92">
        <f>L6890+L7142*'Emission factors'!$H$16+L7394*'Emission factors'!$H$17</f>
        <v>3622.4282459316255</v>
      </c>
      <c r="M7646" s="92">
        <f>M6890+M7142*'Emission factors'!$H$16+M7394*'Emission factors'!$H$17</f>
        <v>1664.0496764029783</v>
      </c>
      <c r="N7646" s="92">
        <f>N6890+N7142*'Emission factors'!$H$16+N7394*'Emission factors'!$H$17</f>
        <v>1148.8643413032919</v>
      </c>
      <c r="O7646" s="92">
        <f>O6890+O7142*'Emission factors'!$H$16+O7394*'Emission factors'!$H$17</f>
        <v>829.02050165098353</v>
      </c>
      <c r="P7646" s="92">
        <f>P6890+P7142*'Emission factors'!$H$16+P7394*'Emission factors'!$H$17</f>
        <v>1148.4252987968719</v>
      </c>
      <c r="Q7646" s="92">
        <f>Q6890+Q7142*'Emission factors'!$H$16+Q7394*'Emission factors'!$H$17</f>
        <v>1728.7609152153864</v>
      </c>
      <c r="R7646" s="92">
        <f>R6890+R7142*'Emission factors'!$H$16+R7394*'Emission factors'!$H$17</f>
        <v>1798.0070949608216</v>
      </c>
      <c r="S7646" s="92">
        <f>S6890+S7142*'Emission factors'!$H$16+S7394*'Emission factors'!$H$17</f>
        <v>1690.3290354387225</v>
      </c>
      <c r="T7646" s="92">
        <f>T6890+T7142*'Emission factors'!$H$16+T7394*'Emission factors'!$H$17</f>
        <v>415.85238013954944</v>
      </c>
      <c r="U7646" s="92">
        <f>U6890+U7142*'Emission factors'!$H$16+U7394*'Emission factors'!$H$17</f>
        <v>0</v>
      </c>
    </row>
    <row r="7647" spans="1:21" x14ac:dyDescent="0.25">
      <c r="A7647" s="92" t="s">
        <v>11</v>
      </c>
      <c r="B7647" s="92" t="s">
        <v>12</v>
      </c>
      <c r="C7647" s="92" t="s">
        <v>48</v>
      </c>
      <c r="D7647" s="92" t="s">
        <v>48</v>
      </c>
      <c r="E7647" s="92" t="s">
        <v>40</v>
      </c>
      <c r="F7647" s="92" t="s">
        <v>50</v>
      </c>
      <c r="G7647" s="92" t="s">
        <v>97</v>
      </c>
      <c r="H7647" s="92" t="s">
        <v>94</v>
      </c>
      <c r="I7647" s="92" t="s">
        <v>208</v>
      </c>
      <c r="L7647" s="92">
        <f>L6891+L7143*'Emission factors'!$H$16+L7395*'Emission factors'!$H$17</f>
        <v>0</v>
      </c>
      <c r="M7647" s="92">
        <f>M6891+M7143*'Emission factors'!$H$16+M7395*'Emission factors'!$H$17</f>
        <v>0</v>
      </c>
      <c r="N7647" s="92">
        <f>N6891+N7143*'Emission factors'!$H$16+N7395*'Emission factors'!$H$17</f>
        <v>0</v>
      </c>
      <c r="O7647" s="92">
        <f>O6891+O7143*'Emission factors'!$H$16+O7395*'Emission factors'!$H$17</f>
        <v>0</v>
      </c>
      <c r="P7647" s="92">
        <f>P6891+P7143*'Emission factors'!$H$16+P7395*'Emission factors'!$H$17</f>
        <v>0</v>
      </c>
      <c r="Q7647" s="92">
        <f>Q6891+Q7143*'Emission factors'!$H$16+Q7395*'Emission factors'!$H$17</f>
        <v>0</v>
      </c>
      <c r="R7647" s="92">
        <f>R6891+R7143*'Emission factors'!$H$16+R7395*'Emission factors'!$H$17</f>
        <v>0</v>
      </c>
      <c r="S7647" s="92">
        <f>S6891+S7143*'Emission factors'!$H$16+S7395*'Emission factors'!$H$17</f>
        <v>0</v>
      </c>
      <c r="T7647" s="92">
        <f>T6891+T7143*'Emission factors'!$H$16+T7395*'Emission factors'!$H$17</f>
        <v>0</v>
      </c>
      <c r="U7647" s="92">
        <f>U6891+U7143*'Emission factors'!$H$16+U7395*'Emission factors'!$H$17</f>
        <v>0</v>
      </c>
    </row>
    <row r="7648" spans="1:21" x14ac:dyDescent="0.25">
      <c r="A7648" s="92" t="s">
        <v>11</v>
      </c>
      <c r="B7648" s="92" t="s">
        <v>12</v>
      </c>
      <c r="C7648" s="92" t="s">
        <v>48</v>
      </c>
      <c r="D7648" s="92" t="s">
        <v>48</v>
      </c>
      <c r="E7648" s="92" t="s">
        <v>40</v>
      </c>
      <c r="F7648" s="92" t="s">
        <v>50</v>
      </c>
      <c r="G7648" s="92" t="s">
        <v>97</v>
      </c>
      <c r="H7648" s="92" t="s">
        <v>94</v>
      </c>
      <c r="I7648" s="92" t="s">
        <v>202</v>
      </c>
      <c r="L7648" s="92">
        <f>L6892+L7144*'Emission factors'!$H$16+L7396*'Emission factors'!$H$17</f>
        <v>1308374.5105055999</v>
      </c>
      <c r="M7648" s="92">
        <f>M6892+M7144*'Emission factors'!$H$16+M7396*'Emission factors'!$H$17</f>
        <v>1248069.4806912001</v>
      </c>
      <c r="N7648" s="92">
        <f>N6892+N7144*'Emission factors'!$H$16+N7396*'Emission factors'!$H$17</f>
        <v>1468065.2003328002</v>
      </c>
      <c r="O7648" s="92">
        <f>O6892+O7144*'Emission factors'!$H$16+O7396*'Emission factors'!$H$17</f>
        <v>1267672.9075584002</v>
      </c>
      <c r="P7648" s="92">
        <f>P6892+P7144*'Emission factors'!$H$16+P7396*'Emission factors'!$H$17</f>
        <v>7348396.7960064011</v>
      </c>
      <c r="Q7648" s="92">
        <f>Q6892+Q7144*'Emission factors'!$H$16+Q7396*'Emission factors'!$H$17</f>
        <v>6746989.4698752007</v>
      </c>
      <c r="R7648" s="92">
        <f>R6892+R7144*'Emission factors'!$H$16+R7396*'Emission factors'!$H$17</f>
        <v>4089962.0910720006</v>
      </c>
      <c r="S7648" s="92">
        <f>S6892+S7144*'Emission factors'!$H$16+S7396*'Emission factors'!$H$17</f>
        <v>1727493.1004544001</v>
      </c>
      <c r="T7648" s="92">
        <f>T6892+T7144*'Emission factors'!$H$16+T7396*'Emission factors'!$H$17</f>
        <v>1775984.4403199998</v>
      </c>
      <c r="U7648" s="92">
        <f>U6892+U7144*'Emission factors'!$H$16+U7396*'Emission factors'!$H$17</f>
        <v>1483571.77728</v>
      </c>
    </row>
    <row r="7649" spans="1:21" x14ac:dyDescent="0.25">
      <c r="A7649" s="92" t="s">
        <v>11</v>
      </c>
      <c r="B7649" s="92" t="s">
        <v>12</v>
      </c>
      <c r="C7649" s="92" t="s">
        <v>48</v>
      </c>
      <c r="D7649" s="92" t="s">
        <v>48</v>
      </c>
      <c r="E7649" s="92" t="s">
        <v>40</v>
      </c>
      <c r="F7649" s="92" t="s">
        <v>50</v>
      </c>
      <c r="G7649" s="92" t="s">
        <v>97</v>
      </c>
      <c r="H7649" s="92" t="s">
        <v>94</v>
      </c>
      <c r="I7649" s="92" t="s">
        <v>225</v>
      </c>
      <c r="L7649" s="92">
        <f>L6893+L7145*'Emission factors'!$H$16+L7397*'Emission factors'!$H$17</f>
        <v>179403.99098880001</v>
      </c>
      <c r="M7649" s="92">
        <f>M6893+M7145*'Emission factors'!$H$16+M7397*'Emission factors'!$H$17</f>
        <v>134294.74037760001</v>
      </c>
      <c r="N7649" s="92">
        <f>N6893+N7145*'Emission factors'!$H$16+N7397*'Emission factors'!$H$17</f>
        <v>137582.46243839996</v>
      </c>
      <c r="O7649" s="92">
        <f>O6893+O7145*'Emission factors'!$H$16+O7397*'Emission factors'!$H$17</f>
        <v>133844.08688640001</v>
      </c>
      <c r="P7649" s="92">
        <f>P6893+P7145*'Emission factors'!$H$16+P7397*'Emission factors'!$H$17</f>
        <v>132451.15791360004</v>
      </c>
      <c r="Q7649" s="92">
        <f>Q6893+Q7145*'Emission factors'!$H$16+Q7397*'Emission factors'!$H$17</f>
        <v>122864.52910079999</v>
      </c>
      <c r="R7649" s="92">
        <f>R6893+R7145*'Emission factors'!$H$16+R7397*'Emission factors'!$H$17</f>
        <v>74793.116351999997</v>
      </c>
      <c r="S7649" s="92">
        <f>S6893+S7145*'Emission factors'!$H$16+S7397*'Emission factors'!$H$17</f>
        <v>14958.623270400001</v>
      </c>
      <c r="T7649" s="92">
        <f>T6893+T7145*'Emission factors'!$H$16+T7397*'Emission factors'!$H$17</f>
        <v>106005.99167999999</v>
      </c>
      <c r="U7649" s="92">
        <f>U6893+U7145*'Emission factors'!$H$16+U7397*'Emission factors'!$H$17</f>
        <v>79888.573440000007</v>
      </c>
    </row>
    <row r="7650" spans="1:21" x14ac:dyDescent="0.25">
      <c r="A7650" s="92" t="s">
        <v>11</v>
      </c>
      <c r="B7650" s="92" t="s">
        <v>12</v>
      </c>
      <c r="C7650" s="92" t="s">
        <v>48</v>
      </c>
      <c r="D7650" s="92" t="s">
        <v>48</v>
      </c>
      <c r="E7650" s="92" t="s">
        <v>40</v>
      </c>
      <c r="F7650" s="92" t="s">
        <v>50</v>
      </c>
      <c r="G7650" s="92" t="s">
        <v>97</v>
      </c>
      <c r="H7650" s="92" t="s">
        <v>94</v>
      </c>
      <c r="I7650" s="92" t="s">
        <v>226</v>
      </c>
      <c r="L7650" s="92">
        <f>L6894+L7146*'Emission factors'!$H$16+L7398*'Emission factors'!$H$17</f>
        <v>0</v>
      </c>
      <c r="M7650" s="92">
        <f>M6894+M7146*'Emission factors'!$H$16+M7398*'Emission factors'!$H$17</f>
        <v>0</v>
      </c>
      <c r="N7650" s="92">
        <f>N6894+N7146*'Emission factors'!$H$16+N7398*'Emission factors'!$H$17</f>
        <v>0</v>
      </c>
      <c r="O7650" s="92">
        <f>O6894+O7146*'Emission factors'!$H$16+O7398*'Emission factors'!$H$17</f>
        <v>0</v>
      </c>
      <c r="P7650" s="92">
        <f>P6894+P7146*'Emission factors'!$H$16+P7398*'Emission factors'!$H$17</f>
        <v>0</v>
      </c>
      <c r="Q7650" s="92">
        <f>Q6894+Q7146*'Emission factors'!$H$16+Q7398*'Emission factors'!$H$17</f>
        <v>0</v>
      </c>
      <c r="R7650" s="92">
        <f>R6894+R7146*'Emission factors'!$H$16+R7398*'Emission factors'!$H$17</f>
        <v>0</v>
      </c>
      <c r="S7650" s="92">
        <f>S6894+S7146*'Emission factors'!$H$16+S7398*'Emission factors'!$H$17</f>
        <v>0</v>
      </c>
      <c r="T7650" s="92">
        <f>T6894+T7146*'Emission factors'!$H$16+T7398*'Emission factors'!$H$17</f>
        <v>0</v>
      </c>
      <c r="U7650" s="92">
        <f>U6894+U7146*'Emission factors'!$H$16+U7398*'Emission factors'!$H$17</f>
        <v>0</v>
      </c>
    </row>
    <row r="7651" spans="1:21" x14ac:dyDescent="0.25">
      <c r="A7651" s="92" t="s">
        <v>11</v>
      </c>
      <c r="B7651" s="92" t="s">
        <v>12</v>
      </c>
      <c r="C7651" s="92" t="s">
        <v>48</v>
      </c>
      <c r="D7651" s="92" t="s">
        <v>48</v>
      </c>
      <c r="E7651" s="92" t="s">
        <v>40</v>
      </c>
      <c r="F7651" s="92" t="s">
        <v>50</v>
      </c>
      <c r="G7651" s="92" t="s">
        <v>97</v>
      </c>
      <c r="H7651" s="92" t="s">
        <v>94</v>
      </c>
      <c r="I7651" s="92" t="s">
        <v>206</v>
      </c>
      <c r="L7651" s="92">
        <f>L6895+L7147*'Emission factors'!$H$16+L7399*'Emission factors'!$H$17</f>
        <v>0</v>
      </c>
      <c r="M7651" s="92">
        <f>M6895+M7147*'Emission factors'!$H$16+M7399*'Emission factors'!$H$17</f>
        <v>0</v>
      </c>
      <c r="N7651" s="92">
        <f>N6895+N7147*'Emission factors'!$H$16+N7399*'Emission factors'!$H$17</f>
        <v>0</v>
      </c>
      <c r="O7651" s="92">
        <f>O6895+O7147*'Emission factors'!$H$16+O7399*'Emission factors'!$H$17</f>
        <v>0</v>
      </c>
      <c r="P7651" s="92">
        <f>P6895+P7147*'Emission factors'!$H$16+P7399*'Emission factors'!$H$17</f>
        <v>0</v>
      </c>
      <c r="Q7651" s="92">
        <f>Q6895+Q7147*'Emission factors'!$H$16+Q7399*'Emission factors'!$H$17</f>
        <v>0</v>
      </c>
      <c r="R7651" s="92">
        <f>R6895+R7147*'Emission factors'!$H$16+R7399*'Emission factors'!$H$17</f>
        <v>0</v>
      </c>
      <c r="S7651" s="92">
        <f>S6895+S7147*'Emission factors'!$H$16+S7399*'Emission factors'!$H$17</f>
        <v>0</v>
      </c>
      <c r="T7651" s="92">
        <f>T6895+T7147*'Emission factors'!$H$16+T7399*'Emission factors'!$H$17</f>
        <v>0</v>
      </c>
      <c r="U7651" s="92">
        <f>U6895+U7147*'Emission factors'!$H$16+U7399*'Emission factors'!$H$17</f>
        <v>0</v>
      </c>
    </row>
    <row r="7652" spans="1:21" x14ac:dyDescent="0.25">
      <c r="A7652" s="92" t="s">
        <v>11</v>
      </c>
      <c r="B7652" s="92" t="s">
        <v>12</v>
      </c>
      <c r="C7652" s="92" t="s">
        <v>48</v>
      </c>
      <c r="D7652" s="92" t="s">
        <v>48</v>
      </c>
      <c r="E7652" s="92" t="s">
        <v>40</v>
      </c>
      <c r="F7652" s="92" t="s">
        <v>50</v>
      </c>
      <c r="G7652" s="92" t="s">
        <v>97</v>
      </c>
      <c r="H7652" s="92" t="s">
        <v>94</v>
      </c>
      <c r="I7652" s="92" t="s">
        <v>232</v>
      </c>
      <c r="L7652" s="92">
        <f>L6896+L7148*'Emission factors'!$H$16+L7400*'Emission factors'!$H$17</f>
        <v>0</v>
      </c>
      <c r="M7652" s="92">
        <f>M6896+M7148*'Emission factors'!$H$16+M7400*'Emission factors'!$H$17</f>
        <v>0</v>
      </c>
      <c r="N7652" s="92">
        <f>N6896+N7148*'Emission factors'!$H$16+N7400*'Emission factors'!$H$17</f>
        <v>0</v>
      </c>
      <c r="O7652" s="92">
        <f>O6896+O7148*'Emission factors'!$H$16+O7400*'Emission factors'!$H$17</f>
        <v>0</v>
      </c>
      <c r="P7652" s="92">
        <f>P6896+P7148*'Emission factors'!$H$16+P7400*'Emission factors'!$H$17</f>
        <v>0</v>
      </c>
      <c r="Q7652" s="92">
        <f>Q6896+Q7148*'Emission factors'!$H$16+Q7400*'Emission factors'!$H$17</f>
        <v>0</v>
      </c>
      <c r="R7652" s="92">
        <f>R6896+R7148*'Emission factors'!$H$16+R7400*'Emission factors'!$H$17</f>
        <v>0</v>
      </c>
      <c r="S7652" s="92">
        <f>S6896+S7148*'Emission factors'!$H$16+S7400*'Emission factors'!$H$17</f>
        <v>0</v>
      </c>
      <c r="T7652" s="92">
        <f>T6896+T7148*'Emission factors'!$H$16+T7400*'Emission factors'!$H$17</f>
        <v>0</v>
      </c>
      <c r="U7652" s="92">
        <f>U6896+U7148*'Emission factors'!$H$16+U7400*'Emission factors'!$H$17</f>
        <v>0</v>
      </c>
    </row>
    <row r="7653" spans="1:21" x14ac:dyDescent="0.25">
      <c r="A7653" s="92" t="s">
        <v>11</v>
      </c>
      <c r="B7653" s="92" t="s">
        <v>12</v>
      </c>
      <c r="C7653" s="92" t="s">
        <v>48</v>
      </c>
      <c r="D7653" s="92" t="s">
        <v>48</v>
      </c>
      <c r="E7653" s="92" t="s">
        <v>40</v>
      </c>
      <c r="F7653" s="92" t="s">
        <v>50</v>
      </c>
      <c r="G7653" s="92" t="s">
        <v>97</v>
      </c>
      <c r="H7653" s="92" t="s">
        <v>94</v>
      </c>
      <c r="I7653" s="92" t="s">
        <v>200</v>
      </c>
      <c r="L7653" s="92">
        <f>L6897+L7149*'Emission factors'!$H$16+L7401*'Emission factors'!$H$17</f>
        <v>0</v>
      </c>
      <c r="M7653" s="92">
        <f>M6897+M7149*'Emission factors'!$H$16+M7401*'Emission factors'!$H$17</f>
        <v>0</v>
      </c>
      <c r="N7653" s="92">
        <f>N6897+N7149*'Emission factors'!$H$16+N7401*'Emission factors'!$H$17</f>
        <v>0</v>
      </c>
      <c r="O7653" s="92">
        <f>O6897+O7149*'Emission factors'!$H$16+O7401*'Emission factors'!$H$17</f>
        <v>0</v>
      </c>
      <c r="P7653" s="92">
        <f>P6897+P7149*'Emission factors'!$H$16+P7401*'Emission factors'!$H$17</f>
        <v>0</v>
      </c>
      <c r="Q7653" s="92">
        <f>Q6897+Q7149*'Emission factors'!$H$16+Q7401*'Emission factors'!$H$17</f>
        <v>0</v>
      </c>
      <c r="R7653" s="92">
        <f>R6897+R7149*'Emission factors'!$H$16+R7401*'Emission factors'!$H$17</f>
        <v>0</v>
      </c>
      <c r="S7653" s="92">
        <f>S6897+S7149*'Emission factors'!$H$16+S7401*'Emission factors'!$H$17</f>
        <v>0</v>
      </c>
      <c r="T7653" s="92">
        <f>T6897+T7149*'Emission factors'!$H$16+T7401*'Emission factors'!$H$17</f>
        <v>0</v>
      </c>
      <c r="U7653" s="92">
        <f>U6897+U7149*'Emission factors'!$H$16+U7401*'Emission factors'!$H$17</f>
        <v>0</v>
      </c>
    </row>
    <row r="7654" spans="1:21" x14ac:dyDescent="0.25">
      <c r="A7654" s="92" t="s">
        <v>11</v>
      </c>
      <c r="B7654" s="92" t="s">
        <v>12</v>
      </c>
      <c r="C7654" s="92" t="s">
        <v>48</v>
      </c>
      <c r="D7654" s="92" t="s">
        <v>48</v>
      </c>
      <c r="E7654" s="92" t="s">
        <v>40</v>
      </c>
      <c r="F7654" s="92" t="s">
        <v>50</v>
      </c>
      <c r="G7654" s="92" t="s">
        <v>97</v>
      </c>
      <c r="H7654" s="92" t="s">
        <v>94</v>
      </c>
      <c r="I7654" s="92" t="s">
        <v>227</v>
      </c>
      <c r="L7654" s="92">
        <f>L6898+L7150*'Emission factors'!$H$16+L7402*'Emission factors'!$H$17</f>
        <v>0</v>
      </c>
      <c r="M7654" s="92">
        <f>M6898+M7150*'Emission factors'!$H$16+M7402*'Emission factors'!$H$17</f>
        <v>0</v>
      </c>
      <c r="N7654" s="92">
        <f>N6898+N7150*'Emission factors'!$H$16+N7402*'Emission factors'!$H$17</f>
        <v>0</v>
      </c>
      <c r="O7654" s="92">
        <f>O6898+O7150*'Emission factors'!$H$16+O7402*'Emission factors'!$H$17</f>
        <v>0</v>
      </c>
      <c r="P7654" s="92">
        <f>P6898+P7150*'Emission factors'!$H$16+P7402*'Emission factors'!$H$17</f>
        <v>0</v>
      </c>
      <c r="Q7654" s="92">
        <f>Q6898+Q7150*'Emission factors'!$H$16+Q7402*'Emission factors'!$H$17</f>
        <v>0</v>
      </c>
      <c r="R7654" s="92">
        <f>R6898+R7150*'Emission factors'!$H$16+R7402*'Emission factors'!$H$17</f>
        <v>0</v>
      </c>
      <c r="S7654" s="92">
        <f>S6898+S7150*'Emission factors'!$H$16+S7402*'Emission factors'!$H$17</f>
        <v>0</v>
      </c>
      <c r="T7654" s="92">
        <f>T6898+T7150*'Emission factors'!$H$16+T7402*'Emission factors'!$H$17</f>
        <v>0</v>
      </c>
      <c r="U7654" s="92">
        <f>U6898+U7150*'Emission factors'!$H$16+U7402*'Emission factors'!$H$17</f>
        <v>0</v>
      </c>
    </row>
    <row r="7655" spans="1:21" x14ac:dyDescent="0.25">
      <c r="A7655" s="92" t="s">
        <v>11</v>
      </c>
      <c r="B7655" s="92" t="s">
        <v>12</v>
      </c>
      <c r="C7655" s="92" t="s">
        <v>48</v>
      </c>
      <c r="D7655" s="92" t="s">
        <v>48</v>
      </c>
      <c r="E7655" s="92" t="s">
        <v>40</v>
      </c>
      <c r="F7655" s="92" t="s">
        <v>50</v>
      </c>
      <c r="G7655" s="92" t="s">
        <v>97</v>
      </c>
      <c r="H7655" s="92" t="s">
        <v>94</v>
      </c>
      <c r="I7655" s="92" t="s">
        <v>228</v>
      </c>
      <c r="L7655" s="92">
        <f>L6899+L7151*'Emission factors'!$H$16+L7403*'Emission factors'!$H$17</f>
        <v>0</v>
      </c>
      <c r="M7655" s="92">
        <f>M6899+M7151*'Emission factors'!$H$16+M7403*'Emission factors'!$H$17</f>
        <v>0</v>
      </c>
      <c r="N7655" s="92">
        <f>N6899+N7151*'Emission factors'!$H$16+N7403*'Emission factors'!$H$17</f>
        <v>0</v>
      </c>
      <c r="O7655" s="92">
        <f>O6899+O7151*'Emission factors'!$H$16+O7403*'Emission factors'!$H$17</f>
        <v>0</v>
      </c>
      <c r="P7655" s="92">
        <f>P6899+P7151*'Emission factors'!$H$16+P7403*'Emission factors'!$H$17</f>
        <v>0</v>
      </c>
      <c r="Q7655" s="92">
        <f>Q6899+Q7151*'Emission factors'!$H$16+Q7403*'Emission factors'!$H$17</f>
        <v>0</v>
      </c>
      <c r="R7655" s="92">
        <f>R6899+R7151*'Emission factors'!$H$16+R7403*'Emission factors'!$H$17</f>
        <v>0</v>
      </c>
      <c r="S7655" s="92">
        <f>S6899+S7151*'Emission factors'!$H$16+S7403*'Emission factors'!$H$17</f>
        <v>0</v>
      </c>
      <c r="T7655" s="92">
        <f>T6899+T7151*'Emission factors'!$H$16+T7403*'Emission factors'!$H$17</f>
        <v>0</v>
      </c>
      <c r="U7655" s="92">
        <f>U6899+U7151*'Emission factors'!$H$16+U7403*'Emission factors'!$H$17</f>
        <v>0</v>
      </c>
    </row>
    <row r="7656" spans="1:21" x14ac:dyDescent="0.25">
      <c r="A7656" s="92" t="s">
        <v>11</v>
      </c>
      <c r="B7656" s="92" t="s">
        <v>12</v>
      </c>
      <c r="C7656" s="92" t="s">
        <v>48</v>
      </c>
      <c r="D7656" s="92" t="s">
        <v>48</v>
      </c>
      <c r="E7656" s="92" t="s">
        <v>40</v>
      </c>
      <c r="F7656" s="92" t="s">
        <v>50</v>
      </c>
      <c r="G7656" s="92" t="s">
        <v>97</v>
      </c>
      <c r="H7656" s="92" t="s">
        <v>94</v>
      </c>
      <c r="I7656" s="92" t="s">
        <v>195</v>
      </c>
      <c r="L7656" s="92">
        <f>L6900+L7152*'Emission factors'!$H$16+L7404*'Emission factors'!$H$17</f>
        <v>0</v>
      </c>
      <c r="M7656" s="92">
        <f>M6900+M7152*'Emission factors'!$H$16+M7404*'Emission factors'!$H$17</f>
        <v>0</v>
      </c>
      <c r="N7656" s="92">
        <f>N6900+N7152*'Emission factors'!$H$16+N7404*'Emission factors'!$H$17</f>
        <v>0</v>
      </c>
      <c r="O7656" s="92">
        <f>O6900+O7152*'Emission factors'!$H$16+O7404*'Emission factors'!$H$17</f>
        <v>0</v>
      </c>
      <c r="P7656" s="92">
        <f>P6900+P7152*'Emission factors'!$H$16+P7404*'Emission factors'!$H$17</f>
        <v>0</v>
      </c>
      <c r="Q7656" s="92">
        <f>Q6900+Q7152*'Emission factors'!$H$16+Q7404*'Emission factors'!$H$17</f>
        <v>0</v>
      </c>
      <c r="R7656" s="92">
        <f>R6900+R7152*'Emission factors'!$H$16+R7404*'Emission factors'!$H$17</f>
        <v>0</v>
      </c>
      <c r="S7656" s="92">
        <f>S6900+S7152*'Emission factors'!$H$16+S7404*'Emission factors'!$H$17</f>
        <v>0</v>
      </c>
      <c r="T7656" s="92">
        <f>T6900+T7152*'Emission factors'!$H$16+T7404*'Emission factors'!$H$17</f>
        <v>0</v>
      </c>
      <c r="U7656" s="92">
        <f>U6900+U7152*'Emission factors'!$H$16+U7404*'Emission factors'!$H$17</f>
        <v>0</v>
      </c>
    </row>
    <row r="7657" spans="1:21" x14ac:dyDescent="0.25">
      <c r="A7657" s="92" t="s">
        <v>11</v>
      </c>
      <c r="B7657" s="92" t="s">
        <v>12</v>
      </c>
      <c r="C7657" s="92" t="s">
        <v>48</v>
      </c>
      <c r="D7657" s="92" t="s">
        <v>48</v>
      </c>
      <c r="E7657" s="92" t="s">
        <v>40</v>
      </c>
      <c r="F7657" s="92" t="s">
        <v>50</v>
      </c>
      <c r="G7657" s="92" t="s">
        <v>97</v>
      </c>
      <c r="H7657" s="92" t="s">
        <v>94</v>
      </c>
      <c r="I7657" s="92" t="s">
        <v>192</v>
      </c>
      <c r="L7657" s="92">
        <f>L6901+L7153*'Emission factors'!$H$16+L7405*'Emission factors'!$H$17</f>
        <v>2667160.2481591683</v>
      </c>
      <c r="M7657" s="92">
        <f>M6901+M7153*'Emission factors'!$H$16+M7405*'Emission factors'!$H$17</f>
        <v>1989243.0951106553</v>
      </c>
      <c r="N7657" s="92">
        <f>N6901+N7153*'Emission factors'!$H$16+N7405*'Emission factors'!$H$17</f>
        <v>2069975.6708448005</v>
      </c>
      <c r="O7657" s="92">
        <f>O6901+O7153*'Emission factors'!$H$16+O7405*'Emission factors'!$H$17</f>
        <v>2180678.240062464</v>
      </c>
      <c r="P7657" s="92">
        <f>P6901+P7153*'Emission factors'!$H$16+P7405*'Emission factors'!$H$17</f>
        <v>2168889.2459652876</v>
      </c>
      <c r="Q7657" s="92">
        <f>Q6901+Q7153*'Emission factors'!$H$16+Q7405*'Emission factors'!$H$17</f>
        <v>2311912.0697540129</v>
      </c>
      <c r="R7657" s="92">
        <f>R6901+R7153*'Emission factors'!$H$16+R7405*'Emission factors'!$H$17</f>
        <v>2341646.8638841626</v>
      </c>
      <c r="S7657" s="92">
        <f>S6901+S7153*'Emission factors'!$H$16+S7405*'Emission factors'!$H$17</f>
        <v>2328506.7943288432</v>
      </c>
      <c r="T7657" s="92">
        <f>T6901+T7153*'Emission factors'!$H$16+T7405*'Emission factors'!$H$17</f>
        <v>2399484.5750634195</v>
      </c>
      <c r="U7657" s="92">
        <f>U6901+U7153*'Emission factors'!$H$16+U7405*'Emission factors'!$H$17</f>
        <v>2896542.6962237954</v>
      </c>
    </row>
    <row r="7658" spans="1:21" x14ac:dyDescent="0.25">
      <c r="A7658" s="92" t="s">
        <v>11</v>
      </c>
      <c r="B7658" s="92" t="s">
        <v>12</v>
      </c>
      <c r="C7658" s="92" t="s">
        <v>48</v>
      </c>
      <c r="D7658" s="92" t="s">
        <v>48</v>
      </c>
      <c r="E7658" s="92" t="s">
        <v>40</v>
      </c>
      <c r="F7658" s="92" t="s">
        <v>50</v>
      </c>
      <c r="G7658" s="92" t="s">
        <v>97</v>
      </c>
      <c r="H7658" s="92" t="s">
        <v>94</v>
      </c>
      <c r="I7658" s="92" t="s">
        <v>229</v>
      </c>
      <c r="L7658" s="92">
        <f>L6902+L7154*'Emission factors'!$H$16+L7406*'Emission factors'!$H$17</f>
        <v>0</v>
      </c>
      <c r="M7658" s="92">
        <f>M6902+M7154*'Emission factors'!$H$16+M7406*'Emission factors'!$H$17</f>
        <v>0</v>
      </c>
      <c r="N7658" s="92">
        <f>N6902+N7154*'Emission factors'!$H$16+N7406*'Emission factors'!$H$17</f>
        <v>0</v>
      </c>
      <c r="O7658" s="92">
        <f>O6902+O7154*'Emission factors'!$H$16+O7406*'Emission factors'!$H$17</f>
        <v>0</v>
      </c>
      <c r="P7658" s="92">
        <f>P6902+P7154*'Emission factors'!$H$16+P7406*'Emission factors'!$H$17</f>
        <v>0</v>
      </c>
      <c r="Q7658" s="92">
        <f>Q6902+Q7154*'Emission factors'!$H$16+Q7406*'Emission factors'!$H$17</f>
        <v>0</v>
      </c>
      <c r="R7658" s="92">
        <f>R6902+R7154*'Emission factors'!$H$16+R7406*'Emission factors'!$H$17</f>
        <v>0</v>
      </c>
      <c r="S7658" s="92">
        <f>S6902+S7154*'Emission factors'!$H$16+S7406*'Emission factors'!$H$17</f>
        <v>0</v>
      </c>
      <c r="T7658" s="92">
        <f>T6902+T7154*'Emission factors'!$H$16+T7406*'Emission factors'!$H$17</f>
        <v>0</v>
      </c>
      <c r="U7658" s="92">
        <f>U6902+U7154*'Emission factors'!$H$16+U7406*'Emission factors'!$H$17</f>
        <v>0</v>
      </c>
    </row>
    <row r="7659" spans="1:21" x14ac:dyDescent="0.25">
      <c r="A7659" s="92" t="s">
        <v>11</v>
      </c>
      <c r="B7659" s="92" t="s">
        <v>12</v>
      </c>
      <c r="C7659" s="92" t="s">
        <v>48</v>
      </c>
      <c r="D7659" s="92" t="s">
        <v>48</v>
      </c>
      <c r="E7659" s="92" t="s">
        <v>40</v>
      </c>
      <c r="F7659" s="92" t="s">
        <v>50</v>
      </c>
      <c r="G7659" s="92" t="s">
        <v>97</v>
      </c>
      <c r="H7659" s="92" t="s">
        <v>94</v>
      </c>
      <c r="I7659" s="92" t="s">
        <v>198</v>
      </c>
      <c r="L7659" s="92">
        <f>L6903+L7155*'Emission factors'!$H$16+L7407*'Emission factors'!$H$17</f>
        <v>0</v>
      </c>
      <c r="M7659" s="92">
        <f>M6903+M7155*'Emission factors'!$H$16+M7407*'Emission factors'!$H$17</f>
        <v>0</v>
      </c>
      <c r="N7659" s="92">
        <f>N6903+N7155*'Emission factors'!$H$16+N7407*'Emission factors'!$H$17</f>
        <v>0</v>
      </c>
      <c r="O7659" s="92">
        <f>O6903+O7155*'Emission factors'!$H$16+O7407*'Emission factors'!$H$17</f>
        <v>0</v>
      </c>
      <c r="P7659" s="92">
        <f>P6903+P7155*'Emission factors'!$H$16+P7407*'Emission factors'!$H$17</f>
        <v>0</v>
      </c>
      <c r="Q7659" s="92">
        <f>Q6903+Q7155*'Emission factors'!$H$16+Q7407*'Emission factors'!$H$17</f>
        <v>0</v>
      </c>
      <c r="R7659" s="92">
        <f>R6903+R7155*'Emission factors'!$H$16+R7407*'Emission factors'!$H$17</f>
        <v>0</v>
      </c>
      <c r="S7659" s="92">
        <f>S6903+S7155*'Emission factors'!$H$16+S7407*'Emission factors'!$H$17</f>
        <v>0</v>
      </c>
      <c r="T7659" s="92">
        <f>T6903+T7155*'Emission factors'!$H$16+T7407*'Emission factors'!$H$17</f>
        <v>0</v>
      </c>
      <c r="U7659" s="92">
        <f>U6903+U7155*'Emission factors'!$H$16+U7407*'Emission factors'!$H$17</f>
        <v>0</v>
      </c>
    </row>
    <row r="7660" spans="1:21" x14ac:dyDescent="0.25">
      <c r="A7660" s="92" t="s">
        <v>11</v>
      </c>
      <c r="B7660" s="92" t="s">
        <v>12</v>
      </c>
      <c r="C7660" s="92" t="s">
        <v>48</v>
      </c>
      <c r="D7660" s="92" t="s">
        <v>48</v>
      </c>
      <c r="E7660" s="92" t="s">
        <v>40</v>
      </c>
      <c r="F7660" s="92" t="s">
        <v>50</v>
      </c>
      <c r="G7660" s="92" t="s">
        <v>97</v>
      </c>
      <c r="H7660" s="92" t="s">
        <v>94</v>
      </c>
      <c r="I7660" s="92" t="s">
        <v>230</v>
      </c>
      <c r="L7660" s="92">
        <f>L6904+L7156*'Emission factors'!$H$16+L7408*'Emission factors'!$H$17</f>
        <v>0</v>
      </c>
      <c r="M7660" s="92">
        <f>M6904+M7156*'Emission factors'!$H$16+M7408*'Emission factors'!$H$17</f>
        <v>0</v>
      </c>
      <c r="N7660" s="92">
        <f>N6904+N7156*'Emission factors'!$H$16+N7408*'Emission factors'!$H$17</f>
        <v>0</v>
      </c>
      <c r="O7660" s="92">
        <f>O6904+O7156*'Emission factors'!$H$16+O7408*'Emission factors'!$H$17</f>
        <v>0</v>
      </c>
      <c r="P7660" s="92">
        <f>P6904+P7156*'Emission factors'!$H$16+P7408*'Emission factors'!$H$17</f>
        <v>0</v>
      </c>
      <c r="Q7660" s="92">
        <f>Q6904+Q7156*'Emission factors'!$H$16+Q7408*'Emission factors'!$H$17</f>
        <v>0</v>
      </c>
      <c r="R7660" s="92">
        <f>R6904+R7156*'Emission factors'!$H$16+R7408*'Emission factors'!$H$17</f>
        <v>0</v>
      </c>
      <c r="S7660" s="92">
        <f>S6904+S7156*'Emission factors'!$H$16+S7408*'Emission factors'!$H$17</f>
        <v>0</v>
      </c>
      <c r="T7660" s="92">
        <f>T6904+T7156*'Emission factors'!$H$16+T7408*'Emission factors'!$H$17</f>
        <v>0</v>
      </c>
      <c r="U7660" s="92">
        <f>U6904+U7156*'Emission factors'!$H$16+U7408*'Emission factors'!$H$17</f>
        <v>0</v>
      </c>
    </row>
    <row r="7661" spans="1:21" x14ac:dyDescent="0.25">
      <c r="A7661" s="92" t="s">
        <v>11</v>
      </c>
      <c r="B7661" s="92" t="s">
        <v>12</v>
      </c>
      <c r="C7661" s="92" t="s">
        <v>48</v>
      </c>
      <c r="D7661" s="92" t="s">
        <v>48</v>
      </c>
      <c r="E7661" s="92" t="s">
        <v>40</v>
      </c>
      <c r="F7661" s="92" t="s">
        <v>50</v>
      </c>
      <c r="G7661" s="92" t="s">
        <v>97</v>
      </c>
      <c r="H7661" s="92" t="s">
        <v>94</v>
      </c>
      <c r="I7661" s="92" t="s">
        <v>210</v>
      </c>
      <c r="L7661" s="92">
        <f>L6905+L7157*'Emission factors'!$H$16+L7409*'Emission factors'!$H$17</f>
        <v>1392544.4139880319</v>
      </c>
      <c r="M7661" s="92">
        <f>M6905+M7157*'Emission factors'!$H$16+M7409*'Emission factors'!$H$17</f>
        <v>1126651.9589821442</v>
      </c>
      <c r="N7661" s="92">
        <f>N6905+N7157*'Emission factors'!$H$16+N7409*'Emission factors'!$H$17</f>
        <v>1061507.8971936002</v>
      </c>
      <c r="O7661" s="92">
        <f>O6905+O7157*'Emission factors'!$H$16+O7409*'Emission factors'!$H$17</f>
        <v>1038897.8433807363</v>
      </c>
      <c r="P7661" s="92">
        <f>P6905+P7157*'Emission factors'!$H$16+P7409*'Emission factors'!$H$17</f>
        <v>1037428.406924312</v>
      </c>
      <c r="Q7661" s="92">
        <f>Q6905+Q7157*'Emission factors'!$H$16+Q7409*'Emission factors'!$H$17</f>
        <v>5614903.6032699887</v>
      </c>
      <c r="R7661" s="92">
        <f>R6905+R7157*'Emission factors'!$H$16+R7409*'Emission factors'!$H$17</f>
        <v>5126936.1455878383</v>
      </c>
      <c r="S7661" s="92">
        <f>S6905+S7157*'Emission factors'!$H$16+S7409*'Emission factors'!$H$17</f>
        <v>2424663.6039175568</v>
      </c>
      <c r="T7661" s="92">
        <f>T6905+T7157*'Emission factors'!$H$16+T7409*'Emission factors'!$H$17</f>
        <v>1293825.6278165807</v>
      </c>
      <c r="U7661" s="92">
        <f>U6905+U7157*'Emission factors'!$H$16+U7409*'Emission factors'!$H$17</f>
        <v>1315019.0215362047</v>
      </c>
    </row>
    <row r="7662" spans="1:21" x14ac:dyDescent="0.25">
      <c r="A7662" s="92" t="s">
        <v>11</v>
      </c>
      <c r="B7662" s="92" t="s">
        <v>12</v>
      </c>
      <c r="C7662" s="92" t="s">
        <v>48</v>
      </c>
      <c r="D7662" s="92" t="s">
        <v>48</v>
      </c>
      <c r="E7662" s="92" t="s">
        <v>40</v>
      </c>
      <c r="F7662" s="92" t="s">
        <v>50</v>
      </c>
      <c r="G7662" s="92" t="s">
        <v>97</v>
      </c>
      <c r="H7662" s="92" t="s">
        <v>94</v>
      </c>
      <c r="I7662" s="92" t="s">
        <v>191</v>
      </c>
      <c r="L7662" s="92">
        <f>L6906+L7158*'Emission factors'!$H$16+L7410*'Emission factors'!$H$17</f>
        <v>0</v>
      </c>
      <c r="M7662" s="92">
        <f>M6906+M7158*'Emission factors'!$H$16+M7410*'Emission factors'!$H$17</f>
        <v>0</v>
      </c>
      <c r="N7662" s="92">
        <f>N6906+N7158*'Emission factors'!$H$16+N7410*'Emission factors'!$H$17</f>
        <v>0</v>
      </c>
      <c r="O7662" s="92">
        <f>O6906+O7158*'Emission factors'!$H$16+O7410*'Emission factors'!$H$17</f>
        <v>0</v>
      </c>
      <c r="P7662" s="92">
        <f>P6906+P7158*'Emission factors'!$H$16+P7410*'Emission factors'!$H$17</f>
        <v>0</v>
      </c>
      <c r="Q7662" s="92">
        <f>Q6906+Q7158*'Emission factors'!$H$16+Q7410*'Emission factors'!$H$17</f>
        <v>0</v>
      </c>
      <c r="R7662" s="92">
        <f>R6906+R7158*'Emission factors'!$H$16+R7410*'Emission factors'!$H$17</f>
        <v>0</v>
      </c>
      <c r="S7662" s="92">
        <f>S6906+S7158*'Emission factors'!$H$16+S7410*'Emission factors'!$H$17</f>
        <v>0</v>
      </c>
      <c r="T7662" s="92">
        <f>T6906+T7158*'Emission factors'!$H$16+T7410*'Emission factors'!$H$17</f>
        <v>0</v>
      </c>
      <c r="U7662" s="92">
        <f>U6906+U7158*'Emission factors'!$H$16+U7410*'Emission factors'!$H$17</f>
        <v>0</v>
      </c>
    </row>
    <row r="7663" spans="1:21" x14ac:dyDescent="0.25">
      <c r="A7663" s="92" t="s">
        <v>11</v>
      </c>
      <c r="B7663" s="92" t="s">
        <v>12</v>
      </c>
      <c r="C7663" s="92" t="s">
        <v>48</v>
      </c>
      <c r="D7663" s="92" t="s">
        <v>48</v>
      </c>
      <c r="E7663" s="92" t="s">
        <v>40</v>
      </c>
      <c r="F7663" s="92" t="s">
        <v>50</v>
      </c>
      <c r="G7663" s="92" t="s">
        <v>97</v>
      </c>
      <c r="H7663" s="92" t="s">
        <v>94</v>
      </c>
      <c r="I7663" s="92" t="s">
        <v>231</v>
      </c>
      <c r="L7663" s="92">
        <f>L6907+L7159*'Emission factors'!$H$16+L7411*'Emission factors'!$H$17</f>
        <v>0</v>
      </c>
      <c r="M7663" s="92">
        <f>M6907+M7159*'Emission factors'!$H$16+M7411*'Emission factors'!$H$17</f>
        <v>0</v>
      </c>
      <c r="N7663" s="92">
        <f>N6907+N7159*'Emission factors'!$H$16+N7411*'Emission factors'!$H$17</f>
        <v>0</v>
      </c>
      <c r="O7663" s="92">
        <f>O6907+O7159*'Emission factors'!$H$16+O7411*'Emission factors'!$H$17</f>
        <v>0</v>
      </c>
      <c r="P7663" s="92">
        <f>P6907+P7159*'Emission factors'!$H$16+P7411*'Emission factors'!$H$17</f>
        <v>0</v>
      </c>
      <c r="Q7663" s="92">
        <f>Q6907+Q7159*'Emission factors'!$H$16+Q7411*'Emission factors'!$H$17</f>
        <v>0</v>
      </c>
      <c r="R7663" s="92">
        <f>R6907+R7159*'Emission factors'!$H$16+R7411*'Emission factors'!$H$17</f>
        <v>0</v>
      </c>
      <c r="S7663" s="92">
        <f>S6907+S7159*'Emission factors'!$H$16+S7411*'Emission factors'!$H$17</f>
        <v>0</v>
      </c>
      <c r="T7663" s="92">
        <f>T6907+T7159*'Emission factors'!$H$16+T7411*'Emission factors'!$H$17</f>
        <v>0</v>
      </c>
      <c r="U7663" s="92">
        <f>U6907+U7159*'Emission factors'!$H$16+U7411*'Emission factors'!$H$17</f>
        <v>0</v>
      </c>
    </row>
    <row r="7664" spans="1:21" x14ac:dyDescent="0.25">
      <c r="A7664" s="92" t="s">
        <v>11</v>
      </c>
      <c r="B7664" s="92" t="s">
        <v>12</v>
      </c>
      <c r="C7664" s="92" t="s">
        <v>48</v>
      </c>
      <c r="D7664" s="92" t="s">
        <v>48</v>
      </c>
      <c r="E7664" s="92" t="s">
        <v>40</v>
      </c>
      <c r="F7664" s="92" t="s">
        <v>50</v>
      </c>
      <c r="G7664" s="92" t="s">
        <v>97</v>
      </c>
      <c r="H7664" s="92" t="s">
        <v>94</v>
      </c>
      <c r="I7664" s="92" t="s">
        <v>190</v>
      </c>
      <c r="L7664" s="92">
        <f>L6908+L7160*'Emission factors'!$H$16+L7412*'Emission factors'!$H$17</f>
        <v>0</v>
      </c>
      <c r="M7664" s="92">
        <f>M6908+M7160*'Emission factors'!$H$16+M7412*'Emission factors'!$H$17</f>
        <v>0</v>
      </c>
      <c r="N7664" s="92">
        <f>N6908+N7160*'Emission factors'!$H$16+N7412*'Emission factors'!$H$17</f>
        <v>0</v>
      </c>
      <c r="O7664" s="92">
        <f>O6908+O7160*'Emission factors'!$H$16+O7412*'Emission factors'!$H$17</f>
        <v>0</v>
      </c>
      <c r="P7664" s="92">
        <f>P6908+P7160*'Emission factors'!$H$16+P7412*'Emission factors'!$H$17</f>
        <v>0</v>
      </c>
      <c r="Q7664" s="92">
        <f>Q6908+Q7160*'Emission factors'!$H$16+Q7412*'Emission factors'!$H$17</f>
        <v>0</v>
      </c>
      <c r="R7664" s="92">
        <f>R6908+R7160*'Emission factors'!$H$16+R7412*'Emission factors'!$H$17</f>
        <v>0</v>
      </c>
      <c r="S7664" s="92">
        <f>S6908+S7160*'Emission factors'!$H$16+S7412*'Emission factors'!$H$17</f>
        <v>0</v>
      </c>
      <c r="T7664" s="92">
        <f>T6908+T7160*'Emission factors'!$H$16+T7412*'Emission factors'!$H$17</f>
        <v>0</v>
      </c>
      <c r="U7664" s="92">
        <f>U6908+U7160*'Emission factors'!$H$16+U7412*'Emission factors'!$H$17</f>
        <v>0</v>
      </c>
    </row>
    <row r="7665" spans="1:21" x14ac:dyDescent="0.25">
      <c r="A7665" s="92" t="s">
        <v>11</v>
      </c>
      <c r="B7665" s="92" t="s">
        <v>12</v>
      </c>
      <c r="C7665" s="92" t="s">
        <v>48</v>
      </c>
      <c r="D7665" s="92" t="s">
        <v>48</v>
      </c>
      <c r="E7665" s="92" t="s">
        <v>53</v>
      </c>
      <c r="F7665" s="92" t="s">
        <v>50</v>
      </c>
      <c r="G7665" s="92" t="s">
        <v>97</v>
      </c>
      <c r="H7665" s="92" t="s">
        <v>94</v>
      </c>
      <c r="I7665" s="92" t="s">
        <v>207</v>
      </c>
      <c r="L7665" s="92">
        <f>L6909+L7161*'Emission factors'!$H$16+L7413*'Emission factors'!$H$17</f>
        <v>0</v>
      </c>
      <c r="M7665" s="92">
        <f>M6909+M7161*'Emission factors'!$H$16+M7413*'Emission factors'!$H$17</f>
        <v>0</v>
      </c>
      <c r="N7665" s="92">
        <f>N6909+N7161*'Emission factors'!$H$16+N7413*'Emission factors'!$H$17</f>
        <v>0</v>
      </c>
      <c r="O7665" s="92">
        <f>O6909+O7161*'Emission factors'!$H$16+O7413*'Emission factors'!$H$17</f>
        <v>0</v>
      </c>
      <c r="P7665" s="92">
        <f>P6909+P7161*'Emission factors'!$H$16+P7413*'Emission factors'!$H$17</f>
        <v>0</v>
      </c>
      <c r="Q7665" s="92">
        <f>Q6909+Q7161*'Emission factors'!$H$16+Q7413*'Emission factors'!$H$17</f>
        <v>0</v>
      </c>
      <c r="R7665" s="92">
        <f>R6909+R7161*'Emission factors'!$H$16+R7413*'Emission factors'!$H$17</f>
        <v>0</v>
      </c>
      <c r="S7665" s="92">
        <f>S6909+S7161*'Emission factors'!$H$16+S7413*'Emission factors'!$H$17</f>
        <v>0</v>
      </c>
      <c r="T7665" s="92">
        <f>T6909+T7161*'Emission factors'!$H$16+T7413*'Emission factors'!$H$17</f>
        <v>0</v>
      </c>
      <c r="U7665" s="92">
        <f>U6909+U7161*'Emission factors'!$H$16+U7413*'Emission factors'!$H$17</f>
        <v>0</v>
      </c>
    </row>
    <row r="7666" spans="1:21" x14ac:dyDescent="0.25">
      <c r="A7666" s="92" t="s">
        <v>11</v>
      </c>
      <c r="B7666" s="92" t="s">
        <v>12</v>
      </c>
      <c r="C7666" s="92" t="s">
        <v>48</v>
      </c>
      <c r="D7666" s="92" t="s">
        <v>48</v>
      </c>
      <c r="E7666" s="92" t="s">
        <v>53</v>
      </c>
      <c r="F7666" s="92" t="s">
        <v>50</v>
      </c>
      <c r="G7666" s="92" t="s">
        <v>97</v>
      </c>
      <c r="H7666" s="92" t="s">
        <v>94</v>
      </c>
      <c r="I7666" s="92" t="s">
        <v>218</v>
      </c>
      <c r="L7666" s="92">
        <f>L6910+L7162*'Emission factors'!$H$16+L7414*'Emission factors'!$H$17</f>
        <v>0</v>
      </c>
      <c r="M7666" s="92">
        <f>M6910+M7162*'Emission factors'!$H$16+M7414*'Emission factors'!$H$17</f>
        <v>0</v>
      </c>
      <c r="N7666" s="92">
        <f>N6910+N7162*'Emission factors'!$H$16+N7414*'Emission factors'!$H$17</f>
        <v>0</v>
      </c>
      <c r="O7666" s="92">
        <f>O6910+O7162*'Emission factors'!$H$16+O7414*'Emission factors'!$H$17</f>
        <v>0</v>
      </c>
      <c r="P7666" s="92">
        <f>P6910+P7162*'Emission factors'!$H$16+P7414*'Emission factors'!$H$17</f>
        <v>0</v>
      </c>
      <c r="Q7666" s="92">
        <f>Q6910+Q7162*'Emission factors'!$H$16+Q7414*'Emission factors'!$H$17</f>
        <v>0</v>
      </c>
      <c r="R7666" s="92">
        <f>R6910+R7162*'Emission factors'!$H$16+R7414*'Emission factors'!$H$17</f>
        <v>0</v>
      </c>
      <c r="S7666" s="92">
        <f>S6910+S7162*'Emission factors'!$H$16+S7414*'Emission factors'!$H$17</f>
        <v>0</v>
      </c>
      <c r="T7666" s="92">
        <f>T6910+T7162*'Emission factors'!$H$16+T7414*'Emission factors'!$H$17</f>
        <v>0</v>
      </c>
      <c r="U7666" s="92">
        <f>U6910+U7162*'Emission factors'!$H$16+U7414*'Emission factors'!$H$17</f>
        <v>0</v>
      </c>
    </row>
    <row r="7667" spans="1:21" x14ac:dyDescent="0.25">
      <c r="A7667" s="92" t="s">
        <v>11</v>
      </c>
      <c r="B7667" s="92" t="s">
        <v>12</v>
      </c>
      <c r="C7667" s="92" t="s">
        <v>48</v>
      </c>
      <c r="D7667" s="92" t="s">
        <v>48</v>
      </c>
      <c r="E7667" s="92" t="s">
        <v>53</v>
      </c>
      <c r="F7667" s="92" t="s">
        <v>50</v>
      </c>
      <c r="G7667" s="92" t="s">
        <v>97</v>
      </c>
      <c r="H7667" s="92" t="s">
        <v>94</v>
      </c>
      <c r="I7667" s="92" t="s">
        <v>194</v>
      </c>
      <c r="L7667" s="92">
        <f>L6911+L7163*'Emission factors'!$H$16+L7415*'Emission factors'!$H$17</f>
        <v>0</v>
      </c>
      <c r="M7667" s="92">
        <f>M6911+M7163*'Emission factors'!$H$16+M7415*'Emission factors'!$H$17</f>
        <v>0</v>
      </c>
      <c r="N7667" s="92">
        <f>N6911+N7163*'Emission factors'!$H$16+N7415*'Emission factors'!$H$17</f>
        <v>0</v>
      </c>
      <c r="O7667" s="92">
        <f>O6911+O7163*'Emission factors'!$H$16+O7415*'Emission factors'!$H$17</f>
        <v>0</v>
      </c>
      <c r="P7667" s="92">
        <f>P6911+P7163*'Emission factors'!$H$16+P7415*'Emission factors'!$H$17</f>
        <v>0</v>
      </c>
      <c r="Q7667" s="92">
        <f>Q6911+Q7163*'Emission factors'!$H$16+Q7415*'Emission factors'!$H$17</f>
        <v>0</v>
      </c>
      <c r="R7667" s="92">
        <f>R6911+R7163*'Emission factors'!$H$16+R7415*'Emission factors'!$H$17</f>
        <v>0</v>
      </c>
      <c r="S7667" s="92">
        <f>S6911+S7163*'Emission factors'!$H$16+S7415*'Emission factors'!$H$17</f>
        <v>0</v>
      </c>
      <c r="T7667" s="92">
        <f>T6911+T7163*'Emission factors'!$H$16+T7415*'Emission factors'!$H$17</f>
        <v>0</v>
      </c>
      <c r="U7667" s="92">
        <f>U6911+U7163*'Emission factors'!$H$16+U7415*'Emission factors'!$H$17</f>
        <v>0</v>
      </c>
    </row>
    <row r="7668" spans="1:21" x14ac:dyDescent="0.25">
      <c r="A7668" s="92" t="s">
        <v>11</v>
      </c>
      <c r="B7668" s="92" t="s">
        <v>12</v>
      </c>
      <c r="C7668" s="92" t="s">
        <v>48</v>
      </c>
      <c r="D7668" s="92" t="s">
        <v>48</v>
      </c>
      <c r="E7668" s="92" t="s">
        <v>53</v>
      </c>
      <c r="F7668" s="92" t="s">
        <v>50</v>
      </c>
      <c r="G7668" s="92" t="s">
        <v>97</v>
      </c>
      <c r="H7668" s="92" t="s">
        <v>94</v>
      </c>
      <c r="I7668" s="92" t="s">
        <v>205</v>
      </c>
      <c r="L7668" s="92">
        <f>L6912+L7164*'Emission factors'!$H$16+L7416*'Emission factors'!$H$17</f>
        <v>0</v>
      </c>
      <c r="M7668" s="92">
        <f>M6912+M7164*'Emission factors'!$H$16+M7416*'Emission factors'!$H$17</f>
        <v>0</v>
      </c>
      <c r="N7668" s="92">
        <f>N6912+N7164*'Emission factors'!$H$16+N7416*'Emission factors'!$H$17</f>
        <v>0</v>
      </c>
      <c r="O7668" s="92">
        <f>O6912+O7164*'Emission factors'!$H$16+O7416*'Emission factors'!$H$17</f>
        <v>0</v>
      </c>
      <c r="P7668" s="92">
        <f>P6912+P7164*'Emission factors'!$H$16+P7416*'Emission factors'!$H$17</f>
        <v>0</v>
      </c>
      <c r="Q7668" s="92">
        <f>Q6912+Q7164*'Emission factors'!$H$16+Q7416*'Emission factors'!$H$17</f>
        <v>0</v>
      </c>
      <c r="R7668" s="92">
        <f>R6912+R7164*'Emission factors'!$H$16+R7416*'Emission factors'!$H$17</f>
        <v>0</v>
      </c>
      <c r="S7668" s="92">
        <f>S6912+S7164*'Emission factors'!$H$16+S7416*'Emission factors'!$H$17</f>
        <v>0</v>
      </c>
      <c r="T7668" s="92">
        <f>T6912+T7164*'Emission factors'!$H$16+T7416*'Emission factors'!$H$17</f>
        <v>0</v>
      </c>
      <c r="U7668" s="92">
        <f>U6912+U7164*'Emission factors'!$H$16+U7416*'Emission factors'!$H$17</f>
        <v>0</v>
      </c>
    </row>
    <row r="7669" spans="1:21" x14ac:dyDescent="0.25">
      <c r="A7669" s="92" t="s">
        <v>11</v>
      </c>
      <c r="B7669" s="92" t="s">
        <v>12</v>
      </c>
      <c r="C7669" s="92" t="s">
        <v>48</v>
      </c>
      <c r="D7669" s="92" t="s">
        <v>48</v>
      </c>
      <c r="E7669" s="92" t="s">
        <v>53</v>
      </c>
      <c r="F7669" s="92" t="s">
        <v>50</v>
      </c>
      <c r="G7669" s="92" t="s">
        <v>97</v>
      </c>
      <c r="H7669" s="92" t="s">
        <v>94</v>
      </c>
      <c r="I7669" s="92" t="s">
        <v>204</v>
      </c>
      <c r="L7669" s="92">
        <f>L6913+L7165*'Emission factors'!$H$16+L7417*'Emission factors'!$H$17</f>
        <v>0</v>
      </c>
      <c r="M7669" s="92">
        <f>M6913+M7165*'Emission factors'!$H$16+M7417*'Emission factors'!$H$17</f>
        <v>0</v>
      </c>
      <c r="N7669" s="92">
        <f>N6913+N7165*'Emission factors'!$H$16+N7417*'Emission factors'!$H$17</f>
        <v>136356.32340000002</v>
      </c>
      <c r="O7669" s="92">
        <f>O6913+O7165*'Emission factors'!$H$16+O7417*'Emission factors'!$H$17</f>
        <v>433602.77838749997</v>
      </c>
      <c r="P7669" s="92">
        <f>P6913+P7165*'Emission factors'!$H$16+P7417*'Emission factors'!$H$17</f>
        <v>779400.34852500004</v>
      </c>
      <c r="Q7669" s="92">
        <f>Q6913+Q7165*'Emission factors'!$H$16+Q7417*'Emission factors'!$H$17</f>
        <v>1764626.4352124997</v>
      </c>
      <c r="R7669" s="92">
        <f>R6913+R7165*'Emission factors'!$H$16+R7417*'Emission factors'!$H$17</f>
        <v>2463710.8432500004</v>
      </c>
      <c r="S7669" s="92">
        <f>S6913+S7165*'Emission factors'!$H$16+S7417*'Emission factors'!$H$17</f>
        <v>2996740.10745</v>
      </c>
      <c r="T7669" s="92">
        <f>T6913+T7165*'Emission factors'!$H$16+T7417*'Emission factors'!$H$17</f>
        <v>4174362.9004500001</v>
      </c>
      <c r="U7669" s="92">
        <f>U6913+U7165*'Emission factors'!$H$16+U7417*'Emission factors'!$H$17</f>
        <v>6777012.5732249999</v>
      </c>
    </row>
    <row r="7670" spans="1:21" x14ac:dyDescent="0.25">
      <c r="A7670" s="92" t="s">
        <v>11</v>
      </c>
      <c r="B7670" s="92" t="s">
        <v>12</v>
      </c>
      <c r="C7670" s="92" t="s">
        <v>48</v>
      </c>
      <c r="D7670" s="92" t="s">
        <v>48</v>
      </c>
      <c r="E7670" s="92" t="s">
        <v>53</v>
      </c>
      <c r="F7670" s="92" t="s">
        <v>50</v>
      </c>
      <c r="G7670" s="92" t="s">
        <v>97</v>
      </c>
      <c r="H7670" s="92" t="s">
        <v>94</v>
      </c>
      <c r="I7670" s="92" t="s">
        <v>199</v>
      </c>
      <c r="L7670" s="92">
        <f>L6914+L7166*'Emission factors'!$H$16+L7418*'Emission factors'!$H$17</f>
        <v>0</v>
      </c>
      <c r="M7670" s="92">
        <f>M6914+M7166*'Emission factors'!$H$16+M7418*'Emission factors'!$H$17</f>
        <v>0</v>
      </c>
      <c r="N7670" s="92">
        <f>N6914+N7166*'Emission factors'!$H$16+N7418*'Emission factors'!$H$17</f>
        <v>0</v>
      </c>
      <c r="O7670" s="92">
        <f>O6914+O7166*'Emission factors'!$H$16+O7418*'Emission factors'!$H$17</f>
        <v>0</v>
      </c>
      <c r="P7670" s="92">
        <f>P6914+P7166*'Emission factors'!$H$16+P7418*'Emission factors'!$H$17</f>
        <v>0</v>
      </c>
      <c r="Q7670" s="92">
        <f>Q6914+Q7166*'Emission factors'!$H$16+Q7418*'Emission factors'!$H$17</f>
        <v>0</v>
      </c>
      <c r="R7670" s="92">
        <f>R6914+R7166*'Emission factors'!$H$16+R7418*'Emission factors'!$H$17</f>
        <v>0</v>
      </c>
      <c r="S7670" s="92">
        <f>S6914+S7166*'Emission factors'!$H$16+S7418*'Emission factors'!$H$17</f>
        <v>0</v>
      </c>
      <c r="T7670" s="92">
        <f>T6914+T7166*'Emission factors'!$H$16+T7418*'Emission factors'!$H$17</f>
        <v>0</v>
      </c>
      <c r="U7670" s="92">
        <f>U6914+U7166*'Emission factors'!$H$16+U7418*'Emission factors'!$H$17</f>
        <v>0</v>
      </c>
    </row>
    <row r="7671" spans="1:21" x14ac:dyDescent="0.25">
      <c r="A7671" s="92" t="s">
        <v>11</v>
      </c>
      <c r="B7671" s="92" t="s">
        <v>12</v>
      </c>
      <c r="C7671" s="92" t="s">
        <v>48</v>
      </c>
      <c r="D7671" s="92" t="s">
        <v>48</v>
      </c>
      <c r="E7671" s="92" t="s">
        <v>53</v>
      </c>
      <c r="F7671" s="92" t="s">
        <v>50</v>
      </c>
      <c r="G7671" s="92" t="s">
        <v>97</v>
      </c>
      <c r="H7671" s="92" t="s">
        <v>94</v>
      </c>
      <c r="I7671" s="92" t="s">
        <v>233</v>
      </c>
      <c r="L7671" s="92">
        <f>L6915+L7167*'Emission factors'!$H$16+L7419*'Emission factors'!$H$17</f>
        <v>0</v>
      </c>
      <c r="M7671" s="92">
        <f>M6915+M7167*'Emission factors'!$H$16+M7419*'Emission factors'!$H$17</f>
        <v>0</v>
      </c>
      <c r="N7671" s="92">
        <f>N6915+N7167*'Emission factors'!$H$16+N7419*'Emission factors'!$H$17</f>
        <v>0</v>
      </c>
      <c r="O7671" s="92">
        <f>O6915+O7167*'Emission factors'!$H$16+O7419*'Emission factors'!$H$17</f>
        <v>0</v>
      </c>
      <c r="P7671" s="92">
        <f>P6915+P7167*'Emission factors'!$H$16+P7419*'Emission factors'!$H$17</f>
        <v>0</v>
      </c>
      <c r="Q7671" s="92">
        <f>Q6915+Q7167*'Emission factors'!$H$16+Q7419*'Emission factors'!$H$17</f>
        <v>0</v>
      </c>
      <c r="R7671" s="92">
        <f>R6915+R7167*'Emission factors'!$H$16+R7419*'Emission factors'!$H$17</f>
        <v>0</v>
      </c>
      <c r="S7671" s="92">
        <f>S6915+S7167*'Emission factors'!$H$16+S7419*'Emission factors'!$H$17</f>
        <v>0</v>
      </c>
      <c r="T7671" s="92">
        <f>T6915+T7167*'Emission factors'!$H$16+T7419*'Emission factors'!$H$17</f>
        <v>0</v>
      </c>
      <c r="U7671" s="92">
        <f>U6915+U7167*'Emission factors'!$H$16+U7419*'Emission factors'!$H$17</f>
        <v>0</v>
      </c>
    </row>
    <row r="7672" spans="1:21" x14ac:dyDescent="0.25">
      <c r="A7672" s="92" t="s">
        <v>11</v>
      </c>
      <c r="B7672" s="92" t="s">
        <v>12</v>
      </c>
      <c r="C7672" s="92" t="s">
        <v>48</v>
      </c>
      <c r="D7672" s="92" t="s">
        <v>48</v>
      </c>
      <c r="E7672" s="92" t="s">
        <v>53</v>
      </c>
      <c r="F7672" s="92" t="s">
        <v>50</v>
      </c>
      <c r="G7672" s="92" t="s">
        <v>97</v>
      </c>
      <c r="H7672" s="92" t="s">
        <v>94</v>
      </c>
      <c r="I7672" s="92" t="s">
        <v>220</v>
      </c>
      <c r="L7672" s="92">
        <f>L6916+L7168*'Emission factors'!$H$16+L7420*'Emission factors'!$H$17</f>
        <v>0</v>
      </c>
      <c r="M7672" s="92">
        <f>M6916+M7168*'Emission factors'!$H$16+M7420*'Emission factors'!$H$17</f>
        <v>0</v>
      </c>
      <c r="N7672" s="92">
        <f>N6916+N7168*'Emission factors'!$H$16+N7420*'Emission factors'!$H$17</f>
        <v>0</v>
      </c>
      <c r="O7672" s="92">
        <f>O6916+O7168*'Emission factors'!$H$16+O7420*'Emission factors'!$H$17</f>
        <v>0</v>
      </c>
      <c r="P7672" s="92">
        <f>P6916+P7168*'Emission factors'!$H$16+P7420*'Emission factors'!$H$17</f>
        <v>0</v>
      </c>
      <c r="Q7672" s="92">
        <f>Q6916+Q7168*'Emission factors'!$H$16+Q7420*'Emission factors'!$H$17</f>
        <v>0</v>
      </c>
      <c r="R7672" s="92">
        <f>R6916+R7168*'Emission factors'!$H$16+R7420*'Emission factors'!$H$17</f>
        <v>0</v>
      </c>
      <c r="S7672" s="92">
        <f>S6916+S7168*'Emission factors'!$H$16+S7420*'Emission factors'!$H$17</f>
        <v>0</v>
      </c>
      <c r="T7672" s="92">
        <f>T6916+T7168*'Emission factors'!$H$16+T7420*'Emission factors'!$H$17</f>
        <v>0</v>
      </c>
      <c r="U7672" s="92">
        <f>U6916+U7168*'Emission factors'!$H$16+U7420*'Emission factors'!$H$17</f>
        <v>0</v>
      </c>
    </row>
    <row r="7673" spans="1:21" x14ac:dyDescent="0.25">
      <c r="A7673" s="92" t="s">
        <v>11</v>
      </c>
      <c r="B7673" s="92" t="s">
        <v>12</v>
      </c>
      <c r="C7673" s="92" t="s">
        <v>48</v>
      </c>
      <c r="D7673" s="92" t="s">
        <v>48</v>
      </c>
      <c r="E7673" s="92" t="s">
        <v>53</v>
      </c>
      <c r="F7673" s="92" t="s">
        <v>50</v>
      </c>
      <c r="G7673" s="92" t="s">
        <v>97</v>
      </c>
      <c r="H7673" s="92" t="s">
        <v>94</v>
      </c>
      <c r="I7673" s="92" t="s">
        <v>221</v>
      </c>
      <c r="L7673" s="92">
        <f>L6917+L7169*'Emission factors'!$H$16+L7421*'Emission factors'!$H$17</f>
        <v>0</v>
      </c>
      <c r="M7673" s="92">
        <f>M6917+M7169*'Emission factors'!$H$16+M7421*'Emission factors'!$H$17</f>
        <v>0</v>
      </c>
      <c r="N7673" s="92">
        <f>N6917+N7169*'Emission factors'!$H$16+N7421*'Emission factors'!$H$17</f>
        <v>0</v>
      </c>
      <c r="O7673" s="92">
        <f>O6917+O7169*'Emission factors'!$H$16+O7421*'Emission factors'!$H$17</f>
        <v>0</v>
      </c>
      <c r="P7673" s="92">
        <f>P6917+P7169*'Emission factors'!$H$16+P7421*'Emission factors'!$H$17</f>
        <v>0</v>
      </c>
      <c r="Q7673" s="92">
        <f>Q6917+Q7169*'Emission factors'!$H$16+Q7421*'Emission factors'!$H$17</f>
        <v>0</v>
      </c>
      <c r="R7673" s="92">
        <f>R6917+R7169*'Emission factors'!$H$16+R7421*'Emission factors'!$H$17</f>
        <v>0</v>
      </c>
      <c r="S7673" s="92">
        <f>S6917+S7169*'Emission factors'!$H$16+S7421*'Emission factors'!$H$17</f>
        <v>0</v>
      </c>
      <c r="T7673" s="92">
        <f>T6917+T7169*'Emission factors'!$H$16+T7421*'Emission factors'!$H$17</f>
        <v>0</v>
      </c>
      <c r="U7673" s="92">
        <f>U6917+U7169*'Emission factors'!$H$16+U7421*'Emission factors'!$H$17</f>
        <v>0</v>
      </c>
    </row>
    <row r="7674" spans="1:21" x14ac:dyDescent="0.25">
      <c r="A7674" s="92" t="s">
        <v>11</v>
      </c>
      <c r="B7674" s="92" t="s">
        <v>12</v>
      </c>
      <c r="C7674" s="92" t="s">
        <v>48</v>
      </c>
      <c r="D7674" s="92" t="s">
        <v>48</v>
      </c>
      <c r="E7674" s="92" t="s">
        <v>53</v>
      </c>
      <c r="F7674" s="92" t="s">
        <v>50</v>
      </c>
      <c r="G7674" s="92" t="s">
        <v>97</v>
      </c>
      <c r="H7674" s="92" t="s">
        <v>94</v>
      </c>
      <c r="I7674" s="92" t="s">
        <v>201</v>
      </c>
      <c r="L7674" s="92">
        <f>L6918+L7170*'Emission factors'!$H$16+L7422*'Emission factors'!$H$17</f>
        <v>3133683.4413599996</v>
      </c>
      <c r="M7674" s="92">
        <f>M6918+M7170*'Emission factors'!$H$16+M7422*'Emission factors'!$H$17</f>
        <v>3135937.1875875001</v>
      </c>
      <c r="N7674" s="92">
        <f>N6918+N7170*'Emission factors'!$H$16+N7422*'Emission factors'!$H$17</f>
        <v>4008824.2578375</v>
      </c>
      <c r="O7674" s="92">
        <f>O6918+O7170*'Emission factors'!$H$16+O7422*'Emission factors'!$H$17</f>
        <v>4297548.4426124999</v>
      </c>
      <c r="P7674" s="92">
        <f>P6918+P7170*'Emission factors'!$H$16+P7422*'Emission factors'!$H$17</f>
        <v>4359528.5896124998</v>
      </c>
      <c r="Q7674" s="92">
        <f>Q6918+Q7170*'Emission factors'!$H$16+Q7422*'Emission factors'!$H$17</f>
        <v>4947048.7330499999</v>
      </c>
      <c r="R7674" s="92">
        <f>R6918+R7170*'Emission factors'!$H$16+R7422*'Emission factors'!$H$17</f>
        <v>5285744.4113437496</v>
      </c>
      <c r="S7674" s="92">
        <f>S6918+S7170*'Emission factors'!$H$16+S7422*'Emission factors'!$H$17</f>
        <v>5482531.3780687489</v>
      </c>
      <c r="T7674" s="92">
        <f>T6918+T7170*'Emission factors'!$H$16+T7422*'Emission factors'!$H$17</f>
        <v>3541390.6492125001</v>
      </c>
      <c r="U7674" s="92">
        <f>U6918+U7170*'Emission factors'!$H$16+U7422*'Emission factors'!$H$17</f>
        <v>5450120.9261999996</v>
      </c>
    </row>
    <row r="7675" spans="1:21" x14ac:dyDescent="0.25">
      <c r="A7675" s="92" t="s">
        <v>11</v>
      </c>
      <c r="B7675" s="92" t="s">
        <v>12</v>
      </c>
      <c r="C7675" s="92" t="s">
        <v>48</v>
      </c>
      <c r="D7675" s="92" t="s">
        <v>48</v>
      </c>
      <c r="E7675" s="92" t="s">
        <v>53</v>
      </c>
      <c r="F7675" s="92" t="s">
        <v>50</v>
      </c>
      <c r="G7675" s="92" t="s">
        <v>97</v>
      </c>
      <c r="H7675" s="92" t="s">
        <v>94</v>
      </c>
      <c r="I7675" s="92" t="s">
        <v>196</v>
      </c>
      <c r="L7675" s="92">
        <f>L6919+L7171*'Emission factors'!$H$16+L7423*'Emission factors'!$H$17</f>
        <v>0</v>
      </c>
      <c r="M7675" s="92">
        <f>M6919+M7171*'Emission factors'!$H$16+M7423*'Emission factors'!$H$17</f>
        <v>0</v>
      </c>
      <c r="N7675" s="92">
        <f>N6919+N7171*'Emission factors'!$H$16+N7423*'Emission factors'!$H$17</f>
        <v>0</v>
      </c>
      <c r="O7675" s="92">
        <f>O6919+O7171*'Emission factors'!$H$16+O7423*'Emission factors'!$H$17</f>
        <v>0</v>
      </c>
      <c r="P7675" s="92">
        <f>P6919+P7171*'Emission factors'!$H$16+P7423*'Emission factors'!$H$17</f>
        <v>0</v>
      </c>
      <c r="Q7675" s="92">
        <f>Q6919+Q7171*'Emission factors'!$H$16+Q7423*'Emission factors'!$H$17</f>
        <v>0</v>
      </c>
      <c r="R7675" s="92">
        <f>R6919+R7171*'Emission factors'!$H$16+R7423*'Emission factors'!$H$17</f>
        <v>0</v>
      </c>
      <c r="S7675" s="92">
        <f>S6919+S7171*'Emission factors'!$H$16+S7423*'Emission factors'!$H$17</f>
        <v>0</v>
      </c>
      <c r="T7675" s="92">
        <f>T6919+T7171*'Emission factors'!$H$16+T7423*'Emission factors'!$H$17</f>
        <v>0</v>
      </c>
      <c r="U7675" s="92">
        <f>U6919+U7171*'Emission factors'!$H$16+U7423*'Emission factors'!$H$17</f>
        <v>0</v>
      </c>
    </row>
    <row r="7676" spans="1:21" x14ac:dyDescent="0.25">
      <c r="A7676" s="92" t="s">
        <v>11</v>
      </c>
      <c r="B7676" s="92" t="s">
        <v>12</v>
      </c>
      <c r="C7676" s="92" t="s">
        <v>48</v>
      </c>
      <c r="D7676" s="92" t="s">
        <v>48</v>
      </c>
      <c r="E7676" s="92" t="s">
        <v>53</v>
      </c>
      <c r="F7676" s="92" t="s">
        <v>50</v>
      </c>
      <c r="G7676" s="92" t="s">
        <v>97</v>
      </c>
      <c r="H7676" s="92" t="s">
        <v>94</v>
      </c>
      <c r="I7676" s="92" t="s">
        <v>197</v>
      </c>
      <c r="L7676" s="92">
        <f>L6920+L7172*'Emission factors'!$H$16+L7424*'Emission factors'!$H$17</f>
        <v>0</v>
      </c>
      <c r="M7676" s="92">
        <f>M6920+M7172*'Emission factors'!$H$16+M7424*'Emission factors'!$H$17</f>
        <v>0</v>
      </c>
      <c r="N7676" s="92">
        <f>N6920+N7172*'Emission factors'!$H$16+N7424*'Emission factors'!$H$17</f>
        <v>0</v>
      </c>
      <c r="O7676" s="92">
        <f>O6920+O7172*'Emission factors'!$H$16+O7424*'Emission factors'!$H$17</f>
        <v>0</v>
      </c>
      <c r="P7676" s="92">
        <f>P6920+P7172*'Emission factors'!$H$16+P7424*'Emission factors'!$H$17</f>
        <v>0</v>
      </c>
      <c r="Q7676" s="92">
        <f>Q6920+Q7172*'Emission factors'!$H$16+Q7424*'Emission factors'!$H$17</f>
        <v>0</v>
      </c>
      <c r="R7676" s="92">
        <f>R6920+R7172*'Emission factors'!$H$16+R7424*'Emission factors'!$H$17</f>
        <v>0</v>
      </c>
      <c r="S7676" s="92">
        <f>S6920+S7172*'Emission factors'!$H$16+S7424*'Emission factors'!$H$17</f>
        <v>0</v>
      </c>
      <c r="T7676" s="92">
        <f>T6920+T7172*'Emission factors'!$H$16+T7424*'Emission factors'!$H$17</f>
        <v>0</v>
      </c>
      <c r="U7676" s="92">
        <f>U6920+U7172*'Emission factors'!$H$16+U7424*'Emission factors'!$H$17</f>
        <v>0</v>
      </c>
    </row>
    <row r="7677" spans="1:21" x14ac:dyDescent="0.25">
      <c r="A7677" s="92" t="s">
        <v>11</v>
      </c>
      <c r="B7677" s="92" t="s">
        <v>12</v>
      </c>
      <c r="C7677" s="92" t="s">
        <v>48</v>
      </c>
      <c r="D7677" s="92" t="s">
        <v>48</v>
      </c>
      <c r="E7677" s="92" t="s">
        <v>53</v>
      </c>
      <c r="F7677" s="92" t="s">
        <v>50</v>
      </c>
      <c r="G7677" s="92" t="s">
        <v>97</v>
      </c>
      <c r="H7677" s="92" t="s">
        <v>94</v>
      </c>
      <c r="I7677" s="92" t="s">
        <v>222</v>
      </c>
      <c r="L7677" s="92">
        <f>L6921+L7173*'Emission factors'!$H$16+L7425*'Emission factors'!$H$17</f>
        <v>0</v>
      </c>
      <c r="M7677" s="92">
        <f>M6921+M7173*'Emission factors'!$H$16+M7425*'Emission factors'!$H$17</f>
        <v>0</v>
      </c>
      <c r="N7677" s="92">
        <f>N6921+N7173*'Emission factors'!$H$16+N7425*'Emission factors'!$H$17</f>
        <v>0</v>
      </c>
      <c r="O7677" s="92">
        <f>O6921+O7173*'Emission factors'!$H$16+O7425*'Emission factors'!$H$17</f>
        <v>0</v>
      </c>
      <c r="P7677" s="92">
        <f>P6921+P7173*'Emission factors'!$H$16+P7425*'Emission factors'!$H$17</f>
        <v>0</v>
      </c>
      <c r="Q7677" s="92">
        <f>Q6921+Q7173*'Emission factors'!$H$16+Q7425*'Emission factors'!$H$17</f>
        <v>0</v>
      </c>
      <c r="R7677" s="92">
        <f>R6921+R7173*'Emission factors'!$H$16+R7425*'Emission factors'!$H$17</f>
        <v>0</v>
      </c>
      <c r="S7677" s="92">
        <f>S6921+S7173*'Emission factors'!$H$16+S7425*'Emission factors'!$H$17</f>
        <v>0</v>
      </c>
      <c r="T7677" s="92">
        <f>T6921+T7173*'Emission factors'!$H$16+T7425*'Emission factors'!$H$17</f>
        <v>0</v>
      </c>
      <c r="U7677" s="92">
        <f>U6921+U7173*'Emission factors'!$H$16+U7425*'Emission factors'!$H$17</f>
        <v>0</v>
      </c>
    </row>
    <row r="7678" spans="1:21" x14ac:dyDescent="0.25">
      <c r="A7678" s="92" t="s">
        <v>11</v>
      </c>
      <c r="B7678" s="92" t="s">
        <v>12</v>
      </c>
      <c r="C7678" s="92" t="s">
        <v>48</v>
      </c>
      <c r="D7678" s="92" t="s">
        <v>48</v>
      </c>
      <c r="E7678" s="92" t="s">
        <v>53</v>
      </c>
      <c r="F7678" s="92" t="s">
        <v>50</v>
      </c>
      <c r="G7678" s="92" t="s">
        <v>97</v>
      </c>
      <c r="H7678" s="92" t="s">
        <v>94</v>
      </c>
      <c r="I7678" s="92" t="s">
        <v>223</v>
      </c>
      <c r="L7678" s="92">
        <f>L6922+L7174*'Emission factors'!$H$16+L7426*'Emission factors'!$H$17</f>
        <v>0</v>
      </c>
      <c r="M7678" s="92">
        <f>M6922+M7174*'Emission factors'!$H$16+M7426*'Emission factors'!$H$17</f>
        <v>0</v>
      </c>
      <c r="N7678" s="92">
        <f>N6922+N7174*'Emission factors'!$H$16+N7426*'Emission factors'!$H$17</f>
        <v>0</v>
      </c>
      <c r="O7678" s="92">
        <f>O6922+O7174*'Emission factors'!$H$16+O7426*'Emission factors'!$H$17</f>
        <v>0</v>
      </c>
      <c r="P7678" s="92">
        <f>P6922+P7174*'Emission factors'!$H$16+P7426*'Emission factors'!$H$17</f>
        <v>0</v>
      </c>
      <c r="Q7678" s="92">
        <f>Q6922+Q7174*'Emission factors'!$H$16+Q7426*'Emission factors'!$H$17</f>
        <v>0</v>
      </c>
      <c r="R7678" s="92">
        <f>R6922+R7174*'Emission factors'!$H$16+R7426*'Emission factors'!$H$17</f>
        <v>0</v>
      </c>
      <c r="S7678" s="92">
        <f>S6922+S7174*'Emission factors'!$H$16+S7426*'Emission factors'!$H$17</f>
        <v>0</v>
      </c>
      <c r="T7678" s="92">
        <f>T6922+T7174*'Emission factors'!$H$16+T7426*'Emission factors'!$H$17</f>
        <v>0</v>
      </c>
      <c r="U7678" s="92">
        <f>U6922+U7174*'Emission factors'!$H$16+U7426*'Emission factors'!$H$17</f>
        <v>0</v>
      </c>
    </row>
    <row r="7679" spans="1:21" x14ac:dyDescent="0.25">
      <c r="A7679" s="92" t="s">
        <v>11</v>
      </c>
      <c r="B7679" s="92" t="s">
        <v>12</v>
      </c>
      <c r="C7679" s="92" t="s">
        <v>48</v>
      </c>
      <c r="D7679" s="92" t="s">
        <v>48</v>
      </c>
      <c r="E7679" s="92" t="s">
        <v>53</v>
      </c>
      <c r="F7679" s="92" t="s">
        <v>50</v>
      </c>
      <c r="G7679" s="92" t="s">
        <v>97</v>
      </c>
      <c r="H7679" s="92" t="s">
        <v>94</v>
      </c>
      <c r="I7679" s="92" t="s">
        <v>259</v>
      </c>
      <c r="L7679" s="92">
        <f>L6923+L7175*'Emission factors'!$H$16+L7427*'Emission factors'!$H$17</f>
        <v>0</v>
      </c>
      <c r="M7679" s="92">
        <f>M6923+M7175*'Emission factors'!$H$16+M7427*'Emission factors'!$H$17</f>
        <v>0</v>
      </c>
      <c r="N7679" s="92">
        <f>N6923+N7175*'Emission factors'!$H$16+N7427*'Emission factors'!$H$17</f>
        <v>0</v>
      </c>
      <c r="O7679" s="92">
        <f>O6923+O7175*'Emission factors'!$H$16+O7427*'Emission factors'!$H$17</f>
        <v>0</v>
      </c>
      <c r="P7679" s="92">
        <f>P6923+P7175*'Emission factors'!$H$16+P7427*'Emission factors'!$H$17</f>
        <v>0</v>
      </c>
      <c r="Q7679" s="92">
        <f>Q6923+Q7175*'Emission factors'!$H$16+Q7427*'Emission factors'!$H$17</f>
        <v>0</v>
      </c>
      <c r="R7679" s="92">
        <f>R6923+R7175*'Emission factors'!$H$16+R7427*'Emission factors'!$H$17</f>
        <v>0</v>
      </c>
      <c r="S7679" s="92">
        <f>S6923+S7175*'Emission factors'!$H$16+S7427*'Emission factors'!$H$17</f>
        <v>0</v>
      </c>
      <c r="T7679" s="92">
        <f>T6923+T7175*'Emission factors'!$H$16+T7427*'Emission factors'!$H$17</f>
        <v>0</v>
      </c>
      <c r="U7679" s="92">
        <f>U6923+U7175*'Emission factors'!$H$16+U7427*'Emission factors'!$H$17</f>
        <v>0</v>
      </c>
    </row>
    <row r="7680" spans="1:21" x14ac:dyDescent="0.25">
      <c r="A7680" s="92" t="s">
        <v>11</v>
      </c>
      <c r="B7680" s="92" t="s">
        <v>12</v>
      </c>
      <c r="C7680" s="92" t="s">
        <v>48</v>
      </c>
      <c r="D7680" s="92" t="s">
        <v>48</v>
      </c>
      <c r="E7680" s="92" t="s">
        <v>53</v>
      </c>
      <c r="F7680" s="92" t="s">
        <v>50</v>
      </c>
      <c r="G7680" s="92" t="s">
        <v>97</v>
      </c>
      <c r="H7680" s="92" t="s">
        <v>94</v>
      </c>
      <c r="I7680" s="89" t="s">
        <v>193</v>
      </c>
      <c r="L7680" s="92">
        <f>L6924+L7176*'Emission factors'!$H$16+L7428*'Emission factors'!$H$17</f>
        <v>0</v>
      </c>
      <c r="M7680" s="92">
        <f>M6924+M7176*'Emission factors'!$H$16+M7428*'Emission factors'!$H$17</f>
        <v>0</v>
      </c>
      <c r="N7680" s="92">
        <f>N6924+N7176*'Emission factors'!$H$16+N7428*'Emission factors'!$H$17</f>
        <v>0</v>
      </c>
      <c r="O7680" s="92">
        <f>O6924+O7176*'Emission factors'!$H$16+O7428*'Emission factors'!$H$17</f>
        <v>0</v>
      </c>
      <c r="P7680" s="92">
        <f>P6924+P7176*'Emission factors'!$H$16+P7428*'Emission factors'!$H$17</f>
        <v>0</v>
      </c>
      <c r="Q7680" s="92">
        <f>Q6924+Q7176*'Emission factors'!$H$16+Q7428*'Emission factors'!$H$17</f>
        <v>0</v>
      </c>
      <c r="R7680" s="92">
        <f>R6924+R7176*'Emission factors'!$H$16+R7428*'Emission factors'!$H$17</f>
        <v>0</v>
      </c>
      <c r="S7680" s="92">
        <f>S6924+S7176*'Emission factors'!$H$16+S7428*'Emission factors'!$H$17</f>
        <v>0</v>
      </c>
      <c r="T7680" s="92">
        <f>T6924+T7176*'Emission factors'!$H$16+T7428*'Emission factors'!$H$17</f>
        <v>0</v>
      </c>
      <c r="U7680" s="92">
        <f>U6924+U7176*'Emission factors'!$H$16+U7428*'Emission factors'!$H$17</f>
        <v>0</v>
      </c>
    </row>
    <row r="7681" spans="1:21" x14ac:dyDescent="0.25">
      <c r="A7681" s="92" t="s">
        <v>11</v>
      </c>
      <c r="B7681" s="92" t="s">
        <v>12</v>
      </c>
      <c r="C7681" s="92" t="s">
        <v>48</v>
      </c>
      <c r="D7681" s="92" t="s">
        <v>48</v>
      </c>
      <c r="E7681" s="92" t="s">
        <v>53</v>
      </c>
      <c r="F7681" s="92" t="s">
        <v>50</v>
      </c>
      <c r="G7681" s="92" t="s">
        <v>97</v>
      </c>
      <c r="H7681" s="92" t="s">
        <v>94</v>
      </c>
      <c r="I7681" s="92" t="s">
        <v>203</v>
      </c>
      <c r="L7681" s="92">
        <f>L6925+L7177*'Emission factors'!$H$16+L7429*'Emission factors'!$H$17</f>
        <v>0</v>
      </c>
      <c r="M7681" s="92">
        <f>M6925+M7177*'Emission factors'!$H$16+M7429*'Emission factors'!$H$17</f>
        <v>0</v>
      </c>
      <c r="N7681" s="92">
        <f>N6925+N7177*'Emission factors'!$H$16+N7429*'Emission factors'!$H$17</f>
        <v>0</v>
      </c>
      <c r="O7681" s="92">
        <f>O6925+O7177*'Emission factors'!$H$16+O7429*'Emission factors'!$H$17</f>
        <v>0</v>
      </c>
      <c r="P7681" s="92">
        <f>P6925+P7177*'Emission factors'!$H$16+P7429*'Emission factors'!$H$17</f>
        <v>0</v>
      </c>
      <c r="Q7681" s="92">
        <f>Q6925+Q7177*'Emission factors'!$H$16+Q7429*'Emission factors'!$H$17</f>
        <v>0</v>
      </c>
      <c r="R7681" s="92">
        <f>R6925+R7177*'Emission factors'!$H$16+R7429*'Emission factors'!$H$17</f>
        <v>0</v>
      </c>
      <c r="S7681" s="92">
        <f>S6925+S7177*'Emission factors'!$H$16+S7429*'Emission factors'!$H$17</f>
        <v>0</v>
      </c>
      <c r="T7681" s="92">
        <f>T6925+T7177*'Emission factors'!$H$16+T7429*'Emission factors'!$H$17</f>
        <v>0</v>
      </c>
      <c r="U7681" s="92">
        <f>U6925+U7177*'Emission factors'!$H$16+U7429*'Emission factors'!$H$17</f>
        <v>0</v>
      </c>
    </row>
    <row r="7682" spans="1:21" x14ac:dyDescent="0.25">
      <c r="A7682" s="92" t="s">
        <v>11</v>
      </c>
      <c r="B7682" s="92" t="s">
        <v>12</v>
      </c>
      <c r="C7682" s="92" t="s">
        <v>48</v>
      </c>
      <c r="D7682" s="92" t="s">
        <v>48</v>
      </c>
      <c r="E7682" s="92" t="s">
        <v>53</v>
      </c>
      <c r="F7682" s="92" t="s">
        <v>50</v>
      </c>
      <c r="G7682" s="92" t="s">
        <v>97</v>
      </c>
      <c r="H7682" s="92" t="s">
        <v>94</v>
      </c>
      <c r="I7682" s="92" t="s">
        <v>209</v>
      </c>
      <c r="L7682" s="92">
        <f>L6926+L7178*'Emission factors'!$H$16+L7430*'Emission factors'!$H$17</f>
        <v>0</v>
      </c>
      <c r="M7682" s="92">
        <f>M6926+M7178*'Emission factors'!$H$16+M7430*'Emission factors'!$H$17</f>
        <v>0</v>
      </c>
      <c r="N7682" s="92">
        <f>N6926+N7178*'Emission factors'!$H$16+N7430*'Emission factors'!$H$17</f>
        <v>0</v>
      </c>
      <c r="O7682" s="92">
        <f>O6926+O7178*'Emission factors'!$H$16+O7430*'Emission factors'!$H$17</f>
        <v>0</v>
      </c>
      <c r="P7682" s="92">
        <f>P6926+P7178*'Emission factors'!$H$16+P7430*'Emission factors'!$H$17</f>
        <v>0</v>
      </c>
      <c r="Q7682" s="92">
        <f>Q6926+Q7178*'Emission factors'!$H$16+Q7430*'Emission factors'!$H$17</f>
        <v>0</v>
      </c>
      <c r="R7682" s="92">
        <f>R6926+R7178*'Emission factors'!$H$16+R7430*'Emission factors'!$H$17</f>
        <v>0</v>
      </c>
      <c r="S7682" s="92">
        <f>S6926+S7178*'Emission factors'!$H$16+S7430*'Emission factors'!$H$17</f>
        <v>0</v>
      </c>
      <c r="T7682" s="92">
        <f>T6926+T7178*'Emission factors'!$H$16+T7430*'Emission factors'!$H$17</f>
        <v>0</v>
      </c>
      <c r="U7682" s="92">
        <f>U6926+U7178*'Emission factors'!$H$16+U7430*'Emission factors'!$H$17</f>
        <v>0</v>
      </c>
    </row>
    <row r="7683" spans="1:21" x14ac:dyDescent="0.25">
      <c r="A7683" s="92" t="s">
        <v>11</v>
      </c>
      <c r="B7683" s="92" t="s">
        <v>12</v>
      </c>
      <c r="C7683" s="92" t="s">
        <v>48</v>
      </c>
      <c r="D7683" s="92" t="s">
        <v>48</v>
      </c>
      <c r="E7683" s="92" t="s">
        <v>53</v>
      </c>
      <c r="F7683" s="92" t="s">
        <v>50</v>
      </c>
      <c r="G7683" s="92" t="s">
        <v>97</v>
      </c>
      <c r="H7683" s="92" t="s">
        <v>94</v>
      </c>
      <c r="I7683" s="92" t="s">
        <v>208</v>
      </c>
      <c r="L7683" s="92">
        <f>L6927+L7179*'Emission factors'!$H$16+L7431*'Emission factors'!$H$17</f>
        <v>0</v>
      </c>
      <c r="M7683" s="92">
        <f>M6927+M7179*'Emission factors'!$H$16+M7431*'Emission factors'!$H$17</f>
        <v>0</v>
      </c>
      <c r="N7683" s="92">
        <f>N6927+N7179*'Emission factors'!$H$16+N7431*'Emission factors'!$H$17</f>
        <v>0</v>
      </c>
      <c r="O7683" s="92">
        <f>O6927+O7179*'Emission factors'!$H$16+O7431*'Emission factors'!$H$17</f>
        <v>0</v>
      </c>
      <c r="P7683" s="92">
        <f>P6927+P7179*'Emission factors'!$H$16+P7431*'Emission factors'!$H$17</f>
        <v>0</v>
      </c>
      <c r="Q7683" s="92">
        <f>Q6927+Q7179*'Emission factors'!$H$16+Q7431*'Emission factors'!$H$17</f>
        <v>0</v>
      </c>
      <c r="R7683" s="92">
        <f>R6927+R7179*'Emission factors'!$H$16+R7431*'Emission factors'!$H$17</f>
        <v>0</v>
      </c>
      <c r="S7683" s="92">
        <f>S6927+S7179*'Emission factors'!$H$16+S7431*'Emission factors'!$H$17</f>
        <v>0</v>
      </c>
      <c r="T7683" s="92">
        <f>T6927+T7179*'Emission factors'!$H$16+T7431*'Emission factors'!$H$17</f>
        <v>0</v>
      </c>
      <c r="U7683" s="92">
        <f>U6927+U7179*'Emission factors'!$H$16+U7431*'Emission factors'!$H$17</f>
        <v>0</v>
      </c>
    </row>
    <row r="7684" spans="1:21" x14ac:dyDescent="0.25">
      <c r="A7684" s="92" t="s">
        <v>11</v>
      </c>
      <c r="B7684" s="92" t="s">
        <v>12</v>
      </c>
      <c r="C7684" s="92" t="s">
        <v>48</v>
      </c>
      <c r="D7684" s="92" t="s">
        <v>48</v>
      </c>
      <c r="E7684" s="92" t="s">
        <v>53</v>
      </c>
      <c r="F7684" s="92" t="s">
        <v>50</v>
      </c>
      <c r="G7684" s="92" t="s">
        <v>97</v>
      </c>
      <c r="H7684" s="92" t="s">
        <v>94</v>
      </c>
      <c r="I7684" s="92" t="s">
        <v>202</v>
      </c>
      <c r="L7684" s="92">
        <f>L6928+L7180*'Emission factors'!$H$16+L7432*'Emission factors'!$H$17</f>
        <v>25689157.372080002</v>
      </c>
      <c r="M7684" s="92">
        <f>M6928+M7180*'Emission factors'!$H$16+M7432*'Emission factors'!$H$17</f>
        <v>20834109.912824996</v>
      </c>
      <c r="N7684" s="92">
        <f>N6928+N7180*'Emission factors'!$H$16+N7432*'Emission factors'!$H$17</f>
        <v>22103411.673262499</v>
      </c>
      <c r="O7684" s="92">
        <f>O6928+O7180*'Emission factors'!$H$16+O7432*'Emission factors'!$H$17</f>
        <v>21459076.395075001</v>
      </c>
      <c r="P7684" s="92">
        <f>P6928+P7180*'Emission factors'!$H$16+P7432*'Emission factors'!$H$17</f>
        <v>22102636.921425004</v>
      </c>
      <c r="Q7684" s="92">
        <f>Q6928+Q7180*'Emission factors'!$H$16+Q7432*'Emission factors'!$H$17</f>
        <v>22637732.190524995</v>
      </c>
      <c r="R7684" s="92">
        <f>R6928+R7180*'Emission factors'!$H$16+R7432*'Emission factors'!$H$17</f>
        <v>23274965.576868754</v>
      </c>
      <c r="S7684" s="92">
        <f>S6928+S7180*'Emission factors'!$H$16+S7432*'Emission factors'!$H$17</f>
        <v>24035771.881293751</v>
      </c>
      <c r="T7684" s="92">
        <f>T6928+T7180*'Emission factors'!$H$16+T7432*'Emission factors'!$H$17</f>
        <v>19519356.0445875</v>
      </c>
      <c r="U7684" s="92">
        <f>U6928+U7180*'Emission factors'!$H$16+U7432*'Emission factors'!$H$17</f>
        <v>21196693.772774998</v>
      </c>
    </row>
    <row r="7685" spans="1:21" x14ac:dyDescent="0.25">
      <c r="A7685" s="92" t="s">
        <v>11</v>
      </c>
      <c r="B7685" s="92" t="s">
        <v>12</v>
      </c>
      <c r="C7685" s="92" t="s">
        <v>48</v>
      </c>
      <c r="D7685" s="92" t="s">
        <v>48</v>
      </c>
      <c r="E7685" s="92" t="s">
        <v>53</v>
      </c>
      <c r="F7685" s="92" t="s">
        <v>50</v>
      </c>
      <c r="G7685" s="92" t="s">
        <v>97</v>
      </c>
      <c r="H7685" s="92" t="s">
        <v>94</v>
      </c>
      <c r="I7685" s="92" t="s">
        <v>225</v>
      </c>
      <c r="L7685" s="92">
        <f>L6929+L7181*'Emission factors'!$H$16+L7433*'Emission factors'!$H$17</f>
        <v>0</v>
      </c>
      <c r="M7685" s="92">
        <f>M6929+M7181*'Emission factors'!$H$16+M7433*'Emission factors'!$H$17</f>
        <v>0</v>
      </c>
      <c r="N7685" s="92">
        <f>N6929+N7181*'Emission factors'!$H$16+N7433*'Emission factors'!$H$17</f>
        <v>0</v>
      </c>
      <c r="O7685" s="92">
        <f>O6929+O7181*'Emission factors'!$H$16+O7433*'Emission factors'!$H$17</f>
        <v>0</v>
      </c>
      <c r="P7685" s="92">
        <f>P6929+P7181*'Emission factors'!$H$16+P7433*'Emission factors'!$H$17</f>
        <v>0</v>
      </c>
      <c r="Q7685" s="92">
        <f>Q6929+Q7181*'Emission factors'!$H$16+Q7433*'Emission factors'!$H$17</f>
        <v>0</v>
      </c>
      <c r="R7685" s="92">
        <f>R6929+R7181*'Emission factors'!$H$16+R7433*'Emission factors'!$H$17</f>
        <v>0</v>
      </c>
      <c r="S7685" s="92">
        <f>S6929+S7181*'Emission factors'!$H$16+S7433*'Emission factors'!$H$17</f>
        <v>0</v>
      </c>
      <c r="T7685" s="92">
        <f>T6929+T7181*'Emission factors'!$H$16+T7433*'Emission factors'!$H$17</f>
        <v>0</v>
      </c>
      <c r="U7685" s="92">
        <f>U6929+U7181*'Emission factors'!$H$16+U7433*'Emission factors'!$H$17</f>
        <v>0</v>
      </c>
    </row>
    <row r="7686" spans="1:21" x14ac:dyDescent="0.25">
      <c r="A7686" s="92" t="s">
        <v>11</v>
      </c>
      <c r="B7686" s="92" t="s">
        <v>12</v>
      </c>
      <c r="C7686" s="92" t="s">
        <v>48</v>
      </c>
      <c r="D7686" s="92" t="s">
        <v>48</v>
      </c>
      <c r="E7686" s="92" t="s">
        <v>53</v>
      </c>
      <c r="F7686" s="92" t="s">
        <v>50</v>
      </c>
      <c r="G7686" s="92" t="s">
        <v>97</v>
      </c>
      <c r="H7686" s="92" t="s">
        <v>94</v>
      </c>
      <c r="I7686" s="92" t="s">
        <v>226</v>
      </c>
      <c r="L7686" s="92">
        <f>L6930+L7182*'Emission factors'!$H$16+L7434*'Emission factors'!$H$17</f>
        <v>0</v>
      </c>
      <c r="M7686" s="92">
        <f>M6930+M7182*'Emission factors'!$H$16+M7434*'Emission factors'!$H$17</f>
        <v>0</v>
      </c>
      <c r="N7686" s="92">
        <f>N6930+N7182*'Emission factors'!$H$16+N7434*'Emission factors'!$H$17</f>
        <v>0</v>
      </c>
      <c r="O7686" s="92">
        <f>O6930+O7182*'Emission factors'!$H$16+O7434*'Emission factors'!$H$17</f>
        <v>0</v>
      </c>
      <c r="P7686" s="92">
        <f>P6930+P7182*'Emission factors'!$H$16+P7434*'Emission factors'!$H$17</f>
        <v>0</v>
      </c>
      <c r="Q7686" s="92">
        <f>Q6930+Q7182*'Emission factors'!$H$16+Q7434*'Emission factors'!$H$17</f>
        <v>0</v>
      </c>
      <c r="R7686" s="92">
        <f>R6930+R7182*'Emission factors'!$H$16+R7434*'Emission factors'!$H$17</f>
        <v>0</v>
      </c>
      <c r="S7686" s="92">
        <f>S6930+S7182*'Emission factors'!$H$16+S7434*'Emission factors'!$H$17</f>
        <v>0</v>
      </c>
      <c r="T7686" s="92">
        <f>T6930+T7182*'Emission factors'!$H$16+T7434*'Emission factors'!$H$17</f>
        <v>0</v>
      </c>
      <c r="U7686" s="92">
        <f>U6930+U7182*'Emission factors'!$H$16+U7434*'Emission factors'!$H$17</f>
        <v>0</v>
      </c>
    </row>
    <row r="7687" spans="1:21" x14ac:dyDescent="0.25">
      <c r="A7687" s="92" t="s">
        <v>11</v>
      </c>
      <c r="B7687" s="92" t="s">
        <v>12</v>
      </c>
      <c r="C7687" s="92" t="s">
        <v>48</v>
      </c>
      <c r="D7687" s="92" t="s">
        <v>48</v>
      </c>
      <c r="E7687" s="92" t="s">
        <v>53</v>
      </c>
      <c r="F7687" s="92" t="s">
        <v>50</v>
      </c>
      <c r="G7687" s="92" t="s">
        <v>97</v>
      </c>
      <c r="H7687" s="92" t="s">
        <v>94</v>
      </c>
      <c r="I7687" s="92" t="s">
        <v>206</v>
      </c>
      <c r="L7687" s="92">
        <f>L6931+L7183*'Emission factors'!$H$16+L7435*'Emission factors'!$H$17</f>
        <v>0</v>
      </c>
      <c r="M7687" s="92">
        <f>M6931+M7183*'Emission factors'!$H$16+M7435*'Emission factors'!$H$17</f>
        <v>0</v>
      </c>
      <c r="N7687" s="92">
        <f>N6931+N7183*'Emission factors'!$H$16+N7435*'Emission factors'!$H$17</f>
        <v>0</v>
      </c>
      <c r="O7687" s="92">
        <f>O6931+O7183*'Emission factors'!$H$16+O7435*'Emission factors'!$H$17</f>
        <v>0</v>
      </c>
      <c r="P7687" s="92">
        <f>P6931+P7183*'Emission factors'!$H$16+P7435*'Emission factors'!$H$17</f>
        <v>0</v>
      </c>
      <c r="Q7687" s="92">
        <f>Q6931+Q7183*'Emission factors'!$H$16+Q7435*'Emission factors'!$H$17</f>
        <v>0</v>
      </c>
      <c r="R7687" s="92">
        <f>R6931+R7183*'Emission factors'!$H$16+R7435*'Emission factors'!$H$17</f>
        <v>0</v>
      </c>
      <c r="S7687" s="92">
        <f>S6931+S7183*'Emission factors'!$H$16+S7435*'Emission factors'!$H$17</f>
        <v>0</v>
      </c>
      <c r="T7687" s="92">
        <f>T6931+T7183*'Emission factors'!$H$16+T7435*'Emission factors'!$H$17</f>
        <v>0</v>
      </c>
      <c r="U7687" s="92">
        <f>U6931+U7183*'Emission factors'!$H$16+U7435*'Emission factors'!$H$17</f>
        <v>0</v>
      </c>
    </row>
    <row r="7688" spans="1:21" x14ac:dyDescent="0.25">
      <c r="A7688" s="92" t="s">
        <v>11</v>
      </c>
      <c r="B7688" s="92" t="s">
        <v>12</v>
      </c>
      <c r="C7688" s="92" t="s">
        <v>48</v>
      </c>
      <c r="D7688" s="92" t="s">
        <v>48</v>
      </c>
      <c r="E7688" s="92" t="s">
        <v>53</v>
      </c>
      <c r="F7688" s="92" t="s">
        <v>50</v>
      </c>
      <c r="G7688" s="92" t="s">
        <v>97</v>
      </c>
      <c r="H7688" s="92" t="s">
        <v>94</v>
      </c>
      <c r="I7688" s="92" t="s">
        <v>232</v>
      </c>
      <c r="L7688" s="92">
        <f>L6932+L7184*'Emission factors'!$H$16+L7436*'Emission factors'!$H$17</f>
        <v>0</v>
      </c>
      <c r="M7688" s="92">
        <f>M6932+M7184*'Emission factors'!$H$16+M7436*'Emission factors'!$H$17</f>
        <v>0</v>
      </c>
      <c r="N7688" s="92">
        <f>N6932+N7184*'Emission factors'!$H$16+N7436*'Emission factors'!$H$17</f>
        <v>0</v>
      </c>
      <c r="O7688" s="92">
        <f>O6932+O7184*'Emission factors'!$H$16+O7436*'Emission factors'!$H$17</f>
        <v>0</v>
      </c>
      <c r="P7688" s="92">
        <f>P6932+P7184*'Emission factors'!$H$16+P7436*'Emission factors'!$H$17</f>
        <v>0</v>
      </c>
      <c r="Q7688" s="92">
        <f>Q6932+Q7184*'Emission factors'!$H$16+Q7436*'Emission factors'!$H$17</f>
        <v>0</v>
      </c>
      <c r="R7688" s="92">
        <f>R6932+R7184*'Emission factors'!$H$16+R7436*'Emission factors'!$H$17</f>
        <v>0</v>
      </c>
      <c r="S7688" s="92">
        <f>S6932+S7184*'Emission factors'!$H$16+S7436*'Emission factors'!$H$17</f>
        <v>0</v>
      </c>
      <c r="T7688" s="92">
        <f>T6932+T7184*'Emission factors'!$H$16+T7436*'Emission factors'!$H$17</f>
        <v>0</v>
      </c>
      <c r="U7688" s="92">
        <f>U6932+U7184*'Emission factors'!$H$16+U7436*'Emission factors'!$H$17</f>
        <v>0</v>
      </c>
    </row>
    <row r="7689" spans="1:21" x14ac:dyDescent="0.25">
      <c r="A7689" s="92" t="s">
        <v>11</v>
      </c>
      <c r="B7689" s="92" t="s">
        <v>12</v>
      </c>
      <c r="C7689" s="92" t="s">
        <v>48</v>
      </c>
      <c r="D7689" s="92" t="s">
        <v>48</v>
      </c>
      <c r="E7689" s="92" t="s">
        <v>53</v>
      </c>
      <c r="F7689" s="92" t="s">
        <v>50</v>
      </c>
      <c r="G7689" s="92" t="s">
        <v>97</v>
      </c>
      <c r="H7689" s="92" t="s">
        <v>94</v>
      </c>
      <c r="I7689" s="92" t="s">
        <v>200</v>
      </c>
      <c r="L7689" s="92">
        <f>L6933+L7185*'Emission factors'!$H$16+L7437*'Emission factors'!$H$17</f>
        <v>0</v>
      </c>
      <c r="M7689" s="92">
        <f>M6933+M7185*'Emission factors'!$H$16+M7437*'Emission factors'!$H$17</f>
        <v>0</v>
      </c>
      <c r="N7689" s="92">
        <f>N6933+N7185*'Emission factors'!$H$16+N7437*'Emission factors'!$H$17</f>
        <v>0</v>
      </c>
      <c r="O7689" s="92">
        <f>O6933+O7185*'Emission factors'!$H$16+O7437*'Emission factors'!$H$17</f>
        <v>0</v>
      </c>
      <c r="P7689" s="92">
        <f>P6933+P7185*'Emission factors'!$H$16+P7437*'Emission factors'!$H$17</f>
        <v>0</v>
      </c>
      <c r="Q7689" s="92">
        <f>Q6933+Q7185*'Emission factors'!$H$16+Q7437*'Emission factors'!$H$17</f>
        <v>0</v>
      </c>
      <c r="R7689" s="92">
        <f>R6933+R7185*'Emission factors'!$H$16+R7437*'Emission factors'!$H$17</f>
        <v>0</v>
      </c>
      <c r="S7689" s="92">
        <f>S6933+S7185*'Emission factors'!$H$16+S7437*'Emission factors'!$H$17</f>
        <v>0</v>
      </c>
      <c r="T7689" s="92">
        <f>T6933+T7185*'Emission factors'!$H$16+T7437*'Emission factors'!$H$17</f>
        <v>0</v>
      </c>
      <c r="U7689" s="92">
        <f>U6933+U7185*'Emission factors'!$H$16+U7437*'Emission factors'!$H$17</f>
        <v>0</v>
      </c>
    </row>
    <row r="7690" spans="1:21" x14ac:dyDescent="0.25">
      <c r="A7690" s="92" t="s">
        <v>11</v>
      </c>
      <c r="B7690" s="92" t="s">
        <v>12</v>
      </c>
      <c r="C7690" s="92" t="s">
        <v>48</v>
      </c>
      <c r="D7690" s="92" t="s">
        <v>48</v>
      </c>
      <c r="E7690" s="92" t="s">
        <v>53</v>
      </c>
      <c r="F7690" s="92" t="s">
        <v>50</v>
      </c>
      <c r="G7690" s="92" t="s">
        <v>97</v>
      </c>
      <c r="H7690" s="92" t="s">
        <v>94</v>
      </c>
      <c r="I7690" s="92" t="s">
        <v>227</v>
      </c>
      <c r="L7690" s="92">
        <f>L6934+L7186*'Emission factors'!$H$16+L7438*'Emission factors'!$H$17</f>
        <v>0</v>
      </c>
      <c r="M7690" s="92">
        <f>M6934+M7186*'Emission factors'!$H$16+M7438*'Emission factors'!$H$17</f>
        <v>0</v>
      </c>
      <c r="N7690" s="92">
        <f>N6934+N7186*'Emission factors'!$H$16+N7438*'Emission factors'!$H$17</f>
        <v>0</v>
      </c>
      <c r="O7690" s="92">
        <f>O6934+O7186*'Emission factors'!$H$16+O7438*'Emission factors'!$H$17</f>
        <v>0</v>
      </c>
      <c r="P7690" s="92">
        <f>P6934+P7186*'Emission factors'!$H$16+P7438*'Emission factors'!$H$17</f>
        <v>0</v>
      </c>
      <c r="Q7690" s="92">
        <f>Q6934+Q7186*'Emission factors'!$H$16+Q7438*'Emission factors'!$H$17</f>
        <v>0</v>
      </c>
      <c r="R7690" s="92">
        <f>R6934+R7186*'Emission factors'!$H$16+R7438*'Emission factors'!$H$17</f>
        <v>0</v>
      </c>
      <c r="S7690" s="92">
        <f>S6934+S7186*'Emission factors'!$H$16+S7438*'Emission factors'!$H$17</f>
        <v>0</v>
      </c>
      <c r="T7690" s="92">
        <f>T6934+T7186*'Emission factors'!$H$16+T7438*'Emission factors'!$H$17</f>
        <v>0</v>
      </c>
      <c r="U7690" s="92">
        <f>U6934+U7186*'Emission factors'!$H$16+U7438*'Emission factors'!$H$17</f>
        <v>0</v>
      </c>
    </row>
    <row r="7691" spans="1:21" x14ac:dyDescent="0.25">
      <c r="A7691" s="92" t="s">
        <v>11</v>
      </c>
      <c r="B7691" s="92" t="s">
        <v>12</v>
      </c>
      <c r="C7691" s="92" t="s">
        <v>48</v>
      </c>
      <c r="D7691" s="92" t="s">
        <v>48</v>
      </c>
      <c r="E7691" s="92" t="s">
        <v>53</v>
      </c>
      <c r="F7691" s="92" t="s">
        <v>50</v>
      </c>
      <c r="G7691" s="92" t="s">
        <v>97</v>
      </c>
      <c r="H7691" s="92" t="s">
        <v>94</v>
      </c>
      <c r="I7691" s="92" t="s">
        <v>228</v>
      </c>
      <c r="L7691" s="92">
        <f>L6935+L7187*'Emission factors'!$H$16+L7439*'Emission factors'!$H$17</f>
        <v>0</v>
      </c>
      <c r="M7691" s="92">
        <f>M6935+M7187*'Emission factors'!$H$16+M7439*'Emission factors'!$H$17</f>
        <v>0</v>
      </c>
      <c r="N7691" s="92">
        <f>N6935+N7187*'Emission factors'!$H$16+N7439*'Emission factors'!$H$17</f>
        <v>0</v>
      </c>
      <c r="O7691" s="92">
        <f>O6935+O7187*'Emission factors'!$H$16+O7439*'Emission factors'!$H$17</f>
        <v>0</v>
      </c>
      <c r="P7691" s="92">
        <f>P6935+P7187*'Emission factors'!$H$16+P7439*'Emission factors'!$H$17</f>
        <v>0</v>
      </c>
      <c r="Q7691" s="92">
        <f>Q6935+Q7187*'Emission factors'!$H$16+Q7439*'Emission factors'!$H$17</f>
        <v>0</v>
      </c>
      <c r="R7691" s="92">
        <f>R6935+R7187*'Emission factors'!$H$16+R7439*'Emission factors'!$H$17</f>
        <v>0</v>
      </c>
      <c r="S7691" s="92">
        <f>S6935+S7187*'Emission factors'!$H$16+S7439*'Emission factors'!$H$17</f>
        <v>0</v>
      </c>
      <c r="T7691" s="92">
        <f>T6935+T7187*'Emission factors'!$H$16+T7439*'Emission factors'!$H$17</f>
        <v>0</v>
      </c>
      <c r="U7691" s="92">
        <f>U6935+U7187*'Emission factors'!$H$16+U7439*'Emission factors'!$H$17</f>
        <v>0</v>
      </c>
    </row>
    <row r="7692" spans="1:21" x14ac:dyDescent="0.25">
      <c r="A7692" s="92" t="s">
        <v>11</v>
      </c>
      <c r="B7692" s="92" t="s">
        <v>12</v>
      </c>
      <c r="C7692" s="92" t="s">
        <v>48</v>
      </c>
      <c r="D7692" s="92" t="s">
        <v>48</v>
      </c>
      <c r="E7692" s="92" t="s">
        <v>53</v>
      </c>
      <c r="F7692" s="92" t="s">
        <v>50</v>
      </c>
      <c r="G7692" s="92" t="s">
        <v>97</v>
      </c>
      <c r="H7692" s="92" t="s">
        <v>94</v>
      </c>
      <c r="I7692" s="92" t="s">
        <v>195</v>
      </c>
      <c r="L7692" s="92">
        <f>L6936+L7188*'Emission factors'!$H$16+L7440*'Emission factors'!$H$17</f>
        <v>0</v>
      </c>
      <c r="M7692" s="92">
        <f>M6936+M7188*'Emission factors'!$H$16+M7440*'Emission factors'!$H$17</f>
        <v>0</v>
      </c>
      <c r="N7692" s="92">
        <f>N6936+N7188*'Emission factors'!$H$16+N7440*'Emission factors'!$H$17</f>
        <v>0</v>
      </c>
      <c r="O7692" s="92">
        <f>O6936+O7188*'Emission factors'!$H$16+O7440*'Emission factors'!$H$17</f>
        <v>0</v>
      </c>
      <c r="P7692" s="92">
        <f>P6936+P7188*'Emission factors'!$H$16+P7440*'Emission factors'!$H$17</f>
        <v>0</v>
      </c>
      <c r="Q7692" s="92">
        <f>Q6936+Q7188*'Emission factors'!$H$16+Q7440*'Emission factors'!$H$17</f>
        <v>0</v>
      </c>
      <c r="R7692" s="92">
        <f>R6936+R7188*'Emission factors'!$H$16+R7440*'Emission factors'!$H$17</f>
        <v>0</v>
      </c>
      <c r="S7692" s="92">
        <f>S6936+S7188*'Emission factors'!$H$16+S7440*'Emission factors'!$H$17</f>
        <v>0</v>
      </c>
      <c r="T7692" s="92">
        <f>T6936+T7188*'Emission factors'!$H$16+T7440*'Emission factors'!$H$17</f>
        <v>0</v>
      </c>
      <c r="U7692" s="92">
        <f>U6936+U7188*'Emission factors'!$H$16+U7440*'Emission factors'!$H$17</f>
        <v>0</v>
      </c>
    </row>
    <row r="7693" spans="1:21" x14ac:dyDescent="0.25">
      <c r="A7693" s="92" t="s">
        <v>11</v>
      </c>
      <c r="B7693" s="92" t="s">
        <v>12</v>
      </c>
      <c r="C7693" s="92" t="s">
        <v>48</v>
      </c>
      <c r="D7693" s="92" t="s">
        <v>48</v>
      </c>
      <c r="E7693" s="92" t="s">
        <v>53</v>
      </c>
      <c r="F7693" s="92" t="s">
        <v>50</v>
      </c>
      <c r="G7693" s="92" t="s">
        <v>97</v>
      </c>
      <c r="H7693" s="92" t="s">
        <v>94</v>
      </c>
      <c r="I7693" s="92" t="s">
        <v>192</v>
      </c>
      <c r="L7693" s="92">
        <f>L6937+L7189*'Emission factors'!$H$16+L7441*'Emission factors'!$H$17</f>
        <v>0</v>
      </c>
      <c r="M7693" s="92">
        <f>M6937+M7189*'Emission factors'!$H$16+M7441*'Emission factors'!$H$17</f>
        <v>0</v>
      </c>
      <c r="N7693" s="92">
        <f>N6937+N7189*'Emission factors'!$H$16+N7441*'Emission factors'!$H$17</f>
        <v>0</v>
      </c>
      <c r="O7693" s="92">
        <f>O6937+O7189*'Emission factors'!$H$16+O7441*'Emission factors'!$H$17</f>
        <v>0</v>
      </c>
      <c r="P7693" s="92">
        <f>P6937+P7189*'Emission factors'!$H$16+P7441*'Emission factors'!$H$17</f>
        <v>0</v>
      </c>
      <c r="Q7693" s="92">
        <f>Q6937+Q7189*'Emission factors'!$H$16+Q7441*'Emission factors'!$H$17</f>
        <v>0</v>
      </c>
      <c r="R7693" s="92">
        <f>R6937+R7189*'Emission factors'!$H$16+R7441*'Emission factors'!$H$17</f>
        <v>0</v>
      </c>
      <c r="S7693" s="92">
        <f>S6937+S7189*'Emission factors'!$H$16+S7441*'Emission factors'!$H$17</f>
        <v>0</v>
      </c>
      <c r="T7693" s="92">
        <f>T6937+T7189*'Emission factors'!$H$16+T7441*'Emission factors'!$H$17</f>
        <v>0</v>
      </c>
      <c r="U7693" s="92">
        <f>U6937+U7189*'Emission factors'!$H$16+U7441*'Emission factors'!$H$17</f>
        <v>0</v>
      </c>
    </row>
    <row r="7694" spans="1:21" x14ac:dyDescent="0.25">
      <c r="A7694" s="92" t="s">
        <v>11</v>
      </c>
      <c r="B7694" s="92" t="s">
        <v>12</v>
      </c>
      <c r="C7694" s="92" t="s">
        <v>48</v>
      </c>
      <c r="D7694" s="92" t="s">
        <v>48</v>
      </c>
      <c r="E7694" s="92" t="s">
        <v>53</v>
      </c>
      <c r="F7694" s="92" t="s">
        <v>50</v>
      </c>
      <c r="G7694" s="92" t="s">
        <v>97</v>
      </c>
      <c r="H7694" s="92" t="s">
        <v>94</v>
      </c>
      <c r="I7694" s="92" t="s">
        <v>229</v>
      </c>
      <c r="L7694" s="92">
        <f>L6938+L7190*'Emission factors'!$H$16+L7442*'Emission factors'!$H$17</f>
        <v>0</v>
      </c>
      <c r="M7694" s="92">
        <f>M6938+M7190*'Emission factors'!$H$16+M7442*'Emission factors'!$H$17</f>
        <v>0</v>
      </c>
      <c r="N7694" s="92">
        <f>N6938+N7190*'Emission factors'!$H$16+N7442*'Emission factors'!$H$17</f>
        <v>0</v>
      </c>
      <c r="O7694" s="92">
        <f>O6938+O7190*'Emission factors'!$H$16+O7442*'Emission factors'!$H$17</f>
        <v>0</v>
      </c>
      <c r="P7694" s="92">
        <f>P6938+P7190*'Emission factors'!$H$16+P7442*'Emission factors'!$H$17</f>
        <v>0</v>
      </c>
      <c r="Q7694" s="92">
        <f>Q6938+Q7190*'Emission factors'!$H$16+Q7442*'Emission factors'!$H$17</f>
        <v>0</v>
      </c>
      <c r="R7694" s="92">
        <f>R6938+R7190*'Emission factors'!$H$16+R7442*'Emission factors'!$H$17</f>
        <v>0</v>
      </c>
      <c r="S7694" s="92">
        <f>S6938+S7190*'Emission factors'!$H$16+S7442*'Emission factors'!$H$17</f>
        <v>0</v>
      </c>
      <c r="T7694" s="92">
        <f>T6938+T7190*'Emission factors'!$H$16+T7442*'Emission factors'!$H$17</f>
        <v>0</v>
      </c>
      <c r="U7694" s="92">
        <f>U6938+U7190*'Emission factors'!$H$16+U7442*'Emission factors'!$H$17</f>
        <v>0</v>
      </c>
    </row>
    <row r="7695" spans="1:21" x14ac:dyDescent="0.25">
      <c r="A7695" s="92" t="s">
        <v>11</v>
      </c>
      <c r="B7695" s="92" t="s">
        <v>12</v>
      </c>
      <c r="C7695" s="92" t="s">
        <v>48</v>
      </c>
      <c r="D7695" s="92" t="s">
        <v>48</v>
      </c>
      <c r="E7695" s="92" t="s">
        <v>53</v>
      </c>
      <c r="F7695" s="92" t="s">
        <v>50</v>
      </c>
      <c r="G7695" s="92" t="s">
        <v>97</v>
      </c>
      <c r="H7695" s="92" t="s">
        <v>94</v>
      </c>
      <c r="I7695" s="92" t="s">
        <v>198</v>
      </c>
      <c r="L7695" s="92">
        <f>L6939+L7191*'Emission factors'!$H$16+L7443*'Emission factors'!$H$17</f>
        <v>0</v>
      </c>
      <c r="M7695" s="92">
        <f>M6939+M7191*'Emission factors'!$H$16+M7443*'Emission factors'!$H$17</f>
        <v>0</v>
      </c>
      <c r="N7695" s="92">
        <f>N6939+N7191*'Emission factors'!$H$16+N7443*'Emission factors'!$H$17</f>
        <v>0</v>
      </c>
      <c r="O7695" s="92">
        <f>O6939+O7191*'Emission factors'!$H$16+O7443*'Emission factors'!$H$17</f>
        <v>0</v>
      </c>
      <c r="P7695" s="92">
        <f>P6939+P7191*'Emission factors'!$H$16+P7443*'Emission factors'!$H$17</f>
        <v>0</v>
      </c>
      <c r="Q7695" s="92">
        <f>Q6939+Q7191*'Emission factors'!$H$16+Q7443*'Emission factors'!$H$17</f>
        <v>0</v>
      </c>
      <c r="R7695" s="92">
        <f>R6939+R7191*'Emission factors'!$H$16+R7443*'Emission factors'!$H$17</f>
        <v>0</v>
      </c>
      <c r="S7695" s="92">
        <f>S6939+S7191*'Emission factors'!$H$16+S7443*'Emission factors'!$H$17</f>
        <v>0</v>
      </c>
      <c r="T7695" s="92">
        <f>T6939+T7191*'Emission factors'!$H$16+T7443*'Emission factors'!$H$17</f>
        <v>0</v>
      </c>
      <c r="U7695" s="92">
        <f>U6939+U7191*'Emission factors'!$H$16+U7443*'Emission factors'!$H$17</f>
        <v>0</v>
      </c>
    </row>
    <row r="7696" spans="1:21" x14ac:dyDescent="0.25">
      <c r="A7696" s="92" t="s">
        <v>11</v>
      </c>
      <c r="B7696" s="92" t="s">
        <v>12</v>
      </c>
      <c r="C7696" s="92" t="s">
        <v>48</v>
      </c>
      <c r="D7696" s="92" t="s">
        <v>48</v>
      </c>
      <c r="E7696" s="92" t="s">
        <v>53</v>
      </c>
      <c r="F7696" s="92" t="s">
        <v>50</v>
      </c>
      <c r="G7696" s="92" t="s">
        <v>97</v>
      </c>
      <c r="H7696" s="92" t="s">
        <v>94</v>
      </c>
      <c r="I7696" s="92" t="s">
        <v>230</v>
      </c>
      <c r="L7696" s="92">
        <f>L6940+L7192*'Emission factors'!$H$16+L7444*'Emission factors'!$H$17</f>
        <v>0</v>
      </c>
      <c r="M7696" s="92">
        <f>M6940+M7192*'Emission factors'!$H$16+M7444*'Emission factors'!$H$17</f>
        <v>0</v>
      </c>
      <c r="N7696" s="92">
        <f>N6940+N7192*'Emission factors'!$H$16+N7444*'Emission factors'!$H$17</f>
        <v>0</v>
      </c>
      <c r="O7696" s="92">
        <f>O6940+O7192*'Emission factors'!$H$16+O7444*'Emission factors'!$H$17</f>
        <v>0</v>
      </c>
      <c r="P7696" s="92">
        <f>P6940+P7192*'Emission factors'!$H$16+P7444*'Emission factors'!$H$17</f>
        <v>0</v>
      </c>
      <c r="Q7696" s="92">
        <f>Q6940+Q7192*'Emission factors'!$H$16+Q7444*'Emission factors'!$H$17</f>
        <v>0</v>
      </c>
      <c r="R7696" s="92">
        <f>R6940+R7192*'Emission factors'!$H$16+R7444*'Emission factors'!$H$17</f>
        <v>0</v>
      </c>
      <c r="S7696" s="92">
        <f>S6940+S7192*'Emission factors'!$H$16+S7444*'Emission factors'!$H$17</f>
        <v>0</v>
      </c>
      <c r="T7696" s="92">
        <f>T6940+T7192*'Emission factors'!$H$16+T7444*'Emission factors'!$H$17</f>
        <v>0</v>
      </c>
      <c r="U7696" s="92">
        <f>U6940+U7192*'Emission factors'!$H$16+U7444*'Emission factors'!$H$17</f>
        <v>0</v>
      </c>
    </row>
    <row r="7697" spans="1:21" x14ac:dyDescent="0.25">
      <c r="A7697" s="92" t="s">
        <v>11</v>
      </c>
      <c r="B7697" s="92" t="s">
        <v>12</v>
      </c>
      <c r="C7697" s="92" t="s">
        <v>48</v>
      </c>
      <c r="D7697" s="92" t="s">
        <v>48</v>
      </c>
      <c r="E7697" s="92" t="s">
        <v>53</v>
      </c>
      <c r="F7697" s="92" t="s">
        <v>50</v>
      </c>
      <c r="G7697" s="92" t="s">
        <v>97</v>
      </c>
      <c r="H7697" s="92" t="s">
        <v>94</v>
      </c>
      <c r="I7697" s="92" t="s">
        <v>210</v>
      </c>
      <c r="L7697" s="92">
        <f>L6941+L7193*'Emission factors'!$H$16+L7445*'Emission factors'!$H$17</f>
        <v>0</v>
      </c>
      <c r="M7697" s="92">
        <f>M6941+M7193*'Emission factors'!$H$16+M7445*'Emission factors'!$H$17</f>
        <v>0</v>
      </c>
      <c r="N7697" s="92">
        <f>N6941+N7193*'Emission factors'!$H$16+N7445*'Emission factors'!$H$17</f>
        <v>0</v>
      </c>
      <c r="O7697" s="92">
        <f>O6941+O7193*'Emission factors'!$H$16+O7445*'Emission factors'!$H$17</f>
        <v>0</v>
      </c>
      <c r="P7697" s="92">
        <f>P6941+P7193*'Emission factors'!$H$16+P7445*'Emission factors'!$H$17</f>
        <v>0</v>
      </c>
      <c r="Q7697" s="92">
        <f>Q6941+Q7193*'Emission factors'!$H$16+Q7445*'Emission factors'!$H$17</f>
        <v>0</v>
      </c>
      <c r="R7697" s="92">
        <f>R6941+R7193*'Emission factors'!$H$16+R7445*'Emission factors'!$H$17</f>
        <v>0</v>
      </c>
      <c r="S7697" s="92">
        <f>S6941+S7193*'Emission factors'!$H$16+S7445*'Emission factors'!$H$17</f>
        <v>0</v>
      </c>
      <c r="T7697" s="92">
        <f>T6941+T7193*'Emission factors'!$H$16+T7445*'Emission factors'!$H$17</f>
        <v>0</v>
      </c>
      <c r="U7697" s="92">
        <f>U6941+U7193*'Emission factors'!$H$16+U7445*'Emission factors'!$H$17</f>
        <v>0</v>
      </c>
    </row>
    <row r="7698" spans="1:21" x14ac:dyDescent="0.25">
      <c r="A7698" s="92" t="s">
        <v>11</v>
      </c>
      <c r="B7698" s="92" t="s">
        <v>12</v>
      </c>
      <c r="C7698" s="92" t="s">
        <v>48</v>
      </c>
      <c r="D7698" s="92" t="s">
        <v>48</v>
      </c>
      <c r="E7698" s="92" t="s">
        <v>53</v>
      </c>
      <c r="F7698" s="92" t="s">
        <v>50</v>
      </c>
      <c r="G7698" s="92" t="s">
        <v>97</v>
      </c>
      <c r="H7698" s="92" t="s">
        <v>94</v>
      </c>
      <c r="I7698" s="92" t="s">
        <v>191</v>
      </c>
      <c r="L7698" s="92">
        <f>L6942+L7194*'Emission factors'!$H$16+L7446*'Emission factors'!$H$17</f>
        <v>0</v>
      </c>
      <c r="M7698" s="92">
        <f>M6942+M7194*'Emission factors'!$H$16+M7446*'Emission factors'!$H$17</f>
        <v>0</v>
      </c>
      <c r="N7698" s="92">
        <f>N6942+N7194*'Emission factors'!$H$16+N7446*'Emission factors'!$H$17</f>
        <v>0</v>
      </c>
      <c r="O7698" s="92">
        <f>O6942+O7194*'Emission factors'!$H$16+O7446*'Emission factors'!$H$17</f>
        <v>0</v>
      </c>
      <c r="P7698" s="92">
        <f>P6942+P7194*'Emission factors'!$H$16+P7446*'Emission factors'!$H$17</f>
        <v>0</v>
      </c>
      <c r="Q7698" s="92">
        <f>Q6942+Q7194*'Emission factors'!$H$16+Q7446*'Emission factors'!$H$17</f>
        <v>0</v>
      </c>
      <c r="R7698" s="92">
        <f>R6942+R7194*'Emission factors'!$H$16+R7446*'Emission factors'!$H$17</f>
        <v>0</v>
      </c>
      <c r="S7698" s="92">
        <f>S6942+S7194*'Emission factors'!$H$16+S7446*'Emission factors'!$H$17</f>
        <v>0</v>
      </c>
      <c r="T7698" s="92">
        <f>T6942+T7194*'Emission factors'!$H$16+T7446*'Emission factors'!$H$17</f>
        <v>0</v>
      </c>
      <c r="U7698" s="92">
        <f>U6942+U7194*'Emission factors'!$H$16+U7446*'Emission factors'!$H$17</f>
        <v>0</v>
      </c>
    </row>
    <row r="7699" spans="1:21" x14ac:dyDescent="0.25">
      <c r="A7699" s="92" t="s">
        <v>11</v>
      </c>
      <c r="B7699" s="92" t="s">
        <v>12</v>
      </c>
      <c r="C7699" s="92" t="s">
        <v>48</v>
      </c>
      <c r="D7699" s="92" t="s">
        <v>48</v>
      </c>
      <c r="E7699" s="92" t="s">
        <v>53</v>
      </c>
      <c r="F7699" s="92" t="s">
        <v>50</v>
      </c>
      <c r="G7699" s="92" t="s">
        <v>97</v>
      </c>
      <c r="H7699" s="92" t="s">
        <v>94</v>
      </c>
      <c r="I7699" s="92" t="s">
        <v>231</v>
      </c>
      <c r="L7699" s="92">
        <f>L6943+L7195*'Emission factors'!$H$16+L7447*'Emission factors'!$H$17</f>
        <v>0</v>
      </c>
      <c r="M7699" s="92">
        <f>M6943+M7195*'Emission factors'!$H$16+M7447*'Emission factors'!$H$17</f>
        <v>0</v>
      </c>
      <c r="N7699" s="92">
        <f>N6943+N7195*'Emission factors'!$H$16+N7447*'Emission factors'!$H$17</f>
        <v>0</v>
      </c>
      <c r="O7699" s="92">
        <f>O6943+O7195*'Emission factors'!$H$16+O7447*'Emission factors'!$H$17</f>
        <v>0</v>
      </c>
      <c r="P7699" s="92">
        <f>P6943+P7195*'Emission factors'!$H$16+P7447*'Emission factors'!$H$17</f>
        <v>0</v>
      </c>
      <c r="Q7699" s="92">
        <f>Q6943+Q7195*'Emission factors'!$H$16+Q7447*'Emission factors'!$H$17</f>
        <v>0</v>
      </c>
      <c r="R7699" s="92">
        <f>R6943+R7195*'Emission factors'!$H$16+R7447*'Emission factors'!$H$17</f>
        <v>0</v>
      </c>
      <c r="S7699" s="92">
        <f>S6943+S7195*'Emission factors'!$H$16+S7447*'Emission factors'!$H$17</f>
        <v>0</v>
      </c>
      <c r="T7699" s="92">
        <f>T6943+T7195*'Emission factors'!$H$16+T7447*'Emission factors'!$H$17</f>
        <v>0</v>
      </c>
      <c r="U7699" s="92">
        <f>U6943+U7195*'Emission factors'!$H$16+U7447*'Emission factors'!$H$17</f>
        <v>0</v>
      </c>
    </row>
    <row r="7700" spans="1:21" x14ac:dyDescent="0.25">
      <c r="A7700" s="92" t="s">
        <v>11</v>
      </c>
      <c r="B7700" s="92" t="s">
        <v>12</v>
      </c>
      <c r="C7700" s="92" t="s">
        <v>48</v>
      </c>
      <c r="D7700" s="92" t="s">
        <v>48</v>
      </c>
      <c r="E7700" s="92" t="s">
        <v>53</v>
      </c>
      <c r="F7700" s="92" t="s">
        <v>50</v>
      </c>
      <c r="G7700" s="92" t="s">
        <v>97</v>
      </c>
      <c r="H7700" s="92" t="s">
        <v>94</v>
      </c>
      <c r="I7700" s="92" t="s">
        <v>190</v>
      </c>
      <c r="L7700" s="92">
        <f>L6944+L7196*'Emission factors'!$H$16+L7448*'Emission factors'!$H$17</f>
        <v>0</v>
      </c>
      <c r="M7700" s="92">
        <f>M6944+M7196*'Emission factors'!$H$16+M7448*'Emission factors'!$H$17</f>
        <v>0</v>
      </c>
      <c r="N7700" s="92">
        <f>N6944+N7196*'Emission factors'!$H$16+N7448*'Emission factors'!$H$17</f>
        <v>0</v>
      </c>
      <c r="O7700" s="92">
        <f>O6944+O7196*'Emission factors'!$H$16+O7448*'Emission factors'!$H$17</f>
        <v>0</v>
      </c>
      <c r="P7700" s="92">
        <f>P6944+P7196*'Emission factors'!$H$16+P7448*'Emission factors'!$H$17</f>
        <v>0</v>
      </c>
      <c r="Q7700" s="92">
        <f>Q6944+Q7196*'Emission factors'!$H$16+Q7448*'Emission factors'!$H$17</f>
        <v>0</v>
      </c>
      <c r="R7700" s="92">
        <f>R6944+R7196*'Emission factors'!$H$16+R7448*'Emission factors'!$H$17</f>
        <v>0</v>
      </c>
      <c r="S7700" s="92">
        <f>S6944+S7196*'Emission factors'!$H$16+S7448*'Emission factors'!$H$17</f>
        <v>0</v>
      </c>
      <c r="T7700" s="92">
        <f>T6944+T7196*'Emission factors'!$H$16+T7448*'Emission factors'!$H$17</f>
        <v>0</v>
      </c>
      <c r="U7700" s="92">
        <f>U6944+U7196*'Emission factors'!$H$16+U7448*'Emission factors'!$H$17</f>
        <v>0</v>
      </c>
    </row>
    <row r="7701" spans="1:21" x14ac:dyDescent="0.25">
      <c r="A7701" s="92" t="s">
        <v>11</v>
      </c>
      <c r="B7701" s="92" t="s">
        <v>12</v>
      </c>
      <c r="C7701" s="92" t="s">
        <v>48</v>
      </c>
      <c r="D7701" s="92" t="s">
        <v>48</v>
      </c>
      <c r="E7701" s="92" t="s">
        <v>54</v>
      </c>
      <c r="F7701" s="92" t="s">
        <v>50</v>
      </c>
      <c r="G7701" s="92" t="s">
        <v>97</v>
      </c>
      <c r="H7701" s="92" t="s">
        <v>94</v>
      </c>
      <c r="I7701" s="92" t="s">
        <v>207</v>
      </c>
      <c r="L7701" s="92">
        <f>L6945+L7197*'Emission factors'!$H$16+L7449*'Emission factors'!$H$17</f>
        <v>234236.81943629324</v>
      </c>
      <c r="M7701" s="92">
        <f>M6945+M7197*'Emission factors'!$H$16+M7449*'Emission factors'!$H$17</f>
        <v>86281.243006651333</v>
      </c>
      <c r="N7701" s="92">
        <f>N6945+N7197*'Emission factors'!$H$16+N7449*'Emission factors'!$H$17</f>
        <v>66157.694239174292</v>
      </c>
      <c r="O7701" s="92">
        <f>O6945+O7197*'Emission factors'!$H$16+O7449*'Emission factors'!$H$17</f>
        <v>80488.80146262674</v>
      </c>
      <c r="P7701" s="92">
        <f>P6945+P7197*'Emission factors'!$H$16+P7449*'Emission factors'!$H$17</f>
        <v>76340.532110383676</v>
      </c>
      <c r="Q7701" s="92">
        <f>Q6945+Q7197*'Emission factors'!$H$16+Q7449*'Emission factors'!$H$17</f>
        <v>19905.677973375077</v>
      </c>
      <c r="R7701" s="92">
        <f>R6945+R7197*'Emission factors'!$H$16+R7449*'Emission factors'!$H$17</f>
        <v>33355.884113131418</v>
      </c>
      <c r="S7701" s="92">
        <f>S6945+S7197*'Emission factors'!$H$16+S7449*'Emission factors'!$H$17</f>
        <v>75023.517321392035</v>
      </c>
      <c r="T7701" s="92">
        <f>T6945+T7197*'Emission factors'!$H$16+T7449*'Emission factors'!$H$17</f>
        <v>21396.983627742829</v>
      </c>
      <c r="U7701" s="92">
        <f>U6945+U7197*'Emission factors'!$H$16+U7449*'Emission factors'!$H$17</f>
        <v>424.21348433057699</v>
      </c>
    </row>
    <row r="7702" spans="1:21" x14ac:dyDescent="0.25">
      <c r="A7702" s="92" t="s">
        <v>11</v>
      </c>
      <c r="B7702" s="92" t="s">
        <v>12</v>
      </c>
      <c r="C7702" s="92" t="s">
        <v>48</v>
      </c>
      <c r="D7702" s="92" t="s">
        <v>48</v>
      </c>
      <c r="E7702" s="92" t="s">
        <v>54</v>
      </c>
      <c r="F7702" s="92" t="s">
        <v>50</v>
      </c>
      <c r="G7702" s="92" t="s">
        <v>97</v>
      </c>
      <c r="H7702" s="92" t="s">
        <v>94</v>
      </c>
      <c r="I7702" s="92" t="s">
        <v>218</v>
      </c>
      <c r="L7702" s="92">
        <f>L6946+L7198*'Emission factors'!$H$16+L7450*'Emission factors'!$H$17</f>
        <v>0</v>
      </c>
      <c r="M7702" s="92">
        <f>M6946+M7198*'Emission factors'!$H$16+M7450*'Emission factors'!$H$17</f>
        <v>0</v>
      </c>
      <c r="N7702" s="92">
        <f>N6946+N7198*'Emission factors'!$H$16+N7450*'Emission factors'!$H$17</f>
        <v>0</v>
      </c>
      <c r="O7702" s="92">
        <f>O6946+O7198*'Emission factors'!$H$16+O7450*'Emission factors'!$H$17</f>
        <v>0</v>
      </c>
      <c r="P7702" s="92">
        <f>P6946+P7198*'Emission factors'!$H$16+P7450*'Emission factors'!$H$17</f>
        <v>0</v>
      </c>
      <c r="Q7702" s="92">
        <f>Q6946+Q7198*'Emission factors'!$H$16+Q7450*'Emission factors'!$H$17</f>
        <v>0</v>
      </c>
      <c r="R7702" s="92">
        <f>R6946+R7198*'Emission factors'!$H$16+R7450*'Emission factors'!$H$17</f>
        <v>0</v>
      </c>
      <c r="S7702" s="92">
        <f>S6946+S7198*'Emission factors'!$H$16+S7450*'Emission factors'!$H$17</f>
        <v>0</v>
      </c>
      <c r="T7702" s="92">
        <f>T6946+T7198*'Emission factors'!$H$16+T7450*'Emission factors'!$H$17</f>
        <v>0</v>
      </c>
      <c r="U7702" s="92">
        <f>U6946+U7198*'Emission factors'!$H$16+U7450*'Emission factors'!$H$17</f>
        <v>0</v>
      </c>
    </row>
    <row r="7703" spans="1:21" x14ac:dyDescent="0.25">
      <c r="A7703" s="92" t="s">
        <v>11</v>
      </c>
      <c r="B7703" s="92" t="s">
        <v>12</v>
      </c>
      <c r="C7703" s="92" t="s">
        <v>48</v>
      </c>
      <c r="D7703" s="92" t="s">
        <v>48</v>
      </c>
      <c r="E7703" s="92" t="s">
        <v>54</v>
      </c>
      <c r="F7703" s="92" t="s">
        <v>50</v>
      </c>
      <c r="G7703" s="92" t="s">
        <v>97</v>
      </c>
      <c r="H7703" s="92" t="s">
        <v>94</v>
      </c>
      <c r="I7703" s="92" t="s">
        <v>194</v>
      </c>
      <c r="L7703" s="92">
        <f>L6947+L7199*'Emission factors'!$H$16+L7451*'Emission factors'!$H$17</f>
        <v>0</v>
      </c>
      <c r="M7703" s="92">
        <f>M6947+M7199*'Emission factors'!$H$16+M7451*'Emission factors'!$H$17</f>
        <v>0</v>
      </c>
      <c r="N7703" s="92">
        <f>N6947+N7199*'Emission factors'!$H$16+N7451*'Emission factors'!$H$17</f>
        <v>0</v>
      </c>
      <c r="O7703" s="92">
        <f>O6947+O7199*'Emission factors'!$H$16+O7451*'Emission factors'!$H$17</f>
        <v>0</v>
      </c>
      <c r="P7703" s="92">
        <f>P6947+P7199*'Emission factors'!$H$16+P7451*'Emission factors'!$H$17</f>
        <v>0</v>
      </c>
      <c r="Q7703" s="92">
        <f>Q6947+Q7199*'Emission factors'!$H$16+Q7451*'Emission factors'!$H$17</f>
        <v>0</v>
      </c>
      <c r="R7703" s="92">
        <f>R6947+R7199*'Emission factors'!$H$16+R7451*'Emission factors'!$H$17</f>
        <v>0</v>
      </c>
      <c r="S7703" s="92">
        <f>S6947+S7199*'Emission factors'!$H$16+S7451*'Emission factors'!$H$17</f>
        <v>0</v>
      </c>
      <c r="T7703" s="92">
        <f>T6947+T7199*'Emission factors'!$H$16+T7451*'Emission factors'!$H$17</f>
        <v>0</v>
      </c>
      <c r="U7703" s="92">
        <f>U6947+U7199*'Emission factors'!$H$16+U7451*'Emission factors'!$H$17</f>
        <v>0</v>
      </c>
    </row>
    <row r="7704" spans="1:21" x14ac:dyDescent="0.25">
      <c r="A7704" s="92" t="s">
        <v>11</v>
      </c>
      <c r="B7704" s="92" t="s">
        <v>12</v>
      </c>
      <c r="C7704" s="92" t="s">
        <v>48</v>
      </c>
      <c r="D7704" s="92" t="s">
        <v>48</v>
      </c>
      <c r="E7704" s="92" t="s">
        <v>54</v>
      </c>
      <c r="F7704" s="92" t="s">
        <v>50</v>
      </c>
      <c r="G7704" s="92" t="s">
        <v>97</v>
      </c>
      <c r="H7704" s="92" t="s">
        <v>94</v>
      </c>
      <c r="I7704" s="92" t="s">
        <v>205</v>
      </c>
      <c r="L7704" s="92">
        <f>L6948+L7200*'Emission factors'!$H$16+L7452*'Emission factors'!$H$17</f>
        <v>0</v>
      </c>
      <c r="M7704" s="92">
        <f>M6948+M7200*'Emission factors'!$H$16+M7452*'Emission factors'!$H$17</f>
        <v>0</v>
      </c>
      <c r="N7704" s="92">
        <f>N6948+N7200*'Emission factors'!$H$16+N7452*'Emission factors'!$H$17</f>
        <v>0</v>
      </c>
      <c r="O7704" s="92">
        <f>O6948+O7200*'Emission factors'!$H$16+O7452*'Emission factors'!$H$17</f>
        <v>0</v>
      </c>
      <c r="P7704" s="92">
        <f>P6948+P7200*'Emission factors'!$H$16+P7452*'Emission factors'!$H$17</f>
        <v>0</v>
      </c>
      <c r="Q7704" s="92">
        <f>Q6948+Q7200*'Emission factors'!$H$16+Q7452*'Emission factors'!$H$17</f>
        <v>0</v>
      </c>
      <c r="R7704" s="92">
        <f>R6948+R7200*'Emission factors'!$H$16+R7452*'Emission factors'!$H$17</f>
        <v>0</v>
      </c>
      <c r="S7704" s="92">
        <f>S6948+S7200*'Emission factors'!$H$16+S7452*'Emission factors'!$H$17</f>
        <v>0</v>
      </c>
      <c r="T7704" s="92">
        <f>T6948+T7200*'Emission factors'!$H$16+T7452*'Emission factors'!$H$17</f>
        <v>0</v>
      </c>
      <c r="U7704" s="92">
        <f>U6948+U7200*'Emission factors'!$H$16+U7452*'Emission factors'!$H$17</f>
        <v>0</v>
      </c>
    </row>
    <row r="7705" spans="1:21" x14ac:dyDescent="0.25">
      <c r="A7705" s="92" t="s">
        <v>11</v>
      </c>
      <c r="B7705" s="92" t="s">
        <v>12</v>
      </c>
      <c r="C7705" s="92" t="s">
        <v>48</v>
      </c>
      <c r="D7705" s="92" t="s">
        <v>48</v>
      </c>
      <c r="E7705" s="92" t="s">
        <v>54</v>
      </c>
      <c r="F7705" s="92" t="s">
        <v>50</v>
      </c>
      <c r="G7705" s="92" t="s">
        <v>97</v>
      </c>
      <c r="H7705" s="92" t="s">
        <v>94</v>
      </c>
      <c r="I7705" s="92" t="s">
        <v>204</v>
      </c>
      <c r="L7705" s="92">
        <f>L6949+L7201*'Emission factors'!$H$16+L7453*'Emission factors'!$H$17</f>
        <v>81167.356956042437</v>
      </c>
      <c r="M7705" s="92">
        <f>M6949+M7201*'Emission factors'!$H$16+M7453*'Emission factors'!$H$17</f>
        <v>29898.034248354437</v>
      </c>
      <c r="N7705" s="92">
        <f>N6949+N7201*'Emission factors'!$H$16+N7453*'Emission factors'!$H$17</f>
        <v>22924.855266659892</v>
      </c>
      <c r="O7705" s="92">
        <f>O6949+O7201*'Emission factors'!$H$16+O7453*'Emission factors'!$H$17</f>
        <v>27890.846942864537</v>
      </c>
      <c r="P7705" s="92">
        <f>P6949+P7201*'Emission factors'!$H$16+P7453*'Emission factors'!$H$17</f>
        <v>26453.395477831735</v>
      </c>
      <c r="Q7705" s="92">
        <f>Q6949+Q7201*'Emission factors'!$H$16+Q7453*'Emission factors'!$H$17</f>
        <v>6897.6827528875974</v>
      </c>
      <c r="R7705" s="92">
        <f>R6949+R7201*'Emission factors'!$H$16+R7453*'Emission factors'!$H$17</f>
        <v>11558.426036139341</v>
      </c>
      <c r="S7705" s="92">
        <f>S6949+S7201*'Emission factors'!$H$16+S7453*'Emission factors'!$H$17</f>
        <v>25997.025681863161</v>
      </c>
      <c r="T7705" s="92">
        <f>T6949+T7201*'Emission factors'!$H$16+T7453*'Emission factors'!$H$17</f>
        <v>7414.4475325235871</v>
      </c>
      <c r="U7705" s="92">
        <f>U6949+U7201*'Emission factors'!$H$16+U7453*'Emission factors'!$H$17</f>
        <v>146.99775804286483</v>
      </c>
    </row>
    <row r="7706" spans="1:21" x14ac:dyDescent="0.25">
      <c r="A7706" s="92" t="s">
        <v>11</v>
      </c>
      <c r="B7706" s="92" t="s">
        <v>12</v>
      </c>
      <c r="C7706" s="92" t="s">
        <v>48</v>
      </c>
      <c r="D7706" s="92" t="s">
        <v>48</v>
      </c>
      <c r="E7706" s="92" t="s">
        <v>54</v>
      </c>
      <c r="F7706" s="92" t="s">
        <v>50</v>
      </c>
      <c r="G7706" s="92" t="s">
        <v>97</v>
      </c>
      <c r="H7706" s="92" t="s">
        <v>94</v>
      </c>
      <c r="I7706" s="92" t="s">
        <v>199</v>
      </c>
      <c r="L7706" s="92">
        <f>L6950+L7202*'Emission factors'!$H$16+L7454*'Emission factors'!$H$17</f>
        <v>1185793.0815277444</v>
      </c>
      <c r="M7706" s="92">
        <f>M6950+M7202*'Emission factors'!$H$16+M7454*'Emission factors'!$H$17</f>
        <v>436787.44131311757</v>
      </c>
      <c r="N7706" s="92">
        <f>N6950+N7202*'Emission factors'!$H$16+N7454*'Emission factors'!$H$17</f>
        <v>334914.62318961817</v>
      </c>
      <c r="O7706" s="92">
        <f>O6950+O7202*'Emission factors'!$H$16+O7454*'Emission factors'!$H$17</f>
        <v>407463.96806673333</v>
      </c>
      <c r="P7706" s="92">
        <f>P6950+P7202*'Emission factors'!$H$16+P7454*'Emission factors'!$H$17</f>
        <v>386463.90022922901</v>
      </c>
      <c r="Q7706" s="92">
        <f>Q6950+Q7202*'Emission factors'!$H$16+Q7454*'Emission factors'!$H$17</f>
        <v>100769.87589206531</v>
      </c>
      <c r="R7706" s="92">
        <f>R6950+R7202*'Emission factors'!$H$16+R7454*'Emission factors'!$H$17</f>
        <v>168859.77492684469</v>
      </c>
      <c r="S7706" s="92">
        <f>S6950+S7202*'Emission factors'!$H$16+S7454*'Emission factors'!$H$17</f>
        <v>379796.68613020598</v>
      </c>
      <c r="T7706" s="92">
        <f>T6950+T7202*'Emission factors'!$H$16+T7454*'Emission factors'!$H$17</f>
        <v>108319.4145668484</v>
      </c>
      <c r="U7706" s="92">
        <f>U6950+U7202*'Emission factors'!$H$16+U7454*'Emission factors'!$H$17</f>
        <v>2147.5249536795741</v>
      </c>
    </row>
    <row r="7707" spans="1:21" x14ac:dyDescent="0.25">
      <c r="A7707" s="92" t="s">
        <v>11</v>
      </c>
      <c r="B7707" s="92" t="s">
        <v>12</v>
      </c>
      <c r="C7707" s="92" t="s">
        <v>48</v>
      </c>
      <c r="D7707" s="92" t="s">
        <v>48</v>
      </c>
      <c r="E7707" s="92" t="s">
        <v>54</v>
      </c>
      <c r="F7707" s="92" t="s">
        <v>50</v>
      </c>
      <c r="G7707" s="92" t="s">
        <v>97</v>
      </c>
      <c r="H7707" s="92" t="s">
        <v>94</v>
      </c>
      <c r="I7707" s="92" t="s">
        <v>233</v>
      </c>
      <c r="L7707" s="92">
        <f>L6951+L7203*'Emission factors'!$H$16+L7455*'Emission factors'!$H$17</f>
        <v>0</v>
      </c>
      <c r="M7707" s="92">
        <f>M6951+M7203*'Emission factors'!$H$16+M7455*'Emission factors'!$H$17</f>
        <v>0</v>
      </c>
      <c r="N7707" s="92">
        <f>N6951+N7203*'Emission factors'!$H$16+N7455*'Emission factors'!$H$17</f>
        <v>0</v>
      </c>
      <c r="O7707" s="92">
        <f>O6951+O7203*'Emission factors'!$H$16+O7455*'Emission factors'!$H$17</f>
        <v>0</v>
      </c>
      <c r="P7707" s="92">
        <f>P6951+P7203*'Emission factors'!$H$16+P7455*'Emission factors'!$H$17</f>
        <v>0</v>
      </c>
      <c r="Q7707" s="92">
        <f>Q6951+Q7203*'Emission factors'!$H$16+Q7455*'Emission factors'!$H$17</f>
        <v>0</v>
      </c>
      <c r="R7707" s="92">
        <f>R6951+R7203*'Emission factors'!$H$16+R7455*'Emission factors'!$H$17</f>
        <v>0</v>
      </c>
      <c r="S7707" s="92">
        <f>S6951+S7203*'Emission factors'!$H$16+S7455*'Emission factors'!$H$17</f>
        <v>0</v>
      </c>
      <c r="T7707" s="92">
        <f>T6951+T7203*'Emission factors'!$H$16+T7455*'Emission factors'!$H$17</f>
        <v>0</v>
      </c>
      <c r="U7707" s="92">
        <f>U6951+U7203*'Emission factors'!$H$16+U7455*'Emission factors'!$H$17</f>
        <v>0</v>
      </c>
    </row>
    <row r="7708" spans="1:21" x14ac:dyDescent="0.25">
      <c r="A7708" s="92" t="s">
        <v>11</v>
      </c>
      <c r="B7708" s="92" t="s">
        <v>12</v>
      </c>
      <c r="C7708" s="92" t="s">
        <v>48</v>
      </c>
      <c r="D7708" s="92" t="s">
        <v>48</v>
      </c>
      <c r="E7708" s="92" t="s">
        <v>54</v>
      </c>
      <c r="F7708" s="92" t="s">
        <v>50</v>
      </c>
      <c r="G7708" s="92" t="s">
        <v>97</v>
      </c>
      <c r="H7708" s="92" t="s">
        <v>94</v>
      </c>
      <c r="I7708" s="92" t="s">
        <v>220</v>
      </c>
      <c r="L7708" s="92">
        <f>L6952+L7204*'Emission factors'!$H$16+L7456*'Emission factors'!$H$17</f>
        <v>0</v>
      </c>
      <c r="M7708" s="92">
        <f>M6952+M7204*'Emission factors'!$H$16+M7456*'Emission factors'!$H$17</f>
        <v>0</v>
      </c>
      <c r="N7708" s="92">
        <f>N6952+N7204*'Emission factors'!$H$16+N7456*'Emission factors'!$H$17</f>
        <v>0</v>
      </c>
      <c r="O7708" s="92">
        <f>O6952+O7204*'Emission factors'!$H$16+O7456*'Emission factors'!$H$17</f>
        <v>0</v>
      </c>
      <c r="P7708" s="92">
        <f>P6952+P7204*'Emission factors'!$H$16+P7456*'Emission factors'!$H$17</f>
        <v>0</v>
      </c>
      <c r="Q7708" s="92">
        <f>Q6952+Q7204*'Emission factors'!$H$16+Q7456*'Emission factors'!$H$17</f>
        <v>0</v>
      </c>
      <c r="R7708" s="92">
        <f>R6952+R7204*'Emission factors'!$H$16+R7456*'Emission factors'!$H$17</f>
        <v>0</v>
      </c>
      <c r="S7708" s="92">
        <f>S6952+S7204*'Emission factors'!$H$16+S7456*'Emission factors'!$H$17</f>
        <v>0</v>
      </c>
      <c r="T7708" s="92">
        <f>T6952+T7204*'Emission factors'!$H$16+T7456*'Emission factors'!$H$17</f>
        <v>0</v>
      </c>
      <c r="U7708" s="92">
        <f>U6952+U7204*'Emission factors'!$H$16+U7456*'Emission factors'!$H$17</f>
        <v>0</v>
      </c>
    </row>
    <row r="7709" spans="1:21" x14ac:dyDescent="0.25">
      <c r="A7709" s="92" t="s">
        <v>11</v>
      </c>
      <c r="B7709" s="92" t="s">
        <v>12</v>
      </c>
      <c r="C7709" s="92" t="s">
        <v>48</v>
      </c>
      <c r="D7709" s="92" t="s">
        <v>48</v>
      </c>
      <c r="E7709" s="92" t="s">
        <v>54</v>
      </c>
      <c r="F7709" s="92" t="s">
        <v>50</v>
      </c>
      <c r="G7709" s="92" t="s">
        <v>97</v>
      </c>
      <c r="H7709" s="92" t="s">
        <v>94</v>
      </c>
      <c r="I7709" s="92" t="s">
        <v>221</v>
      </c>
      <c r="L7709" s="92">
        <f>L6953+L7205*'Emission factors'!$H$16+L7457*'Emission factors'!$H$17</f>
        <v>85492.935702881863</v>
      </c>
      <c r="M7709" s="92">
        <f>M6953+M7205*'Emission factors'!$H$16+M7457*'Emission factors'!$H$17</f>
        <v>31491.363221564665</v>
      </c>
      <c r="N7709" s="92">
        <f>N6953+N7205*'Emission factors'!$H$16+N7457*'Emission factors'!$H$17</f>
        <v>24146.568901730428</v>
      </c>
      <c r="O7709" s="92">
        <f>O6953+O7205*'Emission factors'!$H$16+O7457*'Emission factors'!$H$17</f>
        <v>29377.208693349326</v>
      </c>
      <c r="P7709" s="92">
        <f>P6953+P7205*'Emission factors'!$H$16+P7457*'Emission factors'!$H$17</f>
        <v>27863.152423873697</v>
      </c>
      <c r="Q7709" s="92">
        <f>Q6953+Q7205*'Emission factors'!$H$16+Q7457*'Emission factors'!$H$17</f>
        <v>7265.2747385979355</v>
      </c>
      <c r="R7709" s="92">
        <f>R6953+R7205*'Emission factors'!$H$16+R7457*'Emission factors'!$H$17</f>
        <v>12174.398809971521</v>
      </c>
      <c r="S7709" s="92">
        <f>S6953+S7205*'Emission factors'!$H$16+S7457*'Emission factors'!$H$17</f>
        <v>27382.461723982979</v>
      </c>
      <c r="T7709" s="92">
        <f>T6953+T7205*'Emission factors'!$H$16+T7457*'Emission factors'!$H$17</f>
        <v>7809.5789975484895</v>
      </c>
      <c r="U7709" s="92">
        <f>U6953+U7205*'Emission factors'!$H$16+U7457*'Emission factors'!$H$17</f>
        <v>154.83157698029328</v>
      </c>
    </row>
    <row r="7710" spans="1:21" x14ac:dyDescent="0.25">
      <c r="A7710" s="92" t="s">
        <v>11</v>
      </c>
      <c r="B7710" s="92" t="s">
        <v>12</v>
      </c>
      <c r="C7710" s="92" t="s">
        <v>48</v>
      </c>
      <c r="D7710" s="92" t="s">
        <v>48</v>
      </c>
      <c r="E7710" s="92" t="s">
        <v>54</v>
      </c>
      <c r="F7710" s="92" t="s">
        <v>50</v>
      </c>
      <c r="G7710" s="92" t="s">
        <v>97</v>
      </c>
      <c r="H7710" s="92" t="s">
        <v>94</v>
      </c>
      <c r="I7710" s="92" t="s">
        <v>201</v>
      </c>
      <c r="L7710" s="92">
        <f>L6954+L7206*'Emission factors'!$H$16+L7458*'Emission factors'!$H$17</f>
        <v>202270.58593692418</v>
      </c>
      <c r="M7710" s="92">
        <f>M6954+M7206*'Emission factors'!$H$16+M7458*'Emission factors'!$H$17</f>
        <v>78174.298203933358</v>
      </c>
      <c r="N7710" s="92">
        <f>N6954+N7206*'Emission factors'!$H$16+N7458*'Emission factors'!$H$17</f>
        <v>54621.578313784543</v>
      </c>
      <c r="O7710" s="92">
        <f>O6954+O7206*'Emission factors'!$H$16+O7458*'Emission factors'!$H$17</f>
        <v>791697.09330988664</v>
      </c>
      <c r="P7710" s="92">
        <f>P6954+P7206*'Emission factors'!$H$16+P7458*'Emission factors'!$H$17</f>
        <v>294888.99150277465</v>
      </c>
      <c r="Q7710" s="92">
        <f>Q6954+Q7206*'Emission factors'!$H$16+Q7458*'Emission factors'!$H$17</f>
        <v>51573.240069493251</v>
      </c>
      <c r="R7710" s="92">
        <f>R6954+R7206*'Emission factors'!$H$16+R7458*'Emission factors'!$H$17</f>
        <v>33806.762983256551</v>
      </c>
      <c r="S7710" s="92">
        <f>S6954+S7206*'Emission factors'!$H$16+S7458*'Emission factors'!$H$17</f>
        <v>7857.9871735471288</v>
      </c>
      <c r="T7710" s="92">
        <f>T6954+T7206*'Emission factors'!$H$16+T7458*'Emission factors'!$H$17</f>
        <v>342.69830527994327</v>
      </c>
      <c r="U7710" s="92">
        <f>U6954+U7206*'Emission factors'!$H$16+U7458*'Emission factors'!$H$17</f>
        <v>0</v>
      </c>
    </row>
    <row r="7711" spans="1:21" x14ac:dyDescent="0.25">
      <c r="A7711" s="92" t="s">
        <v>11</v>
      </c>
      <c r="B7711" s="92" t="s">
        <v>12</v>
      </c>
      <c r="C7711" s="92" t="s">
        <v>48</v>
      </c>
      <c r="D7711" s="92" t="s">
        <v>48</v>
      </c>
      <c r="E7711" s="92" t="s">
        <v>54</v>
      </c>
      <c r="F7711" s="92" t="s">
        <v>50</v>
      </c>
      <c r="G7711" s="92" t="s">
        <v>97</v>
      </c>
      <c r="H7711" s="92" t="s">
        <v>94</v>
      </c>
      <c r="I7711" s="92" t="s">
        <v>196</v>
      </c>
      <c r="L7711" s="92">
        <f>L6955+L7207*'Emission factors'!$H$16+L7459*'Emission factors'!$H$17</f>
        <v>0</v>
      </c>
      <c r="M7711" s="92">
        <f>M6955+M7207*'Emission factors'!$H$16+M7459*'Emission factors'!$H$17</f>
        <v>0</v>
      </c>
      <c r="N7711" s="92">
        <f>N6955+N7207*'Emission factors'!$H$16+N7459*'Emission factors'!$H$17</f>
        <v>0</v>
      </c>
      <c r="O7711" s="92">
        <f>O6955+O7207*'Emission factors'!$H$16+O7459*'Emission factors'!$H$17</f>
        <v>0</v>
      </c>
      <c r="P7711" s="92">
        <f>P6955+P7207*'Emission factors'!$H$16+P7459*'Emission factors'!$H$17</f>
        <v>0</v>
      </c>
      <c r="Q7711" s="92">
        <f>Q6955+Q7207*'Emission factors'!$H$16+Q7459*'Emission factors'!$H$17</f>
        <v>0</v>
      </c>
      <c r="R7711" s="92">
        <f>R6955+R7207*'Emission factors'!$H$16+R7459*'Emission factors'!$H$17</f>
        <v>0</v>
      </c>
      <c r="S7711" s="92">
        <f>S6955+S7207*'Emission factors'!$H$16+S7459*'Emission factors'!$H$17</f>
        <v>0</v>
      </c>
      <c r="T7711" s="92">
        <f>T6955+T7207*'Emission factors'!$H$16+T7459*'Emission factors'!$H$17</f>
        <v>0</v>
      </c>
      <c r="U7711" s="92">
        <f>U6955+U7207*'Emission factors'!$H$16+U7459*'Emission factors'!$H$17</f>
        <v>0</v>
      </c>
    </row>
    <row r="7712" spans="1:21" x14ac:dyDescent="0.25">
      <c r="A7712" s="92" t="s">
        <v>11</v>
      </c>
      <c r="B7712" s="92" t="s">
        <v>12</v>
      </c>
      <c r="C7712" s="92" t="s">
        <v>48</v>
      </c>
      <c r="D7712" s="92" t="s">
        <v>48</v>
      </c>
      <c r="E7712" s="92" t="s">
        <v>54</v>
      </c>
      <c r="F7712" s="92" t="s">
        <v>50</v>
      </c>
      <c r="G7712" s="92" t="s">
        <v>97</v>
      </c>
      <c r="H7712" s="92" t="s">
        <v>94</v>
      </c>
      <c r="I7712" s="92" t="s">
        <v>197</v>
      </c>
      <c r="L7712" s="92">
        <f>L6956+L7208*'Emission factors'!$H$16+L7460*'Emission factors'!$H$17</f>
        <v>1573970.4900478381</v>
      </c>
      <c r="M7712" s="92">
        <f>M6956+M7208*'Emission factors'!$H$16+M7460*'Emission factors'!$H$17</f>
        <v>400322.03403667605</v>
      </c>
      <c r="N7712" s="92">
        <f>N6956+N7208*'Emission factors'!$H$16+N7460*'Emission factors'!$H$17</f>
        <v>253980.79458646345</v>
      </c>
      <c r="O7712" s="92">
        <f>O6956+O7208*'Emission factors'!$H$16+O7460*'Emission factors'!$H$17</f>
        <v>491036.25799645635</v>
      </c>
      <c r="P7712" s="92">
        <f>P6956+P7208*'Emission factors'!$H$16+P7460*'Emission factors'!$H$17</f>
        <v>157786.7964030829</v>
      </c>
      <c r="Q7712" s="92">
        <f>Q6956+Q7208*'Emission factors'!$H$16+Q7460*'Emission factors'!$H$17</f>
        <v>6124.3869036144579</v>
      </c>
      <c r="R7712" s="92">
        <f>R6956+R7208*'Emission factors'!$H$16+R7460*'Emission factors'!$H$17</f>
        <v>262334.41980483697</v>
      </c>
      <c r="S7712" s="92">
        <f>S6956+S7208*'Emission factors'!$H$16+S7460*'Emission factors'!$H$17</f>
        <v>609343.35996607004</v>
      </c>
      <c r="T7712" s="92">
        <f>T6956+T7208*'Emission factors'!$H$16+T7460*'Emission factors'!$H$17</f>
        <v>174023.89875159459</v>
      </c>
      <c r="U7712" s="92">
        <f>U6956+U7208*'Emission factors'!$H$16+U7460*'Emission factors'!$H$17</f>
        <v>0</v>
      </c>
    </row>
    <row r="7713" spans="1:21" x14ac:dyDescent="0.25">
      <c r="A7713" s="92" t="s">
        <v>11</v>
      </c>
      <c r="B7713" s="92" t="s">
        <v>12</v>
      </c>
      <c r="C7713" s="92" t="s">
        <v>48</v>
      </c>
      <c r="D7713" s="92" t="s">
        <v>48</v>
      </c>
      <c r="E7713" s="92" t="s">
        <v>54</v>
      </c>
      <c r="F7713" s="92" t="s">
        <v>50</v>
      </c>
      <c r="G7713" s="92" t="s">
        <v>97</v>
      </c>
      <c r="H7713" s="92" t="s">
        <v>94</v>
      </c>
      <c r="I7713" s="92" t="s">
        <v>222</v>
      </c>
      <c r="L7713" s="92">
        <f>L6957+L7209*'Emission factors'!$H$16+L7461*'Emission factors'!$H$17</f>
        <v>213236.24437632883</v>
      </c>
      <c r="M7713" s="92">
        <f>M6957+M7209*'Emission factors'!$H$16+M7461*'Emission factors'!$H$17</f>
        <v>142359.70823068742</v>
      </c>
      <c r="N7713" s="92">
        <f>N6957+N7209*'Emission factors'!$H$16+N7461*'Emission factors'!$H$17</f>
        <v>147905.75634142451</v>
      </c>
      <c r="O7713" s="92">
        <f>O6957+O7209*'Emission factors'!$H$16+O7461*'Emission factors'!$H$17</f>
        <v>149458.94436304038</v>
      </c>
      <c r="P7713" s="92">
        <f>P6957+P7209*'Emission factors'!$H$16+P7461*'Emission factors'!$H$17</f>
        <v>146753.61030350812</v>
      </c>
      <c r="Q7713" s="92">
        <f>Q6957+Q7209*'Emission factors'!$H$16+Q7461*'Emission factors'!$H$17</f>
        <v>136155.56608511691</v>
      </c>
      <c r="R7713" s="92">
        <f>R6957+R7209*'Emission factors'!$H$16+R7461*'Emission factors'!$H$17</f>
        <v>127556.27432955346</v>
      </c>
      <c r="S7713" s="92">
        <f>S6957+S7209*'Emission factors'!$H$16+S7461*'Emission factors'!$H$17</f>
        <v>120207.91635478384</v>
      </c>
      <c r="T7713" s="92">
        <f>T6957+T7209*'Emission factors'!$H$16+T7461*'Emission factors'!$H$17</f>
        <v>54992.59879305456</v>
      </c>
      <c r="U7713" s="92">
        <f>U6957+U7209*'Emission factors'!$H$16+U7461*'Emission factors'!$H$17</f>
        <v>33866.52277037561</v>
      </c>
    </row>
    <row r="7714" spans="1:21" x14ac:dyDescent="0.25">
      <c r="A7714" s="92" t="s">
        <v>11</v>
      </c>
      <c r="B7714" s="92" t="s">
        <v>12</v>
      </c>
      <c r="C7714" s="92" t="s">
        <v>48</v>
      </c>
      <c r="D7714" s="92" t="s">
        <v>48</v>
      </c>
      <c r="E7714" s="92" t="s">
        <v>54</v>
      </c>
      <c r="F7714" s="92" t="s">
        <v>50</v>
      </c>
      <c r="G7714" s="92" t="s">
        <v>97</v>
      </c>
      <c r="H7714" s="92" t="s">
        <v>94</v>
      </c>
      <c r="I7714" s="92" t="s">
        <v>223</v>
      </c>
      <c r="L7714" s="92">
        <f>L6958+L7210*'Emission factors'!$H$16+L7462*'Emission factors'!$H$17</f>
        <v>0</v>
      </c>
      <c r="M7714" s="92">
        <f>M6958+M7210*'Emission factors'!$H$16+M7462*'Emission factors'!$H$17</f>
        <v>0</v>
      </c>
      <c r="N7714" s="92">
        <f>N6958+N7210*'Emission factors'!$H$16+N7462*'Emission factors'!$H$17</f>
        <v>0</v>
      </c>
      <c r="O7714" s="92">
        <f>O6958+O7210*'Emission factors'!$H$16+O7462*'Emission factors'!$H$17</f>
        <v>0</v>
      </c>
      <c r="P7714" s="92">
        <f>P6958+P7210*'Emission factors'!$H$16+P7462*'Emission factors'!$H$17</f>
        <v>0</v>
      </c>
      <c r="Q7714" s="92">
        <f>Q6958+Q7210*'Emission factors'!$H$16+Q7462*'Emission factors'!$H$17</f>
        <v>0</v>
      </c>
      <c r="R7714" s="92">
        <f>R6958+R7210*'Emission factors'!$H$16+R7462*'Emission factors'!$H$17</f>
        <v>0</v>
      </c>
      <c r="S7714" s="92">
        <f>S6958+S7210*'Emission factors'!$H$16+S7462*'Emission factors'!$H$17</f>
        <v>0</v>
      </c>
      <c r="T7714" s="92">
        <f>T6958+T7210*'Emission factors'!$H$16+T7462*'Emission factors'!$H$17</f>
        <v>0</v>
      </c>
      <c r="U7714" s="92">
        <f>U6958+U7210*'Emission factors'!$H$16+U7462*'Emission factors'!$H$17</f>
        <v>0</v>
      </c>
    </row>
    <row r="7715" spans="1:21" x14ac:dyDescent="0.25">
      <c r="A7715" s="92" t="s">
        <v>11</v>
      </c>
      <c r="B7715" s="92" t="s">
        <v>12</v>
      </c>
      <c r="C7715" s="92" t="s">
        <v>48</v>
      </c>
      <c r="D7715" s="92" t="s">
        <v>48</v>
      </c>
      <c r="E7715" s="92" t="s">
        <v>54</v>
      </c>
      <c r="F7715" s="92" t="s">
        <v>50</v>
      </c>
      <c r="G7715" s="92" t="s">
        <v>97</v>
      </c>
      <c r="H7715" s="92" t="s">
        <v>94</v>
      </c>
      <c r="I7715" s="92" t="s">
        <v>259</v>
      </c>
      <c r="L7715" s="92">
        <f>L6959+L7211*'Emission factors'!$H$16+L7463*'Emission factors'!$H$17</f>
        <v>0</v>
      </c>
      <c r="M7715" s="92">
        <f>M6959+M7211*'Emission factors'!$H$16+M7463*'Emission factors'!$H$17</f>
        <v>0</v>
      </c>
      <c r="N7715" s="92">
        <f>N6959+N7211*'Emission factors'!$H$16+N7463*'Emission factors'!$H$17</f>
        <v>0</v>
      </c>
      <c r="O7715" s="92">
        <f>O6959+O7211*'Emission factors'!$H$16+O7463*'Emission factors'!$H$17</f>
        <v>0</v>
      </c>
      <c r="P7715" s="92">
        <f>P6959+P7211*'Emission factors'!$H$16+P7463*'Emission factors'!$H$17</f>
        <v>0</v>
      </c>
      <c r="Q7715" s="92">
        <f>Q6959+Q7211*'Emission factors'!$H$16+Q7463*'Emission factors'!$H$17</f>
        <v>0</v>
      </c>
      <c r="R7715" s="92">
        <f>R6959+R7211*'Emission factors'!$H$16+R7463*'Emission factors'!$H$17</f>
        <v>0</v>
      </c>
      <c r="S7715" s="92">
        <f>S6959+S7211*'Emission factors'!$H$16+S7463*'Emission factors'!$H$17</f>
        <v>0</v>
      </c>
      <c r="T7715" s="92">
        <f>T6959+T7211*'Emission factors'!$H$16+T7463*'Emission factors'!$H$17</f>
        <v>0</v>
      </c>
      <c r="U7715" s="92">
        <f>U6959+U7211*'Emission factors'!$H$16+U7463*'Emission factors'!$H$17</f>
        <v>0</v>
      </c>
    </row>
    <row r="7716" spans="1:21" x14ac:dyDescent="0.25">
      <c r="A7716" s="92" t="s">
        <v>11</v>
      </c>
      <c r="B7716" s="92" t="s">
        <v>12</v>
      </c>
      <c r="C7716" s="92" t="s">
        <v>48</v>
      </c>
      <c r="D7716" s="92" t="s">
        <v>48</v>
      </c>
      <c r="E7716" s="92" t="s">
        <v>54</v>
      </c>
      <c r="F7716" s="92" t="s">
        <v>50</v>
      </c>
      <c r="G7716" s="92" t="s">
        <v>97</v>
      </c>
      <c r="H7716" s="92" t="s">
        <v>94</v>
      </c>
      <c r="I7716" s="89" t="s">
        <v>193</v>
      </c>
      <c r="L7716" s="92">
        <f>L6960+L7212*'Emission factors'!$H$16+L7464*'Emission factors'!$H$17</f>
        <v>0</v>
      </c>
      <c r="M7716" s="92">
        <f>M6960+M7212*'Emission factors'!$H$16+M7464*'Emission factors'!$H$17</f>
        <v>0</v>
      </c>
      <c r="N7716" s="92">
        <f>N6960+N7212*'Emission factors'!$H$16+N7464*'Emission factors'!$H$17</f>
        <v>0</v>
      </c>
      <c r="O7716" s="92">
        <f>O6960+O7212*'Emission factors'!$H$16+O7464*'Emission factors'!$H$17</f>
        <v>0</v>
      </c>
      <c r="P7716" s="92">
        <f>P6960+P7212*'Emission factors'!$H$16+P7464*'Emission factors'!$H$17</f>
        <v>0</v>
      </c>
      <c r="Q7716" s="92">
        <f>Q6960+Q7212*'Emission factors'!$H$16+Q7464*'Emission factors'!$H$17</f>
        <v>0</v>
      </c>
      <c r="R7716" s="92">
        <f>R6960+R7212*'Emission factors'!$H$16+R7464*'Emission factors'!$H$17</f>
        <v>0</v>
      </c>
      <c r="S7716" s="92">
        <f>S6960+S7212*'Emission factors'!$H$16+S7464*'Emission factors'!$H$17</f>
        <v>0</v>
      </c>
      <c r="T7716" s="92">
        <f>T6960+T7212*'Emission factors'!$H$16+T7464*'Emission factors'!$H$17</f>
        <v>0</v>
      </c>
      <c r="U7716" s="92">
        <f>U6960+U7212*'Emission factors'!$H$16+U7464*'Emission factors'!$H$17</f>
        <v>0</v>
      </c>
    </row>
    <row r="7717" spans="1:21" x14ac:dyDescent="0.25">
      <c r="A7717" s="92" t="s">
        <v>11</v>
      </c>
      <c r="B7717" s="92" t="s">
        <v>12</v>
      </c>
      <c r="C7717" s="92" t="s">
        <v>48</v>
      </c>
      <c r="D7717" s="92" t="s">
        <v>48</v>
      </c>
      <c r="E7717" s="92" t="s">
        <v>54</v>
      </c>
      <c r="F7717" s="92" t="s">
        <v>50</v>
      </c>
      <c r="G7717" s="92" t="s">
        <v>97</v>
      </c>
      <c r="H7717" s="92" t="s">
        <v>94</v>
      </c>
      <c r="I7717" s="92" t="s">
        <v>203</v>
      </c>
      <c r="L7717" s="92">
        <f>L6961+L7213*'Emission factors'!$H$16+L7465*'Emission factors'!$H$17</f>
        <v>264019.84663901216</v>
      </c>
      <c r="M7717" s="92">
        <f>M6961+M7213*'Emission factors'!$H$16+M7465*'Emission factors'!$H$17</f>
        <v>212059.50028733999</v>
      </c>
      <c r="N7717" s="92">
        <f>N6961+N7213*'Emission factors'!$H$16+N7465*'Emission factors'!$H$17</f>
        <v>319267.38377462572</v>
      </c>
      <c r="O7717" s="92">
        <f>O6961+O7213*'Emission factors'!$H$16+O7465*'Emission factors'!$H$17</f>
        <v>471387.31599551672</v>
      </c>
      <c r="P7717" s="92">
        <f>P6961+P7213*'Emission factors'!$H$16+P7465*'Emission factors'!$H$17</f>
        <v>520401.67052436905</v>
      </c>
      <c r="Q7717" s="92">
        <f>Q6961+Q7213*'Emission factors'!$H$16+Q7465*'Emission factors'!$H$17</f>
        <v>428205.37193025829</v>
      </c>
      <c r="R7717" s="92">
        <f>R6961+R7213*'Emission factors'!$H$16+R7465*'Emission factors'!$H$17</f>
        <v>405931.06003747793</v>
      </c>
      <c r="S7717" s="92">
        <f>S6961+S7213*'Emission factors'!$H$16+S7465*'Emission factors'!$H$17</f>
        <v>418195.76857118239</v>
      </c>
      <c r="T7717" s="92">
        <f>T6961+T7213*'Emission factors'!$H$16+T7465*'Emission factors'!$H$17</f>
        <v>330653.27317484468</v>
      </c>
      <c r="U7717" s="92">
        <f>U6961+U7213*'Emission factors'!$H$16+U7465*'Emission factors'!$H$17</f>
        <v>374866.01581870078</v>
      </c>
    </row>
    <row r="7718" spans="1:21" x14ac:dyDescent="0.25">
      <c r="A7718" s="92" t="s">
        <v>11</v>
      </c>
      <c r="B7718" s="92" t="s">
        <v>12</v>
      </c>
      <c r="C7718" s="92" t="s">
        <v>48</v>
      </c>
      <c r="D7718" s="92" t="s">
        <v>48</v>
      </c>
      <c r="E7718" s="92" t="s">
        <v>54</v>
      </c>
      <c r="F7718" s="92" t="s">
        <v>50</v>
      </c>
      <c r="G7718" s="92" t="s">
        <v>97</v>
      </c>
      <c r="H7718" s="92" t="s">
        <v>94</v>
      </c>
      <c r="I7718" s="92" t="s">
        <v>209</v>
      </c>
      <c r="L7718" s="92">
        <f>L6962+L7214*'Emission factors'!$H$16+L7466*'Emission factors'!$H$17</f>
        <v>205583.08500956764</v>
      </c>
      <c r="M7718" s="92">
        <f>M6962+M7214*'Emission factors'!$H$16+M7466*'Emission factors'!$H$17</f>
        <v>173768.9991856839</v>
      </c>
      <c r="N7718" s="92">
        <f>N6962+N7214*'Emission factors'!$H$16+N7466*'Emission factors'!$H$17</f>
        <v>211730.90831502478</v>
      </c>
      <c r="O7718" s="92">
        <f>O6962+O7214*'Emission factors'!$H$16+O7466*'Emission factors'!$H$17</f>
        <v>212429.89956909994</v>
      </c>
      <c r="P7718" s="92">
        <f>P6962+P7214*'Emission factors'!$H$16+P7466*'Emission factors'!$H$17</f>
        <v>212429.89956909994</v>
      </c>
      <c r="Q7718" s="92">
        <f>Q6962+Q7214*'Emission factors'!$H$16+Q7466*'Emission factors'!$H$17</f>
        <v>53107.474892274986</v>
      </c>
      <c r="R7718" s="92">
        <f>R6962+R7214*'Emission factors'!$H$16+R7466*'Emission factors'!$H$17</f>
        <v>79661.212338412457</v>
      </c>
      <c r="S7718" s="92">
        <f>S6962+S7214*'Emission factors'!$H$16+S7466*'Emission factors'!$H$17</f>
        <v>185876.16212296239</v>
      </c>
      <c r="T7718" s="92">
        <f>T6962+T7214*'Emission factors'!$H$16+T7466*'Emission factors'!$H$17</f>
        <v>53107.474892274986</v>
      </c>
      <c r="U7718" s="92">
        <f>U6962+U7214*'Emission factors'!$H$16+U7466*'Emission factors'!$H$17</f>
        <v>0</v>
      </c>
    </row>
    <row r="7719" spans="1:21" x14ac:dyDescent="0.25">
      <c r="A7719" s="92" t="s">
        <v>11</v>
      </c>
      <c r="B7719" s="92" t="s">
        <v>12</v>
      </c>
      <c r="C7719" s="92" t="s">
        <v>48</v>
      </c>
      <c r="D7719" s="92" t="s">
        <v>48</v>
      </c>
      <c r="E7719" s="92" t="s">
        <v>54</v>
      </c>
      <c r="F7719" s="92" t="s">
        <v>50</v>
      </c>
      <c r="G7719" s="92" t="s">
        <v>97</v>
      </c>
      <c r="H7719" s="92" t="s">
        <v>94</v>
      </c>
      <c r="I7719" s="92" t="s">
        <v>208</v>
      </c>
      <c r="L7719" s="92">
        <f>L6963+L7215*'Emission factors'!$H$16+L7467*'Emission factors'!$H$17</f>
        <v>48016.909311157862</v>
      </c>
      <c r="M7719" s="92">
        <f>M6963+M7215*'Emission factors'!$H$16+M7467*'Emission factors'!$H$17</f>
        <v>73610.171717511141</v>
      </c>
      <c r="N7719" s="92">
        <f>N6963+N7215*'Emission factors'!$H$16+N7467*'Emission factors'!$H$17</f>
        <v>150244.77485728767</v>
      </c>
      <c r="O7719" s="92">
        <f>O6963+O7215*'Emission factors'!$H$16+O7467*'Emission factors'!$H$17</f>
        <v>174806.25040941875</v>
      </c>
      <c r="P7719" s="92">
        <f>P6963+P7215*'Emission factors'!$H$16+P7467*'Emission factors'!$H$17</f>
        <v>240707.68238097138</v>
      </c>
      <c r="Q7719" s="92">
        <f>Q6963+Q7215*'Emission factors'!$H$16+Q7467*'Emission factors'!$H$17</f>
        <v>154824.16356684532</v>
      </c>
      <c r="R7719" s="92">
        <f>R6963+R7215*'Emission factors'!$H$16+R7467*'Emission factors'!$H$17</f>
        <v>112673.44517791667</v>
      </c>
      <c r="S7719" s="92">
        <f>S6963+S7215*'Emission factors'!$H$16+S7467*'Emission factors'!$H$17</f>
        <v>104139.97685329766</v>
      </c>
      <c r="T7719" s="92">
        <f>T6963+T7215*'Emission factors'!$H$16+T7467*'Emission factors'!$H$17</f>
        <v>193572.95180181484</v>
      </c>
      <c r="U7719" s="92">
        <f>U6963+U7215*'Emission factors'!$H$16+U7467*'Emission factors'!$H$17</f>
        <v>221683.69831868057</v>
      </c>
    </row>
    <row r="7720" spans="1:21" x14ac:dyDescent="0.25">
      <c r="A7720" s="92" t="s">
        <v>11</v>
      </c>
      <c r="B7720" s="92" t="s">
        <v>12</v>
      </c>
      <c r="C7720" s="92" t="s">
        <v>48</v>
      </c>
      <c r="D7720" s="92" t="s">
        <v>48</v>
      </c>
      <c r="E7720" s="92" t="s">
        <v>54</v>
      </c>
      <c r="F7720" s="92" t="s">
        <v>50</v>
      </c>
      <c r="G7720" s="92" t="s">
        <v>97</v>
      </c>
      <c r="H7720" s="92" t="s">
        <v>94</v>
      </c>
      <c r="I7720" s="92" t="s">
        <v>202</v>
      </c>
      <c r="L7720" s="92">
        <f>L6964+L7216*'Emission factors'!$H$16+L7468*'Emission factors'!$H$17</f>
        <v>339950.29312885198</v>
      </c>
      <c r="M7720" s="92">
        <f>M6964+M7216*'Emission factors'!$H$16+M7468*'Emission factors'!$H$17</f>
        <v>220946.04746006738</v>
      </c>
      <c r="N7720" s="92">
        <f>N6964+N7216*'Emission factors'!$H$16+N7468*'Emission factors'!$H$17</f>
        <v>284539.10101036157</v>
      </c>
      <c r="O7720" s="92">
        <f>O6964+O7216*'Emission factors'!$H$16+O7468*'Emission factors'!$H$17</f>
        <v>417174.91780909704</v>
      </c>
      <c r="P7720" s="92">
        <f>P6964+P7216*'Emission factors'!$H$16+P7468*'Emission factors'!$H$17</f>
        <v>926108.17982517323</v>
      </c>
      <c r="Q7720" s="92">
        <f>Q6964+Q7216*'Emission factors'!$H$16+Q7468*'Emission factors'!$H$17</f>
        <v>771025.79059366521</v>
      </c>
      <c r="R7720" s="92">
        <f>R6964+R7216*'Emission factors'!$H$16+R7468*'Emission factors'!$H$17</f>
        <v>630705.01033152221</v>
      </c>
      <c r="S7720" s="92">
        <f>S6964+S7216*'Emission factors'!$H$16+S7468*'Emission factors'!$H$17</f>
        <v>582326.96693734836</v>
      </c>
      <c r="T7720" s="92">
        <f>T6964+T7216*'Emission factors'!$H$16+T7468*'Emission factors'!$H$17</f>
        <v>846836.6232394994</v>
      </c>
      <c r="U7720" s="92">
        <f>U6964+U7216*'Emission factors'!$H$16+U7468*'Emission factors'!$H$17</f>
        <v>714775.43825542519</v>
      </c>
    </row>
    <row r="7721" spans="1:21" x14ac:dyDescent="0.25">
      <c r="A7721" s="92" t="s">
        <v>11</v>
      </c>
      <c r="B7721" s="92" t="s">
        <v>12</v>
      </c>
      <c r="C7721" s="92" t="s">
        <v>48</v>
      </c>
      <c r="D7721" s="92" t="s">
        <v>48</v>
      </c>
      <c r="E7721" s="92" t="s">
        <v>54</v>
      </c>
      <c r="F7721" s="92" t="s">
        <v>50</v>
      </c>
      <c r="G7721" s="92" t="s">
        <v>97</v>
      </c>
      <c r="H7721" s="92" t="s">
        <v>94</v>
      </c>
      <c r="I7721" s="92" t="s">
        <v>225</v>
      </c>
      <c r="L7721" s="92">
        <f>L6965+L7217*'Emission factors'!$H$16+L7469*'Emission factors'!$H$17</f>
        <v>0</v>
      </c>
      <c r="M7721" s="92">
        <f>M6965+M7217*'Emission factors'!$H$16+M7469*'Emission factors'!$H$17</f>
        <v>0</v>
      </c>
      <c r="N7721" s="92">
        <f>N6965+N7217*'Emission factors'!$H$16+N7469*'Emission factors'!$H$17</f>
        <v>0</v>
      </c>
      <c r="O7721" s="92">
        <f>O6965+O7217*'Emission factors'!$H$16+O7469*'Emission factors'!$H$17</f>
        <v>0</v>
      </c>
      <c r="P7721" s="92">
        <f>P6965+P7217*'Emission factors'!$H$16+P7469*'Emission factors'!$H$17</f>
        <v>0</v>
      </c>
      <c r="Q7721" s="92">
        <f>Q6965+Q7217*'Emission factors'!$H$16+Q7469*'Emission factors'!$H$17</f>
        <v>0</v>
      </c>
      <c r="R7721" s="92">
        <f>R6965+R7217*'Emission factors'!$H$16+R7469*'Emission factors'!$H$17</f>
        <v>0</v>
      </c>
      <c r="S7721" s="92">
        <f>S6965+S7217*'Emission factors'!$H$16+S7469*'Emission factors'!$H$17</f>
        <v>0</v>
      </c>
      <c r="T7721" s="92">
        <f>T6965+T7217*'Emission factors'!$H$16+T7469*'Emission factors'!$H$17</f>
        <v>0</v>
      </c>
      <c r="U7721" s="92">
        <f>U6965+U7217*'Emission factors'!$H$16+U7469*'Emission factors'!$H$17</f>
        <v>0</v>
      </c>
    </row>
    <row r="7722" spans="1:21" x14ac:dyDescent="0.25">
      <c r="A7722" s="92" t="s">
        <v>11</v>
      </c>
      <c r="B7722" s="92" t="s">
        <v>12</v>
      </c>
      <c r="C7722" s="92" t="s">
        <v>48</v>
      </c>
      <c r="D7722" s="92" t="s">
        <v>48</v>
      </c>
      <c r="E7722" s="92" t="s">
        <v>54</v>
      </c>
      <c r="F7722" s="92" t="s">
        <v>50</v>
      </c>
      <c r="G7722" s="92" t="s">
        <v>97</v>
      </c>
      <c r="H7722" s="92" t="s">
        <v>94</v>
      </c>
      <c r="I7722" s="92" t="s">
        <v>226</v>
      </c>
      <c r="L7722" s="92">
        <f>L6966+L7218*'Emission factors'!$H$16+L7470*'Emission factors'!$H$17</f>
        <v>0</v>
      </c>
      <c r="M7722" s="92">
        <f>M6966+M7218*'Emission factors'!$H$16+M7470*'Emission factors'!$H$17</f>
        <v>0</v>
      </c>
      <c r="N7722" s="92">
        <f>N6966+N7218*'Emission factors'!$H$16+N7470*'Emission factors'!$H$17</f>
        <v>0</v>
      </c>
      <c r="O7722" s="92">
        <f>O6966+O7218*'Emission factors'!$H$16+O7470*'Emission factors'!$H$17</f>
        <v>0</v>
      </c>
      <c r="P7722" s="92">
        <f>P6966+P7218*'Emission factors'!$H$16+P7470*'Emission factors'!$H$17</f>
        <v>0</v>
      </c>
      <c r="Q7722" s="92">
        <f>Q6966+Q7218*'Emission factors'!$H$16+Q7470*'Emission factors'!$H$17</f>
        <v>0</v>
      </c>
      <c r="R7722" s="92">
        <f>R6966+R7218*'Emission factors'!$H$16+R7470*'Emission factors'!$H$17</f>
        <v>0</v>
      </c>
      <c r="S7722" s="92">
        <f>S6966+S7218*'Emission factors'!$H$16+S7470*'Emission factors'!$H$17</f>
        <v>0</v>
      </c>
      <c r="T7722" s="92">
        <f>T6966+T7218*'Emission factors'!$H$16+T7470*'Emission factors'!$H$17</f>
        <v>0</v>
      </c>
      <c r="U7722" s="92">
        <f>U6966+U7218*'Emission factors'!$H$16+U7470*'Emission factors'!$H$17</f>
        <v>0</v>
      </c>
    </row>
    <row r="7723" spans="1:21" x14ac:dyDescent="0.25">
      <c r="A7723" s="92" t="s">
        <v>11</v>
      </c>
      <c r="B7723" s="92" t="s">
        <v>12</v>
      </c>
      <c r="C7723" s="92" t="s">
        <v>48</v>
      </c>
      <c r="D7723" s="92" t="s">
        <v>48</v>
      </c>
      <c r="E7723" s="92" t="s">
        <v>54</v>
      </c>
      <c r="F7723" s="92" t="s">
        <v>50</v>
      </c>
      <c r="G7723" s="92" t="s">
        <v>97</v>
      </c>
      <c r="H7723" s="92" t="s">
        <v>94</v>
      </c>
      <c r="I7723" s="92" t="s">
        <v>206</v>
      </c>
      <c r="L7723" s="92">
        <f>L6967+L7219*'Emission factors'!$H$16+L7471*'Emission factors'!$H$17</f>
        <v>0</v>
      </c>
      <c r="M7723" s="92">
        <f>M6967+M7219*'Emission factors'!$H$16+M7471*'Emission factors'!$H$17</f>
        <v>0</v>
      </c>
      <c r="N7723" s="92">
        <f>N6967+N7219*'Emission factors'!$H$16+N7471*'Emission factors'!$H$17</f>
        <v>0</v>
      </c>
      <c r="O7723" s="92">
        <f>O6967+O7219*'Emission factors'!$H$16+O7471*'Emission factors'!$H$17</f>
        <v>0</v>
      </c>
      <c r="P7723" s="92">
        <f>P6967+P7219*'Emission factors'!$H$16+P7471*'Emission factors'!$H$17</f>
        <v>0</v>
      </c>
      <c r="Q7723" s="92">
        <f>Q6967+Q7219*'Emission factors'!$H$16+Q7471*'Emission factors'!$H$17</f>
        <v>0</v>
      </c>
      <c r="R7723" s="92">
        <f>R6967+R7219*'Emission factors'!$H$16+R7471*'Emission factors'!$H$17</f>
        <v>0</v>
      </c>
      <c r="S7723" s="92">
        <f>S6967+S7219*'Emission factors'!$H$16+S7471*'Emission factors'!$H$17</f>
        <v>0</v>
      </c>
      <c r="T7723" s="92">
        <f>T6967+T7219*'Emission factors'!$H$16+T7471*'Emission factors'!$H$17</f>
        <v>0</v>
      </c>
      <c r="U7723" s="92">
        <f>U6967+U7219*'Emission factors'!$H$16+U7471*'Emission factors'!$H$17</f>
        <v>0</v>
      </c>
    </row>
    <row r="7724" spans="1:21" x14ac:dyDescent="0.25">
      <c r="A7724" s="92" t="s">
        <v>11</v>
      </c>
      <c r="B7724" s="92" t="s">
        <v>12</v>
      </c>
      <c r="C7724" s="92" t="s">
        <v>48</v>
      </c>
      <c r="D7724" s="92" t="s">
        <v>48</v>
      </c>
      <c r="E7724" s="92" t="s">
        <v>54</v>
      </c>
      <c r="F7724" s="92" t="s">
        <v>50</v>
      </c>
      <c r="G7724" s="92" t="s">
        <v>97</v>
      </c>
      <c r="H7724" s="92" t="s">
        <v>94</v>
      </c>
      <c r="I7724" s="92" t="s">
        <v>232</v>
      </c>
      <c r="L7724" s="92">
        <f>L6968+L7220*'Emission factors'!$H$16+L7472*'Emission factors'!$H$17</f>
        <v>0</v>
      </c>
      <c r="M7724" s="92">
        <f>M6968+M7220*'Emission factors'!$H$16+M7472*'Emission factors'!$H$17</f>
        <v>0</v>
      </c>
      <c r="N7724" s="92">
        <f>N6968+N7220*'Emission factors'!$H$16+N7472*'Emission factors'!$H$17</f>
        <v>0</v>
      </c>
      <c r="O7724" s="92">
        <f>O6968+O7220*'Emission factors'!$H$16+O7472*'Emission factors'!$H$17</f>
        <v>0</v>
      </c>
      <c r="P7724" s="92">
        <f>P6968+P7220*'Emission factors'!$H$16+P7472*'Emission factors'!$H$17</f>
        <v>0</v>
      </c>
      <c r="Q7724" s="92">
        <f>Q6968+Q7220*'Emission factors'!$H$16+Q7472*'Emission factors'!$H$17</f>
        <v>0</v>
      </c>
      <c r="R7724" s="92">
        <f>R6968+R7220*'Emission factors'!$H$16+R7472*'Emission factors'!$H$17</f>
        <v>0</v>
      </c>
      <c r="S7724" s="92">
        <f>S6968+S7220*'Emission factors'!$H$16+S7472*'Emission factors'!$H$17</f>
        <v>0</v>
      </c>
      <c r="T7724" s="92">
        <f>T6968+T7220*'Emission factors'!$H$16+T7472*'Emission factors'!$H$17</f>
        <v>0</v>
      </c>
      <c r="U7724" s="92">
        <f>U6968+U7220*'Emission factors'!$H$16+U7472*'Emission factors'!$H$17</f>
        <v>0</v>
      </c>
    </row>
    <row r="7725" spans="1:21" x14ac:dyDescent="0.25">
      <c r="A7725" s="92" t="s">
        <v>11</v>
      </c>
      <c r="B7725" s="92" t="s">
        <v>12</v>
      </c>
      <c r="C7725" s="92" t="s">
        <v>48</v>
      </c>
      <c r="D7725" s="92" t="s">
        <v>48</v>
      </c>
      <c r="E7725" s="92" t="s">
        <v>54</v>
      </c>
      <c r="F7725" s="92" t="s">
        <v>50</v>
      </c>
      <c r="G7725" s="92" t="s">
        <v>97</v>
      </c>
      <c r="H7725" s="92" t="s">
        <v>94</v>
      </c>
      <c r="I7725" s="92" t="s">
        <v>200</v>
      </c>
      <c r="L7725" s="92">
        <f>L6969+L7221*'Emission factors'!$H$16+L7473*'Emission factors'!$H$17</f>
        <v>0</v>
      </c>
      <c r="M7725" s="92">
        <f>M6969+M7221*'Emission factors'!$H$16+M7473*'Emission factors'!$H$17</f>
        <v>0</v>
      </c>
      <c r="N7725" s="92">
        <f>N6969+N7221*'Emission factors'!$H$16+N7473*'Emission factors'!$H$17</f>
        <v>0</v>
      </c>
      <c r="O7725" s="92">
        <f>O6969+O7221*'Emission factors'!$H$16+O7473*'Emission factors'!$H$17</f>
        <v>0</v>
      </c>
      <c r="P7725" s="92">
        <f>P6969+P7221*'Emission factors'!$H$16+P7473*'Emission factors'!$H$17</f>
        <v>0</v>
      </c>
      <c r="Q7725" s="92">
        <f>Q6969+Q7221*'Emission factors'!$H$16+Q7473*'Emission factors'!$H$17</f>
        <v>0</v>
      </c>
      <c r="R7725" s="92">
        <f>R6969+R7221*'Emission factors'!$H$16+R7473*'Emission factors'!$H$17</f>
        <v>0</v>
      </c>
      <c r="S7725" s="92">
        <f>S6969+S7221*'Emission factors'!$H$16+S7473*'Emission factors'!$H$17</f>
        <v>0</v>
      </c>
      <c r="T7725" s="92">
        <f>T6969+T7221*'Emission factors'!$H$16+T7473*'Emission factors'!$H$17</f>
        <v>0</v>
      </c>
      <c r="U7725" s="92">
        <f>U6969+U7221*'Emission factors'!$H$16+U7473*'Emission factors'!$H$17</f>
        <v>0</v>
      </c>
    </row>
    <row r="7726" spans="1:21" x14ac:dyDescent="0.25">
      <c r="A7726" s="92" t="s">
        <v>11</v>
      </c>
      <c r="B7726" s="92" t="s">
        <v>12</v>
      </c>
      <c r="C7726" s="92" t="s">
        <v>48</v>
      </c>
      <c r="D7726" s="92" t="s">
        <v>48</v>
      </c>
      <c r="E7726" s="92" t="s">
        <v>54</v>
      </c>
      <c r="F7726" s="92" t="s">
        <v>50</v>
      </c>
      <c r="G7726" s="92" t="s">
        <v>97</v>
      </c>
      <c r="H7726" s="92" t="s">
        <v>94</v>
      </c>
      <c r="I7726" s="92" t="s">
        <v>227</v>
      </c>
      <c r="L7726" s="92">
        <f>L6970+L7222*'Emission factors'!$H$16+L7474*'Emission factors'!$H$17</f>
        <v>0</v>
      </c>
      <c r="M7726" s="92">
        <f>M6970+M7222*'Emission factors'!$H$16+M7474*'Emission factors'!$H$17</f>
        <v>0</v>
      </c>
      <c r="N7726" s="92">
        <f>N6970+N7222*'Emission factors'!$H$16+N7474*'Emission factors'!$H$17</f>
        <v>0</v>
      </c>
      <c r="O7726" s="92">
        <f>O6970+O7222*'Emission factors'!$H$16+O7474*'Emission factors'!$H$17</f>
        <v>0</v>
      </c>
      <c r="P7726" s="92">
        <f>P6970+P7222*'Emission factors'!$H$16+P7474*'Emission factors'!$H$17</f>
        <v>0</v>
      </c>
      <c r="Q7726" s="92">
        <f>Q6970+Q7222*'Emission factors'!$H$16+Q7474*'Emission factors'!$H$17</f>
        <v>0</v>
      </c>
      <c r="R7726" s="92">
        <f>R6970+R7222*'Emission factors'!$H$16+R7474*'Emission factors'!$H$17</f>
        <v>0</v>
      </c>
      <c r="S7726" s="92">
        <f>S6970+S7222*'Emission factors'!$H$16+S7474*'Emission factors'!$H$17</f>
        <v>0</v>
      </c>
      <c r="T7726" s="92">
        <f>T6970+T7222*'Emission factors'!$H$16+T7474*'Emission factors'!$H$17</f>
        <v>0</v>
      </c>
      <c r="U7726" s="92">
        <f>U6970+U7222*'Emission factors'!$H$16+U7474*'Emission factors'!$H$17</f>
        <v>0</v>
      </c>
    </row>
    <row r="7727" spans="1:21" x14ac:dyDescent="0.25">
      <c r="A7727" s="92" t="s">
        <v>11</v>
      </c>
      <c r="B7727" s="92" t="s">
        <v>12</v>
      </c>
      <c r="C7727" s="92" t="s">
        <v>48</v>
      </c>
      <c r="D7727" s="92" t="s">
        <v>48</v>
      </c>
      <c r="E7727" s="92" t="s">
        <v>54</v>
      </c>
      <c r="F7727" s="92" t="s">
        <v>50</v>
      </c>
      <c r="G7727" s="92" t="s">
        <v>97</v>
      </c>
      <c r="H7727" s="92" t="s">
        <v>94</v>
      </c>
      <c r="I7727" s="92" t="s">
        <v>228</v>
      </c>
      <c r="L7727" s="92">
        <f>L6971+L7223*'Emission factors'!$H$16+L7475*'Emission factors'!$H$17</f>
        <v>0</v>
      </c>
      <c r="M7727" s="92">
        <f>M6971+M7223*'Emission factors'!$H$16+M7475*'Emission factors'!$H$17</f>
        <v>0</v>
      </c>
      <c r="N7727" s="92">
        <f>N6971+N7223*'Emission factors'!$H$16+N7475*'Emission factors'!$H$17</f>
        <v>0</v>
      </c>
      <c r="O7727" s="92">
        <f>O6971+O7223*'Emission factors'!$H$16+O7475*'Emission factors'!$H$17</f>
        <v>0</v>
      </c>
      <c r="P7727" s="92">
        <f>P6971+P7223*'Emission factors'!$H$16+P7475*'Emission factors'!$H$17</f>
        <v>0</v>
      </c>
      <c r="Q7727" s="92">
        <f>Q6971+Q7223*'Emission factors'!$H$16+Q7475*'Emission factors'!$H$17</f>
        <v>0</v>
      </c>
      <c r="R7727" s="92">
        <f>R6971+R7223*'Emission factors'!$H$16+R7475*'Emission factors'!$H$17</f>
        <v>0</v>
      </c>
      <c r="S7727" s="92">
        <f>S6971+S7223*'Emission factors'!$H$16+S7475*'Emission factors'!$H$17</f>
        <v>0</v>
      </c>
      <c r="T7727" s="92">
        <f>T6971+T7223*'Emission factors'!$H$16+T7475*'Emission factors'!$H$17</f>
        <v>0</v>
      </c>
      <c r="U7727" s="92">
        <f>U6971+U7223*'Emission factors'!$H$16+U7475*'Emission factors'!$H$17</f>
        <v>0</v>
      </c>
    </row>
    <row r="7728" spans="1:21" x14ac:dyDescent="0.25">
      <c r="A7728" s="92" t="s">
        <v>11</v>
      </c>
      <c r="B7728" s="92" t="s">
        <v>12</v>
      </c>
      <c r="C7728" s="92" t="s">
        <v>48</v>
      </c>
      <c r="D7728" s="92" t="s">
        <v>48</v>
      </c>
      <c r="E7728" s="92" t="s">
        <v>54</v>
      </c>
      <c r="F7728" s="92" t="s">
        <v>50</v>
      </c>
      <c r="G7728" s="92" t="s">
        <v>97</v>
      </c>
      <c r="H7728" s="92" t="s">
        <v>94</v>
      </c>
      <c r="I7728" s="92" t="s">
        <v>195</v>
      </c>
      <c r="L7728" s="92">
        <f>L6972+L7224*'Emission factors'!$H$16+L7476*'Emission factors'!$H$17</f>
        <v>0</v>
      </c>
      <c r="M7728" s="92">
        <f>M6972+M7224*'Emission factors'!$H$16+M7476*'Emission factors'!$H$17</f>
        <v>0</v>
      </c>
      <c r="N7728" s="92">
        <f>N6972+N7224*'Emission factors'!$H$16+N7476*'Emission factors'!$H$17</f>
        <v>0</v>
      </c>
      <c r="O7728" s="92">
        <f>O6972+O7224*'Emission factors'!$H$16+O7476*'Emission factors'!$H$17</f>
        <v>0</v>
      </c>
      <c r="P7728" s="92">
        <f>P6972+P7224*'Emission factors'!$H$16+P7476*'Emission factors'!$H$17</f>
        <v>0</v>
      </c>
      <c r="Q7728" s="92">
        <f>Q6972+Q7224*'Emission factors'!$H$16+Q7476*'Emission factors'!$H$17</f>
        <v>0</v>
      </c>
      <c r="R7728" s="92">
        <f>R6972+R7224*'Emission factors'!$H$16+R7476*'Emission factors'!$H$17</f>
        <v>0</v>
      </c>
      <c r="S7728" s="92">
        <f>S6972+S7224*'Emission factors'!$H$16+S7476*'Emission factors'!$H$17</f>
        <v>0</v>
      </c>
      <c r="T7728" s="92">
        <f>T6972+T7224*'Emission factors'!$H$16+T7476*'Emission factors'!$H$17</f>
        <v>0</v>
      </c>
      <c r="U7728" s="92">
        <f>U6972+U7224*'Emission factors'!$H$16+U7476*'Emission factors'!$H$17</f>
        <v>0</v>
      </c>
    </row>
    <row r="7729" spans="1:21" x14ac:dyDescent="0.25">
      <c r="A7729" s="92" t="s">
        <v>11</v>
      </c>
      <c r="B7729" s="92" t="s">
        <v>12</v>
      </c>
      <c r="C7729" s="92" t="s">
        <v>48</v>
      </c>
      <c r="D7729" s="92" t="s">
        <v>48</v>
      </c>
      <c r="E7729" s="92" t="s">
        <v>54</v>
      </c>
      <c r="F7729" s="92" t="s">
        <v>50</v>
      </c>
      <c r="G7729" s="92" t="s">
        <v>97</v>
      </c>
      <c r="H7729" s="92" t="s">
        <v>94</v>
      </c>
      <c r="I7729" s="92" t="s">
        <v>192</v>
      </c>
      <c r="L7729" s="92">
        <f>L6973+L7225*'Emission factors'!$H$16+L7477*'Emission factors'!$H$17</f>
        <v>0</v>
      </c>
      <c r="M7729" s="92">
        <f>M6973+M7225*'Emission factors'!$H$16+M7477*'Emission factors'!$H$17</f>
        <v>0</v>
      </c>
      <c r="N7729" s="92">
        <f>N6973+N7225*'Emission factors'!$H$16+N7477*'Emission factors'!$H$17</f>
        <v>0</v>
      </c>
      <c r="O7729" s="92">
        <f>O6973+O7225*'Emission factors'!$H$16+O7477*'Emission factors'!$H$17</f>
        <v>0</v>
      </c>
      <c r="P7729" s="92">
        <f>P6973+P7225*'Emission factors'!$H$16+P7477*'Emission factors'!$H$17</f>
        <v>0</v>
      </c>
      <c r="Q7729" s="92">
        <f>Q6973+Q7225*'Emission factors'!$H$16+Q7477*'Emission factors'!$H$17</f>
        <v>0</v>
      </c>
      <c r="R7729" s="92">
        <f>R6973+R7225*'Emission factors'!$H$16+R7477*'Emission factors'!$H$17</f>
        <v>0</v>
      </c>
      <c r="S7729" s="92">
        <f>S6973+S7225*'Emission factors'!$H$16+S7477*'Emission factors'!$H$17</f>
        <v>0</v>
      </c>
      <c r="T7729" s="92">
        <f>T6973+T7225*'Emission factors'!$H$16+T7477*'Emission factors'!$H$17</f>
        <v>0</v>
      </c>
      <c r="U7729" s="92">
        <f>U6973+U7225*'Emission factors'!$H$16+U7477*'Emission factors'!$H$17</f>
        <v>0</v>
      </c>
    </row>
    <row r="7730" spans="1:21" x14ac:dyDescent="0.25">
      <c r="A7730" s="92" t="s">
        <v>11</v>
      </c>
      <c r="B7730" s="92" t="s">
        <v>12</v>
      </c>
      <c r="C7730" s="92" t="s">
        <v>48</v>
      </c>
      <c r="D7730" s="92" t="s">
        <v>48</v>
      </c>
      <c r="E7730" s="92" t="s">
        <v>54</v>
      </c>
      <c r="F7730" s="92" t="s">
        <v>50</v>
      </c>
      <c r="G7730" s="92" t="s">
        <v>97</v>
      </c>
      <c r="H7730" s="92" t="s">
        <v>94</v>
      </c>
      <c r="I7730" s="92" t="s">
        <v>229</v>
      </c>
      <c r="L7730" s="92">
        <f>L6974+L7226*'Emission factors'!$H$16+L7478*'Emission factors'!$H$17</f>
        <v>0</v>
      </c>
      <c r="M7730" s="92">
        <f>M6974+M7226*'Emission factors'!$H$16+M7478*'Emission factors'!$H$17</f>
        <v>0</v>
      </c>
      <c r="N7730" s="92">
        <f>N6974+N7226*'Emission factors'!$H$16+N7478*'Emission factors'!$H$17</f>
        <v>0</v>
      </c>
      <c r="O7730" s="92">
        <f>O6974+O7226*'Emission factors'!$H$16+O7478*'Emission factors'!$H$17</f>
        <v>0</v>
      </c>
      <c r="P7730" s="92">
        <f>P6974+P7226*'Emission factors'!$H$16+P7478*'Emission factors'!$H$17</f>
        <v>0</v>
      </c>
      <c r="Q7730" s="92">
        <f>Q6974+Q7226*'Emission factors'!$H$16+Q7478*'Emission factors'!$H$17</f>
        <v>0</v>
      </c>
      <c r="R7730" s="92">
        <f>R6974+R7226*'Emission factors'!$H$16+R7478*'Emission factors'!$H$17</f>
        <v>0</v>
      </c>
      <c r="S7730" s="92">
        <f>S6974+S7226*'Emission factors'!$H$16+S7478*'Emission factors'!$H$17</f>
        <v>0</v>
      </c>
      <c r="T7730" s="92">
        <f>T6974+T7226*'Emission factors'!$H$16+T7478*'Emission factors'!$H$17</f>
        <v>0</v>
      </c>
      <c r="U7730" s="92">
        <f>U6974+U7226*'Emission factors'!$H$16+U7478*'Emission factors'!$H$17</f>
        <v>0</v>
      </c>
    </row>
    <row r="7731" spans="1:21" x14ac:dyDescent="0.25">
      <c r="A7731" s="92" t="s">
        <v>11</v>
      </c>
      <c r="B7731" s="92" t="s">
        <v>12</v>
      </c>
      <c r="C7731" s="92" t="s">
        <v>48</v>
      </c>
      <c r="D7731" s="92" t="s">
        <v>48</v>
      </c>
      <c r="E7731" s="92" t="s">
        <v>54</v>
      </c>
      <c r="F7731" s="92" t="s">
        <v>50</v>
      </c>
      <c r="G7731" s="92" t="s">
        <v>97</v>
      </c>
      <c r="H7731" s="92" t="s">
        <v>94</v>
      </c>
      <c r="I7731" s="92" t="s">
        <v>198</v>
      </c>
      <c r="L7731" s="92">
        <f>L6975+L7227*'Emission factors'!$H$16+L7479*'Emission factors'!$H$17</f>
        <v>0</v>
      </c>
      <c r="M7731" s="92">
        <f>M6975+M7227*'Emission factors'!$H$16+M7479*'Emission factors'!$H$17</f>
        <v>0</v>
      </c>
      <c r="N7731" s="92">
        <f>N6975+N7227*'Emission factors'!$H$16+N7479*'Emission factors'!$H$17</f>
        <v>0</v>
      </c>
      <c r="O7731" s="92">
        <f>O6975+O7227*'Emission factors'!$H$16+O7479*'Emission factors'!$H$17</f>
        <v>0</v>
      </c>
      <c r="P7731" s="92">
        <f>P6975+P7227*'Emission factors'!$H$16+P7479*'Emission factors'!$H$17</f>
        <v>0</v>
      </c>
      <c r="Q7731" s="92">
        <f>Q6975+Q7227*'Emission factors'!$H$16+Q7479*'Emission factors'!$H$17</f>
        <v>0</v>
      </c>
      <c r="R7731" s="92">
        <f>R6975+R7227*'Emission factors'!$H$16+R7479*'Emission factors'!$H$17</f>
        <v>0</v>
      </c>
      <c r="S7731" s="92">
        <f>S6975+S7227*'Emission factors'!$H$16+S7479*'Emission factors'!$H$17</f>
        <v>0</v>
      </c>
      <c r="T7731" s="92">
        <f>T6975+T7227*'Emission factors'!$H$16+T7479*'Emission factors'!$H$17</f>
        <v>0</v>
      </c>
      <c r="U7731" s="92">
        <f>U6975+U7227*'Emission factors'!$H$16+U7479*'Emission factors'!$H$17</f>
        <v>0</v>
      </c>
    </row>
    <row r="7732" spans="1:21" x14ac:dyDescent="0.25">
      <c r="A7732" s="92" t="s">
        <v>11</v>
      </c>
      <c r="B7732" s="92" t="s">
        <v>12</v>
      </c>
      <c r="C7732" s="92" t="s">
        <v>48</v>
      </c>
      <c r="D7732" s="92" t="s">
        <v>48</v>
      </c>
      <c r="E7732" s="92" t="s">
        <v>54</v>
      </c>
      <c r="F7732" s="92" t="s">
        <v>50</v>
      </c>
      <c r="G7732" s="92" t="s">
        <v>97</v>
      </c>
      <c r="H7732" s="92" t="s">
        <v>94</v>
      </c>
      <c r="I7732" s="92" t="s">
        <v>230</v>
      </c>
      <c r="L7732" s="92">
        <f>L6976+L7228*'Emission factors'!$H$16+L7480*'Emission factors'!$H$17</f>
        <v>0</v>
      </c>
      <c r="M7732" s="92">
        <f>M6976+M7228*'Emission factors'!$H$16+M7480*'Emission factors'!$H$17</f>
        <v>0</v>
      </c>
      <c r="N7732" s="92">
        <f>N6976+N7228*'Emission factors'!$H$16+N7480*'Emission factors'!$H$17</f>
        <v>0</v>
      </c>
      <c r="O7732" s="92">
        <f>O6976+O7228*'Emission factors'!$H$16+O7480*'Emission factors'!$H$17</f>
        <v>0</v>
      </c>
      <c r="P7732" s="92">
        <f>P6976+P7228*'Emission factors'!$H$16+P7480*'Emission factors'!$H$17</f>
        <v>0</v>
      </c>
      <c r="Q7732" s="92">
        <f>Q6976+Q7228*'Emission factors'!$H$16+Q7480*'Emission factors'!$H$17</f>
        <v>0</v>
      </c>
      <c r="R7732" s="92">
        <f>R6976+R7228*'Emission factors'!$H$16+R7480*'Emission factors'!$H$17</f>
        <v>0</v>
      </c>
      <c r="S7732" s="92">
        <f>S6976+S7228*'Emission factors'!$H$16+S7480*'Emission factors'!$H$17</f>
        <v>0</v>
      </c>
      <c r="T7732" s="92">
        <f>T6976+T7228*'Emission factors'!$H$16+T7480*'Emission factors'!$H$17</f>
        <v>0</v>
      </c>
      <c r="U7732" s="92">
        <f>U6976+U7228*'Emission factors'!$H$16+U7480*'Emission factors'!$H$17</f>
        <v>0</v>
      </c>
    </row>
    <row r="7733" spans="1:21" x14ac:dyDescent="0.25">
      <c r="A7733" s="92" t="s">
        <v>11</v>
      </c>
      <c r="B7733" s="92" t="s">
        <v>12</v>
      </c>
      <c r="C7733" s="92" t="s">
        <v>48</v>
      </c>
      <c r="D7733" s="92" t="s">
        <v>48</v>
      </c>
      <c r="E7733" s="92" t="s">
        <v>54</v>
      </c>
      <c r="F7733" s="92" t="s">
        <v>50</v>
      </c>
      <c r="G7733" s="92" t="s">
        <v>97</v>
      </c>
      <c r="H7733" s="92" t="s">
        <v>94</v>
      </c>
      <c r="I7733" s="92" t="s">
        <v>210</v>
      </c>
      <c r="L7733" s="92">
        <f>L6977+L7229*'Emission factors'!$H$16+L7481*'Emission factors'!$H$17</f>
        <v>0</v>
      </c>
      <c r="M7733" s="92">
        <f>M6977+M7229*'Emission factors'!$H$16+M7481*'Emission factors'!$H$17</f>
        <v>0</v>
      </c>
      <c r="N7733" s="92">
        <f>N6977+N7229*'Emission factors'!$H$16+N7481*'Emission factors'!$H$17</f>
        <v>0</v>
      </c>
      <c r="O7733" s="92">
        <f>O6977+O7229*'Emission factors'!$H$16+O7481*'Emission factors'!$H$17</f>
        <v>0</v>
      </c>
      <c r="P7733" s="92">
        <f>P6977+P7229*'Emission factors'!$H$16+P7481*'Emission factors'!$H$17</f>
        <v>0</v>
      </c>
      <c r="Q7733" s="92">
        <f>Q6977+Q7229*'Emission factors'!$H$16+Q7481*'Emission factors'!$H$17</f>
        <v>0</v>
      </c>
      <c r="R7733" s="92">
        <f>R6977+R7229*'Emission factors'!$H$16+R7481*'Emission factors'!$H$17</f>
        <v>0</v>
      </c>
      <c r="S7733" s="92">
        <f>S6977+S7229*'Emission factors'!$H$16+S7481*'Emission factors'!$H$17</f>
        <v>0</v>
      </c>
      <c r="T7733" s="92">
        <f>T6977+T7229*'Emission factors'!$H$16+T7481*'Emission factors'!$H$17</f>
        <v>0</v>
      </c>
      <c r="U7733" s="92">
        <f>U6977+U7229*'Emission factors'!$H$16+U7481*'Emission factors'!$H$17</f>
        <v>0</v>
      </c>
    </row>
    <row r="7734" spans="1:21" x14ac:dyDescent="0.25">
      <c r="A7734" s="92" t="s">
        <v>11</v>
      </c>
      <c r="B7734" s="92" t="s">
        <v>12</v>
      </c>
      <c r="C7734" s="92" t="s">
        <v>48</v>
      </c>
      <c r="D7734" s="92" t="s">
        <v>48</v>
      </c>
      <c r="E7734" s="92" t="s">
        <v>54</v>
      </c>
      <c r="F7734" s="92" t="s">
        <v>50</v>
      </c>
      <c r="G7734" s="92" t="s">
        <v>97</v>
      </c>
      <c r="H7734" s="92" t="s">
        <v>94</v>
      </c>
      <c r="I7734" s="92" t="s">
        <v>191</v>
      </c>
      <c r="L7734" s="92">
        <f>L6978+L7230*'Emission factors'!$H$16+L7482*'Emission factors'!$H$17</f>
        <v>0</v>
      </c>
      <c r="M7734" s="92">
        <f>M6978+M7230*'Emission factors'!$H$16+M7482*'Emission factors'!$H$17</f>
        <v>0</v>
      </c>
      <c r="N7734" s="92">
        <f>N6978+N7230*'Emission factors'!$H$16+N7482*'Emission factors'!$H$17</f>
        <v>0</v>
      </c>
      <c r="O7734" s="92">
        <f>O6978+O7230*'Emission factors'!$H$16+O7482*'Emission factors'!$H$17</f>
        <v>0</v>
      </c>
      <c r="P7734" s="92">
        <f>P6978+P7230*'Emission factors'!$H$16+P7482*'Emission factors'!$H$17</f>
        <v>0</v>
      </c>
      <c r="Q7734" s="92">
        <f>Q6978+Q7230*'Emission factors'!$H$16+Q7482*'Emission factors'!$H$17</f>
        <v>0</v>
      </c>
      <c r="R7734" s="92">
        <f>R6978+R7230*'Emission factors'!$H$16+R7482*'Emission factors'!$H$17</f>
        <v>0</v>
      </c>
      <c r="S7734" s="92">
        <f>S6978+S7230*'Emission factors'!$H$16+S7482*'Emission factors'!$H$17</f>
        <v>0</v>
      </c>
      <c r="T7734" s="92">
        <f>T6978+T7230*'Emission factors'!$H$16+T7482*'Emission factors'!$H$17</f>
        <v>0</v>
      </c>
      <c r="U7734" s="92">
        <f>U6978+U7230*'Emission factors'!$H$16+U7482*'Emission factors'!$H$17</f>
        <v>0</v>
      </c>
    </row>
    <row r="7735" spans="1:21" x14ac:dyDescent="0.25">
      <c r="A7735" s="92" t="s">
        <v>11</v>
      </c>
      <c r="B7735" s="92" t="s">
        <v>12</v>
      </c>
      <c r="C7735" s="92" t="s">
        <v>48</v>
      </c>
      <c r="D7735" s="92" t="s">
        <v>48</v>
      </c>
      <c r="E7735" s="92" t="s">
        <v>54</v>
      </c>
      <c r="F7735" s="92" t="s">
        <v>50</v>
      </c>
      <c r="G7735" s="92" t="s">
        <v>97</v>
      </c>
      <c r="H7735" s="92" t="s">
        <v>94</v>
      </c>
      <c r="I7735" s="92" t="s">
        <v>231</v>
      </c>
      <c r="L7735" s="92">
        <f>L6979+L7231*'Emission factors'!$H$16+L7483*'Emission factors'!$H$17</f>
        <v>0</v>
      </c>
      <c r="M7735" s="92">
        <f>M6979+M7231*'Emission factors'!$H$16+M7483*'Emission factors'!$H$17</f>
        <v>0</v>
      </c>
      <c r="N7735" s="92">
        <f>N6979+N7231*'Emission factors'!$H$16+N7483*'Emission factors'!$H$17</f>
        <v>0</v>
      </c>
      <c r="O7735" s="92">
        <f>O6979+O7231*'Emission factors'!$H$16+O7483*'Emission factors'!$H$17</f>
        <v>0</v>
      </c>
      <c r="P7735" s="92">
        <f>P6979+P7231*'Emission factors'!$H$16+P7483*'Emission factors'!$H$17</f>
        <v>0</v>
      </c>
      <c r="Q7735" s="92">
        <f>Q6979+Q7231*'Emission factors'!$H$16+Q7483*'Emission factors'!$H$17</f>
        <v>0</v>
      </c>
      <c r="R7735" s="92">
        <f>R6979+R7231*'Emission factors'!$H$16+R7483*'Emission factors'!$H$17</f>
        <v>0</v>
      </c>
      <c r="S7735" s="92">
        <f>S6979+S7231*'Emission factors'!$H$16+S7483*'Emission factors'!$H$17</f>
        <v>0</v>
      </c>
      <c r="T7735" s="92">
        <f>T6979+T7231*'Emission factors'!$H$16+T7483*'Emission factors'!$H$17</f>
        <v>0</v>
      </c>
      <c r="U7735" s="92">
        <f>U6979+U7231*'Emission factors'!$H$16+U7483*'Emission factors'!$H$17</f>
        <v>0</v>
      </c>
    </row>
    <row r="7736" spans="1:21" x14ac:dyDescent="0.25">
      <c r="A7736" s="92" t="s">
        <v>11</v>
      </c>
      <c r="B7736" s="92" t="s">
        <v>12</v>
      </c>
      <c r="C7736" s="92" t="s">
        <v>48</v>
      </c>
      <c r="D7736" s="92" t="s">
        <v>48</v>
      </c>
      <c r="E7736" s="92" t="s">
        <v>54</v>
      </c>
      <c r="F7736" s="92" t="s">
        <v>50</v>
      </c>
      <c r="G7736" s="92" t="s">
        <v>97</v>
      </c>
      <c r="H7736" s="92" t="s">
        <v>94</v>
      </c>
      <c r="I7736" s="92" t="s">
        <v>190</v>
      </c>
      <c r="L7736" s="92">
        <f>L6980+L7232*'Emission factors'!$H$16+L7484*'Emission factors'!$H$17</f>
        <v>0</v>
      </c>
      <c r="M7736" s="92">
        <f>M6980+M7232*'Emission factors'!$H$16+M7484*'Emission factors'!$H$17</f>
        <v>0</v>
      </c>
      <c r="N7736" s="92">
        <f>N6980+N7232*'Emission factors'!$H$16+N7484*'Emission factors'!$H$17</f>
        <v>0</v>
      </c>
      <c r="O7736" s="92">
        <f>O6980+O7232*'Emission factors'!$H$16+O7484*'Emission factors'!$H$17</f>
        <v>0</v>
      </c>
      <c r="P7736" s="92">
        <f>P6980+P7232*'Emission factors'!$H$16+P7484*'Emission factors'!$H$17</f>
        <v>0</v>
      </c>
      <c r="Q7736" s="92">
        <f>Q6980+Q7232*'Emission factors'!$H$16+Q7484*'Emission factors'!$H$17</f>
        <v>0</v>
      </c>
      <c r="R7736" s="92">
        <f>R6980+R7232*'Emission factors'!$H$16+R7484*'Emission factors'!$H$17</f>
        <v>0</v>
      </c>
      <c r="S7736" s="92">
        <f>S6980+S7232*'Emission factors'!$H$16+S7484*'Emission factors'!$H$17</f>
        <v>0</v>
      </c>
      <c r="T7736" s="92">
        <f>T6980+T7232*'Emission factors'!$H$16+T7484*'Emission factors'!$H$17</f>
        <v>0</v>
      </c>
      <c r="U7736" s="92">
        <f>U6980+U7232*'Emission factors'!$H$16+U7484*'Emission factors'!$H$17</f>
        <v>0</v>
      </c>
    </row>
    <row r="7737" spans="1:21" x14ac:dyDescent="0.25">
      <c r="A7737" s="92" t="s">
        <v>11</v>
      </c>
      <c r="B7737" s="92" t="s">
        <v>12</v>
      </c>
      <c r="C7737" s="92" t="s">
        <v>48</v>
      </c>
      <c r="D7737" s="92" t="s">
        <v>48</v>
      </c>
      <c r="E7737" s="92" t="s">
        <v>38</v>
      </c>
      <c r="F7737" s="92" t="s">
        <v>50</v>
      </c>
      <c r="G7737" s="92" t="s">
        <v>97</v>
      </c>
      <c r="H7737" s="92" t="s">
        <v>93</v>
      </c>
      <c r="I7737" s="92" t="s">
        <v>207</v>
      </c>
      <c r="L7737" s="92">
        <f>L6729+L6981*'Emission factors'!$I$16+L7233*'Emission factors'!$I$17</f>
        <v>12389673.7445</v>
      </c>
      <c r="M7737" s="92">
        <f>M6729+M6981*'Emission factors'!$I$16+M7233*'Emission factors'!$I$17</f>
        <v>13977436.1703275</v>
      </c>
      <c r="N7737" s="92">
        <f>N6729+N6981*'Emission factors'!$I$16+N7233*'Emission factors'!$I$17</f>
        <v>14692617.898790002</v>
      </c>
      <c r="O7737" s="92">
        <f>O6729+O6981*'Emission factors'!$I$16+O7233*'Emission factors'!$I$17</f>
        <v>17416917.4070125</v>
      </c>
      <c r="P7737" s="92">
        <f>P6729+P6981*'Emission factors'!$I$16+P7233*'Emission factors'!$I$17</f>
        <v>19599755.897052497</v>
      </c>
      <c r="Q7737" s="92">
        <f>Q6729+Q6981*'Emission factors'!$I$16+Q7233*'Emission factors'!$I$17</f>
        <v>21944269.78701482</v>
      </c>
      <c r="R7737" s="92">
        <f>R6729+R6981*'Emission factors'!$I$16+R7233*'Emission factors'!$I$17</f>
        <v>25338086.330985054</v>
      </c>
      <c r="S7737" s="92">
        <f>S6729+S6981*'Emission factors'!$I$16+S7233*'Emission factors'!$I$17</f>
        <v>29384775.156793285</v>
      </c>
      <c r="T7737" s="92">
        <f>T6729+T6981*'Emission factors'!$I$16+T7233*'Emission factors'!$I$17</f>
        <v>31268528.803630076</v>
      </c>
      <c r="U7737" s="92">
        <f>U6729+U6981*'Emission factors'!$I$16+U7233*'Emission factors'!$I$17</f>
        <v>32254158.263992958</v>
      </c>
    </row>
    <row r="7738" spans="1:21" x14ac:dyDescent="0.25">
      <c r="A7738" s="92" t="s">
        <v>11</v>
      </c>
      <c r="B7738" s="92" t="s">
        <v>12</v>
      </c>
      <c r="C7738" s="92" t="s">
        <v>48</v>
      </c>
      <c r="D7738" s="92" t="s">
        <v>48</v>
      </c>
      <c r="E7738" s="92" t="s">
        <v>38</v>
      </c>
      <c r="F7738" s="92" t="s">
        <v>50</v>
      </c>
      <c r="G7738" s="92" t="s">
        <v>97</v>
      </c>
      <c r="H7738" s="92" t="s">
        <v>93</v>
      </c>
      <c r="I7738" s="92" t="s">
        <v>218</v>
      </c>
      <c r="L7738" s="92">
        <f>L6730+L6982*'Emission factors'!$I$16+L7234*'Emission factors'!$I$17</f>
        <v>0</v>
      </c>
      <c r="M7738" s="92">
        <f>M6730+M6982*'Emission factors'!$I$16+M7234*'Emission factors'!$I$17</f>
        <v>0</v>
      </c>
      <c r="N7738" s="92">
        <f>N6730+N6982*'Emission factors'!$I$16+N7234*'Emission factors'!$I$17</f>
        <v>0</v>
      </c>
      <c r="O7738" s="92">
        <f>O6730+O6982*'Emission factors'!$I$16+O7234*'Emission factors'!$I$17</f>
        <v>0</v>
      </c>
      <c r="P7738" s="92">
        <f>P6730+P6982*'Emission factors'!$I$16+P7234*'Emission factors'!$I$17</f>
        <v>0</v>
      </c>
      <c r="Q7738" s="92">
        <f>Q6730+Q6982*'Emission factors'!$I$16+Q7234*'Emission factors'!$I$17</f>
        <v>0</v>
      </c>
      <c r="R7738" s="92">
        <f>R6730+R6982*'Emission factors'!$I$16+R7234*'Emission factors'!$I$17</f>
        <v>0</v>
      </c>
      <c r="S7738" s="92">
        <f>S6730+S6982*'Emission factors'!$I$16+S7234*'Emission factors'!$I$17</f>
        <v>0</v>
      </c>
      <c r="T7738" s="92">
        <f>T6730+T6982*'Emission factors'!$I$16+T7234*'Emission factors'!$I$17</f>
        <v>0</v>
      </c>
      <c r="U7738" s="92">
        <f>U6730+U6982*'Emission factors'!$I$16+U7234*'Emission factors'!$I$17</f>
        <v>0</v>
      </c>
    </row>
    <row r="7739" spans="1:21" x14ac:dyDescent="0.25">
      <c r="A7739" s="92" t="s">
        <v>11</v>
      </c>
      <c r="B7739" s="92" t="s">
        <v>12</v>
      </c>
      <c r="C7739" s="92" t="s">
        <v>48</v>
      </c>
      <c r="D7739" s="92" t="s">
        <v>48</v>
      </c>
      <c r="E7739" s="92" t="s">
        <v>38</v>
      </c>
      <c r="F7739" s="92" t="s">
        <v>50</v>
      </c>
      <c r="G7739" s="92" t="s">
        <v>97</v>
      </c>
      <c r="H7739" s="92" t="s">
        <v>93</v>
      </c>
      <c r="I7739" s="92" t="s">
        <v>194</v>
      </c>
      <c r="L7739" s="92">
        <f>L6731+L6983*'Emission factors'!$I$16+L7235*'Emission factors'!$I$17</f>
        <v>0</v>
      </c>
      <c r="M7739" s="92">
        <f>M6731+M6983*'Emission factors'!$I$16+M7235*'Emission factors'!$I$17</f>
        <v>0</v>
      </c>
      <c r="N7739" s="92">
        <f>N6731+N6983*'Emission factors'!$I$16+N7235*'Emission factors'!$I$17</f>
        <v>0</v>
      </c>
      <c r="O7739" s="92">
        <f>O6731+O6983*'Emission factors'!$I$16+O7235*'Emission factors'!$I$17</f>
        <v>0</v>
      </c>
      <c r="P7739" s="92">
        <f>P6731+P6983*'Emission factors'!$I$16+P7235*'Emission factors'!$I$17</f>
        <v>0</v>
      </c>
      <c r="Q7739" s="92">
        <f>Q6731+Q6983*'Emission factors'!$I$16+Q7235*'Emission factors'!$I$17</f>
        <v>0</v>
      </c>
      <c r="R7739" s="92">
        <f>R6731+R6983*'Emission factors'!$I$16+R7235*'Emission factors'!$I$17</f>
        <v>0</v>
      </c>
      <c r="S7739" s="92">
        <f>S6731+S6983*'Emission factors'!$I$16+S7235*'Emission factors'!$I$17</f>
        <v>0</v>
      </c>
      <c r="T7739" s="92">
        <f>T6731+T6983*'Emission factors'!$I$16+T7235*'Emission factors'!$I$17</f>
        <v>0</v>
      </c>
      <c r="U7739" s="92">
        <f>U6731+U6983*'Emission factors'!$I$16+U7235*'Emission factors'!$I$17</f>
        <v>0</v>
      </c>
    </row>
    <row r="7740" spans="1:21" x14ac:dyDescent="0.25">
      <c r="A7740" s="92" t="s">
        <v>11</v>
      </c>
      <c r="B7740" s="92" t="s">
        <v>12</v>
      </c>
      <c r="C7740" s="92" t="s">
        <v>48</v>
      </c>
      <c r="D7740" s="92" t="s">
        <v>48</v>
      </c>
      <c r="E7740" s="92" t="s">
        <v>38</v>
      </c>
      <c r="F7740" s="92" t="s">
        <v>50</v>
      </c>
      <c r="G7740" s="92" t="s">
        <v>97</v>
      </c>
      <c r="H7740" s="92" t="s">
        <v>93</v>
      </c>
      <c r="I7740" s="92" t="s">
        <v>205</v>
      </c>
      <c r="L7740" s="92">
        <f>L6732+L6984*'Emission factors'!$I$16+L7236*'Emission factors'!$I$17</f>
        <v>18948007.257269997</v>
      </c>
      <c r="M7740" s="92">
        <f>M6732+M6984*'Emission factors'!$I$16+M7236*'Emission factors'!$I$17</f>
        <v>18612191.424482498</v>
      </c>
      <c r="N7740" s="92">
        <f>N6732+N6984*'Emission factors'!$I$16+N7236*'Emission factors'!$I$17</f>
        <v>20267730.910765</v>
      </c>
      <c r="O7740" s="92">
        <f>O6732+O6984*'Emission factors'!$I$16+O7236*'Emission factors'!$I$17</f>
        <v>22129091.673357502</v>
      </c>
      <c r="P7740" s="92">
        <f>P6732+P6984*'Emission factors'!$I$16+P7236*'Emission factors'!$I$17</f>
        <v>24369994.422540002</v>
      </c>
      <c r="Q7740" s="92">
        <f>Q6732+Q6984*'Emission factors'!$I$16+Q7236*'Emission factors'!$I$17</f>
        <v>23237033.268540002</v>
      </c>
      <c r="R7740" s="92">
        <f>R6732+R6984*'Emission factors'!$I$16+R7236*'Emission factors'!$I$17</f>
        <v>21931767.605702497</v>
      </c>
      <c r="S7740" s="92">
        <f>S6732+S6984*'Emission factors'!$I$16+S7236*'Emission factors'!$I$17</f>
        <v>20959309.281852499</v>
      </c>
      <c r="T7740" s="92">
        <f>T6732+T6984*'Emission factors'!$I$16+T7236*'Emission factors'!$I$17</f>
        <v>19716356.482485</v>
      </c>
      <c r="U7740" s="92">
        <f>U6732+U6984*'Emission factors'!$I$16+U7236*'Emission factors'!$I$17</f>
        <v>21096680.821775001</v>
      </c>
    </row>
    <row r="7741" spans="1:21" x14ac:dyDescent="0.25">
      <c r="A7741" s="92" t="s">
        <v>11</v>
      </c>
      <c r="B7741" s="92" t="s">
        <v>12</v>
      </c>
      <c r="C7741" s="92" t="s">
        <v>48</v>
      </c>
      <c r="D7741" s="92" t="s">
        <v>48</v>
      </c>
      <c r="E7741" s="92" t="s">
        <v>38</v>
      </c>
      <c r="F7741" s="92" t="s">
        <v>50</v>
      </c>
      <c r="G7741" s="92" t="s">
        <v>97</v>
      </c>
      <c r="H7741" s="92" t="s">
        <v>93</v>
      </c>
      <c r="I7741" s="92" t="s">
        <v>204</v>
      </c>
      <c r="L7741" s="92">
        <f>L6733+L6985*'Emission factors'!$I$16+L7237*'Emission factors'!$I$17</f>
        <v>22444924.391889997</v>
      </c>
      <c r="M7741" s="92">
        <f>M6733+M6985*'Emission factors'!$I$16+M7237*'Emission factors'!$I$17</f>
        <v>22223033.03571</v>
      </c>
      <c r="N7741" s="92">
        <f>N6733+N6985*'Emission factors'!$I$16+N7237*'Emission factors'!$I$17</f>
        <v>22835776.193164997</v>
      </c>
      <c r="O7741" s="92">
        <f>O6733+O6985*'Emission factors'!$I$16+O7237*'Emission factors'!$I$17</f>
        <v>23319645.019352499</v>
      </c>
      <c r="P7741" s="92">
        <f>P6733+P6985*'Emission factors'!$I$16+P7237*'Emission factors'!$I$17</f>
        <v>23258748.357325003</v>
      </c>
      <c r="Q7741" s="92">
        <f>Q6733+Q6985*'Emission factors'!$I$16+Q7237*'Emission factors'!$I$17</f>
        <v>25122469.455654997</v>
      </c>
      <c r="R7741" s="92">
        <f>R6733+R6985*'Emission factors'!$I$16+R7237*'Emission factors'!$I$17</f>
        <v>26662824.557947502</v>
      </c>
      <c r="S7741" s="92">
        <f>S6733+S6985*'Emission factors'!$I$16+S7237*'Emission factors'!$I$17</f>
        <v>27861875.112597499</v>
      </c>
      <c r="T7741" s="92">
        <f>T6733+T6985*'Emission factors'!$I$16+T7237*'Emission factors'!$I$17</f>
        <v>28085162.873364996</v>
      </c>
      <c r="U7741" s="92">
        <f>U6733+U6985*'Emission factors'!$I$16+U7237*'Emission factors'!$I$17</f>
        <v>34943826.459392503</v>
      </c>
    </row>
    <row r="7742" spans="1:21" x14ac:dyDescent="0.25">
      <c r="A7742" s="92" t="s">
        <v>11</v>
      </c>
      <c r="B7742" s="92" t="s">
        <v>12</v>
      </c>
      <c r="C7742" s="92" t="s">
        <v>48</v>
      </c>
      <c r="D7742" s="92" t="s">
        <v>48</v>
      </c>
      <c r="E7742" s="92" t="s">
        <v>38</v>
      </c>
      <c r="F7742" s="92" t="s">
        <v>50</v>
      </c>
      <c r="G7742" s="92" t="s">
        <v>97</v>
      </c>
      <c r="H7742" s="92" t="s">
        <v>93</v>
      </c>
      <c r="I7742" s="92" t="s">
        <v>199</v>
      </c>
      <c r="L7742" s="92">
        <f>L6734+L6986*'Emission factors'!$I$16+L7238*'Emission factors'!$I$17</f>
        <v>86786824.15244621</v>
      </c>
      <c r="M7742" s="92">
        <f>M6734+M6986*'Emission factors'!$I$16+M7238*'Emission factors'!$I$17</f>
        <v>90204319.684425473</v>
      </c>
      <c r="N7742" s="92">
        <f>N6734+N6986*'Emission factors'!$I$16+N7238*'Emission factors'!$I$17</f>
        <v>97080496.453279659</v>
      </c>
      <c r="O7742" s="92">
        <f>O6734+O6986*'Emission factors'!$I$16+O7238*'Emission factors'!$I$17</f>
        <v>101201237.98080564</v>
      </c>
      <c r="P7742" s="92">
        <f>P6734+P6986*'Emission factors'!$I$16+P7238*'Emission factors'!$I$17</f>
        <v>102546699.07366641</v>
      </c>
      <c r="Q7742" s="92">
        <f>Q6734+Q6986*'Emission factors'!$I$16+Q7238*'Emission factors'!$I$17</f>
        <v>107989315.03727251</v>
      </c>
      <c r="R7742" s="92">
        <f>R6734+R6986*'Emission factors'!$I$16+R7238*'Emission factors'!$I$17</f>
        <v>115273235.42502327</v>
      </c>
      <c r="S7742" s="92">
        <f>S6734+S6986*'Emission factors'!$I$16+S7238*'Emission factors'!$I$17</f>
        <v>122631804.17037457</v>
      </c>
      <c r="T7742" s="92">
        <f>T6734+T6986*'Emission factors'!$I$16+T7238*'Emission factors'!$I$17</f>
        <v>134854737.60851255</v>
      </c>
      <c r="U7742" s="92">
        <f>U6734+U6986*'Emission factors'!$I$16+U7238*'Emission factors'!$I$17</f>
        <v>142190945.30147985</v>
      </c>
    </row>
    <row r="7743" spans="1:21" x14ac:dyDescent="0.25">
      <c r="A7743" s="92" t="s">
        <v>11</v>
      </c>
      <c r="B7743" s="92" t="s">
        <v>12</v>
      </c>
      <c r="C7743" s="92" t="s">
        <v>48</v>
      </c>
      <c r="D7743" s="92" t="s">
        <v>48</v>
      </c>
      <c r="E7743" s="92" t="s">
        <v>38</v>
      </c>
      <c r="F7743" s="92" t="s">
        <v>50</v>
      </c>
      <c r="G7743" s="92" t="s">
        <v>97</v>
      </c>
      <c r="H7743" s="92" t="s">
        <v>93</v>
      </c>
      <c r="I7743" s="92" t="s">
        <v>233</v>
      </c>
      <c r="L7743" s="92">
        <f>L6735+L6987*'Emission factors'!$I$16+L7239*'Emission factors'!$I$17</f>
        <v>0</v>
      </c>
      <c r="M7743" s="92">
        <f>M6735+M6987*'Emission factors'!$I$16+M7239*'Emission factors'!$I$17</f>
        <v>0</v>
      </c>
      <c r="N7743" s="92">
        <f>N6735+N6987*'Emission factors'!$I$16+N7239*'Emission factors'!$I$17</f>
        <v>0</v>
      </c>
      <c r="O7743" s="92">
        <f>O6735+O6987*'Emission factors'!$I$16+O7239*'Emission factors'!$I$17</f>
        <v>0</v>
      </c>
      <c r="P7743" s="92">
        <f>P6735+P6987*'Emission factors'!$I$16+P7239*'Emission factors'!$I$17</f>
        <v>0</v>
      </c>
      <c r="Q7743" s="92">
        <f>Q6735+Q6987*'Emission factors'!$I$16+Q7239*'Emission factors'!$I$17</f>
        <v>0</v>
      </c>
      <c r="R7743" s="92">
        <f>R6735+R6987*'Emission factors'!$I$16+R7239*'Emission factors'!$I$17</f>
        <v>0</v>
      </c>
      <c r="S7743" s="92">
        <f>S6735+S6987*'Emission factors'!$I$16+S7239*'Emission factors'!$I$17</f>
        <v>0</v>
      </c>
      <c r="T7743" s="92">
        <f>T6735+T6987*'Emission factors'!$I$16+T7239*'Emission factors'!$I$17</f>
        <v>0</v>
      </c>
      <c r="U7743" s="92">
        <f>U6735+U6987*'Emission factors'!$I$16+U7239*'Emission factors'!$I$17</f>
        <v>0</v>
      </c>
    </row>
    <row r="7744" spans="1:21" x14ac:dyDescent="0.25">
      <c r="A7744" s="92" t="s">
        <v>11</v>
      </c>
      <c r="B7744" s="92" t="s">
        <v>12</v>
      </c>
      <c r="C7744" s="92" t="s">
        <v>48</v>
      </c>
      <c r="D7744" s="92" t="s">
        <v>48</v>
      </c>
      <c r="E7744" s="92" t="s">
        <v>38</v>
      </c>
      <c r="F7744" s="92" t="s">
        <v>50</v>
      </c>
      <c r="G7744" s="92" t="s">
        <v>97</v>
      </c>
      <c r="H7744" s="92" t="s">
        <v>93</v>
      </c>
      <c r="I7744" s="92" t="s">
        <v>220</v>
      </c>
      <c r="L7744" s="92">
        <f>L6736+L6988*'Emission factors'!$I$16+L7240*'Emission factors'!$I$17</f>
        <v>0</v>
      </c>
      <c r="M7744" s="92">
        <f>M6736+M6988*'Emission factors'!$I$16+M7240*'Emission factors'!$I$17</f>
        <v>0</v>
      </c>
      <c r="N7744" s="92">
        <f>N6736+N6988*'Emission factors'!$I$16+N7240*'Emission factors'!$I$17</f>
        <v>0</v>
      </c>
      <c r="O7744" s="92">
        <f>O6736+O6988*'Emission factors'!$I$16+O7240*'Emission factors'!$I$17</f>
        <v>0</v>
      </c>
      <c r="P7744" s="92">
        <f>P6736+P6988*'Emission factors'!$I$16+P7240*'Emission factors'!$I$17</f>
        <v>0</v>
      </c>
      <c r="Q7744" s="92">
        <f>Q6736+Q6988*'Emission factors'!$I$16+Q7240*'Emission factors'!$I$17</f>
        <v>0</v>
      </c>
      <c r="R7744" s="92">
        <f>R6736+R6988*'Emission factors'!$I$16+R7240*'Emission factors'!$I$17</f>
        <v>0</v>
      </c>
      <c r="S7744" s="92">
        <f>S6736+S6988*'Emission factors'!$I$16+S7240*'Emission factors'!$I$17</f>
        <v>0</v>
      </c>
      <c r="T7744" s="92">
        <f>T6736+T6988*'Emission factors'!$I$16+T7240*'Emission factors'!$I$17</f>
        <v>0</v>
      </c>
      <c r="U7744" s="92">
        <f>U6736+U6988*'Emission factors'!$I$16+U7240*'Emission factors'!$I$17</f>
        <v>0</v>
      </c>
    </row>
    <row r="7745" spans="1:21" x14ac:dyDescent="0.25">
      <c r="A7745" s="92" t="s">
        <v>11</v>
      </c>
      <c r="B7745" s="92" t="s">
        <v>12</v>
      </c>
      <c r="C7745" s="92" t="s">
        <v>48</v>
      </c>
      <c r="D7745" s="92" t="s">
        <v>48</v>
      </c>
      <c r="E7745" s="92" t="s">
        <v>38</v>
      </c>
      <c r="F7745" s="92" t="s">
        <v>50</v>
      </c>
      <c r="G7745" s="92" t="s">
        <v>97</v>
      </c>
      <c r="H7745" s="92" t="s">
        <v>93</v>
      </c>
      <c r="I7745" s="92" t="s">
        <v>221</v>
      </c>
      <c r="L7745" s="92">
        <f>L6737+L6989*'Emission factors'!$I$16+L7241*'Emission factors'!$I$17</f>
        <v>10279193.369143778</v>
      </c>
      <c r="M7745" s="92">
        <f>M6737+M6989*'Emission factors'!$I$16+M7241*'Emission factors'!$I$17</f>
        <v>9918289.8974395394</v>
      </c>
      <c r="N7745" s="92">
        <f>N6737+N6989*'Emission factors'!$I$16+N7241*'Emission factors'!$I$17</f>
        <v>10450734.941450344</v>
      </c>
      <c r="O7745" s="92">
        <f>O6737+O6989*'Emission factors'!$I$16+O7241*'Emission factors'!$I$17</f>
        <v>10141935.629986851</v>
      </c>
      <c r="P7745" s="92">
        <f>P6737+P6989*'Emission factors'!$I$16+P7241*'Emission factors'!$I$17</f>
        <v>8233770.4973060973</v>
      </c>
      <c r="Q7745" s="92">
        <f>Q6737+Q6989*'Emission factors'!$I$16+Q7241*'Emission factors'!$I$17</f>
        <v>7220804.2103626691</v>
      </c>
      <c r="R7745" s="92">
        <f>R6737+R6989*'Emission factors'!$I$16+R7241*'Emission factors'!$I$17</f>
        <v>7364262.5007841615</v>
      </c>
      <c r="S7745" s="92">
        <f>S6737+S6989*'Emission factors'!$I$16+S7241*'Emission factors'!$I$17</f>
        <v>7381141.6305346424</v>
      </c>
      <c r="T7745" s="92">
        <f>T6737+T6989*'Emission factors'!$I$16+T7241*'Emission factors'!$I$17</f>
        <v>6390368.1716998657</v>
      </c>
      <c r="U7745" s="92">
        <f>U6737+U6989*'Emission factors'!$I$16+U7241*'Emission factors'!$I$17</f>
        <v>6179116.6795671526</v>
      </c>
    </row>
    <row r="7746" spans="1:21" x14ac:dyDescent="0.25">
      <c r="A7746" s="92" t="s">
        <v>11</v>
      </c>
      <c r="B7746" s="92" t="s">
        <v>12</v>
      </c>
      <c r="C7746" s="92" t="s">
        <v>48</v>
      </c>
      <c r="D7746" s="92" t="s">
        <v>48</v>
      </c>
      <c r="E7746" s="92" t="s">
        <v>38</v>
      </c>
      <c r="F7746" s="92" t="s">
        <v>50</v>
      </c>
      <c r="G7746" s="92" t="s">
        <v>97</v>
      </c>
      <c r="H7746" s="92" t="s">
        <v>93</v>
      </c>
      <c r="I7746" s="92" t="s">
        <v>201</v>
      </c>
      <c r="L7746" s="92">
        <f>L6738+L6990*'Emission factors'!$I$16+L7242*'Emission factors'!$I$17</f>
        <v>32393410.315630004</v>
      </c>
      <c r="M7746" s="92">
        <f>M6738+M6990*'Emission factors'!$I$16+M7242*'Emission factors'!$I$17</f>
        <v>31147934.526345</v>
      </c>
      <c r="N7746" s="92">
        <f>N6738+N6990*'Emission factors'!$I$16+N7242*'Emission factors'!$I$17</f>
        <v>33568694.858724996</v>
      </c>
      <c r="O7746" s="92">
        <f>O6738+O6990*'Emission factors'!$I$16+O7242*'Emission factors'!$I$17</f>
        <v>34345245.3163625</v>
      </c>
      <c r="P7746" s="92">
        <f>P6738+P6990*'Emission factors'!$I$16+P7242*'Emission factors'!$I$17</f>
        <v>33657443.482455</v>
      </c>
      <c r="Q7746" s="92">
        <f>Q6738+Q6990*'Emission factors'!$I$16+Q7242*'Emission factors'!$I$17</f>
        <v>38220916.597337499</v>
      </c>
      <c r="R7746" s="92">
        <f>R6738+R6990*'Emission factors'!$I$16+R7242*'Emission factors'!$I$17</f>
        <v>49327476.410143748</v>
      </c>
      <c r="S7746" s="92">
        <f>S6738+S6990*'Emission factors'!$I$16+S7242*'Emission factors'!$I$17</f>
        <v>62004367.58910875</v>
      </c>
      <c r="T7746" s="92">
        <f>T6738+T6990*'Emission factors'!$I$16+T7242*'Emission factors'!$I$17</f>
        <v>40793682.551212497</v>
      </c>
      <c r="U7746" s="92">
        <f>U6738+U6990*'Emission factors'!$I$16+U7242*'Emission factors'!$I$17</f>
        <v>70482457.524634987</v>
      </c>
    </row>
    <row r="7747" spans="1:21" x14ac:dyDescent="0.25">
      <c r="A7747" s="92" t="s">
        <v>11</v>
      </c>
      <c r="B7747" s="92" t="s">
        <v>12</v>
      </c>
      <c r="C7747" s="92" t="s">
        <v>48</v>
      </c>
      <c r="D7747" s="92" t="s">
        <v>48</v>
      </c>
      <c r="E7747" s="92" t="s">
        <v>38</v>
      </c>
      <c r="F7747" s="92" t="s">
        <v>50</v>
      </c>
      <c r="G7747" s="92" t="s">
        <v>97</v>
      </c>
      <c r="H7747" s="92" t="s">
        <v>93</v>
      </c>
      <c r="I7747" s="92" t="s">
        <v>196</v>
      </c>
      <c r="L7747" s="92">
        <f>L6739+L6991*'Emission factors'!$I$16+L7243*'Emission factors'!$I$17</f>
        <v>51763335.062136702</v>
      </c>
      <c r="M7747" s="92">
        <f>M6739+M6991*'Emission factors'!$I$16+M7243*'Emission factors'!$I$17</f>
        <v>48967531.138673306</v>
      </c>
      <c r="N7747" s="92">
        <f>N6739+N6991*'Emission factors'!$I$16+N7243*'Emission factors'!$I$17</f>
        <v>52166257.828279488</v>
      </c>
      <c r="O7747" s="92">
        <f>O6739+O6991*'Emission factors'!$I$16+O7243*'Emission factors'!$I$17</f>
        <v>56686369.323962957</v>
      </c>
      <c r="P7747" s="92">
        <f>P6739+P6991*'Emission factors'!$I$16+P7243*'Emission factors'!$I$17</f>
        <v>58414448.439682484</v>
      </c>
      <c r="Q7747" s="92">
        <f>Q6739+Q6991*'Emission factors'!$I$16+Q7243*'Emission factors'!$I$17</f>
        <v>59889330.900786288</v>
      </c>
      <c r="R7747" s="92">
        <f>R6739+R6991*'Emission factors'!$I$16+R7243*'Emission factors'!$I$17</f>
        <v>61908019.784922257</v>
      </c>
      <c r="S7747" s="92">
        <f>S6739+S6991*'Emission factors'!$I$16+S7243*'Emission factors'!$I$17</f>
        <v>61834493.663867995</v>
      </c>
      <c r="T7747" s="92">
        <f>T6739+T6991*'Emission factors'!$I$16+T7243*'Emission factors'!$I$17</f>
        <v>100333392.34395038</v>
      </c>
      <c r="U7747" s="92">
        <f>U6739+U6991*'Emission factors'!$I$16+U7243*'Emission factors'!$I$17</f>
        <v>91161341.360570505</v>
      </c>
    </row>
    <row r="7748" spans="1:21" x14ac:dyDescent="0.25">
      <c r="A7748" s="92" t="s">
        <v>11</v>
      </c>
      <c r="B7748" s="92" t="s">
        <v>12</v>
      </c>
      <c r="C7748" s="92" t="s">
        <v>48</v>
      </c>
      <c r="D7748" s="92" t="s">
        <v>48</v>
      </c>
      <c r="E7748" s="92" t="s">
        <v>38</v>
      </c>
      <c r="F7748" s="92" t="s">
        <v>50</v>
      </c>
      <c r="G7748" s="92" t="s">
        <v>97</v>
      </c>
      <c r="H7748" s="92" t="s">
        <v>93</v>
      </c>
      <c r="I7748" s="92" t="s">
        <v>197</v>
      </c>
      <c r="L7748" s="92">
        <f>L6740+L6992*'Emission factors'!$I$16+L7244*'Emission factors'!$I$17</f>
        <v>68754992.290269986</v>
      </c>
      <c r="M7748" s="92">
        <f>M6740+M6992*'Emission factors'!$I$16+M7244*'Emission factors'!$I$17</f>
        <v>67004266.781855002</v>
      </c>
      <c r="N7748" s="92">
        <f>N6740+N6992*'Emission factors'!$I$16+N7244*'Emission factors'!$I$17</f>
        <v>72736106.086799994</v>
      </c>
      <c r="O7748" s="92">
        <f>O6740+O6992*'Emission factors'!$I$16+O7244*'Emission factors'!$I$17</f>
        <v>74668276.921517506</v>
      </c>
      <c r="P7748" s="92">
        <f>P6740+P6992*'Emission factors'!$I$16+P7244*'Emission factors'!$I$17</f>
        <v>74269380.181879997</v>
      </c>
      <c r="Q7748" s="92">
        <f>Q6740+Q6992*'Emission factors'!$I$16+Q7244*'Emission factors'!$I$17</f>
        <v>72973083.794845</v>
      </c>
      <c r="R7748" s="92">
        <f>R6740+R6992*'Emission factors'!$I$16+R7244*'Emission factors'!$I$17</f>
        <v>77821449.433243752</v>
      </c>
      <c r="S7748" s="92">
        <f>S6740+S6992*'Emission factors'!$I$16+S7244*'Emission factors'!$I$17</f>
        <v>84788216.39604874</v>
      </c>
      <c r="T7748" s="92">
        <f>T6740+T6992*'Emission factors'!$I$16+T7244*'Emission factors'!$I$17</f>
        <v>94931476.720349461</v>
      </c>
      <c r="U7748" s="92">
        <f>U6740+U6992*'Emission factors'!$I$16+U7244*'Emission factors'!$I$17</f>
        <v>106841400.70449696</v>
      </c>
    </row>
    <row r="7749" spans="1:21" x14ac:dyDescent="0.25">
      <c r="A7749" s="92" t="s">
        <v>11</v>
      </c>
      <c r="B7749" s="92" t="s">
        <v>12</v>
      </c>
      <c r="C7749" s="92" t="s">
        <v>48</v>
      </c>
      <c r="D7749" s="92" t="s">
        <v>48</v>
      </c>
      <c r="E7749" s="92" t="s">
        <v>38</v>
      </c>
      <c r="F7749" s="92" t="s">
        <v>50</v>
      </c>
      <c r="G7749" s="92" t="s">
        <v>97</v>
      </c>
      <c r="H7749" s="92" t="s">
        <v>93</v>
      </c>
      <c r="I7749" s="92" t="s">
        <v>222</v>
      </c>
      <c r="L7749" s="92">
        <f>L6741+L6993*'Emission factors'!$I$16+L7245*'Emission factors'!$I$17</f>
        <v>0</v>
      </c>
      <c r="M7749" s="92">
        <f>M6741+M6993*'Emission factors'!$I$16+M7245*'Emission factors'!$I$17</f>
        <v>0</v>
      </c>
      <c r="N7749" s="92">
        <f>N6741+N6993*'Emission factors'!$I$16+N7245*'Emission factors'!$I$17</f>
        <v>0</v>
      </c>
      <c r="O7749" s="92">
        <f>O6741+O6993*'Emission factors'!$I$16+O7245*'Emission factors'!$I$17</f>
        <v>0</v>
      </c>
      <c r="P7749" s="92">
        <f>P6741+P6993*'Emission factors'!$I$16+P7245*'Emission factors'!$I$17</f>
        <v>0</v>
      </c>
      <c r="Q7749" s="92">
        <f>Q6741+Q6993*'Emission factors'!$I$16+Q7245*'Emission factors'!$I$17</f>
        <v>0</v>
      </c>
      <c r="R7749" s="92">
        <f>R6741+R6993*'Emission factors'!$I$16+R7245*'Emission factors'!$I$17</f>
        <v>0</v>
      </c>
      <c r="S7749" s="92">
        <f>S6741+S6993*'Emission factors'!$I$16+S7245*'Emission factors'!$I$17</f>
        <v>0</v>
      </c>
      <c r="T7749" s="92">
        <f>T6741+T6993*'Emission factors'!$I$16+T7245*'Emission factors'!$I$17</f>
        <v>0</v>
      </c>
      <c r="U7749" s="92">
        <f>U6741+U6993*'Emission factors'!$I$16+U7245*'Emission factors'!$I$17</f>
        <v>0</v>
      </c>
    </row>
    <row r="7750" spans="1:21" x14ac:dyDescent="0.25">
      <c r="A7750" s="92" t="s">
        <v>11</v>
      </c>
      <c r="B7750" s="92" t="s">
        <v>12</v>
      </c>
      <c r="C7750" s="92" t="s">
        <v>48</v>
      </c>
      <c r="D7750" s="92" t="s">
        <v>48</v>
      </c>
      <c r="E7750" s="92" t="s">
        <v>38</v>
      </c>
      <c r="F7750" s="92" t="s">
        <v>50</v>
      </c>
      <c r="G7750" s="92" t="s">
        <v>97</v>
      </c>
      <c r="H7750" s="92" t="s">
        <v>93</v>
      </c>
      <c r="I7750" s="92" t="s">
        <v>223</v>
      </c>
      <c r="L7750" s="92">
        <f>L6742+L6994*'Emission factors'!$I$16+L7246*'Emission factors'!$I$17</f>
        <v>0</v>
      </c>
      <c r="M7750" s="92">
        <f>M6742+M6994*'Emission factors'!$I$16+M7246*'Emission factors'!$I$17</f>
        <v>0</v>
      </c>
      <c r="N7750" s="92">
        <f>N6742+N6994*'Emission factors'!$I$16+N7246*'Emission factors'!$I$17</f>
        <v>0</v>
      </c>
      <c r="O7750" s="92">
        <f>O6742+O6994*'Emission factors'!$I$16+O7246*'Emission factors'!$I$17</f>
        <v>0</v>
      </c>
      <c r="P7750" s="92">
        <f>P6742+P6994*'Emission factors'!$I$16+P7246*'Emission factors'!$I$17</f>
        <v>0</v>
      </c>
      <c r="Q7750" s="92">
        <f>Q6742+Q6994*'Emission factors'!$I$16+Q7246*'Emission factors'!$I$17</f>
        <v>0</v>
      </c>
      <c r="R7750" s="92">
        <f>R6742+R6994*'Emission factors'!$I$16+R7246*'Emission factors'!$I$17</f>
        <v>0</v>
      </c>
      <c r="S7750" s="92">
        <f>S6742+S6994*'Emission factors'!$I$16+S7246*'Emission factors'!$I$17</f>
        <v>0</v>
      </c>
      <c r="T7750" s="92">
        <f>T6742+T6994*'Emission factors'!$I$16+T7246*'Emission factors'!$I$17</f>
        <v>0</v>
      </c>
      <c r="U7750" s="92">
        <f>U6742+U6994*'Emission factors'!$I$16+U7246*'Emission factors'!$I$17</f>
        <v>0</v>
      </c>
    </row>
    <row r="7751" spans="1:21" x14ac:dyDescent="0.25">
      <c r="A7751" s="92" t="s">
        <v>11</v>
      </c>
      <c r="B7751" s="92" t="s">
        <v>12</v>
      </c>
      <c r="C7751" s="92" t="s">
        <v>48</v>
      </c>
      <c r="D7751" s="92" t="s">
        <v>48</v>
      </c>
      <c r="E7751" s="92" t="s">
        <v>38</v>
      </c>
      <c r="F7751" s="92" t="s">
        <v>50</v>
      </c>
      <c r="G7751" s="92" t="s">
        <v>97</v>
      </c>
      <c r="H7751" s="92" t="s">
        <v>93</v>
      </c>
      <c r="I7751" s="92" t="s">
        <v>259</v>
      </c>
      <c r="L7751" s="92">
        <f>L6743+L6995*'Emission factors'!$I$16+L7247*'Emission factors'!$I$17</f>
        <v>0</v>
      </c>
      <c r="M7751" s="92">
        <f>M6743+M6995*'Emission factors'!$I$16+M7247*'Emission factors'!$I$17</f>
        <v>0</v>
      </c>
      <c r="N7751" s="92">
        <f>N6743+N6995*'Emission factors'!$I$16+N7247*'Emission factors'!$I$17</f>
        <v>0</v>
      </c>
      <c r="O7751" s="92">
        <f>O6743+O6995*'Emission factors'!$I$16+O7247*'Emission factors'!$I$17</f>
        <v>0</v>
      </c>
      <c r="P7751" s="92">
        <f>P6743+P6995*'Emission factors'!$I$16+P7247*'Emission factors'!$I$17</f>
        <v>0</v>
      </c>
      <c r="Q7751" s="92">
        <f>Q6743+Q6995*'Emission factors'!$I$16+Q7247*'Emission factors'!$I$17</f>
        <v>0</v>
      </c>
      <c r="R7751" s="92">
        <f>R6743+R6995*'Emission factors'!$I$16+R7247*'Emission factors'!$I$17</f>
        <v>0</v>
      </c>
      <c r="S7751" s="92">
        <f>S6743+S6995*'Emission factors'!$I$16+S7247*'Emission factors'!$I$17</f>
        <v>0</v>
      </c>
      <c r="T7751" s="92">
        <f>T6743+T6995*'Emission factors'!$I$16+T7247*'Emission factors'!$I$17</f>
        <v>0</v>
      </c>
      <c r="U7751" s="92">
        <f>U6743+U6995*'Emission factors'!$I$16+U7247*'Emission factors'!$I$17</f>
        <v>0</v>
      </c>
    </row>
    <row r="7752" spans="1:21" x14ac:dyDescent="0.25">
      <c r="A7752" s="92" t="s">
        <v>11</v>
      </c>
      <c r="B7752" s="92" t="s">
        <v>12</v>
      </c>
      <c r="C7752" s="92" t="s">
        <v>48</v>
      </c>
      <c r="D7752" s="92" t="s">
        <v>48</v>
      </c>
      <c r="E7752" s="92" t="s">
        <v>38</v>
      </c>
      <c r="F7752" s="92" t="s">
        <v>50</v>
      </c>
      <c r="G7752" s="92" t="s">
        <v>97</v>
      </c>
      <c r="H7752" s="92" t="s">
        <v>93</v>
      </c>
      <c r="I7752" s="89" t="s">
        <v>193</v>
      </c>
      <c r="L7752" s="92">
        <f>L6744+L6996*'Emission factors'!$I$16+L7248*'Emission factors'!$I$17</f>
        <v>30025891.955413293</v>
      </c>
      <c r="M7752" s="92">
        <f>M6744+M6996*'Emission factors'!$I$16+M7248*'Emission factors'!$I$17</f>
        <v>32319599.257941686</v>
      </c>
      <c r="N7752" s="92">
        <f>N6744+N6996*'Emission factors'!$I$16+N7248*'Emission factors'!$I$17</f>
        <v>38718941.811305508</v>
      </c>
      <c r="O7752" s="92">
        <f>O6744+O6996*'Emission factors'!$I$16+O7248*'Emission factors'!$I$17</f>
        <v>53846264.994572058</v>
      </c>
      <c r="P7752" s="92">
        <f>P6744+P6996*'Emission factors'!$I$16+P7248*'Emission factors'!$I$17</f>
        <v>65254398.392334998</v>
      </c>
      <c r="Q7752" s="92">
        <f>Q6744+Q6996*'Emission factors'!$I$16+Q7248*'Emission factors'!$I$17</f>
        <v>73027311.350756213</v>
      </c>
      <c r="R7752" s="92">
        <f>R6744+R6996*'Emission factors'!$I$16+R7248*'Emission factors'!$I$17</f>
        <v>78842340.745808974</v>
      </c>
      <c r="S7752" s="92">
        <f>S6744+S6996*'Emission factors'!$I$16+S7248*'Emission factors'!$I$17</f>
        <v>86364142.320118263</v>
      </c>
      <c r="T7752" s="92">
        <f>T6744+T6996*'Emission factors'!$I$16+T7248*'Emission factors'!$I$17</f>
        <v>86164097.790742666</v>
      </c>
      <c r="U7752" s="92">
        <f>U6744+U6996*'Emission factors'!$I$16+U7248*'Emission factors'!$I$17</f>
        <v>97497130.255507544</v>
      </c>
    </row>
    <row r="7753" spans="1:21" x14ac:dyDescent="0.25">
      <c r="A7753" s="92" t="s">
        <v>11</v>
      </c>
      <c r="B7753" s="92" t="s">
        <v>12</v>
      </c>
      <c r="C7753" s="92" t="s">
        <v>48</v>
      </c>
      <c r="D7753" s="92" t="s">
        <v>48</v>
      </c>
      <c r="E7753" s="92" t="s">
        <v>38</v>
      </c>
      <c r="F7753" s="92" t="s">
        <v>50</v>
      </c>
      <c r="G7753" s="92" t="s">
        <v>97</v>
      </c>
      <c r="H7753" s="92" t="s">
        <v>93</v>
      </c>
      <c r="I7753" s="92" t="s">
        <v>203</v>
      </c>
      <c r="L7753" s="92">
        <f>L6745+L6997*'Emission factors'!$I$16+L7249*'Emission factors'!$I$17</f>
        <v>62557175.937360004</v>
      </c>
      <c r="M7753" s="92">
        <f>M6745+M6997*'Emission factors'!$I$16+M7249*'Emission factors'!$I$17</f>
        <v>62779737.878877498</v>
      </c>
      <c r="N7753" s="92">
        <f>N6745+N6997*'Emission factors'!$I$16+N7249*'Emission factors'!$I$17</f>
        <v>67649110.50534001</v>
      </c>
      <c r="O7753" s="92">
        <f>O6745+O6997*'Emission factors'!$I$16+O7249*'Emission factors'!$I$17</f>
        <v>71944921.547590002</v>
      </c>
      <c r="P7753" s="92">
        <f>P6745+P6997*'Emission factors'!$I$16+P7249*'Emission factors'!$I$17</f>
        <v>72753572.571257502</v>
      </c>
      <c r="Q7753" s="92">
        <f>Q6745+Q6997*'Emission factors'!$I$16+Q7249*'Emission factors'!$I$17</f>
        <v>74308089.687974989</v>
      </c>
      <c r="R7753" s="92">
        <f>R6745+R6997*'Emission factors'!$I$16+R7249*'Emission factors'!$I$17</f>
        <v>83150143.394223735</v>
      </c>
      <c r="S7753" s="92">
        <f>S6745+S6997*'Emission factors'!$I$16+S7249*'Emission factors'!$I$17</f>
        <v>93452076.739480823</v>
      </c>
      <c r="T7753" s="92">
        <f>T6745+T6997*'Emission factors'!$I$16+T7249*'Emission factors'!$I$17</f>
        <v>99286498.381455615</v>
      </c>
      <c r="U7753" s="92">
        <f>U6745+U6997*'Emission factors'!$I$16+U7249*'Emission factors'!$I$17</f>
        <v>86383708.859231383</v>
      </c>
    </row>
    <row r="7754" spans="1:21" x14ac:dyDescent="0.25">
      <c r="A7754" s="92" t="s">
        <v>11</v>
      </c>
      <c r="B7754" s="92" t="s">
        <v>12</v>
      </c>
      <c r="C7754" s="92" t="s">
        <v>48</v>
      </c>
      <c r="D7754" s="92" t="s">
        <v>48</v>
      </c>
      <c r="E7754" s="92" t="s">
        <v>38</v>
      </c>
      <c r="F7754" s="92" t="s">
        <v>50</v>
      </c>
      <c r="G7754" s="92" t="s">
        <v>97</v>
      </c>
      <c r="H7754" s="92" t="s">
        <v>93</v>
      </c>
      <c r="I7754" s="92" t="s">
        <v>209</v>
      </c>
      <c r="L7754" s="92">
        <f>L6746+L6998*'Emission factors'!$I$16+L7250*'Emission factors'!$I$17</f>
        <v>13312816.168989999</v>
      </c>
      <c r="M7754" s="92">
        <f>M6746+M6998*'Emission factors'!$I$16+M7250*'Emission factors'!$I$17</f>
        <v>14593955.8649625</v>
      </c>
      <c r="N7754" s="92">
        <f>N6746+N6998*'Emission factors'!$I$16+N7250*'Emission factors'!$I$17</f>
        <v>14986715.7316825</v>
      </c>
      <c r="O7754" s="92">
        <f>O6746+O6998*'Emission factors'!$I$16+O7250*'Emission factors'!$I$17</f>
        <v>15498908.586719999</v>
      </c>
      <c r="P7754" s="92">
        <f>P6746+P6998*'Emission factors'!$I$16+P7250*'Emission factors'!$I$17</f>
        <v>19441613.40264</v>
      </c>
      <c r="Q7754" s="92">
        <f>Q6746+Q6998*'Emission factors'!$I$16+Q7250*'Emission factors'!$I$17</f>
        <v>20838932.159240004</v>
      </c>
      <c r="R7754" s="92">
        <f>R6746+R6998*'Emission factors'!$I$16+R7250*'Emission factors'!$I$17</f>
        <v>23679832.252895001</v>
      </c>
      <c r="S7754" s="92">
        <f>S6746+S6998*'Emission factors'!$I$16+S7250*'Emission factors'!$I$17</f>
        <v>27399721.375195</v>
      </c>
      <c r="T7754" s="92">
        <f>T6746+T6998*'Emission factors'!$I$16+T7250*'Emission factors'!$I$17</f>
        <v>31473660.858120002</v>
      </c>
      <c r="U7754" s="92">
        <f>U6746+U6998*'Emission factors'!$I$16+U7250*'Emission factors'!$I$17</f>
        <v>33120703.1357475</v>
      </c>
    </row>
    <row r="7755" spans="1:21" x14ac:dyDescent="0.25">
      <c r="A7755" s="92" t="s">
        <v>11</v>
      </c>
      <c r="B7755" s="92" t="s">
        <v>12</v>
      </c>
      <c r="C7755" s="92" t="s">
        <v>48</v>
      </c>
      <c r="D7755" s="92" t="s">
        <v>48</v>
      </c>
      <c r="E7755" s="92" t="s">
        <v>38</v>
      </c>
      <c r="F7755" s="92" t="s">
        <v>50</v>
      </c>
      <c r="G7755" s="92" t="s">
        <v>97</v>
      </c>
      <c r="H7755" s="92" t="s">
        <v>93</v>
      </c>
      <c r="I7755" s="92" t="s">
        <v>208</v>
      </c>
      <c r="L7755" s="92">
        <f>L6747+L6999*'Emission factors'!$I$16+L7251*'Emission factors'!$I$17</f>
        <v>0</v>
      </c>
      <c r="M7755" s="92">
        <f>M6747+M6999*'Emission factors'!$I$16+M7251*'Emission factors'!$I$17</f>
        <v>0</v>
      </c>
      <c r="N7755" s="92">
        <f>N6747+N6999*'Emission factors'!$I$16+N7251*'Emission factors'!$I$17</f>
        <v>0</v>
      </c>
      <c r="O7755" s="92">
        <f>O6747+O6999*'Emission factors'!$I$16+O7251*'Emission factors'!$I$17</f>
        <v>0</v>
      </c>
      <c r="P7755" s="92">
        <f>P6747+P6999*'Emission factors'!$I$16+P7251*'Emission factors'!$I$17</f>
        <v>0</v>
      </c>
      <c r="Q7755" s="92">
        <f>Q6747+Q6999*'Emission factors'!$I$16+Q7251*'Emission factors'!$I$17</f>
        <v>0</v>
      </c>
      <c r="R7755" s="92">
        <f>R6747+R6999*'Emission factors'!$I$16+R7251*'Emission factors'!$I$17</f>
        <v>0</v>
      </c>
      <c r="S7755" s="92">
        <f>S6747+S6999*'Emission factors'!$I$16+S7251*'Emission factors'!$I$17</f>
        <v>0</v>
      </c>
      <c r="T7755" s="92">
        <f>T6747+T6999*'Emission factors'!$I$16+T7251*'Emission factors'!$I$17</f>
        <v>0</v>
      </c>
      <c r="U7755" s="92">
        <f>U6747+U6999*'Emission factors'!$I$16+U7251*'Emission factors'!$I$17</f>
        <v>0</v>
      </c>
    </row>
    <row r="7756" spans="1:21" x14ac:dyDescent="0.25">
      <c r="A7756" s="92" t="s">
        <v>11</v>
      </c>
      <c r="B7756" s="92" t="s">
        <v>12</v>
      </c>
      <c r="C7756" s="92" t="s">
        <v>48</v>
      </c>
      <c r="D7756" s="92" t="s">
        <v>48</v>
      </c>
      <c r="E7756" s="92" t="s">
        <v>38</v>
      </c>
      <c r="F7756" s="92" t="s">
        <v>50</v>
      </c>
      <c r="G7756" s="92" t="s">
        <v>97</v>
      </c>
      <c r="H7756" s="92" t="s">
        <v>93</v>
      </c>
      <c r="I7756" s="92" t="s">
        <v>202</v>
      </c>
      <c r="L7756" s="92">
        <f>L6748+L7000*'Emission factors'!$I$16+L7252*'Emission factors'!$I$17</f>
        <v>26494038.608830001</v>
      </c>
      <c r="M7756" s="92">
        <f>M6748+M7000*'Emission factors'!$I$16+M7252*'Emission factors'!$I$17</f>
        <v>27428517.471192498</v>
      </c>
      <c r="N7756" s="92">
        <f>N6748+N7000*'Emission factors'!$I$16+N7252*'Emission factors'!$I$17</f>
        <v>29285157.562309999</v>
      </c>
      <c r="O7756" s="92">
        <f>O6748+O7000*'Emission factors'!$I$16+O7252*'Emission factors'!$I$17</f>
        <v>29000973.139514998</v>
      </c>
      <c r="P7756" s="92">
        <f>P6748+P7000*'Emission factors'!$I$16+P7252*'Emission factors'!$I$17</f>
        <v>27598461.644292504</v>
      </c>
      <c r="Q7756" s="92">
        <f>Q6748+Q7000*'Emission factors'!$I$16+Q7252*'Emission factors'!$I$17</f>
        <v>27994998.048192497</v>
      </c>
      <c r="R7756" s="92">
        <f>R6748+R7000*'Emission factors'!$I$16+R7252*'Emission factors'!$I$17</f>
        <v>28755262.189241249</v>
      </c>
      <c r="S7756" s="92">
        <f>S6748+S7000*'Emission factors'!$I$16+S7252*'Emission factors'!$I$17</f>
        <v>30179476.787884165</v>
      </c>
      <c r="T7756" s="92">
        <f>T6748+T7000*'Emission factors'!$I$16+T7252*'Emission factors'!$I$17</f>
        <v>34970814.568986878</v>
      </c>
      <c r="U7756" s="92">
        <f>U6748+U7000*'Emission factors'!$I$16+U7252*'Emission factors'!$I$17</f>
        <v>40772770.058516115</v>
      </c>
    </row>
    <row r="7757" spans="1:21" x14ac:dyDescent="0.25">
      <c r="A7757" s="92" t="s">
        <v>11</v>
      </c>
      <c r="B7757" s="92" t="s">
        <v>12</v>
      </c>
      <c r="C7757" s="92" t="s">
        <v>48</v>
      </c>
      <c r="D7757" s="92" t="s">
        <v>48</v>
      </c>
      <c r="E7757" s="92" t="s">
        <v>38</v>
      </c>
      <c r="F7757" s="92" t="s">
        <v>50</v>
      </c>
      <c r="G7757" s="92" t="s">
        <v>97</v>
      </c>
      <c r="H7757" s="92" t="s">
        <v>93</v>
      </c>
      <c r="I7757" s="92" t="s">
        <v>225</v>
      </c>
      <c r="L7757" s="92">
        <f>L6749+L7001*'Emission factors'!$I$16+L7253*'Emission factors'!$I$17</f>
        <v>0</v>
      </c>
      <c r="M7757" s="92">
        <f>M6749+M7001*'Emission factors'!$I$16+M7253*'Emission factors'!$I$17</f>
        <v>0</v>
      </c>
      <c r="N7757" s="92">
        <f>N6749+N7001*'Emission factors'!$I$16+N7253*'Emission factors'!$I$17</f>
        <v>0</v>
      </c>
      <c r="O7757" s="92">
        <f>O6749+O7001*'Emission factors'!$I$16+O7253*'Emission factors'!$I$17</f>
        <v>0</v>
      </c>
      <c r="P7757" s="92">
        <f>P6749+P7001*'Emission factors'!$I$16+P7253*'Emission factors'!$I$17</f>
        <v>0</v>
      </c>
      <c r="Q7757" s="92">
        <f>Q6749+Q7001*'Emission factors'!$I$16+Q7253*'Emission factors'!$I$17</f>
        <v>0</v>
      </c>
      <c r="R7757" s="92">
        <f>R6749+R7001*'Emission factors'!$I$16+R7253*'Emission factors'!$I$17</f>
        <v>0</v>
      </c>
      <c r="S7757" s="92">
        <f>S6749+S7001*'Emission factors'!$I$16+S7253*'Emission factors'!$I$17</f>
        <v>0</v>
      </c>
      <c r="T7757" s="92">
        <f>T6749+T7001*'Emission factors'!$I$16+T7253*'Emission factors'!$I$17</f>
        <v>0</v>
      </c>
      <c r="U7757" s="92">
        <f>U6749+U7001*'Emission factors'!$I$16+U7253*'Emission factors'!$I$17</f>
        <v>0</v>
      </c>
    </row>
    <row r="7758" spans="1:21" x14ac:dyDescent="0.25">
      <c r="A7758" s="92" t="s">
        <v>11</v>
      </c>
      <c r="B7758" s="92" t="s">
        <v>12</v>
      </c>
      <c r="C7758" s="92" t="s">
        <v>48</v>
      </c>
      <c r="D7758" s="92" t="s">
        <v>48</v>
      </c>
      <c r="E7758" s="92" t="s">
        <v>38</v>
      </c>
      <c r="F7758" s="92" t="s">
        <v>50</v>
      </c>
      <c r="G7758" s="92" t="s">
        <v>97</v>
      </c>
      <c r="H7758" s="92" t="s">
        <v>93</v>
      </c>
      <c r="I7758" s="92" t="s">
        <v>226</v>
      </c>
      <c r="L7758" s="92">
        <f>L6750+L7002*'Emission factors'!$I$16+L7254*'Emission factors'!$I$17</f>
        <v>0</v>
      </c>
      <c r="M7758" s="92">
        <f>M6750+M7002*'Emission factors'!$I$16+M7254*'Emission factors'!$I$17</f>
        <v>0</v>
      </c>
      <c r="N7758" s="92">
        <f>N6750+N7002*'Emission factors'!$I$16+N7254*'Emission factors'!$I$17</f>
        <v>0</v>
      </c>
      <c r="O7758" s="92">
        <f>O6750+O7002*'Emission factors'!$I$16+O7254*'Emission factors'!$I$17</f>
        <v>0</v>
      </c>
      <c r="P7758" s="92">
        <f>P6750+P7002*'Emission factors'!$I$16+P7254*'Emission factors'!$I$17</f>
        <v>0</v>
      </c>
      <c r="Q7758" s="92">
        <f>Q6750+Q7002*'Emission factors'!$I$16+Q7254*'Emission factors'!$I$17</f>
        <v>0</v>
      </c>
      <c r="R7758" s="92">
        <f>R6750+R7002*'Emission factors'!$I$16+R7254*'Emission factors'!$I$17</f>
        <v>0</v>
      </c>
      <c r="S7758" s="92">
        <f>S6750+S7002*'Emission factors'!$I$16+S7254*'Emission factors'!$I$17</f>
        <v>0</v>
      </c>
      <c r="T7758" s="92">
        <f>T6750+T7002*'Emission factors'!$I$16+T7254*'Emission factors'!$I$17</f>
        <v>0</v>
      </c>
      <c r="U7758" s="92">
        <f>U6750+U7002*'Emission factors'!$I$16+U7254*'Emission factors'!$I$17</f>
        <v>0</v>
      </c>
    </row>
    <row r="7759" spans="1:21" x14ac:dyDescent="0.25">
      <c r="A7759" s="92" t="s">
        <v>11</v>
      </c>
      <c r="B7759" s="92" t="s">
        <v>12</v>
      </c>
      <c r="C7759" s="92" t="s">
        <v>48</v>
      </c>
      <c r="D7759" s="92" t="s">
        <v>48</v>
      </c>
      <c r="E7759" s="92" t="s">
        <v>38</v>
      </c>
      <c r="F7759" s="92" t="s">
        <v>50</v>
      </c>
      <c r="G7759" s="92" t="s">
        <v>97</v>
      </c>
      <c r="H7759" s="92" t="s">
        <v>93</v>
      </c>
      <c r="I7759" s="92" t="s">
        <v>206</v>
      </c>
      <c r="L7759" s="92">
        <f>L6751+L7003*'Emission factors'!$I$16+L7255*'Emission factors'!$I$17</f>
        <v>11523507.914099619</v>
      </c>
      <c r="M7759" s="92">
        <f>M6751+M7003*'Emission factors'!$I$16+M7255*'Emission factors'!$I$17</f>
        <v>12522034.838931397</v>
      </c>
      <c r="N7759" s="92">
        <f>N6751+N7003*'Emission factors'!$I$16+N7255*'Emission factors'!$I$17</f>
        <v>14038010.758105325</v>
      </c>
      <c r="O7759" s="92">
        <f>O6751+O7003*'Emission factors'!$I$16+O7255*'Emission factors'!$I$17</f>
        <v>15436516.352613086</v>
      </c>
      <c r="P7759" s="92">
        <f>P6751+P7003*'Emission factors'!$I$16+P7255*'Emission factors'!$I$17</f>
        <v>17867925.828814272</v>
      </c>
      <c r="Q7759" s="92">
        <f>Q6751+Q7003*'Emission factors'!$I$16+Q7255*'Emission factors'!$I$17</f>
        <v>20794960.037803978</v>
      </c>
      <c r="R7759" s="92">
        <f>R6751+R7003*'Emission factors'!$I$16+R7255*'Emission factors'!$I$17</f>
        <v>21807218.493979994</v>
      </c>
      <c r="S7759" s="92">
        <f>S6751+S7003*'Emission factors'!$I$16+S7255*'Emission factors'!$I$17</f>
        <v>22817970.701296952</v>
      </c>
      <c r="T7759" s="92">
        <f>T6751+T7003*'Emission factors'!$I$16+T7255*'Emission factors'!$I$17</f>
        <v>22802044.057416126</v>
      </c>
      <c r="U7759" s="92">
        <f>U6751+U7003*'Emission factors'!$I$16+U7255*'Emission factors'!$I$17</f>
        <v>23665032.029247224</v>
      </c>
    </row>
    <row r="7760" spans="1:21" x14ac:dyDescent="0.25">
      <c r="A7760" s="92" t="s">
        <v>11</v>
      </c>
      <c r="B7760" s="92" t="s">
        <v>12</v>
      </c>
      <c r="C7760" s="92" t="s">
        <v>48</v>
      </c>
      <c r="D7760" s="92" t="s">
        <v>48</v>
      </c>
      <c r="E7760" s="92" t="s">
        <v>38</v>
      </c>
      <c r="F7760" s="92" t="s">
        <v>50</v>
      </c>
      <c r="G7760" s="92" t="s">
        <v>97</v>
      </c>
      <c r="H7760" s="92" t="s">
        <v>93</v>
      </c>
      <c r="I7760" s="92" t="s">
        <v>232</v>
      </c>
      <c r="L7760" s="92">
        <f>L6752+L7004*'Emission factors'!$I$16+L7256*'Emission factors'!$I$17</f>
        <v>45724319.276726179</v>
      </c>
      <c r="M7760" s="92">
        <f>M6752+M7004*'Emission factors'!$I$16+M7256*'Emission factors'!$I$17</f>
        <v>45944723.702938288</v>
      </c>
      <c r="N7760" s="92">
        <f>N6752+N7004*'Emission factors'!$I$16+N7256*'Emission factors'!$I$17</f>
        <v>46616872.912155174</v>
      </c>
      <c r="O7760" s="92">
        <f>O6752+O7004*'Emission factors'!$I$16+O7256*'Emission factors'!$I$17</f>
        <v>46455965.338874996</v>
      </c>
      <c r="P7760" s="92">
        <f>P6752+P7004*'Emission factors'!$I$16+P7256*'Emission factors'!$I$17</f>
        <v>46989157.246608548</v>
      </c>
      <c r="Q7760" s="92">
        <f>Q6752+Q7004*'Emission factors'!$I$16+Q7256*'Emission factors'!$I$17</f>
        <v>45580456.154058874</v>
      </c>
      <c r="R7760" s="92">
        <f>R6752+R7004*'Emission factors'!$I$16+R7256*'Emission factors'!$I$17</f>
        <v>50931231.886729799</v>
      </c>
      <c r="S7760" s="92">
        <f>S6752+S7004*'Emission factors'!$I$16+S7256*'Emission factors'!$I$17</f>
        <v>56104413.865769863</v>
      </c>
      <c r="T7760" s="92">
        <f>T6752+T7004*'Emission factors'!$I$16+T7256*'Emission factors'!$I$17</f>
        <v>52836637.288988642</v>
      </c>
      <c r="U7760" s="92">
        <f>U6752+U7004*'Emission factors'!$I$16+U7256*'Emission factors'!$I$17</f>
        <v>60006697.113675781</v>
      </c>
    </row>
    <row r="7761" spans="1:21" x14ac:dyDescent="0.25">
      <c r="A7761" s="92" t="s">
        <v>11</v>
      </c>
      <c r="B7761" s="92" t="s">
        <v>12</v>
      </c>
      <c r="C7761" s="92" t="s">
        <v>48</v>
      </c>
      <c r="D7761" s="92" t="s">
        <v>48</v>
      </c>
      <c r="E7761" s="92" t="s">
        <v>38</v>
      </c>
      <c r="F7761" s="92" t="s">
        <v>50</v>
      </c>
      <c r="G7761" s="92" t="s">
        <v>97</v>
      </c>
      <c r="H7761" s="92" t="s">
        <v>93</v>
      </c>
      <c r="I7761" s="92" t="s">
        <v>200</v>
      </c>
      <c r="L7761" s="92">
        <f>L6753+L7005*'Emission factors'!$I$16+L7257*'Emission factors'!$I$17</f>
        <v>59173889.858344197</v>
      </c>
      <c r="M7761" s="92">
        <f>M6753+M7005*'Emission factors'!$I$16+M7257*'Emission factors'!$I$17</f>
        <v>60782595.655252807</v>
      </c>
      <c r="N7761" s="92">
        <f>N6753+N7005*'Emission factors'!$I$16+N7257*'Emission factors'!$I$17</f>
        <v>65108053.028067</v>
      </c>
      <c r="O7761" s="92">
        <f>O6753+O7005*'Emission factors'!$I$16+O7257*'Emission factors'!$I$17</f>
        <v>71806847.890609398</v>
      </c>
      <c r="P7761" s="92">
        <f>P6753+P7005*'Emission factors'!$I$16+P7257*'Emission factors'!$I$17</f>
        <v>75892097.287439659</v>
      </c>
      <c r="Q7761" s="92">
        <f>Q6753+Q7005*'Emission factors'!$I$16+Q7257*'Emission factors'!$I$17</f>
        <v>82398905.678499639</v>
      </c>
      <c r="R7761" s="92">
        <f>R6753+R7005*'Emission factors'!$I$16+R7257*'Emission factors'!$I$17</f>
        <v>88838568.563426435</v>
      </c>
      <c r="S7761" s="92">
        <f>S6753+S7005*'Emission factors'!$I$16+S7257*'Emission factors'!$I$17</f>
        <v>96881794.068424419</v>
      </c>
      <c r="T7761" s="92">
        <f>T6753+T7005*'Emission factors'!$I$16+T7257*'Emission factors'!$I$17</f>
        <v>86301593.267732725</v>
      </c>
      <c r="U7761" s="92">
        <f>U6753+U7005*'Emission factors'!$I$16+U7257*'Emission factors'!$I$17</f>
        <v>103071425.46801199</v>
      </c>
    </row>
    <row r="7762" spans="1:21" x14ac:dyDescent="0.25">
      <c r="A7762" s="92" t="s">
        <v>11</v>
      </c>
      <c r="B7762" s="92" t="s">
        <v>12</v>
      </c>
      <c r="C7762" s="92" t="s">
        <v>48</v>
      </c>
      <c r="D7762" s="92" t="s">
        <v>48</v>
      </c>
      <c r="E7762" s="92" t="s">
        <v>38</v>
      </c>
      <c r="F7762" s="92" t="s">
        <v>50</v>
      </c>
      <c r="G7762" s="92" t="s">
        <v>97</v>
      </c>
      <c r="H7762" s="92" t="s">
        <v>93</v>
      </c>
      <c r="I7762" s="92" t="s">
        <v>227</v>
      </c>
      <c r="L7762" s="92">
        <f>L6754+L7006*'Emission factors'!$I$16+L7258*'Emission factors'!$I$17</f>
        <v>0</v>
      </c>
      <c r="M7762" s="92">
        <f>M6754+M7006*'Emission factors'!$I$16+M7258*'Emission factors'!$I$17</f>
        <v>0</v>
      </c>
      <c r="N7762" s="92">
        <f>N6754+N7006*'Emission factors'!$I$16+N7258*'Emission factors'!$I$17</f>
        <v>0</v>
      </c>
      <c r="O7762" s="92">
        <f>O6754+O7006*'Emission factors'!$I$16+O7258*'Emission factors'!$I$17</f>
        <v>0</v>
      </c>
      <c r="P7762" s="92">
        <f>P6754+P7006*'Emission factors'!$I$16+P7258*'Emission factors'!$I$17</f>
        <v>0</v>
      </c>
      <c r="Q7762" s="92">
        <f>Q6754+Q7006*'Emission factors'!$I$16+Q7258*'Emission factors'!$I$17</f>
        <v>0</v>
      </c>
      <c r="R7762" s="92">
        <f>R6754+R7006*'Emission factors'!$I$16+R7258*'Emission factors'!$I$17</f>
        <v>0</v>
      </c>
      <c r="S7762" s="92">
        <f>S6754+S7006*'Emission factors'!$I$16+S7258*'Emission factors'!$I$17</f>
        <v>0</v>
      </c>
      <c r="T7762" s="92">
        <f>T6754+T7006*'Emission factors'!$I$16+T7258*'Emission factors'!$I$17</f>
        <v>0</v>
      </c>
      <c r="U7762" s="92">
        <f>U6754+U7006*'Emission factors'!$I$16+U7258*'Emission factors'!$I$17</f>
        <v>0</v>
      </c>
    </row>
    <row r="7763" spans="1:21" x14ac:dyDescent="0.25">
      <c r="A7763" s="92" t="s">
        <v>11</v>
      </c>
      <c r="B7763" s="92" t="s">
        <v>12</v>
      </c>
      <c r="C7763" s="92" t="s">
        <v>48</v>
      </c>
      <c r="D7763" s="92" t="s">
        <v>48</v>
      </c>
      <c r="E7763" s="92" t="s">
        <v>38</v>
      </c>
      <c r="F7763" s="92" t="s">
        <v>50</v>
      </c>
      <c r="G7763" s="92" t="s">
        <v>97</v>
      </c>
      <c r="H7763" s="92" t="s">
        <v>93</v>
      </c>
      <c r="I7763" s="92" t="s">
        <v>228</v>
      </c>
      <c r="L7763" s="92">
        <f>L6755+L7007*'Emission factors'!$I$16+L7259*'Emission factors'!$I$17</f>
        <v>0</v>
      </c>
      <c r="M7763" s="92">
        <f>M6755+M7007*'Emission factors'!$I$16+M7259*'Emission factors'!$I$17</f>
        <v>0</v>
      </c>
      <c r="N7763" s="92">
        <f>N6755+N7007*'Emission factors'!$I$16+N7259*'Emission factors'!$I$17</f>
        <v>0</v>
      </c>
      <c r="O7763" s="92">
        <f>O6755+O7007*'Emission factors'!$I$16+O7259*'Emission factors'!$I$17</f>
        <v>0</v>
      </c>
      <c r="P7763" s="92">
        <f>P6755+P7007*'Emission factors'!$I$16+P7259*'Emission factors'!$I$17</f>
        <v>0</v>
      </c>
      <c r="Q7763" s="92">
        <f>Q6755+Q7007*'Emission factors'!$I$16+Q7259*'Emission factors'!$I$17</f>
        <v>0</v>
      </c>
      <c r="R7763" s="92">
        <f>R6755+R7007*'Emission factors'!$I$16+R7259*'Emission factors'!$I$17</f>
        <v>0</v>
      </c>
      <c r="S7763" s="92">
        <f>S6755+S7007*'Emission factors'!$I$16+S7259*'Emission factors'!$I$17</f>
        <v>0</v>
      </c>
      <c r="T7763" s="92">
        <f>T6755+T7007*'Emission factors'!$I$16+T7259*'Emission factors'!$I$17</f>
        <v>0</v>
      </c>
      <c r="U7763" s="92">
        <f>U6755+U7007*'Emission factors'!$I$16+U7259*'Emission factors'!$I$17</f>
        <v>0</v>
      </c>
    </row>
    <row r="7764" spans="1:21" x14ac:dyDescent="0.25">
      <c r="A7764" s="92" t="s">
        <v>11</v>
      </c>
      <c r="B7764" s="92" t="s">
        <v>12</v>
      </c>
      <c r="C7764" s="92" t="s">
        <v>48</v>
      </c>
      <c r="D7764" s="92" t="s">
        <v>48</v>
      </c>
      <c r="E7764" s="92" t="s">
        <v>38</v>
      </c>
      <c r="F7764" s="92" t="s">
        <v>50</v>
      </c>
      <c r="G7764" s="92" t="s">
        <v>97</v>
      </c>
      <c r="H7764" s="92" t="s">
        <v>93</v>
      </c>
      <c r="I7764" s="92" t="s">
        <v>195</v>
      </c>
      <c r="L7764" s="92">
        <f>L6756+L7008*'Emission factors'!$I$16+L7260*'Emission factors'!$I$17</f>
        <v>6558333.5127699999</v>
      </c>
      <c r="M7764" s="92">
        <f>M6756+M7008*'Emission factors'!$I$16+M7260*'Emission factors'!$I$17</f>
        <v>7597448.6718649995</v>
      </c>
      <c r="N7764" s="92">
        <f>N6756+N7008*'Emission factors'!$I$16+N7260*'Emission factors'!$I$17</f>
        <v>7369440.2396224998</v>
      </c>
      <c r="O7764" s="92">
        <f>O6756+O7008*'Emission factors'!$I$16+O7260*'Emission factors'!$I$17</f>
        <v>7755591.1662774989</v>
      </c>
      <c r="P7764" s="92">
        <f>P6756+P7008*'Emission factors'!$I$16+P7260*'Emission factors'!$I$17</f>
        <v>8597286.8902700003</v>
      </c>
      <c r="Q7764" s="92">
        <f>Q6756+Q7008*'Emission factors'!$I$16+Q7260*'Emission factors'!$I$17</f>
        <v>8427342.7171700001</v>
      </c>
      <c r="R7764" s="92">
        <f>R6756+R7008*'Emission factors'!$I$16+R7260*'Emission factors'!$I$17</f>
        <v>9395080.3695450015</v>
      </c>
      <c r="S7764" s="92">
        <f>S6756+S7008*'Emission factors'!$I$16+S7260*'Emission factors'!$I$17</f>
        <v>10856600.258205002</v>
      </c>
      <c r="T7764" s="92">
        <f>T6756+T7008*'Emission factors'!$I$16+T7260*'Emission factors'!$I$17</f>
        <v>37288583.981024995</v>
      </c>
      <c r="U7764" s="92">
        <f>U6756+U7008*'Emission factors'!$I$16+U7260*'Emission factors'!$I$17</f>
        <v>16761216.139134999</v>
      </c>
    </row>
    <row r="7765" spans="1:21" x14ac:dyDescent="0.25">
      <c r="A7765" s="92" t="s">
        <v>11</v>
      </c>
      <c r="B7765" s="92" t="s">
        <v>12</v>
      </c>
      <c r="C7765" s="92" t="s">
        <v>48</v>
      </c>
      <c r="D7765" s="92" t="s">
        <v>48</v>
      </c>
      <c r="E7765" s="92" t="s">
        <v>38</v>
      </c>
      <c r="F7765" s="92" t="s">
        <v>50</v>
      </c>
      <c r="G7765" s="92" t="s">
        <v>97</v>
      </c>
      <c r="H7765" s="92" t="s">
        <v>93</v>
      </c>
      <c r="I7765" s="92" t="s">
        <v>192</v>
      </c>
      <c r="L7765" s="92">
        <f>L6757+L7009*'Emission factors'!$I$16+L7261*'Emission factors'!$I$17</f>
        <v>0</v>
      </c>
      <c r="M7765" s="92">
        <f>M6757+M7009*'Emission factors'!$I$16+M7261*'Emission factors'!$I$17</f>
        <v>0</v>
      </c>
      <c r="N7765" s="92">
        <f>N6757+N7009*'Emission factors'!$I$16+N7261*'Emission factors'!$I$17</f>
        <v>0</v>
      </c>
      <c r="O7765" s="92">
        <f>O6757+O7009*'Emission factors'!$I$16+O7261*'Emission factors'!$I$17</f>
        <v>0</v>
      </c>
      <c r="P7765" s="92">
        <f>P6757+P7009*'Emission factors'!$I$16+P7261*'Emission factors'!$I$17</f>
        <v>0</v>
      </c>
      <c r="Q7765" s="92">
        <f>Q6757+Q7009*'Emission factors'!$I$16+Q7261*'Emission factors'!$I$17</f>
        <v>0</v>
      </c>
      <c r="R7765" s="92">
        <f>R6757+R7009*'Emission factors'!$I$16+R7261*'Emission factors'!$I$17</f>
        <v>0</v>
      </c>
      <c r="S7765" s="92">
        <f>S6757+S7009*'Emission factors'!$I$16+S7261*'Emission factors'!$I$17</f>
        <v>0</v>
      </c>
      <c r="T7765" s="92">
        <f>T6757+T7009*'Emission factors'!$I$16+T7261*'Emission factors'!$I$17</f>
        <v>0</v>
      </c>
      <c r="U7765" s="92">
        <f>U6757+U7009*'Emission factors'!$I$16+U7261*'Emission factors'!$I$17</f>
        <v>0</v>
      </c>
    </row>
    <row r="7766" spans="1:21" x14ac:dyDescent="0.25">
      <c r="A7766" s="92" t="s">
        <v>11</v>
      </c>
      <c r="B7766" s="92" t="s">
        <v>12</v>
      </c>
      <c r="C7766" s="92" t="s">
        <v>48</v>
      </c>
      <c r="D7766" s="92" t="s">
        <v>48</v>
      </c>
      <c r="E7766" s="92" t="s">
        <v>38</v>
      </c>
      <c r="F7766" s="92" t="s">
        <v>50</v>
      </c>
      <c r="G7766" s="92" t="s">
        <v>97</v>
      </c>
      <c r="H7766" s="92" t="s">
        <v>93</v>
      </c>
      <c r="I7766" s="92" t="s">
        <v>229</v>
      </c>
      <c r="L7766" s="92">
        <f>L6758+L7010*'Emission factors'!$I$16+L7262*'Emission factors'!$I$17</f>
        <v>0</v>
      </c>
      <c r="M7766" s="92">
        <f>M6758+M7010*'Emission factors'!$I$16+M7262*'Emission factors'!$I$17</f>
        <v>0</v>
      </c>
      <c r="N7766" s="92">
        <f>N6758+N7010*'Emission factors'!$I$16+N7262*'Emission factors'!$I$17</f>
        <v>0</v>
      </c>
      <c r="O7766" s="92">
        <f>O6758+O7010*'Emission factors'!$I$16+O7262*'Emission factors'!$I$17</f>
        <v>0</v>
      </c>
      <c r="P7766" s="92">
        <f>P6758+P7010*'Emission factors'!$I$16+P7262*'Emission factors'!$I$17</f>
        <v>0</v>
      </c>
      <c r="Q7766" s="92">
        <f>Q6758+Q7010*'Emission factors'!$I$16+Q7262*'Emission factors'!$I$17</f>
        <v>0</v>
      </c>
      <c r="R7766" s="92">
        <f>R6758+R7010*'Emission factors'!$I$16+R7262*'Emission factors'!$I$17</f>
        <v>0</v>
      </c>
      <c r="S7766" s="92">
        <f>S6758+S7010*'Emission factors'!$I$16+S7262*'Emission factors'!$I$17</f>
        <v>0</v>
      </c>
      <c r="T7766" s="92">
        <f>T6758+T7010*'Emission factors'!$I$16+T7262*'Emission factors'!$I$17</f>
        <v>0</v>
      </c>
      <c r="U7766" s="92">
        <f>U6758+U7010*'Emission factors'!$I$16+U7262*'Emission factors'!$I$17</f>
        <v>0</v>
      </c>
    </row>
    <row r="7767" spans="1:21" x14ac:dyDescent="0.25">
      <c r="A7767" s="92" t="s">
        <v>11</v>
      </c>
      <c r="B7767" s="92" t="s">
        <v>12</v>
      </c>
      <c r="C7767" s="92" t="s">
        <v>48</v>
      </c>
      <c r="D7767" s="92" t="s">
        <v>48</v>
      </c>
      <c r="E7767" s="92" t="s">
        <v>38</v>
      </c>
      <c r="F7767" s="92" t="s">
        <v>50</v>
      </c>
      <c r="G7767" s="92" t="s">
        <v>97</v>
      </c>
      <c r="H7767" s="92" t="s">
        <v>93</v>
      </c>
      <c r="I7767" s="92" t="s">
        <v>198</v>
      </c>
      <c r="L7767" s="92">
        <f>L6759+L7011*'Emission factors'!$I$16+L7263*'Emission factors'!$I$17</f>
        <v>0</v>
      </c>
      <c r="M7767" s="92">
        <f>M6759+M7011*'Emission factors'!$I$16+M7263*'Emission factors'!$I$17</f>
        <v>0</v>
      </c>
      <c r="N7767" s="92">
        <f>N6759+N7011*'Emission factors'!$I$16+N7263*'Emission factors'!$I$17</f>
        <v>0</v>
      </c>
      <c r="O7767" s="92">
        <f>O6759+O7011*'Emission factors'!$I$16+O7263*'Emission factors'!$I$17</f>
        <v>0</v>
      </c>
      <c r="P7767" s="92">
        <f>P6759+P7011*'Emission factors'!$I$16+P7263*'Emission factors'!$I$17</f>
        <v>0</v>
      </c>
      <c r="Q7767" s="92">
        <f>Q6759+Q7011*'Emission factors'!$I$16+Q7263*'Emission factors'!$I$17</f>
        <v>0</v>
      </c>
      <c r="R7767" s="92">
        <f>R6759+R7011*'Emission factors'!$I$16+R7263*'Emission factors'!$I$17</f>
        <v>0</v>
      </c>
      <c r="S7767" s="92">
        <f>S6759+S7011*'Emission factors'!$I$16+S7263*'Emission factors'!$I$17</f>
        <v>0</v>
      </c>
      <c r="T7767" s="92">
        <f>T6759+T7011*'Emission factors'!$I$16+T7263*'Emission factors'!$I$17</f>
        <v>0</v>
      </c>
      <c r="U7767" s="92">
        <f>U6759+U7011*'Emission factors'!$I$16+U7263*'Emission factors'!$I$17</f>
        <v>0</v>
      </c>
    </row>
    <row r="7768" spans="1:21" x14ac:dyDescent="0.25">
      <c r="A7768" s="92" t="s">
        <v>11</v>
      </c>
      <c r="B7768" s="92" t="s">
        <v>12</v>
      </c>
      <c r="C7768" s="92" t="s">
        <v>48</v>
      </c>
      <c r="D7768" s="92" t="s">
        <v>48</v>
      </c>
      <c r="E7768" s="92" t="s">
        <v>38</v>
      </c>
      <c r="F7768" s="92" t="s">
        <v>50</v>
      </c>
      <c r="G7768" s="92" t="s">
        <v>97</v>
      </c>
      <c r="H7768" s="92" t="s">
        <v>93</v>
      </c>
      <c r="I7768" s="92" t="s">
        <v>230</v>
      </c>
      <c r="L7768" s="92">
        <f>L6760+L7012*'Emission factors'!$I$16+L7264*'Emission factors'!$I$17</f>
        <v>0</v>
      </c>
      <c r="M7768" s="92">
        <f>M6760+M7012*'Emission factors'!$I$16+M7264*'Emission factors'!$I$17</f>
        <v>0</v>
      </c>
      <c r="N7768" s="92">
        <f>N6760+N7012*'Emission factors'!$I$16+N7264*'Emission factors'!$I$17</f>
        <v>0</v>
      </c>
      <c r="O7768" s="92">
        <f>O6760+O7012*'Emission factors'!$I$16+O7264*'Emission factors'!$I$17</f>
        <v>0</v>
      </c>
      <c r="P7768" s="92">
        <f>P6760+P7012*'Emission factors'!$I$16+P7264*'Emission factors'!$I$17</f>
        <v>0</v>
      </c>
      <c r="Q7768" s="92">
        <f>Q6760+Q7012*'Emission factors'!$I$16+Q7264*'Emission factors'!$I$17</f>
        <v>0</v>
      </c>
      <c r="R7768" s="92">
        <f>R6760+R7012*'Emission factors'!$I$16+R7264*'Emission factors'!$I$17</f>
        <v>0</v>
      </c>
      <c r="S7768" s="92">
        <f>S6760+S7012*'Emission factors'!$I$16+S7264*'Emission factors'!$I$17</f>
        <v>0</v>
      </c>
      <c r="T7768" s="92">
        <f>T6760+T7012*'Emission factors'!$I$16+T7264*'Emission factors'!$I$17</f>
        <v>0</v>
      </c>
      <c r="U7768" s="92">
        <f>U6760+U7012*'Emission factors'!$I$16+U7264*'Emission factors'!$I$17</f>
        <v>0</v>
      </c>
    </row>
    <row r="7769" spans="1:21" x14ac:dyDescent="0.25">
      <c r="A7769" s="92" t="s">
        <v>11</v>
      </c>
      <c r="B7769" s="92" t="s">
        <v>12</v>
      </c>
      <c r="C7769" s="92" t="s">
        <v>48</v>
      </c>
      <c r="D7769" s="92" t="s">
        <v>48</v>
      </c>
      <c r="E7769" s="92" t="s">
        <v>38</v>
      </c>
      <c r="F7769" s="92" t="s">
        <v>50</v>
      </c>
      <c r="G7769" s="92" t="s">
        <v>97</v>
      </c>
      <c r="H7769" s="92" t="s">
        <v>93</v>
      </c>
      <c r="I7769" s="92" t="s">
        <v>210</v>
      </c>
      <c r="L7769" s="92">
        <f>L6761+L7013*'Emission factors'!$I$16+L7265*'Emission factors'!$I$17</f>
        <v>0</v>
      </c>
      <c r="M7769" s="92">
        <f>M6761+M7013*'Emission factors'!$I$16+M7265*'Emission factors'!$I$17</f>
        <v>0</v>
      </c>
      <c r="N7769" s="92">
        <f>N6761+N7013*'Emission factors'!$I$16+N7265*'Emission factors'!$I$17</f>
        <v>0</v>
      </c>
      <c r="O7769" s="92">
        <f>O6761+O7013*'Emission factors'!$I$16+O7265*'Emission factors'!$I$17</f>
        <v>0</v>
      </c>
      <c r="P7769" s="92">
        <f>P6761+P7013*'Emission factors'!$I$16+P7265*'Emission factors'!$I$17</f>
        <v>0</v>
      </c>
      <c r="Q7769" s="92">
        <f>Q6761+Q7013*'Emission factors'!$I$16+Q7265*'Emission factors'!$I$17</f>
        <v>0</v>
      </c>
      <c r="R7769" s="92">
        <f>R6761+R7013*'Emission factors'!$I$16+R7265*'Emission factors'!$I$17</f>
        <v>0</v>
      </c>
      <c r="S7769" s="92">
        <f>S6761+S7013*'Emission factors'!$I$16+S7265*'Emission factors'!$I$17</f>
        <v>0</v>
      </c>
      <c r="T7769" s="92">
        <f>T6761+T7013*'Emission factors'!$I$16+T7265*'Emission factors'!$I$17</f>
        <v>0</v>
      </c>
      <c r="U7769" s="92">
        <f>U6761+U7013*'Emission factors'!$I$16+U7265*'Emission factors'!$I$17</f>
        <v>0</v>
      </c>
    </row>
    <row r="7770" spans="1:21" x14ac:dyDescent="0.25">
      <c r="A7770" s="92" t="s">
        <v>11</v>
      </c>
      <c r="B7770" s="92" t="s">
        <v>12</v>
      </c>
      <c r="C7770" s="92" t="s">
        <v>48</v>
      </c>
      <c r="D7770" s="92" t="s">
        <v>48</v>
      </c>
      <c r="E7770" s="92" t="s">
        <v>38</v>
      </c>
      <c r="F7770" s="92" t="s">
        <v>50</v>
      </c>
      <c r="G7770" s="92" t="s">
        <v>97</v>
      </c>
      <c r="H7770" s="92" t="s">
        <v>93</v>
      </c>
      <c r="I7770" s="92" t="s">
        <v>191</v>
      </c>
      <c r="L7770" s="92">
        <f>L6762+L7014*'Emission factors'!$I$16+L7266*'Emission factors'!$I$17</f>
        <v>0</v>
      </c>
      <c r="M7770" s="92">
        <f>M6762+M7014*'Emission factors'!$I$16+M7266*'Emission factors'!$I$17</f>
        <v>0</v>
      </c>
      <c r="N7770" s="92">
        <f>N6762+N7014*'Emission factors'!$I$16+N7266*'Emission factors'!$I$17</f>
        <v>0</v>
      </c>
      <c r="O7770" s="92">
        <f>O6762+O7014*'Emission factors'!$I$16+O7266*'Emission factors'!$I$17</f>
        <v>0</v>
      </c>
      <c r="P7770" s="92">
        <f>P6762+P7014*'Emission factors'!$I$16+P7266*'Emission factors'!$I$17</f>
        <v>0</v>
      </c>
      <c r="Q7770" s="92">
        <f>Q6762+Q7014*'Emission factors'!$I$16+Q7266*'Emission factors'!$I$17</f>
        <v>0</v>
      </c>
      <c r="R7770" s="92">
        <f>R6762+R7014*'Emission factors'!$I$16+R7266*'Emission factors'!$I$17</f>
        <v>0</v>
      </c>
      <c r="S7770" s="92">
        <f>S6762+S7014*'Emission factors'!$I$16+S7266*'Emission factors'!$I$17</f>
        <v>0</v>
      </c>
      <c r="T7770" s="92">
        <f>T6762+T7014*'Emission factors'!$I$16+T7266*'Emission factors'!$I$17</f>
        <v>0</v>
      </c>
      <c r="U7770" s="92">
        <f>U6762+U7014*'Emission factors'!$I$16+U7266*'Emission factors'!$I$17</f>
        <v>0</v>
      </c>
    </row>
    <row r="7771" spans="1:21" x14ac:dyDescent="0.25">
      <c r="A7771" s="92" t="s">
        <v>11</v>
      </c>
      <c r="B7771" s="92" t="s">
        <v>12</v>
      </c>
      <c r="C7771" s="92" t="s">
        <v>48</v>
      </c>
      <c r="D7771" s="92" t="s">
        <v>48</v>
      </c>
      <c r="E7771" s="92" t="s">
        <v>38</v>
      </c>
      <c r="F7771" s="92" t="s">
        <v>50</v>
      </c>
      <c r="G7771" s="92" t="s">
        <v>97</v>
      </c>
      <c r="H7771" s="92" t="s">
        <v>93</v>
      </c>
      <c r="I7771" s="92" t="s">
        <v>231</v>
      </c>
      <c r="L7771" s="92">
        <f>L6763+L7015*'Emission factors'!$I$16+L7267*'Emission factors'!$I$17</f>
        <v>0</v>
      </c>
      <c r="M7771" s="92">
        <f>M6763+M7015*'Emission factors'!$I$16+M7267*'Emission factors'!$I$17</f>
        <v>0</v>
      </c>
      <c r="N7771" s="92">
        <f>N6763+N7015*'Emission factors'!$I$16+N7267*'Emission factors'!$I$17</f>
        <v>0</v>
      </c>
      <c r="O7771" s="92">
        <f>O6763+O7015*'Emission factors'!$I$16+O7267*'Emission factors'!$I$17</f>
        <v>0</v>
      </c>
      <c r="P7771" s="92">
        <f>P6763+P7015*'Emission factors'!$I$16+P7267*'Emission factors'!$I$17</f>
        <v>0</v>
      </c>
      <c r="Q7771" s="92">
        <f>Q6763+Q7015*'Emission factors'!$I$16+Q7267*'Emission factors'!$I$17</f>
        <v>0</v>
      </c>
      <c r="R7771" s="92">
        <f>R6763+R7015*'Emission factors'!$I$16+R7267*'Emission factors'!$I$17</f>
        <v>0</v>
      </c>
      <c r="S7771" s="92">
        <f>S6763+S7015*'Emission factors'!$I$16+S7267*'Emission factors'!$I$17</f>
        <v>0</v>
      </c>
      <c r="T7771" s="92">
        <f>T6763+T7015*'Emission factors'!$I$16+T7267*'Emission factors'!$I$17</f>
        <v>0</v>
      </c>
      <c r="U7771" s="92">
        <f>U6763+U7015*'Emission factors'!$I$16+U7267*'Emission factors'!$I$17</f>
        <v>0</v>
      </c>
    </row>
    <row r="7772" spans="1:21" x14ac:dyDescent="0.25">
      <c r="A7772" s="92" t="s">
        <v>11</v>
      </c>
      <c r="B7772" s="92" t="s">
        <v>12</v>
      </c>
      <c r="C7772" s="92" t="s">
        <v>48</v>
      </c>
      <c r="D7772" s="92" t="s">
        <v>48</v>
      </c>
      <c r="E7772" s="92" t="s">
        <v>38</v>
      </c>
      <c r="F7772" s="92" t="s">
        <v>50</v>
      </c>
      <c r="G7772" s="92" t="s">
        <v>97</v>
      </c>
      <c r="H7772" s="92" t="s">
        <v>93</v>
      </c>
      <c r="I7772" s="92" t="s">
        <v>190</v>
      </c>
      <c r="L7772" s="92">
        <f>L6764+L7016*'Emission factors'!$I$16+L7268*'Emission factors'!$I$17</f>
        <v>0</v>
      </c>
      <c r="M7772" s="92">
        <f>M6764+M7016*'Emission factors'!$I$16+M7268*'Emission factors'!$I$17</f>
        <v>0</v>
      </c>
      <c r="N7772" s="92">
        <f>N6764+N7016*'Emission factors'!$I$16+N7268*'Emission factors'!$I$17</f>
        <v>0</v>
      </c>
      <c r="O7772" s="92">
        <f>O6764+O7016*'Emission factors'!$I$16+O7268*'Emission factors'!$I$17</f>
        <v>0</v>
      </c>
      <c r="P7772" s="92">
        <f>P6764+P7016*'Emission factors'!$I$16+P7268*'Emission factors'!$I$17</f>
        <v>0</v>
      </c>
      <c r="Q7772" s="92">
        <f>Q6764+Q7016*'Emission factors'!$I$16+Q7268*'Emission factors'!$I$17</f>
        <v>0</v>
      </c>
      <c r="R7772" s="92">
        <f>R6764+R7016*'Emission factors'!$I$16+R7268*'Emission factors'!$I$17</f>
        <v>0</v>
      </c>
      <c r="S7772" s="92">
        <f>S6764+S7016*'Emission factors'!$I$16+S7268*'Emission factors'!$I$17</f>
        <v>0</v>
      </c>
      <c r="T7772" s="92">
        <f>T6764+T7016*'Emission factors'!$I$16+T7268*'Emission factors'!$I$17</f>
        <v>0</v>
      </c>
      <c r="U7772" s="92">
        <f>U6764+U7016*'Emission factors'!$I$16+U7268*'Emission factors'!$I$17</f>
        <v>17218177.137915</v>
      </c>
    </row>
    <row r="7773" spans="1:21" x14ac:dyDescent="0.25">
      <c r="A7773" s="92" t="s">
        <v>11</v>
      </c>
      <c r="B7773" s="92" t="s">
        <v>12</v>
      </c>
      <c r="C7773" s="92" t="s">
        <v>48</v>
      </c>
      <c r="D7773" s="92" t="s">
        <v>48</v>
      </c>
      <c r="E7773" s="92" t="s">
        <v>26</v>
      </c>
      <c r="F7773" s="92" t="s">
        <v>50</v>
      </c>
      <c r="G7773" s="92" t="s">
        <v>97</v>
      </c>
      <c r="H7773" s="92" t="s">
        <v>93</v>
      </c>
      <c r="I7773" s="92" t="s">
        <v>207</v>
      </c>
      <c r="L7773" s="92">
        <f>L6765+L7017*'Emission factors'!$I$16+L7269*'Emission factors'!$I$17</f>
        <v>1761.4282687405234</v>
      </c>
      <c r="M7773" s="92">
        <f>M6765+M7017*'Emission factors'!$I$16+M7269*'Emission factors'!$I$17</f>
        <v>1564.1516883055428</v>
      </c>
      <c r="N7773" s="92">
        <f>N6765+N7017*'Emission factors'!$I$16+N7269*'Emission factors'!$I$17</f>
        <v>4345.248010950394</v>
      </c>
      <c r="O7773" s="92">
        <f>O6765+O7017*'Emission factors'!$I$16+O7269*'Emission factors'!$I$17</f>
        <v>4776.1220891066378</v>
      </c>
      <c r="P7773" s="92">
        <f>P6765+P7017*'Emission factors'!$I$16+P7269*'Emission factors'!$I$17</f>
        <v>5196.4545660718341</v>
      </c>
      <c r="Q7773" s="92">
        <f>Q6765+Q7017*'Emission factors'!$I$16+Q7269*'Emission factors'!$I$17</f>
        <v>5418.1610837530534</v>
      </c>
      <c r="R7773" s="92">
        <f>R6765+R7017*'Emission factors'!$I$16+R7269*'Emission factors'!$I$17</f>
        <v>13606.299886443461</v>
      </c>
      <c r="S7773" s="92">
        <f>S6765+S7017*'Emission factors'!$I$16+S7269*'Emission factors'!$I$17</f>
        <v>24513.165724616563</v>
      </c>
      <c r="T7773" s="92">
        <f>T6765+T7017*'Emission factors'!$I$16+T7269*'Emission factors'!$I$17</f>
        <v>20898.496873929394</v>
      </c>
      <c r="U7773" s="92">
        <f>U6765+U7017*'Emission factors'!$I$16+U7269*'Emission factors'!$I$17</f>
        <v>15886.158420538373</v>
      </c>
    </row>
    <row r="7774" spans="1:21" x14ac:dyDescent="0.25">
      <c r="A7774" s="92" t="s">
        <v>11</v>
      </c>
      <c r="B7774" s="92" t="s">
        <v>12</v>
      </c>
      <c r="C7774" s="92" t="s">
        <v>48</v>
      </c>
      <c r="D7774" s="92" t="s">
        <v>48</v>
      </c>
      <c r="E7774" s="92" t="s">
        <v>26</v>
      </c>
      <c r="F7774" s="92" t="s">
        <v>50</v>
      </c>
      <c r="G7774" s="92" t="s">
        <v>97</v>
      </c>
      <c r="H7774" s="92" t="s">
        <v>93</v>
      </c>
      <c r="I7774" s="92" t="s">
        <v>218</v>
      </c>
      <c r="L7774" s="92">
        <f>L6766+L7018*'Emission factors'!$I$16+L7270*'Emission factors'!$I$17</f>
        <v>0</v>
      </c>
      <c r="M7774" s="92">
        <f>M6766+M7018*'Emission factors'!$I$16+M7270*'Emission factors'!$I$17</f>
        <v>0</v>
      </c>
      <c r="N7774" s="92">
        <f>N6766+N7018*'Emission factors'!$I$16+N7270*'Emission factors'!$I$17</f>
        <v>0</v>
      </c>
      <c r="O7774" s="92">
        <f>O6766+O7018*'Emission factors'!$I$16+O7270*'Emission factors'!$I$17</f>
        <v>0</v>
      </c>
      <c r="P7774" s="92">
        <f>P6766+P7018*'Emission factors'!$I$16+P7270*'Emission factors'!$I$17</f>
        <v>0</v>
      </c>
      <c r="Q7774" s="92">
        <f>Q6766+Q7018*'Emission factors'!$I$16+Q7270*'Emission factors'!$I$17</f>
        <v>0</v>
      </c>
      <c r="R7774" s="92">
        <f>R6766+R7018*'Emission factors'!$I$16+R7270*'Emission factors'!$I$17</f>
        <v>0</v>
      </c>
      <c r="S7774" s="92">
        <f>S6766+S7018*'Emission factors'!$I$16+S7270*'Emission factors'!$I$17</f>
        <v>0</v>
      </c>
      <c r="T7774" s="92">
        <f>T6766+T7018*'Emission factors'!$I$16+T7270*'Emission factors'!$I$17</f>
        <v>0</v>
      </c>
      <c r="U7774" s="92">
        <f>U6766+U7018*'Emission factors'!$I$16+U7270*'Emission factors'!$I$17</f>
        <v>0</v>
      </c>
    </row>
    <row r="7775" spans="1:21" x14ac:dyDescent="0.25">
      <c r="A7775" s="92" t="s">
        <v>11</v>
      </c>
      <c r="B7775" s="92" t="s">
        <v>12</v>
      </c>
      <c r="C7775" s="92" t="s">
        <v>48</v>
      </c>
      <c r="D7775" s="92" t="s">
        <v>48</v>
      </c>
      <c r="E7775" s="92" t="s">
        <v>26</v>
      </c>
      <c r="F7775" s="92" t="s">
        <v>50</v>
      </c>
      <c r="G7775" s="92" t="s">
        <v>97</v>
      </c>
      <c r="H7775" s="92" t="s">
        <v>93</v>
      </c>
      <c r="I7775" s="92" t="s">
        <v>194</v>
      </c>
      <c r="L7775" s="92">
        <f>L6767+L7019*'Emission factors'!$I$16+L7271*'Emission factors'!$I$17</f>
        <v>0</v>
      </c>
      <c r="M7775" s="92">
        <f>M6767+M7019*'Emission factors'!$I$16+M7271*'Emission factors'!$I$17</f>
        <v>0</v>
      </c>
      <c r="N7775" s="92">
        <f>N6767+N7019*'Emission factors'!$I$16+N7271*'Emission factors'!$I$17</f>
        <v>0</v>
      </c>
      <c r="O7775" s="92">
        <f>O6767+O7019*'Emission factors'!$I$16+O7271*'Emission factors'!$I$17</f>
        <v>0</v>
      </c>
      <c r="P7775" s="92">
        <f>P6767+P7019*'Emission factors'!$I$16+P7271*'Emission factors'!$I$17</f>
        <v>0</v>
      </c>
      <c r="Q7775" s="92">
        <f>Q6767+Q7019*'Emission factors'!$I$16+Q7271*'Emission factors'!$I$17</f>
        <v>0</v>
      </c>
      <c r="R7775" s="92">
        <f>R6767+R7019*'Emission factors'!$I$16+R7271*'Emission factors'!$I$17</f>
        <v>0</v>
      </c>
      <c r="S7775" s="92">
        <f>S6767+S7019*'Emission factors'!$I$16+S7271*'Emission factors'!$I$17</f>
        <v>0</v>
      </c>
      <c r="T7775" s="92">
        <f>T6767+T7019*'Emission factors'!$I$16+T7271*'Emission factors'!$I$17</f>
        <v>0</v>
      </c>
      <c r="U7775" s="92">
        <f>U6767+U7019*'Emission factors'!$I$16+U7271*'Emission factors'!$I$17</f>
        <v>0</v>
      </c>
    </row>
    <row r="7776" spans="1:21" x14ac:dyDescent="0.25">
      <c r="A7776" s="92" t="s">
        <v>11</v>
      </c>
      <c r="B7776" s="92" t="s">
        <v>12</v>
      </c>
      <c r="C7776" s="92" t="s">
        <v>48</v>
      </c>
      <c r="D7776" s="92" t="s">
        <v>48</v>
      </c>
      <c r="E7776" s="92" t="s">
        <v>26</v>
      </c>
      <c r="F7776" s="92" t="s">
        <v>50</v>
      </c>
      <c r="G7776" s="92" t="s">
        <v>97</v>
      </c>
      <c r="H7776" s="92" t="s">
        <v>93</v>
      </c>
      <c r="I7776" s="92" t="s">
        <v>205</v>
      </c>
      <c r="L7776" s="92">
        <f>L6768+L7020*'Emission factors'!$I$16+L7272*'Emission factors'!$I$17</f>
        <v>38448.846479470449</v>
      </c>
      <c r="M7776" s="92">
        <f>M6768+M7020*'Emission factors'!$I$16+M7272*'Emission factors'!$I$17</f>
        <v>27393.403202993086</v>
      </c>
      <c r="N7776" s="92">
        <f>N6768+N7020*'Emission factors'!$I$16+N7272*'Emission factors'!$I$17</f>
        <v>43363.116858211826</v>
      </c>
      <c r="O7776" s="92">
        <f>O6768+O7020*'Emission factors'!$I$16+O7272*'Emission factors'!$I$17</f>
        <v>56388.58837902917</v>
      </c>
      <c r="P7776" s="92">
        <f>P6768+P7020*'Emission factors'!$I$16+P7272*'Emission factors'!$I$17</f>
        <v>55785.759124040676</v>
      </c>
      <c r="Q7776" s="92">
        <f>Q6768+Q7020*'Emission factors'!$I$16+Q7272*'Emission factors'!$I$17</f>
        <v>45732.341062356107</v>
      </c>
      <c r="R7776" s="92">
        <f>R6768+R7020*'Emission factors'!$I$16+R7272*'Emission factors'!$I$17</f>
        <v>36352.032224913659</v>
      </c>
      <c r="S7776" s="92">
        <f>S6768+S7020*'Emission factors'!$I$16+S7272*'Emission factors'!$I$17</f>
        <v>27859.80663531274</v>
      </c>
      <c r="T7776" s="92">
        <f>T6768+T7020*'Emission factors'!$I$16+T7272*'Emission factors'!$I$17</f>
        <v>36145.702261703766</v>
      </c>
      <c r="U7776" s="92">
        <f>U6768+U7020*'Emission factors'!$I$16+U7272*'Emission factors'!$I$17</f>
        <v>43899.800259785108</v>
      </c>
    </row>
    <row r="7777" spans="1:21" x14ac:dyDescent="0.25">
      <c r="A7777" s="92" t="s">
        <v>11</v>
      </c>
      <c r="B7777" s="92" t="s">
        <v>12</v>
      </c>
      <c r="C7777" s="92" t="s">
        <v>48</v>
      </c>
      <c r="D7777" s="92" t="s">
        <v>48</v>
      </c>
      <c r="E7777" s="92" t="s">
        <v>26</v>
      </c>
      <c r="F7777" s="92" t="s">
        <v>50</v>
      </c>
      <c r="G7777" s="92" t="s">
        <v>97</v>
      </c>
      <c r="H7777" s="92" t="s">
        <v>93</v>
      </c>
      <c r="I7777" s="92" t="s">
        <v>204</v>
      </c>
      <c r="L7777" s="92">
        <f>L6769+L7021*'Emission factors'!$I$16+L7273*'Emission factors'!$I$17</f>
        <v>37331.881046069371</v>
      </c>
      <c r="M7777" s="92">
        <f>M6769+M7021*'Emission factors'!$I$16+M7273*'Emission factors'!$I$17</f>
        <v>29515.394378067474</v>
      </c>
      <c r="N7777" s="92">
        <f>N6769+N7021*'Emission factors'!$I$16+N7273*'Emission factors'!$I$17</f>
        <v>30664.754680209335</v>
      </c>
      <c r="O7777" s="92">
        <f>O6769+O7021*'Emission factors'!$I$16+O7273*'Emission factors'!$I$17</f>
        <v>39029.676113394133</v>
      </c>
      <c r="P7777" s="92">
        <f>P6769+P7021*'Emission factors'!$I$16+P7273*'Emission factors'!$I$17</f>
        <v>86886.032436566151</v>
      </c>
      <c r="Q7777" s="92">
        <f>Q6769+Q7021*'Emission factors'!$I$16+Q7273*'Emission factors'!$I$17</f>
        <v>77158.990017464253</v>
      </c>
      <c r="R7777" s="92">
        <f>R6769+R7021*'Emission factors'!$I$16+R7273*'Emission factors'!$I$17</f>
        <v>74878.989823149765</v>
      </c>
      <c r="S7777" s="92">
        <f>S6769+S7021*'Emission factors'!$I$16+S7273*'Emission factors'!$I$17</f>
        <v>82857.602737370064</v>
      </c>
      <c r="T7777" s="92">
        <f>T6769+T7021*'Emission factors'!$I$16+T7273*'Emission factors'!$I$17</f>
        <v>87400.787728070645</v>
      </c>
      <c r="U7777" s="92">
        <f>U6769+U7021*'Emission factors'!$I$16+U7273*'Emission factors'!$I$17</f>
        <v>85649.258773851121</v>
      </c>
    </row>
    <row r="7778" spans="1:21" x14ac:dyDescent="0.25">
      <c r="A7778" s="92" t="s">
        <v>11</v>
      </c>
      <c r="B7778" s="92" t="s">
        <v>12</v>
      </c>
      <c r="C7778" s="92" t="s">
        <v>48</v>
      </c>
      <c r="D7778" s="92" t="s">
        <v>48</v>
      </c>
      <c r="E7778" s="92" t="s">
        <v>26</v>
      </c>
      <c r="F7778" s="92" t="s">
        <v>50</v>
      </c>
      <c r="G7778" s="92" t="s">
        <v>97</v>
      </c>
      <c r="H7778" s="92" t="s">
        <v>93</v>
      </c>
      <c r="I7778" s="92" t="s">
        <v>199</v>
      </c>
      <c r="L7778" s="92">
        <f>L6770+L7022*'Emission factors'!$I$16+L7274*'Emission factors'!$I$17</f>
        <v>19315.971952329975</v>
      </c>
      <c r="M7778" s="92">
        <f>M6770+M7022*'Emission factors'!$I$16+M7274*'Emission factors'!$I$17</f>
        <v>19405.892566673854</v>
      </c>
      <c r="N7778" s="92">
        <f>N6770+N7022*'Emission factors'!$I$16+N7274*'Emission factors'!$I$17</f>
        <v>33440.479022961117</v>
      </c>
      <c r="O7778" s="92">
        <f>O6770+O7022*'Emission factors'!$I$16+O7274*'Emission factors'!$I$17</f>
        <v>27039.29787597464</v>
      </c>
      <c r="P7778" s="92">
        <f>P6770+P7022*'Emission factors'!$I$16+P7274*'Emission factors'!$I$17</f>
        <v>26306.367580256239</v>
      </c>
      <c r="Q7778" s="92">
        <f>Q6770+Q7022*'Emission factors'!$I$16+Q7274*'Emission factors'!$I$17</f>
        <v>40385.798352798032</v>
      </c>
      <c r="R7778" s="92">
        <f>R6770+R7022*'Emission factors'!$I$16+R7274*'Emission factors'!$I$17</f>
        <v>55632.244494715698</v>
      </c>
      <c r="S7778" s="92">
        <f>S6770+S7022*'Emission factors'!$I$16+S7274*'Emission factors'!$I$17</f>
        <v>70148.214052956115</v>
      </c>
      <c r="T7778" s="92">
        <f>T6770+T7022*'Emission factors'!$I$16+T7274*'Emission factors'!$I$17</f>
        <v>188968.26657482574</v>
      </c>
      <c r="U7778" s="92">
        <f>U6770+U7022*'Emission factors'!$I$16+U7274*'Emission factors'!$I$17</f>
        <v>228733.75588568026</v>
      </c>
    </row>
    <row r="7779" spans="1:21" x14ac:dyDescent="0.25">
      <c r="A7779" s="92" t="s">
        <v>11</v>
      </c>
      <c r="B7779" s="92" t="s">
        <v>12</v>
      </c>
      <c r="C7779" s="92" t="s">
        <v>48</v>
      </c>
      <c r="D7779" s="92" t="s">
        <v>48</v>
      </c>
      <c r="E7779" s="92" t="s">
        <v>26</v>
      </c>
      <c r="F7779" s="92" t="s">
        <v>50</v>
      </c>
      <c r="G7779" s="92" t="s">
        <v>97</v>
      </c>
      <c r="H7779" s="92" t="s">
        <v>93</v>
      </c>
      <c r="I7779" s="92" t="s">
        <v>233</v>
      </c>
      <c r="L7779" s="92">
        <f>L6771+L7023*'Emission factors'!$I$16+L7275*'Emission factors'!$I$17</f>
        <v>0</v>
      </c>
      <c r="M7779" s="92">
        <f>M6771+M7023*'Emission factors'!$I$16+M7275*'Emission factors'!$I$17</f>
        <v>0</v>
      </c>
      <c r="N7779" s="92">
        <f>N6771+N7023*'Emission factors'!$I$16+N7275*'Emission factors'!$I$17</f>
        <v>0</v>
      </c>
      <c r="O7779" s="92">
        <f>O6771+O7023*'Emission factors'!$I$16+O7275*'Emission factors'!$I$17</f>
        <v>0</v>
      </c>
      <c r="P7779" s="92">
        <f>P6771+P7023*'Emission factors'!$I$16+P7275*'Emission factors'!$I$17</f>
        <v>0</v>
      </c>
      <c r="Q7779" s="92">
        <f>Q6771+Q7023*'Emission factors'!$I$16+Q7275*'Emission factors'!$I$17</f>
        <v>0</v>
      </c>
      <c r="R7779" s="92">
        <f>R6771+R7023*'Emission factors'!$I$16+R7275*'Emission factors'!$I$17</f>
        <v>0</v>
      </c>
      <c r="S7779" s="92">
        <f>S6771+S7023*'Emission factors'!$I$16+S7275*'Emission factors'!$I$17</f>
        <v>0</v>
      </c>
      <c r="T7779" s="92">
        <f>T6771+T7023*'Emission factors'!$I$16+T7275*'Emission factors'!$I$17</f>
        <v>0</v>
      </c>
      <c r="U7779" s="92">
        <f>U6771+U7023*'Emission factors'!$I$16+U7275*'Emission factors'!$I$17</f>
        <v>0</v>
      </c>
    </row>
    <row r="7780" spans="1:21" x14ac:dyDescent="0.25">
      <c r="A7780" s="92" t="s">
        <v>11</v>
      </c>
      <c r="B7780" s="92" t="s">
        <v>12</v>
      </c>
      <c r="C7780" s="92" t="s">
        <v>48</v>
      </c>
      <c r="D7780" s="92" t="s">
        <v>48</v>
      </c>
      <c r="E7780" s="92" t="s">
        <v>26</v>
      </c>
      <c r="F7780" s="92" t="s">
        <v>50</v>
      </c>
      <c r="G7780" s="92" t="s">
        <v>97</v>
      </c>
      <c r="H7780" s="92" t="s">
        <v>93</v>
      </c>
      <c r="I7780" s="92" t="s">
        <v>220</v>
      </c>
      <c r="L7780" s="92">
        <f>L6772+L7024*'Emission factors'!$I$16+L7276*'Emission factors'!$I$17</f>
        <v>0</v>
      </c>
      <c r="M7780" s="92">
        <f>M6772+M7024*'Emission factors'!$I$16+M7276*'Emission factors'!$I$17</f>
        <v>0</v>
      </c>
      <c r="N7780" s="92">
        <f>N6772+N7024*'Emission factors'!$I$16+N7276*'Emission factors'!$I$17</f>
        <v>0</v>
      </c>
      <c r="O7780" s="92">
        <f>O6772+O7024*'Emission factors'!$I$16+O7276*'Emission factors'!$I$17</f>
        <v>0</v>
      </c>
      <c r="P7780" s="92">
        <f>P6772+P7024*'Emission factors'!$I$16+P7276*'Emission factors'!$I$17</f>
        <v>0</v>
      </c>
      <c r="Q7780" s="92">
        <f>Q6772+Q7024*'Emission factors'!$I$16+Q7276*'Emission factors'!$I$17</f>
        <v>0</v>
      </c>
      <c r="R7780" s="92">
        <f>R6772+R7024*'Emission factors'!$I$16+R7276*'Emission factors'!$I$17</f>
        <v>0</v>
      </c>
      <c r="S7780" s="92">
        <f>S6772+S7024*'Emission factors'!$I$16+S7276*'Emission factors'!$I$17</f>
        <v>0</v>
      </c>
      <c r="T7780" s="92">
        <f>T6772+T7024*'Emission factors'!$I$16+T7276*'Emission factors'!$I$17</f>
        <v>0</v>
      </c>
      <c r="U7780" s="92">
        <f>U6772+U7024*'Emission factors'!$I$16+U7276*'Emission factors'!$I$17</f>
        <v>0</v>
      </c>
    </row>
    <row r="7781" spans="1:21" x14ac:dyDescent="0.25">
      <c r="A7781" s="92" t="s">
        <v>11</v>
      </c>
      <c r="B7781" s="92" t="s">
        <v>12</v>
      </c>
      <c r="C7781" s="92" t="s">
        <v>48</v>
      </c>
      <c r="D7781" s="92" t="s">
        <v>48</v>
      </c>
      <c r="E7781" s="92" t="s">
        <v>26</v>
      </c>
      <c r="F7781" s="92" t="s">
        <v>50</v>
      </c>
      <c r="G7781" s="92" t="s">
        <v>97</v>
      </c>
      <c r="H7781" s="92" t="s">
        <v>93</v>
      </c>
      <c r="I7781" s="92" t="s">
        <v>221</v>
      </c>
      <c r="L7781" s="92">
        <f>L6773+L7025*'Emission factors'!$I$16+L7277*'Emission factors'!$I$17</f>
        <v>642.89497307501154</v>
      </c>
      <c r="M7781" s="92">
        <f>M6773+M7025*'Emission factors'!$I$16+M7277*'Emission factors'!$I$17</f>
        <v>570.89197180731674</v>
      </c>
      <c r="N7781" s="92">
        <f>N6773+N7025*'Emission factors'!$I$16+N7277*'Emission factors'!$I$17</f>
        <v>1585.9505337686378</v>
      </c>
      <c r="O7781" s="92">
        <f>O6773+O7025*'Emission factors'!$I$16+O7277*'Emission factors'!$I$17</f>
        <v>1743.2131278753213</v>
      </c>
      <c r="P7781" s="92">
        <f>P6773+P7025*'Emission factors'!$I$16+P7277*'Emission factors'!$I$17</f>
        <v>1896.6281952140073</v>
      </c>
      <c r="Q7781" s="92">
        <f>Q6773+Q7025*'Emission factors'!$I$16+Q7277*'Emission factors'!$I$17</f>
        <v>1977.5477581872635</v>
      </c>
      <c r="R7781" s="92">
        <f>R6773+R7025*'Emission factors'!$I$16+R7277*'Emission factors'!$I$17</f>
        <v>2072.3184175253109</v>
      </c>
      <c r="S7781" s="92">
        <f>S6773+S7025*'Emission factors'!$I$16+S7277*'Emission factors'!$I$17</f>
        <v>2194.7912695929417</v>
      </c>
      <c r="T7781" s="92">
        <f>T6773+T7025*'Emission factors'!$I$16+T7277*'Emission factors'!$I$17</f>
        <v>2344.6018118542402</v>
      </c>
      <c r="U7781" s="92">
        <f>U6773+U7025*'Emission factors'!$I$16+U7277*'Emission factors'!$I$17</f>
        <v>3029.2590751489834</v>
      </c>
    </row>
    <row r="7782" spans="1:21" x14ac:dyDescent="0.25">
      <c r="A7782" s="92" t="s">
        <v>11</v>
      </c>
      <c r="B7782" s="92" t="s">
        <v>12</v>
      </c>
      <c r="C7782" s="92" t="s">
        <v>48</v>
      </c>
      <c r="D7782" s="92" t="s">
        <v>48</v>
      </c>
      <c r="E7782" s="92" t="s">
        <v>26</v>
      </c>
      <c r="F7782" s="92" t="s">
        <v>50</v>
      </c>
      <c r="G7782" s="92" t="s">
        <v>97</v>
      </c>
      <c r="H7782" s="92" t="s">
        <v>93</v>
      </c>
      <c r="I7782" s="92" t="s">
        <v>201</v>
      </c>
      <c r="L7782" s="92">
        <f>L6774+L7026*'Emission factors'!$I$16+L7278*'Emission factors'!$I$17</f>
        <v>28435.75487667093</v>
      </c>
      <c r="M7782" s="92">
        <f>M6774+M7026*'Emission factors'!$I$16+M7278*'Emission factors'!$I$17</f>
        <v>25437.980050310071</v>
      </c>
      <c r="N7782" s="92">
        <f>N6774+N7026*'Emission factors'!$I$16+N7278*'Emission factors'!$I$17</f>
        <v>16714.991238642771</v>
      </c>
      <c r="O7782" s="92">
        <f>O6774+O7026*'Emission factors'!$I$16+O7278*'Emission factors'!$I$17</f>
        <v>14284.657530067791</v>
      </c>
      <c r="P7782" s="92">
        <f>P6774+P7026*'Emission factors'!$I$16+P7278*'Emission factors'!$I$17</f>
        <v>92880.935159565081</v>
      </c>
      <c r="Q7782" s="92">
        <f>Q6774+Q7026*'Emission factors'!$I$16+Q7278*'Emission factors'!$I$17</f>
        <v>138874.12777782197</v>
      </c>
      <c r="R7782" s="92">
        <f>R6774+R7026*'Emission factors'!$I$16+R7278*'Emission factors'!$I$17</f>
        <v>112118.32287559673</v>
      </c>
      <c r="S7782" s="92">
        <f>S6774+S7026*'Emission factors'!$I$16+S7278*'Emission factors'!$I$17</f>
        <v>67615.87295036162</v>
      </c>
      <c r="T7782" s="92">
        <f>T6774+T7026*'Emission factors'!$I$16+T7278*'Emission factors'!$I$17</f>
        <v>79785.64257751996</v>
      </c>
      <c r="U7782" s="92">
        <f>U6774+U7026*'Emission factors'!$I$16+U7278*'Emission factors'!$I$17</f>
        <v>92769.842320641968</v>
      </c>
    </row>
    <row r="7783" spans="1:21" x14ac:dyDescent="0.25">
      <c r="A7783" s="92" t="s">
        <v>11</v>
      </c>
      <c r="B7783" s="92" t="s">
        <v>12</v>
      </c>
      <c r="C7783" s="92" t="s">
        <v>48</v>
      </c>
      <c r="D7783" s="92" t="s">
        <v>48</v>
      </c>
      <c r="E7783" s="92" t="s">
        <v>26</v>
      </c>
      <c r="F7783" s="92" t="s">
        <v>50</v>
      </c>
      <c r="G7783" s="92" t="s">
        <v>97</v>
      </c>
      <c r="H7783" s="92" t="s">
        <v>93</v>
      </c>
      <c r="I7783" s="92" t="s">
        <v>196</v>
      </c>
      <c r="L7783" s="92">
        <f>L6775+L7027*'Emission factors'!$I$16+L7279*'Emission factors'!$I$17</f>
        <v>130211.59086821711</v>
      </c>
      <c r="M7783" s="92">
        <f>M6775+M7027*'Emission factors'!$I$16+M7279*'Emission factors'!$I$17</f>
        <v>101929.92433611944</v>
      </c>
      <c r="N7783" s="92">
        <f>N6775+N7027*'Emission factors'!$I$16+N7279*'Emission factors'!$I$17</f>
        <v>87275.083971501692</v>
      </c>
      <c r="O7783" s="92">
        <f>O6775+O7027*'Emission factors'!$I$16+O7279*'Emission factors'!$I$17</f>
        <v>58333.18182207529</v>
      </c>
      <c r="P7783" s="92">
        <f>P6775+P7027*'Emission factors'!$I$16+P7279*'Emission factors'!$I$17</f>
        <v>109394.42611021301</v>
      </c>
      <c r="Q7783" s="92">
        <f>Q6775+Q7027*'Emission factors'!$I$16+Q7279*'Emission factors'!$I$17</f>
        <v>416583.76541707024</v>
      </c>
      <c r="R7783" s="92">
        <f>R6775+R7027*'Emission factors'!$I$16+R7279*'Emission factors'!$I$17</f>
        <v>383265.51627793518</v>
      </c>
      <c r="S7783" s="92">
        <f>S6775+S7027*'Emission factors'!$I$16+S7279*'Emission factors'!$I$17</f>
        <v>211139.57818208105</v>
      </c>
      <c r="T7783" s="92">
        <f>T6775+T7027*'Emission factors'!$I$16+T7279*'Emission factors'!$I$17</f>
        <v>135960.68690908994</v>
      </c>
      <c r="U7783" s="92">
        <f>U6775+U7027*'Emission factors'!$I$16+U7279*'Emission factors'!$I$17</f>
        <v>92718.822458299168</v>
      </c>
    </row>
    <row r="7784" spans="1:21" x14ac:dyDescent="0.25">
      <c r="A7784" s="92" t="s">
        <v>11</v>
      </c>
      <c r="B7784" s="92" t="s">
        <v>12</v>
      </c>
      <c r="C7784" s="92" t="s">
        <v>48</v>
      </c>
      <c r="D7784" s="92" t="s">
        <v>48</v>
      </c>
      <c r="E7784" s="92" t="s">
        <v>26</v>
      </c>
      <c r="F7784" s="92" t="s">
        <v>50</v>
      </c>
      <c r="G7784" s="92" t="s">
        <v>97</v>
      </c>
      <c r="H7784" s="92" t="s">
        <v>93</v>
      </c>
      <c r="I7784" s="92" t="s">
        <v>197</v>
      </c>
      <c r="L7784" s="92">
        <f>L6776+L7028*'Emission factors'!$I$16+L7280*'Emission factors'!$I$17</f>
        <v>3645280.4854453295</v>
      </c>
      <c r="M7784" s="92">
        <f>M6776+M7028*'Emission factors'!$I$16+M7280*'Emission factors'!$I$17</f>
        <v>2834197.0047461372</v>
      </c>
      <c r="N7784" s="92">
        <f>N6776+N7028*'Emission factors'!$I$16+N7280*'Emission factors'!$I$17</f>
        <v>3228899.975948934</v>
      </c>
      <c r="O7784" s="92">
        <f>O6776+O7028*'Emission factors'!$I$16+O7280*'Emission factors'!$I$17</f>
        <v>3396069.5791231422</v>
      </c>
      <c r="P7784" s="92">
        <f>P6776+P7028*'Emission factors'!$I$16+P7280*'Emission factors'!$I$17</f>
        <v>2433926.6213555322</v>
      </c>
      <c r="Q7784" s="92">
        <f>Q6776+Q7028*'Emission factors'!$I$16+Q7280*'Emission factors'!$I$17</f>
        <v>1474489.0166255392</v>
      </c>
      <c r="R7784" s="92">
        <f>R6776+R7028*'Emission factors'!$I$16+R7280*'Emission factors'!$I$17</f>
        <v>1268067.3085240973</v>
      </c>
      <c r="S7784" s="92">
        <f>S6776+S7028*'Emission factors'!$I$16+S7280*'Emission factors'!$I$17</f>
        <v>1276170.6432976292</v>
      </c>
      <c r="T7784" s="92">
        <f>T6776+T7028*'Emission factors'!$I$16+T7280*'Emission factors'!$I$17</f>
        <v>739023.71563323052</v>
      </c>
      <c r="U7784" s="92">
        <f>U6776+U7028*'Emission factors'!$I$16+U7280*'Emission factors'!$I$17</f>
        <v>218846.87809290821</v>
      </c>
    </row>
    <row r="7785" spans="1:21" x14ac:dyDescent="0.25">
      <c r="A7785" s="92" t="s">
        <v>11</v>
      </c>
      <c r="B7785" s="92" t="s">
        <v>12</v>
      </c>
      <c r="C7785" s="92" t="s">
        <v>48</v>
      </c>
      <c r="D7785" s="92" t="s">
        <v>48</v>
      </c>
      <c r="E7785" s="92" t="s">
        <v>26</v>
      </c>
      <c r="F7785" s="92" t="s">
        <v>50</v>
      </c>
      <c r="G7785" s="92" t="s">
        <v>97</v>
      </c>
      <c r="H7785" s="92" t="s">
        <v>93</v>
      </c>
      <c r="I7785" s="92" t="s">
        <v>222</v>
      </c>
      <c r="L7785" s="92">
        <f>L6777+L7029*'Emission factors'!$I$16+L7281*'Emission factors'!$I$17</f>
        <v>0</v>
      </c>
      <c r="M7785" s="92">
        <f>M6777+M7029*'Emission factors'!$I$16+M7281*'Emission factors'!$I$17</f>
        <v>0</v>
      </c>
      <c r="N7785" s="92">
        <f>N6777+N7029*'Emission factors'!$I$16+N7281*'Emission factors'!$I$17</f>
        <v>0</v>
      </c>
      <c r="O7785" s="92">
        <f>O6777+O7029*'Emission factors'!$I$16+O7281*'Emission factors'!$I$17</f>
        <v>0</v>
      </c>
      <c r="P7785" s="92">
        <f>P6777+P7029*'Emission factors'!$I$16+P7281*'Emission factors'!$I$17</f>
        <v>0</v>
      </c>
      <c r="Q7785" s="92">
        <f>Q6777+Q7029*'Emission factors'!$I$16+Q7281*'Emission factors'!$I$17</f>
        <v>0</v>
      </c>
      <c r="R7785" s="92">
        <f>R6777+R7029*'Emission factors'!$I$16+R7281*'Emission factors'!$I$17</f>
        <v>0</v>
      </c>
      <c r="S7785" s="92">
        <f>S6777+S7029*'Emission factors'!$I$16+S7281*'Emission factors'!$I$17</f>
        <v>0</v>
      </c>
      <c r="T7785" s="92">
        <f>T6777+T7029*'Emission factors'!$I$16+T7281*'Emission factors'!$I$17</f>
        <v>0</v>
      </c>
      <c r="U7785" s="92">
        <f>U6777+U7029*'Emission factors'!$I$16+U7281*'Emission factors'!$I$17</f>
        <v>0</v>
      </c>
    </row>
    <row r="7786" spans="1:21" x14ac:dyDescent="0.25">
      <c r="A7786" s="92" t="s">
        <v>11</v>
      </c>
      <c r="B7786" s="92" t="s">
        <v>12</v>
      </c>
      <c r="C7786" s="92" t="s">
        <v>48</v>
      </c>
      <c r="D7786" s="92" t="s">
        <v>48</v>
      </c>
      <c r="E7786" s="92" t="s">
        <v>26</v>
      </c>
      <c r="F7786" s="92" t="s">
        <v>50</v>
      </c>
      <c r="G7786" s="92" t="s">
        <v>97</v>
      </c>
      <c r="H7786" s="92" t="s">
        <v>93</v>
      </c>
      <c r="I7786" s="92" t="s">
        <v>223</v>
      </c>
      <c r="L7786" s="92">
        <f>L6778+L7030*'Emission factors'!$I$16+L7282*'Emission factors'!$I$17</f>
        <v>0</v>
      </c>
      <c r="M7786" s="92">
        <f>M6778+M7030*'Emission factors'!$I$16+M7282*'Emission factors'!$I$17</f>
        <v>0</v>
      </c>
      <c r="N7786" s="92">
        <f>N6778+N7030*'Emission factors'!$I$16+N7282*'Emission factors'!$I$17</f>
        <v>0</v>
      </c>
      <c r="O7786" s="92">
        <f>O6778+O7030*'Emission factors'!$I$16+O7282*'Emission factors'!$I$17</f>
        <v>0</v>
      </c>
      <c r="P7786" s="92">
        <f>P6778+P7030*'Emission factors'!$I$16+P7282*'Emission factors'!$I$17</f>
        <v>0</v>
      </c>
      <c r="Q7786" s="92">
        <f>Q6778+Q7030*'Emission factors'!$I$16+Q7282*'Emission factors'!$I$17</f>
        <v>0</v>
      </c>
      <c r="R7786" s="92">
        <f>R6778+R7030*'Emission factors'!$I$16+R7282*'Emission factors'!$I$17</f>
        <v>0</v>
      </c>
      <c r="S7786" s="92">
        <f>S6778+S7030*'Emission factors'!$I$16+S7282*'Emission factors'!$I$17</f>
        <v>0</v>
      </c>
      <c r="T7786" s="92">
        <f>T6778+T7030*'Emission factors'!$I$16+T7282*'Emission factors'!$I$17</f>
        <v>0</v>
      </c>
      <c r="U7786" s="92">
        <f>U6778+U7030*'Emission factors'!$I$16+U7282*'Emission factors'!$I$17</f>
        <v>0</v>
      </c>
    </row>
    <row r="7787" spans="1:21" x14ac:dyDescent="0.25">
      <c r="A7787" s="92" t="s">
        <v>11</v>
      </c>
      <c r="B7787" s="92" t="s">
        <v>12</v>
      </c>
      <c r="C7787" s="92" t="s">
        <v>48</v>
      </c>
      <c r="D7787" s="92" t="s">
        <v>48</v>
      </c>
      <c r="E7787" s="92" t="s">
        <v>26</v>
      </c>
      <c r="F7787" s="92" t="s">
        <v>50</v>
      </c>
      <c r="G7787" s="92" t="s">
        <v>97</v>
      </c>
      <c r="H7787" s="92" t="s">
        <v>93</v>
      </c>
      <c r="I7787" s="92" t="s">
        <v>259</v>
      </c>
      <c r="L7787" s="92">
        <f>L6779+L7031*'Emission factors'!$I$16+L7283*'Emission factors'!$I$17</f>
        <v>0</v>
      </c>
      <c r="M7787" s="92">
        <f>M6779+M7031*'Emission factors'!$I$16+M7283*'Emission factors'!$I$17</f>
        <v>0</v>
      </c>
      <c r="N7787" s="92">
        <f>N6779+N7031*'Emission factors'!$I$16+N7283*'Emission factors'!$I$17</f>
        <v>0</v>
      </c>
      <c r="O7787" s="92">
        <f>O6779+O7031*'Emission factors'!$I$16+O7283*'Emission factors'!$I$17</f>
        <v>0</v>
      </c>
      <c r="P7787" s="92">
        <f>P6779+P7031*'Emission factors'!$I$16+P7283*'Emission factors'!$I$17</f>
        <v>0</v>
      </c>
      <c r="Q7787" s="92">
        <f>Q6779+Q7031*'Emission factors'!$I$16+Q7283*'Emission factors'!$I$17</f>
        <v>0</v>
      </c>
      <c r="R7787" s="92">
        <f>R6779+R7031*'Emission factors'!$I$16+R7283*'Emission factors'!$I$17</f>
        <v>0</v>
      </c>
      <c r="S7787" s="92">
        <f>S6779+S7031*'Emission factors'!$I$16+S7283*'Emission factors'!$I$17</f>
        <v>0</v>
      </c>
      <c r="T7787" s="92">
        <f>T6779+T7031*'Emission factors'!$I$16+T7283*'Emission factors'!$I$17</f>
        <v>0</v>
      </c>
      <c r="U7787" s="92">
        <f>U6779+U7031*'Emission factors'!$I$16+U7283*'Emission factors'!$I$17</f>
        <v>0</v>
      </c>
    </row>
    <row r="7788" spans="1:21" x14ac:dyDescent="0.25">
      <c r="A7788" s="92" t="s">
        <v>11</v>
      </c>
      <c r="B7788" s="92" t="s">
        <v>12</v>
      </c>
      <c r="C7788" s="92" t="s">
        <v>48</v>
      </c>
      <c r="D7788" s="92" t="s">
        <v>48</v>
      </c>
      <c r="E7788" s="92" t="s">
        <v>26</v>
      </c>
      <c r="F7788" s="92" t="s">
        <v>50</v>
      </c>
      <c r="G7788" s="92" t="s">
        <v>97</v>
      </c>
      <c r="H7788" s="92" t="s">
        <v>93</v>
      </c>
      <c r="I7788" s="89" t="s">
        <v>193</v>
      </c>
      <c r="L7788" s="92">
        <f>L6780+L7032*'Emission factors'!$I$16+L7284*'Emission factors'!$I$17</f>
        <v>43160.376641133189</v>
      </c>
      <c r="M7788" s="92">
        <f>M6780+M7032*'Emission factors'!$I$16+M7284*'Emission factors'!$I$17</f>
        <v>48659.217365323238</v>
      </c>
      <c r="N7788" s="92">
        <f>N6780+N7032*'Emission factors'!$I$16+N7284*'Emission factors'!$I$17</f>
        <v>50662.775329026197</v>
      </c>
      <c r="O7788" s="92">
        <f>O6780+O7032*'Emission factors'!$I$16+O7284*'Emission factors'!$I$17</f>
        <v>65980.871741809751</v>
      </c>
      <c r="P7788" s="92">
        <f>P6780+P7032*'Emission factors'!$I$16+P7284*'Emission factors'!$I$17</f>
        <v>51416.790247866753</v>
      </c>
      <c r="Q7788" s="92">
        <f>Q6780+Q7032*'Emission factors'!$I$16+Q7284*'Emission factors'!$I$17</f>
        <v>50503.289748736199</v>
      </c>
      <c r="R7788" s="92">
        <f>R6780+R7032*'Emission factors'!$I$16+R7284*'Emission factors'!$I$17</f>
        <v>56762.848949241619</v>
      </c>
      <c r="S7788" s="92">
        <f>S6780+S7032*'Emission factors'!$I$16+S7284*'Emission factors'!$I$17</f>
        <v>62561.384683176497</v>
      </c>
      <c r="T7788" s="92">
        <f>T6780+T7032*'Emission factors'!$I$16+T7284*'Emission factors'!$I$17</f>
        <v>55413.938181579593</v>
      </c>
      <c r="U7788" s="92">
        <f>U6780+U7032*'Emission factors'!$I$16+U7284*'Emission factors'!$I$17</f>
        <v>56583.045216312581</v>
      </c>
    </row>
    <row r="7789" spans="1:21" x14ac:dyDescent="0.25">
      <c r="A7789" s="92" t="s">
        <v>11</v>
      </c>
      <c r="B7789" s="92" t="s">
        <v>12</v>
      </c>
      <c r="C7789" s="92" t="s">
        <v>48</v>
      </c>
      <c r="D7789" s="92" t="s">
        <v>48</v>
      </c>
      <c r="E7789" s="92" t="s">
        <v>26</v>
      </c>
      <c r="F7789" s="92" t="s">
        <v>50</v>
      </c>
      <c r="G7789" s="92" t="s">
        <v>97</v>
      </c>
      <c r="H7789" s="92" t="s">
        <v>93</v>
      </c>
      <c r="I7789" s="92" t="s">
        <v>203</v>
      </c>
      <c r="L7789" s="92">
        <f>L6781+L7033*'Emission factors'!$I$16+L7285*'Emission factors'!$I$17</f>
        <v>59473.674991041742</v>
      </c>
      <c r="M7789" s="92">
        <f>M6781+M7033*'Emission factors'!$I$16+M7285*'Emission factors'!$I$17</f>
        <v>52720.063335210994</v>
      </c>
      <c r="N7789" s="92">
        <f>N6781+N7033*'Emission factors'!$I$16+N7285*'Emission factors'!$I$17</f>
        <v>85134.42569248272</v>
      </c>
      <c r="O7789" s="92">
        <f>O6781+O7033*'Emission factors'!$I$16+O7285*'Emission factors'!$I$17</f>
        <v>83380.907525937422</v>
      </c>
      <c r="P7789" s="92">
        <f>P6781+P7033*'Emission factors'!$I$16+P7285*'Emission factors'!$I$17</f>
        <v>60285.867255929385</v>
      </c>
      <c r="Q7789" s="92">
        <f>Q6781+Q7033*'Emission factors'!$I$16+Q7285*'Emission factors'!$I$17</f>
        <v>94110.916741628287</v>
      </c>
      <c r="R7789" s="92">
        <f>R6781+R7033*'Emission factors'!$I$16+R7285*'Emission factors'!$I$17</f>
        <v>130449.65483674195</v>
      </c>
      <c r="S7789" s="92">
        <f>S6781+S7033*'Emission factors'!$I$16+S7285*'Emission factors'!$I$17</f>
        <v>161058.6882931641</v>
      </c>
      <c r="T7789" s="92">
        <f>T6781+T7033*'Emission factors'!$I$16+T7285*'Emission factors'!$I$17</f>
        <v>125551.59988867762</v>
      </c>
      <c r="U7789" s="92">
        <f>U6781+U7033*'Emission factors'!$I$16+U7285*'Emission factors'!$I$17</f>
        <v>128428.67637207542</v>
      </c>
    </row>
    <row r="7790" spans="1:21" x14ac:dyDescent="0.25">
      <c r="A7790" s="92" t="s">
        <v>11</v>
      </c>
      <c r="B7790" s="92" t="s">
        <v>12</v>
      </c>
      <c r="C7790" s="92" t="s">
        <v>48</v>
      </c>
      <c r="D7790" s="92" t="s">
        <v>48</v>
      </c>
      <c r="E7790" s="92" t="s">
        <v>26</v>
      </c>
      <c r="F7790" s="92" t="s">
        <v>50</v>
      </c>
      <c r="G7790" s="92" t="s">
        <v>97</v>
      </c>
      <c r="H7790" s="92" t="s">
        <v>93</v>
      </c>
      <c r="I7790" s="92" t="s">
        <v>209</v>
      </c>
      <c r="L7790" s="92">
        <f>L6782+L7034*'Emission factors'!$I$16+L7286*'Emission factors'!$I$17</f>
        <v>0</v>
      </c>
      <c r="M7790" s="92">
        <f>M6782+M7034*'Emission factors'!$I$16+M7286*'Emission factors'!$I$17</f>
        <v>0</v>
      </c>
      <c r="N7790" s="92">
        <f>N6782+N7034*'Emission factors'!$I$16+N7286*'Emission factors'!$I$17</f>
        <v>1373.2781157904833</v>
      </c>
      <c r="O7790" s="92">
        <f>O6782+O7034*'Emission factors'!$I$16+O7286*'Emission factors'!$I$17</f>
        <v>3075.7821838066006</v>
      </c>
      <c r="P7790" s="92">
        <f>P6782+P7034*'Emission factors'!$I$16+P7286*'Emission factors'!$I$17</f>
        <v>40756.368907712975</v>
      </c>
      <c r="Q7790" s="92">
        <f>Q6782+Q7034*'Emission factors'!$I$16+Q7286*'Emission factors'!$I$17</f>
        <v>89596.061765732928</v>
      </c>
      <c r="R7790" s="92">
        <f>R6782+R7034*'Emission factors'!$I$16+R7286*'Emission factors'!$I$17</f>
        <v>132664.52891327703</v>
      </c>
      <c r="S7790" s="92">
        <f>S6782+S7034*'Emission factors'!$I$16+S7286*'Emission factors'!$I$17</f>
        <v>173903.46188795089</v>
      </c>
      <c r="T7790" s="92">
        <f>T6782+T7034*'Emission factors'!$I$16+T7286*'Emission factors'!$I$17</f>
        <v>154616.68401544515</v>
      </c>
      <c r="U7790" s="92">
        <f>U6782+U7034*'Emission factors'!$I$16+U7286*'Emission factors'!$I$17</f>
        <v>147563.13073762474</v>
      </c>
    </row>
    <row r="7791" spans="1:21" x14ac:dyDescent="0.25">
      <c r="A7791" s="92" t="s">
        <v>11</v>
      </c>
      <c r="B7791" s="92" t="s">
        <v>12</v>
      </c>
      <c r="C7791" s="92" t="s">
        <v>48</v>
      </c>
      <c r="D7791" s="92" t="s">
        <v>48</v>
      </c>
      <c r="E7791" s="92" t="s">
        <v>26</v>
      </c>
      <c r="F7791" s="92" t="s">
        <v>50</v>
      </c>
      <c r="G7791" s="92" t="s">
        <v>97</v>
      </c>
      <c r="H7791" s="92" t="s">
        <v>93</v>
      </c>
      <c r="I7791" s="92" t="s">
        <v>208</v>
      </c>
      <c r="L7791" s="92">
        <f>L6783+L7035*'Emission factors'!$I$16+L7287*'Emission factors'!$I$17</f>
        <v>1832.8864046080262</v>
      </c>
      <c r="M7791" s="92">
        <f>M6783+M7035*'Emission factors'!$I$16+M7287*'Emission factors'!$I$17</f>
        <v>1601.6098443575818</v>
      </c>
      <c r="N7791" s="92">
        <f>N6783+N7035*'Emission factors'!$I$16+N7287*'Emission factors'!$I$17</f>
        <v>1984.2112584848899</v>
      </c>
      <c r="O7791" s="92">
        <f>O6783+O7035*'Emission factors'!$I$16+O7287*'Emission factors'!$I$17</f>
        <v>1951.8484707255848</v>
      </c>
      <c r="P7791" s="92">
        <f>P6783+P7035*'Emission factors'!$I$16+P7287*'Emission factors'!$I$17</f>
        <v>1538.1557721934071</v>
      </c>
      <c r="Q7791" s="92">
        <f>Q6783+Q7035*'Emission factors'!$I$16+Q7287*'Emission factors'!$I$17</f>
        <v>1208.6547600584474</v>
      </c>
      <c r="R7791" s="92">
        <f>R6783+R7035*'Emission factors'!$I$16+R7287*'Emission factors'!$I$17</f>
        <v>1081.5649723937504</v>
      </c>
      <c r="S7791" s="92">
        <f>S6783+S7035*'Emission factors'!$I$16+S7287*'Emission factors'!$I$17</f>
        <v>1005.2747711276625</v>
      </c>
      <c r="T7791" s="92">
        <f>T6783+T7035*'Emission factors'!$I$16+T7287*'Emission factors'!$I$17</f>
        <v>1286.0045474532305</v>
      </c>
      <c r="U7791" s="92">
        <f>U6783+U7035*'Emission factors'!$I$16+U7287*'Emission factors'!$I$17</f>
        <v>3287.1086362184687</v>
      </c>
    </row>
    <row r="7792" spans="1:21" x14ac:dyDescent="0.25">
      <c r="A7792" s="92" t="s">
        <v>11</v>
      </c>
      <c r="B7792" s="92" t="s">
        <v>12</v>
      </c>
      <c r="C7792" s="92" t="s">
        <v>48</v>
      </c>
      <c r="D7792" s="92" t="s">
        <v>48</v>
      </c>
      <c r="E7792" s="92" t="s">
        <v>26</v>
      </c>
      <c r="F7792" s="92" t="s">
        <v>50</v>
      </c>
      <c r="G7792" s="92" t="s">
        <v>97</v>
      </c>
      <c r="H7792" s="92" t="s">
        <v>93</v>
      </c>
      <c r="I7792" s="92" t="s">
        <v>202</v>
      </c>
      <c r="L7792" s="92">
        <f>L6784+L7036*'Emission factors'!$I$16+L7288*'Emission factors'!$I$17</f>
        <v>92384.789948939637</v>
      </c>
      <c r="M7792" s="92">
        <f>M6784+M7036*'Emission factors'!$I$16+M7288*'Emission factors'!$I$17</f>
        <v>104605.76616924186</v>
      </c>
      <c r="N7792" s="92">
        <f>N6784+N7036*'Emission factors'!$I$16+N7288*'Emission factors'!$I$17</f>
        <v>132765.96460707157</v>
      </c>
      <c r="O7792" s="92">
        <f>O6784+O7036*'Emission factors'!$I$16+O7288*'Emission factors'!$I$17</f>
        <v>159375.33202770384</v>
      </c>
      <c r="P7792" s="92">
        <f>P6784+P7036*'Emission factors'!$I$16+P7288*'Emission factors'!$I$17</f>
        <v>150247.85125267156</v>
      </c>
      <c r="Q7792" s="92">
        <f>Q6784+Q7036*'Emission factors'!$I$16+Q7288*'Emission factors'!$I$17</f>
        <v>190892.03291101471</v>
      </c>
      <c r="R7792" s="92">
        <f>R6784+R7036*'Emission factors'!$I$16+R7288*'Emission factors'!$I$17</f>
        <v>167442.40019686011</v>
      </c>
      <c r="S7792" s="92">
        <f>S6784+S7036*'Emission factors'!$I$16+S7288*'Emission factors'!$I$17</f>
        <v>115735.46727458968</v>
      </c>
      <c r="T7792" s="92">
        <f>T6784+T7036*'Emission factors'!$I$16+T7288*'Emission factors'!$I$17</f>
        <v>82069.040427261323</v>
      </c>
      <c r="U7792" s="92">
        <f>U6784+U7036*'Emission factors'!$I$16+U7288*'Emission factors'!$I$17</f>
        <v>118756.01215229704</v>
      </c>
    </row>
    <row r="7793" spans="1:21" x14ac:dyDescent="0.25">
      <c r="A7793" s="92" t="s">
        <v>11</v>
      </c>
      <c r="B7793" s="92" t="s">
        <v>12</v>
      </c>
      <c r="C7793" s="92" t="s">
        <v>48</v>
      </c>
      <c r="D7793" s="92" t="s">
        <v>48</v>
      </c>
      <c r="E7793" s="92" t="s">
        <v>26</v>
      </c>
      <c r="F7793" s="92" t="s">
        <v>50</v>
      </c>
      <c r="G7793" s="92" t="s">
        <v>97</v>
      </c>
      <c r="H7793" s="92" t="s">
        <v>93</v>
      </c>
      <c r="I7793" s="92" t="s">
        <v>225</v>
      </c>
      <c r="L7793" s="92">
        <f>L6785+L7037*'Emission factors'!$I$16+L7289*'Emission factors'!$I$17</f>
        <v>0</v>
      </c>
      <c r="M7793" s="92">
        <f>M6785+M7037*'Emission factors'!$I$16+M7289*'Emission factors'!$I$17</f>
        <v>0</v>
      </c>
      <c r="N7793" s="92">
        <f>N6785+N7037*'Emission factors'!$I$16+N7289*'Emission factors'!$I$17</f>
        <v>0</v>
      </c>
      <c r="O7793" s="92">
        <f>O6785+O7037*'Emission factors'!$I$16+O7289*'Emission factors'!$I$17</f>
        <v>0</v>
      </c>
      <c r="P7793" s="92">
        <f>P6785+P7037*'Emission factors'!$I$16+P7289*'Emission factors'!$I$17</f>
        <v>0</v>
      </c>
      <c r="Q7793" s="92">
        <f>Q6785+Q7037*'Emission factors'!$I$16+Q7289*'Emission factors'!$I$17</f>
        <v>0</v>
      </c>
      <c r="R7793" s="92">
        <f>R6785+R7037*'Emission factors'!$I$16+R7289*'Emission factors'!$I$17</f>
        <v>0</v>
      </c>
      <c r="S7793" s="92">
        <f>S6785+S7037*'Emission factors'!$I$16+S7289*'Emission factors'!$I$17</f>
        <v>0</v>
      </c>
      <c r="T7793" s="92">
        <f>T6785+T7037*'Emission factors'!$I$16+T7289*'Emission factors'!$I$17</f>
        <v>0</v>
      </c>
      <c r="U7793" s="92">
        <f>U6785+U7037*'Emission factors'!$I$16+U7289*'Emission factors'!$I$17</f>
        <v>0</v>
      </c>
    </row>
    <row r="7794" spans="1:21" x14ac:dyDescent="0.25">
      <c r="A7794" s="92" t="s">
        <v>11</v>
      </c>
      <c r="B7794" s="92" t="s">
        <v>12</v>
      </c>
      <c r="C7794" s="92" t="s">
        <v>48</v>
      </c>
      <c r="D7794" s="92" t="s">
        <v>48</v>
      </c>
      <c r="E7794" s="92" t="s">
        <v>26</v>
      </c>
      <c r="F7794" s="92" t="s">
        <v>50</v>
      </c>
      <c r="G7794" s="92" t="s">
        <v>97</v>
      </c>
      <c r="H7794" s="92" t="s">
        <v>93</v>
      </c>
      <c r="I7794" s="92" t="s">
        <v>226</v>
      </c>
      <c r="L7794" s="92">
        <f>L6786+L7038*'Emission factors'!$I$16+L7290*'Emission factors'!$I$17</f>
        <v>0</v>
      </c>
      <c r="M7794" s="92">
        <f>M6786+M7038*'Emission factors'!$I$16+M7290*'Emission factors'!$I$17</f>
        <v>0</v>
      </c>
      <c r="N7794" s="92">
        <f>N6786+N7038*'Emission factors'!$I$16+N7290*'Emission factors'!$I$17</f>
        <v>0</v>
      </c>
      <c r="O7794" s="92">
        <f>O6786+O7038*'Emission factors'!$I$16+O7290*'Emission factors'!$I$17</f>
        <v>0</v>
      </c>
      <c r="P7794" s="92">
        <f>P6786+P7038*'Emission factors'!$I$16+P7290*'Emission factors'!$I$17</f>
        <v>0</v>
      </c>
      <c r="Q7794" s="92">
        <f>Q6786+Q7038*'Emission factors'!$I$16+Q7290*'Emission factors'!$I$17</f>
        <v>0</v>
      </c>
      <c r="R7794" s="92">
        <f>R6786+R7038*'Emission factors'!$I$16+R7290*'Emission factors'!$I$17</f>
        <v>0</v>
      </c>
      <c r="S7794" s="92">
        <f>S6786+S7038*'Emission factors'!$I$16+S7290*'Emission factors'!$I$17</f>
        <v>0</v>
      </c>
      <c r="T7794" s="92">
        <f>T6786+T7038*'Emission factors'!$I$16+T7290*'Emission factors'!$I$17</f>
        <v>0</v>
      </c>
      <c r="U7794" s="92">
        <f>U6786+U7038*'Emission factors'!$I$16+U7290*'Emission factors'!$I$17</f>
        <v>0</v>
      </c>
    </row>
    <row r="7795" spans="1:21" x14ac:dyDescent="0.25">
      <c r="A7795" s="92" t="s">
        <v>11</v>
      </c>
      <c r="B7795" s="92" t="s">
        <v>12</v>
      </c>
      <c r="C7795" s="92" t="s">
        <v>48</v>
      </c>
      <c r="D7795" s="92" t="s">
        <v>48</v>
      </c>
      <c r="E7795" s="92" t="s">
        <v>26</v>
      </c>
      <c r="F7795" s="92" t="s">
        <v>50</v>
      </c>
      <c r="G7795" s="92" t="s">
        <v>97</v>
      </c>
      <c r="H7795" s="92" t="s">
        <v>93</v>
      </c>
      <c r="I7795" s="92" t="s">
        <v>206</v>
      </c>
      <c r="L7795" s="92">
        <f>L6787+L7039*'Emission factors'!$I$16+L7291*'Emission factors'!$I$17</f>
        <v>46703.032958076423</v>
      </c>
      <c r="M7795" s="92">
        <f>M6787+M7039*'Emission factors'!$I$16+M7291*'Emission factors'!$I$17</f>
        <v>28041.085346158852</v>
      </c>
      <c r="N7795" s="92">
        <f>N6787+N7039*'Emission factors'!$I$16+N7291*'Emission factors'!$I$17</f>
        <v>22024.040262392336</v>
      </c>
      <c r="O7795" s="92">
        <f>O6787+O7039*'Emission factors'!$I$16+O7291*'Emission factors'!$I$17</f>
        <v>28932.020269266039</v>
      </c>
      <c r="P7795" s="92">
        <f>P6787+P7039*'Emission factors'!$I$16+P7291*'Emission factors'!$I$17</f>
        <v>49845.756358048813</v>
      </c>
      <c r="Q7795" s="92">
        <f>Q6787+Q7039*'Emission factors'!$I$16+Q7291*'Emission factors'!$I$17</f>
        <v>51167.247160668965</v>
      </c>
      <c r="R7795" s="92">
        <f>R6787+R7039*'Emission factors'!$I$16+R7291*'Emission factors'!$I$17</f>
        <v>39259.752198249786</v>
      </c>
      <c r="S7795" s="92">
        <f>S6787+S7039*'Emission factors'!$I$16+S7291*'Emission factors'!$I$17</f>
        <v>25494.2782228592</v>
      </c>
      <c r="T7795" s="92">
        <f>T6787+T7039*'Emission factors'!$I$16+T7291*'Emission factors'!$I$17</f>
        <v>26284.018482771484</v>
      </c>
      <c r="U7795" s="92">
        <f>U6787+U7039*'Emission factors'!$I$16+U7291*'Emission factors'!$I$17</f>
        <v>26898.819466044275</v>
      </c>
    </row>
    <row r="7796" spans="1:21" x14ac:dyDescent="0.25">
      <c r="A7796" s="92" t="s">
        <v>11</v>
      </c>
      <c r="B7796" s="92" t="s">
        <v>12</v>
      </c>
      <c r="C7796" s="92" t="s">
        <v>48</v>
      </c>
      <c r="D7796" s="92" t="s">
        <v>48</v>
      </c>
      <c r="E7796" s="92" t="s">
        <v>26</v>
      </c>
      <c r="F7796" s="92" t="s">
        <v>50</v>
      </c>
      <c r="G7796" s="92" t="s">
        <v>97</v>
      </c>
      <c r="H7796" s="92" t="s">
        <v>93</v>
      </c>
      <c r="I7796" s="92" t="s">
        <v>232</v>
      </c>
      <c r="L7796" s="92">
        <f>L6788+L7040*'Emission factors'!$I$16+L7292*'Emission factors'!$I$17</f>
        <v>38321.87379862705</v>
      </c>
      <c r="M7796" s="92">
        <f>M6788+M7040*'Emission factors'!$I$16+M7292*'Emission factors'!$I$17</f>
        <v>25377.89802503138</v>
      </c>
      <c r="N7796" s="92">
        <f>N6788+N7040*'Emission factors'!$I$16+N7292*'Emission factors'!$I$17</f>
        <v>22895.055407630589</v>
      </c>
      <c r="O7796" s="92">
        <f>O6788+O7040*'Emission factors'!$I$16+O7292*'Emission factors'!$I$17</f>
        <v>31075.521234969856</v>
      </c>
      <c r="P7796" s="92">
        <f>P6788+P7040*'Emission factors'!$I$16+P7292*'Emission factors'!$I$17</f>
        <v>39375.656403448455</v>
      </c>
      <c r="Q7796" s="92">
        <f>Q6788+Q7040*'Emission factors'!$I$16+Q7292*'Emission factors'!$I$17</f>
        <v>34574.072195852794</v>
      </c>
      <c r="R7796" s="92">
        <f>R6788+R7040*'Emission factors'!$I$16+R7292*'Emission factors'!$I$17</f>
        <v>23905.283843164518</v>
      </c>
      <c r="S7796" s="92">
        <f>S6788+S7040*'Emission factors'!$I$16+S7292*'Emission factors'!$I$17</f>
        <v>12614.30377992383</v>
      </c>
      <c r="T7796" s="92">
        <f>T6788+T7040*'Emission factors'!$I$16+T7292*'Emission factors'!$I$17</f>
        <v>24766.814235995611</v>
      </c>
      <c r="U7796" s="92">
        <f>U6788+U7040*'Emission factors'!$I$16+U7292*'Emission factors'!$I$17</f>
        <v>29580.192102690566</v>
      </c>
    </row>
    <row r="7797" spans="1:21" x14ac:dyDescent="0.25">
      <c r="A7797" s="92" t="s">
        <v>11</v>
      </c>
      <c r="B7797" s="92" t="s">
        <v>12</v>
      </c>
      <c r="C7797" s="92" t="s">
        <v>48</v>
      </c>
      <c r="D7797" s="92" t="s">
        <v>48</v>
      </c>
      <c r="E7797" s="92" t="s">
        <v>26</v>
      </c>
      <c r="F7797" s="92" t="s">
        <v>50</v>
      </c>
      <c r="G7797" s="92" t="s">
        <v>97</v>
      </c>
      <c r="H7797" s="92" t="s">
        <v>93</v>
      </c>
      <c r="I7797" s="92" t="s">
        <v>200</v>
      </c>
      <c r="L7797" s="92">
        <f>L6789+L7041*'Emission factors'!$I$16+L7293*'Emission factors'!$I$17</f>
        <v>57776.894683434672</v>
      </c>
      <c r="M7797" s="92">
        <f>M6789+M7041*'Emission factors'!$I$16+M7293*'Emission factors'!$I$17</f>
        <v>68086.43940797323</v>
      </c>
      <c r="N7797" s="92">
        <f>N6789+N7041*'Emission factors'!$I$16+N7293*'Emission factors'!$I$17</f>
        <v>65899.261838035425</v>
      </c>
      <c r="O7797" s="92">
        <f>O6789+O7041*'Emission factors'!$I$16+O7293*'Emission factors'!$I$17</f>
        <v>75487.729272241471</v>
      </c>
      <c r="P7797" s="92">
        <f>P6789+P7041*'Emission factors'!$I$16+P7293*'Emission factors'!$I$17</f>
        <v>80763.658969028445</v>
      </c>
      <c r="Q7797" s="92">
        <f>Q6789+Q7041*'Emission factors'!$I$16+Q7293*'Emission factors'!$I$17</f>
        <v>67752.388465715398</v>
      </c>
      <c r="R7797" s="92">
        <f>R6789+R7041*'Emission factors'!$I$16+R7293*'Emission factors'!$I$17</f>
        <v>49729.399274970972</v>
      </c>
      <c r="S7797" s="92">
        <f>S6789+S7041*'Emission factors'!$I$16+S7293*'Emission factors'!$I$17</f>
        <v>31604.637552282213</v>
      </c>
      <c r="T7797" s="92">
        <f>T6789+T7041*'Emission factors'!$I$16+T7293*'Emission factors'!$I$17</f>
        <v>144324.47517666654</v>
      </c>
      <c r="U7797" s="92">
        <f>U6789+U7041*'Emission factors'!$I$16+U7293*'Emission factors'!$I$17</f>
        <v>116617.92190200575</v>
      </c>
    </row>
    <row r="7798" spans="1:21" x14ac:dyDescent="0.25">
      <c r="A7798" s="92" t="s">
        <v>11</v>
      </c>
      <c r="B7798" s="92" t="s">
        <v>12</v>
      </c>
      <c r="C7798" s="92" t="s">
        <v>48</v>
      </c>
      <c r="D7798" s="92" t="s">
        <v>48</v>
      </c>
      <c r="E7798" s="92" t="s">
        <v>26</v>
      </c>
      <c r="F7798" s="92" t="s">
        <v>50</v>
      </c>
      <c r="G7798" s="92" t="s">
        <v>97</v>
      </c>
      <c r="H7798" s="92" t="s">
        <v>93</v>
      </c>
      <c r="I7798" s="92" t="s">
        <v>227</v>
      </c>
      <c r="L7798" s="92">
        <f>L6790+L7042*'Emission factors'!$I$16+L7294*'Emission factors'!$I$17</f>
        <v>0</v>
      </c>
      <c r="M7798" s="92">
        <f>M6790+M7042*'Emission factors'!$I$16+M7294*'Emission factors'!$I$17</f>
        <v>0</v>
      </c>
      <c r="N7798" s="92">
        <f>N6790+N7042*'Emission factors'!$I$16+N7294*'Emission factors'!$I$17</f>
        <v>0</v>
      </c>
      <c r="O7798" s="92">
        <f>O6790+O7042*'Emission factors'!$I$16+O7294*'Emission factors'!$I$17</f>
        <v>0</v>
      </c>
      <c r="P7798" s="92">
        <f>P6790+P7042*'Emission factors'!$I$16+P7294*'Emission factors'!$I$17</f>
        <v>0</v>
      </c>
      <c r="Q7798" s="92">
        <f>Q6790+Q7042*'Emission factors'!$I$16+Q7294*'Emission factors'!$I$17</f>
        <v>0</v>
      </c>
      <c r="R7798" s="92">
        <f>R6790+R7042*'Emission factors'!$I$16+R7294*'Emission factors'!$I$17</f>
        <v>0</v>
      </c>
      <c r="S7798" s="92">
        <f>S6790+S7042*'Emission factors'!$I$16+S7294*'Emission factors'!$I$17</f>
        <v>0</v>
      </c>
      <c r="T7798" s="92">
        <f>T6790+T7042*'Emission factors'!$I$16+T7294*'Emission factors'!$I$17</f>
        <v>0</v>
      </c>
      <c r="U7798" s="92">
        <f>U6790+U7042*'Emission factors'!$I$16+U7294*'Emission factors'!$I$17</f>
        <v>0</v>
      </c>
    </row>
    <row r="7799" spans="1:21" x14ac:dyDescent="0.25">
      <c r="A7799" s="92" t="s">
        <v>11</v>
      </c>
      <c r="B7799" s="92" t="s">
        <v>12</v>
      </c>
      <c r="C7799" s="92" t="s">
        <v>48</v>
      </c>
      <c r="D7799" s="92" t="s">
        <v>48</v>
      </c>
      <c r="E7799" s="92" t="s">
        <v>26</v>
      </c>
      <c r="F7799" s="92" t="s">
        <v>50</v>
      </c>
      <c r="G7799" s="92" t="s">
        <v>97</v>
      </c>
      <c r="H7799" s="92" t="s">
        <v>93</v>
      </c>
      <c r="I7799" s="92" t="s">
        <v>228</v>
      </c>
      <c r="L7799" s="92">
        <f>L6791+L7043*'Emission factors'!$I$16+L7295*'Emission factors'!$I$17</f>
        <v>0</v>
      </c>
      <c r="M7799" s="92">
        <f>M6791+M7043*'Emission factors'!$I$16+M7295*'Emission factors'!$I$17</f>
        <v>0</v>
      </c>
      <c r="N7799" s="92">
        <f>N6791+N7043*'Emission factors'!$I$16+N7295*'Emission factors'!$I$17</f>
        <v>0</v>
      </c>
      <c r="O7799" s="92">
        <f>O6791+O7043*'Emission factors'!$I$16+O7295*'Emission factors'!$I$17</f>
        <v>0</v>
      </c>
      <c r="P7799" s="92">
        <f>P6791+P7043*'Emission factors'!$I$16+P7295*'Emission factors'!$I$17</f>
        <v>0</v>
      </c>
      <c r="Q7799" s="92">
        <f>Q6791+Q7043*'Emission factors'!$I$16+Q7295*'Emission factors'!$I$17</f>
        <v>0</v>
      </c>
      <c r="R7799" s="92">
        <f>R6791+R7043*'Emission factors'!$I$16+R7295*'Emission factors'!$I$17</f>
        <v>0</v>
      </c>
      <c r="S7799" s="92">
        <f>S6791+S7043*'Emission factors'!$I$16+S7295*'Emission factors'!$I$17</f>
        <v>0</v>
      </c>
      <c r="T7799" s="92">
        <f>T6791+T7043*'Emission factors'!$I$16+T7295*'Emission factors'!$I$17</f>
        <v>0</v>
      </c>
      <c r="U7799" s="92">
        <f>U6791+U7043*'Emission factors'!$I$16+U7295*'Emission factors'!$I$17</f>
        <v>0</v>
      </c>
    </row>
    <row r="7800" spans="1:21" x14ac:dyDescent="0.25">
      <c r="A7800" s="92" t="s">
        <v>11</v>
      </c>
      <c r="B7800" s="92" t="s">
        <v>12</v>
      </c>
      <c r="C7800" s="92" t="s">
        <v>48</v>
      </c>
      <c r="D7800" s="92" t="s">
        <v>48</v>
      </c>
      <c r="E7800" s="92" t="s">
        <v>26</v>
      </c>
      <c r="F7800" s="92" t="s">
        <v>50</v>
      </c>
      <c r="G7800" s="92" t="s">
        <v>97</v>
      </c>
      <c r="H7800" s="92" t="s">
        <v>93</v>
      </c>
      <c r="I7800" s="92" t="s">
        <v>195</v>
      </c>
      <c r="L7800" s="92">
        <f>L6792+L7044*'Emission factors'!$I$16+L7296*'Emission factors'!$I$17</f>
        <v>0</v>
      </c>
      <c r="M7800" s="92">
        <f>M6792+M7044*'Emission factors'!$I$16+M7296*'Emission factors'!$I$17</f>
        <v>0</v>
      </c>
      <c r="N7800" s="92">
        <f>N6792+N7044*'Emission factors'!$I$16+N7296*'Emission factors'!$I$17</f>
        <v>0</v>
      </c>
      <c r="O7800" s="92">
        <f>O6792+O7044*'Emission factors'!$I$16+O7296*'Emission factors'!$I$17</f>
        <v>0</v>
      </c>
      <c r="P7800" s="92">
        <f>P6792+P7044*'Emission factors'!$I$16+P7296*'Emission factors'!$I$17</f>
        <v>0</v>
      </c>
      <c r="Q7800" s="92">
        <f>Q6792+Q7044*'Emission factors'!$I$16+Q7296*'Emission factors'!$I$17</f>
        <v>0</v>
      </c>
      <c r="R7800" s="92">
        <f>R6792+R7044*'Emission factors'!$I$16+R7296*'Emission factors'!$I$17</f>
        <v>0</v>
      </c>
      <c r="S7800" s="92">
        <f>S6792+S7044*'Emission factors'!$I$16+S7296*'Emission factors'!$I$17</f>
        <v>0</v>
      </c>
      <c r="T7800" s="92">
        <f>T6792+T7044*'Emission factors'!$I$16+T7296*'Emission factors'!$I$17</f>
        <v>4302.4871016884126</v>
      </c>
      <c r="U7800" s="92">
        <f>U6792+U7044*'Emission factors'!$I$16+U7296*'Emission factors'!$I$17</f>
        <v>4020.615567248657</v>
      </c>
    </row>
    <row r="7801" spans="1:21" x14ac:dyDescent="0.25">
      <c r="A7801" s="92" t="s">
        <v>11</v>
      </c>
      <c r="B7801" s="92" t="s">
        <v>12</v>
      </c>
      <c r="C7801" s="92" t="s">
        <v>48</v>
      </c>
      <c r="D7801" s="92" t="s">
        <v>48</v>
      </c>
      <c r="E7801" s="92" t="s">
        <v>26</v>
      </c>
      <c r="F7801" s="92" t="s">
        <v>50</v>
      </c>
      <c r="G7801" s="92" t="s">
        <v>97</v>
      </c>
      <c r="H7801" s="92" t="s">
        <v>93</v>
      </c>
      <c r="I7801" s="92" t="s">
        <v>192</v>
      </c>
      <c r="L7801" s="92">
        <f>L6793+L7045*'Emission factors'!$I$16+L7297*'Emission factors'!$I$17</f>
        <v>0</v>
      </c>
      <c r="M7801" s="92">
        <f>M6793+M7045*'Emission factors'!$I$16+M7297*'Emission factors'!$I$17</f>
        <v>0</v>
      </c>
      <c r="N7801" s="92">
        <f>N6793+N7045*'Emission factors'!$I$16+N7297*'Emission factors'!$I$17</f>
        <v>0</v>
      </c>
      <c r="O7801" s="92">
        <f>O6793+O7045*'Emission factors'!$I$16+O7297*'Emission factors'!$I$17</f>
        <v>0</v>
      </c>
      <c r="P7801" s="92">
        <f>P6793+P7045*'Emission factors'!$I$16+P7297*'Emission factors'!$I$17</f>
        <v>0</v>
      </c>
      <c r="Q7801" s="92">
        <f>Q6793+Q7045*'Emission factors'!$I$16+Q7297*'Emission factors'!$I$17</f>
        <v>0</v>
      </c>
      <c r="R7801" s="92">
        <f>R6793+R7045*'Emission factors'!$I$16+R7297*'Emission factors'!$I$17</f>
        <v>0</v>
      </c>
      <c r="S7801" s="92">
        <f>S6793+S7045*'Emission factors'!$I$16+S7297*'Emission factors'!$I$17</f>
        <v>0</v>
      </c>
      <c r="T7801" s="92">
        <f>T6793+T7045*'Emission factors'!$I$16+T7297*'Emission factors'!$I$17</f>
        <v>0</v>
      </c>
      <c r="U7801" s="92">
        <f>U6793+U7045*'Emission factors'!$I$16+U7297*'Emission factors'!$I$17</f>
        <v>0</v>
      </c>
    </row>
    <row r="7802" spans="1:21" x14ac:dyDescent="0.25">
      <c r="A7802" s="92" t="s">
        <v>11</v>
      </c>
      <c r="B7802" s="92" t="s">
        <v>12</v>
      </c>
      <c r="C7802" s="92" t="s">
        <v>48</v>
      </c>
      <c r="D7802" s="92" t="s">
        <v>48</v>
      </c>
      <c r="E7802" s="92" t="s">
        <v>26</v>
      </c>
      <c r="F7802" s="92" t="s">
        <v>50</v>
      </c>
      <c r="G7802" s="92" t="s">
        <v>97</v>
      </c>
      <c r="H7802" s="92" t="s">
        <v>93</v>
      </c>
      <c r="I7802" s="92" t="s">
        <v>229</v>
      </c>
      <c r="L7802" s="92">
        <f>L6794+L7046*'Emission factors'!$I$16+L7298*'Emission factors'!$I$17</f>
        <v>0</v>
      </c>
      <c r="M7802" s="92">
        <f>M6794+M7046*'Emission factors'!$I$16+M7298*'Emission factors'!$I$17</f>
        <v>0</v>
      </c>
      <c r="N7802" s="92">
        <f>N6794+N7046*'Emission factors'!$I$16+N7298*'Emission factors'!$I$17</f>
        <v>0</v>
      </c>
      <c r="O7802" s="92">
        <f>O6794+O7046*'Emission factors'!$I$16+O7298*'Emission factors'!$I$17</f>
        <v>0</v>
      </c>
      <c r="P7802" s="92">
        <f>P6794+P7046*'Emission factors'!$I$16+P7298*'Emission factors'!$I$17</f>
        <v>0</v>
      </c>
      <c r="Q7802" s="92">
        <f>Q6794+Q7046*'Emission factors'!$I$16+Q7298*'Emission factors'!$I$17</f>
        <v>0</v>
      </c>
      <c r="R7802" s="92">
        <f>R6794+R7046*'Emission factors'!$I$16+R7298*'Emission factors'!$I$17</f>
        <v>0</v>
      </c>
      <c r="S7802" s="92">
        <f>S6794+S7046*'Emission factors'!$I$16+S7298*'Emission factors'!$I$17</f>
        <v>0</v>
      </c>
      <c r="T7802" s="92">
        <f>T6794+T7046*'Emission factors'!$I$16+T7298*'Emission factors'!$I$17</f>
        <v>0</v>
      </c>
      <c r="U7802" s="92">
        <f>U6794+U7046*'Emission factors'!$I$16+U7298*'Emission factors'!$I$17</f>
        <v>0</v>
      </c>
    </row>
    <row r="7803" spans="1:21" x14ac:dyDescent="0.25">
      <c r="A7803" s="92" t="s">
        <v>11</v>
      </c>
      <c r="B7803" s="92" t="s">
        <v>12</v>
      </c>
      <c r="C7803" s="92" t="s">
        <v>48</v>
      </c>
      <c r="D7803" s="92" t="s">
        <v>48</v>
      </c>
      <c r="E7803" s="92" t="s">
        <v>26</v>
      </c>
      <c r="F7803" s="92" t="s">
        <v>50</v>
      </c>
      <c r="G7803" s="92" t="s">
        <v>97</v>
      </c>
      <c r="H7803" s="92" t="s">
        <v>93</v>
      </c>
      <c r="I7803" s="92" t="s">
        <v>198</v>
      </c>
      <c r="L7803" s="92">
        <f>L6795+L7047*'Emission factors'!$I$16+L7299*'Emission factors'!$I$17</f>
        <v>0</v>
      </c>
      <c r="M7803" s="92">
        <f>M6795+M7047*'Emission factors'!$I$16+M7299*'Emission factors'!$I$17</f>
        <v>0</v>
      </c>
      <c r="N7803" s="92">
        <f>N6795+N7047*'Emission factors'!$I$16+N7299*'Emission factors'!$I$17</f>
        <v>0</v>
      </c>
      <c r="O7803" s="92">
        <f>O6795+O7047*'Emission factors'!$I$16+O7299*'Emission factors'!$I$17</f>
        <v>0</v>
      </c>
      <c r="P7803" s="92">
        <f>P6795+P7047*'Emission factors'!$I$16+P7299*'Emission factors'!$I$17</f>
        <v>0</v>
      </c>
      <c r="Q7803" s="92">
        <f>Q6795+Q7047*'Emission factors'!$I$16+Q7299*'Emission factors'!$I$17</f>
        <v>0</v>
      </c>
      <c r="R7803" s="92">
        <f>R6795+R7047*'Emission factors'!$I$16+R7299*'Emission factors'!$I$17</f>
        <v>0</v>
      </c>
      <c r="S7803" s="92">
        <f>S6795+S7047*'Emission factors'!$I$16+S7299*'Emission factors'!$I$17</f>
        <v>0</v>
      </c>
      <c r="T7803" s="92">
        <f>T6795+T7047*'Emission factors'!$I$16+T7299*'Emission factors'!$I$17</f>
        <v>0</v>
      </c>
      <c r="U7803" s="92">
        <f>U6795+U7047*'Emission factors'!$I$16+U7299*'Emission factors'!$I$17</f>
        <v>0</v>
      </c>
    </row>
    <row r="7804" spans="1:21" x14ac:dyDescent="0.25">
      <c r="A7804" s="92" t="s">
        <v>11</v>
      </c>
      <c r="B7804" s="92" t="s">
        <v>12</v>
      </c>
      <c r="C7804" s="92" t="s">
        <v>48</v>
      </c>
      <c r="D7804" s="92" t="s">
        <v>48</v>
      </c>
      <c r="E7804" s="92" t="s">
        <v>26</v>
      </c>
      <c r="F7804" s="92" t="s">
        <v>50</v>
      </c>
      <c r="G7804" s="92" t="s">
        <v>97</v>
      </c>
      <c r="H7804" s="92" t="s">
        <v>93</v>
      </c>
      <c r="I7804" s="92" t="s">
        <v>230</v>
      </c>
      <c r="L7804" s="92">
        <f>L6796+L7048*'Emission factors'!$I$16+L7300*'Emission factors'!$I$17</f>
        <v>0</v>
      </c>
      <c r="M7804" s="92">
        <f>M6796+M7048*'Emission factors'!$I$16+M7300*'Emission factors'!$I$17</f>
        <v>0</v>
      </c>
      <c r="N7804" s="92">
        <f>N6796+N7048*'Emission factors'!$I$16+N7300*'Emission factors'!$I$17</f>
        <v>0</v>
      </c>
      <c r="O7804" s="92">
        <f>O6796+O7048*'Emission factors'!$I$16+O7300*'Emission factors'!$I$17</f>
        <v>0</v>
      </c>
      <c r="P7804" s="92">
        <f>P6796+P7048*'Emission factors'!$I$16+P7300*'Emission factors'!$I$17</f>
        <v>0</v>
      </c>
      <c r="Q7804" s="92">
        <f>Q6796+Q7048*'Emission factors'!$I$16+Q7300*'Emission factors'!$I$17</f>
        <v>0</v>
      </c>
      <c r="R7804" s="92">
        <f>R6796+R7048*'Emission factors'!$I$16+R7300*'Emission factors'!$I$17</f>
        <v>0</v>
      </c>
      <c r="S7804" s="92">
        <f>S6796+S7048*'Emission factors'!$I$16+S7300*'Emission factors'!$I$17</f>
        <v>0</v>
      </c>
      <c r="T7804" s="92">
        <f>T6796+T7048*'Emission factors'!$I$16+T7300*'Emission factors'!$I$17</f>
        <v>0</v>
      </c>
      <c r="U7804" s="92">
        <f>U6796+U7048*'Emission factors'!$I$16+U7300*'Emission factors'!$I$17</f>
        <v>0</v>
      </c>
    </row>
    <row r="7805" spans="1:21" x14ac:dyDescent="0.25">
      <c r="A7805" s="92" t="s">
        <v>11</v>
      </c>
      <c r="B7805" s="92" t="s">
        <v>12</v>
      </c>
      <c r="C7805" s="92" t="s">
        <v>48</v>
      </c>
      <c r="D7805" s="92" t="s">
        <v>48</v>
      </c>
      <c r="E7805" s="92" t="s">
        <v>26</v>
      </c>
      <c r="F7805" s="92" t="s">
        <v>50</v>
      </c>
      <c r="G7805" s="92" t="s">
        <v>97</v>
      </c>
      <c r="H7805" s="92" t="s">
        <v>93</v>
      </c>
      <c r="I7805" s="92" t="s">
        <v>210</v>
      </c>
      <c r="L7805" s="92">
        <f>L6797+L7049*'Emission factors'!$I$16+L7301*'Emission factors'!$I$17</f>
        <v>0</v>
      </c>
      <c r="M7805" s="92">
        <f>M6797+M7049*'Emission factors'!$I$16+M7301*'Emission factors'!$I$17</f>
        <v>0</v>
      </c>
      <c r="N7805" s="92">
        <f>N6797+N7049*'Emission factors'!$I$16+N7301*'Emission factors'!$I$17</f>
        <v>0</v>
      </c>
      <c r="O7805" s="92">
        <f>O6797+O7049*'Emission factors'!$I$16+O7301*'Emission factors'!$I$17</f>
        <v>0</v>
      </c>
      <c r="P7805" s="92">
        <f>P6797+P7049*'Emission factors'!$I$16+P7301*'Emission factors'!$I$17</f>
        <v>0</v>
      </c>
      <c r="Q7805" s="92">
        <f>Q6797+Q7049*'Emission factors'!$I$16+Q7301*'Emission factors'!$I$17</f>
        <v>0</v>
      </c>
      <c r="R7805" s="92">
        <f>R6797+R7049*'Emission factors'!$I$16+R7301*'Emission factors'!$I$17</f>
        <v>0</v>
      </c>
      <c r="S7805" s="92">
        <f>S6797+S7049*'Emission factors'!$I$16+S7301*'Emission factors'!$I$17</f>
        <v>0</v>
      </c>
      <c r="T7805" s="92">
        <f>T6797+T7049*'Emission factors'!$I$16+T7301*'Emission factors'!$I$17</f>
        <v>0</v>
      </c>
      <c r="U7805" s="92">
        <f>U6797+U7049*'Emission factors'!$I$16+U7301*'Emission factors'!$I$17</f>
        <v>0</v>
      </c>
    </row>
    <row r="7806" spans="1:21" x14ac:dyDescent="0.25">
      <c r="A7806" s="92" t="s">
        <v>11</v>
      </c>
      <c r="B7806" s="92" t="s">
        <v>12</v>
      </c>
      <c r="C7806" s="92" t="s">
        <v>48</v>
      </c>
      <c r="D7806" s="92" t="s">
        <v>48</v>
      </c>
      <c r="E7806" s="92" t="s">
        <v>26</v>
      </c>
      <c r="F7806" s="92" t="s">
        <v>50</v>
      </c>
      <c r="G7806" s="92" t="s">
        <v>97</v>
      </c>
      <c r="H7806" s="92" t="s">
        <v>93</v>
      </c>
      <c r="I7806" s="92" t="s">
        <v>191</v>
      </c>
      <c r="L7806" s="92">
        <f>L6798+L7050*'Emission factors'!$I$16+L7302*'Emission factors'!$I$17</f>
        <v>0</v>
      </c>
      <c r="M7806" s="92">
        <f>M6798+M7050*'Emission factors'!$I$16+M7302*'Emission factors'!$I$17</f>
        <v>0</v>
      </c>
      <c r="N7806" s="92">
        <f>N6798+N7050*'Emission factors'!$I$16+N7302*'Emission factors'!$I$17</f>
        <v>0</v>
      </c>
      <c r="O7806" s="92">
        <f>O6798+O7050*'Emission factors'!$I$16+O7302*'Emission factors'!$I$17</f>
        <v>0</v>
      </c>
      <c r="P7806" s="92">
        <f>P6798+P7050*'Emission factors'!$I$16+P7302*'Emission factors'!$I$17</f>
        <v>0</v>
      </c>
      <c r="Q7806" s="92">
        <f>Q6798+Q7050*'Emission factors'!$I$16+Q7302*'Emission factors'!$I$17</f>
        <v>0</v>
      </c>
      <c r="R7806" s="92">
        <f>R6798+R7050*'Emission factors'!$I$16+R7302*'Emission factors'!$I$17</f>
        <v>0</v>
      </c>
      <c r="S7806" s="92">
        <f>S6798+S7050*'Emission factors'!$I$16+S7302*'Emission factors'!$I$17</f>
        <v>0</v>
      </c>
      <c r="T7806" s="92">
        <f>T6798+T7050*'Emission factors'!$I$16+T7302*'Emission factors'!$I$17</f>
        <v>0</v>
      </c>
      <c r="U7806" s="92">
        <f>U6798+U7050*'Emission factors'!$I$16+U7302*'Emission factors'!$I$17</f>
        <v>0</v>
      </c>
    </row>
    <row r="7807" spans="1:21" x14ac:dyDescent="0.25">
      <c r="A7807" s="92" t="s">
        <v>11</v>
      </c>
      <c r="B7807" s="92" t="s">
        <v>12</v>
      </c>
      <c r="C7807" s="92" t="s">
        <v>48</v>
      </c>
      <c r="D7807" s="92" t="s">
        <v>48</v>
      </c>
      <c r="E7807" s="92" t="s">
        <v>26</v>
      </c>
      <c r="F7807" s="92" t="s">
        <v>50</v>
      </c>
      <c r="G7807" s="92" t="s">
        <v>97</v>
      </c>
      <c r="H7807" s="92" t="s">
        <v>93</v>
      </c>
      <c r="I7807" s="92" t="s">
        <v>231</v>
      </c>
      <c r="L7807" s="92">
        <f>L6799+L7051*'Emission factors'!$I$16+L7303*'Emission factors'!$I$17</f>
        <v>0</v>
      </c>
      <c r="M7807" s="92">
        <f>M6799+M7051*'Emission factors'!$I$16+M7303*'Emission factors'!$I$17</f>
        <v>0</v>
      </c>
      <c r="N7807" s="92">
        <f>N6799+N7051*'Emission factors'!$I$16+N7303*'Emission factors'!$I$17</f>
        <v>0</v>
      </c>
      <c r="O7807" s="92">
        <f>O6799+O7051*'Emission factors'!$I$16+O7303*'Emission factors'!$I$17</f>
        <v>0</v>
      </c>
      <c r="P7807" s="92">
        <f>P6799+P7051*'Emission factors'!$I$16+P7303*'Emission factors'!$I$17</f>
        <v>0</v>
      </c>
      <c r="Q7807" s="92">
        <f>Q6799+Q7051*'Emission factors'!$I$16+Q7303*'Emission factors'!$I$17</f>
        <v>0</v>
      </c>
      <c r="R7807" s="92">
        <f>R6799+R7051*'Emission factors'!$I$16+R7303*'Emission factors'!$I$17</f>
        <v>0</v>
      </c>
      <c r="S7807" s="92">
        <f>S6799+S7051*'Emission factors'!$I$16+S7303*'Emission factors'!$I$17</f>
        <v>0</v>
      </c>
      <c r="T7807" s="92">
        <f>T6799+T7051*'Emission factors'!$I$16+T7303*'Emission factors'!$I$17</f>
        <v>0</v>
      </c>
      <c r="U7807" s="92">
        <f>U6799+U7051*'Emission factors'!$I$16+U7303*'Emission factors'!$I$17</f>
        <v>0</v>
      </c>
    </row>
    <row r="7808" spans="1:21" x14ac:dyDescent="0.25">
      <c r="A7808" s="92" t="s">
        <v>11</v>
      </c>
      <c r="B7808" s="92" t="s">
        <v>12</v>
      </c>
      <c r="C7808" s="92" t="s">
        <v>48</v>
      </c>
      <c r="D7808" s="92" t="s">
        <v>48</v>
      </c>
      <c r="E7808" s="92" t="s">
        <v>26</v>
      </c>
      <c r="F7808" s="92" t="s">
        <v>50</v>
      </c>
      <c r="G7808" s="92" t="s">
        <v>97</v>
      </c>
      <c r="H7808" s="92" t="s">
        <v>93</v>
      </c>
      <c r="I7808" s="92" t="s">
        <v>190</v>
      </c>
      <c r="L7808" s="92">
        <f>L6800+L7052*'Emission factors'!$I$16+L7304*'Emission factors'!$I$17</f>
        <v>0</v>
      </c>
      <c r="M7808" s="92">
        <f>M6800+M7052*'Emission factors'!$I$16+M7304*'Emission factors'!$I$17</f>
        <v>0</v>
      </c>
      <c r="N7808" s="92">
        <f>N6800+N7052*'Emission factors'!$I$16+N7304*'Emission factors'!$I$17</f>
        <v>0</v>
      </c>
      <c r="O7808" s="92">
        <f>O6800+O7052*'Emission factors'!$I$16+O7304*'Emission factors'!$I$17</f>
        <v>0</v>
      </c>
      <c r="P7808" s="92">
        <f>P6800+P7052*'Emission factors'!$I$16+P7304*'Emission factors'!$I$17</f>
        <v>0</v>
      </c>
      <c r="Q7808" s="92">
        <f>Q6800+Q7052*'Emission factors'!$I$16+Q7304*'Emission factors'!$I$17</f>
        <v>0</v>
      </c>
      <c r="R7808" s="92">
        <f>R6800+R7052*'Emission factors'!$I$16+R7304*'Emission factors'!$I$17</f>
        <v>0</v>
      </c>
      <c r="S7808" s="92">
        <f>S6800+S7052*'Emission factors'!$I$16+S7304*'Emission factors'!$I$17</f>
        <v>0</v>
      </c>
      <c r="T7808" s="92">
        <f>T6800+T7052*'Emission factors'!$I$16+T7304*'Emission factors'!$I$17</f>
        <v>0</v>
      </c>
      <c r="U7808" s="92">
        <f>U6800+U7052*'Emission factors'!$I$16+U7304*'Emission factors'!$I$17</f>
        <v>20488.678095356874</v>
      </c>
    </row>
    <row r="7809" spans="1:21" x14ac:dyDescent="0.25">
      <c r="A7809" s="92" t="s">
        <v>11</v>
      </c>
      <c r="B7809" s="92" t="s">
        <v>12</v>
      </c>
      <c r="C7809" s="92" t="s">
        <v>48</v>
      </c>
      <c r="D7809" s="92" t="s">
        <v>48</v>
      </c>
      <c r="E7809" s="92" t="s">
        <v>51</v>
      </c>
      <c r="F7809" s="92" t="s">
        <v>50</v>
      </c>
      <c r="G7809" s="92" t="s">
        <v>97</v>
      </c>
      <c r="H7809" s="92" t="s">
        <v>93</v>
      </c>
      <c r="I7809" s="92" t="s">
        <v>207</v>
      </c>
      <c r="L7809" s="92">
        <f>L6801+L7053*'Emission factors'!$I$16+L7305*'Emission factors'!$I$17</f>
        <v>194996.6461354307</v>
      </c>
      <c r="M7809" s="92">
        <f>M6801+M7053*'Emission factors'!$I$16+M7305*'Emission factors'!$I$17</f>
        <v>197527.62358832898</v>
      </c>
      <c r="N7809" s="92">
        <f>N6801+N7053*'Emission factors'!$I$16+N7305*'Emission factors'!$I$17</f>
        <v>202093.72697966531</v>
      </c>
      <c r="O7809" s="92">
        <f>O6801+O7053*'Emission factors'!$I$16+O7305*'Emission factors'!$I$17</f>
        <v>212917.97421953268</v>
      </c>
      <c r="P7809" s="92">
        <f>P6801+P7053*'Emission factors'!$I$16+P7305*'Emission factors'!$I$17</f>
        <v>156194.60053624638</v>
      </c>
      <c r="Q7809" s="92">
        <f>Q6801+Q7053*'Emission factors'!$I$16+Q7305*'Emission factors'!$I$17</f>
        <v>122022.17919218117</v>
      </c>
      <c r="R7809" s="92">
        <f>R6801+R7053*'Emission factors'!$I$16+R7305*'Emission factors'!$I$17</f>
        <v>138826.52768326746</v>
      </c>
      <c r="S7809" s="92">
        <f>S6801+S7053*'Emission factors'!$I$16+S7305*'Emission factors'!$I$17</f>
        <v>167567.20007182832</v>
      </c>
      <c r="T7809" s="92">
        <f>T6801+T7053*'Emission factors'!$I$16+T7305*'Emission factors'!$I$17</f>
        <v>62170.972623089561</v>
      </c>
      <c r="U7809" s="92">
        <f>U6801+U7053*'Emission factors'!$I$16+U7305*'Emission factors'!$I$17</f>
        <v>24633.086620950602</v>
      </c>
    </row>
    <row r="7810" spans="1:21" x14ac:dyDescent="0.25">
      <c r="A7810" s="92" t="s">
        <v>11</v>
      </c>
      <c r="B7810" s="92" t="s">
        <v>12</v>
      </c>
      <c r="C7810" s="92" t="s">
        <v>48</v>
      </c>
      <c r="D7810" s="92" t="s">
        <v>48</v>
      </c>
      <c r="E7810" s="92" t="s">
        <v>51</v>
      </c>
      <c r="F7810" s="92" t="s">
        <v>50</v>
      </c>
      <c r="G7810" s="92" t="s">
        <v>97</v>
      </c>
      <c r="H7810" s="92" t="s">
        <v>93</v>
      </c>
      <c r="I7810" s="92" t="s">
        <v>218</v>
      </c>
      <c r="L7810" s="92">
        <f>L6802+L7054*'Emission factors'!$I$16+L7306*'Emission factors'!$I$17</f>
        <v>0</v>
      </c>
      <c r="M7810" s="92">
        <f>M6802+M7054*'Emission factors'!$I$16+M7306*'Emission factors'!$I$17</f>
        <v>0</v>
      </c>
      <c r="N7810" s="92">
        <f>N6802+N7054*'Emission factors'!$I$16+N7306*'Emission factors'!$I$17</f>
        <v>0</v>
      </c>
      <c r="O7810" s="92">
        <f>O6802+O7054*'Emission factors'!$I$16+O7306*'Emission factors'!$I$17</f>
        <v>0</v>
      </c>
      <c r="P7810" s="92">
        <f>P6802+P7054*'Emission factors'!$I$16+P7306*'Emission factors'!$I$17</f>
        <v>0</v>
      </c>
      <c r="Q7810" s="92">
        <f>Q6802+Q7054*'Emission factors'!$I$16+Q7306*'Emission factors'!$I$17</f>
        <v>0</v>
      </c>
      <c r="R7810" s="92">
        <f>R6802+R7054*'Emission factors'!$I$16+R7306*'Emission factors'!$I$17</f>
        <v>0</v>
      </c>
      <c r="S7810" s="92">
        <f>S6802+S7054*'Emission factors'!$I$16+S7306*'Emission factors'!$I$17</f>
        <v>0</v>
      </c>
      <c r="T7810" s="92">
        <f>T6802+T7054*'Emission factors'!$I$16+T7306*'Emission factors'!$I$17</f>
        <v>0</v>
      </c>
      <c r="U7810" s="92">
        <f>U6802+U7054*'Emission factors'!$I$16+U7306*'Emission factors'!$I$17</f>
        <v>0</v>
      </c>
    </row>
    <row r="7811" spans="1:21" x14ac:dyDescent="0.25">
      <c r="A7811" s="92" t="s">
        <v>11</v>
      </c>
      <c r="B7811" s="92" t="s">
        <v>12</v>
      </c>
      <c r="C7811" s="92" t="s">
        <v>48</v>
      </c>
      <c r="D7811" s="92" t="s">
        <v>48</v>
      </c>
      <c r="E7811" s="92" t="s">
        <v>51</v>
      </c>
      <c r="F7811" s="92" t="s">
        <v>50</v>
      </c>
      <c r="G7811" s="92" t="s">
        <v>97</v>
      </c>
      <c r="H7811" s="92" t="s">
        <v>93</v>
      </c>
      <c r="I7811" s="92" t="s">
        <v>194</v>
      </c>
      <c r="L7811" s="92">
        <f>L6803+L7055*'Emission factors'!$I$16+L7307*'Emission factors'!$I$17</f>
        <v>20983.467350826446</v>
      </c>
      <c r="M7811" s="92">
        <f>M6803+M7055*'Emission factors'!$I$16+M7307*'Emission factors'!$I$17</f>
        <v>9233.9662444214864</v>
      </c>
      <c r="N7811" s="92">
        <f>N6803+N7055*'Emission factors'!$I$16+N7307*'Emission factors'!$I$17</f>
        <v>4529.5465090909092</v>
      </c>
      <c r="O7811" s="92">
        <f>O6803+O7055*'Emission factors'!$I$16+O7307*'Emission factors'!$I$17</f>
        <v>1133.7064252066114</v>
      </c>
      <c r="P7811" s="92">
        <f>P6803+P7055*'Emission factors'!$I$16+P7307*'Emission factors'!$I$17</f>
        <v>9888.5464256900796</v>
      </c>
      <c r="Q7811" s="92">
        <f>Q6803+Q7055*'Emission factors'!$I$16+Q7307*'Emission factors'!$I$17</f>
        <v>14055.161700942146</v>
      </c>
      <c r="R7811" s="92">
        <f>R6803+R7055*'Emission factors'!$I$16+R7307*'Emission factors'!$I$17</f>
        <v>14345.642627200412</v>
      </c>
      <c r="S7811" s="92">
        <f>S6803+S7055*'Emission factors'!$I$16+S7307*'Emission factors'!$I$17</f>
        <v>14346.091358497937</v>
      </c>
      <c r="T7811" s="92">
        <f>T6803+T7055*'Emission factors'!$I$16+T7307*'Emission factors'!$I$17</f>
        <v>3586.5508853305782</v>
      </c>
      <c r="U7811" s="92">
        <f>U6803+U7055*'Emission factors'!$I$16+U7307*'Emission factors'!$I$17</f>
        <v>0</v>
      </c>
    </row>
    <row r="7812" spans="1:21" x14ac:dyDescent="0.25">
      <c r="A7812" s="92" t="s">
        <v>11</v>
      </c>
      <c r="B7812" s="92" t="s">
        <v>12</v>
      </c>
      <c r="C7812" s="92" t="s">
        <v>48</v>
      </c>
      <c r="D7812" s="92" t="s">
        <v>48</v>
      </c>
      <c r="E7812" s="92" t="s">
        <v>51</v>
      </c>
      <c r="F7812" s="92" t="s">
        <v>50</v>
      </c>
      <c r="G7812" s="92" t="s">
        <v>97</v>
      </c>
      <c r="H7812" s="92" t="s">
        <v>93</v>
      </c>
      <c r="I7812" s="92" t="s">
        <v>205</v>
      </c>
      <c r="L7812" s="92">
        <f>L6804+L7056*'Emission factors'!$I$16+L7308*'Emission factors'!$I$17</f>
        <v>0</v>
      </c>
      <c r="M7812" s="92">
        <f>M6804+M7056*'Emission factors'!$I$16+M7308*'Emission factors'!$I$17</f>
        <v>0</v>
      </c>
      <c r="N7812" s="92">
        <f>N6804+N7056*'Emission factors'!$I$16+N7308*'Emission factors'!$I$17</f>
        <v>0</v>
      </c>
      <c r="O7812" s="92">
        <f>O6804+O7056*'Emission factors'!$I$16+O7308*'Emission factors'!$I$17</f>
        <v>3401.1192756198343</v>
      </c>
      <c r="P7812" s="92">
        <f>P6804+P7056*'Emission factors'!$I$16+P7308*'Emission factors'!$I$17</f>
        <v>1133.7064252066114</v>
      </c>
      <c r="Q7812" s="92">
        <f>Q6804+Q7056*'Emission factors'!$I$16+Q7308*'Emission factors'!$I$17</f>
        <v>1133.7064252066114</v>
      </c>
      <c r="R7812" s="92">
        <f>R6804+R7056*'Emission factors'!$I$16+R7308*'Emission factors'!$I$17</f>
        <v>0</v>
      </c>
      <c r="S7812" s="92">
        <f>S6804+S7056*'Emission factors'!$I$16+S7308*'Emission factors'!$I$17</f>
        <v>0</v>
      </c>
      <c r="T7812" s="92">
        <f>T6804+T7056*'Emission factors'!$I$16+T7308*'Emission factors'!$I$17</f>
        <v>0</v>
      </c>
      <c r="U7812" s="92">
        <f>U6804+U7056*'Emission factors'!$I$16+U7308*'Emission factors'!$I$17</f>
        <v>0</v>
      </c>
    </row>
    <row r="7813" spans="1:21" x14ac:dyDescent="0.25">
      <c r="A7813" s="92" t="s">
        <v>11</v>
      </c>
      <c r="B7813" s="92" t="s">
        <v>12</v>
      </c>
      <c r="C7813" s="92" t="s">
        <v>48</v>
      </c>
      <c r="D7813" s="92" t="s">
        <v>48</v>
      </c>
      <c r="E7813" s="92" t="s">
        <v>51</v>
      </c>
      <c r="F7813" s="92" t="s">
        <v>50</v>
      </c>
      <c r="G7813" s="92" t="s">
        <v>97</v>
      </c>
      <c r="H7813" s="92" t="s">
        <v>93</v>
      </c>
      <c r="I7813" s="92" t="s">
        <v>204</v>
      </c>
      <c r="L7813" s="92">
        <f>L6805+L7057*'Emission factors'!$I$16+L7309*'Emission factors'!$I$17</f>
        <v>49322.880683555828</v>
      </c>
      <c r="M7813" s="92">
        <f>M6805+M7057*'Emission factors'!$I$16+M7309*'Emission factors'!$I$17</f>
        <v>53651.77366912982</v>
      </c>
      <c r="N7813" s="92">
        <f>N6805+N7057*'Emission factors'!$I$16+N7309*'Emission factors'!$I$17</f>
        <v>65086.766037782378</v>
      </c>
      <c r="O7813" s="92">
        <f>O6805+O7057*'Emission factors'!$I$16+O7309*'Emission factors'!$I$17</f>
        <v>48126.580000762144</v>
      </c>
      <c r="P7813" s="92">
        <f>P6805+P7057*'Emission factors'!$I$16+P7309*'Emission factors'!$I$17</f>
        <v>34668.440796054354</v>
      </c>
      <c r="Q7813" s="92">
        <f>Q6805+Q7057*'Emission factors'!$I$16+Q7309*'Emission factors'!$I$17</f>
        <v>15543.053619638717</v>
      </c>
      <c r="R7813" s="92">
        <f>R6805+R7057*'Emission factors'!$I$16+R7309*'Emission factors'!$I$17</f>
        <v>29416.701477230054</v>
      </c>
      <c r="S7813" s="92">
        <f>S6805+S7057*'Emission factors'!$I$16+S7309*'Emission factors'!$I$17</f>
        <v>55422.120505005027</v>
      </c>
      <c r="T7813" s="92">
        <f>T6805+T7057*'Emission factors'!$I$16+T7309*'Emission factors'!$I$17</f>
        <v>45258.608319749343</v>
      </c>
      <c r="U7813" s="92">
        <f>U6805+U7057*'Emission factors'!$I$16+U7309*'Emission factors'!$I$17</f>
        <v>35504.09562413986</v>
      </c>
    </row>
    <row r="7814" spans="1:21" x14ac:dyDescent="0.25">
      <c r="A7814" s="92" t="s">
        <v>11</v>
      </c>
      <c r="B7814" s="92" t="s">
        <v>12</v>
      </c>
      <c r="C7814" s="92" t="s">
        <v>48</v>
      </c>
      <c r="D7814" s="92" t="s">
        <v>48</v>
      </c>
      <c r="E7814" s="92" t="s">
        <v>51</v>
      </c>
      <c r="F7814" s="92" t="s">
        <v>50</v>
      </c>
      <c r="G7814" s="92" t="s">
        <v>97</v>
      </c>
      <c r="H7814" s="92" t="s">
        <v>93</v>
      </c>
      <c r="I7814" s="92" t="s">
        <v>199</v>
      </c>
      <c r="L7814" s="92">
        <f>L6806+L7058*'Emission factors'!$I$16+L7310*'Emission factors'!$I$17</f>
        <v>648699.51515769307</v>
      </c>
      <c r="M7814" s="92">
        <f>M6806+M7058*'Emission factors'!$I$16+M7310*'Emission factors'!$I$17</f>
        <v>622408.16822300921</v>
      </c>
      <c r="N7814" s="92">
        <f>N6806+N7058*'Emission factors'!$I$16+N7310*'Emission factors'!$I$17</f>
        <v>642946.25506834523</v>
      </c>
      <c r="O7814" s="92">
        <f>O6806+O7058*'Emission factors'!$I$16+O7310*'Emission factors'!$I$17</f>
        <v>746947.76781280397</v>
      </c>
      <c r="P7814" s="92">
        <f>P6806+P7058*'Emission factors'!$I$16+P7310*'Emission factors'!$I$17</f>
        <v>617186.94365279481</v>
      </c>
      <c r="Q7814" s="92">
        <f>Q6806+Q7058*'Emission factors'!$I$16+Q7310*'Emission factors'!$I$17</f>
        <v>340545.49188019411</v>
      </c>
      <c r="R7814" s="92">
        <f>R6806+R7058*'Emission factors'!$I$16+R7310*'Emission factors'!$I$17</f>
        <v>463003.15725427645</v>
      </c>
      <c r="S7814" s="92">
        <f>S6806+S7058*'Emission factors'!$I$16+S7310*'Emission factors'!$I$17</f>
        <v>725303.03229029186</v>
      </c>
      <c r="T7814" s="92">
        <f>T6806+T7058*'Emission factors'!$I$16+T7310*'Emission factors'!$I$17</f>
        <v>214847.30723519876</v>
      </c>
      <c r="U7814" s="92">
        <f>U6806+U7058*'Emission factors'!$I$16+U7310*'Emission factors'!$I$17</f>
        <v>25487.432095592536</v>
      </c>
    </row>
    <row r="7815" spans="1:21" x14ac:dyDescent="0.25">
      <c r="A7815" s="92" t="s">
        <v>11</v>
      </c>
      <c r="B7815" s="92" t="s">
        <v>12</v>
      </c>
      <c r="C7815" s="92" t="s">
        <v>48</v>
      </c>
      <c r="D7815" s="92" t="s">
        <v>48</v>
      </c>
      <c r="E7815" s="92" t="s">
        <v>51</v>
      </c>
      <c r="F7815" s="92" t="s">
        <v>50</v>
      </c>
      <c r="G7815" s="92" t="s">
        <v>97</v>
      </c>
      <c r="H7815" s="92" t="s">
        <v>93</v>
      </c>
      <c r="I7815" s="92" t="s">
        <v>233</v>
      </c>
      <c r="L7815" s="92">
        <f>L6807+L7059*'Emission factors'!$I$16+L7311*'Emission factors'!$I$17</f>
        <v>0</v>
      </c>
      <c r="M7815" s="92">
        <f>M6807+M7059*'Emission factors'!$I$16+M7311*'Emission factors'!$I$17</f>
        <v>0</v>
      </c>
      <c r="N7815" s="92">
        <f>N6807+N7059*'Emission factors'!$I$16+N7311*'Emission factors'!$I$17</f>
        <v>0</v>
      </c>
      <c r="O7815" s="92">
        <f>O6807+O7059*'Emission factors'!$I$16+O7311*'Emission factors'!$I$17</f>
        <v>0</v>
      </c>
      <c r="P7815" s="92">
        <f>P6807+P7059*'Emission factors'!$I$16+P7311*'Emission factors'!$I$17</f>
        <v>0</v>
      </c>
      <c r="Q7815" s="92">
        <f>Q6807+Q7059*'Emission factors'!$I$16+Q7311*'Emission factors'!$I$17</f>
        <v>0</v>
      </c>
      <c r="R7815" s="92">
        <f>R6807+R7059*'Emission factors'!$I$16+R7311*'Emission factors'!$I$17</f>
        <v>0</v>
      </c>
      <c r="S7815" s="92">
        <f>S6807+S7059*'Emission factors'!$I$16+S7311*'Emission factors'!$I$17</f>
        <v>0</v>
      </c>
      <c r="T7815" s="92">
        <f>T6807+T7059*'Emission factors'!$I$16+T7311*'Emission factors'!$I$17</f>
        <v>0</v>
      </c>
      <c r="U7815" s="92">
        <f>U6807+U7059*'Emission factors'!$I$16+U7311*'Emission factors'!$I$17</f>
        <v>0</v>
      </c>
    </row>
    <row r="7816" spans="1:21" x14ac:dyDescent="0.25">
      <c r="A7816" s="92" t="s">
        <v>11</v>
      </c>
      <c r="B7816" s="92" t="s">
        <v>12</v>
      </c>
      <c r="C7816" s="92" t="s">
        <v>48</v>
      </c>
      <c r="D7816" s="92" t="s">
        <v>48</v>
      </c>
      <c r="E7816" s="92" t="s">
        <v>51</v>
      </c>
      <c r="F7816" s="92" t="s">
        <v>50</v>
      </c>
      <c r="G7816" s="92" t="s">
        <v>97</v>
      </c>
      <c r="H7816" s="92" t="s">
        <v>93</v>
      </c>
      <c r="I7816" s="92" t="s">
        <v>220</v>
      </c>
      <c r="L7816" s="92">
        <f>L6808+L7060*'Emission factors'!$I$16+L7312*'Emission factors'!$I$17</f>
        <v>0</v>
      </c>
      <c r="M7816" s="92">
        <f>M6808+M7060*'Emission factors'!$I$16+M7312*'Emission factors'!$I$17</f>
        <v>0</v>
      </c>
      <c r="N7816" s="92">
        <f>N6808+N7060*'Emission factors'!$I$16+N7312*'Emission factors'!$I$17</f>
        <v>0</v>
      </c>
      <c r="O7816" s="92">
        <f>O6808+O7060*'Emission factors'!$I$16+O7312*'Emission factors'!$I$17</f>
        <v>0</v>
      </c>
      <c r="P7816" s="92">
        <f>P6808+P7060*'Emission factors'!$I$16+P7312*'Emission factors'!$I$17</f>
        <v>0</v>
      </c>
      <c r="Q7816" s="92">
        <f>Q6808+Q7060*'Emission factors'!$I$16+Q7312*'Emission factors'!$I$17</f>
        <v>0</v>
      </c>
      <c r="R7816" s="92">
        <f>R6808+R7060*'Emission factors'!$I$16+R7312*'Emission factors'!$I$17</f>
        <v>0</v>
      </c>
      <c r="S7816" s="92">
        <f>S6808+S7060*'Emission factors'!$I$16+S7312*'Emission factors'!$I$17</f>
        <v>0</v>
      </c>
      <c r="T7816" s="92">
        <f>T6808+T7060*'Emission factors'!$I$16+T7312*'Emission factors'!$I$17</f>
        <v>0</v>
      </c>
      <c r="U7816" s="92">
        <f>U6808+U7060*'Emission factors'!$I$16+U7312*'Emission factors'!$I$17</f>
        <v>0</v>
      </c>
    </row>
    <row r="7817" spans="1:21" x14ac:dyDescent="0.25">
      <c r="A7817" s="92" t="s">
        <v>11</v>
      </c>
      <c r="B7817" s="92" t="s">
        <v>12</v>
      </c>
      <c r="C7817" s="92" t="s">
        <v>48</v>
      </c>
      <c r="D7817" s="92" t="s">
        <v>48</v>
      </c>
      <c r="E7817" s="92" t="s">
        <v>51</v>
      </c>
      <c r="F7817" s="92" t="s">
        <v>50</v>
      </c>
      <c r="G7817" s="92" t="s">
        <v>97</v>
      </c>
      <c r="H7817" s="92" t="s">
        <v>93</v>
      </c>
      <c r="I7817" s="92" t="s">
        <v>221</v>
      </c>
      <c r="L7817" s="92">
        <f>L6809+L7061*'Emission factors'!$I$16+L7313*'Emission factors'!$I$17</f>
        <v>69898.188992414667</v>
      </c>
      <c r="M7817" s="92">
        <f>M6809+M7061*'Emission factors'!$I$16+M7313*'Emission factors'!$I$17</f>
        <v>64217.886972800901</v>
      </c>
      <c r="N7817" s="92">
        <f>N6809+N7061*'Emission factors'!$I$16+N7313*'Emission factors'!$I$17</f>
        <v>63414.216594402576</v>
      </c>
      <c r="O7817" s="92">
        <f>O6809+O7061*'Emission factors'!$I$16+O7313*'Emission factors'!$I$17</f>
        <v>78585.879652857664</v>
      </c>
      <c r="P7817" s="92">
        <f>P6809+P7061*'Emission factors'!$I$16+P7313*'Emission factors'!$I$17</f>
        <v>71743.672594891075</v>
      </c>
      <c r="Q7817" s="92">
        <f>Q6809+Q7061*'Emission factors'!$I$16+Q7313*'Emission factors'!$I$17</f>
        <v>23042.851872414456</v>
      </c>
      <c r="R7817" s="92">
        <f>R6809+R7061*'Emission factors'!$I$16+R7313*'Emission factors'!$I$17</f>
        <v>43445.41787359197</v>
      </c>
      <c r="S7817" s="92">
        <f>S6809+S7061*'Emission factors'!$I$16+S7313*'Emission factors'!$I$17</f>
        <v>90553.551346086053</v>
      </c>
      <c r="T7817" s="92">
        <f>T6809+T7061*'Emission factors'!$I$16+T7313*'Emission factors'!$I$17</f>
        <v>31278.342091851478</v>
      </c>
      <c r="U7817" s="92">
        <f>U6809+U7061*'Emission factors'!$I$16+U7313*'Emission factors'!$I$17</f>
        <v>6328.394155368559</v>
      </c>
    </row>
    <row r="7818" spans="1:21" x14ac:dyDescent="0.25">
      <c r="A7818" s="92" t="s">
        <v>11</v>
      </c>
      <c r="B7818" s="92" t="s">
        <v>12</v>
      </c>
      <c r="C7818" s="92" t="s">
        <v>48</v>
      </c>
      <c r="D7818" s="92" t="s">
        <v>48</v>
      </c>
      <c r="E7818" s="92" t="s">
        <v>51</v>
      </c>
      <c r="F7818" s="92" t="s">
        <v>50</v>
      </c>
      <c r="G7818" s="92" t="s">
        <v>97</v>
      </c>
      <c r="H7818" s="92" t="s">
        <v>93</v>
      </c>
      <c r="I7818" s="92" t="s">
        <v>201</v>
      </c>
      <c r="L7818" s="92">
        <f>L6810+L7062*'Emission factors'!$I$16+L7314*'Emission factors'!$I$17</f>
        <v>7535.187795304988</v>
      </c>
      <c r="M7818" s="92">
        <f>M6810+M7062*'Emission factors'!$I$16+M7314*'Emission factors'!$I$17</f>
        <v>11234.952862370794</v>
      </c>
      <c r="N7818" s="92">
        <f>N6810+N7062*'Emission factors'!$I$16+N7314*'Emission factors'!$I$17</f>
        <v>10407.727950516926</v>
      </c>
      <c r="O7818" s="92">
        <f>O6810+O7062*'Emission factors'!$I$16+O7314*'Emission factors'!$I$17</f>
        <v>17939.807194376612</v>
      </c>
      <c r="P7818" s="92">
        <f>P6810+P7062*'Emission factors'!$I$16+P7314*'Emission factors'!$I$17</f>
        <v>13785.967122497275</v>
      </c>
      <c r="Q7818" s="92">
        <f>Q6810+Q7062*'Emission factors'!$I$16+Q7314*'Emission factors'!$I$17</f>
        <v>46224.864011501799</v>
      </c>
      <c r="R7818" s="92">
        <f>R6810+R7062*'Emission factors'!$I$16+R7314*'Emission factors'!$I$17</f>
        <v>57470.642342795283</v>
      </c>
      <c r="S7818" s="92">
        <f>S6810+S7062*'Emission factors'!$I$16+S7314*'Emission factors'!$I$17</f>
        <v>57035.060489064424</v>
      </c>
      <c r="T7818" s="92">
        <f>T6810+T7062*'Emission factors'!$I$16+T7314*'Emission factors'!$I$17</f>
        <v>21378.485011857203</v>
      </c>
      <c r="U7818" s="92">
        <f>U6810+U7062*'Emission factors'!$I$16+U7314*'Emission factors'!$I$17</f>
        <v>16356.866543478864</v>
      </c>
    </row>
    <row r="7819" spans="1:21" x14ac:dyDescent="0.25">
      <c r="A7819" s="92" t="s">
        <v>11</v>
      </c>
      <c r="B7819" s="92" t="s">
        <v>12</v>
      </c>
      <c r="C7819" s="92" t="s">
        <v>48</v>
      </c>
      <c r="D7819" s="92" t="s">
        <v>48</v>
      </c>
      <c r="E7819" s="92" t="s">
        <v>51</v>
      </c>
      <c r="F7819" s="92" t="s">
        <v>50</v>
      </c>
      <c r="G7819" s="92" t="s">
        <v>97</v>
      </c>
      <c r="H7819" s="92" t="s">
        <v>93</v>
      </c>
      <c r="I7819" s="92" t="s">
        <v>196</v>
      </c>
      <c r="L7819" s="92">
        <f>L6811+L7063*'Emission factors'!$I$16+L7315*'Emission factors'!$I$17</f>
        <v>19197.167451975394</v>
      </c>
      <c r="M7819" s="92">
        <f>M6811+M7063*'Emission factors'!$I$16+M7315*'Emission factors'!$I$17</f>
        <v>18081.326789054267</v>
      </c>
      <c r="N7819" s="92">
        <f>N6811+N7063*'Emission factors'!$I$16+N7315*'Emission factors'!$I$17</f>
        <v>18261.066288934326</v>
      </c>
      <c r="O7819" s="92">
        <f>O6811+O7063*'Emission factors'!$I$16+O7315*'Emission factors'!$I$17</f>
        <v>21623.56051819702</v>
      </c>
      <c r="P7819" s="92">
        <f>P6811+P7063*'Emission factors'!$I$16+P7315*'Emission factors'!$I$17</f>
        <v>24493.051179675669</v>
      </c>
      <c r="Q7819" s="92">
        <f>Q6811+Q7063*'Emission factors'!$I$16+Q7315*'Emission factors'!$I$17</f>
        <v>62065.865661890653</v>
      </c>
      <c r="R7819" s="92">
        <f>R6811+R7063*'Emission factors'!$I$16+R7315*'Emission factors'!$I$17</f>
        <v>55881.168092853586</v>
      </c>
      <c r="S7819" s="92">
        <f>S6811+S7063*'Emission factors'!$I$16+S7315*'Emission factors'!$I$17</f>
        <v>31200.909495822503</v>
      </c>
      <c r="T7819" s="92">
        <f>T6811+T7063*'Emission factors'!$I$16+T7315*'Emission factors'!$I$17</f>
        <v>28441.902385104087</v>
      </c>
      <c r="U7819" s="92">
        <f>U6811+U7063*'Emission factors'!$I$16+U7315*'Emission factors'!$I$17</f>
        <v>37657.217515747237</v>
      </c>
    </row>
    <row r="7820" spans="1:21" x14ac:dyDescent="0.25">
      <c r="A7820" s="92" t="s">
        <v>11</v>
      </c>
      <c r="B7820" s="92" t="s">
        <v>12</v>
      </c>
      <c r="C7820" s="92" t="s">
        <v>48</v>
      </c>
      <c r="D7820" s="92" t="s">
        <v>48</v>
      </c>
      <c r="E7820" s="92" t="s">
        <v>51</v>
      </c>
      <c r="F7820" s="92" t="s">
        <v>50</v>
      </c>
      <c r="G7820" s="92" t="s">
        <v>97</v>
      </c>
      <c r="H7820" s="92" t="s">
        <v>93</v>
      </c>
      <c r="I7820" s="92" t="s">
        <v>197</v>
      </c>
      <c r="L7820" s="92">
        <f>L6812+L7064*'Emission factors'!$I$16+L7316*'Emission factors'!$I$17</f>
        <v>1951.373504274326</v>
      </c>
      <c r="M7820" s="92">
        <f>M6812+M7064*'Emission factors'!$I$16+M7316*'Emission factors'!$I$17</f>
        <v>2738.4310916542127</v>
      </c>
      <c r="N7820" s="92">
        <f>N6812+N7064*'Emission factors'!$I$16+N7316*'Emission factors'!$I$17</f>
        <v>2318.923332417145</v>
      </c>
      <c r="O7820" s="92">
        <f>O6812+O7064*'Emission factors'!$I$16+O7316*'Emission factors'!$I$17</f>
        <v>3923.3964457222264</v>
      </c>
      <c r="P7820" s="92">
        <f>P6812+P7064*'Emission factors'!$I$16+P7316*'Emission factors'!$I$17</f>
        <v>2844.4908170724698</v>
      </c>
      <c r="Q7820" s="92">
        <f>Q6812+Q7064*'Emission factors'!$I$16+Q7316*'Emission factors'!$I$17</f>
        <v>4073.026722287429</v>
      </c>
      <c r="R7820" s="92">
        <f>R6812+R7064*'Emission factors'!$I$16+R7316*'Emission factors'!$I$17</f>
        <v>6441.2277736696888</v>
      </c>
      <c r="S7820" s="92">
        <f>S6812+S7064*'Emission factors'!$I$16+S7316*'Emission factors'!$I$17</f>
        <v>8802.8565700199124</v>
      </c>
      <c r="T7820" s="92">
        <f>T6812+T7064*'Emission factors'!$I$16+T7316*'Emission factors'!$I$17</f>
        <v>4274.7417917189105</v>
      </c>
      <c r="U7820" s="92">
        <f>U6812+U7064*'Emission factors'!$I$16+U7316*'Emission factors'!$I$17</f>
        <v>20492.324257828313</v>
      </c>
    </row>
    <row r="7821" spans="1:21" x14ac:dyDescent="0.25">
      <c r="A7821" s="92" t="s">
        <v>11</v>
      </c>
      <c r="B7821" s="92" t="s">
        <v>12</v>
      </c>
      <c r="C7821" s="92" t="s">
        <v>48</v>
      </c>
      <c r="D7821" s="92" t="s">
        <v>48</v>
      </c>
      <c r="E7821" s="92" t="s">
        <v>51</v>
      </c>
      <c r="F7821" s="92" t="s">
        <v>50</v>
      </c>
      <c r="G7821" s="92" t="s">
        <v>97</v>
      </c>
      <c r="H7821" s="92" t="s">
        <v>93</v>
      </c>
      <c r="I7821" s="92" t="s">
        <v>222</v>
      </c>
      <c r="L7821" s="92">
        <f>L6813+L7065*'Emission factors'!$I$16+L7317*'Emission factors'!$I$17</f>
        <v>0</v>
      </c>
      <c r="M7821" s="92">
        <f>M6813+M7065*'Emission factors'!$I$16+M7317*'Emission factors'!$I$17</f>
        <v>0</v>
      </c>
      <c r="N7821" s="92">
        <f>N6813+N7065*'Emission factors'!$I$16+N7317*'Emission factors'!$I$17</f>
        <v>0</v>
      </c>
      <c r="O7821" s="92">
        <f>O6813+O7065*'Emission factors'!$I$16+O7317*'Emission factors'!$I$17</f>
        <v>0</v>
      </c>
      <c r="P7821" s="92">
        <f>P6813+P7065*'Emission factors'!$I$16+P7317*'Emission factors'!$I$17</f>
        <v>0</v>
      </c>
      <c r="Q7821" s="92">
        <f>Q6813+Q7065*'Emission factors'!$I$16+Q7317*'Emission factors'!$I$17</f>
        <v>0</v>
      </c>
      <c r="R7821" s="92">
        <f>R6813+R7065*'Emission factors'!$I$16+R7317*'Emission factors'!$I$17</f>
        <v>0</v>
      </c>
      <c r="S7821" s="92">
        <f>S6813+S7065*'Emission factors'!$I$16+S7317*'Emission factors'!$I$17</f>
        <v>0</v>
      </c>
      <c r="T7821" s="92">
        <f>T6813+T7065*'Emission factors'!$I$16+T7317*'Emission factors'!$I$17</f>
        <v>0</v>
      </c>
      <c r="U7821" s="92">
        <f>U6813+U7065*'Emission factors'!$I$16+U7317*'Emission factors'!$I$17</f>
        <v>0</v>
      </c>
    </row>
    <row r="7822" spans="1:21" x14ac:dyDescent="0.25">
      <c r="A7822" s="92" t="s">
        <v>11</v>
      </c>
      <c r="B7822" s="92" t="s">
        <v>12</v>
      </c>
      <c r="C7822" s="92" t="s">
        <v>48</v>
      </c>
      <c r="D7822" s="92" t="s">
        <v>48</v>
      </c>
      <c r="E7822" s="92" t="s">
        <v>51</v>
      </c>
      <c r="F7822" s="92" t="s">
        <v>50</v>
      </c>
      <c r="G7822" s="92" t="s">
        <v>97</v>
      </c>
      <c r="H7822" s="92" t="s">
        <v>93</v>
      </c>
      <c r="I7822" s="92" t="s">
        <v>223</v>
      </c>
      <c r="L7822" s="92">
        <f>L6814+L7066*'Emission factors'!$I$16+L7318*'Emission factors'!$I$17</f>
        <v>0</v>
      </c>
      <c r="M7822" s="92">
        <f>M6814+M7066*'Emission factors'!$I$16+M7318*'Emission factors'!$I$17</f>
        <v>0</v>
      </c>
      <c r="N7822" s="92">
        <f>N6814+N7066*'Emission factors'!$I$16+N7318*'Emission factors'!$I$17</f>
        <v>0</v>
      </c>
      <c r="O7822" s="92">
        <f>O6814+O7066*'Emission factors'!$I$16+O7318*'Emission factors'!$I$17</f>
        <v>0</v>
      </c>
      <c r="P7822" s="92">
        <f>P6814+P7066*'Emission factors'!$I$16+P7318*'Emission factors'!$I$17</f>
        <v>0</v>
      </c>
      <c r="Q7822" s="92">
        <f>Q6814+Q7066*'Emission factors'!$I$16+Q7318*'Emission factors'!$I$17</f>
        <v>0</v>
      </c>
      <c r="R7822" s="92">
        <f>R6814+R7066*'Emission factors'!$I$16+R7318*'Emission factors'!$I$17</f>
        <v>0</v>
      </c>
      <c r="S7822" s="92">
        <f>S6814+S7066*'Emission factors'!$I$16+S7318*'Emission factors'!$I$17</f>
        <v>0</v>
      </c>
      <c r="T7822" s="92">
        <f>T6814+T7066*'Emission factors'!$I$16+T7318*'Emission factors'!$I$17</f>
        <v>0</v>
      </c>
      <c r="U7822" s="92">
        <f>U6814+U7066*'Emission factors'!$I$16+U7318*'Emission factors'!$I$17</f>
        <v>0</v>
      </c>
    </row>
    <row r="7823" spans="1:21" x14ac:dyDescent="0.25">
      <c r="A7823" s="92" t="s">
        <v>11</v>
      </c>
      <c r="B7823" s="92" t="s">
        <v>12</v>
      </c>
      <c r="C7823" s="92" t="s">
        <v>48</v>
      </c>
      <c r="D7823" s="92" t="s">
        <v>48</v>
      </c>
      <c r="E7823" s="92" t="s">
        <v>51</v>
      </c>
      <c r="F7823" s="92" t="s">
        <v>50</v>
      </c>
      <c r="G7823" s="92" t="s">
        <v>97</v>
      </c>
      <c r="H7823" s="92" t="s">
        <v>93</v>
      </c>
      <c r="I7823" s="92" t="s">
        <v>259</v>
      </c>
      <c r="L7823" s="92">
        <f>L6815+L7067*'Emission factors'!$I$16+L7319*'Emission factors'!$I$17</f>
        <v>0</v>
      </c>
      <c r="M7823" s="92">
        <f>M6815+M7067*'Emission factors'!$I$16+M7319*'Emission factors'!$I$17</f>
        <v>0</v>
      </c>
      <c r="N7823" s="92">
        <f>N6815+N7067*'Emission factors'!$I$16+N7319*'Emission factors'!$I$17</f>
        <v>0</v>
      </c>
      <c r="O7823" s="92">
        <f>O6815+O7067*'Emission factors'!$I$16+O7319*'Emission factors'!$I$17</f>
        <v>0</v>
      </c>
      <c r="P7823" s="92">
        <f>P6815+P7067*'Emission factors'!$I$16+P7319*'Emission factors'!$I$17</f>
        <v>0</v>
      </c>
      <c r="Q7823" s="92">
        <f>Q6815+Q7067*'Emission factors'!$I$16+Q7319*'Emission factors'!$I$17</f>
        <v>0</v>
      </c>
      <c r="R7823" s="92">
        <f>R6815+R7067*'Emission factors'!$I$16+R7319*'Emission factors'!$I$17</f>
        <v>0</v>
      </c>
      <c r="S7823" s="92">
        <f>S6815+S7067*'Emission factors'!$I$16+S7319*'Emission factors'!$I$17</f>
        <v>0</v>
      </c>
      <c r="T7823" s="92">
        <f>T6815+T7067*'Emission factors'!$I$16+T7319*'Emission factors'!$I$17</f>
        <v>0</v>
      </c>
      <c r="U7823" s="92">
        <f>U6815+U7067*'Emission factors'!$I$16+U7319*'Emission factors'!$I$17</f>
        <v>0</v>
      </c>
    </row>
    <row r="7824" spans="1:21" x14ac:dyDescent="0.25">
      <c r="A7824" s="92" t="s">
        <v>11</v>
      </c>
      <c r="B7824" s="92" t="s">
        <v>12</v>
      </c>
      <c r="C7824" s="92" t="s">
        <v>48</v>
      </c>
      <c r="D7824" s="92" t="s">
        <v>48</v>
      </c>
      <c r="E7824" s="92" t="s">
        <v>51</v>
      </c>
      <c r="F7824" s="92" t="s">
        <v>50</v>
      </c>
      <c r="G7824" s="92" t="s">
        <v>97</v>
      </c>
      <c r="H7824" s="92" t="s">
        <v>93</v>
      </c>
      <c r="I7824" s="89" t="s">
        <v>193</v>
      </c>
      <c r="L7824" s="92">
        <f>L6816+L7068*'Emission factors'!$I$16+L7320*'Emission factors'!$I$17</f>
        <v>5283.3161752372189</v>
      </c>
      <c r="M7824" s="92">
        <f>M6816+M7068*'Emission factors'!$I$16+M7320*'Emission factors'!$I$17</f>
        <v>7154.555010849499</v>
      </c>
      <c r="N7824" s="92">
        <f>N6816+N7068*'Emission factors'!$I$16+N7320*'Emission factors'!$I$17</f>
        <v>23620.541279854006</v>
      </c>
      <c r="O7824" s="92">
        <f>O6816+O7068*'Emission factors'!$I$16+O7320*'Emission factors'!$I$17</f>
        <v>16205.623984467999</v>
      </c>
      <c r="P7824" s="92">
        <f>P6816+P7068*'Emission factors'!$I$16+P7320*'Emission factors'!$I$17</f>
        <v>8547.5149689507034</v>
      </c>
      <c r="Q7824" s="92">
        <f>Q6816+Q7068*'Emission factors'!$I$16+Q7320*'Emission factors'!$I$17</f>
        <v>8396.1419102052132</v>
      </c>
      <c r="R7824" s="92">
        <f>R6816+R7068*'Emission factors'!$I$16+R7320*'Emission factors'!$I$17</f>
        <v>9842.5779806868723</v>
      </c>
      <c r="S7824" s="92">
        <f>S6816+S7068*'Emission factors'!$I$16+S7320*'Emission factors'!$I$17</f>
        <v>11329.360417197717</v>
      </c>
      <c r="T7824" s="92">
        <f>T6816+T7068*'Emission factors'!$I$16+T7320*'Emission factors'!$I$17</f>
        <v>22707.959990691805</v>
      </c>
      <c r="U7824" s="92">
        <f>U6816+U7068*'Emission factors'!$I$16+U7320*'Emission factors'!$I$17</f>
        <v>40078.853488578003</v>
      </c>
    </row>
    <row r="7825" spans="1:21" x14ac:dyDescent="0.25">
      <c r="A7825" s="92" t="s">
        <v>11</v>
      </c>
      <c r="B7825" s="92" t="s">
        <v>12</v>
      </c>
      <c r="C7825" s="92" t="s">
        <v>48</v>
      </c>
      <c r="D7825" s="92" t="s">
        <v>48</v>
      </c>
      <c r="E7825" s="92" t="s">
        <v>51</v>
      </c>
      <c r="F7825" s="92" t="s">
        <v>50</v>
      </c>
      <c r="G7825" s="92" t="s">
        <v>97</v>
      </c>
      <c r="H7825" s="92" t="s">
        <v>93</v>
      </c>
      <c r="I7825" s="92" t="s">
        <v>203</v>
      </c>
      <c r="L7825" s="92">
        <f>L6817+L7069*'Emission factors'!$I$16+L7321*'Emission factors'!$I$17</f>
        <v>18544.09886539838</v>
      </c>
      <c r="M7825" s="92">
        <f>M6817+M7069*'Emission factors'!$I$16+M7321*'Emission factors'!$I$17</f>
        <v>14167.9865134713</v>
      </c>
      <c r="N7825" s="92">
        <f>N6817+N7069*'Emission factors'!$I$16+N7321*'Emission factors'!$I$17</f>
        <v>27926.538410782949</v>
      </c>
      <c r="O7825" s="92">
        <f>O6817+O7069*'Emission factors'!$I$16+O7321*'Emission factors'!$I$17</f>
        <v>32946.674578907412</v>
      </c>
      <c r="P7825" s="92">
        <f>P6817+P7069*'Emission factors'!$I$16+P7321*'Emission factors'!$I$17</f>
        <v>30790.721416604076</v>
      </c>
      <c r="Q7825" s="92">
        <f>Q6817+Q7069*'Emission factors'!$I$16+Q7321*'Emission factors'!$I$17</f>
        <v>45371.151398518217</v>
      </c>
      <c r="R7825" s="92">
        <f>R6817+R7069*'Emission factors'!$I$16+R7321*'Emission factors'!$I$17</f>
        <v>43622.953713524177</v>
      </c>
      <c r="S7825" s="92">
        <f>S6817+S7069*'Emission factors'!$I$16+S7321*'Emission factors'!$I$17</f>
        <v>34479.265467828089</v>
      </c>
      <c r="T7825" s="92">
        <f>T6817+T7069*'Emission factors'!$I$16+T7321*'Emission factors'!$I$17</f>
        <v>20768.561965907935</v>
      </c>
      <c r="U7825" s="92">
        <f>U6817+U7069*'Emission factors'!$I$16+U7321*'Emission factors'!$I$17</f>
        <v>14190.36856157175</v>
      </c>
    </row>
    <row r="7826" spans="1:21" x14ac:dyDescent="0.25">
      <c r="A7826" s="92" t="s">
        <v>11</v>
      </c>
      <c r="B7826" s="92" t="s">
        <v>12</v>
      </c>
      <c r="C7826" s="92" t="s">
        <v>48</v>
      </c>
      <c r="D7826" s="92" t="s">
        <v>48</v>
      </c>
      <c r="E7826" s="92" t="s">
        <v>51</v>
      </c>
      <c r="F7826" s="92" t="s">
        <v>50</v>
      </c>
      <c r="G7826" s="92" t="s">
        <v>97</v>
      </c>
      <c r="H7826" s="92" t="s">
        <v>93</v>
      </c>
      <c r="I7826" s="92" t="s">
        <v>209</v>
      </c>
      <c r="L7826" s="92">
        <f>L6818+L7070*'Emission factors'!$I$16+L7322*'Emission factors'!$I$17</f>
        <v>110128.76768093595</v>
      </c>
      <c r="M7826" s="92">
        <f>M6818+M7070*'Emission factors'!$I$16+M7322*'Emission factors'!$I$17</f>
        <v>111425.35926420803</v>
      </c>
      <c r="N7826" s="92">
        <f>N6818+N7070*'Emission factors'!$I$16+N7322*'Emission factors'!$I$17</f>
        <v>123028.46574650408</v>
      </c>
      <c r="O7826" s="92">
        <f>O6818+O7070*'Emission factors'!$I$16+O7322*'Emission factors'!$I$17</f>
        <v>125026.94518795316</v>
      </c>
      <c r="P7826" s="92">
        <f>P6818+P7070*'Emission factors'!$I$16+P7322*'Emission factors'!$I$17</f>
        <v>114393.80574775515</v>
      </c>
      <c r="Q7826" s="92">
        <f>Q6818+Q7070*'Emission factors'!$I$16+Q7322*'Emission factors'!$I$17</f>
        <v>155911.12543092197</v>
      </c>
      <c r="R7826" s="92">
        <f>R6818+R7070*'Emission factors'!$I$16+R7322*'Emission factors'!$I$17</f>
        <v>107980.40152952136</v>
      </c>
      <c r="S7826" s="92">
        <f>S6818+S7070*'Emission factors'!$I$16+S7322*'Emission factors'!$I$17</f>
        <v>24045.347662513304</v>
      </c>
      <c r="T7826" s="92">
        <f>T6818+T7070*'Emission factors'!$I$16+T7322*'Emission factors'!$I$17</f>
        <v>822.80725906429029</v>
      </c>
      <c r="U7826" s="92">
        <f>U6818+U7070*'Emission factors'!$I$16+U7322*'Emission factors'!$I$17</f>
        <v>2912.1318277100331</v>
      </c>
    </row>
    <row r="7827" spans="1:21" x14ac:dyDescent="0.25">
      <c r="A7827" s="92" t="s">
        <v>11</v>
      </c>
      <c r="B7827" s="92" t="s">
        <v>12</v>
      </c>
      <c r="C7827" s="92" t="s">
        <v>48</v>
      </c>
      <c r="D7827" s="92" t="s">
        <v>48</v>
      </c>
      <c r="E7827" s="92" t="s">
        <v>51</v>
      </c>
      <c r="F7827" s="92" t="s">
        <v>50</v>
      </c>
      <c r="G7827" s="92" t="s">
        <v>97</v>
      </c>
      <c r="H7827" s="92" t="s">
        <v>93</v>
      </c>
      <c r="I7827" s="92" t="s">
        <v>208</v>
      </c>
      <c r="L7827" s="92">
        <f>L6819+L7071*'Emission factors'!$I$16+L7323*'Emission factors'!$I$17</f>
        <v>6464.9013179108442</v>
      </c>
      <c r="M7827" s="92">
        <f>M6819+M7071*'Emission factors'!$I$16+M7323*'Emission factors'!$I$17</f>
        <v>10762.878239645057</v>
      </c>
      <c r="N7827" s="92">
        <f>N6819+N7071*'Emission factors'!$I$16+N7323*'Emission factors'!$I$17</f>
        <v>12304.407877494277</v>
      </c>
      <c r="O7827" s="92">
        <f>O6819+O7071*'Emission factors'!$I$16+O7323*'Emission factors'!$I$17</f>
        <v>13315.736985707972</v>
      </c>
      <c r="P7827" s="92">
        <f>P6819+P7071*'Emission factors'!$I$16+P7323*'Emission factors'!$I$17</f>
        <v>10811.009944225192</v>
      </c>
      <c r="Q7827" s="92">
        <f>Q6819+Q7071*'Emission factors'!$I$16+Q7323*'Emission factors'!$I$17</f>
        <v>8187.6598661229318</v>
      </c>
      <c r="R7827" s="92">
        <f>R6819+R7071*'Emission factors'!$I$16+R7323*'Emission factors'!$I$17</f>
        <v>5257.0652482162177</v>
      </c>
      <c r="S7827" s="92">
        <f>S6819+S7071*'Emission factors'!$I$16+S7323*'Emission factors'!$I$17</f>
        <v>2088.6723777920843</v>
      </c>
      <c r="T7827" s="92">
        <f>T6819+T7071*'Emission factors'!$I$16+T7323*'Emission factors'!$I$17</f>
        <v>5319.4417569985953</v>
      </c>
      <c r="U7827" s="92">
        <f>U6819+U7071*'Emission factors'!$I$16+U7323*'Emission factors'!$I$17</f>
        <v>3225.5579928853103</v>
      </c>
    </row>
    <row r="7828" spans="1:21" x14ac:dyDescent="0.25">
      <c r="A7828" s="92" t="s">
        <v>11</v>
      </c>
      <c r="B7828" s="92" t="s">
        <v>12</v>
      </c>
      <c r="C7828" s="92" t="s">
        <v>48</v>
      </c>
      <c r="D7828" s="92" t="s">
        <v>48</v>
      </c>
      <c r="E7828" s="92" t="s">
        <v>51</v>
      </c>
      <c r="F7828" s="92" t="s">
        <v>50</v>
      </c>
      <c r="G7828" s="92" t="s">
        <v>97</v>
      </c>
      <c r="H7828" s="92" t="s">
        <v>93</v>
      </c>
      <c r="I7828" s="92" t="s">
        <v>202</v>
      </c>
      <c r="L7828" s="92">
        <f>L6820+L7072*'Emission factors'!$I$16+L7324*'Emission factors'!$I$17</f>
        <v>72430.254482422388</v>
      </c>
      <c r="M7828" s="92">
        <f>M6820+M7072*'Emission factors'!$I$16+M7324*'Emission factors'!$I$17</f>
        <v>379874.71493066015</v>
      </c>
      <c r="N7828" s="92">
        <f>N6820+N7072*'Emission factors'!$I$16+N7324*'Emission factors'!$I$17</f>
        <v>554779.95705655345</v>
      </c>
      <c r="O7828" s="92">
        <f>O6820+O7072*'Emission factors'!$I$16+O7324*'Emission factors'!$I$17</f>
        <v>170400.25666966179</v>
      </c>
      <c r="P7828" s="92">
        <f>P6820+P7072*'Emission factors'!$I$16+P7324*'Emission factors'!$I$17</f>
        <v>221966.11291232551</v>
      </c>
      <c r="Q7828" s="92">
        <f>Q6820+Q7072*'Emission factors'!$I$16+Q7324*'Emission factors'!$I$17</f>
        <v>238772.24131642556</v>
      </c>
      <c r="R7828" s="92">
        <f>R6820+R7072*'Emission factors'!$I$16+R7324*'Emission factors'!$I$17</f>
        <v>148553.23664809557</v>
      </c>
      <c r="S7828" s="92">
        <f>S6820+S7072*'Emission factors'!$I$16+S7324*'Emission factors'!$I$17</f>
        <v>48308.77074895463</v>
      </c>
      <c r="T7828" s="92">
        <f>T6820+T7072*'Emission factors'!$I$16+T7324*'Emission factors'!$I$17</f>
        <v>16493.316002566269</v>
      </c>
      <c r="U7828" s="92">
        <f>U6820+U7072*'Emission factors'!$I$16+U7324*'Emission factors'!$I$17</f>
        <v>25017.056442848112</v>
      </c>
    </row>
    <row r="7829" spans="1:21" x14ac:dyDescent="0.25">
      <c r="A7829" s="92" t="s">
        <v>11</v>
      </c>
      <c r="B7829" s="92" t="s">
        <v>12</v>
      </c>
      <c r="C7829" s="92" t="s">
        <v>48</v>
      </c>
      <c r="D7829" s="92" t="s">
        <v>48</v>
      </c>
      <c r="E7829" s="92" t="s">
        <v>51</v>
      </c>
      <c r="F7829" s="92" t="s">
        <v>50</v>
      </c>
      <c r="G7829" s="92" t="s">
        <v>97</v>
      </c>
      <c r="H7829" s="92" t="s">
        <v>93</v>
      </c>
      <c r="I7829" s="92" t="s">
        <v>225</v>
      </c>
      <c r="L7829" s="92">
        <f>L6821+L7073*'Emission factors'!$I$16+L7325*'Emission factors'!$I$17</f>
        <v>0</v>
      </c>
      <c r="M7829" s="92">
        <f>M6821+M7073*'Emission factors'!$I$16+M7325*'Emission factors'!$I$17</f>
        <v>0</v>
      </c>
      <c r="N7829" s="92">
        <f>N6821+N7073*'Emission factors'!$I$16+N7325*'Emission factors'!$I$17</f>
        <v>0</v>
      </c>
      <c r="O7829" s="92">
        <f>O6821+O7073*'Emission factors'!$I$16+O7325*'Emission factors'!$I$17</f>
        <v>0</v>
      </c>
      <c r="P7829" s="92">
        <f>P6821+P7073*'Emission factors'!$I$16+P7325*'Emission factors'!$I$17</f>
        <v>0</v>
      </c>
      <c r="Q7829" s="92">
        <f>Q6821+Q7073*'Emission factors'!$I$16+Q7325*'Emission factors'!$I$17</f>
        <v>0</v>
      </c>
      <c r="R7829" s="92">
        <f>R6821+R7073*'Emission factors'!$I$16+R7325*'Emission factors'!$I$17</f>
        <v>0</v>
      </c>
      <c r="S7829" s="92">
        <f>S6821+S7073*'Emission factors'!$I$16+S7325*'Emission factors'!$I$17</f>
        <v>0</v>
      </c>
      <c r="T7829" s="92">
        <f>T6821+T7073*'Emission factors'!$I$16+T7325*'Emission factors'!$I$17</f>
        <v>0</v>
      </c>
      <c r="U7829" s="92">
        <f>U6821+U7073*'Emission factors'!$I$16+U7325*'Emission factors'!$I$17</f>
        <v>0</v>
      </c>
    </row>
    <row r="7830" spans="1:21" x14ac:dyDescent="0.25">
      <c r="A7830" s="92" t="s">
        <v>11</v>
      </c>
      <c r="B7830" s="92" t="s">
        <v>12</v>
      </c>
      <c r="C7830" s="92" t="s">
        <v>48</v>
      </c>
      <c r="D7830" s="92" t="s">
        <v>48</v>
      </c>
      <c r="E7830" s="92" t="s">
        <v>51</v>
      </c>
      <c r="F7830" s="92" t="s">
        <v>50</v>
      </c>
      <c r="G7830" s="92" t="s">
        <v>97</v>
      </c>
      <c r="H7830" s="92" t="s">
        <v>93</v>
      </c>
      <c r="I7830" s="92" t="s">
        <v>226</v>
      </c>
      <c r="L7830" s="92">
        <f>L6822+L7074*'Emission factors'!$I$16+L7326*'Emission factors'!$I$17</f>
        <v>22318.442960950408</v>
      </c>
      <c r="M7830" s="92">
        <f>M6822+M7074*'Emission factors'!$I$16+M7326*'Emission factors'!$I$17</f>
        <v>24700.678231611568</v>
      </c>
      <c r="N7830" s="92">
        <f>N6822+N7074*'Emission factors'!$I$16+N7326*'Emission factors'!$I$17</f>
        <v>26865.146843181814</v>
      </c>
      <c r="O7830" s="92">
        <f>O6822+O7074*'Emission factors'!$I$16+O7326*'Emission factors'!$I$17</f>
        <v>28137.432051446285</v>
      </c>
      <c r="P7830" s="92">
        <f>P6822+P7074*'Emission factors'!$I$16+P7326*'Emission factors'!$I$17</f>
        <v>30105.250770867766</v>
      </c>
      <c r="Q7830" s="92">
        <f>Q6822+Q7074*'Emission factors'!$I$16+Q7326*'Emission factors'!$I$17</f>
        <v>34611.700816115699</v>
      </c>
      <c r="R7830" s="92">
        <f>R6822+R7074*'Emission factors'!$I$16+R7326*'Emission factors'!$I$17</f>
        <v>22703.823957644625</v>
      </c>
      <c r="S7830" s="92">
        <f>S6822+S7074*'Emission factors'!$I$16+S7326*'Emission factors'!$I$17</f>
        <v>5079.2423485537201</v>
      </c>
      <c r="T7830" s="92">
        <f>T6822+T7074*'Emission factors'!$I$16+T7326*'Emission factors'!$I$17</f>
        <v>673.09694628099157</v>
      </c>
      <c r="U7830" s="92">
        <f>U6822+U7074*'Emission factors'!$I$16+U7326*'Emission factors'!$I$17</f>
        <v>28737.28021239669</v>
      </c>
    </row>
    <row r="7831" spans="1:21" x14ac:dyDescent="0.25">
      <c r="A7831" s="92" t="s">
        <v>11</v>
      </c>
      <c r="B7831" s="92" t="s">
        <v>12</v>
      </c>
      <c r="C7831" s="92" t="s">
        <v>48</v>
      </c>
      <c r="D7831" s="92" t="s">
        <v>48</v>
      </c>
      <c r="E7831" s="92" t="s">
        <v>51</v>
      </c>
      <c r="F7831" s="92" t="s">
        <v>50</v>
      </c>
      <c r="G7831" s="92" t="s">
        <v>97</v>
      </c>
      <c r="H7831" s="92" t="s">
        <v>93</v>
      </c>
      <c r="I7831" s="92" t="s">
        <v>206</v>
      </c>
      <c r="L7831" s="92">
        <f>L6823+L7075*'Emission factors'!$I$16+L7327*'Emission factors'!$I$17</f>
        <v>1897.4014859797082</v>
      </c>
      <c r="M7831" s="92">
        <f>M6823+M7075*'Emission factors'!$I$16+M7327*'Emission factors'!$I$17</f>
        <v>1625.3542013674412</v>
      </c>
      <c r="N7831" s="92">
        <f>N6823+N7075*'Emission factors'!$I$16+N7327*'Emission factors'!$I$17</f>
        <v>399.08823355856168</v>
      </c>
      <c r="O7831" s="92">
        <f>O6823+O7075*'Emission factors'!$I$16+O7327*'Emission factors'!$I$17</f>
        <v>36505.817637811473</v>
      </c>
      <c r="P7831" s="92">
        <f>P6823+P7075*'Emission factors'!$I$16+P7327*'Emission factors'!$I$17</f>
        <v>14694.317673640717</v>
      </c>
      <c r="Q7831" s="92">
        <f>Q6823+Q7075*'Emission factors'!$I$16+Q7327*'Emission factors'!$I$17</f>
        <v>3854.7758006344588</v>
      </c>
      <c r="R7831" s="92">
        <f>R6823+R7075*'Emission factors'!$I$16+R7327*'Emission factors'!$I$17</f>
        <v>3098.5031596664189</v>
      </c>
      <c r="S7831" s="92">
        <f>S6823+S7075*'Emission factors'!$I$16+S7327*'Emission factors'!$I$17</f>
        <v>1873.6240495723689</v>
      </c>
      <c r="T7831" s="92">
        <f>T6823+T7075*'Emission factors'!$I$16+T7327*'Emission factors'!$I$17</f>
        <v>1718.4665530695806</v>
      </c>
      <c r="U7831" s="92">
        <f>U6823+U7075*'Emission factors'!$I$16+U7327*'Emission factors'!$I$17</f>
        <v>4465.1685449851157</v>
      </c>
    </row>
    <row r="7832" spans="1:21" x14ac:dyDescent="0.25">
      <c r="A7832" s="92" t="s">
        <v>11</v>
      </c>
      <c r="B7832" s="92" t="s">
        <v>12</v>
      </c>
      <c r="C7832" s="92" t="s">
        <v>48</v>
      </c>
      <c r="D7832" s="92" t="s">
        <v>48</v>
      </c>
      <c r="E7832" s="92" t="s">
        <v>51</v>
      </c>
      <c r="F7832" s="92" t="s">
        <v>50</v>
      </c>
      <c r="G7832" s="92" t="s">
        <v>97</v>
      </c>
      <c r="H7832" s="92" t="s">
        <v>93</v>
      </c>
      <c r="I7832" s="92" t="s">
        <v>232</v>
      </c>
      <c r="L7832" s="92">
        <f>L6824+L7076*'Emission factors'!$I$16+L7328*'Emission factors'!$I$17</f>
        <v>6078.0984141348845</v>
      </c>
      <c r="M7832" s="92">
        <f>M6824+M7076*'Emission factors'!$I$16+M7328*'Emission factors'!$I$17</f>
        <v>5279.8151430328262</v>
      </c>
      <c r="N7832" s="92">
        <f>N6824+N7076*'Emission factors'!$I$16+N7328*'Emission factors'!$I$17</f>
        <v>5284.0825201622483</v>
      </c>
      <c r="O7832" s="92">
        <f>O6824+O7076*'Emission factors'!$I$16+O7328*'Emission factors'!$I$17</f>
        <v>45009.938439456077</v>
      </c>
      <c r="P7832" s="92">
        <f>P6824+P7076*'Emission factors'!$I$16+P7328*'Emission factors'!$I$17</f>
        <v>21469.191522520083</v>
      </c>
      <c r="Q7832" s="92">
        <f>Q6824+Q7076*'Emission factors'!$I$16+Q7328*'Emission factors'!$I$17</f>
        <v>9705.096384868004</v>
      </c>
      <c r="R7832" s="92">
        <f>R6824+R7076*'Emission factors'!$I$16+R7328*'Emission factors'!$I$17</f>
        <v>9157.034127307601</v>
      </c>
      <c r="S7832" s="92">
        <f>S6824+S7076*'Emission factors'!$I$16+S7328*'Emission factors'!$I$17</f>
        <v>8205.6624876497062</v>
      </c>
      <c r="T7832" s="92">
        <f>T6824+T7076*'Emission factors'!$I$16+T7328*'Emission factors'!$I$17</f>
        <v>3417.4485522904811</v>
      </c>
      <c r="U7832" s="92">
        <f>U6824+U7076*'Emission factors'!$I$16+U7328*'Emission factors'!$I$17</f>
        <v>13970.323087786657</v>
      </c>
    </row>
    <row r="7833" spans="1:21" x14ac:dyDescent="0.25">
      <c r="A7833" s="92" t="s">
        <v>11</v>
      </c>
      <c r="B7833" s="92" t="s">
        <v>12</v>
      </c>
      <c r="C7833" s="92" t="s">
        <v>48</v>
      </c>
      <c r="D7833" s="92" t="s">
        <v>48</v>
      </c>
      <c r="E7833" s="92" t="s">
        <v>51</v>
      </c>
      <c r="F7833" s="92" t="s">
        <v>50</v>
      </c>
      <c r="G7833" s="92" t="s">
        <v>97</v>
      </c>
      <c r="H7833" s="92" t="s">
        <v>93</v>
      </c>
      <c r="I7833" s="92" t="s">
        <v>200</v>
      </c>
      <c r="L7833" s="92">
        <f>L6825+L7077*'Emission factors'!$I$16+L7329*'Emission factors'!$I$17</f>
        <v>194433.36118577496</v>
      </c>
      <c r="M7833" s="92">
        <f>M6825+M7077*'Emission factors'!$I$16+M7329*'Emission factors'!$I$17</f>
        <v>203886.65840866722</v>
      </c>
      <c r="N7833" s="92">
        <f>N6825+N7077*'Emission factors'!$I$16+N7329*'Emission factors'!$I$17</f>
        <v>209819.0458996534</v>
      </c>
      <c r="O7833" s="92">
        <f>O6825+O7077*'Emission factors'!$I$16+O7329*'Emission factors'!$I$17</f>
        <v>225641.06333187493</v>
      </c>
      <c r="P7833" s="92">
        <f>P6825+P7077*'Emission factors'!$I$16+P7329*'Emission factors'!$I$17</f>
        <v>277031.8866937987</v>
      </c>
      <c r="Q7833" s="92">
        <f>Q6825+Q7077*'Emission factors'!$I$16+Q7329*'Emission factors'!$I$17</f>
        <v>279241.42887584714</v>
      </c>
      <c r="R7833" s="92">
        <f>R6825+R7077*'Emission factors'!$I$16+R7329*'Emission factors'!$I$17</f>
        <v>240595.28367621615</v>
      </c>
      <c r="S7833" s="92">
        <f>S6825+S7077*'Emission factors'!$I$16+S7329*'Emission factors'!$I$17</f>
        <v>194904.85773885154</v>
      </c>
      <c r="T7833" s="92">
        <f>T6825+T7077*'Emission factors'!$I$16+T7329*'Emission factors'!$I$17</f>
        <v>95345.6166507749</v>
      </c>
      <c r="U7833" s="92">
        <f>U6825+U7077*'Emission factors'!$I$16+U7329*'Emission factors'!$I$17</f>
        <v>121932.13814176808</v>
      </c>
    </row>
    <row r="7834" spans="1:21" x14ac:dyDescent="0.25">
      <c r="A7834" s="92" t="s">
        <v>11</v>
      </c>
      <c r="B7834" s="92" t="s">
        <v>12</v>
      </c>
      <c r="C7834" s="92" t="s">
        <v>48</v>
      </c>
      <c r="D7834" s="92" t="s">
        <v>48</v>
      </c>
      <c r="E7834" s="92" t="s">
        <v>51</v>
      </c>
      <c r="F7834" s="92" t="s">
        <v>50</v>
      </c>
      <c r="G7834" s="92" t="s">
        <v>97</v>
      </c>
      <c r="H7834" s="92" t="s">
        <v>93</v>
      </c>
      <c r="I7834" s="92" t="s">
        <v>227</v>
      </c>
      <c r="L7834" s="92">
        <f>L6826+L7078*'Emission factors'!$I$16+L7330*'Emission factors'!$I$17</f>
        <v>78179.550411570221</v>
      </c>
      <c r="M7834" s="92">
        <f>M6826+M7078*'Emission factors'!$I$16+M7330*'Emission factors'!$I$17</f>
        <v>107192.66839214876</v>
      </c>
      <c r="N7834" s="92">
        <f>N6826+N7078*'Emission factors'!$I$16+N7330*'Emission factors'!$I$17</f>
        <v>124512.37667851239</v>
      </c>
      <c r="O7834" s="92">
        <f>O6826+O7078*'Emission factors'!$I$16+O7330*'Emission factors'!$I$17</f>
        <v>31759.617480991736</v>
      </c>
      <c r="P7834" s="92">
        <f>P6826+P7078*'Emission factors'!$I$16+P7330*'Emission factors'!$I$17</f>
        <v>106179.06357892562</v>
      </c>
      <c r="Q7834" s="92">
        <f>Q6826+Q7078*'Emission factors'!$I$16+Q7330*'Emission factors'!$I$17</f>
        <v>152525.7477241735</v>
      </c>
      <c r="R7834" s="92">
        <f>R6826+R7078*'Emission factors'!$I$16+R7330*'Emission factors'!$I$17</f>
        <v>102471.75118264461</v>
      </c>
      <c r="S7834" s="92">
        <f>S6826+S7078*'Emission factors'!$I$16+S7330*'Emission factors'!$I$17</f>
        <v>30864.794481818179</v>
      </c>
      <c r="T7834" s="92">
        <f>T6826+T7078*'Emission factors'!$I$16+T7330*'Emission factors'!$I$17</f>
        <v>174361.80454028925</v>
      </c>
      <c r="U7834" s="92">
        <f>U6826+U7078*'Emission factors'!$I$16+U7330*'Emission factors'!$I$17</f>
        <v>246085.56335826445</v>
      </c>
    </row>
    <row r="7835" spans="1:21" x14ac:dyDescent="0.25">
      <c r="A7835" s="92" t="s">
        <v>11</v>
      </c>
      <c r="B7835" s="92" t="s">
        <v>12</v>
      </c>
      <c r="C7835" s="92" t="s">
        <v>48</v>
      </c>
      <c r="D7835" s="92" t="s">
        <v>48</v>
      </c>
      <c r="E7835" s="92" t="s">
        <v>51</v>
      </c>
      <c r="F7835" s="92" t="s">
        <v>50</v>
      </c>
      <c r="G7835" s="92" t="s">
        <v>97</v>
      </c>
      <c r="H7835" s="92" t="s">
        <v>93</v>
      </c>
      <c r="I7835" s="92" t="s">
        <v>228</v>
      </c>
      <c r="L7835" s="92">
        <f>L6827+L7079*'Emission factors'!$I$16+L7331*'Emission factors'!$I$17</f>
        <v>58.07110909090909</v>
      </c>
      <c r="M7835" s="92">
        <f>M6827+M7079*'Emission factors'!$I$16+M7331*'Emission factors'!$I$17</f>
        <v>56.09141219008265</v>
      </c>
      <c r="N7835" s="92">
        <f>N6827+N7079*'Emission factors'!$I$16+N7331*'Emission factors'!$I$17</f>
        <v>57.411210123966931</v>
      </c>
      <c r="O7835" s="92">
        <f>O6827+O7079*'Emission factors'!$I$16+O7331*'Emission factors'!$I$17</f>
        <v>58.07110909090909</v>
      </c>
      <c r="P7835" s="92">
        <f>P6827+P7079*'Emission factors'!$I$16+P7331*'Emission factors'!$I$17</f>
        <v>58.07110909090909</v>
      </c>
      <c r="Q7835" s="92">
        <f>Q6827+Q7079*'Emission factors'!$I$16+Q7331*'Emission factors'!$I$17</f>
        <v>14.517777272727272</v>
      </c>
      <c r="R7835" s="92">
        <f>R6827+R7079*'Emission factors'!$I$16+R7331*'Emission factors'!$I$17</f>
        <v>0</v>
      </c>
      <c r="S7835" s="92">
        <f>S6827+S7079*'Emission factors'!$I$16+S7331*'Emission factors'!$I$17</f>
        <v>0</v>
      </c>
      <c r="T7835" s="92">
        <f>T6827+T7079*'Emission factors'!$I$16+T7331*'Emission factors'!$I$17</f>
        <v>0</v>
      </c>
      <c r="U7835" s="92">
        <f>U6827+U7079*'Emission factors'!$I$16+U7331*'Emission factors'!$I$17</f>
        <v>0</v>
      </c>
    </row>
    <row r="7836" spans="1:21" x14ac:dyDescent="0.25">
      <c r="A7836" s="92" t="s">
        <v>11</v>
      </c>
      <c r="B7836" s="92" t="s">
        <v>12</v>
      </c>
      <c r="C7836" s="92" t="s">
        <v>48</v>
      </c>
      <c r="D7836" s="92" t="s">
        <v>48</v>
      </c>
      <c r="E7836" s="92" t="s">
        <v>51</v>
      </c>
      <c r="F7836" s="92" t="s">
        <v>50</v>
      </c>
      <c r="G7836" s="92" t="s">
        <v>97</v>
      </c>
      <c r="H7836" s="92" t="s">
        <v>93</v>
      </c>
      <c r="I7836" s="92" t="s">
        <v>195</v>
      </c>
      <c r="L7836" s="92">
        <f>L6828+L7080*'Emission factors'!$I$16+L7332*'Emission factors'!$I$17</f>
        <v>79723.909476993853</v>
      </c>
      <c r="M7836" s="92">
        <f>M6828+M7080*'Emission factors'!$I$16+M7332*'Emission factors'!$I$17</f>
        <v>67454.924452453983</v>
      </c>
      <c r="N7836" s="92">
        <f>N6828+N7080*'Emission factors'!$I$16+N7332*'Emission factors'!$I$17</f>
        <v>28630.430944785272</v>
      </c>
      <c r="O7836" s="92">
        <f>O6828+O7080*'Emission factors'!$I$16+O7332*'Emission factors'!$I$17</f>
        <v>16242.479033742331</v>
      </c>
      <c r="P7836" s="92">
        <f>P6828+P7080*'Emission factors'!$I$16+P7332*'Emission factors'!$I$17</f>
        <v>17807.243493865026</v>
      </c>
      <c r="Q7836" s="92">
        <f>Q6828+Q7080*'Emission factors'!$I$16+Q7332*'Emission factors'!$I$17</f>
        <v>18395.779679447849</v>
      </c>
      <c r="R7836" s="92">
        <f>R6828+R7080*'Emission factors'!$I$16+R7332*'Emission factors'!$I$17</f>
        <v>19430.791592024536</v>
      </c>
      <c r="S7836" s="92">
        <f>S6828+S7080*'Emission factors'!$I$16+S7332*'Emission factors'!$I$17</f>
        <v>20780.016046012268</v>
      </c>
      <c r="T7836" s="92">
        <f>T6828+T7080*'Emission factors'!$I$16+T7332*'Emission factors'!$I$17</f>
        <v>5279.3305398773</v>
      </c>
      <c r="U7836" s="92">
        <f>U6828+U7080*'Emission factors'!$I$16+U7332*'Emission factors'!$I$17</f>
        <v>15061.207831288342</v>
      </c>
    </row>
    <row r="7837" spans="1:21" x14ac:dyDescent="0.25">
      <c r="A7837" s="92" t="s">
        <v>11</v>
      </c>
      <c r="B7837" s="92" t="s">
        <v>12</v>
      </c>
      <c r="C7837" s="92" t="s">
        <v>48</v>
      </c>
      <c r="D7837" s="92" t="s">
        <v>48</v>
      </c>
      <c r="E7837" s="92" t="s">
        <v>51</v>
      </c>
      <c r="F7837" s="92" t="s">
        <v>50</v>
      </c>
      <c r="G7837" s="92" t="s">
        <v>97</v>
      </c>
      <c r="H7837" s="92" t="s">
        <v>93</v>
      </c>
      <c r="I7837" s="92" t="s">
        <v>192</v>
      </c>
      <c r="L7837" s="92">
        <f>L6829+L7081*'Emission factors'!$I$16+L7333*'Emission factors'!$I$17</f>
        <v>0</v>
      </c>
      <c r="M7837" s="92">
        <f>M6829+M7081*'Emission factors'!$I$16+M7333*'Emission factors'!$I$17</f>
        <v>0</v>
      </c>
      <c r="N7837" s="92">
        <f>N6829+N7081*'Emission factors'!$I$16+N7333*'Emission factors'!$I$17</f>
        <v>0</v>
      </c>
      <c r="O7837" s="92">
        <f>O6829+O7081*'Emission factors'!$I$16+O7333*'Emission factors'!$I$17</f>
        <v>0</v>
      </c>
      <c r="P7837" s="92">
        <f>P6829+P7081*'Emission factors'!$I$16+P7333*'Emission factors'!$I$17</f>
        <v>0</v>
      </c>
      <c r="Q7837" s="92">
        <f>Q6829+Q7081*'Emission factors'!$I$16+Q7333*'Emission factors'!$I$17</f>
        <v>0</v>
      </c>
      <c r="R7837" s="92">
        <f>R6829+R7081*'Emission factors'!$I$16+R7333*'Emission factors'!$I$17</f>
        <v>0</v>
      </c>
      <c r="S7837" s="92">
        <f>S6829+S7081*'Emission factors'!$I$16+S7333*'Emission factors'!$I$17</f>
        <v>0</v>
      </c>
      <c r="T7837" s="92">
        <f>T6829+T7081*'Emission factors'!$I$16+T7333*'Emission factors'!$I$17</f>
        <v>0</v>
      </c>
      <c r="U7837" s="92">
        <f>U6829+U7081*'Emission factors'!$I$16+U7333*'Emission factors'!$I$17</f>
        <v>0</v>
      </c>
    </row>
    <row r="7838" spans="1:21" x14ac:dyDescent="0.25">
      <c r="A7838" s="92" t="s">
        <v>11</v>
      </c>
      <c r="B7838" s="92" t="s">
        <v>12</v>
      </c>
      <c r="C7838" s="92" t="s">
        <v>48</v>
      </c>
      <c r="D7838" s="92" t="s">
        <v>48</v>
      </c>
      <c r="E7838" s="92" t="s">
        <v>51</v>
      </c>
      <c r="F7838" s="92" t="s">
        <v>50</v>
      </c>
      <c r="G7838" s="92" t="s">
        <v>97</v>
      </c>
      <c r="H7838" s="92" t="s">
        <v>93</v>
      </c>
      <c r="I7838" s="92" t="s">
        <v>229</v>
      </c>
      <c r="L7838" s="92">
        <f>L6830+L7082*'Emission factors'!$I$16+L7334*'Emission factors'!$I$17</f>
        <v>694.21371322314042</v>
      </c>
      <c r="M7838" s="92">
        <f>M6830+M7082*'Emission factors'!$I$16+M7334*'Emission factors'!$I$17</f>
        <v>1667.5646894628098</v>
      </c>
      <c r="N7838" s="92">
        <f>N6830+N7082*'Emission factors'!$I$16+N7334*'Emission factors'!$I$17</f>
        <v>1261.7268247933885</v>
      </c>
      <c r="O7838" s="92">
        <f>O6830+O7082*'Emission factors'!$I$16+O7334*'Emission factors'!$I$17</f>
        <v>587.95018257644608</v>
      </c>
      <c r="P7838" s="92">
        <f>P6830+P7082*'Emission factors'!$I$16+P7334*'Emission factors'!$I$17</f>
        <v>732.03252301859493</v>
      </c>
      <c r="Q7838" s="92">
        <f>Q6830+Q7082*'Emission factors'!$I$16+Q7334*'Emission factors'!$I$17</f>
        <v>775.01174273553727</v>
      </c>
      <c r="R7838" s="92">
        <f>R6830+R7082*'Emission factors'!$I$16+R7334*'Emission factors'!$I$17</f>
        <v>473.47750878099174</v>
      </c>
      <c r="S7838" s="92">
        <f>S6830+S7082*'Emission factors'!$I$16+S7334*'Emission factors'!$I$17</f>
        <v>94.695501756198354</v>
      </c>
      <c r="T7838" s="92">
        <f>T6830+T7082*'Emission factors'!$I$16+T7334*'Emission factors'!$I$17</f>
        <v>0</v>
      </c>
      <c r="U7838" s="92">
        <f>U6830+U7082*'Emission factors'!$I$16+U7334*'Emission factors'!$I$17</f>
        <v>0</v>
      </c>
    </row>
    <row r="7839" spans="1:21" x14ac:dyDescent="0.25">
      <c r="A7839" s="92" t="s">
        <v>11</v>
      </c>
      <c r="B7839" s="92" t="s">
        <v>12</v>
      </c>
      <c r="C7839" s="92" t="s">
        <v>48</v>
      </c>
      <c r="D7839" s="92" t="s">
        <v>48</v>
      </c>
      <c r="E7839" s="92" t="s">
        <v>51</v>
      </c>
      <c r="F7839" s="92" t="s">
        <v>50</v>
      </c>
      <c r="G7839" s="92" t="s">
        <v>97</v>
      </c>
      <c r="H7839" s="92" t="s">
        <v>93</v>
      </c>
      <c r="I7839" s="92" t="s">
        <v>198</v>
      </c>
      <c r="L7839" s="92">
        <f>L6831+L7083*'Emission factors'!$I$16+L7335*'Emission factors'!$I$17</f>
        <v>0</v>
      </c>
      <c r="M7839" s="92">
        <f>M6831+M7083*'Emission factors'!$I$16+M7335*'Emission factors'!$I$17</f>
        <v>0</v>
      </c>
      <c r="N7839" s="92">
        <f>N6831+N7083*'Emission factors'!$I$16+N7335*'Emission factors'!$I$17</f>
        <v>0</v>
      </c>
      <c r="O7839" s="92">
        <f>O6831+O7083*'Emission factors'!$I$16+O7335*'Emission factors'!$I$17</f>
        <v>0</v>
      </c>
      <c r="P7839" s="92">
        <f>P6831+P7083*'Emission factors'!$I$16+P7335*'Emission factors'!$I$17</f>
        <v>0</v>
      </c>
      <c r="Q7839" s="92">
        <f>Q6831+Q7083*'Emission factors'!$I$16+Q7335*'Emission factors'!$I$17</f>
        <v>0</v>
      </c>
      <c r="R7839" s="92">
        <f>R6831+R7083*'Emission factors'!$I$16+R7335*'Emission factors'!$I$17</f>
        <v>0</v>
      </c>
      <c r="S7839" s="92">
        <f>S6831+S7083*'Emission factors'!$I$16+S7335*'Emission factors'!$I$17</f>
        <v>0</v>
      </c>
      <c r="T7839" s="92">
        <f>T6831+T7083*'Emission factors'!$I$16+T7335*'Emission factors'!$I$17</f>
        <v>0</v>
      </c>
      <c r="U7839" s="92">
        <f>U6831+U7083*'Emission factors'!$I$16+U7335*'Emission factors'!$I$17</f>
        <v>0</v>
      </c>
    </row>
    <row r="7840" spans="1:21" x14ac:dyDescent="0.25">
      <c r="A7840" s="92" t="s">
        <v>11</v>
      </c>
      <c r="B7840" s="92" t="s">
        <v>12</v>
      </c>
      <c r="C7840" s="92" t="s">
        <v>48</v>
      </c>
      <c r="D7840" s="92" t="s">
        <v>48</v>
      </c>
      <c r="E7840" s="92" t="s">
        <v>51</v>
      </c>
      <c r="F7840" s="92" t="s">
        <v>50</v>
      </c>
      <c r="G7840" s="92" t="s">
        <v>97</v>
      </c>
      <c r="H7840" s="92" t="s">
        <v>93</v>
      </c>
      <c r="I7840" s="92" t="s">
        <v>230</v>
      </c>
      <c r="L7840" s="92">
        <f>L6832+L7084*'Emission factors'!$I$16+L7336*'Emission factors'!$I$17</f>
        <v>92.385855371900817</v>
      </c>
      <c r="M7840" s="92">
        <f>M6832+M7084*'Emission factors'!$I$16+M7336*'Emission factors'!$I$17</f>
        <v>92.385855371900817</v>
      </c>
      <c r="N7840" s="92">
        <f>N6832+N7084*'Emission factors'!$I$16+N7336*'Emission factors'!$I$17</f>
        <v>23.096463842975204</v>
      </c>
      <c r="O7840" s="92">
        <f>O6832+O7084*'Emission factors'!$I$16+O7336*'Emission factors'!$I$17</f>
        <v>0</v>
      </c>
      <c r="P7840" s="92">
        <f>P6832+P7084*'Emission factors'!$I$16+P7336*'Emission factors'!$I$17</f>
        <v>0</v>
      </c>
      <c r="Q7840" s="92">
        <f>Q6832+Q7084*'Emission factors'!$I$16+Q7336*'Emission factors'!$I$17</f>
        <v>0</v>
      </c>
      <c r="R7840" s="92">
        <f>R6832+R7084*'Emission factors'!$I$16+R7336*'Emission factors'!$I$17</f>
        <v>0</v>
      </c>
      <c r="S7840" s="92">
        <f>S6832+S7084*'Emission factors'!$I$16+S7336*'Emission factors'!$I$17</f>
        <v>0</v>
      </c>
      <c r="T7840" s="92">
        <f>T6832+T7084*'Emission factors'!$I$16+T7336*'Emission factors'!$I$17</f>
        <v>0</v>
      </c>
      <c r="U7840" s="92">
        <f>U6832+U7084*'Emission factors'!$I$16+U7336*'Emission factors'!$I$17</f>
        <v>0</v>
      </c>
    </row>
    <row r="7841" spans="1:21" x14ac:dyDescent="0.25">
      <c r="A7841" s="92" t="s">
        <v>11</v>
      </c>
      <c r="B7841" s="92" t="s">
        <v>12</v>
      </c>
      <c r="C7841" s="92" t="s">
        <v>48</v>
      </c>
      <c r="D7841" s="92" t="s">
        <v>48</v>
      </c>
      <c r="E7841" s="92" t="s">
        <v>51</v>
      </c>
      <c r="F7841" s="92" t="s">
        <v>50</v>
      </c>
      <c r="G7841" s="92" t="s">
        <v>97</v>
      </c>
      <c r="H7841" s="92" t="s">
        <v>93</v>
      </c>
      <c r="I7841" s="92" t="s">
        <v>210</v>
      </c>
      <c r="L7841" s="92">
        <f>L6833+L7085*'Emission factors'!$I$16+L7337*'Emission factors'!$I$17</f>
        <v>0</v>
      </c>
      <c r="M7841" s="92">
        <f>M6833+M7085*'Emission factors'!$I$16+M7337*'Emission factors'!$I$17</f>
        <v>0</v>
      </c>
      <c r="N7841" s="92">
        <f>N6833+N7085*'Emission factors'!$I$16+N7337*'Emission factors'!$I$17</f>
        <v>0</v>
      </c>
      <c r="O7841" s="92">
        <f>O6833+O7085*'Emission factors'!$I$16+O7337*'Emission factors'!$I$17</f>
        <v>0</v>
      </c>
      <c r="P7841" s="92">
        <f>P6833+P7085*'Emission factors'!$I$16+P7337*'Emission factors'!$I$17</f>
        <v>0</v>
      </c>
      <c r="Q7841" s="92">
        <f>Q6833+Q7085*'Emission factors'!$I$16+Q7337*'Emission factors'!$I$17</f>
        <v>0</v>
      </c>
      <c r="R7841" s="92">
        <f>R6833+R7085*'Emission factors'!$I$16+R7337*'Emission factors'!$I$17</f>
        <v>0</v>
      </c>
      <c r="S7841" s="92">
        <f>S6833+S7085*'Emission factors'!$I$16+S7337*'Emission factors'!$I$17</f>
        <v>0</v>
      </c>
      <c r="T7841" s="92">
        <f>T6833+T7085*'Emission factors'!$I$16+T7337*'Emission factors'!$I$17</f>
        <v>0</v>
      </c>
      <c r="U7841" s="92">
        <f>U6833+U7085*'Emission factors'!$I$16+U7337*'Emission factors'!$I$17</f>
        <v>0</v>
      </c>
    </row>
    <row r="7842" spans="1:21" x14ac:dyDescent="0.25">
      <c r="A7842" s="92" t="s">
        <v>11</v>
      </c>
      <c r="B7842" s="92" t="s">
        <v>12</v>
      </c>
      <c r="C7842" s="92" t="s">
        <v>48</v>
      </c>
      <c r="D7842" s="92" t="s">
        <v>48</v>
      </c>
      <c r="E7842" s="92" t="s">
        <v>51</v>
      </c>
      <c r="F7842" s="92" t="s">
        <v>50</v>
      </c>
      <c r="G7842" s="92" t="s">
        <v>97</v>
      </c>
      <c r="H7842" s="92" t="s">
        <v>93</v>
      </c>
      <c r="I7842" s="92" t="s">
        <v>191</v>
      </c>
      <c r="L7842" s="92">
        <f>L6834+L7086*'Emission factors'!$I$16+L7338*'Emission factors'!$I$17</f>
        <v>5939.0907024793387</v>
      </c>
      <c r="M7842" s="92">
        <f>M6834+M7086*'Emission factors'!$I$16+M7338*'Emission factors'!$I$17</f>
        <v>7093.2539956611572</v>
      </c>
      <c r="N7842" s="92">
        <f>N6834+N7086*'Emission factors'!$I$16+N7338*'Emission factors'!$I$17</f>
        <v>5159.0901235537185</v>
      </c>
      <c r="O7842" s="92">
        <f>O6834+O7086*'Emission factors'!$I$16+O7338*'Emission factors'!$I$17</f>
        <v>3849.8505731404957</v>
      </c>
      <c r="P7842" s="92">
        <f>P6834+P7086*'Emission factors'!$I$16+P7338*'Emission factors'!$I$17</f>
        <v>899.44229194214881</v>
      </c>
      <c r="Q7842" s="92">
        <f>Q6834+Q7086*'Emission factors'!$I$16+Q7338*'Emission factors'!$I$17</f>
        <v>1235.3308661157023</v>
      </c>
      <c r="R7842" s="92">
        <f>R6834+R7086*'Emission factors'!$I$16+R7338*'Emission factors'!$I$17</f>
        <v>1029.4423884297521</v>
      </c>
      <c r="S7842" s="92">
        <f>S6834+S7086*'Emission factors'!$I$16+S7338*'Emission factors'!$I$17</f>
        <v>205.88847768595036</v>
      </c>
      <c r="T7842" s="92">
        <f>T6834+T7086*'Emission factors'!$I$16+T7338*'Emission factors'!$I$17</f>
        <v>0</v>
      </c>
      <c r="U7842" s="92">
        <f>U6834+U7086*'Emission factors'!$I$16+U7338*'Emission factors'!$I$17</f>
        <v>0</v>
      </c>
    </row>
    <row r="7843" spans="1:21" x14ac:dyDescent="0.25">
      <c r="A7843" s="92" t="s">
        <v>11</v>
      </c>
      <c r="B7843" s="92" t="s">
        <v>12</v>
      </c>
      <c r="C7843" s="92" t="s">
        <v>48</v>
      </c>
      <c r="D7843" s="92" t="s">
        <v>48</v>
      </c>
      <c r="E7843" s="92" t="s">
        <v>51</v>
      </c>
      <c r="F7843" s="92" t="s">
        <v>50</v>
      </c>
      <c r="G7843" s="92" t="s">
        <v>97</v>
      </c>
      <c r="H7843" s="92" t="s">
        <v>93</v>
      </c>
      <c r="I7843" s="92" t="s">
        <v>231</v>
      </c>
      <c r="L7843" s="92">
        <f>L6835+L7087*'Emission factors'!$I$16+L7339*'Emission factors'!$I$17</f>
        <v>1918.9861958677684</v>
      </c>
      <c r="M7843" s="92">
        <f>M6835+M7087*'Emission factors'!$I$16+M7339*'Emission factors'!$I$17</f>
        <v>3027.6164603305788</v>
      </c>
      <c r="N7843" s="92">
        <f>N6835+N7087*'Emission factors'!$I$16+N7339*'Emission factors'!$I$17</f>
        <v>2061.5243727272727</v>
      </c>
      <c r="O7843" s="92">
        <f>O6835+O7087*'Emission factors'!$I$16+O7339*'Emission factors'!$I$17</f>
        <v>1603.5544896694214</v>
      </c>
      <c r="P7843" s="92">
        <f>P6835+P7087*'Emission factors'!$I$16+P7339*'Emission factors'!$I$17</f>
        <v>1575.8387330578512</v>
      </c>
      <c r="Q7843" s="92">
        <f>Q6835+Q7087*'Emission factors'!$I$16+Q7339*'Emission factors'!$I$17</f>
        <v>393.9596832644628</v>
      </c>
      <c r="R7843" s="92">
        <f>R6835+R7087*'Emission factors'!$I$16+R7339*'Emission factors'!$I$17</f>
        <v>0</v>
      </c>
      <c r="S7843" s="92">
        <f>S6835+S7087*'Emission factors'!$I$16+S7339*'Emission factors'!$I$17</f>
        <v>0</v>
      </c>
      <c r="T7843" s="92">
        <f>T6835+T7087*'Emission factors'!$I$16+T7339*'Emission factors'!$I$17</f>
        <v>0</v>
      </c>
      <c r="U7843" s="92">
        <f>U6835+U7087*'Emission factors'!$I$16+U7339*'Emission factors'!$I$17</f>
        <v>0</v>
      </c>
    </row>
    <row r="7844" spans="1:21" x14ac:dyDescent="0.25">
      <c r="A7844" s="92" t="s">
        <v>11</v>
      </c>
      <c r="B7844" s="92" t="s">
        <v>12</v>
      </c>
      <c r="C7844" s="92" t="s">
        <v>48</v>
      </c>
      <c r="D7844" s="92" t="s">
        <v>48</v>
      </c>
      <c r="E7844" s="92" t="s">
        <v>51</v>
      </c>
      <c r="F7844" s="92" t="s">
        <v>50</v>
      </c>
      <c r="G7844" s="92" t="s">
        <v>97</v>
      </c>
      <c r="H7844" s="92" t="s">
        <v>93</v>
      </c>
      <c r="I7844" s="92" t="s">
        <v>190</v>
      </c>
      <c r="L7844" s="92">
        <f>L6836+L7088*'Emission factors'!$I$16+L7340*'Emission factors'!$I$17</f>
        <v>0</v>
      </c>
      <c r="M7844" s="92">
        <f>M6836+M7088*'Emission factors'!$I$16+M7340*'Emission factors'!$I$17</f>
        <v>0</v>
      </c>
      <c r="N7844" s="92">
        <f>N6836+N7088*'Emission factors'!$I$16+N7340*'Emission factors'!$I$17</f>
        <v>0</v>
      </c>
      <c r="O7844" s="92">
        <f>O6836+O7088*'Emission factors'!$I$16+O7340*'Emission factors'!$I$17</f>
        <v>0</v>
      </c>
      <c r="P7844" s="92">
        <f>P6836+P7088*'Emission factors'!$I$16+P7340*'Emission factors'!$I$17</f>
        <v>0</v>
      </c>
      <c r="Q7844" s="92">
        <f>Q6836+Q7088*'Emission factors'!$I$16+Q7340*'Emission factors'!$I$17</f>
        <v>0</v>
      </c>
      <c r="R7844" s="92">
        <f>R6836+R7088*'Emission factors'!$I$16+R7340*'Emission factors'!$I$17</f>
        <v>0</v>
      </c>
      <c r="S7844" s="92">
        <f>S6836+S7088*'Emission factors'!$I$16+S7340*'Emission factors'!$I$17</f>
        <v>0</v>
      </c>
      <c r="T7844" s="92">
        <f>T6836+T7088*'Emission factors'!$I$16+T7340*'Emission factors'!$I$17</f>
        <v>0</v>
      </c>
      <c r="U7844" s="92">
        <f>U6836+U7088*'Emission factors'!$I$16+U7340*'Emission factors'!$I$17</f>
        <v>4213.5271978527599</v>
      </c>
    </row>
    <row r="7845" spans="1:21" x14ac:dyDescent="0.25">
      <c r="A7845" s="92" t="s">
        <v>11</v>
      </c>
      <c r="B7845" s="92" t="s">
        <v>12</v>
      </c>
      <c r="C7845" s="92" t="s">
        <v>48</v>
      </c>
      <c r="D7845" s="92" t="s">
        <v>48</v>
      </c>
      <c r="E7845" s="92" t="s">
        <v>52</v>
      </c>
      <c r="F7845" s="92" t="s">
        <v>50</v>
      </c>
      <c r="G7845" s="92" t="s">
        <v>97</v>
      </c>
      <c r="H7845" s="92" t="s">
        <v>93</v>
      </c>
      <c r="I7845" s="92" t="s">
        <v>207</v>
      </c>
      <c r="L7845" s="92">
        <f>L6837+L7089*'Emission factors'!$I$16+L7341*'Emission factors'!$I$17</f>
        <v>0</v>
      </c>
      <c r="M7845" s="92">
        <f>M6837+M7089*'Emission factors'!$I$16+M7341*'Emission factors'!$I$17</f>
        <v>0</v>
      </c>
      <c r="N7845" s="92">
        <f>N6837+N7089*'Emission factors'!$I$16+N7341*'Emission factors'!$I$17</f>
        <v>0</v>
      </c>
      <c r="O7845" s="92">
        <f>O6837+O7089*'Emission factors'!$I$16+O7341*'Emission factors'!$I$17</f>
        <v>0</v>
      </c>
      <c r="P7845" s="92">
        <f>P6837+P7089*'Emission factors'!$I$16+P7341*'Emission factors'!$I$17</f>
        <v>0</v>
      </c>
      <c r="Q7845" s="92">
        <f>Q6837+Q7089*'Emission factors'!$I$16+Q7341*'Emission factors'!$I$17</f>
        <v>0</v>
      </c>
      <c r="R7845" s="92">
        <f>R6837+R7089*'Emission factors'!$I$16+R7341*'Emission factors'!$I$17</f>
        <v>0</v>
      </c>
      <c r="S7845" s="92">
        <f>S6837+S7089*'Emission factors'!$I$16+S7341*'Emission factors'!$I$17</f>
        <v>0</v>
      </c>
      <c r="T7845" s="92">
        <f>T6837+T7089*'Emission factors'!$I$16+T7341*'Emission factors'!$I$17</f>
        <v>0</v>
      </c>
      <c r="U7845" s="92">
        <f>U6837+U7089*'Emission factors'!$I$16+U7341*'Emission factors'!$I$17</f>
        <v>0</v>
      </c>
    </row>
    <row r="7846" spans="1:21" x14ac:dyDescent="0.25">
      <c r="A7846" s="92" t="s">
        <v>11</v>
      </c>
      <c r="B7846" s="92" t="s">
        <v>12</v>
      </c>
      <c r="C7846" s="92" t="s">
        <v>48</v>
      </c>
      <c r="D7846" s="92" t="s">
        <v>48</v>
      </c>
      <c r="E7846" s="92" t="s">
        <v>52</v>
      </c>
      <c r="F7846" s="92" t="s">
        <v>50</v>
      </c>
      <c r="G7846" s="92" t="s">
        <v>97</v>
      </c>
      <c r="H7846" s="92" t="s">
        <v>93</v>
      </c>
      <c r="I7846" s="92" t="s">
        <v>218</v>
      </c>
      <c r="L7846" s="92">
        <f>L6838+L7090*'Emission factors'!$I$16+L7342*'Emission factors'!$I$17</f>
        <v>0</v>
      </c>
      <c r="M7846" s="92">
        <f>M6838+M7090*'Emission factors'!$I$16+M7342*'Emission factors'!$I$17</f>
        <v>0</v>
      </c>
      <c r="N7846" s="92">
        <f>N6838+N7090*'Emission factors'!$I$16+N7342*'Emission factors'!$I$17</f>
        <v>0</v>
      </c>
      <c r="O7846" s="92">
        <f>O6838+O7090*'Emission factors'!$I$16+O7342*'Emission factors'!$I$17</f>
        <v>0</v>
      </c>
      <c r="P7846" s="92">
        <f>P6838+P7090*'Emission factors'!$I$16+P7342*'Emission factors'!$I$17</f>
        <v>0</v>
      </c>
      <c r="Q7846" s="92">
        <f>Q6838+Q7090*'Emission factors'!$I$16+Q7342*'Emission factors'!$I$17</f>
        <v>0</v>
      </c>
      <c r="R7846" s="92">
        <f>R6838+R7090*'Emission factors'!$I$16+R7342*'Emission factors'!$I$17</f>
        <v>0</v>
      </c>
      <c r="S7846" s="92">
        <f>S6838+S7090*'Emission factors'!$I$16+S7342*'Emission factors'!$I$17</f>
        <v>0</v>
      </c>
      <c r="T7846" s="92">
        <f>T6838+T7090*'Emission factors'!$I$16+T7342*'Emission factors'!$I$17</f>
        <v>0</v>
      </c>
      <c r="U7846" s="92">
        <f>U6838+U7090*'Emission factors'!$I$16+U7342*'Emission factors'!$I$17</f>
        <v>0</v>
      </c>
    </row>
    <row r="7847" spans="1:21" x14ac:dyDescent="0.25">
      <c r="A7847" s="92" t="s">
        <v>11</v>
      </c>
      <c r="B7847" s="92" t="s">
        <v>12</v>
      </c>
      <c r="C7847" s="92" t="s">
        <v>48</v>
      </c>
      <c r="D7847" s="92" t="s">
        <v>48</v>
      </c>
      <c r="E7847" s="92" t="s">
        <v>52</v>
      </c>
      <c r="F7847" s="92" t="s">
        <v>50</v>
      </c>
      <c r="G7847" s="92" t="s">
        <v>97</v>
      </c>
      <c r="H7847" s="92" t="s">
        <v>93</v>
      </c>
      <c r="I7847" s="92" t="s">
        <v>194</v>
      </c>
      <c r="L7847" s="92">
        <f>L6839+L7091*'Emission factors'!$I$16+L7343*'Emission factors'!$I$17</f>
        <v>0</v>
      </c>
      <c r="M7847" s="92">
        <f>M6839+M7091*'Emission factors'!$I$16+M7343*'Emission factors'!$I$17</f>
        <v>0</v>
      </c>
      <c r="N7847" s="92">
        <f>N6839+N7091*'Emission factors'!$I$16+N7343*'Emission factors'!$I$17</f>
        <v>0</v>
      </c>
      <c r="O7847" s="92">
        <f>O6839+O7091*'Emission factors'!$I$16+O7343*'Emission factors'!$I$17</f>
        <v>0</v>
      </c>
      <c r="P7847" s="92">
        <f>P6839+P7091*'Emission factors'!$I$16+P7343*'Emission factors'!$I$17</f>
        <v>0</v>
      </c>
      <c r="Q7847" s="92">
        <f>Q6839+Q7091*'Emission factors'!$I$16+Q7343*'Emission factors'!$I$17</f>
        <v>0</v>
      </c>
      <c r="R7847" s="92">
        <f>R6839+R7091*'Emission factors'!$I$16+R7343*'Emission factors'!$I$17</f>
        <v>0</v>
      </c>
      <c r="S7847" s="92">
        <f>S6839+S7091*'Emission factors'!$I$16+S7343*'Emission factors'!$I$17</f>
        <v>0</v>
      </c>
      <c r="T7847" s="92">
        <f>T6839+T7091*'Emission factors'!$I$16+T7343*'Emission factors'!$I$17</f>
        <v>0</v>
      </c>
      <c r="U7847" s="92">
        <f>U6839+U7091*'Emission factors'!$I$16+U7343*'Emission factors'!$I$17</f>
        <v>0</v>
      </c>
    </row>
    <row r="7848" spans="1:21" x14ac:dyDescent="0.25">
      <c r="A7848" s="92" t="s">
        <v>11</v>
      </c>
      <c r="B7848" s="92" t="s">
        <v>12</v>
      </c>
      <c r="C7848" s="92" t="s">
        <v>48</v>
      </c>
      <c r="D7848" s="92" t="s">
        <v>48</v>
      </c>
      <c r="E7848" s="92" t="s">
        <v>52</v>
      </c>
      <c r="F7848" s="92" t="s">
        <v>50</v>
      </c>
      <c r="G7848" s="92" t="s">
        <v>97</v>
      </c>
      <c r="H7848" s="92" t="s">
        <v>93</v>
      </c>
      <c r="I7848" s="92" t="s">
        <v>205</v>
      </c>
      <c r="L7848" s="92">
        <f>L6840+L7092*'Emission factors'!$I$16+L7344*'Emission factors'!$I$17</f>
        <v>0</v>
      </c>
      <c r="M7848" s="92">
        <f>M6840+M7092*'Emission factors'!$I$16+M7344*'Emission factors'!$I$17</f>
        <v>0</v>
      </c>
      <c r="N7848" s="92">
        <f>N6840+N7092*'Emission factors'!$I$16+N7344*'Emission factors'!$I$17</f>
        <v>0</v>
      </c>
      <c r="O7848" s="92">
        <f>O6840+O7092*'Emission factors'!$I$16+O7344*'Emission factors'!$I$17</f>
        <v>0</v>
      </c>
      <c r="P7848" s="92">
        <f>P6840+P7092*'Emission factors'!$I$16+P7344*'Emission factors'!$I$17</f>
        <v>0</v>
      </c>
      <c r="Q7848" s="92">
        <f>Q6840+Q7092*'Emission factors'!$I$16+Q7344*'Emission factors'!$I$17</f>
        <v>0</v>
      </c>
      <c r="R7848" s="92">
        <f>R6840+R7092*'Emission factors'!$I$16+R7344*'Emission factors'!$I$17</f>
        <v>0</v>
      </c>
      <c r="S7848" s="92">
        <f>S6840+S7092*'Emission factors'!$I$16+S7344*'Emission factors'!$I$17</f>
        <v>0</v>
      </c>
      <c r="T7848" s="92">
        <f>T6840+T7092*'Emission factors'!$I$16+T7344*'Emission factors'!$I$17</f>
        <v>0</v>
      </c>
      <c r="U7848" s="92">
        <f>U6840+U7092*'Emission factors'!$I$16+U7344*'Emission factors'!$I$17</f>
        <v>0</v>
      </c>
    </row>
    <row r="7849" spans="1:21" x14ac:dyDescent="0.25">
      <c r="A7849" s="92" t="s">
        <v>11</v>
      </c>
      <c r="B7849" s="92" t="s">
        <v>12</v>
      </c>
      <c r="C7849" s="92" t="s">
        <v>48</v>
      </c>
      <c r="D7849" s="92" t="s">
        <v>48</v>
      </c>
      <c r="E7849" s="92" t="s">
        <v>52</v>
      </c>
      <c r="F7849" s="92" t="s">
        <v>50</v>
      </c>
      <c r="G7849" s="92" t="s">
        <v>97</v>
      </c>
      <c r="H7849" s="92" t="s">
        <v>93</v>
      </c>
      <c r="I7849" s="92" t="s">
        <v>204</v>
      </c>
      <c r="L7849" s="92">
        <f>L6841+L7093*'Emission factors'!$I$16+L7345*'Emission factors'!$I$17</f>
        <v>0</v>
      </c>
      <c r="M7849" s="92">
        <f>M6841+M7093*'Emission factors'!$I$16+M7345*'Emission factors'!$I$17</f>
        <v>0</v>
      </c>
      <c r="N7849" s="92">
        <f>N6841+N7093*'Emission factors'!$I$16+N7345*'Emission factors'!$I$17</f>
        <v>0</v>
      </c>
      <c r="O7849" s="92">
        <f>O6841+O7093*'Emission factors'!$I$16+O7345*'Emission factors'!$I$17</f>
        <v>0</v>
      </c>
      <c r="P7849" s="92">
        <f>P6841+P7093*'Emission factors'!$I$16+P7345*'Emission factors'!$I$17</f>
        <v>0</v>
      </c>
      <c r="Q7849" s="92">
        <f>Q6841+Q7093*'Emission factors'!$I$16+Q7345*'Emission factors'!$I$17</f>
        <v>0</v>
      </c>
      <c r="R7849" s="92">
        <f>R6841+R7093*'Emission factors'!$I$16+R7345*'Emission factors'!$I$17</f>
        <v>0</v>
      </c>
      <c r="S7849" s="92">
        <f>S6841+S7093*'Emission factors'!$I$16+S7345*'Emission factors'!$I$17</f>
        <v>0</v>
      </c>
      <c r="T7849" s="92">
        <f>T6841+T7093*'Emission factors'!$I$16+T7345*'Emission factors'!$I$17</f>
        <v>0</v>
      </c>
      <c r="U7849" s="92">
        <f>U6841+U7093*'Emission factors'!$I$16+U7345*'Emission factors'!$I$17</f>
        <v>0</v>
      </c>
    </row>
    <row r="7850" spans="1:21" x14ac:dyDescent="0.25">
      <c r="A7850" s="92" t="s">
        <v>11</v>
      </c>
      <c r="B7850" s="92" t="s">
        <v>12</v>
      </c>
      <c r="C7850" s="92" t="s">
        <v>48</v>
      </c>
      <c r="D7850" s="92" t="s">
        <v>48</v>
      </c>
      <c r="E7850" s="92" t="s">
        <v>52</v>
      </c>
      <c r="F7850" s="92" t="s">
        <v>50</v>
      </c>
      <c r="G7850" s="92" t="s">
        <v>97</v>
      </c>
      <c r="H7850" s="92" t="s">
        <v>93</v>
      </c>
      <c r="I7850" s="92" t="s">
        <v>199</v>
      </c>
      <c r="L7850" s="92">
        <f>L6842+L7094*'Emission factors'!$I$16+L7346*'Emission factors'!$I$17</f>
        <v>0</v>
      </c>
      <c r="M7850" s="92">
        <f>M6842+M7094*'Emission factors'!$I$16+M7346*'Emission factors'!$I$17</f>
        <v>0</v>
      </c>
      <c r="N7850" s="92">
        <f>N6842+N7094*'Emission factors'!$I$16+N7346*'Emission factors'!$I$17</f>
        <v>0</v>
      </c>
      <c r="O7850" s="92">
        <f>O6842+O7094*'Emission factors'!$I$16+O7346*'Emission factors'!$I$17</f>
        <v>0</v>
      </c>
      <c r="P7850" s="92">
        <f>P6842+P7094*'Emission factors'!$I$16+P7346*'Emission factors'!$I$17</f>
        <v>0</v>
      </c>
      <c r="Q7850" s="92">
        <f>Q6842+Q7094*'Emission factors'!$I$16+Q7346*'Emission factors'!$I$17</f>
        <v>0</v>
      </c>
      <c r="R7850" s="92">
        <f>R6842+R7094*'Emission factors'!$I$16+R7346*'Emission factors'!$I$17</f>
        <v>0</v>
      </c>
      <c r="S7850" s="92">
        <f>S6842+S7094*'Emission factors'!$I$16+S7346*'Emission factors'!$I$17</f>
        <v>0</v>
      </c>
      <c r="T7850" s="92">
        <f>T6842+T7094*'Emission factors'!$I$16+T7346*'Emission factors'!$I$17</f>
        <v>0</v>
      </c>
      <c r="U7850" s="92">
        <f>U6842+U7094*'Emission factors'!$I$16+U7346*'Emission factors'!$I$17</f>
        <v>0</v>
      </c>
    </row>
    <row r="7851" spans="1:21" x14ac:dyDescent="0.25">
      <c r="A7851" s="92" t="s">
        <v>11</v>
      </c>
      <c r="B7851" s="92" t="s">
        <v>12</v>
      </c>
      <c r="C7851" s="92" t="s">
        <v>48</v>
      </c>
      <c r="D7851" s="92" t="s">
        <v>48</v>
      </c>
      <c r="E7851" s="92" t="s">
        <v>52</v>
      </c>
      <c r="F7851" s="92" t="s">
        <v>50</v>
      </c>
      <c r="G7851" s="92" t="s">
        <v>97</v>
      </c>
      <c r="H7851" s="92" t="s">
        <v>93</v>
      </c>
      <c r="I7851" s="92" t="s">
        <v>233</v>
      </c>
      <c r="L7851" s="92">
        <f>L6843+L7095*'Emission factors'!$I$16+L7347*'Emission factors'!$I$17</f>
        <v>0</v>
      </c>
      <c r="M7851" s="92">
        <f>M6843+M7095*'Emission factors'!$I$16+M7347*'Emission factors'!$I$17</f>
        <v>0</v>
      </c>
      <c r="N7851" s="92">
        <f>N6843+N7095*'Emission factors'!$I$16+N7347*'Emission factors'!$I$17</f>
        <v>0</v>
      </c>
      <c r="O7851" s="92">
        <f>O6843+O7095*'Emission factors'!$I$16+O7347*'Emission factors'!$I$17</f>
        <v>0</v>
      </c>
      <c r="P7851" s="92">
        <f>P6843+P7095*'Emission factors'!$I$16+P7347*'Emission factors'!$I$17</f>
        <v>0</v>
      </c>
      <c r="Q7851" s="92">
        <f>Q6843+Q7095*'Emission factors'!$I$16+Q7347*'Emission factors'!$I$17</f>
        <v>0</v>
      </c>
      <c r="R7851" s="92">
        <f>R6843+R7095*'Emission factors'!$I$16+R7347*'Emission factors'!$I$17</f>
        <v>0</v>
      </c>
      <c r="S7851" s="92">
        <f>S6843+S7095*'Emission factors'!$I$16+S7347*'Emission factors'!$I$17</f>
        <v>0</v>
      </c>
      <c r="T7851" s="92">
        <f>T6843+T7095*'Emission factors'!$I$16+T7347*'Emission factors'!$I$17</f>
        <v>0</v>
      </c>
      <c r="U7851" s="92">
        <f>U6843+U7095*'Emission factors'!$I$16+U7347*'Emission factors'!$I$17</f>
        <v>0</v>
      </c>
    </row>
    <row r="7852" spans="1:21" x14ac:dyDescent="0.25">
      <c r="A7852" s="92" t="s">
        <v>11</v>
      </c>
      <c r="B7852" s="92" t="s">
        <v>12</v>
      </c>
      <c r="C7852" s="92" t="s">
        <v>48</v>
      </c>
      <c r="D7852" s="92" t="s">
        <v>48</v>
      </c>
      <c r="E7852" s="92" t="s">
        <v>52</v>
      </c>
      <c r="F7852" s="92" t="s">
        <v>50</v>
      </c>
      <c r="G7852" s="92" t="s">
        <v>97</v>
      </c>
      <c r="H7852" s="92" t="s">
        <v>93</v>
      </c>
      <c r="I7852" s="92" t="s">
        <v>220</v>
      </c>
      <c r="L7852" s="92">
        <f>L6844+L7096*'Emission factors'!$I$16+L7348*'Emission factors'!$I$17</f>
        <v>0</v>
      </c>
      <c r="M7852" s="92">
        <f>M6844+M7096*'Emission factors'!$I$16+M7348*'Emission factors'!$I$17</f>
        <v>0</v>
      </c>
      <c r="N7852" s="92">
        <f>N6844+N7096*'Emission factors'!$I$16+N7348*'Emission factors'!$I$17</f>
        <v>0</v>
      </c>
      <c r="O7852" s="92">
        <f>O6844+O7096*'Emission factors'!$I$16+O7348*'Emission factors'!$I$17</f>
        <v>0</v>
      </c>
      <c r="P7852" s="92">
        <f>P6844+P7096*'Emission factors'!$I$16+P7348*'Emission factors'!$I$17</f>
        <v>0</v>
      </c>
      <c r="Q7852" s="92">
        <f>Q6844+Q7096*'Emission factors'!$I$16+Q7348*'Emission factors'!$I$17</f>
        <v>0</v>
      </c>
      <c r="R7852" s="92">
        <f>R6844+R7096*'Emission factors'!$I$16+R7348*'Emission factors'!$I$17</f>
        <v>0</v>
      </c>
      <c r="S7852" s="92">
        <f>S6844+S7096*'Emission factors'!$I$16+S7348*'Emission factors'!$I$17</f>
        <v>0</v>
      </c>
      <c r="T7852" s="92">
        <f>T6844+T7096*'Emission factors'!$I$16+T7348*'Emission factors'!$I$17</f>
        <v>0</v>
      </c>
      <c r="U7852" s="92">
        <f>U6844+U7096*'Emission factors'!$I$16+U7348*'Emission factors'!$I$17</f>
        <v>0</v>
      </c>
    </row>
    <row r="7853" spans="1:21" x14ac:dyDescent="0.25">
      <c r="A7853" s="92" t="s">
        <v>11</v>
      </c>
      <c r="B7853" s="92" t="s">
        <v>12</v>
      </c>
      <c r="C7853" s="92" t="s">
        <v>48</v>
      </c>
      <c r="D7853" s="92" t="s">
        <v>48</v>
      </c>
      <c r="E7853" s="92" t="s">
        <v>52</v>
      </c>
      <c r="F7853" s="92" t="s">
        <v>50</v>
      </c>
      <c r="G7853" s="92" t="s">
        <v>97</v>
      </c>
      <c r="H7853" s="92" t="s">
        <v>93</v>
      </c>
      <c r="I7853" s="92" t="s">
        <v>221</v>
      </c>
      <c r="L7853" s="92">
        <f>L6845+L7097*'Emission factors'!$I$16+L7349*'Emission factors'!$I$17</f>
        <v>13115.603215464316</v>
      </c>
      <c r="M7853" s="92">
        <f>M6845+M7097*'Emission factors'!$I$16+M7349*'Emission factors'!$I$17</f>
        <v>8773.6253667018427</v>
      </c>
      <c r="N7853" s="92">
        <f>N6845+N7097*'Emission factors'!$I$16+N7349*'Emission factors'!$I$17</f>
        <v>5345.6420683998476</v>
      </c>
      <c r="O7853" s="92">
        <f>O6845+O7097*'Emission factors'!$I$16+O7349*'Emission factors'!$I$17</f>
        <v>4252.5694853702989</v>
      </c>
      <c r="P7853" s="92">
        <f>P6845+P7097*'Emission factors'!$I$16+P7349*'Emission factors'!$I$17</f>
        <v>5878.3644160590939</v>
      </c>
      <c r="Q7853" s="92">
        <f>Q6845+Q7097*'Emission factors'!$I$16+Q7349*'Emission factors'!$I$17</f>
        <v>5998.7936701841918</v>
      </c>
      <c r="R7853" s="92">
        <f>R6845+R7097*'Emission factors'!$I$16+R7349*'Emission factors'!$I$17</f>
        <v>4077.2386595117041</v>
      </c>
      <c r="S7853" s="92">
        <f>S6845+S7097*'Emission factors'!$I$16+S7349*'Emission factors'!$I$17</f>
        <v>1715.4084639054104</v>
      </c>
      <c r="T7853" s="92">
        <f>T6845+T7097*'Emission factors'!$I$16+T7349*'Emission factors'!$I$17</f>
        <v>281.23772875095938</v>
      </c>
      <c r="U7853" s="92">
        <f>U6845+U7097*'Emission factors'!$I$16+U7349*'Emission factors'!$I$17</f>
        <v>0</v>
      </c>
    </row>
    <row r="7854" spans="1:21" x14ac:dyDescent="0.25">
      <c r="A7854" s="92" t="s">
        <v>11</v>
      </c>
      <c r="B7854" s="92" t="s">
        <v>12</v>
      </c>
      <c r="C7854" s="92" t="s">
        <v>48</v>
      </c>
      <c r="D7854" s="92" t="s">
        <v>48</v>
      </c>
      <c r="E7854" s="92" t="s">
        <v>52</v>
      </c>
      <c r="F7854" s="92" t="s">
        <v>50</v>
      </c>
      <c r="G7854" s="92" t="s">
        <v>97</v>
      </c>
      <c r="H7854" s="92" t="s">
        <v>93</v>
      </c>
      <c r="I7854" s="92" t="s">
        <v>201</v>
      </c>
      <c r="L7854" s="92">
        <f>L6846+L7098*'Emission factors'!$I$16+L7350*'Emission factors'!$I$17</f>
        <v>1661809.5288608982</v>
      </c>
      <c r="M7854" s="92">
        <f>M6846+M7098*'Emission factors'!$I$16+M7350*'Emission factors'!$I$17</f>
        <v>1260605.2604798542</v>
      </c>
      <c r="N7854" s="92">
        <f>N6846+N7098*'Emission factors'!$I$16+N7350*'Emission factors'!$I$17</f>
        <v>1194938.0218349481</v>
      </c>
      <c r="O7854" s="92">
        <f>O6846+O7098*'Emission factors'!$I$16+O7350*'Emission factors'!$I$17</f>
        <v>1106684.6307825691</v>
      </c>
      <c r="P7854" s="92">
        <f>P6846+P7098*'Emission factors'!$I$16+P7350*'Emission factors'!$I$17</f>
        <v>546796.98542958568</v>
      </c>
      <c r="Q7854" s="92">
        <f>Q6846+Q7098*'Emission factors'!$I$16+Q7350*'Emission factors'!$I$17</f>
        <v>94789.157514485807</v>
      </c>
      <c r="R7854" s="92">
        <f>R6846+R7098*'Emission factors'!$I$16+R7350*'Emission factors'!$I$17</f>
        <v>47898.964809813893</v>
      </c>
      <c r="S7854" s="92">
        <f>S6846+S7098*'Emission factors'!$I$16+S7350*'Emission factors'!$I$17</f>
        <v>106807.28866879318</v>
      </c>
      <c r="T7854" s="92">
        <f>T6846+T7098*'Emission factors'!$I$16+T7350*'Emission factors'!$I$17</f>
        <v>37503.086549309286</v>
      </c>
      <c r="U7854" s="92">
        <f>U6846+U7098*'Emission factors'!$I$16+U7350*'Emission factors'!$I$17</f>
        <v>6158.1853300556404</v>
      </c>
    </row>
    <row r="7855" spans="1:21" x14ac:dyDescent="0.25">
      <c r="A7855" s="92" t="s">
        <v>11</v>
      </c>
      <c r="B7855" s="92" t="s">
        <v>12</v>
      </c>
      <c r="C7855" s="92" t="s">
        <v>48</v>
      </c>
      <c r="D7855" s="92" t="s">
        <v>48</v>
      </c>
      <c r="E7855" s="92" t="s">
        <v>52</v>
      </c>
      <c r="F7855" s="92" t="s">
        <v>50</v>
      </c>
      <c r="G7855" s="92" t="s">
        <v>97</v>
      </c>
      <c r="H7855" s="92" t="s">
        <v>93</v>
      </c>
      <c r="I7855" s="92" t="s">
        <v>196</v>
      </c>
      <c r="L7855" s="92">
        <f>L6847+L7099*'Emission factors'!$I$16+L7351*'Emission factors'!$I$17</f>
        <v>0</v>
      </c>
      <c r="M7855" s="92">
        <f>M6847+M7099*'Emission factors'!$I$16+M7351*'Emission factors'!$I$17</f>
        <v>0</v>
      </c>
      <c r="N7855" s="92">
        <f>N6847+N7099*'Emission factors'!$I$16+N7351*'Emission factors'!$I$17</f>
        <v>0</v>
      </c>
      <c r="O7855" s="92">
        <f>O6847+O7099*'Emission factors'!$I$16+O7351*'Emission factors'!$I$17</f>
        <v>0</v>
      </c>
      <c r="P7855" s="92">
        <f>P6847+P7099*'Emission factors'!$I$16+P7351*'Emission factors'!$I$17</f>
        <v>0</v>
      </c>
      <c r="Q7855" s="92">
        <f>Q6847+Q7099*'Emission factors'!$I$16+Q7351*'Emission factors'!$I$17</f>
        <v>0</v>
      </c>
      <c r="R7855" s="92">
        <f>R6847+R7099*'Emission factors'!$I$16+R7351*'Emission factors'!$I$17</f>
        <v>0</v>
      </c>
      <c r="S7855" s="92">
        <f>S6847+S7099*'Emission factors'!$I$16+S7351*'Emission factors'!$I$17</f>
        <v>0</v>
      </c>
      <c r="T7855" s="92">
        <f>T6847+T7099*'Emission factors'!$I$16+T7351*'Emission factors'!$I$17</f>
        <v>0</v>
      </c>
      <c r="U7855" s="92">
        <f>U6847+U7099*'Emission factors'!$I$16+U7351*'Emission factors'!$I$17</f>
        <v>0</v>
      </c>
    </row>
    <row r="7856" spans="1:21" x14ac:dyDescent="0.25">
      <c r="A7856" s="92" t="s">
        <v>11</v>
      </c>
      <c r="B7856" s="92" t="s">
        <v>12</v>
      </c>
      <c r="C7856" s="92" t="s">
        <v>48</v>
      </c>
      <c r="D7856" s="92" t="s">
        <v>48</v>
      </c>
      <c r="E7856" s="92" t="s">
        <v>52</v>
      </c>
      <c r="F7856" s="92" t="s">
        <v>50</v>
      </c>
      <c r="G7856" s="92" t="s">
        <v>97</v>
      </c>
      <c r="H7856" s="92" t="s">
        <v>93</v>
      </c>
      <c r="I7856" s="92" t="s">
        <v>197</v>
      </c>
      <c r="L7856" s="92">
        <f>L6848+L7100*'Emission factors'!$I$16+L7352*'Emission factors'!$I$17</f>
        <v>0</v>
      </c>
      <c r="M7856" s="92">
        <f>M6848+M7100*'Emission factors'!$I$16+M7352*'Emission factors'!$I$17</f>
        <v>0</v>
      </c>
      <c r="N7856" s="92">
        <f>N6848+N7100*'Emission factors'!$I$16+N7352*'Emission factors'!$I$17</f>
        <v>0</v>
      </c>
      <c r="O7856" s="92">
        <f>O6848+O7100*'Emission factors'!$I$16+O7352*'Emission factors'!$I$17</f>
        <v>0</v>
      </c>
      <c r="P7856" s="92">
        <f>P6848+P7100*'Emission factors'!$I$16+P7352*'Emission factors'!$I$17</f>
        <v>0</v>
      </c>
      <c r="Q7856" s="92">
        <f>Q6848+Q7100*'Emission factors'!$I$16+Q7352*'Emission factors'!$I$17</f>
        <v>0</v>
      </c>
      <c r="R7856" s="92">
        <f>R6848+R7100*'Emission factors'!$I$16+R7352*'Emission factors'!$I$17</f>
        <v>0</v>
      </c>
      <c r="S7856" s="92">
        <f>S6848+S7100*'Emission factors'!$I$16+S7352*'Emission factors'!$I$17</f>
        <v>0</v>
      </c>
      <c r="T7856" s="92">
        <f>T6848+T7100*'Emission factors'!$I$16+T7352*'Emission factors'!$I$17</f>
        <v>0</v>
      </c>
      <c r="U7856" s="92">
        <f>U6848+U7100*'Emission factors'!$I$16+U7352*'Emission factors'!$I$17</f>
        <v>0</v>
      </c>
    </row>
    <row r="7857" spans="1:21" x14ac:dyDescent="0.25">
      <c r="A7857" s="92" t="s">
        <v>11</v>
      </c>
      <c r="B7857" s="92" t="s">
        <v>12</v>
      </c>
      <c r="C7857" s="92" t="s">
        <v>48</v>
      </c>
      <c r="D7857" s="92" t="s">
        <v>48</v>
      </c>
      <c r="E7857" s="92" t="s">
        <v>52</v>
      </c>
      <c r="F7857" s="92" t="s">
        <v>50</v>
      </c>
      <c r="G7857" s="92" t="s">
        <v>97</v>
      </c>
      <c r="H7857" s="92" t="s">
        <v>93</v>
      </c>
      <c r="I7857" s="92" t="s">
        <v>222</v>
      </c>
      <c r="L7857" s="92">
        <f>L6849+L7101*'Emission factors'!$I$16+L7353*'Emission factors'!$I$17</f>
        <v>0</v>
      </c>
      <c r="M7857" s="92">
        <f>M6849+M7101*'Emission factors'!$I$16+M7353*'Emission factors'!$I$17</f>
        <v>0</v>
      </c>
      <c r="N7857" s="92">
        <f>N6849+N7101*'Emission factors'!$I$16+N7353*'Emission factors'!$I$17</f>
        <v>0</v>
      </c>
      <c r="O7857" s="92">
        <f>O6849+O7101*'Emission factors'!$I$16+O7353*'Emission factors'!$I$17</f>
        <v>0</v>
      </c>
      <c r="P7857" s="92">
        <f>P6849+P7101*'Emission factors'!$I$16+P7353*'Emission factors'!$I$17</f>
        <v>0</v>
      </c>
      <c r="Q7857" s="92">
        <f>Q6849+Q7101*'Emission factors'!$I$16+Q7353*'Emission factors'!$I$17</f>
        <v>0</v>
      </c>
      <c r="R7857" s="92">
        <f>R6849+R7101*'Emission factors'!$I$16+R7353*'Emission factors'!$I$17</f>
        <v>0</v>
      </c>
      <c r="S7857" s="92">
        <f>S6849+S7101*'Emission factors'!$I$16+S7353*'Emission factors'!$I$17</f>
        <v>0</v>
      </c>
      <c r="T7857" s="92">
        <f>T6849+T7101*'Emission factors'!$I$16+T7353*'Emission factors'!$I$17</f>
        <v>0</v>
      </c>
      <c r="U7857" s="92">
        <f>U6849+U7101*'Emission factors'!$I$16+U7353*'Emission factors'!$I$17</f>
        <v>0</v>
      </c>
    </row>
    <row r="7858" spans="1:21" x14ac:dyDescent="0.25">
      <c r="A7858" s="92" t="s">
        <v>11</v>
      </c>
      <c r="B7858" s="92" t="s">
        <v>12</v>
      </c>
      <c r="C7858" s="92" t="s">
        <v>48</v>
      </c>
      <c r="D7858" s="92" t="s">
        <v>48</v>
      </c>
      <c r="E7858" s="92" t="s">
        <v>52</v>
      </c>
      <c r="F7858" s="92" t="s">
        <v>50</v>
      </c>
      <c r="G7858" s="92" t="s">
        <v>97</v>
      </c>
      <c r="H7858" s="92" t="s">
        <v>93</v>
      </c>
      <c r="I7858" s="92" t="s">
        <v>223</v>
      </c>
      <c r="L7858" s="92">
        <f>L6850+L7102*'Emission factors'!$I$16+L7354*'Emission factors'!$I$17</f>
        <v>0</v>
      </c>
      <c r="M7858" s="92">
        <f>M6850+M7102*'Emission factors'!$I$16+M7354*'Emission factors'!$I$17</f>
        <v>0</v>
      </c>
      <c r="N7858" s="92">
        <f>N6850+N7102*'Emission factors'!$I$16+N7354*'Emission factors'!$I$17</f>
        <v>0</v>
      </c>
      <c r="O7858" s="92">
        <f>O6850+O7102*'Emission factors'!$I$16+O7354*'Emission factors'!$I$17</f>
        <v>0</v>
      </c>
      <c r="P7858" s="92">
        <f>P6850+P7102*'Emission factors'!$I$16+P7354*'Emission factors'!$I$17</f>
        <v>0</v>
      </c>
      <c r="Q7858" s="92">
        <f>Q6850+Q7102*'Emission factors'!$I$16+Q7354*'Emission factors'!$I$17</f>
        <v>0</v>
      </c>
      <c r="R7858" s="92">
        <f>R6850+R7102*'Emission factors'!$I$16+R7354*'Emission factors'!$I$17</f>
        <v>0</v>
      </c>
      <c r="S7858" s="92">
        <f>S6850+S7102*'Emission factors'!$I$16+S7354*'Emission factors'!$I$17</f>
        <v>0</v>
      </c>
      <c r="T7858" s="92">
        <f>T6850+T7102*'Emission factors'!$I$16+T7354*'Emission factors'!$I$17</f>
        <v>0</v>
      </c>
      <c r="U7858" s="92">
        <f>U6850+U7102*'Emission factors'!$I$16+U7354*'Emission factors'!$I$17</f>
        <v>0</v>
      </c>
    </row>
    <row r="7859" spans="1:21" x14ac:dyDescent="0.25">
      <c r="A7859" s="92" t="s">
        <v>11</v>
      </c>
      <c r="B7859" s="92" t="s">
        <v>12</v>
      </c>
      <c r="C7859" s="92" t="s">
        <v>48</v>
      </c>
      <c r="D7859" s="92" t="s">
        <v>48</v>
      </c>
      <c r="E7859" s="92" t="s">
        <v>52</v>
      </c>
      <c r="F7859" s="92" t="s">
        <v>50</v>
      </c>
      <c r="G7859" s="92" t="s">
        <v>97</v>
      </c>
      <c r="H7859" s="92" t="s">
        <v>93</v>
      </c>
      <c r="I7859" s="92" t="s">
        <v>259</v>
      </c>
      <c r="L7859" s="92">
        <f>L6851+L7103*'Emission factors'!$I$16+L7355*'Emission factors'!$I$17</f>
        <v>0</v>
      </c>
      <c r="M7859" s="92">
        <f>M6851+M7103*'Emission factors'!$I$16+M7355*'Emission factors'!$I$17</f>
        <v>0</v>
      </c>
      <c r="N7859" s="92">
        <f>N6851+N7103*'Emission factors'!$I$16+N7355*'Emission factors'!$I$17</f>
        <v>0</v>
      </c>
      <c r="O7859" s="92">
        <f>O6851+O7103*'Emission factors'!$I$16+O7355*'Emission factors'!$I$17</f>
        <v>0</v>
      </c>
      <c r="P7859" s="92">
        <f>P6851+P7103*'Emission factors'!$I$16+P7355*'Emission factors'!$I$17</f>
        <v>0</v>
      </c>
      <c r="Q7859" s="92">
        <f>Q6851+Q7103*'Emission factors'!$I$16+Q7355*'Emission factors'!$I$17</f>
        <v>0</v>
      </c>
      <c r="R7859" s="92">
        <f>R6851+R7103*'Emission factors'!$I$16+R7355*'Emission factors'!$I$17</f>
        <v>0</v>
      </c>
      <c r="S7859" s="92">
        <f>S6851+S7103*'Emission factors'!$I$16+S7355*'Emission factors'!$I$17</f>
        <v>0</v>
      </c>
      <c r="T7859" s="92">
        <f>T6851+T7103*'Emission factors'!$I$16+T7355*'Emission factors'!$I$17</f>
        <v>0</v>
      </c>
      <c r="U7859" s="92">
        <f>U6851+U7103*'Emission factors'!$I$16+U7355*'Emission factors'!$I$17</f>
        <v>0</v>
      </c>
    </row>
    <row r="7860" spans="1:21" x14ac:dyDescent="0.25">
      <c r="A7860" s="92" t="s">
        <v>11</v>
      </c>
      <c r="B7860" s="92" t="s">
        <v>12</v>
      </c>
      <c r="C7860" s="92" t="s">
        <v>48</v>
      </c>
      <c r="D7860" s="92" t="s">
        <v>48</v>
      </c>
      <c r="E7860" s="92" t="s">
        <v>52</v>
      </c>
      <c r="F7860" s="92" t="s">
        <v>50</v>
      </c>
      <c r="G7860" s="92" t="s">
        <v>97</v>
      </c>
      <c r="H7860" s="92" t="s">
        <v>93</v>
      </c>
      <c r="I7860" s="89" t="s">
        <v>193</v>
      </c>
      <c r="L7860" s="92">
        <f>L6852+L7104*'Emission factors'!$I$16+L7356*'Emission factors'!$I$17</f>
        <v>0</v>
      </c>
      <c r="M7860" s="92">
        <f>M6852+M7104*'Emission factors'!$I$16+M7356*'Emission factors'!$I$17</f>
        <v>0</v>
      </c>
      <c r="N7860" s="92">
        <f>N6852+N7104*'Emission factors'!$I$16+N7356*'Emission factors'!$I$17</f>
        <v>0</v>
      </c>
      <c r="O7860" s="92">
        <f>O6852+O7104*'Emission factors'!$I$16+O7356*'Emission factors'!$I$17</f>
        <v>0</v>
      </c>
      <c r="P7860" s="92">
        <f>P6852+P7104*'Emission factors'!$I$16+P7356*'Emission factors'!$I$17</f>
        <v>0</v>
      </c>
      <c r="Q7860" s="92">
        <f>Q6852+Q7104*'Emission factors'!$I$16+Q7356*'Emission factors'!$I$17</f>
        <v>0</v>
      </c>
      <c r="R7860" s="92">
        <f>R6852+R7104*'Emission factors'!$I$16+R7356*'Emission factors'!$I$17</f>
        <v>0</v>
      </c>
      <c r="S7860" s="92">
        <f>S6852+S7104*'Emission factors'!$I$16+S7356*'Emission factors'!$I$17</f>
        <v>0</v>
      </c>
      <c r="T7860" s="92">
        <f>T6852+T7104*'Emission factors'!$I$16+T7356*'Emission factors'!$I$17</f>
        <v>0</v>
      </c>
      <c r="U7860" s="92">
        <f>U6852+U7104*'Emission factors'!$I$16+U7356*'Emission factors'!$I$17</f>
        <v>0</v>
      </c>
    </row>
    <row r="7861" spans="1:21" x14ac:dyDescent="0.25">
      <c r="A7861" s="92" t="s">
        <v>11</v>
      </c>
      <c r="B7861" s="92" t="s">
        <v>12</v>
      </c>
      <c r="C7861" s="92" t="s">
        <v>48</v>
      </c>
      <c r="D7861" s="92" t="s">
        <v>48</v>
      </c>
      <c r="E7861" s="92" t="s">
        <v>52</v>
      </c>
      <c r="F7861" s="92" t="s">
        <v>50</v>
      </c>
      <c r="G7861" s="92" t="s">
        <v>97</v>
      </c>
      <c r="H7861" s="92" t="s">
        <v>93</v>
      </c>
      <c r="I7861" s="92" t="s">
        <v>203</v>
      </c>
      <c r="L7861" s="92">
        <f>L6853+L7105*'Emission factors'!$I$16+L7357*'Emission factors'!$I$17</f>
        <v>0</v>
      </c>
      <c r="M7861" s="92">
        <f>M6853+M7105*'Emission factors'!$I$16+M7357*'Emission factors'!$I$17</f>
        <v>0</v>
      </c>
      <c r="N7861" s="92">
        <f>N6853+N7105*'Emission factors'!$I$16+N7357*'Emission factors'!$I$17</f>
        <v>0</v>
      </c>
      <c r="O7861" s="92">
        <f>O6853+O7105*'Emission factors'!$I$16+O7357*'Emission factors'!$I$17</f>
        <v>0</v>
      </c>
      <c r="P7861" s="92">
        <f>P6853+P7105*'Emission factors'!$I$16+P7357*'Emission factors'!$I$17</f>
        <v>77293.100864752065</v>
      </c>
      <c r="Q7861" s="92">
        <f>Q6853+Q7105*'Emission factors'!$I$16+Q7357*'Emission factors'!$I$17</f>
        <v>40447.804170619835</v>
      </c>
      <c r="R7861" s="92">
        <f>R6853+R7105*'Emission factors'!$I$16+R7357*'Emission factors'!$I$17</f>
        <v>12512.656410371903</v>
      </c>
      <c r="S7861" s="92">
        <f>S6853+S7105*'Emission factors'!$I$16+S7357*'Emission factors'!$I$17</f>
        <v>3092.3099073966946</v>
      </c>
      <c r="T7861" s="92">
        <f>T6853+T7105*'Emission factors'!$I$16+T7357*'Emission factors'!$I$17</f>
        <v>184.30582041322316</v>
      </c>
      <c r="U7861" s="92">
        <f>U6853+U7105*'Emission factors'!$I$16+U7357*'Emission factors'!$I$17</f>
        <v>0</v>
      </c>
    </row>
    <row r="7862" spans="1:21" x14ac:dyDescent="0.25">
      <c r="A7862" s="92" t="s">
        <v>11</v>
      </c>
      <c r="B7862" s="92" t="s">
        <v>12</v>
      </c>
      <c r="C7862" s="92" t="s">
        <v>48</v>
      </c>
      <c r="D7862" s="92" t="s">
        <v>48</v>
      </c>
      <c r="E7862" s="92" t="s">
        <v>52</v>
      </c>
      <c r="F7862" s="92" t="s">
        <v>50</v>
      </c>
      <c r="G7862" s="92" t="s">
        <v>97</v>
      </c>
      <c r="H7862" s="92" t="s">
        <v>93</v>
      </c>
      <c r="I7862" s="92" t="s">
        <v>209</v>
      </c>
      <c r="L7862" s="92">
        <f>L6854+L7106*'Emission factors'!$I$16+L7358*'Emission factors'!$I$17</f>
        <v>129214.69974818183</v>
      </c>
      <c r="M7862" s="92">
        <f>M6854+M7106*'Emission factors'!$I$16+M7358*'Emission factors'!$I$17</f>
        <v>111987.75613128101</v>
      </c>
      <c r="N7862" s="92">
        <f>N6854+N7106*'Emission factors'!$I$16+N7358*'Emission factors'!$I$17</f>
        <v>141665.26520702482</v>
      </c>
      <c r="O7862" s="92">
        <f>O6854+O7106*'Emission factors'!$I$16+O7358*'Emission factors'!$I$17</f>
        <v>147405.59814347108</v>
      </c>
      <c r="P7862" s="92">
        <f>P6854+P7106*'Emission factors'!$I$16+P7358*'Emission factors'!$I$17</f>
        <v>287187.5263909091</v>
      </c>
      <c r="Q7862" s="92">
        <f>Q6854+Q7106*'Emission factors'!$I$16+Q7358*'Emission factors'!$I$17</f>
        <v>338234.1358036364</v>
      </c>
      <c r="R7862" s="92">
        <f>R6854+R7106*'Emission factors'!$I$16+R7358*'Emission factors'!$I$17</f>
        <v>242652.03882582646</v>
      </c>
      <c r="S7862" s="92">
        <f>S6854+S7106*'Emission factors'!$I$16+S7358*'Emission factors'!$I$17</f>
        <v>113230.29470863637</v>
      </c>
      <c r="T7862" s="92">
        <f>T6854+T7106*'Emission factors'!$I$16+T7358*'Emission factors'!$I$17</f>
        <v>32769.208698966948</v>
      </c>
      <c r="U7862" s="92">
        <f>U6854+U7106*'Emission factors'!$I$16+U7358*'Emission factors'!$I$17</f>
        <v>4183.4980097107446</v>
      </c>
    </row>
    <row r="7863" spans="1:21" x14ac:dyDescent="0.25">
      <c r="A7863" s="92" t="s">
        <v>11</v>
      </c>
      <c r="B7863" s="92" t="s">
        <v>12</v>
      </c>
      <c r="C7863" s="92" t="s">
        <v>48</v>
      </c>
      <c r="D7863" s="92" t="s">
        <v>48</v>
      </c>
      <c r="E7863" s="92" t="s">
        <v>52</v>
      </c>
      <c r="F7863" s="92" t="s">
        <v>50</v>
      </c>
      <c r="G7863" s="92" t="s">
        <v>97</v>
      </c>
      <c r="H7863" s="92" t="s">
        <v>93</v>
      </c>
      <c r="I7863" s="92" t="s">
        <v>208</v>
      </c>
      <c r="L7863" s="92">
        <f>L6855+L7107*'Emission factors'!$I$16+L7359*'Emission factors'!$I$17</f>
        <v>139278.52069090909</v>
      </c>
      <c r="M7863" s="92">
        <f>M6855+M7107*'Emission factors'!$I$16+M7359*'Emission factors'!$I$17</f>
        <v>160240.48459747937</v>
      </c>
      <c r="N7863" s="92">
        <f>N6855+N7107*'Emission factors'!$I$16+N7359*'Emission factors'!$I$17</f>
        <v>127112.42880446282</v>
      </c>
      <c r="O7863" s="92">
        <f>O6855+O7107*'Emission factors'!$I$16+O7359*'Emission factors'!$I$17</f>
        <v>255308.72230115707</v>
      </c>
      <c r="P7863" s="92">
        <f>P6855+P7107*'Emission factors'!$I$16+P7359*'Emission factors'!$I$17</f>
        <v>293770.05148685945</v>
      </c>
      <c r="Q7863" s="92">
        <f>Q6855+Q7107*'Emission factors'!$I$16+Q7359*'Emission factors'!$I$17</f>
        <v>193553.45649508265</v>
      </c>
      <c r="R7863" s="92">
        <f>R6855+R7107*'Emission factors'!$I$16+R7359*'Emission factors'!$I$17</f>
        <v>101655.95021510331</v>
      </c>
      <c r="S7863" s="92">
        <f>S6855+S7107*'Emission factors'!$I$16+S7359*'Emission factors'!$I$17</f>
        <v>22120.055012541321</v>
      </c>
      <c r="T7863" s="92">
        <f>T6855+T7107*'Emission factors'!$I$16+T7359*'Emission factors'!$I$17</f>
        <v>85995.753179628096</v>
      </c>
      <c r="U7863" s="92">
        <f>U6855+U7107*'Emission factors'!$I$16+U7359*'Emission factors'!$I$17</f>
        <v>117511.4381861157</v>
      </c>
    </row>
    <row r="7864" spans="1:21" x14ac:dyDescent="0.25">
      <c r="A7864" s="92" t="s">
        <v>11</v>
      </c>
      <c r="B7864" s="92" t="s">
        <v>12</v>
      </c>
      <c r="C7864" s="92" t="s">
        <v>48</v>
      </c>
      <c r="D7864" s="92" t="s">
        <v>48</v>
      </c>
      <c r="E7864" s="92" t="s">
        <v>52</v>
      </c>
      <c r="F7864" s="92" t="s">
        <v>50</v>
      </c>
      <c r="G7864" s="92" t="s">
        <v>97</v>
      </c>
      <c r="H7864" s="92" t="s">
        <v>93</v>
      </c>
      <c r="I7864" s="92" t="s">
        <v>202</v>
      </c>
      <c r="L7864" s="92">
        <f>L6856+L7108*'Emission factors'!$I$16+L7360*'Emission factors'!$I$17</f>
        <v>862858.09716091363</v>
      </c>
      <c r="M7864" s="92">
        <f>M6856+M7108*'Emission factors'!$I$16+M7360*'Emission factors'!$I$17</f>
        <v>757070.16207234131</v>
      </c>
      <c r="N7864" s="92">
        <f>N6856+N7108*'Emission factors'!$I$16+N7360*'Emission factors'!$I$17</f>
        <v>842321.80648479424</v>
      </c>
      <c r="O7864" s="92">
        <f>O6856+O7108*'Emission factors'!$I$16+O7360*'Emission factors'!$I$17</f>
        <v>1060368.2953586543</v>
      </c>
      <c r="P7864" s="92">
        <f>P6856+P7108*'Emission factors'!$I$16+P7360*'Emission factors'!$I$17</f>
        <v>872332.79347403476</v>
      </c>
      <c r="Q7864" s="92">
        <f>Q6856+Q7108*'Emission factors'!$I$16+Q7360*'Emission factors'!$I$17</f>
        <v>705999.25510622084</v>
      </c>
      <c r="R7864" s="92">
        <f>R6856+R7108*'Emission factors'!$I$16+R7360*'Emission factors'!$I$17</f>
        <v>425290.13478807919</v>
      </c>
      <c r="S7864" s="92">
        <f>S6856+S7108*'Emission factors'!$I$16+S7360*'Emission factors'!$I$17</f>
        <v>87431.475034208313</v>
      </c>
      <c r="T7864" s="92">
        <f>T6856+T7108*'Emission factors'!$I$16+T7360*'Emission factors'!$I$17</f>
        <v>488989.5809655328</v>
      </c>
      <c r="U7864" s="92">
        <f>U6856+U7108*'Emission factors'!$I$16+U7360*'Emission factors'!$I$17</f>
        <v>608824.25133221224</v>
      </c>
    </row>
    <row r="7865" spans="1:21" x14ac:dyDescent="0.25">
      <c r="A7865" s="92" t="s">
        <v>11</v>
      </c>
      <c r="B7865" s="92" t="s">
        <v>12</v>
      </c>
      <c r="C7865" s="92" t="s">
        <v>48</v>
      </c>
      <c r="D7865" s="92" t="s">
        <v>48</v>
      </c>
      <c r="E7865" s="92" t="s">
        <v>52</v>
      </c>
      <c r="F7865" s="92" t="s">
        <v>50</v>
      </c>
      <c r="G7865" s="92" t="s">
        <v>97</v>
      </c>
      <c r="H7865" s="92" t="s">
        <v>93</v>
      </c>
      <c r="I7865" s="92" t="s">
        <v>225</v>
      </c>
      <c r="L7865" s="92">
        <f>L6857+L7109*'Emission factors'!$I$16+L7361*'Emission factors'!$I$17</f>
        <v>0</v>
      </c>
      <c r="M7865" s="92">
        <f>M6857+M7109*'Emission factors'!$I$16+M7361*'Emission factors'!$I$17</f>
        <v>0</v>
      </c>
      <c r="N7865" s="92">
        <f>N6857+N7109*'Emission factors'!$I$16+N7361*'Emission factors'!$I$17</f>
        <v>0</v>
      </c>
      <c r="O7865" s="92">
        <f>O6857+O7109*'Emission factors'!$I$16+O7361*'Emission factors'!$I$17</f>
        <v>0</v>
      </c>
      <c r="P7865" s="92">
        <f>P6857+P7109*'Emission factors'!$I$16+P7361*'Emission factors'!$I$17</f>
        <v>0</v>
      </c>
      <c r="Q7865" s="92">
        <f>Q6857+Q7109*'Emission factors'!$I$16+Q7361*'Emission factors'!$I$17</f>
        <v>0</v>
      </c>
      <c r="R7865" s="92">
        <f>R6857+R7109*'Emission factors'!$I$16+R7361*'Emission factors'!$I$17</f>
        <v>0</v>
      </c>
      <c r="S7865" s="92">
        <f>S6857+S7109*'Emission factors'!$I$16+S7361*'Emission factors'!$I$17</f>
        <v>0</v>
      </c>
      <c r="T7865" s="92">
        <f>T6857+T7109*'Emission factors'!$I$16+T7361*'Emission factors'!$I$17</f>
        <v>0</v>
      </c>
      <c r="U7865" s="92">
        <f>U6857+U7109*'Emission factors'!$I$16+U7361*'Emission factors'!$I$17</f>
        <v>0</v>
      </c>
    </row>
    <row r="7866" spans="1:21" x14ac:dyDescent="0.25">
      <c r="A7866" s="92" t="s">
        <v>11</v>
      </c>
      <c r="B7866" s="92" t="s">
        <v>12</v>
      </c>
      <c r="C7866" s="92" t="s">
        <v>48</v>
      </c>
      <c r="D7866" s="92" t="s">
        <v>48</v>
      </c>
      <c r="E7866" s="92" t="s">
        <v>52</v>
      </c>
      <c r="F7866" s="92" t="s">
        <v>50</v>
      </c>
      <c r="G7866" s="92" t="s">
        <v>97</v>
      </c>
      <c r="H7866" s="92" t="s">
        <v>93</v>
      </c>
      <c r="I7866" s="92" t="s">
        <v>226</v>
      </c>
      <c r="L7866" s="92">
        <f>L6858+L7110*'Emission factors'!$I$16+L7362*'Emission factors'!$I$17</f>
        <v>0</v>
      </c>
      <c r="M7866" s="92">
        <f>M6858+M7110*'Emission factors'!$I$16+M7362*'Emission factors'!$I$17</f>
        <v>0</v>
      </c>
      <c r="N7866" s="92">
        <f>N6858+N7110*'Emission factors'!$I$16+N7362*'Emission factors'!$I$17</f>
        <v>0</v>
      </c>
      <c r="O7866" s="92">
        <f>O6858+O7110*'Emission factors'!$I$16+O7362*'Emission factors'!$I$17</f>
        <v>0</v>
      </c>
      <c r="P7866" s="92">
        <f>P6858+P7110*'Emission factors'!$I$16+P7362*'Emission factors'!$I$17</f>
        <v>0</v>
      </c>
      <c r="Q7866" s="92">
        <f>Q6858+Q7110*'Emission factors'!$I$16+Q7362*'Emission factors'!$I$17</f>
        <v>0</v>
      </c>
      <c r="R7866" s="92">
        <f>R6858+R7110*'Emission factors'!$I$16+R7362*'Emission factors'!$I$17</f>
        <v>292020.97704545455</v>
      </c>
      <c r="S7866" s="92">
        <f>S6858+S7110*'Emission factors'!$I$16+S7362*'Emission factors'!$I$17</f>
        <v>681382.27977272728</v>
      </c>
      <c r="T7866" s="92">
        <f>T6858+T7110*'Emission factors'!$I$16+T7362*'Emission factors'!$I$17</f>
        <v>219657.1414504959</v>
      </c>
      <c r="U7866" s="92">
        <f>U6858+U7110*'Emission factors'!$I$16+U7362*'Emission factors'!$I$17</f>
        <v>8325.496695619835</v>
      </c>
    </row>
    <row r="7867" spans="1:21" x14ac:dyDescent="0.25">
      <c r="A7867" s="92" t="s">
        <v>11</v>
      </c>
      <c r="B7867" s="92" t="s">
        <v>12</v>
      </c>
      <c r="C7867" s="92" t="s">
        <v>48</v>
      </c>
      <c r="D7867" s="92" t="s">
        <v>48</v>
      </c>
      <c r="E7867" s="92" t="s">
        <v>52</v>
      </c>
      <c r="F7867" s="92" t="s">
        <v>50</v>
      </c>
      <c r="G7867" s="92" t="s">
        <v>97</v>
      </c>
      <c r="H7867" s="92" t="s">
        <v>93</v>
      </c>
      <c r="I7867" s="92" t="s">
        <v>206</v>
      </c>
      <c r="L7867" s="92">
        <f>L6859+L7111*'Emission factors'!$I$16+L7363*'Emission factors'!$I$17</f>
        <v>0</v>
      </c>
      <c r="M7867" s="92">
        <f>M6859+M7111*'Emission factors'!$I$16+M7363*'Emission factors'!$I$17</f>
        <v>0</v>
      </c>
      <c r="N7867" s="92">
        <f>N6859+N7111*'Emission factors'!$I$16+N7363*'Emission factors'!$I$17</f>
        <v>0</v>
      </c>
      <c r="O7867" s="92">
        <f>O6859+O7111*'Emission factors'!$I$16+O7363*'Emission factors'!$I$17</f>
        <v>0</v>
      </c>
      <c r="P7867" s="92">
        <f>P6859+P7111*'Emission factors'!$I$16+P7363*'Emission factors'!$I$17</f>
        <v>0</v>
      </c>
      <c r="Q7867" s="92">
        <f>Q6859+Q7111*'Emission factors'!$I$16+Q7363*'Emission factors'!$I$17</f>
        <v>0</v>
      </c>
      <c r="R7867" s="92">
        <f>R6859+R7111*'Emission factors'!$I$16+R7363*'Emission factors'!$I$17</f>
        <v>0</v>
      </c>
      <c r="S7867" s="92">
        <f>S6859+S7111*'Emission factors'!$I$16+S7363*'Emission factors'!$I$17</f>
        <v>0</v>
      </c>
      <c r="T7867" s="92">
        <f>T6859+T7111*'Emission factors'!$I$16+T7363*'Emission factors'!$I$17</f>
        <v>0</v>
      </c>
      <c r="U7867" s="92">
        <f>U6859+U7111*'Emission factors'!$I$16+U7363*'Emission factors'!$I$17</f>
        <v>0</v>
      </c>
    </row>
    <row r="7868" spans="1:21" x14ac:dyDescent="0.25">
      <c r="A7868" s="92" t="s">
        <v>11</v>
      </c>
      <c r="B7868" s="92" t="s">
        <v>12</v>
      </c>
      <c r="C7868" s="92" t="s">
        <v>48</v>
      </c>
      <c r="D7868" s="92" t="s">
        <v>48</v>
      </c>
      <c r="E7868" s="92" t="s">
        <v>52</v>
      </c>
      <c r="F7868" s="92" t="s">
        <v>50</v>
      </c>
      <c r="G7868" s="92" t="s">
        <v>97</v>
      </c>
      <c r="H7868" s="92" t="s">
        <v>93</v>
      </c>
      <c r="I7868" s="92" t="s">
        <v>232</v>
      </c>
      <c r="L7868" s="92">
        <f>L6860+L7112*'Emission factors'!$I$16+L7364*'Emission factors'!$I$17</f>
        <v>0</v>
      </c>
      <c r="M7868" s="92">
        <f>M6860+M7112*'Emission factors'!$I$16+M7364*'Emission factors'!$I$17</f>
        <v>0</v>
      </c>
      <c r="N7868" s="92">
        <f>N6860+N7112*'Emission factors'!$I$16+N7364*'Emission factors'!$I$17</f>
        <v>0</v>
      </c>
      <c r="O7868" s="92">
        <f>O6860+O7112*'Emission factors'!$I$16+O7364*'Emission factors'!$I$17</f>
        <v>0</v>
      </c>
      <c r="P7868" s="92">
        <f>P6860+P7112*'Emission factors'!$I$16+P7364*'Emission factors'!$I$17</f>
        <v>0</v>
      </c>
      <c r="Q7868" s="92">
        <f>Q6860+Q7112*'Emission factors'!$I$16+Q7364*'Emission factors'!$I$17</f>
        <v>0</v>
      </c>
      <c r="R7868" s="92">
        <f>R6860+R7112*'Emission factors'!$I$16+R7364*'Emission factors'!$I$17</f>
        <v>0</v>
      </c>
      <c r="S7868" s="92">
        <f>S6860+S7112*'Emission factors'!$I$16+S7364*'Emission factors'!$I$17</f>
        <v>0</v>
      </c>
      <c r="T7868" s="92">
        <f>T6860+T7112*'Emission factors'!$I$16+T7364*'Emission factors'!$I$17</f>
        <v>0</v>
      </c>
      <c r="U7868" s="92">
        <f>U6860+U7112*'Emission factors'!$I$16+U7364*'Emission factors'!$I$17</f>
        <v>0</v>
      </c>
    </row>
    <row r="7869" spans="1:21" x14ac:dyDescent="0.25">
      <c r="A7869" s="92" t="s">
        <v>11</v>
      </c>
      <c r="B7869" s="92" t="s">
        <v>12</v>
      </c>
      <c r="C7869" s="92" t="s">
        <v>48</v>
      </c>
      <c r="D7869" s="92" t="s">
        <v>48</v>
      </c>
      <c r="E7869" s="92" t="s">
        <v>52</v>
      </c>
      <c r="F7869" s="92" t="s">
        <v>50</v>
      </c>
      <c r="G7869" s="92" t="s">
        <v>97</v>
      </c>
      <c r="H7869" s="92" t="s">
        <v>93</v>
      </c>
      <c r="I7869" s="92" t="s">
        <v>200</v>
      </c>
      <c r="L7869" s="92">
        <f>L6861+L7113*'Emission factors'!$I$16+L7365*'Emission factors'!$I$17</f>
        <v>643.63781454545449</v>
      </c>
      <c r="M7869" s="92">
        <f>M6861+M7113*'Emission factors'!$I$16+M7365*'Emission factors'!$I$17</f>
        <v>518.13126334710751</v>
      </c>
      <c r="N7869" s="92">
        <f>N6861+N7113*'Emission factors'!$I$16+N7365*'Emission factors'!$I$17</f>
        <v>128.159676446281</v>
      </c>
      <c r="O7869" s="92">
        <f>O6861+O7113*'Emission factors'!$I$16+O7365*'Emission factors'!$I$17</f>
        <v>0</v>
      </c>
      <c r="P7869" s="92">
        <f>P6861+P7113*'Emission factors'!$I$16+P7365*'Emission factors'!$I$17</f>
        <v>0</v>
      </c>
      <c r="Q7869" s="92">
        <f>Q6861+Q7113*'Emission factors'!$I$16+Q7365*'Emission factors'!$I$17</f>
        <v>0</v>
      </c>
      <c r="R7869" s="92">
        <f>R6861+R7113*'Emission factors'!$I$16+R7365*'Emission factors'!$I$17</f>
        <v>0</v>
      </c>
      <c r="S7869" s="92">
        <f>S6861+S7113*'Emission factors'!$I$16+S7365*'Emission factors'!$I$17</f>
        <v>0</v>
      </c>
      <c r="T7869" s="92">
        <f>T6861+T7113*'Emission factors'!$I$16+T7365*'Emission factors'!$I$17</f>
        <v>0</v>
      </c>
      <c r="U7869" s="92">
        <f>U6861+U7113*'Emission factors'!$I$16+U7365*'Emission factors'!$I$17</f>
        <v>0</v>
      </c>
    </row>
    <row r="7870" spans="1:21" x14ac:dyDescent="0.25">
      <c r="A7870" s="92" t="s">
        <v>11</v>
      </c>
      <c r="B7870" s="92" t="s">
        <v>12</v>
      </c>
      <c r="C7870" s="92" t="s">
        <v>48</v>
      </c>
      <c r="D7870" s="92" t="s">
        <v>48</v>
      </c>
      <c r="E7870" s="92" t="s">
        <v>52</v>
      </c>
      <c r="F7870" s="92" t="s">
        <v>50</v>
      </c>
      <c r="G7870" s="92" t="s">
        <v>97</v>
      </c>
      <c r="H7870" s="92" t="s">
        <v>93</v>
      </c>
      <c r="I7870" s="92" t="s">
        <v>227</v>
      </c>
      <c r="L7870" s="92">
        <f>L6862+L7114*'Emission factors'!$I$16+L7366*'Emission factors'!$I$17</f>
        <v>0</v>
      </c>
      <c r="M7870" s="92">
        <f>M6862+M7114*'Emission factors'!$I$16+M7366*'Emission factors'!$I$17</f>
        <v>0</v>
      </c>
      <c r="N7870" s="92">
        <f>N6862+N7114*'Emission factors'!$I$16+N7366*'Emission factors'!$I$17</f>
        <v>0</v>
      </c>
      <c r="O7870" s="92">
        <f>O6862+O7114*'Emission factors'!$I$16+O7366*'Emission factors'!$I$17</f>
        <v>0</v>
      </c>
      <c r="P7870" s="92">
        <f>P6862+P7114*'Emission factors'!$I$16+P7366*'Emission factors'!$I$17</f>
        <v>0</v>
      </c>
      <c r="Q7870" s="92">
        <f>Q6862+Q7114*'Emission factors'!$I$16+Q7366*'Emission factors'!$I$17</f>
        <v>0</v>
      </c>
      <c r="R7870" s="92">
        <f>R6862+R7114*'Emission factors'!$I$16+R7366*'Emission factors'!$I$17</f>
        <v>0</v>
      </c>
      <c r="S7870" s="92">
        <f>S6862+S7114*'Emission factors'!$I$16+S7366*'Emission factors'!$I$17</f>
        <v>0</v>
      </c>
      <c r="T7870" s="92">
        <f>T6862+T7114*'Emission factors'!$I$16+T7366*'Emission factors'!$I$17</f>
        <v>0</v>
      </c>
      <c r="U7870" s="92">
        <f>U6862+U7114*'Emission factors'!$I$16+U7366*'Emission factors'!$I$17</f>
        <v>0</v>
      </c>
    </row>
    <row r="7871" spans="1:21" x14ac:dyDescent="0.25">
      <c r="A7871" s="92" t="s">
        <v>11</v>
      </c>
      <c r="B7871" s="92" t="s">
        <v>12</v>
      </c>
      <c r="C7871" s="92" t="s">
        <v>48</v>
      </c>
      <c r="D7871" s="92" t="s">
        <v>48</v>
      </c>
      <c r="E7871" s="92" t="s">
        <v>52</v>
      </c>
      <c r="F7871" s="92" t="s">
        <v>50</v>
      </c>
      <c r="G7871" s="92" t="s">
        <v>97</v>
      </c>
      <c r="H7871" s="92" t="s">
        <v>93</v>
      </c>
      <c r="I7871" s="92" t="s">
        <v>228</v>
      </c>
      <c r="L7871" s="92">
        <f>L6863+L7115*'Emission factors'!$I$16+L7367*'Emission factors'!$I$17</f>
        <v>0</v>
      </c>
      <c r="M7871" s="92">
        <f>M6863+M7115*'Emission factors'!$I$16+M7367*'Emission factors'!$I$17</f>
        <v>0</v>
      </c>
      <c r="N7871" s="92">
        <f>N6863+N7115*'Emission factors'!$I$16+N7367*'Emission factors'!$I$17</f>
        <v>0</v>
      </c>
      <c r="O7871" s="92">
        <f>O6863+O7115*'Emission factors'!$I$16+O7367*'Emission factors'!$I$17</f>
        <v>0</v>
      </c>
      <c r="P7871" s="92">
        <f>P6863+P7115*'Emission factors'!$I$16+P7367*'Emission factors'!$I$17</f>
        <v>0</v>
      </c>
      <c r="Q7871" s="92">
        <f>Q6863+Q7115*'Emission factors'!$I$16+Q7367*'Emission factors'!$I$17</f>
        <v>0</v>
      </c>
      <c r="R7871" s="92">
        <f>R6863+R7115*'Emission factors'!$I$16+R7367*'Emission factors'!$I$17</f>
        <v>0</v>
      </c>
      <c r="S7871" s="92">
        <f>S6863+S7115*'Emission factors'!$I$16+S7367*'Emission factors'!$I$17</f>
        <v>0</v>
      </c>
      <c r="T7871" s="92">
        <f>T6863+T7115*'Emission factors'!$I$16+T7367*'Emission factors'!$I$17</f>
        <v>0</v>
      </c>
      <c r="U7871" s="92">
        <f>U6863+U7115*'Emission factors'!$I$16+U7367*'Emission factors'!$I$17</f>
        <v>0</v>
      </c>
    </row>
    <row r="7872" spans="1:21" x14ac:dyDescent="0.25">
      <c r="A7872" s="92" t="s">
        <v>11</v>
      </c>
      <c r="B7872" s="92" t="s">
        <v>12</v>
      </c>
      <c r="C7872" s="92" t="s">
        <v>48</v>
      </c>
      <c r="D7872" s="92" t="s">
        <v>48</v>
      </c>
      <c r="E7872" s="92" t="s">
        <v>52</v>
      </c>
      <c r="F7872" s="92" t="s">
        <v>50</v>
      </c>
      <c r="G7872" s="92" t="s">
        <v>97</v>
      </c>
      <c r="H7872" s="92" t="s">
        <v>93</v>
      </c>
      <c r="I7872" s="92" t="s">
        <v>195</v>
      </c>
      <c r="L7872" s="92">
        <f>L6864+L7116*'Emission factors'!$I$16+L7368*'Emission factors'!$I$17</f>
        <v>0</v>
      </c>
      <c r="M7872" s="92">
        <f>M6864+M7116*'Emission factors'!$I$16+M7368*'Emission factors'!$I$17</f>
        <v>0</v>
      </c>
      <c r="N7872" s="92">
        <f>N6864+N7116*'Emission factors'!$I$16+N7368*'Emission factors'!$I$17</f>
        <v>0</v>
      </c>
      <c r="O7872" s="92">
        <f>O6864+O7116*'Emission factors'!$I$16+O7368*'Emission factors'!$I$17</f>
        <v>0</v>
      </c>
      <c r="P7872" s="92">
        <f>P6864+P7116*'Emission factors'!$I$16+P7368*'Emission factors'!$I$17</f>
        <v>0</v>
      </c>
      <c r="Q7872" s="92">
        <f>Q6864+Q7116*'Emission factors'!$I$16+Q7368*'Emission factors'!$I$17</f>
        <v>0</v>
      </c>
      <c r="R7872" s="92">
        <f>R6864+R7116*'Emission factors'!$I$16+R7368*'Emission factors'!$I$17</f>
        <v>0</v>
      </c>
      <c r="S7872" s="92">
        <f>S6864+S7116*'Emission factors'!$I$16+S7368*'Emission factors'!$I$17</f>
        <v>0</v>
      </c>
      <c r="T7872" s="92">
        <f>T6864+T7116*'Emission factors'!$I$16+T7368*'Emission factors'!$I$17</f>
        <v>0</v>
      </c>
      <c r="U7872" s="92">
        <f>U6864+U7116*'Emission factors'!$I$16+U7368*'Emission factors'!$I$17</f>
        <v>0</v>
      </c>
    </row>
    <row r="7873" spans="1:21" x14ac:dyDescent="0.25">
      <c r="A7873" s="92" t="s">
        <v>11</v>
      </c>
      <c r="B7873" s="92" t="s">
        <v>12</v>
      </c>
      <c r="C7873" s="92" t="s">
        <v>48</v>
      </c>
      <c r="D7873" s="92" t="s">
        <v>48</v>
      </c>
      <c r="E7873" s="92" t="s">
        <v>52</v>
      </c>
      <c r="F7873" s="92" t="s">
        <v>50</v>
      </c>
      <c r="G7873" s="92" t="s">
        <v>97</v>
      </c>
      <c r="H7873" s="92" t="s">
        <v>93</v>
      </c>
      <c r="I7873" s="92" t="s">
        <v>192</v>
      </c>
      <c r="L7873" s="92">
        <f>L6865+L7117*'Emission factors'!$I$16+L7369*'Emission factors'!$I$17</f>
        <v>0</v>
      </c>
      <c r="M7873" s="92">
        <f>M6865+M7117*'Emission factors'!$I$16+M7369*'Emission factors'!$I$17</f>
        <v>0</v>
      </c>
      <c r="N7873" s="92">
        <f>N6865+N7117*'Emission factors'!$I$16+N7369*'Emission factors'!$I$17</f>
        <v>0</v>
      </c>
      <c r="O7873" s="92">
        <f>O6865+O7117*'Emission factors'!$I$16+O7369*'Emission factors'!$I$17</f>
        <v>0</v>
      </c>
      <c r="P7873" s="92">
        <f>P6865+P7117*'Emission factors'!$I$16+P7369*'Emission factors'!$I$17</f>
        <v>0</v>
      </c>
      <c r="Q7873" s="92">
        <f>Q6865+Q7117*'Emission factors'!$I$16+Q7369*'Emission factors'!$I$17</f>
        <v>0</v>
      </c>
      <c r="R7873" s="92">
        <f>R6865+R7117*'Emission factors'!$I$16+R7369*'Emission factors'!$I$17</f>
        <v>0</v>
      </c>
      <c r="S7873" s="92">
        <f>S6865+S7117*'Emission factors'!$I$16+S7369*'Emission factors'!$I$17</f>
        <v>0</v>
      </c>
      <c r="T7873" s="92">
        <f>T6865+T7117*'Emission factors'!$I$16+T7369*'Emission factors'!$I$17</f>
        <v>0</v>
      </c>
      <c r="U7873" s="92">
        <f>U6865+U7117*'Emission factors'!$I$16+U7369*'Emission factors'!$I$17</f>
        <v>0</v>
      </c>
    </row>
    <row r="7874" spans="1:21" x14ac:dyDescent="0.25">
      <c r="A7874" s="92" t="s">
        <v>11</v>
      </c>
      <c r="B7874" s="92" t="s">
        <v>12</v>
      </c>
      <c r="C7874" s="92" t="s">
        <v>48</v>
      </c>
      <c r="D7874" s="92" t="s">
        <v>48</v>
      </c>
      <c r="E7874" s="92" t="s">
        <v>52</v>
      </c>
      <c r="F7874" s="92" t="s">
        <v>50</v>
      </c>
      <c r="G7874" s="92" t="s">
        <v>97</v>
      </c>
      <c r="H7874" s="92" t="s">
        <v>93</v>
      </c>
      <c r="I7874" s="92" t="s">
        <v>229</v>
      </c>
      <c r="L7874" s="92">
        <f>L6866+L7118*'Emission factors'!$I$16+L7370*'Emission factors'!$I$17</f>
        <v>0</v>
      </c>
      <c r="M7874" s="92">
        <f>M6866+M7118*'Emission factors'!$I$16+M7370*'Emission factors'!$I$17</f>
        <v>0</v>
      </c>
      <c r="N7874" s="92">
        <f>N6866+N7118*'Emission factors'!$I$16+N7370*'Emission factors'!$I$17</f>
        <v>0</v>
      </c>
      <c r="O7874" s="92">
        <f>O6866+O7118*'Emission factors'!$I$16+O7370*'Emission factors'!$I$17</f>
        <v>0</v>
      </c>
      <c r="P7874" s="92">
        <f>P6866+P7118*'Emission factors'!$I$16+P7370*'Emission factors'!$I$17</f>
        <v>0</v>
      </c>
      <c r="Q7874" s="92">
        <f>Q6866+Q7118*'Emission factors'!$I$16+Q7370*'Emission factors'!$I$17</f>
        <v>0</v>
      </c>
      <c r="R7874" s="92">
        <f>R6866+R7118*'Emission factors'!$I$16+R7370*'Emission factors'!$I$17</f>
        <v>0</v>
      </c>
      <c r="S7874" s="92">
        <f>S6866+S7118*'Emission factors'!$I$16+S7370*'Emission factors'!$I$17</f>
        <v>0</v>
      </c>
      <c r="T7874" s="92">
        <f>T6866+T7118*'Emission factors'!$I$16+T7370*'Emission factors'!$I$17</f>
        <v>0</v>
      </c>
      <c r="U7874" s="92">
        <f>U6866+U7118*'Emission factors'!$I$16+U7370*'Emission factors'!$I$17</f>
        <v>0</v>
      </c>
    </row>
    <row r="7875" spans="1:21" x14ac:dyDescent="0.25">
      <c r="A7875" s="92" t="s">
        <v>11</v>
      </c>
      <c r="B7875" s="92" t="s">
        <v>12</v>
      </c>
      <c r="C7875" s="92" t="s">
        <v>48</v>
      </c>
      <c r="D7875" s="92" t="s">
        <v>48</v>
      </c>
      <c r="E7875" s="92" t="s">
        <v>52</v>
      </c>
      <c r="F7875" s="92" t="s">
        <v>50</v>
      </c>
      <c r="G7875" s="92" t="s">
        <v>97</v>
      </c>
      <c r="H7875" s="92" t="s">
        <v>93</v>
      </c>
      <c r="I7875" s="92" t="s">
        <v>198</v>
      </c>
      <c r="L7875" s="92">
        <f>L6867+L7119*'Emission factors'!$I$16+L7371*'Emission factors'!$I$17</f>
        <v>0</v>
      </c>
      <c r="M7875" s="92">
        <f>M6867+M7119*'Emission factors'!$I$16+M7371*'Emission factors'!$I$17</f>
        <v>0</v>
      </c>
      <c r="N7875" s="92">
        <f>N6867+N7119*'Emission factors'!$I$16+N7371*'Emission factors'!$I$17</f>
        <v>0</v>
      </c>
      <c r="O7875" s="92">
        <f>O6867+O7119*'Emission factors'!$I$16+O7371*'Emission factors'!$I$17</f>
        <v>0</v>
      </c>
      <c r="P7875" s="92">
        <f>P6867+P7119*'Emission factors'!$I$16+P7371*'Emission factors'!$I$17</f>
        <v>0</v>
      </c>
      <c r="Q7875" s="92">
        <f>Q6867+Q7119*'Emission factors'!$I$16+Q7371*'Emission factors'!$I$17</f>
        <v>0</v>
      </c>
      <c r="R7875" s="92">
        <f>R6867+R7119*'Emission factors'!$I$16+R7371*'Emission factors'!$I$17</f>
        <v>0</v>
      </c>
      <c r="S7875" s="92">
        <f>S6867+S7119*'Emission factors'!$I$16+S7371*'Emission factors'!$I$17</f>
        <v>0</v>
      </c>
      <c r="T7875" s="92">
        <f>T6867+T7119*'Emission factors'!$I$16+T7371*'Emission factors'!$I$17</f>
        <v>0</v>
      </c>
      <c r="U7875" s="92">
        <f>U6867+U7119*'Emission factors'!$I$16+U7371*'Emission factors'!$I$17</f>
        <v>0</v>
      </c>
    </row>
    <row r="7876" spans="1:21" x14ac:dyDescent="0.25">
      <c r="A7876" s="92" t="s">
        <v>11</v>
      </c>
      <c r="B7876" s="92" t="s">
        <v>12</v>
      </c>
      <c r="C7876" s="92" t="s">
        <v>48</v>
      </c>
      <c r="D7876" s="92" t="s">
        <v>48</v>
      </c>
      <c r="E7876" s="92" t="s">
        <v>52</v>
      </c>
      <c r="F7876" s="92" t="s">
        <v>50</v>
      </c>
      <c r="G7876" s="92" t="s">
        <v>97</v>
      </c>
      <c r="H7876" s="92" t="s">
        <v>93</v>
      </c>
      <c r="I7876" s="92" t="s">
        <v>230</v>
      </c>
      <c r="L7876" s="92">
        <f>L6868+L7120*'Emission factors'!$I$16+L7372*'Emission factors'!$I$17</f>
        <v>0</v>
      </c>
      <c r="M7876" s="92">
        <f>M6868+M7120*'Emission factors'!$I$16+M7372*'Emission factors'!$I$17</f>
        <v>0</v>
      </c>
      <c r="N7876" s="92">
        <f>N6868+N7120*'Emission factors'!$I$16+N7372*'Emission factors'!$I$17</f>
        <v>0</v>
      </c>
      <c r="O7876" s="92">
        <f>O6868+O7120*'Emission factors'!$I$16+O7372*'Emission factors'!$I$17</f>
        <v>0</v>
      </c>
      <c r="P7876" s="92">
        <f>P6868+P7120*'Emission factors'!$I$16+P7372*'Emission factors'!$I$17</f>
        <v>0</v>
      </c>
      <c r="Q7876" s="92">
        <f>Q6868+Q7120*'Emission factors'!$I$16+Q7372*'Emission factors'!$I$17</f>
        <v>0</v>
      </c>
      <c r="R7876" s="92">
        <f>R6868+R7120*'Emission factors'!$I$16+R7372*'Emission factors'!$I$17</f>
        <v>0</v>
      </c>
      <c r="S7876" s="92">
        <f>S6868+S7120*'Emission factors'!$I$16+S7372*'Emission factors'!$I$17</f>
        <v>0</v>
      </c>
      <c r="T7876" s="92">
        <f>T6868+T7120*'Emission factors'!$I$16+T7372*'Emission factors'!$I$17</f>
        <v>0</v>
      </c>
      <c r="U7876" s="92">
        <f>U6868+U7120*'Emission factors'!$I$16+U7372*'Emission factors'!$I$17</f>
        <v>0</v>
      </c>
    </row>
    <row r="7877" spans="1:21" x14ac:dyDescent="0.25">
      <c r="A7877" s="92" t="s">
        <v>11</v>
      </c>
      <c r="B7877" s="92" t="s">
        <v>12</v>
      </c>
      <c r="C7877" s="92" t="s">
        <v>48</v>
      </c>
      <c r="D7877" s="92" t="s">
        <v>48</v>
      </c>
      <c r="E7877" s="92" t="s">
        <v>52</v>
      </c>
      <c r="F7877" s="92" t="s">
        <v>50</v>
      </c>
      <c r="G7877" s="92" t="s">
        <v>97</v>
      </c>
      <c r="H7877" s="92" t="s">
        <v>93</v>
      </c>
      <c r="I7877" s="92" t="s">
        <v>210</v>
      </c>
      <c r="L7877" s="92">
        <f>L6869+L7121*'Emission factors'!$I$16+L7373*'Emission factors'!$I$17</f>
        <v>0</v>
      </c>
      <c r="M7877" s="92">
        <f>M6869+M7121*'Emission factors'!$I$16+M7373*'Emission factors'!$I$17</f>
        <v>0</v>
      </c>
      <c r="N7877" s="92">
        <f>N6869+N7121*'Emission factors'!$I$16+N7373*'Emission factors'!$I$17</f>
        <v>0</v>
      </c>
      <c r="O7877" s="92">
        <f>O6869+O7121*'Emission factors'!$I$16+O7373*'Emission factors'!$I$17</f>
        <v>0</v>
      </c>
      <c r="P7877" s="92">
        <f>P6869+P7121*'Emission factors'!$I$16+P7373*'Emission factors'!$I$17</f>
        <v>0</v>
      </c>
      <c r="Q7877" s="92">
        <f>Q6869+Q7121*'Emission factors'!$I$16+Q7373*'Emission factors'!$I$17</f>
        <v>0</v>
      </c>
      <c r="R7877" s="92">
        <f>R6869+R7121*'Emission factors'!$I$16+R7373*'Emission factors'!$I$17</f>
        <v>0</v>
      </c>
      <c r="S7877" s="92">
        <f>S6869+S7121*'Emission factors'!$I$16+S7373*'Emission factors'!$I$17</f>
        <v>0</v>
      </c>
      <c r="T7877" s="92">
        <f>T6869+T7121*'Emission factors'!$I$16+T7373*'Emission factors'!$I$17</f>
        <v>0</v>
      </c>
      <c r="U7877" s="92">
        <f>U6869+U7121*'Emission factors'!$I$16+U7373*'Emission factors'!$I$17</f>
        <v>0</v>
      </c>
    </row>
    <row r="7878" spans="1:21" x14ac:dyDescent="0.25">
      <c r="A7878" s="92" t="s">
        <v>11</v>
      </c>
      <c r="B7878" s="92" t="s">
        <v>12</v>
      </c>
      <c r="C7878" s="92" t="s">
        <v>48</v>
      </c>
      <c r="D7878" s="92" t="s">
        <v>48</v>
      </c>
      <c r="E7878" s="92" t="s">
        <v>52</v>
      </c>
      <c r="F7878" s="92" t="s">
        <v>50</v>
      </c>
      <c r="G7878" s="92" t="s">
        <v>97</v>
      </c>
      <c r="H7878" s="92" t="s">
        <v>93</v>
      </c>
      <c r="I7878" s="92" t="s">
        <v>191</v>
      </c>
      <c r="L7878" s="92">
        <f>L6870+L7122*'Emission factors'!$I$16+L7374*'Emission factors'!$I$17</f>
        <v>0</v>
      </c>
      <c r="M7878" s="92">
        <f>M6870+M7122*'Emission factors'!$I$16+M7374*'Emission factors'!$I$17</f>
        <v>0</v>
      </c>
      <c r="N7878" s="92">
        <f>N6870+N7122*'Emission factors'!$I$16+N7374*'Emission factors'!$I$17</f>
        <v>0</v>
      </c>
      <c r="O7878" s="92">
        <f>O6870+O7122*'Emission factors'!$I$16+O7374*'Emission factors'!$I$17</f>
        <v>0</v>
      </c>
      <c r="P7878" s="92">
        <f>P6870+P7122*'Emission factors'!$I$16+P7374*'Emission factors'!$I$17</f>
        <v>0</v>
      </c>
      <c r="Q7878" s="92">
        <f>Q6870+Q7122*'Emission factors'!$I$16+Q7374*'Emission factors'!$I$17</f>
        <v>0</v>
      </c>
      <c r="R7878" s="92">
        <f>R6870+R7122*'Emission factors'!$I$16+R7374*'Emission factors'!$I$17</f>
        <v>0</v>
      </c>
      <c r="S7878" s="92">
        <f>S6870+S7122*'Emission factors'!$I$16+S7374*'Emission factors'!$I$17</f>
        <v>0</v>
      </c>
      <c r="T7878" s="92">
        <f>T6870+T7122*'Emission factors'!$I$16+T7374*'Emission factors'!$I$17</f>
        <v>0</v>
      </c>
      <c r="U7878" s="92">
        <f>U6870+U7122*'Emission factors'!$I$16+U7374*'Emission factors'!$I$17</f>
        <v>0</v>
      </c>
    </row>
    <row r="7879" spans="1:21" x14ac:dyDescent="0.25">
      <c r="A7879" s="92" t="s">
        <v>11</v>
      </c>
      <c r="B7879" s="92" t="s">
        <v>12</v>
      </c>
      <c r="C7879" s="92" t="s">
        <v>48</v>
      </c>
      <c r="D7879" s="92" t="s">
        <v>48</v>
      </c>
      <c r="E7879" s="92" t="s">
        <v>52</v>
      </c>
      <c r="F7879" s="92" t="s">
        <v>50</v>
      </c>
      <c r="G7879" s="92" t="s">
        <v>97</v>
      </c>
      <c r="H7879" s="92" t="s">
        <v>93</v>
      </c>
      <c r="I7879" s="92" t="s">
        <v>231</v>
      </c>
      <c r="L7879" s="92">
        <f>L6871+L7123*'Emission factors'!$I$16+L7375*'Emission factors'!$I$17</f>
        <v>0</v>
      </c>
      <c r="M7879" s="92">
        <f>M6871+M7123*'Emission factors'!$I$16+M7375*'Emission factors'!$I$17</f>
        <v>0</v>
      </c>
      <c r="N7879" s="92">
        <f>N6871+N7123*'Emission factors'!$I$16+N7375*'Emission factors'!$I$17</f>
        <v>0</v>
      </c>
      <c r="O7879" s="92">
        <f>O6871+O7123*'Emission factors'!$I$16+O7375*'Emission factors'!$I$17</f>
        <v>0</v>
      </c>
      <c r="P7879" s="92">
        <f>P6871+P7123*'Emission factors'!$I$16+P7375*'Emission factors'!$I$17</f>
        <v>0</v>
      </c>
      <c r="Q7879" s="92">
        <f>Q6871+Q7123*'Emission factors'!$I$16+Q7375*'Emission factors'!$I$17</f>
        <v>0</v>
      </c>
      <c r="R7879" s="92">
        <f>R6871+R7123*'Emission factors'!$I$16+R7375*'Emission factors'!$I$17</f>
        <v>0</v>
      </c>
      <c r="S7879" s="92">
        <f>S6871+S7123*'Emission factors'!$I$16+S7375*'Emission factors'!$I$17</f>
        <v>0</v>
      </c>
      <c r="T7879" s="92">
        <f>T6871+T7123*'Emission factors'!$I$16+T7375*'Emission factors'!$I$17</f>
        <v>0</v>
      </c>
      <c r="U7879" s="92">
        <f>U6871+U7123*'Emission factors'!$I$16+U7375*'Emission factors'!$I$17</f>
        <v>0</v>
      </c>
    </row>
    <row r="7880" spans="1:21" x14ac:dyDescent="0.25">
      <c r="A7880" s="92" t="s">
        <v>11</v>
      </c>
      <c r="B7880" s="92" t="s">
        <v>12</v>
      </c>
      <c r="C7880" s="92" t="s">
        <v>48</v>
      </c>
      <c r="D7880" s="92" t="s">
        <v>48</v>
      </c>
      <c r="E7880" s="92" t="s">
        <v>52</v>
      </c>
      <c r="F7880" s="92" t="s">
        <v>50</v>
      </c>
      <c r="G7880" s="92" t="s">
        <v>97</v>
      </c>
      <c r="H7880" s="92" t="s">
        <v>93</v>
      </c>
      <c r="I7880" s="92" t="s">
        <v>190</v>
      </c>
      <c r="L7880" s="92">
        <f>L6872+L7124*'Emission factors'!$I$16+L7376*'Emission factors'!$I$17</f>
        <v>0</v>
      </c>
      <c r="M7880" s="92">
        <f>M6872+M7124*'Emission factors'!$I$16+M7376*'Emission factors'!$I$17</f>
        <v>0</v>
      </c>
      <c r="N7880" s="92">
        <f>N6872+N7124*'Emission factors'!$I$16+N7376*'Emission factors'!$I$17</f>
        <v>0</v>
      </c>
      <c r="O7880" s="92">
        <f>O6872+O7124*'Emission factors'!$I$16+O7376*'Emission factors'!$I$17</f>
        <v>0</v>
      </c>
      <c r="P7880" s="92">
        <f>P6872+P7124*'Emission factors'!$I$16+P7376*'Emission factors'!$I$17</f>
        <v>0</v>
      </c>
      <c r="Q7880" s="92">
        <f>Q6872+Q7124*'Emission factors'!$I$16+Q7376*'Emission factors'!$I$17</f>
        <v>0</v>
      </c>
      <c r="R7880" s="92">
        <f>R6872+R7124*'Emission factors'!$I$16+R7376*'Emission factors'!$I$17</f>
        <v>0</v>
      </c>
      <c r="S7880" s="92">
        <f>S6872+S7124*'Emission factors'!$I$16+S7376*'Emission factors'!$I$17</f>
        <v>0</v>
      </c>
      <c r="T7880" s="92">
        <f>T6872+T7124*'Emission factors'!$I$16+T7376*'Emission factors'!$I$17</f>
        <v>0</v>
      </c>
      <c r="U7880" s="92">
        <f>U6872+U7124*'Emission factors'!$I$16+U7376*'Emission factors'!$I$17</f>
        <v>0</v>
      </c>
    </row>
    <row r="7881" spans="1:21" x14ac:dyDescent="0.25">
      <c r="A7881" s="92" t="s">
        <v>11</v>
      </c>
      <c r="B7881" s="92" t="s">
        <v>12</v>
      </c>
      <c r="C7881" s="92" t="s">
        <v>48</v>
      </c>
      <c r="D7881" s="92" t="s">
        <v>48</v>
      </c>
      <c r="E7881" s="92" t="s">
        <v>40</v>
      </c>
      <c r="F7881" s="92" t="s">
        <v>50</v>
      </c>
      <c r="G7881" s="92" t="s">
        <v>97</v>
      </c>
      <c r="H7881" s="92" t="s">
        <v>93</v>
      </c>
      <c r="I7881" s="92" t="s">
        <v>207</v>
      </c>
      <c r="L7881" s="92">
        <f>L6873+L7125*'Emission factors'!$I$16+L7377*'Emission factors'!$I$17</f>
        <v>1211451.4064780404</v>
      </c>
      <c r="M7881" s="92">
        <f>M6873+M7125*'Emission factors'!$I$16+M7377*'Emission factors'!$I$17</f>
        <v>1193585.8564884025</v>
      </c>
      <c r="N7881" s="92">
        <f>N6873+N7125*'Emission factors'!$I$16+N7377*'Emission factors'!$I$17</f>
        <v>1153343.4903546742</v>
      </c>
      <c r="O7881" s="92">
        <f>O6873+O7125*'Emission factors'!$I$16+O7377*'Emission factors'!$I$17</f>
        <v>825858.2373403766</v>
      </c>
      <c r="P7881" s="92">
        <f>P6873+P7125*'Emission factors'!$I$16+P7377*'Emission factors'!$I$17</f>
        <v>1146731.4768078604</v>
      </c>
      <c r="Q7881" s="92">
        <f>Q6873+Q7125*'Emission factors'!$I$16+Q7377*'Emission factors'!$I$17</f>
        <v>1372942.9093441383</v>
      </c>
      <c r="R7881" s="92">
        <f>R6873+R7125*'Emission factors'!$I$16+R7377*'Emission factors'!$I$17</f>
        <v>1466287.1597151409</v>
      </c>
      <c r="S7881" s="92">
        <f>S6873+S7125*'Emission factors'!$I$16+S7377*'Emission factors'!$I$17</f>
        <v>1552355.8280825377</v>
      </c>
      <c r="T7881" s="92">
        <f>T6873+T7125*'Emission factors'!$I$16+T7377*'Emission factors'!$I$17</f>
        <v>963073.12577640882</v>
      </c>
      <c r="U7881" s="92">
        <f>U6873+U7125*'Emission factors'!$I$16+U7377*'Emission factors'!$I$17</f>
        <v>676540.36011231306</v>
      </c>
    </row>
    <row r="7882" spans="1:21" x14ac:dyDescent="0.25">
      <c r="A7882" s="92" t="s">
        <v>11</v>
      </c>
      <c r="B7882" s="92" t="s">
        <v>12</v>
      </c>
      <c r="C7882" s="92" t="s">
        <v>48</v>
      </c>
      <c r="D7882" s="92" t="s">
        <v>48</v>
      </c>
      <c r="E7882" s="92" t="s">
        <v>40</v>
      </c>
      <c r="F7882" s="92" t="s">
        <v>50</v>
      </c>
      <c r="G7882" s="92" t="s">
        <v>97</v>
      </c>
      <c r="H7882" s="92" t="s">
        <v>93</v>
      </c>
      <c r="I7882" s="92" t="s">
        <v>218</v>
      </c>
      <c r="L7882" s="92">
        <f>L6874+L7126*'Emission factors'!$I$16+L7378*'Emission factors'!$I$17</f>
        <v>0</v>
      </c>
      <c r="M7882" s="92">
        <f>M6874+M7126*'Emission factors'!$I$16+M7378*'Emission factors'!$I$17</f>
        <v>0</v>
      </c>
      <c r="N7882" s="92">
        <f>N6874+N7126*'Emission factors'!$I$16+N7378*'Emission factors'!$I$17</f>
        <v>0</v>
      </c>
      <c r="O7882" s="92">
        <f>O6874+O7126*'Emission factors'!$I$16+O7378*'Emission factors'!$I$17</f>
        <v>0</v>
      </c>
      <c r="P7882" s="92">
        <f>P6874+P7126*'Emission factors'!$I$16+P7378*'Emission factors'!$I$17</f>
        <v>0</v>
      </c>
      <c r="Q7882" s="92">
        <f>Q6874+Q7126*'Emission factors'!$I$16+Q7378*'Emission factors'!$I$17</f>
        <v>0</v>
      </c>
      <c r="R7882" s="92">
        <f>R6874+R7126*'Emission factors'!$I$16+R7378*'Emission factors'!$I$17</f>
        <v>0</v>
      </c>
      <c r="S7882" s="92">
        <f>S6874+S7126*'Emission factors'!$I$16+S7378*'Emission factors'!$I$17</f>
        <v>0</v>
      </c>
      <c r="T7882" s="92">
        <f>T6874+T7126*'Emission factors'!$I$16+T7378*'Emission factors'!$I$17</f>
        <v>0</v>
      </c>
      <c r="U7882" s="92">
        <f>U6874+U7126*'Emission factors'!$I$16+U7378*'Emission factors'!$I$17</f>
        <v>0</v>
      </c>
    </row>
    <row r="7883" spans="1:21" x14ac:dyDescent="0.25">
      <c r="A7883" s="92" t="s">
        <v>11</v>
      </c>
      <c r="B7883" s="92" t="s">
        <v>12</v>
      </c>
      <c r="C7883" s="92" t="s">
        <v>48</v>
      </c>
      <c r="D7883" s="92" t="s">
        <v>48</v>
      </c>
      <c r="E7883" s="92" t="s">
        <v>40</v>
      </c>
      <c r="F7883" s="92" t="s">
        <v>50</v>
      </c>
      <c r="G7883" s="92" t="s">
        <v>97</v>
      </c>
      <c r="H7883" s="92" t="s">
        <v>93</v>
      </c>
      <c r="I7883" s="92" t="s">
        <v>194</v>
      </c>
      <c r="L7883" s="92">
        <f>L6875+L7127*'Emission factors'!$I$16+L7379*'Emission factors'!$I$17</f>
        <v>0</v>
      </c>
      <c r="M7883" s="92">
        <f>M6875+M7127*'Emission factors'!$I$16+M7379*'Emission factors'!$I$17</f>
        <v>0</v>
      </c>
      <c r="N7883" s="92">
        <f>N6875+N7127*'Emission factors'!$I$16+N7379*'Emission factors'!$I$17</f>
        <v>0</v>
      </c>
      <c r="O7883" s="92">
        <f>O6875+O7127*'Emission factors'!$I$16+O7379*'Emission factors'!$I$17</f>
        <v>0</v>
      </c>
      <c r="P7883" s="92">
        <f>P6875+P7127*'Emission factors'!$I$16+P7379*'Emission factors'!$I$17</f>
        <v>0</v>
      </c>
      <c r="Q7883" s="92">
        <f>Q6875+Q7127*'Emission factors'!$I$16+Q7379*'Emission factors'!$I$17</f>
        <v>0</v>
      </c>
      <c r="R7883" s="92">
        <f>R6875+R7127*'Emission factors'!$I$16+R7379*'Emission factors'!$I$17</f>
        <v>0</v>
      </c>
      <c r="S7883" s="92">
        <f>S6875+S7127*'Emission factors'!$I$16+S7379*'Emission factors'!$I$17</f>
        <v>0</v>
      </c>
      <c r="T7883" s="92">
        <f>T6875+T7127*'Emission factors'!$I$16+T7379*'Emission factors'!$I$17</f>
        <v>0</v>
      </c>
      <c r="U7883" s="92">
        <f>U6875+U7127*'Emission factors'!$I$16+U7379*'Emission factors'!$I$17</f>
        <v>0</v>
      </c>
    </row>
    <row r="7884" spans="1:21" x14ac:dyDescent="0.25">
      <c r="A7884" s="92" t="s">
        <v>11</v>
      </c>
      <c r="B7884" s="92" t="s">
        <v>12</v>
      </c>
      <c r="C7884" s="92" t="s">
        <v>48</v>
      </c>
      <c r="D7884" s="92" t="s">
        <v>48</v>
      </c>
      <c r="E7884" s="92" t="s">
        <v>40</v>
      </c>
      <c r="F7884" s="92" t="s">
        <v>50</v>
      </c>
      <c r="G7884" s="92" t="s">
        <v>97</v>
      </c>
      <c r="H7884" s="92" t="s">
        <v>93</v>
      </c>
      <c r="I7884" s="92" t="s">
        <v>205</v>
      </c>
      <c r="L7884" s="92">
        <f>L6876+L7128*'Emission factors'!$I$16+L7380*'Emission factors'!$I$17</f>
        <v>0</v>
      </c>
      <c r="M7884" s="92">
        <f>M6876+M7128*'Emission factors'!$I$16+M7380*'Emission factors'!$I$17</f>
        <v>0</v>
      </c>
      <c r="N7884" s="92">
        <f>N6876+N7128*'Emission factors'!$I$16+N7380*'Emission factors'!$I$17</f>
        <v>0</v>
      </c>
      <c r="O7884" s="92">
        <f>O6876+O7128*'Emission factors'!$I$16+O7380*'Emission factors'!$I$17</f>
        <v>0</v>
      </c>
      <c r="P7884" s="92">
        <f>P6876+P7128*'Emission factors'!$I$16+P7380*'Emission factors'!$I$17</f>
        <v>0</v>
      </c>
      <c r="Q7884" s="92">
        <f>Q6876+Q7128*'Emission factors'!$I$16+Q7380*'Emission factors'!$I$17</f>
        <v>0</v>
      </c>
      <c r="R7884" s="92">
        <f>R6876+R7128*'Emission factors'!$I$16+R7380*'Emission factors'!$I$17</f>
        <v>0</v>
      </c>
      <c r="S7884" s="92">
        <f>S6876+S7128*'Emission factors'!$I$16+S7380*'Emission factors'!$I$17</f>
        <v>0</v>
      </c>
      <c r="T7884" s="92">
        <f>T6876+T7128*'Emission factors'!$I$16+T7380*'Emission factors'!$I$17</f>
        <v>0</v>
      </c>
      <c r="U7884" s="92">
        <f>U6876+U7128*'Emission factors'!$I$16+U7380*'Emission factors'!$I$17</f>
        <v>0</v>
      </c>
    </row>
    <row r="7885" spans="1:21" x14ac:dyDescent="0.25">
      <c r="A7885" s="92" t="s">
        <v>11</v>
      </c>
      <c r="B7885" s="92" t="s">
        <v>12</v>
      </c>
      <c r="C7885" s="92" t="s">
        <v>48</v>
      </c>
      <c r="D7885" s="92" t="s">
        <v>48</v>
      </c>
      <c r="E7885" s="92" t="s">
        <v>40</v>
      </c>
      <c r="F7885" s="92" t="s">
        <v>50</v>
      </c>
      <c r="G7885" s="92" t="s">
        <v>97</v>
      </c>
      <c r="H7885" s="92" t="s">
        <v>93</v>
      </c>
      <c r="I7885" s="92" t="s">
        <v>204</v>
      </c>
      <c r="L7885" s="92">
        <f>L6877+L7129*'Emission factors'!$I$16+L7381*'Emission factors'!$I$17</f>
        <v>1482253.3287899655</v>
      </c>
      <c r="M7885" s="92">
        <f>M6877+M7129*'Emission factors'!$I$16+M7381*'Emission factors'!$I$17</f>
        <v>1477291.6778518846</v>
      </c>
      <c r="N7885" s="92">
        <f>N6877+N7129*'Emission factors'!$I$16+N7381*'Emission factors'!$I$17</f>
        <v>1493969.5395644847</v>
      </c>
      <c r="O7885" s="92">
        <f>O6877+O7129*'Emission factors'!$I$16+O7381*'Emission factors'!$I$17</f>
        <v>1985206.634102481</v>
      </c>
      <c r="P7885" s="92">
        <f>P6877+P7129*'Emission factors'!$I$16+P7381*'Emission factors'!$I$17</f>
        <v>2603872.6933286767</v>
      </c>
      <c r="Q7885" s="92">
        <f>Q6877+Q7129*'Emission factors'!$I$16+Q7381*'Emission factors'!$I$17</f>
        <v>2493503.0929396083</v>
      </c>
      <c r="R7885" s="92">
        <f>R6877+R7129*'Emission factors'!$I$16+R7381*'Emission factors'!$I$17</f>
        <v>2636708.9468752751</v>
      </c>
      <c r="S7885" s="92">
        <f>S6877+S7129*'Emission factors'!$I$16+S7381*'Emission factors'!$I$17</f>
        <v>2888344.9656633018</v>
      </c>
      <c r="T7885" s="92">
        <f>T6877+T7129*'Emission factors'!$I$16+T7381*'Emission factors'!$I$17</f>
        <v>2279798.6851866571</v>
      </c>
      <c r="U7885" s="92">
        <f>U6877+U7129*'Emission factors'!$I$16+U7381*'Emission factors'!$I$17</f>
        <v>2127241.0434282147</v>
      </c>
    </row>
    <row r="7886" spans="1:21" x14ac:dyDescent="0.25">
      <c r="A7886" s="92" t="s">
        <v>11</v>
      </c>
      <c r="B7886" s="92" t="s">
        <v>12</v>
      </c>
      <c r="C7886" s="92" t="s">
        <v>48</v>
      </c>
      <c r="D7886" s="92" t="s">
        <v>48</v>
      </c>
      <c r="E7886" s="92" t="s">
        <v>40</v>
      </c>
      <c r="F7886" s="92" t="s">
        <v>50</v>
      </c>
      <c r="G7886" s="92" t="s">
        <v>97</v>
      </c>
      <c r="H7886" s="92" t="s">
        <v>93</v>
      </c>
      <c r="I7886" s="92" t="s">
        <v>199</v>
      </c>
      <c r="L7886" s="92">
        <f>L6878+L7130*'Emission factors'!$I$16+L7382*'Emission factors'!$I$17</f>
        <v>3980798.2644327935</v>
      </c>
      <c r="M7886" s="92">
        <f>M6878+M7130*'Emission factors'!$I$16+M7382*'Emission factors'!$I$17</f>
        <v>3884199.732853313</v>
      </c>
      <c r="N7886" s="92">
        <f>N6878+N7130*'Emission factors'!$I$16+N7382*'Emission factors'!$I$17</f>
        <v>3716980.4605832421</v>
      </c>
      <c r="O7886" s="92">
        <f>O6878+O7130*'Emission factors'!$I$16+O7382*'Emission factors'!$I$17</f>
        <v>2635850.8593027429</v>
      </c>
      <c r="P7886" s="92">
        <f>P6878+P7130*'Emission factors'!$I$16+P7382*'Emission factors'!$I$17</f>
        <v>3624605.804167463</v>
      </c>
      <c r="Q7886" s="92">
        <f>Q6878+Q7130*'Emission factors'!$I$16+Q7382*'Emission factors'!$I$17</f>
        <v>4265981.2391946539</v>
      </c>
      <c r="R7886" s="92">
        <f>R6878+R7130*'Emission factors'!$I$16+R7382*'Emission factors'!$I$17</f>
        <v>4444442.6727375854</v>
      </c>
      <c r="S7886" s="92">
        <f>S6878+S7130*'Emission factors'!$I$16+S7382*'Emission factors'!$I$17</f>
        <v>4648681.0395597611</v>
      </c>
      <c r="T7886" s="92">
        <f>T6878+T7130*'Emission factors'!$I$16+T7382*'Emission factors'!$I$17</f>
        <v>2879737.3154369351</v>
      </c>
      <c r="U7886" s="92">
        <f>U6878+U7130*'Emission factors'!$I$16+U7382*'Emission factors'!$I$17</f>
        <v>2023660.4076594724</v>
      </c>
    </row>
    <row r="7887" spans="1:21" x14ac:dyDescent="0.25">
      <c r="A7887" s="92" t="s">
        <v>11</v>
      </c>
      <c r="B7887" s="92" t="s">
        <v>12</v>
      </c>
      <c r="C7887" s="92" t="s">
        <v>48</v>
      </c>
      <c r="D7887" s="92" t="s">
        <v>48</v>
      </c>
      <c r="E7887" s="92" t="s">
        <v>40</v>
      </c>
      <c r="F7887" s="92" t="s">
        <v>50</v>
      </c>
      <c r="G7887" s="92" t="s">
        <v>97</v>
      </c>
      <c r="H7887" s="92" t="s">
        <v>93</v>
      </c>
      <c r="I7887" s="92" t="s">
        <v>233</v>
      </c>
      <c r="L7887" s="92">
        <f>L6879+L7131*'Emission factors'!$I$16+L7383*'Emission factors'!$I$17</f>
        <v>0</v>
      </c>
      <c r="M7887" s="92">
        <f>M6879+M7131*'Emission factors'!$I$16+M7383*'Emission factors'!$I$17</f>
        <v>0</v>
      </c>
      <c r="N7887" s="92">
        <f>N6879+N7131*'Emission factors'!$I$16+N7383*'Emission factors'!$I$17</f>
        <v>0</v>
      </c>
      <c r="O7887" s="92">
        <f>O6879+O7131*'Emission factors'!$I$16+O7383*'Emission factors'!$I$17</f>
        <v>0</v>
      </c>
      <c r="P7887" s="92">
        <f>P6879+P7131*'Emission factors'!$I$16+P7383*'Emission factors'!$I$17</f>
        <v>0</v>
      </c>
      <c r="Q7887" s="92">
        <f>Q6879+Q7131*'Emission factors'!$I$16+Q7383*'Emission factors'!$I$17</f>
        <v>0</v>
      </c>
      <c r="R7887" s="92">
        <f>R6879+R7131*'Emission factors'!$I$16+R7383*'Emission factors'!$I$17</f>
        <v>0</v>
      </c>
      <c r="S7887" s="92">
        <f>S6879+S7131*'Emission factors'!$I$16+S7383*'Emission factors'!$I$17</f>
        <v>0</v>
      </c>
      <c r="T7887" s="92">
        <f>T6879+T7131*'Emission factors'!$I$16+T7383*'Emission factors'!$I$17</f>
        <v>0</v>
      </c>
      <c r="U7887" s="92">
        <f>U6879+U7131*'Emission factors'!$I$16+U7383*'Emission factors'!$I$17</f>
        <v>0</v>
      </c>
    </row>
    <row r="7888" spans="1:21" x14ac:dyDescent="0.25">
      <c r="A7888" s="92" t="s">
        <v>11</v>
      </c>
      <c r="B7888" s="92" t="s">
        <v>12</v>
      </c>
      <c r="C7888" s="92" t="s">
        <v>48</v>
      </c>
      <c r="D7888" s="92" t="s">
        <v>48</v>
      </c>
      <c r="E7888" s="92" t="s">
        <v>40</v>
      </c>
      <c r="F7888" s="92" t="s">
        <v>50</v>
      </c>
      <c r="G7888" s="92" t="s">
        <v>97</v>
      </c>
      <c r="H7888" s="92" t="s">
        <v>93</v>
      </c>
      <c r="I7888" s="92" t="s">
        <v>220</v>
      </c>
      <c r="L7888" s="92">
        <f>L6880+L7132*'Emission factors'!$I$16+L7384*'Emission factors'!$I$17</f>
        <v>0</v>
      </c>
      <c r="M7888" s="92">
        <f>M6880+M7132*'Emission factors'!$I$16+M7384*'Emission factors'!$I$17</f>
        <v>0</v>
      </c>
      <c r="N7888" s="92">
        <f>N6880+N7132*'Emission factors'!$I$16+N7384*'Emission factors'!$I$17</f>
        <v>0</v>
      </c>
      <c r="O7888" s="92">
        <f>O6880+O7132*'Emission factors'!$I$16+O7384*'Emission factors'!$I$17</f>
        <v>0</v>
      </c>
      <c r="P7888" s="92">
        <f>P6880+P7132*'Emission factors'!$I$16+P7384*'Emission factors'!$I$17</f>
        <v>0</v>
      </c>
      <c r="Q7888" s="92">
        <f>Q6880+Q7132*'Emission factors'!$I$16+Q7384*'Emission factors'!$I$17</f>
        <v>0</v>
      </c>
      <c r="R7888" s="92">
        <f>R6880+R7132*'Emission factors'!$I$16+R7384*'Emission factors'!$I$17</f>
        <v>0</v>
      </c>
      <c r="S7888" s="92">
        <f>S6880+S7132*'Emission factors'!$I$16+S7384*'Emission factors'!$I$17</f>
        <v>0</v>
      </c>
      <c r="T7888" s="92">
        <f>T6880+T7132*'Emission factors'!$I$16+T7384*'Emission factors'!$I$17</f>
        <v>0</v>
      </c>
      <c r="U7888" s="92">
        <f>U6880+U7132*'Emission factors'!$I$16+U7384*'Emission factors'!$I$17</f>
        <v>0</v>
      </c>
    </row>
    <row r="7889" spans="1:21" x14ac:dyDescent="0.25">
      <c r="A7889" s="92" t="s">
        <v>11</v>
      </c>
      <c r="B7889" s="92" t="s">
        <v>12</v>
      </c>
      <c r="C7889" s="92" t="s">
        <v>48</v>
      </c>
      <c r="D7889" s="92" t="s">
        <v>48</v>
      </c>
      <c r="E7889" s="92" t="s">
        <v>40</v>
      </c>
      <c r="F7889" s="92" t="s">
        <v>50</v>
      </c>
      <c r="G7889" s="92" t="s">
        <v>97</v>
      </c>
      <c r="H7889" s="92" t="s">
        <v>93</v>
      </c>
      <c r="I7889" s="92" t="s">
        <v>221</v>
      </c>
      <c r="L7889" s="92">
        <f>L6881+L7133*'Emission factors'!$I$16+L7385*'Emission factors'!$I$17</f>
        <v>2158990.5783072002</v>
      </c>
      <c r="M7889" s="92">
        <f>M6881+M7133*'Emission factors'!$I$16+M7385*'Emission factors'!$I$17</f>
        <v>1898479.7991167996</v>
      </c>
      <c r="N7889" s="92">
        <f>N6881+N7133*'Emission factors'!$I$16+N7385*'Emission factors'!$I$17</f>
        <v>1844697.0804864001</v>
      </c>
      <c r="O7889" s="92">
        <f>O6881+O7133*'Emission factors'!$I$16+O7385*'Emission factors'!$I$17</f>
        <v>1808176.4337408</v>
      </c>
      <c r="P7889" s="92">
        <f>P6881+P7133*'Emission factors'!$I$16+P7385*'Emission factors'!$I$17</f>
        <v>1883987.2352064003</v>
      </c>
      <c r="Q7889" s="92">
        <f>Q6881+Q7133*'Emission factors'!$I$16+Q7385*'Emission factors'!$I$17</f>
        <v>1856138.5783104</v>
      </c>
      <c r="R7889" s="92">
        <f>R6881+R7133*'Emission factors'!$I$16+R7385*'Emission factors'!$I$17</f>
        <v>2377758.2558400007</v>
      </c>
      <c r="S7889" s="92">
        <f>S6881+S7133*'Emission factors'!$I$16+S7385*'Emission factors'!$I$17</f>
        <v>3098239.8682559999</v>
      </c>
      <c r="T7889" s="92">
        <f>T6881+T7133*'Emission factors'!$I$16+T7385*'Emission factors'!$I$17</f>
        <v>2232499.8662400004</v>
      </c>
      <c r="U7889" s="92">
        <f>U6881+U7133*'Emission factors'!$I$16+U7385*'Emission factors'!$I$17</f>
        <v>2108102.3731199997</v>
      </c>
    </row>
    <row r="7890" spans="1:21" x14ac:dyDescent="0.25">
      <c r="A7890" s="92" t="s">
        <v>11</v>
      </c>
      <c r="B7890" s="92" t="s">
        <v>12</v>
      </c>
      <c r="C7890" s="92" t="s">
        <v>48</v>
      </c>
      <c r="D7890" s="92" t="s">
        <v>48</v>
      </c>
      <c r="E7890" s="92" t="s">
        <v>40</v>
      </c>
      <c r="F7890" s="92" t="s">
        <v>50</v>
      </c>
      <c r="G7890" s="92" t="s">
        <v>97</v>
      </c>
      <c r="H7890" s="92" t="s">
        <v>93</v>
      </c>
      <c r="I7890" s="92" t="s">
        <v>201</v>
      </c>
      <c r="L7890" s="92">
        <f>L6882+L7134*'Emission factors'!$I$16+L7386*'Emission factors'!$I$17</f>
        <v>8789268.9412819259</v>
      </c>
      <c r="M7890" s="92">
        <f>M6882+M7134*'Emission factors'!$I$16+M7386*'Emission factors'!$I$17</f>
        <v>8473506.812584158</v>
      </c>
      <c r="N7890" s="92">
        <f>N6882+N7134*'Emission factors'!$I$16+N7386*'Emission factors'!$I$17</f>
        <v>10145844.194462022</v>
      </c>
      <c r="O7890" s="92">
        <f>O6882+O7134*'Emission factors'!$I$16+O7386*'Emission factors'!$I$17</f>
        <v>9547292.5889471993</v>
      </c>
      <c r="P7890" s="92">
        <f>P6882+P7134*'Emission factors'!$I$16+P7386*'Emission factors'!$I$17</f>
        <v>12766735.5455616</v>
      </c>
      <c r="Q7890" s="92">
        <f>Q6882+Q7134*'Emission factors'!$I$16+Q7386*'Emission factors'!$I$17</f>
        <v>13267125.741446398</v>
      </c>
      <c r="R7890" s="92">
        <f>R6882+R7134*'Emission factors'!$I$16+R7386*'Emission factors'!$I$17</f>
        <v>11739859.836047996</v>
      </c>
      <c r="S7890" s="92">
        <f>S6882+S7134*'Emission factors'!$I$16+S7386*'Emission factors'!$I$17</f>
        <v>10014543.395049602</v>
      </c>
      <c r="T7890" s="92">
        <f>T6882+T7134*'Emission factors'!$I$16+T7386*'Emission factors'!$I$17</f>
        <v>4756284.3974400004</v>
      </c>
      <c r="U7890" s="92">
        <f>U6882+U7134*'Emission factors'!$I$16+U7386*'Emission factors'!$I$17</f>
        <v>2904655.8681599996</v>
      </c>
    </row>
    <row r="7891" spans="1:21" x14ac:dyDescent="0.25">
      <c r="A7891" s="92" t="s">
        <v>11</v>
      </c>
      <c r="B7891" s="92" t="s">
        <v>12</v>
      </c>
      <c r="C7891" s="92" t="s">
        <v>48</v>
      </c>
      <c r="D7891" s="92" t="s">
        <v>48</v>
      </c>
      <c r="E7891" s="92" t="s">
        <v>40</v>
      </c>
      <c r="F7891" s="92" t="s">
        <v>50</v>
      </c>
      <c r="G7891" s="92" t="s">
        <v>97</v>
      </c>
      <c r="H7891" s="92" t="s">
        <v>93</v>
      </c>
      <c r="I7891" s="92" t="s">
        <v>196</v>
      </c>
      <c r="L7891" s="92">
        <f>L6883+L7135*'Emission factors'!$I$16+L7387*'Emission factors'!$I$17</f>
        <v>0</v>
      </c>
      <c r="M7891" s="92">
        <f>M6883+M7135*'Emission factors'!$I$16+M7387*'Emission factors'!$I$17</f>
        <v>0</v>
      </c>
      <c r="N7891" s="92">
        <f>N6883+N7135*'Emission factors'!$I$16+N7387*'Emission factors'!$I$17</f>
        <v>0</v>
      </c>
      <c r="O7891" s="92">
        <f>O6883+O7135*'Emission factors'!$I$16+O7387*'Emission factors'!$I$17</f>
        <v>0</v>
      </c>
      <c r="P7891" s="92">
        <f>P6883+P7135*'Emission factors'!$I$16+P7387*'Emission factors'!$I$17</f>
        <v>0</v>
      </c>
      <c r="Q7891" s="92">
        <f>Q6883+Q7135*'Emission factors'!$I$16+Q7387*'Emission factors'!$I$17</f>
        <v>0</v>
      </c>
      <c r="R7891" s="92">
        <f>R6883+R7135*'Emission factors'!$I$16+R7387*'Emission factors'!$I$17</f>
        <v>0</v>
      </c>
      <c r="S7891" s="92">
        <f>S6883+S7135*'Emission factors'!$I$16+S7387*'Emission factors'!$I$17</f>
        <v>0</v>
      </c>
      <c r="T7891" s="92">
        <f>T6883+T7135*'Emission factors'!$I$16+T7387*'Emission factors'!$I$17</f>
        <v>0</v>
      </c>
      <c r="U7891" s="92">
        <f>U6883+U7135*'Emission factors'!$I$16+U7387*'Emission factors'!$I$17</f>
        <v>0</v>
      </c>
    </row>
    <row r="7892" spans="1:21" x14ac:dyDescent="0.25">
      <c r="A7892" s="92" t="s">
        <v>11</v>
      </c>
      <c r="B7892" s="92" t="s">
        <v>12</v>
      </c>
      <c r="C7892" s="92" t="s">
        <v>48</v>
      </c>
      <c r="D7892" s="92" t="s">
        <v>48</v>
      </c>
      <c r="E7892" s="92" t="s">
        <v>40</v>
      </c>
      <c r="F7892" s="92" t="s">
        <v>50</v>
      </c>
      <c r="G7892" s="92" t="s">
        <v>97</v>
      </c>
      <c r="H7892" s="92" t="s">
        <v>93</v>
      </c>
      <c r="I7892" s="92" t="s">
        <v>197</v>
      </c>
      <c r="L7892" s="92">
        <f>L6884+L7136*'Emission factors'!$I$16+L7388*'Emission factors'!$I$17</f>
        <v>2572212.8148288005</v>
      </c>
      <c r="M7892" s="92">
        <f>M6884+M7136*'Emission factors'!$I$16+M7388*'Emission factors'!$I$17</f>
        <v>2426481.415612801</v>
      </c>
      <c r="N7892" s="92">
        <f>N6884+N7136*'Emission factors'!$I$16+N7388*'Emission factors'!$I$17</f>
        <v>2265851.408065984</v>
      </c>
      <c r="O7892" s="92">
        <f>O6884+O7136*'Emission factors'!$I$16+O7388*'Emission factors'!$I$17</f>
        <v>2364790.1222888487</v>
      </c>
      <c r="P7892" s="92">
        <f>P6884+P7136*'Emission factors'!$I$16+P7388*'Emission factors'!$I$17</f>
        <v>3114595.6050901958</v>
      </c>
      <c r="Q7892" s="92">
        <f>Q6884+Q7136*'Emission factors'!$I$16+Q7388*'Emission factors'!$I$17</f>
        <v>4368335.3092416013</v>
      </c>
      <c r="R7892" s="92">
        <f>R6884+R7136*'Emission factors'!$I$16+R7388*'Emission factors'!$I$17</f>
        <v>4163093.6582159996</v>
      </c>
      <c r="S7892" s="92">
        <f>S6884+S7136*'Emission factors'!$I$16+S7388*'Emission factors'!$I$17</f>
        <v>3435228.7568592001</v>
      </c>
      <c r="T7892" s="92">
        <f>T6884+T7136*'Emission factors'!$I$16+T7388*'Emission factors'!$I$17</f>
        <v>2422949.7155492352</v>
      </c>
      <c r="U7892" s="92">
        <f>U6884+U7136*'Emission factors'!$I$16+U7388*'Emission factors'!$I$17</f>
        <v>2195457.1452285005</v>
      </c>
    </row>
    <row r="7893" spans="1:21" x14ac:dyDescent="0.25">
      <c r="A7893" s="92" t="s">
        <v>11</v>
      </c>
      <c r="B7893" s="92" t="s">
        <v>12</v>
      </c>
      <c r="C7893" s="92" t="s">
        <v>48</v>
      </c>
      <c r="D7893" s="92" t="s">
        <v>48</v>
      </c>
      <c r="E7893" s="92" t="s">
        <v>40</v>
      </c>
      <c r="F7893" s="92" t="s">
        <v>50</v>
      </c>
      <c r="G7893" s="92" t="s">
        <v>97</v>
      </c>
      <c r="H7893" s="92" t="s">
        <v>93</v>
      </c>
      <c r="I7893" s="92" t="s">
        <v>222</v>
      </c>
      <c r="L7893" s="92">
        <f>L6885+L7137*'Emission factors'!$I$16+L7389*'Emission factors'!$I$17</f>
        <v>0</v>
      </c>
      <c r="M7893" s="92">
        <f>M6885+M7137*'Emission factors'!$I$16+M7389*'Emission factors'!$I$17</f>
        <v>0</v>
      </c>
      <c r="N7893" s="92">
        <f>N6885+N7137*'Emission factors'!$I$16+N7389*'Emission factors'!$I$17</f>
        <v>0</v>
      </c>
      <c r="O7893" s="92">
        <f>O6885+O7137*'Emission factors'!$I$16+O7389*'Emission factors'!$I$17</f>
        <v>0</v>
      </c>
      <c r="P7893" s="92">
        <f>P6885+P7137*'Emission factors'!$I$16+P7389*'Emission factors'!$I$17</f>
        <v>0</v>
      </c>
      <c r="Q7893" s="92">
        <f>Q6885+Q7137*'Emission factors'!$I$16+Q7389*'Emission factors'!$I$17</f>
        <v>0</v>
      </c>
      <c r="R7893" s="92">
        <f>R6885+R7137*'Emission factors'!$I$16+R7389*'Emission factors'!$I$17</f>
        <v>0</v>
      </c>
      <c r="S7893" s="92">
        <f>S6885+S7137*'Emission factors'!$I$16+S7389*'Emission factors'!$I$17</f>
        <v>0</v>
      </c>
      <c r="T7893" s="92">
        <f>T6885+T7137*'Emission factors'!$I$16+T7389*'Emission factors'!$I$17</f>
        <v>78324.34752000001</v>
      </c>
      <c r="U7893" s="92">
        <f>U6885+U7137*'Emission factors'!$I$16+U7389*'Emission factors'!$I$17</f>
        <v>104432.46335999999</v>
      </c>
    </row>
    <row r="7894" spans="1:21" x14ac:dyDescent="0.25">
      <c r="A7894" s="92" t="s">
        <v>11</v>
      </c>
      <c r="B7894" s="92" t="s">
        <v>12</v>
      </c>
      <c r="C7894" s="92" t="s">
        <v>48</v>
      </c>
      <c r="D7894" s="92" t="s">
        <v>48</v>
      </c>
      <c r="E7894" s="92" t="s">
        <v>40</v>
      </c>
      <c r="F7894" s="92" t="s">
        <v>50</v>
      </c>
      <c r="G7894" s="92" t="s">
        <v>97</v>
      </c>
      <c r="H7894" s="92" t="s">
        <v>93</v>
      </c>
      <c r="I7894" s="92" t="s">
        <v>223</v>
      </c>
      <c r="L7894" s="92">
        <f>L6886+L7138*'Emission factors'!$I$16+L7390*'Emission factors'!$I$17</f>
        <v>0</v>
      </c>
      <c r="M7894" s="92">
        <f>M6886+M7138*'Emission factors'!$I$16+M7390*'Emission factors'!$I$17</f>
        <v>0</v>
      </c>
      <c r="N7894" s="92">
        <f>N6886+N7138*'Emission factors'!$I$16+N7390*'Emission factors'!$I$17</f>
        <v>0</v>
      </c>
      <c r="O7894" s="92">
        <f>O6886+O7138*'Emission factors'!$I$16+O7390*'Emission factors'!$I$17</f>
        <v>0</v>
      </c>
      <c r="P7894" s="92">
        <f>P6886+P7138*'Emission factors'!$I$16+P7390*'Emission factors'!$I$17</f>
        <v>0</v>
      </c>
      <c r="Q7894" s="92">
        <f>Q6886+Q7138*'Emission factors'!$I$16+Q7390*'Emission factors'!$I$17</f>
        <v>0</v>
      </c>
      <c r="R7894" s="92">
        <f>R6886+R7138*'Emission factors'!$I$16+R7390*'Emission factors'!$I$17</f>
        <v>0</v>
      </c>
      <c r="S7894" s="92">
        <f>S6886+S7138*'Emission factors'!$I$16+S7390*'Emission factors'!$I$17</f>
        <v>0</v>
      </c>
      <c r="T7894" s="92">
        <f>T6886+T7138*'Emission factors'!$I$16+T7390*'Emission factors'!$I$17</f>
        <v>0</v>
      </c>
      <c r="U7894" s="92">
        <f>U6886+U7138*'Emission factors'!$I$16+U7390*'Emission factors'!$I$17</f>
        <v>0</v>
      </c>
    </row>
    <row r="7895" spans="1:21" x14ac:dyDescent="0.25">
      <c r="A7895" s="92" t="s">
        <v>11</v>
      </c>
      <c r="B7895" s="92" t="s">
        <v>12</v>
      </c>
      <c r="C7895" s="92" t="s">
        <v>48</v>
      </c>
      <c r="D7895" s="92" t="s">
        <v>48</v>
      </c>
      <c r="E7895" s="92" t="s">
        <v>40</v>
      </c>
      <c r="F7895" s="92" t="s">
        <v>50</v>
      </c>
      <c r="G7895" s="92" t="s">
        <v>97</v>
      </c>
      <c r="H7895" s="92" t="s">
        <v>93</v>
      </c>
      <c r="I7895" s="92" t="s">
        <v>259</v>
      </c>
      <c r="L7895" s="92">
        <f>L6887+L7139*'Emission factors'!$I$16+L7391*'Emission factors'!$I$17</f>
        <v>0</v>
      </c>
      <c r="M7895" s="92">
        <f>M6887+M7139*'Emission factors'!$I$16+M7391*'Emission factors'!$I$17</f>
        <v>0</v>
      </c>
      <c r="N7895" s="92">
        <f>N6887+N7139*'Emission factors'!$I$16+N7391*'Emission factors'!$I$17</f>
        <v>0</v>
      </c>
      <c r="O7895" s="92">
        <f>O6887+O7139*'Emission factors'!$I$16+O7391*'Emission factors'!$I$17</f>
        <v>0</v>
      </c>
      <c r="P7895" s="92">
        <f>P6887+P7139*'Emission factors'!$I$16+P7391*'Emission factors'!$I$17</f>
        <v>0</v>
      </c>
      <c r="Q7895" s="92">
        <f>Q6887+Q7139*'Emission factors'!$I$16+Q7391*'Emission factors'!$I$17</f>
        <v>0</v>
      </c>
      <c r="R7895" s="92">
        <f>R6887+R7139*'Emission factors'!$I$16+R7391*'Emission factors'!$I$17</f>
        <v>0</v>
      </c>
      <c r="S7895" s="92">
        <f>S6887+S7139*'Emission factors'!$I$16+S7391*'Emission factors'!$I$17</f>
        <v>0</v>
      </c>
      <c r="T7895" s="92">
        <f>T6887+T7139*'Emission factors'!$I$16+T7391*'Emission factors'!$I$17</f>
        <v>0</v>
      </c>
      <c r="U7895" s="92">
        <f>U6887+U7139*'Emission factors'!$I$16+U7391*'Emission factors'!$I$17</f>
        <v>0</v>
      </c>
    </row>
    <row r="7896" spans="1:21" x14ac:dyDescent="0.25">
      <c r="A7896" s="92" t="s">
        <v>11</v>
      </c>
      <c r="B7896" s="92" t="s">
        <v>12</v>
      </c>
      <c r="C7896" s="92" t="s">
        <v>48</v>
      </c>
      <c r="D7896" s="92" t="s">
        <v>48</v>
      </c>
      <c r="E7896" s="92" t="s">
        <v>40</v>
      </c>
      <c r="F7896" s="92" t="s">
        <v>50</v>
      </c>
      <c r="G7896" s="92" t="s">
        <v>97</v>
      </c>
      <c r="H7896" s="92" t="s">
        <v>93</v>
      </c>
      <c r="I7896" s="89" t="s">
        <v>193</v>
      </c>
      <c r="L7896" s="92">
        <f>L6888+L7140*'Emission factors'!$I$16+L7392*'Emission factors'!$I$17</f>
        <v>0</v>
      </c>
      <c r="M7896" s="92">
        <f>M6888+M7140*'Emission factors'!$I$16+M7392*'Emission factors'!$I$17</f>
        <v>0</v>
      </c>
      <c r="N7896" s="92">
        <f>N6888+N7140*'Emission factors'!$I$16+N7392*'Emission factors'!$I$17</f>
        <v>0</v>
      </c>
      <c r="O7896" s="92">
        <f>O6888+O7140*'Emission factors'!$I$16+O7392*'Emission factors'!$I$17</f>
        <v>0</v>
      </c>
      <c r="P7896" s="92">
        <f>P6888+P7140*'Emission factors'!$I$16+P7392*'Emission factors'!$I$17</f>
        <v>0</v>
      </c>
      <c r="Q7896" s="92">
        <f>Q6888+Q7140*'Emission factors'!$I$16+Q7392*'Emission factors'!$I$17</f>
        <v>0</v>
      </c>
      <c r="R7896" s="92">
        <f>R6888+R7140*'Emission factors'!$I$16+R7392*'Emission factors'!$I$17</f>
        <v>0</v>
      </c>
      <c r="S7896" s="92">
        <f>S6888+S7140*'Emission factors'!$I$16+S7392*'Emission factors'!$I$17</f>
        <v>0</v>
      </c>
      <c r="T7896" s="92">
        <f>T6888+T7140*'Emission factors'!$I$16+T7392*'Emission factors'!$I$17</f>
        <v>0</v>
      </c>
      <c r="U7896" s="92">
        <f>U6888+U7140*'Emission factors'!$I$16+U7392*'Emission factors'!$I$17</f>
        <v>0</v>
      </c>
    </row>
    <row r="7897" spans="1:21" x14ac:dyDescent="0.25">
      <c r="A7897" s="92" t="s">
        <v>11</v>
      </c>
      <c r="B7897" s="92" t="s">
        <v>12</v>
      </c>
      <c r="C7897" s="92" t="s">
        <v>48</v>
      </c>
      <c r="D7897" s="92" t="s">
        <v>48</v>
      </c>
      <c r="E7897" s="92" t="s">
        <v>40</v>
      </c>
      <c r="F7897" s="92" t="s">
        <v>50</v>
      </c>
      <c r="G7897" s="92" t="s">
        <v>97</v>
      </c>
      <c r="H7897" s="92" t="s">
        <v>93</v>
      </c>
      <c r="I7897" s="92" t="s">
        <v>203</v>
      </c>
      <c r="L7897" s="92">
        <f>L6889+L7141*'Emission factors'!$I$16+L7393*'Emission factors'!$I$17</f>
        <v>3641955.1688783998</v>
      </c>
      <c r="M7897" s="92">
        <f>M6889+M7141*'Emission factors'!$I$16+M7393*'Emission factors'!$I$17</f>
        <v>3144911.9647488003</v>
      </c>
      <c r="N7897" s="92">
        <f>N6889+N7141*'Emission factors'!$I$16+N7393*'Emission factors'!$I$17</f>
        <v>3224802.7992192004</v>
      </c>
      <c r="O7897" s="92">
        <f>O6889+O7141*'Emission factors'!$I$16+O7393*'Emission factors'!$I$17</f>
        <v>3315085.6876416001</v>
      </c>
      <c r="P7897" s="92">
        <f>P6889+P7141*'Emission factors'!$I$16+P7393*'Emission factors'!$I$17</f>
        <v>3217594.9115519999</v>
      </c>
      <c r="Q7897" s="92">
        <f>Q6889+Q7141*'Emission factors'!$I$16+Q7393*'Emission factors'!$I$17</f>
        <v>4432651.2650303999</v>
      </c>
      <c r="R7897" s="92">
        <f>R6889+R7141*'Emission factors'!$I$16+R7393*'Emission factors'!$I$17</f>
        <v>3930628.0320959999</v>
      </c>
      <c r="S7897" s="92">
        <f>S6889+S7141*'Emission factors'!$I$16+S7393*'Emission factors'!$I$17</f>
        <v>2704406.6196671999</v>
      </c>
      <c r="T7897" s="92">
        <f>T6889+T7141*'Emission factors'!$I$16+T7393*'Emission factors'!$I$17</f>
        <v>2337956.1772799999</v>
      </c>
      <c r="U7897" s="92">
        <f>U6889+U7141*'Emission factors'!$I$16+U7393*'Emission factors'!$I$17</f>
        <v>1387313.6063999999</v>
      </c>
    </row>
    <row r="7898" spans="1:21" x14ac:dyDescent="0.25">
      <c r="A7898" s="92" t="s">
        <v>11</v>
      </c>
      <c r="B7898" s="92" t="s">
        <v>12</v>
      </c>
      <c r="C7898" s="92" t="s">
        <v>48</v>
      </c>
      <c r="D7898" s="92" t="s">
        <v>48</v>
      </c>
      <c r="E7898" s="92" t="s">
        <v>40</v>
      </c>
      <c r="F7898" s="92" t="s">
        <v>50</v>
      </c>
      <c r="G7898" s="92" t="s">
        <v>97</v>
      </c>
      <c r="H7898" s="92" t="s">
        <v>93</v>
      </c>
      <c r="I7898" s="92" t="s">
        <v>209</v>
      </c>
      <c r="L7898" s="92">
        <f>L6890+L7142*'Emission factors'!$I$16+L7394*'Emission factors'!$I$17</f>
        <v>2870.8064382552084</v>
      </c>
      <c r="M7898" s="92">
        <f>M6890+M7142*'Emission factors'!$I$16+M7394*'Emission factors'!$I$17</f>
        <v>1663.4569816899129</v>
      </c>
      <c r="N7898" s="92">
        <f>N6890+N7142*'Emission factors'!$I$16+N7394*'Emission factors'!$I$17</f>
        <v>1148.4551432902904</v>
      </c>
      <c r="O7898" s="92">
        <f>O6890+O7142*'Emission factors'!$I$16+O7394*'Emission factors'!$I$17</f>
        <v>828.72522436730685</v>
      </c>
      <c r="P7898" s="92">
        <f>P6890+P7142*'Emission factors'!$I$16+P7394*'Emission factors'!$I$17</f>
        <v>1148.016257160315</v>
      </c>
      <c r="Q7898" s="92">
        <f>Q6890+Q7142*'Emission factors'!$I$16+Q7394*'Emission factors'!$I$17</f>
        <v>1728.1451719060776</v>
      </c>
      <c r="R7898" s="92">
        <f>R6890+R7142*'Emission factors'!$I$16+R7394*'Emission factors'!$I$17</f>
        <v>1797.3666878177241</v>
      </c>
      <c r="S7898" s="92">
        <f>S6890+S7142*'Emission factors'!$I$16+S7394*'Emission factors'!$I$17</f>
        <v>1689.7269806462168</v>
      </c>
      <c r="T7898" s="92">
        <f>T6890+T7142*'Emission factors'!$I$16+T7394*'Emission factors'!$I$17</f>
        <v>415.70426346333505</v>
      </c>
      <c r="U7898" s="92">
        <f>U6890+U7142*'Emission factors'!$I$16+U7394*'Emission factors'!$I$17</f>
        <v>0</v>
      </c>
    </row>
    <row r="7899" spans="1:21" x14ac:dyDescent="0.25">
      <c r="A7899" s="92" t="s">
        <v>11</v>
      </c>
      <c r="B7899" s="92" t="s">
        <v>12</v>
      </c>
      <c r="C7899" s="92" t="s">
        <v>48</v>
      </c>
      <c r="D7899" s="92" t="s">
        <v>48</v>
      </c>
      <c r="E7899" s="92" t="s">
        <v>40</v>
      </c>
      <c r="F7899" s="92" t="s">
        <v>50</v>
      </c>
      <c r="G7899" s="92" t="s">
        <v>97</v>
      </c>
      <c r="H7899" s="92" t="s">
        <v>93</v>
      </c>
      <c r="I7899" s="92" t="s">
        <v>208</v>
      </c>
      <c r="L7899" s="92">
        <f>L6891+L7143*'Emission factors'!$I$16+L7395*'Emission factors'!$I$17</f>
        <v>0</v>
      </c>
      <c r="M7899" s="92">
        <f>M6891+M7143*'Emission factors'!$I$16+M7395*'Emission factors'!$I$17</f>
        <v>0</v>
      </c>
      <c r="N7899" s="92">
        <f>N6891+N7143*'Emission factors'!$I$16+N7395*'Emission factors'!$I$17</f>
        <v>0</v>
      </c>
      <c r="O7899" s="92">
        <f>O6891+O7143*'Emission factors'!$I$16+O7395*'Emission factors'!$I$17</f>
        <v>0</v>
      </c>
      <c r="P7899" s="92">
        <f>P6891+P7143*'Emission factors'!$I$16+P7395*'Emission factors'!$I$17</f>
        <v>0</v>
      </c>
      <c r="Q7899" s="92">
        <f>Q6891+Q7143*'Emission factors'!$I$16+Q7395*'Emission factors'!$I$17</f>
        <v>0</v>
      </c>
      <c r="R7899" s="92">
        <f>R6891+R7143*'Emission factors'!$I$16+R7395*'Emission factors'!$I$17</f>
        <v>0</v>
      </c>
      <c r="S7899" s="92">
        <f>S6891+S7143*'Emission factors'!$I$16+S7395*'Emission factors'!$I$17</f>
        <v>0</v>
      </c>
      <c r="T7899" s="92">
        <f>T6891+T7143*'Emission factors'!$I$16+T7395*'Emission factors'!$I$17</f>
        <v>0</v>
      </c>
      <c r="U7899" s="92">
        <f>U6891+U7143*'Emission factors'!$I$16+U7395*'Emission factors'!$I$17</f>
        <v>0</v>
      </c>
    </row>
    <row r="7900" spans="1:21" x14ac:dyDescent="0.25">
      <c r="A7900" s="92" t="s">
        <v>11</v>
      </c>
      <c r="B7900" s="92" t="s">
        <v>12</v>
      </c>
      <c r="C7900" s="92" t="s">
        <v>48</v>
      </c>
      <c r="D7900" s="92" t="s">
        <v>48</v>
      </c>
      <c r="E7900" s="92" t="s">
        <v>40</v>
      </c>
      <c r="F7900" s="92" t="s">
        <v>50</v>
      </c>
      <c r="G7900" s="92" t="s">
        <v>97</v>
      </c>
      <c r="H7900" s="92" t="s">
        <v>93</v>
      </c>
      <c r="I7900" s="92" t="s">
        <v>202</v>
      </c>
      <c r="L7900" s="92">
        <f>L6892+L7144*'Emission factors'!$I$16+L7396*'Emission factors'!$I$17</f>
        <v>1036898.3768352</v>
      </c>
      <c r="M7900" s="92">
        <f>M6892+M7144*'Emission factors'!$I$16+M7396*'Emission factors'!$I$17</f>
        <v>1247624.9481792001</v>
      </c>
      <c r="N7900" s="92">
        <f>N6892+N7144*'Emission factors'!$I$16+N7396*'Emission factors'!$I$17</f>
        <v>1467542.3106048002</v>
      </c>
      <c r="O7900" s="92">
        <f>O6892+O7144*'Emission factors'!$I$16+O7396*'Emission factors'!$I$17</f>
        <v>1267221.3927744001</v>
      </c>
      <c r="P7900" s="92">
        <f>P6892+P7144*'Emission factors'!$I$16+P7396*'Emission factors'!$I$17</f>
        <v>7345779.4727424011</v>
      </c>
      <c r="Q7900" s="92">
        <f>Q6892+Q7144*'Emission factors'!$I$16+Q7396*'Emission factors'!$I$17</f>
        <v>6744586.3535232004</v>
      </c>
      <c r="R7900" s="92">
        <f>R6892+R7144*'Emission factors'!$I$16+R7396*'Emission factors'!$I$17</f>
        <v>4088505.3443520004</v>
      </c>
      <c r="S7900" s="92">
        <f>S6892+S7144*'Emission factors'!$I$16+S7396*'Emission factors'!$I$17</f>
        <v>1726877.8087104</v>
      </c>
      <c r="T7900" s="92">
        <f>T6892+T7144*'Emission factors'!$I$16+T7396*'Emission factors'!$I$17</f>
        <v>1775351.8771199998</v>
      </c>
      <c r="U7900" s="92">
        <f>U6892+U7144*'Emission factors'!$I$16+U7396*'Emission factors'!$I$17</f>
        <v>1483043.3644800002</v>
      </c>
    </row>
    <row r="7901" spans="1:21" x14ac:dyDescent="0.25">
      <c r="A7901" s="92" t="s">
        <v>11</v>
      </c>
      <c r="B7901" s="92" t="s">
        <v>12</v>
      </c>
      <c r="C7901" s="92" t="s">
        <v>48</v>
      </c>
      <c r="D7901" s="92" t="s">
        <v>48</v>
      </c>
      <c r="E7901" s="92" t="s">
        <v>40</v>
      </c>
      <c r="F7901" s="92" t="s">
        <v>50</v>
      </c>
      <c r="G7901" s="92" t="s">
        <v>97</v>
      </c>
      <c r="H7901" s="92" t="s">
        <v>93</v>
      </c>
      <c r="I7901" s="92" t="s">
        <v>225</v>
      </c>
      <c r="L7901" s="92">
        <f>L6893+L7145*'Emission factors'!$I$16+L7397*'Emission factors'!$I$17</f>
        <v>142179.25032960001</v>
      </c>
      <c r="M7901" s="92">
        <f>M6893+M7145*'Emission factors'!$I$16+M7397*'Emission factors'!$I$17</f>
        <v>134246.9078016</v>
      </c>
      <c r="N7901" s="92">
        <f>N6893+N7145*'Emission factors'!$I$16+N7397*'Emission factors'!$I$17</f>
        <v>137533.45885439997</v>
      </c>
      <c r="O7901" s="92">
        <f>O6893+O7145*'Emission factors'!$I$16+O7397*'Emission factors'!$I$17</f>
        <v>133796.41482239999</v>
      </c>
      <c r="P7901" s="92">
        <f>P6893+P7145*'Emission factors'!$I$16+P7397*'Emission factors'!$I$17</f>
        <v>132403.98197759999</v>
      </c>
      <c r="Q7901" s="92">
        <f>Q6893+Q7145*'Emission factors'!$I$16+Q7397*'Emission factors'!$I$17</f>
        <v>122820.7676928</v>
      </c>
      <c r="R7901" s="92">
        <f>R6893+R7145*'Emission factors'!$I$16+R7397*'Emission factors'!$I$17</f>
        <v>74766.476832000015</v>
      </c>
      <c r="S7901" s="92">
        <f>S6893+S7145*'Emission factors'!$I$16+S7397*'Emission factors'!$I$17</f>
        <v>14953.2953664</v>
      </c>
      <c r="T7901" s="92">
        <f>T6893+T7145*'Emission factors'!$I$16+T7397*'Emission factors'!$I$17</f>
        <v>105968.23487999999</v>
      </c>
      <c r="U7901" s="92">
        <f>U6893+U7145*'Emission factors'!$I$16+U7397*'Emission factors'!$I$17</f>
        <v>79860.119040000005</v>
      </c>
    </row>
    <row r="7902" spans="1:21" x14ac:dyDescent="0.25">
      <c r="A7902" s="92" t="s">
        <v>11</v>
      </c>
      <c r="B7902" s="92" t="s">
        <v>12</v>
      </c>
      <c r="C7902" s="92" t="s">
        <v>48</v>
      </c>
      <c r="D7902" s="92" t="s">
        <v>48</v>
      </c>
      <c r="E7902" s="92" t="s">
        <v>40</v>
      </c>
      <c r="F7902" s="92" t="s">
        <v>50</v>
      </c>
      <c r="G7902" s="92" t="s">
        <v>97</v>
      </c>
      <c r="H7902" s="92" t="s">
        <v>93</v>
      </c>
      <c r="I7902" s="92" t="s">
        <v>226</v>
      </c>
      <c r="L7902" s="92">
        <f>L6894+L7146*'Emission factors'!$I$16+L7398*'Emission factors'!$I$17</f>
        <v>0</v>
      </c>
      <c r="M7902" s="92">
        <f>M6894+M7146*'Emission factors'!$I$16+M7398*'Emission factors'!$I$17</f>
        <v>0</v>
      </c>
      <c r="N7902" s="92">
        <f>N6894+N7146*'Emission factors'!$I$16+N7398*'Emission factors'!$I$17</f>
        <v>0</v>
      </c>
      <c r="O7902" s="92">
        <f>O6894+O7146*'Emission factors'!$I$16+O7398*'Emission factors'!$I$17</f>
        <v>0</v>
      </c>
      <c r="P7902" s="92">
        <f>P6894+P7146*'Emission factors'!$I$16+P7398*'Emission factors'!$I$17</f>
        <v>0</v>
      </c>
      <c r="Q7902" s="92">
        <f>Q6894+Q7146*'Emission factors'!$I$16+Q7398*'Emission factors'!$I$17</f>
        <v>0</v>
      </c>
      <c r="R7902" s="92">
        <f>R6894+R7146*'Emission factors'!$I$16+R7398*'Emission factors'!$I$17</f>
        <v>0</v>
      </c>
      <c r="S7902" s="92">
        <f>S6894+S7146*'Emission factors'!$I$16+S7398*'Emission factors'!$I$17</f>
        <v>0</v>
      </c>
      <c r="T7902" s="92">
        <f>T6894+T7146*'Emission factors'!$I$16+T7398*'Emission factors'!$I$17</f>
        <v>0</v>
      </c>
      <c r="U7902" s="92">
        <f>U6894+U7146*'Emission factors'!$I$16+U7398*'Emission factors'!$I$17</f>
        <v>0</v>
      </c>
    </row>
    <row r="7903" spans="1:21" x14ac:dyDescent="0.25">
      <c r="A7903" s="92" t="s">
        <v>11</v>
      </c>
      <c r="B7903" s="92" t="s">
        <v>12</v>
      </c>
      <c r="C7903" s="92" t="s">
        <v>48</v>
      </c>
      <c r="D7903" s="92" t="s">
        <v>48</v>
      </c>
      <c r="E7903" s="92" t="s">
        <v>40</v>
      </c>
      <c r="F7903" s="92" t="s">
        <v>50</v>
      </c>
      <c r="G7903" s="92" t="s">
        <v>97</v>
      </c>
      <c r="H7903" s="92" t="s">
        <v>93</v>
      </c>
      <c r="I7903" s="92" t="s">
        <v>206</v>
      </c>
      <c r="L7903" s="92">
        <f>L6895+L7147*'Emission factors'!$I$16+L7399*'Emission factors'!$I$17</f>
        <v>0</v>
      </c>
      <c r="M7903" s="92">
        <f>M6895+M7147*'Emission factors'!$I$16+M7399*'Emission factors'!$I$17</f>
        <v>0</v>
      </c>
      <c r="N7903" s="92">
        <f>N6895+N7147*'Emission factors'!$I$16+N7399*'Emission factors'!$I$17</f>
        <v>0</v>
      </c>
      <c r="O7903" s="92">
        <f>O6895+O7147*'Emission factors'!$I$16+O7399*'Emission factors'!$I$17</f>
        <v>0</v>
      </c>
      <c r="P7903" s="92">
        <f>P6895+P7147*'Emission factors'!$I$16+P7399*'Emission factors'!$I$17</f>
        <v>0</v>
      </c>
      <c r="Q7903" s="92">
        <f>Q6895+Q7147*'Emission factors'!$I$16+Q7399*'Emission factors'!$I$17</f>
        <v>0</v>
      </c>
      <c r="R7903" s="92">
        <f>R6895+R7147*'Emission factors'!$I$16+R7399*'Emission factors'!$I$17</f>
        <v>0</v>
      </c>
      <c r="S7903" s="92">
        <f>S6895+S7147*'Emission factors'!$I$16+S7399*'Emission factors'!$I$17</f>
        <v>0</v>
      </c>
      <c r="T7903" s="92">
        <f>T6895+T7147*'Emission factors'!$I$16+T7399*'Emission factors'!$I$17</f>
        <v>0</v>
      </c>
      <c r="U7903" s="92">
        <f>U6895+U7147*'Emission factors'!$I$16+U7399*'Emission factors'!$I$17</f>
        <v>0</v>
      </c>
    </row>
    <row r="7904" spans="1:21" x14ac:dyDescent="0.25">
      <c r="A7904" s="92" t="s">
        <v>11</v>
      </c>
      <c r="B7904" s="92" t="s">
        <v>12</v>
      </c>
      <c r="C7904" s="92" t="s">
        <v>48</v>
      </c>
      <c r="D7904" s="92" t="s">
        <v>48</v>
      </c>
      <c r="E7904" s="92" t="s">
        <v>40</v>
      </c>
      <c r="F7904" s="92" t="s">
        <v>50</v>
      </c>
      <c r="G7904" s="92" t="s">
        <v>97</v>
      </c>
      <c r="H7904" s="92" t="s">
        <v>93</v>
      </c>
      <c r="I7904" s="92" t="s">
        <v>232</v>
      </c>
      <c r="L7904" s="92">
        <f>L6896+L7148*'Emission factors'!$I$16+L7400*'Emission factors'!$I$17</f>
        <v>0</v>
      </c>
      <c r="M7904" s="92">
        <f>M6896+M7148*'Emission factors'!$I$16+M7400*'Emission factors'!$I$17</f>
        <v>0</v>
      </c>
      <c r="N7904" s="92">
        <f>N6896+N7148*'Emission factors'!$I$16+N7400*'Emission factors'!$I$17</f>
        <v>0</v>
      </c>
      <c r="O7904" s="92">
        <f>O6896+O7148*'Emission factors'!$I$16+O7400*'Emission factors'!$I$17</f>
        <v>0</v>
      </c>
      <c r="P7904" s="92">
        <f>P6896+P7148*'Emission factors'!$I$16+P7400*'Emission factors'!$I$17</f>
        <v>0</v>
      </c>
      <c r="Q7904" s="92">
        <f>Q6896+Q7148*'Emission factors'!$I$16+Q7400*'Emission factors'!$I$17</f>
        <v>0</v>
      </c>
      <c r="R7904" s="92">
        <f>R6896+R7148*'Emission factors'!$I$16+R7400*'Emission factors'!$I$17</f>
        <v>0</v>
      </c>
      <c r="S7904" s="92">
        <f>S6896+S7148*'Emission factors'!$I$16+S7400*'Emission factors'!$I$17</f>
        <v>0</v>
      </c>
      <c r="T7904" s="92">
        <f>T6896+T7148*'Emission factors'!$I$16+T7400*'Emission factors'!$I$17</f>
        <v>0</v>
      </c>
      <c r="U7904" s="92">
        <f>U6896+U7148*'Emission factors'!$I$16+U7400*'Emission factors'!$I$17</f>
        <v>0</v>
      </c>
    </row>
    <row r="7905" spans="1:21" x14ac:dyDescent="0.25">
      <c r="A7905" s="92" t="s">
        <v>11</v>
      </c>
      <c r="B7905" s="92" t="s">
        <v>12</v>
      </c>
      <c r="C7905" s="92" t="s">
        <v>48</v>
      </c>
      <c r="D7905" s="92" t="s">
        <v>48</v>
      </c>
      <c r="E7905" s="92" t="s">
        <v>40</v>
      </c>
      <c r="F7905" s="92" t="s">
        <v>50</v>
      </c>
      <c r="G7905" s="92" t="s">
        <v>97</v>
      </c>
      <c r="H7905" s="92" t="s">
        <v>93</v>
      </c>
      <c r="I7905" s="92" t="s">
        <v>200</v>
      </c>
      <c r="L7905" s="92">
        <f>L6897+L7149*'Emission factors'!$I$16+L7401*'Emission factors'!$I$17</f>
        <v>0</v>
      </c>
      <c r="M7905" s="92">
        <f>M6897+M7149*'Emission factors'!$I$16+M7401*'Emission factors'!$I$17</f>
        <v>0</v>
      </c>
      <c r="N7905" s="92">
        <f>N6897+N7149*'Emission factors'!$I$16+N7401*'Emission factors'!$I$17</f>
        <v>0</v>
      </c>
      <c r="O7905" s="92">
        <f>O6897+O7149*'Emission factors'!$I$16+O7401*'Emission factors'!$I$17</f>
        <v>0</v>
      </c>
      <c r="P7905" s="92">
        <f>P6897+P7149*'Emission factors'!$I$16+P7401*'Emission factors'!$I$17</f>
        <v>0</v>
      </c>
      <c r="Q7905" s="92">
        <f>Q6897+Q7149*'Emission factors'!$I$16+Q7401*'Emission factors'!$I$17</f>
        <v>0</v>
      </c>
      <c r="R7905" s="92">
        <f>R6897+R7149*'Emission factors'!$I$16+R7401*'Emission factors'!$I$17</f>
        <v>0</v>
      </c>
      <c r="S7905" s="92">
        <f>S6897+S7149*'Emission factors'!$I$16+S7401*'Emission factors'!$I$17</f>
        <v>0</v>
      </c>
      <c r="T7905" s="92">
        <f>T6897+T7149*'Emission factors'!$I$16+T7401*'Emission factors'!$I$17</f>
        <v>0</v>
      </c>
      <c r="U7905" s="92">
        <f>U6897+U7149*'Emission factors'!$I$16+U7401*'Emission factors'!$I$17</f>
        <v>0</v>
      </c>
    </row>
    <row r="7906" spans="1:21" x14ac:dyDescent="0.25">
      <c r="A7906" s="92" t="s">
        <v>11</v>
      </c>
      <c r="B7906" s="92" t="s">
        <v>12</v>
      </c>
      <c r="C7906" s="92" t="s">
        <v>48</v>
      </c>
      <c r="D7906" s="92" t="s">
        <v>48</v>
      </c>
      <c r="E7906" s="92" t="s">
        <v>40</v>
      </c>
      <c r="F7906" s="92" t="s">
        <v>50</v>
      </c>
      <c r="G7906" s="92" t="s">
        <v>97</v>
      </c>
      <c r="H7906" s="92" t="s">
        <v>93</v>
      </c>
      <c r="I7906" s="92" t="s">
        <v>227</v>
      </c>
      <c r="L7906" s="92">
        <f>L6898+L7150*'Emission factors'!$I$16+L7402*'Emission factors'!$I$17</f>
        <v>0</v>
      </c>
      <c r="M7906" s="92">
        <f>M6898+M7150*'Emission factors'!$I$16+M7402*'Emission factors'!$I$17</f>
        <v>0</v>
      </c>
      <c r="N7906" s="92">
        <f>N6898+N7150*'Emission factors'!$I$16+N7402*'Emission factors'!$I$17</f>
        <v>0</v>
      </c>
      <c r="O7906" s="92">
        <f>O6898+O7150*'Emission factors'!$I$16+O7402*'Emission factors'!$I$17</f>
        <v>0</v>
      </c>
      <c r="P7906" s="92">
        <f>P6898+P7150*'Emission factors'!$I$16+P7402*'Emission factors'!$I$17</f>
        <v>0</v>
      </c>
      <c r="Q7906" s="92">
        <f>Q6898+Q7150*'Emission factors'!$I$16+Q7402*'Emission factors'!$I$17</f>
        <v>0</v>
      </c>
      <c r="R7906" s="92">
        <f>R6898+R7150*'Emission factors'!$I$16+R7402*'Emission factors'!$I$17</f>
        <v>0</v>
      </c>
      <c r="S7906" s="92">
        <f>S6898+S7150*'Emission factors'!$I$16+S7402*'Emission factors'!$I$17</f>
        <v>0</v>
      </c>
      <c r="T7906" s="92">
        <f>T6898+T7150*'Emission factors'!$I$16+T7402*'Emission factors'!$I$17</f>
        <v>0</v>
      </c>
      <c r="U7906" s="92">
        <f>U6898+U7150*'Emission factors'!$I$16+U7402*'Emission factors'!$I$17</f>
        <v>0</v>
      </c>
    </row>
    <row r="7907" spans="1:21" x14ac:dyDescent="0.25">
      <c r="A7907" s="92" t="s">
        <v>11</v>
      </c>
      <c r="B7907" s="92" t="s">
        <v>12</v>
      </c>
      <c r="C7907" s="92" t="s">
        <v>48</v>
      </c>
      <c r="D7907" s="92" t="s">
        <v>48</v>
      </c>
      <c r="E7907" s="92" t="s">
        <v>40</v>
      </c>
      <c r="F7907" s="92" t="s">
        <v>50</v>
      </c>
      <c r="G7907" s="92" t="s">
        <v>97</v>
      </c>
      <c r="H7907" s="92" t="s">
        <v>93</v>
      </c>
      <c r="I7907" s="92" t="s">
        <v>228</v>
      </c>
      <c r="L7907" s="92">
        <f>L6899+L7151*'Emission factors'!$I$16+L7403*'Emission factors'!$I$17</f>
        <v>0</v>
      </c>
      <c r="M7907" s="92">
        <f>M6899+M7151*'Emission factors'!$I$16+M7403*'Emission factors'!$I$17</f>
        <v>0</v>
      </c>
      <c r="N7907" s="92">
        <f>N6899+N7151*'Emission factors'!$I$16+N7403*'Emission factors'!$I$17</f>
        <v>0</v>
      </c>
      <c r="O7907" s="92">
        <f>O6899+O7151*'Emission factors'!$I$16+O7403*'Emission factors'!$I$17</f>
        <v>0</v>
      </c>
      <c r="P7907" s="92">
        <f>P6899+P7151*'Emission factors'!$I$16+P7403*'Emission factors'!$I$17</f>
        <v>0</v>
      </c>
      <c r="Q7907" s="92">
        <f>Q6899+Q7151*'Emission factors'!$I$16+Q7403*'Emission factors'!$I$17</f>
        <v>0</v>
      </c>
      <c r="R7907" s="92">
        <f>R6899+R7151*'Emission factors'!$I$16+R7403*'Emission factors'!$I$17</f>
        <v>0</v>
      </c>
      <c r="S7907" s="92">
        <f>S6899+S7151*'Emission factors'!$I$16+S7403*'Emission factors'!$I$17</f>
        <v>0</v>
      </c>
      <c r="T7907" s="92">
        <f>T6899+T7151*'Emission factors'!$I$16+T7403*'Emission factors'!$I$17</f>
        <v>0</v>
      </c>
      <c r="U7907" s="92">
        <f>U6899+U7151*'Emission factors'!$I$16+U7403*'Emission factors'!$I$17</f>
        <v>0</v>
      </c>
    </row>
    <row r="7908" spans="1:21" x14ac:dyDescent="0.25">
      <c r="A7908" s="92" t="s">
        <v>11</v>
      </c>
      <c r="B7908" s="92" t="s">
        <v>12</v>
      </c>
      <c r="C7908" s="92" t="s">
        <v>48</v>
      </c>
      <c r="D7908" s="92" t="s">
        <v>48</v>
      </c>
      <c r="E7908" s="92" t="s">
        <v>40</v>
      </c>
      <c r="F7908" s="92" t="s">
        <v>50</v>
      </c>
      <c r="G7908" s="92" t="s">
        <v>97</v>
      </c>
      <c r="H7908" s="92" t="s">
        <v>93</v>
      </c>
      <c r="I7908" s="92" t="s">
        <v>195</v>
      </c>
      <c r="L7908" s="92">
        <f>L6900+L7152*'Emission factors'!$I$16+L7404*'Emission factors'!$I$17</f>
        <v>0</v>
      </c>
      <c r="M7908" s="92">
        <f>M6900+M7152*'Emission factors'!$I$16+M7404*'Emission factors'!$I$17</f>
        <v>0</v>
      </c>
      <c r="N7908" s="92">
        <f>N6900+N7152*'Emission factors'!$I$16+N7404*'Emission factors'!$I$17</f>
        <v>0</v>
      </c>
      <c r="O7908" s="92">
        <f>O6900+O7152*'Emission factors'!$I$16+O7404*'Emission factors'!$I$17</f>
        <v>0</v>
      </c>
      <c r="P7908" s="92">
        <f>P6900+P7152*'Emission factors'!$I$16+P7404*'Emission factors'!$I$17</f>
        <v>0</v>
      </c>
      <c r="Q7908" s="92">
        <f>Q6900+Q7152*'Emission factors'!$I$16+Q7404*'Emission factors'!$I$17</f>
        <v>0</v>
      </c>
      <c r="R7908" s="92">
        <f>R6900+R7152*'Emission factors'!$I$16+R7404*'Emission factors'!$I$17</f>
        <v>0</v>
      </c>
      <c r="S7908" s="92">
        <f>S6900+S7152*'Emission factors'!$I$16+S7404*'Emission factors'!$I$17</f>
        <v>0</v>
      </c>
      <c r="T7908" s="92">
        <f>T6900+T7152*'Emission factors'!$I$16+T7404*'Emission factors'!$I$17</f>
        <v>0</v>
      </c>
      <c r="U7908" s="92">
        <f>U6900+U7152*'Emission factors'!$I$16+U7404*'Emission factors'!$I$17</f>
        <v>0</v>
      </c>
    </row>
    <row r="7909" spans="1:21" x14ac:dyDescent="0.25">
      <c r="A7909" s="92" t="s">
        <v>11</v>
      </c>
      <c r="B7909" s="92" t="s">
        <v>12</v>
      </c>
      <c r="C7909" s="92" t="s">
        <v>48</v>
      </c>
      <c r="D7909" s="92" t="s">
        <v>48</v>
      </c>
      <c r="E7909" s="92" t="s">
        <v>40</v>
      </c>
      <c r="F7909" s="92" t="s">
        <v>50</v>
      </c>
      <c r="G7909" s="92" t="s">
        <v>97</v>
      </c>
      <c r="H7909" s="92" t="s">
        <v>93</v>
      </c>
      <c r="I7909" s="92" t="s">
        <v>192</v>
      </c>
      <c r="L7909" s="92">
        <f>L6901+L7153*'Emission factors'!$I$16+L7405*'Emission factors'!$I$17</f>
        <v>2113748.0972530562</v>
      </c>
      <c r="M7909" s="92">
        <f>M6901+M7153*'Emission factors'!$I$16+M7405*'Emission factors'!$I$17</f>
        <v>1988534.5742760953</v>
      </c>
      <c r="N7909" s="92">
        <f>N6901+N7153*'Emission factors'!$I$16+N7405*'Emission factors'!$I$17</f>
        <v>2069238.3949968005</v>
      </c>
      <c r="O7909" s="92">
        <f>O6901+O7153*'Emission factors'!$I$16+O7405*'Emission factors'!$I$17</f>
        <v>2179901.5346058244</v>
      </c>
      <c r="P7909" s="92">
        <f>P6901+P7153*'Emission factors'!$I$16+P7405*'Emission factors'!$I$17</f>
        <v>2168116.7394665107</v>
      </c>
      <c r="Q7909" s="92">
        <f>Q6901+Q7153*'Emission factors'!$I$16+Q7405*'Emission factors'!$I$17</f>
        <v>2311088.6219445835</v>
      </c>
      <c r="R7909" s="92">
        <f>R6901+R7153*'Emission factors'!$I$16+R7405*'Emission factors'!$I$17</f>
        <v>2340812.8252519201</v>
      </c>
      <c r="S7909" s="92">
        <f>S6901+S7153*'Emission factors'!$I$16+S7405*'Emission factors'!$I$17</f>
        <v>2327677.4358752426</v>
      </c>
      <c r="T7909" s="92">
        <f>T6901+T7153*'Emission factors'!$I$16+T7405*'Emission factors'!$I$17</f>
        <v>2398629.9360211547</v>
      </c>
      <c r="U7909" s="92">
        <f>U6901+U7153*'Emission factors'!$I$16+U7405*'Emission factors'!$I$17</f>
        <v>2895511.0169617124</v>
      </c>
    </row>
    <row r="7910" spans="1:21" x14ac:dyDescent="0.25">
      <c r="A7910" s="92" t="s">
        <v>11</v>
      </c>
      <c r="B7910" s="92" t="s">
        <v>12</v>
      </c>
      <c r="C7910" s="92" t="s">
        <v>48</v>
      </c>
      <c r="D7910" s="92" t="s">
        <v>48</v>
      </c>
      <c r="E7910" s="92" t="s">
        <v>40</v>
      </c>
      <c r="F7910" s="92" t="s">
        <v>50</v>
      </c>
      <c r="G7910" s="92" t="s">
        <v>97</v>
      </c>
      <c r="H7910" s="92" t="s">
        <v>93</v>
      </c>
      <c r="I7910" s="92" t="s">
        <v>229</v>
      </c>
      <c r="L7910" s="92">
        <f>L6902+L7154*'Emission factors'!$I$16+L7406*'Emission factors'!$I$17</f>
        <v>0</v>
      </c>
      <c r="M7910" s="92">
        <f>M6902+M7154*'Emission factors'!$I$16+M7406*'Emission factors'!$I$17</f>
        <v>0</v>
      </c>
      <c r="N7910" s="92">
        <f>N6902+N7154*'Emission factors'!$I$16+N7406*'Emission factors'!$I$17</f>
        <v>0</v>
      </c>
      <c r="O7910" s="92">
        <f>O6902+O7154*'Emission factors'!$I$16+O7406*'Emission factors'!$I$17</f>
        <v>0</v>
      </c>
      <c r="P7910" s="92">
        <f>P6902+P7154*'Emission factors'!$I$16+P7406*'Emission factors'!$I$17</f>
        <v>0</v>
      </c>
      <c r="Q7910" s="92">
        <f>Q6902+Q7154*'Emission factors'!$I$16+Q7406*'Emission factors'!$I$17</f>
        <v>0</v>
      </c>
      <c r="R7910" s="92">
        <f>R6902+R7154*'Emission factors'!$I$16+R7406*'Emission factors'!$I$17</f>
        <v>0</v>
      </c>
      <c r="S7910" s="92">
        <f>S6902+S7154*'Emission factors'!$I$16+S7406*'Emission factors'!$I$17</f>
        <v>0</v>
      </c>
      <c r="T7910" s="92">
        <f>T6902+T7154*'Emission factors'!$I$16+T7406*'Emission factors'!$I$17</f>
        <v>0</v>
      </c>
      <c r="U7910" s="92">
        <f>U6902+U7154*'Emission factors'!$I$16+U7406*'Emission factors'!$I$17</f>
        <v>0</v>
      </c>
    </row>
    <row r="7911" spans="1:21" x14ac:dyDescent="0.25">
      <c r="A7911" s="92" t="s">
        <v>11</v>
      </c>
      <c r="B7911" s="92" t="s">
        <v>12</v>
      </c>
      <c r="C7911" s="92" t="s">
        <v>48</v>
      </c>
      <c r="D7911" s="92" t="s">
        <v>48</v>
      </c>
      <c r="E7911" s="92" t="s">
        <v>40</v>
      </c>
      <c r="F7911" s="92" t="s">
        <v>50</v>
      </c>
      <c r="G7911" s="92" t="s">
        <v>97</v>
      </c>
      <c r="H7911" s="92" t="s">
        <v>93</v>
      </c>
      <c r="I7911" s="92" t="s">
        <v>198</v>
      </c>
      <c r="L7911" s="92">
        <f>L6903+L7155*'Emission factors'!$I$16+L7407*'Emission factors'!$I$17</f>
        <v>0</v>
      </c>
      <c r="M7911" s="92">
        <f>M6903+M7155*'Emission factors'!$I$16+M7407*'Emission factors'!$I$17</f>
        <v>0</v>
      </c>
      <c r="N7911" s="92">
        <f>N6903+N7155*'Emission factors'!$I$16+N7407*'Emission factors'!$I$17</f>
        <v>0</v>
      </c>
      <c r="O7911" s="92">
        <f>O6903+O7155*'Emission factors'!$I$16+O7407*'Emission factors'!$I$17</f>
        <v>0</v>
      </c>
      <c r="P7911" s="92">
        <f>P6903+P7155*'Emission factors'!$I$16+P7407*'Emission factors'!$I$17</f>
        <v>0</v>
      </c>
      <c r="Q7911" s="92">
        <f>Q6903+Q7155*'Emission factors'!$I$16+Q7407*'Emission factors'!$I$17</f>
        <v>0</v>
      </c>
      <c r="R7911" s="92">
        <f>R6903+R7155*'Emission factors'!$I$16+R7407*'Emission factors'!$I$17</f>
        <v>0</v>
      </c>
      <c r="S7911" s="92">
        <f>S6903+S7155*'Emission factors'!$I$16+S7407*'Emission factors'!$I$17</f>
        <v>0</v>
      </c>
      <c r="T7911" s="92">
        <f>T6903+T7155*'Emission factors'!$I$16+T7407*'Emission factors'!$I$17</f>
        <v>0</v>
      </c>
      <c r="U7911" s="92">
        <f>U6903+U7155*'Emission factors'!$I$16+U7407*'Emission factors'!$I$17</f>
        <v>0</v>
      </c>
    </row>
    <row r="7912" spans="1:21" x14ac:dyDescent="0.25">
      <c r="A7912" s="92" t="s">
        <v>11</v>
      </c>
      <c r="B7912" s="92" t="s">
        <v>12</v>
      </c>
      <c r="C7912" s="92" t="s">
        <v>48</v>
      </c>
      <c r="D7912" s="92" t="s">
        <v>48</v>
      </c>
      <c r="E7912" s="92" t="s">
        <v>40</v>
      </c>
      <c r="F7912" s="92" t="s">
        <v>50</v>
      </c>
      <c r="G7912" s="92" t="s">
        <v>97</v>
      </c>
      <c r="H7912" s="92" t="s">
        <v>93</v>
      </c>
      <c r="I7912" s="92" t="s">
        <v>230</v>
      </c>
      <c r="L7912" s="92">
        <f>L6904+L7156*'Emission factors'!$I$16+L7408*'Emission factors'!$I$17</f>
        <v>0</v>
      </c>
      <c r="M7912" s="92">
        <f>M6904+M7156*'Emission factors'!$I$16+M7408*'Emission factors'!$I$17</f>
        <v>0</v>
      </c>
      <c r="N7912" s="92">
        <f>N6904+N7156*'Emission factors'!$I$16+N7408*'Emission factors'!$I$17</f>
        <v>0</v>
      </c>
      <c r="O7912" s="92">
        <f>O6904+O7156*'Emission factors'!$I$16+O7408*'Emission factors'!$I$17</f>
        <v>0</v>
      </c>
      <c r="P7912" s="92">
        <f>P6904+P7156*'Emission factors'!$I$16+P7408*'Emission factors'!$I$17</f>
        <v>0</v>
      </c>
      <c r="Q7912" s="92">
        <f>Q6904+Q7156*'Emission factors'!$I$16+Q7408*'Emission factors'!$I$17</f>
        <v>0</v>
      </c>
      <c r="R7912" s="92">
        <f>R6904+R7156*'Emission factors'!$I$16+R7408*'Emission factors'!$I$17</f>
        <v>0</v>
      </c>
      <c r="S7912" s="92">
        <f>S6904+S7156*'Emission factors'!$I$16+S7408*'Emission factors'!$I$17</f>
        <v>0</v>
      </c>
      <c r="T7912" s="92">
        <f>T6904+T7156*'Emission factors'!$I$16+T7408*'Emission factors'!$I$17</f>
        <v>0</v>
      </c>
      <c r="U7912" s="92">
        <f>U6904+U7156*'Emission factors'!$I$16+U7408*'Emission factors'!$I$17</f>
        <v>0</v>
      </c>
    </row>
    <row r="7913" spans="1:21" x14ac:dyDescent="0.25">
      <c r="A7913" s="92" t="s">
        <v>11</v>
      </c>
      <c r="B7913" s="92" t="s">
        <v>12</v>
      </c>
      <c r="C7913" s="92" t="s">
        <v>48</v>
      </c>
      <c r="D7913" s="92" t="s">
        <v>48</v>
      </c>
      <c r="E7913" s="92" t="s">
        <v>40</v>
      </c>
      <c r="F7913" s="92" t="s">
        <v>50</v>
      </c>
      <c r="G7913" s="92" t="s">
        <v>97</v>
      </c>
      <c r="H7913" s="92" t="s">
        <v>93</v>
      </c>
      <c r="I7913" s="92" t="s">
        <v>210</v>
      </c>
      <c r="L7913" s="92">
        <f>L6905+L7157*'Emission factors'!$I$16+L7409*'Emission factors'!$I$17</f>
        <v>1103603.7701293442</v>
      </c>
      <c r="M7913" s="92">
        <f>M6905+M7157*'Emission factors'!$I$16+M7409*'Emission factors'!$I$17</f>
        <v>1126250.6724887041</v>
      </c>
      <c r="N7913" s="92">
        <f>N6905+N7157*'Emission factors'!$I$16+N7409*'Emission factors'!$I$17</f>
        <v>1061129.8134576001</v>
      </c>
      <c r="O7913" s="92">
        <f>O6905+O7157*'Emission factors'!$I$16+O7409*'Emission factors'!$I$17</f>
        <v>1038527.8128053762</v>
      </c>
      <c r="P7913" s="92">
        <f>P6905+P7157*'Emission factors'!$I$16+P7409*'Emission factors'!$I$17</f>
        <v>1037058.8997270886</v>
      </c>
      <c r="Q7913" s="92">
        <f>Q6905+Q7157*'Emission factors'!$I$16+Q7409*'Emission factors'!$I$17</f>
        <v>5612903.7088394174</v>
      </c>
      <c r="R7913" s="92">
        <f>R6905+R7157*'Emission factors'!$I$16+R7409*'Emission factors'!$I$17</f>
        <v>5125110.0535000805</v>
      </c>
      <c r="S7913" s="92">
        <f>S6905+S7157*'Emission factors'!$I$16+S7409*'Emission factors'!$I$17</f>
        <v>2423799.9967071572</v>
      </c>
      <c r="T7913" s="92">
        <f>T6905+T7157*'Emission factors'!$I$16+T7409*'Emission factors'!$I$17</f>
        <v>1293364.7980588458</v>
      </c>
      <c r="U7913" s="92">
        <f>U6905+U7157*'Emission factors'!$I$16+U7409*'Emission factors'!$I$17</f>
        <v>1314550.6431982876</v>
      </c>
    </row>
    <row r="7914" spans="1:21" x14ac:dyDescent="0.25">
      <c r="A7914" s="92" t="s">
        <v>11</v>
      </c>
      <c r="B7914" s="92" t="s">
        <v>12</v>
      </c>
      <c r="C7914" s="92" t="s">
        <v>48</v>
      </c>
      <c r="D7914" s="92" t="s">
        <v>48</v>
      </c>
      <c r="E7914" s="92" t="s">
        <v>40</v>
      </c>
      <c r="F7914" s="92" t="s">
        <v>50</v>
      </c>
      <c r="G7914" s="92" t="s">
        <v>97</v>
      </c>
      <c r="H7914" s="92" t="s">
        <v>93</v>
      </c>
      <c r="I7914" s="92" t="s">
        <v>191</v>
      </c>
      <c r="L7914" s="92">
        <f>L6906+L7158*'Emission factors'!$I$16+L7410*'Emission factors'!$I$17</f>
        <v>0</v>
      </c>
      <c r="M7914" s="92">
        <f>M6906+M7158*'Emission factors'!$I$16+M7410*'Emission factors'!$I$17</f>
        <v>0</v>
      </c>
      <c r="N7914" s="92">
        <f>N6906+N7158*'Emission factors'!$I$16+N7410*'Emission factors'!$I$17</f>
        <v>0</v>
      </c>
      <c r="O7914" s="92">
        <f>O6906+O7158*'Emission factors'!$I$16+O7410*'Emission factors'!$I$17</f>
        <v>0</v>
      </c>
      <c r="P7914" s="92">
        <f>P6906+P7158*'Emission factors'!$I$16+P7410*'Emission factors'!$I$17</f>
        <v>0</v>
      </c>
      <c r="Q7914" s="92">
        <f>Q6906+Q7158*'Emission factors'!$I$16+Q7410*'Emission factors'!$I$17</f>
        <v>0</v>
      </c>
      <c r="R7914" s="92">
        <f>R6906+R7158*'Emission factors'!$I$16+R7410*'Emission factors'!$I$17</f>
        <v>0</v>
      </c>
      <c r="S7914" s="92">
        <f>S6906+S7158*'Emission factors'!$I$16+S7410*'Emission factors'!$I$17</f>
        <v>0</v>
      </c>
      <c r="T7914" s="92">
        <f>T6906+T7158*'Emission factors'!$I$16+T7410*'Emission factors'!$I$17</f>
        <v>0</v>
      </c>
      <c r="U7914" s="92">
        <f>U6906+U7158*'Emission factors'!$I$16+U7410*'Emission factors'!$I$17</f>
        <v>0</v>
      </c>
    </row>
    <row r="7915" spans="1:21" x14ac:dyDescent="0.25">
      <c r="A7915" s="92" t="s">
        <v>11</v>
      </c>
      <c r="B7915" s="92" t="s">
        <v>12</v>
      </c>
      <c r="C7915" s="92" t="s">
        <v>48</v>
      </c>
      <c r="D7915" s="92" t="s">
        <v>48</v>
      </c>
      <c r="E7915" s="92" t="s">
        <v>40</v>
      </c>
      <c r="F7915" s="92" t="s">
        <v>50</v>
      </c>
      <c r="G7915" s="92" t="s">
        <v>97</v>
      </c>
      <c r="H7915" s="92" t="s">
        <v>93</v>
      </c>
      <c r="I7915" s="92" t="s">
        <v>231</v>
      </c>
      <c r="L7915" s="92">
        <f>L6907+L7159*'Emission factors'!$I$16+L7411*'Emission factors'!$I$17</f>
        <v>0</v>
      </c>
      <c r="M7915" s="92">
        <f>M6907+M7159*'Emission factors'!$I$16+M7411*'Emission factors'!$I$17</f>
        <v>0</v>
      </c>
      <c r="N7915" s="92">
        <f>N6907+N7159*'Emission factors'!$I$16+N7411*'Emission factors'!$I$17</f>
        <v>0</v>
      </c>
      <c r="O7915" s="92">
        <f>O6907+O7159*'Emission factors'!$I$16+O7411*'Emission factors'!$I$17</f>
        <v>0</v>
      </c>
      <c r="P7915" s="92">
        <f>P6907+P7159*'Emission factors'!$I$16+P7411*'Emission factors'!$I$17</f>
        <v>0</v>
      </c>
      <c r="Q7915" s="92">
        <f>Q6907+Q7159*'Emission factors'!$I$16+Q7411*'Emission factors'!$I$17</f>
        <v>0</v>
      </c>
      <c r="R7915" s="92">
        <f>R6907+R7159*'Emission factors'!$I$16+R7411*'Emission factors'!$I$17</f>
        <v>0</v>
      </c>
      <c r="S7915" s="92">
        <f>S6907+S7159*'Emission factors'!$I$16+S7411*'Emission factors'!$I$17</f>
        <v>0</v>
      </c>
      <c r="T7915" s="92">
        <f>T6907+T7159*'Emission factors'!$I$16+T7411*'Emission factors'!$I$17</f>
        <v>0</v>
      </c>
      <c r="U7915" s="92">
        <f>U6907+U7159*'Emission factors'!$I$16+U7411*'Emission factors'!$I$17</f>
        <v>0</v>
      </c>
    </row>
    <row r="7916" spans="1:21" x14ac:dyDescent="0.25">
      <c r="A7916" s="92" t="s">
        <v>11</v>
      </c>
      <c r="B7916" s="92" t="s">
        <v>12</v>
      </c>
      <c r="C7916" s="92" t="s">
        <v>48</v>
      </c>
      <c r="D7916" s="92" t="s">
        <v>48</v>
      </c>
      <c r="E7916" s="92" t="s">
        <v>40</v>
      </c>
      <c r="F7916" s="92" t="s">
        <v>50</v>
      </c>
      <c r="G7916" s="92" t="s">
        <v>97</v>
      </c>
      <c r="H7916" s="92" t="s">
        <v>93</v>
      </c>
      <c r="I7916" s="92" t="s">
        <v>190</v>
      </c>
      <c r="L7916" s="92">
        <f>L6908+L7160*'Emission factors'!$I$16+L7412*'Emission factors'!$I$17</f>
        <v>0</v>
      </c>
      <c r="M7916" s="92">
        <f>M6908+M7160*'Emission factors'!$I$16+M7412*'Emission factors'!$I$17</f>
        <v>0</v>
      </c>
      <c r="N7916" s="92">
        <f>N6908+N7160*'Emission factors'!$I$16+N7412*'Emission factors'!$I$17</f>
        <v>0</v>
      </c>
      <c r="O7916" s="92">
        <f>O6908+O7160*'Emission factors'!$I$16+O7412*'Emission factors'!$I$17</f>
        <v>0</v>
      </c>
      <c r="P7916" s="92">
        <f>P6908+P7160*'Emission factors'!$I$16+P7412*'Emission factors'!$I$17</f>
        <v>0</v>
      </c>
      <c r="Q7916" s="92">
        <f>Q6908+Q7160*'Emission factors'!$I$16+Q7412*'Emission factors'!$I$17</f>
        <v>0</v>
      </c>
      <c r="R7916" s="92">
        <f>R6908+R7160*'Emission factors'!$I$16+R7412*'Emission factors'!$I$17</f>
        <v>0</v>
      </c>
      <c r="S7916" s="92">
        <f>S6908+S7160*'Emission factors'!$I$16+S7412*'Emission factors'!$I$17</f>
        <v>0</v>
      </c>
      <c r="T7916" s="92">
        <f>T6908+T7160*'Emission factors'!$I$16+T7412*'Emission factors'!$I$17</f>
        <v>0</v>
      </c>
      <c r="U7916" s="92">
        <f>U6908+U7160*'Emission factors'!$I$16+U7412*'Emission factors'!$I$17</f>
        <v>0</v>
      </c>
    </row>
    <row r="7917" spans="1:21" x14ac:dyDescent="0.25">
      <c r="A7917" s="92" t="s">
        <v>11</v>
      </c>
      <c r="B7917" s="92" t="s">
        <v>12</v>
      </c>
      <c r="C7917" s="92" t="s">
        <v>48</v>
      </c>
      <c r="D7917" s="92" t="s">
        <v>48</v>
      </c>
      <c r="E7917" s="92" t="s">
        <v>53</v>
      </c>
      <c r="F7917" s="92" t="s">
        <v>50</v>
      </c>
      <c r="G7917" s="92" t="s">
        <v>97</v>
      </c>
      <c r="H7917" s="92" t="s">
        <v>93</v>
      </c>
      <c r="I7917" s="92" t="s">
        <v>207</v>
      </c>
      <c r="L7917" s="92">
        <f>L6909+L7161*'Emission factors'!$I$16+L7413*'Emission factors'!$I$17</f>
        <v>0</v>
      </c>
      <c r="M7917" s="92">
        <f>M6909+M7161*'Emission factors'!$I$16+M7413*'Emission factors'!$I$17</f>
        <v>0</v>
      </c>
      <c r="N7917" s="92">
        <f>N6909+N7161*'Emission factors'!$I$16+N7413*'Emission factors'!$I$17</f>
        <v>0</v>
      </c>
      <c r="O7917" s="92">
        <f>O6909+O7161*'Emission factors'!$I$16+O7413*'Emission factors'!$I$17</f>
        <v>0</v>
      </c>
      <c r="P7917" s="92">
        <f>P6909+P7161*'Emission factors'!$I$16+P7413*'Emission factors'!$I$17</f>
        <v>0</v>
      </c>
      <c r="Q7917" s="92">
        <f>Q6909+Q7161*'Emission factors'!$I$16+Q7413*'Emission factors'!$I$17</f>
        <v>0</v>
      </c>
      <c r="R7917" s="92">
        <f>R6909+R7161*'Emission factors'!$I$16+R7413*'Emission factors'!$I$17</f>
        <v>0</v>
      </c>
      <c r="S7917" s="92">
        <f>S6909+S7161*'Emission factors'!$I$16+S7413*'Emission factors'!$I$17</f>
        <v>0</v>
      </c>
      <c r="T7917" s="92">
        <f>T6909+T7161*'Emission factors'!$I$16+T7413*'Emission factors'!$I$17</f>
        <v>0</v>
      </c>
      <c r="U7917" s="92">
        <f>U6909+U7161*'Emission factors'!$I$16+U7413*'Emission factors'!$I$17</f>
        <v>0</v>
      </c>
    </row>
    <row r="7918" spans="1:21" x14ac:dyDescent="0.25">
      <c r="A7918" s="92" t="s">
        <v>11</v>
      </c>
      <c r="B7918" s="92" t="s">
        <v>12</v>
      </c>
      <c r="C7918" s="92" t="s">
        <v>48</v>
      </c>
      <c r="D7918" s="92" t="s">
        <v>48</v>
      </c>
      <c r="E7918" s="92" t="s">
        <v>53</v>
      </c>
      <c r="F7918" s="92" t="s">
        <v>50</v>
      </c>
      <c r="G7918" s="92" t="s">
        <v>97</v>
      </c>
      <c r="H7918" s="92" t="s">
        <v>93</v>
      </c>
      <c r="I7918" s="92" t="s">
        <v>218</v>
      </c>
      <c r="L7918" s="92">
        <f>L6910+L7162*'Emission factors'!$I$16+L7414*'Emission factors'!$I$17</f>
        <v>0</v>
      </c>
      <c r="M7918" s="92">
        <f>M6910+M7162*'Emission factors'!$I$16+M7414*'Emission factors'!$I$17</f>
        <v>0</v>
      </c>
      <c r="N7918" s="92">
        <f>N6910+N7162*'Emission factors'!$I$16+N7414*'Emission factors'!$I$17</f>
        <v>0</v>
      </c>
      <c r="O7918" s="92">
        <f>O6910+O7162*'Emission factors'!$I$16+O7414*'Emission factors'!$I$17</f>
        <v>0</v>
      </c>
      <c r="P7918" s="92">
        <f>P6910+P7162*'Emission factors'!$I$16+P7414*'Emission factors'!$I$17</f>
        <v>0</v>
      </c>
      <c r="Q7918" s="92">
        <f>Q6910+Q7162*'Emission factors'!$I$16+Q7414*'Emission factors'!$I$17</f>
        <v>0</v>
      </c>
      <c r="R7918" s="92">
        <f>R6910+R7162*'Emission factors'!$I$16+R7414*'Emission factors'!$I$17</f>
        <v>0</v>
      </c>
      <c r="S7918" s="92">
        <f>S6910+S7162*'Emission factors'!$I$16+S7414*'Emission factors'!$I$17</f>
        <v>0</v>
      </c>
      <c r="T7918" s="92">
        <f>T6910+T7162*'Emission factors'!$I$16+T7414*'Emission factors'!$I$17</f>
        <v>0</v>
      </c>
      <c r="U7918" s="92">
        <f>U6910+U7162*'Emission factors'!$I$16+U7414*'Emission factors'!$I$17</f>
        <v>0</v>
      </c>
    </row>
    <row r="7919" spans="1:21" x14ac:dyDescent="0.25">
      <c r="A7919" s="92" t="s">
        <v>11</v>
      </c>
      <c r="B7919" s="92" t="s">
        <v>12</v>
      </c>
      <c r="C7919" s="92" t="s">
        <v>48</v>
      </c>
      <c r="D7919" s="92" t="s">
        <v>48</v>
      </c>
      <c r="E7919" s="92" t="s">
        <v>53</v>
      </c>
      <c r="F7919" s="92" t="s">
        <v>50</v>
      </c>
      <c r="G7919" s="92" t="s">
        <v>97</v>
      </c>
      <c r="H7919" s="92" t="s">
        <v>93</v>
      </c>
      <c r="I7919" s="92" t="s">
        <v>194</v>
      </c>
      <c r="L7919" s="92">
        <f>L6911+L7163*'Emission factors'!$I$16+L7415*'Emission factors'!$I$17</f>
        <v>0</v>
      </c>
      <c r="M7919" s="92">
        <f>M6911+M7163*'Emission factors'!$I$16+M7415*'Emission factors'!$I$17</f>
        <v>0</v>
      </c>
      <c r="N7919" s="92">
        <f>N6911+N7163*'Emission factors'!$I$16+N7415*'Emission factors'!$I$17</f>
        <v>0</v>
      </c>
      <c r="O7919" s="92">
        <f>O6911+O7163*'Emission factors'!$I$16+O7415*'Emission factors'!$I$17</f>
        <v>0</v>
      </c>
      <c r="P7919" s="92">
        <f>P6911+P7163*'Emission factors'!$I$16+P7415*'Emission factors'!$I$17</f>
        <v>0</v>
      </c>
      <c r="Q7919" s="92">
        <f>Q6911+Q7163*'Emission factors'!$I$16+Q7415*'Emission factors'!$I$17</f>
        <v>0</v>
      </c>
      <c r="R7919" s="92">
        <f>R6911+R7163*'Emission factors'!$I$16+R7415*'Emission factors'!$I$17</f>
        <v>0</v>
      </c>
      <c r="S7919" s="92">
        <f>S6911+S7163*'Emission factors'!$I$16+S7415*'Emission factors'!$I$17</f>
        <v>0</v>
      </c>
      <c r="T7919" s="92">
        <f>T6911+T7163*'Emission factors'!$I$16+T7415*'Emission factors'!$I$17</f>
        <v>0</v>
      </c>
      <c r="U7919" s="92">
        <f>U6911+U7163*'Emission factors'!$I$16+U7415*'Emission factors'!$I$17</f>
        <v>0</v>
      </c>
    </row>
    <row r="7920" spans="1:21" x14ac:dyDescent="0.25">
      <c r="A7920" s="92" t="s">
        <v>11</v>
      </c>
      <c r="B7920" s="92" t="s">
        <v>12</v>
      </c>
      <c r="C7920" s="92" t="s">
        <v>48</v>
      </c>
      <c r="D7920" s="92" t="s">
        <v>48</v>
      </c>
      <c r="E7920" s="92" t="s">
        <v>53</v>
      </c>
      <c r="F7920" s="92" t="s">
        <v>50</v>
      </c>
      <c r="G7920" s="92" t="s">
        <v>97</v>
      </c>
      <c r="H7920" s="92" t="s">
        <v>93</v>
      </c>
      <c r="I7920" s="92" t="s">
        <v>205</v>
      </c>
      <c r="L7920" s="92">
        <f>L6912+L7164*'Emission factors'!$I$16+L7416*'Emission factors'!$I$17</f>
        <v>0</v>
      </c>
      <c r="M7920" s="92">
        <f>M6912+M7164*'Emission factors'!$I$16+M7416*'Emission factors'!$I$17</f>
        <v>0</v>
      </c>
      <c r="N7920" s="92">
        <f>N6912+N7164*'Emission factors'!$I$16+N7416*'Emission factors'!$I$17</f>
        <v>0</v>
      </c>
      <c r="O7920" s="92">
        <f>O6912+O7164*'Emission factors'!$I$16+O7416*'Emission factors'!$I$17</f>
        <v>0</v>
      </c>
      <c r="P7920" s="92">
        <f>P6912+P7164*'Emission factors'!$I$16+P7416*'Emission factors'!$I$17</f>
        <v>0</v>
      </c>
      <c r="Q7920" s="92">
        <f>Q6912+Q7164*'Emission factors'!$I$16+Q7416*'Emission factors'!$I$17</f>
        <v>0</v>
      </c>
      <c r="R7920" s="92">
        <f>R6912+R7164*'Emission factors'!$I$16+R7416*'Emission factors'!$I$17</f>
        <v>0</v>
      </c>
      <c r="S7920" s="92">
        <f>S6912+S7164*'Emission factors'!$I$16+S7416*'Emission factors'!$I$17</f>
        <v>0</v>
      </c>
      <c r="T7920" s="92">
        <f>T6912+T7164*'Emission factors'!$I$16+T7416*'Emission factors'!$I$17</f>
        <v>0</v>
      </c>
      <c r="U7920" s="92">
        <f>U6912+U7164*'Emission factors'!$I$16+U7416*'Emission factors'!$I$17</f>
        <v>0</v>
      </c>
    </row>
    <row r="7921" spans="1:21" x14ac:dyDescent="0.25">
      <c r="A7921" s="92" t="s">
        <v>11</v>
      </c>
      <c r="B7921" s="92" t="s">
        <v>12</v>
      </c>
      <c r="C7921" s="92" t="s">
        <v>48</v>
      </c>
      <c r="D7921" s="92" t="s">
        <v>48</v>
      </c>
      <c r="E7921" s="92" t="s">
        <v>53</v>
      </c>
      <c r="F7921" s="92" t="s">
        <v>50</v>
      </c>
      <c r="G7921" s="92" t="s">
        <v>97</v>
      </c>
      <c r="H7921" s="92" t="s">
        <v>93</v>
      </c>
      <c r="I7921" s="92" t="s">
        <v>204</v>
      </c>
      <c r="L7921" s="92">
        <f>L6913+L7165*'Emission factors'!$I$16+L7417*'Emission factors'!$I$17</f>
        <v>0</v>
      </c>
      <c r="M7921" s="92">
        <f>M6913+M7165*'Emission factors'!$I$16+M7417*'Emission factors'!$I$17</f>
        <v>0</v>
      </c>
      <c r="N7921" s="92">
        <f>N6913+N7165*'Emission factors'!$I$16+N7417*'Emission factors'!$I$17</f>
        <v>136264.22964000001</v>
      </c>
      <c r="O7921" s="92">
        <f>O6913+O7165*'Emission factors'!$I$16+O7417*'Emission factors'!$I$17</f>
        <v>433309.92720749998</v>
      </c>
      <c r="P7921" s="92">
        <f>P6913+P7165*'Emission factors'!$I$16+P7417*'Emission factors'!$I$17</f>
        <v>778873.94896499999</v>
      </c>
      <c r="Q7921" s="92">
        <f>Q6913+Q7165*'Emission factors'!$I$16+Q7417*'Emission factors'!$I$17</f>
        <v>1763434.6233524997</v>
      </c>
      <c r="R7921" s="92">
        <f>R6913+R7165*'Emission factors'!$I$16+R7417*'Emission factors'!$I$17</f>
        <v>2462046.8764499999</v>
      </c>
      <c r="S7921" s="92">
        <f>S6913+S7165*'Emission factors'!$I$16+S7417*'Emission factors'!$I$17</f>
        <v>2994716.1377699999</v>
      </c>
      <c r="T7921" s="92">
        <f>T6913+T7165*'Emission factors'!$I$16+T7417*'Emission factors'!$I$17</f>
        <v>4171543.5755700003</v>
      </c>
      <c r="U7921" s="92">
        <f>U6913+U7165*'Emission factors'!$I$16+U7417*'Emission factors'!$I$17</f>
        <v>6772435.443585</v>
      </c>
    </row>
    <row r="7922" spans="1:21" x14ac:dyDescent="0.25">
      <c r="A7922" s="92" t="s">
        <v>11</v>
      </c>
      <c r="B7922" s="92" t="s">
        <v>12</v>
      </c>
      <c r="C7922" s="92" t="s">
        <v>48</v>
      </c>
      <c r="D7922" s="92" t="s">
        <v>48</v>
      </c>
      <c r="E7922" s="92" t="s">
        <v>53</v>
      </c>
      <c r="F7922" s="92" t="s">
        <v>50</v>
      </c>
      <c r="G7922" s="92" t="s">
        <v>97</v>
      </c>
      <c r="H7922" s="92" t="s">
        <v>93</v>
      </c>
      <c r="I7922" s="92" t="s">
        <v>199</v>
      </c>
      <c r="L7922" s="92">
        <f>L6914+L7166*'Emission factors'!$I$16+L7418*'Emission factors'!$I$17</f>
        <v>0</v>
      </c>
      <c r="M7922" s="92">
        <f>M6914+M7166*'Emission factors'!$I$16+M7418*'Emission factors'!$I$17</f>
        <v>0</v>
      </c>
      <c r="N7922" s="92">
        <f>N6914+N7166*'Emission factors'!$I$16+N7418*'Emission factors'!$I$17</f>
        <v>0</v>
      </c>
      <c r="O7922" s="92">
        <f>O6914+O7166*'Emission factors'!$I$16+O7418*'Emission factors'!$I$17</f>
        <v>0</v>
      </c>
      <c r="P7922" s="92">
        <f>P6914+P7166*'Emission factors'!$I$16+P7418*'Emission factors'!$I$17</f>
        <v>0</v>
      </c>
      <c r="Q7922" s="92">
        <f>Q6914+Q7166*'Emission factors'!$I$16+Q7418*'Emission factors'!$I$17</f>
        <v>0</v>
      </c>
      <c r="R7922" s="92">
        <f>R6914+R7166*'Emission factors'!$I$16+R7418*'Emission factors'!$I$17</f>
        <v>0</v>
      </c>
      <c r="S7922" s="92">
        <f>S6914+S7166*'Emission factors'!$I$16+S7418*'Emission factors'!$I$17</f>
        <v>0</v>
      </c>
      <c r="T7922" s="92">
        <f>T6914+T7166*'Emission factors'!$I$16+T7418*'Emission factors'!$I$17</f>
        <v>0</v>
      </c>
      <c r="U7922" s="92">
        <f>U6914+U7166*'Emission factors'!$I$16+U7418*'Emission factors'!$I$17</f>
        <v>0</v>
      </c>
    </row>
    <row r="7923" spans="1:21" x14ac:dyDescent="0.25">
      <c r="A7923" s="92" t="s">
        <v>11</v>
      </c>
      <c r="B7923" s="92" t="s">
        <v>12</v>
      </c>
      <c r="C7923" s="92" t="s">
        <v>48</v>
      </c>
      <c r="D7923" s="92" t="s">
        <v>48</v>
      </c>
      <c r="E7923" s="92" t="s">
        <v>53</v>
      </c>
      <c r="F7923" s="92" t="s">
        <v>50</v>
      </c>
      <c r="G7923" s="92" t="s">
        <v>97</v>
      </c>
      <c r="H7923" s="92" t="s">
        <v>93</v>
      </c>
      <c r="I7923" s="92" t="s">
        <v>233</v>
      </c>
      <c r="L7923" s="92">
        <f>L6915+L7167*'Emission factors'!$I$16+L7419*'Emission factors'!$I$17</f>
        <v>0</v>
      </c>
      <c r="M7923" s="92">
        <f>M6915+M7167*'Emission factors'!$I$16+M7419*'Emission factors'!$I$17</f>
        <v>0</v>
      </c>
      <c r="N7923" s="92">
        <f>N6915+N7167*'Emission factors'!$I$16+N7419*'Emission factors'!$I$17</f>
        <v>0</v>
      </c>
      <c r="O7923" s="92">
        <f>O6915+O7167*'Emission factors'!$I$16+O7419*'Emission factors'!$I$17</f>
        <v>0</v>
      </c>
      <c r="P7923" s="92">
        <f>P6915+P7167*'Emission factors'!$I$16+P7419*'Emission factors'!$I$17</f>
        <v>0</v>
      </c>
      <c r="Q7923" s="92">
        <f>Q6915+Q7167*'Emission factors'!$I$16+Q7419*'Emission factors'!$I$17</f>
        <v>0</v>
      </c>
      <c r="R7923" s="92">
        <f>R6915+R7167*'Emission factors'!$I$16+R7419*'Emission factors'!$I$17</f>
        <v>0</v>
      </c>
      <c r="S7923" s="92">
        <f>S6915+S7167*'Emission factors'!$I$16+S7419*'Emission factors'!$I$17</f>
        <v>0</v>
      </c>
      <c r="T7923" s="92">
        <f>T6915+T7167*'Emission factors'!$I$16+T7419*'Emission factors'!$I$17</f>
        <v>0</v>
      </c>
      <c r="U7923" s="92">
        <f>U6915+U7167*'Emission factors'!$I$16+U7419*'Emission factors'!$I$17</f>
        <v>0</v>
      </c>
    </row>
    <row r="7924" spans="1:21" x14ac:dyDescent="0.25">
      <c r="A7924" s="92" t="s">
        <v>11</v>
      </c>
      <c r="B7924" s="92" t="s">
        <v>12</v>
      </c>
      <c r="C7924" s="92" t="s">
        <v>48</v>
      </c>
      <c r="D7924" s="92" t="s">
        <v>48</v>
      </c>
      <c r="E7924" s="92" t="s">
        <v>53</v>
      </c>
      <c r="F7924" s="92" t="s">
        <v>50</v>
      </c>
      <c r="G7924" s="92" t="s">
        <v>97</v>
      </c>
      <c r="H7924" s="92" t="s">
        <v>93</v>
      </c>
      <c r="I7924" s="92" t="s">
        <v>220</v>
      </c>
      <c r="L7924" s="92">
        <f>L6916+L7168*'Emission factors'!$I$16+L7420*'Emission factors'!$I$17</f>
        <v>0</v>
      </c>
      <c r="M7924" s="92">
        <f>M6916+M7168*'Emission factors'!$I$16+M7420*'Emission factors'!$I$17</f>
        <v>0</v>
      </c>
      <c r="N7924" s="92">
        <f>N6916+N7168*'Emission factors'!$I$16+N7420*'Emission factors'!$I$17</f>
        <v>0</v>
      </c>
      <c r="O7924" s="92">
        <f>O6916+O7168*'Emission factors'!$I$16+O7420*'Emission factors'!$I$17</f>
        <v>0</v>
      </c>
      <c r="P7924" s="92">
        <f>P6916+P7168*'Emission factors'!$I$16+P7420*'Emission factors'!$I$17</f>
        <v>0</v>
      </c>
      <c r="Q7924" s="92">
        <f>Q6916+Q7168*'Emission factors'!$I$16+Q7420*'Emission factors'!$I$17</f>
        <v>0</v>
      </c>
      <c r="R7924" s="92">
        <f>R6916+R7168*'Emission factors'!$I$16+R7420*'Emission factors'!$I$17</f>
        <v>0</v>
      </c>
      <c r="S7924" s="92">
        <f>S6916+S7168*'Emission factors'!$I$16+S7420*'Emission factors'!$I$17</f>
        <v>0</v>
      </c>
      <c r="T7924" s="92">
        <f>T6916+T7168*'Emission factors'!$I$16+T7420*'Emission factors'!$I$17</f>
        <v>0</v>
      </c>
      <c r="U7924" s="92">
        <f>U6916+U7168*'Emission factors'!$I$16+U7420*'Emission factors'!$I$17</f>
        <v>0</v>
      </c>
    </row>
    <row r="7925" spans="1:21" x14ac:dyDescent="0.25">
      <c r="A7925" s="92" t="s">
        <v>11</v>
      </c>
      <c r="B7925" s="92" t="s">
        <v>12</v>
      </c>
      <c r="C7925" s="92" t="s">
        <v>48</v>
      </c>
      <c r="D7925" s="92" t="s">
        <v>48</v>
      </c>
      <c r="E7925" s="92" t="s">
        <v>53</v>
      </c>
      <c r="F7925" s="92" t="s">
        <v>50</v>
      </c>
      <c r="G7925" s="92" t="s">
        <v>97</v>
      </c>
      <c r="H7925" s="92" t="s">
        <v>93</v>
      </c>
      <c r="I7925" s="92" t="s">
        <v>221</v>
      </c>
      <c r="L7925" s="92">
        <f>L6917+L7169*'Emission factors'!$I$16+L7421*'Emission factors'!$I$17</f>
        <v>0</v>
      </c>
      <c r="M7925" s="92">
        <f>M6917+M7169*'Emission factors'!$I$16+M7421*'Emission factors'!$I$17</f>
        <v>0</v>
      </c>
      <c r="N7925" s="92">
        <f>N6917+N7169*'Emission factors'!$I$16+N7421*'Emission factors'!$I$17</f>
        <v>0</v>
      </c>
      <c r="O7925" s="92">
        <f>O6917+O7169*'Emission factors'!$I$16+O7421*'Emission factors'!$I$17</f>
        <v>0</v>
      </c>
      <c r="P7925" s="92">
        <f>P6917+P7169*'Emission factors'!$I$16+P7421*'Emission factors'!$I$17</f>
        <v>0</v>
      </c>
      <c r="Q7925" s="92">
        <f>Q6917+Q7169*'Emission factors'!$I$16+Q7421*'Emission factors'!$I$17</f>
        <v>0</v>
      </c>
      <c r="R7925" s="92">
        <f>R6917+R7169*'Emission factors'!$I$16+R7421*'Emission factors'!$I$17</f>
        <v>0</v>
      </c>
      <c r="S7925" s="92">
        <f>S6917+S7169*'Emission factors'!$I$16+S7421*'Emission factors'!$I$17</f>
        <v>0</v>
      </c>
      <c r="T7925" s="92">
        <f>T6917+T7169*'Emission factors'!$I$16+T7421*'Emission factors'!$I$17</f>
        <v>0</v>
      </c>
      <c r="U7925" s="92">
        <f>U6917+U7169*'Emission factors'!$I$16+U7421*'Emission factors'!$I$17</f>
        <v>0</v>
      </c>
    </row>
    <row r="7926" spans="1:21" x14ac:dyDescent="0.25">
      <c r="A7926" s="92" t="s">
        <v>11</v>
      </c>
      <c r="B7926" s="92" t="s">
        <v>12</v>
      </c>
      <c r="C7926" s="92" t="s">
        <v>48</v>
      </c>
      <c r="D7926" s="92" t="s">
        <v>48</v>
      </c>
      <c r="E7926" s="92" t="s">
        <v>53</v>
      </c>
      <c r="F7926" s="92" t="s">
        <v>50</v>
      </c>
      <c r="G7926" s="92" t="s">
        <v>97</v>
      </c>
      <c r="H7926" s="92" t="s">
        <v>93</v>
      </c>
      <c r="I7926" s="92" t="s">
        <v>201</v>
      </c>
      <c r="L7926" s="92">
        <f>L6918+L7170*'Emission factors'!$I$16+L7422*'Emission factors'!$I$17</f>
        <v>2739320.3446199996</v>
      </c>
      <c r="M7926" s="92">
        <f>M6918+M7170*'Emission factors'!$I$16+M7422*'Emission factors'!$I$17</f>
        <v>3133819.2055275002</v>
      </c>
      <c r="N7926" s="92">
        <f>N6918+N7170*'Emission factors'!$I$16+N7422*'Emission factors'!$I$17</f>
        <v>4006116.7361774999</v>
      </c>
      <c r="O7926" s="92">
        <f>O6918+O7170*'Emission factors'!$I$16+O7422*'Emission factors'!$I$17</f>
        <v>4294645.9193925001</v>
      </c>
      <c r="P7926" s="92">
        <f>P6918+P7170*'Emission factors'!$I$16+P7422*'Emission factors'!$I$17</f>
        <v>4356584.2055925</v>
      </c>
      <c r="Q7926" s="92">
        <f>Q6918+Q7170*'Emission factors'!$I$16+Q7422*'Emission factors'!$I$17</f>
        <v>4943707.5435299994</v>
      </c>
      <c r="R7926" s="92">
        <f>R6918+R7170*'Emission factors'!$I$16+R7422*'Emission factors'!$I$17</f>
        <v>5282174.4699937506</v>
      </c>
      <c r="S7926" s="92">
        <f>S6918+S7170*'Emission factors'!$I$16+S7422*'Emission factors'!$I$17</f>
        <v>5478828.5286787488</v>
      </c>
      <c r="T7926" s="92">
        <f>T6918+T7170*'Emission factors'!$I$16+T7422*'Emission factors'!$I$17</f>
        <v>3538998.8277525003</v>
      </c>
      <c r="U7926" s="92">
        <f>U6918+U7170*'Emission factors'!$I$16+U7422*'Emission factors'!$I$17</f>
        <v>5446439.9665200002</v>
      </c>
    </row>
    <row r="7927" spans="1:21" x14ac:dyDescent="0.25">
      <c r="A7927" s="92" t="s">
        <v>11</v>
      </c>
      <c r="B7927" s="92" t="s">
        <v>12</v>
      </c>
      <c r="C7927" s="92" t="s">
        <v>48</v>
      </c>
      <c r="D7927" s="92" t="s">
        <v>48</v>
      </c>
      <c r="E7927" s="92" t="s">
        <v>53</v>
      </c>
      <c r="F7927" s="92" t="s">
        <v>50</v>
      </c>
      <c r="G7927" s="92" t="s">
        <v>97</v>
      </c>
      <c r="H7927" s="92" t="s">
        <v>93</v>
      </c>
      <c r="I7927" s="92" t="s">
        <v>196</v>
      </c>
      <c r="L7927" s="92">
        <f>L6919+L7171*'Emission factors'!$I$16+L7423*'Emission factors'!$I$17</f>
        <v>0</v>
      </c>
      <c r="M7927" s="92">
        <f>M6919+M7171*'Emission factors'!$I$16+M7423*'Emission factors'!$I$17</f>
        <v>0</v>
      </c>
      <c r="N7927" s="92">
        <f>N6919+N7171*'Emission factors'!$I$16+N7423*'Emission factors'!$I$17</f>
        <v>0</v>
      </c>
      <c r="O7927" s="92">
        <f>O6919+O7171*'Emission factors'!$I$16+O7423*'Emission factors'!$I$17</f>
        <v>0</v>
      </c>
      <c r="P7927" s="92">
        <f>P6919+P7171*'Emission factors'!$I$16+P7423*'Emission factors'!$I$17</f>
        <v>0</v>
      </c>
      <c r="Q7927" s="92">
        <f>Q6919+Q7171*'Emission factors'!$I$16+Q7423*'Emission factors'!$I$17</f>
        <v>0</v>
      </c>
      <c r="R7927" s="92">
        <f>R6919+R7171*'Emission factors'!$I$16+R7423*'Emission factors'!$I$17</f>
        <v>0</v>
      </c>
      <c r="S7927" s="92">
        <f>S6919+S7171*'Emission factors'!$I$16+S7423*'Emission factors'!$I$17</f>
        <v>0</v>
      </c>
      <c r="T7927" s="92">
        <f>T6919+T7171*'Emission factors'!$I$16+T7423*'Emission factors'!$I$17</f>
        <v>0</v>
      </c>
      <c r="U7927" s="92">
        <f>U6919+U7171*'Emission factors'!$I$16+U7423*'Emission factors'!$I$17</f>
        <v>0</v>
      </c>
    </row>
    <row r="7928" spans="1:21" x14ac:dyDescent="0.25">
      <c r="A7928" s="92" t="s">
        <v>11</v>
      </c>
      <c r="B7928" s="92" t="s">
        <v>12</v>
      </c>
      <c r="C7928" s="92" t="s">
        <v>48</v>
      </c>
      <c r="D7928" s="92" t="s">
        <v>48</v>
      </c>
      <c r="E7928" s="92" t="s">
        <v>53</v>
      </c>
      <c r="F7928" s="92" t="s">
        <v>50</v>
      </c>
      <c r="G7928" s="92" t="s">
        <v>97</v>
      </c>
      <c r="H7928" s="92" t="s">
        <v>93</v>
      </c>
      <c r="I7928" s="92" t="s">
        <v>197</v>
      </c>
      <c r="L7928" s="92">
        <f>L6920+L7172*'Emission factors'!$I$16+L7424*'Emission factors'!$I$17</f>
        <v>0</v>
      </c>
      <c r="M7928" s="92">
        <f>M6920+M7172*'Emission factors'!$I$16+M7424*'Emission factors'!$I$17</f>
        <v>0</v>
      </c>
      <c r="N7928" s="92">
        <f>N6920+N7172*'Emission factors'!$I$16+N7424*'Emission factors'!$I$17</f>
        <v>0</v>
      </c>
      <c r="O7928" s="92">
        <f>O6920+O7172*'Emission factors'!$I$16+O7424*'Emission factors'!$I$17</f>
        <v>0</v>
      </c>
      <c r="P7928" s="92">
        <f>P6920+P7172*'Emission factors'!$I$16+P7424*'Emission factors'!$I$17</f>
        <v>0</v>
      </c>
      <c r="Q7928" s="92">
        <f>Q6920+Q7172*'Emission factors'!$I$16+Q7424*'Emission factors'!$I$17</f>
        <v>0</v>
      </c>
      <c r="R7928" s="92">
        <f>R6920+R7172*'Emission factors'!$I$16+R7424*'Emission factors'!$I$17</f>
        <v>0</v>
      </c>
      <c r="S7928" s="92">
        <f>S6920+S7172*'Emission factors'!$I$16+S7424*'Emission factors'!$I$17</f>
        <v>0</v>
      </c>
      <c r="T7928" s="92">
        <f>T6920+T7172*'Emission factors'!$I$16+T7424*'Emission factors'!$I$17</f>
        <v>0</v>
      </c>
      <c r="U7928" s="92">
        <f>U6920+U7172*'Emission factors'!$I$16+U7424*'Emission factors'!$I$17</f>
        <v>0</v>
      </c>
    </row>
    <row r="7929" spans="1:21" x14ac:dyDescent="0.25">
      <c r="A7929" s="92" t="s">
        <v>11</v>
      </c>
      <c r="B7929" s="92" t="s">
        <v>12</v>
      </c>
      <c r="C7929" s="92" t="s">
        <v>48</v>
      </c>
      <c r="D7929" s="92" t="s">
        <v>48</v>
      </c>
      <c r="E7929" s="92" t="s">
        <v>53</v>
      </c>
      <c r="F7929" s="92" t="s">
        <v>50</v>
      </c>
      <c r="G7929" s="92" t="s">
        <v>97</v>
      </c>
      <c r="H7929" s="92" t="s">
        <v>93</v>
      </c>
      <c r="I7929" s="92" t="s">
        <v>222</v>
      </c>
      <c r="L7929" s="92">
        <f>L6921+L7173*'Emission factors'!$I$16+L7425*'Emission factors'!$I$17</f>
        <v>0</v>
      </c>
      <c r="M7929" s="92">
        <f>M6921+M7173*'Emission factors'!$I$16+M7425*'Emission factors'!$I$17</f>
        <v>0</v>
      </c>
      <c r="N7929" s="92">
        <f>N6921+N7173*'Emission factors'!$I$16+N7425*'Emission factors'!$I$17</f>
        <v>0</v>
      </c>
      <c r="O7929" s="92">
        <f>O6921+O7173*'Emission factors'!$I$16+O7425*'Emission factors'!$I$17</f>
        <v>0</v>
      </c>
      <c r="P7929" s="92">
        <f>P6921+P7173*'Emission factors'!$I$16+P7425*'Emission factors'!$I$17</f>
        <v>0</v>
      </c>
      <c r="Q7929" s="92">
        <f>Q6921+Q7173*'Emission factors'!$I$16+Q7425*'Emission factors'!$I$17</f>
        <v>0</v>
      </c>
      <c r="R7929" s="92">
        <f>R6921+R7173*'Emission factors'!$I$16+R7425*'Emission factors'!$I$17</f>
        <v>0</v>
      </c>
      <c r="S7929" s="92">
        <f>S6921+S7173*'Emission factors'!$I$16+S7425*'Emission factors'!$I$17</f>
        <v>0</v>
      </c>
      <c r="T7929" s="92">
        <f>T6921+T7173*'Emission factors'!$I$16+T7425*'Emission factors'!$I$17</f>
        <v>0</v>
      </c>
      <c r="U7929" s="92">
        <f>U6921+U7173*'Emission factors'!$I$16+U7425*'Emission factors'!$I$17</f>
        <v>0</v>
      </c>
    </row>
    <row r="7930" spans="1:21" x14ac:dyDescent="0.25">
      <c r="A7930" s="92" t="s">
        <v>11</v>
      </c>
      <c r="B7930" s="92" t="s">
        <v>12</v>
      </c>
      <c r="C7930" s="92" t="s">
        <v>48</v>
      </c>
      <c r="D7930" s="92" t="s">
        <v>48</v>
      </c>
      <c r="E7930" s="92" t="s">
        <v>53</v>
      </c>
      <c r="F7930" s="92" t="s">
        <v>50</v>
      </c>
      <c r="G7930" s="92" t="s">
        <v>97</v>
      </c>
      <c r="H7930" s="92" t="s">
        <v>93</v>
      </c>
      <c r="I7930" s="92" t="s">
        <v>223</v>
      </c>
      <c r="L7930" s="92">
        <f>L6922+L7174*'Emission factors'!$I$16+L7426*'Emission factors'!$I$17</f>
        <v>0</v>
      </c>
      <c r="M7930" s="92">
        <f>M6922+M7174*'Emission factors'!$I$16+M7426*'Emission factors'!$I$17</f>
        <v>0</v>
      </c>
      <c r="N7930" s="92">
        <f>N6922+N7174*'Emission factors'!$I$16+N7426*'Emission factors'!$I$17</f>
        <v>0</v>
      </c>
      <c r="O7930" s="92">
        <f>O6922+O7174*'Emission factors'!$I$16+O7426*'Emission factors'!$I$17</f>
        <v>0</v>
      </c>
      <c r="P7930" s="92">
        <f>P6922+P7174*'Emission factors'!$I$16+P7426*'Emission factors'!$I$17</f>
        <v>0</v>
      </c>
      <c r="Q7930" s="92">
        <f>Q6922+Q7174*'Emission factors'!$I$16+Q7426*'Emission factors'!$I$17</f>
        <v>0</v>
      </c>
      <c r="R7930" s="92">
        <f>R6922+R7174*'Emission factors'!$I$16+R7426*'Emission factors'!$I$17</f>
        <v>0</v>
      </c>
      <c r="S7930" s="92">
        <f>S6922+S7174*'Emission factors'!$I$16+S7426*'Emission factors'!$I$17</f>
        <v>0</v>
      </c>
      <c r="T7930" s="92">
        <f>T6922+T7174*'Emission factors'!$I$16+T7426*'Emission factors'!$I$17</f>
        <v>0</v>
      </c>
      <c r="U7930" s="92">
        <f>U6922+U7174*'Emission factors'!$I$16+U7426*'Emission factors'!$I$17</f>
        <v>0</v>
      </c>
    </row>
    <row r="7931" spans="1:21" x14ac:dyDescent="0.25">
      <c r="A7931" s="92" t="s">
        <v>11</v>
      </c>
      <c r="B7931" s="92" t="s">
        <v>12</v>
      </c>
      <c r="C7931" s="92" t="s">
        <v>48</v>
      </c>
      <c r="D7931" s="92" t="s">
        <v>48</v>
      </c>
      <c r="E7931" s="92" t="s">
        <v>53</v>
      </c>
      <c r="F7931" s="92" t="s">
        <v>50</v>
      </c>
      <c r="G7931" s="92" t="s">
        <v>97</v>
      </c>
      <c r="H7931" s="92" t="s">
        <v>93</v>
      </c>
      <c r="I7931" s="92" t="s">
        <v>259</v>
      </c>
      <c r="L7931" s="92">
        <f>L6923+L7175*'Emission factors'!$I$16+L7427*'Emission factors'!$I$17</f>
        <v>0</v>
      </c>
      <c r="M7931" s="92">
        <f>M6923+M7175*'Emission factors'!$I$16+M7427*'Emission factors'!$I$17</f>
        <v>0</v>
      </c>
      <c r="N7931" s="92">
        <f>N6923+N7175*'Emission factors'!$I$16+N7427*'Emission factors'!$I$17</f>
        <v>0</v>
      </c>
      <c r="O7931" s="92">
        <f>O6923+O7175*'Emission factors'!$I$16+O7427*'Emission factors'!$I$17</f>
        <v>0</v>
      </c>
      <c r="P7931" s="92">
        <f>P6923+P7175*'Emission factors'!$I$16+P7427*'Emission factors'!$I$17</f>
        <v>0</v>
      </c>
      <c r="Q7931" s="92">
        <f>Q6923+Q7175*'Emission factors'!$I$16+Q7427*'Emission factors'!$I$17</f>
        <v>0</v>
      </c>
      <c r="R7931" s="92">
        <f>R6923+R7175*'Emission factors'!$I$16+R7427*'Emission factors'!$I$17</f>
        <v>0</v>
      </c>
      <c r="S7931" s="92">
        <f>S6923+S7175*'Emission factors'!$I$16+S7427*'Emission factors'!$I$17</f>
        <v>0</v>
      </c>
      <c r="T7931" s="92">
        <f>T6923+T7175*'Emission factors'!$I$16+T7427*'Emission factors'!$I$17</f>
        <v>0</v>
      </c>
      <c r="U7931" s="92">
        <f>U6923+U7175*'Emission factors'!$I$16+U7427*'Emission factors'!$I$17</f>
        <v>0</v>
      </c>
    </row>
    <row r="7932" spans="1:21" x14ac:dyDescent="0.25">
      <c r="A7932" s="92" t="s">
        <v>11</v>
      </c>
      <c r="B7932" s="92" t="s">
        <v>12</v>
      </c>
      <c r="C7932" s="92" t="s">
        <v>48</v>
      </c>
      <c r="D7932" s="92" t="s">
        <v>48</v>
      </c>
      <c r="E7932" s="92" t="s">
        <v>53</v>
      </c>
      <c r="F7932" s="92" t="s">
        <v>50</v>
      </c>
      <c r="G7932" s="92" t="s">
        <v>97</v>
      </c>
      <c r="H7932" s="92" t="s">
        <v>93</v>
      </c>
      <c r="I7932" s="89" t="s">
        <v>193</v>
      </c>
      <c r="L7932" s="92">
        <f>L6924+L7176*'Emission factors'!$I$16+L7428*'Emission factors'!$I$17</f>
        <v>0</v>
      </c>
      <c r="M7932" s="92">
        <f>M6924+M7176*'Emission factors'!$I$16+M7428*'Emission factors'!$I$17</f>
        <v>0</v>
      </c>
      <c r="N7932" s="92">
        <f>N6924+N7176*'Emission factors'!$I$16+N7428*'Emission factors'!$I$17</f>
        <v>0</v>
      </c>
      <c r="O7932" s="92">
        <f>O6924+O7176*'Emission factors'!$I$16+O7428*'Emission factors'!$I$17</f>
        <v>0</v>
      </c>
      <c r="P7932" s="92">
        <f>P6924+P7176*'Emission factors'!$I$16+P7428*'Emission factors'!$I$17</f>
        <v>0</v>
      </c>
      <c r="Q7932" s="92">
        <f>Q6924+Q7176*'Emission factors'!$I$16+Q7428*'Emission factors'!$I$17</f>
        <v>0</v>
      </c>
      <c r="R7932" s="92">
        <f>R6924+R7176*'Emission factors'!$I$16+R7428*'Emission factors'!$I$17</f>
        <v>0</v>
      </c>
      <c r="S7932" s="92">
        <f>S6924+S7176*'Emission factors'!$I$16+S7428*'Emission factors'!$I$17</f>
        <v>0</v>
      </c>
      <c r="T7932" s="92">
        <f>T6924+T7176*'Emission factors'!$I$16+T7428*'Emission factors'!$I$17</f>
        <v>0</v>
      </c>
      <c r="U7932" s="92">
        <f>U6924+U7176*'Emission factors'!$I$16+U7428*'Emission factors'!$I$17</f>
        <v>0</v>
      </c>
    </row>
    <row r="7933" spans="1:21" x14ac:dyDescent="0.25">
      <c r="A7933" s="92" t="s">
        <v>11</v>
      </c>
      <c r="B7933" s="92" t="s">
        <v>12</v>
      </c>
      <c r="C7933" s="92" t="s">
        <v>48</v>
      </c>
      <c r="D7933" s="92" t="s">
        <v>48</v>
      </c>
      <c r="E7933" s="92" t="s">
        <v>53</v>
      </c>
      <c r="F7933" s="92" t="s">
        <v>50</v>
      </c>
      <c r="G7933" s="92" t="s">
        <v>97</v>
      </c>
      <c r="H7933" s="92" t="s">
        <v>93</v>
      </c>
      <c r="I7933" s="92" t="s">
        <v>203</v>
      </c>
      <c r="L7933" s="92">
        <f>L6925+L7177*'Emission factors'!$I$16+L7429*'Emission factors'!$I$17</f>
        <v>0</v>
      </c>
      <c r="M7933" s="92">
        <f>M6925+M7177*'Emission factors'!$I$16+M7429*'Emission factors'!$I$17</f>
        <v>0</v>
      </c>
      <c r="N7933" s="92">
        <f>N6925+N7177*'Emission factors'!$I$16+N7429*'Emission factors'!$I$17</f>
        <v>0</v>
      </c>
      <c r="O7933" s="92">
        <f>O6925+O7177*'Emission factors'!$I$16+O7429*'Emission factors'!$I$17</f>
        <v>0</v>
      </c>
      <c r="P7933" s="92">
        <f>P6925+P7177*'Emission factors'!$I$16+P7429*'Emission factors'!$I$17</f>
        <v>0</v>
      </c>
      <c r="Q7933" s="92">
        <f>Q6925+Q7177*'Emission factors'!$I$16+Q7429*'Emission factors'!$I$17</f>
        <v>0</v>
      </c>
      <c r="R7933" s="92">
        <f>R6925+R7177*'Emission factors'!$I$16+R7429*'Emission factors'!$I$17</f>
        <v>0</v>
      </c>
      <c r="S7933" s="92">
        <f>S6925+S7177*'Emission factors'!$I$16+S7429*'Emission factors'!$I$17</f>
        <v>0</v>
      </c>
      <c r="T7933" s="92">
        <f>T6925+T7177*'Emission factors'!$I$16+T7429*'Emission factors'!$I$17</f>
        <v>0</v>
      </c>
      <c r="U7933" s="92">
        <f>U6925+U7177*'Emission factors'!$I$16+U7429*'Emission factors'!$I$17</f>
        <v>0</v>
      </c>
    </row>
    <row r="7934" spans="1:21" x14ac:dyDescent="0.25">
      <c r="A7934" s="92" t="s">
        <v>11</v>
      </c>
      <c r="B7934" s="92" t="s">
        <v>12</v>
      </c>
      <c r="C7934" s="92" t="s">
        <v>48</v>
      </c>
      <c r="D7934" s="92" t="s">
        <v>48</v>
      </c>
      <c r="E7934" s="92" t="s">
        <v>53</v>
      </c>
      <c r="F7934" s="92" t="s">
        <v>50</v>
      </c>
      <c r="G7934" s="92" t="s">
        <v>97</v>
      </c>
      <c r="H7934" s="92" t="s">
        <v>93</v>
      </c>
      <c r="I7934" s="92" t="s">
        <v>209</v>
      </c>
      <c r="L7934" s="92">
        <f>L6926+L7178*'Emission factors'!$I$16+L7430*'Emission factors'!$I$17</f>
        <v>0</v>
      </c>
      <c r="M7934" s="92">
        <f>M6926+M7178*'Emission factors'!$I$16+M7430*'Emission factors'!$I$17</f>
        <v>0</v>
      </c>
      <c r="N7934" s="92">
        <f>N6926+N7178*'Emission factors'!$I$16+N7430*'Emission factors'!$I$17</f>
        <v>0</v>
      </c>
      <c r="O7934" s="92">
        <f>O6926+O7178*'Emission factors'!$I$16+O7430*'Emission factors'!$I$17</f>
        <v>0</v>
      </c>
      <c r="P7934" s="92">
        <f>P6926+P7178*'Emission factors'!$I$16+P7430*'Emission factors'!$I$17</f>
        <v>0</v>
      </c>
      <c r="Q7934" s="92">
        <f>Q6926+Q7178*'Emission factors'!$I$16+Q7430*'Emission factors'!$I$17</f>
        <v>0</v>
      </c>
      <c r="R7934" s="92">
        <f>R6926+R7178*'Emission factors'!$I$16+R7430*'Emission factors'!$I$17</f>
        <v>0</v>
      </c>
      <c r="S7934" s="92">
        <f>S6926+S7178*'Emission factors'!$I$16+S7430*'Emission factors'!$I$17</f>
        <v>0</v>
      </c>
      <c r="T7934" s="92">
        <f>T6926+T7178*'Emission factors'!$I$16+T7430*'Emission factors'!$I$17</f>
        <v>0</v>
      </c>
      <c r="U7934" s="92">
        <f>U6926+U7178*'Emission factors'!$I$16+U7430*'Emission factors'!$I$17</f>
        <v>0</v>
      </c>
    </row>
    <row r="7935" spans="1:21" x14ac:dyDescent="0.25">
      <c r="A7935" s="92" t="s">
        <v>11</v>
      </c>
      <c r="B7935" s="92" t="s">
        <v>12</v>
      </c>
      <c r="C7935" s="92" t="s">
        <v>48</v>
      </c>
      <c r="D7935" s="92" t="s">
        <v>48</v>
      </c>
      <c r="E7935" s="92" t="s">
        <v>53</v>
      </c>
      <c r="F7935" s="92" t="s">
        <v>50</v>
      </c>
      <c r="G7935" s="92" t="s">
        <v>97</v>
      </c>
      <c r="H7935" s="92" t="s">
        <v>93</v>
      </c>
      <c r="I7935" s="92" t="s">
        <v>208</v>
      </c>
      <c r="L7935" s="92">
        <f>L6927+L7179*'Emission factors'!$I$16+L7431*'Emission factors'!$I$17</f>
        <v>0</v>
      </c>
      <c r="M7935" s="92">
        <f>M6927+M7179*'Emission factors'!$I$16+M7431*'Emission factors'!$I$17</f>
        <v>0</v>
      </c>
      <c r="N7935" s="92">
        <f>N6927+N7179*'Emission factors'!$I$16+N7431*'Emission factors'!$I$17</f>
        <v>0</v>
      </c>
      <c r="O7935" s="92">
        <f>O6927+O7179*'Emission factors'!$I$16+O7431*'Emission factors'!$I$17</f>
        <v>0</v>
      </c>
      <c r="P7935" s="92">
        <f>P6927+P7179*'Emission factors'!$I$16+P7431*'Emission factors'!$I$17</f>
        <v>0</v>
      </c>
      <c r="Q7935" s="92">
        <f>Q6927+Q7179*'Emission factors'!$I$16+Q7431*'Emission factors'!$I$17</f>
        <v>0</v>
      </c>
      <c r="R7935" s="92">
        <f>R6927+R7179*'Emission factors'!$I$16+R7431*'Emission factors'!$I$17</f>
        <v>0</v>
      </c>
      <c r="S7935" s="92">
        <f>S6927+S7179*'Emission factors'!$I$16+S7431*'Emission factors'!$I$17</f>
        <v>0</v>
      </c>
      <c r="T7935" s="92">
        <f>T6927+T7179*'Emission factors'!$I$16+T7431*'Emission factors'!$I$17</f>
        <v>0</v>
      </c>
      <c r="U7935" s="92">
        <f>U6927+U7179*'Emission factors'!$I$16+U7431*'Emission factors'!$I$17</f>
        <v>0</v>
      </c>
    </row>
    <row r="7936" spans="1:21" x14ac:dyDescent="0.25">
      <c r="A7936" s="92" t="s">
        <v>11</v>
      </c>
      <c r="B7936" s="92" t="s">
        <v>12</v>
      </c>
      <c r="C7936" s="92" t="s">
        <v>48</v>
      </c>
      <c r="D7936" s="92" t="s">
        <v>48</v>
      </c>
      <c r="E7936" s="92" t="s">
        <v>53</v>
      </c>
      <c r="F7936" s="92" t="s">
        <v>50</v>
      </c>
      <c r="G7936" s="92" t="s">
        <v>97</v>
      </c>
      <c r="H7936" s="92" t="s">
        <v>93</v>
      </c>
      <c r="I7936" s="92" t="s">
        <v>202</v>
      </c>
      <c r="L7936" s="92">
        <f>L6928+L7180*'Emission factors'!$I$16+L7432*'Emission factors'!$I$17</f>
        <v>22456266.799860004</v>
      </c>
      <c r="M7936" s="92">
        <f>M6928+M7180*'Emission factors'!$I$16+M7432*'Emission factors'!$I$17</f>
        <v>20820038.753745001</v>
      </c>
      <c r="N7936" s="92">
        <f>N6928+N7180*'Emission factors'!$I$16+N7432*'Emission factors'!$I$17</f>
        <v>22088483.239882495</v>
      </c>
      <c r="O7936" s="92">
        <f>O6928+O7180*'Emission factors'!$I$16+O7432*'Emission factors'!$I$17</f>
        <v>21444583.139595002</v>
      </c>
      <c r="P7936" s="92">
        <f>P6928+P7180*'Emission factors'!$I$16+P7432*'Emission factors'!$I$17</f>
        <v>22087709.011305001</v>
      </c>
      <c r="Q7936" s="92">
        <f>Q6928+Q7180*'Emission factors'!$I$16+Q7432*'Emission factors'!$I$17</f>
        <v>22622442.882164996</v>
      </c>
      <c r="R7936" s="92">
        <f>R6928+R7180*'Emission factors'!$I$16+R7432*'Emission factors'!$I$17</f>
        <v>23259245.887158751</v>
      </c>
      <c r="S7936" s="92">
        <f>S6928+S7180*'Emission factors'!$I$16+S7432*'Emission factors'!$I$17</f>
        <v>24019538.350263748</v>
      </c>
      <c r="T7936" s="92">
        <f>T6928+T7180*'Emission factors'!$I$16+T7432*'Emission factors'!$I$17</f>
        <v>19506172.857727502</v>
      </c>
      <c r="U7936" s="92">
        <f>U6928+U7180*'Emission factors'!$I$16+U7432*'Emission factors'!$I$17</f>
        <v>21182377.728015002</v>
      </c>
    </row>
    <row r="7937" spans="1:21" x14ac:dyDescent="0.25">
      <c r="A7937" s="92" t="s">
        <v>11</v>
      </c>
      <c r="B7937" s="92" t="s">
        <v>12</v>
      </c>
      <c r="C7937" s="92" t="s">
        <v>48</v>
      </c>
      <c r="D7937" s="92" t="s">
        <v>48</v>
      </c>
      <c r="E7937" s="92" t="s">
        <v>53</v>
      </c>
      <c r="F7937" s="92" t="s">
        <v>50</v>
      </c>
      <c r="G7937" s="92" t="s">
        <v>97</v>
      </c>
      <c r="H7937" s="92" t="s">
        <v>93</v>
      </c>
      <c r="I7937" s="92" t="s">
        <v>225</v>
      </c>
      <c r="L7937" s="92">
        <f>L6929+L7181*'Emission factors'!$I$16+L7433*'Emission factors'!$I$17</f>
        <v>0</v>
      </c>
      <c r="M7937" s="92">
        <f>M6929+M7181*'Emission factors'!$I$16+M7433*'Emission factors'!$I$17</f>
        <v>0</v>
      </c>
      <c r="N7937" s="92">
        <f>N6929+N7181*'Emission factors'!$I$16+N7433*'Emission factors'!$I$17</f>
        <v>0</v>
      </c>
      <c r="O7937" s="92">
        <f>O6929+O7181*'Emission factors'!$I$16+O7433*'Emission factors'!$I$17</f>
        <v>0</v>
      </c>
      <c r="P7937" s="92">
        <f>P6929+P7181*'Emission factors'!$I$16+P7433*'Emission factors'!$I$17</f>
        <v>0</v>
      </c>
      <c r="Q7937" s="92">
        <f>Q6929+Q7181*'Emission factors'!$I$16+Q7433*'Emission factors'!$I$17</f>
        <v>0</v>
      </c>
      <c r="R7937" s="92">
        <f>R6929+R7181*'Emission factors'!$I$16+R7433*'Emission factors'!$I$17</f>
        <v>0</v>
      </c>
      <c r="S7937" s="92">
        <f>S6929+S7181*'Emission factors'!$I$16+S7433*'Emission factors'!$I$17</f>
        <v>0</v>
      </c>
      <c r="T7937" s="92">
        <f>T6929+T7181*'Emission factors'!$I$16+T7433*'Emission factors'!$I$17</f>
        <v>0</v>
      </c>
      <c r="U7937" s="92">
        <f>U6929+U7181*'Emission factors'!$I$16+U7433*'Emission factors'!$I$17</f>
        <v>0</v>
      </c>
    </row>
    <row r="7938" spans="1:21" x14ac:dyDescent="0.25">
      <c r="A7938" s="92" t="s">
        <v>11</v>
      </c>
      <c r="B7938" s="92" t="s">
        <v>12</v>
      </c>
      <c r="C7938" s="92" t="s">
        <v>48</v>
      </c>
      <c r="D7938" s="92" t="s">
        <v>48</v>
      </c>
      <c r="E7938" s="92" t="s">
        <v>53</v>
      </c>
      <c r="F7938" s="92" t="s">
        <v>50</v>
      </c>
      <c r="G7938" s="92" t="s">
        <v>97</v>
      </c>
      <c r="H7938" s="92" t="s">
        <v>93</v>
      </c>
      <c r="I7938" s="92" t="s">
        <v>226</v>
      </c>
      <c r="L7938" s="92">
        <f>L6930+L7182*'Emission factors'!$I$16+L7434*'Emission factors'!$I$17</f>
        <v>0</v>
      </c>
      <c r="M7938" s="92">
        <f>M6930+M7182*'Emission factors'!$I$16+M7434*'Emission factors'!$I$17</f>
        <v>0</v>
      </c>
      <c r="N7938" s="92">
        <f>N6930+N7182*'Emission factors'!$I$16+N7434*'Emission factors'!$I$17</f>
        <v>0</v>
      </c>
      <c r="O7938" s="92">
        <f>O6930+O7182*'Emission factors'!$I$16+O7434*'Emission factors'!$I$17</f>
        <v>0</v>
      </c>
      <c r="P7938" s="92">
        <f>P6930+P7182*'Emission factors'!$I$16+P7434*'Emission factors'!$I$17</f>
        <v>0</v>
      </c>
      <c r="Q7938" s="92">
        <f>Q6930+Q7182*'Emission factors'!$I$16+Q7434*'Emission factors'!$I$17</f>
        <v>0</v>
      </c>
      <c r="R7938" s="92">
        <f>R6930+R7182*'Emission factors'!$I$16+R7434*'Emission factors'!$I$17</f>
        <v>0</v>
      </c>
      <c r="S7938" s="92">
        <f>S6930+S7182*'Emission factors'!$I$16+S7434*'Emission factors'!$I$17</f>
        <v>0</v>
      </c>
      <c r="T7938" s="92">
        <f>T6930+T7182*'Emission factors'!$I$16+T7434*'Emission factors'!$I$17</f>
        <v>0</v>
      </c>
      <c r="U7938" s="92">
        <f>U6930+U7182*'Emission factors'!$I$16+U7434*'Emission factors'!$I$17</f>
        <v>0</v>
      </c>
    </row>
    <row r="7939" spans="1:21" x14ac:dyDescent="0.25">
      <c r="A7939" s="92" t="s">
        <v>11</v>
      </c>
      <c r="B7939" s="92" t="s">
        <v>12</v>
      </c>
      <c r="C7939" s="92" t="s">
        <v>48</v>
      </c>
      <c r="D7939" s="92" t="s">
        <v>48</v>
      </c>
      <c r="E7939" s="92" t="s">
        <v>53</v>
      </c>
      <c r="F7939" s="92" t="s">
        <v>50</v>
      </c>
      <c r="G7939" s="92" t="s">
        <v>97</v>
      </c>
      <c r="H7939" s="92" t="s">
        <v>93</v>
      </c>
      <c r="I7939" s="92" t="s">
        <v>206</v>
      </c>
      <c r="L7939" s="92">
        <f>L6931+L7183*'Emission factors'!$I$16+L7435*'Emission factors'!$I$17</f>
        <v>0</v>
      </c>
      <c r="M7939" s="92">
        <f>M6931+M7183*'Emission factors'!$I$16+M7435*'Emission factors'!$I$17</f>
        <v>0</v>
      </c>
      <c r="N7939" s="92">
        <f>N6931+N7183*'Emission factors'!$I$16+N7435*'Emission factors'!$I$17</f>
        <v>0</v>
      </c>
      <c r="O7939" s="92">
        <f>O6931+O7183*'Emission factors'!$I$16+O7435*'Emission factors'!$I$17</f>
        <v>0</v>
      </c>
      <c r="P7939" s="92">
        <f>P6931+P7183*'Emission factors'!$I$16+P7435*'Emission factors'!$I$17</f>
        <v>0</v>
      </c>
      <c r="Q7939" s="92">
        <f>Q6931+Q7183*'Emission factors'!$I$16+Q7435*'Emission factors'!$I$17</f>
        <v>0</v>
      </c>
      <c r="R7939" s="92">
        <f>R6931+R7183*'Emission factors'!$I$16+R7435*'Emission factors'!$I$17</f>
        <v>0</v>
      </c>
      <c r="S7939" s="92">
        <f>S6931+S7183*'Emission factors'!$I$16+S7435*'Emission factors'!$I$17</f>
        <v>0</v>
      </c>
      <c r="T7939" s="92">
        <f>T6931+T7183*'Emission factors'!$I$16+T7435*'Emission factors'!$I$17</f>
        <v>0</v>
      </c>
      <c r="U7939" s="92">
        <f>U6931+U7183*'Emission factors'!$I$16+U7435*'Emission factors'!$I$17</f>
        <v>0</v>
      </c>
    </row>
    <row r="7940" spans="1:21" x14ac:dyDescent="0.25">
      <c r="A7940" s="92" t="s">
        <v>11</v>
      </c>
      <c r="B7940" s="92" t="s">
        <v>12</v>
      </c>
      <c r="C7940" s="92" t="s">
        <v>48</v>
      </c>
      <c r="D7940" s="92" t="s">
        <v>48</v>
      </c>
      <c r="E7940" s="92" t="s">
        <v>53</v>
      </c>
      <c r="F7940" s="92" t="s">
        <v>50</v>
      </c>
      <c r="G7940" s="92" t="s">
        <v>97</v>
      </c>
      <c r="H7940" s="92" t="s">
        <v>93</v>
      </c>
      <c r="I7940" s="92" t="s">
        <v>232</v>
      </c>
      <c r="L7940" s="92">
        <f>L6932+L7184*'Emission factors'!$I$16+L7436*'Emission factors'!$I$17</f>
        <v>0</v>
      </c>
      <c r="M7940" s="92">
        <f>M6932+M7184*'Emission factors'!$I$16+M7436*'Emission factors'!$I$17</f>
        <v>0</v>
      </c>
      <c r="N7940" s="92">
        <f>N6932+N7184*'Emission factors'!$I$16+N7436*'Emission factors'!$I$17</f>
        <v>0</v>
      </c>
      <c r="O7940" s="92">
        <f>O6932+O7184*'Emission factors'!$I$16+O7436*'Emission factors'!$I$17</f>
        <v>0</v>
      </c>
      <c r="P7940" s="92">
        <f>P6932+P7184*'Emission factors'!$I$16+P7436*'Emission factors'!$I$17</f>
        <v>0</v>
      </c>
      <c r="Q7940" s="92">
        <f>Q6932+Q7184*'Emission factors'!$I$16+Q7436*'Emission factors'!$I$17</f>
        <v>0</v>
      </c>
      <c r="R7940" s="92">
        <f>R6932+R7184*'Emission factors'!$I$16+R7436*'Emission factors'!$I$17</f>
        <v>0</v>
      </c>
      <c r="S7940" s="92">
        <f>S6932+S7184*'Emission factors'!$I$16+S7436*'Emission factors'!$I$17</f>
        <v>0</v>
      </c>
      <c r="T7940" s="92">
        <f>T6932+T7184*'Emission factors'!$I$16+T7436*'Emission factors'!$I$17</f>
        <v>0</v>
      </c>
      <c r="U7940" s="92">
        <f>U6932+U7184*'Emission factors'!$I$16+U7436*'Emission factors'!$I$17</f>
        <v>0</v>
      </c>
    </row>
    <row r="7941" spans="1:21" x14ac:dyDescent="0.25">
      <c r="A7941" s="92" t="s">
        <v>11</v>
      </c>
      <c r="B7941" s="92" t="s">
        <v>12</v>
      </c>
      <c r="C7941" s="92" t="s">
        <v>48</v>
      </c>
      <c r="D7941" s="92" t="s">
        <v>48</v>
      </c>
      <c r="E7941" s="92" t="s">
        <v>53</v>
      </c>
      <c r="F7941" s="92" t="s">
        <v>50</v>
      </c>
      <c r="G7941" s="92" t="s">
        <v>97</v>
      </c>
      <c r="H7941" s="92" t="s">
        <v>93</v>
      </c>
      <c r="I7941" s="92" t="s">
        <v>200</v>
      </c>
      <c r="L7941" s="92">
        <f>L6933+L7185*'Emission factors'!$I$16+L7437*'Emission factors'!$I$17</f>
        <v>0</v>
      </c>
      <c r="M7941" s="92">
        <f>M6933+M7185*'Emission factors'!$I$16+M7437*'Emission factors'!$I$17</f>
        <v>0</v>
      </c>
      <c r="N7941" s="92">
        <f>N6933+N7185*'Emission factors'!$I$16+N7437*'Emission factors'!$I$17</f>
        <v>0</v>
      </c>
      <c r="O7941" s="92">
        <f>O6933+O7185*'Emission factors'!$I$16+O7437*'Emission factors'!$I$17</f>
        <v>0</v>
      </c>
      <c r="P7941" s="92">
        <f>P6933+P7185*'Emission factors'!$I$16+P7437*'Emission factors'!$I$17</f>
        <v>0</v>
      </c>
      <c r="Q7941" s="92">
        <f>Q6933+Q7185*'Emission factors'!$I$16+Q7437*'Emission factors'!$I$17</f>
        <v>0</v>
      </c>
      <c r="R7941" s="92">
        <f>R6933+R7185*'Emission factors'!$I$16+R7437*'Emission factors'!$I$17</f>
        <v>0</v>
      </c>
      <c r="S7941" s="92">
        <f>S6933+S7185*'Emission factors'!$I$16+S7437*'Emission factors'!$I$17</f>
        <v>0</v>
      </c>
      <c r="T7941" s="92">
        <f>T6933+T7185*'Emission factors'!$I$16+T7437*'Emission factors'!$I$17</f>
        <v>0</v>
      </c>
      <c r="U7941" s="92">
        <f>U6933+U7185*'Emission factors'!$I$16+U7437*'Emission factors'!$I$17</f>
        <v>0</v>
      </c>
    </row>
    <row r="7942" spans="1:21" x14ac:dyDescent="0.25">
      <c r="A7942" s="92" t="s">
        <v>11</v>
      </c>
      <c r="B7942" s="92" t="s">
        <v>12</v>
      </c>
      <c r="C7942" s="92" t="s">
        <v>48</v>
      </c>
      <c r="D7942" s="92" t="s">
        <v>48</v>
      </c>
      <c r="E7942" s="92" t="s">
        <v>53</v>
      </c>
      <c r="F7942" s="92" t="s">
        <v>50</v>
      </c>
      <c r="G7942" s="92" t="s">
        <v>97</v>
      </c>
      <c r="H7942" s="92" t="s">
        <v>93</v>
      </c>
      <c r="I7942" s="92" t="s">
        <v>227</v>
      </c>
      <c r="L7942" s="92">
        <f>L6934+L7186*'Emission factors'!$I$16+L7438*'Emission factors'!$I$17</f>
        <v>0</v>
      </c>
      <c r="M7942" s="92">
        <f>M6934+M7186*'Emission factors'!$I$16+M7438*'Emission factors'!$I$17</f>
        <v>0</v>
      </c>
      <c r="N7942" s="92">
        <f>N6934+N7186*'Emission factors'!$I$16+N7438*'Emission factors'!$I$17</f>
        <v>0</v>
      </c>
      <c r="O7942" s="92">
        <f>O6934+O7186*'Emission factors'!$I$16+O7438*'Emission factors'!$I$17</f>
        <v>0</v>
      </c>
      <c r="P7942" s="92">
        <f>P6934+P7186*'Emission factors'!$I$16+P7438*'Emission factors'!$I$17</f>
        <v>0</v>
      </c>
      <c r="Q7942" s="92">
        <f>Q6934+Q7186*'Emission factors'!$I$16+Q7438*'Emission factors'!$I$17</f>
        <v>0</v>
      </c>
      <c r="R7942" s="92">
        <f>R6934+R7186*'Emission factors'!$I$16+R7438*'Emission factors'!$I$17</f>
        <v>0</v>
      </c>
      <c r="S7942" s="92">
        <f>S6934+S7186*'Emission factors'!$I$16+S7438*'Emission factors'!$I$17</f>
        <v>0</v>
      </c>
      <c r="T7942" s="92">
        <f>T6934+T7186*'Emission factors'!$I$16+T7438*'Emission factors'!$I$17</f>
        <v>0</v>
      </c>
      <c r="U7942" s="92">
        <f>U6934+U7186*'Emission factors'!$I$16+U7438*'Emission factors'!$I$17</f>
        <v>0</v>
      </c>
    </row>
    <row r="7943" spans="1:21" x14ac:dyDescent="0.25">
      <c r="A7943" s="92" t="s">
        <v>11</v>
      </c>
      <c r="B7943" s="92" t="s">
        <v>12</v>
      </c>
      <c r="C7943" s="92" t="s">
        <v>48</v>
      </c>
      <c r="D7943" s="92" t="s">
        <v>48</v>
      </c>
      <c r="E7943" s="92" t="s">
        <v>53</v>
      </c>
      <c r="F7943" s="92" t="s">
        <v>50</v>
      </c>
      <c r="G7943" s="92" t="s">
        <v>97</v>
      </c>
      <c r="H7943" s="92" t="s">
        <v>93</v>
      </c>
      <c r="I7943" s="92" t="s">
        <v>228</v>
      </c>
      <c r="L7943" s="92">
        <f>L6935+L7187*'Emission factors'!$I$16+L7439*'Emission factors'!$I$17</f>
        <v>0</v>
      </c>
      <c r="M7943" s="92">
        <f>M6935+M7187*'Emission factors'!$I$16+M7439*'Emission factors'!$I$17</f>
        <v>0</v>
      </c>
      <c r="N7943" s="92">
        <f>N6935+N7187*'Emission factors'!$I$16+N7439*'Emission factors'!$I$17</f>
        <v>0</v>
      </c>
      <c r="O7943" s="92">
        <f>O6935+O7187*'Emission factors'!$I$16+O7439*'Emission factors'!$I$17</f>
        <v>0</v>
      </c>
      <c r="P7943" s="92">
        <f>P6935+P7187*'Emission factors'!$I$16+P7439*'Emission factors'!$I$17</f>
        <v>0</v>
      </c>
      <c r="Q7943" s="92">
        <f>Q6935+Q7187*'Emission factors'!$I$16+Q7439*'Emission factors'!$I$17</f>
        <v>0</v>
      </c>
      <c r="R7943" s="92">
        <f>R6935+R7187*'Emission factors'!$I$16+R7439*'Emission factors'!$I$17</f>
        <v>0</v>
      </c>
      <c r="S7943" s="92">
        <f>S6935+S7187*'Emission factors'!$I$16+S7439*'Emission factors'!$I$17</f>
        <v>0</v>
      </c>
      <c r="T7943" s="92">
        <f>T6935+T7187*'Emission factors'!$I$16+T7439*'Emission factors'!$I$17</f>
        <v>0</v>
      </c>
      <c r="U7943" s="92">
        <f>U6935+U7187*'Emission factors'!$I$16+U7439*'Emission factors'!$I$17</f>
        <v>0</v>
      </c>
    </row>
    <row r="7944" spans="1:21" x14ac:dyDescent="0.25">
      <c r="A7944" s="92" t="s">
        <v>11</v>
      </c>
      <c r="B7944" s="92" t="s">
        <v>12</v>
      </c>
      <c r="C7944" s="92" t="s">
        <v>48</v>
      </c>
      <c r="D7944" s="92" t="s">
        <v>48</v>
      </c>
      <c r="E7944" s="92" t="s">
        <v>53</v>
      </c>
      <c r="F7944" s="92" t="s">
        <v>50</v>
      </c>
      <c r="G7944" s="92" t="s">
        <v>97</v>
      </c>
      <c r="H7944" s="92" t="s">
        <v>93</v>
      </c>
      <c r="I7944" s="92" t="s">
        <v>195</v>
      </c>
      <c r="L7944" s="92">
        <f>L6936+L7188*'Emission factors'!$I$16+L7440*'Emission factors'!$I$17</f>
        <v>0</v>
      </c>
      <c r="M7944" s="92">
        <f>M6936+M7188*'Emission factors'!$I$16+M7440*'Emission factors'!$I$17</f>
        <v>0</v>
      </c>
      <c r="N7944" s="92">
        <f>N6936+N7188*'Emission factors'!$I$16+N7440*'Emission factors'!$I$17</f>
        <v>0</v>
      </c>
      <c r="O7944" s="92">
        <f>O6936+O7188*'Emission factors'!$I$16+O7440*'Emission factors'!$I$17</f>
        <v>0</v>
      </c>
      <c r="P7944" s="92">
        <f>P6936+P7188*'Emission factors'!$I$16+P7440*'Emission factors'!$I$17</f>
        <v>0</v>
      </c>
      <c r="Q7944" s="92">
        <f>Q6936+Q7188*'Emission factors'!$I$16+Q7440*'Emission factors'!$I$17</f>
        <v>0</v>
      </c>
      <c r="R7944" s="92">
        <f>R6936+R7188*'Emission factors'!$I$16+R7440*'Emission factors'!$I$17</f>
        <v>0</v>
      </c>
      <c r="S7944" s="92">
        <f>S6936+S7188*'Emission factors'!$I$16+S7440*'Emission factors'!$I$17</f>
        <v>0</v>
      </c>
      <c r="T7944" s="92">
        <f>T6936+T7188*'Emission factors'!$I$16+T7440*'Emission factors'!$I$17</f>
        <v>0</v>
      </c>
      <c r="U7944" s="92">
        <f>U6936+U7188*'Emission factors'!$I$16+U7440*'Emission factors'!$I$17</f>
        <v>0</v>
      </c>
    </row>
    <row r="7945" spans="1:21" x14ac:dyDescent="0.25">
      <c r="A7945" s="92" t="s">
        <v>11</v>
      </c>
      <c r="B7945" s="92" t="s">
        <v>12</v>
      </c>
      <c r="C7945" s="92" t="s">
        <v>48</v>
      </c>
      <c r="D7945" s="92" t="s">
        <v>48</v>
      </c>
      <c r="E7945" s="92" t="s">
        <v>53</v>
      </c>
      <c r="F7945" s="92" t="s">
        <v>50</v>
      </c>
      <c r="G7945" s="92" t="s">
        <v>97</v>
      </c>
      <c r="H7945" s="92" t="s">
        <v>93</v>
      </c>
      <c r="I7945" s="92" t="s">
        <v>192</v>
      </c>
      <c r="L7945" s="92">
        <f>L6937+L7189*'Emission factors'!$I$16+L7441*'Emission factors'!$I$17</f>
        <v>0</v>
      </c>
      <c r="M7945" s="92">
        <f>M6937+M7189*'Emission factors'!$I$16+M7441*'Emission factors'!$I$17</f>
        <v>0</v>
      </c>
      <c r="N7945" s="92">
        <f>N6937+N7189*'Emission factors'!$I$16+N7441*'Emission factors'!$I$17</f>
        <v>0</v>
      </c>
      <c r="O7945" s="92">
        <f>O6937+O7189*'Emission factors'!$I$16+O7441*'Emission factors'!$I$17</f>
        <v>0</v>
      </c>
      <c r="P7945" s="92">
        <f>P6937+P7189*'Emission factors'!$I$16+P7441*'Emission factors'!$I$17</f>
        <v>0</v>
      </c>
      <c r="Q7945" s="92">
        <f>Q6937+Q7189*'Emission factors'!$I$16+Q7441*'Emission factors'!$I$17</f>
        <v>0</v>
      </c>
      <c r="R7945" s="92">
        <f>R6937+R7189*'Emission factors'!$I$16+R7441*'Emission factors'!$I$17</f>
        <v>0</v>
      </c>
      <c r="S7945" s="92">
        <f>S6937+S7189*'Emission factors'!$I$16+S7441*'Emission factors'!$I$17</f>
        <v>0</v>
      </c>
      <c r="T7945" s="92">
        <f>T6937+T7189*'Emission factors'!$I$16+T7441*'Emission factors'!$I$17</f>
        <v>0</v>
      </c>
      <c r="U7945" s="92">
        <f>U6937+U7189*'Emission factors'!$I$16+U7441*'Emission factors'!$I$17</f>
        <v>0</v>
      </c>
    </row>
    <row r="7946" spans="1:21" x14ac:dyDescent="0.25">
      <c r="A7946" s="92" t="s">
        <v>11</v>
      </c>
      <c r="B7946" s="92" t="s">
        <v>12</v>
      </c>
      <c r="C7946" s="92" t="s">
        <v>48</v>
      </c>
      <c r="D7946" s="92" t="s">
        <v>48</v>
      </c>
      <c r="E7946" s="92" t="s">
        <v>53</v>
      </c>
      <c r="F7946" s="92" t="s">
        <v>50</v>
      </c>
      <c r="G7946" s="92" t="s">
        <v>97</v>
      </c>
      <c r="H7946" s="92" t="s">
        <v>93</v>
      </c>
      <c r="I7946" s="92" t="s">
        <v>229</v>
      </c>
      <c r="L7946" s="92">
        <f>L6938+L7190*'Emission factors'!$I$16+L7442*'Emission factors'!$I$17</f>
        <v>0</v>
      </c>
      <c r="M7946" s="92">
        <f>M6938+M7190*'Emission factors'!$I$16+M7442*'Emission factors'!$I$17</f>
        <v>0</v>
      </c>
      <c r="N7946" s="92">
        <f>N6938+N7190*'Emission factors'!$I$16+N7442*'Emission factors'!$I$17</f>
        <v>0</v>
      </c>
      <c r="O7946" s="92">
        <f>O6938+O7190*'Emission factors'!$I$16+O7442*'Emission factors'!$I$17</f>
        <v>0</v>
      </c>
      <c r="P7946" s="92">
        <f>P6938+P7190*'Emission factors'!$I$16+P7442*'Emission factors'!$I$17</f>
        <v>0</v>
      </c>
      <c r="Q7946" s="92">
        <f>Q6938+Q7190*'Emission factors'!$I$16+Q7442*'Emission factors'!$I$17</f>
        <v>0</v>
      </c>
      <c r="R7946" s="92">
        <f>R6938+R7190*'Emission factors'!$I$16+R7442*'Emission factors'!$I$17</f>
        <v>0</v>
      </c>
      <c r="S7946" s="92">
        <f>S6938+S7190*'Emission factors'!$I$16+S7442*'Emission factors'!$I$17</f>
        <v>0</v>
      </c>
      <c r="T7946" s="92">
        <f>T6938+T7190*'Emission factors'!$I$16+T7442*'Emission factors'!$I$17</f>
        <v>0</v>
      </c>
      <c r="U7946" s="92">
        <f>U6938+U7190*'Emission factors'!$I$16+U7442*'Emission factors'!$I$17</f>
        <v>0</v>
      </c>
    </row>
    <row r="7947" spans="1:21" x14ac:dyDescent="0.25">
      <c r="A7947" s="92" t="s">
        <v>11</v>
      </c>
      <c r="B7947" s="92" t="s">
        <v>12</v>
      </c>
      <c r="C7947" s="92" t="s">
        <v>48</v>
      </c>
      <c r="D7947" s="92" t="s">
        <v>48</v>
      </c>
      <c r="E7947" s="92" t="s">
        <v>53</v>
      </c>
      <c r="F7947" s="92" t="s">
        <v>50</v>
      </c>
      <c r="G7947" s="92" t="s">
        <v>97</v>
      </c>
      <c r="H7947" s="92" t="s">
        <v>93</v>
      </c>
      <c r="I7947" s="92" t="s">
        <v>198</v>
      </c>
      <c r="L7947" s="92">
        <f>L6939+L7191*'Emission factors'!$I$16+L7443*'Emission factors'!$I$17</f>
        <v>0</v>
      </c>
      <c r="M7947" s="92">
        <f>M6939+M7191*'Emission factors'!$I$16+M7443*'Emission factors'!$I$17</f>
        <v>0</v>
      </c>
      <c r="N7947" s="92">
        <f>N6939+N7191*'Emission factors'!$I$16+N7443*'Emission factors'!$I$17</f>
        <v>0</v>
      </c>
      <c r="O7947" s="92">
        <f>O6939+O7191*'Emission factors'!$I$16+O7443*'Emission factors'!$I$17</f>
        <v>0</v>
      </c>
      <c r="P7947" s="92">
        <f>P6939+P7191*'Emission factors'!$I$16+P7443*'Emission factors'!$I$17</f>
        <v>0</v>
      </c>
      <c r="Q7947" s="92">
        <f>Q6939+Q7191*'Emission factors'!$I$16+Q7443*'Emission factors'!$I$17</f>
        <v>0</v>
      </c>
      <c r="R7947" s="92">
        <f>R6939+R7191*'Emission factors'!$I$16+R7443*'Emission factors'!$I$17</f>
        <v>0</v>
      </c>
      <c r="S7947" s="92">
        <f>S6939+S7191*'Emission factors'!$I$16+S7443*'Emission factors'!$I$17</f>
        <v>0</v>
      </c>
      <c r="T7947" s="92">
        <f>T6939+T7191*'Emission factors'!$I$16+T7443*'Emission factors'!$I$17</f>
        <v>0</v>
      </c>
      <c r="U7947" s="92">
        <f>U6939+U7191*'Emission factors'!$I$16+U7443*'Emission factors'!$I$17</f>
        <v>0</v>
      </c>
    </row>
    <row r="7948" spans="1:21" x14ac:dyDescent="0.25">
      <c r="A7948" s="92" t="s">
        <v>11</v>
      </c>
      <c r="B7948" s="92" t="s">
        <v>12</v>
      </c>
      <c r="C7948" s="92" t="s">
        <v>48</v>
      </c>
      <c r="D7948" s="92" t="s">
        <v>48</v>
      </c>
      <c r="E7948" s="92" t="s">
        <v>53</v>
      </c>
      <c r="F7948" s="92" t="s">
        <v>50</v>
      </c>
      <c r="G7948" s="92" t="s">
        <v>97</v>
      </c>
      <c r="H7948" s="92" t="s">
        <v>93</v>
      </c>
      <c r="I7948" s="92" t="s">
        <v>230</v>
      </c>
      <c r="L7948" s="92">
        <f>L6940+L7192*'Emission factors'!$I$16+L7444*'Emission factors'!$I$17</f>
        <v>0</v>
      </c>
      <c r="M7948" s="92">
        <f>M6940+M7192*'Emission factors'!$I$16+M7444*'Emission factors'!$I$17</f>
        <v>0</v>
      </c>
      <c r="N7948" s="92">
        <f>N6940+N7192*'Emission factors'!$I$16+N7444*'Emission factors'!$I$17</f>
        <v>0</v>
      </c>
      <c r="O7948" s="92">
        <f>O6940+O7192*'Emission factors'!$I$16+O7444*'Emission factors'!$I$17</f>
        <v>0</v>
      </c>
      <c r="P7948" s="92">
        <f>P6940+P7192*'Emission factors'!$I$16+P7444*'Emission factors'!$I$17</f>
        <v>0</v>
      </c>
      <c r="Q7948" s="92">
        <f>Q6940+Q7192*'Emission factors'!$I$16+Q7444*'Emission factors'!$I$17</f>
        <v>0</v>
      </c>
      <c r="R7948" s="92">
        <f>R6940+R7192*'Emission factors'!$I$16+R7444*'Emission factors'!$I$17</f>
        <v>0</v>
      </c>
      <c r="S7948" s="92">
        <f>S6940+S7192*'Emission factors'!$I$16+S7444*'Emission factors'!$I$17</f>
        <v>0</v>
      </c>
      <c r="T7948" s="92">
        <f>T6940+T7192*'Emission factors'!$I$16+T7444*'Emission factors'!$I$17</f>
        <v>0</v>
      </c>
      <c r="U7948" s="92">
        <f>U6940+U7192*'Emission factors'!$I$16+U7444*'Emission factors'!$I$17</f>
        <v>0</v>
      </c>
    </row>
    <row r="7949" spans="1:21" x14ac:dyDescent="0.25">
      <c r="A7949" s="92" t="s">
        <v>11</v>
      </c>
      <c r="B7949" s="92" t="s">
        <v>12</v>
      </c>
      <c r="C7949" s="92" t="s">
        <v>48</v>
      </c>
      <c r="D7949" s="92" t="s">
        <v>48</v>
      </c>
      <c r="E7949" s="92" t="s">
        <v>53</v>
      </c>
      <c r="F7949" s="92" t="s">
        <v>50</v>
      </c>
      <c r="G7949" s="92" t="s">
        <v>97</v>
      </c>
      <c r="H7949" s="92" t="s">
        <v>93</v>
      </c>
      <c r="I7949" s="92" t="s">
        <v>210</v>
      </c>
      <c r="L7949" s="92">
        <f>L6941+L7193*'Emission factors'!$I$16+L7445*'Emission factors'!$I$17</f>
        <v>0</v>
      </c>
      <c r="M7949" s="92">
        <f>M6941+M7193*'Emission factors'!$I$16+M7445*'Emission factors'!$I$17</f>
        <v>0</v>
      </c>
      <c r="N7949" s="92">
        <f>N6941+N7193*'Emission factors'!$I$16+N7445*'Emission factors'!$I$17</f>
        <v>0</v>
      </c>
      <c r="O7949" s="92">
        <f>O6941+O7193*'Emission factors'!$I$16+O7445*'Emission factors'!$I$17</f>
        <v>0</v>
      </c>
      <c r="P7949" s="92">
        <f>P6941+P7193*'Emission factors'!$I$16+P7445*'Emission factors'!$I$17</f>
        <v>0</v>
      </c>
      <c r="Q7949" s="92">
        <f>Q6941+Q7193*'Emission factors'!$I$16+Q7445*'Emission factors'!$I$17</f>
        <v>0</v>
      </c>
      <c r="R7949" s="92">
        <f>R6941+R7193*'Emission factors'!$I$16+R7445*'Emission factors'!$I$17</f>
        <v>0</v>
      </c>
      <c r="S7949" s="92">
        <f>S6941+S7193*'Emission factors'!$I$16+S7445*'Emission factors'!$I$17</f>
        <v>0</v>
      </c>
      <c r="T7949" s="92">
        <f>T6941+T7193*'Emission factors'!$I$16+T7445*'Emission factors'!$I$17</f>
        <v>0</v>
      </c>
      <c r="U7949" s="92">
        <f>U6941+U7193*'Emission factors'!$I$16+U7445*'Emission factors'!$I$17</f>
        <v>0</v>
      </c>
    </row>
    <row r="7950" spans="1:21" x14ac:dyDescent="0.25">
      <c r="A7950" s="92" t="s">
        <v>11</v>
      </c>
      <c r="B7950" s="92" t="s">
        <v>12</v>
      </c>
      <c r="C7950" s="92" t="s">
        <v>48</v>
      </c>
      <c r="D7950" s="92" t="s">
        <v>48</v>
      </c>
      <c r="E7950" s="92" t="s">
        <v>53</v>
      </c>
      <c r="F7950" s="92" t="s">
        <v>50</v>
      </c>
      <c r="G7950" s="92" t="s">
        <v>97</v>
      </c>
      <c r="H7950" s="92" t="s">
        <v>93</v>
      </c>
      <c r="I7950" s="92" t="s">
        <v>191</v>
      </c>
      <c r="L7950" s="92">
        <f>L6942+L7194*'Emission factors'!$I$16+L7446*'Emission factors'!$I$17</f>
        <v>0</v>
      </c>
      <c r="M7950" s="92">
        <f>M6942+M7194*'Emission factors'!$I$16+M7446*'Emission factors'!$I$17</f>
        <v>0</v>
      </c>
      <c r="N7950" s="92">
        <f>N6942+N7194*'Emission factors'!$I$16+N7446*'Emission factors'!$I$17</f>
        <v>0</v>
      </c>
      <c r="O7950" s="92">
        <f>O6942+O7194*'Emission factors'!$I$16+O7446*'Emission factors'!$I$17</f>
        <v>0</v>
      </c>
      <c r="P7950" s="92">
        <f>P6942+P7194*'Emission factors'!$I$16+P7446*'Emission factors'!$I$17</f>
        <v>0</v>
      </c>
      <c r="Q7950" s="92">
        <f>Q6942+Q7194*'Emission factors'!$I$16+Q7446*'Emission factors'!$I$17</f>
        <v>0</v>
      </c>
      <c r="R7950" s="92">
        <f>R6942+R7194*'Emission factors'!$I$16+R7446*'Emission factors'!$I$17</f>
        <v>0</v>
      </c>
      <c r="S7950" s="92">
        <f>S6942+S7194*'Emission factors'!$I$16+S7446*'Emission factors'!$I$17</f>
        <v>0</v>
      </c>
      <c r="T7950" s="92">
        <f>T6942+T7194*'Emission factors'!$I$16+T7446*'Emission factors'!$I$17</f>
        <v>0</v>
      </c>
      <c r="U7950" s="92">
        <f>U6942+U7194*'Emission factors'!$I$16+U7446*'Emission factors'!$I$17</f>
        <v>0</v>
      </c>
    </row>
    <row r="7951" spans="1:21" x14ac:dyDescent="0.25">
      <c r="A7951" s="92" t="s">
        <v>11</v>
      </c>
      <c r="B7951" s="92" t="s">
        <v>12</v>
      </c>
      <c r="C7951" s="92" t="s">
        <v>48</v>
      </c>
      <c r="D7951" s="92" t="s">
        <v>48</v>
      </c>
      <c r="E7951" s="92" t="s">
        <v>53</v>
      </c>
      <c r="F7951" s="92" t="s">
        <v>50</v>
      </c>
      <c r="G7951" s="92" t="s">
        <v>97</v>
      </c>
      <c r="H7951" s="92" t="s">
        <v>93</v>
      </c>
      <c r="I7951" s="92" t="s">
        <v>231</v>
      </c>
      <c r="L7951" s="92">
        <f>L6943+L7195*'Emission factors'!$I$16+L7447*'Emission factors'!$I$17</f>
        <v>0</v>
      </c>
      <c r="M7951" s="92">
        <f>M6943+M7195*'Emission factors'!$I$16+M7447*'Emission factors'!$I$17</f>
        <v>0</v>
      </c>
      <c r="N7951" s="92">
        <f>N6943+N7195*'Emission factors'!$I$16+N7447*'Emission factors'!$I$17</f>
        <v>0</v>
      </c>
      <c r="O7951" s="92">
        <f>O6943+O7195*'Emission factors'!$I$16+O7447*'Emission factors'!$I$17</f>
        <v>0</v>
      </c>
      <c r="P7951" s="92">
        <f>P6943+P7195*'Emission factors'!$I$16+P7447*'Emission factors'!$I$17</f>
        <v>0</v>
      </c>
      <c r="Q7951" s="92">
        <f>Q6943+Q7195*'Emission factors'!$I$16+Q7447*'Emission factors'!$I$17</f>
        <v>0</v>
      </c>
      <c r="R7951" s="92">
        <f>R6943+R7195*'Emission factors'!$I$16+R7447*'Emission factors'!$I$17</f>
        <v>0</v>
      </c>
      <c r="S7951" s="92">
        <f>S6943+S7195*'Emission factors'!$I$16+S7447*'Emission factors'!$I$17</f>
        <v>0</v>
      </c>
      <c r="T7951" s="92">
        <f>T6943+T7195*'Emission factors'!$I$16+T7447*'Emission factors'!$I$17</f>
        <v>0</v>
      </c>
      <c r="U7951" s="92">
        <f>U6943+U7195*'Emission factors'!$I$16+U7447*'Emission factors'!$I$17</f>
        <v>0</v>
      </c>
    </row>
    <row r="7952" spans="1:21" x14ac:dyDescent="0.25">
      <c r="A7952" s="92" t="s">
        <v>11</v>
      </c>
      <c r="B7952" s="92" t="s">
        <v>12</v>
      </c>
      <c r="C7952" s="92" t="s">
        <v>48</v>
      </c>
      <c r="D7952" s="92" t="s">
        <v>48</v>
      </c>
      <c r="E7952" s="92" t="s">
        <v>53</v>
      </c>
      <c r="F7952" s="92" t="s">
        <v>50</v>
      </c>
      <c r="G7952" s="92" t="s">
        <v>97</v>
      </c>
      <c r="H7952" s="92" t="s">
        <v>93</v>
      </c>
      <c r="I7952" s="92" t="s">
        <v>190</v>
      </c>
      <c r="L7952" s="92">
        <f>L6944+L7196*'Emission factors'!$I$16+L7448*'Emission factors'!$I$17</f>
        <v>0</v>
      </c>
      <c r="M7952" s="92">
        <f>M6944+M7196*'Emission factors'!$I$16+M7448*'Emission factors'!$I$17</f>
        <v>0</v>
      </c>
      <c r="N7952" s="92">
        <f>N6944+N7196*'Emission factors'!$I$16+N7448*'Emission factors'!$I$17</f>
        <v>0</v>
      </c>
      <c r="O7952" s="92">
        <f>O6944+O7196*'Emission factors'!$I$16+O7448*'Emission factors'!$I$17</f>
        <v>0</v>
      </c>
      <c r="P7952" s="92">
        <f>P6944+P7196*'Emission factors'!$I$16+P7448*'Emission factors'!$I$17</f>
        <v>0</v>
      </c>
      <c r="Q7952" s="92">
        <f>Q6944+Q7196*'Emission factors'!$I$16+Q7448*'Emission factors'!$I$17</f>
        <v>0</v>
      </c>
      <c r="R7952" s="92">
        <f>R6944+R7196*'Emission factors'!$I$16+R7448*'Emission factors'!$I$17</f>
        <v>0</v>
      </c>
      <c r="S7952" s="92">
        <f>S6944+S7196*'Emission factors'!$I$16+S7448*'Emission factors'!$I$17</f>
        <v>0</v>
      </c>
      <c r="T7952" s="92">
        <f>T6944+T7196*'Emission factors'!$I$16+T7448*'Emission factors'!$I$17</f>
        <v>0</v>
      </c>
      <c r="U7952" s="92">
        <f>U6944+U7196*'Emission factors'!$I$16+U7448*'Emission factors'!$I$17</f>
        <v>0</v>
      </c>
    </row>
    <row r="7953" spans="1:21" x14ac:dyDescent="0.25">
      <c r="A7953" s="92" t="s">
        <v>11</v>
      </c>
      <c r="B7953" s="92" t="s">
        <v>12</v>
      </c>
      <c r="C7953" s="92" t="s">
        <v>48</v>
      </c>
      <c r="D7953" s="92" t="s">
        <v>48</v>
      </c>
      <c r="E7953" s="92" t="s">
        <v>54</v>
      </c>
      <c r="F7953" s="92" t="s">
        <v>50</v>
      </c>
      <c r="G7953" s="92" t="s">
        <v>97</v>
      </c>
      <c r="H7953" s="92" t="s">
        <v>93</v>
      </c>
      <c r="I7953" s="92" t="s">
        <v>207</v>
      </c>
      <c r="L7953" s="92">
        <f>L6945+L7197*'Emission factors'!$I$16+L7449*'Emission factors'!$I$17</f>
        <v>152298.46434831232</v>
      </c>
      <c r="M7953" s="92">
        <f>M6945+M7197*'Emission factors'!$I$16+M7449*'Emission factors'!$I$17</f>
        <v>86197.687753769947</v>
      </c>
      <c r="N7953" s="92">
        <f>N6945+N7197*'Emission factors'!$I$16+N7449*'Emission factors'!$I$17</f>
        <v>66093.626746871494</v>
      </c>
      <c r="O7953" s="92">
        <f>O6945+O7197*'Emission factors'!$I$16+O7449*'Emission factors'!$I$17</f>
        <v>80410.855643512696</v>
      </c>
      <c r="P7953" s="92">
        <f>P6945+P7197*'Emission factors'!$I$16+P7449*'Emission factors'!$I$17</f>
        <v>76266.603499212753</v>
      </c>
      <c r="Q7953" s="92">
        <f>Q6945+Q7197*'Emission factors'!$I$16+Q7449*'Emission factors'!$I$17</f>
        <v>19886.401200128861</v>
      </c>
      <c r="R7953" s="92">
        <f>R6945+R7197*'Emission factors'!$I$16+R7449*'Emission factors'!$I$17</f>
        <v>33323.582082759182</v>
      </c>
      <c r="S7953" s="92">
        <f>S6945+S7197*'Emission factors'!$I$16+S7449*'Emission factors'!$I$17</f>
        <v>74950.864114931435</v>
      </c>
      <c r="T7953" s="92">
        <f>T6945+T7197*'Emission factors'!$I$16+T7449*'Emission factors'!$I$17</f>
        <v>21376.262665507998</v>
      </c>
      <c r="U7953" s="92">
        <f>U6945+U7197*'Emission factors'!$I$16+U7449*'Emission factors'!$I$17</f>
        <v>423.80267354802714</v>
      </c>
    </row>
    <row r="7954" spans="1:21" x14ac:dyDescent="0.25">
      <c r="A7954" s="92" t="s">
        <v>11</v>
      </c>
      <c r="B7954" s="92" t="s">
        <v>12</v>
      </c>
      <c r="C7954" s="92" t="s">
        <v>48</v>
      </c>
      <c r="D7954" s="92" t="s">
        <v>48</v>
      </c>
      <c r="E7954" s="92" t="s">
        <v>54</v>
      </c>
      <c r="F7954" s="92" t="s">
        <v>50</v>
      </c>
      <c r="G7954" s="92" t="s">
        <v>97</v>
      </c>
      <c r="H7954" s="92" t="s">
        <v>93</v>
      </c>
      <c r="I7954" s="92" t="s">
        <v>218</v>
      </c>
      <c r="L7954" s="92">
        <f>L6946+L7198*'Emission factors'!$I$16+L7450*'Emission factors'!$I$17</f>
        <v>0</v>
      </c>
      <c r="M7954" s="92">
        <f>M6946+M7198*'Emission factors'!$I$16+M7450*'Emission factors'!$I$17</f>
        <v>0</v>
      </c>
      <c r="N7954" s="92">
        <f>N6946+N7198*'Emission factors'!$I$16+N7450*'Emission factors'!$I$17</f>
        <v>0</v>
      </c>
      <c r="O7954" s="92">
        <f>O6946+O7198*'Emission factors'!$I$16+O7450*'Emission factors'!$I$17</f>
        <v>0</v>
      </c>
      <c r="P7954" s="92">
        <f>P6946+P7198*'Emission factors'!$I$16+P7450*'Emission factors'!$I$17</f>
        <v>0</v>
      </c>
      <c r="Q7954" s="92">
        <f>Q6946+Q7198*'Emission factors'!$I$16+Q7450*'Emission factors'!$I$17</f>
        <v>0</v>
      </c>
      <c r="R7954" s="92">
        <f>R6946+R7198*'Emission factors'!$I$16+R7450*'Emission factors'!$I$17</f>
        <v>0</v>
      </c>
      <c r="S7954" s="92">
        <f>S6946+S7198*'Emission factors'!$I$16+S7450*'Emission factors'!$I$17</f>
        <v>0</v>
      </c>
      <c r="T7954" s="92">
        <f>T6946+T7198*'Emission factors'!$I$16+T7450*'Emission factors'!$I$17</f>
        <v>0</v>
      </c>
      <c r="U7954" s="92">
        <f>U6946+U7198*'Emission factors'!$I$16+U7450*'Emission factors'!$I$17</f>
        <v>0</v>
      </c>
    </row>
    <row r="7955" spans="1:21" x14ac:dyDescent="0.25">
      <c r="A7955" s="92" t="s">
        <v>11</v>
      </c>
      <c r="B7955" s="92" t="s">
        <v>12</v>
      </c>
      <c r="C7955" s="92" t="s">
        <v>48</v>
      </c>
      <c r="D7955" s="92" t="s">
        <v>48</v>
      </c>
      <c r="E7955" s="92" t="s">
        <v>54</v>
      </c>
      <c r="F7955" s="92" t="s">
        <v>50</v>
      </c>
      <c r="G7955" s="92" t="s">
        <v>97</v>
      </c>
      <c r="H7955" s="92" t="s">
        <v>93</v>
      </c>
      <c r="I7955" s="92" t="s">
        <v>194</v>
      </c>
      <c r="L7955" s="92">
        <f>L6947+L7199*'Emission factors'!$I$16+L7451*'Emission factors'!$I$17</f>
        <v>0</v>
      </c>
      <c r="M7955" s="92">
        <f>M6947+M7199*'Emission factors'!$I$16+M7451*'Emission factors'!$I$17</f>
        <v>0</v>
      </c>
      <c r="N7955" s="92">
        <f>N6947+N7199*'Emission factors'!$I$16+N7451*'Emission factors'!$I$17</f>
        <v>0</v>
      </c>
      <c r="O7955" s="92">
        <f>O6947+O7199*'Emission factors'!$I$16+O7451*'Emission factors'!$I$17</f>
        <v>0</v>
      </c>
      <c r="P7955" s="92">
        <f>P6947+P7199*'Emission factors'!$I$16+P7451*'Emission factors'!$I$17</f>
        <v>0</v>
      </c>
      <c r="Q7955" s="92">
        <f>Q6947+Q7199*'Emission factors'!$I$16+Q7451*'Emission factors'!$I$17</f>
        <v>0</v>
      </c>
      <c r="R7955" s="92">
        <f>R6947+R7199*'Emission factors'!$I$16+R7451*'Emission factors'!$I$17</f>
        <v>0</v>
      </c>
      <c r="S7955" s="92">
        <f>S6947+S7199*'Emission factors'!$I$16+S7451*'Emission factors'!$I$17</f>
        <v>0</v>
      </c>
      <c r="T7955" s="92">
        <f>T6947+T7199*'Emission factors'!$I$16+T7451*'Emission factors'!$I$17</f>
        <v>0</v>
      </c>
      <c r="U7955" s="92">
        <f>U6947+U7199*'Emission factors'!$I$16+U7451*'Emission factors'!$I$17</f>
        <v>0</v>
      </c>
    </row>
    <row r="7956" spans="1:21" x14ac:dyDescent="0.25">
      <c r="A7956" s="92" t="s">
        <v>11</v>
      </c>
      <c r="B7956" s="92" t="s">
        <v>12</v>
      </c>
      <c r="C7956" s="92" t="s">
        <v>48</v>
      </c>
      <c r="D7956" s="92" t="s">
        <v>48</v>
      </c>
      <c r="E7956" s="92" t="s">
        <v>54</v>
      </c>
      <c r="F7956" s="92" t="s">
        <v>50</v>
      </c>
      <c r="G7956" s="92" t="s">
        <v>97</v>
      </c>
      <c r="H7956" s="92" t="s">
        <v>93</v>
      </c>
      <c r="I7956" s="92" t="s">
        <v>205</v>
      </c>
      <c r="L7956" s="92">
        <f>L6948+L7200*'Emission factors'!$I$16+L7452*'Emission factors'!$I$17</f>
        <v>0</v>
      </c>
      <c r="M7956" s="92">
        <f>M6948+M7200*'Emission factors'!$I$16+M7452*'Emission factors'!$I$17</f>
        <v>0</v>
      </c>
      <c r="N7956" s="92">
        <f>N6948+N7200*'Emission factors'!$I$16+N7452*'Emission factors'!$I$17</f>
        <v>0</v>
      </c>
      <c r="O7956" s="92">
        <f>O6948+O7200*'Emission factors'!$I$16+O7452*'Emission factors'!$I$17</f>
        <v>0</v>
      </c>
      <c r="P7956" s="92">
        <f>P6948+P7200*'Emission factors'!$I$16+P7452*'Emission factors'!$I$17</f>
        <v>0</v>
      </c>
      <c r="Q7956" s="92">
        <f>Q6948+Q7200*'Emission factors'!$I$16+Q7452*'Emission factors'!$I$17</f>
        <v>0</v>
      </c>
      <c r="R7956" s="92">
        <f>R6948+R7200*'Emission factors'!$I$16+R7452*'Emission factors'!$I$17</f>
        <v>0</v>
      </c>
      <c r="S7956" s="92">
        <f>S6948+S7200*'Emission factors'!$I$16+S7452*'Emission factors'!$I$17</f>
        <v>0</v>
      </c>
      <c r="T7956" s="92">
        <f>T6948+T7200*'Emission factors'!$I$16+T7452*'Emission factors'!$I$17</f>
        <v>0</v>
      </c>
      <c r="U7956" s="92">
        <f>U6948+U7200*'Emission factors'!$I$16+U7452*'Emission factors'!$I$17</f>
        <v>0</v>
      </c>
    </row>
    <row r="7957" spans="1:21" x14ac:dyDescent="0.25">
      <c r="A7957" s="92" t="s">
        <v>11</v>
      </c>
      <c r="B7957" s="92" t="s">
        <v>12</v>
      </c>
      <c r="C7957" s="92" t="s">
        <v>48</v>
      </c>
      <c r="D7957" s="92" t="s">
        <v>48</v>
      </c>
      <c r="E7957" s="92" t="s">
        <v>54</v>
      </c>
      <c r="F7957" s="92" t="s">
        <v>50</v>
      </c>
      <c r="G7957" s="92" t="s">
        <v>97</v>
      </c>
      <c r="H7957" s="92" t="s">
        <v>93</v>
      </c>
      <c r="I7957" s="92" t="s">
        <v>204</v>
      </c>
      <c r="L7957" s="92">
        <f>L6949+L7201*'Emission factors'!$I$16+L7453*'Emission factors'!$I$17</f>
        <v>52774.213077883105</v>
      </c>
      <c r="M7957" s="92">
        <f>M6949+M7201*'Emission factors'!$I$16+M7453*'Emission factors'!$I$17</f>
        <v>29869.080819715429</v>
      </c>
      <c r="N7957" s="92">
        <f>N6949+N7201*'Emission factors'!$I$16+N7453*'Emission factors'!$I$17</f>
        <v>22902.654704726316</v>
      </c>
      <c r="O7957" s="92">
        <f>O6949+O7201*'Emission factors'!$I$16+O7453*'Emission factors'!$I$17</f>
        <v>27863.83728597761</v>
      </c>
      <c r="P7957" s="92">
        <f>P6949+P7201*'Emission factors'!$I$16+P7453*'Emission factors'!$I$17</f>
        <v>26427.77785722616</v>
      </c>
      <c r="Q7957" s="92">
        <f>Q6949+Q7201*'Emission factors'!$I$16+Q7453*'Emission factors'!$I$17</f>
        <v>6891.0029971651547</v>
      </c>
      <c r="R7957" s="92">
        <f>R6949+R7201*'Emission factors'!$I$16+R7453*'Emission factors'!$I$17</f>
        <v>11547.232789766129</v>
      </c>
      <c r="S7957" s="92">
        <f>S6949+S7201*'Emission factors'!$I$16+S7453*'Emission factors'!$I$17</f>
        <v>25971.850012397612</v>
      </c>
      <c r="T7957" s="92">
        <f>T6949+T7201*'Emission factors'!$I$16+T7453*'Emission factors'!$I$17</f>
        <v>7407.2673388109388</v>
      </c>
      <c r="U7957" s="92">
        <f>U6949+U7201*'Emission factors'!$I$16+U7453*'Emission factors'!$I$17</f>
        <v>146.85540456697294</v>
      </c>
    </row>
    <row r="7958" spans="1:21" x14ac:dyDescent="0.25">
      <c r="A7958" s="92" t="s">
        <v>11</v>
      </c>
      <c r="B7958" s="92" t="s">
        <v>12</v>
      </c>
      <c r="C7958" s="92" t="s">
        <v>48</v>
      </c>
      <c r="D7958" s="92" t="s">
        <v>48</v>
      </c>
      <c r="E7958" s="92" t="s">
        <v>54</v>
      </c>
      <c r="F7958" s="92" t="s">
        <v>50</v>
      </c>
      <c r="G7958" s="92" t="s">
        <v>97</v>
      </c>
      <c r="H7958" s="92" t="s">
        <v>93</v>
      </c>
      <c r="I7958" s="92" t="s">
        <v>199</v>
      </c>
      <c r="L7958" s="92">
        <f>L6950+L7202*'Emission factors'!$I$16+L7454*'Emission factors'!$I$17</f>
        <v>770990.93894009257</v>
      </c>
      <c r="M7958" s="92">
        <f>M6950+M7202*'Emission factors'!$I$16+M7454*'Emission factors'!$I$17</f>
        <v>436364.45383817446</v>
      </c>
      <c r="N7958" s="92">
        <f>N6950+N7202*'Emission factors'!$I$16+N7454*'Emission factors'!$I$17</f>
        <v>334590.28993873851</v>
      </c>
      <c r="O7958" s="92">
        <f>O6950+O7202*'Emission factors'!$I$16+O7454*'Emission factors'!$I$17</f>
        <v>407069.37761224428</v>
      </c>
      <c r="P7958" s="92">
        <f>P6950+P7202*'Emission factors'!$I$16+P7454*'Emission factors'!$I$17</f>
        <v>386089.64636143658</v>
      </c>
      <c r="Q7958" s="92">
        <f>Q6950+Q7202*'Emission factors'!$I$16+Q7454*'Emission factors'!$I$17</f>
        <v>100672.28976361395</v>
      </c>
      <c r="R7958" s="92">
        <f>R6950+R7202*'Emission factors'!$I$16+R7454*'Emission factors'!$I$17</f>
        <v>168696.25014783308</v>
      </c>
      <c r="S7958" s="92">
        <f>S6950+S7202*'Emission factors'!$I$16+S7454*'Emission factors'!$I$17</f>
        <v>379428.88883096352</v>
      </c>
      <c r="T7958" s="92">
        <f>T6950+T7202*'Emission factors'!$I$16+T7454*'Emission factors'!$I$17</f>
        <v>108214.51742164385</v>
      </c>
      <c r="U7958" s="92">
        <f>U6950+U7202*'Emission factors'!$I$16+U7454*'Emission factors'!$I$17</f>
        <v>2145.4452781403616</v>
      </c>
    </row>
    <row r="7959" spans="1:21" x14ac:dyDescent="0.25">
      <c r="A7959" s="92" t="s">
        <v>11</v>
      </c>
      <c r="B7959" s="92" t="s">
        <v>12</v>
      </c>
      <c r="C7959" s="92" t="s">
        <v>48</v>
      </c>
      <c r="D7959" s="92" t="s">
        <v>48</v>
      </c>
      <c r="E7959" s="92" t="s">
        <v>54</v>
      </c>
      <c r="F7959" s="92" t="s">
        <v>50</v>
      </c>
      <c r="G7959" s="92" t="s">
        <v>97</v>
      </c>
      <c r="H7959" s="92" t="s">
        <v>93</v>
      </c>
      <c r="I7959" s="92" t="s">
        <v>233</v>
      </c>
      <c r="L7959" s="92">
        <f>L6951+L7203*'Emission factors'!$I$16+L7455*'Emission factors'!$I$17</f>
        <v>0</v>
      </c>
      <c r="M7959" s="92">
        <f>M6951+M7203*'Emission factors'!$I$16+M7455*'Emission factors'!$I$17</f>
        <v>0</v>
      </c>
      <c r="N7959" s="92">
        <f>N6951+N7203*'Emission factors'!$I$16+N7455*'Emission factors'!$I$17</f>
        <v>0</v>
      </c>
      <c r="O7959" s="92">
        <f>O6951+O7203*'Emission factors'!$I$16+O7455*'Emission factors'!$I$17</f>
        <v>0</v>
      </c>
      <c r="P7959" s="92">
        <f>P6951+P7203*'Emission factors'!$I$16+P7455*'Emission factors'!$I$17</f>
        <v>0</v>
      </c>
      <c r="Q7959" s="92">
        <f>Q6951+Q7203*'Emission factors'!$I$16+Q7455*'Emission factors'!$I$17</f>
        <v>0</v>
      </c>
      <c r="R7959" s="92">
        <f>R6951+R7203*'Emission factors'!$I$16+R7455*'Emission factors'!$I$17</f>
        <v>0</v>
      </c>
      <c r="S7959" s="92">
        <f>S6951+S7203*'Emission factors'!$I$16+S7455*'Emission factors'!$I$17</f>
        <v>0</v>
      </c>
      <c r="T7959" s="92">
        <f>T6951+T7203*'Emission factors'!$I$16+T7455*'Emission factors'!$I$17</f>
        <v>0</v>
      </c>
      <c r="U7959" s="92">
        <f>U6951+U7203*'Emission factors'!$I$16+U7455*'Emission factors'!$I$17</f>
        <v>0</v>
      </c>
    </row>
    <row r="7960" spans="1:21" x14ac:dyDescent="0.25">
      <c r="A7960" s="92" t="s">
        <v>11</v>
      </c>
      <c r="B7960" s="92" t="s">
        <v>12</v>
      </c>
      <c r="C7960" s="92" t="s">
        <v>48</v>
      </c>
      <c r="D7960" s="92" t="s">
        <v>48</v>
      </c>
      <c r="E7960" s="92" t="s">
        <v>54</v>
      </c>
      <c r="F7960" s="92" t="s">
        <v>50</v>
      </c>
      <c r="G7960" s="92" t="s">
        <v>97</v>
      </c>
      <c r="H7960" s="92" t="s">
        <v>93</v>
      </c>
      <c r="I7960" s="92" t="s">
        <v>220</v>
      </c>
      <c r="L7960" s="92">
        <f>L6952+L7204*'Emission factors'!$I$16+L7456*'Emission factors'!$I$17</f>
        <v>0</v>
      </c>
      <c r="M7960" s="92">
        <f>M6952+M7204*'Emission factors'!$I$16+M7456*'Emission factors'!$I$17</f>
        <v>0</v>
      </c>
      <c r="N7960" s="92">
        <f>N6952+N7204*'Emission factors'!$I$16+N7456*'Emission factors'!$I$17</f>
        <v>0</v>
      </c>
      <c r="O7960" s="92">
        <f>O6952+O7204*'Emission factors'!$I$16+O7456*'Emission factors'!$I$17</f>
        <v>0</v>
      </c>
      <c r="P7960" s="92">
        <f>P6952+P7204*'Emission factors'!$I$16+P7456*'Emission factors'!$I$17</f>
        <v>0</v>
      </c>
      <c r="Q7960" s="92">
        <f>Q6952+Q7204*'Emission factors'!$I$16+Q7456*'Emission factors'!$I$17</f>
        <v>0</v>
      </c>
      <c r="R7960" s="92">
        <f>R6952+R7204*'Emission factors'!$I$16+R7456*'Emission factors'!$I$17</f>
        <v>0</v>
      </c>
      <c r="S7960" s="92">
        <f>S6952+S7204*'Emission factors'!$I$16+S7456*'Emission factors'!$I$17</f>
        <v>0</v>
      </c>
      <c r="T7960" s="92">
        <f>T6952+T7204*'Emission factors'!$I$16+T7456*'Emission factors'!$I$17</f>
        <v>0</v>
      </c>
      <c r="U7960" s="92">
        <f>U6952+U7204*'Emission factors'!$I$16+U7456*'Emission factors'!$I$17</f>
        <v>0</v>
      </c>
    </row>
    <row r="7961" spans="1:21" x14ac:dyDescent="0.25">
      <c r="A7961" s="92" t="s">
        <v>11</v>
      </c>
      <c r="B7961" s="92" t="s">
        <v>12</v>
      </c>
      <c r="C7961" s="92" t="s">
        <v>48</v>
      </c>
      <c r="D7961" s="92" t="s">
        <v>48</v>
      </c>
      <c r="E7961" s="92" t="s">
        <v>54</v>
      </c>
      <c r="F7961" s="92" t="s">
        <v>50</v>
      </c>
      <c r="G7961" s="92" t="s">
        <v>97</v>
      </c>
      <c r="H7961" s="92" t="s">
        <v>93</v>
      </c>
      <c r="I7961" s="92" t="s">
        <v>221</v>
      </c>
      <c r="L7961" s="92">
        <f>L6953+L7205*'Emission factors'!$I$16+L7457*'Emission factors'!$I$17</f>
        <v>55586.661616702659</v>
      </c>
      <c r="M7961" s="92">
        <f>M6953+M7205*'Emission factors'!$I$16+M7457*'Emission factors'!$I$17</f>
        <v>31460.866803967216</v>
      </c>
      <c r="N7961" s="92">
        <f>N6953+N7205*'Emission factors'!$I$16+N7457*'Emission factors'!$I$17</f>
        <v>24123.185225273119</v>
      </c>
      <c r="O7961" s="92">
        <f>O6953+O7205*'Emission factors'!$I$16+O7457*'Emission factors'!$I$17</f>
        <v>29348.759635178791</v>
      </c>
      <c r="P7961" s="92">
        <f>P6953+P7205*'Emission factors'!$I$16+P7457*'Emission factors'!$I$17</f>
        <v>27836.169586518536</v>
      </c>
      <c r="Q7961" s="92">
        <f>Q6953+Q7205*'Emission factors'!$I$16+Q7457*'Emission factors'!$I$17</f>
        <v>7258.2390046784603</v>
      </c>
      <c r="R7961" s="92">
        <f>R6953+R7205*'Emission factors'!$I$16+R7457*'Emission factors'!$I$17</f>
        <v>12162.609052014883</v>
      </c>
      <c r="S7961" s="92">
        <f>S6953+S7205*'Emission factors'!$I$16+S7457*'Emission factors'!$I$17</f>
        <v>27355.944390271343</v>
      </c>
      <c r="T7961" s="92">
        <f>T6953+T7205*'Emission factors'!$I$16+T7457*'Emission factors'!$I$17</f>
        <v>7802.016156248359</v>
      </c>
      <c r="U7961" s="92">
        <f>U6953+U7205*'Emission factors'!$I$16+U7457*'Emission factors'!$I$17</f>
        <v>154.68163718900382</v>
      </c>
    </row>
    <row r="7962" spans="1:21" x14ac:dyDescent="0.25">
      <c r="A7962" s="92" t="s">
        <v>11</v>
      </c>
      <c r="B7962" s="92" t="s">
        <v>12</v>
      </c>
      <c r="C7962" s="92" t="s">
        <v>48</v>
      </c>
      <c r="D7962" s="92" t="s">
        <v>48</v>
      </c>
      <c r="E7962" s="92" t="s">
        <v>54</v>
      </c>
      <c r="F7962" s="92" t="s">
        <v>50</v>
      </c>
      <c r="G7962" s="92" t="s">
        <v>97</v>
      </c>
      <c r="H7962" s="92" t="s">
        <v>93</v>
      </c>
      <c r="I7962" s="92" t="s">
        <v>201</v>
      </c>
      <c r="L7962" s="92">
        <f>L6954+L7206*'Emission factors'!$I$16+L7458*'Emission factors'!$I$17</f>
        <v>131514.33534301913</v>
      </c>
      <c r="M7962" s="92">
        <f>M6954+M7206*'Emission factors'!$I$16+M7458*'Emission factors'!$I$17</f>
        <v>78098.593763111247</v>
      </c>
      <c r="N7962" s="92">
        <f>N6954+N7206*'Emission factors'!$I$16+N7458*'Emission factors'!$I$17</f>
        <v>54568.682462615157</v>
      </c>
      <c r="O7962" s="92">
        <f>O6954+O7206*'Emission factors'!$I$16+O7458*'Emission factors'!$I$17</f>
        <v>790930.40928295534</v>
      </c>
      <c r="P7962" s="92">
        <f>P6954+P7206*'Emission factors'!$I$16+P7458*'Emission factors'!$I$17</f>
        <v>294603.41930424876</v>
      </c>
      <c r="Q7962" s="92">
        <f>Q6954+Q7206*'Emission factors'!$I$16+Q7458*'Emission factors'!$I$17</f>
        <v>51523.296246644204</v>
      </c>
      <c r="R7962" s="92">
        <f>R6954+R7206*'Emission factors'!$I$16+R7458*'Emission factors'!$I$17</f>
        <v>33774.024319188509</v>
      </c>
      <c r="S7962" s="92">
        <f>S6954+S7206*'Emission factors'!$I$16+S7458*'Emission factors'!$I$17</f>
        <v>7850.3774534904314</v>
      </c>
      <c r="T7962" s="92">
        <f>T6954+T7206*'Emission factors'!$I$16+T7458*'Emission factors'!$I$17</f>
        <v>342.3664342664776</v>
      </c>
      <c r="U7962" s="92">
        <f>U6954+U7206*'Emission factors'!$I$16+U7458*'Emission factors'!$I$17</f>
        <v>0</v>
      </c>
    </row>
    <row r="7963" spans="1:21" x14ac:dyDescent="0.25">
      <c r="A7963" s="92" t="s">
        <v>11</v>
      </c>
      <c r="B7963" s="92" t="s">
        <v>12</v>
      </c>
      <c r="C7963" s="92" t="s">
        <v>48</v>
      </c>
      <c r="D7963" s="92" t="s">
        <v>48</v>
      </c>
      <c r="E7963" s="92" t="s">
        <v>54</v>
      </c>
      <c r="F7963" s="92" t="s">
        <v>50</v>
      </c>
      <c r="G7963" s="92" t="s">
        <v>97</v>
      </c>
      <c r="H7963" s="92" t="s">
        <v>93</v>
      </c>
      <c r="I7963" s="92" t="s">
        <v>196</v>
      </c>
      <c r="L7963" s="92">
        <f>L6955+L7207*'Emission factors'!$I$16+L7459*'Emission factors'!$I$17</f>
        <v>0</v>
      </c>
      <c r="M7963" s="92">
        <f>M6955+M7207*'Emission factors'!$I$16+M7459*'Emission factors'!$I$17</f>
        <v>0</v>
      </c>
      <c r="N7963" s="92">
        <f>N6955+N7207*'Emission factors'!$I$16+N7459*'Emission factors'!$I$17</f>
        <v>0</v>
      </c>
      <c r="O7963" s="92">
        <f>O6955+O7207*'Emission factors'!$I$16+O7459*'Emission factors'!$I$17</f>
        <v>0</v>
      </c>
      <c r="P7963" s="92">
        <f>P6955+P7207*'Emission factors'!$I$16+P7459*'Emission factors'!$I$17</f>
        <v>0</v>
      </c>
      <c r="Q7963" s="92">
        <f>Q6955+Q7207*'Emission factors'!$I$16+Q7459*'Emission factors'!$I$17</f>
        <v>0</v>
      </c>
      <c r="R7963" s="92">
        <f>R6955+R7207*'Emission factors'!$I$16+R7459*'Emission factors'!$I$17</f>
        <v>0</v>
      </c>
      <c r="S7963" s="92">
        <f>S6955+S7207*'Emission factors'!$I$16+S7459*'Emission factors'!$I$17</f>
        <v>0</v>
      </c>
      <c r="T7963" s="92">
        <f>T6955+T7207*'Emission factors'!$I$16+T7459*'Emission factors'!$I$17</f>
        <v>0</v>
      </c>
      <c r="U7963" s="92">
        <f>U6955+U7207*'Emission factors'!$I$16+U7459*'Emission factors'!$I$17</f>
        <v>0</v>
      </c>
    </row>
    <row r="7964" spans="1:21" x14ac:dyDescent="0.25">
      <c r="A7964" s="92" t="s">
        <v>11</v>
      </c>
      <c r="B7964" s="92" t="s">
        <v>12</v>
      </c>
      <c r="C7964" s="92" t="s">
        <v>48</v>
      </c>
      <c r="D7964" s="92" t="s">
        <v>48</v>
      </c>
      <c r="E7964" s="92" t="s">
        <v>54</v>
      </c>
      <c r="F7964" s="92" t="s">
        <v>50</v>
      </c>
      <c r="G7964" s="92" t="s">
        <v>97</v>
      </c>
      <c r="H7964" s="92" t="s">
        <v>93</v>
      </c>
      <c r="I7964" s="92" t="s">
        <v>197</v>
      </c>
      <c r="L7964" s="92">
        <f>L6956+L7208*'Emission factors'!$I$16+L7460*'Emission factors'!$I$17</f>
        <v>1023380.0524645639</v>
      </c>
      <c r="M7964" s="92">
        <f>M6956+M7208*'Emission factors'!$I$16+M7460*'Emission factors'!$I$17</f>
        <v>399934.35987225367</v>
      </c>
      <c r="N7964" s="92">
        <f>N6956+N7208*'Emission factors'!$I$16+N7460*'Emission factors'!$I$17</f>
        <v>253734.83812154495</v>
      </c>
      <c r="O7964" s="92">
        <f>O6956+O7208*'Emission factors'!$I$16+O7460*'Emission factors'!$I$17</f>
        <v>490560.73565485468</v>
      </c>
      <c r="P7964" s="92">
        <f>P6956+P7208*'Emission factors'!$I$16+P7460*'Emission factors'!$I$17</f>
        <v>157633.99476027637</v>
      </c>
      <c r="Q7964" s="92">
        <f>Q6956+Q7208*'Emission factors'!$I$16+Q7460*'Emission factors'!$I$17</f>
        <v>6118.4560120481929</v>
      </c>
      <c r="R7964" s="92">
        <f>R6956+R7208*'Emission factors'!$I$16+R7460*'Emission factors'!$I$17</f>
        <v>262080.3736411233</v>
      </c>
      <c r="S7964" s="92">
        <f>S6956+S7208*'Emission factors'!$I$16+S7460*'Emission factors'!$I$17</f>
        <v>608753.26834523375</v>
      </c>
      <c r="T7964" s="92">
        <f>T6956+T7208*'Emission factors'!$I$16+T7460*'Emission factors'!$I$17</f>
        <v>173855.37300531537</v>
      </c>
      <c r="U7964" s="92">
        <f>U6956+U7208*'Emission factors'!$I$16+U7460*'Emission factors'!$I$17</f>
        <v>0</v>
      </c>
    </row>
    <row r="7965" spans="1:21" x14ac:dyDescent="0.25">
      <c r="A7965" s="92" t="s">
        <v>11</v>
      </c>
      <c r="B7965" s="92" t="s">
        <v>12</v>
      </c>
      <c r="C7965" s="92" t="s">
        <v>48</v>
      </c>
      <c r="D7965" s="92" t="s">
        <v>48</v>
      </c>
      <c r="E7965" s="92" t="s">
        <v>54</v>
      </c>
      <c r="F7965" s="92" t="s">
        <v>50</v>
      </c>
      <c r="G7965" s="92" t="s">
        <v>97</v>
      </c>
      <c r="H7965" s="92" t="s">
        <v>93</v>
      </c>
      <c r="I7965" s="92" t="s">
        <v>222</v>
      </c>
      <c r="L7965" s="92">
        <f>L6957+L7209*'Emission factors'!$I$16+L7461*'Emission factors'!$I$17</f>
        <v>138644.09805457125</v>
      </c>
      <c r="M7965" s="92">
        <f>M6957+M7209*'Emission factors'!$I$16+M7461*'Emission factors'!$I$17</f>
        <v>142221.84626895815</v>
      </c>
      <c r="N7965" s="92">
        <f>N6957+N7209*'Emission factors'!$I$16+N7461*'Emission factors'!$I$17</f>
        <v>147762.52355474839</v>
      </c>
      <c r="O7965" s="92">
        <f>O6957+O7209*'Emission factors'!$I$16+O7461*'Emission factors'!$I$17</f>
        <v>149314.20746013464</v>
      </c>
      <c r="P7965" s="92">
        <f>P6957+P7209*'Emission factors'!$I$16+P7461*'Emission factors'!$I$17</f>
        <v>146611.49326169383</v>
      </c>
      <c r="Q7965" s="92">
        <f>Q6957+Q7209*'Emission factors'!$I$16+Q7461*'Emission factors'!$I$17</f>
        <v>136023.71225038977</v>
      </c>
      <c r="R7965" s="92">
        <f>R6957+R7209*'Emission factors'!$I$16+R7461*'Emission factors'!$I$17</f>
        <v>127432.74809851164</v>
      </c>
      <c r="S7965" s="92">
        <f>S6957+S7209*'Emission factors'!$I$16+S7461*'Emission factors'!$I$17</f>
        <v>120091.50631594614</v>
      </c>
      <c r="T7965" s="92">
        <f>T6957+T7209*'Emission factors'!$I$16+T7461*'Emission factors'!$I$17</f>
        <v>54939.343643515225</v>
      </c>
      <c r="U7965" s="92">
        <f>U6957+U7209*'Emission factors'!$I$16+U7461*'Emission factors'!$I$17</f>
        <v>33833.726234585396</v>
      </c>
    </row>
    <row r="7966" spans="1:21" x14ac:dyDescent="0.25">
      <c r="A7966" s="92" t="s">
        <v>11</v>
      </c>
      <c r="B7966" s="92" t="s">
        <v>12</v>
      </c>
      <c r="C7966" s="92" t="s">
        <v>48</v>
      </c>
      <c r="D7966" s="92" t="s">
        <v>48</v>
      </c>
      <c r="E7966" s="92" t="s">
        <v>54</v>
      </c>
      <c r="F7966" s="92" t="s">
        <v>50</v>
      </c>
      <c r="G7966" s="92" t="s">
        <v>97</v>
      </c>
      <c r="H7966" s="92" t="s">
        <v>93</v>
      </c>
      <c r="I7966" s="92" t="s">
        <v>223</v>
      </c>
      <c r="L7966" s="92">
        <f>L6958+L7210*'Emission factors'!$I$16+L7462*'Emission factors'!$I$17</f>
        <v>0</v>
      </c>
      <c r="M7966" s="92">
        <f>M6958+M7210*'Emission factors'!$I$16+M7462*'Emission factors'!$I$17</f>
        <v>0</v>
      </c>
      <c r="N7966" s="92">
        <f>N6958+N7210*'Emission factors'!$I$16+N7462*'Emission factors'!$I$17</f>
        <v>0</v>
      </c>
      <c r="O7966" s="92">
        <f>O6958+O7210*'Emission factors'!$I$16+O7462*'Emission factors'!$I$17</f>
        <v>0</v>
      </c>
      <c r="P7966" s="92">
        <f>P6958+P7210*'Emission factors'!$I$16+P7462*'Emission factors'!$I$17</f>
        <v>0</v>
      </c>
      <c r="Q7966" s="92">
        <f>Q6958+Q7210*'Emission factors'!$I$16+Q7462*'Emission factors'!$I$17</f>
        <v>0</v>
      </c>
      <c r="R7966" s="92">
        <f>R6958+R7210*'Emission factors'!$I$16+R7462*'Emission factors'!$I$17</f>
        <v>0</v>
      </c>
      <c r="S7966" s="92">
        <f>S6958+S7210*'Emission factors'!$I$16+S7462*'Emission factors'!$I$17</f>
        <v>0</v>
      </c>
      <c r="T7966" s="92">
        <f>T6958+T7210*'Emission factors'!$I$16+T7462*'Emission factors'!$I$17</f>
        <v>0</v>
      </c>
      <c r="U7966" s="92">
        <f>U6958+U7210*'Emission factors'!$I$16+U7462*'Emission factors'!$I$17</f>
        <v>0</v>
      </c>
    </row>
    <row r="7967" spans="1:21" x14ac:dyDescent="0.25">
      <c r="A7967" s="92" t="s">
        <v>11</v>
      </c>
      <c r="B7967" s="92" t="s">
        <v>12</v>
      </c>
      <c r="C7967" s="92" t="s">
        <v>48</v>
      </c>
      <c r="D7967" s="92" t="s">
        <v>48</v>
      </c>
      <c r="E7967" s="92" t="s">
        <v>54</v>
      </c>
      <c r="F7967" s="92" t="s">
        <v>50</v>
      </c>
      <c r="G7967" s="92" t="s">
        <v>97</v>
      </c>
      <c r="H7967" s="92" t="s">
        <v>93</v>
      </c>
      <c r="I7967" s="92" t="s">
        <v>259</v>
      </c>
      <c r="L7967" s="92">
        <f>L6959+L7211*'Emission factors'!$I$16+L7463*'Emission factors'!$I$17</f>
        <v>0</v>
      </c>
      <c r="M7967" s="92">
        <f>M6959+M7211*'Emission factors'!$I$16+M7463*'Emission factors'!$I$17</f>
        <v>0</v>
      </c>
      <c r="N7967" s="92">
        <f>N6959+N7211*'Emission factors'!$I$16+N7463*'Emission factors'!$I$17</f>
        <v>0</v>
      </c>
      <c r="O7967" s="92">
        <f>O6959+O7211*'Emission factors'!$I$16+O7463*'Emission factors'!$I$17</f>
        <v>0</v>
      </c>
      <c r="P7967" s="92">
        <f>P6959+P7211*'Emission factors'!$I$16+P7463*'Emission factors'!$I$17</f>
        <v>0</v>
      </c>
      <c r="Q7967" s="92">
        <f>Q6959+Q7211*'Emission factors'!$I$16+Q7463*'Emission factors'!$I$17</f>
        <v>0</v>
      </c>
      <c r="R7967" s="92">
        <f>R6959+R7211*'Emission factors'!$I$16+R7463*'Emission factors'!$I$17</f>
        <v>0</v>
      </c>
      <c r="S7967" s="92">
        <f>S6959+S7211*'Emission factors'!$I$16+S7463*'Emission factors'!$I$17</f>
        <v>0</v>
      </c>
      <c r="T7967" s="92">
        <f>T6959+T7211*'Emission factors'!$I$16+T7463*'Emission factors'!$I$17</f>
        <v>0</v>
      </c>
      <c r="U7967" s="92">
        <f>U6959+U7211*'Emission factors'!$I$16+U7463*'Emission factors'!$I$17</f>
        <v>0</v>
      </c>
    </row>
    <row r="7968" spans="1:21" x14ac:dyDescent="0.25">
      <c r="A7968" s="92" t="s">
        <v>11</v>
      </c>
      <c r="B7968" s="92" t="s">
        <v>12</v>
      </c>
      <c r="C7968" s="92" t="s">
        <v>48</v>
      </c>
      <c r="D7968" s="92" t="s">
        <v>48</v>
      </c>
      <c r="E7968" s="92" t="s">
        <v>54</v>
      </c>
      <c r="F7968" s="92" t="s">
        <v>50</v>
      </c>
      <c r="G7968" s="92" t="s">
        <v>97</v>
      </c>
      <c r="H7968" s="92" t="s">
        <v>93</v>
      </c>
      <c r="I7968" s="89" t="s">
        <v>193</v>
      </c>
      <c r="L7968" s="92">
        <f>L6960+L7212*'Emission factors'!$I$16+L7464*'Emission factors'!$I$17</f>
        <v>0</v>
      </c>
      <c r="M7968" s="92">
        <f>M6960+M7212*'Emission factors'!$I$16+M7464*'Emission factors'!$I$17</f>
        <v>0</v>
      </c>
      <c r="N7968" s="92">
        <f>N6960+N7212*'Emission factors'!$I$16+N7464*'Emission factors'!$I$17</f>
        <v>0</v>
      </c>
      <c r="O7968" s="92">
        <f>O6960+O7212*'Emission factors'!$I$16+O7464*'Emission factors'!$I$17</f>
        <v>0</v>
      </c>
      <c r="P7968" s="92">
        <f>P6960+P7212*'Emission factors'!$I$16+P7464*'Emission factors'!$I$17</f>
        <v>0</v>
      </c>
      <c r="Q7968" s="92">
        <f>Q6960+Q7212*'Emission factors'!$I$16+Q7464*'Emission factors'!$I$17</f>
        <v>0</v>
      </c>
      <c r="R7968" s="92">
        <f>R6960+R7212*'Emission factors'!$I$16+R7464*'Emission factors'!$I$17</f>
        <v>0</v>
      </c>
      <c r="S7968" s="92">
        <f>S6960+S7212*'Emission factors'!$I$16+S7464*'Emission factors'!$I$17</f>
        <v>0</v>
      </c>
      <c r="T7968" s="92">
        <f>T6960+T7212*'Emission factors'!$I$16+T7464*'Emission factors'!$I$17</f>
        <v>0</v>
      </c>
      <c r="U7968" s="92">
        <f>U6960+U7212*'Emission factors'!$I$16+U7464*'Emission factors'!$I$17</f>
        <v>0</v>
      </c>
    </row>
    <row r="7969" spans="1:21" x14ac:dyDescent="0.25">
      <c r="A7969" s="92" t="s">
        <v>11</v>
      </c>
      <c r="B7969" s="92" t="s">
        <v>12</v>
      </c>
      <c r="C7969" s="92" t="s">
        <v>48</v>
      </c>
      <c r="D7969" s="92" t="s">
        <v>48</v>
      </c>
      <c r="E7969" s="92" t="s">
        <v>54</v>
      </c>
      <c r="F7969" s="92" t="s">
        <v>50</v>
      </c>
      <c r="G7969" s="92" t="s">
        <v>97</v>
      </c>
      <c r="H7969" s="92" t="s">
        <v>93</v>
      </c>
      <c r="I7969" s="92" t="s">
        <v>203</v>
      </c>
      <c r="L7969" s="92">
        <f>L6961+L7213*'Emission factors'!$I$16+L7465*'Emission factors'!$I$17</f>
        <v>171663.09420255164</v>
      </c>
      <c r="M7969" s="92">
        <f>M6961+M7213*'Emission factors'!$I$16+M7465*'Emission factors'!$I$17</f>
        <v>211854.14064537184</v>
      </c>
      <c r="N7969" s="92">
        <f>N6961+N7213*'Emission factors'!$I$16+N7465*'Emission factors'!$I$17</f>
        <v>318958.20340055507</v>
      </c>
      <c r="O7969" s="92">
        <f>O6961+O7213*'Emission factors'!$I$16+O7465*'Emission factors'!$I$17</f>
        <v>470930.82180256624</v>
      </c>
      <c r="P7969" s="92">
        <f>P6961+P7213*'Emission factors'!$I$16+P7465*'Emission factors'!$I$17</f>
        <v>519897.71054807131</v>
      </c>
      <c r="Q7969" s="92">
        <f>Q6961+Q7213*'Emission factors'!$I$16+Q7465*'Emission factors'!$I$17</f>
        <v>427790.69538075553</v>
      </c>
      <c r="R7969" s="92">
        <f>R6961+R7213*'Emission factors'!$I$16+R7465*'Emission factors'!$I$17</f>
        <v>405537.95405995706</v>
      </c>
      <c r="S7969" s="92">
        <f>S6961+S7213*'Emission factors'!$I$16+S7465*'Emission factors'!$I$17</f>
        <v>417790.78537924809</v>
      </c>
      <c r="T7969" s="92">
        <f>T6961+T7213*'Emission factors'!$I$16+T7465*'Emission factors'!$I$17</f>
        <v>330333.06663987326</v>
      </c>
      <c r="U7969" s="92">
        <f>U6961+U7213*'Emission factors'!$I$16+U7465*'Emission factors'!$I$17</f>
        <v>374502.99340899853</v>
      </c>
    </row>
    <row r="7970" spans="1:21" x14ac:dyDescent="0.25">
      <c r="A7970" s="92" t="s">
        <v>11</v>
      </c>
      <c r="B7970" s="92" t="s">
        <v>12</v>
      </c>
      <c r="C7970" s="92" t="s">
        <v>48</v>
      </c>
      <c r="D7970" s="92" t="s">
        <v>48</v>
      </c>
      <c r="E7970" s="92" t="s">
        <v>54</v>
      </c>
      <c r="F7970" s="92" t="s">
        <v>50</v>
      </c>
      <c r="G7970" s="92" t="s">
        <v>97</v>
      </c>
      <c r="H7970" s="92" t="s">
        <v>93</v>
      </c>
      <c r="I7970" s="92" t="s">
        <v>209</v>
      </c>
      <c r="L7970" s="92">
        <f>L6962+L7214*'Emission factors'!$I$16+L7466*'Emission factors'!$I$17</f>
        <v>133668.08949291281</v>
      </c>
      <c r="M7970" s="92">
        <f>M6962+M7214*'Emission factors'!$I$16+M7466*'Emission factors'!$I$17</f>
        <v>173600.720285613</v>
      </c>
      <c r="N7970" s="92">
        <f>N6962+N7214*'Emission factors'!$I$16+N7466*'Emission factors'!$I$17</f>
        <v>211525.86688341602</v>
      </c>
      <c r="O7970" s="92">
        <f>O6962+O7214*'Emission factors'!$I$16+O7466*'Emission factors'!$I$17</f>
        <v>212224.18123033311</v>
      </c>
      <c r="P7970" s="92">
        <f>P6962+P7214*'Emission factors'!$I$16+P7466*'Emission factors'!$I$17</f>
        <v>212224.18123033311</v>
      </c>
      <c r="Q7970" s="92">
        <f>Q6962+Q7214*'Emission factors'!$I$16+Q7466*'Emission factors'!$I$17</f>
        <v>53056.045307583277</v>
      </c>
      <c r="R7970" s="92">
        <f>R6962+R7214*'Emission factors'!$I$16+R7466*'Emission factors'!$I$17</f>
        <v>79584.067961374894</v>
      </c>
      <c r="S7970" s="92">
        <f>S6962+S7214*'Emission factors'!$I$16+S7466*'Emission factors'!$I$17</f>
        <v>185696.15857654141</v>
      </c>
      <c r="T7970" s="92">
        <f>T6962+T7214*'Emission factors'!$I$16+T7466*'Emission factors'!$I$17</f>
        <v>53056.045307583277</v>
      </c>
      <c r="U7970" s="92">
        <f>U6962+U7214*'Emission factors'!$I$16+U7466*'Emission factors'!$I$17</f>
        <v>0</v>
      </c>
    </row>
    <row r="7971" spans="1:21" x14ac:dyDescent="0.25">
      <c r="A7971" s="92" t="s">
        <v>11</v>
      </c>
      <c r="B7971" s="92" t="s">
        <v>12</v>
      </c>
      <c r="C7971" s="92" t="s">
        <v>48</v>
      </c>
      <c r="D7971" s="92" t="s">
        <v>48</v>
      </c>
      <c r="E7971" s="92" t="s">
        <v>54</v>
      </c>
      <c r="F7971" s="92" t="s">
        <v>50</v>
      </c>
      <c r="G7971" s="92" t="s">
        <v>97</v>
      </c>
      <c r="H7971" s="92" t="s">
        <v>93</v>
      </c>
      <c r="I7971" s="92" t="s">
        <v>208</v>
      </c>
      <c r="L7971" s="92">
        <f>L6963+L7215*'Emission factors'!$I$16+L7467*'Emission factors'!$I$17</f>
        <v>31220.119742235718</v>
      </c>
      <c r="M7971" s="92">
        <f>M6963+M7215*'Emission factors'!$I$16+M7467*'Emission factors'!$I$17</f>
        <v>73538.887203077044</v>
      </c>
      <c r="N7971" s="92">
        <f>N6963+N7215*'Emission factors'!$I$16+N7467*'Emission factors'!$I$17</f>
        <v>150099.27695160336</v>
      </c>
      <c r="O7971" s="92">
        <f>O6963+O7215*'Emission factors'!$I$16+O7467*'Emission factors'!$I$17</f>
        <v>174636.96702928617</v>
      </c>
      <c r="P7971" s="92">
        <f>P6963+P7215*'Emission factors'!$I$16+P7467*'Emission factors'!$I$17</f>
        <v>240474.57967439253</v>
      </c>
      <c r="Q7971" s="92">
        <f>Q6963+Q7215*'Emission factors'!$I$16+Q7467*'Emission factors'!$I$17</f>
        <v>154674.23095474814</v>
      </c>
      <c r="R7971" s="92">
        <f>R6963+R7215*'Emission factors'!$I$16+R7467*'Emission factors'!$I$17</f>
        <v>112564.33156438038</v>
      </c>
      <c r="S7971" s="92">
        <f>S6963+S7215*'Emission factors'!$I$16+S7467*'Emission factors'!$I$17</f>
        <v>104039.12709965689</v>
      </c>
      <c r="T7971" s="92">
        <f>T6963+T7215*'Emission factors'!$I$16+T7467*'Emission factors'!$I$17</f>
        <v>193385.49463991984</v>
      </c>
      <c r="U7971" s="92">
        <f>U6963+U7215*'Emission factors'!$I$16+U7467*'Emission factors'!$I$17</f>
        <v>221469.0185478841</v>
      </c>
    </row>
    <row r="7972" spans="1:21" x14ac:dyDescent="0.25">
      <c r="A7972" s="92" t="s">
        <v>11</v>
      </c>
      <c r="B7972" s="92" t="s">
        <v>12</v>
      </c>
      <c r="C7972" s="92" t="s">
        <v>48</v>
      </c>
      <c r="D7972" s="92" t="s">
        <v>48</v>
      </c>
      <c r="E7972" s="92" t="s">
        <v>54</v>
      </c>
      <c r="F7972" s="92" t="s">
        <v>50</v>
      </c>
      <c r="G7972" s="92" t="s">
        <v>97</v>
      </c>
      <c r="H7972" s="92" t="s">
        <v>93</v>
      </c>
      <c r="I7972" s="92" t="s">
        <v>202</v>
      </c>
      <c r="L7972" s="92">
        <f>L6964+L7216*'Emission factors'!$I$16+L7468*'Emission factors'!$I$17</f>
        <v>221032.31986704824</v>
      </c>
      <c r="M7972" s="92">
        <f>M6964+M7216*'Emission factors'!$I$16+M7468*'Emission factors'!$I$17</f>
        <v>220732.08203461274</v>
      </c>
      <c r="N7972" s="92">
        <f>N6964+N7216*'Emission factors'!$I$16+N7468*'Emission factors'!$I$17</f>
        <v>284263.55170542479</v>
      </c>
      <c r="O7972" s="92">
        <f>O6964+O7216*'Emission factors'!$I$16+O7468*'Emission factors'!$I$17</f>
        <v>416770.92321492283</v>
      </c>
      <c r="P7972" s="92">
        <f>P6964+P7216*'Emission factors'!$I$16+P7468*'Emission factors'!$I$17</f>
        <v>925211.33132758201</v>
      </c>
      <c r="Q7972" s="92">
        <f>Q6964+Q7216*'Emission factors'!$I$16+Q7468*'Emission factors'!$I$17</f>
        <v>770279.1247753927</v>
      </c>
      <c r="R7972" s="92">
        <f>R6964+R7216*'Emission factors'!$I$16+R7468*'Emission factors'!$I$17</f>
        <v>630094.23196538584</v>
      </c>
      <c r="S7972" s="92">
        <f>S6964+S7216*'Emission factors'!$I$16+S7468*'Emission factors'!$I$17</f>
        <v>581763.03814719</v>
      </c>
      <c r="T7972" s="92">
        <f>T6964+T7216*'Emission factors'!$I$16+T7468*'Emission factors'!$I$17</f>
        <v>846016.54177406942</v>
      </c>
      <c r="U7972" s="92">
        <f>U6964+U7216*'Emission factors'!$I$16+U7468*'Emission factors'!$I$17</f>
        <v>714083.24560247245</v>
      </c>
    </row>
    <row r="7973" spans="1:21" x14ac:dyDescent="0.25">
      <c r="A7973" s="92" t="s">
        <v>11</v>
      </c>
      <c r="B7973" s="92" t="s">
        <v>12</v>
      </c>
      <c r="C7973" s="92" t="s">
        <v>48</v>
      </c>
      <c r="D7973" s="92" t="s">
        <v>48</v>
      </c>
      <c r="E7973" s="92" t="s">
        <v>54</v>
      </c>
      <c r="F7973" s="92" t="s">
        <v>50</v>
      </c>
      <c r="G7973" s="92" t="s">
        <v>97</v>
      </c>
      <c r="H7973" s="92" t="s">
        <v>93</v>
      </c>
      <c r="I7973" s="92" t="s">
        <v>225</v>
      </c>
      <c r="L7973" s="92">
        <f>L6965+L7217*'Emission factors'!$I$16+L7469*'Emission factors'!$I$17</f>
        <v>0</v>
      </c>
      <c r="M7973" s="92">
        <f>M6965+M7217*'Emission factors'!$I$16+M7469*'Emission factors'!$I$17</f>
        <v>0</v>
      </c>
      <c r="N7973" s="92">
        <f>N6965+N7217*'Emission factors'!$I$16+N7469*'Emission factors'!$I$17</f>
        <v>0</v>
      </c>
      <c r="O7973" s="92">
        <f>O6965+O7217*'Emission factors'!$I$16+O7469*'Emission factors'!$I$17</f>
        <v>0</v>
      </c>
      <c r="P7973" s="92">
        <f>P6965+P7217*'Emission factors'!$I$16+P7469*'Emission factors'!$I$17</f>
        <v>0</v>
      </c>
      <c r="Q7973" s="92">
        <f>Q6965+Q7217*'Emission factors'!$I$16+Q7469*'Emission factors'!$I$17</f>
        <v>0</v>
      </c>
      <c r="R7973" s="92">
        <f>R6965+R7217*'Emission factors'!$I$16+R7469*'Emission factors'!$I$17</f>
        <v>0</v>
      </c>
      <c r="S7973" s="92">
        <f>S6965+S7217*'Emission factors'!$I$16+S7469*'Emission factors'!$I$17</f>
        <v>0</v>
      </c>
      <c r="T7973" s="92">
        <f>T6965+T7217*'Emission factors'!$I$16+T7469*'Emission factors'!$I$17</f>
        <v>0</v>
      </c>
      <c r="U7973" s="92">
        <f>U6965+U7217*'Emission factors'!$I$16+U7469*'Emission factors'!$I$17</f>
        <v>0</v>
      </c>
    </row>
    <row r="7974" spans="1:21" x14ac:dyDescent="0.25">
      <c r="A7974" s="92" t="s">
        <v>11</v>
      </c>
      <c r="B7974" s="92" t="s">
        <v>12</v>
      </c>
      <c r="C7974" s="92" t="s">
        <v>48</v>
      </c>
      <c r="D7974" s="92" t="s">
        <v>48</v>
      </c>
      <c r="E7974" s="92" t="s">
        <v>54</v>
      </c>
      <c r="F7974" s="92" t="s">
        <v>50</v>
      </c>
      <c r="G7974" s="92" t="s">
        <v>97</v>
      </c>
      <c r="H7974" s="92" t="s">
        <v>93</v>
      </c>
      <c r="I7974" s="92" t="s">
        <v>226</v>
      </c>
      <c r="L7974" s="92">
        <f>L6966+L7218*'Emission factors'!$I$16+L7470*'Emission factors'!$I$17</f>
        <v>0</v>
      </c>
      <c r="M7974" s="92">
        <f>M6966+M7218*'Emission factors'!$I$16+M7470*'Emission factors'!$I$17</f>
        <v>0</v>
      </c>
      <c r="N7974" s="92">
        <f>N6966+N7218*'Emission factors'!$I$16+N7470*'Emission factors'!$I$17</f>
        <v>0</v>
      </c>
      <c r="O7974" s="92">
        <f>O6966+O7218*'Emission factors'!$I$16+O7470*'Emission factors'!$I$17</f>
        <v>0</v>
      </c>
      <c r="P7974" s="92">
        <f>P6966+P7218*'Emission factors'!$I$16+P7470*'Emission factors'!$I$17</f>
        <v>0</v>
      </c>
      <c r="Q7974" s="92">
        <f>Q6966+Q7218*'Emission factors'!$I$16+Q7470*'Emission factors'!$I$17</f>
        <v>0</v>
      </c>
      <c r="R7974" s="92">
        <f>R6966+R7218*'Emission factors'!$I$16+R7470*'Emission factors'!$I$17</f>
        <v>0</v>
      </c>
      <c r="S7974" s="92">
        <f>S6966+S7218*'Emission factors'!$I$16+S7470*'Emission factors'!$I$17</f>
        <v>0</v>
      </c>
      <c r="T7974" s="92">
        <f>T6966+T7218*'Emission factors'!$I$16+T7470*'Emission factors'!$I$17</f>
        <v>0</v>
      </c>
      <c r="U7974" s="92">
        <f>U6966+U7218*'Emission factors'!$I$16+U7470*'Emission factors'!$I$17</f>
        <v>0</v>
      </c>
    </row>
    <row r="7975" spans="1:21" x14ac:dyDescent="0.25">
      <c r="A7975" s="92" t="s">
        <v>11</v>
      </c>
      <c r="B7975" s="92" t="s">
        <v>12</v>
      </c>
      <c r="C7975" s="92" t="s">
        <v>48</v>
      </c>
      <c r="D7975" s="92" t="s">
        <v>48</v>
      </c>
      <c r="E7975" s="92" t="s">
        <v>54</v>
      </c>
      <c r="F7975" s="92" t="s">
        <v>50</v>
      </c>
      <c r="G7975" s="92" t="s">
        <v>97</v>
      </c>
      <c r="H7975" s="92" t="s">
        <v>93</v>
      </c>
      <c r="I7975" s="92" t="s">
        <v>206</v>
      </c>
      <c r="L7975" s="92">
        <f>L6967+L7219*'Emission factors'!$I$16+L7471*'Emission factors'!$I$17</f>
        <v>0</v>
      </c>
      <c r="M7975" s="92">
        <f>M6967+M7219*'Emission factors'!$I$16+M7471*'Emission factors'!$I$17</f>
        <v>0</v>
      </c>
      <c r="N7975" s="92">
        <f>N6967+N7219*'Emission factors'!$I$16+N7471*'Emission factors'!$I$17</f>
        <v>0</v>
      </c>
      <c r="O7975" s="92">
        <f>O6967+O7219*'Emission factors'!$I$16+O7471*'Emission factors'!$I$17</f>
        <v>0</v>
      </c>
      <c r="P7975" s="92">
        <f>P6967+P7219*'Emission factors'!$I$16+P7471*'Emission factors'!$I$17</f>
        <v>0</v>
      </c>
      <c r="Q7975" s="92">
        <f>Q6967+Q7219*'Emission factors'!$I$16+Q7471*'Emission factors'!$I$17</f>
        <v>0</v>
      </c>
      <c r="R7975" s="92">
        <f>R6967+R7219*'Emission factors'!$I$16+R7471*'Emission factors'!$I$17</f>
        <v>0</v>
      </c>
      <c r="S7975" s="92">
        <f>S6967+S7219*'Emission factors'!$I$16+S7471*'Emission factors'!$I$17</f>
        <v>0</v>
      </c>
      <c r="T7975" s="92">
        <f>T6967+T7219*'Emission factors'!$I$16+T7471*'Emission factors'!$I$17</f>
        <v>0</v>
      </c>
      <c r="U7975" s="92">
        <f>U6967+U7219*'Emission factors'!$I$16+U7471*'Emission factors'!$I$17</f>
        <v>0</v>
      </c>
    </row>
    <row r="7976" spans="1:21" x14ac:dyDescent="0.25">
      <c r="A7976" s="92" t="s">
        <v>11</v>
      </c>
      <c r="B7976" s="92" t="s">
        <v>12</v>
      </c>
      <c r="C7976" s="92" t="s">
        <v>48</v>
      </c>
      <c r="D7976" s="92" t="s">
        <v>48</v>
      </c>
      <c r="E7976" s="92" t="s">
        <v>54</v>
      </c>
      <c r="F7976" s="92" t="s">
        <v>50</v>
      </c>
      <c r="G7976" s="92" t="s">
        <v>97</v>
      </c>
      <c r="H7976" s="92" t="s">
        <v>93</v>
      </c>
      <c r="I7976" s="92" t="s">
        <v>232</v>
      </c>
      <c r="L7976" s="92">
        <f>L6968+L7220*'Emission factors'!$I$16+L7472*'Emission factors'!$I$17</f>
        <v>0</v>
      </c>
      <c r="M7976" s="92">
        <f>M6968+M7220*'Emission factors'!$I$16+M7472*'Emission factors'!$I$17</f>
        <v>0</v>
      </c>
      <c r="N7976" s="92">
        <f>N6968+N7220*'Emission factors'!$I$16+N7472*'Emission factors'!$I$17</f>
        <v>0</v>
      </c>
      <c r="O7976" s="92">
        <f>O6968+O7220*'Emission factors'!$I$16+O7472*'Emission factors'!$I$17</f>
        <v>0</v>
      </c>
      <c r="P7976" s="92">
        <f>P6968+P7220*'Emission factors'!$I$16+P7472*'Emission factors'!$I$17</f>
        <v>0</v>
      </c>
      <c r="Q7976" s="92">
        <f>Q6968+Q7220*'Emission factors'!$I$16+Q7472*'Emission factors'!$I$17</f>
        <v>0</v>
      </c>
      <c r="R7976" s="92">
        <f>R6968+R7220*'Emission factors'!$I$16+R7472*'Emission factors'!$I$17</f>
        <v>0</v>
      </c>
      <c r="S7976" s="92">
        <f>S6968+S7220*'Emission factors'!$I$16+S7472*'Emission factors'!$I$17</f>
        <v>0</v>
      </c>
      <c r="T7976" s="92">
        <f>T6968+T7220*'Emission factors'!$I$16+T7472*'Emission factors'!$I$17</f>
        <v>0</v>
      </c>
      <c r="U7976" s="92">
        <f>U6968+U7220*'Emission factors'!$I$16+U7472*'Emission factors'!$I$17</f>
        <v>0</v>
      </c>
    </row>
    <row r="7977" spans="1:21" x14ac:dyDescent="0.25">
      <c r="A7977" s="92" t="s">
        <v>11</v>
      </c>
      <c r="B7977" s="92" t="s">
        <v>12</v>
      </c>
      <c r="C7977" s="92" t="s">
        <v>48</v>
      </c>
      <c r="D7977" s="92" t="s">
        <v>48</v>
      </c>
      <c r="E7977" s="92" t="s">
        <v>54</v>
      </c>
      <c r="F7977" s="92" t="s">
        <v>50</v>
      </c>
      <c r="G7977" s="92" t="s">
        <v>97</v>
      </c>
      <c r="H7977" s="92" t="s">
        <v>93</v>
      </c>
      <c r="I7977" s="92" t="s">
        <v>200</v>
      </c>
      <c r="L7977" s="92">
        <f>L6969+L7221*'Emission factors'!$I$16+L7473*'Emission factors'!$I$17</f>
        <v>0</v>
      </c>
      <c r="M7977" s="92">
        <f>M6969+M7221*'Emission factors'!$I$16+M7473*'Emission factors'!$I$17</f>
        <v>0</v>
      </c>
      <c r="N7977" s="92">
        <f>N6969+N7221*'Emission factors'!$I$16+N7473*'Emission factors'!$I$17</f>
        <v>0</v>
      </c>
      <c r="O7977" s="92">
        <f>O6969+O7221*'Emission factors'!$I$16+O7473*'Emission factors'!$I$17</f>
        <v>0</v>
      </c>
      <c r="P7977" s="92">
        <f>P6969+P7221*'Emission factors'!$I$16+P7473*'Emission factors'!$I$17</f>
        <v>0</v>
      </c>
      <c r="Q7977" s="92">
        <f>Q6969+Q7221*'Emission factors'!$I$16+Q7473*'Emission factors'!$I$17</f>
        <v>0</v>
      </c>
      <c r="R7977" s="92">
        <f>R6969+R7221*'Emission factors'!$I$16+R7473*'Emission factors'!$I$17</f>
        <v>0</v>
      </c>
      <c r="S7977" s="92">
        <f>S6969+S7221*'Emission factors'!$I$16+S7473*'Emission factors'!$I$17</f>
        <v>0</v>
      </c>
      <c r="T7977" s="92">
        <f>T6969+T7221*'Emission factors'!$I$16+T7473*'Emission factors'!$I$17</f>
        <v>0</v>
      </c>
      <c r="U7977" s="92">
        <f>U6969+U7221*'Emission factors'!$I$16+U7473*'Emission factors'!$I$17</f>
        <v>0</v>
      </c>
    </row>
    <row r="7978" spans="1:21" x14ac:dyDescent="0.25">
      <c r="A7978" s="92" t="s">
        <v>11</v>
      </c>
      <c r="B7978" s="92" t="s">
        <v>12</v>
      </c>
      <c r="C7978" s="92" t="s">
        <v>48</v>
      </c>
      <c r="D7978" s="92" t="s">
        <v>48</v>
      </c>
      <c r="E7978" s="92" t="s">
        <v>54</v>
      </c>
      <c r="F7978" s="92" t="s">
        <v>50</v>
      </c>
      <c r="G7978" s="92" t="s">
        <v>97</v>
      </c>
      <c r="H7978" s="92" t="s">
        <v>93</v>
      </c>
      <c r="I7978" s="92" t="s">
        <v>227</v>
      </c>
      <c r="L7978" s="92">
        <f>L6970+L7222*'Emission factors'!$I$16+L7474*'Emission factors'!$I$17</f>
        <v>0</v>
      </c>
      <c r="M7978" s="92">
        <f>M6970+M7222*'Emission factors'!$I$16+M7474*'Emission factors'!$I$17</f>
        <v>0</v>
      </c>
      <c r="N7978" s="92">
        <f>N6970+N7222*'Emission factors'!$I$16+N7474*'Emission factors'!$I$17</f>
        <v>0</v>
      </c>
      <c r="O7978" s="92">
        <f>O6970+O7222*'Emission factors'!$I$16+O7474*'Emission factors'!$I$17</f>
        <v>0</v>
      </c>
      <c r="P7978" s="92">
        <f>P6970+P7222*'Emission factors'!$I$16+P7474*'Emission factors'!$I$17</f>
        <v>0</v>
      </c>
      <c r="Q7978" s="92">
        <f>Q6970+Q7222*'Emission factors'!$I$16+Q7474*'Emission factors'!$I$17</f>
        <v>0</v>
      </c>
      <c r="R7978" s="92">
        <f>R6970+R7222*'Emission factors'!$I$16+R7474*'Emission factors'!$I$17</f>
        <v>0</v>
      </c>
      <c r="S7978" s="92">
        <f>S6970+S7222*'Emission factors'!$I$16+S7474*'Emission factors'!$I$17</f>
        <v>0</v>
      </c>
      <c r="T7978" s="92">
        <f>T6970+T7222*'Emission factors'!$I$16+T7474*'Emission factors'!$I$17</f>
        <v>0</v>
      </c>
      <c r="U7978" s="92">
        <f>U6970+U7222*'Emission factors'!$I$16+U7474*'Emission factors'!$I$17</f>
        <v>0</v>
      </c>
    </row>
    <row r="7979" spans="1:21" x14ac:dyDescent="0.25">
      <c r="A7979" s="92" t="s">
        <v>11</v>
      </c>
      <c r="B7979" s="92" t="s">
        <v>12</v>
      </c>
      <c r="C7979" s="92" t="s">
        <v>48</v>
      </c>
      <c r="D7979" s="92" t="s">
        <v>48</v>
      </c>
      <c r="E7979" s="92" t="s">
        <v>54</v>
      </c>
      <c r="F7979" s="92" t="s">
        <v>50</v>
      </c>
      <c r="G7979" s="92" t="s">
        <v>97</v>
      </c>
      <c r="H7979" s="92" t="s">
        <v>93</v>
      </c>
      <c r="I7979" s="92" t="s">
        <v>228</v>
      </c>
      <c r="L7979" s="92">
        <f>L6971+L7223*'Emission factors'!$I$16+L7475*'Emission factors'!$I$17</f>
        <v>0</v>
      </c>
      <c r="M7979" s="92">
        <f>M6971+M7223*'Emission factors'!$I$16+M7475*'Emission factors'!$I$17</f>
        <v>0</v>
      </c>
      <c r="N7979" s="92">
        <f>N6971+N7223*'Emission factors'!$I$16+N7475*'Emission factors'!$I$17</f>
        <v>0</v>
      </c>
      <c r="O7979" s="92">
        <f>O6971+O7223*'Emission factors'!$I$16+O7475*'Emission factors'!$I$17</f>
        <v>0</v>
      </c>
      <c r="P7979" s="92">
        <f>P6971+P7223*'Emission factors'!$I$16+P7475*'Emission factors'!$I$17</f>
        <v>0</v>
      </c>
      <c r="Q7979" s="92">
        <f>Q6971+Q7223*'Emission factors'!$I$16+Q7475*'Emission factors'!$I$17</f>
        <v>0</v>
      </c>
      <c r="R7979" s="92">
        <f>R6971+R7223*'Emission factors'!$I$16+R7475*'Emission factors'!$I$17</f>
        <v>0</v>
      </c>
      <c r="S7979" s="92">
        <f>S6971+S7223*'Emission factors'!$I$16+S7475*'Emission factors'!$I$17</f>
        <v>0</v>
      </c>
      <c r="T7979" s="92">
        <f>T6971+T7223*'Emission factors'!$I$16+T7475*'Emission factors'!$I$17</f>
        <v>0</v>
      </c>
      <c r="U7979" s="92">
        <f>U6971+U7223*'Emission factors'!$I$16+U7475*'Emission factors'!$I$17</f>
        <v>0</v>
      </c>
    </row>
    <row r="7980" spans="1:21" x14ac:dyDescent="0.25">
      <c r="A7980" s="92" t="s">
        <v>11</v>
      </c>
      <c r="B7980" s="92" t="s">
        <v>12</v>
      </c>
      <c r="C7980" s="92" t="s">
        <v>48</v>
      </c>
      <c r="D7980" s="92" t="s">
        <v>48</v>
      </c>
      <c r="E7980" s="92" t="s">
        <v>54</v>
      </c>
      <c r="F7980" s="92" t="s">
        <v>50</v>
      </c>
      <c r="G7980" s="92" t="s">
        <v>97</v>
      </c>
      <c r="H7980" s="92" t="s">
        <v>93</v>
      </c>
      <c r="I7980" s="92" t="s">
        <v>195</v>
      </c>
      <c r="L7980" s="92">
        <f>L6972+L7224*'Emission factors'!$I$16+L7476*'Emission factors'!$I$17</f>
        <v>0</v>
      </c>
      <c r="M7980" s="92">
        <f>M6972+M7224*'Emission factors'!$I$16+M7476*'Emission factors'!$I$17</f>
        <v>0</v>
      </c>
      <c r="N7980" s="92">
        <f>N6972+N7224*'Emission factors'!$I$16+N7476*'Emission factors'!$I$17</f>
        <v>0</v>
      </c>
      <c r="O7980" s="92">
        <f>O6972+O7224*'Emission factors'!$I$16+O7476*'Emission factors'!$I$17</f>
        <v>0</v>
      </c>
      <c r="P7980" s="92">
        <f>P6972+P7224*'Emission factors'!$I$16+P7476*'Emission factors'!$I$17</f>
        <v>0</v>
      </c>
      <c r="Q7980" s="92">
        <f>Q6972+Q7224*'Emission factors'!$I$16+Q7476*'Emission factors'!$I$17</f>
        <v>0</v>
      </c>
      <c r="R7980" s="92">
        <f>R6972+R7224*'Emission factors'!$I$16+R7476*'Emission factors'!$I$17</f>
        <v>0</v>
      </c>
      <c r="S7980" s="92">
        <f>S6972+S7224*'Emission factors'!$I$16+S7476*'Emission factors'!$I$17</f>
        <v>0</v>
      </c>
      <c r="T7980" s="92">
        <f>T6972+T7224*'Emission factors'!$I$16+T7476*'Emission factors'!$I$17</f>
        <v>0</v>
      </c>
      <c r="U7980" s="92">
        <f>U6972+U7224*'Emission factors'!$I$16+U7476*'Emission factors'!$I$17</f>
        <v>0</v>
      </c>
    </row>
    <row r="7981" spans="1:21" x14ac:dyDescent="0.25">
      <c r="A7981" s="92" t="s">
        <v>11</v>
      </c>
      <c r="B7981" s="92" t="s">
        <v>12</v>
      </c>
      <c r="C7981" s="92" t="s">
        <v>48</v>
      </c>
      <c r="D7981" s="92" t="s">
        <v>48</v>
      </c>
      <c r="E7981" s="92" t="s">
        <v>54</v>
      </c>
      <c r="F7981" s="92" t="s">
        <v>50</v>
      </c>
      <c r="G7981" s="92" t="s">
        <v>97</v>
      </c>
      <c r="H7981" s="92" t="s">
        <v>93</v>
      </c>
      <c r="I7981" s="92" t="s">
        <v>192</v>
      </c>
      <c r="L7981" s="92">
        <f>L6973+L7225*'Emission factors'!$I$16+L7477*'Emission factors'!$I$17</f>
        <v>0</v>
      </c>
      <c r="M7981" s="92">
        <f>M6973+M7225*'Emission factors'!$I$16+M7477*'Emission factors'!$I$17</f>
        <v>0</v>
      </c>
      <c r="N7981" s="92">
        <f>N6973+N7225*'Emission factors'!$I$16+N7477*'Emission factors'!$I$17</f>
        <v>0</v>
      </c>
      <c r="O7981" s="92">
        <f>O6973+O7225*'Emission factors'!$I$16+O7477*'Emission factors'!$I$17</f>
        <v>0</v>
      </c>
      <c r="P7981" s="92">
        <f>P6973+P7225*'Emission factors'!$I$16+P7477*'Emission factors'!$I$17</f>
        <v>0</v>
      </c>
      <c r="Q7981" s="92">
        <f>Q6973+Q7225*'Emission factors'!$I$16+Q7477*'Emission factors'!$I$17</f>
        <v>0</v>
      </c>
      <c r="R7981" s="92">
        <f>R6973+R7225*'Emission factors'!$I$16+R7477*'Emission factors'!$I$17</f>
        <v>0</v>
      </c>
      <c r="S7981" s="92">
        <f>S6973+S7225*'Emission factors'!$I$16+S7477*'Emission factors'!$I$17</f>
        <v>0</v>
      </c>
      <c r="T7981" s="92">
        <f>T6973+T7225*'Emission factors'!$I$16+T7477*'Emission factors'!$I$17</f>
        <v>0</v>
      </c>
      <c r="U7981" s="92">
        <f>U6973+U7225*'Emission factors'!$I$16+U7477*'Emission factors'!$I$17</f>
        <v>0</v>
      </c>
    </row>
    <row r="7982" spans="1:21" x14ac:dyDescent="0.25">
      <c r="A7982" s="92" t="s">
        <v>11</v>
      </c>
      <c r="B7982" s="92" t="s">
        <v>12</v>
      </c>
      <c r="C7982" s="92" t="s">
        <v>48</v>
      </c>
      <c r="D7982" s="92" t="s">
        <v>48</v>
      </c>
      <c r="E7982" s="92" t="s">
        <v>54</v>
      </c>
      <c r="F7982" s="92" t="s">
        <v>50</v>
      </c>
      <c r="G7982" s="92" t="s">
        <v>97</v>
      </c>
      <c r="H7982" s="92" t="s">
        <v>93</v>
      </c>
      <c r="I7982" s="92" t="s">
        <v>229</v>
      </c>
      <c r="L7982" s="92">
        <f>L6974+L7226*'Emission factors'!$I$16+L7478*'Emission factors'!$I$17</f>
        <v>0</v>
      </c>
      <c r="M7982" s="92">
        <f>M6974+M7226*'Emission factors'!$I$16+M7478*'Emission factors'!$I$17</f>
        <v>0</v>
      </c>
      <c r="N7982" s="92">
        <f>N6974+N7226*'Emission factors'!$I$16+N7478*'Emission factors'!$I$17</f>
        <v>0</v>
      </c>
      <c r="O7982" s="92">
        <f>O6974+O7226*'Emission factors'!$I$16+O7478*'Emission factors'!$I$17</f>
        <v>0</v>
      </c>
      <c r="P7982" s="92">
        <f>P6974+P7226*'Emission factors'!$I$16+P7478*'Emission factors'!$I$17</f>
        <v>0</v>
      </c>
      <c r="Q7982" s="92">
        <f>Q6974+Q7226*'Emission factors'!$I$16+Q7478*'Emission factors'!$I$17</f>
        <v>0</v>
      </c>
      <c r="R7982" s="92">
        <f>R6974+R7226*'Emission factors'!$I$16+R7478*'Emission factors'!$I$17</f>
        <v>0</v>
      </c>
      <c r="S7982" s="92">
        <f>S6974+S7226*'Emission factors'!$I$16+S7478*'Emission factors'!$I$17</f>
        <v>0</v>
      </c>
      <c r="T7982" s="92">
        <f>T6974+T7226*'Emission factors'!$I$16+T7478*'Emission factors'!$I$17</f>
        <v>0</v>
      </c>
      <c r="U7982" s="92">
        <f>U6974+U7226*'Emission factors'!$I$16+U7478*'Emission factors'!$I$17</f>
        <v>0</v>
      </c>
    </row>
    <row r="7983" spans="1:21" x14ac:dyDescent="0.25">
      <c r="A7983" s="92" t="s">
        <v>11</v>
      </c>
      <c r="B7983" s="92" t="s">
        <v>12</v>
      </c>
      <c r="C7983" s="92" t="s">
        <v>48</v>
      </c>
      <c r="D7983" s="92" t="s">
        <v>48</v>
      </c>
      <c r="E7983" s="92" t="s">
        <v>54</v>
      </c>
      <c r="F7983" s="92" t="s">
        <v>50</v>
      </c>
      <c r="G7983" s="92" t="s">
        <v>97</v>
      </c>
      <c r="H7983" s="92" t="s">
        <v>93</v>
      </c>
      <c r="I7983" s="92" t="s">
        <v>198</v>
      </c>
      <c r="L7983" s="92">
        <f>L6975+L7227*'Emission factors'!$I$16+L7479*'Emission factors'!$I$17</f>
        <v>0</v>
      </c>
      <c r="M7983" s="92">
        <f>M6975+M7227*'Emission factors'!$I$16+M7479*'Emission factors'!$I$17</f>
        <v>0</v>
      </c>
      <c r="N7983" s="92">
        <f>N6975+N7227*'Emission factors'!$I$16+N7479*'Emission factors'!$I$17</f>
        <v>0</v>
      </c>
      <c r="O7983" s="92">
        <f>O6975+O7227*'Emission factors'!$I$16+O7479*'Emission factors'!$I$17</f>
        <v>0</v>
      </c>
      <c r="P7983" s="92">
        <f>P6975+P7227*'Emission factors'!$I$16+P7479*'Emission factors'!$I$17</f>
        <v>0</v>
      </c>
      <c r="Q7983" s="92">
        <f>Q6975+Q7227*'Emission factors'!$I$16+Q7479*'Emission factors'!$I$17</f>
        <v>0</v>
      </c>
      <c r="R7983" s="92">
        <f>R6975+R7227*'Emission factors'!$I$16+R7479*'Emission factors'!$I$17</f>
        <v>0</v>
      </c>
      <c r="S7983" s="92">
        <f>S6975+S7227*'Emission factors'!$I$16+S7479*'Emission factors'!$I$17</f>
        <v>0</v>
      </c>
      <c r="T7983" s="92">
        <f>T6975+T7227*'Emission factors'!$I$16+T7479*'Emission factors'!$I$17</f>
        <v>0</v>
      </c>
      <c r="U7983" s="92">
        <f>U6975+U7227*'Emission factors'!$I$16+U7479*'Emission factors'!$I$17</f>
        <v>0</v>
      </c>
    </row>
    <row r="7984" spans="1:21" x14ac:dyDescent="0.25">
      <c r="A7984" s="92" t="s">
        <v>11</v>
      </c>
      <c r="B7984" s="92" t="s">
        <v>12</v>
      </c>
      <c r="C7984" s="92" t="s">
        <v>48</v>
      </c>
      <c r="D7984" s="92" t="s">
        <v>48</v>
      </c>
      <c r="E7984" s="92" t="s">
        <v>54</v>
      </c>
      <c r="F7984" s="92" t="s">
        <v>50</v>
      </c>
      <c r="G7984" s="92" t="s">
        <v>97</v>
      </c>
      <c r="H7984" s="92" t="s">
        <v>93</v>
      </c>
      <c r="I7984" s="92" t="s">
        <v>230</v>
      </c>
      <c r="L7984" s="92">
        <f>L6976+L7228*'Emission factors'!$I$16+L7480*'Emission factors'!$I$17</f>
        <v>0</v>
      </c>
      <c r="M7984" s="92">
        <f>M6976+M7228*'Emission factors'!$I$16+M7480*'Emission factors'!$I$17</f>
        <v>0</v>
      </c>
      <c r="N7984" s="92">
        <f>N6976+N7228*'Emission factors'!$I$16+N7480*'Emission factors'!$I$17</f>
        <v>0</v>
      </c>
      <c r="O7984" s="92">
        <f>O6976+O7228*'Emission factors'!$I$16+O7480*'Emission factors'!$I$17</f>
        <v>0</v>
      </c>
      <c r="P7984" s="92">
        <f>P6976+P7228*'Emission factors'!$I$16+P7480*'Emission factors'!$I$17</f>
        <v>0</v>
      </c>
      <c r="Q7984" s="92">
        <f>Q6976+Q7228*'Emission factors'!$I$16+Q7480*'Emission factors'!$I$17</f>
        <v>0</v>
      </c>
      <c r="R7984" s="92">
        <f>R6976+R7228*'Emission factors'!$I$16+R7480*'Emission factors'!$I$17</f>
        <v>0</v>
      </c>
      <c r="S7984" s="92">
        <f>S6976+S7228*'Emission factors'!$I$16+S7480*'Emission factors'!$I$17</f>
        <v>0</v>
      </c>
      <c r="T7984" s="92">
        <f>T6976+T7228*'Emission factors'!$I$16+T7480*'Emission factors'!$I$17</f>
        <v>0</v>
      </c>
      <c r="U7984" s="92">
        <f>U6976+U7228*'Emission factors'!$I$16+U7480*'Emission factors'!$I$17</f>
        <v>0</v>
      </c>
    </row>
    <row r="7985" spans="1:21" x14ac:dyDescent="0.25">
      <c r="A7985" s="92" t="s">
        <v>11</v>
      </c>
      <c r="B7985" s="92" t="s">
        <v>12</v>
      </c>
      <c r="C7985" s="92" t="s">
        <v>48</v>
      </c>
      <c r="D7985" s="92" t="s">
        <v>48</v>
      </c>
      <c r="E7985" s="92" t="s">
        <v>54</v>
      </c>
      <c r="F7985" s="92" t="s">
        <v>50</v>
      </c>
      <c r="G7985" s="92" t="s">
        <v>97</v>
      </c>
      <c r="H7985" s="92" t="s">
        <v>93</v>
      </c>
      <c r="I7985" s="92" t="s">
        <v>210</v>
      </c>
      <c r="L7985" s="92">
        <f>L6977+L7229*'Emission factors'!$I$16+L7481*'Emission factors'!$I$17</f>
        <v>0</v>
      </c>
      <c r="M7985" s="92">
        <f>M6977+M7229*'Emission factors'!$I$16+M7481*'Emission factors'!$I$17</f>
        <v>0</v>
      </c>
      <c r="N7985" s="92">
        <f>N6977+N7229*'Emission factors'!$I$16+N7481*'Emission factors'!$I$17</f>
        <v>0</v>
      </c>
      <c r="O7985" s="92">
        <f>O6977+O7229*'Emission factors'!$I$16+O7481*'Emission factors'!$I$17</f>
        <v>0</v>
      </c>
      <c r="P7985" s="92">
        <f>P6977+P7229*'Emission factors'!$I$16+P7481*'Emission factors'!$I$17</f>
        <v>0</v>
      </c>
      <c r="Q7985" s="92">
        <f>Q6977+Q7229*'Emission factors'!$I$16+Q7481*'Emission factors'!$I$17</f>
        <v>0</v>
      </c>
      <c r="R7985" s="92">
        <f>R6977+R7229*'Emission factors'!$I$16+R7481*'Emission factors'!$I$17</f>
        <v>0</v>
      </c>
      <c r="S7985" s="92">
        <f>S6977+S7229*'Emission factors'!$I$16+S7481*'Emission factors'!$I$17</f>
        <v>0</v>
      </c>
      <c r="T7985" s="92">
        <f>T6977+T7229*'Emission factors'!$I$16+T7481*'Emission factors'!$I$17</f>
        <v>0</v>
      </c>
      <c r="U7985" s="92">
        <f>U6977+U7229*'Emission factors'!$I$16+U7481*'Emission factors'!$I$17</f>
        <v>0</v>
      </c>
    </row>
    <row r="7986" spans="1:21" x14ac:dyDescent="0.25">
      <c r="A7986" s="92" t="s">
        <v>11</v>
      </c>
      <c r="B7986" s="92" t="s">
        <v>12</v>
      </c>
      <c r="C7986" s="92" t="s">
        <v>48</v>
      </c>
      <c r="D7986" s="92" t="s">
        <v>48</v>
      </c>
      <c r="E7986" s="92" t="s">
        <v>54</v>
      </c>
      <c r="F7986" s="92" t="s">
        <v>50</v>
      </c>
      <c r="G7986" s="92" t="s">
        <v>97</v>
      </c>
      <c r="H7986" s="92" t="s">
        <v>93</v>
      </c>
      <c r="I7986" s="92" t="s">
        <v>191</v>
      </c>
      <c r="L7986" s="92">
        <f>L6978+L7230*'Emission factors'!$I$16+L7482*'Emission factors'!$I$17</f>
        <v>0</v>
      </c>
      <c r="M7986" s="92">
        <f>M6978+M7230*'Emission factors'!$I$16+M7482*'Emission factors'!$I$17</f>
        <v>0</v>
      </c>
      <c r="N7986" s="92">
        <f>N6978+N7230*'Emission factors'!$I$16+N7482*'Emission factors'!$I$17</f>
        <v>0</v>
      </c>
      <c r="O7986" s="92">
        <f>O6978+O7230*'Emission factors'!$I$16+O7482*'Emission factors'!$I$17</f>
        <v>0</v>
      </c>
      <c r="P7986" s="92">
        <f>P6978+P7230*'Emission factors'!$I$16+P7482*'Emission factors'!$I$17</f>
        <v>0</v>
      </c>
      <c r="Q7986" s="92">
        <f>Q6978+Q7230*'Emission factors'!$I$16+Q7482*'Emission factors'!$I$17</f>
        <v>0</v>
      </c>
      <c r="R7986" s="92">
        <f>R6978+R7230*'Emission factors'!$I$16+R7482*'Emission factors'!$I$17</f>
        <v>0</v>
      </c>
      <c r="S7986" s="92">
        <f>S6978+S7230*'Emission factors'!$I$16+S7482*'Emission factors'!$I$17</f>
        <v>0</v>
      </c>
      <c r="T7986" s="92">
        <f>T6978+T7230*'Emission factors'!$I$16+T7482*'Emission factors'!$I$17</f>
        <v>0</v>
      </c>
      <c r="U7986" s="92">
        <f>U6978+U7230*'Emission factors'!$I$16+U7482*'Emission factors'!$I$17</f>
        <v>0</v>
      </c>
    </row>
    <row r="7987" spans="1:21" x14ac:dyDescent="0.25">
      <c r="A7987" s="92" t="s">
        <v>11</v>
      </c>
      <c r="B7987" s="92" t="s">
        <v>12</v>
      </c>
      <c r="C7987" s="92" t="s">
        <v>48</v>
      </c>
      <c r="D7987" s="92" t="s">
        <v>48</v>
      </c>
      <c r="E7987" s="92" t="s">
        <v>54</v>
      </c>
      <c r="F7987" s="92" t="s">
        <v>50</v>
      </c>
      <c r="G7987" s="92" t="s">
        <v>97</v>
      </c>
      <c r="H7987" s="92" t="s">
        <v>93</v>
      </c>
      <c r="I7987" s="92" t="s">
        <v>231</v>
      </c>
      <c r="L7987" s="92">
        <f>L6979+L7231*'Emission factors'!$I$16+L7483*'Emission factors'!$I$17</f>
        <v>0</v>
      </c>
      <c r="M7987" s="92">
        <f>M6979+M7231*'Emission factors'!$I$16+M7483*'Emission factors'!$I$17</f>
        <v>0</v>
      </c>
      <c r="N7987" s="92">
        <f>N6979+N7231*'Emission factors'!$I$16+N7483*'Emission factors'!$I$17</f>
        <v>0</v>
      </c>
      <c r="O7987" s="92">
        <f>O6979+O7231*'Emission factors'!$I$16+O7483*'Emission factors'!$I$17</f>
        <v>0</v>
      </c>
      <c r="P7987" s="92">
        <f>P6979+P7231*'Emission factors'!$I$16+P7483*'Emission factors'!$I$17</f>
        <v>0</v>
      </c>
      <c r="Q7987" s="92">
        <f>Q6979+Q7231*'Emission factors'!$I$16+Q7483*'Emission factors'!$I$17</f>
        <v>0</v>
      </c>
      <c r="R7987" s="92">
        <f>R6979+R7231*'Emission factors'!$I$16+R7483*'Emission factors'!$I$17</f>
        <v>0</v>
      </c>
      <c r="S7987" s="92">
        <f>S6979+S7231*'Emission factors'!$I$16+S7483*'Emission factors'!$I$17</f>
        <v>0</v>
      </c>
      <c r="T7987" s="92">
        <f>T6979+T7231*'Emission factors'!$I$16+T7483*'Emission factors'!$I$17</f>
        <v>0</v>
      </c>
      <c r="U7987" s="92">
        <f>U6979+U7231*'Emission factors'!$I$16+U7483*'Emission factors'!$I$17</f>
        <v>0</v>
      </c>
    </row>
    <row r="7988" spans="1:21" x14ac:dyDescent="0.25">
      <c r="A7988" s="92" t="s">
        <v>11</v>
      </c>
      <c r="B7988" s="92" t="s">
        <v>12</v>
      </c>
      <c r="C7988" s="92" t="s">
        <v>48</v>
      </c>
      <c r="D7988" s="92" t="s">
        <v>48</v>
      </c>
      <c r="E7988" s="92" t="s">
        <v>54</v>
      </c>
      <c r="F7988" s="92" t="s">
        <v>50</v>
      </c>
      <c r="G7988" s="92" t="s">
        <v>97</v>
      </c>
      <c r="H7988" s="92" t="s">
        <v>93</v>
      </c>
      <c r="I7988" s="92" t="s">
        <v>190</v>
      </c>
      <c r="L7988" s="92">
        <f>L6980+L7232*'Emission factors'!$I$16+L7484*'Emission factors'!$I$17</f>
        <v>0</v>
      </c>
      <c r="M7988" s="92">
        <f>M6980+M7232*'Emission factors'!$I$16+M7484*'Emission factors'!$I$17</f>
        <v>0</v>
      </c>
      <c r="N7988" s="92">
        <f>N6980+N7232*'Emission factors'!$I$16+N7484*'Emission factors'!$I$17</f>
        <v>0</v>
      </c>
      <c r="O7988" s="92">
        <f>O6980+O7232*'Emission factors'!$I$16+O7484*'Emission factors'!$I$17</f>
        <v>0</v>
      </c>
      <c r="P7988" s="92">
        <f>P6980+P7232*'Emission factors'!$I$16+P7484*'Emission factors'!$I$17</f>
        <v>0</v>
      </c>
      <c r="Q7988" s="92">
        <f>Q6980+Q7232*'Emission factors'!$I$16+Q7484*'Emission factors'!$I$17</f>
        <v>0</v>
      </c>
      <c r="R7988" s="92">
        <f>R6980+R7232*'Emission factors'!$I$16+R7484*'Emission factors'!$I$17</f>
        <v>0</v>
      </c>
      <c r="S7988" s="92">
        <f>S6980+S7232*'Emission factors'!$I$16+S7484*'Emission factors'!$I$17</f>
        <v>0</v>
      </c>
      <c r="T7988" s="92">
        <f>T6980+T7232*'Emission factors'!$I$16+T7484*'Emission factors'!$I$17</f>
        <v>0</v>
      </c>
      <c r="U7988" s="92">
        <f>U6980+U7232*'Emission factors'!$I$16+U7484*'Emission factors'!$I$17</f>
        <v>0</v>
      </c>
    </row>
    <row r="7989" spans="1:21" x14ac:dyDescent="0.25">
      <c r="N7989" s="92"/>
      <c r="O7989" s="92"/>
      <c r="P7989" s="92"/>
      <c r="Q7989" s="92"/>
      <c r="R7989" s="92"/>
      <c r="S7989" s="92"/>
    </row>
    <row r="7990" spans="1:21" x14ac:dyDescent="0.25">
      <c r="L7990" s="98"/>
      <c r="M7990" s="131"/>
      <c r="N7990" s="131"/>
      <c r="O7990" s="131"/>
      <c r="P7990" s="131"/>
      <c r="Q7990" s="131"/>
      <c r="R7990" s="131"/>
      <c r="S7990" s="131"/>
      <c r="T7990" s="131"/>
      <c r="U7990" s="131"/>
    </row>
    <row r="7991" spans="1:21" x14ac:dyDescent="0.25">
      <c r="L7991" s="94"/>
      <c r="M7991" s="146"/>
      <c r="N7991" s="146"/>
      <c r="O7991" s="146"/>
      <c r="P7991" s="146"/>
      <c r="Q7991" s="146"/>
      <c r="R7991" s="146"/>
      <c r="S7991" s="146"/>
      <c r="T7991" s="146"/>
      <c r="U7991" s="146"/>
    </row>
    <row r="7992" spans="1:21" x14ac:dyDescent="0.25">
      <c r="M7992" s="145"/>
      <c r="N7992" s="145"/>
      <c r="O7992" s="145"/>
      <c r="P7992" s="145"/>
      <c r="Q7992" s="145"/>
      <c r="R7992" s="145"/>
      <c r="S7992" s="145"/>
      <c r="T7992" s="145"/>
      <c r="U7992" s="145"/>
    </row>
  </sheetData>
  <sheetProtection formatCells="0" formatColumns="0" formatRows="0" insertColumns="0"/>
  <autoFilter ref="A1:AJ798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9"/>
  <sheetViews>
    <sheetView zoomScale="60" zoomScaleNormal="60" workbookViewId="0">
      <selection activeCell="A9" sqref="A9"/>
    </sheetView>
  </sheetViews>
  <sheetFormatPr defaultColWidth="8.85546875" defaultRowHeight="15" x14ac:dyDescent="0.25"/>
  <cols>
    <col min="1" max="1" width="24.7109375" customWidth="1"/>
    <col min="2" max="2" width="16.42578125" bestFit="1" customWidth="1"/>
    <col min="3" max="3" width="18.140625" bestFit="1" customWidth="1"/>
    <col min="4" max="4" width="24.28515625" bestFit="1" customWidth="1"/>
    <col min="5" max="5" width="27" bestFit="1" customWidth="1"/>
    <col min="6" max="6" width="24" customWidth="1"/>
  </cols>
  <sheetData>
    <row r="2" spans="1:6" ht="28.5" x14ac:dyDescent="0.45">
      <c r="A2" s="1" t="s">
        <v>76</v>
      </c>
      <c r="B2" s="2"/>
      <c r="C2" s="2"/>
      <c r="D2" s="2"/>
      <c r="E2" s="2"/>
      <c r="F2" s="2"/>
    </row>
    <row r="3" spans="1:6" x14ac:dyDescent="0.25">
      <c r="A3" s="2"/>
      <c r="B3" s="2"/>
      <c r="C3" s="2"/>
      <c r="D3" s="2"/>
      <c r="E3" s="2"/>
      <c r="F3" s="2"/>
    </row>
    <row r="4" spans="1:6" ht="15.75" x14ac:dyDescent="0.25">
      <c r="A4" s="3" t="s">
        <v>0</v>
      </c>
      <c r="B4" s="4" t="s">
        <v>1</v>
      </c>
      <c r="C4" s="4" t="s">
        <v>2</v>
      </c>
      <c r="D4" s="4" t="s">
        <v>3</v>
      </c>
      <c r="E4" s="4" t="s">
        <v>4</v>
      </c>
      <c r="F4" s="5" t="s">
        <v>5</v>
      </c>
    </row>
    <row r="5" spans="1:6" ht="31.5" x14ac:dyDescent="0.25">
      <c r="A5" s="6" t="s">
        <v>43</v>
      </c>
      <c r="B5" s="7" t="s">
        <v>80</v>
      </c>
      <c r="C5" s="7" t="s">
        <v>78</v>
      </c>
      <c r="D5" s="7" t="s">
        <v>79</v>
      </c>
      <c r="E5" s="7" t="s">
        <v>81</v>
      </c>
      <c r="F5" s="8" t="s">
        <v>82</v>
      </c>
    </row>
    <row r="6" spans="1:6" ht="31.5" x14ac:dyDescent="0.25">
      <c r="A6" s="9" t="s">
        <v>11</v>
      </c>
      <c r="B6" s="10" t="s">
        <v>83</v>
      </c>
      <c r="C6" s="10" t="s">
        <v>84</v>
      </c>
      <c r="D6" s="10" t="s">
        <v>85</v>
      </c>
      <c r="E6" s="10" t="s">
        <v>86</v>
      </c>
      <c r="F6" s="11" t="s">
        <v>87</v>
      </c>
    </row>
    <row r="7" spans="1:6" ht="39" customHeight="1" x14ac:dyDescent="0.25">
      <c r="A7" s="6" t="s">
        <v>88</v>
      </c>
      <c r="B7" s="7" t="s">
        <v>84</v>
      </c>
      <c r="C7" s="7" t="s">
        <v>89</v>
      </c>
      <c r="D7" s="7" t="s">
        <v>77</v>
      </c>
      <c r="E7" s="7" t="s">
        <v>77</v>
      </c>
      <c r="F7" s="8" t="s">
        <v>77</v>
      </c>
    </row>
    <row r="8" spans="1:6" ht="31.5" x14ac:dyDescent="0.25">
      <c r="A8" s="6" t="s">
        <v>75</v>
      </c>
      <c r="B8" s="7" t="s">
        <v>80</v>
      </c>
      <c r="C8" s="7" t="s">
        <v>90</v>
      </c>
      <c r="D8" s="7" t="s">
        <v>77</v>
      </c>
      <c r="E8" s="7" t="s">
        <v>77</v>
      </c>
      <c r="F8" s="8" t="s">
        <v>77</v>
      </c>
    </row>
    <row r="9" spans="1:6" ht="31.5" x14ac:dyDescent="0.25">
      <c r="A9" s="12" t="s">
        <v>91</v>
      </c>
      <c r="B9" s="13" t="s">
        <v>80</v>
      </c>
      <c r="C9" s="13" t="s">
        <v>77</v>
      </c>
      <c r="D9" s="13" t="s">
        <v>77</v>
      </c>
      <c r="E9" s="13" t="s">
        <v>77</v>
      </c>
      <c r="F9" s="14" t="s">
        <v>77</v>
      </c>
    </row>
  </sheetData>
  <pageMargins left="0.7" right="0.7" top="0.75" bottom="0.75" header="0.3" footer="0.3"/>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69"/>
  <sheetViews>
    <sheetView zoomScale="80" zoomScaleNormal="80" workbookViewId="0">
      <selection activeCell="F9" sqref="F9"/>
    </sheetView>
  </sheetViews>
  <sheetFormatPr defaultRowHeight="15" x14ac:dyDescent="0.25"/>
  <cols>
    <col min="1" max="1" width="11.42578125" customWidth="1"/>
    <col min="2" max="2" width="12.140625" bestFit="1" customWidth="1"/>
    <col min="3" max="3" width="11.5703125" customWidth="1"/>
    <col min="4" max="4" width="13.42578125" bestFit="1" customWidth="1"/>
    <col min="5" max="5" width="13.42578125" customWidth="1"/>
    <col min="7" max="7" width="43" bestFit="1" customWidth="1"/>
    <col min="10" max="10" width="63.5703125" bestFit="1" customWidth="1"/>
  </cols>
  <sheetData>
    <row r="1" spans="1:10" s="15" customFormat="1" ht="15.75" thickBot="1" x14ac:dyDescent="0.3">
      <c r="A1" s="173" t="s">
        <v>149</v>
      </c>
      <c r="B1" s="173"/>
      <c r="C1" s="173"/>
      <c r="D1" s="173"/>
      <c r="E1" s="173"/>
    </row>
    <row r="2" spans="1:10" s="15" customFormat="1" ht="15.75" thickBot="1" x14ac:dyDescent="0.3">
      <c r="A2" s="165" t="s">
        <v>145</v>
      </c>
      <c r="B2" s="166"/>
      <c r="C2" s="167"/>
      <c r="D2" s="168" t="s">
        <v>115</v>
      </c>
      <c r="E2" s="169"/>
      <c r="G2" s="39" t="s">
        <v>116</v>
      </c>
    </row>
    <row r="3" spans="1:10" s="15" customFormat="1" x14ac:dyDescent="0.25">
      <c r="A3" s="40"/>
      <c r="B3" s="40" t="s">
        <v>118</v>
      </c>
      <c r="C3" s="40" t="s">
        <v>117</v>
      </c>
      <c r="D3" s="40" t="s">
        <v>119</v>
      </c>
      <c r="E3" s="41" t="s">
        <v>120</v>
      </c>
      <c r="G3" s="42" t="s">
        <v>121</v>
      </c>
      <c r="H3" s="43" t="s">
        <v>122</v>
      </c>
      <c r="I3" s="44" t="s">
        <v>123</v>
      </c>
      <c r="J3" s="45" t="s">
        <v>124</v>
      </c>
    </row>
    <row r="4" spans="1:10" s="15" customFormat="1" x14ac:dyDescent="0.25">
      <c r="A4" s="46" t="s">
        <v>125</v>
      </c>
      <c r="B4" s="54">
        <v>24.18</v>
      </c>
      <c r="C4" s="48">
        <v>93.61</v>
      </c>
      <c r="D4" s="48">
        <v>1</v>
      </c>
      <c r="E4" s="48">
        <v>1.4</v>
      </c>
      <c r="G4" s="47" t="s">
        <v>35</v>
      </c>
      <c r="H4" s="48">
        <v>1.8440000000000001</v>
      </c>
      <c r="I4" s="46" t="s">
        <v>126</v>
      </c>
      <c r="J4" s="170" t="s">
        <v>127</v>
      </c>
    </row>
    <row r="5" spans="1:10" s="15" customFormat="1" x14ac:dyDescent="0.25">
      <c r="A5" s="46" t="s">
        <v>128</v>
      </c>
      <c r="B5" s="54">
        <v>19.63</v>
      </c>
      <c r="C5" s="48">
        <v>95.81</v>
      </c>
      <c r="D5" s="48">
        <v>1</v>
      </c>
      <c r="E5" s="48">
        <v>1.4</v>
      </c>
      <c r="G5" s="47" t="s">
        <v>129</v>
      </c>
      <c r="H5" s="48">
        <v>1.411</v>
      </c>
      <c r="I5" s="46" t="s">
        <v>126</v>
      </c>
      <c r="J5" s="171"/>
    </row>
    <row r="6" spans="1:10" s="15" customFormat="1" x14ac:dyDescent="0.25">
      <c r="A6" s="46" t="s">
        <v>95</v>
      </c>
      <c r="B6" s="54">
        <v>9.69</v>
      </c>
      <c r="C6" s="48">
        <v>106.15</v>
      </c>
      <c r="D6" s="48">
        <v>1</v>
      </c>
      <c r="E6" s="48">
        <v>1.4</v>
      </c>
      <c r="G6" s="47" t="s">
        <v>130</v>
      </c>
      <c r="H6" s="48">
        <v>1.21</v>
      </c>
      <c r="I6" s="46" t="s">
        <v>126</v>
      </c>
      <c r="J6" s="171"/>
    </row>
    <row r="7" spans="1:10" s="15" customFormat="1" x14ac:dyDescent="0.25">
      <c r="A7" s="46" t="s">
        <v>131</v>
      </c>
      <c r="B7" s="54">
        <v>43</v>
      </c>
      <c r="C7" s="48">
        <v>74.099999999999994</v>
      </c>
      <c r="D7" s="48">
        <v>3</v>
      </c>
      <c r="E7" s="48">
        <v>0.6</v>
      </c>
      <c r="G7" s="47" t="s">
        <v>132</v>
      </c>
      <c r="H7" s="48">
        <v>1.2849999999999999</v>
      </c>
      <c r="I7" s="46" t="s">
        <v>126</v>
      </c>
      <c r="J7" s="171"/>
    </row>
    <row r="8" spans="1:10" s="15" customFormat="1" x14ac:dyDescent="0.25">
      <c r="A8" s="46" t="s">
        <v>39</v>
      </c>
      <c r="B8" s="54">
        <v>44.3</v>
      </c>
      <c r="C8" s="48">
        <v>112</v>
      </c>
      <c r="D8" s="48">
        <v>200</v>
      </c>
      <c r="E8" s="48">
        <v>4</v>
      </c>
      <c r="G8" s="47" t="s">
        <v>133</v>
      </c>
      <c r="H8" s="48">
        <v>1.288</v>
      </c>
      <c r="I8" s="46" t="s">
        <v>126</v>
      </c>
      <c r="J8" s="171"/>
    </row>
    <row r="9" spans="1:10" s="15" customFormat="1" x14ac:dyDescent="0.25">
      <c r="A9" s="46" t="s">
        <v>36</v>
      </c>
      <c r="B9" s="54">
        <v>43.8</v>
      </c>
      <c r="C9" s="48">
        <v>71.900000000000006</v>
      </c>
      <c r="D9" s="48">
        <v>3</v>
      </c>
      <c r="E9" s="48">
        <v>0.6</v>
      </c>
      <c r="G9" s="47" t="s">
        <v>134</v>
      </c>
      <c r="H9" s="48">
        <v>1.0720000000000001</v>
      </c>
      <c r="I9" s="46" t="s">
        <v>126</v>
      </c>
      <c r="J9" s="171"/>
    </row>
    <row r="10" spans="1:10" s="15" customFormat="1" x14ac:dyDescent="0.25">
      <c r="A10" s="46" t="s">
        <v>135</v>
      </c>
      <c r="B10" s="54">
        <v>40.4</v>
      </c>
      <c r="C10" s="48">
        <v>77.400000000000006</v>
      </c>
      <c r="D10" s="48">
        <v>3</v>
      </c>
      <c r="E10" s="48">
        <v>0.6</v>
      </c>
      <c r="G10" s="47" t="s">
        <v>136</v>
      </c>
      <c r="H10" s="48">
        <v>1.0424</v>
      </c>
      <c r="I10" s="46" t="s">
        <v>126</v>
      </c>
      <c r="J10" s="171"/>
    </row>
    <row r="11" spans="1:10" s="15" customFormat="1" x14ac:dyDescent="0.25">
      <c r="A11" s="46" t="s">
        <v>137</v>
      </c>
      <c r="B11" s="54">
        <v>43</v>
      </c>
      <c r="C11" s="48">
        <v>74.099999999999994</v>
      </c>
      <c r="D11" s="48">
        <v>3</v>
      </c>
      <c r="E11" s="48">
        <v>0.6</v>
      </c>
      <c r="G11" s="47" t="s">
        <v>138</v>
      </c>
      <c r="H11" s="48">
        <v>1.17</v>
      </c>
      <c r="I11" s="46" t="s">
        <v>126</v>
      </c>
      <c r="J11" s="172"/>
    </row>
    <row r="12" spans="1:10" s="15" customFormat="1" x14ac:dyDescent="0.25">
      <c r="A12" s="46" t="s">
        <v>21</v>
      </c>
      <c r="B12" s="54">
        <v>48</v>
      </c>
      <c r="C12" s="48">
        <v>56.1</v>
      </c>
      <c r="D12" s="48">
        <v>1</v>
      </c>
      <c r="E12" s="48">
        <v>0.1</v>
      </c>
      <c r="G12" s="47" t="s">
        <v>96</v>
      </c>
      <c r="H12" s="49">
        <v>0.76</v>
      </c>
      <c r="I12" s="46" t="s">
        <v>139</v>
      </c>
      <c r="J12" s="50" t="s">
        <v>279</v>
      </c>
    </row>
    <row r="13" spans="1:10" s="15" customFormat="1" x14ac:dyDescent="0.25">
      <c r="A13" s="46" t="s">
        <v>35</v>
      </c>
      <c r="B13" s="54">
        <v>47.3</v>
      </c>
      <c r="C13" s="48">
        <v>63.1</v>
      </c>
      <c r="D13" s="48">
        <v>3</v>
      </c>
      <c r="E13" s="48">
        <v>0.6</v>
      </c>
    </row>
    <row r="14" spans="1:10" s="15" customFormat="1" x14ac:dyDescent="0.25">
      <c r="A14" s="46" t="s">
        <v>140</v>
      </c>
      <c r="B14" s="54">
        <v>40.200000000000003</v>
      </c>
      <c r="C14" s="48">
        <v>73.3</v>
      </c>
      <c r="D14" s="48">
        <v>3</v>
      </c>
      <c r="E14" s="48">
        <v>0.6</v>
      </c>
    </row>
    <row r="15" spans="1:10" s="15" customFormat="1" x14ac:dyDescent="0.25">
      <c r="A15" s="46" t="s">
        <v>133</v>
      </c>
      <c r="B15" s="54">
        <v>44.1</v>
      </c>
      <c r="C15" s="48">
        <v>71.5</v>
      </c>
      <c r="D15" s="48">
        <v>3</v>
      </c>
      <c r="E15" s="48">
        <v>0.6</v>
      </c>
      <c r="H15" s="51" t="s">
        <v>146</v>
      </c>
      <c r="I15" s="51" t="s">
        <v>142</v>
      </c>
    </row>
    <row r="16" spans="1:10" s="15" customFormat="1" x14ac:dyDescent="0.25">
      <c r="A16" s="47" t="s">
        <v>45</v>
      </c>
      <c r="B16" s="54">
        <f>B14</f>
        <v>40.200000000000003</v>
      </c>
      <c r="C16" s="56">
        <f>C14</f>
        <v>73.3</v>
      </c>
      <c r="D16" s="48">
        <v>3</v>
      </c>
      <c r="E16" s="48">
        <v>0.6</v>
      </c>
      <c r="G16" s="52" t="s">
        <v>143</v>
      </c>
      <c r="H16" s="53">
        <v>21</v>
      </c>
      <c r="I16" s="53">
        <v>5</v>
      </c>
    </row>
    <row r="17" spans="1:16" s="15" customFormat="1" x14ac:dyDescent="0.25">
      <c r="A17" s="47" t="s">
        <v>141</v>
      </c>
      <c r="B17" s="55">
        <v>0</v>
      </c>
      <c r="C17" s="49">
        <v>0</v>
      </c>
      <c r="D17" s="115">
        <v>30</v>
      </c>
      <c r="E17" s="48">
        <v>4</v>
      </c>
      <c r="G17" s="52" t="s">
        <v>144</v>
      </c>
      <c r="H17" s="53">
        <v>310</v>
      </c>
      <c r="I17" s="53">
        <v>270</v>
      </c>
    </row>
    <row r="18" spans="1:16" s="16" customFormat="1" x14ac:dyDescent="0.25">
      <c r="A18" s="59"/>
      <c r="B18" s="60"/>
      <c r="C18" s="60"/>
      <c r="D18" s="61"/>
      <c r="E18" s="60"/>
      <c r="G18" s="62"/>
      <c r="H18" s="59"/>
      <c r="I18" s="59"/>
    </row>
    <row r="19" spans="1:16" s="15" customFormat="1" x14ac:dyDescent="0.25">
      <c r="A19" s="174" t="s">
        <v>13</v>
      </c>
      <c r="B19" s="174"/>
      <c r="C19" s="174"/>
      <c r="D19" s="174"/>
      <c r="E19" s="175"/>
      <c r="F19" s="58"/>
      <c r="G19" s="58"/>
      <c r="H19" s="58"/>
      <c r="I19" s="58"/>
      <c r="J19" s="58"/>
      <c r="K19" s="58"/>
    </row>
    <row r="20" spans="1:16" s="15" customFormat="1" ht="15.75" thickBot="1" x14ac:dyDescent="0.3">
      <c r="A20" s="176" t="s">
        <v>145</v>
      </c>
      <c r="B20" s="177"/>
      <c r="C20" s="178"/>
      <c r="D20" s="179" t="s">
        <v>166</v>
      </c>
      <c r="E20" s="180"/>
      <c r="F20" s="179" t="s">
        <v>167</v>
      </c>
      <c r="G20" s="180"/>
      <c r="H20" s="179" t="s">
        <v>168</v>
      </c>
      <c r="I20" s="180"/>
      <c r="J20" s="179" t="s">
        <v>169</v>
      </c>
      <c r="K20" s="180"/>
      <c r="M20" s="63" t="s">
        <v>116</v>
      </c>
    </row>
    <row r="21" spans="1:16" s="15" customFormat="1" x14ac:dyDescent="0.25">
      <c r="A21" s="40"/>
      <c r="B21" s="40" t="s">
        <v>118</v>
      </c>
      <c r="C21" s="40" t="s">
        <v>117</v>
      </c>
      <c r="D21" s="40" t="s">
        <v>119</v>
      </c>
      <c r="E21" s="64" t="s">
        <v>120</v>
      </c>
      <c r="F21" s="46" t="s">
        <v>119</v>
      </c>
      <c r="G21" s="47" t="s">
        <v>120</v>
      </c>
      <c r="H21" s="46" t="s">
        <v>119</v>
      </c>
      <c r="I21" s="47" t="s">
        <v>120</v>
      </c>
      <c r="J21" s="46" t="s">
        <v>119</v>
      </c>
      <c r="K21" s="47" t="s">
        <v>120</v>
      </c>
      <c r="M21" s="42" t="s">
        <v>121</v>
      </c>
      <c r="N21" s="43" t="s">
        <v>122</v>
      </c>
      <c r="O21" s="44" t="s">
        <v>123</v>
      </c>
      <c r="P21" s="45" t="s">
        <v>124</v>
      </c>
    </row>
    <row r="22" spans="1:16" s="15" customFormat="1" x14ac:dyDescent="0.25">
      <c r="A22" s="47" t="s">
        <v>38</v>
      </c>
      <c r="B22" s="49">
        <v>19.63</v>
      </c>
      <c r="C22" s="49">
        <v>93.91</v>
      </c>
      <c r="D22" s="49"/>
      <c r="E22" s="85"/>
      <c r="F22" s="49">
        <v>2</v>
      </c>
      <c r="G22" s="49">
        <v>1.5</v>
      </c>
      <c r="H22" s="49"/>
      <c r="I22" s="49"/>
      <c r="J22" s="49"/>
      <c r="K22" s="49"/>
      <c r="M22" s="46" t="s">
        <v>21</v>
      </c>
      <c r="N22" s="46">
        <v>0.76</v>
      </c>
      <c r="O22" s="47" t="s">
        <v>170</v>
      </c>
      <c r="P22" s="65" t="s">
        <v>279</v>
      </c>
    </row>
    <row r="23" spans="1:16" s="15" customFormat="1" x14ac:dyDescent="0.25">
      <c r="A23" s="46" t="s">
        <v>41</v>
      </c>
      <c r="B23" s="49">
        <v>43</v>
      </c>
      <c r="C23" s="49">
        <v>74.099999999999994</v>
      </c>
      <c r="D23" s="49">
        <v>3.9</v>
      </c>
      <c r="E23" s="85">
        <v>3.9</v>
      </c>
      <c r="F23" s="49">
        <v>4.1500000000000004</v>
      </c>
      <c r="G23" s="49">
        <v>28.6</v>
      </c>
      <c r="H23" s="49">
        <f>D23</f>
        <v>3.9</v>
      </c>
      <c r="I23" s="49">
        <f>E23</f>
        <v>3.9</v>
      </c>
      <c r="J23" s="49">
        <f>D23</f>
        <v>3.9</v>
      </c>
      <c r="K23" s="49">
        <f>E23</f>
        <v>3.9</v>
      </c>
    </row>
    <row r="24" spans="1:16" s="15" customFormat="1" x14ac:dyDescent="0.25">
      <c r="A24" s="46" t="s">
        <v>36</v>
      </c>
      <c r="B24" s="49">
        <v>43.8</v>
      </c>
      <c r="C24" s="49">
        <v>71.900000000000006</v>
      </c>
      <c r="D24" s="49"/>
      <c r="E24" s="85"/>
      <c r="F24" s="49"/>
      <c r="G24" s="49"/>
      <c r="H24" s="49"/>
      <c r="I24" s="49"/>
      <c r="J24" s="49"/>
      <c r="K24" s="49"/>
    </row>
    <row r="25" spans="1:16" s="15" customFormat="1" x14ac:dyDescent="0.25">
      <c r="A25" s="46" t="s">
        <v>21</v>
      </c>
      <c r="B25" s="49">
        <v>48</v>
      </c>
      <c r="C25" s="49">
        <v>56.1</v>
      </c>
      <c r="D25" s="49">
        <v>92</v>
      </c>
      <c r="E25" s="85">
        <v>3</v>
      </c>
      <c r="F25" s="49"/>
      <c r="G25" s="49"/>
      <c r="H25" s="49"/>
      <c r="I25" s="49"/>
      <c r="J25" s="49"/>
      <c r="K25" s="49"/>
    </row>
    <row r="26" spans="1:16" s="15" customFormat="1" x14ac:dyDescent="0.25">
      <c r="A26" s="46" t="s">
        <v>35</v>
      </c>
      <c r="B26" s="49">
        <v>47.3</v>
      </c>
      <c r="C26" s="49">
        <v>63.1</v>
      </c>
      <c r="D26" s="49">
        <v>62</v>
      </c>
      <c r="E26" s="85">
        <v>0.2</v>
      </c>
      <c r="F26" s="49">
        <f>D26</f>
        <v>62</v>
      </c>
      <c r="G26" s="49">
        <f>E26</f>
        <v>0.2</v>
      </c>
      <c r="H26" s="49"/>
      <c r="I26" s="49"/>
      <c r="J26" s="49"/>
      <c r="K26" s="49"/>
    </row>
    <row r="27" spans="1:16" s="15" customFormat="1" x14ac:dyDescent="0.25">
      <c r="A27" s="46" t="s">
        <v>133</v>
      </c>
      <c r="B27" s="49">
        <v>44.1</v>
      </c>
      <c r="C27" s="49">
        <v>70</v>
      </c>
      <c r="D27" s="49"/>
      <c r="E27" s="85"/>
      <c r="F27" s="49"/>
      <c r="G27" s="49"/>
      <c r="H27" s="49"/>
      <c r="I27" s="49"/>
      <c r="J27" s="49">
        <v>0.5</v>
      </c>
      <c r="K27" s="49">
        <v>2</v>
      </c>
    </row>
    <row r="28" spans="1:16" s="15" customFormat="1" x14ac:dyDescent="0.25">
      <c r="A28" s="47" t="s">
        <v>171</v>
      </c>
      <c r="B28" s="49">
        <v>44.3</v>
      </c>
      <c r="C28" s="49">
        <v>69.3</v>
      </c>
      <c r="D28" s="49">
        <v>33</v>
      </c>
      <c r="E28" s="85">
        <v>3.2</v>
      </c>
      <c r="F28" s="49"/>
      <c r="G28" s="49"/>
      <c r="H28" s="49"/>
      <c r="I28" s="49"/>
      <c r="J28" s="49"/>
      <c r="K28" s="49"/>
    </row>
    <row r="29" spans="1:16" s="15" customFormat="1" x14ac:dyDescent="0.25">
      <c r="A29" s="47" t="s">
        <v>150</v>
      </c>
      <c r="B29" s="49">
        <v>40.19</v>
      </c>
      <c r="C29" s="49">
        <v>77.400000000000006</v>
      </c>
      <c r="D29" s="86">
        <v>3</v>
      </c>
      <c r="E29" s="85">
        <v>0.6</v>
      </c>
      <c r="F29" s="49">
        <f>D29</f>
        <v>3</v>
      </c>
      <c r="G29" s="49">
        <f>E29</f>
        <v>0.6</v>
      </c>
      <c r="H29" s="49">
        <v>7</v>
      </c>
      <c r="I29" s="49">
        <v>2</v>
      </c>
      <c r="J29" s="49"/>
      <c r="K29" s="49"/>
    </row>
    <row r="30" spans="1:16" s="15" customFormat="1" x14ac:dyDescent="0.25">
      <c r="A30" s="47" t="s">
        <v>44</v>
      </c>
      <c r="B30" s="49">
        <v>43</v>
      </c>
      <c r="C30" s="49">
        <v>74.099999999999994</v>
      </c>
      <c r="D30" s="86">
        <v>10</v>
      </c>
      <c r="E30" s="49">
        <v>0.6</v>
      </c>
      <c r="F30" s="49">
        <f>D30</f>
        <v>10</v>
      </c>
      <c r="G30" s="49">
        <f>E30</f>
        <v>0.6</v>
      </c>
      <c r="H30" s="49">
        <f>D30</f>
        <v>10</v>
      </c>
      <c r="I30" s="49">
        <f>E30</f>
        <v>0.6</v>
      </c>
      <c r="J30" s="49"/>
      <c r="K30" s="49"/>
    </row>
    <row r="31" spans="1:16" s="16" customFormat="1" x14ac:dyDescent="0.25">
      <c r="A31" s="59"/>
      <c r="B31" s="60"/>
      <c r="C31" s="60"/>
      <c r="D31" s="61"/>
      <c r="E31" s="60"/>
      <c r="G31" s="62"/>
      <c r="H31" s="59"/>
      <c r="I31" s="59"/>
    </row>
    <row r="32" spans="1:16" s="15" customFormat="1" x14ac:dyDescent="0.25"/>
    <row r="33" spans="1:10" s="15" customFormat="1" ht="15.75" thickBot="1" x14ac:dyDescent="0.3">
      <c r="A33" s="174" t="s">
        <v>151</v>
      </c>
      <c r="B33" s="174"/>
      <c r="C33" s="174"/>
      <c r="D33" s="174"/>
      <c r="E33" s="174"/>
    </row>
    <row r="34" spans="1:10" ht="15.75" thickBot="1" x14ac:dyDescent="0.3">
      <c r="A34" s="165" t="s">
        <v>145</v>
      </c>
      <c r="B34" s="166"/>
      <c r="C34" s="167"/>
      <c r="D34" s="168" t="s">
        <v>115</v>
      </c>
      <c r="E34" s="169"/>
      <c r="F34" s="15"/>
      <c r="G34" s="15"/>
    </row>
    <row r="35" spans="1:10" x14ac:dyDescent="0.25">
      <c r="A35" s="40"/>
      <c r="B35" s="40" t="s">
        <v>118</v>
      </c>
      <c r="C35" s="40" t="s">
        <v>117</v>
      </c>
      <c r="D35" s="40" t="s">
        <v>119</v>
      </c>
      <c r="E35" s="41" t="s">
        <v>120</v>
      </c>
      <c r="F35" s="15"/>
      <c r="G35" s="15"/>
    </row>
    <row r="36" spans="1:10" x14ac:dyDescent="0.25">
      <c r="A36" s="46" t="s">
        <v>125</v>
      </c>
      <c r="B36" s="56">
        <v>24.18</v>
      </c>
      <c r="C36" s="56">
        <v>93.61</v>
      </c>
      <c r="D36" s="56">
        <v>300</v>
      </c>
      <c r="E36" s="56">
        <v>1.4</v>
      </c>
      <c r="F36" s="15"/>
    </row>
    <row r="37" spans="1:10" x14ac:dyDescent="0.25">
      <c r="A37" s="46" t="s">
        <v>131</v>
      </c>
      <c r="B37" s="56">
        <v>43</v>
      </c>
      <c r="C37" s="56">
        <v>74.099999999999994</v>
      </c>
      <c r="D37" s="56">
        <v>10</v>
      </c>
      <c r="E37" s="56">
        <v>0.6</v>
      </c>
      <c r="F37" s="15"/>
    </row>
    <row r="38" spans="1:10" x14ac:dyDescent="0.25">
      <c r="A38" s="46" t="s">
        <v>39</v>
      </c>
      <c r="B38" s="56">
        <v>29.5</v>
      </c>
      <c r="C38" s="56">
        <v>112</v>
      </c>
      <c r="D38" s="56">
        <v>200</v>
      </c>
      <c r="E38" s="56">
        <v>1</v>
      </c>
      <c r="F38" s="15"/>
    </row>
    <row r="39" spans="1:10" x14ac:dyDescent="0.25">
      <c r="A39" s="46" t="s">
        <v>36</v>
      </c>
      <c r="B39" s="56">
        <v>43.8</v>
      </c>
      <c r="C39" s="56">
        <v>71.900000000000006</v>
      </c>
      <c r="D39" s="56">
        <v>10</v>
      </c>
      <c r="E39" s="56">
        <v>0.6</v>
      </c>
      <c r="F39" s="15"/>
    </row>
    <row r="40" spans="1:10" x14ac:dyDescent="0.25">
      <c r="A40" s="46" t="s">
        <v>135</v>
      </c>
      <c r="B40" s="56">
        <v>40.4</v>
      </c>
      <c r="C40" s="56">
        <v>77.400000000000006</v>
      </c>
      <c r="D40" s="56">
        <v>10</v>
      </c>
      <c r="E40" s="56">
        <v>0.6</v>
      </c>
      <c r="F40" s="15"/>
    </row>
    <row r="41" spans="1:10" x14ac:dyDescent="0.25">
      <c r="A41" s="46" t="s">
        <v>21</v>
      </c>
      <c r="B41" s="56">
        <v>48</v>
      </c>
      <c r="C41" s="56">
        <v>56.1</v>
      </c>
      <c r="D41" s="56">
        <v>5</v>
      </c>
      <c r="E41" s="56">
        <v>0.1</v>
      </c>
      <c r="F41" s="15"/>
    </row>
    <row r="42" spans="1:10" x14ac:dyDescent="0.25">
      <c r="A42" s="46" t="s">
        <v>35</v>
      </c>
      <c r="B42" s="56">
        <v>47.3</v>
      </c>
      <c r="C42" s="56">
        <v>63.1</v>
      </c>
      <c r="D42" s="56">
        <v>5</v>
      </c>
      <c r="E42" s="56">
        <v>0.1</v>
      </c>
      <c r="F42" s="15"/>
      <c r="H42" s="15"/>
      <c r="I42" s="15"/>
      <c r="J42" s="15"/>
    </row>
    <row r="43" spans="1:10" x14ac:dyDescent="0.25">
      <c r="A43" s="47" t="s">
        <v>45</v>
      </c>
      <c r="B43" s="56">
        <v>41.91</v>
      </c>
      <c r="C43" s="56">
        <v>74.680000000000007</v>
      </c>
      <c r="D43" s="56">
        <v>10</v>
      </c>
      <c r="E43" s="56">
        <v>0.6</v>
      </c>
      <c r="F43" s="15"/>
      <c r="H43" s="15"/>
      <c r="I43" s="15"/>
      <c r="J43" s="15"/>
    </row>
    <row r="44" spans="1:10" x14ac:dyDescent="0.25">
      <c r="A44" s="47" t="s">
        <v>141</v>
      </c>
      <c r="B44" s="56">
        <v>15.67</v>
      </c>
      <c r="C44" s="56">
        <v>0</v>
      </c>
      <c r="D44" s="57">
        <v>300</v>
      </c>
      <c r="E44" s="56">
        <v>4</v>
      </c>
      <c r="F44" s="15"/>
      <c r="G44" s="15"/>
      <c r="H44" s="15"/>
      <c r="I44" s="15"/>
      <c r="J44" s="15"/>
    </row>
    <row r="45" spans="1:10" ht="15.75" thickBot="1" x14ac:dyDescent="0.3"/>
    <row r="46" spans="1:10" s="15" customFormat="1" x14ac:dyDescent="0.25">
      <c r="A46" s="157" t="s">
        <v>172</v>
      </c>
      <c r="B46" s="158"/>
      <c r="C46" s="158"/>
      <c r="D46" s="159"/>
      <c r="E46" s="66"/>
    </row>
    <row r="47" spans="1:10" s="15" customFormat="1" x14ac:dyDescent="0.25">
      <c r="A47" s="154" t="s">
        <v>173</v>
      </c>
      <c r="B47" s="155"/>
      <c r="C47" s="155"/>
      <c r="D47" s="156"/>
      <c r="E47" s="66"/>
    </row>
    <row r="48" spans="1:10" s="15" customFormat="1" x14ac:dyDescent="0.25">
      <c r="A48" s="67" t="s">
        <v>152</v>
      </c>
      <c r="B48" s="68"/>
      <c r="C48" s="68"/>
      <c r="D48" s="69"/>
      <c r="E48" s="66" t="s">
        <v>215</v>
      </c>
    </row>
    <row r="49" spans="1:5" s="15" customFormat="1" x14ac:dyDescent="0.25">
      <c r="A49" s="161" t="s">
        <v>153</v>
      </c>
      <c r="B49" s="162" t="s">
        <v>154</v>
      </c>
      <c r="C49" s="70" t="s">
        <v>155</v>
      </c>
      <c r="D49" s="71">
        <v>2.91</v>
      </c>
      <c r="E49" s="87">
        <f>D49*$B$69</f>
        <v>1.9793820000000005E-3</v>
      </c>
    </row>
    <row r="50" spans="1:5" s="15" customFormat="1" x14ac:dyDescent="0.25">
      <c r="A50" s="161"/>
      <c r="B50" s="162"/>
      <c r="C50" s="70" t="s">
        <v>156</v>
      </c>
      <c r="D50" s="71">
        <v>13.08</v>
      </c>
      <c r="E50" s="87">
        <f t="shared" ref="E50:E56" si="0">D50*$B$69</f>
        <v>8.8970160000000006E-3</v>
      </c>
    </row>
    <row r="51" spans="1:5" s="15" customFormat="1" x14ac:dyDescent="0.25">
      <c r="A51" s="161"/>
      <c r="B51" s="162"/>
      <c r="C51" s="70" t="s">
        <v>157</v>
      </c>
      <c r="D51" s="71">
        <v>23.64</v>
      </c>
      <c r="E51" s="87">
        <f t="shared" si="0"/>
        <v>1.6079928E-2</v>
      </c>
    </row>
    <row r="52" spans="1:5" s="15" customFormat="1" x14ac:dyDescent="0.25">
      <c r="A52" s="161"/>
      <c r="B52" s="163" t="s">
        <v>158</v>
      </c>
      <c r="C52" s="70" t="s">
        <v>155</v>
      </c>
      <c r="D52" s="71">
        <v>0.98</v>
      </c>
      <c r="E52" s="87">
        <f t="shared" si="0"/>
        <v>6.6659600000000009E-4</v>
      </c>
    </row>
    <row r="53" spans="1:5" s="15" customFormat="1" x14ac:dyDescent="0.25">
      <c r="A53" s="161"/>
      <c r="B53" s="163"/>
      <c r="C53" s="70" t="s">
        <v>156</v>
      </c>
      <c r="D53" s="71">
        <v>2.15</v>
      </c>
      <c r="E53" s="87">
        <f t="shared" si="0"/>
        <v>1.46243E-3</v>
      </c>
    </row>
    <row r="54" spans="1:5" s="15" customFormat="1" x14ac:dyDescent="0.25">
      <c r="A54" s="161"/>
      <c r="B54" s="163"/>
      <c r="C54" s="70" t="s">
        <v>157</v>
      </c>
      <c r="D54" s="71">
        <v>3.12</v>
      </c>
      <c r="E54" s="87">
        <f t="shared" si="0"/>
        <v>2.1222240000000002E-3</v>
      </c>
    </row>
    <row r="55" spans="1:5" s="15" customFormat="1" x14ac:dyDescent="0.25">
      <c r="A55" s="161" t="s">
        <v>159</v>
      </c>
      <c r="B55" s="70" t="s">
        <v>154</v>
      </c>
      <c r="C55" s="70"/>
      <c r="D55" s="71">
        <v>1.18</v>
      </c>
      <c r="E55" s="87">
        <f t="shared" si="0"/>
        <v>8.0263600000000002E-4</v>
      </c>
    </row>
    <row r="56" spans="1:5" s="15" customFormat="1" x14ac:dyDescent="0.25">
      <c r="A56" s="164"/>
      <c r="B56" s="72" t="s">
        <v>158</v>
      </c>
      <c r="C56" s="72"/>
      <c r="D56" s="73">
        <v>0.15</v>
      </c>
      <c r="E56" s="87">
        <f t="shared" si="0"/>
        <v>1.0203000000000001E-4</v>
      </c>
    </row>
    <row r="57" spans="1:5" s="15" customFormat="1" x14ac:dyDescent="0.25">
      <c r="A57" s="154" t="s">
        <v>174</v>
      </c>
      <c r="B57" s="155"/>
      <c r="C57" s="155"/>
      <c r="D57" s="156"/>
      <c r="E57" s="66"/>
    </row>
    <row r="58" spans="1:5" s="15" customFormat="1" x14ac:dyDescent="0.25">
      <c r="A58" s="67" t="s">
        <v>160</v>
      </c>
      <c r="B58" s="74">
        <f>0.003*1000</f>
        <v>3</v>
      </c>
      <c r="C58" s="75" t="s">
        <v>212</v>
      </c>
      <c r="D58" s="76"/>
      <c r="E58" s="66"/>
    </row>
    <row r="59" spans="1:5" s="15" customFormat="1" x14ac:dyDescent="0.25">
      <c r="A59" s="77" t="s">
        <v>60</v>
      </c>
      <c r="B59" s="78">
        <f>0.000334*1000</f>
        <v>0.33399999999999996</v>
      </c>
      <c r="C59" s="79" t="s">
        <v>211</v>
      </c>
      <c r="D59" s="76"/>
      <c r="E59" s="66"/>
    </row>
    <row r="60" spans="1:5" s="15" customFormat="1" x14ac:dyDescent="0.25">
      <c r="A60" s="77" t="s">
        <v>61</v>
      </c>
      <c r="B60" s="78">
        <f>6.75904*10^-5*1000</f>
        <v>6.7590400000000009E-2</v>
      </c>
      <c r="C60" s="79" t="s">
        <v>213</v>
      </c>
      <c r="D60" s="76"/>
      <c r="E60" s="66"/>
    </row>
    <row r="61" spans="1:5" s="15" customFormat="1" x14ac:dyDescent="0.25">
      <c r="A61" s="77" t="s">
        <v>161</v>
      </c>
      <c r="B61" s="78">
        <f>0.003556*1000</f>
        <v>3.556</v>
      </c>
      <c r="C61" s="79" t="s">
        <v>214</v>
      </c>
      <c r="D61" s="76"/>
      <c r="E61" s="66"/>
    </row>
    <row r="62" spans="1:5" s="15" customFormat="1" x14ac:dyDescent="0.25">
      <c r="A62" s="77" t="s">
        <v>162</v>
      </c>
      <c r="B62" s="78">
        <f>0.010667*1000</f>
        <v>10.667</v>
      </c>
      <c r="C62" s="79" t="s">
        <v>214</v>
      </c>
      <c r="D62" s="76"/>
      <c r="E62" s="66"/>
    </row>
    <row r="63" spans="1:5" s="15" customFormat="1" x14ac:dyDescent="0.25">
      <c r="A63" s="77" t="s">
        <v>163</v>
      </c>
      <c r="B63" s="78">
        <f>0.010667*1000</f>
        <v>10.667</v>
      </c>
      <c r="C63" s="79" t="s">
        <v>214</v>
      </c>
      <c r="D63" s="76"/>
      <c r="E63" s="66"/>
    </row>
    <row r="64" spans="1:5" s="15" customFormat="1" x14ac:dyDescent="0.25">
      <c r="A64" s="77" t="s">
        <v>164</v>
      </c>
      <c r="B64" s="78">
        <f>0.006482*1000</f>
        <v>6.4820000000000002</v>
      </c>
      <c r="C64" s="79" t="s">
        <v>214</v>
      </c>
      <c r="D64" s="76"/>
      <c r="E64" s="66"/>
    </row>
    <row r="65" spans="1:5" s="15" customFormat="1" ht="15.75" thickBot="1" x14ac:dyDescent="0.3">
      <c r="A65" s="80" t="s">
        <v>165</v>
      </c>
      <c r="B65" s="81">
        <f>0.000641*1000</f>
        <v>0.64100000000000001</v>
      </c>
      <c r="C65" s="82" t="s">
        <v>214</v>
      </c>
      <c r="D65" s="83"/>
      <c r="E65" s="66"/>
    </row>
    <row r="66" spans="1:5" s="15" customFormat="1" x14ac:dyDescent="0.25">
      <c r="A66" s="66"/>
      <c r="B66" s="66"/>
      <c r="C66" s="66"/>
      <c r="D66" s="66"/>
      <c r="E66" s="66"/>
    </row>
    <row r="67" spans="1:5" s="15" customFormat="1" x14ac:dyDescent="0.25">
      <c r="A67" s="160" t="s">
        <v>175</v>
      </c>
      <c r="B67" s="160"/>
    </row>
    <row r="68" spans="1:5" s="15" customFormat="1" x14ac:dyDescent="0.25">
      <c r="A68" s="84" t="s">
        <v>176</v>
      </c>
      <c r="B68" s="15" t="s">
        <v>216</v>
      </c>
    </row>
    <row r="69" spans="1:5" s="15" customFormat="1" x14ac:dyDescent="0.25">
      <c r="A69" s="84">
        <v>1</v>
      </c>
      <c r="B69" s="15">
        <f>0.6802/1000</f>
        <v>6.8020000000000005E-4</v>
      </c>
    </row>
  </sheetData>
  <mergeCells count="21">
    <mergeCell ref="A34:C34"/>
    <mergeCell ref="D34:E34"/>
    <mergeCell ref="J4:J11"/>
    <mergeCell ref="A1:E1"/>
    <mergeCell ref="A2:C2"/>
    <mergeCell ref="D2:E2"/>
    <mergeCell ref="A33:E33"/>
    <mergeCell ref="A19:E19"/>
    <mergeCell ref="A20:C20"/>
    <mergeCell ref="D20:E20"/>
    <mergeCell ref="F20:G20"/>
    <mergeCell ref="H20:I20"/>
    <mergeCell ref="J20:K20"/>
    <mergeCell ref="A57:D57"/>
    <mergeCell ref="A46:D46"/>
    <mergeCell ref="A67:B67"/>
    <mergeCell ref="A47:D47"/>
    <mergeCell ref="A49:A54"/>
    <mergeCell ref="B49:B51"/>
    <mergeCell ref="B52:B54"/>
    <mergeCell ref="A55:A56"/>
  </mergeCells>
  <hyperlinks>
    <hyperlink ref="J4" r:id="rId1"/>
    <hyperlink ref="J12" r:id="rId2" display="http://www.gailonline.com/final_site/energyconversionmatrix.html"/>
    <hyperlink ref="P22" r:id="rId3" display="http://www.gailonline.com/final_site/energyconversionmatrix.html"/>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sheetPr>
  <dimension ref="A1:AC1759"/>
  <sheetViews>
    <sheetView zoomScaleNormal="100" workbookViewId="0">
      <selection activeCell="H184" sqref="H184:Q219"/>
    </sheetView>
  </sheetViews>
  <sheetFormatPr defaultColWidth="8.85546875" defaultRowHeight="15" x14ac:dyDescent="0.25"/>
  <cols>
    <col min="1" max="1" width="14.42578125" style="92" customWidth="1"/>
    <col min="2" max="2" width="39.42578125" style="92" customWidth="1"/>
    <col min="3" max="3" width="23.85546875" style="92" customWidth="1"/>
    <col min="4" max="4" width="16.28515625" style="92" customWidth="1"/>
    <col min="5" max="5" width="15.85546875" style="92" customWidth="1"/>
    <col min="6" max="6" width="22" style="92" bestFit="1" customWidth="1"/>
    <col min="7" max="7" width="21.28515625" style="92" bestFit="1" customWidth="1"/>
    <col min="8" max="8" width="15" style="92" bestFit="1" customWidth="1"/>
    <col min="9" max="9" width="14.85546875" style="92" bestFit="1" customWidth="1"/>
    <col min="10" max="10" width="17.140625" style="93" customWidth="1"/>
    <col min="11" max="11" width="17.85546875" style="93" customWidth="1"/>
    <col min="12" max="12" width="22.140625" style="93" bestFit="1" customWidth="1"/>
    <col min="13" max="13" width="16.42578125" style="93" customWidth="1"/>
    <col min="14" max="14" width="16.140625" style="93" customWidth="1"/>
    <col min="15" max="15" width="17" style="93" customWidth="1"/>
    <col min="16" max="17" width="14.85546875" style="92" bestFit="1" customWidth="1"/>
    <col min="18" max="19" width="12.7109375" style="92" bestFit="1" customWidth="1"/>
    <col min="20" max="22" width="12.5703125" style="92" bestFit="1" customWidth="1"/>
    <col min="23" max="23" width="1.7109375" style="92" customWidth="1"/>
    <col min="24" max="24" width="18.5703125" style="92" customWidth="1"/>
    <col min="25" max="16384" width="8.85546875" style="92"/>
  </cols>
  <sheetData>
    <row r="1" spans="1:17" ht="21.75" customHeight="1" x14ac:dyDescent="0.25">
      <c r="A1" s="91" t="s">
        <v>0</v>
      </c>
      <c r="B1" s="91" t="s">
        <v>1</v>
      </c>
      <c r="C1" s="91" t="s">
        <v>2</v>
      </c>
      <c r="D1" s="91" t="s">
        <v>3</v>
      </c>
      <c r="E1" s="91" t="s">
        <v>4</v>
      </c>
      <c r="F1" s="91" t="s">
        <v>8</v>
      </c>
      <c r="G1" s="91" t="s">
        <v>123</v>
      </c>
      <c r="H1" s="102">
        <v>2005</v>
      </c>
      <c r="I1" s="102">
        <v>2006</v>
      </c>
      <c r="J1" s="103">
        <v>2007</v>
      </c>
      <c r="K1" s="103">
        <v>2008</v>
      </c>
      <c r="L1" s="103">
        <v>2009</v>
      </c>
      <c r="M1" s="103">
        <v>2010</v>
      </c>
      <c r="N1" s="103">
        <v>2011</v>
      </c>
      <c r="O1" s="103">
        <v>2012</v>
      </c>
      <c r="P1" s="103">
        <v>2013</v>
      </c>
      <c r="Q1" s="103">
        <v>2014</v>
      </c>
    </row>
    <row r="2" spans="1:17" hidden="1" x14ac:dyDescent="0.25">
      <c r="A2" s="92" t="s">
        <v>11</v>
      </c>
      <c r="B2" s="92" t="s">
        <v>12</v>
      </c>
      <c r="C2" s="92" t="s">
        <v>13</v>
      </c>
      <c r="D2" s="92" t="s">
        <v>14</v>
      </c>
      <c r="E2" s="92" t="s">
        <v>15</v>
      </c>
      <c r="F2" s="88" t="s">
        <v>203</v>
      </c>
      <c r="G2" s="92" t="s">
        <v>147</v>
      </c>
      <c r="H2" s="98">
        <v>588.79750000000001</v>
      </c>
      <c r="I2" s="98">
        <v>627.4425</v>
      </c>
      <c r="J2" s="98">
        <v>722.82499999999993</v>
      </c>
      <c r="K2" s="98">
        <v>825.3125</v>
      </c>
      <c r="L2" s="98">
        <v>932.55500000000006</v>
      </c>
      <c r="M2" s="98">
        <v>1044.5174999999999</v>
      </c>
      <c r="N2" s="98">
        <v>1144.5974999999999</v>
      </c>
      <c r="O2" s="98">
        <v>1220.0250000000001</v>
      </c>
      <c r="P2" s="98">
        <v>1336.99</v>
      </c>
      <c r="Q2" s="98">
        <v>938.79250000000002</v>
      </c>
    </row>
    <row r="3" spans="1:17" hidden="1" x14ac:dyDescent="0.25">
      <c r="A3" s="92" t="s">
        <v>11</v>
      </c>
      <c r="B3" s="92" t="s">
        <v>12</v>
      </c>
      <c r="C3" s="92" t="s">
        <v>13</v>
      </c>
      <c r="D3" s="92" t="s">
        <v>14</v>
      </c>
      <c r="E3" s="92" t="s">
        <v>15</v>
      </c>
      <c r="F3" s="88" t="s">
        <v>227</v>
      </c>
      <c r="G3" s="92" t="s">
        <v>147</v>
      </c>
      <c r="H3" s="98">
        <v>6.4174999999999995</v>
      </c>
      <c r="I3" s="98">
        <v>5.9649999999999999</v>
      </c>
      <c r="J3" s="98">
        <v>7.1875000000000009</v>
      </c>
      <c r="K3" s="98">
        <v>7.92</v>
      </c>
      <c r="L3" s="98">
        <v>8.9849999999999994</v>
      </c>
      <c r="M3" s="98">
        <v>9.91</v>
      </c>
      <c r="N3" s="98">
        <v>10.297499999999999</v>
      </c>
      <c r="O3" s="98">
        <v>10.645</v>
      </c>
      <c r="P3" s="98">
        <v>11.317500000000001</v>
      </c>
      <c r="Q3" s="98">
        <v>12.17</v>
      </c>
    </row>
    <row r="4" spans="1:17" hidden="1" x14ac:dyDescent="0.25">
      <c r="A4" s="92" t="s">
        <v>11</v>
      </c>
      <c r="B4" s="92" t="s">
        <v>12</v>
      </c>
      <c r="C4" s="92" t="s">
        <v>13</v>
      </c>
      <c r="D4" s="92" t="s">
        <v>14</v>
      </c>
      <c r="E4" s="92" t="s">
        <v>15</v>
      </c>
      <c r="F4" s="88" t="s">
        <v>191</v>
      </c>
      <c r="G4" s="92" t="s">
        <v>147</v>
      </c>
      <c r="H4" s="98">
        <v>12.545</v>
      </c>
      <c r="I4" s="98">
        <v>12.139999999999999</v>
      </c>
      <c r="J4" s="98">
        <v>13.329999999999998</v>
      </c>
      <c r="K4" s="98">
        <v>14.515000000000001</v>
      </c>
      <c r="L4" s="98">
        <v>17.692500000000003</v>
      </c>
      <c r="M4" s="98">
        <v>18.925000000000001</v>
      </c>
      <c r="N4" s="98">
        <v>20.75</v>
      </c>
      <c r="O4" s="98">
        <v>22.38</v>
      </c>
      <c r="P4" s="98">
        <v>25.775000000000002</v>
      </c>
      <c r="Q4" s="98">
        <v>27.630000000000003</v>
      </c>
    </row>
    <row r="5" spans="1:17" hidden="1" x14ac:dyDescent="0.25">
      <c r="A5" s="92" t="s">
        <v>11</v>
      </c>
      <c r="B5" s="92" t="s">
        <v>12</v>
      </c>
      <c r="C5" s="92" t="s">
        <v>13</v>
      </c>
      <c r="D5" s="92" t="s">
        <v>14</v>
      </c>
      <c r="E5" s="92" t="s">
        <v>15</v>
      </c>
      <c r="F5" s="88" t="s">
        <v>192</v>
      </c>
      <c r="G5" s="92" t="s">
        <v>147</v>
      </c>
      <c r="H5" s="98">
        <v>93.522499999999994</v>
      </c>
      <c r="I5" s="98">
        <v>95.12</v>
      </c>
      <c r="J5" s="98">
        <v>103.03000000000002</v>
      </c>
      <c r="K5" s="98">
        <v>111.30500000000001</v>
      </c>
      <c r="L5" s="98">
        <v>128.13749999999999</v>
      </c>
      <c r="M5" s="98">
        <v>144.73750000000001</v>
      </c>
      <c r="N5" s="98">
        <v>159.38749999999999</v>
      </c>
      <c r="O5" s="98">
        <v>166.54249999999999</v>
      </c>
      <c r="P5" s="98">
        <v>184.0575</v>
      </c>
      <c r="Q5" s="98">
        <v>212.03</v>
      </c>
    </row>
    <row r="6" spans="1:17" hidden="1" x14ac:dyDescent="0.25">
      <c r="A6" s="92" t="s">
        <v>11</v>
      </c>
      <c r="B6" s="92" t="s">
        <v>12</v>
      </c>
      <c r="C6" s="92" t="s">
        <v>13</v>
      </c>
      <c r="D6" s="92" t="s">
        <v>14</v>
      </c>
      <c r="E6" s="92" t="s">
        <v>15</v>
      </c>
      <c r="F6" s="88" t="s">
        <v>206</v>
      </c>
      <c r="G6" s="92" t="s">
        <v>147</v>
      </c>
      <c r="H6" s="98">
        <v>121.64750000000001</v>
      </c>
      <c r="I6" s="98">
        <v>128.86500000000001</v>
      </c>
      <c r="J6" s="98">
        <v>150.11500000000001</v>
      </c>
      <c r="K6" s="98">
        <v>178.18</v>
      </c>
      <c r="L6" s="98">
        <v>220.17</v>
      </c>
      <c r="M6" s="98">
        <v>261.39999999999998</v>
      </c>
      <c r="N6" s="98">
        <v>290.60000000000002</v>
      </c>
      <c r="O6" s="98">
        <v>315.52</v>
      </c>
      <c r="P6" s="98">
        <v>361.77500000000003</v>
      </c>
      <c r="Q6" s="98">
        <v>418.02499999999998</v>
      </c>
    </row>
    <row r="7" spans="1:17" hidden="1" x14ac:dyDescent="0.25">
      <c r="A7" s="92" t="s">
        <v>11</v>
      </c>
      <c r="B7" s="92" t="s">
        <v>12</v>
      </c>
      <c r="C7" s="92" t="s">
        <v>13</v>
      </c>
      <c r="D7" s="92" t="s">
        <v>14</v>
      </c>
      <c r="E7" s="92" t="s">
        <v>15</v>
      </c>
      <c r="F7" s="88" t="s">
        <v>220</v>
      </c>
      <c r="G7" s="92" t="s">
        <v>147</v>
      </c>
      <c r="H7" s="98">
        <v>61.732500000000002</v>
      </c>
      <c r="I7" s="98">
        <v>63.182500000000005</v>
      </c>
      <c r="J7" s="98">
        <v>67.082499999999996</v>
      </c>
      <c r="K7" s="98">
        <v>73.392499999999998</v>
      </c>
      <c r="L7" s="98">
        <v>81.992500000000007</v>
      </c>
      <c r="M7" s="98">
        <v>89.435000000000016</v>
      </c>
      <c r="N7" s="98">
        <v>89.102499999999992</v>
      </c>
      <c r="O7" s="98">
        <v>84.302500000000009</v>
      </c>
      <c r="P7" s="98">
        <v>82.344999999999999</v>
      </c>
      <c r="Q7" s="98">
        <v>84.407499999999999</v>
      </c>
    </row>
    <row r="8" spans="1:17" hidden="1" x14ac:dyDescent="0.25">
      <c r="A8" s="92" t="s">
        <v>11</v>
      </c>
      <c r="B8" s="92" t="s">
        <v>12</v>
      </c>
      <c r="C8" s="92" t="s">
        <v>13</v>
      </c>
      <c r="D8" s="92" t="s">
        <v>14</v>
      </c>
      <c r="E8" s="92" t="s">
        <v>15</v>
      </c>
      <c r="F8" s="88" t="s">
        <v>193</v>
      </c>
      <c r="G8" s="92" t="s">
        <v>147</v>
      </c>
      <c r="H8" s="98">
        <v>114.85749999999999</v>
      </c>
      <c r="I8" s="98">
        <v>123.8175</v>
      </c>
      <c r="J8" s="98">
        <v>146.16000000000003</v>
      </c>
      <c r="K8" s="98">
        <v>170.7175</v>
      </c>
      <c r="L8" s="98">
        <v>200.4075</v>
      </c>
      <c r="M8" s="98">
        <v>227.05500000000001</v>
      </c>
      <c r="N8" s="98">
        <v>248.495</v>
      </c>
      <c r="O8" s="98">
        <v>266.91750000000002</v>
      </c>
      <c r="P8" s="98">
        <v>300.02</v>
      </c>
      <c r="Q8" s="98">
        <v>345.40500000000003</v>
      </c>
    </row>
    <row r="9" spans="1:17" hidden="1" x14ac:dyDescent="0.25">
      <c r="A9" s="92" t="s">
        <v>11</v>
      </c>
      <c r="B9" s="92" t="s">
        <v>12</v>
      </c>
      <c r="C9" s="92" t="s">
        <v>13</v>
      </c>
      <c r="D9" s="92" t="s">
        <v>14</v>
      </c>
      <c r="E9" s="92" t="s">
        <v>15</v>
      </c>
      <c r="F9" s="88" t="s">
        <v>259</v>
      </c>
      <c r="G9" s="92" t="s">
        <v>147</v>
      </c>
      <c r="H9" s="98">
        <v>8.2250000000000014</v>
      </c>
      <c r="I9" s="98">
        <v>9.6199999999999992</v>
      </c>
      <c r="J9" s="98">
        <v>10.885</v>
      </c>
      <c r="K9" s="98">
        <v>11.522500000000001</v>
      </c>
      <c r="L9" s="98">
        <v>11.7075</v>
      </c>
      <c r="M9" s="98">
        <v>12.09</v>
      </c>
      <c r="N9" s="98">
        <v>12.345000000000001</v>
      </c>
      <c r="O9" s="98">
        <v>12.112500000000001</v>
      </c>
      <c r="P9" s="98">
        <v>12.559999999999999</v>
      </c>
      <c r="Q9" s="98">
        <v>14.0525</v>
      </c>
    </row>
    <row r="10" spans="1:17" hidden="1" x14ac:dyDescent="0.25">
      <c r="A10" s="92" t="s">
        <v>11</v>
      </c>
      <c r="B10" s="92" t="s">
        <v>12</v>
      </c>
      <c r="C10" s="92" t="s">
        <v>13</v>
      </c>
      <c r="D10" s="92" t="s">
        <v>14</v>
      </c>
      <c r="E10" s="92" t="s">
        <v>15</v>
      </c>
      <c r="F10" s="88" t="s">
        <v>223</v>
      </c>
      <c r="G10" s="92" t="s">
        <v>147</v>
      </c>
      <c r="H10" s="98">
        <v>9.3425000000000011</v>
      </c>
      <c r="I10" s="98">
        <v>10.1</v>
      </c>
      <c r="J10" s="98">
        <v>11.7075</v>
      </c>
      <c r="K10" s="98">
        <v>12.695</v>
      </c>
      <c r="L10" s="98">
        <v>13.282499999999999</v>
      </c>
      <c r="M10" s="98">
        <v>13.907500000000001</v>
      </c>
      <c r="N10" s="98">
        <v>14.700000000000001</v>
      </c>
      <c r="O10" s="98">
        <v>15.442499999999999</v>
      </c>
      <c r="P10" s="98">
        <v>15.559999999999999</v>
      </c>
      <c r="Q10" s="98">
        <v>16.222499999999997</v>
      </c>
    </row>
    <row r="11" spans="1:17" hidden="1" x14ac:dyDescent="0.25">
      <c r="A11" s="92" t="s">
        <v>11</v>
      </c>
      <c r="B11" s="92" t="s">
        <v>12</v>
      </c>
      <c r="C11" s="92" t="s">
        <v>13</v>
      </c>
      <c r="D11" s="92" t="s">
        <v>14</v>
      </c>
      <c r="E11" s="92" t="s">
        <v>15</v>
      </c>
      <c r="F11" s="88" t="s">
        <v>221</v>
      </c>
      <c r="G11" s="92" t="s">
        <v>147</v>
      </c>
      <c r="H11" s="98">
        <v>666.83500000000004</v>
      </c>
      <c r="I11" s="98">
        <v>695.88750000000005</v>
      </c>
      <c r="J11" s="98">
        <v>737.29250000000002</v>
      </c>
      <c r="K11" s="98">
        <v>759.07499999999993</v>
      </c>
      <c r="L11" s="98">
        <v>796.04750000000013</v>
      </c>
      <c r="M11" s="98">
        <v>820.92000000000007</v>
      </c>
      <c r="N11" s="98">
        <v>815.78249999999991</v>
      </c>
      <c r="O11" s="98">
        <v>793.38000000000011</v>
      </c>
      <c r="P11" s="98">
        <v>794.49</v>
      </c>
      <c r="Q11" s="98">
        <v>822.70749999999998</v>
      </c>
    </row>
    <row r="12" spans="1:17" hidden="1" x14ac:dyDescent="0.25">
      <c r="A12" s="92" t="s">
        <v>11</v>
      </c>
      <c r="B12" s="92" t="s">
        <v>12</v>
      </c>
      <c r="C12" s="92" t="s">
        <v>13</v>
      </c>
      <c r="D12" s="92" t="s">
        <v>14</v>
      </c>
      <c r="E12" s="92" t="s">
        <v>15</v>
      </c>
      <c r="F12" s="88" t="s">
        <v>222</v>
      </c>
      <c r="G12" s="92" t="s">
        <v>147</v>
      </c>
      <c r="H12" s="98">
        <v>66</v>
      </c>
      <c r="I12" s="98">
        <v>71.8125</v>
      </c>
      <c r="J12" s="98">
        <v>78.207499999999996</v>
      </c>
      <c r="K12" s="98">
        <v>82.987499999999997</v>
      </c>
      <c r="L12" s="98">
        <v>91.192499999999995</v>
      </c>
      <c r="M12" s="98">
        <v>97.837500000000006</v>
      </c>
      <c r="N12" s="98">
        <v>103.07</v>
      </c>
      <c r="O12" s="98">
        <v>114.21000000000001</v>
      </c>
      <c r="P12" s="98">
        <v>124.9025</v>
      </c>
      <c r="Q12" s="98">
        <v>137.66749999999999</v>
      </c>
    </row>
    <row r="13" spans="1:17" hidden="1" x14ac:dyDescent="0.25">
      <c r="A13" s="92" t="s">
        <v>11</v>
      </c>
      <c r="B13" s="92" t="s">
        <v>12</v>
      </c>
      <c r="C13" s="92" t="s">
        <v>13</v>
      </c>
      <c r="D13" s="92" t="s">
        <v>14</v>
      </c>
      <c r="E13" s="92" t="s">
        <v>15</v>
      </c>
      <c r="F13" s="88" t="s">
        <v>201</v>
      </c>
      <c r="G13" s="92" t="s">
        <v>147</v>
      </c>
      <c r="H13" s="98">
        <v>631.9525000000001</v>
      </c>
      <c r="I13" s="98">
        <v>630.27</v>
      </c>
      <c r="J13" s="98">
        <v>729.61249999999995</v>
      </c>
      <c r="K13" s="98">
        <v>793.77249999999992</v>
      </c>
      <c r="L13" s="98">
        <v>877.81999999999994</v>
      </c>
      <c r="M13" s="98">
        <v>970.37</v>
      </c>
      <c r="N13" s="98">
        <v>1035.3025</v>
      </c>
      <c r="O13" s="98">
        <v>1093.2024999999999</v>
      </c>
      <c r="P13" s="98">
        <v>1180.8150000000001</v>
      </c>
      <c r="Q13" s="98">
        <v>1305.5749999999998</v>
      </c>
    </row>
    <row r="14" spans="1:17" hidden="1" x14ac:dyDescent="0.25">
      <c r="A14" s="92" t="s">
        <v>11</v>
      </c>
      <c r="B14" s="92" t="s">
        <v>12</v>
      </c>
      <c r="C14" s="92" t="s">
        <v>13</v>
      </c>
      <c r="D14" s="92" t="s">
        <v>14</v>
      </c>
      <c r="E14" s="92" t="s">
        <v>15</v>
      </c>
      <c r="F14" s="88" t="s">
        <v>207</v>
      </c>
      <c r="G14" s="92" t="s">
        <v>147</v>
      </c>
      <c r="H14" s="98">
        <v>315.38</v>
      </c>
      <c r="I14" s="98">
        <v>355.48</v>
      </c>
      <c r="J14" s="98">
        <v>423.5675</v>
      </c>
      <c r="K14" s="98">
        <v>471.27749999999997</v>
      </c>
      <c r="L14" s="98">
        <v>539.27250000000004</v>
      </c>
      <c r="M14" s="98">
        <v>607.68499999999995</v>
      </c>
      <c r="N14" s="98">
        <v>632.49250000000006</v>
      </c>
      <c r="O14" s="98">
        <v>628.21750000000009</v>
      </c>
      <c r="P14" s="98">
        <v>654.73249999999996</v>
      </c>
      <c r="Q14" s="98">
        <v>708.76</v>
      </c>
    </row>
    <row r="15" spans="1:17" hidden="1" x14ac:dyDescent="0.25">
      <c r="A15" s="92" t="s">
        <v>11</v>
      </c>
      <c r="B15" s="92" t="s">
        <v>12</v>
      </c>
      <c r="C15" s="92" t="s">
        <v>13</v>
      </c>
      <c r="D15" s="92" t="s">
        <v>14</v>
      </c>
      <c r="E15" s="92" t="s">
        <v>15</v>
      </c>
      <c r="F15" s="88" t="s">
        <v>218</v>
      </c>
      <c r="G15" s="92" t="s">
        <v>147</v>
      </c>
      <c r="H15" s="98">
        <v>59.445</v>
      </c>
      <c r="I15" s="98">
        <v>62.69</v>
      </c>
      <c r="J15" s="98">
        <v>69.424999999999997</v>
      </c>
      <c r="K15" s="98">
        <v>75.602499999999992</v>
      </c>
      <c r="L15" s="98">
        <v>88.172499999999999</v>
      </c>
      <c r="M15" s="98">
        <v>101.41499999999999</v>
      </c>
      <c r="N15" s="98">
        <v>109.39750000000001</v>
      </c>
      <c r="O15" s="98">
        <v>113.58750000000001</v>
      </c>
      <c r="P15" s="98">
        <v>121.6125</v>
      </c>
      <c r="Q15" s="98">
        <v>134.0575</v>
      </c>
    </row>
    <row r="16" spans="1:17" hidden="1" x14ac:dyDescent="0.25">
      <c r="A16" s="92" t="s">
        <v>11</v>
      </c>
      <c r="B16" s="92" t="s">
        <v>12</v>
      </c>
      <c r="C16" s="92" t="s">
        <v>13</v>
      </c>
      <c r="D16" s="92" t="s">
        <v>14</v>
      </c>
      <c r="E16" s="92" t="s">
        <v>15</v>
      </c>
      <c r="F16" s="88" t="s">
        <v>194</v>
      </c>
      <c r="G16" s="92" t="s">
        <v>147</v>
      </c>
      <c r="H16" s="98">
        <v>84.95</v>
      </c>
      <c r="I16" s="98">
        <v>88.59</v>
      </c>
      <c r="J16" s="98">
        <v>97.644999999999996</v>
      </c>
      <c r="K16" s="98">
        <v>101.9375</v>
      </c>
      <c r="L16" s="98">
        <v>115.20500000000001</v>
      </c>
      <c r="M16" s="98">
        <v>123.67999999999999</v>
      </c>
      <c r="N16" s="98">
        <v>133.22749999999999</v>
      </c>
      <c r="O16" s="98">
        <v>142.92250000000001</v>
      </c>
      <c r="P16" s="98">
        <v>154.25</v>
      </c>
      <c r="Q16" s="98">
        <v>167.39000000000001</v>
      </c>
    </row>
    <row r="17" spans="1:17" hidden="1" x14ac:dyDescent="0.25">
      <c r="A17" s="92" t="s">
        <v>11</v>
      </c>
      <c r="B17" s="92" t="s">
        <v>12</v>
      </c>
      <c r="C17" s="92" t="s">
        <v>13</v>
      </c>
      <c r="D17" s="92" t="s">
        <v>14</v>
      </c>
      <c r="E17" s="92" t="s">
        <v>15</v>
      </c>
      <c r="F17" s="88" t="s">
        <v>195</v>
      </c>
      <c r="G17" s="92" t="s">
        <v>147</v>
      </c>
      <c r="H17" s="98">
        <v>123.9175</v>
      </c>
      <c r="I17" s="98">
        <v>127.49</v>
      </c>
      <c r="J17" s="98">
        <v>144.94</v>
      </c>
      <c r="K17" s="98">
        <v>160.70250000000001</v>
      </c>
      <c r="L17" s="98">
        <v>183.30249999999998</v>
      </c>
      <c r="M17" s="98">
        <v>209.95749999999998</v>
      </c>
      <c r="N17" s="98">
        <v>220.97</v>
      </c>
      <c r="O17" s="98">
        <v>231.77250000000001</v>
      </c>
      <c r="P17" s="98">
        <v>257.8725</v>
      </c>
      <c r="Q17" s="98">
        <v>293.29500000000002</v>
      </c>
    </row>
    <row r="18" spans="1:17" hidden="1" x14ac:dyDescent="0.25">
      <c r="A18" s="92" t="s">
        <v>11</v>
      </c>
      <c r="B18" s="92" t="s">
        <v>12</v>
      </c>
      <c r="C18" s="92" t="s">
        <v>13</v>
      </c>
      <c r="D18" s="92" t="s">
        <v>14</v>
      </c>
      <c r="E18" s="92" t="s">
        <v>15</v>
      </c>
      <c r="F18" s="88" t="s">
        <v>209</v>
      </c>
      <c r="G18" s="92" t="s">
        <v>147</v>
      </c>
      <c r="H18" s="98">
        <v>511.84</v>
      </c>
      <c r="I18" s="98">
        <v>542.64</v>
      </c>
      <c r="J18" s="98">
        <v>626.09750000000008</v>
      </c>
      <c r="K18" s="98">
        <v>738.19</v>
      </c>
      <c r="L18" s="98">
        <v>836.89</v>
      </c>
      <c r="M18" s="98">
        <v>944.68500000000006</v>
      </c>
      <c r="N18" s="98">
        <v>1027.2875000000001</v>
      </c>
      <c r="O18" s="98">
        <v>1106.7325000000001</v>
      </c>
      <c r="P18" s="98">
        <v>1217.2375</v>
      </c>
      <c r="Q18" s="98">
        <v>1384.72</v>
      </c>
    </row>
    <row r="19" spans="1:17" hidden="1" x14ac:dyDescent="0.25">
      <c r="A19" s="92" t="s">
        <v>11</v>
      </c>
      <c r="B19" s="92" t="s">
        <v>12</v>
      </c>
      <c r="C19" s="92" t="s">
        <v>13</v>
      </c>
      <c r="D19" s="92" t="s">
        <v>14</v>
      </c>
      <c r="E19" s="92" t="s">
        <v>15</v>
      </c>
      <c r="F19" s="88" t="s">
        <v>208</v>
      </c>
      <c r="G19" s="92" t="s">
        <v>147</v>
      </c>
      <c r="H19" s="98">
        <v>443.77250000000004</v>
      </c>
      <c r="I19" s="98">
        <v>469.92999999999995</v>
      </c>
      <c r="J19" s="98">
        <v>529.495</v>
      </c>
      <c r="K19" s="98">
        <v>592.69000000000005</v>
      </c>
      <c r="L19" s="98">
        <v>671.73500000000001</v>
      </c>
      <c r="M19" s="98">
        <v>731.755</v>
      </c>
      <c r="N19" s="98">
        <v>777.07249999999999</v>
      </c>
      <c r="O19" s="98">
        <v>822.19749999999999</v>
      </c>
      <c r="P19" s="98">
        <v>886.77750000000003</v>
      </c>
      <c r="Q19" s="98">
        <v>983.1875</v>
      </c>
    </row>
    <row r="20" spans="1:17" hidden="1" x14ac:dyDescent="0.25">
      <c r="A20" s="92" t="s">
        <v>11</v>
      </c>
      <c r="B20" s="92" t="s">
        <v>12</v>
      </c>
      <c r="C20" s="92" t="s">
        <v>13</v>
      </c>
      <c r="D20" s="92" t="s">
        <v>14</v>
      </c>
      <c r="E20" s="92" t="s">
        <v>15</v>
      </c>
      <c r="F20" s="88" t="s">
        <v>226</v>
      </c>
      <c r="G20" s="92" t="s">
        <v>147</v>
      </c>
      <c r="H20" s="98">
        <v>0</v>
      </c>
      <c r="I20" s="98">
        <v>0</v>
      </c>
      <c r="J20" s="98">
        <v>0</v>
      </c>
      <c r="K20" s="98">
        <v>0</v>
      </c>
      <c r="L20" s="98">
        <v>0</v>
      </c>
      <c r="M20" s="98">
        <v>0</v>
      </c>
      <c r="N20" s="98">
        <v>0</v>
      </c>
      <c r="O20" s="98">
        <v>0</v>
      </c>
      <c r="P20" s="98">
        <v>0</v>
      </c>
      <c r="Q20" s="98">
        <v>0</v>
      </c>
    </row>
    <row r="21" spans="1:17" hidden="1" x14ac:dyDescent="0.25">
      <c r="A21" s="92" t="s">
        <v>11</v>
      </c>
      <c r="B21" s="92" t="s">
        <v>12</v>
      </c>
      <c r="C21" s="92" t="s">
        <v>13</v>
      </c>
      <c r="D21" s="92" t="s">
        <v>14</v>
      </c>
      <c r="E21" s="92" t="s">
        <v>15</v>
      </c>
      <c r="F21" s="88" t="s">
        <v>196</v>
      </c>
      <c r="G21" s="92" t="s">
        <v>147</v>
      </c>
      <c r="H21" s="98">
        <v>318.02749999999997</v>
      </c>
      <c r="I21" s="98">
        <v>332.78499999999997</v>
      </c>
      <c r="J21" s="98">
        <v>400.08499999999998</v>
      </c>
      <c r="K21" s="98">
        <v>457.89500000000004</v>
      </c>
      <c r="L21" s="98">
        <v>527.71499999999992</v>
      </c>
      <c r="M21" s="98">
        <v>601.39</v>
      </c>
      <c r="N21" s="98">
        <v>644.00249999999994</v>
      </c>
      <c r="O21" s="98">
        <v>690.45249999999999</v>
      </c>
      <c r="P21" s="98">
        <v>763.34750000000008</v>
      </c>
      <c r="Q21" s="98">
        <v>869.09249999999997</v>
      </c>
    </row>
    <row r="22" spans="1:17" hidden="1" x14ac:dyDescent="0.25">
      <c r="A22" s="92" t="s">
        <v>11</v>
      </c>
      <c r="B22" s="92" t="s">
        <v>12</v>
      </c>
      <c r="C22" s="92" t="s">
        <v>13</v>
      </c>
      <c r="D22" s="92" t="s">
        <v>14</v>
      </c>
      <c r="E22" s="92" t="s">
        <v>15</v>
      </c>
      <c r="F22" s="88" t="s">
        <v>197</v>
      </c>
      <c r="G22" s="92" t="s">
        <v>147</v>
      </c>
      <c r="H22" s="98">
        <v>1153.3375000000001</v>
      </c>
      <c r="I22" s="98">
        <v>1231.7549999999999</v>
      </c>
      <c r="J22" s="98">
        <v>1419.9325000000001</v>
      </c>
      <c r="K22" s="98">
        <v>1558.1000000000001</v>
      </c>
      <c r="L22" s="98">
        <v>1726.6575</v>
      </c>
      <c r="M22" s="98">
        <v>1918.24</v>
      </c>
      <c r="N22" s="98">
        <v>2057.1799999999998</v>
      </c>
      <c r="O22" s="98">
        <v>2143.2550000000001</v>
      </c>
      <c r="P22" s="98">
        <v>2244.2124999999996</v>
      </c>
      <c r="Q22" s="98">
        <v>2430.2999999999997</v>
      </c>
    </row>
    <row r="23" spans="1:17" hidden="1" x14ac:dyDescent="0.25">
      <c r="A23" s="92" t="s">
        <v>11</v>
      </c>
      <c r="B23" s="92" t="s">
        <v>12</v>
      </c>
      <c r="C23" s="92" t="s">
        <v>13</v>
      </c>
      <c r="D23" s="92" t="s">
        <v>14</v>
      </c>
      <c r="E23" s="92" t="s">
        <v>15</v>
      </c>
      <c r="F23" s="88" t="s">
        <v>229</v>
      </c>
      <c r="G23" s="92" t="s">
        <v>147</v>
      </c>
      <c r="H23" s="98">
        <v>14.8025</v>
      </c>
      <c r="I23" s="98">
        <v>17.205000000000002</v>
      </c>
      <c r="J23" s="98">
        <v>19.2775</v>
      </c>
      <c r="K23" s="98">
        <v>21.0425</v>
      </c>
      <c r="L23" s="98">
        <v>23.28</v>
      </c>
      <c r="M23" s="98">
        <v>21.06</v>
      </c>
      <c r="N23" s="98">
        <v>25.970000000000002</v>
      </c>
      <c r="O23" s="98">
        <v>31.970000000000002</v>
      </c>
      <c r="P23" s="98">
        <v>35.72</v>
      </c>
      <c r="Q23" s="98">
        <v>40.165000000000006</v>
      </c>
    </row>
    <row r="24" spans="1:17" hidden="1" x14ac:dyDescent="0.25">
      <c r="A24" s="92" t="s">
        <v>11</v>
      </c>
      <c r="B24" s="92" t="s">
        <v>12</v>
      </c>
      <c r="C24" s="92" t="s">
        <v>13</v>
      </c>
      <c r="D24" s="92" t="s">
        <v>14</v>
      </c>
      <c r="E24" s="92" t="s">
        <v>15</v>
      </c>
      <c r="F24" s="88" t="s">
        <v>198</v>
      </c>
      <c r="G24" s="92" t="s">
        <v>147</v>
      </c>
      <c r="H24" s="98">
        <v>27.07</v>
      </c>
      <c r="I24" s="98">
        <v>28.52</v>
      </c>
      <c r="J24" s="98">
        <v>31.752499999999998</v>
      </c>
      <c r="K24" s="98">
        <v>34.7575</v>
      </c>
      <c r="L24" s="98">
        <v>40.344999999999999</v>
      </c>
      <c r="M24" s="98">
        <v>46.592500000000001</v>
      </c>
      <c r="N24" s="98">
        <v>51.354999999999997</v>
      </c>
      <c r="O24" s="98">
        <v>55.370000000000005</v>
      </c>
      <c r="P24" s="98">
        <v>58.307499999999997</v>
      </c>
      <c r="Q24" s="98">
        <v>59.102499999999999</v>
      </c>
    </row>
    <row r="25" spans="1:17" hidden="1" x14ac:dyDescent="0.25">
      <c r="A25" s="92" t="s">
        <v>11</v>
      </c>
      <c r="B25" s="92" t="s">
        <v>12</v>
      </c>
      <c r="C25" s="92" t="s">
        <v>13</v>
      </c>
      <c r="D25" s="92" t="s">
        <v>14</v>
      </c>
      <c r="E25" s="92" t="s">
        <v>15</v>
      </c>
      <c r="F25" s="88" t="s">
        <v>231</v>
      </c>
      <c r="G25" s="92" t="s">
        <v>147</v>
      </c>
      <c r="H25" s="98">
        <v>10.17</v>
      </c>
      <c r="I25" s="98">
        <v>10.355</v>
      </c>
      <c r="J25" s="98">
        <v>11.387500000000001</v>
      </c>
      <c r="K25" s="98">
        <v>12.514999999999999</v>
      </c>
      <c r="L25" s="98">
        <v>13.68</v>
      </c>
      <c r="M25" s="98">
        <v>15.75</v>
      </c>
      <c r="N25" s="98">
        <v>17.8475</v>
      </c>
      <c r="O25" s="98">
        <v>18.732500000000002</v>
      </c>
      <c r="P25" s="98">
        <v>20.84</v>
      </c>
      <c r="Q25" s="98">
        <v>22.325000000000003</v>
      </c>
    </row>
    <row r="26" spans="1:17" hidden="1" x14ac:dyDescent="0.25">
      <c r="A26" s="92" t="s">
        <v>11</v>
      </c>
      <c r="B26" s="92" t="s">
        <v>12</v>
      </c>
      <c r="C26" s="92" t="s">
        <v>13</v>
      </c>
      <c r="D26" s="92" t="s">
        <v>14</v>
      </c>
      <c r="E26" s="92" t="s">
        <v>15</v>
      </c>
      <c r="F26" s="88" t="s">
        <v>230</v>
      </c>
      <c r="G26" s="92" t="s">
        <v>147</v>
      </c>
      <c r="H26" s="98">
        <v>14.527500000000002</v>
      </c>
      <c r="I26" s="98">
        <v>14.295000000000002</v>
      </c>
      <c r="J26" s="98">
        <v>16.677500000000002</v>
      </c>
      <c r="K26" s="98">
        <v>16.952500000000001</v>
      </c>
      <c r="L26" s="98">
        <v>18.779999999999998</v>
      </c>
      <c r="M26" s="98">
        <v>21.887499999999999</v>
      </c>
      <c r="N26" s="98">
        <v>22.955000000000002</v>
      </c>
      <c r="O26" s="98">
        <v>23.04</v>
      </c>
      <c r="P26" s="98">
        <v>25.049999999999997</v>
      </c>
      <c r="Q26" s="98">
        <v>25.015000000000001</v>
      </c>
    </row>
    <row r="27" spans="1:17" hidden="1" x14ac:dyDescent="0.25">
      <c r="A27" s="92" t="s">
        <v>11</v>
      </c>
      <c r="B27" s="92" t="s">
        <v>12</v>
      </c>
      <c r="C27" s="92" t="s">
        <v>13</v>
      </c>
      <c r="D27" s="92" t="s">
        <v>14</v>
      </c>
      <c r="E27" s="92" t="s">
        <v>15</v>
      </c>
      <c r="F27" s="88" t="s">
        <v>232</v>
      </c>
      <c r="G27" s="92" t="s">
        <v>147</v>
      </c>
      <c r="H27" s="98">
        <v>158.1275</v>
      </c>
      <c r="I27" s="98">
        <v>168.88249999999999</v>
      </c>
      <c r="J27" s="98">
        <v>197.755</v>
      </c>
      <c r="K27" s="98">
        <v>226.78749999999999</v>
      </c>
      <c r="L27" s="98">
        <v>267.35000000000002</v>
      </c>
      <c r="M27" s="98">
        <v>307.82749999999999</v>
      </c>
      <c r="N27" s="98">
        <v>336.78499999999997</v>
      </c>
      <c r="O27" s="98">
        <v>359.54</v>
      </c>
      <c r="P27" s="98">
        <v>400.75</v>
      </c>
      <c r="Q27" s="98">
        <v>457.26499999999999</v>
      </c>
    </row>
    <row r="28" spans="1:17" hidden="1" x14ac:dyDescent="0.25">
      <c r="A28" s="92" t="s">
        <v>11</v>
      </c>
      <c r="B28" s="92" t="s">
        <v>12</v>
      </c>
      <c r="C28" s="92" t="s">
        <v>13</v>
      </c>
      <c r="D28" s="92" t="s">
        <v>14</v>
      </c>
      <c r="E28" s="92" t="s">
        <v>15</v>
      </c>
      <c r="F28" s="92" t="s">
        <v>225</v>
      </c>
      <c r="G28" s="92" t="s">
        <v>147</v>
      </c>
      <c r="H28" s="98">
        <v>52.234999999999999</v>
      </c>
      <c r="I28" s="98">
        <v>62.077500000000001</v>
      </c>
      <c r="J28" s="98">
        <v>69.052499999999995</v>
      </c>
      <c r="K28" s="98">
        <v>71.39</v>
      </c>
      <c r="L28" s="98">
        <v>80.902500000000003</v>
      </c>
      <c r="M28" s="98">
        <v>88.455000000000013</v>
      </c>
      <c r="N28" s="98">
        <v>92.034999999999997</v>
      </c>
      <c r="O28" s="98">
        <v>92.467500000000001</v>
      </c>
      <c r="P28" s="98">
        <v>93.617500000000007</v>
      </c>
      <c r="Q28" s="98">
        <v>99.197499999999991</v>
      </c>
    </row>
    <row r="29" spans="1:17" hidden="1" x14ac:dyDescent="0.25">
      <c r="A29" s="92" t="s">
        <v>11</v>
      </c>
      <c r="B29" s="92" t="s">
        <v>12</v>
      </c>
      <c r="C29" s="92" t="s">
        <v>13</v>
      </c>
      <c r="D29" s="92" t="s">
        <v>14</v>
      </c>
      <c r="E29" s="92" t="s">
        <v>15</v>
      </c>
      <c r="F29" s="88" t="s">
        <v>205</v>
      </c>
      <c r="G29" s="92" t="s">
        <v>147</v>
      </c>
      <c r="H29" s="98">
        <v>416.79250000000002</v>
      </c>
      <c r="I29" s="98">
        <v>424.42</v>
      </c>
      <c r="J29" s="98">
        <v>468.375</v>
      </c>
      <c r="K29" s="98">
        <v>497.40499999999997</v>
      </c>
      <c r="L29" s="98">
        <v>544.13750000000005</v>
      </c>
      <c r="M29" s="98">
        <v>581.9375</v>
      </c>
      <c r="N29" s="98">
        <v>585.73</v>
      </c>
      <c r="O29" s="98">
        <v>579.86749999999995</v>
      </c>
      <c r="P29" s="98">
        <v>601.05250000000001</v>
      </c>
      <c r="Q29" s="98">
        <v>649.20000000000005</v>
      </c>
    </row>
    <row r="30" spans="1:17" hidden="1" x14ac:dyDescent="0.25">
      <c r="A30" s="92" t="s">
        <v>11</v>
      </c>
      <c r="B30" s="92" t="s">
        <v>12</v>
      </c>
      <c r="C30" s="92" t="s">
        <v>13</v>
      </c>
      <c r="D30" s="92" t="s">
        <v>14</v>
      </c>
      <c r="E30" s="92" t="s">
        <v>15</v>
      </c>
      <c r="F30" s="88" t="s">
        <v>204</v>
      </c>
      <c r="G30" s="92" t="s">
        <v>147</v>
      </c>
      <c r="H30" s="98">
        <v>352.21500000000003</v>
      </c>
      <c r="I30" s="98">
        <v>384.76499999999999</v>
      </c>
      <c r="J30" s="98">
        <v>452.92250000000001</v>
      </c>
      <c r="K30" s="98">
        <v>513.20500000000004</v>
      </c>
      <c r="L30" s="98">
        <v>593.255</v>
      </c>
      <c r="M30" s="98">
        <v>662.05000000000007</v>
      </c>
      <c r="N30" s="98">
        <v>712.97749999999996</v>
      </c>
      <c r="O30" s="98">
        <v>771.57749999999999</v>
      </c>
      <c r="P30" s="98">
        <v>870.34749999999997</v>
      </c>
      <c r="Q30" s="98">
        <v>993.08749999999998</v>
      </c>
    </row>
    <row r="31" spans="1:17" hidden="1" x14ac:dyDescent="0.25">
      <c r="A31" s="92" t="s">
        <v>11</v>
      </c>
      <c r="B31" s="92" t="s">
        <v>12</v>
      </c>
      <c r="C31" s="92" t="s">
        <v>13</v>
      </c>
      <c r="D31" s="92" t="s">
        <v>14</v>
      </c>
      <c r="E31" s="92" t="s">
        <v>15</v>
      </c>
      <c r="F31" s="88" t="s">
        <v>228</v>
      </c>
      <c r="G31" s="92" t="s">
        <v>147</v>
      </c>
      <c r="H31" s="98">
        <v>6.1224999999999996</v>
      </c>
      <c r="I31" s="98">
        <v>6.1800000000000006</v>
      </c>
      <c r="J31" s="98">
        <v>6.8624999999999989</v>
      </c>
      <c r="K31" s="98">
        <v>8.06</v>
      </c>
      <c r="L31" s="98">
        <v>9.5125000000000011</v>
      </c>
      <c r="M31" s="98">
        <v>10.947500000000002</v>
      </c>
      <c r="N31" s="98">
        <v>11.615000000000002</v>
      </c>
      <c r="O31" s="98">
        <v>12.2</v>
      </c>
      <c r="P31" s="98">
        <v>13.005000000000001</v>
      </c>
      <c r="Q31" s="98">
        <v>14.3</v>
      </c>
    </row>
    <row r="32" spans="1:17" hidden="1" x14ac:dyDescent="0.25">
      <c r="A32" s="92" t="s">
        <v>11</v>
      </c>
      <c r="B32" s="92" t="s">
        <v>12</v>
      </c>
      <c r="C32" s="92" t="s">
        <v>13</v>
      </c>
      <c r="D32" s="92" t="s">
        <v>14</v>
      </c>
      <c r="E32" s="92" t="s">
        <v>15</v>
      </c>
      <c r="F32" s="88" t="s">
        <v>202</v>
      </c>
      <c r="G32" s="92" t="s">
        <v>147</v>
      </c>
      <c r="H32" s="98">
        <v>755.53249999999991</v>
      </c>
      <c r="I32" s="98">
        <v>792.26249999999993</v>
      </c>
      <c r="J32" s="98">
        <v>896.99</v>
      </c>
      <c r="K32" s="98">
        <v>1020.5250000000001</v>
      </c>
      <c r="L32" s="98">
        <v>1165.4275</v>
      </c>
      <c r="M32" s="98">
        <v>1310.3375000000001</v>
      </c>
      <c r="N32" s="98">
        <v>1438.9125000000001</v>
      </c>
      <c r="O32" s="98">
        <v>1554.4099999999999</v>
      </c>
      <c r="P32" s="98">
        <v>1667.4575</v>
      </c>
      <c r="Q32" s="98">
        <v>1810.635</v>
      </c>
    </row>
    <row r="33" spans="1:17" hidden="1" x14ac:dyDescent="0.25">
      <c r="A33" s="92" t="s">
        <v>11</v>
      </c>
      <c r="B33" s="92" t="s">
        <v>12</v>
      </c>
      <c r="C33" s="92" t="s">
        <v>13</v>
      </c>
      <c r="D33" s="92" t="s">
        <v>14</v>
      </c>
      <c r="E33" s="92" t="s">
        <v>15</v>
      </c>
      <c r="F33" s="88" t="s">
        <v>190</v>
      </c>
      <c r="G33" s="92" t="s">
        <v>147</v>
      </c>
      <c r="H33" s="98">
        <v>0</v>
      </c>
      <c r="I33" s="98">
        <v>0</v>
      </c>
      <c r="J33" s="98">
        <v>0</v>
      </c>
      <c r="K33" s="98">
        <v>0</v>
      </c>
      <c r="L33" s="98">
        <v>0</v>
      </c>
      <c r="M33" s="98">
        <v>0</v>
      </c>
      <c r="N33" s="98">
        <v>0</v>
      </c>
      <c r="O33" s="98">
        <v>0</v>
      </c>
      <c r="P33" s="98">
        <v>0</v>
      </c>
      <c r="Q33" s="98">
        <v>567.74250000000006</v>
      </c>
    </row>
    <row r="34" spans="1:17" hidden="1" x14ac:dyDescent="0.25">
      <c r="A34" s="92" t="s">
        <v>11</v>
      </c>
      <c r="B34" s="92" t="s">
        <v>12</v>
      </c>
      <c r="C34" s="92" t="s">
        <v>13</v>
      </c>
      <c r="D34" s="92" t="s">
        <v>14</v>
      </c>
      <c r="E34" s="92" t="s">
        <v>15</v>
      </c>
      <c r="F34" s="88" t="s">
        <v>210</v>
      </c>
      <c r="G34" s="92" t="s">
        <v>147</v>
      </c>
      <c r="H34" s="98">
        <v>14.462499999999999</v>
      </c>
      <c r="I34" s="98">
        <v>15.2925</v>
      </c>
      <c r="J34" s="98">
        <v>16.599999999999998</v>
      </c>
      <c r="K34" s="98">
        <v>18.342500000000001</v>
      </c>
      <c r="L34" s="98">
        <v>21.605</v>
      </c>
      <c r="M34" s="98">
        <v>24.835000000000001</v>
      </c>
      <c r="N34" s="98">
        <v>26.8825</v>
      </c>
      <c r="O34" s="98">
        <v>28.487500000000001</v>
      </c>
      <c r="P34" s="98">
        <v>30.32</v>
      </c>
      <c r="Q34" s="98">
        <v>32.164999999999999</v>
      </c>
    </row>
    <row r="35" spans="1:17" hidden="1" x14ac:dyDescent="0.25">
      <c r="A35" s="92" t="s">
        <v>11</v>
      </c>
      <c r="B35" s="92" t="s">
        <v>12</v>
      </c>
      <c r="C35" s="92" t="s">
        <v>13</v>
      </c>
      <c r="D35" s="92" t="s">
        <v>14</v>
      </c>
      <c r="E35" s="92" t="s">
        <v>15</v>
      </c>
      <c r="F35" s="88" t="s">
        <v>199</v>
      </c>
      <c r="G35" s="92" t="s">
        <v>147</v>
      </c>
      <c r="H35" s="98">
        <v>711.61500000000001</v>
      </c>
      <c r="I35" s="98">
        <v>730.16750000000002</v>
      </c>
      <c r="J35" s="98">
        <v>837.51499999999999</v>
      </c>
      <c r="K35" s="98">
        <v>948.8275000000001</v>
      </c>
      <c r="L35" s="98">
        <v>1105.56</v>
      </c>
      <c r="M35" s="98">
        <v>1274.895</v>
      </c>
      <c r="N35" s="98">
        <v>1359.13</v>
      </c>
      <c r="O35" s="98">
        <v>1428.05</v>
      </c>
      <c r="P35" s="98">
        <v>1574.0374999999999</v>
      </c>
      <c r="Q35" s="98">
        <v>1766.31</v>
      </c>
    </row>
    <row r="36" spans="1:17" hidden="1" x14ac:dyDescent="0.25">
      <c r="A36" s="92" t="s">
        <v>11</v>
      </c>
      <c r="B36" s="92" t="s">
        <v>12</v>
      </c>
      <c r="C36" s="92" t="s">
        <v>13</v>
      </c>
      <c r="D36" s="92" t="s">
        <v>14</v>
      </c>
      <c r="E36" s="92" t="s">
        <v>15</v>
      </c>
      <c r="F36" s="88" t="s">
        <v>233</v>
      </c>
      <c r="G36" s="92" t="s">
        <v>147</v>
      </c>
      <c r="H36" s="98">
        <v>76.737499999999997</v>
      </c>
      <c r="I36" s="98">
        <v>86.824999999999989</v>
      </c>
      <c r="J36" s="98">
        <v>105.27500000000001</v>
      </c>
      <c r="K36" s="98">
        <v>117.9525</v>
      </c>
      <c r="L36" s="98">
        <v>136.86750000000001</v>
      </c>
      <c r="M36" s="98">
        <v>152.61250000000001</v>
      </c>
      <c r="N36" s="98">
        <v>162.97</v>
      </c>
      <c r="O36" s="98">
        <v>173.3125</v>
      </c>
      <c r="P36" s="98">
        <v>187.0675</v>
      </c>
      <c r="Q36" s="98">
        <v>209.60749999999999</v>
      </c>
    </row>
    <row r="37" spans="1:17" hidden="1" x14ac:dyDescent="0.25">
      <c r="A37" s="92" t="s">
        <v>11</v>
      </c>
      <c r="B37" s="92" t="s">
        <v>12</v>
      </c>
      <c r="C37" s="92" t="s">
        <v>13</v>
      </c>
      <c r="D37" s="92" t="s">
        <v>14</v>
      </c>
      <c r="E37" s="92" t="s">
        <v>15</v>
      </c>
      <c r="F37" s="88" t="s">
        <v>200</v>
      </c>
      <c r="G37" s="92" t="s">
        <v>147</v>
      </c>
      <c r="H37" s="98">
        <v>227.76249999999999</v>
      </c>
      <c r="I37" s="98">
        <v>239.1525</v>
      </c>
      <c r="J37" s="98">
        <v>268.64</v>
      </c>
      <c r="K37" s="98">
        <v>300.08249999999998</v>
      </c>
      <c r="L37" s="98">
        <v>338.52499999999998</v>
      </c>
      <c r="M37" s="98">
        <v>381.28000000000003</v>
      </c>
      <c r="N37" s="98">
        <v>401.69999999999993</v>
      </c>
      <c r="O37" s="98">
        <v>433.1825</v>
      </c>
      <c r="P37" s="98">
        <v>473.93000000000006</v>
      </c>
      <c r="Q37" s="98">
        <v>536.99749999999995</v>
      </c>
    </row>
    <row r="38" spans="1:17" hidden="1" x14ac:dyDescent="0.25">
      <c r="A38" s="92" t="s">
        <v>11</v>
      </c>
      <c r="B38" s="92" t="s">
        <v>12</v>
      </c>
      <c r="C38" s="92" t="s">
        <v>13</v>
      </c>
      <c r="D38" s="92" t="s">
        <v>14</v>
      </c>
      <c r="E38" s="92" t="s">
        <v>17</v>
      </c>
      <c r="G38" s="92" t="s">
        <v>147</v>
      </c>
      <c r="H38" s="94"/>
      <c r="I38" s="94"/>
      <c r="J38" s="94"/>
      <c r="K38" s="94"/>
      <c r="L38" s="94"/>
      <c r="M38" s="94"/>
      <c r="N38" s="94"/>
      <c r="O38" s="94"/>
      <c r="P38" s="94"/>
    </row>
    <row r="39" spans="1:17" hidden="1" x14ac:dyDescent="0.25">
      <c r="A39" s="92" t="s">
        <v>11</v>
      </c>
      <c r="B39" s="92" t="s">
        <v>12</v>
      </c>
      <c r="C39" s="92" t="s">
        <v>13</v>
      </c>
      <c r="D39" s="92" t="s">
        <v>14</v>
      </c>
      <c r="E39" s="92" t="s">
        <v>18</v>
      </c>
      <c r="F39" s="88" t="s">
        <v>203</v>
      </c>
      <c r="G39" s="92" t="s">
        <v>147</v>
      </c>
      <c r="H39" s="98">
        <v>6.9593099999999986</v>
      </c>
      <c r="I39" s="98">
        <v>13.013609999999998</v>
      </c>
      <c r="J39" s="98">
        <v>22.015829999999998</v>
      </c>
      <c r="K39" s="98">
        <v>24.808295000000008</v>
      </c>
      <c r="L39" s="98">
        <v>26.9777725</v>
      </c>
      <c r="M39" s="98">
        <v>27.651192499999993</v>
      </c>
      <c r="N39" s="98">
        <v>28.688737500000002</v>
      </c>
      <c r="O39" s="98">
        <v>28.553369999999994</v>
      </c>
      <c r="P39" s="98">
        <v>28.236184999999999</v>
      </c>
      <c r="Q39" s="98">
        <v>9.1733949999999993</v>
      </c>
    </row>
    <row r="40" spans="1:17" hidden="1" x14ac:dyDescent="0.25">
      <c r="A40" s="92" t="s">
        <v>11</v>
      </c>
      <c r="B40" s="92" t="s">
        <v>12</v>
      </c>
      <c r="C40" s="92" t="s">
        <v>13</v>
      </c>
      <c r="D40" s="92" t="s">
        <v>14</v>
      </c>
      <c r="E40" s="92" t="s">
        <v>18</v>
      </c>
      <c r="F40" s="88" t="s">
        <v>227</v>
      </c>
      <c r="G40" s="92" t="s">
        <v>147</v>
      </c>
      <c r="H40" s="98">
        <v>0</v>
      </c>
      <c r="I40" s="98">
        <v>0</v>
      </c>
      <c r="J40" s="98">
        <v>0</v>
      </c>
      <c r="K40" s="98">
        <v>0</v>
      </c>
      <c r="L40" s="98">
        <v>0</v>
      </c>
      <c r="M40" s="98">
        <v>0</v>
      </c>
      <c r="N40" s="98">
        <v>0</v>
      </c>
      <c r="O40" s="98">
        <v>0</v>
      </c>
      <c r="P40" s="98">
        <v>0</v>
      </c>
      <c r="Q40" s="98">
        <v>0</v>
      </c>
    </row>
    <row r="41" spans="1:17" hidden="1" x14ac:dyDescent="0.25">
      <c r="A41" s="92" t="s">
        <v>11</v>
      </c>
      <c r="B41" s="92" t="s">
        <v>12</v>
      </c>
      <c r="C41" s="92" t="s">
        <v>13</v>
      </c>
      <c r="D41" s="92" t="s">
        <v>14</v>
      </c>
      <c r="E41" s="92" t="s">
        <v>18</v>
      </c>
      <c r="F41" s="88" t="s">
        <v>191</v>
      </c>
      <c r="G41" s="92" t="s">
        <v>147</v>
      </c>
      <c r="H41" s="98">
        <v>0</v>
      </c>
      <c r="I41" s="98">
        <v>0</v>
      </c>
      <c r="J41" s="98">
        <v>0</v>
      </c>
      <c r="K41" s="98">
        <v>0</v>
      </c>
      <c r="L41" s="98">
        <v>0</v>
      </c>
      <c r="M41" s="98">
        <v>0</v>
      </c>
      <c r="N41" s="98">
        <v>0</v>
      </c>
      <c r="O41" s="98">
        <v>0</v>
      </c>
      <c r="P41" s="98">
        <v>0</v>
      </c>
      <c r="Q41" s="98">
        <v>0</v>
      </c>
    </row>
    <row r="42" spans="1:17" hidden="1" x14ac:dyDescent="0.25">
      <c r="A42" s="92" t="s">
        <v>11</v>
      </c>
      <c r="B42" s="92" t="s">
        <v>12</v>
      </c>
      <c r="C42" s="92" t="s">
        <v>13</v>
      </c>
      <c r="D42" s="92" t="s">
        <v>14</v>
      </c>
      <c r="E42" s="92" t="s">
        <v>18</v>
      </c>
      <c r="F42" s="88" t="s">
        <v>192</v>
      </c>
      <c r="G42" s="92" t="s">
        <v>147</v>
      </c>
      <c r="H42" s="98">
        <v>0</v>
      </c>
      <c r="I42" s="98">
        <v>3.3749999999999995E-3</v>
      </c>
      <c r="J42" s="98">
        <v>4.4625000000000005E-2</v>
      </c>
      <c r="K42" s="98">
        <v>6.5500000000000003E-2</v>
      </c>
      <c r="L42" s="98">
        <v>9.5750000000000002E-2</v>
      </c>
      <c r="M42" s="98">
        <v>7.0822499999999997E-2</v>
      </c>
      <c r="N42" s="98">
        <v>5.4074999999999998E-2</v>
      </c>
      <c r="O42" s="98">
        <v>4.0072499999999997E-2</v>
      </c>
      <c r="P42" s="98">
        <v>3.1184999999999997E-2</v>
      </c>
      <c r="Q42" s="98">
        <v>1.6395E-2</v>
      </c>
    </row>
    <row r="43" spans="1:17" hidden="1" x14ac:dyDescent="0.25">
      <c r="A43" s="92" t="s">
        <v>11</v>
      </c>
      <c r="B43" s="92" t="s">
        <v>12</v>
      </c>
      <c r="C43" s="92" t="s">
        <v>13</v>
      </c>
      <c r="D43" s="92" t="s">
        <v>14</v>
      </c>
      <c r="E43" s="92" t="s">
        <v>18</v>
      </c>
      <c r="F43" s="88" t="s">
        <v>206</v>
      </c>
      <c r="G43" s="92" t="s">
        <v>147</v>
      </c>
      <c r="H43" s="98">
        <v>0</v>
      </c>
      <c r="I43" s="98">
        <v>0</v>
      </c>
      <c r="J43" s="98">
        <v>0</v>
      </c>
      <c r="K43" s="98">
        <v>0</v>
      </c>
      <c r="L43" s="98">
        <v>0</v>
      </c>
      <c r="M43" s="98">
        <v>0</v>
      </c>
      <c r="N43" s="98">
        <v>0</v>
      </c>
      <c r="O43" s="98">
        <v>0</v>
      </c>
      <c r="P43" s="98">
        <v>0</v>
      </c>
      <c r="Q43" s="98">
        <v>0</v>
      </c>
    </row>
    <row r="44" spans="1:17" hidden="1" x14ac:dyDescent="0.25">
      <c r="A44" s="92" t="s">
        <v>11</v>
      </c>
      <c r="B44" s="92" t="s">
        <v>12</v>
      </c>
      <c r="C44" s="92" t="s">
        <v>13</v>
      </c>
      <c r="D44" s="92" t="s">
        <v>14</v>
      </c>
      <c r="E44" s="92" t="s">
        <v>18</v>
      </c>
      <c r="F44" s="88" t="s">
        <v>220</v>
      </c>
      <c r="G44" s="92" t="s">
        <v>147</v>
      </c>
      <c r="H44" s="98">
        <v>0.16945750000000004</v>
      </c>
      <c r="I44" s="98">
        <v>0.50395749999999995</v>
      </c>
      <c r="J44" s="98">
        <v>0.81997249999999977</v>
      </c>
      <c r="K44" s="98">
        <v>0.88366749999999994</v>
      </c>
      <c r="L44" s="98">
        <v>2.2775350000000003</v>
      </c>
      <c r="M44" s="98">
        <v>3.7878875000000005</v>
      </c>
      <c r="N44" s="98">
        <v>4.2839300000000007</v>
      </c>
      <c r="O44" s="98">
        <v>3.7596324999999999</v>
      </c>
      <c r="P44" s="98">
        <v>3.1790399999999988</v>
      </c>
      <c r="Q44" s="98">
        <v>2.7734200000000007</v>
      </c>
    </row>
    <row r="45" spans="1:17" hidden="1" x14ac:dyDescent="0.25">
      <c r="A45" s="92" t="s">
        <v>11</v>
      </c>
      <c r="B45" s="92" t="s">
        <v>12</v>
      </c>
      <c r="C45" s="92" t="s">
        <v>13</v>
      </c>
      <c r="D45" s="92" t="s">
        <v>14</v>
      </c>
      <c r="E45" s="92" t="s">
        <v>18</v>
      </c>
      <c r="F45" s="88" t="s">
        <v>193</v>
      </c>
      <c r="G45" s="92" t="s">
        <v>147</v>
      </c>
      <c r="H45" s="98">
        <v>1.0642500000000001E-2</v>
      </c>
      <c r="I45" s="98">
        <v>0.23496750000000002</v>
      </c>
      <c r="J45" s="98">
        <v>0.36687999999999993</v>
      </c>
      <c r="K45" s="98">
        <v>0.32954499999999998</v>
      </c>
      <c r="L45" s="98">
        <v>0.42830249999999992</v>
      </c>
      <c r="M45" s="98">
        <v>0.32848749999999993</v>
      </c>
      <c r="N45" s="98">
        <v>0.34031750000000005</v>
      </c>
      <c r="O45" s="98">
        <v>0.37400499999999998</v>
      </c>
      <c r="P45" s="98">
        <v>0.27082999999999996</v>
      </c>
      <c r="Q45" s="98">
        <v>0.15673749999999997</v>
      </c>
    </row>
    <row r="46" spans="1:17" hidden="1" x14ac:dyDescent="0.25">
      <c r="A46" s="92" t="s">
        <v>11</v>
      </c>
      <c r="B46" s="92" t="s">
        <v>12</v>
      </c>
      <c r="C46" s="92" t="s">
        <v>13</v>
      </c>
      <c r="D46" s="92" t="s">
        <v>14</v>
      </c>
      <c r="E46" s="92" t="s">
        <v>18</v>
      </c>
      <c r="F46" s="88" t="s">
        <v>259</v>
      </c>
      <c r="G46" s="92" t="s">
        <v>147</v>
      </c>
      <c r="H46" s="98">
        <v>0</v>
      </c>
      <c r="I46" s="98">
        <v>0</v>
      </c>
      <c r="J46" s="98">
        <v>0</v>
      </c>
      <c r="K46" s="98">
        <v>2.7675E-3</v>
      </c>
      <c r="L46" s="98">
        <v>2.061E-2</v>
      </c>
      <c r="M46" s="98">
        <v>1.7767500000000002E-2</v>
      </c>
      <c r="N46" s="98">
        <v>1.17375E-2</v>
      </c>
      <c r="O46" s="98">
        <v>1.1967499999999999E-2</v>
      </c>
      <c r="P46" s="98">
        <v>5.4024999999999993E-3</v>
      </c>
      <c r="Q46" s="98">
        <v>7.6749999999999995E-4</v>
      </c>
    </row>
    <row r="47" spans="1:17" hidden="1" x14ac:dyDescent="0.25">
      <c r="A47" s="92" t="s">
        <v>11</v>
      </c>
      <c r="B47" s="92" t="s">
        <v>12</v>
      </c>
      <c r="C47" s="92" t="s">
        <v>13</v>
      </c>
      <c r="D47" s="92" t="s">
        <v>14</v>
      </c>
      <c r="E47" s="92" t="s">
        <v>18</v>
      </c>
      <c r="F47" s="88" t="s">
        <v>223</v>
      </c>
      <c r="G47" s="92" t="s">
        <v>147</v>
      </c>
      <c r="H47" s="98">
        <v>0</v>
      </c>
      <c r="I47" s="98">
        <v>0</v>
      </c>
      <c r="J47" s="98">
        <v>0</v>
      </c>
      <c r="K47" s="98">
        <v>0</v>
      </c>
      <c r="L47" s="98">
        <v>0</v>
      </c>
      <c r="M47" s="98">
        <v>0</v>
      </c>
      <c r="N47" s="98">
        <v>0</v>
      </c>
      <c r="O47" s="98">
        <v>0</v>
      </c>
      <c r="P47" s="98">
        <v>0</v>
      </c>
      <c r="Q47" s="98">
        <v>0</v>
      </c>
    </row>
    <row r="48" spans="1:17" hidden="1" x14ac:dyDescent="0.25">
      <c r="A48" s="92" t="s">
        <v>11</v>
      </c>
      <c r="B48" s="92" t="s">
        <v>12</v>
      </c>
      <c r="C48" s="92" t="s">
        <v>13</v>
      </c>
      <c r="D48" s="92" t="s">
        <v>14</v>
      </c>
      <c r="E48" s="92" t="s">
        <v>18</v>
      </c>
      <c r="F48" s="88" t="s">
        <v>221</v>
      </c>
      <c r="G48" s="92" t="s">
        <v>147</v>
      </c>
      <c r="H48" s="98">
        <v>0.93168499999999999</v>
      </c>
      <c r="I48" s="98">
        <v>3.0320325000000001</v>
      </c>
      <c r="J48" s="98">
        <v>5.5453899999999994</v>
      </c>
      <c r="K48" s="98">
        <v>5.7074400000000001</v>
      </c>
      <c r="L48" s="98">
        <v>6.6808899999999998</v>
      </c>
      <c r="M48" s="98">
        <v>6.4671700000000003</v>
      </c>
      <c r="N48" s="98">
        <v>5.303377499999999</v>
      </c>
      <c r="O48" s="98">
        <v>3.6974899999999993</v>
      </c>
      <c r="P48" s="98">
        <v>2.5327049999999995</v>
      </c>
      <c r="Q48" s="98">
        <v>1.6849524999999999</v>
      </c>
    </row>
    <row r="49" spans="1:17" hidden="1" x14ac:dyDescent="0.25">
      <c r="A49" s="92" t="s">
        <v>11</v>
      </c>
      <c r="B49" s="92" t="s">
        <v>12</v>
      </c>
      <c r="C49" s="92" t="s">
        <v>13</v>
      </c>
      <c r="D49" s="92" t="s">
        <v>14</v>
      </c>
      <c r="E49" s="92" t="s">
        <v>18</v>
      </c>
      <c r="F49" s="88" t="s">
        <v>222</v>
      </c>
      <c r="G49" s="92" t="s">
        <v>147</v>
      </c>
      <c r="H49" s="98">
        <v>0</v>
      </c>
      <c r="I49" s="98">
        <v>0</v>
      </c>
      <c r="J49" s="98">
        <v>9.9974999999999994E-3</v>
      </c>
      <c r="K49" s="98">
        <v>0.14200000000000002</v>
      </c>
      <c r="L49" s="98">
        <v>0.35876999999999998</v>
      </c>
      <c r="M49" s="98">
        <v>0.39294750000000001</v>
      </c>
      <c r="N49" s="98">
        <v>0.36397499999999999</v>
      </c>
      <c r="O49" s="98">
        <v>0.135905</v>
      </c>
      <c r="P49" s="98">
        <v>2.7569999999999997E-2</v>
      </c>
      <c r="Q49" s="98">
        <v>1.2374999999999999E-2</v>
      </c>
    </row>
    <row r="50" spans="1:17" hidden="1" x14ac:dyDescent="0.25">
      <c r="A50" s="92" t="s">
        <v>11</v>
      </c>
      <c r="B50" s="92" t="s">
        <v>12</v>
      </c>
      <c r="C50" s="92" t="s">
        <v>13</v>
      </c>
      <c r="D50" s="92" t="s">
        <v>14</v>
      </c>
      <c r="E50" s="92" t="s">
        <v>18</v>
      </c>
      <c r="F50" s="88" t="s">
        <v>201</v>
      </c>
      <c r="G50" s="92" t="s">
        <v>147</v>
      </c>
      <c r="H50" s="98">
        <v>5.2886500000000005</v>
      </c>
      <c r="I50" s="98">
        <v>7.1515999999999993</v>
      </c>
      <c r="J50" s="98">
        <v>9.9966974999999998</v>
      </c>
      <c r="K50" s="98">
        <v>10.166092499999998</v>
      </c>
      <c r="L50" s="98">
        <v>10.984747500000003</v>
      </c>
      <c r="M50" s="98">
        <v>9.7596049999999988</v>
      </c>
      <c r="N50" s="98">
        <v>7.5833949999999994</v>
      </c>
      <c r="O50" s="98">
        <v>5.8389499999999996</v>
      </c>
      <c r="P50" s="98">
        <v>4.2948149999999989</v>
      </c>
      <c r="Q50" s="98">
        <v>2.8099124999999994</v>
      </c>
    </row>
    <row r="51" spans="1:17" hidden="1" x14ac:dyDescent="0.25">
      <c r="A51" s="92" t="s">
        <v>11</v>
      </c>
      <c r="B51" s="92" t="s">
        <v>12</v>
      </c>
      <c r="C51" s="92" t="s">
        <v>13</v>
      </c>
      <c r="D51" s="92" t="s">
        <v>14</v>
      </c>
      <c r="E51" s="92" t="s">
        <v>18</v>
      </c>
      <c r="F51" s="88" t="s">
        <v>207</v>
      </c>
      <c r="G51" s="92" t="s">
        <v>147</v>
      </c>
      <c r="H51" s="98">
        <v>0.29741000000000001</v>
      </c>
      <c r="I51" s="98">
        <v>0.35612749999999999</v>
      </c>
      <c r="J51" s="98">
        <v>0.45213750000000003</v>
      </c>
      <c r="K51" s="98">
        <v>0.42920000000000003</v>
      </c>
      <c r="L51" s="98">
        <v>0.41169250000000002</v>
      </c>
      <c r="M51" s="98">
        <v>0.27424749999999998</v>
      </c>
      <c r="N51" s="98">
        <v>0.17992</v>
      </c>
      <c r="O51" s="98">
        <v>0.13582250000000001</v>
      </c>
      <c r="P51" s="98">
        <v>9.8424999999999985E-2</v>
      </c>
      <c r="Q51" s="98">
        <v>6.61775E-2</v>
      </c>
    </row>
    <row r="52" spans="1:17" hidden="1" x14ac:dyDescent="0.25">
      <c r="A52" s="92" t="s">
        <v>11</v>
      </c>
      <c r="B52" s="92" t="s">
        <v>12</v>
      </c>
      <c r="C52" s="92" t="s">
        <v>13</v>
      </c>
      <c r="D52" s="92" t="s">
        <v>14</v>
      </c>
      <c r="E52" s="92" t="s">
        <v>18</v>
      </c>
      <c r="F52" s="88" t="s">
        <v>218</v>
      </c>
      <c r="G52" s="92" t="s">
        <v>147</v>
      </c>
      <c r="H52" s="98">
        <v>0</v>
      </c>
      <c r="I52" s="98">
        <v>0</v>
      </c>
      <c r="J52" s="98">
        <v>0</v>
      </c>
      <c r="K52" s="98">
        <v>0</v>
      </c>
      <c r="L52" s="98">
        <v>0</v>
      </c>
      <c r="M52" s="98">
        <v>0</v>
      </c>
      <c r="N52" s="98">
        <v>0</v>
      </c>
      <c r="O52" s="98">
        <v>0</v>
      </c>
      <c r="P52" s="98">
        <v>0</v>
      </c>
      <c r="Q52" s="98">
        <v>0</v>
      </c>
    </row>
    <row r="53" spans="1:17" hidden="1" x14ac:dyDescent="0.25">
      <c r="A53" s="92" t="s">
        <v>11</v>
      </c>
      <c r="B53" s="92" t="s">
        <v>12</v>
      </c>
      <c r="C53" s="92" t="s">
        <v>13</v>
      </c>
      <c r="D53" s="92" t="s">
        <v>14</v>
      </c>
      <c r="E53" s="92" t="s">
        <v>18</v>
      </c>
      <c r="F53" s="88" t="s">
        <v>194</v>
      </c>
      <c r="G53" s="92" t="s">
        <v>147</v>
      </c>
      <c r="H53" s="98">
        <v>0</v>
      </c>
      <c r="I53" s="98">
        <v>0</v>
      </c>
      <c r="J53" s="98">
        <v>0</v>
      </c>
      <c r="K53" s="98">
        <v>0</v>
      </c>
      <c r="L53" s="98">
        <v>4.5000000000000005E-3</v>
      </c>
      <c r="M53" s="98">
        <v>0.44606249999999997</v>
      </c>
      <c r="N53" s="98">
        <v>0.79974250000000002</v>
      </c>
      <c r="O53" s="98">
        <v>0.89019000000000004</v>
      </c>
      <c r="P53" s="98">
        <v>0.69015249999999995</v>
      </c>
      <c r="Q53" s="98">
        <v>0.43958249999999993</v>
      </c>
    </row>
    <row r="54" spans="1:17" hidden="1" x14ac:dyDescent="0.25">
      <c r="A54" s="92" t="s">
        <v>11</v>
      </c>
      <c r="B54" s="92" t="s">
        <v>12</v>
      </c>
      <c r="C54" s="92" t="s">
        <v>13</v>
      </c>
      <c r="D54" s="92" t="s">
        <v>14</v>
      </c>
      <c r="E54" s="92" t="s">
        <v>18</v>
      </c>
      <c r="F54" s="88" t="s">
        <v>195</v>
      </c>
      <c r="G54" s="92" t="s">
        <v>147</v>
      </c>
      <c r="H54" s="98">
        <v>0</v>
      </c>
      <c r="I54" s="98">
        <v>0</v>
      </c>
      <c r="J54" s="98">
        <v>0</v>
      </c>
      <c r="K54" s="98">
        <v>3.4875000000000001E-3</v>
      </c>
      <c r="L54" s="98">
        <v>1.3522500000000002E-2</v>
      </c>
      <c r="M54" s="98">
        <v>4.41625E-2</v>
      </c>
      <c r="N54" s="98">
        <v>8.3487499999999978E-2</v>
      </c>
      <c r="O54" s="98">
        <v>0.1016575</v>
      </c>
      <c r="P54" s="98">
        <v>8.4135000000000001E-2</v>
      </c>
      <c r="Q54" s="98">
        <v>4.7240000000000004E-2</v>
      </c>
    </row>
    <row r="55" spans="1:17" hidden="1" x14ac:dyDescent="0.25">
      <c r="A55" s="92" t="s">
        <v>11</v>
      </c>
      <c r="B55" s="92" t="s">
        <v>12</v>
      </c>
      <c r="C55" s="92" t="s">
        <v>13</v>
      </c>
      <c r="D55" s="92" t="s">
        <v>14</v>
      </c>
      <c r="E55" s="92" t="s">
        <v>18</v>
      </c>
      <c r="F55" s="88" t="s">
        <v>209</v>
      </c>
      <c r="G55" s="92" t="s">
        <v>147</v>
      </c>
      <c r="H55" s="98">
        <v>25.191337499999996</v>
      </c>
      <c r="I55" s="98">
        <v>46.110777500000005</v>
      </c>
      <c r="J55" s="98">
        <v>62.857425000000006</v>
      </c>
      <c r="K55" s="98">
        <v>61.474137499999998</v>
      </c>
      <c r="L55" s="98">
        <v>62.053890000000003</v>
      </c>
      <c r="M55" s="98">
        <v>59.514057500000007</v>
      </c>
      <c r="N55" s="98">
        <v>60.079037500000005</v>
      </c>
      <c r="O55" s="98">
        <v>62.572769999999991</v>
      </c>
      <c r="P55" s="98">
        <v>65.531555000000012</v>
      </c>
      <c r="Q55" s="98">
        <v>62.810045000000009</v>
      </c>
    </row>
    <row r="56" spans="1:17" hidden="1" x14ac:dyDescent="0.25">
      <c r="A56" s="92" t="s">
        <v>11</v>
      </c>
      <c r="B56" s="92" t="s">
        <v>12</v>
      </c>
      <c r="C56" s="92" t="s">
        <v>13</v>
      </c>
      <c r="D56" s="92" t="s">
        <v>14</v>
      </c>
      <c r="E56" s="92" t="s">
        <v>18</v>
      </c>
      <c r="F56" s="88" t="s">
        <v>208</v>
      </c>
      <c r="G56" s="92" t="s">
        <v>147</v>
      </c>
      <c r="H56" s="98">
        <v>1.3322725000000002</v>
      </c>
      <c r="I56" s="98">
        <v>4.9448974999999997</v>
      </c>
      <c r="J56" s="98">
        <v>10.835582500000001</v>
      </c>
      <c r="K56" s="98">
        <v>11.205797500000001</v>
      </c>
      <c r="L56" s="98">
        <v>14.114639999999998</v>
      </c>
      <c r="M56" s="98">
        <v>13.289462500000003</v>
      </c>
      <c r="N56" s="98">
        <v>11.915202499999999</v>
      </c>
      <c r="O56" s="98">
        <v>11.132295000000001</v>
      </c>
      <c r="P56" s="98">
        <v>9.3934300000000004</v>
      </c>
      <c r="Q56" s="98">
        <v>7.2437475000000004</v>
      </c>
    </row>
    <row r="57" spans="1:17" hidden="1" x14ac:dyDescent="0.25">
      <c r="A57" s="92" t="s">
        <v>11</v>
      </c>
      <c r="B57" s="92" t="s">
        <v>12</v>
      </c>
      <c r="C57" s="92" t="s">
        <v>13</v>
      </c>
      <c r="D57" s="92" t="s">
        <v>14</v>
      </c>
      <c r="E57" s="92" t="s">
        <v>18</v>
      </c>
      <c r="F57" s="88" t="s">
        <v>226</v>
      </c>
      <c r="G57" s="92" t="s">
        <v>147</v>
      </c>
      <c r="H57" s="98">
        <v>0</v>
      </c>
      <c r="I57" s="98">
        <v>0</v>
      </c>
      <c r="J57" s="98">
        <v>0</v>
      </c>
      <c r="K57" s="98">
        <v>0</v>
      </c>
      <c r="L57" s="98">
        <v>0</v>
      </c>
      <c r="M57" s="98">
        <v>0</v>
      </c>
      <c r="N57" s="98">
        <v>0</v>
      </c>
      <c r="O57" s="98">
        <v>0</v>
      </c>
      <c r="P57" s="98">
        <v>0</v>
      </c>
      <c r="Q57" s="98">
        <v>0</v>
      </c>
    </row>
    <row r="58" spans="1:17" hidden="1" x14ac:dyDescent="0.25">
      <c r="A58" s="92" t="s">
        <v>11</v>
      </c>
      <c r="B58" s="92" t="s">
        <v>12</v>
      </c>
      <c r="C58" s="92" t="s">
        <v>13</v>
      </c>
      <c r="D58" s="92" t="s">
        <v>14</v>
      </c>
      <c r="E58" s="92" t="s">
        <v>18</v>
      </c>
      <c r="F58" s="88" t="s">
        <v>196</v>
      </c>
      <c r="G58" s="92" t="s">
        <v>147</v>
      </c>
      <c r="H58" s="98">
        <v>0.97198249999999975</v>
      </c>
      <c r="I58" s="98">
        <v>2.7199924999999996</v>
      </c>
      <c r="J58" s="98">
        <v>4.6622900000000005</v>
      </c>
      <c r="K58" s="98">
        <v>4.07273</v>
      </c>
      <c r="L58" s="98">
        <v>4.5027550000000023</v>
      </c>
      <c r="M58" s="98">
        <v>4.3507250000000015</v>
      </c>
      <c r="N58" s="98">
        <v>3.7837900000000007</v>
      </c>
      <c r="O58" s="98">
        <v>4.4878824999999996</v>
      </c>
      <c r="P58" s="98">
        <v>3.9279999999999999</v>
      </c>
      <c r="Q58" s="98">
        <v>2.5846974999999999</v>
      </c>
    </row>
    <row r="59" spans="1:17" hidden="1" x14ac:dyDescent="0.25">
      <c r="A59" s="92" t="s">
        <v>11</v>
      </c>
      <c r="B59" s="92" t="s">
        <v>12</v>
      </c>
      <c r="C59" s="92" t="s">
        <v>13</v>
      </c>
      <c r="D59" s="92" t="s">
        <v>14</v>
      </c>
      <c r="E59" s="92" t="s">
        <v>18</v>
      </c>
      <c r="F59" s="88" t="s">
        <v>197</v>
      </c>
      <c r="G59" s="92" t="s">
        <v>147</v>
      </c>
      <c r="H59" s="98">
        <v>17.242140000000006</v>
      </c>
      <c r="I59" s="98">
        <v>29.324380000000005</v>
      </c>
      <c r="J59" s="98">
        <v>38.107010000000017</v>
      </c>
      <c r="K59" s="98">
        <v>33.343120000000006</v>
      </c>
      <c r="L59" s="98">
        <v>31.021107500000003</v>
      </c>
      <c r="M59" s="98">
        <v>27.153845000000008</v>
      </c>
      <c r="N59" s="98">
        <v>22.466005000000003</v>
      </c>
      <c r="O59" s="98">
        <v>18.560337500000003</v>
      </c>
      <c r="P59" s="98">
        <v>14.398004999999998</v>
      </c>
      <c r="Q59" s="98">
        <v>10.150995000000002</v>
      </c>
    </row>
    <row r="60" spans="1:17" hidden="1" x14ac:dyDescent="0.25">
      <c r="A60" s="92" t="s">
        <v>11</v>
      </c>
      <c r="B60" s="92" t="s">
        <v>12</v>
      </c>
      <c r="C60" s="92" t="s">
        <v>13</v>
      </c>
      <c r="D60" s="92" t="s">
        <v>14</v>
      </c>
      <c r="E60" s="92" t="s">
        <v>18</v>
      </c>
      <c r="F60" s="88" t="s">
        <v>229</v>
      </c>
      <c r="G60" s="92" t="s">
        <v>147</v>
      </c>
      <c r="H60" s="98">
        <v>0</v>
      </c>
      <c r="I60" s="98">
        <v>0</v>
      </c>
      <c r="J60" s="98">
        <v>0</v>
      </c>
      <c r="K60" s="98">
        <v>0</v>
      </c>
      <c r="L60" s="98">
        <v>0</v>
      </c>
      <c r="M60" s="98">
        <v>0</v>
      </c>
      <c r="N60" s="98">
        <v>0</v>
      </c>
      <c r="O60" s="98">
        <v>0</v>
      </c>
      <c r="P60" s="98">
        <v>0</v>
      </c>
      <c r="Q60" s="98">
        <v>0</v>
      </c>
    </row>
    <row r="61" spans="1:17" hidden="1" x14ac:dyDescent="0.25">
      <c r="A61" s="92" t="s">
        <v>11</v>
      </c>
      <c r="B61" s="92" t="s">
        <v>12</v>
      </c>
      <c r="C61" s="92" t="s">
        <v>13</v>
      </c>
      <c r="D61" s="92" t="s">
        <v>14</v>
      </c>
      <c r="E61" s="92" t="s">
        <v>18</v>
      </c>
      <c r="F61" s="88" t="s">
        <v>198</v>
      </c>
      <c r="G61" s="92" t="s">
        <v>147</v>
      </c>
      <c r="H61" s="98">
        <v>0</v>
      </c>
      <c r="I61" s="98">
        <v>0</v>
      </c>
      <c r="J61" s="98">
        <v>0</v>
      </c>
      <c r="K61" s="98">
        <v>0</v>
      </c>
      <c r="L61" s="98">
        <v>0</v>
      </c>
      <c r="M61" s="98">
        <v>0</v>
      </c>
      <c r="N61" s="98">
        <v>0</v>
      </c>
      <c r="O61" s="98">
        <v>0</v>
      </c>
      <c r="P61" s="98">
        <v>0</v>
      </c>
      <c r="Q61" s="98">
        <v>0</v>
      </c>
    </row>
    <row r="62" spans="1:17" hidden="1" x14ac:dyDescent="0.25">
      <c r="A62" s="92" t="s">
        <v>11</v>
      </c>
      <c r="B62" s="92" t="s">
        <v>12</v>
      </c>
      <c r="C62" s="92" t="s">
        <v>13</v>
      </c>
      <c r="D62" s="92" t="s">
        <v>14</v>
      </c>
      <c r="E62" s="92" t="s">
        <v>18</v>
      </c>
      <c r="F62" s="88" t="s">
        <v>231</v>
      </c>
      <c r="G62" s="92" t="s">
        <v>147</v>
      </c>
      <c r="H62" s="98">
        <v>0</v>
      </c>
      <c r="I62" s="98">
        <v>0</v>
      </c>
      <c r="J62" s="98">
        <v>0</v>
      </c>
      <c r="K62" s="98">
        <v>0</v>
      </c>
      <c r="L62" s="98">
        <v>0</v>
      </c>
      <c r="M62" s="98">
        <v>0</v>
      </c>
      <c r="N62" s="98">
        <v>0</v>
      </c>
      <c r="O62" s="98">
        <v>0</v>
      </c>
      <c r="P62" s="98">
        <v>0</v>
      </c>
      <c r="Q62" s="98">
        <v>0</v>
      </c>
    </row>
    <row r="63" spans="1:17" hidden="1" x14ac:dyDescent="0.25">
      <c r="A63" s="92" t="s">
        <v>11</v>
      </c>
      <c r="B63" s="92" t="s">
        <v>12</v>
      </c>
      <c r="C63" s="92" t="s">
        <v>13</v>
      </c>
      <c r="D63" s="92" t="s">
        <v>14</v>
      </c>
      <c r="E63" s="92" t="s">
        <v>18</v>
      </c>
      <c r="F63" s="88" t="s">
        <v>230</v>
      </c>
      <c r="G63" s="92" t="s">
        <v>147</v>
      </c>
      <c r="H63" s="98">
        <v>0</v>
      </c>
      <c r="I63" s="98">
        <v>0</v>
      </c>
      <c r="J63" s="98">
        <v>0</v>
      </c>
      <c r="K63" s="98">
        <v>0</v>
      </c>
      <c r="L63" s="98">
        <v>0</v>
      </c>
      <c r="M63" s="98">
        <v>0</v>
      </c>
      <c r="N63" s="98">
        <v>0</v>
      </c>
      <c r="O63" s="98">
        <v>0</v>
      </c>
      <c r="P63" s="98">
        <v>0</v>
      </c>
      <c r="Q63" s="98">
        <v>0</v>
      </c>
    </row>
    <row r="64" spans="1:17" hidden="1" x14ac:dyDescent="0.25">
      <c r="A64" s="92" t="s">
        <v>11</v>
      </c>
      <c r="B64" s="92" t="s">
        <v>12</v>
      </c>
      <c r="C64" s="92" t="s">
        <v>13</v>
      </c>
      <c r="D64" s="92" t="s">
        <v>14</v>
      </c>
      <c r="E64" s="92" t="s">
        <v>18</v>
      </c>
      <c r="F64" s="88" t="s">
        <v>232</v>
      </c>
      <c r="G64" s="92" t="s">
        <v>147</v>
      </c>
      <c r="H64" s="98">
        <v>0</v>
      </c>
      <c r="I64" s="98">
        <v>0</v>
      </c>
      <c r="J64" s="98">
        <v>1.0994999999999998E-2</v>
      </c>
      <c r="K64" s="98">
        <v>6.5637500000000001E-2</v>
      </c>
      <c r="L64" s="98">
        <v>0.20344749999999998</v>
      </c>
      <c r="M64" s="98">
        <v>0.24771750000000001</v>
      </c>
      <c r="N64" s="98">
        <v>0.24444500000000002</v>
      </c>
      <c r="O64" s="98">
        <v>0.24141000000000001</v>
      </c>
      <c r="P64" s="98">
        <v>0.17980000000000002</v>
      </c>
      <c r="Q64" s="98">
        <v>0.13585</v>
      </c>
    </row>
    <row r="65" spans="1:18" hidden="1" x14ac:dyDescent="0.25">
      <c r="A65" s="92" t="s">
        <v>11</v>
      </c>
      <c r="B65" s="92" t="s">
        <v>12</v>
      </c>
      <c r="C65" s="92" t="s">
        <v>13</v>
      </c>
      <c r="D65" s="92" t="s">
        <v>14</v>
      </c>
      <c r="E65" s="92" t="s">
        <v>18</v>
      </c>
      <c r="F65" s="92" t="s">
        <v>225</v>
      </c>
      <c r="G65" s="92" t="s">
        <v>147</v>
      </c>
      <c r="H65" s="98">
        <v>0</v>
      </c>
      <c r="I65" s="98">
        <v>0</v>
      </c>
      <c r="J65" s="98">
        <v>0</v>
      </c>
      <c r="K65" s="98">
        <v>0</v>
      </c>
      <c r="L65" s="98">
        <v>0</v>
      </c>
      <c r="M65" s="98">
        <v>3.6509999999999994E-2</v>
      </c>
      <c r="N65" s="98">
        <v>0.16291999999999998</v>
      </c>
      <c r="O65" s="98">
        <v>0.23408249999999997</v>
      </c>
      <c r="P65" s="98">
        <v>0.19698249999999998</v>
      </c>
      <c r="Q65" s="98">
        <v>0.11133999999999999</v>
      </c>
    </row>
    <row r="66" spans="1:18" hidden="1" x14ac:dyDescent="0.25">
      <c r="A66" s="92" t="s">
        <v>11</v>
      </c>
      <c r="B66" s="92" t="s">
        <v>12</v>
      </c>
      <c r="C66" s="92" t="s">
        <v>13</v>
      </c>
      <c r="D66" s="92" t="s">
        <v>14</v>
      </c>
      <c r="E66" s="92" t="s">
        <v>18</v>
      </c>
      <c r="F66" s="88" t="s">
        <v>205</v>
      </c>
      <c r="G66" s="92" t="s">
        <v>147</v>
      </c>
      <c r="H66" s="98">
        <v>0</v>
      </c>
      <c r="I66" s="98">
        <v>7.1639999999999995E-2</v>
      </c>
      <c r="J66" s="98">
        <v>0.36396000000000006</v>
      </c>
      <c r="K66" s="98">
        <v>1.2678875000000001</v>
      </c>
      <c r="L66" s="98">
        <v>3.2646325000000007</v>
      </c>
      <c r="M66" s="98">
        <v>3.5499349999999996</v>
      </c>
      <c r="N66" s="98">
        <v>3.2450275</v>
      </c>
      <c r="O66" s="98">
        <v>3.1927049999999997</v>
      </c>
      <c r="P66" s="98">
        <v>2.6859499999999996</v>
      </c>
      <c r="Q66" s="98">
        <v>1.9256225000000002</v>
      </c>
    </row>
    <row r="67" spans="1:18" hidden="1" x14ac:dyDescent="0.25">
      <c r="A67" s="92" t="s">
        <v>11</v>
      </c>
      <c r="B67" s="92" t="s">
        <v>12</v>
      </c>
      <c r="C67" s="92" t="s">
        <v>13</v>
      </c>
      <c r="D67" s="92" t="s">
        <v>14</v>
      </c>
      <c r="E67" s="92" t="s">
        <v>18</v>
      </c>
      <c r="F67" s="88" t="s">
        <v>204</v>
      </c>
      <c r="G67" s="92" t="s">
        <v>147</v>
      </c>
      <c r="H67" s="98">
        <v>0.93887250000000022</v>
      </c>
      <c r="I67" s="98">
        <v>3.4441325000000007</v>
      </c>
      <c r="J67" s="98">
        <v>6.2715924999999997</v>
      </c>
      <c r="K67" s="98">
        <v>6.0081949999999997</v>
      </c>
      <c r="L67" s="98">
        <v>8.7232500000000002</v>
      </c>
      <c r="M67" s="98">
        <v>8.8362175000000001</v>
      </c>
      <c r="N67" s="98">
        <v>8.6190525000000004</v>
      </c>
      <c r="O67" s="98">
        <v>8.398397499999998</v>
      </c>
      <c r="P67" s="98">
        <v>8.0670700000000011</v>
      </c>
      <c r="Q67" s="98">
        <v>6.6736725000000003</v>
      </c>
    </row>
    <row r="68" spans="1:18" hidden="1" x14ac:dyDescent="0.25">
      <c r="A68" s="92" t="s">
        <v>11</v>
      </c>
      <c r="B68" s="92" t="s">
        <v>12</v>
      </c>
      <c r="C68" s="92" t="s">
        <v>13</v>
      </c>
      <c r="D68" s="92" t="s">
        <v>14</v>
      </c>
      <c r="E68" s="92" t="s">
        <v>18</v>
      </c>
      <c r="F68" s="88" t="s">
        <v>228</v>
      </c>
      <c r="G68" s="92" t="s">
        <v>147</v>
      </c>
      <c r="H68" s="98">
        <v>0</v>
      </c>
      <c r="I68" s="98">
        <v>0</v>
      </c>
      <c r="J68" s="98">
        <v>0</v>
      </c>
      <c r="K68" s="98">
        <v>0</v>
      </c>
      <c r="L68" s="98">
        <v>0</v>
      </c>
      <c r="M68" s="98">
        <v>0</v>
      </c>
      <c r="N68" s="98">
        <v>0</v>
      </c>
      <c r="O68" s="98">
        <v>0</v>
      </c>
      <c r="P68" s="98">
        <v>0</v>
      </c>
      <c r="Q68" s="98">
        <v>0</v>
      </c>
    </row>
    <row r="69" spans="1:18" hidden="1" x14ac:dyDescent="0.25">
      <c r="A69" s="92" t="s">
        <v>11</v>
      </c>
      <c r="B69" s="92" t="s">
        <v>12</v>
      </c>
      <c r="C69" s="92" t="s">
        <v>13</v>
      </c>
      <c r="D69" s="92" t="s">
        <v>14</v>
      </c>
      <c r="E69" s="92" t="s">
        <v>18</v>
      </c>
      <c r="F69" s="88" t="s">
        <v>202</v>
      </c>
      <c r="G69" s="92" t="s">
        <v>147</v>
      </c>
      <c r="H69" s="98">
        <v>3.8197149999999995</v>
      </c>
      <c r="I69" s="98">
        <v>7.8313675000000007</v>
      </c>
      <c r="J69" s="98">
        <v>18.249402499999995</v>
      </c>
      <c r="K69" s="98">
        <v>21.5953175</v>
      </c>
      <c r="L69" s="98">
        <v>28.441330000000008</v>
      </c>
      <c r="M69" s="98">
        <v>33.671437500000003</v>
      </c>
      <c r="N69" s="98">
        <v>39.102509999999995</v>
      </c>
      <c r="O69" s="98">
        <v>40.159355000000005</v>
      </c>
      <c r="P69" s="98">
        <v>34.695515000000007</v>
      </c>
      <c r="Q69" s="98">
        <v>31.129099999999998</v>
      </c>
    </row>
    <row r="70" spans="1:18" hidden="1" x14ac:dyDescent="0.25">
      <c r="A70" s="92" t="s">
        <v>11</v>
      </c>
      <c r="B70" s="92" t="s">
        <v>12</v>
      </c>
      <c r="C70" s="92" t="s">
        <v>13</v>
      </c>
      <c r="D70" s="92" t="s">
        <v>14</v>
      </c>
      <c r="E70" s="92" t="s">
        <v>18</v>
      </c>
      <c r="F70" s="88" t="s">
        <v>190</v>
      </c>
      <c r="G70" s="92" t="s">
        <v>147</v>
      </c>
      <c r="H70" s="98">
        <v>0</v>
      </c>
      <c r="I70" s="98">
        <v>0</v>
      </c>
      <c r="J70" s="98">
        <v>0</v>
      </c>
      <c r="K70" s="98">
        <v>0</v>
      </c>
      <c r="L70" s="98">
        <v>0</v>
      </c>
      <c r="M70" s="98">
        <v>0</v>
      </c>
      <c r="N70" s="98">
        <v>0</v>
      </c>
      <c r="O70" s="98">
        <v>0</v>
      </c>
      <c r="P70" s="98">
        <v>0</v>
      </c>
      <c r="Q70" s="98">
        <v>14.872447499999998</v>
      </c>
    </row>
    <row r="71" spans="1:18" hidden="1" x14ac:dyDescent="0.25">
      <c r="A71" s="92" t="s">
        <v>11</v>
      </c>
      <c r="B71" s="92" t="s">
        <v>12</v>
      </c>
      <c r="C71" s="92" t="s">
        <v>13</v>
      </c>
      <c r="D71" s="92" t="s">
        <v>14</v>
      </c>
      <c r="E71" s="92" t="s">
        <v>18</v>
      </c>
      <c r="F71" s="88" t="s">
        <v>210</v>
      </c>
      <c r="G71" s="92" t="s">
        <v>147</v>
      </c>
      <c r="H71" s="98">
        <v>0</v>
      </c>
      <c r="I71" s="98">
        <v>0</v>
      </c>
      <c r="J71" s="98">
        <v>0</v>
      </c>
      <c r="K71" s="98">
        <v>0</v>
      </c>
      <c r="L71" s="98">
        <v>0</v>
      </c>
      <c r="M71" s="98">
        <v>0</v>
      </c>
      <c r="N71" s="98">
        <v>0</v>
      </c>
      <c r="O71" s="98">
        <v>0</v>
      </c>
      <c r="P71" s="98">
        <v>0</v>
      </c>
      <c r="Q71" s="98">
        <v>0</v>
      </c>
    </row>
    <row r="72" spans="1:18" hidden="1" x14ac:dyDescent="0.25">
      <c r="A72" s="92" t="s">
        <v>11</v>
      </c>
      <c r="B72" s="92" t="s">
        <v>12</v>
      </c>
      <c r="C72" s="92" t="s">
        <v>13</v>
      </c>
      <c r="D72" s="92" t="s">
        <v>14</v>
      </c>
      <c r="E72" s="92" t="s">
        <v>18</v>
      </c>
      <c r="F72" s="88" t="s">
        <v>199</v>
      </c>
      <c r="G72" s="92" t="s">
        <v>147</v>
      </c>
      <c r="H72" s="98">
        <v>0.1056675</v>
      </c>
      <c r="I72" s="98">
        <v>0.56663500000000022</v>
      </c>
      <c r="J72" s="98">
        <v>1.3033900000000003</v>
      </c>
      <c r="K72" s="98">
        <v>1.6437425000000001</v>
      </c>
      <c r="L72" s="98">
        <v>4.9904699999999993</v>
      </c>
      <c r="M72" s="98">
        <v>6.5580274999999988</v>
      </c>
      <c r="N72" s="98">
        <v>6.8176524999999994</v>
      </c>
      <c r="O72" s="98">
        <v>7.3085125000000009</v>
      </c>
      <c r="P72" s="98">
        <v>5.8538324999999993</v>
      </c>
      <c r="Q72" s="98">
        <v>4.3749349999999989</v>
      </c>
    </row>
    <row r="73" spans="1:18" hidden="1" x14ac:dyDescent="0.25">
      <c r="A73" s="92" t="s">
        <v>11</v>
      </c>
      <c r="B73" s="92" t="s">
        <v>12</v>
      </c>
      <c r="C73" s="92" t="s">
        <v>13</v>
      </c>
      <c r="D73" s="92" t="s">
        <v>14</v>
      </c>
      <c r="E73" s="92" t="s">
        <v>18</v>
      </c>
      <c r="F73" s="88" t="s">
        <v>233</v>
      </c>
      <c r="G73" s="92" t="s">
        <v>147</v>
      </c>
      <c r="H73" s="98">
        <v>0</v>
      </c>
      <c r="I73" s="98">
        <v>0</v>
      </c>
      <c r="J73" s="98">
        <v>0</v>
      </c>
      <c r="K73" s="98">
        <v>8.8050000000000003E-3</v>
      </c>
      <c r="L73" s="98">
        <v>0.29932000000000003</v>
      </c>
      <c r="M73" s="98">
        <v>0.53657749999999993</v>
      </c>
      <c r="N73" s="98">
        <v>0.7047000000000001</v>
      </c>
      <c r="O73" s="98">
        <v>0.71092000000000011</v>
      </c>
      <c r="P73" s="98">
        <v>0.48794500000000002</v>
      </c>
      <c r="Q73" s="98">
        <v>0.32572999999999996</v>
      </c>
    </row>
    <row r="74" spans="1:18" hidden="1" x14ac:dyDescent="0.25">
      <c r="A74" s="92" t="s">
        <v>11</v>
      </c>
      <c r="B74" s="92" t="s">
        <v>12</v>
      </c>
      <c r="C74" s="92" t="s">
        <v>13</v>
      </c>
      <c r="D74" s="92" t="s">
        <v>14</v>
      </c>
      <c r="E74" s="92" t="s">
        <v>18</v>
      </c>
      <c r="F74" s="88" t="s">
        <v>200</v>
      </c>
      <c r="G74" s="92" t="s">
        <v>147</v>
      </c>
      <c r="H74" s="98">
        <v>1.0290949999999996</v>
      </c>
      <c r="I74" s="98">
        <v>2.0260324999999995</v>
      </c>
      <c r="J74" s="98">
        <v>2.8578449999999993</v>
      </c>
      <c r="K74" s="98">
        <v>2.8737449999999995</v>
      </c>
      <c r="L74" s="98">
        <v>7.8125224999999991</v>
      </c>
      <c r="M74" s="98">
        <v>16.4060275</v>
      </c>
      <c r="N74" s="98">
        <v>18.04974</v>
      </c>
      <c r="O74" s="98">
        <v>15.670237500000001</v>
      </c>
      <c r="P74" s="98">
        <v>14.332130000000001</v>
      </c>
      <c r="Q74" s="98">
        <v>11.91798</v>
      </c>
    </row>
    <row r="75" spans="1:18" hidden="1" x14ac:dyDescent="0.25">
      <c r="A75" s="92" t="s">
        <v>11</v>
      </c>
      <c r="B75" s="92" t="s">
        <v>12</v>
      </c>
      <c r="C75" s="92" t="s">
        <v>13</v>
      </c>
      <c r="D75" s="92" t="s">
        <v>14</v>
      </c>
      <c r="E75" s="92" t="s">
        <v>19</v>
      </c>
      <c r="F75" s="88" t="s">
        <v>203</v>
      </c>
      <c r="G75" s="92" t="s">
        <v>147</v>
      </c>
      <c r="H75" s="98">
        <v>0</v>
      </c>
      <c r="I75" s="98">
        <v>0</v>
      </c>
      <c r="J75" s="98">
        <v>0</v>
      </c>
      <c r="K75" s="98">
        <v>0</v>
      </c>
      <c r="L75" s="98">
        <v>0</v>
      </c>
      <c r="M75" s="98">
        <v>0</v>
      </c>
      <c r="N75" s="98">
        <v>0</v>
      </c>
      <c r="O75" s="98">
        <v>0</v>
      </c>
      <c r="P75" s="98">
        <v>0</v>
      </c>
      <c r="Q75" s="98">
        <v>0</v>
      </c>
      <c r="R75" s="98"/>
    </row>
    <row r="76" spans="1:18" hidden="1" x14ac:dyDescent="0.25">
      <c r="A76" s="92" t="s">
        <v>11</v>
      </c>
      <c r="B76" s="92" t="s">
        <v>12</v>
      </c>
      <c r="C76" s="92" t="s">
        <v>13</v>
      </c>
      <c r="D76" s="92" t="s">
        <v>14</v>
      </c>
      <c r="E76" s="92" t="s">
        <v>19</v>
      </c>
      <c r="F76" s="88" t="s">
        <v>227</v>
      </c>
      <c r="G76" s="92" t="s">
        <v>147</v>
      </c>
      <c r="H76" s="98">
        <v>0</v>
      </c>
      <c r="I76" s="98">
        <v>0</v>
      </c>
      <c r="J76" s="98">
        <v>0</v>
      </c>
      <c r="K76" s="98">
        <v>0</v>
      </c>
      <c r="L76" s="98">
        <v>0</v>
      </c>
      <c r="M76" s="98">
        <v>0</v>
      </c>
      <c r="N76" s="98">
        <v>0</v>
      </c>
      <c r="O76" s="98">
        <v>0</v>
      </c>
      <c r="P76" s="98">
        <v>0</v>
      </c>
      <c r="Q76" s="98">
        <v>0</v>
      </c>
      <c r="R76" s="98"/>
    </row>
    <row r="77" spans="1:18" hidden="1" x14ac:dyDescent="0.25">
      <c r="A77" s="92" t="s">
        <v>11</v>
      </c>
      <c r="B77" s="92" t="s">
        <v>12</v>
      </c>
      <c r="C77" s="92" t="s">
        <v>13</v>
      </c>
      <c r="D77" s="92" t="s">
        <v>14</v>
      </c>
      <c r="E77" s="92" t="s">
        <v>19</v>
      </c>
      <c r="F77" s="88" t="s">
        <v>191</v>
      </c>
      <c r="G77" s="92" t="s">
        <v>147</v>
      </c>
      <c r="H77" s="98">
        <v>0</v>
      </c>
      <c r="I77" s="98">
        <v>0</v>
      </c>
      <c r="J77" s="98">
        <v>0</v>
      </c>
      <c r="K77" s="98">
        <v>0</v>
      </c>
      <c r="L77" s="98">
        <v>0</v>
      </c>
      <c r="M77" s="98">
        <v>0</v>
      </c>
      <c r="N77" s="98">
        <v>0</v>
      </c>
      <c r="O77" s="98">
        <v>0</v>
      </c>
      <c r="P77" s="98">
        <v>0</v>
      </c>
      <c r="Q77" s="98">
        <v>0</v>
      </c>
      <c r="R77" s="98"/>
    </row>
    <row r="78" spans="1:18" hidden="1" x14ac:dyDescent="0.25">
      <c r="A78" s="92" t="s">
        <v>11</v>
      </c>
      <c r="B78" s="92" t="s">
        <v>12</v>
      </c>
      <c r="C78" s="92" t="s">
        <v>13</v>
      </c>
      <c r="D78" s="92" t="s">
        <v>14</v>
      </c>
      <c r="E78" s="92" t="s">
        <v>19</v>
      </c>
      <c r="F78" s="88" t="s">
        <v>192</v>
      </c>
      <c r="G78" s="92" t="s">
        <v>147</v>
      </c>
      <c r="H78" s="98">
        <v>0</v>
      </c>
      <c r="I78" s="98">
        <v>0</v>
      </c>
      <c r="J78" s="98">
        <v>0</v>
      </c>
      <c r="K78" s="98">
        <v>0</v>
      </c>
      <c r="L78" s="98">
        <v>0</v>
      </c>
      <c r="M78" s="98">
        <v>0</v>
      </c>
      <c r="N78" s="98">
        <v>0</v>
      </c>
      <c r="O78" s="98">
        <v>0</v>
      </c>
      <c r="P78" s="98">
        <v>0</v>
      </c>
      <c r="Q78" s="98">
        <v>0</v>
      </c>
      <c r="R78" s="98"/>
    </row>
    <row r="79" spans="1:18" hidden="1" x14ac:dyDescent="0.25">
      <c r="A79" s="92" t="s">
        <v>11</v>
      </c>
      <c r="B79" s="92" t="s">
        <v>12</v>
      </c>
      <c r="C79" s="92" t="s">
        <v>13</v>
      </c>
      <c r="D79" s="92" t="s">
        <v>14</v>
      </c>
      <c r="E79" s="92" t="s">
        <v>19</v>
      </c>
      <c r="F79" s="88" t="s">
        <v>206</v>
      </c>
      <c r="G79" s="92" t="s">
        <v>147</v>
      </c>
      <c r="H79" s="98">
        <v>0</v>
      </c>
      <c r="I79" s="98">
        <v>0</v>
      </c>
      <c r="J79" s="98">
        <v>0</v>
      </c>
      <c r="K79" s="98">
        <v>0</v>
      </c>
      <c r="L79" s="98">
        <v>0</v>
      </c>
      <c r="M79" s="98">
        <v>0</v>
      </c>
      <c r="N79" s="98">
        <v>0</v>
      </c>
      <c r="O79" s="98">
        <v>0</v>
      </c>
      <c r="P79" s="98">
        <v>0</v>
      </c>
      <c r="Q79" s="98">
        <v>0</v>
      </c>
      <c r="R79" s="98"/>
    </row>
    <row r="80" spans="1:18" hidden="1" x14ac:dyDescent="0.25">
      <c r="A80" s="92" t="s">
        <v>11</v>
      </c>
      <c r="B80" s="92" t="s">
        <v>12</v>
      </c>
      <c r="C80" s="92" t="s">
        <v>13</v>
      </c>
      <c r="D80" s="92" t="s">
        <v>14</v>
      </c>
      <c r="E80" s="92" t="s">
        <v>19</v>
      </c>
      <c r="F80" s="88" t="s">
        <v>220</v>
      </c>
      <c r="G80" s="92" t="s">
        <v>147</v>
      </c>
      <c r="H80" s="98">
        <v>0</v>
      </c>
      <c r="I80" s="98">
        <v>0</v>
      </c>
      <c r="J80" s="98">
        <v>0</v>
      </c>
      <c r="K80" s="98">
        <v>0</v>
      </c>
      <c r="L80" s="98">
        <v>0</v>
      </c>
      <c r="M80" s="98">
        <v>0</v>
      </c>
      <c r="N80" s="98">
        <v>0</v>
      </c>
      <c r="O80" s="98">
        <v>0</v>
      </c>
      <c r="P80" s="98">
        <v>0</v>
      </c>
      <c r="Q80" s="98">
        <v>0</v>
      </c>
      <c r="R80" s="98"/>
    </row>
    <row r="81" spans="1:18" hidden="1" x14ac:dyDescent="0.25">
      <c r="A81" s="92" t="s">
        <v>11</v>
      </c>
      <c r="B81" s="92" t="s">
        <v>12</v>
      </c>
      <c r="C81" s="92" t="s">
        <v>13</v>
      </c>
      <c r="D81" s="92" t="s">
        <v>14</v>
      </c>
      <c r="E81" s="92" t="s">
        <v>19</v>
      </c>
      <c r="F81" s="88" t="s">
        <v>193</v>
      </c>
      <c r="G81" s="92" t="s">
        <v>147</v>
      </c>
      <c r="H81" s="98">
        <v>0</v>
      </c>
      <c r="I81" s="98">
        <v>0</v>
      </c>
      <c r="J81" s="98">
        <v>0</v>
      </c>
      <c r="K81" s="98">
        <v>0</v>
      </c>
      <c r="L81" s="98">
        <v>0</v>
      </c>
      <c r="M81" s="98">
        <v>0</v>
      </c>
      <c r="N81" s="98">
        <v>0</v>
      </c>
      <c r="O81" s="98">
        <v>0</v>
      </c>
      <c r="P81" s="98">
        <v>0</v>
      </c>
      <c r="Q81" s="98">
        <v>0</v>
      </c>
      <c r="R81" s="98"/>
    </row>
    <row r="82" spans="1:18" hidden="1" x14ac:dyDescent="0.25">
      <c r="A82" s="92" t="s">
        <v>11</v>
      </c>
      <c r="B82" s="92" t="s">
        <v>12</v>
      </c>
      <c r="C82" s="92" t="s">
        <v>13</v>
      </c>
      <c r="D82" s="92" t="s">
        <v>14</v>
      </c>
      <c r="E82" s="92" t="s">
        <v>19</v>
      </c>
      <c r="F82" s="88" t="s">
        <v>259</v>
      </c>
      <c r="G82" s="92" t="s">
        <v>147</v>
      </c>
      <c r="H82" s="98">
        <v>0</v>
      </c>
      <c r="I82" s="98">
        <v>0</v>
      </c>
      <c r="J82" s="98">
        <v>0</v>
      </c>
      <c r="K82" s="98">
        <v>0</v>
      </c>
      <c r="L82" s="98">
        <v>0</v>
      </c>
      <c r="M82" s="98">
        <v>0</v>
      </c>
      <c r="N82" s="98">
        <v>0</v>
      </c>
      <c r="O82" s="98">
        <v>0</v>
      </c>
      <c r="P82" s="98">
        <v>0</v>
      </c>
      <c r="Q82" s="98">
        <v>0</v>
      </c>
      <c r="R82" s="98"/>
    </row>
    <row r="83" spans="1:18" hidden="1" x14ac:dyDescent="0.25">
      <c r="A83" s="92" t="s">
        <v>11</v>
      </c>
      <c r="B83" s="92" t="s">
        <v>12</v>
      </c>
      <c r="C83" s="92" t="s">
        <v>13</v>
      </c>
      <c r="D83" s="92" t="s">
        <v>14</v>
      </c>
      <c r="E83" s="92" t="s">
        <v>19</v>
      </c>
      <c r="F83" s="88" t="s">
        <v>223</v>
      </c>
      <c r="G83" s="92" t="s">
        <v>147</v>
      </c>
      <c r="H83" s="98">
        <v>0</v>
      </c>
      <c r="I83" s="98">
        <v>0</v>
      </c>
      <c r="J83" s="98">
        <v>0</v>
      </c>
      <c r="K83" s="98">
        <v>0</v>
      </c>
      <c r="L83" s="98">
        <v>0</v>
      </c>
      <c r="M83" s="98">
        <v>0</v>
      </c>
      <c r="N83" s="98">
        <v>0</v>
      </c>
      <c r="O83" s="98">
        <v>0</v>
      </c>
      <c r="P83" s="98">
        <v>0</v>
      </c>
      <c r="Q83" s="98">
        <v>0</v>
      </c>
      <c r="R83" s="98"/>
    </row>
    <row r="84" spans="1:18" hidden="1" x14ac:dyDescent="0.25">
      <c r="A84" s="92" t="s">
        <v>11</v>
      </c>
      <c r="B84" s="92" t="s">
        <v>12</v>
      </c>
      <c r="C84" s="92" t="s">
        <v>13</v>
      </c>
      <c r="D84" s="92" t="s">
        <v>14</v>
      </c>
      <c r="E84" s="92" t="s">
        <v>19</v>
      </c>
      <c r="F84" s="88" t="s">
        <v>221</v>
      </c>
      <c r="G84" s="92" t="s">
        <v>147</v>
      </c>
      <c r="H84" s="98">
        <v>0</v>
      </c>
      <c r="I84" s="98">
        <v>0</v>
      </c>
      <c r="J84" s="98">
        <v>0</v>
      </c>
      <c r="K84" s="98">
        <v>0</v>
      </c>
      <c r="L84" s="98">
        <v>0</v>
      </c>
      <c r="M84" s="98">
        <v>0</v>
      </c>
      <c r="N84" s="98">
        <v>0</v>
      </c>
      <c r="O84" s="98">
        <v>0</v>
      </c>
      <c r="P84" s="98">
        <v>0</v>
      </c>
      <c r="Q84" s="98">
        <v>0</v>
      </c>
      <c r="R84" s="98"/>
    </row>
    <row r="85" spans="1:18" hidden="1" x14ac:dyDescent="0.25">
      <c r="A85" s="92" t="s">
        <v>11</v>
      </c>
      <c r="B85" s="92" t="s">
        <v>12</v>
      </c>
      <c r="C85" s="92" t="s">
        <v>13</v>
      </c>
      <c r="D85" s="92" t="s">
        <v>14</v>
      </c>
      <c r="E85" s="92" t="s">
        <v>19</v>
      </c>
      <c r="F85" s="88" t="s">
        <v>222</v>
      </c>
      <c r="G85" s="92" t="s">
        <v>147</v>
      </c>
      <c r="H85" s="98">
        <v>0</v>
      </c>
      <c r="I85" s="98">
        <v>0</v>
      </c>
      <c r="J85" s="98">
        <v>0</v>
      </c>
      <c r="K85" s="98">
        <v>0</v>
      </c>
      <c r="L85" s="98">
        <v>0</v>
      </c>
      <c r="M85" s="98">
        <v>0</v>
      </c>
      <c r="N85" s="98">
        <v>0</v>
      </c>
      <c r="O85" s="98">
        <v>0</v>
      </c>
      <c r="P85" s="98">
        <v>0</v>
      </c>
      <c r="Q85" s="98">
        <v>0</v>
      </c>
      <c r="R85" s="98"/>
    </row>
    <row r="86" spans="1:18" hidden="1" x14ac:dyDescent="0.25">
      <c r="A86" s="92" t="s">
        <v>11</v>
      </c>
      <c r="B86" s="92" t="s">
        <v>12</v>
      </c>
      <c r="C86" s="92" t="s">
        <v>13</v>
      </c>
      <c r="D86" s="92" t="s">
        <v>14</v>
      </c>
      <c r="E86" s="92" t="s">
        <v>19</v>
      </c>
      <c r="F86" s="88" t="s">
        <v>201</v>
      </c>
      <c r="G86" s="92" t="s">
        <v>147</v>
      </c>
      <c r="H86" s="98">
        <v>0</v>
      </c>
      <c r="I86" s="98">
        <v>0</v>
      </c>
      <c r="J86" s="98">
        <v>0</v>
      </c>
      <c r="K86" s="98">
        <v>0</v>
      </c>
      <c r="L86" s="98">
        <v>0</v>
      </c>
      <c r="M86" s="98">
        <v>0</v>
      </c>
      <c r="N86" s="98">
        <v>0</v>
      </c>
      <c r="O86" s="98">
        <v>0</v>
      </c>
      <c r="P86" s="98">
        <v>0</v>
      </c>
      <c r="Q86" s="98">
        <v>0</v>
      </c>
      <c r="R86" s="98"/>
    </row>
    <row r="87" spans="1:18" hidden="1" x14ac:dyDescent="0.25">
      <c r="A87" s="92" t="s">
        <v>11</v>
      </c>
      <c r="B87" s="92" t="s">
        <v>12</v>
      </c>
      <c r="C87" s="92" t="s">
        <v>13</v>
      </c>
      <c r="D87" s="92" t="s">
        <v>14</v>
      </c>
      <c r="E87" s="92" t="s">
        <v>19</v>
      </c>
      <c r="F87" s="88" t="s">
        <v>207</v>
      </c>
      <c r="G87" s="92" t="s">
        <v>147</v>
      </c>
      <c r="H87" s="98">
        <v>0</v>
      </c>
      <c r="I87" s="98">
        <v>0</v>
      </c>
      <c r="J87" s="98">
        <v>0</v>
      </c>
      <c r="K87" s="98">
        <v>0</v>
      </c>
      <c r="L87" s="98">
        <v>0</v>
      </c>
      <c r="M87" s="98">
        <v>0</v>
      </c>
      <c r="N87" s="98">
        <v>0</v>
      </c>
      <c r="O87" s="98">
        <v>0</v>
      </c>
      <c r="P87" s="98">
        <v>0</v>
      </c>
      <c r="Q87" s="98">
        <v>0</v>
      </c>
      <c r="R87" s="98"/>
    </row>
    <row r="88" spans="1:18" hidden="1" x14ac:dyDescent="0.25">
      <c r="A88" s="92" t="s">
        <v>11</v>
      </c>
      <c r="B88" s="92" t="s">
        <v>12</v>
      </c>
      <c r="C88" s="92" t="s">
        <v>13</v>
      </c>
      <c r="D88" s="92" t="s">
        <v>14</v>
      </c>
      <c r="E88" s="92" t="s">
        <v>19</v>
      </c>
      <c r="F88" s="88" t="s">
        <v>218</v>
      </c>
      <c r="G88" s="92" t="s">
        <v>147</v>
      </c>
      <c r="H88" s="98">
        <v>0</v>
      </c>
      <c r="I88" s="98">
        <v>0</v>
      </c>
      <c r="J88" s="98">
        <v>0</v>
      </c>
      <c r="K88" s="98">
        <v>0</v>
      </c>
      <c r="L88" s="98">
        <v>0</v>
      </c>
      <c r="M88" s="98">
        <v>0</v>
      </c>
      <c r="N88" s="98">
        <v>0</v>
      </c>
      <c r="O88" s="98">
        <v>0</v>
      </c>
      <c r="P88" s="98">
        <v>0</v>
      </c>
      <c r="Q88" s="98">
        <v>0</v>
      </c>
      <c r="R88" s="98"/>
    </row>
    <row r="89" spans="1:18" hidden="1" x14ac:dyDescent="0.25">
      <c r="A89" s="92" t="s">
        <v>11</v>
      </c>
      <c r="B89" s="92" t="s">
        <v>12</v>
      </c>
      <c r="C89" s="92" t="s">
        <v>13</v>
      </c>
      <c r="D89" s="92" t="s">
        <v>14</v>
      </c>
      <c r="E89" s="92" t="s">
        <v>19</v>
      </c>
      <c r="F89" s="88" t="s">
        <v>194</v>
      </c>
      <c r="G89" s="92" t="s">
        <v>147</v>
      </c>
      <c r="H89" s="98">
        <v>0</v>
      </c>
      <c r="I89" s="98">
        <v>0</v>
      </c>
      <c r="J89" s="98">
        <v>0</v>
      </c>
      <c r="K89" s="98">
        <v>0</v>
      </c>
      <c r="L89" s="98">
        <v>0</v>
      </c>
      <c r="M89" s="98">
        <v>0</v>
      </c>
      <c r="N89" s="98">
        <v>0</v>
      </c>
      <c r="O89" s="98">
        <v>0</v>
      </c>
      <c r="P89" s="98">
        <v>0</v>
      </c>
      <c r="Q89" s="98">
        <v>0</v>
      </c>
      <c r="R89" s="98"/>
    </row>
    <row r="90" spans="1:18" hidden="1" x14ac:dyDescent="0.25">
      <c r="A90" s="92" t="s">
        <v>11</v>
      </c>
      <c r="B90" s="92" t="s">
        <v>12</v>
      </c>
      <c r="C90" s="92" t="s">
        <v>13</v>
      </c>
      <c r="D90" s="92" t="s">
        <v>14</v>
      </c>
      <c r="E90" s="92" t="s">
        <v>19</v>
      </c>
      <c r="F90" s="88" t="s">
        <v>195</v>
      </c>
      <c r="G90" s="92" t="s">
        <v>147</v>
      </c>
      <c r="H90" s="98">
        <v>0</v>
      </c>
      <c r="I90" s="98">
        <v>0</v>
      </c>
      <c r="J90" s="98">
        <v>0</v>
      </c>
      <c r="K90" s="98">
        <v>0</v>
      </c>
      <c r="L90" s="98">
        <v>0</v>
      </c>
      <c r="M90" s="98">
        <v>0</v>
      </c>
      <c r="N90" s="98">
        <v>0</v>
      </c>
      <c r="O90" s="98">
        <v>0</v>
      </c>
      <c r="P90" s="98">
        <v>0</v>
      </c>
      <c r="Q90" s="98">
        <v>0</v>
      </c>
      <c r="R90" s="98"/>
    </row>
    <row r="91" spans="1:18" hidden="1" x14ac:dyDescent="0.25">
      <c r="A91" s="92" t="s">
        <v>11</v>
      </c>
      <c r="B91" s="92" t="s">
        <v>12</v>
      </c>
      <c r="C91" s="92" t="s">
        <v>13</v>
      </c>
      <c r="D91" s="92" t="s">
        <v>14</v>
      </c>
      <c r="E91" s="92" t="s">
        <v>19</v>
      </c>
      <c r="F91" s="88" t="s">
        <v>209</v>
      </c>
      <c r="G91" s="92" t="s">
        <v>147</v>
      </c>
      <c r="H91" s="98">
        <v>0</v>
      </c>
      <c r="I91" s="98">
        <v>0</v>
      </c>
      <c r="J91" s="98">
        <v>0</v>
      </c>
      <c r="K91" s="98">
        <v>0</v>
      </c>
      <c r="L91" s="98">
        <v>0</v>
      </c>
      <c r="M91" s="98">
        <v>0</v>
      </c>
      <c r="N91" s="98">
        <v>0</v>
      </c>
      <c r="O91" s="98">
        <v>0</v>
      </c>
      <c r="P91" s="98">
        <v>0</v>
      </c>
      <c r="Q91" s="98">
        <v>0</v>
      </c>
      <c r="R91" s="98"/>
    </row>
    <row r="92" spans="1:18" hidden="1" x14ac:dyDescent="0.25">
      <c r="A92" s="92" t="s">
        <v>11</v>
      </c>
      <c r="B92" s="92" t="s">
        <v>12</v>
      </c>
      <c r="C92" s="92" t="s">
        <v>13</v>
      </c>
      <c r="D92" s="92" t="s">
        <v>14</v>
      </c>
      <c r="E92" s="92" t="s">
        <v>19</v>
      </c>
      <c r="F92" s="88" t="s">
        <v>208</v>
      </c>
      <c r="G92" s="92" t="s">
        <v>147</v>
      </c>
      <c r="H92" s="98">
        <v>0</v>
      </c>
      <c r="I92" s="98">
        <v>0</v>
      </c>
      <c r="J92" s="98">
        <v>0</v>
      </c>
      <c r="K92" s="98">
        <v>0</v>
      </c>
      <c r="L92" s="98">
        <v>0</v>
      </c>
      <c r="M92" s="98">
        <v>0</v>
      </c>
      <c r="N92" s="98">
        <v>0</v>
      </c>
      <c r="O92" s="98">
        <v>0</v>
      </c>
      <c r="P92" s="98">
        <v>0</v>
      </c>
      <c r="Q92" s="98">
        <v>0</v>
      </c>
      <c r="R92" s="98"/>
    </row>
    <row r="93" spans="1:18" hidden="1" x14ac:dyDescent="0.25">
      <c r="A93" s="92" t="s">
        <v>11</v>
      </c>
      <c r="B93" s="92" t="s">
        <v>12</v>
      </c>
      <c r="C93" s="92" t="s">
        <v>13</v>
      </c>
      <c r="D93" s="92" t="s">
        <v>14</v>
      </c>
      <c r="E93" s="92" t="s">
        <v>19</v>
      </c>
      <c r="F93" s="88" t="s">
        <v>226</v>
      </c>
      <c r="G93" s="92" t="s">
        <v>147</v>
      </c>
      <c r="H93" s="98">
        <v>0</v>
      </c>
      <c r="I93" s="98">
        <v>0</v>
      </c>
      <c r="J93" s="98">
        <v>0</v>
      </c>
      <c r="K93" s="98">
        <v>0</v>
      </c>
      <c r="L93" s="98">
        <v>0</v>
      </c>
      <c r="M93" s="98">
        <v>0</v>
      </c>
      <c r="N93" s="98">
        <v>0</v>
      </c>
      <c r="O93" s="98">
        <v>0</v>
      </c>
      <c r="P93" s="98">
        <v>0</v>
      </c>
      <c r="Q93" s="98">
        <v>0</v>
      </c>
      <c r="R93" s="98"/>
    </row>
    <row r="94" spans="1:18" hidden="1" x14ac:dyDescent="0.25">
      <c r="A94" s="92" t="s">
        <v>11</v>
      </c>
      <c r="B94" s="92" t="s">
        <v>12</v>
      </c>
      <c r="C94" s="92" t="s">
        <v>13</v>
      </c>
      <c r="D94" s="92" t="s">
        <v>14</v>
      </c>
      <c r="E94" s="92" t="s">
        <v>19</v>
      </c>
      <c r="F94" s="88" t="s">
        <v>196</v>
      </c>
      <c r="G94" s="92" t="s">
        <v>147</v>
      </c>
      <c r="H94" s="98">
        <v>0</v>
      </c>
      <c r="I94" s="98">
        <v>0</v>
      </c>
      <c r="J94" s="98">
        <v>0</v>
      </c>
      <c r="K94" s="98">
        <v>0</v>
      </c>
      <c r="L94" s="98">
        <v>0</v>
      </c>
      <c r="M94" s="98">
        <v>0</v>
      </c>
      <c r="N94" s="98">
        <v>0</v>
      </c>
      <c r="O94" s="98">
        <v>0</v>
      </c>
      <c r="P94" s="98">
        <v>0</v>
      </c>
      <c r="Q94" s="98">
        <v>0</v>
      </c>
      <c r="R94" s="98"/>
    </row>
    <row r="95" spans="1:18" hidden="1" x14ac:dyDescent="0.25">
      <c r="A95" s="92" t="s">
        <v>11</v>
      </c>
      <c r="B95" s="92" t="s">
        <v>12</v>
      </c>
      <c r="C95" s="92" t="s">
        <v>13</v>
      </c>
      <c r="D95" s="92" t="s">
        <v>14</v>
      </c>
      <c r="E95" s="92" t="s">
        <v>19</v>
      </c>
      <c r="F95" s="88" t="s">
        <v>197</v>
      </c>
      <c r="G95" s="92" t="s">
        <v>147</v>
      </c>
      <c r="H95" s="98">
        <v>0</v>
      </c>
      <c r="I95" s="98">
        <v>0</v>
      </c>
      <c r="J95" s="98">
        <v>0</v>
      </c>
      <c r="K95" s="98">
        <v>0</v>
      </c>
      <c r="L95" s="98">
        <v>0</v>
      </c>
      <c r="M95" s="98">
        <v>0</v>
      </c>
      <c r="N95" s="98">
        <v>0</v>
      </c>
      <c r="O95" s="98">
        <v>0</v>
      </c>
      <c r="P95" s="98">
        <v>0</v>
      </c>
      <c r="Q95" s="98">
        <v>0</v>
      </c>
      <c r="R95" s="98"/>
    </row>
    <row r="96" spans="1:18" hidden="1" x14ac:dyDescent="0.25">
      <c r="A96" s="92" t="s">
        <v>11</v>
      </c>
      <c r="B96" s="92" t="s">
        <v>12</v>
      </c>
      <c r="C96" s="92" t="s">
        <v>13</v>
      </c>
      <c r="D96" s="92" t="s">
        <v>14</v>
      </c>
      <c r="E96" s="92" t="s">
        <v>19</v>
      </c>
      <c r="F96" s="88" t="s">
        <v>229</v>
      </c>
      <c r="G96" s="92" t="s">
        <v>147</v>
      </c>
      <c r="H96" s="98">
        <v>0</v>
      </c>
      <c r="I96" s="98">
        <v>0</v>
      </c>
      <c r="J96" s="98">
        <v>0</v>
      </c>
      <c r="K96" s="98">
        <v>0</v>
      </c>
      <c r="L96" s="98">
        <v>0</v>
      </c>
      <c r="M96" s="98">
        <v>0</v>
      </c>
      <c r="N96" s="98">
        <v>0</v>
      </c>
      <c r="O96" s="98">
        <v>0</v>
      </c>
      <c r="P96" s="98">
        <v>0</v>
      </c>
      <c r="Q96" s="98">
        <v>0</v>
      </c>
      <c r="R96" s="98"/>
    </row>
    <row r="97" spans="1:18" hidden="1" x14ac:dyDescent="0.25">
      <c r="A97" s="92" t="s">
        <v>11</v>
      </c>
      <c r="B97" s="92" t="s">
        <v>12</v>
      </c>
      <c r="C97" s="92" t="s">
        <v>13</v>
      </c>
      <c r="D97" s="92" t="s">
        <v>14</v>
      </c>
      <c r="E97" s="92" t="s">
        <v>19</v>
      </c>
      <c r="F97" s="88" t="s">
        <v>198</v>
      </c>
      <c r="G97" s="92" t="s">
        <v>147</v>
      </c>
      <c r="H97" s="98">
        <v>0</v>
      </c>
      <c r="I97" s="98">
        <v>0</v>
      </c>
      <c r="J97" s="98">
        <v>0</v>
      </c>
      <c r="K97" s="98">
        <v>0</v>
      </c>
      <c r="L97" s="98">
        <v>0</v>
      </c>
      <c r="M97" s="98">
        <v>0</v>
      </c>
      <c r="N97" s="98">
        <v>0</v>
      </c>
      <c r="O97" s="98">
        <v>0</v>
      </c>
      <c r="P97" s="98">
        <v>0</v>
      </c>
      <c r="Q97" s="98">
        <v>0</v>
      </c>
      <c r="R97" s="98"/>
    </row>
    <row r="98" spans="1:18" hidden="1" x14ac:dyDescent="0.25">
      <c r="A98" s="92" t="s">
        <v>11</v>
      </c>
      <c r="B98" s="92" t="s">
        <v>12</v>
      </c>
      <c r="C98" s="92" t="s">
        <v>13</v>
      </c>
      <c r="D98" s="92" t="s">
        <v>14</v>
      </c>
      <c r="E98" s="92" t="s">
        <v>19</v>
      </c>
      <c r="F98" s="88" t="s">
        <v>231</v>
      </c>
      <c r="G98" s="92" t="s">
        <v>147</v>
      </c>
      <c r="H98" s="98">
        <v>0</v>
      </c>
      <c r="I98" s="98">
        <v>0</v>
      </c>
      <c r="J98" s="98">
        <v>0</v>
      </c>
      <c r="K98" s="98">
        <v>0</v>
      </c>
      <c r="L98" s="98">
        <v>0</v>
      </c>
      <c r="M98" s="98">
        <v>0</v>
      </c>
      <c r="N98" s="98">
        <v>0</v>
      </c>
      <c r="O98" s="98">
        <v>0</v>
      </c>
      <c r="P98" s="98">
        <v>0</v>
      </c>
      <c r="Q98" s="98">
        <v>0</v>
      </c>
      <c r="R98" s="98"/>
    </row>
    <row r="99" spans="1:18" hidden="1" x14ac:dyDescent="0.25">
      <c r="A99" s="92" t="s">
        <v>11</v>
      </c>
      <c r="B99" s="92" t="s">
        <v>12</v>
      </c>
      <c r="C99" s="92" t="s">
        <v>13</v>
      </c>
      <c r="D99" s="92" t="s">
        <v>14</v>
      </c>
      <c r="E99" s="92" t="s">
        <v>19</v>
      </c>
      <c r="F99" s="88" t="s">
        <v>230</v>
      </c>
      <c r="G99" s="92" t="s">
        <v>147</v>
      </c>
      <c r="H99" s="98">
        <v>0</v>
      </c>
      <c r="I99" s="98">
        <v>0</v>
      </c>
      <c r="J99" s="98">
        <v>0</v>
      </c>
      <c r="K99" s="98">
        <v>0</v>
      </c>
      <c r="L99" s="98">
        <v>0</v>
      </c>
      <c r="M99" s="98">
        <v>0</v>
      </c>
      <c r="N99" s="98">
        <v>0</v>
      </c>
      <c r="O99" s="98">
        <v>0</v>
      </c>
      <c r="P99" s="98">
        <v>0</v>
      </c>
      <c r="Q99" s="98">
        <v>0</v>
      </c>
      <c r="R99" s="98"/>
    </row>
    <row r="100" spans="1:18" hidden="1" x14ac:dyDescent="0.25">
      <c r="A100" s="92" t="s">
        <v>11</v>
      </c>
      <c r="B100" s="92" t="s">
        <v>12</v>
      </c>
      <c r="C100" s="92" t="s">
        <v>13</v>
      </c>
      <c r="D100" s="92" t="s">
        <v>14</v>
      </c>
      <c r="E100" s="92" t="s">
        <v>19</v>
      </c>
      <c r="F100" s="88" t="s">
        <v>232</v>
      </c>
      <c r="G100" s="92" t="s">
        <v>147</v>
      </c>
      <c r="H100" s="98">
        <v>0</v>
      </c>
      <c r="I100" s="98">
        <v>0</v>
      </c>
      <c r="J100" s="98">
        <v>0</v>
      </c>
      <c r="K100" s="98">
        <v>0</v>
      </c>
      <c r="L100" s="98">
        <v>0</v>
      </c>
      <c r="M100" s="98">
        <v>0</v>
      </c>
      <c r="N100" s="98">
        <v>0</v>
      </c>
      <c r="O100" s="98">
        <v>0</v>
      </c>
      <c r="P100" s="98">
        <v>0</v>
      </c>
      <c r="Q100" s="98">
        <v>0</v>
      </c>
      <c r="R100" s="98"/>
    </row>
    <row r="101" spans="1:18" hidden="1" x14ac:dyDescent="0.25">
      <c r="A101" s="92" t="s">
        <v>11</v>
      </c>
      <c r="B101" s="92" t="s">
        <v>12</v>
      </c>
      <c r="C101" s="92" t="s">
        <v>13</v>
      </c>
      <c r="D101" s="92" t="s">
        <v>14</v>
      </c>
      <c r="E101" s="92" t="s">
        <v>19</v>
      </c>
      <c r="F101" s="92" t="s">
        <v>225</v>
      </c>
      <c r="G101" s="92" t="s">
        <v>147</v>
      </c>
      <c r="H101" s="98">
        <v>0</v>
      </c>
      <c r="I101" s="98">
        <v>0</v>
      </c>
      <c r="J101" s="98">
        <v>0</v>
      </c>
      <c r="K101" s="98">
        <v>0</v>
      </c>
      <c r="L101" s="98">
        <v>0</v>
      </c>
      <c r="M101" s="98">
        <v>0</v>
      </c>
      <c r="N101" s="98">
        <v>0</v>
      </c>
      <c r="O101" s="98">
        <v>0</v>
      </c>
      <c r="P101" s="98">
        <v>0</v>
      </c>
      <c r="Q101" s="98">
        <v>0</v>
      </c>
      <c r="R101" s="98"/>
    </row>
    <row r="102" spans="1:18" hidden="1" x14ac:dyDescent="0.25">
      <c r="A102" s="92" t="s">
        <v>11</v>
      </c>
      <c r="B102" s="92" t="s">
        <v>12</v>
      </c>
      <c r="C102" s="92" t="s">
        <v>13</v>
      </c>
      <c r="D102" s="92" t="s">
        <v>14</v>
      </c>
      <c r="E102" s="92" t="s">
        <v>19</v>
      </c>
      <c r="F102" s="88" t="s">
        <v>205</v>
      </c>
      <c r="G102" s="92" t="s">
        <v>147</v>
      </c>
      <c r="H102" s="98">
        <v>0</v>
      </c>
      <c r="I102" s="98">
        <v>0</v>
      </c>
      <c r="J102" s="98">
        <v>0</v>
      </c>
      <c r="K102" s="98">
        <v>0</v>
      </c>
      <c r="L102" s="98">
        <v>0</v>
      </c>
      <c r="M102" s="98">
        <v>0</v>
      </c>
      <c r="N102" s="98">
        <v>0</v>
      </c>
      <c r="O102" s="98">
        <v>0</v>
      </c>
      <c r="P102" s="98">
        <v>0</v>
      </c>
      <c r="Q102" s="98">
        <v>0</v>
      </c>
      <c r="R102" s="98"/>
    </row>
    <row r="103" spans="1:18" hidden="1" x14ac:dyDescent="0.25">
      <c r="A103" s="92" t="s">
        <v>11</v>
      </c>
      <c r="B103" s="92" t="s">
        <v>12</v>
      </c>
      <c r="C103" s="92" t="s">
        <v>13</v>
      </c>
      <c r="D103" s="92" t="s">
        <v>14</v>
      </c>
      <c r="E103" s="92" t="s">
        <v>19</v>
      </c>
      <c r="F103" s="88" t="s">
        <v>204</v>
      </c>
      <c r="G103" s="92" t="s">
        <v>147</v>
      </c>
      <c r="H103" s="98">
        <v>0</v>
      </c>
      <c r="I103" s="98">
        <v>0</v>
      </c>
      <c r="J103" s="98">
        <v>0</v>
      </c>
      <c r="K103" s="98">
        <v>0</v>
      </c>
      <c r="L103" s="98">
        <v>0</v>
      </c>
      <c r="M103" s="98">
        <v>0</v>
      </c>
      <c r="N103" s="98">
        <v>6.3974999999999987E-3</v>
      </c>
      <c r="O103" s="98">
        <v>1.8767499999999999E-2</v>
      </c>
      <c r="P103" s="98">
        <v>0.49570749999999997</v>
      </c>
      <c r="Q103" s="98">
        <v>1.8233775000000003</v>
      </c>
      <c r="R103" s="98"/>
    </row>
    <row r="104" spans="1:18" hidden="1" x14ac:dyDescent="0.25">
      <c r="A104" s="92" t="s">
        <v>11</v>
      </c>
      <c r="B104" s="92" t="s">
        <v>12</v>
      </c>
      <c r="C104" s="92" t="s">
        <v>13</v>
      </c>
      <c r="D104" s="92" t="s">
        <v>14</v>
      </c>
      <c r="E104" s="92" t="s">
        <v>19</v>
      </c>
      <c r="F104" s="88" t="s">
        <v>228</v>
      </c>
      <c r="G104" s="92" t="s">
        <v>147</v>
      </c>
      <c r="H104" s="98">
        <v>0</v>
      </c>
      <c r="I104" s="98">
        <v>0</v>
      </c>
      <c r="J104" s="98">
        <v>0</v>
      </c>
      <c r="K104" s="98">
        <v>0</v>
      </c>
      <c r="L104" s="98">
        <v>0</v>
      </c>
      <c r="M104" s="98">
        <v>0</v>
      </c>
      <c r="N104" s="98">
        <v>0</v>
      </c>
      <c r="O104" s="98">
        <v>0</v>
      </c>
      <c r="P104" s="98">
        <v>0</v>
      </c>
      <c r="Q104" s="98">
        <v>0</v>
      </c>
      <c r="R104" s="98"/>
    </row>
    <row r="105" spans="1:18" hidden="1" x14ac:dyDescent="0.25">
      <c r="A105" s="92" t="s">
        <v>11</v>
      </c>
      <c r="B105" s="92" t="s">
        <v>12</v>
      </c>
      <c r="C105" s="92" t="s">
        <v>13</v>
      </c>
      <c r="D105" s="92" t="s">
        <v>14</v>
      </c>
      <c r="E105" s="92" t="s">
        <v>19</v>
      </c>
      <c r="F105" s="88" t="s">
        <v>202</v>
      </c>
      <c r="G105" s="92" t="s">
        <v>147</v>
      </c>
      <c r="H105" s="98">
        <v>0</v>
      </c>
      <c r="I105" s="98">
        <v>0</v>
      </c>
      <c r="J105" s="98">
        <v>0</v>
      </c>
      <c r="K105" s="98">
        <v>0</v>
      </c>
      <c r="L105" s="98">
        <v>0</v>
      </c>
      <c r="M105" s="98">
        <v>0</v>
      </c>
      <c r="N105" s="98">
        <v>0</v>
      </c>
      <c r="O105" s="98">
        <v>0</v>
      </c>
      <c r="P105" s="98">
        <v>0</v>
      </c>
      <c r="Q105" s="98">
        <v>0</v>
      </c>
      <c r="R105" s="98"/>
    </row>
    <row r="106" spans="1:18" hidden="1" x14ac:dyDescent="0.25">
      <c r="A106" s="92" t="s">
        <v>11</v>
      </c>
      <c r="B106" s="92" t="s">
        <v>12</v>
      </c>
      <c r="C106" s="92" t="s">
        <v>13</v>
      </c>
      <c r="D106" s="92" t="s">
        <v>14</v>
      </c>
      <c r="E106" s="92" t="s">
        <v>19</v>
      </c>
      <c r="F106" s="88" t="s">
        <v>190</v>
      </c>
      <c r="G106" s="92" t="s">
        <v>147</v>
      </c>
      <c r="H106" s="98">
        <v>0</v>
      </c>
      <c r="I106" s="98">
        <v>0</v>
      </c>
      <c r="J106" s="98">
        <v>0</v>
      </c>
      <c r="K106" s="98">
        <v>0</v>
      </c>
      <c r="L106" s="98">
        <v>0</v>
      </c>
      <c r="M106" s="98">
        <v>0</v>
      </c>
      <c r="N106" s="98">
        <v>0</v>
      </c>
      <c r="O106" s="98">
        <v>0</v>
      </c>
      <c r="P106" s="98">
        <v>0</v>
      </c>
      <c r="Q106" s="98">
        <v>0</v>
      </c>
      <c r="R106" s="98"/>
    </row>
    <row r="107" spans="1:18" hidden="1" x14ac:dyDescent="0.25">
      <c r="A107" s="92" t="s">
        <v>11</v>
      </c>
      <c r="B107" s="92" t="s">
        <v>12</v>
      </c>
      <c r="C107" s="92" t="s">
        <v>13</v>
      </c>
      <c r="D107" s="92" t="s">
        <v>14</v>
      </c>
      <c r="E107" s="92" t="s">
        <v>19</v>
      </c>
      <c r="F107" s="88" t="s">
        <v>210</v>
      </c>
      <c r="G107" s="92" t="s">
        <v>147</v>
      </c>
      <c r="H107" s="98">
        <v>0</v>
      </c>
      <c r="I107" s="98">
        <v>0</v>
      </c>
      <c r="J107" s="98">
        <v>0</v>
      </c>
      <c r="K107" s="98">
        <v>0</v>
      </c>
      <c r="L107" s="98">
        <v>0</v>
      </c>
      <c r="M107" s="98">
        <v>0</v>
      </c>
      <c r="N107" s="98">
        <v>0</v>
      </c>
      <c r="O107" s="98">
        <v>0</v>
      </c>
      <c r="P107" s="98">
        <v>0</v>
      </c>
      <c r="Q107" s="98">
        <v>0</v>
      </c>
      <c r="R107" s="98"/>
    </row>
    <row r="108" spans="1:18" hidden="1" x14ac:dyDescent="0.25">
      <c r="A108" s="92" t="s">
        <v>11</v>
      </c>
      <c r="B108" s="92" t="s">
        <v>12</v>
      </c>
      <c r="C108" s="92" t="s">
        <v>13</v>
      </c>
      <c r="D108" s="92" t="s">
        <v>14</v>
      </c>
      <c r="E108" s="92" t="s">
        <v>19</v>
      </c>
      <c r="F108" s="88" t="s">
        <v>199</v>
      </c>
      <c r="G108" s="92" t="s">
        <v>147</v>
      </c>
      <c r="H108" s="98">
        <v>0</v>
      </c>
      <c r="I108" s="98">
        <v>0</v>
      </c>
      <c r="J108" s="98">
        <v>0</v>
      </c>
      <c r="K108" s="98">
        <v>0</v>
      </c>
      <c r="L108" s="98">
        <v>0</v>
      </c>
      <c r="M108" s="98">
        <v>0</v>
      </c>
      <c r="N108" s="98">
        <v>0</v>
      </c>
      <c r="O108" s="98">
        <v>0</v>
      </c>
      <c r="P108" s="98">
        <v>0</v>
      </c>
      <c r="Q108" s="98">
        <v>0</v>
      </c>
      <c r="R108" s="98"/>
    </row>
    <row r="109" spans="1:18" hidden="1" x14ac:dyDescent="0.25">
      <c r="A109" s="92" t="s">
        <v>11</v>
      </c>
      <c r="B109" s="92" t="s">
        <v>12</v>
      </c>
      <c r="C109" s="92" t="s">
        <v>13</v>
      </c>
      <c r="D109" s="92" t="s">
        <v>14</v>
      </c>
      <c r="E109" s="92" t="s">
        <v>19</v>
      </c>
      <c r="F109" s="88" t="s">
        <v>233</v>
      </c>
      <c r="G109" s="92" t="s">
        <v>147</v>
      </c>
      <c r="H109" s="98">
        <v>0</v>
      </c>
      <c r="I109" s="98">
        <v>0</v>
      </c>
      <c r="J109" s="98">
        <v>0</v>
      </c>
      <c r="K109" s="98">
        <v>0</v>
      </c>
      <c r="L109" s="98">
        <v>0</v>
      </c>
      <c r="M109" s="98">
        <v>0</v>
      </c>
      <c r="N109" s="98">
        <v>0</v>
      </c>
      <c r="O109" s="98">
        <v>0</v>
      </c>
      <c r="P109" s="98">
        <v>0</v>
      </c>
      <c r="Q109" s="98">
        <v>0</v>
      </c>
      <c r="R109" s="98"/>
    </row>
    <row r="110" spans="1:18" hidden="1" x14ac:dyDescent="0.25">
      <c r="A110" s="92" t="s">
        <v>11</v>
      </c>
      <c r="B110" s="92" t="s">
        <v>12</v>
      </c>
      <c r="C110" s="92" t="s">
        <v>13</v>
      </c>
      <c r="D110" s="92" t="s">
        <v>14</v>
      </c>
      <c r="E110" s="92" t="s">
        <v>19</v>
      </c>
      <c r="F110" s="88" t="s">
        <v>200</v>
      </c>
      <c r="G110" s="92" t="s">
        <v>147</v>
      </c>
      <c r="H110" s="98">
        <v>0</v>
      </c>
      <c r="I110" s="98">
        <v>0</v>
      </c>
      <c r="J110" s="98">
        <v>0</v>
      </c>
      <c r="K110" s="98">
        <v>0</v>
      </c>
      <c r="L110" s="98">
        <v>0</v>
      </c>
      <c r="M110" s="98">
        <v>0</v>
      </c>
      <c r="N110" s="98">
        <v>0</v>
      </c>
      <c r="O110" s="98">
        <v>0</v>
      </c>
      <c r="P110" s="98">
        <v>0</v>
      </c>
      <c r="Q110" s="98">
        <v>0</v>
      </c>
      <c r="R110" s="98"/>
    </row>
    <row r="111" spans="1:18" hidden="1" x14ac:dyDescent="0.25">
      <c r="A111" s="92" t="s">
        <v>11</v>
      </c>
      <c r="B111" s="92" t="s">
        <v>12</v>
      </c>
      <c r="C111" s="92" t="s">
        <v>13</v>
      </c>
      <c r="D111" s="92" t="s">
        <v>14</v>
      </c>
      <c r="E111" s="92" t="s">
        <v>20</v>
      </c>
      <c r="F111" s="88" t="s">
        <v>203</v>
      </c>
      <c r="G111" s="92" t="s">
        <v>147</v>
      </c>
      <c r="H111" s="98">
        <v>0</v>
      </c>
      <c r="I111" s="98">
        <v>0</v>
      </c>
      <c r="J111" s="98">
        <v>0</v>
      </c>
      <c r="K111" s="98">
        <v>0</v>
      </c>
      <c r="L111" s="98">
        <v>0</v>
      </c>
      <c r="M111" s="98">
        <v>0</v>
      </c>
      <c r="N111" s="98">
        <v>0</v>
      </c>
      <c r="O111" s="98">
        <v>0</v>
      </c>
      <c r="P111" s="98">
        <v>0</v>
      </c>
      <c r="Q111" s="98">
        <v>0</v>
      </c>
    </row>
    <row r="112" spans="1:18" hidden="1" x14ac:dyDescent="0.25">
      <c r="A112" s="92" t="s">
        <v>11</v>
      </c>
      <c r="B112" s="92" t="s">
        <v>12</v>
      </c>
      <c r="C112" s="92" t="s">
        <v>13</v>
      </c>
      <c r="D112" s="92" t="s">
        <v>14</v>
      </c>
      <c r="E112" s="92" t="s">
        <v>20</v>
      </c>
      <c r="F112" s="88" t="s">
        <v>227</v>
      </c>
      <c r="G112" s="92" t="s">
        <v>147</v>
      </c>
      <c r="H112" s="98">
        <v>0</v>
      </c>
      <c r="I112" s="98">
        <v>0</v>
      </c>
      <c r="J112" s="98">
        <v>0</v>
      </c>
      <c r="K112" s="98">
        <v>0</v>
      </c>
      <c r="L112" s="98">
        <v>0</v>
      </c>
      <c r="M112" s="98">
        <v>0</v>
      </c>
      <c r="N112" s="98">
        <v>0</v>
      </c>
      <c r="O112" s="98">
        <v>0</v>
      </c>
      <c r="P112" s="98">
        <v>0</v>
      </c>
      <c r="Q112" s="98">
        <v>0</v>
      </c>
    </row>
    <row r="113" spans="1:17" hidden="1" x14ac:dyDescent="0.25">
      <c r="A113" s="92" t="s">
        <v>11</v>
      </c>
      <c r="B113" s="92" t="s">
        <v>12</v>
      </c>
      <c r="C113" s="92" t="s">
        <v>13</v>
      </c>
      <c r="D113" s="92" t="s">
        <v>14</v>
      </c>
      <c r="E113" s="92" t="s">
        <v>20</v>
      </c>
      <c r="F113" s="88" t="s">
        <v>191</v>
      </c>
      <c r="G113" s="92" t="s">
        <v>147</v>
      </c>
      <c r="H113" s="98">
        <v>0</v>
      </c>
      <c r="I113" s="98">
        <v>0</v>
      </c>
      <c r="J113" s="98">
        <v>0</v>
      </c>
      <c r="K113" s="98">
        <v>0</v>
      </c>
      <c r="L113" s="98">
        <v>0</v>
      </c>
      <c r="M113" s="98">
        <v>0</v>
      </c>
      <c r="N113" s="98">
        <v>0</v>
      </c>
      <c r="O113" s="98">
        <v>0</v>
      </c>
      <c r="P113" s="98">
        <v>0</v>
      </c>
      <c r="Q113" s="98">
        <v>0</v>
      </c>
    </row>
    <row r="114" spans="1:17" hidden="1" x14ac:dyDescent="0.25">
      <c r="A114" s="92" t="s">
        <v>11</v>
      </c>
      <c r="B114" s="92" t="s">
        <v>12</v>
      </c>
      <c r="C114" s="92" t="s">
        <v>13</v>
      </c>
      <c r="D114" s="92" t="s">
        <v>14</v>
      </c>
      <c r="E114" s="92" t="s">
        <v>20</v>
      </c>
      <c r="F114" s="88" t="s">
        <v>192</v>
      </c>
      <c r="G114" s="92" t="s">
        <v>147</v>
      </c>
      <c r="H114" s="98">
        <v>0</v>
      </c>
      <c r="I114" s="98">
        <v>0</v>
      </c>
      <c r="J114" s="98">
        <v>0</v>
      </c>
      <c r="K114" s="98">
        <v>0</v>
      </c>
      <c r="L114" s="98">
        <v>0</v>
      </c>
      <c r="M114" s="98">
        <v>0</v>
      </c>
      <c r="N114" s="98">
        <v>0</v>
      </c>
      <c r="O114" s="98">
        <v>0</v>
      </c>
      <c r="P114" s="98">
        <v>0</v>
      </c>
      <c r="Q114" s="98">
        <v>0</v>
      </c>
    </row>
    <row r="115" spans="1:17" hidden="1" x14ac:dyDescent="0.25">
      <c r="A115" s="92" t="s">
        <v>11</v>
      </c>
      <c r="B115" s="92" t="s">
        <v>12</v>
      </c>
      <c r="C115" s="92" t="s">
        <v>13</v>
      </c>
      <c r="D115" s="92" t="s">
        <v>14</v>
      </c>
      <c r="E115" s="92" t="s">
        <v>20</v>
      </c>
      <c r="F115" s="88" t="s">
        <v>206</v>
      </c>
      <c r="G115" s="92" t="s">
        <v>147</v>
      </c>
      <c r="H115" s="98">
        <v>0</v>
      </c>
      <c r="I115" s="98">
        <v>0</v>
      </c>
      <c r="J115" s="98">
        <v>0</v>
      </c>
      <c r="K115" s="98">
        <v>0</v>
      </c>
      <c r="L115" s="98">
        <v>0</v>
      </c>
      <c r="M115" s="98">
        <v>0</v>
      </c>
      <c r="N115" s="98">
        <v>0</v>
      </c>
      <c r="O115" s="98">
        <v>0</v>
      </c>
      <c r="P115" s="98">
        <v>0</v>
      </c>
      <c r="Q115" s="98">
        <v>0</v>
      </c>
    </row>
    <row r="116" spans="1:17" hidden="1" x14ac:dyDescent="0.25">
      <c r="A116" s="92" t="s">
        <v>11</v>
      </c>
      <c r="B116" s="92" t="s">
        <v>12</v>
      </c>
      <c r="C116" s="92" t="s">
        <v>13</v>
      </c>
      <c r="D116" s="92" t="s">
        <v>14</v>
      </c>
      <c r="E116" s="92" t="s">
        <v>20</v>
      </c>
      <c r="F116" s="88" t="s">
        <v>220</v>
      </c>
      <c r="G116" s="92" t="s">
        <v>147</v>
      </c>
      <c r="H116" s="98">
        <v>0</v>
      </c>
      <c r="I116" s="98">
        <v>0</v>
      </c>
      <c r="J116" s="98">
        <v>0</v>
      </c>
      <c r="K116" s="98">
        <v>0</v>
      </c>
      <c r="L116" s="98">
        <v>0</v>
      </c>
      <c r="M116" s="98">
        <v>0</v>
      </c>
      <c r="N116" s="98">
        <v>0</v>
      </c>
      <c r="O116" s="98">
        <v>0</v>
      </c>
      <c r="P116" s="98">
        <v>0</v>
      </c>
      <c r="Q116" s="98">
        <v>0</v>
      </c>
    </row>
    <row r="117" spans="1:17" hidden="1" x14ac:dyDescent="0.25">
      <c r="A117" s="92" t="s">
        <v>11</v>
      </c>
      <c r="B117" s="92" t="s">
        <v>12</v>
      </c>
      <c r="C117" s="92" t="s">
        <v>13</v>
      </c>
      <c r="D117" s="92" t="s">
        <v>14</v>
      </c>
      <c r="E117" s="92" t="s">
        <v>20</v>
      </c>
      <c r="F117" s="88" t="s">
        <v>193</v>
      </c>
      <c r="G117" s="92" t="s">
        <v>147</v>
      </c>
      <c r="H117" s="98">
        <v>0</v>
      </c>
      <c r="I117" s="98">
        <v>0</v>
      </c>
      <c r="J117" s="98">
        <v>0</v>
      </c>
      <c r="K117" s="98">
        <v>0</v>
      </c>
      <c r="L117" s="98">
        <v>0</v>
      </c>
      <c r="M117" s="98">
        <v>0</v>
      </c>
      <c r="N117" s="98">
        <v>0</v>
      </c>
      <c r="O117" s="98">
        <v>0</v>
      </c>
      <c r="P117" s="98">
        <v>0</v>
      </c>
      <c r="Q117" s="98">
        <v>0</v>
      </c>
    </row>
    <row r="118" spans="1:17" hidden="1" x14ac:dyDescent="0.25">
      <c r="A118" s="92" t="s">
        <v>11</v>
      </c>
      <c r="B118" s="92" t="s">
        <v>12</v>
      </c>
      <c r="C118" s="92" t="s">
        <v>13</v>
      </c>
      <c r="D118" s="92" t="s">
        <v>14</v>
      </c>
      <c r="E118" s="92" t="s">
        <v>20</v>
      </c>
      <c r="F118" s="88" t="s">
        <v>259</v>
      </c>
      <c r="G118" s="92" t="s">
        <v>147</v>
      </c>
      <c r="H118" s="98">
        <v>0</v>
      </c>
      <c r="I118" s="98">
        <v>0</v>
      </c>
      <c r="J118" s="98">
        <v>0</v>
      </c>
      <c r="K118" s="98">
        <v>0</v>
      </c>
      <c r="L118" s="98">
        <v>0</v>
      </c>
      <c r="M118" s="98">
        <v>0</v>
      </c>
      <c r="N118" s="98">
        <v>0</v>
      </c>
      <c r="O118" s="98">
        <v>0</v>
      </c>
      <c r="P118" s="98">
        <v>0</v>
      </c>
      <c r="Q118" s="98">
        <v>0</v>
      </c>
    </row>
    <row r="119" spans="1:17" hidden="1" x14ac:dyDescent="0.25">
      <c r="A119" s="92" t="s">
        <v>11</v>
      </c>
      <c r="B119" s="92" t="s">
        <v>12</v>
      </c>
      <c r="C119" s="92" t="s">
        <v>13</v>
      </c>
      <c r="D119" s="92" t="s">
        <v>14</v>
      </c>
      <c r="E119" s="92" t="s">
        <v>20</v>
      </c>
      <c r="F119" s="88" t="s">
        <v>223</v>
      </c>
      <c r="G119" s="92" t="s">
        <v>147</v>
      </c>
      <c r="H119" s="98">
        <v>0</v>
      </c>
      <c r="I119" s="98">
        <v>0</v>
      </c>
      <c r="J119" s="98">
        <v>0</v>
      </c>
      <c r="K119" s="98">
        <v>0</v>
      </c>
      <c r="L119" s="98">
        <v>0</v>
      </c>
      <c r="M119" s="98">
        <v>0</v>
      </c>
      <c r="N119" s="98">
        <v>0</v>
      </c>
      <c r="O119" s="98">
        <v>0</v>
      </c>
      <c r="P119" s="98">
        <v>0</v>
      </c>
      <c r="Q119" s="98">
        <v>0</v>
      </c>
    </row>
    <row r="120" spans="1:17" hidden="1" x14ac:dyDescent="0.25">
      <c r="A120" s="92" t="s">
        <v>11</v>
      </c>
      <c r="B120" s="92" t="s">
        <v>12</v>
      </c>
      <c r="C120" s="92" t="s">
        <v>13</v>
      </c>
      <c r="D120" s="92" t="s">
        <v>14</v>
      </c>
      <c r="E120" s="92" t="s">
        <v>20</v>
      </c>
      <c r="F120" s="88" t="s">
        <v>221</v>
      </c>
      <c r="G120" s="92" t="s">
        <v>147</v>
      </c>
      <c r="H120" s="98">
        <v>0</v>
      </c>
      <c r="I120" s="98">
        <v>0</v>
      </c>
      <c r="J120" s="98">
        <v>0</v>
      </c>
      <c r="K120" s="98">
        <v>0</v>
      </c>
      <c r="L120" s="98">
        <v>0</v>
      </c>
      <c r="M120" s="98">
        <v>0</v>
      </c>
      <c r="N120" s="98">
        <v>0</v>
      </c>
      <c r="O120" s="98">
        <v>0</v>
      </c>
      <c r="P120" s="98">
        <v>0</v>
      </c>
      <c r="Q120" s="98">
        <v>0</v>
      </c>
    </row>
    <row r="121" spans="1:17" hidden="1" x14ac:dyDescent="0.25">
      <c r="A121" s="92" t="s">
        <v>11</v>
      </c>
      <c r="B121" s="92" t="s">
        <v>12</v>
      </c>
      <c r="C121" s="92" t="s">
        <v>13</v>
      </c>
      <c r="D121" s="92" t="s">
        <v>14</v>
      </c>
      <c r="E121" s="92" t="s">
        <v>20</v>
      </c>
      <c r="F121" s="88" t="s">
        <v>222</v>
      </c>
      <c r="G121" s="92" t="s">
        <v>147</v>
      </c>
      <c r="H121" s="98">
        <v>0</v>
      </c>
      <c r="I121" s="98">
        <v>0</v>
      </c>
      <c r="J121" s="98">
        <v>0</v>
      </c>
      <c r="K121" s="98">
        <v>0</v>
      </c>
      <c r="L121" s="98">
        <v>0</v>
      </c>
      <c r="M121" s="98">
        <v>0</v>
      </c>
      <c r="N121" s="98">
        <v>0</v>
      </c>
      <c r="O121" s="98">
        <v>0</v>
      </c>
      <c r="P121" s="98">
        <v>0</v>
      </c>
      <c r="Q121" s="98">
        <v>0</v>
      </c>
    </row>
    <row r="122" spans="1:17" hidden="1" x14ac:dyDescent="0.25">
      <c r="A122" s="92" t="s">
        <v>11</v>
      </c>
      <c r="B122" s="92" t="s">
        <v>12</v>
      </c>
      <c r="C122" s="92" t="s">
        <v>13</v>
      </c>
      <c r="D122" s="92" t="s">
        <v>14</v>
      </c>
      <c r="E122" s="92" t="s">
        <v>20</v>
      </c>
      <c r="F122" s="88" t="s">
        <v>201</v>
      </c>
      <c r="G122" s="92" t="s">
        <v>147</v>
      </c>
      <c r="H122" s="98">
        <v>0</v>
      </c>
      <c r="I122" s="98">
        <v>0</v>
      </c>
      <c r="J122" s="98">
        <v>41.136809999999997</v>
      </c>
      <c r="K122" s="98">
        <v>38.510277499999994</v>
      </c>
      <c r="L122" s="98">
        <v>8.3457350000000012</v>
      </c>
      <c r="M122" s="98">
        <v>6.2832499999999999E-2</v>
      </c>
      <c r="N122" s="98">
        <v>1.2084999999999999E-2</v>
      </c>
      <c r="O122" s="98">
        <v>0</v>
      </c>
      <c r="P122" s="98">
        <v>0</v>
      </c>
      <c r="Q122" s="98">
        <v>0</v>
      </c>
    </row>
    <row r="123" spans="1:17" hidden="1" x14ac:dyDescent="0.25">
      <c r="A123" s="92" t="s">
        <v>11</v>
      </c>
      <c r="B123" s="92" t="s">
        <v>12</v>
      </c>
      <c r="C123" s="92" t="s">
        <v>13</v>
      </c>
      <c r="D123" s="92" t="s">
        <v>14</v>
      </c>
      <c r="E123" s="92" t="s">
        <v>20</v>
      </c>
      <c r="F123" s="88" t="s">
        <v>207</v>
      </c>
      <c r="G123" s="92" t="s">
        <v>147</v>
      </c>
      <c r="H123" s="98">
        <v>0</v>
      </c>
      <c r="I123" s="98">
        <v>0</v>
      </c>
      <c r="J123" s="98">
        <v>0</v>
      </c>
      <c r="K123" s="98">
        <v>0</v>
      </c>
      <c r="L123" s="98">
        <v>0</v>
      </c>
      <c r="M123" s="98">
        <v>0</v>
      </c>
      <c r="N123" s="98">
        <v>0</v>
      </c>
      <c r="O123" s="98">
        <v>0</v>
      </c>
      <c r="P123" s="98">
        <v>0</v>
      </c>
      <c r="Q123" s="98">
        <v>0</v>
      </c>
    </row>
    <row r="124" spans="1:17" hidden="1" x14ac:dyDescent="0.25">
      <c r="A124" s="92" t="s">
        <v>11</v>
      </c>
      <c r="B124" s="92" t="s">
        <v>12</v>
      </c>
      <c r="C124" s="92" t="s">
        <v>13</v>
      </c>
      <c r="D124" s="92" t="s">
        <v>14</v>
      </c>
      <c r="E124" s="92" t="s">
        <v>20</v>
      </c>
      <c r="F124" s="88" t="s">
        <v>218</v>
      </c>
      <c r="G124" s="92" t="s">
        <v>147</v>
      </c>
      <c r="H124" s="98">
        <v>0</v>
      </c>
      <c r="I124" s="98">
        <v>0</v>
      </c>
      <c r="J124" s="98">
        <v>0</v>
      </c>
      <c r="K124" s="98">
        <v>0</v>
      </c>
      <c r="L124" s="98">
        <v>0</v>
      </c>
      <c r="M124" s="98">
        <v>0</v>
      </c>
      <c r="N124" s="98">
        <v>0</v>
      </c>
      <c r="O124" s="98">
        <v>0</v>
      </c>
      <c r="P124" s="98">
        <v>0</v>
      </c>
      <c r="Q124" s="98">
        <v>0</v>
      </c>
    </row>
    <row r="125" spans="1:17" hidden="1" x14ac:dyDescent="0.25">
      <c r="A125" s="92" t="s">
        <v>11</v>
      </c>
      <c r="B125" s="92" t="s">
        <v>12</v>
      </c>
      <c r="C125" s="92" t="s">
        <v>13</v>
      </c>
      <c r="D125" s="92" t="s">
        <v>14</v>
      </c>
      <c r="E125" s="92" t="s">
        <v>20</v>
      </c>
      <c r="F125" s="88" t="s">
        <v>194</v>
      </c>
      <c r="G125" s="92" t="s">
        <v>147</v>
      </c>
      <c r="H125" s="98">
        <v>0</v>
      </c>
      <c r="I125" s="98">
        <v>0</v>
      </c>
      <c r="J125" s="98">
        <v>0</v>
      </c>
      <c r="K125" s="98">
        <v>0</v>
      </c>
      <c r="L125" s="98">
        <v>0</v>
      </c>
      <c r="M125" s="98">
        <v>0</v>
      </c>
      <c r="N125" s="98">
        <v>0</v>
      </c>
      <c r="O125" s="98">
        <v>0</v>
      </c>
      <c r="P125" s="98">
        <v>0</v>
      </c>
      <c r="Q125" s="98">
        <v>0</v>
      </c>
    </row>
    <row r="126" spans="1:17" hidden="1" x14ac:dyDescent="0.25">
      <c r="A126" s="92" t="s">
        <v>11</v>
      </c>
      <c r="B126" s="92" t="s">
        <v>12</v>
      </c>
      <c r="C126" s="92" t="s">
        <v>13</v>
      </c>
      <c r="D126" s="92" t="s">
        <v>14</v>
      </c>
      <c r="E126" s="92" t="s">
        <v>20</v>
      </c>
      <c r="F126" s="88" t="s">
        <v>195</v>
      </c>
      <c r="G126" s="92" t="s">
        <v>147</v>
      </c>
      <c r="H126" s="98">
        <v>0</v>
      </c>
      <c r="I126" s="98">
        <v>0</v>
      </c>
      <c r="J126" s="98">
        <v>0</v>
      </c>
      <c r="K126" s="98">
        <v>0</v>
      </c>
      <c r="L126" s="98">
        <v>0</v>
      </c>
      <c r="M126" s="98">
        <v>0</v>
      </c>
      <c r="N126" s="98">
        <v>0</v>
      </c>
      <c r="O126" s="98">
        <v>0</v>
      </c>
      <c r="P126" s="98">
        <v>0</v>
      </c>
      <c r="Q126" s="98">
        <v>0</v>
      </c>
    </row>
    <row r="127" spans="1:17" hidden="1" x14ac:dyDescent="0.25">
      <c r="A127" s="92" t="s">
        <v>11</v>
      </c>
      <c r="B127" s="92" t="s">
        <v>12</v>
      </c>
      <c r="C127" s="92" t="s">
        <v>13</v>
      </c>
      <c r="D127" s="92" t="s">
        <v>14</v>
      </c>
      <c r="E127" s="92" t="s">
        <v>20</v>
      </c>
      <c r="F127" s="88" t="s">
        <v>209</v>
      </c>
      <c r="G127" s="92" t="s">
        <v>147</v>
      </c>
      <c r="H127" s="98">
        <v>0</v>
      </c>
      <c r="I127" s="98">
        <v>0</v>
      </c>
      <c r="J127" s="98">
        <v>0</v>
      </c>
      <c r="K127" s="98">
        <v>0</v>
      </c>
      <c r="L127" s="98">
        <v>0</v>
      </c>
      <c r="M127" s="98">
        <v>0</v>
      </c>
      <c r="N127" s="98">
        <v>0</v>
      </c>
      <c r="O127" s="98">
        <v>0</v>
      </c>
      <c r="P127" s="98">
        <v>0.2802675</v>
      </c>
      <c r="Q127" s="98">
        <v>0.73404999999999998</v>
      </c>
    </row>
    <row r="128" spans="1:17" hidden="1" x14ac:dyDescent="0.25">
      <c r="A128" s="92" t="s">
        <v>11</v>
      </c>
      <c r="B128" s="92" t="s">
        <v>12</v>
      </c>
      <c r="C128" s="92" t="s">
        <v>13</v>
      </c>
      <c r="D128" s="92" t="s">
        <v>14</v>
      </c>
      <c r="E128" s="92" t="s">
        <v>20</v>
      </c>
      <c r="F128" s="88" t="s">
        <v>208</v>
      </c>
      <c r="G128" s="92" t="s">
        <v>147</v>
      </c>
      <c r="H128" s="98">
        <v>0</v>
      </c>
      <c r="I128" s="98">
        <v>0</v>
      </c>
      <c r="J128" s="98">
        <v>0</v>
      </c>
      <c r="K128" s="98">
        <v>0</v>
      </c>
      <c r="L128" s="98">
        <v>0</v>
      </c>
      <c r="M128" s="98">
        <v>0</v>
      </c>
      <c r="N128" s="98">
        <v>0</v>
      </c>
      <c r="O128" s="98">
        <v>0</v>
      </c>
      <c r="P128" s="98">
        <v>0</v>
      </c>
      <c r="Q128" s="98">
        <v>0</v>
      </c>
    </row>
    <row r="129" spans="1:17" hidden="1" x14ac:dyDescent="0.25">
      <c r="A129" s="92" t="s">
        <v>11</v>
      </c>
      <c r="B129" s="92" t="s">
        <v>12</v>
      </c>
      <c r="C129" s="92" t="s">
        <v>13</v>
      </c>
      <c r="D129" s="92" t="s">
        <v>14</v>
      </c>
      <c r="E129" s="92" t="s">
        <v>20</v>
      </c>
      <c r="F129" s="88" t="s">
        <v>226</v>
      </c>
      <c r="G129" s="92" t="s">
        <v>147</v>
      </c>
      <c r="H129" s="98">
        <v>0</v>
      </c>
      <c r="I129" s="98">
        <v>0</v>
      </c>
      <c r="J129" s="98">
        <v>0</v>
      </c>
      <c r="K129" s="98">
        <v>0</v>
      </c>
      <c r="L129" s="98">
        <v>0</v>
      </c>
      <c r="M129" s="98">
        <v>0</v>
      </c>
      <c r="N129" s="98">
        <v>0</v>
      </c>
      <c r="O129" s="98">
        <v>0</v>
      </c>
      <c r="P129" s="98">
        <v>0</v>
      </c>
      <c r="Q129" s="98">
        <v>0</v>
      </c>
    </row>
    <row r="130" spans="1:17" hidden="1" x14ac:dyDescent="0.25">
      <c r="A130" s="92" t="s">
        <v>11</v>
      </c>
      <c r="B130" s="92" t="s">
        <v>12</v>
      </c>
      <c r="C130" s="92" t="s">
        <v>13</v>
      </c>
      <c r="D130" s="92" t="s">
        <v>14</v>
      </c>
      <c r="E130" s="92" t="s">
        <v>20</v>
      </c>
      <c r="F130" s="88" t="s">
        <v>196</v>
      </c>
      <c r="G130" s="92" t="s">
        <v>147</v>
      </c>
      <c r="H130" s="98">
        <v>0</v>
      </c>
      <c r="I130" s="98">
        <v>0</v>
      </c>
      <c r="J130" s="98">
        <v>0</v>
      </c>
      <c r="K130" s="98">
        <v>0</v>
      </c>
      <c r="L130" s="98">
        <v>0</v>
      </c>
      <c r="M130" s="98">
        <v>0</v>
      </c>
      <c r="N130" s="98">
        <v>0</v>
      </c>
      <c r="O130" s="98">
        <v>0</v>
      </c>
      <c r="P130" s="98">
        <v>0</v>
      </c>
      <c r="Q130" s="98">
        <v>0</v>
      </c>
    </row>
    <row r="131" spans="1:17" hidden="1" x14ac:dyDescent="0.25">
      <c r="A131" s="92" t="s">
        <v>11</v>
      </c>
      <c r="B131" s="92" t="s">
        <v>12</v>
      </c>
      <c r="C131" s="92" t="s">
        <v>13</v>
      </c>
      <c r="D131" s="92" t="s">
        <v>14</v>
      </c>
      <c r="E131" s="92" t="s">
        <v>20</v>
      </c>
      <c r="F131" s="88" t="s">
        <v>197</v>
      </c>
      <c r="G131" s="92" t="s">
        <v>147</v>
      </c>
      <c r="H131" s="98">
        <v>0</v>
      </c>
      <c r="I131" s="98">
        <v>0</v>
      </c>
      <c r="J131" s="98">
        <v>0</v>
      </c>
      <c r="K131" s="98">
        <v>0.25089</v>
      </c>
      <c r="L131" s="98">
        <v>8.3629999999999996E-2</v>
      </c>
      <c r="M131" s="98">
        <v>0</v>
      </c>
      <c r="N131" s="98">
        <v>0</v>
      </c>
      <c r="O131" s="98">
        <v>0</v>
      </c>
      <c r="P131" s="98">
        <v>0</v>
      </c>
      <c r="Q131" s="98">
        <v>0</v>
      </c>
    </row>
    <row r="132" spans="1:17" hidden="1" x14ac:dyDescent="0.25">
      <c r="A132" s="92" t="s">
        <v>11</v>
      </c>
      <c r="B132" s="92" t="s">
        <v>12</v>
      </c>
      <c r="C132" s="92" t="s">
        <v>13</v>
      </c>
      <c r="D132" s="92" t="s">
        <v>14</v>
      </c>
      <c r="E132" s="92" t="s">
        <v>20</v>
      </c>
      <c r="F132" s="88" t="s">
        <v>229</v>
      </c>
      <c r="G132" s="92" t="s">
        <v>147</v>
      </c>
      <c r="H132" s="98">
        <v>0</v>
      </c>
      <c r="I132" s="98">
        <v>0</v>
      </c>
      <c r="J132" s="98">
        <v>0</v>
      </c>
      <c r="K132" s="98">
        <v>0</v>
      </c>
      <c r="L132" s="98">
        <v>0</v>
      </c>
      <c r="M132" s="98">
        <v>0</v>
      </c>
      <c r="N132" s="98">
        <v>0</v>
      </c>
      <c r="O132" s="98">
        <v>0</v>
      </c>
      <c r="P132" s="98">
        <v>0</v>
      </c>
      <c r="Q132" s="98">
        <v>0</v>
      </c>
    </row>
    <row r="133" spans="1:17" hidden="1" x14ac:dyDescent="0.25">
      <c r="A133" s="92" t="s">
        <v>11</v>
      </c>
      <c r="B133" s="92" t="s">
        <v>12</v>
      </c>
      <c r="C133" s="92" t="s">
        <v>13</v>
      </c>
      <c r="D133" s="92" t="s">
        <v>14</v>
      </c>
      <c r="E133" s="92" t="s">
        <v>20</v>
      </c>
      <c r="F133" s="88" t="s">
        <v>198</v>
      </c>
      <c r="G133" s="92" t="s">
        <v>147</v>
      </c>
      <c r="H133" s="98">
        <v>0</v>
      </c>
      <c r="I133" s="98">
        <v>0</v>
      </c>
      <c r="J133" s="98">
        <v>0</v>
      </c>
      <c r="K133" s="98">
        <v>0</v>
      </c>
      <c r="L133" s="98">
        <v>0</v>
      </c>
      <c r="M133" s="98">
        <v>0</v>
      </c>
      <c r="N133" s="98">
        <v>0</v>
      </c>
      <c r="O133" s="98">
        <v>0</v>
      </c>
      <c r="P133" s="98">
        <v>0</v>
      </c>
      <c r="Q133" s="98">
        <v>0</v>
      </c>
    </row>
    <row r="134" spans="1:17" hidden="1" x14ac:dyDescent="0.25">
      <c r="A134" s="92" t="s">
        <v>11</v>
      </c>
      <c r="B134" s="92" t="s">
        <v>12</v>
      </c>
      <c r="C134" s="92" t="s">
        <v>13</v>
      </c>
      <c r="D134" s="92" t="s">
        <v>14</v>
      </c>
      <c r="E134" s="92" t="s">
        <v>20</v>
      </c>
      <c r="F134" s="88" t="s">
        <v>231</v>
      </c>
      <c r="G134" s="92" t="s">
        <v>147</v>
      </c>
      <c r="H134" s="98">
        <v>0</v>
      </c>
      <c r="I134" s="98">
        <v>0</v>
      </c>
      <c r="J134" s="98">
        <v>0</v>
      </c>
      <c r="K134" s="98">
        <v>0</v>
      </c>
      <c r="L134" s="98">
        <v>0</v>
      </c>
      <c r="M134" s="98">
        <v>0</v>
      </c>
      <c r="N134" s="98">
        <v>0</v>
      </c>
      <c r="O134" s="98">
        <v>0</v>
      </c>
      <c r="P134" s="98">
        <v>0</v>
      </c>
      <c r="Q134" s="98">
        <v>0</v>
      </c>
    </row>
    <row r="135" spans="1:17" hidden="1" x14ac:dyDescent="0.25">
      <c r="A135" s="92" t="s">
        <v>11</v>
      </c>
      <c r="B135" s="92" t="s">
        <v>12</v>
      </c>
      <c r="C135" s="92" t="s">
        <v>13</v>
      </c>
      <c r="D135" s="92" t="s">
        <v>14</v>
      </c>
      <c r="E135" s="92" t="s">
        <v>20</v>
      </c>
      <c r="F135" s="88" t="s">
        <v>230</v>
      </c>
      <c r="G135" s="92" t="s">
        <v>147</v>
      </c>
      <c r="H135" s="98">
        <v>0</v>
      </c>
      <c r="I135" s="98">
        <v>0</v>
      </c>
      <c r="J135" s="98">
        <v>0</v>
      </c>
      <c r="K135" s="98">
        <v>0</v>
      </c>
      <c r="L135" s="98">
        <v>0</v>
      </c>
      <c r="M135" s="98">
        <v>0</v>
      </c>
      <c r="N135" s="98">
        <v>0</v>
      </c>
      <c r="O135" s="98">
        <v>0</v>
      </c>
      <c r="P135" s="98">
        <v>0</v>
      </c>
      <c r="Q135" s="98">
        <v>0</v>
      </c>
    </row>
    <row r="136" spans="1:17" hidden="1" x14ac:dyDescent="0.25">
      <c r="A136" s="92" t="s">
        <v>11</v>
      </c>
      <c r="B136" s="92" t="s">
        <v>12</v>
      </c>
      <c r="C136" s="92" t="s">
        <v>13</v>
      </c>
      <c r="D136" s="92" t="s">
        <v>14</v>
      </c>
      <c r="E136" s="92" t="s">
        <v>20</v>
      </c>
      <c r="F136" s="88" t="s">
        <v>232</v>
      </c>
      <c r="G136" s="92" t="s">
        <v>147</v>
      </c>
      <c r="H136" s="98">
        <v>0</v>
      </c>
      <c r="I136" s="98">
        <v>0</v>
      </c>
      <c r="J136" s="98">
        <v>0</v>
      </c>
      <c r="K136" s="98">
        <v>0</v>
      </c>
      <c r="L136" s="98">
        <v>0</v>
      </c>
      <c r="M136" s="98">
        <v>0</v>
      </c>
      <c r="N136" s="98">
        <v>0</v>
      </c>
      <c r="O136" s="98">
        <v>0</v>
      </c>
      <c r="P136" s="98">
        <v>0</v>
      </c>
      <c r="Q136" s="98">
        <v>0</v>
      </c>
    </row>
    <row r="137" spans="1:17" hidden="1" x14ac:dyDescent="0.25">
      <c r="A137" s="92" t="s">
        <v>11</v>
      </c>
      <c r="B137" s="92" t="s">
        <v>12</v>
      </c>
      <c r="C137" s="92" t="s">
        <v>13</v>
      </c>
      <c r="D137" s="92" t="s">
        <v>14</v>
      </c>
      <c r="E137" s="92" t="s">
        <v>20</v>
      </c>
      <c r="F137" s="92" t="s">
        <v>225</v>
      </c>
      <c r="G137" s="92" t="s">
        <v>147</v>
      </c>
      <c r="H137" s="98">
        <v>0</v>
      </c>
      <c r="I137" s="98">
        <v>0</v>
      </c>
      <c r="J137" s="98">
        <v>0</v>
      </c>
      <c r="K137" s="98">
        <v>0</v>
      </c>
      <c r="L137" s="98">
        <v>0</v>
      </c>
      <c r="M137" s="98">
        <v>0</v>
      </c>
      <c r="N137" s="98">
        <v>0</v>
      </c>
      <c r="O137" s="98">
        <v>0</v>
      </c>
      <c r="P137" s="98">
        <v>0</v>
      </c>
      <c r="Q137" s="98">
        <v>0</v>
      </c>
    </row>
    <row r="138" spans="1:17" hidden="1" x14ac:dyDescent="0.25">
      <c r="A138" s="92" t="s">
        <v>11</v>
      </c>
      <c r="B138" s="92" t="s">
        <v>12</v>
      </c>
      <c r="C138" s="92" t="s">
        <v>13</v>
      </c>
      <c r="D138" s="92" t="s">
        <v>14</v>
      </c>
      <c r="E138" s="92" t="s">
        <v>20</v>
      </c>
      <c r="F138" s="88" t="s">
        <v>205</v>
      </c>
      <c r="G138" s="92" t="s">
        <v>147</v>
      </c>
      <c r="H138" s="98">
        <v>0</v>
      </c>
      <c r="I138" s="98">
        <v>0</v>
      </c>
      <c r="J138" s="98">
        <v>0</v>
      </c>
      <c r="K138" s="98">
        <v>0</v>
      </c>
      <c r="L138" s="98">
        <v>0</v>
      </c>
      <c r="M138" s="98">
        <v>0</v>
      </c>
      <c r="N138" s="98">
        <v>0</v>
      </c>
      <c r="O138" s="98">
        <v>0</v>
      </c>
      <c r="P138" s="98">
        <v>0</v>
      </c>
      <c r="Q138" s="98">
        <v>0</v>
      </c>
    </row>
    <row r="139" spans="1:17" hidden="1" x14ac:dyDescent="0.25">
      <c r="A139" s="92" t="s">
        <v>11</v>
      </c>
      <c r="B139" s="92" t="s">
        <v>12</v>
      </c>
      <c r="C139" s="92" t="s">
        <v>13</v>
      </c>
      <c r="D139" s="92" t="s">
        <v>14</v>
      </c>
      <c r="E139" s="92" t="s">
        <v>20</v>
      </c>
      <c r="F139" s="88" t="s">
        <v>204</v>
      </c>
      <c r="G139" s="92" t="s">
        <v>147</v>
      </c>
      <c r="H139" s="98">
        <v>0</v>
      </c>
      <c r="I139" s="98">
        <v>0</v>
      </c>
      <c r="J139" s="98">
        <v>0</v>
      </c>
      <c r="K139" s="98">
        <v>0</v>
      </c>
      <c r="L139" s="98">
        <v>0</v>
      </c>
      <c r="M139" s="98">
        <v>0</v>
      </c>
      <c r="N139" s="98">
        <v>0.35974499999999998</v>
      </c>
      <c r="O139" s="98">
        <v>1.0714249999999998</v>
      </c>
      <c r="P139" s="98">
        <v>4.5920500000000004</v>
      </c>
      <c r="Q139" s="98">
        <v>8.4124775000000014</v>
      </c>
    </row>
    <row r="140" spans="1:17" hidden="1" x14ac:dyDescent="0.25">
      <c r="A140" s="92" t="s">
        <v>11</v>
      </c>
      <c r="B140" s="92" t="s">
        <v>12</v>
      </c>
      <c r="C140" s="92" t="s">
        <v>13</v>
      </c>
      <c r="D140" s="92" t="s">
        <v>14</v>
      </c>
      <c r="E140" s="92" t="s">
        <v>20</v>
      </c>
      <c r="F140" s="88" t="s">
        <v>228</v>
      </c>
      <c r="G140" s="92" t="s">
        <v>147</v>
      </c>
      <c r="H140" s="98">
        <v>0</v>
      </c>
      <c r="I140" s="98">
        <v>0</v>
      </c>
      <c r="J140" s="98">
        <v>0</v>
      </c>
      <c r="K140" s="98">
        <v>0</v>
      </c>
      <c r="L140" s="98">
        <v>0</v>
      </c>
      <c r="M140" s="98">
        <v>0</v>
      </c>
      <c r="N140" s="98">
        <v>0</v>
      </c>
      <c r="O140" s="98">
        <v>0</v>
      </c>
      <c r="P140" s="98">
        <v>0</v>
      </c>
      <c r="Q140" s="98">
        <v>0</v>
      </c>
    </row>
    <row r="141" spans="1:17" hidden="1" x14ac:dyDescent="0.25">
      <c r="A141" s="92" t="s">
        <v>11</v>
      </c>
      <c r="B141" s="92" t="s">
        <v>12</v>
      </c>
      <c r="C141" s="92" t="s">
        <v>13</v>
      </c>
      <c r="D141" s="92" t="s">
        <v>14</v>
      </c>
      <c r="E141" s="92" t="s">
        <v>20</v>
      </c>
      <c r="F141" s="88" t="s">
        <v>202</v>
      </c>
      <c r="G141" s="92" t="s">
        <v>147</v>
      </c>
      <c r="H141" s="98">
        <v>0</v>
      </c>
      <c r="I141" s="98">
        <v>0</v>
      </c>
      <c r="J141" s="98">
        <v>0</v>
      </c>
      <c r="K141" s="98">
        <v>0</v>
      </c>
      <c r="L141" s="98">
        <v>0</v>
      </c>
      <c r="M141" s="98">
        <v>0</v>
      </c>
      <c r="N141" s="98">
        <v>0</v>
      </c>
      <c r="O141" s="98">
        <v>0</v>
      </c>
      <c r="P141" s="98">
        <v>0</v>
      </c>
      <c r="Q141" s="98">
        <v>0</v>
      </c>
    </row>
    <row r="142" spans="1:17" hidden="1" x14ac:dyDescent="0.25">
      <c r="A142" s="92" t="s">
        <v>11</v>
      </c>
      <c r="B142" s="92" t="s">
        <v>12</v>
      </c>
      <c r="C142" s="92" t="s">
        <v>13</v>
      </c>
      <c r="D142" s="92" t="s">
        <v>14</v>
      </c>
      <c r="E142" s="92" t="s">
        <v>20</v>
      </c>
      <c r="F142" s="88" t="s">
        <v>190</v>
      </c>
      <c r="G142" s="92" t="s">
        <v>147</v>
      </c>
      <c r="H142" s="98">
        <v>0</v>
      </c>
      <c r="I142" s="98">
        <v>0</v>
      </c>
      <c r="J142" s="98">
        <v>0</v>
      </c>
      <c r="K142" s="98">
        <v>0</v>
      </c>
      <c r="L142" s="98">
        <v>0</v>
      </c>
      <c r="M142" s="98">
        <v>0</v>
      </c>
      <c r="N142" s="98">
        <v>0</v>
      </c>
      <c r="O142" s="98">
        <v>0</v>
      </c>
      <c r="P142" s="98">
        <v>0</v>
      </c>
      <c r="Q142" s="98">
        <v>0</v>
      </c>
    </row>
    <row r="143" spans="1:17" hidden="1" x14ac:dyDescent="0.25">
      <c r="A143" s="92" t="s">
        <v>11</v>
      </c>
      <c r="B143" s="92" t="s">
        <v>12</v>
      </c>
      <c r="C143" s="92" t="s">
        <v>13</v>
      </c>
      <c r="D143" s="92" t="s">
        <v>14</v>
      </c>
      <c r="E143" s="92" t="s">
        <v>20</v>
      </c>
      <c r="F143" s="88" t="s">
        <v>210</v>
      </c>
      <c r="G143" s="92" t="s">
        <v>147</v>
      </c>
      <c r="H143" s="98">
        <v>0</v>
      </c>
      <c r="I143" s="98">
        <v>0</v>
      </c>
      <c r="J143" s="98">
        <v>0</v>
      </c>
      <c r="K143" s="98">
        <v>0</v>
      </c>
      <c r="L143" s="98">
        <v>0</v>
      </c>
      <c r="M143" s="98">
        <v>0</v>
      </c>
      <c r="N143" s="98">
        <v>0</v>
      </c>
      <c r="O143" s="98">
        <v>0</v>
      </c>
      <c r="P143" s="98">
        <v>0</v>
      </c>
      <c r="Q143" s="98">
        <v>0</v>
      </c>
    </row>
    <row r="144" spans="1:17" hidden="1" x14ac:dyDescent="0.25">
      <c r="A144" s="92" t="s">
        <v>11</v>
      </c>
      <c r="B144" s="92" t="s">
        <v>12</v>
      </c>
      <c r="C144" s="92" t="s">
        <v>13</v>
      </c>
      <c r="D144" s="92" t="s">
        <v>14</v>
      </c>
      <c r="E144" s="92" t="s">
        <v>20</v>
      </c>
      <c r="F144" s="88" t="s">
        <v>199</v>
      </c>
      <c r="G144" s="92" t="s">
        <v>147</v>
      </c>
      <c r="H144" s="98">
        <v>0</v>
      </c>
      <c r="I144" s="98">
        <v>0</v>
      </c>
      <c r="J144" s="98">
        <v>0</v>
      </c>
      <c r="K144" s="98">
        <v>0</v>
      </c>
      <c r="L144" s="98">
        <v>0</v>
      </c>
      <c r="M144" s="98">
        <v>0</v>
      </c>
      <c r="N144" s="98">
        <v>0</v>
      </c>
      <c r="O144" s="98">
        <v>0</v>
      </c>
      <c r="P144" s="98">
        <v>5.7907500000000001E-2</v>
      </c>
      <c r="Q144" s="98">
        <v>1.9302499999999997E-2</v>
      </c>
    </row>
    <row r="145" spans="1:17" hidden="1" x14ac:dyDescent="0.25">
      <c r="A145" s="92" t="s">
        <v>11</v>
      </c>
      <c r="B145" s="92" t="s">
        <v>12</v>
      </c>
      <c r="C145" s="92" t="s">
        <v>13</v>
      </c>
      <c r="D145" s="92" t="s">
        <v>14</v>
      </c>
      <c r="E145" s="92" t="s">
        <v>20</v>
      </c>
      <c r="F145" s="88" t="s">
        <v>233</v>
      </c>
      <c r="G145" s="92" t="s">
        <v>147</v>
      </c>
      <c r="H145" s="98">
        <v>0</v>
      </c>
      <c r="I145" s="98">
        <v>0</v>
      </c>
      <c r="J145" s="98">
        <v>0</v>
      </c>
      <c r="K145" s="98">
        <v>0</v>
      </c>
      <c r="L145" s="98">
        <v>0</v>
      </c>
      <c r="M145" s="98">
        <v>0</v>
      </c>
      <c r="N145" s="98">
        <v>0</v>
      </c>
      <c r="O145" s="98">
        <v>0</v>
      </c>
      <c r="P145" s="98">
        <v>0</v>
      </c>
      <c r="Q145" s="98">
        <v>0</v>
      </c>
    </row>
    <row r="146" spans="1:17" hidden="1" x14ac:dyDescent="0.25">
      <c r="A146" s="92" t="s">
        <v>11</v>
      </c>
      <c r="B146" s="92" t="s">
        <v>12</v>
      </c>
      <c r="C146" s="92" t="s">
        <v>13</v>
      </c>
      <c r="D146" s="92" t="s">
        <v>14</v>
      </c>
      <c r="E146" s="92" t="s">
        <v>20</v>
      </c>
      <c r="F146" s="88" t="s">
        <v>200</v>
      </c>
      <c r="G146" s="92" t="s">
        <v>147</v>
      </c>
      <c r="H146" s="98">
        <v>0</v>
      </c>
      <c r="I146" s="98">
        <v>0</v>
      </c>
      <c r="J146" s="98">
        <v>0</v>
      </c>
      <c r="K146" s="98">
        <v>0.1007175</v>
      </c>
      <c r="L146" s="98">
        <v>0.1198975</v>
      </c>
      <c r="M146" s="98">
        <v>6.3305E-2</v>
      </c>
      <c r="N146" s="98">
        <v>0.15466999999999997</v>
      </c>
      <c r="O146" s="98">
        <v>0.11231000000000001</v>
      </c>
      <c r="P146" s="98">
        <v>2.1530000000000001E-2</v>
      </c>
      <c r="Q146" s="98">
        <v>0</v>
      </c>
    </row>
    <row r="147" spans="1:17" hidden="1" x14ac:dyDescent="0.25">
      <c r="A147" s="92" t="s">
        <v>11</v>
      </c>
      <c r="B147" s="92" t="s">
        <v>12</v>
      </c>
      <c r="C147" s="92" t="s">
        <v>13</v>
      </c>
      <c r="D147" s="92" t="s">
        <v>14</v>
      </c>
      <c r="E147" s="92" t="s">
        <v>21</v>
      </c>
      <c r="G147" s="92" t="s">
        <v>147</v>
      </c>
      <c r="J147" s="92"/>
      <c r="K147" s="92"/>
      <c r="L147" s="92"/>
      <c r="M147" s="92"/>
      <c r="N147" s="92"/>
      <c r="O147" s="92"/>
    </row>
    <row r="148" spans="1:17" hidden="1" x14ac:dyDescent="0.25">
      <c r="A148" s="92" t="s">
        <v>11</v>
      </c>
      <c r="B148" s="92" t="s">
        <v>12</v>
      </c>
      <c r="C148" s="92" t="s">
        <v>13</v>
      </c>
      <c r="D148" s="92" t="s">
        <v>14</v>
      </c>
      <c r="E148" s="92" t="s">
        <v>22</v>
      </c>
      <c r="F148" s="88" t="s">
        <v>203</v>
      </c>
      <c r="G148" s="92" t="s">
        <v>147</v>
      </c>
      <c r="H148" s="98">
        <v>2049.8000223799741</v>
      </c>
      <c r="I148" s="98">
        <v>2381.4713517232817</v>
      </c>
      <c r="J148" s="98">
        <v>2737.8905153061496</v>
      </c>
      <c r="K148" s="98">
        <v>3066.0346384979562</v>
      </c>
      <c r="L148" s="98">
        <v>3279.8192372642106</v>
      </c>
      <c r="M148" s="98">
        <v>3507.6242305665392</v>
      </c>
      <c r="N148" s="98">
        <v>3825.0314576110613</v>
      </c>
      <c r="O148" s="98">
        <v>4042.3552899200631</v>
      </c>
      <c r="P148" s="98">
        <v>4108.0855078970526</v>
      </c>
      <c r="Q148" s="98">
        <v>2760.1754844064626</v>
      </c>
    </row>
    <row r="149" spans="1:17" hidden="1" x14ac:dyDescent="0.25">
      <c r="A149" s="92" t="s">
        <v>11</v>
      </c>
      <c r="B149" s="92" t="s">
        <v>12</v>
      </c>
      <c r="C149" s="92" t="s">
        <v>13</v>
      </c>
      <c r="D149" s="92" t="s">
        <v>14</v>
      </c>
      <c r="E149" s="92" t="s">
        <v>22</v>
      </c>
      <c r="F149" s="88" t="s">
        <v>227</v>
      </c>
      <c r="G149" s="92" t="s">
        <v>147</v>
      </c>
      <c r="H149" s="98">
        <v>43.10026588157578</v>
      </c>
      <c r="I149" s="98">
        <v>48.928485887752558</v>
      </c>
      <c r="J149" s="98">
        <v>52.183684989177365</v>
      </c>
      <c r="K149" s="98">
        <v>52.474839946277129</v>
      </c>
      <c r="L149" s="98">
        <v>53.025728332505921</v>
      </c>
      <c r="M149" s="98">
        <v>54.664838219658243</v>
      </c>
      <c r="N149" s="98">
        <v>53.893763758444244</v>
      </c>
      <c r="O149" s="98">
        <v>54.753347934914473</v>
      </c>
      <c r="P149" s="98">
        <v>69.950397460705389</v>
      </c>
      <c r="Q149" s="98">
        <v>74.993910501737901</v>
      </c>
    </row>
    <row r="150" spans="1:17" hidden="1" x14ac:dyDescent="0.25">
      <c r="A150" s="92" t="s">
        <v>11</v>
      </c>
      <c r="B150" s="92" t="s">
        <v>12</v>
      </c>
      <c r="C150" s="92" t="s">
        <v>13</v>
      </c>
      <c r="D150" s="92" t="s">
        <v>14</v>
      </c>
      <c r="E150" s="92" t="s">
        <v>22</v>
      </c>
      <c r="F150" s="88" t="s">
        <v>191</v>
      </c>
      <c r="G150" s="92" t="s">
        <v>147</v>
      </c>
      <c r="H150" s="98">
        <v>26.115074214757662</v>
      </c>
      <c r="I150" s="98">
        <v>29.103458936651929</v>
      </c>
      <c r="J150" s="98">
        <v>29.468455411967149</v>
      </c>
      <c r="K150" s="98">
        <v>32.353709777009009</v>
      </c>
      <c r="L150" s="98">
        <v>40.475611639770193</v>
      </c>
      <c r="M150" s="98">
        <v>46.397294670989602</v>
      </c>
      <c r="N150" s="98">
        <v>51.423357475897063</v>
      </c>
      <c r="O150" s="98">
        <v>55.671613277640333</v>
      </c>
      <c r="P150" s="98">
        <v>65.895177252801361</v>
      </c>
      <c r="Q150" s="98">
        <v>69.251071727378417</v>
      </c>
    </row>
    <row r="151" spans="1:17" hidden="1" x14ac:dyDescent="0.25">
      <c r="A151" s="92" t="s">
        <v>11</v>
      </c>
      <c r="B151" s="92" t="s">
        <v>12</v>
      </c>
      <c r="C151" s="92" t="s">
        <v>13</v>
      </c>
      <c r="D151" s="92" t="s">
        <v>14</v>
      </c>
      <c r="E151" s="92" t="s">
        <v>22</v>
      </c>
      <c r="F151" s="88" t="s">
        <v>192</v>
      </c>
      <c r="G151" s="92" t="s">
        <v>147</v>
      </c>
      <c r="H151" s="98">
        <v>277.47839527348566</v>
      </c>
      <c r="I151" s="98">
        <v>306.28594772828541</v>
      </c>
      <c r="J151" s="98">
        <v>307.12947041388281</v>
      </c>
      <c r="K151" s="98">
        <v>334.54933287182951</v>
      </c>
      <c r="L151" s="98">
        <v>383.9837012964407</v>
      </c>
      <c r="M151" s="98">
        <v>427.71466844329967</v>
      </c>
      <c r="N151" s="98">
        <v>469.58669650929625</v>
      </c>
      <c r="O151" s="98">
        <v>479.87318528719254</v>
      </c>
      <c r="P151" s="98">
        <v>520.30664385478974</v>
      </c>
      <c r="Q151" s="98">
        <v>528.53094115082706</v>
      </c>
    </row>
    <row r="152" spans="1:17" hidden="1" x14ac:dyDescent="0.25">
      <c r="A152" s="92" t="s">
        <v>11</v>
      </c>
      <c r="B152" s="92" t="s">
        <v>12</v>
      </c>
      <c r="C152" s="92" t="s">
        <v>13</v>
      </c>
      <c r="D152" s="92" t="s">
        <v>14</v>
      </c>
      <c r="E152" s="92" t="s">
        <v>22</v>
      </c>
      <c r="F152" s="88" t="s">
        <v>206</v>
      </c>
      <c r="G152" s="92" t="s">
        <v>147</v>
      </c>
      <c r="H152" s="98">
        <v>407.11827293842009</v>
      </c>
      <c r="I152" s="98">
        <v>437.50370838923465</v>
      </c>
      <c r="J152" s="98">
        <v>475.98557849208999</v>
      </c>
      <c r="K152" s="98">
        <v>564.22502167614471</v>
      </c>
      <c r="L152" s="98">
        <v>671.36434835388548</v>
      </c>
      <c r="M152" s="98">
        <v>772.70450348112286</v>
      </c>
      <c r="N152" s="98">
        <v>835.78955496133381</v>
      </c>
      <c r="O152" s="98">
        <v>916.48891622837641</v>
      </c>
      <c r="P152" s="98">
        <v>982.13667650337368</v>
      </c>
      <c r="Q152" s="98">
        <v>957.00575292302108</v>
      </c>
    </row>
    <row r="153" spans="1:17" hidden="1" x14ac:dyDescent="0.25">
      <c r="A153" s="92" t="s">
        <v>11</v>
      </c>
      <c r="B153" s="92" t="s">
        <v>12</v>
      </c>
      <c r="C153" s="92" t="s">
        <v>13</v>
      </c>
      <c r="D153" s="92" t="s">
        <v>14</v>
      </c>
      <c r="E153" s="92" t="s">
        <v>22</v>
      </c>
      <c r="F153" s="88" t="s">
        <v>220</v>
      </c>
      <c r="G153" s="92" t="s">
        <v>147</v>
      </c>
      <c r="H153" s="98">
        <v>28.988727871393564</v>
      </c>
      <c r="I153" s="98">
        <v>31.843122294877006</v>
      </c>
      <c r="J153" s="98">
        <v>31.847756257552533</v>
      </c>
      <c r="K153" s="98">
        <v>32.058087885884291</v>
      </c>
      <c r="L153" s="98">
        <v>32.889897749727233</v>
      </c>
      <c r="M153" s="98">
        <v>34.343140316067903</v>
      </c>
      <c r="N153" s="98">
        <v>33.818646115613674</v>
      </c>
      <c r="O153" s="98">
        <v>33.515750540203328</v>
      </c>
      <c r="P153" s="98">
        <v>32.307438959846927</v>
      </c>
      <c r="Q153" s="98">
        <v>35.063035641215144</v>
      </c>
    </row>
    <row r="154" spans="1:17" hidden="1" x14ac:dyDescent="0.25">
      <c r="A154" s="92" t="s">
        <v>11</v>
      </c>
      <c r="B154" s="92" t="s">
        <v>12</v>
      </c>
      <c r="C154" s="92" t="s">
        <v>13</v>
      </c>
      <c r="D154" s="92" t="s">
        <v>14</v>
      </c>
      <c r="E154" s="92" t="s">
        <v>22</v>
      </c>
      <c r="F154" s="88" t="s">
        <v>193</v>
      </c>
      <c r="G154" s="92" t="s">
        <v>147</v>
      </c>
      <c r="H154" s="98">
        <v>308.0243314663511</v>
      </c>
      <c r="I154" s="98">
        <v>352.11938340724464</v>
      </c>
      <c r="J154" s="98">
        <v>387.55732977121022</v>
      </c>
      <c r="K154" s="98">
        <v>428.11321116963745</v>
      </c>
      <c r="L154" s="98">
        <v>452.7779837012572</v>
      </c>
      <c r="M154" s="98">
        <v>491.75497225585246</v>
      </c>
      <c r="N154" s="98">
        <v>544.07171865456382</v>
      </c>
      <c r="O154" s="98">
        <v>633.79878842290975</v>
      </c>
      <c r="P154" s="98">
        <v>789.01187329942661</v>
      </c>
      <c r="Q154" s="98">
        <v>844.19004662891473</v>
      </c>
    </row>
    <row r="155" spans="1:17" hidden="1" x14ac:dyDescent="0.25">
      <c r="A155" s="92" t="s">
        <v>11</v>
      </c>
      <c r="B155" s="92" t="s">
        <v>12</v>
      </c>
      <c r="C155" s="92" t="s">
        <v>13</v>
      </c>
      <c r="D155" s="92" t="s">
        <v>14</v>
      </c>
      <c r="E155" s="92" t="s">
        <v>22</v>
      </c>
      <c r="F155" s="88" t="s">
        <v>259</v>
      </c>
      <c r="G155" s="92" t="s">
        <v>147</v>
      </c>
      <c r="H155" s="98">
        <v>50.460011957119562</v>
      </c>
      <c r="I155" s="98">
        <v>48.912185369647332</v>
      </c>
      <c r="J155" s="98">
        <v>45.138366099552663</v>
      </c>
      <c r="K155" s="98">
        <v>43.237009871818273</v>
      </c>
      <c r="L155" s="98">
        <v>45.290773979632156</v>
      </c>
      <c r="M155" s="98">
        <v>48.023983576793299</v>
      </c>
      <c r="N155" s="98">
        <v>49.467882280265378</v>
      </c>
      <c r="O155" s="98">
        <v>54.799038592429362</v>
      </c>
      <c r="P155" s="98">
        <v>67.89309467691065</v>
      </c>
      <c r="Q155" s="98">
        <v>85.847931298221113</v>
      </c>
    </row>
    <row r="156" spans="1:17" hidden="1" x14ac:dyDescent="0.25">
      <c r="A156" s="92" t="s">
        <v>11</v>
      </c>
      <c r="B156" s="92" t="s">
        <v>12</v>
      </c>
      <c r="C156" s="92" t="s">
        <v>13</v>
      </c>
      <c r="D156" s="92" t="s">
        <v>14</v>
      </c>
      <c r="E156" s="92" t="s">
        <v>22</v>
      </c>
      <c r="F156" s="88" t="s">
        <v>223</v>
      </c>
      <c r="G156" s="92" t="s">
        <v>147</v>
      </c>
      <c r="H156" s="98">
        <v>41.54433401598348</v>
      </c>
      <c r="I156" s="98">
        <v>37.289502275989385</v>
      </c>
      <c r="J156" s="98">
        <v>33.421822061170687</v>
      </c>
      <c r="K156" s="98">
        <v>32.648989245398447</v>
      </c>
      <c r="L156" s="98">
        <v>36.519239202355152</v>
      </c>
      <c r="M156" s="98">
        <v>39.101433751802404</v>
      </c>
      <c r="N156" s="98">
        <v>43.28559303782265</v>
      </c>
      <c r="O156" s="98">
        <v>53.286752061712043</v>
      </c>
      <c r="P156" s="98">
        <v>65.816915844297853</v>
      </c>
      <c r="Q156" s="98">
        <v>66.392068966667679</v>
      </c>
    </row>
    <row r="157" spans="1:17" hidden="1" x14ac:dyDescent="0.25">
      <c r="A157" s="92" t="s">
        <v>11</v>
      </c>
      <c r="B157" s="92" t="s">
        <v>12</v>
      </c>
      <c r="C157" s="92" t="s">
        <v>13</v>
      </c>
      <c r="D157" s="92" t="s">
        <v>14</v>
      </c>
      <c r="E157" s="92" t="s">
        <v>22</v>
      </c>
      <c r="F157" s="88" t="s">
        <v>221</v>
      </c>
      <c r="G157" s="92" t="s">
        <v>147</v>
      </c>
      <c r="H157" s="98">
        <v>684.88618270440634</v>
      </c>
      <c r="I157" s="98">
        <v>777.13138263986582</v>
      </c>
      <c r="J157" s="98">
        <v>776.83082566750909</v>
      </c>
      <c r="K157" s="98">
        <v>704.58340394508843</v>
      </c>
      <c r="L157" s="98">
        <v>635.66792094203606</v>
      </c>
      <c r="M157" s="98">
        <v>505.49150433116625</v>
      </c>
      <c r="N157" s="98">
        <v>526.6099275481173</v>
      </c>
      <c r="O157" s="98">
        <v>602.85301277149256</v>
      </c>
      <c r="P157" s="98">
        <v>721.79594482319521</v>
      </c>
      <c r="Q157" s="98">
        <v>804.77021022561348</v>
      </c>
    </row>
    <row r="158" spans="1:17" hidden="1" x14ac:dyDescent="0.25">
      <c r="A158" s="92" t="s">
        <v>11</v>
      </c>
      <c r="B158" s="92" t="s">
        <v>12</v>
      </c>
      <c r="C158" s="92" t="s">
        <v>13</v>
      </c>
      <c r="D158" s="92" t="s">
        <v>14</v>
      </c>
      <c r="E158" s="92" t="s">
        <v>22</v>
      </c>
      <c r="F158" s="88" t="s">
        <v>222</v>
      </c>
      <c r="G158" s="92" t="s">
        <v>147</v>
      </c>
      <c r="H158" s="98">
        <v>193.76164197322288</v>
      </c>
      <c r="I158" s="98">
        <v>226.81724209391751</v>
      </c>
      <c r="J158" s="98">
        <v>240.95646071591173</v>
      </c>
      <c r="K158" s="98">
        <v>251.63701320893543</v>
      </c>
      <c r="L158" s="98">
        <v>258.52400415441332</v>
      </c>
      <c r="M158" s="98">
        <v>260.80654212173266</v>
      </c>
      <c r="N158" s="98">
        <v>264.18489056386528</v>
      </c>
      <c r="O158" s="98">
        <v>232.81582118162987</v>
      </c>
      <c r="P158" s="98">
        <v>212.63425109186403</v>
      </c>
      <c r="Q158" s="98">
        <v>215.29263250145181</v>
      </c>
    </row>
    <row r="159" spans="1:17" hidden="1" x14ac:dyDescent="0.25">
      <c r="A159" s="92" t="s">
        <v>11</v>
      </c>
      <c r="B159" s="92" t="s">
        <v>12</v>
      </c>
      <c r="C159" s="92" t="s">
        <v>13</v>
      </c>
      <c r="D159" s="92" t="s">
        <v>14</v>
      </c>
      <c r="E159" s="92" t="s">
        <v>22</v>
      </c>
      <c r="F159" s="88" t="s">
        <v>201</v>
      </c>
      <c r="G159" s="92" t="s">
        <v>147</v>
      </c>
      <c r="H159" s="98">
        <v>1451.681188236716</v>
      </c>
      <c r="I159" s="98">
        <v>1727.5431753908088</v>
      </c>
      <c r="J159" s="98">
        <v>1883.0003557267851</v>
      </c>
      <c r="K159" s="98">
        <v>2027.0797249782204</v>
      </c>
      <c r="L159" s="98">
        <v>2175.2294090243963</v>
      </c>
      <c r="M159" s="98">
        <v>2393.2219927854371</v>
      </c>
      <c r="N159" s="98">
        <v>2750.1925564265684</v>
      </c>
      <c r="O159" s="98">
        <v>3058.9294873016834</v>
      </c>
      <c r="P159" s="98">
        <v>3245.8409259915879</v>
      </c>
      <c r="Q159" s="98">
        <v>3356.2787356976805</v>
      </c>
    </row>
    <row r="160" spans="1:17" hidden="1" x14ac:dyDescent="0.25">
      <c r="A160" s="92" t="s">
        <v>11</v>
      </c>
      <c r="B160" s="92" t="s">
        <v>12</v>
      </c>
      <c r="C160" s="92" t="s">
        <v>13</v>
      </c>
      <c r="D160" s="92" t="s">
        <v>14</v>
      </c>
      <c r="E160" s="92" t="s">
        <v>22</v>
      </c>
      <c r="F160" s="88" t="s">
        <v>207</v>
      </c>
      <c r="G160" s="92" t="s">
        <v>147</v>
      </c>
      <c r="H160" s="98">
        <v>1242.8263058414686</v>
      </c>
      <c r="I160" s="98">
        <v>1431.792299132876</v>
      </c>
      <c r="J160" s="98">
        <v>1606.1511492001605</v>
      </c>
      <c r="K160" s="98">
        <v>1813.7113432076417</v>
      </c>
      <c r="L160" s="98">
        <v>2177.2890807262747</v>
      </c>
      <c r="M160" s="98">
        <v>2417.4598124202885</v>
      </c>
      <c r="N160" s="98">
        <v>2595.8929665600681</v>
      </c>
      <c r="O160" s="98">
        <v>2704.154437770665</v>
      </c>
      <c r="P160" s="98">
        <v>2768.7453851132686</v>
      </c>
      <c r="Q160" s="98">
        <v>2726.0101170220942</v>
      </c>
    </row>
    <row r="161" spans="1:17" hidden="1" x14ac:dyDescent="0.25">
      <c r="A161" s="92" t="s">
        <v>11</v>
      </c>
      <c r="B161" s="92" t="s">
        <v>12</v>
      </c>
      <c r="C161" s="92" t="s">
        <v>13</v>
      </c>
      <c r="D161" s="92" t="s">
        <v>14</v>
      </c>
      <c r="E161" s="92" t="s">
        <v>22</v>
      </c>
      <c r="F161" s="88" t="s">
        <v>218</v>
      </c>
      <c r="G161" s="92" t="s">
        <v>147</v>
      </c>
      <c r="H161" s="98">
        <v>157.23091671149939</v>
      </c>
      <c r="I161" s="98">
        <v>178.38310196382378</v>
      </c>
      <c r="J161" s="98">
        <v>185.15031635069755</v>
      </c>
      <c r="K161" s="98">
        <v>184.90637423387449</v>
      </c>
      <c r="L161" s="98">
        <v>199.03975698679471</v>
      </c>
      <c r="M161" s="98">
        <v>221.27216286486734</v>
      </c>
      <c r="N161" s="98">
        <v>243.53732950060746</v>
      </c>
      <c r="O161" s="98">
        <v>274.81969422733698</v>
      </c>
      <c r="P161" s="98">
        <v>287.49636370672437</v>
      </c>
      <c r="Q161" s="98">
        <v>285.41894838649421</v>
      </c>
    </row>
    <row r="162" spans="1:17" hidden="1" x14ac:dyDescent="0.25">
      <c r="A162" s="92" t="s">
        <v>11</v>
      </c>
      <c r="B162" s="92" t="s">
        <v>12</v>
      </c>
      <c r="C162" s="92" t="s">
        <v>13</v>
      </c>
      <c r="D162" s="92" t="s">
        <v>14</v>
      </c>
      <c r="E162" s="92" t="s">
        <v>22</v>
      </c>
      <c r="F162" s="88" t="s">
        <v>194</v>
      </c>
      <c r="G162" s="92" t="s">
        <v>147</v>
      </c>
      <c r="H162" s="98">
        <v>185.96888689666835</v>
      </c>
      <c r="I162" s="98">
        <v>202.33763891682679</v>
      </c>
      <c r="J162" s="98">
        <v>206.98552095262846</v>
      </c>
      <c r="K162" s="98">
        <v>209.12740644276511</v>
      </c>
      <c r="L162" s="98">
        <v>235.98109798043666</v>
      </c>
      <c r="M162" s="98">
        <v>249.51209335844817</v>
      </c>
      <c r="N162" s="98">
        <v>277.80479420669673</v>
      </c>
      <c r="O162" s="98">
        <v>306.61886499110079</v>
      </c>
      <c r="P162" s="98">
        <v>327.41963834689409</v>
      </c>
      <c r="Q162" s="98">
        <v>313.51515903466185</v>
      </c>
    </row>
    <row r="163" spans="1:17" hidden="1" x14ac:dyDescent="0.25">
      <c r="A163" s="92" t="s">
        <v>11</v>
      </c>
      <c r="B163" s="92" t="s">
        <v>12</v>
      </c>
      <c r="C163" s="92" t="s">
        <v>13</v>
      </c>
      <c r="D163" s="92" t="s">
        <v>14</v>
      </c>
      <c r="E163" s="92" t="s">
        <v>22</v>
      </c>
      <c r="F163" s="88" t="s">
        <v>195</v>
      </c>
      <c r="G163" s="92" t="s">
        <v>147</v>
      </c>
      <c r="H163" s="98">
        <v>384.30514996776986</v>
      </c>
      <c r="I163" s="98">
        <v>379.63388596025192</v>
      </c>
      <c r="J163" s="98">
        <v>383.94837464739635</v>
      </c>
      <c r="K163" s="98">
        <v>417.72075157278289</v>
      </c>
      <c r="L163" s="98">
        <v>478.83793218064193</v>
      </c>
      <c r="M163" s="98">
        <v>529.14148168756708</v>
      </c>
      <c r="N163" s="98">
        <v>558.43427066215918</v>
      </c>
      <c r="O163" s="98">
        <v>613.31827513552275</v>
      </c>
      <c r="P163" s="98">
        <v>696.73870493983873</v>
      </c>
      <c r="Q163" s="98">
        <v>735.37181094993014</v>
      </c>
    </row>
    <row r="164" spans="1:17" hidden="1" x14ac:dyDescent="0.25">
      <c r="A164" s="92" t="s">
        <v>11</v>
      </c>
      <c r="B164" s="92" t="s">
        <v>12</v>
      </c>
      <c r="C164" s="92" t="s">
        <v>13</v>
      </c>
      <c r="D164" s="92" t="s">
        <v>14</v>
      </c>
      <c r="E164" s="92" t="s">
        <v>22</v>
      </c>
      <c r="F164" s="88" t="s">
        <v>209</v>
      </c>
      <c r="G164" s="92" t="s">
        <v>147</v>
      </c>
      <c r="H164" s="98">
        <v>1574.3099993891465</v>
      </c>
      <c r="I164" s="98">
        <v>1765.9670980002452</v>
      </c>
      <c r="J164" s="98">
        <v>1827.3492936261291</v>
      </c>
      <c r="K164" s="98">
        <v>1969.4299914136895</v>
      </c>
      <c r="L164" s="98">
        <v>2149.3788981823027</v>
      </c>
      <c r="M164" s="98">
        <v>2359.242018079573</v>
      </c>
      <c r="N164" s="98">
        <v>2559.9875610393092</v>
      </c>
      <c r="O164" s="98">
        <v>2760.3212611163317</v>
      </c>
      <c r="P164" s="98">
        <v>3038.4822815189964</v>
      </c>
      <c r="Q164" s="98">
        <v>3193.7216930288982</v>
      </c>
    </row>
    <row r="165" spans="1:17" hidden="1" x14ac:dyDescent="0.25">
      <c r="A165" s="92" t="s">
        <v>11</v>
      </c>
      <c r="B165" s="92" t="s">
        <v>12</v>
      </c>
      <c r="C165" s="92" t="s">
        <v>13</v>
      </c>
      <c r="D165" s="92" t="s">
        <v>14</v>
      </c>
      <c r="E165" s="92" t="s">
        <v>22</v>
      </c>
      <c r="F165" s="88" t="s">
        <v>208</v>
      </c>
      <c r="G165" s="92" t="s">
        <v>147</v>
      </c>
      <c r="H165" s="98">
        <v>804.72471923341425</v>
      </c>
      <c r="I165" s="98">
        <v>854.3625551375502</v>
      </c>
      <c r="J165" s="98">
        <v>851.93572918224459</v>
      </c>
      <c r="K165" s="98">
        <v>930.49150106953323</v>
      </c>
      <c r="L165" s="98">
        <v>1010.8622477340834</v>
      </c>
      <c r="M165" s="98">
        <v>1117.6202202386025</v>
      </c>
      <c r="N165" s="98">
        <v>1245.5662059394915</v>
      </c>
      <c r="O165" s="98">
        <v>1441.1219513832925</v>
      </c>
      <c r="P165" s="98">
        <v>1640.6002048848877</v>
      </c>
      <c r="Q165" s="98">
        <v>1664.4529746734363</v>
      </c>
    </row>
    <row r="166" spans="1:17" hidden="1" x14ac:dyDescent="0.25">
      <c r="A166" s="92" t="s">
        <v>11</v>
      </c>
      <c r="B166" s="92" t="s">
        <v>12</v>
      </c>
      <c r="C166" s="92" t="s">
        <v>13</v>
      </c>
      <c r="D166" s="92" t="s">
        <v>14</v>
      </c>
      <c r="E166" s="92" t="s">
        <v>22</v>
      </c>
      <c r="F166" s="88" t="s">
        <v>226</v>
      </c>
      <c r="G166" s="92" t="s">
        <v>147</v>
      </c>
      <c r="H166" s="98">
        <v>3.1308577442660326</v>
      </c>
      <c r="I166" s="98">
        <v>4.3947371409401024</v>
      </c>
      <c r="J166" s="98">
        <v>8.6338747987123323</v>
      </c>
      <c r="K166" s="98">
        <v>9.8418219491154773</v>
      </c>
      <c r="L166" s="98">
        <v>10.21890685128988</v>
      </c>
      <c r="M166" s="98">
        <v>12.625322215739956</v>
      </c>
      <c r="N166" s="98">
        <v>9.5241877423417662</v>
      </c>
      <c r="O166" s="98">
        <v>7.6655863998166138</v>
      </c>
      <c r="P166" s="98">
        <v>7.8316244026937065</v>
      </c>
      <c r="Q166" s="98">
        <v>8.4521068154329093</v>
      </c>
    </row>
    <row r="167" spans="1:17" hidden="1" x14ac:dyDescent="0.25">
      <c r="A167" s="92" t="s">
        <v>11</v>
      </c>
      <c r="B167" s="92" t="s">
        <v>12</v>
      </c>
      <c r="C167" s="92" t="s">
        <v>13</v>
      </c>
      <c r="D167" s="92" t="s">
        <v>14</v>
      </c>
      <c r="E167" s="92" t="s">
        <v>22</v>
      </c>
      <c r="F167" s="88" t="s">
        <v>196</v>
      </c>
      <c r="G167" s="92" t="s">
        <v>147</v>
      </c>
      <c r="H167" s="98">
        <v>717.48395636335727</v>
      </c>
      <c r="I167" s="98">
        <v>773.9831974254032</v>
      </c>
      <c r="J167" s="98">
        <v>855.16594618593126</v>
      </c>
      <c r="K167" s="98">
        <v>974.21942266214432</v>
      </c>
      <c r="L167" s="98">
        <v>1072.8281998517423</v>
      </c>
      <c r="M167" s="98">
        <v>1224.7179251408884</v>
      </c>
      <c r="N167" s="98">
        <v>1327.0466975890492</v>
      </c>
      <c r="O167" s="98">
        <v>1552.5408421104592</v>
      </c>
      <c r="P167" s="98">
        <v>1876.5221490837966</v>
      </c>
      <c r="Q167" s="98">
        <v>1939.4746353614778</v>
      </c>
    </row>
    <row r="168" spans="1:17" hidden="1" x14ac:dyDescent="0.25">
      <c r="A168" s="92" t="s">
        <v>11</v>
      </c>
      <c r="B168" s="92" t="s">
        <v>12</v>
      </c>
      <c r="C168" s="92" t="s">
        <v>13</v>
      </c>
      <c r="D168" s="92" t="s">
        <v>14</v>
      </c>
      <c r="E168" s="92" t="s">
        <v>22</v>
      </c>
      <c r="F168" s="88" t="s">
        <v>197</v>
      </c>
      <c r="G168" s="92" t="s">
        <v>147</v>
      </c>
      <c r="H168" s="98">
        <v>2360.2368252052775</v>
      </c>
      <c r="I168" s="98">
        <v>2792.9138987074548</v>
      </c>
      <c r="J168" s="98">
        <v>3291.2373037270522</v>
      </c>
      <c r="K168" s="98">
        <v>3662.3296698546487</v>
      </c>
      <c r="L168" s="98">
        <v>3995.4105954615961</v>
      </c>
      <c r="M168" s="98">
        <v>4511.9541480414637</v>
      </c>
      <c r="N168" s="98">
        <v>5133.5568404850765</v>
      </c>
      <c r="O168" s="98">
        <v>5578.7219756807081</v>
      </c>
      <c r="P168" s="98">
        <v>5788.7488649727993</v>
      </c>
      <c r="Q168" s="98">
        <v>5660.8134529211211</v>
      </c>
    </row>
    <row r="169" spans="1:17" hidden="1" x14ac:dyDescent="0.25">
      <c r="A169" s="92" t="s">
        <v>11</v>
      </c>
      <c r="B169" s="92" t="s">
        <v>12</v>
      </c>
      <c r="C169" s="92" t="s">
        <v>13</v>
      </c>
      <c r="D169" s="92" t="s">
        <v>14</v>
      </c>
      <c r="E169" s="92" t="s">
        <v>22</v>
      </c>
      <c r="F169" s="88" t="s">
        <v>229</v>
      </c>
      <c r="G169" s="92" t="s">
        <v>147</v>
      </c>
      <c r="H169" s="98">
        <v>19.048467809845938</v>
      </c>
      <c r="I169" s="98">
        <v>22.535002008857326</v>
      </c>
      <c r="J169" s="98">
        <v>24.042786908649163</v>
      </c>
      <c r="K169" s="98">
        <v>28.29464294159386</v>
      </c>
      <c r="L169" s="98">
        <v>34.276992473879616</v>
      </c>
      <c r="M169" s="98">
        <v>30.419567300380457</v>
      </c>
      <c r="N169" s="98">
        <v>35.224693631585119</v>
      </c>
      <c r="O169" s="98">
        <v>43.721088982956097</v>
      </c>
      <c r="P169" s="98">
        <v>48.750789688690631</v>
      </c>
      <c r="Q169" s="98">
        <v>52.258742451163734</v>
      </c>
    </row>
    <row r="170" spans="1:17" hidden="1" x14ac:dyDescent="0.25">
      <c r="A170" s="92" t="s">
        <v>11</v>
      </c>
      <c r="B170" s="92" t="s">
        <v>12</v>
      </c>
      <c r="C170" s="92" t="s">
        <v>13</v>
      </c>
      <c r="D170" s="92" t="s">
        <v>14</v>
      </c>
      <c r="E170" s="92" t="s">
        <v>22</v>
      </c>
      <c r="F170" s="88" t="s">
        <v>198</v>
      </c>
      <c r="G170" s="92" t="s">
        <v>147</v>
      </c>
      <c r="H170" s="98">
        <v>98.316656876066787</v>
      </c>
      <c r="I170" s="98">
        <v>106.9503278535326</v>
      </c>
      <c r="J170" s="98">
        <v>111.81890842844683</v>
      </c>
      <c r="K170" s="98">
        <v>129.51139028816053</v>
      </c>
      <c r="L170" s="98">
        <v>146.98068327108504</v>
      </c>
      <c r="M170" s="98">
        <v>170.39574880663358</v>
      </c>
      <c r="N170" s="98">
        <v>201.80450242272866</v>
      </c>
      <c r="O170" s="98">
        <v>216.85099722251533</v>
      </c>
      <c r="P170" s="98">
        <v>225.35027613133727</v>
      </c>
      <c r="Q170" s="98">
        <v>200.84885988876584</v>
      </c>
    </row>
    <row r="171" spans="1:17" hidden="1" x14ac:dyDescent="0.25">
      <c r="A171" s="92" t="s">
        <v>11</v>
      </c>
      <c r="B171" s="92" t="s">
        <v>12</v>
      </c>
      <c r="C171" s="92" t="s">
        <v>13</v>
      </c>
      <c r="D171" s="92" t="s">
        <v>14</v>
      </c>
      <c r="E171" s="92" t="s">
        <v>22</v>
      </c>
      <c r="F171" s="88" t="s">
        <v>231</v>
      </c>
      <c r="G171" s="92" t="s">
        <v>147</v>
      </c>
      <c r="H171" s="98">
        <v>15.274884778851556</v>
      </c>
      <c r="I171" s="98">
        <v>17.461725563691715</v>
      </c>
      <c r="J171" s="98">
        <v>17.374806285999291</v>
      </c>
      <c r="K171" s="98">
        <v>18.938079359232823</v>
      </c>
      <c r="L171" s="98">
        <v>21.679078281061454</v>
      </c>
      <c r="M171" s="98">
        <v>23.884745106745413</v>
      </c>
      <c r="N171" s="98">
        <v>27.829989235191736</v>
      </c>
      <c r="O171" s="98">
        <v>31.948045534836815</v>
      </c>
      <c r="P171" s="98">
        <v>34.173378297520074</v>
      </c>
      <c r="Q171" s="98">
        <v>34.320848837189374</v>
      </c>
    </row>
    <row r="172" spans="1:17" hidden="1" x14ac:dyDescent="0.25">
      <c r="A172" s="92" t="s">
        <v>11</v>
      </c>
      <c r="B172" s="92" t="s">
        <v>12</v>
      </c>
      <c r="C172" s="92" t="s">
        <v>13</v>
      </c>
      <c r="D172" s="92" t="s">
        <v>14</v>
      </c>
      <c r="E172" s="92" t="s">
        <v>22</v>
      </c>
      <c r="F172" s="88" t="s">
        <v>230</v>
      </c>
      <c r="G172" s="92" t="s">
        <v>147</v>
      </c>
      <c r="H172" s="98">
        <v>15.93067159164964</v>
      </c>
      <c r="I172" s="98">
        <v>16.584255941149934</v>
      </c>
      <c r="J172" s="98">
        <v>15.865255679579299</v>
      </c>
      <c r="K172" s="98">
        <v>16.545580064081967</v>
      </c>
      <c r="L172" s="98">
        <v>19.504015349247283</v>
      </c>
      <c r="M172" s="98">
        <v>27.104382588963446</v>
      </c>
      <c r="N172" s="98">
        <v>30.888937350374615</v>
      </c>
      <c r="O172" s="98">
        <v>33.254557160836242</v>
      </c>
      <c r="P172" s="98">
        <v>36.537188169077226</v>
      </c>
      <c r="Q172" s="98">
        <v>36.348342416680836</v>
      </c>
    </row>
    <row r="173" spans="1:17" hidden="1" x14ac:dyDescent="0.25">
      <c r="A173" s="92" t="s">
        <v>11</v>
      </c>
      <c r="B173" s="92" t="s">
        <v>12</v>
      </c>
      <c r="C173" s="92" t="s">
        <v>13</v>
      </c>
      <c r="D173" s="92" t="s">
        <v>14</v>
      </c>
      <c r="E173" s="92" t="s">
        <v>22</v>
      </c>
      <c r="F173" s="88" t="s">
        <v>232</v>
      </c>
      <c r="G173" s="92" t="s">
        <v>147</v>
      </c>
      <c r="H173" s="98">
        <v>630.55196007916038</v>
      </c>
      <c r="I173" s="98">
        <v>713.96494284252014</v>
      </c>
      <c r="J173" s="98">
        <v>782.98032402317824</v>
      </c>
      <c r="K173" s="98">
        <v>858.78608785627284</v>
      </c>
      <c r="L173" s="98">
        <v>985.53961332944391</v>
      </c>
      <c r="M173" s="98">
        <v>1116.1922363371575</v>
      </c>
      <c r="N173" s="98">
        <v>1172.2159963935965</v>
      </c>
      <c r="O173" s="98">
        <v>1242.7999239183459</v>
      </c>
      <c r="P173" s="98">
        <v>1418.6926594222732</v>
      </c>
      <c r="Q173" s="98">
        <v>1409.6466637094529</v>
      </c>
    </row>
    <row r="174" spans="1:17" hidden="1" x14ac:dyDescent="0.25">
      <c r="A174" s="92" t="s">
        <v>11</v>
      </c>
      <c r="B174" s="92" t="s">
        <v>12</v>
      </c>
      <c r="C174" s="92" t="s">
        <v>13</v>
      </c>
      <c r="D174" s="92" t="s">
        <v>14</v>
      </c>
      <c r="E174" s="92" t="s">
        <v>22</v>
      </c>
      <c r="F174" s="92" t="s">
        <v>225</v>
      </c>
      <c r="G174" s="92" t="s">
        <v>147</v>
      </c>
      <c r="H174" s="98">
        <v>172.56935703185181</v>
      </c>
      <c r="I174" s="98">
        <v>206.82526192729728</v>
      </c>
      <c r="J174" s="98">
        <v>208.7339796432077</v>
      </c>
      <c r="K174" s="98">
        <v>209.01401227548502</v>
      </c>
      <c r="L174" s="98">
        <v>228.20489262569001</v>
      </c>
      <c r="M174" s="98">
        <v>236.79996581017571</v>
      </c>
      <c r="N174" s="98">
        <v>238.05459846461181</v>
      </c>
      <c r="O174" s="98">
        <v>223.0430705583876</v>
      </c>
      <c r="P174" s="98">
        <v>194.78723733574907</v>
      </c>
      <c r="Q174" s="98">
        <v>179.75785702802281</v>
      </c>
    </row>
    <row r="175" spans="1:17" hidden="1" x14ac:dyDescent="0.25">
      <c r="A175" s="92" t="s">
        <v>11</v>
      </c>
      <c r="B175" s="92" t="s">
        <v>12</v>
      </c>
      <c r="C175" s="92" t="s">
        <v>13</v>
      </c>
      <c r="D175" s="92" t="s">
        <v>14</v>
      </c>
      <c r="E175" s="92" t="s">
        <v>22</v>
      </c>
      <c r="F175" s="88" t="s">
        <v>205</v>
      </c>
      <c r="G175" s="92" t="s">
        <v>147</v>
      </c>
      <c r="H175" s="98">
        <v>978.02708225892877</v>
      </c>
      <c r="I175" s="98">
        <v>1083.0706266636203</v>
      </c>
      <c r="J175" s="98">
        <v>1114.7782199317317</v>
      </c>
      <c r="K175" s="98">
        <v>1140.4976746567718</v>
      </c>
      <c r="L175" s="98">
        <v>1262.2367130447653</v>
      </c>
      <c r="M175" s="98">
        <v>1323.3427269175947</v>
      </c>
      <c r="N175" s="98">
        <v>1401.851691536714</v>
      </c>
      <c r="O175" s="98">
        <v>1441.053305124623</v>
      </c>
      <c r="P175" s="98">
        <v>1449.8000359893872</v>
      </c>
      <c r="Q175" s="98">
        <v>1417.0989702941147</v>
      </c>
    </row>
    <row r="176" spans="1:17" hidden="1" x14ac:dyDescent="0.25">
      <c r="A176" s="92" t="s">
        <v>11</v>
      </c>
      <c r="B176" s="92" t="s">
        <v>12</v>
      </c>
      <c r="C176" s="92" t="s">
        <v>13</v>
      </c>
      <c r="D176" s="92" t="s">
        <v>14</v>
      </c>
      <c r="E176" s="92" t="s">
        <v>22</v>
      </c>
      <c r="F176" s="88" t="s">
        <v>204</v>
      </c>
      <c r="G176" s="92" t="s">
        <v>147</v>
      </c>
      <c r="H176" s="98">
        <v>1505.9039414696003</v>
      </c>
      <c r="I176" s="98">
        <v>1701.3797632573087</v>
      </c>
      <c r="J176" s="98">
        <v>1821.1404144307801</v>
      </c>
      <c r="K176" s="98">
        <v>1907.3822505588973</v>
      </c>
      <c r="L176" s="98">
        <v>2065.5986396015674</v>
      </c>
      <c r="M176" s="98">
        <v>2279.2203041677749</v>
      </c>
      <c r="N176" s="98">
        <v>2563.9935568680025</v>
      </c>
      <c r="O176" s="98">
        <v>2926.9907721229051</v>
      </c>
      <c r="P176" s="98">
        <v>3303.5606009692801</v>
      </c>
      <c r="Q176" s="98">
        <v>3404.0001544186216</v>
      </c>
    </row>
    <row r="177" spans="1:17" hidden="1" x14ac:dyDescent="0.25">
      <c r="A177" s="92" t="s">
        <v>11</v>
      </c>
      <c r="B177" s="92" t="s">
        <v>12</v>
      </c>
      <c r="C177" s="92" t="s">
        <v>13</v>
      </c>
      <c r="D177" s="92" t="s">
        <v>14</v>
      </c>
      <c r="E177" s="92" t="s">
        <v>22</v>
      </c>
      <c r="F177" s="88" t="s">
        <v>228</v>
      </c>
      <c r="G177" s="92" t="s">
        <v>147</v>
      </c>
      <c r="H177" s="98">
        <v>19.16356223654855</v>
      </c>
      <c r="I177" s="98">
        <v>18.230020524647806</v>
      </c>
      <c r="J177" s="98">
        <v>15.674780517336622</v>
      </c>
      <c r="K177" s="98">
        <v>18.03565037479089</v>
      </c>
      <c r="L177" s="98">
        <v>24.757399397629978</v>
      </c>
      <c r="M177" s="98">
        <v>32.367410013711797</v>
      </c>
      <c r="N177" s="98">
        <v>33.432301261943138</v>
      </c>
      <c r="O177" s="98">
        <v>32.580997421211734</v>
      </c>
      <c r="P177" s="98">
        <v>35.612343195501602</v>
      </c>
      <c r="Q177" s="98">
        <v>34.360871965510988</v>
      </c>
    </row>
    <row r="178" spans="1:17" hidden="1" x14ac:dyDescent="0.25">
      <c r="A178" s="92" t="s">
        <v>11</v>
      </c>
      <c r="B178" s="92" t="s">
        <v>12</v>
      </c>
      <c r="C178" s="92" t="s">
        <v>13</v>
      </c>
      <c r="D178" s="92" t="s">
        <v>14</v>
      </c>
      <c r="E178" s="92" t="s">
        <v>22</v>
      </c>
      <c r="F178" s="88" t="s">
        <v>202</v>
      </c>
      <c r="G178" s="92" t="s">
        <v>147</v>
      </c>
      <c r="H178" s="98">
        <v>2058.2339050458008</v>
      </c>
      <c r="I178" s="98">
        <v>2264.1523357243732</v>
      </c>
      <c r="J178" s="98">
        <v>2494.549696146335</v>
      </c>
      <c r="K178" s="98">
        <v>2891.2680027701376</v>
      </c>
      <c r="L178" s="98">
        <v>3224.5716232352825</v>
      </c>
      <c r="M178" s="98">
        <v>3612.6440993024648</v>
      </c>
      <c r="N178" s="98">
        <v>4009.2099847421505</v>
      </c>
      <c r="O178" s="98">
        <v>4434.7325383269617</v>
      </c>
      <c r="P178" s="98">
        <v>4134.698518291606</v>
      </c>
      <c r="Q178" s="98">
        <v>3792.6898080158771</v>
      </c>
    </row>
    <row r="179" spans="1:17" hidden="1" x14ac:dyDescent="0.25">
      <c r="A179" s="92" t="s">
        <v>11</v>
      </c>
      <c r="B179" s="92" t="s">
        <v>12</v>
      </c>
      <c r="C179" s="92" t="s">
        <v>13</v>
      </c>
      <c r="D179" s="92" t="s">
        <v>14</v>
      </c>
      <c r="E179" s="92" t="s">
        <v>22</v>
      </c>
      <c r="F179" s="88" t="s">
        <v>190</v>
      </c>
      <c r="G179" s="92" t="s">
        <v>147</v>
      </c>
      <c r="H179" s="98">
        <v>0</v>
      </c>
      <c r="I179" s="98">
        <v>0</v>
      </c>
      <c r="J179" s="98">
        <v>0</v>
      </c>
      <c r="K179" s="98">
        <v>0</v>
      </c>
      <c r="L179" s="98">
        <v>0</v>
      </c>
      <c r="M179" s="98">
        <v>0</v>
      </c>
      <c r="N179" s="98">
        <v>0</v>
      </c>
      <c r="O179" s="98">
        <v>0</v>
      </c>
      <c r="P179" s="98">
        <v>0</v>
      </c>
      <c r="Q179" s="98">
        <v>1265.6420593766948</v>
      </c>
    </row>
    <row r="180" spans="1:17" hidden="1" x14ac:dyDescent="0.25">
      <c r="A180" s="92" t="s">
        <v>11</v>
      </c>
      <c r="B180" s="92" t="s">
        <v>12</v>
      </c>
      <c r="C180" s="92" t="s">
        <v>13</v>
      </c>
      <c r="D180" s="92" t="s">
        <v>14</v>
      </c>
      <c r="E180" s="92" t="s">
        <v>22</v>
      </c>
      <c r="F180" s="88" t="s">
        <v>210</v>
      </c>
      <c r="G180" s="92" t="s">
        <v>147</v>
      </c>
      <c r="H180" s="98">
        <v>25.730037478991193</v>
      </c>
      <c r="I180" s="98">
        <v>29.633930102587399</v>
      </c>
      <c r="J180" s="98">
        <v>29.944406881819894</v>
      </c>
      <c r="K180" s="98">
        <v>33.131425338113793</v>
      </c>
      <c r="L180" s="98">
        <v>39.332873917684182</v>
      </c>
      <c r="M180" s="98">
        <v>45.040935360471536</v>
      </c>
      <c r="N180" s="98">
        <v>47.551061358958535</v>
      </c>
      <c r="O180" s="98">
        <v>49.573274835135166</v>
      </c>
      <c r="P180" s="98">
        <v>51.921139751691797</v>
      </c>
      <c r="Q180" s="98">
        <v>52.255708185125478</v>
      </c>
    </row>
    <row r="181" spans="1:17" hidden="1" x14ac:dyDescent="0.25">
      <c r="A181" s="92" t="s">
        <v>11</v>
      </c>
      <c r="B181" s="92" t="s">
        <v>12</v>
      </c>
      <c r="C181" s="92" t="s">
        <v>13</v>
      </c>
      <c r="D181" s="92" t="s">
        <v>14</v>
      </c>
      <c r="E181" s="92" t="s">
        <v>22</v>
      </c>
      <c r="F181" s="88" t="s">
        <v>199</v>
      </c>
      <c r="G181" s="92" t="s">
        <v>147</v>
      </c>
      <c r="H181" s="98">
        <v>1808.6732022180313</v>
      </c>
      <c r="I181" s="98">
        <v>1906.238655723329</v>
      </c>
      <c r="J181" s="98">
        <v>1958.5361715491665</v>
      </c>
      <c r="K181" s="98">
        <v>2172.1308476162576</v>
      </c>
      <c r="L181" s="98">
        <v>2433.1745230430415</v>
      </c>
      <c r="M181" s="98">
        <v>2612.8629920591784</v>
      </c>
      <c r="N181" s="98">
        <v>2759.2179963216868</v>
      </c>
      <c r="O181" s="98">
        <v>2970.8861070204057</v>
      </c>
      <c r="P181" s="98">
        <v>3126.5502806658105</v>
      </c>
      <c r="Q181" s="98">
        <v>3143.1226577437014</v>
      </c>
    </row>
    <row r="182" spans="1:17" hidden="1" x14ac:dyDescent="0.25">
      <c r="A182" s="92" t="s">
        <v>11</v>
      </c>
      <c r="B182" s="92" t="s">
        <v>12</v>
      </c>
      <c r="C182" s="92" t="s">
        <v>13</v>
      </c>
      <c r="D182" s="92" t="s">
        <v>14</v>
      </c>
      <c r="E182" s="92" t="s">
        <v>22</v>
      </c>
      <c r="F182" s="88" t="s">
        <v>233</v>
      </c>
      <c r="G182" s="92" t="s">
        <v>147</v>
      </c>
      <c r="H182" s="98">
        <v>144.34369648528707</v>
      </c>
      <c r="I182" s="98">
        <v>167.78472093061202</v>
      </c>
      <c r="J182" s="98">
        <v>181.27424392083935</v>
      </c>
      <c r="K182" s="98">
        <v>191.20444819068027</v>
      </c>
      <c r="L182" s="98">
        <v>219.24862670214668</v>
      </c>
      <c r="M182" s="98">
        <v>239.5571532739298</v>
      </c>
      <c r="N182" s="98">
        <v>254.76942942957021</v>
      </c>
      <c r="O182" s="98">
        <v>301.16859673868908</v>
      </c>
      <c r="P182" s="98">
        <v>319.51011427880132</v>
      </c>
      <c r="Q182" s="98">
        <v>322.31875445413613</v>
      </c>
    </row>
    <row r="183" spans="1:17" hidden="1" x14ac:dyDescent="0.25">
      <c r="A183" s="92" t="s">
        <v>11</v>
      </c>
      <c r="B183" s="92" t="s">
        <v>12</v>
      </c>
      <c r="C183" s="92" t="s">
        <v>13</v>
      </c>
      <c r="D183" s="92" t="s">
        <v>14</v>
      </c>
      <c r="E183" s="92" t="s">
        <v>22</v>
      </c>
      <c r="F183" s="88" t="s">
        <v>200</v>
      </c>
      <c r="G183" s="92" t="s">
        <v>147</v>
      </c>
      <c r="H183" s="98">
        <v>1095.0601268153364</v>
      </c>
      <c r="I183" s="98">
        <v>1166.0909563646976</v>
      </c>
      <c r="J183" s="98">
        <v>1215.1873851208911</v>
      </c>
      <c r="K183" s="98">
        <v>1338.6592298527712</v>
      </c>
      <c r="L183" s="98">
        <v>1447.4201076230349</v>
      </c>
      <c r="M183" s="98">
        <v>1602.2350982537532</v>
      </c>
      <c r="N183" s="98">
        <v>1708.9851171668136</v>
      </c>
      <c r="O183" s="98">
        <v>1833.3933619126412</v>
      </c>
      <c r="P183" s="98">
        <v>1853.7214090292987</v>
      </c>
      <c r="Q183" s="98">
        <v>1806.0631532804978</v>
      </c>
    </row>
    <row r="184" spans="1:17" hidden="1" x14ac:dyDescent="0.25">
      <c r="A184" s="92" t="s">
        <v>11</v>
      </c>
      <c r="B184" s="92" t="s">
        <v>12</v>
      </c>
      <c r="C184" s="92" t="s">
        <v>13</v>
      </c>
      <c r="D184" s="92" t="s">
        <v>23</v>
      </c>
      <c r="E184" s="92" t="s">
        <v>24</v>
      </c>
      <c r="F184" s="88" t="s">
        <v>234</v>
      </c>
      <c r="G184" s="92" t="s">
        <v>147</v>
      </c>
      <c r="H184" s="98">
        <v>176.4135</v>
      </c>
      <c r="I184" s="98">
        <v>184.75299999999999</v>
      </c>
      <c r="J184" s="98">
        <v>195.12450000000001</v>
      </c>
      <c r="K184" s="98">
        <v>199.14675</v>
      </c>
      <c r="L184" s="98">
        <v>207.25450000000001</v>
      </c>
      <c r="M184" s="98">
        <v>210.39675</v>
      </c>
      <c r="N184" s="98">
        <v>214.52950000000001</v>
      </c>
      <c r="O184" s="98">
        <v>215.74199999999999</v>
      </c>
      <c r="P184" s="98">
        <v>217.964</v>
      </c>
      <c r="Q184" s="98">
        <v>222.57499723658205</v>
      </c>
    </row>
    <row r="185" spans="1:17" hidden="1" x14ac:dyDescent="0.25">
      <c r="A185" s="92" t="s">
        <v>11</v>
      </c>
      <c r="B185" s="92" t="s">
        <v>12</v>
      </c>
      <c r="C185" s="92" t="s">
        <v>13</v>
      </c>
      <c r="D185" s="92" t="s">
        <v>23</v>
      </c>
      <c r="E185" s="92" t="s">
        <v>24</v>
      </c>
      <c r="F185" s="88" t="s">
        <v>227</v>
      </c>
      <c r="G185" s="92" t="s">
        <v>147</v>
      </c>
      <c r="H185" s="98">
        <v>0</v>
      </c>
      <c r="I185" s="98">
        <v>0</v>
      </c>
      <c r="J185" s="98">
        <v>0</v>
      </c>
      <c r="K185" s="98">
        <v>0</v>
      </c>
      <c r="L185" s="98">
        <v>0</v>
      </c>
      <c r="M185" s="98">
        <v>0</v>
      </c>
      <c r="N185" s="98">
        <v>0</v>
      </c>
      <c r="O185" s="98">
        <v>0</v>
      </c>
      <c r="P185" s="98">
        <v>0</v>
      </c>
      <c r="Q185" s="98">
        <v>0</v>
      </c>
    </row>
    <row r="186" spans="1:17" hidden="1" x14ac:dyDescent="0.25">
      <c r="A186" s="92" t="s">
        <v>11</v>
      </c>
      <c r="B186" s="92" t="s">
        <v>12</v>
      </c>
      <c r="C186" s="92" t="s">
        <v>13</v>
      </c>
      <c r="D186" s="92" t="s">
        <v>23</v>
      </c>
      <c r="E186" s="92" t="s">
        <v>24</v>
      </c>
      <c r="F186" s="88" t="s">
        <v>191</v>
      </c>
      <c r="G186" s="92" t="s">
        <v>147</v>
      </c>
      <c r="H186" s="98">
        <v>0</v>
      </c>
      <c r="I186" s="98">
        <v>0</v>
      </c>
      <c r="J186" s="98">
        <v>0</v>
      </c>
      <c r="K186" s="98">
        <v>0</v>
      </c>
      <c r="L186" s="98">
        <v>0</v>
      </c>
      <c r="M186" s="98">
        <v>0</v>
      </c>
      <c r="N186" s="98">
        <v>0</v>
      </c>
      <c r="O186" s="98">
        <v>0</v>
      </c>
      <c r="P186" s="98">
        <v>0</v>
      </c>
      <c r="Q186" s="98">
        <v>0</v>
      </c>
    </row>
    <row r="187" spans="1:17" hidden="1" x14ac:dyDescent="0.25">
      <c r="A187" s="92" t="s">
        <v>11</v>
      </c>
      <c r="B187" s="92" t="s">
        <v>12</v>
      </c>
      <c r="C187" s="92" t="s">
        <v>13</v>
      </c>
      <c r="D187" s="92" t="s">
        <v>23</v>
      </c>
      <c r="E187" s="92" t="s">
        <v>24</v>
      </c>
      <c r="F187" s="88" t="s">
        <v>235</v>
      </c>
      <c r="G187" s="92" t="s">
        <v>147</v>
      </c>
      <c r="H187" s="98">
        <v>45.788249999999998</v>
      </c>
      <c r="I187" s="98">
        <v>65.700749999999999</v>
      </c>
      <c r="J187" s="98">
        <v>66.328999999999994</v>
      </c>
      <c r="K187" s="98">
        <v>66.126499999999993</v>
      </c>
      <c r="L187" s="98">
        <v>68.204499999999996</v>
      </c>
      <c r="M187" s="98">
        <v>76.038250000000005</v>
      </c>
      <c r="N187" s="98">
        <v>79.884</v>
      </c>
      <c r="O187" s="98">
        <v>80.206999999999994</v>
      </c>
      <c r="P187" s="98">
        <v>83.566500000000005</v>
      </c>
      <c r="Q187" s="98">
        <v>86.198506583548735</v>
      </c>
    </row>
    <row r="188" spans="1:17" hidden="1" x14ac:dyDescent="0.25">
      <c r="A188" s="92" t="s">
        <v>11</v>
      </c>
      <c r="B188" s="92" t="s">
        <v>12</v>
      </c>
      <c r="C188" s="92" t="s">
        <v>13</v>
      </c>
      <c r="D188" s="92" t="s">
        <v>23</v>
      </c>
      <c r="E188" s="92" t="s">
        <v>24</v>
      </c>
      <c r="F188" s="88" t="s">
        <v>236</v>
      </c>
      <c r="G188" s="92" t="s">
        <v>147</v>
      </c>
      <c r="H188" s="98">
        <v>96.525999999999996</v>
      </c>
      <c r="I188" s="98">
        <v>108.04474999999999</v>
      </c>
      <c r="J188" s="98">
        <v>104.783</v>
      </c>
      <c r="K188" s="98">
        <v>117.42449999999999</v>
      </c>
      <c r="L188" s="98">
        <v>126.47125</v>
      </c>
      <c r="M188" s="98">
        <v>132.81575000000001</v>
      </c>
      <c r="N188" s="98">
        <v>134.33475000000001</v>
      </c>
      <c r="O188" s="98">
        <v>137.1465</v>
      </c>
      <c r="P188" s="98">
        <v>142.41200000000001</v>
      </c>
      <c r="Q188" s="98">
        <v>146.38807107153715</v>
      </c>
    </row>
    <row r="189" spans="1:17" hidden="1" x14ac:dyDescent="0.25">
      <c r="A189" s="92" t="s">
        <v>11</v>
      </c>
      <c r="B189" s="92" t="s">
        <v>12</v>
      </c>
      <c r="C189" s="92" t="s">
        <v>13</v>
      </c>
      <c r="D189" s="92" t="s">
        <v>23</v>
      </c>
      <c r="E189" s="92" t="s">
        <v>24</v>
      </c>
      <c r="F189" s="88" t="s">
        <v>220</v>
      </c>
      <c r="G189" s="92" t="s">
        <v>147</v>
      </c>
      <c r="H189" s="98">
        <v>0</v>
      </c>
      <c r="I189" s="98">
        <v>0</v>
      </c>
      <c r="J189" s="98">
        <v>0</v>
      </c>
      <c r="K189" s="98">
        <v>0</v>
      </c>
      <c r="L189" s="98">
        <v>0</v>
      </c>
      <c r="M189" s="98">
        <v>0</v>
      </c>
      <c r="N189" s="98">
        <v>0</v>
      </c>
      <c r="O189" s="98">
        <v>0</v>
      </c>
      <c r="P189" s="98">
        <v>0</v>
      </c>
      <c r="Q189" s="98">
        <v>0</v>
      </c>
    </row>
    <row r="190" spans="1:17" hidden="1" x14ac:dyDescent="0.25">
      <c r="A190" s="92" t="s">
        <v>11</v>
      </c>
      <c r="B190" s="92" t="s">
        <v>12</v>
      </c>
      <c r="C190" s="92" t="s">
        <v>13</v>
      </c>
      <c r="D190" s="92" t="s">
        <v>23</v>
      </c>
      <c r="E190" s="92" t="s">
        <v>24</v>
      </c>
      <c r="F190" s="88" t="s">
        <v>237</v>
      </c>
      <c r="G190" s="92" t="s">
        <v>147</v>
      </c>
      <c r="H190" s="98">
        <v>19.734749999999998</v>
      </c>
      <c r="I190" s="98">
        <v>16.116250000000001</v>
      </c>
      <c r="J190" s="98">
        <v>16.175999999999998</v>
      </c>
      <c r="K190" s="98">
        <v>22.669499999999999</v>
      </c>
      <c r="L190" s="98">
        <v>24.948250000000002</v>
      </c>
      <c r="M190" s="98">
        <v>24.39575</v>
      </c>
      <c r="N190" s="98">
        <v>26.96875</v>
      </c>
      <c r="O190" s="98">
        <v>29.142499999999998</v>
      </c>
      <c r="P190" s="98">
        <v>31.539249999999999</v>
      </c>
      <c r="Q190" s="98">
        <v>32.768132697278396</v>
      </c>
    </row>
    <row r="191" spans="1:17" hidden="1" x14ac:dyDescent="0.25">
      <c r="A191" s="92" t="s">
        <v>11</v>
      </c>
      <c r="B191" s="92" t="s">
        <v>12</v>
      </c>
      <c r="C191" s="92" t="s">
        <v>13</v>
      </c>
      <c r="D191" s="92" t="s">
        <v>23</v>
      </c>
      <c r="E191" s="92" t="s">
        <v>24</v>
      </c>
      <c r="F191" s="88" t="s">
        <v>259</v>
      </c>
      <c r="G191" s="92" t="s">
        <v>147</v>
      </c>
      <c r="H191" s="98">
        <v>0</v>
      </c>
      <c r="I191" s="98">
        <v>0</v>
      </c>
      <c r="J191" s="98">
        <v>0</v>
      </c>
      <c r="K191" s="98">
        <v>0</v>
      </c>
      <c r="L191" s="98">
        <v>0</v>
      </c>
      <c r="M191" s="98">
        <v>0</v>
      </c>
      <c r="N191" s="98">
        <v>0</v>
      </c>
      <c r="O191" s="98">
        <v>0</v>
      </c>
      <c r="P191" s="98">
        <v>0</v>
      </c>
      <c r="Q191" s="98">
        <v>0</v>
      </c>
    </row>
    <row r="192" spans="1:17" hidden="1" x14ac:dyDescent="0.25">
      <c r="A192" s="92" t="s">
        <v>11</v>
      </c>
      <c r="B192" s="92" t="s">
        <v>12</v>
      </c>
      <c r="C192" s="92" t="s">
        <v>13</v>
      </c>
      <c r="D192" s="92" t="s">
        <v>23</v>
      </c>
      <c r="E192" s="92" t="s">
        <v>24</v>
      </c>
      <c r="F192" s="88" t="s">
        <v>223</v>
      </c>
      <c r="G192" s="92" t="s">
        <v>147</v>
      </c>
      <c r="H192" s="98">
        <v>0</v>
      </c>
      <c r="I192" s="98">
        <v>0.58725000000000005</v>
      </c>
      <c r="J192" s="98">
        <v>0.19575000000000001</v>
      </c>
      <c r="K192" s="98">
        <v>0</v>
      </c>
      <c r="L192" s="98">
        <v>0</v>
      </c>
      <c r="M192" s="98">
        <v>0</v>
      </c>
      <c r="N192" s="98">
        <v>0</v>
      </c>
      <c r="O192" s="98">
        <v>0</v>
      </c>
      <c r="P192" s="98">
        <v>0</v>
      </c>
      <c r="Q192" s="98">
        <v>0</v>
      </c>
    </row>
    <row r="193" spans="1:17" hidden="1" x14ac:dyDescent="0.25">
      <c r="A193" s="92" t="s">
        <v>11</v>
      </c>
      <c r="B193" s="92" t="s">
        <v>12</v>
      </c>
      <c r="C193" s="92" t="s">
        <v>13</v>
      </c>
      <c r="D193" s="92" t="s">
        <v>23</v>
      </c>
      <c r="E193" s="92" t="s">
        <v>24</v>
      </c>
      <c r="F193" s="88" t="s">
        <v>238</v>
      </c>
      <c r="G193" s="92" t="s">
        <v>147</v>
      </c>
      <c r="H193" s="98">
        <v>70.148250000000004</v>
      </c>
      <c r="I193" s="98">
        <v>75.460499999999996</v>
      </c>
      <c r="J193" s="98">
        <v>79.871750000000006</v>
      </c>
      <c r="K193" s="98">
        <v>77.811250000000001</v>
      </c>
      <c r="L193" s="98">
        <v>80.320499999999996</v>
      </c>
      <c r="M193" s="98">
        <v>83.036000000000001</v>
      </c>
      <c r="N193" s="98">
        <v>85.979500000000002</v>
      </c>
      <c r="O193" s="98">
        <v>85.765500000000003</v>
      </c>
      <c r="P193" s="98">
        <v>88.512</v>
      </c>
      <c r="Q193" s="98">
        <v>91.120849995248591</v>
      </c>
    </row>
    <row r="194" spans="1:17" hidden="1" x14ac:dyDescent="0.25">
      <c r="A194" s="92" t="s">
        <v>11</v>
      </c>
      <c r="B194" s="92" t="s">
        <v>12</v>
      </c>
      <c r="C194" s="92" t="s">
        <v>13</v>
      </c>
      <c r="D194" s="92" t="s">
        <v>23</v>
      </c>
      <c r="E194" s="92" t="s">
        <v>24</v>
      </c>
      <c r="F194" s="88" t="s">
        <v>239</v>
      </c>
      <c r="G194" s="92" t="s">
        <v>147</v>
      </c>
      <c r="H194" s="98">
        <v>15.459</v>
      </c>
      <c r="I194" s="98">
        <v>9.4160000000000004</v>
      </c>
      <c r="J194" s="98">
        <v>18.548500000000001</v>
      </c>
      <c r="K194" s="98">
        <v>22.426500000000001</v>
      </c>
      <c r="L194" s="98">
        <v>21.737500000000001</v>
      </c>
      <c r="M194" s="98">
        <v>22.27675</v>
      </c>
      <c r="N194" s="98">
        <v>24.528500000000001</v>
      </c>
      <c r="O194" s="98">
        <v>27.871749999999999</v>
      </c>
      <c r="P194" s="98">
        <v>30.039249999999999</v>
      </c>
      <c r="Q194" s="98">
        <v>31.001502934468601</v>
      </c>
    </row>
    <row r="195" spans="1:17" hidden="1" x14ac:dyDescent="0.25">
      <c r="A195" s="92" t="s">
        <v>11</v>
      </c>
      <c r="B195" s="92" t="s">
        <v>12</v>
      </c>
      <c r="C195" s="92" t="s">
        <v>13</v>
      </c>
      <c r="D195" s="92" t="s">
        <v>23</v>
      </c>
      <c r="E195" s="92" t="s">
        <v>24</v>
      </c>
      <c r="F195" s="88" t="s">
        <v>240</v>
      </c>
      <c r="G195" s="92" t="s">
        <v>147</v>
      </c>
      <c r="H195" s="98">
        <v>69.584999999999994</v>
      </c>
      <c r="I195" s="98">
        <v>50.187750000000001</v>
      </c>
      <c r="J195" s="98">
        <v>77.966750000000005</v>
      </c>
      <c r="K195" s="98">
        <v>101.31325</v>
      </c>
      <c r="L195" s="98">
        <v>109.16849999999999</v>
      </c>
      <c r="M195" s="98">
        <v>116.8815</v>
      </c>
      <c r="N195" s="98">
        <v>130.15799999999999</v>
      </c>
      <c r="O195" s="98">
        <v>138.15625</v>
      </c>
      <c r="P195" s="98">
        <v>146.7165</v>
      </c>
      <c r="Q195" s="98">
        <v>151.72459553937966</v>
      </c>
    </row>
    <row r="196" spans="1:17" hidden="1" x14ac:dyDescent="0.25">
      <c r="A196" s="92" t="s">
        <v>11</v>
      </c>
      <c r="B196" s="92" t="s">
        <v>12</v>
      </c>
      <c r="C196" s="92" t="s">
        <v>13</v>
      </c>
      <c r="D196" s="92" t="s">
        <v>23</v>
      </c>
      <c r="E196" s="92" t="s">
        <v>24</v>
      </c>
      <c r="F196" s="88" t="s">
        <v>241</v>
      </c>
      <c r="G196" s="92" t="s">
        <v>147</v>
      </c>
      <c r="H196" s="98">
        <v>23.343499999999999</v>
      </c>
      <c r="I196" s="98">
        <v>24.17925</v>
      </c>
      <c r="J196" s="98">
        <v>23.378499999999999</v>
      </c>
      <c r="K196" s="98">
        <v>23.094000000000001</v>
      </c>
      <c r="L196" s="98">
        <v>27.856750000000002</v>
      </c>
      <c r="M196" s="98">
        <v>30.14425</v>
      </c>
      <c r="N196" s="98">
        <v>28.980250000000002</v>
      </c>
      <c r="O196" s="98">
        <v>28.797999999999998</v>
      </c>
      <c r="P196" s="98">
        <v>29.757000000000001</v>
      </c>
      <c r="Q196" s="98">
        <v>30.575110151854947</v>
      </c>
    </row>
    <row r="197" spans="1:17" hidden="1" x14ac:dyDescent="0.25">
      <c r="A197" s="92" t="s">
        <v>11</v>
      </c>
      <c r="B197" s="92" t="s">
        <v>12</v>
      </c>
      <c r="C197" s="92" t="s">
        <v>13</v>
      </c>
      <c r="D197" s="92" t="s">
        <v>23</v>
      </c>
      <c r="E197" s="92" t="s">
        <v>24</v>
      </c>
      <c r="F197" s="88" t="s">
        <v>242</v>
      </c>
      <c r="G197" s="92" t="s">
        <v>147</v>
      </c>
      <c r="H197" s="98">
        <v>0.05</v>
      </c>
      <c r="I197" s="98">
        <v>7.4999999999999997E-3</v>
      </c>
      <c r="J197" s="98">
        <v>0</v>
      </c>
      <c r="K197" s="98">
        <v>0</v>
      </c>
      <c r="L197" s="98">
        <v>0</v>
      </c>
      <c r="M197" s="98">
        <v>0</v>
      </c>
      <c r="N197" s="98">
        <v>0.19125</v>
      </c>
      <c r="O197" s="98">
        <v>0.18675</v>
      </c>
      <c r="P197" s="98">
        <v>0.218</v>
      </c>
      <c r="Q197" s="98">
        <v>0.24016395393036338</v>
      </c>
    </row>
    <row r="198" spans="1:17" hidden="1" x14ac:dyDescent="0.25">
      <c r="A198" s="92" t="s">
        <v>11</v>
      </c>
      <c r="B198" s="92" t="s">
        <v>12</v>
      </c>
      <c r="C198" s="92" t="s">
        <v>13</v>
      </c>
      <c r="D198" s="92" t="s">
        <v>23</v>
      </c>
      <c r="E198" s="92" t="s">
        <v>24</v>
      </c>
      <c r="F198" s="88" t="s">
        <v>243</v>
      </c>
      <c r="G198" s="92" t="s">
        <v>147</v>
      </c>
      <c r="H198" s="98">
        <v>8.7680000000000007</v>
      </c>
      <c r="I198" s="98">
        <v>9.3557500000000005</v>
      </c>
      <c r="J198" s="98">
        <v>10.296250000000001</v>
      </c>
      <c r="K198" s="98">
        <v>11.055</v>
      </c>
      <c r="L198" s="98">
        <v>12.025499999999999</v>
      </c>
      <c r="M198" s="98">
        <v>11.8315</v>
      </c>
      <c r="N198" s="98">
        <v>13.959250000000001</v>
      </c>
      <c r="O198" s="98">
        <v>14.99525</v>
      </c>
      <c r="P198" s="98">
        <v>15.7125</v>
      </c>
      <c r="Q198" s="98">
        <v>16.201908095446253</v>
      </c>
    </row>
    <row r="199" spans="1:17" hidden="1" x14ac:dyDescent="0.25">
      <c r="A199" s="92" t="s">
        <v>11</v>
      </c>
      <c r="B199" s="92" t="s">
        <v>12</v>
      </c>
      <c r="C199" s="92" t="s">
        <v>13</v>
      </c>
      <c r="D199" s="92" t="s">
        <v>23</v>
      </c>
      <c r="E199" s="92" t="s">
        <v>24</v>
      </c>
      <c r="F199" s="88" t="s">
        <v>244</v>
      </c>
      <c r="G199" s="92" t="s">
        <v>147</v>
      </c>
      <c r="H199" s="98">
        <v>21.75</v>
      </c>
      <c r="I199" s="98">
        <v>27.08775</v>
      </c>
      <c r="J199" s="98">
        <v>35.500500000000002</v>
      </c>
      <c r="K199" s="98">
        <v>28.427</v>
      </c>
      <c r="L199" s="98">
        <v>26.651</v>
      </c>
      <c r="M199" s="98">
        <v>26.380500000000001</v>
      </c>
      <c r="N199" s="98">
        <v>24.997</v>
      </c>
      <c r="O199" s="98">
        <v>26.161999999999999</v>
      </c>
      <c r="P199" s="98">
        <v>27.134250000000002</v>
      </c>
      <c r="Q199" s="98">
        <v>27.76844835126197</v>
      </c>
    </row>
    <row r="200" spans="1:17" hidden="1" x14ac:dyDescent="0.25">
      <c r="A200" s="92" t="s">
        <v>11</v>
      </c>
      <c r="B200" s="92" t="s">
        <v>12</v>
      </c>
      <c r="C200" s="92" t="s">
        <v>13</v>
      </c>
      <c r="D200" s="92" t="s">
        <v>23</v>
      </c>
      <c r="E200" s="92" t="s">
        <v>24</v>
      </c>
      <c r="F200" s="88" t="s">
        <v>245</v>
      </c>
      <c r="G200" s="92" t="s">
        <v>147</v>
      </c>
      <c r="H200" s="98">
        <v>169.38499999999999</v>
      </c>
      <c r="I200" s="98">
        <v>153.49475000000001</v>
      </c>
      <c r="J200" s="98">
        <v>175.94550000000001</v>
      </c>
      <c r="K200" s="98">
        <v>198.113</v>
      </c>
      <c r="L200" s="98">
        <v>200.65525</v>
      </c>
      <c r="M200" s="98">
        <v>207.39775</v>
      </c>
      <c r="N200" s="98">
        <v>213.28874999999999</v>
      </c>
      <c r="O200" s="98">
        <v>236.22749999999999</v>
      </c>
      <c r="P200" s="98">
        <v>244.42349999999999</v>
      </c>
      <c r="Q200" s="98">
        <v>249.05409080127717</v>
      </c>
    </row>
    <row r="201" spans="1:17" hidden="1" x14ac:dyDescent="0.25">
      <c r="A201" s="92" t="s">
        <v>11</v>
      </c>
      <c r="B201" s="92" t="s">
        <v>12</v>
      </c>
      <c r="C201" s="92" t="s">
        <v>13</v>
      </c>
      <c r="D201" s="92" t="s">
        <v>23</v>
      </c>
      <c r="E201" s="92" t="s">
        <v>24</v>
      </c>
      <c r="F201" s="88" t="s">
        <v>246</v>
      </c>
      <c r="G201" s="92" t="s">
        <v>147</v>
      </c>
      <c r="H201" s="98">
        <v>31.079499999999999</v>
      </c>
      <c r="I201" s="98">
        <v>29.4725</v>
      </c>
      <c r="J201" s="98">
        <v>30.928750000000001</v>
      </c>
      <c r="K201" s="98">
        <v>32.289499999999997</v>
      </c>
      <c r="L201" s="98">
        <v>33.584499999999998</v>
      </c>
      <c r="M201" s="98">
        <v>38.338500000000003</v>
      </c>
      <c r="N201" s="98">
        <v>43.280749999999998</v>
      </c>
      <c r="O201" s="98">
        <v>43.094999999999999</v>
      </c>
      <c r="P201" s="98">
        <v>41.240749999999998</v>
      </c>
      <c r="Q201" s="98">
        <v>41.49137597308804</v>
      </c>
    </row>
    <row r="202" spans="1:17" hidden="1" x14ac:dyDescent="0.25">
      <c r="A202" s="92" t="s">
        <v>11</v>
      </c>
      <c r="B202" s="92" t="s">
        <v>12</v>
      </c>
      <c r="C202" s="92" t="s">
        <v>13</v>
      </c>
      <c r="D202" s="92" t="s">
        <v>23</v>
      </c>
      <c r="E202" s="92" t="s">
        <v>24</v>
      </c>
      <c r="F202" s="88" t="s">
        <v>226</v>
      </c>
      <c r="G202" s="92" t="s">
        <v>147</v>
      </c>
      <c r="H202" s="98">
        <v>0</v>
      </c>
      <c r="I202" s="98">
        <v>0</v>
      </c>
      <c r="J202" s="98">
        <v>0</v>
      </c>
      <c r="K202" s="98">
        <v>0</v>
      </c>
      <c r="L202" s="98">
        <v>0</v>
      </c>
      <c r="M202" s="98">
        <v>0</v>
      </c>
      <c r="N202" s="98">
        <v>0</v>
      </c>
      <c r="O202" s="98">
        <v>0</v>
      </c>
      <c r="P202" s="98">
        <v>0</v>
      </c>
      <c r="Q202" s="98">
        <v>0</v>
      </c>
    </row>
    <row r="203" spans="1:17" hidden="1" x14ac:dyDescent="0.25">
      <c r="A203" s="92" t="s">
        <v>11</v>
      </c>
      <c r="B203" s="92" t="s">
        <v>12</v>
      </c>
      <c r="C203" s="92" t="s">
        <v>13</v>
      </c>
      <c r="D203" s="92" t="s">
        <v>23</v>
      </c>
      <c r="E203" s="92" t="s">
        <v>24</v>
      </c>
      <c r="F203" s="88" t="s">
        <v>247</v>
      </c>
      <c r="G203" s="92" t="s">
        <v>147</v>
      </c>
      <c r="H203" s="98">
        <v>143.02074999999999</v>
      </c>
      <c r="I203" s="98">
        <v>145.89250000000001</v>
      </c>
      <c r="J203" s="98">
        <v>158.59774999999999</v>
      </c>
      <c r="K203" s="98">
        <v>165.51575</v>
      </c>
      <c r="L203" s="98">
        <v>172.60575</v>
      </c>
      <c r="M203" s="98">
        <v>177.61725000000001</v>
      </c>
      <c r="N203" s="98">
        <v>164.98974999999999</v>
      </c>
      <c r="O203" s="98">
        <v>160.03200000000001</v>
      </c>
      <c r="P203" s="98">
        <v>163.66225</v>
      </c>
      <c r="Q203" s="98">
        <v>167.82880982305761</v>
      </c>
    </row>
    <row r="204" spans="1:17" hidden="1" x14ac:dyDescent="0.25">
      <c r="A204" s="92" t="s">
        <v>11</v>
      </c>
      <c r="B204" s="92" t="s">
        <v>12</v>
      </c>
      <c r="C204" s="92" t="s">
        <v>13</v>
      </c>
      <c r="D204" s="92" t="s">
        <v>23</v>
      </c>
      <c r="E204" s="92" t="s">
        <v>24</v>
      </c>
      <c r="F204" s="88" t="s">
        <v>248</v>
      </c>
      <c r="G204" s="92" t="s">
        <v>147</v>
      </c>
      <c r="H204" s="98">
        <v>103.61375</v>
      </c>
      <c r="I204" s="98">
        <v>105.14</v>
      </c>
      <c r="J204" s="98">
        <v>130.97499999999999</v>
      </c>
      <c r="K204" s="98">
        <v>150.27950000000001</v>
      </c>
      <c r="L204" s="98">
        <v>165.14824999999999</v>
      </c>
      <c r="M204" s="98">
        <v>172.84299999999999</v>
      </c>
      <c r="N204" s="98">
        <v>184.93575000000001</v>
      </c>
      <c r="O204" s="98">
        <v>192.953</v>
      </c>
      <c r="P204" s="98">
        <v>203.29525000000001</v>
      </c>
      <c r="Q204" s="98">
        <v>209.89006636479397</v>
      </c>
    </row>
    <row r="205" spans="1:17" hidden="1" x14ac:dyDescent="0.25">
      <c r="A205" s="92" t="s">
        <v>11</v>
      </c>
      <c r="B205" s="92" t="s">
        <v>12</v>
      </c>
      <c r="C205" s="92" t="s">
        <v>13</v>
      </c>
      <c r="D205" s="92" t="s">
        <v>23</v>
      </c>
      <c r="E205" s="92" t="s">
        <v>24</v>
      </c>
      <c r="F205" s="88" t="s">
        <v>229</v>
      </c>
      <c r="G205" s="92" t="s">
        <v>147</v>
      </c>
      <c r="H205" s="98">
        <v>0</v>
      </c>
      <c r="I205" s="98">
        <v>0</v>
      </c>
      <c r="J205" s="98">
        <v>0</v>
      </c>
      <c r="K205" s="98">
        <v>0</v>
      </c>
      <c r="L205" s="98">
        <v>0</v>
      </c>
      <c r="M205" s="98">
        <v>0</v>
      </c>
      <c r="N205" s="98">
        <v>0</v>
      </c>
      <c r="O205" s="98">
        <v>0</v>
      </c>
      <c r="P205" s="98">
        <v>0</v>
      </c>
      <c r="Q205" s="98">
        <v>0</v>
      </c>
    </row>
    <row r="206" spans="1:17" hidden="1" x14ac:dyDescent="0.25">
      <c r="A206" s="92" t="s">
        <v>11</v>
      </c>
      <c r="B206" s="92" t="s">
        <v>12</v>
      </c>
      <c r="C206" s="92" t="s">
        <v>13</v>
      </c>
      <c r="D206" s="92" t="s">
        <v>23</v>
      </c>
      <c r="E206" s="92" t="s">
        <v>24</v>
      </c>
      <c r="F206" s="88" t="s">
        <v>198</v>
      </c>
      <c r="G206" s="92" t="s">
        <v>147</v>
      </c>
      <c r="H206" s="98">
        <v>0</v>
      </c>
      <c r="I206" s="98">
        <v>0</v>
      </c>
      <c r="J206" s="98">
        <v>0</v>
      </c>
      <c r="K206" s="98">
        <v>0</v>
      </c>
      <c r="L206" s="98">
        <v>0</v>
      </c>
      <c r="M206" s="98">
        <v>0</v>
      </c>
      <c r="N206" s="98">
        <v>0</v>
      </c>
      <c r="O206" s="98">
        <v>0</v>
      </c>
      <c r="P206" s="98">
        <v>0</v>
      </c>
      <c r="Q206" s="98">
        <v>0</v>
      </c>
    </row>
    <row r="207" spans="1:17" hidden="1" x14ac:dyDescent="0.25">
      <c r="A207" s="92" t="s">
        <v>11</v>
      </c>
      <c r="B207" s="92" t="s">
        <v>12</v>
      </c>
      <c r="C207" s="92" t="s">
        <v>13</v>
      </c>
      <c r="D207" s="92" t="s">
        <v>23</v>
      </c>
      <c r="E207" s="92" t="s">
        <v>24</v>
      </c>
      <c r="F207" s="88" t="s">
        <v>231</v>
      </c>
      <c r="G207" s="92" t="s">
        <v>147</v>
      </c>
      <c r="H207" s="98">
        <v>0</v>
      </c>
      <c r="I207" s="98">
        <v>0</v>
      </c>
      <c r="J207" s="98">
        <v>0</v>
      </c>
      <c r="K207" s="98">
        <v>0</v>
      </c>
      <c r="L207" s="98">
        <v>0</v>
      </c>
      <c r="M207" s="98">
        <v>0</v>
      </c>
      <c r="N207" s="98">
        <v>0</v>
      </c>
      <c r="O207" s="98">
        <v>0</v>
      </c>
      <c r="P207" s="98">
        <v>0</v>
      </c>
      <c r="Q207" s="98">
        <v>0</v>
      </c>
    </row>
    <row r="208" spans="1:17" hidden="1" x14ac:dyDescent="0.25">
      <c r="A208" s="92" t="s">
        <v>11</v>
      </c>
      <c r="B208" s="92" t="s">
        <v>12</v>
      </c>
      <c r="C208" s="92" t="s">
        <v>13</v>
      </c>
      <c r="D208" s="92" t="s">
        <v>23</v>
      </c>
      <c r="E208" s="92" t="s">
        <v>24</v>
      </c>
      <c r="F208" s="88" t="s">
        <v>249</v>
      </c>
      <c r="G208" s="92" t="s">
        <v>147</v>
      </c>
      <c r="H208" s="98">
        <v>0</v>
      </c>
      <c r="I208" s="98">
        <v>0</v>
      </c>
      <c r="J208" s="98">
        <v>0</v>
      </c>
      <c r="K208" s="98">
        <v>0</v>
      </c>
      <c r="L208" s="98">
        <v>0</v>
      </c>
      <c r="M208" s="98">
        <v>0</v>
      </c>
      <c r="N208" s="98">
        <v>0</v>
      </c>
      <c r="O208" s="98">
        <v>1.4999999999999999E-2</v>
      </c>
      <c r="P208" s="98">
        <v>0.02</v>
      </c>
      <c r="Q208" s="98">
        <v>2.0352877451725711E-2</v>
      </c>
    </row>
    <row r="209" spans="1:17" hidden="1" x14ac:dyDescent="0.25">
      <c r="A209" s="92" t="s">
        <v>11</v>
      </c>
      <c r="B209" s="92" t="s">
        <v>12</v>
      </c>
      <c r="C209" s="92" t="s">
        <v>13</v>
      </c>
      <c r="D209" s="92" t="s">
        <v>23</v>
      </c>
      <c r="E209" s="92" t="s">
        <v>24</v>
      </c>
      <c r="F209" s="88" t="s">
        <v>250</v>
      </c>
      <c r="G209" s="92" t="s">
        <v>147</v>
      </c>
      <c r="H209" s="98">
        <v>110.86675</v>
      </c>
      <c r="I209" s="98">
        <v>121.37824999999999</v>
      </c>
      <c r="J209" s="98">
        <v>109.28</v>
      </c>
      <c r="K209" s="98">
        <v>115.006</v>
      </c>
      <c r="L209" s="98">
        <v>112.31725</v>
      </c>
      <c r="M209" s="98">
        <v>116.44725</v>
      </c>
      <c r="N209" s="98">
        <v>104.4285</v>
      </c>
      <c r="O209" s="98">
        <v>110.33025000000001</v>
      </c>
      <c r="P209" s="98">
        <v>118.6375</v>
      </c>
      <c r="Q209" s="98">
        <v>122.35234044492169</v>
      </c>
    </row>
    <row r="210" spans="1:17" hidden="1" x14ac:dyDescent="0.25">
      <c r="A210" s="92" t="s">
        <v>11</v>
      </c>
      <c r="B210" s="92" t="s">
        <v>12</v>
      </c>
      <c r="C210" s="92" t="s">
        <v>13</v>
      </c>
      <c r="D210" s="92" t="s">
        <v>23</v>
      </c>
      <c r="E210" s="92" t="s">
        <v>24</v>
      </c>
      <c r="F210" s="88" t="s">
        <v>225</v>
      </c>
      <c r="G210" s="92" t="s">
        <v>147</v>
      </c>
      <c r="H210" s="98">
        <v>7.5000000000000002E-4</v>
      </c>
      <c r="I210" s="98">
        <v>0</v>
      </c>
      <c r="J210" s="98">
        <v>0</v>
      </c>
      <c r="K210" s="98">
        <v>0</v>
      </c>
      <c r="L210" s="98">
        <v>0</v>
      </c>
      <c r="M210" s="98">
        <v>0</v>
      </c>
      <c r="N210" s="98">
        <v>0</v>
      </c>
      <c r="O210" s="98">
        <v>0</v>
      </c>
      <c r="P210" s="98">
        <v>0</v>
      </c>
      <c r="Q210" s="98">
        <v>0</v>
      </c>
    </row>
    <row r="211" spans="1:17" hidden="1" x14ac:dyDescent="0.25">
      <c r="A211" s="92" t="s">
        <v>11</v>
      </c>
      <c r="B211" s="92" t="s">
        <v>12</v>
      </c>
      <c r="C211" s="92" t="s">
        <v>13</v>
      </c>
      <c r="D211" s="92" t="s">
        <v>23</v>
      </c>
      <c r="E211" s="92" t="s">
        <v>24</v>
      </c>
      <c r="F211" s="88" t="s">
        <v>251</v>
      </c>
      <c r="G211" s="92" t="s">
        <v>147</v>
      </c>
      <c r="H211" s="98">
        <v>61.977499999999999</v>
      </c>
      <c r="I211" s="98">
        <v>68.622</v>
      </c>
      <c r="J211" s="98">
        <v>69.069249999999997</v>
      </c>
      <c r="K211" s="98">
        <v>70.145750000000007</v>
      </c>
      <c r="L211" s="98">
        <v>69.515749999999997</v>
      </c>
      <c r="M211" s="98">
        <v>70.223249999999993</v>
      </c>
      <c r="N211" s="98">
        <v>69.27225</v>
      </c>
      <c r="O211" s="98">
        <v>71.010249999999999</v>
      </c>
      <c r="P211" s="98">
        <v>78.027749999999997</v>
      </c>
      <c r="Q211" s="98">
        <v>81.538715290976128</v>
      </c>
    </row>
    <row r="212" spans="1:17" hidden="1" x14ac:dyDescent="0.25">
      <c r="A212" s="92" t="s">
        <v>11</v>
      </c>
      <c r="B212" s="92" t="s">
        <v>12</v>
      </c>
      <c r="C212" s="92" t="s">
        <v>13</v>
      </c>
      <c r="D212" s="92" t="s">
        <v>23</v>
      </c>
      <c r="E212" s="92" t="s">
        <v>24</v>
      </c>
      <c r="F212" s="88" t="s">
        <v>252</v>
      </c>
      <c r="G212" s="92" t="s">
        <v>147</v>
      </c>
      <c r="H212" s="98">
        <v>128.12575000000001</v>
      </c>
      <c r="I212" s="98">
        <v>138.16849999999999</v>
      </c>
      <c r="J212" s="98">
        <v>156.05025000000001</v>
      </c>
      <c r="K212" s="98">
        <v>166.143</v>
      </c>
      <c r="L212" s="98">
        <v>181.50475</v>
      </c>
      <c r="M212" s="98">
        <v>194.322</v>
      </c>
      <c r="N212" s="98">
        <v>206.43799999999999</v>
      </c>
      <c r="O212" s="98">
        <v>223.40625</v>
      </c>
      <c r="P212" s="98">
        <v>235.92775</v>
      </c>
      <c r="Q212" s="98">
        <v>242.77217517580203</v>
      </c>
    </row>
    <row r="213" spans="1:17" hidden="1" x14ac:dyDescent="0.25">
      <c r="A213" s="92" t="s">
        <v>11</v>
      </c>
      <c r="B213" s="92" t="s">
        <v>12</v>
      </c>
      <c r="C213" s="92" t="s">
        <v>13</v>
      </c>
      <c r="D213" s="92" t="s">
        <v>23</v>
      </c>
      <c r="E213" s="92" t="s">
        <v>24</v>
      </c>
      <c r="F213" s="88" t="s">
        <v>253</v>
      </c>
      <c r="G213" s="92" t="s">
        <v>147</v>
      </c>
      <c r="H213" s="98">
        <v>0.52049999999999996</v>
      </c>
      <c r="I213" s="98">
        <v>0.38950000000000001</v>
      </c>
      <c r="J213" s="98">
        <v>7.1999999999999995E-2</v>
      </c>
      <c r="K213" s="98">
        <v>0</v>
      </c>
      <c r="L213" s="98">
        <v>0</v>
      </c>
      <c r="M213" s="98">
        <v>0</v>
      </c>
      <c r="N213" s="98">
        <v>0</v>
      </c>
      <c r="O213" s="98">
        <v>0</v>
      </c>
      <c r="P213" s="98">
        <v>0</v>
      </c>
      <c r="Q213" s="98">
        <v>0</v>
      </c>
    </row>
    <row r="214" spans="1:17" hidden="1" x14ac:dyDescent="0.25">
      <c r="A214" s="92" t="s">
        <v>11</v>
      </c>
      <c r="B214" s="92" t="s">
        <v>12</v>
      </c>
      <c r="C214" s="92" t="s">
        <v>13</v>
      </c>
      <c r="D214" s="92" t="s">
        <v>23</v>
      </c>
      <c r="E214" s="92" t="s">
        <v>24</v>
      </c>
      <c r="F214" s="88" t="s">
        <v>254</v>
      </c>
      <c r="G214" s="92" t="s">
        <v>147</v>
      </c>
      <c r="H214" s="98">
        <v>79.535250000000005</v>
      </c>
      <c r="I214" s="98">
        <v>78.030500000000004</v>
      </c>
      <c r="J214" s="98">
        <v>79.363249999999994</v>
      </c>
      <c r="K214" s="98">
        <v>83.788749999999993</v>
      </c>
      <c r="L214" s="98">
        <v>80.632750000000001</v>
      </c>
      <c r="M214" s="98">
        <v>79.641499999999994</v>
      </c>
      <c r="N214" s="98">
        <v>84.310249999999996</v>
      </c>
      <c r="O214" s="98">
        <v>87.449749999999995</v>
      </c>
      <c r="P214" s="98">
        <v>90.436999999999998</v>
      </c>
      <c r="Q214" s="98">
        <v>92.861021017371144</v>
      </c>
    </row>
    <row r="215" spans="1:17" hidden="1" x14ac:dyDescent="0.25">
      <c r="A215" s="92" t="s">
        <v>11</v>
      </c>
      <c r="B215" s="92" t="s">
        <v>12</v>
      </c>
      <c r="C215" s="92" t="s">
        <v>13</v>
      </c>
      <c r="D215" s="92" t="s">
        <v>23</v>
      </c>
      <c r="E215" s="92" t="s">
        <v>24</v>
      </c>
      <c r="F215" s="88" t="s">
        <v>190</v>
      </c>
      <c r="G215" s="92" t="s">
        <v>147</v>
      </c>
      <c r="H215" s="98">
        <v>0</v>
      </c>
      <c r="I215" s="98">
        <v>0</v>
      </c>
      <c r="J215" s="98">
        <v>0</v>
      </c>
      <c r="K215" s="98">
        <v>0</v>
      </c>
      <c r="L215" s="98">
        <v>0</v>
      </c>
      <c r="M215" s="98">
        <v>0</v>
      </c>
      <c r="N215" s="98">
        <v>0</v>
      </c>
      <c r="O215" s="98">
        <v>0</v>
      </c>
      <c r="P215" s="98">
        <v>0</v>
      </c>
      <c r="Q215" s="98">
        <v>0</v>
      </c>
    </row>
    <row r="216" spans="1:17" hidden="1" x14ac:dyDescent="0.25">
      <c r="A216" s="92" t="s">
        <v>11</v>
      </c>
      <c r="B216" s="92" t="s">
        <v>12</v>
      </c>
      <c r="C216" s="92" t="s">
        <v>13</v>
      </c>
      <c r="D216" s="92" t="s">
        <v>23</v>
      </c>
      <c r="E216" s="92" t="s">
        <v>24</v>
      </c>
      <c r="F216" s="88" t="s">
        <v>255</v>
      </c>
      <c r="G216" s="92" t="s">
        <v>147</v>
      </c>
      <c r="H216" s="98">
        <v>0</v>
      </c>
      <c r="I216" s="98">
        <v>0</v>
      </c>
      <c r="J216" s="98">
        <v>0</v>
      </c>
      <c r="K216" s="98">
        <v>0</v>
      </c>
      <c r="L216" s="98">
        <v>1.6500000000000001E-2</v>
      </c>
      <c r="M216" s="98">
        <v>1.975E-2</v>
      </c>
      <c r="N216" s="98">
        <v>1.975E-2</v>
      </c>
      <c r="O216" s="98">
        <v>1.2500000000000001E-2</v>
      </c>
      <c r="P216" s="98">
        <v>0.01</v>
      </c>
      <c r="Q216" s="98">
        <v>1.0176438725862855E-2</v>
      </c>
    </row>
    <row r="217" spans="1:17" hidden="1" x14ac:dyDescent="0.25">
      <c r="A217" s="92" t="s">
        <v>11</v>
      </c>
      <c r="B217" s="92" t="s">
        <v>12</v>
      </c>
      <c r="C217" s="92" t="s">
        <v>13</v>
      </c>
      <c r="D217" s="92" t="s">
        <v>23</v>
      </c>
      <c r="E217" s="92" t="s">
        <v>24</v>
      </c>
      <c r="F217" s="88" t="s">
        <v>256</v>
      </c>
      <c r="G217" s="92" t="s">
        <v>147</v>
      </c>
      <c r="H217" s="98">
        <v>301.65499999999997</v>
      </c>
      <c r="I217" s="98">
        <v>318.84075000000001</v>
      </c>
      <c r="J217" s="98">
        <v>319.39175</v>
      </c>
      <c r="K217" s="98">
        <v>340.72725000000003</v>
      </c>
      <c r="L217" s="98">
        <v>371.45350000000002</v>
      </c>
      <c r="M217" s="98">
        <v>395.8655</v>
      </c>
      <c r="N217" s="98">
        <v>419.90974999999997</v>
      </c>
      <c r="O217" s="98">
        <v>430.98899999999998</v>
      </c>
      <c r="P217" s="98">
        <v>437.36975000000001</v>
      </c>
      <c r="Q217" s="98">
        <v>446.69376022787748</v>
      </c>
    </row>
    <row r="218" spans="1:17" hidden="1" x14ac:dyDescent="0.25">
      <c r="A218" s="92" t="s">
        <v>11</v>
      </c>
      <c r="B218" s="92" t="s">
        <v>12</v>
      </c>
      <c r="C218" s="92" t="s">
        <v>13</v>
      </c>
      <c r="D218" s="92" t="s">
        <v>23</v>
      </c>
      <c r="E218" s="92" t="s">
        <v>24</v>
      </c>
      <c r="F218" s="88" t="s">
        <v>257</v>
      </c>
      <c r="G218" s="92" t="s">
        <v>147</v>
      </c>
      <c r="H218" s="98">
        <v>0</v>
      </c>
      <c r="I218" s="98">
        <v>5.9249999999999997E-2</v>
      </c>
      <c r="J218" s="98">
        <v>1.975E-2</v>
      </c>
      <c r="K218" s="98">
        <v>0</v>
      </c>
      <c r="L218" s="98">
        <v>0</v>
      </c>
      <c r="M218" s="98">
        <v>0</v>
      </c>
      <c r="N218" s="98">
        <v>0</v>
      </c>
      <c r="O218" s="98">
        <v>0</v>
      </c>
      <c r="P218" s="98">
        <v>7.4999999999999997E-3</v>
      </c>
      <c r="Q218" s="98">
        <v>1.0176438725862855E-2</v>
      </c>
    </row>
    <row r="219" spans="1:17" hidden="1" x14ac:dyDescent="0.25">
      <c r="A219" s="92" t="s">
        <v>11</v>
      </c>
      <c r="B219" s="92" t="s">
        <v>12</v>
      </c>
      <c r="C219" s="92" t="s">
        <v>13</v>
      </c>
      <c r="D219" s="92" t="s">
        <v>23</v>
      </c>
      <c r="E219" s="92" t="s">
        <v>24</v>
      </c>
      <c r="F219" s="88" t="s">
        <v>258</v>
      </c>
      <c r="G219" s="92" t="s">
        <v>147</v>
      </c>
      <c r="H219" s="98">
        <v>136.98124999999999</v>
      </c>
      <c r="I219" s="98">
        <v>131.05025000000001</v>
      </c>
      <c r="J219" s="98">
        <v>132.98675</v>
      </c>
      <c r="K219" s="98">
        <v>142.06450000000001</v>
      </c>
      <c r="L219" s="98">
        <v>144.98150000000001</v>
      </c>
      <c r="M219" s="98">
        <v>156.41925000000001</v>
      </c>
      <c r="N219" s="98">
        <v>159.28274999999999</v>
      </c>
      <c r="O219" s="98">
        <v>171.35400000000001</v>
      </c>
      <c r="P219" s="98">
        <v>181.04949999999999</v>
      </c>
      <c r="Q219" s="98">
        <v>186.13520544701234</v>
      </c>
    </row>
    <row r="220" spans="1:17" hidden="1" x14ac:dyDescent="0.25">
      <c r="A220" s="92" t="s">
        <v>11</v>
      </c>
      <c r="B220" s="92" t="s">
        <v>12</v>
      </c>
      <c r="C220" s="92" t="s">
        <v>13</v>
      </c>
      <c r="D220" s="92" t="s">
        <v>23</v>
      </c>
      <c r="E220" s="92" t="s">
        <v>19</v>
      </c>
      <c r="F220" s="88" t="s">
        <v>203</v>
      </c>
      <c r="G220" s="92" t="s">
        <v>147</v>
      </c>
      <c r="H220" s="98">
        <v>6.4000000000000003E-3</v>
      </c>
      <c r="I220" s="98">
        <v>0</v>
      </c>
      <c r="J220" s="98">
        <v>0</v>
      </c>
      <c r="K220" s="98">
        <v>0</v>
      </c>
      <c r="L220" s="98">
        <v>0</v>
      </c>
      <c r="M220" s="98">
        <v>0</v>
      </c>
      <c r="N220" s="98">
        <v>0</v>
      </c>
      <c r="O220" s="98">
        <v>0</v>
      </c>
      <c r="P220" s="98">
        <v>0</v>
      </c>
      <c r="Q220" s="98">
        <v>0</v>
      </c>
    </row>
    <row r="221" spans="1:17" hidden="1" x14ac:dyDescent="0.25">
      <c r="A221" s="92" t="s">
        <v>11</v>
      </c>
      <c r="B221" s="92" t="s">
        <v>12</v>
      </c>
      <c r="C221" s="92" t="s">
        <v>13</v>
      </c>
      <c r="D221" s="92" t="s">
        <v>23</v>
      </c>
      <c r="E221" s="92" t="s">
        <v>19</v>
      </c>
      <c r="F221" s="88" t="s">
        <v>227</v>
      </c>
      <c r="G221" s="92" t="s">
        <v>147</v>
      </c>
      <c r="H221" s="98">
        <v>0</v>
      </c>
      <c r="I221" s="98">
        <v>0</v>
      </c>
      <c r="J221" s="98">
        <v>0</v>
      </c>
      <c r="K221" s="98">
        <v>0</v>
      </c>
      <c r="L221" s="98">
        <v>0</v>
      </c>
      <c r="M221" s="98">
        <v>0</v>
      </c>
      <c r="N221" s="98">
        <v>0</v>
      </c>
      <c r="O221" s="98">
        <v>0</v>
      </c>
      <c r="P221" s="98">
        <v>0</v>
      </c>
      <c r="Q221" s="98">
        <v>0</v>
      </c>
    </row>
    <row r="222" spans="1:17" hidden="1" x14ac:dyDescent="0.25">
      <c r="A222" s="92" t="s">
        <v>11</v>
      </c>
      <c r="B222" s="92" t="s">
        <v>12</v>
      </c>
      <c r="C222" s="92" t="s">
        <v>13</v>
      </c>
      <c r="D222" s="92" t="s">
        <v>23</v>
      </c>
      <c r="E222" s="92" t="s">
        <v>19</v>
      </c>
      <c r="F222" s="88" t="s">
        <v>191</v>
      </c>
      <c r="G222" s="92" t="s">
        <v>147</v>
      </c>
      <c r="H222" s="98">
        <v>0</v>
      </c>
      <c r="I222" s="98">
        <v>0</v>
      </c>
      <c r="J222" s="98">
        <v>0</v>
      </c>
      <c r="K222" s="98">
        <v>0</v>
      </c>
      <c r="L222" s="98">
        <v>0</v>
      </c>
      <c r="M222" s="98">
        <v>0</v>
      </c>
      <c r="N222" s="98">
        <v>0</v>
      </c>
      <c r="O222" s="98">
        <v>0</v>
      </c>
      <c r="P222" s="98">
        <v>0</v>
      </c>
      <c r="Q222" s="98">
        <v>0</v>
      </c>
    </row>
    <row r="223" spans="1:17" hidden="1" x14ac:dyDescent="0.25">
      <c r="A223" s="92" t="s">
        <v>11</v>
      </c>
      <c r="B223" s="92" t="s">
        <v>12</v>
      </c>
      <c r="C223" s="92" t="s">
        <v>13</v>
      </c>
      <c r="D223" s="92" t="s">
        <v>23</v>
      </c>
      <c r="E223" s="92" t="s">
        <v>19</v>
      </c>
      <c r="F223" s="88" t="s">
        <v>192</v>
      </c>
      <c r="G223" s="92" t="s">
        <v>147</v>
      </c>
      <c r="H223" s="98">
        <v>0</v>
      </c>
      <c r="I223" s="98">
        <v>0</v>
      </c>
      <c r="J223" s="98">
        <v>0</v>
      </c>
      <c r="K223" s="98">
        <v>0</v>
      </c>
      <c r="L223" s="98">
        <v>0</v>
      </c>
      <c r="M223" s="98">
        <v>0</v>
      </c>
      <c r="N223" s="98">
        <v>0</v>
      </c>
      <c r="O223" s="98">
        <v>0</v>
      </c>
      <c r="P223" s="98">
        <v>0</v>
      </c>
      <c r="Q223" s="98">
        <v>0</v>
      </c>
    </row>
    <row r="224" spans="1:17" hidden="1" x14ac:dyDescent="0.25">
      <c r="A224" s="92" t="s">
        <v>11</v>
      </c>
      <c r="B224" s="92" t="s">
        <v>12</v>
      </c>
      <c r="C224" s="92" t="s">
        <v>13</v>
      </c>
      <c r="D224" s="92" t="s">
        <v>23</v>
      </c>
      <c r="E224" s="92" t="s">
        <v>19</v>
      </c>
      <c r="F224" s="88" t="s">
        <v>206</v>
      </c>
      <c r="G224" s="92" t="s">
        <v>147</v>
      </c>
      <c r="H224" s="98">
        <v>2.5600000000000002E-3</v>
      </c>
      <c r="I224" s="98">
        <v>0</v>
      </c>
      <c r="J224" s="98">
        <v>0</v>
      </c>
      <c r="K224" s="98">
        <v>0</v>
      </c>
      <c r="L224" s="98">
        <v>0</v>
      </c>
      <c r="M224" s="98">
        <v>0</v>
      </c>
      <c r="N224" s="98">
        <v>0</v>
      </c>
      <c r="O224" s="98">
        <v>0</v>
      </c>
      <c r="P224" s="98">
        <v>0</v>
      </c>
      <c r="Q224" s="98">
        <v>0</v>
      </c>
    </row>
    <row r="225" spans="1:17" hidden="1" x14ac:dyDescent="0.25">
      <c r="A225" s="92" t="s">
        <v>11</v>
      </c>
      <c r="B225" s="92" t="s">
        <v>12</v>
      </c>
      <c r="C225" s="92" t="s">
        <v>13</v>
      </c>
      <c r="D225" s="92" t="s">
        <v>23</v>
      </c>
      <c r="E225" s="92" t="s">
        <v>19</v>
      </c>
      <c r="F225" s="88" t="s">
        <v>220</v>
      </c>
      <c r="G225" s="92" t="s">
        <v>147</v>
      </c>
      <c r="H225" s="98">
        <v>0</v>
      </c>
      <c r="I225" s="98">
        <v>0</v>
      </c>
      <c r="J225" s="98">
        <v>0</v>
      </c>
      <c r="K225" s="98">
        <v>0</v>
      </c>
      <c r="L225" s="98">
        <v>0</v>
      </c>
      <c r="M225" s="98">
        <v>0</v>
      </c>
      <c r="N225" s="98">
        <v>0</v>
      </c>
      <c r="O225" s="98">
        <v>0</v>
      </c>
      <c r="P225" s="98">
        <v>0</v>
      </c>
      <c r="Q225" s="98">
        <v>0</v>
      </c>
    </row>
    <row r="226" spans="1:17" hidden="1" x14ac:dyDescent="0.25">
      <c r="A226" s="92" t="s">
        <v>11</v>
      </c>
      <c r="B226" s="92" t="s">
        <v>12</v>
      </c>
      <c r="C226" s="92" t="s">
        <v>13</v>
      </c>
      <c r="D226" s="92" t="s">
        <v>23</v>
      </c>
      <c r="E226" s="92" t="s">
        <v>19</v>
      </c>
      <c r="F226" s="88" t="s">
        <v>193</v>
      </c>
      <c r="G226" s="92" t="s">
        <v>147</v>
      </c>
      <c r="H226" s="98">
        <v>0</v>
      </c>
      <c r="I226" s="98">
        <v>0</v>
      </c>
      <c r="J226" s="98">
        <v>0</v>
      </c>
      <c r="K226" s="98">
        <v>0</v>
      </c>
      <c r="L226" s="98">
        <v>0</v>
      </c>
      <c r="M226" s="98">
        <v>0</v>
      </c>
      <c r="N226" s="98">
        <v>0</v>
      </c>
      <c r="O226" s="98">
        <v>0</v>
      </c>
      <c r="P226" s="98">
        <v>1.1519999999999999E-2</v>
      </c>
      <c r="Q226" s="98">
        <v>1.5359999999999999E-2</v>
      </c>
    </row>
    <row r="227" spans="1:17" hidden="1" x14ac:dyDescent="0.25">
      <c r="A227" s="92" t="s">
        <v>11</v>
      </c>
      <c r="B227" s="92" t="s">
        <v>12</v>
      </c>
      <c r="C227" s="92" t="s">
        <v>13</v>
      </c>
      <c r="D227" s="92" t="s">
        <v>23</v>
      </c>
      <c r="E227" s="92" t="s">
        <v>19</v>
      </c>
      <c r="F227" s="88" t="s">
        <v>259</v>
      </c>
      <c r="G227" s="92" t="s">
        <v>147</v>
      </c>
      <c r="H227" s="98">
        <v>0</v>
      </c>
      <c r="I227" s="98">
        <v>0</v>
      </c>
      <c r="J227" s="98">
        <v>0</v>
      </c>
      <c r="K227" s="98">
        <v>0</v>
      </c>
      <c r="L227" s="98">
        <v>0</v>
      </c>
      <c r="M227" s="98">
        <v>0</v>
      </c>
      <c r="N227" s="98">
        <v>0</v>
      </c>
      <c r="O227" s="98">
        <v>0</v>
      </c>
      <c r="P227" s="98">
        <v>0</v>
      </c>
      <c r="Q227" s="98">
        <v>0</v>
      </c>
    </row>
    <row r="228" spans="1:17" hidden="1" x14ac:dyDescent="0.25">
      <c r="A228" s="92" t="s">
        <v>11</v>
      </c>
      <c r="B228" s="92" t="s">
        <v>12</v>
      </c>
      <c r="C228" s="92" t="s">
        <v>13</v>
      </c>
      <c r="D228" s="92" t="s">
        <v>23</v>
      </c>
      <c r="E228" s="92" t="s">
        <v>19</v>
      </c>
      <c r="F228" s="88" t="s">
        <v>223</v>
      </c>
      <c r="G228" s="92" t="s">
        <v>147</v>
      </c>
      <c r="H228" s="98">
        <v>0</v>
      </c>
      <c r="I228" s="98">
        <v>0</v>
      </c>
      <c r="J228" s="98">
        <v>0</v>
      </c>
      <c r="K228" s="98">
        <v>0</v>
      </c>
      <c r="L228" s="98">
        <v>0</v>
      </c>
      <c r="M228" s="98">
        <v>0</v>
      </c>
      <c r="N228" s="98">
        <v>0</v>
      </c>
      <c r="O228" s="98">
        <v>0</v>
      </c>
      <c r="P228" s="98">
        <v>0</v>
      </c>
      <c r="Q228" s="98">
        <v>0</v>
      </c>
    </row>
    <row r="229" spans="1:17" hidden="1" x14ac:dyDescent="0.25">
      <c r="A229" s="92" t="s">
        <v>11</v>
      </c>
      <c r="B229" s="92" t="s">
        <v>12</v>
      </c>
      <c r="C229" s="92" t="s">
        <v>13</v>
      </c>
      <c r="D229" s="92" t="s">
        <v>23</v>
      </c>
      <c r="E229" s="92" t="s">
        <v>19</v>
      </c>
      <c r="F229" s="88" t="s">
        <v>221</v>
      </c>
      <c r="G229" s="92" t="s">
        <v>147</v>
      </c>
      <c r="H229" s="98">
        <v>0</v>
      </c>
      <c r="I229" s="98">
        <v>0</v>
      </c>
      <c r="J229" s="98">
        <v>0</v>
      </c>
      <c r="K229" s="98">
        <v>0</v>
      </c>
      <c r="L229" s="98">
        <v>0</v>
      </c>
      <c r="M229" s="98">
        <v>0</v>
      </c>
      <c r="N229" s="98">
        <v>0</v>
      </c>
      <c r="O229" s="98">
        <v>0</v>
      </c>
      <c r="P229" s="98">
        <v>0</v>
      </c>
      <c r="Q229" s="98">
        <v>0</v>
      </c>
    </row>
    <row r="230" spans="1:17" hidden="1" x14ac:dyDescent="0.25">
      <c r="A230" s="92" t="s">
        <v>11</v>
      </c>
      <c r="B230" s="92" t="s">
        <v>12</v>
      </c>
      <c r="C230" s="92" t="s">
        <v>13</v>
      </c>
      <c r="D230" s="92" t="s">
        <v>23</v>
      </c>
      <c r="E230" s="92" t="s">
        <v>19</v>
      </c>
      <c r="F230" s="88" t="s">
        <v>222</v>
      </c>
      <c r="G230" s="92" t="s">
        <v>147</v>
      </c>
      <c r="H230" s="98">
        <v>0</v>
      </c>
      <c r="I230" s="98">
        <v>0</v>
      </c>
      <c r="J230" s="98">
        <v>0</v>
      </c>
      <c r="K230" s="98">
        <v>0</v>
      </c>
      <c r="L230" s="98">
        <v>0</v>
      </c>
      <c r="M230" s="98">
        <v>0</v>
      </c>
      <c r="N230" s="98">
        <v>0</v>
      </c>
      <c r="O230" s="98">
        <v>0</v>
      </c>
      <c r="P230" s="98">
        <v>0</v>
      </c>
      <c r="Q230" s="98">
        <v>0</v>
      </c>
    </row>
    <row r="231" spans="1:17" hidden="1" x14ac:dyDescent="0.25">
      <c r="A231" s="92" t="s">
        <v>11</v>
      </c>
      <c r="B231" s="92" t="s">
        <v>12</v>
      </c>
      <c r="C231" s="92" t="s">
        <v>13</v>
      </c>
      <c r="D231" s="92" t="s">
        <v>23</v>
      </c>
      <c r="E231" s="92" t="s">
        <v>19</v>
      </c>
      <c r="F231" s="88" t="s">
        <v>201</v>
      </c>
      <c r="G231" s="92" t="s">
        <v>147</v>
      </c>
      <c r="H231" s="98">
        <v>0</v>
      </c>
      <c r="I231" s="98">
        <v>0</v>
      </c>
      <c r="J231" s="98">
        <v>0</v>
      </c>
      <c r="K231" s="98">
        <v>0</v>
      </c>
      <c r="L231" s="98">
        <v>0</v>
      </c>
      <c r="M231" s="98">
        <v>0</v>
      </c>
      <c r="N231" s="98">
        <v>0</v>
      </c>
      <c r="O231" s="98">
        <v>0</v>
      </c>
      <c r="P231" s="98">
        <v>0</v>
      </c>
      <c r="Q231" s="98">
        <v>0</v>
      </c>
    </row>
    <row r="232" spans="1:17" hidden="1" x14ac:dyDescent="0.25">
      <c r="A232" s="92" t="s">
        <v>11</v>
      </c>
      <c r="B232" s="92" t="s">
        <v>12</v>
      </c>
      <c r="C232" s="92" t="s">
        <v>13</v>
      </c>
      <c r="D232" s="92" t="s">
        <v>23</v>
      </c>
      <c r="E232" s="92" t="s">
        <v>19</v>
      </c>
      <c r="F232" s="88" t="s">
        <v>207</v>
      </c>
      <c r="G232" s="92" t="s">
        <v>147</v>
      </c>
      <c r="H232" s="98">
        <v>0.47526000000000002</v>
      </c>
      <c r="I232" s="98">
        <v>0.36605749999999998</v>
      </c>
      <c r="J232" s="98">
        <v>0.28754249999999998</v>
      </c>
      <c r="K232" s="98">
        <v>0.32550000000000001</v>
      </c>
      <c r="L232" s="98">
        <v>0.25339500000000004</v>
      </c>
      <c r="M232" s="98">
        <v>0.23634749999999999</v>
      </c>
      <c r="N232" s="98">
        <v>0.20092999999999997</v>
      </c>
      <c r="O232" s="98">
        <v>0.20048750000000001</v>
      </c>
      <c r="P232" s="98">
        <v>0.19451250000000003</v>
      </c>
      <c r="Q232" s="98">
        <v>0.18342750000000005</v>
      </c>
    </row>
    <row r="233" spans="1:17" hidden="1" x14ac:dyDescent="0.25">
      <c r="A233" s="92" t="s">
        <v>11</v>
      </c>
      <c r="B233" s="92" t="s">
        <v>12</v>
      </c>
      <c r="C233" s="92" t="s">
        <v>13</v>
      </c>
      <c r="D233" s="92" t="s">
        <v>23</v>
      </c>
      <c r="E233" s="92" t="s">
        <v>19</v>
      </c>
      <c r="F233" s="88" t="s">
        <v>218</v>
      </c>
      <c r="G233" s="92" t="s">
        <v>147</v>
      </c>
      <c r="H233" s="98">
        <v>0</v>
      </c>
      <c r="I233" s="98">
        <v>0</v>
      </c>
      <c r="J233" s="98">
        <v>0</v>
      </c>
      <c r="K233" s="98">
        <v>0</v>
      </c>
      <c r="L233" s="98">
        <v>0</v>
      </c>
      <c r="M233" s="98">
        <v>0</v>
      </c>
      <c r="N233" s="98">
        <v>0</v>
      </c>
      <c r="O233" s="98">
        <v>0</v>
      </c>
      <c r="P233" s="98">
        <v>0</v>
      </c>
      <c r="Q233" s="98">
        <v>0</v>
      </c>
    </row>
    <row r="234" spans="1:17" hidden="1" x14ac:dyDescent="0.25">
      <c r="A234" s="92" t="s">
        <v>11</v>
      </c>
      <c r="B234" s="92" t="s">
        <v>12</v>
      </c>
      <c r="C234" s="92" t="s">
        <v>13</v>
      </c>
      <c r="D234" s="92" t="s">
        <v>23</v>
      </c>
      <c r="E234" s="92" t="s">
        <v>19</v>
      </c>
      <c r="F234" s="88" t="s">
        <v>194</v>
      </c>
      <c r="G234" s="92" t="s">
        <v>147</v>
      </c>
      <c r="H234" s="98">
        <v>0</v>
      </c>
      <c r="I234" s="98">
        <v>0</v>
      </c>
      <c r="J234" s="98">
        <v>0</v>
      </c>
      <c r="K234" s="98">
        <v>0</v>
      </c>
      <c r="L234" s="98">
        <v>0</v>
      </c>
      <c r="M234" s="98">
        <v>0</v>
      </c>
      <c r="N234" s="98">
        <v>0</v>
      </c>
      <c r="O234" s="98">
        <v>0</v>
      </c>
      <c r="P234" s="98">
        <v>0</v>
      </c>
      <c r="Q234" s="98">
        <v>0</v>
      </c>
    </row>
    <row r="235" spans="1:17" hidden="1" x14ac:dyDescent="0.25">
      <c r="A235" s="92" t="s">
        <v>11</v>
      </c>
      <c r="B235" s="92" t="s">
        <v>12</v>
      </c>
      <c r="C235" s="92" t="s">
        <v>13</v>
      </c>
      <c r="D235" s="92" t="s">
        <v>23</v>
      </c>
      <c r="E235" s="92" t="s">
        <v>19</v>
      </c>
      <c r="F235" s="88" t="s">
        <v>195</v>
      </c>
      <c r="G235" s="92" t="s">
        <v>147</v>
      </c>
      <c r="H235" s="98">
        <v>0</v>
      </c>
      <c r="I235" s="98">
        <v>0</v>
      </c>
      <c r="J235" s="98">
        <v>0</v>
      </c>
      <c r="K235" s="98">
        <v>0</v>
      </c>
      <c r="L235" s="98">
        <v>0</v>
      </c>
      <c r="M235" s="98">
        <v>0</v>
      </c>
      <c r="N235" s="98">
        <v>0</v>
      </c>
      <c r="O235" s="98">
        <v>0</v>
      </c>
      <c r="P235" s="98">
        <v>0</v>
      </c>
      <c r="Q235" s="98">
        <v>0</v>
      </c>
    </row>
    <row r="236" spans="1:17" hidden="1" x14ac:dyDescent="0.25">
      <c r="A236" s="92" t="s">
        <v>11</v>
      </c>
      <c r="B236" s="92" t="s">
        <v>12</v>
      </c>
      <c r="C236" s="92" t="s">
        <v>13</v>
      </c>
      <c r="D236" s="92" t="s">
        <v>23</v>
      </c>
      <c r="E236" s="92" t="s">
        <v>19</v>
      </c>
      <c r="F236" s="88" t="s">
        <v>209</v>
      </c>
      <c r="G236" s="92" t="s">
        <v>147</v>
      </c>
      <c r="H236" s="98">
        <v>0</v>
      </c>
      <c r="I236" s="98">
        <v>0</v>
      </c>
      <c r="J236" s="98">
        <v>0</v>
      </c>
      <c r="K236" s="98">
        <v>0</v>
      </c>
      <c r="L236" s="98">
        <v>0</v>
      </c>
      <c r="M236" s="98">
        <v>0</v>
      </c>
      <c r="N236" s="98">
        <v>0</v>
      </c>
      <c r="O236" s="98">
        <v>0</v>
      </c>
      <c r="P236" s="98">
        <v>0</v>
      </c>
      <c r="Q236" s="98">
        <v>0</v>
      </c>
    </row>
    <row r="237" spans="1:17" hidden="1" x14ac:dyDescent="0.25">
      <c r="A237" s="92" t="s">
        <v>11</v>
      </c>
      <c r="B237" s="92" t="s">
        <v>12</v>
      </c>
      <c r="C237" s="92" t="s">
        <v>13</v>
      </c>
      <c r="D237" s="92" t="s">
        <v>23</v>
      </c>
      <c r="E237" s="92" t="s">
        <v>19</v>
      </c>
      <c r="F237" s="88" t="s">
        <v>208</v>
      </c>
      <c r="G237" s="92" t="s">
        <v>147</v>
      </c>
      <c r="H237" s="98">
        <v>0</v>
      </c>
      <c r="I237" s="98">
        <v>0</v>
      </c>
      <c r="J237" s="98">
        <v>0</v>
      </c>
      <c r="K237" s="98">
        <v>0</v>
      </c>
      <c r="L237" s="98">
        <v>0</v>
      </c>
      <c r="M237" s="98">
        <v>0</v>
      </c>
      <c r="N237" s="98">
        <v>0</v>
      </c>
      <c r="O237" s="98">
        <v>0</v>
      </c>
      <c r="P237" s="98">
        <v>0</v>
      </c>
      <c r="Q237" s="98">
        <v>0</v>
      </c>
    </row>
    <row r="238" spans="1:17" hidden="1" x14ac:dyDescent="0.25">
      <c r="A238" s="92" t="s">
        <v>11</v>
      </c>
      <c r="B238" s="92" t="s">
        <v>12</v>
      </c>
      <c r="C238" s="92" t="s">
        <v>13</v>
      </c>
      <c r="D238" s="92" t="s">
        <v>23</v>
      </c>
      <c r="E238" s="92" t="s">
        <v>19</v>
      </c>
      <c r="F238" s="88" t="s">
        <v>226</v>
      </c>
      <c r="G238" s="92" t="s">
        <v>147</v>
      </c>
      <c r="H238" s="98">
        <v>0</v>
      </c>
      <c r="I238" s="98">
        <v>0</v>
      </c>
      <c r="J238" s="98">
        <v>0</v>
      </c>
      <c r="K238" s="98">
        <v>0</v>
      </c>
      <c r="L238" s="98">
        <v>0</v>
      </c>
      <c r="M238" s="98">
        <v>0</v>
      </c>
      <c r="N238" s="98">
        <v>0</v>
      </c>
      <c r="O238" s="98">
        <v>0</v>
      </c>
      <c r="P238" s="98">
        <v>0</v>
      </c>
      <c r="Q238" s="98">
        <v>0</v>
      </c>
    </row>
    <row r="239" spans="1:17" hidden="1" x14ac:dyDescent="0.25">
      <c r="A239" s="92" t="s">
        <v>11</v>
      </c>
      <c r="B239" s="92" t="s">
        <v>12</v>
      </c>
      <c r="C239" s="92" t="s">
        <v>13</v>
      </c>
      <c r="D239" s="92" t="s">
        <v>23</v>
      </c>
      <c r="E239" s="92" t="s">
        <v>19</v>
      </c>
      <c r="F239" s="88" t="s">
        <v>196</v>
      </c>
      <c r="G239" s="92" t="s">
        <v>147</v>
      </c>
      <c r="H239" s="98">
        <v>0</v>
      </c>
      <c r="I239" s="98">
        <v>0</v>
      </c>
      <c r="J239" s="98">
        <v>0</v>
      </c>
      <c r="K239" s="98">
        <v>0</v>
      </c>
      <c r="L239" s="98">
        <v>0</v>
      </c>
      <c r="M239" s="98">
        <v>0</v>
      </c>
      <c r="N239" s="98">
        <v>0</v>
      </c>
      <c r="O239" s="98">
        <v>0</v>
      </c>
      <c r="P239" s="98">
        <v>0</v>
      </c>
      <c r="Q239" s="98">
        <v>0</v>
      </c>
    </row>
    <row r="240" spans="1:17" hidden="1" x14ac:dyDescent="0.25">
      <c r="A240" s="92" t="s">
        <v>11</v>
      </c>
      <c r="B240" s="92" t="s">
        <v>12</v>
      </c>
      <c r="C240" s="92" t="s">
        <v>13</v>
      </c>
      <c r="D240" s="92" t="s">
        <v>23</v>
      </c>
      <c r="E240" s="92" t="s">
        <v>19</v>
      </c>
      <c r="F240" s="88" t="s">
        <v>197</v>
      </c>
      <c r="G240" s="92" t="s">
        <v>147</v>
      </c>
      <c r="H240" s="98">
        <v>4.2882499999999997E-2</v>
      </c>
      <c r="I240" s="98">
        <v>3.1792500000000001E-2</v>
      </c>
      <c r="J240" s="98">
        <v>3.2844999999999999E-2</v>
      </c>
      <c r="K240" s="98">
        <v>1.4927499999999998E-2</v>
      </c>
      <c r="L240" s="98">
        <v>7.4462500000000001E-2</v>
      </c>
      <c r="M240" s="98">
        <v>0.127805</v>
      </c>
      <c r="N240" s="98">
        <v>0.11042</v>
      </c>
      <c r="O240" s="98">
        <v>0.14657500000000001</v>
      </c>
      <c r="P240" s="98">
        <v>0.11980250000000001</v>
      </c>
      <c r="Q240" s="98">
        <v>0.13494500000000001</v>
      </c>
    </row>
    <row r="241" spans="1:17" hidden="1" x14ac:dyDescent="0.25">
      <c r="A241" s="92" t="s">
        <v>11</v>
      </c>
      <c r="B241" s="92" t="s">
        <v>12</v>
      </c>
      <c r="C241" s="92" t="s">
        <v>13</v>
      </c>
      <c r="D241" s="92" t="s">
        <v>23</v>
      </c>
      <c r="E241" s="92" t="s">
        <v>19</v>
      </c>
      <c r="F241" s="88" t="s">
        <v>229</v>
      </c>
      <c r="G241" s="92" t="s">
        <v>147</v>
      </c>
      <c r="H241" s="98">
        <v>0</v>
      </c>
      <c r="I241" s="98">
        <v>0</v>
      </c>
      <c r="J241" s="98">
        <v>0</v>
      </c>
      <c r="K241" s="98">
        <v>0</v>
      </c>
      <c r="L241" s="98">
        <v>0</v>
      </c>
      <c r="M241" s="98">
        <v>0</v>
      </c>
      <c r="N241" s="98">
        <v>0</v>
      </c>
      <c r="O241" s="98">
        <v>0</v>
      </c>
      <c r="P241" s="98">
        <v>0</v>
      </c>
      <c r="Q241" s="98">
        <v>0</v>
      </c>
    </row>
    <row r="242" spans="1:17" hidden="1" x14ac:dyDescent="0.25">
      <c r="A242" s="92" t="s">
        <v>11</v>
      </c>
      <c r="B242" s="92" t="s">
        <v>12</v>
      </c>
      <c r="C242" s="92" t="s">
        <v>13</v>
      </c>
      <c r="D242" s="92" t="s">
        <v>23</v>
      </c>
      <c r="E242" s="92" t="s">
        <v>19</v>
      </c>
      <c r="F242" s="88" t="s">
        <v>198</v>
      </c>
      <c r="G242" s="92" t="s">
        <v>147</v>
      </c>
      <c r="H242" s="98">
        <v>0</v>
      </c>
      <c r="I242" s="98">
        <v>0</v>
      </c>
      <c r="J242" s="98">
        <v>0</v>
      </c>
      <c r="K242" s="98">
        <v>0</v>
      </c>
      <c r="L242" s="98">
        <v>0</v>
      </c>
      <c r="M242" s="98">
        <v>0</v>
      </c>
      <c r="N242" s="98">
        <v>0</v>
      </c>
      <c r="O242" s="98">
        <v>0</v>
      </c>
      <c r="P242" s="98">
        <v>0</v>
      </c>
      <c r="Q242" s="98">
        <v>0</v>
      </c>
    </row>
    <row r="243" spans="1:17" hidden="1" x14ac:dyDescent="0.25">
      <c r="A243" s="92" t="s">
        <v>11</v>
      </c>
      <c r="B243" s="92" t="s">
        <v>12</v>
      </c>
      <c r="C243" s="92" t="s">
        <v>13</v>
      </c>
      <c r="D243" s="92" t="s">
        <v>23</v>
      </c>
      <c r="E243" s="92" t="s">
        <v>19</v>
      </c>
      <c r="F243" s="88" t="s">
        <v>231</v>
      </c>
      <c r="G243" s="92" t="s">
        <v>147</v>
      </c>
      <c r="H243" s="98">
        <v>0</v>
      </c>
      <c r="I243" s="98">
        <v>0</v>
      </c>
      <c r="J243" s="98">
        <v>0</v>
      </c>
      <c r="K243" s="98">
        <v>0</v>
      </c>
      <c r="L243" s="98">
        <v>0</v>
      </c>
      <c r="M243" s="98">
        <v>0</v>
      </c>
      <c r="N243" s="98">
        <v>0</v>
      </c>
      <c r="O243" s="98">
        <v>0</v>
      </c>
      <c r="P243" s="98">
        <v>0</v>
      </c>
      <c r="Q243" s="98">
        <v>0</v>
      </c>
    </row>
    <row r="244" spans="1:17" hidden="1" x14ac:dyDescent="0.25">
      <c r="A244" s="92" t="s">
        <v>11</v>
      </c>
      <c r="B244" s="92" t="s">
        <v>12</v>
      </c>
      <c r="C244" s="92" t="s">
        <v>13</v>
      </c>
      <c r="D244" s="92" t="s">
        <v>23</v>
      </c>
      <c r="E244" s="92" t="s">
        <v>19</v>
      </c>
      <c r="F244" s="88" t="s">
        <v>230</v>
      </c>
      <c r="G244" s="92" t="s">
        <v>147</v>
      </c>
      <c r="H244" s="98">
        <v>0</v>
      </c>
      <c r="I244" s="98">
        <v>0</v>
      </c>
      <c r="J244" s="98">
        <v>0</v>
      </c>
      <c r="K244" s="98">
        <v>0</v>
      </c>
      <c r="L244" s="98">
        <v>0</v>
      </c>
      <c r="M244" s="98">
        <v>0</v>
      </c>
      <c r="N244" s="98">
        <v>0</v>
      </c>
      <c r="O244" s="98">
        <v>0</v>
      </c>
      <c r="P244" s="98">
        <v>0</v>
      </c>
      <c r="Q244" s="98">
        <v>0</v>
      </c>
    </row>
    <row r="245" spans="1:17" hidden="1" x14ac:dyDescent="0.25">
      <c r="A245" s="92" t="s">
        <v>11</v>
      </c>
      <c r="B245" s="92" t="s">
        <v>12</v>
      </c>
      <c r="C245" s="92" t="s">
        <v>13</v>
      </c>
      <c r="D245" s="92" t="s">
        <v>23</v>
      </c>
      <c r="E245" s="92" t="s">
        <v>19</v>
      </c>
      <c r="F245" s="88" t="s">
        <v>232</v>
      </c>
      <c r="G245" s="92" t="s">
        <v>147</v>
      </c>
      <c r="H245" s="98">
        <v>0</v>
      </c>
      <c r="I245" s="98">
        <v>0</v>
      </c>
      <c r="J245" s="98">
        <v>0</v>
      </c>
      <c r="K245" s="98">
        <v>0</v>
      </c>
      <c r="L245" s="98">
        <v>0</v>
      </c>
      <c r="M245" s="98">
        <v>0</v>
      </c>
      <c r="N245" s="98">
        <v>0</v>
      </c>
      <c r="O245" s="98">
        <v>0</v>
      </c>
      <c r="P245" s="98">
        <v>0</v>
      </c>
      <c r="Q245" s="98">
        <v>0</v>
      </c>
    </row>
    <row r="246" spans="1:17" hidden="1" x14ac:dyDescent="0.25">
      <c r="A246" s="92" t="s">
        <v>11</v>
      </c>
      <c r="B246" s="92" t="s">
        <v>12</v>
      </c>
      <c r="C246" s="92" t="s">
        <v>13</v>
      </c>
      <c r="D246" s="92" t="s">
        <v>23</v>
      </c>
      <c r="E246" s="92" t="s">
        <v>19</v>
      </c>
      <c r="F246" s="92" t="s">
        <v>225</v>
      </c>
      <c r="G246" s="92" t="s">
        <v>147</v>
      </c>
      <c r="H246" s="98">
        <v>0</v>
      </c>
      <c r="I246" s="98">
        <v>0</v>
      </c>
      <c r="J246" s="98">
        <v>0</v>
      </c>
      <c r="K246" s="98">
        <v>0</v>
      </c>
      <c r="L246" s="98">
        <v>0</v>
      </c>
      <c r="M246" s="98">
        <v>0</v>
      </c>
      <c r="N246" s="98">
        <v>0</v>
      </c>
      <c r="O246" s="98">
        <v>0</v>
      </c>
      <c r="P246" s="98">
        <v>0</v>
      </c>
      <c r="Q246" s="98">
        <v>0</v>
      </c>
    </row>
    <row r="247" spans="1:17" hidden="1" x14ac:dyDescent="0.25">
      <c r="A247" s="92" t="s">
        <v>11</v>
      </c>
      <c r="B247" s="92" t="s">
        <v>12</v>
      </c>
      <c r="C247" s="92" t="s">
        <v>13</v>
      </c>
      <c r="D247" s="92" t="s">
        <v>23</v>
      </c>
      <c r="E247" s="92" t="s">
        <v>19</v>
      </c>
      <c r="F247" s="88" t="s">
        <v>205</v>
      </c>
      <c r="G247" s="92" t="s">
        <v>147</v>
      </c>
      <c r="H247" s="98">
        <v>0.312525</v>
      </c>
      <c r="I247" s="98">
        <v>0.32357249999999999</v>
      </c>
      <c r="J247" s="98">
        <v>0.26361499999999999</v>
      </c>
      <c r="K247" s="98">
        <v>0.25295499999999999</v>
      </c>
      <c r="L247" s="98">
        <v>0.24355750000000001</v>
      </c>
      <c r="M247" s="98">
        <v>0.23244750000000003</v>
      </c>
      <c r="N247" s="98">
        <v>0.20471999999999996</v>
      </c>
      <c r="O247" s="98">
        <v>0.21668750000000001</v>
      </c>
      <c r="P247" s="98">
        <v>0.16083500000000001</v>
      </c>
      <c r="Q247" s="98">
        <v>0.116885</v>
      </c>
    </row>
    <row r="248" spans="1:17" hidden="1" x14ac:dyDescent="0.25">
      <c r="A248" s="92" t="s">
        <v>11</v>
      </c>
      <c r="B248" s="92" t="s">
        <v>12</v>
      </c>
      <c r="C248" s="92" t="s">
        <v>13</v>
      </c>
      <c r="D248" s="92" t="s">
        <v>23</v>
      </c>
      <c r="E248" s="92" t="s">
        <v>19</v>
      </c>
      <c r="F248" s="88" t="s">
        <v>204</v>
      </c>
      <c r="G248" s="92" t="s">
        <v>147</v>
      </c>
      <c r="H248" s="98">
        <v>3.0719999999999997E-2</v>
      </c>
      <c r="I248" s="98">
        <v>3.8399999999999997E-2</v>
      </c>
      <c r="J248" s="98">
        <v>1.7920000000000002E-2</v>
      </c>
      <c r="K248" s="98">
        <v>2.5600000000000002E-3</v>
      </c>
      <c r="L248" s="98">
        <v>0</v>
      </c>
      <c r="M248" s="98">
        <v>0</v>
      </c>
      <c r="N248" s="98">
        <v>0</v>
      </c>
      <c r="O248" s="98">
        <v>0</v>
      </c>
      <c r="P248" s="98">
        <v>0</v>
      </c>
      <c r="Q248" s="98">
        <v>0</v>
      </c>
    </row>
    <row r="249" spans="1:17" hidden="1" x14ac:dyDescent="0.25">
      <c r="A249" s="92" t="s">
        <v>11</v>
      </c>
      <c r="B249" s="92" t="s">
        <v>12</v>
      </c>
      <c r="C249" s="92" t="s">
        <v>13</v>
      </c>
      <c r="D249" s="92" t="s">
        <v>23</v>
      </c>
      <c r="E249" s="92" t="s">
        <v>19</v>
      </c>
      <c r="F249" s="88" t="s">
        <v>228</v>
      </c>
      <c r="G249" s="92" t="s">
        <v>147</v>
      </c>
      <c r="H249" s="98">
        <v>0</v>
      </c>
      <c r="I249" s="98">
        <v>0</v>
      </c>
      <c r="J249" s="98">
        <v>0</v>
      </c>
      <c r="K249" s="98">
        <v>0</v>
      </c>
      <c r="L249" s="98">
        <v>0</v>
      </c>
      <c r="M249" s="98">
        <v>0</v>
      </c>
      <c r="N249" s="98">
        <v>0</v>
      </c>
      <c r="O249" s="98">
        <v>0</v>
      </c>
      <c r="P249" s="98">
        <v>0</v>
      </c>
      <c r="Q249" s="98">
        <v>0</v>
      </c>
    </row>
    <row r="250" spans="1:17" hidden="1" x14ac:dyDescent="0.25">
      <c r="A250" s="92" t="s">
        <v>11</v>
      </c>
      <c r="B250" s="92" t="s">
        <v>12</v>
      </c>
      <c r="C250" s="92" t="s">
        <v>13</v>
      </c>
      <c r="D250" s="92" t="s">
        <v>23</v>
      </c>
      <c r="E250" s="92" t="s">
        <v>19</v>
      </c>
      <c r="F250" s="88" t="s">
        <v>202</v>
      </c>
      <c r="G250" s="92" t="s">
        <v>147</v>
      </c>
      <c r="H250" s="98">
        <v>0</v>
      </c>
      <c r="I250" s="98">
        <v>0</v>
      </c>
      <c r="J250" s="98">
        <v>0</v>
      </c>
      <c r="K250" s="98">
        <v>0</v>
      </c>
      <c r="L250" s="98">
        <v>0</v>
      </c>
      <c r="M250" s="98">
        <v>0</v>
      </c>
      <c r="N250" s="98">
        <v>0</v>
      </c>
      <c r="O250" s="98">
        <v>0</v>
      </c>
      <c r="P250" s="98">
        <v>0</v>
      </c>
      <c r="Q250" s="98">
        <v>0</v>
      </c>
    </row>
    <row r="251" spans="1:17" hidden="1" x14ac:dyDescent="0.25">
      <c r="A251" s="92" t="s">
        <v>11</v>
      </c>
      <c r="B251" s="92" t="s">
        <v>12</v>
      </c>
      <c r="C251" s="92" t="s">
        <v>13</v>
      </c>
      <c r="D251" s="92" t="s">
        <v>23</v>
      </c>
      <c r="E251" s="92" t="s">
        <v>19</v>
      </c>
      <c r="F251" s="88" t="s">
        <v>190</v>
      </c>
      <c r="G251" s="92" t="s">
        <v>147</v>
      </c>
      <c r="H251" s="98">
        <v>0</v>
      </c>
      <c r="I251" s="98">
        <v>0</v>
      </c>
      <c r="J251" s="98">
        <v>0</v>
      </c>
      <c r="K251" s="98">
        <v>0</v>
      </c>
      <c r="L251" s="98">
        <v>0</v>
      </c>
      <c r="M251" s="98">
        <v>0</v>
      </c>
      <c r="N251" s="98">
        <v>0</v>
      </c>
      <c r="O251" s="98">
        <v>0</v>
      </c>
      <c r="P251" s="98">
        <v>0</v>
      </c>
      <c r="Q251" s="98">
        <v>0</v>
      </c>
    </row>
    <row r="252" spans="1:17" hidden="1" x14ac:dyDescent="0.25">
      <c r="A252" s="92" t="s">
        <v>11</v>
      </c>
      <c r="B252" s="92" t="s">
        <v>12</v>
      </c>
      <c r="C252" s="92" t="s">
        <v>13</v>
      </c>
      <c r="D252" s="92" t="s">
        <v>23</v>
      </c>
      <c r="E252" s="92" t="s">
        <v>19</v>
      </c>
      <c r="F252" s="88" t="s">
        <v>210</v>
      </c>
      <c r="G252" s="92" t="s">
        <v>147</v>
      </c>
      <c r="H252" s="98">
        <v>0</v>
      </c>
      <c r="I252" s="98">
        <v>0</v>
      </c>
      <c r="J252" s="98">
        <v>0</v>
      </c>
      <c r="K252" s="98">
        <v>0</v>
      </c>
      <c r="L252" s="98">
        <v>0</v>
      </c>
      <c r="M252" s="98">
        <v>0</v>
      </c>
      <c r="N252" s="98">
        <v>0</v>
      </c>
      <c r="O252" s="98">
        <v>0</v>
      </c>
      <c r="P252" s="98">
        <v>0</v>
      </c>
      <c r="Q252" s="98">
        <v>0</v>
      </c>
    </row>
    <row r="253" spans="1:17" hidden="1" x14ac:dyDescent="0.25">
      <c r="A253" s="92" t="s">
        <v>11</v>
      </c>
      <c r="B253" s="92" t="s">
        <v>12</v>
      </c>
      <c r="C253" s="92" t="s">
        <v>13</v>
      </c>
      <c r="D253" s="92" t="s">
        <v>23</v>
      </c>
      <c r="E253" s="92" t="s">
        <v>19</v>
      </c>
      <c r="F253" s="88" t="s">
        <v>199</v>
      </c>
      <c r="G253" s="92" t="s">
        <v>147</v>
      </c>
      <c r="H253" s="98">
        <v>0.74745500000000009</v>
      </c>
      <c r="I253" s="98">
        <v>0.57853999999999994</v>
      </c>
      <c r="J253" s="98">
        <v>0.5273199999999999</v>
      </c>
      <c r="K253" s="98">
        <v>0.40699750000000007</v>
      </c>
      <c r="L253" s="98">
        <v>0.36861500000000008</v>
      </c>
      <c r="M253" s="98">
        <v>0.35578750000000003</v>
      </c>
      <c r="N253" s="98">
        <v>0.33998249999999997</v>
      </c>
      <c r="O253" s="98">
        <v>0.30925999999999998</v>
      </c>
      <c r="P253" s="98">
        <v>0.2900625</v>
      </c>
      <c r="Q253" s="98">
        <v>0.20474999999999999</v>
      </c>
    </row>
    <row r="254" spans="1:17" hidden="1" x14ac:dyDescent="0.25">
      <c r="A254" s="92" t="s">
        <v>11</v>
      </c>
      <c r="B254" s="92" t="s">
        <v>12</v>
      </c>
      <c r="C254" s="92" t="s">
        <v>13</v>
      </c>
      <c r="D254" s="92" t="s">
        <v>23</v>
      </c>
      <c r="E254" s="92" t="s">
        <v>19</v>
      </c>
      <c r="F254" s="88" t="s">
        <v>233</v>
      </c>
      <c r="G254" s="92" t="s">
        <v>147</v>
      </c>
      <c r="H254" s="98">
        <v>0</v>
      </c>
      <c r="I254" s="98">
        <v>0</v>
      </c>
      <c r="J254" s="98">
        <v>0</v>
      </c>
      <c r="K254" s="98">
        <v>0</v>
      </c>
      <c r="L254" s="98">
        <v>0</v>
      </c>
      <c r="M254" s="98">
        <v>0</v>
      </c>
      <c r="N254" s="98">
        <v>0</v>
      </c>
      <c r="O254" s="98">
        <v>0</v>
      </c>
      <c r="P254" s="98">
        <v>0</v>
      </c>
      <c r="Q254" s="98">
        <v>0</v>
      </c>
    </row>
    <row r="255" spans="1:17" hidden="1" x14ac:dyDescent="0.25">
      <c r="A255" s="92" t="s">
        <v>11</v>
      </c>
      <c r="B255" s="92" t="s">
        <v>12</v>
      </c>
      <c r="C255" s="92" t="s">
        <v>13</v>
      </c>
      <c r="D255" s="92" t="s">
        <v>23</v>
      </c>
      <c r="E255" s="92" t="s">
        <v>19</v>
      </c>
      <c r="F255" s="88" t="s">
        <v>200</v>
      </c>
      <c r="G255" s="92" t="s">
        <v>147</v>
      </c>
      <c r="H255" s="98">
        <v>1.4071224999999996</v>
      </c>
      <c r="I255" s="98">
        <v>1.4117849999999998</v>
      </c>
      <c r="J255" s="98">
        <v>1.3005874999999998</v>
      </c>
      <c r="K255" s="98">
        <v>1.1850674999999999</v>
      </c>
      <c r="L255" s="98">
        <v>0.92654999999999998</v>
      </c>
      <c r="M255" s="98">
        <v>0.33529750000000003</v>
      </c>
      <c r="N255" s="98">
        <v>4.8632500000000002E-2</v>
      </c>
      <c r="O255" s="98">
        <v>1.0240000000000001E-2</v>
      </c>
      <c r="P255" s="98">
        <v>1.7919999999999998E-2</v>
      </c>
      <c r="Q255" s="98">
        <v>2.0480000000000002E-2</v>
      </c>
    </row>
    <row r="256" spans="1:17" hidden="1" x14ac:dyDescent="0.25">
      <c r="A256" s="92" t="s">
        <v>11</v>
      </c>
      <c r="B256" s="92" t="s">
        <v>12</v>
      </c>
      <c r="C256" s="92" t="s">
        <v>13</v>
      </c>
      <c r="D256" s="92" t="s">
        <v>23</v>
      </c>
      <c r="E256" s="92" t="s">
        <v>25</v>
      </c>
      <c r="G256" s="92" t="s">
        <v>147</v>
      </c>
      <c r="H256" s="94"/>
      <c r="I256" s="94"/>
      <c r="J256" s="94"/>
      <c r="K256" s="94"/>
      <c r="L256" s="94"/>
      <c r="M256" s="94"/>
      <c r="N256" s="94"/>
      <c r="O256" s="94"/>
      <c r="P256" s="94"/>
    </row>
    <row r="257" spans="1:17" hidden="1" x14ac:dyDescent="0.25">
      <c r="A257" s="92" t="s">
        <v>11</v>
      </c>
      <c r="B257" s="92" t="s">
        <v>12</v>
      </c>
      <c r="C257" s="92" t="s">
        <v>13</v>
      </c>
      <c r="D257" s="92" t="s">
        <v>23</v>
      </c>
      <c r="E257" s="92" t="s">
        <v>26</v>
      </c>
      <c r="F257" s="88" t="s">
        <v>203</v>
      </c>
      <c r="G257" s="92" t="s">
        <v>147</v>
      </c>
      <c r="H257" s="98">
        <v>0</v>
      </c>
      <c r="I257" s="98">
        <v>0</v>
      </c>
      <c r="J257" s="98">
        <v>0</v>
      </c>
      <c r="K257" s="98">
        <v>0</v>
      </c>
      <c r="L257" s="98">
        <v>2.5184999999999999E-2</v>
      </c>
      <c r="M257" s="98">
        <v>4.5812499999999999E-2</v>
      </c>
      <c r="N257" s="98">
        <v>2.4704999999999998E-2</v>
      </c>
      <c r="O257" s="98">
        <v>2.8542499999999998E-2</v>
      </c>
      <c r="P257" s="98">
        <v>8.1549999999999991E-3</v>
      </c>
      <c r="Q257" s="98">
        <v>0</v>
      </c>
    </row>
    <row r="258" spans="1:17" hidden="1" x14ac:dyDescent="0.25">
      <c r="A258" s="92" t="s">
        <v>11</v>
      </c>
      <c r="B258" s="92" t="s">
        <v>12</v>
      </c>
      <c r="C258" s="92" t="s">
        <v>13</v>
      </c>
      <c r="D258" s="92" t="s">
        <v>23</v>
      </c>
      <c r="E258" s="92" t="s">
        <v>26</v>
      </c>
      <c r="F258" s="88" t="s">
        <v>227</v>
      </c>
      <c r="G258" s="92" t="s">
        <v>147</v>
      </c>
      <c r="H258" s="98">
        <v>0</v>
      </c>
      <c r="I258" s="98">
        <v>0</v>
      </c>
      <c r="J258" s="98">
        <v>0</v>
      </c>
      <c r="K258" s="98">
        <v>0</v>
      </c>
      <c r="L258" s="98">
        <v>0</v>
      </c>
      <c r="M258" s="98">
        <v>0</v>
      </c>
      <c r="N258" s="98">
        <v>0</v>
      </c>
      <c r="O258" s="98">
        <v>0</v>
      </c>
      <c r="P258" s="98">
        <v>0</v>
      </c>
      <c r="Q258" s="98">
        <v>0</v>
      </c>
    </row>
    <row r="259" spans="1:17" hidden="1" x14ac:dyDescent="0.25">
      <c r="A259" s="92" t="s">
        <v>11</v>
      </c>
      <c r="B259" s="92" t="s">
        <v>12</v>
      </c>
      <c r="C259" s="92" t="s">
        <v>13</v>
      </c>
      <c r="D259" s="92" t="s">
        <v>23</v>
      </c>
      <c r="E259" s="92" t="s">
        <v>26</v>
      </c>
      <c r="F259" s="88" t="s">
        <v>191</v>
      </c>
      <c r="G259" s="92" t="s">
        <v>147</v>
      </c>
      <c r="H259" s="98">
        <v>0</v>
      </c>
      <c r="I259" s="98">
        <v>0</v>
      </c>
      <c r="J259" s="98">
        <v>0</v>
      </c>
      <c r="K259" s="98">
        <v>0</v>
      </c>
      <c r="L259" s="98">
        <v>0</v>
      </c>
      <c r="M259" s="98">
        <v>0</v>
      </c>
      <c r="N259" s="98">
        <v>0</v>
      </c>
      <c r="O259" s="98">
        <v>0</v>
      </c>
      <c r="P259" s="98">
        <v>0</v>
      </c>
      <c r="Q259" s="98">
        <v>0</v>
      </c>
    </row>
    <row r="260" spans="1:17" hidden="1" x14ac:dyDescent="0.25">
      <c r="A260" s="92" t="s">
        <v>11</v>
      </c>
      <c r="B260" s="92" t="s">
        <v>12</v>
      </c>
      <c r="C260" s="92" t="s">
        <v>13</v>
      </c>
      <c r="D260" s="92" t="s">
        <v>23</v>
      </c>
      <c r="E260" s="92" t="s">
        <v>26</v>
      </c>
      <c r="F260" s="88" t="s">
        <v>192</v>
      </c>
      <c r="G260" s="92" t="s">
        <v>147</v>
      </c>
      <c r="H260" s="98">
        <v>0</v>
      </c>
      <c r="I260" s="98">
        <v>0</v>
      </c>
      <c r="J260" s="98">
        <v>0</v>
      </c>
      <c r="K260" s="98">
        <v>3.4529999999999998E-2</v>
      </c>
      <c r="L260" s="98">
        <v>8.0570000000000003E-2</v>
      </c>
      <c r="M260" s="98">
        <v>6.7622500000000002E-2</v>
      </c>
      <c r="N260" s="98">
        <v>8.5367500000000013E-2</v>
      </c>
      <c r="O260" s="98">
        <v>5.8029999999999998E-2</v>
      </c>
      <c r="P260" s="98">
        <v>9.7834999999999991E-2</v>
      </c>
      <c r="Q260" s="98">
        <v>2.8774999999999998E-2</v>
      </c>
    </row>
    <row r="261" spans="1:17" hidden="1" x14ac:dyDescent="0.25">
      <c r="A261" s="92" t="s">
        <v>11</v>
      </c>
      <c r="B261" s="92" t="s">
        <v>12</v>
      </c>
      <c r="C261" s="92" t="s">
        <v>13</v>
      </c>
      <c r="D261" s="92" t="s">
        <v>23</v>
      </c>
      <c r="E261" s="92" t="s">
        <v>26</v>
      </c>
      <c r="F261" s="88" t="s">
        <v>206</v>
      </c>
      <c r="G261" s="92" t="s">
        <v>147</v>
      </c>
      <c r="H261" s="98">
        <v>0</v>
      </c>
      <c r="I261" s="98">
        <v>0</v>
      </c>
      <c r="J261" s="98">
        <v>0</v>
      </c>
      <c r="K261" s="98">
        <v>0.45471</v>
      </c>
      <c r="L261" s="98">
        <v>0.38467749999999995</v>
      </c>
      <c r="M261" s="98">
        <v>0.30219249999999998</v>
      </c>
      <c r="N261" s="98">
        <v>0.28348749999999995</v>
      </c>
      <c r="O261" s="98">
        <v>0.15014</v>
      </c>
      <c r="P261" s="98">
        <v>0.11896249999999998</v>
      </c>
      <c r="Q261" s="98">
        <v>8.8262500000000008E-2</v>
      </c>
    </row>
    <row r="262" spans="1:17" hidden="1" x14ac:dyDescent="0.25">
      <c r="A262" s="92" t="s">
        <v>11</v>
      </c>
      <c r="B262" s="92" t="s">
        <v>12</v>
      </c>
      <c r="C262" s="92" t="s">
        <v>13</v>
      </c>
      <c r="D262" s="92" t="s">
        <v>23</v>
      </c>
      <c r="E262" s="92" t="s">
        <v>26</v>
      </c>
      <c r="F262" s="88" t="s">
        <v>220</v>
      </c>
      <c r="G262" s="92" t="s">
        <v>147</v>
      </c>
      <c r="H262" s="98">
        <v>0</v>
      </c>
      <c r="I262" s="98">
        <v>0</v>
      </c>
      <c r="J262" s="98">
        <v>0</v>
      </c>
      <c r="K262" s="98">
        <v>0</v>
      </c>
      <c r="L262" s="98">
        <v>0</v>
      </c>
      <c r="M262" s="98">
        <v>0</v>
      </c>
      <c r="N262" s="98">
        <v>0</v>
      </c>
      <c r="O262" s="98">
        <v>0</v>
      </c>
      <c r="P262" s="98">
        <v>0</v>
      </c>
      <c r="Q262" s="98">
        <v>0</v>
      </c>
    </row>
    <row r="263" spans="1:17" hidden="1" x14ac:dyDescent="0.25">
      <c r="A263" s="92" t="s">
        <v>11</v>
      </c>
      <c r="B263" s="92" t="s">
        <v>12</v>
      </c>
      <c r="C263" s="92" t="s">
        <v>13</v>
      </c>
      <c r="D263" s="92" t="s">
        <v>23</v>
      </c>
      <c r="E263" s="92" t="s">
        <v>26</v>
      </c>
      <c r="F263" s="88" t="s">
        <v>193</v>
      </c>
      <c r="G263" s="92" t="s">
        <v>147</v>
      </c>
      <c r="H263" s="98">
        <v>0</v>
      </c>
      <c r="I263" s="98">
        <v>0</v>
      </c>
      <c r="J263" s="98">
        <v>0</v>
      </c>
      <c r="K263" s="98">
        <v>2.1585E-2</v>
      </c>
      <c r="L263" s="98">
        <v>4.6052500000000003E-2</v>
      </c>
      <c r="M263" s="98">
        <v>3.8857500000000003E-2</v>
      </c>
      <c r="N263" s="98">
        <v>3.4540000000000001E-2</v>
      </c>
      <c r="O263" s="98">
        <v>3.4540000000000001E-2</v>
      </c>
      <c r="P263" s="98">
        <v>2.1587499999999999E-2</v>
      </c>
      <c r="Q263" s="98">
        <v>4.3175000000000002E-3</v>
      </c>
    </row>
    <row r="264" spans="1:17" hidden="1" x14ac:dyDescent="0.25">
      <c r="A264" s="92" t="s">
        <v>11</v>
      </c>
      <c r="B264" s="92" t="s">
        <v>12</v>
      </c>
      <c r="C264" s="92" t="s">
        <v>13</v>
      </c>
      <c r="D264" s="92" t="s">
        <v>23</v>
      </c>
      <c r="E264" s="92" t="s">
        <v>26</v>
      </c>
      <c r="F264" s="88" t="s">
        <v>259</v>
      </c>
      <c r="G264" s="92" t="s">
        <v>147</v>
      </c>
      <c r="H264" s="98">
        <v>0</v>
      </c>
      <c r="I264" s="98">
        <v>0</v>
      </c>
      <c r="J264" s="98">
        <v>0</v>
      </c>
      <c r="K264" s="98">
        <v>0</v>
      </c>
      <c r="L264" s="98">
        <v>0</v>
      </c>
      <c r="M264" s="98">
        <v>0</v>
      </c>
      <c r="N264" s="98">
        <v>0</v>
      </c>
      <c r="O264" s="98">
        <v>0</v>
      </c>
      <c r="P264" s="98">
        <v>0</v>
      </c>
      <c r="Q264" s="98">
        <v>0</v>
      </c>
    </row>
    <row r="265" spans="1:17" hidden="1" x14ac:dyDescent="0.25">
      <c r="A265" s="92" t="s">
        <v>11</v>
      </c>
      <c r="B265" s="92" t="s">
        <v>12</v>
      </c>
      <c r="C265" s="92" t="s">
        <v>13</v>
      </c>
      <c r="D265" s="92" t="s">
        <v>23</v>
      </c>
      <c r="E265" s="92" t="s">
        <v>26</v>
      </c>
      <c r="F265" s="88" t="s">
        <v>223</v>
      </c>
      <c r="G265" s="92" t="s">
        <v>147</v>
      </c>
      <c r="H265" s="98">
        <v>0</v>
      </c>
      <c r="I265" s="98">
        <v>0</v>
      </c>
      <c r="J265" s="98">
        <v>0</v>
      </c>
      <c r="K265" s="98">
        <v>0</v>
      </c>
      <c r="L265" s="98">
        <v>0</v>
      </c>
      <c r="M265" s="98">
        <v>0</v>
      </c>
      <c r="N265" s="98">
        <v>0</v>
      </c>
      <c r="O265" s="98">
        <v>0</v>
      </c>
      <c r="P265" s="98">
        <v>0</v>
      </c>
      <c r="Q265" s="98">
        <v>0</v>
      </c>
    </row>
    <row r="266" spans="1:17" hidden="1" x14ac:dyDescent="0.25">
      <c r="A266" s="92" t="s">
        <v>11</v>
      </c>
      <c r="B266" s="92" t="s">
        <v>12</v>
      </c>
      <c r="C266" s="92" t="s">
        <v>13</v>
      </c>
      <c r="D266" s="92" t="s">
        <v>23</v>
      </c>
      <c r="E266" s="92" t="s">
        <v>26</v>
      </c>
      <c r="F266" s="88" t="s">
        <v>221</v>
      </c>
      <c r="G266" s="92" t="s">
        <v>147</v>
      </c>
      <c r="H266" s="98">
        <v>0</v>
      </c>
      <c r="I266" s="98">
        <v>0</v>
      </c>
      <c r="J266" s="98">
        <v>0</v>
      </c>
      <c r="K266" s="98">
        <v>0</v>
      </c>
      <c r="L266" s="98">
        <v>0</v>
      </c>
      <c r="M266" s="98">
        <v>0</v>
      </c>
      <c r="N266" s="98">
        <v>0</v>
      </c>
      <c r="O266" s="98">
        <v>0</v>
      </c>
      <c r="P266" s="98">
        <v>0</v>
      </c>
      <c r="Q266" s="98">
        <v>0</v>
      </c>
    </row>
    <row r="267" spans="1:17" hidden="1" x14ac:dyDescent="0.25">
      <c r="A267" s="92" t="s">
        <v>11</v>
      </c>
      <c r="B267" s="92" t="s">
        <v>12</v>
      </c>
      <c r="C267" s="92" t="s">
        <v>13</v>
      </c>
      <c r="D267" s="92" t="s">
        <v>23</v>
      </c>
      <c r="E267" s="92" t="s">
        <v>26</v>
      </c>
      <c r="F267" s="88" t="s">
        <v>222</v>
      </c>
      <c r="G267" s="92" t="s">
        <v>147</v>
      </c>
      <c r="H267" s="98">
        <v>0</v>
      </c>
      <c r="I267" s="98">
        <v>0</v>
      </c>
      <c r="J267" s="98">
        <v>0</v>
      </c>
      <c r="K267" s="98">
        <v>0</v>
      </c>
      <c r="L267" s="98">
        <v>0</v>
      </c>
      <c r="M267" s="98">
        <v>0</v>
      </c>
      <c r="N267" s="98">
        <v>0</v>
      </c>
      <c r="O267" s="98">
        <v>0</v>
      </c>
      <c r="P267" s="98">
        <v>0</v>
      </c>
      <c r="Q267" s="98">
        <v>0</v>
      </c>
    </row>
    <row r="268" spans="1:17" hidden="1" x14ac:dyDescent="0.25">
      <c r="A268" s="92" t="s">
        <v>11</v>
      </c>
      <c r="B268" s="92" t="s">
        <v>12</v>
      </c>
      <c r="C268" s="92" t="s">
        <v>13</v>
      </c>
      <c r="D268" s="92" t="s">
        <v>23</v>
      </c>
      <c r="E268" s="92" t="s">
        <v>26</v>
      </c>
      <c r="F268" s="88" t="s">
        <v>201</v>
      </c>
      <c r="G268" s="92" t="s">
        <v>147</v>
      </c>
      <c r="H268" s="98">
        <v>0</v>
      </c>
      <c r="I268" s="98">
        <v>0</v>
      </c>
      <c r="J268" s="98">
        <v>0</v>
      </c>
      <c r="K268" s="98">
        <v>0.32938500000000004</v>
      </c>
      <c r="L268" s="98">
        <v>0.42767500000000003</v>
      </c>
      <c r="M268" s="98">
        <v>0.36014999999999997</v>
      </c>
      <c r="N268" s="98">
        <v>0.29737000000000002</v>
      </c>
      <c r="O268" s="98">
        <v>0.19721749999999996</v>
      </c>
      <c r="P268" s="98">
        <v>0.15041250000000003</v>
      </c>
      <c r="Q268" s="98">
        <v>7.8400000000000011E-2</v>
      </c>
    </row>
    <row r="269" spans="1:17" hidden="1" x14ac:dyDescent="0.25">
      <c r="A269" s="92" t="s">
        <v>11</v>
      </c>
      <c r="B269" s="92" t="s">
        <v>12</v>
      </c>
      <c r="C269" s="92" t="s">
        <v>13</v>
      </c>
      <c r="D269" s="92" t="s">
        <v>23</v>
      </c>
      <c r="E269" s="92" t="s">
        <v>26</v>
      </c>
      <c r="F269" s="88" t="s">
        <v>207</v>
      </c>
      <c r="G269" s="92" t="s">
        <v>147</v>
      </c>
      <c r="H269" s="98">
        <v>0</v>
      </c>
      <c r="I269" s="98">
        <v>0</v>
      </c>
      <c r="J269" s="98">
        <v>0</v>
      </c>
      <c r="K269" s="98">
        <v>0</v>
      </c>
      <c r="L269" s="98">
        <v>0</v>
      </c>
      <c r="M269" s="98">
        <v>0</v>
      </c>
      <c r="N269" s="98">
        <v>0</v>
      </c>
      <c r="O269" s="98">
        <v>0</v>
      </c>
      <c r="P269" s="98">
        <v>0</v>
      </c>
      <c r="Q269" s="98">
        <v>0</v>
      </c>
    </row>
    <row r="270" spans="1:17" hidden="1" x14ac:dyDescent="0.25">
      <c r="A270" s="92" t="s">
        <v>11</v>
      </c>
      <c r="B270" s="92" t="s">
        <v>12</v>
      </c>
      <c r="C270" s="92" t="s">
        <v>13</v>
      </c>
      <c r="D270" s="92" t="s">
        <v>23</v>
      </c>
      <c r="E270" s="92" t="s">
        <v>26</v>
      </c>
      <c r="F270" s="88" t="s">
        <v>218</v>
      </c>
      <c r="G270" s="92" t="s">
        <v>147</v>
      </c>
      <c r="H270" s="98">
        <v>0</v>
      </c>
      <c r="I270" s="98">
        <v>0</v>
      </c>
      <c r="J270" s="98">
        <v>0</v>
      </c>
      <c r="K270" s="98">
        <v>0</v>
      </c>
      <c r="L270" s="98">
        <v>0</v>
      </c>
      <c r="M270" s="98">
        <v>0</v>
      </c>
      <c r="N270" s="98">
        <v>0</v>
      </c>
      <c r="O270" s="98">
        <v>0</v>
      </c>
      <c r="P270" s="98">
        <v>0</v>
      </c>
      <c r="Q270" s="98">
        <v>0</v>
      </c>
    </row>
    <row r="271" spans="1:17" hidden="1" x14ac:dyDescent="0.25">
      <c r="A271" s="92" t="s">
        <v>11</v>
      </c>
      <c r="B271" s="92" t="s">
        <v>12</v>
      </c>
      <c r="C271" s="92" t="s">
        <v>13</v>
      </c>
      <c r="D271" s="92" t="s">
        <v>23</v>
      </c>
      <c r="E271" s="92" t="s">
        <v>26</v>
      </c>
      <c r="F271" s="88" t="s">
        <v>194</v>
      </c>
      <c r="G271" s="92" t="s">
        <v>147</v>
      </c>
      <c r="H271" s="98">
        <v>0</v>
      </c>
      <c r="I271" s="98">
        <v>0</v>
      </c>
      <c r="J271" s="98">
        <v>0</v>
      </c>
      <c r="K271" s="98">
        <v>0</v>
      </c>
      <c r="L271" s="98">
        <v>0</v>
      </c>
      <c r="M271" s="98">
        <v>0</v>
      </c>
      <c r="N271" s="98">
        <v>0</v>
      </c>
      <c r="O271" s="98">
        <v>0</v>
      </c>
      <c r="P271" s="98">
        <v>0</v>
      </c>
      <c r="Q271" s="98">
        <v>0</v>
      </c>
    </row>
    <row r="272" spans="1:17" hidden="1" x14ac:dyDescent="0.25">
      <c r="A272" s="92" t="s">
        <v>11</v>
      </c>
      <c r="B272" s="92" t="s">
        <v>12</v>
      </c>
      <c r="C272" s="92" t="s">
        <v>13</v>
      </c>
      <c r="D272" s="92" t="s">
        <v>23</v>
      </c>
      <c r="E272" s="92" t="s">
        <v>26</v>
      </c>
      <c r="F272" s="88" t="s">
        <v>195</v>
      </c>
      <c r="G272" s="92" t="s">
        <v>147</v>
      </c>
      <c r="H272" s="98">
        <v>0</v>
      </c>
      <c r="I272" s="98">
        <v>0</v>
      </c>
      <c r="J272" s="98">
        <v>0</v>
      </c>
      <c r="K272" s="98">
        <v>0</v>
      </c>
      <c r="L272" s="98">
        <v>0</v>
      </c>
      <c r="M272" s="98">
        <v>0</v>
      </c>
      <c r="N272" s="98">
        <v>0</v>
      </c>
      <c r="O272" s="98">
        <v>0</v>
      </c>
      <c r="P272" s="98">
        <v>0</v>
      </c>
      <c r="Q272" s="98">
        <v>0</v>
      </c>
    </row>
    <row r="273" spans="1:17" hidden="1" x14ac:dyDescent="0.25">
      <c r="A273" s="92" t="s">
        <v>11</v>
      </c>
      <c r="B273" s="92" t="s">
        <v>12</v>
      </c>
      <c r="C273" s="92" t="s">
        <v>13</v>
      </c>
      <c r="D273" s="92" t="s">
        <v>23</v>
      </c>
      <c r="E273" s="92" t="s">
        <v>26</v>
      </c>
      <c r="F273" s="88" t="s">
        <v>209</v>
      </c>
      <c r="G273" s="92" t="s">
        <v>147</v>
      </c>
      <c r="H273" s="98">
        <v>0</v>
      </c>
      <c r="I273" s="98">
        <v>0</v>
      </c>
      <c r="J273" s="98">
        <v>0</v>
      </c>
      <c r="K273" s="98">
        <v>4.6747500000000004E-2</v>
      </c>
      <c r="L273" s="98">
        <v>1.5582499999999999E-2</v>
      </c>
      <c r="M273" s="98">
        <v>1.146E-2</v>
      </c>
      <c r="N273" s="98">
        <v>1.5662499999999999E-2</v>
      </c>
      <c r="O273" s="98">
        <v>3.9474999999999996E-3</v>
      </c>
      <c r="P273" s="98">
        <v>0</v>
      </c>
      <c r="Q273" s="98">
        <v>1.1730000000000001E-2</v>
      </c>
    </row>
    <row r="274" spans="1:17" hidden="1" x14ac:dyDescent="0.25">
      <c r="A274" s="92" t="s">
        <v>11</v>
      </c>
      <c r="B274" s="92" t="s">
        <v>12</v>
      </c>
      <c r="C274" s="92" t="s">
        <v>13</v>
      </c>
      <c r="D274" s="92" t="s">
        <v>23</v>
      </c>
      <c r="E274" s="92" t="s">
        <v>26</v>
      </c>
      <c r="F274" s="88" t="s">
        <v>208</v>
      </c>
      <c r="G274" s="92" t="s">
        <v>147</v>
      </c>
      <c r="H274" s="98">
        <v>0</v>
      </c>
      <c r="I274" s="98">
        <v>0</v>
      </c>
      <c r="J274" s="98">
        <v>0</v>
      </c>
      <c r="K274" s="98">
        <v>0</v>
      </c>
      <c r="L274" s="98">
        <v>0</v>
      </c>
      <c r="M274" s="98">
        <v>0</v>
      </c>
      <c r="N274" s="98">
        <v>0</v>
      </c>
      <c r="O274" s="98">
        <v>0</v>
      </c>
      <c r="P274" s="98">
        <v>0</v>
      </c>
      <c r="Q274" s="98">
        <v>0</v>
      </c>
    </row>
    <row r="275" spans="1:17" hidden="1" x14ac:dyDescent="0.25">
      <c r="A275" s="92" t="s">
        <v>11</v>
      </c>
      <c r="B275" s="92" t="s">
        <v>12</v>
      </c>
      <c r="C275" s="92" t="s">
        <v>13</v>
      </c>
      <c r="D275" s="92" t="s">
        <v>23</v>
      </c>
      <c r="E275" s="92" t="s">
        <v>26</v>
      </c>
      <c r="F275" s="88" t="s">
        <v>226</v>
      </c>
      <c r="G275" s="92" t="s">
        <v>147</v>
      </c>
      <c r="H275" s="98">
        <v>0</v>
      </c>
      <c r="I275" s="98">
        <v>0</v>
      </c>
      <c r="J275" s="98">
        <v>0</v>
      </c>
      <c r="K275" s="98">
        <v>0</v>
      </c>
      <c r="L275" s="98">
        <v>0</v>
      </c>
      <c r="M275" s="98">
        <v>0</v>
      </c>
      <c r="N275" s="98">
        <v>0</v>
      </c>
      <c r="O275" s="98">
        <v>0</v>
      </c>
      <c r="P275" s="98">
        <v>0</v>
      </c>
      <c r="Q275" s="98">
        <v>0</v>
      </c>
    </row>
    <row r="276" spans="1:17" hidden="1" x14ac:dyDescent="0.25">
      <c r="A276" s="92" t="s">
        <v>11</v>
      </c>
      <c r="B276" s="92" t="s">
        <v>12</v>
      </c>
      <c r="C276" s="92" t="s">
        <v>13</v>
      </c>
      <c r="D276" s="92" t="s">
        <v>23</v>
      </c>
      <c r="E276" s="92" t="s">
        <v>26</v>
      </c>
      <c r="F276" s="88" t="s">
        <v>196</v>
      </c>
      <c r="G276" s="92" t="s">
        <v>147</v>
      </c>
      <c r="H276" s="98">
        <v>0</v>
      </c>
      <c r="I276" s="98">
        <v>0</v>
      </c>
      <c r="J276" s="98">
        <v>0</v>
      </c>
      <c r="K276" s="98">
        <v>0</v>
      </c>
      <c r="L276" s="98">
        <v>0</v>
      </c>
      <c r="M276" s="98">
        <v>0</v>
      </c>
      <c r="N276" s="98">
        <v>0</v>
      </c>
      <c r="O276" s="98">
        <v>0</v>
      </c>
      <c r="P276" s="98">
        <v>0</v>
      </c>
      <c r="Q276" s="98">
        <v>0</v>
      </c>
    </row>
    <row r="277" spans="1:17" hidden="1" x14ac:dyDescent="0.25">
      <c r="A277" s="92" t="s">
        <v>11</v>
      </c>
      <c r="B277" s="92" t="s">
        <v>12</v>
      </c>
      <c r="C277" s="92" t="s">
        <v>13</v>
      </c>
      <c r="D277" s="92" t="s">
        <v>23</v>
      </c>
      <c r="E277" s="92" t="s">
        <v>26</v>
      </c>
      <c r="F277" s="88" t="s">
        <v>197</v>
      </c>
      <c r="G277" s="92" t="s">
        <v>147</v>
      </c>
      <c r="H277" s="98">
        <v>0</v>
      </c>
      <c r="I277" s="98">
        <v>0</v>
      </c>
      <c r="J277" s="98">
        <v>0</v>
      </c>
      <c r="K277" s="98">
        <v>9.14325E-2</v>
      </c>
      <c r="L277" s="98">
        <v>0.12437000000000001</v>
      </c>
      <c r="M277" s="98">
        <v>0.101325</v>
      </c>
      <c r="N277" s="98">
        <v>2.3342500000000002E-2</v>
      </c>
      <c r="O277" s="98">
        <v>5.0977500000000002E-2</v>
      </c>
      <c r="P277" s="98">
        <v>4.3797499999999996E-2</v>
      </c>
      <c r="Q277" s="98">
        <v>8.9350000000000002E-3</v>
      </c>
    </row>
    <row r="278" spans="1:17" hidden="1" x14ac:dyDescent="0.25">
      <c r="A278" s="92" t="s">
        <v>11</v>
      </c>
      <c r="B278" s="92" t="s">
        <v>12</v>
      </c>
      <c r="C278" s="92" t="s">
        <v>13</v>
      </c>
      <c r="D278" s="92" t="s">
        <v>23</v>
      </c>
      <c r="E278" s="92" t="s">
        <v>26</v>
      </c>
      <c r="F278" s="88" t="s">
        <v>229</v>
      </c>
      <c r="G278" s="92" t="s">
        <v>147</v>
      </c>
      <c r="H278" s="98">
        <v>0</v>
      </c>
      <c r="I278" s="98">
        <v>0</v>
      </c>
      <c r="J278" s="98">
        <v>0</v>
      </c>
      <c r="K278" s="98">
        <v>0</v>
      </c>
      <c r="L278" s="98">
        <v>0</v>
      </c>
      <c r="M278" s="98">
        <v>0</v>
      </c>
      <c r="N278" s="98">
        <v>0</v>
      </c>
      <c r="O278" s="98">
        <v>0</v>
      </c>
      <c r="P278" s="98">
        <v>0</v>
      </c>
      <c r="Q278" s="98">
        <v>0</v>
      </c>
    </row>
    <row r="279" spans="1:17" hidden="1" x14ac:dyDescent="0.25">
      <c r="A279" s="92" t="s">
        <v>11</v>
      </c>
      <c r="B279" s="92" t="s">
        <v>12</v>
      </c>
      <c r="C279" s="92" t="s">
        <v>13</v>
      </c>
      <c r="D279" s="92" t="s">
        <v>23</v>
      </c>
      <c r="E279" s="92" t="s">
        <v>26</v>
      </c>
      <c r="F279" s="88" t="s">
        <v>198</v>
      </c>
      <c r="G279" s="92" t="s">
        <v>147</v>
      </c>
      <c r="H279" s="98">
        <v>0</v>
      </c>
      <c r="I279" s="98">
        <v>0</v>
      </c>
      <c r="J279" s="98">
        <v>0</v>
      </c>
      <c r="K279" s="98">
        <v>0</v>
      </c>
      <c r="L279" s="98">
        <v>0</v>
      </c>
      <c r="M279" s="98">
        <v>0</v>
      </c>
      <c r="N279" s="98">
        <v>0</v>
      </c>
      <c r="O279" s="98">
        <v>0</v>
      </c>
      <c r="P279" s="98">
        <v>0</v>
      </c>
      <c r="Q279" s="98">
        <v>0</v>
      </c>
    </row>
    <row r="280" spans="1:17" hidden="1" x14ac:dyDescent="0.25">
      <c r="A280" s="92" t="s">
        <v>11</v>
      </c>
      <c r="B280" s="92" t="s">
        <v>12</v>
      </c>
      <c r="C280" s="92" t="s">
        <v>13</v>
      </c>
      <c r="D280" s="92" t="s">
        <v>23</v>
      </c>
      <c r="E280" s="92" t="s">
        <v>26</v>
      </c>
      <c r="F280" s="88" t="s">
        <v>231</v>
      </c>
      <c r="G280" s="92" t="s">
        <v>147</v>
      </c>
      <c r="H280" s="98">
        <v>0</v>
      </c>
      <c r="I280" s="98">
        <v>0</v>
      </c>
      <c r="J280" s="98">
        <v>0</v>
      </c>
      <c r="K280" s="98">
        <v>0</v>
      </c>
      <c r="L280" s="98">
        <v>0</v>
      </c>
      <c r="M280" s="98">
        <v>0</v>
      </c>
      <c r="N280" s="98">
        <v>0</v>
      </c>
      <c r="O280" s="98">
        <v>0</v>
      </c>
      <c r="P280" s="98">
        <v>0</v>
      </c>
      <c r="Q280" s="98">
        <v>0</v>
      </c>
    </row>
    <row r="281" spans="1:17" hidden="1" x14ac:dyDescent="0.25">
      <c r="A281" s="92" t="s">
        <v>11</v>
      </c>
      <c r="B281" s="92" t="s">
        <v>12</v>
      </c>
      <c r="C281" s="92" t="s">
        <v>13</v>
      </c>
      <c r="D281" s="92" t="s">
        <v>23</v>
      </c>
      <c r="E281" s="92" t="s">
        <v>26</v>
      </c>
      <c r="F281" s="88" t="s">
        <v>230</v>
      </c>
      <c r="G281" s="92" t="s">
        <v>147</v>
      </c>
      <c r="H281" s="98">
        <v>0</v>
      </c>
      <c r="I281" s="98">
        <v>0</v>
      </c>
      <c r="J281" s="98">
        <v>0</v>
      </c>
      <c r="K281" s="98">
        <v>0</v>
      </c>
      <c r="L281" s="98">
        <v>0</v>
      </c>
      <c r="M281" s="98">
        <v>0</v>
      </c>
      <c r="N281" s="98">
        <v>0</v>
      </c>
      <c r="O281" s="98">
        <v>0</v>
      </c>
      <c r="P281" s="98">
        <v>0</v>
      </c>
      <c r="Q281" s="98">
        <v>0</v>
      </c>
    </row>
    <row r="282" spans="1:17" hidden="1" x14ac:dyDescent="0.25">
      <c r="A282" s="92" t="s">
        <v>11</v>
      </c>
      <c r="B282" s="92" t="s">
        <v>12</v>
      </c>
      <c r="C282" s="92" t="s">
        <v>13</v>
      </c>
      <c r="D282" s="92" t="s">
        <v>23</v>
      </c>
      <c r="E282" s="92" t="s">
        <v>26</v>
      </c>
      <c r="F282" s="88" t="s">
        <v>232</v>
      </c>
      <c r="G282" s="92" t="s">
        <v>147</v>
      </c>
      <c r="H282" s="98">
        <v>0</v>
      </c>
      <c r="I282" s="98">
        <v>0</v>
      </c>
      <c r="J282" s="98">
        <v>0</v>
      </c>
      <c r="K282" s="98">
        <v>0</v>
      </c>
      <c r="L282" s="98">
        <v>0</v>
      </c>
      <c r="M282" s="98">
        <v>0</v>
      </c>
      <c r="N282" s="98">
        <v>0</v>
      </c>
      <c r="O282" s="98">
        <v>0</v>
      </c>
      <c r="P282" s="98">
        <v>0</v>
      </c>
      <c r="Q282" s="98">
        <v>0</v>
      </c>
    </row>
    <row r="283" spans="1:17" hidden="1" x14ac:dyDescent="0.25">
      <c r="A283" s="92" t="s">
        <v>11</v>
      </c>
      <c r="B283" s="92" t="s">
        <v>12</v>
      </c>
      <c r="C283" s="92" t="s">
        <v>13</v>
      </c>
      <c r="D283" s="92" t="s">
        <v>23</v>
      </c>
      <c r="E283" s="92" t="s">
        <v>26</v>
      </c>
      <c r="F283" s="92" t="s">
        <v>225</v>
      </c>
      <c r="G283" s="92" t="s">
        <v>147</v>
      </c>
      <c r="H283" s="98">
        <v>0</v>
      </c>
      <c r="I283" s="98">
        <v>0</v>
      </c>
      <c r="J283" s="98">
        <v>0</v>
      </c>
      <c r="K283" s="98">
        <v>0</v>
      </c>
      <c r="L283" s="98">
        <v>0</v>
      </c>
      <c r="M283" s="98">
        <v>0</v>
      </c>
      <c r="N283" s="98">
        <v>0</v>
      </c>
      <c r="O283" s="98">
        <v>0</v>
      </c>
      <c r="P283" s="98">
        <v>0</v>
      </c>
      <c r="Q283" s="98">
        <v>0</v>
      </c>
    </row>
    <row r="284" spans="1:17" hidden="1" x14ac:dyDescent="0.25">
      <c r="A284" s="92" t="s">
        <v>11</v>
      </c>
      <c r="B284" s="92" t="s">
        <v>12</v>
      </c>
      <c r="C284" s="92" t="s">
        <v>13</v>
      </c>
      <c r="D284" s="92" t="s">
        <v>23</v>
      </c>
      <c r="E284" s="92" t="s">
        <v>26</v>
      </c>
      <c r="F284" s="88" t="s">
        <v>205</v>
      </c>
      <c r="G284" s="92" t="s">
        <v>147</v>
      </c>
      <c r="H284" s="98">
        <v>0</v>
      </c>
      <c r="I284" s="98">
        <v>0</v>
      </c>
      <c r="J284" s="98">
        <v>0</v>
      </c>
      <c r="K284" s="98">
        <v>0</v>
      </c>
      <c r="L284" s="98">
        <v>0</v>
      </c>
      <c r="M284" s="98">
        <v>0</v>
      </c>
      <c r="N284" s="98">
        <v>0</v>
      </c>
      <c r="O284" s="98">
        <v>0</v>
      </c>
      <c r="P284" s="98">
        <v>0</v>
      </c>
      <c r="Q284" s="98">
        <v>0</v>
      </c>
    </row>
    <row r="285" spans="1:17" hidden="1" x14ac:dyDescent="0.25">
      <c r="A285" s="92" t="s">
        <v>11</v>
      </c>
      <c r="B285" s="92" t="s">
        <v>12</v>
      </c>
      <c r="C285" s="92" t="s">
        <v>13</v>
      </c>
      <c r="D285" s="92" t="s">
        <v>23</v>
      </c>
      <c r="E285" s="92" t="s">
        <v>26</v>
      </c>
      <c r="F285" s="88" t="s">
        <v>204</v>
      </c>
      <c r="G285" s="92" t="s">
        <v>147</v>
      </c>
      <c r="H285" s="98">
        <v>0</v>
      </c>
      <c r="I285" s="98">
        <v>0</v>
      </c>
      <c r="J285" s="98">
        <v>0</v>
      </c>
      <c r="K285" s="98">
        <v>0.24893999999999999</v>
      </c>
      <c r="L285" s="98">
        <v>0.35924250000000008</v>
      </c>
      <c r="M285" s="98">
        <v>0.39326499999999998</v>
      </c>
      <c r="N285" s="98">
        <v>0.37339249999999996</v>
      </c>
      <c r="O285" s="98">
        <v>0.24964000000000003</v>
      </c>
      <c r="P285" s="98">
        <v>0.1723025</v>
      </c>
      <c r="Q285" s="98">
        <v>0.14864750000000002</v>
      </c>
    </row>
    <row r="286" spans="1:17" hidden="1" x14ac:dyDescent="0.25">
      <c r="A286" s="92" t="s">
        <v>11</v>
      </c>
      <c r="B286" s="92" t="s">
        <v>12</v>
      </c>
      <c r="C286" s="92" t="s">
        <v>13</v>
      </c>
      <c r="D286" s="92" t="s">
        <v>23</v>
      </c>
      <c r="E286" s="92" t="s">
        <v>26</v>
      </c>
      <c r="F286" s="88" t="s">
        <v>228</v>
      </c>
      <c r="G286" s="92" t="s">
        <v>147</v>
      </c>
      <c r="H286" s="98">
        <v>0</v>
      </c>
      <c r="I286" s="98">
        <v>0</v>
      </c>
      <c r="J286" s="98">
        <v>0</v>
      </c>
      <c r="K286" s="98">
        <v>0</v>
      </c>
      <c r="L286" s="98">
        <v>0</v>
      </c>
      <c r="M286" s="98">
        <v>0</v>
      </c>
      <c r="N286" s="98">
        <v>0</v>
      </c>
      <c r="O286" s="98">
        <v>0</v>
      </c>
      <c r="P286" s="98">
        <v>0</v>
      </c>
      <c r="Q286" s="98">
        <v>0</v>
      </c>
    </row>
    <row r="287" spans="1:17" hidden="1" x14ac:dyDescent="0.25">
      <c r="A287" s="92" t="s">
        <v>11</v>
      </c>
      <c r="B287" s="92" t="s">
        <v>12</v>
      </c>
      <c r="C287" s="92" t="s">
        <v>13</v>
      </c>
      <c r="D287" s="92" t="s">
        <v>23</v>
      </c>
      <c r="E287" s="92" t="s">
        <v>26</v>
      </c>
      <c r="F287" s="88" t="s">
        <v>202</v>
      </c>
      <c r="G287" s="92" t="s">
        <v>147</v>
      </c>
      <c r="H287" s="98">
        <v>0</v>
      </c>
      <c r="I287" s="98">
        <v>0</v>
      </c>
      <c r="J287" s="98">
        <v>0</v>
      </c>
      <c r="K287" s="98">
        <v>1.0251750000000002</v>
      </c>
      <c r="L287" s="98">
        <v>0.94096750000000018</v>
      </c>
      <c r="M287" s="98">
        <v>1.4370750000000001</v>
      </c>
      <c r="N287" s="98">
        <v>1.33321</v>
      </c>
      <c r="O287" s="98">
        <v>1.0431524999999999</v>
      </c>
      <c r="P287" s="98">
        <v>1.0988499999999999</v>
      </c>
      <c r="Q287" s="98">
        <v>0.94841750000000002</v>
      </c>
    </row>
    <row r="288" spans="1:17" hidden="1" x14ac:dyDescent="0.25">
      <c r="A288" s="92" t="s">
        <v>11</v>
      </c>
      <c r="B288" s="92" t="s">
        <v>12</v>
      </c>
      <c r="C288" s="92" t="s">
        <v>13</v>
      </c>
      <c r="D288" s="92" t="s">
        <v>23</v>
      </c>
      <c r="E288" s="92" t="s">
        <v>26</v>
      </c>
      <c r="F288" s="88" t="s">
        <v>190</v>
      </c>
      <c r="G288" s="92" t="s">
        <v>147</v>
      </c>
      <c r="H288" s="98">
        <v>0</v>
      </c>
      <c r="I288" s="98">
        <v>0</v>
      </c>
      <c r="J288" s="98">
        <v>0</v>
      </c>
      <c r="K288" s="98">
        <v>0</v>
      </c>
      <c r="L288" s="98">
        <v>0</v>
      </c>
      <c r="M288" s="98">
        <v>0</v>
      </c>
      <c r="N288" s="98">
        <v>0</v>
      </c>
      <c r="O288" s="98">
        <v>0</v>
      </c>
      <c r="P288" s="98">
        <v>0</v>
      </c>
      <c r="Q288" s="98">
        <v>0</v>
      </c>
    </row>
    <row r="289" spans="1:17" hidden="1" x14ac:dyDescent="0.25">
      <c r="A289" s="92" t="s">
        <v>11</v>
      </c>
      <c r="B289" s="92" t="s">
        <v>12</v>
      </c>
      <c r="C289" s="92" t="s">
        <v>13</v>
      </c>
      <c r="D289" s="92" t="s">
        <v>23</v>
      </c>
      <c r="E289" s="92" t="s">
        <v>26</v>
      </c>
      <c r="F289" s="88" t="s">
        <v>210</v>
      </c>
      <c r="G289" s="92" t="s">
        <v>147</v>
      </c>
      <c r="H289" s="98">
        <v>0</v>
      </c>
      <c r="I289" s="98">
        <v>0</v>
      </c>
      <c r="J289" s="98">
        <v>0</v>
      </c>
      <c r="K289" s="98">
        <v>0</v>
      </c>
      <c r="L289" s="98">
        <v>0</v>
      </c>
      <c r="M289" s="98">
        <v>0</v>
      </c>
      <c r="N289" s="98">
        <v>0</v>
      </c>
      <c r="O289" s="98">
        <v>0</v>
      </c>
      <c r="P289" s="98">
        <v>0</v>
      </c>
      <c r="Q289" s="98">
        <v>0</v>
      </c>
    </row>
    <row r="290" spans="1:17" hidden="1" x14ac:dyDescent="0.25">
      <c r="A290" s="92" t="s">
        <v>11</v>
      </c>
      <c r="B290" s="92" t="s">
        <v>12</v>
      </c>
      <c r="C290" s="92" t="s">
        <v>13</v>
      </c>
      <c r="D290" s="92" t="s">
        <v>23</v>
      </c>
      <c r="E290" s="92" t="s">
        <v>26</v>
      </c>
      <c r="F290" s="88" t="s">
        <v>199</v>
      </c>
      <c r="G290" s="92" t="s">
        <v>147</v>
      </c>
      <c r="H290" s="98">
        <v>0</v>
      </c>
      <c r="I290" s="98">
        <v>0</v>
      </c>
      <c r="J290" s="98">
        <v>0</v>
      </c>
      <c r="K290" s="98">
        <v>0.29932500000000006</v>
      </c>
      <c r="L290" s="98">
        <v>0.37607500000000005</v>
      </c>
      <c r="M290" s="98">
        <v>0.31083750000000004</v>
      </c>
      <c r="N290" s="98">
        <v>0.25711250000000002</v>
      </c>
      <c r="O290" s="98">
        <v>0.24559999999999996</v>
      </c>
      <c r="P290" s="98">
        <v>0.18803749999999997</v>
      </c>
      <c r="Q290" s="98">
        <v>0.20338749999999994</v>
      </c>
    </row>
    <row r="291" spans="1:17" hidden="1" x14ac:dyDescent="0.25">
      <c r="A291" s="92" t="s">
        <v>11</v>
      </c>
      <c r="B291" s="92" t="s">
        <v>12</v>
      </c>
      <c r="C291" s="92" t="s">
        <v>13</v>
      </c>
      <c r="D291" s="92" t="s">
        <v>23</v>
      </c>
      <c r="E291" s="92" t="s">
        <v>26</v>
      </c>
      <c r="F291" s="88" t="s">
        <v>233</v>
      </c>
      <c r="G291" s="92" t="s">
        <v>147</v>
      </c>
      <c r="H291" s="98">
        <v>0</v>
      </c>
      <c r="I291" s="98">
        <v>0</v>
      </c>
      <c r="J291" s="98">
        <v>0</v>
      </c>
      <c r="K291" s="98">
        <v>0</v>
      </c>
      <c r="L291" s="98">
        <v>0</v>
      </c>
      <c r="M291" s="98">
        <v>0</v>
      </c>
      <c r="N291" s="98">
        <v>0</v>
      </c>
      <c r="O291" s="98">
        <v>0</v>
      </c>
      <c r="P291" s="98">
        <v>0</v>
      </c>
      <c r="Q291" s="98">
        <v>0</v>
      </c>
    </row>
    <row r="292" spans="1:17" hidden="1" x14ac:dyDescent="0.25">
      <c r="A292" s="92" t="s">
        <v>11</v>
      </c>
      <c r="B292" s="92" t="s">
        <v>12</v>
      </c>
      <c r="C292" s="92" t="s">
        <v>13</v>
      </c>
      <c r="D292" s="92" t="s">
        <v>23</v>
      </c>
      <c r="E292" s="92" t="s">
        <v>26</v>
      </c>
      <c r="F292" s="88" t="s">
        <v>200</v>
      </c>
      <c r="G292" s="92" t="s">
        <v>147</v>
      </c>
      <c r="H292" s="98">
        <v>0</v>
      </c>
      <c r="I292" s="98">
        <v>0</v>
      </c>
      <c r="J292" s="98">
        <v>0</v>
      </c>
      <c r="K292" s="98">
        <v>0.40723500000000001</v>
      </c>
      <c r="L292" s="98">
        <v>0.54582999999999993</v>
      </c>
      <c r="M292" s="98">
        <v>0.62878499999999982</v>
      </c>
      <c r="N292" s="98">
        <v>0.77703499999999981</v>
      </c>
      <c r="O292" s="98">
        <v>0.73098499999999988</v>
      </c>
      <c r="P292" s="98">
        <v>0.5899549999999999</v>
      </c>
      <c r="Q292" s="98">
        <v>0.44196749999999996</v>
      </c>
    </row>
    <row r="293" spans="1:17" hidden="1" x14ac:dyDescent="0.25">
      <c r="A293" s="92" t="s">
        <v>11</v>
      </c>
      <c r="B293" s="92" t="s">
        <v>12</v>
      </c>
      <c r="C293" s="92" t="s">
        <v>13</v>
      </c>
      <c r="D293" s="92" t="s">
        <v>23</v>
      </c>
      <c r="E293" s="92" t="s">
        <v>27</v>
      </c>
      <c r="G293" s="92" t="s">
        <v>147</v>
      </c>
      <c r="H293" s="94"/>
      <c r="I293" s="94"/>
      <c r="J293" s="94"/>
      <c r="K293" s="94"/>
      <c r="L293" s="94"/>
      <c r="M293" s="94"/>
      <c r="N293" s="94"/>
      <c r="O293" s="94"/>
      <c r="P293" s="94"/>
    </row>
    <row r="294" spans="1:17" hidden="1" x14ac:dyDescent="0.25">
      <c r="A294" s="92" t="s">
        <v>11</v>
      </c>
      <c r="B294" s="92" t="s">
        <v>12</v>
      </c>
      <c r="C294" s="92" t="s">
        <v>13</v>
      </c>
      <c r="D294" s="92" t="s">
        <v>28</v>
      </c>
      <c r="E294" s="92" t="s">
        <v>29</v>
      </c>
      <c r="F294" s="88" t="s">
        <v>203</v>
      </c>
      <c r="G294" s="92" t="s">
        <v>147</v>
      </c>
      <c r="H294" s="109">
        <v>106.1875</v>
      </c>
      <c r="I294" s="109">
        <v>135.52000000000001</v>
      </c>
      <c r="J294" s="110">
        <v>171.70249999999999</v>
      </c>
      <c r="K294" s="110">
        <v>238.3125</v>
      </c>
      <c r="L294" s="110">
        <v>261.1925</v>
      </c>
      <c r="M294" s="110">
        <v>254.65750000000003</v>
      </c>
      <c r="N294" s="110">
        <v>283.0625</v>
      </c>
      <c r="O294" s="110">
        <v>294.16499999999996</v>
      </c>
      <c r="P294" s="110">
        <v>304.05</v>
      </c>
      <c r="Q294" s="111">
        <v>112.6275</v>
      </c>
    </row>
    <row r="295" spans="1:17" hidden="1" x14ac:dyDescent="0.25">
      <c r="A295" s="92" t="s">
        <v>11</v>
      </c>
      <c r="B295" s="92" t="s">
        <v>12</v>
      </c>
      <c r="C295" s="92" t="s">
        <v>13</v>
      </c>
      <c r="D295" s="92" t="s">
        <v>28</v>
      </c>
      <c r="E295" s="92" t="s">
        <v>29</v>
      </c>
      <c r="F295" s="88" t="s">
        <v>227</v>
      </c>
      <c r="G295" s="92" t="s">
        <v>147</v>
      </c>
      <c r="H295" s="109">
        <v>9.6925000000000008</v>
      </c>
      <c r="I295" s="109">
        <v>13.17</v>
      </c>
      <c r="J295" s="110">
        <v>19.642499999999998</v>
      </c>
      <c r="K295" s="110">
        <v>17.079999999999998</v>
      </c>
      <c r="L295" s="110">
        <v>13.172499999999999</v>
      </c>
      <c r="M295" s="110">
        <v>13.325000000000001</v>
      </c>
      <c r="N295" s="110">
        <v>15.87</v>
      </c>
      <c r="O295" s="110">
        <v>19.82</v>
      </c>
      <c r="P295" s="110">
        <v>21.977499999999999</v>
      </c>
      <c r="Q295" s="111">
        <v>21.372500000000002</v>
      </c>
    </row>
    <row r="296" spans="1:17" hidden="1" x14ac:dyDescent="0.25">
      <c r="A296" s="92" t="s">
        <v>11</v>
      </c>
      <c r="B296" s="92" t="s">
        <v>12</v>
      </c>
      <c r="C296" s="92" t="s">
        <v>13</v>
      </c>
      <c r="D296" s="92" t="s">
        <v>28</v>
      </c>
      <c r="E296" s="92" t="s">
        <v>29</v>
      </c>
      <c r="F296" s="88" t="s">
        <v>191</v>
      </c>
      <c r="G296" s="92" t="s">
        <v>147</v>
      </c>
      <c r="H296" s="109">
        <v>0.99</v>
      </c>
      <c r="I296" s="109">
        <v>0.88749999999999996</v>
      </c>
      <c r="J296" s="110">
        <v>1.5125</v>
      </c>
      <c r="K296" s="110">
        <v>1.7225000000000001</v>
      </c>
      <c r="L296" s="110">
        <v>1.93</v>
      </c>
      <c r="M296" s="110">
        <v>2.0074999999999998</v>
      </c>
      <c r="N296" s="110">
        <v>1.95</v>
      </c>
      <c r="O296" s="110">
        <v>2.2149999999999999</v>
      </c>
      <c r="P296" s="110">
        <v>2.1525000000000003</v>
      </c>
      <c r="Q296" s="111">
        <v>1.5150000000000001</v>
      </c>
    </row>
    <row r="297" spans="1:17" hidden="1" x14ac:dyDescent="0.25">
      <c r="A297" s="92" t="s">
        <v>11</v>
      </c>
      <c r="B297" s="92" t="s">
        <v>12</v>
      </c>
      <c r="C297" s="92" t="s">
        <v>13</v>
      </c>
      <c r="D297" s="92" t="s">
        <v>28</v>
      </c>
      <c r="E297" s="92" t="s">
        <v>29</v>
      </c>
      <c r="F297" s="88" t="s">
        <v>192</v>
      </c>
      <c r="G297" s="92" t="s">
        <v>147</v>
      </c>
      <c r="H297" s="109">
        <v>56.505000000000003</v>
      </c>
      <c r="I297" s="109">
        <v>65.377499999999998</v>
      </c>
      <c r="J297" s="110">
        <v>72.399999999999991</v>
      </c>
      <c r="K297" s="110">
        <v>74.66</v>
      </c>
      <c r="L297" s="110">
        <v>74.702500000000001</v>
      </c>
      <c r="M297" s="110">
        <v>79.077500000000001</v>
      </c>
      <c r="N297" s="110">
        <v>91.997500000000002</v>
      </c>
      <c r="O297" s="110">
        <v>98.614999999999995</v>
      </c>
      <c r="P297" s="110">
        <v>100.83250000000001</v>
      </c>
      <c r="Q297" s="111">
        <v>101.0275</v>
      </c>
    </row>
    <row r="298" spans="1:17" hidden="1" x14ac:dyDescent="0.25">
      <c r="A298" s="92" t="s">
        <v>11</v>
      </c>
      <c r="B298" s="92" t="s">
        <v>12</v>
      </c>
      <c r="C298" s="92" t="s">
        <v>13</v>
      </c>
      <c r="D298" s="92" t="s">
        <v>28</v>
      </c>
      <c r="E298" s="92" t="s">
        <v>29</v>
      </c>
      <c r="F298" s="88" t="s">
        <v>206</v>
      </c>
      <c r="G298" s="92" t="s">
        <v>147</v>
      </c>
      <c r="H298" s="109">
        <v>5.0925000000000002</v>
      </c>
      <c r="I298" s="109">
        <v>5.85</v>
      </c>
      <c r="J298" s="110">
        <v>6.79</v>
      </c>
      <c r="K298" s="110">
        <v>7.65</v>
      </c>
      <c r="L298" s="110">
        <v>8.3424999999999994</v>
      </c>
      <c r="M298" s="110">
        <v>8.6050000000000004</v>
      </c>
      <c r="N298" s="110">
        <v>10.8825</v>
      </c>
      <c r="O298" s="110">
        <v>11.705</v>
      </c>
      <c r="P298" s="110">
        <v>10.995000000000001</v>
      </c>
      <c r="Q298" s="111">
        <v>17.342500000000001</v>
      </c>
    </row>
    <row r="299" spans="1:17" hidden="1" x14ac:dyDescent="0.25">
      <c r="A299" s="92" t="s">
        <v>11</v>
      </c>
      <c r="B299" s="92" t="s">
        <v>12</v>
      </c>
      <c r="C299" s="92" t="s">
        <v>13</v>
      </c>
      <c r="D299" s="92" t="s">
        <v>28</v>
      </c>
      <c r="E299" s="92" t="s">
        <v>29</v>
      </c>
      <c r="F299" s="88" t="s">
        <v>220</v>
      </c>
      <c r="G299" s="92" t="s">
        <v>147</v>
      </c>
      <c r="H299" s="109">
        <v>23.810000000000002</v>
      </c>
      <c r="I299" s="109">
        <v>23.59</v>
      </c>
      <c r="J299" s="110">
        <v>26.51</v>
      </c>
      <c r="K299" s="110">
        <v>35.462500000000006</v>
      </c>
      <c r="L299" s="110">
        <v>37.087499999999999</v>
      </c>
      <c r="M299" s="110">
        <v>38.174999999999997</v>
      </c>
      <c r="N299" s="110">
        <v>44.35</v>
      </c>
      <c r="O299" s="110">
        <v>41.855000000000004</v>
      </c>
      <c r="P299" s="110">
        <v>41.702500000000001</v>
      </c>
      <c r="Q299" s="111">
        <v>46.332499999999996</v>
      </c>
    </row>
    <row r="300" spans="1:17" hidden="1" x14ac:dyDescent="0.25">
      <c r="A300" s="92" t="s">
        <v>11</v>
      </c>
      <c r="B300" s="92" t="s">
        <v>12</v>
      </c>
      <c r="C300" s="92" t="s">
        <v>13</v>
      </c>
      <c r="D300" s="92" t="s">
        <v>28</v>
      </c>
      <c r="E300" s="92" t="s">
        <v>29</v>
      </c>
      <c r="F300" s="88" t="s">
        <v>193</v>
      </c>
      <c r="G300" s="92" t="s">
        <v>147</v>
      </c>
      <c r="H300" s="109">
        <v>4.3950000000000005</v>
      </c>
      <c r="I300" s="109">
        <v>7.9625000000000004</v>
      </c>
      <c r="J300" s="110">
        <v>12.407499999999999</v>
      </c>
      <c r="K300" s="110">
        <v>11.725</v>
      </c>
      <c r="L300" s="110">
        <v>9.68</v>
      </c>
      <c r="M300" s="110">
        <v>10.1675</v>
      </c>
      <c r="N300" s="110">
        <v>19.872499999999999</v>
      </c>
      <c r="O300" s="110">
        <v>24.215</v>
      </c>
      <c r="P300" s="110">
        <v>22.827500000000001</v>
      </c>
      <c r="Q300" s="111">
        <v>22.522500000000001</v>
      </c>
    </row>
    <row r="301" spans="1:17" hidden="1" x14ac:dyDescent="0.25">
      <c r="A301" s="92" t="s">
        <v>11</v>
      </c>
      <c r="B301" s="92" t="s">
        <v>12</v>
      </c>
      <c r="C301" s="92" t="s">
        <v>13</v>
      </c>
      <c r="D301" s="92" t="s">
        <v>28</v>
      </c>
      <c r="E301" s="92" t="s">
        <v>29</v>
      </c>
      <c r="F301" s="88" t="s">
        <v>259</v>
      </c>
      <c r="G301" s="92" t="s">
        <v>147</v>
      </c>
      <c r="H301" s="109">
        <v>0</v>
      </c>
      <c r="I301" s="109">
        <v>0</v>
      </c>
      <c r="J301" s="110">
        <v>0</v>
      </c>
      <c r="K301" s="110">
        <v>0</v>
      </c>
      <c r="L301" s="110">
        <v>0</v>
      </c>
      <c r="M301" s="110">
        <v>0</v>
      </c>
      <c r="N301" s="110">
        <v>0</v>
      </c>
      <c r="O301" s="110">
        <v>0</v>
      </c>
      <c r="P301" s="110">
        <v>0</v>
      </c>
      <c r="Q301" s="111">
        <v>0</v>
      </c>
    </row>
    <row r="302" spans="1:17" hidden="1" x14ac:dyDescent="0.25">
      <c r="A302" s="92" t="s">
        <v>11</v>
      </c>
      <c r="B302" s="92" t="s">
        <v>12</v>
      </c>
      <c r="C302" s="92" t="s">
        <v>13</v>
      </c>
      <c r="D302" s="92" t="s">
        <v>28</v>
      </c>
      <c r="E302" s="92" t="s">
        <v>29</v>
      </c>
      <c r="F302" s="88" t="s">
        <v>223</v>
      </c>
      <c r="G302" s="92" t="s">
        <v>147</v>
      </c>
      <c r="H302" s="111">
        <v>0.1225</v>
      </c>
      <c r="I302" s="111">
        <v>0.74499999999999988</v>
      </c>
      <c r="J302" s="112">
        <v>0.73249999999999993</v>
      </c>
      <c r="K302" s="112">
        <v>1.05</v>
      </c>
      <c r="L302" s="112">
        <v>1.1499999999999999</v>
      </c>
      <c r="M302" s="112">
        <v>1.0725</v>
      </c>
      <c r="N302" s="112">
        <v>1.2524999999999999</v>
      </c>
      <c r="O302" s="112">
        <v>1.1775</v>
      </c>
      <c r="P302" s="111">
        <v>1.0249999999999999</v>
      </c>
      <c r="Q302" s="111">
        <v>0.9524999999999999</v>
      </c>
    </row>
    <row r="303" spans="1:17" hidden="1" x14ac:dyDescent="0.25">
      <c r="A303" s="92" t="s">
        <v>11</v>
      </c>
      <c r="B303" s="92" t="s">
        <v>12</v>
      </c>
      <c r="C303" s="92" t="s">
        <v>13</v>
      </c>
      <c r="D303" s="92" t="s">
        <v>28</v>
      </c>
      <c r="E303" s="92" t="s">
        <v>29</v>
      </c>
      <c r="F303" s="88" t="s">
        <v>221</v>
      </c>
      <c r="G303" s="92" t="s">
        <v>147</v>
      </c>
      <c r="H303" s="111">
        <v>852.8125</v>
      </c>
      <c r="I303" s="111">
        <v>1045.3000000000002</v>
      </c>
      <c r="J303" s="112">
        <v>1164.2024999999999</v>
      </c>
      <c r="K303" s="112">
        <v>1155.2625</v>
      </c>
      <c r="L303" s="112">
        <v>1218.98</v>
      </c>
      <c r="M303" s="112">
        <v>1418.9549999999999</v>
      </c>
      <c r="N303" s="112">
        <v>1614.9074999999998</v>
      </c>
      <c r="O303" s="112">
        <v>1511.9975000000002</v>
      </c>
      <c r="P303" s="111">
        <v>1511.2725</v>
      </c>
      <c r="Q303" s="111">
        <v>1507.4899999999998</v>
      </c>
    </row>
    <row r="304" spans="1:17" hidden="1" x14ac:dyDescent="0.25">
      <c r="A304" s="92" t="s">
        <v>11</v>
      </c>
      <c r="B304" s="92" t="s">
        <v>12</v>
      </c>
      <c r="C304" s="92" t="s">
        <v>13</v>
      </c>
      <c r="D304" s="92" t="s">
        <v>28</v>
      </c>
      <c r="E304" s="92" t="s">
        <v>29</v>
      </c>
      <c r="F304" s="88" t="s">
        <v>222</v>
      </c>
      <c r="G304" s="92" t="s">
        <v>147</v>
      </c>
      <c r="H304" s="111">
        <v>50.759999999999991</v>
      </c>
      <c r="I304" s="111">
        <v>59.232500000000002</v>
      </c>
      <c r="J304" s="112">
        <v>73.319999999999993</v>
      </c>
      <c r="K304" s="112">
        <v>71.53</v>
      </c>
      <c r="L304" s="112">
        <v>67.685000000000002</v>
      </c>
      <c r="M304" s="112">
        <v>73.254999999999995</v>
      </c>
      <c r="N304" s="112">
        <v>84.56</v>
      </c>
      <c r="O304" s="112">
        <v>104.875</v>
      </c>
      <c r="P304" s="111">
        <v>114.3325</v>
      </c>
      <c r="Q304" s="111">
        <v>116.43249999999999</v>
      </c>
    </row>
    <row r="305" spans="1:17" hidden="1" x14ac:dyDescent="0.25">
      <c r="A305" s="92" t="s">
        <v>11</v>
      </c>
      <c r="B305" s="92" t="s">
        <v>12</v>
      </c>
      <c r="C305" s="92" t="s">
        <v>13</v>
      </c>
      <c r="D305" s="92" t="s">
        <v>28</v>
      </c>
      <c r="E305" s="92" t="s">
        <v>29</v>
      </c>
      <c r="F305" s="88" t="s">
        <v>201</v>
      </c>
      <c r="G305" s="92" t="s">
        <v>147</v>
      </c>
      <c r="H305" s="111">
        <v>83.17</v>
      </c>
      <c r="I305" s="111">
        <v>79.012500000000003</v>
      </c>
      <c r="J305" s="112">
        <v>110.48</v>
      </c>
      <c r="K305" s="112">
        <v>109.33750000000001</v>
      </c>
      <c r="L305" s="112">
        <v>105.73</v>
      </c>
      <c r="M305" s="112">
        <v>116.5975</v>
      </c>
      <c r="N305" s="112">
        <v>117.4375</v>
      </c>
      <c r="O305" s="112">
        <v>119.44</v>
      </c>
      <c r="P305" s="111">
        <v>130.7825</v>
      </c>
      <c r="Q305" s="111">
        <v>147.26</v>
      </c>
    </row>
    <row r="306" spans="1:17" hidden="1" x14ac:dyDescent="0.25">
      <c r="A306" s="92" t="s">
        <v>11</v>
      </c>
      <c r="B306" s="92" t="s">
        <v>12</v>
      </c>
      <c r="C306" s="92" t="s">
        <v>13</v>
      </c>
      <c r="D306" s="92" t="s">
        <v>28</v>
      </c>
      <c r="E306" s="92" t="s">
        <v>29</v>
      </c>
      <c r="F306" s="88" t="s">
        <v>207</v>
      </c>
      <c r="G306" s="92" t="s">
        <v>147</v>
      </c>
      <c r="H306" s="111">
        <v>20.3325</v>
      </c>
      <c r="I306" s="111">
        <v>24.145</v>
      </c>
      <c r="J306" s="112">
        <v>24.6175</v>
      </c>
      <c r="K306" s="112">
        <v>24.68</v>
      </c>
      <c r="L306" s="112">
        <v>20.225000000000001</v>
      </c>
      <c r="M306" s="112">
        <v>12.852500000000001</v>
      </c>
      <c r="N306" s="112">
        <v>17.965</v>
      </c>
      <c r="O306" s="112">
        <v>19.172499999999999</v>
      </c>
      <c r="P306" s="111">
        <v>24.6325</v>
      </c>
      <c r="Q306" s="111">
        <v>32.655000000000001</v>
      </c>
    </row>
    <row r="307" spans="1:17" hidden="1" x14ac:dyDescent="0.25">
      <c r="A307" s="92" t="s">
        <v>11</v>
      </c>
      <c r="B307" s="92" t="s">
        <v>12</v>
      </c>
      <c r="C307" s="92" t="s">
        <v>13</v>
      </c>
      <c r="D307" s="92" t="s">
        <v>28</v>
      </c>
      <c r="E307" s="92" t="s">
        <v>29</v>
      </c>
      <c r="F307" s="88" t="s">
        <v>218</v>
      </c>
      <c r="G307" s="92" t="s">
        <v>147</v>
      </c>
      <c r="H307" s="111">
        <v>1.9575</v>
      </c>
      <c r="I307" s="111">
        <v>0.69000000000000006</v>
      </c>
      <c r="J307" s="112">
        <v>4.9675000000000011</v>
      </c>
      <c r="K307" s="112">
        <v>6.8125</v>
      </c>
      <c r="L307" s="112">
        <v>5.9674999999999994</v>
      </c>
      <c r="M307" s="112">
        <v>6.5175000000000001</v>
      </c>
      <c r="N307" s="112">
        <v>6.7949999999999999</v>
      </c>
      <c r="O307" s="112">
        <v>6.7149999999999999</v>
      </c>
      <c r="P307" s="111">
        <v>6.9750000000000005</v>
      </c>
      <c r="Q307" s="111">
        <v>7.6925000000000008</v>
      </c>
    </row>
    <row r="308" spans="1:17" hidden="1" x14ac:dyDescent="0.25">
      <c r="A308" s="92" t="s">
        <v>11</v>
      </c>
      <c r="B308" s="92" t="s">
        <v>12</v>
      </c>
      <c r="C308" s="92" t="s">
        <v>13</v>
      </c>
      <c r="D308" s="92" t="s">
        <v>28</v>
      </c>
      <c r="E308" s="92" t="s">
        <v>29</v>
      </c>
      <c r="F308" s="88" t="s">
        <v>194</v>
      </c>
      <c r="G308" s="92" t="s">
        <v>147</v>
      </c>
      <c r="H308" s="111">
        <v>31.947500000000002</v>
      </c>
      <c r="I308" s="111">
        <v>37.982500000000002</v>
      </c>
      <c r="J308" s="112">
        <v>44.629999999999995</v>
      </c>
      <c r="K308" s="112">
        <v>46.182499999999997</v>
      </c>
      <c r="L308" s="112">
        <v>43.015000000000001</v>
      </c>
      <c r="M308" s="112">
        <v>43.967500000000001</v>
      </c>
      <c r="N308" s="112">
        <v>47.292499999999997</v>
      </c>
      <c r="O308" s="112">
        <v>50.272500000000001</v>
      </c>
      <c r="P308" s="111">
        <v>48.06</v>
      </c>
      <c r="Q308" s="111">
        <v>47.495000000000005</v>
      </c>
    </row>
    <row r="309" spans="1:17" hidden="1" x14ac:dyDescent="0.25">
      <c r="A309" s="92" t="s">
        <v>11</v>
      </c>
      <c r="B309" s="92" t="s">
        <v>12</v>
      </c>
      <c r="C309" s="92" t="s">
        <v>13</v>
      </c>
      <c r="D309" s="92" t="s">
        <v>28</v>
      </c>
      <c r="E309" s="92" t="s">
        <v>29</v>
      </c>
      <c r="F309" s="88" t="s">
        <v>195</v>
      </c>
      <c r="G309" s="92" t="s">
        <v>147</v>
      </c>
      <c r="H309" s="111">
        <v>4.9725000000000001</v>
      </c>
      <c r="I309" s="111">
        <v>5.2850000000000001</v>
      </c>
      <c r="J309" s="112">
        <v>8.8425000000000011</v>
      </c>
      <c r="K309" s="112">
        <v>10.497499999999999</v>
      </c>
      <c r="L309" s="112">
        <v>9.6274999999999995</v>
      </c>
      <c r="M309" s="112">
        <v>8.8525000000000009</v>
      </c>
      <c r="N309" s="112">
        <v>12.505000000000001</v>
      </c>
      <c r="O309" s="112">
        <v>12.45</v>
      </c>
      <c r="P309" s="111">
        <v>18.197500000000002</v>
      </c>
      <c r="Q309" s="111">
        <v>23.830000000000002</v>
      </c>
    </row>
    <row r="310" spans="1:17" hidden="1" x14ac:dyDescent="0.25">
      <c r="A310" s="92" t="s">
        <v>11</v>
      </c>
      <c r="B310" s="92" t="s">
        <v>12</v>
      </c>
      <c r="C310" s="92" t="s">
        <v>13</v>
      </c>
      <c r="D310" s="92" t="s">
        <v>28</v>
      </c>
      <c r="E310" s="92" t="s">
        <v>29</v>
      </c>
      <c r="F310" s="88" t="s">
        <v>209</v>
      </c>
      <c r="G310" s="92" t="s">
        <v>147</v>
      </c>
      <c r="H310" s="111">
        <v>186.23</v>
      </c>
      <c r="I310" s="111">
        <v>276.54499999999996</v>
      </c>
      <c r="J310" s="112">
        <v>360.27750000000003</v>
      </c>
      <c r="K310" s="112">
        <v>343.08249999999998</v>
      </c>
      <c r="L310" s="112">
        <v>349.45249999999999</v>
      </c>
      <c r="M310" s="112">
        <v>368.11749999999995</v>
      </c>
      <c r="N310" s="112">
        <v>405.64</v>
      </c>
      <c r="O310" s="112">
        <v>418.84500000000003</v>
      </c>
      <c r="P310" s="111">
        <v>433.32499999999999</v>
      </c>
      <c r="Q310" s="111">
        <v>424.21749999999997</v>
      </c>
    </row>
    <row r="311" spans="1:17" hidden="1" x14ac:dyDescent="0.25">
      <c r="A311" s="92" t="s">
        <v>11</v>
      </c>
      <c r="B311" s="92" t="s">
        <v>12</v>
      </c>
      <c r="C311" s="92" t="s">
        <v>13</v>
      </c>
      <c r="D311" s="92" t="s">
        <v>28</v>
      </c>
      <c r="E311" s="92" t="s">
        <v>29</v>
      </c>
      <c r="F311" s="88" t="s">
        <v>208</v>
      </c>
      <c r="G311" s="92" t="s">
        <v>147</v>
      </c>
      <c r="H311" s="111">
        <v>131.3725</v>
      </c>
      <c r="I311" s="111">
        <v>162.96250000000001</v>
      </c>
      <c r="J311" s="112">
        <v>194.74250000000001</v>
      </c>
      <c r="K311" s="112">
        <v>221.83500000000001</v>
      </c>
      <c r="L311" s="112">
        <v>259.88</v>
      </c>
      <c r="M311" s="112">
        <v>291.51250000000005</v>
      </c>
      <c r="N311" s="112">
        <v>300.4325</v>
      </c>
      <c r="O311" s="112">
        <v>311.09499999999997</v>
      </c>
      <c r="P311" s="111">
        <v>331.6225</v>
      </c>
      <c r="Q311" s="111">
        <v>351.69000000000005</v>
      </c>
    </row>
    <row r="312" spans="1:17" hidden="1" x14ac:dyDescent="0.25">
      <c r="A312" s="92" t="s">
        <v>11</v>
      </c>
      <c r="B312" s="92" t="s">
        <v>12</v>
      </c>
      <c r="C312" s="92" t="s">
        <v>13</v>
      </c>
      <c r="D312" s="92" t="s">
        <v>28</v>
      </c>
      <c r="E312" s="92" t="s">
        <v>29</v>
      </c>
      <c r="F312" s="88" t="s">
        <v>226</v>
      </c>
      <c r="G312" s="92" t="s">
        <v>147</v>
      </c>
      <c r="H312" s="111">
        <v>0</v>
      </c>
      <c r="I312" s="111">
        <v>0</v>
      </c>
      <c r="J312" s="112">
        <v>0</v>
      </c>
      <c r="K312" s="112">
        <v>0</v>
      </c>
      <c r="L312" s="112">
        <v>0</v>
      </c>
      <c r="M312" s="112">
        <v>0</v>
      </c>
      <c r="N312" s="112">
        <v>0</v>
      </c>
      <c r="O312" s="112">
        <v>0</v>
      </c>
      <c r="P312" s="111">
        <v>0</v>
      </c>
      <c r="Q312" s="111">
        <v>0</v>
      </c>
    </row>
    <row r="313" spans="1:17" hidden="1" x14ac:dyDescent="0.25">
      <c r="A313" s="92" t="s">
        <v>11</v>
      </c>
      <c r="B313" s="92" t="s">
        <v>12</v>
      </c>
      <c r="C313" s="92" t="s">
        <v>13</v>
      </c>
      <c r="D313" s="92" t="s">
        <v>28</v>
      </c>
      <c r="E313" s="92" t="s">
        <v>29</v>
      </c>
      <c r="F313" s="88" t="s">
        <v>196</v>
      </c>
      <c r="G313" s="92" t="s">
        <v>147</v>
      </c>
      <c r="H313" s="111">
        <v>31.717500000000001</v>
      </c>
      <c r="I313" s="111">
        <v>36.592500000000001</v>
      </c>
      <c r="J313" s="112">
        <v>38.227499999999999</v>
      </c>
      <c r="K313" s="112">
        <v>35.4375</v>
      </c>
      <c r="L313" s="112">
        <v>36.112499999999997</v>
      </c>
      <c r="M313" s="112">
        <v>40.272500000000001</v>
      </c>
      <c r="N313" s="112">
        <v>47.442499999999995</v>
      </c>
      <c r="O313" s="112">
        <v>45.732500000000002</v>
      </c>
      <c r="P313" s="111">
        <v>49.457499999999996</v>
      </c>
      <c r="Q313" s="111">
        <v>63.019999999999996</v>
      </c>
    </row>
    <row r="314" spans="1:17" hidden="1" x14ac:dyDescent="0.25">
      <c r="A314" s="92" t="s">
        <v>11</v>
      </c>
      <c r="B314" s="92" t="s">
        <v>12</v>
      </c>
      <c r="C314" s="92" t="s">
        <v>13</v>
      </c>
      <c r="D314" s="92" t="s">
        <v>28</v>
      </c>
      <c r="E314" s="92" t="s">
        <v>29</v>
      </c>
      <c r="F314" s="88" t="s">
        <v>197</v>
      </c>
      <c r="G314" s="92" t="s">
        <v>147</v>
      </c>
      <c r="H314" s="111">
        <v>943.8</v>
      </c>
      <c r="I314" s="111">
        <v>1094.8150000000001</v>
      </c>
      <c r="J314" s="112">
        <v>1202.02</v>
      </c>
      <c r="K314" s="112">
        <v>1208.4324999999999</v>
      </c>
      <c r="L314" s="112">
        <v>1195.5275000000001</v>
      </c>
      <c r="M314" s="112">
        <v>1233.9324999999999</v>
      </c>
      <c r="N314" s="112">
        <v>1285.8700000000001</v>
      </c>
      <c r="O314" s="112">
        <v>1246.28</v>
      </c>
      <c r="P314" s="111">
        <v>1281.27</v>
      </c>
      <c r="Q314" s="111">
        <v>1320.5749999999998</v>
      </c>
    </row>
    <row r="315" spans="1:17" hidden="1" x14ac:dyDescent="0.25">
      <c r="A315" s="92" t="s">
        <v>11</v>
      </c>
      <c r="B315" s="92" t="s">
        <v>12</v>
      </c>
      <c r="C315" s="92" t="s">
        <v>13</v>
      </c>
      <c r="D315" s="92" t="s">
        <v>28</v>
      </c>
      <c r="E315" s="92" t="s">
        <v>29</v>
      </c>
      <c r="F315" s="88" t="s">
        <v>229</v>
      </c>
      <c r="G315" s="92" t="s">
        <v>147</v>
      </c>
      <c r="H315" s="111">
        <v>1.595</v>
      </c>
      <c r="I315" s="111">
        <v>1.73</v>
      </c>
      <c r="J315" s="112">
        <v>1.6375000000000002</v>
      </c>
      <c r="K315" s="112">
        <v>3.0274999999999999</v>
      </c>
      <c r="L315" s="112">
        <v>4.59</v>
      </c>
      <c r="M315" s="112">
        <v>3.2699999999999996</v>
      </c>
      <c r="N315" s="112">
        <v>2.8</v>
      </c>
      <c r="O315" s="112">
        <v>3.085</v>
      </c>
      <c r="P315" s="111">
        <v>3.0274999999999999</v>
      </c>
      <c r="Q315" s="111">
        <v>3.0175000000000001</v>
      </c>
    </row>
    <row r="316" spans="1:17" hidden="1" x14ac:dyDescent="0.25">
      <c r="A316" s="92" t="s">
        <v>11</v>
      </c>
      <c r="B316" s="92" t="s">
        <v>12</v>
      </c>
      <c r="C316" s="92" t="s">
        <v>13</v>
      </c>
      <c r="D316" s="92" t="s">
        <v>28</v>
      </c>
      <c r="E316" s="92" t="s">
        <v>29</v>
      </c>
      <c r="F316" s="88" t="s">
        <v>198</v>
      </c>
      <c r="G316" s="92" t="s">
        <v>147</v>
      </c>
      <c r="H316" s="111">
        <v>0.08</v>
      </c>
      <c r="I316" s="111">
        <v>0.13</v>
      </c>
      <c r="J316" s="112">
        <v>7.0000000000000007E-2</v>
      </c>
      <c r="K316" s="112">
        <v>0.115</v>
      </c>
      <c r="L316" s="112">
        <v>6.5000000000000002E-2</v>
      </c>
      <c r="M316" s="112">
        <v>3.2500000000000001E-2</v>
      </c>
      <c r="N316" s="112">
        <v>4.5000000000000005E-2</v>
      </c>
      <c r="O316" s="112">
        <v>0.02</v>
      </c>
      <c r="P316" s="111">
        <v>2.5000000000000001E-3</v>
      </c>
      <c r="Q316" s="111">
        <v>0</v>
      </c>
    </row>
    <row r="317" spans="1:17" hidden="1" x14ac:dyDescent="0.25">
      <c r="A317" s="92" t="s">
        <v>11</v>
      </c>
      <c r="B317" s="92" t="s">
        <v>12</v>
      </c>
      <c r="C317" s="92" t="s">
        <v>13</v>
      </c>
      <c r="D317" s="92" t="s">
        <v>28</v>
      </c>
      <c r="E317" s="92" t="s">
        <v>29</v>
      </c>
      <c r="F317" s="88" t="s">
        <v>231</v>
      </c>
      <c r="G317" s="92" t="s">
        <v>147</v>
      </c>
      <c r="H317" s="111">
        <v>0.33749999999999997</v>
      </c>
      <c r="I317" s="111">
        <v>8.7499999999999994E-2</v>
      </c>
      <c r="J317" s="112">
        <v>0</v>
      </c>
      <c r="K317" s="112">
        <v>5.2500000000000005E-2</v>
      </c>
      <c r="L317" s="112">
        <v>0.63249999999999995</v>
      </c>
      <c r="M317" s="112">
        <v>1.165</v>
      </c>
      <c r="N317" s="112">
        <v>1.31</v>
      </c>
      <c r="O317" s="112">
        <v>1.23</v>
      </c>
      <c r="P317" s="111">
        <v>1.425</v>
      </c>
      <c r="Q317" s="111">
        <v>1.4249999999999998</v>
      </c>
    </row>
    <row r="318" spans="1:17" hidden="1" x14ac:dyDescent="0.25">
      <c r="A318" s="92" t="s">
        <v>11</v>
      </c>
      <c r="B318" s="92" t="s">
        <v>12</v>
      </c>
      <c r="C318" s="92" t="s">
        <v>13</v>
      </c>
      <c r="D318" s="92" t="s">
        <v>28</v>
      </c>
      <c r="E318" s="92" t="s">
        <v>29</v>
      </c>
      <c r="F318" s="88" t="s">
        <v>230</v>
      </c>
      <c r="G318" s="92" t="s">
        <v>147</v>
      </c>
      <c r="H318" s="111">
        <v>0.8125</v>
      </c>
      <c r="I318" s="111">
        <v>0.74</v>
      </c>
      <c r="J318" s="112">
        <v>1.1900000000000002</v>
      </c>
      <c r="K318" s="112">
        <v>1.3275000000000001</v>
      </c>
      <c r="L318" s="112">
        <v>1.395</v>
      </c>
      <c r="M318" s="112">
        <v>1.6074999999999999</v>
      </c>
      <c r="N318" s="112">
        <v>1.5425</v>
      </c>
      <c r="O318" s="112">
        <v>1.6724999999999999</v>
      </c>
      <c r="P318" s="111">
        <v>1.5725000000000002</v>
      </c>
      <c r="Q318" s="111">
        <v>1.355</v>
      </c>
    </row>
    <row r="319" spans="1:17" hidden="1" x14ac:dyDescent="0.25">
      <c r="A319" s="92" t="s">
        <v>11</v>
      </c>
      <c r="B319" s="92" t="s">
        <v>12</v>
      </c>
      <c r="C319" s="92" t="s">
        <v>13</v>
      </c>
      <c r="D319" s="92" t="s">
        <v>28</v>
      </c>
      <c r="E319" s="92" t="s">
        <v>29</v>
      </c>
      <c r="F319" s="88" t="s">
        <v>232</v>
      </c>
      <c r="G319" s="92" t="s">
        <v>147</v>
      </c>
      <c r="H319" s="111">
        <v>15.43</v>
      </c>
      <c r="I319" s="111">
        <v>18.807500000000001</v>
      </c>
      <c r="J319" s="112">
        <v>29.02</v>
      </c>
      <c r="K319" s="112">
        <v>25.317499999999999</v>
      </c>
      <c r="L319" s="112">
        <v>19.0975</v>
      </c>
      <c r="M319" s="112">
        <v>26.395</v>
      </c>
      <c r="N319" s="112">
        <v>32.915000000000006</v>
      </c>
      <c r="O319" s="112">
        <v>35.697499999999998</v>
      </c>
      <c r="P319" s="111">
        <v>35.799999999999997</v>
      </c>
      <c r="Q319" s="111">
        <v>44.104999999999997</v>
      </c>
    </row>
    <row r="320" spans="1:17" hidden="1" x14ac:dyDescent="0.25">
      <c r="A320" s="92" t="s">
        <v>11</v>
      </c>
      <c r="B320" s="92" t="s">
        <v>12</v>
      </c>
      <c r="C320" s="92" t="s">
        <v>13</v>
      </c>
      <c r="D320" s="92" t="s">
        <v>28</v>
      </c>
      <c r="E320" s="92" t="s">
        <v>29</v>
      </c>
      <c r="F320" s="92" t="s">
        <v>225</v>
      </c>
      <c r="G320" s="92" t="s">
        <v>147</v>
      </c>
      <c r="H320" s="111">
        <v>0</v>
      </c>
      <c r="I320" s="111">
        <v>0</v>
      </c>
      <c r="J320" s="112">
        <v>0</v>
      </c>
      <c r="K320" s="112">
        <v>0</v>
      </c>
      <c r="L320" s="112">
        <v>0</v>
      </c>
      <c r="M320" s="112">
        <v>0</v>
      </c>
      <c r="N320" s="112">
        <v>0</v>
      </c>
      <c r="O320" s="112">
        <v>0</v>
      </c>
      <c r="P320" s="111">
        <v>0</v>
      </c>
      <c r="Q320" s="111">
        <v>0</v>
      </c>
    </row>
    <row r="321" spans="1:17" hidden="1" x14ac:dyDescent="0.25">
      <c r="A321" s="92" t="s">
        <v>11</v>
      </c>
      <c r="B321" s="92" t="s">
        <v>12</v>
      </c>
      <c r="C321" s="92" t="s">
        <v>13</v>
      </c>
      <c r="D321" s="92" t="s">
        <v>28</v>
      </c>
      <c r="E321" s="92" t="s">
        <v>29</v>
      </c>
      <c r="F321" s="88" t="s">
        <v>205</v>
      </c>
      <c r="G321" s="92" t="s">
        <v>147</v>
      </c>
      <c r="H321" s="111">
        <v>39.387500000000003</v>
      </c>
      <c r="I321" s="111">
        <v>45.402500000000003</v>
      </c>
      <c r="J321" s="112">
        <v>55.57</v>
      </c>
      <c r="K321" s="112">
        <v>52.330000000000005</v>
      </c>
      <c r="L321" s="112">
        <v>49.074999999999996</v>
      </c>
      <c r="M321" s="112">
        <v>50.982500000000002</v>
      </c>
      <c r="N321" s="112">
        <v>44.994999999999997</v>
      </c>
      <c r="O321" s="112">
        <v>45.267499999999998</v>
      </c>
      <c r="P321" s="111">
        <v>46.432500000000005</v>
      </c>
      <c r="Q321" s="111">
        <v>45.077500000000001</v>
      </c>
    </row>
    <row r="322" spans="1:17" hidden="1" x14ac:dyDescent="0.25">
      <c r="A322" s="92" t="s">
        <v>11</v>
      </c>
      <c r="B322" s="92" t="s">
        <v>12</v>
      </c>
      <c r="C322" s="92" t="s">
        <v>13</v>
      </c>
      <c r="D322" s="92" t="s">
        <v>28</v>
      </c>
      <c r="E322" s="92" t="s">
        <v>29</v>
      </c>
      <c r="F322" s="88" t="s">
        <v>204</v>
      </c>
      <c r="G322" s="92" t="s">
        <v>147</v>
      </c>
      <c r="H322" s="111">
        <v>49.019999999999996</v>
      </c>
      <c r="I322" s="111">
        <v>58.932500000000005</v>
      </c>
      <c r="J322" s="112">
        <v>81.015000000000001</v>
      </c>
      <c r="K322" s="112">
        <v>74.592500000000001</v>
      </c>
      <c r="L322" s="112">
        <v>93.15</v>
      </c>
      <c r="M322" s="112">
        <v>99.632500000000007</v>
      </c>
      <c r="N322" s="112">
        <v>106.16</v>
      </c>
      <c r="O322" s="112">
        <v>102.8875</v>
      </c>
      <c r="P322" s="111">
        <v>106.64750000000001</v>
      </c>
      <c r="Q322" s="111">
        <v>117.27249999999999</v>
      </c>
    </row>
    <row r="323" spans="1:17" hidden="1" x14ac:dyDescent="0.25">
      <c r="A323" s="92" t="s">
        <v>11</v>
      </c>
      <c r="B323" s="92" t="s">
        <v>12</v>
      </c>
      <c r="C323" s="92" t="s">
        <v>13</v>
      </c>
      <c r="D323" s="92" t="s">
        <v>28</v>
      </c>
      <c r="E323" s="92" t="s">
        <v>29</v>
      </c>
      <c r="F323" s="88" t="s">
        <v>228</v>
      </c>
      <c r="G323" s="92" t="s">
        <v>147</v>
      </c>
      <c r="H323" s="111">
        <v>8.2500000000000004E-2</v>
      </c>
      <c r="I323" s="111">
        <v>2.5000000000000001E-2</v>
      </c>
      <c r="J323" s="112">
        <v>5.5000000000000007E-2</v>
      </c>
      <c r="K323" s="112">
        <v>8.5000000000000006E-2</v>
      </c>
      <c r="L323" s="112">
        <v>0.13499999999999998</v>
      </c>
      <c r="M323" s="112">
        <v>0.1275</v>
      </c>
      <c r="N323" s="112">
        <v>0.18000000000000002</v>
      </c>
      <c r="O323" s="112">
        <v>0.11750000000000001</v>
      </c>
      <c r="P323" s="111">
        <v>9.7500000000000003E-2</v>
      </c>
      <c r="Q323" s="111">
        <v>2.5000000000000001E-2</v>
      </c>
    </row>
    <row r="324" spans="1:17" hidden="1" x14ac:dyDescent="0.25">
      <c r="A324" s="92" t="s">
        <v>11</v>
      </c>
      <c r="B324" s="92" t="s">
        <v>12</v>
      </c>
      <c r="C324" s="92" t="s">
        <v>13</v>
      </c>
      <c r="D324" s="92" t="s">
        <v>28</v>
      </c>
      <c r="E324" s="92" t="s">
        <v>29</v>
      </c>
      <c r="F324" s="88" t="s">
        <v>202</v>
      </c>
      <c r="G324" s="92" t="s">
        <v>147</v>
      </c>
      <c r="H324" s="111">
        <v>287.19499999999999</v>
      </c>
      <c r="I324" s="111">
        <v>344.31000000000006</v>
      </c>
      <c r="J324" s="112">
        <v>393.625</v>
      </c>
      <c r="K324" s="112">
        <v>382.29999999999995</v>
      </c>
      <c r="L324" s="112">
        <v>402.07749999999999</v>
      </c>
      <c r="M324" s="112">
        <v>445.42250000000001</v>
      </c>
      <c r="N324" s="112">
        <v>484.03250000000003</v>
      </c>
      <c r="O324" s="112">
        <v>471.72500000000002</v>
      </c>
      <c r="P324" s="111">
        <v>467.55500000000006</v>
      </c>
      <c r="Q324" s="111">
        <v>449.15249999999997</v>
      </c>
    </row>
    <row r="325" spans="1:17" hidden="1" x14ac:dyDescent="0.25">
      <c r="A325" s="92" t="s">
        <v>11</v>
      </c>
      <c r="B325" s="92" t="s">
        <v>12</v>
      </c>
      <c r="C325" s="92" t="s">
        <v>13</v>
      </c>
      <c r="D325" s="92" t="s">
        <v>28</v>
      </c>
      <c r="E325" s="92" t="s">
        <v>29</v>
      </c>
      <c r="F325" s="88" t="s">
        <v>190</v>
      </c>
      <c r="G325" s="92" t="s">
        <v>147</v>
      </c>
      <c r="H325" s="111">
        <v>0</v>
      </c>
      <c r="I325" s="111">
        <v>0</v>
      </c>
      <c r="J325" s="112">
        <v>0</v>
      </c>
      <c r="K325" s="112">
        <v>0</v>
      </c>
      <c r="L325" s="112">
        <v>0</v>
      </c>
      <c r="M325" s="112">
        <v>0</v>
      </c>
      <c r="N325" s="112">
        <v>0</v>
      </c>
      <c r="O325" s="112">
        <v>0</v>
      </c>
      <c r="P325" s="111">
        <v>198.73500000000001</v>
      </c>
      <c r="Q325" s="111">
        <v>267.40249999999997</v>
      </c>
    </row>
    <row r="326" spans="1:17" hidden="1" x14ac:dyDescent="0.25">
      <c r="A326" s="92" t="s">
        <v>11</v>
      </c>
      <c r="B326" s="92" t="s">
        <v>12</v>
      </c>
      <c r="C326" s="92" t="s">
        <v>13</v>
      </c>
      <c r="D326" s="92" t="s">
        <v>28</v>
      </c>
      <c r="E326" s="92" t="s">
        <v>29</v>
      </c>
      <c r="F326" s="88" t="s">
        <v>210</v>
      </c>
      <c r="G326" s="92" t="s">
        <v>147</v>
      </c>
      <c r="H326" s="111">
        <v>2.6825000000000001</v>
      </c>
      <c r="I326" s="111">
        <v>3.6550000000000002</v>
      </c>
      <c r="J326" s="112">
        <v>6.5875000000000004</v>
      </c>
      <c r="K326" s="112">
        <v>7.5925000000000002</v>
      </c>
      <c r="L326" s="112">
        <v>7.96</v>
      </c>
      <c r="M326" s="112">
        <v>8.4525000000000006</v>
      </c>
      <c r="N326" s="112">
        <v>8.3025000000000002</v>
      </c>
      <c r="O326" s="112">
        <v>5.8174999999999999</v>
      </c>
      <c r="P326" s="111">
        <v>2.9050000000000002</v>
      </c>
      <c r="Q326" s="111">
        <v>2.5824999999999996</v>
      </c>
    </row>
    <row r="327" spans="1:17" hidden="1" x14ac:dyDescent="0.25">
      <c r="A327" s="92" t="s">
        <v>11</v>
      </c>
      <c r="B327" s="92" t="s">
        <v>12</v>
      </c>
      <c r="C327" s="92" t="s">
        <v>13</v>
      </c>
      <c r="D327" s="92" t="s">
        <v>28</v>
      </c>
      <c r="E327" s="92" t="s">
        <v>29</v>
      </c>
      <c r="F327" s="88" t="s">
        <v>199</v>
      </c>
      <c r="G327" s="92" t="s">
        <v>147</v>
      </c>
      <c r="H327" s="111">
        <v>84.662500000000009</v>
      </c>
      <c r="I327" s="111">
        <v>78.224999999999994</v>
      </c>
      <c r="J327" s="112">
        <v>90.894999999999996</v>
      </c>
      <c r="K327" s="112">
        <v>102.2625</v>
      </c>
      <c r="L327" s="112">
        <v>111.035</v>
      </c>
      <c r="M327" s="112">
        <v>117.82499999999999</v>
      </c>
      <c r="N327" s="112">
        <v>121.11500000000001</v>
      </c>
      <c r="O327" s="112">
        <v>123.44750000000001</v>
      </c>
      <c r="P327" s="111">
        <v>123.4375</v>
      </c>
      <c r="Q327" s="111">
        <v>120.6375</v>
      </c>
    </row>
    <row r="328" spans="1:17" hidden="1" x14ac:dyDescent="0.25">
      <c r="A328" s="92" t="s">
        <v>11</v>
      </c>
      <c r="B328" s="92" t="s">
        <v>12</v>
      </c>
      <c r="C328" s="92" t="s">
        <v>13</v>
      </c>
      <c r="D328" s="92" t="s">
        <v>28</v>
      </c>
      <c r="E328" s="92" t="s">
        <v>29</v>
      </c>
      <c r="F328" s="88" t="s">
        <v>233</v>
      </c>
      <c r="G328" s="92" t="s">
        <v>147</v>
      </c>
      <c r="H328" s="111">
        <v>2.4999999999999998E-2</v>
      </c>
      <c r="I328" s="111">
        <v>0.2475</v>
      </c>
      <c r="J328" s="112">
        <v>0.3125</v>
      </c>
      <c r="K328" s="112">
        <v>0.56500000000000006</v>
      </c>
      <c r="L328" s="112">
        <v>0.67249999999999999</v>
      </c>
      <c r="M328" s="112">
        <v>0.98750000000000016</v>
      </c>
      <c r="N328" s="112">
        <v>1.6525000000000001</v>
      </c>
      <c r="O328" s="112">
        <v>2.335</v>
      </c>
      <c r="P328" s="111">
        <v>2.5225</v>
      </c>
      <c r="Q328" s="111">
        <v>1.9975000000000001</v>
      </c>
    </row>
    <row r="329" spans="1:17" hidden="1" x14ac:dyDescent="0.25">
      <c r="A329" s="92" t="s">
        <v>11</v>
      </c>
      <c r="B329" s="92" t="s">
        <v>12</v>
      </c>
      <c r="C329" s="92" t="s">
        <v>13</v>
      </c>
      <c r="D329" s="92" t="s">
        <v>28</v>
      </c>
      <c r="E329" s="92" t="s">
        <v>29</v>
      </c>
      <c r="F329" s="88" t="s">
        <v>200</v>
      </c>
      <c r="G329" s="92" t="s">
        <v>147</v>
      </c>
      <c r="H329" s="111">
        <v>146.685</v>
      </c>
      <c r="I329" s="111">
        <v>181.23250000000002</v>
      </c>
      <c r="J329" s="112">
        <v>202.625</v>
      </c>
      <c r="K329" s="112">
        <v>181.61500000000001</v>
      </c>
      <c r="L329" s="112">
        <v>165.215</v>
      </c>
      <c r="M329" s="112">
        <v>186.07249999999999</v>
      </c>
      <c r="N329" s="112">
        <v>203.97749999999999</v>
      </c>
      <c r="O329" s="112">
        <v>200.73750000000001</v>
      </c>
      <c r="P329" s="111">
        <v>197.02500000000001</v>
      </c>
      <c r="Q329" s="111">
        <v>209.5325</v>
      </c>
    </row>
    <row r="330" spans="1:17" hidden="1" x14ac:dyDescent="0.25">
      <c r="A330" s="92" t="s">
        <v>11</v>
      </c>
      <c r="B330" s="92" t="s">
        <v>12</v>
      </c>
      <c r="C330" s="92" t="s">
        <v>13</v>
      </c>
      <c r="D330" s="92" t="s">
        <v>28</v>
      </c>
      <c r="E330" s="92" t="s">
        <v>24</v>
      </c>
      <c r="G330" s="92" t="s">
        <v>147</v>
      </c>
      <c r="H330" s="94"/>
      <c r="I330" s="94"/>
      <c r="J330" s="94"/>
      <c r="K330" s="94"/>
      <c r="L330" s="94"/>
      <c r="M330" s="94"/>
      <c r="N330" s="94"/>
      <c r="O330" s="94"/>
      <c r="P330" s="94"/>
    </row>
    <row r="331" spans="1:17" hidden="1" x14ac:dyDescent="0.25">
      <c r="A331" s="92" t="s">
        <v>11</v>
      </c>
      <c r="B331" s="92" t="s">
        <v>12</v>
      </c>
      <c r="C331" s="92" t="s">
        <v>13</v>
      </c>
      <c r="D331" s="92" t="s">
        <v>30</v>
      </c>
      <c r="E331" s="92" t="s">
        <v>17</v>
      </c>
      <c r="G331" s="92" t="s">
        <v>147</v>
      </c>
      <c r="H331" s="94"/>
      <c r="I331" s="94"/>
      <c r="J331" s="94"/>
      <c r="K331" s="94"/>
      <c r="L331" s="94"/>
      <c r="M331" s="94"/>
      <c r="N331" s="94"/>
      <c r="O331" s="94"/>
      <c r="P331" s="94"/>
    </row>
    <row r="332" spans="1:17" hidden="1" x14ac:dyDescent="0.25">
      <c r="A332" s="92" t="s">
        <v>11</v>
      </c>
      <c r="B332" s="92" t="s">
        <v>12</v>
      </c>
      <c r="C332" s="92" t="s">
        <v>13</v>
      </c>
      <c r="D332" s="92" t="s">
        <v>30</v>
      </c>
      <c r="E332" s="92" t="s">
        <v>19</v>
      </c>
      <c r="F332" s="88" t="s">
        <v>203</v>
      </c>
      <c r="G332" s="92" t="s">
        <v>147</v>
      </c>
      <c r="H332" s="98">
        <v>6.1177975</v>
      </c>
      <c r="I332" s="98">
        <v>6.7387649999999981</v>
      </c>
      <c r="J332" s="98">
        <v>6.555369999999999</v>
      </c>
      <c r="K332" s="98">
        <v>4.4963624999999992</v>
      </c>
      <c r="L332" s="98">
        <v>2.0791399999999998</v>
      </c>
      <c r="M332" s="98">
        <v>0.80773499999999987</v>
      </c>
      <c r="N332" s="98">
        <v>0.4909</v>
      </c>
      <c r="O332" s="98">
        <v>0.1153825</v>
      </c>
      <c r="P332" s="98">
        <v>0</v>
      </c>
      <c r="Q332" s="98">
        <v>0</v>
      </c>
    </row>
    <row r="333" spans="1:17" hidden="1" x14ac:dyDescent="0.25">
      <c r="A333" s="92" t="s">
        <v>11</v>
      </c>
      <c r="B333" s="92" t="s">
        <v>12</v>
      </c>
      <c r="C333" s="92" t="s">
        <v>13</v>
      </c>
      <c r="D333" s="92" t="s">
        <v>30</v>
      </c>
      <c r="E333" s="92" t="s">
        <v>19</v>
      </c>
      <c r="F333" s="88" t="s">
        <v>227</v>
      </c>
      <c r="G333" s="92" t="s">
        <v>147</v>
      </c>
      <c r="H333" s="98">
        <v>0</v>
      </c>
      <c r="I333" s="98">
        <v>0</v>
      </c>
      <c r="J333" s="98">
        <v>0</v>
      </c>
      <c r="K333" s="98">
        <v>0</v>
      </c>
      <c r="L333" s="98">
        <v>0</v>
      </c>
      <c r="M333" s="98">
        <v>0</v>
      </c>
      <c r="N333" s="98">
        <v>0</v>
      </c>
      <c r="O333" s="98">
        <v>0</v>
      </c>
      <c r="P333" s="98">
        <v>0</v>
      </c>
      <c r="Q333" s="98">
        <v>0</v>
      </c>
    </row>
    <row r="334" spans="1:17" hidden="1" x14ac:dyDescent="0.25">
      <c r="A334" s="92" t="s">
        <v>11</v>
      </c>
      <c r="B334" s="92" t="s">
        <v>12</v>
      </c>
      <c r="C334" s="92" t="s">
        <v>13</v>
      </c>
      <c r="D334" s="92" t="s">
        <v>30</v>
      </c>
      <c r="E334" s="92" t="s">
        <v>19</v>
      </c>
      <c r="F334" s="88" t="s">
        <v>191</v>
      </c>
      <c r="G334" s="92" t="s">
        <v>147</v>
      </c>
      <c r="H334" s="98">
        <v>0</v>
      </c>
      <c r="I334" s="98">
        <v>0</v>
      </c>
      <c r="J334" s="98">
        <v>0</v>
      </c>
      <c r="K334" s="98">
        <v>0</v>
      </c>
      <c r="L334" s="98">
        <v>0</v>
      </c>
      <c r="M334" s="98">
        <v>0</v>
      </c>
      <c r="N334" s="98">
        <v>0</v>
      </c>
      <c r="O334" s="98">
        <v>0</v>
      </c>
      <c r="P334" s="98">
        <v>0</v>
      </c>
      <c r="Q334" s="98">
        <v>0</v>
      </c>
    </row>
    <row r="335" spans="1:17" hidden="1" x14ac:dyDescent="0.25">
      <c r="A335" s="92" t="s">
        <v>11</v>
      </c>
      <c r="B335" s="92" t="s">
        <v>12</v>
      </c>
      <c r="C335" s="92" t="s">
        <v>13</v>
      </c>
      <c r="D335" s="92" t="s">
        <v>30</v>
      </c>
      <c r="E335" s="92" t="s">
        <v>19</v>
      </c>
      <c r="F335" s="88" t="s">
        <v>192</v>
      </c>
      <c r="G335" s="92" t="s">
        <v>147</v>
      </c>
      <c r="H335" s="98">
        <v>0</v>
      </c>
      <c r="I335" s="98">
        <v>0</v>
      </c>
      <c r="J335" s="98">
        <v>0</v>
      </c>
      <c r="K335" s="98">
        <v>0</v>
      </c>
      <c r="L335" s="98">
        <v>0</v>
      </c>
      <c r="M335" s="98">
        <v>0</v>
      </c>
      <c r="N335" s="98">
        <v>0</v>
      </c>
      <c r="O335" s="98">
        <v>0</v>
      </c>
      <c r="P335" s="98">
        <v>0</v>
      </c>
      <c r="Q335" s="98">
        <v>0</v>
      </c>
    </row>
    <row r="336" spans="1:17" hidden="1" x14ac:dyDescent="0.25">
      <c r="A336" s="92" t="s">
        <v>11</v>
      </c>
      <c r="B336" s="92" t="s">
        <v>12</v>
      </c>
      <c r="C336" s="92" t="s">
        <v>13</v>
      </c>
      <c r="D336" s="92" t="s">
        <v>30</v>
      </c>
      <c r="E336" s="92" t="s">
        <v>19</v>
      </c>
      <c r="F336" s="88" t="s">
        <v>206</v>
      </c>
      <c r="G336" s="92" t="s">
        <v>147</v>
      </c>
      <c r="H336" s="98">
        <v>0</v>
      </c>
      <c r="I336" s="98">
        <v>0</v>
      </c>
      <c r="J336" s="98">
        <v>0</v>
      </c>
      <c r="K336" s="98">
        <v>0</v>
      </c>
      <c r="L336" s="98">
        <v>0</v>
      </c>
      <c r="M336" s="98">
        <v>0</v>
      </c>
      <c r="N336" s="98">
        <v>0</v>
      </c>
      <c r="O336" s="98">
        <v>0</v>
      </c>
      <c r="P336" s="98">
        <v>0</v>
      </c>
      <c r="Q336" s="98">
        <v>0</v>
      </c>
    </row>
    <row r="337" spans="1:17" hidden="1" x14ac:dyDescent="0.25">
      <c r="A337" s="92" t="s">
        <v>11</v>
      </c>
      <c r="B337" s="92" t="s">
        <v>12</v>
      </c>
      <c r="C337" s="92" t="s">
        <v>13</v>
      </c>
      <c r="D337" s="92" t="s">
        <v>30</v>
      </c>
      <c r="E337" s="92" t="s">
        <v>19</v>
      </c>
      <c r="F337" s="88" t="s">
        <v>220</v>
      </c>
      <c r="G337" s="92" t="s">
        <v>147</v>
      </c>
      <c r="H337" s="98">
        <v>0</v>
      </c>
      <c r="I337" s="98">
        <v>0</v>
      </c>
      <c r="J337" s="98">
        <v>0</v>
      </c>
      <c r="K337" s="98">
        <v>0</v>
      </c>
      <c r="L337" s="98">
        <v>0</v>
      </c>
      <c r="M337" s="98">
        <v>0</v>
      </c>
      <c r="N337" s="98">
        <v>0</v>
      </c>
      <c r="O337" s="98">
        <v>0</v>
      </c>
      <c r="P337" s="98">
        <v>0</v>
      </c>
      <c r="Q337" s="98">
        <v>0</v>
      </c>
    </row>
    <row r="338" spans="1:17" hidden="1" x14ac:dyDescent="0.25">
      <c r="A338" s="92" t="s">
        <v>11</v>
      </c>
      <c r="B338" s="92" t="s">
        <v>12</v>
      </c>
      <c r="C338" s="92" t="s">
        <v>13</v>
      </c>
      <c r="D338" s="92" t="s">
        <v>30</v>
      </c>
      <c r="E338" s="92" t="s">
        <v>19</v>
      </c>
      <c r="F338" s="88" t="s">
        <v>193</v>
      </c>
      <c r="G338" s="92" t="s">
        <v>147</v>
      </c>
      <c r="H338" s="98">
        <v>0</v>
      </c>
      <c r="I338" s="98">
        <v>0</v>
      </c>
      <c r="J338" s="98">
        <v>0</v>
      </c>
      <c r="K338" s="98">
        <v>0</v>
      </c>
      <c r="L338" s="98">
        <v>0</v>
      </c>
      <c r="M338" s="98">
        <v>0</v>
      </c>
      <c r="N338" s="98">
        <v>0</v>
      </c>
      <c r="O338" s="98">
        <v>0</v>
      </c>
      <c r="P338" s="98">
        <v>0</v>
      </c>
      <c r="Q338" s="98">
        <v>0</v>
      </c>
    </row>
    <row r="339" spans="1:17" hidden="1" x14ac:dyDescent="0.25">
      <c r="A339" s="92" t="s">
        <v>11</v>
      </c>
      <c r="B339" s="92" t="s">
        <v>12</v>
      </c>
      <c r="C339" s="92" t="s">
        <v>13</v>
      </c>
      <c r="D339" s="92" t="s">
        <v>30</v>
      </c>
      <c r="E339" s="92" t="s">
        <v>19</v>
      </c>
      <c r="F339" s="88" t="s">
        <v>259</v>
      </c>
      <c r="G339" s="92" t="s">
        <v>147</v>
      </c>
      <c r="H339" s="98">
        <v>0</v>
      </c>
      <c r="I339" s="98">
        <v>0</v>
      </c>
      <c r="J339" s="98">
        <v>0</v>
      </c>
      <c r="K339" s="98">
        <v>0</v>
      </c>
      <c r="L339" s="98">
        <v>0</v>
      </c>
      <c r="M339" s="98">
        <v>0</v>
      </c>
      <c r="N339" s="98">
        <v>0</v>
      </c>
      <c r="O339" s="98">
        <v>0</v>
      </c>
      <c r="P339" s="98">
        <v>0</v>
      </c>
      <c r="Q339" s="98">
        <v>0</v>
      </c>
    </row>
    <row r="340" spans="1:17" hidden="1" x14ac:dyDescent="0.25">
      <c r="A340" s="92" t="s">
        <v>11</v>
      </c>
      <c r="B340" s="92" t="s">
        <v>12</v>
      </c>
      <c r="C340" s="92" t="s">
        <v>13</v>
      </c>
      <c r="D340" s="92" t="s">
        <v>30</v>
      </c>
      <c r="E340" s="92" t="s">
        <v>19</v>
      </c>
      <c r="F340" s="88" t="s">
        <v>223</v>
      </c>
      <c r="G340" s="92" t="s">
        <v>147</v>
      </c>
      <c r="H340" s="98">
        <v>0</v>
      </c>
      <c r="I340" s="98">
        <v>0</v>
      </c>
      <c r="J340" s="98">
        <v>0</v>
      </c>
      <c r="K340" s="98">
        <v>0</v>
      </c>
      <c r="L340" s="98">
        <v>0</v>
      </c>
      <c r="M340" s="98">
        <v>0</v>
      </c>
      <c r="N340" s="98">
        <v>0</v>
      </c>
      <c r="O340" s="98">
        <v>0</v>
      </c>
      <c r="P340" s="98">
        <v>0</v>
      </c>
      <c r="Q340" s="98">
        <v>0</v>
      </c>
    </row>
    <row r="341" spans="1:17" hidden="1" x14ac:dyDescent="0.25">
      <c r="A341" s="92" t="s">
        <v>11</v>
      </c>
      <c r="B341" s="92" t="s">
        <v>12</v>
      </c>
      <c r="C341" s="92" t="s">
        <v>13</v>
      </c>
      <c r="D341" s="92" t="s">
        <v>30</v>
      </c>
      <c r="E341" s="92" t="s">
        <v>19</v>
      </c>
      <c r="F341" s="88" t="s">
        <v>221</v>
      </c>
      <c r="G341" s="92" t="s">
        <v>147</v>
      </c>
      <c r="H341" s="98">
        <v>0</v>
      </c>
      <c r="I341" s="98">
        <v>0</v>
      </c>
      <c r="J341" s="98">
        <v>0</v>
      </c>
      <c r="K341" s="98">
        <v>0</v>
      </c>
      <c r="L341" s="98">
        <v>0</v>
      </c>
      <c r="M341" s="98">
        <v>0</v>
      </c>
      <c r="N341" s="98">
        <v>0</v>
      </c>
      <c r="O341" s="98">
        <v>0</v>
      </c>
      <c r="P341" s="98">
        <v>0</v>
      </c>
      <c r="Q341" s="98">
        <v>0</v>
      </c>
    </row>
    <row r="342" spans="1:17" hidden="1" x14ac:dyDescent="0.25">
      <c r="A342" s="92" t="s">
        <v>11</v>
      </c>
      <c r="B342" s="92" t="s">
        <v>12</v>
      </c>
      <c r="C342" s="92" t="s">
        <v>13</v>
      </c>
      <c r="D342" s="92" t="s">
        <v>30</v>
      </c>
      <c r="E342" s="92" t="s">
        <v>19</v>
      </c>
      <c r="F342" s="88" t="s">
        <v>222</v>
      </c>
      <c r="G342" s="92" t="s">
        <v>147</v>
      </c>
      <c r="H342" s="98">
        <v>0.80356749999999999</v>
      </c>
      <c r="I342" s="98">
        <v>0.20225499999999999</v>
      </c>
      <c r="J342" s="98">
        <v>8.9580000000000007E-2</v>
      </c>
      <c r="K342" s="98">
        <v>0.4521925</v>
      </c>
      <c r="L342" s="98">
        <v>0.1407775</v>
      </c>
      <c r="M342" s="98">
        <v>0</v>
      </c>
      <c r="N342" s="98">
        <v>0</v>
      </c>
      <c r="O342" s="98">
        <v>0</v>
      </c>
      <c r="P342" s="98">
        <v>0</v>
      </c>
      <c r="Q342" s="98">
        <v>0</v>
      </c>
    </row>
    <row r="343" spans="1:17" hidden="1" x14ac:dyDescent="0.25">
      <c r="A343" s="92" t="s">
        <v>11</v>
      </c>
      <c r="B343" s="92" t="s">
        <v>12</v>
      </c>
      <c r="C343" s="92" t="s">
        <v>13</v>
      </c>
      <c r="D343" s="92" t="s">
        <v>30</v>
      </c>
      <c r="E343" s="92" t="s">
        <v>19</v>
      </c>
      <c r="F343" s="88" t="s">
        <v>201</v>
      </c>
      <c r="G343" s="92" t="s">
        <v>147</v>
      </c>
      <c r="H343" s="98">
        <v>2.9359449999999998</v>
      </c>
      <c r="I343" s="98">
        <v>1.1194175</v>
      </c>
      <c r="J343" s="98">
        <v>0.65041499999999997</v>
      </c>
      <c r="K343" s="98">
        <v>0.445185</v>
      </c>
      <c r="L343" s="98">
        <v>0.14994499999999999</v>
      </c>
      <c r="M343" s="98">
        <v>3.49825E-2</v>
      </c>
      <c r="N343" s="98">
        <v>6.4000000000000003E-3</v>
      </c>
      <c r="O343" s="98">
        <v>0</v>
      </c>
      <c r="P343" s="98">
        <v>0</v>
      </c>
      <c r="Q343" s="98">
        <v>0</v>
      </c>
    </row>
    <row r="344" spans="1:17" hidden="1" x14ac:dyDescent="0.25">
      <c r="A344" s="92" t="s">
        <v>11</v>
      </c>
      <c r="B344" s="92" t="s">
        <v>12</v>
      </c>
      <c r="C344" s="92" t="s">
        <v>13</v>
      </c>
      <c r="D344" s="92" t="s">
        <v>30</v>
      </c>
      <c r="E344" s="92" t="s">
        <v>19</v>
      </c>
      <c r="F344" s="88" t="s">
        <v>207</v>
      </c>
      <c r="G344" s="92" t="s">
        <v>147</v>
      </c>
      <c r="H344" s="98">
        <v>0</v>
      </c>
      <c r="I344" s="98">
        <v>0</v>
      </c>
      <c r="J344" s="98">
        <v>0</v>
      </c>
      <c r="K344" s="98">
        <v>0</v>
      </c>
      <c r="L344" s="98">
        <v>0</v>
      </c>
      <c r="M344" s="98">
        <v>0</v>
      </c>
      <c r="N344" s="98">
        <v>0</v>
      </c>
      <c r="O344" s="98">
        <v>0</v>
      </c>
      <c r="P344" s="98">
        <v>0</v>
      </c>
      <c r="Q344" s="98">
        <v>0</v>
      </c>
    </row>
    <row r="345" spans="1:17" hidden="1" x14ac:dyDescent="0.25">
      <c r="A345" s="92" t="s">
        <v>11</v>
      </c>
      <c r="B345" s="92" t="s">
        <v>12</v>
      </c>
      <c r="C345" s="92" t="s">
        <v>13</v>
      </c>
      <c r="D345" s="92" t="s">
        <v>30</v>
      </c>
      <c r="E345" s="92" t="s">
        <v>19</v>
      </c>
      <c r="F345" s="88" t="s">
        <v>218</v>
      </c>
      <c r="G345" s="92" t="s">
        <v>147</v>
      </c>
      <c r="H345" s="98">
        <v>0</v>
      </c>
      <c r="I345" s="98">
        <v>0</v>
      </c>
      <c r="J345" s="98">
        <v>0</v>
      </c>
      <c r="K345" s="98">
        <v>0</v>
      </c>
      <c r="L345" s="98">
        <v>0</v>
      </c>
      <c r="M345" s="98">
        <v>0</v>
      </c>
      <c r="N345" s="98">
        <v>0</v>
      </c>
      <c r="O345" s="98">
        <v>0</v>
      </c>
      <c r="P345" s="98">
        <v>0</v>
      </c>
      <c r="Q345" s="98">
        <v>0</v>
      </c>
    </row>
    <row r="346" spans="1:17" hidden="1" x14ac:dyDescent="0.25">
      <c r="A346" s="92" t="s">
        <v>11</v>
      </c>
      <c r="B346" s="92" t="s">
        <v>12</v>
      </c>
      <c r="C346" s="92" t="s">
        <v>13</v>
      </c>
      <c r="D346" s="92" t="s">
        <v>30</v>
      </c>
      <c r="E346" s="92" t="s">
        <v>19</v>
      </c>
      <c r="F346" s="88" t="s">
        <v>194</v>
      </c>
      <c r="G346" s="92" t="s">
        <v>147</v>
      </c>
      <c r="H346" s="98">
        <v>0</v>
      </c>
      <c r="I346" s="98">
        <v>0</v>
      </c>
      <c r="J346" s="98">
        <v>0</v>
      </c>
      <c r="K346" s="98">
        <v>0</v>
      </c>
      <c r="L346" s="98">
        <v>0</v>
      </c>
      <c r="M346" s="98">
        <v>0</v>
      </c>
      <c r="N346" s="98">
        <v>0</v>
      </c>
      <c r="O346" s="98">
        <v>0</v>
      </c>
      <c r="P346" s="98">
        <v>0</v>
      </c>
      <c r="Q346" s="98">
        <v>0</v>
      </c>
    </row>
    <row r="347" spans="1:17" hidden="1" x14ac:dyDescent="0.25">
      <c r="A347" s="92" t="s">
        <v>11</v>
      </c>
      <c r="B347" s="92" t="s">
        <v>12</v>
      </c>
      <c r="C347" s="92" t="s">
        <v>13</v>
      </c>
      <c r="D347" s="92" t="s">
        <v>30</v>
      </c>
      <c r="E347" s="92" t="s">
        <v>19</v>
      </c>
      <c r="F347" s="88" t="s">
        <v>195</v>
      </c>
      <c r="G347" s="92" t="s">
        <v>147</v>
      </c>
      <c r="H347" s="98">
        <v>0</v>
      </c>
      <c r="I347" s="98">
        <v>0</v>
      </c>
      <c r="J347" s="98">
        <v>0</v>
      </c>
      <c r="K347" s="98">
        <v>0</v>
      </c>
      <c r="L347" s="98">
        <v>0</v>
      </c>
      <c r="M347" s="98">
        <v>0</v>
      </c>
      <c r="N347" s="98">
        <v>0</v>
      </c>
      <c r="O347" s="98">
        <v>0</v>
      </c>
      <c r="P347" s="98">
        <v>0</v>
      </c>
      <c r="Q347" s="98">
        <v>0</v>
      </c>
    </row>
    <row r="348" spans="1:17" hidden="1" x14ac:dyDescent="0.25">
      <c r="A348" s="92" t="s">
        <v>11</v>
      </c>
      <c r="B348" s="92" t="s">
        <v>12</v>
      </c>
      <c r="C348" s="92" t="s">
        <v>13</v>
      </c>
      <c r="D348" s="92" t="s">
        <v>30</v>
      </c>
      <c r="E348" s="92" t="s">
        <v>19</v>
      </c>
      <c r="F348" s="88" t="s">
        <v>209</v>
      </c>
      <c r="G348" s="92" t="s">
        <v>147</v>
      </c>
      <c r="H348" s="98">
        <v>2.1584325</v>
      </c>
      <c r="I348" s="98">
        <v>2.5469250000000003</v>
      </c>
      <c r="J348" s="98">
        <v>0.99989500000000009</v>
      </c>
      <c r="K348" s="98">
        <v>0.34885000000000005</v>
      </c>
      <c r="L348" s="98">
        <v>7.9027500000000001E-2</v>
      </c>
      <c r="M348" s="98">
        <v>0</v>
      </c>
      <c r="N348" s="98">
        <v>0</v>
      </c>
      <c r="O348" s="98">
        <v>0</v>
      </c>
      <c r="P348" s="98">
        <v>0</v>
      </c>
      <c r="Q348" s="98">
        <v>0</v>
      </c>
    </row>
    <row r="349" spans="1:17" hidden="1" x14ac:dyDescent="0.25">
      <c r="A349" s="92" t="s">
        <v>11</v>
      </c>
      <c r="B349" s="92" t="s">
        <v>12</v>
      </c>
      <c r="C349" s="92" t="s">
        <v>13</v>
      </c>
      <c r="D349" s="92" t="s">
        <v>30</v>
      </c>
      <c r="E349" s="92" t="s">
        <v>19</v>
      </c>
      <c r="F349" s="88" t="s">
        <v>208</v>
      </c>
      <c r="G349" s="92" t="s">
        <v>147</v>
      </c>
      <c r="H349" s="98">
        <v>1.5726825000000002</v>
      </c>
      <c r="I349" s="98">
        <v>1.133985</v>
      </c>
      <c r="J349" s="98">
        <v>0.21723500000000001</v>
      </c>
      <c r="K349" s="98">
        <v>0.14665500000000001</v>
      </c>
      <c r="L349" s="98">
        <v>4.8884999999999998E-2</v>
      </c>
      <c r="M349" s="98">
        <v>0</v>
      </c>
      <c r="N349" s="98">
        <v>0</v>
      </c>
      <c r="O349" s="98">
        <v>0</v>
      </c>
      <c r="P349" s="98">
        <v>0</v>
      </c>
      <c r="Q349" s="98">
        <v>0</v>
      </c>
    </row>
    <row r="350" spans="1:17" hidden="1" x14ac:dyDescent="0.25">
      <c r="A350" s="92" t="s">
        <v>11</v>
      </c>
      <c r="B350" s="92" t="s">
        <v>12</v>
      </c>
      <c r="C350" s="92" t="s">
        <v>13</v>
      </c>
      <c r="D350" s="92" t="s">
        <v>30</v>
      </c>
      <c r="E350" s="92" t="s">
        <v>19</v>
      </c>
      <c r="F350" s="88" t="s">
        <v>226</v>
      </c>
      <c r="G350" s="92" t="s">
        <v>147</v>
      </c>
      <c r="H350" s="98">
        <v>0</v>
      </c>
      <c r="I350" s="98">
        <v>0</v>
      </c>
      <c r="J350" s="98">
        <v>0</v>
      </c>
      <c r="K350" s="98">
        <v>0.81907499999999989</v>
      </c>
      <c r="L350" s="98">
        <v>0.75934750000000006</v>
      </c>
      <c r="M350" s="98">
        <v>0.16210750000000002</v>
      </c>
      <c r="N350" s="98">
        <v>0</v>
      </c>
      <c r="O350" s="98">
        <v>0</v>
      </c>
      <c r="P350" s="98">
        <v>0</v>
      </c>
      <c r="Q350" s="98">
        <v>0</v>
      </c>
    </row>
    <row r="351" spans="1:17" hidden="1" x14ac:dyDescent="0.25">
      <c r="A351" s="92" t="s">
        <v>11</v>
      </c>
      <c r="B351" s="92" t="s">
        <v>12</v>
      </c>
      <c r="C351" s="92" t="s">
        <v>13</v>
      </c>
      <c r="D351" s="92" t="s">
        <v>30</v>
      </c>
      <c r="E351" s="92" t="s">
        <v>19</v>
      </c>
      <c r="F351" s="88" t="s">
        <v>196</v>
      </c>
      <c r="G351" s="92" t="s">
        <v>147</v>
      </c>
      <c r="H351" s="98">
        <v>0</v>
      </c>
      <c r="I351" s="98">
        <v>0</v>
      </c>
      <c r="J351" s="98">
        <v>0</v>
      </c>
      <c r="K351" s="98">
        <v>0</v>
      </c>
      <c r="L351" s="98">
        <v>0</v>
      </c>
      <c r="M351" s="98">
        <v>0</v>
      </c>
      <c r="N351" s="98">
        <v>0</v>
      </c>
      <c r="O351" s="98">
        <v>0</v>
      </c>
      <c r="P351" s="98">
        <v>0</v>
      </c>
      <c r="Q351" s="98">
        <v>0</v>
      </c>
    </row>
    <row r="352" spans="1:17" hidden="1" x14ac:dyDescent="0.25">
      <c r="A352" s="92" t="s">
        <v>11</v>
      </c>
      <c r="B352" s="92" t="s">
        <v>12</v>
      </c>
      <c r="C352" s="92" t="s">
        <v>13</v>
      </c>
      <c r="D352" s="92" t="s">
        <v>30</v>
      </c>
      <c r="E352" s="92" t="s">
        <v>19</v>
      </c>
      <c r="F352" s="88" t="s">
        <v>197</v>
      </c>
      <c r="G352" s="92" t="s">
        <v>147</v>
      </c>
      <c r="H352" s="98">
        <v>4.49017</v>
      </c>
      <c r="I352" s="98">
        <v>3.3005849999999994</v>
      </c>
      <c r="J352" s="98">
        <v>2.4262125000000001</v>
      </c>
      <c r="K352" s="98">
        <v>1.5429900000000003</v>
      </c>
      <c r="L352" s="98">
        <v>0.47614250000000002</v>
      </c>
      <c r="M352" s="98">
        <v>8.9294999999999999E-2</v>
      </c>
      <c r="N352" s="98">
        <v>1.32575E-2</v>
      </c>
      <c r="O352" s="98">
        <v>0</v>
      </c>
      <c r="P352" s="98">
        <v>0</v>
      </c>
      <c r="Q352" s="98">
        <v>0</v>
      </c>
    </row>
    <row r="353" spans="1:17" hidden="1" x14ac:dyDescent="0.25">
      <c r="A353" s="92" t="s">
        <v>11</v>
      </c>
      <c r="B353" s="92" t="s">
        <v>12</v>
      </c>
      <c r="C353" s="92" t="s">
        <v>13</v>
      </c>
      <c r="D353" s="92" t="s">
        <v>30</v>
      </c>
      <c r="E353" s="92" t="s">
        <v>19</v>
      </c>
      <c r="F353" s="88" t="s">
        <v>229</v>
      </c>
      <c r="G353" s="92" t="s">
        <v>147</v>
      </c>
      <c r="H353" s="98">
        <v>0</v>
      </c>
      <c r="I353" s="98">
        <v>0</v>
      </c>
      <c r="J353" s="98">
        <v>0</v>
      </c>
      <c r="K353" s="98">
        <v>0</v>
      </c>
      <c r="L353" s="98">
        <v>0</v>
      </c>
      <c r="M353" s="98">
        <v>0</v>
      </c>
      <c r="N353" s="98">
        <v>0</v>
      </c>
      <c r="O353" s="98">
        <v>0</v>
      </c>
      <c r="P353" s="98">
        <v>0</v>
      </c>
      <c r="Q353" s="98">
        <v>0</v>
      </c>
    </row>
    <row r="354" spans="1:17" hidden="1" x14ac:dyDescent="0.25">
      <c r="A354" s="92" t="s">
        <v>11</v>
      </c>
      <c r="B354" s="92" t="s">
        <v>12</v>
      </c>
      <c r="C354" s="92" t="s">
        <v>13</v>
      </c>
      <c r="D354" s="92" t="s">
        <v>30</v>
      </c>
      <c r="E354" s="92" t="s">
        <v>19</v>
      </c>
      <c r="F354" s="88" t="s">
        <v>198</v>
      </c>
      <c r="G354" s="92" t="s">
        <v>147</v>
      </c>
      <c r="H354" s="98">
        <v>0</v>
      </c>
      <c r="I354" s="98">
        <v>0</v>
      </c>
      <c r="J354" s="98">
        <v>0</v>
      </c>
      <c r="K354" s="98">
        <v>0</v>
      </c>
      <c r="L354" s="98">
        <v>0</v>
      </c>
      <c r="M354" s="98">
        <v>0</v>
      </c>
      <c r="N354" s="98">
        <v>0</v>
      </c>
      <c r="O354" s="98">
        <v>0</v>
      </c>
      <c r="P354" s="98">
        <v>0</v>
      </c>
      <c r="Q354" s="98">
        <v>0</v>
      </c>
    </row>
    <row r="355" spans="1:17" hidden="1" x14ac:dyDescent="0.25">
      <c r="A355" s="92" t="s">
        <v>11</v>
      </c>
      <c r="B355" s="92" t="s">
        <v>12</v>
      </c>
      <c r="C355" s="92" t="s">
        <v>13</v>
      </c>
      <c r="D355" s="92" t="s">
        <v>30</v>
      </c>
      <c r="E355" s="92" t="s">
        <v>19</v>
      </c>
      <c r="F355" s="88" t="s">
        <v>231</v>
      </c>
      <c r="G355" s="92" t="s">
        <v>147</v>
      </c>
      <c r="H355" s="98">
        <v>0</v>
      </c>
      <c r="I355" s="98">
        <v>0</v>
      </c>
      <c r="J355" s="98">
        <v>0</v>
      </c>
      <c r="K355" s="98">
        <v>0</v>
      </c>
      <c r="L355" s="98">
        <v>0</v>
      </c>
      <c r="M355" s="98">
        <v>0</v>
      </c>
      <c r="N355" s="98">
        <v>0</v>
      </c>
      <c r="O355" s="98">
        <v>0</v>
      </c>
      <c r="P355" s="98">
        <v>0</v>
      </c>
      <c r="Q355" s="98">
        <v>0</v>
      </c>
    </row>
    <row r="356" spans="1:17" hidden="1" x14ac:dyDescent="0.25">
      <c r="A356" s="92" t="s">
        <v>11</v>
      </c>
      <c r="B356" s="92" t="s">
        <v>12</v>
      </c>
      <c r="C356" s="92" t="s">
        <v>13</v>
      </c>
      <c r="D356" s="92" t="s">
        <v>30</v>
      </c>
      <c r="E356" s="92" t="s">
        <v>19</v>
      </c>
      <c r="F356" s="88" t="s">
        <v>230</v>
      </c>
      <c r="G356" s="92" t="s">
        <v>147</v>
      </c>
      <c r="H356" s="98">
        <v>0</v>
      </c>
      <c r="I356" s="98">
        <v>0</v>
      </c>
      <c r="J356" s="98">
        <v>0</v>
      </c>
      <c r="K356" s="98">
        <v>0</v>
      </c>
      <c r="L356" s="98">
        <v>0</v>
      </c>
      <c r="M356" s="98">
        <v>0</v>
      </c>
      <c r="N356" s="98">
        <v>0</v>
      </c>
      <c r="O356" s="98">
        <v>0</v>
      </c>
      <c r="P356" s="98">
        <v>0</v>
      </c>
      <c r="Q356" s="98">
        <v>0</v>
      </c>
    </row>
    <row r="357" spans="1:17" hidden="1" x14ac:dyDescent="0.25">
      <c r="A357" s="92" t="s">
        <v>11</v>
      </c>
      <c r="B357" s="92" t="s">
        <v>12</v>
      </c>
      <c r="C357" s="92" t="s">
        <v>13</v>
      </c>
      <c r="D357" s="92" t="s">
        <v>30</v>
      </c>
      <c r="E357" s="92" t="s">
        <v>19</v>
      </c>
      <c r="F357" s="88" t="s">
        <v>232</v>
      </c>
      <c r="G357" s="92" t="s">
        <v>147</v>
      </c>
      <c r="H357" s="98">
        <v>2.0242849999999999</v>
      </c>
      <c r="I357" s="98">
        <v>1.9223575000000004</v>
      </c>
      <c r="J357" s="98">
        <v>0.77600750000000007</v>
      </c>
      <c r="K357" s="98">
        <v>0.16446250000000001</v>
      </c>
      <c r="L357" s="98">
        <v>1.8560000000000004E-2</v>
      </c>
      <c r="M357" s="98">
        <v>0</v>
      </c>
      <c r="N357" s="98">
        <v>0</v>
      </c>
      <c r="O357" s="98">
        <v>0</v>
      </c>
      <c r="P357" s="98">
        <v>0</v>
      </c>
      <c r="Q357" s="98">
        <v>0</v>
      </c>
    </row>
    <row r="358" spans="1:17" hidden="1" x14ac:dyDescent="0.25">
      <c r="A358" s="92" t="s">
        <v>11</v>
      </c>
      <c r="B358" s="92" t="s">
        <v>12</v>
      </c>
      <c r="C358" s="92" t="s">
        <v>13</v>
      </c>
      <c r="D358" s="92" t="s">
        <v>30</v>
      </c>
      <c r="E358" s="92" t="s">
        <v>19</v>
      </c>
      <c r="F358" s="92" t="s">
        <v>225</v>
      </c>
      <c r="G358" s="92" t="s">
        <v>147</v>
      </c>
      <c r="H358" s="98">
        <v>0</v>
      </c>
      <c r="I358" s="98">
        <v>0</v>
      </c>
      <c r="J358" s="98">
        <v>0</v>
      </c>
      <c r="K358" s="98">
        <v>0</v>
      </c>
      <c r="L358" s="98">
        <v>0</v>
      </c>
      <c r="M358" s="98">
        <v>0</v>
      </c>
      <c r="N358" s="98">
        <v>0</v>
      </c>
      <c r="O358" s="98">
        <v>0</v>
      </c>
      <c r="P358" s="98">
        <v>0</v>
      </c>
      <c r="Q358" s="98">
        <v>0</v>
      </c>
    </row>
    <row r="359" spans="1:17" hidden="1" x14ac:dyDescent="0.25">
      <c r="A359" s="92" t="s">
        <v>11</v>
      </c>
      <c r="B359" s="92" t="s">
        <v>12</v>
      </c>
      <c r="C359" s="92" t="s">
        <v>13</v>
      </c>
      <c r="D359" s="92" t="s">
        <v>30</v>
      </c>
      <c r="E359" s="92" t="s">
        <v>19</v>
      </c>
      <c r="F359" s="88" t="s">
        <v>205</v>
      </c>
      <c r="G359" s="92" t="s">
        <v>147</v>
      </c>
      <c r="H359" s="98">
        <v>0</v>
      </c>
      <c r="I359" s="98">
        <v>0</v>
      </c>
      <c r="J359" s="98">
        <v>0</v>
      </c>
      <c r="K359" s="98">
        <v>0</v>
      </c>
      <c r="L359" s="98">
        <v>0</v>
      </c>
      <c r="M359" s="98">
        <v>0</v>
      </c>
      <c r="N359" s="98">
        <v>0</v>
      </c>
      <c r="O359" s="98">
        <v>0</v>
      </c>
      <c r="P359" s="98">
        <v>0</v>
      </c>
      <c r="Q359" s="98">
        <v>0</v>
      </c>
    </row>
    <row r="360" spans="1:17" hidden="1" x14ac:dyDescent="0.25">
      <c r="A360" s="92" t="s">
        <v>11</v>
      </c>
      <c r="B360" s="92" t="s">
        <v>12</v>
      </c>
      <c r="C360" s="92" t="s">
        <v>13</v>
      </c>
      <c r="D360" s="92" t="s">
        <v>30</v>
      </c>
      <c r="E360" s="92" t="s">
        <v>19</v>
      </c>
      <c r="F360" s="88" t="s">
        <v>204</v>
      </c>
      <c r="G360" s="92" t="s">
        <v>147</v>
      </c>
      <c r="H360" s="98">
        <v>0</v>
      </c>
      <c r="I360" s="98">
        <v>0</v>
      </c>
      <c r="J360" s="98">
        <v>0</v>
      </c>
      <c r="K360" s="98">
        <v>0</v>
      </c>
      <c r="L360" s="98">
        <v>0</v>
      </c>
      <c r="M360" s="98">
        <v>0</v>
      </c>
      <c r="N360" s="98">
        <v>0</v>
      </c>
      <c r="O360" s="98">
        <v>0</v>
      </c>
      <c r="P360" s="98">
        <v>0</v>
      </c>
      <c r="Q360" s="98">
        <v>0</v>
      </c>
    </row>
    <row r="361" spans="1:17" hidden="1" x14ac:dyDescent="0.25">
      <c r="A361" s="92" t="s">
        <v>11</v>
      </c>
      <c r="B361" s="92" t="s">
        <v>12</v>
      </c>
      <c r="C361" s="92" t="s">
        <v>13</v>
      </c>
      <c r="D361" s="92" t="s">
        <v>30</v>
      </c>
      <c r="E361" s="92" t="s">
        <v>19</v>
      </c>
      <c r="F361" s="88" t="s">
        <v>228</v>
      </c>
      <c r="G361" s="92" t="s">
        <v>147</v>
      </c>
      <c r="H361" s="98">
        <v>0</v>
      </c>
      <c r="I361" s="98">
        <v>0</v>
      </c>
      <c r="J361" s="98">
        <v>0</v>
      </c>
      <c r="K361" s="98">
        <v>0</v>
      </c>
      <c r="L361" s="98">
        <v>0</v>
      </c>
      <c r="M361" s="98">
        <v>0</v>
      </c>
      <c r="N361" s="98">
        <v>0</v>
      </c>
      <c r="O361" s="98">
        <v>0</v>
      </c>
      <c r="P361" s="98">
        <v>0</v>
      </c>
      <c r="Q361" s="98">
        <v>0</v>
      </c>
    </row>
    <row r="362" spans="1:17" hidden="1" x14ac:dyDescent="0.25">
      <c r="A362" s="92" t="s">
        <v>11</v>
      </c>
      <c r="B362" s="92" t="s">
        <v>12</v>
      </c>
      <c r="C362" s="92" t="s">
        <v>13</v>
      </c>
      <c r="D362" s="92" t="s">
        <v>30</v>
      </c>
      <c r="E362" s="92" t="s">
        <v>19</v>
      </c>
      <c r="F362" s="88" t="s">
        <v>202</v>
      </c>
      <c r="G362" s="92" t="s">
        <v>147</v>
      </c>
      <c r="H362" s="98">
        <v>3.6578525000000002</v>
      </c>
      <c r="I362" s="98">
        <v>4.8064200000000001</v>
      </c>
      <c r="J362" s="98">
        <v>5.6465025000000004</v>
      </c>
      <c r="K362" s="98">
        <v>3.86775</v>
      </c>
      <c r="L362" s="98">
        <v>1.4374099999999999</v>
      </c>
      <c r="M362" s="98">
        <v>0.85833249999999994</v>
      </c>
      <c r="N362" s="98">
        <v>0.21564750000000002</v>
      </c>
      <c r="O362" s="98">
        <v>0</v>
      </c>
      <c r="P362" s="98">
        <v>0</v>
      </c>
      <c r="Q362" s="98">
        <v>0</v>
      </c>
    </row>
    <row r="363" spans="1:17" hidden="1" x14ac:dyDescent="0.25">
      <c r="A363" s="92" t="s">
        <v>11</v>
      </c>
      <c r="B363" s="92" t="s">
        <v>12</v>
      </c>
      <c r="C363" s="92" t="s">
        <v>13</v>
      </c>
      <c r="D363" s="92" t="s">
        <v>30</v>
      </c>
      <c r="E363" s="92" t="s">
        <v>19</v>
      </c>
      <c r="F363" s="88" t="s">
        <v>190</v>
      </c>
      <c r="G363" s="92" t="s">
        <v>147</v>
      </c>
      <c r="H363" s="98">
        <v>0</v>
      </c>
      <c r="I363" s="98">
        <v>0</v>
      </c>
      <c r="J363" s="98">
        <v>0</v>
      </c>
      <c r="K363" s="98">
        <v>0</v>
      </c>
      <c r="L363" s="98">
        <v>0</v>
      </c>
      <c r="M363" s="98">
        <v>0</v>
      </c>
      <c r="N363" s="98">
        <v>0</v>
      </c>
      <c r="O363" s="98">
        <v>0</v>
      </c>
      <c r="P363" s="98">
        <v>0</v>
      </c>
      <c r="Q363" s="98">
        <v>0</v>
      </c>
    </row>
    <row r="364" spans="1:17" hidden="1" x14ac:dyDescent="0.25">
      <c r="A364" s="92" t="s">
        <v>11</v>
      </c>
      <c r="B364" s="92" t="s">
        <v>12</v>
      </c>
      <c r="C364" s="92" t="s">
        <v>13</v>
      </c>
      <c r="D364" s="92" t="s">
        <v>30</v>
      </c>
      <c r="E364" s="92" t="s">
        <v>19</v>
      </c>
      <c r="F364" s="88" t="s">
        <v>210</v>
      </c>
      <c r="G364" s="92" t="s">
        <v>147</v>
      </c>
      <c r="H364" s="98">
        <v>0</v>
      </c>
      <c r="I364" s="98">
        <v>0</v>
      </c>
      <c r="J364" s="98">
        <v>0</v>
      </c>
      <c r="K364" s="98">
        <v>0</v>
      </c>
      <c r="L364" s="98">
        <v>0</v>
      </c>
      <c r="M364" s="98">
        <v>0</v>
      </c>
      <c r="N364" s="98">
        <v>0</v>
      </c>
      <c r="O364" s="98">
        <v>0</v>
      </c>
      <c r="P364" s="98">
        <v>0</v>
      </c>
      <c r="Q364" s="98">
        <v>0</v>
      </c>
    </row>
    <row r="365" spans="1:17" hidden="1" x14ac:dyDescent="0.25">
      <c r="A365" s="92" t="s">
        <v>11</v>
      </c>
      <c r="B365" s="92" t="s">
        <v>12</v>
      </c>
      <c r="C365" s="92" t="s">
        <v>13</v>
      </c>
      <c r="D365" s="92" t="s">
        <v>30</v>
      </c>
      <c r="E365" s="92" t="s">
        <v>19</v>
      </c>
      <c r="F365" s="88" t="s">
        <v>199</v>
      </c>
      <c r="G365" s="92" t="s">
        <v>147</v>
      </c>
      <c r="H365" s="98">
        <v>0</v>
      </c>
      <c r="I365" s="98">
        <v>0</v>
      </c>
      <c r="J365" s="98">
        <v>0</v>
      </c>
      <c r="K365" s="98">
        <v>0</v>
      </c>
      <c r="L365" s="98">
        <v>0</v>
      </c>
      <c r="M365" s="98">
        <v>0</v>
      </c>
      <c r="N365" s="98">
        <v>0</v>
      </c>
      <c r="O365" s="98">
        <v>0</v>
      </c>
      <c r="P365" s="98">
        <v>0</v>
      </c>
      <c r="Q365" s="98">
        <v>0</v>
      </c>
    </row>
    <row r="366" spans="1:17" hidden="1" x14ac:dyDescent="0.25">
      <c r="A366" s="92" t="s">
        <v>11</v>
      </c>
      <c r="B366" s="92" t="s">
        <v>12</v>
      </c>
      <c r="C366" s="92" t="s">
        <v>13</v>
      </c>
      <c r="D366" s="92" t="s">
        <v>30</v>
      </c>
      <c r="E366" s="92" t="s">
        <v>19</v>
      </c>
      <c r="F366" s="88" t="s">
        <v>233</v>
      </c>
      <c r="G366" s="92" t="s">
        <v>147</v>
      </c>
      <c r="H366" s="98">
        <v>0</v>
      </c>
      <c r="I366" s="98">
        <v>0</v>
      </c>
      <c r="J366" s="98">
        <v>0</v>
      </c>
      <c r="K366" s="98">
        <v>0</v>
      </c>
      <c r="L366" s="98">
        <v>0</v>
      </c>
      <c r="M366" s="98">
        <v>0</v>
      </c>
      <c r="N366" s="98">
        <v>0</v>
      </c>
      <c r="O366" s="98">
        <v>0</v>
      </c>
      <c r="P366" s="98">
        <v>0</v>
      </c>
      <c r="Q366" s="98">
        <v>0</v>
      </c>
    </row>
    <row r="367" spans="1:17" hidden="1" x14ac:dyDescent="0.25">
      <c r="A367" s="92" t="s">
        <v>11</v>
      </c>
      <c r="B367" s="92" t="s">
        <v>12</v>
      </c>
      <c r="C367" s="92" t="s">
        <v>13</v>
      </c>
      <c r="D367" s="92" t="s">
        <v>30</v>
      </c>
      <c r="E367" s="92" t="s">
        <v>19</v>
      </c>
      <c r="F367" s="88" t="s">
        <v>200</v>
      </c>
      <c r="G367" s="92" t="s">
        <v>147</v>
      </c>
      <c r="H367" s="98">
        <v>24.787945000000001</v>
      </c>
      <c r="I367" s="98">
        <v>28.406694999999999</v>
      </c>
      <c r="J367" s="98">
        <v>20.136534999999999</v>
      </c>
      <c r="K367" s="98">
        <v>5.7443225</v>
      </c>
      <c r="L367" s="98">
        <v>1.4211374999999999</v>
      </c>
      <c r="M367" s="98">
        <v>2.0112999999999999</v>
      </c>
      <c r="N367" s="98">
        <v>1.4967599999999999</v>
      </c>
      <c r="O367" s="98">
        <v>1.9243224999999999</v>
      </c>
      <c r="P367" s="98">
        <v>2.3637899999999998</v>
      </c>
      <c r="Q367" s="98">
        <v>2.1760275</v>
      </c>
    </row>
    <row r="368" spans="1:17" hidden="1" x14ac:dyDescent="0.25">
      <c r="A368" s="92" t="s">
        <v>11</v>
      </c>
      <c r="B368" s="92" t="s">
        <v>12</v>
      </c>
      <c r="C368" s="92" t="s">
        <v>13</v>
      </c>
      <c r="D368" s="92" t="s">
        <v>30</v>
      </c>
      <c r="E368" s="92" t="s">
        <v>20</v>
      </c>
      <c r="F368" s="88" t="s">
        <v>203</v>
      </c>
      <c r="G368" s="92" t="s">
        <v>147</v>
      </c>
      <c r="H368" s="98">
        <v>35.883047500000004</v>
      </c>
      <c r="I368" s="98">
        <v>40.609232500000005</v>
      </c>
      <c r="J368" s="98">
        <v>41.216352499999999</v>
      </c>
      <c r="K368" s="98">
        <v>44.714282500000003</v>
      </c>
      <c r="L368" s="98">
        <v>50.124447500000002</v>
      </c>
      <c r="M368" s="98">
        <v>44.884932499999998</v>
      </c>
      <c r="N368" s="98">
        <v>28.812755000000006</v>
      </c>
      <c r="O368" s="98">
        <v>14.920219999999999</v>
      </c>
      <c r="P368" s="98">
        <v>18.670522499999997</v>
      </c>
      <c r="Q368" s="98">
        <v>19.164549999999998</v>
      </c>
    </row>
    <row r="369" spans="1:17" hidden="1" x14ac:dyDescent="0.25">
      <c r="A369" s="92" t="s">
        <v>11</v>
      </c>
      <c r="B369" s="92" t="s">
        <v>12</v>
      </c>
      <c r="C369" s="92" t="s">
        <v>13</v>
      </c>
      <c r="D369" s="92" t="s">
        <v>30</v>
      </c>
      <c r="E369" s="92" t="s">
        <v>20</v>
      </c>
      <c r="F369" s="88" t="s">
        <v>227</v>
      </c>
      <c r="G369" s="92" t="s">
        <v>147</v>
      </c>
      <c r="H369" s="98">
        <v>0</v>
      </c>
      <c r="I369" s="98">
        <v>0.10216499999999999</v>
      </c>
      <c r="J369" s="98">
        <v>3.4055000000000002E-2</v>
      </c>
      <c r="K369" s="98">
        <v>0</v>
      </c>
      <c r="L369" s="98">
        <v>0</v>
      </c>
      <c r="M369" s="98">
        <v>0</v>
      </c>
      <c r="N369" s="98">
        <v>0</v>
      </c>
      <c r="O369" s="98">
        <v>0</v>
      </c>
      <c r="P369" s="98">
        <v>0</v>
      </c>
      <c r="Q369" s="98">
        <v>0</v>
      </c>
    </row>
    <row r="370" spans="1:17" hidden="1" x14ac:dyDescent="0.25">
      <c r="A370" s="92" t="s">
        <v>11</v>
      </c>
      <c r="B370" s="92" t="s">
        <v>12</v>
      </c>
      <c r="C370" s="92" t="s">
        <v>13</v>
      </c>
      <c r="D370" s="92" t="s">
        <v>30</v>
      </c>
      <c r="E370" s="92" t="s">
        <v>20</v>
      </c>
      <c r="F370" s="88" t="s">
        <v>191</v>
      </c>
      <c r="G370" s="92" t="s">
        <v>147</v>
      </c>
      <c r="H370" s="98">
        <v>0</v>
      </c>
      <c r="I370" s="98">
        <v>0</v>
      </c>
      <c r="J370" s="98">
        <v>0</v>
      </c>
      <c r="K370" s="98">
        <v>0</v>
      </c>
      <c r="L370" s="98">
        <v>0</v>
      </c>
      <c r="M370" s="98">
        <v>0</v>
      </c>
      <c r="N370" s="98">
        <v>0</v>
      </c>
      <c r="O370" s="98">
        <v>0</v>
      </c>
      <c r="P370" s="98">
        <v>0</v>
      </c>
      <c r="Q370" s="98">
        <v>0</v>
      </c>
    </row>
    <row r="371" spans="1:17" hidden="1" x14ac:dyDescent="0.25">
      <c r="A371" s="92" t="s">
        <v>11</v>
      </c>
      <c r="B371" s="92" t="s">
        <v>12</v>
      </c>
      <c r="C371" s="92" t="s">
        <v>13</v>
      </c>
      <c r="D371" s="92" t="s">
        <v>30</v>
      </c>
      <c r="E371" s="92" t="s">
        <v>20</v>
      </c>
      <c r="F371" s="88" t="s">
        <v>192</v>
      </c>
      <c r="G371" s="92" t="s">
        <v>147</v>
      </c>
      <c r="H371" s="98">
        <v>0</v>
      </c>
      <c r="I371" s="98">
        <v>0</v>
      </c>
      <c r="J371" s="98">
        <v>0</v>
      </c>
      <c r="K371" s="98">
        <v>0</v>
      </c>
      <c r="L371" s="98">
        <v>0</v>
      </c>
      <c r="M371" s="98">
        <v>0</v>
      </c>
      <c r="N371" s="98">
        <v>0</v>
      </c>
      <c r="O371" s="98">
        <v>0</v>
      </c>
      <c r="P371" s="98">
        <v>0</v>
      </c>
      <c r="Q371" s="98">
        <v>0</v>
      </c>
    </row>
    <row r="372" spans="1:17" hidden="1" x14ac:dyDescent="0.25">
      <c r="A372" s="92" t="s">
        <v>11</v>
      </c>
      <c r="B372" s="92" t="s">
        <v>12</v>
      </c>
      <c r="C372" s="92" t="s">
        <v>13</v>
      </c>
      <c r="D372" s="92" t="s">
        <v>30</v>
      </c>
      <c r="E372" s="92" t="s">
        <v>20</v>
      </c>
      <c r="F372" s="88" t="s">
        <v>206</v>
      </c>
      <c r="G372" s="92" t="s">
        <v>147</v>
      </c>
      <c r="H372" s="98">
        <v>0</v>
      </c>
      <c r="I372" s="98">
        <v>0</v>
      </c>
      <c r="J372" s="98">
        <v>0</v>
      </c>
      <c r="K372" s="98">
        <v>0</v>
      </c>
      <c r="L372" s="98">
        <v>0</v>
      </c>
      <c r="M372" s="98">
        <v>0</v>
      </c>
      <c r="N372" s="98">
        <v>0</v>
      </c>
      <c r="O372" s="98">
        <v>0</v>
      </c>
      <c r="P372" s="98">
        <v>0</v>
      </c>
      <c r="Q372" s="98">
        <v>0</v>
      </c>
    </row>
    <row r="373" spans="1:17" hidden="1" x14ac:dyDescent="0.25">
      <c r="A373" s="92" t="s">
        <v>11</v>
      </c>
      <c r="B373" s="92" t="s">
        <v>12</v>
      </c>
      <c r="C373" s="92" t="s">
        <v>13</v>
      </c>
      <c r="D373" s="92" t="s">
        <v>30</v>
      </c>
      <c r="E373" s="92" t="s">
        <v>20</v>
      </c>
      <c r="F373" s="88" t="s">
        <v>220</v>
      </c>
      <c r="G373" s="92" t="s">
        <v>147</v>
      </c>
      <c r="H373" s="98">
        <v>0</v>
      </c>
      <c r="I373" s="98">
        <v>0</v>
      </c>
      <c r="J373" s="98">
        <v>0</v>
      </c>
      <c r="K373" s="98">
        <v>0</v>
      </c>
      <c r="L373" s="98">
        <v>0</v>
      </c>
      <c r="M373" s="98">
        <v>0</v>
      </c>
      <c r="N373" s="98">
        <v>0</v>
      </c>
      <c r="O373" s="98">
        <v>0</v>
      </c>
      <c r="P373" s="98">
        <v>0</v>
      </c>
      <c r="Q373" s="98">
        <v>0</v>
      </c>
    </row>
    <row r="374" spans="1:17" hidden="1" x14ac:dyDescent="0.25">
      <c r="A374" s="92" t="s">
        <v>11</v>
      </c>
      <c r="B374" s="92" t="s">
        <v>12</v>
      </c>
      <c r="C374" s="92" t="s">
        <v>13</v>
      </c>
      <c r="D374" s="92" t="s">
        <v>30</v>
      </c>
      <c r="E374" s="92" t="s">
        <v>20</v>
      </c>
      <c r="F374" s="88" t="s">
        <v>193</v>
      </c>
      <c r="G374" s="92" t="s">
        <v>147</v>
      </c>
      <c r="H374" s="98">
        <v>6.0435000000000003E-2</v>
      </c>
      <c r="I374" s="98">
        <v>0.15971250000000001</v>
      </c>
      <c r="J374" s="98">
        <v>0.17603250000000001</v>
      </c>
      <c r="K374" s="98">
        <v>0.15756000000000001</v>
      </c>
      <c r="L374" s="98">
        <v>0.18273</v>
      </c>
      <c r="M374" s="98">
        <v>0.1086275</v>
      </c>
      <c r="N374" s="98">
        <v>7.6257499999999992E-2</v>
      </c>
      <c r="O374" s="98">
        <v>3.5970000000000002E-2</v>
      </c>
      <c r="P374" s="98">
        <v>5.7549999999999997E-3</v>
      </c>
      <c r="Q374" s="98">
        <v>4.317E-2</v>
      </c>
    </row>
    <row r="375" spans="1:17" hidden="1" x14ac:dyDescent="0.25">
      <c r="A375" s="92" t="s">
        <v>11</v>
      </c>
      <c r="B375" s="92" t="s">
        <v>12</v>
      </c>
      <c r="C375" s="92" t="s">
        <v>13</v>
      </c>
      <c r="D375" s="92" t="s">
        <v>30</v>
      </c>
      <c r="E375" s="92" t="s">
        <v>20</v>
      </c>
      <c r="F375" s="88" t="s">
        <v>259</v>
      </c>
      <c r="G375" s="92" t="s">
        <v>147</v>
      </c>
      <c r="H375" s="98">
        <v>0</v>
      </c>
      <c r="I375" s="98">
        <v>0</v>
      </c>
      <c r="J375" s="98">
        <v>0</v>
      </c>
      <c r="K375" s="98">
        <v>0</v>
      </c>
      <c r="L375" s="98">
        <v>0</v>
      </c>
      <c r="M375" s="98">
        <v>0</v>
      </c>
      <c r="N375" s="98">
        <v>0</v>
      </c>
      <c r="O375" s="98">
        <v>0</v>
      </c>
      <c r="P375" s="98">
        <v>0</v>
      </c>
      <c r="Q375" s="98">
        <v>0</v>
      </c>
    </row>
    <row r="376" spans="1:17" hidden="1" x14ac:dyDescent="0.25">
      <c r="A376" s="92" t="s">
        <v>11</v>
      </c>
      <c r="B376" s="92" t="s">
        <v>12</v>
      </c>
      <c r="C376" s="92" t="s">
        <v>13</v>
      </c>
      <c r="D376" s="92" t="s">
        <v>30</v>
      </c>
      <c r="E376" s="92" t="s">
        <v>20</v>
      </c>
      <c r="F376" s="88" t="s">
        <v>223</v>
      </c>
      <c r="G376" s="92" t="s">
        <v>147</v>
      </c>
      <c r="H376" s="98">
        <v>0</v>
      </c>
      <c r="I376" s="98">
        <v>0</v>
      </c>
      <c r="J376" s="98">
        <v>0</v>
      </c>
      <c r="K376" s="98">
        <v>0</v>
      </c>
      <c r="L376" s="98">
        <v>0</v>
      </c>
      <c r="M376" s="98">
        <v>0</v>
      </c>
      <c r="N376" s="98">
        <v>0</v>
      </c>
      <c r="O376" s="98">
        <v>0</v>
      </c>
      <c r="P376" s="98">
        <v>0</v>
      </c>
      <c r="Q376" s="98">
        <v>0</v>
      </c>
    </row>
    <row r="377" spans="1:17" hidden="1" x14ac:dyDescent="0.25">
      <c r="A377" s="92" t="s">
        <v>11</v>
      </c>
      <c r="B377" s="92" t="s">
        <v>12</v>
      </c>
      <c r="C377" s="92" t="s">
        <v>13</v>
      </c>
      <c r="D377" s="92" t="s">
        <v>30</v>
      </c>
      <c r="E377" s="92" t="s">
        <v>20</v>
      </c>
      <c r="F377" s="88" t="s">
        <v>221</v>
      </c>
      <c r="G377" s="92" t="s">
        <v>147</v>
      </c>
      <c r="H377" s="98">
        <v>0</v>
      </c>
      <c r="I377" s="98">
        <v>0</v>
      </c>
      <c r="J377" s="98">
        <v>0</v>
      </c>
      <c r="K377" s="98">
        <v>0</v>
      </c>
      <c r="L377" s="98">
        <v>0</v>
      </c>
      <c r="M377" s="98">
        <v>0</v>
      </c>
      <c r="N377" s="98">
        <v>0</v>
      </c>
      <c r="O377" s="98">
        <v>0</v>
      </c>
      <c r="P377" s="98">
        <v>0</v>
      </c>
      <c r="Q377" s="98">
        <v>0</v>
      </c>
    </row>
    <row r="378" spans="1:17" hidden="1" x14ac:dyDescent="0.25">
      <c r="A378" s="92" t="s">
        <v>11</v>
      </c>
      <c r="B378" s="92" t="s">
        <v>12</v>
      </c>
      <c r="C378" s="92" t="s">
        <v>13</v>
      </c>
      <c r="D378" s="92" t="s">
        <v>30</v>
      </c>
      <c r="E378" s="92" t="s">
        <v>20</v>
      </c>
      <c r="F378" s="88" t="s">
        <v>222</v>
      </c>
      <c r="G378" s="92" t="s">
        <v>147</v>
      </c>
      <c r="H378" s="98">
        <v>0.88263249999999993</v>
      </c>
      <c r="I378" s="98">
        <v>3.3071000000000002</v>
      </c>
      <c r="J378" s="98">
        <v>1.8438950000000001</v>
      </c>
      <c r="K378" s="98">
        <v>1.2688124999999999</v>
      </c>
      <c r="L378" s="98">
        <v>1.796165</v>
      </c>
      <c r="M378" s="98">
        <v>1.17818</v>
      </c>
      <c r="N378" s="98">
        <v>0.404005</v>
      </c>
      <c r="O378" s="98">
        <v>0.57627500000000009</v>
      </c>
      <c r="P378" s="98">
        <v>0.64710500000000004</v>
      </c>
      <c r="Q378" s="98">
        <v>9.1177450000000011</v>
      </c>
    </row>
    <row r="379" spans="1:17" hidden="1" x14ac:dyDescent="0.25">
      <c r="A379" s="92" t="s">
        <v>11</v>
      </c>
      <c r="B379" s="92" t="s">
        <v>12</v>
      </c>
      <c r="C379" s="92" t="s">
        <v>13</v>
      </c>
      <c r="D379" s="92" t="s">
        <v>30</v>
      </c>
      <c r="E379" s="92" t="s">
        <v>20</v>
      </c>
      <c r="F379" s="88" t="s">
        <v>201</v>
      </c>
      <c r="G379" s="92" t="s">
        <v>147</v>
      </c>
      <c r="H379" s="98">
        <v>0.79204249999999987</v>
      </c>
      <c r="I379" s="98">
        <v>8.7639625000000017</v>
      </c>
      <c r="J379" s="98">
        <v>26.539782499999998</v>
      </c>
      <c r="K379" s="98">
        <v>134.30362</v>
      </c>
      <c r="L379" s="98">
        <v>216.42274499999994</v>
      </c>
      <c r="M379" s="98">
        <v>436.78856999999994</v>
      </c>
      <c r="N379" s="98">
        <v>261.09504499999997</v>
      </c>
      <c r="O379" s="98">
        <v>67.325170000000014</v>
      </c>
      <c r="P379" s="98">
        <v>35.703415000000007</v>
      </c>
      <c r="Q379" s="98">
        <v>22.67747</v>
      </c>
    </row>
    <row r="380" spans="1:17" hidden="1" x14ac:dyDescent="0.25">
      <c r="A380" s="92" t="s">
        <v>11</v>
      </c>
      <c r="B380" s="92" t="s">
        <v>12</v>
      </c>
      <c r="C380" s="92" t="s">
        <v>13</v>
      </c>
      <c r="D380" s="92" t="s">
        <v>30</v>
      </c>
      <c r="E380" s="92" t="s">
        <v>20</v>
      </c>
      <c r="F380" s="88" t="s">
        <v>207</v>
      </c>
      <c r="G380" s="92" t="s">
        <v>147</v>
      </c>
      <c r="H380" s="98">
        <v>0</v>
      </c>
      <c r="I380" s="98">
        <v>0</v>
      </c>
      <c r="J380" s="98">
        <v>0</v>
      </c>
      <c r="K380" s="98">
        <v>0</v>
      </c>
      <c r="L380" s="98">
        <v>0</v>
      </c>
      <c r="M380" s="98">
        <v>0</v>
      </c>
      <c r="N380" s="98">
        <v>0</v>
      </c>
      <c r="O380" s="98">
        <v>0</v>
      </c>
      <c r="P380" s="98">
        <v>0</v>
      </c>
      <c r="Q380" s="98">
        <v>0</v>
      </c>
    </row>
    <row r="381" spans="1:17" hidden="1" x14ac:dyDescent="0.25">
      <c r="A381" s="92" t="s">
        <v>11</v>
      </c>
      <c r="B381" s="92" t="s">
        <v>12</v>
      </c>
      <c r="C381" s="92" t="s">
        <v>13</v>
      </c>
      <c r="D381" s="92" t="s">
        <v>30</v>
      </c>
      <c r="E381" s="92" t="s">
        <v>20</v>
      </c>
      <c r="F381" s="88" t="s">
        <v>218</v>
      </c>
      <c r="G381" s="92" t="s">
        <v>147</v>
      </c>
      <c r="H381" s="98">
        <v>0</v>
      </c>
      <c r="I381" s="98">
        <v>0</v>
      </c>
      <c r="J381" s="98">
        <v>0</v>
      </c>
      <c r="K381" s="98">
        <v>0</v>
      </c>
      <c r="L381" s="98">
        <v>0</v>
      </c>
      <c r="M381" s="98">
        <v>0</v>
      </c>
      <c r="N381" s="98">
        <v>0</v>
      </c>
      <c r="O381" s="98">
        <v>0</v>
      </c>
      <c r="P381" s="98">
        <v>0</v>
      </c>
      <c r="Q381" s="98">
        <v>0</v>
      </c>
    </row>
    <row r="382" spans="1:17" hidden="1" x14ac:dyDescent="0.25">
      <c r="A382" s="92" t="s">
        <v>11</v>
      </c>
      <c r="B382" s="92" t="s">
        <v>12</v>
      </c>
      <c r="C382" s="92" t="s">
        <v>13</v>
      </c>
      <c r="D382" s="92" t="s">
        <v>30</v>
      </c>
      <c r="E382" s="92" t="s">
        <v>20</v>
      </c>
      <c r="F382" s="88" t="s">
        <v>194</v>
      </c>
      <c r="G382" s="92" t="s">
        <v>147</v>
      </c>
      <c r="H382" s="98">
        <v>0</v>
      </c>
      <c r="I382" s="98">
        <v>0</v>
      </c>
      <c r="J382" s="98">
        <v>0</v>
      </c>
      <c r="K382" s="98">
        <v>0</v>
      </c>
      <c r="L382" s="98">
        <v>0</v>
      </c>
      <c r="M382" s="98">
        <v>0</v>
      </c>
      <c r="N382" s="98">
        <v>0</v>
      </c>
      <c r="O382" s="98">
        <v>0</v>
      </c>
      <c r="P382" s="98">
        <v>0</v>
      </c>
      <c r="Q382" s="98">
        <v>0</v>
      </c>
    </row>
    <row r="383" spans="1:17" hidden="1" x14ac:dyDescent="0.25">
      <c r="A383" s="92" t="s">
        <v>11</v>
      </c>
      <c r="B383" s="92" t="s">
        <v>12</v>
      </c>
      <c r="C383" s="92" t="s">
        <v>13</v>
      </c>
      <c r="D383" s="92" t="s">
        <v>30</v>
      </c>
      <c r="E383" s="92" t="s">
        <v>20</v>
      </c>
      <c r="F383" s="88" t="s">
        <v>195</v>
      </c>
      <c r="G383" s="92" t="s">
        <v>147</v>
      </c>
      <c r="H383" s="98">
        <v>0</v>
      </c>
      <c r="I383" s="98">
        <v>0</v>
      </c>
      <c r="J383" s="98">
        <v>0</v>
      </c>
      <c r="K383" s="98">
        <v>0</v>
      </c>
      <c r="L383" s="98">
        <v>0</v>
      </c>
      <c r="M383" s="98">
        <v>0</v>
      </c>
      <c r="N383" s="98">
        <v>0</v>
      </c>
      <c r="O383" s="98">
        <v>0</v>
      </c>
      <c r="P383" s="98">
        <v>0</v>
      </c>
      <c r="Q383" s="98">
        <v>0</v>
      </c>
    </row>
    <row r="384" spans="1:17" hidden="1" x14ac:dyDescent="0.25">
      <c r="A384" s="92" t="s">
        <v>11</v>
      </c>
      <c r="B384" s="92" t="s">
        <v>12</v>
      </c>
      <c r="C384" s="92" t="s">
        <v>13</v>
      </c>
      <c r="D384" s="92" t="s">
        <v>30</v>
      </c>
      <c r="E384" s="92" t="s">
        <v>20</v>
      </c>
      <c r="F384" s="88" t="s">
        <v>209</v>
      </c>
      <c r="G384" s="92" t="s">
        <v>147</v>
      </c>
      <c r="H384" s="98">
        <v>7.8523624999999999</v>
      </c>
      <c r="I384" s="98">
        <v>12.020732499999998</v>
      </c>
      <c r="J384" s="98">
        <v>10.800609999999999</v>
      </c>
      <c r="K384" s="98">
        <v>12.005669999999999</v>
      </c>
      <c r="L384" s="98">
        <v>12.271845000000001</v>
      </c>
      <c r="M384" s="98">
        <v>7.3046299999999995</v>
      </c>
      <c r="N384" s="98">
        <v>3.1225199999999997</v>
      </c>
      <c r="O384" s="98">
        <v>0.56650249999999991</v>
      </c>
      <c r="P384" s="98">
        <v>0</v>
      </c>
      <c r="Q384" s="98">
        <v>0</v>
      </c>
    </row>
    <row r="385" spans="1:17" hidden="1" x14ac:dyDescent="0.25">
      <c r="A385" s="92" t="s">
        <v>11</v>
      </c>
      <c r="B385" s="92" t="s">
        <v>12</v>
      </c>
      <c r="C385" s="92" t="s">
        <v>13</v>
      </c>
      <c r="D385" s="92" t="s">
        <v>30</v>
      </c>
      <c r="E385" s="92" t="s">
        <v>20</v>
      </c>
      <c r="F385" s="88" t="s">
        <v>208</v>
      </c>
      <c r="G385" s="92" t="s">
        <v>147</v>
      </c>
      <c r="H385" s="98">
        <v>7.4566475000000008</v>
      </c>
      <c r="I385" s="98">
        <v>12.879607500000001</v>
      </c>
      <c r="J385" s="98">
        <v>11.759957500000001</v>
      </c>
      <c r="K385" s="98">
        <v>7.3741500000000011</v>
      </c>
      <c r="L385" s="98">
        <v>5.9183125000000008</v>
      </c>
      <c r="M385" s="98">
        <v>6.3479024999999991</v>
      </c>
      <c r="N385" s="98">
        <v>24.420660000000002</v>
      </c>
      <c r="O385" s="98">
        <v>38.289215000000006</v>
      </c>
      <c r="P385" s="98">
        <v>40.688287500000001</v>
      </c>
      <c r="Q385" s="98">
        <v>83.077887500000003</v>
      </c>
    </row>
    <row r="386" spans="1:17" hidden="1" x14ac:dyDescent="0.25">
      <c r="A386" s="92" t="s">
        <v>11</v>
      </c>
      <c r="B386" s="92" t="s">
        <v>12</v>
      </c>
      <c r="C386" s="92" t="s">
        <v>13</v>
      </c>
      <c r="D386" s="92" t="s">
        <v>30</v>
      </c>
      <c r="E386" s="92" t="s">
        <v>20</v>
      </c>
      <c r="F386" s="88" t="s">
        <v>226</v>
      </c>
      <c r="G386" s="92" t="s">
        <v>147</v>
      </c>
      <c r="H386" s="98">
        <v>0</v>
      </c>
      <c r="I386" s="98">
        <v>7.1925000000000001E-3</v>
      </c>
      <c r="J386" s="98">
        <v>2.3974999999999999E-3</v>
      </c>
      <c r="K386" s="98">
        <v>0.81902249999999999</v>
      </c>
      <c r="L386" s="98">
        <v>1.6590825</v>
      </c>
      <c r="M386" s="98">
        <v>0.46202500000000002</v>
      </c>
      <c r="N386" s="98">
        <v>0</v>
      </c>
      <c r="O386" s="98">
        <v>0</v>
      </c>
      <c r="P386" s="98">
        <v>0</v>
      </c>
      <c r="Q386" s="98">
        <v>0</v>
      </c>
    </row>
    <row r="387" spans="1:17" hidden="1" x14ac:dyDescent="0.25">
      <c r="A387" s="92" t="s">
        <v>11</v>
      </c>
      <c r="B387" s="92" t="s">
        <v>12</v>
      </c>
      <c r="C387" s="92" t="s">
        <v>13</v>
      </c>
      <c r="D387" s="92" t="s">
        <v>30</v>
      </c>
      <c r="E387" s="92" t="s">
        <v>20</v>
      </c>
      <c r="F387" s="88" t="s">
        <v>196</v>
      </c>
      <c r="G387" s="92" t="s">
        <v>147</v>
      </c>
      <c r="H387" s="98">
        <v>0</v>
      </c>
      <c r="I387" s="98">
        <v>0</v>
      </c>
      <c r="J387" s="98">
        <v>0</v>
      </c>
      <c r="K387" s="98">
        <v>0</v>
      </c>
      <c r="L387" s="98">
        <v>0</v>
      </c>
      <c r="M387" s="98">
        <v>0</v>
      </c>
      <c r="N387" s="98">
        <v>0</v>
      </c>
      <c r="O387" s="98">
        <v>0</v>
      </c>
      <c r="P387" s="98">
        <v>0</v>
      </c>
      <c r="Q387" s="98">
        <v>0</v>
      </c>
    </row>
    <row r="388" spans="1:17" hidden="1" x14ac:dyDescent="0.25">
      <c r="A388" s="92" t="s">
        <v>11</v>
      </c>
      <c r="B388" s="92" t="s">
        <v>12</v>
      </c>
      <c r="C388" s="92" t="s">
        <v>13</v>
      </c>
      <c r="D388" s="92" t="s">
        <v>30</v>
      </c>
      <c r="E388" s="92" t="s">
        <v>20</v>
      </c>
      <c r="F388" s="88" t="s">
        <v>197</v>
      </c>
      <c r="G388" s="92" t="s">
        <v>147</v>
      </c>
      <c r="H388" s="98">
        <v>44.150270000000006</v>
      </c>
      <c r="I388" s="98">
        <v>38.234345000000005</v>
      </c>
      <c r="J388" s="98">
        <v>51.10539</v>
      </c>
      <c r="K388" s="98">
        <v>50.120959999999997</v>
      </c>
      <c r="L388" s="98">
        <v>51.046802500000005</v>
      </c>
      <c r="M388" s="98">
        <v>92.73138999999999</v>
      </c>
      <c r="N388" s="98">
        <v>108.76564749999999</v>
      </c>
      <c r="O388" s="98">
        <v>161.18153499999997</v>
      </c>
      <c r="P388" s="98">
        <v>193.51219750000001</v>
      </c>
      <c r="Q388" s="98">
        <v>177.60127749999998</v>
      </c>
    </row>
    <row r="389" spans="1:17" hidden="1" x14ac:dyDescent="0.25">
      <c r="A389" s="92" t="s">
        <v>11</v>
      </c>
      <c r="B389" s="92" t="s">
        <v>12</v>
      </c>
      <c r="C389" s="92" t="s">
        <v>13</v>
      </c>
      <c r="D389" s="92" t="s">
        <v>30</v>
      </c>
      <c r="E389" s="92" t="s">
        <v>20</v>
      </c>
      <c r="F389" s="88" t="s">
        <v>229</v>
      </c>
      <c r="G389" s="92" t="s">
        <v>147</v>
      </c>
      <c r="H389" s="98">
        <v>0</v>
      </c>
      <c r="I389" s="98">
        <v>0</v>
      </c>
      <c r="J389" s="98">
        <v>0</v>
      </c>
      <c r="K389" s="98">
        <v>0</v>
      </c>
      <c r="L389" s="98">
        <v>0</v>
      </c>
      <c r="M389" s="98">
        <v>0</v>
      </c>
      <c r="N389" s="98">
        <v>0</v>
      </c>
      <c r="O389" s="98">
        <v>0</v>
      </c>
      <c r="P389" s="98">
        <v>0</v>
      </c>
      <c r="Q389" s="98">
        <v>0</v>
      </c>
    </row>
    <row r="390" spans="1:17" hidden="1" x14ac:dyDescent="0.25">
      <c r="A390" s="92" t="s">
        <v>11</v>
      </c>
      <c r="B390" s="92" t="s">
        <v>12</v>
      </c>
      <c r="C390" s="92" t="s">
        <v>13</v>
      </c>
      <c r="D390" s="92" t="s">
        <v>30</v>
      </c>
      <c r="E390" s="92" t="s">
        <v>20</v>
      </c>
      <c r="F390" s="88" t="s">
        <v>198</v>
      </c>
      <c r="G390" s="92" t="s">
        <v>147</v>
      </c>
      <c r="H390" s="98">
        <v>0</v>
      </c>
      <c r="I390" s="98">
        <v>0</v>
      </c>
      <c r="J390" s="98">
        <v>0</v>
      </c>
      <c r="K390" s="98">
        <v>0</v>
      </c>
      <c r="L390" s="98">
        <v>0</v>
      </c>
      <c r="M390" s="98">
        <v>0</v>
      </c>
      <c r="N390" s="98">
        <v>0</v>
      </c>
      <c r="O390" s="98">
        <v>0</v>
      </c>
      <c r="P390" s="98">
        <v>0</v>
      </c>
      <c r="Q390" s="98">
        <v>0</v>
      </c>
    </row>
    <row r="391" spans="1:17" hidden="1" x14ac:dyDescent="0.25">
      <c r="A391" s="92" t="s">
        <v>11</v>
      </c>
      <c r="B391" s="92" t="s">
        <v>12</v>
      </c>
      <c r="C391" s="92" t="s">
        <v>13</v>
      </c>
      <c r="D391" s="92" t="s">
        <v>30</v>
      </c>
      <c r="E391" s="92" t="s">
        <v>20</v>
      </c>
      <c r="F391" s="88" t="s">
        <v>231</v>
      </c>
      <c r="G391" s="92" t="s">
        <v>147</v>
      </c>
      <c r="H391" s="98">
        <v>0</v>
      </c>
      <c r="I391" s="98">
        <v>0</v>
      </c>
      <c r="J391" s="98">
        <v>0</v>
      </c>
      <c r="K391" s="98">
        <v>0</v>
      </c>
      <c r="L391" s="98">
        <v>0</v>
      </c>
      <c r="M391" s="98">
        <v>0</v>
      </c>
      <c r="N391" s="98">
        <v>0</v>
      </c>
      <c r="O391" s="98">
        <v>0</v>
      </c>
      <c r="P391" s="98">
        <v>0</v>
      </c>
      <c r="Q391" s="98">
        <v>0</v>
      </c>
    </row>
    <row r="392" spans="1:17" hidden="1" x14ac:dyDescent="0.25">
      <c r="A392" s="92" t="s">
        <v>11</v>
      </c>
      <c r="B392" s="92" t="s">
        <v>12</v>
      </c>
      <c r="C392" s="92" t="s">
        <v>13</v>
      </c>
      <c r="D392" s="92" t="s">
        <v>30</v>
      </c>
      <c r="E392" s="92" t="s">
        <v>20</v>
      </c>
      <c r="F392" s="88" t="s">
        <v>230</v>
      </c>
      <c r="G392" s="92" t="s">
        <v>147</v>
      </c>
      <c r="H392" s="98">
        <v>0</v>
      </c>
      <c r="I392" s="98">
        <v>0</v>
      </c>
      <c r="J392" s="98">
        <v>0</v>
      </c>
      <c r="K392" s="98">
        <v>0</v>
      </c>
      <c r="L392" s="98">
        <v>0</v>
      </c>
      <c r="M392" s="98">
        <v>0</v>
      </c>
      <c r="N392" s="98">
        <v>0</v>
      </c>
      <c r="O392" s="98">
        <v>0</v>
      </c>
      <c r="P392" s="98">
        <v>0</v>
      </c>
      <c r="Q392" s="98">
        <v>0</v>
      </c>
    </row>
    <row r="393" spans="1:17" hidden="1" x14ac:dyDescent="0.25">
      <c r="A393" s="92" t="s">
        <v>11</v>
      </c>
      <c r="B393" s="92" t="s">
        <v>12</v>
      </c>
      <c r="C393" s="92" t="s">
        <v>13</v>
      </c>
      <c r="D393" s="92" t="s">
        <v>30</v>
      </c>
      <c r="E393" s="92" t="s">
        <v>20</v>
      </c>
      <c r="F393" s="88" t="s">
        <v>232</v>
      </c>
      <c r="G393" s="92" t="s">
        <v>147</v>
      </c>
      <c r="H393" s="98">
        <v>1.27928</v>
      </c>
      <c r="I393" s="98">
        <v>1.1008375000000001</v>
      </c>
      <c r="J393" s="98">
        <v>1.6030225</v>
      </c>
      <c r="K393" s="98">
        <v>7.2303500000000014</v>
      </c>
      <c r="L393" s="98">
        <v>20.165732500000001</v>
      </c>
      <c r="M393" s="98">
        <v>7.9359575000000007</v>
      </c>
      <c r="N393" s="98">
        <v>0.65556499999999995</v>
      </c>
      <c r="O393" s="98">
        <v>0</v>
      </c>
      <c r="P393" s="98">
        <v>0</v>
      </c>
      <c r="Q393" s="98">
        <v>0</v>
      </c>
    </row>
    <row r="394" spans="1:17" hidden="1" x14ac:dyDescent="0.25">
      <c r="A394" s="92" t="s">
        <v>11</v>
      </c>
      <c r="B394" s="92" t="s">
        <v>12</v>
      </c>
      <c r="C394" s="92" t="s">
        <v>13</v>
      </c>
      <c r="D394" s="92" t="s">
        <v>30</v>
      </c>
      <c r="E394" s="92" t="s">
        <v>20</v>
      </c>
      <c r="F394" s="92" t="s">
        <v>225</v>
      </c>
      <c r="G394" s="92" t="s">
        <v>147</v>
      </c>
      <c r="H394" s="98">
        <v>0</v>
      </c>
      <c r="I394" s="98">
        <v>0</v>
      </c>
      <c r="J394" s="98">
        <v>0</v>
      </c>
      <c r="K394" s="98">
        <v>1.6119675</v>
      </c>
      <c r="L394" s="98">
        <v>1.3495425000000001</v>
      </c>
      <c r="M394" s="98">
        <v>1.2842750000000001</v>
      </c>
      <c r="N394" s="98">
        <v>0.40778250000000005</v>
      </c>
      <c r="O394" s="98">
        <v>1.7472174999999999</v>
      </c>
      <c r="P394" s="98">
        <v>0.57463500000000001</v>
      </c>
      <c r="Q394" s="98">
        <v>0</v>
      </c>
    </row>
    <row r="395" spans="1:17" hidden="1" x14ac:dyDescent="0.25">
      <c r="A395" s="92" t="s">
        <v>11</v>
      </c>
      <c r="B395" s="92" t="s">
        <v>12</v>
      </c>
      <c r="C395" s="92" t="s">
        <v>13</v>
      </c>
      <c r="D395" s="92" t="s">
        <v>30</v>
      </c>
      <c r="E395" s="92" t="s">
        <v>20</v>
      </c>
      <c r="F395" s="88" t="s">
        <v>205</v>
      </c>
      <c r="G395" s="92" t="s">
        <v>147</v>
      </c>
      <c r="H395" s="98">
        <v>0</v>
      </c>
      <c r="I395" s="98">
        <v>0</v>
      </c>
      <c r="J395" s="98">
        <v>0</v>
      </c>
      <c r="K395" s="98">
        <v>0</v>
      </c>
      <c r="L395" s="98">
        <v>0</v>
      </c>
      <c r="M395" s="98">
        <v>0</v>
      </c>
      <c r="N395" s="98">
        <v>0</v>
      </c>
      <c r="O395" s="98">
        <v>0</v>
      </c>
      <c r="P395" s="98">
        <v>0</v>
      </c>
      <c r="Q395" s="98">
        <v>0</v>
      </c>
    </row>
    <row r="396" spans="1:17" hidden="1" x14ac:dyDescent="0.25">
      <c r="A396" s="92" t="s">
        <v>11</v>
      </c>
      <c r="B396" s="92" t="s">
        <v>12</v>
      </c>
      <c r="C396" s="92" t="s">
        <v>13</v>
      </c>
      <c r="D396" s="92" t="s">
        <v>30</v>
      </c>
      <c r="E396" s="92" t="s">
        <v>20</v>
      </c>
      <c r="F396" s="88" t="s">
        <v>204</v>
      </c>
      <c r="G396" s="92" t="s">
        <v>147</v>
      </c>
      <c r="H396" s="98">
        <v>0</v>
      </c>
      <c r="I396" s="98">
        <v>0</v>
      </c>
      <c r="J396" s="98">
        <v>0</v>
      </c>
      <c r="K396" s="98">
        <v>0</v>
      </c>
      <c r="L396" s="98">
        <v>0</v>
      </c>
      <c r="M396" s="98">
        <v>0</v>
      </c>
      <c r="N396" s="98">
        <v>0</v>
      </c>
      <c r="O396" s="98">
        <v>0</v>
      </c>
      <c r="P396" s="98">
        <v>0</v>
      </c>
      <c r="Q396" s="98">
        <v>0</v>
      </c>
    </row>
    <row r="397" spans="1:17" hidden="1" x14ac:dyDescent="0.25">
      <c r="A397" s="92" t="s">
        <v>11</v>
      </c>
      <c r="B397" s="92" t="s">
        <v>12</v>
      </c>
      <c r="C397" s="92" t="s">
        <v>13</v>
      </c>
      <c r="D397" s="92" t="s">
        <v>30</v>
      </c>
      <c r="E397" s="92" t="s">
        <v>20</v>
      </c>
      <c r="F397" s="88" t="s">
        <v>228</v>
      </c>
      <c r="G397" s="92" t="s">
        <v>147</v>
      </c>
      <c r="H397" s="98">
        <v>0</v>
      </c>
      <c r="I397" s="98">
        <v>0</v>
      </c>
      <c r="J397" s="98">
        <v>0</v>
      </c>
      <c r="K397" s="98">
        <v>0</v>
      </c>
      <c r="L397" s="98">
        <v>0</v>
      </c>
      <c r="M397" s="98">
        <v>0</v>
      </c>
      <c r="N397" s="98">
        <v>0</v>
      </c>
      <c r="O397" s="98">
        <v>0</v>
      </c>
      <c r="P397" s="98">
        <v>0</v>
      </c>
      <c r="Q397" s="98">
        <v>0</v>
      </c>
    </row>
    <row r="398" spans="1:17" hidden="1" x14ac:dyDescent="0.25">
      <c r="A398" s="92" t="s">
        <v>11</v>
      </c>
      <c r="B398" s="92" t="s">
        <v>12</v>
      </c>
      <c r="C398" s="92" t="s">
        <v>13</v>
      </c>
      <c r="D398" s="92" t="s">
        <v>30</v>
      </c>
      <c r="E398" s="92" t="s">
        <v>20</v>
      </c>
      <c r="F398" s="88" t="s">
        <v>202</v>
      </c>
      <c r="G398" s="92" t="s">
        <v>147</v>
      </c>
      <c r="H398" s="98">
        <v>62.775469999999999</v>
      </c>
      <c r="I398" s="98">
        <v>70.803970000000007</v>
      </c>
      <c r="J398" s="98">
        <v>83.154614999999993</v>
      </c>
      <c r="K398" s="98">
        <v>102.68164249999998</v>
      </c>
      <c r="L398" s="98">
        <v>129.32651750000002</v>
      </c>
      <c r="M398" s="98">
        <v>98.858847500000024</v>
      </c>
      <c r="N398" s="98">
        <v>34.928452499999999</v>
      </c>
      <c r="O398" s="98">
        <v>9.603114999999999</v>
      </c>
      <c r="P398" s="98">
        <v>6.2565674999999992</v>
      </c>
      <c r="Q398" s="98">
        <v>13.643235000000001</v>
      </c>
    </row>
    <row r="399" spans="1:17" hidden="1" x14ac:dyDescent="0.25">
      <c r="A399" s="92" t="s">
        <v>11</v>
      </c>
      <c r="B399" s="92" t="s">
        <v>12</v>
      </c>
      <c r="C399" s="92" t="s">
        <v>13</v>
      </c>
      <c r="D399" s="92" t="s">
        <v>30</v>
      </c>
      <c r="E399" s="92" t="s">
        <v>20</v>
      </c>
      <c r="F399" s="88" t="s">
        <v>190</v>
      </c>
      <c r="G399" s="92" t="s">
        <v>147</v>
      </c>
      <c r="H399" s="98">
        <v>0</v>
      </c>
      <c r="I399" s="98">
        <v>0</v>
      </c>
      <c r="J399" s="98">
        <v>0</v>
      </c>
      <c r="K399" s="98">
        <v>0</v>
      </c>
      <c r="L399" s="98">
        <v>0</v>
      </c>
      <c r="M399" s="98">
        <v>0</v>
      </c>
      <c r="N399" s="98">
        <v>0</v>
      </c>
      <c r="O399" s="98">
        <v>0</v>
      </c>
      <c r="P399" s="98">
        <v>0</v>
      </c>
      <c r="Q399" s="98">
        <v>0</v>
      </c>
    </row>
    <row r="400" spans="1:17" hidden="1" x14ac:dyDescent="0.25">
      <c r="A400" s="92" t="s">
        <v>11</v>
      </c>
      <c r="B400" s="92" t="s">
        <v>12</v>
      </c>
      <c r="C400" s="92" t="s">
        <v>13</v>
      </c>
      <c r="D400" s="92" t="s">
        <v>30</v>
      </c>
      <c r="E400" s="92" t="s">
        <v>20</v>
      </c>
      <c r="F400" s="88" t="s">
        <v>210</v>
      </c>
      <c r="G400" s="92" t="s">
        <v>147</v>
      </c>
      <c r="H400" s="98">
        <v>0</v>
      </c>
      <c r="I400" s="98">
        <v>0</v>
      </c>
      <c r="J400" s="98">
        <v>0</v>
      </c>
      <c r="K400" s="98">
        <v>0</v>
      </c>
      <c r="L400" s="98">
        <v>0</v>
      </c>
      <c r="M400" s="98">
        <v>0</v>
      </c>
      <c r="N400" s="98">
        <v>0</v>
      </c>
      <c r="O400" s="98">
        <v>0</v>
      </c>
      <c r="P400" s="98">
        <v>0</v>
      </c>
      <c r="Q400" s="98">
        <v>0</v>
      </c>
    </row>
    <row r="401" spans="1:17" hidden="1" x14ac:dyDescent="0.25">
      <c r="A401" s="92" t="s">
        <v>11</v>
      </c>
      <c r="B401" s="92" t="s">
        <v>12</v>
      </c>
      <c r="C401" s="92" t="s">
        <v>13</v>
      </c>
      <c r="D401" s="92" t="s">
        <v>30</v>
      </c>
      <c r="E401" s="92" t="s">
        <v>20</v>
      </c>
      <c r="F401" s="88" t="s">
        <v>199</v>
      </c>
      <c r="G401" s="92" t="s">
        <v>147</v>
      </c>
      <c r="H401" s="98">
        <v>0</v>
      </c>
      <c r="I401" s="98">
        <v>0</v>
      </c>
      <c r="J401" s="98">
        <v>0</v>
      </c>
      <c r="K401" s="98">
        <v>0</v>
      </c>
      <c r="L401" s="98">
        <v>0</v>
      </c>
      <c r="M401" s="98">
        <v>0</v>
      </c>
      <c r="N401" s="98">
        <v>0</v>
      </c>
      <c r="O401" s="98">
        <v>0</v>
      </c>
      <c r="P401" s="98">
        <v>0</v>
      </c>
      <c r="Q401" s="98">
        <v>0</v>
      </c>
    </row>
    <row r="402" spans="1:17" hidden="1" x14ac:dyDescent="0.25">
      <c r="A402" s="92" t="s">
        <v>11</v>
      </c>
      <c r="B402" s="92" t="s">
        <v>12</v>
      </c>
      <c r="C402" s="92" t="s">
        <v>13</v>
      </c>
      <c r="D402" s="92" t="s">
        <v>30</v>
      </c>
      <c r="E402" s="92" t="s">
        <v>20</v>
      </c>
      <c r="F402" s="88" t="s">
        <v>233</v>
      </c>
      <c r="G402" s="92" t="s">
        <v>147</v>
      </c>
      <c r="H402" s="98">
        <v>0</v>
      </c>
      <c r="I402" s="98">
        <v>0</v>
      </c>
      <c r="J402" s="98">
        <v>0</v>
      </c>
      <c r="K402" s="98">
        <v>0</v>
      </c>
      <c r="L402" s="98">
        <v>0</v>
      </c>
      <c r="M402" s="98">
        <v>0</v>
      </c>
      <c r="N402" s="98">
        <v>0</v>
      </c>
      <c r="O402" s="98">
        <v>0</v>
      </c>
      <c r="P402" s="98">
        <v>0</v>
      </c>
      <c r="Q402" s="98">
        <v>0</v>
      </c>
    </row>
    <row r="403" spans="1:17" hidden="1" x14ac:dyDescent="0.25">
      <c r="A403" s="92" t="s">
        <v>11</v>
      </c>
      <c r="B403" s="92" t="s">
        <v>12</v>
      </c>
      <c r="C403" s="92" t="s">
        <v>13</v>
      </c>
      <c r="D403" s="92" t="s">
        <v>30</v>
      </c>
      <c r="E403" s="92" t="s">
        <v>20</v>
      </c>
      <c r="F403" s="88" t="s">
        <v>200</v>
      </c>
      <c r="G403" s="92" t="s">
        <v>147</v>
      </c>
      <c r="H403" s="98">
        <v>61.697324999999999</v>
      </c>
      <c r="I403" s="98">
        <v>77.904710000000009</v>
      </c>
      <c r="J403" s="98">
        <v>35.772022499999999</v>
      </c>
      <c r="K403" s="98">
        <v>26.050987500000002</v>
      </c>
      <c r="L403" s="98">
        <v>34.9532375</v>
      </c>
      <c r="M403" s="98">
        <v>23.376265</v>
      </c>
      <c r="N403" s="98">
        <v>6.5360674999999988</v>
      </c>
      <c r="O403" s="98">
        <v>2.011015</v>
      </c>
      <c r="P403" s="98">
        <v>2.1723850000000002</v>
      </c>
      <c r="Q403" s="98">
        <v>2.2174674999999997</v>
      </c>
    </row>
    <row r="404" spans="1:17" hidden="1" x14ac:dyDescent="0.25">
      <c r="A404" s="92" t="s">
        <v>11</v>
      </c>
      <c r="B404" s="92" t="s">
        <v>12</v>
      </c>
      <c r="C404" s="92" t="s">
        <v>32</v>
      </c>
      <c r="D404" s="92" t="s">
        <v>32</v>
      </c>
      <c r="E404" s="92" t="s">
        <v>33</v>
      </c>
      <c r="F404" s="92" t="s">
        <v>260</v>
      </c>
      <c r="G404" s="100" t="s">
        <v>147</v>
      </c>
      <c r="H404" s="98">
        <v>59.773503808639063</v>
      </c>
      <c r="I404" s="98">
        <v>81.323340962973418</v>
      </c>
      <c r="J404" s="98">
        <v>95.642018301769099</v>
      </c>
      <c r="K404" s="98">
        <v>106.78688589940688</v>
      </c>
      <c r="L404" s="98">
        <v>98.700631899869833</v>
      </c>
      <c r="M404" s="98">
        <v>87.885845290783337</v>
      </c>
      <c r="N404" s="98">
        <v>78.142439080404571</v>
      </c>
      <c r="O404" s="98">
        <v>69.779857403762534</v>
      </c>
      <c r="P404" s="98">
        <v>62.534917010405536</v>
      </c>
      <c r="Q404" s="98">
        <v>56.069130224170962</v>
      </c>
    </row>
    <row r="405" spans="1:17" hidden="1" x14ac:dyDescent="0.25">
      <c r="A405" s="92" t="s">
        <v>11</v>
      </c>
      <c r="B405" s="92" t="s">
        <v>12</v>
      </c>
      <c r="C405" s="92" t="s">
        <v>32</v>
      </c>
      <c r="D405" s="92" t="s">
        <v>32</v>
      </c>
      <c r="E405" s="92" t="s">
        <v>33</v>
      </c>
      <c r="F405" s="92" t="s">
        <v>203</v>
      </c>
      <c r="G405" s="100" t="s">
        <v>147</v>
      </c>
      <c r="H405" s="98">
        <v>13088.128751559974</v>
      </c>
      <c r="I405" s="98">
        <v>17077.98466542345</v>
      </c>
      <c r="J405" s="98">
        <v>17647.877594153193</v>
      </c>
      <c r="K405" s="98">
        <v>17582.308855010586</v>
      </c>
      <c r="L405" s="98">
        <v>15606.804716626741</v>
      </c>
      <c r="M405" s="98">
        <v>14509.484694695126</v>
      </c>
      <c r="N405" s="98">
        <v>13895.838847325958</v>
      </c>
      <c r="O405" s="98">
        <v>13323.896706768919</v>
      </c>
      <c r="P405" s="98">
        <v>12787.162453403003</v>
      </c>
      <c r="Q405" s="98">
        <v>12275.44583897886</v>
      </c>
    </row>
    <row r="406" spans="1:17" hidden="1" x14ac:dyDescent="0.25">
      <c r="A406" s="92" t="s">
        <v>11</v>
      </c>
      <c r="B406" s="92" t="s">
        <v>12</v>
      </c>
      <c r="C406" s="92" t="s">
        <v>32</v>
      </c>
      <c r="D406" s="92" t="s">
        <v>32</v>
      </c>
      <c r="E406" s="92" t="s">
        <v>33</v>
      </c>
      <c r="F406" s="92" t="s">
        <v>191</v>
      </c>
      <c r="G406" s="100" t="s">
        <v>147</v>
      </c>
      <c r="H406" s="98">
        <v>986.54069053408432</v>
      </c>
      <c r="I406" s="98">
        <v>897.51699051423884</v>
      </c>
      <c r="J406" s="98">
        <v>860.98120899407513</v>
      </c>
      <c r="K406" s="98">
        <v>850.92879373277049</v>
      </c>
      <c r="L406" s="98">
        <v>844.97963215216862</v>
      </c>
      <c r="M406" s="98">
        <v>778.22190297942848</v>
      </c>
      <c r="N406" s="98">
        <v>688.95709213275859</v>
      </c>
      <c r="O406" s="98">
        <v>610.17816254260072</v>
      </c>
      <c r="P406" s="98">
        <v>541.72595058921684</v>
      </c>
      <c r="Q406" s="98">
        <v>481.39720599416114</v>
      </c>
    </row>
    <row r="407" spans="1:17" hidden="1" x14ac:dyDescent="0.25">
      <c r="A407" s="92" t="s">
        <v>11</v>
      </c>
      <c r="B407" s="92" t="s">
        <v>12</v>
      </c>
      <c r="C407" s="92" t="s">
        <v>32</v>
      </c>
      <c r="D407" s="92" t="s">
        <v>32</v>
      </c>
      <c r="E407" s="92" t="s">
        <v>33</v>
      </c>
      <c r="F407" s="92" t="s">
        <v>192</v>
      </c>
      <c r="G407" s="100" t="s">
        <v>147</v>
      </c>
      <c r="H407" s="98">
        <v>8407.9105708210736</v>
      </c>
      <c r="I407" s="98">
        <v>10088.4489993435</v>
      </c>
      <c r="J407" s="98">
        <v>10320.458582670231</v>
      </c>
      <c r="K407" s="98">
        <v>10661.577474387128</v>
      </c>
      <c r="L407" s="98">
        <v>11340.406794970799</v>
      </c>
      <c r="M407" s="98">
        <v>10930.028322755084</v>
      </c>
      <c r="N407" s="98">
        <v>10098.505348681083</v>
      </c>
      <c r="O407" s="98">
        <v>9329.4083287117992</v>
      </c>
      <c r="P407" s="98">
        <v>8623.8443701068936</v>
      </c>
      <c r="Q407" s="98">
        <v>7970.4095668014479</v>
      </c>
    </row>
    <row r="408" spans="1:17" hidden="1" x14ac:dyDescent="0.25">
      <c r="A408" s="92" t="s">
        <v>11</v>
      </c>
      <c r="B408" s="92" t="s">
        <v>12</v>
      </c>
      <c r="C408" s="92" t="s">
        <v>32</v>
      </c>
      <c r="D408" s="92" t="s">
        <v>32</v>
      </c>
      <c r="E408" s="92" t="s">
        <v>33</v>
      </c>
      <c r="F408" s="92" t="s">
        <v>206</v>
      </c>
      <c r="G408" s="100" t="s">
        <v>147</v>
      </c>
      <c r="H408" s="98">
        <v>7467.8981837876754</v>
      </c>
      <c r="I408" s="98">
        <v>8682.1247991154632</v>
      </c>
      <c r="J408" s="98">
        <v>9422.6958976966343</v>
      </c>
      <c r="K408" s="98">
        <v>10507.748069942205</v>
      </c>
      <c r="L408" s="98">
        <v>12792.492973108241</v>
      </c>
      <c r="M408" s="98">
        <v>12750.426730383413</v>
      </c>
      <c r="N408" s="98">
        <v>11777.038958167261</v>
      </c>
      <c r="O408" s="98">
        <v>10873.576890282553</v>
      </c>
      <c r="P408" s="98">
        <v>10043.433872336158</v>
      </c>
      <c r="Q408" s="98">
        <v>9274.1027520704229</v>
      </c>
    </row>
    <row r="409" spans="1:17" hidden="1" x14ac:dyDescent="0.25">
      <c r="A409" s="92" t="s">
        <v>11</v>
      </c>
      <c r="B409" s="92" t="s">
        <v>12</v>
      </c>
      <c r="C409" s="92" t="s">
        <v>32</v>
      </c>
      <c r="D409" s="92" t="s">
        <v>32</v>
      </c>
      <c r="E409" s="92" t="s">
        <v>33</v>
      </c>
      <c r="F409" s="92" t="s">
        <v>220</v>
      </c>
      <c r="G409" s="100" t="s">
        <v>147</v>
      </c>
      <c r="H409" s="98">
        <v>13.452615246811659</v>
      </c>
      <c r="I409" s="98">
        <v>11.996896687302307</v>
      </c>
      <c r="J409" s="98">
        <v>11.836783671395697</v>
      </c>
      <c r="K409" s="98">
        <v>12.42101663546633</v>
      </c>
      <c r="L409" s="98">
        <v>16.025435389362642</v>
      </c>
      <c r="M409" s="98">
        <v>13.995042697408252</v>
      </c>
      <c r="N409" s="98">
        <v>9.7589732011040091</v>
      </c>
      <c r="O409" s="98">
        <v>6.9755603924956713</v>
      </c>
      <c r="P409" s="98">
        <v>5.1352435207882152</v>
      </c>
      <c r="Q409" s="98">
        <v>3.7661455169767217</v>
      </c>
    </row>
    <row r="410" spans="1:17" hidden="1" x14ac:dyDescent="0.25">
      <c r="A410" s="92" t="s">
        <v>11</v>
      </c>
      <c r="B410" s="92" t="s">
        <v>12</v>
      </c>
      <c r="C410" s="92" t="s">
        <v>32</v>
      </c>
      <c r="D410" s="92" t="s">
        <v>32</v>
      </c>
      <c r="E410" s="92" t="s">
        <v>33</v>
      </c>
      <c r="F410" s="92" t="s">
        <v>224</v>
      </c>
      <c r="G410" s="100" t="s">
        <v>147</v>
      </c>
      <c r="H410" s="98">
        <v>5719.9095410716782</v>
      </c>
      <c r="I410" s="98">
        <v>5511.7825663428575</v>
      </c>
      <c r="J410" s="98">
        <v>5046.9673025521415</v>
      </c>
      <c r="K410" s="98">
        <v>4548.0049202663859</v>
      </c>
      <c r="L410" s="98">
        <v>3915.7724307206076</v>
      </c>
      <c r="M410" s="98">
        <v>4661.0943214558038</v>
      </c>
      <c r="N410" s="98">
        <v>5899.731867120644</v>
      </c>
      <c r="O410" s="98">
        <v>7535.0737513707527</v>
      </c>
      <c r="P410" s="98">
        <v>9672.4924165350058</v>
      </c>
      <c r="Q410" s="98">
        <v>12410.379018382213</v>
      </c>
    </row>
    <row r="411" spans="1:17" hidden="1" x14ac:dyDescent="0.25">
      <c r="A411" s="92" t="s">
        <v>11</v>
      </c>
      <c r="B411" s="92" t="s">
        <v>12</v>
      </c>
      <c r="C411" s="92" t="s">
        <v>32</v>
      </c>
      <c r="D411" s="92" t="s">
        <v>32</v>
      </c>
      <c r="E411" s="92" t="s">
        <v>33</v>
      </c>
      <c r="F411" s="92" t="s">
        <v>259</v>
      </c>
      <c r="G411" s="100" t="s">
        <v>147</v>
      </c>
      <c r="H411" s="98">
        <v>19.402471060614179</v>
      </c>
      <c r="I411" s="98">
        <v>28.859670676241823</v>
      </c>
      <c r="J411" s="98">
        <v>36.183414193010577</v>
      </c>
      <c r="K411" s="98">
        <v>42.797512981453231</v>
      </c>
      <c r="L411" s="98">
        <v>40.362421741483494</v>
      </c>
      <c r="M411" s="98">
        <v>51.222134534678325</v>
      </c>
      <c r="N411" s="98">
        <v>66.603764061333905</v>
      </c>
      <c r="O411" s="98">
        <v>82.233336454787349</v>
      </c>
      <c r="P411" s="98">
        <v>99.273733225615601</v>
      </c>
      <c r="Q411" s="98">
        <v>116.6022991086386</v>
      </c>
    </row>
    <row r="412" spans="1:17" hidden="1" x14ac:dyDescent="0.25">
      <c r="A412" s="92" t="s">
        <v>11</v>
      </c>
      <c r="B412" s="92" t="s">
        <v>12</v>
      </c>
      <c r="C412" s="92" t="s">
        <v>32</v>
      </c>
      <c r="D412" s="92" t="s">
        <v>32</v>
      </c>
      <c r="E412" s="92" t="s">
        <v>33</v>
      </c>
      <c r="F412" s="92" t="s">
        <v>223</v>
      </c>
      <c r="G412" s="100" t="s">
        <v>147</v>
      </c>
      <c r="H412" s="98">
        <v>12.537815151903851</v>
      </c>
      <c r="I412" s="98">
        <v>6.0286617303292127</v>
      </c>
      <c r="J412" s="98">
        <v>3.592296420506436</v>
      </c>
      <c r="K412" s="98">
        <v>3.0889973741246464</v>
      </c>
      <c r="L412" s="98">
        <v>5.9283280208750382</v>
      </c>
      <c r="M412" s="98">
        <v>8.9837363433644715</v>
      </c>
      <c r="N412" s="98">
        <v>11.234325802792673</v>
      </c>
      <c r="O412" s="98">
        <v>13.226036290909994</v>
      </c>
      <c r="P412" s="98">
        <v>13.873408357419997</v>
      </c>
      <c r="Q412" s="98">
        <v>12.300506689945944</v>
      </c>
    </row>
    <row r="413" spans="1:17" hidden="1" x14ac:dyDescent="0.25">
      <c r="A413" s="92" t="s">
        <v>11</v>
      </c>
      <c r="B413" s="92" t="s">
        <v>12</v>
      </c>
      <c r="C413" s="92" t="s">
        <v>32</v>
      </c>
      <c r="D413" s="92" t="s">
        <v>32</v>
      </c>
      <c r="E413" s="92" t="s">
        <v>33</v>
      </c>
      <c r="F413" s="92" t="s">
        <v>221</v>
      </c>
      <c r="G413" s="100" t="s">
        <v>147</v>
      </c>
      <c r="H413" s="98">
        <v>134.57136821468717</v>
      </c>
      <c r="I413" s="98">
        <v>78.093288980238299</v>
      </c>
      <c r="J413" s="98">
        <v>58.74291182464205</v>
      </c>
      <c r="K413" s="98">
        <v>57.30204364682141</v>
      </c>
      <c r="L413" s="98">
        <v>95.504320784101949</v>
      </c>
      <c r="M413" s="98">
        <v>82.000295992603</v>
      </c>
      <c r="N413" s="98">
        <v>45.977203299733119</v>
      </c>
      <c r="O413" s="98">
        <v>25.014009548239677</v>
      </c>
      <c r="P413" s="98">
        <v>13.954347716904484</v>
      </c>
      <c r="Q413" s="98">
        <v>7.7400248759334929</v>
      </c>
    </row>
    <row r="414" spans="1:17" hidden="1" x14ac:dyDescent="0.25">
      <c r="A414" s="92" t="s">
        <v>11</v>
      </c>
      <c r="B414" s="92" t="s">
        <v>12</v>
      </c>
      <c r="C414" s="92" t="s">
        <v>32</v>
      </c>
      <c r="D414" s="92" t="s">
        <v>32</v>
      </c>
      <c r="E414" s="92" t="s">
        <v>33</v>
      </c>
      <c r="F414" s="92" t="s">
        <v>222</v>
      </c>
      <c r="G414" s="100" t="s">
        <v>147</v>
      </c>
      <c r="H414" s="98">
        <v>205.86609554348647</v>
      </c>
      <c r="I414" s="98">
        <v>131.27592587742708</v>
      </c>
      <c r="J414" s="98">
        <v>96.920008855255347</v>
      </c>
      <c r="K414" s="98">
        <v>83.026264934539114</v>
      </c>
      <c r="L414" s="98">
        <v>106.76808363266559</v>
      </c>
      <c r="M414" s="98">
        <v>97.452180943048504</v>
      </c>
      <c r="N414" s="98">
        <v>73.677729364912523</v>
      </c>
      <c r="O414" s="98">
        <v>57.748132829263575</v>
      </c>
      <c r="P414" s="98">
        <v>47.528219885137503</v>
      </c>
      <c r="Q414" s="98">
        <v>40.647226547673803</v>
      </c>
    </row>
    <row r="415" spans="1:17" hidden="1" x14ac:dyDescent="0.25">
      <c r="A415" s="92" t="s">
        <v>11</v>
      </c>
      <c r="B415" s="92" t="s">
        <v>12</v>
      </c>
      <c r="C415" s="92" t="s">
        <v>32</v>
      </c>
      <c r="D415" s="92" t="s">
        <v>32</v>
      </c>
      <c r="E415" s="92" t="s">
        <v>33</v>
      </c>
      <c r="F415" s="92" t="s">
        <v>201</v>
      </c>
      <c r="G415" s="100" t="s">
        <v>147</v>
      </c>
      <c r="H415" s="98">
        <v>7805.3288762242992</v>
      </c>
      <c r="I415" s="98">
        <v>8390.4948888700146</v>
      </c>
      <c r="J415" s="98">
        <v>8923.4142261713241</v>
      </c>
      <c r="K415" s="98">
        <v>9535.1459146886209</v>
      </c>
      <c r="L415" s="98">
        <v>9915.2710242435624</v>
      </c>
      <c r="M415" s="98">
        <v>9869.3495784852912</v>
      </c>
      <c r="N415" s="98">
        <v>9703.352167209272</v>
      </c>
      <c r="O415" s="98">
        <v>9515.66362222522</v>
      </c>
      <c r="P415" s="98">
        <v>9320.7739148399905</v>
      </c>
      <c r="Q415" s="98">
        <v>9126.8469948767597</v>
      </c>
    </row>
    <row r="416" spans="1:17" hidden="1" x14ac:dyDescent="0.25">
      <c r="A416" s="92" t="s">
        <v>11</v>
      </c>
      <c r="B416" s="92" t="s">
        <v>12</v>
      </c>
      <c r="C416" s="92" t="s">
        <v>32</v>
      </c>
      <c r="D416" s="92" t="s">
        <v>32</v>
      </c>
      <c r="E416" s="92" t="s">
        <v>33</v>
      </c>
      <c r="F416" s="92" t="s">
        <v>207</v>
      </c>
      <c r="G416" s="100" t="s">
        <v>147</v>
      </c>
      <c r="H416" s="98">
        <v>3930.6423269033871</v>
      </c>
      <c r="I416" s="98">
        <v>5076.040252209742</v>
      </c>
      <c r="J416" s="98">
        <v>5161.7857710702738</v>
      </c>
      <c r="K416" s="98">
        <v>4829.7781512588381</v>
      </c>
      <c r="L416" s="98">
        <v>3441.7973191126011</v>
      </c>
      <c r="M416" s="98">
        <v>2809.4328540975021</v>
      </c>
      <c r="N416" s="98">
        <v>2541.1368061943081</v>
      </c>
      <c r="O416" s="98">
        <v>2300.0762989214695</v>
      </c>
      <c r="P416" s="98">
        <v>2085.9399666839317</v>
      </c>
      <c r="Q416" s="98">
        <v>1892.8379354154206</v>
      </c>
    </row>
    <row r="417" spans="1:17" hidden="1" x14ac:dyDescent="0.25">
      <c r="A417" s="92" t="s">
        <v>11</v>
      </c>
      <c r="B417" s="92" t="s">
        <v>12</v>
      </c>
      <c r="C417" s="92" t="s">
        <v>32</v>
      </c>
      <c r="D417" s="92" t="s">
        <v>32</v>
      </c>
      <c r="E417" s="92" t="s">
        <v>33</v>
      </c>
      <c r="F417" s="92" t="s">
        <v>218</v>
      </c>
      <c r="G417" s="100" t="s">
        <v>147</v>
      </c>
      <c r="H417" s="98">
        <v>2526.2183999554145</v>
      </c>
      <c r="I417" s="98">
        <v>2870.6734668638487</v>
      </c>
      <c r="J417" s="98">
        <v>3050.7150527585964</v>
      </c>
      <c r="K417" s="98">
        <v>3149.0670550183545</v>
      </c>
      <c r="L417" s="98">
        <v>2961.324075839645</v>
      </c>
      <c r="M417" s="98">
        <v>2812.0900430447923</v>
      </c>
      <c r="N417" s="98">
        <v>2703.9519645860037</v>
      </c>
      <c r="O417" s="98">
        <v>2599.1795617446419</v>
      </c>
      <c r="P417" s="98">
        <v>2498.341698360658</v>
      </c>
      <c r="Q417" s="98">
        <v>2400.950017682635</v>
      </c>
    </row>
    <row r="418" spans="1:17" hidden="1" x14ac:dyDescent="0.25">
      <c r="A418" s="92" t="s">
        <v>11</v>
      </c>
      <c r="B418" s="92" t="s">
        <v>12</v>
      </c>
      <c r="C418" s="92" t="s">
        <v>32</v>
      </c>
      <c r="D418" s="92" t="s">
        <v>32</v>
      </c>
      <c r="E418" s="92" t="s">
        <v>33</v>
      </c>
      <c r="F418" s="92" t="s">
        <v>194</v>
      </c>
      <c r="G418" s="100" t="s">
        <v>147</v>
      </c>
      <c r="H418" s="98">
        <v>2567.3309818589323</v>
      </c>
      <c r="I418" s="98">
        <v>3401.6403687342886</v>
      </c>
      <c r="J418" s="98">
        <v>3755.2360885341823</v>
      </c>
      <c r="K418" s="98">
        <v>3866.9758127856949</v>
      </c>
      <c r="L418" s="98">
        <v>3153.274055779008</v>
      </c>
      <c r="M418" s="98">
        <v>3097.2772044882167</v>
      </c>
      <c r="N418" s="98">
        <v>3355.0838721090354</v>
      </c>
      <c r="O418" s="98">
        <v>3626.8468537655481</v>
      </c>
      <c r="P418" s="98">
        <v>3918.035359070424</v>
      </c>
      <c r="Q418" s="98">
        <v>4230.8914620751993</v>
      </c>
    </row>
    <row r="419" spans="1:17" hidden="1" x14ac:dyDescent="0.25">
      <c r="A419" s="92" t="s">
        <v>11</v>
      </c>
      <c r="B419" s="92" t="s">
        <v>12</v>
      </c>
      <c r="C419" s="92" t="s">
        <v>32</v>
      </c>
      <c r="D419" s="92" t="s">
        <v>32</v>
      </c>
      <c r="E419" s="92" t="s">
        <v>33</v>
      </c>
      <c r="F419" s="92" t="s">
        <v>195</v>
      </c>
      <c r="G419" s="100" t="s">
        <v>147</v>
      </c>
      <c r="H419" s="98">
        <v>7747.7814257267528</v>
      </c>
      <c r="I419" s="98">
        <v>7411.9759792536197</v>
      </c>
      <c r="J419" s="98">
        <v>7100.1628573716871</v>
      </c>
      <c r="K419" s="98">
        <v>6966.3350444691414</v>
      </c>
      <c r="L419" s="98">
        <v>7324.6672674235706</v>
      </c>
      <c r="M419" s="98">
        <v>7060.9670237351538</v>
      </c>
      <c r="N419" s="98">
        <v>6522.1102963757676</v>
      </c>
      <c r="O419" s="98">
        <v>6016.9668521552603</v>
      </c>
      <c r="P419" s="98">
        <v>5551.3724750678648</v>
      </c>
      <c r="Q419" s="98">
        <v>5120.3980703337993</v>
      </c>
    </row>
    <row r="420" spans="1:17" hidden="1" x14ac:dyDescent="0.25">
      <c r="A420" s="92" t="s">
        <v>11</v>
      </c>
      <c r="B420" s="92" t="s">
        <v>12</v>
      </c>
      <c r="C420" s="92" t="s">
        <v>32</v>
      </c>
      <c r="D420" s="92" t="s">
        <v>32</v>
      </c>
      <c r="E420" s="92" t="s">
        <v>33</v>
      </c>
      <c r="F420" s="92" t="s">
        <v>209</v>
      </c>
      <c r="G420" s="100" t="s">
        <v>147</v>
      </c>
      <c r="H420" s="98">
        <v>17127.466586255519</v>
      </c>
      <c r="I420" s="98">
        <v>18830.041450627756</v>
      </c>
      <c r="J420" s="98">
        <v>19734.22836230044</v>
      </c>
      <c r="K420" s="98">
        <v>20250.061394316148</v>
      </c>
      <c r="L420" s="98">
        <v>19480.992157336474</v>
      </c>
      <c r="M420" s="98">
        <v>17436.708999686172</v>
      </c>
      <c r="N420" s="98">
        <v>15070.742324011413</v>
      </c>
      <c r="O420" s="98">
        <v>13031.184820736327</v>
      </c>
      <c r="P420" s="98">
        <v>11291.485430976016</v>
      </c>
      <c r="Q420" s="98">
        <v>9778.6785981882622</v>
      </c>
    </row>
    <row r="421" spans="1:17" hidden="1" x14ac:dyDescent="0.25">
      <c r="A421" s="92" t="s">
        <v>11</v>
      </c>
      <c r="B421" s="92" t="s">
        <v>12</v>
      </c>
      <c r="C421" s="92" t="s">
        <v>32</v>
      </c>
      <c r="D421" s="92" t="s">
        <v>32</v>
      </c>
      <c r="E421" s="92" t="s">
        <v>33</v>
      </c>
      <c r="F421" s="92" t="s">
        <v>208</v>
      </c>
      <c r="G421" s="100" t="s">
        <v>147</v>
      </c>
      <c r="H421" s="98">
        <v>9937.2805149907581</v>
      </c>
      <c r="I421" s="98">
        <v>10960.782628155686</v>
      </c>
      <c r="J421" s="98">
        <v>11603.644731349093</v>
      </c>
      <c r="K421" s="98">
        <v>11966.635190391393</v>
      </c>
      <c r="L421" s="98">
        <v>11431.422545606632</v>
      </c>
      <c r="M421" s="98">
        <v>11022.20199796035</v>
      </c>
      <c r="N421" s="98">
        <v>10783.159817720105</v>
      </c>
      <c r="O421" s="98">
        <v>10631.50919478033</v>
      </c>
      <c r="P421" s="98">
        <v>10563.751840174824</v>
      </c>
      <c r="Q421" s="98">
        <v>10579.620865337105</v>
      </c>
    </row>
    <row r="422" spans="1:17" hidden="1" x14ac:dyDescent="0.25">
      <c r="A422" s="92" t="s">
        <v>11</v>
      </c>
      <c r="B422" s="92" t="s">
        <v>12</v>
      </c>
      <c r="C422" s="92" t="s">
        <v>32</v>
      </c>
      <c r="D422" s="92" t="s">
        <v>32</v>
      </c>
      <c r="E422" s="92" t="s">
        <v>33</v>
      </c>
      <c r="F422" s="92" t="s">
        <v>261</v>
      </c>
      <c r="G422" s="100" t="s">
        <v>147</v>
      </c>
      <c r="H422" s="98">
        <v>13.442650953983748</v>
      </c>
      <c r="I422" s="98">
        <v>14.428373353288919</v>
      </c>
      <c r="J422" s="98">
        <v>14.664533349967153</v>
      </c>
      <c r="K422" s="98">
        <v>14.522147225842316</v>
      </c>
      <c r="L422" s="98">
        <v>13.078860937127883</v>
      </c>
      <c r="M422" s="98">
        <v>13.683718144838874</v>
      </c>
      <c r="N422" s="98">
        <v>15.362900722817331</v>
      </c>
      <c r="O422" s="98">
        <v>17.913322592024148</v>
      </c>
      <c r="P422" s="98">
        <v>21.540306173211626</v>
      </c>
      <c r="Q422" s="98">
        <v>26.47950496915524</v>
      </c>
    </row>
    <row r="423" spans="1:17" hidden="1" x14ac:dyDescent="0.25">
      <c r="A423" s="92" t="s">
        <v>11</v>
      </c>
      <c r="B423" s="92" t="s">
        <v>12</v>
      </c>
      <c r="C423" s="92" t="s">
        <v>32</v>
      </c>
      <c r="D423" s="92" t="s">
        <v>32</v>
      </c>
      <c r="E423" s="92" t="s">
        <v>33</v>
      </c>
      <c r="F423" s="92" t="s">
        <v>196</v>
      </c>
      <c r="G423" s="100" t="s">
        <v>147</v>
      </c>
      <c r="H423" s="98">
        <v>12759.411589697462</v>
      </c>
      <c r="I423" s="98">
        <v>12874.203571522496</v>
      </c>
      <c r="J423" s="98">
        <v>12983.14153900647</v>
      </c>
      <c r="K423" s="98">
        <v>13134.77251842939</v>
      </c>
      <c r="L423" s="98">
        <v>13283.488097845628</v>
      </c>
      <c r="M423" s="98">
        <v>12633.811336528282</v>
      </c>
      <c r="N423" s="98">
        <v>11693.976744648875</v>
      </c>
      <c r="O423" s="98">
        <v>10814.709518240286</v>
      </c>
      <c r="P423" s="98">
        <v>10002.987917161008</v>
      </c>
      <c r="Q423" s="98">
        <v>9249.1429277806619</v>
      </c>
    </row>
    <row r="424" spans="1:17" hidden="1" x14ac:dyDescent="0.25">
      <c r="A424" s="92" t="s">
        <v>11</v>
      </c>
      <c r="B424" s="92" t="s">
        <v>12</v>
      </c>
      <c r="C424" s="92" t="s">
        <v>32</v>
      </c>
      <c r="D424" s="92" t="s">
        <v>32</v>
      </c>
      <c r="E424" s="92" t="s">
        <v>33</v>
      </c>
      <c r="F424" s="92" t="s">
        <v>197</v>
      </c>
      <c r="G424" s="100" t="s">
        <v>147</v>
      </c>
      <c r="H424" s="98">
        <v>16163.44564036454</v>
      </c>
      <c r="I424" s="98">
        <v>17522.250711792327</v>
      </c>
      <c r="J424" s="98">
        <v>18113.50486047296</v>
      </c>
      <c r="K424" s="98">
        <v>18169.2761999961</v>
      </c>
      <c r="L424" s="98">
        <v>16434.044036464664</v>
      </c>
      <c r="M424" s="98">
        <v>15017.741912314063</v>
      </c>
      <c r="N424" s="98">
        <v>13883.873007240671</v>
      </c>
      <c r="O424" s="98">
        <v>12821.831246039472</v>
      </c>
      <c r="P424" s="98">
        <v>11839.548695261834</v>
      </c>
      <c r="Q424" s="98">
        <v>10926.964080952255</v>
      </c>
    </row>
    <row r="425" spans="1:17" hidden="1" x14ac:dyDescent="0.25">
      <c r="A425" s="92" t="s">
        <v>11</v>
      </c>
      <c r="B425" s="92" t="s">
        <v>12</v>
      </c>
      <c r="C425" s="92" t="s">
        <v>32</v>
      </c>
      <c r="D425" s="92" t="s">
        <v>32</v>
      </c>
      <c r="E425" s="92" t="s">
        <v>33</v>
      </c>
      <c r="F425" s="92" t="s">
        <v>229</v>
      </c>
      <c r="G425" s="100" t="s">
        <v>147</v>
      </c>
      <c r="H425" s="98">
        <v>623.63467938796566</v>
      </c>
      <c r="I425" s="98">
        <v>563.64499062800655</v>
      </c>
      <c r="J425" s="98">
        <v>521.57819058862765</v>
      </c>
      <c r="K425" s="98">
        <v>489.29521217695657</v>
      </c>
      <c r="L425" s="98">
        <v>477.16100639378237</v>
      </c>
      <c r="M425" s="98">
        <v>483.91655717789286</v>
      </c>
      <c r="N425" s="98">
        <v>494.70308924044451</v>
      </c>
      <c r="O425" s="98">
        <v>504.30548080836144</v>
      </c>
      <c r="P425" s="98">
        <v>513.38427087540663</v>
      </c>
      <c r="Q425" s="98">
        <v>522.33360282585988</v>
      </c>
    </row>
    <row r="426" spans="1:17" hidden="1" x14ac:dyDescent="0.25">
      <c r="A426" s="92" t="s">
        <v>11</v>
      </c>
      <c r="B426" s="92" t="s">
        <v>12</v>
      </c>
      <c r="C426" s="92" t="s">
        <v>32</v>
      </c>
      <c r="D426" s="92" t="s">
        <v>32</v>
      </c>
      <c r="E426" s="92" t="s">
        <v>33</v>
      </c>
      <c r="F426" s="92" t="s">
        <v>198</v>
      </c>
      <c r="G426" s="100" t="s">
        <v>147</v>
      </c>
      <c r="H426" s="98">
        <v>1368.8537642560764</v>
      </c>
      <c r="I426" s="98">
        <v>1310.9711862185927</v>
      </c>
      <c r="J426" s="98">
        <v>1237.6189699843524</v>
      </c>
      <c r="K426" s="98">
        <v>1160.1634450525034</v>
      </c>
      <c r="L426" s="98">
        <v>1056.3992994348416</v>
      </c>
      <c r="M426" s="98">
        <v>990.00133457383049</v>
      </c>
      <c r="N426" s="98">
        <v>937.62800690468998</v>
      </c>
      <c r="O426" s="98">
        <v>886.4520571514264</v>
      </c>
      <c r="P426" s="98">
        <v>837.67629984373889</v>
      </c>
      <c r="Q426" s="98">
        <v>791.36444908582371</v>
      </c>
    </row>
    <row r="427" spans="1:17" hidden="1" x14ac:dyDescent="0.25">
      <c r="A427" s="92" t="s">
        <v>11</v>
      </c>
      <c r="B427" s="92" t="s">
        <v>12</v>
      </c>
      <c r="C427" s="92" t="s">
        <v>32</v>
      </c>
      <c r="D427" s="92" t="s">
        <v>32</v>
      </c>
      <c r="E427" s="92" t="s">
        <v>33</v>
      </c>
      <c r="F427" s="92" t="s">
        <v>231</v>
      </c>
      <c r="G427" s="100" t="s">
        <v>147</v>
      </c>
      <c r="H427" s="98">
        <v>388.9081986355942</v>
      </c>
      <c r="I427" s="98">
        <v>424.50519613583924</v>
      </c>
      <c r="J427" s="98">
        <v>447.78075631884815</v>
      </c>
      <c r="K427" s="98">
        <v>465.5526032004268</v>
      </c>
      <c r="L427" s="98">
        <v>468.46164055014123</v>
      </c>
      <c r="M427" s="98">
        <v>424.2077998679365</v>
      </c>
      <c r="N427" s="98">
        <v>364.66386247719703</v>
      </c>
      <c r="O427" s="98">
        <v>313.23655111347472</v>
      </c>
      <c r="P427" s="98">
        <v>269.89772873199951</v>
      </c>
      <c r="Q427" s="98">
        <v>232.77370678788392</v>
      </c>
    </row>
    <row r="428" spans="1:17" hidden="1" x14ac:dyDescent="0.25">
      <c r="A428" s="92" t="s">
        <v>11</v>
      </c>
      <c r="B428" s="92" t="s">
        <v>12</v>
      </c>
      <c r="C428" s="92" t="s">
        <v>32</v>
      </c>
      <c r="D428" s="92" t="s">
        <v>32</v>
      </c>
      <c r="E428" s="92" t="s">
        <v>33</v>
      </c>
      <c r="F428" s="92" t="s">
        <v>230</v>
      </c>
      <c r="G428" s="100" t="s">
        <v>147</v>
      </c>
      <c r="H428" s="98">
        <v>1534.0379093932559</v>
      </c>
      <c r="I428" s="98">
        <v>1232.593672878296</v>
      </c>
      <c r="J428" s="98">
        <v>1057.5448013340631</v>
      </c>
      <c r="K428" s="98">
        <v>948.45571611501532</v>
      </c>
      <c r="L428" s="98">
        <v>957.93617185347011</v>
      </c>
      <c r="M428" s="98">
        <v>900.94420046097662</v>
      </c>
      <c r="N428" s="98">
        <v>808.72676068892758</v>
      </c>
      <c r="O428" s="98">
        <v>729.35006624788082</v>
      </c>
      <c r="P428" s="98">
        <v>660.84317353787549</v>
      </c>
      <c r="Q428" s="98">
        <v>600.47940965776888</v>
      </c>
    </row>
    <row r="429" spans="1:17" hidden="1" x14ac:dyDescent="0.25">
      <c r="A429" s="92" t="s">
        <v>11</v>
      </c>
      <c r="B429" s="92" t="s">
        <v>12</v>
      </c>
      <c r="C429" s="92" t="s">
        <v>32</v>
      </c>
      <c r="D429" s="92" t="s">
        <v>32</v>
      </c>
      <c r="E429" s="92" t="s">
        <v>33</v>
      </c>
      <c r="F429" s="92" t="s">
        <v>262</v>
      </c>
      <c r="G429" s="100" t="s">
        <v>147</v>
      </c>
      <c r="H429" s="98">
        <v>12262.776594485862</v>
      </c>
      <c r="I429" s="98">
        <v>14331.443255604667</v>
      </c>
      <c r="J429" s="98">
        <v>15251.376648261345</v>
      </c>
      <c r="K429" s="98">
        <v>15765.10697844397</v>
      </c>
      <c r="L429" s="98">
        <v>14857.35244539851</v>
      </c>
      <c r="M429" s="98">
        <v>14281.926787576531</v>
      </c>
      <c r="N429" s="98">
        <v>13964.082586658815</v>
      </c>
      <c r="O429" s="98">
        <v>13653.456078969028</v>
      </c>
      <c r="P429" s="98">
        <v>13354.343492004471</v>
      </c>
      <c r="Q429" s="98">
        <v>13067.436061389679</v>
      </c>
    </row>
    <row r="430" spans="1:17" hidden="1" x14ac:dyDescent="0.25">
      <c r="A430" s="92" t="s">
        <v>11</v>
      </c>
      <c r="B430" s="92" t="s">
        <v>12</v>
      </c>
      <c r="C430" s="92" t="s">
        <v>32</v>
      </c>
      <c r="D430" s="92" t="s">
        <v>32</v>
      </c>
      <c r="E430" s="92" t="s">
        <v>33</v>
      </c>
      <c r="F430" s="92" t="s">
        <v>263</v>
      </c>
      <c r="G430" s="100" t="s">
        <v>147</v>
      </c>
      <c r="H430" s="98">
        <v>168.68694929077787</v>
      </c>
      <c r="I430" s="98">
        <v>141.95853848594797</v>
      </c>
      <c r="J430" s="98">
        <v>128.26892087960596</v>
      </c>
      <c r="K430" s="98">
        <v>122.57848668812871</v>
      </c>
      <c r="L430" s="98">
        <v>137.2883476236438</v>
      </c>
      <c r="M430" s="98">
        <v>112.33470819501545</v>
      </c>
      <c r="N430" s="98">
        <v>71.361611022713618</v>
      </c>
      <c r="O430" s="98">
        <v>47.987655715079427</v>
      </c>
      <c r="P430" s="98">
        <v>35.787445903316275</v>
      </c>
      <c r="Q430" s="98">
        <v>28.185915341538983</v>
      </c>
    </row>
    <row r="431" spans="1:17" hidden="1" x14ac:dyDescent="0.25">
      <c r="A431" s="92" t="s">
        <v>11</v>
      </c>
      <c r="B431" s="92" t="s">
        <v>12</v>
      </c>
      <c r="C431" s="92" t="s">
        <v>32</v>
      </c>
      <c r="D431" s="92" t="s">
        <v>32</v>
      </c>
      <c r="E431" s="92" t="s">
        <v>33</v>
      </c>
      <c r="F431" s="92" t="s">
        <v>205</v>
      </c>
      <c r="G431" s="100" t="s">
        <v>147</v>
      </c>
      <c r="H431" s="98">
        <v>2946.4466796137904</v>
      </c>
      <c r="I431" s="98">
        <v>4800.6047814403964</v>
      </c>
      <c r="J431" s="98">
        <v>6238.3326934071029</v>
      </c>
      <c r="K431" s="98">
        <v>7380.3375570953121</v>
      </c>
      <c r="L431" s="98">
        <v>6000.8709710029552</v>
      </c>
      <c r="M431" s="98">
        <v>4461.8398843410587</v>
      </c>
      <c r="N431" s="98">
        <v>3132.8062380832148</v>
      </c>
      <c r="O431" s="98">
        <v>2206.9633292168096</v>
      </c>
      <c r="P431" s="98">
        <v>1585.7203088196702</v>
      </c>
      <c r="Q431" s="98">
        <v>1140.3391740508168</v>
      </c>
    </row>
    <row r="432" spans="1:17" hidden="1" x14ac:dyDescent="0.25">
      <c r="A432" s="92" t="s">
        <v>11</v>
      </c>
      <c r="B432" s="92" t="s">
        <v>12</v>
      </c>
      <c r="C432" s="92" t="s">
        <v>32</v>
      </c>
      <c r="D432" s="92" t="s">
        <v>32</v>
      </c>
      <c r="E432" s="92" t="s">
        <v>33</v>
      </c>
      <c r="F432" s="92" t="s">
        <v>204</v>
      </c>
      <c r="G432" s="100" t="s">
        <v>147</v>
      </c>
      <c r="H432" s="98">
        <v>19778.430436984007</v>
      </c>
      <c r="I432" s="98">
        <v>19456.184385855475</v>
      </c>
      <c r="J432" s="98">
        <v>18965.409827123429</v>
      </c>
      <c r="K432" s="98">
        <v>18528.052186185265</v>
      </c>
      <c r="L432" s="98">
        <v>18189.575171206827</v>
      </c>
      <c r="M432" s="98">
        <v>18350.969399110025</v>
      </c>
      <c r="N432" s="98">
        <v>18661.302007775139</v>
      </c>
      <c r="O432" s="98">
        <v>19006.28026479901</v>
      </c>
      <c r="P432" s="98">
        <v>19394.302469743849</v>
      </c>
      <c r="Q432" s="98">
        <v>19821.228125980335</v>
      </c>
    </row>
    <row r="433" spans="1:17" hidden="1" x14ac:dyDescent="0.25">
      <c r="A433" s="92" t="s">
        <v>11</v>
      </c>
      <c r="B433" s="92" t="s">
        <v>12</v>
      </c>
      <c r="C433" s="92" t="s">
        <v>32</v>
      </c>
      <c r="D433" s="92" t="s">
        <v>32</v>
      </c>
      <c r="E433" s="92" t="s">
        <v>33</v>
      </c>
      <c r="F433" s="92" t="s">
        <v>228</v>
      </c>
      <c r="G433" s="100" t="s">
        <v>147</v>
      </c>
      <c r="H433" s="98">
        <v>178.52044361829317</v>
      </c>
      <c r="I433" s="98">
        <v>157.19114254001033</v>
      </c>
      <c r="J433" s="98">
        <v>139.61797825905788</v>
      </c>
      <c r="K433" s="98">
        <v>125.47960606499603</v>
      </c>
      <c r="L433" s="98">
        <v>116.16587935464351</v>
      </c>
      <c r="M433" s="98">
        <v>99.480787281505968</v>
      </c>
      <c r="N433" s="98">
        <v>79.976416431643969</v>
      </c>
      <c r="O433" s="98">
        <v>63.966521884577624</v>
      </c>
      <c r="P433" s="98">
        <v>51.323263764298979</v>
      </c>
      <c r="Q433" s="98">
        <v>41.062885658339376</v>
      </c>
    </row>
    <row r="434" spans="1:17" hidden="1" x14ac:dyDescent="0.25">
      <c r="A434" s="92" t="s">
        <v>11</v>
      </c>
      <c r="B434" s="92" t="s">
        <v>12</v>
      </c>
      <c r="C434" s="92" t="s">
        <v>32</v>
      </c>
      <c r="D434" s="92" t="s">
        <v>32</v>
      </c>
      <c r="E434" s="92" t="s">
        <v>33</v>
      </c>
      <c r="F434" s="92" t="s">
        <v>202</v>
      </c>
      <c r="G434" s="100" t="s">
        <v>147</v>
      </c>
      <c r="H434" s="98">
        <v>13321.222952462154</v>
      </c>
      <c r="I434" s="98">
        <v>15424.748059667267</v>
      </c>
      <c r="J434" s="98">
        <v>15333.44291883316</v>
      </c>
      <c r="K434" s="98">
        <v>14343.211160617244</v>
      </c>
      <c r="L434" s="98">
        <v>11150.803931523409</v>
      </c>
      <c r="M434" s="98">
        <v>10165.183917846472</v>
      </c>
      <c r="N434" s="98">
        <v>10150.563350928182</v>
      </c>
      <c r="O434" s="98">
        <v>10146.670645189881</v>
      </c>
      <c r="P434" s="98">
        <v>10156.932168638956</v>
      </c>
      <c r="Q434" s="98">
        <v>10179.761384804337</v>
      </c>
    </row>
    <row r="435" spans="1:17" hidden="1" x14ac:dyDescent="0.25">
      <c r="A435" s="92" t="s">
        <v>11</v>
      </c>
      <c r="B435" s="92" t="s">
        <v>12</v>
      </c>
      <c r="C435" s="92" t="s">
        <v>32</v>
      </c>
      <c r="D435" s="92" t="s">
        <v>32</v>
      </c>
      <c r="E435" s="92" t="s">
        <v>33</v>
      </c>
      <c r="F435" s="92" t="s">
        <v>264</v>
      </c>
      <c r="G435" s="100" t="s">
        <v>147</v>
      </c>
      <c r="H435" s="98">
        <v>0</v>
      </c>
      <c r="I435" s="98">
        <v>0</v>
      </c>
      <c r="J435" s="98">
        <v>0</v>
      </c>
      <c r="K435" s="98">
        <v>0</v>
      </c>
      <c r="L435" s="98">
        <v>0</v>
      </c>
      <c r="M435" s="98">
        <v>0</v>
      </c>
      <c r="N435" s="98">
        <v>0</v>
      </c>
      <c r="O435" s="98">
        <v>0</v>
      </c>
      <c r="P435" s="98">
        <v>0</v>
      </c>
      <c r="Q435" s="98">
        <v>0</v>
      </c>
    </row>
    <row r="436" spans="1:17" hidden="1" x14ac:dyDescent="0.25">
      <c r="A436" s="92" t="s">
        <v>11</v>
      </c>
      <c r="B436" s="92" t="s">
        <v>12</v>
      </c>
      <c r="C436" s="92" t="s">
        <v>32</v>
      </c>
      <c r="D436" s="92" t="s">
        <v>32</v>
      </c>
      <c r="E436" s="92" t="s">
        <v>33</v>
      </c>
      <c r="F436" s="92" t="s">
        <v>210</v>
      </c>
      <c r="G436" s="100" t="s">
        <v>147</v>
      </c>
      <c r="H436" s="98">
        <v>1232.1150023780756</v>
      </c>
      <c r="I436" s="98">
        <v>1351.0748949760225</v>
      </c>
      <c r="J436" s="98">
        <v>1516.1696731807554</v>
      </c>
      <c r="K436" s="98">
        <v>1718.7027704221985</v>
      </c>
      <c r="L436" s="98">
        <v>1996.2284048083507</v>
      </c>
      <c r="M436" s="98">
        <v>2076.9063328232078</v>
      </c>
      <c r="N436" s="98">
        <v>2082.1323343589106</v>
      </c>
      <c r="O436" s="98">
        <v>2083.9343461128997</v>
      </c>
      <c r="P436" s="98">
        <v>2082.8192884972491</v>
      </c>
      <c r="Q436" s="98">
        <v>2079.16966734567</v>
      </c>
    </row>
    <row r="437" spans="1:17" hidden="1" x14ac:dyDescent="0.25">
      <c r="A437" s="92" t="s">
        <v>11</v>
      </c>
      <c r="B437" s="92" t="s">
        <v>12</v>
      </c>
      <c r="C437" s="92" t="s">
        <v>32</v>
      </c>
      <c r="D437" s="92" t="s">
        <v>32</v>
      </c>
      <c r="E437" s="92" t="s">
        <v>33</v>
      </c>
      <c r="F437" s="92" t="s">
        <v>199</v>
      </c>
      <c r="G437" s="100" t="s">
        <v>147</v>
      </c>
      <c r="H437" s="98">
        <v>30635.106720407104</v>
      </c>
      <c r="I437" s="98">
        <v>32466.723316181527</v>
      </c>
      <c r="J437" s="98">
        <v>32133.837759979364</v>
      </c>
      <c r="K437" s="98">
        <v>30998.557913744469</v>
      </c>
      <c r="L437" s="98">
        <v>27704.336302475593</v>
      </c>
      <c r="M437" s="98">
        <v>25828.652080803353</v>
      </c>
      <c r="N437" s="98">
        <v>24631.150852548355</v>
      </c>
      <c r="O437" s="98">
        <v>23464.119881815619</v>
      </c>
      <c r="P437" s="98">
        <v>22344.609275838167</v>
      </c>
      <c r="Q437" s="98">
        <v>21271.442564603916</v>
      </c>
    </row>
    <row r="438" spans="1:17" hidden="1" x14ac:dyDescent="0.25">
      <c r="A438" s="92" t="s">
        <v>11</v>
      </c>
      <c r="B438" s="92" t="s">
        <v>12</v>
      </c>
      <c r="C438" s="92" t="s">
        <v>32</v>
      </c>
      <c r="D438" s="92" t="s">
        <v>32</v>
      </c>
      <c r="E438" s="92" t="s">
        <v>33</v>
      </c>
      <c r="F438" s="92" t="s">
        <v>219</v>
      </c>
      <c r="G438" s="100" t="s">
        <v>147</v>
      </c>
      <c r="H438" s="98">
        <v>2628.05939707772</v>
      </c>
      <c r="I438" s="98">
        <v>3692.4668358335866</v>
      </c>
      <c r="J438" s="98">
        <v>4111.8267486192935</v>
      </c>
      <c r="K438" s="98">
        <v>4206.2115897581634</v>
      </c>
      <c r="L438" s="98">
        <v>3223.9864408297581</v>
      </c>
      <c r="M438" s="98">
        <v>3062.7614754892893</v>
      </c>
      <c r="N438" s="98">
        <v>3296.5951577116853</v>
      </c>
      <c r="O438" s="98">
        <v>3545.3799961288387</v>
      </c>
      <c r="P438" s="98">
        <v>3813.5422075221377</v>
      </c>
      <c r="Q438" s="98">
        <v>4103.1327960942417</v>
      </c>
    </row>
    <row r="439" spans="1:17" hidden="1" x14ac:dyDescent="0.25">
      <c r="A439" s="92" t="s">
        <v>11</v>
      </c>
      <c r="B439" s="92" t="s">
        <v>12</v>
      </c>
      <c r="C439" s="92" t="s">
        <v>32</v>
      </c>
      <c r="D439" s="92" t="s">
        <v>32</v>
      </c>
      <c r="E439" s="92" t="s">
        <v>33</v>
      </c>
      <c r="F439" s="92" t="s">
        <v>200</v>
      </c>
      <c r="G439" s="100" t="s">
        <v>147</v>
      </c>
      <c r="H439" s="98">
        <v>16985.963191285362</v>
      </c>
      <c r="I439" s="98">
        <v>18917.688868058442</v>
      </c>
      <c r="J439" s="98">
        <v>19040.389962753434</v>
      </c>
      <c r="K439" s="98">
        <v>18586.37024972033</v>
      </c>
      <c r="L439" s="98">
        <v>16539.702300311801</v>
      </c>
      <c r="M439" s="98">
        <v>15433.719908587562</v>
      </c>
      <c r="N439" s="98">
        <v>14802.833574595777</v>
      </c>
      <c r="O439" s="98">
        <v>14190.276389864333</v>
      </c>
      <c r="P439" s="98">
        <v>13599.635060297842</v>
      </c>
      <c r="Q439" s="98">
        <v>13029.483773945123</v>
      </c>
    </row>
    <row r="440" spans="1:17" hidden="1" x14ac:dyDescent="0.25">
      <c r="A440" s="92" t="s">
        <v>11</v>
      </c>
      <c r="B440" s="92" t="s">
        <v>12</v>
      </c>
      <c r="C440" s="92" t="s">
        <v>32</v>
      </c>
      <c r="D440" s="92" t="s">
        <v>32</v>
      </c>
      <c r="E440" s="92" t="s">
        <v>35</v>
      </c>
      <c r="F440" s="92" t="s">
        <v>260</v>
      </c>
      <c r="G440" s="100" t="s">
        <v>147</v>
      </c>
      <c r="H440" s="98">
        <v>6.1632049999999996</v>
      </c>
      <c r="I440" s="98">
        <v>5.0271499999999998</v>
      </c>
      <c r="J440" s="98">
        <v>4.8759424999999998</v>
      </c>
      <c r="K440" s="98">
        <v>5.3982825000000005</v>
      </c>
      <c r="L440" s="98">
        <v>5.8159875000000003</v>
      </c>
      <c r="M440" s="98">
        <v>6.1300125000000012</v>
      </c>
      <c r="N440" s="98">
        <v>6.4971200000000007</v>
      </c>
      <c r="O440" s="98">
        <v>6.4378624999999996</v>
      </c>
      <c r="P440" s="98">
        <v>6.6693249999999988</v>
      </c>
      <c r="Q440" s="98">
        <v>7.2266175000000006</v>
      </c>
    </row>
    <row r="441" spans="1:17" hidden="1" x14ac:dyDescent="0.25">
      <c r="A441" s="92" t="s">
        <v>11</v>
      </c>
      <c r="B441" s="92" t="s">
        <v>12</v>
      </c>
      <c r="C441" s="92" t="s">
        <v>32</v>
      </c>
      <c r="D441" s="92" t="s">
        <v>32</v>
      </c>
      <c r="E441" s="92" t="s">
        <v>35</v>
      </c>
      <c r="F441" s="92" t="s">
        <v>203</v>
      </c>
      <c r="G441" s="100" t="s">
        <v>147</v>
      </c>
      <c r="H441" s="98">
        <v>774.12633249999999</v>
      </c>
      <c r="I441" s="98">
        <v>781.62702250000007</v>
      </c>
      <c r="J441" s="98">
        <v>816.03073749999987</v>
      </c>
      <c r="K441" s="98">
        <v>859.00489000000005</v>
      </c>
      <c r="L441" s="98">
        <v>934.09220250000021</v>
      </c>
      <c r="M441" s="98">
        <v>1052.6264025000003</v>
      </c>
      <c r="N441" s="98">
        <v>1162.7300050000001</v>
      </c>
      <c r="O441" s="98">
        <v>1248.25126</v>
      </c>
      <c r="P441" s="98">
        <v>1270.1956375000002</v>
      </c>
      <c r="Q441" s="98">
        <v>935.77195499999993</v>
      </c>
    </row>
    <row r="442" spans="1:17" hidden="1" x14ac:dyDescent="0.25">
      <c r="A442" s="92" t="s">
        <v>11</v>
      </c>
      <c r="B442" s="92" t="s">
        <v>12</v>
      </c>
      <c r="C442" s="92" t="s">
        <v>32</v>
      </c>
      <c r="D442" s="92" t="s">
        <v>32</v>
      </c>
      <c r="E442" s="92" t="s">
        <v>35</v>
      </c>
      <c r="F442" s="92" t="s">
        <v>191</v>
      </c>
      <c r="G442" s="100" t="s">
        <v>147</v>
      </c>
      <c r="H442" s="98">
        <v>9.5538350000000012</v>
      </c>
      <c r="I442" s="98">
        <v>9.9460750000000004</v>
      </c>
      <c r="J442" s="98">
        <v>10.680735</v>
      </c>
      <c r="K442" s="98">
        <v>10.983257500000001</v>
      </c>
      <c r="L442" s="98">
        <v>11.64198</v>
      </c>
      <c r="M442" s="98">
        <v>12.7498775</v>
      </c>
      <c r="N442" s="98">
        <v>13.66188</v>
      </c>
      <c r="O442" s="98">
        <v>13.077129999999999</v>
      </c>
      <c r="P442" s="98">
        <v>13.806237499999998</v>
      </c>
      <c r="Q442" s="98">
        <v>14.952520000000002</v>
      </c>
    </row>
    <row r="443" spans="1:17" hidden="1" x14ac:dyDescent="0.25">
      <c r="A443" s="92" t="s">
        <v>11</v>
      </c>
      <c r="B443" s="92" t="s">
        <v>12</v>
      </c>
      <c r="C443" s="92" t="s">
        <v>32</v>
      </c>
      <c r="D443" s="92" t="s">
        <v>32</v>
      </c>
      <c r="E443" s="92" t="s">
        <v>35</v>
      </c>
      <c r="F443" s="92" t="s">
        <v>192</v>
      </c>
      <c r="G443" s="100" t="s">
        <v>147</v>
      </c>
      <c r="H443" s="98">
        <v>159.26513500000004</v>
      </c>
      <c r="I443" s="98">
        <v>164.11075999999997</v>
      </c>
      <c r="J443" s="98">
        <v>171.92270000000002</v>
      </c>
      <c r="K443" s="98">
        <v>175.43912750000004</v>
      </c>
      <c r="L443" s="98">
        <v>179.55475499999997</v>
      </c>
      <c r="M443" s="98">
        <v>194.11369249999996</v>
      </c>
      <c r="N443" s="98">
        <v>206.63631999999996</v>
      </c>
      <c r="O443" s="98">
        <v>204.70604499999999</v>
      </c>
      <c r="P443" s="98">
        <v>224.35273750000005</v>
      </c>
      <c r="Q443" s="98">
        <v>253.46643250000002</v>
      </c>
    </row>
    <row r="444" spans="1:17" hidden="1" x14ac:dyDescent="0.25">
      <c r="A444" s="92" t="s">
        <v>11</v>
      </c>
      <c r="B444" s="92" t="s">
        <v>12</v>
      </c>
      <c r="C444" s="92" t="s">
        <v>32</v>
      </c>
      <c r="D444" s="92" t="s">
        <v>32</v>
      </c>
      <c r="E444" s="92" t="s">
        <v>35</v>
      </c>
      <c r="F444" s="92" t="s">
        <v>206</v>
      </c>
      <c r="G444" s="100" t="s">
        <v>147</v>
      </c>
      <c r="H444" s="98">
        <v>243.13945250000009</v>
      </c>
      <c r="I444" s="98">
        <v>248.73649750000004</v>
      </c>
      <c r="J444" s="98">
        <v>260.83937500000002</v>
      </c>
      <c r="K444" s="98">
        <v>275.78059500000012</v>
      </c>
      <c r="L444" s="98">
        <v>308.10740500000003</v>
      </c>
      <c r="M444" s="98">
        <v>351.49136500000009</v>
      </c>
      <c r="N444" s="98">
        <v>414.16371249999997</v>
      </c>
      <c r="O444" s="98">
        <v>454.44744249999997</v>
      </c>
      <c r="P444" s="98">
        <v>521.72699499999987</v>
      </c>
      <c r="Q444" s="98">
        <v>625.08768999999961</v>
      </c>
    </row>
    <row r="445" spans="1:17" hidden="1" x14ac:dyDescent="0.25">
      <c r="A445" s="92" t="s">
        <v>11</v>
      </c>
      <c r="B445" s="92" t="s">
        <v>12</v>
      </c>
      <c r="C445" s="92" t="s">
        <v>32</v>
      </c>
      <c r="D445" s="92" t="s">
        <v>32</v>
      </c>
      <c r="E445" s="92" t="s">
        <v>35</v>
      </c>
      <c r="F445" s="92" t="s">
        <v>220</v>
      </c>
      <c r="G445" s="100" t="s">
        <v>147</v>
      </c>
      <c r="H445" s="98">
        <v>29.475732499999999</v>
      </c>
      <c r="I445" s="98">
        <v>30.247104999999998</v>
      </c>
      <c r="J445" s="98">
        <v>31.700937500000002</v>
      </c>
      <c r="K445" s="98">
        <v>32.341537500000001</v>
      </c>
      <c r="L445" s="98">
        <v>33.484232499999997</v>
      </c>
      <c r="M445" s="98">
        <v>34.553995000000008</v>
      </c>
      <c r="N445" s="98">
        <v>35.344279999999998</v>
      </c>
      <c r="O445" s="98">
        <v>33.570785000000001</v>
      </c>
      <c r="P445" s="98">
        <v>32.599649999999997</v>
      </c>
      <c r="Q445" s="98">
        <v>34.056534999999997</v>
      </c>
    </row>
    <row r="446" spans="1:17" hidden="1" x14ac:dyDescent="0.25">
      <c r="A446" s="92" t="s">
        <v>11</v>
      </c>
      <c r="B446" s="92" t="s">
        <v>12</v>
      </c>
      <c r="C446" s="92" t="s">
        <v>32</v>
      </c>
      <c r="D446" s="92" t="s">
        <v>32</v>
      </c>
      <c r="E446" s="92" t="s">
        <v>35</v>
      </c>
      <c r="F446" s="92" t="s">
        <v>224</v>
      </c>
      <c r="G446" s="100" t="s">
        <v>147</v>
      </c>
      <c r="H446" s="98">
        <v>94.832380000000001</v>
      </c>
      <c r="I446" s="98">
        <v>101.26390749999997</v>
      </c>
      <c r="J446" s="98">
        <v>107.02897749999998</v>
      </c>
      <c r="K446" s="98">
        <v>109.8447</v>
      </c>
      <c r="L446" s="98">
        <v>114.5229875</v>
      </c>
      <c r="M446" s="98">
        <v>123.7185625</v>
      </c>
      <c r="N446" s="98">
        <v>134.03473250000008</v>
      </c>
      <c r="O446" s="98">
        <v>136.32800499999999</v>
      </c>
      <c r="P446" s="98">
        <v>141.85784750000002</v>
      </c>
      <c r="Q446" s="98">
        <v>160.05141749999996</v>
      </c>
    </row>
    <row r="447" spans="1:17" hidden="1" x14ac:dyDescent="0.25">
      <c r="A447" s="92" t="s">
        <v>11</v>
      </c>
      <c r="B447" s="92" t="s">
        <v>12</v>
      </c>
      <c r="C447" s="92" t="s">
        <v>32</v>
      </c>
      <c r="D447" s="92" t="s">
        <v>32</v>
      </c>
      <c r="E447" s="92" t="s">
        <v>35</v>
      </c>
      <c r="F447" s="92" t="s">
        <v>259</v>
      </c>
      <c r="G447" s="100" t="s">
        <v>147</v>
      </c>
      <c r="H447" s="98">
        <v>4.8450924999999998</v>
      </c>
      <c r="I447" s="98">
        <v>3.3987974999999997</v>
      </c>
      <c r="J447" s="98">
        <v>3.1952500000000001</v>
      </c>
      <c r="K447" s="98">
        <v>3.5775275000000004</v>
      </c>
      <c r="L447" s="98">
        <v>4.0070800000000002</v>
      </c>
      <c r="M447" s="98">
        <v>4.7359150000000003</v>
      </c>
      <c r="N447" s="98">
        <v>5.2374000000000009</v>
      </c>
      <c r="O447" s="98">
        <v>5.5843549999999995</v>
      </c>
      <c r="P447" s="98">
        <v>5.8493624999999989</v>
      </c>
      <c r="Q447" s="98">
        <v>6.500607500000001</v>
      </c>
    </row>
    <row r="448" spans="1:17" hidden="1" x14ac:dyDescent="0.25">
      <c r="A448" s="92" t="s">
        <v>11</v>
      </c>
      <c r="B448" s="92" t="s">
        <v>12</v>
      </c>
      <c r="C448" s="92" t="s">
        <v>32</v>
      </c>
      <c r="D448" s="92" t="s">
        <v>32</v>
      </c>
      <c r="E448" s="92" t="s">
        <v>35</v>
      </c>
      <c r="F448" s="92" t="s">
        <v>223</v>
      </c>
      <c r="G448" s="100" t="s">
        <v>147</v>
      </c>
      <c r="H448" s="98">
        <v>3.9496224999999998</v>
      </c>
      <c r="I448" s="98">
        <v>4.0883174999999996</v>
      </c>
      <c r="J448" s="98">
        <v>4.3159875000000003</v>
      </c>
      <c r="K448" s="98">
        <v>4.4066899999999993</v>
      </c>
      <c r="L448" s="98">
        <v>4.5067924999999995</v>
      </c>
      <c r="M448" s="98">
        <v>4.8672974999999994</v>
      </c>
      <c r="N448" s="98">
        <v>5.2762175000000004</v>
      </c>
      <c r="O448" s="98">
        <v>5.4166525000000005</v>
      </c>
      <c r="P448" s="98">
        <v>5.2748374999999994</v>
      </c>
      <c r="Q448" s="98">
        <v>5.5259774999999998</v>
      </c>
    </row>
    <row r="449" spans="1:17" hidden="1" x14ac:dyDescent="0.25">
      <c r="A449" s="92" t="s">
        <v>11</v>
      </c>
      <c r="B449" s="92" t="s">
        <v>12</v>
      </c>
      <c r="C449" s="92" t="s">
        <v>32</v>
      </c>
      <c r="D449" s="92" t="s">
        <v>32</v>
      </c>
      <c r="E449" s="92" t="s">
        <v>35</v>
      </c>
      <c r="F449" s="92" t="s">
        <v>221</v>
      </c>
      <c r="G449" s="100" t="s">
        <v>147</v>
      </c>
      <c r="H449" s="98">
        <v>558.00747750000016</v>
      </c>
      <c r="I449" s="98">
        <v>562.36377750000008</v>
      </c>
      <c r="J449" s="98">
        <v>584.17726249999998</v>
      </c>
      <c r="K449" s="98">
        <v>602.66027499999996</v>
      </c>
      <c r="L449" s="98">
        <v>629.281925</v>
      </c>
      <c r="M449" s="98">
        <v>657.38723750000008</v>
      </c>
      <c r="N449" s="98">
        <v>678.77798250000001</v>
      </c>
      <c r="O449" s="98">
        <v>664.86734999999999</v>
      </c>
      <c r="P449" s="98">
        <v>658.50843000000009</v>
      </c>
      <c r="Q449" s="98">
        <v>685.41915500000005</v>
      </c>
    </row>
    <row r="450" spans="1:17" hidden="1" x14ac:dyDescent="0.25">
      <c r="A450" s="92" t="s">
        <v>11</v>
      </c>
      <c r="B450" s="92" t="s">
        <v>12</v>
      </c>
      <c r="C450" s="92" t="s">
        <v>32</v>
      </c>
      <c r="D450" s="92" t="s">
        <v>32</v>
      </c>
      <c r="E450" s="92" t="s">
        <v>35</v>
      </c>
      <c r="F450" s="92" t="s">
        <v>222</v>
      </c>
      <c r="G450" s="100" t="s">
        <v>147</v>
      </c>
      <c r="H450" s="98">
        <v>39.039674999999995</v>
      </c>
      <c r="I450" s="98">
        <v>39.446954999999996</v>
      </c>
      <c r="J450" s="98">
        <v>41.022182499999992</v>
      </c>
      <c r="K450" s="98">
        <v>42.216229999999996</v>
      </c>
      <c r="L450" s="98">
        <v>43.579837500000004</v>
      </c>
      <c r="M450" s="98">
        <v>45.912989999999994</v>
      </c>
      <c r="N450" s="98">
        <v>48.188772499999999</v>
      </c>
      <c r="O450" s="98">
        <v>46.879327499999988</v>
      </c>
      <c r="P450" s="98">
        <v>42.461777500000018</v>
      </c>
      <c r="Q450" s="98">
        <v>42.591192500000005</v>
      </c>
    </row>
    <row r="451" spans="1:17" hidden="1" x14ac:dyDescent="0.25">
      <c r="A451" s="92" t="s">
        <v>11</v>
      </c>
      <c r="B451" s="92" t="s">
        <v>12</v>
      </c>
      <c r="C451" s="92" t="s">
        <v>32</v>
      </c>
      <c r="D451" s="92" t="s">
        <v>32</v>
      </c>
      <c r="E451" s="92" t="s">
        <v>35</v>
      </c>
      <c r="F451" s="92" t="s">
        <v>201</v>
      </c>
      <c r="G451" s="100" t="s">
        <v>147</v>
      </c>
      <c r="H451" s="98">
        <v>554.58042999999998</v>
      </c>
      <c r="I451" s="98">
        <v>559.00676999999996</v>
      </c>
      <c r="J451" s="98">
        <v>581.27257499999996</v>
      </c>
      <c r="K451" s="98">
        <v>592.16234750000001</v>
      </c>
      <c r="L451" s="98">
        <v>607.98280750000026</v>
      </c>
      <c r="M451" s="98">
        <v>639.23461500000019</v>
      </c>
      <c r="N451" s="98">
        <v>674.35381999999981</v>
      </c>
      <c r="O451" s="98">
        <v>679.68414499999994</v>
      </c>
      <c r="P451" s="98">
        <v>693.25133750000009</v>
      </c>
      <c r="Q451" s="98">
        <v>740.58233249999989</v>
      </c>
    </row>
    <row r="452" spans="1:17" hidden="1" x14ac:dyDescent="0.25">
      <c r="A452" s="92" t="s">
        <v>11</v>
      </c>
      <c r="B452" s="92" t="s">
        <v>12</v>
      </c>
      <c r="C452" s="92" t="s">
        <v>32</v>
      </c>
      <c r="D452" s="92" t="s">
        <v>32</v>
      </c>
      <c r="E452" s="92" t="s">
        <v>35</v>
      </c>
      <c r="F452" s="92" t="s">
        <v>207</v>
      </c>
      <c r="G452" s="100" t="s">
        <v>147</v>
      </c>
      <c r="H452" s="98">
        <v>357.04221250000001</v>
      </c>
      <c r="I452" s="98">
        <v>365.8321325</v>
      </c>
      <c r="J452" s="98">
        <v>379.3639225</v>
      </c>
      <c r="K452" s="98">
        <v>390.35957000000013</v>
      </c>
      <c r="L452" s="98">
        <v>405.07356749999997</v>
      </c>
      <c r="M452" s="98">
        <v>429.49341749999996</v>
      </c>
      <c r="N452" s="98">
        <v>456.72759000000008</v>
      </c>
      <c r="O452" s="98">
        <v>462.45868250000024</v>
      </c>
      <c r="P452" s="98">
        <v>485.21522750000008</v>
      </c>
      <c r="Q452" s="98">
        <v>536.93016</v>
      </c>
    </row>
    <row r="453" spans="1:17" hidden="1" x14ac:dyDescent="0.25">
      <c r="A453" s="92" t="s">
        <v>11</v>
      </c>
      <c r="B453" s="92" t="s">
        <v>12</v>
      </c>
      <c r="C453" s="92" t="s">
        <v>32</v>
      </c>
      <c r="D453" s="92" t="s">
        <v>32</v>
      </c>
      <c r="E453" s="92" t="s">
        <v>35</v>
      </c>
      <c r="F453" s="92" t="s">
        <v>218</v>
      </c>
      <c r="G453" s="100" t="s">
        <v>147</v>
      </c>
      <c r="H453" s="98">
        <v>76.5598375</v>
      </c>
      <c r="I453" s="98">
        <v>78.605527500000008</v>
      </c>
      <c r="J453" s="98">
        <v>83.331375000000008</v>
      </c>
      <c r="K453" s="98">
        <v>86.217314999999985</v>
      </c>
      <c r="L453" s="98">
        <v>90.497399999999999</v>
      </c>
      <c r="M453" s="98">
        <v>95.36045</v>
      </c>
      <c r="N453" s="98">
        <v>99.713497500000017</v>
      </c>
      <c r="O453" s="98">
        <v>99.59725499999999</v>
      </c>
      <c r="P453" s="98">
        <v>95.789734999999993</v>
      </c>
      <c r="Q453" s="98">
        <v>103.5567825</v>
      </c>
    </row>
    <row r="454" spans="1:17" hidden="1" x14ac:dyDescent="0.25">
      <c r="A454" s="92" t="s">
        <v>11</v>
      </c>
      <c r="B454" s="92" t="s">
        <v>12</v>
      </c>
      <c r="C454" s="92" t="s">
        <v>32</v>
      </c>
      <c r="D454" s="92" t="s">
        <v>32</v>
      </c>
      <c r="E454" s="92" t="s">
        <v>35</v>
      </c>
      <c r="F454" s="92" t="s">
        <v>194</v>
      </c>
      <c r="G454" s="100" t="s">
        <v>147</v>
      </c>
      <c r="H454" s="98">
        <v>104.33934000000001</v>
      </c>
      <c r="I454" s="98">
        <v>108.18518749999998</v>
      </c>
      <c r="J454" s="98">
        <v>118.3064425</v>
      </c>
      <c r="K454" s="98">
        <v>120.61362749999998</v>
      </c>
      <c r="L454" s="98">
        <v>129.02352500000003</v>
      </c>
      <c r="M454" s="98">
        <v>136.24019249999998</v>
      </c>
      <c r="N454" s="98">
        <v>145.36811750000001</v>
      </c>
      <c r="O454" s="98">
        <v>137.98233500000003</v>
      </c>
      <c r="P454" s="98">
        <v>141.65684750000003</v>
      </c>
      <c r="Q454" s="98">
        <v>154.4802675</v>
      </c>
    </row>
    <row r="455" spans="1:17" hidden="1" x14ac:dyDescent="0.25">
      <c r="A455" s="92" t="s">
        <v>11</v>
      </c>
      <c r="B455" s="92" t="s">
        <v>12</v>
      </c>
      <c r="C455" s="92" t="s">
        <v>32</v>
      </c>
      <c r="D455" s="92" t="s">
        <v>32</v>
      </c>
      <c r="E455" s="92" t="s">
        <v>35</v>
      </c>
      <c r="F455" s="92" t="s">
        <v>195</v>
      </c>
      <c r="G455" s="100" t="s">
        <v>147</v>
      </c>
      <c r="H455" s="98">
        <v>89.146109999999993</v>
      </c>
      <c r="I455" s="98">
        <v>90.885767500000028</v>
      </c>
      <c r="J455" s="98">
        <v>96.892355000000009</v>
      </c>
      <c r="K455" s="98">
        <v>102.53514999999999</v>
      </c>
      <c r="L455" s="98">
        <v>110.27425749999998</v>
      </c>
      <c r="M455" s="98">
        <v>120.41646249999995</v>
      </c>
      <c r="N455" s="98">
        <v>132.08385749999997</v>
      </c>
      <c r="O455" s="98">
        <v>136.64011500000004</v>
      </c>
      <c r="P455" s="98">
        <v>146.73487500000002</v>
      </c>
      <c r="Q455" s="98">
        <v>168.76057500000002</v>
      </c>
    </row>
    <row r="456" spans="1:17" hidden="1" x14ac:dyDescent="0.25">
      <c r="A456" s="92" t="s">
        <v>11</v>
      </c>
      <c r="B456" s="92" t="s">
        <v>12</v>
      </c>
      <c r="C456" s="92" t="s">
        <v>32</v>
      </c>
      <c r="D456" s="92" t="s">
        <v>32</v>
      </c>
      <c r="E456" s="92" t="s">
        <v>35</v>
      </c>
      <c r="F456" s="92" t="s">
        <v>209</v>
      </c>
      <c r="G456" s="100" t="s">
        <v>147</v>
      </c>
      <c r="H456" s="98">
        <v>582.95301000000018</v>
      </c>
      <c r="I456" s="98">
        <v>585.62880000000007</v>
      </c>
      <c r="J456" s="98">
        <v>613.80213250000008</v>
      </c>
      <c r="K456" s="98">
        <v>640.50360999999998</v>
      </c>
      <c r="L456" s="98">
        <v>685.64813499999991</v>
      </c>
      <c r="M456" s="98">
        <v>759.20327499999996</v>
      </c>
      <c r="N456" s="98">
        <v>806.98191250000002</v>
      </c>
      <c r="O456" s="98">
        <v>840.05434999999989</v>
      </c>
      <c r="P456" s="98">
        <v>890.29557499999999</v>
      </c>
      <c r="Q456" s="98">
        <v>985.92157000000043</v>
      </c>
    </row>
    <row r="457" spans="1:17" hidden="1" x14ac:dyDescent="0.25">
      <c r="A457" s="92" t="s">
        <v>11</v>
      </c>
      <c r="B457" s="92" t="s">
        <v>12</v>
      </c>
      <c r="C457" s="92" t="s">
        <v>32</v>
      </c>
      <c r="D457" s="92" t="s">
        <v>32</v>
      </c>
      <c r="E457" s="92" t="s">
        <v>35</v>
      </c>
      <c r="F457" s="92" t="s">
        <v>208</v>
      </c>
      <c r="G457" s="100" t="s">
        <v>147</v>
      </c>
      <c r="H457" s="98">
        <v>420.84227749999997</v>
      </c>
      <c r="I457" s="98">
        <v>416.74862750000005</v>
      </c>
      <c r="J457" s="98">
        <v>433.29575750000004</v>
      </c>
      <c r="K457" s="98">
        <v>441.70090500000003</v>
      </c>
      <c r="L457" s="98">
        <v>469.65941000000009</v>
      </c>
      <c r="M457" s="98">
        <v>517.37929000000008</v>
      </c>
      <c r="N457" s="98">
        <v>548.66362500000002</v>
      </c>
      <c r="O457" s="98">
        <v>564.70064000000013</v>
      </c>
      <c r="P457" s="98">
        <v>575.66149250000001</v>
      </c>
      <c r="Q457" s="98">
        <v>614.03525499999989</v>
      </c>
    </row>
    <row r="458" spans="1:17" hidden="1" x14ac:dyDescent="0.25">
      <c r="A458" s="92" t="s">
        <v>11</v>
      </c>
      <c r="B458" s="92" t="s">
        <v>12</v>
      </c>
      <c r="C458" s="92" t="s">
        <v>32</v>
      </c>
      <c r="D458" s="92" t="s">
        <v>32</v>
      </c>
      <c r="E458" s="92" t="s">
        <v>35</v>
      </c>
      <c r="F458" s="92" t="s">
        <v>261</v>
      </c>
      <c r="G458" s="100" t="s">
        <v>147</v>
      </c>
      <c r="H458" s="98">
        <v>0.19986999999999999</v>
      </c>
      <c r="I458" s="98">
        <v>0.22585749999999999</v>
      </c>
      <c r="J458" s="98">
        <v>0.21721499999999994</v>
      </c>
      <c r="K458" s="98">
        <v>0.24114499999999994</v>
      </c>
      <c r="L458" s="98">
        <v>0.19335249999999998</v>
      </c>
      <c r="M458" s="98">
        <v>0.153055</v>
      </c>
      <c r="N458" s="98">
        <v>0.12736749999999999</v>
      </c>
      <c r="O458" s="98">
        <v>0.17679749999999997</v>
      </c>
      <c r="P458" s="98">
        <v>0.22703249999999997</v>
      </c>
      <c r="Q458" s="98">
        <v>0.24263749999999995</v>
      </c>
    </row>
    <row r="459" spans="1:17" hidden="1" x14ac:dyDescent="0.25">
      <c r="A459" s="92" t="s">
        <v>11</v>
      </c>
      <c r="B459" s="92" t="s">
        <v>12</v>
      </c>
      <c r="C459" s="92" t="s">
        <v>32</v>
      </c>
      <c r="D459" s="92" t="s">
        <v>32</v>
      </c>
      <c r="E459" s="92" t="s">
        <v>35</v>
      </c>
      <c r="F459" s="92" t="s">
        <v>196</v>
      </c>
      <c r="G459" s="100" t="s">
        <v>147</v>
      </c>
      <c r="H459" s="98">
        <v>382.74964249999994</v>
      </c>
      <c r="I459" s="98">
        <v>393.78775000000002</v>
      </c>
      <c r="J459" s="98">
        <v>422.78843250000006</v>
      </c>
      <c r="K459" s="98">
        <v>444.41507500000017</v>
      </c>
      <c r="L459" s="98">
        <v>474.04788499999995</v>
      </c>
      <c r="M459" s="98">
        <v>510.52845999999988</v>
      </c>
      <c r="N459" s="98">
        <v>558.58578250000005</v>
      </c>
      <c r="O459" s="98">
        <v>573.72109250000005</v>
      </c>
      <c r="P459" s="98">
        <v>601.64314749999994</v>
      </c>
      <c r="Q459" s="98">
        <v>664.16036750000058</v>
      </c>
    </row>
    <row r="460" spans="1:17" hidden="1" x14ac:dyDescent="0.25">
      <c r="A460" s="92" t="s">
        <v>11</v>
      </c>
      <c r="B460" s="92" t="s">
        <v>12</v>
      </c>
      <c r="C460" s="92" t="s">
        <v>32</v>
      </c>
      <c r="D460" s="92" t="s">
        <v>32</v>
      </c>
      <c r="E460" s="92" t="s">
        <v>35</v>
      </c>
      <c r="F460" s="92" t="s">
        <v>197</v>
      </c>
      <c r="G460" s="100" t="s">
        <v>147</v>
      </c>
      <c r="H460" s="98">
        <v>1355.4162874999997</v>
      </c>
      <c r="I460" s="98">
        <v>1369.1291349999999</v>
      </c>
      <c r="J460" s="98">
        <v>1430.8879724999999</v>
      </c>
      <c r="K460" s="98">
        <v>1487.1748899999998</v>
      </c>
      <c r="L460" s="98">
        <v>1555.3012449999997</v>
      </c>
      <c r="M460" s="98">
        <v>1663.1341950000001</v>
      </c>
      <c r="N460" s="98">
        <v>1776.1005525</v>
      </c>
      <c r="O460" s="98">
        <v>1812.4997549999998</v>
      </c>
      <c r="P460" s="98">
        <v>1836.8128724999997</v>
      </c>
      <c r="Q460" s="98">
        <v>1950.4733950000002</v>
      </c>
    </row>
    <row r="461" spans="1:17" hidden="1" x14ac:dyDescent="0.25">
      <c r="A461" s="92" t="s">
        <v>11</v>
      </c>
      <c r="B461" s="92" t="s">
        <v>12</v>
      </c>
      <c r="C461" s="92" t="s">
        <v>32</v>
      </c>
      <c r="D461" s="92" t="s">
        <v>32</v>
      </c>
      <c r="E461" s="92" t="s">
        <v>35</v>
      </c>
      <c r="F461" s="92" t="s">
        <v>229</v>
      </c>
      <c r="G461" s="100" t="s">
        <v>147</v>
      </c>
      <c r="H461" s="98">
        <v>16.200175000000002</v>
      </c>
      <c r="I461" s="98">
        <v>15.379372499999999</v>
      </c>
      <c r="J461" s="98">
        <v>16.8912975</v>
      </c>
      <c r="K461" s="98">
        <v>16.883379999999995</v>
      </c>
      <c r="L461" s="98">
        <v>19.187352499999999</v>
      </c>
      <c r="M461" s="98">
        <v>15.0369475</v>
      </c>
      <c r="N461" s="98">
        <v>15.179372499999999</v>
      </c>
      <c r="O461" s="98">
        <v>18.207582500000001</v>
      </c>
      <c r="P461" s="98">
        <v>21.875775000000001</v>
      </c>
      <c r="Q461" s="98">
        <v>22.334960000000002</v>
      </c>
    </row>
    <row r="462" spans="1:17" hidden="1" x14ac:dyDescent="0.25">
      <c r="A462" s="92" t="s">
        <v>11</v>
      </c>
      <c r="B462" s="92" t="s">
        <v>12</v>
      </c>
      <c r="C462" s="92" t="s">
        <v>32</v>
      </c>
      <c r="D462" s="92" t="s">
        <v>32</v>
      </c>
      <c r="E462" s="92" t="s">
        <v>35</v>
      </c>
      <c r="F462" s="92" t="s">
        <v>198</v>
      </c>
      <c r="G462" s="100" t="s">
        <v>147</v>
      </c>
      <c r="H462" s="98">
        <v>12.009332499999999</v>
      </c>
      <c r="I462" s="98">
        <v>12.484930000000002</v>
      </c>
      <c r="J462" s="98">
        <v>12.8529825</v>
      </c>
      <c r="K462" s="98">
        <v>13.085212500000001</v>
      </c>
      <c r="L462" s="98">
        <v>12.469954999999999</v>
      </c>
      <c r="M462" s="98">
        <v>12.78331</v>
      </c>
      <c r="N462" s="98">
        <v>12.432452500000002</v>
      </c>
      <c r="O462" s="98">
        <v>11.663625</v>
      </c>
      <c r="P462" s="98">
        <v>12.526390000000003</v>
      </c>
      <c r="Q462" s="98">
        <v>13.574487500000004</v>
      </c>
    </row>
    <row r="463" spans="1:17" hidden="1" x14ac:dyDescent="0.25">
      <c r="A463" s="92" t="s">
        <v>11</v>
      </c>
      <c r="B463" s="92" t="s">
        <v>12</v>
      </c>
      <c r="C463" s="92" t="s">
        <v>32</v>
      </c>
      <c r="D463" s="92" t="s">
        <v>32</v>
      </c>
      <c r="E463" s="92" t="s">
        <v>35</v>
      </c>
      <c r="F463" s="92" t="s">
        <v>231</v>
      </c>
      <c r="G463" s="100" t="s">
        <v>147</v>
      </c>
      <c r="H463" s="98">
        <v>16.934610000000003</v>
      </c>
      <c r="I463" s="98">
        <v>17.647295000000003</v>
      </c>
      <c r="J463" s="98">
        <v>17.497097499999999</v>
      </c>
      <c r="K463" s="98">
        <v>17.499860000000002</v>
      </c>
      <c r="L463" s="98">
        <v>17.827420000000004</v>
      </c>
      <c r="M463" s="98">
        <v>18.451717500000001</v>
      </c>
      <c r="N463" s="98">
        <v>19.523262500000001</v>
      </c>
      <c r="O463" s="98">
        <v>19.458077499999998</v>
      </c>
      <c r="P463" s="98">
        <v>18.592870000000001</v>
      </c>
      <c r="Q463" s="98">
        <v>20.189990000000002</v>
      </c>
    </row>
    <row r="464" spans="1:17" hidden="1" x14ac:dyDescent="0.25">
      <c r="A464" s="92" t="s">
        <v>11</v>
      </c>
      <c r="B464" s="92" t="s">
        <v>12</v>
      </c>
      <c r="C464" s="92" t="s">
        <v>32</v>
      </c>
      <c r="D464" s="92" t="s">
        <v>32</v>
      </c>
      <c r="E464" s="92" t="s">
        <v>35</v>
      </c>
      <c r="F464" s="92" t="s">
        <v>230</v>
      </c>
      <c r="G464" s="100" t="s">
        <v>147</v>
      </c>
      <c r="H464" s="98">
        <v>12.865122499999998</v>
      </c>
      <c r="I464" s="98">
        <v>13.387389999999998</v>
      </c>
      <c r="J464" s="98">
        <v>13.990897499999999</v>
      </c>
      <c r="K464" s="98">
        <v>14.02608</v>
      </c>
      <c r="L464" s="98">
        <v>14.240052500000001</v>
      </c>
      <c r="M464" s="98">
        <v>14.766665000000001</v>
      </c>
      <c r="N464" s="98">
        <v>16.1457175</v>
      </c>
      <c r="O464" s="98">
        <v>15.29522</v>
      </c>
      <c r="P464" s="98">
        <v>15.248037499999999</v>
      </c>
      <c r="Q464" s="98">
        <v>16.31127</v>
      </c>
    </row>
    <row r="465" spans="1:17" hidden="1" x14ac:dyDescent="0.25">
      <c r="A465" s="92" t="s">
        <v>11</v>
      </c>
      <c r="B465" s="92" t="s">
        <v>12</v>
      </c>
      <c r="C465" s="92" t="s">
        <v>32</v>
      </c>
      <c r="D465" s="92" t="s">
        <v>32</v>
      </c>
      <c r="E465" s="92" t="s">
        <v>35</v>
      </c>
      <c r="F465" s="92" t="s">
        <v>262</v>
      </c>
      <c r="G465" s="100" t="s">
        <v>147</v>
      </c>
      <c r="H465" s="98">
        <v>127.56334750000002</v>
      </c>
      <c r="I465" s="98">
        <v>129.5081625</v>
      </c>
      <c r="J465" s="98">
        <v>136.09498499999998</v>
      </c>
      <c r="K465" s="98">
        <v>139.13512750000001</v>
      </c>
      <c r="L465" s="98">
        <v>146.43707000000001</v>
      </c>
      <c r="M465" s="98">
        <v>157.23427000000001</v>
      </c>
      <c r="N465" s="98">
        <v>174.37973000000002</v>
      </c>
      <c r="O465" s="98">
        <v>185.36191750000003</v>
      </c>
      <c r="P465" s="98">
        <v>201.880585</v>
      </c>
      <c r="Q465" s="98">
        <v>238.13461250000003</v>
      </c>
    </row>
    <row r="466" spans="1:17" hidden="1" x14ac:dyDescent="0.25">
      <c r="A466" s="92" t="s">
        <v>11</v>
      </c>
      <c r="B466" s="92" t="s">
        <v>12</v>
      </c>
      <c r="C466" s="92" t="s">
        <v>32</v>
      </c>
      <c r="D466" s="92" t="s">
        <v>32</v>
      </c>
      <c r="E466" s="92" t="s">
        <v>35</v>
      </c>
      <c r="F466" s="92" t="s">
        <v>263</v>
      </c>
      <c r="G466" s="100" t="s">
        <v>147</v>
      </c>
      <c r="H466" s="98">
        <v>22.099539999999998</v>
      </c>
      <c r="I466" s="98">
        <v>22.558452500000001</v>
      </c>
      <c r="J466" s="98">
        <v>25.663245000000003</v>
      </c>
      <c r="K466" s="98">
        <v>26.429684999999992</v>
      </c>
      <c r="L466" s="98">
        <v>26.861419999999995</v>
      </c>
      <c r="M466" s="98">
        <v>28.398467499999995</v>
      </c>
      <c r="N466" s="98">
        <v>29.597155000000001</v>
      </c>
      <c r="O466" s="98">
        <v>29.566859999999998</v>
      </c>
      <c r="P466" s="98">
        <v>28.4511875</v>
      </c>
      <c r="Q466" s="98">
        <v>29.989739999999998</v>
      </c>
    </row>
    <row r="467" spans="1:17" hidden="1" x14ac:dyDescent="0.25">
      <c r="A467" s="92" t="s">
        <v>11</v>
      </c>
      <c r="B467" s="92" t="s">
        <v>12</v>
      </c>
      <c r="C467" s="92" t="s">
        <v>32</v>
      </c>
      <c r="D467" s="92" t="s">
        <v>32</v>
      </c>
      <c r="E467" s="92" t="s">
        <v>35</v>
      </c>
      <c r="F467" s="92" t="s">
        <v>205</v>
      </c>
      <c r="G467" s="100" t="s">
        <v>147</v>
      </c>
      <c r="H467" s="98">
        <v>493.78783250000004</v>
      </c>
      <c r="I467" s="98">
        <v>507.35275250000001</v>
      </c>
      <c r="J467" s="98">
        <v>530.07855500000005</v>
      </c>
      <c r="K467" s="98">
        <v>544.94719500000008</v>
      </c>
      <c r="L467" s="98">
        <v>559.07790749999992</v>
      </c>
      <c r="M467" s="98">
        <v>577.82442500000002</v>
      </c>
      <c r="N467" s="98">
        <v>605.32525499999986</v>
      </c>
      <c r="O467" s="98">
        <v>612.3186025</v>
      </c>
      <c r="P467" s="98">
        <v>624.65393749999987</v>
      </c>
      <c r="Q467" s="98">
        <v>682.37057999999979</v>
      </c>
    </row>
    <row r="468" spans="1:17" hidden="1" x14ac:dyDescent="0.25">
      <c r="A468" s="92" t="s">
        <v>11</v>
      </c>
      <c r="B468" s="92" t="s">
        <v>12</v>
      </c>
      <c r="C468" s="92" t="s">
        <v>32</v>
      </c>
      <c r="D468" s="92" t="s">
        <v>32</v>
      </c>
      <c r="E468" s="92" t="s">
        <v>35</v>
      </c>
      <c r="F468" s="92" t="s">
        <v>204</v>
      </c>
      <c r="G468" s="100" t="s">
        <v>147</v>
      </c>
      <c r="H468" s="98">
        <v>411.11392000000012</v>
      </c>
      <c r="I468" s="98">
        <v>418.71072750000002</v>
      </c>
      <c r="J468" s="98">
        <v>440.05222249999997</v>
      </c>
      <c r="K468" s="98">
        <v>459.81734249999982</v>
      </c>
      <c r="L468" s="98">
        <v>498.88114500000006</v>
      </c>
      <c r="M468" s="98">
        <v>567.23469750000015</v>
      </c>
      <c r="N468" s="98">
        <v>640.61208750000014</v>
      </c>
      <c r="O468" s="98">
        <v>680.68397750000008</v>
      </c>
      <c r="P468" s="98">
        <v>745.78283500000009</v>
      </c>
      <c r="Q468" s="98">
        <v>843.00391999999999</v>
      </c>
    </row>
    <row r="469" spans="1:17" hidden="1" x14ac:dyDescent="0.25">
      <c r="A469" s="92" t="s">
        <v>11</v>
      </c>
      <c r="B469" s="92" t="s">
        <v>12</v>
      </c>
      <c r="C469" s="92" t="s">
        <v>32</v>
      </c>
      <c r="D469" s="92" t="s">
        <v>32</v>
      </c>
      <c r="E469" s="92" t="s">
        <v>35</v>
      </c>
      <c r="F469" s="92" t="s">
        <v>228</v>
      </c>
      <c r="G469" s="100" t="s">
        <v>147</v>
      </c>
      <c r="H469" s="98">
        <v>6.6627874999999985</v>
      </c>
      <c r="I469" s="98">
        <v>6.08887</v>
      </c>
      <c r="J469" s="98">
        <v>7.4262899999999998</v>
      </c>
      <c r="K469" s="98">
        <v>8.3395824999999988</v>
      </c>
      <c r="L469" s="98">
        <v>8.8407049999999998</v>
      </c>
      <c r="M469" s="98">
        <v>9.6685549999999996</v>
      </c>
      <c r="N469" s="98">
        <v>10.125472500000001</v>
      </c>
      <c r="O469" s="98">
        <v>9.6204850000000004</v>
      </c>
      <c r="P469" s="98">
        <v>9.6841749999999998</v>
      </c>
      <c r="Q469" s="98">
        <v>10.326817500000001</v>
      </c>
    </row>
    <row r="470" spans="1:17" hidden="1" x14ac:dyDescent="0.25">
      <c r="A470" s="92" t="s">
        <v>11</v>
      </c>
      <c r="B470" s="92" t="s">
        <v>12</v>
      </c>
      <c r="C470" s="92" t="s">
        <v>32</v>
      </c>
      <c r="D470" s="92" t="s">
        <v>32</v>
      </c>
      <c r="E470" s="92" t="s">
        <v>35</v>
      </c>
      <c r="F470" s="92" t="s">
        <v>202</v>
      </c>
      <c r="G470" s="100" t="s">
        <v>147</v>
      </c>
      <c r="H470" s="98">
        <v>882.63736000000017</v>
      </c>
      <c r="I470" s="98">
        <v>888.63620999999978</v>
      </c>
      <c r="J470" s="98">
        <v>930.89786499999991</v>
      </c>
      <c r="K470" s="98">
        <v>972.52954499999987</v>
      </c>
      <c r="L470" s="98">
        <v>1032.5828650000001</v>
      </c>
      <c r="M470" s="98">
        <v>1123.4718524999998</v>
      </c>
      <c r="N470" s="98">
        <v>1169.6071750000003</v>
      </c>
      <c r="O470" s="98">
        <v>1241.2658025000001</v>
      </c>
      <c r="P470" s="98">
        <v>1346.0364749999999</v>
      </c>
      <c r="Q470" s="98">
        <v>1443.7051325</v>
      </c>
    </row>
    <row r="471" spans="1:17" hidden="1" x14ac:dyDescent="0.25">
      <c r="A471" s="92" t="s">
        <v>11</v>
      </c>
      <c r="B471" s="92" t="s">
        <v>12</v>
      </c>
      <c r="C471" s="92" t="s">
        <v>32</v>
      </c>
      <c r="D471" s="92" t="s">
        <v>32</v>
      </c>
      <c r="E471" s="92" t="s">
        <v>35</v>
      </c>
      <c r="F471" s="92" t="s">
        <v>264</v>
      </c>
      <c r="G471" s="100" t="s">
        <v>147</v>
      </c>
      <c r="H471" s="98">
        <v>0</v>
      </c>
      <c r="I471" s="98">
        <v>0</v>
      </c>
      <c r="J471" s="98">
        <v>0</v>
      </c>
      <c r="K471" s="98">
        <v>0</v>
      </c>
      <c r="L471" s="98">
        <v>0</v>
      </c>
      <c r="M471" s="98">
        <v>0</v>
      </c>
      <c r="N471" s="98">
        <v>0</v>
      </c>
      <c r="O471" s="98">
        <v>0</v>
      </c>
      <c r="P471" s="98">
        <v>0</v>
      </c>
      <c r="Q471" s="98">
        <v>436.23179249999987</v>
      </c>
    </row>
    <row r="472" spans="1:17" hidden="1" x14ac:dyDescent="0.25">
      <c r="A472" s="92" t="s">
        <v>11</v>
      </c>
      <c r="B472" s="92" t="s">
        <v>12</v>
      </c>
      <c r="C472" s="92" t="s">
        <v>32</v>
      </c>
      <c r="D472" s="92" t="s">
        <v>32</v>
      </c>
      <c r="E472" s="92" t="s">
        <v>35</v>
      </c>
      <c r="F472" s="92" t="s">
        <v>210</v>
      </c>
      <c r="G472" s="100" t="s">
        <v>147</v>
      </c>
      <c r="H472" s="98">
        <v>17.882930000000002</v>
      </c>
      <c r="I472" s="98">
        <v>18.658529999999999</v>
      </c>
      <c r="J472" s="98">
        <v>19.725285000000003</v>
      </c>
      <c r="K472" s="98">
        <v>19.549424999999999</v>
      </c>
      <c r="L472" s="98">
        <v>21.656202500000003</v>
      </c>
      <c r="M472" s="98">
        <v>24.064100000000003</v>
      </c>
      <c r="N472" s="98">
        <v>26.257852499999998</v>
      </c>
      <c r="O472" s="98">
        <v>25.401382500000004</v>
      </c>
      <c r="P472" s="98">
        <v>27.967897499999999</v>
      </c>
      <c r="Q472" s="98">
        <v>30.752284999999997</v>
      </c>
    </row>
    <row r="473" spans="1:17" hidden="1" x14ac:dyDescent="0.25">
      <c r="A473" s="92" t="s">
        <v>11</v>
      </c>
      <c r="B473" s="92" t="s">
        <v>12</v>
      </c>
      <c r="C473" s="92" t="s">
        <v>32</v>
      </c>
      <c r="D473" s="92" t="s">
        <v>32</v>
      </c>
      <c r="E473" s="92" t="s">
        <v>35</v>
      </c>
      <c r="F473" s="92" t="s">
        <v>199</v>
      </c>
      <c r="G473" s="100" t="s">
        <v>147</v>
      </c>
      <c r="H473" s="98">
        <v>1043.6925900000001</v>
      </c>
      <c r="I473" s="98">
        <v>1080.3698224999998</v>
      </c>
      <c r="J473" s="98">
        <v>1142.0869325000001</v>
      </c>
      <c r="K473" s="98">
        <v>1186.9867749999999</v>
      </c>
      <c r="L473" s="98">
        <v>1273.6500449999999</v>
      </c>
      <c r="M473" s="98">
        <v>1388.6957974999996</v>
      </c>
      <c r="N473" s="98">
        <v>1528.8919625000003</v>
      </c>
      <c r="O473" s="98">
        <v>1573.6744375000003</v>
      </c>
      <c r="P473" s="98">
        <v>1729.7973300000006</v>
      </c>
      <c r="Q473" s="98">
        <v>2000.5631975000006</v>
      </c>
    </row>
    <row r="474" spans="1:17" hidden="1" x14ac:dyDescent="0.25">
      <c r="A474" s="92" t="s">
        <v>11</v>
      </c>
      <c r="B474" s="92" t="s">
        <v>12</v>
      </c>
      <c r="C474" s="92" t="s">
        <v>32</v>
      </c>
      <c r="D474" s="92" t="s">
        <v>32</v>
      </c>
      <c r="E474" s="92" t="s">
        <v>35</v>
      </c>
      <c r="F474" s="92" t="s">
        <v>219</v>
      </c>
      <c r="G474" s="100" t="s">
        <v>147</v>
      </c>
      <c r="H474" s="98">
        <v>124.30648249999999</v>
      </c>
      <c r="I474" s="98">
        <v>128.82553000000001</v>
      </c>
      <c r="J474" s="98">
        <v>135.04487</v>
      </c>
      <c r="K474" s="98">
        <v>138.745395</v>
      </c>
      <c r="L474" s="98">
        <v>148.41131749999997</v>
      </c>
      <c r="M474" s="98">
        <v>159.90179999999998</v>
      </c>
      <c r="N474" s="98">
        <v>173.02520749999996</v>
      </c>
      <c r="O474" s="98">
        <v>175.81264250000001</v>
      </c>
      <c r="P474" s="98">
        <v>180.86688000000001</v>
      </c>
      <c r="Q474" s="98">
        <v>192.94894500000004</v>
      </c>
    </row>
    <row r="475" spans="1:17" hidden="1" x14ac:dyDescent="0.25">
      <c r="A475" s="92" t="s">
        <v>11</v>
      </c>
      <c r="B475" s="92" t="s">
        <v>12</v>
      </c>
      <c r="C475" s="92" t="s">
        <v>32</v>
      </c>
      <c r="D475" s="92" t="s">
        <v>32</v>
      </c>
      <c r="E475" s="92" t="s">
        <v>35</v>
      </c>
      <c r="F475" s="92" t="s">
        <v>200</v>
      </c>
      <c r="G475" s="100" t="s">
        <v>147</v>
      </c>
      <c r="H475" s="98">
        <v>486.09053999999992</v>
      </c>
      <c r="I475" s="98">
        <v>510.99164999999994</v>
      </c>
      <c r="J475" s="98">
        <v>538.22302999999988</v>
      </c>
      <c r="K475" s="98">
        <v>567.4038075000002</v>
      </c>
      <c r="L475" s="98">
        <v>606.19085500000006</v>
      </c>
      <c r="M475" s="98">
        <v>660.31995499999994</v>
      </c>
      <c r="N475" s="98">
        <v>733.64326000000017</v>
      </c>
      <c r="O475" s="98">
        <v>775.45446749999985</v>
      </c>
      <c r="P475" s="98">
        <v>847.02737250000007</v>
      </c>
      <c r="Q475" s="98">
        <v>962.95565000000022</v>
      </c>
    </row>
    <row r="476" spans="1:17" hidden="1" x14ac:dyDescent="0.25">
      <c r="A476" s="92" t="s">
        <v>11</v>
      </c>
      <c r="B476" s="92" t="s">
        <v>12</v>
      </c>
      <c r="C476" s="92" t="s">
        <v>32</v>
      </c>
      <c r="D476" s="92" t="s">
        <v>32</v>
      </c>
      <c r="E476" s="92" t="s">
        <v>36</v>
      </c>
      <c r="F476" s="92" t="s">
        <v>260</v>
      </c>
      <c r="G476" s="100" t="s">
        <v>147</v>
      </c>
      <c r="H476" s="98">
        <v>6.4321500000000009</v>
      </c>
      <c r="I476" s="98">
        <v>6.4466774999999998</v>
      </c>
      <c r="J476" s="98">
        <v>5.9688700000000008</v>
      </c>
      <c r="K476" s="98">
        <v>6.0277650000000005</v>
      </c>
      <c r="L476" s="98">
        <v>5.7444775000000003</v>
      </c>
      <c r="M476" s="98">
        <v>5.6366775000000002</v>
      </c>
      <c r="N476" s="98">
        <v>5.6331924999999998</v>
      </c>
      <c r="O476" s="98">
        <v>5.2061549999999999</v>
      </c>
      <c r="P476" s="98">
        <v>4.610455</v>
      </c>
      <c r="Q476" s="98">
        <v>4.3972625000000001</v>
      </c>
    </row>
    <row r="477" spans="1:17" hidden="1" x14ac:dyDescent="0.25">
      <c r="A477" s="92" t="s">
        <v>11</v>
      </c>
      <c r="B477" s="92" t="s">
        <v>12</v>
      </c>
      <c r="C477" s="92" t="s">
        <v>32</v>
      </c>
      <c r="D477" s="92" t="s">
        <v>32</v>
      </c>
      <c r="E477" s="92" t="s">
        <v>36</v>
      </c>
      <c r="F477" s="92" t="s">
        <v>203</v>
      </c>
      <c r="G477" s="100" t="s">
        <v>147</v>
      </c>
      <c r="H477" s="98">
        <v>517.82153749999998</v>
      </c>
      <c r="I477" s="98">
        <v>525.23478750000004</v>
      </c>
      <c r="J477" s="98">
        <v>519.76891999999998</v>
      </c>
      <c r="K477" s="98">
        <v>517.14288499999998</v>
      </c>
      <c r="L477" s="98">
        <v>518.02358249999997</v>
      </c>
      <c r="M477" s="98">
        <v>477.24066749999997</v>
      </c>
      <c r="N477" s="98">
        <v>425.69392499999998</v>
      </c>
      <c r="O477" s="98">
        <v>375.24594499999995</v>
      </c>
      <c r="P477" s="98">
        <v>362.69393749999995</v>
      </c>
      <c r="Q477" s="98">
        <v>256.95074499999998</v>
      </c>
    </row>
    <row r="478" spans="1:17" hidden="1" x14ac:dyDescent="0.25">
      <c r="A478" s="92" t="s">
        <v>11</v>
      </c>
      <c r="B478" s="92" t="s">
        <v>12</v>
      </c>
      <c r="C478" s="92" t="s">
        <v>32</v>
      </c>
      <c r="D478" s="92" t="s">
        <v>32</v>
      </c>
      <c r="E478" s="92" t="s">
        <v>36</v>
      </c>
      <c r="F478" s="92" t="s">
        <v>191</v>
      </c>
      <c r="G478" s="100" t="s">
        <v>147</v>
      </c>
      <c r="H478" s="98">
        <v>11.537109999999998</v>
      </c>
      <c r="I478" s="98">
        <v>9.6694924999999987</v>
      </c>
      <c r="J478" s="98">
        <v>9.0957975000000015</v>
      </c>
      <c r="K478" s="98">
        <v>9.1856799999999978</v>
      </c>
      <c r="L478" s="98">
        <v>9.0871825000000008</v>
      </c>
      <c r="M478" s="98">
        <v>9.0415600000000005</v>
      </c>
      <c r="N478" s="98">
        <v>8.9829300000000014</v>
      </c>
      <c r="O478" s="98">
        <v>8.9331575000000001</v>
      </c>
      <c r="P478" s="98">
        <v>8.9121975000000013</v>
      </c>
      <c r="Q478" s="98">
        <v>8.892457499999999</v>
      </c>
    </row>
    <row r="479" spans="1:17" hidden="1" x14ac:dyDescent="0.25">
      <c r="A479" s="92" t="s">
        <v>11</v>
      </c>
      <c r="B479" s="92" t="s">
        <v>12</v>
      </c>
      <c r="C479" s="92" t="s">
        <v>32</v>
      </c>
      <c r="D479" s="92" t="s">
        <v>32</v>
      </c>
      <c r="E479" s="92" t="s">
        <v>36</v>
      </c>
      <c r="F479" s="92" t="s">
        <v>192</v>
      </c>
      <c r="G479" s="100" t="s">
        <v>147</v>
      </c>
      <c r="H479" s="98">
        <v>263.32602499999996</v>
      </c>
      <c r="I479" s="98">
        <v>259.20647750000001</v>
      </c>
      <c r="J479" s="98">
        <v>261.81476749999996</v>
      </c>
      <c r="K479" s="98">
        <v>259.19106749999997</v>
      </c>
      <c r="L479" s="98">
        <v>257.68140499999998</v>
      </c>
      <c r="M479" s="98">
        <v>257.65606750000001</v>
      </c>
      <c r="N479" s="98">
        <v>255.34811250000001</v>
      </c>
      <c r="O479" s="98">
        <v>255.04223500000001</v>
      </c>
      <c r="P479" s="98">
        <v>255.17268999999996</v>
      </c>
      <c r="Q479" s="98">
        <v>255.13643500000001</v>
      </c>
    </row>
    <row r="480" spans="1:17" hidden="1" x14ac:dyDescent="0.25">
      <c r="A480" s="92" t="s">
        <v>11</v>
      </c>
      <c r="B480" s="92" t="s">
        <v>12</v>
      </c>
      <c r="C480" s="92" t="s">
        <v>32</v>
      </c>
      <c r="D480" s="92" t="s">
        <v>32</v>
      </c>
      <c r="E480" s="92" t="s">
        <v>36</v>
      </c>
      <c r="F480" s="92" t="s">
        <v>206</v>
      </c>
      <c r="G480" s="100" t="s">
        <v>147</v>
      </c>
      <c r="H480" s="98">
        <v>647.30764499999998</v>
      </c>
      <c r="I480" s="98">
        <v>646.59172499999988</v>
      </c>
      <c r="J480" s="98">
        <v>658.4897400000001</v>
      </c>
      <c r="K480" s="98">
        <v>655.09041750000006</v>
      </c>
      <c r="L480" s="98">
        <v>643.52320750000013</v>
      </c>
      <c r="M480" s="98">
        <v>638.35779250000007</v>
      </c>
      <c r="N480" s="98">
        <v>635.43544499999996</v>
      </c>
      <c r="O480" s="98">
        <v>633.68028249999998</v>
      </c>
      <c r="P480" s="98">
        <v>628.29588499999988</v>
      </c>
      <c r="Q480" s="98">
        <v>626.0696925000002</v>
      </c>
    </row>
    <row r="481" spans="1:17" hidden="1" x14ac:dyDescent="0.25">
      <c r="A481" s="92" t="s">
        <v>11</v>
      </c>
      <c r="B481" s="92" t="s">
        <v>12</v>
      </c>
      <c r="C481" s="92" t="s">
        <v>32</v>
      </c>
      <c r="D481" s="92" t="s">
        <v>32</v>
      </c>
      <c r="E481" s="92" t="s">
        <v>36</v>
      </c>
      <c r="F481" s="92" t="s">
        <v>220</v>
      </c>
      <c r="G481" s="100" t="s">
        <v>147</v>
      </c>
      <c r="H481" s="98">
        <v>11.603087499999999</v>
      </c>
      <c r="I481" s="98">
        <v>10.777682499999999</v>
      </c>
      <c r="J481" s="98">
        <v>9.1657024999999983</v>
      </c>
      <c r="K481" s="98">
        <v>8.4861200000000014</v>
      </c>
      <c r="L481" s="98">
        <v>7.1476674999999972</v>
      </c>
      <c r="M481" s="98">
        <v>6.694779999999998</v>
      </c>
      <c r="N481" s="98">
        <v>5.7842500000000001</v>
      </c>
      <c r="O481" s="98">
        <v>3.4489050000000012</v>
      </c>
      <c r="P481" s="98">
        <v>2.7131050000000005</v>
      </c>
      <c r="Q481" s="98">
        <v>2.0526600000000004</v>
      </c>
    </row>
    <row r="482" spans="1:17" hidden="1" x14ac:dyDescent="0.25">
      <c r="A482" s="92" t="s">
        <v>11</v>
      </c>
      <c r="B482" s="92" t="s">
        <v>12</v>
      </c>
      <c r="C482" s="92" t="s">
        <v>32</v>
      </c>
      <c r="D482" s="92" t="s">
        <v>32</v>
      </c>
      <c r="E482" s="92" t="s">
        <v>36</v>
      </c>
      <c r="F482" s="92" t="s">
        <v>224</v>
      </c>
      <c r="G482" s="100" t="s">
        <v>147</v>
      </c>
      <c r="H482" s="98">
        <v>146.58487249999999</v>
      </c>
      <c r="I482" s="98">
        <v>146.4390875</v>
      </c>
      <c r="J482" s="98">
        <v>146.40276499999996</v>
      </c>
      <c r="K482" s="98">
        <v>146.08536750000002</v>
      </c>
      <c r="L482" s="98">
        <v>144.98099249999996</v>
      </c>
      <c r="M482" s="98">
        <v>144.96839249999999</v>
      </c>
      <c r="N482" s="98">
        <v>144.58221000000003</v>
      </c>
      <c r="O482" s="98">
        <v>138.01435250000003</v>
      </c>
      <c r="P482" s="98">
        <v>135.64307000000002</v>
      </c>
      <c r="Q482" s="98">
        <v>131.6387675</v>
      </c>
    </row>
    <row r="483" spans="1:17" hidden="1" x14ac:dyDescent="0.25">
      <c r="A483" s="92" t="s">
        <v>11</v>
      </c>
      <c r="B483" s="92" t="s">
        <v>12</v>
      </c>
      <c r="C483" s="92" t="s">
        <v>32</v>
      </c>
      <c r="D483" s="92" t="s">
        <v>32</v>
      </c>
      <c r="E483" s="92" t="s">
        <v>36</v>
      </c>
      <c r="F483" s="92" t="s">
        <v>259</v>
      </c>
      <c r="G483" s="100" t="s">
        <v>147</v>
      </c>
      <c r="H483" s="98">
        <v>3.2759025000000004</v>
      </c>
      <c r="I483" s="98">
        <v>2.6891175</v>
      </c>
      <c r="J483" s="98">
        <v>2.6590499999999997</v>
      </c>
      <c r="K483" s="98">
        <v>2.7434274999999992</v>
      </c>
      <c r="L483" s="98">
        <v>2.748137499999999</v>
      </c>
      <c r="M483" s="98">
        <v>2.4501624999999998</v>
      </c>
      <c r="N483" s="98">
        <v>2.0283474999999993</v>
      </c>
      <c r="O483" s="98">
        <v>1.8061674999999999</v>
      </c>
      <c r="P483" s="98">
        <v>1.7726975000000003</v>
      </c>
      <c r="Q483" s="98">
        <v>1.6342475000000003</v>
      </c>
    </row>
    <row r="484" spans="1:17" hidden="1" x14ac:dyDescent="0.25">
      <c r="A484" s="92" t="s">
        <v>11</v>
      </c>
      <c r="B484" s="92" t="s">
        <v>12</v>
      </c>
      <c r="C484" s="92" t="s">
        <v>32</v>
      </c>
      <c r="D484" s="92" t="s">
        <v>32</v>
      </c>
      <c r="E484" s="92" t="s">
        <v>36</v>
      </c>
      <c r="F484" s="92" t="s">
        <v>223</v>
      </c>
      <c r="G484" s="100" t="s">
        <v>147</v>
      </c>
      <c r="H484" s="98">
        <v>3.6792050000000001</v>
      </c>
      <c r="I484" s="98">
        <v>2.4259450000000005</v>
      </c>
      <c r="J484" s="98">
        <v>2.0774625000000002</v>
      </c>
      <c r="K484" s="98">
        <v>2.0680475</v>
      </c>
      <c r="L484" s="98">
        <v>1.9777650000000002</v>
      </c>
      <c r="M484" s="98">
        <v>1.7659474999999996</v>
      </c>
      <c r="N484" s="98">
        <v>1.5256924999999997</v>
      </c>
      <c r="O484" s="98">
        <v>0.89891249999999989</v>
      </c>
      <c r="P484" s="98">
        <v>0.66780000000000006</v>
      </c>
      <c r="Q484" s="98">
        <v>0.66780749999999989</v>
      </c>
    </row>
    <row r="485" spans="1:17" hidden="1" x14ac:dyDescent="0.25">
      <c r="A485" s="92" t="s">
        <v>11</v>
      </c>
      <c r="B485" s="92" t="s">
        <v>12</v>
      </c>
      <c r="C485" s="92" t="s">
        <v>32</v>
      </c>
      <c r="D485" s="92" t="s">
        <v>32</v>
      </c>
      <c r="E485" s="92" t="s">
        <v>36</v>
      </c>
      <c r="F485" s="92" t="s">
        <v>221</v>
      </c>
      <c r="G485" s="100" t="s">
        <v>147</v>
      </c>
      <c r="H485" s="98">
        <v>160.93337250000002</v>
      </c>
      <c r="I485" s="98">
        <v>160.16418249999998</v>
      </c>
      <c r="J485" s="98">
        <v>163.80491749999999</v>
      </c>
      <c r="K485" s="98">
        <v>146.5999175</v>
      </c>
      <c r="L485" s="98">
        <v>133.17588500000005</v>
      </c>
      <c r="M485" s="98">
        <v>111.81733999999997</v>
      </c>
      <c r="N485" s="98">
        <v>61.473680000000002</v>
      </c>
      <c r="O485" s="98">
        <v>42.198942500000008</v>
      </c>
      <c r="P485" s="98">
        <v>16.393052500000003</v>
      </c>
      <c r="Q485" s="98">
        <v>2.0753775000000005</v>
      </c>
    </row>
    <row r="486" spans="1:17" hidden="1" x14ac:dyDescent="0.25">
      <c r="A486" s="92" t="s">
        <v>11</v>
      </c>
      <c r="B486" s="92" t="s">
        <v>12</v>
      </c>
      <c r="C486" s="92" t="s">
        <v>32</v>
      </c>
      <c r="D486" s="92" t="s">
        <v>32</v>
      </c>
      <c r="E486" s="92" t="s">
        <v>36</v>
      </c>
      <c r="F486" s="92" t="s">
        <v>222</v>
      </c>
      <c r="G486" s="100" t="s">
        <v>147</v>
      </c>
      <c r="H486" s="98">
        <v>19.544754999999999</v>
      </c>
      <c r="I486" s="98">
        <v>19.4830975</v>
      </c>
      <c r="J486" s="98">
        <v>19.194457499999999</v>
      </c>
      <c r="K486" s="98">
        <v>19.166877499999998</v>
      </c>
      <c r="L486" s="98">
        <v>19.186722500000002</v>
      </c>
      <c r="M486" s="98">
        <v>18.026464999999998</v>
      </c>
      <c r="N486" s="98">
        <v>15.952135</v>
      </c>
      <c r="O486" s="98">
        <v>7.0341275000000003</v>
      </c>
      <c r="P486" s="98">
        <v>4.1228675000000008</v>
      </c>
      <c r="Q486" s="98">
        <v>4.0809475000000015</v>
      </c>
    </row>
    <row r="487" spans="1:17" hidden="1" x14ac:dyDescent="0.25">
      <c r="A487" s="92" t="s">
        <v>11</v>
      </c>
      <c r="B487" s="92" t="s">
        <v>12</v>
      </c>
      <c r="C487" s="92" t="s">
        <v>32</v>
      </c>
      <c r="D487" s="92" t="s">
        <v>32</v>
      </c>
      <c r="E487" s="92" t="s">
        <v>36</v>
      </c>
      <c r="F487" s="92" t="s">
        <v>201</v>
      </c>
      <c r="G487" s="100" t="s">
        <v>147</v>
      </c>
      <c r="H487" s="98">
        <v>750.86077999999975</v>
      </c>
      <c r="I487" s="98">
        <v>749.32038249999982</v>
      </c>
      <c r="J487" s="98">
        <v>745.10300999999981</v>
      </c>
      <c r="K487" s="98">
        <v>743.71382249999999</v>
      </c>
      <c r="L487" s="98">
        <v>742.96653749999996</v>
      </c>
      <c r="M487" s="98">
        <v>722.80673749999983</v>
      </c>
      <c r="N487" s="98">
        <v>571.98677249999992</v>
      </c>
      <c r="O487" s="98">
        <v>523.93619500000011</v>
      </c>
      <c r="P487" s="98">
        <v>523.85925750000013</v>
      </c>
      <c r="Q487" s="98">
        <v>522.28231000000005</v>
      </c>
    </row>
    <row r="488" spans="1:17" hidden="1" x14ac:dyDescent="0.25">
      <c r="A488" s="92" t="s">
        <v>11</v>
      </c>
      <c r="B488" s="92" t="s">
        <v>12</v>
      </c>
      <c r="C488" s="92" t="s">
        <v>32</v>
      </c>
      <c r="D488" s="92" t="s">
        <v>32</v>
      </c>
      <c r="E488" s="92" t="s">
        <v>36</v>
      </c>
      <c r="F488" s="92" t="s">
        <v>207</v>
      </c>
      <c r="G488" s="100" t="s">
        <v>147</v>
      </c>
      <c r="H488" s="98">
        <v>146.25801999999999</v>
      </c>
      <c r="I488" s="98">
        <v>146.02364999999998</v>
      </c>
      <c r="J488" s="98">
        <v>145.39850749999997</v>
      </c>
      <c r="K488" s="98">
        <v>144.22609500000004</v>
      </c>
      <c r="L488" s="98">
        <v>144.50420750000001</v>
      </c>
      <c r="M488" s="98">
        <v>136.53878500000002</v>
      </c>
      <c r="N488" s="98">
        <v>125.18827250000001</v>
      </c>
      <c r="O488" s="98">
        <v>85.990957499999979</v>
      </c>
      <c r="P488" s="98">
        <v>70.340229999999991</v>
      </c>
      <c r="Q488" s="98">
        <v>69.335544999999996</v>
      </c>
    </row>
    <row r="489" spans="1:17" hidden="1" x14ac:dyDescent="0.25">
      <c r="A489" s="92" t="s">
        <v>11</v>
      </c>
      <c r="B489" s="92" t="s">
        <v>12</v>
      </c>
      <c r="C489" s="92" t="s">
        <v>32</v>
      </c>
      <c r="D489" s="92" t="s">
        <v>32</v>
      </c>
      <c r="E489" s="92" t="s">
        <v>36</v>
      </c>
      <c r="F489" s="92" t="s">
        <v>218</v>
      </c>
      <c r="G489" s="100" t="s">
        <v>147</v>
      </c>
      <c r="H489" s="98">
        <v>49.585324999999997</v>
      </c>
      <c r="I489" s="98">
        <v>49.153464999999976</v>
      </c>
      <c r="J489" s="98">
        <v>47.935604999999995</v>
      </c>
      <c r="K489" s="98">
        <v>46.363445000000006</v>
      </c>
      <c r="L489" s="98">
        <v>45.006149999999991</v>
      </c>
      <c r="M489" s="98">
        <v>34.559575000000002</v>
      </c>
      <c r="N489" s="98">
        <v>26.703385000000004</v>
      </c>
      <c r="O489" s="98">
        <v>20.95373</v>
      </c>
      <c r="P489" s="98">
        <v>19.237697500000003</v>
      </c>
      <c r="Q489" s="98">
        <v>19.125385000000009</v>
      </c>
    </row>
    <row r="490" spans="1:17" hidden="1" x14ac:dyDescent="0.25">
      <c r="A490" s="92" t="s">
        <v>11</v>
      </c>
      <c r="B490" s="92" t="s">
        <v>12</v>
      </c>
      <c r="C490" s="92" t="s">
        <v>32</v>
      </c>
      <c r="D490" s="92" t="s">
        <v>32</v>
      </c>
      <c r="E490" s="92" t="s">
        <v>36</v>
      </c>
      <c r="F490" s="92" t="s">
        <v>194</v>
      </c>
      <c r="G490" s="100" t="s">
        <v>147</v>
      </c>
      <c r="H490" s="98">
        <v>136.00719249999997</v>
      </c>
      <c r="I490" s="98">
        <v>89.899409999999989</v>
      </c>
      <c r="J490" s="98">
        <v>72.438227499999996</v>
      </c>
      <c r="K490" s="98">
        <v>71.505779999999987</v>
      </c>
      <c r="L490" s="98">
        <v>71.070127499999998</v>
      </c>
      <c r="M490" s="98">
        <v>70.445422500000006</v>
      </c>
      <c r="N490" s="98">
        <v>71.347449999999981</v>
      </c>
      <c r="O490" s="98">
        <v>72.337879999999998</v>
      </c>
      <c r="P490" s="98">
        <v>73.012572499999976</v>
      </c>
      <c r="Q490" s="98">
        <v>68.699264999999997</v>
      </c>
    </row>
    <row r="491" spans="1:17" hidden="1" x14ac:dyDescent="0.25">
      <c r="A491" s="92" t="s">
        <v>11</v>
      </c>
      <c r="B491" s="92" t="s">
        <v>12</v>
      </c>
      <c r="C491" s="92" t="s">
        <v>32</v>
      </c>
      <c r="D491" s="92" t="s">
        <v>32</v>
      </c>
      <c r="E491" s="92" t="s">
        <v>36</v>
      </c>
      <c r="F491" s="92" t="s">
        <v>195</v>
      </c>
      <c r="G491" s="100" t="s">
        <v>147</v>
      </c>
      <c r="H491" s="98">
        <v>211.40383500000002</v>
      </c>
      <c r="I491" s="98">
        <v>210.74551499999998</v>
      </c>
      <c r="J491" s="98">
        <v>210.86994249999995</v>
      </c>
      <c r="K491" s="98">
        <v>210.88302749999997</v>
      </c>
      <c r="L491" s="98">
        <v>210.60557999999997</v>
      </c>
      <c r="M491" s="98">
        <v>209.43530499999997</v>
      </c>
      <c r="N491" s="98">
        <v>209.38816000000006</v>
      </c>
      <c r="O491" s="98">
        <v>209.08641249999994</v>
      </c>
      <c r="P491" s="98">
        <v>207.96191000000005</v>
      </c>
      <c r="Q491" s="98">
        <v>207.92412500000003</v>
      </c>
    </row>
    <row r="492" spans="1:17" hidden="1" x14ac:dyDescent="0.25">
      <c r="A492" s="92" t="s">
        <v>11</v>
      </c>
      <c r="B492" s="92" t="s">
        <v>12</v>
      </c>
      <c r="C492" s="92" t="s">
        <v>32</v>
      </c>
      <c r="D492" s="92" t="s">
        <v>32</v>
      </c>
      <c r="E492" s="92" t="s">
        <v>36</v>
      </c>
      <c r="F492" s="92" t="s">
        <v>209</v>
      </c>
      <c r="G492" s="100" t="s">
        <v>147</v>
      </c>
      <c r="H492" s="98">
        <v>465.01163250000002</v>
      </c>
      <c r="I492" s="98">
        <v>463.56686000000002</v>
      </c>
      <c r="J492" s="98">
        <v>462.17939499999989</v>
      </c>
      <c r="K492" s="98">
        <v>461.41236250000009</v>
      </c>
      <c r="L492" s="98">
        <v>464.12032750000009</v>
      </c>
      <c r="M492" s="98">
        <v>444.72752000000003</v>
      </c>
      <c r="N492" s="98">
        <v>424.38183500000014</v>
      </c>
      <c r="O492" s="98">
        <v>410.1453775</v>
      </c>
      <c r="P492" s="98">
        <v>406.65294499999999</v>
      </c>
      <c r="Q492" s="98">
        <v>396.00337000000002</v>
      </c>
    </row>
    <row r="493" spans="1:17" hidden="1" x14ac:dyDescent="0.25">
      <c r="A493" s="92" t="s">
        <v>11</v>
      </c>
      <c r="B493" s="92" t="s">
        <v>12</v>
      </c>
      <c r="C493" s="92" t="s">
        <v>32</v>
      </c>
      <c r="D493" s="92" t="s">
        <v>32</v>
      </c>
      <c r="E493" s="92" t="s">
        <v>36</v>
      </c>
      <c r="F493" s="92" t="s">
        <v>208</v>
      </c>
      <c r="G493" s="100" t="s">
        <v>147</v>
      </c>
      <c r="H493" s="98">
        <v>218.40448000000006</v>
      </c>
      <c r="I493" s="98">
        <v>216.47360250000006</v>
      </c>
      <c r="J493" s="98">
        <v>216.39277749999997</v>
      </c>
      <c r="K493" s="98">
        <v>216.33066250000002</v>
      </c>
      <c r="L493" s="98">
        <v>216.29783000000003</v>
      </c>
      <c r="M493" s="98">
        <v>185.44839249999998</v>
      </c>
      <c r="N493" s="98">
        <v>158.84132999999997</v>
      </c>
      <c r="O493" s="98">
        <v>111.41941249999999</v>
      </c>
      <c r="P493" s="98">
        <v>94.505610000000019</v>
      </c>
      <c r="Q493" s="98">
        <v>93.526699999999977</v>
      </c>
    </row>
    <row r="494" spans="1:17" hidden="1" x14ac:dyDescent="0.25">
      <c r="A494" s="92" t="s">
        <v>11</v>
      </c>
      <c r="B494" s="92" t="s">
        <v>12</v>
      </c>
      <c r="C494" s="92" t="s">
        <v>32</v>
      </c>
      <c r="D494" s="92" t="s">
        <v>32</v>
      </c>
      <c r="E494" s="92" t="s">
        <v>36</v>
      </c>
      <c r="F494" s="92" t="s">
        <v>261</v>
      </c>
      <c r="G494" s="100" t="s">
        <v>147</v>
      </c>
      <c r="H494" s="98">
        <v>0.47859499999999994</v>
      </c>
      <c r="I494" s="98">
        <v>0.7774350000000001</v>
      </c>
      <c r="J494" s="98">
        <v>0.57898749999999999</v>
      </c>
      <c r="K494" s="98">
        <v>0.65369750000000004</v>
      </c>
      <c r="L494" s="98">
        <v>0.77276</v>
      </c>
      <c r="M494" s="98">
        <v>0.79377749999999991</v>
      </c>
      <c r="N494" s="98">
        <v>0.77976999999999985</v>
      </c>
      <c r="O494" s="98">
        <v>0.7750999999999999</v>
      </c>
      <c r="P494" s="98">
        <v>0.78209000000000017</v>
      </c>
      <c r="Q494" s="98">
        <v>0.78442750000000006</v>
      </c>
    </row>
    <row r="495" spans="1:17" hidden="1" x14ac:dyDescent="0.25">
      <c r="A495" s="92" t="s">
        <v>11</v>
      </c>
      <c r="B495" s="92" t="s">
        <v>12</v>
      </c>
      <c r="C495" s="92" t="s">
        <v>32</v>
      </c>
      <c r="D495" s="92" t="s">
        <v>32</v>
      </c>
      <c r="E495" s="92" t="s">
        <v>36</v>
      </c>
      <c r="F495" s="92" t="s">
        <v>196</v>
      </c>
      <c r="G495" s="100" t="s">
        <v>147</v>
      </c>
      <c r="H495" s="98">
        <v>490.96042749999992</v>
      </c>
      <c r="I495" s="98">
        <v>489.8057475</v>
      </c>
      <c r="J495" s="98">
        <v>486.34043000000003</v>
      </c>
      <c r="K495" s="98">
        <v>486.955625</v>
      </c>
      <c r="L495" s="98">
        <v>496.75144000000006</v>
      </c>
      <c r="M495" s="98">
        <v>481.04335750000001</v>
      </c>
      <c r="N495" s="98">
        <v>483.7481975</v>
      </c>
      <c r="O495" s="98">
        <v>486.85092749999995</v>
      </c>
      <c r="P495" s="98">
        <v>482.39056000000005</v>
      </c>
      <c r="Q495" s="98">
        <v>462.9352925</v>
      </c>
    </row>
    <row r="496" spans="1:17" hidden="1" x14ac:dyDescent="0.25">
      <c r="A496" s="92" t="s">
        <v>11</v>
      </c>
      <c r="B496" s="92" t="s">
        <v>12</v>
      </c>
      <c r="C496" s="92" t="s">
        <v>32</v>
      </c>
      <c r="D496" s="92" t="s">
        <v>32</v>
      </c>
      <c r="E496" s="92" t="s">
        <v>36</v>
      </c>
      <c r="F496" s="92" t="s">
        <v>197</v>
      </c>
      <c r="G496" s="100" t="s">
        <v>147</v>
      </c>
      <c r="H496" s="98">
        <v>1282.0433475000004</v>
      </c>
      <c r="I496" s="98">
        <v>1281.7748950000002</v>
      </c>
      <c r="J496" s="98">
        <v>1276.6273299999998</v>
      </c>
      <c r="K496" s="98">
        <v>1276.0065749999997</v>
      </c>
      <c r="L496" s="98">
        <v>1276.3552</v>
      </c>
      <c r="M496" s="98">
        <v>1231.1925675</v>
      </c>
      <c r="N496" s="98">
        <v>1037.7472474999997</v>
      </c>
      <c r="O496" s="98">
        <v>796.15539249999983</v>
      </c>
      <c r="P496" s="98">
        <v>609.99718999999982</v>
      </c>
      <c r="Q496" s="98">
        <v>548.01114249999989</v>
      </c>
    </row>
    <row r="497" spans="1:17" hidden="1" x14ac:dyDescent="0.25">
      <c r="A497" s="92" t="s">
        <v>11</v>
      </c>
      <c r="B497" s="92" t="s">
        <v>12</v>
      </c>
      <c r="C497" s="92" t="s">
        <v>32</v>
      </c>
      <c r="D497" s="92" t="s">
        <v>32</v>
      </c>
      <c r="E497" s="92" t="s">
        <v>36</v>
      </c>
      <c r="F497" s="92" t="s">
        <v>229</v>
      </c>
      <c r="G497" s="100" t="s">
        <v>147</v>
      </c>
      <c r="H497" s="98">
        <v>21.175892499999996</v>
      </c>
      <c r="I497" s="98">
        <v>19.5973775</v>
      </c>
      <c r="J497" s="98">
        <v>19.321040000000004</v>
      </c>
      <c r="K497" s="98">
        <v>19.5537025</v>
      </c>
      <c r="L497" s="98">
        <v>19.698997499999997</v>
      </c>
      <c r="M497" s="98">
        <v>12.8869525</v>
      </c>
      <c r="N497" s="98">
        <v>15.4459225</v>
      </c>
      <c r="O497" s="98">
        <v>18.825002499999997</v>
      </c>
      <c r="P497" s="98">
        <v>19.423527499999999</v>
      </c>
      <c r="Q497" s="98">
        <v>19.35455</v>
      </c>
    </row>
    <row r="498" spans="1:17" hidden="1" x14ac:dyDescent="0.25">
      <c r="A498" s="92" t="s">
        <v>11</v>
      </c>
      <c r="B498" s="92" t="s">
        <v>12</v>
      </c>
      <c r="C498" s="92" t="s">
        <v>32</v>
      </c>
      <c r="D498" s="92" t="s">
        <v>32</v>
      </c>
      <c r="E498" s="92" t="s">
        <v>36</v>
      </c>
      <c r="F498" s="92" t="s">
        <v>198</v>
      </c>
      <c r="G498" s="100" t="s">
        <v>147</v>
      </c>
      <c r="H498" s="98">
        <v>20.463935000000003</v>
      </c>
      <c r="I498" s="98">
        <v>20.403692499999998</v>
      </c>
      <c r="J498" s="98">
        <v>20.765022500000001</v>
      </c>
      <c r="K498" s="98">
        <v>20.46059</v>
      </c>
      <c r="L498" s="98">
        <v>20.315572500000002</v>
      </c>
      <c r="M498" s="98">
        <v>20.260422500000001</v>
      </c>
      <c r="N498" s="98">
        <v>20.1742925</v>
      </c>
      <c r="O498" s="98">
        <v>20.179510000000001</v>
      </c>
      <c r="P498" s="98">
        <v>20.188865</v>
      </c>
      <c r="Q498" s="98">
        <v>20.182487499999997</v>
      </c>
    </row>
    <row r="499" spans="1:17" hidden="1" x14ac:dyDescent="0.25">
      <c r="A499" s="92" t="s">
        <v>11</v>
      </c>
      <c r="B499" s="92" t="s">
        <v>12</v>
      </c>
      <c r="C499" s="92" t="s">
        <v>32</v>
      </c>
      <c r="D499" s="92" t="s">
        <v>32</v>
      </c>
      <c r="E499" s="92" t="s">
        <v>36</v>
      </c>
      <c r="F499" s="92" t="s">
        <v>231</v>
      </c>
      <c r="G499" s="100" t="s">
        <v>147</v>
      </c>
      <c r="H499" s="98">
        <v>6.5996774999999994</v>
      </c>
      <c r="I499" s="98">
        <v>6.2805324999999987</v>
      </c>
      <c r="J499" s="98">
        <v>6.2075274999999976</v>
      </c>
      <c r="K499" s="98">
        <v>6.1974299999999989</v>
      </c>
      <c r="L499" s="98">
        <v>6.1515949999999995</v>
      </c>
      <c r="M499" s="98">
        <v>6.1063800000000006</v>
      </c>
      <c r="N499" s="98">
        <v>6.0832249999999988</v>
      </c>
      <c r="O499" s="98">
        <v>6.0649699999999989</v>
      </c>
      <c r="P499" s="98">
        <v>6.0603175</v>
      </c>
      <c r="Q499" s="98">
        <v>5.8432925000000004</v>
      </c>
    </row>
    <row r="500" spans="1:17" hidden="1" x14ac:dyDescent="0.25">
      <c r="A500" s="92" t="s">
        <v>11</v>
      </c>
      <c r="B500" s="92" t="s">
        <v>12</v>
      </c>
      <c r="C500" s="92" t="s">
        <v>32</v>
      </c>
      <c r="D500" s="92" t="s">
        <v>32</v>
      </c>
      <c r="E500" s="92" t="s">
        <v>36</v>
      </c>
      <c r="F500" s="92" t="s">
        <v>230</v>
      </c>
      <c r="G500" s="100" t="s">
        <v>147</v>
      </c>
      <c r="H500" s="98">
        <v>13.604110000000004</v>
      </c>
      <c r="I500" s="98">
        <v>13.598280000000003</v>
      </c>
      <c r="J500" s="98">
        <v>13.364715000000004</v>
      </c>
      <c r="K500" s="98">
        <v>13.302270000000004</v>
      </c>
      <c r="L500" s="98">
        <v>13.3092475</v>
      </c>
      <c r="M500" s="98">
        <v>13.300970000000003</v>
      </c>
      <c r="N500" s="98">
        <v>13.305129999999997</v>
      </c>
      <c r="O500" s="98">
        <v>13.3004575</v>
      </c>
      <c r="P500" s="98">
        <v>13.291187500000001</v>
      </c>
      <c r="Q500" s="98">
        <v>13.295727499999998</v>
      </c>
    </row>
    <row r="501" spans="1:17" hidden="1" x14ac:dyDescent="0.25">
      <c r="A501" s="92" t="s">
        <v>11</v>
      </c>
      <c r="B501" s="92" t="s">
        <v>12</v>
      </c>
      <c r="C501" s="92" t="s">
        <v>32</v>
      </c>
      <c r="D501" s="92" t="s">
        <v>32</v>
      </c>
      <c r="E501" s="92" t="s">
        <v>36</v>
      </c>
      <c r="F501" s="92" t="s">
        <v>262</v>
      </c>
      <c r="G501" s="100" t="s">
        <v>147</v>
      </c>
      <c r="H501" s="98">
        <v>312.83317</v>
      </c>
      <c r="I501" s="98">
        <v>314.85577499999999</v>
      </c>
      <c r="J501" s="98">
        <v>312.57057499999996</v>
      </c>
      <c r="K501" s="98">
        <v>320.7173775</v>
      </c>
      <c r="L501" s="98">
        <v>315.03887499999996</v>
      </c>
      <c r="M501" s="98">
        <v>311.76123749999994</v>
      </c>
      <c r="N501" s="98">
        <v>310.8919325</v>
      </c>
      <c r="O501" s="98">
        <v>309.63795249999998</v>
      </c>
      <c r="P501" s="98">
        <v>309.34724500000004</v>
      </c>
      <c r="Q501" s="98">
        <v>308.53638999999993</v>
      </c>
    </row>
    <row r="502" spans="1:17" hidden="1" x14ac:dyDescent="0.25">
      <c r="A502" s="92" t="s">
        <v>11</v>
      </c>
      <c r="B502" s="92" t="s">
        <v>12</v>
      </c>
      <c r="C502" s="92" t="s">
        <v>32</v>
      </c>
      <c r="D502" s="92" t="s">
        <v>32</v>
      </c>
      <c r="E502" s="92" t="s">
        <v>36</v>
      </c>
      <c r="F502" s="92" t="s">
        <v>263</v>
      </c>
      <c r="G502" s="100" t="s">
        <v>147</v>
      </c>
      <c r="H502" s="98">
        <v>13.516122499999998</v>
      </c>
      <c r="I502" s="98">
        <v>12.600164999999997</v>
      </c>
      <c r="J502" s="98">
        <v>12.2704925</v>
      </c>
      <c r="K502" s="98">
        <v>12.354374999999999</v>
      </c>
      <c r="L502" s="98">
        <v>12.284409999999999</v>
      </c>
      <c r="M502" s="98">
        <v>12.223752500000002</v>
      </c>
      <c r="N502" s="98">
        <v>9.0206950000000017</v>
      </c>
      <c r="O502" s="98">
        <v>4.5943874999999998</v>
      </c>
      <c r="P502" s="98">
        <v>3.4458499999999996</v>
      </c>
      <c r="Q502" s="98">
        <v>3.3385500000000001</v>
      </c>
    </row>
    <row r="503" spans="1:17" hidden="1" x14ac:dyDescent="0.25">
      <c r="A503" s="92" t="s">
        <v>11</v>
      </c>
      <c r="B503" s="92" t="s">
        <v>12</v>
      </c>
      <c r="C503" s="92" t="s">
        <v>32</v>
      </c>
      <c r="D503" s="92" t="s">
        <v>32</v>
      </c>
      <c r="E503" s="92" t="s">
        <v>36</v>
      </c>
      <c r="F503" s="92" t="s">
        <v>205</v>
      </c>
      <c r="G503" s="100" t="s">
        <v>147</v>
      </c>
      <c r="H503" s="98">
        <v>238.10572500000001</v>
      </c>
      <c r="I503" s="98">
        <v>236.45808000000002</v>
      </c>
      <c r="J503" s="98">
        <v>235.24375250000003</v>
      </c>
      <c r="K503" s="98">
        <v>234.12350750000002</v>
      </c>
      <c r="L503" s="98">
        <v>231.44346250000004</v>
      </c>
      <c r="M503" s="98">
        <v>223.49637999999999</v>
      </c>
      <c r="N503" s="98">
        <v>213.72657500000003</v>
      </c>
      <c r="O503" s="98">
        <v>107.51613750000001</v>
      </c>
      <c r="P503" s="98">
        <v>68.463905000000025</v>
      </c>
      <c r="Q503" s="98">
        <v>68.52591000000001</v>
      </c>
    </row>
    <row r="504" spans="1:17" hidden="1" x14ac:dyDescent="0.25">
      <c r="A504" s="92" t="s">
        <v>11</v>
      </c>
      <c r="B504" s="92" t="s">
        <v>12</v>
      </c>
      <c r="C504" s="92" t="s">
        <v>32</v>
      </c>
      <c r="D504" s="92" t="s">
        <v>32</v>
      </c>
      <c r="E504" s="92" t="s">
        <v>36</v>
      </c>
      <c r="F504" s="92" t="s">
        <v>204</v>
      </c>
      <c r="G504" s="100" t="s">
        <v>147</v>
      </c>
      <c r="H504" s="98">
        <v>396.47099749999995</v>
      </c>
      <c r="I504" s="98">
        <v>398.6864475000001</v>
      </c>
      <c r="J504" s="98">
        <v>400.23809250000011</v>
      </c>
      <c r="K504" s="98">
        <v>398.79559500000005</v>
      </c>
      <c r="L504" s="98">
        <v>398.08229249999999</v>
      </c>
      <c r="M504" s="98">
        <v>397.70038499999993</v>
      </c>
      <c r="N504" s="98">
        <v>397.09172999999998</v>
      </c>
      <c r="O504" s="98">
        <v>395.48375250000004</v>
      </c>
      <c r="P504" s="98">
        <v>390.71673499999997</v>
      </c>
      <c r="Q504" s="98">
        <v>387.4745375</v>
      </c>
    </row>
    <row r="505" spans="1:17" hidden="1" x14ac:dyDescent="0.25">
      <c r="A505" s="92" t="s">
        <v>11</v>
      </c>
      <c r="B505" s="92" t="s">
        <v>12</v>
      </c>
      <c r="C505" s="92" t="s">
        <v>32</v>
      </c>
      <c r="D505" s="92" t="s">
        <v>32</v>
      </c>
      <c r="E505" s="92" t="s">
        <v>36</v>
      </c>
      <c r="F505" s="92" t="s">
        <v>228</v>
      </c>
      <c r="G505" s="100" t="s">
        <v>147</v>
      </c>
      <c r="H505" s="98">
        <v>10.962280000000002</v>
      </c>
      <c r="I505" s="98">
        <v>6.4689175000000008</v>
      </c>
      <c r="J505" s="98">
        <v>5.4430525000000012</v>
      </c>
      <c r="K505" s="98">
        <v>5.5562100000000019</v>
      </c>
      <c r="L505" s="98">
        <v>5.5550675000000016</v>
      </c>
      <c r="M505" s="98">
        <v>5.2335700000000012</v>
      </c>
      <c r="N505" s="98">
        <v>5.2895850000000006</v>
      </c>
      <c r="O505" s="98">
        <v>5.039200000000001</v>
      </c>
      <c r="P505" s="98">
        <v>4.9376575000000011</v>
      </c>
      <c r="Q505" s="98">
        <v>4.9393925000000003</v>
      </c>
    </row>
    <row r="506" spans="1:17" hidden="1" x14ac:dyDescent="0.25">
      <c r="A506" s="92" t="s">
        <v>11</v>
      </c>
      <c r="B506" s="92" t="s">
        <v>12</v>
      </c>
      <c r="C506" s="92" t="s">
        <v>32</v>
      </c>
      <c r="D506" s="92" t="s">
        <v>32</v>
      </c>
      <c r="E506" s="92" t="s">
        <v>36</v>
      </c>
      <c r="F506" s="92" t="s">
        <v>202</v>
      </c>
      <c r="G506" s="100" t="s">
        <v>147</v>
      </c>
      <c r="H506" s="98">
        <v>571.88725999999986</v>
      </c>
      <c r="I506" s="98">
        <v>575.35800499999993</v>
      </c>
      <c r="J506" s="98">
        <v>566.82504999999992</v>
      </c>
      <c r="K506" s="98">
        <v>563.73903749999999</v>
      </c>
      <c r="L506" s="98">
        <v>559.6155225</v>
      </c>
      <c r="M506" s="98">
        <v>511.98297999999988</v>
      </c>
      <c r="N506" s="98">
        <v>446.24749499999996</v>
      </c>
      <c r="O506" s="98">
        <v>388.82627750000006</v>
      </c>
      <c r="P506" s="98">
        <v>297.33947499999999</v>
      </c>
      <c r="Q506" s="98">
        <v>271.3516474999999</v>
      </c>
    </row>
    <row r="507" spans="1:17" hidden="1" x14ac:dyDescent="0.25">
      <c r="A507" s="92" t="s">
        <v>11</v>
      </c>
      <c r="B507" s="92" t="s">
        <v>12</v>
      </c>
      <c r="C507" s="92" t="s">
        <v>32</v>
      </c>
      <c r="D507" s="92" t="s">
        <v>32</v>
      </c>
      <c r="E507" s="92" t="s">
        <v>36</v>
      </c>
      <c r="F507" s="92" t="s">
        <v>264</v>
      </c>
      <c r="G507" s="100" t="s">
        <v>147</v>
      </c>
      <c r="H507" s="98">
        <v>0</v>
      </c>
      <c r="I507" s="98">
        <v>0</v>
      </c>
      <c r="J507" s="98">
        <v>0</v>
      </c>
      <c r="K507" s="98">
        <v>0</v>
      </c>
      <c r="L507" s="98">
        <v>0</v>
      </c>
      <c r="M507" s="98">
        <v>0</v>
      </c>
      <c r="N507" s="98">
        <v>0</v>
      </c>
      <c r="O507" s="98">
        <v>0</v>
      </c>
      <c r="P507" s="98">
        <v>0</v>
      </c>
      <c r="Q507" s="98">
        <v>106.47170249999999</v>
      </c>
    </row>
    <row r="508" spans="1:17" hidden="1" x14ac:dyDescent="0.25">
      <c r="A508" s="92" t="s">
        <v>11</v>
      </c>
      <c r="B508" s="92" t="s">
        <v>12</v>
      </c>
      <c r="C508" s="92" t="s">
        <v>32</v>
      </c>
      <c r="D508" s="92" t="s">
        <v>32</v>
      </c>
      <c r="E508" s="92" t="s">
        <v>36</v>
      </c>
      <c r="F508" s="92" t="s">
        <v>210</v>
      </c>
      <c r="G508" s="100" t="s">
        <v>147</v>
      </c>
      <c r="H508" s="98">
        <v>30.6726575</v>
      </c>
      <c r="I508" s="98">
        <v>30.675905</v>
      </c>
      <c r="J508" s="98">
        <v>30.674137500000008</v>
      </c>
      <c r="K508" s="98">
        <v>30.691790000000001</v>
      </c>
      <c r="L508" s="98">
        <v>30.518222499999997</v>
      </c>
      <c r="M508" s="98">
        <v>30.512115000000001</v>
      </c>
      <c r="N508" s="98">
        <v>30.457174999999999</v>
      </c>
      <c r="O508" s="98">
        <v>30.475037499999999</v>
      </c>
      <c r="P508" s="98">
        <v>30.489114999999998</v>
      </c>
      <c r="Q508" s="98">
        <v>30.489995</v>
      </c>
    </row>
    <row r="509" spans="1:17" hidden="1" x14ac:dyDescent="0.25">
      <c r="A509" s="92" t="s">
        <v>11</v>
      </c>
      <c r="B509" s="92" t="s">
        <v>12</v>
      </c>
      <c r="C509" s="92" t="s">
        <v>32</v>
      </c>
      <c r="D509" s="92" t="s">
        <v>32</v>
      </c>
      <c r="E509" s="92" t="s">
        <v>36</v>
      </c>
      <c r="F509" s="92" t="s">
        <v>199</v>
      </c>
      <c r="G509" s="100" t="s">
        <v>147</v>
      </c>
      <c r="H509" s="98">
        <v>1246.6363925000001</v>
      </c>
      <c r="I509" s="98">
        <v>1242.0507500000003</v>
      </c>
      <c r="J509" s="98">
        <v>1241.3324675000001</v>
      </c>
      <c r="K509" s="98">
        <v>1241.7415899999999</v>
      </c>
      <c r="L509" s="98">
        <v>1240.6917525000001</v>
      </c>
      <c r="M509" s="98">
        <v>1239.3072225000001</v>
      </c>
      <c r="N509" s="98">
        <v>1238.3069599999997</v>
      </c>
      <c r="O509" s="98">
        <v>1237.2564149999998</v>
      </c>
      <c r="P509" s="98">
        <v>1236.27514</v>
      </c>
      <c r="Q509" s="98">
        <v>1234.3911774999999</v>
      </c>
    </row>
    <row r="510" spans="1:17" hidden="1" x14ac:dyDescent="0.25">
      <c r="A510" s="92" t="s">
        <v>11</v>
      </c>
      <c r="B510" s="92" t="s">
        <v>12</v>
      </c>
      <c r="C510" s="92" t="s">
        <v>32</v>
      </c>
      <c r="D510" s="92" t="s">
        <v>32</v>
      </c>
      <c r="E510" s="92" t="s">
        <v>36</v>
      </c>
      <c r="F510" s="92" t="s">
        <v>219</v>
      </c>
      <c r="G510" s="100" t="s">
        <v>147</v>
      </c>
      <c r="H510" s="98">
        <v>89.307257500000006</v>
      </c>
      <c r="I510" s="98">
        <v>92.587994999999992</v>
      </c>
      <c r="J510" s="98">
        <v>90.381495000000001</v>
      </c>
      <c r="K510" s="98">
        <v>88.940469999999991</v>
      </c>
      <c r="L510" s="98">
        <v>89.944995000000006</v>
      </c>
      <c r="M510" s="98">
        <v>87.622450000000015</v>
      </c>
      <c r="N510" s="98">
        <v>84.133187500000005</v>
      </c>
      <c r="O510" s="98">
        <v>42.640474999999995</v>
      </c>
      <c r="P510" s="98">
        <v>28.159082499999997</v>
      </c>
      <c r="Q510" s="98">
        <v>27.800947499999996</v>
      </c>
    </row>
    <row r="511" spans="1:17" hidden="1" x14ac:dyDescent="0.25">
      <c r="A511" s="92" t="s">
        <v>11</v>
      </c>
      <c r="B511" s="92" t="s">
        <v>12</v>
      </c>
      <c r="C511" s="92" t="s">
        <v>32</v>
      </c>
      <c r="D511" s="92" t="s">
        <v>32</v>
      </c>
      <c r="E511" s="92" t="s">
        <v>36</v>
      </c>
      <c r="F511" s="92" t="s">
        <v>200</v>
      </c>
      <c r="G511" s="100" t="s">
        <v>147</v>
      </c>
      <c r="H511" s="98">
        <v>754.04455000000007</v>
      </c>
      <c r="I511" s="98">
        <v>759.74849750000021</v>
      </c>
      <c r="J511" s="98">
        <v>754.99588749999987</v>
      </c>
      <c r="K511" s="98">
        <v>751.9308625000001</v>
      </c>
      <c r="L511" s="98">
        <v>753.45283000000018</v>
      </c>
      <c r="M511" s="98">
        <v>751.66383500000006</v>
      </c>
      <c r="N511" s="98">
        <v>750.6800350000002</v>
      </c>
      <c r="O511" s="98">
        <v>749.46697000000017</v>
      </c>
      <c r="P511" s="98">
        <v>748.61552500000005</v>
      </c>
      <c r="Q511" s="98">
        <v>747.94044000000008</v>
      </c>
    </row>
    <row r="512" spans="1:17" hidden="1" x14ac:dyDescent="0.25">
      <c r="A512" s="92" t="s">
        <v>11</v>
      </c>
      <c r="B512" s="92" t="s">
        <v>12</v>
      </c>
      <c r="C512" s="92" t="s">
        <v>32</v>
      </c>
      <c r="D512" s="92" t="s">
        <v>32</v>
      </c>
      <c r="E512" s="92" t="s">
        <v>37</v>
      </c>
      <c r="F512" s="92" t="s">
        <v>260</v>
      </c>
      <c r="G512" s="100" t="s">
        <v>147</v>
      </c>
      <c r="H512" s="98">
        <v>0</v>
      </c>
      <c r="I512" s="98">
        <v>0</v>
      </c>
      <c r="J512" s="98">
        <v>0</v>
      </c>
      <c r="K512" s="98">
        <v>0</v>
      </c>
      <c r="L512" s="98">
        <v>0</v>
      </c>
      <c r="M512" s="98">
        <v>0.5593399483617375</v>
      </c>
      <c r="N512" s="98">
        <v>1.3148922364539126</v>
      </c>
      <c r="O512" s="98">
        <v>0.37614852900000006</v>
      </c>
      <c r="P512" s="98">
        <v>0</v>
      </c>
      <c r="Q512" s="98">
        <v>0</v>
      </c>
    </row>
    <row r="513" spans="1:17" hidden="1" x14ac:dyDescent="0.25">
      <c r="A513" s="92" t="s">
        <v>11</v>
      </c>
      <c r="B513" s="92" t="s">
        <v>12</v>
      </c>
      <c r="C513" s="92" t="s">
        <v>32</v>
      </c>
      <c r="D513" s="92" t="s">
        <v>32</v>
      </c>
      <c r="E513" s="92" t="s">
        <v>37</v>
      </c>
      <c r="F513" s="92" t="s">
        <v>203</v>
      </c>
      <c r="G513" s="100" t="s">
        <v>147</v>
      </c>
      <c r="H513" s="98">
        <v>15.45606796073062</v>
      </c>
      <c r="I513" s="98">
        <v>3.027214049723836</v>
      </c>
      <c r="J513" s="98">
        <v>1.7963727755185115</v>
      </c>
      <c r="K513" s="98">
        <v>1.7560729003463726</v>
      </c>
      <c r="L513" s="98">
        <v>17.140249614333122</v>
      </c>
      <c r="M513" s="98">
        <v>33.609402529785889</v>
      </c>
      <c r="N513" s="98">
        <v>48.640715716592233</v>
      </c>
      <c r="O513" s="98">
        <v>87.167625592284438</v>
      </c>
      <c r="P513" s="98">
        <v>168.45232239261142</v>
      </c>
      <c r="Q513" s="98">
        <v>329.28559636110526</v>
      </c>
    </row>
    <row r="514" spans="1:17" hidden="1" x14ac:dyDescent="0.25">
      <c r="A514" s="92" t="s">
        <v>11</v>
      </c>
      <c r="B514" s="92" t="s">
        <v>12</v>
      </c>
      <c r="C514" s="92" t="s">
        <v>32</v>
      </c>
      <c r="D514" s="92" t="s">
        <v>32</v>
      </c>
      <c r="E514" s="92" t="s">
        <v>37</v>
      </c>
      <c r="F514" s="92" t="s">
        <v>191</v>
      </c>
      <c r="G514" s="100" t="s">
        <v>147</v>
      </c>
      <c r="H514" s="98">
        <v>0.63682033111182923</v>
      </c>
      <c r="I514" s="98">
        <v>5.469602940583898</v>
      </c>
      <c r="J514" s="98">
        <v>7.7384757296261402</v>
      </c>
      <c r="K514" s="98">
        <v>9.1552027092632215</v>
      </c>
      <c r="L514" s="98">
        <v>11.25205576483326</v>
      </c>
      <c r="M514" s="98">
        <v>8.8639692132662002</v>
      </c>
      <c r="N514" s="98">
        <v>4.8535951994578559</v>
      </c>
      <c r="O514" s="98">
        <v>2.6663109850500812</v>
      </c>
      <c r="P514" s="98">
        <v>1.6308243292143583</v>
      </c>
      <c r="Q514" s="98">
        <v>1.0717559908797865</v>
      </c>
    </row>
    <row r="515" spans="1:17" hidden="1" x14ac:dyDescent="0.25">
      <c r="A515" s="92" t="s">
        <v>11</v>
      </c>
      <c r="B515" s="92" t="s">
        <v>12</v>
      </c>
      <c r="C515" s="92" t="s">
        <v>32</v>
      </c>
      <c r="D515" s="92" t="s">
        <v>32</v>
      </c>
      <c r="E515" s="92" t="s">
        <v>37</v>
      </c>
      <c r="F515" s="92" t="s">
        <v>192</v>
      </c>
      <c r="G515" s="100" t="s">
        <v>147</v>
      </c>
      <c r="H515" s="98">
        <v>8.0497550581772206</v>
      </c>
      <c r="I515" s="98">
        <v>2.4024767188067448</v>
      </c>
      <c r="J515" s="98">
        <v>0</v>
      </c>
      <c r="K515" s="98">
        <v>0</v>
      </c>
      <c r="L515" s="98">
        <v>18.338083745310168</v>
      </c>
      <c r="M515" s="98">
        <v>23.182523630164273</v>
      </c>
      <c r="N515" s="98">
        <v>21.458914008131408</v>
      </c>
      <c r="O515" s="98">
        <v>18.400156132799037</v>
      </c>
      <c r="P515" s="98">
        <v>16.1266291352926</v>
      </c>
      <c r="Q515" s="98">
        <v>14.40806141512406</v>
      </c>
    </row>
    <row r="516" spans="1:17" hidden="1" x14ac:dyDescent="0.25">
      <c r="A516" s="92" t="s">
        <v>11</v>
      </c>
      <c r="B516" s="92" t="s">
        <v>12</v>
      </c>
      <c r="C516" s="92" t="s">
        <v>32</v>
      </c>
      <c r="D516" s="92" t="s">
        <v>32</v>
      </c>
      <c r="E516" s="92" t="s">
        <v>37</v>
      </c>
      <c r="F516" s="92" t="s">
        <v>206</v>
      </c>
      <c r="G516" s="100" t="s">
        <v>147</v>
      </c>
      <c r="H516" s="98">
        <v>172.89464267994143</v>
      </c>
      <c r="I516" s="98">
        <v>170.26034138622023</v>
      </c>
      <c r="J516" s="98">
        <v>232.62102992892147</v>
      </c>
      <c r="K516" s="98">
        <v>290.26619524904288</v>
      </c>
      <c r="L516" s="98">
        <v>237.53713308744648</v>
      </c>
      <c r="M516" s="98">
        <v>202.43325325570399</v>
      </c>
      <c r="N516" s="98">
        <v>185.30395629236054</v>
      </c>
      <c r="O516" s="98">
        <v>169.86051384706241</v>
      </c>
      <c r="P516" s="98">
        <v>155.92566218855643</v>
      </c>
      <c r="Q516" s="98">
        <v>143.12121338318002</v>
      </c>
    </row>
    <row r="517" spans="1:17" hidden="1" x14ac:dyDescent="0.25">
      <c r="A517" s="92" t="s">
        <v>11</v>
      </c>
      <c r="B517" s="92" t="s">
        <v>12</v>
      </c>
      <c r="C517" s="92" t="s">
        <v>32</v>
      </c>
      <c r="D517" s="92" t="s">
        <v>32</v>
      </c>
      <c r="E517" s="92" t="s">
        <v>37</v>
      </c>
      <c r="F517" s="92" t="s">
        <v>220</v>
      </c>
      <c r="G517" s="100" t="s">
        <v>147</v>
      </c>
      <c r="H517" s="98">
        <v>0</v>
      </c>
      <c r="I517" s="98">
        <v>0</v>
      </c>
      <c r="J517" s="98">
        <v>0</v>
      </c>
      <c r="K517" s="98">
        <v>0</v>
      </c>
      <c r="L517" s="98">
        <v>7.0690673507979779E-2</v>
      </c>
      <c r="M517" s="98">
        <v>5.9698782494310446E-2</v>
      </c>
      <c r="N517" s="98">
        <v>1.2045074886105725E-2</v>
      </c>
      <c r="O517" s="98">
        <v>0</v>
      </c>
      <c r="P517" s="98">
        <v>0</v>
      </c>
      <c r="Q517" s="98">
        <v>0</v>
      </c>
    </row>
    <row r="518" spans="1:17" hidden="1" x14ac:dyDescent="0.25">
      <c r="A518" s="92" t="s">
        <v>11</v>
      </c>
      <c r="B518" s="92" t="s">
        <v>12</v>
      </c>
      <c r="C518" s="92" t="s">
        <v>32</v>
      </c>
      <c r="D518" s="92" t="s">
        <v>32</v>
      </c>
      <c r="E518" s="92" t="s">
        <v>37</v>
      </c>
      <c r="F518" s="92" t="s">
        <v>224</v>
      </c>
      <c r="G518" s="100" t="s">
        <v>147</v>
      </c>
      <c r="H518" s="98">
        <v>16.119679835012796</v>
      </c>
      <c r="I518" s="98">
        <v>9.284344522194262</v>
      </c>
      <c r="J518" s="98">
        <v>7.2914504854152939</v>
      </c>
      <c r="K518" s="98">
        <v>7.4819131745515755</v>
      </c>
      <c r="L518" s="98">
        <v>15.130409899257454</v>
      </c>
      <c r="M518" s="98">
        <v>49.26258273178577</v>
      </c>
      <c r="N518" s="98">
        <v>92.622310308504268</v>
      </c>
      <c r="O518" s="98">
        <v>152.90189464690675</v>
      </c>
      <c r="P518" s="98">
        <v>260.88756086186589</v>
      </c>
      <c r="Q518" s="98">
        <v>463.80849741224284</v>
      </c>
    </row>
    <row r="519" spans="1:17" hidden="1" x14ac:dyDescent="0.25">
      <c r="A519" s="92" t="s">
        <v>11</v>
      </c>
      <c r="B519" s="92" t="s">
        <v>12</v>
      </c>
      <c r="C519" s="92" t="s">
        <v>32</v>
      </c>
      <c r="D519" s="92" t="s">
        <v>32</v>
      </c>
      <c r="E519" s="92" t="s">
        <v>37</v>
      </c>
      <c r="F519" s="92" t="s">
        <v>259</v>
      </c>
      <c r="G519" s="100" t="s">
        <v>147</v>
      </c>
      <c r="H519" s="98">
        <v>0</v>
      </c>
      <c r="I519" s="98">
        <v>0</v>
      </c>
      <c r="J519" s="98">
        <v>0</v>
      </c>
      <c r="K519" s="98">
        <v>0</v>
      </c>
      <c r="L519" s="98">
        <v>0</v>
      </c>
      <c r="M519" s="98">
        <v>0</v>
      </c>
      <c r="N519" s="98">
        <v>0</v>
      </c>
      <c r="O519" s="98">
        <v>0</v>
      </c>
      <c r="P519" s="98">
        <v>0</v>
      </c>
      <c r="Q519" s="98">
        <v>0</v>
      </c>
    </row>
    <row r="520" spans="1:17" hidden="1" x14ac:dyDescent="0.25">
      <c r="A520" s="92" t="s">
        <v>11</v>
      </c>
      <c r="B520" s="92" t="s">
        <v>12</v>
      </c>
      <c r="C520" s="92" t="s">
        <v>32</v>
      </c>
      <c r="D520" s="92" t="s">
        <v>32</v>
      </c>
      <c r="E520" s="92" t="s">
        <v>37</v>
      </c>
      <c r="F520" s="92" t="s">
        <v>223</v>
      </c>
      <c r="G520" s="100" t="s">
        <v>147</v>
      </c>
      <c r="H520" s="98">
        <v>0</v>
      </c>
      <c r="I520" s="98">
        <v>0</v>
      </c>
      <c r="J520" s="98">
        <v>0</v>
      </c>
      <c r="K520" s="98">
        <v>0</v>
      </c>
      <c r="L520" s="98">
        <v>0</v>
      </c>
      <c r="M520" s="98">
        <v>0</v>
      </c>
      <c r="N520" s="98">
        <v>0</v>
      </c>
      <c r="O520" s="98">
        <v>0</v>
      </c>
      <c r="P520" s="98">
        <v>0</v>
      </c>
      <c r="Q520" s="98">
        <v>0</v>
      </c>
    </row>
    <row r="521" spans="1:17" hidden="1" x14ac:dyDescent="0.25">
      <c r="A521" s="92" t="s">
        <v>11</v>
      </c>
      <c r="B521" s="92" t="s">
        <v>12</v>
      </c>
      <c r="C521" s="92" t="s">
        <v>32</v>
      </c>
      <c r="D521" s="92" t="s">
        <v>32</v>
      </c>
      <c r="E521" s="92" t="s">
        <v>37</v>
      </c>
      <c r="F521" s="92" t="s">
        <v>221</v>
      </c>
      <c r="G521" s="100" t="s">
        <v>147</v>
      </c>
      <c r="H521" s="98">
        <v>8.0929533030840214E-3</v>
      </c>
      <c r="I521" s="98">
        <v>2.6523337225271802E-2</v>
      </c>
      <c r="J521" s="98">
        <v>7.9418953747479315E-3</v>
      </c>
      <c r="K521" s="98">
        <v>0</v>
      </c>
      <c r="L521" s="98">
        <v>0</v>
      </c>
      <c r="M521" s="98">
        <v>0</v>
      </c>
      <c r="N521" s="98">
        <v>0</v>
      </c>
      <c r="O521" s="98">
        <v>0</v>
      </c>
      <c r="P521" s="98">
        <v>0</v>
      </c>
      <c r="Q521" s="98">
        <v>0</v>
      </c>
    </row>
    <row r="522" spans="1:17" hidden="1" x14ac:dyDescent="0.25">
      <c r="A522" s="92" t="s">
        <v>11</v>
      </c>
      <c r="B522" s="92" t="s">
        <v>12</v>
      </c>
      <c r="C522" s="92" t="s">
        <v>32</v>
      </c>
      <c r="D522" s="92" t="s">
        <v>32</v>
      </c>
      <c r="E522" s="92" t="s">
        <v>37</v>
      </c>
      <c r="F522" s="92" t="s">
        <v>222</v>
      </c>
      <c r="G522" s="100" t="s">
        <v>147</v>
      </c>
      <c r="H522" s="98">
        <v>0</v>
      </c>
      <c r="I522" s="98">
        <v>0</v>
      </c>
      <c r="J522" s="98">
        <v>0</v>
      </c>
      <c r="K522" s="98">
        <v>0</v>
      </c>
      <c r="L522" s="98">
        <v>0.60521701943552075</v>
      </c>
      <c r="M522" s="98">
        <v>0.49850391019623314</v>
      </c>
      <c r="N522" s="98">
        <v>9.8921634572575426E-2</v>
      </c>
      <c r="O522" s="98">
        <v>0</v>
      </c>
      <c r="P522" s="98">
        <v>0</v>
      </c>
      <c r="Q522" s="98">
        <v>0</v>
      </c>
    </row>
    <row r="523" spans="1:17" hidden="1" x14ac:dyDescent="0.25">
      <c r="A523" s="92" t="s">
        <v>11</v>
      </c>
      <c r="B523" s="92" t="s">
        <v>12</v>
      </c>
      <c r="C523" s="92" t="s">
        <v>32</v>
      </c>
      <c r="D523" s="92" t="s">
        <v>32</v>
      </c>
      <c r="E523" s="92" t="s">
        <v>37</v>
      </c>
      <c r="F523" s="92" t="s">
        <v>201</v>
      </c>
      <c r="G523" s="100" t="s">
        <v>147</v>
      </c>
      <c r="H523" s="98">
        <v>8.1052602666749713</v>
      </c>
      <c r="I523" s="98">
        <v>11.002555802677499</v>
      </c>
      <c r="J523" s="98">
        <v>27.87230562965242</v>
      </c>
      <c r="K523" s="98">
        <v>67.774945146785413</v>
      </c>
      <c r="L523" s="98">
        <v>76.864196124389508</v>
      </c>
      <c r="M523" s="98">
        <v>55.687018862988609</v>
      </c>
      <c r="N523" s="98">
        <v>27.355039117983225</v>
      </c>
      <c r="O523" s="98">
        <v>18.527286339222616</v>
      </c>
      <c r="P523" s="98">
        <v>20.539403986641396</v>
      </c>
      <c r="Q523" s="98">
        <v>26.843749840627307</v>
      </c>
    </row>
    <row r="524" spans="1:17" hidden="1" x14ac:dyDescent="0.25">
      <c r="A524" s="92" t="s">
        <v>11</v>
      </c>
      <c r="B524" s="92" t="s">
        <v>12</v>
      </c>
      <c r="C524" s="92" t="s">
        <v>32</v>
      </c>
      <c r="D524" s="92" t="s">
        <v>32</v>
      </c>
      <c r="E524" s="92" t="s">
        <v>37</v>
      </c>
      <c r="F524" s="92" t="s">
        <v>207</v>
      </c>
      <c r="G524" s="100" t="s">
        <v>147</v>
      </c>
      <c r="H524" s="98">
        <v>4.1889067858039183E-2</v>
      </c>
      <c r="I524" s="98">
        <v>9.0119603733599118E-3</v>
      </c>
      <c r="J524" s="98">
        <v>3.0039867911199709E-3</v>
      </c>
      <c r="K524" s="98">
        <v>0</v>
      </c>
      <c r="L524" s="98">
        <v>0</v>
      </c>
      <c r="M524" s="98">
        <v>2.3801831783811971</v>
      </c>
      <c r="N524" s="98">
        <v>5.6451575837937318</v>
      </c>
      <c r="O524" s="98">
        <v>1.617254397</v>
      </c>
      <c r="P524" s="98">
        <v>0</v>
      </c>
      <c r="Q524" s="98">
        <v>0</v>
      </c>
    </row>
    <row r="525" spans="1:17" hidden="1" x14ac:dyDescent="0.25">
      <c r="A525" s="92" t="s">
        <v>11</v>
      </c>
      <c r="B525" s="92" t="s">
        <v>12</v>
      </c>
      <c r="C525" s="92" t="s">
        <v>32</v>
      </c>
      <c r="D525" s="92" t="s">
        <v>32</v>
      </c>
      <c r="E525" s="92" t="s">
        <v>37</v>
      </c>
      <c r="F525" s="92" t="s">
        <v>218</v>
      </c>
      <c r="G525" s="100" t="s">
        <v>147</v>
      </c>
      <c r="H525" s="98">
        <v>14.733846341047139</v>
      </c>
      <c r="I525" s="98">
        <v>3.8816339749113502</v>
      </c>
      <c r="J525" s="98">
        <v>0.35037615529160271</v>
      </c>
      <c r="K525" s="98">
        <v>0.29393746274791632</v>
      </c>
      <c r="L525" s="98">
        <v>5.040241769328011</v>
      </c>
      <c r="M525" s="98">
        <v>5.052766323420733</v>
      </c>
      <c r="N525" s="98">
        <v>2.9083473636222616</v>
      </c>
      <c r="O525" s="98">
        <v>1.6529836101978479</v>
      </c>
      <c r="P525" s="98">
        <v>0.98696581012863005</v>
      </c>
      <c r="Q525" s="98">
        <v>0.58913444546908789</v>
      </c>
    </row>
    <row r="526" spans="1:17" hidden="1" x14ac:dyDescent="0.25">
      <c r="A526" s="92" t="s">
        <v>11</v>
      </c>
      <c r="B526" s="92" t="s">
        <v>12</v>
      </c>
      <c r="C526" s="92" t="s">
        <v>32</v>
      </c>
      <c r="D526" s="92" t="s">
        <v>32</v>
      </c>
      <c r="E526" s="92" t="s">
        <v>37</v>
      </c>
      <c r="F526" s="92" t="s">
        <v>194</v>
      </c>
      <c r="G526" s="100" t="s">
        <v>147</v>
      </c>
      <c r="H526" s="98">
        <v>0</v>
      </c>
      <c r="I526" s="98">
        <v>0</v>
      </c>
      <c r="J526" s="98">
        <v>0</v>
      </c>
      <c r="K526" s="98">
        <v>0</v>
      </c>
      <c r="L526" s="98">
        <v>2.9428259566467982</v>
      </c>
      <c r="M526" s="98">
        <v>3.3036815884755661</v>
      </c>
      <c r="N526" s="98">
        <v>2.4758455023088781</v>
      </c>
      <c r="O526" s="98">
        <v>2.0562935021719593</v>
      </c>
      <c r="P526" s="98">
        <v>1.9292161154112775</v>
      </c>
      <c r="Q526" s="98">
        <v>1.915366398599526</v>
      </c>
    </row>
    <row r="527" spans="1:17" hidden="1" x14ac:dyDescent="0.25">
      <c r="A527" s="92" t="s">
        <v>11</v>
      </c>
      <c r="B527" s="92" t="s">
        <v>12</v>
      </c>
      <c r="C527" s="92" t="s">
        <v>32</v>
      </c>
      <c r="D527" s="92" t="s">
        <v>32</v>
      </c>
      <c r="E527" s="92" t="s">
        <v>37</v>
      </c>
      <c r="F527" s="92" t="s">
        <v>195</v>
      </c>
      <c r="G527" s="100" t="s">
        <v>147</v>
      </c>
      <c r="H527" s="98">
        <v>63.569453659777714</v>
      </c>
      <c r="I527" s="98">
        <v>102.92816612617108</v>
      </c>
      <c r="J527" s="98">
        <v>137.89808761153361</v>
      </c>
      <c r="K527" s="98">
        <v>174.12651351595696</v>
      </c>
      <c r="L527" s="98">
        <v>172.01615696927971</v>
      </c>
      <c r="M527" s="98">
        <v>130.56265024766796</v>
      </c>
      <c r="N527" s="98">
        <v>78.861947664935315</v>
      </c>
      <c r="O527" s="98">
        <v>59.612962101223502</v>
      </c>
      <c r="P527" s="98">
        <v>52.860311430318085</v>
      </c>
      <c r="Q527" s="98">
        <v>47.213715501054942</v>
      </c>
    </row>
    <row r="528" spans="1:17" hidden="1" x14ac:dyDescent="0.25">
      <c r="A528" s="92" t="s">
        <v>11</v>
      </c>
      <c r="B528" s="92" t="s">
        <v>12</v>
      </c>
      <c r="C528" s="92" t="s">
        <v>32</v>
      </c>
      <c r="D528" s="92" t="s">
        <v>32</v>
      </c>
      <c r="E528" s="92" t="s">
        <v>37</v>
      </c>
      <c r="F528" s="92" t="s">
        <v>209</v>
      </c>
      <c r="G528" s="100" t="s">
        <v>147</v>
      </c>
      <c r="H528" s="98">
        <v>30.125667649012932</v>
      </c>
      <c r="I528" s="98">
        <v>10.022451260458364</v>
      </c>
      <c r="J528" s="98">
        <v>0</v>
      </c>
      <c r="K528" s="98">
        <v>0</v>
      </c>
      <c r="L528" s="98">
        <v>0</v>
      </c>
      <c r="M528" s="98">
        <v>1.5502752140492038</v>
      </c>
      <c r="N528" s="98">
        <v>3.6998120296830681</v>
      </c>
      <c r="O528" s="98">
        <v>1.0610178750000001</v>
      </c>
      <c r="P528" s="98">
        <v>0</v>
      </c>
      <c r="Q528" s="98">
        <v>0</v>
      </c>
    </row>
    <row r="529" spans="1:17" hidden="1" x14ac:dyDescent="0.25">
      <c r="A529" s="92" t="s">
        <v>11</v>
      </c>
      <c r="B529" s="92" t="s">
        <v>12</v>
      </c>
      <c r="C529" s="92" t="s">
        <v>32</v>
      </c>
      <c r="D529" s="92" t="s">
        <v>32</v>
      </c>
      <c r="E529" s="92" t="s">
        <v>37</v>
      </c>
      <c r="F529" s="92" t="s">
        <v>208</v>
      </c>
      <c r="G529" s="100" t="s">
        <v>147</v>
      </c>
      <c r="H529" s="98">
        <v>3.408625022414375</v>
      </c>
      <c r="I529" s="98">
        <v>0.84110170328714096</v>
      </c>
      <c r="J529" s="98">
        <v>2.7429928020197378</v>
      </c>
      <c r="K529" s="98">
        <v>5.8422544083564114</v>
      </c>
      <c r="L529" s="98">
        <v>14.713150550797687</v>
      </c>
      <c r="M529" s="98">
        <v>16.733458929467279</v>
      </c>
      <c r="N529" s="98">
        <v>16.044053576717463</v>
      </c>
      <c r="O529" s="98">
        <v>16.155958200238096</v>
      </c>
      <c r="P529" s="98">
        <v>16.971001202177064</v>
      </c>
      <c r="Q529" s="98">
        <v>18.352445996354177</v>
      </c>
    </row>
    <row r="530" spans="1:17" hidden="1" x14ac:dyDescent="0.25">
      <c r="A530" s="92" t="s">
        <v>11</v>
      </c>
      <c r="B530" s="92" t="s">
        <v>12</v>
      </c>
      <c r="C530" s="92" t="s">
        <v>32</v>
      </c>
      <c r="D530" s="92" t="s">
        <v>32</v>
      </c>
      <c r="E530" s="92" t="s">
        <v>37</v>
      </c>
      <c r="F530" s="92" t="s">
        <v>261</v>
      </c>
      <c r="G530" s="100" t="s">
        <v>147</v>
      </c>
      <c r="H530" s="98">
        <v>0</v>
      </c>
      <c r="I530" s="98">
        <v>0</v>
      </c>
      <c r="J530" s="98">
        <v>0</v>
      </c>
      <c r="K530" s="98">
        <v>0</v>
      </c>
      <c r="L530" s="98">
        <v>5.508885912422129E-3</v>
      </c>
      <c r="M530" s="98">
        <v>4.7916715073560885E-3</v>
      </c>
      <c r="N530" s="98">
        <v>9.8512540107179285E-4</v>
      </c>
      <c r="O530" s="98">
        <v>0</v>
      </c>
      <c r="P530" s="98">
        <v>0</v>
      </c>
      <c r="Q530" s="98">
        <v>0</v>
      </c>
    </row>
    <row r="531" spans="1:17" hidden="1" x14ac:dyDescent="0.25">
      <c r="A531" s="92" t="s">
        <v>11</v>
      </c>
      <c r="B531" s="92" t="s">
        <v>12</v>
      </c>
      <c r="C531" s="92" t="s">
        <v>32</v>
      </c>
      <c r="D531" s="92" t="s">
        <v>32</v>
      </c>
      <c r="E531" s="92" t="s">
        <v>37</v>
      </c>
      <c r="F531" s="92" t="s">
        <v>196</v>
      </c>
      <c r="G531" s="100" t="s">
        <v>147</v>
      </c>
      <c r="H531" s="98">
        <v>20.864664651745258</v>
      </c>
      <c r="I531" s="98">
        <v>37.226122538083779</v>
      </c>
      <c r="J531" s="98">
        <v>38.45560591346802</v>
      </c>
      <c r="K531" s="98">
        <v>33.477006646394152</v>
      </c>
      <c r="L531" s="98">
        <v>16.401398889650292</v>
      </c>
      <c r="M531" s="98">
        <v>27.538832951981178</v>
      </c>
      <c r="N531" s="98">
        <v>49.932472500550517</v>
      </c>
      <c r="O531" s="98">
        <v>52.083374198620888</v>
      </c>
      <c r="P531" s="98">
        <v>48.17259233210563</v>
      </c>
      <c r="Q531" s="98">
        <v>45.118046210855184</v>
      </c>
    </row>
    <row r="532" spans="1:17" hidden="1" x14ac:dyDescent="0.25">
      <c r="A532" s="92" t="s">
        <v>11</v>
      </c>
      <c r="B532" s="92" t="s">
        <v>12</v>
      </c>
      <c r="C532" s="92" t="s">
        <v>32</v>
      </c>
      <c r="D532" s="92" t="s">
        <v>32</v>
      </c>
      <c r="E532" s="92" t="s">
        <v>37</v>
      </c>
      <c r="F532" s="92" t="s">
        <v>197</v>
      </c>
      <c r="G532" s="100" t="s">
        <v>147</v>
      </c>
      <c r="H532" s="98">
        <v>170.36365412349608</v>
      </c>
      <c r="I532" s="98">
        <v>55.054186820649008</v>
      </c>
      <c r="J532" s="98">
        <v>4.9173343316408245</v>
      </c>
      <c r="K532" s="98">
        <v>5.4753350871081459</v>
      </c>
      <c r="L532" s="98">
        <v>17.286649012070679</v>
      </c>
      <c r="M532" s="98">
        <v>16.941159102599247</v>
      </c>
      <c r="N532" s="98">
        <v>11.083199806860886</v>
      </c>
      <c r="O532" s="98">
        <v>11.104191347922068</v>
      </c>
      <c r="P532" s="98">
        <v>13.41418963052587</v>
      </c>
      <c r="Q532" s="98">
        <v>16.195863898863326</v>
      </c>
    </row>
    <row r="533" spans="1:17" hidden="1" x14ac:dyDescent="0.25">
      <c r="A533" s="92" t="s">
        <v>11</v>
      </c>
      <c r="B533" s="92" t="s">
        <v>12</v>
      </c>
      <c r="C533" s="92" t="s">
        <v>32</v>
      </c>
      <c r="D533" s="92" t="s">
        <v>32</v>
      </c>
      <c r="E533" s="92" t="s">
        <v>37</v>
      </c>
      <c r="F533" s="92" t="s">
        <v>229</v>
      </c>
      <c r="G533" s="100" t="s">
        <v>147</v>
      </c>
      <c r="H533" s="98">
        <v>8.0681994903938534</v>
      </c>
      <c r="I533" s="98">
        <v>3.1541170255903062</v>
      </c>
      <c r="J533" s="98">
        <v>1.3883937169768461</v>
      </c>
      <c r="K533" s="98">
        <v>1.0155630725725195</v>
      </c>
      <c r="L533" s="98">
        <v>1.8535523153371614</v>
      </c>
      <c r="M533" s="98">
        <v>2.6221535121682416</v>
      </c>
      <c r="N533" s="98">
        <v>3.2466601456841295</v>
      </c>
      <c r="O533" s="98">
        <v>4.1143103613046552</v>
      </c>
      <c r="P533" s="98">
        <v>5.3543250849371846</v>
      </c>
      <c r="Q533" s="98">
        <v>7.1652899385525028</v>
      </c>
    </row>
    <row r="534" spans="1:17" hidden="1" x14ac:dyDescent="0.25">
      <c r="A534" s="92" t="s">
        <v>11</v>
      </c>
      <c r="B534" s="92" t="s">
        <v>12</v>
      </c>
      <c r="C534" s="92" t="s">
        <v>32</v>
      </c>
      <c r="D534" s="92" t="s">
        <v>32</v>
      </c>
      <c r="E534" s="92" t="s">
        <v>37</v>
      </c>
      <c r="F534" s="92" t="s">
        <v>198</v>
      </c>
      <c r="G534" s="100" t="s">
        <v>147</v>
      </c>
      <c r="H534" s="98">
        <v>0</v>
      </c>
      <c r="I534" s="98">
        <v>0</v>
      </c>
      <c r="J534" s="98">
        <v>0</v>
      </c>
      <c r="K534" s="98">
        <v>0</v>
      </c>
      <c r="L534" s="98">
        <v>2.7898707664325135</v>
      </c>
      <c r="M534" s="98">
        <v>5.1248701886014079</v>
      </c>
      <c r="N534" s="98">
        <v>7.0269795181524133</v>
      </c>
      <c r="O534" s="98">
        <v>7.5566624521212002</v>
      </c>
      <c r="P534" s="98">
        <v>7.6232831425131158</v>
      </c>
      <c r="Q534" s="98">
        <v>7.6876860867762398</v>
      </c>
    </row>
    <row r="535" spans="1:17" hidden="1" x14ac:dyDescent="0.25">
      <c r="A535" s="92" t="s">
        <v>11</v>
      </c>
      <c r="B535" s="92" t="s">
        <v>12</v>
      </c>
      <c r="C535" s="92" t="s">
        <v>32</v>
      </c>
      <c r="D535" s="92" t="s">
        <v>32</v>
      </c>
      <c r="E535" s="92" t="s">
        <v>37</v>
      </c>
      <c r="F535" s="92" t="s">
        <v>231</v>
      </c>
      <c r="G535" s="100" t="s">
        <v>147</v>
      </c>
      <c r="H535" s="98">
        <v>4.3082784619445089</v>
      </c>
      <c r="I535" s="98">
        <v>0.85818444896926493</v>
      </c>
      <c r="J535" s="98">
        <v>0</v>
      </c>
      <c r="K535" s="98">
        <v>0</v>
      </c>
      <c r="L535" s="98">
        <v>0.63746474197561065</v>
      </c>
      <c r="M535" s="98">
        <v>0.61887605951972779</v>
      </c>
      <c r="N535" s="98">
        <v>0.30210925906484148</v>
      </c>
      <c r="O535" s="98">
        <v>0.22724594441748858</v>
      </c>
      <c r="P535" s="98">
        <v>0.23395089179027931</v>
      </c>
      <c r="Q535" s="98">
        <v>0.24065606278388385</v>
      </c>
    </row>
    <row r="536" spans="1:17" hidden="1" x14ac:dyDescent="0.25">
      <c r="A536" s="92" t="s">
        <v>11</v>
      </c>
      <c r="B536" s="92" t="s">
        <v>12</v>
      </c>
      <c r="C536" s="92" t="s">
        <v>32</v>
      </c>
      <c r="D536" s="92" t="s">
        <v>32</v>
      </c>
      <c r="E536" s="92" t="s">
        <v>37</v>
      </c>
      <c r="F536" s="92" t="s">
        <v>230</v>
      </c>
      <c r="G536" s="100" t="s">
        <v>147</v>
      </c>
      <c r="H536" s="98">
        <v>0</v>
      </c>
      <c r="I536" s="98">
        <v>0.12192793986868207</v>
      </c>
      <c r="J536" s="98">
        <v>4.0642646622894019E-2</v>
      </c>
      <c r="K536" s="98">
        <v>0</v>
      </c>
      <c r="L536" s="98">
        <v>0</v>
      </c>
      <c r="M536" s="98">
        <v>0</v>
      </c>
      <c r="N536" s="98">
        <v>0</v>
      </c>
      <c r="O536" s="98">
        <v>0</v>
      </c>
      <c r="P536" s="98">
        <v>0</v>
      </c>
      <c r="Q536" s="98">
        <v>0</v>
      </c>
    </row>
    <row r="537" spans="1:17" hidden="1" x14ac:dyDescent="0.25">
      <c r="A537" s="92" t="s">
        <v>11</v>
      </c>
      <c r="B537" s="92" t="s">
        <v>12</v>
      </c>
      <c r="C537" s="92" t="s">
        <v>32</v>
      </c>
      <c r="D537" s="92" t="s">
        <v>32</v>
      </c>
      <c r="E537" s="92" t="s">
        <v>37</v>
      </c>
      <c r="F537" s="92" t="s">
        <v>262</v>
      </c>
      <c r="G537" s="100" t="s">
        <v>147</v>
      </c>
      <c r="H537" s="98">
        <v>26.227531384932558</v>
      </c>
      <c r="I537" s="98">
        <v>33.408145752007997</v>
      </c>
      <c r="J537" s="98">
        <v>42.39854145614526</v>
      </c>
      <c r="K537" s="98">
        <v>51.012871629029945</v>
      </c>
      <c r="L537" s="98">
        <v>60.426367858164816</v>
      </c>
      <c r="M537" s="98">
        <v>52.196268567951769</v>
      </c>
      <c r="N537" s="98">
        <v>37.912535283050715</v>
      </c>
      <c r="O537" s="98">
        <v>41.793581424999516</v>
      </c>
      <c r="P537" s="98">
        <v>59.889356578388593</v>
      </c>
      <c r="Q537" s="98">
        <v>90.774799223605356</v>
      </c>
    </row>
    <row r="538" spans="1:17" hidden="1" x14ac:dyDescent="0.25">
      <c r="A538" s="92" t="s">
        <v>11</v>
      </c>
      <c r="B538" s="92" t="s">
        <v>12</v>
      </c>
      <c r="C538" s="92" t="s">
        <v>32</v>
      </c>
      <c r="D538" s="92" t="s">
        <v>32</v>
      </c>
      <c r="E538" s="92" t="s">
        <v>37</v>
      </c>
      <c r="F538" s="92" t="s">
        <v>263</v>
      </c>
      <c r="G538" s="100" t="s">
        <v>147</v>
      </c>
      <c r="H538" s="98">
        <v>0</v>
      </c>
      <c r="I538" s="98">
        <v>0</v>
      </c>
      <c r="J538" s="98">
        <v>0</v>
      </c>
      <c r="K538" s="98">
        <v>0</v>
      </c>
      <c r="L538" s="98">
        <v>3.8394913352726392E-2</v>
      </c>
      <c r="M538" s="98">
        <v>3.2161508634255764E-2</v>
      </c>
      <c r="N538" s="98">
        <v>6.4544013944489902E-3</v>
      </c>
      <c r="O538" s="98">
        <v>0</v>
      </c>
      <c r="P538" s="98">
        <v>0</v>
      </c>
      <c r="Q538" s="98">
        <v>0</v>
      </c>
    </row>
    <row r="539" spans="1:17" hidden="1" x14ac:dyDescent="0.25">
      <c r="A539" s="92" t="s">
        <v>11</v>
      </c>
      <c r="B539" s="92" t="s">
        <v>12</v>
      </c>
      <c r="C539" s="92" t="s">
        <v>32</v>
      </c>
      <c r="D539" s="92" t="s">
        <v>32</v>
      </c>
      <c r="E539" s="92" t="s">
        <v>37</v>
      </c>
      <c r="F539" s="92" t="s">
        <v>205</v>
      </c>
      <c r="G539" s="100" t="s">
        <v>147</v>
      </c>
      <c r="H539" s="98">
        <v>1.7872118730360655</v>
      </c>
      <c r="I539" s="98">
        <v>3.9047257008111109</v>
      </c>
      <c r="J539" s="98">
        <v>2.7920707943185303</v>
      </c>
      <c r="K539" s="98">
        <v>2.4906599725179643</v>
      </c>
      <c r="L539" s="98">
        <v>3.4058474385197823</v>
      </c>
      <c r="M539" s="98">
        <v>2.6319193623743229</v>
      </c>
      <c r="N539" s="98">
        <v>1.2249226184162731</v>
      </c>
      <c r="O539" s="98">
        <v>0.218136156</v>
      </c>
      <c r="P539" s="98">
        <v>0</v>
      </c>
      <c r="Q539" s="98">
        <v>0</v>
      </c>
    </row>
    <row r="540" spans="1:17" hidden="1" x14ac:dyDescent="0.25">
      <c r="A540" s="92" t="s">
        <v>11</v>
      </c>
      <c r="B540" s="92" t="s">
        <v>12</v>
      </c>
      <c r="C540" s="92" t="s">
        <v>32</v>
      </c>
      <c r="D540" s="92" t="s">
        <v>32</v>
      </c>
      <c r="E540" s="92" t="s">
        <v>37</v>
      </c>
      <c r="F540" s="92" t="s">
        <v>204</v>
      </c>
      <c r="G540" s="100" t="s">
        <v>147</v>
      </c>
      <c r="H540" s="98">
        <v>3.0049520871774842</v>
      </c>
      <c r="I540" s="98">
        <v>3.9238209095556567</v>
      </c>
      <c r="J540" s="98">
        <v>6.1322609266591144</v>
      </c>
      <c r="K540" s="98">
        <v>12.355703406009635</v>
      </c>
      <c r="L540" s="98">
        <v>37.664133395924203</v>
      </c>
      <c r="M540" s="98">
        <v>36.065225407637492</v>
      </c>
      <c r="N540" s="98">
        <v>23.344157077387774</v>
      </c>
      <c r="O540" s="98">
        <v>16.514477061178102</v>
      </c>
      <c r="P540" s="98">
        <v>13.740657780082724</v>
      </c>
      <c r="Q540" s="98">
        <v>12.684655574284877</v>
      </c>
    </row>
    <row r="541" spans="1:17" hidden="1" x14ac:dyDescent="0.25">
      <c r="A541" s="92" t="s">
        <v>11</v>
      </c>
      <c r="B541" s="92" t="s">
        <v>12</v>
      </c>
      <c r="C541" s="92" t="s">
        <v>32</v>
      </c>
      <c r="D541" s="92" t="s">
        <v>32</v>
      </c>
      <c r="E541" s="92" t="s">
        <v>37</v>
      </c>
      <c r="F541" s="92" t="s">
        <v>228</v>
      </c>
      <c r="G541" s="100" t="s">
        <v>147</v>
      </c>
      <c r="H541" s="98">
        <v>0</v>
      </c>
      <c r="I541" s="98">
        <v>0</v>
      </c>
      <c r="J541" s="98">
        <v>0</v>
      </c>
      <c r="K541" s="98">
        <v>0</v>
      </c>
      <c r="L541" s="98">
        <v>0</v>
      </c>
      <c r="M541" s="98">
        <v>4.1534291192409069E-2</v>
      </c>
      <c r="N541" s="98">
        <v>9.5917923730803031E-2</v>
      </c>
      <c r="O541" s="98">
        <v>2.7357720000000002E-2</v>
      </c>
      <c r="P541" s="98">
        <v>0</v>
      </c>
      <c r="Q541" s="98">
        <v>0</v>
      </c>
    </row>
    <row r="542" spans="1:17" hidden="1" x14ac:dyDescent="0.25">
      <c r="A542" s="92" t="s">
        <v>11</v>
      </c>
      <c r="B542" s="92" t="s">
        <v>12</v>
      </c>
      <c r="C542" s="92" t="s">
        <v>32</v>
      </c>
      <c r="D542" s="92" t="s">
        <v>32</v>
      </c>
      <c r="E542" s="92" t="s">
        <v>37</v>
      </c>
      <c r="F542" s="92" t="s">
        <v>202</v>
      </c>
      <c r="G542" s="100" t="s">
        <v>147</v>
      </c>
      <c r="H542" s="98">
        <v>0.17669030828948837</v>
      </c>
      <c r="I542" s="98">
        <v>0.11028628428174873</v>
      </c>
      <c r="J542" s="98">
        <v>3.6762094760582911E-2</v>
      </c>
      <c r="K542" s="98">
        <v>0</v>
      </c>
      <c r="L542" s="98">
        <v>2.4325384368041019</v>
      </c>
      <c r="M542" s="98">
        <v>2.680727461762443</v>
      </c>
      <c r="N542" s="98">
        <v>1.9016395160536921</v>
      </c>
      <c r="O542" s="98">
        <v>1.3942949571727883</v>
      </c>
      <c r="P542" s="98">
        <v>1.0828355008731214</v>
      </c>
      <c r="Q542" s="98">
        <v>0.87385663217516762</v>
      </c>
    </row>
    <row r="543" spans="1:17" hidden="1" x14ac:dyDescent="0.25">
      <c r="A543" s="92" t="s">
        <v>11</v>
      </c>
      <c r="B543" s="92" t="s">
        <v>12</v>
      </c>
      <c r="C543" s="92" t="s">
        <v>32</v>
      </c>
      <c r="D543" s="92" t="s">
        <v>32</v>
      </c>
      <c r="E543" s="92" t="s">
        <v>37</v>
      </c>
      <c r="F543" s="92" t="s">
        <v>264</v>
      </c>
      <c r="G543" s="100" t="s">
        <v>147</v>
      </c>
      <c r="H543" s="98">
        <v>0</v>
      </c>
      <c r="I543" s="98">
        <v>0</v>
      </c>
      <c r="J543" s="98">
        <v>0</v>
      </c>
      <c r="K543" s="98">
        <v>0</v>
      </c>
      <c r="L543" s="98">
        <v>0</v>
      </c>
      <c r="M543" s="98">
        <v>0</v>
      </c>
      <c r="N543" s="98">
        <v>0</v>
      </c>
      <c r="O543" s="98">
        <v>0</v>
      </c>
      <c r="P543" s="98">
        <v>0</v>
      </c>
      <c r="Q543" s="98">
        <v>0</v>
      </c>
    </row>
    <row r="544" spans="1:17" hidden="1" x14ac:dyDescent="0.25">
      <c r="A544" s="92" t="s">
        <v>11</v>
      </c>
      <c r="B544" s="92" t="s">
        <v>12</v>
      </c>
      <c r="C544" s="92" t="s">
        <v>32</v>
      </c>
      <c r="D544" s="92" t="s">
        <v>32</v>
      </c>
      <c r="E544" s="92" t="s">
        <v>37</v>
      </c>
      <c r="F544" s="92" t="s">
        <v>210</v>
      </c>
      <c r="G544" s="100" t="s">
        <v>147</v>
      </c>
      <c r="H544" s="98">
        <v>1.1176730401431354</v>
      </c>
      <c r="I544" s="98">
        <v>0.26550091720425639</v>
      </c>
      <c r="J544" s="98">
        <v>0</v>
      </c>
      <c r="K544" s="98">
        <v>0</v>
      </c>
      <c r="L544" s="98">
        <v>6.6939951024316935</v>
      </c>
      <c r="M544" s="98">
        <v>6.517608616256525</v>
      </c>
      <c r="N544" s="98">
        <v>3.2824338558153197</v>
      </c>
      <c r="O544" s="98">
        <v>1.6187747930115748</v>
      </c>
      <c r="P544" s="98">
        <v>0.87325100976337655</v>
      </c>
      <c r="Q544" s="98">
        <v>0.47041097615669403</v>
      </c>
    </row>
    <row r="545" spans="1:17" hidden="1" x14ac:dyDescent="0.25">
      <c r="A545" s="92" t="s">
        <v>11</v>
      </c>
      <c r="B545" s="92" t="s">
        <v>12</v>
      </c>
      <c r="C545" s="92" t="s">
        <v>32</v>
      </c>
      <c r="D545" s="92" t="s">
        <v>32</v>
      </c>
      <c r="E545" s="92" t="s">
        <v>37</v>
      </c>
      <c r="F545" s="92" t="s">
        <v>199</v>
      </c>
      <c r="G545" s="100" t="s">
        <v>147</v>
      </c>
      <c r="H545" s="98">
        <v>69.953956368266461</v>
      </c>
      <c r="I545" s="98">
        <v>43.087465598840929</v>
      </c>
      <c r="J545" s="98">
        <v>40.653430722913129</v>
      </c>
      <c r="K545" s="98">
        <v>56.11543628262703</v>
      </c>
      <c r="L545" s="98">
        <v>88.013787594736314</v>
      </c>
      <c r="M545" s="98">
        <v>84.633777268888124</v>
      </c>
      <c r="N545" s="98">
        <v>67.39191087898746</v>
      </c>
      <c r="O545" s="98">
        <v>57.935670656394031</v>
      </c>
      <c r="P545" s="98">
        <v>52.672501394423051</v>
      </c>
      <c r="Q545" s="98">
        <v>48.647237148782651</v>
      </c>
    </row>
    <row r="546" spans="1:17" hidden="1" x14ac:dyDescent="0.25">
      <c r="A546" s="92" t="s">
        <v>11</v>
      </c>
      <c r="B546" s="92" t="s">
        <v>12</v>
      </c>
      <c r="C546" s="92" t="s">
        <v>32</v>
      </c>
      <c r="D546" s="92" t="s">
        <v>32</v>
      </c>
      <c r="E546" s="92" t="s">
        <v>37</v>
      </c>
      <c r="F546" s="92" t="s">
        <v>219</v>
      </c>
      <c r="G546" s="100" t="s">
        <v>147</v>
      </c>
      <c r="H546" s="98">
        <v>2.5587582508101949</v>
      </c>
      <c r="I546" s="98">
        <v>1.3971735067205018</v>
      </c>
      <c r="J546" s="98">
        <v>0.25072399722155986</v>
      </c>
      <c r="K546" s="98">
        <v>0</v>
      </c>
      <c r="L546" s="98">
        <v>2.6844587243494056</v>
      </c>
      <c r="M546" s="98">
        <v>2.371790571240938</v>
      </c>
      <c r="N546" s="98">
        <v>0.74524465348593427</v>
      </c>
      <c r="O546" s="98">
        <v>0.16166684086478997</v>
      </c>
      <c r="P546" s="98">
        <v>4.942862090782673E-2</v>
      </c>
      <c r="Q546" s="98">
        <v>1.5101268236734317E-2</v>
      </c>
    </row>
    <row r="547" spans="1:17" hidden="1" x14ac:dyDescent="0.25">
      <c r="A547" s="92" t="s">
        <v>11</v>
      </c>
      <c r="B547" s="92" t="s">
        <v>12</v>
      </c>
      <c r="C547" s="92" t="s">
        <v>32</v>
      </c>
      <c r="D547" s="92" t="s">
        <v>32</v>
      </c>
      <c r="E547" s="92" t="s">
        <v>37</v>
      </c>
      <c r="F547" s="92" t="s">
        <v>200</v>
      </c>
      <c r="G547" s="100" t="s">
        <v>147</v>
      </c>
      <c r="H547" s="98">
        <v>483.09516277962928</v>
      </c>
      <c r="I547" s="98">
        <v>377.99523830659007</v>
      </c>
      <c r="J547" s="98">
        <v>409.51789868550776</v>
      </c>
      <c r="K547" s="98">
        <v>510.20714620025967</v>
      </c>
      <c r="L547" s="98">
        <v>571.18198095555999</v>
      </c>
      <c r="M547" s="98">
        <v>591.86767218998216</v>
      </c>
      <c r="N547" s="98">
        <v>604.21998751153524</v>
      </c>
      <c r="O547" s="98">
        <v>617.58967588205314</v>
      </c>
      <c r="P547" s="98">
        <v>632.20565559896852</v>
      </c>
      <c r="Q547" s="98">
        <v>648.05200919915728</v>
      </c>
    </row>
    <row r="548" spans="1:17" hidden="1" x14ac:dyDescent="0.25">
      <c r="A548" s="92" t="s">
        <v>11</v>
      </c>
      <c r="B548" s="92" t="s">
        <v>12</v>
      </c>
      <c r="C548" s="92" t="s">
        <v>32</v>
      </c>
      <c r="D548" s="92" t="s">
        <v>32</v>
      </c>
      <c r="E548" s="92" t="s">
        <v>38</v>
      </c>
      <c r="F548" s="92" t="s">
        <v>260</v>
      </c>
      <c r="G548" s="100" t="s">
        <v>147</v>
      </c>
      <c r="H548" s="98">
        <v>0</v>
      </c>
      <c r="I548" s="98">
        <v>0</v>
      </c>
      <c r="J548" s="98">
        <v>0</v>
      </c>
      <c r="K548" s="98">
        <v>0</v>
      </c>
      <c r="L548" s="98">
        <v>1.1654726035607011E-3</v>
      </c>
      <c r="M548" s="98">
        <v>9.8480060255003187E-4</v>
      </c>
      <c r="N548" s="98">
        <v>1.9876991156548825E-4</v>
      </c>
      <c r="O548" s="98">
        <v>0</v>
      </c>
      <c r="P548" s="98">
        <v>0</v>
      </c>
      <c r="Q548" s="98">
        <v>0</v>
      </c>
    </row>
    <row r="549" spans="1:17" hidden="1" x14ac:dyDescent="0.25">
      <c r="A549" s="92" t="s">
        <v>11</v>
      </c>
      <c r="B549" s="92" t="s">
        <v>12</v>
      </c>
      <c r="C549" s="92" t="s">
        <v>32</v>
      </c>
      <c r="D549" s="92" t="s">
        <v>32</v>
      </c>
      <c r="E549" s="92" t="s">
        <v>38</v>
      </c>
      <c r="F549" s="92" t="s">
        <v>203</v>
      </c>
      <c r="G549" s="100" t="s">
        <v>147</v>
      </c>
      <c r="H549" s="98">
        <v>18.930494203587404</v>
      </c>
      <c r="I549" s="98">
        <v>42.729523108625713</v>
      </c>
      <c r="J549" s="98">
        <v>61.597303579526148</v>
      </c>
      <c r="K549" s="98">
        <v>80.565096676274436</v>
      </c>
      <c r="L549" s="98">
        <v>39.314313308399448</v>
      </c>
      <c r="M549" s="98">
        <v>21.91734377555947</v>
      </c>
      <c r="N549" s="98">
        <v>19.60016315778034</v>
      </c>
      <c r="O549" s="98">
        <v>27.201937080891454</v>
      </c>
      <c r="P549" s="98">
        <v>45.355119042285523</v>
      </c>
      <c r="Q549" s="98">
        <v>77.496861836970808</v>
      </c>
    </row>
    <row r="550" spans="1:17" hidden="1" x14ac:dyDescent="0.25">
      <c r="A550" s="92" t="s">
        <v>11</v>
      </c>
      <c r="B550" s="92" t="s">
        <v>12</v>
      </c>
      <c r="C550" s="92" t="s">
        <v>32</v>
      </c>
      <c r="D550" s="92" t="s">
        <v>32</v>
      </c>
      <c r="E550" s="92" t="s">
        <v>38</v>
      </c>
      <c r="F550" s="92" t="s">
        <v>191</v>
      </c>
      <c r="G550" s="100" t="s">
        <v>147</v>
      </c>
      <c r="H550" s="98">
        <v>0.29881681283796496</v>
      </c>
      <c r="I550" s="98">
        <v>7.3240903370940524E-2</v>
      </c>
      <c r="J550" s="98">
        <v>0</v>
      </c>
      <c r="K550" s="98">
        <v>0</v>
      </c>
      <c r="L550" s="98">
        <v>0.18963956041668512</v>
      </c>
      <c r="M550" s="98">
        <v>0.18672485894220162</v>
      </c>
      <c r="N550" s="98">
        <v>9.6586581378879974E-2</v>
      </c>
      <c r="O550" s="98">
        <v>4.8578496858880243E-2</v>
      </c>
      <c r="P550" s="98">
        <v>2.6453463285415414E-2</v>
      </c>
      <c r="Q550" s="98">
        <v>1.4462669783909053E-2</v>
      </c>
    </row>
    <row r="551" spans="1:17" hidden="1" x14ac:dyDescent="0.25">
      <c r="A551" s="92" t="s">
        <v>11</v>
      </c>
      <c r="B551" s="92" t="s">
        <v>12</v>
      </c>
      <c r="C551" s="92" t="s">
        <v>32</v>
      </c>
      <c r="D551" s="92" t="s">
        <v>32</v>
      </c>
      <c r="E551" s="92" t="s">
        <v>38</v>
      </c>
      <c r="F551" s="92" t="s">
        <v>192</v>
      </c>
      <c r="G551" s="100" t="s">
        <v>147</v>
      </c>
      <c r="H551" s="98">
        <v>1.7457949924543135</v>
      </c>
      <c r="I551" s="98">
        <v>1.5360997215524077</v>
      </c>
      <c r="J551" s="98">
        <v>1.6726313427736028</v>
      </c>
      <c r="K551" s="98">
        <v>1.7605878688764545</v>
      </c>
      <c r="L551" s="98">
        <v>1.6212316080425022</v>
      </c>
      <c r="M551" s="98">
        <v>1.4344794397613587</v>
      </c>
      <c r="N551" s="98">
        <v>1.2600509931646824</v>
      </c>
      <c r="O551" s="98">
        <v>0.41313374089411486</v>
      </c>
      <c r="P551" s="98">
        <v>8.5563342461831948E-2</v>
      </c>
      <c r="Q551" s="98">
        <v>3.8660217661541631E-2</v>
      </c>
    </row>
    <row r="552" spans="1:17" hidden="1" x14ac:dyDescent="0.25">
      <c r="A552" s="92" t="s">
        <v>11</v>
      </c>
      <c r="B552" s="92" t="s">
        <v>12</v>
      </c>
      <c r="C552" s="92" t="s">
        <v>32</v>
      </c>
      <c r="D552" s="92" t="s">
        <v>32</v>
      </c>
      <c r="E552" s="92" t="s">
        <v>38</v>
      </c>
      <c r="F552" s="92" t="s">
        <v>206</v>
      </c>
      <c r="G552" s="100" t="s">
        <v>147</v>
      </c>
      <c r="H552" s="98">
        <v>419.84775919832583</v>
      </c>
      <c r="I552" s="98">
        <v>138.35512422210147</v>
      </c>
      <c r="J552" s="98">
        <v>84.244857650204196</v>
      </c>
      <c r="K552" s="98">
        <v>70.495424583927274</v>
      </c>
      <c r="L552" s="98">
        <v>108.61977866600041</v>
      </c>
      <c r="M552" s="98">
        <v>106.99582579978838</v>
      </c>
      <c r="N552" s="98">
        <v>85.888877305912629</v>
      </c>
      <c r="O552" s="98">
        <v>69.388321791578562</v>
      </c>
      <c r="P552" s="98">
        <v>56.626655594705028</v>
      </c>
      <c r="Q552" s="98">
        <v>46.303542493035771</v>
      </c>
    </row>
    <row r="553" spans="1:17" hidden="1" x14ac:dyDescent="0.25">
      <c r="A553" s="92" t="s">
        <v>11</v>
      </c>
      <c r="B553" s="92" t="s">
        <v>12</v>
      </c>
      <c r="C553" s="92" t="s">
        <v>32</v>
      </c>
      <c r="D553" s="92" t="s">
        <v>32</v>
      </c>
      <c r="E553" s="92" t="s">
        <v>38</v>
      </c>
      <c r="F553" s="92" t="s">
        <v>220</v>
      </c>
      <c r="G553" s="100" t="s">
        <v>147</v>
      </c>
      <c r="H553" s="98">
        <v>0</v>
      </c>
      <c r="I553" s="98">
        <v>0</v>
      </c>
      <c r="J553" s="98">
        <v>0</v>
      </c>
      <c r="K553" s="98">
        <v>0</v>
      </c>
      <c r="L553" s="98">
        <v>8.8363341884974744E-2</v>
      </c>
      <c r="M553" s="98">
        <v>0.11527560585849488</v>
      </c>
      <c r="N553" s="98">
        <v>0.11168729485450109</v>
      </c>
      <c r="O553" s="98">
        <v>0.10840789844106874</v>
      </c>
      <c r="P553" s="98">
        <v>0.1053209524470229</v>
      </c>
      <c r="Q553" s="98">
        <v>0.10186058416491066</v>
      </c>
    </row>
    <row r="554" spans="1:17" hidden="1" x14ac:dyDescent="0.25">
      <c r="A554" s="92" t="s">
        <v>11</v>
      </c>
      <c r="B554" s="92" t="s">
        <v>12</v>
      </c>
      <c r="C554" s="92" t="s">
        <v>32</v>
      </c>
      <c r="D554" s="92" t="s">
        <v>32</v>
      </c>
      <c r="E554" s="92" t="s">
        <v>38</v>
      </c>
      <c r="F554" s="92" t="s">
        <v>224</v>
      </c>
      <c r="G554" s="100" t="s">
        <v>147</v>
      </c>
      <c r="H554" s="98">
        <v>75.424624105549256</v>
      </c>
      <c r="I554" s="98">
        <v>62.399798908240939</v>
      </c>
      <c r="J554" s="98">
        <v>44.945071918722526</v>
      </c>
      <c r="K554" s="98">
        <v>34.455913331459342</v>
      </c>
      <c r="L554" s="98">
        <v>30.427605035740264</v>
      </c>
      <c r="M554" s="98">
        <v>61.215001536860072</v>
      </c>
      <c r="N554" s="98">
        <v>104.64955846900136</v>
      </c>
      <c r="O554" s="98">
        <v>184.67091119695422</v>
      </c>
      <c r="P554" s="98">
        <v>350.46030882799823</v>
      </c>
      <c r="Q554" s="98">
        <v>671.71955636913947</v>
      </c>
    </row>
    <row r="555" spans="1:17" hidden="1" x14ac:dyDescent="0.25">
      <c r="A555" s="92" t="s">
        <v>11</v>
      </c>
      <c r="B555" s="92" t="s">
        <v>12</v>
      </c>
      <c r="C555" s="92" t="s">
        <v>32</v>
      </c>
      <c r="D555" s="92" t="s">
        <v>32</v>
      </c>
      <c r="E555" s="92" t="s">
        <v>38</v>
      </c>
      <c r="F555" s="92" t="s">
        <v>259</v>
      </c>
      <c r="G555" s="100" t="s">
        <v>147</v>
      </c>
      <c r="H555" s="98">
        <v>0.24203019578506546</v>
      </c>
      <c r="I555" s="98">
        <v>6.0301433359227156E-2</v>
      </c>
      <c r="J555" s="98">
        <v>0</v>
      </c>
      <c r="K555" s="98">
        <v>0</v>
      </c>
      <c r="L555" s="98">
        <v>0</v>
      </c>
      <c r="M555" s="98">
        <v>7.2686706099843743E-3</v>
      </c>
      <c r="N555" s="98">
        <v>1.8245961203328123E-2</v>
      </c>
      <c r="O555" s="98">
        <v>5.2743570000000004E-3</v>
      </c>
      <c r="P555" s="98">
        <v>0</v>
      </c>
      <c r="Q555" s="98">
        <v>0</v>
      </c>
    </row>
    <row r="556" spans="1:17" hidden="1" x14ac:dyDescent="0.25">
      <c r="A556" s="92" t="s">
        <v>11</v>
      </c>
      <c r="B556" s="92" t="s">
        <v>12</v>
      </c>
      <c r="C556" s="92" t="s">
        <v>32</v>
      </c>
      <c r="D556" s="92" t="s">
        <v>32</v>
      </c>
      <c r="E556" s="92" t="s">
        <v>38</v>
      </c>
      <c r="F556" s="92" t="s">
        <v>223</v>
      </c>
      <c r="G556" s="100" t="s">
        <v>147</v>
      </c>
      <c r="H556" s="98">
        <v>0</v>
      </c>
      <c r="I556" s="98">
        <v>0</v>
      </c>
      <c r="J556" s="98">
        <v>0</v>
      </c>
      <c r="K556" s="98">
        <v>0</v>
      </c>
      <c r="L556" s="98">
        <v>0</v>
      </c>
      <c r="M556" s="98">
        <v>0</v>
      </c>
      <c r="N556" s="98">
        <v>0</v>
      </c>
      <c r="O556" s="98">
        <v>0</v>
      </c>
      <c r="P556" s="98">
        <v>0</v>
      </c>
      <c r="Q556" s="98">
        <v>0</v>
      </c>
    </row>
    <row r="557" spans="1:17" hidden="1" x14ac:dyDescent="0.25">
      <c r="A557" s="92" t="s">
        <v>11</v>
      </c>
      <c r="B557" s="92" t="s">
        <v>12</v>
      </c>
      <c r="C557" s="92" t="s">
        <v>32</v>
      </c>
      <c r="D557" s="92" t="s">
        <v>32</v>
      </c>
      <c r="E557" s="92" t="s">
        <v>38</v>
      </c>
      <c r="F557" s="92" t="s">
        <v>221</v>
      </c>
      <c r="G557" s="100" t="s">
        <v>147</v>
      </c>
      <c r="H557" s="98">
        <v>0</v>
      </c>
      <c r="I557" s="98">
        <v>0.37681290669205142</v>
      </c>
      <c r="J557" s="98">
        <v>0.12560430223068381</v>
      </c>
      <c r="K557" s="98">
        <v>0</v>
      </c>
      <c r="L557" s="98">
        <v>0</v>
      </c>
      <c r="M557" s="98">
        <v>0.50527070609575497</v>
      </c>
      <c r="N557" s="98">
        <v>1.1974602766985849</v>
      </c>
      <c r="O557" s="98">
        <v>0.34301223599999997</v>
      </c>
      <c r="P557" s="98">
        <v>0</v>
      </c>
      <c r="Q557" s="98">
        <v>0</v>
      </c>
    </row>
    <row r="558" spans="1:17" hidden="1" x14ac:dyDescent="0.25">
      <c r="A558" s="92" t="s">
        <v>11</v>
      </c>
      <c r="B558" s="92" t="s">
        <v>12</v>
      </c>
      <c r="C558" s="92" t="s">
        <v>32</v>
      </c>
      <c r="D558" s="92" t="s">
        <v>32</v>
      </c>
      <c r="E558" s="92" t="s">
        <v>38</v>
      </c>
      <c r="F558" s="92" t="s">
        <v>222</v>
      </c>
      <c r="G558" s="100" t="s">
        <v>147</v>
      </c>
      <c r="H558" s="98">
        <v>0</v>
      </c>
      <c r="I558" s="98">
        <v>0</v>
      </c>
      <c r="J558" s="98">
        <v>0</v>
      </c>
      <c r="K558" s="98">
        <v>0</v>
      </c>
      <c r="L558" s="98">
        <v>0.15935215254103874</v>
      </c>
      <c r="M558" s="98">
        <v>0.1357449768330399</v>
      </c>
      <c r="N558" s="98">
        <v>2.7542530884231219E-2</v>
      </c>
      <c r="O558" s="98">
        <v>0</v>
      </c>
      <c r="P558" s="98">
        <v>0</v>
      </c>
      <c r="Q558" s="98">
        <v>0</v>
      </c>
    </row>
    <row r="559" spans="1:17" hidden="1" x14ac:dyDescent="0.25">
      <c r="A559" s="92" t="s">
        <v>11</v>
      </c>
      <c r="B559" s="92" t="s">
        <v>12</v>
      </c>
      <c r="C559" s="92" t="s">
        <v>32</v>
      </c>
      <c r="D559" s="92" t="s">
        <v>32</v>
      </c>
      <c r="E559" s="92" t="s">
        <v>38</v>
      </c>
      <c r="F559" s="92" t="s">
        <v>201</v>
      </c>
      <c r="G559" s="100" t="s">
        <v>147</v>
      </c>
      <c r="H559" s="98">
        <v>20.175249133828466</v>
      </c>
      <c r="I559" s="98">
        <v>8.6722179902588152</v>
      </c>
      <c r="J559" s="98">
        <v>4.3071967367410382</v>
      </c>
      <c r="K559" s="98">
        <v>4.8586940757176738</v>
      </c>
      <c r="L559" s="98">
        <v>27.83348668620155</v>
      </c>
      <c r="M559" s="98">
        <v>67.97649523423344</v>
      </c>
      <c r="N559" s="98">
        <v>112.9580270167225</v>
      </c>
      <c r="O559" s="98">
        <v>198.25024343437804</v>
      </c>
      <c r="P559" s="98">
        <v>359.42810396016228</v>
      </c>
      <c r="Q559" s="98">
        <v>657.24862807737156</v>
      </c>
    </row>
    <row r="560" spans="1:17" hidden="1" x14ac:dyDescent="0.25">
      <c r="A560" s="92" t="s">
        <v>11</v>
      </c>
      <c r="B560" s="92" t="s">
        <v>12</v>
      </c>
      <c r="C560" s="92" t="s">
        <v>32</v>
      </c>
      <c r="D560" s="92" t="s">
        <v>32</v>
      </c>
      <c r="E560" s="92" t="s">
        <v>38</v>
      </c>
      <c r="F560" s="92" t="s">
        <v>207</v>
      </c>
      <c r="G560" s="100" t="s">
        <v>147</v>
      </c>
      <c r="H560" s="98">
        <v>2.9875663080581649</v>
      </c>
      <c r="I560" s="98">
        <v>4.0281317935015046</v>
      </c>
      <c r="J560" s="98">
        <v>4.976520005418088</v>
      </c>
      <c r="K560" s="98">
        <v>4.8888263737337052</v>
      </c>
      <c r="L560" s="98">
        <v>2.0340624680071282</v>
      </c>
      <c r="M560" s="98">
        <v>0.9176243827342252</v>
      </c>
      <c r="N560" s="98">
        <v>0.67141777913380307</v>
      </c>
      <c r="O560" s="98">
        <v>0.65050132012293838</v>
      </c>
      <c r="P560" s="98">
        <v>0.79836801728579543</v>
      </c>
      <c r="Q560" s="98">
        <v>1.0679856426262349</v>
      </c>
    </row>
    <row r="561" spans="1:17" hidden="1" x14ac:dyDescent="0.25">
      <c r="A561" s="92" t="s">
        <v>11</v>
      </c>
      <c r="B561" s="92" t="s">
        <v>12</v>
      </c>
      <c r="C561" s="92" t="s">
        <v>32</v>
      </c>
      <c r="D561" s="92" t="s">
        <v>32</v>
      </c>
      <c r="E561" s="92" t="s">
        <v>38</v>
      </c>
      <c r="F561" s="92" t="s">
        <v>218</v>
      </c>
      <c r="G561" s="100" t="s">
        <v>147</v>
      </c>
      <c r="H561" s="98">
        <v>2.753384979018648</v>
      </c>
      <c r="I561" s="98">
        <v>0.55539897328478904</v>
      </c>
      <c r="J561" s="98">
        <v>0</v>
      </c>
      <c r="K561" s="98">
        <v>0</v>
      </c>
      <c r="L561" s="98">
        <v>2.1237785987926983</v>
      </c>
      <c r="M561" s="98">
        <v>1.9152594032506349</v>
      </c>
      <c r="N561" s="98">
        <v>0.66167539721768953</v>
      </c>
      <c r="O561" s="98">
        <v>0.40943869000870003</v>
      </c>
      <c r="P561" s="98">
        <v>0.5635736733753326</v>
      </c>
      <c r="Q561" s="98">
        <v>0.80357808131789021</v>
      </c>
    </row>
    <row r="562" spans="1:17" hidden="1" x14ac:dyDescent="0.25">
      <c r="A562" s="92" t="s">
        <v>11</v>
      </c>
      <c r="B562" s="92" t="s">
        <v>12</v>
      </c>
      <c r="C562" s="92" t="s">
        <v>32</v>
      </c>
      <c r="D562" s="92" t="s">
        <v>32</v>
      </c>
      <c r="E562" s="92" t="s">
        <v>38</v>
      </c>
      <c r="F562" s="92" t="s">
        <v>194</v>
      </c>
      <c r="G562" s="100" t="s">
        <v>147</v>
      </c>
      <c r="H562" s="98">
        <v>11.542369419790742</v>
      </c>
      <c r="I562" s="98">
        <v>2.3855897318158363</v>
      </c>
      <c r="J562" s="98">
        <v>7.258667987128771E-3</v>
      </c>
      <c r="K562" s="98">
        <v>5.8438847064973291E-3</v>
      </c>
      <c r="L562" s="98">
        <v>0.8734005009675303</v>
      </c>
      <c r="M562" s="98">
        <v>1.4566471489381967</v>
      </c>
      <c r="N562" s="98">
        <v>1.8560574494913693</v>
      </c>
      <c r="O562" s="98">
        <v>2.4210117188933178</v>
      </c>
      <c r="P562" s="98">
        <v>3.2073779252087484</v>
      </c>
      <c r="Q562" s="98">
        <v>4.2815569950715773</v>
      </c>
    </row>
    <row r="563" spans="1:17" hidden="1" x14ac:dyDescent="0.25">
      <c r="A563" s="92" t="s">
        <v>11</v>
      </c>
      <c r="B563" s="92" t="s">
        <v>12</v>
      </c>
      <c r="C563" s="92" t="s">
        <v>32</v>
      </c>
      <c r="D563" s="92" t="s">
        <v>32</v>
      </c>
      <c r="E563" s="92" t="s">
        <v>38</v>
      </c>
      <c r="F563" s="92" t="s">
        <v>195</v>
      </c>
      <c r="G563" s="100" t="s">
        <v>147</v>
      </c>
      <c r="H563" s="98">
        <v>1357.493941915656</v>
      </c>
      <c r="I563" s="98">
        <v>1325.3314319968742</v>
      </c>
      <c r="J563" s="98">
        <v>1366.0618597102664</v>
      </c>
      <c r="K563" s="98">
        <v>1434.681301922803</v>
      </c>
      <c r="L563" s="98">
        <v>1591.094319789463</v>
      </c>
      <c r="M563" s="98">
        <v>1587.308177105308</v>
      </c>
      <c r="N563" s="98">
        <v>1517.9573825662926</v>
      </c>
      <c r="O563" s="98">
        <v>1453.0473784983637</v>
      </c>
      <c r="P563" s="98">
        <v>1391.5967568639512</v>
      </c>
      <c r="Q563" s="98">
        <v>1332.4734512330526</v>
      </c>
    </row>
    <row r="564" spans="1:17" hidden="1" x14ac:dyDescent="0.25">
      <c r="A564" s="92" t="s">
        <v>11</v>
      </c>
      <c r="B564" s="92" t="s">
        <v>12</v>
      </c>
      <c r="C564" s="92" t="s">
        <v>32</v>
      </c>
      <c r="D564" s="92" t="s">
        <v>32</v>
      </c>
      <c r="E564" s="92" t="s">
        <v>38</v>
      </c>
      <c r="F564" s="92" t="s">
        <v>209</v>
      </c>
      <c r="G564" s="100" t="s">
        <v>147</v>
      </c>
      <c r="H564" s="98">
        <v>0.61276033732584978</v>
      </c>
      <c r="I564" s="98">
        <v>2.1418255439996758</v>
      </c>
      <c r="J564" s="98">
        <v>3.1458648803200608</v>
      </c>
      <c r="K564" s="98">
        <v>4.7318445343921667</v>
      </c>
      <c r="L564" s="98">
        <v>3.7172197194467143</v>
      </c>
      <c r="M564" s="98">
        <v>2.3165763579284171</v>
      </c>
      <c r="N564" s="98">
        <v>1.0540398576156464</v>
      </c>
      <c r="O564" s="98">
        <v>0.24633965085022183</v>
      </c>
      <c r="P564" s="98">
        <v>3.9655113700073942E-2</v>
      </c>
      <c r="Q564" s="98">
        <v>1.1763194019948702E-2</v>
      </c>
    </row>
    <row r="565" spans="1:17" hidden="1" x14ac:dyDescent="0.25">
      <c r="A565" s="92" t="s">
        <v>11</v>
      </c>
      <c r="B565" s="92" t="s">
        <v>12</v>
      </c>
      <c r="C565" s="92" t="s">
        <v>32</v>
      </c>
      <c r="D565" s="92" t="s">
        <v>32</v>
      </c>
      <c r="E565" s="92" t="s">
        <v>38</v>
      </c>
      <c r="F565" s="92" t="s">
        <v>208</v>
      </c>
      <c r="G565" s="100" t="s">
        <v>147</v>
      </c>
      <c r="H565" s="98">
        <v>1.3372016708202583</v>
      </c>
      <c r="I565" s="98">
        <v>0.61637420175247171</v>
      </c>
      <c r="J565" s="98">
        <v>0.4815605919723413</v>
      </c>
      <c r="K565" s="98">
        <v>0.30191711933985343</v>
      </c>
      <c r="L565" s="98">
        <v>0.52677499119212412</v>
      </c>
      <c r="M565" s="98">
        <v>0.61344703789897359</v>
      </c>
      <c r="N565" s="98">
        <v>0.61084104322302812</v>
      </c>
      <c r="O565" s="98">
        <v>0.60811783169010003</v>
      </c>
      <c r="P565" s="98">
        <v>0.60467758303292629</v>
      </c>
      <c r="Q565" s="98">
        <v>0.60024748486872415</v>
      </c>
    </row>
    <row r="566" spans="1:17" hidden="1" x14ac:dyDescent="0.25">
      <c r="A566" s="92" t="s">
        <v>11</v>
      </c>
      <c r="B566" s="92" t="s">
        <v>12</v>
      </c>
      <c r="C566" s="92" t="s">
        <v>32</v>
      </c>
      <c r="D566" s="92" t="s">
        <v>32</v>
      </c>
      <c r="E566" s="92" t="s">
        <v>38</v>
      </c>
      <c r="F566" s="92" t="s">
        <v>261</v>
      </c>
      <c r="G566" s="100" t="s">
        <v>147</v>
      </c>
      <c r="H566" s="98">
        <v>0</v>
      </c>
      <c r="I566" s="98">
        <v>0</v>
      </c>
      <c r="J566" s="98">
        <v>0</v>
      </c>
      <c r="K566" s="98">
        <v>0</v>
      </c>
      <c r="L566" s="98">
        <v>5.1157020025107205E-4</v>
      </c>
      <c r="M566" s="98">
        <v>3.9526490069684143E-4</v>
      </c>
      <c r="N566" s="98">
        <v>7.4913833537716909E-5</v>
      </c>
      <c r="O566" s="98">
        <v>0</v>
      </c>
      <c r="P566" s="98">
        <v>0</v>
      </c>
      <c r="Q566" s="98">
        <v>0</v>
      </c>
    </row>
    <row r="567" spans="1:17" hidden="1" x14ac:dyDescent="0.25">
      <c r="A567" s="92" t="s">
        <v>11</v>
      </c>
      <c r="B567" s="92" t="s">
        <v>12</v>
      </c>
      <c r="C567" s="92" t="s">
        <v>32</v>
      </c>
      <c r="D567" s="92" t="s">
        <v>32</v>
      </c>
      <c r="E567" s="92" t="s">
        <v>38</v>
      </c>
      <c r="F567" s="92" t="s">
        <v>196</v>
      </c>
      <c r="G567" s="100" t="s">
        <v>147</v>
      </c>
      <c r="H567" s="98">
        <v>40.783219527592316</v>
      </c>
      <c r="I567" s="98">
        <v>32.739913076166843</v>
      </c>
      <c r="J567" s="98">
        <v>33.31992259885407</v>
      </c>
      <c r="K567" s="98">
        <v>33.289121210195702</v>
      </c>
      <c r="L567" s="98">
        <v>30.526398158144776</v>
      </c>
      <c r="M567" s="98">
        <v>25.18923360428542</v>
      </c>
      <c r="N567" s="98">
        <v>19.125557407628317</v>
      </c>
      <c r="O567" s="98">
        <v>14.637024979828139</v>
      </c>
      <c r="P567" s="98">
        <v>11.371984499255259</v>
      </c>
      <c r="Q567" s="98">
        <v>8.854216323126975</v>
      </c>
    </row>
    <row r="568" spans="1:17" hidden="1" x14ac:dyDescent="0.25">
      <c r="A568" s="92" t="s">
        <v>11</v>
      </c>
      <c r="B568" s="92" t="s">
        <v>12</v>
      </c>
      <c r="C568" s="92" t="s">
        <v>32</v>
      </c>
      <c r="D568" s="92" t="s">
        <v>32</v>
      </c>
      <c r="E568" s="92" t="s">
        <v>38</v>
      </c>
      <c r="F568" s="92" t="s">
        <v>197</v>
      </c>
      <c r="G568" s="100" t="s">
        <v>147</v>
      </c>
      <c r="H568" s="98">
        <v>72.850709268871341</v>
      </c>
      <c r="I568" s="98">
        <v>50.690791717083677</v>
      </c>
      <c r="J568" s="98">
        <v>27.310229323087849</v>
      </c>
      <c r="K568" s="98">
        <v>16.279670683940818</v>
      </c>
      <c r="L568" s="98">
        <v>10.4902460155305</v>
      </c>
      <c r="M568" s="98">
        <v>16.741144029893871</v>
      </c>
      <c r="N568" s="98">
        <v>26.880319662049747</v>
      </c>
      <c r="O568" s="98">
        <v>48.440028343820288</v>
      </c>
      <c r="P568" s="98">
        <v>91.672220836625428</v>
      </c>
      <c r="Q568" s="98">
        <v>176.03389057629511</v>
      </c>
    </row>
    <row r="569" spans="1:17" hidden="1" x14ac:dyDescent="0.25">
      <c r="A569" s="92" t="s">
        <v>11</v>
      </c>
      <c r="B569" s="92" t="s">
        <v>12</v>
      </c>
      <c r="C569" s="92" t="s">
        <v>32</v>
      </c>
      <c r="D569" s="92" t="s">
        <v>32</v>
      </c>
      <c r="E569" s="92" t="s">
        <v>38</v>
      </c>
      <c r="F569" s="92" t="s">
        <v>229</v>
      </c>
      <c r="G569" s="100" t="s">
        <v>147</v>
      </c>
      <c r="H569" s="98">
        <v>0.26017208985195933</v>
      </c>
      <c r="I569" s="98">
        <v>0.12150624956014108</v>
      </c>
      <c r="J569" s="98">
        <v>7.0282043238922356E-2</v>
      </c>
      <c r="K569" s="98">
        <v>6.0208078763003998E-2</v>
      </c>
      <c r="L569" s="98">
        <v>0.24159016202986286</v>
      </c>
      <c r="M569" s="98">
        <v>0.20946357218466702</v>
      </c>
      <c r="N569" s="98">
        <v>8.1579065157186326E-2</v>
      </c>
      <c r="O569" s="98">
        <v>3.2536894579385134E-2</v>
      </c>
      <c r="P569" s="98">
        <v>1.7769659026461711E-2</v>
      </c>
      <c r="Q569" s="98">
        <v>9.7047006782404136E-3</v>
      </c>
    </row>
    <row r="570" spans="1:17" hidden="1" x14ac:dyDescent="0.25">
      <c r="A570" s="92" t="s">
        <v>11</v>
      </c>
      <c r="B570" s="92" t="s">
        <v>12</v>
      </c>
      <c r="C570" s="92" t="s">
        <v>32</v>
      </c>
      <c r="D570" s="92" t="s">
        <v>32</v>
      </c>
      <c r="E570" s="92" t="s">
        <v>38</v>
      </c>
      <c r="F570" s="92" t="s">
        <v>198</v>
      </c>
      <c r="G570" s="100" t="s">
        <v>147</v>
      </c>
      <c r="H570" s="98">
        <v>1.5965005316183221</v>
      </c>
      <c r="I570" s="98">
        <v>0.33152815975328748</v>
      </c>
      <c r="J570" s="98">
        <v>4.5145631484997447E-3</v>
      </c>
      <c r="K570" s="98">
        <v>0</v>
      </c>
      <c r="L570" s="98">
        <v>5.701531159362444E-2</v>
      </c>
      <c r="M570" s="98">
        <v>6.3798943365424812E-2</v>
      </c>
      <c r="N570" s="98">
        <v>4.7063223833627772E-2</v>
      </c>
      <c r="O570" s="98">
        <v>3.5091811915592748E-2</v>
      </c>
      <c r="P570" s="98">
        <v>2.6627071729440011E-2</v>
      </c>
      <c r="Q570" s="98">
        <v>2.0204164765192725E-2</v>
      </c>
    </row>
    <row r="571" spans="1:17" hidden="1" x14ac:dyDescent="0.25">
      <c r="A571" s="92" t="s">
        <v>11</v>
      </c>
      <c r="B571" s="92" t="s">
        <v>12</v>
      </c>
      <c r="C571" s="92" t="s">
        <v>32</v>
      </c>
      <c r="D571" s="92" t="s">
        <v>32</v>
      </c>
      <c r="E571" s="92" t="s">
        <v>38</v>
      </c>
      <c r="F571" s="92" t="s">
        <v>231</v>
      </c>
      <c r="G571" s="100" t="s">
        <v>147</v>
      </c>
      <c r="H571" s="98">
        <v>6.3672876852974306E-2</v>
      </c>
      <c r="I571" s="98">
        <v>1.5271611077979698E-2</v>
      </c>
      <c r="J571" s="98">
        <v>0</v>
      </c>
      <c r="K571" s="98">
        <v>0</v>
      </c>
      <c r="L571" s="98">
        <v>2.4415781860173388E-2</v>
      </c>
      <c r="M571" s="98">
        <v>2.78946043633405E-2</v>
      </c>
      <c r="N571" s="98">
        <v>2.1462255803316458E-2</v>
      </c>
      <c r="O571" s="98">
        <v>1.1513608053424225E-2</v>
      </c>
      <c r="P571" s="98">
        <v>6.4321079511414081E-3</v>
      </c>
      <c r="Q571" s="98">
        <v>4.1678364114100391E-3</v>
      </c>
    </row>
    <row r="572" spans="1:17" hidden="1" x14ac:dyDescent="0.25">
      <c r="A572" s="92" t="s">
        <v>11</v>
      </c>
      <c r="B572" s="92" t="s">
        <v>12</v>
      </c>
      <c r="C572" s="92" t="s">
        <v>32</v>
      </c>
      <c r="D572" s="92" t="s">
        <v>32</v>
      </c>
      <c r="E572" s="92" t="s">
        <v>38</v>
      </c>
      <c r="F572" s="92" t="s">
        <v>230</v>
      </c>
      <c r="G572" s="100" t="s">
        <v>147</v>
      </c>
      <c r="H572" s="98">
        <v>0.3015321632614662</v>
      </c>
      <c r="I572" s="98">
        <v>8.9544028155748037E-2</v>
      </c>
      <c r="J572" s="98">
        <v>4.7315597796610917E-2</v>
      </c>
      <c r="K572" s="98">
        <v>8.511174868382225E-2</v>
      </c>
      <c r="L572" s="98">
        <v>9.8583236183695272E-2</v>
      </c>
      <c r="M572" s="98">
        <v>9.2364224548796212E-2</v>
      </c>
      <c r="N572" s="98">
        <v>8.4457877079217342E-2</v>
      </c>
      <c r="O572" s="98">
        <v>0.10055609570450551</v>
      </c>
      <c r="P572" s="98">
        <v>0.12966515856816846</v>
      </c>
      <c r="Q572" s="98">
        <v>0.1672007047760512</v>
      </c>
    </row>
    <row r="573" spans="1:17" hidden="1" x14ac:dyDescent="0.25">
      <c r="A573" s="92" t="s">
        <v>11</v>
      </c>
      <c r="B573" s="92" t="s">
        <v>12</v>
      </c>
      <c r="C573" s="92" t="s">
        <v>32</v>
      </c>
      <c r="D573" s="92" t="s">
        <v>32</v>
      </c>
      <c r="E573" s="92" t="s">
        <v>38</v>
      </c>
      <c r="F573" s="92" t="s">
        <v>262</v>
      </c>
      <c r="G573" s="100" t="s">
        <v>147</v>
      </c>
      <c r="H573" s="98">
        <v>201.99858117579998</v>
      </c>
      <c r="I573" s="98">
        <v>206.71966984216576</v>
      </c>
      <c r="J573" s="98">
        <v>192.04058198416035</v>
      </c>
      <c r="K573" s="98">
        <v>186.6533215395462</v>
      </c>
      <c r="L573" s="98">
        <v>182.77966778777201</v>
      </c>
      <c r="M573" s="98">
        <v>173.05779758298462</v>
      </c>
      <c r="N573" s="98">
        <v>160.33848551833748</v>
      </c>
      <c r="O573" s="98">
        <v>164.11877541883302</v>
      </c>
      <c r="P573" s="98">
        <v>183.5642674221871</v>
      </c>
      <c r="Q573" s="98">
        <v>216.92843198159386</v>
      </c>
    </row>
    <row r="574" spans="1:17" hidden="1" x14ac:dyDescent="0.25">
      <c r="A574" s="92" t="s">
        <v>11</v>
      </c>
      <c r="B574" s="92" t="s">
        <v>12</v>
      </c>
      <c r="C574" s="92" t="s">
        <v>32</v>
      </c>
      <c r="D574" s="92" t="s">
        <v>32</v>
      </c>
      <c r="E574" s="92" t="s">
        <v>38</v>
      </c>
      <c r="F574" s="92" t="s">
        <v>263</v>
      </c>
      <c r="G574" s="100" t="s">
        <v>147</v>
      </c>
      <c r="H574" s="98">
        <v>0</v>
      </c>
      <c r="I574" s="98">
        <v>0</v>
      </c>
      <c r="J574" s="98">
        <v>0</v>
      </c>
      <c r="K574" s="98">
        <v>0</v>
      </c>
      <c r="L574" s="98">
        <v>0</v>
      </c>
      <c r="M574" s="98">
        <v>5.2808738681855375E-3</v>
      </c>
      <c r="N574" s="98">
        <v>1.2407498289395183E-2</v>
      </c>
      <c r="O574" s="98">
        <v>3.5490690000000006E-3</v>
      </c>
      <c r="P574" s="98">
        <v>0</v>
      </c>
      <c r="Q574" s="98">
        <v>0</v>
      </c>
    </row>
    <row r="575" spans="1:17" hidden="1" x14ac:dyDescent="0.25">
      <c r="A575" s="92" t="s">
        <v>11</v>
      </c>
      <c r="B575" s="92" t="s">
        <v>12</v>
      </c>
      <c r="C575" s="92" t="s">
        <v>32</v>
      </c>
      <c r="D575" s="92" t="s">
        <v>32</v>
      </c>
      <c r="E575" s="92" t="s">
        <v>38</v>
      </c>
      <c r="F575" s="92" t="s">
        <v>205</v>
      </c>
      <c r="G575" s="100" t="s">
        <v>147</v>
      </c>
      <c r="H575" s="98">
        <v>1.7479117745384836</v>
      </c>
      <c r="I575" s="98">
        <v>1.6829166648896965</v>
      </c>
      <c r="J575" s="98">
        <v>1.5379763340109527</v>
      </c>
      <c r="K575" s="98">
        <v>1.0793582353764917</v>
      </c>
      <c r="L575" s="98">
        <v>0.79324515281998531</v>
      </c>
      <c r="M575" s="98">
        <v>1.5461676219210188</v>
      </c>
      <c r="N575" s="98">
        <v>2.6670365138429752</v>
      </c>
      <c r="O575" s="98">
        <v>3.0509619710288223</v>
      </c>
      <c r="P575" s="98">
        <v>3.2011398490819278</v>
      </c>
      <c r="Q575" s="98">
        <v>3.3751232629830614</v>
      </c>
    </row>
    <row r="576" spans="1:17" hidden="1" x14ac:dyDescent="0.25">
      <c r="A576" s="92" t="s">
        <v>11</v>
      </c>
      <c r="B576" s="92" t="s">
        <v>12</v>
      </c>
      <c r="C576" s="92" t="s">
        <v>32</v>
      </c>
      <c r="D576" s="92" t="s">
        <v>32</v>
      </c>
      <c r="E576" s="92" t="s">
        <v>38</v>
      </c>
      <c r="F576" s="92" t="s">
        <v>204</v>
      </c>
      <c r="G576" s="100" t="s">
        <v>147</v>
      </c>
      <c r="H576" s="98">
        <v>6.545347802862449</v>
      </c>
      <c r="I576" s="98">
        <v>4.3813599292647281</v>
      </c>
      <c r="J576" s="98">
        <v>3.232196264164001</v>
      </c>
      <c r="K576" s="98">
        <v>2.8230904335441216</v>
      </c>
      <c r="L576" s="98">
        <v>3.527003725787603</v>
      </c>
      <c r="M576" s="98">
        <v>6.164018733484256</v>
      </c>
      <c r="N576" s="98">
        <v>9.4274963035543191</v>
      </c>
      <c r="O576" s="98">
        <v>11.006712004982189</v>
      </c>
      <c r="P576" s="98">
        <v>12.261065205152729</v>
      </c>
      <c r="Q576" s="98">
        <v>13.808125563160917</v>
      </c>
    </row>
    <row r="577" spans="1:17" hidden="1" x14ac:dyDescent="0.25">
      <c r="A577" s="92" t="s">
        <v>11</v>
      </c>
      <c r="B577" s="92" t="s">
        <v>12</v>
      </c>
      <c r="C577" s="92" t="s">
        <v>32</v>
      </c>
      <c r="D577" s="92" t="s">
        <v>32</v>
      </c>
      <c r="E577" s="92" t="s">
        <v>38</v>
      </c>
      <c r="F577" s="92" t="s">
        <v>228</v>
      </c>
      <c r="G577" s="100" t="s">
        <v>147</v>
      </c>
      <c r="H577" s="98">
        <v>0</v>
      </c>
      <c r="I577" s="98">
        <v>0</v>
      </c>
      <c r="J577" s="98">
        <v>0</v>
      </c>
      <c r="K577" s="98">
        <v>0</v>
      </c>
      <c r="L577" s="98">
        <v>0</v>
      </c>
      <c r="M577" s="98">
        <v>0</v>
      </c>
      <c r="N577" s="98">
        <v>0</v>
      </c>
      <c r="O577" s="98">
        <v>0</v>
      </c>
      <c r="P577" s="98">
        <v>0</v>
      </c>
      <c r="Q577" s="98">
        <v>0</v>
      </c>
    </row>
    <row r="578" spans="1:17" hidden="1" x14ac:dyDescent="0.25">
      <c r="A578" s="92" t="s">
        <v>11</v>
      </c>
      <c r="B578" s="92" t="s">
        <v>12</v>
      </c>
      <c r="C578" s="92" t="s">
        <v>32</v>
      </c>
      <c r="D578" s="92" t="s">
        <v>32</v>
      </c>
      <c r="E578" s="92" t="s">
        <v>38</v>
      </c>
      <c r="F578" s="92" t="s">
        <v>202</v>
      </c>
      <c r="G578" s="100" t="s">
        <v>147</v>
      </c>
      <c r="H578" s="98">
        <v>1.1193604558906045</v>
      </c>
      <c r="I578" s="98">
        <v>1.0729083106894777</v>
      </c>
      <c r="J578" s="98">
        <v>1.5850853507331901</v>
      </c>
      <c r="K578" s="98">
        <v>2.0950883925515962</v>
      </c>
      <c r="L578" s="98">
        <v>1.4589421436911238</v>
      </c>
      <c r="M578" s="98">
        <v>0.92776098066118429</v>
      </c>
      <c r="N578" s="98">
        <v>0.5438995122998983</v>
      </c>
      <c r="O578" s="98">
        <v>0.111567687</v>
      </c>
      <c r="P578" s="98">
        <v>0</v>
      </c>
      <c r="Q578" s="98">
        <v>0</v>
      </c>
    </row>
    <row r="579" spans="1:17" hidden="1" x14ac:dyDescent="0.25">
      <c r="A579" s="92" t="s">
        <v>11</v>
      </c>
      <c r="B579" s="92" t="s">
        <v>12</v>
      </c>
      <c r="C579" s="92" t="s">
        <v>32</v>
      </c>
      <c r="D579" s="92" t="s">
        <v>32</v>
      </c>
      <c r="E579" s="92" t="s">
        <v>38</v>
      </c>
      <c r="F579" s="92" t="s">
        <v>264</v>
      </c>
      <c r="G579" s="100" t="s">
        <v>147</v>
      </c>
      <c r="H579" s="98">
        <v>0</v>
      </c>
      <c r="I579" s="98">
        <v>0</v>
      </c>
      <c r="J579" s="98">
        <v>0</v>
      </c>
      <c r="K579" s="98">
        <v>0</v>
      </c>
      <c r="L579" s="98">
        <v>0</v>
      </c>
      <c r="M579" s="98">
        <v>0</v>
      </c>
      <c r="N579" s="98">
        <v>0</v>
      </c>
      <c r="O579" s="98">
        <v>0</v>
      </c>
      <c r="P579" s="98">
        <v>0</v>
      </c>
      <c r="Q579" s="98">
        <v>0</v>
      </c>
    </row>
    <row r="580" spans="1:17" hidden="1" x14ac:dyDescent="0.25">
      <c r="A580" s="92" t="s">
        <v>11</v>
      </c>
      <c r="B580" s="92" t="s">
        <v>12</v>
      </c>
      <c r="C580" s="92" t="s">
        <v>32</v>
      </c>
      <c r="D580" s="92" t="s">
        <v>32</v>
      </c>
      <c r="E580" s="92" t="s">
        <v>38</v>
      </c>
      <c r="F580" s="92" t="s">
        <v>210</v>
      </c>
      <c r="G580" s="100" t="s">
        <v>147</v>
      </c>
      <c r="H580" s="98">
        <v>6.0306243223983182</v>
      </c>
      <c r="I580" s="98">
        <v>1.188187353444492</v>
      </c>
      <c r="J580" s="98">
        <v>0.19244056429826398</v>
      </c>
      <c r="K580" s="98">
        <v>0.18685372855320573</v>
      </c>
      <c r="L580" s="98">
        <v>0.23434452128107661</v>
      </c>
      <c r="M580" s="98">
        <v>0.17280461701469169</v>
      </c>
      <c r="N580" s="98">
        <v>6.1122584222645396E-2</v>
      </c>
      <c r="O580" s="98">
        <v>2.5321023953043639E-2</v>
      </c>
      <c r="P580" s="98">
        <v>1.7828838760898715E-2</v>
      </c>
      <c r="Q580" s="98">
        <v>1.2535835055602526E-2</v>
      </c>
    </row>
    <row r="581" spans="1:17" hidden="1" x14ac:dyDescent="0.25">
      <c r="A581" s="92" t="s">
        <v>11</v>
      </c>
      <c r="B581" s="92" t="s">
        <v>12</v>
      </c>
      <c r="C581" s="92" t="s">
        <v>32</v>
      </c>
      <c r="D581" s="92" t="s">
        <v>32</v>
      </c>
      <c r="E581" s="92" t="s">
        <v>38</v>
      </c>
      <c r="F581" s="92" t="s">
        <v>199</v>
      </c>
      <c r="G581" s="100" t="s">
        <v>147</v>
      </c>
      <c r="H581" s="98">
        <v>36.089431111000195</v>
      </c>
      <c r="I581" s="98">
        <v>82.692436699393483</v>
      </c>
      <c r="J581" s="98">
        <v>210.89991785039737</v>
      </c>
      <c r="K581" s="98">
        <v>605.25965653025639</v>
      </c>
      <c r="L581" s="98">
        <v>200.75971183851118</v>
      </c>
      <c r="M581" s="98">
        <v>30.202107395610277</v>
      </c>
      <c r="N581" s="98">
        <v>35.684999303081128</v>
      </c>
      <c r="O581" s="98">
        <v>43.509593093955147</v>
      </c>
      <c r="P581" s="98">
        <v>54.2180966392785</v>
      </c>
      <c r="Q581" s="98">
        <v>68.354347074814939</v>
      </c>
    </row>
    <row r="582" spans="1:17" hidden="1" x14ac:dyDescent="0.25">
      <c r="A582" s="92" t="s">
        <v>11</v>
      </c>
      <c r="B582" s="92" t="s">
        <v>12</v>
      </c>
      <c r="C582" s="92" t="s">
        <v>32</v>
      </c>
      <c r="D582" s="92" t="s">
        <v>32</v>
      </c>
      <c r="E582" s="92" t="s">
        <v>38</v>
      </c>
      <c r="F582" s="92" t="s">
        <v>219</v>
      </c>
      <c r="G582" s="100" t="s">
        <v>147</v>
      </c>
      <c r="H582" s="98">
        <v>0.4641843781849026</v>
      </c>
      <c r="I582" s="98">
        <v>0.15472812606163419</v>
      </c>
      <c r="J582" s="98">
        <v>0</v>
      </c>
      <c r="K582" s="98">
        <v>0</v>
      </c>
      <c r="L582" s="98">
        <v>0</v>
      </c>
      <c r="M582" s="98">
        <v>0.38179681093389983</v>
      </c>
      <c r="N582" s="98">
        <v>0.90372358464463309</v>
      </c>
      <c r="O582" s="98">
        <v>0.25881932699999999</v>
      </c>
      <c r="P582" s="98">
        <v>0</v>
      </c>
      <c r="Q582" s="98">
        <v>0</v>
      </c>
    </row>
    <row r="583" spans="1:17" hidden="1" x14ac:dyDescent="0.25">
      <c r="A583" s="92" t="s">
        <v>11</v>
      </c>
      <c r="B583" s="92" t="s">
        <v>12</v>
      </c>
      <c r="C583" s="92" t="s">
        <v>32</v>
      </c>
      <c r="D583" s="92" t="s">
        <v>32</v>
      </c>
      <c r="E583" s="92" t="s">
        <v>38</v>
      </c>
      <c r="F583" s="92" t="s">
        <v>200</v>
      </c>
      <c r="G583" s="100" t="s">
        <v>147</v>
      </c>
      <c r="H583" s="98">
        <v>751.36481655054615</v>
      </c>
      <c r="I583" s="98">
        <v>730.21927406915233</v>
      </c>
      <c r="J583" s="98">
        <v>699.98678652587512</v>
      </c>
      <c r="K583" s="98">
        <v>688.47148260759707</v>
      </c>
      <c r="L583" s="98">
        <v>742.68166011146513</v>
      </c>
      <c r="M583" s="98">
        <v>913.16422499258499</v>
      </c>
      <c r="N583" s="98">
        <v>1117.2344395272569</v>
      </c>
      <c r="O583" s="98">
        <v>1434.0847169071435</v>
      </c>
      <c r="P583" s="98">
        <v>1915.3444177249598</v>
      </c>
      <c r="Q583" s="98">
        <v>2629.0565772308641</v>
      </c>
    </row>
    <row r="584" spans="1:17" hidden="1" x14ac:dyDescent="0.25">
      <c r="A584" s="92" t="s">
        <v>11</v>
      </c>
      <c r="B584" s="92" t="s">
        <v>12</v>
      </c>
      <c r="C584" s="92" t="s">
        <v>32</v>
      </c>
      <c r="D584" s="92" t="s">
        <v>32</v>
      </c>
      <c r="E584" s="92" t="s">
        <v>39</v>
      </c>
      <c r="F584" s="92" t="s">
        <v>260</v>
      </c>
      <c r="G584" s="100" t="s">
        <v>147</v>
      </c>
      <c r="H584" s="98">
        <v>0</v>
      </c>
      <c r="I584" s="98">
        <v>2.9179548772455357E-3</v>
      </c>
      <c r="J584" s="98">
        <v>9.7265162574851187E-4</v>
      </c>
      <c r="K584" s="98">
        <v>0</v>
      </c>
      <c r="L584" s="98">
        <v>5.8273630178035055E-3</v>
      </c>
      <c r="M584" s="98">
        <v>5.0463310500172477E-2</v>
      </c>
      <c r="N584" s="98">
        <v>0.10850001072030153</v>
      </c>
      <c r="O584" s="98">
        <v>6.4220768999999997E-2</v>
      </c>
      <c r="P584" s="98">
        <v>4.5112544999999997E-2</v>
      </c>
      <c r="Q584" s="98">
        <v>4.581229793007173E-2</v>
      </c>
    </row>
    <row r="585" spans="1:17" hidden="1" x14ac:dyDescent="0.25">
      <c r="A585" s="92" t="s">
        <v>11</v>
      </c>
      <c r="B585" s="92" t="s">
        <v>12</v>
      </c>
      <c r="C585" s="92" t="s">
        <v>32</v>
      </c>
      <c r="D585" s="92" t="s">
        <v>32</v>
      </c>
      <c r="E585" s="92" t="s">
        <v>39</v>
      </c>
      <c r="F585" s="92" t="s">
        <v>203</v>
      </c>
      <c r="G585" s="100" t="s">
        <v>147</v>
      </c>
      <c r="H585" s="98">
        <v>14.11702472669675</v>
      </c>
      <c r="I585" s="98">
        <v>11.356775977445167</v>
      </c>
      <c r="J585" s="98">
        <v>14.612847833559334</v>
      </c>
      <c r="K585" s="98">
        <v>25.418224069286417</v>
      </c>
      <c r="L585" s="98">
        <v>11.473838333281636</v>
      </c>
      <c r="M585" s="98">
        <v>9.3223682915771224</v>
      </c>
      <c r="N585" s="98">
        <v>14.051331915656656</v>
      </c>
      <c r="O585" s="98">
        <v>15.488183039203431</v>
      </c>
      <c r="P585" s="98">
        <v>15.828203196827086</v>
      </c>
      <c r="Q585" s="98">
        <v>16.173018277164807</v>
      </c>
    </row>
    <row r="586" spans="1:17" hidden="1" x14ac:dyDescent="0.25">
      <c r="A586" s="92" t="s">
        <v>11</v>
      </c>
      <c r="B586" s="92" t="s">
        <v>12</v>
      </c>
      <c r="C586" s="92" t="s">
        <v>32</v>
      </c>
      <c r="D586" s="92" t="s">
        <v>32</v>
      </c>
      <c r="E586" s="92" t="s">
        <v>39</v>
      </c>
      <c r="F586" s="92" t="s">
        <v>191</v>
      </c>
      <c r="G586" s="100" t="s">
        <v>147</v>
      </c>
      <c r="H586" s="98">
        <v>8.7090379783456764E-4</v>
      </c>
      <c r="I586" s="98">
        <v>3.8447741783734134E-2</v>
      </c>
      <c r="J586" s="98">
        <v>0.1002197451564653</v>
      </c>
      <c r="K586" s="98">
        <v>0.22946596291228724</v>
      </c>
      <c r="L586" s="98">
        <v>0.14489388645295184</v>
      </c>
      <c r="M586" s="98">
        <v>0.13320746870048195</v>
      </c>
      <c r="N586" s="98">
        <v>0.17294737954394829</v>
      </c>
      <c r="O586" s="98">
        <v>0.22913299605538298</v>
      </c>
      <c r="P586" s="98">
        <v>0.30658508261793666</v>
      </c>
      <c r="Q586" s="98">
        <v>0.41085917964920271</v>
      </c>
    </row>
    <row r="587" spans="1:17" hidden="1" x14ac:dyDescent="0.25">
      <c r="A587" s="92" t="s">
        <v>11</v>
      </c>
      <c r="B587" s="92" t="s">
        <v>12</v>
      </c>
      <c r="C587" s="92" t="s">
        <v>32</v>
      </c>
      <c r="D587" s="92" t="s">
        <v>32</v>
      </c>
      <c r="E587" s="92" t="s">
        <v>39</v>
      </c>
      <c r="F587" s="92" t="s">
        <v>192</v>
      </c>
      <c r="G587" s="100" t="s">
        <v>147</v>
      </c>
      <c r="H587" s="98">
        <v>3.1644150760400866</v>
      </c>
      <c r="I587" s="98">
        <v>0.65261953841652021</v>
      </c>
      <c r="J587" s="98">
        <v>0.36085829054579716</v>
      </c>
      <c r="K587" s="98">
        <v>0.25421359976718422</v>
      </c>
      <c r="L587" s="98">
        <v>0.30124713497224764</v>
      </c>
      <c r="M587" s="98">
        <v>0.54823045370162804</v>
      </c>
      <c r="N587" s="98">
        <v>0.87163115014938863</v>
      </c>
      <c r="O587" s="98">
        <v>0.48199133530680005</v>
      </c>
      <c r="P587" s="98">
        <v>0.32742550792123498</v>
      </c>
      <c r="Q587" s="98">
        <v>0.33079137992401958</v>
      </c>
    </row>
    <row r="588" spans="1:17" hidden="1" x14ac:dyDescent="0.25">
      <c r="A588" s="92" t="s">
        <v>11</v>
      </c>
      <c r="B588" s="92" t="s">
        <v>12</v>
      </c>
      <c r="C588" s="92" t="s">
        <v>32</v>
      </c>
      <c r="D588" s="92" t="s">
        <v>32</v>
      </c>
      <c r="E588" s="92" t="s">
        <v>39</v>
      </c>
      <c r="F588" s="92" t="s">
        <v>206</v>
      </c>
      <c r="G588" s="100" t="s">
        <v>147</v>
      </c>
      <c r="H588" s="98">
        <v>2.244190513347752</v>
      </c>
      <c r="I588" s="98">
        <v>40.780332747605513</v>
      </c>
      <c r="J588" s="98">
        <v>13.593444249201836</v>
      </c>
      <c r="K588" s="98">
        <v>0</v>
      </c>
      <c r="L588" s="98">
        <v>0</v>
      </c>
      <c r="M588" s="98">
        <v>2.6140557228352046</v>
      </c>
      <c r="N588" s="98">
        <v>6.1759594586117341</v>
      </c>
      <c r="O588" s="98">
        <v>1.768202517</v>
      </c>
      <c r="P588" s="98">
        <v>0</v>
      </c>
      <c r="Q588" s="98">
        <v>0</v>
      </c>
    </row>
    <row r="589" spans="1:17" hidden="1" x14ac:dyDescent="0.25">
      <c r="A589" s="92" t="s">
        <v>11</v>
      </c>
      <c r="B589" s="92" t="s">
        <v>12</v>
      </c>
      <c r="C589" s="92" t="s">
        <v>32</v>
      </c>
      <c r="D589" s="92" t="s">
        <v>32</v>
      </c>
      <c r="E589" s="92" t="s">
        <v>39</v>
      </c>
      <c r="F589" s="92" t="s">
        <v>220</v>
      </c>
      <c r="G589" s="100" t="s">
        <v>147</v>
      </c>
      <c r="H589" s="98">
        <v>0</v>
      </c>
      <c r="I589" s="98">
        <v>0</v>
      </c>
      <c r="J589" s="98">
        <v>0</v>
      </c>
      <c r="K589" s="98">
        <v>0</v>
      </c>
      <c r="L589" s="98">
        <v>3.5345336753989889E-2</v>
      </c>
      <c r="M589" s="98">
        <v>0.12068257673279127</v>
      </c>
      <c r="N589" s="98">
        <v>0.22170613393826488</v>
      </c>
      <c r="O589" s="98">
        <v>0.25086981600000002</v>
      </c>
      <c r="P589" s="98">
        <v>0.25664268000000001</v>
      </c>
      <c r="Q589" s="98">
        <v>0.26162116984864675</v>
      </c>
    </row>
    <row r="590" spans="1:17" hidden="1" x14ac:dyDescent="0.25">
      <c r="A590" s="92" t="s">
        <v>11</v>
      </c>
      <c r="B590" s="92" t="s">
        <v>12</v>
      </c>
      <c r="C590" s="92" t="s">
        <v>32</v>
      </c>
      <c r="D590" s="92" t="s">
        <v>32</v>
      </c>
      <c r="E590" s="92" t="s">
        <v>39</v>
      </c>
      <c r="F590" s="92" t="s">
        <v>224</v>
      </c>
      <c r="G590" s="100" t="s">
        <v>147</v>
      </c>
      <c r="H590" s="98">
        <v>7.2517782934373081</v>
      </c>
      <c r="I590" s="98">
        <v>5.3312848383379166</v>
      </c>
      <c r="J590" s="98">
        <v>4.3694638718933962</v>
      </c>
      <c r="K590" s="98">
        <v>2.6871434790043898</v>
      </c>
      <c r="L590" s="98">
        <v>1.8720284396567601</v>
      </c>
      <c r="M590" s="98">
        <v>1.2499508299294471</v>
      </c>
      <c r="N590" s="98">
        <v>0.60992454436955601</v>
      </c>
      <c r="O590" s="98">
        <v>0.31327109565653105</v>
      </c>
      <c r="P590" s="98">
        <v>0.19988226789605076</v>
      </c>
      <c r="Q590" s="98">
        <v>0.1392177250573812</v>
      </c>
    </row>
    <row r="591" spans="1:17" hidden="1" x14ac:dyDescent="0.25">
      <c r="A591" s="92" t="s">
        <v>11</v>
      </c>
      <c r="B591" s="92" t="s">
        <v>12</v>
      </c>
      <c r="C591" s="92" t="s">
        <v>32</v>
      </c>
      <c r="D591" s="92" t="s">
        <v>32</v>
      </c>
      <c r="E591" s="92" t="s">
        <v>39</v>
      </c>
      <c r="F591" s="92" t="s">
        <v>259</v>
      </c>
      <c r="G591" s="100" t="s">
        <v>147</v>
      </c>
      <c r="H591" s="98">
        <v>0</v>
      </c>
      <c r="I591" s="98">
        <v>0</v>
      </c>
      <c r="J591" s="98">
        <v>0</v>
      </c>
      <c r="K591" s="98">
        <v>0</v>
      </c>
      <c r="L591" s="98">
        <v>0</v>
      </c>
      <c r="M591" s="98">
        <v>0</v>
      </c>
      <c r="N591" s="98">
        <v>0</v>
      </c>
      <c r="O591" s="98">
        <v>0</v>
      </c>
      <c r="P591" s="98">
        <v>0</v>
      </c>
      <c r="Q591" s="98">
        <v>0</v>
      </c>
    </row>
    <row r="592" spans="1:17" hidden="1" x14ac:dyDescent="0.25">
      <c r="A592" s="92" t="s">
        <v>11</v>
      </c>
      <c r="B592" s="92" t="s">
        <v>12</v>
      </c>
      <c r="C592" s="92" t="s">
        <v>32</v>
      </c>
      <c r="D592" s="92" t="s">
        <v>32</v>
      </c>
      <c r="E592" s="92" t="s">
        <v>39</v>
      </c>
      <c r="F592" s="92" t="s">
        <v>223</v>
      </c>
      <c r="G592" s="100" t="s">
        <v>147</v>
      </c>
      <c r="H592" s="98">
        <v>0</v>
      </c>
      <c r="I592" s="98">
        <v>0</v>
      </c>
      <c r="J592" s="98">
        <v>0</v>
      </c>
      <c r="K592" s="98">
        <v>0</v>
      </c>
      <c r="L592" s="98">
        <v>0</v>
      </c>
      <c r="M592" s="98">
        <v>0</v>
      </c>
      <c r="N592" s="98">
        <v>0</v>
      </c>
      <c r="O592" s="98">
        <v>0</v>
      </c>
      <c r="P592" s="98">
        <v>0</v>
      </c>
      <c r="Q592" s="98">
        <v>0</v>
      </c>
    </row>
    <row r="593" spans="1:17" hidden="1" x14ac:dyDescent="0.25">
      <c r="A593" s="92" t="s">
        <v>11</v>
      </c>
      <c r="B593" s="92" t="s">
        <v>12</v>
      </c>
      <c r="C593" s="92" t="s">
        <v>32</v>
      </c>
      <c r="D593" s="92" t="s">
        <v>32</v>
      </c>
      <c r="E593" s="92" t="s">
        <v>39</v>
      </c>
      <c r="F593" s="92" t="s">
        <v>221</v>
      </c>
      <c r="G593" s="100" t="s">
        <v>147</v>
      </c>
      <c r="H593" s="98">
        <v>5.350429022343616E-3</v>
      </c>
      <c r="I593" s="98">
        <v>0.11130608190913235</v>
      </c>
      <c r="J593" s="98">
        <v>0.30439058256698803</v>
      </c>
      <c r="K593" s="98">
        <v>0.74113614952974927</v>
      </c>
      <c r="L593" s="98">
        <v>0.35899533110263304</v>
      </c>
      <c r="M593" s="98">
        <v>0.55250352980210649</v>
      </c>
      <c r="N593" s="98">
        <v>1.0504550326985849</v>
      </c>
      <c r="O593" s="98">
        <v>1.1970664739999999</v>
      </c>
      <c r="P593" s="98">
        <v>1.2256003440000001</v>
      </c>
      <c r="Q593" s="98">
        <v>1.2473587688967736</v>
      </c>
    </row>
    <row r="594" spans="1:17" hidden="1" x14ac:dyDescent="0.25">
      <c r="A594" s="92" t="s">
        <v>11</v>
      </c>
      <c r="B594" s="92" t="s">
        <v>12</v>
      </c>
      <c r="C594" s="92" t="s">
        <v>32</v>
      </c>
      <c r="D594" s="92" t="s">
        <v>32</v>
      </c>
      <c r="E594" s="92" t="s">
        <v>39</v>
      </c>
      <c r="F594" s="92" t="s">
        <v>222</v>
      </c>
      <c r="G594" s="100" t="s">
        <v>147</v>
      </c>
      <c r="H594" s="98">
        <v>0</v>
      </c>
      <c r="I594" s="98">
        <v>4.6057245719149211E-3</v>
      </c>
      <c r="J594" s="98">
        <v>1.5352415239716407E-3</v>
      </c>
      <c r="K594" s="98">
        <v>0</v>
      </c>
      <c r="L594" s="98">
        <v>0</v>
      </c>
      <c r="M594" s="98">
        <v>3.9346472691758885E-3</v>
      </c>
      <c r="N594" s="98">
        <v>9.4683300897252954E-3</v>
      </c>
      <c r="O594" s="98">
        <v>1.1125161E-2</v>
      </c>
      <c r="P594" s="98">
        <v>1.1465397E-2</v>
      </c>
      <c r="Q594" s="98">
        <v>1.1816037960475704E-2</v>
      </c>
    </row>
    <row r="595" spans="1:17" hidden="1" x14ac:dyDescent="0.25">
      <c r="A595" s="92" t="s">
        <v>11</v>
      </c>
      <c r="B595" s="92" t="s">
        <v>12</v>
      </c>
      <c r="C595" s="92" t="s">
        <v>32</v>
      </c>
      <c r="D595" s="92" t="s">
        <v>32</v>
      </c>
      <c r="E595" s="92" t="s">
        <v>39</v>
      </c>
      <c r="F595" s="92" t="s">
        <v>201</v>
      </c>
      <c r="G595" s="100" t="s">
        <v>147</v>
      </c>
      <c r="H595" s="98">
        <v>3.7659620429397598</v>
      </c>
      <c r="I595" s="98">
        <v>8.4832254661710529</v>
      </c>
      <c r="J595" s="98">
        <v>11.241153387471687</v>
      </c>
      <c r="K595" s="98">
        <v>12.759417182751775</v>
      </c>
      <c r="L595" s="98">
        <v>5.9222735321923237</v>
      </c>
      <c r="M595" s="98">
        <v>2.3416847666030871</v>
      </c>
      <c r="N595" s="98">
        <v>0.71960808754369665</v>
      </c>
      <c r="O595" s="98">
        <v>0.14601964276512153</v>
      </c>
      <c r="P595" s="98">
        <v>4.346302800504051E-2</v>
      </c>
      <c r="Q595" s="98">
        <v>1.2936854005103769E-2</v>
      </c>
    </row>
    <row r="596" spans="1:17" hidden="1" x14ac:dyDescent="0.25">
      <c r="A596" s="92" t="s">
        <v>11</v>
      </c>
      <c r="B596" s="92" t="s">
        <v>12</v>
      </c>
      <c r="C596" s="92" t="s">
        <v>32</v>
      </c>
      <c r="D596" s="92" t="s">
        <v>32</v>
      </c>
      <c r="E596" s="92" t="s">
        <v>39</v>
      </c>
      <c r="F596" s="92" t="s">
        <v>207</v>
      </c>
      <c r="G596" s="100" t="s">
        <v>147</v>
      </c>
      <c r="H596" s="98">
        <v>0.44506452070584107</v>
      </c>
      <c r="I596" s="98">
        <v>0.10502522154831088</v>
      </c>
      <c r="J596" s="98">
        <v>9.912246807559251E-2</v>
      </c>
      <c r="K596" s="98">
        <v>0.1396396680974204</v>
      </c>
      <c r="L596" s="98">
        <v>0.63168884734246322</v>
      </c>
      <c r="M596" s="98">
        <v>0.65655245985041066</v>
      </c>
      <c r="N596" s="98">
        <v>0.47042259390263713</v>
      </c>
      <c r="O596" s="98">
        <v>0.37483689758564659</v>
      </c>
      <c r="P596" s="98">
        <v>0.31747503252854886</v>
      </c>
      <c r="Q596" s="98">
        <v>0.2688913425688918</v>
      </c>
    </row>
    <row r="597" spans="1:17" hidden="1" x14ac:dyDescent="0.25">
      <c r="A597" s="92" t="s">
        <v>11</v>
      </c>
      <c r="B597" s="92" t="s">
        <v>12</v>
      </c>
      <c r="C597" s="92" t="s">
        <v>32</v>
      </c>
      <c r="D597" s="92" t="s">
        <v>32</v>
      </c>
      <c r="E597" s="92" t="s">
        <v>39</v>
      </c>
      <c r="F597" s="92" t="s">
        <v>218</v>
      </c>
      <c r="G597" s="100" t="s">
        <v>147</v>
      </c>
      <c r="H597" s="98">
        <v>0</v>
      </c>
      <c r="I597" s="98">
        <v>0.52777493510486739</v>
      </c>
      <c r="J597" s="98">
        <v>0.35947988411840259</v>
      </c>
      <c r="K597" s="98">
        <v>0.26850117633870146</v>
      </c>
      <c r="L597" s="98">
        <v>0.30307434663177724</v>
      </c>
      <c r="M597" s="98">
        <v>0.45878591522875678</v>
      </c>
      <c r="N597" s="98">
        <v>0.65806553207106699</v>
      </c>
      <c r="O597" s="98">
        <v>0.28812647559587901</v>
      </c>
      <c r="P597" s="98">
        <v>0.12358084660888277</v>
      </c>
      <c r="Q597" s="98">
        <v>9.6292404664815659E-2</v>
      </c>
    </row>
    <row r="598" spans="1:17" hidden="1" x14ac:dyDescent="0.25">
      <c r="A598" s="92" t="s">
        <v>11</v>
      </c>
      <c r="B598" s="92" t="s">
        <v>12</v>
      </c>
      <c r="C598" s="92" t="s">
        <v>32</v>
      </c>
      <c r="D598" s="92" t="s">
        <v>32</v>
      </c>
      <c r="E598" s="92" t="s">
        <v>39</v>
      </c>
      <c r="F598" s="92" t="s">
        <v>194</v>
      </c>
      <c r="G598" s="100" t="s">
        <v>147</v>
      </c>
      <c r="H598" s="98">
        <v>30.979379416349328</v>
      </c>
      <c r="I598" s="98">
        <v>35.062505351525566</v>
      </c>
      <c r="J598" s="98">
        <v>36.194992270521404</v>
      </c>
      <c r="K598" s="98">
        <v>37.47043815456459</v>
      </c>
      <c r="L598" s="98">
        <v>31.050829169820251</v>
      </c>
      <c r="M598" s="98">
        <v>45.190641974861947</v>
      </c>
      <c r="N598" s="98">
        <v>67.553794334912453</v>
      </c>
      <c r="O598" s="98">
        <v>109.81422363858235</v>
      </c>
      <c r="P598" s="98">
        <v>186.90047472824173</v>
      </c>
      <c r="Q598" s="98">
        <v>325.13210277682697</v>
      </c>
    </row>
    <row r="599" spans="1:17" hidden="1" x14ac:dyDescent="0.25">
      <c r="A599" s="92" t="s">
        <v>11</v>
      </c>
      <c r="B599" s="92" t="s">
        <v>12</v>
      </c>
      <c r="C599" s="92" t="s">
        <v>32</v>
      </c>
      <c r="D599" s="92" t="s">
        <v>32</v>
      </c>
      <c r="E599" s="92" t="s">
        <v>39</v>
      </c>
      <c r="F599" s="92" t="s">
        <v>195</v>
      </c>
      <c r="G599" s="100" t="s">
        <v>147</v>
      </c>
      <c r="H599" s="98">
        <v>0.17023238657837458</v>
      </c>
      <c r="I599" s="98">
        <v>2.1409836875275259</v>
      </c>
      <c r="J599" s="98">
        <v>3.5673757025031319</v>
      </c>
      <c r="K599" s="98">
        <v>4.7548584108756184</v>
      </c>
      <c r="L599" s="98">
        <v>6.3336688634917531</v>
      </c>
      <c r="M599" s="98">
        <v>5.1093412875626889</v>
      </c>
      <c r="N599" s="98">
        <v>2.8866995638773627</v>
      </c>
      <c r="O599" s="98">
        <v>0.82822870141795846</v>
      </c>
      <c r="P599" s="98">
        <v>0.17155384137805477</v>
      </c>
      <c r="Q599" s="98">
        <v>6.2402455926968345E-2</v>
      </c>
    </row>
    <row r="600" spans="1:17" hidden="1" x14ac:dyDescent="0.25">
      <c r="A600" s="92" t="s">
        <v>11</v>
      </c>
      <c r="B600" s="92" t="s">
        <v>12</v>
      </c>
      <c r="C600" s="92" t="s">
        <v>32</v>
      </c>
      <c r="D600" s="92" t="s">
        <v>32</v>
      </c>
      <c r="E600" s="92" t="s">
        <v>39</v>
      </c>
      <c r="F600" s="92" t="s">
        <v>209</v>
      </c>
      <c r="G600" s="100" t="s">
        <v>147</v>
      </c>
      <c r="H600" s="98">
        <v>1.7411934863065615</v>
      </c>
      <c r="I600" s="98">
        <v>4.5087812592255103</v>
      </c>
      <c r="J600" s="98">
        <v>1.3407754350012653</v>
      </c>
      <c r="K600" s="98">
        <v>0</v>
      </c>
      <c r="L600" s="98">
        <v>0</v>
      </c>
      <c r="M600" s="98">
        <v>0.10335168093661358</v>
      </c>
      <c r="N600" s="98">
        <v>0.24665413531220451</v>
      </c>
      <c r="O600" s="98">
        <v>7.0734524999999993E-2</v>
      </c>
      <c r="P600" s="98">
        <v>0</v>
      </c>
      <c r="Q600" s="98">
        <v>0</v>
      </c>
    </row>
    <row r="601" spans="1:17" hidden="1" x14ac:dyDescent="0.25">
      <c r="A601" s="92" t="s">
        <v>11</v>
      </c>
      <c r="B601" s="92" t="s">
        <v>12</v>
      </c>
      <c r="C601" s="92" t="s">
        <v>32</v>
      </c>
      <c r="D601" s="92" t="s">
        <v>32</v>
      </c>
      <c r="E601" s="92" t="s">
        <v>39</v>
      </c>
      <c r="F601" s="92" t="s">
        <v>208</v>
      </c>
      <c r="G601" s="100" t="s">
        <v>147</v>
      </c>
      <c r="H601" s="98">
        <v>1.3022847959032633</v>
      </c>
      <c r="I601" s="98">
        <v>0.65043738427635445</v>
      </c>
      <c r="J601" s="98">
        <v>0.79890938528229483</v>
      </c>
      <c r="K601" s="98">
        <v>0.80921397559671138</v>
      </c>
      <c r="L601" s="98">
        <v>0.78796235881776477</v>
      </c>
      <c r="M601" s="98">
        <v>0.57294439941147601</v>
      </c>
      <c r="N601" s="98">
        <v>0.283130423611958</v>
      </c>
      <c r="O601" s="98">
        <v>0.15930786608838071</v>
      </c>
      <c r="P601" s="98">
        <v>0.10797714831351683</v>
      </c>
      <c r="Q601" s="98">
        <v>7.2675571646871148E-2</v>
      </c>
    </row>
    <row r="602" spans="1:17" hidden="1" x14ac:dyDescent="0.25">
      <c r="A602" s="92" t="s">
        <v>11</v>
      </c>
      <c r="B602" s="92" t="s">
        <v>12</v>
      </c>
      <c r="C602" s="92" t="s">
        <v>32</v>
      </c>
      <c r="D602" s="92" t="s">
        <v>32</v>
      </c>
      <c r="E602" s="92" t="s">
        <v>39</v>
      </c>
      <c r="F602" s="92" t="s">
        <v>261</v>
      </c>
      <c r="G602" s="100" t="s">
        <v>147</v>
      </c>
      <c r="H602" s="98">
        <v>0</v>
      </c>
      <c r="I602" s="98">
        <v>0</v>
      </c>
      <c r="J602" s="98">
        <v>0</v>
      </c>
      <c r="K602" s="98">
        <v>0</v>
      </c>
      <c r="L602" s="98">
        <v>0</v>
      </c>
      <c r="M602" s="98">
        <v>0</v>
      </c>
      <c r="N602" s="98">
        <v>0</v>
      </c>
      <c r="O602" s="98">
        <v>0</v>
      </c>
      <c r="P602" s="98">
        <v>0</v>
      </c>
      <c r="Q602" s="98">
        <v>0</v>
      </c>
    </row>
    <row r="603" spans="1:17" hidden="1" x14ac:dyDescent="0.25">
      <c r="A603" s="92" t="s">
        <v>11</v>
      </c>
      <c r="B603" s="92" t="s">
        <v>12</v>
      </c>
      <c r="C603" s="92" t="s">
        <v>32</v>
      </c>
      <c r="D603" s="92" t="s">
        <v>32</v>
      </c>
      <c r="E603" s="92" t="s">
        <v>39</v>
      </c>
      <c r="F603" s="92" t="s">
        <v>196</v>
      </c>
      <c r="G603" s="100" t="s">
        <v>147</v>
      </c>
      <c r="H603" s="98">
        <v>1.9090642552112569</v>
      </c>
      <c r="I603" s="98">
        <v>6.3750805601649025</v>
      </c>
      <c r="J603" s="98">
        <v>20.352905174068685</v>
      </c>
      <c r="K603" s="98">
        <v>73.364972028462091</v>
      </c>
      <c r="L603" s="98">
        <v>33.387038096600158</v>
      </c>
      <c r="M603" s="98">
        <v>10.569232561721002</v>
      </c>
      <c r="N603" s="98">
        <v>5.0552852350667639</v>
      </c>
      <c r="O603" s="98">
        <v>3.0657811038170268</v>
      </c>
      <c r="P603" s="98">
        <v>2.7021383522676063</v>
      </c>
      <c r="Q603" s="98">
        <v>2.62591444387302</v>
      </c>
    </row>
    <row r="604" spans="1:17" hidden="1" x14ac:dyDescent="0.25">
      <c r="A604" s="92" t="s">
        <v>11</v>
      </c>
      <c r="B604" s="92" t="s">
        <v>12</v>
      </c>
      <c r="C604" s="92" t="s">
        <v>32</v>
      </c>
      <c r="D604" s="92" t="s">
        <v>32</v>
      </c>
      <c r="E604" s="92" t="s">
        <v>39</v>
      </c>
      <c r="F604" s="92" t="s">
        <v>197</v>
      </c>
      <c r="G604" s="100" t="s">
        <v>147</v>
      </c>
      <c r="H604" s="98">
        <v>7.0211922933451749</v>
      </c>
      <c r="I604" s="98">
        <v>2.5955101516351871</v>
      </c>
      <c r="J604" s="98">
        <v>1.2926330750041395</v>
      </c>
      <c r="K604" s="98">
        <v>1.6758639309891901</v>
      </c>
      <c r="L604" s="98">
        <v>4.0649481828881671</v>
      </c>
      <c r="M604" s="98">
        <v>4.5470064623246085</v>
      </c>
      <c r="N604" s="98">
        <v>4.1475805524462475</v>
      </c>
      <c r="O604" s="98">
        <v>4.8237492118496963</v>
      </c>
      <c r="P604" s="98">
        <v>6.9231873386049259</v>
      </c>
      <c r="Q604" s="98">
        <v>11.060948068916797</v>
      </c>
    </row>
    <row r="605" spans="1:17" hidden="1" x14ac:dyDescent="0.25">
      <c r="A605" s="92" t="s">
        <v>11</v>
      </c>
      <c r="B605" s="92" t="s">
        <v>12</v>
      </c>
      <c r="C605" s="92" t="s">
        <v>32</v>
      </c>
      <c r="D605" s="92" t="s">
        <v>32</v>
      </c>
      <c r="E605" s="92" t="s">
        <v>39</v>
      </c>
      <c r="F605" s="92" t="s">
        <v>229</v>
      </c>
      <c r="G605" s="100" t="s">
        <v>147</v>
      </c>
      <c r="H605" s="98">
        <v>9.5029315925777933</v>
      </c>
      <c r="I605" s="98">
        <v>10.855306013327464</v>
      </c>
      <c r="J605" s="98">
        <v>10.995298956863188</v>
      </c>
      <c r="K605" s="98">
        <v>10.564385050792145</v>
      </c>
      <c r="L605" s="98">
        <v>8.6181320104114025</v>
      </c>
      <c r="M605" s="98">
        <v>11.517584722381727</v>
      </c>
      <c r="N605" s="98">
        <v>16.275453296232577</v>
      </c>
      <c r="O605" s="98">
        <v>23.980348997617355</v>
      </c>
      <c r="P605" s="98">
        <v>36.10413226975777</v>
      </c>
      <c r="Q605" s="98">
        <v>54.708556509562669</v>
      </c>
    </row>
    <row r="606" spans="1:17" hidden="1" x14ac:dyDescent="0.25">
      <c r="A606" s="92" t="s">
        <v>11</v>
      </c>
      <c r="B606" s="92" t="s">
        <v>12</v>
      </c>
      <c r="C606" s="92" t="s">
        <v>32</v>
      </c>
      <c r="D606" s="92" t="s">
        <v>32</v>
      </c>
      <c r="E606" s="92" t="s">
        <v>39</v>
      </c>
      <c r="F606" s="92" t="s">
        <v>198</v>
      </c>
      <c r="G606" s="100" t="s">
        <v>147</v>
      </c>
      <c r="H606" s="98">
        <v>20.381140567263134</v>
      </c>
      <c r="I606" s="98">
        <v>21.014404815662683</v>
      </c>
      <c r="J606" s="98">
        <v>19.314860612399706</v>
      </c>
      <c r="K606" s="98">
        <v>16.75588519955965</v>
      </c>
      <c r="L606" s="98">
        <v>12.581506640294034</v>
      </c>
      <c r="M606" s="98">
        <v>8.6028517744119917</v>
      </c>
      <c r="N606" s="98">
        <v>4.788066348783075</v>
      </c>
      <c r="O606" s="98">
        <v>2.6756073318167908</v>
      </c>
      <c r="P606" s="98">
        <v>1.6214606661835547</v>
      </c>
      <c r="Q606" s="98">
        <v>1.0005730728085553</v>
      </c>
    </row>
    <row r="607" spans="1:17" hidden="1" x14ac:dyDescent="0.25">
      <c r="A607" s="92" t="s">
        <v>11</v>
      </c>
      <c r="B607" s="92" t="s">
        <v>12</v>
      </c>
      <c r="C607" s="92" t="s">
        <v>32</v>
      </c>
      <c r="D607" s="92" t="s">
        <v>32</v>
      </c>
      <c r="E607" s="92" t="s">
        <v>39</v>
      </c>
      <c r="F607" s="92" t="s">
        <v>231</v>
      </c>
      <c r="G607" s="100" t="s">
        <v>147</v>
      </c>
      <c r="H607" s="98">
        <v>1.2301260764345161</v>
      </c>
      <c r="I607" s="98">
        <v>1.3839496124914963</v>
      </c>
      <c r="J607" s="98">
        <v>1.4008204926947994</v>
      </c>
      <c r="K607" s="98">
        <v>1.3474922672055467</v>
      </c>
      <c r="L607" s="98">
        <v>1.4239876498559578</v>
      </c>
      <c r="M607" s="98">
        <v>1.2904126505590732</v>
      </c>
      <c r="N607" s="98">
        <v>1.0688838574457467</v>
      </c>
      <c r="O607" s="98">
        <v>0.96376218027450866</v>
      </c>
      <c r="P607" s="98">
        <v>0.9299194538704616</v>
      </c>
      <c r="Q607" s="98">
        <v>0.92404471666429444</v>
      </c>
    </row>
    <row r="608" spans="1:17" hidden="1" x14ac:dyDescent="0.25">
      <c r="A608" s="92" t="s">
        <v>11</v>
      </c>
      <c r="B608" s="92" t="s">
        <v>12</v>
      </c>
      <c r="C608" s="92" t="s">
        <v>32</v>
      </c>
      <c r="D608" s="92" t="s">
        <v>32</v>
      </c>
      <c r="E608" s="92" t="s">
        <v>39</v>
      </c>
      <c r="F608" s="92" t="s">
        <v>230</v>
      </c>
      <c r="G608" s="100" t="s">
        <v>147</v>
      </c>
      <c r="H608" s="98">
        <v>0.24055929271565379</v>
      </c>
      <c r="I608" s="98">
        <v>7.1770189578394161</v>
      </c>
      <c r="J608" s="98">
        <v>11.51573207861394</v>
      </c>
      <c r="K608" s="98">
        <v>17.810553032016408</v>
      </c>
      <c r="L608" s="98">
        <v>6.58771402289777</v>
      </c>
      <c r="M608" s="98">
        <v>2.0292591213510525</v>
      </c>
      <c r="N608" s="98">
        <v>1.7914571670525585</v>
      </c>
      <c r="O608" s="98">
        <v>1.5294868357128362</v>
      </c>
      <c r="P608" s="98">
        <v>1.3075714138318215</v>
      </c>
      <c r="Q608" s="98">
        <v>1.1420477159528593</v>
      </c>
    </row>
    <row r="609" spans="1:17" hidden="1" x14ac:dyDescent="0.25">
      <c r="A609" s="92" t="s">
        <v>11</v>
      </c>
      <c r="B609" s="92" t="s">
        <v>12</v>
      </c>
      <c r="C609" s="92" t="s">
        <v>32</v>
      </c>
      <c r="D609" s="92" t="s">
        <v>32</v>
      </c>
      <c r="E609" s="92" t="s">
        <v>39</v>
      </c>
      <c r="F609" s="92" t="s">
        <v>262</v>
      </c>
      <c r="G609" s="100" t="s">
        <v>147</v>
      </c>
      <c r="H609" s="98">
        <v>14.747878600860906</v>
      </c>
      <c r="I609" s="98">
        <v>34.898146128800093</v>
      </c>
      <c r="J609" s="98">
        <v>41.325988083721697</v>
      </c>
      <c r="K609" s="98">
        <v>40.346298881852647</v>
      </c>
      <c r="L609" s="98">
        <v>20.885760273481647</v>
      </c>
      <c r="M609" s="98">
        <v>13.742499249509049</v>
      </c>
      <c r="N609" s="98">
        <v>12.817889537023227</v>
      </c>
      <c r="O609" s="98">
        <v>13.257724048728861</v>
      </c>
      <c r="P609" s="98">
        <v>15.28828172058868</v>
      </c>
      <c r="Q609" s="98">
        <v>19.170383718115271</v>
      </c>
    </row>
    <row r="610" spans="1:17" hidden="1" x14ac:dyDescent="0.25">
      <c r="A610" s="92" t="s">
        <v>11</v>
      </c>
      <c r="B610" s="92" t="s">
        <v>12</v>
      </c>
      <c r="C610" s="92" t="s">
        <v>32</v>
      </c>
      <c r="D610" s="92" t="s">
        <v>32</v>
      </c>
      <c r="E610" s="92" t="s">
        <v>39</v>
      </c>
      <c r="F610" s="92" t="s">
        <v>263</v>
      </c>
      <c r="G610" s="100" t="s">
        <v>147</v>
      </c>
      <c r="H610" s="98">
        <v>0</v>
      </c>
      <c r="I610" s="98">
        <v>0</v>
      </c>
      <c r="J610" s="98">
        <v>0</v>
      </c>
      <c r="K610" s="98">
        <v>0</v>
      </c>
      <c r="L610" s="98">
        <v>9.9738082507777132E-2</v>
      </c>
      <c r="M610" s="98">
        <v>8.7460362315062587E-2</v>
      </c>
      <c r="N610" s="98">
        <v>2.5169582937490078E-2</v>
      </c>
      <c r="O610" s="98">
        <v>1.2217950561727224E-2</v>
      </c>
      <c r="P610" s="98">
        <v>1.6921598146722411E-2</v>
      </c>
      <c r="Q610" s="98">
        <v>2.3378697436640242E-2</v>
      </c>
    </row>
    <row r="611" spans="1:17" hidden="1" x14ac:dyDescent="0.25">
      <c r="A611" s="92" t="s">
        <v>11</v>
      </c>
      <c r="B611" s="92" t="s">
        <v>12</v>
      </c>
      <c r="C611" s="92" t="s">
        <v>32</v>
      </c>
      <c r="D611" s="92" t="s">
        <v>32</v>
      </c>
      <c r="E611" s="92" t="s">
        <v>39</v>
      </c>
      <c r="F611" s="92" t="s">
        <v>205</v>
      </c>
      <c r="G611" s="100" t="s">
        <v>147</v>
      </c>
      <c r="H611" s="98">
        <v>0.57942901972686356</v>
      </c>
      <c r="I611" s="98">
        <v>0.24766970156402487</v>
      </c>
      <c r="J611" s="98">
        <v>0.4289916776548735</v>
      </c>
      <c r="K611" s="98">
        <v>0.76421925385114831</v>
      </c>
      <c r="L611" s="98">
        <v>1.6697414773827381</v>
      </c>
      <c r="M611" s="98">
        <v>1.4828944791763659</v>
      </c>
      <c r="N611" s="98">
        <v>0.86241404941360378</v>
      </c>
      <c r="O611" s="98">
        <v>0.55304564105561815</v>
      </c>
      <c r="P611" s="98">
        <v>0.41276251808180059</v>
      </c>
      <c r="Q611" s="98">
        <v>0.32457745676393474</v>
      </c>
    </row>
    <row r="612" spans="1:17" hidden="1" x14ac:dyDescent="0.25">
      <c r="A612" s="92" t="s">
        <v>11</v>
      </c>
      <c r="B612" s="92" t="s">
        <v>12</v>
      </c>
      <c r="C612" s="92" t="s">
        <v>32</v>
      </c>
      <c r="D612" s="92" t="s">
        <v>32</v>
      </c>
      <c r="E612" s="92" t="s">
        <v>39</v>
      </c>
      <c r="F612" s="92" t="s">
        <v>204</v>
      </c>
      <c r="G612" s="100" t="s">
        <v>147</v>
      </c>
      <c r="H612" s="98">
        <v>3.3990200093743428</v>
      </c>
      <c r="I612" s="98">
        <v>6.0272492451232074</v>
      </c>
      <c r="J612" s="98">
        <v>5.5056321319120665</v>
      </c>
      <c r="K612" s="98">
        <v>5.1351272890483033</v>
      </c>
      <c r="L612" s="98">
        <v>3.944444764273543</v>
      </c>
      <c r="M612" s="98">
        <v>3.3069481872414257</v>
      </c>
      <c r="N612" s="98">
        <v>2.9671951308633333</v>
      </c>
      <c r="O612" s="98">
        <v>1.1357114834689523</v>
      </c>
      <c r="P612" s="98">
        <v>0.36330113148965082</v>
      </c>
      <c r="Q612" s="98">
        <v>0.19645432569528656</v>
      </c>
    </row>
    <row r="613" spans="1:17" hidden="1" x14ac:dyDescent="0.25">
      <c r="A613" s="92" t="s">
        <v>11</v>
      </c>
      <c r="B613" s="92" t="s">
        <v>12</v>
      </c>
      <c r="C613" s="92" t="s">
        <v>32</v>
      </c>
      <c r="D613" s="92" t="s">
        <v>32</v>
      </c>
      <c r="E613" s="92" t="s">
        <v>39</v>
      </c>
      <c r="F613" s="92" t="s">
        <v>228</v>
      </c>
      <c r="G613" s="100" t="s">
        <v>147</v>
      </c>
      <c r="H613" s="98">
        <v>0</v>
      </c>
      <c r="I613" s="98">
        <v>7.1270392741767776E-3</v>
      </c>
      <c r="J613" s="98">
        <v>2.3756797580589259E-3</v>
      </c>
      <c r="K613" s="98">
        <v>0</v>
      </c>
      <c r="L613" s="98">
        <v>1.257278659256993E-2</v>
      </c>
      <c r="M613" s="98">
        <v>2.288135990077406E-2</v>
      </c>
      <c r="N613" s="98">
        <v>3.0852091678861358E-2</v>
      </c>
      <c r="O613" s="98">
        <v>4.2495176544224779E-2</v>
      </c>
      <c r="P613" s="98">
        <v>5.8998048922054951E-2</v>
      </c>
      <c r="Q613" s="98">
        <v>8.1579477340709694E-2</v>
      </c>
    </row>
    <row r="614" spans="1:17" hidden="1" x14ac:dyDescent="0.25">
      <c r="A614" s="92" t="s">
        <v>11</v>
      </c>
      <c r="B614" s="92" t="s">
        <v>12</v>
      </c>
      <c r="C614" s="92" t="s">
        <v>32</v>
      </c>
      <c r="D614" s="92" t="s">
        <v>32</v>
      </c>
      <c r="E614" s="92" t="s">
        <v>39</v>
      </c>
      <c r="F614" s="92" t="s">
        <v>202</v>
      </c>
      <c r="G614" s="100" t="s">
        <v>147</v>
      </c>
      <c r="H614" s="98">
        <v>1.4833656108522522</v>
      </c>
      <c r="I614" s="98">
        <v>1.3106890588549036</v>
      </c>
      <c r="J614" s="98">
        <v>1.0835360126693956</v>
      </c>
      <c r="K614" s="98">
        <v>0.95783500835708579</v>
      </c>
      <c r="L614" s="98">
        <v>0.86543858147062502</v>
      </c>
      <c r="M614" s="98">
        <v>0.69730333942566991</v>
      </c>
      <c r="N614" s="98">
        <v>0.49696987678242732</v>
      </c>
      <c r="O614" s="98">
        <v>0.44696327649270012</v>
      </c>
      <c r="P614" s="98">
        <v>0.44757762097975878</v>
      </c>
      <c r="Q614" s="98">
        <v>0.44786795071564306</v>
      </c>
    </row>
    <row r="615" spans="1:17" hidden="1" x14ac:dyDescent="0.25">
      <c r="A615" s="92" t="s">
        <v>11</v>
      </c>
      <c r="B615" s="92" t="s">
        <v>12</v>
      </c>
      <c r="C615" s="92" t="s">
        <v>32</v>
      </c>
      <c r="D615" s="92" t="s">
        <v>32</v>
      </c>
      <c r="E615" s="92" t="s">
        <v>39</v>
      </c>
      <c r="F615" s="92" t="s">
        <v>264</v>
      </c>
      <c r="G615" s="100" t="s">
        <v>147</v>
      </c>
      <c r="H615" s="98">
        <v>0</v>
      </c>
      <c r="I615" s="98">
        <v>0</v>
      </c>
      <c r="J615" s="98">
        <v>0</v>
      </c>
      <c r="K615" s="98">
        <v>0</v>
      </c>
      <c r="L615" s="98">
        <v>0</v>
      </c>
      <c r="M615" s="98">
        <v>0</v>
      </c>
      <c r="N615" s="98">
        <v>0</v>
      </c>
      <c r="O615" s="98">
        <v>0</v>
      </c>
      <c r="P615" s="98">
        <v>0</v>
      </c>
      <c r="Q615" s="98">
        <v>0</v>
      </c>
    </row>
    <row r="616" spans="1:17" hidden="1" x14ac:dyDescent="0.25">
      <c r="A616" s="92" t="s">
        <v>11</v>
      </c>
      <c r="B616" s="92" t="s">
        <v>12</v>
      </c>
      <c r="C616" s="92" t="s">
        <v>32</v>
      </c>
      <c r="D616" s="92" t="s">
        <v>32</v>
      </c>
      <c r="E616" s="92" t="s">
        <v>39</v>
      </c>
      <c r="F616" s="92" t="s">
        <v>210</v>
      </c>
      <c r="G616" s="100" t="s">
        <v>147</v>
      </c>
      <c r="H616" s="98">
        <v>0.13950767928084393</v>
      </c>
      <c r="I616" s="98">
        <v>0.23349729430508059</v>
      </c>
      <c r="J616" s="98">
        <v>0.30052195292982459</v>
      </c>
      <c r="K616" s="98">
        <v>0.36807645175638848</v>
      </c>
      <c r="L616" s="98">
        <v>0.38356837646255121</v>
      </c>
      <c r="M616" s="98">
        <v>0.29990704726147233</v>
      </c>
      <c r="N616" s="98">
        <v>0.1789630813931615</v>
      </c>
      <c r="O616" s="98">
        <v>0.11090635311291326</v>
      </c>
      <c r="P616" s="98">
        <v>7.7331443786817847E-2</v>
      </c>
      <c r="Q616" s="98">
        <v>5.7958565074620508E-2</v>
      </c>
    </row>
    <row r="617" spans="1:17" hidden="1" x14ac:dyDescent="0.25">
      <c r="A617" s="92" t="s">
        <v>11</v>
      </c>
      <c r="B617" s="92" t="s">
        <v>12</v>
      </c>
      <c r="C617" s="92" t="s">
        <v>32</v>
      </c>
      <c r="D617" s="92" t="s">
        <v>32</v>
      </c>
      <c r="E617" s="92" t="s">
        <v>39</v>
      </c>
      <c r="F617" s="92" t="s">
        <v>199</v>
      </c>
      <c r="G617" s="100" t="s">
        <v>147</v>
      </c>
      <c r="H617" s="98">
        <v>26.304176516347141</v>
      </c>
      <c r="I617" s="98">
        <v>3.5119092810019548</v>
      </c>
      <c r="J617" s="98">
        <v>1.2328175699613737</v>
      </c>
      <c r="K617" s="98">
        <v>1.7859964437912041</v>
      </c>
      <c r="L617" s="98">
        <v>6.4995505497345558</v>
      </c>
      <c r="M617" s="98">
        <v>7.805273965447765</v>
      </c>
      <c r="N617" s="98">
        <v>7.5276991297319595</v>
      </c>
      <c r="O617" s="98">
        <v>7.5649533376195865</v>
      </c>
      <c r="P617" s="98">
        <v>7.9205372331401795</v>
      </c>
      <c r="Q617" s="98">
        <v>8.5732623437163991</v>
      </c>
    </row>
    <row r="618" spans="1:17" hidden="1" x14ac:dyDescent="0.25">
      <c r="A618" s="92" t="s">
        <v>11</v>
      </c>
      <c r="B618" s="92" t="s">
        <v>12</v>
      </c>
      <c r="C618" s="92" t="s">
        <v>32</v>
      </c>
      <c r="D618" s="92" t="s">
        <v>32</v>
      </c>
      <c r="E618" s="92" t="s">
        <v>39</v>
      </c>
      <c r="F618" s="92" t="s">
        <v>219</v>
      </c>
      <c r="G618" s="100" t="s">
        <v>147</v>
      </c>
      <c r="H618" s="98">
        <v>0.78152589347282075</v>
      </c>
      <c r="I618" s="98">
        <v>0.19340204818635626</v>
      </c>
      <c r="J618" s="98">
        <v>3.0537906296764689E-2</v>
      </c>
      <c r="K618" s="98">
        <v>4.3525012461295434E-2</v>
      </c>
      <c r="L618" s="98">
        <v>0.49232154826656988</v>
      </c>
      <c r="M618" s="98">
        <v>0.48828705182976706</v>
      </c>
      <c r="N618" s="98">
        <v>0.27628956867650378</v>
      </c>
      <c r="O618" s="98">
        <v>0.16149745710193983</v>
      </c>
      <c r="P618" s="98">
        <v>0.10241565945064661</v>
      </c>
      <c r="Q618" s="98">
        <v>6.4948192000463631E-2</v>
      </c>
    </row>
    <row r="619" spans="1:17" hidden="1" x14ac:dyDescent="0.25">
      <c r="A619" s="92" t="s">
        <v>11</v>
      </c>
      <c r="B619" s="92" t="s">
        <v>12</v>
      </c>
      <c r="C619" s="92" t="s">
        <v>32</v>
      </c>
      <c r="D619" s="92" t="s">
        <v>32</v>
      </c>
      <c r="E619" s="92" t="s">
        <v>39</v>
      </c>
      <c r="F619" s="92" t="s">
        <v>200</v>
      </c>
      <c r="G619" s="100" t="s">
        <v>147</v>
      </c>
      <c r="H619" s="98">
        <v>2.850075041759355</v>
      </c>
      <c r="I619" s="98">
        <v>15.45409498159958</v>
      </c>
      <c r="J619" s="98">
        <v>18.181465928840367</v>
      </c>
      <c r="K619" s="98">
        <v>16.340054406559119</v>
      </c>
      <c r="L619" s="98">
        <v>16.187931303883992</v>
      </c>
      <c r="M619" s="98">
        <v>12.661210366016711</v>
      </c>
      <c r="N619" s="98">
        <v>7.7633339181752934</v>
      </c>
      <c r="O619" s="98">
        <v>4.7518159107153961</v>
      </c>
      <c r="P619" s="98">
        <v>3.0343314705823734</v>
      </c>
      <c r="Q619" s="98">
        <v>1.9452529734980315</v>
      </c>
    </row>
    <row r="620" spans="1:17" hidden="1" x14ac:dyDescent="0.25">
      <c r="A620" s="92" t="s">
        <v>11</v>
      </c>
      <c r="B620" s="92" t="s">
        <v>12</v>
      </c>
      <c r="C620" s="92" t="s">
        <v>32</v>
      </c>
      <c r="D620" s="92" t="s">
        <v>32</v>
      </c>
      <c r="E620" s="92" t="s">
        <v>40</v>
      </c>
      <c r="F620" s="92" t="s">
        <v>260</v>
      </c>
      <c r="G620" s="100" t="s">
        <v>147</v>
      </c>
      <c r="H620" s="98">
        <v>0</v>
      </c>
      <c r="I620" s="98">
        <v>0</v>
      </c>
      <c r="J620" s="98">
        <v>0</v>
      </c>
      <c r="K620" s="98">
        <v>0</v>
      </c>
      <c r="L620" s="98">
        <v>0</v>
      </c>
      <c r="M620" s="98">
        <v>0</v>
      </c>
      <c r="N620" s="98">
        <v>0</v>
      </c>
      <c r="O620" s="98">
        <v>0</v>
      </c>
      <c r="P620" s="98">
        <v>0</v>
      </c>
      <c r="Q620" s="98">
        <v>0</v>
      </c>
    </row>
    <row r="621" spans="1:17" hidden="1" x14ac:dyDescent="0.25">
      <c r="A621" s="92" t="s">
        <v>11</v>
      </c>
      <c r="B621" s="92" t="s">
        <v>12</v>
      </c>
      <c r="C621" s="92" t="s">
        <v>32</v>
      </c>
      <c r="D621" s="92" t="s">
        <v>32</v>
      </c>
      <c r="E621" s="92" t="s">
        <v>40</v>
      </c>
      <c r="F621" s="92" t="s">
        <v>203</v>
      </c>
      <c r="G621" s="100" t="s">
        <v>147</v>
      </c>
      <c r="H621" s="98">
        <v>0</v>
      </c>
      <c r="I621" s="98">
        <v>0</v>
      </c>
      <c r="J621" s="98">
        <v>0</v>
      </c>
      <c r="K621" s="98">
        <v>0</v>
      </c>
      <c r="L621" s="98">
        <v>0</v>
      </c>
      <c r="M621" s="98">
        <v>0</v>
      </c>
      <c r="N621" s="98">
        <v>1.7327944879878582E-5</v>
      </c>
      <c r="O621" s="98">
        <v>2.592812282010184E-4</v>
      </c>
      <c r="P621" s="98">
        <v>2.8911439594865481E-4</v>
      </c>
      <c r="Q621" s="98">
        <v>3.0358358009688709E-4</v>
      </c>
    </row>
    <row r="622" spans="1:17" hidden="1" x14ac:dyDescent="0.25">
      <c r="A622" s="92" t="s">
        <v>11</v>
      </c>
      <c r="B622" s="92" t="s">
        <v>12</v>
      </c>
      <c r="C622" s="92" t="s">
        <v>32</v>
      </c>
      <c r="D622" s="92" t="s">
        <v>32</v>
      </c>
      <c r="E622" s="92" t="s">
        <v>40</v>
      </c>
      <c r="F622" s="92" t="s">
        <v>191</v>
      </c>
      <c r="G622" s="100" t="s">
        <v>147</v>
      </c>
      <c r="H622" s="98">
        <v>0</v>
      </c>
      <c r="I622" s="98">
        <v>0</v>
      </c>
      <c r="J622" s="98">
        <v>0</v>
      </c>
      <c r="K622" s="98">
        <v>0</v>
      </c>
      <c r="L622" s="98">
        <v>2.45565E-4</v>
      </c>
      <c r="M622" s="98">
        <v>3.0228300000000002E-3</v>
      </c>
      <c r="N622" s="98">
        <v>4.0292999999999995E-3</v>
      </c>
      <c r="O622" s="98">
        <v>4.2066450000000002E-3</v>
      </c>
      <c r="P622" s="98">
        <v>4.579245E-3</v>
      </c>
      <c r="Q622" s="98">
        <v>4.958685E-3</v>
      </c>
    </row>
    <row r="623" spans="1:17" hidden="1" x14ac:dyDescent="0.25">
      <c r="A623" s="92" t="s">
        <v>11</v>
      </c>
      <c r="B623" s="92" t="s">
        <v>12</v>
      </c>
      <c r="C623" s="92" t="s">
        <v>32</v>
      </c>
      <c r="D623" s="92" t="s">
        <v>32</v>
      </c>
      <c r="E623" s="92" t="s">
        <v>40</v>
      </c>
      <c r="F623" s="92" t="s">
        <v>192</v>
      </c>
      <c r="G623" s="100" t="s">
        <v>147</v>
      </c>
      <c r="H623" s="98">
        <v>0</v>
      </c>
      <c r="I623" s="98">
        <v>0</v>
      </c>
      <c r="J623" s="98">
        <v>0</v>
      </c>
      <c r="K623" s="98">
        <v>0</v>
      </c>
      <c r="L623" s="98">
        <v>1.9687536424481693E-4</v>
      </c>
      <c r="M623" s="98">
        <v>2.7183935358071659E-3</v>
      </c>
      <c r="N623" s="98">
        <v>4.557780452665001E-3</v>
      </c>
      <c r="O623" s="98">
        <v>4.5490563773453278E-3</v>
      </c>
      <c r="P623" s="98">
        <v>4.3201943115559593E-3</v>
      </c>
      <c r="Q623" s="98">
        <v>3.8934115062277735E-3</v>
      </c>
    </row>
    <row r="624" spans="1:17" hidden="1" x14ac:dyDescent="0.25">
      <c r="A624" s="92" t="s">
        <v>11</v>
      </c>
      <c r="B624" s="92" t="s">
        <v>12</v>
      </c>
      <c r="C624" s="92" t="s">
        <v>32</v>
      </c>
      <c r="D624" s="92" t="s">
        <v>32</v>
      </c>
      <c r="E624" s="92" t="s">
        <v>40</v>
      </c>
      <c r="F624" s="92" t="s">
        <v>206</v>
      </c>
      <c r="G624" s="100" t="s">
        <v>147</v>
      </c>
      <c r="H624" s="98">
        <v>0</v>
      </c>
      <c r="I624" s="98">
        <v>0</v>
      </c>
      <c r="J624" s="98">
        <v>0</v>
      </c>
      <c r="K624" s="98">
        <v>0</v>
      </c>
      <c r="L624" s="98">
        <v>0</v>
      </c>
      <c r="M624" s="98">
        <v>0</v>
      </c>
      <c r="N624" s="98">
        <v>0</v>
      </c>
      <c r="O624" s="98">
        <v>0</v>
      </c>
      <c r="P624" s="98">
        <v>0</v>
      </c>
      <c r="Q624" s="98">
        <v>0</v>
      </c>
    </row>
    <row r="625" spans="1:17" hidden="1" x14ac:dyDescent="0.25">
      <c r="A625" s="92" t="s">
        <v>11</v>
      </c>
      <c r="B625" s="92" t="s">
        <v>12</v>
      </c>
      <c r="C625" s="92" t="s">
        <v>32</v>
      </c>
      <c r="D625" s="92" t="s">
        <v>32</v>
      </c>
      <c r="E625" s="92" t="s">
        <v>40</v>
      </c>
      <c r="F625" s="92" t="s">
        <v>220</v>
      </c>
      <c r="G625" s="100" t="s">
        <v>147</v>
      </c>
      <c r="H625" s="98">
        <v>0</v>
      </c>
      <c r="I625" s="98">
        <v>0</v>
      </c>
      <c r="J625" s="98">
        <v>0</v>
      </c>
      <c r="K625" s="98">
        <v>0</v>
      </c>
      <c r="L625" s="98">
        <v>0</v>
      </c>
      <c r="M625" s="98">
        <v>0</v>
      </c>
      <c r="N625" s="98">
        <v>0</v>
      </c>
      <c r="O625" s="98">
        <v>0</v>
      </c>
      <c r="P625" s="98">
        <v>0</v>
      </c>
      <c r="Q625" s="98">
        <v>0</v>
      </c>
    </row>
    <row r="626" spans="1:17" hidden="1" x14ac:dyDescent="0.25">
      <c r="A626" s="92" t="s">
        <v>11</v>
      </c>
      <c r="B626" s="92" t="s">
        <v>12</v>
      </c>
      <c r="C626" s="92" t="s">
        <v>32</v>
      </c>
      <c r="D626" s="92" t="s">
        <v>32</v>
      </c>
      <c r="E626" s="92" t="s">
        <v>40</v>
      </c>
      <c r="F626" s="92" t="s">
        <v>224</v>
      </c>
      <c r="G626" s="100" t="s">
        <v>147</v>
      </c>
      <c r="H626" s="98">
        <v>0</v>
      </c>
      <c r="I626" s="98">
        <v>0</v>
      </c>
      <c r="J626" s="98">
        <v>0</v>
      </c>
      <c r="K626" s="98">
        <v>0</v>
      </c>
      <c r="L626" s="98">
        <v>0</v>
      </c>
      <c r="M626" s="98">
        <v>0</v>
      </c>
      <c r="N626" s="98">
        <v>0</v>
      </c>
      <c r="O626" s="98">
        <v>0</v>
      </c>
      <c r="P626" s="98">
        <v>0</v>
      </c>
      <c r="Q626" s="98">
        <v>0</v>
      </c>
    </row>
    <row r="627" spans="1:17" hidden="1" x14ac:dyDescent="0.25">
      <c r="A627" s="92" t="s">
        <v>11</v>
      </c>
      <c r="B627" s="92" t="s">
        <v>12</v>
      </c>
      <c r="C627" s="92" t="s">
        <v>32</v>
      </c>
      <c r="D627" s="92" t="s">
        <v>32</v>
      </c>
      <c r="E627" s="92" t="s">
        <v>40</v>
      </c>
      <c r="F627" s="92" t="s">
        <v>259</v>
      </c>
      <c r="G627" s="100" t="s">
        <v>147</v>
      </c>
      <c r="H627" s="98">
        <v>0</v>
      </c>
      <c r="I627" s="98">
        <v>0</v>
      </c>
      <c r="J627" s="98">
        <v>0</v>
      </c>
      <c r="K627" s="98">
        <v>0</v>
      </c>
      <c r="L627" s="98">
        <v>0</v>
      </c>
      <c r="M627" s="98">
        <v>0</v>
      </c>
      <c r="N627" s="98">
        <v>0</v>
      </c>
      <c r="O627" s="98">
        <v>0</v>
      </c>
      <c r="P627" s="98">
        <v>0</v>
      </c>
      <c r="Q627" s="98">
        <v>0</v>
      </c>
    </row>
    <row r="628" spans="1:17" hidden="1" x14ac:dyDescent="0.25">
      <c r="A628" s="92" t="s">
        <v>11</v>
      </c>
      <c r="B628" s="92" t="s">
        <v>12</v>
      </c>
      <c r="C628" s="92" t="s">
        <v>32</v>
      </c>
      <c r="D628" s="92" t="s">
        <v>32</v>
      </c>
      <c r="E628" s="92" t="s">
        <v>40</v>
      </c>
      <c r="F628" s="92" t="s">
        <v>223</v>
      </c>
      <c r="G628" s="100" t="s">
        <v>147</v>
      </c>
      <c r="H628" s="98">
        <v>0</v>
      </c>
      <c r="I628" s="98">
        <v>0</v>
      </c>
      <c r="J628" s="98">
        <v>0</v>
      </c>
      <c r="K628" s="98">
        <v>0</v>
      </c>
      <c r="L628" s="98">
        <v>0</v>
      </c>
      <c r="M628" s="98">
        <v>0</v>
      </c>
      <c r="N628" s="98">
        <v>0</v>
      </c>
      <c r="O628" s="98">
        <v>0</v>
      </c>
      <c r="P628" s="98">
        <v>0</v>
      </c>
      <c r="Q628" s="98">
        <v>0</v>
      </c>
    </row>
    <row r="629" spans="1:17" hidden="1" x14ac:dyDescent="0.25">
      <c r="A629" s="92" t="s">
        <v>11</v>
      </c>
      <c r="B629" s="92" t="s">
        <v>12</v>
      </c>
      <c r="C629" s="92" t="s">
        <v>32</v>
      </c>
      <c r="D629" s="92" t="s">
        <v>32</v>
      </c>
      <c r="E629" s="92" t="s">
        <v>40</v>
      </c>
      <c r="F629" s="92" t="s">
        <v>221</v>
      </c>
      <c r="G629" s="100" t="s">
        <v>147</v>
      </c>
      <c r="H629" s="98">
        <v>1.1274780553492346E-2</v>
      </c>
      <c r="I629" s="98">
        <v>3.5260165996873365E-2</v>
      </c>
      <c r="J629" s="98">
        <v>1.4163907676045827E-2</v>
      </c>
      <c r="K629" s="98">
        <v>4.2394507896004179E-2</v>
      </c>
      <c r="L629" s="98">
        <v>3.3510834864839009E-2</v>
      </c>
      <c r="M629" s="98">
        <v>3.3909029873221939E-2</v>
      </c>
      <c r="N629" s="98">
        <v>6.154607194751649E-2</v>
      </c>
      <c r="O629" s="98">
        <v>7.1811529628668047E-2</v>
      </c>
      <c r="P629" s="98">
        <v>7.163988562526985E-2</v>
      </c>
      <c r="Q629" s="98">
        <v>7.4272685966094931E-2</v>
      </c>
    </row>
    <row r="630" spans="1:17" hidden="1" x14ac:dyDescent="0.25">
      <c r="A630" s="92" t="s">
        <v>11</v>
      </c>
      <c r="B630" s="92" t="s">
        <v>12</v>
      </c>
      <c r="C630" s="92" t="s">
        <v>32</v>
      </c>
      <c r="D630" s="92" t="s">
        <v>32</v>
      </c>
      <c r="E630" s="92" t="s">
        <v>40</v>
      </c>
      <c r="F630" s="92" t="s">
        <v>222</v>
      </c>
      <c r="G630" s="100" t="s">
        <v>147</v>
      </c>
      <c r="H630" s="98">
        <v>0</v>
      </c>
      <c r="I630" s="98">
        <v>0</v>
      </c>
      <c r="J630" s="98">
        <v>0</v>
      </c>
      <c r="K630" s="98">
        <v>0</v>
      </c>
      <c r="L630" s="98">
        <v>0</v>
      </c>
      <c r="M630" s="98">
        <v>0</v>
      </c>
      <c r="N630" s="98">
        <v>0</v>
      </c>
      <c r="O630" s="98">
        <v>0</v>
      </c>
      <c r="P630" s="98">
        <v>0</v>
      </c>
      <c r="Q630" s="98">
        <v>0</v>
      </c>
    </row>
    <row r="631" spans="1:17" hidden="1" x14ac:dyDescent="0.25">
      <c r="A631" s="92" t="s">
        <v>11</v>
      </c>
      <c r="B631" s="92" t="s">
        <v>12</v>
      </c>
      <c r="C631" s="92" t="s">
        <v>32</v>
      </c>
      <c r="D631" s="92" t="s">
        <v>32</v>
      </c>
      <c r="E631" s="92" t="s">
        <v>40</v>
      </c>
      <c r="F631" s="92" t="s">
        <v>201</v>
      </c>
      <c r="G631" s="100" t="s">
        <v>147</v>
      </c>
      <c r="H631" s="98">
        <v>0.1065136019143353</v>
      </c>
      <c r="I631" s="98">
        <v>0.18133569481563255</v>
      </c>
      <c r="J631" s="98">
        <v>7.1652542159296631E-2</v>
      </c>
      <c r="K631" s="98">
        <v>0.16274299078746335</v>
      </c>
      <c r="L631" s="98">
        <v>0.11960326077762645</v>
      </c>
      <c r="M631" s="98">
        <v>0.11092789543224535</v>
      </c>
      <c r="N631" s="98">
        <v>0.18218907300751289</v>
      </c>
      <c r="O631" s="98">
        <v>0.21188184656759113</v>
      </c>
      <c r="P631" s="98">
        <v>0.21363962168899464</v>
      </c>
      <c r="Q631" s="98">
        <v>0.1934711204677414</v>
      </c>
    </row>
    <row r="632" spans="1:17" hidden="1" x14ac:dyDescent="0.25">
      <c r="A632" s="92" t="s">
        <v>11</v>
      </c>
      <c r="B632" s="92" t="s">
        <v>12</v>
      </c>
      <c r="C632" s="92" t="s">
        <v>32</v>
      </c>
      <c r="D632" s="92" t="s">
        <v>32</v>
      </c>
      <c r="E632" s="92" t="s">
        <v>40</v>
      </c>
      <c r="F632" s="92" t="s">
        <v>207</v>
      </c>
      <c r="G632" s="100" t="s">
        <v>147</v>
      </c>
      <c r="H632" s="98">
        <v>0</v>
      </c>
      <c r="I632" s="98">
        <v>0</v>
      </c>
      <c r="J632" s="98">
        <v>0</v>
      </c>
      <c r="K632" s="98">
        <v>0</v>
      </c>
      <c r="L632" s="98">
        <v>7.2515939551416895E-6</v>
      </c>
      <c r="M632" s="98">
        <v>2.0760034135208427E-4</v>
      </c>
      <c r="N632" s="98">
        <v>1.3878386203392823E-3</v>
      </c>
      <c r="O632" s="98">
        <v>2.0587594620427737E-3</v>
      </c>
      <c r="P632" s="98">
        <v>2.6516355614981712E-3</v>
      </c>
      <c r="Q632" s="98">
        <v>3.0422920168140513E-3</v>
      </c>
    </row>
    <row r="633" spans="1:17" hidden="1" x14ac:dyDescent="0.25">
      <c r="A633" s="92" t="s">
        <v>11</v>
      </c>
      <c r="B633" s="92" t="s">
        <v>12</v>
      </c>
      <c r="C633" s="92" t="s">
        <v>32</v>
      </c>
      <c r="D633" s="92" t="s">
        <v>32</v>
      </c>
      <c r="E633" s="92" t="s">
        <v>40</v>
      </c>
      <c r="F633" s="92" t="s">
        <v>218</v>
      </c>
      <c r="G633" s="100" t="s">
        <v>147</v>
      </c>
      <c r="H633" s="98">
        <v>0</v>
      </c>
      <c r="I633" s="98">
        <v>0</v>
      </c>
      <c r="J633" s="98">
        <v>0</v>
      </c>
      <c r="K633" s="98">
        <v>0</v>
      </c>
      <c r="L633" s="98">
        <v>0</v>
      </c>
      <c r="M633" s="98">
        <v>0</v>
      </c>
      <c r="N633" s="98">
        <v>0</v>
      </c>
      <c r="O633" s="98">
        <v>0</v>
      </c>
      <c r="P633" s="98">
        <v>0</v>
      </c>
      <c r="Q633" s="98">
        <v>0</v>
      </c>
    </row>
    <row r="634" spans="1:17" hidden="1" x14ac:dyDescent="0.25">
      <c r="A634" s="92" t="s">
        <v>11</v>
      </c>
      <c r="B634" s="92" t="s">
        <v>12</v>
      </c>
      <c r="C634" s="92" t="s">
        <v>32</v>
      </c>
      <c r="D634" s="92" t="s">
        <v>32</v>
      </c>
      <c r="E634" s="92" t="s">
        <v>40</v>
      </c>
      <c r="F634" s="92" t="s">
        <v>194</v>
      </c>
      <c r="G634" s="100" t="s">
        <v>147</v>
      </c>
      <c r="H634" s="98">
        <v>0</v>
      </c>
      <c r="I634" s="98">
        <v>0</v>
      </c>
      <c r="J634" s="98">
        <v>0</v>
      </c>
      <c r="K634" s="98">
        <v>0</v>
      </c>
      <c r="L634" s="98">
        <v>0</v>
      </c>
      <c r="M634" s="98">
        <v>0</v>
      </c>
      <c r="N634" s="98">
        <v>0</v>
      </c>
      <c r="O634" s="98">
        <v>0</v>
      </c>
      <c r="P634" s="98">
        <v>0</v>
      </c>
      <c r="Q634" s="98">
        <v>0</v>
      </c>
    </row>
    <row r="635" spans="1:17" hidden="1" x14ac:dyDescent="0.25">
      <c r="A635" s="92" t="s">
        <v>11</v>
      </c>
      <c r="B635" s="92" t="s">
        <v>12</v>
      </c>
      <c r="C635" s="92" t="s">
        <v>32</v>
      </c>
      <c r="D635" s="92" t="s">
        <v>32</v>
      </c>
      <c r="E635" s="92" t="s">
        <v>40</v>
      </c>
      <c r="F635" s="92" t="s">
        <v>195</v>
      </c>
      <c r="G635" s="100" t="s">
        <v>147</v>
      </c>
      <c r="H635" s="98">
        <v>0</v>
      </c>
      <c r="I635" s="98">
        <v>0</v>
      </c>
      <c r="J635" s="98">
        <v>0</v>
      </c>
      <c r="K635" s="98">
        <v>0</v>
      </c>
      <c r="L635" s="98">
        <v>0</v>
      </c>
      <c r="M635" s="98">
        <v>0</v>
      </c>
      <c r="N635" s="98">
        <v>0</v>
      </c>
      <c r="O635" s="98">
        <v>0</v>
      </c>
      <c r="P635" s="98">
        <v>0</v>
      </c>
      <c r="Q635" s="98">
        <v>0</v>
      </c>
    </row>
    <row r="636" spans="1:17" hidden="1" x14ac:dyDescent="0.25">
      <c r="A636" s="92" t="s">
        <v>11</v>
      </c>
      <c r="B636" s="92" t="s">
        <v>12</v>
      </c>
      <c r="C636" s="92" t="s">
        <v>32</v>
      </c>
      <c r="D636" s="92" t="s">
        <v>32</v>
      </c>
      <c r="E636" s="92" t="s">
        <v>40</v>
      </c>
      <c r="F636" s="92" t="s">
        <v>209</v>
      </c>
      <c r="G636" s="100" t="s">
        <v>147</v>
      </c>
      <c r="H636" s="98">
        <v>0</v>
      </c>
      <c r="I636" s="98">
        <v>0</v>
      </c>
      <c r="J636" s="98">
        <v>0</v>
      </c>
      <c r="K636" s="98">
        <v>0</v>
      </c>
      <c r="L636" s="98">
        <v>0</v>
      </c>
      <c r="M636" s="98">
        <v>0</v>
      </c>
      <c r="N636" s="98">
        <v>0</v>
      </c>
      <c r="O636" s="98">
        <v>0</v>
      </c>
      <c r="P636" s="98">
        <v>0</v>
      </c>
      <c r="Q636" s="98">
        <v>0</v>
      </c>
    </row>
    <row r="637" spans="1:17" hidden="1" x14ac:dyDescent="0.25">
      <c r="A637" s="92" t="s">
        <v>11</v>
      </c>
      <c r="B637" s="92" t="s">
        <v>12</v>
      </c>
      <c r="C637" s="92" t="s">
        <v>32</v>
      </c>
      <c r="D637" s="92" t="s">
        <v>32</v>
      </c>
      <c r="E637" s="92" t="s">
        <v>40</v>
      </c>
      <c r="F637" s="92" t="s">
        <v>208</v>
      </c>
      <c r="G637" s="100" t="s">
        <v>147</v>
      </c>
      <c r="H637" s="98">
        <v>0</v>
      </c>
      <c r="I637" s="98">
        <v>0</v>
      </c>
      <c r="J637" s="98">
        <v>0</v>
      </c>
      <c r="K637" s="98">
        <v>0</v>
      </c>
      <c r="L637" s="98">
        <v>0</v>
      </c>
      <c r="M637" s="98">
        <v>0</v>
      </c>
      <c r="N637" s="98">
        <v>0</v>
      </c>
      <c r="O637" s="98">
        <v>0</v>
      </c>
      <c r="P637" s="98">
        <v>0</v>
      </c>
      <c r="Q637" s="98">
        <v>0</v>
      </c>
    </row>
    <row r="638" spans="1:17" hidden="1" x14ac:dyDescent="0.25">
      <c r="A638" s="92" t="s">
        <v>11</v>
      </c>
      <c r="B638" s="92" t="s">
        <v>12</v>
      </c>
      <c r="C638" s="92" t="s">
        <v>32</v>
      </c>
      <c r="D638" s="92" t="s">
        <v>32</v>
      </c>
      <c r="E638" s="92" t="s">
        <v>40</v>
      </c>
      <c r="F638" s="92" t="s">
        <v>261</v>
      </c>
      <c r="G638" s="100" t="s">
        <v>147</v>
      </c>
      <c r="H638" s="98">
        <v>0</v>
      </c>
      <c r="I638" s="98">
        <v>0</v>
      </c>
      <c r="J638" s="98">
        <v>0</v>
      </c>
      <c r="K638" s="98">
        <v>0</v>
      </c>
      <c r="L638" s="98">
        <v>0</v>
      </c>
      <c r="M638" s="98">
        <v>0</v>
      </c>
      <c r="N638" s="98">
        <v>0</v>
      </c>
      <c r="O638" s="98">
        <v>0</v>
      </c>
      <c r="P638" s="98">
        <v>0</v>
      </c>
      <c r="Q638" s="98">
        <v>0</v>
      </c>
    </row>
    <row r="639" spans="1:17" hidden="1" x14ac:dyDescent="0.25">
      <c r="A639" s="92" t="s">
        <v>11</v>
      </c>
      <c r="B639" s="92" t="s">
        <v>12</v>
      </c>
      <c r="C639" s="92" t="s">
        <v>32</v>
      </c>
      <c r="D639" s="92" t="s">
        <v>32</v>
      </c>
      <c r="E639" s="92" t="s">
        <v>40</v>
      </c>
      <c r="F639" s="92" t="s">
        <v>196</v>
      </c>
      <c r="G639" s="100" t="s">
        <v>147</v>
      </c>
      <c r="H639" s="98">
        <v>0</v>
      </c>
      <c r="I639" s="98">
        <v>0</v>
      </c>
      <c r="J639" s="98">
        <v>0</v>
      </c>
      <c r="K639" s="98">
        <v>0</v>
      </c>
      <c r="L639" s="98">
        <v>0</v>
      </c>
      <c r="M639" s="98">
        <v>4.8708164597516212E-7</v>
      </c>
      <c r="N639" s="98">
        <v>1.4587462431127373E-4</v>
      </c>
      <c r="O639" s="98">
        <v>2.9827764286142642E-4</v>
      </c>
      <c r="P639" s="98">
        <v>4.0180975084405283E-4</v>
      </c>
      <c r="Q639" s="98">
        <v>4.3606463438935176E-4</v>
      </c>
    </row>
    <row r="640" spans="1:17" hidden="1" x14ac:dyDescent="0.25">
      <c r="A640" s="92" t="s">
        <v>11</v>
      </c>
      <c r="B640" s="92" t="s">
        <v>12</v>
      </c>
      <c r="C640" s="92" t="s">
        <v>32</v>
      </c>
      <c r="D640" s="92" t="s">
        <v>32</v>
      </c>
      <c r="E640" s="92" t="s">
        <v>40</v>
      </c>
      <c r="F640" s="92" t="s">
        <v>197</v>
      </c>
      <c r="G640" s="100" t="s">
        <v>147</v>
      </c>
      <c r="H640" s="98">
        <v>2.2556291877418387E-2</v>
      </c>
      <c r="I640" s="98">
        <v>0.13167373899056251</v>
      </c>
      <c r="J640" s="98">
        <v>5.2359851433383599E-2</v>
      </c>
      <c r="K640" s="98">
        <v>0.12225983395243384</v>
      </c>
      <c r="L640" s="98">
        <v>8.8238584641948226E-2</v>
      </c>
      <c r="M640" s="98">
        <v>7.8379223641610513E-2</v>
      </c>
      <c r="N640" s="98">
        <v>0.10642398435992378</v>
      </c>
      <c r="O640" s="98">
        <v>0.11382177977554232</v>
      </c>
      <c r="P640" s="98">
        <v>0.1170396604660229</v>
      </c>
      <c r="Q640" s="98">
        <v>0.11180460101210615</v>
      </c>
    </row>
    <row r="641" spans="1:17" hidden="1" x14ac:dyDescent="0.25">
      <c r="A641" s="92" t="s">
        <v>11</v>
      </c>
      <c r="B641" s="92" t="s">
        <v>12</v>
      </c>
      <c r="C641" s="92" t="s">
        <v>32</v>
      </c>
      <c r="D641" s="92" t="s">
        <v>32</v>
      </c>
      <c r="E641" s="92" t="s">
        <v>40</v>
      </c>
      <c r="F641" s="92" t="s">
        <v>229</v>
      </c>
      <c r="G641" s="100" t="s">
        <v>147</v>
      </c>
      <c r="H641" s="98">
        <v>0</v>
      </c>
      <c r="I641" s="98">
        <v>0</v>
      </c>
      <c r="J641" s="98">
        <v>0</v>
      </c>
      <c r="K641" s="98">
        <v>0</v>
      </c>
      <c r="L641" s="98">
        <v>0</v>
      </c>
      <c r="M641" s="98">
        <v>0</v>
      </c>
      <c r="N641" s="98">
        <v>0</v>
      </c>
      <c r="O641" s="98">
        <v>0</v>
      </c>
      <c r="P641" s="98">
        <v>0</v>
      </c>
      <c r="Q641" s="98">
        <v>0</v>
      </c>
    </row>
    <row r="642" spans="1:17" hidden="1" x14ac:dyDescent="0.25">
      <c r="A642" s="92" t="s">
        <v>11</v>
      </c>
      <c r="B642" s="92" t="s">
        <v>12</v>
      </c>
      <c r="C642" s="92" t="s">
        <v>32</v>
      </c>
      <c r="D642" s="92" t="s">
        <v>32</v>
      </c>
      <c r="E642" s="92" t="s">
        <v>40</v>
      </c>
      <c r="F642" s="92" t="s">
        <v>198</v>
      </c>
      <c r="G642" s="100" t="s">
        <v>147</v>
      </c>
      <c r="H642" s="98">
        <v>0</v>
      </c>
      <c r="I642" s="98">
        <v>0</v>
      </c>
      <c r="J642" s="98">
        <v>0</v>
      </c>
      <c r="K642" s="98">
        <v>0</v>
      </c>
      <c r="L642" s="98">
        <v>0</v>
      </c>
      <c r="M642" s="98">
        <v>0</v>
      </c>
      <c r="N642" s="98">
        <v>0</v>
      </c>
      <c r="O642" s="98">
        <v>0</v>
      </c>
      <c r="P642" s="98">
        <v>0</v>
      </c>
      <c r="Q642" s="98">
        <v>0</v>
      </c>
    </row>
    <row r="643" spans="1:17" hidden="1" x14ac:dyDescent="0.25">
      <c r="A643" s="92" t="s">
        <v>11</v>
      </c>
      <c r="B643" s="92" t="s">
        <v>12</v>
      </c>
      <c r="C643" s="92" t="s">
        <v>32</v>
      </c>
      <c r="D643" s="92" t="s">
        <v>32</v>
      </c>
      <c r="E643" s="92" t="s">
        <v>40</v>
      </c>
      <c r="F643" s="92" t="s">
        <v>231</v>
      </c>
      <c r="G643" s="100" t="s">
        <v>147</v>
      </c>
      <c r="H643" s="98">
        <v>0</v>
      </c>
      <c r="I643" s="98">
        <v>0</v>
      </c>
      <c r="J643" s="98">
        <v>0</v>
      </c>
      <c r="K643" s="98">
        <v>0</v>
      </c>
      <c r="L643" s="98">
        <v>0</v>
      </c>
      <c r="M643" s="98">
        <v>0</v>
      </c>
      <c r="N643" s="98">
        <v>0</v>
      </c>
      <c r="O643" s="98">
        <v>0</v>
      </c>
      <c r="P643" s="98">
        <v>0</v>
      </c>
      <c r="Q643" s="98">
        <v>0</v>
      </c>
    </row>
    <row r="644" spans="1:17" hidden="1" x14ac:dyDescent="0.25">
      <c r="A644" s="92" t="s">
        <v>11</v>
      </c>
      <c r="B644" s="92" t="s">
        <v>12</v>
      </c>
      <c r="C644" s="92" t="s">
        <v>32</v>
      </c>
      <c r="D644" s="92" t="s">
        <v>32</v>
      </c>
      <c r="E644" s="92" t="s">
        <v>40</v>
      </c>
      <c r="F644" s="92" t="s">
        <v>230</v>
      </c>
      <c r="G644" s="100" t="s">
        <v>147</v>
      </c>
      <c r="H644" s="98">
        <v>0</v>
      </c>
      <c r="I644" s="98">
        <v>0</v>
      </c>
      <c r="J644" s="98">
        <v>0</v>
      </c>
      <c r="K644" s="98">
        <v>0</v>
      </c>
      <c r="L644" s="98">
        <v>0</v>
      </c>
      <c r="M644" s="98">
        <v>0</v>
      </c>
      <c r="N644" s="98">
        <v>0</v>
      </c>
      <c r="O644" s="98">
        <v>0</v>
      </c>
      <c r="P644" s="98">
        <v>0</v>
      </c>
      <c r="Q644" s="98">
        <v>0</v>
      </c>
    </row>
    <row r="645" spans="1:17" hidden="1" x14ac:dyDescent="0.25">
      <c r="A645" s="92" t="s">
        <v>11</v>
      </c>
      <c r="B645" s="92" t="s">
        <v>12</v>
      </c>
      <c r="C645" s="92" t="s">
        <v>32</v>
      </c>
      <c r="D645" s="92" t="s">
        <v>32</v>
      </c>
      <c r="E645" s="92" t="s">
        <v>40</v>
      </c>
      <c r="F645" s="92" t="s">
        <v>262</v>
      </c>
      <c r="G645" s="100" t="s">
        <v>147</v>
      </c>
      <c r="H645" s="98">
        <v>0</v>
      </c>
      <c r="I645" s="98">
        <v>0</v>
      </c>
      <c r="J645" s="98">
        <v>0</v>
      </c>
      <c r="K645" s="98">
        <v>0</v>
      </c>
      <c r="L645" s="98">
        <v>0</v>
      </c>
      <c r="M645" s="98">
        <v>0</v>
      </c>
      <c r="N645" s="98">
        <v>0</v>
      </c>
      <c r="O645" s="98">
        <v>0</v>
      </c>
      <c r="P645" s="98">
        <v>0</v>
      </c>
      <c r="Q645" s="98">
        <v>0</v>
      </c>
    </row>
    <row r="646" spans="1:17" hidden="1" x14ac:dyDescent="0.25">
      <c r="A646" s="92" t="s">
        <v>11</v>
      </c>
      <c r="B646" s="92" t="s">
        <v>12</v>
      </c>
      <c r="C646" s="92" t="s">
        <v>32</v>
      </c>
      <c r="D646" s="92" t="s">
        <v>32</v>
      </c>
      <c r="E646" s="92" t="s">
        <v>40</v>
      </c>
      <c r="F646" s="92" t="s">
        <v>263</v>
      </c>
      <c r="G646" s="100" t="s">
        <v>147</v>
      </c>
      <c r="H646" s="98">
        <v>0</v>
      </c>
      <c r="I646" s="98">
        <v>0</v>
      </c>
      <c r="J646" s="98">
        <v>0</v>
      </c>
      <c r="K646" s="98">
        <v>0</v>
      </c>
      <c r="L646" s="98">
        <v>0</v>
      </c>
      <c r="M646" s="98">
        <v>0</v>
      </c>
      <c r="N646" s="98">
        <v>0</v>
      </c>
      <c r="O646" s="98">
        <v>0</v>
      </c>
      <c r="P646" s="98">
        <v>0</v>
      </c>
      <c r="Q646" s="98">
        <v>0</v>
      </c>
    </row>
    <row r="647" spans="1:17" hidden="1" x14ac:dyDescent="0.25">
      <c r="A647" s="92" t="s">
        <v>11</v>
      </c>
      <c r="B647" s="92" t="s">
        <v>12</v>
      </c>
      <c r="C647" s="92" t="s">
        <v>32</v>
      </c>
      <c r="D647" s="92" t="s">
        <v>32</v>
      </c>
      <c r="E647" s="92" t="s">
        <v>40</v>
      </c>
      <c r="F647" s="92" t="s">
        <v>205</v>
      </c>
      <c r="G647" s="100" t="s">
        <v>147</v>
      </c>
      <c r="H647" s="98">
        <v>0</v>
      </c>
      <c r="I647" s="98">
        <v>0</v>
      </c>
      <c r="J647" s="98">
        <v>0</v>
      </c>
      <c r="K647" s="98">
        <v>0</v>
      </c>
      <c r="L647" s="98">
        <v>0</v>
      </c>
      <c r="M647" s="98">
        <v>0</v>
      </c>
      <c r="N647" s="98">
        <v>0</v>
      </c>
      <c r="O647" s="98">
        <v>0</v>
      </c>
      <c r="P647" s="98">
        <v>0</v>
      </c>
      <c r="Q647" s="98">
        <v>0</v>
      </c>
    </row>
    <row r="648" spans="1:17" hidden="1" x14ac:dyDescent="0.25">
      <c r="A648" s="92" t="s">
        <v>11</v>
      </c>
      <c r="B648" s="92" t="s">
        <v>12</v>
      </c>
      <c r="C648" s="92" t="s">
        <v>32</v>
      </c>
      <c r="D648" s="92" t="s">
        <v>32</v>
      </c>
      <c r="E648" s="92" t="s">
        <v>40</v>
      </c>
      <c r="F648" s="92" t="s">
        <v>204</v>
      </c>
      <c r="G648" s="100" t="s">
        <v>147</v>
      </c>
      <c r="H648" s="98">
        <v>0</v>
      </c>
      <c r="I648" s="98">
        <v>0</v>
      </c>
      <c r="J648" s="98">
        <v>0</v>
      </c>
      <c r="K648" s="98">
        <v>0</v>
      </c>
      <c r="L648" s="98">
        <v>2.7058186399782421E-6</v>
      </c>
      <c r="M648" s="98">
        <v>9.0193954665941407E-7</v>
      </c>
      <c r="N648" s="98">
        <v>3.341142826383861E-4</v>
      </c>
      <c r="O648" s="98">
        <v>1.3627177640498963E-4</v>
      </c>
      <c r="P648" s="98">
        <v>3.1610417853561875E-5</v>
      </c>
      <c r="Q648" s="98">
        <v>2.6789638731748886E-5</v>
      </c>
    </row>
    <row r="649" spans="1:17" hidden="1" x14ac:dyDescent="0.25">
      <c r="A649" s="92" t="s">
        <v>11</v>
      </c>
      <c r="B649" s="92" t="s">
        <v>12</v>
      </c>
      <c r="C649" s="92" t="s">
        <v>32</v>
      </c>
      <c r="D649" s="92" t="s">
        <v>32</v>
      </c>
      <c r="E649" s="92" t="s">
        <v>40</v>
      </c>
      <c r="F649" s="92" t="s">
        <v>228</v>
      </c>
      <c r="G649" s="100" t="s">
        <v>147</v>
      </c>
      <c r="H649" s="98">
        <v>0</v>
      </c>
      <c r="I649" s="98">
        <v>0</v>
      </c>
      <c r="J649" s="98">
        <v>0</v>
      </c>
      <c r="K649" s="98">
        <v>0</v>
      </c>
      <c r="L649" s="98">
        <v>0</v>
      </c>
      <c r="M649" s="98">
        <v>0</v>
      </c>
      <c r="N649" s="98">
        <v>0</v>
      </c>
      <c r="O649" s="98">
        <v>0</v>
      </c>
      <c r="P649" s="98">
        <v>0</v>
      </c>
      <c r="Q649" s="98">
        <v>0</v>
      </c>
    </row>
    <row r="650" spans="1:17" hidden="1" x14ac:dyDescent="0.25">
      <c r="A650" s="92" t="s">
        <v>11</v>
      </c>
      <c r="B650" s="92" t="s">
        <v>12</v>
      </c>
      <c r="C650" s="92" t="s">
        <v>32</v>
      </c>
      <c r="D650" s="92" t="s">
        <v>32</v>
      </c>
      <c r="E650" s="92" t="s">
        <v>40</v>
      </c>
      <c r="F650" s="92" t="s">
        <v>202</v>
      </c>
      <c r="G650" s="100" t="s">
        <v>147</v>
      </c>
      <c r="H650" s="98">
        <v>0</v>
      </c>
      <c r="I650" s="98">
        <v>0</v>
      </c>
      <c r="J650" s="98">
        <v>0</v>
      </c>
      <c r="K650" s="98">
        <v>0</v>
      </c>
      <c r="L650" s="98">
        <v>0</v>
      </c>
      <c r="M650" s="98">
        <v>0</v>
      </c>
      <c r="N650" s="98">
        <v>0</v>
      </c>
      <c r="O650" s="98">
        <v>0</v>
      </c>
      <c r="P650" s="98">
        <v>0</v>
      </c>
      <c r="Q650" s="98">
        <v>0</v>
      </c>
    </row>
    <row r="651" spans="1:17" hidden="1" x14ac:dyDescent="0.25">
      <c r="A651" s="92" t="s">
        <v>11</v>
      </c>
      <c r="B651" s="92" t="s">
        <v>12</v>
      </c>
      <c r="C651" s="92" t="s">
        <v>32</v>
      </c>
      <c r="D651" s="92" t="s">
        <v>32</v>
      </c>
      <c r="E651" s="92" t="s">
        <v>40</v>
      </c>
      <c r="F651" s="92" t="s">
        <v>264</v>
      </c>
      <c r="G651" s="100" t="s">
        <v>147</v>
      </c>
      <c r="H651" s="98">
        <v>0</v>
      </c>
      <c r="I651" s="98">
        <v>0</v>
      </c>
      <c r="J651" s="98">
        <v>0</v>
      </c>
      <c r="K651" s="98">
        <v>0</v>
      </c>
      <c r="L651" s="98">
        <v>0</v>
      </c>
      <c r="M651" s="98">
        <v>0</v>
      </c>
      <c r="N651" s="98">
        <v>0</v>
      </c>
      <c r="O651" s="98">
        <v>0</v>
      </c>
      <c r="P651" s="98">
        <v>0</v>
      </c>
      <c r="Q651" s="98">
        <v>0</v>
      </c>
    </row>
    <row r="652" spans="1:17" hidden="1" x14ac:dyDescent="0.25">
      <c r="A652" s="92" t="s">
        <v>11</v>
      </c>
      <c r="B652" s="92" t="s">
        <v>12</v>
      </c>
      <c r="C652" s="92" t="s">
        <v>32</v>
      </c>
      <c r="D652" s="92" t="s">
        <v>32</v>
      </c>
      <c r="E652" s="92" t="s">
        <v>40</v>
      </c>
      <c r="F652" s="92" t="s">
        <v>210</v>
      </c>
      <c r="G652" s="100" t="s">
        <v>147</v>
      </c>
      <c r="H652" s="98">
        <v>1.6553256547539772E-3</v>
      </c>
      <c r="I652" s="98">
        <v>2.7304001969316073E-3</v>
      </c>
      <c r="J652" s="98">
        <v>1.0736987312739456E-3</v>
      </c>
      <c r="K652" s="98">
        <v>2.1878262261125904E-3</v>
      </c>
      <c r="L652" s="98">
        <v>1.517349734556754E-3</v>
      </c>
      <c r="M652" s="98">
        <v>1.302586101407699E-3</v>
      </c>
      <c r="N652" s="98">
        <v>1.8795723823704712E-3</v>
      </c>
      <c r="O652" s="98">
        <v>2.0593362975796642E-3</v>
      </c>
      <c r="P652" s="98">
        <v>2.3226831446570648E-3</v>
      </c>
      <c r="Q652" s="98">
        <v>2.4136701609595566E-3</v>
      </c>
    </row>
    <row r="653" spans="1:17" hidden="1" x14ac:dyDescent="0.25">
      <c r="A653" s="92" t="s">
        <v>11</v>
      </c>
      <c r="B653" s="92" t="s">
        <v>12</v>
      </c>
      <c r="C653" s="92" t="s">
        <v>32</v>
      </c>
      <c r="D653" s="92" t="s">
        <v>32</v>
      </c>
      <c r="E653" s="92" t="s">
        <v>40</v>
      </c>
      <c r="F653" s="92" t="s">
        <v>199</v>
      </c>
      <c r="G653" s="100" t="s">
        <v>147</v>
      </c>
      <c r="H653" s="98">
        <v>0</v>
      </c>
      <c r="I653" s="98">
        <v>0</v>
      </c>
      <c r="J653" s="98">
        <v>0</v>
      </c>
      <c r="K653" s="98">
        <v>1.648411379860602E-4</v>
      </c>
      <c r="L653" s="98">
        <v>1.7313720418960302E-4</v>
      </c>
      <c r="M653" s="98">
        <v>3.0388205316259629E-4</v>
      </c>
      <c r="N653" s="98">
        <v>7.6836237784255626E-4</v>
      </c>
      <c r="O653" s="98">
        <v>8.7386124376329034E-4</v>
      </c>
      <c r="P653" s="98">
        <v>1.6091472638403014E-3</v>
      </c>
      <c r="Q653" s="98">
        <v>2.7346473977063255E-3</v>
      </c>
    </row>
    <row r="654" spans="1:17" hidden="1" x14ac:dyDescent="0.25">
      <c r="A654" s="92" t="s">
        <v>11</v>
      </c>
      <c r="B654" s="92" t="s">
        <v>12</v>
      </c>
      <c r="C654" s="92" t="s">
        <v>32</v>
      </c>
      <c r="D654" s="92" t="s">
        <v>32</v>
      </c>
      <c r="E654" s="92" t="s">
        <v>40</v>
      </c>
      <c r="F654" s="92" t="s">
        <v>219</v>
      </c>
      <c r="G654" s="100" t="s">
        <v>147</v>
      </c>
      <c r="H654" s="98">
        <v>0</v>
      </c>
      <c r="I654" s="98">
        <v>0</v>
      </c>
      <c r="J654" s="98">
        <v>0</v>
      </c>
      <c r="K654" s="98">
        <v>0</v>
      </c>
      <c r="L654" s="98">
        <v>0</v>
      </c>
      <c r="M654" s="98">
        <v>0</v>
      </c>
      <c r="N654" s="98">
        <v>0</v>
      </c>
      <c r="O654" s="98">
        <v>0</v>
      </c>
      <c r="P654" s="98">
        <v>0</v>
      </c>
      <c r="Q654" s="98">
        <v>0</v>
      </c>
    </row>
    <row r="655" spans="1:17" hidden="1" x14ac:dyDescent="0.25">
      <c r="A655" s="92" t="s">
        <v>11</v>
      </c>
      <c r="B655" s="92" t="s">
        <v>12</v>
      </c>
      <c r="C655" s="92" t="s">
        <v>32</v>
      </c>
      <c r="D655" s="92" t="s">
        <v>32</v>
      </c>
      <c r="E655" s="92" t="s">
        <v>40</v>
      </c>
      <c r="F655" s="92" t="s">
        <v>200</v>
      </c>
      <c r="G655" s="100" t="s">
        <v>147</v>
      </c>
      <c r="H655" s="98">
        <v>0</v>
      </c>
      <c r="I655" s="98">
        <v>0</v>
      </c>
      <c r="J655" s="98">
        <v>0</v>
      </c>
      <c r="K655" s="98">
        <v>0</v>
      </c>
      <c r="L655" s="98">
        <v>0</v>
      </c>
      <c r="M655" s="98">
        <v>0</v>
      </c>
      <c r="N655" s="98">
        <v>0</v>
      </c>
      <c r="O655" s="98">
        <v>0</v>
      </c>
      <c r="P655" s="98">
        <v>0</v>
      </c>
      <c r="Q655" s="98">
        <v>0</v>
      </c>
    </row>
    <row r="656" spans="1:17" hidden="1" x14ac:dyDescent="0.25">
      <c r="A656" s="92" t="s">
        <v>11</v>
      </c>
      <c r="B656" s="92" t="s">
        <v>12</v>
      </c>
      <c r="C656" s="92" t="s">
        <v>32</v>
      </c>
      <c r="D656" s="92" t="s">
        <v>32</v>
      </c>
      <c r="E656" s="92" t="s">
        <v>41</v>
      </c>
      <c r="F656" s="92" t="s">
        <v>260</v>
      </c>
      <c r="G656" s="100" t="s">
        <v>147</v>
      </c>
      <c r="H656" s="98">
        <v>0</v>
      </c>
      <c r="I656" s="98">
        <v>0</v>
      </c>
      <c r="J656" s="98">
        <v>0</v>
      </c>
      <c r="K656" s="98">
        <v>0</v>
      </c>
      <c r="L656" s="98">
        <v>0</v>
      </c>
      <c r="M656" s="98">
        <v>0</v>
      </c>
      <c r="N656" s="98">
        <v>0</v>
      </c>
      <c r="O656" s="98">
        <v>0</v>
      </c>
      <c r="P656" s="98">
        <v>0</v>
      </c>
      <c r="Q656" s="98">
        <v>0</v>
      </c>
    </row>
    <row r="657" spans="1:17" hidden="1" x14ac:dyDescent="0.25">
      <c r="A657" s="92" t="s">
        <v>11</v>
      </c>
      <c r="B657" s="92" t="s">
        <v>12</v>
      </c>
      <c r="C657" s="92" t="s">
        <v>32</v>
      </c>
      <c r="D657" s="92" t="s">
        <v>32</v>
      </c>
      <c r="E657" s="92" t="s">
        <v>41</v>
      </c>
      <c r="F657" s="92" t="s">
        <v>203</v>
      </c>
      <c r="G657" s="100" t="s">
        <v>147</v>
      </c>
      <c r="H657" s="98">
        <v>29.750657339850001</v>
      </c>
      <c r="I657" s="98">
        <v>33.252817023825003</v>
      </c>
      <c r="J657" s="98">
        <v>40.422055268183612</v>
      </c>
      <c r="K657" s="98">
        <v>45.634589112590106</v>
      </c>
      <c r="L657" s="98">
        <v>48.349056832056839</v>
      </c>
      <c r="M657" s="98">
        <v>49.453826636407932</v>
      </c>
      <c r="N657" s="98">
        <v>53.206933785470461</v>
      </c>
      <c r="O657" s="98">
        <v>57.62675522800496</v>
      </c>
      <c r="P657" s="98">
        <v>59.786150924835638</v>
      </c>
      <c r="Q657" s="98">
        <v>40.340763102467839</v>
      </c>
    </row>
    <row r="658" spans="1:17" hidden="1" x14ac:dyDescent="0.25">
      <c r="A658" s="92" t="s">
        <v>11</v>
      </c>
      <c r="B658" s="92" t="s">
        <v>12</v>
      </c>
      <c r="C658" s="92" t="s">
        <v>32</v>
      </c>
      <c r="D658" s="92" t="s">
        <v>32</v>
      </c>
      <c r="E658" s="92" t="s">
        <v>41</v>
      </c>
      <c r="F658" s="92" t="s">
        <v>191</v>
      </c>
      <c r="G658" s="100" t="s">
        <v>147</v>
      </c>
      <c r="H658" s="98">
        <v>0</v>
      </c>
      <c r="I658" s="98">
        <v>0</v>
      </c>
      <c r="J658" s="98">
        <v>0</v>
      </c>
      <c r="K658" s="98">
        <v>0</v>
      </c>
      <c r="L658" s="98">
        <v>0</v>
      </c>
      <c r="M658" s="98">
        <v>0</v>
      </c>
      <c r="N658" s="98">
        <v>0</v>
      </c>
      <c r="O658" s="98">
        <v>0</v>
      </c>
      <c r="P658" s="98">
        <v>0</v>
      </c>
      <c r="Q658" s="98">
        <v>0</v>
      </c>
    </row>
    <row r="659" spans="1:17" hidden="1" x14ac:dyDescent="0.25">
      <c r="A659" s="92" t="s">
        <v>11</v>
      </c>
      <c r="B659" s="92" t="s">
        <v>12</v>
      </c>
      <c r="C659" s="92" t="s">
        <v>32</v>
      </c>
      <c r="D659" s="92" t="s">
        <v>32</v>
      </c>
      <c r="E659" s="92" t="s">
        <v>41</v>
      </c>
      <c r="F659" s="92" t="s">
        <v>192</v>
      </c>
      <c r="G659" s="100" t="s">
        <v>147</v>
      </c>
      <c r="H659" s="98">
        <v>2.9806221592499993</v>
      </c>
      <c r="I659" s="98">
        <v>3.1786046214374997</v>
      </c>
      <c r="J659" s="98">
        <v>3.3641912844877382</v>
      </c>
      <c r="K659" s="98">
        <v>3.7011058125922593</v>
      </c>
      <c r="L659" s="98">
        <v>4.2067372036700101</v>
      </c>
      <c r="M659" s="98">
        <v>4.4811206187780828</v>
      </c>
      <c r="N659" s="98">
        <v>4.8552385372003917</v>
      </c>
      <c r="O659" s="98">
        <v>4.9111064871009456</v>
      </c>
      <c r="P659" s="98">
        <v>5.3229184894846178</v>
      </c>
      <c r="Q659" s="98">
        <v>5.4120073813342717</v>
      </c>
    </row>
    <row r="660" spans="1:17" hidden="1" x14ac:dyDescent="0.25">
      <c r="A660" s="92" t="s">
        <v>11</v>
      </c>
      <c r="B660" s="92" t="s">
        <v>12</v>
      </c>
      <c r="C660" s="92" t="s">
        <v>32</v>
      </c>
      <c r="D660" s="92" t="s">
        <v>32</v>
      </c>
      <c r="E660" s="92" t="s">
        <v>41</v>
      </c>
      <c r="F660" s="92" t="s">
        <v>206</v>
      </c>
      <c r="G660" s="100" t="s">
        <v>147</v>
      </c>
      <c r="H660" s="98">
        <v>31.208821613062497</v>
      </c>
      <c r="I660" s="98">
        <v>32.240105780624994</v>
      </c>
      <c r="J660" s="98">
        <v>37.070345627969601</v>
      </c>
      <c r="K660" s="98">
        <v>44.316925712311516</v>
      </c>
      <c r="L660" s="98">
        <v>52.224441175416615</v>
      </c>
      <c r="M660" s="98">
        <v>57.463690930203896</v>
      </c>
      <c r="N660" s="98">
        <v>61.361036421705549</v>
      </c>
      <c r="O660" s="98">
        <v>65.246986330755504</v>
      </c>
      <c r="P660" s="98">
        <v>69.590184462869161</v>
      </c>
      <c r="Q660" s="98">
        <v>67.909793057739535</v>
      </c>
    </row>
    <row r="661" spans="1:17" hidden="1" x14ac:dyDescent="0.25">
      <c r="A661" s="92" t="s">
        <v>11</v>
      </c>
      <c r="B661" s="92" t="s">
        <v>12</v>
      </c>
      <c r="C661" s="92" t="s">
        <v>32</v>
      </c>
      <c r="D661" s="92" t="s">
        <v>32</v>
      </c>
      <c r="E661" s="92" t="s">
        <v>41</v>
      </c>
      <c r="F661" s="92" t="s">
        <v>220</v>
      </c>
      <c r="G661" s="100" t="s">
        <v>147</v>
      </c>
      <c r="H661" s="98">
        <v>0</v>
      </c>
      <c r="I661" s="98">
        <v>0</v>
      </c>
      <c r="J661" s="98">
        <v>0</v>
      </c>
      <c r="K661" s="98">
        <v>0</v>
      </c>
      <c r="L661" s="98">
        <v>0</v>
      </c>
      <c r="M661" s="98">
        <v>0</v>
      </c>
      <c r="N661" s="98">
        <v>0</v>
      </c>
      <c r="O661" s="98">
        <v>0</v>
      </c>
      <c r="P661" s="98">
        <v>0</v>
      </c>
      <c r="Q661" s="98">
        <v>0</v>
      </c>
    </row>
    <row r="662" spans="1:17" hidden="1" x14ac:dyDescent="0.25">
      <c r="A662" s="92" t="s">
        <v>11</v>
      </c>
      <c r="B662" s="92" t="s">
        <v>12</v>
      </c>
      <c r="C662" s="92" t="s">
        <v>32</v>
      </c>
      <c r="D662" s="92" t="s">
        <v>32</v>
      </c>
      <c r="E662" s="92" t="s">
        <v>41</v>
      </c>
      <c r="F662" s="92" t="s">
        <v>224</v>
      </c>
      <c r="G662" s="100" t="s">
        <v>147</v>
      </c>
      <c r="H662" s="98">
        <v>0</v>
      </c>
      <c r="I662" s="98">
        <v>0</v>
      </c>
      <c r="J662" s="98">
        <v>0</v>
      </c>
      <c r="K662" s="98">
        <v>0</v>
      </c>
      <c r="L662" s="98">
        <v>0</v>
      </c>
      <c r="M662" s="98">
        <v>0</v>
      </c>
      <c r="N662" s="98">
        <v>0</v>
      </c>
      <c r="O662" s="98">
        <v>0</v>
      </c>
      <c r="P662" s="98">
        <v>0</v>
      </c>
      <c r="Q662" s="98">
        <v>0</v>
      </c>
    </row>
    <row r="663" spans="1:17" hidden="1" x14ac:dyDescent="0.25">
      <c r="A663" s="92" t="s">
        <v>11</v>
      </c>
      <c r="B663" s="92" t="s">
        <v>12</v>
      </c>
      <c r="C663" s="92" t="s">
        <v>32</v>
      </c>
      <c r="D663" s="92" t="s">
        <v>32</v>
      </c>
      <c r="E663" s="92" t="s">
        <v>41</v>
      </c>
      <c r="F663" s="92" t="s">
        <v>259</v>
      </c>
      <c r="G663" s="100" t="s">
        <v>147</v>
      </c>
      <c r="H663" s="98">
        <v>0</v>
      </c>
      <c r="I663" s="98">
        <v>0</v>
      </c>
      <c r="J663" s="98">
        <v>0</v>
      </c>
      <c r="K663" s="98">
        <v>0</v>
      </c>
      <c r="L663" s="98">
        <v>0</v>
      </c>
      <c r="M663" s="98">
        <v>0</v>
      </c>
      <c r="N663" s="98">
        <v>0</v>
      </c>
      <c r="O663" s="98">
        <v>0</v>
      </c>
      <c r="P663" s="98">
        <v>0</v>
      </c>
      <c r="Q663" s="98">
        <v>0</v>
      </c>
    </row>
    <row r="664" spans="1:17" hidden="1" x14ac:dyDescent="0.25">
      <c r="A664" s="92" t="s">
        <v>11</v>
      </c>
      <c r="B664" s="92" t="s">
        <v>12</v>
      </c>
      <c r="C664" s="92" t="s">
        <v>32</v>
      </c>
      <c r="D664" s="92" t="s">
        <v>32</v>
      </c>
      <c r="E664" s="92" t="s">
        <v>41</v>
      </c>
      <c r="F664" s="92" t="s">
        <v>223</v>
      </c>
      <c r="G664" s="100" t="s">
        <v>147</v>
      </c>
      <c r="H664" s="98">
        <v>0</v>
      </c>
      <c r="I664" s="98">
        <v>0</v>
      </c>
      <c r="J664" s="98">
        <v>0</v>
      </c>
      <c r="K664" s="98">
        <v>0</v>
      </c>
      <c r="L664" s="98">
        <v>0</v>
      </c>
      <c r="M664" s="98">
        <v>0</v>
      </c>
      <c r="N664" s="98">
        <v>0</v>
      </c>
      <c r="O664" s="98">
        <v>0</v>
      </c>
      <c r="P664" s="98">
        <v>0</v>
      </c>
      <c r="Q664" s="98">
        <v>0</v>
      </c>
    </row>
    <row r="665" spans="1:17" hidden="1" x14ac:dyDescent="0.25">
      <c r="A665" s="92" t="s">
        <v>11</v>
      </c>
      <c r="B665" s="92" t="s">
        <v>12</v>
      </c>
      <c r="C665" s="92" t="s">
        <v>32</v>
      </c>
      <c r="D665" s="92" t="s">
        <v>32</v>
      </c>
      <c r="E665" s="92" t="s">
        <v>41</v>
      </c>
      <c r="F665" s="92" t="s">
        <v>221</v>
      </c>
      <c r="G665" s="100" t="s">
        <v>147</v>
      </c>
      <c r="H665" s="98">
        <v>19.247538837299999</v>
      </c>
      <c r="I665" s="98">
        <v>21.033906320700002</v>
      </c>
      <c r="J665" s="98">
        <v>22.183897975517127</v>
      </c>
      <c r="K665" s="98">
        <v>20.336795747362892</v>
      </c>
      <c r="L665" s="98">
        <v>18.169648116666774</v>
      </c>
      <c r="M665" s="98">
        <v>13.869514195524101</v>
      </c>
      <c r="N665" s="98">
        <v>14.199658693246064</v>
      </c>
      <c r="O665" s="98">
        <v>16.169819812713566</v>
      </c>
      <c r="P665" s="98">
        <v>18.840134279205699</v>
      </c>
      <c r="Q665" s="98">
        <v>20.856004511354286</v>
      </c>
    </row>
    <row r="666" spans="1:17" hidden="1" x14ac:dyDescent="0.25">
      <c r="A666" s="92" t="s">
        <v>11</v>
      </c>
      <c r="B666" s="92" t="s">
        <v>12</v>
      </c>
      <c r="C666" s="92" t="s">
        <v>32</v>
      </c>
      <c r="D666" s="92" t="s">
        <v>32</v>
      </c>
      <c r="E666" s="92" t="s">
        <v>41</v>
      </c>
      <c r="F666" s="92" t="s">
        <v>222</v>
      </c>
      <c r="G666" s="100" t="s">
        <v>147</v>
      </c>
      <c r="H666" s="98">
        <v>0</v>
      </c>
      <c r="I666" s="98">
        <v>0</v>
      </c>
      <c r="J666" s="98">
        <v>0</v>
      </c>
      <c r="K666" s="98">
        <v>0</v>
      </c>
      <c r="L666" s="98">
        <v>0</v>
      </c>
      <c r="M666" s="98">
        <v>0</v>
      </c>
      <c r="N666" s="98">
        <v>0</v>
      </c>
      <c r="O666" s="98">
        <v>0</v>
      </c>
      <c r="P666" s="98">
        <v>0</v>
      </c>
      <c r="Q666" s="98">
        <v>0</v>
      </c>
    </row>
    <row r="667" spans="1:17" hidden="1" x14ac:dyDescent="0.25">
      <c r="A667" s="92" t="s">
        <v>11</v>
      </c>
      <c r="B667" s="92" t="s">
        <v>12</v>
      </c>
      <c r="C667" s="92" t="s">
        <v>32</v>
      </c>
      <c r="D667" s="92" t="s">
        <v>32</v>
      </c>
      <c r="E667" s="92" t="s">
        <v>41</v>
      </c>
      <c r="F667" s="92" t="s">
        <v>201</v>
      </c>
      <c r="G667" s="100" t="s">
        <v>147</v>
      </c>
      <c r="H667" s="98">
        <v>25.159047889499995</v>
      </c>
      <c r="I667" s="98">
        <v>28.83757223025</v>
      </c>
      <c r="J667" s="98">
        <v>33.20406471381181</v>
      </c>
      <c r="K667" s="98">
        <v>36.070297360102948</v>
      </c>
      <c r="L667" s="98">
        <v>38.333073438240653</v>
      </c>
      <c r="M667" s="98">
        <v>40.324136228153492</v>
      </c>
      <c r="N667" s="98">
        <v>45.733741308191789</v>
      </c>
      <c r="O667" s="98">
        <v>50.936311581230441</v>
      </c>
      <c r="P667" s="98">
        <v>54.541875965881147</v>
      </c>
      <c r="Q667" s="98">
        <v>56.552303714631449</v>
      </c>
    </row>
    <row r="668" spans="1:17" hidden="1" x14ac:dyDescent="0.25">
      <c r="A668" s="92" t="s">
        <v>11</v>
      </c>
      <c r="B668" s="92" t="s">
        <v>12</v>
      </c>
      <c r="C668" s="92" t="s">
        <v>32</v>
      </c>
      <c r="D668" s="92" t="s">
        <v>32</v>
      </c>
      <c r="E668" s="92" t="s">
        <v>41</v>
      </c>
      <c r="F668" s="92" t="s">
        <v>207</v>
      </c>
      <c r="G668" s="100" t="s">
        <v>147</v>
      </c>
      <c r="H668" s="98">
        <v>17.880648021599995</v>
      </c>
      <c r="I668" s="98">
        <v>19.892012245799997</v>
      </c>
      <c r="J668" s="98">
        <v>23.589715257169701</v>
      </c>
      <c r="K668" s="98">
        <v>26.859869873745367</v>
      </c>
      <c r="L668" s="98">
        <v>31.928410381393292</v>
      </c>
      <c r="M668" s="98">
        <v>33.911684866789727</v>
      </c>
      <c r="N668" s="98">
        <v>35.929454822880068</v>
      </c>
      <c r="O668" s="98">
        <v>38.330658915843379</v>
      </c>
      <c r="P668" s="98">
        <v>40.881175378243007</v>
      </c>
      <c r="Q668" s="98">
        <v>40.679712068356238</v>
      </c>
    </row>
    <row r="669" spans="1:17" hidden="1" x14ac:dyDescent="0.25">
      <c r="A669" s="92" t="s">
        <v>11</v>
      </c>
      <c r="B669" s="92" t="s">
        <v>12</v>
      </c>
      <c r="C669" s="92" t="s">
        <v>32</v>
      </c>
      <c r="D669" s="92" t="s">
        <v>32</v>
      </c>
      <c r="E669" s="92" t="s">
        <v>41</v>
      </c>
      <c r="F669" s="92" t="s">
        <v>218</v>
      </c>
      <c r="G669" s="100" t="s">
        <v>147</v>
      </c>
      <c r="H669" s="98">
        <v>0</v>
      </c>
      <c r="I669" s="98">
        <v>0</v>
      </c>
      <c r="J669" s="98">
        <v>0</v>
      </c>
      <c r="K669" s="98">
        <v>0</v>
      </c>
      <c r="L669" s="98">
        <v>0</v>
      </c>
      <c r="M669" s="98">
        <v>0</v>
      </c>
      <c r="N669" s="98">
        <v>0</v>
      </c>
      <c r="O669" s="98">
        <v>0</v>
      </c>
      <c r="P669" s="98">
        <v>0</v>
      </c>
      <c r="Q669" s="98">
        <v>0</v>
      </c>
    </row>
    <row r="670" spans="1:17" hidden="1" x14ac:dyDescent="0.25">
      <c r="A670" s="92" t="s">
        <v>11</v>
      </c>
      <c r="B670" s="92" t="s">
        <v>12</v>
      </c>
      <c r="C670" s="92" t="s">
        <v>32</v>
      </c>
      <c r="D670" s="92" t="s">
        <v>32</v>
      </c>
      <c r="E670" s="92" t="s">
        <v>41</v>
      </c>
      <c r="F670" s="92" t="s">
        <v>194</v>
      </c>
      <c r="G670" s="100" t="s">
        <v>147</v>
      </c>
      <c r="H670" s="98">
        <v>0</v>
      </c>
      <c r="I670" s="98">
        <v>0</v>
      </c>
      <c r="J670" s="98">
        <v>0</v>
      </c>
      <c r="K670" s="98">
        <v>0</v>
      </c>
      <c r="L670" s="98">
        <v>0</v>
      </c>
      <c r="M670" s="98">
        <v>0</v>
      </c>
      <c r="N670" s="98">
        <v>0</v>
      </c>
      <c r="O670" s="98">
        <v>0</v>
      </c>
      <c r="P670" s="98">
        <v>0</v>
      </c>
      <c r="Q670" s="98">
        <v>0</v>
      </c>
    </row>
    <row r="671" spans="1:17" hidden="1" x14ac:dyDescent="0.25">
      <c r="A671" s="92" t="s">
        <v>11</v>
      </c>
      <c r="B671" s="92" t="s">
        <v>12</v>
      </c>
      <c r="C671" s="92" t="s">
        <v>32</v>
      </c>
      <c r="D671" s="92" t="s">
        <v>32</v>
      </c>
      <c r="E671" s="92" t="s">
        <v>41</v>
      </c>
      <c r="F671" s="92" t="s">
        <v>195</v>
      </c>
      <c r="G671" s="100" t="s">
        <v>147</v>
      </c>
      <c r="H671" s="98">
        <v>0</v>
      </c>
      <c r="I671" s="98">
        <v>0</v>
      </c>
      <c r="J671" s="98">
        <v>0</v>
      </c>
      <c r="K671" s="98">
        <v>0</v>
      </c>
      <c r="L671" s="98">
        <v>0</v>
      </c>
      <c r="M671" s="98">
        <v>0</v>
      </c>
      <c r="N671" s="98">
        <v>0</v>
      </c>
      <c r="O671" s="98">
        <v>0</v>
      </c>
      <c r="P671" s="98">
        <v>0</v>
      </c>
      <c r="Q671" s="98">
        <v>0</v>
      </c>
    </row>
    <row r="672" spans="1:17" hidden="1" x14ac:dyDescent="0.25">
      <c r="A672" s="92" t="s">
        <v>11</v>
      </c>
      <c r="B672" s="92" t="s">
        <v>12</v>
      </c>
      <c r="C672" s="92" t="s">
        <v>32</v>
      </c>
      <c r="D672" s="92" t="s">
        <v>32</v>
      </c>
      <c r="E672" s="92" t="s">
        <v>41</v>
      </c>
      <c r="F672" s="92" t="s">
        <v>209</v>
      </c>
      <c r="G672" s="100" t="s">
        <v>147</v>
      </c>
      <c r="H672" s="98">
        <v>17.213817054599996</v>
      </c>
      <c r="I672" s="98">
        <v>18.610364340337497</v>
      </c>
      <c r="J672" s="98">
        <v>20.332324068432079</v>
      </c>
      <c r="K672" s="98">
        <v>22.124679809311953</v>
      </c>
      <c r="L672" s="98">
        <v>23.913190119889379</v>
      </c>
      <c r="M672" s="98">
        <v>25.099231594781998</v>
      </c>
      <c r="N672" s="98">
        <v>26.876995749276837</v>
      </c>
      <c r="O672" s="98">
        <v>30.129960335614275</v>
      </c>
      <c r="P672" s="98">
        <v>34.732816795159891</v>
      </c>
      <c r="Q672" s="98">
        <v>36.878966050651478</v>
      </c>
    </row>
    <row r="673" spans="1:17" hidden="1" x14ac:dyDescent="0.25">
      <c r="A673" s="92" t="s">
        <v>11</v>
      </c>
      <c r="B673" s="92" t="s">
        <v>12</v>
      </c>
      <c r="C673" s="92" t="s">
        <v>32</v>
      </c>
      <c r="D673" s="92" t="s">
        <v>32</v>
      </c>
      <c r="E673" s="92" t="s">
        <v>41</v>
      </c>
      <c r="F673" s="92" t="s">
        <v>208</v>
      </c>
      <c r="G673" s="100" t="s">
        <v>147</v>
      </c>
      <c r="H673" s="98">
        <v>47.694455450999996</v>
      </c>
      <c r="I673" s="98">
        <v>48.824078369999995</v>
      </c>
      <c r="J673" s="98">
        <v>51.389841631680355</v>
      </c>
      <c r="K673" s="98">
        <v>56.685962999023339</v>
      </c>
      <c r="L673" s="98">
        <v>60.9919448978305</v>
      </c>
      <c r="M673" s="98">
        <v>64.471582901922318</v>
      </c>
      <c r="N673" s="98">
        <v>70.917790989308429</v>
      </c>
      <c r="O673" s="98">
        <v>80.179804150634411</v>
      </c>
      <c r="P673" s="98">
        <v>90.63407983503366</v>
      </c>
      <c r="Q673" s="98">
        <v>91.940795326376559</v>
      </c>
    </row>
    <row r="674" spans="1:17" hidden="1" x14ac:dyDescent="0.25">
      <c r="A674" s="92" t="s">
        <v>11</v>
      </c>
      <c r="B674" s="92" t="s">
        <v>12</v>
      </c>
      <c r="C674" s="92" t="s">
        <v>32</v>
      </c>
      <c r="D674" s="92" t="s">
        <v>32</v>
      </c>
      <c r="E674" s="92" t="s">
        <v>41</v>
      </c>
      <c r="F674" s="92" t="s">
        <v>261</v>
      </c>
      <c r="G674" s="100" t="s">
        <v>147</v>
      </c>
      <c r="H674" s="98">
        <v>0</v>
      </c>
      <c r="I674" s="98">
        <v>0</v>
      </c>
      <c r="J674" s="98">
        <v>0</v>
      </c>
      <c r="K674" s="98">
        <v>0</v>
      </c>
      <c r="L674" s="98">
        <v>0</v>
      </c>
      <c r="M674" s="98">
        <v>0</v>
      </c>
      <c r="N674" s="98">
        <v>0</v>
      </c>
      <c r="O674" s="98">
        <v>0</v>
      </c>
      <c r="P674" s="98">
        <v>0</v>
      </c>
      <c r="Q674" s="98">
        <v>0</v>
      </c>
    </row>
    <row r="675" spans="1:17" hidden="1" x14ac:dyDescent="0.25">
      <c r="A675" s="92" t="s">
        <v>11</v>
      </c>
      <c r="B675" s="92" t="s">
        <v>12</v>
      </c>
      <c r="C675" s="92" t="s">
        <v>32</v>
      </c>
      <c r="D675" s="92" t="s">
        <v>32</v>
      </c>
      <c r="E675" s="92" t="s">
        <v>41</v>
      </c>
      <c r="F675" s="92" t="s">
        <v>196</v>
      </c>
      <c r="G675" s="100" t="s">
        <v>147</v>
      </c>
      <c r="H675" s="98">
        <v>27.153865244025003</v>
      </c>
      <c r="I675" s="98">
        <v>28.149106096799997</v>
      </c>
      <c r="J675" s="98">
        <v>32.877037098353007</v>
      </c>
      <c r="K675" s="98">
        <v>37.768519444356208</v>
      </c>
      <c r="L675" s="98">
        <v>41.193056806927096</v>
      </c>
      <c r="M675" s="98">
        <v>44.943956132280263</v>
      </c>
      <c r="N675" s="98">
        <v>48.083660691982018</v>
      </c>
      <c r="O675" s="98">
        <v>52.410023562073853</v>
      </c>
      <c r="P675" s="98">
        <v>57.622725572174033</v>
      </c>
      <c r="Q675" s="98">
        <v>58.292391096541799</v>
      </c>
    </row>
    <row r="676" spans="1:17" hidden="1" x14ac:dyDescent="0.25">
      <c r="A676" s="92" t="s">
        <v>11</v>
      </c>
      <c r="B676" s="92" t="s">
        <v>12</v>
      </c>
      <c r="C676" s="92" t="s">
        <v>32</v>
      </c>
      <c r="D676" s="92" t="s">
        <v>32</v>
      </c>
      <c r="E676" s="92" t="s">
        <v>41</v>
      </c>
      <c r="F676" s="92" t="s">
        <v>197</v>
      </c>
      <c r="G676" s="100" t="s">
        <v>147</v>
      </c>
      <c r="H676" s="98">
        <v>24.909506819849994</v>
      </c>
      <c r="I676" s="98">
        <v>28.408269575512499</v>
      </c>
      <c r="J676" s="98">
        <v>35.40944627607719</v>
      </c>
      <c r="K676" s="98">
        <v>39.709023119488251</v>
      </c>
      <c r="L676" s="98">
        <v>42.902026975135257</v>
      </c>
      <c r="M676" s="98">
        <v>46.31119024206518</v>
      </c>
      <c r="N676" s="98">
        <v>52.017996540849026</v>
      </c>
      <c r="O676" s="98">
        <v>55.920658248786843</v>
      </c>
      <c r="P676" s="98">
        <v>57.378884423515984</v>
      </c>
      <c r="Q676" s="98">
        <v>55.967663465597688</v>
      </c>
    </row>
    <row r="677" spans="1:17" hidden="1" x14ac:dyDescent="0.25">
      <c r="A677" s="92" t="s">
        <v>11</v>
      </c>
      <c r="B677" s="92" t="s">
        <v>12</v>
      </c>
      <c r="C677" s="92" t="s">
        <v>32</v>
      </c>
      <c r="D677" s="92" t="s">
        <v>32</v>
      </c>
      <c r="E677" s="92" t="s">
        <v>41</v>
      </c>
      <c r="F677" s="92" t="s">
        <v>229</v>
      </c>
      <c r="G677" s="100" t="s">
        <v>147</v>
      </c>
      <c r="H677" s="98">
        <v>0</v>
      </c>
      <c r="I677" s="98">
        <v>0</v>
      </c>
      <c r="J677" s="98">
        <v>0</v>
      </c>
      <c r="K677" s="98">
        <v>0</v>
      </c>
      <c r="L677" s="98">
        <v>0</v>
      </c>
      <c r="M677" s="98">
        <v>0</v>
      </c>
      <c r="N677" s="98">
        <v>0</v>
      </c>
      <c r="O677" s="98">
        <v>0</v>
      </c>
      <c r="P677" s="98">
        <v>0</v>
      </c>
      <c r="Q677" s="98">
        <v>0</v>
      </c>
    </row>
    <row r="678" spans="1:17" hidden="1" x14ac:dyDescent="0.25">
      <c r="A678" s="92" t="s">
        <v>11</v>
      </c>
      <c r="B678" s="92" t="s">
        <v>12</v>
      </c>
      <c r="C678" s="92" t="s">
        <v>32</v>
      </c>
      <c r="D678" s="92" t="s">
        <v>32</v>
      </c>
      <c r="E678" s="92" t="s">
        <v>41</v>
      </c>
      <c r="F678" s="92" t="s">
        <v>198</v>
      </c>
      <c r="G678" s="100" t="s">
        <v>147</v>
      </c>
      <c r="H678" s="98">
        <v>0</v>
      </c>
      <c r="I678" s="98">
        <v>0</v>
      </c>
      <c r="J678" s="98">
        <v>0</v>
      </c>
      <c r="K678" s="98">
        <v>0</v>
      </c>
      <c r="L678" s="98">
        <v>0</v>
      </c>
      <c r="M678" s="98">
        <v>0</v>
      </c>
      <c r="N678" s="98">
        <v>0</v>
      </c>
      <c r="O678" s="98">
        <v>0</v>
      </c>
      <c r="P678" s="98">
        <v>0</v>
      </c>
      <c r="Q678" s="98">
        <v>0</v>
      </c>
    </row>
    <row r="679" spans="1:17" hidden="1" x14ac:dyDescent="0.25">
      <c r="A679" s="92" t="s">
        <v>11</v>
      </c>
      <c r="B679" s="92" t="s">
        <v>12</v>
      </c>
      <c r="C679" s="92" t="s">
        <v>32</v>
      </c>
      <c r="D679" s="92" t="s">
        <v>32</v>
      </c>
      <c r="E679" s="92" t="s">
        <v>41</v>
      </c>
      <c r="F679" s="92" t="s">
        <v>231</v>
      </c>
      <c r="G679" s="100" t="s">
        <v>147</v>
      </c>
      <c r="H679" s="98">
        <v>0</v>
      </c>
      <c r="I679" s="98">
        <v>0</v>
      </c>
      <c r="J679" s="98">
        <v>0</v>
      </c>
      <c r="K679" s="98">
        <v>0</v>
      </c>
      <c r="L679" s="98">
        <v>0</v>
      </c>
      <c r="M679" s="98">
        <v>0</v>
      </c>
      <c r="N679" s="98">
        <v>0</v>
      </c>
      <c r="O679" s="98">
        <v>0</v>
      </c>
      <c r="P679" s="98">
        <v>0</v>
      </c>
      <c r="Q679" s="98">
        <v>0</v>
      </c>
    </row>
    <row r="680" spans="1:17" hidden="1" x14ac:dyDescent="0.25">
      <c r="A680" s="92" t="s">
        <v>11</v>
      </c>
      <c r="B680" s="92" t="s">
        <v>12</v>
      </c>
      <c r="C680" s="92" t="s">
        <v>32</v>
      </c>
      <c r="D680" s="92" t="s">
        <v>32</v>
      </c>
      <c r="E680" s="92" t="s">
        <v>41</v>
      </c>
      <c r="F680" s="92" t="s">
        <v>230</v>
      </c>
      <c r="G680" s="100" t="s">
        <v>147</v>
      </c>
      <c r="H680" s="98">
        <v>0</v>
      </c>
      <c r="I680" s="98">
        <v>0</v>
      </c>
      <c r="J680" s="98">
        <v>0</v>
      </c>
      <c r="K680" s="98">
        <v>0</v>
      </c>
      <c r="L680" s="98">
        <v>0</v>
      </c>
      <c r="M680" s="98">
        <v>0</v>
      </c>
      <c r="N680" s="98">
        <v>0</v>
      </c>
      <c r="O680" s="98">
        <v>0</v>
      </c>
      <c r="P680" s="98">
        <v>0</v>
      </c>
      <c r="Q680" s="98">
        <v>0</v>
      </c>
    </row>
    <row r="681" spans="1:17" hidden="1" x14ac:dyDescent="0.25">
      <c r="A681" s="92" t="s">
        <v>11</v>
      </c>
      <c r="B681" s="92" t="s">
        <v>12</v>
      </c>
      <c r="C681" s="92" t="s">
        <v>32</v>
      </c>
      <c r="D681" s="92" t="s">
        <v>32</v>
      </c>
      <c r="E681" s="92" t="s">
        <v>41</v>
      </c>
      <c r="F681" s="92" t="s">
        <v>262</v>
      </c>
      <c r="G681" s="100" t="s">
        <v>147</v>
      </c>
      <c r="H681" s="98">
        <v>30.802840522649994</v>
      </c>
      <c r="I681" s="98">
        <v>33.61002245947499</v>
      </c>
      <c r="J681" s="98">
        <v>38.951902663483338</v>
      </c>
      <c r="K681" s="98">
        <v>43.09595784329106</v>
      </c>
      <c r="L681" s="98">
        <v>48.973940288497921</v>
      </c>
      <c r="M681" s="98">
        <v>53.033340290444443</v>
      </c>
      <c r="N681" s="98">
        <v>54.975055322615702</v>
      </c>
      <c r="O681" s="98">
        <v>56.90299284417317</v>
      </c>
      <c r="P681" s="98">
        <v>64.397985078935534</v>
      </c>
      <c r="Q681" s="98">
        <v>63.968254650214064</v>
      </c>
    </row>
    <row r="682" spans="1:17" hidden="1" x14ac:dyDescent="0.25">
      <c r="A682" s="92" t="s">
        <v>11</v>
      </c>
      <c r="B682" s="92" t="s">
        <v>12</v>
      </c>
      <c r="C682" s="92" t="s">
        <v>32</v>
      </c>
      <c r="D682" s="92" t="s">
        <v>32</v>
      </c>
      <c r="E682" s="92" t="s">
        <v>41</v>
      </c>
      <c r="F682" s="92" t="s">
        <v>263</v>
      </c>
      <c r="G682" s="100" t="s">
        <v>147</v>
      </c>
      <c r="H682" s="98">
        <v>0</v>
      </c>
      <c r="I682" s="98">
        <v>0</v>
      </c>
      <c r="J682" s="98">
        <v>0</v>
      </c>
      <c r="K682" s="98">
        <v>0</v>
      </c>
      <c r="L682" s="98">
        <v>0</v>
      </c>
      <c r="M682" s="98">
        <v>0</v>
      </c>
      <c r="N682" s="98">
        <v>0</v>
      </c>
      <c r="O682" s="98">
        <v>0</v>
      </c>
      <c r="P682" s="98">
        <v>0</v>
      </c>
      <c r="Q682" s="98">
        <v>0</v>
      </c>
    </row>
    <row r="683" spans="1:17" hidden="1" x14ac:dyDescent="0.25">
      <c r="A683" s="92" t="s">
        <v>11</v>
      </c>
      <c r="B683" s="92" t="s">
        <v>12</v>
      </c>
      <c r="C683" s="92" t="s">
        <v>32</v>
      </c>
      <c r="D683" s="92" t="s">
        <v>32</v>
      </c>
      <c r="E683" s="92" t="s">
        <v>41</v>
      </c>
      <c r="F683" s="92" t="s">
        <v>205</v>
      </c>
      <c r="G683" s="100" t="s">
        <v>147</v>
      </c>
      <c r="H683" s="98">
        <v>17.194695708749997</v>
      </c>
      <c r="I683" s="98">
        <v>18.317948135512498</v>
      </c>
      <c r="J683" s="98">
        <v>19.904897484182232</v>
      </c>
      <c r="K683" s="98">
        <v>20.564983558827596</v>
      </c>
      <c r="L683" s="98">
        <v>22.536352427306955</v>
      </c>
      <c r="M683" s="98">
        <v>22.611486115894696</v>
      </c>
      <c r="N683" s="98">
        <v>23.62067837358201</v>
      </c>
      <c r="O683" s="98">
        <v>25.269890884815823</v>
      </c>
      <c r="P683" s="98">
        <v>26.790251151213248</v>
      </c>
      <c r="Q683" s="98">
        <v>26.523788042162291</v>
      </c>
    </row>
    <row r="684" spans="1:17" hidden="1" x14ac:dyDescent="0.25">
      <c r="A684" s="92" t="s">
        <v>11</v>
      </c>
      <c r="B684" s="92" t="s">
        <v>12</v>
      </c>
      <c r="C684" s="92" t="s">
        <v>32</v>
      </c>
      <c r="D684" s="92" t="s">
        <v>32</v>
      </c>
      <c r="E684" s="92" t="s">
        <v>41</v>
      </c>
      <c r="F684" s="92" t="s">
        <v>204</v>
      </c>
      <c r="G684" s="100" t="s">
        <v>147</v>
      </c>
      <c r="H684" s="98">
        <v>9.2088860060249971</v>
      </c>
      <c r="I684" s="98">
        <v>10.001955343949998</v>
      </c>
      <c r="J684" s="98">
        <v>11.308386496177183</v>
      </c>
      <c r="K684" s="98">
        <v>11.953942424220138</v>
      </c>
      <c r="L684" s="98">
        <v>12.819379154594339</v>
      </c>
      <c r="M684" s="98">
        <v>13.525431843846816</v>
      </c>
      <c r="N684" s="98">
        <v>15.016200307273376</v>
      </c>
      <c r="O684" s="98">
        <v>16.767187393347829</v>
      </c>
      <c r="P684" s="98">
        <v>18.659129749438037</v>
      </c>
      <c r="Q684" s="98">
        <v>19.183032313515557</v>
      </c>
    </row>
    <row r="685" spans="1:17" hidden="1" x14ac:dyDescent="0.25">
      <c r="A685" s="92" t="s">
        <v>11</v>
      </c>
      <c r="B685" s="92" t="s">
        <v>12</v>
      </c>
      <c r="C685" s="92" t="s">
        <v>32</v>
      </c>
      <c r="D685" s="92" t="s">
        <v>32</v>
      </c>
      <c r="E685" s="92" t="s">
        <v>41</v>
      </c>
      <c r="F685" s="92" t="s">
        <v>228</v>
      </c>
      <c r="G685" s="100" t="s">
        <v>147</v>
      </c>
      <c r="H685" s="98">
        <v>0</v>
      </c>
      <c r="I685" s="98">
        <v>0</v>
      </c>
      <c r="J685" s="98">
        <v>0</v>
      </c>
      <c r="K685" s="98">
        <v>0</v>
      </c>
      <c r="L685" s="98">
        <v>0</v>
      </c>
      <c r="M685" s="98">
        <v>0</v>
      </c>
      <c r="N685" s="98">
        <v>0</v>
      </c>
      <c r="O685" s="98">
        <v>0</v>
      </c>
      <c r="P685" s="98">
        <v>0</v>
      </c>
      <c r="Q685" s="98">
        <v>0</v>
      </c>
    </row>
    <row r="686" spans="1:17" hidden="1" x14ac:dyDescent="0.25">
      <c r="A686" s="92" t="s">
        <v>11</v>
      </c>
      <c r="B686" s="92" t="s">
        <v>12</v>
      </c>
      <c r="C686" s="92" t="s">
        <v>32</v>
      </c>
      <c r="D686" s="92" t="s">
        <v>32</v>
      </c>
      <c r="E686" s="92" t="s">
        <v>41</v>
      </c>
      <c r="F686" s="92" t="s">
        <v>202</v>
      </c>
      <c r="G686" s="100" t="s">
        <v>147</v>
      </c>
      <c r="H686" s="98">
        <v>25.925450889937498</v>
      </c>
      <c r="I686" s="98">
        <v>27.449169792412498</v>
      </c>
      <c r="J686" s="98">
        <v>31.965739899027742</v>
      </c>
      <c r="K686" s="98">
        <v>37.362073146743043</v>
      </c>
      <c r="L686" s="98">
        <v>41.271061404281689</v>
      </c>
      <c r="M686" s="98">
        <v>44.204229329668948</v>
      </c>
      <c r="N686" s="98">
        <v>48.423604463184503</v>
      </c>
      <c r="O686" s="98">
        <v>56.595770700984261</v>
      </c>
      <c r="P686" s="98">
        <v>56.840028070387845</v>
      </c>
      <c r="Q686" s="98">
        <v>53.257934161849725</v>
      </c>
    </row>
    <row r="687" spans="1:17" hidden="1" x14ac:dyDescent="0.25">
      <c r="A687" s="92" t="s">
        <v>11</v>
      </c>
      <c r="B687" s="92" t="s">
        <v>12</v>
      </c>
      <c r="C687" s="92" t="s">
        <v>32</v>
      </c>
      <c r="D687" s="92" t="s">
        <v>32</v>
      </c>
      <c r="E687" s="92" t="s">
        <v>41</v>
      </c>
      <c r="F687" s="92" t="s">
        <v>264</v>
      </c>
      <c r="G687" s="100" t="s">
        <v>147</v>
      </c>
      <c r="H687" s="98">
        <v>0</v>
      </c>
      <c r="I687" s="98">
        <v>0</v>
      </c>
      <c r="J687" s="98">
        <v>0</v>
      </c>
      <c r="K687" s="98">
        <v>0</v>
      </c>
      <c r="L687" s="98">
        <v>0</v>
      </c>
      <c r="M687" s="98">
        <v>0</v>
      </c>
      <c r="N687" s="98">
        <v>0</v>
      </c>
      <c r="O687" s="98">
        <v>0</v>
      </c>
      <c r="P687" s="98">
        <v>0</v>
      </c>
      <c r="Q687" s="98">
        <v>0</v>
      </c>
    </row>
    <row r="688" spans="1:17" hidden="1" x14ac:dyDescent="0.25">
      <c r="A688" s="92" t="s">
        <v>11</v>
      </c>
      <c r="B688" s="92" t="s">
        <v>12</v>
      </c>
      <c r="C688" s="92" t="s">
        <v>32</v>
      </c>
      <c r="D688" s="92" t="s">
        <v>32</v>
      </c>
      <c r="E688" s="92" t="s">
        <v>41</v>
      </c>
      <c r="F688" s="92" t="s">
        <v>210</v>
      </c>
      <c r="G688" s="100" t="s">
        <v>147</v>
      </c>
      <c r="H688" s="98">
        <v>0</v>
      </c>
      <c r="I688" s="98">
        <v>0</v>
      </c>
      <c r="J688" s="98">
        <v>0</v>
      </c>
      <c r="K688" s="98">
        <v>0</v>
      </c>
      <c r="L688" s="98">
        <v>0</v>
      </c>
      <c r="M688" s="98">
        <v>0</v>
      </c>
      <c r="N688" s="98">
        <v>0</v>
      </c>
      <c r="O688" s="98">
        <v>0</v>
      </c>
      <c r="P688" s="98">
        <v>0</v>
      </c>
      <c r="Q688" s="98">
        <v>0</v>
      </c>
    </row>
    <row r="689" spans="1:17" hidden="1" x14ac:dyDescent="0.25">
      <c r="A689" s="92" t="s">
        <v>11</v>
      </c>
      <c r="B689" s="92" t="s">
        <v>12</v>
      </c>
      <c r="C689" s="92" t="s">
        <v>32</v>
      </c>
      <c r="D689" s="92" t="s">
        <v>32</v>
      </c>
      <c r="E689" s="92" t="s">
        <v>41</v>
      </c>
      <c r="F689" s="92" t="s">
        <v>199</v>
      </c>
      <c r="G689" s="100" t="s">
        <v>147</v>
      </c>
      <c r="H689" s="98">
        <v>75.774386241749994</v>
      </c>
      <c r="I689" s="98">
        <v>76.854581062349993</v>
      </c>
      <c r="J689" s="98">
        <v>83.38851265888961</v>
      </c>
      <c r="K689" s="98">
        <v>93.355685896682658</v>
      </c>
      <c r="L689" s="98">
        <v>103.56730776752917</v>
      </c>
      <c r="M689" s="98">
        <v>106.39139915130869</v>
      </c>
      <c r="N689" s="98">
        <v>110.83371863787195</v>
      </c>
      <c r="O689" s="98">
        <v>117.28428277040821</v>
      </c>
      <c r="P689" s="98">
        <v>121.93633828139582</v>
      </c>
      <c r="Q689" s="98">
        <v>122.31621499963882</v>
      </c>
    </row>
    <row r="690" spans="1:17" hidden="1" x14ac:dyDescent="0.25">
      <c r="A690" s="92" t="s">
        <v>11</v>
      </c>
      <c r="B690" s="92" t="s">
        <v>12</v>
      </c>
      <c r="C690" s="92" t="s">
        <v>32</v>
      </c>
      <c r="D690" s="92" t="s">
        <v>32</v>
      </c>
      <c r="E690" s="92" t="s">
        <v>41</v>
      </c>
      <c r="F690" s="92" t="s">
        <v>219</v>
      </c>
      <c r="G690" s="100" t="s">
        <v>147</v>
      </c>
      <c r="H690" s="98">
        <v>0</v>
      </c>
      <c r="I690" s="98">
        <v>0</v>
      </c>
      <c r="J690" s="98">
        <v>0</v>
      </c>
      <c r="K690" s="98">
        <v>0</v>
      </c>
      <c r="L690" s="98">
        <v>0</v>
      </c>
      <c r="M690" s="98">
        <v>0</v>
      </c>
      <c r="N690" s="98">
        <v>0</v>
      </c>
      <c r="O690" s="98">
        <v>0</v>
      </c>
      <c r="P690" s="98">
        <v>0</v>
      </c>
      <c r="Q690" s="98">
        <v>0</v>
      </c>
    </row>
    <row r="691" spans="1:17" hidden="1" x14ac:dyDescent="0.25">
      <c r="A691" s="92" t="s">
        <v>11</v>
      </c>
      <c r="B691" s="92" t="s">
        <v>12</v>
      </c>
      <c r="C691" s="92" t="s">
        <v>32</v>
      </c>
      <c r="D691" s="92" t="s">
        <v>32</v>
      </c>
      <c r="E691" s="92" t="s">
        <v>41</v>
      </c>
      <c r="F691" s="92" t="s">
        <v>200</v>
      </c>
      <c r="G691" s="100" t="s">
        <v>147</v>
      </c>
      <c r="H691" s="98">
        <v>7.8353040591749998</v>
      </c>
      <c r="I691" s="98">
        <v>8.0196161811</v>
      </c>
      <c r="J691" s="98">
        <v>8.8266626721758055</v>
      </c>
      <c r="K691" s="98">
        <v>9.8141718977310237</v>
      </c>
      <c r="L691" s="98">
        <v>10.509846339374894</v>
      </c>
      <c r="M691" s="98">
        <v>11.122547139664203</v>
      </c>
      <c r="N691" s="98">
        <v>11.709655493971718</v>
      </c>
      <c r="O691" s="98">
        <v>12.656497026693691</v>
      </c>
      <c r="P691" s="98">
        <v>13.248790173062421</v>
      </c>
      <c r="Q691" s="98">
        <v>13.046777649256315</v>
      </c>
    </row>
    <row r="692" spans="1:17" hidden="1" x14ac:dyDescent="0.25">
      <c r="A692" s="92" t="s">
        <v>11</v>
      </c>
      <c r="B692" s="92" t="s">
        <v>12</v>
      </c>
      <c r="C692" s="92" t="s">
        <v>42</v>
      </c>
      <c r="D692" s="92" t="s">
        <v>42</v>
      </c>
      <c r="E692" s="92" t="s">
        <v>35</v>
      </c>
      <c r="F692" s="92" t="s">
        <v>260</v>
      </c>
      <c r="G692" s="100" t="s">
        <v>147</v>
      </c>
      <c r="H692" s="98">
        <v>4.6740000000000004E-2</v>
      </c>
      <c r="I692" s="98">
        <v>0.1142575</v>
      </c>
      <c r="J692" s="98">
        <v>0.12055250000000001</v>
      </c>
      <c r="K692" s="98">
        <v>0.13894500000000001</v>
      </c>
      <c r="L692" s="98">
        <v>0.21023</v>
      </c>
      <c r="M692" s="98">
        <v>0.26818500000000006</v>
      </c>
      <c r="N692" s="98">
        <v>0.32563999999999999</v>
      </c>
      <c r="O692" s="98">
        <v>0.4157575</v>
      </c>
      <c r="P692" s="98">
        <v>0.47523250000000006</v>
      </c>
      <c r="Q692" s="98">
        <v>0.4955775</v>
      </c>
    </row>
    <row r="693" spans="1:17" hidden="1" x14ac:dyDescent="0.25">
      <c r="A693" s="92" t="s">
        <v>11</v>
      </c>
      <c r="B693" s="92" t="s">
        <v>12</v>
      </c>
      <c r="C693" s="92" t="s">
        <v>42</v>
      </c>
      <c r="D693" s="92" t="s">
        <v>42</v>
      </c>
      <c r="E693" s="92" t="s">
        <v>35</v>
      </c>
      <c r="F693" s="92" t="s">
        <v>203</v>
      </c>
      <c r="G693" s="100" t="s">
        <v>147</v>
      </c>
      <c r="H693" s="98">
        <v>11.884777500000002</v>
      </c>
      <c r="I693" s="98">
        <v>21.678025000000005</v>
      </c>
      <c r="J693" s="98">
        <v>40.487209999999997</v>
      </c>
      <c r="K693" s="98">
        <v>55.230489999999996</v>
      </c>
      <c r="L693" s="98">
        <v>67.480382499999976</v>
      </c>
      <c r="M693" s="98">
        <v>79.48979749999998</v>
      </c>
      <c r="N693" s="98">
        <v>81.923185000000004</v>
      </c>
      <c r="O693" s="98">
        <v>85.783844999999985</v>
      </c>
      <c r="P693" s="98">
        <v>79.983367500000014</v>
      </c>
      <c r="Q693" s="98">
        <v>47.531582500000006</v>
      </c>
    </row>
    <row r="694" spans="1:17" hidden="1" x14ac:dyDescent="0.25">
      <c r="A694" s="92" t="s">
        <v>11</v>
      </c>
      <c r="B694" s="92" t="s">
        <v>12</v>
      </c>
      <c r="C694" s="92" t="s">
        <v>42</v>
      </c>
      <c r="D694" s="92" t="s">
        <v>42</v>
      </c>
      <c r="E694" s="92" t="s">
        <v>35</v>
      </c>
      <c r="F694" s="92" t="s">
        <v>191</v>
      </c>
      <c r="G694" s="100" t="s">
        <v>147</v>
      </c>
      <c r="H694" s="98">
        <v>1.8520000000000005E-2</v>
      </c>
      <c r="I694" s="98">
        <v>3.7885000000000002E-2</v>
      </c>
      <c r="J694" s="98">
        <v>5.3859999999999998E-2</v>
      </c>
      <c r="K694" s="98">
        <v>8.1472500000000003E-2</v>
      </c>
      <c r="L694" s="98">
        <v>0.15593499999999999</v>
      </c>
      <c r="M694" s="98">
        <v>0.2410225</v>
      </c>
      <c r="N694" s="98">
        <v>0.2779875</v>
      </c>
      <c r="O694" s="98">
        <v>0.56888749999999999</v>
      </c>
      <c r="P694" s="98">
        <v>0.4665824999999999</v>
      </c>
      <c r="Q694" s="98">
        <v>0.40164250000000001</v>
      </c>
    </row>
    <row r="695" spans="1:17" hidden="1" x14ac:dyDescent="0.25">
      <c r="A695" s="92" t="s">
        <v>11</v>
      </c>
      <c r="B695" s="92" t="s">
        <v>12</v>
      </c>
      <c r="C695" s="92" t="s">
        <v>42</v>
      </c>
      <c r="D695" s="92" t="s">
        <v>42</v>
      </c>
      <c r="E695" s="92" t="s">
        <v>35</v>
      </c>
      <c r="F695" s="92" t="s">
        <v>192</v>
      </c>
      <c r="G695" s="100" t="s">
        <v>147</v>
      </c>
      <c r="H695" s="98">
        <v>1.1962924999999998</v>
      </c>
      <c r="I695" s="98">
        <v>1.8392525</v>
      </c>
      <c r="J695" s="98">
        <v>2.4644150000000002</v>
      </c>
      <c r="K695" s="98">
        <v>2.720075</v>
      </c>
      <c r="L695" s="98">
        <v>3.9231125000000011</v>
      </c>
      <c r="M695" s="98">
        <v>4.9490474999999989</v>
      </c>
      <c r="N695" s="98">
        <v>5.7286200000000012</v>
      </c>
      <c r="O695" s="98">
        <v>7.8618900000000007</v>
      </c>
      <c r="P695" s="98">
        <v>7.0927050000000005</v>
      </c>
      <c r="Q695" s="98">
        <v>6.2833699999999997</v>
      </c>
    </row>
    <row r="696" spans="1:17" hidden="1" x14ac:dyDescent="0.25">
      <c r="A696" s="92" t="s">
        <v>11</v>
      </c>
      <c r="B696" s="92" t="s">
        <v>12</v>
      </c>
      <c r="C696" s="92" t="s">
        <v>42</v>
      </c>
      <c r="D696" s="92" t="s">
        <v>42</v>
      </c>
      <c r="E696" s="92" t="s">
        <v>35</v>
      </c>
      <c r="F696" s="92" t="s">
        <v>206</v>
      </c>
      <c r="G696" s="100" t="s">
        <v>147</v>
      </c>
      <c r="H696" s="98">
        <v>0.55406250000000001</v>
      </c>
      <c r="I696" s="98">
        <v>0.94089999999999974</v>
      </c>
      <c r="J696" s="98">
        <v>1.9110349999999996</v>
      </c>
      <c r="K696" s="98">
        <v>2.7186175000000006</v>
      </c>
      <c r="L696" s="98">
        <v>5.0638775000000003</v>
      </c>
      <c r="M696" s="98">
        <v>6.5320574999999996</v>
      </c>
      <c r="N696" s="98">
        <v>8.5953774999999997</v>
      </c>
      <c r="O696" s="98">
        <v>9.6056824999999986</v>
      </c>
      <c r="P696" s="98">
        <v>9.4113024999999979</v>
      </c>
      <c r="Q696" s="98">
        <v>9.9259174999999988</v>
      </c>
    </row>
    <row r="697" spans="1:17" hidden="1" x14ac:dyDescent="0.25">
      <c r="A697" s="92" t="s">
        <v>11</v>
      </c>
      <c r="B697" s="92" t="s">
        <v>12</v>
      </c>
      <c r="C697" s="92" t="s">
        <v>42</v>
      </c>
      <c r="D697" s="92" t="s">
        <v>42</v>
      </c>
      <c r="E697" s="92" t="s">
        <v>35</v>
      </c>
      <c r="F697" s="92" t="s">
        <v>220</v>
      </c>
      <c r="G697" s="100" t="s">
        <v>147</v>
      </c>
      <c r="H697" s="98">
        <v>0.97299999999999998</v>
      </c>
      <c r="I697" s="98">
        <v>1.3112675</v>
      </c>
      <c r="J697" s="98">
        <v>1.8516724999999998</v>
      </c>
      <c r="K697" s="98">
        <v>2.3112475000000003</v>
      </c>
      <c r="L697" s="98">
        <v>2.9251025000000004</v>
      </c>
      <c r="M697" s="98">
        <v>3.7941825000000002</v>
      </c>
      <c r="N697" s="98">
        <v>4.539322499999999</v>
      </c>
      <c r="O697" s="98">
        <v>5.5497125</v>
      </c>
      <c r="P697" s="98">
        <v>5.5013950000000005</v>
      </c>
      <c r="Q697" s="98">
        <v>5.099289999999999</v>
      </c>
    </row>
    <row r="698" spans="1:17" hidden="1" x14ac:dyDescent="0.25">
      <c r="A698" s="92" t="s">
        <v>11</v>
      </c>
      <c r="B698" s="92" t="s">
        <v>12</v>
      </c>
      <c r="C698" s="92" t="s">
        <v>42</v>
      </c>
      <c r="D698" s="92" t="s">
        <v>42</v>
      </c>
      <c r="E698" s="92" t="s">
        <v>35</v>
      </c>
      <c r="F698" s="92" t="s">
        <v>224</v>
      </c>
      <c r="G698" s="100" t="s">
        <v>147</v>
      </c>
      <c r="H698" s="98">
        <v>1.2541725000000001</v>
      </c>
      <c r="I698" s="98">
        <v>1.8950099999999999</v>
      </c>
      <c r="J698" s="98">
        <v>3.2489375000000003</v>
      </c>
      <c r="K698" s="98">
        <v>4.4091924999999996</v>
      </c>
      <c r="L698" s="98">
        <v>5.8781750000000006</v>
      </c>
      <c r="M698" s="98">
        <v>7.1265300000000007</v>
      </c>
      <c r="N698" s="98">
        <v>8.1888749999999995</v>
      </c>
      <c r="O698" s="98">
        <v>9.7072125000000007</v>
      </c>
      <c r="P698" s="98">
        <v>10.48197</v>
      </c>
      <c r="Q698" s="98">
        <v>10.443639999999998</v>
      </c>
    </row>
    <row r="699" spans="1:17" hidden="1" x14ac:dyDescent="0.25">
      <c r="A699" s="92" t="s">
        <v>11</v>
      </c>
      <c r="B699" s="92" t="s">
        <v>12</v>
      </c>
      <c r="C699" s="92" t="s">
        <v>42</v>
      </c>
      <c r="D699" s="92" t="s">
        <v>42</v>
      </c>
      <c r="E699" s="92" t="s">
        <v>35</v>
      </c>
      <c r="F699" s="92" t="s">
        <v>259</v>
      </c>
      <c r="G699" s="100" t="s">
        <v>147</v>
      </c>
      <c r="H699" s="98">
        <v>0.70940749999999986</v>
      </c>
      <c r="I699" s="98">
        <v>1.3455475000000001</v>
      </c>
      <c r="J699" s="98">
        <v>1.9624074999999999</v>
      </c>
      <c r="K699" s="98">
        <v>2.0785975000000003</v>
      </c>
      <c r="L699" s="98">
        <v>2.8236699999999999</v>
      </c>
      <c r="M699" s="98">
        <v>3.1586350000000003</v>
      </c>
      <c r="N699" s="98">
        <v>3.0674275</v>
      </c>
      <c r="O699" s="98">
        <v>3.0890075000000001</v>
      </c>
      <c r="P699" s="98">
        <v>3.5795774999999992</v>
      </c>
      <c r="Q699" s="98">
        <v>3.7810199999999998</v>
      </c>
    </row>
    <row r="700" spans="1:17" hidden="1" x14ac:dyDescent="0.25">
      <c r="A700" s="92" t="s">
        <v>11</v>
      </c>
      <c r="B700" s="92" t="s">
        <v>12</v>
      </c>
      <c r="C700" s="92" t="s">
        <v>42</v>
      </c>
      <c r="D700" s="92" t="s">
        <v>42</v>
      </c>
      <c r="E700" s="92" t="s">
        <v>35</v>
      </c>
      <c r="F700" s="92" t="s">
        <v>223</v>
      </c>
      <c r="G700" s="100" t="s">
        <v>147</v>
      </c>
      <c r="H700" s="98">
        <v>0.94354500000000008</v>
      </c>
      <c r="I700" s="98">
        <v>1.2365075000000003</v>
      </c>
      <c r="J700" s="98">
        <v>1.6848049999999999</v>
      </c>
      <c r="K700" s="98">
        <v>1.6962999999999999</v>
      </c>
      <c r="L700" s="98">
        <v>1.7892300000000001</v>
      </c>
      <c r="M700" s="98">
        <v>1.6795324999999999</v>
      </c>
      <c r="N700" s="98">
        <v>1.9017525</v>
      </c>
      <c r="O700" s="98">
        <v>2.3306650000000002</v>
      </c>
      <c r="P700" s="98">
        <v>2.3497149999999998</v>
      </c>
      <c r="Q700" s="98">
        <v>2.3249049999999998</v>
      </c>
    </row>
    <row r="701" spans="1:17" hidden="1" x14ac:dyDescent="0.25">
      <c r="A701" s="92" t="s">
        <v>11</v>
      </c>
      <c r="B701" s="92" t="s">
        <v>12</v>
      </c>
      <c r="C701" s="92" t="s">
        <v>42</v>
      </c>
      <c r="D701" s="92" t="s">
        <v>42</v>
      </c>
      <c r="E701" s="92" t="s">
        <v>35</v>
      </c>
      <c r="F701" s="92" t="s">
        <v>221</v>
      </c>
      <c r="G701" s="100" t="s">
        <v>147</v>
      </c>
      <c r="H701" s="98">
        <v>10.0897775</v>
      </c>
      <c r="I701" s="98">
        <v>15.0004425</v>
      </c>
      <c r="J701" s="98">
        <v>21.081705000000003</v>
      </c>
      <c r="K701" s="98">
        <v>28.047725000000007</v>
      </c>
      <c r="L701" s="98">
        <v>34.339957499999997</v>
      </c>
      <c r="M701" s="98">
        <v>38.13622749999999</v>
      </c>
      <c r="N701" s="98">
        <v>41.391472499999992</v>
      </c>
      <c r="O701" s="98">
        <v>50.979232500000002</v>
      </c>
      <c r="P701" s="98">
        <v>44.598689999999998</v>
      </c>
      <c r="Q701" s="98">
        <v>37.616282499999997</v>
      </c>
    </row>
    <row r="702" spans="1:17" hidden="1" x14ac:dyDescent="0.25">
      <c r="A702" s="92" t="s">
        <v>11</v>
      </c>
      <c r="B702" s="92" t="s">
        <v>12</v>
      </c>
      <c r="C702" s="92" t="s">
        <v>42</v>
      </c>
      <c r="D702" s="92" t="s">
        <v>42</v>
      </c>
      <c r="E702" s="92" t="s">
        <v>35</v>
      </c>
      <c r="F702" s="92" t="s">
        <v>222</v>
      </c>
      <c r="G702" s="100" t="s">
        <v>147</v>
      </c>
      <c r="H702" s="98">
        <v>3.3520400000000001</v>
      </c>
      <c r="I702" s="98">
        <v>4.5017925000000005</v>
      </c>
      <c r="J702" s="98">
        <v>5.2066374999999994</v>
      </c>
      <c r="K702" s="98">
        <v>5.6414049999999998</v>
      </c>
      <c r="L702" s="98">
        <v>5.973535</v>
      </c>
      <c r="M702" s="98">
        <v>6.6095925000000006</v>
      </c>
      <c r="N702" s="98">
        <v>7.2555250000000004</v>
      </c>
      <c r="O702" s="98">
        <v>8.1076249999999987</v>
      </c>
      <c r="P702" s="98">
        <v>8.9179449999999996</v>
      </c>
      <c r="Q702" s="98">
        <v>9.4429575000000003</v>
      </c>
    </row>
    <row r="703" spans="1:17" hidden="1" x14ac:dyDescent="0.25">
      <c r="A703" s="92" t="s">
        <v>11</v>
      </c>
      <c r="B703" s="92" t="s">
        <v>12</v>
      </c>
      <c r="C703" s="92" t="s">
        <v>42</v>
      </c>
      <c r="D703" s="92" t="s">
        <v>42</v>
      </c>
      <c r="E703" s="92" t="s">
        <v>35</v>
      </c>
      <c r="F703" s="92" t="s">
        <v>201</v>
      </c>
      <c r="G703" s="100" t="s">
        <v>147</v>
      </c>
      <c r="H703" s="98">
        <v>7.775317499999999</v>
      </c>
      <c r="I703" s="98">
        <v>18.830399999999997</v>
      </c>
      <c r="J703" s="98">
        <v>29.806945000000006</v>
      </c>
      <c r="K703" s="98">
        <v>42.340424999999996</v>
      </c>
      <c r="L703" s="98">
        <v>50.0247575</v>
      </c>
      <c r="M703" s="98">
        <v>55.089269999999992</v>
      </c>
      <c r="N703" s="98">
        <v>57.225494999999995</v>
      </c>
      <c r="O703" s="98">
        <v>58.139449999999997</v>
      </c>
      <c r="P703" s="98">
        <v>54.199805000000019</v>
      </c>
      <c r="Q703" s="98">
        <v>52.311870000000013</v>
      </c>
    </row>
    <row r="704" spans="1:17" hidden="1" x14ac:dyDescent="0.25">
      <c r="A704" s="92" t="s">
        <v>11</v>
      </c>
      <c r="B704" s="92" t="s">
        <v>12</v>
      </c>
      <c r="C704" s="92" t="s">
        <v>42</v>
      </c>
      <c r="D704" s="92" t="s">
        <v>42</v>
      </c>
      <c r="E704" s="92" t="s">
        <v>35</v>
      </c>
      <c r="F704" s="92" t="s">
        <v>207</v>
      </c>
      <c r="G704" s="100" t="s">
        <v>147</v>
      </c>
      <c r="H704" s="98">
        <v>7.0517250000000002</v>
      </c>
      <c r="I704" s="98">
        <v>11.719975000000002</v>
      </c>
      <c r="J704" s="98">
        <v>17.402530000000002</v>
      </c>
      <c r="K704" s="98">
        <v>22.706334999999996</v>
      </c>
      <c r="L704" s="98">
        <v>28.169672500000001</v>
      </c>
      <c r="M704" s="98">
        <v>32.199997500000002</v>
      </c>
      <c r="N704" s="98">
        <v>34.471712499999995</v>
      </c>
      <c r="O704" s="98">
        <v>37.734444999999994</v>
      </c>
      <c r="P704" s="98">
        <v>33.932282499999999</v>
      </c>
      <c r="Q704" s="98">
        <v>29.701550000000001</v>
      </c>
    </row>
    <row r="705" spans="1:17" hidden="1" x14ac:dyDescent="0.25">
      <c r="A705" s="92" t="s">
        <v>11</v>
      </c>
      <c r="B705" s="92" t="s">
        <v>12</v>
      </c>
      <c r="C705" s="92" t="s">
        <v>42</v>
      </c>
      <c r="D705" s="92" t="s">
        <v>42</v>
      </c>
      <c r="E705" s="92" t="s">
        <v>35</v>
      </c>
      <c r="F705" s="92" t="s">
        <v>218</v>
      </c>
      <c r="G705" s="100" t="s">
        <v>147</v>
      </c>
      <c r="H705" s="98">
        <v>1.5551850000000003</v>
      </c>
      <c r="I705" s="98">
        <v>2.5519275000000001</v>
      </c>
      <c r="J705" s="98">
        <v>3.4150775000000007</v>
      </c>
      <c r="K705" s="98">
        <v>4.309962500000001</v>
      </c>
      <c r="L705" s="98">
        <v>6.0964100000000006</v>
      </c>
      <c r="M705" s="98">
        <v>8.2578175000000016</v>
      </c>
      <c r="N705" s="98">
        <v>9.4868775000000021</v>
      </c>
      <c r="O705" s="98">
        <v>11.418360000000002</v>
      </c>
      <c r="P705" s="98">
        <v>11.537537500000001</v>
      </c>
      <c r="Q705" s="98">
        <v>11.79946</v>
      </c>
    </row>
    <row r="706" spans="1:17" hidden="1" x14ac:dyDescent="0.25">
      <c r="A706" s="92" t="s">
        <v>11</v>
      </c>
      <c r="B706" s="92" t="s">
        <v>12</v>
      </c>
      <c r="C706" s="92" t="s">
        <v>42</v>
      </c>
      <c r="D706" s="92" t="s">
        <v>42</v>
      </c>
      <c r="E706" s="92" t="s">
        <v>35</v>
      </c>
      <c r="F706" s="92" t="s">
        <v>194</v>
      </c>
      <c r="G706" s="100" t="s">
        <v>147</v>
      </c>
      <c r="H706" s="98">
        <v>0.72331500000000004</v>
      </c>
      <c r="I706" s="98">
        <v>1.2517625000000001</v>
      </c>
      <c r="J706" s="98">
        <v>1.6827675000000002</v>
      </c>
      <c r="K706" s="98">
        <v>1.6550724999999997</v>
      </c>
      <c r="L706" s="98">
        <v>2.0280374999999999</v>
      </c>
      <c r="M706" s="98">
        <v>2.3769300000000002</v>
      </c>
      <c r="N706" s="98">
        <v>3.2360549999999999</v>
      </c>
      <c r="O706" s="98">
        <v>6.3245949999999977</v>
      </c>
      <c r="P706" s="98">
        <v>5.6539349999999988</v>
      </c>
      <c r="Q706" s="98">
        <v>4.3445375000000004</v>
      </c>
    </row>
    <row r="707" spans="1:17" hidden="1" x14ac:dyDescent="0.25">
      <c r="A707" s="92" t="s">
        <v>11</v>
      </c>
      <c r="B707" s="92" t="s">
        <v>12</v>
      </c>
      <c r="C707" s="92" t="s">
        <v>42</v>
      </c>
      <c r="D707" s="92" t="s">
        <v>42</v>
      </c>
      <c r="E707" s="92" t="s">
        <v>35</v>
      </c>
      <c r="F707" s="92" t="s">
        <v>195</v>
      </c>
      <c r="G707" s="100" t="s">
        <v>147</v>
      </c>
      <c r="H707" s="98">
        <v>1.9888850000000002</v>
      </c>
      <c r="I707" s="98">
        <v>2.9025224999999999</v>
      </c>
      <c r="J707" s="98">
        <v>3.83582</v>
      </c>
      <c r="K707" s="98">
        <v>4.4585675</v>
      </c>
      <c r="L707" s="98">
        <v>6.0297249999999982</v>
      </c>
      <c r="M707" s="98">
        <v>7.9143624999999993</v>
      </c>
      <c r="N707" s="98">
        <v>9.0158950000000004</v>
      </c>
      <c r="O707" s="98">
        <v>10.0741625</v>
      </c>
      <c r="P707" s="98">
        <v>9.8942049999999995</v>
      </c>
      <c r="Q707" s="98">
        <v>9.9662174999999991</v>
      </c>
    </row>
    <row r="708" spans="1:17" hidden="1" x14ac:dyDescent="0.25">
      <c r="A708" s="92" t="s">
        <v>11</v>
      </c>
      <c r="B708" s="92" t="s">
        <v>12</v>
      </c>
      <c r="C708" s="92" t="s">
        <v>42</v>
      </c>
      <c r="D708" s="92" t="s">
        <v>42</v>
      </c>
      <c r="E708" s="92" t="s">
        <v>35</v>
      </c>
      <c r="F708" s="92" t="s">
        <v>209</v>
      </c>
      <c r="G708" s="100" t="s">
        <v>147</v>
      </c>
      <c r="H708" s="98">
        <v>21.306375000000003</v>
      </c>
      <c r="I708" s="98">
        <v>28.916912500000009</v>
      </c>
      <c r="J708" s="98">
        <v>62.310769999999991</v>
      </c>
      <c r="K708" s="98">
        <v>84.696567500000043</v>
      </c>
      <c r="L708" s="98">
        <v>101.84320000000002</v>
      </c>
      <c r="M708" s="98">
        <v>114.451165</v>
      </c>
      <c r="N708" s="98">
        <v>127.71450249999998</v>
      </c>
      <c r="O708" s="98">
        <v>133.97943999999998</v>
      </c>
      <c r="P708" s="98">
        <v>128.35824749999998</v>
      </c>
      <c r="Q708" s="98">
        <v>124.38586749999999</v>
      </c>
    </row>
    <row r="709" spans="1:17" hidden="1" x14ac:dyDescent="0.25">
      <c r="A709" s="92" t="s">
        <v>11</v>
      </c>
      <c r="B709" s="92" t="s">
        <v>12</v>
      </c>
      <c r="C709" s="92" t="s">
        <v>42</v>
      </c>
      <c r="D709" s="92" t="s">
        <v>42</v>
      </c>
      <c r="E709" s="92" t="s">
        <v>35</v>
      </c>
      <c r="F709" s="92" t="s">
        <v>208</v>
      </c>
      <c r="G709" s="100" t="s">
        <v>147</v>
      </c>
      <c r="H709" s="98">
        <v>10.3643675</v>
      </c>
      <c r="I709" s="98">
        <v>15.043810000000001</v>
      </c>
      <c r="J709" s="98">
        <v>32.6954475</v>
      </c>
      <c r="K709" s="98">
        <v>42.267460000000007</v>
      </c>
      <c r="L709" s="98">
        <v>51.922470000000011</v>
      </c>
      <c r="M709" s="98">
        <v>59.391750000000002</v>
      </c>
      <c r="N709" s="98">
        <v>65.872972500000003</v>
      </c>
      <c r="O709" s="98">
        <v>71.337482500000007</v>
      </c>
      <c r="P709" s="98">
        <v>71.155585000000002</v>
      </c>
      <c r="Q709" s="98">
        <v>70.682252500000018</v>
      </c>
    </row>
    <row r="710" spans="1:17" hidden="1" x14ac:dyDescent="0.25">
      <c r="A710" s="92" t="s">
        <v>11</v>
      </c>
      <c r="B710" s="92" t="s">
        <v>12</v>
      </c>
      <c r="C710" s="92" t="s">
        <v>42</v>
      </c>
      <c r="D710" s="92" t="s">
        <v>42</v>
      </c>
      <c r="E710" s="92" t="s">
        <v>35</v>
      </c>
      <c r="F710" s="92" t="s">
        <v>261</v>
      </c>
      <c r="G710" s="100" t="s">
        <v>147</v>
      </c>
      <c r="H710" s="98">
        <v>0</v>
      </c>
      <c r="I710" s="98">
        <v>0</v>
      </c>
      <c r="J710" s="98">
        <v>0</v>
      </c>
      <c r="K710" s="98">
        <v>0</v>
      </c>
      <c r="L710" s="98">
        <v>0</v>
      </c>
      <c r="M710" s="98">
        <v>0</v>
      </c>
      <c r="N710" s="98">
        <v>0</v>
      </c>
      <c r="O710" s="98">
        <v>0</v>
      </c>
      <c r="P710" s="98">
        <v>0</v>
      </c>
      <c r="Q710" s="98">
        <v>2.2799999999999999E-3</v>
      </c>
    </row>
    <row r="711" spans="1:17" hidden="1" x14ac:dyDescent="0.25">
      <c r="A711" s="92" t="s">
        <v>11</v>
      </c>
      <c r="B711" s="92" t="s">
        <v>12</v>
      </c>
      <c r="C711" s="92" t="s">
        <v>42</v>
      </c>
      <c r="D711" s="92" t="s">
        <v>42</v>
      </c>
      <c r="E711" s="92" t="s">
        <v>35</v>
      </c>
      <c r="F711" s="92" t="s">
        <v>196</v>
      </c>
      <c r="G711" s="100" t="s">
        <v>147</v>
      </c>
      <c r="H711" s="98">
        <v>2.8986499999999995</v>
      </c>
      <c r="I711" s="98">
        <v>6.0560774999999989</v>
      </c>
      <c r="J711" s="98">
        <v>9.4812849999999997</v>
      </c>
      <c r="K711" s="98">
        <v>13.025589999999999</v>
      </c>
      <c r="L711" s="98">
        <v>18.024195000000006</v>
      </c>
      <c r="M711" s="98">
        <v>22.722947500000004</v>
      </c>
      <c r="N711" s="98">
        <v>25.481297499999997</v>
      </c>
      <c r="O711" s="98">
        <v>29.5287325</v>
      </c>
      <c r="P711" s="98">
        <v>26.986467500000003</v>
      </c>
      <c r="Q711" s="98">
        <v>23.380870000000002</v>
      </c>
    </row>
    <row r="712" spans="1:17" hidden="1" x14ac:dyDescent="0.25">
      <c r="A712" s="92" t="s">
        <v>11</v>
      </c>
      <c r="B712" s="92" t="s">
        <v>12</v>
      </c>
      <c r="C712" s="92" t="s">
        <v>42</v>
      </c>
      <c r="D712" s="92" t="s">
        <v>42</v>
      </c>
      <c r="E712" s="92" t="s">
        <v>35</v>
      </c>
      <c r="F712" s="92" t="s">
        <v>197</v>
      </c>
      <c r="G712" s="100" t="s">
        <v>147</v>
      </c>
      <c r="H712" s="98">
        <v>63.856665</v>
      </c>
      <c r="I712" s="98">
        <v>94.903477500000022</v>
      </c>
      <c r="J712" s="98">
        <v>121.03199499999997</v>
      </c>
      <c r="K712" s="98">
        <v>139.42487</v>
      </c>
      <c r="L712" s="98">
        <v>163.0601575</v>
      </c>
      <c r="M712" s="98">
        <v>179.60979750000001</v>
      </c>
      <c r="N712" s="98">
        <v>190.24796000000001</v>
      </c>
      <c r="O712" s="98">
        <v>213.86592999999996</v>
      </c>
      <c r="P712" s="98">
        <v>225.95741750000002</v>
      </c>
      <c r="Q712" s="98">
        <v>224.60096250000001</v>
      </c>
    </row>
    <row r="713" spans="1:17" hidden="1" x14ac:dyDescent="0.25">
      <c r="A713" s="92" t="s">
        <v>11</v>
      </c>
      <c r="B713" s="92" t="s">
        <v>12</v>
      </c>
      <c r="C713" s="92" t="s">
        <v>42</v>
      </c>
      <c r="D713" s="92" t="s">
        <v>42</v>
      </c>
      <c r="E713" s="92" t="s">
        <v>35</v>
      </c>
      <c r="F713" s="92" t="s">
        <v>229</v>
      </c>
      <c r="G713" s="100" t="s">
        <v>147</v>
      </c>
      <c r="H713" s="98">
        <v>5.7375000000000004E-3</v>
      </c>
      <c r="I713" s="98">
        <v>1.2999999999999999E-2</v>
      </c>
      <c r="J713" s="98">
        <v>1.1962500000000001E-2</v>
      </c>
      <c r="K713" s="98">
        <v>1.0360000000000001E-2</v>
      </c>
      <c r="L713" s="98">
        <v>1.1875E-2</v>
      </c>
      <c r="M713" s="98">
        <v>5.9437500000000011E-2</v>
      </c>
      <c r="N713" s="98">
        <v>0.1194325</v>
      </c>
      <c r="O713" s="98">
        <v>0.32198749999999993</v>
      </c>
      <c r="P713" s="98">
        <v>0.16306749999999998</v>
      </c>
      <c r="Q713" s="98">
        <v>0.13780000000000001</v>
      </c>
    </row>
    <row r="714" spans="1:17" hidden="1" x14ac:dyDescent="0.25">
      <c r="A714" s="92" t="s">
        <v>11</v>
      </c>
      <c r="B714" s="92" t="s">
        <v>12</v>
      </c>
      <c r="C714" s="92" t="s">
        <v>42</v>
      </c>
      <c r="D714" s="92" t="s">
        <v>42</v>
      </c>
      <c r="E714" s="92" t="s">
        <v>35</v>
      </c>
      <c r="F714" s="92" t="s">
        <v>198</v>
      </c>
      <c r="G714" s="100" t="s">
        <v>147</v>
      </c>
      <c r="H714" s="98">
        <v>0.13667749999999998</v>
      </c>
      <c r="I714" s="98">
        <v>0.23117499999999996</v>
      </c>
      <c r="J714" s="98">
        <v>0.33047000000000004</v>
      </c>
      <c r="K714" s="98">
        <v>0.71284000000000003</v>
      </c>
      <c r="L714" s="98">
        <v>1.4391500000000002</v>
      </c>
      <c r="M714" s="98">
        <v>1.9193599999999997</v>
      </c>
      <c r="N714" s="98">
        <v>2.0812774999999997</v>
      </c>
      <c r="O714" s="98">
        <v>2.3898825000000001</v>
      </c>
      <c r="P714" s="98">
        <v>2.3773575000000005</v>
      </c>
      <c r="Q714" s="98">
        <v>2.2774774999999998</v>
      </c>
    </row>
    <row r="715" spans="1:17" hidden="1" x14ac:dyDescent="0.25">
      <c r="A715" s="92" t="s">
        <v>11</v>
      </c>
      <c r="B715" s="92" t="s">
        <v>12</v>
      </c>
      <c r="C715" s="92" t="s">
        <v>42</v>
      </c>
      <c r="D715" s="92" t="s">
        <v>42</v>
      </c>
      <c r="E715" s="92" t="s">
        <v>35</v>
      </c>
      <c r="F715" s="92" t="s">
        <v>231</v>
      </c>
      <c r="G715" s="100" t="s">
        <v>147</v>
      </c>
      <c r="H715" s="98">
        <v>9.7050000000000018E-3</v>
      </c>
      <c r="I715" s="98">
        <v>1.1317500000000001E-2</v>
      </c>
      <c r="J715" s="98">
        <v>3.3519999999999994E-2</v>
      </c>
      <c r="K715" s="98">
        <v>4.0174999999999995E-2</v>
      </c>
      <c r="L715" s="98">
        <v>8.8504999999999986E-2</v>
      </c>
      <c r="M715" s="98">
        <v>0.13803000000000001</v>
      </c>
      <c r="N715" s="98">
        <v>0.18478</v>
      </c>
      <c r="O715" s="98">
        <v>0.28986250000000002</v>
      </c>
      <c r="P715" s="98">
        <v>0.23782249999999999</v>
      </c>
      <c r="Q715" s="98">
        <v>0.24676499999999998</v>
      </c>
    </row>
    <row r="716" spans="1:17" hidden="1" x14ac:dyDescent="0.25">
      <c r="A716" s="92" t="s">
        <v>11</v>
      </c>
      <c r="B716" s="92" t="s">
        <v>12</v>
      </c>
      <c r="C716" s="92" t="s">
        <v>42</v>
      </c>
      <c r="D716" s="92" t="s">
        <v>42</v>
      </c>
      <c r="E716" s="92" t="s">
        <v>35</v>
      </c>
      <c r="F716" s="92" t="s">
        <v>230</v>
      </c>
      <c r="G716" s="100" t="s">
        <v>147</v>
      </c>
      <c r="H716" s="98">
        <v>2.03675E-2</v>
      </c>
      <c r="I716" s="98">
        <v>7.196749999999999E-2</v>
      </c>
      <c r="J716" s="98">
        <v>0.14425750000000001</v>
      </c>
      <c r="K716" s="98">
        <v>0.14654250000000002</v>
      </c>
      <c r="L716" s="98">
        <v>0.23323000000000005</v>
      </c>
      <c r="M716" s="98">
        <v>0.39175249999999995</v>
      </c>
      <c r="N716" s="98">
        <v>0.351715</v>
      </c>
      <c r="O716" s="98">
        <v>0.66332750000000007</v>
      </c>
      <c r="P716" s="98">
        <v>0.63537250000000012</v>
      </c>
      <c r="Q716" s="98">
        <v>0.54943750000000002</v>
      </c>
    </row>
    <row r="717" spans="1:17" hidden="1" x14ac:dyDescent="0.25">
      <c r="A717" s="92" t="s">
        <v>11</v>
      </c>
      <c r="B717" s="92" t="s">
        <v>12</v>
      </c>
      <c r="C717" s="92" t="s">
        <v>42</v>
      </c>
      <c r="D717" s="92" t="s">
        <v>42</v>
      </c>
      <c r="E717" s="92" t="s">
        <v>35</v>
      </c>
      <c r="F717" s="92" t="s">
        <v>262</v>
      </c>
      <c r="G717" s="100" t="s">
        <v>147</v>
      </c>
      <c r="H717" s="98">
        <v>2.2209074999999996</v>
      </c>
      <c r="I717" s="98">
        <v>3.2401224999999996</v>
      </c>
      <c r="J717" s="98">
        <v>4.6820524999999993</v>
      </c>
      <c r="K717" s="98">
        <v>6.2192024999999989</v>
      </c>
      <c r="L717" s="98">
        <v>8.9341850000000012</v>
      </c>
      <c r="M717" s="98">
        <v>11.1139875</v>
      </c>
      <c r="N717" s="98">
        <v>11.800827500000002</v>
      </c>
      <c r="O717" s="98">
        <v>12.658512500000001</v>
      </c>
      <c r="P717" s="98">
        <v>11.494422499999999</v>
      </c>
      <c r="Q717" s="98">
        <v>9.6490899999999993</v>
      </c>
    </row>
    <row r="718" spans="1:17" hidden="1" x14ac:dyDescent="0.25">
      <c r="A718" s="92" t="s">
        <v>11</v>
      </c>
      <c r="B718" s="92" t="s">
        <v>12</v>
      </c>
      <c r="C718" s="92" t="s">
        <v>42</v>
      </c>
      <c r="D718" s="92" t="s">
        <v>42</v>
      </c>
      <c r="E718" s="92" t="s">
        <v>35</v>
      </c>
      <c r="F718" s="92" t="s">
        <v>263</v>
      </c>
      <c r="G718" s="100" t="s">
        <v>147</v>
      </c>
      <c r="H718" s="98">
        <v>0.55160999999999993</v>
      </c>
      <c r="I718" s="98">
        <v>0.73482249999999993</v>
      </c>
      <c r="J718" s="98">
        <v>1.7509675</v>
      </c>
      <c r="K718" s="98">
        <v>2.4391099999999994</v>
      </c>
      <c r="L718" s="98">
        <v>3.2568899999999994</v>
      </c>
      <c r="M718" s="98">
        <v>3.61646</v>
      </c>
      <c r="N718" s="98">
        <v>3.5058349999999989</v>
      </c>
      <c r="O718" s="98">
        <v>3.4004024999999998</v>
      </c>
      <c r="P718" s="98">
        <v>3.1056524999999997</v>
      </c>
      <c r="Q718" s="98">
        <v>3.0898049999999997</v>
      </c>
    </row>
    <row r="719" spans="1:17" hidden="1" x14ac:dyDescent="0.25">
      <c r="A719" s="92" t="s">
        <v>11</v>
      </c>
      <c r="B719" s="92" t="s">
        <v>12</v>
      </c>
      <c r="C719" s="92" t="s">
        <v>42</v>
      </c>
      <c r="D719" s="92" t="s">
        <v>42</v>
      </c>
      <c r="E719" s="92" t="s">
        <v>35</v>
      </c>
      <c r="F719" s="92" t="s">
        <v>205</v>
      </c>
      <c r="G719" s="100" t="s">
        <v>147</v>
      </c>
      <c r="H719" s="98">
        <v>3.7007950000000012</v>
      </c>
      <c r="I719" s="98">
        <v>6.2639250000000013</v>
      </c>
      <c r="J719" s="98">
        <v>9.5132999999999992</v>
      </c>
      <c r="K719" s="98">
        <v>14.0717325</v>
      </c>
      <c r="L719" s="98">
        <v>20.097060000000003</v>
      </c>
      <c r="M719" s="98">
        <v>26.4876875</v>
      </c>
      <c r="N719" s="98">
        <v>31.540352500000004</v>
      </c>
      <c r="O719" s="98">
        <v>36.554202500000017</v>
      </c>
      <c r="P719" s="98">
        <v>31.992347500000005</v>
      </c>
      <c r="Q719" s="98">
        <v>27.842169999999992</v>
      </c>
    </row>
    <row r="720" spans="1:17" hidden="1" x14ac:dyDescent="0.25">
      <c r="A720" s="92" t="s">
        <v>11</v>
      </c>
      <c r="B720" s="92" t="s">
        <v>12</v>
      </c>
      <c r="C720" s="92" t="s">
        <v>42</v>
      </c>
      <c r="D720" s="92" t="s">
        <v>42</v>
      </c>
      <c r="E720" s="92" t="s">
        <v>35</v>
      </c>
      <c r="F720" s="92" t="s">
        <v>204</v>
      </c>
      <c r="G720" s="100" t="s">
        <v>147</v>
      </c>
      <c r="H720" s="98">
        <v>8.028905</v>
      </c>
      <c r="I720" s="98">
        <v>14.656454999999998</v>
      </c>
      <c r="J720" s="98">
        <v>20.886457499999995</v>
      </c>
      <c r="K720" s="98">
        <v>27.788187499999996</v>
      </c>
      <c r="L720" s="98">
        <v>32.685324999999992</v>
      </c>
      <c r="M720" s="98">
        <v>35.70257749999999</v>
      </c>
      <c r="N720" s="98">
        <v>41.688937499999994</v>
      </c>
      <c r="O720" s="98">
        <v>45.846890000000002</v>
      </c>
      <c r="P720" s="98">
        <v>42.275539999999992</v>
      </c>
      <c r="Q720" s="98">
        <v>39.526227500000012</v>
      </c>
    </row>
    <row r="721" spans="1:17" hidden="1" x14ac:dyDescent="0.25">
      <c r="A721" s="92" t="s">
        <v>11</v>
      </c>
      <c r="B721" s="92" t="s">
        <v>12</v>
      </c>
      <c r="C721" s="92" t="s">
        <v>42</v>
      </c>
      <c r="D721" s="92" t="s">
        <v>42</v>
      </c>
      <c r="E721" s="92" t="s">
        <v>35</v>
      </c>
      <c r="F721" s="92" t="s">
        <v>228</v>
      </c>
      <c r="G721" s="100" t="s">
        <v>147</v>
      </c>
      <c r="H721" s="98">
        <v>7.0412500000000003E-2</v>
      </c>
      <c r="I721" s="98">
        <v>8.6627499999999996E-2</v>
      </c>
      <c r="J721" s="98">
        <v>0.26184750000000001</v>
      </c>
      <c r="K721" s="98">
        <v>0.3851500000000001</v>
      </c>
      <c r="L721" s="98">
        <v>0.56919500000000012</v>
      </c>
      <c r="M721" s="98">
        <v>0.74350749999999999</v>
      </c>
      <c r="N721" s="98">
        <v>0.77703499999999992</v>
      </c>
      <c r="O721" s="98">
        <v>0.81034250000000008</v>
      </c>
      <c r="P721" s="98">
        <v>0.80815250000000005</v>
      </c>
      <c r="Q721" s="98">
        <v>0.77641250000000006</v>
      </c>
    </row>
    <row r="722" spans="1:17" hidden="1" x14ac:dyDescent="0.25">
      <c r="A722" s="92" t="s">
        <v>11</v>
      </c>
      <c r="B722" s="92" t="s">
        <v>12</v>
      </c>
      <c r="C722" s="92" t="s">
        <v>42</v>
      </c>
      <c r="D722" s="92" t="s">
        <v>42</v>
      </c>
      <c r="E722" s="92" t="s">
        <v>35</v>
      </c>
      <c r="F722" s="92" t="s">
        <v>202</v>
      </c>
      <c r="G722" s="100" t="s">
        <v>147</v>
      </c>
      <c r="H722" s="98">
        <v>21.935375000000001</v>
      </c>
      <c r="I722" s="98">
        <v>24.588339999999999</v>
      </c>
      <c r="J722" s="98">
        <v>68.02994249999999</v>
      </c>
      <c r="K722" s="98">
        <v>96.814809999999994</v>
      </c>
      <c r="L722" s="98">
        <v>118.96762749999999</v>
      </c>
      <c r="M722" s="98">
        <v>139.60007499999998</v>
      </c>
      <c r="N722" s="98">
        <v>156.17874749999996</v>
      </c>
      <c r="O722" s="98">
        <v>159.76495749999998</v>
      </c>
      <c r="P722" s="98">
        <v>152.40842000000001</v>
      </c>
      <c r="Q722" s="98">
        <v>152.43592000000004</v>
      </c>
    </row>
    <row r="723" spans="1:17" hidden="1" x14ac:dyDescent="0.25">
      <c r="A723" s="92" t="s">
        <v>11</v>
      </c>
      <c r="B723" s="92" t="s">
        <v>12</v>
      </c>
      <c r="C723" s="92" t="s">
        <v>42</v>
      </c>
      <c r="D723" s="92" t="s">
        <v>42</v>
      </c>
      <c r="E723" s="92" t="s">
        <v>35</v>
      </c>
      <c r="F723" s="92" t="s">
        <v>264</v>
      </c>
      <c r="G723" s="100" t="s">
        <v>147</v>
      </c>
      <c r="H723" s="98">
        <v>0</v>
      </c>
      <c r="I723" s="98">
        <v>0</v>
      </c>
      <c r="J723" s="98">
        <v>0</v>
      </c>
      <c r="K723" s="98">
        <v>0</v>
      </c>
      <c r="L723" s="98">
        <v>0</v>
      </c>
      <c r="M723" s="98">
        <v>0</v>
      </c>
      <c r="N723" s="98">
        <v>0</v>
      </c>
      <c r="O723" s="98">
        <v>0</v>
      </c>
      <c r="P723" s="98">
        <v>0</v>
      </c>
      <c r="Q723" s="98">
        <v>0</v>
      </c>
    </row>
    <row r="724" spans="1:17" hidden="1" x14ac:dyDescent="0.25">
      <c r="A724" s="92" t="s">
        <v>11</v>
      </c>
      <c r="B724" s="92" t="s">
        <v>12</v>
      </c>
      <c r="C724" s="92" t="s">
        <v>42</v>
      </c>
      <c r="D724" s="92" t="s">
        <v>42</v>
      </c>
      <c r="E724" s="92" t="s">
        <v>35</v>
      </c>
      <c r="F724" s="92" t="s">
        <v>210</v>
      </c>
      <c r="G724" s="100" t="s">
        <v>147</v>
      </c>
      <c r="H724" s="98">
        <v>1.8530000000000001E-2</v>
      </c>
      <c r="I724" s="98">
        <v>4.3797499999999989E-2</v>
      </c>
      <c r="J724" s="98">
        <v>6.4332499999999987E-2</v>
      </c>
      <c r="K724" s="98">
        <v>5.4094999999999997E-2</v>
      </c>
      <c r="L724" s="98">
        <v>9.1872499999999982E-2</v>
      </c>
      <c r="M724" s="98">
        <v>0.15377249999999998</v>
      </c>
      <c r="N724" s="98">
        <v>0.18450249999999999</v>
      </c>
      <c r="O724" s="98">
        <v>0.3500625</v>
      </c>
      <c r="P724" s="98">
        <v>0.24878499999999998</v>
      </c>
      <c r="Q724" s="98">
        <v>0.21619250000000001</v>
      </c>
    </row>
    <row r="725" spans="1:17" hidden="1" x14ac:dyDescent="0.25">
      <c r="A725" s="92" t="s">
        <v>11</v>
      </c>
      <c r="B725" s="92" t="s">
        <v>12</v>
      </c>
      <c r="C725" s="92" t="s">
        <v>42</v>
      </c>
      <c r="D725" s="92" t="s">
        <v>42</v>
      </c>
      <c r="E725" s="92" t="s">
        <v>35</v>
      </c>
      <c r="F725" s="92" t="s">
        <v>199</v>
      </c>
      <c r="G725" s="100" t="s">
        <v>147</v>
      </c>
      <c r="H725" s="98">
        <v>9.1142900000000004</v>
      </c>
      <c r="I725" s="98">
        <v>16.078252499999998</v>
      </c>
      <c r="J725" s="98">
        <v>25.463122499999997</v>
      </c>
      <c r="K725" s="98">
        <v>35.867084999999989</v>
      </c>
      <c r="L725" s="98">
        <v>48.681955000000009</v>
      </c>
      <c r="M725" s="98">
        <v>57.111757499999996</v>
      </c>
      <c r="N725" s="98">
        <v>62.764335000000003</v>
      </c>
      <c r="O725" s="98">
        <v>62.973520000000008</v>
      </c>
      <c r="P725" s="98">
        <v>56.274484999999999</v>
      </c>
      <c r="Q725" s="98">
        <v>52.253430000000009</v>
      </c>
    </row>
    <row r="726" spans="1:17" hidden="1" x14ac:dyDescent="0.25">
      <c r="A726" s="92" t="s">
        <v>11</v>
      </c>
      <c r="B726" s="92" t="s">
        <v>12</v>
      </c>
      <c r="C726" s="92" t="s">
        <v>42</v>
      </c>
      <c r="D726" s="92" t="s">
        <v>42</v>
      </c>
      <c r="E726" s="92" t="s">
        <v>35</v>
      </c>
      <c r="F726" s="92" t="s">
        <v>219</v>
      </c>
      <c r="G726" s="100" t="s">
        <v>147</v>
      </c>
      <c r="H726" s="98">
        <v>1.4125450000000002</v>
      </c>
      <c r="I726" s="98">
        <v>2.3626199999999997</v>
      </c>
      <c r="J726" s="98">
        <v>4.1431049999999994</v>
      </c>
      <c r="K726" s="98">
        <v>6.0664049999999987</v>
      </c>
      <c r="L726" s="98">
        <v>9.0737400000000008</v>
      </c>
      <c r="M726" s="98">
        <v>11.519262499999998</v>
      </c>
      <c r="N726" s="98">
        <v>12.119785</v>
      </c>
      <c r="O726" s="98">
        <v>14.296062499999998</v>
      </c>
      <c r="P726" s="98">
        <v>13.414997500000002</v>
      </c>
      <c r="Q726" s="98">
        <v>13.010615000000003</v>
      </c>
    </row>
    <row r="727" spans="1:17" hidden="1" x14ac:dyDescent="0.25">
      <c r="A727" s="92" t="s">
        <v>11</v>
      </c>
      <c r="B727" s="92" t="s">
        <v>12</v>
      </c>
      <c r="C727" s="92" t="s">
        <v>42</v>
      </c>
      <c r="D727" s="92" t="s">
        <v>42</v>
      </c>
      <c r="E727" s="92" t="s">
        <v>35</v>
      </c>
      <c r="F727" s="92" t="s">
        <v>200</v>
      </c>
      <c r="G727" s="100" t="s">
        <v>147</v>
      </c>
      <c r="H727" s="98">
        <v>7.6266475000000025</v>
      </c>
      <c r="I727" s="98">
        <v>12.172392499999999</v>
      </c>
      <c r="J727" s="98">
        <v>18.140877499999998</v>
      </c>
      <c r="K727" s="98">
        <v>22.279560000000004</v>
      </c>
      <c r="L727" s="98">
        <v>28.967392499999995</v>
      </c>
      <c r="M727" s="98">
        <v>34.212250000000004</v>
      </c>
      <c r="N727" s="98">
        <v>38.380075000000005</v>
      </c>
      <c r="O727" s="98">
        <v>45.234337500000017</v>
      </c>
      <c r="P727" s="98">
        <v>40.829502500000004</v>
      </c>
      <c r="Q727" s="98">
        <v>38.915380000000006</v>
      </c>
    </row>
    <row r="728" spans="1:17" hidden="1" x14ac:dyDescent="0.25">
      <c r="A728" s="92" t="s">
        <v>11</v>
      </c>
      <c r="B728" s="92" t="s">
        <v>12</v>
      </c>
      <c r="C728" s="92" t="s">
        <v>42</v>
      </c>
      <c r="D728" s="92" t="s">
        <v>42</v>
      </c>
      <c r="E728" s="92" t="s">
        <v>36</v>
      </c>
      <c r="F728" s="92" t="s">
        <v>260</v>
      </c>
      <c r="G728" s="100" t="s">
        <v>147</v>
      </c>
      <c r="H728" s="98">
        <v>0</v>
      </c>
      <c r="I728" s="98">
        <v>5.0550000000000005E-3</v>
      </c>
      <c r="J728" s="98">
        <v>0.16463750000000002</v>
      </c>
      <c r="K728" s="98">
        <v>0.19422999999999999</v>
      </c>
      <c r="L728" s="98">
        <v>0.17347750000000001</v>
      </c>
      <c r="M728" s="98">
        <v>0.16053250000000002</v>
      </c>
      <c r="N728" s="98">
        <v>0.15552499999999997</v>
      </c>
      <c r="O728" s="98">
        <v>0.1312825</v>
      </c>
      <c r="P728" s="98">
        <v>0.11384749999999999</v>
      </c>
      <c r="Q728" s="98">
        <v>0.1161925</v>
      </c>
    </row>
    <row r="729" spans="1:17" hidden="1" x14ac:dyDescent="0.25">
      <c r="A729" s="92" t="s">
        <v>11</v>
      </c>
      <c r="B729" s="92" t="s">
        <v>12</v>
      </c>
      <c r="C729" s="92" t="s">
        <v>42</v>
      </c>
      <c r="D729" s="92" t="s">
        <v>42</v>
      </c>
      <c r="E729" s="92" t="s">
        <v>36</v>
      </c>
      <c r="F729" s="92" t="s">
        <v>203</v>
      </c>
      <c r="G729" s="100" t="s">
        <v>147</v>
      </c>
      <c r="H729" s="98">
        <v>1.9508874999999997</v>
      </c>
      <c r="I729" s="98">
        <v>4.0757350000000008</v>
      </c>
      <c r="J729" s="98">
        <v>4.9316149999999999</v>
      </c>
      <c r="K729" s="98">
        <v>3.1175400000000004</v>
      </c>
      <c r="L729" s="98">
        <v>3.3097400000000006</v>
      </c>
      <c r="M729" s="98">
        <v>3.0129474999999997</v>
      </c>
      <c r="N729" s="98">
        <v>2.5649424999999995</v>
      </c>
      <c r="O729" s="98">
        <v>2.0049974999999995</v>
      </c>
      <c r="P729" s="98">
        <v>2.3646599999999998</v>
      </c>
      <c r="Q729" s="98">
        <v>3.7674025000000007</v>
      </c>
    </row>
    <row r="730" spans="1:17" hidden="1" x14ac:dyDescent="0.25">
      <c r="A730" s="92" t="s">
        <v>11</v>
      </c>
      <c r="B730" s="92" t="s">
        <v>12</v>
      </c>
      <c r="C730" s="92" t="s">
        <v>42</v>
      </c>
      <c r="D730" s="92" t="s">
        <v>42</v>
      </c>
      <c r="E730" s="92" t="s">
        <v>36</v>
      </c>
      <c r="F730" s="92" t="s">
        <v>191</v>
      </c>
      <c r="G730" s="100" t="s">
        <v>147</v>
      </c>
      <c r="H730" s="98">
        <v>0.13180500000000003</v>
      </c>
      <c r="I730" s="98">
        <v>1.9183650000000008</v>
      </c>
      <c r="J730" s="98">
        <v>3.5375175000000003</v>
      </c>
      <c r="K730" s="98">
        <v>3.8995924999999998</v>
      </c>
      <c r="L730" s="98">
        <v>3.9417374999999995</v>
      </c>
      <c r="M730" s="98">
        <v>4.5009025000000005</v>
      </c>
      <c r="N730" s="98">
        <v>4.5162800000000001</v>
      </c>
      <c r="O730" s="98">
        <v>5.4697949999999995</v>
      </c>
      <c r="P730" s="98">
        <v>5.3427550000000004</v>
      </c>
      <c r="Q730" s="98">
        <v>6.1437200000000001</v>
      </c>
    </row>
    <row r="731" spans="1:17" hidden="1" x14ac:dyDescent="0.25">
      <c r="A731" s="92" t="s">
        <v>11</v>
      </c>
      <c r="B731" s="92" t="s">
        <v>12</v>
      </c>
      <c r="C731" s="92" t="s">
        <v>42</v>
      </c>
      <c r="D731" s="92" t="s">
        <v>42</v>
      </c>
      <c r="E731" s="92" t="s">
        <v>36</v>
      </c>
      <c r="F731" s="92" t="s">
        <v>192</v>
      </c>
      <c r="G731" s="100" t="s">
        <v>147</v>
      </c>
      <c r="H731" s="98">
        <v>0.2830725</v>
      </c>
      <c r="I731" s="98">
        <v>2.5912349999999997</v>
      </c>
      <c r="J731" s="98">
        <v>2.6526775000000002</v>
      </c>
      <c r="K731" s="98">
        <v>2.3303175</v>
      </c>
      <c r="L731" s="98">
        <v>2.6038950000000001</v>
      </c>
      <c r="M731" s="98">
        <v>2.3762025000000002</v>
      </c>
      <c r="N731" s="98">
        <v>1.9345874999999999</v>
      </c>
      <c r="O731" s="98">
        <v>1.879615</v>
      </c>
      <c r="P731" s="98">
        <v>1.7674024999999998</v>
      </c>
      <c r="Q731" s="98">
        <v>1.6976224999999998</v>
      </c>
    </row>
    <row r="732" spans="1:17" hidden="1" x14ac:dyDescent="0.25">
      <c r="A732" s="92" t="s">
        <v>11</v>
      </c>
      <c r="B732" s="92" t="s">
        <v>12</v>
      </c>
      <c r="C732" s="92" t="s">
        <v>42</v>
      </c>
      <c r="D732" s="92" t="s">
        <v>42</v>
      </c>
      <c r="E732" s="92" t="s">
        <v>36</v>
      </c>
      <c r="F732" s="92" t="s">
        <v>206</v>
      </c>
      <c r="G732" s="100" t="s">
        <v>147</v>
      </c>
      <c r="H732" s="98">
        <v>0.25216</v>
      </c>
      <c r="I732" s="98">
        <v>0.34088249999999998</v>
      </c>
      <c r="J732" s="98">
        <v>0.2988575</v>
      </c>
      <c r="K732" s="98">
        <v>0.25917999999999997</v>
      </c>
      <c r="L732" s="98">
        <v>0.21015</v>
      </c>
      <c r="M732" s="98">
        <v>0.189135</v>
      </c>
      <c r="N732" s="98">
        <v>0.15177500000000005</v>
      </c>
      <c r="O732" s="98">
        <v>0.15411000000000002</v>
      </c>
      <c r="P732" s="98">
        <v>0.17279000000000003</v>
      </c>
      <c r="Q732" s="98">
        <v>0.17746000000000001</v>
      </c>
    </row>
    <row r="733" spans="1:17" hidden="1" x14ac:dyDescent="0.25">
      <c r="A733" s="92" t="s">
        <v>11</v>
      </c>
      <c r="B733" s="92" t="s">
        <v>12</v>
      </c>
      <c r="C733" s="92" t="s">
        <v>42</v>
      </c>
      <c r="D733" s="92" t="s">
        <v>42</v>
      </c>
      <c r="E733" s="92" t="s">
        <v>36</v>
      </c>
      <c r="F733" s="92" t="s">
        <v>220</v>
      </c>
      <c r="G733" s="100" t="s">
        <v>147</v>
      </c>
      <c r="H733" s="98">
        <v>3.7359999999999997E-2</v>
      </c>
      <c r="I733" s="98">
        <v>0.37820249999999994</v>
      </c>
      <c r="J733" s="98">
        <v>0.44588749999999994</v>
      </c>
      <c r="K733" s="98">
        <v>0.52059</v>
      </c>
      <c r="L733" s="98">
        <v>0.36184250000000001</v>
      </c>
      <c r="M733" s="98">
        <v>0.43888749999999999</v>
      </c>
      <c r="N733" s="98">
        <v>0.39395249999999993</v>
      </c>
      <c r="O733" s="98">
        <v>0.32314250000000005</v>
      </c>
      <c r="P733" s="98">
        <v>0.33539999999999992</v>
      </c>
      <c r="Q733" s="98">
        <v>0.21907750000000001</v>
      </c>
    </row>
    <row r="734" spans="1:17" hidden="1" x14ac:dyDescent="0.25">
      <c r="A734" s="92" t="s">
        <v>11</v>
      </c>
      <c r="B734" s="92" t="s">
        <v>12</v>
      </c>
      <c r="C734" s="92" t="s">
        <v>42</v>
      </c>
      <c r="D734" s="92" t="s">
        <v>42</v>
      </c>
      <c r="E734" s="92" t="s">
        <v>36</v>
      </c>
      <c r="F734" s="92" t="s">
        <v>224</v>
      </c>
      <c r="G734" s="100" t="s">
        <v>147</v>
      </c>
      <c r="H734" s="98">
        <v>0.20314500000000002</v>
      </c>
      <c r="I734" s="98">
        <v>0.29128750000000003</v>
      </c>
      <c r="J734" s="98">
        <v>0.30179250000000002</v>
      </c>
      <c r="K734" s="98">
        <v>0.27707750000000003</v>
      </c>
      <c r="L734" s="98">
        <v>0.27550750000000002</v>
      </c>
      <c r="M734" s="98">
        <v>0.28640500000000002</v>
      </c>
      <c r="N734" s="98">
        <v>0.31228249999999991</v>
      </c>
      <c r="O734" s="98">
        <v>0.29825500000000005</v>
      </c>
      <c r="P734" s="98">
        <v>0.25955000000000006</v>
      </c>
      <c r="Q734" s="98">
        <v>0.24664249999999999</v>
      </c>
    </row>
    <row r="735" spans="1:17" hidden="1" x14ac:dyDescent="0.25">
      <c r="A735" s="92" t="s">
        <v>11</v>
      </c>
      <c r="B735" s="92" t="s">
        <v>12</v>
      </c>
      <c r="C735" s="92" t="s">
        <v>42</v>
      </c>
      <c r="D735" s="92" t="s">
        <v>42</v>
      </c>
      <c r="E735" s="92" t="s">
        <v>36</v>
      </c>
      <c r="F735" s="92" t="s">
        <v>259</v>
      </c>
      <c r="G735" s="100" t="s">
        <v>147</v>
      </c>
      <c r="H735" s="98">
        <v>0.75193249999999989</v>
      </c>
      <c r="I735" s="98">
        <v>0.88735249999999999</v>
      </c>
      <c r="J735" s="98">
        <v>1.1902524999999999</v>
      </c>
      <c r="K735" s="98">
        <v>0.97567749999999998</v>
      </c>
      <c r="L735" s="98">
        <v>0.51206499999999999</v>
      </c>
      <c r="M735" s="98">
        <v>9.8055000000000003E-2</v>
      </c>
      <c r="N735" s="98">
        <v>0</v>
      </c>
      <c r="O735" s="98">
        <v>0</v>
      </c>
      <c r="P735" s="98">
        <v>0</v>
      </c>
      <c r="Q735" s="98">
        <v>0</v>
      </c>
    </row>
    <row r="736" spans="1:17" hidden="1" x14ac:dyDescent="0.25">
      <c r="A736" s="92" t="s">
        <v>11</v>
      </c>
      <c r="B736" s="92" t="s">
        <v>12</v>
      </c>
      <c r="C736" s="92" t="s">
        <v>42</v>
      </c>
      <c r="D736" s="92" t="s">
        <v>42</v>
      </c>
      <c r="E736" s="92" t="s">
        <v>36</v>
      </c>
      <c r="F736" s="92" t="s">
        <v>223</v>
      </c>
      <c r="G736" s="100" t="s">
        <v>147</v>
      </c>
      <c r="H736" s="98">
        <v>0</v>
      </c>
      <c r="I736" s="98">
        <v>0</v>
      </c>
      <c r="J736" s="98">
        <v>8.1675000000000011E-3</v>
      </c>
      <c r="K736" s="98">
        <v>6.2174999999999999E-3</v>
      </c>
      <c r="L736" s="98">
        <v>1.165E-3</v>
      </c>
      <c r="M736" s="98">
        <v>1.3417499999999999E-2</v>
      </c>
      <c r="N736" s="98">
        <v>0.13634499999999999</v>
      </c>
      <c r="O736" s="98">
        <v>0.10405500000000001</v>
      </c>
      <c r="P736" s="98">
        <v>3.1702500000000002E-2</v>
      </c>
      <c r="Q736" s="98">
        <v>6.2247500000000004E-2</v>
      </c>
    </row>
    <row r="737" spans="1:17" hidden="1" x14ac:dyDescent="0.25">
      <c r="A737" s="92" t="s">
        <v>11</v>
      </c>
      <c r="B737" s="92" t="s">
        <v>12</v>
      </c>
      <c r="C737" s="92" t="s">
        <v>42</v>
      </c>
      <c r="D737" s="92" t="s">
        <v>42</v>
      </c>
      <c r="E737" s="92" t="s">
        <v>36</v>
      </c>
      <c r="F737" s="92" t="s">
        <v>221</v>
      </c>
      <c r="G737" s="100" t="s">
        <v>147</v>
      </c>
      <c r="H737" s="98">
        <v>0.52412249999999994</v>
      </c>
      <c r="I737" s="98">
        <v>1.0984700000000001</v>
      </c>
      <c r="J737" s="98">
        <v>1.0988174999999998</v>
      </c>
      <c r="K737" s="98">
        <v>1.0964825</v>
      </c>
      <c r="L737" s="98">
        <v>1.1466749999999999</v>
      </c>
      <c r="M737" s="98">
        <v>1.0875199999999998</v>
      </c>
      <c r="N737" s="98">
        <v>1.0167175000000002</v>
      </c>
      <c r="O737" s="98">
        <v>0.95174250000000005</v>
      </c>
      <c r="P737" s="98">
        <v>0.9890850000000001</v>
      </c>
      <c r="Q737" s="98">
        <v>0.75953249999999994</v>
      </c>
    </row>
    <row r="738" spans="1:17" hidden="1" x14ac:dyDescent="0.25">
      <c r="A738" s="92" t="s">
        <v>11</v>
      </c>
      <c r="B738" s="92" t="s">
        <v>12</v>
      </c>
      <c r="C738" s="92" t="s">
        <v>42</v>
      </c>
      <c r="D738" s="92" t="s">
        <v>42</v>
      </c>
      <c r="E738" s="92" t="s">
        <v>36</v>
      </c>
      <c r="F738" s="92" t="s">
        <v>222</v>
      </c>
      <c r="G738" s="100" t="s">
        <v>147</v>
      </c>
      <c r="H738" s="98">
        <v>0</v>
      </c>
      <c r="I738" s="98">
        <v>2.8004999999999999E-2</v>
      </c>
      <c r="J738" s="98">
        <v>4.2582499999999995E-2</v>
      </c>
      <c r="K738" s="98">
        <v>6.1834999999999994E-2</v>
      </c>
      <c r="L738" s="98">
        <v>5.7169999999999999E-2</v>
      </c>
      <c r="M738" s="98">
        <v>3.0892500000000003E-2</v>
      </c>
      <c r="N738" s="98">
        <v>2.3307499999999995E-2</v>
      </c>
      <c r="O738" s="98">
        <v>2.6827500000000001E-2</v>
      </c>
      <c r="P738" s="98">
        <v>1.5744999999999999E-2</v>
      </c>
      <c r="Q738" s="98">
        <v>6.4099999999999999E-3</v>
      </c>
    </row>
    <row r="739" spans="1:17" hidden="1" x14ac:dyDescent="0.25">
      <c r="A739" s="92" t="s">
        <v>11</v>
      </c>
      <c r="B739" s="92" t="s">
        <v>12</v>
      </c>
      <c r="C739" s="92" t="s">
        <v>42</v>
      </c>
      <c r="D739" s="92" t="s">
        <v>42</v>
      </c>
      <c r="E739" s="92" t="s">
        <v>36</v>
      </c>
      <c r="F739" s="92" t="s">
        <v>201</v>
      </c>
      <c r="G739" s="100" t="s">
        <v>147</v>
      </c>
      <c r="H739" s="98">
        <v>0.60741999999999996</v>
      </c>
      <c r="I739" s="98">
        <v>4.3921374999999996</v>
      </c>
      <c r="J739" s="98">
        <v>6.7364949999999988</v>
      </c>
      <c r="K739" s="98">
        <v>6.8407174999999976</v>
      </c>
      <c r="L739" s="98">
        <v>5.7351324999999997</v>
      </c>
      <c r="M739" s="98">
        <v>5.3567325000000006</v>
      </c>
      <c r="N739" s="98">
        <v>3.4758299999999998</v>
      </c>
      <c r="O739" s="98">
        <v>2.9195750000000009</v>
      </c>
      <c r="P739" s="98">
        <v>3.0619799999999997</v>
      </c>
      <c r="Q739" s="98">
        <v>3.5509050000000011</v>
      </c>
    </row>
    <row r="740" spans="1:17" hidden="1" x14ac:dyDescent="0.25">
      <c r="A740" s="92" t="s">
        <v>11</v>
      </c>
      <c r="B740" s="92" t="s">
        <v>12</v>
      </c>
      <c r="C740" s="92" t="s">
        <v>42</v>
      </c>
      <c r="D740" s="92" t="s">
        <v>42</v>
      </c>
      <c r="E740" s="92" t="s">
        <v>36</v>
      </c>
      <c r="F740" s="92" t="s">
        <v>207</v>
      </c>
      <c r="G740" s="100" t="s">
        <v>147</v>
      </c>
      <c r="H740" s="98">
        <v>2.8051149999999998</v>
      </c>
      <c r="I740" s="98">
        <v>1.9082850000000002</v>
      </c>
      <c r="J740" s="98">
        <v>1.9833750000000001</v>
      </c>
      <c r="K740" s="98">
        <v>1.6307124999999996</v>
      </c>
      <c r="L740" s="98">
        <v>1.0767724999999999</v>
      </c>
      <c r="M740" s="98">
        <v>0.80911749999999993</v>
      </c>
      <c r="N740" s="98">
        <v>1.0662924999999999</v>
      </c>
      <c r="O740" s="98">
        <v>0.98611249999999984</v>
      </c>
      <c r="P740" s="98">
        <v>0.96226249999999991</v>
      </c>
      <c r="Q740" s="98">
        <v>1.1282274999999999</v>
      </c>
    </row>
    <row r="741" spans="1:17" hidden="1" x14ac:dyDescent="0.25">
      <c r="A741" s="92" t="s">
        <v>11</v>
      </c>
      <c r="B741" s="92" t="s">
        <v>12</v>
      </c>
      <c r="C741" s="92" t="s">
        <v>42</v>
      </c>
      <c r="D741" s="92" t="s">
        <v>42</v>
      </c>
      <c r="E741" s="92" t="s">
        <v>36</v>
      </c>
      <c r="F741" s="92" t="s">
        <v>218</v>
      </c>
      <c r="G741" s="100" t="s">
        <v>147</v>
      </c>
      <c r="H741" s="98">
        <v>1.5871549999999999</v>
      </c>
      <c r="I741" s="98">
        <v>3.0649674999999998</v>
      </c>
      <c r="J741" s="98">
        <v>3.8108199999999997</v>
      </c>
      <c r="K741" s="98">
        <v>3.89602</v>
      </c>
      <c r="L741" s="98">
        <v>4.0757974999999993</v>
      </c>
      <c r="M741" s="98">
        <v>3.6653124999999993</v>
      </c>
      <c r="N741" s="98">
        <v>3.8221149999999997</v>
      </c>
      <c r="O741" s="98">
        <v>3.7814300000000003</v>
      </c>
      <c r="P741" s="98">
        <v>3.6851374999999997</v>
      </c>
      <c r="Q741" s="98">
        <v>3.59857</v>
      </c>
    </row>
    <row r="742" spans="1:17" hidden="1" x14ac:dyDescent="0.25">
      <c r="A742" s="92" t="s">
        <v>11</v>
      </c>
      <c r="B742" s="92" t="s">
        <v>12</v>
      </c>
      <c r="C742" s="92" t="s">
        <v>42</v>
      </c>
      <c r="D742" s="92" t="s">
        <v>42</v>
      </c>
      <c r="E742" s="92" t="s">
        <v>36</v>
      </c>
      <c r="F742" s="92" t="s">
        <v>194</v>
      </c>
      <c r="G742" s="100" t="s">
        <v>147</v>
      </c>
      <c r="H742" s="98">
        <v>7.1896725000000004</v>
      </c>
      <c r="I742" s="98">
        <v>66.467429999999993</v>
      </c>
      <c r="J742" s="98">
        <v>84.713529999999992</v>
      </c>
      <c r="K742" s="98">
        <v>84.409202500000006</v>
      </c>
      <c r="L742" s="98">
        <v>83.646634999999975</v>
      </c>
      <c r="M742" s="98">
        <v>84.018815000000004</v>
      </c>
      <c r="N742" s="98">
        <v>83.128137500000008</v>
      </c>
      <c r="O742" s="98">
        <v>82.857935000000012</v>
      </c>
      <c r="P742" s="98">
        <v>76.332490000000007</v>
      </c>
      <c r="Q742" s="98">
        <v>75.807654999999983</v>
      </c>
    </row>
    <row r="743" spans="1:17" hidden="1" x14ac:dyDescent="0.25">
      <c r="A743" s="92" t="s">
        <v>11</v>
      </c>
      <c r="B743" s="92" t="s">
        <v>12</v>
      </c>
      <c r="C743" s="92" t="s">
        <v>42</v>
      </c>
      <c r="D743" s="92" t="s">
        <v>42</v>
      </c>
      <c r="E743" s="92" t="s">
        <v>36</v>
      </c>
      <c r="F743" s="92" t="s">
        <v>195</v>
      </c>
      <c r="G743" s="100" t="s">
        <v>147</v>
      </c>
      <c r="H743" s="98">
        <v>0.18212250000000005</v>
      </c>
      <c r="I743" s="98">
        <v>0.34323500000000007</v>
      </c>
      <c r="J743" s="98">
        <v>0.47632249999999987</v>
      </c>
      <c r="K743" s="98">
        <v>0.3642399999999999</v>
      </c>
      <c r="L743" s="98">
        <v>0.28252999999999995</v>
      </c>
      <c r="M743" s="98">
        <v>0.26384750000000001</v>
      </c>
      <c r="N743" s="98">
        <v>0.28253250000000002</v>
      </c>
      <c r="O743" s="98">
        <v>0.24050500000000005</v>
      </c>
      <c r="P743" s="98">
        <v>0.16111500000000004</v>
      </c>
      <c r="Q743" s="98">
        <v>9.1065000000000007E-2</v>
      </c>
    </row>
    <row r="744" spans="1:17" hidden="1" x14ac:dyDescent="0.25">
      <c r="A744" s="92" t="s">
        <v>11</v>
      </c>
      <c r="B744" s="92" t="s">
        <v>12</v>
      </c>
      <c r="C744" s="92" t="s">
        <v>42</v>
      </c>
      <c r="D744" s="92" t="s">
        <v>42</v>
      </c>
      <c r="E744" s="92" t="s">
        <v>36</v>
      </c>
      <c r="F744" s="92" t="s">
        <v>209</v>
      </c>
      <c r="G744" s="100" t="s">
        <v>147</v>
      </c>
      <c r="H744" s="98">
        <v>6.6159125000000003</v>
      </c>
      <c r="I744" s="98">
        <v>5.631825000000001</v>
      </c>
      <c r="J744" s="98">
        <v>4.1444625000000004</v>
      </c>
      <c r="K744" s="98">
        <v>2.0652525000000002</v>
      </c>
      <c r="L744" s="98">
        <v>2.653775</v>
      </c>
      <c r="M744" s="98">
        <v>3.4202625000000006</v>
      </c>
      <c r="N744" s="98">
        <v>3.6001375000000002</v>
      </c>
      <c r="O744" s="98">
        <v>2.030195</v>
      </c>
      <c r="P744" s="98">
        <v>2.8036924999999999</v>
      </c>
      <c r="Q744" s="98">
        <v>2.8266074999999997</v>
      </c>
    </row>
    <row r="745" spans="1:17" hidden="1" x14ac:dyDescent="0.25">
      <c r="A745" s="92" t="s">
        <v>11</v>
      </c>
      <c r="B745" s="92" t="s">
        <v>12</v>
      </c>
      <c r="C745" s="92" t="s">
        <v>42</v>
      </c>
      <c r="D745" s="92" t="s">
        <v>42</v>
      </c>
      <c r="E745" s="92" t="s">
        <v>36</v>
      </c>
      <c r="F745" s="92" t="s">
        <v>208</v>
      </c>
      <c r="G745" s="100" t="s">
        <v>147</v>
      </c>
      <c r="H745" s="98">
        <v>9.6296749999999989</v>
      </c>
      <c r="I745" s="98">
        <v>9.6029400000000003</v>
      </c>
      <c r="J745" s="98">
        <v>7.4743049999999993</v>
      </c>
      <c r="K745" s="98">
        <v>3.5847974999999996</v>
      </c>
      <c r="L745" s="98">
        <v>7.1057499999999996</v>
      </c>
      <c r="M745" s="98">
        <v>8.2661075000000004</v>
      </c>
      <c r="N745" s="98">
        <v>3.0716049999999999</v>
      </c>
      <c r="O745" s="98">
        <v>0.89186749999999992</v>
      </c>
      <c r="P745" s="98">
        <v>0.53230999999999995</v>
      </c>
      <c r="Q745" s="98">
        <v>0.40392249999999996</v>
      </c>
    </row>
    <row r="746" spans="1:17" hidden="1" x14ac:dyDescent="0.25">
      <c r="A746" s="92" t="s">
        <v>11</v>
      </c>
      <c r="B746" s="92" t="s">
        <v>12</v>
      </c>
      <c r="C746" s="92" t="s">
        <v>42</v>
      </c>
      <c r="D746" s="92" t="s">
        <v>42</v>
      </c>
      <c r="E746" s="92" t="s">
        <v>36</v>
      </c>
      <c r="F746" s="92" t="s">
        <v>261</v>
      </c>
      <c r="G746" s="100" t="s">
        <v>147</v>
      </c>
      <c r="H746" s="98">
        <v>0</v>
      </c>
      <c r="I746" s="98">
        <v>0</v>
      </c>
      <c r="J746" s="98">
        <v>0</v>
      </c>
      <c r="K746" s="98">
        <v>0</v>
      </c>
      <c r="L746" s="98">
        <v>0</v>
      </c>
      <c r="M746" s="98">
        <v>0</v>
      </c>
      <c r="N746" s="98">
        <v>0</v>
      </c>
      <c r="O746" s="98">
        <v>3.5017499999999993E-2</v>
      </c>
      <c r="P746" s="98">
        <v>1.1672499999999999E-2</v>
      </c>
      <c r="Q746" s="98">
        <v>4.6649999999999999E-3</v>
      </c>
    </row>
    <row r="747" spans="1:17" hidden="1" x14ac:dyDescent="0.25">
      <c r="A747" s="92" t="s">
        <v>11</v>
      </c>
      <c r="B747" s="92" t="s">
        <v>12</v>
      </c>
      <c r="C747" s="92" t="s">
        <v>42</v>
      </c>
      <c r="D747" s="92" t="s">
        <v>42</v>
      </c>
      <c r="E747" s="92" t="s">
        <v>36</v>
      </c>
      <c r="F747" s="92" t="s">
        <v>196</v>
      </c>
      <c r="G747" s="100" t="s">
        <v>147</v>
      </c>
      <c r="H747" s="98">
        <v>2.6833324999999997</v>
      </c>
      <c r="I747" s="98">
        <v>4.1954249999999993</v>
      </c>
      <c r="J747" s="98">
        <v>5.7687324999999987</v>
      </c>
      <c r="K747" s="98">
        <v>3.7988600000000003</v>
      </c>
      <c r="L747" s="98">
        <v>5.2657975000000006</v>
      </c>
      <c r="M747" s="98">
        <v>6.6284675000000011</v>
      </c>
      <c r="N747" s="98">
        <v>3.3703325000000004</v>
      </c>
      <c r="O747" s="98">
        <v>1.0955974999999998</v>
      </c>
      <c r="P747" s="98">
        <v>1.3385674999999999</v>
      </c>
      <c r="Q747" s="98">
        <v>1.3578375</v>
      </c>
    </row>
    <row r="748" spans="1:17" hidden="1" x14ac:dyDescent="0.25">
      <c r="A748" s="92" t="s">
        <v>11</v>
      </c>
      <c r="B748" s="92" t="s">
        <v>12</v>
      </c>
      <c r="C748" s="92" t="s">
        <v>42</v>
      </c>
      <c r="D748" s="92" t="s">
        <v>42</v>
      </c>
      <c r="E748" s="92" t="s">
        <v>36</v>
      </c>
      <c r="F748" s="92" t="s">
        <v>197</v>
      </c>
      <c r="G748" s="100" t="s">
        <v>147</v>
      </c>
      <c r="H748" s="98">
        <v>17.327274999999997</v>
      </c>
      <c r="I748" s="98">
        <v>9.6566949999999991</v>
      </c>
      <c r="J748" s="98">
        <v>8.4045849999999991</v>
      </c>
      <c r="K748" s="98">
        <v>9.5385224999999991</v>
      </c>
      <c r="L748" s="98">
        <v>9.9701225000000004</v>
      </c>
      <c r="M748" s="98">
        <v>11.75877</v>
      </c>
      <c r="N748" s="98">
        <v>11.986305</v>
      </c>
      <c r="O748" s="98">
        <v>9.8799375000000005</v>
      </c>
      <c r="P748" s="98">
        <v>8.4120150000000002</v>
      </c>
      <c r="Q748" s="98">
        <v>9.5405100000000029</v>
      </c>
    </row>
    <row r="749" spans="1:17" hidden="1" x14ac:dyDescent="0.25">
      <c r="A749" s="92" t="s">
        <v>11</v>
      </c>
      <c r="B749" s="92" t="s">
        <v>12</v>
      </c>
      <c r="C749" s="92" t="s">
        <v>42</v>
      </c>
      <c r="D749" s="92" t="s">
        <v>42</v>
      </c>
      <c r="E749" s="92" t="s">
        <v>36</v>
      </c>
      <c r="F749" s="92" t="s">
        <v>229</v>
      </c>
      <c r="G749" s="100" t="s">
        <v>147</v>
      </c>
      <c r="H749" s="98">
        <v>0.16318500000000002</v>
      </c>
      <c r="I749" s="98">
        <v>0.61846249999999992</v>
      </c>
      <c r="J749" s="98">
        <v>0.7384400000000001</v>
      </c>
      <c r="K749" s="98">
        <v>0.60029250000000012</v>
      </c>
      <c r="L749" s="98">
        <v>0.54654249999999993</v>
      </c>
      <c r="M749" s="98">
        <v>0.48883999999999994</v>
      </c>
      <c r="N749" s="98">
        <v>0.47484499999999996</v>
      </c>
      <c r="O749" s="98">
        <v>0.49339499999999997</v>
      </c>
      <c r="P749" s="98">
        <v>0.43517249999999996</v>
      </c>
      <c r="Q749" s="98">
        <v>0.3357175</v>
      </c>
    </row>
    <row r="750" spans="1:17" hidden="1" x14ac:dyDescent="0.25">
      <c r="A750" s="92" t="s">
        <v>11</v>
      </c>
      <c r="B750" s="92" t="s">
        <v>12</v>
      </c>
      <c r="C750" s="92" t="s">
        <v>42</v>
      </c>
      <c r="D750" s="92" t="s">
        <v>42</v>
      </c>
      <c r="E750" s="92" t="s">
        <v>36</v>
      </c>
      <c r="F750" s="92" t="s">
        <v>198</v>
      </c>
      <c r="G750" s="100" t="s">
        <v>147</v>
      </c>
      <c r="H750" s="98">
        <v>1.8679999999999999E-2</v>
      </c>
      <c r="I750" s="98">
        <v>0.27080749999999998</v>
      </c>
      <c r="J750" s="98">
        <v>0.22880499999999998</v>
      </c>
      <c r="K750" s="98">
        <v>0.25684000000000001</v>
      </c>
      <c r="L750" s="98">
        <v>0.308195</v>
      </c>
      <c r="M750" s="98">
        <v>0.28953250000000003</v>
      </c>
      <c r="N750" s="98">
        <v>0.29419500000000004</v>
      </c>
      <c r="O750" s="98">
        <v>0.25683750000000005</v>
      </c>
      <c r="P750" s="98">
        <v>0.24981249999999997</v>
      </c>
      <c r="Q750" s="98">
        <v>0.19613000000000003</v>
      </c>
    </row>
    <row r="751" spans="1:17" hidden="1" x14ac:dyDescent="0.25">
      <c r="A751" s="92" t="s">
        <v>11</v>
      </c>
      <c r="B751" s="92" t="s">
        <v>12</v>
      </c>
      <c r="C751" s="92" t="s">
        <v>42</v>
      </c>
      <c r="D751" s="92" t="s">
        <v>42</v>
      </c>
      <c r="E751" s="92" t="s">
        <v>36</v>
      </c>
      <c r="F751" s="92" t="s">
        <v>231</v>
      </c>
      <c r="G751" s="100" t="s">
        <v>147</v>
      </c>
      <c r="H751" s="98">
        <v>3.2684999999999999E-2</v>
      </c>
      <c r="I751" s="98">
        <v>7.3932499999999998E-2</v>
      </c>
      <c r="J751" s="98">
        <v>3.5022499999999998E-2</v>
      </c>
      <c r="K751" s="98">
        <v>3.2689999999999997E-2</v>
      </c>
      <c r="L751" s="98">
        <v>2.3349999999999996E-2</v>
      </c>
      <c r="M751" s="98">
        <v>1.1674999999999998E-2</v>
      </c>
      <c r="N751" s="98">
        <v>1.6344999999999998E-2</v>
      </c>
      <c r="O751" s="98">
        <v>1.1674999999999998E-2</v>
      </c>
      <c r="P751" s="98">
        <v>9.3399999999999993E-3</v>
      </c>
      <c r="Q751" s="98">
        <v>2.3349999999999998E-3</v>
      </c>
    </row>
    <row r="752" spans="1:17" hidden="1" x14ac:dyDescent="0.25">
      <c r="A752" s="92" t="s">
        <v>11</v>
      </c>
      <c r="B752" s="92" t="s">
        <v>12</v>
      </c>
      <c r="C752" s="92" t="s">
        <v>42</v>
      </c>
      <c r="D752" s="92" t="s">
        <v>42</v>
      </c>
      <c r="E752" s="92" t="s">
        <v>36</v>
      </c>
      <c r="F752" s="92" t="s">
        <v>230</v>
      </c>
      <c r="G752" s="100" t="s">
        <v>147</v>
      </c>
      <c r="H752" s="98">
        <v>0.11206500000000003</v>
      </c>
      <c r="I752" s="98">
        <v>0.34783249999999999</v>
      </c>
      <c r="J752" s="98">
        <v>0.45714749999999998</v>
      </c>
      <c r="K752" s="98">
        <v>0.400335</v>
      </c>
      <c r="L752" s="98">
        <v>0.39530499999999996</v>
      </c>
      <c r="M752" s="98">
        <v>0.45485749999999997</v>
      </c>
      <c r="N752" s="98">
        <v>0.37295500000000004</v>
      </c>
      <c r="O752" s="98">
        <v>0.328735</v>
      </c>
      <c r="P752" s="98">
        <v>0.25283</v>
      </c>
      <c r="Q752" s="98">
        <v>0.21320250000000002</v>
      </c>
    </row>
    <row r="753" spans="1:17" hidden="1" x14ac:dyDescent="0.25">
      <c r="A753" s="92" t="s">
        <v>11</v>
      </c>
      <c r="B753" s="92" t="s">
        <v>12</v>
      </c>
      <c r="C753" s="92" t="s">
        <v>42</v>
      </c>
      <c r="D753" s="92" t="s">
        <v>42</v>
      </c>
      <c r="E753" s="92" t="s">
        <v>36</v>
      </c>
      <c r="F753" s="92" t="s">
        <v>262</v>
      </c>
      <c r="G753" s="100" t="s">
        <v>147</v>
      </c>
      <c r="H753" s="98">
        <v>0.12980250000000002</v>
      </c>
      <c r="I753" s="98">
        <v>0.12902500000000003</v>
      </c>
      <c r="J753" s="98">
        <v>0.11966500000000002</v>
      </c>
      <c r="K753" s="98">
        <v>0.13074999999999998</v>
      </c>
      <c r="L753" s="98">
        <v>0.103905</v>
      </c>
      <c r="M753" s="98">
        <v>7.2385000000000005E-2</v>
      </c>
      <c r="N753" s="98">
        <v>9.8650000000000002E-2</v>
      </c>
      <c r="O753" s="98">
        <v>9.7485000000000002E-2</v>
      </c>
      <c r="P753" s="98">
        <v>1.8750025000000001</v>
      </c>
      <c r="Q753" s="98">
        <v>0.65486750000000005</v>
      </c>
    </row>
    <row r="754" spans="1:17" hidden="1" x14ac:dyDescent="0.25">
      <c r="A754" s="92" t="s">
        <v>11</v>
      </c>
      <c r="B754" s="92" t="s">
        <v>12</v>
      </c>
      <c r="C754" s="92" t="s">
        <v>42</v>
      </c>
      <c r="D754" s="92" t="s">
        <v>42</v>
      </c>
      <c r="E754" s="92" t="s">
        <v>36</v>
      </c>
      <c r="F754" s="92" t="s">
        <v>263</v>
      </c>
      <c r="G754" s="100" t="s">
        <v>147</v>
      </c>
      <c r="H754" s="98">
        <v>0.28485500000000002</v>
      </c>
      <c r="I754" s="98">
        <v>0.25682250000000001</v>
      </c>
      <c r="J754" s="98">
        <v>0.22647000000000006</v>
      </c>
      <c r="K754" s="98">
        <v>6.3817500000000013E-2</v>
      </c>
      <c r="L754" s="98">
        <v>2.1009999999999997E-2</v>
      </c>
      <c r="M754" s="98">
        <v>7.1579999999999991E-2</v>
      </c>
      <c r="N754" s="98">
        <v>9.8824999999999996E-2</v>
      </c>
      <c r="O754" s="98">
        <v>2.5680000000000001E-2</v>
      </c>
      <c r="P754" s="98">
        <v>0</v>
      </c>
      <c r="Q754" s="98">
        <v>1.167E-2</v>
      </c>
    </row>
    <row r="755" spans="1:17" hidden="1" x14ac:dyDescent="0.25">
      <c r="A755" s="92" t="s">
        <v>11</v>
      </c>
      <c r="B755" s="92" t="s">
        <v>12</v>
      </c>
      <c r="C755" s="92" t="s">
        <v>42</v>
      </c>
      <c r="D755" s="92" t="s">
        <v>42</v>
      </c>
      <c r="E755" s="92" t="s">
        <v>36</v>
      </c>
      <c r="F755" s="92" t="s">
        <v>205</v>
      </c>
      <c r="G755" s="100" t="s">
        <v>147</v>
      </c>
      <c r="H755" s="98">
        <v>1.07999</v>
      </c>
      <c r="I755" s="98">
        <v>2.3619874999999997</v>
      </c>
      <c r="J755" s="98">
        <v>2.7221974999999996</v>
      </c>
      <c r="K755" s="98">
        <v>1.6000274999999999</v>
      </c>
      <c r="L755" s="98">
        <v>1.657635</v>
      </c>
      <c r="M755" s="98">
        <v>1.8856624999999998</v>
      </c>
      <c r="N755" s="98">
        <v>1.8899275</v>
      </c>
      <c r="O755" s="98">
        <v>1.7031150000000002</v>
      </c>
      <c r="P755" s="98">
        <v>1.6727525000000001</v>
      </c>
      <c r="Q755" s="98">
        <v>1.8550399999999998</v>
      </c>
    </row>
    <row r="756" spans="1:17" hidden="1" x14ac:dyDescent="0.25">
      <c r="A756" s="92" t="s">
        <v>11</v>
      </c>
      <c r="B756" s="92" t="s">
        <v>12</v>
      </c>
      <c r="C756" s="92" t="s">
        <v>42</v>
      </c>
      <c r="D756" s="92" t="s">
        <v>42</v>
      </c>
      <c r="E756" s="92" t="s">
        <v>36</v>
      </c>
      <c r="F756" s="92" t="s">
        <v>204</v>
      </c>
      <c r="G756" s="100" t="s">
        <v>147</v>
      </c>
      <c r="H756" s="98">
        <v>1.2318425</v>
      </c>
      <c r="I756" s="98">
        <v>2.8342375</v>
      </c>
      <c r="J756" s="98">
        <v>2.9582324999999998</v>
      </c>
      <c r="K756" s="98">
        <v>2.1848100000000001</v>
      </c>
      <c r="L756" s="98">
        <v>2.07239</v>
      </c>
      <c r="M756" s="98">
        <v>2.1370174999999998</v>
      </c>
      <c r="N756" s="98">
        <v>2.6051500000000001</v>
      </c>
      <c r="O756" s="98">
        <v>2.2776874999999999</v>
      </c>
      <c r="P756" s="98">
        <v>1.9556624999999999</v>
      </c>
      <c r="Q756" s="98">
        <v>1.8386099999999999</v>
      </c>
    </row>
    <row r="757" spans="1:17" hidden="1" x14ac:dyDescent="0.25">
      <c r="A757" s="92" t="s">
        <v>11</v>
      </c>
      <c r="B757" s="92" t="s">
        <v>12</v>
      </c>
      <c r="C757" s="92" t="s">
        <v>42</v>
      </c>
      <c r="D757" s="92" t="s">
        <v>42</v>
      </c>
      <c r="E757" s="92" t="s">
        <v>36</v>
      </c>
      <c r="F757" s="92" t="s">
        <v>228</v>
      </c>
      <c r="G757" s="100" t="s">
        <v>147</v>
      </c>
      <c r="H757" s="98">
        <v>5.3347500000000006E-2</v>
      </c>
      <c r="I757" s="98">
        <v>3.619577500000001</v>
      </c>
      <c r="J757" s="98">
        <v>5.9309274999999992</v>
      </c>
      <c r="K757" s="98">
        <v>6.40787</v>
      </c>
      <c r="L757" s="98">
        <v>6.2990349999999999</v>
      </c>
      <c r="M757" s="98">
        <v>6.7604074999999986</v>
      </c>
      <c r="N757" s="98">
        <v>6.2835025</v>
      </c>
      <c r="O757" s="98">
        <v>5.7366650000000003</v>
      </c>
      <c r="P757" s="98">
        <v>5.8927274999999995</v>
      </c>
      <c r="Q757" s="98">
        <v>6.2946549999999997</v>
      </c>
    </row>
    <row r="758" spans="1:17" hidden="1" x14ac:dyDescent="0.25">
      <c r="A758" s="92" t="s">
        <v>11</v>
      </c>
      <c r="B758" s="92" t="s">
        <v>12</v>
      </c>
      <c r="C758" s="92" t="s">
        <v>42</v>
      </c>
      <c r="D758" s="92" t="s">
        <v>42</v>
      </c>
      <c r="E758" s="92" t="s">
        <v>36</v>
      </c>
      <c r="F758" s="92" t="s">
        <v>202</v>
      </c>
      <c r="G758" s="100" t="s">
        <v>147</v>
      </c>
      <c r="H758" s="98">
        <v>43.648485000000001</v>
      </c>
      <c r="I758" s="98">
        <v>45.809455</v>
      </c>
      <c r="J758" s="98">
        <v>40.194907499999999</v>
      </c>
      <c r="K758" s="98">
        <v>29.803387499999999</v>
      </c>
      <c r="L758" s="98">
        <v>37.554767499999997</v>
      </c>
      <c r="M758" s="98">
        <v>44.910922499999998</v>
      </c>
      <c r="N758" s="98">
        <v>39.945667499999999</v>
      </c>
      <c r="O758" s="98">
        <v>28.618982500000001</v>
      </c>
      <c r="P758" s="98">
        <v>31.230852499999997</v>
      </c>
      <c r="Q758" s="98">
        <v>36.261412499999992</v>
      </c>
    </row>
    <row r="759" spans="1:17" hidden="1" x14ac:dyDescent="0.25">
      <c r="A759" s="92" t="s">
        <v>11</v>
      </c>
      <c r="B759" s="92" t="s">
        <v>12</v>
      </c>
      <c r="C759" s="92" t="s">
        <v>42</v>
      </c>
      <c r="D759" s="92" t="s">
        <v>42</v>
      </c>
      <c r="E759" s="92" t="s">
        <v>36</v>
      </c>
      <c r="F759" s="92" t="s">
        <v>264</v>
      </c>
      <c r="G759" s="100" t="s">
        <v>147</v>
      </c>
      <c r="H759" s="98">
        <v>0</v>
      </c>
      <c r="I759" s="98">
        <v>0</v>
      </c>
      <c r="J759" s="98">
        <v>0</v>
      </c>
      <c r="K759" s="98">
        <v>0</v>
      </c>
      <c r="L759" s="98">
        <v>0</v>
      </c>
      <c r="M759" s="98">
        <v>0</v>
      </c>
      <c r="N759" s="98">
        <v>0</v>
      </c>
      <c r="O759" s="98">
        <v>0</v>
      </c>
      <c r="P759" s="98">
        <v>0</v>
      </c>
      <c r="Q759" s="98">
        <v>0.66777749999999991</v>
      </c>
    </row>
    <row r="760" spans="1:17" hidden="1" x14ac:dyDescent="0.25">
      <c r="A760" s="92" t="s">
        <v>11</v>
      </c>
      <c r="B760" s="92" t="s">
        <v>12</v>
      </c>
      <c r="C760" s="92" t="s">
        <v>42</v>
      </c>
      <c r="D760" s="92" t="s">
        <v>42</v>
      </c>
      <c r="E760" s="92" t="s">
        <v>36</v>
      </c>
      <c r="F760" s="92" t="s">
        <v>210</v>
      </c>
      <c r="G760" s="100" t="s">
        <v>147</v>
      </c>
      <c r="H760" s="98">
        <v>2.1014999999999999E-2</v>
      </c>
      <c r="I760" s="98">
        <v>8.406000000000001E-2</v>
      </c>
      <c r="J760" s="98">
        <v>0.12375499999999999</v>
      </c>
      <c r="K760" s="98">
        <v>0.11674999999999999</v>
      </c>
      <c r="L760" s="98">
        <v>7.9387500000000014E-2</v>
      </c>
      <c r="M760" s="98">
        <v>6.207E-2</v>
      </c>
      <c r="N760" s="98">
        <v>5.3502499999999995E-2</v>
      </c>
      <c r="O760" s="98">
        <v>3.3149999999999999E-2</v>
      </c>
      <c r="P760" s="98">
        <v>3.7249999999999998E-2</v>
      </c>
      <c r="Q760" s="98">
        <v>1.9152500000000003E-2</v>
      </c>
    </row>
    <row r="761" spans="1:17" hidden="1" x14ac:dyDescent="0.25">
      <c r="A761" s="92" t="s">
        <v>11</v>
      </c>
      <c r="B761" s="92" t="s">
        <v>12</v>
      </c>
      <c r="C761" s="92" t="s">
        <v>42</v>
      </c>
      <c r="D761" s="92" t="s">
        <v>42</v>
      </c>
      <c r="E761" s="92" t="s">
        <v>36</v>
      </c>
      <c r="F761" s="92" t="s">
        <v>199</v>
      </c>
      <c r="G761" s="100" t="s">
        <v>147</v>
      </c>
      <c r="H761" s="98">
        <v>1.7433300000000003</v>
      </c>
      <c r="I761" s="98">
        <v>2.1464524999999997</v>
      </c>
      <c r="J761" s="98">
        <v>2.0125624999999996</v>
      </c>
      <c r="K761" s="98">
        <v>1.8238274999999999</v>
      </c>
      <c r="L761" s="98">
        <v>2.2596200000000004</v>
      </c>
      <c r="M761" s="98">
        <v>2.4039950000000005</v>
      </c>
      <c r="N761" s="98">
        <v>2.2425575000000002</v>
      </c>
      <c r="O761" s="98">
        <v>2.1666474999999998</v>
      </c>
      <c r="P761" s="98">
        <v>2.0875850000000002</v>
      </c>
      <c r="Q761" s="98">
        <v>3.4092550000000008</v>
      </c>
    </row>
    <row r="762" spans="1:17" hidden="1" x14ac:dyDescent="0.25">
      <c r="A762" s="92" t="s">
        <v>11</v>
      </c>
      <c r="B762" s="92" t="s">
        <v>12</v>
      </c>
      <c r="C762" s="92" t="s">
        <v>42</v>
      </c>
      <c r="D762" s="92" t="s">
        <v>42</v>
      </c>
      <c r="E762" s="92" t="s">
        <v>36</v>
      </c>
      <c r="F762" s="92" t="s">
        <v>219</v>
      </c>
      <c r="G762" s="100" t="s">
        <v>147</v>
      </c>
      <c r="H762" s="98">
        <v>1.4248999999999998</v>
      </c>
      <c r="I762" s="98">
        <v>2.1826475000000003</v>
      </c>
      <c r="J762" s="98">
        <v>2.4746275</v>
      </c>
      <c r="K762" s="98">
        <v>2.9424975</v>
      </c>
      <c r="L762" s="98">
        <v>3.4271349999999989</v>
      </c>
      <c r="M762" s="98">
        <v>3.3488349999999993</v>
      </c>
      <c r="N762" s="98">
        <v>3.2662599999999995</v>
      </c>
      <c r="O762" s="98">
        <v>3.3771325000000001</v>
      </c>
      <c r="P762" s="98">
        <v>3.6630274999999997</v>
      </c>
      <c r="Q762" s="98">
        <v>3.5759999999999996</v>
      </c>
    </row>
    <row r="763" spans="1:17" hidden="1" x14ac:dyDescent="0.25">
      <c r="A763" s="92" t="s">
        <v>11</v>
      </c>
      <c r="B763" s="92" t="s">
        <v>12</v>
      </c>
      <c r="C763" s="92" t="s">
        <v>42</v>
      </c>
      <c r="D763" s="92" t="s">
        <v>42</v>
      </c>
      <c r="E763" s="92" t="s">
        <v>36</v>
      </c>
      <c r="F763" s="92" t="s">
        <v>200</v>
      </c>
      <c r="G763" s="100" t="s">
        <v>147</v>
      </c>
      <c r="H763" s="98">
        <v>5.9868774999999994</v>
      </c>
      <c r="I763" s="98">
        <v>8.3259875000000019</v>
      </c>
      <c r="J763" s="98">
        <v>7.9959450000000025</v>
      </c>
      <c r="K763" s="98">
        <v>5.1088350000000009</v>
      </c>
      <c r="L763" s="98">
        <v>8.8346675000000001</v>
      </c>
      <c r="M763" s="98">
        <v>7.906552500000001</v>
      </c>
      <c r="N763" s="98">
        <v>7.3432200000000005</v>
      </c>
      <c r="O763" s="98">
        <v>3.6205350000000003</v>
      </c>
      <c r="P763" s="98">
        <v>4.4057250000000003</v>
      </c>
      <c r="Q763" s="98">
        <v>7.2283450000000009</v>
      </c>
    </row>
    <row r="764" spans="1:17" hidden="1" x14ac:dyDescent="0.25">
      <c r="A764" s="92" t="s">
        <v>11</v>
      </c>
      <c r="B764" s="92" t="s">
        <v>12</v>
      </c>
      <c r="C764" s="92" t="s">
        <v>42</v>
      </c>
      <c r="D764" s="92" t="s">
        <v>42</v>
      </c>
      <c r="E764" s="92" t="s">
        <v>24</v>
      </c>
      <c r="F764" s="92" t="s">
        <v>260</v>
      </c>
      <c r="G764" s="100" t="s">
        <v>147</v>
      </c>
      <c r="H764" s="98">
        <v>0</v>
      </c>
      <c r="I764" s="98">
        <v>0</v>
      </c>
      <c r="J764" s="98">
        <v>0</v>
      </c>
      <c r="K764" s="98">
        <v>0</v>
      </c>
      <c r="L764" s="98">
        <v>0</v>
      </c>
      <c r="M764" s="98">
        <v>0</v>
      </c>
      <c r="N764" s="98">
        <v>0</v>
      </c>
      <c r="O764" s="98">
        <v>0</v>
      </c>
      <c r="P764" s="98">
        <v>0</v>
      </c>
      <c r="Q764" s="98">
        <v>0</v>
      </c>
    </row>
    <row r="765" spans="1:17" hidden="1" x14ac:dyDescent="0.25">
      <c r="A765" s="92" t="s">
        <v>11</v>
      </c>
      <c r="B765" s="92" t="s">
        <v>12</v>
      </c>
      <c r="C765" s="92" t="s">
        <v>42</v>
      </c>
      <c r="D765" s="92" t="s">
        <v>42</v>
      </c>
      <c r="E765" s="92" t="s">
        <v>24</v>
      </c>
      <c r="F765" s="92" t="s">
        <v>203</v>
      </c>
      <c r="G765" s="100" t="s">
        <v>147</v>
      </c>
      <c r="H765" s="98">
        <v>58.009393810150002</v>
      </c>
      <c r="I765" s="98">
        <v>64.838088651174999</v>
      </c>
      <c r="J765" s="98">
        <v>78.817045817903747</v>
      </c>
      <c r="K765" s="98">
        <v>88.98071800419487</v>
      </c>
      <c r="L765" s="98">
        <v>94.273529693184557</v>
      </c>
      <c r="M765" s="98">
        <v>96.427667866270326</v>
      </c>
      <c r="N765" s="98">
        <v>103.74567325131557</v>
      </c>
      <c r="O765" s="98">
        <v>112.3636731731896</v>
      </c>
      <c r="P765" s="98">
        <v>116.57417628706892</v>
      </c>
      <c r="Q765" s="98">
        <v>78.658538084752934</v>
      </c>
    </row>
    <row r="766" spans="1:17" hidden="1" x14ac:dyDescent="0.25">
      <c r="A766" s="92" t="s">
        <v>11</v>
      </c>
      <c r="B766" s="92" t="s">
        <v>12</v>
      </c>
      <c r="C766" s="92" t="s">
        <v>42</v>
      </c>
      <c r="D766" s="92" t="s">
        <v>42</v>
      </c>
      <c r="E766" s="92" t="s">
        <v>24</v>
      </c>
      <c r="F766" s="92" t="s">
        <v>191</v>
      </c>
      <c r="G766" s="100" t="s">
        <v>147</v>
      </c>
      <c r="H766" s="98">
        <v>0</v>
      </c>
      <c r="I766" s="98">
        <v>0</v>
      </c>
      <c r="J766" s="98">
        <v>0</v>
      </c>
      <c r="K766" s="98">
        <v>0</v>
      </c>
      <c r="L766" s="98">
        <v>0</v>
      </c>
      <c r="M766" s="98">
        <v>0</v>
      </c>
      <c r="N766" s="98">
        <v>0</v>
      </c>
      <c r="O766" s="98">
        <v>0</v>
      </c>
      <c r="P766" s="98">
        <v>0</v>
      </c>
      <c r="Q766" s="98">
        <v>0</v>
      </c>
    </row>
    <row r="767" spans="1:17" hidden="1" x14ac:dyDescent="0.25">
      <c r="A767" s="92" t="s">
        <v>11</v>
      </c>
      <c r="B767" s="92" t="s">
        <v>12</v>
      </c>
      <c r="C767" s="92" t="s">
        <v>42</v>
      </c>
      <c r="D767" s="92" t="s">
        <v>42</v>
      </c>
      <c r="E767" s="92" t="s">
        <v>24</v>
      </c>
      <c r="F767" s="92" t="s">
        <v>192</v>
      </c>
      <c r="G767" s="100" t="s">
        <v>147</v>
      </c>
      <c r="H767" s="98">
        <v>5.8117735907499997</v>
      </c>
      <c r="I767" s="98">
        <v>6.1978101910624979</v>
      </c>
      <c r="J767" s="98">
        <v>6.5596768113462982</v>
      </c>
      <c r="K767" s="98">
        <v>7.2166104487418394</v>
      </c>
      <c r="L767" s="98">
        <v>8.202517084442114</v>
      </c>
      <c r="M767" s="98">
        <v>8.7375242743726034</v>
      </c>
      <c r="N767" s="98">
        <v>9.4669990356621199</v>
      </c>
      <c r="O767" s="98">
        <v>9.5759332978575955</v>
      </c>
      <c r="P767" s="98">
        <v>10.378905963272366</v>
      </c>
      <c r="Q767" s="98">
        <v>10.552616162424641</v>
      </c>
    </row>
    <row r="768" spans="1:17" hidden="1" x14ac:dyDescent="0.25">
      <c r="A768" s="92" t="s">
        <v>11</v>
      </c>
      <c r="B768" s="92" t="s">
        <v>12</v>
      </c>
      <c r="C768" s="92" t="s">
        <v>42</v>
      </c>
      <c r="D768" s="92" t="s">
        <v>42</v>
      </c>
      <c r="E768" s="92" t="s">
        <v>24</v>
      </c>
      <c r="F768" s="92" t="s">
        <v>206</v>
      </c>
      <c r="G768" s="100" t="s">
        <v>147</v>
      </c>
      <c r="H768" s="98">
        <v>60.852599074437506</v>
      </c>
      <c r="I768" s="98">
        <v>62.863451094374994</v>
      </c>
      <c r="J768" s="98">
        <v>72.281706371940743</v>
      </c>
      <c r="K768" s="98">
        <v>86.411468719285864</v>
      </c>
      <c r="L768" s="98">
        <v>101.82995757212502</v>
      </c>
      <c r="M768" s="98">
        <v>112.04572184325893</v>
      </c>
      <c r="N768" s="98">
        <v>119.64497072196866</v>
      </c>
      <c r="O768" s="98">
        <v>127.2219998956619</v>
      </c>
      <c r="P768" s="98">
        <v>135.69059566358851</v>
      </c>
      <c r="Q768" s="98">
        <v>132.41408026892574</v>
      </c>
    </row>
    <row r="769" spans="1:17" hidden="1" x14ac:dyDescent="0.25">
      <c r="A769" s="92" t="s">
        <v>11</v>
      </c>
      <c r="B769" s="92" t="s">
        <v>12</v>
      </c>
      <c r="C769" s="92" t="s">
        <v>42</v>
      </c>
      <c r="D769" s="92" t="s">
        <v>42</v>
      </c>
      <c r="E769" s="92" t="s">
        <v>24</v>
      </c>
      <c r="F769" s="92" t="s">
        <v>220</v>
      </c>
      <c r="G769" s="100" t="s">
        <v>147</v>
      </c>
      <c r="H769" s="98">
        <v>0</v>
      </c>
      <c r="I769" s="98">
        <v>0</v>
      </c>
      <c r="J769" s="98">
        <v>0</v>
      </c>
      <c r="K769" s="98">
        <v>0</v>
      </c>
      <c r="L769" s="98">
        <v>0</v>
      </c>
      <c r="M769" s="98">
        <v>0</v>
      </c>
      <c r="N769" s="98">
        <v>0</v>
      </c>
      <c r="O769" s="98">
        <v>0</v>
      </c>
      <c r="P769" s="98">
        <v>0</v>
      </c>
      <c r="Q769" s="98">
        <v>0</v>
      </c>
    </row>
    <row r="770" spans="1:17" hidden="1" x14ac:dyDescent="0.25">
      <c r="A770" s="92" t="s">
        <v>11</v>
      </c>
      <c r="B770" s="92" t="s">
        <v>12</v>
      </c>
      <c r="C770" s="92" t="s">
        <v>42</v>
      </c>
      <c r="D770" s="92" t="s">
        <v>42</v>
      </c>
      <c r="E770" s="92" t="s">
        <v>24</v>
      </c>
      <c r="F770" s="92" t="s">
        <v>224</v>
      </c>
      <c r="G770" s="100" t="s">
        <v>147</v>
      </c>
      <c r="H770" s="98">
        <v>0</v>
      </c>
      <c r="I770" s="98">
        <v>0</v>
      </c>
      <c r="J770" s="98">
        <v>0</v>
      </c>
      <c r="K770" s="98">
        <v>0</v>
      </c>
      <c r="L770" s="98">
        <v>0</v>
      </c>
      <c r="M770" s="98">
        <v>0</v>
      </c>
      <c r="N770" s="98">
        <v>0</v>
      </c>
      <c r="O770" s="98">
        <v>0</v>
      </c>
      <c r="P770" s="98">
        <v>0</v>
      </c>
      <c r="Q770" s="98">
        <v>0</v>
      </c>
    </row>
    <row r="771" spans="1:17" hidden="1" x14ac:dyDescent="0.25">
      <c r="A771" s="92" t="s">
        <v>11</v>
      </c>
      <c r="B771" s="92" t="s">
        <v>12</v>
      </c>
      <c r="C771" s="92" t="s">
        <v>42</v>
      </c>
      <c r="D771" s="92" t="s">
        <v>42</v>
      </c>
      <c r="E771" s="92" t="s">
        <v>24</v>
      </c>
      <c r="F771" s="92" t="s">
        <v>259</v>
      </c>
      <c r="G771" s="100" t="s">
        <v>147</v>
      </c>
      <c r="H771" s="98">
        <v>0</v>
      </c>
      <c r="I771" s="98">
        <v>0</v>
      </c>
      <c r="J771" s="98">
        <v>0</v>
      </c>
      <c r="K771" s="98">
        <v>0</v>
      </c>
      <c r="L771" s="98">
        <v>0</v>
      </c>
      <c r="M771" s="98">
        <v>0</v>
      </c>
      <c r="N771" s="98">
        <v>0</v>
      </c>
      <c r="O771" s="98">
        <v>0</v>
      </c>
      <c r="P771" s="98">
        <v>0</v>
      </c>
      <c r="Q771" s="98">
        <v>0</v>
      </c>
    </row>
    <row r="772" spans="1:17" hidden="1" x14ac:dyDescent="0.25">
      <c r="A772" s="92" t="s">
        <v>11</v>
      </c>
      <c r="B772" s="92" t="s">
        <v>12</v>
      </c>
      <c r="C772" s="92" t="s">
        <v>42</v>
      </c>
      <c r="D772" s="92" t="s">
        <v>42</v>
      </c>
      <c r="E772" s="92" t="s">
        <v>24</v>
      </c>
      <c r="F772" s="92" t="s">
        <v>223</v>
      </c>
      <c r="G772" s="100" t="s">
        <v>147</v>
      </c>
      <c r="H772" s="98">
        <v>0</v>
      </c>
      <c r="I772" s="98">
        <v>0</v>
      </c>
      <c r="J772" s="98">
        <v>0</v>
      </c>
      <c r="K772" s="98">
        <v>0</v>
      </c>
      <c r="L772" s="98">
        <v>0</v>
      </c>
      <c r="M772" s="98">
        <v>0</v>
      </c>
      <c r="N772" s="98">
        <v>0</v>
      </c>
      <c r="O772" s="98">
        <v>0</v>
      </c>
      <c r="P772" s="98">
        <v>0</v>
      </c>
      <c r="Q772" s="98">
        <v>0</v>
      </c>
    </row>
    <row r="773" spans="1:17" hidden="1" x14ac:dyDescent="0.25">
      <c r="A773" s="92" t="s">
        <v>11</v>
      </c>
      <c r="B773" s="92" t="s">
        <v>12</v>
      </c>
      <c r="C773" s="92" t="s">
        <v>42</v>
      </c>
      <c r="D773" s="92" t="s">
        <v>42</v>
      </c>
      <c r="E773" s="92" t="s">
        <v>24</v>
      </c>
      <c r="F773" s="92" t="s">
        <v>221</v>
      </c>
      <c r="G773" s="100" t="s">
        <v>147</v>
      </c>
      <c r="H773" s="98">
        <v>37.529861862699995</v>
      </c>
      <c r="I773" s="98">
        <v>41.013014979299996</v>
      </c>
      <c r="J773" s="98">
        <v>43.255329090905079</v>
      </c>
      <c r="K773" s="98">
        <v>39.653752179961273</v>
      </c>
      <c r="L773" s="98">
        <v>35.428133938397458</v>
      </c>
      <c r="M773" s="98">
        <v>27.043507030210709</v>
      </c>
      <c r="N773" s="98">
        <v>27.687240106889821</v>
      </c>
      <c r="O773" s="98">
        <v>31.528763705615532</v>
      </c>
      <c r="P773" s="98">
        <v>36.73548306358397</v>
      </c>
      <c r="Q773" s="98">
        <v>40.666132690280769</v>
      </c>
    </row>
    <row r="774" spans="1:17" hidden="1" x14ac:dyDescent="0.25">
      <c r="A774" s="92" t="s">
        <v>11</v>
      </c>
      <c r="B774" s="92" t="s">
        <v>12</v>
      </c>
      <c r="C774" s="92" t="s">
        <v>42</v>
      </c>
      <c r="D774" s="92" t="s">
        <v>42</v>
      </c>
      <c r="E774" s="92" t="s">
        <v>24</v>
      </c>
      <c r="F774" s="92" t="s">
        <v>222</v>
      </c>
      <c r="G774" s="100" t="s">
        <v>147</v>
      </c>
      <c r="H774" s="98">
        <v>0</v>
      </c>
      <c r="I774" s="98">
        <v>0</v>
      </c>
      <c r="J774" s="98">
        <v>0</v>
      </c>
      <c r="K774" s="98">
        <v>0</v>
      </c>
      <c r="L774" s="98">
        <v>0</v>
      </c>
      <c r="M774" s="98">
        <v>0</v>
      </c>
      <c r="N774" s="98">
        <v>0</v>
      </c>
      <c r="O774" s="98">
        <v>0</v>
      </c>
      <c r="P774" s="98">
        <v>0</v>
      </c>
      <c r="Q774" s="98">
        <v>0</v>
      </c>
    </row>
    <row r="775" spans="1:17" hidden="1" x14ac:dyDescent="0.25">
      <c r="A775" s="92" t="s">
        <v>11</v>
      </c>
      <c r="B775" s="92" t="s">
        <v>12</v>
      </c>
      <c r="C775" s="92" t="s">
        <v>42</v>
      </c>
      <c r="D775" s="92" t="s">
        <v>42</v>
      </c>
      <c r="E775" s="92" t="s">
        <v>24</v>
      </c>
      <c r="F775" s="92" t="s">
        <v>201</v>
      </c>
      <c r="G775" s="100" t="s">
        <v>147</v>
      </c>
      <c r="H775" s="98">
        <v>49.056432610499989</v>
      </c>
      <c r="I775" s="98">
        <v>56.229012519749993</v>
      </c>
      <c r="J775" s="98">
        <v>64.743028837255494</v>
      </c>
      <c r="K775" s="98">
        <v>70.331759749345281</v>
      </c>
      <c r="L775" s="98">
        <v>74.743839358929421</v>
      </c>
      <c r="M775" s="98">
        <v>78.62611813218129</v>
      </c>
      <c r="N775" s="98">
        <v>89.174050161400501</v>
      </c>
      <c r="O775" s="98">
        <v>99.31829485307766</v>
      </c>
      <c r="P775" s="98">
        <v>106.3486136089895</v>
      </c>
      <c r="Q775" s="98">
        <v>110.26865119578581</v>
      </c>
    </row>
    <row r="776" spans="1:17" hidden="1" x14ac:dyDescent="0.25">
      <c r="A776" s="92" t="s">
        <v>11</v>
      </c>
      <c r="B776" s="92" t="s">
        <v>12</v>
      </c>
      <c r="C776" s="92" t="s">
        <v>42</v>
      </c>
      <c r="D776" s="92" t="s">
        <v>42</v>
      </c>
      <c r="E776" s="92" t="s">
        <v>24</v>
      </c>
      <c r="F776" s="92" t="s">
        <v>207</v>
      </c>
      <c r="G776" s="100" t="s">
        <v>147</v>
      </c>
      <c r="H776" s="98">
        <v>34.86462637839999</v>
      </c>
      <c r="I776" s="98">
        <v>38.786489954199993</v>
      </c>
      <c r="J776" s="98">
        <v>45.996465442445931</v>
      </c>
      <c r="K776" s="98">
        <v>52.372784621078722</v>
      </c>
      <c r="L776" s="98">
        <v>62.255691038645914</v>
      </c>
      <c r="M776" s="98">
        <v>66.122783766808283</v>
      </c>
      <c r="N776" s="98">
        <v>70.057137574996233</v>
      </c>
      <c r="O776" s="98">
        <v>74.739131396378966</v>
      </c>
      <c r="P776" s="98">
        <v>79.712262315689159</v>
      </c>
      <c r="Q776" s="98">
        <v>79.319438575762462</v>
      </c>
    </row>
    <row r="777" spans="1:17" hidden="1" x14ac:dyDescent="0.25">
      <c r="A777" s="92" t="s">
        <v>11</v>
      </c>
      <c r="B777" s="92" t="s">
        <v>12</v>
      </c>
      <c r="C777" s="92" t="s">
        <v>42</v>
      </c>
      <c r="D777" s="92" t="s">
        <v>42</v>
      </c>
      <c r="E777" s="92" t="s">
        <v>24</v>
      </c>
      <c r="F777" s="92" t="s">
        <v>218</v>
      </c>
      <c r="G777" s="100" t="s">
        <v>147</v>
      </c>
      <c r="H777" s="98">
        <v>0</v>
      </c>
      <c r="I777" s="98">
        <v>0</v>
      </c>
      <c r="J777" s="98">
        <v>0</v>
      </c>
      <c r="K777" s="98">
        <v>0</v>
      </c>
      <c r="L777" s="98">
        <v>0</v>
      </c>
      <c r="M777" s="98">
        <v>0</v>
      </c>
      <c r="N777" s="98">
        <v>0</v>
      </c>
      <c r="O777" s="98">
        <v>0</v>
      </c>
      <c r="P777" s="98">
        <v>0</v>
      </c>
      <c r="Q777" s="98">
        <v>0</v>
      </c>
    </row>
    <row r="778" spans="1:17" hidden="1" x14ac:dyDescent="0.25">
      <c r="A778" s="92" t="s">
        <v>11</v>
      </c>
      <c r="B778" s="92" t="s">
        <v>12</v>
      </c>
      <c r="C778" s="92" t="s">
        <v>42</v>
      </c>
      <c r="D778" s="92" t="s">
        <v>42</v>
      </c>
      <c r="E778" s="92" t="s">
        <v>24</v>
      </c>
      <c r="F778" s="92" t="s">
        <v>194</v>
      </c>
      <c r="G778" s="100" t="s">
        <v>147</v>
      </c>
      <c r="H778" s="98">
        <v>0</v>
      </c>
      <c r="I778" s="98">
        <v>0</v>
      </c>
      <c r="J778" s="98">
        <v>0</v>
      </c>
      <c r="K778" s="98">
        <v>0</v>
      </c>
      <c r="L778" s="98">
        <v>0</v>
      </c>
      <c r="M778" s="98">
        <v>0</v>
      </c>
      <c r="N778" s="98">
        <v>0</v>
      </c>
      <c r="O778" s="98">
        <v>0</v>
      </c>
      <c r="P778" s="98">
        <v>0</v>
      </c>
      <c r="Q778" s="98">
        <v>0</v>
      </c>
    </row>
    <row r="779" spans="1:17" hidden="1" x14ac:dyDescent="0.25">
      <c r="A779" s="92" t="s">
        <v>11</v>
      </c>
      <c r="B779" s="92" t="s">
        <v>12</v>
      </c>
      <c r="C779" s="92" t="s">
        <v>42</v>
      </c>
      <c r="D779" s="92" t="s">
        <v>42</v>
      </c>
      <c r="E779" s="92" t="s">
        <v>24</v>
      </c>
      <c r="F779" s="92" t="s">
        <v>195</v>
      </c>
      <c r="G779" s="100" t="s">
        <v>147</v>
      </c>
      <c r="H779" s="98">
        <v>0</v>
      </c>
      <c r="I779" s="98">
        <v>0</v>
      </c>
      <c r="J779" s="98">
        <v>0</v>
      </c>
      <c r="K779" s="98">
        <v>0</v>
      </c>
      <c r="L779" s="98">
        <v>0</v>
      </c>
      <c r="M779" s="98">
        <v>0</v>
      </c>
      <c r="N779" s="98">
        <v>0</v>
      </c>
      <c r="O779" s="98">
        <v>0</v>
      </c>
      <c r="P779" s="98">
        <v>0</v>
      </c>
      <c r="Q779" s="98">
        <v>0</v>
      </c>
    </row>
    <row r="780" spans="1:17" hidden="1" x14ac:dyDescent="0.25">
      <c r="A780" s="92" t="s">
        <v>11</v>
      </c>
      <c r="B780" s="92" t="s">
        <v>12</v>
      </c>
      <c r="C780" s="92" t="s">
        <v>42</v>
      </c>
      <c r="D780" s="92" t="s">
        <v>42</v>
      </c>
      <c r="E780" s="92" t="s">
        <v>24</v>
      </c>
      <c r="F780" s="92" t="s">
        <v>209</v>
      </c>
      <c r="G780" s="100" t="s">
        <v>147</v>
      </c>
      <c r="H780" s="98">
        <v>33.564404345399993</v>
      </c>
      <c r="I780" s="98">
        <v>36.287465572162489</v>
      </c>
      <c r="J780" s="98">
        <v>39.645033065585849</v>
      </c>
      <c r="K780" s="98">
        <v>43.139862401047793</v>
      </c>
      <c r="L780" s="98">
        <v>46.627193714592565</v>
      </c>
      <c r="M780" s="98">
        <v>48.939799658262238</v>
      </c>
      <c r="N780" s="98">
        <v>52.406177552424737</v>
      </c>
      <c r="O780" s="98">
        <v>58.748978707495681</v>
      </c>
      <c r="P780" s="98">
        <v>67.723869916226221</v>
      </c>
      <c r="Q780" s="98">
        <v>71.908544423246695</v>
      </c>
    </row>
    <row r="781" spans="1:17" hidden="1" x14ac:dyDescent="0.25">
      <c r="A781" s="92" t="s">
        <v>11</v>
      </c>
      <c r="B781" s="92" t="s">
        <v>12</v>
      </c>
      <c r="C781" s="92" t="s">
        <v>42</v>
      </c>
      <c r="D781" s="92" t="s">
        <v>42</v>
      </c>
      <c r="E781" s="92" t="s">
        <v>24</v>
      </c>
      <c r="F781" s="92" t="s">
        <v>208</v>
      </c>
      <c r="G781" s="100" t="s">
        <v>147</v>
      </c>
      <c r="H781" s="98">
        <v>92.997153548999989</v>
      </c>
      <c r="I781" s="98">
        <v>95.199751629999994</v>
      </c>
      <c r="J781" s="98">
        <v>100.20261155911713</v>
      </c>
      <c r="K781" s="98">
        <v>110.52926708659122</v>
      </c>
      <c r="L781" s="98">
        <v>118.92529668869014</v>
      </c>
      <c r="M781" s="98">
        <v>125.71007757572465</v>
      </c>
      <c r="N781" s="98">
        <v>138.27923257797309</v>
      </c>
      <c r="O781" s="98">
        <v>156.33879216392134</v>
      </c>
      <c r="P781" s="98">
        <v>176.72308781993291</v>
      </c>
      <c r="Q781" s="98">
        <v>179.27099029715311</v>
      </c>
    </row>
    <row r="782" spans="1:17" hidden="1" x14ac:dyDescent="0.25">
      <c r="A782" s="92" t="s">
        <v>11</v>
      </c>
      <c r="B782" s="92" t="s">
        <v>12</v>
      </c>
      <c r="C782" s="92" t="s">
        <v>42</v>
      </c>
      <c r="D782" s="92" t="s">
        <v>42</v>
      </c>
      <c r="E782" s="92" t="s">
        <v>24</v>
      </c>
      <c r="F782" s="92" t="s">
        <v>261</v>
      </c>
      <c r="G782" s="100" t="s">
        <v>147</v>
      </c>
      <c r="H782" s="98">
        <v>0</v>
      </c>
      <c r="I782" s="98">
        <v>0</v>
      </c>
      <c r="J782" s="98">
        <v>0</v>
      </c>
      <c r="K782" s="98">
        <v>0</v>
      </c>
      <c r="L782" s="98">
        <v>0</v>
      </c>
      <c r="M782" s="98">
        <v>0</v>
      </c>
      <c r="N782" s="98">
        <v>0</v>
      </c>
      <c r="O782" s="98">
        <v>0</v>
      </c>
      <c r="P782" s="98">
        <v>0</v>
      </c>
      <c r="Q782" s="98">
        <v>0</v>
      </c>
    </row>
    <row r="783" spans="1:17" hidden="1" x14ac:dyDescent="0.25">
      <c r="A783" s="92" t="s">
        <v>11</v>
      </c>
      <c r="B783" s="92" t="s">
        <v>12</v>
      </c>
      <c r="C783" s="92" t="s">
        <v>42</v>
      </c>
      <c r="D783" s="92" t="s">
        <v>42</v>
      </c>
      <c r="E783" s="92" t="s">
        <v>24</v>
      </c>
      <c r="F783" s="92" t="s">
        <v>196</v>
      </c>
      <c r="G783" s="100" t="s">
        <v>147</v>
      </c>
      <c r="H783" s="98">
        <v>52.946032230975</v>
      </c>
      <c r="I783" s="98">
        <v>54.886605103199983</v>
      </c>
      <c r="J783" s="98">
        <v>64.105373221272373</v>
      </c>
      <c r="K783" s="98">
        <v>73.643042338405479</v>
      </c>
      <c r="L783" s="98">
        <v>80.320385101412413</v>
      </c>
      <c r="M783" s="98">
        <v>87.6340855558621</v>
      </c>
      <c r="N783" s="98">
        <v>93.756046364012136</v>
      </c>
      <c r="O783" s="98">
        <v>102.1918158540732</v>
      </c>
      <c r="P783" s="98">
        <v>112.35581593866382</v>
      </c>
      <c r="Q783" s="98">
        <v>113.66156494045467</v>
      </c>
    </row>
    <row r="784" spans="1:17" hidden="1" x14ac:dyDescent="0.25">
      <c r="A784" s="92" t="s">
        <v>11</v>
      </c>
      <c r="B784" s="92" t="s">
        <v>12</v>
      </c>
      <c r="C784" s="92" t="s">
        <v>42</v>
      </c>
      <c r="D784" s="92" t="s">
        <v>42</v>
      </c>
      <c r="E784" s="92" t="s">
        <v>24</v>
      </c>
      <c r="F784" s="92" t="s">
        <v>197</v>
      </c>
      <c r="G784" s="100" t="s">
        <v>147</v>
      </c>
      <c r="H784" s="98">
        <v>48.56986433014999</v>
      </c>
      <c r="I784" s="98">
        <v>55.391935661987496</v>
      </c>
      <c r="J784" s="98">
        <v>69.043197606156411</v>
      </c>
      <c r="K784" s="98">
        <v>77.426738294931354</v>
      </c>
      <c r="L784" s="98">
        <v>83.652624868921549</v>
      </c>
      <c r="M784" s="98">
        <v>90.299990412994333</v>
      </c>
      <c r="N784" s="98">
        <v>101.42742098377937</v>
      </c>
      <c r="O784" s="98">
        <v>109.03703570043689</v>
      </c>
      <c r="P784" s="98">
        <v>111.88036166355181</v>
      </c>
      <c r="Q784" s="98">
        <v>109.12868894029519</v>
      </c>
    </row>
    <row r="785" spans="1:17" hidden="1" x14ac:dyDescent="0.25">
      <c r="A785" s="92" t="s">
        <v>11</v>
      </c>
      <c r="B785" s="92" t="s">
        <v>12</v>
      </c>
      <c r="C785" s="92" t="s">
        <v>42</v>
      </c>
      <c r="D785" s="92" t="s">
        <v>42</v>
      </c>
      <c r="E785" s="92" t="s">
        <v>24</v>
      </c>
      <c r="F785" s="92" t="s">
        <v>229</v>
      </c>
      <c r="G785" s="100" t="s">
        <v>147</v>
      </c>
      <c r="H785" s="98">
        <v>0</v>
      </c>
      <c r="I785" s="98">
        <v>0</v>
      </c>
      <c r="J785" s="98">
        <v>0</v>
      </c>
      <c r="K785" s="98">
        <v>0</v>
      </c>
      <c r="L785" s="98">
        <v>0</v>
      </c>
      <c r="M785" s="98">
        <v>0</v>
      </c>
      <c r="N785" s="98">
        <v>0</v>
      </c>
      <c r="O785" s="98">
        <v>0</v>
      </c>
      <c r="P785" s="98">
        <v>0</v>
      </c>
      <c r="Q785" s="98">
        <v>0</v>
      </c>
    </row>
    <row r="786" spans="1:17" hidden="1" x14ac:dyDescent="0.25">
      <c r="A786" s="92" t="s">
        <v>11</v>
      </c>
      <c r="B786" s="92" t="s">
        <v>12</v>
      </c>
      <c r="C786" s="92" t="s">
        <v>42</v>
      </c>
      <c r="D786" s="92" t="s">
        <v>42</v>
      </c>
      <c r="E786" s="92" t="s">
        <v>24</v>
      </c>
      <c r="F786" s="92" t="s">
        <v>198</v>
      </c>
      <c r="G786" s="100" t="s">
        <v>147</v>
      </c>
      <c r="H786" s="98">
        <v>0</v>
      </c>
      <c r="I786" s="98">
        <v>0</v>
      </c>
      <c r="J786" s="98">
        <v>0</v>
      </c>
      <c r="K786" s="98">
        <v>0</v>
      </c>
      <c r="L786" s="98">
        <v>0</v>
      </c>
      <c r="M786" s="98">
        <v>0</v>
      </c>
      <c r="N786" s="98">
        <v>0</v>
      </c>
      <c r="O786" s="98">
        <v>0</v>
      </c>
      <c r="P786" s="98">
        <v>0</v>
      </c>
      <c r="Q786" s="98">
        <v>0</v>
      </c>
    </row>
    <row r="787" spans="1:17" hidden="1" x14ac:dyDescent="0.25">
      <c r="A787" s="92" t="s">
        <v>11</v>
      </c>
      <c r="B787" s="92" t="s">
        <v>12</v>
      </c>
      <c r="C787" s="92" t="s">
        <v>42</v>
      </c>
      <c r="D787" s="92" t="s">
        <v>42</v>
      </c>
      <c r="E787" s="92" t="s">
        <v>24</v>
      </c>
      <c r="F787" s="92" t="s">
        <v>231</v>
      </c>
      <c r="G787" s="100" t="s">
        <v>147</v>
      </c>
      <c r="H787" s="98">
        <v>0</v>
      </c>
      <c r="I787" s="98">
        <v>0</v>
      </c>
      <c r="J787" s="98">
        <v>0</v>
      </c>
      <c r="K787" s="98">
        <v>0</v>
      </c>
      <c r="L787" s="98">
        <v>0</v>
      </c>
      <c r="M787" s="98">
        <v>0</v>
      </c>
      <c r="N787" s="98">
        <v>0</v>
      </c>
      <c r="O787" s="98">
        <v>0</v>
      </c>
      <c r="P787" s="98">
        <v>0</v>
      </c>
      <c r="Q787" s="98">
        <v>0</v>
      </c>
    </row>
    <row r="788" spans="1:17" hidden="1" x14ac:dyDescent="0.25">
      <c r="A788" s="92" t="s">
        <v>11</v>
      </c>
      <c r="B788" s="92" t="s">
        <v>12</v>
      </c>
      <c r="C788" s="92" t="s">
        <v>42</v>
      </c>
      <c r="D788" s="92" t="s">
        <v>42</v>
      </c>
      <c r="E788" s="92" t="s">
        <v>24</v>
      </c>
      <c r="F788" s="92" t="s">
        <v>230</v>
      </c>
      <c r="G788" s="100" t="s">
        <v>147</v>
      </c>
      <c r="H788" s="98">
        <v>0</v>
      </c>
      <c r="I788" s="98">
        <v>0</v>
      </c>
      <c r="J788" s="98">
        <v>0</v>
      </c>
      <c r="K788" s="98">
        <v>0</v>
      </c>
      <c r="L788" s="98">
        <v>0</v>
      </c>
      <c r="M788" s="98">
        <v>0</v>
      </c>
      <c r="N788" s="98">
        <v>0</v>
      </c>
      <c r="O788" s="98">
        <v>0</v>
      </c>
      <c r="P788" s="98">
        <v>0</v>
      </c>
      <c r="Q788" s="98">
        <v>0</v>
      </c>
    </row>
    <row r="789" spans="1:17" hidden="1" x14ac:dyDescent="0.25">
      <c r="A789" s="92" t="s">
        <v>11</v>
      </c>
      <c r="B789" s="92" t="s">
        <v>12</v>
      </c>
      <c r="C789" s="92" t="s">
        <v>42</v>
      </c>
      <c r="D789" s="92" t="s">
        <v>42</v>
      </c>
      <c r="E789" s="92" t="s">
        <v>24</v>
      </c>
      <c r="F789" s="92" t="s">
        <v>262</v>
      </c>
      <c r="G789" s="100" t="s">
        <v>147</v>
      </c>
      <c r="H789" s="98">
        <v>60.060995827349991</v>
      </c>
      <c r="I789" s="98">
        <v>65.53458656552499</v>
      </c>
      <c r="J789" s="98">
        <v>75.95046507540556</v>
      </c>
      <c r="K789" s="98">
        <v>84.030761458452488</v>
      </c>
      <c r="L789" s="98">
        <v>95.491960267543121</v>
      </c>
      <c r="M789" s="98">
        <v>103.40719153977517</v>
      </c>
      <c r="N789" s="98">
        <v>107.19324946386129</v>
      </c>
      <c r="O789" s="98">
        <v>110.95244327433176</v>
      </c>
      <c r="P789" s="98">
        <v>125.56657267603656</v>
      </c>
      <c r="Q789" s="98">
        <v>124.72866172209882</v>
      </c>
    </row>
    <row r="790" spans="1:17" hidden="1" x14ac:dyDescent="0.25">
      <c r="A790" s="92" t="s">
        <v>11</v>
      </c>
      <c r="B790" s="92" t="s">
        <v>12</v>
      </c>
      <c r="C790" s="92" t="s">
        <v>42</v>
      </c>
      <c r="D790" s="92" t="s">
        <v>42</v>
      </c>
      <c r="E790" s="92" t="s">
        <v>24</v>
      </c>
      <c r="F790" s="92" t="s">
        <v>263</v>
      </c>
      <c r="G790" s="100" t="s">
        <v>147</v>
      </c>
      <c r="H790" s="98">
        <v>0</v>
      </c>
      <c r="I790" s="98">
        <v>0</v>
      </c>
      <c r="J790" s="98">
        <v>0</v>
      </c>
      <c r="K790" s="98">
        <v>0</v>
      </c>
      <c r="L790" s="98">
        <v>0</v>
      </c>
      <c r="M790" s="98">
        <v>0</v>
      </c>
      <c r="N790" s="98">
        <v>0</v>
      </c>
      <c r="O790" s="98">
        <v>0</v>
      </c>
      <c r="P790" s="98">
        <v>0</v>
      </c>
      <c r="Q790" s="98">
        <v>0</v>
      </c>
    </row>
    <row r="791" spans="1:17" hidden="1" x14ac:dyDescent="0.25">
      <c r="A791" s="92" t="s">
        <v>11</v>
      </c>
      <c r="B791" s="92" t="s">
        <v>12</v>
      </c>
      <c r="C791" s="92" t="s">
        <v>42</v>
      </c>
      <c r="D791" s="92" t="s">
        <v>42</v>
      </c>
      <c r="E791" s="92" t="s">
        <v>24</v>
      </c>
      <c r="F791" s="92" t="s">
        <v>205</v>
      </c>
      <c r="G791" s="100" t="s">
        <v>147</v>
      </c>
      <c r="H791" s="98">
        <v>33.52712054125</v>
      </c>
      <c r="I791" s="98">
        <v>35.717297101987498</v>
      </c>
      <c r="J791" s="98">
        <v>38.811614268567716</v>
      </c>
      <c r="K791" s="98">
        <v>40.098684756298049</v>
      </c>
      <c r="L791" s="98">
        <v>43.942563287462825</v>
      </c>
      <c r="M791" s="98">
        <v>44.089062898543936</v>
      </c>
      <c r="N791" s="98">
        <v>46.056838952618598</v>
      </c>
      <c r="O791" s="98">
        <v>49.272560102841474</v>
      </c>
      <c r="P791" s="98">
        <v>52.237038380389265</v>
      </c>
      <c r="Q791" s="98">
        <v>51.717474619083411</v>
      </c>
    </row>
    <row r="792" spans="1:17" hidden="1" x14ac:dyDescent="0.25">
      <c r="A792" s="92" t="s">
        <v>11</v>
      </c>
      <c r="B792" s="92" t="s">
        <v>12</v>
      </c>
      <c r="C792" s="92" t="s">
        <v>42</v>
      </c>
      <c r="D792" s="92" t="s">
        <v>42</v>
      </c>
      <c r="E792" s="92" t="s">
        <v>24</v>
      </c>
      <c r="F792" s="92" t="s">
        <v>204</v>
      </c>
      <c r="G792" s="100" t="s">
        <v>147</v>
      </c>
      <c r="H792" s="98">
        <v>17.955969468974999</v>
      </c>
      <c r="I792" s="98">
        <v>19.502337706049993</v>
      </c>
      <c r="J792" s="98">
        <v>22.049685763932505</v>
      </c>
      <c r="K792" s="98">
        <v>23.308424608877615</v>
      </c>
      <c r="L792" s="98">
        <v>24.995898587571851</v>
      </c>
      <c r="M792" s="98">
        <v>26.372597194049398</v>
      </c>
      <c r="N792" s="98">
        <v>29.2793758203767</v>
      </c>
      <c r="O792" s="98">
        <v>32.693542380539569</v>
      </c>
      <c r="P792" s="98">
        <v>36.382550927370325</v>
      </c>
      <c r="Q792" s="98">
        <v>37.404083655556875</v>
      </c>
    </row>
    <row r="793" spans="1:17" hidden="1" x14ac:dyDescent="0.25">
      <c r="A793" s="92" t="s">
        <v>11</v>
      </c>
      <c r="B793" s="92" t="s">
        <v>12</v>
      </c>
      <c r="C793" s="92" t="s">
        <v>42</v>
      </c>
      <c r="D793" s="92" t="s">
        <v>42</v>
      </c>
      <c r="E793" s="92" t="s">
        <v>24</v>
      </c>
      <c r="F793" s="92" t="s">
        <v>228</v>
      </c>
      <c r="G793" s="100" t="s">
        <v>147</v>
      </c>
      <c r="H793" s="98">
        <v>0</v>
      </c>
      <c r="I793" s="98">
        <v>0</v>
      </c>
      <c r="J793" s="98">
        <v>0</v>
      </c>
      <c r="K793" s="98">
        <v>0</v>
      </c>
      <c r="L793" s="98">
        <v>0</v>
      </c>
      <c r="M793" s="98">
        <v>0</v>
      </c>
      <c r="N793" s="98">
        <v>0</v>
      </c>
      <c r="O793" s="98">
        <v>0</v>
      </c>
      <c r="P793" s="98">
        <v>0</v>
      </c>
      <c r="Q793" s="98">
        <v>0</v>
      </c>
    </row>
    <row r="794" spans="1:17" hidden="1" x14ac:dyDescent="0.25">
      <c r="A794" s="92" t="s">
        <v>11</v>
      </c>
      <c r="B794" s="92" t="s">
        <v>12</v>
      </c>
      <c r="C794" s="92" t="s">
        <v>42</v>
      </c>
      <c r="D794" s="92" t="s">
        <v>42</v>
      </c>
      <c r="E794" s="92" t="s">
        <v>24</v>
      </c>
      <c r="F794" s="92" t="s">
        <v>202</v>
      </c>
      <c r="G794" s="100" t="s">
        <v>147</v>
      </c>
      <c r="H794" s="98">
        <v>50.550805422562497</v>
      </c>
      <c r="I794" s="98">
        <v>53.521832545087491</v>
      </c>
      <c r="J794" s="98">
        <v>62.328478092204534</v>
      </c>
      <c r="K794" s="98">
        <v>72.85053200589131</v>
      </c>
      <c r="L794" s="98">
        <v>80.472482561151025</v>
      </c>
      <c r="M794" s="98">
        <v>86.191727395018233</v>
      </c>
      <c r="N794" s="98">
        <v>94.418886578657677</v>
      </c>
      <c r="O794" s="98">
        <v>110.35340540811384</v>
      </c>
      <c r="P794" s="98">
        <v>110.82967125229015</v>
      </c>
      <c r="Q794" s="98">
        <v>103.84511646307571</v>
      </c>
    </row>
    <row r="795" spans="1:17" hidden="1" x14ac:dyDescent="0.25">
      <c r="A795" s="92" t="s">
        <v>11</v>
      </c>
      <c r="B795" s="92" t="s">
        <v>12</v>
      </c>
      <c r="C795" s="92" t="s">
        <v>42</v>
      </c>
      <c r="D795" s="92" t="s">
        <v>42</v>
      </c>
      <c r="E795" s="92" t="s">
        <v>24</v>
      </c>
      <c r="F795" s="92" t="s">
        <v>264</v>
      </c>
      <c r="G795" s="100" t="s">
        <v>147</v>
      </c>
      <c r="H795" s="98">
        <v>0</v>
      </c>
      <c r="I795" s="98">
        <v>0</v>
      </c>
      <c r="J795" s="98">
        <v>0</v>
      </c>
      <c r="K795" s="98">
        <v>0</v>
      </c>
      <c r="L795" s="98">
        <v>0</v>
      </c>
      <c r="M795" s="98">
        <v>0</v>
      </c>
      <c r="N795" s="98">
        <v>0</v>
      </c>
      <c r="O795" s="98">
        <v>0</v>
      </c>
      <c r="P795" s="98">
        <v>0</v>
      </c>
      <c r="Q795" s="98">
        <v>0</v>
      </c>
    </row>
    <row r="796" spans="1:17" hidden="1" x14ac:dyDescent="0.25">
      <c r="A796" s="92" t="s">
        <v>11</v>
      </c>
      <c r="B796" s="92" t="s">
        <v>12</v>
      </c>
      <c r="C796" s="92" t="s">
        <v>42</v>
      </c>
      <c r="D796" s="92" t="s">
        <v>42</v>
      </c>
      <c r="E796" s="92" t="s">
        <v>24</v>
      </c>
      <c r="F796" s="92" t="s">
        <v>210</v>
      </c>
      <c r="G796" s="100" t="s">
        <v>147</v>
      </c>
      <c r="H796" s="98">
        <v>0</v>
      </c>
      <c r="I796" s="98">
        <v>0</v>
      </c>
      <c r="J796" s="98">
        <v>0</v>
      </c>
      <c r="K796" s="98">
        <v>0</v>
      </c>
      <c r="L796" s="98">
        <v>0</v>
      </c>
      <c r="M796" s="98">
        <v>0</v>
      </c>
      <c r="N796" s="98">
        <v>0</v>
      </c>
      <c r="O796" s="98">
        <v>0</v>
      </c>
      <c r="P796" s="98">
        <v>0</v>
      </c>
      <c r="Q796" s="98">
        <v>0</v>
      </c>
    </row>
    <row r="797" spans="1:17" hidden="1" x14ac:dyDescent="0.25">
      <c r="A797" s="92" t="s">
        <v>11</v>
      </c>
      <c r="B797" s="92" t="s">
        <v>12</v>
      </c>
      <c r="C797" s="92" t="s">
        <v>42</v>
      </c>
      <c r="D797" s="92" t="s">
        <v>42</v>
      </c>
      <c r="E797" s="92" t="s">
        <v>24</v>
      </c>
      <c r="F797" s="92" t="s">
        <v>199</v>
      </c>
      <c r="G797" s="100" t="s">
        <v>147</v>
      </c>
      <c r="H797" s="98">
        <v>147.74887700824996</v>
      </c>
      <c r="I797" s="98">
        <v>149.85509758764999</v>
      </c>
      <c r="J797" s="98">
        <v>162.59530049417705</v>
      </c>
      <c r="K797" s="98">
        <v>182.02981822332518</v>
      </c>
      <c r="L797" s="98">
        <v>201.94097473255687</v>
      </c>
      <c r="M797" s="98">
        <v>207.44753639827451</v>
      </c>
      <c r="N797" s="98">
        <v>216.10940418770906</v>
      </c>
      <c r="O797" s="98">
        <v>228.68705283551571</v>
      </c>
      <c r="P797" s="98">
        <v>237.75787493806089</v>
      </c>
      <c r="Q797" s="98">
        <v>238.49857850962024</v>
      </c>
    </row>
    <row r="798" spans="1:17" hidden="1" x14ac:dyDescent="0.25">
      <c r="A798" s="92" t="s">
        <v>11</v>
      </c>
      <c r="B798" s="92" t="s">
        <v>12</v>
      </c>
      <c r="C798" s="92" t="s">
        <v>42</v>
      </c>
      <c r="D798" s="92" t="s">
        <v>42</v>
      </c>
      <c r="E798" s="92" t="s">
        <v>24</v>
      </c>
      <c r="F798" s="92" t="s">
        <v>219</v>
      </c>
      <c r="G798" s="100" t="s">
        <v>147</v>
      </c>
      <c r="H798" s="98">
        <v>0</v>
      </c>
      <c r="I798" s="98">
        <v>0</v>
      </c>
      <c r="J798" s="98">
        <v>0</v>
      </c>
      <c r="K798" s="98">
        <v>0</v>
      </c>
      <c r="L798" s="98">
        <v>0</v>
      </c>
      <c r="M798" s="98">
        <v>0</v>
      </c>
      <c r="N798" s="98">
        <v>0</v>
      </c>
      <c r="O798" s="98">
        <v>0</v>
      </c>
      <c r="P798" s="98">
        <v>0</v>
      </c>
      <c r="Q798" s="98">
        <v>0</v>
      </c>
    </row>
    <row r="799" spans="1:17" hidden="1" x14ac:dyDescent="0.25">
      <c r="A799" s="92" t="s">
        <v>11</v>
      </c>
      <c r="B799" s="92" t="s">
        <v>12</v>
      </c>
      <c r="C799" s="92" t="s">
        <v>42</v>
      </c>
      <c r="D799" s="92" t="s">
        <v>42</v>
      </c>
      <c r="E799" s="92" t="s">
        <v>24</v>
      </c>
      <c r="F799" s="92" t="s">
        <v>200</v>
      </c>
      <c r="G799" s="100" t="s">
        <v>147</v>
      </c>
      <c r="H799" s="98">
        <v>15.277687265824998</v>
      </c>
      <c r="I799" s="98">
        <v>15.637068718899998</v>
      </c>
      <c r="J799" s="98">
        <v>17.210690343092057</v>
      </c>
      <c r="K799" s="98">
        <v>19.136187682596479</v>
      </c>
      <c r="L799" s="98">
        <v>20.492650236952226</v>
      </c>
      <c r="M799" s="98">
        <v>21.687326428666779</v>
      </c>
      <c r="N799" s="98">
        <v>22.832101125413878</v>
      </c>
      <c r="O799" s="98">
        <v>24.678302462078261</v>
      </c>
      <c r="P799" s="98">
        <v>25.833186738626132</v>
      </c>
      <c r="Q799" s="98">
        <v>25.439292112561724</v>
      </c>
    </row>
    <row r="800" spans="1:17" hidden="1" x14ac:dyDescent="0.25">
      <c r="A800" s="92" t="s">
        <v>11</v>
      </c>
      <c r="B800" s="92" t="s">
        <v>12</v>
      </c>
      <c r="C800" s="92" t="s">
        <v>42</v>
      </c>
      <c r="D800" s="92" t="s">
        <v>42</v>
      </c>
      <c r="E800" s="92" t="s">
        <v>40</v>
      </c>
      <c r="F800" s="92" t="s">
        <v>260</v>
      </c>
      <c r="G800" s="113" t="s">
        <v>265</v>
      </c>
      <c r="H800" s="98">
        <v>0</v>
      </c>
      <c r="I800" s="98">
        <v>0</v>
      </c>
      <c r="J800" s="98">
        <v>0</v>
      </c>
      <c r="K800" s="98">
        <v>0</v>
      </c>
      <c r="L800" s="98">
        <v>0</v>
      </c>
      <c r="M800" s="98">
        <v>0</v>
      </c>
      <c r="N800" s="98">
        <v>0</v>
      </c>
      <c r="O800" s="98">
        <v>0</v>
      </c>
      <c r="P800" s="98">
        <v>0</v>
      </c>
      <c r="Q800" s="98">
        <v>0</v>
      </c>
    </row>
    <row r="801" spans="1:17" hidden="1" x14ac:dyDescent="0.25">
      <c r="A801" s="92" t="s">
        <v>11</v>
      </c>
      <c r="B801" s="92" t="s">
        <v>12</v>
      </c>
      <c r="C801" s="92" t="s">
        <v>42</v>
      </c>
      <c r="D801" s="92" t="s">
        <v>42</v>
      </c>
      <c r="E801" s="92" t="s">
        <v>40</v>
      </c>
      <c r="F801" s="92" t="s">
        <v>203</v>
      </c>
      <c r="G801" s="113" t="s">
        <v>265</v>
      </c>
      <c r="H801" s="98">
        <v>0</v>
      </c>
      <c r="I801" s="98">
        <v>0</v>
      </c>
      <c r="J801" s="98">
        <v>0</v>
      </c>
      <c r="K801" s="98">
        <v>0</v>
      </c>
      <c r="L801" s="98">
        <v>0</v>
      </c>
      <c r="M801" s="98">
        <v>0</v>
      </c>
      <c r="N801" s="98">
        <v>0</v>
      </c>
      <c r="O801" s="98">
        <v>1.6233005287791204E-3</v>
      </c>
      <c r="P801" s="98">
        <v>3.7064660050077436E-3</v>
      </c>
      <c r="Q801" s="98">
        <v>4.1099014734871514E-3</v>
      </c>
    </row>
    <row r="802" spans="1:17" hidden="1" x14ac:dyDescent="0.25">
      <c r="A802" s="92" t="s">
        <v>11</v>
      </c>
      <c r="B802" s="92" t="s">
        <v>12</v>
      </c>
      <c r="C802" s="92" t="s">
        <v>42</v>
      </c>
      <c r="D802" s="92" t="s">
        <v>42</v>
      </c>
      <c r="E802" s="92" t="s">
        <v>40</v>
      </c>
      <c r="F802" s="92" t="s">
        <v>191</v>
      </c>
      <c r="G802" s="113" t="s">
        <v>265</v>
      </c>
      <c r="H802" s="98">
        <v>0</v>
      </c>
      <c r="I802" s="98">
        <v>0</v>
      </c>
      <c r="J802" s="98">
        <v>0</v>
      </c>
      <c r="K802" s="98">
        <v>0</v>
      </c>
      <c r="L802" s="98">
        <v>0</v>
      </c>
      <c r="M802" s="98">
        <v>0</v>
      </c>
      <c r="N802" s="98">
        <v>0</v>
      </c>
      <c r="O802" s="98">
        <v>0</v>
      </c>
      <c r="P802" s="98">
        <v>0</v>
      </c>
      <c r="Q802" s="98">
        <v>0</v>
      </c>
    </row>
    <row r="803" spans="1:17" hidden="1" x14ac:dyDescent="0.25">
      <c r="A803" s="92" t="s">
        <v>11</v>
      </c>
      <c r="B803" s="92" t="s">
        <v>12</v>
      </c>
      <c r="C803" s="92" t="s">
        <v>42</v>
      </c>
      <c r="D803" s="92" t="s">
        <v>42</v>
      </c>
      <c r="E803" s="92" t="s">
        <v>40</v>
      </c>
      <c r="F803" s="92" t="s">
        <v>192</v>
      </c>
      <c r="G803" s="113" t="s">
        <v>265</v>
      </c>
      <c r="H803" s="98">
        <v>0</v>
      </c>
      <c r="I803" s="98">
        <v>0</v>
      </c>
      <c r="J803" s="98">
        <v>0</v>
      </c>
      <c r="K803" s="98">
        <v>0</v>
      </c>
      <c r="L803" s="98">
        <v>0</v>
      </c>
      <c r="M803" s="98">
        <v>0</v>
      </c>
      <c r="N803" s="98">
        <v>0.11571373732565339</v>
      </c>
      <c r="O803" s="98">
        <v>0.1527095642049997</v>
      </c>
      <c r="P803" s="98">
        <v>0.14039293460611382</v>
      </c>
      <c r="Q803" s="98">
        <v>0.119400066586012</v>
      </c>
    </row>
    <row r="804" spans="1:17" hidden="1" x14ac:dyDescent="0.25">
      <c r="A804" s="92" t="s">
        <v>11</v>
      </c>
      <c r="B804" s="92" t="s">
        <v>12</v>
      </c>
      <c r="C804" s="92" t="s">
        <v>42</v>
      </c>
      <c r="D804" s="92" t="s">
        <v>42</v>
      </c>
      <c r="E804" s="92" t="s">
        <v>40</v>
      </c>
      <c r="F804" s="92" t="s">
        <v>206</v>
      </c>
      <c r="G804" s="113" t="s">
        <v>265</v>
      </c>
      <c r="H804" s="98">
        <v>0</v>
      </c>
      <c r="I804" s="98">
        <v>0</v>
      </c>
      <c r="J804" s="98">
        <v>0</v>
      </c>
      <c r="K804" s="98">
        <v>0</v>
      </c>
      <c r="L804" s="98">
        <v>0</v>
      </c>
      <c r="M804" s="98">
        <v>0</v>
      </c>
      <c r="N804" s="98">
        <v>0</v>
      </c>
      <c r="O804" s="98">
        <v>0</v>
      </c>
      <c r="P804" s="98">
        <v>0</v>
      </c>
      <c r="Q804" s="98">
        <v>0</v>
      </c>
    </row>
    <row r="805" spans="1:17" hidden="1" x14ac:dyDescent="0.25">
      <c r="A805" s="92" t="s">
        <v>11</v>
      </c>
      <c r="B805" s="92" t="s">
        <v>12</v>
      </c>
      <c r="C805" s="92" t="s">
        <v>42</v>
      </c>
      <c r="D805" s="92" t="s">
        <v>42</v>
      </c>
      <c r="E805" s="92" t="s">
        <v>40</v>
      </c>
      <c r="F805" s="92" t="s">
        <v>220</v>
      </c>
      <c r="G805" s="113" t="s">
        <v>265</v>
      </c>
      <c r="H805" s="98">
        <v>0</v>
      </c>
      <c r="I805" s="98">
        <v>0</v>
      </c>
      <c r="J805" s="98">
        <v>0</v>
      </c>
      <c r="K805" s="98">
        <v>0</v>
      </c>
      <c r="L805" s="98">
        <v>0</v>
      </c>
      <c r="M805" s="98">
        <v>0</v>
      </c>
      <c r="N805" s="98">
        <v>0</v>
      </c>
      <c r="O805" s="98">
        <v>0</v>
      </c>
      <c r="P805" s="98">
        <v>0</v>
      </c>
      <c r="Q805" s="98">
        <v>0</v>
      </c>
    </row>
    <row r="806" spans="1:17" hidden="1" x14ac:dyDescent="0.25">
      <c r="A806" s="92" t="s">
        <v>11</v>
      </c>
      <c r="B806" s="92" t="s">
        <v>12</v>
      </c>
      <c r="C806" s="92" t="s">
        <v>42</v>
      </c>
      <c r="D806" s="92" t="s">
        <v>42</v>
      </c>
      <c r="E806" s="92" t="s">
        <v>40</v>
      </c>
      <c r="F806" s="92" t="s">
        <v>224</v>
      </c>
      <c r="G806" s="113" t="s">
        <v>265</v>
      </c>
      <c r="H806" s="98">
        <v>0</v>
      </c>
      <c r="I806" s="98">
        <v>0</v>
      </c>
      <c r="J806" s="98">
        <v>0</v>
      </c>
      <c r="K806" s="98">
        <v>0</v>
      </c>
      <c r="L806" s="98">
        <v>0</v>
      </c>
      <c r="M806" s="98">
        <v>0</v>
      </c>
      <c r="N806" s="98">
        <v>0</v>
      </c>
      <c r="O806" s="98">
        <v>0</v>
      </c>
      <c r="P806" s="98">
        <v>0</v>
      </c>
      <c r="Q806" s="98">
        <v>0</v>
      </c>
    </row>
    <row r="807" spans="1:17" hidden="1" x14ac:dyDescent="0.25">
      <c r="A807" s="92" t="s">
        <v>11</v>
      </c>
      <c r="B807" s="92" t="s">
        <v>12</v>
      </c>
      <c r="C807" s="92" t="s">
        <v>42</v>
      </c>
      <c r="D807" s="92" t="s">
        <v>42</v>
      </c>
      <c r="E807" s="92" t="s">
        <v>40</v>
      </c>
      <c r="F807" s="92" t="s">
        <v>259</v>
      </c>
      <c r="G807" s="113" t="s">
        <v>265</v>
      </c>
      <c r="H807" s="98">
        <v>0</v>
      </c>
      <c r="I807" s="98">
        <v>0</v>
      </c>
      <c r="J807" s="98">
        <v>0</v>
      </c>
      <c r="K807" s="98">
        <v>0</v>
      </c>
      <c r="L807" s="98">
        <v>0</v>
      </c>
      <c r="M807" s="98">
        <v>0</v>
      </c>
      <c r="N807" s="98">
        <v>0</v>
      </c>
      <c r="O807" s="98">
        <v>0</v>
      </c>
      <c r="P807" s="98">
        <v>0</v>
      </c>
      <c r="Q807" s="98">
        <v>0</v>
      </c>
    </row>
    <row r="808" spans="1:17" hidden="1" x14ac:dyDescent="0.25">
      <c r="A808" s="92" t="s">
        <v>11</v>
      </c>
      <c r="B808" s="92" t="s">
        <v>12</v>
      </c>
      <c r="C808" s="92" t="s">
        <v>42</v>
      </c>
      <c r="D808" s="92" t="s">
        <v>42</v>
      </c>
      <c r="E808" s="92" t="s">
        <v>40</v>
      </c>
      <c r="F808" s="92" t="s">
        <v>223</v>
      </c>
      <c r="G808" s="113" t="s">
        <v>265</v>
      </c>
      <c r="H808" s="98">
        <v>0</v>
      </c>
      <c r="I808" s="98">
        <v>0</v>
      </c>
      <c r="J808" s="98">
        <v>0</v>
      </c>
      <c r="K808" s="98">
        <v>0</v>
      </c>
      <c r="L808" s="98">
        <v>0</v>
      </c>
      <c r="M808" s="98">
        <v>0</v>
      </c>
      <c r="N808" s="98">
        <v>0</v>
      </c>
      <c r="O808" s="98">
        <v>0</v>
      </c>
      <c r="P808" s="98">
        <v>0</v>
      </c>
      <c r="Q808" s="98">
        <v>0</v>
      </c>
    </row>
    <row r="809" spans="1:17" hidden="1" x14ac:dyDescent="0.25">
      <c r="A809" s="92" t="s">
        <v>11</v>
      </c>
      <c r="B809" s="92" t="s">
        <v>12</v>
      </c>
      <c r="C809" s="92" t="s">
        <v>42</v>
      </c>
      <c r="D809" s="92" t="s">
        <v>42</v>
      </c>
      <c r="E809" s="92" t="s">
        <v>40</v>
      </c>
      <c r="F809" s="92" t="s">
        <v>221</v>
      </c>
      <c r="G809" s="113" t="s">
        <v>265</v>
      </c>
      <c r="H809" s="98">
        <v>0.33154836944549415</v>
      </c>
      <c r="I809" s="98">
        <v>0.24256125069710541</v>
      </c>
      <c r="J809" s="98">
        <v>0.31061155186639089</v>
      </c>
      <c r="K809" s="98">
        <v>0.31180231928724267</v>
      </c>
      <c r="L809" s="98">
        <v>0.48586881133770343</v>
      </c>
      <c r="M809" s="98">
        <v>0.57396279533137429</v>
      </c>
      <c r="N809" s="98">
        <v>0.24025386797771706</v>
      </c>
      <c r="O809" s="98">
        <v>0.17149491100325762</v>
      </c>
      <c r="P809" s="98">
        <v>0.19779581771852395</v>
      </c>
      <c r="Q809" s="98">
        <v>0.19289012563909502</v>
      </c>
    </row>
    <row r="810" spans="1:17" hidden="1" x14ac:dyDescent="0.25">
      <c r="A810" s="92" t="s">
        <v>11</v>
      </c>
      <c r="B810" s="92" t="s">
        <v>12</v>
      </c>
      <c r="C810" s="92" t="s">
        <v>42</v>
      </c>
      <c r="D810" s="92" t="s">
        <v>42</v>
      </c>
      <c r="E810" s="92" t="s">
        <v>40</v>
      </c>
      <c r="F810" s="92" t="s">
        <v>222</v>
      </c>
      <c r="G810" s="113" t="s">
        <v>265</v>
      </c>
      <c r="H810" s="98">
        <v>0</v>
      </c>
      <c r="I810" s="98">
        <v>0</v>
      </c>
      <c r="J810" s="98">
        <v>0</v>
      </c>
      <c r="K810" s="98">
        <v>0</v>
      </c>
      <c r="L810" s="98">
        <v>0</v>
      </c>
      <c r="M810" s="98">
        <v>0</v>
      </c>
      <c r="N810" s="98">
        <v>0</v>
      </c>
      <c r="O810" s="98">
        <v>0</v>
      </c>
      <c r="P810" s="98">
        <v>0</v>
      </c>
      <c r="Q810" s="98">
        <v>0</v>
      </c>
    </row>
    <row r="811" spans="1:17" hidden="1" x14ac:dyDescent="0.25">
      <c r="A811" s="92" t="s">
        <v>11</v>
      </c>
      <c r="B811" s="92" t="s">
        <v>12</v>
      </c>
      <c r="C811" s="92" t="s">
        <v>42</v>
      </c>
      <c r="D811" s="92" t="s">
        <v>42</v>
      </c>
      <c r="E811" s="92" t="s">
        <v>40</v>
      </c>
      <c r="F811" s="92" t="s">
        <v>201</v>
      </c>
      <c r="G811" s="113" t="s">
        <v>265</v>
      </c>
      <c r="H811" s="98">
        <v>0</v>
      </c>
      <c r="I811" s="98">
        <v>0</v>
      </c>
      <c r="J811" s="98">
        <v>0</v>
      </c>
      <c r="K811" s="98">
        <v>0</v>
      </c>
      <c r="L811" s="98">
        <v>0</v>
      </c>
      <c r="M811" s="98">
        <v>0</v>
      </c>
      <c r="N811" s="98">
        <v>1.7521426703003766</v>
      </c>
      <c r="O811" s="98">
        <v>2.2458000168213683</v>
      </c>
      <c r="P811" s="98">
        <v>2.1654945096495002</v>
      </c>
      <c r="Q811" s="98">
        <v>1.8067961193572195</v>
      </c>
    </row>
    <row r="812" spans="1:17" hidden="1" x14ac:dyDescent="0.25">
      <c r="A812" s="92" t="s">
        <v>11</v>
      </c>
      <c r="B812" s="92" t="s">
        <v>12</v>
      </c>
      <c r="C812" s="92" t="s">
        <v>42</v>
      </c>
      <c r="D812" s="92" t="s">
        <v>42</v>
      </c>
      <c r="E812" s="92" t="s">
        <v>40</v>
      </c>
      <c r="F812" s="92" t="s">
        <v>207</v>
      </c>
      <c r="G812" s="113" t="s">
        <v>265</v>
      </c>
      <c r="H812" s="98">
        <v>0</v>
      </c>
      <c r="I812" s="98">
        <v>0</v>
      </c>
      <c r="J812" s="98">
        <v>0</v>
      </c>
      <c r="K812" s="98">
        <v>0</v>
      </c>
      <c r="L812" s="98">
        <v>0</v>
      </c>
      <c r="M812" s="98">
        <v>0</v>
      </c>
      <c r="N812" s="98">
        <v>1.3806752749083641E-2</v>
      </c>
      <c r="O812" s="98">
        <v>2.1443993902444589E-2</v>
      </c>
      <c r="P812" s="98">
        <v>2.3713313811022978E-2</v>
      </c>
      <c r="Q812" s="98">
        <v>2.3364331313812436E-2</v>
      </c>
    </row>
    <row r="813" spans="1:17" hidden="1" x14ac:dyDescent="0.25">
      <c r="A813" s="92" t="s">
        <v>11</v>
      </c>
      <c r="B813" s="92" t="s">
        <v>12</v>
      </c>
      <c r="C813" s="92" t="s">
        <v>42</v>
      </c>
      <c r="D813" s="92" t="s">
        <v>42</v>
      </c>
      <c r="E813" s="92" t="s">
        <v>40</v>
      </c>
      <c r="F813" s="92" t="s">
        <v>218</v>
      </c>
      <c r="G813" s="113" t="s">
        <v>265</v>
      </c>
      <c r="H813" s="98">
        <v>0</v>
      </c>
      <c r="I813" s="98">
        <v>0</v>
      </c>
      <c r="J813" s="98">
        <v>0</v>
      </c>
      <c r="K813" s="98">
        <v>0</v>
      </c>
      <c r="L813" s="98">
        <v>0</v>
      </c>
      <c r="M813" s="98">
        <v>0</v>
      </c>
      <c r="N813" s="98">
        <v>0</v>
      </c>
      <c r="O813" s="98">
        <v>0</v>
      </c>
      <c r="P813" s="98">
        <v>0</v>
      </c>
      <c r="Q813" s="98">
        <v>0</v>
      </c>
    </row>
    <row r="814" spans="1:17" hidden="1" x14ac:dyDescent="0.25">
      <c r="A814" s="92" t="s">
        <v>11</v>
      </c>
      <c r="B814" s="92" t="s">
        <v>12</v>
      </c>
      <c r="C814" s="92" t="s">
        <v>42</v>
      </c>
      <c r="D814" s="92" t="s">
        <v>42</v>
      </c>
      <c r="E814" s="92" t="s">
        <v>40</v>
      </c>
      <c r="F814" s="92" t="s">
        <v>194</v>
      </c>
      <c r="G814" s="113" t="s">
        <v>265</v>
      </c>
      <c r="H814" s="98">
        <v>0</v>
      </c>
      <c r="I814" s="98">
        <v>0</v>
      </c>
      <c r="J814" s="98">
        <v>0</v>
      </c>
      <c r="K814" s="98">
        <v>0</v>
      </c>
      <c r="L814" s="98">
        <v>0</v>
      </c>
      <c r="M814" s="98">
        <v>0</v>
      </c>
      <c r="N814" s="98">
        <v>0</v>
      </c>
      <c r="O814" s="98">
        <v>0</v>
      </c>
      <c r="P814" s="98">
        <v>0</v>
      </c>
      <c r="Q814" s="98">
        <v>0</v>
      </c>
    </row>
    <row r="815" spans="1:17" hidden="1" x14ac:dyDescent="0.25">
      <c r="A815" s="92" t="s">
        <v>11</v>
      </c>
      <c r="B815" s="92" t="s">
        <v>12</v>
      </c>
      <c r="C815" s="92" t="s">
        <v>42</v>
      </c>
      <c r="D815" s="92" t="s">
        <v>42</v>
      </c>
      <c r="E815" s="92" t="s">
        <v>40</v>
      </c>
      <c r="F815" s="92" t="s">
        <v>195</v>
      </c>
      <c r="G815" s="113" t="s">
        <v>265</v>
      </c>
      <c r="H815" s="98">
        <v>0</v>
      </c>
      <c r="I815" s="98">
        <v>0</v>
      </c>
      <c r="J815" s="98">
        <v>0</v>
      </c>
      <c r="K815" s="98">
        <v>0</v>
      </c>
      <c r="L815" s="98">
        <v>0</v>
      </c>
      <c r="M815" s="98">
        <v>0</v>
      </c>
      <c r="N815" s="98">
        <v>0</v>
      </c>
      <c r="O815" s="98">
        <v>0</v>
      </c>
      <c r="P815" s="98">
        <v>0</v>
      </c>
      <c r="Q815" s="98">
        <v>0</v>
      </c>
    </row>
    <row r="816" spans="1:17" hidden="1" x14ac:dyDescent="0.25">
      <c r="A816" s="92" t="s">
        <v>11</v>
      </c>
      <c r="B816" s="92" t="s">
        <v>12</v>
      </c>
      <c r="C816" s="92" t="s">
        <v>42</v>
      </c>
      <c r="D816" s="92" t="s">
        <v>42</v>
      </c>
      <c r="E816" s="92" t="s">
        <v>40</v>
      </c>
      <c r="F816" s="92" t="s">
        <v>209</v>
      </c>
      <c r="G816" s="113" t="s">
        <v>265</v>
      </c>
      <c r="H816" s="98">
        <v>0</v>
      </c>
      <c r="I816" s="98">
        <v>0</v>
      </c>
      <c r="J816" s="98">
        <v>0</v>
      </c>
      <c r="K816" s="98">
        <v>0</v>
      </c>
      <c r="L816" s="98">
        <v>0</v>
      </c>
      <c r="M816" s="98">
        <v>0</v>
      </c>
      <c r="N816" s="98">
        <v>0</v>
      </c>
      <c r="O816" s="98">
        <v>0</v>
      </c>
      <c r="P816" s="98">
        <v>0</v>
      </c>
      <c r="Q816" s="98">
        <v>0</v>
      </c>
    </row>
    <row r="817" spans="1:17" hidden="1" x14ac:dyDescent="0.25">
      <c r="A817" s="92" t="s">
        <v>11</v>
      </c>
      <c r="B817" s="92" t="s">
        <v>12</v>
      </c>
      <c r="C817" s="92" t="s">
        <v>42</v>
      </c>
      <c r="D817" s="92" t="s">
        <v>42</v>
      </c>
      <c r="E817" s="92" t="s">
        <v>40</v>
      </c>
      <c r="F817" s="92" t="s">
        <v>208</v>
      </c>
      <c r="G817" s="113" t="s">
        <v>265</v>
      </c>
      <c r="H817" s="98">
        <v>0</v>
      </c>
      <c r="I817" s="98">
        <v>0</v>
      </c>
      <c r="J817" s="98">
        <v>0</v>
      </c>
      <c r="K817" s="98">
        <v>0</v>
      </c>
      <c r="L817" s="98">
        <v>0</v>
      </c>
      <c r="M817" s="98">
        <v>0</v>
      </c>
      <c r="N817" s="98">
        <v>0</v>
      </c>
      <c r="O817" s="98">
        <v>0</v>
      </c>
      <c r="P817" s="98">
        <v>0</v>
      </c>
      <c r="Q817" s="98">
        <v>0</v>
      </c>
    </row>
    <row r="818" spans="1:17" hidden="1" x14ac:dyDescent="0.25">
      <c r="A818" s="92" t="s">
        <v>11</v>
      </c>
      <c r="B818" s="92" t="s">
        <v>12</v>
      </c>
      <c r="C818" s="92" t="s">
        <v>42</v>
      </c>
      <c r="D818" s="92" t="s">
        <v>42</v>
      </c>
      <c r="E818" s="92" t="s">
        <v>40</v>
      </c>
      <c r="F818" s="92" t="s">
        <v>261</v>
      </c>
      <c r="G818" s="113" t="s">
        <v>265</v>
      </c>
      <c r="H818" s="98">
        <v>0</v>
      </c>
      <c r="I818" s="98">
        <v>0</v>
      </c>
      <c r="J818" s="98">
        <v>0</v>
      </c>
      <c r="K818" s="98">
        <v>0</v>
      </c>
      <c r="L818" s="98">
        <v>0</v>
      </c>
      <c r="M818" s="98">
        <v>0</v>
      </c>
      <c r="N818" s="98">
        <v>0</v>
      </c>
      <c r="O818" s="98">
        <v>0</v>
      </c>
      <c r="P818" s="98">
        <v>0</v>
      </c>
      <c r="Q818" s="98">
        <v>0</v>
      </c>
    </row>
    <row r="819" spans="1:17" hidden="1" x14ac:dyDescent="0.25">
      <c r="A819" s="92" t="s">
        <v>11</v>
      </c>
      <c r="B819" s="92" t="s">
        <v>12</v>
      </c>
      <c r="C819" s="92" t="s">
        <v>42</v>
      </c>
      <c r="D819" s="92" t="s">
        <v>42</v>
      </c>
      <c r="E819" s="92" t="s">
        <v>40</v>
      </c>
      <c r="F819" s="92" t="s">
        <v>196</v>
      </c>
      <c r="G819" s="113" t="s">
        <v>265</v>
      </c>
      <c r="H819" s="98">
        <v>0</v>
      </c>
      <c r="I819" s="98">
        <v>0</v>
      </c>
      <c r="J819" s="98">
        <v>0</v>
      </c>
      <c r="K819" s="98">
        <v>0</v>
      </c>
      <c r="L819" s="98">
        <v>0</v>
      </c>
      <c r="M819" s="98">
        <v>0</v>
      </c>
      <c r="N819" s="98">
        <v>9.9057972104536596E-2</v>
      </c>
      <c r="O819" s="98">
        <v>3.8599419602523756E-2</v>
      </c>
      <c r="P819" s="98">
        <v>8.4342531925232795E-3</v>
      </c>
      <c r="Q819" s="98">
        <v>8.9867330067459807E-3</v>
      </c>
    </row>
    <row r="820" spans="1:17" hidden="1" x14ac:dyDescent="0.25">
      <c r="A820" s="92" t="s">
        <v>11</v>
      </c>
      <c r="B820" s="92" t="s">
        <v>12</v>
      </c>
      <c r="C820" s="92" t="s">
        <v>42</v>
      </c>
      <c r="D820" s="92" t="s">
        <v>42</v>
      </c>
      <c r="E820" s="92" t="s">
        <v>40</v>
      </c>
      <c r="F820" s="92" t="s">
        <v>197</v>
      </c>
      <c r="G820" s="113" t="s">
        <v>265</v>
      </c>
      <c r="H820" s="98">
        <v>0.56475340739503987</v>
      </c>
      <c r="I820" s="98">
        <v>0.64948830509551536</v>
      </c>
      <c r="J820" s="98">
        <v>0.89696825202745589</v>
      </c>
      <c r="K820" s="98">
        <v>0.93393535357438062</v>
      </c>
      <c r="L820" s="98">
        <v>1.3828302778658421</v>
      </c>
      <c r="M820" s="98">
        <v>1.5561231466432732</v>
      </c>
      <c r="N820" s="98">
        <v>0.56196315373547678</v>
      </c>
      <c r="O820" s="98">
        <v>0.26900359745095537</v>
      </c>
      <c r="P820" s="98">
        <v>0.26995045698663994</v>
      </c>
      <c r="Q820" s="98">
        <v>0.24150319782846219</v>
      </c>
    </row>
    <row r="821" spans="1:17" hidden="1" x14ac:dyDescent="0.25">
      <c r="A821" s="92" t="s">
        <v>11</v>
      </c>
      <c r="B821" s="92" t="s">
        <v>12</v>
      </c>
      <c r="C821" s="92" t="s">
        <v>42</v>
      </c>
      <c r="D821" s="92" t="s">
        <v>42</v>
      </c>
      <c r="E821" s="92" t="s">
        <v>40</v>
      </c>
      <c r="F821" s="92" t="s">
        <v>229</v>
      </c>
      <c r="G821" s="113" t="s">
        <v>265</v>
      </c>
      <c r="H821" s="98">
        <v>0</v>
      </c>
      <c r="I821" s="98">
        <v>0</v>
      </c>
      <c r="J821" s="98">
        <v>0</v>
      </c>
      <c r="K821" s="98">
        <v>0</v>
      </c>
      <c r="L821" s="98">
        <v>0</v>
      </c>
      <c r="M821" s="98">
        <v>0</v>
      </c>
      <c r="N821" s="98">
        <v>0</v>
      </c>
      <c r="O821" s="98">
        <v>0</v>
      </c>
      <c r="P821" s="98">
        <v>0</v>
      </c>
      <c r="Q821" s="98">
        <v>0</v>
      </c>
    </row>
    <row r="822" spans="1:17" hidden="1" x14ac:dyDescent="0.25">
      <c r="A822" s="92" t="s">
        <v>11</v>
      </c>
      <c r="B822" s="92" t="s">
        <v>12</v>
      </c>
      <c r="C822" s="92" t="s">
        <v>42</v>
      </c>
      <c r="D822" s="92" t="s">
        <v>42</v>
      </c>
      <c r="E822" s="92" t="s">
        <v>40</v>
      </c>
      <c r="F822" s="92" t="s">
        <v>198</v>
      </c>
      <c r="G822" s="113" t="s">
        <v>265</v>
      </c>
      <c r="H822" s="98">
        <v>0</v>
      </c>
      <c r="I822" s="98">
        <v>0</v>
      </c>
      <c r="J822" s="98">
        <v>0</v>
      </c>
      <c r="K822" s="98">
        <v>0</v>
      </c>
      <c r="L822" s="98">
        <v>0</v>
      </c>
      <c r="M822" s="98">
        <v>0</v>
      </c>
      <c r="N822" s="98">
        <v>0</v>
      </c>
      <c r="O822" s="98">
        <v>0</v>
      </c>
      <c r="P822" s="98">
        <v>0</v>
      </c>
      <c r="Q822" s="98">
        <v>0</v>
      </c>
    </row>
    <row r="823" spans="1:17" hidden="1" x14ac:dyDescent="0.25">
      <c r="A823" s="92" t="s">
        <v>11</v>
      </c>
      <c r="B823" s="92" t="s">
        <v>12</v>
      </c>
      <c r="C823" s="92" t="s">
        <v>42</v>
      </c>
      <c r="D823" s="92" t="s">
        <v>42</v>
      </c>
      <c r="E823" s="92" t="s">
        <v>40</v>
      </c>
      <c r="F823" s="92" t="s">
        <v>231</v>
      </c>
      <c r="G823" s="113" t="s">
        <v>265</v>
      </c>
      <c r="H823" s="98">
        <v>0</v>
      </c>
      <c r="I823" s="98">
        <v>0</v>
      </c>
      <c r="J823" s="98">
        <v>0</v>
      </c>
      <c r="K823" s="98">
        <v>0</v>
      </c>
      <c r="L823" s="98">
        <v>0</v>
      </c>
      <c r="M823" s="98">
        <v>0</v>
      </c>
      <c r="N823" s="98">
        <v>0</v>
      </c>
      <c r="O823" s="98">
        <v>0</v>
      </c>
      <c r="P823" s="98">
        <v>0</v>
      </c>
      <c r="Q823" s="98">
        <v>0</v>
      </c>
    </row>
    <row r="824" spans="1:17" hidden="1" x14ac:dyDescent="0.25">
      <c r="A824" s="92" t="s">
        <v>11</v>
      </c>
      <c r="B824" s="92" t="s">
        <v>12</v>
      </c>
      <c r="C824" s="92" t="s">
        <v>42</v>
      </c>
      <c r="D824" s="92" t="s">
        <v>42</v>
      </c>
      <c r="E824" s="92" t="s">
        <v>40</v>
      </c>
      <c r="F824" s="92" t="s">
        <v>230</v>
      </c>
      <c r="G824" s="113" t="s">
        <v>265</v>
      </c>
      <c r="H824" s="98">
        <v>0</v>
      </c>
      <c r="I824" s="98">
        <v>0</v>
      </c>
      <c r="J824" s="98">
        <v>0</v>
      </c>
      <c r="K824" s="98">
        <v>0</v>
      </c>
      <c r="L824" s="98">
        <v>0</v>
      </c>
      <c r="M824" s="98">
        <v>0</v>
      </c>
      <c r="N824" s="98">
        <v>0</v>
      </c>
      <c r="O824" s="98">
        <v>0</v>
      </c>
      <c r="P824" s="98">
        <v>0</v>
      </c>
      <c r="Q824" s="98">
        <v>0</v>
      </c>
    </row>
    <row r="825" spans="1:17" hidden="1" x14ac:dyDescent="0.25">
      <c r="A825" s="92" t="s">
        <v>11</v>
      </c>
      <c r="B825" s="92" t="s">
        <v>12</v>
      </c>
      <c r="C825" s="92" t="s">
        <v>42</v>
      </c>
      <c r="D825" s="92" t="s">
        <v>42</v>
      </c>
      <c r="E825" s="92" t="s">
        <v>40</v>
      </c>
      <c r="F825" s="92" t="s">
        <v>262</v>
      </c>
      <c r="G825" s="113" t="s">
        <v>265</v>
      </c>
      <c r="H825" s="98">
        <v>0</v>
      </c>
      <c r="I825" s="98">
        <v>0</v>
      </c>
      <c r="J825" s="98">
        <v>0</v>
      </c>
      <c r="K825" s="98">
        <v>0</v>
      </c>
      <c r="L825" s="98">
        <v>0</v>
      </c>
      <c r="M825" s="98">
        <v>0</v>
      </c>
      <c r="N825" s="98">
        <v>0</v>
      </c>
      <c r="O825" s="98">
        <v>0</v>
      </c>
      <c r="P825" s="98">
        <v>0</v>
      </c>
      <c r="Q825" s="98">
        <v>0</v>
      </c>
    </row>
    <row r="826" spans="1:17" hidden="1" x14ac:dyDescent="0.25">
      <c r="A826" s="92" t="s">
        <v>11</v>
      </c>
      <c r="B826" s="92" t="s">
        <v>12</v>
      </c>
      <c r="C826" s="92" t="s">
        <v>42</v>
      </c>
      <c r="D826" s="92" t="s">
        <v>42</v>
      </c>
      <c r="E826" s="92" t="s">
        <v>40</v>
      </c>
      <c r="F826" s="92" t="s">
        <v>263</v>
      </c>
      <c r="G826" s="113" t="s">
        <v>265</v>
      </c>
      <c r="H826" s="98">
        <v>0</v>
      </c>
      <c r="I826" s="98">
        <v>0</v>
      </c>
      <c r="J826" s="98">
        <v>0</v>
      </c>
      <c r="K826" s="98">
        <v>0</v>
      </c>
      <c r="L826" s="98">
        <v>0</v>
      </c>
      <c r="M826" s="98">
        <v>0</v>
      </c>
      <c r="N826" s="98">
        <v>0</v>
      </c>
      <c r="O826" s="98">
        <v>0</v>
      </c>
      <c r="P826" s="98">
        <v>0</v>
      </c>
      <c r="Q826" s="98">
        <v>0</v>
      </c>
    </row>
    <row r="827" spans="1:17" hidden="1" x14ac:dyDescent="0.25">
      <c r="A827" s="92" t="s">
        <v>11</v>
      </c>
      <c r="B827" s="92" t="s">
        <v>12</v>
      </c>
      <c r="C827" s="92" t="s">
        <v>42</v>
      </c>
      <c r="D827" s="92" t="s">
        <v>42</v>
      </c>
      <c r="E827" s="92" t="s">
        <v>40</v>
      </c>
      <c r="F827" s="92" t="s">
        <v>205</v>
      </c>
      <c r="G827" s="113" t="s">
        <v>265</v>
      </c>
      <c r="H827" s="98">
        <v>0</v>
      </c>
      <c r="I827" s="98">
        <v>0</v>
      </c>
      <c r="J827" s="98">
        <v>0</v>
      </c>
      <c r="K827" s="98">
        <v>0</v>
      </c>
      <c r="L827" s="98">
        <v>0</v>
      </c>
      <c r="M827" s="98">
        <v>0</v>
      </c>
      <c r="N827" s="98">
        <v>0</v>
      </c>
      <c r="O827" s="98">
        <v>0</v>
      </c>
      <c r="P827" s="98">
        <v>0</v>
      </c>
      <c r="Q827" s="98">
        <v>0</v>
      </c>
    </row>
    <row r="828" spans="1:17" hidden="1" x14ac:dyDescent="0.25">
      <c r="A828" s="92" t="s">
        <v>11</v>
      </c>
      <c r="B828" s="92" t="s">
        <v>12</v>
      </c>
      <c r="C828" s="92" t="s">
        <v>42</v>
      </c>
      <c r="D828" s="92" t="s">
        <v>42</v>
      </c>
      <c r="E828" s="92" t="s">
        <v>40</v>
      </c>
      <c r="F828" s="92" t="s">
        <v>204</v>
      </c>
      <c r="G828" s="113" t="s">
        <v>265</v>
      </c>
      <c r="H828" s="98">
        <v>0</v>
      </c>
      <c r="I828" s="98">
        <v>0</v>
      </c>
      <c r="J828" s="98">
        <v>0</v>
      </c>
      <c r="K828" s="98">
        <v>0</v>
      </c>
      <c r="L828" s="98">
        <v>0</v>
      </c>
      <c r="M828" s="98">
        <v>0</v>
      </c>
      <c r="N828" s="98">
        <v>1.4245062360165664E-3</v>
      </c>
      <c r="O828" s="98">
        <v>2.0981359407846426E-3</v>
      </c>
      <c r="P828" s="98">
        <v>2.0020382510664934E-3</v>
      </c>
      <c r="Q828" s="98">
        <v>1.671485706857738E-3</v>
      </c>
    </row>
    <row r="829" spans="1:17" hidden="1" x14ac:dyDescent="0.25">
      <c r="A829" s="92" t="s">
        <v>11</v>
      </c>
      <c r="B829" s="92" t="s">
        <v>12</v>
      </c>
      <c r="C829" s="92" t="s">
        <v>42</v>
      </c>
      <c r="D829" s="92" t="s">
        <v>42</v>
      </c>
      <c r="E829" s="92" t="s">
        <v>40</v>
      </c>
      <c r="F829" s="92" t="s">
        <v>228</v>
      </c>
      <c r="G829" s="113" t="s">
        <v>265</v>
      </c>
      <c r="H829" s="98">
        <v>0</v>
      </c>
      <c r="I829" s="98">
        <v>0</v>
      </c>
      <c r="J829" s="98">
        <v>0</v>
      </c>
      <c r="K829" s="98">
        <v>0</v>
      </c>
      <c r="L829" s="98">
        <v>0</v>
      </c>
      <c r="M829" s="98">
        <v>0</v>
      </c>
      <c r="N829" s="98">
        <v>0</v>
      </c>
      <c r="O829" s="98">
        <v>0</v>
      </c>
      <c r="P829" s="98">
        <v>0</v>
      </c>
      <c r="Q829" s="98">
        <v>0</v>
      </c>
    </row>
    <row r="830" spans="1:17" hidden="1" x14ac:dyDescent="0.25">
      <c r="A830" s="92" t="s">
        <v>11</v>
      </c>
      <c r="B830" s="92" t="s">
        <v>12</v>
      </c>
      <c r="C830" s="92" t="s">
        <v>42</v>
      </c>
      <c r="D830" s="92" t="s">
        <v>42</v>
      </c>
      <c r="E830" s="92" t="s">
        <v>40</v>
      </c>
      <c r="F830" s="92" t="s">
        <v>202</v>
      </c>
      <c r="G830" s="113" t="s">
        <v>265</v>
      </c>
      <c r="H830" s="98">
        <v>0</v>
      </c>
      <c r="I830" s="98">
        <v>0</v>
      </c>
      <c r="J830" s="98">
        <v>0</v>
      </c>
      <c r="K830" s="98">
        <v>0</v>
      </c>
      <c r="L830" s="98">
        <v>0</v>
      </c>
      <c r="M830" s="98">
        <v>0</v>
      </c>
      <c r="N830" s="98">
        <v>0</v>
      </c>
      <c r="O830" s="98">
        <v>0</v>
      </c>
      <c r="P830" s="98">
        <v>0</v>
      </c>
      <c r="Q830" s="98">
        <v>0</v>
      </c>
    </row>
    <row r="831" spans="1:17" hidden="1" x14ac:dyDescent="0.25">
      <c r="A831" s="92" t="s">
        <v>11</v>
      </c>
      <c r="B831" s="92" t="s">
        <v>12</v>
      </c>
      <c r="C831" s="92" t="s">
        <v>42</v>
      </c>
      <c r="D831" s="92" t="s">
        <v>42</v>
      </c>
      <c r="E831" s="92" t="s">
        <v>40</v>
      </c>
      <c r="F831" s="92" t="s">
        <v>264</v>
      </c>
      <c r="G831" s="113" t="s">
        <v>265</v>
      </c>
      <c r="H831" s="98">
        <v>0</v>
      </c>
      <c r="I831" s="98">
        <v>0</v>
      </c>
      <c r="J831" s="98">
        <v>0</v>
      </c>
      <c r="K831" s="98">
        <v>0</v>
      </c>
      <c r="L831" s="98">
        <v>0</v>
      </c>
      <c r="M831" s="98">
        <v>0</v>
      </c>
      <c r="N831" s="98">
        <v>0</v>
      </c>
      <c r="O831" s="98">
        <v>0</v>
      </c>
      <c r="P831" s="98">
        <v>0</v>
      </c>
      <c r="Q831" s="98">
        <v>0</v>
      </c>
    </row>
    <row r="832" spans="1:17" hidden="1" x14ac:dyDescent="0.25">
      <c r="A832" s="92" t="s">
        <v>11</v>
      </c>
      <c r="B832" s="92" t="s">
        <v>12</v>
      </c>
      <c r="C832" s="92" t="s">
        <v>42</v>
      </c>
      <c r="D832" s="92" t="s">
        <v>42</v>
      </c>
      <c r="E832" s="92" t="s">
        <v>40</v>
      </c>
      <c r="F832" s="92" t="s">
        <v>210</v>
      </c>
      <c r="G832" s="113" t="s">
        <v>265</v>
      </c>
      <c r="H832" s="98">
        <v>0</v>
      </c>
      <c r="I832" s="98">
        <v>0</v>
      </c>
      <c r="J832" s="98">
        <v>8.5503476779373422E-2</v>
      </c>
      <c r="K832" s="98">
        <v>2.8501158926457808E-2</v>
      </c>
      <c r="L832" s="98">
        <v>8.0786914203316518E-2</v>
      </c>
      <c r="M832" s="98">
        <v>0.21020007600480581</v>
      </c>
      <c r="N832" s="98">
        <v>8.4430354991351014E-2</v>
      </c>
      <c r="O832" s="98">
        <v>3.7912511662168288E-2</v>
      </c>
      <c r="P832" s="98">
        <v>3.4311976708889087E-2</v>
      </c>
      <c r="Q832" s="98">
        <v>2.9348040064221918E-2</v>
      </c>
    </row>
    <row r="833" spans="1:17" hidden="1" x14ac:dyDescent="0.25">
      <c r="A833" s="92" t="s">
        <v>11</v>
      </c>
      <c r="B833" s="92" t="s">
        <v>12</v>
      </c>
      <c r="C833" s="92" t="s">
        <v>42</v>
      </c>
      <c r="D833" s="92" t="s">
        <v>42</v>
      </c>
      <c r="E833" s="92" t="s">
        <v>40</v>
      </c>
      <c r="F833" s="92" t="s">
        <v>199</v>
      </c>
      <c r="G833" s="113" t="s">
        <v>265</v>
      </c>
      <c r="H833" s="98">
        <v>0</v>
      </c>
      <c r="I833" s="98">
        <v>0</v>
      </c>
      <c r="J833" s="98">
        <v>0</v>
      </c>
      <c r="K833" s="98">
        <v>2.1623776594482589E-2</v>
      </c>
      <c r="L833" s="98">
        <v>7.2079255314941963E-3</v>
      </c>
      <c r="M833" s="98">
        <v>0</v>
      </c>
      <c r="N833" s="98">
        <v>3.0462517970200418E-2</v>
      </c>
      <c r="O833" s="98">
        <v>5.936046993535056E-2</v>
      </c>
      <c r="P833" s="98">
        <v>6.2908627807555059E-2</v>
      </c>
      <c r="Q833" s="98">
        <v>5.6087104287244137E-2</v>
      </c>
    </row>
    <row r="834" spans="1:17" hidden="1" x14ac:dyDescent="0.25">
      <c r="A834" s="92" t="s">
        <v>11</v>
      </c>
      <c r="B834" s="92" t="s">
        <v>12</v>
      </c>
      <c r="C834" s="92" t="s">
        <v>42</v>
      </c>
      <c r="D834" s="92" t="s">
        <v>42</v>
      </c>
      <c r="E834" s="92" t="s">
        <v>40</v>
      </c>
      <c r="F834" s="92" t="s">
        <v>219</v>
      </c>
      <c r="G834" s="113" t="s">
        <v>265</v>
      </c>
      <c r="H834" s="98">
        <v>0</v>
      </c>
      <c r="I834" s="98">
        <v>0</v>
      </c>
      <c r="J834" s="98">
        <v>0</v>
      </c>
      <c r="K834" s="98">
        <v>0</v>
      </c>
      <c r="L834" s="98">
        <v>0</v>
      </c>
      <c r="M834" s="98">
        <v>0</v>
      </c>
      <c r="N834" s="98">
        <v>0</v>
      </c>
      <c r="O834" s="98">
        <v>0</v>
      </c>
      <c r="P834" s="98">
        <v>0</v>
      </c>
      <c r="Q834" s="98">
        <v>0</v>
      </c>
    </row>
    <row r="835" spans="1:17" hidden="1" x14ac:dyDescent="0.25">
      <c r="A835" s="92" t="s">
        <v>11</v>
      </c>
      <c r="B835" s="92" t="s">
        <v>12</v>
      </c>
      <c r="C835" s="92" t="s">
        <v>42</v>
      </c>
      <c r="D835" s="92" t="s">
        <v>42</v>
      </c>
      <c r="E835" s="92" t="s">
        <v>40</v>
      </c>
      <c r="F835" s="92" t="s">
        <v>200</v>
      </c>
      <c r="G835" s="113" t="s">
        <v>265</v>
      </c>
      <c r="H835" s="98">
        <v>0</v>
      </c>
      <c r="I835" s="98">
        <v>0</v>
      </c>
      <c r="J835" s="98">
        <v>0</v>
      </c>
      <c r="K835" s="98">
        <v>0</v>
      </c>
      <c r="L835" s="98">
        <v>0</v>
      </c>
      <c r="M835" s="98">
        <v>0</v>
      </c>
      <c r="N835" s="98">
        <v>0</v>
      </c>
      <c r="O835" s="98">
        <v>0</v>
      </c>
      <c r="P835" s="98">
        <v>0</v>
      </c>
      <c r="Q835" s="98">
        <v>0</v>
      </c>
    </row>
    <row r="836" spans="1:17" hidden="1" x14ac:dyDescent="0.25">
      <c r="A836" s="92" t="s">
        <v>11</v>
      </c>
      <c r="B836" s="92" t="s">
        <v>12</v>
      </c>
      <c r="C836" s="92" t="s">
        <v>43</v>
      </c>
      <c r="D836" s="92" t="s">
        <v>43</v>
      </c>
      <c r="E836" s="92" t="s">
        <v>35</v>
      </c>
      <c r="F836" s="92" t="s">
        <v>260</v>
      </c>
      <c r="G836" s="100" t="s">
        <v>147</v>
      </c>
      <c r="H836" s="98">
        <v>0</v>
      </c>
      <c r="I836" s="98">
        <v>0</v>
      </c>
      <c r="J836" s="98">
        <v>0</v>
      </c>
      <c r="K836" s="98">
        <v>0</v>
      </c>
      <c r="L836" s="98">
        <v>0</v>
      </c>
      <c r="M836" s="98">
        <v>0</v>
      </c>
      <c r="N836" s="98">
        <v>0</v>
      </c>
      <c r="O836" s="98">
        <v>0</v>
      </c>
      <c r="P836" s="98">
        <v>0</v>
      </c>
      <c r="Q836" s="98">
        <v>0</v>
      </c>
    </row>
    <row r="837" spans="1:17" hidden="1" x14ac:dyDescent="0.25">
      <c r="A837" s="92" t="s">
        <v>11</v>
      </c>
      <c r="B837" s="92" t="s">
        <v>12</v>
      </c>
      <c r="C837" s="92" t="s">
        <v>43</v>
      </c>
      <c r="D837" s="92" t="s">
        <v>43</v>
      </c>
      <c r="E837" s="92" t="s">
        <v>35</v>
      </c>
      <c r="F837" s="92" t="s">
        <v>203</v>
      </c>
      <c r="G837" s="100" t="s">
        <v>147</v>
      </c>
      <c r="H837" s="98">
        <v>0</v>
      </c>
      <c r="I837" s="98">
        <v>0</v>
      </c>
      <c r="J837" s="98">
        <v>0</v>
      </c>
      <c r="K837" s="98">
        <v>0</v>
      </c>
      <c r="L837" s="98">
        <v>0</v>
      </c>
      <c r="M837" s="98">
        <v>0</v>
      </c>
      <c r="N837" s="98">
        <v>1.3260000000000001E-2</v>
      </c>
      <c r="O837" s="98">
        <v>4.4200000000000003E-3</v>
      </c>
      <c r="P837" s="98">
        <v>0.5880225</v>
      </c>
      <c r="Q837" s="98">
        <v>0.49092250000000004</v>
      </c>
    </row>
    <row r="838" spans="1:17" hidden="1" x14ac:dyDescent="0.25">
      <c r="A838" s="92" t="s">
        <v>11</v>
      </c>
      <c r="B838" s="92" t="s">
        <v>12</v>
      </c>
      <c r="C838" s="92" t="s">
        <v>43</v>
      </c>
      <c r="D838" s="92" t="s">
        <v>43</v>
      </c>
      <c r="E838" s="92" t="s">
        <v>35</v>
      </c>
      <c r="F838" s="92" t="s">
        <v>191</v>
      </c>
      <c r="G838" s="100" t="s">
        <v>147</v>
      </c>
      <c r="H838" s="98">
        <v>0</v>
      </c>
      <c r="I838" s="98">
        <v>0</v>
      </c>
      <c r="J838" s="98">
        <v>0</v>
      </c>
      <c r="K838" s="98">
        <v>0</v>
      </c>
      <c r="L838" s="98">
        <v>0</v>
      </c>
      <c r="M838" s="98">
        <v>0</v>
      </c>
      <c r="N838" s="98">
        <v>0</v>
      </c>
      <c r="O838" s="98">
        <v>0</v>
      </c>
      <c r="P838" s="98">
        <v>0</v>
      </c>
      <c r="Q838" s="98">
        <v>0</v>
      </c>
    </row>
    <row r="839" spans="1:17" hidden="1" x14ac:dyDescent="0.25">
      <c r="A839" s="92" t="s">
        <v>11</v>
      </c>
      <c r="B839" s="92" t="s">
        <v>12</v>
      </c>
      <c r="C839" s="92" t="s">
        <v>43</v>
      </c>
      <c r="D839" s="92" t="s">
        <v>43</v>
      </c>
      <c r="E839" s="92" t="s">
        <v>35</v>
      </c>
      <c r="F839" s="92" t="s">
        <v>192</v>
      </c>
      <c r="G839" s="100" t="s">
        <v>147</v>
      </c>
      <c r="H839" s="98">
        <v>0</v>
      </c>
      <c r="I839" s="98">
        <v>0</v>
      </c>
      <c r="J839" s="98">
        <v>0</v>
      </c>
      <c r="K839" s="98">
        <v>0</v>
      </c>
      <c r="L839" s="98">
        <v>0</v>
      </c>
      <c r="M839" s="98">
        <v>0</v>
      </c>
      <c r="N839" s="98">
        <v>0</v>
      </c>
      <c r="O839" s="98">
        <v>0</v>
      </c>
      <c r="P839" s="98">
        <v>0</v>
      </c>
      <c r="Q839" s="98">
        <v>0</v>
      </c>
    </row>
    <row r="840" spans="1:17" hidden="1" x14ac:dyDescent="0.25">
      <c r="A840" s="92" t="s">
        <v>11</v>
      </c>
      <c r="B840" s="92" t="s">
        <v>12</v>
      </c>
      <c r="C840" s="92" t="s">
        <v>43</v>
      </c>
      <c r="D840" s="92" t="s">
        <v>43</v>
      </c>
      <c r="E840" s="92" t="s">
        <v>35</v>
      </c>
      <c r="F840" s="92" t="s">
        <v>206</v>
      </c>
      <c r="G840" s="100" t="s">
        <v>147</v>
      </c>
      <c r="H840" s="98">
        <v>0</v>
      </c>
      <c r="I840" s="98">
        <v>0</v>
      </c>
      <c r="J840" s="98">
        <v>0</v>
      </c>
      <c r="K840" s="98">
        <v>0</v>
      </c>
      <c r="L840" s="98">
        <v>0</v>
      </c>
      <c r="M840" s="98">
        <v>0</v>
      </c>
      <c r="N840" s="98">
        <v>0</v>
      </c>
      <c r="O840" s="98">
        <v>0</v>
      </c>
      <c r="P840" s="98">
        <v>0</v>
      </c>
      <c r="Q840" s="98">
        <v>7.7699999999999991E-2</v>
      </c>
    </row>
    <row r="841" spans="1:17" hidden="1" x14ac:dyDescent="0.25">
      <c r="A841" s="92" t="s">
        <v>11</v>
      </c>
      <c r="B841" s="92" t="s">
        <v>12</v>
      </c>
      <c r="C841" s="92" t="s">
        <v>43</v>
      </c>
      <c r="D841" s="92" t="s">
        <v>43</v>
      </c>
      <c r="E841" s="92" t="s">
        <v>35</v>
      </c>
      <c r="F841" s="92" t="s">
        <v>220</v>
      </c>
      <c r="G841" s="100" t="s">
        <v>147</v>
      </c>
      <c r="H841" s="98">
        <v>0</v>
      </c>
      <c r="I841" s="98">
        <v>0</v>
      </c>
      <c r="J841" s="98">
        <v>0</v>
      </c>
      <c r="K841" s="98">
        <v>0</v>
      </c>
      <c r="L841" s="98">
        <v>0</v>
      </c>
      <c r="M841" s="98">
        <v>0</v>
      </c>
      <c r="N841" s="98">
        <v>0</v>
      </c>
      <c r="O841" s="98">
        <v>0</v>
      </c>
      <c r="P841" s="98">
        <v>0</v>
      </c>
      <c r="Q841" s="98">
        <v>0</v>
      </c>
    </row>
    <row r="842" spans="1:17" hidden="1" x14ac:dyDescent="0.25">
      <c r="A842" s="92" t="s">
        <v>11</v>
      </c>
      <c r="B842" s="92" t="s">
        <v>12</v>
      </c>
      <c r="C842" s="92" t="s">
        <v>43</v>
      </c>
      <c r="D842" s="92" t="s">
        <v>43</v>
      </c>
      <c r="E842" s="92" t="s">
        <v>35</v>
      </c>
      <c r="F842" s="92" t="s">
        <v>224</v>
      </c>
      <c r="G842" s="100" t="s">
        <v>147</v>
      </c>
      <c r="H842" s="98">
        <v>0</v>
      </c>
      <c r="I842" s="98">
        <v>0</v>
      </c>
      <c r="J842" s="98">
        <v>0</v>
      </c>
      <c r="K842" s="98">
        <v>0</v>
      </c>
      <c r="L842" s="98">
        <v>0</v>
      </c>
      <c r="M842" s="98">
        <v>0</v>
      </c>
      <c r="N842" s="98">
        <v>0</v>
      </c>
      <c r="O842" s="98">
        <v>0</v>
      </c>
      <c r="P842" s="98">
        <v>0</v>
      </c>
      <c r="Q842" s="98">
        <v>0.1038075</v>
      </c>
    </row>
    <row r="843" spans="1:17" hidden="1" x14ac:dyDescent="0.25">
      <c r="A843" s="92" t="s">
        <v>11</v>
      </c>
      <c r="B843" s="92" t="s">
        <v>12</v>
      </c>
      <c r="C843" s="92" t="s">
        <v>43</v>
      </c>
      <c r="D843" s="92" t="s">
        <v>43</v>
      </c>
      <c r="E843" s="92" t="s">
        <v>35</v>
      </c>
      <c r="F843" s="92" t="s">
        <v>259</v>
      </c>
      <c r="G843" s="100" t="s">
        <v>147</v>
      </c>
      <c r="H843" s="98">
        <v>0</v>
      </c>
      <c r="I843" s="98">
        <v>0</v>
      </c>
      <c r="J843" s="98">
        <v>0</v>
      </c>
      <c r="K843" s="98">
        <v>0.38820750000000004</v>
      </c>
      <c r="L843" s="98">
        <v>0.41235500000000003</v>
      </c>
      <c r="M843" s="98">
        <v>9.4317499999999999E-2</v>
      </c>
      <c r="N843" s="98">
        <v>2.2342500000000001E-2</v>
      </c>
      <c r="O843" s="98">
        <v>7.4475000000000001E-3</v>
      </c>
      <c r="P843" s="98">
        <v>0.29023500000000002</v>
      </c>
      <c r="Q843" s="98">
        <v>0.14918500000000001</v>
      </c>
    </row>
    <row r="844" spans="1:17" hidden="1" x14ac:dyDescent="0.25">
      <c r="A844" s="92" t="s">
        <v>11</v>
      </c>
      <c r="B844" s="92" t="s">
        <v>12</v>
      </c>
      <c r="C844" s="92" t="s">
        <v>43</v>
      </c>
      <c r="D844" s="92" t="s">
        <v>43</v>
      </c>
      <c r="E844" s="92" t="s">
        <v>35</v>
      </c>
      <c r="F844" s="92" t="s">
        <v>223</v>
      </c>
      <c r="G844" s="100" t="s">
        <v>147</v>
      </c>
      <c r="H844" s="98">
        <v>0</v>
      </c>
      <c r="I844" s="98">
        <v>0</v>
      </c>
      <c r="J844" s="98">
        <v>0</v>
      </c>
      <c r="K844" s="98">
        <v>0</v>
      </c>
      <c r="L844" s="98">
        <v>0</v>
      </c>
      <c r="M844" s="98">
        <v>0</v>
      </c>
      <c r="N844" s="98">
        <v>0</v>
      </c>
      <c r="O844" s="98">
        <v>0</v>
      </c>
      <c r="P844" s="98">
        <v>0</v>
      </c>
      <c r="Q844" s="98">
        <v>0</v>
      </c>
    </row>
    <row r="845" spans="1:17" hidden="1" x14ac:dyDescent="0.25">
      <c r="A845" s="92" t="s">
        <v>11</v>
      </c>
      <c r="B845" s="92" t="s">
        <v>12</v>
      </c>
      <c r="C845" s="92" t="s">
        <v>43</v>
      </c>
      <c r="D845" s="92" t="s">
        <v>43</v>
      </c>
      <c r="E845" s="92" t="s">
        <v>35</v>
      </c>
      <c r="F845" s="92" t="s">
        <v>221</v>
      </c>
      <c r="G845" s="100" t="s">
        <v>147</v>
      </c>
      <c r="H845" s="98">
        <v>0</v>
      </c>
      <c r="I845" s="98">
        <v>0</v>
      </c>
      <c r="J845" s="98">
        <v>0</v>
      </c>
      <c r="K845" s="98">
        <v>0</v>
      </c>
      <c r="L845" s="98">
        <v>0</v>
      </c>
      <c r="M845" s="98">
        <v>0</v>
      </c>
      <c r="N845" s="98">
        <v>0</v>
      </c>
      <c r="O845" s="98">
        <v>0</v>
      </c>
      <c r="P845" s="98">
        <v>0</v>
      </c>
      <c r="Q845" s="98">
        <v>0</v>
      </c>
    </row>
    <row r="846" spans="1:17" hidden="1" x14ac:dyDescent="0.25">
      <c r="A846" s="92" t="s">
        <v>11</v>
      </c>
      <c r="B846" s="92" t="s">
        <v>12</v>
      </c>
      <c r="C846" s="92" t="s">
        <v>43</v>
      </c>
      <c r="D846" s="92" t="s">
        <v>43</v>
      </c>
      <c r="E846" s="92" t="s">
        <v>35</v>
      </c>
      <c r="F846" s="92" t="s">
        <v>222</v>
      </c>
      <c r="G846" s="100" t="s">
        <v>147</v>
      </c>
      <c r="H846" s="98">
        <v>0</v>
      </c>
      <c r="I846" s="98">
        <v>0</v>
      </c>
      <c r="J846" s="98">
        <v>0</v>
      </c>
      <c r="K846" s="98">
        <v>0</v>
      </c>
      <c r="L846" s="98">
        <v>0.11105999999999999</v>
      </c>
      <c r="M846" s="98">
        <v>6.369749999999999E-2</v>
      </c>
      <c r="N846" s="98">
        <v>8.8924999999999994E-3</v>
      </c>
      <c r="O846" s="98">
        <v>0</v>
      </c>
      <c r="P846" s="98">
        <v>0</v>
      </c>
      <c r="Q846" s="98">
        <v>0</v>
      </c>
    </row>
    <row r="847" spans="1:17" hidden="1" x14ac:dyDescent="0.25">
      <c r="A847" s="92" t="s">
        <v>11</v>
      </c>
      <c r="B847" s="92" t="s">
        <v>12</v>
      </c>
      <c r="C847" s="92" t="s">
        <v>43</v>
      </c>
      <c r="D847" s="92" t="s">
        <v>43</v>
      </c>
      <c r="E847" s="92" t="s">
        <v>35</v>
      </c>
      <c r="F847" s="92" t="s">
        <v>201</v>
      </c>
      <c r="G847" s="100" t="s">
        <v>147</v>
      </c>
      <c r="H847" s="98">
        <v>0</v>
      </c>
      <c r="I847" s="98">
        <v>0</v>
      </c>
      <c r="J847" s="98">
        <v>0</v>
      </c>
      <c r="K847" s="98">
        <v>0</v>
      </c>
      <c r="L847" s="98">
        <v>0</v>
      </c>
      <c r="M847" s="98">
        <v>0</v>
      </c>
      <c r="N847" s="98">
        <v>0</v>
      </c>
      <c r="O847" s="98">
        <v>0</v>
      </c>
      <c r="P847" s="98">
        <v>0</v>
      </c>
      <c r="Q847" s="98">
        <v>0</v>
      </c>
    </row>
    <row r="848" spans="1:17" hidden="1" x14ac:dyDescent="0.25">
      <c r="A848" s="92" t="s">
        <v>11</v>
      </c>
      <c r="B848" s="92" t="s">
        <v>12</v>
      </c>
      <c r="C848" s="92" t="s">
        <v>43</v>
      </c>
      <c r="D848" s="92" t="s">
        <v>43</v>
      </c>
      <c r="E848" s="92" t="s">
        <v>35</v>
      </c>
      <c r="F848" s="92" t="s">
        <v>207</v>
      </c>
      <c r="G848" s="100" t="s">
        <v>147</v>
      </c>
      <c r="H848" s="98">
        <v>0</v>
      </c>
      <c r="I848" s="98">
        <v>0</v>
      </c>
      <c r="J848" s="98">
        <v>0</v>
      </c>
      <c r="K848" s="98">
        <v>0</v>
      </c>
      <c r="L848" s="98">
        <v>0</v>
      </c>
      <c r="M848" s="98">
        <v>0.10485749999999999</v>
      </c>
      <c r="N848" s="98">
        <v>7.4799999999999991E-2</v>
      </c>
      <c r="O848" s="98">
        <v>2.6452499999999997E-2</v>
      </c>
      <c r="P848" s="98">
        <v>4.3899999999999998E-3</v>
      </c>
      <c r="Q848" s="98">
        <v>0</v>
      </c>
    </row>
    <row r="849" spans="1:17" hidden="1" x14ac:dyDescent="0.25">
      <c r="A849" s="92" t="s">
        <v>11</v>
      </c>
      <c r="B849" s="92" t="s">
        <v>12</v>
      </c>
      <c r="C849" s="92" t="s">
        <v>43</v>
      </c>
      <c r="D849" s="92" t="s">
        <v>43</v>
      </c>
      <c r="E849" s="92" t="s">
        <v>35</v>
      </c>
      <c r="F849" s="92" t="s">
        <v>218</v>
      </c>
      <c r="G849" s="100" t="s">
        <v>147</v>
      </c>
      <c r="H849" s="98">
        <v>0</v>
      </c>
      <c r="I849" s="98">
        <v>0</v>
      </c>
      <c r="J849" s="98">
        <v>0</v>
      </c>
      <c r="K849" s="98">
        <v>0</v>
      </c>
      <c r="L849" s="98">
        <v>0</v>
      </c>
      <c r="M849" s="98">
        <v>1.8315000000000001E-2</v>
      </c>
      <c r="N849" s="98">
        <v>8.3804999999999991E-2</v>
      </c>
      <c r="O849" s="98">
        <v>3.3947499999999999E-2</v>
      </c>
      <c r="P849" s="98">
        <v>1.5747500000000001E-2</v>
      </c>
      <c r="Q849" s="98">
        <v>4.3550000000000004E-3</v>
      </c>
    </row>
    <row r="850" spans="1:17" hidden="1" x14ac:dyDescent="0.25">
      <c r="A850" s="92" t="s">
        <v>11</v>
      </c>
      <c r="B850" s="92" t="s">
        <v>12</v>
      </c>
      <c r="C850" s="92" t="s">
        <v>43</v>
      </c>
      <c r="D850" s="92" t="s">
        <v>43</v>
      </c>
      <c r="E850" s="92" t="s">
        <v>35</v>
      </c>
      <c r="F850" s="92" t="s">
        <v>194</v>
      </c>
      <c r="G850" s="100" t="s">
        <v>147</v>
      </c>
      <c r="H850" s="98">
        <v>0</v>
      </c>
      <c r="I850" s="98">
        <v>0</v>
      </c>
      <c r="J850" s="98">
        <v>0</v>
      </c>
      <c r="K850" s="98">
        <v>0</v>
      </c>
      <c r="L850" s="98">
        <v>0</v>
      </c>
      <c r="M850" s="98">
        <v>0</v>
      </c>
      <c r="N850" s="98">
        <v>0</v>
      </c>
      <c r="O850" s="98">
        <v>0</v>
      </c>
      <c r="P850" s="98">
        <v>0</v>
      </c>
      <c r="Q850" s="98">
        <v>0</v>
      </c>
    </row>
    <row r="851" spans="1:17" hidden="1" x14ac:dyDescent="0.25">
      <c r="A851" s="92" t="s">
        <v>11</v>
      </c>
      <c r="B851" s="92" t="s">
        <v>12</v>
      </c>
      <c r="C851" s="92" t="s">
        <v>43</v>
      </c>
      <c r="D851" s="92" t="s">
        <v>43</v>
      </c>
      <c r="E851" s="92" t="s">
        <v>35</v>
      </c>
      <c r="F851" s="92" t="s">
        <v>195</v>
      </c>
      <c r="G851" s="100" t="s">
        <v>147</v>
      </c>
      <c r="H851" s="98">
        <v>0</v>
      </c>
      <c r="I851" s="98">
        <v>0</v>
      </c>
      <c r="J851" s="98">
        <v>0</v>
      </c>
      <c r="K851" s="98">
        <v>0</v>
      </c>
      <c r="L851" s="98">
        <v>0</v>
      </c>
      <c r="M851" s="98">
        <v>0</v>
      </c>
      <c r="N851" s="98">
        <v>9.5220000000000013E-2</v>
      </c>
      <c r="O851" s="98">
        <v>3.1740000000000004E-2</v>
      </c>
      <c r="P851" s="98">
        <v>0</v>
      </c>
      <c r="Q851" s="98">
        <v>0</v>
      </c>
    </row>
    <row r="852" spans="1:17" hidden="1" x14ac:dyDescent="0.25">
      <c r="A852" s="92" t="s">
        <v>11</v>
      </c>
      <c r="B852" s="92" t="s">
        <v>12</v>
      </c>
      <c r="C852" s="92" t="s">
        <v>43</v>
      </c>
      <c r="D852" s="92" t="s">
        <v>43</v>
      </c>
      <c r="E852" s="92" t="s">
        <v>35</v>
      </c>
      <c r="F852" s="92" t="s">
        <v>209</v>
      </c>
      <c r="G852" s="100" t="s">
        <v>147</v>
      </c>
      <c r="H852" s="98">
        <v>0</v>
      </c>
      <c r="I852" s="98">
        <v>0</v>
      </c>
      <c r="J852" s="98">
        <v>0</v>
      </c>
      <c r="K852" s="98">
        <v>0</v>
      </c>
      <c r="L852" s="98">
        <v>0</v>
      </c>
      <c r="M852" s="98">
        <v>0</v>
      </c>
      <c r="N852" s="98">
        <v>0</v>
      </c>
      <c r="O852" s="98">
        <v>0</v>
      </c>
      <c r="P852" s="98">
        <v>0</v>
      </c>
      <c r="Q852" s="98">
        <v>8.9999999999999998E-4</v>
      </c>
    </row>
    <row r="853" spans="1:17" hidden="1" x14ac:dyDescent="0.25">
      <c r="A853" s="92" t="s">
        <v>11</v>
      </c>
      <c r="B853" s="92" t="s">
        <v>12</v>
      </c>
      <c r="C853" s="92" t="s">
        <v>43</v>
      </c>
      <c r="D853" s="92" t="s">
        <v>43</v>
      </c>
      <c r="E853" s="92" t="s">
        <v>35</v>
      </c>
      <c r="F853" s="92" t="s">
        <v>208</v>
      </c>
      <c r="G853" s="100" t="s">
        <v>147</v>
      </c>
      <c r="H853" s="98">
        <v>0</v>
      </c>
      <c r="I853" s="98">
        <v>0</v>
      </c>
      <c r="J853" s="98">
        <v>0</v>
      </c>
      <c r="K853" s="98">
        <v>0</v>
      </c>
      <c r="L853" s="98">
        <v>1.65E-4</v>
      </c>
      <c r="M853" s="98">
        <v>8.0500000000000005E-4</v>
      </c>
      <c r="N853" s="98">
        <v>2.5000000000000001E-4</v>
      </c>
      <c r="O853" s="98">
        <v>0</v>
      </c>
      <c r="P853" s="98">
        <v>0</v>
      </c>
      <c r="Q853" s="98">
        <v>0</v>
      </c>
    </row>
    <row r="854" spans="1:17" hidden="1" x14ac:dyDescent="0.25">
      <c r="A854" s="92" t="s">
        <v>11</v>
      </c>
      <c r="B854" s="92" t="s">
        <v>12</v>
      </c>
      <c r="C854" s="92" t="s">
        <v>43</v>
      </c>
      <c r="D854" s="92" t="s">
        <v>43</v>
      </c>
      <c r="E854" s="92" t="s">
        <v>35</v>
      </c>
      <c r="F854" s="92" t="s">
        <v>261</v>
      </c>
      <c r="G854" s="100" t="s">
        <v>147</v>
      </c>
      <c r="H854" s="98">
        <v>0</v>
      </c>
      <c r="I854" s="98">
        <v>0</v>
      </c>
      <c r="J854" s="98">
        <v>0</v>
      </c>
      <c r="K854" s="98">
        <v>0</v>
      </c>
      <c r="L854" s="98">
        <v>0</v>
      </c>
      <c r="M854" s="98">
        <v>0</v>
      </c>
      <c r="N854" s="98">
        <v>0</v>
      </c>
      <c r="O854" s="98">
        <v>0</v>
      </c>
      <c r="P854" s="98">
        <v>0</v>
      </c>
      <c r="Q854" s="98">
        <v>0</v>
      </c>
    </row>
    <row r="855" spans="1:17" hidden="1" x14ac:dyDescent="0.25">
      <c r="A855" s="92" t="s">
        <v>11</v>
      </c>
      <c r="B855" s="92" t="s">
        <v>12</v>
      </c>
      <c r="C855" s="92" t="s">
        <v>43</v>
      </c>
      <c r="D855" s="92" t="s">
        <v>43</v>
      </c>
      <c r="E855" s="92" t="s">
        <v>35</v>
      </c>
      <c r="F855" s="92" t="s">
        <v>196</v>
      </c>
      <c r="G855" s="100" t="s">
        <v>147</v>
      </c>
      <c r="H855" s="98">
        <v>0</v>
      </c>
      <c r="I855" s="98">
        <v>0</v>
      </c>
      <c r="J855" s="98">
        <v>0</v>
      </c>
      <c r="K855" s="98">
        <v>0</v>
      </c>
      <c r="L855" s="98">
        <v>0</v>
      </c>
      <c r="M855" s="98">
        <v>0</v>
      </c>
      <c r="N855" s="98">
        <v>0</v>
      </c>
      <c r="O855" s="98">
        <v>0</v>
      </c>
      <c r="P855" s="98">
        <v>1.6792500000000002E-2</v>
      </c>
      <c r="Q855" s="98">
        <v>4.7275000000000005E-2</v>
      </c>
    </row>
    <row r="856" spans="1:17" hidden="1" x14ac:dyDescent="0.25">
      <c r="A856" s="92" t="s">
        <v>11</v>
      </c>
      <c r="B856" s="92" t="s">
        <v>12</v>
      </c>
      <c r="C856" s="92" t="s">
        <v>43</v>
      </c>
      <c r="D856" s="92" t="s">
        <v>43</v>
      </c>
      <c r="E856" s="92" t="s">
        <v>35</v>
      </c>
      <c r="F856" s="92" t="s">
        <v>197</v>
      </c>
      <c r="G856" s="100" t="s">
        <v>147</v>
      </c>
      <c r="H856" s="98">
        <v>0</v>
      </c>
      <c r="I856" s="98">
        <v>0</v>
      </c>
      <c r="J856" s="98">
        <v>0</v>
      </c>
      <c r="K856" s="98">
        <v>0</v>
      </c>
      <c r="L856" s="98">
        <v>1.35798</v>
      </c>
      <c r="M856" s="98">
        <v>0.80836249999999998</v>
      </c>
      <c r="N856" s="98">
        <v>0.1497</v>
      </c>
      <c r="O856" s="98">
        <v>1.0377500000000001E-2</v>
      </c>
      <c r="P856" s="98">
        <v>0</v>
      </c>
      <c r="Q856" s="98">
        <v>0</v>
      </c>
    </row>
    <row r="857" spans="1:17" hidden="1" x14ac:dyDescent="0.25">
      <c r="A857" s="92" t="s">
        <v>11</v>
      </c>
      <c r="B857" s="92" t="s">
        <v>12</v>
      </c>
      <c r="C857" s="92" t="s">
        <v>43</v>
      </c>
      <c r="D857" s="92" t="s">
        <v>43</v>
      </c>
      <c r="E857" s="92" t="s">
        <v>35</v>
      </c>
      <c r="F857" s="92" t="s">
        <v>229</v>
      </c>
      <c r="G857" s="100" t="s">
        <v>147</v>
      </c>
      <c r="H857" s="98">
        <v>0</v>
      </c>
      <c r="I857" s="98">
        <v>0</v>
      </c>
      <c r="J857" s="98">
        <v>0</v>
      </c>
      <c r="K857" s="98">
        <v>0</v>
      </c>
      <c r="L857" s="98">
        <v>0</v>
      </c>
      <c r="M857" s="98">
        <v>0</v>
      </c>
      <c r="N857" s="98">
        <v>0</v>
      </c>
      <c r="O857" s="98">
        <v>0</v>
      </c>
      <c r="P857" s="98">
        <v>0</v>
      </c>
      <c r="Q857" s="98">
        <v>0</v>
      </c>
    </row>
    <row r="858" spans="1:17" hidden="1" x14ac:dyDescent="0.25">
      <c r="A858" s="92" t="s">
        <v>11</v>
      </c>
      <c r="B858" s="92" t="s">
        <v>12</v>
      </c>
      <c r="C858" s="92" t="s">
        <v>43</v>
      </c>
      <c r="D858" s="92" t="s">
        <v>43</v>
      </c>
      <c r="E858" s="92" t="s">
        <v>35</v>
      </c>
      <c r="F858" s="92" t="s">
        <v>198</v>
      </c>
      <c r="G858" s="100" t="s">
        <v>147</v>
      </c>
      <c r="H858" s="98">
        <v>0</v>
      </c>
      <c r="I858" s="98">
        <v>0</v>
      </c>
      <c r="J858" s="98">
        <v>0</v>
      </c>
      <c r="K858" s="98">
        <v>0</v>
      </c>
      <c r="L858" s="98">
        <v>0</v>
      </c>
      <c r="M858" s="98">
        <v>0</v>
      </c>
      <c r="N858" s="98">
        <v>0</v>
      </c>
      <c r="O858" s="98">
        <v>0</v>
      </c>
      <c r="P858" s="98">
        <v>0</v>
      </c>
      <c r="Q858" s="98">
        <v>0</v>
      </c>
    </row>
    <row r="859" spans="1:17" hidden="1" x14ac:dyDescent="0.25">
      <c r="A859" s="92" t="s">
        <v>11</v>
      </c>
      <c r="B859" s="92" t="s">
        <v>12</v>
      </c>
      <c r="C859" s="92" t="s">
        <v>43</v>
      </c>
      <c r="D859" s="92" t="s">
        <v>43</v>
      </c>
      <c r="E859" s="92" t="s">
        <v>35</v>
      </c>
      <c r="F859" s="92" t="s">
        <v>231</v>
      </c>
      <c r="G859" s="100" t="s">
        <v>147</v>
      </c>
      <c r="H859" s="98">
        <v>0</v>
      </c>
      <c r="I859" s="98">
        <v>0</v>
      </c>
      <c r="J859" s="98">
        <v>0</v>
      </c>
      <c r="K859" s="98">
        <v>0</v>
      </c>
      <c r="L859" s="98">
        <v>0</v>
      </c>
      <c r="M859" s="98">
        <v>0</v>
      </c>
      <c r="N859" s="98">
        <v>0</v>
      </c>
      <c r="O859" s="98">
        <v>0</v>
      </c>
      <c r="P859" s="98">
        <v>0</v>
      </c>
      <c r="Q859" s="98">
        <v>0</v>
      </c>
    </row>
    <row r="860" spans="1:17" hidden="1" x14ac:dyDescent="0.25">
      <c r="A860" s="92" t="s">
        <v>11</v>
      </c>
      <c r="B860" s="92" t="s">
        <v>12</v>
      </c>
      <c r="C860" s="92" t="s">
        <v>43</v>
      </c>
      <c r="D860" s="92" t="s">
        <v>43</v>
      </c>
      <c r="E860" s="92" t="s">
        <v>35</v>
      </c>
      <c r="F860" s="92" t="s">
        <v>230</v>
      </c>
      <c r="G860" s="100" t="s">
        <v>147</v>
      </c>
      <c r="H860" s="98">
        <v>0</v>
      </c>
      <c r="I860" s="98">
        <v>0</v>
      </c>
      <c r="J860" s="98">
        <v>0</v>
      </c>
      <c r="K860" s="98">
        <v>0</v>
      </c>
      <c r="L860" s="98">
        <v>0</v>
      </c>
      <c r="M860" s="98">
        <v>0</v>
      </c>
      <c r="N860" s="98">
        <v>0</v>
      </c>
      <c r="O860" s="98">
        <v>0</v>
      </c>
      <c r="P860" s="98">
        <v>0</v>
      </c>
      <c r="Q860" s="98">
        <v>0</v>
      </c>
    </row>
    <row r="861" spans="1:17" hidden="1" x14ac:dyDescent="0.25">
      <c r="A861" s="92" t="s">
        <v>11</v>
      </c>
      <c r="B861" s="92" t="s">
        <v>12</v>
      </c>
      <c r="C861" s="92" t="s">
        <v>43</v>
      </c>
      <c r="D861" s="92" t="s">
        <v>43</v>
      </c>
      <c r="E861" s="92" t="s">
        <v>35</v>
      </c>
      <c r="F861" s="92" t="s">
        <v>262</v>
      </c>
      <c r="G861" s="100" t="s">
        <v>147</v>
      </c>
      <c r="H861" s="98">
        <v>0</v>
      </c>
      <c r="I861" s="98">
        <v>0</v>
      </c>
      <c r="J861" s="98">
        <v>0</v>
      </c>
      <c r="K861" s="98">
        <v>0</v>
      </c>
      <c r="L861" s="98">
        <v>0</v>
      </c>
      <c r="M861" s="98">
        <v>0</v>
      </c>
      <c r="N861" s="98">
        <v>0</v>
      </c>
      <c r="O861" s="98">
        <v>0</v>
      </c>
      <c r="P861" s="98">
        <v>0</v>
      </c>
      <c r="Q861" s="98">
        <v>0</v>
      </c>
    </row>
    <row r="862" spans="1:17" hidden="1" x14ac:dyDescent="0.25">
      <c r="A862" s="92" t="s">
        <v>11</v>
      </c>
      <c r="B862" s="92" t="s">
        <v>12</v>
      </c>
      <c r="C862" s="92" t="s">
        <v>43</v>
      </c>
      <c r="D862" s="92" t="s">
        <v>43</v>
      </c>
      <c r="E862" s="92" t="s">
        <v>35</v>
      </c>
      <c r="F862" s="92" t="s">
        <v>263</v>
      </c>
      <c r="G862" s="100" t="s">
        <v>147</v>
      </c>
      <c r="H862" s="98">
        <v>0</v>
      </c>
      <c r="I862" s="98">
        <v>0</v>
      </c>
      <c r="J862" s="98">
        <v>0</v>
      </c>
      <c r="K862" s="98">
        <v>0</v>
      </c>
      <c r="L862" s="98">
        <v>0</v>
      </c>
      <c r="M862" s="98">
        <v>0</v>
      </c>
      <c r="N862" s="98">
        <v>0</v>
      </c>
      <c r="O862" s="98">
        <v>0</v>
      </c>
      <c r="P862" s="98">
        <v>0</v>
      </c>
      <c r="Q862" s="98">
        <v>0</v>
      </c>
    </row>
    <row r="863" spans="1:17" hidden="1" x14ac:dyDescent="0.25">
      <c r="A863" s="92" t="s">
        <v>11</v>
      </c>
      <c r="B863" s="92" t="s">
        <v>12</v>
      </c>
      <c r="C863" s="92" t="s">
        <v>43</v>
      </c>
      <c r="D863" s="92" t="s">
        <v>43</v>
      </c>
      <c r="E863" s="92" t="s">
        <v>35</v>
      </c>
      <c r="F863" s="92" t="s">
        <v>205</v>
      </c>
      <c r="G863" s="100" t="s">
        <v>147</v>
      </c>
      <c r="H863" s="98">
        <v>0</v>
      </c>
      <c r="I863" s="98">
        <v>0</v>
      </c>
      <c r="J863" s="98">
        <v>0</v>
      </c>
      <c r="K863" s="98">
        <v>0</v>
      </c>
      <c r="L863" s="98">
        <v>0</v>
      </c>
      <c r="M863" s="98">
        <v>0</v>
      </c>
      <c r="N863" s="98">
        <v>0</v>
      </c>
      <c r="O863" s="98">
        <v>0</v>
      </c>
      <c r="P863" s="98">
        <v>0</v>
      </c>
      <c r="Q863" s="98">
        <v>0</v>
      </c>
    </row>
    <row r="864" spans="1:17" hidden="1" x14ac:dyDescent="0.25">
      <c r="A864" s="92" t="s">
        <v>11</v>
      </c>
      <c r="B864" s="92" t="s">
        <v>12</v>
      </c>
      <c r="C864" s="92" t="s">
        <v>43</v>
      </c>
      <c r="D864" s="92" t="s">
        <v>43</v>
      </c>
      <c r="E864" s="92" t="s">
        <v>35</v>
      </c>
      <c r="F864" s="92" t="s">
        <v>204</v>
      </c>
      <c r="G864" s="100" t="s">
        <v>147</v>
      </c>
      <c r="H864" s="98">
        <v>0</v>
      </c>
      <c r="I864" s="98">
        <v>0</v>
      </c>
      <c r="J864" s="98">
        <v>0</v>
      </c>
      <c r="K864" s="98">
        <v>0</v>
      </c>
      <c r="L864" s="98">
        <v>0</v>
      </c>
      <c r="M864" s="98">
        <v>0</v>
      </c>
      <c r="N864" s="98">
        <v>0</v>
      </c>
      <c r="O864" s="98">
        <v>0</v>
      </c>
      <c r="P864" s="98">
        <v>0</v>
      </c>
      <c r="Q864" s="98">
        <v>0</v>
      </c>
    </row>
    <row r="865" spans="1:17" hidden="1" x14ac:dyDescent="0.25">
      <c r="A865" s="92" t="s">
        <v>11</v>
      </c>
      <c r="B865" s="92" t="s">
        <v>12</v>
      </c>
      <c r="C865" s="92" t="s">
        <v>43</v>
      </c>
      <c r="D865" s="92" t="s">
        <v>43</v>
      </c>
      <c r="E865" s="92" t="s">
        <v>35</v>
      </c>
      <c r="F865" s="92" t="s">
        <v>228</v>
      </c>
      <c r="G865" s="100" t="s">
        <v>147</v>
      </c>
      <c r="H865" s="98">
        <v>0</v>
      </c>
      <c r="I865" s="98">
        <v>0</v>
      </c>
      <c r="J865" s="98">
        <v>0</v>
      </c>
      <c r="K865" s="98">
        <v>0</v>
      </c>
      <c r="L865" s="98">
        <v>0</v>
      </c>
      <c r="M865" s="98">
        <v>0</v>
      </c>
      <c r="N865" s="98">
        <v>0</v>
      </c>
      <c r="O865" s="98">
        <v>0</v>
      </c>
      <c r="P865" s="98">
        <v>0</v>
      </c>
      <c r="Q865" s="98">
        <v>0</v>
      </c>
    </row>
    <row r="866" spans="1:17" hidden="1" x14ac:dyDescent="0.25">
      <c r="A866" s="92" t="s">
        <v>11</v>
      </c>
      <c r="B866" s="92" t="s">
        <v>12</v>
      </c>
      <c r="C866" s="92" t="s">
        <v>43</v>
      </c>
      <c r="D866" s="92" t="s">
        <v>43</v>
      </c>
      <c r="E866" s="92" t="s">
        <v>35</v>
      </c>
      <c r="F866" s="92" t="s">
        <v>202</v>
      </c>
      <c r="G866" s="100" t="s">
        <v>147</v>
      </c>
      <c r="H866" s="98">
        <v>0</v>
      </c>
      <c r="I866" s="98">
        <v>0</v>
      </c>
      <c r="J866" s="98">
        <v>0</v>
      </c>
      <c r="K866" s="98">
        <v>0</v>
      </c>
      <c r="L866" s="98">
        <v>0</v>
      </c>
      <c r="M866" s="98">
        <v>0</v>
      </c>
      <c r="N866" s="98">
        <v>0</v>
      </c>
      <c r="O866" s="98">
        <v>0</v>
      </c>
      <c r="P866" s="98">
        <v>0</v>
      </c>
      <c r="Q866" s="98">
        <v>0</v>
      </c>
    </row>
    <row r="867" spans="1:17" hidden="1" x14ac:dyDescent="0.25">
      <c r="A867" s="92" t="s">
        <v>11</v>
      </c>
      <c r="B867" s="92" t="s">
        <v>12</v>
      </c>
      <c r="C867" s="92" t="s">
        <v>43</v>
      </c>
      <c r="D867" s="92" t="s">
        <v>43</v>
      </c>
      <c r="E867" s="92" t="s">
        <v>35</v>
      </c>
      <c r="F867" s="92" t="s">
        <v>264</v>
      </c>
      <c r="G867" s="100" t="s">
        <v>147</v>
      </c>
      <c r="H867" s="98">
        <v>0</v>
      </c>
      <c r="I867" s="98">
        <v>0</v>
      </c>
      <c r="J867" s="98">
        <v>0</v>
      </c>
      <c r="K867" s="98">
        <v>0</v>
      </c>
      <c r="L867" s="98">
        <v>0</v>
      </c>
      <c r="M867" s="98">
        <v>0</v>
      </c>
      <c r="N867" s="98">
        <v>0</v>
      </c>
      <c r="O867" s="98">
        <v>0</v>
      </c>
      <c r="P867" s="98">
        <v>0</v>
      </c>
      <c r="Q867" s="98">
        <v>1.1272799999999998</v>
      </c>
    </row>
    <row r="868" spans="1:17" hidden="1" x14ac:dyDescent="0.25">
      <c r="A868" s="92" t="s">
        <v>11</v>
      </c>
      <c r="B868" s="92" t="s">
        <v>12</v>
      </c>
      <c r="C868" s="92" t="s">
        <v>43</v>
      </c>
      <c r="D868" s="92" t="s">
        <v>43</v>
      </c>
      <c r="E868" s="92" t="s">
        <v>35</v>
      </c>
      <c r="F868" s="92" t="s">
        <v>210</v>
      </c>
      <c r="G868" s="100" t="s">
        <v>147</v>
      </c>
      <c r="H868" s="98">
        <v>0</v>
      </c>
      <c r="I868" s="98">
        <v>0</v>
      </c>
      <c r="J868" s="98">
        <v>0</v>
      </c>
      <c r="K868" s="98">
        <v>0</v>
      </c>
      <c r="L868" s="98">
        <v>0</v>
      </c>
      <c r="M868" s="98">
        <v>0</v>
      </c>
      <c r="N868" s="98">
        <v>0</v>
      </c>
      <c r="O868" s="98">
        <v>0</v>
      </c>
      <c r="P868" s="98">
        <v>0</v>
      </c>
      <c r="Q868" s="98">
        <v>0</v>
      </c>
    </row>
    <row r="869" spans="1:17" hidden="1" x14ac:dyDescent="0.25">
      <c r="A869" s="92" t="s">
        <v>11</v>
      </c>
      <c r="B869" s="92" t="s">
        <v>12</v>
      </c>
      <c r="C869" s="92" t="s">
        <v>43</v>
      </c>
      <c r="D869" s="92" t="s">
        <v>43</v>
      </c>
      <c r="E869" s="92" t="s">
        <v>35</v>
      </c>
      <c r="F869" s="92" t="s">
        <v>199</v>
      </c>
      <c r="G869" s="100" t="s">
        <v>147</v>
      </c>
      <c r="H869" s="98">
        <v>0</v>
      </c>
      <c r="I869" s="98">
        <v>0</v>
      </c>
      <c r="J869" s="98">
        <v>0</v>
      </c>
      <c r="K869" s="98">
        <v>0</v>
      </c>
      <c r="L869" s="98">
        <v>0</v>
      </c>
      <c r="M869" s="98">
        <v>0.381795</v>
      </c>
      <c r="N869" s="98">
        <v>1.9601599999999999</v>
      </c>
      <c r="O869" s="98">
        <v>0.84255749999999996</v>
      </c>
      <c r="P869" s="98">
        <v>7.7197500000000002E-2</v>
      </c>
      <c r="Q869" s="98">
        <v>0</v>
      </c>
    </row>
    <row r="870" spans="1:17" hidden="1" x14ac:dyDescent="0.25">
      <c r="A870" s="92" t="s">
        <v>11</v>
      </c>
      <c r="B870" s="92" t="s">
        <v>12</v>
      </c>
      <c r="C870" s="92" t="s">
        <v>43</v>
      </c>
      <c r="D870" s="92" t="s">
        <v>43</v>
      </c>
      <c r="E870" s="92" t="s">
        <v>35</v>
      </c>
      <c r="F870" s="92" t="s">
        <v>219</v>
      </c>
      <c r="G870" s="100" t="s">
        <v>147</v>
      </c>
      <c r="H870" s="98">
        <v>0</v>
      </c>
      <c r="I870" s="98">
        <v>0</v>
      </c>
      <c r="J870" s="98">
        <v>0</v>
      </c>
      <c r="K870" s="98">
        <v>0</v>
      </c>
      <c r="L870" s="98">
        <v>0</v>
      </c>
      <c r="M870" s="98">
        <v>0</v>
      </c>
      <c r="N870" s="98">
        <v>0</v>
      </c>
      <c r="O870" s="98">
        <v>0</v>
      </c>
      <c r="P870" s="98">
        <v>0</v>
      </c>
      <c r="Q870" s="98">
        <v>0</v>
      </c>
    </row>
    <row r="871" spans="1:17" hidden="1" x14ac:dyDescent="0.25">
      <c r="A871" s="92" t="s">
        <v>11</v>
      </c>
      <c r="B871" s="92" t="s">
        <v>12</v>
      </c>
      <c r="C871" s="92" t="s">
        <v>43</v>
      </c>
      <c r="D871" s="92" t="s">
        <v>43</v>
      </c>
      <c r="E871" s="92" t="s">
        <v>35</v>
      </c>
      <c r="F871" s="92" t="s">
        <v>200</v>
      </c>
      <c r="G871" s="100" t="s">
        <v>147</v>
      </c>
      <c r="H871" s="98">
        <v>0</v>
      </c>
      <c r="I871" s="98">
        <v>0</v>
      </c>
      <c r="J871" s="98">
        <v>0</v>
      </c>
      <c r="K871" s="98">
        <v>0.60839999999999994</v>
      </c>
      <c r="L871" s="98">
        <v>1.1276774999999999</v>
      </c>
      <c r="M871" s="98">
        <v>1.1989474999999998</v>
      </c>
      <c r="N871" s="98">
        <v>1.7578024999999999</v>
      </c>
      <c r="O871" s="98">
        <v>3.0318424999999998</v>
      </c>
      <c r="P871" s="98">
        <v>2.9027425</v>
      </c>
      <c r="Q871" s="98">
        <v>3.5568749999999998</v>
      </c>
    </row>
    <row r="872" spans="1:17" hidden="1" x14ac:dyDescent="0.25">
      <c r="A872" s="92" t="s">
        <v>11</v>
      </c>
      <c r="B872" s="92" t="s">
        <v>12</v>
      </c>
      <c r="C872" s="92" t="s">
        <v>43</v>
      </c>
      <c r="D872" s="92" t="s">
        <v>43</v>
      </c>
      <c r="E872" s="92" t="s">
        <v>24</v>
      </c>
      <c r="F872" s="92" t="s">
        <v>260</v>
      </c>
      <c r="G872" s="100" t="s">
        <v>147</v>
      </c>
      <c r="H872" s="98">
        <v>4.9175E-3</v>
      </c>
      <c r="I872" s="98">
        <v>1.5725000000000001E-3</v>
      </c>
      <c r="J872" s="98">
        <v>2.9E-4</v>
      </c>
      <c r="K872" s="98">
        <v>0.57702750000000003</v>
      </c>
      <c r="L872" s="98">
        <v>0.1923425</v>
      </c>
      <c r="M872" s="98">
        <v>0</v>
      </c>
      <c r="N872" s="98">
        <v>0</v>
      </c>
      <c r="O872" s="98">
        <v>0</v>
      </c>
      <c r="P872" s="98">
        <v>0</v>
      </c>
      <c r="Q872" s="98">
        <v>0</v>
      </c>
    </row>
    <row r="873" spans="1:17" hidden="1" x14ac:dyDescent="0.25">
      <c r="A873" s="92" t="s">
        <v>11</v>
      </c>
      <c r="B873" s="92" t="s">
        <v>12</v>
      </c>
      <c r="C873" s="92" t="s">
        <v>43</v>
      </c>
      <c r="D873" s="92" t="s">
        <v>43</v>
      </c>
      <c r="E873" s="92" t="s">
        <v>24</v>
      </c>
      <c r="F873" s="92" t="s">
        <v>203</v>
      </c>
      <c r="G873" s="100" t="s">
        <v>147</v>
      </c>
      <c r="H873" s="98">
        <v>11.342940000000002</v>
      </c>
      <c r="I873" s="98">
        <v>15.903587499999997</v>
      </c>
      <c r="J873" s="98">
        <v>25.503247500000004</v>
      </c>
      <c r="K873" s="98">
        <v>26.858465000000002</v>
      </c>
      <c r="L873" s="98">
        <v>30.696782499999994</v>
      </c>
      <c r="M873" s="98">
        <v>34.577567500000001</v>
      </c>
      <c r="N873" s="98">
        <v>42.147532500000004</v>
      </c>
      <c r="O873" s="98">
        <v>47.84380500000001</v>
      </c>
      <c r="P873" s="98">
        <v>28.278457500000002</v>
      </c>
      <c r="Q873" s="98">
        <v>20.5170025</v>
      </c>
    </row>
    <row r="874" spans="1:17" hidden="1" x14ac:dyDescent="0.25">
      <c r="A874" s="92" t="s">
        <v>11</v>
      </c>
      <c r="B874" s="92" t="s">
        <v>12</v>
      </c>
      <c r="C874" s="92" t="s">
        <v>43</v>
      </c>
      <c r="D874" s="92" t="s">
        <v>43</v>
      </c>
      <c r="E874" s="92" t="s">
        <v>24</v>
      </c>
      <c r="F874" s="92" t="s">
        <v>191</v>
      </c>
      <c r="G874" s="100" t="s">
        <v>147</v>
      </c>
      <c r="H874" s="98">
        <v>0</v>
      </c>
      <c r="I874" s="98">
        <v>0</v>
      </c>
      <c r="J874" s="98">
        <v>0</v>
      </c>
      <c r="K874" s="98">
        <v>0</v>
      </c>
      <c r="L874" s="98">
        <v>0</v>
      </c>
      <c r="M874" s="98">
        <v>0</v>
      </c>
      <c r="N874" s="98">
        <v>0</v>
      </c>
      <c r="O874" s="98">
        <v>0</v>
      </c>
      <c r="P874" s="98">
        <v>0</v>
      </c>
      <c r="Q874" s="98">
        <v>0</v>
      </c>
    </row>
    <row r="875" spans="1:17" hidden="1" x14ac:dyDescent="0.25">
      <c r="A875" s="92" t="s">
        <v>11</v>
      </c>
      <c r="B875" s="92" t="s">
        <v>12</v>
      </c>
      <c r="C875" s="92" t="s">
        <v>43</v>
      </c>
      <c r="D875" s="92" t="s">
        <v>43</v>
      </c>
      <c r="E875" s="92" t="s">
        <v>24</v>
      </c>
      <c r="F875" s="92" t="s">
        <v>192</v>
      </c>
      <c r="G875" s="100" t="s">
        <v>147</v>
      </c>
      <c r="H875" s="98">
        <v>3.9965650000000004</v>
      </c>
      <c r="I875" s="98">
        <v>1.3402525000000001</v>
      </c>
      <c r="J875" s="98">
        <v>1.4925200000000003</v>
      </c>
      <c r="K875" s="98">
        <v>1.0801375000000002</v>
      </c>
      <c r="L875" s="98">
        <v>0.66259500000000016</v>
      </c>
      <c r="M875" s="98">
        <v>0.89238249999999986</v>
      </c>
      <c r="N875" s="98">
        <v>1.5194175000000001</v>
      </c>
      <c r="O875" s="98">
        <v>1.9636149999999999</v>
      </c>
      <c r="P875" s="98">
        <v>0.95954250000000008</v>
      </c>
      <c r="Q875" s="98">
        <v>0.79342250000000003</v>
      </c>
    </row>
    <row r="876" spans="1:17" hidden="1" x14ac:dyDescent="0.25">
      <c r="A876" s="92" t="s">
        <v>11</v>
      </c>
      <c r="B876" s="92" t="s">
        <v>12</v>
      </c>
      <c r="C876" s="92" t="s">
        <v>43</v>
      </c>
      <c r="D876" s="92" t="s">
        <v>43</v>
      </c>
      <c r="E876" s="92" t="s">
        <v>24</v>
      </c>
      <c r="F876" s="92" t="s">
        <v>206</v>
      </c>
      <c r="G876" s="100" t="s">
        <v>147</v>
      </c>
      <c r="H876" s="98">
        <v>0.793215</v>
      </c>
      <c r="I876" s="98">
        <v>0.37169249999999993</v>
      </c>
      <c r="J876" s="98">
        <v>0.6469450000000001</v>
      </c>
      <c r="K876" s="98">
        <v>0.18839250000000002</v>
      </c>
      <c r="L876" s="98">
        <v>2.0104424999999999</v>
      </c>
      <c r="M876" s="98">
        <v>3.0724799999999997</v>
      </c>
      <c r="N876" s="98">
        <v>3.6047725000000002</v>
      </c>
      <c r="O876" s="98">
        <v>3.0084900000000001</v>
      </c>
      <c r="P876" s="98">
        <v>1.1524425</v>
      </c>
      <c r="Q876" s="98">
        <v>0.84544750000000013</v>
      </c>
    </row>
    <row r="877" spans="1:17" hidden="1" x14ac:dyDescent="0.25">
      <c r="A877" s="92" t="s">
        <v>11</v>
      </c>
      <c r="B877" s="92" t="s">
        <v>12</v>
      </c>
      <c r="C877" s="92" t="s">
        <v>43</v>
      </c>
      <c r="D877" s="92" t="s">
        <v>43</v>
      </c>
      <c r="E877" s="92" t="s">
        <v>24</v>
      </c>
      <c r="F877" s="92" t="s">
        <v>220</v>
      </c>
      <c r="G877" s="100" t="s">
        <v>147</v>
      </c>
      <c r="H877" s="98">
        <v>4.4206624999999997</v>
      </c>
      <c r="I877" s="98">
        <v>5.2876025000000011</v>
      </c>
      <c r="J877" s="99">
        <v>1.4355375000000001</v>
      </c>
      <c r="K877" s="99">
        <v>1.3686050000000001</v>
      </c>
      <c r="L877" s="99">
        <v>0.44959000000000005</v>
      </c>
      <c r="M877" s="99">
        <v>0</v>
      </c>
      <c r="N877" s="99">
        <v>0</v>
      </c>
      <c r="O877" s="99">
        <v>0</v>
      </c>
      <c r="P877" s="98">
        <v>0</v>
      </c>
      <c r="Q877" s="98">
        <v>0</v>
      </c>
    </row>
    <row r="878" spans="1:17" hidden="1" x14ac:dyDescent="0.25">
      <c r="A878" s="92" t="s">
        <v>11</v>
      </c>
      <c r="B878" s="92" t="s">
        <v>12</v>
      </c>
      <c r="C878" s="92" t="s">
        <v>43</v>
      </c>
      <c r="D878" s="92" t="s">
        <v>43</v>
      </c>
      <c r="E878" s="92" t="s">
        <v>24</v>
      </c>
      <c r="F878" s="92" t="s">
        <v>224</v>
      </c>
      <c r="G878" s="100" t="s">
        <v>147</v>
      </c>
      <c r="H878" s="98">
        <v>1.9031449999999999</v>
      </c>
      <c r="I878" s="98">
        <v>1.7820674999999999</v>
      </c>
      <c r="J878" s="99">
        <v>1.6394700000000002</v>
      </c>
      <c r="K878" s="99">
        <v>0.40268500000000007</v>
      </c>
      <c r="L878" s="99">
        <v>1.094325</v>
      </c>
      <c r="M878" s="99">
        <v>1.2768725000000001</v>
      </c>
      <c r="N878" s="99">
        <v>1.0441325000000001</v>
      </c>
      <c r="O878" s="99">
        <v>1.1870050000000001</v>
      </c>
      <c r="P878" s="98">
        <v>0.82791249999999994</v>
      </c>
      <c r="Q878" s="98">
        <v>0.79132250000000015</v>
      </c>
    </row>
    <row r="879" spans="1:17" hidden="1" x14ac:dyDescent="0.25">
      <c r="A879" s="92" t="s">
        <v>11</v>
      </c>
      <c r="B879" s="92" t="s">
        <v>12</v>
      </c>
      <c r="C879" s="92" t="s">
        <v>43</v>
      </c>
      <c r="D879" s="92" t="s">
        <v>43</v>
      </c>
      <c r="E879" s="92" t="s">
        <v>24</v>
      </c>
      <c r="F879" s="92" t="s">
        <v>259</v>
      </c>
      <c r="G879" s="100" t="s">
        <v>147</v>
      </c>
      <c r="H879" s="98">
        <v>0</v>
      </c>
      <c r="I879" s="98">
        <v>4.4624999999999998E-2</v>
      </c>
      <c r="J879" s="99">
        <v>1.4874999999999999E-2</v>
      </c>
      <c r="K879" s="99">
        <v>0</v>
      </c>
      <c r="L879" s="99">
        <v>0.13388250000000002</v>
      </c>
      <c r="M879" s="99">
        <v>9.6692500000000001E-2</v>
      </c>
      <c r="N879" s="99">
        <v>3.9675000000000002E-2</v>
      </c>
      <c r="O879" s="99">
        <v>7.4385000000000007E-2</v>
      </c>
      <c r="P879" s="98">
        <v>2.2315000000000002E-2</v>
      </c>
      <c r="Q879" s="98">
        <v>0</v>
      </c>
    </row>
    <row r="880" spans="1:17" hidden="1" x14ac:dyDescent="0.25">
      <c r="A880" s="92" t="s">
        <v>11</v>
      </c>
      <c r="B880" s="92" t="s">
        <v>12</v>
      </c>
      <c r="C880" s="92" t="s">
        <v>43</v>
      </c>
      <c r="D880" s="92" t="s">
        <v>43</v>
      </c>
      <c r="E880" s="92" t="s">
        <v>24</v>
      </c>
      <c r="F880" s="92" t="s">
        <v>223</v>
      </c>
      <c r="G880" s="100" t="s">
        <v>147</v>
      </c>
      <c r="H880" s="98">
        <v>4.3778575000000002</v>
      </c>
      <c r="I880" s="98">
        <v>2.0031125000000003</v>
      </c>
      <c r="J880" s="99">
        <v>0.32479750000000002</v>
      </c>
      <c r="K880" s="99">
        <v>0</v>
      </c>
      <c r="L880" s="99">
        <v>0</v>
      </c>
      <c r="M880" s="99">
        <v>0</v>
      </c>
      <c r="N880" s="99">
        <v>0</v>
      </c>
      <c r="O880" s="99">
        <v>3.9272699999999996</v>
      </c>
      <c r="P880" s="98">
        <v>7.3549675000000008</v>
      </c>
      <c r="Q880" s="98">
        <v>8.1256250000000012</v>
      </c>
    </row>
    <row r="881" spans="1:17" hidden="1" x14ac:dyDescent="0.25">
      <c r="A881" s="92" t="s">
        <v>11</v>
      </c>
      <c r="B881" s="92" t="s">
        <v>12</v>
      </c>
      <c r="C881" s="92" t="s">
        <v>43</v>
      </c>
      <c r="D881" s="92" t="s">
        <v>43</v>
      </c>
      <c r="E881" s="92" t="s">
        <v>24</v>
      </c>
      <c r="F881" s="92" t="s">
        <v>221</v>
      </c>
      <c r="G881" s="100" t="s">
        <v>147</v>
      </c>
      <c r="H881" s="98">
        <v>1.2557399999999999</v>
      </c>
      <c r="I881" s="98">
        <v>1.35243</v>
      </c>
      <c r="J881" s="99">
        <v>1.0958300000000001</v>
      </c>
      <c r="K881" s="99">
        <v>1.3363375</v>
      </c>
      <c r="L881" s="99">
        <v>1.7751725</v>
      </c>
      <c r="M881" s="99">
        <v>1.7429524999999999</v>
      </c>
      <c r="N881" s="99">
        <v>1.5396249999999998</v>
      </c>
      <c r="O881" s="99">
        <v>1.3388174999999998</v>
      </c>
      <c r="P881" s="98">
        <v>0.53799499999999989</v>
      </c>
      <c r="Q881" s="98">
        <v>0.78839249999999983</v>
      </c>
    </row>
    <row r="882" spans="1:17" hidden="1" x14ac:dyDescent="0.25">
      <c r="A882" s="92" t="s">
        <v>11</v>
      </c>
      <c r="B882" s="92" t="s">
        <v>12</v>
      </c>
      <c r="C882" s="92" t="s">
        <v>43</v>
      </c>
      <c r="D882" s="92" t="s">
        <v>43</v>
      </c>
      <c r="E882" s="92" t="s">
        <v>24</v>
      </c>
      <c r="F882" s="92" t="s">
        <v>222</v>
      </c>
      <c r="G882" s="100" t="s">
        <v>147</v>
      </c>
      <c r="H882" s="98">
        <v>5.4099525000000002</v>
      </c>
      <c r="I882" s="98">
        <v>12.276922499999998</v>
      </c>
      <c r="J882" s="99">
        <v>12.789757499999999</v>
      </c>
      <c r="K882" s="99">
        <v>12.679829999999999</v>
      </c>
      <c r="L882" s="99">
        <v>13.2178325</v>
      </c>
      <c r="M882" s="99">
        <v>13.1432725</v>
      </c>
      <c r="N882" s="99">
        <v>13.6487125</v>
      </c>
      <c r="O882" s="99">
        <v>14.194930000000001</v>
      </c>
      <c r="P882" s="98">
        <v>15.714482500000001</v>
      </c>
      <c r="Q882" s="98">
        <v>18.599037500000001</v>
      </c>
    </row>
    <row r="883" spans="1:17" hidden="1" x14ac:dyDescent="0.25">
      <c r="A883" s="92" t="s">
        <v>11</v>
      </c>
      <c r="B883" s="92" t="s">
        <v>12</v>
      </c>
      <c r="C883" s="92" t="s">
        <v>43</v>
      </c>
      <c r="D883" s="92" t="s">
        <v>43</v>
      </c>
      <c r="E883" s="92" t="s">
        <v>24</v>
      </c>
      <c r="F883" s="92" t="s">
        <v>201</v>
      </c>
      <c r="G883" s="100" t="s">
        <v>147</v>
      </c>
      <c r="H883" s="98">
        <v>94.761214999999993</v>
      </c>
      <c r="I883" s="98">
        <v>96.562094999999999</v>
      </c>
      <c r="J883" s="99">
        <v>110.41101750000001</v>
      </c>
      <c r="K883" s="99">
        <v>123.10467000000001</v>
      </c>
      <c r="L883" s="99">
        <v>128.45723750000002</v>
      </c>
      <c r="M883" s="99">
        <v>120.9780375</v>
      </c>
      <c r="N883" s="99">
        <v>142.92790999999997</v>
      </c>
      <c r="O883" s="99">
        <v>141.67578499999999</v>
      </c>
      <c r="P883" s="98">
        <v>140.3637325</v>
      </c>
      <c r="Q883" s="98">
        <v>155.13739999999999</v>
      </c>
    </row>
    <row r="884" spans="1:17" hidden="1" x14ac:dyDescent="0.25">
      <c r="A884" s="92" t="s">
        <v>11</v>
      </c>
      <c r="B884" s="92" t="s">
        <v>12</v>
      </c>
      <c r="C884" s="92" t="s">
        <v>43</v>
      </c>
      <c r="D884" s="92" t="s">
        <v>43</v>
      </c>
      <c r="E884" s="92" t="s">
        <v>24</v>
      </c>
      <c r="F884" s="92" t="s">
        <v>207</v>
      </c>
      <c r="G884" s="100" t="s">
        <v>147</v>
      </c>
      <c r="H884" s="98">
        <v>13.485677499999998</v>
      </c>
      <c r="I884" s="98">
        <v>17.590875000000004</v>
      </c>
      <c r="J884" s="99">
        <v>11.686092500000001</v>
      </c>
      <c r="K884" s="99">
        <v>9.1584950000000003</v>
      </c>
      <c r="L884" s="99">
        <v>9.3750925000000009</v>
      </c>
      <c r="M884" s="99">
        <v>7.5267175000000011</v>
      </c>
      <c r="N884" s="99">
        <v>7.8667875000000009</v>
      </c>
      <c r="O884" s="99">
        <v>8.5758899999999993</v>
      </c>
      <c r="P884" s="98">
        <v>4.0152300000000007</v>
      </c>
      <c r="Q884" s="98">
        <v>4.9406325000000004</v>
      </c>
    </row>
    <row r="885" spans="1:17" hidden="1" x14ac:dyDescent="0.25">
      <c r="A885" s="92" t="s">
        <v>11</v>
      </c>
      <c r="B885" s="92" t="s">
        <v>12</v>
      </c>
      <c r="C885" s="92" t="s">
        <v>43</v>
      </c>
      <c r="D885" s="92" t="s">
        <v>43</v>
      </c>
      <c r="E885" s="92" t="s">
        <v>24</v>
      </c>
      <c r="F885" s="92" t="s">
        <v>218</v>
      </c>
      <c r="G885" s="100" t="s">
        <v>147</v>
      </c>
      <c r="H885" s="98">
        <v>0.26144499999999998</v>
      </c>
      <c r="I885" s="98">
        <v>0.26588250000000002</v>
      </c>
      <c r="J885" s="99">
        <v>0.78649499999999994</v>
      </c>
      <c r="K885" s="99">
        <v>0.81152500000000005</v>
      </c>
      <c r="L885" s="99">
        <v>2.5298474999999994</v>
      </c>
      <c r="M885" s="99">
        <v>1.9046499999999997</v>
      </c>
      <c r="N885" s="99">
        <v>1.9381349999999999</v>
      </c>
      <c r="O885" s="99">
        <v>6.3731299999999997</v>
      </c>
      <c r="P885" s="98">
        <v>4.7608375000000009</v>
      </c>
      <c r="Q885" s="98">
        <v>3.62677</v>
      </c>
    </row>
    <row r="886" spans="1:17" hidden="1" x14ac:dyDescent="0.25">
      <c r="A886" s="92" t="s">
        <v>11</v>
      </c>
      <c r="B886" s="92" t="s">
        <v>12</v>
      </c>
      <c r="C886" s="92" t="s">
        <v>43</v>
      </c>
      <c r="D886" s="92" t="s">
        <v>43</v>
      </c>
      <c r="E886" s="92" t="s">
        <v>24</v>
      </c>
      <c r="F886" s="92" t="s">
        <v>194</v>
      </c>
      <c r="G886" s="100" t="s">
        <v>147</v>
      </c>
      <c r="H886" s="98">
        <v>1.0264475</v>
      </c>
      <c r="I886" s="98">
        <v>1.1958375000000001</v>
      </c>
      <c r="J886" s="99">
        <v>0.33387500000000009</v>
      </c>
      <c r="K886" s="99">
        <v>9.917500000000001E-3</v>
      </c>
      <c r="L886" s="99">
        <v>0.10473000000000002</v>
      </c>
      <c r="M886" s="99">
        <v>0.16133749999999999</v>
      </c>
      <c r="N886" s="99">
        <v>0.12892500000000001</v>
      </c>
      <c r="O886" s="99">
        <v>4.3800000000000006E-2</v>
      </c>
      <c r="P886" s="98">
        <v>4.9575000000000001E-3</v>
      </c>
      <c r="Q886" s="98">
        <v>0</v>
      </c>
    </row>
    <row r="887" spans="1:17" hidden="1" x14ac:dyDescent="0.25">
      <c r="A887" s="92" t="s">
        <v>11</v>
      </c>
      <c r="B887" s="92" t="s">
        <v>12</v>
      </c>
      <c r="C887" s="92" t="s">
        <v>43</v>
      </c>
      <c r="D887" s="92" t="s">
        <v>43</v>
      </c>
      <c r="E887" s="92" t="s">
        <v>24</v>
      </c>
      <c r="F887" s="92" t="s">
        <v>195</v>
      </c>
      <c r="G887" s="100" t="s">
        <v>147</v>
      </c>
      <c r="H887" s="98">
        <v>3.9669999999999997E-2</v>
      </c>
      <c r="I887" s="98">
        <v>2.48E-3</v>
      </c>
      <c r="J887" s="99">
        <v>0</v>
      </c>
      <c r="K887" s="99">
        <v>0</v>
      </c>
      <c r="L887" s="99">
        <v>0</v>
      </c>
      <c r="M887" s="99">
        <v>0</v>
      </c>
      <c r="N887" s="99">
        <v>0</v>
      </c>
      <c r="O887" s="99">
        <v>0</v>
      </c>
      <c r="P887" s="98">
        <v>31.047555000000003</v>
      </c>
      <c r="Q887" s="98">
        <v>66.101492500000006</v>
      </c>
    </row>
    <row r="888" spans="1:17" hidden="1" x14ac:dyDescent="0.25">
      <c r="A888" s="92" t="s">
        <v>11</v>
      </c>
      <c r="B888" s="92" t="s">
        <v>12</v>
      </c>
      <c r="C888" s="92" t="s">
        <v>43</v>
      </c>
      <c r="D888" s="92" t="s">
        <v>43</v>
      </c>
      <c r="E888" s="92" t="s">
        <v>24</v>
      </c>
      <c r="F888" s="92" t="s">
        <v>209</v>
      </c>
      <c r="G888" s="100" t="s">
        <v>147</v>
      </c>
      <c r="H888" s="98">
        <v>13.0928275</v>
      </c>
      <c r="I888" s="98">
        <v>18.671525000000003</v>
      </c>
      <c r="J888" s="99">
        <v>33.177455000000002</v>
      </c>
      <c r="K888" s="99">
        <v>35.7721825</v>
      </c>
      <c r="L888" s="99">
        <v>62.325054999999985</v>
      </c>
      <c r="M888" s="99">
        <v>79.032147500000008</v>
      </c>
      <c r="N888" s="99">
        <v>78.9523425</v>
      </c>
      <c r="O888" s="99">
        <v>66.036792500000004</v>
      </c>
      <c r="P888" s="98">
        <v>34.310527500000006</v>
      </c>
      <c r="Q888" s="98">
        <v>27.387722499999995</v>
      </c>
    </row>
    <row r="889" spans="1:17" hidden="1" x14ac:dyDescent="0.25">
      <c r="A889" s="92" t="s">
        <v>11</v>
      </c>
      <c r="B889" s="92" t="s">
        <v>12</v>
      </c>
      <c r="C889" s="92" t="s">
        <v>43</v>
      </c>
      <c r="D889" s="92" t="s">
        <v>43</v>
      </c>
      <c r="E889" s="92" t="s">
        <v>24</v>
      </c>
      <c r="F889" s="92" t="s">
        <v>208</v>
      </c>
      <c r="G889" s="100" t="s">
        <v>147</v>
      </c>
      <c r="H889" s="98">
        <v>13.773634999999999</v>
      </c>
      <c r="I889" s="98">
        <v>13.396529999999998</v>
      </c>
      <c r="J889" s="99">
        <v>15.318702500000002</v>
      </c>
      <c r="K889" s="99">
        <v>20.6992425</v>
      </c>
      <c r="L889" s="99">
        <v>24.108000000000004</v>
      </c>
      <c r="M889" s="99">
        <v>27.742909999999998</v>
      </c>
      <c r="N889" s="99">
        <v>28.364617499999994</v>
      </c>
      <c r="O889" s="99">
        <v>26.138215000000002</v>
      </c>
      <c r="P889" s="98">
        <v>6.7068199999999996</v>
      </c>
      <c r="Q889" s="98">
        <v>1.2450925000000002</v>
      </c>
    </row>
    <row r="890" spans="1:17" hidden="1" x14ac:dyDescent="0.25">
      <c r="A890" s="92" t="s">
        <v>11</v>
      </c>
      <c r="B890" s="92" t="s">
        <v>12</v>
      </c>
      <c r="C890" s="92" t="s">
        <v>43</v>
      </c>
      <c r="D890" s="92" t="s">
        <v>43</v>
      </c>
      <c r="E890" s="92" t="s">
        <v>24</v>
      </c>
      <c r="F890" s="92" t="s">
        <v>261</v>
      </c>
      <c r="G890" s="100" t="s">
        <v>147</v>
      </c>
      <c r="H890" s="98">
        <v>0</v>
      </c>
      <c r="I890" s="98">
        <v>0</v>
      </c>
      <c r="J890" s="99">
        <v>0</v>
      </c>
      <c r="K890" s="99">
        <v>0</v>
      </c>
      <c r="L890" s="99">
        <v>0</v>
      </c>
      <c r="M890" s="99">
        <v>0</v>
      </c>
      <c r="N890" s="99">
        <v>0</v>
      </c>
      <c r="O890" s="99">
        <v>0</v>
      </c>
      <c r="P890" s="98">
        <v>0</v>
      </c>
      <c r="Q890" s="98">
        <v>0</v>
      </c>
    </row>
    <row r="891" spans="1:17" hidden="1" x14ac:dyDescent="0.25">
      <c r="A891" s="92" t="s">
        <v>11</v>
      </c>
      <c r="B891" s="92" t="s">
        <v>12</v>
      </c>
      <c r="C891" s="92" t="s">
        <v>43</v>
      </c>
      <c r="D891" s="92" t="s">
        <v>43</v>
      </c>
      <c r="E891" s="92" t="s">
        <v>24</v>
      </c>
      <c r="F891" s="92" t="s">
        <v>196</v>
      </c>
      <c r="G891" s="100" t="s">
        <v>147</v>
      </c>
      <c r="H891" s="98">
        <v>3.7165775000000001</v>
      </c>
      <c r="I891" s="98">
        <v>2.7746500000000003</v>
      </c>
      <c r="J891" s="99">
        <v>1.9333174999999998</v>
      </c>
      <c r="K891" s="99">
        <v>1.4537950000000002</v>
      </c>
      <c r="L891" s="99">
        <v>1.6099725000000003</v>
      </c>
      <c r="M891" s="99">
        <v>2.2397350000000005</v>
      </c>
      <c r="N891" s="99">
        <v>2.7054274999999999</v>
      </c>
      <c r="O891" s="99">
        <v>1.9458899999999999</v>
      </c>
      <c r="P891" s="98">
        <v>69.054902499999997</v>
      </c>
      <c r="Q891" s="98">
        <v>130.12582750000001</v>
      </c>
    </row>
    <row r="892" spans="1:17" hidden="1" x14ac:dyDescent="0.25">
      <c r="A892" s="92" t="s">
        <v>11</v>
      </c>
      <c r="B892" s="92" t="s">
        <v>12</v>
      </c>
      <c r="C892" s="92" t="s">
        <v>43</v>
      </c>
      <c r="D892" s="92" t="s">
        <v>43</v>
      </c>
      <c r="E892" s="92" t="s">
        <v>24</v>
      </c>
      <c r="F892" s="92" t="s">
        <v>197</v>
      </c>
      <c r="G892" s="100" t="s">
        <v>147</v>
      </c>
      <c r="H892" s="98">
        <v>130.9545875</v>
      </c>
      <c r="I892" s="98">
        <v>136.880785</v>
      </c>
      <c r="J892" s="99">
        <v>136.534415</v>
      </c>
      <c r="K892" s="99">
        <v>125.471755</v>
      </c>
      <c r="L892" s="99">
        <v>153.15867249999999</v>
      </c>
      <c r="M892" s="99">
        <v>175.5726325</v>
      </c>
      <c r="N892" s="99">
        <v>190.23382999999995</v>
      </c>
      <c r="O892" s="99">
        <v>167.96319249999996</v>
      </c>
      <c r="P892" s="98">
        <v>40.033279999999991</v>
      </c>
      <c r="Q892" s="98">
        <v>0.18346249999999997</v>
      </c>
    </row>
    <row r="893" spans="1:17" hidden="1" x14ac:dyDescent="0.25">
      <c r="A893" s="92" t="s">
        <v>11</v>
      </c>
      <c r="B893" s="92" t="s">
        <v>12</v>
      </c>
      <c r="C893" s="92" t="s">
        <v>43</v>
      </c>
      <c r="D893" s="92" t="s">
        <v>43</v>
      </c>
      <c r="E893" s="92" t="s">
        <v>24</v>
      </c>
      <c r="F893" s="92" t="s">
        <v>229</v>
      </c>
      <c r="G893" s="100" t="s">
        <v>147</v>
      </c>
      <c r="H893" s="98">
        <v>0</v>
      </c>
      <c r="I893" s="98">
        <v>0</v>
      </c>
      <c r="J893" s="99">
        <v>0</v>
      </c>
      <c r="K893" s="99">
        <v>0</v>
      </c>
      <c r="L893" s="99">
        <v>0</v>
      </c>
      <c r="M893" s="99">
        <v>0</v>
      </c>
      <c r="N893" s="99">
        <v>0</v>
      </c>
      <c r="O893" s="99">
        <v>0</v>
      </c>
      <c r="P893" s="98">
        <v>0</v>
      </c>
      <c r="Q893" s="98">
        <v>0</v>
      </c>
    </row>
    <row r="894" spans="1:17" hidden="1" x14ac:dyDescent="0.25">
      <c r="A894" s="92" t="s">
        <v>11</v>
      </c>
      <c r="B894" s="92" t="s">
        <v>12</v>
      </c>
      <c r="C894" s="92" t="s">
        <v>43</v>
      </c>
      <c r="D894" s="92" t="s">
        <v>43</v>
      </c>
      <c r="E894" s="92" t="s">
        <v>24</v>
      </c>
      <c r="F894" s="92" t="s">
        <v>198</v>
      </c>
      <c r="G894" s="100" t="s">
        <v>147</v>
      </c>
      <c r="H894" s="98">
        <v>7.4374999999999997E-2</v>
      </c>
      <c r="I894" s="98">
        <v>2.2312499999999999E-2</v>
      </c>
      <c r="J894" s="99">
        <v>0.1115625</v>
      </c>
      <c r="K894" s="99">
        <v>0.2528725</v>
      </c>
      <c r="L894" s="99">
        <v>0.16114499999999998</v>
      </c>
      <c r="M894" s="99">
        <v>2.9749999999999999E-2</v>
      </c>
      <c r="N894" s="99">
        <v>0</v>
      </c>
      <c r="O894" s="99">
        <v>3.5762925000000001</v>
      </c>
      <c r="P894" s="98">
        <v>4.7076699999999994</v>
      </c>
      <c r="Q894" s="98">
        <v>4.7320849999999997</v>
      </c>
    </row>
    <row r="895" spans="1:17" hidden="1" x14ac:dyDescent="0.25">
      <c r="A895" s="92" t="s">
        <v>11</v>
      </c>
      <c r="B895" s="92" t="s">
        <v>12</v>
      </c>
      <c r="C895" s="92" t="s">
        <v>43</v>
      </c>
      <c r="D895" s="92" t="s">
        <v>43</v>
      </c>
      <c r="E895" s="92" t="s">
        <v>24</v>
      </c>
      <c r="F895" s="92" t="s">
        <v>231</v>
      </c>
      <c r="G895" s="100" t="s">
        <v>147</v>
      </c>
      <c r="H895" s="98">
        <v>0</v>
      </c>
      <c r="I895" s="98">
        <v>0</v>
      </c>
      <c r="J895" s="99">
        <v>0</v>
      </c>
      <c r="K895" s="99">
        <v>0</v>
      </c>
      <c r="L895" s="99">
        <v>0</v>
      </c>
      <c r="M895" s="99">
        <v>0</v>
      </c>
      <c r="N895" s="99">
        <v>0</v>
      </c>
      <c r="O895" s="99">
        <v>0</v>
      </c>
      <c r="P895" s="98">
        <v>0</v>
      </c>
      <c r="Q895" s="98">
        <v>0</v>
      </c>
    </row>
    <row r="896" spans="1:17" hidden="1" x14ac:dyDescent="0.25">
      <c r="A896" s="92" t="s">
        <v>11</v>
      </c>
      <c r="B896" s="92" t="s">
        <v>12</v>
      </c>
      <c r="C896" s="92" t="s">
        <v>43</v>
      </c>
      <c r="D896" s="92" t="s">
        <v>43</v>
      </c>
      <c r="E896" s="92" t="s">
        <v>24</v>
      </c>
      <c r="F896" s="92" t="s">
        <v>230</v>
      </c>
      <c r="G896" s="100" t="s">
        <v>147</v>
      </c>
      <c r="H896" s="98">
        <v>0</v>
      </c>
      <c r="I896" s="98">
        <v>0</v>
      </c>
      <c r="J896" s="99">
        <v>0</v>
      </c>
      <c r="K896" s="99">
        <v>0</v>
      </c>
      <c r="L896" s="99">
        <v>0</v>
      </c>
      <c r="M896" s="99">
        <v>0</v>
      </c>
      <c r="N896" s="99">
        <v>0</v>
      </c>
      <c r="O896" s="99">
        <v>0</v>
      </c>
      <c r="P896" s="98">
        <v>0</v>
      </c>
      <c r="Q896" s="98">
        <v>0</v>
      </c>
    </row>
    <row r="897" spans="1:17" hidden="1" x14ac:dyDescent="0.25">
      <c r="A897" s="92" t="s">
        <v>11</v>
      </c>
      <c r="B897" s="92" t="s">
        <v>12</v>
      </c>
      <c r="C897" s="92" t="s">
        <v>43</v>
      </c>
      <c r="D897" s="92" t="s">
        <v>43</v>
      </c>
      <c r="E897" s="92" t="s">
        <v>24</v>
      </c>
      <c r="F897" s="92" t="s">
        <v>262</v>
      </c>
      <c r="G897" s="100" t="s">
        <v>147</v>
      </c>
      <c r="H897" s="98">
        <v>3.5044725000000003</v>
      </c>
      <c r="I897" s="98">
        <v>4.053980000000001</v>
      </c>
      <c r="J897" s="99">
        <v>5.0276425000000016</v>
      </c>
      <c r="K897" s="99">
        <v>5.2993400000000008</v>
      </c>
      <c r="L897" s="99">
        <v>5.5111249999999998</v>
      </c>
      <c r="M897" s="99">
        <v>5.2843300000000006</v>
      </c>
      <c r="N897" s="99">
        <v>4.6931475000000002</v>
      </c>
      <c r="O897" s="99">
        <v>2.3448124999999997</v>
      </c>
      <c r="P897" s="98">
        <v>3.9638500000000003</v>
      </c>
      <c r="Q897" s="98">
        <v>4.5634375</v>
      </c>
    </row>
    <row r="898" spans="1:17" hidden="1" x14ac:dyDescent="0.25">
      <c r="A898" s="92" t="s">
        <v>11</v>
      </c>
      <c r="B898" s="92" t="s">
        <v>12</v>
      </c>
      <c r="C898" s="92" t="s">
        <v>43</v>
      </c>
      <c r="D898" s="92" t="s">
        <v>43</v>
      </c>
      <c r="E898" s="92" t="s">
        <v>24</v>
      </c>
      <c r="F898" s="92" t="s">
        <v>263</v>
      </c>
      <c r="G898" s="100" t="s">
        <v>147</v>
      </c>
      <c r="H898" s="98">
        <v>0.98921000000000014</v>
      </c>
      <c r="I898" s="98">
        <v>1.6710925000000001</v>
      </c>
      <c r="J898" s="99">
        <v>1.0586774999999999</v>
      </c>
      <c r="K898" s="99">
        <v>0.61734499999999992</v>
      </c>
      <c r="L898" s="99">
        <v>0.86031750000000018</v>
      </c>
      <c r="M898" s="99">
        <v>1.4826349999999999</v>
      </c>
      <c r="N898" s="99">
        <v>2.7470950000000003</v>
      </c>
      <c r="O898" s="99">
        <v>2.67435</v>
      </c>
      <c r="P898" s="98">
        <v>0.9743425</v>
      </c>
      <c r="Q898" s="98">
        <v>1.2792625</v>
      </c>
    </row>
    <row r="899" spans="1:17" hidden="1" x14ac:dyDescent="0.25">
      <c r="A899" s="92" t="s">
        <v>11</v>
      </c>
      <c r="B899" s="92" t="s">
        <v>12</v>
      </c>
      <c r="C899" s="92" t="s">
        <v>43</v>
      </c>
      <c r="D899" s="92" t="s">
        <v>43</v>
      </c>
      <c r="E899" s="92" t="s">
        <v>24</v>
      </c>
      <c r="F899" s="92" t="s">
        <v>205</v>
      </c>
      <c r="G899" s="100" t="s">
        <v>147</v>
      </c>
      <c r="H899" s="98">
        <v>5.2034475000000002</v>
      </c>
      <c r="I899" s="98">
        <v>5.4909675</v>
      </c>
      <c r="J899" s="99">
        <v>5.1520749999999991</v>
      </c>
      <c r="K899" s="99">
        <v>4.6859524999999991</v>
      </c>
      <c r="L899" s="99">
        <v>4.9611549999999998</v>
      </c>
      <c r="M899" s="99">
        <v>1.8892924999999998</v>
      </c>
      <c r="N899" s="99">
        <v>1.7714750000000004</v>
      </c>
      <c r="O899" s="99">
        <v>6.6357949999999999</v>
      </c>
      <c r="P899" s="98">
        <v>6.4250325000000004</v>
      </c>
      <c r="Q899" s="98">
        <v>7.3829825000000007</v>
      </c>
    </row>
    <row r="900" spans="1:17" hidden="1" x14ac:dyDescent="0.25">
      <c r="A900" s="92" t="s">
        <v>11</v>
      </c>
      <c r="B900" s="92" t="s">
        <v>12</v>
      </c>
      <c r="C900" s="92" t="s">
        <v>43</v>
      </c>
      <c r="D900" s="92" t="s">
        <v>43</v>
      </c>
      <c r="E900" s="92" t="s">
        <v>24</v>
      </c>
      <c r="F900" s="92" t="s">
        <v>204</v>
      </c>
      <c r="G900" s="100" t="s">
        <v>147</v>
      </c>
      <c r="H900" s="98">
        <v>9.070335</v>
      </c>
      <c r="I900" s="98">
        <v>12.643827499999999</v>
      </c>
      <c r="J900" s="99">
        <v>8.5596725000000013</v>
      </c>
      <c r="K900" s="99">
        <v>8.1235824999999995</v>
      </c>
      <c r="L900" s="99">
        <v>9.2139949999999988</v>
      </c>
      <c r="M900" s="99">
        <v>10.07845</v>
      </c>
      <c r="N900" s="99">
        <v>9.5175400000000003</v>
      </c>
      <c r="O900" s="99">
        <v>2.3284399999999996</v>
      </c>
      <c r="P900" s="98">
        <v>0.11427000000000001</v>
      </c>
      <c r="Q900" s="98">
        <v>5.4545000000000003E-2</v>
      </c>
    </row>
    <row r="901" spans="1:17" hidden="1" x14ac:dyDescent="0.25">
      <c r="A901" s="92" t="s">
        <v>11</v>
      </c>
      <c r="B901" s="92" t="s">
        <v>12</v>
      </c>
      <c r="C901" s="92" t="s">
        <v>43</v>
      </c>
      <c r="D901" s="92" t="s">
        <v>43</v>
      </c>
      <c r="E901" s="92" t="s">
        <v>24</v>
      </c>
      <c r="F901" s="92" t="s">
        <v>228</v>
      </c>
      <c r="G901" s="100" t="s">
        <v>147</v>
      </c>
      <c r="H901" s="98">
        <v>0</v>
      </c>
      <c r="I901" s="98">
        <v>0</v>
      </c>
      <c r="J901" s="99">
        <v>0</v>
      </c>
      <c r="K901" s="99">
        <v>0</v>
      </c>
      <c r="L901" s="99">
        <v>0</v>
      </c>
      <c r="M901" s="99">
        <v>0</v>
      </c>
      <c r="N901" s="99">
        <v>0</v>
      </c>
      <c r="O901" s="99">
        <v>0</v>
      </c>
      <c r="P901" s="98">
        <v>0</v>
      </c>
      <c r="Q901" s="98">
        <v>0</v>
      </c>
    </row>
    <row r="902" spans="1:17" hidden="1" x14ac:dyDescent="0.25">
      <c r="A902" s="92" t="s">
        <v>11</v>
      </c>
      <c r="B902" s="92" t="s">
        <v>12</v>
      </c>
      <c r="C902" s="92" t="s">
        <v>43</v>
      </c>
      <c r="D902" s="92" t="s">
        <v>43</v>
      </c>
      <c r="E902" s="92" t="s">
        <v>24</v>
      </c>
      <c r="F902" s="92" t="s">
        <v>202</v>
      </c>
      <c r="G902" s="100" t="s">
        <v>147</v>
      </c>
      <c r="H902" s="98">
        <v>29.279997499999997</v>
      </c>
      <c r="I902" s="98">
        <v>50.688594999999992</v>
      </c>
      <c r="J902" s="99">
        <v>58.556547500000001</v>
      </c>
      <c r="K902" s="99">
        <v>61.300479999999993</v>
      </c>
      <c r="L902" s="99">
        <v>65.318112500000012</v>
      </c>
      <c r="M902" s="99">
        <v>69.818112499999998</v>
      </c>
      <c r="N902" s="99">
        <v>79.759167500000018</v>
      </c>
      <c r="O902" s="99">
        <v>78.254620000000003</v>
      </c>
      <c r="P902" s="98">
        <v>52.039769999999997</v>
      </c>
      <c r="Q902" s="98">
        <v>49.912809999999993</v>
      </c>
    </row>
    <row r="903" spans="1:17" hidden="1" x14ac:dyDescent="0.25">
      <c r="A903" s="92" t="s">
        <v>11</v>
      </c>
      <c r="B903" s="92" t="s">
        <v>12</v>
      </c>
      <c r="C903" s="92" t="s">
        <v>43</v>
      </c>
      <c r="D903" s="92" t="s">
        <v>43</v>
      </c>
      <c r="E903" s="92" t="s">
        <v>24</v>
      </c>
      <c r="F903" s="92" t="s">
        <v>264</v>
      </c>
      <c r="G903" s="100" t="s">
        <v>147</v>
      </c>
      <c r="H903" s="98">
        <v>0</v>
      </c>
      <c r="I903" s="98">
        <v>0</v>
      </c>
      <c r="J903" s="99">
        <v>0</v>
      </c>
      <c r="K903" s="99">
        <v>0</v>
      </c>
      <c r="L903" s="99">
        <v>0</v>
      </c>
      <c r="M903" s="99">
        <v>0</v>
      </c>
      <c r="N903" s="99">
        <v>0</v>
      </c>
      <c r="O903" s="99">
        <v>0</v>
      </c>
      <c r="P903" s="98">
        <v>0</v>
      </c>
      <c r="Q903" s="98">
        <v>3.5485500000000005</v>
      </c>
    </row>
    <row r="904" spans="1:17" hidden="1" x14ac:dyDescent="0.25">
      <c r="A904" s="92" t="s">
        <v>11</v>
      </c>
      <c r="B904" s="92" t="s">
        <v>12</v>
      </c>
      <c r="C904" s="92" t="s">
        <v>43</v>
      </c>
      <c r="D904" s="92" t="s">
        <v>43</v>
      </c>
      <c r="E904" s="92" t="s">
        <v>24</v>
      </c>
      <c r="F904" s="92" t="s">
        <v>210</v>
      </c>
      <c r="G904" s="100" t="s">
        <v>147</v>
      </c>
      <c r="H904" s="98">
        <v>4.1324999999999999E-3</v>
      </c>
      <c r="I904" s="98">
        <v>0</v>
      </c>
      <c r="J904" s="99">
        <v>0</v>
      </c>
      <c r="K904" s="99">
        <v>0</v>
      </c>
      <c r="L904" s="99">
        <v>0</v>
      </c>
      <c r="M904" s="99">
        <v>0</v>
      </c>
      <c r="N904" s="99">
        <v>0</v>
      </c>
      <c r="O904" s="99">
        <v>0</v>
      </c>
      <c r="P904" s="98">
        <v>0</v>
      </c>
      <c r="Q904" s="98">
        <v>0</v>
      </c>
    </row>
    <row r="905" spans="1:17" hidden="1" x14ac:dyDescent="0.25">
      <c r="A905" s="92" t="s">
        <v>11</v>
      </c>
      <c r="B905" s="92" t="s">
        <v>12</v>
      </c>
      <c r="C905" s="92" t="s">
        <v>43</v>
      </c>
      <c r="D905" s="92" t="s">
        <v>43</v>
      </c>
      <c r="E905" s="92" t="s">
        <v>24</v>
      </c>
      <c r="F905" s="92" t="s">
        <v>199</v>
      </c>
      <c r="G905" s="100" t="s">
        <v>147</v>
      </c>
      <c r="H905" s="98">
        <v>69.17276249999999</v>
      </c>
      <c r="I905" s="98">
        <v>76.160644999999988</v>
      </c>
      <c r="J905" s="99">
        <v>64.599554999999995</v>
      </c>
      <c r="K905" s="99">
        <v>46.093972500000007</v>
      </c>
      <c r="L905" s="99">
        <v>38.873447500000005</v>
      </c>
      <c r="M905" s="99">
        <v>37.746559999999995</v>
      </c>
      <c r="N905" s="99">
        <v>36.919777499999995</v>
      </c>
      <c r="O905" s="99">
        <v>31.80552999999999</v>
      </c>
      <c r="P905" s="98">
        <v>12.294422499999998</v>
      </c>
      <c r="Q905" s="98">
        <v>15.929357500000002</v>
      </c>
    </row>
    <row r="906" spans="1:17" hidden="1" x14ac:dyDescent="0.25">
      <c r="A906" s="92" t="s">
        <v>11</v>
      </c>
      <c r="B906" s="92" t="s">
        <v>12</v>
      </c>
      <c r="C906" s="92" t="s">
        <v>43</v>
      </c>
      <c r="D906" s="92" t="s">
        <v>43</v>
      </c>
      <c r="E906" s="92" t="s">
        <v>24</v>
      </c>
      <c r="F906" s="92" t="s">
        <v>219</v>
      </c>
      <c r="G906" s="100" t="s">
        <v>147</v>
      </c>
      <c r="H906" s="98">
        <v>2.6871450000000001</v>
      </c>
      <c r="I906" s="98">
        <v>3.0575950000000001</v>
      </c>
      <c r="J906" s="99">
        <v>2.191935</v>
      </c>
      <c r="K906" s="99">
        <v>2.0902750000000001</v>
      </c>
      <c r="L906" s="99">
        <v>3.1202349999999992</v>
      </c>
      <c r="M906" s="99">
        <v>4.2521449999999996</v>
      </c>
      <c r="N906" s="99">
        <v>5.0801500000000006</v>
      </c>
      <c r="O906" s="99">
        <v>5.0276624999999999</v>
      </c>
      <c r="P906" s="98">
        <v>2.6179725000000005</v>
      </c>
      <c r="Q906" s="98">
        <v>4.2818975000000004</v>
      </c>
    </row>
    <row r="907" spans="1:17" hidden="1" x14ac:dyDescent="0.25">
      <c r="A907" s="92" t="s">
        <v>11</v>
      </c>
      <c r="B907" s="92" t="s">
        <v>12</v>
      </c>
      <c r="C907" s="92" t="s">
        <v>43</v>
      </c>
      <c r="D907" s="92" t="s">
        <v>43</v>
      </c>
      <c r="E907" s="92" t="s">
        <v>24</v>
      </c>
      <c r="F907" s="92" t="s">
        <v>200</v>
      </c>
      <c r="G907" s="100" t="s">
        <v>147</v>
      </c>
      <c r="H907" s="98">
        <v>1.0140475</v>
      </c>
      <c r="I907" s="98">
        <v>0.34132000000000001</v>
      </c>
      <c r="J907" s="99">
        <v>2.3433499999999992</v>
      </c>
      <c r="K907" s="99">
        <v>4.2953524999999999</v>
      </c>
      <c r="L907" s="99">
        <v>8.0376874999999988</v>
      </c>
      <c r="M907" s="99">
        <v>9.6492125000000009</v>
      </c>
      <c r="N907" s="99">
        <v>9.4550200000000011</v>
      </c>
      <c r="O907" s="99">
        <v>8.939842500000001</v>
      </c>
      <c r="P907" s="98">
        <v>7.9770749999999992</v>
      </c>
      <c r="Q907" s="98">
        <v>7.6138899999999996</v>
      </c>
    </row>
    <row r="908" spans="1:17" hidden="1" x14ac:dyDescent="0.25">
      <c r="A908" s="92" t="s">
        <v>11</v>
      </c>
      <c r="B908" s="92" t="s">
        <v>12</v>
      </c>
      <c r="C908" s="92" t="s">
        <v>43</v>
      </c>
      <c r="D908" s="92" t="s">
        <v>43</v>
      </c>
      <c r="E908" s="92" t="s">
        <v>44</v>
      </c>
      <c r="F908" s="92" t="s">
        <v>260</v>
      </c>
      <c r="G908" s="100" t="s">
        <v>147</v>
      </c>
      <c r="H908" s="98">
        <v>0</v>
      </c>
      <c r="I908" s="98">
        <v>0</v>
      </c>
      <c r="J908" s="99">
        <v>0</v>
      </c>
      <c r="K908" s="99">
        <v>0</v>
      </c>
      <c r="L908" s="99">
        <v>0</v>
      </c>
      <c r="M908" s="99">
        <v>0</v>
      </c>
      <c r="N908" s="99">
        <v>0</v>
      </c>
      <c r="O908" s="99">
        <v>0</v>
      </c>
      <c r="P908" s="98">
        <v>0</v>
      </c>
      <c r="Q908" s="98">
        <v>0</v>
      </c>
    </row>
    <row r="909" spans="1:17" hidden="1" x14ac:dyDescent="0.25">
      <c r="A909" s="92" t="s">
        <v>11</v>
      </c>
      <c r="B909" s="92" t="s">
        <v>12</v>
      </c>
      <c r="C909" s="92" t="s">
        <v>43</v>
      </c>
      <c r="D909" s="92" t="s">
        <v>43</v>
      </c>
      <c r="E909" s="92" t="s">
        <v>44</v>
      </c>
      <c r="F909" s="92" t="s">
        <v>203</v>
      </c>
      <c r="G909" s="100" t="s">
        <v>147</v>
      </c>
      <c r="H909" s="98">
        <v>2.4316925</v>
      </c>
      <c r="I909" s="98">
        <v>0.60135249999999996</v>
      </c>
      <c r="J909" s="99">
        <v>0.27114499999999997</v>
      </c>
      <c r="K909" s="99">
        <v>0.18410750000000004</v>
      </c>
      <c r="L909" s="99">
        <v>0.29503000000000001</v>
      </c>
      <c r="M909" s="99">
        <v>0.19411999999999999</v>
      </c>
      <c r="N909" s="99">
        <v>0.10547999999999999</v>
      </c>
      <c r="O909" s="99">
        <v>9.6197499999999991E-2</v>
      </c>
      <c r="P909" s="98">
        <v>0.40133500000000005</v>
      </c>
      <c r="Q909" s="98">
        <v>0.12563750000000001</v>
      </c>
    </row>
    <row r="910" spans="1:17" hidden="1" x14ac:dyDescent="0.25">
      <c r="A910" s="92" t="s">
        <v>11</v>
      </c>
      <c r="B910" s="92" t="s">
        <v>12</v>
      </c>
      <c r="C910" s="92" t="s">
        <v>43</v>
      </c>
      <c r="D910" s="92" t="s">
        <v>43</v>
      </c>
      <c r="E910" s="92" t="s">
        <v>44</v>
      </c>
      <c r="F910" s="92" t="s">
        <v>191</v>
      </c>
      <c r="G910" s="100" t="s">
        <v>147</v>
      </c>
      <c r="H910" s="98">
        <v>0</v>
      </c>
      <c r="I910" s="98">
        <v>0</v>
      </c>
      <c r="J910" s="99">
        <v>0</v>
      </c>
      <c r="K910" s="99">
        <v>0</v>
      </c>
      <c r="L910" s="99">
        <v>0</v>
      </c>
      <c r="M910" s="99">
        <v>0</v>
      </c>
      <c r="N910" s="99">
        <v>0</v>
      </c>
      <c r="O910" s="99">
        <v>0</v>
      </c>
      <c r="P910" s="98">
        <v>0</v>
      </c>
      <c r="Q910" s="98">
        <v>0</v>
      </c>
    </row>
    <row r="911" spans="1:17" hidden="1" x14ac:dyDescent="0.25">
      <c r="A911" s="92" t="s">
        <v>11</v>
      </c>
      <c r="B911" s="92" t="s">
        <v>12</v>
      </c>
      <c r="C911" s="92" t="s">
        <v>43</v>
      </c>
      <c r="D911" s="92" t="s">
        <v>43</v>
      </c>
      <c r="E911" s="92" t="s">
        <v>44</v>
      </c>
      <c r="F911" s="92" t="s">
        <v>192</v>
      </c>
      <c r="G911" s="100" t="s">
        <v>147</v>
      </c>
      <c r="H911" s="98">
        <v>3.6355000000000005E-2</v>
      </c>
      <c r="I911" s="98">
        <v>8.7050000000000009E-3</v>
      </c>
      <c r="J911" s="99">
        <v>0</v>
      </c>
      <c r="K911" s="99">
        <v>0.17406749999999999</v>
      </c>
      <c r="L911" s="99">
        <v>5.8022499999999998E-2</v>
      </c>
      <c r="M911" s="99">
        <v>0</v>
      </c>
      <c r="N911" s="99">
        <v>0</v>
      </c>
      <c r="O911" s="99">
        <v>0</v>
      </c>
      <c r="P911" s="98">
        <v>0</v>
      </c>
      <c r="Q911" s="98">
        <v>0</v>
      </c>
    </row>
    <row r="912" spans="1:17" hidden="1" x14ac:dyDescent="0.25">
      <c r="A912" s="92" t="s">
        <v>11</v>
      </c>
      <c r="B912" s="92" t="s">
        <v>12</v>
      </c>
      <c r="C912" s="92" t="s">
        <v>43</v>
      </c>
      <c r="D912" s="92" t="s">
        <v>43</v>
      </c>
      <c r="E912" s="92" t="s">
        <v>44</v>
      </c>
      <c r="F912" s="92" t="s">
        <v>206</v>
      </c>
      <c r="G912" s="100" t="s">
        <v>147</v>
      </c>
      <c r="H912" s="98">
        <v>0.55290249999999996</v>
      </c>
      <c r="I912" s="98">
        <v>0.13694249999999999</v>
      </c>
      <c r="J912" s="99">
        <v>0.12116499999999998</v>
      </c>
      <c r="K912" s="99">
        <v>2.7732499999999993E-2</v>
      </c>
      <c r="L912" s="99">
        <v>0.184305</v>
      </c>
      <c r="M912" s="99">
        <v>0.42616750000000003</v>
      </c>
      <c r="N912" s="99">
        <v>0.41848750000000001</v>
      </c>
      <c r="O912" s="99">
        <v>0.44579249999999998</v>
      </c>
      <c r="P912" s="98">
        <v>0.24355749999999998</v>
      </c>
      <c r="Q912" s="98">
        <v>0.14501749999999999</v>
      </c>
    </row>
    <row r="913" spans="1:17" hidden="1" x14ac:dyDescent="0.25">
      <c r="A913" s="92" t="s">
        <v>11</v>
      </c>
      <c r="B913" s="92" t="s">
        <v>12</v>
      </c>
      <c r="C913" s="92" t="s">
        <v>43</v>
      </c>
      <c r="D913" s="92" t="s">
        <v>43</v>
      </c>
      <c r="E913" s="92" t="s">
        <v>44</v>
      </c>
      <c r="F913" s="92" t="s">
        <v>220</v>
      </c>
      <c r="G913" s="100" t="s">
        <v>147</v>
      </c>
      <c r="H913" s="98">
        <v>4.2227499999999994E-2</v>
      </c>
      <c r="I913" s="98">
        <v>6.3974999999999987E-3</v>
      </c>
      <c r="J913" s="99">
        <v>0</v>
      </c>
      <c r="K913" s="99">
        <v>0.1071975</v>
      </c>
      <c r="L913" s="99">
        <v>3.57325E-2</v>
      </c>
      <c r="M913" s="99">
        <v>0</v>
      </c>
      <c r="N913" s="99">
        <v>0</v>
      </c>
      <c r="O913" s="99">
        <v>0</v>
      </c>
      <c r="P913" s="98">
        <v>0</v>
      </c>
      <c r="Q913" s="98">
        <v>0</v>
      </c>
    </row>
    <row r="914" spans="1:17" hidden="1" x14ac:dyDescent="0.25">
      <c r="A914" s="92" t="s">
        <v>11</v>
      </c>
      <c r="B914" s="92" t="s">
        <v>12</v>
      </c>
      <c r="C914" s="92" t="s">
        <v>43</v>
      </c>
      <c r="D914" s="92" t="s">
        <v>43</v>
      </c>
      <c r="E914" s="92" t="s">
        <v>44</v>
      </c>
      <c r="F914" s="92" t="s">
        <v>224</v>
      </c>
      <c r="G914" s="100" t="s">
        <v>147</v>
      </c>
      <c r="H914" s="98">
        <v>6.6555000000000003E-2</v>
      </c>
      <c r="I914" s="98">
        <v>7.4969999999999995E-2</v>
      </c>
      <c r="J914" s="99">
        <v>0.18078250000000004</v>
      </c>
      <c r="K914" s="99">
        <v>5.3542500000000007E-2</v>
      </c>
      <c r="L914" s="99">
        <v>0</v>
      </c>
      <c r="M914" s="99">
        <v>0</v>
      </c>
      <c r="N914" s="99">
        <v>0</v>
      </c>
      <c r="O914" s="99">
        <v>0</v>
      </c>
      <c r="P914" s="98">
        <v>0</v>
      </c>
      <c r="Q914" s="98">
        <v>0</v>
      </c>
    </row>
    <row r="915" spans="1:17" hidden="1" x14ac:dyDescent="0.25">
      <c r="A915" s="92" t="s">
        <v>11</v>
      </c>
      <c r="B915" s="92" t="s">
        <v>12</v>
      </c>
      <c r="C915" s="92" t="s">
        <v>43</v>
      </c>
      <c r="D915" s="92" t="s">
        <v>43</v>
      </c>
      <c r="E915" s="92" t="s">
        <v>44</v>
      </c>
      <c r="F915" s="92" t="s">
        <v>259</v>
      </c>
      <c r="G915" s="100" t="s">
        <v>147</v>
      </c>
      <c r="H915" s="98">
        <v>0</v>
      </c>
      <c r="I915" s="98">
        <v>0</v>
      </c>
      <c r="J915" s="99">
        <v>0</v>
      </c>
      <c r="K915" s="99">
        <v>0</v>
      </c>
      <c r="L915" s="99">
        <v>0</v>
      </c>
      <c r="M915" s="99">
        <v>1.056E-2</v>
      </c>
      <c r="N915" s="99">
        <v>3.5200000000000001E-3</v>
      </c>
      <c r="O915" s="99">
        <v>0</v>
      </c>
      <c r="P915" s="98">
        <v>0</v>
      </c>
      <c r="Q915" s="98">
        <v>0</v>
      </c>
    </row>
    <row r="916" spans="1:17" hidden="1" x14ac:dyDescent="0.25">
      <c r="A916" s="92" t="s">
        <v>11</v>
      </c>
      <c r="B916" s="92" t="s">
        <v>12</v>
      </c>
      <c r="C916" s="92" t="s">
        <v>43</v>
      </c>
      <c r="D916" s="92" t="s">
        <v>43</v>
      </c>
      <c r="E916" s="92" t="s">
        <v>44</v>
      </c>
      <c r="F916" s="92" t="s">
        <v>223</v>
      </c>
      <c r="G916" s="100" t="s">
        <v>147</v>
      </c>
      <c r="H916" s="98">
        <v>0</v>
      </c>
      <c r="I916" s="98">
        <v>0</v>
      </c>
      <c r="J916" s="99">
        <v>0</v>
      </c>
      <c r="K916" s="99">
        <v>0</v>
      </c>
      <c r="L916" s="99">
        <v>0</v>
      </c>
      <c r="M916" s="99">
        <v>0</v>
      </c>
      <c r="N916" s="99">
        <v>0</v>
      </c>
      <c r="O916" s="99">
        <v>0</v>
      </c>
      <c r="P916" s="98">
        <v>0</v>
      </c>
      <c r="Q916" s="98">
        <v>0</v>
      </c>
    </row>
    <row r="917" spans="1:17" hidden="1" x14ac:dyDescent="0.25">
      <c r="A917" s="92" t="s">
        <v>11</v>
      </c>
      <c r="B917" s="92" t="s">
        <v>12</v>
      </c>
      <c r="C917" s="92" t="s">
        <v>43</v>
      </c>
      <c r="D917" s="92" t="s">
        <v>43</v>
      </c>
      <c r="E917" s="92" t="s">
        <v>44</v>
      </c>
      <c r="F917" s="92" t="s">
        <v>221</v>
      </c>
      <c r="G917" s="100" t="s">
        <v>147</v>
      </c>
      <c r="H917" s="98">
        <v>1.0059500000000003</v>
      </c>
      <c r="I917" s="98">
        <v>0.7167150000000001</v>
      </c>
      <c r="J917" s="99">
        <v>0.16211500000000001</v>
      </c>
      <c r="K917" s="99">
        <v>0.43512750000000006</v>
      </c>
      <c r="L917" s="99">
        <v>0.21672000000000002</v>
      </c>
      <c r="M917" s="99">
        <v>2.3892499999999997E-2</v>
      </c>
      <c r="N917" s="99">
        <v>0</v>
      </c>
      <c r="O917" s="99">
        <v>6.7830000000000001E-2</v>
      </c>
      <c r="P917" s="98">
        <v>9.9402500000000005E-2</v>
      </c>
      <c r="Q917" s="98">
        <v>2.5597499999999999E-2</v>
      </c>
    </row>
    <row r="918" spans="1:17" hidden="1" x14ac:dyDescent="0.25">
      <c r="A918" s="92" t="s">
        <v>11</v>
      </c>
      <c r="B918" s="92" t="s">
        <v>12</v>
      </c>
      <c r="C918" s="92" t="s">
        <v>43</v>
      </c>
      <c r="D918" s="92" t="s">
        <v>43</v>
      </c>
      <c r="E918" s="92" t="s">
        <v>44</v>
      </c>
      <c r="F918" s="92" t="s">
        <v>222</v>
      </c>
      <c r="G918" s="100" t="s">
        <v>147</v>
      </c>
      <c r="H918" s="98">
        <v>7.7327499999999993E-2</v>
      </c>
      <c r="I918" s="98">
        <v>6.7402500000000004E-2</v>
      </c>
      <c r="J918" s="99">
        <v>5.5237500000000002E-2</v>
      </c>
      <c r="K918" s="99">
        <v>1.9619999999999999E-2</v>
      </c>
      <c r="L918" s="99">
        <v>2.1324999999999998E-3</v>
      </c>
      <c r="M918" s="99">
        <v>0</v>
      </c>
      <c r="N918" s="99">
        <v>0</v>
      </c>
      <c r="O918" s="99">
        <v>0</v>
      </c>
      <c r="P918" s="98">
        <v>5.3745000000000001E-2</v>
      </c>
      <c r="Q918" s="98">
        <v>8.3195000000000005E-2</v>
      </c>
    </row>
    <row r="919" spans="1:17" hidden="1" x14ac:dyDescent="0.25">
      <c r="A919" s="92" t="s">
        <v>11</v>
      </c>
      <c r="B919" s="92" t="s">
        <v>12</v>
      </c>
      <c r="C919" s="92" t="s">
        <v>43</v>
      </c>
      <c r="D919" s="92" t="s">
        <v>43</v>
      </c>
      <c r="E919" s="92" t="s">
        <v>44</v>
      </c>
      <c r="F919" s="92" t="s">
        <v>201</v>
      </c>
      <c r="G919" s="100" t="s">
        <v>147</v>
      </c>
      <c r="H919" s="98">
        <v>9.8358375000000002</v>
      </c>
      <c r="I919" s="98">
        <v>5.9411024999999995</v>
      </c>
      <c r="J919" s="99">
        <v>1.3803475000000001</v>
      </c>
      <c r="K919" s="99">
        <v>0.20479250000000004</v>
      </c>
      <c r="L919" s="99">
        <v>0.20604</v>
      </c>
      <c r="M919" s="99">
        <v>9.4262499999999999E-2</v>
      </c>
      <c r="N919" s="99">
        <v>2.5802499999999999E-2</v>
      </c>
      <c r="O919" s="99">
        <v>2.9855E-2</v>
      </c>
      <c r="P919" s="98">
        <v>3.4119999999999998E-2</v>
      </c>
      <c r="Q919" s="98">
        <v>3.4764999999999997E-2</v>
      </c>
    </row>
    <row r="920" spans="1:17" hidden="1" x14ac:dyDescent="0.25">
      <c r="A920" s="92" t="s">
        <v>11</v>
      </c>
      <c r="B920" s="92" t="s">
        <v>12</v>
      </c>
      <c r="C920" s="92" t="s">
        <v>43</v>
      </c>
      <c r="D920" s="92" t="s">
        <v>43</v>
      </c>
      <c r="E920" s="92" t="s">
        <v>44</v>
      </c>
      <c r="F920" s="92" t="s">
        <v>207</v>
      </c>
      <c r="G920" s="100" t="s">
        <v>147</v>
      </c>
      <c r="H920" s="98">
        <v>1.4053650000000002</v>
      </c>
      <c r="I920" s="98">
        <v>0.69438500000000003</v>
      </c>
      <c r="J920" s="99">
        <v>0.23955750000000001</v>
      </c>
      <c r="K920" s="99">
        <v>0.21117250000000001</v>
      </c>
      <c r="L920" s="99">
        <v>5.7592499999999998E-2</v>
      </c>
      <c r="M920" s="99">
        <v>0</v>
      </c>
      <c r="N920" s="99">
        <v>0</v>
      </c>
      <c r="O920" s="99">
        <v>0</v>
      </c>
      <c r="P920" s="98">
        <v>0</v>
      </c>
      <c r="Q920" s="98">
        <v>0</v>
      </c>
    </row>
    <row r="921" spans="1:17" hidden="1" x14ac:dyDescent="0.25">
      <c r="A921" s="92" t="s">
        <v>11</v>
      </c>
      <c r="B921" s="92" t="s">
        <v>12</v>
      </c>
      <c r="C921" s="92" t="s">
        <v>43</v>
      </c>
      <c r="D921" s="92" t="s">
        <v>43</v>
      </c>
      <c r="E921" s="92" t="s">
        <v>44</v>
      </c>
      <c r="F921" s="92" t="s">
        <v>218</v>
      </c>
      <c r="G921" s="100" t="s">
        <v>147</v>
      </c>
      <c r="H921" s="98">
        <v>0.96779250000000006</v>
      </c>
      <c r="I921" s="98">
        <v>0.39208000000000004</v>
      </c>
      <c r="J921" s="99">
        <v>3.8400000000000004E-2</v>
      </c>
      <c r="K921" s="99">
        <v>4.4782500000000003E-2</v>
      </c>
      <c r="L921" s="99">
        <v>6.61075E-2</v>
      </c>
      <c r="M921" s="99">
        <v>0.10023500000000002</v>
      </c>
      <c r="N921" s="99">
        <v>4.052E-2</v>
      </c>
      <c r="O921" s="99">
        <v>2.3457499999999992E-2</v>
      </c>
      <c r="P921" s="98">
        <v>5.7585000000000004E-2</v>
      </c>
      <c r="Q921" s="98">
        <v>4.9050000000000003E-2</v>
      </c>
    </row>
    <row r="922" spans="1:17" hidden="1" x14ac:dyDescent="0.25">
      <c r="A922" s="92" t="s">
        <v>11</v>
      </c>
      <c r="B922" s="92" t="s">
        <v>12</v>
      </c>
      <c r="C922" s="92" t="s">
        <v>43</v>
      </c>
      <c r="D922" s="92" t="s">
        <v>43</v>
      </c>
      <c r="E922" s="92" t="s">
        <v>44</v>
      </c>
      <c r="F922" s="92" t="s">
        <v>194</v>
      </c>
      <c r="G922" s="100" t="s">
        <v>147</v>
      </c>
      <c r="H922" s="98">
        <v>0.33361000000000002</v>
      </c>
      <c r="I922" s="98">
        <v>0.29138250000000004</v>
      </c>
      <c r="J922" s="99">
        <v>6.868500000000001E-2</v>
      </c>
      <c r="K922" s="99">
        <v>2.1324999999999998E-3</v>
      </c>
      <c r="L922" s="99">
        <v>0</v>
      </c>
      <c r="M922" s="99">
        <v>0</v>
      </c>
      <c r="N922" s="99">
        <v>0</v>
      </c>
      <c r="O922" s="99">
        <v>0</v>
      </c>
      <c r="P922" s="98">
        <v>0</v>
      </c>
      <c r="Q922" s="98">
        <v>0</v>
      </c>
    </row>
    <row r="923" spans="1:17" hidden="1" x14ac:dyDescent="0.25">
      <c r="A923" s="92" t="s">
        <v>11</v>
      </c>
      <c r="B923" s="92" t="s">
        <v>12</v>
      </c>
      <c r="C923" s="92" t="s">
        <v>43</v>
      </c>
      <c r="D923" s="92" t="s">
        <v>43</v>
      </c>
      <c r="E923" s="92" t="s">
        <v>44</v>
      </c>
      <c r="F923" s="92" t="s">
        <v>195</v>
      </c>
      <c r="G923" s="100" t="s">
        <v>147</v>
      </c>
      <c r="H923" s="98">
        <v>5.1200000000000004E-3</v>
      </c>
      <c r="I923" s="98">
        <v>0</v>
      </c>
      <c r="J923" s="99">
        <v>0</v>
      </c>
      <c r="K923" s="99">
        <v>0</v>
      </c>
      <c r="L923" s="99">
        <v>0</v>
      </c>
      <c r="M923" s="99">
        <v>0</v>
      </c>
      <c r="N923" s="99">
        <v>0</v>
      </c>
      <c r="O923" s="99">
        <v>0</v>
      </c>
      <c r="P923" s="98">
        <v>0.18144000000000005</v>
      </c>
      <c r="Q923" s="98">
        <v>0.31584000000000007</v>
      </c>
    </row>
    <row r="924" spans="1:17" hidden="1" x14ac:dyDescent="0.25">
      <c r="A924" s="92" t="s">
        <v>11</v>
      </c>
      <c r="B924" s="92" t="s">
        <v>12</v>
      </c>
      <c r="C924" s="92" t="s">
        <v>43</v>
      </c>
      <c r="D924" s="92" t="s">
        <v>43</v>
      </c>
      <c r="E924" s="92" t="s">
        <v>44</v>
      </c>
      <c r="F924" s="92" t="s">
        <v>209</v>
      </c>
      <c r="G924" s="100" t="s">
        <v>147</v>
      </c>
      <c r="H924" s="98">
        <v>0.88852500000000023</v>
      </c>
      <c r="I924" s="98">
        <v>0.5598550000000001</v>
      </c>
      <c r="J924" s="99">
        <v>0.24423750000000005</v>
      </c>
      <c r="K924" s="99">
        <v>0.26254500000000003</v>
      </c>
      <c r="L924" s="99">
        <v>0.30138000000000004</v>
      </c>
      <c r="M924" s="99">
        <v>0.23778250000000001</v>
      </c>
      <c r="N924" s="99">
        <v>0.20832000000000003</v>
      </c>
      <c r="O924" s="99">
        <v>0.21952000000000005</v>
      </c>
      <c r="P924" s="98">
        <v>5.6000000000000015E-2</v>
      </c>
      <c r="Q924" s="98">
        <v>0</v>
      </c>
    </row>
    <row r="925" spans="1:17" hidden="1" x14ac:dyDescent="0.25">
      <c r="A925" s="92" t="s">
        <v>11</v>
      </c>
      <c r="B925" s="92" t="s">
        <v>12</v>
      </c>
      <c r="C925" s="92" t="s">
        <v>43</v>
      </c>
      <c r="D925" s="92" t="s">
        <v>43</v>
      </c>
      <c r="E925" s="92" t="s">
        <v>44</v>
      </c>
      <c r="F925" s="92" t="s">
        <v>208</v>
      </c>
      <c r="G925" s="100" t="s">
        <v>147</v>
      </c>
      <c r="H925" s="98">
        <v>2.1324999999999998E-3</v>
      </c>
      <c r="I925" s="98">
        <v>0</v>
      </c>
      <c r="J925" s="99">
        <v>0</v>
      </c>
      <c r="K925" s="99">
        <v>0</v>
      </c>
      <c r="L925" s="99">
        <v>0</v>
      </c>
      <c r="M925" s="99">
        <v>6.2392500000000004E-2</v>
      </c>
      <c r="N925" s="99">
        <v>4.1917499999999996E-2</v>
      </c>
      <c r="O925" s="99">
        <v>2.8160000000000001E-2</v>
      </c>
      <c r="P925" s="98">
        <v>7.0400000000000003E-3</v>
      </c>
      <c r="Q925" s="98">
        <v>0</v>
      </c>
    </row>
    <row r="926" spans="1:17" hidden="1" x14ac:dyDescent="0.25">
      <c r="A926" s="92" t="s">
        <v>11</v>
      </c>
      <c r="B926" s="92" t="s">
        <v>12</v>
      </c>
      <c r="C926" s="92" t="s">
        <v>43</v>
      </c>
      <c r="D926" s="92" t="s">
        <v>43</v>
      </c>
      <c r="E926" s="92" t="s">
        <v>44</v>
      </c>
      <c r="F926" s="92" t="s">
        <v>261</v>
      </c>
      <c r="G926" s="100" t="s">
        <v>147</v>
      </c>
      <c r="H926" s="98">
        <v>0</v>
      </c>
      <c r="I926" s="98">
        <v>0</v>
      </c>
      <c r="J926" s="99">
        <v>0</v>
      </c>
      <c r="K926" s="99">
        <v>0</v>
      </c>
      <c r="L926" s="99">
        <v>0</v>
      </c>
      <c r="M926" s="99">
        <v>0</v>
      </c>
      <c r="N926" s="99">
        <v>0</v>
      </c>
      <c r="O926" s="99">
        <v>0</v>
      </c>
      <c r="P926" s="98">
        <v>0</v>
      </c>
      <c r="Q926" s="98">
        <v>0</v>
      </c>
    </row>
    <row r="927" spans="1:17" hidden="1" x14ac:dyDescent="0.25">
      <c r="A927" s="92" t="s">
        <v>11</v>
      </c>
      <c r="B927" s="92" t="s">
        <v>12</v>
      </c>
      <c r="C927" s="92" t="s">
        <v>43</v>
      </c>
      <c r="D927" s="92" t="s">
        <v>43</v>
      </c>
      <c r="E927" s="92" t="s">
        <v>44</v>
      </c>
      <c r="F927" s="92" t="s">
        <v>196</v>
      </c>
      <c r="G927" s="100" t="s">
        <v>147</v>
      </c>
      <c r="H927" s="98">
        <v>0.45269749999999997</v>
      </c>
      <c r="I927" s="98">
        <v>0.23742000000000002</v>
      </c>
      <c r="J927" s="99">
        <v>7.551250000000001E-2</v>
      </c>
      <c r="K927" s="99">
        <v>0.26813500000000001</v>
      </c>
      <c r="L927" s="99">
        <v>0.17298750000000002</v>
      </c>
      <c r="M927" s="99">
        <v>2.9007499999999999E-2</v>
      </c>
      <c r="N927" s="99">
        <v>0</v>
      </c>
      <c r="O927" s="99">
        <v>0</v>
      </c>
      <c r="P927" s="98">
        <v>7.9350000000000004E-2</v>
      </c>
      <c r="Q927" s="98">
        <v>7.7630000000000005E-2</v>
      </c>
    </row>
    <row r="928" spans="1:17" hidden="1" x14ac:dyDescent="0.25">
      <c r="A928" s="92" t="s">
        <v>11</v>
      </c>
      <c r="B928" s="92" t="s">
        <v>12</v>
      </c>
      <c r="C928" s="92" t="s">
        <v>43</v>
      </c>
      <c r="D928" s="92" t="s">
        <v>43</v>
      </c>
      <c r="E928" s="92" t="s">
        <v>44</v>
      </c>
      <c r="F928" s="92" t="s">
        <v>197</v>
      </c>
      <c r="G928" s="100" t="s">
        <v>147</v>
      </c>
      <c r="H928" s="98">
        <v>4.3017325</v>
      </c>
      <c r="I928" s="98">
        <v>1.7910725000000003</v>
      </c>
      <c r="J928" s="99">
        <v>1.0449174999999997</v>
      </c>
      <c r="K928" s="99">
        <v>0.61255249999999994</v>
      </c>
      <c r="L928" s="99">
        <v>0.32118999999999998</v>
      </c>
      <c r="M928" s="99">
        <v>0.39654</v>
      </c>
      <c r="N928" s="99">
        <v>0.40936250000000002</v>
      </c>
      <c r="O928" s="99">
        <v>0.30396249999999997</v>
      </c>
      <c r="P928" s="98">
        <v>6.8042499999999992E-2</v>
      </c>
      <c r="Q928" s="98">
        <v>0</v>
      </c>
    </row>
    <row r="929" spans="1:17" hidden="1" x14ac:dyDescent="0.25">
      <c r="A929" s="92" t="s">
        <v>11</v>
      </c>
      <c r="B929" s="92" t="s">
        <v>12</v>
      </c>
      <c r="C929" s="92" t="s">
        <v>43</v>
      </c>
      <c r="D929" s="92" t="s">
        <v>43</v>
      </c>
      <c r="E929" s="92" t="s">
        <v>44</v>
      </c>
      <c r="F929" s="92" t="s">
        <v>229</v>
      </c>
      <c r="G929" s="100" t="s">
        <v>147</v>
      </c>
      <c r="H929" s="98">
        <v>0</v>
      </c>
      <c r="I929" s="98">
        <v>0</v>
      </c>
      <c r="J929" s="99">
        <v>0</v>
      </c>
      <c r="K929" s="99">
        <v>0</v>
      </c>
      <c r="L929" s="99">
        <v>0</v>
      </c>
      <c r="M929" s="99">
        <v>0</v>
      </c>
      <c r="N929" s="99">
        <v>0</v>
      </c>
      <c r="O929" s="99">
        <v>0</v>
      </c>
      <c r="P929" s="98">
        <v>0</v>
      </c>
      <c r="Q929" s="98">
        <v>0</v>
      </c>
    </row>
    <row r="930" spans="1:17" hidden="1" x14ac:dyDescent="0.25">
      <c r="A930" s="92" t="s">
        <v>11</v>
      </c>
      <c r="B930" s="92" t="s">
        <v>12</v>
      </c>
      <c r="C930" s="92" t="s">
        <v>43</v>
      </c>
      <c r="D930" s="92" t="s">
        <v>43</v>
      </c>
      <c r="E930" s="92" t="s">
        <v>44</v>
      </c>
      <c r="F930" s="92" t="s">
        <v>198</v>
      </c>
      <c r="G930" s="100" t="s">
        <v>147</v>
      </c>
      <c r="H930" s="98">
        <v>0</v>
      </c>
      <c r="I930" s="98">
        <v>0</v>
      </c>
      <c r="J930" s="99">
        <v>0</v>
      </c>
      <c r="K930" s="99">
        <v>0</v>
      </c>
      <c r="L930" s="99">
        <v>0</v>
      </c>
      <c r="M930" s="99">
        <v>0</v>
      </c>
      <c r="N930" s="99">
        <v>0</v>
      </c>
      <c r="O930" s="99">
        <v>0</v>
      </c>
      <c r="P930" s="98">
        <v>0</v>
      </c>
      <c r="Q930" s="98">
        <v>0</v>
      </c>
    </row>
    <row r="931" spans="1:17" hidden="1" x14ac:dyDescent="0.25">
      <c r="A931" s="92" t="s">
        <v>11</v>
      </c>
      <c r="B931" s="92" t="s">
        <v>12</v>
      </c>
      <c r="C931" s="92" t="s">
        <v>43</v>
      </c>
      <c r="D931" s="92" t="s">
        <v>43</v>
      </c>
      <c r="E931" s="92" t="s">
        <v>44</v>
      </c>
      <c r="F931" s="92" t="s">
        <v>231</v>
      </c>
      <c r="G931" s="100" t="s">
        <v>147</v>
      </c>
      <c r="H931" s="98">
        <v>0</v>
      </c>
      <c r="I931" s="98">
        <v>0</v>
      </c>
      <c r="J931" s="99">
        <v>0</v>
      </c>
      <c r="K931" s="99">
        <v>0</v>
      </c>
      <c r="L931" s="99">
        <v>0</v>
      </c>
      <c r="M931" s="99">
        <v>0</v>
      </c>
      <c r="N931" s="99">
        <v>0</v>
      </c>
      <c r="O931" s="99">
        <v>0</v>
      </c>
      <c r="P931" s="98">
        <v>0</v>
      </c>
      <c r="Q931" s="98">
        <v>0</v>
      </c>
    </row>
    <row r="932" spans="1:17" hidden="1" x14ac:dyDescent="0.25">
      <c r="A932" s="92" t="s">
        <v>11</v>
      </c>
      <c r="B932" s="92" t="s">
        <v>12</v>
      </c>
      <c r="C932" s="92" t="s">
        <v>43</v>
      </c>
      <c r="D932" s="92" t="s">
        <v>43</v>
      </c>
      <c r="E932" s="92" t="s">
        <v>44</v>
      </c>
      <c r="F932" s="92" t="s">
        <v>230</v>
      </c>
      <c r="G932" s="100" t="s">
        <v>147</v>
      </c>
      <c r="H932" s="98">
        <v>0</v>
      </c>
      <c r="I932" s="98">
        <v>0</v>
      </c>
      <c r="J932" s="99">
        <v>0</v>
      </c>
      <c r="K932" s="99">
        <v>0</v>
      </c>
      <c r="L932" s="99">
        <v>0</v>
      </c>
      <c r="M932" s="99">
        <v>0</v>
      </c>
      <c r="N932" s="99">
        <v>0</v>
      </c>
      <c r="O932" s="99">
        <v>0</v>
      </c>
      <c r="P932" s="98">
        <v>0</v>
      </c>
      <c r="Q932" s="98">
        <v>0</v>
      </c>
    </row>
    <row r="933" spans="1:17" hidden="1" x14ac:dyDescent="0.25">
      <c r="A933" s="92" t="s">
        <v>11</v>
      </c>
      <c r="B933" s="92" t="s">
        <v>12</v>
      </c>
      <c r="C933" s="92" t="s">
        <v>43</v>
      </c>
      <c r="D933" s="92" t="s">
        <v>43</v>
      </c>
      <c r="E933" s="92" t="s">
        <v>44</v>
      </c>
      <c r="F933" s="92" t="s">
        <v>262</v>
      </c>
      <c r="G933" s="100" t="s">
        <v>147</v>
      </c>
      <c r="H933" s="98">
        <v>9.92E-3</v>
      </c>
      <c r="I933" s="98">
        <v>0</v>
      </c>
      <c r="J933" s="99">
        <v>0</v>
      </c>
      <c r="K933" s="99">
        <v>0</v>
      </c>
      <c r="L933" s="99">
        <v>0</v>
      </c>
      <c r="M933" s="99">
        <v>0</v>
      </c>
      <c r="N933" s="99">
        <v>0</v>
      </c>
      <c r="O933" s="99">
        <v>0</v>
      </c>
      <c r="P933" s="98">
        <v>0</v>
      </c>
      <c r="Q933" s="98">
        <v>0</v>
      </c>
    </row>
    <row r="934" spans="1:17" hidden="1" x14ac:dyDescent="0.25">
      <c r="A934" s="92" t="s">
        <v>11</v>
      </c>
      <c r="B934" s="92" t="s">
        <v>12</v>
      </c>
      <c r="C934" s="92" t="s">
        <v>43</v>
      </c>
      <c r="D934" s="92" t="s">
        <v>43</v>
      </c>
      <c r="E934" s="92" t="s">
        <v>44</v>
      </c>
      <c r="F934" s="92" t="s">
        <v>263</v>
      </c>
      <c r="G934" s="100" t="s">
        <v>147</v>
      </c>
      <c r="H934" s="98">
        <v>0</v>
      </c>
      <c r="I934" s="98">
        <v>0</v>
      </c>
      <c r="J934" s="99">
        <v>0</v>
      </c>
      <c r="K934" s="99">
        <v>0.33598500000000003</v>
      </c>
      <c r="L934" s="99">
        <v>0.11199500000000001</v>
      </c>
      <c r="M934" s="99">
        <v>0</v>
      </c>
      <c r="N934" s="99">
        <v>0</v>
      </c>
      <c r="O934" s="99">
        <v>0</v>
      </c>
      <c r="P934" s="98">
        <v>0</v>
      </c>
      <c r="Q934" s="98">
        <v>0</v>
      </c>
    </row>
    <row r="935" spans="1:17" hidden="1" x14ac:dyDescent="0.25">
      <c r="A935" s="92" t="s">
        <v>11</v>
      </c>
      <c r="B935" s="92" t="s">
        <v>12</v>
      </c>
      <c r="C935" s="92" t="s">
        <v>43</v>
      </c>
      <c r="D935" s="92" t="s">
        <v>43</v>
      </c>
      <c r="E935" s="92" t="s">
        <v>44</v>
      </c>
      <c r="F935" s="92" t="s">
        <v>205</v>
      </c>
      <c r="G935" s="100" t="s">
        <v>147</v>
      </c>
      <c r="H935" s="98">
        <v>0.54436499999999999</v>
      </c>
      <c r="I935" s="98">
        <v>0.46330250000000001</v>
      </c>
      <c r="J935" s="99">
        <v>0.11902500000000001</v>
      </c>
      <c r="K935" s="99">
        <v>0.1318125</v>
      </c>
      <c r="L935" s="99">
        <v>0.1680625</v>
      </c>
      <c r="M935" s="99">
        <v>0.19365500000000002</v>
      </c>
      <c r="N935" s="99">
        <v>5.0760000000000007E-2</v>
      </c>
      <c r="O935" s="99">
        <v>1.9192499999999994E-2</v>
      </c>
      <c r="P935" s="98">
        <v>4.4797500000000004E-2</v>
      </c>
      <c r="Q935" s="98">
        <v>0.2661949999999999</v>
      </c>
    </row>
    <row r="936" spans="1:17" hidden="1" x14ac:dyDescent="0.25">
      <c r="A936" s="92" t="s">
        <v>11</v>
      </c>
      <c r="B936" s="92" t="s">
        <v>12</v>
      </c>
      <c r="C936" s="92" t="s">
        <v>43</v>
      </c>
      <c r="D936" s="92" t="s">
        <v>43</v>
      </c>
      <c r="E936" s="92" t="s">
        <v>44</v>
      </c>
      <c r="F936" s="92" t="s">
        <v>204</v>
      </c>
      <c r="G936" s="100" t="s">
        <v>147</v>
      </c>
      <c r="H936" s="98">
        <v>0.62165750000000009</v>
      </c>
      <c r="I936" s="98">
        <v>0.46979500000000002</v>
      </c>
      <c r="J936" s="99">
        <v>0.16938750000000002</v>
      </c>
      <c r="K936" s="99">
        <v>0.21842250000000002</v>
      </c>
      <c r="L936" s="99">
        <v>6.5697500000000006E-2</v>
      </c>
      <c r="M936" s="99">
        <v>0</v>
      </c>
      <c r="N936" s="99">
        <v>1.2794999999999999E-2</v>
      </c>
      <c r="O936" s="99">
        <v>4.2649999999999997E-3</v>
      </c>
      <c r="P936" s="98">
        <v>0</v>
      </c>
      <c r="Q936" s="98">
        <v>0</v>
      </c>
    </row>
    <row r="937" spans="1:17" hidden="1" x14ac:dyDescent="0.25">
      <c r="A937" s="92" t="s">
        <v>11</v>
      </c>
      <c r="B937" s="92" t="s">
        <v>12</v>
      </c>
      <c r="C937" s="92" t="s">
        <v>43</v>
      </c>
      <c r="D937" s="92" t="s">
        <v>43</v>
      </c>
      <c r="E937" s="92" t="s">
        <v>44</v>
      </c>
      <c r="F937" s="92" t="s">
        <v>228</v>
      </c>
      <c r="G937" s="100" t="s">
        <v>147</v>
      </c>
      <c r="H937" s="98">
        <v>0</v>
      </c>
      <c r="I937" s="98">
        <v>0</v>
      </c>
      <c r="J937" s="99">
        <v>0</v>
      </c>
      <c r="K937" s="99">
        <v>0</v>
      </c>
      <c r="L937" s="99">
        <v>0</v>
      </c>
      <c r="M937" s="99">
        <v>0</v>
      </c>
      <c r="N937" s="99">
        <v>0</v>
      </c>
      <c r="O937" s="99">
        <v>0</v>
      </c>
      <c r="P937" s="98">
        <v>0</v>
      </c>
      <c r="Q937" s="98">
        <v>0</v>
      </c>
    </row>
    <row r="938" spans="1:17" hidden="1" x14ac:dyDescent="0.25">
      <c r="A938" s="92" t="s">
        <v>11</v>
      </c>
      <c r="B938" s="92" t="s">
        <v>12</v>
      </c>
      <c r="C938" s="92" t="s">
        <v>43</v>
      </c>
      <c r="D938" s="92" t="s">
        <v>43</v>
      </c>
      <c r="E938" s="92" t="s">
        <v>44</v>
      </c>
      <c r="F938" s="92" t="s">
        <v>202</v>
      </c>
      <c r="G938" s="100" t="s">
        <v>147</v>
      </c>
      <c r="H938" s="98">
        <v>0.303145</v>
      </c>
      <c r="I938" s="98">
        <v>4.4797500000000004E-2</v>
      </c>
      <c r="J938" s="99">
        <v>1.3650000000000001E-2</v>
      </c>
      <c r="K938" s="99">
        <v>2.3887499999999999E-2</v>
      </c>
      <c r="L938" s="99">
        <v>6.8250000000000003E-3</v>
      </c>
      <c r="M938" s="99">
        <v>5.7592499999999998E-2</v>
      </c>
      <c r="N938" s="99">
        <v>5.7582499999999988E-2</v>
      </c>
      <c r="O938" s="99">
        <v>4.4789999999999996E-2</v>
      </c>
      <c r="P938" s="98">
        <v>1.0664999999999999E-2</v>
      </c>
      <c r="Q938" s="98">
        <v>0</v>
      </c>
    </row>
    <row r="939" spans="1:17" hidden="1" x14ac:dyDescent="0.25">
      <c r="A939" s="92" t="s">
        <v>11</v>
      </c>
      <c r="B939" s="92" t="s">
        <v>12</v>
      </c>
      <c r="C939" s="92" t="s">
        <v>43</v>
      </c>
      <c r="D939" s="92" t="s">
        <v>43</v>
      </c>
      <c r="E939" s="92" t="s">
        <v>44</v>
      </c>
      <c r="F939" s="92" t="s">
        <v>264</v>
      </c>
      <c r="G939" s="100" t="s">
        <v>147</v>
      </c>
      <c r="H939" s="98">
        <v>0</v>
      </c>
      <c r="I939" s="98">
        <v>0</v>
      </c>
      <c r="J939" s="99">
        <v>0</v>
      </c>
      <c r="K939" s="99">
        <v>0</v>
      </c>
      <c r="L939" s="99">
        <v>0</v>
      </c>
      <c r="M939" s="99">
        <v>0</v>
      </c>
      <c r="N939" s="99">
        <v>0</v>
      </c>
      <c r="O939" s="99">
        <v>0</v>
      </c>
      <c r="P939" s="98">
        <v>0</v>
      </c>
      <c r="Q939" s="98">
        <v>1.02375E-2</v>
      </c>
    </row>
    <row r="940" spans="1:17" hidden="1" x14ac:dyDescent="0.25">
      <c r="A940" s="92" t="s">
        <v>11</v>
      </c>
      <c r="B940" s="92" t="s">
        <v>12</v>
      </c>
      <c r="C940" s="92" t="s">
        <v>43</v>
      </c>
      <c r="D940" s="92" t="s">
        <v>43</v>
      </c>
      <c r="E940" s="92" t="s">
        <v>44</v>
      </c>
      <c r="F940" s="92" t="s">
        <v>210</v>
      </c>
      <c r="G940" s="100" t="s">
        <v>147</v>
      </c>
      <c r="H940" s="98">
        <v>0</v>
      </c>
      <c r="I940" s="98">
        <v>0</v>
      </c>
      <c r="J940" s="99">
        <v>0</v>
      </c>
      <c r="K940" s="99">
        <v>0</v>
      </c>
      <c r="L940" s="99">
        <v>0</v>
      </c>
      <c r="M940" s="99">
        <v>0</v>
      </c>
      <c r="N940" s="99">
        <v>0</v>
      </c>
      <c r="O940" s="99">
        <v>0</v>
      </c>
      <c r="P940" s="98">
        <v>0</v>
      </c>
      <c r="Q940" s="98">
        <v>0</v>
      </c>
    </row>
    <row r="941" spans="1:17" hidden="1" x14ac:dyDescent="0.25">
      <c r="A941" s="92" t="s">
        <v>11</v>
      </c>
      <c r="B941" s="92" t="s">
        <v>12</v>
      </c>
      <c r="C941" s="92" t="s">
        <v>43</v>
      </c>
      <c r="D941" s="92" t="s">
        <v>43</v>
      </c>
      <c r="E941" s="92" t="s">
        <v>44</v>
      </c>
      <c r="F941" s="92" t="s">
        <v>199</v>
      </c>
      <c r="G941" s="100" t="s">
        <v>147</v>
      </c>
      <c r="H941" s="98">
        <v>5.7447424999999992</v>
      </c>
      <c r="I941" s="98">
        <v>4.0677950000000003</v>
      </c>
      <c r="J941" s="99">
        <v>1.5898375</v>
      </c>
      <c r="K941" s="99">
        <v>0.63092499999999996</v>
      </c>
      <c r="L941" s="99">
        <v>0.54003999999999985</v>
      </c>
      <c r="M941" s="99">
        <v>0.13564999999999997</v>
      </c>
      <c r="N941" s="99">
        <v>0.1292625</v>
      </c>
      <c r="O941" s="99">
        <v>5.3324999999999997E-2</v>
      </c>
      <c r="P941" s="98">
        <v>3.4125000000000002E-3</v>
      </c>
      <c r="Q941" s="98">
        <v>0</v>
      </c>
    </row>
    <row r="942" spans="1:17" hidden="1" x14ac:dyDescent="0.25">
      <c r="A942" s="92" t="s">
        <v>11</v>
      </c>
      <c r="B942" s="92" t="s">
        <v>12</v>
      </c>
      <c r="C942" s="92" t="s">
        <v>43</v>
      </c>
      <c r="D942" s="92" t="s">
        <v>43</v>
      </c>
      <c r="E942" s="92" t="s">
        <v>44</v>
      </c>
      <c r="F942" s="92" t="s">
        <v>219</v>
      </c>
      <c r="G942" s="100" t="s">
        <v>147</v>
      </c>
      <c r="H942" s="98">
        <v>2.0905E-2</v>
      </c>
      <c r="I942" s="98">
        <v>0</v>
      </c>
      <c r="J942" s="99">
        <v>1.02375E-2</v>
      </c>
      <c r="K942" s="99">
        <v>3.4125000000000002E-3</v>
      </c>
      <c r="L942" s="99">
        <v>0</v>
      </c>
      <c r="M942" s="99">
        <v>0</v>
      </c>
      <c r="N942" s="99">
        <v>0</v>
      </c>
      <c r="O942" s="99">
        <v>0</v>
      </c>
      <c r="P942" s="98">
        <v>0</v>
      </c>
      <c r="Q942" s="98">
        <v>0</v>
      </c>
    </row>
    <row r="943" spans="1:17" hidden="1" x14ac:dyDescent="0.25">
      <c r="A943" s="92" t="s">
        <v>11</v>
      </c>
      <c r="B943" s="92" t="s">
        <v>12</v>
      </c>
      <c r="C943" s="92" t="s">
        <v>43</v>
      </c>
      <c r="D943" s="92" t="s">
        <v>43</v>
      </c>
      <c r="E943" s="92" t="s">
        <v>44</v>
      </c>
      <c r="F943" s="92" t="s">
        <v>200</v>
      </c>
      <c r="G943" s="100" t="s">
        <v>147</v>
      </c>
      <c r="H943" s="98">
        <v>0.32330999999999999</v>
      </c>
      <c r="I943" s="98">
        <v>7.9269999999999993E-2</v>
      </c>
      <c r="J943" s="99">
        <v>1.5360000000000002E-2</v>
      </c>
      <c r="K943" s="99">
        <v>9.7272499999999998E-2</v>
      </c>
      <c r="L943" s="99">
        <v>0.33023750000000007</v>
      </c>
      <c r="M943" s="99">
        <v>9.9840000000000026E-2</v>
      </c>
      <c r="N943" s="99">
        <v>0</v>
      </c>
      <c r="O943" s="99">
        <v>0</v>
      </c>
      <c r="P943" s="98">
        <v>0</v>
      </c>
      <c r="Q943" s="98">
        <v>0</v>
      </c>
    </row>
    <row r="944" spans="1:17" hidden="1" x14ac:dyDescent="0.25">
      <c r="A944" s="92" t="s">
        <v>11</v>
      </c>
      <c r="B944" s="92" t="s">
        <v>12</v>
      </c>
      <c r="C944" s="92" t="s">
        <v>43</v>
      </c>
      <c r="D944" s="92" t="s">
        <v>43</v>
      </c>
      <c r="E944" s="92" t="s">
        <v>26</v>
      </c>
      <c r="F944" s="92" t="s">
        <v>260</v>
      </c>
      <c r="G944" s="100" t="s">
        <v>147</v>
      </c>
      <c r="H944" s="98">
        <v>0</v>
      </c>
      <c r="I944" s="98">
        <v>0</v>
      </c>
      <c r="J944" s="99">
        <v>0</v>
      </c>
      <c r="K944" s="99">
        <v>0.48349500000000012</v>
      </c>
      <c r="L944" s="99">
        <v>0.16116500000000003</v>
      </c>
      <c r="M944" s="99">
        <v>0</v>
      </c>
      <c r="N944" s="99">
        <v>0</v>
      </c>
      <c r="O944" s="99">
        <v>0</v>
      </c>
      <c r="P944" s="98">
        <v>0</v>
      </c>
      <c r="Q944" s="98">
        <v>0</v>
      </c>
    </row>
    <row r="945" spans="1:17" hidden="1" x14ac:dyDescent="0.25">
      <c r="A945" s="92" t="s">
        <v>11</v>
      </c>
      <c r="B945" s="92" t="s">
        <v>12</v>
      </c>
      <c r="C945" s="92" t="s">
        <v>43</v>
      </c>
      <c r="D945" s="92" t="s">
        <v>43</v>
      </c>
      <c r="E945" s="92" t="s">
        <v>26</v>
      </c>
      <c r="F945" s="92" t="s">
        <v>203</v>
      </c>
      <c r="G945" s="100" t="s">
        <v>147</v>
      </c>
      <c r="H945" s="98">
        <v>0</v>
      </c>
      <c r="I945" s="98">
        <v>0</v>
      </c>
      <c r="J945" s="99">
        <v>0</v>
      </c>
      <c r="K945" s="99">
        <v>3.8681324999999989</v>
      </c>
      <c r="L945" s="99">
        <v>7.0650149999999989</v>
      </c>
      <c r="M945" s="99">
        <v>7.1877375000000008</v>
      </c>
      <c r="N945" s="99">
        <v>7.5910875000000004</v>
      </c>
      <c r="O945" s="99">
        <v>6.9916825000000005</v>
      </c>
      <c r="P945" s="98">
        <v>5.4686674999999996</v>
      </c>
      <c r="Q945" s="98">
        <v>2.0648825</v>
      </c>
    </row>
    <row r="946" spans="1:17" hidden="1" x14ac:dyDescent="0.25">
      <c r="A946" s="92" t="s">
        <v>11</v>
      </c>
      <c r="B946" s="92" t="s">
        <v>12</v>
      </c>
      <c r="C946" s="92" t="s">
        <v>43</v>
      </c>
      <c r="D946" s="92" t="s">
        <v>43</v>
      </c>
      <c r="E946" s="92" t="s">
        <v>26</v>
      </c>
      <c r="F946" s="92" t="s">
        <v>191</v>
      </c>
      <c r="G946" s="100" t="s">
        <v>147</v>
      </c>
      <c r="H946" s="98">
        <v>0</v>
      </c>
      <c r="I946" s="98">
        <v>0</v>
      </c>
      <c r="J946" s="99">
        <v>0</v>
      </c>
      <c r="K946" s="99">
        <v>0</v>
      </c>
      <c r="L946" s="99">
        <v>0</v>
      </c>
      <c r="M946" s="99">
        <v>0</v>
      </c>
      <c r="N946" s="99">
        <v>0</v>
      </c>
      <c r="O946" s="99">
        <v>0</v>
      </c>
      <c r="P946" s="98">
        <v>0</v>
      </c>
      <c r="Q946" s="98">
        <v>0</v>
      </c>
    </row>
    <row r="947" spans="1:17" hidden="1" x14ac:dyDescent="0.25">
      <c r="A947" s="92" t="s">
        <v>11</v>
      </c>
      <c r="B947" s="92" t="s">
        <v>12</v>
      </c>
      <c r="C947" s="92" t="s">
        <v>43</v>
      </c>
      <c r="D947" s="92" t="s">
        <v>43</v>
      </c>
      <c r="E947" s="92" t="s">
        <v>26</v>
      </c>
      <c r="F947" s="92" t="s">
        <v>192</v>
      </c>
      <c r="G947" s="100" t="s">
        <v>147</v>
      </c>
      <c r="H947" s="98">
        <v>0</v>
      </c>
      <c r="I947" s="98">
        <v>0</v>
      </c>
      <c r="J947" s="99">
        <v>0</v>
      </c>
      <c r="K947" s="99">
        <v>0.23743500000000001</v>
      </c>
      <c r="L947" s="99">
        <v>0.36403249999999998</v>
      </c>
      <c r="M947" s="99">
        <v>0.29350999999999999</v>
      </c>
      <c r="N947" s="99">
        <v>0.21293500000000004</v>
      </c>
      <c r="O947" s="99">
        <v>0.16114000000000001</v>
      </c>
      <c r="P947" s="98">
        <v>8.920249999999999E-2</v>
      </c>
      <c r="Q947" s="98">
        <v>2.5897499999999997E-2</v>
      </c>
    </row>
    <row r="948" spans="1:17" hidden="1" x14ac:dyDescent="0.25">
      <c r="A948" s="92" t="s">
        <v>11</v>
      </c>
      <c r="B948" s="92" t="s">
        <v>12</v>
      </c>
      <c r="C948" s="92" t="s">
        <v>43</v>
      </c>
      <c r="D948" s="92" t="s">
        <v>43</v>
      </c>
      <c r="E948" s="92" t="s">
        <v>26</v>
      </c>
      <c r="F948" s="92" t="s">
        <v>206</v>
      </c>
      <c r="G948" s="100" t="s">
        <v>147</v>
      </c>
      <c r="H948" s="98">
        <v>0</v>
      </c>
      <c r="I948" s="98">
        <v>0</v>
      </c>
      <c r="J948" s="99">
        <v>0</v>
      </c>
      <c r="K948" s="99">
        <v>0.12339</v>
      </c>
      <c r="L948" s="99">
        <v>6.9915000000000005E-2</v>
      </c>
      <c r="M948" s="99">
        <v>9.5950000000000011E-3</v>
      </c>
      <c r="N948" s="99">
        <v>9.3967499999999982E-2</v>
      </c>
      <c r="O948" s="99">
        <v>0.23010250000000002</v>
      </c>
      <c r="P948" s="98">
        <v>0.46021250000000002</v>
      </c>
      <c r="Q948" s="98">
        <v>1.6970775</v>
      </c>
    </row>
    <row r="949" spans="1:17" hidden="1" x14ac:dyDescent="0.25">
      <c r="A949" s="92" t="s">
        <v>11</v>
      </c>
      <c r="B949" s="92" t="s">
        <v>12</v>
      </c>
      <c r="C949" s="92" t="s">
        <v>43</v>
      </c>
      <c r="D949" s="92" t="s">
        <v>43</v>
      </c>
      <c r="E949" s="92" t="s">
        <v>26</v>
      </c>
      <c r="F949" s="92" t="s">
        <v>220</v>
      </c>
      <c r="G949" s="100" t="s">
        <v>147</v>
      </c>
      <c r="H949" s="98">
        <v>0</v>
      </c>
      <c r="I949" s="98">
        <v>0</v>
      </c>
      <c r="J949" s="99">
        <v>0</v>
      </c>
      <c r="K949" s="99">
        <v>4.3162499999999999E-2</v>
      </c>
      <c r="L949" s="99">
        <v>0.18925750000000002</v>
      </c>
      <c r="M949" s="99">
        <v>0.20950500000000002</v>
      </c>
      <c r="N949" s="99">
        <v>0.18415999999999999</v>
      </c>
      <c r="O949" s="99">
        <v>0.19294249999999999</v>
      </c>
      <c r="P949" s="98">
        <v>0.220805</v>
      </c>
      <c r="Q949" s="98">
        <v>0.19333999999999998</v>
      </c>
    </row>
    <row r="950" spans="1:17" hidden="1" x14ac:dyDescent="0.25">
      <c r="A950" s="92" t="s">
        <v>11</v>
      </c>
      <c r="B950" s="92" t="s">
        <v>12</v>
      </c>
      <c r="C950" s="92" t="s">
        <v>43</v>
      </c>
      <c r="D950" s="92" t="s">
        <v>43</v>
      </c>
      <c r="E950" s="92" t="s">
        <v>26</v>
      </c>
      <c r="F950" s="92" t="s">
        <v>224</v>
      </c>
      <c r="G950" s="100" t="s">
        <v>147</v>
      </c>
      <c r="H950" s="98">
        <v>0</v>
      </c>
      <c r="I950" s="98">
        <v>0</v>
      </c>
      <c r="J950" s="99">
        <v>0</v>
      </c>
      <c r="K950" s="99">
        <v>0</v>
      </c>
      <c r="L950" s="99">
        <v>0</v>
      </c>
      <c r="M950" s="99">
        <v>0</v>
      </c>
      <c r="N950" s="99">
        <v>8.6324999999999995E-3</v>
      </c>
      <c r="O950" s="99">
        <v>2.8774999999999998E-3</v>
      </c>
      <c r="P950" s="98">
        <v>0</v>
      </c>
      <c r="Q950" s="98">
        <v>0</v>
      </c>
    </row>
    <row r="951" spans="1:17" hidden="1" x14ac:dyDescent="0.25">
      <c r="A951" s="92" t="s">
        <v>11</v>
      </c>
      <c r="B951" s="92" t="s">
        <v>12</v>
      </c>
      <c r="C951" s="92" t="s">
        <v>43</v>
      </c>
      <c r="D951" s="92" t="s">
        <v>43</v>
      </c>
      <c r="E951" s="92" t="s">
        <v>26</v>
      </c>
      <c r="F951" s="92" t="s">
        <v>259</v>
      </c>
      <c r="G951" s="100" t="s">
        <v>147</v>
      </c>
      <c r="H951" s="98">
        <v>0</v>
      </c>
      <c r="I951" s="98">
        <v>0</v>
      </c>
      <c r="J951" s="99">
        <v>0</v>
      </c>
      <c r="K951" s="99">
        <v>0</v>
      </c>
      <c r="L951" s="99">
        <v>0</v>
      </c>
      <c r="M951" s="99">
        <v>0</v>
      </c>
      <c r="N951" s="99">
        <v>0</v>
      </c>
      <c r="O951" s="99">
        <v>0</v>
      </c>
      <c r="P951" s="98">
        <v>0</v>
      </c>
      <c r="Q951" s="98">
        <v>0</v>
      </c>
    </row>
    <row r="952" spans="1:17" hidden="1" x14ac:dyDescent="0.25">
      <c r="A952" s="92" t="s">
        <v>11</v>
      </c>
      <c r="B952" s="92" t="s">
        <v>12</v>
      </c>
      <c r="C952" s="92" t="s">
        <v>43</v>
      </c>
      <c r="D952" s="92" t="s">
        <v>43</v>
      </c>
      <c r="E952" s="92" t="s">
        <v>26</v>
      </c>
      <c r="F952" s="92" t="s">
        <v>223</v>
      </c>
      <c r="G952" s="100" t="s">
        <v>147</v>
      </c>
      <c r="H952" s="98">
        <v>0</v>
      </c>
      <c r="I952" s="98">
        <v>0</v>
      </c>
      <c r="J952" s="99">
        <v>0</v>
      </c>
      <c r="K952" s="99">
        <v>0</v>
      </c>
      <c r="L952" s="99">
        <v>0</v>
      </c>
      <c r="M952" s="99">
        <v>0</v>
      </c>
      <c r="N952" s="99">
        <v>0</v>
      </c>
      <c r="O952" s="99">
        <v>0</v>
      </c>
      <c r="P952" s="98">
        <v>0</v>
      </c>
      <c r="Q952" s="98">
        <v>0</v>
      </c>
    </row>
    <row r="953" spans="1:17" hidden="1" x14ac:dyDescent="0.25">
      <c r="A953" s="92" t="s">
        <v>11</v>
      </c>
      <c r="B953" s="92" t="s">
        <v>12</v>
      </c>
      <c r="C953" s="92" t="s">
        <v>43</v>
      </c>
      <c r="D953" s="92" t="s">
        <v>43</v>
      </c>
      <c r="E953" s="92" t="s">
        <v>26</v>
      </c>
      <c r="F953" s="92" t="s">
        <v>221</v>
      </c>
      <c r="G953" s="100" t="s">
        <v>147</v>
      </c>
      <c r="H953" s="98">
        <v>0</v>
      </c>
      <c r="I953" s="98">
        <v>0</v>
      </c>
      <c r="J953" s="99">
        <v>0</v>
      </c>
      <c r="K953" s="99">
        <v>0</v>
      </c>
      <c r="L953" s="99">
        <v>0</v>
      </c>
      <c r="M953" s="99">
        <v>0</v>
      </c>
      <c r="N953" s="99">
        <v>0</v>
      </c>
      <c r="O953" s="99">
        <v>0</v>
      </c>
      <c r="P953" s="98">
        <v>0</v>
      </c>
      <c r="Q953" s="98">
        <v>0</v>
      </c>
    </row>
    <row r="954" spans="1:17" hidden="1" x14ac:dyDescent="0.25">
      <c r="A954" s="92" t="s">
        <v>11</v>
      </c>
      <c r="B954" s="92" t="s">
        <v>12</v>
      </c>
      <c r="C954" s="92" t="s">
        <v>43</v>
      </c>
      <c r="D954" s="92" t="s">
        <v>43</v>
      </c>
      <c r="E954" s="92" t="s">
        <v>26</v>
      </c>
      <c r="F954" s="92" t="s">
        <v>222</v>
      </c>
      <c r="G954" s="100" t="s">
        <v>147</v>
      </c>
      <c r="H954" s="98">
        <v>0</v>
      </c>
      <c r="I954" s="98">
        <v>0</v>
      </c>
      <c r="J954" s="99">
        <v>0</v>
      </c>
      <c r="K954" s="99">
        <v>4.3110000000000002E-2</v>
      </c>
      <c r="L954" s="99">
        <v>1.4370000000000001E-2</v>
      </c>
      <c r="M954" s="99">
        <v>0</v>
      </c>
      <c r="N954" s="99">
        <v>4.2479999999999997E-2</v>
      </c>
      <c r="O954" s="99">
        <v>4.7900175000000011</v>
      </c>
      <c r="P954" s="98">
        <v>10.796994999999999</v>
      </c>
      <c r="Q954" s="98">
        <v>9.6316799999999994</v>
      </c>
    </row>
    <row r="955" spans="1:17" hidden="1" x14ac:dyDescent="0.25">
      <c r="A955" s="92" t="s">
        <v>11</v>
      </c>
      <c r="B955" s="92" t="s">
        <v>12</v>
      </c>
      <c r="C955" s="92" t="s">
        <v>43</v>
      </c>
      <c r="D955" s="92" t="s">
        <v>43</v>
      </c>
      <c r="E955" s="92" t="s">
        <v>26</v>
      </c>
      <c r="F955" s="92" t="s">
        <v>201</v>
      </c>
      <c r="G955" s="100" t="s">
        <v>147</v>
      </c>
      <c r="H955" s="98">
        <v>0</v>
      </c>
      <c r="I955" s="98">
        <v>0</v>
      </c>
      <c r="J955" s="99">
        <v>1.1445E-2</v>
      </c>
      <c r="K955" s="99">
        <v>2.3989099999999999</v>
      </c>
      <c r="L955" s="99">
        <v>3.2965625000000003</v>
      </c>
      <c r="M955" s="99">
        <v>3.85446</v>
      </c>
      <c r="N955" s="99">
        <v>2.9618850000000005</v>
      </c>
      <c r="O955" s="99">
        <v>5.5007399999999995</v>
      </c>
      <c r="P955" s="98">
        <v>6.6357949999999999</v>
      </c>
      <c r="Q955" s="98">
        <v>4.3620999999999999</v>
      </c>
    </row>
    <row r="956" spans="1:17" hidden="1" x14ac:dyDescent="0.25">
      <c r="A956" s="92" t="s">
        <v>11</v>
      </c>
      <c r="B956" s="92" t="s">
        <v>12</v>
      </c>
      <c r="C956" s="92" t="s">
        <v>43</v>
      </c>
      <c r="D956" s="92" t="s">
        <v>43</v>
      </c>
      <c r="E956" s="92" t="s">
        <v>26</v>
      </c>
      <c r="F956" s="92" t="s">
        <v>207</v>
      </c>
      <c r="G956" s="100" t="s">
        <v>147</v>
      </c>
      <c r="H956" s="98">
        <v>0</v>
      </c>
      <c r="I956" s="98">
        <v>0</v>
      </c>
      <c r="J956" s="99">
        <v>0</v>
      </c>
      <c r="K956" s="99">
        <v>1.9056225000000002</v>
      </c>
      <c r="L956" s="99">
        <v>2.9555799999999999</v>
      </c>
      <c r="M956" s="99">
        <v>3.2280650000000004</v>
      </c>
      <c r="N956" s="99">
        <v>2.1947900000000002</v>
      </c>
      <c r="O956" s="99">
        <v>1.2033274999999999</v>
      </c>
      <c r="P956" s="98">
        <v>0.57476499999999997</v>
      </c>
      <c r="Q956" s="98">
        <v>0.55941000000000007</v>
      </c>
    </row>
    <row r="957" spans="1:17" hidden="1" x14ac:dyDescent="0.25">
      <c r="A957" s="92" t="s">
        <v>11</v>
      </c>
      <c r="B957" s="92" t="s">
        <v>12</v>
      </c>
      <c r="C957" s="92" t="s">
        <v>43</v>
      </c>
      <c r="D957" s="92" t="s">
        <v>43</v>
      </c>
      <c r="E957" s="92" t="s">
        <v>26</v>
      </c>
      <c r="F957" s="92" t="s">
        <v>218</v>
      </c>
      <c r="G957" s="100" t="s">
        <v>147</v>
      </c>
      <c r="H957" s="98">
        <v>0</v>
      </c>
      <c r="I957" s="98">
        <v>0</v>
      </c>
      <c r="J957" s="99">
        <v>0</v>
      </c>
      <c r="K957" s="99">
        <v>1.1481975000000002</v>
      </c>
      <c r="L957" s="99">
        <v>2.0217225000000001</v>
      </c>
      <c r="M957" s="99">
        <v>1.6125599999999998</v>
      </c>
      <c r="N957" s="99">
        <v>1.4015624999999998</v>
      </c>
      <c r="O957" s="99">
        <v>4.2375049999999996</v>
      </c>
      <c r="P957" s="98">
        <v>4.9587300000000001</v>
      </c>
      <c r="Q957" s="98">
        <v>4.9201825000000001</v>
      </c>
    </row>
    <row r="958" spans="1:17" hidden="1" x14ac:dyDescent="0.25">
      <c r="A958" s="92" t="s">
        <v>11</v>
      </c>
      <c r="B958" s="92" t="s">
        <v>12</v>
      </c>
      <c r="C958" s="92" t="s">
        <v>43</v>
      </c>
      <c r="D958" s="92" t="s">
        <v>43</v>
      </c>
      <c r="E958" s="92" t="s">
        <v>26</v>
      </c>
      <c r="F958" s="92" t="s">
        <v>194</v>
      </c>
      <c r="G958" s="100" t="s">
        <v>147</v>
      </c>
      <c r="H958" s="98">
        <v>0</v>
      </c>
      <c r="I958" s="98">
        <v>0</v>
      </c>
      <c r="J958" s="99">
        <v>0</v>
      </c>
      <c r="K958" s="99">
        <v>0</v>
      </c>
      <c r="L958" s="99">
        <v>0</v>
      </c>
      <c r="M958" s="99">
        <v>0</v>
      </c>
      <c r="N958" s="99">
        <v>0</v>
      </c>
      <c r="O958" s="99">
        <v>0</v>
      </c>
      <c r="P958" s="98">
        <v>6.1267500000000003E-2</v>
      </c>
      <c r="Q958" s="98">
        <v>0.10176</v>
      </c>
    </row>
    <row r="959" spans="1:17" hidden="1" x14ac:dyDescent="0.25">
      <c r="A959" s="92" t="s">
        <v>11</v>
      </c>
      <c r="B959" s="92" t="s">
        <v>12</v>
      </c>
      <c r="C959" s="92" t="s">
        <v>43</v>
      </c>
      <c r="D959" s="92" t="s">
        <v>43</v>
      </c>
      <c r="E959" s="92" t="s">
        <v>26</v>
      </c>
      <c r="F959" s="92" t="s">
        <v>195</v>
      </c>
      <c r="G959" s="100" t="s">
        <v>147</v>
      </c>
      <c r="H959" s="98">
        <v>0</v>
      </c>
      <c r="I959" s="98">
        <v>0</v>
      </c>
      <c r="J959" s="99">
        <v>0</v>
      </c>
      <c r="K959" s="99">
        <v>4.0132499999999995E-2</v>
      </c>
      <c r="L959" s="99">
        <v>4.6414999999999998E-2</v>
      </c>
      <c r="M959" s="99">
        <v>6.8822499999999981E-2</v>
      </c>
      <c r="N959" s="99">
        <v>7.5887499999999997E-2</v>
      </c>
      <c r="O959" s="99">
        <v>7.4777500000000011E-2</v>
      </c>
      <c r="P959" s="98">
        <v>9.4698274999999974</v>
      </c>
      <c r="Q959" s="98">
        <v>10.522379999999998</v>
      </c>
    </row>
    <row r="960" spans="1:17" hidden="1" x14ac:dyDescent="0.25">
      <c r="A960" s="92" t="s">
        <v>11</v>
      </c>
      <c r="B960" s="92" t="s">
        <v>12</v>
      </c>
      <c r="C960" s="92" t="s">
        <v>43</v>
      </c>
      <c r="D960" s="92" t="s">
        <v>43</v>
      </c>
      <c r="E960" s="92" t="s">
        <v>26</v>
      </c>
      <c r="F960" s="92" t="s">
        <v>209</v>
      </c>
      <c r="G960" s="100" t="s">
        <v>147</v>
      </c>
      <c r="H960" s="98">
        <v>0</v>
      </c>
      <c r="I960" s="98">
        <v>0</v>
      </c>
      <c r="J960" s="99">
        <v>9.3344999999999984E-2</v>
      </c>
      <c r="K960" s="99">
        <v>3.9806675</v>
      </c>
      <c r="L960" s="99">
        <v>8.4474499999999999</v>
      </c>
      <c r="M960" s="99">
        <v>9.3773574999999987</v>
      </c>
      <c r="N960" s="99">
        <v>11.271299999999998</v>
      </c>
      <c r="O960" s="99">
        <v>13.384742499999998</v>
      </c>
      <c r="P960" s="98">
        <v>3.4684874999999997</v>
      </c>
      <c r="Q960" s="98">
        <v>0.33762750000000002</v>
      </c>
    </row>
    <row r="961" spans="1:17" hidden="1" x14ac:dyDescent="0.25">
      <c r="A961" s="92" t="s">
        <v>11</v>
      </c>
      <c r="B961" s="92" t="s">
        <v>12</v>
      </c>
      <c r="C961" s="92" t="s">
        <v>43</v>
      </c>
      <c r="D961" s="92" t="s">
        <v>43</v>
      </c>
      <c r="E961" s="92" t="s">
        <v>26</v>
      </c>
      <c r="F961" s="92" t="s">
        <v>208</v>
      </c>
      <c r="G961" s="100" t="s">
        <v>147</v>
      </c>
      <c r="H961" s="98">
        <v>0</v>
      </c>
      <c r="I961" s="98">
        <v>0</v>
      </c>
      <c r="J961" s="99">
        <v>0</v>
      </c>
      <c r="K961" s="99">
        <v>7.1924999999999992E-3</v>
      </c>
      <c r="L961" s="99">
        <v>2.3974999999999999E-3</v>
      </c>
      <c r="M961" s="99">
        <v>0</v>
      </c>
      <c r="N961" s="99">
        <v>7.1827499999999989E-2</v>
      </c>
      <c r="O961" s="99">
        <v>2.3942499999999999E-2</v>
      </c>
      <c r="P961" s="98">
        <v>0.36105749999999998</v>
      </c>
      <c r="Q961" s="98">
        <v>0.54101250000000001</v>
      </c>
    </row>
    <row r="962" spans="1:17" hidden="1" x14ac:dyDescent="0.25">
      <c r="A962" s="92" t="s">
        <v>11</v>
      </c>
      <c r="B962" s="92" t="s">
        <v>12</v>
      </c>
      <c r="C962" s="92" t="s">
        <v>43</v>
      </c>
      <c r="D962" s="92" t="s">
        <v>43</v>
      </c>
      <c r="E962" s="92" t="s">
        <v>26</v>
      </c>
      <c r="F962" s="92" t="s">
        <v>261</v>
      </c>
      <c r="G962" s="100" t="s">
        <v>147</v>
      </c>
      <c r="H962" s="98">
        <v>0</v>
      </c>
      <c r="I962" s="98">
        <v>0</v>
      </c>
      <c r="J962" s="99">
        <v>0</v>
      </c>
      <c r="K962" s="99">
        <v>0</v>
      </c>
      <c r="L962" s="99">
        <v>0</v>
      </c>
      <c r="M962" s="99">
        <v>0</v>
      </c>
      <c r="N962" s="99">
        <v>0</v>
      </c>
      <c r="O962" s="99">
        <v>0</v>
      </c>
      <c r="P962" s="98">
        <v>0</v>
      </c>
      <c r="Q962" s="98">
        <v>0</v>
      </c>
    </row>
    <row r="963" spans="1:17" hidden="1" x14ac:dyDescent="0.25">
      <c r="A963" s="92" t="s">
        <v>11</v>
      </c>
      <c r="B963" s="92" t="s">
        <v>12</v>
      </c>
      <c r="C963" s="92" t="s">
        <v>43</v>
      </c>
      <c r="D963" s="92" t="s">
        <v>43</v>
      </c>
      <c r="E963" s="92" t="s">
        <v>26</v>
      </c>
      <c r="F963" s="92" t="s">
        <v>196</v>
      </c>
      <c r="G963" s="100" t="s">
        <v>147</v>
      </c>
      <c r="H963" s="98">
        <v>0</v>
      </c>
      <c r="I963" s="98">
        <v>0</v>
      </c>
      <c r="J963" s="99">
        <v>0</v>
      </c>
      <c r="K963" s="99">
        <v>1.8892649999999995</v>
      </c>
      <c r="L963" s="99">
        <v>1.6963974999999998</v>
      </c>
      <c r="M963" s="99">
        <v>1.2967074999999997</v>
      </c>
      <c r="N963" s="99">
        <v>0.56981499999999996</v>
      </c>
      <c r="O963" s="99">
        <v>0.31967249999999997</v>
      </c>
      <c r="P963" s="98">
        <v>10.771805000000001</v>
      </c>
      <c r="Q963" s="98">
        <v>8.4978650000000009</v>
      </c>
    </row>
    <row r="964" spans="1:17" hidden="1" x14ac:dyDescent="0.25">
      <c r="A964" s="92" t="s">
        <v>11</v>
      </c>
      <c r="B964" s="92" t="s">
        <v>12</v>
      </c>
      <c r="C964" s="92" t="s">
        <v>43</v>
      </c>
      <c r="D964" s="92" t="s">
        <v>43</v>
      </c>
      <c r="E964" s="92" t="s">
        <v>26</v>
      </c>
      <c r="F964" s="92" t="s">
        <v>197</v>
      </c>
      <c r="G964" s="100" t="s">
        <v>147</v>
      </c>
      <c r="H964" s="98">
        <v>0</v>
      </c>
      <c r="I964" s="98">
        <v>0</v>
      </c>
      <c r="J964" s="99">
        <v>0</v>
      </c>
      <c r="K964" s="99">
        <v>8.4674475000000005</v>
      </c>
      <c r="L964" s="99">
        <v>12.5731725</v>
      </c>
      <c r="M964" s="99">
        <v>20.552640000000004</v>
      </c>
      <c r="N964" s="99">
        <v>23.067134999999997</v>
      </c>
      <c r="O964" s="99">
        <v>20.570055000000004</v>
      </c>
      <c r="P964" s="98">
        <v>4.9345000000000008</v>
      </c>
      <c r="Q964" s="98">
        <v>0</v>
      </c>
    </row>
    <row r="965" spans="1:17" hidden="1" x14ac:dyDescent="0.25">
      <c r="A965" s="92" t="s">
        <v>11</v>
      </c>
      <c r="B965" s="92" t="s">
        <v>12</v>
      </c>
      <c r="C965" s="92" t="s">
        <v>43</v>
      </c>
      <c r="D965" s="92" t="s">
        <v>43</v>
      </c>
      <c r="E965" s="92" t="s">
        <v>26</v>
      </c>
      <c r="F965" s="92" t="s">
        <v>229</v>
      </c>
      <c r="G965" s="100" t="s">
        <v>147</v>
      </c>
      <c r="H965" s="98">
        <v>0</v>
      </c>
      <c r="I965" s="98">
        <v>0</v>
      </c>
      <c r="J965" s="99">
        <v>0</v>
      </c>
      <c r="K965" s="99">
        <v>0</v>
      </c>
      <c r="L965" s="99">
        <v>0</v>
      </c>
      <c r="M965" s="99">
        <v>0</v>
      </c>
      <c r="N965" s="99">
        <v>0</v>
      </c>
      <c r="O965" s="99">
        <v>0</v>
      </c>
      <c r="P965" s="98">
        <v>0</v>
      </c>
      <c r="Q965" s="98">
        <v>0</v>
      </c>
    </row>
    <row r="966" spans="1:17" hidden="1" x14ac:dyDescent="0.25">
      <c r="A966" s="92" t="s">
        <v>11</v>
      </c>
      <c r="B966" s="92" t="s">
        <v>12</v>
      </c>
      <c r="C966" s="92" t="s">
        <v>43</v>
      </c>
      <c r="D966" s="92" t="s">
        <v>43</v>
      </c>
      <c r="E966" s="92" t="s">
        <v>26</v>
      </c>
      <c r="F966" s="92" t="s">
        <v>198</v>
      </c>
      <c r="G966" s="100" t="s">
        <v>147</v>
      </c>
      <c r="H966" s="98">
        <v>0</v>
      </c>
      <c r="I966" s="98">
        <v>0</v>
      </c>
      <c r="J966" s="99">
        <v>0</v>
      </c>
      <c r="K966" s="99">
        <v>0</v>
      </c>
      <c r="L966" s="99">
        <v>0</v>
      </c>
      <c r="M966" s="99">
        <v>0</v>
      </c>
      <c r="N966" s="99">
        <v>0</v>
      </c>
      <c r="O966" s="99">
        <v>0.15001499999999998</v>
      </c>
      <c r="P966" s="98">
        <v>0.70114749999999992</v>
      </c>
      <c r="Q966" s="98">
        <v>0.22567999999999996</v>
      </c>
    </row>
    <row r="967" spans="1:17" hidden="1" x14ac:dyDescent="0.25">
      <c r="A967" s="92" t="s">
        <v>11</v>
      </c>
      <c r="B967" s="92" t="s">
        <v>12</v>
      </c>
      <c r="C967" s="92" t="s">
        <v>43</v>
      </c>
      <c r="D967" s="92" t="s">
        <v>43</v>
      </c>
      <c r="E967" s="92" t="s">
        <v>26</v>
      </c>
      <c r="F967" s="92" t="s">
        <v>231</v>
      </c>
      <c r="G967" s="100" t="s">
        <v>147</v>
      </c>
      <c r="H967" s="98">
        <v>0</v>
      </c>
      <c r="I967" s="98">
        <v>0</v>
      </c>
      <c r="J967" s="99">
        <v>0</v>
      </c>
      <c r="K967" s="99">
        <v>0</v>
      </c>
      <c r="L967" s="99">
        <v>0</v>
      </c>
      <c r="M967" s="99">
        <v>0</v>
      </c>
      <c r="N967" s="99">
        <v>0</v>
      </c>
      <c r="O967" s="99">
        <v>0</v>
      </c>
      <c r="P967" s="98">
        <v>0</v>
      </c>
      <c r="Q967" s="98">
        <v>0</v>
      </c>
    </row>
    <row r="968" spans="1:17" hidden="1" x14ac:dyDescent="0.25">
      <c r="A968" s="92" t="s">
        <v>11</v>
      </c>
      <c r="B968" s="92" t="s">
        <v>12</v>
      </c>
      <c r="C968" s="92" t="s">
        <v>43</v>
      </c>
      <c r="D968" s="92" t="s">
        <v>43</v>
      </c>
      <c r="E968" s="92" t="s">
        <v>26</v>
      </c>
      <c r="F968" s="92" t="s">
        <v>230</v>
      </c>
      <c r="G968" s="100" t="s">
        <v>147</v>
      </c>
      <c r="H968" s="98">
        <v>0</v>
      </c>
      <c r="I968" s="98">
        <v>0</v>
      </c>
      <c r="J968" s="99">
        <v>0</v>
      </c>
      <c r="K968" s="99">
        <v>0</v>
      </c>
      <c r="L968" s="99">
        <v>0</v>
      </c>
      <c r="M968" s="99">
        <v>0</v>
      </c>
      <c r="N968" s="99">
        <v>0</v>
      </c>
      <c r="O968" s="99">
        <v>0</v>
      </c>
      <c r="P968" s="98">
        <v>0</v>
      </c>
      <c r="Q968" s="98">
        <v>0</v>
      </c>
    </row>
    <row r="969" spans="1:17" hidden="1" x14ac:dyDescent="0.25">
      <c r="A969" s="92" t="s">
        <v>11</v>
      </c>
      <c r="B969" s="92" t="s">
        <v>12</v>
      </c>
      <c r="C969" s="92" t="s">
        <v>43</v>
      </c>
      <c r="D969" s="92" t="s">
        <v>43</v>
      </c>
      <c r="E969" s="92" t="s">
        <v>26</v>
      </c>
      <c r="F969" s="92" t="s">
        <v>262</v>
      </c>
      <c r="G969" s="100" t="s">
        <v>147</v>
      </c>
      <c r="H969" s="98">
        <v>0</v>
      </c>
      <c r="I969" s="98">
        <v>0</v>
      </c>
      <c r="J969" s="99">
        <v>0</v>
      </c>
      <c r="K969" s="99">
        <v>0</v>
      </c>
      <c r="L969" s="99">
        <v>4.5330000000000002E-2</v>
      </c>
      <c r="M969" s="99">
        <v>0.11938999999999998</v>
      </c>
      <c r="N969" s="99">
        <v>4.9864999999999993E-2</v>
      </c>
      <c r="O969" s="99">
        <v>0.74823249999999997</v>
      </c>
      <c r="P969" s="98">
        <v>0.70002750000000002</v>
      </c>
      <c r="Q969" s="98">
        <v>0.29623500000000003</v>
      </c>
    </row>
    <row r="970" spans="1:17" hidden="1" x14ac:dyDescent="0.25">
      <c r="A970" s="92" t="s">
        <v>11</v>
      </c>
      <c r="B970" s="92" t="s">
        <v>12</v>
      </c>
      <c r="C970" s="92" t="s">
        <v>43</v>
      </c>
      <c r="D970" s="92" t="s">
        <v>43</v>
      </c>
      <c r="E970" s="92" t="s">
        <v>26</v>
      </c>
      <c r="F970" s="92" t="s">
        <v>263</v>
      </c>
      <c r="G970" s="100" t="s">
        <v>147</v>
      </c>
      <c r="H970" s="98">
        <v>0</v>
      </c>
      <c r="I970" s="98">
        <v>0</v>
      </c>
      <c r="J970" s="99">
        <v>0</v>
      </c>
      <c r="K970" s="99">
        <v>2.9707499999999998E-2</v>
      </c>
      <c r="L970" s="99">
        <v>0.91519750000000022</v>
      </c>
      <c r="M970" s="99">
        <v>1.27153</v>
      </c>
      <c r="N970" s="99">
        <v>1.305545</v>
      </c>
      <c r="O970" s="99">
        <v>0.68880999999999992</v>
      </c>
      <c r="P970" s="98">
        <v>0.37665999999999999</v>
      </c>
      <c r="Q970" s="98">
        <v>0.33832250000000003</v>
      </c>
    </row>
    <row r="971" spans="1:17" hidden="1" x14ac:dyDescent="0.25">
      <c r="A971" s="92" t="s">
        <v>11</v>
      </c>
      <c r="B971" s="92" t="s">
        <v>12</v>
      </c>
      <c r="C971" s="92" t="s">
        <v>43</v>
      </c>
      <c r="D971" s="92" t="s">
        <v>43</v>
      </c>
      <c r="E971" s="92" t="s">
        <v>26</v>
      </c>
      <c r="F971" s="92" t="s">
        <v>205</v>
      </c>
      <c r="G971" s="100" t="s">
        <v>147</v>
      </c>
      <c r="H971" s="98">
        <v>0</v>
      </c>
      <c r="I971" s="98">
        <v>0</v>
      </c>
      <c r="J971" s="99">
        <v>0</v>
      </c>
      <c r="K971" s="99">
        <v>2.6516024999999996</v>
      </c>
      <c r="L971" s="99">
        <v>2.6107800000000001</v>
      </c>
      <c r="M971" s="99">
        <v>1.51166</v>
      </c>
      <c r="N971" s="99">
        <v>0.86080500000000004</v>
      </c>
      <c r="O971" s="99">
        <v>3.2275200000000002</v>
      </c>
      <c r="P971" s="98">
        <v>3.4874850000000004</v>
      </c>
      <c r="Q971" s="98">
        <v>3.4975600000000004</v>
      </c>
    </row>
    <row r="972" spans="1:17" hidden="1" x14ac:dyDescent="0.25">
      <c r="A972" s="92" t="s">
        <v>11</v>
      </c>
      <c r="B972" s="92" t="s">
        <v>12</v>
      </c>
      <c r="C972" s="92" t="s">
        <v>43</v>
      </c>
      <c r="D972" s="92" t="s">
        <v>43</v>
      </c>
      <c r="E972" s="92" t="s">
        <v>26</v>
      </c>
      <c r="F972" s="92" t="s">
        <v>204</v>
      </c>
      <c r="G972" s="100" t="s">
        <v>147</v>
      </c>
      <c r="H972" s="98">
        <v>0</v>
      </c>
      <c r="I972" s="98">
        <v>0</v>
      </c>
      <c r="J972" s="99">
        <v>0</v>
      </c>
      <c r="K972" s="99">
        <v>2.4840524999999998</v>
      </c>
      <c r="L972" s="99">
        <v>4.0761924999999994</v>
      </c>
      <c r="M972" s="99">
        <v>4.0747074999999997</v>
      </c>
      <c r="N972" s="99">
        <v>4.2403274999999994</v>
      </c>
      <c r="O972" s="99">
        <v>1.081</v>
      </c>
      <c r="P972" s="98">
        <v>0</v>
      </c>
      <c r="Q972" s="98">
        <v>0</v>
      </c>
    </row>
    <row r="973" spans="1:17" hidden="1" x14ac:dyDescent="0.25">
      <c r="A973" s="92" t="s">
        <v>11</v>
      </c>
      <c r="B973" s="92" t="s">
        <v>12</v>
      </c>
      <c r="C973" s="92" t="s">
        <v>43</v>
      </c>
      <c r="D973" s="92" t="s">
        <v>43</v>
      </c>
      <c r="E973" s="92" t="s">
        <v>26</v>
      </c>
      <c r="F973" s="92" t="s">
        <v>228</v>
      </c>
      <c r="G973" s="100" t="s">
        <v>147</v>
      </c>
      <c r="H973" s="98">
        <v>0</v>
      </c>
      <c r="I973" s="98">
        <v>0</v>
      </c>
      <c r="J973" s="99">
        <v>0</v>
      </c>
      <c r="K973" s="99">
        <v>0</v>
      </c>
      <c r="L973" s="99">
        <v>0</v>
      </c>
      <c r="M973" s="99">
        <v>0</v>
      </c>
      <c r="N973" s="99">
        <v>0</v>
      </c>
      <c r="O973" s="99">
        <v>0</v>
      </c>
      <c r="P973" s="98">
        <v>0</v>
      </c>
      <c r="Q973" s="98">
        <v>0</v>
      </c>
    </row>
    <row r="974" spans="1:17" hidden="1" x14ac:dyDescent="0.25">
      <c r="A974" s="92" t="s">
        <v>11</v>
      </c>
      <c r="B974" s="92" t="s">
        <v>12</v>
      </c>
      <c r="C974" s="92" t="s">
        <v>43</v>
      </c>
      <c r="D974" s="92" t="s">
        <v>43</v>
      </c>
      <c r="E974" s="92" t="s">
        <v>26</v>
      </c>
      <c r="F974" s="92" t="s">
        <v>202</v>
      </c>
      <c r="G974" s="100" t="s">
        <v>147</v>
      </c>
      <c r="H974" s="98">
        <v>0</v>
      </c>
      <c r="I974" s="98">
        <v>0</v>
      </c>
      <c r="J974" s="99">
        <v>2.0129999999999999E-2</v>
      </c>
      <c r="K974" s="99">
        <v>2.5164274999999998</v>
      </c>
      <c r="L974" s="99">
        <v>4.7106374999999998</v>
      </c>
      <c r="M974" s="99">
        <v>5.3030599999999994</v>
      </c>
      <c r="N974" s="99">
        <v>5.5965524999999996</v>
      </c>
      <c r="O974" s="99">
        <v>5.6307375000000004</v>
      </c>
      <c r="P974" s="98">
        <v>6.258262499999999</v>
      </c>
      <c r="Q974" s="98">
        <v>5.5928874999999989</v>
      </c>
    </row>
    <row r="975" spans="1:17" hidden="1" x14ac:dyDescent="0.25">
      <c r="A975" s="92" t="s">
        <v>11</v>
      </c>
      <c r="B975" s="92" t="s">
        <v>12</v>
      </c>
      <c r="C975" s="92" t="s">
        <v>43</v>
      </c>
      <c r="D975" s="92" t="s">
        <v>43</v>
      </c>
      <c r="E975" s="92" t="s">
        <v>26</v>
      </c>
      <c r="F975" s="92" t="s">
        <v>264</v>
      </c>
      <c r="G975" s="100" t="s">
        <v>147</v>
      </c>
      <c r="H975" s="98">
        <v>0</v>
      </c>
      <c r="I975" s="98">
        <v>0</v>
      </c>
      <c r="J975" s="99">
        <v>0</v>
      </c>
      <c r="K975" s="99">
        <v>0</v>
      </c>
      <c r="L975" s="99">
        <v>0</v>
      </c>
      <c r="M975" s="99">
        <v>0</v>
      </c>
      <c r="N975" s="99">
        <v>0</v>
      </c>
      <c r="O975" s="99">
        <v>0</v>
      </c>
      <c r="P975" s="98">
        <v>0</v>
      </c>
      <c r="Q975" s="98">
        <v>3.0389249999999999</v>
      </c>
    </row>
    <row r="976" spans="1:17" hidden="1" x14ac:dyDescent="0.25">
      <c r="A976" s="92" t="s">
        <v>11</v>
      </c>
      <c r="B976" s="92" t="s">
        <v>12</v>
      </c>
      <c r="C976" s="92" t="s">
        <v>43</v>
      </c>
      <c r="D976" s="92" t="s">
        <v>43</v>
      </c>
      <c r="E976" s="92" t="s">
        <v>26</v>
      </c>
      <c r="F976" s="92" t="s">
        <v>210</v>
      </c>
      <c r="G976" s="100" t="s">
        <v>147</v>
      </c>
      <c r="H976" s="98">
        <v>0</v>
      </c>
      <c r="I976" s="98">
        <v>0</v>
      </c>
      <c r="J976" s="99">
        <v>0</v>
      </c>
      <c r="K976" s="99">
        <v>0</v>
      </c>
      <c r="L976" s="99">
        <v>0</v>
      </c>
      <c r="M976" s="99">
        <v>0</v>
      </c>
      <c r="N976" s="99">
        <v>0</v>
      </c>
      <c r="O976" s="99">
        <v>0</v>
      </c>
      <c r="P976" s="98">
        <v>0</v>
      </c>
      <c r="Q976" s="98">
        <v>0</v>
      </c>
    </row>
    <row r="977" spans="1:17" hidden="1" x14ac:dyDescent="0.25">
      <c r="A977" s="92" t="s">
        <v>11</v>
      </c>
      <c r="B977" s="92" t="s">
        <v>12</v>
      </c>
      <c r="C977" s="92" t="s">
        <v>43</v>
      </c>
      <c r="D977" s="92" t="s">
        <v>43</v>
      </c>
      <c r="E977" s="92" t="s">
        <v>26</v>
      </c>
      <c r="F977" s="92" t="s">
        <v>199</v>
      </c>
      <c r="G977" s="100" t="s">
        <v>147</v>
      </c>
      <c r="H977" s="98">
        <v>0</v>
      </c>
      <c r="I977" s="98">
        <v>0</v>
      </c>
      <c r="J977" s="99">
        <v>0</v>
      </c>
      <c r="K977" s="99">
        <v>4.9413225000000001</v>
      </c>
      <c r="L977" s="99">
        <v>7.3039825</v>
      </c>
      <c r="M977" s="99">
        <v>4.3592375000000008</v>
      </c>
      <c r="N977" s="99">
        <v>4.0980850000000002</v>
      </c>
      <c r="O977" s="99">
        <v>4.2868725000000003</v>
      </c>
      <c r="P977" s="98">
        <v>2.8424974999999995</v>
      </c>
      <c r="Q977" s="98">
        <v>1.47098</v>
      </c>
    </row>
    <row r="978" spans="1:17" hidden="1" x14ac:dyDescent="0.25">
      <c r="A978" s="92" t="s">
        <v>11</v>
      </c>
      <c r="B978" s="92" t="s">
        <v>12</v>
      </c>
      <c r="C978" s="92" t="s">
        <v>43</v>
      </c>
      <c r="D978" s="92" t="s">
        <v>43</v>
      </c>
      <c r="E978" s="92" t="s">
        <v>26</v>
      </c>
      <c r="F978" s="92" t="s">
        <v>219</v>
      </c>
      <c r="G978" s="100" t="s">
        <v>147</v>
      </c>
      <c r="H978" s="98">
        <v>0</v>
      </c>
      <c r="I978" s="98">
        <v>0</v>
      </c>
      <c r="J978" s="99">
        <v>0</v>
      </c>
      <c r="K978" s="99">
        <v>0</v>
      </c>
      <c r="L978" s="99">
        <v>0.78423750000000014</v>
      </c>
      <c r="M978" s="99">
        <v>0.26141250000000005</v>
      </c>
      <c r="N978" s="99">
        <v>0</v>
      </c>
      <c r="O978" s="99">
        <v>0</v>
      </c>
      <c r="P978" s="98">
        <v>0</v>
      </c>
      <c r="Q978" s="98">
        <v>0</v>
      </c>
    </row>
    <row r="979" spans="1:17" hidden="1" x14ac:dyDescent="0.25">
      <c r="A979" s="92" t="s">
        <v>11</v>
      </c>
      <c r="B979" s="92" t="s">
        <v>12</v>
      </c>
      <c r="C979" s="92" t="s">
        <v>43</v>
      </c>
      <c r="D979" s="92" t="s">
        <v>43</v>
      </c>
      <c r="E979" s="92" t="s">
        <v>26</v>
      </c>
      <c r="F979" s="92" t="s">
        <v>200</v>
      </c>
      <c r="G979" s="100" t="s">
        <v>147</v>
      </c>
      <c r="H979" s="98">
        <v>0</v>
      </c>
      <c r="I979" s="98">
        <v>0</v>
      </c>
      <c r="J979" s="99">
        <v>9.3524999999999997E-3</v>
      </c>
      <c r="K979" s="99">
        <v>4.4038100000000009</v>
      </c>
      <c r="L979" s="99">
        <v>5.1837400000000002</v>
      </c>
      <c r="M979" s="99">
        <v>5.0970675000000005</v>
      </c>
      <c r="N979" s="99">
        <v>4.4806124999999994</v>
      </c>
      <c r="O979" s="99">
        <v>3.4680749999999998</v>
      </c>
      <c r="P979" s="98">
        <v>3.0506450000000003</v>
      </c>
      <c r="Q979" s="98">
        <v>2.4303824999999999</v>
      </c>
    </row>
    <row r="980" spans="1:17" hidden="1" x14ac:dyDescent="0.25">
      <c r="A980" s="92" t="s">
        <v>11</v>
      </c>
      <c r="B980" s="92" t="s">
        <v>12</v>
      </c>
      <c r="C980" s="92" t="s">
        <v>43</v>
      </c>
      <c r="D980" s="92" t="s">
        <v>43</v>
      </c>
      <c r="E980" s="92" t="s">
        <v>45</v>
      </c>
      <c r="F980" s="92" t="s">
        <v>260</v>
      </c>
      <c r="G980" s="100" t="s">
        <v>147</v>
      </c>
      <c r="H980" s="98">
        <v>0</v>
      </c>
      <c r="I980" s="98">
        <v>0</v>
      </c>
      <c r="J980" s="99">
        <v>0</v>
      </c>
      <c r="K980" s="99">
        <v>0</v>
      </c>
      <c r="L980" s="99">
        <v>0</v>
      </c>
      <c r="M980" s="99">
        <v>0</v>
      </c>
      <c r="N980" s="99">
        <v>0</v>
      </c>
      <c r="O980" s="99">
        <v>0</v>
      </c>
      <c r="P980" s="98">
        <v>0</v>
      </c>
      <c r="Q980" s="98">
        <v>0</v>
      </c>
    </row>
    <row r="981" spans="1:17" hidden="1" x14ac:dyDescent="0.25">
      <c r="A981" s="92" t="s">
        <v>11</v>
      </c>
      <c r="B981" s="92" t="s">
        <v>12</v>
      </c>
      <c r="C981" s="92" t="s">
        <v>43</v>
      </c>
      <c r="D981" s="92" t="s">
        <v>43</v>
      </c>
      <c r="E981" s="92" t="s">
        <v>45</v>
      </c>
      <c r="F981" s="92" t="s">
        <v>203</v>
      </c>
      <c r="G981" s="100" t="s">
        <v>147</v>
      </c>
      <c r="H981" s="98">
        <v>0</v>
      </c>
      <c r="I981" s="98">
        <v>0</v>
      </c>
      <c r="J981" s="99">
        <v>0</v>
      </c>
      <c r="K981" s="99">
        <v>0</v>
      </c>
      <c r="L981" s="99">
        <v>0</v>
      </c>
      <c r="M981" s="99">
        <v>0</v>
      </c>
      <c r="N981" s="99">
        <v>0</v>
      </c>
      <c r="O981" s="99">
        <v>0</v>
      </c>
      <c r="P981" s="98">
        <v>0</v>
      </c>
      <c r="Q981" s="98">
        <v>0</v>
      </c>
    </row>
    <row r="982" spans="1:17" hidden="1" x14ac:dyDescent="0.25">
      <c r="A982" s="92" t="s">
        <v>11</v>
      </c>
      <c r="B982" s="92" t="s">
        <v>12</v>
      </c>
      <c r="C982" s="92" t="s">
        <v>43</v>
      </c>
      <c r="D982" s="92" t="s">
        <v>43</v>
      </c>
      <c r="E982" s="92" t="s">
        <v>45</v>
      </c>
      <c r="F982" s="92" t="s">
        <v>191</v>
      </c>
      <c r="G982" s="100" t="s">
        <v>147</v>
      </c>
      <c r="H982" s="98">
        <v>0</v>
      </c>
      <c r="I982" s="98">
        <v>0</v>
      </c>
      <c r="J982" s="99">
        <v>0</v>
      </c>
      <c r="K982" s="99">
        <v>0</v>
      </c>
      <c r="L982" s="99">
        <v>0</v>
      </c>
      <c r="M982" s="99">
        <v>0</v>
      </c>
      <c r="N982" s="99">
        <v>0</v>
      </c>
      <c r="O982" s="99">
        <v>0</v>
      </c>
      <c r="P982" s="98">
        <v>0</v>
      </c>
      <c r="Q982" s="98">
        <v>0</v>
      </c>
    </row>
    <row r="983" spans="1:17" hidden="1" x14ac:dyDescent="0.25">
      <c r="A983" s="92" t="s">
        <v>11</v>
      </c>
      <c r="B983" s="92" t="s">
        <v>12</v>
      </c>
      <c r="C983" s="92" t="s">
        <v>43</v>
      </c>
      <c r="D983" s="92" t="s">
        <v>43</v>
      </c>
      <c r="E983" s="92" t="s">
        <v>45</v>
      </c>
      <c r="F983" s="92" t="s">
        <v>192</v>
      </c>
      <c r="G983" s="100" t="s">
        <v>147</v>
      </c>
      <c r="H983" s="98">
        <v>0</v>
      </c>
      <c r="I983" s="98">
        <v>0</v>
      </c>
      <c r="J983" s="99">
        <v>0</v>
      </c>
      <c r="K983" s="99">
        <v>0</v>
      </c>
      <c r="L983" s="99">
        <v>0</v>
      </c>
      <c r="M983" s="99">
        <v>0</v>
      </c>
      <c r="N983" s="99">
        <v>0</v>
      </c>
      <c r="O983" s="99">
        <v>0</v>
      </c>
      <c r="P983" s="98">
        <v>0</v>
      </c>
      <c r="Q983" s="98">
        <v>0</v>
      </c>
    </row>
    <row r="984" spans="1:17" hidden="1" x14ac:dyDescent="0.25">
      <c r="A984" s="92" t="s">
        <v>11</v>
      </c>
      <c r="B984" s="92" t="s">
        <v>12</v>
      </c>
      <c r="C984" s="92" t="s">
        <v>43</v>
      </c>
      <c r="D984" s="92" t="s">
        <v>43</v>
      </c>
      <c r="E984" s="92" t="s">
        <v>45</v>
      </c>
      <c r="F984" s="92" t="s">
        <v>206</v>
      </c>
      <c r="G984" s="100" t="s">
        <v>147</v>
      </c>
      <c r="H984" s="98">
        <v>0</v>
      </c>
      <c r="I984" s="98">
        <v>0</v>
      </c>
      <c r="J984" s="99">
        <v>0</v>
      </c>
      <c r="K984" s="99">
        <v>0</v>
      </c>
      <c r="L984" s="99">
        <v>0</v>
      </c>
      <c r="M984" s="99">
        <v>0</v>
      </c>
      <c r="N984" s="99">
        <v>0</v>
      </c>
      <c r="O984" s="99">
        <v>0</v>
      </c>
      <c r="P984" s="98">
        <v>0</v>
      </c>
      <c r="Q984" s="98">
        <v>0</v>
      </c>
    </row>
    <row r="985" spans="1:17" hidden="1" x14ac:dyDescent="0.25">
      <c r="A985" s="92" t="s">
        <v>11</v>
      </c>
      <c r="B985" s="92" t="s">
        <v>12</v>
      </c>
      <c r="C985" s="92" t="s">
        <v>43</v>
      </c>
      <c r="D985" s="92" t="s">
        <v>43</v>
      </c>
      <c r="E985" s="92" t="s">
        <v>45</v>
      </c>
      <c r="F985" s="92" t="s">
        <v>220</v>
      </c>
      <c r="G985" s="100" t="s">
        <v>147</v>
      </c>
      <c r="H985" s="98">
        <v>0</v>
      </c>
      <c r="I985" s="98">
        <v>0</v>
      </c>
      <c r="J985" s="99">
        <v>0</v>
      </c>
      <c r="K985" s="99">
        <v>0</v>
      </c>
      <c r="L985" s="99">
        <v>0</v>
      </c>
      <c r="M985" s="99">
        <v>0</v>
      </c>
      <c r="N985" s="99">
        <v>0</v>
      </c>
      <c r="O985" s="99">
        <v>0</v>
      </c>
      <c r="P985" s="98">
        <v>0</v>
      </c>
      <c r="Q985" s="98">
        <v>0</v>
      </c>
    </row>
    <row r="986" spans="1:17" hidden="1" x14ac:dyDescent="0.25">
      <c r="A986" s="92" t="s">
        <v>11</v>
      </c>
      <c r="B986" s="92" t="s">
        <v>12</v>
      </c>
      <c r="C986" s="92" t="s">
        <v>43</v>
      </c>
      <c r="D986" s="92" t="s">
        <v>43</v>
      </c>
      <c r="E986" s="92" t="s">
        <v>45</v>
      </c>
      <c r="F986" s="92" t="s">
        <v>224</v>
      </c>
      <c r="G986" s="100" t="s">
        <v>147</v>
      </c>
      <c r="H986" s="98">
        <v>0</v>
      </c>
      <c r="I986" s="98">
        <v>0</v>
      </c>
      <c r="J986" s="99">
        <v>0</v>
      </c>
      <c r="K986" s="99">
        <v>0</v>
      </c>
      <c r="L986" s="99">
        <v>0</v>
      </c>
      <c r="M986" s="99">
        <v>0</v>
      </c>
      <c r="N986" s="99">
        <v>0</v>
      </c>
      <c r="O986" s="99">
        <v>0</v>
      </c>
      <c r="P986" s="98">
        <v>0</v>
      </c>
      <c r="Q986" s="98">
        <v>0</v>
      </c>
    </row>
    <row r="987" spans="1:17" hidden="1" x14ac:dyDescent="0.25">
      <c r="A987" s="92" t="s">
        <v>11</v>
      </c>
      <c r="B987" s="92" t="s">
        <v>12</v>
      </c>
      <c r="C987" s="92" t="s">
        <v>43</v>
      </c>
      <c r="D987" s="92" t="s">
        <v>43</v>
      </c>
      <c r="E987" s="92" t="s">
        <v>45</v>
      </c>
      <c r="F987" s="92" t="s">
        <v>259</v>
      </c>
      <c r="G987" s="100" t="s">
        <v>147</v>
      </c>
      <c r="H987" s="98">
        <v>0</v>
      </c>
      <c r="I987" s="98">
        <v>0</v>
      </c>
      <c r="J987" s="99">
        <v>0</v>
      </c>
      <c r="K987" s="99">
        <v>0</v>
      </c>
      <c r="L987" s="99">
        <v>0</v>
      </c>
      <c r="M987" s="99">
        <v>0</v>
      </c>
      <c r="N987" s="99">
        <v>0</v>
      </c>
      <c r="O987" s="99">
        <v>0</v>
      </c>
      <c r="P987" s="98">
        <v>0</v>
      </c>
      <c r="Q987" s="98">
        <v>0</v>
      </c>
    </row>
    <row r="988" spans="1:17" hidden="1" x14ac:dyDescent="0.25">
      <c r="A988" s="92" t="s">
        <v>11</v>
      </c>
      <c r="B988" s="92" t="s">
        <v>12</v>
      </c>
      <c r="C988" s="92" t="s">
        <v>43</v>
      </c>
      <c r="D988" s="92" t="s">
        <v>43</v>
      </c>
      <c r="E988" s="92" t="s">
        <v>45</v>
      </c>
      <c r="F988" s="92" t="s">
        <v>223</v>
      </c>
      <c r="G988" s="100" t="s">
        <v>147</v>
      </c>
      <c r="H988" s="98">
        <v>0</v>
      </c>
      <c r="I988" s="98">
        <v>0</v>
      </c>
      <c r="J988" s="99">
        <v>0</v>
      </c>
      <c r="K988" s="99">
        <v>0</v>
      </c>
      <c r="L988" s="99">
        <v>0</v>
      </c>
      <c r="M988" s="99">
        <v>0</v>
      </c>
      <c r="N988" s="99">
        <v>0</v>
      </c>
      <c r="O988" s="99">
        <v>0</v>
      </c>
      <c r="P988" s="98">
        <v>0</v>
      </c>
      <c r="Q988" s="98">
        <v>0</v>
      </c>
    </row>
    <row r="989" spans="1:17" hidden="1" x14ac:dyDescent="0.25">
      <c r="A989" s="92" t="s">
        <v>11</v>
      </c>
      <c r="B989" s="92" t="s">
        <v>12</v>
      </c>
      <c r="C989" s="92" t="s">
        <v>43</v>
      </c>
      <c r="D989" s="92" t="s">
        <v>43</v>
      </c>
      <c r="E989" s="92" t="s">
        <v>45</v>
      </c>
      <c r="F989" s="92" t="s">
        <v>221</v>
      </c>
      <c r="G989" s="100" t="s">
        <v>147</v>
      </c>
      <c r="H989" s="98">
        <v>0</v>
      </c>
      <c r="I989" s="98">
        <v>0</v>
      </c>
      <c r="J989" s="99">
        <v>0</v>
      </c>
      <c r="K989" s="99">
        <v>0</v>
      </c>
      <c r="L989" s="99">
        <v>0</v>
      </c>
      <c r="M989" s="99">
        <v>0</v>
      </c>
      <c r="N989" s="99">
        <v>0</v>
      </c>
      <c r="O989" s="99">
        <v>0</v>
      </c>
      <c r="P989" s="98">
        <v>0</v>
      </c>
      <c r="Q989" s="98">
        <v>0</v>
      </c>
    </row>
    <row r="990" spans="1:17" hidden="1" x14ac:dyDescent="0.25">
      <c r="A990" s="92" t="s">
        <v>11</v>
      </c>
      <c r="B990" s="92" t="s">
        <v>12</v>
      </c>
      <c r="C990" s="92" t="s">
        <v>43</v>
      </c>
      <c r="D990" s="92" t="s">
        <v>43</v>
      </c>
      <c r="E990" s="92" t="s">
        <v>45</v>
      </c>
      <c r="F990" s="92" t="s">
        <v>222</v>
      </c>
      <c r="G990" s="100" t="s">
        <v>147</v>
      </c>
      <c r="H990" s="98">
        <v>0</v>
      </c>
      <c r="I990" s="98">
        <v>0</v>
      </c>
      <c r="J990" s="99">
        <v>0</v>
      </c>
      <c r="K990" s="99">
        <v>0</v>
      </c>
      <c r="L990" s="99">
        <v>0</v>
      </c>
      <c r="M990" s="99">
        <v>0</v>
      </c>
      <c r="N990" s="99">
        <v>0</v>
      </c>
      <c r="O990" s="99">
        <v>0</v>
      </c>
      <c r="P990" s="98">
        <v>0</v>
      </c>
      <c r="Q990" s="98">
        <v>0</v>
      </c>
    </row>
    <row r="991" spans="1:17" hidden="1" x14ac:dyDescent="0.25">
      <c r="A991" s="92" t="s">
        <v>11</v>
      </c>
      <c r="B991" s="92" t="s">
        <v>12</v>
      </c>
      <c r="C991" s="92" t="s">
        <v>43</v>
      </c>
      <c r="D991" s="92" t="s">
        <v>43</v>
      </c>
      <c r="E991" s="92" t="s">
        <v>45</v>
      </c>
      <c r="F991" s="92" t="s">
        <v>201</v>
      </c>
      <c r="G991" s="100" t="s">
        <v>147</v>
      </c>
      <c r="H991" s="98">
        <v>0</v>
      </c>
      <c r="I991" s="98">
        <v>0</v>
      </c>
      <c r="J991" s="99">
        <v>0</v>
      </c>
      <c r="K991" s="99">
        <v>0</v>
      </c>
      <c r="L991" s="99">
        <v>0</v>
      </c>
      <c r="M991" s="99">
        <v>0</v>
      </c>
      <c r="N991" s="99">
        <v>0</v>
      </c>
      <c r="O991" s="99">
        <v>0</v>
      </c>
      <c r="P991" s="98">
        <v>0</v>
      </c>
      <c r="Q991" s="98">
        <v>0</v>
      </c>
    </row>
    <row r="992" spans="1:17" hidden="1" x14ac:dyDescent="0.25">
      <c r="A992" s="92" t="s">
        <v>11</v>
      </c>
      <c r="B992" s="92" t="s">
        <v>12</v>
      </c>
      <c r="C992" s="92" t="s">
        <v>43</v>
      </c>
      <c r="D992" s="92" t="s">
        <v>43</v>
      </c>
      <c r="E992" s="92" t="s">
        <v>45</v>
      </c>
      <c r="F992" s="92" t="s">
        <v>207</v>
      </c>
      <c r="G992" s="100" t="s">
        <v>147</v>
      </c>
      <c r="H992" s="98">
        <v>0</v>
      </c>
      <c r="I992" s="98">
        <v>0</v>
      </c>
      <c r="J992" s="99">
        <v>0</v>
      </c>
      <c r="K992" s="99">
        <v>0</v>
      </c>
      <c r="L992" s="99">
        <v>0</v>
      </c>
      <c r="M992" s="99">
        <v>0</v>
      </c>
      <c r="N992" s="99">
        <v>0</v>
      </c>
      <c r="O992" s="99">
        <v>0</v>
      </c>
      <c r="P992" s="98">
        <v>0</v>
      </c>
      <c r="Q992" s="98">
        <v>0</v>
      </c>
    </row>
    <row r="993" spans="1:17" hidden="1" x14ac:dyDescent="0.25">
      <c r="A993" s="92" t="s">
        <v>11</v>
      </c>
      <c r="B993" s="92" t="s">
        <v>12</v>
      </c>
      <c r="C993" s="92" t="s">
        <v>43</v>
      </c>
      <c r="D993" s="92" t="s">
        <v>43</v>
      </c>
      <c r="E993" s="92" t="s">
        <v>45</v>
      </c>
      <c r="F993" s="92" t="s">
        <v>218</v>
      </c>
      <c r="G993" s="100" t="s">
        <v>147</v>
      </c>
      <c r="H993" s="98">
        <v>0</v>
      </c>
      <c r="I993" s="98">
        <v>0</v>
      </c>
      <c r="J993" s="99">
        <v>0</v>
      </c>
      <c r="K993" s="99">
        <v>0</v>
      </c>
      <c r="L993" s="99">
        <v>0</v>
      </c>
      <c r="M993" s="99">
        <v>0</v>
      </c>
      <c r="N993" s="99">
        <v>0</v>
      </c>
      <c r="O993" s="99">
        <v>0</v>
      </c>
      <c r="P993" s="98">
        <v>0</v>
      </c>
      <c r="Q993" s="98">
        <v>0</v>
      </c>
    </row>
    <row r="994" spans="1:17" hidden="1" x14ac:dyDescent="0.25">
      <c r="A994" s="92" t="s">
        <v>11</v>
      </c>
      <c r="B994" s="92" t="s">
        <v>12</v>
      </c>
      <c r="C994" s="92" t="s">
        <v>43</v>
      </c>
      <c r="D994" s="92" t="s">
        <v>43</v>
      </c>
      <c r="E994" s="92" t="s">
        <v>45</v>
      </c>
      <c r="F994" s="92" t="s">
        <v>194</v>
      </c>
      <c r="G994" s="100" t="s">
        <v>147</v>
      </c>
      <c r="H994" s="98">
        <v>0</v>
      </c>
      <c r="I994" s="98">
        <v>0</v>
      </c>
      <c r="J994" s="99">
        <v>0</v>
      </c>
      <c r="K994" s="99">
        <v>0</v>
      </c>
      <c r="L994" s="99">
        <v>0</v>
      </c>
      <c r="M994" s="99">
        <v>0</v>
      </c>
      <c r="N994" s="99">
        <v>0</v>
      </c>
      <c r="O994" s="99">
        <v>0</v>
      </c>
      <c r="P994" s="98">
        <v>0</v>
      </c>
      <c r="Q994" s="98">
        <v>0</v>
      </c>
    </row>
    <row r="995" spans="1:17" hidden="1" x14ac:dyDescent="0.25">
      <c r="A995" s="92" t="s">
        <v>11</v>
      </c>
      <c r="B995" s="92" t="s">
        <v>12</v>
      </c>
      <c r="C995" s="92" t="s">
        <v>43</v>
      </c>
      <c r="D995" s="92" t="s">
        <v>43</v>
      </c>
      <c r="E995" s="92" t="s">
        <v>45</v>
      </c>
      <c r="F995" s="92" t="s">
        <v>195</v>
      </c>
      <c r="G995" s="100" t="s">
        <v>147</v>
      </c>
      <c r="H995" s="98">
        <v>0</v>
      </c>
      <c r="I995" s="98">
        <v>0</v>
      </c>
      <c r="J995" s="99">
        <v>0</v>
      </c>
      <c r="K995" s="99">
        <v>0</v>
      </c>
      <c r="L995" s="99">
        <v>0</v>
      </c>
      <c r="M995" s="99">
        <v>0</v>
      </c>
      <c r="N995" s="99">
        <v>0</v>
      </c>
      <c r="O995" s="99">
        <v>0</v>
      </c>
      <c r="P995" s="98">
        <v>0</v>
      </c>
      <c r="Q995" s="98">
        <v>0</v>
      </c>
    </row>
    <row r="996" spans="1:17" hidden="1" x14ac:dyDescent="0.25">
      <c r="A996" s="92" t="s">
        <v>11</v>
      </c>
      <c r="B996" s="92" t="s">
        <v>12</v>
      </c>
      <c r="C996" s="92" t="s">
        <v>43</v>
      </c>
      <c r="D996" s="92" t="s">
        <v>43</v>
      </c>
      <c r="E996" s="92" t="s">
        <v>45</v>
      </c>
      <c r="F996" s="92" t="s">
        <v>209</v>
      </c>
      <c r="G996" s="100" t="s">
        <v>147</v>
      </c>
      <c r="H996" s="98">
        <v>0</v>
      </c>
      <c r="I996" s="98">
        <v>0</v>
      </c>
      <c r="J996" s="99">
        <v>0</v>
      </c>
      <c r="K996" s="99">
        <v>0</v>
      </c>
      <c r="L996" s="99">
        <v>0</v>
      </c>
      <c r="M996" s="99">
        <v>0</v>
      </c>
      <c r="N996" s="99">
        <v>0</v>
      </c>
      <c r="O996" s="99">
        <v>0</v>
      </c>
      <c r="P996" s="98">
        <v>0</v>
      </c>
      <c r="Q996" s="98">
        <v>0</v>
      </c>
    </row>
    <row r="997" spans="1:17" hidden="1" x14ac:dyDescent="0.25">
      <c r="A997" s="92" t="s">
        <v>11</v>
      </c>
      <c r="B997" s="92" t="s">
        <v>12</v>
      </c>
      <c r="C997" s="92" t="s">
        <v>43</v>
      </c>
      <c r="D997" s="92" t="s">
        <v>43</v>
      </c>
      <c r="E997" s="92" t="s">
        <v>45</v>
      </c>
      <c r="F997" s="92" t="s">
        <v>208</v>
      </c>
      <c r="G997" s="100" t="s">
        <v>147</v>
      </c>
      <c r="H997" s="98">
        <v>0</v>
      </c>
      <c r="I997" s="98">
        <v>0</v>
      </c>
      <c r="J997" s="99">
        <v>0</v>
      </c>
      <c r="K997" s="99">
        <v>0</v>
      </c>
      <c r="L997" s="99">
        <v>0</v>
      </c>
      <c r="M997" s="99">
        <v>0</v>
      </c>
      <c r="N997" s="99">
        <v>0</v>
      </c>
      <c r="O997" s="99">
        <v>0</v>
      </c>
      <c r="P997" s="98">
        <v>0</v>
      </c>
      <c r="Q997" s="98">
        <v>0</v>
      </c>
    </row>
    <row r="998" spans="1:17" hidden="1" x14ac:dyDescent="0.25">
      <c r="A998" s="92" t="s">
        <v>11</v>
      </c>
      <c r="B998" s="92" t="s">
        <v>12</v>
      </c>
      <c r="C998" s="92" t="s">
        <v>43</v>
      </c>
      <c r="D998" s="92" t="s">
        <v>43</v>
      </c>
      <c r="E998" s="92" t="s">
        <v>45</v>
      </c>
      <c r="F998" s="92" t="s">
        <v>261</v>
      </c>
      <c r="G998" s="100" t="s">
        <v>147</v>
      </c>
      <c r="H998" s="98">
        <v>0</v>
      </c>
      <c r="I998" s="98">
        <v>0</v>
      </c>
      <c r="J998" s="99">
        <v>0</v>
      </c>
      <c r="K998" s="99">
        <v>0</v>
      </c>
      <c r="L998" s="99">
        <v>0</v>
      </c>
      <c r="M998" s="99">
        <v>0</v>
      </c>
      <c r="N998" s="99">
        <v>0</v>
      </c>
      <c r="O998" s="99">
        <v>0</v>
      </c>
      <c r="P998" s="98">
        <v>0</v>
      </c>
      <c r="Q998" s="98">
        <v>0</v>
      </c>
    </row>
    <row r="999" spans="1:17" hidden="1" x14ac:dyDescent="0.25">
      <c r="A999" s="92" t="s">
        <v>11</v>
      </c>
      <c r="B999" s="92" t="s">
        <v>12</v>
      </c>
      <c r="C999" s="92" t="s">
        <v>43</v>
      </c>
      <c r="D999" s="92" t="s">
        <v>43</v>
      </c>
      <c r="E999" s="92" t="s">
        <v>45</v>
      </c>
      <c r="F999" s="92" t="s">
        <v>196</v>
      </c>
      <c r="G999" s="100" t="s">
        <v>147</v>
      </c>
      <c r="H999" s="98">
        <v>0</v>
      </c>
      <c r="I999" s="98">
        <v>0</v>
      </c>
      <c r="J999" s="99">
        <v>0</v>
      </c>
      <c r="K999" s="99">
        <v>0</v>
      </c>
      <c r="L999" s="99">
        <v>0</v>
      </c>
      <c r="M999" s="99">
        <v>0</v>
      </c>
      <c r="N999" s="99">
        <v>0</v>
      </c>
      <c r="O999" s="99">
        <v>0</v>
      </c>
      <c r="P999" s="98">
        <v>0</v>
      </c>
      <c r="Q999" s="98">
        <v>0</v>
      </c>
    </row>
    <row r="1000" spans="1:17" hidden="1" x14ac:dyDescent="0.25">
      <c r="A1000" s="92" t="s">
        <v>11</v>
      </c>
      <c r="B1000" s="92" t="s">
        <v>12</v>
      </c>
      <c r="C1000" s="92" t="s">
        <v>43</v>
      </c>
      <c r="D1000" s="92" t="s">
        <v>43</v>
      </c>
      <c r="E1000" s="92" t="s">
        <v>45</v>
      </c>
      <c r="F1000" s="92" t="s">
        <v>197</v>
      </c>
      <c r="G1000" s="100" t="s">
        <v>147</v>
      </c>
      <c r="H1000" s="98">
        <v>0</v>
      </c>
      <c r="I1000" s="98">
        <v>0</v>
      </c>
      <c r="J1000" s="99">
        <v>0</v>
      </c>
      <c r="K1000" s="99">
        <v>0</v>
      </c>
      <c r="L1000" s="99">
        <v>0</v>
      </c>
      <c r="M1000" s="99">
        <v>0</v>
      </c>
      <c r="N1000" s="99">
        <v>0</v>
      </c>
      <c r="O1000" s="99">
        <v>0</v>
      </c>
      <c r="P1000" s="98">
        <v>0</v>
      </c>
      <c r="Q1000" s="98">
        <v>0</v>
      </c>
    </row>
    <row r="1001" spans="1:17" hidden="1" x14ac:dyDescent="0.25">
      <c r="A1001" s="92" t="s">
        <v>11</v>
      </c>
      <c r="B1001" s="92" t="s">
        <v>12</v>
      </c>
      <c r="C1001" s="92" t="s">
        <v>43</v>
      </c>
      <c r="D1001" s="92" t="s">
        <v>43</v>
      </c>
      <c r="E1001" s="92" t="s">
        <v>45</v>
      </c>
      <c r="F1001" s="92" t="s">
        <v>229</v>
      </c>
      <c r="G1001" s="100" t="s">
        <v>147</v>
      </c>
      <c r="H1001" s="98">
        <v>0</v>
      </c>
      <c r="I1001" s="98">
        <v>0</v>
      </c>
      <c r="J1001" s="99">
        <v>0</v>
      </c>
      <c r="K1001" s="99">
        <v>0</v>
      </c>
      <c r="L1001" s="99">
        <v>0</v>
      </c>
      <c r="M1001" s="99">
        <v>0</v>
      </c>
      <c r="N1001" s="99">
        <v>0</v>
      </c>
      <c r="O1001" s="99">
        <v>0</v>
      </c>
      <c r="P1001" s="98">
        <v>0</v>
      </c>
      <c r="Q1001" s="98">
        <v>0</v>
      </c>
    </row>
    <row r="1002" spans="1:17" hidden="1" x14ac:dyDescent="0.25">
      <c r="A1002" s="92" t="s">
        <v>11</v>
      </c>
      <c r="B1002" s="92" t="s">
        <v>12</v>
      </c>
      <c r="C1002" s="92" t="s">
        <v>43</v>
      </c>
      <c r="D1002" s="92" t="s">
        <v>43</v>
      </c>
      <c r="E1002" s="92" t="s">
        <v>45</v>
      </c>
      <c r="F1002" s="92" t="s">
        <v>198</v>
      </c>
      <c r="G1002" s="100" t="s">
        <v>147</v>
      </c>
      <c r="H1002" s="98">
        <v>0</v>
      </c>
      <c r="I1002" s="98">
        <v>0</v>
      </c>
      <c r="J1002" s="99">
        <v>0</v>
      </c>
      <c r="K1002" s="99">
        <v>0</v>
      </c>
      <c r="L1002" s="99">
        <v>0</v>
      </c>
      <c r="M1002" s="99">
        <v>0</v>
      </c>
      <c r="N1002" s="99">
        <v>0</v>
      </c>
      <c r="O1002" s="99">
        <v>0</v>
      </c>
      <c r="P1002" s="98">
        <v>0</v>
      </c>
      <c r="Q1002" s="98">
        <v>0</v>
      </c>
    </row>
    <row r="1003" spans="1:17" hidden="1" x14ac:dyDescent="0.25">
      <c r="A1003" s="92" t="s">
        <v>11</v>
      </c>
      <c r="B1003" s="92" t="s">
        <v>12</v>
      </c>
      <c r="C1003" s="92" t="s">
        <v>43</v>
      </c>
      <c r="D1003" s="92" t="s">
        <v>43</v>
      </c>
      <c r="E1003" s="92" t="s">
        <v>45</v>
      </c>
      <c r="F1003" s="92" t="s">
        <v>231</v>
      </c>
      <c r="G1003" s="100" t="s">
        <v>147</v>
      </c>
      <c r="H1003" s="98">
        <v>0</v>
      </c>
      <c r="I1003" s="98">
        <v>0</v>
      </c>
      <c r="J1003" s="99">
        <v>0</v>
      </c>
      <c r="K1003" s="99">
        <v>0</v>
      </c>
      <c r="L1003" s="99">
        <v>0</v>
      </c>
      <c r="M1003" s="99">
        <v>0</v>
      </c>
      <c r="N1003" s="99">
        <v>0</v>
      </c>
      <c r="O1003" s="99">
        <v>0</v>
      </c>
      <c r="P1003" s="98">
        <v>0</v>
      </c>
      <c r="Q1003" s="98">
        <v>0</v>
      </c>
    </row>
    <row r="1004" spans="1:17" hidden="1" x14ac:dyDescent="0.25">
      <c r="A1004" s="92" t="s">
        <v>11</v>
      </c>
      <c r="B1004" s="92" t="s">
        <v>12</v>
      </c>
      <c r="C1004" s="92" t="s">
        <v>43</v>
      </c>
      <c r="D1004" s="92" t="s">
        <v>43</v>
      </c>
      <c r="E1004" s="92" t="s">
        <v>45</v>
      </c>
      <c r="F1004" s="92" t="s">
        <v>230</v>
      </c>
      <c r="G1004" s="100" t="s">
        <v>147</v>
      </c>
      <c r="H1004" s="98">
        <v>0</v>
      </c>
      <c r="I1004" s="98">
        <v>0</v>
      </c>
      <c r="J1004" s="99">
        <v>0</v>
      </c>
      <c r="K1004" s="99">
        <v>0</v>
      </c>
      <c r="L1004" s="99">
        <v>0</v>
      </c>
      <c r="M1004" s="99">
        <v>0</v>
      </c>
      <c r="N1004" s="99">
        <v>0</v>
      </c>
      <c r="O1004" s="99">
        <v>0</v>
      </c>
      <c r="P1004" s="98">
        <v>0</v>
      </c>
      <c r="Q1004" s="98">
        <v>0</v>
      </c>
    </row>
    <row r="1005" spans="1:17" hidden="1" x14ac:dyDescent="0.25">
      <c r="A1005" s="92" t="s">
        <v>11</v>
      </c>
      <c r="B1005" s="92" t="s">
        <v>12</v>
      </c>
      <c r="C1005" s="92" t="s">
        <v>43</v>
      </c>
      <c r="D1005" s="92" t="s">
        <v>43</v>
      </c>
      <c r="E1005" s="92" t="s">
        <v>45</v>
      </c>
      <c r="F1005" s="92" t="s">
        <v>262</v>
      </c>
      <c r="G1005" s="100" t="s">
        <v>147</v>
      </c>
      <c r="H1005" s="98">
        <v>0</v>
      </c>
      <c r="I1005" s="98">
        <v>0</v>
      </c>
      <c r="J1005" s="99">
        <v>0</v>
      </c>
      <c r="K1005" s="99">
        <v>0</v>
      </c>
      <c r="L1005" s="99">
        <v>0</v>
      </c>
      <c r="M1005" s="99">
        <v>0</v>
      </c>
      <c r="N1005" s="99">
        <v>0</v>
      </c>
      <c r="O1005" s="99">
        <v>0</v>
      </c>
      <c r="P1005" s="98">
        <v>0</v>
      </c>
      <c r="Q1005" s="98">
        <v>0</v>
      </c>
    </row>
    <row r="1006" spans="1:17" hidden="1" x14ac:dyDescent="0.25">
      <c r="A1006" s="92" t="s">
        <v>11</v>
      </c>
      <c r="B1006" s="92" t="s">
        <v>12</v>
      </c>
      <c r="C1006" s="92" t="s">
        <v>43</v>
      </c>
      <c r="D1006" s="92" t="s">
        <v>43</v>
      </c>
      <c r="E1006" s="92" t="s">
        <v>45</v>
      </c>
      <c r="F1006" s="92" t="s">
        <v>263</v>
      </c>
      <c r="G1006" s="100" t="s">
        <v>147</v>
      </c>
      <c r="H1006" s="98">
        <v>0</v>
      </c>
      <c r="I1006" s="98">
        <v>0</v>
      </c>
      <c r="J1006" s="99">
        <v>0</v>
      </c>
      <c r="K1006" s="99">
        <v>0</v>
      </c>
      <c r="L1006" s="99">
        <v>0</v>
      </c>
      <c r="M1006" s="99">
        <v>0</v>
      </c>
      <c r="N1006" s="99">
        <v>0</v>
      </c>
      <c r="O1006" s="99">
        <v>0</v>
      </c>
      <c r="P1006" s="98">
        <v>0</v>
      </c>
      <c r="Q1006" s="98">
        <v>0</v>
      </c>
    </row>
    <row r="1007" spans="1:17" hidden="1" x14ac:dyDescent="0.25">
      <c r="A1007" s="92" t="s">
        <v>11</v>
      </c>
      <c r="B1007" s="92" t="s">
        <v>12</v>
      </c>
      <c r="C1007" s="92" t="s">
        <v>43</v>
      </c>
      <c r="D1007" s="92" t="s">
        <v>43</v>
      </c>
      <c r="E1007" s="92" t="s">
        <v>45</v>
      </c>
      <c r="F1007" s="92" t="s">
        <v>205</v>
      </c>
      <c r="G1007" s="100" t="s">
        <v>147</v>
      </c>
      <c r="H1007" s="98">
        <v>0</v>
      </c>
      <c r="I1007" s="98">
        <v>0</v>
      </c>
      <c r="J1007" s="99">
        <v>0</v>
      </c>
      <c r="K1007" s="99">
        <v>0.8992500000000001</v>
      </c>
      <c r="L1007" s="99">
        <v>1.9069999999999998</v>
      </c>
      <c r="M1007" s="99">
        <v>0.75624999999999987</v>
      </c>
      <c r="N1007" s="99">
        <v>0.20174999999999998</v>
      </c>
      <c r="O1007" s="99">
        <v>4.2750000000000003E-2</v>
      </c>
      <c r="P1007" s="98">
        <v>0</v>
      </c>
      <c r="Q1007" s="98">
        <v>0</v>
      </c>
    </row>
    <row r="1008" spans="1:17" hidden="1" x14ac:dyDescent="0.25">
      <c r="A1008" s="92" t="s">
        <v>11</v>
      </c>
      <c r="B1008" s="92" t="s">
        <v>12</v>
      </c>
      <c r="C1008" s="92" t="s">
        <v>43</v>
      </c>
      <c r="D1008" s="92" t="s">
        <v>43</v>
      </c>
      <c r="E1008" s="92" t="s">
        <v>45</v>
      </c>
      <c r="F1008" s="92" t="s">
        <v>204</v>
      </c>
      <c r="G1008" s="100" t="s">
        <v>147</v>
      </c>
      <c r="H1008" s="98">
        <v>0</v>
      </c>
      <c r="I1008" s="98">
        <v>0</v>
      </c>
      <c r="J1008" s="99">
        <v>0</v>
      </c>
      <c r="K1008" s="99">
        <v>0</v>
      </c>
      <c r="L1008" s="99">
        <v>0</v>
      </c>
      <c r="M1008" s="99">
        <v>0</v>
      </c>
      <c r="N1008" s="99">
        <v>0</v>
      </c>
      <c r="O1008" s="99">
        <v>0</v>
      </c>
      <c r="P1008" s="98">
        <v>0</v>
      </c>
      <c r="Q1008" s="98">
        <v>0</v>
      </c>
    </row>
    <row r="1009" spans="1:17" hidden="1" x14ac:dyDescent="0.25">
      <c r="A1009" s="92" t="s">
        <v>11</v>
      </c>
      <c r="B1009" s="92" t="s">
        <v>12</v>
      </c>
      <c r="C1009" s="92" t="s">
        <v>43</v>
      </c>
      <c r="D1009" s="92" t="s">
        <v>43</v>
      </c>
      <c r="E1009" s="92" t="s">
        <v>45</v>
      </c>
      <c r="F1009" s="92" t="s">
        <v>228</v>
      </c>
      <c r="G1009" s="100" t="s">
        <v>147</v>
      </c>
      <c r="H1009" s="98">
        <v>0</v>
      </c>
      <c r="I1009" s="98">
        <v>0</v>
      </c>
      <c r="J1009" s="99">
        <v>0</v>
      </c>
      <c r="K1009" s="99">
        <v>0</v>
      </c>
      <c r="L1009" s="99">
        <v>0</v>
      </c>
      <c r="M1009" s="99">
        <v>0</v>
      </c>
      <c r="N1009" s="99">
        <v>0</v>
      </c>
      <c r="O1009" s="99">
        <v>0</v>
      </c>
      <c r="P1009" s="98">
        <v>0</v>
      </c>
      <c r="Q1009" s="98">
        <v>0</v>
      </c>
    </row>
    <row r="1010" spans="1:17" hidden="1" x14ac:dyDescent="0.25">
      <c r="A1010" s="92" t="s">
        <v>11</v>
      </c>
      <c r="B1010" s="92" t="s">
        <v>12</v>
      </c>
      <c r="C1010" s="92" t="s">
        <v>43</v>
      </c>
      <c r="D1010" s="92" t="s">
        <v>43</v>
      </c>
      <c r="E1010" s="92" t="s">
        <v>45</v>
      </c>
      <c r="F1010" s="92" t="s">
        <v>202</v>
      </c>
      <c r="G1010" s="100" t="s">
        <v>147</v>
      </c>
      <c r="H1010" s="98">
        <v>0</v>
      </c>
      <c r="I1010" s="98">
        <v>0</v>
      </c>
      <c r="J1010" s="99">
        <v>0</v>
      </c>
      <c r="K1010" s="99">
        <v>0</v>
      </c>
      <c r="L1010" s="99">
        <v>0</v>
      </c>
      <c r="M1010" s="99">
        <v>0</v>
      </c>
      <c r="N1010" s="99">
        <v>0</v>
      </c>
      <c r="O1010" s="99">
        <v>0</v>
      </c>
      <c r="P1010" s="98">
        <v>0</v>
      </c>
      <c r="Q1010" s="98">
        <v>0</v>
      </c>
    </row>
    <row r="1011" spans="1:17" hidden="1" x14ac:dyDescent="0.25">
      <c r="A1011" s="92" t="s">
        <v>11</v>
      </c>
      <c r="B1011" s="92" t="s">
        <v>12</v>
      </c>
      <c r="C1011" s="92" t="s">
        <v>43</v>
      </c>
      <c r="D1011" s="92" t="s">
        <v>43</v>
      </c>
      <c r="E1011" s="92" t="s">
        <v>45</v>
      </c>
      <c r="F1011" s="92" t="s">
        <v>264</v>
      </c>
      <c r="G1011" s="100" t="s">
        <v>147</v>
      </c>
      <c r="H1011" s="98">
        <v>0</v>
      </c>
      <c r="I1011" s="98">
        <v>0</v>
      </c>
      <c r="J1011" s="99">
        <v>0</v>
      </c>
      <c r="K1011" s="99">
        <v>0</v>
      </c>
      <c r="L1011" s="99">
        <v>0</v>
      </c>
      <c r="M1011" s="99">
        <v>0</v>
      </c>
      <c r="N1011" s="99">
        <v>0</v>
      </c>
      <c r="O1011" s="99">
        <v>0</v>
      </c>
      <c r="P1011" s="98">
        <v>0</v>
      </c>
      <c r="Q1011" s="98">
        <v>0</v>
      </c>
    </row>
    <row r="1012" spans="1:17" hidden="1" x14ac:dyDescent="0.25">
      <c r="A1012" s="92" t="s">
        <v>11</v>
      </c>
      <c r="B1012" s="92" t="s">
        <v>12</v>
      </c>
      <c r="C1012" s="92" t="s">
        <v>43</v>
      </c>
      <c r="D1012" s="92" t="s">
        <v>43</v>
      </c>
      <c r="E1012" s="92" t="s">
        <v>45</v>
      </c>
      <c r="F1012" s="92" t="s">
        <v>210</v>
      </c>
      <c r="G1012" s="100" t="s">
        <v>147</v>
      </c>
      <c r="H1012" s="98">
        <v>0</v>
      </c>
      <c r="I1012" s="98">
        <v>0</v>
      </c>
      <c r="J1012" s="99">
        <v>0</v>
      </c>
      <c r="K1012" s="99">
        <v>0</v>
      </c>
      <c r="L1012" s="99">
        <v>0</v>
      </c>
      <c r="M1012" s="99">
        <v>0</v>
      </c>
      <c r="N1012" s="99">
        <v>0</v>
      </c>
      <c r="O1012" s="99">
        <v>0</v>
      </c>
      <c r="P1012" s="98">
        <v>0</v>
      </c>
      <c r="Q1012" s="98">
        <v>0</v>
      </c>
    </row>
    <row r="1013" spans="1:17" hidden="1" x14ac:dyDescent="0.25">
      <c r="A1013" s="92" t="s">
        <v>11</v>
      </c>
      <c r="B1013" s="92" t="s">
        <v>12</v>
      </c>
      <c r="C1013" s="92" t="s">
        <v>43</v>
      </c>
      <c r="D1013" s="92" t="s">
        <v>43</v>
      </c>
      <c r="E1013" s="92" t="s">
        <v>45</v>
      </c>
      <c r="F1013" s="92" t="s">
        <v>199</v>
      </c>
      <c r="G1013" s="100" t="s">
        <v>147</v>
      </c>
      <c r="H1013" s="98">
        <v>0</v>
      </c>
      <c r="I1013" s="98">
        <v>0</v>
      </c>
      <c r="J1013" s="99">
        <v>0</v>
      </c>
      <c r="K1013" s="99">
        <v>0</v>
      </c>
      <c r="L1013" s="99">
        <v>0</v>
      </c>
      <c r="M1013" s="99">
        <v>0</v>
      </c>
      <c r="N1013" s="99">
        <v>0</v>
      </c>
      <c r="O1013" s="99">
        <v>0</v>
      </c>
      <c r="P1013" s="98">
        <v>0</v>
      </c>
      <c r="Q1013" s="98">
        <v>0</v>
      </c>
    </row>
    <row r="1014" spans="1:17" hidden="1" x14ac:dyDescent="0.25">
      <c r="A1014" s="92" t="s">
        <v>11</v>
      </c>
      <c r="B1014" s="92" t="s">
        <v>12</v>
      </c>
      <c r="C1014" s="92" t="s">
        <v>43</v>
      </c>
      <c r="D1014" s="92" t="s">
        <v>43</v>
      </c>
      <c r="E1014" s="92" t="s">
        <v>45</v>
      </c>
      <c r="F1014" s="92" t="s">
        <v>219</v>
      </c>
      <c r="G1014" s="100" t="s">
        <v>147</v>
      </c>
      <c r="H1014" s="98">
        <v>0</v>
      </c>
      <c r="I1014" s="98">
        <v>0</v>
      </c>
      <c r="J1014" s="99">
        <v>0</v>
      </c>
      <c r="K1014" s="99">
        <v>0</v>
      </c>
      <c r="L1014" s="99">
        <v>0</v>
      </c>
      <c r="M1014" s="99">
        <v>0</v>
      </c>
      <c r="N1014" s="99">
        <v>0</v>
      </c>
      <c r="O1014" s="99">
        <v>0</v>
      </c>
      <c r="P1014" s="98">
        <v>0</v>
      </c>
      <c r="Q1014" s="98">
        <v>0</v>
      </c>
    </row>
    <row r="1015" spans="1:17" hidden="1" x14ac:dyDescent="0.25">
      <c r="A1015" s="92" t="s">
        <v>11</v>
      </c>
      <c r="B1015" s="92" t="s">
        <v>12</v>
      </c>
      <c r="C1015" s="92" t="s">
        <v>43</v>
      </c>
      <c r="D1015" s="92" t="s">
        <v>43</v>
      </c>
      <c r="E1015" s="92" t="s">
        <v>45</v>
      </c>
      <c r="F1015" s="92" t="s">
        <v>200</v>
      </c>
      <c r="G1015" s="100" t="s">
        <v>147</v>
      </c>
      <c r="H1015" s="98">
        <v>0</v>
      </c>
      <c r="I1015" s="98">
        <v>0</v>
      </c>
      <c r="J1015" s="99">
        <v>0</v>
      </c>
      <c r="K1015" s="99">
        <v>0</v>
      </c>
      <c r="L1015" s="99">
        <v>0</v>
      </c>
      <c r="M1015" s="99">
        <v>0</v>
      </c>
      <c r="N1015" s="99">
        <v>0</v>
      </c>
      <c r="O1015" s="99">
        <v>0</v>
      </c>
      <c r="P1015" s="98">
        <v>0</v>
      </c>
      <c r="Q1015" s="98">
        <v>0</v>
      </c>
    </row>
    <row r="1016" spans="1:17" hidden="1" x14ac:dyDescent="0.25">
      <c r="A1016" s="92" t="s">
        <v>11</v>
      </c>
      <c r="B1016" s="92" t="s">
        <v>12</v>
      </c>
      <c r="C1016" s="92" t="s">
        <v>43</v>
      </c>
      <c r="D1016" s="92" t="s">
        <v>43</v>
      </c>
      <c r="E1016" s="92" t="s">
        <v>46</v>
      </c>
      <c r="F1016" s="92" t="s">
        <v>260</v>
      </c>
      <c r="G1016" s="100" t="s">
        <v>147</v>
      </c>
      <c r="H1016" s="98">
        <v>0</v>
      </c>
      <c r="I1016" s="98">
        <v>0</v>
      </c>
      <c r="J1016" s="99">
        <v>0</v>
      </c>
      <c r="K1016" s="99">
        <v>0</v>
      </c>
      <c r="L1016" s="99">
        <v>0</v>
      </c>
      <c r="M1016" s="99">
        <v>0</v>
      </c>
      <c r="N1016" s="99">
        <v>0</v>
      </c>
      <c r="O1016" s="99">
        <v>0</v>
      </c>
      <c r="P1016" s="98">
        <v>0</v>
      </c>
      <c r="Q1016" s="98">
        <v>0</v>
      </c>
    </row>
    <row r="1017" spans="1:17" hidden="1" x14ac:dyDescent="0.25">
      <c r="A1017" s="92" t="s">
        <v>11</v>
      </c>
      <c r="B1017" s="92" t="s">
        <v>12</v>
      </c>
      <c r="C1017" s="92" t="s">
        <v>43</v>
      </c>
      <c r="D1017" s="92" t="s">
        <v>43</v>
      </c>
      <c r="E1017" s="92" t="s">
        <v>46</v>
      </c>
      <c r="F1017" s="92" t="s">
        <v>203</v>
      </c>
      <c r="G1017" s="100" t="s">
        <v>147</v>
      </c>
      <c r="H1017" s="98">
        <v>312.67140453979437</v>
      </c>
      <c r="I1017" s="98">
        <v>349.47816059907501</v>
      </c>
      <c r="J1017" s="99">
        <v>476.08455279959151</v>
      </c>
      <c r="K1017" s="99">
        <v>498.52126520930619</v>
      </c>
      <c r="L1017" s="99">
        <v>509.80475343499643</v>
      </c>
      <c r="M1017" s="99">
        <v>521.23537310579513</v>
      </c>
      <c r="N1017" s="99">
        <v>561.73573045037722</v>
      </c>
      <c r="O1017" s="99">
        <v>608.8896783450715</v>
      </c>
      <c r="P1017" s="98">
        <v>631.55345207802543</v>
      </c>
      <c r="Q1017" s="98">
        <v>426.0729448693038</v>
      </c>
    </row>
    <row r="1018" spans="1:17" hidden="1" x14ac:dyDescent="0.25">
      <c r="A1018" s="92" t="s">
        <v>11</v>
      </c>
      <c r="B1018" s="92" t="s">
        <v>12</v>
      </c>
      <c r="C1018" s="92" t="s">
        <v>43</v>
      </c>
      <c r="D1018" s="92" t="s">
        <v>43</v>
      </c>
      <c r="E1018" s="92" t="s">
        <v>46</v>
      </c>
      <c r="F1018" s="92" t="s">
        <v>191</v>
      </c>
      <c r="G1018" s="100" t="s">
        <v>147</v>
      </c>
      <c r="H1018" s="98">
        <v>0</v>
      </c>
      <c r="I1018" s="98">
        <v>0</v>
      </c>
      <c r="J1018" s="99">
        <v>0</v>
      </c>
      <c r="K1018" s="99">
        <v>0</v>
      </c>
      <c r="L1018" s="99">
        <v>0</v>
      </c>
      <c r="M1018" s="99">
        <v>0</v>
      </c>
      <c r="N1018" s="99">
        <v>0</v>
      </c>
      <c r="O1018" s="99">
        <v>0</v>
      </c>
      <c r="P1018" s="98">
        <v>0</v>
      </c>
      <c r="Q1018" s="98">
        <v>0</v>
      </c>
    </row>
    <row r="1019" spans="1:17" hidden="1" x14ac:dyDescent="0.25">
      <c r="A1019" s="92" t="s">
        <v>11</v>
      </c>
      <c r="B1019" s="92" t="s">
        <v>12</v>
      </c>
      <c r="C1019" s="92" t="s">
        <v>43</v>
      </c>
      <c r="D1019" s="92" t="s">
        <v>43</v>
      </c>
      <c r="E1019" s="92" t="s">
        <v>46</v>
      </c>
      <c r="F1019" s="92" t="s">
        <v>192</v>
      </c>
      <c r="G1019" s="100" t="s">
        <v>147</v>
      </c>
      <c r="H1019" s="98">
        <v>37.967140107191582</v>
      </c>
      <c r="I1019" s="98">
        <v>40.489039052789899</v>
      </c>
      <c r="J1019" s="99">
        <v>47.853552478917202</v>
      </c>
      <c r="K1019" s="99">
        <v>48.991541396664218</v>
      </c>
      <c r="L1019" s="99">
        <v>53.759524431920163</v>
      </c>
      <c r="M1019" s="99">
        <v>57.244042102125356</v>
      </c>
      <c r="N1019" s="99">
        <v>62.127500090760435</v>
      </c>
      <c r="O1019" s="99">
        <v>62.892698071545638</v>
      </c>
      <c r="P1019" s="98">
        <v>68.149968771577676</v>
      </c>
      <c r="Q1019" s="98">
        <v>69.279278451351317</v>
      </c>
    </row>
    <row r="1020" spans="1:17" hidden="1" x14ac:dyDescent="0.25">
      <c r="A1020" s="92" t="s">
        <v>11</v>
      </c>
      <c r="B1020" s="92" t="s">
        <v>12</v>
      </c>
      <c r="C1020" s="92" t="s">
        <v>43</v>
      </c>
      <c r="D1020" s="92" t="s">
        <v>43</v>
      </c>
      <c r="E1020" s="92" t="s">
        <v>46</v>
      </c>
      <c r="F1020" s="92" t="s">
        <v>206</v>
      </c>
      <c r="G1020" s="100" t="s">
        <v>147</v>
      </c>
      <c r="H1020" s="98">
        <v>208.89139330534283</v>
      </c>
      <c r="I1020" s="98">
        <v>215.79413347691357</v>
      </c>
      <c r="J1020" s="99">
        <v>277.77958544750601</v>
      </c>
      <c r="K1020" s="99">
        <v>307.66576645380997</v>
      </c>
      <c r="L1020" s="99">
        <v>350.68885958616636</v>
      </c>
      <c r="M1020" s="99">
        <v>385.72680062644656</v>
      </c>
      <c r="N1020" s="99">
        <v>412.57524097597536</v>
      </c>
      <c r="O1020" s="99">
        <v>439.0621534210336</v>
      </c>
      <c r="P1020" s="98">
        <v>468.17435534646</v>
      </c>
      <c r="Q1020" s="98">
        <v>456.79345676463322</v>
      </c>
    </row>
    <row r="1021" spans="1:17" hidden="1" x14ac:dyDescent="0.25">
      <c r="A1021" s="92" t="s">
        <v>11</v>
      </c>
      <c r="B1021" s="92" t="s">
        <v>12</v>
      </c>
      <c r="C1021" s="92" t="s">
        <v>43</v>
      </c>
      <c r="D1021" s="92" t="s">
        <v>43</v>
      </c>
      <c r="E1021" s="92" t="s">
        <v>46</v>
      </c>
      <c r="F1021" s="92" t="s">
        <v>220</v>
      </c>
      <c r="G1021" s="100" t="s">
        <v>147</v>
      </c>
      <c r="H1021" s="98">
        <v>0</v>
      </c>
      <c r="I1021" s="98">
        <v>0</v>
      </c>
      <c r="J1021" s="99">
        <v>0</v>
      </c>
      <c r="K1021" s="99">
        <v>0</v>
      </c>
      <c r="L1021" s="99">
        <v>0</v>
      </c>
      <c r="M1021" s="99">
        <v>0</v>
      </c>
      <c r="N1021" s="99">
        <v>0</v>
      </c>
      <c r="O1021" s="99">
        <v>0</v>
      </c>
      <c r="P1021" s="98">
        <v>0</v>
      </c>
      <c r="Q1021" s="98">
        <v>0</v>
      </c>
    </row>
    <row r="1022" spans="1:17" hidden="1" x14ac:dyDescent="0.25">
      <c r="A1022" s="92" t="s">
        <v>11</v>
      </c>
      <c r="B1022" s="92" t="s">
        <v>12</v>
      </c>
      <c r="C1022" s="92" t="s">
        <v>43</v>
      </c>
      <c r="D1022" s="92" t="s">
        <v>43</v>
      </c>
      <c r="E1022" s="92" t="s">
        <v>46</v>
      </c>
      <c r="F1022" s="92" t="s">
        <v>224</v>
      </c>
      <c r="G1022" s="100" t="s">
        <v>147</v>
      </c>
      <c r="H1022" s="98">
        <v>0</v>
      </c>
      <c r="I1022" s="98">
        <v>0</v>
      </c>
      <c r="J1022" s="99">
        <v>0</v>
      </c>
      <c r="K1022" s="99">
        <v>0</v>
      </c>
      <c r="L1022" s="99">
        <v>0</v>
      </c>
      <c r="M1022" s="99">
        <v>0</v>
      </c>
      <c r="N1022" s="99">
        <v>0</v>
      </c>
      <c r="O1022" s="99">
        <v>0</v>
      </c>
      <c r="P1022" s="98">
        <v>0</v>
      </c>
      <c r="Q1022" s="98">
        <v>0</v>
      </c>
    </row>
    <row r="1023" spans="1:17" hidden="1" x14ac:dyDescent="0.25">
      <c r="A1023" s="92" t="s">
        <v>11</v>
      </c>
      <c r="B1023" s="92" t="s">
        <v>12</v>
      </c>
      <c r="C1023" s="92" t="s">
        <v>43</v>
      </c>
      <c r="D1023" s="92" t="s">
        <v>43</v>
      </c>
      <c r="E1023" s="92" t="s">
        <v>46</v>
      </c>
      <c r="F1023" s="92" t="s">
        <v>259</v>
      </c>
      <c r="G1023" s="100" t="s">
        <v>147</v>
      </c>
      <c r="H1023" s="98">
        <v>0</v>
      </c>
      <c r="I1023" s="98">
        <v>0</v>
      </c>
      <c r="J1023" s="99">
        <v>0</v>
      </c>
      <c r="K1023" s="99">
        <v>0</v>
      </c>
      <c r="L1023" s="99">
        <v>0</v>
      </c>
      <c r="M1023" s="99">
        <v>0</v>
      </c>
      <c r="N1023" s="99">
        <v>0</v>
      </c>
      <c r="O1023" s="99">
        <v>0</v>
      </c>
      <c r="P1023" s="98">
        <v>0</v>
      </c>
      <c r="Q1023" s="98">
        <v>0</v>
      </c>
    </row>
    <row r="1024" spans="1:17" hidden="1" x14ac:dyDescent="0.25">
      <c r="A1024" s="92" t="s">
        <v>11</v>
      </c>
      <c r="B1024" s="92" t="s">
        <v>12</v>
      </c>
      <c r="C1024" s="92" t="s">
        <v>43</v>
      </c>
      <c r="D1024" s="92" t="s">
        <v>43</v>
      </c>
      <c r="E1024" s="92" t="s">
        <v>46</v>
      </c>
      <c r="F1024" s="92" t="s">
        <v>223</v>
      </c>
      <c r="G1024" s="100" t="s">
        <v>147</v>
      </c>
      <c r="H1024" s="98">
        <v>0</v>
      </c>
      <c r="I1024" s="98">
        <v>0</v>
      </c>
      <c r="J1024" s="99">
        <v>0</v>
      </c>
      <c r="K1024" s="99">
        <v>0</v>
      </c>
      <c r="L1024" s="99">
        <v>0</v>
      </c>
      <c r="M1024" s="99">
        <v>0</v>
      </c>
      <c r="N1024" s="99">
        <v>0</v>
      </c>
      <c r="O1024" s="99">
        <v>0</v>
      </c>
      <c r="P1024" s="98">
        <v>0</v>
      </c>
      <c r="Q1024" s="98">
        <v>0</v>
      </c>
    </row>
    <row r="1025" spans="1:17" hidden="1" x14ac:dyDescent="0.25">
      <c r="A1025" s="92" t="s">
        <v>11</v>
      </c>
      <c r="B1025" s="92" t="s">
        <v>12</v>
      </c>
      <c r="C1025" s="92" t="s">
        <v>43</v>
      </c>
      <c r="D1025" s="92" t="s">
        <v>43</v>
      </c>
      <c r="E1025" s="92" t="s">
        <v>46</v>
      </c>
      <c r="F1025" s="92" t="s">
        <v>221</v>
      </c>
      <c r="G1025" s="100" t="s">
        <v>147</v>
      </c>
      <c r="H1025" s="98">
        <v>8.5441408563075889</v>
      </c>
      <c r="I1025" s="98">
        <v>9.3371240802052355</v>
      </c>
      <c r="J1025" s="99">
        <v>10.989829598597471</v>
      </c>
      <c r="K1025" s="99">
        <v>9.4408972929833528</v>
      </c>
      <c r="L1025" s="99">
        <v>8.0926681536622809</v>
      </c>
      <c r="M1025" s="99">
        <v>6.174362754670077</v>
      </c>
      <c r="N1025" s="99">
        <v>6.3321893127878459</v>
      </c>
      <c r="O1025" s="99">
        <v>7.2164342571404312</v>
      </c>
      <c r="P1025" s="98">
        <v>8.4060186744639047</v>
      </c>
      <c r="Q1025" s="98">
        <v>9.3039569630438876</v>
      </c>
    </row>
    <row r="1026" spans="1:17" hidden="1" x14ac:dyDescent="0.25">
      <c r="A1026" s="92" t="s">
        <v>11</v>
      </c>
      <c r="B1026" s="92" t="s">
        <v>12</v>
      </c>
      <c r="C1026" s="92" t="s">
        <v>43</v>
      </c>
      <c r="D1026" s="92" t="s">
        <v>43</v>
      </c>
      <c r="E1026" s="92" t="s">
        <v>46</v>
      </c>
      <c r="F1026" s="92" t="s">
        <v>222</v>
      </c>
      <c r="G1026" s="100" t="s">
        <v>147</v>
      </c>
      <c r="H1026" s="98">
        <v>0</v>
      </c>
      <c r="I1026" s="98">
        <v>0</v>
      </c>
      <c r="J1026" s="99">
        <v>0</v>
      </c>
      <c r="K1026" s="99">
        <v>0</v>
      </c>
      <c r="L1026" s="99">
        <v>0</v>
      </c>
      <c r="M1026" s="99">
        <v>0</v>
      </c>
      <c r="N1026" s="99">
        <v>0</v>
      </c>
      <c r="O1026" s="99">
        <v>0</v>
      </c>
      <c r="P1026" s="98">
        <v>0</v>
      </c>
      <c r="Q1026" s="98">
        <v>0</v>
      </c>
    </row>
    <row r="1027" spans="1:17" hidden="1" x14ac:dyDescent="0.25">
      <c r="A1027" s="92" t="s">
        <v>11</v>
      </c>
      <c r="B1027" s="92" t="s">
        <v>12</v>
      </c>
      <c r="C1027" s="92" t="s">
        <v>43</v>
      </c>
      <c r="D1027" s="92" t="s">
        <v>43</v>
      </c>
      <c r="E1027" s="92" t="s">
        <v>46</v>
      </c>
      <c r="F1027" s="92" t="s">
        <v>201</v>
      </c>
      <c r="G1027" s="100" t="s">
        <v>147</v>
      </c>
      <c r="H1027" s="98">
        <v>115.56168995311029</v>
      </c>
      <c r="I1027" s="98">
        <v>132.45805627101589</v>
      </c>
      <c r="J1027" s="99">
        <v>170.61459931980613</v>
      </c>
      <c r="K1027" s="99">
        <v>172.34019806900284</v>
      </c>
      <c r="L1027" s="99">
        <v>176.65069383914528</v>
      </c>
      <c r="M1027" s="99">
        <v>185.74944962951326</v>
      </c>
      <c r="N1027" s="99">
        <v>211.0270412607054</v>
      </c>
      <c r="O1027" s="99">
        <v>235.21804020165391</v>
      </c>
      <c r="P1027" s="98">
        <v>251.80619025922812</v>
      </c>
      <c r="Q1027" s="98">
        <v>261.0440054197469</v>
      </c>
    </row>
    <row r="1028" spans="1:17" hidden="1" x14ac:dyDescent="0.25">
      <c r="A1028" s="92" t="s">
        <v>11</v>
      </c>
      <c r="B1028" s="92" t="s">
        <v>12</v>
      </c>
      <c r="C1028" s="92" t="s">
        <v>43</v>
      </c>
      <c r="D1028" s="92" t="s">
        <v>43</v>
      </c>
      <c r="E1028" s="92" t="s">
        <v>46</v>
      </c>
      <c r="F1028" s="92" t="s">
        <v>207</v>
      </c>
      <c r="G1028" s="100" t="s">
        <v>147</v>
      </c>
      <c r="H1028" s="98">
        <v>399.92221626655174</v>
      </c>
      <c r="I1028" s="98">
        <v>444.90879825673505</v>
      </c>
      <c r="J1028" s="99">
        <v>591.02296903951492</v>
      </c>
      <c r="K1028" s="99">
        <v>624.18784701009724</v>
      </c>
      <c r="L1028" s="99">
        <v>716.422939753827</v>
      </c>
      <c r="M1028" s="99">
        <v>760.64865147060425</v>
      </c>
      <c r="N1028" s="99">
        <v>807.25627719186105</v>
      </c>
      <c r="O1028" s="99">
        <v>861.90816822454212</v>
      </c>
      <c r="P1028" s="98">
        <v>919.03516958747934</v>
      </c>
      <c r="Q1028" s="98">
        <v>914.35376941017614</v>
      </c>
    </row>
    <row r="1029" spans="1:17" hidden="1" x14ac:dyDescent="0.25">
      <c r="A1029" s="92" t="s">
        <v>11</v>
      </c>
      <c r="B1029" s="92" t="s">
        <v>12</v>
      </c>
      <c r="C1029" s="92" t="s">
        <v>43</v>
      </c>
      <c r="D1029" s="92" t="s">
        <v>43</v>
      </c>
      <c r="E1029" s="92" t="s">
        <v>46</v>
      </c>
      <c r="F1029" s="92" t="s">
        <v>218</v>
      </c>
      <c r="G1029" s="100" t="s">
        <v>147</v>
      </c>
      <c r="H1029" s="98">
        <v>0</v>
      </c>
      <c r="I1029" s="98">
        <v>0</v>
      </c>
      <c r="J1029" s="99">
        <v>0</v>
      </c>
      <c r="K1029" s="99">
        <v>0</v>
      </c>
      <c r="L1029" s="99">
        <v>0</v>
      </c>
      <c r="M1029" s="99">
        <v>0</v>
      </c>
      <c r="N1029" s="99">
        <v>0</v>
      </c>
      <c r="O1029" s="99">
        <v>0</v>
      </c>
      <c r="P1029" s="98">
        <v>0</v>
      </c>
      <c r="Q1029" s="98">
        <v>0</v>
      </c>
    </row>
    <row r="1030" spans="1:17" hidden="1" x14ac:dyDescent="0.25">
      <c r="A1030" s="92" t="s">
        <v>11</v>
      </c>
      <c r="B1030" s="92" t="s">
        <v>12</v>
      </c>
      <c r="C1030" s="92" t="s">
        <v>43</v>
      </c>
      <c r="D1030" s="92" t="s">
        <v>43</v>
      </c>
      <c r="E1030" s="92" t="s">
        <v>46</v>
      </c>
      <c r="F1030" s="92" t="s">
        <v>194</v>
      </c>
      <c r="G1030" s="100" t="s">
        <v>147</v>
      </c>
      <c r="H1030" s="98">
        <v>0</v>
      </c>
      <c r="I1030" s="98">
        <v>0</v>
      </c>
      <c r="J1030" s="99">
        <v>0</v>
      </c>
      <c r="K1030" s="99">
        <v>0</v>
      </c>
      <c r="L1030" s="99">
        <v>0</v>
      </c>
      <c r="M1030" s="99">
        <v>0</v>
      </c>
      <c r="N1030" s="99">
        <v>0</v>
      </c>
      <c r="O1030" s="99">
        <v>0</v>
      </c>
      <c r="P1030" s="98">
        <v>0</v>
      </c>
      <c r="Q1030" s="98">
        <v>0</v>
      </c>
    </row>
    <row r="1031" spans="1:17" hidden="1" x14ac:dyDescent="0.25">
      <c r="A1031" s="92" t="s">
        <v>11</v>
      </c>
      <c r="B1031" s="92" t="s">
        <v>12</v>
      </c>
      <c r="C1031" s="92" t="s">
        <v>43</v>
      </c>
      <c r="D1031" s="92" t="s">
        <v>43</v>
      </c>
      <c r="E1031" s="92" t="s">
        <v>46</v>
      </c>
      <c r="F1031" s="92" t="s">
        <v>195</v>
      </c>
      <c r="G1031" s="100" t="s">
        <v>147</v>
      </c>
      <c r="H1031" s="98">
        <v>0</v>
      </c>
      <c r="I1031" s="98">
        <v>0</v>
      </c>
      <c r="J1031" s="99">
        <v>0</v>
      </c>
      <c r="K1031" s="99">
        <v>0</v>
      </c>
      <c r="L1031" s="99">
        <v>0</v>
      </c>
      <c r="M1031" s="99">
        <v>0</v>
      </c>
      <c r="N1031" s="99">
        <v>0</v>
      </c>
      <c r="O1031" s="99">
        <v>0</v>
      </c>
      <c r="P1031" s="98">
        <v>0</v>
      </c>
      <c r="Q1031" s="98">
        <v>0</v>
      </c>
    </row>
    <row r="1032" spans="1:17" hidden="1" x14ac:dyDescent="0.25">
      <c r="A1032" s="92" t="s">
        <v>11</v>
      </c>
      <c r="B1032" s="92" t="s">
        <v>12</v>
      </c>
      <c r="C1032" s="92" t="s">
        <v>43</v>
      </c>
      <c r="D1032" s="92" t="s">
        <v>43</v>
      </c>
      <c r="E1032" s="92" t="s">
        <v>46</v>
      </c>
      <c r="F1032" s="92" t="s">
        <v>209</v>
      </c>
      <c r="G1032" s="100" t="s">
        <v>147</v>
      </c>
      <c r="H1032" s="98">
        <v>223.35851303565636</v>
      </c>
      <c r="I1032" s="98">
        <v>241.47946344060756</v>
      </c>
      <c r="J1032" s="99">
        <v>294.81432814555751</v>
      </c>
      <c r="K1032" s="99">
        <v>298.50064116309682</v>
      </c>
      <c r="L1032" s="99">
        <v>311.30196377616244</v>
      </c>
      <c r="M1032" s="99">
        <v>326.6092133854799</v>
      </c>
      <c r="N1032" s="99">
        <v>350.32886672171713</v>
      </c>
      <c r="O1032" s="99">
        <v>393.05041913692406</v>
      </c>
      <c r="P1032" s="98">
        <v>452.97995425463239</v>
      </c>
      <c r="Q1032" s="98">
        <v>480.89224427051283</v>
      </c>
    </row>
    <row r="1033" spans="1:17" hidden="1" x14ac:dyDescent="0.25">
      <c r="A1033" s="92" t="s">
        <v>11</v>
      </c>
      <c r="B1033" s="92" t="s">
        <v>12</v>
      </c>
      <c r="C1033" s="92" t="s">
        <v>43</v>
      </c>
      <c r="D1033" s="92" t="s">
        <v>43</v>
      </c>
      <c r="E1033" s="92" t="s">
        <v>46</v>
      </c>
      <c r="F1033" s="92" t="s">
        <v>208</v>
      </c>
      <c r="G1033" s="100" t="s">
        <v>147</v>
      </c>
      <c r="H1033" s="98">
        <v>82.772362034590046</v>
      </c>
      <c r="I1033" s="98">
        <v>84.732790271580797</v>
      </c>
      <c r="J1033" s="99">
        <v>99.600425924713477</v>
      </c>
      <c r="K1033" s="99">
        <v>102.22439683620723</v>
      </c>
      <c r="L1033" s="99">
        <v>106.19677329742527</v>
      </c>
      <c r="M1033" s="99">
        <v>112.20924227169047</v>
      </c>
      <c r="N1033" s="99">
        <v>123.63676633666208</v>
      </c>
      <c r="O1033" s="99">
        <v>139.89650842044946</v>
      </c>
      <c r="P1033" s="98">
        <v>158.09695678484979</v>
      </c>
      <c r="Q1033" s="98">
        <v>160.35029696920506</v>
      </c>
    </row>
    <row r="1034" spans="1:17" hidden="1" x14ac:dyDescent="0.25">
      <c r="A1034" s="92" t="s">
        <v>11</v>
      </c>
      <c r="B1034" s="92" t="s">
        <v>12</v>
      </c>
      <c r="C1034" s="92" t="s">
        <v>43</v>
      </c>
      <c r="D1034" s="92" t="s">
        <v>43</v>
      </c>
      <c r="E1034" s="92" t="s">
        <v>46</v>
      </c>
      <c r="F1034" s="92" t="s">
        <v>261</v>
      </c>
      <c r="G1034" s="100" t="s">
        <v>147</v>
      </c>
      <c r="H1034" s="98">
        <v>0</v>
      </c>
      <c r="I1034" s="98">
        <v>0</v>
      </c>
      <c r="J1034" s="99">
        <v>0</v>
      </c>
      <c r="K1034" s="99">
        <v>0</v>
      </c>
      <c r="L1034" s="99">
        <v>0</v>
      </c>
      <c r="M1034" s="99">
        <v>0</v>
      </c>
      <c r="N1034" s="99">
        <v>0</v>
      </c>
      <c r="O1034" s="99">
        <v>0</v>
      </c>
      <c r="P1034" s="98">
        <v>0</v>
      </c>
      <c r="Q1034" s="98">
        <v>0</v>
      </c>
    </row>
    <row r="1035" spans="1:17" hidden="1" x14ac:dyDescent="0.25">
      <c r="A1035" s="92" t="s">
        <v>11</v>
      </c>
      <c r="B1035" s="92" t="s">
        <v>12</v>
      </c>
      <c r="C1035" s="92" t="s">
        <v>43</v>
      </c>
      <c r="D1035" s="92" t="s">
        <v>43</v>
      </c>
      <c r="E1035" s="92" t="s">
        <v>46</v>
      </c>
      <c r="F1035" s="92" t="s">
        <v>196</v>
      </c>
      <c r="G1035" s="100" t="s">
        <v>147</v>
      </c>
      <c r="H1035" s="98">
        <v>249.76095379533137</v>
      </c>
      <c r="I1035" s="98">
        <v>258.91516821052812</v>
      </c>
      <c r="J1035" s="99">
        <v>338.68473431030577</v>
      </c>
      <c r="K1035" s="99">
        <v>360.82127714683696</v>
      </c>
      <c r="L1035" s="99">
        <v>380.13347641545511</v>
      </c>
      <c r="M1035" s="99">
        <v>414.57916438582811</v>
      </c>
      <c r="N1035" s="99">
        <v>444.28064801900803</v>
      </c>
      <c r="O1035" s="99">
        <v>484.65271575215627</v>
      </c>
      <c r="P1035" s="98">
        <v>532.72381162049248</v>
      </c>
      <c r="Q1035" s="98">
        <v>538.82629943850588</v>
      </c>
    </row>
    <row r="1036" spans="1:17" hidden="1" x14ac:dyDescent="0.25">
      <c r="A1036" s="92" t="s">
        <v>11</v>
      </c>
      <c r="B1036" s="92" t="s">
        <v>12</v>
      </c>
      <c r="C1036" s="92" t="s">
        <v>43</v>
      </c>
      <c r="D1036" s="92" t="s">
        <v>43</v>
      </c>
      <c r="E1036" s="92" t="s">
        <v>46</v>
      </c>
      <c r="F1036" s="92" t="s">
        <v>197</v>
      </c>
      <c r="G1036" s="100" t="s">
        <v>147</v>
      </c>
      <c r="H1036" s="98">
        <v>156.86070505331011</v>
      </c>
      <c r="I1036" s="98">
        <v>178.89319235370647</v>
      </c>
      <c r="J1036" s="99">
        <v>250.05721287690716</v>
      </c>
      <c r="K1036" s="99">
        <v>260.03092898872285</v>
      </c>
      <c r="L1036" s="99">
        <v>271.04771047681163</v>
      </c>
      <c r="M1036" s="99">
        <v>292.46782379480089</v>
      </c>
      <c r="N1036" s="99">
        <v>329.0644119215093</v>
      </c>
      <c r="O1036" s="99">
        <v>354.03279491613807</v>
      </c>
      <c r="P1036" s="98">
        <v>363.17784301399462</v>
      </c>
      <c r="Q1036" s="98">
        <v>354.18518948182162</v>
      </c>
    </row>
    <row r="1037" spans="1:17" hidden="1" x14ac:dyDescent="0.25">
      <c r="A1037" s="92" t="s">
        <v>11</v>
      </c>
      <c r="B1037" s="92" t="s">
        <v>12</v>
      </c>
      <c r="C1037" s="92" t="s">
        <v>43</v>
      </c>
      <c r="D1037" s="92" t="s">
        <v>43</v>
      </c>
      <c r="E1037" s="92" t="s">
        <v>46</v>
      </c>
      <c r="F1037" s="92" t="s">
        <v>229</v>
      </c>
      <c r="G1037" s="100" t="s">
        <v>147</v>
      </c>
      <c r="H1037" s="98">
        <v>0</v>
      </c>
      <c r="I1037" s="98">
        <v>0</v>
      </c>
      <c r="J1037" s="99">
        <v>0</v>
      </c>
      <c r="K1037" s="99">
        <v>0</v>
      </c>
      <c r="L1037" s="99">
        <v>0</v>
      </c>
      <c r="M1037" s="99">
        <v>0</v>
      </c>
      <c r="N1037" s="99">
        <v>0</v>
      </c>
      <c r="O1037" s="99">
        <v>0</v>
      </c>
      <c r="P1037" s="98">
        <v>0</v>
      </c>
      <c r="Q1037" s="98">
        <v>0</v>
      </c>
    </row>
    <row r="1038" spans="1:17" hidden="1" x14ac:dyDescent="0.25">
      <c r="A1038" s="92" t="s">
        <v>11</v>
      </c>
      <c r="B1038" s="92" t="s">
        <v>12</v>
      </c>
      <c r="C1038" s="92" t="s">
        <v>43</v>
      </c>
      <c r="D1038" s="92" t="s">
        <v>43</v>
      </c>
      <c r="E1038" s="92" t="s">
        <v>46</v>
      </c>
      <c r="F1038" s="92" t="s">
        <v>198</v>
      </c>
      <c r="G1038" s="100" t="s">
        <v>147</v>
      </c>
      <c r="H1038" s="98">
        <v>0</v>
      </c>
      <c r="I1038" s="98">
        <v>0</v>
      </c>
      <c r="J1038" s="99">
        <v>0</v>
      </c>
      <c r="K1038" s="99">
        <v>0</v>
      </c>
      <c r="L1038" s="99">
        <v>0</v>
      </c>
      <c r="M1038" s="99">
        <v>0</v>
      </c>
      <c r="N1038" s="99">
        <v>0</v>
      </c>
      <c r="O1038" s="99">
        <v>0</v>
      </c>
      <c r="P1038" s="98">
        <v>0</v>
      </c>
      <c r="Q1038" s="98">
        <v>0</v>
      </c>
    </row>
    <row r="1039" spans="1:17" hidden="1" x14ac:dyDescent="0.25">
      <c r="A1039" s="92" t="s">
        <v>11</v>
      </c>
      <c r="B1039" s="92" t="s">
        <v>12</v>
      </c>
      <c r="C1039" s="92" t="s">
        <v>43</v>
      </c>
      <c r="D1039" s="92" t="s">
        <v>43</v>
      </c>
      <c r="E1039" s="92" t="s">
        <v>46</v>
      </c>
      <c r="F1039" s="92" t="s">
        <v>231</v>
      </c>
      <c r="G1039" s="100" t="s">
        <v>147</v>
      </c>
      <c r="H1039" s="98">
        <v>0</v>
      </c>
      <c r="I1039" s="98">
        <v>0</v>
      </c>
      <c r="J1039" s="99">
        <v>0</v>
      </c>
      <c r="K1039" s="99">
        <v>0</v>
      </c>
      <c r="L1039" s="99">
        <v>0</v>
      </c>
      <c r="M1039" s="99">
        <v>0</v>
      </c>
      <c r="N1039" s="99">
        <v>0</v>
      </c>
      <c r="O1039" s="99">
        <v>0</v>
      </c>
      <c r="P1039" s="98">
        <v>0</v>
      </c>
      <c r="Q1039" s="98">
        <v>0</v>
      </c>
    </row>
    <row r="1040" spans="1:17" hidden="1" x14ac:dyDescent="0.25">
      <c r="A1040" s="92" t="s">
        <v>11</v>
      </c>
      <c r="B1040" s="92" t="s">
        <v>12</v>
      </c>
      <c r="C1040" s="92" t="s">
        <v>43</v>
      </c>
      <c r="D1040" s="92" t="s">
        <v>43</v>
      </c>
      <c r="E1040" s="92" t="s">
        <v>46</v>
      </c>
      <c r="F1040" s="92" t="s">
        <v>230</v>
      </c>
      <c r="G1040" s="100" t="s">
        <v>147</v>
      </c>
      <c r="H1040" s="98">
        <v>0</v>
      </c>
      <c r="I1040" s="98">
        <v>0</v>
      </c>
      <c r="J1040" s="99">
        <v>0</v>
      </c>
      <c r="K1040" s="99">
        <v>0</v>
      </c>
      <c r="L1040" s="99">
        <v>0</v>
      </c>
      <c r="M1040" s="99">
        <v>0</v>
      </c>
      <c r="N1040" s="99">
        <v>0</v>
      </c>
      <c r="O1040" s="99">
        <v>0</v>
      </c>
      <c r="P1040" s="98">
        <v>0</v>
      </c>
      <c r="Q1040" s="98">
        <v>0</v>
      </c>
    </row>
    <row r="1041" spans="1:17" hidden="1" x14ac:dyDescent="0.25">
      <c r="A1041" s="92" t="s">
        <v>11</v>
      </c>
      <c r="B1041" s="92" t="s">
        <v>12</v>
      </c>
      <c r="C1041" s="92" t="s">
        <v>43</v>
      </c>
      <c r="D1041" s="92" t="s">
        <v>43</v>
      </c>
      <c r="E1041" s="92" t="s">
        <v>46</v>
      </c>
      <c r="F1041" s="92" t="s">
        <v>262</v>
      </c>
      <c r="G1041" s="100" t="s">
        <v>147</v>
      </c>
      <c r="H1041" s="98">
        <v>50.455036575042918</v>
      </c>
      <c r="I1041" s="98">
        <v>55.053199111097229</v>
      </c>
      <c r="J1041" s="99">
        <v>71.42329060441331</v>
      </c>
      <c r="K1041" s="99">
        <v>73.399351875303182</v>
      </c>
      <c r="L1041" s="99">
        <v>80.479779734233645</v>
      </c>
      <c r="M1041" s="99">
        <v>87.117554417951411</v>
      </c>
      <c r="N1041" s="99">
        <v>90.45673388980164</v>
      </c>
      <c r="O1041" s="99">
        <v>93.706658095063872</v>
      </c>
      <c r="P1041" s="98">
        <v>106.02287648961206</v>
      </c>
      <c r="Q1041" s="98">
        <v>105.29859271676668</v>
      </c>
    </row>
    <row r="1042" spans="1:17" hidden="1" x14ac:dyDescent="0.25">
      <c r="A1042" s="92" t="s">
        <v>11</v>
      </c>
      <c r="B1042" s="92" t="s">
        <v>12</v>
      </c>
      <c r="C1042" s="92" t="s">
        <v>43</v>
      </c>
      <c r="D1042" s="92" t="s">
        <v>43</v>
      </c>
      <c r="E1042" s="92" t="s">
        <v>46</v>
      </c>
      <c r="F1042" s="92" t="s">
        <v>263</v>
      </c>
      <c r="G1042" s="100" t="s">
        <v>147</v>
      </c>
      <c r="H1042" s="98">
        <v>0</v>
      </c>
      <c r="I1042" s="98">
        <v>0</v>
      </c>
      <c r="J1042" s="99">
        <v>0</v>
      </c>
      <c r="K1042" s="99">
        <v>0</v>
      </c>
      <c r="L1042" s="99">
        <v>0</v>
      </c>
      <c r="M1042" s="99">
        <v>0</v>
      </c>
      <c r="N1042" s="99">
        <v>0</v>
      </c>
      <c r="O1042" s="99">
        <v>0</v>
      </c>
      <c r="P1042" s="98">
        <v>0</v>
      </c>
      <c r="Q1042" s="98">
        <v>0</v>
      </c>
    </row>
    <row r="1043" spans="1:17" hidden="1" x14ac:dyDescent="0.25">
      <c r="A1043" s="92" t="s">
        <v>11</v>
      </c>
      <c r="B1043" s="92" t="s">
        <v>12</v>
      </c>
      <c r="C1043" s="92" t="s">
        <v>43</v>
      </c>
      <c r="D1043" s="92" t="s">
        <v>43</v>
      </c>
      <c r="E1043" s="92" t="s">
        <v>46</v>
      </c>
      <c r="F1043" s="92" t="s">
        <v>205</v>
      </c>
      <c r="G1043" s="100" t="s">
        <v>147</v>
      </c>
      <c r="H1043" s="98">
        <v>605.85905057613013</v>
      </c>
      <c r="I1043" s="98">
        <v>645.4371076911134</v>
      </c>
      <c r="J1043" s="99">
        <v>783.598894497679</v>
      </c>
      <c r="K1043" s="99">
        <v>754.73631951437051</v>
      </c>
      <c r="L1043" s="99">
        <v>796.66024110770763</v>
      </c>
      <c r="M1043" s="99">
        <v>799.00225828271982</v>
      </c>
      <c r="N1043" s="99">
        <v>836.06077345681865</v>
      </c>
      <c r="O1043" s="99">
        <v>895.16487489033466</v>
      </c>
      <c r="P1043" s="98">
        <v>948.79129785608347</v>
      </c>
      <c r="Q1043" s="98">
        <v>939.1972082653607</v>
      </c>
    </row>
    <row r="1044" spans="1:17" hidden="1" x14ac:dyDescent="0.25">
      <c r="A1044" s="92" t="s">
        <v>11</v>
      </c>
      <c r="B1044" s="92" t="s">
        <v>12</v>
      </c>
      <c r="C1044" s="92" t="s">
        <v>43</v>
      </c>
      <c r="D1044" s="92" t="s">
        <v>43</v>
      </c>
      <c r="E1044" s="92" t="s">
        <v>46</v>
      </c>
      <c r="F1044" s="92" t="s">
        <v>204</v>
      </c>
      <c r="G1044" s="100" t="s">
        <v>147</v>
      </c>
      <c r="H1044" s="98">
        <v>351.40760988622759</v>
      </c>
      <c r="I1044" s="98">
        <v>381.67083611488772</v>
      </c>
      <c r="J1044" s="99">
        <v>482.62316587871976</v>
      </c>
      <c r="K1044" s="99">
        <v>474.90390965738982</v>
      </c>
      <c r="L1044" s="99">
        <v>490.78267873528898</v>
      </c>
      <c r="M1044" s="99">
        <v>517.60438724153255</v>
      </c>
      <c r="N1044" s="99">
        <v>575.62745296429046</v>
      </c>
      <c r="O1044" s="99">
        <v>643.26227281999741</v>
      </c>
      <c r="P1044" s="98">
        <v>715.66612849997682</v>
      </c>
      <c r="Q1044" s="98">
        <v>735.63982838093659</v>
      </c>
    </row>
    <row r="1045" spans="1:17" hidden="1" x14ac:dyDescent="0.25">
      <c r="A1045" s="92" t="s">
        <v>11</v>
      </c>
      <c r="B1045" s="92" t="s">
        <v>12</v>
      </c>
      <c r="C1045" s="92" t="s">
        <v>43</v>
      </c>
      <c r="D1045" s="92" t="s">
        <v>43</v>
      </c>
      <c r="E1045" s="92" t="s">
        <v>46</v>
      </c>
      <c r="F1045" s="92" t="s">
        <v>228</v>
      </c>
      <c r="G1045" s="100" t="s">
        <v>147</v>
      </c>
      <c r="H1045" s="98">
        <v>0</v>
      </c>
      <c r="I1045" s="98">
        <v>0</v>
      </c>
      <c r="J1045" s="99">
        <v>0</v>
      </c>
      <c r="K1045" s="99">
        <v>0</v>
      </c>
      <c r="L1045" s="99">
        <v>0</v>
      </c>
      <c r="M1045" s="99">
        <v>0</v>
      </c>
      <c r="N1045" s="99">
        <v>0</v>
      </c>
      <c r="O1045" s="99">
        <v>0</v>
      </c>
      <c r="P1045" s="98">
        <v>0</v>
      </c>
      <c r="Q1045" s="98">
        <v>0</v>
      </c>
    </row>
    <row r="1046" spans="1:17" hidden="1" x14ac:dyDescent="0.25">
      <c r="A1046" s="92" t="s">
        <v>11</v>
      </c>
      <c r="B1046" s="92" t="s">
        <v>12</v>
      </c>
      <c r="C1046" s="92" t="s">
        <v>43</v>
      </c>
      <c r="D1046" s="92" t="s">
        <v>43</v>
      </c>
      <c r="E1046" s="92" t="s">
        <v>46</v>
      </c>
      <c r="F1046" s="92" t="s">
        <v>202</v>
      </c>
      <c r="G1046" s="100" t="s">
        <v>147</v>
      </c>
      <c r="H1046" s="98">
        <v>201.92493485048757</v>
      </c>
      <c r="I1046" s="98">
        <v>213.79268756263576</v>
      </c>
      <c r="J1046" s="99">
        <v>278.7971491328459</v>
      </c>
      <c r="K1046" s="99">
        <v>302.06575192519432</v>
      </c>
      <c r="L1046" s="99">
        <v>322.49786564712321</v>
      </c>
      <c r="M1046" s="99">
        <v>345.27920571669108</v>
      </c>
      <c r="N1046" s="99">
        <v>378.8735665239434</v>
      </c>
      <c r="O1046" s="99">
        <v>443.17312453566512</v>
      </c>
      <c r="P1046" s="98">
        <v>444.97795430687768</v>
      </c>
      <c r="Q1046" s="98">
        <v>416.86204532204931</v>
      </c>
    </row>
    <row r="1047" spans="1:17" hidden="1" x14ac:dyDescent="0.25">
      <c r="A1047" s="92" t="s">
        <v>11</v>
      </c>
      <c r="B1047" s="92" t="s">
        <v>12</v>
      </c>
      <c r="C1047" s="92" t="s">
        <v>43</v>
      </c>
      <c r="D1047" s="92" t="s">
        <v>43</v>
      </c>
      <c r="E1047" s="92" t="s">
        <v>46</v>
      </c>
      <c r="F1047" s="92" t="s">
        <v>264</v>
      </c>
      <c r="G1047" s="100" t="s">
        <v>147</v>
      </c>
      <c r="H1047" s="98">
        <v>0</v>
      </c>
      <c r="I1047" s="98">
        <v>0</v>
      </c>
      <c r="J1047" s="99">
        <v>0</v>
      </c>
      <c r="K1047" s="99">
        <v>0</v>
      </c>
      <c r="L1047" s="99">
        <v>0</v>
      </c>
      <c r="M1047" s="99">
        <v>0</v>
      </c>
      <c r="N1047" s="99">
        <v>0</v>
      </c>
      <c r="O1047" s="99">
        <v>0</v>
      </c>
      <c r="P1047" s="98">
        <v>0</v>
      </c>
      <c r="Q1047" s="98">
        <v>0</v>
      </c>
    </row>
    <row r="1048" spans="1:17" hidden="1" x14ac:dyDescent="0.25">
      <c r="A1048" s="92" t="s">
        <v>11</v>
      </c>
      <c r="B1048" s="92" t="s">
        <v>12</v>
      </c>
      <c r="C1048" s="92" t="s">
        <v>43</v>
      </c>
      <c r="D1048" s="92" t="s">
        <v>43</v>
      </c>
      <c r="E1048" s="92" t="s">
        <v>46</v>
      </c>
      <c r="F1048" s="92" t="s">
        <v>210</v>
      </c>
      <c r="G1048" s="100" t="s">
        <v>147</v>
      </c>
      <c r="H1048" s="98">
        <v>0</v>
      </c>
      <c r="I1048" s="98">
        <v>0</v>
      </c>
      <c r="J1048" s="99">
        <v>0</v>
      </c>
      <c r="K1048" s="99">
        <v>0</v>
      </c>
      <c r="L1048" s="99">
        <v>0</v>
      </c>
      <c r="M1048" s="99">
        <v>0</v>
      </c>
      <c r="N1048" s="99">
        <v>0</v>
      </c>
      <c r="O1048" s="99">
        <v>0</v>
      </c>
      <c r="P1048" s="98">
        <v>0</v>
      </c>
      <c r="Q1048" s="98">
        <v>0</v>
      </c>
    </row>
    <row r="1049" spans="1:17" hidden="1" x14ac:dyDescent="0.25">
      <c r="A1049" s="92" t="s">
        <v>11</v>
      </c>
      <c r="B1049" s="92" t="s">
        <v>12</v>
      </c>
      <c r="C1049" s="92" t="s">
        <v>43</v>
      </c>
      <c r="D1049" s="92" t="s">
        <v>43</v>
      </c>
      <c r="E1049" s="92" t="s">
        <v>46</v>
      </c>
      <c r="F1049" s="92" t="s">
        <v>199</v>
      </c>
      <c r="G1049" s="100" t="s">
        <v>147</v>
      </c>
      <c r="H1049" s="98">
        <v>881.739889939357</v>
      </c>
      <c r="I1049" s="98">
        <v>894.30945215514623</v>
      </c>
      <c r="J1049" s="99">
        <v>1084.644562171793</v>
      </c>
      <c r="K1049" s="99">
        <v>1128.582568081652</v>
      </c>
      <c r="L1049" s="99">
        <v>1209.0817251091405</v>
      </c>
      <c r="M1049" s="99">
        <v>1241.557458917084</v>
      </c>
      <c r="N1049" s="99">
        <v>1295.5545540602698</v>
      </c>
      <c r="O1049" s="99">
        <v>1372.0822244179426</v>
      </c>
      <c r="P1049" s="98">
        <v>1426.1618750501627</v>
      </c>
      <c r="Q1049" s="98">
        <v>1430.3623421872787</v>
      </c>
    </row>
    <row r="1050" spans="1:17" hidden="1" x14ac:dyDescent="0.25">
      <c r="A1050" s="92" t="s">
        <v>11</v>
      </c>
      <c r="B1050" s="92" t="s">
        <v>12</v>
      </c>
      <c r="C1050" s="92" t="s">
        <v>43</v>
      </c>
      <c r="D1050" s="92" t="s">
        <v>43</v>
      </c>
      <c r="E1050" s="92" t="s">
        <v>46</v>
      </c>
      <c r="F1050" s="92" t="s">
        <v>219</v>
      </c>
      <c r="G1050" s="100" t="s">
        <v>147</v>
      </c>
      <c r="H1050" s="98">
        <v>0</v>
      </c>
      <c r="I1050" s="98">
        <v>0</v>
      </c>
      <c r="J1050" s="99">
        <v>0</v>
      </c>
      <c r="K1050" s="99">
        <v>0</v>
      </c>
      <c r="L1050" s="99">
        <v>0</v>
      </c>
      <c r="M1050" s="99">
        <v>0</v>
      </c>
      <c r="N1050" s="99">
        <v>0</v>
      </c>
      <c r="O1050" s="99">
        <v>0</v>
      </c>
      <c r="P1050" s="98">
        <v>0</v>
      </c>
      <c r="Q1050" s="98">
        <v>0</v>
      </c>
    </row>
    <row r="1051" spans="1:17" hidden="1" x14ac:dyDescent="0.25">
      <c r="A1051" s="92" t="s">
        <v>11</v>
      </c>
      <c r="B1051" s="92" t="s">
        <v>12</v>
      </c>
      <c r="C1051" s="92" t="s">
        <v>43</v>
      </c>
      <c r="D1051" s="92" t="s">
        <v>43</v>
      </c>
      <c r="E1051" s="92" t="s">
        <v>46</v>
      </c>
      <c r="F1051" s="92" t="s">
        <v>200</v>
      </c>
      <c r="G1051" s="100" t="s">
        <v>147</v>
      </c>
      <c r="H1051" s="98">
        <v>121.36415573206045</v>
      </c>
      <c r="I1051" s="98">
        <v>124.21903984372662</v>
      </c>
      <c r="J1051" s="99">
        <v>152.86456775487892</v>
      </c>
      <c r="K1051" s="99">
        <v>157.97758530391235</v>
      </c>
      <c r="L1051" s="99">
        <v>163.32520035563454</v>
      </c>
      <c r="M1051" s="99">
        <v>172.77532532866871</v>
      </c>
      <c r="N1051" s="99">
        <v>182.1981316852935</v>
      </c>
      <c r="O1051" s="99">
        <v>197.09303401945573</v>
      </c>
      <c r="P1051" s="98">
        <v>206.26636580855575</v>
      </c>
      <c r="Q1051" s="98">
        <v>203.0869340942964</v>
      </c>
    </row>
    <row r="1052" spans="1:17" hidden="1" x14ac:dyDescent="0.25">
      <c r="A1052" s="92" t="s">
        <v>11</v>
      </c>
      <c r="B1052" s="92" t="s">
        <v>12</v>
      </c>
      <c r="C1052" s="92" t="s">
        <v>47</v>
      </c>
      <c r="D1052" s="92" t="s">
        <v>47</v>
      </c>
      <c r="E1052" s="92" t="s">
        <v>36</v>
      </c>
      <c r="F1052" s="92" t="s">
        <v>260</v>
      </c>
      <c r="G1052" s="100" t="s">
        <v>147</v>
      </c>
      <c r="H1052" s="98">
        <v>0.54440659715564488</v>
      </c>
      <c r="I1052" s="98">
        <v>0.79939357503275066</v>
      </c>
      <c r="J1052" s="99">
        <v>1.1453902850582545</v>
      </c>
      <c r="K1052" s="99">
        <v>1.6201733695198264</v>
      </c>
      <c r="L1052" s="99">
        <v>2.2609602285766992</v>
      </c>
      <c r="M1052" s="99">
        <v>3.1093316512087865</v>
      </c>
      <c r="N1052" s="99">
        <v>4.0965419340946436</v>
      </c>
      <c r="O1052" s="99">
        <v>5.2404495098585731</v>
      </c>
      <c r="P1052" s="98">
        <v>6.5584597267646654</v>
      </c>
      <c r="Q1052" s="98">
        <v>8.3164522279133628</v>
      </c>
    </row>
    <row r="1053" spans="1:17" hidden="1" x14ac:dyDescent="0.25">
      <c r="A1053" s="92" t="s">
        <v>11</v>
      </c>
      <c r="B1053" s="92" t="s">
        <v>12</v>
      </c>
      <c r="C1053" s="92" t="s">
        <v>47</v>
      </c>
      <c r="D1053" s="92" t="s">
        <v>47</v>
      </c>
      <c r="E1053" s="92" t="s">
        <v>36</v>
      </c>
      <c r="F1053" s="92" t="s">
        <v>203</v>
      </c>
      <c r="G1053" s="100" t="s">
        <v>147</v>
      </c>
      <c r="H1053" s="98">
        <v>34.502397910354631</v>
      </c>
      <c r="I1053" s="98">
        <v>33.554390144932576</v>
      </c>
      <c r="J1053" s="99">
        <v>31.69513898584994</v>
      </c>
      <c r="K1053" s="99">
        <v>29.557342185105053</v>
      </c>
      <c r="L1053" s="99">
        <v>27.194951805768778</v>
      </c>
      <c r="M1053" s="99">
        <v>24.660149788709017</v>
      </c>
      <c r="N1053" s="99">
        <v>23.755808389785368</v>
      </c>
      <c r="O1053" s="99">
        <v>22.987738524860795</v>
      </c>
      <c r="P1053" s="98">
        <v>21.759121309263392</v>
      </c>
      <c r="Q1053" s="98">
        <v>20.822845562071091</v>
      </c>
    </row>
    <row r="1054" spans="1:17" hidden="1" x14ac:dyDescent="0.25">
      <c r="A1054" s="92" t="s">
        <v>11</v>
      </c>
      <c r="B1054" s="92" t="s">
        <v>12</v>
      </c>
      <c r="C1054" s="92" t="s">
        <v>47</v>
      </c>
      <c r="D1054" s="92" t="s">
        <v>47</v>
      </c>
      <c r="E1054" s="92" t="s">
        <v>36</v>
      </c>
      <c r="F1054" s="92" t="s">
        <v>191</v>
      </c>
      <c r="G1054" s="100" t="s">
        <v>147</v>
      </c>
      <c r="H1054" s="98">
        <v>0</v>
      </c>
      <c r="I1054" s="98">
        <v>0</v>
      </c>
      <c r="J1054" s="98">
        <v>0</v>
      </c>
      <c r="K1054" s="98">
        <v>0</v>
      </c>
      <c r="L1054" s="98">
        <v>0</v>
      </c>
      <c r="M1054" s="98">
        <v>0</v>
      </c>
      <c r="N1054" s="98">
        <v>0</v>
      </c>
      <c r="O1054" s="98">
        <v>0</v>
      </c>
      <c r="P1054" s="98">
        <v>0</v>
      </c>
      <c r="Q1054" s="98">
        <v>0</v>
      </c>
    </row>
    <row r="1055" spans="1:17" hidden="1" x14ac:dyDescent="0.25">
      <c r="A1055" s="92" t="s">
        <v>11</v>
      </c>
      <c r="B1055" s="92" t="s">
        <v>12</v>
      </c>
      <c r="C1055" s="92" t="s">
        <v>47</v>
      </c>
      <c r="D1055" s="92" t="s">
        <v>47</v>
      </c>
      <c r="E1055" s="92" t="s">
        <v>36</v>
      </c>
      <c r="F1055" s="92" t="s">
        <v>192</v>
      </c>
      <c r="G1055" s="100" t="s">
        <v>147</v>
      </c>
      <c r="H1055" s="98">
        <v>0</v>
      </c>
      <c r="I1055" s="98">
        <v>0</v>
      </c>
      <c r="J1055" s="98">
        <v>0</v>
      </c>
      <c r="K1055" s="98">
        <v>0</v>
      </c>
      <c r="L1055" s="98">
        <v>0</v>
      </c>
      <c r="M1055" s="98">
        <v>0</v>
      </c>
      <c r="N1055" s="98">
        <v>0</v>
      </c>
      <c r="O1055" s="98">
        <v>0</v>
      </c>
      <c r="P1055" s="98">
        <v>0</v>
      </c>
      <c r="Q1055" s="98">
        <v>0</v>
      </c>
    </row>
    <row r="1056" spans="1:17" hidden="1" x14ac:dyDescent="0.25">
      <c r="A1056" s="92" t="s">
        <v>11</v>
      </c>
      <c r="B1056" s="92" t="s">
        <v>12</v>
      </c>
      <c r="C1056" s="92" t="s">
        <v>47</v>
      </c>
      <c r="D1056" s="92" t="s">
        <v>47</v>
      </c>
      <c r="E1056" s="92" t="s">
        <v>36</v>
      </c>
      <c r="F1056" s="92" t="s">
        <v>206</v>
      </c>
      <c r="G1056" s="100" t="s">
        <v>147</v>
      </c>
      <c r="H1056" s="98">
        <v>0</v>
      </c>
      <c r="I1056" s="98">
        <v>0</v>
      </c>
      <c r="J1056" s="98">
        <v>0</v>
      </c>
      <c r="K1056" s="98">
        <v>0</v>
      </c>
      <c r="L1056" s="98">
        <v>0</v>
      </c>
      <c r="M1056" s="98">
        <v>0</v>
      </c>
      <c r="N1056" s="98">
        <v>0</v>
      </c>
      <c r="O1056" s="98">
        <v>0</v>
      </c>
      <c r="P1056" s="98">
        <v>0</v>
      </c>
      <c r="Q1056" s="98">
        <v>0</v>
      </c>
    </row>
    <row r="1057" spans="1:17" hidden="1" x14ac:dyDescent="0.25">
      <c r="A1057" s="92" t="s">
        <v>11</v>
      </c>
      <c r="B1057" s="92" t="s">
        <v>12</v>
      </c>
      <c r="C1057" s="92" t="s">
        <v>47</v>
      </c>
      <c r="D1057" s="92" t="s">
        <v>47</v>
      </c>
      <c r="E1057" s="92" t="s">
        <v>36</v>
      </c>
      <c r="F1057" s="92" t="s">
        <v>220</v>
      </c>
      <c r="G1057" s="100" t="s">
        <v>147</v>
      </c>
      <c r="H1057" s="98">
        <v>0</v>
      </c>
      <c r="I1057" s="98">
        <v>0</v>
      </c>
      <c r="J1057" s="98">
        <v>0</v>
      </c>
      <c r="K1057" s="98">
        <v>0</v>
      </c>
      <c r="L1057" s="98">
        <v>0</v>
      </c>
      <c r="M1057" s="98">
        <v>0</v>
      </c>
      <c r="N1057" s="98">
        <v>0</v>
      </c>
      <c r="O1057" s="98">
        <v>0</v>
      </c>
      <c r="P1057" s="98">
        <v>0</v>
      </c>
      <c r="Q1057" s="98">
        <v>0</v>
      </c>
    </row>
    <row r="1058" spans="1:17" hidden="1" x14ac:dyDescent="0.25">
      <c r="A1058" s="92" t="s">
        <v>11</v>
      </c>
      <c r="B1058" s="92" t="s">
        <v>12</v>
      </c>
      <c r="C1058" s="92" t="s">
        <v>47</v>
      </c>
      <c r="D1058" s="92" t="s">
        <v>47</v>
      </c>
      <c r="E1058" s="92" t="s">
        <v>36</v>
      </c>
      <c r="F1058" s="92" t="s">
        <v>224</v>
      </c>
      <c r="G1058" s="100" t="s">
        <v>147</v>
      </c>
      <c r="H1058" s="98">
        <v>0</v>
      </c>
      <c r="I1058" s="98">
        <v>0</v>
      </c>
      <c r="J1058" s="98">
        <v>0</v>
      </c>
      <c r="K1058" s="98">
        <v>0</v>
      </c>
      <c r="L1058" s="98">
        <v>0</v>
      </c>
      <c r="M1058" s="98">
        <v>0</v>
      </c>
      <c r="N1058" s="98">
        <v>0</v>
      </c>
      <c r="O1058" s="98">
        <v>0</v>
      </c>
      <c r="P1058" s="98">
        <v>0</v>
      </c>
      <c r="Q1058" s="98">
        <v>0</v>
      </c>
    </row>
    <row r="1059" spans="1:17" hidden="1" x14ac:dyDescent="0.25">
      <c r="A1059" s="92" t="s">
        <v>11</v>
      </c>
      <c r="B1059" s="92" t="s">
        <v>12</v>
      </c>
      <c r="C1059" s="92" t="s">
        <v>47</v>
      </c>
      <c r="D1059" s="92" t="s">
        <v>47</v>
      </c>
      <c r="E1059" s="92" t="s">
        <v>36</v>
      </c>
      <c r="F1059" s="92" t="s">
        <v>259</v>
      </c>
      <c r="G1059" s="100" t="s">
        <v>147</v>
      </c>
      <c r="H1059" s="98">
        <v>0</v>
      </c>
      <c r="I1059" s="98">
        <v>0</v>
      </c>
      <c r="J1059" s="98">
        <v>0</v>
      </c>
      <c r="K1059" s="98">
        <v>0</v>
      </c>
      <c r="L1059" s="98">
        <v>0</v>
      </c>
      <c r="M1059" s="98">
        <v>0</v>
      </c>
      <c r="N1059" s="98">
        <v>0</v>
      </c>
      <c r="O1059" s="98">
        <v>0</v>
      </c>
      <c r="P1059" s="98">
        <v>0</v>
      </c>
      <c r="Q1059" s="98">
        <v>0</v>
      </c>
    </row>
    <row r="1060" spans="1:17" hidden="1" x14ac:dyDescent="0.25">
      <c r="A1060" s="92" t="s">
        <v>11</v>
      </c>
      <c r="B1060" s="92" t="s">
        <v>12</v>
      </c>
      <c r="C1060" s="92" t="s">
        <v>47</v>
      </c>
      <c r="D1060" s="92" t="s">
        <v>47</v>
      </c>
      <c r="E1060" s="92" t="s">
        <v>36</v>
      </c>
      <c r="F1060" s="92" t="s">
        <v>223</v>
      </c>
      <c r="G1060" s="100" t="s">
        <v>147</v>
      </c>
      <c r="H1060" s="98">
        <v>1.5349673466427816</v>
      </c>
      <c r="I1060" s="98">
        <v>1.4148974835774966</v>
      </c>
      <c r="J1060" s="99">
        <v>1.2658920898394905</v>
      </c>
      <c r="K1060" s="99">
        <v>1.1181494122433422</v>
      </c>
      <c r="L1060" s="99">
        <v>0.97444436734939055</v>
      </c>
      <c r="M1060" s="99">
        <v>0.83696021726245151</v>
      </c>
      <c r="N1060" s="99">
        <v>0.72517017396933281</v>
      </c>
      <c r="O1060" s="99">
        <v>0.62037018000166855</v>
      </c>
      <c r="P1060" s="98">
        <v>0.51909771437523256</v>
      </c>
      <c r="Q1060" s="98">
        <v>0.43866948857866633</v>
      </c>
    </row>
    <row r="1061" spans="1:17" hidden="1" x14ac:dyDescent="0.25">
      <c r="A1061" s="92" t="s">
        <v>11</v>
      </c>
      <c r="B1061" s="92" t="s">
        <v>12</v>
      </c>
      <c r="C1061" s="92" t="s">
        <v>47</v>
      </c>
      <c r="D1061" s="92" t="s">
        <v>47</v>
      </c>
      <c r="E1061" s="92" t="s">
        <v>36</v>
      </c>
      <c r="F1061" s="92" t="s">
        <v>221</v>
      </c>
      <c r="G1061" s="100" t="s">
        <v>147</v>
      </c>
      <c r="H1061" s="98">
        <v>0</v>
      </c>
      <c r="I1061" s="98">
        <v>0</v>
      </c>
      <c r="J1061" s="98">
        <v>0</v>
      </c>
      <c r="K1061" s="98">
        <v>0</v>
      </c>
      <c r="L1061" s="98">
        <v>0</v>
      </c>
      <c r="M1061" s="98">
        <v>0</v>
      </c>
      <c r="N1061" s="98">
        <v>0</v>
      </c>
      <c r="O1061" s="98">
        <v>0</v>
      </c>
      <c r="P1061" s="98">
        <v>0</v>
      </c>
      <c r="Q1061" s="98">
        <v>0</v>
      </c>
    </row>
    <row r="1062" spans="1:17" hidden="1" x14ac:dyDescent="0.25">
      <c r="A1062" s="92" t="s">
        <v>11</v>
      </c>
      <c r="B1062" s="92" t="s">
        <v>12</v>
      </c>
      <c r="C1062" s="92" t="s">
        <v>47</v>
      </c>
      <c r="D1062" s="92" t="s">
        <v>47</v>
      </c>
      <c r="E1062" s="92" t="s">
        <v>36</v>
      </c>
      <c r="F1062" s="92" t="s">
        <v>222</v>
      </c>
      <c r="G1062" s="100" t="s">
        <v>147</v>
      </c>
      <c r="H1062" s="98">
        <v>2.4609758388277405</v>
      </c>
      <c r="I1062" s="98">
        <v>2.6428963068981726</v>
      </c>
      <c r="J1062" s="99">
        <v>2.7601013569547543</v>
      </c>
      <c r="K1062" s="99">
        <v>2.8457430394508707</v>
      </c>
      <c r="L1062" s="99">
        <v>2.8947402739642825</v>
      </c>
      <c r="M1062" s="99">
        <v>2.9019984858552177</v>
      </c>
      <c r="N1062" s="99">
        <v>1.3177516154473397</v>
      </c>
      <c r="O1062" s="99">
        <v>0.35490418288508652</v>
      </c>
      <c r="P1062" s="98">
        <v>9.3411979773367237E-2</v>
      </c>
      <c r="Q1062" s="98">
        <v>2.4534418678794245E-2</v>
      </c>
    </row>
    <row r="1063" spans="1:17" hidden="1" x14ac:dyDescent="0.25">
      <c r="A1063" s="92" t="s">
        <v>11</v>
      </c>
      <c r="B1063" s="92" t="s">
        <v>12</v>
      </c>
      <c r="C1063" s="92" t="s">
        <v>47</v>
      </c>
      <c r="D1063" s="92" t="s">
        <v>47</v>
      </c>
      <c r="E1063" s="92" t="s">
        <v>36</v>
      </c>
      <c r="F1063" s="92" t="s">
        <v>201</v>
      </c>
      <c r="G1063" s="100" t="s">
        <v>147</v>
      </c>
      <c r="H1063" s="98">
        <v>18.934031439616483</v>
      </c>
      <c r="I1063" s="98">
        <v>19.611998273596761</v>
      </c>
      <c r="J1063" s="99">
        <v>19.746188064093229</v>
      </c>
      <c r="K1063" s="99">
        <v>19.627805951675711</v>
      </c>
      <c r="L1063" s="99">
        <v>19.248903780139596</v>
      </c>
      <c r="M1063" s="99">
        <v>18.604491368078339</v>
      </c>
      <c r="N1063" s="99">
        <v>17.669399916387068</v>
      </c>
      <c r="O1063" s="99">
        <v>16.401697610776083</v>
      </c>
      <c r="P1063" s="98">
        <v>14.892379372110836</v>
      </c>
      <c r="Q1063" s="98">
        <v>13.665940870443919</v>
      </c>
    </row>
    <row r="1064" spans="1:17" hidden="1" x14ac:dyDescent="0.25">
      <c r="A1064" s="92" t="s">
        <v>11</v>
      </c>
      <c r="B1064" s="92" t="s">
        <v>12</v>
      </c>
      <c r="C1064" s="92" t="s">
        <v>47</v>
      </c>
      <c r="D1064" s="92" t="s">
        <v>47</v>
      </c>
      <c r="E1064" s="92" t="s">
        <v>36</v>
      </c>
      <c r="F1064" s="92" t="s">
        <v>207</v>
      </c>
      <c r="G1064" s="100" t="s">
        <v>147</v>
      </c>
      <c r="H1064" s="98">
        <v>0</v>
      </c>
      <c r="I1064" s="98">
        <v>0</v>
      </c>
      <c r="J1064" s="98">
        <v>0</v>
      </c>
      <c r="K1064" s="98">
        <v>0</v>
      </c>
      <c r="L1064" s="98">
        <v>0</v>
      </c>
      <c r="M1064" s="98">
        <v>0</v>
      </c>
      <c r="N1064" s="98">
        <v>0</v>
      </c>
      <c r="O1064" s="98">
        <v>0</v>
      </c>
      <c r="P1064" s="98">
        <v>0</v>
      </c>
      <c r="Q1064" s="98">
        <v>0</v>
      </c>
    </row>
    <row r="1065" spans="1:17" hidden="1" x14ac:dyDescent="0.25">
      <c r="A1065" s="92" t="s">
        <v>11</v>
      </c>
      <c r="B1065" s="92" t="s">
        <v>12</v>
      </c>
      <c r="C1065" s="92" t="s">
        <v>47</v>
      </c>
      <c r="D1065" s="92" t="s">
        <v>47</v>
      </c>
      <c r="E1065" s="92" t="s">
        <v>36</v>
      </c>
      <c r="F1065" s="92" t="s">
        <v>218</v>
      </c>
      <c r="G1065" s="100" t="s">
        <v>147</v>
      </c>
      <c r="H1065" s="98">
        <v>0</v>
      </c>
      <c r="I1065" s="98">
        <v>0</v>
      </c>
      <c r="J1065" s="98">
        <v>0</v>
      </c>
      <c r="K1065" s="98">
        <v>0</v>
      </c>
      <c r="L1065" s="98">
        <v>0</v>
      </c>
      <c r="M1065" s="98">
        <v>0</v>
      </c>
      <c r="N1065" s="98">
        <v>0</v>
      </c>
      <c r="O1065" s="98">
        <v>0</v>
      </c>
      <c r="P1065" s="98">
        <v>0</v>
      </c>
      <c r="Q1065" s="98">
        <v>0</v>
      </c>
    </row>
    <row r="1066" spans="1:17" hidden="1" x14ac:dyDescent="0.25">
      <c r="A1066" s="92" t="s">
        <v>11</v>
      </c>
      <c r="B1066" s="92" t="s">
        <v>12</v>
      </c>
      <c r="C1066" s="92" t="s">
        <v>47</v>
      </c>
      <c r="D1066" s="92" t="s">
        <v>47</v>
      </c>
      <c r="E1066" s="92" t="s">
        <v>36</v>
      </c>
      <c r="F1066" s="92" t="s">
        <v>194</v>
      </c>
      <c r="G1066" s="100" t="s">
        <v>147</v>
      </c>
      <c r="H1066" s="98">
        <v>0</v>
      </c>
      <c r="I1066" s="98">
        <v>0</v>
      </c>
      <c r="J1066" s="98">
        <v>0</v>
      </c>
      <c r="K1066" s="98">
        <v>0</v>
      </c>
      <c r="L1066" s="98">
        <v>0</v>
      </c>
      <c r="M1066" s="98">
        <v>0</v>
      </c>
      <c r="N1066" s="98">
        <v>0</v>
      </c>
      <c r="O1066" s="98">
        <v>0</v>
      </c>
      <c r="P1066" s="98">
        <v>0</v>
      </c>
      <c r="Q1066" s="98">
        <v>0</v>
      </c>
    </row>
    <row r="1067" spans="1:17" hidden="1" x14ac:dyDescent="0.25">
      <c r="A1067" s="92" t="s">
        <v>11</v>
      </c>
      <c r="B1067" s="92" t="s">
        <v>12</v>
      </c>
      <c r="C1067" s="92" t="s">
        <v>47</v>
      </c>
      <c r="D1067" s="92" t="s">
        <v>47</v>
      </c>
      <c r="E1067" s="92" t="s">
        <v>36</v>
      </c>
      <c r="F1067" s="92" t="s">
        <v>195</v>
      </c>
      <c r="G1067" s="100" t="s">
        <v>147</v>
      </c>
      <c r="H1067" s="98">
        <v>0</v>
      </c>
      <c r="I1067" s="98">
        <v>0</v>
      </c>
      <c r="J1067" s="98">
        <v>0</v>
      </c>
      <c r="K1067" s="98">
        <v>0</v>
      </c>
      <c r="L1067" s="98">
        <v>0</v>
      </c>
      <c r="M1067" s="98">
        <v>0</v>
      </c>
      <c r="N1067" s="98">
        <v>0</v>
      </c>
      <c r="O1067" s="98">
        <v>0</v>
      </c>
      <c r="P1067" s="98">
        <v>0</v>
      </c>
      <c r="Q1067" s="98">
        <v>0</v>
      </c>
    </row>
    <row r="1068" spans="1:17" hidden="1" x14ac:dyDescent="0.25">
      <c r="A1068" s="92" t="s">
        <v>11</v>
      </c>
      <c r="B1068" s="92" t="s">
        <v>12</v>
      </c>
      <c r="C1068" s="92" t="s">
        <v>47</v>
      </c>
      <c r="D1068" s="92" t="s">
        <v>47</v>
      </c>
      <c r="E1068" s="92" t="s">
        <v>36</v>
      </c>
      <c r="F1068" s="92" t="s">
        <v>209</v>
      </c>
      <c r="G1068" s="100" t="s">
        <v>147</v>
      </c>
      <c r="H1068" s="98">
        <v>10.274337412217191</v>
      </c>
      <c r="I1068" s="98">
        <v>11.739423645245758</v>
      </c>
      <c r="J1068" s="99">
        <v>13.053534521685759</v>
      </c>
      <c r="K1068" s="99">
        <v>14.329564609359286</v>
      </c>
      <c r="L1068" s="99">
        <v>15.519472651275123</v>
      </c>
      <c r="M1068" s="99">
        <v>16.564870606799047</v>
      </c>
      <c r="N1068" s="99">
        <v>15.633598934276462</v>
      </c>
      <c r="O1068" s="99">
        <v>13.916452524924386</v>
      </c>
      <c r="P1068" s="98">
        <v>12.11701676911056</v>
      </c>
      <c r="Q1068" s="98">
        <v>10.658726919455543</v>
      </c>
    </row>
    <row r="1069" spans="1:17" hidden="1" x14ac:dyDescent="0.25">
      <c r="A1069" s="92" t="s">
        <v>11</v>
      </c>
      <c r="B1069" s="92" t="s">
        <v>12</v>
      </c>
      <c r="C1069" s="92" t="s">
        <v>47</v>
      </c>
      <c r="D1069" s="92" t="s">
        <v>47</v>
      </c>
      <c r="E1069" s="92" t="s">
        <v>36</v>
      </c>
      <c r="F1069" s="92" t="s">
        <v>208</v>
      </c>
      <c r="G1069" s="100" t="s">
        <v>147</v>
      </c>
      <c r="H1069" s="98">
        <v>34.760478022884371</v>
      </c>
      <c r="I1069" s="98">
        <v>34.012630753904759</v>
      </c>
      <c r="J1069" s="99">
        <v>32.327442667239247</v>
      </c>
      <c r="K1069" s="99">
        <v>30.334137752974179</v>
      </c>
      <c r="L1069" s="99">
        <v>28.082884845354226</v>
      </c>
      <c r="M1069" s="99">
        <v>44.813926166655946</v>
      </c>
      <c r="N1069" s="99">
        <v>32.475659921528269</v>
      </c>
      <c r="O1069" s="99">
        <v>27.076099077934487</v>
      </c>
      <c r="P1069" s="98">
        <v>27.499219280026409</v>
      </c>
      <c r="Q1069" s="98">
        <v>28.252769962142338</v>
      </c>
    </row>
    <row r="1070" spans="1:17" hidden="1" x14ac:dyDescent="0.25">
      <c r="A1070" s="92" t="s">
        <v>11</v>
      </c>
      <c r="B1070" s="92" t="s">
        <v>12</v>
      </c>
      <c r="C1070" s="92" t="s">
        <v>47</v>
      </c>
      <c r="D1070" s="92" t="s">
        <v>47</v>
      </c>
      <c r="E1070" s="92" t="s">
        <v>36</v>
      </c>
      <c r="F1070" s="92" t="s">
        <v>261</v>
      </c>
      <c r="G1070" s="100" t="s">
        <v>147</v>
      </c>
      <c r="H1070" s="98">
        <v>0.84587501818323851</v>
      </c>
      <c r="I1070" s="98">
        <v>0.96263724793188787</v>
      </c>
      <c r="J1070" s="99">
        <v>1.0660742495964739</v>
      </c>
      <c r="K1070" s="99">
        <v>1.1655634286877348</v>
      </c>
      <c r="L1070" s="99">
        <v>1.2572560357929961</v>
      </c>
      <c r="M1070" s="99">
        <v>1.3365311488248559</v>
      </c>
      <c r="N1070" s="99">
        <v>1.3723313630693696</v>
      </c>
      <c r="O1070" s="99">
        <v>1.369575787264222</v>
      </c>
      <c r="P1070" s="98">
        <v>1.3370245097922986</v>
      </c>
      <c r="Q1070" s="98">
        <v>1.3199521306747304</v>
      </c>
    </row>
    <row r="1071" spans="1:17" hidden="1" x14ac:dyDescent="0.25">
      <c r="A1071" s="92" t="s">
        <v>11</v>
      </c>
      <c r="B1071" s="92" t="s">
        <v>12</v>
      </c>
      <c r="C1071" s="92" t="s">
        <v>47</v>
      </c>
      <c r="D1071" s="92" t="s">
        <v>47</v>
      </c>
      <c r="E1071" s="92" t="s">
        <v>36</v>
      </c>
      <c r="F1071" s="92" t="s">
        <v>196</v>
      </c>
      <c r="G1071" s="100" t="s">
        <v>147</v>
      </c>
      <c r="H1071" s="98">
        <v>0</v>
      </c>
      <c r="I1071" s="98">
        <v>0</v>
      </c>
      <c r="J1071" s="99">
        <v>0</v>
      </c>
      <c r="K1071" s="99">
        <v>0</v>
      </c>
      <c r="L1071" s="99">
        <v>0</v>
      </c>
      <c r="M1071" s="99">
        <v>0</v>
      </c>
      <c r="N1071" s="99">
        <v>0</v>
      </c>
      <c r="O1071" s="99">
        <v>0</v>
      </c>
      <c r="P1071" s="98">
        <v>0</v>
      </c>
      <c r="Q1071" s="98">
        <v>0</v>
      </c>
    </row>
    <row r="1072" spans="1:17" hidden="1" x14ac:dyDescent="0.25">
      <c r="A1072" s="92" t="s">
        <v>11</v>
      </c>
      <c r="B1072" s="92" t="s">
        <v>12</v>
      </c>
      <c r="C1072" s="92" t="s">
        <v>47</v>
      </c>
      <c r="D1072" s="92" t="s">
        <v>47</v>
      </c>
      <c r="E1072" s="92" t="s">
        <v>36</v>
      </c>
      <c r="F1072" s="92" t="s">
        <v>197</v>
      </c>
      <c r="G1072" s="100" t="s">
        <v>147</v>
      </c>
      <c r="H1072" s="98">
        <v>7.7703806264277979</v>
      </c>
      <c r="I1072" s="98">
        <v>6.9631217334153037</v>
      </c>
      <c r="J1072" s="99">
        <v>6.0541287185298032</v>
      </c>
      <c r="K1072" s="99">
        <v>5.1967501902961901</v>
      </c>
      <c r="L1072" s="99">
        <v>4.4011700945291183</v>
      </c>
      <c r="M1072" s="99">
        <v>3.6736541194059993</v>
      </c>
      <c r="N1072" s="99">
        <v>2.947221922165689</v>
      </c>
      <c r="O1072" s="99">
        <v>2.2905155602266714</v>
      </c>
      <c r="P1072" s="98">
        <v>1.7410648741574084</v>
      </c>
      <c r="Q1072" s="98">
        <v>1.3353891952555634</v>
      </c>
    </row>
    <row r="1073" spans="1:17" hidden="1" x14ac:dyDescent="0.25">
      <c r="A1073" s="92" t="s">
        <v>11</v>
      </c>
      <c r="B1073" s="92" t="s">
        <v>12</v>
      </c>
      <c r="C1073" s="92" t="s">
        <v>47</v>
      </c>
      <c r="D1073" s="92" t="s">
        <v>47</v>
      </c>
      <c r="E1073" s="92" t="s">
        <v>36</v>
      </c>
      <c r="F1073" s="92" t="s">
        <v>229</v>
      </c>
      <c r="G1073" s="100" t="s">
        <v>147</v>
      </c>
      <c r="H1073" s="98">
        <v>0</v>
      </c>
      <c r="I1073" s="98">
        <v>0</v>
      </c>
      <c r="J1073" s="98">
        <v>0</v>
      </c>
      <c r="K1073" s="98">
        <v>0</v>
      </c>
      <c r="L1073" s="98">
        <v>0</v>
      </c>
      <c r="M1073" s="98">
        <v>0</v>
      </c>
      <c r="N1073" s="98">
        <v>0</v>
      </c>
      <c r="O1073" s="98">
        <v>0</v>
      </c>
      <c r="P1073" s="98">
        <v>0</v>
      </c>
      <c r="Q1073" s="98">
        <v>0</v>
      </c>
    </row>
    <row r="1074" spans="1:17" hidden="1" x14ac:dyDescent="0.25">
      <c r="A1074" s="92" t="s">
        <v>11</v>
      </c>
      <c r="B1074" s="92" t="s">
        <v>12</v>
      </c>
      <c r="C1074" s="92" t="s">
        <v>47</v>
      </c>
      <c r="D1074" s="92" t="s">
        <v>47</v>
      </c>
      <c r="E1074" s="92" t="s">
        <v>36</v>
      </c>
      <c r="F1074" s="92" t="s">
        <v>198</v>
      </c>
      <c r="G1074" s="100" t="s">
        <v>147</v>
      </c>
      <c r="H1074" s="98">
        <v>0</v>
      </c>
      <c r="I1074" s="98">
        <v>0</v>
      </c>
      <c r="J1074" s="98">
        <v>0</v>
      </c>
      <c r="K1074" s="98">
        <v>0</v>
      </c>
      <c r="L1074" s="98">
        <v>0</v>
      </c>
      <c r="M1074" s="98">
        <v>0</v>
      </c>
      <c r="N1074" s="98">
        <v>0</v>
      </c>
      <c r="O1074" s="98">
        <v>0</v>
      </c>
      <c r="P1074" s="98">
        <v>0</v>
      </c>
      <c r="Q1074" s="98">
        <v>0</v>
      </c>
    </row>
    <row r="1075" spans="1:17" hidden="1" x14ac:dyDescent="0.25">
      <c r="A1075" s="92" t="s">
        <v>11</v>
      </c>
      <c r="B1075" s="92" t="s">
        <v>12</v>
      </c>
      <c r="C1075" s="92" t="s">
        <v>47</v>
      </c>
      <c r="D1075" s="92" t="s">
        <v>47</v>
      </c>
      <c r="E1075" s="92" t="s">
        <v>36</v>
      </c>
      <c r="F1075" s="92" t="s">
        <v>231</v>
      </c>
      <c r="G1075" s="100" t="s">
        <v>147</v>
      </c>
      <c r="H1075" s="98">
        <v>0</v>
      </c>
      <c r="I1075" s="98">
        <v>0</v>
      </c>
      <c r="J1075" s="98">
        <v>0</v>
      </c>
      <c r="K1075" s="98">
        <v>0</v>
      </c>
      <c r="L1075" s="98">
        <v>0</v>
      </c>
      <c r="M1075" s="98">
        <v>0</v>
      </c>
      <c r="N1075" s="98">
        <v>0</v>
      </c>
      <c r="O1075" s="98">
        <v>0</v>
      </c>
      <c r="P1075" s="98">
        <v>0</v>
      </c>
      <c r="Q1075" s="98">
        <v>0</v>
      </c>
    </row>
    <row r="1076" spans="1:17" hidden="1" x14ac:dyDescent="0.25">
      <c r="A1076" s="92" t="s">
        <v>11</v>
      </c>
      <c r="B1076" s="92" t="s">
        <v>12</v>
      </c>
      <c r="C1076" s="92" t="s">
        <v>47</v>
      </c>
      <c r="D1076" s="92" t="s">
        <v>47</v>
      </c>
      <c r="E1076" s="92" t="s">
        <v>36</v>
      </c>
      <c r="F1076" s="92" t="s">
        <v>230</v>
      </c>
      <c r="G1076" s="100" t="s">
        <v>147</v>
      </c>
      <c r="H1076" s="98">
        <v>0</v>
      </c>
      <c r="I1076" s="98">
        <v>0</v>
      </c>
      <c r="J1076" s="98">
        <v>0</v>
      </c>
      <c r="K1076" s="98">
        <v>0</v>
      </c>
      <c r="L1076" s="98">
        <v>0</v>
      </c>
      <c r="M1076" s="98">
        <v>0</v>
      </c>
      <c r="N1076" s="98">
        <v>0</v>
      </c>
      <c r="O1076" s="98">
        <v>0</v>
      </c>
      <c r="P1076" s="98">
        <v>0</v>
      </c>
      <c r="Q1076" s="98">
        <v>0</v>
      </c>
    </row>
    <row r="1077" spans="1:17" hidden="1" x14ac:dyDescent="0.25">
      <c r="A1077" s="92" t="s">
        <v>11</v>
      </c>
      <c r="B1077" s="92" t="s">
        <v>12</v>
      </c>
      <c r="C1077" s="92" t="s">
        <v>47</v>
      </c>
      <c r="D1077" s="92" t="s">
        <v>47</v>
      </c>
      <c r="E1077" s="92" t="s">
        <v>36</v>
      </c>
      <c r="F1077" s="92" t="s">
        <v>262</v>
      </c>
      <c r="G1077" s="100" t="s">
        <v>147</v>
      </c>
      <c r="H1077" s="98">
        <v>11.666800958718163</v>
      </c>
      <c r="I1077" s="98">
        <v>11.512010919410365</v>
      </c>
      <c r="J1077" s="99">
        <v>11.035015107884234</v>
      </c>
      <c r="K1077" s="99">
        <v>10.442958100234145</v>
      </c>
      <c r="L1077" s="99">
        <v>9.7504195461888408</v>
      </c>
      <c r="M1077" s="99">
        <v>8.9723448643322037</v>
      </c>
      <c r="N1077" s="99">
        <v>9.0210983073768087</v>
      </c>
      <c r="O1077" s="99">
        <v>9.1898131099471669</v>
      </c>
      <c r="P1077" s="98">
        <v>9.1576726124025285</v>
      </c>
      <c r="Q1077" s="98">
        <v>9.2300190899777235</v>
      </c>
    </row>
    <row r="1078" spans="1:17" hidden="1" x14ac:dyDescent="0.25">
      <c r="A1078" s="92" t="s">
        <v>11</v>
      </c>
      <c r="B1078" s="92" t="s">
        <v>12</v>
      </c>
      <c r="C1078" s="92" t="s">
        <v>47</v>
      </c>
      <c r="D1078" s="92" t="s">
        <v>47</v>
      </c>
      <c r="E1078" s="92" t="s">
        <v>36</v>
      </c>
      <c r="F1078" s="92" t="s">
        <v>263</v>
      </c>
      <c r="G1078" s="100" t="s">
        <v>147</v>
      </c>
      <c r="H1078" s="98">
        <v>5.5561926930025827</v>
      </c>
      <c r="I1078" s="98">
        <v>5.3014014713529507</v>
      </c>
      <c r="J1078" s="99">
        <v>4.9118192715972171</v>
      </c>
      <c r="K1078" s="99">
        <v>4.4928735041837271</v>
      </c>
      <c r="L1078" s="99">
        <v>4.0546891447777487</v>
      </c>
      <c r="M1078" s="99">
        <v>3.6064306078860788</v>
      </c>
      <c r="N1078" s="99">
        <v>3.2290166268009708</v>
      </c>
      <c r="O1078" s="99">
        <v>2.8512899283221542</v>
      </c>
      <c r="P1078" s="98">
        <v>2.4626800081491318</v>
      </c>
      <c r="Q1078" s="98">
        <v>2.1487524491393493</v>
      </c>
    </row>
    <row r="1079" spans="1:17" hidden="1" x14ac:dyDescent="0.25">
      <c r="A1079" s="92" t="s">
        <v>11</v>
      </c>
      <c r="B1079" s="92" t="s">
        <v>12</v>
      </c>
      <c r="C1079" s="92" t="s">
        <v>47</v>
      </c>
      <c r="D1079" s="92" t="s">
        <v>47</v>
      </c>
      <c r="E1079" s="92" t="s">
        <v>36</v>
      </c>
      <c r="F1079" s="92" t="s">
        <v>205</v>
      </c>
      <c r="G1079" s="100" t="s">
        <v>147</v>
      </c>
      <c r="H1079" s="98">
        <v>0</v>
      </c>
      <c r="I1079" s="98">
        <v>0</v>
      </c>
      <c r="J1079" s="98">
        <v>0</v>
      </c>
      <c r="K1079" s="98">
        <v>0</v>
      </c>
      <c r="L1079" s="98">
        <v>0</v>
      </c>
      <c r="M1079" s="98">
        <v>0</v>
      </c>
      <c r="N1079" s="98">
        <v>0</v>
      </c>
      <c r="O1079" s="98">
        <v>0</v>
      </c>
      <c r="P1079" s="98">
        <v>0</v>
      </c>
      <c r="Q1079" s="98">
        <v>0</v>
      </c>
    </row>
    <row r="1080" spans="1:17" hidden="1" x14ac:dyDescent="0.25">
      <c r="A1080" s="92" t="s">
        <v>11</v>
      </c>
      <c r="B1080" s="92" t="s">
        <v>12</v>
      </c>
      <c r="C1080" s="92" t="s">
        <v>47</v>
      </c>
      <c r="D1080" s="92" t="s">
        <v>47</v>
      </c>
      <c r="E1080" s="92" t="s">
        <v>36</v>
      </c>
      <c r="F1080" s="92" t="s">
        <v>204</v>
      </c>
      <c r="G1080" s="100" t="s">
        <v>147</v>
      </c>
      <c r="H1080" s="98">
        <v>0</v>
      </c>
      <c r="I1080" s="98">
        <v>0</v>
      </c>
      <c r="J1080" s="98">
        <v>0</v>
      </c>
      <c r="K1080" s="98">
        <v>0</v>
      </c>
      <c r="L1080" s="98">
        <v>0</v>
      </c>
      <c r="M1080" s="98">
        <v>0</v>
      </c>
      <c r="N1080" s="98">
        <v>0</v>
      </c>
      <c r="O1080" s="98">
        <v>0</v>
      </c>
      <c r="P1080" s="98">
        <v>0</v>
      </c>
      <c r="Q1080" s="98">
        <v>0</v>
      </c>
    </row>
    <row r="1081" spans="1:17" hidden="1" x14ac:dyDescent="0.25">
      <c r="A1081" s="92" t="s">
        <v>11</v>
      </c>
      <c r="B1081" s="92" t="s">
        <v>12</v>
      </c>
      <c r="C1081" s="92" t="s">
        <v>47</v>
      </c>
      <c r="D1081" s="92" t="s">
        <v>47</v>
      </c>
      <c r="E1081" s="92" t="s">
        <v>36</v>
      </c>
      <c r="F1081" s="92" t="s">
        <v>228</v>
      </c>
      <c r="G1081" s="100" t="s">
        <v>147</v>
      </c>
      <c r="H1081" s="98">
        <v>0</v>
      </c>
      <c r="I1081" s="98">
        <v>0</v>
      </c>
      <c r="J1081" s="98">
        <v>0</v>
      </c>
      <c r="K1081" s="98">
        <v>0</v>
      </c>
      <c r="L1081" s="98">
        <v>0</v>
      </c>
      <c r="M1081" s="98">
        <v>0</v>
      </c>
      <c r="N1081" s="98">
        <v>0</v>
      </c>
      <c r="O1081" s="98">
        <v>0</v>
      </c>
      <c r="P1081" s="98">
        <v>0</v>
      </c>
      <c r="Q1081" s="98">
        <v>0</v>
      </c>
    </row>
    <row r="1082" spans="1:17" hidden="1" x14ac:dyDescent="0.25">
      <c r="A1082" s="92" t="s">
        <v>11</v>
      </c>
      <c r="B1082" s="92" t="s">
        <v>12</v>
      </c>
      <c r="C1082" s="92" t="s">
        <v>47</v>
      </c>
      <c r="D1082" s="92" t="s">
        <v>47</v>
      </c>
      <c r="E1082" s="92" t="s">
        <v>36</v>
      </c>
      <c r="F1082" s="92" t="s">
        <v>202</v>
      </c>
      <c r="G1082" s="100" t="s">
        <v>147</v>
      </c>
      <c r="H1082" s="98">
        <v>57.652519011197285</v>
      </c>
      <c r="I1082" s="98">
        <v>59.653042490653029</v>
      </c>
      <c r="J1082" s="99">
        <v>59.996223826508604</v>
      </c>
      <c r="K1082" s="99">
        <v>59.572021541595774</v>
      </c>
      <c r="L1082" s="99">
        <v>58.358832157318488</v>
      </c>
      <c r="M1082" s="99">
        <v>56.344109204805633</v>
      </c>
      <c r="N1082" s="99">
        <v>52.733524671474463</v>
      </c>
      <c r="O1082" s="99">
        <v>48.009373669802002</v>
      </c>
      <c r="P1082" s="98">
        <v>42.753201794285481</v>
      </c>
      <c r="Q1082" s="98">
        <v>38.471467285938587</v>
      </c>
    </row>
    <row r="1083" spans="1:17" hidden="1" x14ac:dyDescent="0.25">
      <c r="A1083" s="92" t="s">
        <v>11</v>
      </c>
      <c r="B1083" s="92" t="s">
        <v>12</v>
      </c>
      <c r="C1083" s="92" t="s">
        <v>47</v>
      </c>
      <c r="D1083" s="92" t="s">
        <v>47</v>
      </c>
      <c r="E1083" s="92" t="s">
        <v>36</v>
      </c>
      <c r="F1083" s="92" t="s">
        <v>264</v>
      </c>
      <c r="G1083" s="100" t="s">
        <v>147</v>
      </c>
      <c r="H1083" s="98">
        <v>0</v>
      </c>
      <c r="I1083" s="98">
        <v>0</v>
      </c>
      <c r="J1083" s="98">
        <v>0</v>
      </c>
      <c r="K1083" s="98">
        <v>0</v>
      </c>
      <c r="L1083" s="98">
        <v>0</v>
      </c>
      <c r="M1083" s="98">
        <v>0</v>
      </c>
      <c r="N1083" s="98">
        <v>0</v>
      </c>
      <c r="O1083" s="98">
        <v>0</v>
      </c>
      <c r="P1083" s="98">
        <v>0</v>
      </c>
      <c r="Q1083" s="98">
        <v>0</v>
      </c>
    </row>
    <row r="1084" spans="1:17" hidden="1" x14ac:dyDescent="0.25">
      <c r="A1084" s="92" t="s">
        <v>11</v>
      </c>
      <c r="B1084" s="92" t="s">
        <v>12</v>
      </c>
      <c r="C1084" s="92" t="s">
        <v>47</v>
      </c>
      <c r="D1084" s="92" t="s">
        <v>47</v>
      </c>
      <c r="E1084" s="92" t="s">
        <v>36</v>
      </c>
      <c r="F1084" s="92" t="s">
        <v>210</v>
      </c>
      <c r="G1084" s="100" t="s">
        <v>147</v>
      </c>
      <c r="H1084" s="98">
        <v>0</v>
      </c>
      <c r="I1084" s="98">
        <v>0</v>
      </c>
      <c r="J1084" s="98">
        <v>0</v>
      </c>
      <c r="K1084" s="98">
        <v>0</v>
      </c>
      <c r="L1084" s="98">
        <v>0</v>
      </c>
      <c r="M1084" s="98">
        <v>0</v>
      </c>
      <c r="N1084" s="98">
        <v>0</v>
      </c>
      <c r="O1084" s="98">
        <v>0</v>
      </c>
      <c r="P1084" s="98">
        <v>0</v>
      </c>
      <c r="Q1084" s="98">
        <v>0</v>
      </c>
    </row>
    <row r="1085" spans="1:17" hidden="1" x14ac:dyDescent="0.25">
      <c r="A1085" s="92" t="s">
        <v>11</v>
      </c>
      <c r="B1085" s="92" t="s">
        <v>12</v>
      </c>
      <c r="C1085" s="92" t="s">
        <v>47</v>
      </c>
      <c r="D1085" s="92" t="s">
        <v>47</v>
      </c>
      <c r="E1085" s="92" t="s">
        <v>36</v>
      </c>
      <c r="F1085" s="92" t="s">
        <v>199</v>
      </c>
      <c r="G1085" s="100" t="s">
        <v>147</v>
      </c>
      <c r="H1085" s="98">
        <v>0</v>
      </c>
      <c r="I1085" s="98">
        <v>0</v>
      </c>
      <c r="J1085" s="98">
        <v>0</v>
      </c>
      <c r="K1085" s="98">
        <v>0</v>
      </c>
      <c r="L1085" s="98">
        <v>0</v>
      </c>
      <c r="M1085" s="98">
        <v>0</v>
      </c>
      <c r="N1085" s="98">
        <v>0</v>
      </c>
      <c r="O1085" s="98">
        <v>0</v>
      </c>
      <c r="P1085" s="98">
        <v>0</v>
      </c>
      <c r="Q1085" s="98">
        <v>0</v>
      </c>
    </row>
    <row r="1086" spans="1:17" hidden="1" x14ac:dyDescent="0.25">
      <c r="A1086" s="92" t="s">
        <v>11</v>
      </c>
      <c r="B1086" s="92" t="s">
        <v>12</v>
      </c>
      <c r="C1086" s="92" t="s">
        <v>47</v>
      </c>
      <c r="D1086" s="92" t="s">
        <v>47</v>
      </c>
      <c r="E1086" s="92" t="s">
        <v>36</v>
      </c>
      <c r="F1086" s="92" t="s">
        <v>219</v>
      </c>
      <c r="G1086" s="100" t="s">
        <v>147</v>
      </c>
      <c r="H1086" s="98">
        <v>0</v>
      </c>
      <c r="I1086" s="98">
        <v>0</v>
      </c>
      <c r="J1086" s="98">
        <v>0</v>
      </c>
      <c r="K1086" s="98">
        <v>0</v>
      </c>
      <c r="L1086" s="98">
        <v>0</v>
      </c>
      <c r="M1086" s="98">
        <v>0</v>
      </c>
      <c r="N1086" s="98">
        <v>0</v>
      </c>
      <c r="O1086" s="98">
        <v>0</v>
      </c>
      <c r="P1086" s="98">
        <v>0</v>
      </c>
      <c r="Q1086" s="98">
        <v>0</v>
      </c>
    </row>
    <row r="1087" spans="1:17" hidden="1" x14ac:dyDescent="0.25">
      <c r="A1087" s="92" t="s">
        <v>11</v>
      </c>
      <c r="B1087" s="92" t="s">
        <v>12</v>
      </c>
      <c r="C1087" s="92" t="s">
        <v>47</v>
      </c>
      <c r="D1087" s="92" t="s">
        <v>47</v>
      </c>
      <c r="E1087" s="92" t="s">
        <v>36</v>
      </c>
      <c r="F1087" s="92" t="s">
        <v>200</v>
      </c>
      <c r="G1087" s="100" t="s">
        <v>147</v>
      </c>
      <c r="H1087" s="98">
        <v>4.8219687075472049</v>
      </c>
      <c r="I1087" s="98">
        <v>5.3646312608426499</v>
      </c>
      <c r="J1087" s="99">
        <v>5.8064287224319413</v>
      </c>
      <c r="K1087" s="99">
        <v>6.2044429562033887</v>
      </c>
      <c r="L1087" s="99">
        <v>6.5408978522785768</v>
      </c>
      <c r="M1087" s="99">
        <v>6.7958196875595158</v>
      </c>
      <c r="N1087" s="99">
        <v>6.7759360851229538</v>
      </c>
      <c r="O1087" s="99">
        <v>6.5519580187118232</v>
      </c>
      <c r="P1087" s="98">
        <v>6.1971412740628988</v>
      </c>
      <c r="Q1087" s="98">
        <v>5.9260126685335823</v>
      </c>
    </row>
    <row r="1088" spans="1:17" hidden="1" x14ac:dyDescent="0.25">
      <c r="A1088" s="92" t="s">
        <v>11</v>
      </c>
      <c r="B1088" s="92" t="s">
        <v>12</v>
      </c>
      <c r="C1088" s="92" t="s">
        <v>47</v>
      </c>
      <c r="D1088" s="92" t="s">
        <v>47</v>
      </c>
      <c r="E1088" s="92" t="s">
        <v>41</v>
      </c>
      <c r="F1088" s="92" t="s">
        <v>260</v>
      </c>
      <c r="G1088" s="100" t="s">
        <v>148</v>
      </c>
      <c r="H1088" s="98">
        <v>3.1687629122856746</v>
      </c>
      <c r="I1088" s="98">
        <v>2.6617562820178464</v>
      </c>
      <c r="J1088" s="99">
        <v>2.2223786611720411</v>
      </c>
      <c r="K1088" s="99">
        <v>1.8405138057559873</v>
      </c>
      <c r="L1088" s="99">
        <v>1.5129300952698133</v>
      </c>
      <c r="M1088" s="99">
        <v>1.2350942467735531</v>
      </c>
      <c r="N1088" s="99">
        <v>1.0813821881384762</v>
      </c>
      <c r="O1088" s="99">
        <v>0.96398762668095483</v>
      </c>
      <c r="P1088" s="98">
        <v>0.84853279433418782</v>
      </c>
      <c r="Q1088" s="98">
        <v>0.7385528663797496</v>
      </c>
    </row>
    <row r="1089" spans="1:17" hidden="1" x14ac:dyDescent="0.25">
      <c r="A1089" s="92" t="s">
        <v>11</v>
      </c>
      <c r="B1089" s="92" t="s">
        <v>12</v>
      </c>
      <c r="C1089" s="92" t="s">
        <v>47</v>
      </c>
      <c r="D1089" s="92" t="s">
        <v>47</v>
      </c>
      <c r="E1089" s="92" t="s">
        <v>41</v>
      </c>
      <c r="F1089" s="92" t="s">
        <v>203</v>
      </c>
      <c r="G1089" s="100" t="s">
        <v>148</v>
      </c>
      <c r="H1089" s="98">
        <v>42.380935132381701</v>
      </c>
      <c r="I1089" s="98">
        <v>46.075224850266665</v>
      </c>
      <c r="J1089" s="99">
        <v>49.766544095003567</v>
      </c>
      <c r="K1089" s="99">
        <v>53.320509229668055</v>
      </c>
      <c r="L1089" s="99">
        <v>56.705199935247663</v>
      </c>
      <c r="M1089" s="99">
        <v>59.891338329459714</v>
      </c>
      <c r="N1089" s="99">
        <v>62.96846489220529</v>
      </c>
      <c r="O1089" s="99">
        <v>65.456335476915612</v>
      </c>
      <c r="P1089" s="98">
        <v>67.189725622921486</v>
      </c>
      <c r="Q1089" s="98">
        <v>68.200416501815084</v>
      </c>
    </row>
    <row r="1090" spans="1:17" hidden="1" x14ac:dyDescent="0.25">
      <c r="A1090" s="92" t="s">
        <v>11</v>
      </c>
      <c r="B1090" s="92" t="s">
        <v>12</v>
      </c>
      <c r="C1090" s="92" t="s">
        <v>47</v>
      </c>
      <c r="D1090" s="92" t="s">
        <v>47</v>
      </c>
      <c r="E1090" s="92" t="s">
        <v>41</v>
      </c>
      <c r="F1090" s="92" t="s">
        <v>191</v>
      </c>
      <c r="G1090" s="100" t="s">
        <v>148</v>
      </c>
      <c r="H1090" s="98">
        <v>0</v>
      </c>
      <c r="I1090" s="98">
        <v>0</v>
      </c>
      <c r="J1090" s="98">
        <v>0</v>
      </c>
      <c r="K1090" s="98">
        <v>0</v>
      </c>
      <c r="L1090" s="98">
        <v>0</v>
      </c>
      <c r="M1090" s="98">
        <v>0</v>
      </c>
      <c r="N1090" s="98">
        <v>0</v>
      </c>
      <c r="O1090" s="98">
        <v>0</v>
      </c>
      <c r="P1090" s="98">
        <v>0</v>
      </c>
      <c r="Q1090" s="98">
        <v>0</v>
      </c>
    </row>
    <row r="1091" spans="1:17" hidden="1" x14ac:dyDescent="0.25">
      <c r="A1091" s="92" t="s">
        <v>11</v>
      </c>
      <c r="B1091" s="92" t="s">
        <v>12</v>
      </c>
      <c r="C1091" s="92" t="s">
        <v>47</v>
      </c>
      <c r="D1091" s="92" t="s">
        <v>47</v>
      </c>
      <c r="E1091" s="92" t="s">
        <v>41</v>
      </c>
      <c r="F1091" s="92" t="s">
        <v>192</v>
      </c>
      <c r="G1091" s="100" t="s">
        <v>148</v>
      </c>
      <c r="H1091" s="98">
        <v>0</v>
      </c>
      <c r="I1091" s="98">
        <v>0</v>
      </c>
      <c r="J1091" s="98">
        <v>0</v>
      </c>
      <c r="K1091" s="98">
        <v>0</v>
      </c>
      <c r="L1091" s="98">
        <v>0</v>
      </c>
      <c r="M1091" s="98">
        <v>0</v>
      </c>
      <c r="N1091" s="98">
        <v>0</v>
      </c>
      <c r="O1091" s="98">
        <v>0</v>
      </c>
      <c r="P1091" s="98">
        <v>0</v>
      </c>
      <c r="Q1091" s="98">
        <v>0</v>
      </c>
    </row>
    <row r="1092" spans="1:17" hidden="1" x14ac:dyDescent="0.25">
      <c r="A1092" s="92" t="s">
        <v>11</v>
      </c>
      <c r="B1092" s="92" t="s">
        <v>12</v>
      </c>
      <c r="C1092" s="92" t="s">
        <v>47</v>
      </c>
      <c r="D1092" s="92" t="s">
        <v>47</v>
      </c>
      <c r="E1092" s="92" t="s">
        <v>41</v>
      </c>
      <c r="F1092" s="92" t="s">
        <v>206</v>
      </c>
      <c r="G1092" s="100" t="s">
        <v>148</v>
      </c>
      <c r="H1092" s="98">
        <v>0</v>
      </c>
      <c r="I1092" s="98">
        <v>0</v>
      </c>
      <c r="J1092" s="98">
        <v>0</v>
      </c>
      <c r="K1092" s="98">
        <v>0</v>
      </c>
      <c r="L1092" s="98">
        <v>0</v>
      </c>
      <c r="M1092" s="98">
        <v>0</v>
      </c>
      <c r="N1092" s="98">
        <v>0</v>
      </c>
      <c r="O1092" s="98">
        <v>0</v>
      </c>
      <c r="P1092" s="98">
        <v>0</v>
      </c>
      <c r="Q1092" s="98">
        <v>0</v>
      </c>
    </row>
    <row r="1093" spans="1:17" hidden="1" x14ac:dyDescent="0.25">
      <c r="A1093" s="92" t="s">
        <v>11</v>
      </c>
      <c r="B1093" s="92" t="s">
        <v>12</v>
      </c>
      <c r="C1093" s="92" t="s">
        <v>47</v>
      </c>
      <c r="D1093" s="92" t="s">
        <v>47</v>
      </c>
      <c r="E1093" s="92" t="s">
        <v>41</v>
      </c>
      <c r="F1093" s="92" t="s">
        <v>220</v>
      </c>
      <c r="G1093" s="100" t="s">
        <v>148</v>
      </c>
      <c r="H1093" s="98">
        <v>0</v>
      </c>
      <c r="I1093" s="98">
        <v>0</v>
      </c>
      <c r="J1093" s="98">
        <v>0</v>
      </c>
      <c r="K1093" s="98">
        <v>0</v>
      </c>
      <c r="L1093" s="98">
        <v>0</v>
      </c>
      <c r="M1093" s="98">
        <v>0</v>
      </c>
      <c r="N1093" s="98">
        <v>0</v>
      </c>
      <c r="O1093" s="98">
        <v>0</v>
      </c>
      <c r="P1093" s="98">
        <v>0</v>
      </c>
      <c r="Q1093" s="98">
        <v>0</v>
      </c>
    </row>
    <row r="1094" spans="1:17" hidden="1" x14ac:dyDescent="0.25">
      <c r="A1094" s="92" t="s">
        <v>11</v>
      </c>
      <c r="B1094" s="92" t="s">
        <v>12</v>
      </c>
      <c r="C1094" s="92" t="s">
        <v>47</v>
      </c>
      <c r="D1094" s="92" t="s">
        <v>47</v>
      </c>
      <c r="E1094" s="92" t="s">
        <v>41</v>
      </c>
      <c r="F1094" s="92" t="s">
        <v>224</v>
      </c>
      <c r="G1094" s="100" t="s">
        <v>148</v>
      </c>
      <c r="H1094" s="98">
        <v>0</v>
      </c>
      <c r="I1094" s="98">
        <v>0</v>
      </c>
      <c r="J1094" s="98">
        <v>0</v>
      </c>
      <c r="K1094" s="98">
        <v>0</v>
      </c>
      <c r="L1094" s="98">
        <v>0</v>
      </c>
      <c r="M1094" s="98">
        <v>0</v>
      </c>
      <c r="N1094" s="98">
        <v>0</v>
      </c>
      <c r="O1094" s="98">
        <v>0</v>
      </c>
      <c r="P1094" s="98">
        <v>0</v>
      </c>
      <c r="Q1094" s="98">
        <v>0</v>
      </c>
    </row>
    <row r="1095" spans="1:17" hidden="1" x14ac:dyDescent="0.25">
      <c r="A1095" s="92" t="s">
        <v>11</v>
      </c>
      <c r="B1095" s="92" t="s">
        <v>12</v>
      </c>
      <c r="C1095" s="92" t="s">
        <v>47</v>
      </c>
      <c r="D1095" s="92" t="s">
        <v>47</v>
      </c>
      <c r="E1095" s="92" t="s">
        <v>41</v>
      </c>
      <c r="F1095" s="92" t="s">
        <v>259</v>
      </c>
      <c r="G1095" s="100" t="s">
        <v>148</v>
      </c>
      <c r="H1095" s="98">
        <v>0</v>
      </c>
      <c r="I1095" s="98">
        <v>0</v>
      </c>
      <c r="J1095" s="98">
        <v>0</v>
      </c>
      <c r="K1095" s="98">
        <v>0</v>
      </c>
      <c r="L1095" s="98">
        <v>0</v>
      </c>
      <c r="M1095" s="98">
        <v>0</v>
      </c>
      <c r="N1095" s="98">
        <v>0</v>
      </c>
      <c r="O1095" s="98">
        <v>0</v>
      </c>
      <c r="P1095" s="98">
        <v>0</v>
      </c>
      <c r="Q1095" s="98">
        <v>0</v>
      </c>
    </row>
    <row r="1096" spans="1:17" hidden="1" x14ac:dyDescent="0.25">
      <c r="A1096" s="92" t="s">
        <v>11</v>
      </c>
      <c r="B1096" s="92" t="s">
        <v>12</v>
      </c>
      <c r="C1096" s="92" t="s">
        <v>47</v>
      </c>
      <c r="D1096" s="92" t="s">
        <v>47</v>
      </c>
      <c r="E1096" s="92" t="s">
        <v>41</v>
      </c>
      <c r="F1096" s="92" t="s">
        <v>223</v>
      </c>
      <c r="G1096" s="100" t="s">
        <v>148</v>
      </c>
      <c r="H1096" s="98">
        <v>9.8120344963827577</v>
      </c>
      <c r="I1096" s="98">
        <v>11.319532213986408</v>
      </c>
      <c r="J1096" s="99">
        <v>12.972656839480507</v>
      </c>
      <c r="K1096" s="99">
        <v>14.747535301227533</v>
      </c>
      <c r="L1096" s="99">
        <v>16.64119475418854</v>
      </c>
      <c r="M1096" s="99">
        <v>18.64938166695206</v>
      </c>
      <c r="N1096" s="99">
        <v>22.435265123316739</v>
      </c>
      <c r="O1096" s="99">
        <v>27.255592544818846</v>
      </c>
      <c r="P1096" s="98">
        <v>32.697841494680524</v>
      </c>
      <c r="Q1096" s="98">
        <v>38.791050769051736</v>
      </c>
    </row>
    <row r="1097" spans="1:17" hidden="1" x14ac:dyDescent="0.25">
      <c r="A1097" s="92" t="s">
        <v>11</v>
      </c>
      <c r="B1097" s="92" t="s">
        <v>12</v>
      </c>
      <c r="C1097" s="92" t="s">
        <v>47</v>
      </c>
      <c r="D1097" s="92" t="s">
        <v>47</v>
      </c>
      <c r="E1097" s="92" t="s">
        <v>41</v>
      </c>
      <c r="F1097" s="92" t="s">
        <v>221</v>
      </c>
      <c r="G1097" s="100" t="s">
        <v>148</v>
      </c>
      <c r="H1097" s="98">
        <v>0</v>
      </c>
      <c r="I1097" s="98">
        <v>0</v>
      </c>
      <c r="J1097" s="98">
        <v>0</v>
      </c>
      <c r="K1097" s="98">
        <v>0</v>
      </c>
      <c r="L1097" s="98">
        <v>0</v>
      </c>
      <c r="M1097" s="98">
        <v>0</v>
      </c>
      <c r="N1097" s="98">
        <v>0</v>
      </c>
      <c r="O1097" s="98">
        <v>0</v>
      </c>
      <c r="P1097" s="98">
        <v>0</v>
      </c>
      <c r="Q1097" s="98">
        <v>0</v>
      </c>
    </row>
    <row r="1098" spans="1:17" hidden="1" x14ac:dyDescent="0.25">
      <c r="A1098" s="92" t="s">
        <v>11</v>
      </c>
      <c r="B1098" s="92" t="s">
        <v>12</v>
      </c>
      <c r="C1098" s="92" t="s">
        <v>47</v>
      </c>
      <c r="D1098" s="92" t="s">
        <v>47</v>
      </c>
      <c r="E1098" s="92" t="s">
        <v>41</v>
      </c>
      <c r="F1098" s="92" t="s">
        <v>222</v>
      </c>
      <c r="G1098" s="100" t="s">
        <v>148</v>
      </c>
      <c r="H1098" s="98">
        <v>17.740363970493195</v>
      </c>
      <c r="I1098" s="98">
        <v>18.745216034028903</v>
      </c>
      <c r="J1098" s="99">
        <v>19.679412389539706</v>
      </c>
      <c r="K1098" s="99">
        <v>20.493633963381573</v>
      </c>
      <c r="L1098" s="99">
        <v>21.183429035871676</v>
      </c>
      <c r="M1098" s="99">
        <v>21.746277833652741</v>
      </c>
      <c r="N1098" s="99">
        <v>26.424851597872291</v>
      </c>
      <c r="O1098" s="99">
        <v>33.379840971338709</v>
      </c>
      <c r="P1098" s="98">
        <v>41.638865026826387</v>
      </c>
      <c r="Q1098" s="98">
        <v>51.36488183936018</v>
      </c>
    </row>
    <row r="1099" spans="1:17" hidden="1" x14ac:dyDescent="0.25">
      <c r="A1099" s="92" t="s">
        <v>11</v>
      </c>
      <c r="B1099" s="92" t="s">
        <v>12</v>
      </c>
      <c r="C1099" s="92" t="s">
        <v>47</v>
      </c>
      <c r="D1099" s="92" t="s">
        <v>47</v>
      </c>
      <c r="E1099" s="92" t="s">
        <v>41</v>
      </c>
      <c r="F1099" s="92" t="s">
        <v>201</v>
      </c>
      <c r="G1099" s="100" t="s">
        <v>148</v>
      </c>
      <c r="H1099" s="98">
        <v>220.88555689476539</v>
      </c>
      <c r="I1099" s="98">
        <v>244.86543908499218</v>
      </c>
      <c r="J1099" s="99">
        <v>269.6787943728288</v>
      </c>
      <c r="K1099" s="99">
        <v>294.61440522900318</v>
      </c>
      <c r="L1099" s="99">
        <v>319.47278255716475</v>
      </c>
      <c r="M1099" s="99">
        <v>344.05435738796956</v>
      </c>
      <c r="N1099" s="99">
        <v>376.75834014228604</v>
      </c>
      <c r="O1099" s="99">
        <v>410.53767798709339</v>
      </c>
      <c r="P1099" s="98">
        <v>441.74423713382959</v>
      </c>
      <c r="Q1099" s="98">
        <v>470.03125555649507</v>
      </c>
    </row>
    <row r="1100" spans="1:17" hidden="1" x14ac:dyDescent="0.25">
      <c r="A1100" s="92" t="s">
        <v>11</v>
      </c>
      <c r="B1100" s="92" t="s">
        <v>12</v>
      </c>
      <c r="C1100" s="92" t="s">
        <v>47</v>
      </c>
      <c r="D1100" s="92" t="s">
        <v>47</v>
      </c>
      <c r="E1100" s="92" t="s">
        <v>41</v>
      </c>
      <c r="F1100" s="92" t="s">
        <v>207</v>
      </c>
      <c r="G1100" s="100" t="s">
        <v>148</v>
      </c>
      <c r="H1100" s="98">
        <v>0</v>
      </c>
      <c r="I1100" s="98">
        <v>0</v>
      </c>
      <c r="J1100" s="98">
        <v>0</v>
      </c>
      <c r="K1100" s="98">
        <v>0</v>
      </c>
      <c r="L1100" s="98">
        <v>0</v>
      </c>
      <c r="M1100" s="98">
        <v>0</v>
      </c>
      <c r="N1100" s="98">
        <v>0</v>
      </c>
      <c r="O1100" s="98">
        <v>0</v>
      </c>
      <c r="P1100" s="98">
        <v>0</v>
      </c>
      <c r="Q1100" s="98">
        <v>0</v>
      </c>
    </row>
    <row r="1101" spans="1:17" hidden="1" x14ac:dyDescent="0.25">
      <c r="A1101" s="92" t="s">
        <v>11</v>
      </c>
      <c r="B1101" s="92" t="s">
        <v>12</v>
      </c>
      <c r="C1101" s="92" t="s">
        <v>47</v>
      </c>
      <c r="D1101" s="92" t="s">
        <v>47</v>
      </c>
      <c r="E1101" s="92" t="s">
        <v>41</v>
      </c>
      <c r="F1101" s="92" t="s">
        <v>218</v>
      </c>
      <c r="G1101" s="100" t="s">
        <v>148</v>
      </c>
      <c r="H1101" s="98">
        <v>0</v>
      </c>
      <c r="I1101" s="98">
        <v>0</v>
      </c>
      <c r="J1101" s="98">
        <v>0</v>
      </c>
      <c r="K1101" s="98">
        <v>0</v>
      </c>
      <c r="L1101" s="98">
        <v>0</v>
      </c>
      <c r="M1101" s="98">
        <v>0</v>
      </c>
      <c r="N1101" s="98">
        <v>0</v>
      </c>
      <c r="O1101" s="98">
        <v>0</v>
      </c>
      <c r="P1101" s="98">
        <v>0</v>
      </c>
      <c r="Q1101" s="98">
        <v>0</v>
      </c>
    </row>
    <row r="1102" spans="1:17" hidden="1" x14ac:dyDescent="0.25">
      <c r="A1102" s="92" t="s">
        <v>11</v>
      </c>
      <c r="B1102" s="92" t="s">
        <v>12</v>
      </c>
      <c r="C1102" s="92" t="s">
        <v>47</v>
      </c>
      <c r="D1102" s="92" t="s">
        <v>47</v>
      </c>
      <c r="E1102" s="92" t="s">
        <v>41</v>
      </c>
      <c r="F1102" s="92" t="s">
        <v>194</v>
      </c>
      <c r="G1102" s="100" t="s">
        <v>148</v>
      </c>
      <c r="H1102" s="98">
        <v>0</v>
      </c>
      <c r="I1102" s="98">
        <v>0</v>
      </c>
      <c r="J1102" s="98">
        <v>0</v>
      </c>
      <c r="K1102" s="98">
        <v>0</v>
      </c>
      <c r="L1102" s="98">
        <v>0</v>
      </c>
      <c r="M1102" s="98">
        <v>0</v>
      </c>
      <c r="N1102" s="98">
        <v>0</v>
      </c>
      <c r="O1102" s="98">
        <v>0</v>
      </c>
      <c r="P1102" s="98">
        <v>0</v>
      </c>
      <c r="Q1102" s="98">
        <v>0</v>
      </c>
    </row>
    <row r="1103" spans="1:17" hidden="1" x14ac:dyDescent="0.25">
      <c r="A1103" s="92" t="s">
        <v>11</v>
      </c>
      <c r="B1103" s="92" t="s">
        <v>12</v>
      </c>
      <c r="C1103" s="92" t="s">
        <v>47</v>
      </c>
      <c r="D1103" s="92" t="s">
        <v>47</v>
      </c>
      <c r="E1103" s="92" t="s">
        <v>41</v>
      </c>
      <c r="F1103" s="92" t="s">
        <v>195</v>
      </c>
      <c r="G1103" s="100" t="s">
        <v>148</v>
      </c>
      <c r="H1103" s="98">
        <v>0</v>
      </c>
      <c r="I1103" s="98">
        <v>0</v>
      </c>
      <c r="J1103" s="98">
        <v>0</v>
      </c>
      <c r="K1103" s="98">
        <v>0</v>
      </c>
      <c r="L1103" s="98">
        <v>0</v>
      </c>
      <c r="M1103" s="98">
        <v>0</v>
      </c>
      <c r="N1103" s="98">
        <v>0</v>
      </c>
      <c r="O1103" s="98">
        <v>0</v>
      </c>
      <c r="P1103" s="98">
        <v>0</v>
      </c>
      <c r="Q1103" s="98">
        <v>0</v>
      </c>
    </row>
    <row r="1104" spans="1:17" hidden="1" x14ac:dyDescent="0.25">
      <c r="A1104" s="92" t="s">
        <v>11</v>
      </c>
      <c r="B1104" s="92" t="s">
        <v>12</v>
      </c>
      <c r="C1104" s="92" t="s">
        <v>47</v>
      </c>
      <c r="D1104" s="92" t="s">
        <v>47</v>
      </c>
      <c r="E1104" s="92" t="s">
        <v>41</v>
      </c>
      <c r="F1104" s="92" t="s">
        <v>209</v>
      </c>
      <c r="G1104" s="100" t="s">
        <v>148</v>
      </c>
      <c r="H1104" s="98">
        <v>67.254666041734438</v>
      </c>
      <c r="I1104" s="98">
        <v>65.673354470992308</v>
      </c>
      <c r="J1104" s="99">
        <v>63.724811573402896</v>
      </c>
      <c r="K1104" s="99">
        <v>61.335016981151924</v>
      </c>
      <c r="L1104" s="99">
        <v>58.596948131259396</v>
      </c>
      <c r="M1104" s="99">
        <v>85.565523340680954</v>
      </c>
      <c r="N1104" s="99">
        <v>109.61750000000001</v>
      </c>
      <c r="O1104" s="99">
        <v>119.2085</v>
      </c>
      <c r="P1104" s="98">
        <v>124.7585</v>
      </c>
      <c r="Q1104" s="98">
        <v>143.77699999999999</v>
      </c>
    </row>
    <row r="1105" spans="1:17" hidden="1" x14ac:dyDescent="0.25">
      <c r="A1105" s="92" t="s">
        <v>11</v>
      </c>
      <c r="B1105" s="92" t="s">
        <v>12</v>
      </c>
      <c r="C1105" s="92" t="s">
        <v>47</v>
      </c>
      <c r="D1105" s="92" t="s">
        <v>47</v>
      </c>
      <c r="E1105" s="92" t="s">
        <v>41</v>
      </c>
      <c r="F1105" s="92" t="s">
        <v>208</v>
      </c>
      <c r="G1105" s="100" t="s">
        <v>148</v>
      </c>
      <c r="H1105" s="98">
        <v>55.519999999999996</v>
      </c>
      <c r="I1105" s="98">
        <v>59</v>
      </c>
      <c r="J1105" s="99">
        <v>67.5</v>
      </c>
      <c r="K1105" s="99">
        <v>76.75</v>
      </c>
      <c r="L1105" s="99">
        <v>91</v>
      </c>
      <c r="M1105" s="99">
        <v>113.2325</v>
      </c>
      <c r="N1105" s="99">
        <v>96.616282993448365</v>
      </c>
      <c r="O1105" s="99">
        <v>97.896075993415849</v>
      </c>
      <c r="P1105" s="98">
        <v>109.45458830419864</v>
      </c>
      <c r="Q1105" s="98">
        <v>120.50138207580684</v>
      </c>
    </row>
    <row r="1106" spans="1:17" hidden="1" x14ac:dyDescent="0.25">
      <c r="A1106" s="92" t="s">
        <v>11</v>
      </c>
      <c r="B1106" s="92" t="s">
        <v>12</v>
      </c>
      <c r="C1106" s="92" t="s">
        <v>47</v>
      </c>
      <c r="D1106" s="92" t="s">
        <v>47</v>
      </c>
      <c r="E1106" s="92" t="s">
        <v>41</v>
      </c>
      <c r="F1106" s="92" t="s">
        <v>261</v>
      </c>
      <c r="G1106" s="100" t="s">
        <v>148</v>
      </c>
      <c r="H1106" s="98">
        <v>6.5992123497306174</v>
      </c>
      <c r="I1106" s="98">
        <v>5.5594362025239086</v>
      </c>
      <c r="J1106" s="99">
        <v>4.6551991438358717</v>
      </c>
      <c r="K1106" s="99">
        <v>3.8664928754904748</v>
      </c>
      <c r="L1106" s="99">
        <v>3.1875358780805758</v>
      </c>
      <c r="M1106" s="99">
        <v>2.6097237396020065</v>
      </c>
      <c r="N1106" s="99">
        <v>2.1310125086737624</v>
      </c>
      <c r="O1106" s="99">
        <v>1.722755222068701</v>
      </c>
      <c r="P1106" s="98">
        <v>1.3751627108219378</v>
      </c>
      <c r="Q1106" s="98">
        <v>1.0853973049662859</v>
      </c>
    </row>
    <row r="1107" spans="1:17" hidden="1" x14ac:dyDescent="0.25">
      <c r="A1107" s="92" t="s">
        <v>11</v>
      </c>
      <c r="B1107" s="92" t="s">
        <v>12</v>
      </c>
      <c r="C1107" s="92" t="s">
        <v>47</v>
      </c>
      <c r="D1107" s="92" t="s">
        <v>47</v>
      </c>
      <c r="E1107" s="92" t="s">
        <v>41</v>
      </c>
      <c r="F1107" s="92" t="s">
        <v>196</v>
      </c>
      <c r="G1107" s="100" t="s">
        <v>148</v>
      </c>
      <c r="H1107" s="98">
        <v>0</v>
      </c>
      <c r="I1107" s="98">
        <v>0</v>
      </c>
      <c r="J1107" s="98">
        <v>0</v>
      </c>
      <c r="K1107" s="98">
        <v>0</v>
      </c>
      <c r="L1107" s="98">
        <v>0</v>
      </c>
      <c r="M1107" s="98">
        <v>0</v>
      </c>
      <c r="N1107" s="98">
        <v>0</v>
      </c>
      <c r="O1107" s="98">
        <v>0</v>
      </c>
      <c r="P1107" s="98">
        <v>0</v>
      </c>
      <c r="Q1107" s="98">
        <v>0</v>
      </c>
    </row>
    <row r="1108" spans="1:17" hidden="1" x14ac:dyDescent="0.25">
      <c r="A1108" s="92" t="s">
        <v>11</v>
      </c>
      <c r="B1108" s="92" t="s">
        <v>12</v>
      </c>
      <c r="C1108" s="92" t="s">
        <v>47</v>
      </c>
      <c r="D1108" s="92" t="s">
        <v>47</v>
      </c>
      <c r="E1108" s="92" t="s">
        <v>41</v>
      </c>
      <c r="F1108" s="92" t="s">
        <v>197</v>
      </c>
      <c r="G1108" s="100" t="s">
        <v>148</v>
      </c>
      <c r="H1108" s="98">
        <v>211.62863965103966</v>
      </c>
      <c r="I1108" s="98">
        <v>221.67859932517763</v>
      </c>
      <c r="J1108" s="99">
        <v>230.71361423125123</v>
      </c>
      <c r="K1108" s="99">
        <v>238.181129455319</v>
      </c>
      <c r="L1108" s="99">
        <v>244.0683690648319</v>
      </c>
      <c r="M1108" s="99">
        <v>248.38574931328588</v>
      </c>
      <c r="N1108" s="99">
        <v>286.73840777107034</v>
      </c>
      <c r="O1108" s="99">
        <v>340.35744965073161</v>
      </c>
      <c r="P1108" s="98">
        <v>398.95263261535104</v>
      </c>
      <c r="Q1108" s="98">
        <v>462.4386445776388</v>
      </c>
    </row>
    <row r="1109" spans="1:17" hidden="1" x14ac:dyDescent="0.25">
      <c r="A1109" s="92" t="s">
        <v>11</v>
      </c>
      <c r="B1109" s="92" t="s">
        <v>12</v>
      </c>
      <c r="C1109" s="92" t="s">
        <v>47</v>
      </c>
      <c r="D1109" s="92" t="s">
        <v>47</v>
      </c>
      <c r="E1109" s="92" t="s">
        <v>41</v>
      </c>
      <c r="F1109" s="92" t="s">
        <v>229</v>
      </c>
      <c r="G1109" s="100" t="s">
        <v>148</v>
      </c>
      <c r="H1109" s="98">
        <v>0</v>
      </c>
      <c r="I1109" s="98">
        <v>0</v>
      </c>
      <c r="J1109" s="98">
        <v>0</v>
      </c>
      <c r="K1109" s="98">
        <v>0</v>
      </c>
      <c r="L1109" s="98">
        <v>0</v>
      </c>
      <c r="M1109" s="98">
        <v>0</v>
      </c>
      <c r="N1109" s="98">
        <v>0</v>
      </c>
      <c r="O1109" s="98">
        <v>0</v>
      </c>
      <c r="P1109" s="98">
        <v>0</v>
      </c>
      <c r="Q1109" s="98">
        <v>0</v>
      </c>
    </row>
    <row r="1110" spans="1:17" hidden="1" x14ac:dyDescent="0.25">
      <c r="A1110" s="92" t="s">
        <v>11</v>
      </c>
      <c r="B1110" s="92" t="s">
        <v>12</v>
      </c>
      <c r="C1110" s="92" t="s">
        <v>47</v>
      </c>
      <c r="D1110" s="92" t="s">
        <v>47</v>
      </c>
      <c r="E1110" s="92" t="s">
        <v>41</v>
      </c>
      <c r="F1110" s="92" t="s">
        <v>198</v>
      </c>
      <c r="G1110" s="100" t="s">
        <v>148</v>
      </c>
      <c r="H1110" s="98">
        <v>0</v>
      </c>
      <c r="I1110" s="98">
        <v>0</v>
      </c>
      <c r="J1110" s="98">
        <v>0</v>
      </c>
      <c r="K1110" s="98">
        <v>0</v>
      </c>
      <c r="L1110" s="98">
        <v>0</v>
      </c>
      <c r="M1110" s="98">
        <v>0</v>
      </c>
      <c r="N1110" s="98">
        <v>0</v>
      </c>
      <c r="O1110" s="98">
        <v>0</v>
      </c>
      <c r="P1110" s="98">
        <v>0</v>
      </c>
      <c r="Q1110" s="98">
        <v>0</v>
      </c>
    </row>
    <row r="1111" spans="1:17" hidden="1" x14ac:dyDescent="0.25">
      <c r="A1111" s="92" t="s">
        <v>11</v>
      </c>
      <c r="B1111" s="92" t="s">
        <v>12</v>
      </c>
      <c r="C1111" s="92" t="s">
        <v>47</v>
      </c>
      <c r="D1111" s="92" t="s">
        <v>47</v>
      </c>
      <c r="E1111" s="92" t="s">
        <v>41</v>
      </c>
      <c r="F1111" s="92" t="s">
        <v>231</v>
      </c>
      <c r="G1111" s="100" t="s">
        <v>148</v>
      </c>
      <c r="H1111" s="98">
        <v>0</v>
      </c>
      <c r="I1111" s="98">
        <v>0</v>
      </c>
      <c r="J1111" s="98">
        <v>0</v>
      </c>
      <c r="K1111" s="98">
        <v>0</v>
      </c>
      <c r="L1111" s="98">
        <v>0</v>
      </c>
      <c r="M1111" s="98">
        <v>0</v>
      </c>
      <c r="N1111" s="98">
        <v>0</v>
      </c>
      <c r="O1111" s="98">
        <v>0</v>
      </c>
      <c r="P1111" s="98">
        <v>0</v>
      </c>
      <c r="Q1111" s="98">
        <v>0</v>
      </c>
    </row>
    <row r="1112" spans="1:17" hidden="1" x14ac:dyDescent="0.25">
      <c r="A1112" s="92" t="s">
        <v>11</v>
      </c>
      <c r="B1112" s="92" t="s">
        <v>12</v>
      </c>
      <c r="C1112" s="92" t="s">
        <v>47</v>
      </c>
      <c r="D1112" s="92" t="s">
        <v>47</v>
      </c>
      <c r="E1112" s="92" t="s">
        <v>41</v>
      </c>
      <c r="F1112" s="92" t="s">
        <v>230</v>
      </c>
      <c r="G1112" s="100" t="s">
        <v>148</v>
      </c>
      <c r="H1112" s="98">
        <v>0</v>
      </c>
      <c r="I1112" s="98">
        <v>0</v>
      </c>
      <c r="J1112" s="98">
        <v>0</v>
      </c>
      <c r="K1112" s="98">
        <v>0</v>
      </c>
      <c r="L1112" s="98">
        <v>0</v>
      </c>
      <c r="M1112" s="98">
        <v>0</v>
      </c>
      <c r="N1112" s="98">
        <v>0</v>
      </c>
      <c r="O1112" s="98">
        <v>0</v>
      </c>
      <c r="P1112" s="98">
        <v>0</v>
      </c>
      <c r="Q1112" s="98">
        <v>0</v>
      </c>
    </row>
    <row r="1113" spans="1:17" hidden="1" x14ac:dyDescent="0.25">
      <c r="A1113" s="92" t="s">
        <v>11</v>
      </c>
      <c r="B1113" s="92" t="s">
        <v>12</v>
      </c>
      <c r="C1113" s="92" t="s">
        <v>47</v>
      </c>
      <c r="D1113" s="92" t="s">
        <v>47</v>
      </c>
      <c r="E1113" s="92" t="s">
        <v>41</v>
      </c>
      <c r="F1113" s="92" t="s">
        <v>262</v>
      </c>
      <c r="G1113" s="100" t="s">
        <v>148</v>
      </c>
      <c r="H1113" s="98">
        <v>54.736316167356698</v>
      </c>
      <c r="I1113" s="98">
        <v>53.089249012804871</v>
      </c>
      <c r="J1113" s="99">
        <v>51.167633189900975</v>
      </c>
      <c r="K1113" s="99">
        <v>48.917498652961036</v>
      </c>
      <c r="L1113" s="99">
        <v>46.419386264652722</v>
      </c>
      <c r="M1113" s="99">
        <v>43.746403881292622</v>
      </c>
      <c r="N1113" s="99">
        <v>45.965110026756363</v>
      </c>
      <c r="O1113" s="99">
        <v>49.563482435626568</v>
      </c>
      <c r="P1113" s="98">
        <v>52.774231382042387</v>
      </c>
      <c r="Q1113" s="98">
        <v>55.567248698148298</v>
      </c>
    </row>
    <row r="1114" spans="1:17" hidden="1" x14ac:dyDescent="0.25">
      <c r="A1114" s="92" t="s">
        <v>11</v>
      </c>
      <c r="B1114" s="92" t="s">
        <v>12</v>
      </c>
      <c r="C1114" s="92" t="s">
        <v>47</v>
      </c>
      <c r="D1114" s="92" t="s">
        <v>47</v>
      </c>
      <c r="E1114" s="92" t="s">
        <v>41</v>
      </c>
      <c r="F1114" s="92" t="s">
        <v>263</v>
      </c>
      <c r="G1114" s="100" t="s">
        <v>148</v>
      </c>
      <c r="H1114" s="98">
        <v>9.5168254945773789</v>
      </c>
      <c r="I1114" s="98">
        <v>9.1299741267569097</v>
      </c>
      <c r="J1114" s="99">
        <v>8.7038839433400046</v>
      </c>
      <c r="K1114" s="99">
        <v>8.230688135014864</v>
      </c>
      <c r="L1114" s="99">
        <v>7.725469638547084</v>
      </c>
      <c r="M1114" s="99">
        <v>7.2014670406003054</v>
      </c>
      <c r="N1114" s="99">
        <v>8.8416219146000756</v>
      </c>
      <c r="O1114" s="99">
        <v>11.667867814923824</v>
      </c>
      <c r="P1114" s="98">
        <v>15.205412640284868</v>
      </c>
      <c r="Q1114" s="98">
        <v>19.595748046159109</v>
      </c>
    </row>
    <row r="1115" spans="1:17" hidden="1" x14ac:dyDescent="0.25">
      <c r="A1115" s="92" t="s">
        <v>11</v>
      </c>
      <c r="B1115" s="92" t="s">
        <v>12</v>
      </c>
      <c r="C1115" s="92" t="s">
        <v>47</v>
      </c>
      <c r="D1115" s="92" t="s">
        <v>47</v>
      </c>
      <c r="E1115" s="92" t="s">
        <v>41</v>
      </c>
      <c r="F1115" s="92" t="s">
        <v>205</v>
      </c>
      <c r="G1115" s="100" t="s">
        <v>148</v>
      </c>
      <c r="H1115" s="98">
        <v>0</v>
      </c>
      <c r="I1115" s="98">
        <v>0</v>
      </c>
      <c r="J1115" s="98">
        <v>0</v>
      </c>
      <c r="K1115" s="98">
        <v>0</v>
      </c>
      <c r="L1115" s="98">
        <v>0</v>
      </c>
      <c r="M1115" s="98">
        <v>0</v>
      </c>
      <c r="N1115" s="98">
        <v>0</v>
      </c>
      <c r="O1115" s="98">
        <v>0</v>
      </c>
      <c r="P1115" s="98">
        <v>0</v>
      </c>
      <c r="Q1115" s="98">
        <v>0</v>
      </c>
    </row>
    <row r="1116" spans="1:17" hidden="1" x14ac:dyDescent="0.25">
      <c r="A1116" s="92" t="s">
        <v>11</v>
      </c>
      <c r="B1116" s="92" t="s">
        <v>12</v>
      </c>
      <c r="C1116" s="92" t="s">
        <v>47</v>
      </c>
      <c r="D1116" s="92" t="s">
        <v>47</v>
      </c>
      <c r="E1116" s="92" t="s">
        <v>41</v>
      </c>
      <c r="F1116" s="92" t="s">
        <v>204</v>
      </c>
      <c r="G1116" s="100" t="s">
        <v>148</v>
      </c>
      <c r="H1116" s="98">
        <v>0</v>
      </c>
      <c r="I1116" s="98">
        <v>0</v>
      </c>
      <c r="J1116" s="98">
        <v>0</v>
      </c>
      <c r="K1116" s="98">
        <v>0</v>
      </c>
      <c r="L1116" s="98">
        <v>0</v>
      </c>
      <c r="M1116" s="98">
        <v>0</v>
      </c>
      <c r="N1116" s="98">
        <v>0</v>
      </c>
      <c r="O1116" s="98">
        <v>0</v>
      </c>
      <c r="P1116" s="98">
        <v>0</v>
      </c>
      <c r="Q1116" s="98">
        <v>0</v>
      </c>
    </row>
    <row r="1117" spans="1:17" hidden="1" x14ac:dyDescent="0.25">
      <c r="A1117" s="92" t="s">
        <v>11</v>
      </c>
      <c r="B1117" s="92" t="s">
        <v>12</v>
      </c>
      <c r="C1117" s="92" t="s">
        <v>47</v>
      </c>
      <c r="D1117" s="92" t="s">
        <v>47</v>
      </c>
      <c r="E1117" s="92" t="s">
        <v>41</v>
      </c>
      <c r="F1117" s="92" t="s">
        <v>228</v>
      </c>
      <c r="G1117" s="100" t="s">
        <v>148</v>
      </c>
      <c r="H1117" s="98">
        <v>0</v>
      </c>
      <c r="I1117" s="98">
        <v>0</v>
      </c>
      <c r="J1117" s="98">
        <v>0</v>
      </c>
      <c r="K1117" s="98">
        <v>0</v>
      </c>
      <c r="L1117" s="98">
        <v>0</v>
      </c>
      <c r="M1117" s="98">
        <v>0</v>
      </c>
      <c r="N1117" s="98">
        <v>0</v>
      </c>
      <c r="O1117" s="98">
        <v>0</v>
      </c>
      <c r="P1117" s="98">
        <v>0</v>
      </c>
      <c r="Q1117" s="98">
        <v>0</v>
      </c>
    </row>
    <row r="1118" spans="1:17" hidden="1" x14ac:dyDescent="0.25">
      <c r="A1118" s="92" t="s">
        <v>11</v>
      </c>
      <c r="B1118" s="92" t="s">
        <v>12</v>
      </c>
      <c r="C1118" s="92" t="s">
        <v>47</v>
      </c>
      <c r="D1118" s="92" t="s">
        <v>47</v>
      </c>
      <c r="E1118" s="92" t="s">
        <v>41</v>
      </c>
      <c r="F1118" s="92" t="s">
        <v>202</v>
      </c>
      <c r="G1118" s="100" t="s">
        <v>148</v>
      </c>
      <c r="H1118" s="98">
        <v>130.37513932621118</v>
      </c>
      <c r="I1118" s="98">
        <v>144.28126010139763</v>
      </c>
      <c r="J1118" s="99">
        <v>158.63003645261165</v>
      </c>
      <c r="K1118" s="99">
        <v>173.00103450185242</v>
      </c>
      <c r="L1118" s="99">
        <v>187.27706850293148</v>
      </c>
      <c r="M1118" s="99">
        <v>201.3417080882312</v>
      </c>
      <c r="N1118" s="99">
        <v>207.74722837837021</v>
      </c>
      <c r="O1118" s="99">
        <v>209.49658889008271</v>
      </c>
      <c r="P1118" s="98">
        <v>208.6113309849593</v>
      </c>
      <c r="Q1118" s="98">
        <v>205.41328278455944</v>
      </c>
    </row>
    <row r="1119" spans="1:17" hidden="1" x14ac:dyDescent="0.25">
      <c r="A1119" s="92" t="s">
        <v>11</v>
      </c>
      <c r="B1119" s="92" t="s">
        <v>12</v>
      </c>
      <c r="C1119" s="92" t="s">
        <v>47</v>
      </c>
      <c r="D1119" s="92" t="s">
        <v>47</v>
      </c>
      <c r="E1119" s="92" t="s">
        <v>41</v>
      </c>
      <c r="F1119" s="92" t="s">
        <v>264</v>
      </c>
      <c r="G1119" s="100" t="s">
        <v>148</v>
      </c>
      <c r="H1119" s="98">
        <v>0</v>
      </c>
      <c r="I1119" s="98">
        <v>0</v>
      </c>
      <c r="J1119" s="98">
        <v>0</v>
      </c>
      <c r="K1119" s="98">
        <v>0</v>
      </c>
      <c r="L1119" s="98">
        <v>0</v>
      </c>
      <c r="M1119" s="98">
        <v>0</v>
      </c>
      <c r="N1119" s="98">
        <v>0</v>
      </c>
      <c r="O1119" s="98">
        <v>0</v>
      </c>
      <c r="P1119" s="98">
        <v>0</v>
      </c>
      <c r="Q1119" s="98">
        <v>0</v>
      </c>
    </row>
    <row r="1120" spans="1:17" hidden="1" x14ac:dyDescent="0.25">
      <c r="A1120" s="92" t="s">
        <v>11</v>
      </c>
      <c r="B1120" s="92" t="s">
        <v>12</v>
      </c>
      <c r="C1120" s="92" t="s">
        <v>47</v>
      </c>
      <c r="D1120" s="92" t="s">
        <v>47</v>
      </c>
      <c r="E1120" s="92" t="s">
        <v>41</v>
      </c>
      <c r="F1120" s="92" t="s">
        <v>210</v>
      </c>
      <c r="G1120" s="100" t="s">
        <v>148</v>
      </c>
      <c r="H1120" s="98">
        <v>0</v>
      </c>
      <c r="I1120" s="98">
        <v>0</v>
      </c>
      <c r="J1120" s="98">
        <v>0</v>
      </c>
      <c r="K1120" s="98">
        <v>0</v>
      </c>
      <c r="L1120" s="98">
        <v>0</v>
      </c>
      <c r="M1120" s="98">
        <v>0</v>
      </c>
      <c r="N1120" s="98">
        <v>0</v>
      </c>
      <c r="O1120" s="98">
        <v>0</v>
      </c>
      <c r="P1120" s="98">
        <v>0</v>
      </c>
      <c r="Q1120" s="98">
        <v>0</v>
      </c>
    </row>
    <row r="1121" spans="1:17" hidden="1" x14ac:dyDescent="0.25">
      <c r="A1121" s="92" t="s">
        <v>11</v>
      </c>
      <c r="B1121" s="92" t="s">
        <v>12</v>
      </c>
      <c r="C1121" s="92" t="s">
        <v>47</v>
      </c>
      <c r="D1121" s="92" t="s">
        <v>47</v>
      </c>
      <c r="E1121" s="92" t="s">
        <v>41</v>
      </c>
      <c r="F1121" s="92" t="s">
        <v>199</v>
      </c>
      <c r="G1121" s="100" t="s">
        <v>148</v>
      </c>
      <c r="H1121" s="98">
        <v>0</v>
      </c>
      <c r="I1121" s="98">
        <v>0</v>
      </c>
      <c r="J1121" s="98">
        <v>0</v>
      </c>
      <c r="K1121" s="98">
        <v>0</v>
      </c>
      <c r="L1121" s="98">
        <v>0</v>
      </c>
      <c r="M1121" s="98">
        <v>0</v>
      </c>
      <c r="N1121" s="98">
        <v>0</v>
      </c>
      <c r="O1121" s="98">
        <v>0</v>
      </c>
      <c r="P1121" s="98">
        <v>0</v>
      </c>
      <c r="Q1121" s="98">
        <v>0</v>
      </c>
    </row>
    <row r="1122" spans="1:17" hidden="1" x14ac:dyDescent="0.25">
      <c r="A1122" s="92" t="s">
        <v>11</v>
      </c>
      <c r="B1122" s="92" t="s">
        <v>12</v>
      </c>
      <c r="C1122" s="92" t="s">
        <v>47</v>
      </c>
      <c r="D1122" s="92" t="s">
        <v>47</v>
      </c>
      <c r="E1122" s="92" t="s">
        <v>41</v>
      </c>
      <c r="F1122" s="92" t="s">
        <v>219</v>
      </c>
      <c r="G1122" s="100" t="s">
        <v>148</v>
      </c>
      <c r="H1122" s="98">
        <v>0</v>
      </c>
      <c r="I1122" s="98">
        <v>0</v>
      </c>
      <c r="J1122" s="98">
        <v>0</v>
      </c>
      <c r="K1122" s="98">
        <v>0</v>
      </c>
      <c r="L1122" s="98">
        <v>0</v>
      </c>
      <c r="M1122" s="98">
        <v>0</v>
      </c>
      <c r="N1122" s="98">
        <v>0</v>
      </c>
      <c r="O1122" s="98">
        <v>0</v>
      </c>
      <c r="P1122" s="98">
        <v>0</v>
      </c>
      <c r="Q1122" s="98">
        <v>0</v>
      </c>
    </row>
    <row r="1123" spans="1:17" hidden="1" x14ac:dyDescent="0.25">
      <c r="A1123" s="92" t="s">
        <v>11</v>
      </c>
      <c r="B1123" s="92" t="s">
        <v>12</v>
      </c>
      <c r="C1123" s="92" t="s">
        <v>47</v>
      </c>
      <c r="D1123" s="92" t="s">
        <v>47</v>
      </c>
      <c r="E1123" s="92" t="s">
        <v>41</v>
      </c>
      <c r="F1123" s="92" t="s">
        <v>200</v>
      </c>
      <c r="G1123" s="100" t="s">
        <v>148</v>
      </c>
      <c r="H1123" s="98">
        <v>121.75291981460445</v>
      </c>
      <c r="I1123" s="98">
        <v>144.29277441988913</v>
      </c>
      <c r="J1123" s="99">
        <v>169.87214864040413</v>
      </c>
      <c r="K1123" s="99">
        <v>198.37698781149356</v>
      </c>
      <c r="L1123" s="99">
        <v>229.95145700866743</v>
      </c>
      <c r="M1123" s="99">
        <v>264.72621546632519</v>
      </c>
      <c r="N1123" s="99">
        <v>243.11258025910502</v>
      </c>
      <c r="O1123" s="99">
        <v>204.93817279690668</v>
      </c>
      <c r="P1123" s="98">
        <v>170.58326628607747</v>
      </c>
      <c r="Q1123" s="98">
        <v>140.39743808828928</v>
      </c>
    </row>
    <row r="1124" spans="1:17" hidden="1" x14ac:dyDescent="0.25">
      <c r="A1124" s="92" t="s">
        <v>11</v>
      </c>
      <c r="B1124" s="92" t="s">
        <v>12</v>
      </c>
      <c r="C1124" s="92" t="s">
        <v>55</v>
      </c>
      <c r="D1124" s="92" t="s">
        <v>185</v>
      </c>
      <c r="E1124" s="92" t="s">
        <v>38</v>
      </c>
      <c r="F1124" s="92" t="s">
        <v>207</v>
      </c>
      <c r="G1124" s="92" t="s">
        <v>186</v>
      </c>
      <c r="H1124" s="98">
        <v>3744.9266337854501</v>
      </c>
      <c r="I1124" s="98">
        <v>2624.7345869297164</v>
      </c>
      <c r="J1124" s="99">
        <v>2253.8328899737808</v>
      </c>
      <c r="K1124" s="99">
        <v>3978.1217588665263</v>
      </c>
      <c r="L1124" s="99">
        <v>5032.2844632964598</v>
      </c>
      <c r="M1124" s="99">
        <v>5124.3278381120672</v>
      </c>
      <c r="N1124" s="99">
        <v>4371.2797014255912</v>
      </c>
      <c r="O1124" s="99">
        <v>3397.1155147532036</v>
      </c>
      <c r="P1124" s="98">
        <v>3378.3470744680853</v>
      </c>
      <c r="Q1124" s="98">
        <v>3809.405585106384</v>
      </c>
    </row>
    <row r="1125" spans="1:17" hidden="1" x14ac:dyDescent="0.25">
      <c r="A1125" s="92" t="s">
        <v>11</v>
      </c>
      <c r="B1125" s="92" t="s">
        <v>12</v>
      </c>
      <c r="C1125" s="92" t="s">
        <v>55</v>
      </c>
      <c r="D1125" s="92" t="s">
        <v>187</v>
      </c>
      <c r="E1125" s="92" t="s">
        <v>41</v>
      </c>
      <c r="F1125" s="92" t="s">
        <v>207</v>
      </c>
      <c r="G1125" s="92" t="s">
        <v>186</v>
      </c>
      <c r="H1125" s="98">
        <v>8373.1046941919794</v>
      </c>
      <c r="I1125" s="98">
        <v>10000.389891948058</v>
      </c>
      <c r="J1125" s="99">
        <v>10910.863617656183</v>
      </c>
      <c r="K1125" s="99">
        <v>7915.0271222599922</v>
      </c>
      <c r="L1125" s="99">
        <v>6768.8980521745589</v>
      </c>
      <c r="M1125" s="99">
        <v>7166.4208815262136</v>
      </c>
      <c r="N1125" s="99">
        <v>6356.1483163990033</v>
      </c>
      <c r="O1125" s="99">
        <v>5079.7700884674132</v>
      </c>
      <c r="P1125" s="98">
        <v>5392.1598662601809</v>
      </c>
      <c r="Q1125" s="98">
        <v>5335.4515496362928</v>
      </c>
    </row>
    <row r="1126" spans="1:17" hidden="1" x14ac:dyDescent="0.25">
      <c r="A1126" s="92" t="s">
        <v>11</v>
      </c>
      <c r="B1126" s="92" t="s">
        <v>12</v>
      </c>
      <c r="C1126" s="92" t="s">
        <v>55</v>
      </c>
      <c r="D1126" s="92" t="s">
        <v>188</v>
      </c>
      <c r="E1126" s="92" t="s">
        <v>40</v>
      </c>
      <c r="F1126" s="92" t="s">
        <v>207</v>
      </c>
      <c r="G1126" s="92" t="s">
        <v>186</v>
      </c>
      <c r="H1126" s="98">
        <v>1094.6206849315067</v>
      </c>
      <c r="I1126" s="98">
        <v>1931.2693150684931</v>
      </c>
      <c r="J1126" s="99">
        <v>2110.5816453286548</v>
      </c>
      <c r="K1126" s="99">
        <v>2515.0588522629096</v>
      </c>
      <c r="L1126" s="99">
        <v>6056.9344115853664</v>
      </c>
      <c r="M1126" s="99">
        <v>3778.345192164179</v>
      </c>
      <c r="N1126" s="99">
        <v>2552.5915086728519</v>
      </c>
      <c r="O1126" s="99">
        <v>2436.0707341670031</v>
      </c>
      <c r="P1126" s="98">
        <v>2269.648525798526</v>
      </c>
      <c r="Q1126" s="98">
        <v>2345.4342751842751</v>
      </c>
    </row>
    <row r="1127" spans="1:17" hidden="1" x14ac:dyDescent="0.25">
      <c r="A1127" s="92" t="s">
        <v>11</v>
      </c>
      <c r="B1127" s="92" t="s">
        <v>58</v>
      </c>
      <c r="C1127" s="92" t="s">
        <v>59</v>
      </c>
      <c r="D1127" s="92" t="s">
        <v>60</v>
      </c>
      <c r="E1127" s="92" t="s">
        <v>70</v>
      </c>
      <c r="F1127" s="92" t="s">
        <v>201</v>
      </c>
      <c r="G1127" s="100" t="s">
        <v>147</v>
      </c>
      <c r="H1127" s="98">
        <v>10571</v>
      </c>
      <c r="I1127" s="98">
        <v>10901.75</v>
      </c>
      <c r="J1127" s="98">
        <v>10980</v>
      </c>
      <c r="K1127" s="98">
        <v>10591</v>
      </c>
      <c r="L1127" s="98">
        <v>10419</v>
      </c>
      <c r="M1127" s="98">
        <v>10317</v>
      </c>
      <c r="N1127" s="98">
        <v>9768.4699999999993</v>
      </c>
      <c r="O1127" s="98">
        <v>8321.84</v>
      </c>
      <c r="P1127" s="98">
        <v>7795.08</v>
      </c>
      <c r="Q1127" s="98">
        <v>7085.76</v>
      </c>
    </row>
    <row r="1128" spans="1:17" hidden="1" x14ac:dyDescent="0.25">
      <c r="A1128" s="92" t="s">
        <v>11</v>
      </c>
      <c r="B1128" s="92" t="s">
        <v>58</v>
      </c>
      <c r="C1128" s="92" t="s">
        <v>59</v>
      </c>
      <c r="D1128" s="92" t="s">
        <v>60</v>
      </c>
      <c r="E1128" s="92" t="s">
        <v>70</v>
      </c>
      <c r="F1128" s="92" t="s">
        <v>192</v>
      </c>
      <c r="G1128" s="100" t="s">
        <v>147</v>
      </c>
      <c r="H1128" s="98">
        <v>4531.25</v>
      </c>
      <c r="I1128" s="98">
        <v>4418.5</v>
      </c>
      <c r="J1128" s="99">
        <v>4287</v>
      </c>
      <c r="K1128" s="99">
        <v>4686</v>
      </c>
      <c r="L1128" s="99">
        <v>4684</v>
      </c>
      <c r="M1128" s="99">
        <v>4648</v>
      </c>
      <c r="N1128" s="99">
        <v>5003</v>
      </c>
      <c r="O1128" s="99">
        <v>4948</v>
      </c>
      <c r="P1128" s="98">
        <v>4869</v>
      </c>
      <c r="Q1128" s="98">
        <v>4492</v>
      </c>
    </row>
    <row r="1129" spans="1:17" hidden="1" x14ac:dyDescent="0.25">
      <c r="A1129" s="92" t="s">
        <v>11</v>
      </c>
      <c r="B1129" s="92" t="s">
        <v>58</v>
      </c>
      <c r="C1129" s="92" t="s">
        <v>59</v>
      </c>
      <c r="D1129" s="92" t="s">
        <v>60</v>
      </c>
      <c r="E1129" s="92" t="s">
        <v>70</v>
      </c>
      <c r="F1129" s="92" t="s">
        <v>191</v>
      </c>
      <c r="G1129" s="100" t="s">
        <v>147</v>
      </c>
      <c r="H1129" s="98">
        <v>98.75</v>
      </c>
      <c r="I1129" s="98">
        <v>107.75</v>
      </c>
      <c r="J1129" s="99">
        <v>105</v>
      </c>
      <c r="K1129" s="99">
        <v>96</v>
      </c>
      <c r="L1129" s="99">
        <v>127</v>
      </c>
      <c r="M1129" s="99">
        <v>122</v>
      </c>
      <c r="N1129" s="99">
        <v>117</v>
      </c>
      <c r="O1129" s="99">
        <v>118</v>
      </c>
      <c r="P1129" s="98">
        <v>116</v>
      </c>
      <c r="Q1129" s="98">
        <v>84</v>
      </c>
    </row>
    <row r="1130" spans="1:17" hidden="1" x14ac:dyDescent="0.25">
      <c r="A1130" s="92" t="s">
        <v>11</v>
      </c>
      <c r="B1130" s="92" t="s">
        <v>58</v>
      </c>
      <c r="C1130" s="92" t="s">
        <v>59</v>
      </c>
      <c r="D1130" s="92" t="s">
        <v>60</v>
      </c>
      <c r="E1130" s="92" t="s">
        <v>70</v>
      </c>
      <c r="F1130" s="92" t="s">
        <v>202</v>
      </c>
      <c r="G1130" s="100" t="s">
        <v>147</v>
      </c>
      <c r="H1130" s="98">
        <v>386.5</v>
      </c>
      <c r="I1130" s="98">
        <v>361</v>
      </c>
      <c r="J1130" s="99">
        <v>311</v>
      </c>
      <c r="K1130" s="99">
        <v>276</v>
      </c>
      <c r="L1130" s="99">
        <v>246</v>
      </c>
      <c r="M1130" s="99">
        <v>225</v>
      </c>
      <c r="N1130" s="99">
        <v>250</v>
      </c>
      <c r="O1130" s="99">
        <v>243</v>
      </c>
      <c r="P1130" s="98">
        <v>225</v>
      </c>
      <c r="Q1130" s="98">
        <v>237</v>
      </c>
    </row>
    <row r="1131" spans="1:17" hidden="1" x14ac:dyDescent="0.25">
      <c r="A1131" s="92" t="s">
        <v>11</v>
      </c>
      <c r="B1131" s="92" t="s">
        <v>58</v>
      </c>
      <c r="C1131" s="92" t="s">
        <v>59</v>
      </c>
      <c r="D1131" s="92" t="s">
        <v>60</v>
      </c>
      <c r="E1131" s="92" t="s">
        <v>70</v>
      </c>
      <c r="F1131" s="92" t="s">
        <v>203</v>
      </c>
      <c r="G1131" s="100" t="s">
        <v>147</v>
      </c>
      <c r="H1131" s="98">
        <v>218.5</v>
      </c>
      <c r="I1131" s="98">
        <v>243</v>
      </c>
      <c r="J1131" s="99">
        <v>271</v>
      </c>
      <c r="K1131" s="99">
        <v>293</v>
      </c>
      <c r="L1131" s="99">
        <v>300</v>
      </c>
      <c r="M1131" s="99">
        <v>300</v>
      </c>
      <c r="N1131" s="98">
        <v>308</v>
      </c>
      <c r="O1131" s="99">
        <v>295</v>
      </c>
      <c r="P1131" s="98">
        <v>301</v>
      </c>
      <c r="Q1131" s="98">
        <v>258</v>
      </c>
    </row>
    <row r="1132" spans="1:17" hidden="1" x14ac:dyDescent="0.25">
      <c r="A1132" s="92" t="s">
        <v>11</v>
      </c>
      <c r="B1132" s="92" t="s">
        <v>58</v>
      </c>
      <c r="C1132" s="92" t="s">
        <v>59</v>
      </c>
      <c r="D1132" s="92" t="s">
        <v>60</v>
      </c>
      <c r="E1132" s="92" t="s">
        <v>70</v>
      </c>
      <c r="F1132" s="92" t="s">
        <v>204</v>
      </c>
      <c r="G1132" s="100" t="s">
        <v>147</v>
      </c>
      <c r="H1132" s="98">
        <v>0</v>
      </c>
      <c r="I1132" s="98">
        <v>0</v>
      </c>
      <c r="J1132" s="99">
        <v>0</v>
      </c>
      <c r="K1132" s="99">
        <v>0</v>
      </c>
      <c r="L1132" s="99">
        <v>226</v>
      </c>
      <c r="M1132" s="99">
        <v>3880</v>
      </c>
      <c r="N1132" s="99">
        <v>6281</v>
      </c>
      <c r="O1132" s="99">
        <v>8228</v>
      </c>
      <c r="P1132" s="98">
        <v>8513</v>
      </c>
      <c r="Q1132" s="98">
        <v>8996</v>
      </c>
    </row>
    <row r="1133" spans="1:17" hidden="1" x14ac:dyDescent="0.25">
      <c r="A1133" s="92" t="s">
        <v>11</v>
      </c>
      <c r="B1133" s="92" t="s">
        <v>58</v>
      </c>
      <c r="C1133" s="92" t="s">
        <v>59</v>
      </c>
      <c r="D1133" s="92" t="s">
        <v>60</v>
      </c>
      <c r="E1133" s="92" t="s">
        <v>70</v>
      </c>
      <c r="F1133" s="92" t="s">
        <v>197</v>
      </c>
      <c r="G1133" s="100" t="s">
        <v>147</v>
      </c>
      <c r="H1133" s="98">
        <v>16652</v>
      </c>
      <c r="I1133" s="98">
        <v>17553</v>
      </c>
      <c r="J1133" s="99">
        <v>18117</v>
      </c>
      <c r="K1133" s="99">
        <v>18040</v>
      </c>
      <c r="L1133" s="99">
        <v>17226</v>
      </c>
      <c r="M1133" s="99">
        <v>17195</v>
      </c>
      <c r="N1133" s="99">
        <v>16473</v>
      </c>
      <c r="O1133" s="99">
        <v>15708</v>
      </c>
      <c r="P1133" s="98">
        <v>15639</v>
      </c>
      <c r="Q1133" s="98">
        <v>16008</v>
      </c>
    </row>
    <row r="1134" spans="1:17" hidden="1" x14ac:dyDescent="0.25">
      <c r="A1134" s="92" t="s">
        <v>11</v>
      </c>
      <c r="B1134" s="92" t="s">
        <v>58</v>
      </c>
      <c r="C1134" s="92" t="s">
        <v>59</v>
      </c>
      <c r="D1134" s="92" t="s">
        <v>60</v>
      </c>
      <c r="E1134" s="92" t="s">
        <v>70</v>
      </c>
      <c r="F1134" s="92" t="s">
        <v>196</v>
      </c>
      <c r="G1134" s="100" t="s">
        <v>147</v>
      </c>
      <c r="H1134" s="98">
        <v>0</v>
      </c>
      <c r="I1134" s="98">
        <v>0</v>
      </c>
      <c r="J1134" s="98">
        <v>0</v>
      </c>
      <c r="K1134" s="98">
        <v>0</v>
      </c>
      <c r="L1134" s="98">
        <v>0</v>
      </c>
      <c r="M1134" s="98">
        <v>0</v>
      </c>
      <c r="N1134" s="98">
        <v>39.53</v>
      </c>
      <c r="O1134" s="98">
        <v>90.86999999999999</v>
      </c>
      <c r="P1134" s="98">
        <v>174.95999999999998</v>
      </c>
      <c r="Q1134" s="98">
        <v>135.80000000000001</v>
      </c>
    </row>
    <row r="1135" spans="1:17" hidden="1" x14ac:dyDescent="0.25">
      <c r="A1135" s="92" t="s">
        <v>11</v>
      </c>
      <c r="B1135" s="92" t="s">
        <v>58</v>
      </c>
      <c r="C1135" s="92" t="s">
        <v>59</v>
      </c>
      <c r="D1135" s="92" t="s">
        <v>60</v>
      </c>
      <c r="E1135" s="92" t="s">
        <v>70</v>
      </c>
      <c r="F1135" s="92" t="s">
        <v>205</v>
      </c>
      <c r="G1135" s="100" t="s">
        <v>147</v>
      </c>
      <c r="H1135" s="98">
        <v>0</v>
      </c>
      <c r="I1135" s="98">
        <v>0</v>
      </c>
      <c r="J1135" s="98">
        <v>0</v>
      </c>
      <c r="K1135" s="98">
        <v>0</v>
      </c>
      <c r="L1135" s="98">
        <v>0</v>
      </c>
      <c r="M1135" s="98">
        <v>0</v>
      </c>
      <c r="N1135" s="98">
        <v>0</v>
      </c>
      <c r="O1135" s="98">
        <v>30.29</v>
      </c>
      <c r="P1135" s="98">
        <v>174.95999999999998</v>
      </c>
      <c r="Q1135" s="98">
        <v>244.44</v>
      </c>
    </row>
    <row r="1136" spans="1:17" hidden="1" x14ac:dyDescent="0.25">
      <c r="A1136" s="92" t="s">
        <v>11</v>
      </c>
      <c r="B1136" s="92" t="s">
        <v>58</v>
      </c>
      <c r="C1136" s="92" t="s">
        <v>59</v>
      </c>
      <c r="D1136" s="92" t="s">
        <v>61</v>
      </c>
      <c r="E1136" s="92" t="s">
        <v>70</v>
      </c>
      <c r="F1136" s="92" t="s">
        <v>192</v>
      </c>
      <c r="G1136" s="92" t="s">
        <v>177</v>
      </c>
      <c r="H1136" s="98">
        <v>5.9775</v>
      </c>
      <c r="I1136" s="98">
        <v>5.9889999999999999</v>
      </c>
      <c r="J1136" s="98">
        <v>6.0529999999999999</v>
      </c>
      <c r="K1136" s="98">
        <v>6.1027500000000003</v>
      </c>
      <c r="L1136" s="98">
        <v>6.4160000000000004</v>
      </c>
      <c r="M1136" s="98">
        <v>6.1509999999999998</v>
      </c>
      <c r="N1136" s="98">
        <v>6.5270000000000001</v>
      </c>
      <c r="O1136" s="98">
        <v>6.5107499999999998</v>
      </c>
      <c r="P1136" s="98">
        <v>6.5707500000000003</v>
      </c>
      <c r="Q1136" s="98">
        <v>6.7355</v>
      </c>
    </row>
    <row r="1137" spans="1:17" hidden="1" x14ac:dyDescent="0.25">
      <c r="A1137" s="92" t="s">
        <v>11</v>
      </c>
      <c r="B1137" s="92" t="s">
        <v>58</v>
      </c>
      <c r="C1137" s="92" t="s">
        <v>59</v>
      </c>
      <c r="D1137" s="92" t="s">
        <v>61</v>
      </c>
      <c r="E1137" s="92" t="s">
        <v>70</v>
      </c>
      <c r="F1137" s="92" t="s">
        <v>206</v>
      </c>
      <c r="G1137" s="92" t="s">
        <v>177</v>
      </c>
      <c r="H1137" s="98">
        <v>5.4352499999999999</v>
      </c>
      <c r="I1137" s="98">
        <v>5.49</v>
      </c>
      <c r="J1137" s="98">
        <v>5.5927499999999997</v>
      </c>
      <c r="K1137" s="98">
        <v>5.8635000000000002</v>
      </c>
      <c r="L1137" s="98">
        <v>6.1230000000000002</v>
      </c>
      <c r="M1137" s="98">
        <v>6.2012499999999999</v>
      </c>
      <c r="N1137" s="98">
        <v>5.8492499999999996</v>
      </c>
      <c r="O1137" s="98">
        <v>6.1905000000000001</v>
      </c>
      <c r="P1137" s="98">
        <v>6.4444999999999997</v>
      </c>
      <c r="Q1137" s="98">
        <v>6.0774999999999997</v>
      </c>
    </row>
    <row r="1138" spans="1:17" hidden="1" x14ac:dyDescent="0.25">
      <c r="A1138" s="92" t="s">
        <v>11</v>
      </c>
      <c r="B1138" s="92" t="s">
        <v>58</v>
      </c>
      <c r="C1138" s="92" t="s">
        <v>59</v>
      </c>
      <c r="D1138" s="92" t="s">
        <v>61</v>
      </c>
      <c r="E1138" s="92" t="s">
        <v>70</v>
      </c>
      <c r="F1138" s="92" t="s">
        <v>201</v>
      </c>
      <c r="G1138" s="92" t="s">
        <v>177</v>
      </c>
      <c r="H1138" s="98">
        <v>0</v>
      </c>
      <c r="I1138" s="98">
        <v>0</v>
      </c>
      <c r="J1138" s="98">
        <v>0</v>
      </c>
      <c r="K1138" s="98">
        <v>0</v>
      </c>
      <c r="L1138" s="98">
        <v>0</v>
      </c>
      <c r="M1138" s="98">
        <v>0</v>
      </c>
      <c r="N1138" s="98">
        <v>0</v>
      </c>
      <c r="O1138" s="98">
        <v>0</v>
      </c>
      <c r="P1138" s="98">
        <v>0</v>
      </c>
      <c r="Q1138" s="98">
        <v>0</v>
      </c>
    </row>
    <row r="1139" spans="1:17" hidden="1" x14ac:dyDescent="0.25">
      <c r="A1139" s="92" t="s">
        <v>11</v>
      </c>
      <c r="B1139" s="92" t="s">
        <v>58</v>
      </c>
      <c r="C1139" s="92" t="s">
        <v>59</v>
      </c>
      <c r="D1139" s="92" t="s">
        <v>61</v>
      </c>
      <c r="E1139" s="92" t="s">
        <v>70</v>
      </c>
      <c r="F1139" s="92" t="s">
        <v>200</v>
      </c>
      <c r="G1139" s="92" t="s">
        <v>177</v>
      </c>
      <c r="H1139" s="98">
        <v>45.03125</v>
      </c>
      <c r="I1139" s="98">
        <v>49.6755</v>
      </c>
      <c r="J1139" s="98">
        <v>55.79</v>
      </c>
      <c r="K1139" s="98">
        <v>58.380749999999999</v>
      </c>
      <c r="L1139" s="98">
        <v>82.803749999999994</v>
      </c>
      <c r="M1139" s="98">
        <v>94.134749999999997</v>
      </c>
      <c r="N1139" s="98">
        <v>95.383750000000006</v>
      </c>
      <c r="O1139" s="98">
        <v>99.929749999999999</v>
      </c>
      <c r="P1139" s="98">
        <v>101.249</v>
      </c>
      <c r="Q1139" s="98">
        <v>101.66</v>
      </c>
    </row>
    <row r="1140" spans="1:17" hidden="1" x14ac:dyDescent="0.25">
      <c r="A1140" s="92" t="s">
        <v>11</v>
      </c>
      <c r="B1140" s="92" t="s">
        <v>58</v>
      </c>
      <c r="C1140" s="92" t="s">
        <v>59</v>
      </c>
      <c r="D1140" s="92" t="s">
        <v>61</v>
      </c>
      <c r="E1140" s="92" t="s">
        <v>70</v>
      </c>
      <c r="F1140" s="92" t="s">
        <v>199</v>
      </c>
      <c r="G1140" s="92" t="s">
        <v>177</v>
      </c>
      <c r="H1140" s="98">
        <v>5.4809999999999999</v>
      </c>
      <c r="I1140" s="98">
        <v>5.7525000000000004</v>
      </c>
      <c r="J1140" s="98">
        <v>5.7452500000000004</v>
      </c>
      <c r="K1140" s="98">
        <v>5.9602500000000003</v>
      </c>
      <c r="L1140" s="98">
        <v>5.7750000000000004</v>
      </c>
      <c r="M1140" s="98">
        <v>6.58</v>
      </c>
      <c r="N1140" s="98">
        <v>7.7735000000000003</v>
      </c>
      <c r="O1140" s="98">
        <v>7.6355000000000004</v>
      </c>
      <c r="P1140" s="98">
        <v>7.8365</v>
      </c>
      <c r="Q1140" s="98">
        <v>7.7255000000000003</v>
      </c>
    </row>
    <row r="1141" spans="1:17" hidden="1" x14ac:dyDescent="0.25">
      <c r="A1141" s="92" t="s">
        <v>11</v>
      </c>
      <c r="B1141" s="92" t="s">
        <v>58</v>
      </c>
      <c r="C1141" s="92" t="s">
        <v>59</v>
      </c>
      <c r="D1141" s="92" t="s">
        <v>61</v>
      </c>
      <c r="E1141" s="92" t="s">
        <v>70</v>
      </c>
      <c r="F1141" s="92" t="s">
        <v>207</v>
      </c>
      <c r="G1141" s="92" t="s">
        <v>177</v>
      </c>
      <c r="H1141" s="98">
        <v>7.5502500000000001</v>
      </c>
      <c r="I1141" s="98">
        <v>8.6467500000000008</v>
      </c>
      <c r="J1141" s="98">
        <v>8.2454999999999998</v>
      </c>
      <c r="K1141" s="98">
        <v>8.4589999999999996</v>
      </c>
      <c r="L1141" s="98">
        <v>8.2304999999999993</v>
      </c>
      <c r="M1141" s="98">
        <v>8.68675</v>
      </c>
      <c r="N1141" s="98">
        <v>8.3714999999999993</v>
      </c>
      <c r="O1141" s="98">
        <v>8.4712499999999995</v>
      </c>
      <c r="P1141" s="98">
        <v>7.1210000000000004</v>
      </c>
      <c r="Q1141" s="98">
        <v>8.0465</v>
      </c>
    </row>
    <row r="1142" spans="1:17" hidden="1" x14ac:dyDescent="0.25">
      <c r="A1142" s="92" t="s">
        <v>11</v>
      </c>
      <c r="B1142" s="92" t="s">
        <v>58</v>
      </c>
      <c r="C1142" s="92" t="s">
        <v>59</v>
      </c>
      <c r="D1142" s="92" t="s">
        <v>61</v>
      </c>
      <c r="E1142" s="92" t="s">
        <v>70</v>
      </c>
      <c r="F1142" s="92" t="s">
        <v>197</v>
      </c>
      <c r="G1142" s="92" t="s">
        <v>177</v>
      </c>
      <c r="H1142" s="98">
        <v>6.4777500000000003</v>
      </c>
      <c r="I1142" s="98">
        <v>8.7029999999999994</v>
      </c>
      <c r="J1142" s="98">
        <v>11.974500000000001</v>
      </c>
      <c r="K1142" s="98">
        <v>13.00775</v>
      </c>
      <c r="L1142" s="98">
        <v>13.47875</v>
      </c>
      <c r="M1142" s="98">
        <v>13.64875</v>
      </c>
      <c r="N1142" s="98">
        <v>15.037000000000001</v>
      </c>
      <c r="O1142" s="98">
        <v>15.218500000000001</v>
      </c>
      <c r="P1142" s="98">
        <v>15.105</v>
      </c>
      <c r="Q1142" s="98">
        <v>14.41775</v>
      </c>
    </row>
    <row r="1143" spans="1:17" hidden="1" x14ac:dyDescent="0.25">
      <c r="A1143" s="92" t="s">
        <v>11</v>
      </c>
      <c r="B1143" s="92" t="s">
        <v>58</v>
      </c>
      <c r="C1143" s="92" t="s">
        <v>59</v>
      </c>
      <c r="D1143" s="92" t="s">
        <v>61</v>
      </c>
      <c r="E1143" s="92" t="s">
        <v>70</v>
      </c>
      <c r="F1143" s="92" t="s">
        <v>203</v>
      </c>
      <c r="G1143" s="92" t="s">
        <v>177</v>
      </c>
      <c r="H1143" s="98">
        <v>16.224250000000001</v>
      </c>
      <c r="I1143" s="98">
        <v>18.723500000000001</v>
      </c>
      <c r="J1143" s="98">
        <v>19.9785</v>
      </c>
      <c r="K1143" s="98">
        <v>19.224250000000001</v>
      </c>
      <c r="L1143" s="98">
        <v>19.33925</v>
      </c>
      <c r="M1143" s="98">
        <v>19.61375</v>
      </c>
      <c r="N1143" s="98">
        <v>20.56025</v>
      </c>
      <c r="O1143" s="98">
        <v>20.834</v>
      </c>
      <c r="P1143" s="98">
        <v>20.558</v>
      </c>
      <c r="Q1143" s="98">
        <v>20.289000000000001</v>
      </c>
    </row>
    <row r="1144" spans="1:17" hidden="1" x14ac:dyDescent="0.25">
      <c r="A1144" s="92" t="s">
        <v>11</v>
      </c>
      <c r="B1144" s="92" t="s">
        <v>58</v>
      </c>
      <c r="C1144" s="92" t="s">
        <v>59</v>
      </c>
      <c r="D1144" s="92" t="s">
        <v>61</v>
      </c>
      <c r="E1144" s="92" t="s">
        <v>70</v>
      </c>
      <c r="F1144" s="92" t="s">
        <v>208</v>
      </c>
      <c r="G1144" s="92" t="s">
        <v>177</v>
      </c>
      <c r="H1144" s="98">
        <v>8.10825</v>
      </c>
      <c r="I1144" s="98">
        <v>9.1214999999999993</v>
      </c>
      <c r="J1144" s="98">
        <v>9.4717500000000001</v>
      </c>
      <c r="K1144" s="98">
        <v>9.29725</v>
      </c>
      <c r="L1144" s="98">
        <v>8.9480000000000004</v>
      </c>
      <c r="M1144" s="98">
        <v>8.4145000000000003</v>
      </c>
      <c r="N1144" s="98">
        <v>8.6304999999999996</v>
      </c>
      <c r="O1144" s="98">
        <v>8.2515000000000001</v>
      </c>
      <c r="P1144" s="98">
        <v>7.9020000000000001</v>
      </c>
      <c r="Q1144" s="98">
        <v>8.5760000000000005</v>
      </c>
    </row>
    <row r="1145" spans="1:17" hidden="1" x14ac:dyDescent="0.25">
      <c r="A1145" s="92" t="s">
        <v>11</v>
      </c>
      <c r="B1145" s="92" t="s">
        <v>58</v>
      </c>
      <c r="C1145" s="92" t="s">
        <v>59</v>
      </c>
      <c r="D1145" s="92" t="s">
        <v>61</v>
      </c>
      <c r="E1145" s="92" t="s">
        <v>70</v>
      </c>
      <c r="F1145" s="92" t="s">
        <v>202</v>
      </c>
      <c r="G1145" s="92" t="s">
        <v>177</v>
      </c>
      <c r="H1145" s="98">
        <v>7.1852499999999999</v>
      </c>
      <c r="I1145" s="98">
        <v>7.5412499999999998</v>
      </c>
      <c r="J1145" s="98">
        <v>8.0359999999999996</v>
      </c>
      <c r="K1145" s="98">
        <v>7.8377499999999998</v>
      </c>
      <c r="L1145" s="98">
        <v>7.8410000000000002</v>
      </c>
      <c r="M1145" s="98">
        <v>8.4930000000000003</v>
      </c>
      <c r="N1145" s="98">
        <v>9.2787500000000005</v>
      </c>
      <c r="O1145" s="98">
        <v>9.9467499999999998</v>
      </c>
      <c r="P1145" s="98">
        <v>10.24</v>
      </c>
      <c r="Q1145" s="98">
        <v>10.33825</v>
      </c>
    </row>
    <row r="1146" spans="1:17" hidden="1" x14ac:dyDescent="0.25">
      <c r="A1146" s="92" t="s">
        <v>11</v>
      </c>
      <c r="B1146" s="92" t="s">
        <v>58</v>
      </c>
      <c r="C1146" s="92" t="s">
        <v>59</v>
      </c>
      <c r="D1146" s="92" t="s">
        <v>61</v>
      </c>
      <c r="E1146" s="92" t="s">
        <v>70</v>
      </c>
      <c r="F1146" s="92" t="s">
        <v>196</v>
      </c>
      <c r="G1146" s="92" t="s">
        <v>177</v>
      </c>
      <c r="H1146" s="98">
        <v>10.391999999999999</v>
      </c>
      <c r="I1146" s="98">
        <v>10.3</v>
      </c>
      <c r="J1146" s="98">
        <v>10.1685</v>
      </c>
      <c r="K1146" s="98">
        <v>10.135999999999999</v>
      </c>
      <c r="L1146" s="98">
        <v>10.10675</v>
      </c>
      <c r="M1146" s="98">
        <v>10.6295</v>
      </c>
      <c r="N1146" s="98">
        <v>10.624750000000001</v>
      </c>
      <c r="O1146" s="98">
        <v>9.9497499999999999</v>
      </c>
      <c r="P1146" s="98">
        <v>10.404249999999999</v>
      </c>
      <c r="Q1146" s="98">
        <v>10.7425</v>
      </c>
    </row>
    <row r="1147" spans="1:17" hidden="1" x14ac:dyDescent="0.25">
      <c r="A1147" s="92" t="s">
        <v>11</v>
      </c>
      <c r="B1147" s="92" t="s">
        <v>58</v>
      </c>
      <c r="C1147" s="92" t="s">
        <v>59</v>
      </c>
      <c r="D1147" s="92" t="s">
        <v>61</v>
      </c>
      <c r="E1147" s="92" t="s">
        <v>70</v>
      </c>
      <c r="F1147" s="92" t="s">
        <v>205</v>
      </c>
      <c r="G1147" s="92" t="s">
        <v>177</v>
      </c>
      <c r="H1147" s="98">
        <v>0</v>
      </c>
      <c r="I1147" s="98">
        <v>0</v>
      </c>
      <c r="J1147" s="98">
        <v>0</v>
      </c>
      <c r="K1147" s="98">
        <v>0</v>
      </c>
      <c r="L1147" s="98">
        <v>0</v>
      </c>
      <c r="M1147" s="98">
        <v>0</v>
      </c>
      <c r="N1147" s="98">
        <v>1.536</v>
      </c>
      <c r="O1147" s="98">
        <v>4.8109999999999999</v>
      </c>
      <c r="P1147" s="98">
        <v>5.5205000000000002</v>
      </c>
      <c r="Q1147" s="98">
        <v>6.0192500000000004</v>
      </c>
    </row>
    <row r="1148" spans="1:17" hidden="1" x14ac:dyDescent="0.25">
      <c r="A1148" s="92" t="s">
        <v>11</v>
      </c>
      <c r="B1148" s="92" t="s">
        <v>58</v>
      </c>
      <c r="C1148" s="92" t="s">
        <v>59</v>
      </c>
      <c r="D1148" s="92" t="s">
        <v>61</v>
      </c>
      <c r="E1148" s="92" t="s">
        <v>70</v>
      </c>
      <c r="F1148" s="92" t="s">
        <v>209</v>
      </c>
      <c r="G1148" s="92" t="s">
        <v>177</v>
      </c>
      <c r="H1148" s="98">
        <v>0</v>
      </c>
      <c r="I1148" s="98">
        <v>0</v>
      </c>
      <c r="J1148" s="98">
        <v>0</v>
      </c>
      <c r="K1148" s="98">
        <v>0</v>
      </c>
      <c r="L1148" s="98">
        <v>0</v>
      </c>
      <c r="M1148" s="98">
        <v>0</v>
      </c>
      <c r="N1148" s="98">
        <v>0</v>
      </c>
      <c r="O1148" s="98">
        <v>3.6779999999999999</v>
      </c>
      <c r="P1148" s="98">
        <v>8.1792499999999997</v>
      </c>
      <c r="Q1148" s="98">
        <v>7.8062500000000004</v>
      </c>
    </row>
    <row r="1149" spans="1:17" hidden="1" x14ac:dyDescent="0.25">
      <c r="A1149" s="92" t="s">
        <v>11</v>
      </c>
      <c r="B1149" s="92" t="s">
        <v>58</v>
      </c>
      <c r="C1149" s="92" t="s">
        <v>59</v>
      </c>
      <c r="D1149" s="92" t="s">
        <v>62</v>
      </c>
      <c r="E1149" s="92" t="s">
        <v>70</v>
      </c>
      <c r="F1149" s="92" t="s">
        <v>192</v>
      </c>
      <c r="G1149" s="92" t="s">
        <v>178</v>
      </c>
      <c r="H1149" s="98">
        <v>63.25</v>
      </c>
      <c r="I1149" s="98">
        <v>50.5</v>
      </c>
      <c r="J1149" s="98">
        <v>62.25</v>
      </c>
      <c r="K1149" s="98">
        <v>76.75</v>
      </c>
      <c r="L1149" s="98">
        <v>67.25</v>
      </c>
      <c r="M1149" s="98">
        <v>101.25</v>
      </c>
      <c r="N1149" s="98">
        <v>109.5825</v>
      </c>
      <c r="O1149" s="98">
        <v>103.1225</v>
      </c>
      <c r="P1149" s="98">
        <v>117.13499999999999</v>
      </c>
      <c r="Q1149" s="98">
        <v>118.08500000000001</v>
      </c>
    </row>
    <row r="1150" spans="1:17" hidden="1" x14ac:dyDescent="0.25">
      <c r="A1150" s="92" t="s">
        <v>11</v>
      </c>
      <c r="B1150" s="92" t="s">
        <v>58</v>
      </c>
      <c r="C1150" s="92" t="s">
        <v>59</v>
      </c>
      <c r="D1150" s="92" t="s">
        <v>62</v>
      </c>
      <c r="E1150" s="92" t="s">
        <v>70</v>
      </c>
      <c r="F1150" s="92" t="s">
        <v>201</v>
      </c>
      <c r="G1150" s="92" t="s">
        <v>178</v>
      </c>
      <c r="H1150" s="98">
        <v>127.75</v>
      </c>
      <c r="I1150" s="98">
        <v>127</v>
      </c>
      <c r="J1150" s="98">
        <v>149</v>
      </c>
      <c r="K1150" s="98">
        <v>164.25</v>
      </c>
      <c r="L1150" s="98">
        <v>191</v>
      </c>
      <c r="M1150" s="98">
        <v>247.75</v>
      </c>
      <c r="N1150" s="98">
        <v>253.77</v>
      </c>
      <c r="O1150" s="98">
        <v>238.81</v>
      </c>
      <c r="P1150" s="98">
        <v>271.26</v>
      </c>
      <c r="Q1150" s="98">
        <v>273.46000000000004</v>
      </c>
    </row>
    <row r="1151" spans="1:17" hidden="1" x14ac:dyDescent="0.25">
      <c r="A1151" s="92" t="s">
        <v>11</v>
      </c>
      <c r="B1151" s="92" t="s">
        <v>58</v>
      </c>
      <c r="C1151" s="92" t="s">
        <v>59</v>
      </c>
      <c r="D1151" s="92" t="s">
        <v>62</v>
      </c>
      <c r="E1151" s="92" t="s">
        <v>70</v>
      </c>
      <c r="F1151" s="92" t="s">
        <v>197</v>
      </c>
      <c r="G1151" s="92" t="s">
        <v>178</v>
      </c>
      <c r="H1151" s="98">
        <v>46.75</v>
      </c>
      <c r="I1151" s="98">
        <v>62.25</v>
      </c>
      <c r="J1151" s="98">
        <v>82.5</v>
      </c>
      <c r="K1151" s="98">
        <v>82.75</v>
      </c>
      <c r="L1151" s="98">
        <v>81.75</v>
      </c>
      <c r="M1151" s="98">
        <v>94.75</v>
      </c>
      <c r="N1151" s="98">
        <v>96.75</v>
      </c>
      <c r="O1151" s="98">
        <v>117</v>
      </c>
      <c r="P1151" s="98">
        <v>126.25</v>
      </c>
      <c r="Q1151" s="98">
        <v>120.25</v>
      </c>
    </row>
    <row r="1152" spans="1:17" hidden="1" x14ac:dyDescent="0.25">
      <c r="A1152" s="92" t="s">
        <v>11</v>
      </c>
      <c r="B1152" s="92" t="s">
        <v>58</v>
      </c>
      <c r="C1152" s="92" t="s">
        <v>59</v>
      </c>
      <c r="D1152" s="92" t="s">
        <v>62</v>
      </c>
      <c r="E1152" s="92" t="s">
        <v>70</v>
      </c>
      <c r="F1152" s="92" t="s">
        <v>204</v>
      </c>
      <c r="G1152" s="92" t="s">
        <v>178</v>
      </c>
      <c r="H1152" s="98">
        <v>30.858580723871491</v>
      </c>
      <c r="I1152" s="98">
        <v>25.228243188287923</v>
      </c>
      <c r="J1152" s="98">
        <v>21.546868645790973</v>
      </c>
      <c r="K1152" s="98">
        <v>22.413074420496137</v>
      </c>
      <c r="L1152" s="98">
        <v>26.52755185034567</v>
      </c>
      <c r="M1152" s="98">
        <v>46.883387555917039</v>
      </c>
      <c r="N1152" s="98">
        <v>50.520369052460339</v>
      </c>
      <c r="O1152" s="98">
        <v>36.301601260675064</v>
      </c>
      <c r="P1152" s="98">
        <v>44.113694591297261</v>
      </c>
      <c r="Q1152" s="98">
        <v>47.513552257015029</v>
      </c>
    </row>
    <row r="1153" spans="1:17" hidden="1" x14ac:dyDescent="0.25">
      <c r="A1153" s="92" t="s">
        <v>11</v>
      </c>
      <c r="B1153" s="92" t="s">
        <v>58</v>
      </c>
      <c r="C1153" s="92" t="s">
        <v>59</v>
      </c>
      <c r="D1153" s="92" t="s">
        <v>62</v>
      </c>
      <c r="E1153" s="92" t="s">
        <v>70</v>
      </c>
      <c r="F1153" s="92" t="s">
        <v>203</v>
      </c>
      <c r="G1153" s="92" t="s">
        <v>178</v>
      </c>
      <c r="H1153" s="98">
        <v>22.087499999999999</v>
      </c>
      <c r="I1153" s="98">
        <v>18.057500000000001</v>
      </c>
      <c r="J1153" s="98">
        <v>15.422499999999999</v>
      </c>
      <c r="K1153" s="98">
        <v>16.0425</v>
      </c>
      <c r="L1153" s="98">
        <v>18.987500000000001</v>
      </c>
      <c r="M1153" s="98">
        <v>33.557499999999997</v>
      </c>
      <c r="N1153" s="98">
        <v>36.160724999999992</v>
      </c>
      <c r="O1153" s="98">
        <v>25.983424999999993</v>
      </c>
      <c r="P1153" s="98">
        <v>31.575049999999994</v>
      </c>
      <c r="Q1153" s="98">
        <v>34.008549999999985</v>
      </c>
    </row>
    <row r="1154" spans="1:17" hidden="1" x14ac:dyDescent="0.25">
      <c r="A1154" s="92" t="s">
        <v>11</v>
      </c>
      <c r="B1154" s="92" t="s">
        <v>58</v>
      </c>
      <c r="C1154" s="92" t="s">
        <v>59</v>
      </c>
      <c r="D1154" s="92" t="s">
        <v>62</v>
      </c>
      <c r="E1154" s="92" t="s">
        <v>70</v>
      </c>
      <c r="F1154" s="92" t="s">
        <v>202</v>
      </c>
      <c r="G1154" s="92" t="s">
        <v>178</v>
      </c>
      <c r="H1154" s="98">
        <v>18.28334688897926</v>
      </c>
      <c r="I1154" s="98">
        <v>14.947437982919885</v>
      </c>
      <c r="J1154" s="98">
        <v>12.766266775111832</v>
      </c>
      <c r="K1154" s="98">
        <v>13.279483529890198</v>
      </c>
      <c r="L1154" s="98">
        <v>15.717263115087432</v>
      </c>
      <c r="M1154" s="98">
        <v>27.777856852379013</v>
      </c>
      <c r="N1154" s="98">
        <v>29.932725701504669</v>
      </c>
      <c r="O1154" s="98">
        <v>21.508272671817807</v>
      </c>
      <c r="P1154" s="98">
        <v>26.136846278975185</v>
      </c>
      <c r="Q1154" s="98">
        <v>28.151222041480263</v>
      </c>
    </row>
    <row r="1155" spans="1:17" hidden="1" x14ac:dyDescent="0.25">
      <c r="A1155" s="92" t="s">
        <v>11</v>
      </c>
      <c r="B1155" s="92" t="s">
        <v>58</v>
      </c>
      <c r="C1155" s="92" t="s">
        <v>59</v>
      </c>
      <c r="D1155" s="92" t="s">
        <v>63</v>
      </c>
      <c r="E1155" s="92" t="s">
        <v>71</v>
      </c>
      <c r="F1155" s="92" t="s">
        <v>192</v>
      </c>
      <c r="G1155" s="92" t="s">
        <v>179</v>
      </c>
      <c r="H1155" s="98">
        <v>2649</v>
      </c>
      <c r="I1155" s="98">
        <v>2776.75</v>
      </c>
      <c r="J1155" s="98">
        <v>2863</v>
      </c>
      <c r="K1155" s="98">
        <v>2650.5</v>
      </c>
      <c r="L1155" s="98">
        <v>2670.5075000000002</v>
      </c>
      <c r="M1155" s="98">
        <v>2685.64</v>
      </c>
      <c r="N1155" s="98">
        <v>2848.3674999999998</v>
      </c>
      <c r="O1155" s="98">
        <v>2908.4775</v>
      </c>
      <c r="P1155" s="98">
        <v>2878.4700000000003</v>
      </c>
      <c r="Q1155" s="98">
        <v>2935.6950000000002</v>
      </c>
    </row>
    <row r="1156" spans="1:17" hidden="1" x14ac:dyDescent="0.25">
      <c r="A1156" s="92" t="s">
        <v>11</v>
      </c>
      <c r="B1156" s="92" t="s">
        <v>58</v>
      </c>
      <c r="C1156" s="92" t="s">
        <v>59</v>
      </c>
      <c r="D1156" s="92" t="s">
        <v>63</v>
      </c>
      <c r="E1156" s="92" t="s">
        <v>71</v>
      </c>
      <c r="F1156" s="92" t="s">
        <v>191</v>
      </c>
      <c r="G1156" s="92" t="s">
        <v>179</v>
      </c>
      <c r="H1156" s="98">
        <v>0</v>
      </c>
      <c r="I1156" s="98">
        <v>0</v>
      </c>
      <c r="J1156" s="98">
        <v>22.5</v>
      </c>
      <c r="K1156" s="98">
        <v>30</v>
      </c>
      <c r="L1156" s="98">
        <v>37.200000000000003</v>
      </c>
      <c r="M1156" s="98">
        <v>43.267499999999998</v>
      </c>
      <c r="N1156" s="98">
        <v>40.747500000000002</v>
      </c>
      <c r="O1156" s="98">
        <v>40.677500000000002</v>
      </c>
      <c r="P1156" s="98">
        <v>41.31</v>
      </c>
      <c r="Q1156" s="98">
        <v>35.495000000000005</v>
      </c>
    </row>
    <row r="1157" spans="1:17" hidden="1" x14ac:dyDescent="0.25">
      <c r="A1157" s="92" t="s">
        <v>11</v>
      </c>
      <c r="B1157" s="92" t="s">
        <v>58</v>
      </c>
      <c r="C1157" s="92" t="s">
        <v>59</v>
      </c>
      <c r="D1157" s="92" t="s">
        <v>63</v>
      </c>
      <c r="E1157" s="92" t="s">
        <v>71</v>
      </c>
      <c r="F1157" s="92" t="s">
        <v>204</v>
      </c>
      <c r="G1157" s="92" t="s">
        <v>179</v>
      </c>
      <c r="H1157" s="98">
        <v>0</v>
      </c>
      <c r="I1157" s="98">
        <v>0</v>
      </c>
      <c r="J1157" s="98">
        <v>191.25</v>
      </c>
      <c r="K1157" s="98">
        <v>225.75</v>
      </c>
      <c r="L1157" s="98">
        <v>233.14500000000001</v>
      </c>
      <c r="M1157" s="98">
        <v>384.08249999999998</v>
      </c>
      <c r="N1157" s="98">
        <v>550.75749999999994</v>
      </c>
      <c r="O1157" s="98">
        <v>661.6099999999999</v>
      </c>
      <c r="P1157" s="98">
        <v>908.00500000000011</v>
      </c>
      <c r="Q1157" s="98">
        <v>1128.8775000000001</v>
      </c>
    </row>
    <row r="1158" spans="1:17" hidden="1" x14ac:dyDescent="0.25">
      <c r="A1158" s="92" t="s">
        <v>11</v>
      </c>
      <c r="B1158" s="92" t="s">
        <v>58</v>
      </c>
      <c r="C1158" s="92" t="s">
        <v>59</v>
      </c>
      <c r="D1158" s="92" t="s">
        <v>63</v>
      </c>
      <c r="E1158" s="92" t="s">
        <v>71</v>
      </c>
      <c r="F1158" s="92" t="s">
        <v>201</v>
      </c>
      <c r="G1158" s="92" t="s">
        <v>179</v>
      </c>
      <c r="H1158" s="98">
        <v>3920.1424647569356</v>
      </c>
      <c r="I1158" s="98">
        <v>3547.5845206441581</v>
      </c>
      <c r="J1158" s="98">
        <v>3144.3928535594241</v>
      </c>
      <c r="K1158" s="98">
        <v>2813.5272914262782</v>
      </c>
      <c r="L1158" s="98">
        <v>2611.7075304770979</v>
      </c>
      <c r="M1158" s="98">
        <v>2431.1599120804694</v>
      </c>
      <c r="N1158" s="98">
        <v>2317.1880607535245</v>
      </c>
      <c r="O1158" s="98">
        <v>2186.1737269854011</v>
      </c>
      <c r="P1158" s="98">
        <v>1865.6573483252228</v>
      </c>
      <c r="Q1158" s="98">
        <v>1670.3359696650446</v>
      </c>
    </row>
    <row r="1159" spans="1:17" hidden="1" x14ac:dyDescent="0.25">
      <c r="A1159" s="92" t="s">
        <v>11</v>
      </c>
      <c r="B1159" s="92" t="s">
        <v>58</v>
      </c>
      <c r="C1159" s="92" t="s">
        <v>59</v>
      </c>
      <c r="D1159" s="92" t="s">
        <v>63</v>
      </c>
      <c r="E1159" s="92" t="s">
        <v>71</v>
      </c>
      <c r="F1159" s="92" t="s">
        <v>202</v>
      </c>
      <c r="G1159" s="92" t="s">
        <v>179</v>
      </c>
      <c r="H1159" s="98">
        <v>855.4967532467532</v>
      </c>
      <c r="I1159" s="98">
        <v>1079.7646103896104</v>
      </c>
      <c r="J1159" s="98">
        <v>1164.9853896103896</v>
      </c>
      <c r="K1159" s="98">
        <v>1229.4155844155844</v>
      </c>
      <c r="L1159" s="98">
        <v>1272.1030844155844</v>
      </c>
      <c r="M1159" s="98">
        <v>1263.7786688311689</v>
      </c>
      <c r="N1159" s="98">
        <v>1358.0013636363635</v>
      </c>
      <c r="O1159" s="98">
        <v>1313.5803896103896</v>
      </c>
      <c r="P1159" s="98">
        <v>1342.55854978355</v>
      </c>
      <c r="Q1159" s="98">
        <v>1257.8892099567099</v>
      </c>
    </row>
    <row r="1160" spans="1:17" hidden="1" x14ac:dyDescent="0.25">
      <c r="A1160" s="92" t="s">
        <v>11</v>
      </c>
      <c r="B1160" s="92" t="s">
        <v>58</v>
      </c>
      <c r="C1160" s="92" t="s">
        <v>59</v>
      </c>
      <c r="D1160" s="92" t="s">
        <v>63</v>
      </c>
      <c r="E1160" s="92" t="s">
        <v>71</v>
      </c>
      <c r="F1160" s="92" t="s">
        <v>203</v>
      </c>
      <c r="G1160" s="92" t="s">
        <v>179</v>
      </c>
      <c r="H1160" s="98">
        <v>2668.0032467532469</v>
      </c>
      <c r="I1160" s="98">
        <v>2441.4853896103896</v>
      </c>
      <c r="J1160" s="98">
        <v>2434.0146103896104</v>
      </c>
      <c r="K1160" s="98">
        <v>2401.5844155844161</v>
      </c>
      <c r="L1160" s="98">
        <v>13468.904415584415</v>
      </c>
      <c r="M1160" s="98">
        <v>21291.401331168832</v>
      </c>
      <c r="N1160" s="98">
        <v>18908.296136363635</v>
      </c>
      <c r="O1160" s="98">
        <v>14719.99711038961</v>
      </c>
      <c r="P1160" s="98">
        <v>10834.775616883118</v>
      </c>
      <c r="Q1160" s="98">
        <v>6543.9041233766238</v>
      </c>
    </row>
    <row r="1161" spans="1:17" hidden="1" x14ac:dyDescent="0.25">
      <c r="A1161" s="92" t="s">
        <v>11</v>
      </c>
      <c r="B1161" s="92" t="s">
        <v>58</v>
      </c>
      <c r="C1161" s="92" t="s">
        <v>59</v>
      </c>
      <c r="D1161" s="92" t="s">
        <v>63</v>
      </c>
      <c r="E1161" s="92" t="s">
        <v>71</v>
      </c>
      <c r="F1161" s="92" t="s">
        <v>210</v>
      </c>
      <c r="G1161" s="92" t="s">
        <v>179</v>
      </c>
      <c r="H1161" s="98">
        <v>484.25</v>
      </c>
      <c r="I1161" s="98">
        <v>510</v>
      </c>
      <c r="J1161" s="98">
        <v>530.5</v>
      </c>
      <c r="K1161" s="98">
        <v>548.25</v>
      </c>
      <c r="L1161" s="98">
        <v>561.09249999999997</v>
      </c>
      <c r="M1161" s="98">
        <v>598.4325</v>
      </c>
      <c r="N1161" s="98">
        <v>635.41999999999996</v>
      </c>
      <c r="O1161" s="98">
        <v>646.03</v>
      </c>
      <c r="P1161" s="98">
        <v>778.36500000000001</v>
      </c>
      <c r="Q1161" s="98">
        <v>1060.5899999999999</v>
      </c>
    </row>
    <row r="1162" spans="1:17" hidden="1" x14ac:dyDescent="0.25">
      <c r="A1162" s="92" t="s">
        <v>11</v>
      </c>
      <c r="B1162" s="92" t="s">
        <v>58</v>
      </c>
      <c r="C1162" s="92" t="s">
        <v>59</v>
      </c>
      <c r="D1162" s="92" t="s">
        <v>63</v>
      </c>
      <c r="E1162" s="92" t="s">
        <v>71</v>
      </c>
      <c r="F1162" s="92" t="s">
        <v>200</v>
      </c>
      <c r="G1162" s="92" t="s">
        <v>179</v>
      </c>
      <c r="H1162" s="98">
        <v>0</v>
      </c>
      <c r="I1162" s="98">
        <v>0</v>
      </c>
      <c r="J1162" s="98">
        <v>11.25</v>
      </c>
      <c r="K1162" s="98">
        <v>18.75</v>
      </c>
      <c r="L1162" s="98">
        <v>33.799999999999997</v>
      </c>
      <c r="M1162" s="98">
        <v>40.65</v>
      </c>
      <c r="N1162" s="98">
        <v>69.674999999999997</v>
      </c>
      <c r="O1162" s="98">
        <v>95.375</v>
      </c>
      <c r="P1162" s="98">
        <v>142.57499999999999</v>
      </c>
      <c r="Q1162" s="98">
        <v>206.89999999999998</v>
      </c>
    </row>
    <row r="1163" spans="1:17" hidden="1" x14ac:dyDescent="0.25">
      <c r="A1163" s="92" t="s">
        <v>11</v>
      </c>
      <c r="B1163" s="92" t="s">
        <v>58</v>
      </c>
      <c r="C1163" s="92" t="s">
        <v>59</v>
      </c>
      <c r="D1163" s="92" t="s">
        <v>63</v>
      </c>
      <c r="E1163" s="92" t="s">
        <v>71</v>
      </c>
      <c r="F1163" s="92" t="s">
        <v>196</v>
      </c>
      <c r="G1163" s="92" t="s">
        <v>179</v>
      </c>
      <c r="H1163" s="98">
        <v>0</v>
      </c>
      <c r="I1163" s="98">
        <v>0</v>
      </c>
      <c r="J1163" s="98">
        <v>0</v>
      </c>
      <c r="K1163" s="98">
        <v>0</v>
      </c>
      <c r="L1163" s="98">
        <v>0</v>
      </c>
      <c r="M1163" s="98">
        <v>0</v>
      </c>
      <c r="N1163" s="98">
        <v>1.1475</v>
      </c>
      <c r="O1163" s="98">
        <v>2.9624999999999999</v>
      </c>
      <c r="P1163" s="98">
        <v>5.097500000000001</v>
      </c>
      <c r="Q1163" s="98">
        <v>2.9725000000000001</v>
      </c>
    </row>
    <row r="1164" spans="1:17" hidden="1" x14ac:dyDescent="0.25">
      <c r="A1164" s="92" t="s">
        <v>11</v>
      </c>
      <c r="B1164" s="92" t="s">
        <v>58</v>
      </c>
      <c r="C1164" s="92" t="s">
        <v>59</v>
      </c>
      <c r="D1164" s="92" t="s">
        <v>63</v>
      </c>
      <c r="E1164" s="92" t="s">
        <v>71</v>
      </c>
      <c r="F1164" s="92" t="s">
        <v>195</v>
      </c>
      <c r="G1164" s="92" t="s">
        <v>179</v>
      </c>
      <c r="H1164" s="98">
        <v>0</v>
      </c>
      <c r="I1164" s="98">
        <v>0</v>
      </c>
      <c r="J1164" s="98">
        <v>0</v>
      </c>
      <c r="K1164" s="98">
        <v>0</v>
      </c>
      <c r="L1164" s="98">
        <v>0</v>
      </c>
      <c r="M1164" s="98">
        <v>0</v>
      </c>
      <c r="N1164" s="98">
        <v>2.67</v>
      </c>
      <c r="O1164" s="98">
        <v>3.1025000000000005</v>
      </c>
      <c r="P1164" s="98">
        <v>3.2725</v>
      </c>
      <c r="Q1164" s="98">
        <v>2.7050000000000001</v>
      </c>
    </row>
    <row r="1165" spans="1:17" hidden="1" x14ac:dyDescent="0.25">
      <c r="A1165" s="92" t="s">
        <v>11</v>
      </c>
      <c r="B1165" s="92" t="s">
        <v>58</v>
      </c>
      <c r="C1165" s="92" t="s">
        <v>59</v>
      </c>
      <c r="D1165" s="92" t="s">
        <v>63</v>
      </c>
      <c r="E1165" s="92" t="s">
        <v>71</v>
      </c>
      <c r="F1165" s="92" t="s">
        <v>197</v>
      </c>
      <c r="G1165" s="92" t="s">
        <v>179</v>
      </c>
      <c r="H1165" s="98">
        <v>21515.607535243063</v>
      </c>
      <c r="I1165" s="98">
        <v>21505.165479355841</v>
      </c>
      <c r="J1165" s="98">
        <v>22101.357146440576</v>
      </c>
      <c r="K1165" s="98">
        <v>22891.472708573721</v>
      </c>
      <c r="L1165" s="98">
        <v>22944.677469522903</v>
      </c>
      <c r="M1165" s="98">
        <v>22299.507587919528</v>
      </c>
      <c r="N1165" s="98">
        <v>21991.466939246475</v>
      </c>
      <c r="O1165" s="98">
        <v>21422.126273014597</v>
      </c>
      <c r="P1165" s="98">
        <v>20711.403485008112</v>
      </c>
      <c r="Q1165" s="98">
        <v>20000.680697001622</v>
      </c>
    </row>
    <row r="1166" spans="1:17" hidden="1" x14ac:dyDescent="0.25">
      <c r="A1166" s="92" t="s">
        <v>11</v>
      </c>
      <c r="B1166" s="92" t="s">
        <v>58</v>
      </c>
      <c r="C1166" s="92" t="s">
        <v>59</v>
      </c>
      <c r="D1166" s="92" t="s">
        <v>64</v>
      </c>
      <c r="E1166" s="92" t="s">
        <v>71</v>
      </c>
      <c r="F1166" s="92" t="s">
        <v>192</v>
      </c>
      <c r="G1166" s="92" t="s">
        <v>179</v>
      </c>
      <c r="H1166" s="98">
        <v>1665.75</v>
      </c>
      <c r="I1166" s="98">
        <v>1784.5</v>
      </c>
      <c r="J1166" s="98">
        <v>1858.25</v>
      </c>
      <c r="K1166" s="98">
        <v>1863.5550000000001</v>
      </c>
      <c r="L1166" s="98">
        <v>1937.47</v>
      </c>
      <c r="M1166" s="98">
        <v>1959.9375</v>
      </c>
      <c r="N1166" s="98">
        <v>2103.5924999999997</v>
      </c>
      <c r="O1166" s="98">
        <v>2142.3049999999998</v>
      </c>
      <c r="P1166" s="98">
        <v>2130.6750000000002</v>
      </c>
      <c r="Q1166" s="98">
        <v>2176.1824999999999</v>
      </c>
    </row>
    <row r="1167" spans="1:17" hidden="1" x14ac:dyDescent="0.25">
      <c r="A1167" s="92" t="s">
        <v>11</v>
      </c>
      <c r="B1167" s="92" t="s">
        <v>58</v>
      </c>
      <c r="C1167" s="92" t="s">
        <v>59</v>
      </c>
      <c r="D1167" s="92" t="s">
        <v>64</v>
      </c>
      <c r="E1167" s="92" t="s">
        <v>71</v>
      </c>
      <c r="F1167" s="92" t="s">
        <v>191</v>
      </c>
      <c r="G1167" s="92" t="s">
        <v>179</v>
      </c>
      <c r="H1167" s="98">
        <v>0</v>
      </c>
      <c r="I1167" s="98">
        <v>0</v>
      </c>
      <c r="J1167" s="98">
        <v>0</v>
      </c>
      <c r="K1167" s="98">
        <v>0</v>
      </c>
      <c r="L1167" s="98">
        <v>0</v>
      </c>
      <c r="M1167" s="98">
        <v>0</v>
      </c>
      <c r="N1167" s="98">
        <v>0</v>
      </c>
      <c r="O1167" s="98">
        <v>0</v>
      </c>
      <c r="P1167" s="98">
        <v>0</v>
      </c>
      <c r="Q1167" s="98">
        <v>0</v>
      </c>
    </row>
    <row r="1168" spans="1:17" hidden="1" x14ac:dyDescent="0.25">
      <c r="A1168" s="92" t="s">
        <v>11</v>
      </c>
      <c r="B1168" s="92" t="s">
        <v>58</v>
      </c>
      <c r="C1168" s="92" t="s">
        <v>59</v>
      </c>
      <c r="D1168" s="92" t="s">
        <v>64</v>
      </c>
      <c r="E1168" s="92" t="s">
        <v>71</v>
      </c>
      <c r="F1168" s="92" t="s">
        <v>204</v>
      </c>
      <c r="G1168" s="92" t="s">
        <v>179</v>
      </c>
      <c r="H1168" s="98">
        <v>230.5</v>
      </c>
      <c r="I1168" s="98">
        <v>237.25</v>
      </c>
      <c r="J1168" s="98">
        <v>245.25</v>
      </c>
      <c r="K1168" s="98">
        <v>219.5</v>
      </c>
      <c r="L1168" s="98">
        <v>212.52</v>
      </c>
      <c r="M1168" s="98">
        <v>190.91249999999999</v>
      </c>
      <c r="N1168" s="98">
        <v>268.63</v>
      </c>
      <c r="O1168" s="98">
        <v>279.10500000000002</v>
      </c>
      <c r="P1168" s="98">
        <v>423.90250000000003</v>
      </c>
      <c r="Q1168" s="98">
        <v>546.83499999999992</v>
      </c>
    </row>
    <row r="1169" spans="1:17" hidden="1" x14ac:dyDescent="0.25">
      <c r="A1169" s="92" t="s">
        <v>11</v>
      </c>
      <c r="B1169" s="92" t="s">
        <v>58</v>
      </c>
      <c r="C1169" s="92" t="s">
        <v>59</v>
      </c>
      <c r="D1169" s="92" t="s">
        <v>64</v>
      </c>
      <c r="E1169" s="92" t="s">
        <v>71</v>
      </c>
      <c r="F1169" s="92" t="s">
        <v>201</v>
      </c>
      <c r="G1169" s="92" t="s">
        <v>179</v>
      </c>
      <c r="H1169" s="98">
        <v>3158.7967066436049</v>
      </c>
      <c r="I1169" s="98">
        <v>2897.2165092431046</v>
      </c>
      <c r="J1169" s="98">
        <v>2544.2828507716258</v>
      </c>
      <c r="K1169" s="98">
        <v>2180.5066435538038</v>
      </c>
      <c r="L1169" s="98">
        <v>1949.0495819764533</v>
      </c>
      <c r="M1169" s="98">
        <v>1765.0381828890052</v>
      </c>
      <c r="N1169" s="98">
        <v>1633.4574069506409</v>
      </c>
      <c r="O1169" s="98">
        <v>1544.5209157762847</v>
      </c>
      <c r="P1169" s="98">
        <v>1283.7494178515756</v>
      </c>
      <c r="Q1169" s="98">
        <v>1099.6646892803799</v>
      </c>
    </row>
    <row r="1170" spans="1:17" hidden="1" x14ac:dyDescent="0.25">
      <c r="A1170" s="92" t="s">
        <v>11</v>
      </c>
      <c r="B1170" s="92" t="s">
        <v>58</v>
      </c>
      <c r="C1170" s="92" t="s">
        <v>59</v>
      </c>
      <c r="D1170" s="92" t="s">
        <v>64</v>
      </c>
      <c r="E1170" s="92" t="s">
        <v>71</v>
      </c>
      <c r="F1170" s="92" t="s">
        <v>202</v>
      </c>
      <c r="G1170" s="92" t="s">
        <v>179</v>
      </c>
      <c r="H1170" s="98">
        <v>812.6401709842396</v>
      </c>
      <c r="I1170" s="98">
        <v>1054.7571773753391</v>
      </c>
      <c r="J1170" s="98">
        <v>1144.9864978392091</v>
      </c>
      <c r="K1170" s="98">
        <v>1214.6504930380358</v>
      </c>
      <c r="L1170" s="98">
        <v>1246.1650843252519</v>
      </c>
      <c r="M1170" s="98">
        <v>1234.2481246138218</v>
      </c>
      <c r="N1170" s="98">
        <v>1333.6506678573287</v>
      </c>
      <c r="O1170" s="98">
        <v>1293.1464195123851</v>
      </c>
      <c r="P1170" s="98">
        <v>1325.0300751048899</v>
      </c>
      <c r="Q1170" s="98">
        <v>1235.2385699294146</v>
      </c>
    </row>
    <row r="1171" spans="1:17" hidden="1" x14ac:dyDescent="0.25">
      <c r="A1171" s="92" t="s">
        <v>11</v>
      </c>
      <c r="B1171" s="92" t="s">
        <v>58</v>
      </c>
      <c r="C1171" s="92" t="s">
        <v>59</v>
      </c>
      <c r="D1171" s="92" t="s">
        <v>64</v>
      </c>
      <c r="E1171" s="92" t="s">
        <v>71</v>
      </c>
      <c r="F1171" s="92" t="s">
        <v>203</v>
      </c>
      <c r="G1171" s="92" t="s">
        <v>179</v>
      </c>
      <c r="H1171" s="98">
        <v>2490.1961605886513</v>
      </c>
      <c r="I1171" s="98">
        <v>2278.5981384268634</v>
      </c>
      <c r="J1171" s="98">
        <v>2266.1841693989722</v>
      </c>
      <c r="K1171" s="98">
        <v>2232.2754348194803</v>
      </c>
      <c r="L1171" s="98">
        <v>11871.74540176351</v>
      </c>
      <c r="M1171" s="98">
        <v>19128.580565914694</v>
      </c>
      <c r="N1171" s="98">
        <v>16891.417182171263</v>
      </c>
      <c r="O1171" s="98">
        <v>12900.349685394911</v>
      </c>
      <c r="P1171" s="98">
        <v>9255.8514910481099</v>
      </c>
      <c r="Q1171" s="98">
        <v>5427.3436992004054</v>
      </c>
    </row>
    <row r="1172" spans="1:17" hidden="1" x14ac:dyDescent="0.25">
      <c r="A1172" s="92" t="s">
        <v>11</v>
      </c>
      <c r="B1172" s="92" t="s">
        <v>58</v>
      </c>
      <c r="C1172" s="92" t="s">
        <v>59</v>
      </c>
      <c r="D1172" s="92" t="s">
        <v>64</v>
      </c>
      <c r="E1172" s="92" t="s">
        <v>71</v>
      </c>
      <c r="F1172" s="92" t="s">
        <v>210</v>
      </c>
      <c r="G1172" s="92" t="s">
        <v>179</v>
      </c>
      <c r="H1172" s="98">
        <v>483.5</v>
      </c>
      <c r="I1172" s="98">
        <v>509</v>
      </c>
      <c r="J1172" s="98">
        <v>529.5</v>
      </c>
      <c r="K1172" s="98">
        <v>547.25</v>
      </c>
      <c r="L1172" s="98">
        <v>558.57749999999999</v>
      </c>
      <c r="M1172" s="98">
        <v>596.35750000000007</v>
      </c>
      <c r="N1172" s="98">
        <v>633.72</v>
      </c>
      <c r="O1172" s="98">
        <v>643.59249999999997</v>
      </c>
      <c r="P1172" s="98">
        <v>771.01</v>
      </c>
      <c r="Q1172" s="98">
        <v>1056.4725000000001</v>
      </c>
    </row>
    <row r="1173" spans="1:17" hidden="1" x14ac:dyDescent="0.25">
      <c r="A1173" s="92" t="s">
        <v>11</v>
      </c>
      <c r="B1173" s="92" t="s">
        <v>58</v>
      </c>
      <c r="C1173" s="92" t="s">
        <v>59</v>
      </c>
      <c r="D1173" s="92" t="s">
        <v>64</v>
      </c>
      <c r="E1173" s="92" t="s">
        <v>71</v>
      </c>
      <c r="F1173" s="92" t="s">
        <v>200</v>
      </c>
      <c r="G1173" s="92" t="s">
        <v>179</v>
      </c>
      <c r="H1173" s="98">
        <v>0</v>
      </c>
      <c r="I1173" s="98">
        <v>0</v>
      </c>
      <c r="J1173" s="98">
        <v>0</v>
      </c>
      <c r="K1173" s="98">
        <v>1.5</v>
      </c>
      <c r="L1173" s="98">
        <v>4.6999999999999993</v>
      </c>
      <c r="M1173" s="98">
        <v>24.725000000000001</v>
      </c>
      <c r="N1173" s="98">
        <v>52.324999999999996</v>
      </c>
      <c r="O1173" s="98">
        <v>77.625</v>
      </c>
      <c r="P1173" s="98">
        <v>110.55</v>
      </c>
      <c r="Q1173" s="98">
        <v>157.07499999999999</v>
      </c>
    </row>
    <row r="1174" spans="1:17" hidden="1" x14ac:dyDescent="0.25">
      <c r="A1174" s="92" t="s">
        <v>11</v>
      </c>
      <c r="B1174" s="92" t="s">
        <v>58</v>
      </c>
      <c r="C1174" s="92" t="s">
        <v>59</v>
      </c>
      <c r="D1174" s="92" t="s">
        <v>64</v>
      </c>
      <c r="E1174" s="92" t="s">
        <v>71</v>
      </c>
      <c r="F1174" s="92" t="s">
        <v>196</v>
      </c>
      <c r="G1174" s="92" t="s">
        <v>179</v>
      </c>
      <c r="H1174" s="98">
        <v>0</v>
      </c>
      <c r="I1174" s="98">
        <v>0</v>
      </c>
      <c r="J1174" s="98">
        <v>0</v>
      </c>
      <c r="K1174" s="98">
        <v>0</v>
      </c>
      <c r="L1174" s="98">
        <v>0</v>
      </c>
      <c r="M1174" s="98">
        <v>0</v>
      </c>
      <c r="N1174" s="98">
        <v>0</v>
      </c>
      <c r="O1174" s="98">
        <v>0</v>
      </c>
      <c r="P1174" s="98">
        <v>0</v>
      </c>
      <c r="Q1174" s="98">
        <v>0</v>
      </c>
    </row>
    <row r="1175" spans="1:17" hidden="1" x14ac:dyDescent="0.25">
      <c r="A1175" s="92" t="s">
        <v>11</v>
      </c>
      <c r="B1175" s="92" t="s">
        <v>58</v>
      </c>
      <c r="C1175" s="92" t="s">
        <v>59</v>
      </c>
      <c r="D1175" s="92" t="s">
        <v>64</v>
      </c>
      <c r="E1175" s="92" t="s">
        <v>71</v>
      </c>
      <c r="F1175" s="92" t="s">
        <v>195</v>
      </c>
      <c r="G1175" s="92" t="s">
        <v>179</v>
      </c>
      <c r="H1175" s="98">
        <v>0</v>
      </c>
      <c r="I1175" s="98">
        <v>0</v>
      </c>
      <c r="J1175" s="98">
        <v>0</v>
      </c>
      <c r="K1175" s="98">
        <v>0</v>
      </c>
      <c r="L1175" s="98">
        <v>0</v>
      </c>
      <c r="M1175" s="98">
        <v>0</v>
      </c>
      <c r="N1175" s="98">
        <v>2.67</v>
      </c>
      <c r="O1175" s="98">
        <v>3.1025000000000005</v>
      </c>
      <c r="P1175" s="98">
        <v>3.2725</v>
      </c>
      <c r="Q1175" s="98">
        <v>2.69</v>
      </c>
    </row>
    <row r="1176" spans="1:17" hidden="1" x14ac:dyDescent="0.25">
      <c r="A1176" s="92" t="s">
        <v>11</v>
      </c>
      <c r="B1176" s="92" t="s">
        <v>58</v>
      </c>
      <c r="C1176" s="92" t="s">
        <v>59</v>
      </c>
      <c r="D1176" s="92" t="s">
        <v>64</v>
      </c>
      <c r="E1176" s="92" t="s">
        <v>71</v>
      </c>
      <c r="F1176" s="92" t="s">
        <v>197</v>
      </c>
      <c r="G1176" s="92" t="s">
        <v>179</v>
      </c>
      <c r="H1176" s="98">
        <v>17849.116961783504</v>
      </c>
      <c r="I1176" s="98">
        <v>17744.560115691478</v>
      </c>
      <c r="J1176" s="98">
        <v>18252.090462235785</v>
      </c>
      <c r="K1176" s="98">
        <v>18787.994956064082</v>
      </c>
      <c r="L1176" s="98">
        <v>19642.265054720338</v>
      </c>
      <c r="M1176" s="98">
        <v>19848.802858261337</v>
      </c>
      <c r="N1176" s="98">
        <v>19467.07027711413</v>
      </c>
      <c r="O1176" s="98">
        <v>18547.284667575364</v>
      </c>
      <c r="P1176" s="98">
        <v>17349.525318834389</v>
      </c>
      <c r="Q1176" s="98">
        <v>16252.551391863388</v>
      </c>
    </row>
    <row r="1177" spans="1:17" hidden="1" x14ac:dyDescent="0.25">
      <c r="A1177" s="92" t="s">
        <v>11</v>
      </c>
      <c r="B1177" s="92" t="s">
        <v>58</v>
      </c>
      <c r="C1177" s="92" t="s">
        <v>59</v>
      </c>
      <c r="D1177" s="92" t="s">
        <v>65</v>
      </c>
      <c r="E1177" s="92" t="s">
        <v>71</v>
      </c>
      <c r="F1177" s="92" t="s">
        <v>192</v>
      </c>
      <c r="G1177" s="92" t="s">
        <v>179</v>
      </c>
      <c r="H1177" s="98">
        <v>2196.75</v>
      </c>
      <c r="I1177" s="98">
        <v>2302.5</v>
      </c>
      <c r="J1177" s="98">
        <v>2384.25</v>
      </c>
      <c r="K1177" s="98">
        <v>2400.9650000000001</v>
      </c>
      <c r="L1177" s="98">
        <v>2490.4825000000001</v>
      </c>
      <c r="M1177" s="98">
        <v>2509.0100000000002</v>
      </c>
      <c r="N1177" s="98">
        <v>2678.19</v>
      </c>
      <c r="O1177" s="98">
        <v>2720.8975</v>
      </c>
      <c r="P1177" s="98">
        <v>2700.5250000000001</v>
      </c>
      <c r="Q1177" s="98">
        <v>2758.82</v>
      </c>
    </row>
    <row r="1178" spans="1:17" hidden="1" x14ac:dyDescent="0.25">
      <c r="A1178" s="92" t="s">
        <v>11</v>
      </c>
      <c r="B1178" s="92" t="s">
        <v>58</v>
      </c>
      <c r="C1178" s="92" t="s">
        <v>59</v>
      </c>
      <c r="D1178" s="92" t="s">
        <v>65</v>
      </c>
      <c r="E1178" s="92" t="s">
        <v>71</v>
      </c>
      <c r="F1178" s="92" t="s">
        <v>191</v>
      </c>
      <c r="G1178" s="92" t="s">
        <v>179</v>
      </c>
      <c r="H1178" s="98">
        <v>5.5</v>
      </c>
      <c r="I1178" s="98">
        <v>6.75</v>
      </c>
      <c r="J1178" s="98">
        <v>7.75</v>
      </c>
      <c r="K1178" s="98">
        <v>8.75</v>
      </c>
      <c r="L1178" s="98">
        <v>11.28</v>
      </c>
      <c r="M1178" s="98">
        <v>13.389999999999999</v>
      </c>
      <c r="N1178" s="98">
        <v>13.712499999999999</v>
      </c>
      <c r="O1178" s="98">
        <v>14.030000000000001</v>
      </c>
      <c r="P1178" s="98">
        <v>17.435000000000002</v>
      </c>
      <c r="Q1178" s="98">
        <v>19.204999999999998</v>
      </c>
    </row>
    <row r="1179" spans="1:17" hidden="1" x14ac:dyDescent="0.25">
      <c r="A1179" s="92" t="s">
        <v>11</v>
      </c>
      <c r="B1179" s="92" t="s">
        <v>58</v>
      </c>
      <c r="C1179" s="92" t="s">
        <v>59</v>
      </c>
      <c r="D1179" s="92" t="s">
        <v>65</v>
      </c>
      <c r="E1179" s="92" t="s">
        <v>71</v>
      </c>
      <c r="F1179" s="92" t="s">
        <v>204</v>
      </c>
      <c r="G1179" s="92" t="s">
        <v>179</v>
      </c>
      <c r="H1179" s="98">
        <v>234.25</v>
      </c>
      <c r="I1179" s="98">
        <v>241.25</v>
      </c>
      <c r="J1179" s="98">
        <v>250</v>
      </c>
      <c r="K1179" s="98">
        <v>223.75</v>
      </c>
      <c r="L1179" s="98">
        <v>219.3775</v>
      </c>
      <c r="M1179" s="98">
        <v>343.14250000000004</v>
      </c>
      <c r="N1179" s="98">
        <v>513.60250000000008</v>
      </c>
      <c r="O1179" s="98">
        <v>614.47749999999996</v>
      </c>
      <c r="P1179" s="98">
        <v>866.27749999999992</v>
      </c>
      <c r="Q1179" s="98">
        <v>1090.2624999999998</v>
      </c>
    </row>
    <row r="1180" spans="1:17" hidden="1" x14ac:dyDescent="0.25">
      <c r="A1180" s="92" t="s">
        <v>11</v>
      </c>
      <c r="B1180" s="92" t="s">
        <v>58</v>
      </c>
      <c r="C1180" s="92" t="s">
        <v>59</v>
      </c>
      <c r="D1180" s="92" t="s">
        <v>65</v>
      </c>
      <c r="E1180" s="92" t="s">
        <v>71</v>
      </c>
      <c r="F1180" s="92" t="s">
        <v>201</v>
      </c>
      <c r="G1180" s="92" t="s">
        <v>179</v>
      </c>
      <c r="H1180" s="98">
        <v>3889.3961320876529</v>
      </c>
      <c r="I1180" s="98">
        <v>3526.0803344659389</v>
      </c>
      <c r="J1180" s="98">
        <v>3123.1054071703793</v>
      </c>
      <c r="K1180" s="98">
        <v>2780.8094001993677</v>
      </c>
      <c r="L1180" s="98">
        <v>2572.4948794266356</v>
      </c>
      <c r="M1180" s="98">
        <v>2396.8022521402108</v>
      </c>
      <c r="N1180" s="98">
        <v>2243.9274855994163</v>
      </c>
      <c r="O1180" s="98">
        <v>2133.9024412360804</v>
      </c>
      <c r="P1180" s="98">
        <v>1799.8274508269451</v>
      </c>
      <c r="Q1180" s="98">
        <v>1558.8791041036438</v>
      </c>
    </row>
    <row r="1181" spans="1:17" hidden="1" x14ac:dyDescent="0.25">
      <c r="A1181" s="92" t="s">
        <v>11</v>
      </c>
      <c r="B1181" s="92" t="s">
        <v>58</v>
      </c>
      <c r="C1181" s="92" t="s">
        <v>59</v>
      </c>
      <c r="D1181" s="92" t="s">
        <v>65</v>
      </c>
      <c r="E1181" s="92" t="s">
        <v>71</v>
      </c>
      <c r="F1181" s="92" t="s">
        <v>202</v>
      </c>
      <c r="G1181" s="92" t="s">
        <v>179</v>
      </c>
      <c r="H1181" s="98">
        <v>813.81990254408583</v>
      </c>
      <c r="I1181" s="98">
        <v>1057.0958641727379</v>
      </c>
      <c r="J1181" s="98">
        <v>1147.8199675839082</v>
      </c>
      <c r="K1181" s="98">
        <v>1217.4778944439158</v>
      </c>
      <c r="L1181" s="98">
        <v>1257.1395247296596</v>
      </c>
      <c r="M1181" s="98">
        <v>1248.1558591650901</v>
      </c>
      <c r="N1181" s="98">
        <v>1346.4566005920665</v>
      </c>
      <c r="O1181" s="98">
        <v>1304.7350280781004</v>
      </c>
      <c r="P1181" s="98">
        <v>1335.4728575666104</v>
      </c>
      <c r="Q1181" s="98">
        <v>1243.0234232490748</v>
      </c>
    </row>
    <row r="1182" spans="1:17" hidden="1" x14ac:dyDescent="0.25">
      <c r="A1182" s="92" t="s">
        <v>11</v>
      </c>
      <c r="B1182" s="92" t="s">
        <v>58</v>
      </c>
      <c r="C1182" s="92" t="s">
        <v>59</v>
      </c>
      <c r="D1182" s="92" t="s">
        <v>65</v>
      </c>
      <c r="E1182" s="92" t="s">
        <v>71</v>
      </c>
      <c r="F1182" s="92" t="s">
        <v>203</v>
      </c>
      <c r="G1182" s="92" t="s">
        <v>179</v>
      </c>
      <c r="H1182" s="98">
        <v>2632.4450892451241</v>
      </c>
      <c r="I1182" s="98">
        <v>2406.9172184289018</v>
      </c>
      <c r="J1182" s="98">
        <v>2398.9550403379326</v>
      </c>
      <c r="K1182" s="98">
        <v>2365.117849919116</v>
      </c>
      <c r="L1182" s="98">
        <v>13257.832283637927</v>
      </c>
      <c r="M1182" s="98">
        <v>20980.34395225878</v>
      </c>
      <c r="N1182" s="98">
        <v>18584.53989058618</v>
      </c>
      <c r="O1182" s="98">
        <v>14467.769295949347</v>
      </c>
      <c r="P1182" s="98">
        <v>10669.392207691399</v>
      </c>
      <c r="Q1182" s="98">
        <v>6424.7537571084231</v>
      </c>
    </row>
    <row r="1183" spans="1:17" hidden="1" x14ac:dyDescent="0.25">
      <c r="A1183" s="92" t="s">
        <v>11</v>
      </c>
      <c r="B1183" s="92" t="s">
        <v>58</v>
      </c>
      <c r="C1183" s="92" t="s">
        <v>59</v>
      </c>
      <c r="D1183" s="92" t="s">
        <v>65</v>
      </c>
      <c r="E1183" s="92" t="s">
        <v>71</v>
      </c>
      <c r="F1183" s="92" t="s">
        <v>210</v>
      </c>
      <c r="G1183" s="92" t="s">
        <v>179</v>
      </c>
      <c r="H1183" s="98">
        <v>484</v>
      </c>
      <c r="I1183" s="98">
        <v>510</v>
      </c>
      <c r="J1183" s="98">
        <v>530.5</v>
      </c>
      <c r="K1183" s="98">
        <v>548.25</v>
      </c>
      <c r="L1183" s="98">
        <v>561.06999999999994</v>
      </c>
      <c r="M1183" s="98">
        <v>598.34999999999991</v>
      </c>
      <c r="N1183" s="98">
        <v>635.39499999999998</v>
      </c>
      <c r="O1183" s="98">
        <v>645.98500000000001</v>
      </c>
      <c r="P1183" s="98">
        <v>773.6099999999999</v>
      </c>
      <c r="Q1183" s="98">
        <v>1058.8900000000001</v>
      </c>
    </row>
    <row r="1184" spans="1:17" hidden="1" x14ac:dyDescent="0.25">
      <c r="A1184" s="92" t="s">
        <v>11</v>
      </c>
      <c r="B1184" s="92" t="s">
        <v>58</v>
      </c>
      <c r="C1184" s="92" t="s">
        <v>59</v>
      </c>
      <c r="D1184" s="92" t="s">
        <v>65</v>
      </c>
      <c r="E1184" s="92" t="s">
        <v>71</v>
      </c>
      <c r="F1184" s="92" t="s">
        <v>200</v>
      </c>
      <c r="G1184" s="92" t="s">
        <v>179</v>
      </c>
      <c r="H1184" s="98">
        <v>0</v>
      </c>
      <c r="I1184" s="98">
        <v>0</v>
      </c>
      <c r="J1184" s="98">
        <v>0.75</v>
      </c>
      <c r="K1184" s="98">
        <v>2.5</v>
      </c>
      <c r="L1184" s="98">
        <v>7.0500000000000007</v>
      </c>
      <c r="M1184" s="98">
        <v>29.324999999999999</v>
      </c>
      <c r="N1184" s="98">
        <v>60.674999999999997</v>
      </c>
      <c r="O1184" s="98">
        <v>89.2</v>
      </c>
      <c r="P1184" s="98">
        <v>129.75</v>
      </c>
      <c r="Q1184" s="98">
        <v>187.8</v>
      </c>
    </row>
    <row r="1185" spans="1:17" hidden="1" x14ac:dyDescent="0.25">
      <c r="A1185" s="92" t="s">
        <v>11</v>
      </c>
      <c r="B1185" s="92" t="s">
        <v>58</v>
      </c>
      <c r="C1185" s="92" t="s">
        <v>59</v>
      </c>
      <c r="D1185" s="92" t="s">
        <v>65</v>
      </c>
      <c r="E1185" s="92" t="s">
        <v>71</v>
      </c>
      <c r="F1185" s="92" t="s">
        <v>196</v>
      </c>
      <c r="G1185" s="92" t="s">
        <v>179</v>
      </c>
      <c r="H1185" s="98">
        <v>0</v>
      </c>
      <c r="I1185" s="98">
        <v>0</v>
      </c>
      <c r="J1185" s="98">
        <v>0</v>
      </c>
      <c r="K1185" s="98">
        <v>0</v>
      </c>
      <c r="L1185" s="98">
        <v>0</v>
      </c>
      <c r="M1185" s="98">
        <v>0</v>
      </c>
      <c r="N1185" s="98">
        <v>0.47250000000000003</v>
      </c>
      <c r="O1185" s="98">
        <v>1.0125</v>
      </c>
      <c r="P1185" s="98">
        <v>1.4624999999999999</v>
      </c>
      <c r="Q1185" s="98">
        <v>0.9850000000000001</v>
      </c>
    </row>
    <row r="1186" spans="1:17" hidden="1" x14ac:dyDescent="0.25">
      <c r="A1186" s="92" t="s">
        <v>11</v>
      </c>
      <c r="B1186" s="92" t="s">
        <v>58</v>
      </c>
      <c r="C1186" s="92" t="s">
        <v>59</v>
      </c>
      <c r="D1186" s="92" t="s">
        <v>65</v>
      </c>
      <c r="E1186" s="92" t="s">
        <v>71</v>
      </c>
      <c r="F1186" s="92" t="s">
        <v>195</v>
      </c>
      <c r="G1186" s="92" t="s">
        <v>179</v>
      </c>
      <c r="H1186" s="98">
        <v>0</v>
      </c>
      <c r="I1186" s="98">
        <v>0</v>
      </c>
      <c r="J1186" s="98">
        <v>0</v>
      </c>
      <c r="K1186" s="98">
        <v>0</v>
      </c>
      <c r="L1186" s="98">
        <v>0</v>
      </c>
      <c r="M1186" s="98">
        <v>0</v>
      </c>
      <c r="N1186" s="98">
        <v>2.67</v>
      </c>
      <c r="O1186" s="98">
        <v>3.1025000000000005</v>
      </c>
      <c r="P1186" s="98">
        <v>3.2725</v>
      </c>
      <c r="Q1186" s="98">
        <v>2.7050000000000001</v>
      </c>
    </row>
    <row r="1187" spans="1:17" hidden="1" x14ac:dyDescent="0.25">
      <c r="A1187" s="92" t="s">
        <v>11</v>
      </c>
      <c r="B1187" s="92" t="s">
        <v>58</v>
      </c>
      <c r="C1187" s="92" t="s">
        <v>59</v>
      </c>
      <c r="D1187" s="92" t="s">
        <v>65</v>
      </c>
      <c r="E1187" s="92" t="s">
        <v>71</v>
      </c>
      <c r="F1187" s="92" t="s">
        <v>197</v>
      </c>
      <c r="G1187" s="92" t="s">
        <v>179</v>
      </c>
      <c r="H1187" s="98">
        <v>20930.58887612314</v>
      </c>
      <c r="I1187" s="98">
        <v>20873.679273802685</v>
      </c>
      <c r="J1187" s="98">
        <v>21463.877148531199</v>
      </c>
      <c r="K1187" s="98">
        <v>22131.3703650188</v>
      </c>
      <c r="L1187" s="98">
        <v>22450.426817038209</v>
      </c>
      <c r="M1187" s="98">
        <v>21949.873128867239</v>
      </c>
      <c r="N1187" s="98">
        <v>21582.992593495284</v>
      </c>
      <c r="O1187" s="98">
        <v>21026.269912471915</v>
      </c>
      <c r="P1187" s="98">
        <v>20366.321547659383</v>
      </c>
      <c r="Q1187" s="98">
        <v>19647.585210423</v>
      </c>
    </row>
    <row r="1188" spans="1:17" hidden="1" x14ac:dyDescent="0.25">
      <c r="A1188" s="92" t="s">
        <v>11</v>
      </c>
      <c r="B1188" s="92" t="s">
        <v>58</v>
      </c>
      <c r="C1188" s="92" t="s">
        <v>59</v>
      </c>
      <c r="D1188" s="92" t="s">
        <v>66</v>
      </c>
      <c r="E1188" s="92" t="s">
        <v>71</v>
      </c>
      <c r="F1188" s="92" t="s">
        <v>192</v>
      </c>
      <c r="G1188" s="92" t="s">
        <v>179</v>
      </c>
      <c r="H1188" s="98">
        <v>211</v>
      </c>
      <c r="I1188" s="98">
        <v>225.25</v>
      </c>
      <c r="J1188" s="98">
        <v>202.75</v>
      </c>
      <c r="K1188" s="98">
        <v>178.285</v>
      </c>
      <c r="L1188" s="98">
        <v>180.02500000000001</v>
      </c>
      <c r="M1188" s="98">
        <v>176.63</v>
      </c>
      <c r="N1188" s="98">
        <v>170.17750000000001</v>
      </c>
      <c r="O1188" s="98">
        <v>187.57999999999998</v>
      </c>
      <c r="P1188" s="98">
        <v>177.94499999999999</v>
      </c>
      <c r="Q1188" s="98">
        <v>176.875</v>
      </c>
    </row>
    <row r="1189" spans="1:17" hidden="1" x14ac:dyDescent="0.25">
      <c r="A1189" s="92" t="s">
        <v>11</v>
      </c>
      <c r="B1189" s="92" t="s">
        <v>58</v>
      </c>
      <c r="C1189" s="92" t="s">
        <v>59</v>
      </c>
      <c r="D1189" s="92" t="s">
        <v>66</v>
      </c>
      <c r="E1189" s="92" t="s">
        <v>71</v>
      </c>
      <c r="F1189" s="92" t="s">
        <v>191</v>
      </c>
      <c r="G1189" s="92" t="s">
        <v>179</v>
      </c>
      <c r="H1189" s="98">
        <v>0.25</v>
      </c>
      <c r="I1189" s="98">
        <v>0.75</v>
      </c>
      <c r="J1189" s="98">
        <v>16.75</v>
      </c>
      <c r="K1189" s="98">
        <v>21.137500000000003</v>
      </c>
      <c r="L1189" s="98">
        <v>25.89</v>
      </c>
      <c r="M1189" s="98">
        <v>29.872500000000002</v>
      </c>
      <c r="N1189" s="98">
        <v>27.032499999999999</v>
      </c>
      <c r="O1189" s="98">
        <v>26.647500000000001</v>
      </c>
      <c r="P1189" s="98">
        <v>23.875</v>
      </c>
      <c r="Q1189" s="98">
        <v>16.29</v>
      </c>
    </row>
    <row r="1190" spans="1:17" hidden="1" x14ac:dyDescent="0.25">
      <c r="A1190" s="92" t="s">
        <v>11</v>
      </c>
      <c r="B1190" s="92" t="s">
        <v>58</v>
      </c>
      <c r="C1190" s="92" t="s">
        <v>59</v>
      </c>
      <c r="D1190" s="92" t="s">
        <v>66</v>
      </c>
      <c r="E1190" s="92" t="s">
        <v>71</v>
      </c>
      <c r="F1190" s="92" t="s">
        <v>204</v>
      </c>
      <c r="G1190" s="92" t="s">
        <v>179</v>
      </c>
      <c r="H1190" s="98">
        <v>0.5</v>
      </c>
      <c r="I1190" s="98">
        <v>0.75</v>
      </c>
      <c r="J1190" s="98">
        <v>1.75</v>
      </c>
      <c r="K1190" s="98">
        <v>2</v>
      </c>
      <c r="L1190" s="98">
        <v>13.767500000000002</v>
      </c>
      <c r="M1190" s="98">
        <v>40.932499999999997</v>
      </c>
      <c r="N1190" s="98">
        <v>37.152500000000003</v>
      </c>
      <c r="O1190" s="98">
        <v>47.1325</v>
      </c>
      <c r="P1190" s="98">
        <v>41.734999999999999</v>
      </c>
      <c r="Q1190" s="98">
        <v>38.61</v>
      </c>
    </row>
    <row r="1191" spans="1:17" hidden="1" x14ac:dyDescent="0.25">
      <c r="A1191" s="92" t="s">
        <v>11</v>
      </c>
      <c r="B1191" s="92" t="s">
        <v>58</v>
      </c>
      <c r="C1191" s="92" t="s">
        <v>59</v>
      </c>
      <c r="D1191" s="92" t="s">
        <v>66</v>
      </c>
      <c r="E1191" s="92" t="s">
        <v>71</v>
      </c>
      <c r="F1191" s="92" t="s">
        <v>201</v>
      </c>
      <c r="G1191" s="92" t="s">
        <v>179</v>
      </c>
      <c r="H1191" s="98">
        <v>30.996332669282751</v>
      </c>
      <c r="I1191" s="98">
        <v>21.504186178219616</v>
      </c>
      <c r="J1191" s="98">
        <v>21.287446389044611</v>
      </c>
      <c r="K1191" s="98">
        <v>32.627891226910236</v>
      </c>
      <c r="L1191" s="98">
        <v>39.182675603366164</v>
      </c>
      <c r="M1191" s="98">
        <v>34.357668124560156</v>
      </c>
      <c r="N1191" s="98">
        <v>61.981668921587612</v>
      </c>
      <c r="O1191" s="98">
        <v>48.511650338480301</v>
      </c>
      <c r="P1191" s="98">
        <v>65.829897498277745</v>
      </c>
      <c r="Q1191" s="98">
        <v>111.45683237641444</v>
      </c>
    </row>
    <row r="1192" spans="1:17" hidden="1" x14ac:dyDescent="0.25">
      <c r="A1192" s="92" t="s">
        <v>11</v>
      </c>
      <c r="B1192" s="92" t="s">
        <v>58</v>
      </c>
      <c r="C1192" s="92" t="s">
        <v>59</v>
      </c>
      <c r="D1192" s="92" t="s">
        <v>66</v>
      </c>
      <c r="E1192" s="92" t="s">
        <v>71</v>
      </c>
      <c r="F1192" s="92" t="s">
        <v>202</v>
      </c>
      <c r="G1192" s="92" t="s">
        <v>179</v>
      </c>
      <c r="H1192" s="98">
        <v>41.926850702667465</v>
      </c>
      <c r="I1192" s="98">
        <v>22.668746216872467</v>
      </c>
      <c r="J1192" s="98">
        <v>17.165422026481554</v>
      </c>
      <c r="K1192" s="98">
        <v>11.990189971668624</v>
      </c>
      <c r="L1192" s="98">
        <v>14.981079495764178</v>
      </c>
      <c r="M1192" s="98">
        <v>15.622816269358594</v>
      </c>
      <c r="N1192" s="98">
        <v>11.544763044297119</v>
      </c>
      <c r="O1192" s="98">
        <v>8.8453615322893047</v>
      </c>
      <c r="P1192" s="98">
        <v>7.0856922169393339</v>
      </c>
      <c r="Q1192" s="98">
        <v>14.865777053821077</v>
      </c>
    </row>
    <row r="1193" spans="1:17" hidden="1" x14ac:dyDescent="0.25">
      <c r="A1193" s="92" t="s">
        <v>11</v>
      </c>
      <c r="B1193" s="92" t="s">
        <v>58</v>
      </c>
      <c r="C1193" s="92" t="s">
        <v>59</v>
      </c>
      <c r="D1193" s="92" t="s">
        <v>66</v>
      </c>
      <c r="E1193" s="92" t="s">
        <v>71</v>
      </c>
      <c r="F1193" s="92" t="s">
        <v>203</v>
      </c>
      <c r="G1193" s="92" t="s">
        <v>179</v>
      </c>
      <c r="H1193" s="98">
        <v>35.558157508122733</v>
      </c>
      <c r="I1193" s="98">
        <v>34.568171181487763</v>
      </c>
      <c r="J1193" s="98">
        <v>35.059570051677781</v>
      </c>
      <c r="K1193" s="98">
        <v>36.451565665299675</v>
      </c>
      <c r="L1193" s="98">
        <v>211.0626628519191</v>
      </c>
      <c r="M1193" s="98">
        <v>311.05588921186518</v>
      </c>
      <c r="N1193" s="98">
        <v>323.75624577745918</v>
      </c>
      <c r="O1193" s="98">
        <v>252.2278144402637</v>
      </c>
      <c r="P1193" s="98">
        <v>165.38340919171816</v>
      </c>
      <c r="Q1193" s="98">
        <v>119.14888923462513</v>
      </c>
    </row>
    <row r="1194" spans="1:17" hidden="1" x14ac:dyDescent="0.25">
      <c r="A1194" s="92" t="s">
        <v>11</v>
      </c>
      <c r="B1194" s="92" t="s">
        <v>58</v>
      </c>
      <c r="C1194" s="92" t="s">
        <v>59</v>
      </c>
      <c r="D1194" s="92" t="s">
        <v>66</v>
      </c>
      <c r="E1194" s="92" t="s">
        <v>71</v>
      </c>
      <c r="F1194" s="92" t="s">
        <v>210</v>
      </c>
      <c r="G1194" s="92" t="s">
        <v>179</v>
      </c>
      <c r="H1194" s="98">
        <v>0</v>
      </c>
      <c r="I1194" s="98">
        <v>0</v>
      </c>
      <c r="J1194" s="98">
        <v>0</v>
      </c>
      <c r="K1194" s="98">
        <v>0</v>
      </c>
      <c r="L1194" s="98">
        <v>0.03</v>
      </c>
      <c r="M1194" s="98">
        <v>8.5000000000000006E-2</v>
      </c>
      <c r="N1194" s="98">
        <v>3.2500000000000001E-2</v>
      </c>
      <c r="O1194" s="98">
        <v>4.7500000000000001E-2</v>
      </c>
      <c r="P1194" s="98">
        <v>4.7549999999999999</v>
      </c>
      <c r="Q1194" s="98">
        <v>1.7075</v>
      </c>
    </row>
    <row r="1195" spans="1:17" hidden="1" x14ac:dyDescent="0.25">
      <c r="A1195" s="92" t="s">
        <v>11</v>
      </c>
      <c r="B1195" s="92" t="s">
        <v>58</v>
      </c>
      <c r="C1195" s="92" t="s">
        <v>59</v>
      </c>
      <c r="D1195" s="92" t="s">
        <v>66</v>
      </c>
      <c r="E1195" s="92" t="s">
        <v>71</v>
      </c>
      <c r="F1195" s="92" t="s">
        <v>200</v>
      </c>
      <c r="G1195" s="92" t="s">
        <v>179</v>
      </c>
      <c r="H1195" s="98">
        <v>0</v>
      </c>
      <c r="I1195" s="98">
        <v>0</v>
      </c>
      <c r="J1195" s="98">
        <v>10.5</v>
      </c>
      <c r="K1195" s="98">
        <v>16.077500000000001</v>
      </c>
      <c r="L1195" s="98">
        <v>26.692499999999999</v>
      </c>
      <c r="M1195" s="98">
        <v>11.324999999999999</v>
      </c>
      <c r="N1195" s="98">
        <v>9</v>
      </c>
      <c r="O1195" s="98">
        <v>6.25</v>
      </c>
      <c r="P1195" s="98">
        <v>12.85</v>
      </c>
      <c r="Q1195" s="98">
        <v>19.100000000000001</v>
      </c>
    </row>
    <row r="1196" spans="1:17" hidden="1" x14ac:dyDescent="0.25">
      <c r="A1196" s="92" t="s">
        <v>11</v>
      </c>
      <c r="B1196" s="92" t="s">
        <v>58</v>
      </c>
      <c r="C1196" s="92" t="s">
        <v>59</v>
      </c>
      <c r="D1196" s="92" t="s">
        <v>66</v>
      </c>
      <c r="E1196" s="92" t="s">
        <v>71</v>
      </c>
      <c r="F1196" s="92" t="s">
        <v>196</v>
      </c>
      <c r="G1196" s="92" t="s">
        <v>179</v>
      </c>
      <c r="H1196" s="98">
        <v>0</v>
      </c>
      <c r="I1196" s="98">
        <v>0</v>
      </c>
      <c r="J1196" s="98">
        <v>0</v>
      </c>
      <c r="K1196" s="98">
        <v>0</v>
      </c>
      <c r="L1196" s="98">
        <v>0</v>
      </c>
      <c r="M1196" s="98">
        <v>0</v>
      </c>
      <c r="N1196" s="98">
        <v>0.66749999999999998</v>
      </c>
      <c r="O1196" s="98">
        <v>1.9474999999999998</v>
      </c>
      <c r="P1196" s="98">
        <v>3.6425000000000001</v>
      </c>
      <c r="Q1196" s="98">
        <v>1.99</v>
      </c>
    </row>
    <row r="1197" spans="1:17" hidden="1" x14ac:dyDescent="0.25">
      <c r="A1197" s="92" t="s">
        <v>11</v>
      </c>
      <c r="B1197" s="92" t="s">
        <v>58</v>
      </c>
      <c r="C1197" s="92" t="s">
        <v>59</v>
      </c>
      <c r="D1197" s="92" t="s">
        <v>66</v>
      </c>
      <c r="E1197" s="92" t="s">
        <v>71</v>
      </c>
      <c r="F1197" s="92" t="s">
        <v>195</v>
      </c>
      <c r="G1197" s="92" t="s">
        <v>179</v>
      </c>
      <c r="H1197" s="98">
        <v>0</v>
      </c>
      <c r="I1197" s="98">
        <v>0</v>
      </c>
      <c r="J1197" s="98">
        <v>0</v>
      </c>
      <c r="K1197" s="98">
        <v>0</v>
      </c>
      <c r="L1197" s="98">
        <v>0</v>
      </c>
      <c r="M1197" s="98">
        <v>0</v>
      </c>
      <c r="N1197" s="98">
        <v>0</v>
      </c>
      <c r="O1197" s="98">
        <v>0</v>
      </c>
      <c r="P1197" s="98">
        <v>0</v>
      </c>
      <c r="Q1197" s="98">
        <v>0</v>
      </c>
    </row>
    <row r="1198" spans="1:17" hidden="1" x14ac:dyDescent="0.25">
      <c r="A1198" s="92" t="s">
        <v>11</v>
      </c>
      <c r="B1198" s="92" t="s">
        <v>58</v>
      </c>
      <c r="C1198" s="92" t="s">
        <v>59</v>
      </c>
      <c r="D1198" s="92" t="s">
        <v>66</v>
      </c>
      <c r="E1198" s="92" t="s">
        <v>71</v>
      </c>
      <c r="F1198" s="92" t="s">
        <v>197</v>
      </c>
      <c r="G1198" s="92" t="s">
        <v>179</v>
      </c>
      <c r="H1198" s="98">
        <v>585.01865911992695</v>
      </c>
      <c r="I1198" s="98">
        <v>631.48620555315858</v>
      </c>
      <c r="J1198" s="98">
        <v>637.47999790937547</v>
      </c>
      <c r="K1198" s="98">
        <v>760.10234355492355</v>
      </c>
      <c r="L1198" s="98">
        <v>494.25507714115929</v>
      </c>
      <c r="M1198" s="98">
        <v>349.63593393778137</v>
      </c>
      <c r="N1198" s="98">
        <v>408.47434575119189</v>
      </c>
      <c r="O1198" s="98">
        <v>395.85636054268122</v>
      </c>
      <c r="P1198" s="98">
        <v>345.08193734872589</v>
      </c>
      <c r="Q1198" s="98">
        <v>353.08950634239523</v>
      </c>
    </row>
    <row r="1199" spans="1:17" hidden="1" x14ac:dyDescent="0.25">
      <c r="A1199" s="92" t="s">
        <v>11</v>
      </c>
      <c r="B1199" s="92" t="s">
        <v>58</v>
      </c>
      <c r="C1199" s="92" t="s">
        <v>59</v>
      </c>
      <c r="D1199" s="92" t="s">
        <v>67</v>
      </c>
      <c r="E1199" s="92" t="s">
        <v>71</v>
      </c>
      <c r="F1199" s="92" t="s">
        <v>192</v>
      </c>
      <c r="G1199" s="92" t="s">
        <v>179</v>
      </c>
      <c r="H1199" s="98">
        <v>43.708500000000001</v>
      </c>
      <c r="I1199" s="98">
        <v>45.816375000000001</v>
      </c>
      <c r="J1199" s="98">
        <v>47.239500000000007</v>
      </c>
      <c r="K1199" s="98">
        <v>43.733250000000005</v>
      </c>
      <c r="L1199" s="98">
        <v>44.063373750000004</v>
      </c>
      <c r="M1199" s="98">
        <v>44.313060000000007</v>
      </c>
      <c r="N1199" s="98">
        <v>46.99806375</v>
      </c>
      <c r="O1199" s="98">
        <v>47.989878750000003</v>
      </c>
      <c r="P1199" s="98">
        <v>47.494755000000005</v>
      </c>
      <c r="Q1199" s="98">
        <v>48.438967500000004</v>
      </c>
    </row>
    <row r="1200" spans="1:17" hidden="1" x14ac:dyDescent="0.25">
      <c r="A1200" s="92" t="s">
        <v>11</v>
      </c>
      <c r="B1200" s="92" t="s">
        <v>58</v>
      </c>
      <c r="C1200" s="92" t="s">
        <v>59</v>
      </c>
      <c r="D1200" s="92" t="s">
        <v>67</v>
      </c>
      <c r="E1200" s="92" t="s">
        <v>71</v>
      </c>
      <c r="F1200" s="92" t="s">
        <v>191</v>
      </c>
      <c r="G1200" s="92" t="s">
        <v>179</v>
      </c>
      <c r="H1200" s="98">
        <v>0</v>
      </c>
      <c r="I1200" s="98">
        <v>0</v>
      </c>
      <c r="J1200" s="98">
        <v>0.37124999999999997</v>
      </c>
      <c r="K1200" s="98">
        <v>0.495</v>
      </c>
      <c r="L1200" s="98">
        <v>0.61380000000000012</v>
      </c>
      <c r="M1200" s="98">
        <v>0.71391375000000001</v>
      </c>
      <c r="N1200" s="98">
        <v>0.67233375000000006</v>
      </c>
      <c r="O1200" s="98">
        <v>0.67117874999999994</v>
      </c>
      <c r="P1200" s="98">
        <v>0.68161500000000008</v>
      </c>
      <c r="Q1200" s="98">
        <v>0.58566750000000012</v>
      </c>
    </row>
    <row r="1201" spans="1:29" hidden="1" x14ac:dyDescent="0.25">
      <c r="A1201" s="92" t="s">
        <v>11</v>
      </c>
      <c r="B1201" s="92" t="s">
        <v>58</v>
      </c>
      <c r="C1201" s="92" t="s">
        <v>59</v>
      </c>
      <c r="D1201" s="92" t="s">
        <v>67</v>
      </c>
      <c r="E1201" s="92" t="s">
        <v>71</v>
      </c>
      <c r="F1201" s="92" t="s">
        <v>204</v>
      </c>
      <c r="G1201" s="92" t="s">
        <v>179</v>
      </c>
      <c r="H1201" s="98">
        <v>0</v>
      </c>
      <c r="I1201" s="98">
        <v>0</v>
      </c>
      <c r="J1201" s="98">
        <v>3.1556250000000006</v>
      </c>
      <c r="K1201" s="98">
        <v>3.7248749999999999</v>
      </c>
      <c r="L1201" s="98">
        <v>3.8468925</v>
      </c>
      <c r="M1201" s="98">
        <v>6.3373612499999998</v>
      </c>
      <c r="N1201" s="98">
        <v>9.08749875</v>
      </c>
      <c r="O1201" s="98">
        <v>10.916564999999999</v>
      </c>
      <c r="P1201" s="98">
        <v>14.982082500000002</v>
      </c>
      <c r="Q1201" s="98">
        <v>18.62647875</v>
      </c>
    </row>
    <row r="1202" spans="1:29" hidden="1" x14ac:dyDescent="0.25">
      <c r="A1202" s="92" t="s">
        <v>11</v>
      </c>
      <c r="B1202" s="92" t="s">
        <v>58</v>
      </c>
      <c r="C1202" s="92" t="s">
        <v>59</v>
      </c>
      <c r="D1202" s="92" t="s">
        <v>67</v>
      </c>
      <c r="E1202" s="92" t="s">
        <v>71</v>
      </c>
      <c r="F1202" s="92" t="s">
        <v>201</v>
      </c>
      <c r="G1202" s="92" t="s">
        <v>179</v>
      </c>
      <c r="H1202" s="98">
        <v>64.682350668489448</v>
      </c>
      <c r="I1202" s="98">
        <v>58.535144590628612</v>
      </c>
      <c r="J1202" s="98">
        <v>51.882482083730501</v>
      </c>
      <c r="K1202" s="98">
        <v>46.423200308533595</v>
      </c>
      <c r="L1202" s="98">
        <v>43.093174252872117</v>
      </c>
      <c r="M1202" s="98">
        <v>40.114138549327748</v>
      </c>
      <c r="N1202" s="98">
        <v>38.233603002433149</v>
      </c>
      <c r="O1202" s="98">
        <v>36.071866495259115</v>
      </c>
      <c r="P1202" s="98">
        <v>30.783346247366175</v>
      </c>
      <c r="Q1202" s="98">
        <v>27.560543499473233</v>
      </c>
    </row>
    <row r="1203" spans="1:29" hidden="1" x14ac:dyDescent="0.25">
      <c r="A1203" s="92" t="s">
        <v>11</v>
      </c>
      <c r="B1203" s="92" t="s">
        <v>58</v>
      </c>
      <c r="C1203" s="92" t="s">
        <v>59</v>
      </c>
      <c r="D1203" s="92" t="s">
        <v>67</v>
      </c>
      <c r="E1203" s="92" t="s">
        <v>71</v>
      </c>
      <c r="F1203" s="92" t="s">
        <v>202</v>
      </c>
      <c r="G1203" s="92" t="s">
        <v>179</v>
      </c>
      <c r="H1203" s="98">
        <v>14.115696428571429</v>
      </c>
      <c r="I1203" s="98">
        <v>17.816116071428571</v>
      </c>
      <c r="J1203" s="98">
        <v>19.222258928571431</v>
      </c>
      <c r="K1203" s="98">
        <v>20.285357142857144</v>
      </c>
      <c r="L1203" s="98">
        <v>20.989700892857144</v>
      </c>
      <c r="M1203" s="98">
        <v>20.852348035714286</v>
      </c>
      <c r="N1203" s="98">
        <v>22.407022500000004</v>
      </c>
      <c r="O1203" s="98">
        <v>21.674076428571428</v>
      </c>
      <c r="P1203" s="98">
        <v>22.152216071428573</v>
      </c>
      <c r="Q1203" s="98">
        <v>20.755171964285715</v>
      </c>
    </row>
    <row r="1204" spans="1:29" hidden="1" x14ac:dyDescent="0.25">
      <c r="A1204" s="92" t="s">
        <v>11</v>
      </c>
      <c r="B1204" s="92" t="s">
        <v>58</v>
      </c>
      <c r="C1204" s="92" t="s">
        <v>59</v>
      </c>
      <c r="D1204" s="92" t="s">
        <v>67</v>
      </c>
      <c r="E1204" s="92" t="s">
        <v>71</v>
      </c>
      <c r="F1204" s="92" t="s">
        <v>203</v>
      </c>
      <c r="G1204" s="92" t="s">
        <v>179</v>
      </c>
      <c r="H1204" s="98">
        <v>44.022053571428579</v>
      </c>
      <c r="I1204" s="98">
        <v>40.284508928571434</v>
      </c>
      <c r="J1204" s="98">
        <v>40.161241071428577</v>
      </c>
      <c r="K1204" s="98">
        <v>39.626142857142867</v>
      </c>
      <c r="L1204" s="98">
        <v>222.23692285714287</v>
      </c>
      <c r="M1204" s="98">
        <v>351.30812196428576</v>
      </c>
      <c r="N1204" s="98">
        <v>311.98688625</v>
      </c>
      <c r="O1204" s="98">
        <v>242.87995232142859</v>
      </c>
      <c r="P1204" s="98">
        <v>178.77379767857144</v>
      </c>
      <c r="Q1204" s="98">
        <v>107.97441803571431</v>
      </c>
    </row>
    <row r="1205" spans="1:29" hidden="1" x14ac:dyDescent="0.25">
      <c r="A1205" s="92" t="s">
        <v>11</v>
      </c>
      <c r="B1205" s="92" t="s">
        <v>58</v>
      </c>
      <c r="C1205" s="92" t="s">
        <v>59</v>
      </c>
      <c r="D1205" s="92" t="s">
        <v>67</v>
      </c>
      <c r="E1205" s="92" t="s">
        <v>71</v>
      </c>
      <c r="F1205" s="92" t="s">
        <v>210</v>
      </c>
      <c r="G1205" s="92" t="s">
        <v>179</v>
      </c>
      <c r="H1205" s="98">
        <v>7.990124999999999</v>
      </c>
      <c r="I1205" s="98">
        <v>8.4150000000000009</v>
      </c>
      <c r="J1205" s="98">
        <v>8.7532499999999995</v>
      </c>
      <c r="K1205" s="98">
        <v>9.046125</v>
      </c>
      <c r="L1205" s="98">
        <v>9.2580262500000003</v>
      </c>
      <c r="M1205" s="98">
        <v>9.8741362500000012</v>
      </c>
      <c r="N1205" s="98">
        <v>10.48443</v>
      </c>
      <c r="O1205" s="98">
        <v>10.659495</v>
      </c>
      <c r="P1205" s="98">
        <v>12.8430225</v>
      </c>
      <c r="Q1205" s="98">
        <v>17.499734999999998</v>
      </c>
    </row>
    <row r="1206" spans="1:29" hidden="1" x14ac:dyDescent="0.25">
      <c r="A1206" s="92" t="s">
        <v>11</v>
      </c>
      <c r="B1206" s="92" t="s">
        <v>58</v>
      </c>
      <c r="C1206" s="92" t="s">
        <v>59</v>
      </c>
      <c r="D1206" s="92" t="s">
        <v>67</v>
      </c>
      <c r="E1206" s="92" t="s">
        <v>71</v>
      </c>
      <c r="F1206" s="92" t="s">
        <v>200</v>
      </c>
      <c r="G1206" s="92" t="s">
        <v>179</v>
      </c>
      <c r="H1206" s="98">
        <v>0</v>
      </c>
      <c r="I1206" s="98">
        <v>0</v>
      </c>
      <c r="J1206" s="98">
        <v>0.18562499999999998</v>
      </c>
      <c r="K1206" s="98">
        <v>0.30937500000000001</v>
      </c>
      <c r="L1206" s="98">
        <v>0.55770000000000008</v>
      </c>
      <c r="M1206" s="98">
        <v>0.67072500000000002</v>
      </c>
      <c r="N1206" s="98">
        <v>1.1496374999999999</v>
      </c>
      <c r="O1206" s="98">
        <v>1.5736875000000001</v>
      </c>
      <c r="P1206" s="98">
        <v>2.3524875000000001</v>
      </c>
      <c r="Q1206" s="98">
        <v>3.4138500000000001</v>
      </c>
    </row>
    <row r="1207" spans="1:29" hidden="1" x14ac:dyDescent="0.25">
      <c r="A1207" s="92" t="s">
        <v>11</v>
      </c>
      <c r="B1207" s="92" t="s">
        <v>58</v>
      </c>
      <c r="C1207" s="92" t="s">
        <v>59</v>
      </c>
      <c r="D1207" s="92" t="s">
        <v>67</v>
      </c>
      <c r="E1207" s="92" t="s">
        <v>71</v>
      </c>
      <c r="F1207" s="92" t="s">
        <v>196</v>
      </c>
      <c r="G1207" s="92" t="s">
        <v>179</v>
      </c>
      <c r="H1207" s="98">
        <v>0</v>
      </c>
      <c r="I1207" s="98">
        <v>0</v>
      </c>
      <c r="J1207" s="98">
        <v>0</v>
      </c>
      <c r="K1207" s="98">
        <v>0</v>
      </c>
      <c r="L1207" s="98">
        <v>0</v>
      </c>
      <c r="M1207" s="98">
        <v>0</v>
      </c>
      <c r="N1207" s="98">
        <v>1.8933749999999999E-2</v>
      </c>
      <c r="O1207" s="98">
        <v>4.8881250000000001E-2</v>
      </c>
      <c r="P1207" s="98">
        <v>8.410875000000001E-2</v>
      </c>
      <c r="Q1207" s="98">
        <v>4.9046250000000007E-2</v>
      </c>
    </row>
    <row r="1208" spans="1:29" hidden="1" x14ac:dyDescent="0.25">
      <c r="A1208" s="92" t="s">
        <v>11</v>
      </c>
      <c r="B1208" s="92" t="s">
        <v>58</v>
      </c>
      <c r="C1208" s="92" t="s">
        <v>59</v>
      </c>
      <c r="D1208" s="92" t="s">
        <v>67</v>
      </c>
      <c r="E1208" s="92" t="s">
        <v>71</v>
      </c>
      <c r="F1208" s="92" t="s">
        <v>195</v>
      </c>
      <c r="G1208" s="92" t="s">
        <v>179</v>
      </c>
      <c r="H1208" s="98">
        <v>0</v>
      </c>
      <c r="I1208" s="98">
        <v>0</v>
      </c>
      <c r="J1208" s="98">
        <v>0</v>
      </c>
      <c r="K1208" s="98">
        <v>0</v>
      </c>
      <c r="L1208" s="98">
        <v>0</v>
      </c>
      <c r="M1208" s="98">
        <v>0</v>
      </c>
      <c r="N1208" s="98">
        <v>4.4054999999999997E-2</v>
      </c>
      <c r="O1208" s="98">
        <v>5.1191250000000008E-2</v>
      </c>
      <c r="P1208" s="98">
        <v>5.3996250000000003E-2</v>
      </c>
      <c r="Q1208" s="98">
        <v>4.4632500000000006E-2</v>
      </c>
    </row>
    <row r="1209" spans="1:29" hidden="1" x14ac:dyDescent="0.25">
      <c r="A1209" s="92" t="s">
        <v>11</v>
      </c>
      <c r="B1209" s="92" t="s">
        <v>58</v>
      </c>
      <c r="C1209" s="92" t="s">
        <v>59</v>
      </c>
      <c r="D1209" s="92" t="s">
        <v>67</v>
      </c>
      <c r="E1209" s="92" t="s">
        <v>71</v>
      </c>
      <c r="F1209" s="92" t="s">
        <v>197</v>
      </c>
      <c r="G1209" s="92" t="s">
        <v>179</v>
      </c>
      <c r="H1209" s="98">
        <v>355.00752433151052</v>
      </c>
      <c r="I1209" s="98">
        <v>354.83523040937143</v>
      </c>
      <c r="J1209" s="98">
        <v>364.67239291626947</v>
      </c>
      <c r="K1209" s="98">
        <v>377.70929969146647</v>
      </c>
      <c r="L1209" s="98">
        <v>378.58717824712789</v>
      </c>
      <c r="M1209" s="98">
        <v>367.94187520067231</v>
      </c>
      <c r="N1209" s="98">
        <v>362.85920449756685</v>
      </c>
      <c r="O1209" s="98">
        <v>353.4650835047409</v>
      </c>
      <c r="P1209" s="98">
        <v>341.73815750263384</v>
      </c>
      <c r="Q1209" s="98">
        <v>330.01123150052678</v>
      </c>
    </row>
    <row r="1210" spans="1:29" x14ac:dyDescent="0.25">
      <c r="A1210" s="92" t="s">
        <v>11</v>
      </c>
      <c r="B1210" s="92" t="s">
        <v>58</v>
      </c>
      <c r="C1210" s="92" t="s">
        <v>59</v>
      </c>
      <c r="D1210" s="92" t="s">
        <v>68</v>
      </c>
      <c r="E1210" s="92" t="s">
        <v>72</v>
      </c>
      <c r="F1210" s="97" t="s">
        <v>190</v>
      </c>
      <c r="G1210" s="92" t="s">
        <v>180</v>
      </c>
      <c r="H1210" s="101">
        <v>12776750</v>
      </c>
      <c r="I1210" s="101">
        <v>12084750</v>
      </c>
      <c r="J1210" s="101">
        <v>12047749.999999998</v>
      </c>
      <c r="K1210" s="101">
        <v>12091500</v>
      </c>
      <c r="L1210" s="101">
        <v>11998500</v>
      </c>
      <c r="M1210" s="101">
        <v>11713250</v>
      </c>
      <c r="N1210" s="101">
        <v>10885500</v>
      </c>
      <c r="O1210" s="101">
        <v>11357249.999999998</v>
      </c>
      <c r="P1210" s="101">
        <v>10810250</v>
      </c>
      <c r="Q1210" s="98">
        <v>10289250</v>
      </c>
    </row>
    <row r="1211" spans="1:29" x14ac:dyDescent="0.25">
      <c r="A1211" s="92" t="s">
        <v>11</v>
      </c>
      <c r="B1211" s="92" t="s">
        <v>58</v>
      </c>
      <c r="C1211" s="92" t="s">
        <v>59</v>
      </c>
      <c r="D1211" s="92" t="s">
        <v>68</v>
      </c>
      <c r="E1211" s="92" t="s">
        <v>72</v>
      </c>
      <c r="F1211" s="97" t="s">
        <v>191</v>
      </c>
      <c r="G1211" s="92" t="s">
        <v>180</v>
      </c>
      <c r="H1211" s="101">
        <v>0</v>
      </c>
      <c r="I1211" s="101">
        <v>0</v>
      </c>
      <c r="J1211" s="101">
        <v>0</v>
      </c>
      <c r="K1211" s="101">
        <v>0</v>
      </c>
      <c r="L1211" s="101">
        <v>0</v>
      </c>
      <c r="M1211" s="101">
        <v>0</v>
      </c>
      <c r="N1211" s="101">
        <v>0</v>
      </c>
      <c r="O1211" s="101">
        <v>0</v>
      </c>
      <c r="P1211" s="101">
        <v>0</v>
      </c>
      <c r="Q1211" s="98">
        <v>0</v>
      </c>
    </row>
    <row r="1212" spans="1:29" x14ac:dyDescent="0.25">
      <c r="A1212" s="92" t="s">
        <v>11</v>
      </c>
      <c r="B1212" s="92" t="s">
        <v>58</v>
      </c>
      <c r="C1212" s="92" t="s">
        <v>59</v>
      </c>
      <c r="D1212" s="92" t="s">
        <v>68</v>
      </c>
      <c r="E1212" s="92" t="s">
        <v>72</v>
      </c>
      <c r="F1212" s="93" t="s">
        <v>192</v>
      </c>
      <c r="G1212" s="92" t="s">
        <v>180</v>
      </c>
      <c r="H1212" s="101">
        <v>761894.99224649929</v>
      </c>
      <c r="I1212" s="101">
        <v>214250</v>
      </c>
      <c r="J1212" s="101">
        <v>98250</v>
      </c>
      <c r="K1212" s="101">
        <v>57250</v>
      </c>
      <c r="L1212" s="101">
        <v>11250</v>
      </c>
      <c r="M1212" s="101">
        <v>1500</v>
      </c>
      <c r="N1212" s="101">
        <v>3500</v>
      </c>
      <c r="O1212" s="101">
        <v>3250.0000000000005</v>
      </c>
      <c r="P1212" s="101">
        <v>3000</v>
      </c>
      <c r="Q1212" s="98">
        <v>3000</v>
      </c>
    </row>
    <row r="1213" spans="1:29" x14ac:dyDescent="0.25">
      <c r="A1213" s="92" t="s">
        <v>11</v>
      </c>
      <c r="B1213" s="92" t="s">
        <v>58</v>
      </c>
      <c r="C1213" s="92" t="s">
        <v>59</v>
      </c>
      <c r="D1213" s="92" t="s">
        <v>68</v>
      </c>
      <c r="E1213" s="92" t="s">
        <v>72</v>
      </c>
      <c r="F1213" s="88" t="s">
        <v>193</v>
      </c>
      <c r="G1213" s="92" t="s">
        <v>180</v>
      </c>
      <c r="H1213" s="101">
        <v>14413061.923244599</v>
      </c>
      <c r="I1213" s="101">
        <v>14941554.829999998</v>
      </c>
      <c r="J1213" s="101">
        <v>15569697.499999996</v>
      </c>
      <c r="K1213" s="101">
        <v>16424537.5</v>
      </c>
      <c r="L1213" s="101">
        <v>16992459.999999996</v>
      </c>
      <c r="M1213" s="101">
        <v>16412427.5</v>
      </c>
      <c r="N1213" s="101">
        <v>15846007.499999998</v>
      </c>
      <c r="O1213" s="101">
        <v>15999837.500000002</v>
      </c>
      <c r="P1213" s="101">
        <v>15879032.500000002</v>
      </c>
      <c r="Q1213" s="98">
        <v>15677090.000000004</v>
      </c>
    </row>
    <row r="1214" spans="1:29" ht="15.75" x14ac:dyDescent="0.25">
      <c r="A1214" s="90" t="s">
        <v>11</v>
      </c>
      <c r="B1214" s="92" t="s">
        <v>58</v>
      </c>
      <c r="C1214" s="92" t="s">
        <v>59</v>
      </c>
      <c r="D1214" s="92" t="s">
        <v>68</v>
      </c>
      <c r="E1214" s="92" t="s">
        <v>72</v>
      </c>
      <c r="F1214" s="93" t="s">
        <v>194</v>
      </c>
      <c r="G1214" s="92" t="s">
        <v>180</v>
      </c>
      <c r="H1214" s="108">
        <v>20210.8</v>
      </c>
      <c r="I1214" s="108">
        <v>17000</v>
      </c>
      <c r="J1214" s="104">
        <v>16750</v>
      </c>
      <c r="K1214" s="104">
        <v>12500</v>
      </c>
      <c r="L1214" s="104">
        <v>20000</v>
      </c>
      <c r="M1214" s="104">
        <v>23750</v>
      </c>
      <c r="N1214" s="104">
        <v>20999.999999999996</v>
      </c>
      <c r="O1214" s="104">
        <v>19250</v>
      </c>
      <c r="P1214" s="104">
        <v>19000</v>
      </c>
      <c r="Q1214" s="98">
        <v>14499.999999999998</v>
      </c>
      <c r="X1214" s="96"/>
      <c r="Y1214" s="96"/>
      <c r="Z1214" s="96"/>
      <c r="AA1214" s="96"/>
      <c r="AB1214" s="96"/>
      <c r="AC1214" s="96"/>
    </row>
    <row r="1215" spans="1:29" ht="15.75" x14ac:dyDescent="0.25">
      <c r="A1215" s="90" t="s">
        <v>11</v>
      </c>
      <c r="B1215" s="92" t="s">
        <v>58</v>
      </c>
      <c r="C1215" s="92" t="s">
        <v>59</v>
      </c>
      <c r="D1215" s="92" t="s">
        <v>68</v>
      </c>
      <c r="E1215" s="92" t="s">
        <v>72</v>
      </c>
      <c r="F1215" s="93" t="s">
        <v>195</v>
      </c>
      <c r="G1215" s="92" t="s">
        <v>180</v>
      </c>
      <c r="H1215" s="108">
        <v>14512080.500000002</v>
      </c>
      <c r="I1215" s="108">
        <v>12974619.999999998</v>
      </c>
      <c r="J1215" s="104">
        <v>12228180</v>
      </c>
      <c r="K1215" s="104">
        <v>11696885</v>
      </c>
      <c r="L1215" s="104">
        <v>11250265</v>
      </c>
      <c r="M1215" s="104">
        <v>10524300</v>
      </c>
      <c r="N1215" s="104">
        <v>9735270</v>
      </c>
      <c r="O1215" s="104">
        <v>9176945</v>
      </c>
      <c r="P1215" s="104">
        <v>8722735</v>
      </c>
      <c r="Q1215" s="98">
        <v>8156155</v>
      </c>
      <c r="X1215" s="96"/>
      <c r="Y1215" s="96"/>
      <c r="Z1215" s="96"/>
      <c r="AA1215" s="96"/>
      <c r="AB1215" s="96"/>
      <c r="AC1215" s="96"/>
    </row>
    <row r="1216" spans="1:29" ht="15.75" x14ac:dyDescent="0.25">
      <c r="A1216" s="90" t="s">
        <v>11</v>
      </c>
      <c r="B1216" s="92" t="s">
        <v>58</v>
      </c>
      <c r="C1216" s="92" t="s">
        <v>59</v>
      </c>
      <c r="D1216" s="92" t="s">
        <v>68</v>
      </c>
      <c r="E1216" s="92" t="s">
        <v>72</v>
      </c>
      <c r="F1216" s="93" t="s">
        <v>196</v>
      </c>
      <c r="G1216" s="92" t="s">
        <v>180</v>
      </c>
      <c r="H1216" s="108">
        <v>3441015.2452735747</v>
      </c>
      <c r="I1216" s="108">
        <v>3325958.4624999994</v>
      </c>
      <c r="J1216" s="104">
        <v>3320752.4999999995</v>
      </c>
      <c r="K1216" s="104">
        <v>3421612.5</v>
      </c>
      <c r="L1216" s="104">
        <v>3415714.9999999995</v>
      </c>
      <c r="M1216" s="104">
        <v>3216560.0000000005</v>
      </c>
      <c r="N1216" s="104">
        <v>3086017.4999999995</v>
      </c>
      <c r="O1216" s="104">
        <v>3080037.5</v>
      </c>
      <c r="P1216" s="104">
        <v>2995342.4999999995</v>
      </c>
      <c r="Q1216" s="98">
        <v>2915460.0000000005</v>
      </c>
      <c r="X1216" s="96"/>
      <c r="Y1216" s="96"/>
      <c r="Z1216" s="96"/>
      <c r="AA1216" s="96"/>
      <c r="AB1216" s="96"/>
      <c r="AC1216" s="96"/>
    </row>
    <row r="1217" spans="1:29" ht="15.75" x14ac:dyDescent="0.25">
      <c r="A1217" s="90" t="s">
        <v>11</v>
      </c>
      <c r="B1217" s="92" t="s">
        <v>58</v>
      </c>
      <c r="C1217" s="92" t="s">
        <v>59</v>
      </c>
      <c r="D1217" s="92" t="s">
        <v>68</v>
      </c>
      <c r="E1217" s="92" t="s">
        <v>72</v>
      </c>
      <c r="F1217" s="93" t="s">
        <v>197</v>
      </c>
      <c r="G1217" s="92" t="s">
        <v>180</v>
      </c>
      <c r="H1217" s="108">
        <v>8357451.3754763231</v>
      </c>
      <c r="I1217" s="108">
        <v>8413675.6574999988</v>
      </c>
      <c r="J1217" s="104">
        <v>8469299.9999999981</v>
      </c>
      <c r="K1217" s="104">
        <v>8607350</v>
      </c>
      <c r="L1217" s="104">
        <v>8400575</v>
      </c>
      <c r="M1217" s="104">
        <v>7713762.5000000009</v>
      </c>
      <c r="N1217" s="104">
        <v>7346725</v>
      </c>
      <c r="O1217" s="104">
        <v>7236374.9999999991</v>
      </c>
      <c r="P1217" s="104">
        <v>6843375</v>
      </c>
      <c r="Q1217" s="98">
        <v>6649950</v>
      </c>
      <c r="X1217" s="96"/>
      <c r="Y1217" s="96"/>
      <c r="Z1217" s="96"/>
      <c r="AA1217" s="96"/>
      <c r="AB1217" s="96"/>
      <c r="AC1217" s="96"/>
    </row>
    <row r="1218" spans="1:29" ht="15.75" x14ac:dyDescent="0.25">
      <c r="A1218" s="90" t="s">
        <v>11</v>
      </c>
      <c r="B1218" s="92" t="s">
        <v>58</v>
      </c>
      <c r="C1218" s="92" t="s">
        <v>59</v>
      </c>
      <c r="D1218" s="92" t="s">
        <v>68</v>
      </c>
      <c r="E1218" s="92" t="s">
        <v>72</v>
      </c>
      <c r="F1218" s="93" t="s">
        <v>198</v>
      </c>
      <c r="G1218" s="92" t="s">
        <v>180</v>
      </c>
      <c r="H1218" s="108">
        <v>0</v>
      </c>
      <c r="I1218" s="108">
        <v>0</v>
      </c>
      <c r="J1218" s="104">
        <v>0</v>
      </c>
      <c r="K1218" s="104">
        <v>0</v>
      </c>
      <c r="L1218" s="104">
        <v>0</v>
      </c>
      <c r="M1218" s="104">
        <v>0</v>
      </c>
      <c r="N1218" s="104">
        <v>0</v>
      </c>
      <c r="O1218" s="104">
        <v>0</v>
      </c>
      <c r="P1218" s="104">
        <v>0</v>
      </c>
      <c r="Q1218" s="98">
        <v>0</v>
      </c>
      <c r="X1218" s="96"/>
      <c r="Y1218" s="96"/>
      <c r="Z1218" s="96"/>
      <c r="AA1218" s="96"/>
      <c r="AB1218" s="96"/>
      <c r="AC1218" s="96"/>
    </row>
    <row r="1219" spans="1:29" ht="15.75" x14ac:dyDescent="0.25">
      <c r="A1219" s="90" t="s">
        <v>11</v>
      </c>
      <c r="B1219" s="92" t="s">
        <v>58</v>
      </c>
      <c r="C1219" s="92" t="s">
        <v>59</v>
      </c>
      <c r="D1219" s="92" t="s">
        <v>68</v>
      </c>
      <c r="E1219" s="92" t="s">
        <v>72</v>
      </c>
      <c r="F1219" s="88" t="s">
        <v>232</v>
      </c>
      <c r="G1219" s="92" t="s">
        <v>180</v>
      </c>
      <c r="H1219" s="108">
        <v>1905366.543759</v>
      </c>
      <c r="I1219" s="108">
        <v>1960211.61</v>
      </c>
      <c r="J1219" s="104">
        <v>2081999.9999999998</v>
      </c>
      <c r="K1219" s="104">
        <v>2142000</v>
      </c>
      <c r="L1219" s="104">
        <v>2190500</v>
      </c>
      <c r="M1219" s="104">
        <v>2176250</v>
      </c>
      <c r="N1219" s="104">
        <v>2181250</v>
      </c>
      <c r="O1219" s="104">
        <v>1805750</v>
      </c>
      <c r="P1219" s="104">
        <v>1494500.0000000002</v>
      </c>
      <c r="Q1219" s="98">
        <v>1315250</v>
      </c>
      <c r="X1219" s="96"/>
      <c r="Y1219" s="96"/>
      <c r="Z1219" s="96"/>
      <c r="AA1219" s="96"/>
      <c r="AB1219" s="96"/>
      <c r="AC1219" s="96"/>
    </row>
    <row r="1220" spans="1:29" ht="15.75" x14ac:dyDescent="0.25">
      <c r="A1220" s="90" t="s">
        <v>11</v>
      </c>
      <c r="B1220" s="92" t="s">
        <v>58</v>
      </c>
      <c r="C1220" s="92" t="s">
        <v>59</v>
      </c>
      <c r="D1220" s="92" t="s">
        <v>68</v>
      </c>
      <c r="E1220" s="92" t="s">
        <v>72</v>
      </c>
      <c r="F1220" s="93" t="s">
        <v>199</v>
      </c>
      <c r="G1220" s="92" t="s">
        <v>180</v>
      </c>
      <c r="H1220" s="108">
        <v>0</v>
      </c>
      <c r="I1220" s="108">
        <v>0</v>
      </c>
      <c r="J1220" s="99">
        <v>0</v>
      </c>
      <c r="K1220" s="99">
        <v>0</v>
      </c>
      <c r="L1220" s="99">
        <v>0</v>
      </c>
      <c r="M1220" s="99">
        <v>0</v>
      </c>
      <c r="N1220" s="99">
        <v>0</v>
      </c>
      <c r="O1220" s="99">
        <v>0</v>
      </c>
      <c r="P1220" s="104">
        <v>0</v>
      </c>
      <c r="Q1220" s="98">
        <v>0</v>
      </c>
      <c r="X1220" s="96"/>
      <c r="Y1220" s="96"/>
      <c r="Z1220" s="96"/>
      <c r="AA1220" s="96"/>
      <c r="AB1220" s="96"/>
      <c r="AC1220" s="96"/>
    </row>
    <row r="1221" spans="1:29" ht="15.75" x14ac:dyDescent="0.25">
      <c r="A1221" s="90" t="s">
        <v>11</v>
      </c>
      <c r="B1221" s="92" t="s">
        <v>58</v>
      </c>
      <c r="C1221" s="92" t="s">
        <v>59</v>
      </c>
      <c r="D1221" s="92" t="s">
        <v>68</v>
      </c>
      <c r="E1221" s="92" t="s">
        <v>72</v>
      </c>
      <c r="F1221" s="93" t="s">
        <v>200</v>
      </c>
      <c r="G1221" s="92" t="s">
        <v>180</v>
      </c>
      <c r="H1221" s="108">
        <v>4943289.7249999996</v>
      </c>
      <c r="I1221" s="108">
        <v>4507879.9999999991</v>
      </c>
      <c r="J1221" s="99">
        <v>4363820</v>
      </c>
      <c r="K1221" s="99">
        <v>4394115</v>
      </c>
      <c r="L1221" s="99">
        <v>4365485</v>
      </c>
      <c r="M1221" s="99">
        <v>3990200.0000000005</v>
      </c>
      <c r="N1221" s="99">
        <v>3483980</v>
      </c>
      <c r="O1221" s="99">
        <v>3435055</v>
      </c>
      <c r="P1221" s="104">
        <v>3521265</v>
      </c>
      <c r="Q1221" s="98">
        <v>3740344.9999999995</v>
      </c>
      <c r="X1221" s="96"/>
      <c r="Y1221" s="96"/>
      <c r="Z1221" s="96"/>
      <c r="AA1221" s="96"/>
      <c r="AB1221" s="96"/>
      <c r="AC1221" s="96"/>
    </row>
    <row r="1222" spans="1:29" ht="15.75" x14ac:dyDescent="0.25">
      <c r="A1222" s="90" t="s">
        <v>11</v>
      </c>
      <c r="B1222" s="92" t="s">
        <v>58</v>
      </c>
      <c r="C1222" s="92" t="s">
        <v>59</v>
      </c>
      <c r="D1222" s="92" t="s">
        <v>68</v>
      </c>
      <c r="E1222" s="92" t="s">
        <v>73</v>
      </c>
      <c r="F1222" s="97" t="s">
        <v>190</v>
      </c>
      <c r="G1222" s="92" t="s">
        <v>180</v>
      </c>
      <c r="H1222" s="108">
        <v>23152500.000000004</v>
      </c>
      <c r="I1222" s="108">
        <v>25229999.999999996</v>
      </c>
      <c r="J1222" s="104">
        <v>27427000</v>
      </c>
      <c r="K1222" s="104">
        <v>31331000</v>
      </c>
      <c r="L1222" s="104">
        <v>36958749.999999993</v>
      </c>
      <c r="M1222" s="104">
        <v>39393750</v>
      </c>
      <c r="N1222" s="104">
        <v>41105999.999999993</v>
      </c>
      <c r="O1222" s="104">
        <v>41588000</v>
      </c>
      <c r="P1222" s="104">
        <v>40339000</v>
      </c>
      <c r="Q1222" s="98">
        <v>41730000</v>
      </c>
      <c r="X1222" s="96"/>
      <c r="Y1222" s="96"/>
      <c r="Z1222" s="96"/>
      <c r="AA1222" s="96"/>
      <c r="AB1222" s="96"/>
      <c r="AC1222" s="96"/>
    </row>
    <row r="1223" spans="1:29" ht="15.75" x14ac:dyDescent="0.25">
      <c r="A1223" s="90" t="s">
        <v>11</v>
      </c>
      <c r="B1223" s="92" t="s">
        <v>58</v>
      </c>
      <c r="C1223" s="92" t="s">
        <v>59</v>
      </c>
      <c r="D1223" s="92" t="s">
        <v>68</v>
      </c>
      <c r="E1223" s="92" t="s">
        <v>73</v>
      </c>
      <c r="F1223" s="97" t="s">
        <v>191</v>
      </c>
      <c r="G1223" s="92" t="s">
        <v>180</v>
      </c>
      <c r="H1223" s="108">
        <v>0</v>
      </c>
      <c r="I1223" s="108">
        <v>0</v>
      </c>
      <c r="J1223" s="104">
        <v>59250</v>
      </c>
      <c r="K1223" s="104">
        <v>122500.00000000001</v>
      </c>
      <c r="L1223" s="104">
        <v>81500</v>
      </c>
      <c r="M1223" s="104">
        <v>240000</v>
      </c>
      <c r="N1223" s="104">
        <v>241250.00000000003</v>
      </c>
      <c r="O1223" s="104">
        <v>110249.99999999999</v>
      </c>
      <c r="P1223" s="104">
        <v>18250</v>
      </c>
      <c r="Q1223" s="98">
        <v>0</v>
      </c>
      <c r="X1223" s="96"/>
      <c r="Y1223" s="96"/>
      <c r="Z1223" s="96"/>
      <c r="AA1223" s="96"/>
      <c r="AB1223" s="96"/>
      <c r="AC1223" s="96"/>
    </row>
    <row r="1224" spans="1:29" ht="15.75" x14ac:dyDescent="0.25">
      <c r="A1224" s="90" t="s">
        <v>11</v>
      </c>
      <c r="B1224" s="92" t="s">
        <v>58</v>
      </c>
      <c r="C1224" s="92" t="s">
        <v>59</v>
      </c>
      <c r="D1224" s="92" t="s">
        <v>68</v>
      </c>
      <c r="E1224" s="92" t="s">
        <v>73</v>
      </c>
      <c r="F1224" s="93" t="s">
        <v>192</v>
      </c>
      <c r="G1224" s="92" t="s">
        <v>180</v>
      </c>
      <c r="H1224" s="108">
        <v>897512.01275999995</v>
      </c>
      <c r="I1224" s="108">
        <v>930642.89999999991</v>
      </c>
      <c r="J1224" s="104">
        <v>990000</v>
      </c>
      <c r="K1224" s="104">
        <v>975500</v>
      </c>
      <c r="L1224" s="104">
        <v>1088750</v>
      </c>
      <c r="M1224" s="104">
        <v>1106750</v>
      </c>
      <c r="N1224" s="104">
        <v>723250</v>
      </c>
      <c r="O1224" s="104">
        <v>601000</v>
      </c>
      <c r="P1224" s="104">
        <v>646250</v>
      </c>
      <c r="Q1224" s="98">
        <v>747250.00000000012</v>
      </c>
      <c r="X1224" s="96"/>
      <c r="Y1224" s="96"/>
      <c r="Z1224" s="96"/>
      <c r="AA1224" s="96"/>
      <c r="AB1224" s="96"/>
      <c r="AC1224" s="96"/>
    </row>
    <row r="1225" spans="1:29" ht="15.75" x14ac:dyDescent="0.25">
      <c r="A1225" s="90" t="s">
        <v>11</v>
      </c>
      <c r="B1225" s="92" t="s">
        <v>58</v>
      </c>
      <c r="C1225" s="92" t="s">
        <v>59</v>
      </c>
      <c r="D1225" s="92" t="s">
        <v>68</v>
      </c>
      <c r="E1225" s="92" t="s">
        <v>73</v>
      </c>
      <c r="F1225" s="88" t="s">
        <v>193</v>
      </c>
      <c r="G1225" s="92" t="s">
        <v>180</v>
      </c>
      <c r="H1225" s="108">
        <v>65091816.672821946</v>
      </c>
      <c r="I1225" s="108">
        <v>69906061.53050001</v>
      </c>
      <c r="J1225" s="104">
        <v>75011740</v>
      </c>
      <c r="K1225" s="104">
        <v>84010335.000000015</v>
      </c>
      <c r="L1225" s="104">
        <v>92081422.499999985</v>
      </c>
      <c r="M1225" s="104">
        <v>97431662.499999985</v>
      </c>
      <c r="N1225" s="104">
        <v>99601052.5</v>
      </c>
      <c r="O1225" s="104">
        <v>102923077.5</v>
      </c>
      <c r="P1225" s="104">
        <v>109781162.5</v>
      </c>
      <c r="Q1225" s="98">
        <v>116511545.00000001</v>
      </c>
      <c r="X1225" s="96"/>
      <c r="Y1225" s="96"/>
      <c r="Z1225" s="96"/>
      <c r="AA1225" s="96"/>
      <c r="AB1225" s="96"/>
      <c r="AC1225" s="96"/>
    </row>
    <row r="1226" spans="1:29" ht="15.75" x14ac:dyDescent="0.25">
      <c r="A1226" s="90" t="s">
        <v>11</v>
      </c>
      <c r="B1226" s="92" t="s">
        <v>58</v>
      </c>
      <c r="C1226" s="92" t="s">
        <v>59</v>
      </c>
      <c r="D1226" s="92" t="s">
        <v>68</v>
      </c>
      <c r="E1226" s="92" t="s">
        <v>73</v>
      </c>
      <c r="F1226" s="93" t="s">
        <v>194</v>
      </c>
      <c r="G1226" s="92" t="s">
        <v>180</v>
      </c>
      <c r="H1226" s="108">
        <v>0</v>
      </c>
      <c r="I1226" s="108">
        <v>0</v>
      </c>
      <c r="J1226" s="104">
        <v>0</v>
      </c>
      <c r="K1226" s="104">
        <v>0</v>
      </c>
      <c r="L1226" s="104">
        <v>0</v>
      </c>
      <c r="M1226" s="104">
        <v>0</v>
      </c>
      <c r="N1226" s="104">
        <v>0</v>
      </c>
      <c r="O1226" s="104">
        <v>0</v>
      </c>
      <c r="P1226" s="104">
        <v>0</v>
      </c>
      <c r="Q1226" s="98">
        <v>0</v>
      </c>
      <c r="X1226" s="96"/>
      <c r="Y1226" s="96"/>
      <c r="Z1226" s="96"/>
      <c r="AA1226" s="96"/>
      <c r="AB1226" s="96"/>
      <c r="AC1226" s="96"/>
    </row>
    <row r="1227" spans="1:29" ht="15.75" x14ac:dyDescent="0.25">
      <c r="A1227" s="90" t="s">
        <v>11</v>
      </c>
      <c r="B1227" s="92" t="s">
        <v>58</v>
      </c>
      <c r="C1227" s="92" t="s">
        <v>59</v>
      </c>
      <c r="D1227" s="92" t="s">
        <v>68</v>
      </c>
      <c r="E1227" s="92" t="s">
        <v>73</v>
      </c>
      <c r="F1227" s="93" t="s">
        <v>195</v>
      </c>
      <c r="G1227" s="92" t="s">
        <v>180</v>
      </c>
      <c r="H1227" s="108">
        <v>71102195.000000015</v>
      </c>
      <c r="I1227" s="108">
        <v>76773735</v>
      </c>
      <c r="J1227" s="104">
        <v>80439565</v>
      </c>
      <c r="K1227" s="104">
        <v>84408750</v>
      </c>
      <c r="L1227" s="99">
        <v>93014895</v>
      </c>
      <c r="M1227" s="104">
        <v>97396540</v>
      </c>
      <c r="N1227" s="104">
        <v>100161865</v>
      </c>
      <c r="O1227" s="104">
        <v>104473035.00000001</v>
      </c>
      <c r="P1227" s="104">
        <v>108105989.99999999</v>
      </c>
      <c r="Q1227" s="98">
        <v>117006305</v>
      </c>
      <c r="X1227" s="96"/>
      <c r="Y1227" s="96"/>
      <c r="Z1227" s="96"/>
      <c r="AA1227" s="96"/>
      <c r="AB1227" s="96"/>
      <c r="AC1227" s="96"/>
    </row>
    <row r="1228" spans="1:29" ht="15.75" x14ac:dyDescent="0.25">
      <c r="A1228" s="90" t="s">
        <v>11</v>
      </c>
      <c r="B1228" s="92" t="s">
        <v>58</v>
      </c>
      <c r="C1228" s="92" t="s">
        <v>59</v>
      </c>
      <c r="D1228" s="92" t="s">
        <v>68</v>
      </c>
      <c r="E1228" s="92" t="s">
        <v>73</v>
      </c>
      <c r="F1228" s="93" t="s">
        <v>196</v>
      </c>
      <c r="G1228" s="92" t="s">
        <v>180</v>
      </c>
      <c r="H1228" s="108">
        <v>47478616.769979157</v>
      </c>
      <c r="I1228" s="108">
        <v>51907732.200249992</v>
      </c>
      <c r="J1228" s="104">
        <v>59797860</v>
      </c>
      <c r="K1228" s="104">
        <v>65186465</v>
      </c>
      <c r="L1228" s="99">
        <v>68562840</v>
      </c>
      <c r="M1228" s="104">
        <v>67446237.5</v>
      </c>
      <c r="N1228" s="104">
        <v>66539322.5</v>
      </c>
      <c r="O1228" s="104">
        <v>69649960</v>
      </c>
      <c r="P1228" s="104">
        <v>72114987.499999985</v>
      </c>
      <c r="Q1228" s="98">
        <v>82732530</v>
      </c>
      <c r="X1228" s="96"/>
      <c r="Y1228" s="96"/>
      <c r="Z1228" s="96"/>
      <c r="AA1228" s="96"/>
      <c r="AB1228" s="96"/>
      <c r="AC1228" s="96"/>
    </row>
    <row r="1229" spans="1:29" ht="15.75" x14ac:dyDescent="0.25">
      <c r="A1229" s="90" t="s">
        <v>11</v>
      </c>
      <c r="B1229" s="92" t="s">
        <v>58</v>
      </c>
      <c r="C1229" s="92" t="s">
        <v>59</v>
      </c>
      <c r="D1229" s="92" t="s">
        <v>68</v>
      </c>
      <c r="E1229" s="92" t="s">
        <v>73</v>
      </c>
      <c r="F1229" s="93" t="s">
        <v>197</v>
      </c>
      <c r="G1229" s="92" t="s">
        <v>180</v>
      </c>
      <c r="H1229" s="108">
        <v>28269200.873261206</v>
      </c>
      <c r="I1229" s="108">
        <v>28295798.924249995</v>
      </c>
      <c r="J1229" s="104">
        <v>28452900</v>
      </c>
      <c r="K1229" s="104">
        <v>29173700</v>
      </c>
      <c r="L1229" s="99">
        <v>30371987.499999996</v>
      </c>
      <c r="M1229" s="104">
        <v>29966100.000000004</v>
      </c>
      <c r="N1229" s="104">
        <v>29616374.999999996</v>
      </c>
      <c r="O1229" s="104">
        <v>31307462.5</v>
      </c>
      <c r="P1229" s="104">
        <v>30545100</v>
      </c>
      <c r="Q1229" s="98">
        <v>30962925.000000004</v>
      </c>
      <c r="X1229" s="96"/>
      <c r="Y1229" s="96"/>
      <c r="Z1229" s="96"/>
      <c r="AA1229" s="96"/>
      <c r="AB1229" s="96"/>
      <c r="AC1229" s="96"/>
    </row>
    <row r="1230" spans="1:29" ht="15.75" x14ac:dyDescent="0.25">
      <c r="A1230" s="90" t="s">
        <v>11</v>
      </c>
      <c r="B1230" s="92" t="s">
        <v>58</v>
      </c>
      <c r="C1230" s="92" t="s">
        <v>59</v>
      </c>
      <c r="D1230" s="92" t="s">
        <v>68</v>
      </c>
      <c r="E1230" s="92" t="s">
        <v>73</v>
      </c>
      <c r="F1230" s="93" t="s">
        <v>198</v>
      </c>
      <c r="G1230" s="92" t="s">
        <v>180</v>
      </c>
      <c r="H1230" s="98">
        <v>5515000.0000000009</v>
      </c>
      <c r="I1230" s="98">
        <v>5732750</v>
      </c>
      <c r="J1230" s="99">
        <v>6352500</v>
      </c>
      <c r="K1230" s="99">
        <v>5902750</v>
      </c>
      <c r="L1230" s="99">
        <v>5747750.0000000009</v>
      </c>
      <c r="M1230" s="99">
        <v>6672250</v>
      </c>
      <c r="N1230" s="99">
        <v>7148000.0000000009</v>
      </c>
      <c r="O1230" s="99">
        <v>6031499.9999999991</v>
      </c>
      <c r="P1230" s="98">
        <v>5709000.0000000009</v>
      </c>
      <c r="Q1230" s="98">
        <v>5732000</v>
      </c>
    </row>
    <row r="1231" spans="1:29" ht="15.75" x14ac:dyDescent="0.25">
      <c r="A1231" s="90" t="s">
        <v>11</v>
      </c>
      <c r="B1231" s="92" t="s">
        <v>58</v>
      </c>
      <c r="C1231" s="92" t="s">
        <v>59</v>
      </c>
      <c r="D1231" s="92" t="s">
        <v>68</v>
      </c>
      <c r="E1231" s="92" t="s">
        <v>73</v>
      </c>
      <c r="F1231" s="88" t="s">
        <v>232</v>
      </c>
      <c r="G1231" s="92" t="s">
        <v>180</v>
      </c>
      <c r="H1231" s="98">
        <v>74120119.942967489</v>
      </c>
      <c r="I1231" s="98">
        <v>78173468.575000003</v>
      </c>
      <c r="J1231" s="99">
        <v>85319500</v>
      </c>
      <c r="K1231" s="99">
        <v>94030000</v>
      </c>
      <c r="L1231" s="99">
        <v>102237000.00000001</v>
      </c>
      <c r="M1231" s="99">
        <v>101356499.99999999</v>
      </c>
      <c r="N1231" s="99">
        <v>102567000</v>
      </c>
      <c r="O1231" s="99">
        <v>107162250</v>
      </c>
      <c r="P1231" s="98">
        <v>110726250</v>
      </c>
      <c r="Q1231" s="98">
        <v>119634250</v>
      </c>
    </row>
    <row r="1232" spans="1:29" ht="15.75" x14ac:dyDescent="0.25">
      <c r="A1232" s="90" t="s">
        <v>11</v>
      </c>
      <c r="B1232" s="92" t="s">
        <v>58</v>
      </c>
      <c r="C1232" s="92" t="s">
        <v>59</v>
      </c>
      <c r="D1232" s="92" t="s">
        <v>68</v>
      </c>
      <c r="E1232" s="92" t="s">
        <v>73</v>
      </c>
      <c r="F1232" s="93" t="s">
        <v>199</v>
      </c>
      <c r="G1232" s="92" t="s">
        <v>180</v>
      </c>
      <c r="H1232" s="98">
        <v>15991750</v>
      </c>
      <c r="I1232" s="98">
        <v>13101250</v>
      </c>
      <c r="J1232" s="99">
        <v>11626500</v>
      </c>
      <c r="K1232" s="99">
        <v>11879000</v>
      </c>
      <c r="L1232" s="99">
        <v>13483500</v>
      </c>
      <c r="M1232" s="99">
        <v>15136500.000000002</v>
      </c>
      <c r="N1232" s="99">
        <v>16015000</v>
      </c>
      <c r="O1232" s="99">
        <v>16111999.999999998</v>
      </c>
      <c r="P1232" s="98">
        <v>15063250</v>
      </c>
      <c r="Q1232" s="98">
        <v>14898000</v>
      </c>
    </row>
    <row r="1233" spans="1:17" ht="15.75" x14ac:dyDescent="0.25">
      <c r="A1233" s="90" t="s">
        <v>11</v>
      </c>
      <c r="B1233" s="92" t="s">
        <v>58</v>
      </c>
      <c r="C1233" s="92" t="s">
        <v>59</v>
      </c>
      <c r="D1233" s="92" t="s">
        <v>68</v>
      </c>
      <c r="E1233" s="92" t="s">
        <v>73</v>
      </c>
      <c r="F1233" s="93" t="s">
        <v>200</v>
      </c>
      <c r="G1233" s="92" t="s">
        <v>180</v>
      </c>
      <c r="H1233" s="98">
        <v>13259555</v>
      </c>
      <c r="I1233" s="98">
        <v>13926264.999999998</v>
      </c>
      <c r="J1233" s="99">
        <v>12094935</v>
      </c>
      <c r="K1233" s="99">
        <v>13070500</v>
      </c>
      <c r="L1233" s="99">
        <v>14753855.000000004</v>
      </c>
      <c r="M1233" s="99">
        <v>15430210</v>
      </c>
      <c r="N1233" s="99">
        <v>16948885</v>
      </c>
      <c r="O1233" s="99">
        <v>19021214.999999996</v>
      </c>
      <c r="P1233" s="98">
        <v>20087009.999999996</v>
      </c>
      <c r="Q1233" s="98">
        <v>22051695.000000004</v>
      </c>
    </row>
    <row r="1234" spans="1:17" ht="15.75" x14ac:dyDescent="0.25">
      <c r="A1234" s="90" t="s">
        <v>11</v>
      </c>
      <c r="B1234" s="92" t="s">
        <v>58</v>
      </c>
      <c r="C1234" s="92" t="s">
        <v>59</v>
      </c>
      <c r="D1234" s="92" t="s">
        <v>69</v>
      </c>
      <c r="E1234" s="92" t="s">
        <v>72</v>
      </c>
      <c r="F1234" s="97" t="s">
        <v>190</v>
      </c>
      <c r="G1234" s="92" t="s">
        <v>180</v>
      </c>
      <c r="H1234" s="101">
        <v>12776750</v>
      </c>
      <c r="I1234" s="101">
        <v>12084750</v>
      </c>
      <c r="J1234" s="101">
        <v>12047749.999999998</v>
      </c>
      <c r="K1234" s="101">
        <v>12091500</v>
      </c>
      <c r="L1234" s="101">
        <v>11998500</v>
      </c>
      <c r="M1234" s="101">
        <v>11713250</v>
      </c>
      <c r="N1234" s="101">
        <v>10885500</v>
      </c>
      <c r="O1234" s="101">
        <v>11357249.999999998</v>
      </c>
      <c r="P1234" s="101">
        <v>10810250</v>
      </c>
      <c r="Q1234" s="98">
        <v>10289250</v>
      </c>
    </row>
    <row r="1235" spans="1:17" ht="15.75" x14ac:dyDescent="0.25">
      <c r="A1235" s="90" t="s">
        <v>11</v>
      </c>
      <c r="B1235" s="92" t="s">
        <v>58</v>
      </c>
      <c r="C1235" s="92" t="s">
        <v>59</v>
      </c>
      <c r="D1235" s="92" t="s">
        <v>69</v>
      </c>
      <c r="E1235" s="92" t="s">
        <v>72</v>
      </c>
      <c r="F1235" s="97" t="s">
        <v>191</v>
      </c>
      <c r="G1235" s="92" t="s">
        <v>180</v>
      </c>
      <c r="H1235" s="101">
        <v>0</v>
      </c>
      <c r="I1235" s="101">
        <v>0</v>
      </c>
      <c r="J1235" s="101">
        <v>0</v>
      </c>
      <c r="K1235" s="101">
        <v>0</v>
      </c>
      <c r="L1235" s="101">
        <v>0</v>
      </c>
      <c r="M1235" s="101">
        <v>0</v>
      </c>
      <c r="N1235" s="101">
        <v>0</v>
      </c>
      <c r="O1235" s="101">
        <v>0</v>
      </c>
      <c r="P1235" s="101">
        <v>0</v>
      </c>
      <c r="Q1235" s="98">
        <v>0</v>
      </c>
    </row>
    <row r="1236" spans="1:17" ht="15.75" x14ac:dyDescent="0.25">
      <c r="A1236" s="90" t="s">
        <v>11</v>
      </c>
      <c r="B1236" s="92" t="s">
        <v>58</v>
      </c>
      <c r="C1236" s="92" t="s">
        <v>59</v>
      </c>
      <c r="D1236" s="92" t="s">
        <v>69</v>
      </c>
      <c r="E1236" s="92" t="s">
        <v>72</v>
      </c>
      <c r="F1236" s="93" t="s">
        <v>192</v>
      </c>
      <c r="G1236" s="92" t="s">
        <v>180</v>
      </c>
      <c r="H1236" s="101">
        <v>761894.99224649929</v>
      </c>
      <c r="I1236" s="101">
        <v>214250</v>
      </c>
      <c r="J1236" s="101">
        <v>98250</v>
      </c>
      <c r="K1236" s="101">
        <v>57250</v>
      </c>
      <c r="L1236" s="101">
        <v>11250</v>
      </c>
      <c r="M1236" s="101">
        <v>1500</v>
      </c>
      <c r="N1236" s="101">
        <v>3500</v>
      </c>
      <c r="O1236" s="101">
        <v>3250.0000000000005</v>
      </c>
      <c r="P1236" s="101">
        <v>3000</v>
      </c>
      <c r="Q1236" s="98">
        <v>3000</v>
      </c>
    </row>
    <row r="1237" spans="1:17" ht="15.75" x14ac:dyDescent="0.25">
      <c r="A1237" s="90" t="s">
        <v>11</v>
      </c>
      <c r="B1237" s="92" t="s">
        <v>58</v>
      </c>
      <c r="C1237" s="92" t="s">
        <v>59</v>
      </c>
      <c r="D1237" s="92" t="s">
        <v>69</v>
      </c>
      <c r="E1237" s="92" t="s">
        <v>72</v>
      </c>
      <c r="F1237" s="88" t="s">
        <v>193</v>
      </c>
      <c r="G1237" s="92" t="s">
        <v>180</v>
      </c>
      <c r="H1237" s="101">
        <v>14413061.923244599</v>
      </c>
      <c r="I1237" s="101">
        <v>14941554.829999998</v>
      </c>
      <c r="J1237" s="101">
        <v>15569697.499999996</v>
      </c>
      <c r="K1237" s="101">
        <v>16424537.5</v>
      </c>
      <c r="L1237" s="101">
        <v>16992459.999999996</v>
      </c>
      <c r="M1237" s="101">
        <v>16412427.5</v>
      </c>
      <c r="N1237" s="101">
        <v>15846007.499999998</v>
      </c>
      <c r="O1237" s="101">
        <v>15999837.500000002</v>
      </c>
      <c r="P1237" s="101">
        <v>15879032.500000002</v>
      </c>
      <c r="Q1237" s="98">
        <v>15677090.000000004</v>
      </c>
    </row>
    <row r="1238" spans="1:17" ht="15.75" x14ac:dyDescent="0.25">
      <c r="A1238" s="90" t="s">
        <v>11</v>
      </c>
      <c r="B1238" s="92" t="s">
        <v>58</v>
      </c>
      <c r="C1238" s="92" t="s">
        <v>59</v>
      </c>
      <c r="D1238" s="92" t="s">
        <v>69</v>
      </c>
      <c r="E1238" s="92" t="s">
        <v>72</v>
      </c>
      <c r="F1238" s="93" t="s">
        <v>194</v>
      </c>
      <c r="G1238" s="92" t="s">
        <v>180</v>
      </c>
      <c r="H1238" s="108">
        <v>20210.8</v>
      </c>
      <c r="I1238" s="108">
        <v>17000</v>
      </c>
      <c r="J1238" s="104">
        <v>16750</v>
      </c>
      <c r="K1238" s="104">
        <v>12500</v>
      </c>
      <c r="L1238" s="104">
        <v>20000</v>
      </c>
      <c r="M1238" s="104">
        <v>23750</v>
      </c>
      <c r="N1238" s="104">
        <v>20999.999999999996</v>
      </c>
      <c r="O1238" s="104">
        <v>19250</v>
      </c>
      <c r="P1238" s="104">
        <v>19000</v>
      </c>
      <c r="Q1238" s="98">
        <v>14499.999999999998</v>
      </c>
    </row>
    <row r="1239" spans="1:17" ht="15.75" x14ac:dyDescent="0.25">
      <c r="A1239" s="90" t="s">
        <v>11</v>
      </c>
      <c r="B1239" s="92" t="s">
        <v>58</v>
      </c>
      <c r="C1239" s="92" t="s">
        <v>59</v>
      </c>
      <c r="D1239" s="92" t="s">
        <v>69</v>
      </c>
      <c r="E1239" s="92" t="s">
        <v>72</v>
      </c>
      <c r="F1239" s="93" t="s">
        <v>195</v>
      </c>
      <c r="G1239" s="92" t="s">
        <v>180</v>
      </c>
      <c r="H1239" s="108">
        <v>14512080.500000002</v>
      </c>
      <c r="I1239" s="108">
        <v>12974619.999999998</v>
      </c>
      <c r="J1239" s="104">
        <v>12228180</v>
      </c>
      <c r="K1239" s="104">
        <v>11696885</v>
      </c>
      <c r="L1239" s="104">
        <v>11250265</v>
      </c>
      <c r="M1239" s="104">
        <v>10524300</v>
      </c>
      <c r="N1239" s="104">
        <v>9735270</v>
      </c>
      <c r="O1239" s="104">
        <v>9176945</v>
      </c>
      <c r="P1239" s="104">
        <v>8722735</v>
      </c>
      <c r="Q1239" s="98">
        <v>8156155</v>
      </c>
    </row>
    <row r="1240" spans="1:17" ht="15.75" x14ac:dyDescent="0.25">
      <c r="A1240" s="90" t="s">
        <v>11</v>
      </c>
      <c r="B1240" s="92" t="s">
        <v>58</v>
      </c>
      <c r="C1240" s="92" t="s">
        <v>59</v>
      </c>
      <c r="D1240" s="92" t="s">
        <v>69</v>
      </c>
      <c r="E1240" s="92" t="s">
        <v>72</v>
      </c>
      <c r="F1240" s="93" t="s">
        <v>196</v>
      </c>
      <c r="G1240" s="92" t="s">
        <v>180</v>
      </c>
      <c r="H1240" s="108">
        <v>3441015.2452735747</v>
      </c>
      <c r="I1240" s="108">
        <v>3325958.4624999994</v>
      </c>
      <c r="J1240" s="104">
        <v>3320752.4999999995</v>
      </c>
      <c r="K1240" s="104">
        <v>3421612.5</v>
      </c>
      <c r="L1240" s="104">
        <v>3415714.9999999995</v>
      </c>
      <c r="M1240" s="104">
        <v>3216560.0000000005</v>
      </c>
      <c r="N1240" s="104">
        <v>3086017.4999999995</v>
      </c>
      <c r="O1240" s="104">
        <v>3080037.5</v>
      </c>
      <c r="P1240" s="104">
        <v>2995342.4999999995</v>
      </c>
      <c r="Q1240" s="98">
        <v>2915460.0000000005</v>
      </c>
    </row>
    <row r="1241" spans="1:17" ht="15.75" x14ac:dyDescent="0.25">
      <c r="A1241" s="90" t="s">
        <v>11</v>
      </c>
      <c r="B1241" s="92" t="s">
        <v>58</v>
      </c>
      <c r="C1241" s="92" t="s">
        <v>59</v>
      </c>
      <c r="D1241" s="92" t="s">
        <v>69</v>
      </c>
      <c r="E1241" s="92" t="s">
        <v>72</v>
      </c>
      <c r="F1241" s="93" t="s">
        <v>197</v>
      </c>
      <c r="G1241" s="92" t="s">
        <v>180</v>
      </c>
      <c r="H1241" s="108">
        <v>8357451.3754763231</v>
      </c>
      <c r="I1241" s="108">
        <v>8413675.6574999988</v>
      </c>
      <c r="J1241" s="104">
        <v>8469299.9999999981</v>
      </c>
      <c r="K1241" s="104">
        <v>8607350</v>
      </c>
      <c r="L1241" s="104">
        <v>8400575</v>
      </c>
      <c r="M1241" s="104">
        <v>7713762.5000000009</v>
      </c>
      <c r="N1241" s="104">
        <v>7346725</v>
      </c>
      <c r="O1241" s="104">
        <v>7236374.9999999991</v>
      </c>
      <c r="P1241" s="104">
        <v>6843375</v>
      </c>
      <c r="Q1241" s="98">
        <v>6649950</v>
      </c>
    </row>
    <row r="1242" spans="1:17" ht="15.75" x14ac:dyDescent="0.25">
      <c r="A1242" s="90" t="s">
        <v>11</v>
      </c>
      <c r="B1242" s="92" t="s">
        <v>58</v>
      </c>
      <c r="C1242" s="92" t="s">
        <v>59</v>
      </c>
      <c r="D1242" s="92" t="s">
        <v>69</v>
      </c>
      <c r="E1242" s="92" t="s">
        <v>72</v>
      </c>
      <c r="F1242" s="93" t="s">
        <v>198</v>
      </c>
      <c r="G1242" s="92" t="s">
        <v>180</v>
      </c>
      <c r="H1242" s="108">
        <v>0</v>
      </c>
      <c r="I1242" s="108">
        <v>0</v>
      </c>
      <c r="J1242" s="104">
        <v>0</v>
      </c>
      <c r="K1242" s="104">
        <v>0</v>
      </c>
      <c r="L1242" s="104">
        <v>0</v>
      </c>
      <c r="M1242" s="104">
        <v>0</v>
      </c>
      <c r="N1242" s="104">
        <v>0</v>
      </c>
      <c r="O1242" s="104">
        <v>0</v>
      </c>
      <c r="P1242" s="104">
        <v>0</v>
      </c>
      <c r="Q1242" s="98">
        <v>0</v>
      </c>
    </row>
    <row r="1243" spans="1:17" ht="15.75" x14ac:dyDescent="0.25">
      <c r="A1243" s="90" t="s">
        <v>11</v>
      </c>
      <c r="B1243" s="92" t="s">
        <v>58</v>
      </c>
      <c r="C1243" s="92" t="s">
        <v>59</v>
      </c>
      <c r="D1243" s="92" t="s">
        <v>69</v>
      </c>
      <c r="E1243" s="92" t="s">
        <v>72</v>
      </c>
      <c r="F1243" s="88" t="s">
        <v>232</v>
      </c>
      <c r="G1243" s="92" t="s">
        <v>180</v>
      </c>
      <c r="H1243" s="108">
        <v>1905366.543759</v>
      </c>
      <c r="I1243" s="108">
        <v>1960211.61</v>
      </c>
      <c r="J1243" s="104">
        <v>2081999.9999999998</v>
      </c>
      <c r="K1243" s="104">
        <v>2142000</v>
      </c>
      <c r="L1243" s="104">
        <v>2190500</v>
      </c>
      <c r="M1243" s="104">
        <v>2176250</v>
      </c>
      <c r="N1243" s="104">
        <v>2181250</v>
      </c>
      <c r="O1243" s="104">
        <v>1805750</v>
      </c>
      <c r="P1243" s="104">
        <v>1494500.0000000002</v>
      </c>
      <c r="Q1243" s="98">
        <v>1315250</v>
      </c>
    </row>
    <row r="1244" spans="1:17" ht="15.75" x14ac:dyDescent="0.25">
      <c r="A1244" s="90" t="s">
        <v>11</v>
      </c>
      <c r="B1244" s="92" t="s">
        <v>58</v>
      </c>
      <c r="C1244" s="92" t="s">
        <v>59</v>
      </c>
      <c r="D1244" s="92" t="s">
        <v>69</v>
      </c>
      <c r="E1244" s="92" t="s">
        <v>72</v>
      </c>
      <c r="F1244" s="93" t="s">
        <v>199</v>
      </c>
      <c r="G1244" s="92" t="s">
        <v>180</v>
      </c>
      <c r="H1244" s="108">
        <v>0</v>
      </c>
      <c r="I1244" s="108">
        <v>0</v>
      </c>
      <c r="J1244" s="99">
        <v>0</v>
      </c>
      <c r="K1244" s="99">
        <v>0</v>
      </c>
      <c r="L1244" s="99">
        <v>0</v>
      </c>
      <c r="M1244" s="99">
        <v>0</v>
      </c>
      <c r="N1244" s="99">
        <v>0</v>
      </c>
      <c r="O1244" s="99">
        <v>0</v>
      </c>
      <c r="P1244" s="104">
        <v>0</v>
      </c>
      <c r="Q1244" s="98">
        <v>0</v>
      </c>
    </row>
    <row r="1245" spans="1:17" ht="15.75" x14ac:dyDescent="0.25">
      <c r="A1245" s="90" t="s">
        <v>11</v>
      </c>
      <c r="B1245" s="92" t="s">
        <v>58</v>
      </c>
      <c r="C1245" s="92" t="s">
        <v>59</v>
      </c>
      <c r="D1245" s="92" t="s">
        <v>69</v>
      </c>
      <c r="E1245" s="92" t="s">
        <v>72</v>
      </c>
      <c r="F1245" s="93" t="s">
        <v>200</v>
      </c>
      <c r="G1245" s="92" t="s">
        <v>180</v>
      </c>
      <c r="H1245" s="108">
        <v>4943289.7249999996</v>
      </c>
      <c r="I1245" s="108">
        <v>4507879.9999999991</v>
      </c>
      <c r="J1245" s="99">
        <v>4363820</v>
      </c>
      <c r="K1245" s="99">
        <v>4394115</v>
      </c>
      <c r="L1245" s="99">
        <v>4365485</v>
      </c>
      <c r="M1245" s="99">
        <v>3990200.0000000005</v>
      </c>
      <c r="N1245" s="99">
        <v>3483980</v>
      </c>
      <c r="O1245" s="99">
        <v>3435055</v>
      </c>
      <c r="P1245" s="104">
        <v>3521265</v>
      </c>
      <c r="Q1245" s="98">
        <v>3740344.9999999995</v>
      </c>
    </row>
    <row r="1246" spans="1:17" ht="15.75" x14ac:dyDescent="0.25">
      <c r="A1246" s="90" t="s">
        <v>11</v>
      </c>
      <c r="B1246" s="92" t="s">
        <v>58</v>
      </c>
      <c r="C1246" s="92" t="s">
        <v>59</v>
      </c>
      <c r="D1246" s="92" t="s">
        <v>69</v>
      </c>
      <c r="E1246" s="92" t="s">
        <v>73</v>
      </c>
      <c r="F1246" s="97" t="s">
        <v>190</v>
      </c>
      <c r="G1246" s="92" t="s">
        <v>180</v>
      </c>
      <c r="H1246" s="108">
        <v>23152500.000000004</v>
      </c>
      <c r="I1246" s="108">
        <v>25229999.999999996</v>
      </c>
      <c r="J1246" s="104">
        <v>27427000</v>
      </c>
      <c r="K1246" s="104">
        <v>31331000</v>
      </c>
      <c r="L1246" s="104">
        <v>36958749.999999993</v>
      </c>
      <c r="M1246" s="104">
        <v>39393750</v>
      </c>
      <c r="N1246" s="104">
        <v>41105999.999999993</v>
      </c>
      <c r="O1246" s="104">
        <v>41588000</v>
      </c>
      <c r="P1246" s="104">
        <v>40339000</v>
      </c>
      <c r="Q1246" s="98">
        <v>41730000</v>
      </c>
    </row>
    <row r="1247" spans="1:17" ht="15.75" x14ac:dyDescent="0.25">
      <c r="A1247" s="90" t="s">
        <v>11</v>
      </c>
      <c r="B1247" s="92" t="s">
        <v>58</v>
      </c>
      <c r="C1247" s="92" t="s">
        <v>59</v>
      </c>
      <c r="D1247" s="92" t="s">
        <v>69</v>
      </c>
      <c r="E1247" s="92" t="s">
        <v>73</v>
      </c>
      <c r="F1247" s="97" t="s">
        <v>191</v>
      </c>
      <c r="G1247" s="92" t="s">
        <v>180</v>
      </c>
      <c r="H1247" s="108">
        <v>0</v>
      </c>
      <c r="I1247" s="108">
        <v>0</v>
      </c>
      <c r="J1247" s="104">
        <v>59250</v>
      </c>
      <c r="K1247" s="104">
        <v>122500.00000000001</v>
      </c>
      <c r="L1247" s="104">
        <v>81500</v>
      </c>
      <c r="M1247" s="104">
        <v>240000</v>
      </c>
      <c r="N1247" s="104">
        <v>241250.00000000003</v>
      </c>
      <c r="O1247" s="104">
        <v>110249.99999999999</v>
      </c>
      <c r="P1247" s="104">
        <v>18250</v>
      </c>
      <c r="Q1247" s="98">
        <v>0</v>
      </c>
    </row>
    <row r="1248" spans="1:17" ht="15.75" x14ac:dyDescent="0.25">
      <c r="A1248" s="90" t="s">
        <v>11</v>
      </c>
      <c r="B1248" s="92" t="s">
        <v>58</v>
      </c>
      <c r="C1248" s="92" t="s">
        <v>59</v>
      </c>
      <c r="D1248" s="92" t="s">
        <v>69</v>
      </c>
      <c r="E1248" s="92" t="s">
        <v>73</v>
      </c>
      <c r="F1248" s="93" t="s">
        <v>192</v>
      </c>
      <c r="G1248" s="92" t="s">
        <v>180</v>
      </c>
      <c r="H1248" s="108">
        <v>897512.01275999995</v>
      </c>
      <c r="I1248" s="108">
        <v>930642.89999999991</v>
      </c>
      <c r="J1248" s="104">
        <v>990000</v>
      </c>
      <c r="K1248" s="104">
        <v>975500</v>
      </c>
      <c r="L1248" s="104">
        <v>1088750</v>
      </c>
      <c r="M1248" s="104">
        <v>1106750</v>
      </c>
      <c r="N1248" s="104">
        <v>723250</v>
      </c>
      <c r="O1248" s="104">
        <v>601000</v>
      </c>
      <c r="P1248" s="104">
        <v>646250</v>
      </c>
      <c r="Q1248" s="98">
        <v>747250.00000000012</v>
      </c>
    </row>
    <row r="1249" spans="1:17" ht="15.75" x14ac:dyDescent="0.25">
      <c r="A1249" s="90" t="s">
        <v>11</v>
      </c>
      <c r="B1249" s="92" t="s">
        <v>58</v>
      </c>
      <c r="C1249" s="92" t="s">
        <v>59</v>
      </c>
      <c r="D1249" s="92" t="s">
        <v>69</v>
      </c>
      <c r="E1249" s="92" t="s">
        <v>73</v>
      </c>
      <c r="F1249" s="88" t="s">
        <v>193</v>
      </c>
      <c r="G1249" s="92" t="s">
        <v>180</v>
      </c>
      <c r="H1249" s="108">
        <v>65091816.672821946</v>
      </c>
      <c r="I1249" s="108">
        <v>69906061.53050001</v>
      </c>
      <c r="J1249" s="104">
        <v>75011740</v>
      </c>
      <c r="K1249" s="104">
        <v>84010335.000000015</v>
      </c>
      <c r="L1249" s="104">
        <v>92081422.499999985</v>
      </c>
      <c r="M1249" s="104">
        <v>97431662.499999985</v>
      </c>
      <c r="N1249" s="104">
        <v>99601052.5</v>
      </c>
      <c r="O1249" s="104">
        <v>102923077.5</v>
      </c>
      <c r="P1249" s="104">
        <v>109781162.5</v>
      </c>
      <c r="Q1249" s="98">
        <v>116511545.00000001</v>
      </c>
    </row>
    <row r="1250" spans="1:17" ht="15.75" x14ac:dyDescent="0.25">
      <c r="A1250" s="90" t="s">
        <v>11</v>
      </c>
      <c r="B1250" s="92" t="s">
        <v>58</v>
      </c>
      <c r="C1250" s="92" t="s">
        <v>59</v>
      </c>
      <c r="D1250" s="92" t="s">
        <v>69</v>
      </c>
      <c r="E1250" s="92" t="s">
        <v>73</v>
      </c>
      <c r="F1250" s="93" t="s">
        <v>194</v>
      </c>
      <c r="G1250" s="92" t="s">
        <v>180</v>
      </c>
      <c r="H1250" s="108">
        <v>0</v>
      </c>
      <c r="I1250" s="108">
        <v>0</v>
      </c>
      <c r="J1250" s="104">
        <v>0</v>
      </c>
      <c r="K1250" s="104">
        <v>0</v>
      </c>
      <c r="L1250" s="104">
        <v>0</v>
      </c>
      <c r="M1250" s="104">
        <v>0</v>
      </c>
      <c r="N1250" s="104">
        <v>0</v>
      </c>
      <c r="O1250" s="104">
        <v>0</v>
      </c>
      <c r="P1250" s="104">
        <v>0</v>
      </c>
      <c r="Q1250" s="98">
        <v>0</v>
      </c>
    </row>
    <row r="1251" spans="1:17" ht="15.75" x14ac:dyDescent="0.25">
      <c r="A1251" s="90" t="s">
        <v>11</v>
      </c>
      <c r="B1251" s="92" t="s">
        <v>58</v>
      </c>
      <c r="C1251" s="92" t="s">
        <v>59</v>
      </c>
      <c r="D1251" s="92" t="s">
        <v>69</v>
      </c>
      <c r="E1251" s="92" t="s">
        <v>73</v>
      </c>
      <c r="F1251" s="93" t="s">
        <v>195</v>
      </c>
      <c r="G1251" s="92" t="s">
        <v>180</v>
      </c>
      <c r="H1251" s="108">
        <v>71102195.000000015</v>
      </c>
      <c r="I1251" s="108">
        <v>76773735</v>
      </c>
      <c r="J1251" s="104">
        <v>80439565</v>
      </c>
      <c r="K1251" s="104">
        <v>84408750</v>
      </c>
      <c r="L1251" s="99">
        <v>93014895</v>
      </c>
      <c r="M1251" s="104">
        <v>97396540</v>
      </c>
      <c r="N1251" s="104">
        <v>100161865</v>
      </c>
      <c r="O1251" s="104">
        <v>104473035.00000001</v>
      </c>
      <c r="P1251" s="104">
        <v>108105989.99999999</v>
      </c>
      <c r="Q1251" s="98">
        <v>117006305</v>
      </c>
    </row>
    <row r="1252" spans="1:17" ht="15.75" x14ac:dyDescent="0.25">
      <c r="A1252" s="90" t="s">
        <v>11</v>
      </c>
      <c r="B1252" s="92" t="s">
        <v>58</v>
      </c>
      <c r="C1252" s="92" t="s">
        <v>59</v>
      </c>
      <c r="D1252" s="92" t="s">
        <v>69</v>
      </c>
      <c r="E1252" s="92" t="s">
        <v>73</v>
      </c>
      <c r="F1252" s="93" t="s">
        <v>196</v>
      </c>
      <c r="G1252" s="92" t="s">
        <v>180</v>
      </c>
      <c r="H1252" s="108">
        <v>47478616.769979157</v>
      </c>
      <c r="I1252" s="108">
        <v>51907732.200249992</v>
      </c>
      <c r="J1252" s="104">
        <v>59797860</v>
      </c>
      <c r="K1252" s="104">
        <v>65186465</v>
      </c>
      <c r="L1252" s="99">
        <v>68562840</v>
      </c>
      <c r="M1252" s="104">
        <v>67446237.5</v>
      </c>
      <c r="N1252" s="104">
        <v>66539322.5</v>
      </c>
      <c r="O1252" s="104">
        <v>69649960</v>
      </c>
      <c r="P1252" s="104">
        <v>72114987.499999985</v>
      </c>
      <c r="Q1252" s="98">
        <v>82732530</v>
      </c>
    </row>
    <row r="1253" spans="1:17" ht="15.75" x14ac:dyDescent="0.25">
      <c r="A1253" s="90" t="s">
        <v>11</v>
      </c>
      <c r="B1253" s="92" t="s">
        <v>58</v>
      </c>
      <c r="C1253" s="92" t="s">
        <v>59</v>
      </c>
      <c r="D1253" s="92" t="s">
        <v>69</v>
      </c>
      <c r="E1253" s="92" t="s">
        <v>73</v>
      </c>
      <c r="F1253" s="93" t="s">
        <v>197</v>
      </c>
      <c r="G1253" s="92" t="s">
        <v>180</v>
      </c>
      <c r="H1253" s="108">
        <v>28269200.873261206</v>
      </c>
      <c r="I1253" s="108">
        <v>28295798.924249995</v>
      </c>
      <c r="J1253" s="104">
        <v>28452900</v>
      </c>
      <c r="K1253" s="104">
        <v>29173700</v>
      </c>
      <c r="L1253" s="99">
        <v>30371987.499999996</v>
      </c>
      <c r="M1253" s="104">
        <v>29966100.000000004</v>
      </c>
      <c r="N1253" s="104">
        <v>29616374.999999996</v>
      </c>
      <c r="O1253" s="104">
        <v>31307462.5</v>
      </c>
      <c r="P1253" s="104">
        <v>30545100</v>
      </c>
      <c r="Q1253" s="98">
        <v>30962925.000000004</v>
      </c>
    </row>
    <row r="1254" spans="1:17" ht="15.75" x14ac:dyDescent="0.25">
      <c r="A1254" s="90" t="s">
        <v>11</v>
      </c>
      <c r="B1254" s="92" t="s">
        <v>58</v>
      </c>
      <c r="C1254" s="92" t="s">
        <v>59</v>
      </c>
      <c r="D1254" s="92" t="s">
        <v>69</v>
      </c>
      <c r="E1254" s="92" t="s">
        <v>73</v>
      </c>
      <c r="F1254" s="93" t="s">
        <v>198</v>
      </c>
      <c r="G1254" s="92" t="s">
        <v>180</v>
      </c>
      <c r="H1254" s="98">
        <v>5515000.0000000009</v>
      </c>
      <c r="I1254" s="98">
        <v>5732750</v>
      </c>
      <c r="J1254" s="99">
        <v>6352500</v>
      </c>
      <c r="K1254" s="99">
        <v>5902750</v>
      </c>
      <c r="L1254" s="99">
        <v>5747750.0000000009</v>
      </c>
      <c r="M1254" s="99">
        <v>6672250</v>
      </c>
      <c r="N1254" s="99">
        <v>7148000.0000000009</v>
      </c>
      <c r="O1254" s="99">
        <v>6031499.9999999991</v>
      </c>
      <c r="P1254" s="98">
        <v>5709000.0000000009</v>
      </c>
      <c r="Q1254" s="98">
        <v>5732000</v>
      </c>
    </row>
    <row r="1255" spans="1:17" ht="15.75" x14ac:dyDescent="0.25">
      <c r="A1255" s="90" t="s">
        <v>11</v>
      </c>
      <c r="B1255" s="92" t="s">
        <v>58</v>
      </c>
      <c r="C1255" s="92" t="s">
        <v>59</v>
      </c>
      <c r="D1255" s="92" t="s">
        <v>69</v>
      </c>
      <c r="E1255" s="92" t="s">
        <v>73</v>
      </c>
      <c r="F1255" s="88" t="s">
        <v>232</v>
      </c>
      <c r="G1255" s="92" t="s">
        <v>180</v>
      </c>
      <c r="H1255" s="98">
        <v>74120119.942967489</v>
      </c>
      <c r="I1255" s="98">
        <v>78173468.575000003</v>
      </c>
      <c r="J1255" s="99">
        <v>85319500</v>
      </c>
      <c r="K1255" s="99">
        <v>94030000</v>
      </c>
      <c r="L1255" s="99">
        <v>102237000.00000001</v>
      </c>
      <c r="M1255" s="99">
        <v>101356499.99999999</v>
      </c>
      <c r="N1255" s="99">
        <v>102567000</v>
      </c>
      <c r="O1255" s="99">
        <v>107162250</v>
      </c>
      <c r="P1255" s="98">
        <v>110726250</v>
      </c>
      <c r="Q1255" s="98">
        <v>119634250</v>
      </c>
    </row>
    <row r="1256" spans="1:17" ht="15.75" x14ac:dyDescent="0.25">
      <c r="A1256" s="90" t="s">
        <v>11</v>
      </c>
      <c r="B1256" s="92" t="s">
        <v>58</v>
      </c>
      <c r="C1256" s="92" t="s">
        <v>59</v>
      </c>
      <c r="D1256" s="92" t="s">
        <v>69</v>
      </c>
      <c r="E1256" s="92" t="s">
        <v>73</v>
      </c>
      <c r="F1256" s="93" t="s">
        <v>199</v>
      </c>
      <c r="G1256" s="92" t="s">
        <v>180</v>
      </c>
      <c r="H1256" s="98">
        <v>15991750</v>
      </c>
      <c r="I1256" s="98">
        <v>13101250</v>
      </c>
      <c r="J1256" s="99">
        <v>11626500</v>
      </c>
      <c r="K1256" s="99">
        <v>11879000</v>
      </c>
      <c r="L1256" s="99">
        <v>13483500</v>
      </c>
      <c r="M1256" s="99">
        <v>15136500.000000002</v>
      </c>
      <c r="N1256" s="99">
        <v>16015000</v>
      </c>
      <c r="O1256" s="99">
        <v>16111999.999999998</v>
      </c>
      <c r="P1256" s="98">
        <v>15063250</v>
      </c>
      <c r="Q1256" s="98">
        <v>14898000</v>
      </c>
    </row>
    <row r="1257" spans="1:17" ht="15.75" x14ac:dyDescent="0.25">
      <c r="A1257" s="90" t="s">
        <v>11</v>
      </c>
      <c r="B1257" s="92" t="s">
        <v>58</v>
      </c>
      <c r="C1257" s="92" t="s">
        <v>59</v>
      </c>
      <c r="D1257" s="92" t="s">
        <v>69</v>
      </c>
      <c r="E1257" s="92" t="s">
        <v>73</v>
      </c>
      <c r="F1257" s="93" t="s">
        <v>200</v>
      </c>
      <c r="G1257" s="92" t="s">
        <v>180</v>
      </c>
      <c r="H1257" s="98">
        <v>13259555</v>
      </c>
      <c r="I1257" s="98">
        <v>13926264.999999998</v>
      </c>
      <c r="J1257" s="99">
        <v>12094935</v>
      </c>
      <c r="K1257" s="99">
        <v>13070500</v>
      </c>
      <c r="L1257" s="99">
        <v>14753855.000000004</v>
      </c>
      <c r="M1257" s="99">
        <v>15430210</v>
      </c>
      <c r="N1257" s="99">
        <v>16948885</v>
      </c>
      <c r="O1257" s="99">
        <v>19021214.999999996</v>
      </c>
      <c r="P1257" s="98">
        <v>20087009.999999996</v>
      </c>
      <c r="Q1257" s="98">
        <v>22051695.000000004</v>
      </c>
    </row>
    <row r="1258" spans="1:17" hidden="1" x14ac:dyDescent="0.25">
      <c r="A1258" s="92" t="s">
        <v>11</v>
      </c>
      <c r="B1258" s="92" t="s">
        <v>12</v>
      </c>
      <c r="C1258" s="92" t="s">
        <v>55</v>
      </c>
      <c r="D1258" s="92" t="s">
        <v>185</v>
      </c>
      <c r="E1258" s="92" t="s">
        <v>38</v>
      </c>
      <c r="F1258" s="92" t="s">
        <v>218</v>
      </c>
      <c r="G1258" s="92" t="s">
        <v>186</v>
      </c>
      <c r="H1258" s="98">
        <v>0</v>
      </c>
      <c r="I1258" s="98">
        <v>0</v>
      </c>
      <c r="J1258" s="99">
        <v>0</v>
      </c>
      <c r="K1258" s="99">
        <v>286.18023787740162</v>
      </c>
      <c r="L1258" s="99">
        <v>430.92215532484761</v>
      </c>
      <c r="M1258" s="99">
        <v>518.25354668031173</v>
      </c>
      <c r="N1258" s="99">
        <v>514.64826640111551</v>
      </c>
      <c r="O1258" s="99">
        <v>478.33816391852099</v>
      </c>
      <c r="P1258" s="98">
        <v>539.80053191489367</v>
      </c>
      <c r="Q1258" s="98">
        <v>577.47207446808511</v>
      </c>
    </row>
    <row r="1259" spans="1:17" hidden="1" x14ac:dyDescent="0.25">
      <c r="A1259" s="92" t="s">
        <v>11</v>
      </c>
      <c r="B1259" s="92" t="s">
        <v>12</v>
      </c>
      <c r="C1259" s="92" t="s">
        <v>55</v>
      </c>
      <c r="D1259" s="92" t="s">
        <v>187</v>
      </c>
      <c r="E1259" s="92" t="s">
        <v>41</v>
      </c>
      <c r="F1259" s="92" t="s">
        <v>218</v>
      </c>
      <c r="G1259" s="92" t="s">
        <v>186</v>
      </c>
      <c r="H1259" s="98">
        <v>1203.3667113822271</v>
      </c>
      <c r="I1259" s="98">
        <v>1129.1201039294192</v>
      </c>
      <c r="J1259" s="99">
        <v>1102.8303118418039</v>
      </c>
      <c r="K1259" s="99">
        <v>889.83006346483194</v>
      </c>
      <c r="L1259" s="99">
        <v>1470.852112756887</v>
      </c>
      <c r="M1259" s="99">
        <v>1198.9556724413521</v>
      </c>
      <c r="N1259" s="99">
        <v>1029.7658628251506</v>
      </c>
      <c r="O1259" s="99">
        <v>1020.8026316972924</v>
      </c>
      <c r="P1259" s="98">
        <v>1109.1822079166639</v>
      </c>
      <c r="Q1259" s="98">
        <v>1307.0790589600801</v>
      </c>
    </row>
    <row r="1260" spans="1:17" hidden="1" x14ac:dyDescent="0.25">
      <c r="A1260" s="92" t="s">
        <v>11</v>
      </c>
      <c r="B1260" s="92" t="s">
        <v>12</v>
      </c>
      <c r="C1260" s="92" t="s">
        <v>55</v>
      </c>
      <c r="D1260" s="92" t="s">
        <v>188</v>
      </c>
      <c r="E1260" s="92" t="s">
        <v>40</v>
      </c>
      <c r="F1260" s="92" t="s">
        <v>218</v>
      </c>
      <c r="G1260" s="92" t="s">
        <v>186</v>
      </c>
      <c r="H1260" s="98">
        <v>0</v>
      </c>
      <c r="I1260" s="98">
        <v>0</v>
      </c>
      <c r="J1260" s="99">
        <v>0</v>
      </c>
      <c r="K1260" s="99">
        <v>0</v>
      </c>
      <c r="L1260" s="99">
        <v>0</v>
      </c>
      <c r="M1260" s="99">
        <v>0</v>
      </c>
      <c r="N1260" s="99">
        <v>0</v>
      </c>
      <c r="O1260" s="99">
        <v>0</v>
      </c>
      <c r="P1260" s="98">
        <v>0</v>
      </c>
      <c r="Q1260" s="98">
        <v>0</v>
      </c>
    </row>
    <row r="1261" spans="1:17" hidden="1" x14ac:dyDescent="0.25">
      <c r="A1261" s="92" t="s">
        <v>11</v>
      </c>
      <c r="B1261" s="92" t="s">
        <v>12</v>
      </c>
      <c r="C1261" s="92" t="s">
        <v>55</v>
      </c>
      <c r="D1261" s="92" t="s">
        <v>185</v>
      </c>
      <c r="E1261" s="92" t="s">
        <v>38</v>
      </c>
      <c r="F1261" s="92" t="s">
        <v>194</v>
      </c>
      <c r="G1261" s="92" t="s">
        <v>186</v>
      </c>
      <c r="H1261" s="98">
        <v>0</v>
      </c>
      <c r="I1261" s="98">
        <v>0</v>
      </c>
      <c r="J1261" s="99">
        <v>0</v>
      </c>
      <c r="K1261" s="99">
        <v>0</v>
      </c>
      <c r="L1261" s="99">
        <v>0</v>
      </c>
      <c r="M1261" s="99">
        <v>0</v>
      </c>
      <c r="N1261" s="99">
        <v>0</v>
      </c>
      <c r="O1261" s="99">
        <v>0</v>
      </c>
      <c r="P1261" s="98">
        <v>0</v>
      </c>
      <c r="Q1261" s="98">
        <v>0</v>
      </c>
    </row>
    <row r="1262" spans="1:17" hidden="1" x14ac:dyDescent="0.25">
      <c r="A1262" s="92" t="s">
        <v>11</v>
      </c>
      <c r="B1262" s="92" t="s">
        <v>12</v>
      </c>
      <c r="C1262" s="92" t="s">
        <v>55</v>
      </c>
      <c r="D1262" s="92" t="s">
        <v>187</v>
      </c>
      <c r="E1262" s="92" t="s">
        <v>41</v>
      </c>
      <c r="F1262" s="92" t="s">
        <v>194</v>
      </c>
      <c r="G1262" s="92" t="s">
        <v>186</v>
      </c>
      <c r="H1262" s="98">
        <v>80.774945085303003</v>
      </c>
      <c r="I1262" s="98">
        <v>47.21576082312599</v>
      </c>
      <c r="J1262" s="99">
        <v>45.592498492883998</v>
      </c>
      <c r="K1262" s="99">
        <v>48.274410168936008</v>
      </c>
      <c r="L1262" s="99">
        <v>82.115900923329008</v>
      </c>
      <c r="M1262" s="99">
        <v>61.119355564764</v>
      </c>
      <c r="N1262" s="99">
        <v>49.827095876123998</v>
      </c>
      <c r="O1262" s="99">
        <v>49.262482891692002</v>
      </c>
      <c r="P1262" s="98">
        <v>48.486140038098</v>
      </c>
      <c r="Q1262" s="98">
        <v>49.227194580165005</v>
      </c>
    </row>
    <row r="1263" spans="1:17" hidden="1" x14ac:dyDescent="0.25">
      <c r="A1263" s="92" t="s">
        <v>11</v>
      </c>
      <c r="B1263" s="92" t="s">
        <v>12</v>
      </c>
      <c r="C1263" s="92" t="s">
        <v>55</v>
      </c>
      <c r="D1263" s="92" t="s">
        <v>188</v>
      </c>
      <c r="E1263" s="92" t="s">
        <v>40</v>
      </c>
      <c r="F1263" s="92" t="s">
        <v>194</v>
      </c>
      <c r="G1263" s="92" t="s">
        <v>186</v>
      </c>
      <c r="H1263" s="98">
        <v>0</v>
      </c>
      <c r="I1263" s="98">
        <v>0</v>
      </c>
      <c r="J1263" s="99">
        <v>0</v>
      </c>
      <c r="K1263" s="99">
        <v>0</v>
      </c>
      <c r="L1263" s="99">
        <v>0</v>
      </c>
      <c r="M1263" s="99">
        <v>0</v>
      </c>
      <c r="N1263" s="99">
        <v>0</v>
      </c>
      <c r="O1263" s="99">
        <v>0</v>
      </c>
      <c r="P1263" s="98">
        <v>0</v>
      </c>
      <c r="Q1263" s="98">
        <v>0</v>
      </c>
    </row>
    <row r="1264" spans="1:17" hidden="1" x14ac:dyDescent="0.25">
      <c r="A1264" s="92" t="s">
        <v>11</v>
      </c>
      <c r="B1264" s="92" t="s">
        <v>12</v>
      </c>
      <c r="C1264" s="92" t="s">
        <v>55</v>
      </c>
      <c r="D1264" s="92" t="s">
        <v>185</v>
      </c>
      <c r="E1264" s="92" t="s">
        <v>38</v>
      </c>
      <c r="F1264" s="92" t="s">
        <v>205</v>
      </c>
      <c r="G1264" s="92" t="s">
        <v>186</v>
      </c>
      <c r="H1264" s="98">
        <v>1041.6556720098642</v>
      </c>
      <c r="I1264" s="98">
        <v>4399.1439580764491</v>
      </c>
      <c r="J1264" s="99">
        <v>7182.865259401643</v>
      </c>
      <c r="K1264" s="99">
        <v>7925.3953786114089</v>
      </c>
      <c r="L1264" s="99">
        <v>14464.685068241604</v>
      </c>
      <c r="M1264" s="99">
        <v>17941.022052125336</v>
      </c>
      <c r="N1264" s="99">
        <v>16321.301133427267</v>
      </c>
      <c r="O1264" s="99">
        <v>13570.43469477056</v>
      </c>
      <c r="P1264" s="98">
        <v>13968.546542553193</v>
      </c>
      <c r="Q1264" s="98">
        <v>16438.64361702128</v>
      </c>
    </row>
    <row r="1265" spans="1:17" hidden="1" x14ac:dyDescent="0.25">
      <c r="A1265" s="92" t="s">
        <v>11</v>
      </c>
      <c r="B1265" s="92" t="s">
        <v>12</v>
      </c>
      <c r="C1265" s="92" t="s">
        <v>55</v>
      </c>
      <c r="D1265" s="92" t="s">
        <v>187</v>
      </c>
      <c r="E1265" s="92" t="s">
        <v>41</v>
      </c>
      <c r="F1265" s="92" t="s">
        <v>205</v>
      </c>
      <c r="G1265" s="92" t="s">
        <v>186</v>
      </c>
      <c r="H1265" s="98">
        <v>9483.1691098968204</v>
      </c>
      <c r="I1265" s="98">
        <v>6740.8438445105949</v>
      </c>
      <c r="J1265" s="99">
        <v>3618.1811574863636</v>
      </c>
      <c r="K1265" s="99">
        <v>2647.399707378594</v>
      </c>
      <c r="L1265" s="99">
        <v>2418.3079889453097</v>
      </c>
      <c r="M1265" s="99">
        <v>1842.0145733978729</v>
      </c>
      <c r="N1265" s="99">
        <v>2041.2876685908423</v>
      </c>
      <c r="O1265" s="99">
        <v>2549.1570480874261</v>
      </c>
      <c r="P1265" s="98">
        <v>4831.3227311615701</v>
      </c>
      <c r="Q1265" s="98">
        <v>5257.3232279155145</v>
      </c>
    </row>
    <row r="1266" spans="1:17" hidden="1" x14ac:dyDescent="0.25">
      <c r="A1266" s="92" t="s">
        <v>11</v>
      </c>
      <c r="B1266" s="92" t="s">
        <v>12</v>
      </c>
      <c r="C1266" s="92" t="s">
        <v>55</v>
      </c>
      <c r="D1266" s="92" t="s">
        <v>188</v>
      </c>
      <c r="E1266" s="92" t="s">
        <v>40</v>
      </c>
      <c r="F1266" s="92" t="s">
        <v>205</v>
      </c>
      <c r="G1266" s="92" t="s">
        <v>186</v>
      </c>
      <c r="H1266" s="98">
        <v>0</v>
      </c>
      <c r="I1266" s="98">
        <v>0</v>
      </c>
      <c r="J1266" s="99">
        <v>0</v>
      </c>
      <c r="K1266" s="99">
        <v>1.7670731707317076</v>
      </c>
      <c r="L1266" s="99">
        <v>2.0065243902439027</v>
      </c>
      <c r="M1266" s="99">
        <v>0.47249999999999998</v>
      </c>
      <c r="N1266" s="99">
        <v>0</v>
      </c>
      <c r="O1266" s="99">
        <v>0</v>
      </c>
      <c r="P1266" s="98">
        <v>95.150122850122855</v>
      </c>
      <c r="Q1266" s="98">
        <v>2645.6981572481568</v>
      </c>
    </row>
    <row r="1267" spans="1:17" hidden="1" x14ac:dyDescent="0.25">
      <c r="A1267" s="92" t="s">
        <v>11</v>
      </c>
      <c r="B1267" s="92" t="s">
        <v>12</v>
      </c>
      <c r="C1267" s="92" t="s">
        <v>55</v>
      </c>
      <c r="D1267" s="92" t="s">
        <v>185</v>
      </c>
      <c r="E1267" s="92" t="s">
        <v>38</v>
      </c>
      <c r="F1267" s="92" t="s">
        <v>204</v>
      </c>
      <c r="G1267" s="92" t="s">
        <v>186</v>
      </c>
      <c r="H1267" s="98">
        <v>5836.0450061652291</v>
      </c>
      <c r="I1267" s="98">
        <v>24815.076602959314</v>
      </c>
      <c r="J1267" s="99">
        <v>33022.135455804426</v>
      </c>
      <c r="K1267" s="99">
        <v>59802.361841267477</v>
      </c>
      <c r="L1267" s="99">
        <v>75023.823284523911</v>
      </c>
      <c r="M1267" s="99">
        <v>72671.37789371892</v>
      </c>
      <c r="N1267" s="99">
        <v>77414.446987075105</v>
      </c>
      <c r="O1267" s="99">
        <v>85715.557482521428</v>
      </c>
      <c r="P1267" s="98">
        <v>89598.06382978725</v>
      </c>
      <c r="Q1267" s="98">
        <v>91084.651595744697</v>
      </c>
    </row>
    <row r="1268" spans="1:17" hidden="1" x14ac:dyDescent="0.25">
      <c r="A1268" s="92" t="s">
        <v>11</v>
      </c>
      <c r="B1268" s="92" t="s">
        <v>12</v>
      </c>
      <c r="C1268" s="92" t="s">
        <v>55</v>
      </c>
      <c r="D1268" s="92" t="s">
        <v>187</v>
      </c>
      <c r="E1268" s="92" t="s">
        <v>41</v>
      </c>
      <c r="F1268" s="92" t="s">
        <v>204</v>
      </c>
      <c r="G1268" s="92" t="s">
        <v>186</v>
      </c>
      <c r="H1268" s="98">
        <v>14692.747252316301</v>
      </c>
      <c r="I1268" s="98">
        <v>9544.3237537731093</v>
      </c>
      <c r="J1268" s="99">
        <v>25001.839293502551</v>
      </c>
      <c r="K1268" s="99">
        <v>11940.717701260151</v>
      </c>
      <c r="L1268" s="99">
        <v>5258.8406253111752</v>
      </c>
      <c r="M1268" s="99">
        <v>3895.3002679078954</v>
      </c>
      <c r="N1268" s="99">
        <v>3159.9447881525057</v>
      </c>
      <c r="O1268" s="99">
        <v>2715.5237927814669</v>
      </c>
      <c r="P1268" s="98">
        <v>6528.9375337909587</v>
      </c>
      <c r="Q1268" s="98">
        <v>8351.5082475374529</v>
      </c>
    </row>
    <row r="1269" spans="1:17" hidden="1" x14ac:dyDescent="0.25">
      <c r="A1269" s="92" t="s">
        <v>11</v>
      </c>
      <c r="B1269" s="92" t="s">
        <v>12</v>
      </c>
      <c r="C1269" s="92" t="s">
        <v>55</v>
      </c>
      <c r="D1269" s="92" t="s">
        <v>188</v>
      </c>
      <c r="E1269" s="92" t="s">
        <v>40</v>
      </c>
      <c r="F1269" s="92" t="s">
        <v>204</v>
      </c>
      <c r="G1269" s="92" t="s">
        <v>186</v>
      </c>
      <c r="H1269" s="98">
        <v>371.65684931506848</v>
      </c>
      <c r="I1269" s="98">
        <v>0</v>
      </c>
      <c r="J1269" s="99">
        <v>0</v>
      </c>
      <c r="K1269" s="99">
        <v>1578.5341463414636</v>
      </c>
      <c r="L1269" s="99">
        <v>2236.2500487804882</v>
      </c>
      <c r="M1269" s="99">
        <v>2209.3874328358206</v>
      </c>
      <c r="N1269" s="99">
        <v>2143.532201400858</v>
      </c>
      <c r="O1269" s="99">
        <v>2087.1512560049878</v>
      </c>
      <c r="P1269" s="98">
        <v>2129.7560196560198</v>
      </c>
      <c r="Q1269" s="98">
        <v>2189.8923832923838</v>
      </c>
    </row>
    <row r="1270" spans="1:17" hidden="1" x14ac:dyDescent="0.25">
      <c r="A1270" s="92" t="s">
        <v>11</v>
      </c>
      <c r="B1270" s="92" t="s">
        <v>12</v>
      </c>
      <c r="C1270" s="92" t="s">
        <v>55</v>
      </c>
      <c r="D1270" s="92" t="s">
        <v>185</v>
      </c>
      <c r="E1270" s="92" t="s">
        <v>38</v>
      </c>
      <c r="F1270" s="92" t="s">
        <v>199</v>
      </c>
      <c r="G1270" s="92" t="s">
        <v>186</v>
      </c>
      <c r="H1270" s="98">
        <v>22771.295622688038</v>
      </c>
      <c r="I1270" s="98">
        <v>58564.860203452539</v>
      </c>
      <c r="J1270" s="99">
        <v>24176.084735911732</v>
      </c>
      <c r="K1270" s="99">
        <v>67176.939732304643</v>
      </c>
      <c r="L1270" s="99">
        <v>86765.276387001766</v>
      </c>
      <c r="M1270" s="99">
        <v>97540.999798113466</v>
      </c>
      <c r="N1270" s="99">
        <v>100876.41477538663</v>
      </c>
      <c r="O1270" s="99">
        <v>100425.48721039647</v>
      </c>
      <c r="P1270" s="98">
        <v>101367.92154255322</v>
      </c>
      <c r="Q1270" s="98">
        <v>101719.55984042553</v>
      </c>
    </row>
    <row r="1271" spans="1:17" hidden="1" x14ac:dyDescent="0.25">
      <c r="A1271" s="92" t="s">
        <v>11</v>
      </c>
      <c r="B1271" s="92" t="s">
        <v>12</v>
      </c>
      <c r="C1271" s="92" t="s">
        <v>55</v>
      </c>
      <c r="D1271" s="92" t="s">
        <v>187</v>
      </c>
      <c r="E1271" s="92" t="s">
        <v>41</v>
      </c>
      <c r="F1271" s="92" t="s">
        <v>199</v>
      </c>
      <c r="G1271" s="92" t="s">
        <v>186</v>
      </c>
      <c r="H1271" s="98">
        <v>17411.923385340811</v>
      </c>
      <c r="I1271" s="98">
        <v>12134.3446666088</v>
      </c>
      <c r="J1271" s="99">
        <v>13589.317039178535</v>
      </c>
      <c r="K1271" s="99">
        <v>13809.304373237857</v>
      </c>
      <c r="L1271" s="99">
        <v>14131.239639298678</v>
      </c>
      <c r="M1271" s="99">
        <v>18845.122869698385</v>
      </c>
      <c r="N1271" s="99">
        <v>18718.331966381877</v>
      </c>
      <c r="O1271" s="99">
        <v>16545.136589303111</v>
      </c>
      <c r="P1271" s="98">
        <v>15312.021831303624</v>
      </c>
      <c r="Q1271" s="98">
        <v>12740.880165134877</v>
      </c>
    </row>
    <row r="1272" spans="1:17" hidden="1" x14ac:dyDescent="0.25">
      <c r="A1272" s="92" t="s">
        <v>11</v>
      </c>
      <c r="B1272" s="92" t="s">
        <v>12</v>
      </c>
      <c r="C1272" s="92" t="s">
        <v>55</v>
      </c>
      <c r="D1272" s="92" t="s">
        <v>188</v>
      </c>
      <c r="E1272" s="92" t="s">
        <v>40</v>
      </c>
      <c r="F1272" s="92" t="s">
        <v>199</v>
      </c>
      <c r="G1272" s="92" t="s">
        <v>186</v>
      </c>
      <c r="H1272" s="98">
        <v>563.11643835616439</v>
      </c>
      <c r="I1272" s="98">
        <v>0</v>
      </c>
      <c r="J1272" s="99">
        <v>54872.236103542236</v>
      </c>
      <c r="K1272" s="99">
        <v>26854.058782481559</v>
      </c>
      <c r="L1272" s="99">
        <v>12415.617054878048</v>
      </c>
      <c r="M1272" s="99">
        <v>9092.3929589552226</v>
      </c>
      <c r="N1272" s="99">
        <v>8669.3362531629318</v>
      </c>
      <c r="O1272" s="99">
        <v>9730.0811081264437</v>
      </c>
      <c r="P1272" s="98">
        <v>9635.2850122850123</v>
      </c>
      <c r="Q1272" s="98">
        <v>11144.266584766587</v>
      </c>
    </row>
    <row r="1273" spans="1:17" hidden="1" x14ac:dyDescent="0.25">
      <c r="A1273" s="92" t="s">
        <v>11</v>
      </c>
      <c r="B1273" s="92" t="s">
        <v>12</v>
      </c>
      <c r="C1273" s="92" t="s">
        <v>55</v>
      </c>
      <c r="D1273" s="92" t="s">
        <v>185</v>
      </c>
      <c r="E1273" s="92" t="s">
        <v>38</v>
      </c>
      <c r="F1273" s="88" t="s">
        <v>233</v>
      </c>
      <c r="G1273" s="92" t="s">
        <v>186</v>
      </c>
      <c r="H1273" s="98">
        <v>668.02527743526502</v>
      </c>
      <c r="I1273" s="98">
        <v>3347.9916769420465</v>
      </c>
      <c r="J1273" s="99">
        <v>4971.7359836773267</v>
      </c>
      <c r="K1273" s="99">
        <v>4889.2151456318279</v>
      </c>
      <c r="L1273" s="99">
        <v>5049.3583163011745</v>
      </c>
      <c r="M1273" s="99">
        <v>5778.4011820999758</v>
      </c>
      <c r="N1273" s="99">
        <v>7120.4123382559437</v>
      </c>
      <c r="O1273" s="99">
        <v>8621.8994889277856</v>
      </c>
      <c r="P1273" s="98">
        <v>9074.2619680851076</v>
      </c>
      <c r="Q1273" s="98">
        <v>9089.2859042553191</v>
      </c>
    </row>
    <row r="1274" spans="1:17" hidden="1" x14ac:dyDescent="0.25">
      <c r="A1274" s="92" t="s">
        <v>11</v>
      </c>
      <c r="B1274" s="92" t="s">
        <v>12</v>
      </c>
      <c r="C1274" s="92" t="s">
        <v>55</v>
      </c>
      <c r="D1274" s="92" t="s">
        <v>187</v>
      </c>
      <c r="E1274" s="92" t="s">
        <v>41</v>
      </c>
      <c r="F1274" s="88" t="s">
        <v>233</v>
      </c>
      <c r="G1274" s="92" t="s">
        <v>186</v>
      </c>
      <c r="H1274" s="98">
        <v>1317.5596874835992</v>
      </c>
      <c r="I1274" s="98">
        <v>809.93732616770399</v>
      </c>
      <c r="J1274" s="99">
        <v>237.31389501907498</v>
      </c>
      <c r="K1274" s="99">
        <v>271.82586369248105</v>
      </c>
      <c r="L1274" s="99">
        <v>344.519785438101</v>
      </c>
      <c r="M1274" s="99">
        <v>794.763352211094</v>
      </c>
      <c r="N1274" s="99">
        <v>1515.2624528136164</v>
      </c>
      <c r="O1274" s="99">
        <v>2276.1490259587904</v>
      </c>
      <c r="P1274" s="98">
        <v>2600.1839465554681</v>
      </c>
      <c r="Q1274" s="98">
        <v>2956.5606046666412</v>
      </c>
    </row>
    <row r="1275" spans="1:17" hidden="1" x14ac:dyDescent="0.25">
      <c r="A1275" s="92" t="s">
        <v>11</v>
      </c>
      <c r="B1275" s="92" t="s">
        <v>12</v>
      </c>
      <c r="C1275" s="92" t="s">
        <v>55</v>
      </c>
      <c r="D1275" s="92" t="s">
        <v>188</v>
      </c>
      <c r="E1275" s="92" t="s">
        <v>40</v>
      </c>
      <c r="F1275" s="88" t="s">
        <v>233</v>
      </c>
      <c r="G1275" s="92" t="s">
        <v>186</v>
      </c>
      <c r="H1275" s="98">
        <v>0</v>
      </c>
      <c r="I1275" s="98">
        <v>0</v>
      </c>
      <c r="J1275" s="99">
        <v>0</v>
      </c>
      <c r="K1275" s="99">
        <v>0</v>
      </c>
      <c r="L1275" s="99">
        <v>5.1029999999999998</v>
      </c>
      <c r="M1275" s="99">
        <v>1.7010000000000001</v>
      </c>
      <c r="N1275" s="99">
        <v>177.65767813267814</v>
      </c>
      <c r="O1275" s="99">
        <v>414.53458230958233</v>
      </c>
      <c r="P1275" s="98">
        <v>238.24680589680591</v>
      </c>
      <c r="Q1275" s="98">
        <v>207.59815724815726</v>
      </c>
    </row>
    <row r="1276" spans="1:17" hidden="1" x14ac:dyDescent="0.25">
      <c r="A1276" s="92" t="s">
        <v>11</v>
      </c>
      <c r="B1276" s="92" t="s">
        <v>12</v>
      </c>
      <c r="C1276" s="92" t="s">
        <v>55</v>
      </c>
      <c r="D1276" s="92" t="s">
        <v>185</v>
      </c>
      <c r="E1276" s="92" t="s">
        <v>38</v>
      </c>
      <c r="F1276" s="92" t="s">
        <v>220</v>
      </c>
      <c r="G1276" s="92" t="s">
        <v>186</v>
      </c>
      <c r="H1276" s="98">
        <v>0</v>
      </c>
      <c r="I1276" s="98">
        <v>0</v>
      </c>
      <c r="J1276" s="99">
        <v>0</v>
      </c>
      <c r="K1276" s="99">
        <v>0</v>
      </c>
      <c r="L1276" s="99">
        <v>0</v>
      </c>
      <c r="M1276" s="99">
        <v>0</v>
      </c>
      <c r="N1276" s="99">
        <v>0</v>
      </c>
      <c r="O1276" s="99">
        <v>0</v>
      </c>
      <c r="P1276" s="98">
        <v>0</v>
      </c>
      <c r="Q1276" s="98">
        <v>0</v>
      </c>
    </row>
    <row r="1277" spans="1:17" hidden="1" x14ac:dyDescent="0.25">
      <c r="A1277" s="92" t="s">
        <v>11</v>
      </c>
      <c r="B1277" s="92" t="s">
        <v>12</v>
      </c>
      <c r="C1277" s="92" t="s">
        <v>55</v>
      </c>
      <c r="D1277" s="92" t="s">
        <v>187</v>
      </c>
      <c r="E1277" s="92" t="s">
        <v>41</v>
      </c>
      <c r="F1277" s="92" t="s">
        <v>220</v>
      </c>
      <c r="G1277" s="92" t="s">
        <v>186</v>
      </c>
      <c r="H1277" s="98">
        <v>76.681500948171006</v>
      </c>
      <c r="I1277" s="98">
        <v>31.759480374300001</v>
      </c>
      <c r="J1277" s="99">
        <v>46.121823165789003</v>
      </c>
      <c r="K1277" s="99">
        <v>83.456856761354985</v>
      </c>
      <c r="L1277" s="99">
        <v>94.043350219455007</v>
      </c>
      <c r="M1277" s="99">
        <v>83.633298318990001</v>
      </c>
      <c r="N1277" s="99">
        <v>58.755038692454995</v>
      </c>
      <c r="O1277" s="99">
        <v>30.383236224747002</v>
      </c>
      <c r="P1277" s="98">
        <v>23.29028560782</v>
      </c>
      <c r="Q1277" s="98">
        <v>23.607880411562999</v>
      </c>
    </row>
    <row r="1278" spans="1:17" hidden="1" x14ac:dyDescent="0.25">
      <c r="A1278" s="92" t="s">
        <v>11</v>
      </c>
      <c r="B1278" s="92" t="s">
        <v>12</v>
      </c>
      <c r="C1278" s="92" t="s">
        <v>55</v>
      </c>
      <c r="D1278" s="92" t="s">
        <v>188</v>
      </c>
      <c r="E1278" s="92" t="s">
        <v>40</v>
      </c>
      <c r="F1278" s="92" t="s">
        <v>220</v>
      </c>
      <c r="G1278" s="92" t="s">
        <v>186</v>
      </c>
      <c r="H1278" s="98">
        <v>0</v>
      </c>
      <c r="I1278" s="98">
        <v>0</v>
      </c>
      <c r="J1278" s="99">
        <v>0</v>
      </c>
      <c r="K1278" s="99">
        <v>0</v>
      </c>
      <c r="L1278" s="99">
        <v>0</v>
      </c>
      <c r="M1278" s="99">
        <v>0</v>
      </c>
      <c r="N1278" s="99">
        <v>0</v>
      </c>
      <c r="O1278" s="99">
        <v>0</v>
      </c>
      <c r="P1278" s="98">
        <v>0</v>
      </c>
      <c r="Q1278" s="98">
        <v>0</v>
      </c>
    </row>
    <row r="1279" spans="1:17" hidden="1" x14ac:dyDescent="0.25">
      <c r="A1279" s="92" t="s">
        <v>11</v>
      </c>
      <c r="B1279" s="92" t="s">
        <v>12</v>
      </c>
      <c r="C1279" s="92" t="s">
        <v>55</v>
      </c>
      <c r="D1279" s="92" t="s">
        <v>185</v>
      </c>
      <c r="E1279" s="92" t="s">
        <v>38</v>
      </c>
      <c r="F1279" s="92" t="s">
        <v>221</v>
      </c>
      <c r="G1279" s="92" t="s">
        <v>186</v>
      </c>
      <c r="H1279" s="98">
        <v>0</v>
      </c>
      <c r="I1279" s="98">
        <v>0</v>
      </c>
      <c r="J1279" s="99">
        <v>0</v>
      </c>
      <c r="K1279" s="99">
        <v>0</v>
      </c>
      <c r="L1279" s="99">
        <v>0</v>
      </c>
      <c r="M1279" s="99">
        <v>0</v>
      </c>
      <c r="N1279" s="99">
        <v>0</v>
      </c>
      <c r="O1279" s="99">
        <v>0</v>
      </c>
      <c r="P1279" s="98">
        <v>0</v>
      </c>
      <c r="Q1279" s="98">
        <v>0</v>
      </c>
    </row>
    <row r="1280" spans="1:17" hidden="1" x14ac:dyDescent="0.25">
      <c r="A1280" s="92" t="s">
        <v>11</v>
      </c>
      <c r="B1280" s="92" t="s">
        <v>12</v>
      </c>
      <c r="C1280" s="92" t="s">
        <v>55</v>
      </c>
      <c r="D1280" s="92" t="s">
        <v>187</v>
      </c>
      <c r="E1280" s="92" t="s">
        <v>41</v>
      </c>
      <c r="F1280" s="92" t="s">
        <v>221</v>
      </c>
      <c r="G1280" s="92" t="s">
        <v>186</v>
      </c>
      <c r="H1280" s="98">
        <v>9.1043843739659991</v>
      </c>
      <c r="I1280" s="98">
        <v>12.033314230706999</v>
      </c>
      <c r="J1280" s="99">
        <v>8.8220778817500012</v>
      </c>
      <c r="K1280" s="99">
        <v>7.763428535940001</v>
      </c>
      <c r="L1280" s="99">
        <v>8.3986181434260008</v>
      </c>
      <c r="M1280" s="99">
        <v>9.1396726854930002</v>
      </c>
      <c r="N1280" s="99">
        <v>9.2102493085470005</v>
      </c>
      <c r="O1280" s="99">
        <v>9.0690960624390016</v>
      </c>
      <c r="P1280" s="98">
        <v>14.009459676219002</v>
      </c>
      <c r="Q1280" s="98">
        <v>17.997038878770002</v>
      </c>
    </row>
    <row r="1281" spans="1:17" hidden="1" x14ac:dyDescent="0.25">
      <c r="A1281" s="92" t="s">
        <v>11</v>
      </c>
      <c r="B1281" s="92" t="s">
        <v>12</v>
      </c>
      <c r="C1281" s="92" t="s">
        <v>55</v>
      </c>
      <c r="D1281" s="92" t="s">
        <v>188</v>
      </c>
      <c r="E1281" s="92" t="s">
        <v>40</v>
      </c>
      <c r="F1281" s="92" t="s">
        <v>221</v>
      </c>
      <c r="G1281" s="92" t="s">
        <v>186</v>
      </c>
      <c r="H1281" s="98">
        <v>0</v>
      </c>
      <c r="I1281" s="98">
        <v>0</v>
      </c>
      <c r="J1281" s="99">
        <v>0</v>
      </c>
      <c r="K1281" s="99">
        <v>0</v>
      </c>
      <c r="L1281" s="99">
        <v>0</v>
      </c>
      <c r="M1281" s="99">
        <v>0</v>
      </c>
      <c r="N1281" s="99">
        <v>0</v>
      </c>
      <c r="O1281" s="99">
        <v>0</v>
      </c>
      <c r="P1281" s="98">
        <v>0</v>
      </c>
      <c r="Q1281" s="98">
        <v>0</v>
      </c>
    </row>
    <row r="1282" spans="1:17" hidden="1" x14ac:dyDescent="0.25">
      <c r="A1282" s="92" t="s">
        <v>11</v>
      </c>
      <c r="B1282" s="92" t="s">
        <v>12</v>
      </c>
      <c r="C1282" s="92" t="s">
        <v>55</v>
      </c>
      <c r="D1282" s="92" t="s">
        <v>185</v>
      </c>
      <c r="E1282" s="92" t="s">
        <v>38</v>
      </c>
      <c r="F1282" s="92" t="s">
        <v>201</v>
      </c>
      <c r="G1282" s="92" t="s">
        <v>186</v>
      </c>
      <c r="H1282" s="98">
        <v>6131.3138101109753</v>
      </c>
      <c r="I1282" s="98">
        <v>26475.089704069054</v>
      </c>
      <c r="J1282" s="99">
        <v>54744.745104782465</v>
      </c>
      <c r="K1282" s="99">
        <v>82033.773930266791</v>
      </c>
      <c r="L1282" s="99">
        <v>100560.56119919145</v>
      </c>
      <c r="M1282" s="99">
        <v>110239.55073931615</v>
      </c>
      <c r="N1282" s="99">
        <v>116384.6220436307</v>
      </c>
      <c r="O1282" s="99">
        <v>121993.45632361979</v>
      </c>
      <c r="P1282" s="98">
        <v>133205.40159574471</v>
      </c>
      <c r="Q1282" s="98">
        <v>144161.90026595746</v>
      </c>
    </row>
    <row r="1283" spans="1:17" hidden="1" x14ac:dyDescent="0.25">
      <c r="A1283" s="92" t="s">
        <v>11</v>
      </c>
      <c r="B1283" s="92" t="s">
        <v>12</v>
      </c>
      <c r="C1283" s="92" t="s">
        <v>55</v>
      </c>
      <c r="D1283" s="92" t="s">
        <v>187</v>
      </c>
      <c r="E1283" s="92" t="s">
        <v>41</v>
      </c>
      <c r="F1283" s="92" t="s">
        <v>201</v>
      </c>
      <c r="G1283" s="92" t="s">
        <v>186</v>
      </c>
      <c r="H1283" s="98">
        <v>26479.078590645826</v>
      </c>
      <c r="I1283" s="98">
        <v>26221.403339875676</v>
      </c>
      <c r="J1283" s="99">
        <v>26719.250838898588</v>
      </c>
      <c r="K1283" s="99">
        <v>33758.8808171083</v>
      </c>
      <c r="L1283" s="99">
        <v>18874.941492938706</v>
      </c>
      <c r="M1283" s="99">
        <v>11792.506792846751</v>
      </c>
      <c r="N1283" s="99">
        <v>16133.163196381149</v>
      </c>
      <c r="O1283" s="99">
        <v>22528.040434681032</v>
      </c>
      <c r="P1283" s="98">
        <v>23258.87901056097</v>
      </c>
      <c r="Q1283" s="98">
        <v>21529.610592491863</v>
      </c>
    </row>
    <row r="1284" spans="1:17" hidden="1" x14ac:dyDescent="0.25">
      <c r="A1284" s="92" t="s">
        <v>11</v>
      </c>
      <c r="B1284" s="92" t="s">
        <v>12</v>
      </c>
      <c r="C1284" s="92" t="s">
        <v>55</v>
      </c>
      <c r="D1284" s="92" t="s">
        <v>188</v>
      </c>
      <c r="E1284" s="92" t="s">
        <v>40</v>
      </c>
      <c r="F1284" s="92" t="s">
        <v>201</v>
      </c>
      <c r="G1284" s="92" t="s">
        <v>186</v>
      </c>
      <c r="H1284" s="98">
        <v>107710.01260273971</v>
      </c>
      <c r="I1284" s="98">
        <v>113543.43287671234</v>
      </c>
      <c r="J1284" s="99">
        <v>134392.45490089955</v>
      </c>
      <c r="K1284" s="99">
        <v>114900.00877251278</v>
      </c>
      <c r="L1284" s="99">
        <v>104378.84266463415</v>
      </c>
      <c r="M1284" s="99">
        <v>72979.682138059696</v>
      </c>
      <c r="N1284" s="99">
        <v>75218.07436924713</v>
      </c>
      <c r="O1284" s="99">
        <v>91887.467060581606</v>
      </c>
      <c r="P1284" s="98">
        <v>91415.724324324328</v>
      </c>
      <c r="Q1284" s="98">
        <v>91207.313513513524</v>
      </c>
    </row>
    <row r="1285" spans="1:17" hidden="1" x14ac:dyDescent="0.25">
      <c r="A1285" s="92" t="s">
        <v>11</v>
      </c>
      <c r="B1285" s="92" t="s">
        <v>12</v>
      </c>
      <c r="C1285" s="92" t="s">
        <v>55</v>
      </c>
      <c r="D1285" s="92" t="s">
        <v>185</v>
      </c>
      <c r="E1285" s="92" t="s">
        <v>38</v>
      </c>
      <c r="F1285" s="92" t="s">
        <v>196</v>
      </c>
      <c r="G1285" s="92" t="s">
        <v>186</v>
      </c>
      <c r="H1285" s="98">
        <v>4840.765413070284</v>
      </c>
      <c r="I1285" s="98">
        <v>26878.229500616522</v>
      </c>
      <c r="J1285" s="99">
        <v>36939.793131183374</v>
      </c>
      <c r="K1285" s="99">
        <v>36309.786655786971</v>
      </c>
      <c r="L1285" s="99">
        <v>49339.003965795244</v>
      </c>
      <c r="M1285" s="99">
        <v>53223.369687798593</v>
      </c>
      <c r="N1285" s="99">
        <v>49809.370623037627</v>
      </c>
      <c r="O1285" s="99">
        <v>45510.495401203269</v>
      </c>
      <c r="P1285" s="98">
        <v>45748.723404255325</v>
      </c>
      <c r="Q1285" s="98">
        <v>49139.413563829796</v>
      </c>
    </row>
    <row r="1286" spans="1:17" hidden="1" x14ac:dyDescent="0.25">
      <c r="A1286" s="92" t="s">
        <v>11</v>
      </c>
      <c r="B1286" s="92" t="s">
        <v>12</v>
      </c>
      <c r="C1286" s="92" t="s">
        <v>55</v>
      </c>
      <c r="D1286" s="92" t="s">
        <v>187</v>
      </c>
      <c r="E1286" s="92" t="s">
        <v>41</v>
      </c>
      <c r="F1286" s="92" t="s">
        <v>196</v>
      </c>
      <c r="G1286" s="92" t="s">
        <v>186</v>
      </c>
      <c r="H1286" s="98">
        <v>13660.070103790173</v>
      </c>
      <c r="I1286" s="98">
        <v>9919.650235174282</v>
      </c>
      <c r="J1286" s="99">
        <v>7019.6567938854223</v>
      </c>
      <c r="K1286" s="99">
        <v>6993.0846953055907</v>
      </c>
      <c r="L1286" s="99">
        <v>4116.38153962455</v>
      </c>
      <c r="M1286" s="99">
        <v>2407.3333240604129</v>
      </c>
      <c r="N1286" s="99">
        <v>2075.4291099932148</v>
      </c>
      <c r="O1286" s="99">
        <v>1937.1695054304282</v>
      </c>
      <c r="P1286" s="98">
        <v>2118.6749357695526</v>
      </c>
      <c r="Q1286" s="98">
        <v>2034.7593309583469</v>
      </c>
    </row>
    <row r="1287" spans="1:17" hidden="1" x14ac:dyDescent="0.25">
      <c r="A1287" s="92" t="s">
        <v>11</v>
      </c>
      <c r="B1287" s="92" t="s">
        <v>12</v>
      </c>
      <c r="C1287" s="92" t="s">
        <v>55</v>
      </c>
      <c r="D1287" s="92" t="s">
        <v>188</v>
      </c>
      <c r="E1287" s="92" t="s">
        <v>40</v>
      </c>
      <c r="F1287" s="92" t="s">
        <v>196</v>
      </c>
      <c r="G1287" s="92" t="s">
        <v>186</v>
      </c>
      <c r="H1287" s="98">
        <v>2463.6020547945204</v>
      </c>
      <c r="I1287" s="98">
        <v>2450.2167123287672</v>
      </c>
      <c r="J1287" s="99">
        <v>2486.6220868948526</v>
      </c>
      <c r="K1287" s="99">
        <v>2415.0330065793851</v>
      </c>
      <c r="L1287" s="99">
        <v>2282.0635975609757</v>
      </c>
      <c r="M1287" s="99">
        <v>3600.6827238805963</v>
      </c>
      <c r="N1287" s="99">
        <v>3895.4640072059842</v>
      </c>
      <c r="O1287" s="99">
        <v>3686.9622854706813</v>
      </c>
      <c r="P1287" s="98">
        <v>3570.8926289926285</v>
      </c>
      <c r="Q1287" s="98">
        <v>3401.9071253071252</v>
      </c>
    </row>
    <row r="1288" spans="1:17" hidden="1" x14ac:dyDescent="0.25">
      <c r="A1288" s="92" t="s">
        <v>11</v>
      </c>
      <c r="B1288" s="92" t="s">
        <v>12</v>
      </c>
      <c r="C1288" s="92" t="s">
        <v>55</v>
      </c>
      <c r="D1288" s="92" t="s">
        <v>185</v>
      </c>
      <c r="E1288" s="92" t="s">
        <v>38</v>
      </c>
      <c r="F1288" s="92" t="s">
        <v>197</v>
      </c>
      <c r="G1288" s="92" t="s">
        <v>186</v>
      </c>
      <c r="H1288" s="98">
        <v>3543.75</v>
      </c>
      <c r="I1288" s="98">
        <v>12286.980887792848</v>
      </c>
      <c r="J1288" s="99">
        <v>27624.599268093694</v>
      </c>
      <c r="K1288" s="99">
        <v>25519.667214569643</v>
      </c>
      <c r="L1288" s="99">
        <v>21153.122207553362</v>
      </c>
      <c r="M1288" s="99">
        <v>28624.740234284196</v>
      </c>
      <c r="N1288" s="99">
        <v>35273.99941494238</v>
      </c>
      <c r="O1288" s="99">
        <v>40461.063712775722</v>
      </c>
      <c r="P1288" s="98">
        <v>44565.937500000007</v>
      </c>
      <c r="Q1288" s="98">
        <v>40104.079787234048</v>
      </c>
    </row>
    <row r="1289" spans="1:17" hidden="1" x14ac:dyDescent="0.25">
      <c r="A1289" s="92" t="s">
        <v>11</v>
      </c>
      <c r="B1289" s="92" t="s">
        <v>12</v>
      </c>
      <c r="C1289" s="92" t="s">
        <v>55</v>
      </c>
      <c r="D1289" s="92" t="s">
        <v>187</v>
      </c>
      <c r="E1289" s="92" t="s">
        <v>41</v>
      </c>
      <c r="F1289" s="92" t="s">
        <v>197</v>
      </c>
      <c r="G1289" s="92" t="s">
        <v>186</v>
      </c>
      <c r="H1289" s="98">
        <v>19905.960090823064</v>
      </c>
      <c r="I1289" s="98">
        <v>19288.34406247751</v>
      </c>
      <c r="J1289" s="99">
        <v>12802.846440176287</v>
      </c>
      <c r="K1289" s="99">
        <v>19399.678685345192</v>
      </c>
      <c r="L1289" s="99">
        <v>18143.697101476209</v>
      </c>
      <c r="M1289" s="99">
        <v>12401.441896556666</v>
      </c>
      <c r="N1289" s="99">
        <v>8486.5389715955207</v>
      </c>
      <c r="O1289" s="99">
        <v>5208.7488670985986</v>
      </c>
      <c r="P1289" s="98">
        <v>3885.1725224996462</v>
      </c>
      <c r="Q1289" s="98">
        <v>9293.2474172585025</v>
      </c>
    </row>
    <row r="1290" spans="1:17" hidden="1" x14ac:dyDescent="0.25">
      <c r="A1290" s="92" t="s">
        <v>11</v>
      </c>
      <c r="B1290" s="92" t="s">
        <v>12</v>
      </c>
      <c r="C1290" s="92" t="s">
        <v>55</v>
      </c>
      <c r="D1290" s="92" t="s">
        <v>188</v>
      </c>
      <c r="E1290" s="92" t="s">
        <v>40</v>
      </c>
      <c r="F1290" s="92" t="s">
        <v>197</v>
      </c>
      <c r="G1290" s="92" t="s">
        <v>186</v>
      </c>
      <c r="H1290" s="98">
        <v>19776.105616438359</v>
      </c>
      <c r="I1290" s="98">
        <v>19888.884246575341</v>
      </c>
      <c r="J1290" s="99">
        <v>19418.735265200998</v>
      </c>
      <c r="K1290" s="99">
        <v>12473.574822223698</v>
      </c>
      <c r="L1290" s="99">
        <v>17832.295207317071</v>
      </c>
      <c r="M1290" s="99">
        <v>21950.483977611937</v>
      </c>
      <c r="N1290" s="99">
        <v>19674.779314881365</v>
      </c>
      <c r="O1290" s="99">
        <v>15936.743774524184</v>
      </c>
      <c r="P1290" s="98">
        <v>17323.103808353808</v>
      </c>
      <c r="Q1290" s="98">
        <v>18278.320024570021</v>
      </c>
    </row>
    <row r="1291" spans="1:17" hidden="1" x14ac:dyDescent="0.25">
      <c r="A1291" s="92" t="s">
        <v>11</v>
      </c>
      <c r="B1291" s="92" t="s">
        <v>12</v>
      </c>
      <c r="C1291" s="92" t="s">
        <v>55</v>
      </c>
      <c r="D1291" s="92" t="s">
        <v>185</v>
      </c>
      <c r="E1291" s="92" t="s">
        <v>38</v>
      </c>
      <c r="F1291" s="92" t="s">
        <v>222</v>
      </c>
      <c r="G1291" s="92" t="s">
        <v>186</v>
      </c>
      <c r="H1291" s="98">
        <v>343.15967940813812</v>
      </c>
      <c r="I1291" s="98">
        <v>239.36698520345254</v>
      </c>
      <c r="J1291" s="99">
        <v>223.31683232691813</v>
      </c>
      <c r="K1291" s="99">
        <v>47.842612419700217</v>
      </c>
      <c r="L1291" s="99">
        <v>16.645711650783895</v>
      </c>
      <c r="M1291" s="99">
        <v>13.517406480600439</v>
      </c>
      <c r="N1291" s="99">
        <v>7.9811221405308439</v>
      </c>
      <c r="O1291" s="99">
        <v>4.4557988961912756</v>
      </c>
      <c r="P1291" s="98">
        <v>0.89361702127659581</v>
      </c>
      <c r="Q1291" s="98">
        <v>0</v>
      </c>
    </row>
    <row r="1292" spans="1:17" hidden="1" x14ac:dyDescent="0.25">
      <c r="A1292" s="92" t="s">
        <v>11</v>
      </c>
      <c r="B1292" s="92" t="s">
        <v>12</v>
      </c>
      <c r="C1292" s="92" t="s">
        <v>55</v>
      </c>
      <c r="D1292" s="92" t="s">
        <v>187</v>
      </c>
      <c r="E1292" s="92" t="s">
        <v>41</v>
      </c>
      <c r="F1292" s="92" t="s">
        <v>222</v>
      </c>
      <c r="G1292" s="92" t="s">
        <v>186</v>
      </c>
      <c r="H1292" s="98">
        <v>1284.1416564675301</v>
      </c>
      <c r="I1292" s="98">
        <v>1452.925650501171</v>
      </c>
      <c r="J1292" s="99">
        <v>1378.6437547368359</v>
      </c>
      <c r="K1292" s="99">
        <v>1422.1895311611538</v>
      </c>
      <c r="L1292" s="99">
        <v>1347.5547522815491</v>
      </c>
      <c r="M1292" s="99">
        <v>1299.2450538010858</v>
      </c>
      <c r="N1292" s="99">
        <v>1262.26290332079</v>
      </c>
      <c r="O1292" s="99">
        <v>1220.7638489650381</v>
      </c>
      <c r="P1292" s="98">
        <v>1086.315382047168</v>
      </c>
      <c r="Q1292" s="98">
        <v>1036.4882861710439</v>
      </c>
    </row>
    <row r="1293" spans="1:17" hidden="1" x14ac:dyDescent="0.25">
      <c r="A1293" s="92" t="s">
        <v>11</v>
      </c>
      <c r="B1293" s="92" t="s">
        <v>12</v>
      </c>
      <c r="C1293" s="92" t="s">
        <v>55</v>
      </c>
      <c r="D1293" s="92" t="s">
        <v>188</v>
      </c>
      <c r="E1293" s="92" t="s">
        <v>40</v>
      </c>
      <c r="F1293" s="92" t="s">
        <v>222</v>
      </c>
      <c r="G1293" s="92" t="s">
        <v>186</v>
      </c>
      <c r="H1293" s="98">
        <v>0</v>
      </c>
      <c r="I1293" s="98">
        <v>0</v>
      </c>
      <c r="J1293" s="99">
        <v>0</v>
      </c>
      <c r="K1293" s="99">
        <v>0</v>
      </c>
      <c r="L1293" s="99">
        <v>0</v>
      </c>
      <c r="M1293" s="99">
        <v>0</v>
      </c>
      <c r="N1293" s="99">
        <v>0</v>
      </c>
      <c r="O1293" s="99">
        <v>0</v>
      </c>
      <c r="P1293" s="98">
        <v>0</v>
      </c>
      <c r="Q1293" s="98">
        <v>0</v>
      </c>
    </row>
    <row r="1294" spans="1:17" hidden="1" x14ac:dyDescent="0.25">
      <c r="A1294" s="92" t="s">
        <v>11</v>
      </c>
      <c r="B1294" s="92" t="s">
        <v>12</v>
      </c>
      <c r="C1294" s="92" t="s">
        <v>55</v>
      </c>
      <c r="D1294" s="92" t="s">
        <v>185</v>
      </c>
      <c r="E1294" s="92" t="s">
        <v>38</v>
      </c>
      <c r="F1294" s="92" t="s">
        <v>223</v>
      </c>
      <c r="G1294" s="92" t="s">
        <v>186</v>
      </c>
      <c r="H1294" s="98">
        <v>0</v>
      </c>
      <c r="I1294" s="98">
        <v>0</v>
      </c>
      <c r="J1294" s="99">
        <v>0</v>
      </c>
      <c r="K1294" s="99">
        <v>0</v>
      </c>
      <c r="L1294" s="99">
        <v>0</v>
      </c>
      <c r="M1294" s="99">
        <v>0</v>
      </c>
      <c r="N1294" s="99">
        <v>0</v>
      </c>
      <c r="O1294" s="99">
        <v>0</v>
      </c>
      <c r="P1294" s="98">
        <v>0</v>
      </c>
      <c r="Q1294" s="98">
        <v>0</v>
      </c>
    </row>
    <row r="1295" spans="1:17" hidden="1" x14ac:dyDescent="0.25">
      <c r="A1295" s="92" t="s">
        <v>11</v>
      </c>
      <c r="B1295" s="92" t="s">
        <v>12</v>
      </c>
      <c r="C1295" s="92" t="s">
        <v>55</v>
      </c>
      <c r="D1295" s="92" t="s">
        <v>187</v>
      </c>
      <c r="E1295" s="92" t="s">
        <v>41</v>
      </c>
      <c r="F1295" s="92" t="s">
        <v>223</v>
      </c>
      <c r="G1295" s="92" t="s">
        <v>186</v>
      </c>
      <c r="H1295" s="98">
        <v>0</v>
      </c>
      <c r="I1295" s="98">
        <v>0</v>
      </c>
      <c r="J1295" s="99">
        <v>9.4219791777089998</v>
      </c>
      <c r="K1295" s="99">
        <v>10.23361034283</v>
      </c>
      <c r="L1295" s="99">
        <v>16.444353171582001</v>
      </c>
      <c r="M1295" s="99">
        <v>14.962244087447999</v>
      </c>
      <c r="N1295" s="99">
        <v>16.656083040744001</v>
      </c>
      <c r="O1295" s="99">
        <v>20.608373931767996</v>
      </c>
      <c r="P1295" s="98">
        <v>12.386197345976999</v>
      </c>
      <c r="Q1295" s="98">
        <v>10.798223327261999</v>
      </c>
    </row>
    <row r="1296" spans="1:17" hidden="1" x14ac:dyDescent="0.25">
      <c r="A1296" s="92" t="s">
        <v>11</v>
      </c>
      <c r="B1296" s="92" t="s">
        <v>12</v>
      </c>
      <c r="C1296" s="92" t="s">
        <v>55</v>
      </c>
      <c r="D1296" s="92" t="s">
        <v>188</v>
      </c>
      <c r="E1296" s="92" t="s">
        <v>40</v>
      </c>
      <c r="F1296" s="92" t="s">
        <v>223</v>
      </c>
      <c r="G1296" s="92" t="s">
        <v>186</v>
      </c>
      <c r="H1296" s="98">
        <v>0</v>
      </c>
      <c r="I1296" s="98">
        <v>0</v>
      </c>
      <c r="J1296" s="99">
        <v>0</v>
      </c>
      <c r="K1296" s="99">
        <v>0</v>
      </c>
      <c r="L1296" s="99">
        <v>0</v>
      </c>
      <c r="M1296" s="99">
        <v>0</v>
      </c>
      <c r="N1296" s="99">
        <v>0</v>
      </c>
      <c r="O1296" s="99">
        <v>0</v>
      </c>
      <c r="P1296" s="98">
        <v>0</v>
      </c>
      <c r="Q1296" s="98">
        <v>0</v>
      </c>
    </row>
    <row r="1297" spans="1:17" hidden="1" x14ac:dyDescent="0.25">
      <c r="A1297" s="92" t="s">
        <v>11</v>
      </c>
      <c r="B1297" s="92" t="s">
        <v>12</v>
      </c>
      <c r="C1297" s="92" t="s">
        <v>55</v>
      </c>
      <c r="D1297" s="92" t="s">
        <v>185</v>
      </c>
      <c r="E1297" s="92" t="s">
        <v>38</v>
      </c>
      <c r="F1297" s="88" t="s">
        <v>259</v>
      </c>
      <c r="G1297" s="92" t="s">
        <v>186</v>
      </c>
      <c r="H1297" s="98">
        <v>0</v>
      </c>
      <c r="I1297" s="98">
        <v>0</v>
      </c>
      <c r="J1297" s="99">
        <v>0</v>
      </c>
      <c r="K1297" s="99">
        <v>0</v>
      </c>
      <c r="L1297" s="99">
        <v>0</v>
      </c>
      <c r="M1297" s="99">
        <v>0</v>
      </c>
      <c r="N1297" s="99">
        <v>0</v>
      </c>
      <c r="O1297" s="99">
        <v>0</v>
      </c>
      <c r="P1297" s="98">
        <v>0</v>
      </c>
      <c r="Q1297" s="98">
        <v>0</v>
      </c>
    </row>
    <row r="1298" spans="1:17" hidden="1" x14ac:dyDescent="0.25">
      <c r="A1298" s="92" t="s">
        <v>11</v>
      </c>
      <c r="B1298" s="92" t="s">
        <v>12</v>
      </c>
      <c r="C1298" s="92" t="s">
        <v>55</v>
      </c>
      <c r="D1298" s="92" t="s">
        <v>187</v>
      </c>
      <c r="E1298" s="92" t="s">
        <v>41</v>
      </c>
      <c r="F1298" s="88" t="s">
        <v>259</v>
      </c>
      <c r="G1298" s="92" t="s">
        <v>186</v>
      </c>
      <c r="H1298" s="98">
        <v>381.89010734519405</v>
      </c>
      <c r="I1298" s="98">
        <v>454.47816415623299</v>
      </c>
      <c r="J1298" s="99">
        <v>195.53253417110699</v>
      </c>
      <c r="K1298" s="99">
        <v>132.11943835708797</v>
      </c>
      <c r="L1298" s="99">
        <v>211.659292538946</v>
      </c>
      <c r="M1298" s="99">
        <v>187.48679914295099</v>
      </c>
      <c r="N1298" s="99">
        <v>119.415646207368</v>
      </c>
      <c r="O1298" s="99">
        <v>49.968249122231995</v>
      </c>
      <c r="P1298" s="98">
        <v>33.135724523853</v>
      </c>
      <c r="Q1298" s="98">
        <v>32.782841408582996</v>
      </c>
    </row>
    <row r="1299" spans="1:17" hidden="1" x14ac:dyDescent="0.25">
      <c r="A1299" s="92" t="s">
        <v>11</v>
      </c>
      <c r="B1299" s="92" t="s">
        <v>12</v>
      </c>
      <c r="C1299" s="92" t="s">
        <v>55</v>
      </c>
      <c r="D1299" s="92" t="s">
        <v>188</v>
      </c>
      <c r="E1299" s="92" t="s">
        <v>40</v>
      </c>
      <c r="F1299" s="88" t="s">
        <v>259</v>
      </c>
      <c r="G1299" s="92" t="s">
        <v>186</v>
      </c>
      <c r="H1299" s="98">
        <v>0</v>
      </c>
      <c r="I1299" s="98">
        <v>0</v>
      </c>
      <c r="J1299" s="99">
        <v>0</v>
      </c>
      <c r="K1299" s="99">
        <v>0</v>
      </c>
      <c r="L1299" s="99">
        <v>0</v>
      </c>
      <c r="M1299" s="99">
        <v>0</v>
      </c>
      <c r="N1299" s="99">
        <v>0</v>
      </c>
      <c r="O1299" s="99">
        <v>0</v>
      </c>
      <c r="P1299" s="98">
        <v>0</v>
      </c>
      <c r="Q1299" s="98">
        <v>0</v>
      </c>
    </row>
    <row r="1300" spans="1:17" hidden="1" x14ac:dyDescent="0.25">
      <c r="A1300" s="92" t="s">
        <v>11</v>
      </c>
      <c r="B1300" s="92" t="s">
        <v>12</v>
      </c>
      <c r="C1300" s="92" t="s">
        <v>55</v>
      </c>
      <c r="D1300" s="92" t="s">
        <v>185</v>
      </c>
      <c r="E1300" s="92" t="s">
        <v>38</v>
      </c>
      <c r="F1300" s="88" t="s">
        <v>193</v>
      </c>
      <c r="G1300" s="92" t="s">
        <v>186</v>
      </c>
      <c r="H1300" s="98">
        <v>5412.9506781750924</v>
      </c>
      <c r="I1300" s="98">
        <v>68803.195283600493</v>
      </c>
      <c r="J1300" s="99">
        <v>68181.310633434274</v>
      </c>
      <c r="K1300" s="99">
        <v>125816.93718837608</v>
      </c>
      <c r="L1300" s="99">
        <v>100891.38513565772</v>
      </c>
      <c r="M1300" s="99">
        <v>138489.29003108747</v>
      </c>
      <c r="N1300" s="99">
        <v>171393.65146898219</v>
      </c>
      <c r="O1300" s="99">
        <v>191629.31752783898</v>
      </c>
      <c r="P1300" s="98">
        <v>200139.57845744683</v>
      </c>
      <c r="Q1300" s="98">
        <v>222889.64361702133</v>
      </c>
    </row>
    <row r="1301" spans="1:17" hidden="1" x14ac:dyDescent="0.25">
      <c r="A1301" s="92" t="s">
        <v>11</v>
      </c>
      <c r="B1301" s="92" t="s">
        <v>12</v>
      </c>
      <c r="C1301" s="92" t="s">
        <v>55</v>
      </c>
      <c r="D1301" s="92" t="s">
        <v>187</v>
      </c>
      <c r="E1301" s="92" t="s">
        <v>41</v>
      </c>
      <c r="F1301" s="88" t="s">
        <v>193</v>
      </c>
      <c r="G1301" s="92" t="s">
        <v>186</v>
      </c>
      <c r="H1301" s="98">
        <v>5911.7096768722022</v>
      </c>
      <c r="I1301" s="98">
        <v>4461.2542081779211</v>
      </c>
      <c r="J1301" s="99">
        <v>2613.9463880509979</v>
      </c>
      <c r="K1301" s="99">
        <v>724.29259409167503</v>
      </c>
      <c r="L1301" s="99">
        <v>291.94020126287103</v>
      </c>
      <c r="M1301" s="99">
        <v>1415.1671571672809</v>
      </c>
      <c r="N1301" s="99">
        <v>1251.3764592147104</v>
      </c>
      <c r="O1301" s="99">
        <v>540.59928843787657</v>
      </c>
      <c r="P1301" s="98">
        <v>205.483838021721</v>
      </c>
      <c r="Q1301" s="98">
        <v>87.056264537109001</v>
      </c>
    </row>
    <row r="1302" spans="1:17" hidden="1" x14ac:dyDescent="0.25">
      <c r="A1302" s="92" t="s">
        <v>11</v>
      </c>
      <c r="B1302" s="92" t="s">
        <v>12</v>
      </c>
      <c r="C1302" s="92" t="s">
        <v>55</v>
      </c>
      <c r="D1302" s="92" t="s">
        <v>188</v>
      </c>
      <c r="E1302" s="92" t="s">
        <v>40</v>
      </c>
      <c r="F1302" s="88" t="s">
        <v>193</v>
      </c>
      <c r="G1302" s="92" t="s">
        <v>186</v>
      </c>
      <c r="H1302" s="98">
        <v>4472.0765753424648</v>
      </c>
      <c r="I1302" s="98">
        <v>0</v>
      </c>
      <c r="J1302" s="99">
        <v>0</v>
      </c>
      <c r="K1302" s="99">
        <v>0</v>
      </c>
      <c r="L1302" s="99">
        <v>1263.205125</v>
      </c>
      <c r="M1302" s="99">
        <v>421.068375</v>
      </c>
      <c r="N1302" s="99">
        <v>503.99613022113033</v>
      </c>
      <c r="O1302" s="99">
        <v>1175.9909705159707</v>
      </c>
      <c r="P1302" s="98">
        <v>1013.2628992628993</v>
      </c>
      <c r="Q1302" s="98">
        <v>903.02063882063885</v>
      </c>
    </row>
    <row r="1303" spans="1:17" hidden="1" x14ac:dyDescent="0.25">
      <c r="A1303" s="92" t="s">
        <v>11</v>
      </c>
      <c r="B1303" s="92" t="s">
        <v>12</v>
      </c>
      <c r="C1303" s="92" t="s">
        <v>55</v>
      </c>
      <c r="D1303" s="92" t="s">
        <v>185</v>
      </c>
      <c r="E1303" s="92" t="s">
        <v>38</v>
      </c>
      <c r="F1303" s="92" t="s">
        <v>203</v>
      </c>
      <c r="G1303" s="92" t="s">
        <v>186</v>
      </c>
      <c r="H1303" s="98">
        <v>12926.778514180025</v>
      </c>
      <c r="I1303" s="98">
        <v>40822.863902589394</v>
      </c>
      <c r="J1303" s="99">
        <v>61271.264769813868</v>
      </c>
      <c r="K1303" s="99">
        <v>66059.426901971063</v>
      </c>
      <c r="L1303" s="99">
        <v>69170.215627688594</v>
      </c>
      <c r="M1303" s="99">
        <v>80140.732797730539</v>
      </c>
      <c r="N1303" s="99">
        <v>85199.066553352386</v>
      </c>
      <c r="O1303" s="99">
        <v>87404.736714925821</v>
      </c>
      <c r="P1303" s="98">
        <v>94178.409574468096</v>
      </c>
      <c r="Q1303" s="98">
        <v>72234.582446808505</v>
      </c>
    </row>
    <row r="1304" spans="1:17" hidden="1" x14ac:dyDescent="0.25">
      <c r="A1304" s="92" t="s">
        <v>11</v>
      </c>
      <c r="B1304" s="92" t="s">
        <v>12</v>
      </c>
      <c r="C1304" s="92" t="s">
        <v>55</v>
      </c>
      <c r="D1304" s="92" t="s">
        <v>187</v>
      </c>
      <c r="E1304" s="92" t="s">
        <v>41</v>
      </c>
      <c r="F1304" s="92" t="s">
        <v>203</v>
      </c>
      <c r="G1304" s="92" t="s">
        <v>186</v>
      </c>
      <c r="H1304" s="98">
        <v>4545.0992363660725</v>
      </c>
      <c r="I1304" s="98">
        <v>2641.2242528613688</v>
      </c>
      <c r="J1304" s="99">
        <v>1931.9291911686691</v>
      </c>
      <c r="K1304" s="99">
        <v>2448.3030537432601</v>
      </c>
      <c r="L1304" s="99">
        <v>5246.0662565384009</v>
      </c>
      <c r="M1304" s="99">
        <v>5129.8971349915173</v>
      </c>
      <c r="N1304" s="99">
        <v>5332.3285340661523</v>
      </c>
      <c r="O1304" s="99">
        <v>6036.1891957836951</v>
      </c>
      <c r="P1304" s="98">
        <v>4773.873359995614</v>
      </c>
      <c r="Q1304" s="98">
        <v>1929.1061262465091</v>
      </c>
    </row>
    <row r="1305" spans="1:17" hidden="1" x14ac:dyDescent="0.25">
      <c r="A1305" s="92" t="s">
        <v>11</v>
      </c>
      <c r="B1305" s="92" t="s">
        <v>12</v>
      </c>
      <c r="C1305" s="92" t="s">
        <v>55</v>
      </c>
      <c r="D1305" s="92" t="s">
        <v>188</v>
      </c>
      <c r="E1305" s="92" t="s">
        <v>40</v>
      </c>
      <c r="F1305" s="92" t="s">
        <v>203</v>
      </c>
      <c r="G1305" s="92" t="s">
        <v>186</v>
      </c>
      <c r="H1305" s="98">
        <v>7036.8324657534249</v>
      </c>
      <c r="I1305" s="98">
        <v>6447.540821917808</v>
      </c>
      <c r="J1305" s="99">
        <v>6643.2791717367763</v>
      </c>
      <c r="K1305" s="99">
        <v>7601.5709144680004</v>
      </c>
      <c r="L1305" s="99">
        <v>15380.131481707318</v>
      </c>
      <c r="M1305" s="99">
        <v>24267.418757462685</v>
      </c>
      <c r="N1305" s="99">
        <v>19003.369128864273</v>
      </c>
      <c r="O1305" s="99">
        <v>9147.9528429718739</v>
      </c>
      <c r="P1305" s="98">
        <v>6525.8402948402954</v>
      </c>
      <c r="Q1305" s="98">
        <v>4135.0831695331699</v>
      </c>
    </row>
    <row r="1306" spans="1:17" hidden="1" x14ac:dyDescent="0.25">
      <c r="A1306" s="92" t="s">
        <v>11</v>
      </c>
      <c r="B1306" s="92" t="s">
        <v>12</v>
      </c>
      <c r="C1306" s="92" t="s">
        <v>55</v>
      </c>
      <c r="D1306" s="92" t="s">
        <v>185</v>
      </c>
      <c r="E1306" s="92" t="s">
        <v>38</v>
      </c>
      <c r="F1306" s="92" t="s">
        <v>209</v>
      </c>
      <c r="G1306" s="92" t="s">
        <v>186</v>
      </c>
      <c r="H1306" s="98">
        <v>7024.0241985203456</v>
      </c>
      <c r="I1306" s="98">
        <v>25715.040536374847</v>
      </c>
      <c r="J1306" s="99">
        <v>38523.121292281969</v>
      </c>
      <c r="K1306" s="99">
        <v>41652.639871010964</v>
      </c>
      <c r="L1306" s="99">
        <v>42775.313968610579</v>
      </c>
      <c r="M1306" s="99">
        <v>43930.833972053719</v>
      </c>
      <c r="N1306" s="99">
        <v>52367.987525474389</v>
      </c>
      <c r="O1306" s="99">
        <v>63185.47410083955</v>
      </c>
      <c r="P1306" s="98">
        <v>81098.14627659574</v>
      </c>
      <c r="Q1306" s="98">
        <v>126396.01196808513</v>
      </c>
    </row>
    <row r="1307" spans="1:17" hidden="1" x14ac:dyDescent="0.25">
      <c r="A1307" s="92" t="s">
        <v>11</v>
      </c>
      <c r="B1307" s="92" t="s">
        <v>12</v>
      </c>
      <c r="C1307" s="92" t="s">
        <v>55</v>
      </c>
      <c r="D1307" s="92" t="s">
        <v>187</v>
      </c>
      <c r="E1307" s="92" t="s">
        <v>41</v>
      </c>
      <c r="F1307" s="92" t="s">
        <v>209</v>
      </c>
      <c r="G1307" s="92" t="s">
        <v>186</v>
      </c>
      <c r="H1307" s="98">
        <v>14302.564391762262</v>
      </c>
      <c r="I1307" s="98">
        <v>12396.572109565939</v>
      </c>
      <c r="J1307" s="99">
        <v>12515.387854477345</v>
      </c>
      <c r="K1307" s="99">
        <v>12799.17645577748</v>
      </c>
      <c r="L1307" s="99">
        <v>12863.154164575932</v>
      </c>
      <c r="M1307" s="99">
        <v>11974.206308899276</v>
      </c>
      <c r="N1307" s="99">
        <v>13530.703153732191</v>
      </c>
      <c r="O1307" s="99">
        <v>16008.083776173702</v>
      </c>
      <c r="P1307" s="98">
        <v>16415.275602883754</v>
      </c>
      <c r="Q1307" s="98">
        <v>20342.017756362206</v>
      </c>
    </row>
    <row r="1308" spans="1:17" hidden="1" x14ac:dyDescent="0.25">
      <c r="A1308" s="92" t="s">
        <v>11</v>
      </c>
      <c r="B1308" s="92" t="s">
        <v>12</v>
      </c>
      <c r="C1308" s="92" t="s">
        <v>55</v>
      </c>
      <c r="D1308" s="92" t="s">
        <v>188</v>
      </c>
      <c r="E1308" s="92" t="s">
        <v>40</v>
      </c>
      <c r="F1308" s="92" t="s">
        <v>209</v>
      </c>
      <c r="G1308" s="92" t="s">
        <v>186</v>
      </c>
      <c r="H1308" s="98">
        <v>33.735205479452055</v>
      </c>
      <c r="I1308" s="98">
        <v>26.149315068493152</v>
      </c>
      <c r="J1308" s="99">
        <v>5.203972602739726</v>
      </c>
      <c r="K1308" s="99">
        <v>370.16341463414631</v>
      </c>
      <c r="L1308" s="99">
        <v>464.86355487804877</v>
      </c>
      <c r="M1308" s="99">
        <v>453.60211567164174</v>
      </c>
      <c r="N1308" s="99">
        <v>10124.358813121125</v>
      </c>
      <c r="O1308" s="99">
        <v>23019.4561360886</v>
      </c>
      <c r="P1308" s="98">
        <v>22699.271498771501</v>
      </c>
      <c r="Q1308" s="98">
        <v>23896.774570024572</v>
      </c>
    </row>
    <row r="1309" spans="1:17" hidden="1" x14ac:dyDescent="0.25">
      <c r="A1309" s="92" t="s">
        <v>11</v>
      </c>
      <c r="B1309" s="92" t="s">
        <v>12</v>
      </c>
      <c r="C1309" s="92" t="s">
        <v>55</v>
      </c>
      <c r="D1309" s="92" t="s">
        <v>185</v>
      </c>
      <c r="E1309" s="92" t="s">
        <v>38</v>
      </c>
      <c r="F1309" s="92" t="s">
        <v>190</v>
      </c>
      <c r="G1309" s="92" t="s">
        <v>186</v>
      </c>
      <c r="H1309" s="98">
        <v>0</v>
      </c>
      <c r="I1309" s="98">
        <v>0</v>
      </c>
      <c r="J1309" s="99">
        <v>0</v>
      </c>
      <c r="K1309" s="99">
        <v>0</v>
      </c>
      <c r="L1309" s="99">
        <v>0</v>
      </c>
      <c r="M1309" s="99">
        <v>0</v>
      </c>
      <c r="N1309" s="99">
        <v>0</v>
      </c>
      <c r="O1309" s="99">
        <v>0</v>
      </c>
      <c r="P1309" s="98">
        <v>0</v>
      </c>
      <c r="Q1309" s="98">
        <v>32762.094414893621</v>
      </c>
    </row>
    <row r="1310" spans="1:17" hidden="1" x14ac:dyDescent="0.25">
      <c r="A1310" s="92" t="s">
        <v>11</v>
      </c>
      <c r="B1310" s="92" t="s">
        <v>12</v>
      </c>
      <c r="C1310" s="92" t="s">
        <v>55</v>
      </c>
      <c r="D1310" s="92" t="s">
        <v>187</v>
      </c>
      <c r="E1310" s="92" t="s">
        <v>41</v>
      </c>
      <c r="F1310" s="92" t="s">
        <v>190</v>
      </c>
      <c r="G1310" s="92" t="s">
        <v>186</v>
      </c>
      <c r="H1310" s="98">
        <v>0</v>
      </c>
      <c r="I1310" s="98">
        <v>0</v>
      </c>
      <c r="J1310" s="99">
        <v>0</v>
      </c>
      <c r="K1310" s="99">
        <v>0</v>
      </c>
      <c r="L1310" s="99">
        <v>0</v>
      </c>
      <c r="M1310" s="99">
        <v>0</v>
      </c>
      <c r="N1310" s="99">
        <v>0</v>
      </c>
      <c r="O1310" s="99">
        <v>0</v>
      </c>
      <c r="P1310" s="98">
        <v>0</v>
      </c>
      <c r="Q1310" s="98">
        <v>1489.5196295546698</v>
      </c>
    </row>
    <row r="1311" spans="1:17" hidden="1" x14ac:dyDescent="0.25">
      <c r="A1311" s="92" t="s">
        <v>11</v>
      </c>
      <c r="B1311" s="92" t="s">
        <v>12</v>
      </c>
      <c r="C1311" s="92" t="s">
        <v>55</v>
      </c>
      <c r="D1311" s="92" t="s">
        <v>188</v>
      </c>
      <c r="E1311" s="92" t="s">
        <v>40</v>
      </c>
      <c r="F1311" s="92" t="s">
        <v>190</v>
      </c>
      <c r="G1311" s="92" t="s">
        <v>186</v>
      </c>
      <c r="H1311" s="98">
        <v>0</v>
      </c>
      <c r="I1311" s="98">
        <v>0</v>
      </c>
      <c r="J1311" s="99">
        <v>0</v>
      </c>
      <c r="K1311" s="99">
        <v>0</v>
      </c>
      <c r="L1311" s="99">
        <v>0</v>
      </c>
      <c r="M1311" s="99">
        <v>0</v>
      </c>
      <c r="N1311" s="99">
        <v>0</v>
      </c>
      <c r="O1311" s="99">
        <v>0</v>
      </c>
      <c r="P1311" s="98">
        <v>0</v>
      </c>
      <c r="Q1311" s="98">
        <v>0</v>
      </c>
    </row>
    <row r="1312" spans="1:17" hidden="1" x14ac:dyDescent="0.25">
      <c r="A1312" s="92" t="s">
        <v>11</v>
      </c>
      <c r="B1312" s="92" t="s">
        <v>12</v>
      </c>
      <c r="C1312" s="92" t="s">
        <v>55</v>
      </c>
      <c r="D1312" s="92" t="s">
        <v>185</v>
      </c>
      <c r="E1312" s="92" t="s">
        <v>38</v>
      </c>
      <c r="F1312" s="92" t="s">
        <v>208</v>
      </c>
      <c r="G1312" s="92" t="s">
        <v>186</v>
      </c>
      <c r="H1312" s="98">
        <v>794.97688039457444</v>
      </c>
      <c r="I1312" s="98">
        <v>2395.1555178791614</v>
      </c>
      <c r="J1312" s="99">
        <v>2842.2042304422325</v>
      </c>
      <c r="K1312" s="99">
        <v>2967.7753065546563</v>
      </c>
      <c r="L1312" s="99">
        <v>3324.1254678277128</v>
      </c>
      <c r="M1312" s="99">
        <v>3288.5520074116175</v>
      </c>
      <c r="N1312" s="99">
        <v>2944.1899688213043</v>
      </c>
      <c r="O1312" s="99">
        <v>2541.6592703600054</v>
      </c>
      <c r="P1312" s="98">
        <v>2434.2406914893618</v>
      </c>
      <c r="Q1312" s="98">
        <v>3953.0265957446813</v>
      </c>
    </row>
    <row r="1313" spans="1:17" hidden="1" x14ac:dyDescent="0.25">
      <c r="A1313" s="92" t="s">
        <v>11</v>
      </c>
      <c r="B1313" s="92" t="s">
        <v>12</v>
      </c>
      <c r="C1313" s="92" t="s">
        <v>55</v>
      </c>
      <c r="D1313" s="92" t="s">
        <v>187</v>
      </c>
      <c r="E1313" s="92" t="s">
        <v>41</v>
      </c>
      <c r="F1313" s="92" t="s">
        <v>208</v>
      </c>
      <c r="G1313" s="92" t="s">
        <v>186</v>
      </c>
      <c r="H1313" s="98">
        <v>440.00995643016302</v>
      </c>
      <c r="I1313" s="98">
        <v>265.79156242136401</v>
      </c>
      <c r="J1313" s="99">
        <v>301.50333368668799</v>
      </c>
      <c r="K1313" s="99">
        <v>698.67327992307298</v>
      </c>
      <c r="L1313" s="99">
        <v>429.56461621817095</v>
      </c>
      <c r="M1313" s="99">
        <v>260.35716244620602</v>
      </c>
      <c r="N1313" s="99">
        <v>895.26446343998987</v>
      </c>
      <c r="O1313" s="99">
        <v>1758.275410144302</v>
      </c>
      <c r="P1313" s="98">
        <v>2116.8399435701485</v>
      </c>
      <c r="Q1313" s="98">
        <v>2583.2455570225079</v>
      </c>
    </row>
    <row r="1314" spans="1:17" hidden="1" x14ac:dyDescent="0.25">
      <c r="A1314" s="92" t="s">
        <v>11</v>
      </c>
      <c r="B1314" s="92" t="s">
        <v>12</v>
      </c>
      <c r="C1314" s="92" t="s">
        <v>55</v>
      </c>
      <c r="D1314" s="92" t="s">
        <v>188</v>
      </c>
      <c r="E1314" s="92" t="s">
        <v>40</v>
      </c>
      <c r="F1314" s="92" t="s">
        <v>208</v>
      </c>
      <c r="G1314" s="92" t="s">
        <v>186</v>
      </c>
      <c r="H1314" s="98">
        <v>1420.5291780821919</v>
      </c>
      <c r="I1314" s="98">
        <v>1413.6423287671234</v>
      </c>
      <c r="J1314" s="99">
        <v>1493.5254634018886</v>
      </c>
      <c r="K1314" s="99">
        <v>1502.4438625639664</v>
      </c>
      <c r="L1314" s="99">
        <v>1407.0371981707319</v>
      </c>
      <c r="M1314" s="99">
        <v>2098.6267332089551</v>
      </c>
      <c r="N1314" s="99">
        <v>2157.442294821959</v>
      </c>
      <c r="O1314" s="99">
        <v>1915.6260511019841</v>
      </c>
      <c r="P1314" s="98">
        <v>1809.0597051597051</v>
      </c>
      <c r="Q1314" s="98">
        <v>2738.7818181818184</v>
      </c>
    </row>
    <row r="1315" spans="1:17" hidden="1" x14ac:dyDescent="0.25">
      <c r="A1315" s="92" t="s">
        <v>11</v>
      </c>
      <c r="B1315" s="92" t="s">
        <v>12</v>
      </c>
      <c r="C1315" s="92" t="s">
        <v>55</v>
      </c>
      <c r="D1315" s="92" t="s">
        <v>185</v>
      </c>
      <c r="E1315" s="92" t="s">
        <v>38</v>
      </c>
      <c r="F1315" s="92" t="s">
        <v>202</v>
      </c>
      <c r="G1315" s="92" t="s">
        <v>186</v>
      </c>
      <c r="H1315" s="98">
        <v>11276.262022194822</v>
      </c>
      <c r="I1315" s="98">
        <v>40028.294852034531</v>
      </c>
      <c r="J1315" s="99">
        <v>57055.186792219931</v>
      </c>
      <c r="K1315" s="99">
        <v>54641.401059104952</v>
      </c>
      <c r="L1315" s="99">
        <v>56477.885650349075</v>
      </c>
      <c r="M1315" s="99">
        <v>59650.780468596568</v>
      </c>
      <c r="N1315" s="99">
        <v>68656.424313654279</v>
      </c>
      <c r="O1315" s="99">
        <v>79705.689118050024</v>
      </c>
      <c r="P1315" s="98">
        <v>76576.66755319151</v>
      </c>
      <c r="Q1315" s="98">
        <v>76792.420212765966</v>
      </c>
    </row>
    <row r="1316" spans="1:17" hidden="1" x14ac:dyDescent="0.25">
      <c r="A1316" s="92" t="s">
        <v>11</v>
      </c>
      <c r="B1316" s="92" t="s">
        <v>12</v>
      </c>
      <c r="C1316" s="92" t="s">
        <v>55</v>
      </c>
      <c r="D1316" s="92" t="s">
        <v>187</v>
      </c>
      <c r="E1316" s="92" t="s">
        <v>41</v>
      </c>
      <c r="F1316" s="92" t="s">
        <v>202</v>
      </c>
      <c r="G1316" s="92" t="s">
        <v>186</v>
      </c>
      <c r="H1316" s="98">
        <v>28148.286302495981</v>
      </c>
      <c r="I1316" s="98">
        <v>25639.957830845291</v>
      </c>
      <c r="J1316" s="99">
        <v>25196.277890016325</v>
      </c>
      <c r="K1316" s="99">
        <v>25646.133285362521</v>
      </c>
      <c r="L1316" s="99">
        <v>27184.915397808883</v>
      </c>
      <c r="M1316" s="99">
        <v>27376.460352777438</v>
      </c>
      <c r="N1316" s="99">
        <v>26256.374056598928</v>
      </c>
      <c r="O1316" s="99">
        <v>24892.692545949543</v>
      </c>
      <c r="P1316" s="98">
        <v>27614.444725715526</v>
      </c>
      <c r="Q1316" s="98">
        <v>30283.970204421552</v>
      </c>
    </row>
    <row r="1317" spans="1:17" hidden="1" x14ac:dyDescent="0.25">
      <c r="A1317" s="92" t="s">
        <v>11</v>
      </c>
      <c r="B1317" s="92" t="s">
        <v>12</v>
      </c>
      <c r="C1317" s="92" t="s">
        <v>55</v>
      </c>
      <c r="D1317" s="92" t="s">
        <v>188</v>
      </c>
      <c r="E1317" s="92" t="s">
        <v>40</v>
      </c>
      <c r="F1317" s="92" t="s">
        <v>202</v>
      </c>
      <c r="G1317" s="92" t="s">
        <v>186</v>
      </c>
      <c r="H1317" s="98">
        <v>1911.4631506849312</v>
      </c>
      <c r="I1317" s="98">
        <v>3173.8019178082191</v>
      </c>
      <c r="J1317" s="99">
        <v>3671.9393505281623</v>
      </c>
      <c r="K1317" s="99">
        <v>3713.5663388050771</v>
      </c>
      <c r="L1317" s="99">
        <v>5453.5497347560968</v>
      </c>
      <c r="M1317" s="99">
        <v>6244.1555541044772</v>
      </c>
      <c r="N1317" s="99">
        <v>7131.2149281235097</v>
      </c>
      <c r="O1317" s="99">
        <v>8221.6985138802302</v>
      </c>
      <c r="P1317" s="98">
        <v>8746.3348894348892</v>
      </c>
      <c r="Q1317" s="98">
        <v>8941.5110565110572</v>
      </c>
    </row>
    <row r="1318" spans="1:17" hidden="1" x14ac:dyDescent="0.25">
      <c r="A1318" s="92" t="s">
        <v>11</v>
      </c>
      <c r="B1318" s="92" t="s">
        <v>12</v>
      </c>
      <c r="C1318" s="92" t="s">
        <v>55</v>
      </c>
      <c r="D1318" s="92" t="s">
        <v>185</v>
      </c>
      <c r="E1318" s="92" t="s">
        <v>38</v>
      </c>
      <c r="F1318" s="92" t="s">
        <v>225</v>
      </c>
      <c r="G1318" s="92" t="s">
        <v>186</v>
      </c>
      <c r="H1318" s="98">
        <v>14.186652281134402</v>
      </c>
      <c r="I1318" s="98">
        <v>55.406596794081388</v>
      </c>
      <c r="J1318" s="99">
        <v>77.354304570189868</v>
      </c>
      <c r="K1318" s="99">
        <v>70.120702896179893</v>
      </c>
      <c r="L1318" s="99">
        <v>51.952321159523663</v>
      </c>
      <c r="M1318" s="99">
        <v>39.944590243568442</v>
      </c>
      <c r="N1318" s="99">
        <v>56.204036410086388</v>
      </c>
      <c r="O1318" s="99">
        <v>80.942934941591744</v>
      </c>
      <c r="P1318" s="98">
        <v>57.805851063829785</v>
      </c>
      <c r="Q1318" s="98">
        <v>36.303191489361701</v>
      </c>
    </row>
    <row r="1319" spans="1:17" hidden="1" x14ac:dyDescent="0.25">
      <c r="A1319" s="92" t="s">
        <v>11</v>
      </c>
      <c r="B1319" s="92" t="s">
        <v>12</v>
      </c>
      <c r="C1319" s="92" t="s">
        <v>55</v>
      </c>
      <c r="D1319" s="92" t="s">
        <v>187</v>
      </c>
      <c r="E1319" s="92" t="s">
        <v>41</v>
      </c>
      <c r="F1319" s="92" t="s">
        <v>225</v>
      </c>
      <c r="G1319" s="92" t="s">
        <v>186</v>
      </c>
      <c r="H1319" s="98">
        <v>169.77206675639701</v>
      </c>
      <c r="I1319" s="98">
        <v>106.817718992229</v>
      </c>
      <c r="J1319" s="99">
        <v>126.296866955133</v>
      </c>
      <c r="K1319" s="99">
        <v>291.26972334385795</v>
      </c>
      <c r="L1319" s="99">
        <v>349.63659060951602</v>
      </c>
      <c r="M1319" s="99">
        <v>301.256315505999</v>
      </c>
      <c r="N1319" s="99">
        <v>235.00251061405649</v>
      </c>
      <c r="O1319" s="99">
        <v>169.29567455078251</v>
      </c>
      <c r="P1319" s="98">
        <v>85.53886714144798</v>
      </c>
      <c r="Q1319" s="98">
        <v>242.96002486339503</v>
      </c>
    </row>
    <row r="1320" spans="1:17" hidden="1" x14ac:dyDescent="0.25">
      <c r="A1320" s="92" t="s">
        <v>11</v>
      </c>
      <c r="B1320" s="92" t="s">
        <v>12</v>
      </c>
      <c r="C1320" s="92" t="s">
        <v>55</v>
      </c>
      <c r="D1320" s="92" t="s">
        <v>188</v>
      </c>
      <c r="E1320" s="92" t="s">
        <v>40</v>
      </c>
      <c r="F1320" s="92" t="s">
        <v>225</v>
      </c>
      <c r="G1320" s="92" t="s">
        <v>186</v>
      </c>
      <c r="H1320" s="98">
        <v>1219.1276712328768</v>
      </c>
      <c r="I1320" s="98">
        <v>1391.04</v>
      </c>
      <c r="J1320" s="99">
        <v>1453.6349008995558</v>
      </c>
      <c r="K1320" s="99">
        <v>1602.0380408054762</v>
      </c>
      <c r="L1320" s="99">
        <v>1441.1951707317073</v>
      </c>
      <c r="M1320" s="99">
        <v>1379.1978805970145</v>
      </c>
      <c r="N1320" s="99">
        <v>1246.6982993509109</v>
      </c>
      <c r="O1320" s="99">
        <v>1067.2313552018775</v>
      </c>
      <c r="P1320" s="98">
        <v>939.05601965601977</v>
      </c>
      <c r="Q1320" s="98">
        <v>873.88120393120403</v>
      </c>
    </row>
    <row r="1321" spans="1:17" hidden="1" x14ac:dyDescent="0.25">
      <c r="A1321" s="92" t="s">
        <v>11</v>
      </c>
      <c r="B1321" s="92" t="s">
        <v>12</v>
      </c>
      <c r="C1321" s="92" t="s">
        <v>55</v>
      </c>
      <c r="D1321" s="92" t="s">
        <v>185</v>
      </c>
      <c r="E1321" s="92" t="s">
        <v>38</v>
      </c>
      <c r="F1321" s="92" t="s">
        <v>226</v>
      </c>
      <c r="G1321" s="92" t="s">
        <v>186</v>
      </c>
      <c r="H1321" s="98">
        <v>0</v>
      </c>
      <c r="I1321" s="98">
        <v>0</v>
      </c>
      <c r="J1321" s="99">
        <v>0</v>
      </c>
      <c r="K1321" s="99">
        <v>0</v>
      </c>
      <c r="L1321" s="99">
        <v>0</v>
      </c>
      <c r="M1321" s="99">
        <v>0</v>
      </c>
      <c r="N1321" s="99">
        <v>0</v>
      </c>
      <c r="O1321" s="99">
        <v>0</v>
      </c>
      <c r="P1321" s="98">
        <v>0</v>
      </c>
      <c r="Q1321" s="98">
        <v>0</v>
      </c>
    </row>
    <row r="1322" spans="1:17" hidden="1" x14ac:dyDescent="0.25">
      <c r="A1322" s="92" t="s">
        <v>11</v>
      </c>
      <c r="B1322" s="92" t="s">
        <v>12</v>
      </c>
      <c r="C1322" s="92" t="s">
        <v>55</v>
      </c>
      <c r="D1322" s="92" t="s">
        <v>187</v>
      </c>
      <c r="E1322" s="92" t="s">
        <v>41</v>
      </c>
      <c r="F1322" s="92" t="s">
        <v>226</v>
      </c>
      <c r="G1322" s="92" t="s">
        <v>186</v>
      </c>
      <c r="H1322" s="98">
        <v>0</v>
      </c>
      <c r="I1322" s="98">
        <v>0</v>
      </c>
      <c r="J1322" s="99">
        <v>0</v>
      </c>
      <c r="K1322" s="99">
        <v>0</v>
      </c>
      <c r="L1322" s="99">
        <v>0</v>
      </c>
      <c r="M1322" s="99">
        <v>0</v>
      </c>
      <c r="N1322" s="99">
        <v>0</v>
      </c>
      <c r="O1322" s="99">
        <v>0</v>
      </c>
      <c r="P1322" s="98">
        <v>0</v>
      </c>
      <c r="Q1322" s="98">
        <v>0</v>
      </c>
    </row>
    <row r="1323" spans="1:17" hidden="1" x14ac:dyDescent="0.25">
      <c r="A1323" s="92" t="s">
        <v>11</v>
      </c>
      <c r="B1323" s="92" t="s">
        <v>12</v>
      </c>
      <c r="C1323" s="92" t="s">
        <v>55</v>
      </c>
      <c r="D1323" s="92" t="s">
        <v>188</v>
      </c>
      <c r="E1323" s="92" t="s">
        <v>40</v>
      </c>
      <c r="F1323" s="92" t="s">
        <v>226</v>
      </c>
      <c r="G1323" s="92" t="s">
        <v>186</v>
      </c>
      <c r="H1323" s="98">
        <v>0</v>
      </c>
      <c r="I1323" s="98">
        <v>0</v>
      </c>
      <c r="J1323" s="99">
        <v>0</v>
      </c>
      <c r="K1323" s="99">
        <v>0</v>
      </c>
      <c r="L1323" s="99">
        <v>0</v>
      </c>
      <c r="M1323" s="99">
        <v>0</v>
      </c>
      <c r="N1323" s="99">
        <v>0</v>
      </c>
      <c r="O1323" s="99">
        <v>0</v>
      </c>
      <c r="P1323" s="98">
        <v>0</v>
      </c>
      <c r="Q1323" s="98">
        <v>0</v>
      </c>
    </row>
    <row r="1324" spans="1:17" hidden="1" x14ac:dyDescent="0.25">
      <c r="A1324" s="92" t="s">
        <v>11</v>
      </c>
      <c r="B1324" s="92" t="s">
        <v>12</v>
      </c>
      <c r="C1324" s="92" t="s">
        <v>55</v>
      </c>
      <c r="D1324" s="92" t="s">
        <v>185</v>
      </c>
      <c r="E1324" s="92" t="s">
        <v>38</v>
      </c>
      <c r="F1324" s="92" t="s">
        <v>206</v>
      </c>
      <c r="G1324" s="92" t="s">
        <v>186</v>
      </c>
      <c r="H1324" s="98">
        <v>0</v>
      </c>
      <c r="I1324" s="98">
        <v>0</v>
      </c>
      <c r="J1324" s="99">
        <v>1630.4068522483942</v>
      </c>
      <c r="K1324" s="99">
        <v>2168.903534464012</v>
      </c>
      <c r="L1324" s="99">
        <v>2180.2375961495463</v>
      </c>
      <c r="M1324" s="99">
        <v>2174.5563215566654</v>
      </c>
      <c r="N1324" s="99">
        <v>2007.1182986524177</v>
      </c>
      <c r="O1324" s="99">
        <v>1788.3172767517603</v>
      </c>
      <c r="P1324" s="98">
        <v>1825.7712765957444</v>
      </c>
      <c r="Q1324" s="98">
        <v>1764.3351063829787</v>
      </c>
    </row>
    <row r="1325" spans="1:17" hidden="1" x14ac:dyDescent="0.25">
      <c r="A1325" s="92" t="s">
        <v>11</v>
      </c>
      <c r="B1325" s="92" t="s">
        <v>12</v>
      </c>
      <c r="C1325" s="92" t="s">
        <v>55</v>
      </c>
      <c r="D1325" s="92" t="s">
        <v>187</v>
      </c>
      <c r="E1325" s="92" t="s">
        <v>41</v>
      </c>
      <c r="F1325" s="92" t="s">
        <v>206</v>
      </c>
      <c r="G1325" s="92" t="s">
        <v>186</v>
      </c>
      <c r="H1325" s="98">
        <v>8.1515999627370004</v>
      </c>
      <c r="I1325" s="98">
        <v>11.821584361545</v>
      </c>
      <c r="J1325" s="99">
        <v>12.245044099869</v>
      </c>
      <c r="K1325" s="99">
        <v>9.4219791777090016</v>
      </c>
      <c r="L1325" s="99">
        <v>8.4691947664800011</v>
      </c>
      <c r="M1325" s="99">
        <v>10.904088261843</v>
      </c>
      <c r="N1325" s="99">
        <v>15.103397333556002</v>
      </c>
      <c r="O1325" s="99">
        <v>19.620301209011998</v>
      </c>
      <c r="P1325" s="98">
        <v>20.749527177876001</v>
      </c>
      <c r="Q1325" s="98">
        <v>18.843958355418003</v>
      </c>
    </row>
    <row r="1326" spans="1:17" hidden="1" x14ac:dyDescent="0.25">
      <c r="A1326" s="92" t="s">
        <v>11</v>
      </c>
      <c r="B1326" s="92" t="s">
        <v>12</v>
      </c>
      <c r="C1326" s="92" t="s">
        <v>55</v>
      </c>
      <c r="D1326" s="92" t="s">
        <v>188</v>
      </c>
      <c r="E1326" s="92" t="s">
        <v>40</v>
      </c>
      <c r="F1326" s="92" t="s">
        <v>206</v>
      </c>
      <c r="G1326" s="92" t="s">
        <v>186</v>
      </c>
      <c r="H1326" s="98">
        <v>0</v>
      </c>
      <c r="I1326" s="98">
        <v>0</v>
      </c>
      <c r="J1326" s="99">
        <v>0</v>
      </c>
      <c r="K1326" s="99">
        <v>0</v>
      </c>
      <c r="L1326" s="99">
        <v>0</v>
      </c>
      <c r="M1326" s="99">
        <v>0</v>
      </c>
      <c r="N1326" s="99">
        <v>720.80049140049152</v>
      </c>
      <c r="O1326" s="99">
        <v>1681.8678132678135</v>
      </c>
      <c r="P1326" s="98">
        <v>1991.7906633906637</v>
      </c>
      <c r="Q1326" s="98">
        <v>1945.3533169533173</v>
      </c>
    </row>
    <row r="1327" spans="1:17" hidden="1" x14ac:dyDescent="0.25">
      <c r="A1327" s="92" t="s">
        <v>11</v>
      </c>
      <c r="B1327" s="92" t="s">
        <v>12</v>
      </c>
      <c r="C1327" s="92" t="s">
        <v>55</v>
      </c>
      <c r="D1327" s="92" t="s">
        <v>185</v>
      </c>
      <c r="E1327" s="92" t="s">
        <v>38</v>
      </c>
      <c r="F1327" s="88" t="s">
        <v>232</v>
      </c>
      <c r="G1327" s="92" t="s">
        <v>186</v>
      </c>
      <c r="H1327" s="98">
        <v>27885.5109432799</v>
      </c>
      <c r="I1327" s="98">
        <v>96384.581689272498</v>
      </c>
      <c r="J1327" s="99">
        <v>132780.32023475392</v>
      </c>
      <c r="K1327" s="99">
        <v>132174.12506489613</v>
      </c>
      <c r="L1327" s="99">
        <v>160465.24630357392</v>
      </c>
      <c r="M1327" s="99">
        <v>247186.68199248076</v>
      </c>
      <c r="N1327" s="99">
        <v>284013.74799434934</v>
      </c>
      <c r="O1327" s="99">
        <v>298865.10279035923</v>
      </c>
      <c r="P1327" s="98">
        <v>304726.64361702127</v>
      </c>
      <c r="Q1327" s="98">
        <v>312441.49069148942</v>
      </c>
    </row>
    <row r="1328" spans="1:17" hidden="1" x14ac:dyDescent="0.25">
      <c r="A1328" s="92" t="s">
        <v>11</v>
      </c>
      <c r="B1328" s="92" t="s">
        <v>12</v>
      </c>
      <c r="C1328" s="92" t="s">
        <v>55</v>
      </c>
      <c r="D1328" s="92" t="s">
        <v>187</v>
      </c>
      <c r="E1328" s="92" t="s">
        <v>41</v>
      </c>
      <c r="F1328" s="88" t="s">
        <v>232</v>
      </c>
      <c r="G1328" s="92" t="s">
        <v>186</v>
      </c>
      <c r="H1328" s="98">
        <v>757.60476017316307</v>
      </c>
      <c r="I1328" s="98">
        <v>937.045824287958</v>
      </c>
      <c r="J1328" s="99">
        <v>954.7958449860389</v>
      </c>
      <c r="K1328" s="99">
        <v>952.78441122899994</v>
      </c>
      <c r="L1328" s="99">
        <v>1150.610685649362</v>
      </c>
      <c r="M1328" s="99">
        <v>1144.0823480168669</v>
      </c>
      <c r="N1328" s="99">
        <v>1946.4150430505024</v>
      </c>
      <c r="O1328" s="99">
        <v>3048.6101652848206</v>
      </c>
      <c r="P1328" s="98">
        <v>3427.9065817327801</v>
      </c>
      <c r="Q1328" s="98">
        <v>6126.7919356292678</v>
      </c>
    </row>
    <row r="1329" spans="1:17" hidden="1" x14ac:dyDescent="0.25">
      <c r="A1329" s="92" t="s">
        <v>11</v>
      </c>
      <c r="B1329" s="92" t="s">
        <v>12</v>
      </c>
      <c r="C1329" s="92" t="s">
        <v>55</v>
      </c>
      <c r="D1329" s="92" t="s">
        <v>188</v>
      </c>
      <c r="E1329" s="92" t="s">
        <v>40</v>
      </c>
      <c r="F1329" s="88" t="s">
        <v>232</v>
      </c>
      <c r="G1329" s="92" t="s">
        <v>186</v>
      </c>
      <c r="H1329" s="98">
        <v>0</v>
      </c>
      <c r="I1329" s="98">
        <v>0</v>
      </c>
      <c r="J1329" s="99">
        <v>0</v>
      </c>
      <c r="K1329" s="99">
        <v>0</v>
      </c>
      <c r="L1329" s="99">
        <v>0</v>
      </c>
      <c r="M1329" s="99">
        <v>0</v>
      </c>
      <c r="N1329" s="99">
        <v>0</v>
      </c>
      <c r="O1329" s="99">
        <v>0</v>
      </c>
      <c r="P1329" s="98">
        <v>0</v>
      </c>
      <c r="Q1329" s="98">
        <v>0</v>
      </c>
    </row>
    <row r="1330" spans="1:17" hidden="1" x14ac:dyDescent="0.25">
      <c r="A1330" s="92" t="s">
        <v>11</v>
      </c>
      <c r="B1330" s="92" t="s">
        <v>12</v>
      </c>
      <c r="C1330" s="92" t="s">
        <v>55</v>
      </c>
      <c r="D1330" s="92" t="s">
        <v>185</v>
      </c>
      <c r="E1330" s="92" t="s">
        <v>38</v>
      </c>
      <c r="F1330" s="92" t="s">
        <v>200</v>
      </c>
      <c r="G1330" s="92" t="s">
        <v>186</v>
      </c>
      <c r="H1330" s="98">
        <v>5578.7335080147959</v>
      </c>
      <c r="I1330" s="98">
        <v>17102.460850801479</v>
      </c>
      <c r="J1330" s="99">
        <v>18891.158613364947</v>
      </c>
      <c r="K1330" s="99">
        <v>22177.045225505499</v>
      </c>
      <c r="L1330" s="99">
        <v>26341.369770433594</v>
      </c>
      <c r="M1330" s="99">
        <v>27493.701934025226</v>
      </c>
      <c r="N1330" s="99">
        <v>23986.048408643255</v>
      </c>
      <c r="O1330" s="99">
        <v>19187.303298749928</v>
      </c>
      <c r="P1330" s="98">
        <v>18432.303191489365</v>
      </c>
      <c r="Q1330" s="98">
        <v>18138.526595744686</v>
      </c>
    </row>
    <row r="1331" spans="1:17" hidden="1" x14ac:dyDescent="0.25">
      <c r="A1331" s="92" t="s">
        <v>11</v>
      </c>
      <c r="B1331" s="92" t="s">
        <v>12</v>
      </c>
      <c r="C1331" s="92" t="s">
        <v>55</v>
      </c>
      <c r="D1331" s="92" t="s">
        <v>187</v>
      </c>
      <c r="E1331" s="92" t="s">
        <v>41</v>
      </c>
      <c r="F1331" s="92" t="s">
        <v>200</v>
      </c>
      <c r="G1331" s="92" t="s">
        <v>186</v>
      </c>
      <c r="H1331" s="98">
        <v>882.490094667216</v>
      </c>
      <c r="I1331" s="98">
        <v>1030.453984899927</v>
      </c>
      <c r="J1331" s="99">
        <v>1533.700595586474</v>
      </c>
      <c r="K1331" s="99">
        <v>1575.2702265652797</v>
      </c>
      <c r="L1331" s="99">
        <v>1483.6970581527148</v>
      </c>
      <c r="M1331" s="99">
        <v>1006.8108161768369</v>
      </c>
      <c r="N1331" s="99">
        <v>839.13840395629654</v>
      </c>
      <c r="O1331" s="99">
        <v>820.29444560087859</v>
      </c>
      <c r="P1331" s="98">
        <v>1366.3987106369671</v>
      </c>
      <c r="Q1331" s="98">
        <v>590.76162327350698</v>
      </c>
    </row>
    <row r="1332" spans="1:17" hidden="1" x14ac:dyDescent="0.25">
      <c r="A1332" s="92" t="s">
        <v>11</v>
      </c>
      <c r="B1332" s="92" t="s">
        <v>12</v>
      </c>
      <c r="C1332" s="92" t="s">
        <v>55</v>
      </c>
      <c r="D1332" s="92" t="s">
        <v>188</v>
      </c>
      <c r="E1332" s="92" t="s">
        <v>40</v>
      </c>
      <c r="F1332" s="92" t="s">
        <v>200</v>
      </c>
      <c r="G1332" s="92" t="s">
        <v>186</v>
      </c>
      <c r="H1332" s="98">
        <v>0</v>
      </c>
      <c r="I1332" s="98">
        <v>0</v>
      </c>
      <c r="J1332" s="99">
        <v>4234.5784741144416</v>
      </c>
      <c r="K1332" s="99">
        <v>1411.5261580381471</v>
      </c>
      <c r="L1332" s="99">
        <v>2076.9210000000003</v>
      </c>
      <c r="M1332" s="99">
        <v>692.30700000000002</v>
      </c>
      <c r="N1332" s="99">
        <v>2895.5310810810811</v>
      </c>
      <c r="O1332" s="99">
        <v>6756.2391891891893</v>
      </c>
      <c r="P1332" s="98">
        <v>8228.9299754299755</v>
      </c>
      <c r="Q1332" s="98">
        <v>9121.1307125307139</v>
      </c>
    </row>
    <row r="1333" spans="1:17" hidden="1" x14ac:dyDescent="0.25">
      <c r="A1333" s="92" t="s">
        <v>11</v>
      </c>
      <c r="B1333" s="92" t="s">
        <v>12</v>
      </c>
      <c r="C1333" s="92" t="s">
        <v>55</v>
      </c>
      <c r="D1333" s="92" t="s">
        <v>185</v>
      </c>
      <c r="E1333" s="92" t="s">
        <v>38</v>
      </c>
      <c r="F1333" s="92" t="s">
        <v>227</v>
      </c>
      <c r="G1333" s="92" t="s">
        <v>186</v>
      </c>
      <c r="H1333" s="98">
        <v>0</v>
      </c>
      <c r="I1333" s="98">
        <v>0</v>
      </c>
      <c r="J1333" s="99">
        <v>0</v>
      </c>
      <c r="K1333" s="99">
        <v>0</v>
      </c>
      <c r="L1333" s="99">
        <v>0</v>
      </c>
      <c r="M1333" s="99">
        <v>0</v>
      </c>
      <c r="N1333" s="99">
        <v>0</v>
      </c>
      <c r="O1333" s="99">
        <v>0</v>
      </c>
      <c r="P1333" s="98">
        <v>0</v>
      </c>
      <c r="Q1333" s="98">
        <v>0</v>
      </c>
    </row>
    <row r="1334" spans="1:17" hidden="1" x14ac:dyDescent="0.25">
      <c r="A1334" s="92" t="s">
        <v>11</v>
      </c>
      <c r="B1334" s="92" t="s">
        <v>12</v>
      </c>
      <c r="C1334" s="92" t="s">
        <v>55</v>
      </c>
      <c r="D1334" s="92" t="s">
        <v>187</v>
      </c>
      <c r="E1334" s="92" t="s">
        <v>41</v>
      </c>
      <c r="F1334" s="92" t="s">
        <v>227</v>
      </c>
      <c r="G1334" s="92" t="s">
        <v>186</v>
      </c>
      <c r="H1334" s="98">
        <v>0</v>
      </c>
      <c r="I1334" s="98">
        <v>0</v>
      </c>
      <c r="J1334" s="99">
        <v>0</v>
      </c>
      <c r="K1334" s="99">
        <v>0</v>
      </c>
      <c r="L1334" s="99">
        <v>0</v>
      </c>
      <c r="M1334" s="99">
        <v>0</v>
      </c>
      <c r="N1334" s="99">
        <v>0</v>
      </c>
      <c r="O1334" s="99">
        <v>0</v>
      </c>
      <c r="P1334" s="98">
        <v>0</v>
      </c>
      <c r="Q1334" s="98">
        <v>0</v>
      </c>
    </row>
    <row r="1335" spans="1:17" hidden="1" x14ac:dyDescent="0.25">
      <c r="A1335" s="92" t="s">
        <v>11</v>
      </c>
      <c r="B1335" s="92" t="s">
        <v>12</v>
      </c>
      <c r="C1335" s="92" t="s">
        <v>55</v>
      </c>
      <c r="D1335" s="92" t="s">
        <v>188</v>
      </c>
      <c r="E1335" s="92" t="s">
        <v>40</v>
      </c>
      <c r="F1335" s="92" t="s">
        <v>227</v>
      </c>
      <c r="G1335" s="92" t="s">
        <v>186</v>
      </c>
      <c r="H1335" s="98">
        <v>0</v>
      </c>
      <c r="I1335" s="98">
        <v>0</v>
      </c>
      <c r="J1335" s="99">
        <v>0</v>
      </c>
      <c r="K1335" s="99">
        <v>0</v>
      </c>
      <c r="L1335" s="99">
        <v>0</v>
      </c>
      <c r="M1335" s="99">
        <v>0</v>
      </c>
      <c r="N1335" s="99">
        <v>0</v>
      </c>
      <c r="O1335" s="99">
        <v>0</v>
      </c>
      <c r="P1335" s="98">
        <v>0</v>
      </c>
      <c r="Q1335" s="98">
        <v>0</v>
      </c>
    </row>
    <row r="1336" spans="1:17" hidden="1" x14ac:dyDescent="0.25">
      <c r="A1336" s="92" t="s">
        <v>11</v>
      </c>
      <c r="B1336" s="92" t="s">
        <v>12</v>
      </c>
      <c r="C1336" s="92" t="s">
        <v>55</v>
      </c>
      <c r="D1336" s="92" t="s">
        <v>185</v>
      </c>
      <c r="E1336" s="92" t="s">
        <v>38</v>
      </c>
      <c r="F1336" s="92" t="s">
        <v>228</v>
      </c>
      <c r="G1336" s="92" t="s">
        <v>186</v>
      </c>
      <c r="H1336" s="98">
        <v>0</v>
      </c>
      <c r="I1336" s="98">
        <v>0</v>
      </c>
      <c r="J1336" s="99">
        <v>0</v>
      </c>
      <c r="K1336" s="99">
        <v>0</v>
      </c>
      <c r="L1336" s="99">
        <v>0</v>
      </c>
      <c r="M1336" s="99">
        <v>0</v>
      </c>
      <c r="N1336" s="99">
        <v>0</v>
      </c>
      <c r="O1336" s="99">
        <v>0</v>
      </c>
      <c r="P1336" s="98">
        <v>0</v>
      </c>
      <c r="Q1336" s="98">
        <v>0</v>
      </c>
    </row>
    <row r="1337" spans="1:17" hidden="1" x14ac:dyDescent="0.25">
      <c r="A1337" s="92" t="s">
        <v>11</v>
      </c>
      <c r="B1337" s="92" t="s">
        <v>12</v>
      </c>
      <c r="C1337" s="92" t="s">
        <v>55</v>
      </c>
      <c r="D1337" s="92" t="s">
        <v>187</v>
      </c>
      <c r="E1337" s="92" t="s">
        <v>41</v>
      </c>
      <c r="F1337" s="92" t="s">
        <v>228</v>
      </c>
      <c r="G1337" s="92" t="s">
        <v>186</v>
      </c>
      <c r="H1337" s="98">
        <v>0</v>
      </c>
      <c r="I1337" s="98">
        <v>0</v>
      </c>
      <c r="J1337" s="99">
        <v>0</v>
      </c>
      <c r="K1337" s="99">
        <v>0</v>
      </c>
      <c r="L1337" s="99">
        <v>0</v>
      </c>
      <c r="M1337" s="99">
        <v>0</v>
      </c>
      <c r="N1337" s="99">
        <v>0</v>
      </c>
      <c r="O1337" s="99">
        <v>0</v>
      </c>
      <c r="P1337" s="98">
        <v>0</v>
      </c>
      <c r="Q1337" s="98">
        <v>0</v>
      </c>
    </row>
    <row r="1338" spans="1:17" hidden="1" x14ac:dyDescent="0.25">
      <c r="A1338" s="92" t="s">
        <v>11</v>
      </c>
      <c r="B1338" s="92" t="s">
        <v>12</v>
      </c>
      <c r="C1338" s="92" t="s">
        <v>55</v>
      </c>
      <c r="D1338" s="92" t="s">
        <v>188</v>
      </c>
      <c r="E1338" s="92" t="s">
        <v>40</v>
      </c>
      <c r="F1338" s="92" t="s">
        <v>228</v>
      </c>
      <c r="G1338" s="92" t="s">
        <v>186</v>
      </c>
      <c r="H1338" s="98">
        <v>0</v>
      </c>
      <c r="I1338" s="98">
        <v>0</v>
      </c>
      <c r="J1338" s="99">
        <v>0</v>
      </c>
      <c r="K1338" s="99">
        <v>0</v>
      </c>
      <c r="L1338" s="99">
        <v>0</v>
      </c>
      <c r="M1338" s="99">
        <v>0</v>
      </c>
      <c r="N1338" s="99">
        <v>0</v>
      </c>
      <c r="O1338" s="99">
        <v>0</v>
      </c>
      <c r="P1338" s="98">
        <v>0</v>
      </c>
      <c r="Q1338" s="98">
        <v>0</v>
      </c>
    </row>
    <row r="1339" spans="1:17" hidden="1" x14ac:dyDescent="0.25">
      <c r="A1339" s="92" t="s">
        <v>11</v>
      </c>
      <c r="B1339" s="92" t="s">
        <v>12</v>
      </c>
      <c r="C1339" s="92" t="s">
        <v>55</v>
      </c>
      <c r="D1339" s="92" t="s">
        <v>185</v>
      </c>
      <c r="E1339" s="92" t="s">
        <v>38</v>
      </c>
      <c r="F1339" s="92" t="s">
        <v>195</v>
      </c>
      <c r="G1339" s="92" t="s">
        <v>186</v>
      </c>
      <c r="H1339" s="98">
        <v>10594.661837237978</v>
      </c>
      <c r="I1339" s="98">
        <v>36727.84448212084</v>
      </c>
      <c r="J1339" s="99">
        <v>48644.136240649845</v>
      </c>
      <c r="K1339" s="99">
        <v>48454.608540625472</v>
      </c>
      <c r="L1339" s="99">
        <v>60051.626962823248</v>
      </c>
      <c r="M1339" s="99">
        <v>60575.693663861857</v>
      </c>
      <c r="N1339" s="99">
        <v>65508.00136391561</v>
      </c>
      <c r="O1339" s="99">
        <v>73573.557719591656</v>
      </c>
      <c r="P1339" s="98">
        <v>76076.605053191495</v>
      </c>
      <c r="Q1339" s="98">
        <v>74986.783244680861</v>
      </c>
    </row>
    <row r="1340" spans="1:17" hidden="1" x14ac:dyDescent="0.25">
      <c r="A1340" s="92" t="s">
        <v>11</v>
      </c>
      <c r="B1340" s="92" t="s">
        <v>12</v>
      </c>
      <c r="C1340" s="92" t="s">
        <v>55</v>
      </c>
      <c r="D1340" s="92" t="s">
        <v>187</v>
      </c>
      <c r="E1340" s="92" t="s">
        <v>41</v>
      </c>
      <c r="F1340" s="92" t="s">
        <v>195</v>
      </c>
      <c r="G1340" s="92" t="s">
        <v>186</v>
      </c>
      <c r="H1340" s="98">
        <v>2568.8832142310184</v>
      </c>
      <c r="I1340" s="98">
        <v>3429.4239791284408</v>
      </c>
      <c r="J1340" s="99">
        <v>867.98659862961904</v>
      </c>
      <c r="K1340" s="99">
        <v>11.786296050018001</v>
      </c>
      <c r="L1340" s="99">
        <v>136.28345911727399</v>
      </c>
      <c r="M1340" s="99">
        <v>179.26462255716004</v>
      </c>
      <c r="N1340" s="99">
        <v>152.00440190255253</v>
      </c>
      <c r="O1340" s="99">
        <v>115.09282804531051</v>
      </c>
      <c r="P1340" s="98">
        <v>111.89923585211702</v>
      </c>
      <c r="Q1340" s="98">
        <v>107.24117873055302</v>
      </c>
    </row>
    <row r="1341" spans="1:17" hidden="1" x14ac:dyDescent="0.25">
      <c r="A1341" s="92" t="s">
        <v>11</v>
      </c>
      <c r="B1341" s="92" t="s">
        <v>12</v>
      </c>
      <c r="C1341" s="92" t="s">
        <v>55</v>
      </c>
      <c r="D1341" s="92" t="s">
        <v>188</v>
      </c>
      <c r="E1341" s="92" t="s">
        <v>40</v>
      </c>
      <c r="F1341" s="92" t="s">
        <v>195</v>
      </c>
      <c r="G1341" s="92" t="s">
        <v>186</v>
      </c>
      <c r="H1341" s="98">
        <v>0</v>
      </c>
      <c r="I1341" s="98">
        <v>0</v>
      </c>
      <c r="J1341" s="99">
        <v>0</v>
      </c>
      <c r="K1341" s="99">
        <v>0</v>
      </c>
      <c r="L1341" s="99">
        <v>42.666749999999993</v>
      </c>
      <c r="M1341" s="99">
        <v>56.676727611940294</v>
      </c>
      <c r="N1341" s="99">
        <v>485.77455443910662</v>
      </c>
      <c r="O1341" s="99">
        <v>1057.9993334922437</v>
      </c>
      <c r="P1341" s="98">
        <v>1201.0555282555281</v>
      </c>
      <c r="Q1341" s="98">
        <v>1201.0555282555281</v>
      </c>
    </row>
    <row r="1342" spans="1:17" hidden="1" x14ac:dyDescent="0.25">
      <c r="A1342" s="92" t="s">
        <v>11</v>
      </c>
      <c r="B1342" s="92" t="s">
        <v>12</v>
      </c>
      <c r="C1342" s="92" t="s">
        <v>55</v>
      </c>
      <c r="D1342" s="92" t="s">
        <v>185</v>
      </c>
      <c r="E1342" s="92" t="s">
        <v>38</v>
      </c>
      <c r="F1342" s="92" t="s">
        <v>192</v>
      </c>
      <c r="G1342" s="92" t="s">
        <v>186</v>
      </c>
      <c r="H1342" s="98">
        <v>1152.0027743526512</v>
      </c>
      <c r="I1342" s="98">
        <v>3481.177250308262</v>
      </c>
      <c r="J1342" s="99">
        <v>6163.1397401098911</v>
      </c>
      <c r="K1342" s="99">
        <v>6075.1904008573147</v>
      </c>
      <c r="L1342" s="99">
        <v>6127.5617064296202</v>
      </c>
      <c r="M1342" s="99">
        <v>6182.6800265875991</v>
      </c>
      <c r="N1342" s="99">
        <v>6097.3418040739516</v>
      </c>
      <c r="O1342" s="99">
        <v>5996.208786346705</v>
      </c>
      <c r="P1342" s="98">
        <v>6375.1476063829796</v>
      </c>
      <c r="Q1342" s="98">
        <v>5129.166223404256</v>
      </c>
    </row>
    <row r="1343" spans="1:17" hidden="1" x14ac:dyDescent="0.25">
      <c r="A1343" s="92" t="s">
        <v>11</v>
      </c>
      <c r="B1343" s="92" t="s">
        <v>12</v>
      </c>
      <c r="C1343" s="92" t="s">
        <v>55</v>
      </c>
      <c r="D1343" s="92" t="s">
        <v>187</v>
      </c>
      <c r="E1343" s="92" t="s">
        <v>41</v>
      </c>
      <c r="F1343" s="92" t="s">
        <v>192</v>
      </c>
      <c r="G1343" s="92" t="s">
        <v>186</v>
      </c>
      <c r="H1343" s="98">
        <v>73.258534730052006</v>
      </c>
      <c r="I1343" s="98">
        <v>73.258534730052006</v>
      </c>
      <c r="J1343" s="99">
        <v>74.423049010442995</v>
      </c>
      <c r="K1343" s="99">
        <v>74.705355502659003</v>
      </c>
      <c r="L1343" s="99">
        <v>74.670067191132006</v>
      </c>
      <c r="M1343" s="99">
        <v>74.670067191132006</v>
      </c>
      <c r="N1343" s="99">
        <v>79.539854181858004</v>
      </c>
      <c r="O1343" s="99">
        <v>86.032903502826002</v>
      </c>
      <c r="P1343" s="98">
        <v>87.656165833067988</v>
      </c>
      <c r="Q1343" s="98">
        <v>88.503085309715985</v>
      </c>
    </row>
    <row r="1344" spans="1:17" hidden="1" x14ac:dyDescent="0.25">
      <c r="A1344" s="92" t="s">
        <v>11</v>
      </c>
      <c r="B1344" s="92" t="s">
        <v>12</v>
      </c>
      <c r="C1344" s="92" t="s">
        <v>55</v>
      </c>
      <c r="D1344" s="92" t="s">
        <v>188</v>
      </c>
      <c r="E1344" s="92" t="s">
        <v>40</v>
      </c>
      <c r="F1344" s="92" t="s">
        <v>192</v>
      </c>
      <c r="G1344" s="92" t="s">
        <v>186</v>
      </c>
      <c r="H1344" s="98">
        <v>4800.1857534246574</v>
      </c>
      <c r="I1344" s="98">
        <v>5817.5494520547945</v>
      </c>
      <c r="J1344" s="99">
        <v>6096.3081911836061</v>
      </c>
      <c r="K1344" s="99">
        <v>6491.929142021665</v>
      </c>
      <c r="L1344" s="99">
        <v>6357.9477713414626</v>
      </c>
      <c r="M1344" s="99">
        <v>6259.0061585820886</v>
      </c>
      <c r="N1344" s="99">
        <v>6443.7101585133296</v>
      </c>
      <c r="O1344" s="99">
        <v>6698.1356434962781</v>
      </c>
      <c r="P1344" s="98">
        <v>7086.7570024570032</v>
      </c>
      <c r="Q1344" s="98">
        <v>8274.9726044226027</v>
      </c>
    </row>
    <row r="1345" spans="1:17" hidden="1" x14ac:dyDescent="0.25">
      <c r="A1345" s="92" t="s">
        <v>11</v>
      </c>
      <c r="B1345" s="92" t="s">
        <v>12</v>
      </c>
      <c r="C1345" s="92" t="s">
        <v>55</v>
      </c>
      <c r="D1345" s="92" t="s">
        <v>185</v>
      </c>
      <c r="E1345" s="92" t="s">
        <v>38</v>
      </c>
      <c r="F1345" s="92" t="s">
        <v>198</v>
      </c>
      <c r="G1345" s="92" t="s">
        <v>186</v>
      </c>
      <c r="H1345" s="98">
        <v>0</v>
      </c>
      <c r="I1345" s="98">
        <v>781.28545006165245</v>
      </c>
      <c r="J1345" s="99">
        <v>1035.7389758592374</v>
      </c>
      <c r="K1345" s="99">
        <v>1197.3846807893719</v>
      </c>
      <c r="L1345" s="99">
        <v>1183.091439276687</v>
      </c>
      <c r="M1345" s="99">
        <v>1288.9125345200639</v>
      </c>
      <c r="N1345" s="99">
        <v>1398.3496761462256</v>
      </c>
      <c r="O1345" s="99">
        <v>1487.0358926760537</v>
      </c>
      <c r="P1345" s="98">
        <v>2714.25</v>
      </c>
      <c r="Q1345" s="98">
        <v>2071.2367021276596</v>
      </c>
    </row>
    <row r="1346" spans="1:17" hidden="1" x14ac:dyDescent="0.25">
      <c r="A1346" s="92" t="s">
        <v>11</v>
      </c>
      <c r="B1346" s="92" t="s">
        <v>12</v>
      </c>
      <c r="C1346" s="92" t="s">
        <v>55</v>
      </c>
      <c r="D1346" s="92" t="s">
        <v>187</v>
      </c>
      <c r="E1346" s="92" t="s">
        <v>41</v>
      </c>
      <c r="F1346" s="92" t="s">
        <v>198</v>
      </c>
      <c r="G1346" s="92" t="s">
        <v>186</v>
      </c>
      <c r="H1346" s="98">
        <v>37.899646579998006</v>
      </c>
      <c r="I1346" s="98">
        <v>57.837542592752989</v>
      </c>
      <c r="J1346" s="99">
        <v>62.178004910573996</v>
      </c>
      <c r="K1346" s="99">
        <v>65.353952948004022</v>
      </c>
      <c r="L1346" s="99">
        <v>62.813194518060001</v>
      </c>
      <c r="M1346" s="99">
        <v>207.354118532652</v>
      </c>
      <c r="N1346" s="99">
        <v>269.35568188559097</v>
      </c>
      <c r="O1346" s="99">
        <v>287.28214414130701</v>
      </c>
      <c r="P1346" s="98">
        <v>339.61471013584804</v>
      </c>
      <c r="Q1346" s="98">
        <v>317.13605569314899</v>
      </c>
    </row>
    <row r="1347" spans="1:17" hidden="1" x14ac:dyDescent="0.25">
      <c r="A1347" s="92" t="s">
        <v>11</v>
      </c>
      <c r="B1347" s="92" t="s">
        <v>12</v>
      </c>
      <c r="C1347" s="92" t="s">
        <v>55</v>
      </c>
      <c r="D1347" s="92" t="s">
        <v>188</v>
      </c>
      <c r="E1347" s="92" t="s">
        <v>40</v>
      </c>
      <c r="F1347" s="92" t="s">
        <v>198</v>
      </c>
      <c r="G1347" s="92" t="s">
        <v>186</v>
      </c>
      <c r="H1347" s="98">
        <v>0</v>
      </c>
      <c r="I1347" s="98">
        <v>0</v>
      </c>
      <c r="J1347" s="99">
        <v>0</v>
      </c>
      <c r="K1347" s="99">
        <v>0</v>
      </c>
      <c r="L1347" s="99">
        <v>0</v>
      </c>
      <c r="M1347" s="99">
        <v>0</v>
      </c>
      <c r="N1347" s="99">
        <v>0</v>
      </c>
      <c r="O1347" s="99">
        <v>0</v>
      </c>
      <c r="P1347" s="98">
        <v>0</v>
      </c>
      <c r="Q1347" s="98">
        <v>0</v>
      </c>
    </row>
    <row r="1348" spans="1:17" hidden="1" x14ac:dyDescent="0.25">
      <c r="A1348" s="92" t="s">
        <v>11</v>
      </c>
      <c r="B1348" s="92" t="s">
        <v>12</v>
      </c>
      <c r="C1348" s="92" t="s">
        <v>55</v>
      </c>
      <c r="D1348" s="92" t="s">
        <v>185</v>
      </c>
      <c r="E1348" s="92" t="s">
        <v>38</v>
      </c>
      <c r="F1348" s="92" t="s">
        <v>229</v>
      </c>
      <c r="G1348" s="92" t="s">
        <v>186</v>
      </c>
      <c r="H1348" s="98">
        <v>0</v>
      </c>
      <c r="I1348" s="98">
        <v>0</v>
      </c>
      <c r="J1348" s="98">
        <v>0</v>
      </c>
      <c r="K1348" s="98">
        <v>0</v>
      </c>
      <c r="L1348" s="98">
        <v>0</v>
      </c>
      <c r="M1348" s="98">
        <v>0</v>
      </c>
      <c r="N1348" s="98">
        <v>0</v>
      </c>
      <c r="O1348" s="98">
        <v>0</v>
      </c>
      <c r="P1348" s="98">
        <v>0</v>
      </c>
      <c r="Q1348" s="98">
        <v>0</v>
      </c>
    </row>
    <row r="1349" spans="1:17" hidden="1" x14ac:dyDescent="0.25">
      <c r="A1349" s="92" t="s">
        <v>11</v>
      </c>
      <c r="B1349" s="92" t="s">
        <v>12</v>
      </c>
      <c r="C1349" s="92" t="s">
        <v>55</v>
      </c>
      <c r="D1349" s="92" t="s">
        <v>187</v>
      </c>
      <c r="E1349" s="92" t="s">
        <v>41</v>
      </c>
      <c r="F1349" s="92" t="s">
        <v>229</v>
      </c>
      <c r="G1349" s="92" t="s">
        <v>186</v>
      </c>
      <c r="H1349" s="98">
        <v>0</v>
      </c>
      <c r="I1349" s="98">
        <v>0</v>
      </c>
      <c r="J1349" s="98">
        <v>0</v>
      </c>
      <c r="K1349" s="98">
        <v>0</v>
      </c>
      <c r="L1349" s="98">
        <v>0</v>
      </c>
      <c r="M1349" s="98">
        <v>0</v>
      </c>
      <c r="N1349" s="98">
        <v>0</v>
      </c>
      <c r="O1349" s="98">
        <v>0</v>
      </c>
      <c r="P1349" s="98">
        <v>0</v>
      </c>
      <c r="Q1349" s="98">
        <v>0</v>
      </c>
    </row>
    <row r="1350" spans="1:17" hidden="1" x14ac:dyDescent="0.25">
      <c r="A1350" s="92" t="s">
        <v>11</v>
      </c>
      <c r="B1350" s="92" t="s">
        <v>12</v>
      </c>
      <c r="C1350" s="92" t="s">
        <v>55</v>
      </c>
      <c r="D1350" s="92" t="s">
        <v>188</v>
      </c>
      <c r="E1350" s="92" t="s">
        <v>40</v>
      </c>
      <c r="F1350" s="92" t="s">
        <v>229</v>
      </c>
      <c r="G1350" s="92" t="s">
        <v>186</v>
      </c>
      <c r="H1350" s="98">
        <v>0</v>
      </c>
      <c r="I1350" s="98">
        <v>0</v>
      </c>
      <c r="J1350" s="98">
        <v>0</v>
      </c>
      <c r="K1350" s="98">
        <v>0</v>
      </c>
      <c r="L1350" s="98">
        <v>0</v>
      </c>
      <c r="M1350" s="98">
        <v>0</v>
      </c>
      <c r="N1350" s="98">
        <v>0</v>
      </c>
      <c r="O1350" s="98">
        <v>0</v>
      </c>
      <c r="P1350" s="98">
        <v>0</v>
      </c>
      <c r="Q1350" s="98">
        <v>0</v>
      </c>
    </row>
    <row r="1351" spans="1:17" hidden="1" x14ac:dyDescent="0.25">
      <c r="A1351" s="92" t="s">
        <v>11</v>
      </c>
      <c r="B1351" s="92" t="s">
        <v>12</v>
      </c>
      <c r="C1351" s="92" t="s">
        <v>55</v>
      </c>
      <c r="D1351" s="92" t="s">
        <v>185</v>
      </c>
      <c r="E1351" s="92" t="s">
        <v>38</v>
      </c>
      <c r="F1351" s="92" t="s">
        <v>230</v>
      </c>
      <c r="G1351" s="92" t="s">
        <v>186</v>
      </c>
      <c r="H1351" s="98">
        <v>0</v>
      </c>
      <c r="I1351" s="98">
        <v>0</v>
      </c>
      <c r="J1351" s="98">
        <v>0</v>
      </c>
      <c r="K1351" s="98">
        <v>0</v>
      </c>
      <c r="L1351" s="98">
        <v>0</v>
      </c>
      <c r="M1351" s="98">
        <v>0</v>
      </c>
      <c r="N1351" s="98">
        <v>0</v>
      </c>
      <c r="O1351" s="98">
        <v>0</v>
      </c>
      <c r="P1351" s="98">
        <v>0</v>
      </c>
      <c r="Q1351" s="98">
        <v>0</v>
      </c>
    </row>
    <row r="1352" spans="1:17" hidden="1" x14ac:dyDescent="0.25">
      <c r="A1352" s="92" t="s">
        <v>11</v>
      </c>
      <c r="B1352" s="92" t="s">
        <v>12</v>
      </c>
      <c r="C1352" s="92" t="s">
        <v>55</v>
      </c>
      <c r="D1352" s="92" t="s">
        <v>187</v>
      </c>
      <c r="E1352" s="92" t="s">
        <v>41</v>
      </c>
      <c r="F1352" s="92" t="s">
        <v>230</v>
      </c>
      <c r="G1352" s="92" t="s">
        <v>186</v>
      </c>
      <c r="H1352" s="98">
        <v>0</v>
      </c>
      <c r="I1352" s="98">
        <v>0</v>
      </c>
      <c r="J1352" s="98">
        <v>0</v>
      </c>
      <c r="K1352" s="98">
        <v>0</v>
      </c>
      <c r="L1352" s="98">
        <v>0</v>
      </c>
      <c r="M1352" s="98">
        <v>0</v>
      </c>
      <c r="N1352" s="98">
        <v>0</v>
      </c>
      <c r="O1352" s="98">
        <v>0</v>
      </c>
      <c r="P1352" s="98">
        <v>0</v>
      </c>
      <c r="Q1352" s="98">
        <v>0</v>
      </c>
    </row>
    <row r="1353" spans="1:17" hidden="1" x14ac:dyDescent="0.25">
      <c r="A1353" s="92" t="s">
        <v>11</v>
      </c>
      <c r="B1353" s="92" t="s">
        <v>12</v>
      </c>
      <c r="C1353" s="92" t="s">
        <v>55</v>
      </c>
      <c r="D1353" s="92" t="s">
        <v>188</v>
      </c>
      <c r="E1353" s="92" t="s">
        <v>40</v>
      </c>
      <c r="F1353" s="92" t="s">
        <v>230</v>
      </c>
      <c r="G1353" s="92" t="s">
        <v>186</v>
      </c>
      <c r="H1353" s="98">
        <v>0</v>
      </c>
      <c r="I1353" s="98">
        <v>0</v>
      </c>
      <c r="J1353" s="98">
        <v>0</v>
      </c>
      <c r="K1353" s="98">
        <v>0</v>
      </c>
      <c r="L1353" s="98">
        <v>0</v>
      </c>
      <c r="M1353" s="98">
        <v>0</v>
      </c>
      <c r="N1353" s="98">
        <v>0</v>
      </c>
      <c r="O1353" s="98">
        <v>0</v>
      </c>
      <c r="P1353" s="98">
        <v>0</v>
      </c>
      <c r="Q1353" s="98">
        <v>0</v>
      </c>
    </row>
    <row r="1354" spans="1:17" hidden="1" x14ac:dyDescent="0.25">
      <c r="A1354" s="92" t="s">
        <v>11</v>
      </c>
      <c r="B1354" s="92" t="s">
        <v>12</v>
      </c>
      <c r="C1354" s="92" t="s">
        <v>55</v>
      </c>
      <c r="D1354" s="92" t="s">
        <v>185</v>
      </c>
      <c r="E1354" s="92" t="s">
        <v>38</v>
      </c>
      <c r="F1354" s="92" t="s">
        <v>210</v>
      </c>
      <c r="G1354" s="92" t="s">
        <v>186</v>
      </c>
      <c r="H1354" s="98">
        <v>0</v>
      </c>
      <c r="I1354" s="98">
        <v>0</v>
      </c>
      <c r="J1354" s="98">
        <v>0</v>
      </c>
      <c r="K1354" s="98">
        <v>0</v>
      </c>
      <c r="L1354" s="98">
        <v>0</v>
      </c>
      <c r="M1354" s="98">
        <v>0</v>
      </c>
      <c r="N1354" s="98">
        <v>0</v>
      </c>
      <c r="O1354" s="98">
        <v>0</v>
      </c>
      <c r="P1354" s="98">
        <v>0</v>
      </c>
      <c r="Q1354" s="98">
        <v>0</v>
      </c>
    </row>
    <row r="1355" spans="1:17" hidden="1" x14ac:dyDescent="0.25">
      <c r="A1355" s="92" t="s">
        <v>11</v>
      </c>
      <c r="B1355" s="92" t="s">
        <v>12</v>
      </c>
      <c r="C1355" s="92" t="s">
        <v>55</v>
      </c>
      <c r="D1355" s="92" t="s">
        <v>187</v>
      </c>
      <c r="E1355" s="92" t="s">
        <v>41</v>
      </c>
      <c r="F1355" s="92" t="s">
        <v>210</v>
      </c>
      <c r="G1355" s="92" t="s">
        <v>186</v>
      </c>
      <c r="H1355" s="98">
        <v>0</v>
      </c>
      <c r="I1355" s="98">
        <v>0</v>
      </c>
      <c r="J1355" s="98">
        <v>0</v>
      </c>
      <c r="K1355" s="98">
        <v>0</v>
      </c>
      <c r="L1355" s="98">
        <v>0</v>
      </c>
      <c r="M1355" s="98">
        <v>0</v>
      </c>
      <c r="N1355" s="98">
        <v>0</v>
      </c>
      <c r="O1355" s="98">
        <v>0</v>
      </c>
      <c r="P1355" s="98">
        <v>0</v>
      </c>
      <c r="Q1355" s="98">
        <v>0</v>
      </c>
    </row>
    <row r="1356" spans="1:17" hidden="1" x14ac:dyDescent="0.25">
      <c r="A1356" s="92" t="s">
        <v>11</v>
      </c>
      <c r="B1356" s="92" t="s">
        <v>12</v>
      </c>
      <c r="C1356" s="92" t="s">
        <v>55</v>
      </c>
      <c r="D1356" s="92" t="s">
        <v>188</v>
      </c>
      <c r="E1356" s="92" t="s">
        <v>40</v>
      </c>
      <c r="F1356" s="92" t="s">
        <v>210</v>
      </c>
      <c r="G1356" s="92" t="s">
        <v>186</v>
      </c>
      <c r="H1356" s="98">
        <v>0</v>
      </c>
      <c r="I1356" s="98">
        <v>0</v>
      </c>
      <c r="J1356" s="98">
        <v>0</v>
      </c>
      <c r="K1356" s="98">
        <v>0</v>
      </c>
      <c r="L1356" s="98">
        <v>0</v>
      </c>
      <c r="M1356" s="98">
        <v>0</v>
      </c>
      <c r="N1356" s="98">
        <v>0</v>
      </c>
      <c r="O1356" s="98">
        <v>0</v>
      </c>
      <c r="P1356" s="98">
        <v>0</v>
      </c>
      <c r="Q1356" s="98">
        <v>0</v>
      </c>
    </row>
    <row r="1357" spans="1:17" hidden="1" x14ac:dyDescent="0.25">
      <c r="A1357" s="92" t="s">
        <v>11</v>
      </c>
      <c r="B1357" s="92" t="s">
        <v>12</v>
      </c>
      <c r="C1357" s="92" t="s">
        <v>55</v>
      </c>
      <c r="D1357" s="92" t="s">
        <v>185</v>
      </c>
      <c r="E1357" s="92" t="s">
        <v>38</v>
      </c>
      <c r="F1357" s="92" t="s">
        <v>191</v>
      </c>
      <c r="G1357" s="92" t="s">
        <v>186</v>
      </c>
      <c r="H1357" s="98">
        <v>0</v>
      </c>
      <c r="I1357" s="98">
        <v>0</v>
      </c>
      <c r="J1357" s="98">
        <v>0</v>
      </c>
      <c r="K1357" s="98">
        <v>0</v>
      </c>
      <c r="L1357" s="98">
        <v>0</v>
      </c>
      <c r="M1357" s="98">
        <v>0</v>
      </c>
      <c r="N1357" s="98">
        <v>0</v>
      </c>
      <c r="O1357" s="98">
        <v>0</v>
      </c>
      <c r="P1357" s="98">
        <v>0</v>
      </c>
      <c r="Q1357" s="98">
        <v>0</v>
      </c>
    </row>
    <row r="1358" spans="1:17" hidden="1" x14ac:dyDescent="0.25">
      <c r="A1358" s="92" t="s">
        <v>11</v>
      </c>
      <c r="B1358" s="92" t="s">
        <v>12</v>
      </c>
      <c r="C1358" s="92" t="s">
        <v>55</v>
      </c>
      <c r="D1358" s="92" t="s">
        <v>187</v>
      </c>
      <c r="E1358" s="92" t="s">
        <v>41</v>
      </c>
      <c r="F1358" s="92" t="s">
        <v>191</v>
      </c>
      <c r="G1358" s="92" t="s">
        <v>186</v>
      </c>
      <c r="H1358" s="98">
        <v>0</v>
      </c>
      <c r="I1358" s="98">
        <v>0</v>
      </c>
      <c r="J1358" s="98">
        <v>0</v>
      </c>
      <c r="K1358" s="98">
        <v>0</v>
      </c>
      <c r="L1358" s="98">
        <v>0</v>
      </c>
      <c r="M1358" s="98">
        <v>0</v>
      </c>
      <c r="N1358" s="98">
        <v>0</v>
      </c>
      <c r="O1358" s="98">
        <v>0</v>
      </c>
      <c r="P1358" s="98">
        <v>0</v>
      </c>
      <c r="Q1358" s="98">
        <v>0</v>
      </c>
    </row>
    <row r="1359" spans="1:17" hidden="1" x14ac:dyDescent="0.25">
      <c r="A1359" s="92" t="s">
        <v>11</v>
      </c>
      <c r="B1359" s="92" t="s">
        <v>12</v>
      </c>
      <c r="C1359" s="92" t="s">
        <v>55</v>
      </c>
      <c r="D1359" s="92" t="s">
        <v>188</v>
      </c>
      <c r="E1359" s="92" t="s">
        <v>40</v>
      </c>
      <c r="F1359" s="92" t="s">
        <v>191</v>
      </c>
      <c r="G1359" s="92" t="s">
        <v>186</v>
      </c>
      <c r="H1359" s="98">
        <v>0</v>
      </c>
      <c r="I1359" s="98">
        <v>0</v>
      </c>
      <c r="J1359" s="98">
        <v>0</v>
      </c>
      <c r="K1359" s="98">
        <v>0</v>
      </c>
      <c r="L1359" s="98">
        <v>0</v>
      </c>
      <c r="M1359" s="98">
        <v>0</v>
      </c>
      <c r="N1359" s="98">
        <v>0</v>
      </c>
      <c r="O1359" s="98">
        <v>0</v>
      </c>
      <c r="P1359" s="98">
        <v>0</v>
      </c>
      <c r="Q1359" s="98">
        <v>0</v>
      </c>
    </row>
    <row r="1360" spans="1:17" hidden="1" x14ac:dyDescent="0.25">
      <c r="A1360" s="92" t="s">
        <v>11</v>
      </c>
      <c r="B1360" s="92" t="s">
        <v>12</v>
      </c>
      <c r="C1360" s="92" t="s">
        <v>55</v>
      </c>
      <c r="D1360" s="92" t="s">
        <v>185</v>
      </c>
      <c r="E1360" s="92" t="s">
        <v>38</v>
      </c>
      <c r="F1360" s="92" t="s">
        <v>231</v>
      </c>
      <c r="G1360" s="92" t="s">
        <v>186</v>
      </c>
      <c r="H1360" s="98">
        <v>0</v>
      </c>
      <c r="I1360" s="98">
        <v>0</v>
      </c>
      <c r="J1360" s="98">
        <v>0</v>
      </c>
      <c r="K1360" s="98">
        <v>0</v>
      </c>
      <c r="L1360" s="98">
        <v>0</v>
      </c>
      <c r="M1360" s="98">
        <v>0</v>
      </c>
      <c r="N1360" s="98">
        <v>0</v>
      </c>
      <c r="O1360" s="98">
        <v>0</v>
      </c>
      <c r="P1360" s="98">
        <v>0</v>
      </c>
      <c r="Q1360" s="98">
        <v>0</v>
      </c>
    </row>
    <row r="1361" spans="1:17" hidden="1" x14ac:dyDescent="0.25">
      <c r="A1361" s="92" t="s">
        <v>11</v>
      </c>
      <c r="B1361" s="92" t="s">
        <v>12</v>
      </c>
      <c r="C1361" s="92" t="s">
        <v>55</v>
      </c>
      <c r="D1361" s="92" t="s">
        <v>187</v>
      </c>
      <c r="E1361" s="92" t="s">
        <v>41</v>
      </c>
      <c r="F1361" s="92" t="s">
        <v>231</v>
      </c>
      <c r="G1361" s="92" t="s">
        <v>186</v>
      </c>
      <c r="H1361" s="98">
        <v>0</v>
      </c>
      <c r="I1361" s="98">
        <v>0</v>
      </c>
      <c r="J1361" s="98">
        <v>0</v>
      </c>
      <c r="K1361" s="98">
        <v>0</v>
      </c>
      <c r="L1361" s="98">
        <v>0</v>
      </c>
      <c r="M1361" s="98">
        <v>0</v>
      </c>
      <c r="N1361" s="98">
        <v>0</v>
      </c>
      <c r="O1361" s="98">
        <v>0</v>
      </c>
      <c r="P1361" s="98">
        <v>0</v>
      </c>
      <c r="Q1361" s="98">
        <v>0</v>
      </c>
    </row>
    <row r="1362" spans="1:17" hidden="1" x14ac:dyDescent="0.25">
      <c r="A1362" s="92" t="s">
        <v>11</v>
      </c>
      <c r="B1362" s="92" t="s">
        <v>12</v>
      </c>
      <c r="C1362" s="92" t="s">
        <v>55</v>
      </c>
      <c r="D1362" s="92" t="s">
        <v>188</v>
      </c>
      <c r="E1362" s="92" t="s">
        <v>40</v>
      </c>
      <c r="F1362" s="92" t="s">
        <v>231</v>
      </c>
      <c r="G1362" s="92" t="s">
        <v>186</v>
      </c>
      <c r="H1362" s="98">
        <v>0</v>
      </c>
      <c r="I1362" s="98">
        <v>0</v>
      </c>
      <c r="J1362" s="98">
        <v>0</v>
      </c>
      <c r="K1362" s="98">
        <v>0</v>
      </c>
      <c r="L1362" s="98">
        <v>0</v>
      </c>
      <c r="M1362" s="98">
        <v>0</v>
      </c>
      <c r="N1362" s="98">
        <v>0</v>
      </c>
      <c r="O1362" s="98">
        <v>0</v>
      </c>
      <c r="P1362" s="98">
        <v>0</v>
      </c>
      <c r="Q1362" s="98">
        <v>0</v>
      </c>
    </row>
    <row r="1363" spans="1:17" hidden="1" x14ac:dyDescent="0.25">
      <c r="A1363" s="92" t="s">
        <v>11</v>
      </c>
      <c r="B1363" s="92" t="s">
        <v>12</v>
      </c>
      <c r="C1363" s="92" t="s">
        <v>48</v>
      </c>
      <c r="D1363" s="92" t="s">
        <v>181</v>
      </c>
      <c r="E1363" s="92" t="s">
        <v>49</v>
      </c>
      <c r="F1363" s="92" t="s">
        <v>207</v>
      </c>
      <c r="G1363" s="92" t="s">
        <v>147</v>
      </c>
      <c r="H1363" s="98">
        <v>6237.5</v>
      </c>
      <c r="I1363" s="98">
        <v>7402.25</v>
      </c>
      <c r="J1363" s="99">
        <v>7781</v>
      </c>
      <c r="K1363" s="99">
        <v>9223.75</v>
      </c>
      <c r="L1363" s="99">
        <v>10379.75</v>
      </c>
      <c r="M1363" s="99">
        <v>11621.370976156957</v>
      </c>
      <c r="N1363" s="99">
        <v>13418.687608940767</v>
      </c>
      <c r="O1363" s="99">
        <v>15561.756051237013</v>
      </c>
      <c r="P1363" s="98">
        <v>16559.365002004335</v>
      </c>
      <c r="Q1363" s="98">
        <v>17081.340247254211</v>
      </c>
    </row>
    <row r="1364" spans="1:17" hidden="1" x14ac:dyDescent="0.25">
      <c r="A1364" s="92" t="s">
        <v>11</v>
      </c>
      <c r="B1364" s="92" t="s">
        <v>12</v>
      </c>
      <c r="C1364" s="92" t="s">
        <v>48</v>
      </c>
      <c r="D1364" s="92" t="s">
        <v>181</v>
      </c>
      <c r="E1364" s="92" t="s">
        <v>49</v>
      </c>
      <c r="F1364" s="92" t="s">
        <v>218</v>
      </c>
      <c r="G1364" s="92" t="s">
        <v>147</v>
      </c>
      <c r="H1364" s="98">
        <v>0</v>
      </c>
      <c r="I1364" s="98">
        <v>0</v>
      </c>
      <c r="J1364" s="98">
        <v>0</v>
      </c>
      <c r="K1364" s="98">
        <v>0</v>
      </c>
      <c r="L1364" s="98">
        <v>0</v>
      </c>
      <c r="M1364" s="98">
        <v>0</v>
      </c>
      <c r="N1364" s="98">
        <v>0</v>
      </c>
      <c r="O1364" s="98">
        <v>0</v>
      </c>
      <c r="P1364" s="98">
        <v>0</v>
      </c>
      <c r="Q1364" s="98">
        <v>0</v>
      </c>
    </row>
    <row r="1365" spans="1:17" hidden="1" x14ac:dyDescent="0.25">
      <c r="A1365" s="92" t="s">
        <v>11</v>
      </c>
      <c r="B1365" s="92" t="s">
        <v>12</v>
      </c>
      <c r="C1365" s="92" t="s">
        <v>48</v>
      </c>
      <c r="D1365" s="92" t="s">
        <v>181</v>
      </c>
      <c r="E1365" s="92" t="s">
        <v>49</v>
      </c>
      <c r="F1365" s="92" t="s">
        <v>194</v>
      </c>
      <c r="G1365" s="92" t="s">
        <v>147</v>
      </c>
      <c r="H1365" s="98">
        <v>0</v>
      </c>
      <c r="I1365" s="98">
        <v>0</v>
      </c>
      <c r="J1365" s="99">
        <v>0</v>
      </c>
      <c r="K1365" s="99">
        <v>0</v>
      </c>
      <c r="L1365" s="99">
        <v>0</v>
      </c>
      <c r="M1365" s="99">
        <v>0</v>
      </c>
      <c r="N1365" s="99">
        <v>0</v>
      </c>
      <c r="O1365" s="99">
        <v>0</v>
      </c>
      <c r="P1365" s="98">
        <v>0</v>
      </c>
      <c r="Q1365" s="98">
        <v>0</v>
      </c>
    </row>
    <row r="1366" spans="1:17" hidden="1" x14ac:dyDescent="0.25">
      <c r="A1366" s="92" t="s">
        <v>11</v>
      </c>
      <c r="B1366" s="92" t="s">
        <v>12</v>
      </c>
      <c r="C1366" s="92" t="s">
        <v>48</v>
      </c>
      <c r="D1366" s="92" t="s">
        <v>181</v>
      </c>
      <c r="E1366" s="92" t="s">
        <v>49</v>
      </c>
      <c r="F1366" s="92" t="s">
        <v>205</v>
      </c>
      <c r="G1366" s="92" t="s">
        <v>147</v>
      </c>
      <c r="H1366" s="98">
        <v>9539.25</v>
      </c>
      <c r="I1366" s="98">
        <v>9856.75</v>
      </c>
      <c r="J1366" s="99">
        <v>10733.5</v>
      </c>
      <c r="K1366" s="99">
        <v>11719.25</v>
      </c>
      <c r="L1366" s="99">
        <v>12906</v>
      </c>
      <c r="M1366" s="99">
        <v>12306</v>
      </c>
      <c r="N1366" s="99">
        <v>11614.75</v>
      </c>
      <c r="O1366" s="99">
        <v>11099.75</v>
      </c>
      <c r="P1366" s="98">
        <v>10441.5</v>
      </c>
      <c r="Q1366" s="98">
        <v>11172.5</v>
      </c>
    </row>
    <row r="1367" spans="1:17" hidden="1" x14ac:dyDescent="0.25">
      <c r="A1367" s="92" t="s">
        <v>11</v>
      </c>
      <c r="B1367" s="92" t="s">
        <v>12</v>
      </c>
      <c r="C1367" s="92" t="s">
        <v>48</v>
      </c>
      <c r="D1367" s="92" t="s">
        <v>181</v>
      </c>
      <c r="E1367" s="92" t="s">
        <v>49</v>
      </c>
      <c r="F1367" s="92" t="s">
        <v>204</v>
      </c>
      <c r="G1367" s="92" t="s">
        <v>147</v>
      </c>
      <c r="H1367" s="98">
        <v>11299.75</v>
      </c>
      <c r="I1367" s="98">
        <v>11769</v>
      </c>
      <c r="J1367" s="99">
        <v>12093.5</v>
      </c>
      <c r="K1367" s="99">
        <v>12349.75</v>
      </c>
      <c r="L1367" s="99">
        <v>12317.5</v>
      </c>
      <c r="M1367" s="99">
        <v>13304.5</v>
      </c>
      <c r="N1367" s="99">
        <v>14120.25</v>
      </c>
      <c r="O1367" s="99">
        <v>14755.25</v>
      </c>
      <c r="P1367" s="98">
        <v>14873.5</v>
      </c>
      <c r="Q1367" s="98">
        <v>18505.75</v>
      </c>
    </row>
    <row r="1368" spans="1:17" hidden="1" x14ac:dyDescent="0.25">
      <c r="A1368" s="92" t="s">
        <v>11</v>
      </c>
      <c r="B1368" s="92" t="s">
        <v>12</v>
      </c>
      <c r="C1368" s="92" t="s">
        <v>48</v>
      </c>
      <c r="D1368" s="92" t="s">
        <v>181</v>
      </c>
      <c r="E1368" s="92" t="s">
        <v>49</v>
      </c>
      <c r="F1368" s="92" t="s">
        <v>199</v>
      </c>
      <c r="G1368" s="92" t="s">
        <v>147</v>
      </c>
      <c r="H1368" s="98">
        <v>43692.257505262452</v>
      </c>
      <c r="I1368" s="98">
        <v>47770.915727844345</v>
      </c>
      <c r="J1368" s="99">
        <v>51412.44045863182</v>
      </c>
      <c r="K1368" s="99">
        <v>53594.726151116905</v>
      </c>
      <c r="L1368" s="99">
        <v>54307.263075146744</v>
      </c>
      <c r="M1368" s="99">
        <v>57189.594536057244</v>
      </c>
      <c r="N1368" s="99">
        <v>61047.054447388386</v>
      </c>
      <c r="O1368" s="99">
        <v>64944.047059732417</v>
      </c>
      <c r="P1368" s="98">
        <v>71417.137542129305</v>
      </c>
      <c r="Q1368" s="98">
        <v>75302.28806140332</v>
      </c>
    </row>
    <row r="1369" spans="1:17" hidden="1" x14ac:dyDescent="0.25">
      <c r="A1369" s="92" t="s">
        <v>11</v>
      </c>
      <c r="B1369" s="92" t="s">
        <v>12</v>
      </c>
      <c r="C1369" s="92" t="s">
        <v>48</v>
      </c>
      <c r="D1369" s="92" t="s">
        <v>181</v>
      </c>
      <c r="E1369" s="92" t="s">
        <v>49</v>
      </c>
      <c r="F1369" s="92" t="s">
        <v>233</v>
      </c>
      <c r="G1369" s="92" t="s">
        <v>147</v>
      </c>
      <c r="H1369" s="98">
        <v>0</v>
      </c>
      <c r="I1369" s="98">
        <v>0</v>
      </c>
      <c r="J1369" s="99">
        <v>0</v>
      </c>
      <c r="K1369" s="99">
        <v>0</v>
      </c>
      <c r="L1369" s="99">
        <v>0</v>
      </c>
      <c r="M1369" s="99">
        <v>0</v>
      </c>
      <c r="N1369" s="99">
        <v>0</v>
      </c>
      <c r="O1369" s="99">
        <v>0</v>
      </c>
      <c r="P1369" s="98">
        <v>0</v>
      </c>
      <c r="Q1369" s="98">
        <v>0</v>
      </c>
    </row>
    <row r="1370" spans="1:17" hidden="1" x14ac:dyDescent="0.25">
      <c r="A1370" s="92" t="s">
        <v>11</v>
      </c>
      <c r="B1370" s="92" t="s">
        <v>12</v>
      </c>
      <c r="C1370" s="92" t="s">
        <v>48</v>
      </c>
      <c r="D1370" s="92" t="s">
        <v>181</v>
      </c>
      <c r="E1370" s="92" t="s">
        <v>49</v>
      </c>
      <c r="F1370" s="92" t="s">
        <v>220</v>
      </c>
      <c r="G1370" s="92" t="s">
        <v>147</v>
      </c>
      <c r="H1370" s="98">
        <v>0</v>
      </c>
      <c r="I1370" s="98">
        <v>0</v>
      </c>
      <c r="J1370" s="99">
        <v>0</v>
      </c>
      <c r="K1370" s="99">
        <v>0</v>
      </c>
      <c r="L1370" s="99">
        <v>0</v>
      </c>
      <c r="M1370" s="99">
        <v>0</v>
      </c>
      <c r="N1370" s="99">
        <v>0</v>
      </c>
      <c r="O1370" s="99">
        <v>0</v>
      </c>
      <c r="P1370" s="98">
        <v>0</v>
      </c>
      <c r="Q1370" s="98">
        <v>0</v>
      </c>
    </row>
    <row r="1371" spans="1:17" hidden="1" x14ac:dyDescent="0.25">
      <c r="A1371" s="92" t="s">
        <v>11</v>
      </c>
      <c r="B1371" s="92" t="s">
        <v>12</v>
      </c>
      <c r="C1371" s="92" t="s">
        <v>48</v>
      </c>
      <c r="D1371" s="92" t="s">
        <v>181</v>
      </c>
      <c r="E1371" s="92" t="s">
        <v>49</v>
      </c>
      <c r="F1371" s="92" t="s">
        <v>221</v>
      </c>
      <c r="G1371" s="92" t="s">
        <v>147</v>
      </c>
      <c r="H1371" s="98">
        <v>5174.9924947375457</v>
      </c>
      <c r="I1371" s="98">
        <v>5252.5842721556583</v>
      </c>
      <c r="J1371" s="99">
        <v>5534.5595413681822</v>
      </c>
      <c r="K1371" s="99">
        <v>5371.0238488830928</v>
      </c>
      <c r="L1371" s="99">
        <v>4360.4869248532577</v>
      </c>
      <c r="M1371" s="99">
        <v>3824.0344877858029</v>
      </c>
      <c r="N1371" s="99">
        <v>3900.0079436708529</v>
      </c>
      <c r="O1371" s="99">
        <v>3908.9468890305711</v>
      </c>
      <c r="P1371" s="98">
        <v>3384.2474558663639</v>
      </c>
      <c r="Q1371" s="98">
        <v>3272.3716913424651</v>
      </c>
    </row>
    <row r="1372" spans="1:17" hidden="1" x14ac:dyDescent="0.25">
      <c r="A1372" s="92" t="s">
        <v>11</v>
      </c>
      <c r="B1372" s="92" t="s">
        <v>12</v>
      </c>
      <c r="C1372" s="92" t="s">
        <v>48</v>
      </c>
      <c r="D1372" s="92" t="s">
        <v>181</v>
      </c>
      <c r="E1372" s="92" t="s">
        <v>49</v>
      </c>
      <c r="F1372" s="92" t="s">
        <v>201</v>
      </c>
      <c r="G1372" s="92" t="s">
        <v>147</v>
      </c>
      <c r="H1372" s="98">
        <v>16308.25</v>
      </c>
      <c r="I1372" s="98">
        <v>16495.5</v>
      </c>
      <c r="J1372" s="99">
        <v>17777.5</v>
      </c>
      <c r="K1372" s="99">
        <v>18188.75</v>
      </c>
      <c r="L1372" s="99">
        <v>17824.5</v>
      </c>
      <c r="M1372" s="99">
        <v>20241.25</v>
      </c>
      <c r="N1372" s="99">
        <v>26123.125</v>
      </c>
      <c r="O1372" s="99">
        <v>32836.625</v>
      </c>
      <c r="P1372" s="98">
        <v>21603.75</v>
      </c>
      <c r="Q1372" s="98">
        <v>37326.5</v>
      </c>
    </row>
    <row r="1373" spans="1:17" hidden="1" x14ac:dyDescent="0.25">
      <c r="A1373" s="92" t="s">
        <v>11</v>
      </c>
      <c r="B1373" s="92" t="s">
        <v>12</v>
      </c>
      <c r="C1373" s="92" t="s">
        <v>48</v>
      </c>
      <c r="D1373" s="92" t="s">
        <v>181</v>
      </c>
      <c r="E1373" s="92" t="s">
        <v>49</v>
      </c>
      <c r="F1373" s="92" t="s">
        <v>196</v>
      </c>
      <c r="G1373" s="92" t="s">
        <v>147</v>
      </c>
      <c r="H1373" s="98">
        <v>26059.911593185192</v>
      </c>
      <c r="I1373" s="98">
        <v>25932.50313964779</v>
      </c>
      <c r="J1373" s="99">
        <v>27626.502979790333</v>
      </c>
      <c r="K1373" s="99">
        <v>30020.289287321648</v>
      </c>
      <c r="L1373" s="99">
        <v>30935.455236102029</v>
      </c>
      <c r="M1373" s="99">
        <v>31716.531863079017</v>
      </c>
      <c r="N1373" s="99">
        <v>32785.600582871666</v>
      </c>
      <c r="O1373" s="99">
        <v>32746.662202260111</v>
      </c>
      <c r="P1373" s="98">
        <v>53135.127531804348</v>
      </c>
      <c r="Q1373" s="98">
        <v>48277.740700315575</v>
      </c>
    </row>
    <row r="1374" spans="1:17" hidden="1" x14ac:dyDescent="0.25">
      <c r="A1374" s="92" t="s">
        <v>11</v>
      </c>
      <c r="B1374" s="92" t="s">
        <v>12</v>
      </c>
      <c r="C1374" s="92" t="s">
        <v>48</v>
      </c>
      <c r="D1374" s="92" t="s">
        <v>181</v>
      </c>
      <c r="E1374" s="92" t="s">
        <v>49</v>
      </c>
      <c r="F1374" s="92" t="s">
        <v>197</v>
      </c>
      <c r="G1374" s="92" t="s">
        <v>147</v>
      </c>
      <c r="H1374" s="98">
        <v>34614.25</v>
      </c>
      <c r="I1374" s="98">
        <v>35484.5</v>
      </c>
      <c r="J1374" s="99">
        <v>38520</v>
      </c>
      <c r="K1374" s="99">
        <v>39543.25</v>
      </c>
      <c r="L1374" s="99">
        <v>39332</v>
      </c>
      <c r="M1374" s="99">
        <v>38645.5</v>
      </c>
      <c r="N1374" s="99">
        <v>41213.125</v>
      </c>
      <c r="O1374" s="99">
        <v>44902.625</v>
      </c>
      <c r="P1374" s="98">
        <v>50274.350388018407</v>
      </c>
      <c r="Q1374" s="98">
        <v>56581.675546748862</v>
      </c>
    </row>
    <row r="1375" spans="1:17" hidden="1" x14ac:dyDescent="0.25">
      <c r="A1375" s="92" t="s">
        <v>11</v>
      </c>
      <c r="B1375" s="92" t="s">
        <v>12</v>
      </c>
      <c r="C1375" s="92" t="s">
        <v>48</v>
      </c>
      <c r="D1375" s="92" t="s">
        <v>181</v>
      </c>
      <c r="E1375" s="92" t="s">
        <v>49</v>
      </c>
      <c r="F1375" s="92" t="s">
        <v>222</v>
      </c>
      <c r="G1375" s="92" t="s">
        <v>147</v>
      </c>
      <c r="H1375" s="98">
        <v>0</v>
      </c>
      <c r="I1375" s="98">
        <v>0</v>
      </c>
      <c r="J1375" s="99">
        <v>0</v>
      </c>
      <c r="K1375" s="99">
        <v>0</v>
      </c>
      <c r="L1375" s="99">
        <v>0</v>
      </c>
      <c r="M1375" s="99">
        <v>0</v>
      </c>
      <c r="N1375" s="99">
        <v>0</v>
      </c>
      <c r="O1375" s="99">
        <v>0</v>
      </c>
      <c r="P1375" s="98">
        <v>0</v>
      </c>
      <c r="Q1375" s="98">
        <v>0</v>
      </c>
    </row>
    <row r="1376" spans="1:17" hidden="1" x14ac:dyDescent="0.25">
      <c r="A1376" s="92" t="s">
        <v>11</v>
      </c>
      <c r="B1376" s="92" t="s">
        <v>12</v>
      </c>
      <c r="C1376" s="92" t="s">
        <v>48</v>
      </c>
      <c r="D1376" s="92" t="s">
        <v>181</v>
      </c>
      <c r="E1376" s="92" t="s">
        <v>49</v>
      </c>
      <c r="F1376" s="92" t="s">
        <v>223</v>
      </c>
      <c r="G1376" s="92" t="s">
        <v>147</v>
      </c>
      <c r="H1376" s="98">
        <v>0</v>
      </c>
      <c r="I1376" s="98">
        <v>0</v>
      </c>
      <c r="J1376" s="99">
        <v>0</v>
      </c>
      <c r="K1376" s="99">
        <v>0</v>
      </c>
      <c r="L1376" s="99">
        <v>0</v>
      </c>
      <c r="M1376" s="99">
        <v>0</v>
      </c>
      <c r="N1376" s="99">
        <v>0</v>
      </c>
      <c r="O1376" s="99">
        <v>0</v>
      </c>
      <c r="P1376" s="98">
        <v>0</v>
      </c>
      <c r="Q1376" s="98">
        <v>0</v>
      </c>
    </row>
    <row r="1377" spans="1:17" hidden="1" x14ac:dyDescent="0.25">
      <c r="A1377" s="92" t="s">
        <v>11</v>
      </c>
      <c r="B1377" s="92" t="s">
        <v>12</v>
      </c>
      <c r="C1377" s="92" t="s">
        <v>48</v>
      </c>
      <c r="D1377" s="92" t="s">
        <v>181</v>
      </c>
      <c r="E1377" s="92" t="s">
        <v>49</v>
      </c>
      <c r="F1377" s="92" t="s">
        <v>266</v>
      </c>
      <c r="G1377" s="92" t="s">
        <v>147</v>
      </c>
      <c r="H1377" s="98">
        <v>0</v>
      </c>
      <c r="I1377" s="98">
        <v>0</v>
      </c>
      <c r="J1377" s="99">
        <v>0</v>
      </c>
      <c r="K1377" s="99">
        <v>0</v>
      </c>
      <c r="L1377" s="99">
        <v>0</v>
      </c>
      <c r="M1377" s="99">
        <v>0</v>
      </c>
      <c r="N1377" s="99">
        <v>0</v>
      </c>
      <c r="O1377" s="99">
        <v>0</v>
      </c>
      <c r="P1377" s="98">
        <v>0</v>
      </c>
      <c r="Q1377" s="98">
        <v>0</v>
      </c>
    </row>
    <row r="1378" spans="1:17" hidden="1" x14ac:dyDescent="0.25">
      <c r="A1378" s="92" t="s">
        <v>11</v>
      </c>
      <c r="B1378" s="92" t="s">
        <v>12</v>
      </c>
      <c r="C1378" s="92" t="s">
        <v>48</v>
      </c>
      <c r="D1378" s="92" t="s">
        <v>181</v>
      </c>
      <c r="E1378" s="92" t="s">
        <v>49</v>
      </c>
      <c r="F1378" s="92" t="s">
        <v>224</v>
      </c>
      <c r="G1378" s="92" t="s">
        <v>147</v>
      </c>
      <c r="H1378" s="98">
        <v>15116.33840681481</v>
      </c>
      <c r="I1378" s="98">
        <v>17115.996860352207</v>
      </c>
      <c r="J1378" s="99">
        <v>20504.997020209667</v>
      </c>
      <c r="K1378" s="99">
        <v>28516.210712678356</v>
      </c>
      <c r="L1378" s="99">
        <v>34557.794763897968</v>
      </c>
      <c r="M1378" s="99">
        <v>38674.218136920987</v>
      </c>
      <c r="N1378" s="99">
        <v>41753.774417128327</v>
      </c>
      <c r="O1378" s="99">
        <v>45737.212797739892</v>
      </c>
      <c r="P1378" s="98">
        <v>45631.272080177252</v>
      </c>
      <c r="Q1378" s="98">
        <v>51633.083752935563</v>
      </c>
    </row>
    <row r="1379" spans="1:17" hidden="1" x14ac:dyDescent="0.25">
      <c r="A1379" s="92" t="s">
        <v>11</v>
      </c>
      <c r="B1379" s="92" t="s">
        <v>12</v>
      </c>
      <c r="C1379" s="92" t="s">
        <v>48</v>
      </c>
      <c r="D1379" s="92" t="s">
        <v>181</v>
      </c>
      <c r="E1379" s="92" t="s">
        <v>49</v>
      </c>
      <c r="F1379" s="92" t="s">
        <v>203</v>
      </c>
      <c r="G1379" s="92" t="s">
        <v>147</v>
      </c>
      <c r="H1379" s="98">
        <v>31494</v>
      </c>
      <c r="I1379" s="98">
        <v>33247.25</v>
      </c>
      <c r="J1379" s="99">
        <v>35826</v>
      </c>
      <c r="K1379" s="99">
        <v>38101</v>
      </c>
      <c r="L1379" s="99">
        <v>38529.25</v>
      </c>
      <c r="M1379" s="99">
        <v>39352.5</v>
      </c>
      <c r="N1379" s="99">
        <v>44035.125</v>
      </c>
      <c r="O1379" s="99">
        <v>49490.88134727742</v>
      </c>
      <c r="P1379" s="98">
        <v>52580.707483703693</v>
      </c>
      <c r="Q1379" s="98">
        <v>45747.574956606877</v>
      </c>
    </row>
    <row r="1380" spans="1:17" hidden="1" x14ac:dyDescent="0.25">
      <c r="A1380" s="92" t="s">
        <v>11</v>
      </c>
      <c r="B1380" s="92" t="s">
        <v>12</v>
      </c>
      <c r="C1380" s="92" t="s">
        <v>48</v>
      </c>
      <c r="D1380" s="92" t="s">
        <v>181</v>
      </c>
      <c r="E1380" s="92" t="s">
        <v>49</v>
      </c>
      <c r="F1380" s="92" t="s">
        <v>209</v>
      </c>
      <c r="G1380" s="92" t="s">
        <v>147</v>
      </c>
      <c r="H1380" s="98">
        <v>6702.25</v>
      </c>
      <c r="I1380" s="98">
        <v>7728.75</v>
      </c>
      <c r="J1380" s="99">
        <v>7936.75</v>
      </c>
      <c r="K1380" s="99">
        <v>8208</v>
      </c>
      <c r="L1380" s="99">
        <v>10296</v>
      </c>
      <c r="M1380" s="99">
        <v>11036</v>
      </c>
      <c r="N1380" s="99">
        <v>12540.5</v>
      </c>
      <c r="O1380" s="99">
        <v>14510.5</v>
      </c>
      <c r="P1380" s="98">
        <v>16668</v>
      </c>
      <c r="Q1380" s="98">
        <v>17540.25</v>
      </c>
    </row>
    <row r="1381" spans="1:17" hidden="1" x14ac:dyDescent="0.25">
      <c r="A1381" s="92" t="s">
        <v>11</v>
      </c>
      <c r="B1381" s="92" t="s">
        <v>12</v>
      </c>
      <c r="C1381" s="92" t="s">
        <v>48</v>
      </c>
      <c r="D1381" s="92" t="s">
        <v>181</v>
      </c>
      <c r="E1381" s="92" t="s">
        <v>49</v>
      </c>
      <c r="F1381" s="92" t="s">
        <v>208</v>
      </c>
      <c r="G1381" s="92" t="s">
        <v>147</v>
      </c>
      <c r="H1381" s="98">
        <v>0</v>
      </c>
      <c r="I1381" s="98">
        <v>0</v>
      </c>
      <c r="J1381" s="99">
        <v>0</v>
      </c>
      <c r="K1381" s="99">
        <v>0</v>
      </c>
      <c r="L1381" s="99">
        <v>0</v>
      </c>
      <c r="M1381" s="99">
        <v>0</v>
      </c>
      <c r="N1381" s="99">
        <v>0</v>
      </c>
      <c r="O1381" s="99">
        <v>0</v>
      </c>
      <c r="P1381" s="98">
        <v>0</v>
      </c>
      <c r="Q1381" s="98">
        <v>0</v>
      </c>
    </row>
    <row r="1382" spans="1:17" hidden="1" x14ac:dyDescent="0.25">
      <c r="A1382" s="92" t="s">
        <v>11</v>
      </c>
      <c r="B1382" s="92" t="s">
        <v>12</v>
      </c>
      <c r="C1382" s="92" t="s">
        <v>48</v>
      </c>
      <c r="D1382" s="92" t="s">
        <v>181</v>
      </c>
      <c r="E1382" s="92" t="s">
        <v>49</v>
      </c>
      <c r="F1382" s="92" t="s">
        <v>202</v>
      </c>
      <c r="G1382" s="92" t="s">
        <v>147</v>
      </c>
      <c r="H1382" s="98">
        <v>13338.25</v>
      </c>
      <c r="I1382" s="98">
        <v>14525.75</v>
      </c>
      <c r="J1382" s="99">
        <v>15509</v>
      </c>
      <c r="K1382" s="99">
        <v>15358.5</v>
      </c>
      <c r="L1382" s="99">
        <v>14615.75</v>
      </c>
      <c r="M1382" s="99">
        <v>14825.75</v>
      </c>
      <c r="N1382" s="99">
        <v>15228.375</v>
      </c>
      <c r="O1382" s="99">
        <v>15982.61865272258</v>
      </c>
      <c r="P1382" s="98">
        <v>18520.042516296307</v>
      </c>
      <c r="Q1382" s="98">
        <v>21592.675043393119</v>
      </c>
    </row>
    <row r="1383" spans="1:17" hidden="1" x14ac:dyDescent="0.25">
      <c r="A1383" s="92" t="s">
        <v>11</v>
      </c>
      <c r="B1383" s="92" t="s">
        <v>12</v>
      </c>
      <c r="C1383" s="92" t="s">
        <v>48</v>
      </c>
      <c r="D1383" s="92" t="s">
        <v>181</v>
      </c>
      <c r="E1383" s="92" t="s">
        <v>49</v>
      </c>
      <c r="F1383" s="92" t="s">
        <v>225</v>
      </c>
      <c r="G1383" s="92" t="s">
        <v>147</v>
      </c>
      <c r="H1383" s="98">
        <v>0</v>
      </c>
      <c r="I1383" s="98">
        <v>0</v>
      </c>
      <c r="J1383" s="99">
        <v>0</v>
      </c>
      <c r="K1383" s="99">
        <v>0</v>
      </c>
      <c r="L1383" s="99">
        <v>0</v>
      </c>
      <c r="M1383" s="99">
        <v>0</v>
      </c>
      <c r="N1383" s="99">
        <v>0</v>
      </c>
      <c r="O1383" s="99">
        <v>0</v>
      </c>
      <c r="P1383" s="98">
        <v>0</v>
      </c>
      <c r="Q1383" s="98">
        <v>0</v>
      </c>
    </row>
    <row r="1384" spans="1:17" hidden="1" x14ac:dyDescent="0.25">
      <c r="A1384" s="92" t="s">
        <v>11</v>
      </c>
      <c r="B1384" s="92" t="s">
        <v>12</v>
      </c>
      <c r="C1384" s="92" t="s">
        <v>48</v>
      </c>
      <c r="D1384" s="92" t="s">
        <v>181</v>
      </c>
      <c r="E1384" s="92" t="s">
        <v>49</v>
      </c>
      <c r="F1384" s="92" t="s">
        <v>226</v>
      </c>
      <c r="G1384" s="92" t="s">
        <v>147</v>
      </c>
      <c r="H1384" s="98">
        <v>0</v>
      </c>
      <c r="I1384" s="98">
        <v>0</v>
      </c>
      <c r="J1384" s="99">
        <v>0</v>
      </c>
      <c r="K1384" s="99">
        <v>0</v>
      </c>
      <c r="L1384" s="99">
        <v>0</v>
      </c>
      <c r="M1384" s="99">
        <v>0</v>
      </c>
      <c r="N1384" s="99">
        <v>0</v>
      </c>
      <c r="O1384" s="99">
        <v>0</v>
      </c>
      <c r="P1384" s="98">
        <v>0</v>
      </c>
      <c r="Q1384" s="98">
        <v>0</v>
      </c>
    </row>
    <row r="1385" spans="1:17" hidden="1" x14ac:dyDescent="0.25">
      <c r="A1385" s="92" t="s">
        <v>11</v>
      </c>
      <c r="B1385" s="92" t="s">
        <v>12</v>
      </c>
      <c r="C1385" s="92" t="s">
        <v>48</v>
      </c>
      <c r="D1385" s="92" t="s">
        <v>181</v>
      </c>
      <c r="E1385" s="92" t="s">
        <v>49</v>
      </c>
      <c r="F1385" s="92" t="s">
        <v>206</v>
      </c>
      <c r="G1385" s="92" t="s">
        <v>147</v>
      </c>
      <c r="H1385" s="98">
        <v>5801.4344926640442</v>
      </c>
      <c r="I1385" s="98">
        <v>6631.4903002921828</v>
      </c>
      <c r="J1385" s="99">
        <v>7434.3294340903731</v>
      </c>
      <c r="K1385" s="99">
        <v>8174.9579664474995</v>
      </c>
      <c r="L1385" s="99">
        <v>9462.5976004898075</v>
      </c>
      <c r="M1385" s="99">
        <v>11012.712994290699</v>
      </c>
      <c r="N1385" s="99">
        <v>11548.790574321843</v>
      </c>
      <c r="O1385" s="99">
        <v>12084.070466530904</v>
      </c>
      <c r="P1385" s="98">
        <v>12075.635944045507</v>
      </c>
      <c r="Q1385" s="98">
        <v>12532.662013536552</v>
      </c>
    </row>
    <row r="1386" spans="1:17" hidden="1" x14ac:dyDescent="0.25">
      <c r="A1386" s="92" t="s">
        <v>11</v>
      </c>
      <c r="B1386" s="92" t="s">
        <v>12</v>
      </c>
      <c r="C1386" s="92" t="s">
        <v>48</v>
      </c>
      <c r="D1386" s="92" t="s">
        <v>181</v>
      </c>
      <c r="E1386" s="92" t="s">
        <v>49</v>
      </c>
      <c r="F1386" s="92" t="s">
        <v>232</v>
      </c>
      <c r="G1386" s="92" t="s">
        <v>147</v>
      </c>
      <c r="H1386" s="98">
        <v>23019.608697540352</v>
      </c>
      <c r="I1386" s="98">
        <v>24331.667616701867</v>
      </c>
      <c r="J1386" s="99">
        <v>24687.628210854884</v>
      </c>
      <c r="K1386" s="99">
        <v>24602.413864690192</v>
      </c>
      <c r="L1386" s="99">
        <v>24884.784662233116</v>
      </c>
      <c r="M1386" s="99">
        <v>24138.756740140911</v>
      </c>
      <c r="N1386" s="99">
        <v>26972.45093015597</v>
      </c>
      <c r="O1386" s="99">
        <v>29712.094011885176</v>
      </c>
      <c r="P1386" s="98">
        <v>27981.526340481389</v>
      </c>
      <c r="Q1386" s="98">
        <v>31778.687328414322</v>
      </c>
    </row>
    <row r="1387" spans="1:17" hidden="1" x14ac:dyDescent="0.25">
      <c r="A1387" s="92" t="s">
        <v>11</v>
      </c>
      <c r="B1387" s="92" t="s">
        <v>12</v>
      </c>
      <c r="C1387" s="92" t="s">
        <v>48</v>
      </c>
      <c r="D1387" s="92" t="s">
        <v>181</v>
      </c>
      <c r="E1387" s="92" t="s">
        <v>49</v>
      </c>
      <c r="F1387" s="92" t="s">
        <v>200</v>
      </c>
      <c r="G1387" s="92" t="s">
        <v>147</v>
      </c>
      <c r="H1387" s="98">
        <v>29790.706809795607</v>
      </c>
      <c r="I1387" s="98">
        <v>32189.592083005951</v>
      </c>
      <c r="J1387" s="99">
        <v>34480.292355054742</v>
      </c>
      <c r="K1387" s="99">
        <v>38027.878168862306</v>
      </c>
      <c r="L1387" s="99">
        <v>40191.367737277076</v>
      </c>
      <c r="M1387" s="99">
        <v>43637.280265568384</v>
      </c>
      <c r="N1387" s="99">
        <v>47047.633495522183</v>
      </c>
      <c r="O1387" s="99">
        <v>51307.210521583918</v>
      </c>
      <c r="P1387" s="98">
        <v>45704.087715473106</v>
      </c>
      <c r="Q1387" s="98">
        <v>54585.150658049126</v>
      </c>
    </row>
    <row r="1388" spans="1:17" hidden="1" x14ac:dyDescent="0.25">
      <c r="A1388" s="92" t="s">
        <v>11</v>
      </c>
      <c r="B1388" s="92" t="s">
        <v>12</v>
      </c>
      <c r="C1388" s="92" t="s">
        <v>48</v>
      </c>
      <c r="D1388" s="92" t="s">
        <v>181</v>
      </c>
      <c r="E1388" s="92" t="s">
        <v>49</v>
      </c>
      <c r="F1388" s="92" t="s">
        <v>227</v>
      </c>
      <c r="G1388" s="92" t="s">
        <v>147</v>
      </c>
      <c r="H1388" s="98">
        <v>0</v>
      </c>
      <c r="I1388" s="98">
        <v>0</v>
      </c>
      <c r="J1388" s="99">
        <v>0</v>
      </c>
      <c r="K1388" s="99">
        <v>0</v>
      </c>
      <c r="L1388" s="99">
        <v>0</v>
      </c>
      <c r="M1388" s="99">
        <v>0</v>
      </c>
      <c r="N1388" s="99">
        <v>0</v>
      </c>
      <c r="O1388" s="99">
        <v>0</v>
      </c>
      <c r="P1388" s="98">
        <v>0</v>
      </c>
      <c r="Q1388" s="98">
        <v>0</v>
      </c>
    </row>
    <row r="1389" spans="1:17" hidden="1" x14ac:dyDescent="0.25">
      <c r="A1389" s="92" t="s">
        <v>11</v>
      </c>
      <c r="B1389" s="92" t="s">
        <v>12</v>
      </c>
      <c r="C1389" s="92" t="s">
        <v>48</v>
      </c>
      <c r="D1389" s="92" t="s">
        <v>181</v>
      </c>
      <c r="E1389" s="92" t="s">
        <v>49</v>
      </c>
      <c r="F1389" s="92" t="s">
        <v>228</v>
      </c>
      <c r="G1389" s="92" t="s">
        <v>147</v>
      </c>
      <c r="H1389" s="98">
        <v>0</v>
      </c>
      <c r="I1389" s="98">
        <v>0</v>
      </c>
      <c r="J1389" s="99">
        <v>0</v>
      </c>
      <c r="K1389" s="99">
        <v>0</v>
      </c>
      <c r="L1389" s="99">
        <v>0</v>
      </c>
      <c r="M1389" s="99">
        <v>0</v>
      </c>
      <c r="N1389" s="99">
        <v>0</v>
      </c>
      <c r="O1389" s="99">
        <v>0</v>
      </c>
      <c r="P1389" s="98">
        <v>0</v>
      </c>
      <c r="Q1389" s="98">
        <v>0</v>
      </c>
    </row>
    <row r="1390" spans="1:17" hidden="1" x14ac:dyDescent="0.25">
      <c r="A1390" s="92" t="s">
        <v>11</v>
      </c>
      <c r="B1390" s="92" t="s">
        <v>12</v>
      </c>
      <c r="C1390" s="92" t="s">
        <v>48</v>
      </c>
      <c r="D1390" s="92" t="s">
        <v>181</v>
      </c>
      <c r="E1390" s="92" t="s">
        <v>49</v>
      </c>
      <c r="F1390" s="92" t="s">
        <v>195</v>
      </c>
      <c r="G1390" s="92" t="s">
        <v>147</v>
      </c>
      <c r="H1390" s="98">
        <v>3301.75</v>
      </c>
      <c r="I1390" s="98">
        <v>4023.5</v>
      </c>
      <c r="J1390" s="99">
        <v>3902.75</v>
      </c>
      <c r="K1390" s="99">
        <v>4107.25</v>
      </c>
      <c r="L1390" s="99">
        <v>4553</v>
      </c>
      <c r="M1390" s="99">
        <v>4463</v>
      </c>
      <c r="N1390" s="99">
        <v>4975.5</v>
      </c>
      <c r="O1390" s="99">
        <v>5749.5</v>
      </c>
      <c r="P1390" s="98">
        <v>19747.5</v>
      </c>
      <c r="Q1390" s="98">
        <v>8876.5</v>
      </c>
    </row>
    <row r="1391" spans="1:17" hidden="1" x14ac:dyDescent="0.25">
      <c r="A1391" s="92" t="s">
        <v>11</v>
      </c>
      <c r="B1391" s="92" t="s">
        <v>12</v>
      </c>
      <c r="C1391" s="92" t="s">
        <v>48</v>
      </c>
      <c r="D1391" s="92" t="s">
        <v>181</v>
      </c>
      <c r="E1391" s="92" t="s">
        <v>49</v>
      </c>
      <c r="F1391" s="92" t="s">
        <v>192</v>
      </c>
      <c r="G1391" s="92" t="s">
        <v>147</v>
      </c>
      <c r="H1391" s="98">
        <v>0</v>
      </c>
      <c r="I1391" s="98">
        <v>0</v>
      </c>
      <c r="J1391" s="99">
        <v>0</v>
      </c>
      <c r="K1391" s="99">
        <v>0</v>
      </c>
      <c r="L1391" s="99">
        <v>0</v>
      </c>
      <c r="M1391" s="99">
        <v>0</v>
      </c>
      <c r="N1391" s="99">
        <v>0</v>
      </c>
      <c r="O1391" s="99">
        <v>0</v>
      </c>
      <c r="P1391" s="98">
        <v>0</v>
      </c>
      <c r="Q1391" s="98">
        <v>0</v>
      </c>
    </row>
    <row r="1392" spans="1:17" hidden="1" x14ac:dyDescent="0.25">
      <c r="A1392" s="92" t="s">
        <v>11</v>
      </c>
      <c r="B1392" s="92" t="s">
        <v>12</v>
      </c>
      <c r="C1392" s="92" t="s">
        <v>48</v>
      </c>
      <c r="D1392" s="92" t="s">
        <v>181</v>
      </c>
      <c r="E1392" s="92" t="s">
        <v>49</v>
      </c>
      <c r="F1392" s="92" t="s">
        <v>229</v>
      </c>
      <c r="G1392" s="92" t="s">
        <v>147</v>
      </c>
      <c r="H1392" s="98">
        <v>0</v>
      </c>
      <c r="I1392" s="98">
        <v>0</v>
      </c>
      <c r="J1392" s="99">
        <v>0</v>
      </c>
      <c r="K1392" s="99">
        <v>0</v>
      </c>
      <c r="L1392" s="99">
        <v>0</v>
      </c>
      <c r="M1392" s="99">
        <v>0</v>
      </c>
      <c r="N1392" s="99">
        <v>0</v>
      </c>
      <c r="O1392" s="99">
        <v>0</v>
      </c>
      <c r="P1392" s="98">
        <v>0</v>
      </c>
      <c r="Q1392" s="98">
        <v>0</v>
      </c>
    </row>
    <row r="1393" spans="1:17" hidden="1" x14ac:dyDescent="0.25">
      <c r="A1393" s="92" t="s">
        <v>11</v>
      </c>
      <c r="B1393" s="92" t="s">
        <v>12</v>
      </c>
      <c r="C1393" s="92" t="s">
        <v>48</v>
      </c>
      <c r="D1393" s="92" t="s">
        <v>181</v>
      </c>
      <c r="E1393" s="92" t="s">
        <v>49</v>
      </c>
      <c r="F1393" s="92" t="s">
        <v>198</v>
      </c>
      <c r="G1393" s="92" t="s">
        <v>147</v>
      </c>
      <c r="H1393" s="98">
        <v>0</v>
      </c>
      <c r="I1393" s="98">
        <v>0</v>
      </c>
      <c r="J1393" s="99">
        <v>0</v>
      </c>
      <c r="K1393" s="99">
        <v>0</v>
      </c>
      <c r="L1393" s="99">
        <v>0</v>
      </c>
      <c r="M1393" s="99">
        <v>0</v>
      </c>
      <c r="N1393" s="99">
        <v>0</v>
      </c>
      <c r="O1393" s="99">
        <v>0</v>
      </c>
      <c r="P1393" s="98">
        <v>0</v>
      </c>
      <c r="Q1393" s="98">
        <v>0</v>
      </c>
    </row>
    <row r="1394" spans="1:17" hidden="1" x14ac:dyDescent="0.25">
      <c r="A1394" s="92" t="s">
        <v>11</v>
      </c>
      <c r="B1394" s="92" t="s">
        <v>12</v>
      </c>
      <c r="C1394" s="92" t="s">
        <v>48</v>
      </c>
      <c r="D1394" s="92" t="s">
        <v>181</v>
      </c>
      <c r="E1394" s="92" t="s">
        <v>49</v>
      </c>
      <c r="F1394" s="92" t="s">
        <v>230</v>
      </c>
      <c r="G1394" s="92" t="s">
        <v>147</v>
      </c>
      <c r="H1394" s="98">
        <v>0</v>
      </c>
      <c r="I1394" s="98">
        <v>0</v>
      </c>
      <c r="J1394" s="99">
        <v>0</v>
      </c>
      <c r="K1394" s="99">
        <v>0</v>
      </c>
      <c r="L1394" s="99">
        <v>0</v>
      </c>
      <c r="M1394" s="99">
        <v>0</v>
      </c>
      <c r="N1394" s="99">
        <v>0</v>
      </c>
      <c r="O1394" s="99">
        <v>0</v>
      </c>
      <c r="P1394" s="98">
        <v>0</v>
      </c>
      <c r="Q1394" s="98">
        <v>0</v>
      </c>
    </row>
    <row r="1395" spans="1:17" hidden="1" x14ac:dyDescent="0.25">
      <c r="A1395" s="92" t="s">
        <v>11</v>
      </c>
      <c r="B1395" s="92" t="s">
        <v>12</v>
      </c>
      <c r="C1395" s="92" t="s">
        <v>48</v>
      </c>
      <c r="D1395" s="92" t="s">
        <v>181</v>
      </c>
      <c r="E1395" s="92" t="s">
        <v>49</v>
      </c>
      <c r="F1395" s="92" t="s">
        <v>210</v>
      </c>
      <c r="G1395" s="92" t="s">
        <v>147</v>
      </c>
      <c r="H1395" s="98">
        <v>0</v>
      </c>
      <c r="I1395" s="98">
        <v>0</v>
      </c>
      <c r="J1395" s="99">
        <v>0</v>
      </c>
      <c r="K1395" s="99">
        <v>0</v>
      </c>
      <c r="L1395" s="99">
        <v>0</v>
      </c>
      <c r="M1395" s="99">
        <v>0</v>
      </c>
      <c r="N1395" s="99">
        <v>0</v>
      </c>
      <c r="O1395" s="99">
        <v>0</v>
      </c>
      <c r="P1395" s="98">
        <v>0</v>
      </c>
      <c r="Q1395" s="98">
        <v>0</v>
      </c>
    </row>
    <row r="1396" spans="1:17" hidden="1" x14ac:dyDescent="0.25">
      <c r="A1396" s="92" t="s">
        <v>11</v>
      </c>
      <c r="B1396" s="92" t="s">
        <v>12</v>
      </c>
      <c r="C1396" s="92" t="s">
        <v>48</v>
      </c>
      <c r="D1396" s="92" t="s">
        <v>181</v>
      </c>
      <c r="E1396" s="92" t="s">
        <v>49</v>
      </c>
      <c r="F1396" s="92" t="s">
        <v>191</v>
      </c>
      <c r="G1396" s="92" t="s">
        <v>147</v>
      </c>
      <c r="H1396" s="98">
        <v>0</v>
      </c>
      <c r="I1396" s="98">
        <v>0</v>
      </c>
      <c r="J1396" s="99">
        <v>0</v>
      </c>
      <c r="K1396" s="99">
        <v>0</v>
      </c>
      <c r="L1396" s="99">
        <v>0</v>
      </c>
      <c r="M1396" s="99">
        <v>0</v>
      </c>
      <c r="N1396" s="99">
        <v>0</v>
      </c>
      <c r="O1396" s="99">
        <v>0</v>
      </c>
      <c r="P1396" s="98">
        <v>0</v>
      </c>
      <c r="Q1396" s="98">
        <v>0</v>
      </c>
    </row>
    <row r="1397" spans="1:17" hidden="1" x14ac:dyDescent="0.25">
      <c r="A1397" s="92" t="s">
        <v>11</v>
      </c>
      <c r="B1397" s="92" t="s">
        <v>12</v>
      </c>
      <c r="C1397" s="92" t="s">
        <v>48</v>
      </c>
      <c r="D1397" s="92" t="s">
        <v>181</v>
      </c>
      <c r="E1397" s="92" t="s">
        <v>49</v>
      </c>
      <c r="F1397" s="92" t="s">
        <v>231</v>
      </c>
      <c r="G1397" s="92" t="s">
        <v>147</v>
      </c>
      <c r="H1397" s="98">
        <v>0</v>
      </c>
      <c r="I1397" s="98">
        <v>0</v>
      </c>
      <c r="J1397" s="99">
        <v>0</v>
      </c>
      <c r="K1397" s="99">
        <v>0</v>
      </c>
      <c r="L1397" s="99">
        <v>0</v>
      </c>
      <c r="M1397" s="99">
        <v>0</v>
      </c>
      <c r="N1397" s="99">
        <v>0</v>
      </c>
      <c r="O1397" s="99">
        <v>0</v>
      </c>
      <c r="P1397" s="98">
        <v>0</v>
      </c>
      <c r="Q1397" s="98">
        <v>0</v>
      </c>
    </row>
    <row r="1398" spans="1:17" hidden="1" x14ac:dyDescent="0.25">
      <c r="A1398" s="92" t="s">
        <v>11</v>
      </c>
      <c r="B1398" s="92" t="s">
        <v>12</v>
      </c>
      <c r="C1398" s="92" t="s">
        <v>48</v>
      </c>
      <c r="D1398" s="92" t="s">
        <v>181</v>
      </c>
      <c r="E1398" s="92" t="s">
        <v>49</v>
      </c>
      <c r="F1398" s="92" t="s">
        <v>190</v>
      </c>
      <c r="G1398" s="92" t="s">
        <v>147</v>
      </c>
      <c r="H1398" s="98">
        <v>0</v>
      </c>
      <c r="I1398" s="98">
        <v>0</v>
      </c>
      <c r="J1398" s="99">
        <v>0</v>
      </c>
      <c r="K1398" s="99">
        <v>0</v>
      </c>
      <c r="L1398" s="99">
        <v>0</v>
      </c>
      <c r="M1398" s="99">
        <v>0</v>
      </c>
      <c r="N1398" s="99">
        <v>0</v>
      </c>
      <c r="O1398" s="99">
        <v>0</v>
      </c>
      <c r="P1398" s="98">
        <v>0</v>
      </c>
      <c r="Q1398" s="98">
        <v>9118.5</v>
      </c>
    </row>
    <row r="1399" spans="1:17" hidden="1" x14ac:dyDescent="0.25">
      <c r="A1399" s="92" t="s">
        <v>11</v>
      </c>
      <c r="B1399" s="92" t="s">
        <v>12</v>
      </c>
      <c r="C1399" s="92" t="s">
        <v>48</v>
      </c>
      <c r="D1399" s="92" t="s">
        <v>181</v>
      </c>
      <c r="E1399" s="92" t="s">
        <v>20</v>
      </c>
      <c r="F1399" s="92" t="s">
        <v>207</v>
      </c>
      <c r="G1399" s="92" t="s">
        <v>189</v>
      </c>
      <c r="H1399" s="98">
        <v>491.00427076203295</v>
      </c>
      <c r="I1399" s="98">
        <v>520.23423035640531</v>
      </c>
      <c r="J1399" s="99">
        <v>1445.2222067626615</v>
      </c>
      <c r="K1399" s="99">
        <v>1588.5302031072927</v>
      </c>
      <c r="L1399" s="99">
        <v>1728.3320805611847</v>
      </c>
      <c r="M1399" s="99">
        <v>1802.0712968106243</v>
      </c>
      <c r="N1399" s="99">
        <v>4525.4325410667243</v>
      </c>
      <c r="O1399" s="99">
        <v>8153.0378413361459</v>
      </c>
      <c r="P1399" s="98">
        <v>6950.805038987135</v>
      </c>
      <c r="Q1399" s="98">
        <v>5283.7096689655009</v>
      </c>
    </row>
    <row r="1400" spans="1:17" hidden="1" x14ac:dyDescent="0.25">
      <c r="A1400" s="92" t="s">
        <v>11</v>
      </c>
      <c r="B1400" s="92" t="s">
        <v>12</v>
      </c>
      <c r="C1400" s="92" t="s">
        <v>48</v>
      </c>
      <c r="D1400" s="92" t="s">
        <v>181</v>
      </c>
      <c r="E1400" s="92" t="s">
        <v>20</v>
      </c>
      <c r="F1400" s="92" t="s">
        <v>218</v>
      </c>
      <c r="G1400" s="92" t="s">
        <v>189</v>
      </c>
      <c r="H1400" s="98">
        <v>0</v>
      </c>
      <c r="I1400" s="98">
        <v>0</v>
      </c>
      <c r="J1400" s="99">
        <v>0</v>
      </c>
      <c r="K1400" s="99">
        <v>0</v>
      </c>
      <c r="L1400" s="99">
        <v>0</v>
      </c>
      <c r="M1400" s="99">
        <v>0</v>
      </c>
      <c r="N1400" s="99">
        <v>0</v>
      </c>
      <c r="O1400" s="99">
        <v>0</v>
      </c>
      <c r="P1400" s="98">
        <v>0</v>
      </c>
      <c r="Q1400" s="98">
        <v>0</v>
      </c>
    </row>
    <row r="1401" spans="1:17" hidden="1" x14ac:dyDescent="0.25">
      <c r="A1401" s="92" t="s">
        <v>11</v>
      </c>
      <c r="B1401" s="92" t="s">
        <v>12</v>
      </c>
      <c r="C1401" s="92" t="s">
        <v>48</v>
      </c>
      <c r="D1401" s="92" t="s">
        <v>181</v>
      </c>
      <c r="E1401" s="92" t="s">
        <v>20</v>
      </c>
      <c r="F1401" s="92" t="s">
        <v>194</v>
      </c>
      <c r="G1401" s="92" t="s">
        <v>189</v>
      </c>
      <c r="H1401" s="98">
        <v>0</v>
      </c>
      <c r="I1401" s="98">
        <v>0</v>
      </c>
      <c r="J1401" s="99">
        <v>0</v>
      </c>
      <c r="K1401" s="99">
        <v>0</v>
      </c>
      <c r="L1401" s="99">
        <v>0</v>
      </c>
      <c r="M1401" s="99">
        <v>0</v>
      </c>
      <c r="N1401" s="99">
        <v>0</v>
      </c>
      <c r="O1401" s="99">
        <v>0</v>
      </c>
      <c r="P1401" s="98">
        <v>0</v>
      </c>
      <c r="Q1401" s="98">
        <v>0</v>
      </c>
    </row>
    <row r="1402" spans="1:17" hidden="1" x14ac:dyDescent="0.25">
      <c r="A1402" s="92" t="s">
        <v>11</v>
      </c>
      <c r="B1402" s="92" t="s">
        <v>12</v>
      </c>
      <c r="C1402" s="92" t="s">
        <v>48</v>
      </c>
      <c r="D1402" s="92" t="s">
        <v>181</v>
      </c>
      <c r="E1402" s="92" t="s">
        <v>20</v>
      </c>
      <c r="F1402" s="92" t="s">
        <v>205</v>
      </c>
      <c r="G1402" s="92" t="s">
        <v>189</v>
      </c>
      <c r="H1402" s="98">
        <v>10717.75</v>
      </c>
      <c r="I1402" s="98">
        <v>9111</v>
      </c>
      <c r="J1402" s="99">
        <v>14422.5</v>
      </c>
      <c r="K1402" s="99">
        <v>18754.75</v>
      </c>
      <c r="L1402" s="99">
        <v>18554.25</v>
      </c>
      <c r="M1402" s="99">
        <v>15210.5</v>
      </c>
      <c r="N1402" s="99">
        <v>12090.625</v>
      </c>
      <c r="O1402" s="99">
        <v>9266.125</v>
      </c>
      <c r="P1402" s="98">
        <v>12022</v>
      </c>
      <c r="Q1402" s="98">
        <v>14601</v>
      </c>
    </row>
    <row r="1403" spans="1:17" hidden="1" x14ac:dyDescent="0.25">
      <c r="A1403" s="92" t="s">
        <v>11</v>
      </c>
      <c r="B1403" s="92" t="s">
        <v>12</v>
      </c>
      <c r="C1403" s="92" t="s">
        <v>48</v>
      </c>
      <c r="D1403" s="92" t="s">
        <v>181</v>
      </c>
      <c r="E1403" s="92" t="s">
        <v>20</v>
      </c>
      <c r="F1403" s="92" t="s">
        <v>204</v>
      </c>
      <c r="G1403" s="92" t="s">
        <v>189</v>
      </c>
      <c r="H1403" s="98">
        <v>10406.391991373488</v>
      </c>
      <c r="I1403" s="98">
        <v>9816.7707088395</v>
      </c>
      <c r="J1403" s="99">
        <v>10199.046019256948</v>
      </c>
      <c r="K1403" s="99">
        <v>12981.204870166694</v>
      </c>
      <c r="L1403" s="99">
        <v>28898.148786531907</v>
      </c>
      <c r="M1403" s="99">
        <v>25662.950778321159</v>
      </c>
      <c r="N1403" s="99">
        <v>24904.626534470735</v>
      </c>
      <c r="O1403" s="99">
        <v>27558.299819340958</v>
      </c>
      <c r="P1403" s="98">
        <v>29069.355533869712</v>
      </c>
      <c r="Q1403" s="98">
        <v>28486.799938873381</v>
      </c>
    </row>
    <row r="1404" spans="1:17" hidden="1" x14ac:dyDescent="0.25">
      <c r="A1404" s="92" t="s">
        <v>11</v>
      </c>
      <c r="B1404" s="92" t="s">
        <v>12</v>
      </c>
      <c r="C1404" s="92" t="s">
        <v>48</v>
      </c>
      <c r="D1404" s="92" t="s">
        <v>181</v>
      </c>
      <c r="E1404" s="92" t="s">
        <v>20</v>
      </c>
      <c r="F1404" s="92" t="s">
        <v>199</v>
      </c>
      <c r="G1404" s="92" t="s">
        <v>189</v>
      </c>
      <c r="H1404" s="98">
        <v>5384.3945228011917</v>
      </c>
      <c r="I1404" s="98">
        <v>6454.3673476702943</v>
      </c>
      <c r="J1404" s="99">
        <v>11122.247284153025</v>
      </c>
      <c r="K1404" s="99">
        <v>8993.2251616362664</v>
      </c>
      <c r="L1404" s="99">
        <v>8749.4537735102076</v>
      </c>
      <c r="M1404" s="99">
        <v>13432.248854429989</v>
      </c>
      <c r="N1404" s="99">
        <v>18503.191291543248</v>
      </c>
      <c r="O1404" s="99">
        <v>23331.178441043456</v>
      </c>
      <c r="P1404" s="98">
        <v>62850.52879355711</v>
      </c>
      <c r="Q1404" s="98">
        <v>76076.463900138144</v>
      </c>
    </row>
    <row r="1405" spans="1:17" hidden="1" x14ac:dyDescent="0.25">
      <c r="A1405" s="92" t="s">
        <v>11</v>
      </c>
      <c r="B1405" s="92" t="s">
        <v>12</v>
      </c>
      <c r="C1405" s="92" t="s">
        <v>48</v>
      </c>
      <c r="D1405" s="92" t="s">
        <v>181</v>
      </c>
      <c r="E1405" s="92" t="s">
        <v>20</v>
      </c>
      <c r="F1405" s="92" t="s">
        <v>233</v>
      </c>
      <c r="G1405" s="92" t="s">
        <v>189</v>
      </c>
      <c r="H1405" s="98">
        <v>0</v>
      </c>
      <c r="I1405" s="98">
        <v>0</v>
      </c>
      <c r="J1405" s="99">
        <v>0</v>
      </c>
      <c r="K1405" s="99">
        <v>0</v>
      </c>
      <c r="L1405" s="99">
        <v>0</v>
      </c>
      <c r="M1405" s="99">
        <v>0</v>
      </c>
      <c r="N1405" s="99">
        <v>0</v>
      </c>
      <c r="O1405" s="99">
        <v>0</v>
      </c>
      <c r="P1405" s="98">
        <v>0</v>
      </c>
      <c r="Q1405" s="98">
        <v>0</v>
      </c>
    </row>
    <row r="1406" spans="1:17" hidden="1" x14ac:dyDescent="0.25">
      <c r="A1406" s="92" t="s">
        <v>11</v>
      </c>
      <c r="B1406" s="92" t="s">
        <v>12</v>
      </c>
      <c r="C1406" s="92" t="s">
        <v>48</v>
      </c>
      <c r="D1406" s="92" t="s">
        <v>181</v>
      </c>
      <c r="E1406" s="92" t="s">
        <v>20</v>
      </c>
      <c r="F1406" s="92" t="s">
        <v>220</v>
      </c>
      <c r="G1406" s="92" t="s">
        <v>189</v>
      </c>
      <c r="H1406" s="98">
        <v>0</v>
      </c>
      <c r="I1406" s="98">
        <v>0</v>
      </c>
      <c r="J1406" s="99">
        <v>0</v>
      </c>
      <c r="K1406" s="99">
        <v>0</v>
      </c>
      <c r="L1406" s="99">
        <v>0</v>
      </c>
      <c r="M1406" s="99">
        <v>0</v>
      </c>
      <c r="N1406" s="99">
        <v>0</v>
      </c>
      <c r="O1406" s="99">
        <v>0</v>
      </c>
      <c r="P1406" s="98">
        <v>0</v>
      </c>
      <c r="Q1406" s="98">
        <v>0</v>
      </c>
    </row>
    <row r="1407" spans="1:17" hidden="1" x14ac:dyDescent="0.25">
      <c r="A1407" s="92" t="s">
        <v>11</v>
      </c>
      <c r="B1407" s="92" t="s">
        <v>12</v>
      </c>
      <c r="C1407" s="92" t="s">
        <v>48</v>
      </c>
      <c r="D1407" s="92" t="s">
        <v>181</v>
      </c>
      <c r="E1407" s="92" t="s">
        <v>20</v>
      </c>
      <c r="F1407" s="92" t="s">
        <v>221</v>
      </c>
      <c r="G1407" s="92" t="s">
        <v>189</v>
      </c>
      <c r="H1407" s="98">
        <v>179.20921506328645</v>
      </c>
      <c r="I1407" s="98">
        <v>189.8777131338008</v>
      </c>
      <c r="J1407" s="99">
        <v>527.48448982736272</v>
      </c>
      <c r="K1407" s="99">
        <v>579.78976508974563</v>
      </c>
      <c r="L1407" s="99">
        <v>630.81535939670061</v>
      </c>
      <c r="M1407" s="99">
        <v>657.72907043822545</v>
      </c>
      <c r="N1407" s="99">
        <v>689.24963291929055</v>
      </c>
      <c r="O1407" s="99">
        <v>729.98389827943629</v>
      </c>
      <c r="P1407" s="98">
        <v>779.81063358604297</v>
      </c>
      <c r="Q1407" s="98">
        <v>1007.5264920229686</v>
      </c>
    </row>
    <row r="1408" spans="1:17" hidden="1" x14ac:dyDescent="0.25">
      <c r="A1408" s="92" t="s">
        <v>11</v>
      </c>
      <c r="B1408" s="92" t="s">
        <v>12</v>
      </c>
      <c r="C1408" s="92" t="s">
        <v>48</v>
      </c>
      <c r="D1408" s="92" t="s">
        <v>181</v>
      </c>
      <c r="E1408" s="92" t="s">
        <v>20</v>
      </c>
      <c r="F1408" s="92" t="s">
        <v>201</v>
      </c>
      <c r="G1408" s="92" t="s">
        <v>189</v>
      </c>
      <c r="H1408" s="98">
        <v>7926.5658071736598</v>
      </c>
      <c r="I1408" s="98">
        <v>8460.629536276514</v>
      </c>
      <c r="J1408" s="99">
        <v>5559.3780753256142</v>
      </c>
      <c r="K1408" s="99">
        <v>4751.0531565580459</v>
      </c>
      <c r="L1408" s="99">
        <v>30892.043386063637</v>
      </c>
      <c r="M1408" s="99">
        <v>46189.302176426434</v>
      </c>
      <c r="N1408" s="99">
        <v>37290.366302787384</v>
      </c>
      <c r="O1408" s="99">
        <v>22488.926033966938</v>
      </c>
      <c r="P1408" s="98">
        <v>26536.571018104012</v>
      </c>
      <c r="Q1408" s="98">
        <v>30855.094094004966</v>
      </c>
    </row>
    <row r="1409" spans="1:17" hidden="1" x14ac:dyDescent="0.25">
      <c r="A1409" s="92" t="s">
        <v>11</v>
      </c>
      <c r="B1409" s="92" t="s">
        <v>12</v>
      </c>
      <c r="C1409" s="92" t="s">
        <v>48</v>
      </c>
      <c r="D1409" s="92" t="s">
        <v>181</v>
      </c>
      <c r="E1409" s="92" t="s">
        <v>20</v>
      </c>
      <c r="F1409" s="92" t="s">
        <v>196</v>
      </c>
      <c r="G1409" s="92" t="s">
        <v>189</v>
      </c>
      <c r="H1409" s="98">
        <v>36296.934909945696</v>
      </c>
      <c r="I1409" s="98">
        <v>33901.72202207111</v>
      </c>
      <c r="J1409" s="99">
        <v>29027.546675086713</v>
      </c>
      <c r="K1409" s="99">
        <v>19401.518520446465</v>
      </c>
      <c r="L1409" s="99">
        <v>36384.402803272314</v>
      </c>
      <c r="M1409" s="99">
        <v>138555.06227500123</v>
      </c>
      <c r="N1409" s="99">
        <v>127473.46844537838</v>
      </c>
      <c r="O1409" s="99">
        <v>70224.669879891066</v>
      </c>
      <c r="P1409" s="98">
        <v>45220.296625771916</v>
      </c>
      <c r="Q1409" s="98">
        <v>30838.124973287817</v>
      </c>
    </row>
    <row r="1410" spans="1:17" hidden="1" x14ac:dyDescent="0.25">
      <c r="A1410" s="92" t="s">
        <v>11</v>
      </c>
      <c r="B1410" s="92" t="s">
        <v>12</v>
      </c>
      <c r="C1410" s="92" t="s">
        <v>48</v>
      </c>
      <c r="D1410" s="92" t="s">
        <v>181</v>
      </c>
      <c r="E1410" s="92" t="s">
        <v>20</v>
      </c>
      <c r="F1410" s="92" t="s">
        <v>197</v>
      </c>
      <c r="G1410" s="92" t="s">
        <v>189</v>
      </c>
      <c r="H1410" s="98">
        <v>1016134.6438245544</v>
      </c>
      <c r="I1410" s="98">
        <v>942649.17428808613</v>
      </c>
      <c r="J1410" s="99">
        <v>1073926.7210748161</v>
      </c>
      <c r="K1410" s="99">
        <v>1129527.0509510906</v>
      </c>
      <c r="L1410" s="99">
        <v>809519.91553744907</v>
      </c>
      <c r="M1410" s="99">
        <v>490412.5760105424</v>
      </c>
      <c r="N1410" s="99">
        <v>421757.06181335991</v>
      </c>
      <c r="O1410" s="99">
        <v>424452.21737963078</v>
      </c>
      <c r="P1410" s="98">
        <v>245798.04937849657</v>
      </c>
      <c r="Q1410" s="98">
        <v>72788.104914493626</v>
      </c>
    </row>
    <row r="1411" spans="1:17" hidden="1" x14ac:dyDescent="0.25">
      <c r="A1411" s="92" t="s">
        <v>11</v>
      </c>
      <c r="B1411" s="92" t="s">
        <v>12</v>
      </c>
      <c r="C1411" s="92" t="s">
        <v>48</v>
      </c>
      <c r="D1411" s="92" t="s">
        <v>181</v>
      </c>
      <c r="E1411" s="92" t="s">
        <v>20</v>
      </c>
      <c r="F1411" s="92" t="s">
        <v>222</v>
      </c>
      <c r="G1411" s="92" t="s">
        <v>189</v>
      </c>
      <c r="H1411" s="98">
        <v>0</v>
      </c>
      <c r="I1411" s="98">
        <v>0</v>
      </c>
      <c r="J1411" s="99">
        <v>0</v>
      </c>
      <c r="K1411" s="99">
        <v>0</v>
      </c>
      <c r="L1411" s="99">
        <v>0</v>
      </c>
      <c r="M1411" s="99">
        <v>0</v>
      </c>
      <c r="N1411" s="99">
        <v>0</v>
      </c>
      <c r="O1411" s="99">
        <v>0</v>
      </c>
      <c r="P1411" s="98">
        <v>0</v>
      </c>
      <c r="Q1411" s="98">
        <v>0</v>
      </c>
    </row>
    <row r="1412" spans="1:17" hidden="1" x14ac:dyDescent="0.25">
      <c r="A1412" s="92" t="s">
        <v>11</v>
      </c>
      <c r="B1412" s="92" t="s">
        <v>12</v>
      </c>
      <c r="C1412" s="92" t="s">
        <v>48</v>
      </c>
      <c r="D1412" s="92" t="s">
        <v>181</v>
      </c>
      <c r="E1412" s="92" t="s">
        <v>20</v>
      </c>
      <c r="F1412" s="92" t="s">
        <v>223</v>
      </c>
      <c r="G1412" s="92" t="s">
        <v>189</v>
      </c>
      <c r="H1412" s="98">
        <v>0</v>
      </c>
      <c r="I1412" s="98">
        <v>0</v>
      </c>
      <c r="J1412" s="99">
        <v>0</v>
      </c>
      <c r="K1412" s="99">
        <v>0</v>
      </c>
      <c r="L1412" s="99">
        <v>0</v>
      </c>
      <c r="M1412" s="99">
        <v>0</v>
      </c>
      <c r="N1412" s="99">
        <v>0</v>
      </c>
      <c r="O1412" s="99">
        <v>0</v>
      </c>
      <c r="P1412" s="98">
        <v>0</v>
      </c>
      <c r="Q1412" s="98">
        <v>0</v>
      </c>
    </row>
    <row r="1413" spans="1:17" hidden="1" x14ac:dyDescent="0.25">
      <c r="A1413" s="92" t="s">
        <v>11</v>
      </c>
      <c r="B1413" s="92" t="s">
        <v>12</v>
      </c>
      <c r="C1413" s="92" t="s">
        <v>48</v>
      </c>
      <c r="D1413" s="92" t="s">
        <v>181</v>
      </c>
      <c r="E1413" s="92" t="s">
        <v>20</v>
      </c>
      <c r="F1413" s="92" t="s">
        <v>266</v>
      </c>
      <c r="G1413" s="92" t="s">
        <v>189</v>
      </c>
      <c r="H1413" s="98">
        <v>0</v>
      </c>
      <c r="I1413" s="98">
        <v>0</v>
      </c>
      <c r="J1413" s="99">
        <v>0</v>
      </c>
      <c r="K1413" s="99">
        <v>0</v>
      </c>
      <c r="L1413" s="99">
        <v>0</v>
      </c>
      <c r="M1413" s="99">
        <v>0</v>
      </c>
      <c r="N1413" s="99">
        <v>0</v>
      </c>
      <c r="O1413" s="99">
        <v>0</v>
      </c>
      <c r="P1413" s="98">
        <v>0</v>
      </c>
      <c r="Q1413" s="98">
        <v>0</v>
      </c>
    </row>
    <row r="1414" spans="1:17" hidden="1" x14ac:dyDescent="0.25">
      <c r="A1414" s="92" t="s">
        <v>11</v>
      </c>
      <c r="B1414" s="92" t="s">
        <v>12</v>
      </c>
      <c r="C1414" s="92" t="s">
        <v>48</v>
      </c>
      <c r="D1414" s="92" t="s">
        <v>181</v>
      </c>
      <c r="E1414" s="92" t="s">
        <v>20</v>
      </c>
      <c r="F1414" s="92" t="s">
        <v>224</v>
      </c>
      <c r="G1414" s="92" t="s">
        <v>189</v>
      </c>
      <c r="H1414" s="98">
        <v>12031.105458326256</v>
      </c>
      <c r="I1414" s="98">
        <v>16183.974153566283</v>
      </c>
      <c r="J1414" s="99">
        <v>16850.354174771644</v>
      </c>
      <c r="K1414" s="99">
        <v>21945.127371904811</v>
      </c>
      <c r="L1414" s="99">
        <v>17101.138273214943</v>
      </c>
      <c r="M1414" s="99">
        <v>16797.309538029927</v>
      </c>
      <c r="N1414" s="99">
        <v>18879.228438474311</v>
      </c>
      <c r="O1414" s="99">
        <v>20807.811706511198</v>
      </c>
      <c r="P1414" s="98">
        <v>18430.58297762752</v>
      </c>
      <c r="Q1414" s="98">
        <v>18819.426018213599</v>
      </c>
    </row>
    <row r="1415" spans="1:17" hidden="1" x14ac:dyDescent="0.25">
      <c r="A1415" s="92" t="s">
        <v>11</v>
      </c>
      <c r="B1415" s="92" t="s">
        <v>12</v>
      </c>
      <c r="C1415" s="92" t="s">
        <v>48</v>
      </c>
      <c r="D1415" s="92" t="s">
        <v>181</v>
      </c>
      <c r="E1415" s="92" t="s">
        <v>20</v>
      </c>
      <c r="F1415" s="92" t="s">
        <v>203</v>
      </c>
      <c r="G1415" s="92" t="s">
        <v>189</v>
      </c>
      <c r="H1415" s="98">
        <v>16578.49424626007</v>
      </c>
      <c r="I1415" s="98">
        <v>17534.604718066745</v>
      </c>
      <c r="J1415" s="99">
        <v>28315.567318757196</v>
      </c>
      <c r="K1415" s="99">
        <v>27732.350115074798</v>
      </c>
      <c r="L1415" s="99">
        <v>20050.978423475259</v>
      </c>
      <c r="M1415" s="99">
        <v>31301.133199079402</v>
      </c>
      <c r="N1415" s="99">
        <v>43387.336593785963</v>
      </c>
      <c r="O1415" s="99">
        <v>53567.849827387799</v>
      </c>
      <c r="P1415" s="98">
        <v>41758.251726121976</v>
      </c>
      <c r="Q1415" s="98">
        <v>42715.162543153048</v>
      </c>
    </row>
    <row r="1416" spans="1:17" hidden="1" x14ac:dyDescent="0.25">
      <c r="A1416" s="92" t="s">
        <v>11</v>
      </c>
      <c r="B1416" s="92" t="s">
        <v>12</v>
      </c>
      <c r="C1416" s="92" t="s">
        <v>48</v>
      </c>
      <c r="D1416" s="92" t="s">
        <v>181</v>
      </c>
      <c r="E1416" s="92" t="s">
        <v>20</v>
      </c>
      <c r="F1416" s="92" t="s">
        <v>209</v>
      </c>
      <c r="G1416" s="92" t="s">
        <v>189</v>
      </c>
      <c r="H1416" s="98">
        <v>0</v>
      </c>
      <c r="I1416" s="98">
        <v>0</v>
      </c>
      <c r="J1416" s="99">
        <v>456.75</v>
      </c>
      <c r="K1416" s="99">
        <v>1023</v>
      </c>
      <c r="L1416" s="99">
        <v>13555.5</v>
      </c>
      <c r="M1416" s="99">
        <v>29799.5</v>
      </c>
      <c r="N1416" s="99">
        <v>44124</v>
      </c>
      <c r="O1416" s="99">
        <v>57840</v>
      </c>
      <c r="P1416" s="98">
        <v>51425.25</v>
      </c>
      <c r="Q1416" s="98">
        <v>49079.25</v>
      </c>
    </row>
    <row r="1417" spans="1:17" hidden="1" x14ac:dyDescent="0.25">
      <c r="A1417" s="92" t="s">
        <v>11</v>
      </c>
      <c r="B1417" s="92" t="s">
        <v>12</v>
      </c>
      <c r="C1417" s="92" t="s">
        <v>48</v>
      </c>
      <c r="D1417" s="92" t="s">
        <v>181</v>
      </c>
      <c r="E1417" s="92" t="s">
        <v>20</v>
      </c>
      <c r="F1417" s="92" t="s">
        <v>208</v>
      </c>
      <c r="G1417" s="92" t="s">
        <v>189</v>
      </c>
      <c r="H1417" s="98">
        <v>510.92347525891836</v>
      </c>
      <c r="I1417" s="98">
        <v>532.69275028768709</v>
      </c>
      <c r="J1417" s="99">
        <v>659.94533947065599</v>
      </c>
      <c r="K1417" s="99">
        <v>649.18153049482169</v>
      </c>
      <c r="L1417" s="99">
        <v>511.58803222094366</v>
      </c>
      <c r="M1417" s="99">
        <v>401.99654775604148</v>
      </c>
      <c r="N1417" s="99">
        <v>359.72669735327969</v>
      </c>
      <c r="O1417" s="99">
        <v>334.35270425776758</v>
      </c>
      <c r="P1417" s="98">
        <v>427.72295742232455</v>
      </c>
      <c r="Q1417" s="98">
        <v>1093.2868239355582</v>
      </c>
    </row>
    <row r="1418" spans="1:17" hidden="1" x14ac:dyDescent="0.25">
      <c r="A1418" s="92" t="s">
        <v>11</v>
      </c>
      <c r="B1418" s="92" t="s">
        <v>12</v>
      </c>
      <c r="C1418" s="92" t="s">
        <v>48</v>
      </c>
      <c r="D1418" s="92" t="s">
        <v>181</v>
      </c>
      <c r="E1418" s="92" t="s">
        <v>20</v>
      </c>
      <c r="F1418" s="92" t="s">
        <v>202</v>
      </c>
      <c r="G1418" s="92" t="s">
        <v>189</v>
      </c>
      <c r="H1418" s="98">
        <v>25752.582278481012</v>
      </c>
      <c r="I1418" s="98">
        <v>34791.702531645569</v>
      </c>
      <c r="J1418" s="99">
        <v>44157.737341772154</v>
      </c>
      <c r="K1418" s="99">
        <v>53007.968354430377</v>
      </c>
      <c r="L1418" s="99">
        <v>49972.1835443038</v>
      </c>
      <c r="M1418" s="99">
        <v>63490.370253164554</v>
      </c>
      <c r="N1418" s="99">
        <v>55691.061708860761</v>
      </c>
      <c r="O1418" s="99">
        <v>38493.422468354431</v>
      </c>
      <c r="P1418" s="98">
        <v>27296.025316455696</v>
      </c>
      <c r="Q1418" s="98">
        <v>39498.050632911392</v>
      </c>
    </row>
    <row r="1419" spans="1:17" hidden="1" x14ac:dyDescent="0.25">
      <c r="A1419" s="92" t="s">
        <v>11</v>
      </c>
      <c r="B1419" s="92" t="s">
        <v>12</v>
      </c>
      <c r="C1419" s="92" t="s">
        <v>48</v>
      </c>
      <c r="D1419" s="92" t="s">
        <v>181</v>
      </c>
      <c r="E1419" s="92" t="s">
        <v>20</v>
      </c>
      <c r="F1419" s="92" t="s">
        <v>225</v>
      </c>
      <c r="G1419" s="92" t="s">
        <v>189</v>
      </c>
      <c r="H1419" s="98">
        <v>0</v>
      </c>
      <c r="I1419" s="98">
        <v>0</v>
      </c>
      <c r="J1419" s="99">
        <v>0</v>
      </c>
      <c r="K1419" s="99">
        <v>0</v>
      </c>
      <c r="L1419" s="99">
        <v>0</v>
      </c>
      <c r="M1419" s="99">
        <v>0</v>
      </c>
      <c r="N1419" s="99">
        <v>0</v>
      </c>
      <c r="O1419" s="99">
        <v>0</v>
      </c>
      <c r="P1419" s="98">
        <v>0</v>
      </c>
      <c r="Q1419" s="98">
        <v>0</v>
      </c>
    </row>
    <row r="1420" spans="1:17" hidden="1" x14ac:dyDescent="0.25">
      <c r="A1420" s="92" t="s">
        <v>11</v>
      </c>
      <c r="B1420" s="92" t="s">
        <v>12</v>
      </c>
      <c r="C1420" s="92" t="s">
        <v>48</v>
      </c>
      <c r="D1420" s="92" t="s">
        <v>181</v>
      </c>
      <c r="E1420" s="92" t="s">
        <v>20</v>
      </c>
      <c r="F1420" s="92" t="s">
        <v>226</v>
      </c>
      <c r="G1420" s="92" t="s">
        <v>189</v>
      </c>
      <c r="H1420" s="98">
        <v>0</v>
      </c>
      <c r="I1420" s="98">
        <v>0</v>
      </c>
      <c r="J1420" s="99">
        <v>0</v>
      </c>
      <c r="K1420" s="99">
        <v>0</v>
      </c>
      <c r="L1420" s="99">
        <v>0</v>
      </c>
      <c r="M1420" s="99">
        <v>0</v>
      </c>
      <c r="N1420" s="99">
        <v>0</v>
      </c>
      <c r="O1420" s="99">
        <v>0</v>
      </c>
      <c r="P1420" s="98">
        <v>0</v>
      </c>
      <c r="Q1420" s="98">
        <v>0</v>
      </c>
    </row>
    <row r="1421" spans="1:17" hidden="1" x14ac:dyDescent="0.25">
      <c r="A1421" s="92" t="s">
        <v>11</v>
      </c>
      <c r="B1421" s="92" t="s">
        <v>12</v>
      </c>
      <c r="C1421" s="92" t="s">
        <v>48</v>
      </c>
      <c r="D1421" s="92" t="s">
        <v>181</v>
      </c>
      <c r="E1421" s="92" t="s">
        <v>20</v>
      </c>
      <c r="F1421" s="92" t="s">
        <v>206</v>
      </c>
      <c r="G1421" s="92" t="s">
        <v>189</v>
      </c>
      <c r="H1421" s="98">
        <v>13018.633257403189</v>
      </c>
      <c r="I1421" s="98">
        <v>9326.4179954441915</v>
      </c>
      <c r="J1421" s="99">
        <v>7325.1588838268799</v>
      </c>
      <c r="K1421" s="99">
        <v>9622.7414578587704</v>
      </c>
      <c r="L1421" s="99">
        <v>16578.615034168564</v>
      </c>
      <c r="M1421" s="99">
        <v>17018.140660592257</v>
      </c>
      <c r="N1421" s="99">
        <v>13057.727790432802</v>
      </c>
      <c r="O1421" s="99">
        <v>8479.3542141230064</v>
      </c>
      <c r="P1421" s="98">
        <v>8742.0205011389517</v>
      </c>
      <c r="Q1421" s="98">
        <v>8946.5022779043284</v>
      </c>
    </row>
    <row r="1422" spans="1:17" hidden="1" x14ac:dyDescent="0.25">
      <c r="A1422" s="92" t="s">
        <v>11</v>
      </c>
      <c r="B1422" s="92" t="s">
        <v>12</v>
      </c>
      <c r="C1422" s="92" t="s">
        <v>48</v>
      </c>
      <c r="D1422" s="92" t="s">
        <v>181</v>
      </c>
      <c r="E1422" s="92" t="s">
        <v>20</v>
      </c>
      <c r="F1422" s="92" t="s">
        <v>232</v>
      </c>
      <c r="G1422" s="92" t="s">
        <v>189</v>
      </c>
      <c r="H1422" s="98">
        <v>10682.355922551253</v>
      </c>
      <c r="I1422" s="98">
        <v>8440.6463553530757</v>
      </c>
      <c r="J1422" s="99">
        <v>7614.8570615034168</v>
      </c>
      <c r="K1422" s="99">
        <v>10335.666287015945</v>
      </c>
      <c r="L1422" s="99">
        <v>13096.277334851937</v>
      </c>
      <c r="M1422" s="99">
        <v>11499.278473804101</v>
      </c>
      <c r="N1422" s="99">
        <v>7950.8573462414579</v>
      </c>
      <c r="O1422" s="99">
        <v>4195.4962984054673</v>
      </c>
      <c r="P1422" s="98">
        <v>8237.4009111617306</v>
      </c>
      <c r="Q1422" s="98">
        <v>9838.3223234624147</v>
      </c>
    </row>
    <row r="1423" spans="1:17" hidden="1" x14ac:dyDescent="0.25">
      <c r="A1423" s="92" t="s">
        <v>11</v>
      </c>
      <c r="B1423" s="92" t="s">
        <v>12</v>
      </c>
      <c r="C1423" s="92" t="s">
        <v>48</v>
      </c>
      <c r="D1423" s="92" t="s">
        <v>181</v>
      </c>
      <c r="E1423" s="92" t="s">
        <v>20</v>
      </c>
      <c r="F1423" s="92" t="s">
        <v>200</v>
      </c>
      <c r="G1423" s="92" t="s">
        <v>189</v>
      </c>
      <c r="H1423" s="98">
        <v>16105.510820045558</v>
      </c>
      <c r="I1423" s="98">
        <v>22645.435649202733</v>
      </c>
      <c r="J1423" s="99">
        <v>21917.984054669705</v>
      </c>
      <c r="K1423" s="99">
        <v>25107.092255125284</v>
      </c>
      <c r="L1423" s="99">
        <v>26861.857630979499</v>
      </c>
      <c r="M1423" s="99">
        <v>22534.330865603646</v>
      </c>
      <c r="N1423" s="99">
        <v>16539.914863325743</v>
      </c>
      <c r="O1423" s="99">
        <v>10511.649487471526</v>
      </c>
      <c r="P1423" s="98">
        <v>48002.078587699318</v>
      </c>
      <c r="Q1423" s="98">
        <v>38786.925398633255</v>
      </c>
    </row>
    <row r="1424" spans="1:17" hidden="1" x14ac:dyDescent="0.25">
      <c r="A1424" s="92" t="s">
        <v>11</v>
      </c>
      <c r="B1424" s="92" t="s">
        <v>12</v>
      </c>
      <c r="C1424" s="92" t="s">
        <v>48</v>
      </c>
      <c r="D1424" s="92" t="s">
        <v>181</v>
      </c>
      <c r="E1424" s="92" t="s">
        <v>20</v>
      </c>
      <c r="F1424" s="92" t="s">
        <v>227</v>
      </c>
      <c r="G1424" s="92" t="s">
        <v>189</v>
      </c>
      <c r="H1424" s="98">
        <v>0</v>
      </c>
      <c r="I1424" s="98">
        <v>0</v>
      </c>
      <c r="J1424" s="99">
        <v>0</v>
      </c>
      <c r="K1424" s="99">
        <v>0</v>
      </c>
      <c r="L1424" s="99">
        <v>0</v>
      </c>
      <c r="M1424" s="99">
        <v>0</v>
      </c>
      <c r="N1424" s="99">
        <v>0</v>
      </c>
      <c r="O1424" s="99">
        <v>0</v>
      </c>
      <c r="P1424" s="98">
        <v>0</v>
      </c>
      <c r="Q1424" s="98">
        <v>0</v>
      </c>
    </row>
    <row r="1425" spans="1:17" hidden="1" x14ac:dyDescent="0.25">
      <c r="A1425" s="92" t="s">
        <v>11</v>
      </c>
      <c r="B1425" s="92" t="s">
        <v>12</v>
      </c>
      <c r="C1425" s="92" t="s">
        <v>48</v>
      </c>
      <c r="D1425" s="92" t="s">
        <v>181</v>
      </c>
      <c r="E1425" s="92" t="s">
        <v>20</v>
      </c>
      <c r="F1425" s="92" t="s">
        <v>228</v>
      </c>
      <c r="G1425" s="92" t="s">
        <v>189</v>
      </c>
      <c r="H1425" s="98">
        <v>0</v>
      </c>
      <c r="I1425" s="98">
        <v>0</v>
      </c>
      <c r="J1425" s="99">
        <v>0</v>
      </c>
      <c r="K1425" s="99">
        <v>0</v>
      </c>
      <c r="L1425" s="99">
        <v>0</v>
      </c>
      <c r="M1425" s="99">
        <v>0</v>
      </c>
      <c r="N1425" s="99">
        <v>0</v>
      </c>
      <c r="O1425" s="99">
        <v>0</v>
      </c>
      <c r="P1425" s="98">
        <v>0</v>
      </c>
      <c r="Q1425" s="98">
        <v>0</v>
      </c>
    </row>
    <row r="1426" spans="1:17" hidden="1" x14ac:dyDescent="0.25">
      <c r="A1426" s="92" t="s">
        <v>11</v>
      </c>
      <c r="B1426" s="92" t="s">
        <v>12</v>
      </c>
      <c r="C1426" s="92" t="s">
        <v>48</v>
      </c>
      <c r="D1426" s="92" t="s">
        <v>181</v>
      </c>
      <c r="E1426" s="92" t="s">
        <v>20</v>
      </c>
      <c r="F1426" s="92" t="s">
        <v>195</v>
      </c>
      <c r="G1426" s="92" t="s">
        <v>189</v>
      </c>
      <c r="H1426" s="98">
        <v>0</v>
      </c>
      <c r="I1426" s="98">
        <v>0</v>
      </c>
      <c r="J1426" s="99">
        <v>0</v>
      </c>
      <c r="K1426" s="99">
        <v>0</v>
      </c>
      <c r="L1426" s="99">
        <v>0</v>
      </c>
      <c r="M1426" s="99">
        <v>0</v>
      </c>
      <c r="N1426" s="99">
        <v>0</v>
      </c>
      <c r="O1426" s="99">
        <v>0</v>
      </c>
      <c r="P1426" s="98">
        <v>1431</v>
      </c>
      <c r="Q1426" s="98">
        <v>1337.25</v>
      </c>
    </row>
    <row r="1427" spans="1:17" hidden="1" x14ac:dyDescent="0.25">
      <c r="A1427" s="92" t="s">
        <v>11</v>
      </c>
      <c r="B1427" s="92" t="s">
        <v>12</v>
      </c>
      <c r="C1427" s="92" t="s">
        <v>48</v>
      </c>
      <c r="D1427" s="92" t="s">
        <v>181</v>
      </c>
      <c r="E1427" s="92" t="s">
        <v>20</v>
      </c>
      <c r="F1427" s="92" t="s">
        <v>192</v>
      </c>
      <c r="G1427" s="92" t="s">
        <v>189</v>
      </c>
      <c r="H1427" s="98">
        <v>0</v>
      </c>
      <c r="I1427" s="98">
        <v>0</v>
      </c>
      <c r="J1427" s="99">
        <v>0</v>
      </c>
      <c r="K1427" s="99">
        <v>0</v>
      </c>
      <c r="L1427" s="99">
        <v>0</v>
      </c>
      <c r="M1427" s="99">
        <v>0</v>
      </c>
      <c r="N1427" s="99">
        <v>0</v>
      </c>
      <c r="O1427" s="99">
        <v>0</v>
      </c>
      <c r="P1427" s="98">
        <v>0</v>
      </c>
      <c r="Q1427" s="98">
        <v>0</v>
      </c>
    </row>
    <row r="1428" spans="1:17" hidden="1" x14ac:dyDescent="0.25">
      <c r="A1428" s="92" t="s">
        <v>11</v>
      </c>
      <c r="B1428" s="92" t="s">
        <v>12</v>
      </c>
      <c r="C1428" s="92" t="s">
        <v>48</v>
      </c>
      <c r="D1428" s="92" t="s">
        <v>181</v>
      </c>
      <c r="E1428" s="92" t="s">
        <v>20</v>
      </c>
      <c r="F1428" s="92" t="s">
        <v>229</v>
      </c>
      <c r="G1428" s="92" t="s">
        <v>189</v>
      </c>
      <c r="H1428" s="98">
        <v>0</v>
      </c>
      <c r="I1428" s="98">
        <v>0</v>
      </c>
      <c r="J1428" s="99">
        <v>0</v>
      </c>
      <c r="K1428" s="99">
        <v>0</v>
      </c>
      <c r="L1428" s="99">
        <v>0</v>
      </c>
      <c r="M1428" s="99">
        <v>0</v>
      </c>
      <c r="N1428" s="99">
        <v>0</v>
      </c>
      <c r="O1428" s="99">
        <v>0</v>
      </c>
      <c r="P1428" s="98">
        <v>0</v>
      </c>
      <c r="Q1428" s="98">
        <v>0</v>
      </c>
    </row>
    <row r="1429" spans="1:17" hidden="1" x14ac:dyDescent="0.25">
      <c r="A1429" s="92" t="s">
        <v>11</v>
      </c>
      <c r="B1429" s="92" t="s">
        <v>12</v>
      </c>
      <c r="C1429" s="92" t="s">
        <v>48</v>
      </c>
      <c r="D1429" s="92" t="s">
        <v>181</v>
      </c>
      <c r="E1429" s="92" t="s">
        <v>20</v>
      </c>
      <c r="F1429" s="92" t="s">
        <v>198</v>
      </c>
      <c r="G1429" s="92" t="s">
        <v>189</v>
      </c>
      <c r="H1429" s="98">
        <v>0</v>
      </c>
      <c r="I1429" s="98">
        <v>0</v>
      </c>
      <c r="J1429" s="99">
        <v>0</v>
      </c>
      <c r="K1429" s="99">
        <v>0</v>
      </c>
      <c r="L1429" s="99">
        <v>0</v>
      </c>
      <c r="M1429" s="99">
        <v>0</v>
      </c>
      <c r="N1429" s="99">
        <v>0</v>
      </c>
      <c r="O1429" s="99">
        <v>0</v>
      </c>
      <c r="P1429" s="98">
        <v>0</v>
      </c>
      <c r="Q1429" s="98">
        <v>0</v>
      </c>
    </row>
    <row r="1430" spans="1:17" hidden="1" x14ac:dyDescent="0.25">
      <c r="A1430" s="92" t="s">
        <v>11</v>
      </c>
      <c r="B1430" s="92" t="s">
        <v>12</v>
      </c>
      <c r="C1430" s="92" t="s">
        <v>48</v>
      </c>
      <c r="D1430" s="92" t="s">
        <v>181</v>
      </c>
      <c r="E1430" s="92" t="s">
        <v>20</v>
      </c>
      <c r="F1430" s="92" t="s">
        <v>230</v>
      </c>
      <c r="G1430" s="92" t="s">
        <v>189</v>
      </c>
      <c r="H1430" s="98">
        <v>0</v>
      </c>
      <c r="I1430" s="98">
        <v>0</v>
      </c>
      <c r="J1430" s="99">
        <v>0</v>
      </c>
      <c r="K1430" s="99">
        <v>0</v>
      </c>
      <c r="L1430" s="99">
        <v>0</v>
      </c>
      <c r="M1430" s="99">
        <v>0</v>
      </c>
      <c r="N1430" s="99">
        <v>0</v>
      </c>
      <c r="O1430" s="99">
        <v>0</v>
      </c>
      <c r="P1430" s="98">
        <v>0</v>
      </c>
      <c r="Q1430" s="98">
        <v>0</v>
      </c>
    </row>
    <row r="1431" spans="1:17" hidden="1" x14ac:dyDescent="0.25">
      <c r="A1431" s="92" t="s">
        <v>11</v>
      </c>
      <c r="B1431" s="92" t="s">
        <v>12</v>
      </c>
      <c r="C1431" s="92" t="s">
        <v>48</v>
      </c>
      <c r="D1431" s="92" t="s">
        <v>181</v>
      </c>
      <c r="E1431" s="92" t="s">
        <v>20</v>
      </c>
      <c r="F1431" s="92" t="s">
        <v>210</v>
      </c>
      <c r="G1431" s="92" t="s">
        <v>189</v>
      </c>
      <c r="H1431" s="98">
        <v>0</v>
      </c>
      <c r="I1431" s="98">
        <v>0</v>
      </c>
      <c r="J1431" s="99">
        <v>0</v>
      </c>
      <c r="K1431" s="99">
        <v>0</v>
      </c>
      <c r="L1431" s="99">
        <v>0</v>
      </c>
      <c r="M1431" s="99">
        <v>0</v>
      </c>
      <c r="N1431" s="99">
        <v>0</v>
      </c>
      <c r="O1431" s="99">
        <v>0</v>
      </c>
      <c r="P1431" s="98">
        <v>0</v>
      </c>
      <c r="Q1431" s="98">
        <v>0</v>
      </c>
    </row>
    <row r="1432" spans="1:17" hidden="1" x14ac:dyDescent="0.25">
      <c r="A1432" s="92" t="s">
        <v>11</v>
      </c>
      <c r="B1432" s="92" t="s">
        <v>12</v>
      </c>
      <c r="C1432" s="92" t="s">
        <v>48</v>
      </c>
      <c r="D1432" s="92" t="s">
        <v>181</v>
      </c>
      <c r="E1432" s="92" t="s">
        <v>20</v>
      </c>
      <c r="F1432" s="92" t="s">
        <v>191</v>
      </c>
      <c r="G1432" s="92" t="s">
        <v>189</v>
      </c>
      <c r="H1432" s="98">
        <v>0</v>
      </c>
      <c r="I1432" s="98">
        <v>0</v>
      </c>
      <c r="J1432" s="99">
        <v>0</v>
      </c>
      <c r="K1432" s="99">
        <v>0</v>
      </c>
      <c r="L1432" s="99">
        <v>0</v>
      </c>
      <c r="M1432" s="99">
        <v>0</v>
      </c>
      <c r="N1432" s="99">
        <v>0</v>
      </c>
      <c r="O1432" s="99">
        <v>0</v>
      </c>
      <c r="P1432" s="98">
        <v>0</v>
      </c>
      <c r="Q1432" s="98">
        <v>0</v>
      </c>
    </row>
    <row r="1433" spans="1:17" hidden="1" x14ac:dyDescent="0.25">
      <c r="A1433" s="92" t="s">
        <v>11</v>
      </c>
      <c r="B1433" s="92" t="s">
        <v>12</v>
      </c>
      <c r="C1433" s="92" t="s">
        <v>48</v>
      </c>
      <c r="D1433" s="92" t="s">
        <v>181</v>
      </c>
      <c r="E1433" s="92" t="s">
        <v>20</v>
      </c>
      <c r="F1433" s="92" t="s">
        <v>231</v>
      </c>
      <c r="G1433" s="92" t="s">
        <v>189</v>
      </c>
      <c r="H1433" s="98">
        <v>0</v>
      </c>
      <c r="I1433" s="98">
        <v>0</v>
      </c>
      <c r="J1433" s="99">
        <v>0</v>
      </c>
      <c r="K1433" s="99">
        <v>0</v>
      </c>
      <c r="L1433" s="99">
        <v>0</v>
      </c>
      <c r="M1433" s="99">
        <v>0</v>
      </c>
      <c r="N1433" s="99">
        <v>0</v>
      </c>
      <c r="O1433" s="99">
        <v>0</v>
      </c>
      <c r="P1433" s="98">
        <v>0</v>
      </c>
      <c r="Q1433" s="98">
        <v>0</v>
      </c>
    </row>
    <row r="1434" spans="1:17" hidden="1" x14ac:dyDescent="0.25">
      <c r="A1434" s="92" t="s">
        <v>11</v>
      </c>
      <c r="B1434" s="92" t="s">
        <v>12</v>
      </c>
      <c r="C1434" s="92" t="s">
        <v>48</v>
      </c>
      <c r="D1434" s="92" t="s">
        <v>181</v>
      </c>
      <c r="E1434" s="92" t="s">
        <v>20</v>
      </c>
      <c r="F1434" s="92" t="s">
        <v>190</v>
      </c>
      <c r="G1434" s="92" t="s">
        <v>189</v>
      </c>
      <c r="H1434" s="98">
        <v>0</v>
      </c>
      <c r="I1434" s="98">
        <v>0</v>
      </c>
      <c r="J1434" s="99">
        <v>0</v>
      </c>
      <c r="K1434" s="99">
        <v>0</v>
      </c>
      <c r="L1434" s="99">
        <v>0</v>
      </c>
      <c r="M1434" s="99">
        <v>0</v>
      </c>
      <c r="N1434" s="99">
        <v>0</v>
      </c>
      <c r="O1434" s="99">
        <v>0</v>
      </c>
      <c r="P1434" s="98">
        <v>0</v>
      </c>
      <c r="Q1434" s="98">
        <v>6814.5</v>
      </c>
    </row>
    <row r="1435" spans="1:17" hidden="1" x14ac:dyDescent="0.25">
      <c r="A1435" s="92" t="s">
        <v>11</v>
      </c>
      <c r="B1435" s="92" t="s">
        <v>12</v>
      </c>
      <c r="C1435" s="92" t="s">
        <v>48</v>
      </c>
      <c r="D1435" s="92" t="s">
        <v>181</v>
      </c>
      <c r="E1435" s="92" t="s">
        <v>51</v>
      </c>
      <c r="F1435" s="92" t="s">
        <v>207</v>
      </c>
      <c r="G1435" s="92" t="s">
        <v>189</v>
      </c>
      <c r="H1435" s="98">
        <v>33266.92705648503</v>
      </c>
      <c r="I1435" s="98">
        <v>39767.040428364766</v>
      </c>
      <c r="J1435" s="99">
        <v>39237.881047201859</v>
      </c>
      <c r="K1435" s="99">
        <v>37779.542594775303</v>
      </c>
      <c r="L1435" s="99">
        <v>27145.910887240876</v>
      </c>
      <c r="M1435" s="99">
        <v>36446.330589997982</v>
      </c>
      <c r="N1435" s="99">
        <v>33012.054204877808</v>
      </c>
      <c r="O1435" s="99">
        <v>22761.403467078446</v>
      </c>
      <c r="P1435" s="98">
        <v>11652.551318960808</v>
      </c>
      <c r="Q1435" s="98">
        <v>8799.9796595786902</v>
      </c>
    </row>
    <row r="1436" spans="1:17" hidden="1" x14ac:dyDescent="0.25">
      <c r="A1436" s="92" t="s">
        <v>11</v>
      </c>
      <c r="B1436" s="92" t="s">
        <v>12</v>
      </c>
      <c r="C1436" s="92" t="s">
        <v>48</v>
      </c>
      <c r="D1436" s="92" t="s">
        <v>181</v>
      </c>
      <c r="E1436" s="92" t="s">
        <v>51</v>
      </c>
      <c r="F1436" s="92" t="s">
        <v>218</v>
      </c>
      <c r="G1436" s="92" t="s">
        <v>189</v>
      </c>
      <c r="H1436" s="98">
        <v>0</v>
      </c>
      <c r="I1436" s="98">
        <v>0</v>
      </c>
      <c r="J1436" s="99">
        <v>0</v>
      </c>
      <c r="K1436" s="99">
        <v>0</v>
      </c>
      <c r="L1436" s="99">
        <v>0</v>
      </c>
      <c r="M1436" s="99">
        <v>0</v>
      </c>
      <c r="N1436" s="99">
        <v>0</v>
      </c>
      <c r="O1436" s="99">
        <v>0</v>
      </c>
      <c r="P1436" s="98">
        <v>0</v>
      </c>
      <c r="Q1436" s="98">
        <v>0</v>
      </c>
    </row>
    <row r="1437" spans="1:17" hidden="1" x14ac:dyDescent="0.25">
      <c r="A1437" s="92" t="s">
        <v>11</v>
      </c>
      <c r="B1437" s="92" t="s">
        <v>12</v>
      </c>
      <c r="C1437" s="92" t="s">
        <v>48</v>
      </c>
      <c r="D1437" s="92" t="s">
        <v>181</v>
      </c>
      <c r="E1437" s="92" t="s">
        <v>51</v>
      </c>
      <c r="F1437" s="92" t="s">
        <v>194</v>
      </c>
      <c r="G1437" s="92" t="s">
        <v>189</v>
      </c>
      <c r="H1437" s="98">
        <v>0</v>
      </c>
      <c r="I1437" s="98">
        <v>0</v>
      </c>
      <c r="J1437" s="99">
        <v>0</v>
      </c>
      <c r="K1437" s="99">
        <v>0</v>
      </c>
      <c r="L1437" s="99">
        <v>0</v>
      </c>
      <c r="M1437" s="99">
        <v>0</v>
      </c>
      <c r="N1437" s="99">
        <v>0</v>
      </c>
      <c r="O1437" s="99">
        <v>0</v>
      </c>
      <c r="P1437" s="98">
        <v>0</v>
      </c>
      <c r="Q1437" s="98">
        <v>0</v>
      </c>
    </row>
    <row r="1438" spans="1:17" hidden="1" x14ac:dyDescent="0.25">
      <c r="A1438" s="92" t="s">
        <v>11</v>
      </c>
      <c r="B1438" s="92" t="s">
        <v>12</v>
      </c>
      <c r="C1438" s="92" t="s">
        <v>48</v>
      </c>
      <c r="D1438" s="92" t="s">
        <v>181</v>
      </c>
      <c r="E1438" s="92" t="s">
        <v>51</v>
      </c>
      <c r="F1438" s="92" t="s">
        <v>205</v>
      </c>
      <c r="G1438" s="92" t="s">
        <v>189</v>
      </c>
      <c r="H1438" s="98">
        <v>0</v>
      </c>
      <c r="I1438" s="98">
        <v>0</v>
      </c>
      <c r="J1438" s="99">
        <v>0</v>
      </c>
      <c r="K1438" s="99">
        <v>0</v>
      </c>
      <c r="L1438" s="99">
        <v>0</v>
      </c>
      <c r="M1438" s="99">
        <v>0</v>
      </c>
      <c r="N1438" s="99">
        <v>0</v>
      </c>
      <c r="O1438" s="99">
        <v>0</v>
      </c>
      <c r="P1438" s="98">
        <v>0</v>
      </c>
      <c r="Q1438" s="98">
        <v>0</v>
      </c>
    </row>
    <row r="1439" spans="1:17" hidden="1" x14ac:dyDescent="0.25">
      <c r="A1439" s="92" t="s">
        <v>11</v>
      </c>
      <c r="B1439" s="92" t="s">
        <v>12</v>
      </c>
      <c r="C1439" s="92" t="s">
        <v>48</v>
      </c>
      <c r="D1439" s="92" t="s">
        <v>181</v>
      </c>
      <c r="E1439" s="92" t="s">
        <v>51</v>
      </c>
      <c r="F1439" s="92" t="s">
        <v>204</v>
      </c>
      <c r="G1439" s="92" t="s">
        <v>189</v>
      </c>
      <c r="H1439" s="98">
        <v>1158.1132992355119</v>
      </c>
      <c r="I1439" s="98">
        <v>1443.2153318140588</v>
      </c>
      <c r="J1439" s="99">
        <v>786.40770140372638</v>
      </c>
      <c r="K1439" s="99">
        <v>718.11520453189905</v>
      </c>
      <c r="L1439" s="99">
        <v>2323.8503663087927</v>
      </c>
      <c r="M1439" s="99">
        <v>2910.395489148993</v>
      </c>
      <c r="N1439" s="99">
        <v>4540.1370136772912</v>
      </c>
      <c r="O1439" s="99">
        <v>6681.2829562699344</v>
      </c>
      <c r="P1439" s="98">
        <v>12417.256369801829</v>
      </c>
      <c r="Q1439" s="98">
        <v>12675.312506171511</v>
      </c>
    </row>
    <row r="1440" spans="1:17" hidden="1" x14ac:dyDescent="0.25">
      <c r="A1440" s="92" t="s">
        <v>11</v>
      </c>
      <c r="B1440" s="92" t="s">
        <v>12</v>
      </c>
      <c r="C1440" s="92" t="s">
        <v>48</v>
      </c>
      <c r="D1440" s="92" t="s">
        <v>181</v>
      </c>
      <c r="E1440" s="92" t="s">
        <v>51</v>
      </c>
      <c r="F1440" s="92" t="s">
        <v>199</v>
      </c>
      <c r="G1440" s="92" t="s">
        <v>189</v>
      </c>
      <c r="H1440" s="98">
        <v>47502.457536259441</v>
      </c>
      <c r="I1440" s="98">
        <v>66438.793585541644</v>
      </c>
      <c r="J1440" s="99">
        <v>62839.30519684789</v>
      </c>
      <c r="K1440" s="99">
        <v>73034.830443868821</v>
      </c>
      <c r="L1440" s="99">
        <v>75431.183824741005</v>
      </c>
      <c r="M1440" s="99">
        <v>85485.865635926253</v>
      </c>
      <c r="N1440" s="99">
        <v>81456.817753637253</v>
      </c>
      <c r="O1440" s="99">
        <v>71291.573337650974</v>
      </c>
      <c r="P1440" s="98">
        <v>23306.342116699107</v>
      </c>
      <c r="Q1440" s="98">
        <v>9105.187972072823</v>
      </c>
    </row>
    <row r="1441" spans="1:17" hidden="1" x14ac:dyDescent="0.25">
      <c r="A1441" s="92" t="s">
        <v>11</v>
      </c>
      <c r="B1441" s="92" t="s">
        <v>12</v>
      </c>
      <c r="C1441" s="92" t="s">
        <v>48</v>
      </c>
      <c r="D1441" s="92" t="s">
        <v>181</v>
      </c>
      <c r="E1441" s="92" t="s">
        <v>51</v>
      </c>
      <c r="F1441" s="92" t="s">
        <v>233</v>
      </c>
      <c r="G1441" s="92" t="s">
        <v>189</v>
      </c>
      <c r="H1441" s="98">
        <v>0</v>
      </c>
      <c r="I1441" s="98">
        <v>0</v>
      </c>
      <c r="J1441" s="99">
        <v>0</v>
      </c>
      <c r="K1441" s="99">
        <v>0</v>
      </c>
      <c r="L1441" s="99">
        <v>0</v>
      </c>
      <c r="M1441" s="99">
        <v>0</v>
      </c>
      <c r="N1441" s="99">
        <v>0</v>
      </c>
      <c r="O1441" s="99">
        <v>0</v>
      </c>
      <c r="P1441" s="98">
        <v>0</v>
      </c>
      <c r="Q1441" s="98">
        <v>0</v>
      </c>
    </row>
    <row r="1442" spans="1:17" hidden="1" x14ac:dyDescent="0.25">
      <c r="A1442" s="92" t="s">
        <v>11</v>
      </c>
      <c r="B1442" s="92" t="s">
        <v>12</v>
      </c>
      <c r="C1442" s="92" t="s">
        <v>48</v>
      </c>
      <c r="D1442" s="92" t="s">
        <v>181</v>
      </c>
      <c r="E1442" s="92" t="s">
        <v>51</v>
      </c>
      <c r="F1442" s="92" t="s">
        <v>220</v>
      </c>
      <c r="G1442" s="92" t="s">
        <v>189</v>
      </c>
      <c r="H1442" s="98">
        <v>0</v>
      </c>
      <c r="I1442" s="98">
        <v>0</v>
      </c>
      <c r="J1442" s="99">
        <v>0</v>
      </c>
      <c r="K1442" s="99">
        <v>0</v>
      </c>
      <c r="L1442" s="99">
        <v>0</v>
      </c>
      <c r="M1442" s="99">
        <v>0</v>
      </c>
      <c r="N1442" s="99">
        <v>0</v>
      </c>
      <c r="O1442" s="99">
        <v>0</v>
      </c>
      <c r="P1442" s="98">
        <v>0</v>
      </c>
      <c r="Q1442" s="98">
        <v>0</v>
      </c>
    </row>
    <row r="1443" spans="1:17" hidden="1" x14ac:dyDescent="0.25">
      <c r="A1443" s="92" t="s">
        <v>11</v>
      </c>
      <c r="B1443" s="92" t="s">
        <v>12</v>
      </c>
      <c r="C1443" s="92" t="s">
        <v>48</v>
      </c>
      <c r="D1443" s="92" t="s">
        <v>181</v>
      </c>
      <c r="E1443" s="92" t="s">
        <v>51</v>
      </c>
      <c r="F1443" s="92" t="s">
        <v>221</v>
      </c>
      <c r="G1443" s="92" t="s">
        <v>189</v>
      </c>
      <c r="H1443" s="98">
        <v>11642.252108020015</v>
      </c>
      <c r="I1443" s="98">
        <v>11659.450654279521</v>
      </c>
      <c r="J1443" s="99">
        <v>10615.906054546527</v>
      </c>
      <c r="K1443" s="99">
        <v>9491.7617568239712</v>
      </c>
      <c r="L1443" s="99">
        <v>3570.0549217093198</v>
      </c>
      <c r="M1443" s="99">
        <v>2255.4082849267779</v>
      </c>
      <c r="N1443" s="99">
        <v>2542.6160278076441</v>
      </c>
      <c r="O1443" s="99">
        <v>2672.8652390006478</v>
      </c>
      <c r="P1443" s="98">
        <v>2711.100194538255</v>
      </c>
      <c r="Q1443" s="98">
        <v>2260.7698621769759</v>
      </c>
    </row>
    <row r="1444" spans="1:17" hidden="1" x14ac:dyDescent="0.25">
      <c r="A1444" s="92" t="s">
        <v>11</v>
      </c>
      <c r="B1444" s="92" t="s">
        <v>12</v>
      </c>
      <c r="C1444" s="92" t="s">
        <v>48</v>
      </c>
      <c r="D1444" s="92" t="s">
        <v>181</v>
      </c>
      <c r="E1444" s="92" t="s">
        <v>51</v>
      </c>
      <c r="F1444" s="92" t="s">
        <v>201</v>
      </c>
      <c r="G1444" s="92" t="s">
        <v>189</v>
      </c>
      <c r="H1444" s="98">
        <v>2063.9972486452129</v>
      </c>
      <c r="I1444" s="98">
        <v>3387.7974757672559</v>
      </c>
      <c r="J1444" s="99">
        <v>3291.5803995594547</v>
      </c>
      <c r="K1444" s="99">
        <v>3429.853187105824</v>
      </c>
      <c r="L1444" s="99">
        <v>3812.614795261396</v>
      </c>
      <c r="M1444" s="99">
        <v>16315.627727382316</v>
      </c>
      <c r="N1444" s="99">
        <v>20370.052366493881</v>
      </c>
      <c r="O1444" s="99">
        <v>20263.720539544989</v>
      </c>
      <c r="P1444" s="98">
        <v>7601.7018550583289</v>
      </c>
      <c r="Q1444" s="98">
        <v>5836.2369240442522</v>
      </c>
    </row>
    <row r="1445" spans="1:17" hidden="1" x14ac:dyDescent="0.25">
      <c r="A1445" s="92" t="s">
        <v>11</v>
      </c>
      <c r="B1445" s="92" t="s">
        <v>12</v>
      </c>
      <c r="C1445" s="92" t="s">
        <v>48</v>
      </c>
      <c r="D1445" s="92" t="s">
        <v>181</v>
      </c>
      <c r="E1445" s="92" t="s">
        <v>51</v>
      </c>
      <c r="F1445" s="92" t="s">
        <v>196</v>
      </c>
      <c r="G1445" s="92" t="s">
        <v>189</v>
      </c>
      <c r="H1445" s="98">
        <v>6671.2879189703071</v>
      </c>
      <c r="I1445" s="98">
        <v>6279.5409874466441</v>
      </c>
      <c r="J1445" s="99">
        <v>6283.4957479685045</v>
      </c>
      <c r="K1445" s="99">
        <v>7370.9501756154759</v>
      </c>
      <c r="L1445" s="99">
        <v>8605.2291398403304</v>
      </c>
      <c r="M1445" s="99">
        <v>22107.89239648002</v>
      </c>
      <c r="N1445" s="99">
        <v>19800.025488216503</v>
      </c>
      <c r="O1445" s="99">
        <v>10851.951951633142</v>
      </c>
      <c r="P1445" s="98">
        <v>10043.370960981036</v>
      </c>
      <c r="Q1445" s="98">
        <v>13440.918636062268</v>
      </c>
    </row>
    <row r="1446" spans="1:17" hidden="1" x14ac:dyDescent="0.25">
      <c r="A1446" s="92" t="s">
        <v>11</v>
      </c>
      <c r="B1446" s="92" t="s">
        <v>12</v>
      </c>
      <c r="C1446" s="92" t="s">
        <v>48</v>
      </c>
      <c r="D1446" s="92" t="s">
        <v>181</v>
      </c>
      <c r="E1446" s="92" t="s">
        <v>51</v>
      </c>
      <c r="F1446" s="92" t="s">
        <v>197</v>
      </c>
      <c r="G1446" s="92" t="s">
        <v>189</v>
      </c>
      <c r="H1446" s="98">
        <v>567.0409949808494</v>
      </c>
      <c r="I1446" s="98">
        <v>853.0020993035655</v>
      </c>
      <c r="J1446" s="99">
        <v>661.16818400995066</v>
      </c>
      <c r="K1446" s="99">
        <v>1155.1128185598982</v>
      </c>
      <c r="L1446" s="99">
        <v>915.37245686325014</v>
      </c>
      <c r="M1446" s="99">
        <v>1410.0231224760412</v>
      </c>
      <c r="N1446" s="99">
        <v>2187.487293562775</v>
      </c>
      <c r="O1446" s="99">
        <v>2939.7511318431134</v>
      </c>
      <c r="P1446" s="98">
        <v>1445.4341222787821</v>
      </c>
      <c r="Q1446" s="98">
        <v>7312.4840391285525</v>
      </c>
    </row>
    <row r="1447" spans="1:17" hidden="1" x14ac:dyDescent="0.25">
      <c r="A1447" s="92" t="s">
        <v>11</v>
      </c>
      <c r="B1447" s="92" t="s">
        <v>12</v>
      </c>
      <c r="C1447" s="92" t="s">
        <v>48</v>
      </c>
      <c r="D1447" s="92" t="s">
        <v>181</v>
      </c>
      <c r="E1447" s="92" t="s">
        <v>51</v>
      </c>
      <c r="F1447" s="92" t="s">
        <v>222</v>
      </c>
      <c r="G1447" s="92" t="s">
        <v>189</v>
      </c>
      <c r="H1447" s="98">
        <v>0</v>
      </c>
      <c r="I1447" s="98">
        <v>0</v>
      </c>
      <c r="J1447" s="99">
        <v>0</v>
      </c>
      <c r="K1447" s="99">
        <v>0</v>
      </c>
      <c r="L1447" s="99">
        <v>0</v>
      </c>
      <c r="M1447" s="99">
        <v>0</v>
      </c>
      <c r="N1447" s="99">
        <v>0</v>
      </c>
      <c r="O1447" s="99">
        <v>0</v>
      </c>
      <c r="P1447" s="98">
        <v>0</v>
      </c>
      <c r="Q1447" s="98">
        <v>0</v>
      </c>
    </row>
    <row r="1448" spans="1:17" hidden="1" x14ac:dyDescent="0.25">
      <c r="A1448" s="92" t="s">
        <v>11</v>
      </c>
      <c r="B1448" s="92" t="s">
        <v>12</v>
      </c>
      <c r="C1448" s="92" t="s">
        <v>48</v>
      </c>
      <c r="D1448" s="92" t="s">
        <v>181</v>
      </c>
      <c r="E1448" s="92" t="s">
        <v>51</v>
      </c>
      <c r="F1448" s="92" t="s">
        <v>223</v>
      </c>
      <c r="G1448" s="92" t="s">
        <v>189</v>
      </c>
      <c r="H1448" s="98">
        <v>0</v>
      </c>
      <c r="I1448" s="98">
        <v>0</v>
      </c>
      <c r="J1448" s="99">
        <v>0</v>
      </c>
      <c r="K1448" s="99">
        <v>0</v>
      </c>
      <c r="L1448" s="99">
        <v>0</v>
      </c>
      <c r="M1448" s="99">
        <v>0</v>
      </c>
      <c r="N1448" s="99">
        <v>0</v>
      </c>
      <c r="O1448" s="99">
        <v>0</v>
      </c>
      <c r="P1448" s="98">
        <v>0</v>
      </c>
      <c r="Q1448" s="98">
        <v>0</v>
      </c>
    </row>
    <row r="1449" spans="1:17" hidden="1" x14ac:dyDescent="0.25">
      <c r="A1449" s="92" t="s">
        <v>11</v>
      </c>
      <c r="B1449" s="92" t="s">
        <v>12</v>
      </c>
      <c r="C1449" s="92" t="s">
        <v>48</v>
      </c>
      <c r="D1449" s="92" t="s">
        <v>181</v>
      </c>
      <c r="E1449" s="92" t="s">
        <v>51</v>
      </c>
      <c r="F1449" s="92" t="s">
        <v>266</v>
      </c>
      <c r="G1449" s="92" t="s">
        <v>189</v>
      </c>
      <c r="H1449" s="98">
        <v>0</v>
      </c>
      <c r="I1449" s="98">
        <v>0</v>
      </c>
      <c r="J1449" s="99">
        <v>0</v>
      </c>
      <c r="K1449" s="99">
        <v>0</v>
      </c>
      <c r="L1449" s="99">
        <v>0</v>
      </c>
      <c r="M1449" s="99">
        <v>0</v>
      </c>
      <c r="N1449" s="99">
        <v>0</v>
      </c>
      <c r="O1449" s="99">
        <v>0</v>
      </c>
      <c r="P1449" s="98">
        <v>0</v>
      </c>
      <c r="Q1449" s="98">
        <v>0</v>
      </c>
    </row>
    <row r="1450" spans="1:17" hidden="1" x14ac:dyDescent="0.25">
      <c r="A1450" s="92" t="s">
        <v>11</v>
      </c>
      <c r="B1450" s="92" t="s">
        <v>12</v>
      </c>
      <c r="C1450" s="92" t="s">
        <v>48</v>
      </c>
      <c r="D1450" s="92" t="s">
        <v>181</v>
      </c>
      <c r="E1450" s="92" t="s">
        <v>51</v>
      </c>
      <c r="F1450" s="92" t="s">
        <v>224</v>
      </c>
      <c r="G1450" s="92" t="s">
        <v>189</v>
      </c>
      <c r="H1450" s="98">
        <v>1887.4238374036306</v>
      </c>
      <c r="I1450" s="98">
        <v>2555.9094374825345</v>
      </c>
      <c r="J1450" s="99">
        <v>8438.2556684620904</v>
      </c>
      <c r="K1450" s="99">
        <v>5789.3338187188019</v>
      </c>
      <c r="L1450" s="99">
        <v>3053.5336080350244</v>
      </c>
      <c r="M1450" s="99">
        <v>2999.4567536616237</v>
      </c>
      <c r="N1450" s="99">
        <v>3516.18485172684</v>
      </c>
      <c r="O1450" s="99">
        <v>4047.3263769787563</v>
      </c>
      <c r="P1450" s="98">
        <v>8112.2430616818538</v>
      </c>
      <c r="Q1450" s="98">
        <v>14317.860400764926</v>
      </c>
    </row>
    <row r="1451" spans="1:17" hidden="1" x14ac:dyDescent="0.25">
      <c r="A1451" s="92" t="s">
        <v>11</v>
      </c>
      <c r="B1451" s="92" t="s">
        <v>12</v>
      </c>
      <c r="C1451" s="92" t="s">
        <v>48</v>
      </c>
      <c r="D1451" s="92" t="s">
        <v>181</v>
      </c>
      <c r="E1451" s="92" t="s">
        <v>51</v>
      </c>
      <c r="F1451" s="92" t="s">
        <v>203</v>
      </c>
      <c r="G1451" s="92" t="s">
        <v>189</v>
      </c>
      <c r="H1451" s="98">
        <v>6254.3115650172613</v>
      </c>
      <c r="I1451" s="98">
        <v>4711.4781357882621</v>
      </c>
      <c r="J1451" s="99">
        <v>9682.0630034522437</v>
      </c>
      <c r="K1451" s="99">
        <v>11418.295742232453</v>
      </c>
      <c r="L1451" s="99">
        <v>10722.212313003452</v>
      </c>
      <c r="M1451" s="99">
        <v>15945.865074798619</v>
      </c>
      <c r="N1451" s="99">
        <v>15336.897727272728</v>
      </c>
      <c r="O1451" s="99">
        <v>12099.122698504028</v>
      </c>
      <c r="P1451" s="98">
        <v>7269.2862485615651</v>
      </c>
      <c r="Q1451" s="98">
        <v>4853.4214614499424</v>
      </c>
    </row>
    <row r="1452" spans="1:17" hidden="1" x14ac:dyDescent="0.25">
      <c r="A1452" s="92" t="s">
        <v>11</v>
      </c>
      <c r="B1452" s="92" t="s">
        <v>12</v>
      </c>
      <c r="C1452" s="92" t="s">
        <v>48</v>
      </c>
      <c r="D1452" s="92" t="s">
        <v>181</v>
      </c>
      <c r="E1452" s="92" t="s">
        <v>51</v>
      </c>
      <c r="F1452" s="92" t="s">
        <v>209</v>
      </c>
      <c r="G1452" s="92" t="s">
        <v>189</v>
      </c>
      <c r="H1452" s="98">
        <v>7277.25</v>
      </c>
      <c r="I1452" s="98">
        <v>6164.5</v>
      </c>
      <c r="J1452" s="99">
        <v>7240</v>
      </c>
      <c r="K1452" s="99">
        <v>7738</v>
      </c>
      <c r="L1452" s="99">
        <v>3309.25</v>
      </c>
      <c r="M1452" s="99">
        <v>1608.75</v>
      </c>
      <c r="N1452" s="99">
        <v>1330</v>
      </c>
      <c r="O1452" s="99">
        <v>1058</v>
      </c>
      <c r="P1452" s="98">
        <v>247.5</v>
      </c>
      <c r="Q1452" s="98">
        <v>1033.5</v>
      </c>
    </row>
    <row r="1453" spans="1:17" hidden="1" x14ac:dyDescent="0.25">
      <c r="A1453" s="92" t="s">
        <v>11</v>
      </c>
      <c r="B1453" s="92" t="s">
        <v>12</v>
      </c>
      <c r="C1453" s="92" t="s">
        <v>48</v>
      </c>
      <c r="D1453" s="92" t="s">
        <v>181</v>
      </c>
      <c r="E1453" s="92" t="s">
        <v>51</v>
      </c>
      <c r="F1453" s="92" t="s">
        <v>208</v>
      </c>
      <c r="G1453" s="92" t="s">
        <v>189</v>
      </c>
      <c r="H1453" s="98">
        <v>330.86881472957424</v>
      </c>
      <c r="I1453" s="98">
        <v>223.00920598388956</v>
      </c>
      <c r="J1453" s="99">
        <v>470.01294591484469</v>
      </c>
      <c r="K1453" s="99">
        <v>637.78337169159954</v>
      </c>
      <c r="L1453" s="99">
        <v>634.92376294591486</v>
      </c>
      <c r="M1453" s="99">
        <v>684.03049482163408</v>
      </c>
      <c r="N1453" s="99">
        <v>577.10227272727275</v>
      </c>
      <c r="O1453" s="99">
        <v>408.24439010356735</v>
      </c>
      <c r="P1453" s="98">
        <v>205.93210586881474</v>
      </c>
      <c r="Q1453" s="98">
        <v>134.23043728423477</v>
      </c>
    </row>
    <row r="1454" spans="1:17" hidden="1" x14ac:dyDescent="0.25">
      <c r="A1454" s="92" t="s">
        <v>11</v>
      </c>
      <c r="B1454" s="92" t="s">
        <v>12</v>
      </c>
      <c r="C1454" s="92" t="s">
        <v>48</v>
      </c>
      <c r="D1454" s="92" t="s">
        <v>181</v>
      </c>
      <c r="E1454" s="92" t="s">
        <v>51</v>
      </c>
      <c r="F1454" s="92" t="s">
        <v>202</v>
      </c>
      <c r="G1454" s="92" t="s">
        <v>189</v>
      </c>
      <c r="H1454" s="98">
        <v>5700.5696202531653</v>
      </c>
      <c r="I1454" s="98">
        <v>6598.2626582278481</v>
      </c>
      <c r="J1454" s="99">
        <v>9434.9240506329115</v>
      </c>
      <c r="K1454" s="99">
        <v>11456.17088607595</v>
      </c>
      <c r="L1454" s="99">
        <v>9476.6139240506345</v>
      </c>
      <c r="M1454" s="99">
        <v>9333.6044303797462</v>
      </c>
      <c r="N1454" s="99">
        <v>7997.375</v>
      </c>
      <c r="O1454" s="99">
        <v>5924.5079113924048</v>
      </c>
      <c r="P1454" s="98">
        <v>4393.7816455696202</v>
      </c>
      <c r="Q1454" s="98">
        <v>7849.5981012658231</v>
      </c>
    </row>
    <row r="1455" spans="1:17" hidden="1" x14ac:dyDescent="0.25">
      <c r="A1455" s="92" t="s">
        <v>11</v>
      </c>
      <c r="B1455" s="92" t="s">
        <v>12</v>
      </c>
      <c r="C1455" s="92" t="s">
        <v>48</v>
      </c>
      <c r="D1455" s="92" t="s">
        <v>181</v>
      </c>
      <c r="E1455" s="92" t="s">
        <v>51</v>
      </c>
      <c r="F1455" s="92" t="s">
        <v>225</v>
      </c>
      <c r="G1455" s="92" t="s">
        <v>189</v>
      </c>
      <c r="H1455" s="98">
        <v>0</v>
      </c>
      <c r="I1455" s="98">
        <v>0</v>
      </c>
      <c r="J1455" s="99">
        <v>0</v>
      </c>
      <c r="K1455" s="99">
        <v>0</v>
      </c>
      <c r="L1455" s="99">
        <v>0</v>
      </c>
      <c r="M1455" s="99">
        <v>0</v>
      </c>
      <c r="N1455" s="99">
        <v>0</v>
      </c>
      <c r="O1455" s="99">
        <v>0</v>
      </c>
      <c r="P1455" s="98">
        <v>0</v>
      </c>
      <c r="Q1455" s="98">
        <v>0</v>
      </c>
    </row>
    <row r="1456" spans="1:17" hidden="1" x14ac:dyDescent="0.25">
      <c r="A1456" s="92" t="s">
        <v>11</v>
      </c>
      <c r="B1456" s="92" t="s">
        <v>12</v>
      </c>
      <c r="C1456" s="92" t="s">
        <v>48</v>
      </c>
      <c r="D1456" s="92" t="s">
        <v>181</v>
      </c>
      <c r="E1456" s="92" t="s">
        <v>51</v>
      </c>
      <c r="F1456" s="92" t="s">
        <v>226</v>
      </c>
      <c r="G1456" s="92" t="s">
        <v>189</v>
      </c>
      <c r="H1456" s="98">
        <v>0</v>
      </c>
      <c r="I1456" s="98">
        <v>0</v>
      </c>
      <c r="J1456" s="99">
        <v>0</v>
      </c>
      <c r="K1456" s="99">
        <v>0</v>
      </c>
      <c r="L1456" s="99">
        <v>0</v>
      </c>
      <c r="M1456" s="99">
        <v>0</v>
      </c>
      <c r="N1456" s="99">
        <v>0</v>
      </c>
      <c r="O1456" s="99">
        <v>0</v>
      </c>
      <c r="P1456" s="98">
        <v>0</v>
      </c>
      <c r="Q1456" s="98">
        <v>0</v>
      </c>
    </row>
    <row r="1457" spans="1:17" hidden="1" x14ac:dyDescent="0.25">
      <c r="A1457" s="92" t="s">
        <v>11</v>
      </c>
      <c r="B1457" s="92" t="s">
        <v>12</v>
      </c>
      <c r="C1457" s="92" t="s">
        <v>48</v>
      </c>
      <c r="D1457" s="92" t="s">
        <v>181</v>
      </c>
      <c r="E1457" s="92" t="s">
        <v>51</v>
      </c>
      <c r="F1457" s="92" t="s">
        <v>206</v>
      </c>
      <c r="G1457" s="92" t="s">
        <v>189</v>
      </c>
      <c r="H1457" s="98">
        <v>677.83200455580868</v>
      </c>
      <c r="I1457" s="98">
        <v>580.64521640091118</v>
      </c>
      <c r="J1457" s="99">
        <v>142.57118451025059</v>
      </c>
      <c r="K1457" s="99">
        <v>332.26879271070618</v>
      </c>
      <c r="L1457" s="99">
        <v>1013.0472665148064</v>
      </c>
      <c r="M1457" s="99">
        <v>1377.0888382687926</v>
      </c>
      <c r="N1457" s="99">
        <v>1106.9162870159453</v>
      </c>
      <c r="O1457" s="99">
        <v>669.33769931662869</v>
      </c>
      <c r="P1457" s="98">
        <v>613.90888382687933</v>
      </c>
      <c r="Q1457" s="98">
        <v>1595.1469248291573</v>
      </c>
    </row>
    <row r="1458" spans="1:17" hidden="1" x14ac:dyDescent="0.25">
      <c r="A1458" s="92" t="s">
        <v>11</v>
      </c>
      <c r="B1458" s="92" t="s">
        <v>12</v>
      </c>
      <c r="C1458" s="92" t="s">
        <v>48</v>
      </c>
      <c r="D1458" s="92" t="s">
        <v>181</v>
      </c>
      <c r="E1458" s="92" t="s">
        <v>51</v>
      </c>
      <c r="F1458" s="92" t="s">
        <v>232</v>
      </c>
      <c r="G1458" s="92" t="s">
        <v>189</v>
      </c>
      <c r="H1458" s="98">
        <v>2171.3536446469247</v>
      </c>
      <c r="I1458" s="98">
        <v>1886.1731207289295</v>
      </c>
      <c r="J1458" s="99">
        <v>1887.6976082004555</v>
      </c>
      <c r="K1458" s="99">
        <v>2423.03416856492</v>
      </c>
      <c r="L1458" s="99">
        <v>3117.5632118451026</v>
      </c>
      <c r="M1458" s="99">
        <v>3467.0706150341684</v>
      </c>
      <c r="N1458" s="99">
        <v>3271.2796127562642</v>
      </c>
      <c r="O1458" s="99">
        <v>2931.4094533029611</v>
      </c>
      <c r="P1458" s="98">
        <v>1220.8570615034168</v>
      </c>
      <c r="Q1458" s="98">
        <v>4990.78986332574</v>
      </c>
    </row>
    <row r="1459" spans="1:17" hidden="1" x14ac:dyDescent="0.25">
      <c r="A1459" s="92" t="s">
        <v>11</v>
      </c>
      <c r="B1459" s="92" t="s">
        <v>12</v>
      </c>
      <c r="C1459" s="92" t="s">
        <v>48</v>
      </c>
      <c r="D1459" s="92" t="s">
        <v>181</v>
      </c>
      <c r="E1459" s="92" t="s">
        <v>51</v>
      </c>
      <c r="F1459" s="92" t="s">
        <v>200</v>
      </c>
      <c r="G1459" s="92" t="s">
        <v>189</v>
      </c>
      <c r="H1459" s="98">
        <v>69459.814350797271</v>
      </c>
      <c r="I1459" s="98">
        <v>72836.931662870164</v>
      </c>
      <c r="J1459" s="99">
        <v>74956.231207289296</v>
      </c>
      <c r="K1459" s="99">
        <v>72319.947038724378</v>
      </c>
      <c r="L1459" s="99">
        <v>96204.639521640085</v>
      </c>
      <c r="M1459" s="99">
        <v>99756.840546697043</v>
      </c>
      <c r="N1459" s="99">
        <v>85950.80410022779</v>
      </c>
      <c r="O1459" s="99">
        <v>69628.252847380412</v>
      </c>
      <c r="P1459" s="98">
        <v>34061.484054669701</v>
      </c>
      <c r="Q1459" s="98">
        <v>43559.313211845103</v>
      </c>
    </row>
    <row r="1460" spans="1:17" hidden="1" x14ac:dyDescent="0.25">
      <c r="A1460" s="92" t="s">
        <v>11</v>
      </c>
      <c r="B1460" s="92" t="s">
        <v>12</v>
      </c>
      <c r="C1460" s="92" t="s">
        <v>48</v>
      </c>
      <c r="D1460" s="92" t="s">
        <v>181</v>
      </c>
      <c r="E1460" s="92" t="s">
        <v>51</v>
      </c>
      <c r="F1460" s="92" t="s">
        <v>227</v>
      </c>
      <c r="G1460" s="92" t="s">
        <v>189</v>
      </c>
      <c r="H1460" s="98">
        <v>0</v>
      </c>
      <c r="I1460" s="98">
        <v>0</v>
      </c>
      <c r="J1460" s="99">
        <v>0</v>
      </c>
      <c r="K1460" s="99">
        <v>0</v>
      </c>
      <c r="L1460" s="99">
        <v>0</v>
      </c>
      <c r="M1460" s="99">
        <v>0</v>
      </c>
      <c r="N1460" s="99">
        <v>0</v>
      </c>
      <c r="O1460" s="99">
        <v>0</v>
      </c>
      <c r="P1460" s="98">
        <v>0</v>
      </c>
      <c r="Q1460" s="98">
        <v>0</v>
      </c>
    </row>
    <row r="1461" spans="1:17" hidden="1" x14ac:dyDescent="0.25">
      <c r="A1461" s="92" t="s">
        <v>11</v>
      </c>
      <c r="B1461" s="92" t="s">
        <v>12</v>
      </c>
      <c r="C1461" s="92" t="s">
        <v>48</v>
      </c>
      <c r="D1461" s="92" t="s">
        <v>181</v>
      </c>
      <c r="E1461" s="92" t="s">
        <v>51</v>
      </c>
      <c r="F1461" s="92" t="s">
        <v>228</v>
      </c>
      <c r="G1461" s="92" t="s">
        <v>189</v>
      </c>
      <c r="H1461" s="98">
        <v>0</v>
      </c>
      <c r="I1461" s="98">
        <v>0</v>
      </c>
      <c r="J1461" s="99">
        <v>0</v>
      </c>
      <c r="K1461" s="99">
        <v>0</v>
      </c>
      <c r="L1461" s="99">
        <v>0</v>
      </c>
      <c r="M1461" s="99">
        <v>0</v>
      </c>
      <c r="N1461" s="99">
        <v>0</v>
      </c>
      <c r="O1461" s="99">
        <v>0</v>
      </c>
      <c r="P1461" s="98">
        <v>0</v>
      </c>
      <c r="Q1461" s="98">
        <v>0</v>
      </c>
    </row>
    <row r="1462" spans="1:17" hidden="1" x14ac:dyDescent="0.25">
      <c r="A1462" s="92" t="s">
        <v>11</v>
      </c>
      <c r="B1462" s="92" t="s">
        <v>12</v>
      </c>
      <c r="C1462" s="92" t="s">
        <v>48</v>
      </c>
      <c r="D1462" s="92" t="s">
        <v>181</v>
      </c>
      <c r="E1462" s="92" t="s">
        <v>51</v>
      </c>
      <c r="F1462" s="92" t="s">
        <v>195</v>
      </c>
      <c r="G1462" s="92" t="s">
        <v>189</v>
      </c>
      <c r="H1462" s="98">
        <v>28480.75</v>
      </c>
      <c r="I1462" s="98">
        <v>24097.75</v>
      </c>
      <c r="J1462" s="99">
        <v>10228</v>
      </c>
      <c r="K1462" s="99">
        <v>5802.5</v>
      </c>
      <c r="L1462" s="99">
        <v>6361.5</v>
      </c>
      <c r="M1462" s="99">
        <v>6571.75</v>
      </c>
      <c r="N1462" s="99">
        <v>6941.5</v>
      </c>
      <c r="O1462" s="99">
        <v>7423.5</v>
      </c>
      <c r="P1462" s="98">
        <v>1886</v>
      </c>
      <c r="Q1462" s="98">
        <v>5380.5</v>
      </c>
    </row>
    <row r="1463" spans="1:17" hidden="1" x14ac:dyDescent="0.25">
      <c r="A1463" s="92" t="s">
        <v>11</v>
      </c>
      <c r="B1463" s="92" t="s">
        <v>12</v>
      </c>
      <c r="C1463" s="92" t="s">
        <v>48</v>
      </c>
      <c r="D1463" s="92" t="s">
        <v>181</v>
      </c>
      <c r="E1463" s="92" t="s">
        <v>51</v>
      </c>
      <c r="F1463" s="92" t="s">
        <v>192</v>
      </c>
      <c r="G1463" s="92" t="s">
        <v>189</v>
      </c>
      <c r="H1463" s="98">
        <v>0</v>
      </c>
      <c r="I1463" s="98">
        <v>0</v>
      </c>
      <c r="J1463" s="99">
        <v>0</v>
      </c>
      <c r="K1463" s="99">
        <v>0</v>
      </c>
      <c r="L1463" s="99">
        <v>0</v>
      </c>
      <c r="M1463" s="99">
        <v>0</v>
      </c>
      <c r="N1463" s="99">
        <v>0</v>
      </c>
      <c r="O1463" s="99">
        <v>0</v>
      </c>
      <c r="P1463" s="98">
        <v>0</v>
      </c>
      <c r="Q1463" s="98">
        <v>0</v>
      </c>
    </row>
    <row r="1464" spans="1:17" hidden="1" x14ac:dyDescent="0.25">
      <c r="A1464" s="92" t="s">
        <v>11</v>
      </c>
      <c r="B1464" s="92" t="s">
        <v>12</v>
      </c>
      <c r="C1464" s="92" t="s">
        <v>48</v>
      </c>
      <c r="D1464" s="92" t="s">
        <v>181</v>
      </c>
      <c r="E1464" s="92" t="s">
        <v>51</v>
      </c>
      <c r="F1464" s="92" t="s">
        <v>229</v>
      </c>
      <c r="G1464" s="92" t="s">
        <v>189</v>
      </c>
      <c r="H1464" s="98">
        <v>0</v>
      </c>
      <c r="I1464" s="98">
        <v>0</v>
      </c>
      <c r="J1464" s="99">
        <v>0</v>
      </c>
      <c r="K1464" s="99">
        <v>0</v>
      </c>
      <c r="L1464" s="99">
        <v>0</v>
      </c>
      <c r="M1464" s="99">
        <v>0</v>
      </c>
      <c r="N1464" s="99">
        <v>0</v>
      </c>
      <c r="O1464" s="99">
        <v>0</v>
      </c>
      <c r="P1464" s="98">
        <v>0</v>
      </c>
      <c r="Q1464" s="98">
        <v>0</v>
      </c>
    </row>
    <row r="1465" spans="1:17" hidden="1" x14ac:dyDescent="0.25">
      <c r="A1465" s="92" t="s">
        <v>11</v>
      </c>
      <c r="B1465" s="92" t="s">
        <v>12</v>
      </c>
      <c r="C1465" s="92" t="s">
        <v>48</v>
      </c>
      <c r="D1465" s="92" t="s">
        <v>181</v>
      </c>
      <c r="E1465" s="92" t="s">
        <v>51</v>
      </c>
      <c r="F1465" s="92" t="s">
        <v>198</v>
      </c>
      <c r="G1465" s="92" t="s">
        <v>189</v>
      </c>
      <c r="H1465" s="98">
        <v>0</v>
      </c>
      <c r="I1465" s="98">
        <v>0</v>
      </c>
      <c r="J1465" s="99">
        <v>0</v>
      </c>
      <c r="K1465" s="99">
        <v>0</v>
      </c>
      <c r="L1465" s="99">
        <v>0</v>
      </c>
      <c r="M1465" s="99">
        <v>0</v>
      </c>
      <c r="N1465" s="99">
        <v>0</v>
      </c>
      <c r="O1465" s="99">
        <v>0</v>
      </c>
      <c r="P1465" s="98">
        <v>0</v>
      </c>
      <c r="Q1465" s="98">
        <v>0</v>
      </c>
    </row>
    <row r="1466" spans="1:17" hidden="1" x14ac:dyDescent="0.25">
      <c r="A1466" s="92" t="s">
        <v>11</v>
      </c>
      <c r="B1466" s="92" t="s">
        <v>12</v>
      </c>
      <c r="C1466" s="92" t="s">
        <v>48</v>
      </c>
      <c r="D1466" s="92" t="s">
        <v>181</v>
      </c>
      <c r="E1466" s="92" t="s">
        <v>51</v>
      </c>
      <c r="F1466" s="92" t="s">
        <v>230</v>
      </c>
      <c r="G1466" s="92" t="s">
        <v>189</v>
      </c>
      <c r="H1466" s="98">
        <v>0</v>
      </c>
      <c r="I1466" s="98">
        <v>0</v>
      </c>
      <c r="J1466" s="99">
        <v>0</v>
      </c>
      <c r="K1466" s="99">
        <v>0</v>
      </c>
      <c r="L1466" s="99">
        <v>0</v>
      </c>
      <c r="M1466" s="99">
        <v>0</v>
      </c>
      <c r="N1466" s="99">
        <v>0</v>
      </c>
      <c r="O1466" s="99">
        <v>0</v>
      </c>
      <c r="P1466" s="98">
        <v>0</v>
      </c>
      <c r="Q1466" s="98">
        <v>0</v>
      </c>
    </row>
    <row r="1467" spans="1:17" hidden="1" x14ac:dyDescent="0.25">
      <c r="A1467" s="92" t="s">
        <v>11</v>
      </c>
      <c r="B1467" s="92" t="s">
        <v>12</v>
      </c>
      <c r="C1467" s="92" t="s">
        <v>48</v>
      </c>
      <c r="D1467" s="92" t="s">
        <v>181</v>
      </c>
      <c r="E1467" s="92" t="s">
        <v>51</v>
      </c>
      <c r="F1467" s="92" t="s">
        <v>210</v>
      </c>
      <c r="G1467" s="92" t="s">
        <v>189</v>
      </c>
      <c r="H1467" s="98">
        <v>0</v>
      </c>
      <c r="I1467" s="98">
        <v>0</v>
      </c>
      <c r="J1467" s="99">
        <v>0</v>
      </c>
      <c r="K1467" s="99">
        <v>0</v>
      </c>
      <c r="L1467" s="99">
        <v>0</v>
      </c>
      <c r="M1467" s="99">
        <v>0</v>
      </c>
      <c r="N1467" s="99">
        <v>0</v>
      </c>
      <c r="O1467" s="99">
        <v>0</v>
      </c>
      <c r="P1467" s="98">
        <v>0</v>
      </c>
      <c r="Q1467" s="98">
        <v>0</v>
      </c>
    </row>
    <row r="1468" spans="1:17" hidden="1" x14ac:dyDescent="0.25">
      <c r="A1468" s="92" t="s">
        <v>11</v>
      </c>
      <c r="B1468" s="92" t="s">
        <v>12</v>
      </c>
      <c r="C1468" s="92" t="s">
        <v>48</v>
      </c>
      <c r="D1468" s="92" t="s">
        <v>181</v>
      </c>
      <c r="E1468" s="92" t="s">
        <v>51</v>
      </c>
      <c r="F1468" s="92" t="s">
        <v>191</v>
      </c>
      <c r="G1468" s="92" t="s">
        <v>189</v>
      </c>
      <c r="H1468" s="98">
        <v>0</v>
      </c>
      <c r="I1468" s="98">
        <v>0</v>
      </c>
      <c r="J1468" s="99">
        <v>0</v>
      </c>
      <c r="K1468" s="99">
        <v>0</v>
      </c>
      <c r="L1468" s="99">
        <v>0</v>
      </c>
      <c r="M1468" s="99">
        <v>0</v>
      </c>
      <c r="N1468" s="99">
        <v>0</v>
      </c>
      <c r="O1468" s="99">
        <v>0</v>
      </c>
      <c r="P1468" s="98">
        <v>0</v>
      </c>
      <c r="Q1468" s="98">
        <v>0</v>
      </c>
    </row>
    <row r="1469" spans="1:17" hidden="1" x14ac:dyDescent="0.25">
      <c r="A1469" s="92" t="s">
        <v>11</v>
      </c>
      <c r="B1469" s="92" t="s">
        <v>12</v>
      </c>
      <c r="C1469" s="92" t="s">
        <v>48</v>
      </c>
      <c r="D1469" s="92" t="s">
        <v>181</v>
      </c>
      <c r="E1469" s="92" t="s">
        <v>51</v>
      </c>
      <c r="F1469" s="92" t="s">
        <v>231</v>
      </c>
      <c r="G1469" s="92" t="s">
        <v>189</v>
      </c>
      <c r="H1469" s="98">
        <v>0</v>
      </c>
      <c r="I1469" s="98">
        <v>0</v>
      </c>
      <c r="J1469" s="99">
        <v>0</v>
      </c>
      <c r="K1469" s="99">
        <v>0</v>
      </c>
      <c r="L1469" s="99">
        <v>0</v>
      </c>
      <c r="M1469" s="99">
        <v>0</v>
      </c>
      <c r="N1469" s="99">
        <v>0</v>
      </c>
      <c r="O1469" s="99">
        <v>0</v>
      </c>
      <c r="P1469" s="98">
        <v>0</v>
      </c>
      <c r="Q1469" s="98">
        <v>0</v>
      </c>
    </row>
    <row r="1470" spans="1:17" hidden="1" x14ac:dyDescent="0.25">
      <c r="A1470" s="92" t="s">
        <v>11</v>
      </c>
      <c r="B1470" s="92" t="s">
        <v>12</v>
      </c>
      <c r="C1470" s="92" t="s">
        <v>48</v>
      </c>
      <c r="D1470" s="92" t="s">
        <v>181</v>
      </c>
      <c r="E1470" s="92" t="s">
        <v>51</v>
      </c>
      <c r="F1470" s="92" t="s">
        <v>190</v>
      </c>
      <c r="G1470" s="92" t="s">
        <v>189</v>
      </c>
      <c r="H1470" s="98">
        <v>0</v>
      </c>
      <c r="I1470" s="98">
        <v>0</v>
      </c>
      <c r="J1470" s="99">
        <v>0</v>
      </c>
      <c r="K1470" s="99">
        <v>0</v>
      </c>
      <c r="L1470" s="99">
        <v>0</v>
      </c>
      <c r="M1470" s="99">
        <v>0</v>
      </c>
      <c r="N1470" s="99">
        <v>0</v>
      </c>
      <c r="O1470" s="99">
        <v>0</v>
      </c>
      <c r="P1470" s="98">
        <v>0</v>
      </c>
      <c r="Q1470" s="98">
        <v>1505.25</v>
      </c>
    </row>
    <row r="1471" spans="1:17" hidden="1" x14ac:dyDescent="0.25">
      <c r="A1471" s="92" t="s">
        <v>11</v>
      </c>
      <c r="B1471" s="92" t="s">
        <v>12</v>
      </c>
      <c r="C1471" s="92" t="s">
        <v>48</v>
      </c>
      <c r="D1471" s="92" t="s">
        <v>181</v>
      </c>
      <c r="E1471" s="92" t="s">
        <v>52</v>
      </c>
      <c r="F1471" s="92" t="s">
        <v>207</v>
      </c>
      <c r="G1471" s="92" t="s">
        <v>189</v>
      </c>
      <c r="H1471" s="98">
        <v>0</v>
      </c>
      <c r="I1471" s="98">
        <v>0</v>
      </c>
      <c r="J1471" s="99">
        <v>0</v>
      </c>
      <c r="K1471" s="99">
        <v>0</v>
      </c>
      <c r="L1471" s="99">
        <v>0</v>
      </c>
      <c r="M1471" s="99">
        <v>0</v>
      </c>
      <c r="N1471" s="99">
        <v>0</v>
      </c>
      <c r="O1471" s="99">
        <v>0</v>
      </c>
      <c r="P1471" s="98">
        <v>0</v>
      </c>
      <c r="Q1471" s="98">
        <v>0</v>
      </c>
    </row>
    <row r="1472" spans="1:17" hidden="1" x14ac:dyDescent="0.25">
      <c r="A1472" s="92" t="s">
        <v>11</v>
      </c>
      <c r="B1472" s="92" t="s">
        <v>12</v>
      </c>
      <c r="C1472" s="92" t="s">
        <v>48</v>
      </c>
      <c r="D1472" s="92" t="s">
        <v>181</v>
      </c>
      <c r="E1472" s="92" t="s">
        <v>52</v>
      </c>
      <c r="F1472" s="92" t="s">
        <v>218</v>
      </c>
      <c r="G1472" s="92" t="s">
        <v>189</v>
      </c>
      <c r="H1472" s="98">
        <v>0</v>
      </c>
      <c r="I1472" s="98">
        <v>0</v>
      </c>
      <c r="J1472" s="99">
        <v>0</v>
      </c>
      <c r="K1472" s="99">
        <v>0</v>
      </c>
      <c r="L1472" s="99">
        <v>0</v>
      </c>
      <c r="M1472" s="99">
        <v>0</v>
      </c>
      <c r="N1472" s="99">
        <v>0</v>
      </c>
      <c r="O1472" s="99">
        <v>0</v>
      </c>
      <c r="P1472" s="98">
        <v>0</v>
      </c>
      <c r="Q1472" s="98">
        <v>0</v>
      </c>
    </row>
    <row r="1473" spans="1:17" hidden="1" x14ac:dyDescent="0.25">
      <c r="A1473" s="92" t="s">
        <v>11</v>
      </c>
      <c r="B1473" s="92" t="s">
        <v>12</v>
      </c>
      <c r="C1473" s="92" t="s">
        <v>48</v>
      </c>
      <c r="D1473" s="92" t="s">
        <v>181</v>
      </c>
      <c r="E1473" s="92" t="s">
        <v>52</v>
      </c>
      <c r="F1473" s="92" t="s">
        <v>194</v>
      </c>
      <c r="G1473" s="92" t="s">
        <v>189</v>
      </c>
      <c r="H1473" s="98">
        <v>0</v>
      </c>
      <c r="I1473" s="98">
        <v>0</v>
      </c>
      <c r="J1473" s="99">
        <v>0</v>
      </c>
      <c r="K1473" s="99">
        <v>0</v>
      </c>
      <c r="L1473" s="99">
        <v>0</v>
      </c>
      <c r="M1473" s="99">
        <v>0</v>
      </c>
      <c r="N1473" s="99">
        <v>0</v>
      </c>
      <c r="O1473" s="99">
        <v>0</v>
      </c>
      <c r="P1473" s="98">
        <v>0</v>
      </c>
      <c r="Q1473" s="98">
        <v>0</v>
      </c>
    </row>
    <row r="1474" spans="1:17" hidden="1" x14ac:dyDescent="0.25">
      <c r="A1474" s="92" t="s">
        <v>11</v>
      </c>
      <c r="B1474" s="92" t="s">
        <v>12</v>
      </c>
      <c r="C1474" s="92" t="s">
        <v>48</v>
      </c>
      <c r="D1474" s="92" t="s">
        <v>181</v>
      </c>
      <c r="E1474" s="92" t="s">
        <v>52</v>
      </c>
      <c r="F1474" s="92" t="s">
        <v>205</v>
      </c>
      <c r="G1474" s="92" t="s">
        <v>189</v>
      </c>
      <c r="H1474" s="98">
        <v>0</v>
      </c>
      <c r="I1474" s="98">
        <v>0</v>
      </c>
      <c r="J1474" s="99">
        <v>0</v>
      </c>
      <c r="K1474" s="99">
        <v>0</v>
      </c>
      <c r="L1474" s="99">
        <v>0</v>
      </c>
      <c r="M1474" s="99">
        <v>0</v>
      </c>
      <c r="N1474" s="99">
        <v>0</v>
      </c>
      <c r="O1474" s="99">
        <v>0</v>
      </c>
      <c r="P1474" s="98">
        <v>0</v>
      </c>
      <c r="Q1474" s="98">
        <v>0</v>
      </c>
    </row>
    <row r="1475" spans="1:17" hidden="1" x14ac:dyDescent="0.25">
      <c r="A1475" s="92" t="s">
        <v>11</v>
      </c>
      <c r="B1475" s="92" t="s">
        <v>12</v>
      </c>
      <c r="C1475" s="92" t="s">
        <v>48</v>
      </c>
      <c r="D1475" s="92" t="s">
        <v>181</v>
      </c>
      <c r="E1475" s="92" t="s">
        <v>52</v>
      </c>
      <c r="F1475" s="92" t="s">
        <v>204</v>
      </c>
      <c r="G1475" s="92" t="s">
        <v>189</v>
      </c>
      <c r="H1475" s="98">
        <v>0</v>
      </c>
      <c r="I1475" s="98">
        <v>0</v>
      </c>
      <c r="J1475" s="99">
        <v>0</v>
      </c>
      <c r="K1475" s="99">
        <v>0</v>
      </c>
      <c r="L1475" s="99">
        <v>0</v>
      </c>
      <c r="M1475" s="99">
        <v>0</v>
      </c>
      <c r="N1475" s="99">
        <v>0</v>
      </c>
      <c r="O1475" s="99">
        <v>0</v>
      </c>
      <c r="P1475" s="98">
        <v>0</v>
      </c>
      <c r="Q1475" s="98">
        <v>0</v>
      </c>
    </row>
    <row r="1476" spans="1:17" hidden="1" x14ac:dyDescent="0.25">
      <c r="A1476" s="92" t="s">
        <v>11</v>
      </c>
      <c r="B1476" s="92" t="s">
        <v>12</v>
      </c>
      <c r="C1476" s="92" t="s">
        <v>48</v>
      </c>
      <c r="D1476" s="92" t="s">
        <v>181</v>
      </c>
      <c r="E1476" s="92" t="s">
        <v>52</v>
      </c>
      <c r="F1476" s="92" t="s">
        <v>199</v>
      </c>
      <c r="G1476" s="92" t="s">
        <v>189</v>
      </c>
      <c r="H1476" s="98">
        <v>0</v>
      </c>
      <c r="I1476" s="98">
        <v>0</v>
      </c>
      <c r="J1476" s="99">
        <v>0</v>
      </c>
      <c r="K1476" s="99">
        <v>0</v>
      </c>
      <c r="L1476" s="99">
        <v>0</v>
      </c>
      <c r="M1476" s="99">
        <v>0</v>
      </c>
      <c r="N1476" s="99">
        <v>0</v>
      </c>
      <c r="O1476" s="99">
        <v>0</v>
      </c>
      <c r="P1476" s="98">
        <v>0</v>
      </c>
      <c r="Q1476" s="98">
        <v>0</v>
      </c>
    </row>
    <row r="1477" spans="1:17" hidden="1" x14ac:dyDescent="0.25">
      <c r="A1477" s="92" t="s">
        <v>11</v>
      </c>
      <c r="B1477" s="92" t="s">
        <v>12</v>
      </c>
      <c r="C1477" s="92" t="s">
        <v>48</v>
      </c>
      <c r="D1477" s="92" t="s">
        <v>181</v>
      </c>
      <c r="E1477" s="92" t="s">
        <v>52</v>
      </c>
      <c r="F1477" s="92" t="s">
        <v>233</v>
      </c>
      <c r="G1477" s="92" t="s">
        <v>189</v>
      </c>
      <c r="H1477" s="98">
        <v>0</v>
      </c>
      <c r="I1477" s="98">
        <v>0</v>
      </c>
      <c r="J1477" s="99">
        <v>0</v>
      </c>
      <c r="K1477" s="99">
        <v>0</v>
      </c>
      <c r="L1477" s="99">
        <v>0</v>
      </c>
      <c r="M1477" s="99">
        <v>0</v>
      </c>
      <c r="N1477" s="99">
        <v>0</v>
      </c>
      <c r="O1477" s="99">
        <v>0</v>
      </c>
      <c r="P1477" s="98">
        <v>0</v>
      </c>
      <c r="Q1477" s="98">
        <v>0</v>
      </c>
    </row>
    <row r="1478" spans="1:17" hidden="1" x14ac:dyDescent="0.25">
      <c r="A1478" s="92" t="s">
        <v>11</v>
      </c>
      <c r="B1478" s="92" t="s">
        <v>12</v>
      </c>
      <c r="C1478" s="92" t="s">
        <v>48</v>
      </c>
      <c r="D1478" s="92" t="s">
        <v>181</v>
      </c>
      <c r="E1478" s="92" t="s">
        <v>52</v>
      </c>
      <c r="F1478" s="92" t="s">
        <v>220</v>
      </c>
      <c r="G1478" s="92" t="s">
        <v>189</v>
      </c>
      <c r="H1478" s="98">
        <v>0</v>
      </c>
      <c r="I1478" s="98">
        <v>0</v>
      </c>
      <c r="J1478" s="99">
        <v>0</v>
      </c>
      <c r="K1478" s="99">
        <v>0</v>
      </c>
      <c r="L1478" s="99">
        <v>0</v>
      </c>
      <c r="M1478" s="99">
        <v>0</v>
      </c>
      <c r="N1478" s="99">
        <v>0</v>
      </c>
      <c r="O1478" s="99">
        <v>0</v>
      </c>
      <c r="P1478" s="98">
        <v>0</v>
      </c>
      <c r="Q1478" s="98">
        <v>0</v>
      </c>
    </row>
    <row r="1479" spans="1:17" hidden="1" x14ac:dyDescent="0.25">
      <c r="A1479" s="92" t="s">
        <v>11</v>
      </c>
      <c r="B1479" s="92" t="s">
        <v>12</v>
      </c>
      <c r="C1479" s="92" t="s">
        <v>48</v>
      </c>
      <c r="D1479" s="92" t="s">
        <v>181</v>
      </c>
      <c r="E1479" s="92" t="s">
        <v>52</v>
      </c>
      <c r="F1479" s="92" t="s">
        <v>221</v>
      </c>
      <c r="G1479" s="92" t="s">
        <v>189</v>
      </c>
      <c r="H1479" s="98">
        <v>3844.5</v>
      </c>
      <c r="I1479" s="98">
        <v>3096.25</v>
      </c>
      <c r="J1479" s="99">
        <v>1886.5</v>
      </c>
      <c r="K1479" s="99">
        <v>1500.75</v>
      </c>
      <c r="L1479" s="99">
        <v>2074.5</v>
      </c>
      <c r="M1479" s="99">
        <v>2117</v>
      </c>
      <c r="N1479" s="99">
        <v>1438.875</v>
      </c>
      <c r="O1479" s="99">
        <v>605.375</v>
      </c>
      <c r="P1479" s="98">
        <v>99.25</v>
      </c>
      <c r="Q1479" s="98">
        <v>0</v>
      </c>
    </row>
    <row r="1480" spans="1:17" hidden="1" x14ac:dyDescent="0.25">
      <c r="A1480" s="92" t="s">
        <v>11</v>
      </c>
      <c r="B1480" s="92" t="s">
        <v>12</v>
      </c>
      <c r="C1480" s="92" t="s">
        <v>48</v>
      </c>
      <c r="D1480" s="92" t="s">
        <v>181</v>
      </c>
      <c r="E1480" s="92" t="s">
        <v>52</v>
      </c>
      <c r="F1480" s="92" t="s">
        <v>201</v>
      </c>
      <c r="G1480" s="92" t="s">
        <v>189</v>
      </c>
      <c r="H1480" s="98">
        <v>487116.5</v>
      </c>
      <c r="I1480" s="98">
        <v>444873</v>
      </c>
      <c r="J1480" s="99">
        <v>421698.75</v>
      </c>
      <c r="K1480" s="99">
        <v>390553.75</v>
      </c>
      <c r="L1480" s="99">
        <v>192967</v>
      </c>
      <c r="M1480" s="99">
        <v>33451.5</v>
      </c>
      <c r="N1480" s="99">
        <v>16903.75</v>
      </c>
      <c r="O1480" s="99">
        <v>37692.75</v>
      </c>
      <c r="P1480" s="98">
        <v>13235</v>
      </c>
      <c r="Q1480" s="98">
        <v>2173.25</v>
      </c>
    </row>
    <row r="1481" spans="1:17" hidden="1" x14ac:dyDescent="0.25">
      <c r="A1481" s="92" t="s">
        <v>11</v>
      </c>
      <c r="B1481" s="92" t="s">
        <v>12</v>
      </c>
      <c r="C1481" s="92" t="s">
        <v>48</v>
      </c>
      <c r="D1481" s="92" t="s">
        <v>181</v>
      </c>
      <c r="E1481" s="92" t="s">
        <v>52</v>
      </c>
      <c r="F1481" s="92" t="s">
        <v>196</v>
      </c>
      <c r="G1481" s="92" t="s">
        <v>189</v>
      </c>
      <c r="H1481" s="98">
        <v>0</v>
      </c>
      <c r="I1481" s="98">
        <v>0</v>
      </c>
      <c r="J1481" s="99">
        <v>0</v>
      </c>
      <c r="K1481" s="99">
        <v>0</v>
      </c>
      <c r="L1481" s="99">
        <v>0</v>
      </c>
      <c r="M1481" s="99">
        <v>0</v>
      </c>
      <c r="N1481" s="99">
        <v>0</v>
      </c>
      <c r="O1481" s="99">
        <v>0</v>
      </c>
      <c r="P1481" s="98">
        <v>0</v>
      </c>
      <c r="Q1481" s="98">
        <v>0</v>
      </c>
    </row>
    <row r="1482" spans="1:17" hidden="1" x14ac:dyDescent="0.25">
      <c r="A1482" s="92" t="s">
        <v>11</v>
      </c>
      <c r="B1482" s="92" t="s">
        <v>12</v>
      </c>
      <c r="C1482" s="92" t="s">
        <v>48</v>
      </c>
      <c r="D1482" s="92" t="s">
        <v>181</v>
      </c>
      <c r="E1482" s="92" t="s">
        <v>52</v>
      </c>
      <c r="F1482" s="92" t="s">
        <v>197</v>
      </c>
      <c r="G1482" s="92" t="s">
        <v>189</v>
      </c>
      <c r="H1482" s="98">
        <v>0</v>
      </c>
      <c r="I1482" s="98">
        <v>0</v>
      </c>
      <c r="J1482" s="99">
        <v>0</v>
      </c>
      <c r="K1482" s="99">
        <v>0</v>
      </c>
      <c r="L1482" s="99">
        <v>0</v>
      </c>
      <c r="M1482" s="99">
        <v>0</v>
      </c>
      <c r="N1482" s="99">
        <v>0</v>
      </c>
      <c r="O1482" s="99">
        <v>0</v>
      </c>
      <c r="P1482" s="98">
        <v>0</v>
      </c>
      <c r="Q1482" s="98">
        <v>0</v>
      </c>
    </row>
    <row r="1483" spans="1:17" hidden="1" x14ac:dyDescent="0.25">
      <c r="A1483" s="92" t="s">
        <v>11</v>
      </c>
      <c r="B1483" s="92" t="s">
        <v>12</v>
      </c>
      <c r="C1483" s="92" t="s">
        <v>48</v>
      </c>
      <c r="D1483" s="92" t="s">
        <v>181</v>
      </c>
      <c r="E1483" s="92" t="s">
        <v>52</v>
      </c>
      <c r="F1483" s="92" t="s">
        <v>222</v>
      </c>
      <c r="G1483" s="92" t="s">
        <v>189</v>
      </c>
      <c r="H1483" s="98">
        <v>0</v>
      </c>
      <c r="I1483" s="98">
        <v>0</v>
      </c>
      <c r="J1483" s="99">
        <v>0</v>
      </c>
      <c r="K1483" s="99">
        <v>0</v>
      </c>
      <c r="L1483" s="99">
        <v>0</v>
      </c>
      <c r="M1483" s="99">
        <v>0</v>
      </c>
      <c r="N1483" s="99">
        <v>0</v>
      </c>
      <c r="O1483" s="99">
        <v>0</v>
      </c>
      <c r="P1483" s="98">
        <v>0</v>
      </c>
      <c r="Q1483" s="98">
        <v>0</v>
      </c>
    </row>
    <row r="1484" spans="1:17" hidden="1" x14ac:dyDescent="0.25">
      <c r="A1484" s="92" t="s">
        <v>11</v>
      </c>
      <c r="B1484" s="92" t="s">
        <v>12</v>
      </c>
      <c r="C1484" s="92" t="s">
        <v>48</v>
      </c>
      <c r="D1484" s="92" t="s">
        <v>181</v>
      </c>
      <c r="E1484" s="92" t="s">
        <v>52</v>
      </c>
      <c r="F1484" s="92" t="s">
        <v>223</v>
      </c>
      <c r="G1484" s="92" t="s">
        <v>189</v>
      </c>
      <c r="H1484" s="98">
        <v>0</v>
      </c>
      <c r="I1484" s="98">
        <v>0</v>
      </c>
      <c r="J1484" s="99">
        <v>0</v>
      </c>
      <c r="K1484" s="99">
        <v>0</v>
      </c>
      <c r="L1484" s="99">
        <v>0</v>
      </c>
      <c r="M1484" s="99">
        <v>0</v>
      </c>
      <c r="N1484" s="99">
        <v>0</v>
      </c>
      <c r="O1484" s="99">
        <v>0</v>
      </c>
      <c r="P1484" s="98">
        <v>0</v>
      </c>
      <c r="Q1484" s="98">
        <v>0</v>
      </c>
    </row>
    <row r="1485" spans="1:17" hidden="1" x14ac:dyDescent="0.25">
      <c r="A1485" s="92" t="s">
        <v>11</v>
      </c>
      <c r="B1485" s="92" t="s">
        <v>12</v>
      </c>
      <c r="C1485" s="92" t="s">
        <v>48</v>
      </c>
      <c r="D1485" s="92" t="s">
        <v>181</v>
      </c>
      <c r="E1485" s="92" t="s">
        <v>52</v>
      </c>
      <c r="F1485" s="92" t="s">
        <v>266</v>
      </c>
      <c r="G1485" s="92" t="s">
        <v>189</v>
      </c>
      <c r="H1485" s="98">
        <v>0</v>
      </c>
      <c r="I1485" s="98">
        <v>0</v>
      </c>
      <c r="J1485" s="99">
        <v>0</v>
      </c>
      <c r="K1485" s="99">
        <v>0</v>
      </c>
      <c r="L1485" s="99">
        <v>0</v>
      </c>
      <c r="M1485" s="99">
        <v>0</v>
      </c>
      <c r="N1485" s="99">
        <v>0</v>
      </c>
      <c r="O1485" s="99">
        <v>0</v>
      </c>
      <c r="P1485" s="98">
        <v>0</v>
      </c>
      <c r="Q1485" s="98">
        <v>0</v>
      </c>
    </row>
    <row r="1486" spans="1:17" hidden="1" x14ac:dyDescent="0.25">
      <c r="A1486" s="92" t="s">
        <v>11</v>
      </c>
      <c r="B1486" s="92" t="s">
        <v>12</v>
      </c>
      <c r="C1486" s="92" t="s">
        <v>48</v>
      </c>
      <c r="D1486" s="92" t="s">
        <v>181</v>
      </c>
      <c r="E1486" s="92" t="s">
        <v>52</v>
      </c>
      <c r="F1486" s="92" t="s">
        <v>224</v>
      </c>
      <c r="G1486" s="92" t="s">
        <v>189</v>
      </c>
      <c r="H1486" s="98">
        <v>0</v>
      </c>
      <c r="I1486" s="98">
        <v>0</v>
      </c>
      <c r="J1486" s="99">
        <v>0</v>
      </c>
      <c r="K1486" s="99">
        <v>0</v>
      </c>
      <c r="L1486" s="99">
        <v>0</v>
      </c>
      <c r="M1486" s="99">
        <v>0</v>
      </c>
      <c r="N1486" s="99">
        <v>0</v>
      </c>
      <c r="O1486" s="99">
        <v>0</v>
      </c>
      <c r="P1486" s="98">
        <v>0</v>
      </c>
      <c r="Q1486" s="98">
        <v>0</v>
      </c>
    </row>
    <row r="1487" spans="1:17" hidden="1" x14ac:dyDescent="0.25">
      <c r="A1487" s="92" t="s">
        <v>11</v>
      </c>
      <c r="B1487" s="92" t="s">
        <v>12</v>
      </c>
      <c r="C1487" s="92" t="s">
        <v>48</v>
      </c>
      <c r="D1487" s="92" t="s">
        <v>181</v>
      </c>
      <c r="E1487" s="92" t="s">
        <v>52</v>
      </c>
      <c r="F1487" s="92" t="s">
        <v>203</v>
      </c>
      <c r="G1487" s="92" t="s">
        <v>189</v>
      </c>
      <c r="H1487" s="98">
        <v>0</v>
      </c>
      <c r="I1487" s="98">
        <v>0</v>
      </c>
      <c r="J1487" s="99">
        <v>0</v>
      </c>
      <c r="K1487" s="99">
        <v>0</v>
      </c>
      <c r="L1487" s="99">
        <v>0</v>
      </c>
      <c r="M1487" s="99">
        <v>0</v>
      </c>
      <c r="N1487" s="99">
        <v>0</v>
      </c>
      <c r="O1487" s="99">
        <v>0</v>
      </c>
      <c r="P1487" s="98">
        <v>0</v>
      </c>
      <c r="Q1487" s="98">
        <v>0</v>
      </c>
    </row>
    <row r="1488" spans="1:17" hidden="1" x14ac:dyDescent="0.25">
      <c r="A1488" s="92" t="s">
        <v>11</v>
      </c>
      <c r="B1488" s="92" t="s">
        <v>12</v>
      </c>
      <c r="C1488" s="92" t="s">
        <v>48</v>
      </c>
      <c r="D1488" s="92" t="s">
        <v>181</v>
      </c>
      <c r="E1488" s="92" t="s">
        <v>52</v>
      </c>
      <c r="F1488" s="92" t="s">
        <v>209</v>
      </c>
      <c r="G1488" s="92" t="s">
        <v>189</v>
      </c>
      <c r="H1488" s="98">
        <v>0</v>
      </c>
      <c r="I1488" s="98">
        <v>0</v>
      </c>
      <c r="J1488" s="99">
        <v>0</v>
      </c>
      <c r="K1488" s="99">
        <v>0</v>
      </c>
      <c r="L1488" s="99">
        <v>0</v>
      </c>
      <c r="M1488" s="99">
        <v>0</v>
      </c>
      <c r="N1488" s="99">
        <v>0</v>
      </c>
      <c r="O1488" s="99">
        <v>0</v>
      </c>
      <c r="P1488" s="98">
        <v>0</v>
      </c>
      <c r="Q1488" s="98">
        <v>0</v>
      </c>
    </row>
    <row r="1489" spans="1:17" hidden="1" x14ac:dyDescent="0.25">
      <c r="A1489" s="92" t="s">
        <v>11</v>
      </c>
      <c r="B1489" s="92" t="s">
        <v>12</v>
      </c>
      <c r="C1489" s="92" t="s">
        <v>48</v>
      </c>
      <c r="D1489" s="92" t="s">
        <v>181</v>
      </c>
      <c r="E1489" s="92" t="s">
        <v>52</v>
      </c>
      <c r="F1489" s="92" t="s">
        <v>208</v>
      </c>
      <c r="G1489" s="92" t="s">
        <v>189</v>
      </c>
      <c r="H1489" s="98">
        <v>0</v>
      </c>
      <c r="I1489" s="98">
        <v>0</v>
      </c>
      <c r="J1489" s="99">
        <v>0</v>
      </c>
      <c r="K1489" s="99">
        <v>0</v>
      </c>
      <c r="L1489" s="99">
        <v>0</v>
      </c>
      <c r="M1489" s="99">
        <v>0</v>
      </c>
      <c r="N1489" s="99">
        <v>0</v>
      </c>
      <c r="O1489" s="99">
        <v>0</v>
      </c>
      <c r="P1489" s="98">
        <v>0</v>
      </c>
      <c r="Q1489" s="98">
        <v>0</v>
      </c>
    </row>
    <row r="1490" spans="1:17" hidden="1" x14ac:dyDescent="0.25">
      <c r="A1490" s="92" t="s">
        <v>11</v>
      </c>
      <c r="B1490" s="92" t="s">
        <v>12</v>
      </c>
      <c r="C1490" s="92" t="s">
        <v>48</v>
      </c>
      <c r="D1490" s="92" t="s">
        <v>181</v>
      </c>
      <c r="E1490" s="92" t="s">
        <v>52</v>
      </c>
      <c r="F1490" s="92" t="s">
        <v>202</v>
      </c>
      <c r="G1490" s="92" t="s">
        <v>189</v>
      </c>
      <c r="H1490" s="98">
        <v>1203.25</v>
      </c>
      <c r="I1490" s="98">
        <v>996.25</v>
      </c>
      <c r="J1490" s="99">
        <v>1008.25</v>
      </c>
      <c r="K1490" s="99">
        <v>1051.5</v>
      </c>
      <c r="L1490" s="99">
        <v>1145.75</v>
      </c>
      <c r="M1490" s="99">
        <v>1285.75</v>
      </c>
      <c r="N1490" s="99">
        <v>1219.5</v>
      </c>
      <c r="O1490" s="99">
        <v>1081.5</v>
      </c>
      <c r="P1490" s="98">
        <v>765</v>
      </c>
      <c r="Q1490" s="98">
        <v>766.25</v>
      </c>
    </row>
    <row r="1491" spans="1:17" hidden="1" x14ac:dyDescent="0.25">
      <c r="A1491" s="92" t="s">
        <v>11</v>
      </c>
      <c r="B1491" s="92" t="s">
        <v>12</v>
      </c>
      <c r="C1491" s="92" t="s">
        <v>48</v>
      </c>
      <c r="D1491" s="92" t="s">
        <v>181</v>
      </c>
      <c r="E1491" s="92" t="s">
        <v>52</v>
      </c>
      <c r="F1491" s="92" t="s">
        <v>225</v>
      </c>
      <c r="G1491" s="92" t="s">
        <v>189</v>
      </c>
      <c r="H1491" s="98">
        <v>0</v>
      </c>
      <c r="I1491" s="98">
        <v>0</v>
      </c>
      <c r="J1491" s="99">
        <v>0</v>
      </c>
      <c r="K1491" s="99">
        <v>0</v>
      </c>
      <c r="L1491" s="99">
        <v>0</v>
      </c>
      <c r="M1491" s="99">
        <v>0</v>
      </c>
      <c r="N1491" s="99">
        <v>0</v>
      </c>
      <c r="O1491" s="99">
        <v>0</v>
      </c>
      <c r="P1491" s="98">
        <v>0</v>
      </c>
      <c r="Q1491" s="98">
        <v>0</v>
      </c>
    </row>
    <row r="1492" spans="1:17" hidden="1" x14ac:dyDescent="0.25">
      <c r="A1492" s="92" t="s">
        <v>11</v>
      </c>
      <c r="B1492" s="92" t="s">
        <v>12</v>
      </c>
      <c r="C1492" s="92" t="s">
        <v>48</v>
      </c>
      <c r="D1492" s="92" t="s">
        <v>181</v>
      </c>
      <c r="E1492" s="92" t="s">
        <v>52</v>
      </c>
      <c r="F1492" s="92" t="s">
        <v>226</v>
      </c>
      <c r="G1492" s="92" t="s">
        <v>189</v>
      </c>
      <c r="H1492" s="98">
        <v>0</v>
      </c>
      <c r="I1492" s="98">
        <v>0</v>
      </c>
      <c r="J1492" s="99">
        <v>0</v>
      </c>
      <c r="K1492" s="99">
        <v>0</v>
      </c>
      <c r="L1492" s="99">
        <v>0</v>
      </c>
      <c r="M1492" s="99">
        <v>0</v>
      </c>
      <c r="N1492" s="99">
        <v>0</v>
      </c>
      <c r="O1492" s="99">
        <v>0</v>
      </c>
      <c r="P1492" s="98">
        <v>0</v>
      </c>
      <c r="Q1492" s="98">
        <v>0</v>
      </c>
    </row>
    <row r="1493" spans="1:17" hidden="1" x14ac:dyDescent="0.25">
      <c r="A1493" s="92" t="s">
        <v>11</v>
      </c>
      <c r="B1493" s="92" t="s">
        <v>12</v>
      </c>
      <c r="C1493" s="92" t="s">
        <v>48</v>
      </c>
      <c r="D1493" s="92" t="s">
        <v>181</v>
      </c>
      <c r="E1493" s="92" t="s">
        <v>52</v>
      </c>
      <c r="F1493" s="92" t="s">
        <v>206</v>
      </c>
      <c r="G1493" s="92" t="s">
        <v>189</v>
      </c>
      <c r="H1493" s="98">
        <v>0</v>
      </c>
      <c r="I1493" s="98">
        <v>0</v>
      </c>
      <c r="J1493" s="99">
        <v>0</v>
      </c>
      <c r="K1493" s="99">
        <v>0</v>
      </c>
      <c r="L1493" s="99">
        <v>0</v>
      </c>
      <c r="M1493" s="99">
        <v>0</v>
      </c>
      <c r="N1493" s="99">
        <v>0</v>
      </c>
      <c r="O1493" s="99">
        <v>0</v>
      </c>
      <c r="P1493" s="98">
        <v>0</v>
      </c>
      <c r="Q1493" s="98">
        <v>0</v>
      </c>
    </row>
    <row r="1494" spans="1:17" hidden="1" x14ac:dyDescent="0.25">
      <c r="A1494" s="92" t="s">
        <v>11</v>
      </c>
      <c r="B1494" s="92" t="s">
        <v>12</v>
      </c>
      <c r="C1494" s="92" t="s">
        <v>48</v>
      </c>
      <c r="D1494" s="92" t="s">
        <v>181</v>
      </c>
      <c r="E1494" s="92" t="s">
        <v>52</v>
      </c>
      <c r="F1494" s="92" t="s">
        <v>232</v>
      </c>
      <c r="G1494" s="92" t="s">
        <v>189</v>
      </c>
      <c r="H1494" s="98">
        <v>0</v>
      </c>
      <c r="I1494" s="98">
        <v>0</v>
      </c>
      <c r="J1494" s="99">
        <v>0</v>
      </c>
      <c r="K1494" s="99">
        <v>0</v>
      </c>
      <c r="L1494" s="99">
        <v>0</v>
      </c>
      <c r="M1494" s="99">
        <v>0</v>
      </c>
      <c r="N1494" s="99">
        <v>0</v>
      </c>
      <c r="O1494" s="99">
        <v>0</v>
      </c>
      <c r="P1494" s="98">
        <v>0</v>
      </c>
      <c r="Q1494" s="98">
        <v>0</v>
      </c>
    </row>
    <row r="1495" spans="1:17" hidden="1" x14ac:dyDescent="0.25">
      <c r="A1495" s="92" t="s">
        <v>11</v>
      </c>
      <c r="B1495" s="92" t="s">
        <v>12</v>
      </c>
      <c r="C1495" s="92" t="s">
        <v>48</v>
      </c>
      <c r="D1495" s="92" t="s">
        <v>181</v>
      </c>
      <c r="E1495" s="92" t="s">
        <v>52</v>
      </c>
      <c r="F1495" s="92" t="s">
        <v>200</v>
      </c>
      <c r="G1495" s="92" t="s">
        <v>189</v>
      </c>
      <c r="H1495" s="98">
        <v>0</v>
      </c>
      <c r="I1495" s="98">
        <v>0</v>
      </c>
      <c r="J1495" s="99">
        <v>0</v>
      </c>
      <c r="K1495" s="99">
        <v>0</v>
      </c>
      <c r="L1495" s="99">
        <v>0</v>
      </c>
      <c r="M1495" s="99">
        <v>0</v>
      </c>
      <c r="N1495" s="99">
        <v>0</v>
      </c>
      <c r="O1495" s="99">
        <v>0</v>
      </c>
      <c r="P1495" s="98">
        <v>0</v>
      </c>
      <c r="Q1495" s="98">
        <v>0</v>
      </c>
    </row>
    <row r="1496" spans="1:17" hidden="1" x14ac:dyDescent="0.25">
      <c r="A1496" s="92" t="s">
        <v>11</v>
      </c>
      <c r="B1496" s="92" t="s">
        <v>12</v>
      </c>
      <c r="C1496" s="92" t="s">
        <v>48</v>
      </c>
      <c r="D1496" s="92" t="s">
        <v>181</v>
      </c>
      <c r="E1496" s="92" t="s">
        <v>52</v>
      </c>
      <c r="F1496" s="92" t="s">
        <v>227</v>
      </c>
      <c r="G1496" s="92" t="s">
        <v>189</v>
      </c>
      <c r="H1496" s="98">
        <v>0</v>
      </c>
      <c r="I1496" s="98">
        <v>0</v>
      </c>
      <c r="J1496" s="99">
        <v>0</v>
      </c>
      <c r="K1496" s="99">
        <v>0</v>
      </c>
      <c r="L1496" s="99">
        <v>0</v>
      </c>
      <c r="M1496" s="99">
        <v>0</v>
      </c>
      <c r="N1496" s="99">
        <v>0</v>
      </c>
      <c r="O1496" s="99">
        <v>0</v>
      </c>
      <c r="P1496" s="98">
        <v>0</v>
      </c>
      <c r="Q1496" s="98">
        <v>0</v>
      </c>
    </row>
    <row r="1497" spans="1:17" hidden="1" x14ac:dyDescent="0.25">
      <c r="A1497" s="92" t="s">
        <v>11</v>
      </c>
      <c r="B1497" s="92" t="s">
        <v>12</v>
      </c>
      <c r="C1497" s="92" t="s">
        <v>48</v>
      </c>
      <c r="D1497" s="92" t="s">
        <v>181</v>
      </c>
      <c r="E1497" s="92" t="s">
        <v>52</v>
      </c>
      <c r="F1497" s="92" t="s">
        <v>228</v>
      </c>
      <c r="G1497" s="92" t="s">
        <v>189</v>
      </c>
      <c r="H1497" s="98">
        <v>0</v>
      </c>
      <c r="I1497" s="98">
        <v>0</v>
      </c>
      <c r="J1497" s="99">
        <v>0</v>
      </c>
      <c r="K1497" s="99">
        <v>0</v>
      </c>
      <c r="L1497" s="99">
        <v>0</v>
      </c>
      <c r="M1497" s="99">
        <v>0</v>
      </c>
      <c r="N1497" s="99">
        <v>0</v>
      </c>
      <c r="O1497" s="99">
        <v>0</v>
      </c>
      <c r="P1497" s="98">
        <v>0</v>
      </c>
      <c r="Q1497" s="98">
        <v>0</v>
      </c>
    </row>
    <row r="1498" spans="1:17" hidden="1" x14ac:dyDescent="0.25">
      <c r="A1498" s="92" t="s">
        <v>11</v>
      </c>
      <c r="B1498" s="92" t="s">
        <v>12</v>
      </c>
      <c r="C1498" s="92" t="s">
        <v>48</v>
      </c>
      <c r="D1498" s="92" t="s">
        <v>181</v>
      </c>
      <c r="E1498" s="92" t="s">
        <v>52</v>
      </c>
      <c r="F1498" s="92" t="s">
        <v>195</v>
      </c>
      <c r="G1498" s="92" t="s">
        <v>189</v>
      </c>
      <c r="H1498" s="98">
        <v>0</v>
      </c>
      <c r="I1498" s="98">
        <v>0</v>
      </c>
      <c r="J1498" s="99">
        <v>0</v>
      </c>
      <c r="K1498" s="99">
        <v>0</v>
      </c>
      <c r="L1498" s="99">
        <v>0</v>
      </c>
      <c r="M1498" s="99">
        <v>0</v>
      </c>
      <c r="N1498" s="99">
        <v>0</v>
      </c>
      <c r="O1498" s="99">
        <v>0</v>
      </c>
      <c r="P1498" s="98">
        <v>0</v>
      </c>
      <c r="Q1498" s="98">
        <v>0</v>
      </c>
    </row>
    <row r="1499" spans="1:17" hidden="1" x14ac:dyDescent="0.25">
      <c r="A1499" s="92" t="s">
        <v>11</v>
      </c>
      <c r="B1499" s="92" t="s">
        <v>12</v>
      </c>
      <c r="C1499" s="92" t="s">
        <v>48</v>
      </c>
      <c r="D1499" s="92" t="s">
        <v>181</v>
      </c>
      <c r="E1499" s="92" t="s">
        <v>52</v>
      </c>
      <c r="F1499" s="92" t="s">
        <v>192</v>
      </c>
      <c r="G1499" s="92" t="s">
        <v>189</v>
      </c>
      <c r="H1499" s="98">
        <v>0</v>
      </c>
      <c r="I1499" s="98">
        <v>0</v>
      </c>
      <c r="J1499" s="99">
        <v>0</v>
      </c>
      <c r="K1499" s="99">
        <v>0</v>
      </c>
      <c r="L1499" s="99">
        <v>0</v>
      </c>
      <c r="M1499" s="99">
        <v>0</v>
      </c>
      <c r="N1499" s="99">
        <v>0</v>
      </c>
      <c r="O1499" s="99">
        <v>0</v>
      </c>
      <c r="P1499" s="98">
        <v>0</v>
      </c>
      <c r="Q1499" s="98">
        <v>0</v>
      </c>
    </row>
    <row r="1500" spans="1:17" hidden="1" x14ac:dyDescent="0.25">
      <c r="A1500" s="92" t="s">
        <v>11</v>
      </c>
      <c r="B1500" s="92" t="s">
        <v>12</v>
      </c>
      <c r="C1500" s="92" t="s">
        <v>48</v>
      </c>
      <c r="D1500" s="92" t="s">
        <v>181</v>
      </c>
      <c r="E1500" s="92" t="s">
        <v>52</v>
      </c>
      <c r="F1500" s="92" t="s">
        <v>229</v>
      </c>
      <c r="G1500" s="92" t="s">
        <v>189</v>
      </c>
      <c r="H1500" s="98">
        <v>0</v>
      </c>
      <c r="I1500" s="98">
        <v>0</v>
      </c>
      <c r="J1500" s="99">
        <v>0</v>
      </c>
      <c r="K1500" s="99">
        <v>0</v>
      </c>
      <c r="L1500" s="99">
        <v>0</v>
      </c>
      <c r="M1500" s="99">
        <v>0</v>
      </c>
      <c r="N1500" s="99">
        <v>0</v>
      </c>
      <c r="O1500" s="99">
        <v>0</v>
      </c>
      <c r="P1500" s="98">
        <v>0</v>
      </c>
      <c r="Q1500" s="98">
        <v>0</v>
      </c>
    </row>
    <row r="1501" spans="1:17" hidden="1" x14ac:dyDescent="0.25">
      <c r="A1501" s="92" t="s">
        <v>11</v>
      </c>
      <c r="B1501" s="92" t="s">
        <v>12</v>
      </c>
      <c r="C1501" s="92" t="s">
        <v>48</v>
      </c>
      <c r="D1501" s="92" t="s">
        <v>181</v>
      </c>
      <c r="E1501" s="92" t="s">
        <v>52</v>
      </c>
      <c r="F1501" s="92" t="s">
        <v>198</v>
      </c>
      <c r="G1501" s="92" t="s">
        <v>189</v>
      </c>
      <c r="H1501" s="98">
        <v>0</v>
      </c>
      <c r="I1501" s="98">
        <v>0</v>
      </c>
      <c r="J1501" s="99">
        <v>0</v>
      </c>
      <c r="K1501" s="99">
        <v>0</v>
      </c>
      <c r="L1501" s="99">
        <v>0</v>
      </c>
      <c r="M1501" s="99">
        <v>0</v>
      </c>
      <c r="N1501" s="99">
        <v>0</v>
      </c>
      <c r="O1501" s="99">
        <v>0</v>
      </c>
      <c r="P1501" s="98">
        <v>0</v>
      </c>
      <c r="Q1501" s="98">
        <v>0</v>
      </c>
    </row>
    <row r="1502" spans="1:17" hidden="1" x14ac:dyDescent="0.25">
      <c r="A1502" s="92" t="s">
        <v>11</v>
      </c>
      <c r="B1502" s="92" t="s">
        <v>12</v>
      </c>
      <c r="C1502" s="92" t="s">
        <v>48</v>
      </c>
      <c r="D1502" s="92" t="s">
        <v>181</v>
      </c>
      <c r="E1502" s="92" t="s">
        <v>52</v>
      </c>
      <c r="F1502" s="92" t="s">
        <v>230</v>
      </c>
      <c r="G1502" s="92" t="s">
        <v>189</v>
      </c>
      <c r="H1502" s="98">
        <v>0</v>
      </c>
      <c r="I1502" s="98">
        <v>0</v>
      </c>
      <c r="J1502" s="99">
        <v>0</v>
      </c>
      <c r="K1502" s="99">
        <v>0</v>
      </c>
      <c r="L1502" s="99">
        <v>0</v>
      </c>
      <c r="M1502" s="99">
        <v>0</v>
      </c>
      <c r="N1502" s="99">
        <v>0</v>
      </c>
      <c r="O1502" s="99">
        <v>0</v>
      </c>
      <c r="P1502" s="98">
        <v>0</v>
      </c>
      <c r="Q1502" s="98">
        <v>0</v>
      </c>
    </row>
    <row r="1503" spans="1:17" hidden="1" x14ac:dyDescent="0.25">
      <c r="A1503" s="92" t="s">
        <v>11</v>
      </c>
      <c r="B1503" s="92" t="s">
        <v>12</v>
      </c>
      <c r="C1503" s="92" t="s">
        <v>48</v>
      </c>
      <c r="D1503" s="92" t="s">
        <v>181</v>
      </c>
      <c r="E1503" s="92" t="s">
        <v>52</v>
      </c>
      <c r="F1503" s="92" t="s">
        <v>210</v>
      </c>
      <c r="G1503" s="92" t="s">
        <v>189</v>
      </c>
      <c r="H1503" s="98">
        <v>0</v>
      </c>
      <c r="I1503" s="98">
        <v>0</v>
      </c>
      <c r="J1503" s="99">
        <v>0</v>
      </c>
      <c r="K1503" s="99">
        <v>0</v>
      </c>
      <c r="L1503" s="99">
        <v>0</v>
      </c>
      <c r="M1503" s="99">
        <v>0</v>
      </c>
      <c r="N1503" s="99">
        <v>0</v>
      </c>
      <c r="O1503" s="99">
        <v>0</v>
      </c>
      <c r="P1503" s="98">
        <v>0</v>
      </c>
      <c r="Q1503" s="98">
        <v>0</v>
      </c>
    </row>
    <row r="1504" spans="1:17" hidden="1" x14ac:dyDescent="0.25">
      <c r="A1504" s="92" t="s">
        <v>11</v>
      </c>
      <c r="B1504" s="92" t="s">
        <v>12</v>
      </c>
      <c r="C1504" s="92" t="s">
        <v>48</v>
      </c>
      <c r="D1504" s="92" t="s">
        <v>181</v>
      </c>
      <c r="E1504" s="92" t="s">
        <v>52</v>
      </c>
      <c r="F1504" s="92" t="s">
        <v>191</v>
      </c>
      <c r="G1504" s="92" t="s">
        <v>189</v>
      </c>
      <c r="H1504" s="98">
        <v>0</v>
      </c>
      <c r="I1504" s="98">
        <v>0</v>
      </c>
      <c r="J1504" s="99">
        <v>0</v>
      </c>
      <c r="K1504" s="99">
        <v>0</v>
      </c>
      <c r="L1504" s="99">
        <v>0</v>
      </c>
      <c r="M1504" s="99">
        <v>0</v>
      </c>
      <c r="N1504" s="99">
        <v>0</v>
      </c>
      <c r="O1504" s="99">
        <v>0</v>
      </c>
      <c r="P1504" s="98">
        <v>0</v>
      </c>
      <c r="Q1504" s="98">
        <v>0</v>
      </c>
    </row>
    <row r="1505" spans="1:17" hidden="1" x14ac:dyDescent="0.25">
      <c r="A1505" s="92" t="s">
        <v>11</v>
      </c>
      <c r="B1505" s="92" t="s">
        <v>12</v>
      </c>
      <c r="C1505" s="92" t="s">
        <v>48</v>
      </c>
      <c r="D1505" s="92" t="s">
        <v>181</v>
      </c>
      <c r="E1505" s="92" t="s">
        <v>52</v>
      </c>
      <c r="F1505" s="92" t="s">
        <v>231</v>
      </c>
      <c r="G1505" s="92" t="s">
        <v>189</v>
      </c>
      <c r="H1505" s="98">
        <v>0</v>
      </c>
      <c r="I1505" s="98">
        <v>0</v>
      </c>
      <c r="J1505" s="99">
        <v>0</v>
      </c>
      <c r="K1505" s="99">
        <v>0</v>
      </c>
      <c r="L1505" s="99">
        <v>0</v>
      </c>
      <c r="M1505" s="99">
        <v>0</v>
      </c>
      <c r="N1505" s="99">
        <v>0</v>
      </c>
      <c r="O1505" s="99">
        <v>0</v>
      </c>
      <c r="P1505" s="98">
        <v>0</v>
      </c>
      <c r="Q1505" s="98">
        <v>0</v>
      </c>
    </row>
    <row r="1506" spans="1:17" hidden="1" x14ac:dyDescent="0.25">
      <c r="A1506" s="92" t="s">
        <v>11</v>
      </c>
      <c r="B1506" s="92" t="s">
        <v>12</v>
      </c>
      <c r="C1506" s="92" t="s">
        <v>48</v>
      </c>
      <c r="D1506" s="92" t="s">
        <v>181</v>
      </c>
      <c r="E1506" s="92" t="s">
        <v>52</v>
      </c>
      <c r="F1506" s="92" t="s">
        <v>190</v>
      </c>
      <c r="G1506" s="92" t="s">
        <v>189</v>
      </c>
      <c r="H1506" s="98">
        <v>0</v>
      </c>
      <c r="I1506" s="98">
        <v>0</v>
      </c>
      <c r="J1506" s="99">
        <v>0</v>
      </c>
      <c r="K1506" s="99">
        <v>0</v>
      </c>
      <c r="L1506" s="99">
        <v>0</v>
      </c>
      <c r="M1506" s="99">
        <v>0</v>
      </c>
      <c r="N1506" s="99">
        <v>0</v>
      </c>
      <c r="O1506" s="99">
        <v>0</v>
      </c>
      <c r="P1506" s="98">
        <v>0</v>
      </c>
      <c r="Q1506" s="98">
        <v>0</v>
      </c>
    </row>
    <row r="1507" spans="1:17" hidden="1" x14ac:dyDescent="0.25">
      <c r="A1507" s="92" t="s">
        <v>11</v>
      </c>
      <c r="B1507" s="92" t="s">
        <v>12</v>
      </c>
      <c r="C1507" s="92" t="s">
        <v>48</v>
      </c>
      <c r="D1507" s="92" t="s">
        <v>181</v>
      </c>
      <c r="E1507" s="92" t="s">
        <v>40</v>
      </c>
      <c r="F1507" s="92" t="s">
        <v>207</v>
      </c>
      <c r="G1507" s="92" t="s">
        <v>180</v>
      </c>
      <c r="H1507" s="98">
        <v>0</v>
      </c>
      <c r="I1507" s="98">
        <v>0</v>
      </c>
      <c r="J1507" s="99">
        <v>0</v>
      </c>
      <c r="K1507" s="99">
        <v>0</v>
      </c>
      <c r="L1507" s="99">
        <v>0</v>
      </c>
      <c r="M1507" s="99">
        <v>0</v>
      </c>
      <c r="N1507" s="99">
        <v>0</v>
      </c>
      <c r="O1507" s="99">
        <v>0</v>
      </c>
      <c r="P1507" s="98">
        <v>0</v>
      </c>
      <c r="Q1507" s="98">
        <v>0</v>
      </c>
    </row>
    <row r="1508" spans="1:17" hidden="1" x14ac:dyDescent="0.25">
      <c r="A1508" s="92" t="s">
        <v>11</v>
      </c>
      <c r="B1508" s="92" t="s">
        <v>12</v>
      </c>
      <c r="C1508" s="92" t="s">
        <v>48</v>
      </c>
      <c r="D1508" s="92" t="s">
        <v>181</v>
      </c>
      <c r="E1508" s="92" t="s">
        <v>40</v>
      </c>
      <c r="F1508" s="92" t="s">
        <v>218</v>
      </c>
      <c r="G1508" s="92" t="s">
        <v>180</v>
      </c>
      <c r="H1508" s="98">
        <v>0</v>
      </c>
      <c r="I1508" s="98">
        <v>0</v>
      </c>
      <c r="J1508" s="99">
        <v>0</v>
      </c>
      <c r="K1508" s="99">
        <v>0</v>
      </c>
      <c r="L1508" s="99">
        <v>0</v>
      </c>
      <c r="M1508" s="99">
        <v>0</v>
      </c>
      <c r="N1508" s="99">
        <v>0</v>
      </c>
      <c r="O1508" s="99">
        <v>0</v>
      </c>
      <c r="P1508" s="98">
        <v>0</v>
      </c>
      <c r="Q1508" s="98">
        <v>0</v>
      </c>
    </row>
    <row r="1509" spans="1:17" hidden="1" x14ac:dyDescent="0.25">
      <c r="A1509" s="92" t="s">
        <v>11</v>
      </c>
      <c r="B1509" s="92" t="s">
        <v>12</v>
      </c>
      <c r="C1509" s="92" t="s">
        <v>48</v>
      </c>
      <c r="D1509" s="92" t="s">
        <v>181</v>
      </c>
      <c r="E1509" s="92" t="s">
        <v>40</v>
      </c>
      <c r="F1509" s="92" t="s">
        <v>194</v>
      </c>
      <c r="G1509" s="92" t="s">
        <v>180</v>
      </c>
      <c r="H1509" s="98">
        <v>0</v>
      </c>
      <c r="I1509" s="98">
        <v>0</v>
      </c>
      <c r="J1509" s="99">
        <v>0</v>
      </c>
      <c r="K1509" s="99">
        <v>0</v>
      </c>
      <c r="L1509" s="99">
        <v>0</v>
      </c>
      <c r="M1509" s="99">
        <v>0</v>
      </c>
      <c r="N1509" s="99">
        <v>0</v>
      </c>
      <c r="O1509" s="99">
        <v>0</v>
      </c>
      <c r="P1509" s="98">
        <v>0</v>
      </c>
      <c r="Q1509" s="98">
        <v>0</v>
      </c>
    </row>
    <row r="1510" spans="1:17" hidden="1" x14ac:dyDescent="0.25">
      <c r="A1510" s="92" t="s">
        <v>11</v>
      </c>
      <c r="B1510" s="92" t="s">
        <v>12</v>
      </c>
      <c r="C1510" s="92" t="s">
        <v>48</v>
      </c>
      <c r="D1510" s="92" t="s">
        <v>181</v>
      </c>
      <c r="E1510" s="92" t="s">
        <v>40</v>
      </c>
      <c r="F1510" s="92" t="s">
        <v>205</v>
      </c>
      <c r="G1510" s="92" t="s">
        <v>180</v>
      </c>
      <c r="H1510" s="98">
        <v>0</v>
      </c>
      <c r="I1510" s="98">
        <v>0</v>
      </c>
      <c r="J1510" s="99">
        <v>0</v>
      </c>
      <c r="K1510" s="99">
        <v>0</v>
      </c>
      <c r="L1510" s="99">
        <v>0</v>
      </c>
      <c r="M1510" s="99">
        <v>0</v>
      </c>
      <c r="N1510" s="99">
        <v>0</v>
      </c>
      <c r="O1510" s="99">
        <v>0</v>
      </c>
      <c r="P1510" s="98">
        <v>0</v>
      </c>
      <c r="Q1510" s="98">
        <v>0</v>
      </c>
    </row>
    <row r="1511" spans="1:17" hidden="1" x14ac:dyDescent="0.25">
      <c r="A1511" s="92" t="s">
        <v>11</v>
      </c>
      <c r="B1511" s="92" t="s">
        <v>12</v>
      </c>
      <c r="C1511" s="92" t="s">
        <v>48</v>
      </c>
      <c r="D1511" s="92" t="s">
        <v>181</v>
      </c>
      <c r="E1511" s="92" t="s">
        <v>40</v>
      </c>
      <c r="F1511" s="92" t="s">
        <v>204</v>
      </c>
      <c r="G1511" s="92" t="s">
        <v>180</v>
      </c>
      <c r="H1511" s="98">
        <v>0</v>
      </c>
      <c r="I1511" s="98">
        <v>0</v>
      </c>
      <c r="J1511" s="99">
        <v>0</v>
      </c>
      <c r="K1511" s="99">
        <v>0</v>
      </c>
      <c r="L1511" s="99">
        <v>0</v>
      </c>
      <c r="M1511" s="99">
        <v>0</v>
      </c>
      <c r="N1511" s="99">
        <v>0</v>
      </c>
      <c r="O1511" s="99">
        <v>0</v>
      </c>
      <c r="P1511" s="98">
        <v>0</v>
      </c>
      <c r="Q1511" s="98">
        <v>0</v>
      </c>
    </row>
    <row r="1512" spans="1:17" hidden="1" x14ac:dyDescent="0.25">
      <c r="A1512" s="92" t="s">
        <v>11</v>
      </c>
      <c r="B1512" s="92" t="s">
        <v>12</v>
      </c>
      <c r="C1512" s="92" t="s">
        <v>48</v>
      </c>
      <c r="D1512" s="92" t="s">
        <v>181</v>
      </c>
      <c r="E1512" s="92" t="s">
        <v>40</v>
      </c>
      <c r="F1512" s="92" t="s">
        <v>199</v>
      </c>
      <c r="G1512" s="92" t="s">
        <v>180</v>
      </c>
      <c r="H1512" s="98">
        <v>0</v>
      </c>
      <c r="I1512" s="98">
        <v>0</v>
      </c>
      <c r="J1512" s="99">
        <v>0</v>
      </c>
      <c r="K1512" s="99">
        <v>0</v>
      </c>
      <c r="L1512" s="99">
        <v>0</v>
      </c>
      <c r="M1512" s="99">
        <v>0</v>
      </c>
      <c r="N1512" s="99">
        <v>0</v>
      </c>
      <c r="O1512" s="99">
        <v>0</v>
      </c>
      <c r="P1512" s="98">
        <v>0</v>
      </c>
      <c r="Q1512" s="98">
        <v>0</v>
      </c>
    </row>
    <row r="1513" spans="1:17" hidden="1" x14ac:dyDescent="0.25">
      <c r="A1513" s="92" t="s">
        <v>11</v>
      </c>
      <c r="B1513" s="92" t="s">
        <v>12</v>
      </c>
      <c r="C1513" s="92" t="s">
        <v>48</v>
      </c>
      <c r="D1513" s="92" t="s">
        <v>181</v>
      </c>
      <c r="E1513" s="92" t="s">
        <v>40</v>
      </c>
      <c r="F1513" s="92" t="s">
        <v>233</v>
      </c>
      <c r="G1513" s="92" t="s">
        <v>180</v>
      </c>
      <c r="H1513" s="98">
        <v>0</v>
      </c>
      <c r="I1513" s="98">
        <v>0</v>
      </c>
      <c r="J1513" s="99">
        <v>0</v>
      </c>
      <c r="K1513" s="99">
        <v>0</v>
      </c>
      <c r="L1513" s="99">
        <v>0</v>
      </c>
      <c r="M1513" s="99">
        <v>0</v>
      </c>
      <c r="N1513" s="99">
        <v>0</v>
      </c>
      <c r="O1513" s="99">
        <v>0</v>
      </c>
      <c r="P1513" s="98">
        <v>0</v>
      </c>
      <c r="Q1513" s="98">
        <v>0</v>
      </c>
    </row>
    <row r="1514" spans="1:17" hidden="1" x14ac:dyDescent="0.25">
      <c r="A1514" s="92" t="s">
        <v>11</v>
      </c>
      <c r="B1514" s="92" t="s">
        <v>12</v>
      </c>
      <c r="C1514" s="92" t="s">
        <v>48</v>
      </c>
      <c r="D1514" s="92" t="s">
        <v>181</v>
      </c>
      <c r="E1514" s="92" t="s">
        <v>40</v>
      </c>
      <c r="F1514" s="92" t="s">
        <v>220</v>
      </c>
      <c r="G1514" s="92" t="s">
        <v>180</v>
      </c>
      <c r="H1514" s="98">
        <v>0</v>
      </c>
      <c r="I1514" s="98">
        <v>0</v>
      </c>
      <c r="J1514" s="99">
        <v>0</v>
      </c>
      <c r="K1514" s="99">
        <v>0</v>
      </c>
      <c r="L1514" s="99">
        <v>0</v>
      </c>
      <c r="M1514" s="99">
        <v>0</v>
      </c>
      <c r="N1514" s="99">
        <v>0</v>
      </c>
      <c r="O1514" s="99">
        <v>0</v>
      </c>
      <c r="P1514" s="98">
        <v>0</v>
      </c>
      <c r="Q1514" s="98">
        <v>0</v>
      </c>
    </row>
    <row r="1515" spans="1:17" hidden="1" x14ac:dyDescent="0.25">
      <c r="A1515" s="92" t="s">
        <v>11</v>
      </c>
      <c r="B1515" s="92" t="s">
        <v>12</v>
      </c>
      <c r="C1515" s="92" t="s">
        <v>48</v>
      </c>
      <c r="D1515" s="92" t="s">
        <v>181</v>
      </c>
      <c r="E1515" s="92" t="s">
        <v>40</v>
      </c>
      <c r="F1515" s="92" t="s">
        <v>221</v>
      </c>
      <c r="G1515" s="92" t="s">
        <v>180</v>
      </c>
      <c r="H1515" s="98">
        <v>0</v>
      </c>
      <c r="I1515" s="98">
        <v>0</v>
      </c>
      <c r="J1515" s="99">
        <v>0</v>
      </c>
      <c r="K1515" s="99">
        <v>0</v>
      </c>
      <c r="L1515" s="99">
        <v>0</v>
      </c>
      <c r="M1515" s="99">
        <v>0</v>
      </c>
      <c r="N1515" s="99">
        <v>0</v>
      </c>
      <c r="O1515" s="99">
        <v>0</v>
      </c>
      <c r="P1515" s="98">
        <v>0</v>
      </c>
      <c r="Q1515" s="98">
        <v>0</v>
      </c>
    </row>
    <row r="1516" spans="1:17" hidden="1" x14ac:dyDescent="0.25">
      <c r="A1516" s="92" t="s">
        <v>11</v>
      </c>
      <c r="B1516" s="92" t="s">
        <v>12</v>
      </c>
      <c r="C1516" s="92" t="s">
        <v>48</v>
      </c>
      <c r="D1516" s="92" t="s">
        <v>181</v>
      </c>
      <c r="E1516" s="92" t="s">
        <v>40</v>
      </c>
      <c r="F1516" s="92" t="s">
        <v>201</v>
      </c>
      <c r="G1516" s="92" t="s">
        <v>180</v>
      </c>
      <c r="H1516" s="98">
        <v>3.8190000000000002E-2</v>
      </c>
      <c r="I1516" s="98">
        <v>2.7550000000000005E-2</v>
      </c>
      <c r="J1516" s="99">
        <v>4.9400000000000008E-3</v>
      </c>
      <c r="K1516" s="99">
        <v>0</v>
      </c>
      <c r="L1516" s="99">
        <v>0</v>
      </c>
      <c r="M1516" s="99">
        <v>0</v>
      </c>
      <c r="N1516" s="99">
        <v>0</v>
      </c>
      <c r="O1516" s="99">
        <v>0</v>
      </c>
      <c r="P1516" s="98">
        <v>0</v>
      </c>
      <c r="Q1516" s="98">
        <v>0</v>
      </c>
    </row>
    <row r="1517" spans="1:17" hidden="1" x14ac:dyDescent="0.25">
      <c r="A1517" s="92" t="s">
        <v>11</v>
      </c>
      <c r="B1517" s="92" t="s">
        <v>12</v>
      </c>
      <c r="C1517" s="92" t="s">
        <v>48</v>
      </c>
      <c r="D1517" s="92" t="s">
        <v>181</v>
      </c>
      <c r="E1517" s="92" t="s">
        <v>40</v>
      </c>
      <c r="F1517" s="92" t="s">
        <v>196</v>
      </c>
      <c r="G1517" s="92" t="s">
        <v>180</v>
      </c>
      <c r="H1517" s="98">
        <v>0</v>
      </c>
      <c r="I1517" s="98">
        <v>0</v>
      </c>
      <c r="J1517" s="99">
        <v>0</v>
      </c>
      <c r="K1517" s="99">
        <v>0</v>
      </c>
      <c r="L1517" s="99">
        <v>0</v>
      </c>
      <c r="M1517" s="99">
        <v>0</v>
      </c>
      <c r="N1517" s="99">
        <v>0</v>
      </c>
      <c r="O1517" s="99">
        <v>0</v>
      </c>
      <c r="P1517" s="98">
        <v>0</v>
      </c>
      <c r="Q1517" s="98">
        <v>0</v>
      </c>
    </row>
    <row r="1518" spans="1:17" hidden="1" x14ac:dyDescent="0.25">
      <c r="A1518" s="92" t="s">
        <v>11</v>
      </c>
      <c r="B1518" s="92" t="s">
        <v>12</v>
      </c>
      <c r="C1518" s="92" t="s">
        <v>48</v>
      </c>
      <c r="D1518" s="92" t="s">
        <v>181</v>
      </c>
      <c r="E1518" s="92" t="s">
        <v>40</v>
      </c>
      <c r="F1518" s="92" t="s">
        <v>197</v>
      </c>
      <c r="G1518" s="92" t="s">
        <v>180</v>
      </c>
      <c r="H1518" s="98">
        <v>30513</v>
      </c>
      <c r="I1518" s="98">
        <v>30838.25</v>
      </c>
      <c r="J1518" s="99">
        <v>8097.6900100000003</v>
      </c>
      <c r="K1518" s="99">
        <v>75.590740000000011</v>
      </c>
      <c r="L1518" s="99">
        <v>220002.81469</v>
      </c>
      <c r="M1518" s="99">
        <v>531607.5</v>
      </c>
      <c r="N1518" s="99">
        <v>452219.375</v>
      </c>
      <c r="O1518" s="99">
        <v>240463.875</v>
      </c>
      <c r="P1518" s="98">
        <v>46935.263200000001</v>
      </c>
      <c r="Q1518" s="98">
        <v>121.63268000000001</v>
      </c>
    </row>
    <row r="1519" spans="1:17" hidden="1" x14ac:dyDescent="0.25">
      <c r="A1519" s="92" t="s">
        <v>11</v>
      </c>
      <c r="B1519" s="92" t="s">
        <v>12</v>
      </c>
      <c r="C1519" s="92" t="s">
        <v>48</v>
      </c>
      <c r="D1519" s="92" t="s">
        <v>181</v>
      </c>
      <c r="E1519" s="92" t="s">
        <v>40</v>
      </c>
      <c r="F1519" s="92" t="s">
        <v>222</v>
      </c>
      <c r="G1519" s="92" t="s">
        <v>180</v>
      </c>
      <c r="H1519" s="98">
        <v>0</v>
      </c>
      <c r="I1519" s="98">
        <v>0</v>
      </c>
      <c r="J1519" s="99">
        <v>0</v>
      </c>
      <c r="K1519" s="99">
        <v>0</v>
      </c>
      <c r="L1519" s="99">
        <v>0</v>
      </c>
      <c r="M1519" s="99">
        <v>0</v>
      </c>
      <c r="N1519" s="99">
        <v>0</v>
      </c>
      <c r="O1519" s="99">
        <v>0</v>
      </c>
      <c r="P1519" s="98">
        <v>0</v>
      </c>
      <c r="Q1519" s="98">
        <v>0</v>
      </c>
    </row>
    <row r="1520" spans="1:17" hidden="1" x14ac:dyDescent="0.25">
      <c r="A1520" s="92" t="s">
        <v>11</v>
      </c>
      <c r="B1520" s="92" t="s">
        <v>12</v>
      </c>
      <c r="C1520" s="92" t="s">
        <v>48</v>
      </c>
      <c r="D1520" s="92" t="s">
        <v>181</v>
      </c>
      <c r="E1520" s="92" t="s">
        <v>40</v>
      </c>
      <c r="F1520" s="92" t="s">
        <v>223</v>
      </c>
      <c r="G1520" s="92" t="s">
        <v>180</v>
      </c>
      <c r="H1520" s="98">
        <v>0</v>
      </c>
      <c r="I1520" s="98">
        <v>0</v>
      </c>
      <c r="J1520" s="99">
        <v>0</v>
      </c>
      <c r="K1520" s="99">
        <v>0</v>
      </c>
      <c r="L1520" s="99">
        <v>0</v>
      </c>
      <c r="M1520" s="99">
        <v>0</v>
      </c>
      <c r="N1520" s="99">
        <v>0</v>
      </c>
      <c r="O1520" s="99">
        <v>0</v>
      </c>
      <c r="P1520" s="98">
        <v>0</v>
      </c>
      <c r="Q1520" s="98">
        <v>0</v>
      </c>
    </row>
    <row r="1521" spans="1:17" hidden="1" x14ac:dyDescent="0.25">
      <c r="A1521" s="92" t="s">
        <v>11</v>
      </c>
      <c r="B1521" s="92" t="s">
        <v>12</v>
      </c>
      <c r="C1521" s="92" t="s">
        <v>48</v>
      </c>
      <c r="D1521" s="92" t="s">
        <v>181</v>
      </c>
      <c r="E1521" s="92" t="s">
        <v>40</v>
      </c>
      <c r="F1521" s="92" t="s">
        <v>266</v>
      </c>
      <c r="G1521" s="92" t="s">
        <v>180</v>
      </c>
      <c r="H1521" s="98">
        <v>0</v>
      </c>
      <c r="I1521" s="98">
        <v>0</v>
      </c>
      <c r="J1521" s="99">
        <v>0</v>
      </c>
      <c r="K1521" s="99">
        <v>0</v>
      </c>
      <c r="L1521" s="99">
        <v>0</v>
      </c>
      <c r="M1521" s="99">
        <v>0</v>
      </c>
      <c r="N1521" s="99">
        <v>0</v>
      </c>
      <c r="O1521" s="99">
        <v>0</v>
      </c>
      <c r="P1521" s="98">
        <v>0</v>
      </c>
      <c r="Q1521" s="98">
        <v>0</v>
      </c>
    </row>
    <row r="1522" spans="1:17" hidden="1" x14ac:dyDescent="0.25">
      <c r="A1522" s="92" t="s">
        <v>11</v>
      </c>
      <c r="B1522" s="92" t="s">
        <v>12</v>
      </c>
      <c r="C1522" s="92" t="s">
        <v>48</v>
      </c>
      <c r="D1522" s="92" t="s">
        <v>181</v>
      </c>
      <c r="E1522" s="92" t="s">
        <v>40</v>
      </c>
      <c r="F1522" s="92" t="s">
        <v>224</v>
      </c>
      <c r="G1522" s="92" t="s">
        <v>180</v>
      </c>
      <c r="H1522" s="98">
        <v>0</v>
      </c>
      <c r="I1522" s="98">
        <v>0</v>
      </c>
      <c r="J1522" s="99">
        <v>0</v>
      </c>
      <c r="K1522" s="99">
        <v>0</v>
      </c>
      <c r="L1522" s="99">
        <v>0</v>
      </c>
      <c r="M1522" s="99">
        <v>0</v>
      </c>
      <c r="N1522" s="99">
        <v>0</v>
      </c>
      <c r="O1522" s="99">
        <v>0</v>
      </c>
      <c r="P1522" s="98">
        <v>0</v>
      </c>
      <c r="Q1522" s="98">
        <v>0</v>
      </c>
    </row>
    <row r="1523" spans="1:17" hidden="1" x14ac:dyDescent="0.25">
      <c r="A1523" s="92" t="s">
        <v>11</v>
      </c>
      <c r="B1523" s="92" t="s">
        <v>12</v>
      </c>
      <c r="C1523" s="92" t="s">
        <v>48</v>
      </c>
      <c r="D1523" s="92" t="s">
        <v>181</v>
      </c>
      <c r="E1523" s="92" t="s">
        <v>40</v>
      </c>
      <c r="F1523" s="92" t="s">
        <v>203</v>
      </c>
      <c r="G1523" s="92" t="s">
        <v>180</v>
      </c>
      <c r="H1523" s="98">
        <v>0</v>
      </c>
      <c r="I1523" s="98">
        <v>0</v>
      </c>
      <c r="J1523" s="99">
        <v>0</v>
      </c>
      <c r="K1523" s="99">
        <v>0</v>
      </c>
      <c r="L1523" s="99">
        <v>0</v>
      </c>
      <c r="M1523" s="99">
        <v>0</v>
      </c>
      <c r="N1523" s="99">
        <v>0</v>
      </c>
      <c r="O1523" s="99">
        <v>0</v>
      </c>
      <c r="P1523" s="98">
        <v>0</v>
      </c>
      <c r="Q1523" s="98">
        <v>0</v>
      </c>
    </row>
    <row r="1524" spans="1:17" hidden="1" x14ac:dyDescent="0.25">
      <c r="A1524" s="92" t="s">
        <v>11</v>
      </c>
      <c r="B1524" s="92" t="s">
        <v>12</v>
      </c>
      <c r="C1524" s="92" t="s">
        <v>48</v>
      </c>
      <c r="D1524" s="92" t="s">
        <v>181</v>
      </c>
      <c r="E1524" s="92" t="s">
        <v>40</v>
      </c>
      <c r="F1524" s="92" t="s">
        <v>209</v>
      </c>
      <c r="G1524" s="92" t="s">
        <v>180</v>
      </c>
      <c r="H1524" s="98">
        <v>978.42962134000004</v>
      </c>
      <c r="I1524" s="98">
        <v>617.39032610999993</v>
      </c>
      <c r="J1524" s="99">
        <v>426.24793020999994</v>
      </c>
      <c r="K1524" s="99">
        <v>307.58050383</v>
      </c>
      <c r="L1524" s="99">
        <v>426.08503808</v>
      </c>
      <c r="M1524" s="99">
        <v>641.39928052999983</v>
      </c>
      <c r="N1524" s="99">
        <v>667.09077405999994</v>
      </c>
      <c r="O1524" s="99">
        <v>627.14040885999998</v>
      </c>
      <c r="P1524" s="98">
        <v>154.28820439</v>
      </c>
      <c r="Q1524" s="98">
        <v>0</v>
      </c>
    </row>
    <row r="1525" spans="1:17" hidden="1" x14ac:dyDescent="0.25">
      <c r="A1525" s="92" t="s">
        <v>11</v>
      </c>
      <c r="B1525" s="92" t="s">
        <v>12</v>
      </c>
      <c r="C1525" s="92" t="s">
        <v>48</v>
      </c>
      <c r="D1525" s="92" t="s">
        <v>181</v>
      </c>
      <c r="E1525" s="92" t="s">
        <v>40</v>
      </c>
      <c r="F1525" s="92" t="s">
        <v>208</v>
      </c>
      <c r="G1525" s="92" t="s">
        <v>180</v>
      </c>
      <c r="H1525" s="98">
        <v>0</v>
      </c>
      <c r="I1525" s="98">
        <v>0</v>
      </c>
      <c r="J1525" s="99">
        <v>0</v>
      </c>
      <c r="K1525" s="99">
        <v>0</v>
      </c>
      <c r="L1525" s="99">
        <v>0</v>
      </c>
      <c r="M1525" s="99">
        <v>0</v>
      </c>
      <c r="N1525" s="99">
        <v>0</v>
      </c>
      <c r="O1525" s="99">
        <v>0</v>
      </c>
      <c r="P1525" s="98">
        <v>0</v>
      </c>
      <c r="Q1525" s="98">
        <v>0</v>
      </c>
    </row>
    <row r="1526" spans="1:17" hidden="1" x14ac:dyDescent="0.25">
      <c r="A1526" s="92" t="s">
        <v>11</v>
      </c>
      <c r="B1526" s="92" t="s">
        <v>12</v>
      </c>
      <c r="C1526" s="92" t="s">
        <v>48</v>
      </c>
      <c r="D1526" s="92" t="s">
        <v>181</v>
      </c>
      <c r="E1526" s="92" t="s">
        <v>40</v>
      </c>
      <c r="F1526" s="92" t="s">
        <v>202</v>
      </c>
      <c r="G1526" s="92" t="s">
        <v>180</v>
      </c>
      <c r="H1526" s="98">
        <v>0</v>
      </c>
      <c r="I1526" s="98">
        <v>0</v>
      </c>
      <c r="J1526" s="99">
        <v>0</v>
      </c>
      <c r="K1526" s="99">
        <v>0</v>
      </c>
      <c r="L1526" s="99">
        <v>0</v>
      </c>
      <c r="M1526" s="99">
        <v>0</v>
      </c>
      <c r="N1526" s="99">
        <v>0</v>
      </c>
      <c r="O1526" s="99">
        <v>0</v>
      </c>
      <c r="P1526" s="98">
        <v>0</v>
      </c>
      <c r="Q1526" s="98">
        <v>0</v>
      </c>
    </row>
    <row r="1527" spans="1:17" hidden="1" x14ac:dyDescent="0.25">
      <c r="A1527" s="92" t="s">
        <v>11</v>
      </c>
      <c r="B1527" s="92" t="s">
        <v>12</v>
      </c>
      <c r="C1527" s="92" t="s">
        <v>48</v>
      </c>
      <c r="D1527" s="92" t="s">
        <v>181</v>
      </c>
      <c r="E1527" s="92" t="s">
        <v>40</v>
      </c>
      <c r="F1527" s="92" t="s">
        <v>225</v>
      </c>
      <c r="G1527" s="92" t="s">
        <v>180</v>
      </c>
      <c r="H1527" s="98">
        <v>0</v>
      </c>
      <c r="I1527" s="98">
        <v>0</v>
      </c>
      <c r="J1527" s="99">
        <v>0</v>
      </c>
      <c r="K1527" s="99">
        <v>0</v>
      </c>
      <c r="L1527" s="99">
        <v>0</v>
      </c>
      <c r="M1527" s="99">
        <v>0</v>
      </c>
      <c r="N1527" s="99">
        <v>0</v>
      </c>
      <c r="O1527" s="99">
        <v>0</v>
      </c>
      <c r="P1527" s="98">
        <v>0</v>
      </c>
      <c r="Q1527" s="98">
        <v>0</v>
      </c>
    </row>
    <row r="1528" spans="1:17" hidden="1" x14ac:dyDescent="0.25">
      <c r="A1528" s="92" t="s">
        <v>11</v>
      </c>
      <c r="B1528" s="92" t="s">
        <v>12</v>
      </c>
      <c r="C1528" s="92" t="s">
        <v>48</v>
      </c>
      <c r="D1528" s="92" t="s">
        <v>181</v>
      </c>
      <c r="E1528" s="92" t="s">
        <v>40</v>
      </c>
      <c r="F1528" s="92" t="s">
        <v>226</v>
      </c>
      <c r="G1528" s="92" t="s">
        <v>180</v>
      </c>
      <c r="H1528" s="98">
        <v>0</v>
      </c>
      <c r="I1528" s="98">
        <v>0</v>
      </c>
      <c r="J1528" s="99">
        <v>0</v>
      </c>
      <c r="K1528" s="99">
        <v>0</v>
      </c>
      <c r="L1528" s="99">
        <v>0</v>
      </c>
      <c r="M1528" s="99">
        <v>0</v>
      </c>
      <c r="N1528" s="99">
        <v>0</v>
      </c>
      <c r="O1528" s="99">
        <v>0</v>
      </c>
      <c r="P1528" s="98">
        <v>0</v>
      </c>
      <c r="Q1528" s="98">
        <v>0</v>
      </c>
    </row>
    <row r="1529" spans="1:17" hidden="1" x14ac:dyDescent="0.25">
      <c r="A1529" s="92" t="s">
        <v>11</v>
      </c>
      <c r="B1529" s="92" t="s">
        <v>12</v>
      </c>
      <c r="C1529" s="92" t="s">
        <v>48</v>
      </c>
      <c r="D1529" s="92" t="s">
        <v>181</v>
      </c>
      <c r="E1529" s="92" t="s">
        <v>40</v>
      </c>
      <c r="F1529" s="92" t="s">
        <v>206</v>
      </c>
      <c r="G1529" s="92" t="s">
        <v>180</v>
      </c>
      <c r="H1529" s="98">
        <v>0</v>
      </c>
      <c r="I1529" s="98">
        <v>0</v>
      </c>
      <c r="J1529" s="99">
        <v>0</v>
      </c>
      <c r="K1529" s="99">
        <v>0</v>
      </c>
      <c r="L1529" s="99">
        <v>0</v>
      </c>
      <c r="M1529" s="99">
        <v>0</v>
      </c>
      <c r="N1529" s="99">
        <v>0</v>
      </c>
      <c r="O1529" s="99">
        <v>0</v>
      </c>
      <c r="P1529" s="98">
        <v>0</v>
      </c>
      <c r="Q1529" s="98">
        <v>0</v>
      </c>
    </row>
    <row r="1530" spans="1:17" hidden="1" x14ac:dyDescent="0.25">
      <c r="A1530" s="92" t="s">
        <v>11</v>
      </c>
      <c r="B1530" s="92" t="s">
        <v>12</v>
      </c>
      <c r="C1530" s="92" t="s">
        <v>48</v>
      </c>
      <c r="D1530" s="92" t="s">
        <v>181</v>
      </c>
      <c r="E1530" s="92" t="s">
        <v>40</v>
      </c>
      <c r="F1530" s="92" t="s">
        <v>232</v>
      </c>
      <c r="G1530" s="92" t="s">
        <v>180</v>
      </c>
      <c r="H1530" s="98">
        <v>0</v>
      </c>
      <c r="I1530" s="98">
        <v>0</v>
      </c>
      <c r="J1530" s="99">
        <v>0</v>
      </c>
      <c r="K1530" s="99">
        <v>0</v>
      </c>
      <c r="L1530" s="99">
        <v>0</v>
      </c>
      <c r="M1530" s="99">
        <v>0</v>
      </c>
      <c r="N1530" s="99">
        <v>0</v>
      </c>
      <c r="O1530" s="99">
        <v>0</v>
      </c>
      <c r="P1530" s="98">
        <v>0</v>
      </c>
      <c r="Q1530" s="98">
        <v>0</v>
      </c>
    </row>
    <row r="1531" spans="1:17" hidden="1" x14ac:dyDescent="0.25">
      <c r="A1531" s="92" t="s">
        <v>11</v>
      </c>
      <c r="B1531" s="92" t="s">
        <v>12</v>
      </c>
      <c r="C1531" s="92" t="s">
        <v>48</v>
      </c>
      <c r="D1531" s="92" t="s">
        <v>181</v>
      </c>
      <c r="E1531" s="92" t="s">
        <v>40</v>
      </c>
      <c r="F1531" s="92" t="s">
        <v>200</v>
      </c>
      <c r="G1531" s="92" t="s">
        <v>180</v>
      </c>
      <c r="H1531" s="98">
        <v>0</v>
      </c>
      <c r="I1531" s="98">
        <v>0</v>
      </c>
      <c r="J1531" s="99">
        <v>0</v>
      </c>
      <c r="K1531" s="99">
        <v>0</v>
      </c>
      <c r="L1531" s="99">
        <v>0</v>
      </c>
      <c r="M1531" s="99">
        <v>0</v>
      </c>
      <c r="N1531" s="99">
        <v>0</v>
      </c>
      <c r="O1531" s="99">
        <v>0</v>
      </c>
      <c r="P1531" s="98">
        <v>0</v>
      </c>
      <c r="Q1531" s="98">
        <v>0</v>
      </c>
    </row>
    <row r="1532" spans="1:17" hidden="1" x14ac:dyDescent="0.25">
      <c r="A1532" s="92" t="s">
        <v>11</v>
      </c>
      <c r="B1532" s="92" t="s">
        <v>12</v>
      </c>
      <c r="C1532" s="92" t="s">
        <v>48</v>
      </c>
      <c r="D1532" s="92" t="s">
        <v>181</v>
      </c>
      <c r="E1532" s="92" t="s">
        <v>40</v>
      </c>
      <c r="F1532" s="92" t="s">
        <v>227</v>
      </c>
      <c r="G1532" s="92" t="s">
        <v>180</v>
      </c>
      <c r="H1532" s="98">
        <v>0</v>
      </c>
      <c r="I1532" s="98">
        <v>0</v>
      </c>
      <c r="J1532" s="99">
        <v>0</v>
      </c>
      <c r="K1532" s="99">
        <v>0</v>
      </c>
      <c r="L1532" s="99">
        <v>0</v>
      </c>
      <c r="M1532" s="99">
        <v>0</v>
      </c>
      <c r="N1532" s="99">
        <v>0</v>
      </c>
      <c r="O1532" s="99">
        <v>0</v>
      </c>
      <c r="P1532" s="98">
        <v>0</v>
      </c>
      <c r="Q1532" s="98">
        <v>0</v>
      </c>
    </row>
    <row r="1533" spans="1:17" hidden="1" x14ac:dyDescent="0.25">
      <c r="A1533" s="92" t="s">
        <v>11</v>
      </c>
      <c r="B1533" s="92" t="s">
        <v>12</v>
      </c>
      <c r="C1533" s="92" t="s">
        <v>48</v>
      </c>
      <c r="D1533" s="92" t="s">
        <v>181</v>
      </c>
      <c r="E1533" s="92" t="s">
        <v>40</v>
      </c>
      <c r="F1533" s="92" t="s">
        <v>228</v>
      </c>
      <c r="G1533" s="92" t="s">
        <v>180</v>
      </c>
      <c r="H1533" s="98">
        <v>0</v>
      </c>
      <c r="I1533" s="98">
        <v>0</v>
      </c>
      <c r="J1533" s="99">
        <v>0</v>
      </c>
      <c r="K1533" s="99">
        <v>0</v>
      </c>
      <c r="L1533" s="99">
        <v>0</v>
      </c>
      <c r="M1533" s="99">
        <v>0</v>
      </c>
      <c r="N1533" s="99">
        <v>0</v>
      </c>
      <c r="O1533" s="99">
        <v>0</v>
      </c>
      <c r="P1533" s="98">
        <v>0</v>
      </c>
      <c r="Q1533" s="98">
        <v>0</v>
      </c>
    </row>
    <row r="1534" spans="1:17" hidden="1" x14ac:dyDescent="0.25">
      <c r="A1534" s="92" t="s">
        <v>11</v>
      </c>
      <c r="B1534" s="92" t="s">
        <v>12</v>
      </c>
      <c r="C1534" s="92" t="s">
        <v>48</v>
      </c>
      <c r="D1534" s="92" t="s">
        <v>181</v>
      </c>
      <c r="E1534" s="92" t="s">
        <v>40</v>
      </c>
      <c r="F1534" s="92" t="s">
        <v>195</v>
      </c>
      <c r="G1534" s="92" t="s">
        <v>180</v>
      </c>
      <c r="H1534" s="98">
        <v>0</v>
      </c>
      <c r="I1534" s="98">
        <v>0</v>
      </c>
      <c r="J1534" s="99">
        <v>0</v>
      </c>
      <c r="K1534" s="99">
        <v>0</v>
      </c>
      <c r="L1534" s="99">
        <v>0</v>
      </c>
      <c r="M1534" s="99">
        <v>0</v>
      </c>
      <c r="N1534" s="99">
        <v>0</v>
      </c>
      <c r="O1534" s="99">
        <v>0</v>
      </c>
      <c r="P1534" s="98">
        <v>0</v>
      </c>
      <c r="Q1534" s="98">
        <v>0</v>
      </c>
    </row>
    <row r="1535" spans="1:17" hidden="1" x14ac:dyDescent="0.25">
      <c r="A1535" s="92" t="s">
        <v>11</v>
      </c>
      <c r="B1535" s="92" t="s">
        <v>12</v>
      </c>
      <c r="C1535" s="92" t="s">
        <v>48</v>
      </c>
      <c r="D1535" s="92" t="s">
        <v>181</v>
      </c>
      <c r="E1535" s="92" t="s">
        <v>40</v>
      </c>
      <c r="F1535" s="92" t="s">
        <v>192</v>
      </c>
      <c r="G1535" s="92" t="s">
        <v>180</v>
      </c>
      <c r="H1535" s="98">
        <v>0</v>
      </c>
      <c r="I1535" s="98">
        <v>0</v>
      </c>
      <c r="J1535" s="99">
        <v>0</v>
      </c>
      <c r="K1535" s="99">
        <v>0</v>
      </c>
      <c r="L1535" s="99">
        <v>0</v>
      </c>
      <c r="M1535" s="99">
        <v>0</v>
      </c>
      <c r="N1535" s="99">
        <v>0</v>
      </c>
      <c r="O1535" s="99">
        <v>0</v>
      </c>
      <c r="P1535" s="98">
        <v>0</v>
      </c>
      <c r="Q1535" s="98">
        <v>0</v>
      </c>
    </row>
    <row r="1536" spans="1:17" hidden="1" x14ac:dyDescent="0.25">
      <c r="A1536" s="92" t="s">
        <v>11</v>
      </c>
      <c r="B1536" s="92" t="s">
        <v>12</v>
      </c>
      <c r="C1536" s="92" t="s">
        <v>48</v>
      </c>
      <c r="D1536" s="92" t="s">
        <v>181</v>
      </c>
      <c r="E1536" s="92" t="s">
        <v>40</v>
      </c>
      <c r="F1536" s="92" t="s">
        <v>229</v>
      </c>
      <c r="G1536" s="92" t="s">
        <v>180</v>
      </c>
      <c r="H1536" s="98">
        <v>0</v>
      </c>
      <c r="I1536" s="98">
        <v>0</v>
      </c>
      <c r="J1536" s="99">
        <v>0</v>
      </c>
      <c r="K1536" s="99">
        <v>0</v>
      </c>
      <c r="L1536" s="99">
        <v>0</v>
      </c>
      <c r="M1536" s="99">
        <v>0</v>
      </c>
      <c r="N1536" s="99">
        <v>0</v>
      </c>
      <c r="O1536" s="99">
        <v>0</v>
      </c>
      <c r="P1536" s="98">
        <v>0</v>
      </c>
      <c r="Q1536" s="98">
        <v>0</v>
      </c>
    </row>
    <row r="1537" spans="1:17" hidden="1" x14ac:dyDescent="0.25">
      <c r="A1537" s="92" t="s">
        <v>11</v>
      </c>
      <c r="B1537" s="92" t="s">
        <v>12</v>
      </c>
      <c r="C1537" s="92" t="s">
        <v>48</v>
      </c>
      <c r="D1537" s="92" t="s">
        <v>181</v>
      </c>
      <c r="E1537" s="92" t="s">
        <v>40</v>
      </c>
      <c r="F1537" s="92" t="s">
        <v>198</v>
      </c>
      <c r="G1537" s="92" t="s">
        <v>180</v>
      </c>
      <c r="H1537" s="98">
        <v>0</v>
      </c>
      <c r="I1537" s="98">
        <v>0</v>
      </c>
      <c r="J1537" s="99">
        <v>0</v>
      </c>
      <c r="K1537" s="99">
        <v>0</v>
      </c>
      <c r="L1537" s="99">
        <v>0</v>
      </c>
      <c r="M1537" s="99">
        <v>0</v>
      </c>
      <c r="N1537" s="99">
        <v>0</v>
      </c>
      <c r="O1537" s="99">
        <v>0</v>
      </c>
      <c r="P1537" s="98">
        <v>0</v>
      </c>
      <c r="Q1537" s="98">
        <v>0</v>
      </c>
    </row>
    <row r="1538" spans="1:17" hidden="1" x14ac:dyDescent="0.25">
      <c r="A1538" s="92" t="s">
        <v>11</v>
      </c>
      <c r="B1538" s="92" t="s">
        <v>12</v>
      </c>
      <c r="C1538" s="92" t="s">
        <v>48</v>
      </c>
      <c r="D1538" s="92" t="s">
        <v>181</v>
      </c>
      <c r="E1538" s="92" t="s">
        <v>40</v>
      </c>
      <c r="F1538" s="92" t="s">
        <v>230</v>
      </c>
      <c r="G1538" s="92" t="s">
        <v>180</v>
      </c>
      <c r="H1538" s="98">
        <v>0</v>
      </c>
      <c r="I1538" s="98">
        <v>0</v>
      </c>
      <c r="J1538" s="99">
        <v>0</v>
      </c>
      <c r="K1538" s="99">
        <v>0</v>
      </c>
      <c r="L1538" s="99">
        <v>0</v>
      </c>
      <c r="M1538" s="99">
        <v>0</v>
      </c>
      <c r="N1538" s="99">
        <v>0</v>
      </c>
      <c r="O1538" s="99">
        <v>0</v>
      </c>
      <c r="P1538" s="98">
        <v>0</v>
      </c>
      <c r="Q1538" s="98">
        <v>0</v>
      </c>
    </row>
    <row r="1539" spans="1:17" hidden="1" x14ac:dyDescent="0.25">
      <c r="A1539" s="92" t="s">
        <v>11</v>
      </c>
      <c r="B1539" s="92" t="s">
        <v>12</v>
      </c>
      <c r="C1539" s="92" t="s">
        <v>48</v>
      </c>
      <c r="D1539" s="92" t="s">
        <v>181</v>
      </c>
      <c r="E1539" s="92" t="s">
        <v>40</v>
      </c>
      <c r="F1539" s="92" t="s">
        <v>210</v>
      </c>
      <c r="G1539" s="92" t="s">
        <v>180</v>
      </c>
      <c r="H1539" s="98">
        <v>0</v>
      </c>
      <c r="I1539" s="98">
        <v>0</v>
      </c>
      <c r="J1539" s="99">
        <v>0</v>
      </c>
      <c r="K1539" s="99">
        <v>0</v>
      </c>
      <c r="L1539" s="99">
        <v>0</v>
      </c>
      <c r="M1539" s="99">
        <v>0</v>
      </c>
      <c r="N1539" s="99">
        <v>0</v>
      </c>
      <c r="O1539" s="99">
        <v>0</v>
      </c>
      <c r="P1539" s="98">
        <v>0</v>
      </c>
      <c r="Q1539" s="98">
        <v>0</v>
      </c>
    </row>
    <row r="1540" spans="1:17" hidden="1" x14ac:dyDescent="0.25">
      <c r="A1540" s="92" t="s">
        <v>11</v>
      </c>
      <c r="B1540" s="92" t="s">
        <v>12</v>
      </c>
      <c r="C1540" s="92" t="s">
        <v>48</v>
      </c>
      <c r="D1540" s="92" t="s">
        <v>181</v>
      </c>
      <c r="E1540" s="92" t="s">
        <v>40</v>
      </c>
      <c r="F1540" s="92" t="s">
        <v>191</v>
      </c>
      <c r="G1540" s="92" t="s">
        <v>180</v>
      </c>
      <c r="H1540" s="98">
        <v>0</v>
      </c>
      <c r="I1540" s="98">
        <v>0</v>
      </c>
      <c r="J1540" s="99">
        <v>0</v>
      </c>
      <c r="K1540" s="99">
        <v>0</v>
      </c>
      <c r="L1540" s="99">
        <v>0</v>
      </c>
      <c r="M1540" s="99">
        <v>0</v>
      </c>
      <c r="N1540" s="99">
        <v>0</v>
      </c>
      <c r="O1540" s="99">
        <v>0</v>
      </c>
      <c r="P1540" s="98">
        <v>0</v>
      </c>
      <c r="Q1540" s="98">
        <v>0</v>
      </c>
    </row>
    <row r="1541" spans="1:17" hidden="1" x14ac:dyDescent="0.25">
      <c r="A1541" s="92" t="s">
        <v>11</v>
      </c>
      <c r="B1541" s="92" t="s">
        <v>12</v>
      </c>
      <c r="C1541" s="92" t="s">
        <v>48</v>
      </c>
      <c r="D1541" s="92" t="s">
        <v>181</v>
      </c>
      <c r="E1541" s="92" t="s">
        <v>40</v>
      </c>
      <c r="F1541" s="92" t="s">
        <v>231</v>
      </c>
      <c r="G1541" s="92" t="s">
        <v>180</v>
      </c>
      <c r="H1541" s="98">
        <v>0</v>
      </c>
      <c r="I1541" s="98">
        <v>0</v>
      </c>
      <c r="J1541" s="99">
        <v>0</v>
      </c>
      <c r="K1541" s="99">
        <v>0</v>
      </c>
      <c r="L1541" s="99">
        <v>0</v>
      </c>
      <c r="M1541" s="99">
        <v>0</v>
      </c>
      <c r="N1541" s="99">
        <v>0</v>
      </c>
      <c r="O1541" s="99">
        <v>0</v>
      </c>
      <c r="P1541" s="98">
        <v>0</v>
      </c>
      <c r="Q1541" s="98">
        <v>0</v>
      </c>
    </row>
    <row r="1542" spans="1:17" hidden="1" x14ac:dyDescent="0.25">
      <c r="A1542" s="92" t="s">
        <v>11</v>
      </c>
      <c r="B1542" s="92" t="s">
        <v>12</v>
      </c>
      <c r="C1542" s="92" t="s">
        <v>48</v>
      </c>
      <c r="D1542" s="92" t="s">
        <v>181</v>
      </c>
      <c r="E1542" s="92" t="s">
        <v>40</v>
      </c>
      <c r="F1542" s="92" t="s">
        <v>190</v>
      </c>
      <c r="G1542" s="92" t="s">
        <v>180</v>
      </c>
      <c r="H1542" s="98">
        <v>0</v>
      </c>
      <c r="I1542" s="98">
        <v>0</v>
      </c>
      <c r="J1542" s="99">
        <v>0</v>
      </c>
      <c r="K1542" s="99">
        <v>0</v>
      </c>
      <c r="L1542" s="99">
        <v>0</v>
      </c>
      <c r="M1542" s="99">
        <v>0</v>
      </c>
      <c r="N1542" s="99">
        <v>0</v>
      </c>
      <c r="O1542" s="99">
        <v>0</v>
      </c>
      <c r="P1542" s="98">
        <v>0</v>
      </c>
      <c r="Q1542" s="98">
        <v>0</v>
      </c>
    </row>
    <row r="1543" spans="1:17" hidden="1" x14ac:dyDescent="0.25">
      <c r="A1543" s="92" t="s">
        <v>11</v>
      </c>
      <c r="B1543" s="92" t="s">
        <v>12</v>
      </c>
      <c r="C1543" s="92" t="s">
        <v>48</v>
      </c>
      <c r="D1543" s="92" t="s">
        <v>181</v>
      </c>
      <c r="E1543" s="92" t="s">
        <v>53</v>
      </c>
      <c r="F1543" s="92" t="s">
        <v>207</v>
      </c>
      <c r="G1543" s="92" t="s">
        <v>147</v>
      </c>
      <c r="H1543" s="98">
        <v>0</v>
      </c>
      <c r="I1543" s="98">
        <v>0</v>
      </c>
      <c r="J1543" s="99">
        <v>0</v>
      </c>
      <c r="K1543" s="99">
        <v>0</v>
      </c>
      <c r="L1543" s="99">
        <v>0</v>
      </c>
      <c r="M1543" s="99">
        <v>0</v>
      </c>
      <c r="N1543" s="99">
        <v>0</v>
      </c>
      <c r="O1543" s="99">
        <v>0</v>
      </c>
      <c r="P1543" s="98">
        <v>0</v>
      </c>
      <c r="Q1543" s="98">
        <v>0</v>
      </c>
    </row>
    <row r="1544" spans="1:17" hidden="1" x14ac:dyDescent="0.25">
      <c r="A1544" s="92" t="s">
        <v>11</v>
      </c>
      <c r="B1544" s="92" t="s">
        <v>12</v>
      </c>
      <c r="C1544" s="92" t="s">
        <v>48</v>
      </c>
      <c r="D1544" s="92" t="s">
        <v>181</v>
      </c>
      <c r="E1544" s="92" t="s">
        <v>53</v>
      </c>
      <c r="F1544" s="92" t="s">
        <v>218</v>
      </c>
      <c r="G1544" s="92" t="s">
        <v>147</v>
      </c>
      <c r="H1544" s="98">
        <v>0</v>
      </c>
      <c r="I1544" s="98">
        <v>0</v>
      </c>
      <c r="J1544" s="99">
        <v>0</v>
      </c>
      <c r="K1544" s="99">
        <v>0</v>
      </c>
      <c r="L1544" s="99">
        <v>0</v>
      </c>
      <c r="M1544" s="99">
        <v>0</v>
      </c>
      <c r="N1544" s="99">
        <v>0</v>
      </c>
      <c r="O1544" s="99">
        <v>0</v>
      </c>
      <c r="P1544" s="98">
        <v>0</v>
      </c>
      <c r="Q1544" s="98">
        <v>0</v>
      </c>
    </row>
    <row r="1545" spans="1:17" hidden="1" x14ac:dyDescent="0.25">
      <c r="A1545" s="92" t="s">
        <v>11</v>
      </c>
      <c r="B1545" s="92" t="s">
        <v>12</v>
      </c>
      <c r="C1545" s="92" t="s">
        <v>48</v>
      </c>
      <c r="D1545" s="92" t="s">
        <v>181</v>
      </c>
      <c r="E1545" s="92" t="s">
        <v>53</v>
      </c>
      <c r="F1545" s="92" t="s">
        <v>194</v>
      </c>
      <c r="G1545" s="92" t="s">
        <v>147</v>
      </c>
      <c r="H1545" s="98">
        <v>0</v>
      </c>
      <c r="I1545" s="98">
        <v>0</v>
      </c>
      <c r="J1545" s="99">
        <v>0</v>
      </c>
      <c r="K1545" s="99">
        <v>0</v>
      </c>
      <c r="L1545" s="99">
        <v>0</v>
      </c>
      <c r="M1545" s="99">
        <v>0</v>
      </c>
      <c r="N1545" s="99">
        <v>0</v>
      </c>
      <c r="O1545" s="99">
        <v>0</v>
      </c>
      <c r="P1545" s="98">
        <v>0</v>
      </c>
      <c r="Q1545" s="98">
        <v>0</v>
      </c>
    </row>
    <row r="1546" spans="1:17" hidden="1" x14ac:dyDescent="0.25">
      <c r="A1546" s="92" t="s">
        <v>11</v>
      </c>
      <c r="B1546" s="92" t="s">
        <v>12</v>
      </c>
      <c r="C1546" s="92" t="s">
        <v>48</v>
      </c>
      <c r="D1546" s="92" t="s">
        <v>181</v>
      </c>
      <c r="E1546" s="92" t="s">
        <v>53</v>
      </c>
      <c r="F1546" s="92" t="s">
        <v>205</v>
      </c>
      <c r="G1546" s="92" t="s">
        <v>147</v>
      </c>
      <c r="H1546" s="98">
        <v>0</v>
      </c>
      <c r="I1546" s="98">
        <v>0</v>
      </c>
      <c r="J1546" s="99">
        <v>0</v>
      </c>
      <c r="K1546" s="99">
        <v>0</v>
      </c>
      <c r="L1546" s="99">
        <v>0</v>
      </c>
      <c r="M1546" s="99">
        <v>0</v>
      </c>
      <c r="N1546" s="99">
        <v>0</v>
      </c>
      <c r="O1546" s="99">
        <v>0</v>
      </c>
      <c r="P1546" s="98">
        <v>0</v>
      </c>
      <c r="Q1546" s="98">
        <v>0</v>
      </c>
    </row>
    <row r="1547" spans="1:17" hidden="1" x14ac:dyDescent="0.25">
      <c r="A1547" s="92" t="s">
        <v>11</v>
      </c>
      <c r="B1547" s="92" t="s">
        <v>12</v>
      </c>
      <c r="C1547" s="92" t="s">
        <v>48</v>
      </c>
      <c r="D1547" s="92" t="s">
        <v>181</v>
      </c>
      <c r="E1547" s="92" t="s">
        <v>53</v>
      </c>
      <c r="F1547" s="92" t="s">
        <v>204</v>
      </c>
      <c r="G1547" s="92" t="s">
        <v>147</v>
      </c>
      <c r="H1547" s="98">
        <v>0</v>
      </c>
      <c r="I1547" s="98">
        <v>0</v>
      </c>
      <c r="J1547" s="99">
        <v>132</v>
      </c>
      <c r="K1547" s="99">
        <v>419.75</v>
      </c>
      <c r="L1547" s="99">
        <v>754.5</v>
      </c>
      <c r="M1547" s="99">
        <v>1708.25</v>
      </c>
      <c r="N1547" s="99">
        <v>2385</v>
      </c>
      <c r="O1547" s="99">
        <v>2901</v>
      </c>
      <c r="P1547" s="98">
        <v>4041</v>
      </c>
      <c r="Q1547" s="98">
        <v>6560.5</v>
      </c>
    </row>
    <row r="1548" spans="1:17" hidden="1" x14ac:dyDescent="0.25">
      <c r="A1548" s="92" t="s">
        <v>11</v>
      </c>
      <c r="B1548" s="92" t="s">
        <v>12</v>
      </c>
      <c r="C1548" s="92" t="s">
        <v>48</v>
      </c>
      <c r="D1548" s="92" t="s">
        <v>181</v>
      </c>
      <c r="E1548" s="92" t="s">
        <v>53</v>
      </c>
      <c r="F1548" s="92" t="s">
        <v>199</v>
      </c>
      <c r="G1548" s="92" t="s">
        <v>147</v>
      </c>
      <c r="H1548" s="98">
        <v>0</v>
      </c>
      <c r="I1548" s="98">
        <v>0</v>
      </c>
      <c r="J1548" s="99">
        <v>0</v>
      </c>
      <c r="K1548" s="99">
        <v>0</v>
      </c>
      <c r="L1548" s="99">
        <v>0</v>
      </c>
      <c r="M1548" s="99">
        <v>0</v>
      </c>
      <c r="N1548" s="99">
        <v>0</v>
      </c>
      <c r="O1548" s="99">
        <v>0</v>
      </c>
      <c r="P1548" s="98">
        <v>0</v>
      </c>
      <c r="Q1548" s="98">
        <v>0</v>
      </c>
    </row>
    <row r="1549" spans="1:17" hidden="1" x14ac:dyDescent="0.25">
      <c r="A1549" s="92" t="s">
        <v>11</v>
      </c>
      <c r="B1549" s="92" t="s">
        <v>12</v>
      </c>
      <c r="C1549" s="92" t="s">
        <v>48</v>
      </c>
      <c r="D1549" s="92" t="s">
        <v>181</v>
      </c>
      <c r="E1549" s="92" t="s">
        <v>53</v>
      </c>
      <c r="F1549" s="92" t="s">
        <v>233</v>
      </c>
      <c r="G1549" s="92" t="s">
        <v>147</v>
      </c>
      <c r="H1549" s="98">
        <v>0</v>
      </c>
      <c r="I1549" s="98">
        <v>0</v>
      </c>
      <c r="J1549" s="99">
        <v>0</v>
      </c>
      <c r="K1549" s="99">
        <v>0</v>
      </c>
      <c r="L1549" s="99">
        <v>0</v>
      </c>
      <c r="M1549" s="99">
        <v>0</v>
      </c>
      <c r="N1549" s="99">
        <v>0</v>
      </c>
      <c r="O1549" s="99">
        <v>0</v>
      </c>
      <c r="P1549" s="98">
        <v>0</v>
      </c>
      <c r="Q1549" s="98">
        <v>0</v>
      </c>
    </row>
    <row r="1550" spans="1:17" hidden="1" x14ac:dyDescent="0.25">
      <c r="A1550" s="92" t="s">
        <v>11</v>
      </c>
      <c r="B1550" s="92" t="s">
        <v>12</v>
      </c>
      <c r="C1550" s="92" t="s">
        <v>48</v>
      </c>
      <c r="D1550" s="92" t="s">
        <v>181</v>
      </c>
      <c r="E1550" s="92" t="s">
        <v>53</v>
      </c>
      <c r="F1550" s="92" t="s">
        <v>220</v>
      </c>
      <c r="G1550" s="92" t="s">
        <v>147</v>
      </c>
      <c r="H1550" s="98">
        <v>0</v>
      </c>
      <c r="I1550" s="98">
        <v>0</v>
      </c>
      <c r="J1550" s="99">
        <v>0</v>
      </c>
      <c r="K1550" s="99">
        <v>0</v>
      </c>
      <c r="L1550" s="99">
        <v>0</v>
      </c>
      <c r="M1550" s="99">
        <v>0</v>
      </c>
      <c r="N1550" s="99">
        <v>0</v>
      </c>
      <c r="O1550" s="99">
        <v>0</v>
      </c>
      <c r="P1550" s="98">
        <v>0</v>
      </c>
      <c r="Q1550" s="98">
        <v>0</v>
      </c>
    </row>
    <row r="1551" spans="1:17" hidden="1" x14ac:dyDescent="0.25">
      <c r="A1551" s="92" t="s">
        <v>11</v>
      </c>
      <c r="B1551" s="92" t="s">
        <v>12</v>
      </c>
      <c r="C1551" s="92" t="s">
        <v>48</v>
      </c>
      <c r="D1551" s="92" t="s">
        <v>181</v>
      </c>
      <c r="E1551" s="92" t="s">
        <v>53</v>
      </c>
      <c r="F1551" s="92" t="s">
        <v>221</v>
      </c>
      <c r="G1551" s="92" t="s">
        <v>147</v>
      </c>
      <c r="H1551" s="98">
        <v>0</v>
      </c>
      <c r="I1551" s="98">
        <v>0</v>
      </c>
      <c r="J1551" s="99">
        <v>0</v>
      </c>
      <c r="K1551" s="99">
        <v>0</v>
      </c>
      <c r="L1551" s="99">
        <v>0</v>
      </c>
      <c r="M1551" s="99">
        <v>0</v>
      </c>
      <c r="N1551" s="99">
        <v>0</v>
      </c>
      <c r="O1551" s="99">
        <v>0</v>
      </c>
      <c r="P1551" s="98">
        <v>0</v>
      </c>
      <c r="Q1551" s="98">
        <v>0</v>
      </c>
    </row>
    <row r="1552" spans="1:17" hidden="1" x14ac:dyDescent="0.25">
      <c r="A1552" s="92" t="s">
        <v>11</v>
      </c>
      <c r="B1552" s="92" t="s">
        <v>12</v>
      </c>
      <c r="C1552" s="92" t="s">
        <v>48</v>
      </c>
      <c r="D1552" s="92" t="s">
        <v>181</v>
      </c>
      <c r="E1552" s="92" t="s">
        <v>53</v>
      </c>
      <c r="F1552" s="92" t="s">
        <v>201</v>
      </c>
      <c r="G1552" s="92" t="s">
        <v>147</v>
      </c>
      <c r="H1552" s="98">
        <v>2534.75</v>
      </c>
      <c r="I1552" s="98">
        <v>3035.75</v>
      </c>
      <c r="J1552" s="99">
        <v>3880.75</v>
      </c>
      <c r="K1552" s="99">
        <v>4160.25</v>
      </c>
      <c r="L1552" s="99">
        <v>4220.25</v>
      </c>
      <c r="M1552" s="99">
        <v>4789</v>
      </c>
      <c r="N1552" s="99">
        <v>5116.875</v>
      </c>
      <c r="O1552" s="99">
        <v>5307.375</v>
      </c>
      <c r="P1552" s="98">
        <v>3428.25</v>
      </c>
      <c r="Q1552" s="98">
        <v>5276</v>
      </c>
    </row>
    <row r="1553" spans="1:17" hidden="1" x14ac:dyDescent="0.25">
      <c r="A1553" s="92" t="s">
        <v>11</v>
      </c>
      <c r="B1553" s="92" t="s">
        <v>12</v>
      </c>
      <c r="C1553" s="92" t="s">
        <v>48</v>
      </c>
      <c r="D1553" s="92" t="s">
        <v>181</v>
      </c>
      <c r="E1553" s="92" t="s">
        <v>53</v>
      </c>
      <c r="F1553" s="92" t="s">
        <v>196</v>
      </c>
      <c r="G1553" s="92" t="s">
        <v>147</v>
      </c>
      <c r="H1553" s="98">
        <v>0</v>
      </c>
      <c r="I1553" s="98">
        <v>0</v>
      </c>
      <c r="J1553" s="99">
        <v>0</v>
      </c>
      <c r="K1553" s="99">
        <v>0</v>
      </c>
      <c r="L1553" s="99">
        <v>0</v>
      </c>
      <c r="M1553" s="99">
        <v>0</v>
      </c>
      <c r="N1553" s="99">
        <v>0</v>
      </c>
      <c r="O1553" s="99">
        <v>0</v>
      </c>
      <c r="P1553" s="98">
        <v>0</v>
      </c>
      <c r="Q1553" s="98">
        <v>0</v>
      </c>
    </row>
    <row r="1554" spans="1:17" hidden="1" x14ac:dyDescent="0.25">
      <c r="A1554" s="92" t="s">
        <v>11</v>
      </c>
      <c r="B1554" s="92" t="s">
        <v>12</v>
      </c>
      <c r="C1554" s="92" t="s">
        <v>48</v>
      </c>
      <c r="D1554" s="92" t="s">
        <v>181</v>
      </c>
      <c r="E1554" s="92" t="s">
        <v>53</v>
      </c>
      <c r="F1554" s="92" t="s">
        <v>197</v>
      </c>
      <c r="G1554" s="92" t="s">
        <v>147</v>
      </c>
      <c r="H1554" s="98">
        <v>0</v>
      </c>
      <c r="I1554" s="98">
        <v>0</v>
      </c>
      <c r="J1554" s="99">
        <v>0</v>
      </c>
      <c r="K1554" s="99">
        <v>0</v>
      </c>
      <c r="L1554" s="99">
        <v>0</v>
      </c>
      <c r="M1554" s="99">
        <v>0</v>
      </c>
      <c r="N1554" s="99">
        <v>0</v>
      </c>
      <c r="O1554" s="99">
        <v>0</v>
      </c>
      <c r="P1554" s="98">
        <v>0</v>
      </c>
      <c r="Q1554" s="98">
        <v>0</v>
      </c>
    </row>
    <row r="1555" spans="1:17" hidden="1" x14ac:dyDescent="0.25">
      <c r="A1555" s="92" t="s">
        <v>11</v>
      </c>
      <c r="B1555" s="92" t="s">
        <v>12</v>
      </c>
      <c r="C1555" s="92" t="s">
        <v>48</v>
      </c>
      <c r="D1555" s="92" t="s">
        <v>181</v>
      </c>
      <c r="E1555" s="92" t="s">
        <v>53</v>
      </c>
      <c r="F1555" s="92" t="s">
        <v>222</v>
      </c>
      <c r="G1555" s="92" t="s">
        <v>147</v>
      </c>
      <c r="H1555" s="98">
        <v>0</v>
      </c>
      <c r="I1555" s="98">
        <v>0</v>
      </c>
      <c r="J1555" s="99">
        <v>0</v>
      </c>
      <c r="K1555" s="99">
        <v>0</v>
      </c>
      <c r="L1555" s="99">
        <v>0</v>
      </c>
      <c r="M1555" s="99">
        <v>0</v>
      </c>
      <c r="N1555" s="99">
        <v>0</v>
      </c>
      <c r="O1555" s="99">
        <v>0</v>
      </c>
      <c r="P1555" s="98">
        <v>0</v>
      </c>
      <c r="Q1555" s="98">
        <v>0</v>
      </c>
    </row>
    <row r="1556" spans="1:17" hidden="1" x14ac:dyDescent="0.25">
      <c r="A1556" s="92" t="s">
        <v>11</v>
      </c>
      <c r="B1556" s="92" t="s">
        <v>12</v>
      </c>
      <c r="C1556" s="92" t="s">
        <v>48</v>
      </c>
      <c r="D1556" s="92" t="s">
        <v>181</v>
      </c>
      <c r="E1556" s="92" t="s">
        <v>53</v>
      </c>
      <c r="F1556" s="92" t="s">
        <v>223</v>
      </c>
      <c r="G1556" s="92" t="s">
        <v>147</v>
      </c>
      <c r="H1556" s="98">
        <v>0</v>
      </c>
      <c r="I1556" s="98">
        <v>0</v>
      </c>
      <c r="J1556" s="99">
        <v>0</v>
      </c>
      <c r="K1556" s="99">
        <v>0</v>
      </c>
      <c r="L1556" s="99">
        <v>0</v>
      </c>
      <c r="M1556" s="99">
        <v>0</v>
      </c>
      <c r="N1556" s="99">
        <v>0</v>
      </c>
      <c r="O1556" s="99">
        <v>0</v>
      </c>
      <c r="P1556" s="98">
        <v>0</v>
      </c>
      <c r="Q1556" s="98">
        <v>0</v>
      </c>
    </row>
    <row r="1557" spans="1:17" hidden="1" x14ac:dyDescent="0.25">
      <c r="A1557" s="92" t="s">
        <v>11</v>
      </c>
      <c r="B1557" s="92" t="s">
        <v>12</v>
      </c>
      <c r="C1557" s="92" t="s">
        <v>48</v>
      </c>
      <c r="D1557" s="92" t="s">
        <v>181</v>
      </c>
      <c r="E1557" s="92" t="s">
        <v>53</v>
      </c>
      <c r="F1557" s="92" t="s">
        <v>266</v>
      </c>
      <c r="G1557" s="92" t="s">
        <v>147</v>
      </c>
      <c r="H1557" s="98">
        <v>0</v>
      </c>
      <c r="I1557" s="98">
        <v>0</v>
      </c>
      <c r="J1557" s="99">
        <v>0</v>
      </c>
      <c r="K1557" s="99">
        <v>0</v>
      </c>
      <c r="L1557" s="99">
        <v>0</v>
      </c>
      <c r="M1557" s="99">
        <v>0</v>
      </c>
      <c r="N1557" s="99">
        <v>0</v>
      </c>
      <c r="O1557" s="99">
        <v>0</v>
      </c>
      <c r="P1557" s="98">
        <v>0</v>
      </c>
      <c r="Q1557" s="98">
        <v>0</v>
      </c>
    </row>
    <row r="1558" spans="1:17" hidden="1" x14ac:dyDescent="0.25">
      <c r="A1558" s="92" t="s">
        <v>11</v>
      </c>
      <c r="B1558" s="92" t="s">
        <v>12</v>
      </c>
      <c r="C1558" s="92" t="s">
        <v>48</v>
      </c>
      <c r="D1558" s="92" t="s">
        <v>181</v>
      </c>
      <c r="E1558" s="92" t="s">
        <v>53</v>
      </c>
      <c r="F1558" s="92" t="s">
        <v>224</v>
      </c>
      <c r="G1558" s="92" t="s">
        <v>147</v>
      </c>
      <c r="H1558" s="98">
        <v>0</v>
      </c>
      <c r="I1558" s="98">
        <v>0</v>
      </c>
      <c r="J1558" s="99">
        <v>0</v>
      </c>
      <c r="K1558" s="99">
        <v>0</v>
      </c>
      <c r="L1558" s="99">
        <v>0</v>
      </c>
      <c r="M1558" s="99">
        <v>0</v>
      </c>
      <c r="N1558" s="99">
        <v>0</v>
      </c>
      <c r="O1558" s="99">
        <v>0</v>
      </c>
      <c r="P1558" s="98">
        <v>0</v>
      </c>
      <c r="Q1558" s="98">
        <v>0</v>
      </c>
    </row>
    <row r="1559" spans="1:17" hidden="1" x14ac:dyDescent="0.25">
      <c r="A1559" s="92" t="s">
        <v>11</v>
      </c>
      <c r="B1559" s="92" t="s">
        <v>12</v>
      </c>
      <c r="C1559" s="92" t="s">
        <v>48</v>
      </c>
      <c r="D1559" s="92" t="s">
        <v>181</v>
      </c>
      <c r="E1559" s="92" t="s">
        <v>53</v>
      </c>
      <c r="F1559" s="92" t="s">
        <v>203</v>
      </c>
      <c r="G1559" s="92" t="s">
        <v>147</v>
      </c>
      <c r="H1559" s="98">
        <v>0</v>
      </c>
      <c r="I1559" s="98">
        <v>0</v>
      </c>
      <c r="J1559" s="99">
        <v>0</v>
      </c>
      <c r="K1559" s="99">
        <v>0</v>
      </c>
      <c r="L1559" s="99">
        <v>0</v>
      </c>
      <c r="M1559" s="99">
        <v>0</v>
      </c>
      <c r="N1559" s="99">
        <v>0</v>
      </c>
      <c r="O1559" s="99">
        <v>0</v>
      </c>
      <c r="P1559" s="98">
        <v>0</v>
      </c>
      <c r="Q1559" s="98">
        <v>0</v>
      </c>
    </row>
    <row r="1560" spans="1:17" hidden="1" x14ac:dyDescent="0.25">
      <c r="A1560" s="92" t="s">
        <v>11</v>
      </c>
      <c r="B1560" s="92" t="s">
        <v>12</v>
      </c>
      <c r="C1560" s="92" t="s">
        <v>48</v>
      </c>
      <c r="D1560" s="92" t="s">
        <v>181</v>
      </c>
      <c r="E1560" s="92" t="s">
        <v>53</v>
      </c>
      <c r="F1560" s="92" t="s">
        <v>209</v>
      </c>
      <c r="G1560" s="92" t="s">
        <v>147</v>
      </c>
      <c r="H1560" s="98">
        <v>0</v>
      </c>
      <c r="I1560" s="98">
        <v>0</v>
      </c>
      <c r="J1560" s="99">
        <v>0</v>
      </c>
      <c r="K1560" s="99">
        <v>0</v>
      </c>
      <c r="L1560" s="99">
        <v>0</v>
      </c>
      <c r="M1560" s="99">
        <v>0</v>
      </c>
      <c r="N1560" s="99">
        <v>0</v>
      </c>
      <c r="O1560" s="99">
        <v>0</v>
      </c>
      <c r="P1560" s="98">
        <v>0</v>
      </c>
      <c r="Q1560" s="98">
        <v>0</v>
      </c>
    </row>
    <row r="1561" spans="1:17" hidden="1" x14ac:dyDescent="0.25">
      <c r="A1561" s="92" t="s">
        <v>11</v>
      </c>
      <c r="B1561" s="92" t="s">
        <v>12</v>
      </c>
      <c r="C1561" s="92" t="s">
        <v>48</v>
      </c>
      <c r="D1561" s="92" t="s">
        <v>181</v>
      </c>
      <c r="E1561" s="92" t="s">
        <v>53</v>
      </c>
      <c r="F1561" s="92" t="s">
        <v>208</v>
      </c>
      <c r="G1561" s="92" t="s">
        <v>147</v>
      </c>
      <c r="H1561" s="98">
        <v>0</v>
      </c>
      <c r="I1561" s="98">
        <v>0</v>
      </c>
      <c r="J1561" s="99">
        <v>0</v>
      </c>
      <c r="K1561" s="99">
        <v>0</v>
      </c>
      <c r="L1561" s="99">
        <v>0</v>
      </c>
      <c r="M1561" s="99">
        <v>0</v>
      </c>
      <c r="N1561" s="99">
        <v>0</v>
      </c>
      <c r="O1561" s="99">
        <v>0</v>
      </c>
      <c r="P1561" s="98">
        <v>0</v>
      </c>
      <c r="Q1561" s="98">
        <v>0</v>
      </c>
    </row>
    <row r="1562" spans="1:17" hidden="1" x14ac:dyDescent="0.25">
      <c r="A1562" s="92" t="s">
        <v>11</v>
      </c>
      <c r="B1562" s="92" t="s">
        <v>12</v>
      </c>
      <c r="C1562" s="92" t="s">
        <v>48</v>
      </c>
      <c r="D1562" s="92" t="s">
        <v>181</v>
      </c>
      <c r="E1562" s="92" t="s">
        <v>53</v>
      </c>
      <c r="F1562" s="92" t="s">
        <v>202</v>
      </c>
      <c r="G1562" s="92" t="s">
        <v>147</v>
      </c>
      <c r="H1562" s="98">
        <v>20779.25</v>
      </c>
      <c r="I1562" s="98">
        <v>20168.5</v>
      </c>
      <c r="J1562" s="99">
        <v>21397.25</v>
      </c>
      <c r="K1562" s="99">
        <v>20773.5</v>
      </c>
      <c r="L1562" s="99">
        <v>21396.5</v>
      </c>
      <c r="M1562" s="99">
        <v>21914.5</v>
      </c>
      <c r="N1562" s="99">
        <v>22531.375</v>
      </c>
      <c r="O1562" s="99">
        <v>23267.875</v>
      </c>
      <c r="P1562" s="98">
        <v>18895.75</v>
      </c>
      <c r="Q1562" s="98">
        <v>20519.5</v>
      </c>
    </row>
    <row r="1563" spans="1:17" hidden="1" x14ac:dyDescent="0.25">
      <c r="A1563" s="92" t="s">
        <v>11</v>
      </c>
      <c r="B1563" s="92" t="s">
        <v>12</v>
      </c>
      <c r="C1563" s="92" t="s">
        <v>48</v>
      </c>
      <c r="D1563" s="92" t="s">
        <v>181</v>
      </c>
      <c r="E1563" s="92" t="s">
        <v>53</v>
      </c>
      <c r="F1563" s="92" t="s">
        <v>225</v>
      </c>
      <c r="G1563" s="92" t="s">
        <v>147</v>
      </c>
      <c r="H1563" s="98">
        <v>0</v>
      </c>
      <c r="I1563" s="98">
        <v>0</v>
      </c>
      <c r="J1563" s="99">
        <v>0</v>
      </c>
      <c r="K1563" s="99">
        <v>0</v>
      </c>
      <c r="L1563" s="99">
        <v>0</v>
      </c>
      <c r="M1563" s="99">
        <v>0</v>
      </c>
      <c r="N1563" s="99">
        <v>0</v>
      </c>
      <c r="O1563" s="99">
        <v>0</v>
      </c>
      <c r="P1563" s="98">
        <v>0</v>
      </c>
      <c r="Q1563" s="98">
        <v>0</v>
      </c>
    </row>
    <row r="1564" spans="1:17" hidden="1" x14ac:dyDescent="0.25">
      <c r="A1564" s="92" t="s">
        <v>11</v>
      </c>
      <c r="B1564" s="92" t="s">
        <v>12</v>
      </c>
      <c r="C1564" s="92" t="s">
        <v>48</v>
      </c>
      <c r="D1564" s="92" t="s">
        <v>181</v>
      </c>
      <c r="E1564" s="92" t="s">
        <v>53</v>
      </c>
      <c r="F1564" s="92" t="s">
        <v>226</v>
      </c>
      <c r="G1564" s="92" t="s">
        <v>147</v>
      </c>
      <c r="H1564" s="98">
        <v>0</v>
      </c>
      <c r="I1564" s="98">
        <v>0</v>
      </c>
      <c r="J1564" s="99">
        <v>0</v>
      </c>
      <c r="K1564" s="99">
        <v>0</v>
      </c>
      <c r="L1564" s="99">
        <v>0</v>
      </c>
      <c r="M1564" s="99">
        <v>0</v>
      </c>
      <c r="N1564" s="99">
        <v>0</v>
      </c>
      <c r="O1564" s="99">
        <v>0</v>
      </c>
      <c r="P1564" s="98">
        <v>0</v>
      </c>
      <c r="Q1564" s="98">
        <v>0</v>
      </c>
    </row>
    <row r="1565" spans="1:17" hidden="1" x14ac:dyDescent="0.25">
      <c r="A1565" s="92" t="s">
        <v>11</v>
      </c>
      <c r="B1565" s="92" t="s">
        <v>12</v>
      </c>
      <c r="C1565" s="92" t="s">
        <v>48</v>
      </c>
      <c r="D1565" s="92" t="s">
        <v>181</v>
      </c>
      <c r="E1565" s="92" t="s">
        <v>53</v>
      </c>
      <c r="F1565" s="92" t="s">
        <v>206</v>
      </c>
      <c r="G1565" s="92" t="s">
        <v>147</v>
      </c>
      <c r="H1565" s="98">
        <v>0</v>
      </c>
      <c r="I1565" s="98">
        <v>0</v>
      </c>
      <c r="J1565" s="99">
        <v>0</v>
      </c>
      <c r="K1565" s="99">
        <v>0</v>
      </c>
      <c r="L1565" s="99">
        <v>0</v>
      </c>
      <c r="M1565" s="99">
        <v>0</v>
      </c>
      <c r="N1565" s="99">
        <v>0</v>
      </c>
      <c r="O1565" s="99">
        <v>0</v>
      </c>
      <c r="P1565" s="98">
        <v>0</v>
      </c>
      <c r="Q1565" s="98">
        <v>0</v>
      </c>
    </row>
    <row r="1566" spans="1:17" hidden="1" x14ac:dyDescent="0.25">
      <c r="A1566" s="92" t="s">
        <v>11</v>
      </c>
      <c r="B1566" s="92" t="s">
        <v>12</v>
      </c>
      <c r="C1566" s="92" t="s">
        <v>48</v>
      </c>
      <c r="D1566" s="92" t="s">
        <v>181</v>
      </c>
      <c r="E1566" s="92" t="s">
        <v>53</v>
      </c>
      <c r="F1566" s="92" t="s">
        <v>232</v>
      </c>
      <c r="G1566" s="92" t="s">
        <v>147</v>
      </c>
      <c r="H1566" s="98">
        <v>0</v>
      </c>
      <c r="I1566" s="98">
        <v>0</v>
      </c>
      <c r="J1566" s="99">
        <v>0</v>
      </c>
      <c r="K1566" s="99">
        <v>0</v>
      </c>
      <c r="L1566" s="99">
        <v>0</v>
      </c>
      <c r="M1566" s="99">
        <v>0</v>
      </c>
      <c r="N1566" s="99">
        <v>0</v>
      </c>
      <c r="O1566" s="99">
        <v>0</v>
      </c>
      <c r="P1566" s="98">
        <v>0</v>
      </c>
      <c r="Q1566" s="98">
        <v>0</v>
      </c>
    </row>
    <row r="1567" spans="1:17" hidden="1" x14ac:dyDescent="0.25">
      <c r="A1567" s="92" t="s">
        <v>11</v>
      </c>
      <c r="B1567" s="92" t="s">
        <v>12</v>
      </c>
      <c r="C1567" s="92" t="s">
        <v>48</v>
      </c>
      <c r="D1567" s="92" t="s">
        <v>181</v>
      </c>
      <c r="E1567" s="92" t="s">
        <v>53</v>
      </c>
      <c r="F1567" s="92" t="s">
        <v>200</v>
      </c>
      <c r="G1567" s="92" t="s">
        <v>147</v>
      </c>
      <c r="H1567" s="98">
        <v>0</v>
      </c>
      <c r="I1567" s="98">
        <v>0</v>
      </c>
      <c r="J1567" s="99">
        <v>0</v>
      </c>
      <c r="K1567" s="99">
        <v>0</v>
      </c>
      <c r="L1567" s="99">
        <v>0</v>
      </c>
      <c r="M1567" s="99">
        <v>0</v>
      </c>
      <c r="N1567" s="99">
        <v>0</v>
      </c>
      <c r="O1567" s="99">
        <v>0</v>
      </c>
      <c r="P1567" s="98">
        <v>0</v>
      </c>
      <c r="Q1567" s="98">
        <v>0</v>
      </c>
    </row>
    <row r="1568" spans="1:17" hidden="1" x14ac:dyDescent="0.25">
      <c r="A1568" s="92" t="s">
        <v>11</v>
      </c>
      <c r="B1568" s="92" t="s">
        <v>12</v>
      </c>
      <c r="C1568" s="92" t="s">
        <v>48</v>
      </c>
      <c r="D1568" s="92" t="s">
        <v>181</v>
      </c>
      <c r="E1568" s="92" t="s">
        <v>53</v>
      </c>
      <c r="F1568" s="92" t="s">
        <v>227</v>
      </c>
      <c r="G1568" s="92" t="s">
        <v>147</v>
      </c>
      <c r="H1568" s="98">
        <v>0</v>
      </c>
      <c r="I1568" s="98">
        <v>0</v>
      </c>
      <c r="J1568" s="99">
        <v>0</v>
      </c>
      <c r="K1568" s="99">
        <v>0</v>
      </c>
      <c r="L1568" s="99">
        <v>0</v>
      </c>
      <c r="M1568" s="99">
        <v>0</v>
      </c>
      <c r="N1568" s="99">
        <v>0</v>
      </c>
      <c r="O1568" s="99">
        <v>0</v>
      </c>
      <c r="P1568" s="98">
        <v>0</v>
      </c>
      <c r="Q1568" s="98">
        <v>0</v>
      </c>
    </row>
    <row r="1569" spans="1:17" hidden="1" x14ac:dyDescent="0.25">
      <c r="A1569" s="92" t="s">
        <v>11</v>
      </c>
      <c r="B1569" s="92" t="s">
        <v>12</v>
      </c>
      <c r="C1569" s="92" t="s">
        <v>48</v>
      </c>
      <c r="D1569" s="92" t="s">
        <v>181</v>
      </c>
      <c r="E1569" s="92" t="s">
        <v>53</v>
      </c>
      <c r="F1569" s="92" t="s">
        <v>228</v>
      </c>
      <c r="G1569" s="92" t="s">
        <v>147</v>
      </c>
      <c r="H1569" s="98">
        <v>0</v>
      </c>
      <c r="I1569" s="98">
        <v>0</v>
      </c>
      <c r="J1569" s="99">
        <v>0</v>
      </c>
      <c r="K1569" s="99">
        <v>0</v>
      </c>
      <c r="L1569" s="99">
        <v>0</v>
      </c>
      <c r="M1569" s="99">
        <v>0</v>
      </c>
      <c r="N1569" s="99">
        <v>0</v>
      </c>
      <c r="O1569" s="99">
        <v>0</v>
      </c>
      <c r="P1569" s="98">
        <v>0</v>
      </c>
      <c r="Q1569" s="98">
        <v>0</v>
      </c>
    </row>
    <row r="1570" spans="1:17" hidden="1" x14ac:dyDescent="0.25">
      <c r="A1570" s="92" t="s">
        <v>11</v>
      </c>
      <c r="B1570" s="92" t="s">
        <v>12</v>
      </c>
      <c r="C1570" s="92" t="s">
        <v>48</v>
      </c>
      <c r="D1570" s="92" t="s">
        <v>181</v>
      </c>
      <c r="E1570" s="92" t="s">
        <v>53</v>
      </c>
      <c r="F1570" s="92" t="s">
        <v>195</v>
      </c>
      <c r="G1570" s="92" t="s">
        <v>147</v>
      </c>
      <c r="H1570" s="98">
        <v>0</v>
      </c>
      <c r="I1570" s="98">
        <v>0</v>
      </c>
      <c r="J1570" s="99">
        <v>0</v>
      </c>
      <c r="K1570" s="99">
        <v>0</v>
      </c>
      <c r="L1570" s="99">
        <v>0</v>
      </c>
      <c r="M1570" s="99">
        <v>0</v>
      </c>
      <c r="N1570" s="99">
        <v>0</v>
      </c>
      <c r="O1570" s="99">
        <v>0</v>
      </c>
      <c r="P1570" s="98">
        <v>0</v>
      </c>
      <c r="Q1570" s="98">
        <v>0</v>
      </c>
    </row>
    <row r="1571" spans="1:17" hidden="1" x14ac:dyDescent="0.25">
      <c r="A1571" s="92" t="s">
        <v>11</v>
      </c>
      <c r="B1571" s="92" t="s">
        <v>12</v>
      </c>
      <c r="C1571" s="92" t="s">
        <v>48</v>
      </c>
      <c r="D1571" s="92" t="s">
        <v>181</v>
      </c>
      <c r="E1571" s="92" t="s">
        <v>53</v>
      </c>
      <c r="F1571" s="92" t="s">
        <v>192</v>
      </c>
      <c r="G1571" s="92" t="s">
        <v>147</v>
      </c>
      <c r="H1571" s="98">
        <v>0</v>
      </c>
      <c r="I1571" s="98">
        <v>0</v>
      </c>
      <c r="J1571" s="99">
        <v>0</v>
      </c>
      <c r="K1571" s="99">
        <v>0</v>
      </c>
      <c r="L1571" s="99">
        <v>0</v>
      </c>
      <c r="M1571" s="99">
        <v>0</v>
      </c>
      <c r="N1571" s="99">
        <v>0</v>
      </c>
      <c r="O1571" s="99">
        <v>0</v>
      </c>
      <c r="P1571" s="98">
        <v>0</v>
      </c>
      <c r="Q1571" s="98">
        <v>0</v>
      </c>
    </row>
    <row r="1572" spans="1:17" hidden="1" x14ac:dyDescent="0.25">
      <c r="A1572" s="92" t="s">
        <v>11</v>
      </c>
      <c r="B1572" s="92" t="s">
        <v>12</v>
      </c>
      <c r="C1572" s="92" t="s">
        <v>48</v>
      </c>
      <c r="D1572" s="92" t="s">
        <v>181</v>
      </c>
      <c r="E1572" s="92" t="s">
        <v>53</v>
      </c>
      <c r="F1572" s="92" t="s">
        <v>229</v>
      </c>
      <c r="G1572" s="92" t="s">
        <v>147</v>
      </c>
      <c r="H1572" s="98">
        <v>0</v>
      </c>
      <c r="I1572" s="98">
        <v>0</v>
      </c>
      <c r="J1572" s="99">
        <v>0</v>
      </c>
      <c r="K1572" s="99">
        <v>0</v>
      </c>
      <c r="L1572" s="99">
        <v>0</v>
      </c>
      <c r="M1572" s="99">
        <v>0</v>
      </c>
      <c r="N1572" s="99">
        <v>0</v>
      </c>
      <c r="O1572" s="99">
        <v>0</v>
      </c>
      <c r="P1572" s="98">
        <v>0</v>
      </c>
      <c r="Q1572" s="98">
        <v>0</v>
      </c>
    </row>
    <row r="1573" spans="1:17" hidden="1" x14ac:dyDescent="0.25">
      <c r="A1573" s="92" t="s">
        <v>11</v>
      </c>
      <c r="B1573" s="92" t="s">
        <v>12</v>
      </c>
      <c r="C1573" s="92" t="s">
        <v>48</v>
      </c>
      <c r="D1573" s="92" t="s">
        <v>181</v>
      </c>
      <c r="E1573" s="92" t="s">
        <v>53</v>
      </c>
      <c r="F1573" s="92" t="s">
        <v>198</v>
      </c>
      <c r="G1573" s="92" t="s">
        <v>147</v>
      </c>
      <c r="H1573" s="98">
        <v>0</v>
      </c>
      <c r="I1573" s="98">
        <v>0</v>
      </c>
      <c r="J1573" s="99">
        <v>0</v>
      </c>
      <c r="K1573" s="99">
        <v>0</v>
      </c>
      <c r="L1573" s="99">
        <v>0</v>
      </c>
      <c r="M1573" s="99">
        <v>0</v>
      </c>
      <c r="N1573" s="99">
        <v>0</v>
      </c>
      <c r="O1573" s="99">
        <v>0</v>
      </c>
      <c r="P1573" s="98">
        <v>0</v>
      </c>
      <c r="Q1573" s="98">
        <v>0</v>
      </c>
    </row>
    <row r="1574" spans="1:17" hidden="1" x14ac:dyDescent="0.25">
      <c r="A1574" s="92" t="s">
        <v>11</v>
      </c>
      <c r="B1574" s="92" t="s">
        <v>12</v>
      </c>
      <c r="C1574" s="92" t="s">
        <v>48</v>
      </c>
      <c r="D1574" s="92" t="s">
        <v>181</v>
      </c>
      <c r="E1574" s="92" t="s">
        <v>53</v>
      </c>
      <c r="F1574" s="92" t="s">
        <v>230</v>
      </c>
      <c r="G1574" s="92" t="s">
        <v>147</v>
      </c>
      <c r="H1574" s="98">
        <v>0</v>
      </c>
      <c r="I1574" s="98">
        <v>0</v>
      </c>
      <c r="J1574" s="99">
        <v>0</v>
      </c>
      <c r="K1574" s="99">
        <v>0</v>
      </c>
      <c r="L1574" s="99">
        <v>0</v>
      </c>
      <c r="M1574" s="99">
        <v>0</v>
      </c>
      <c r="N1574" s="99">
        <v>0</v>
      </c>
      <c r="O1574" s="99">
        <v>0</v>
      </c>
      <c r="P1574" s="98">
        <v>0</v>
      </c>
      <c r="Q1574" s="98">
        <v>0</v>
      </c>
    </row>
    <row r="1575" spans="1:17" hidden="1" x14ac:dyDescent="0.25">
      <c r="A1575" s="92" t="s">
        <v>11</v>
      </c>
      <c r="B1575" s="92" t="s">
        <v>12</v>
      </c>
      <c r="C1575" s="92" t="s">
        <v>48</v>
      </c>
      <c r="D1575" s="92" t="s">
        <v>181</v>
      </c>
      <c r="E1575" s="92" t="s">
        <v>53</v>
      </c>
      <c r="F1575" s="92" t="s">
        <v>210</v>
      </c>
      <c r="G1575" s="92" t="s">
        <v>147</v>
      </c>
      <c r="H1575" s="98">
        <v>0</v>
      </c>
      <c r="I1575" s="98">
        <v>0</v>
      </c>
      <c r="J1575" s="99">
        <v>0</v>
      </c>
      <c r="K1575" s="99">
        <v>0</v>
      </c>
      <c r="L1575" s="99">
        <v>0</v>
      </c>
      <c r="M1575" s="99">
        <v>0</v>
      </c>
      <c r="N1575" s="99">
        <v>0</v>
      </c>
      <c r="O1575" s="99">
        <v>0</v>
      </c>
      <c r="P1575" s="98">
        <v>0</v>
      </c>
      <c r="Q1575" s="98">
        <v>0</v>
      </c>
    </row>
    <row r="1576" spans="1:17" hidden="1" x14ac:dyDescent="0.25">
      <c r="A1576" s="92" t="s">
        <v>11</v>
      </c>
      <c r="B1576" s="92" t="s">
        <v>12</v>
      </c>
      <c r="C1576" s="92" t="s">
        <v>48</v>
      </c>
      <c r="D1576" s="92" t="s">
        <v>181</v>
      </c>
      <c r="E1576" s="92" t="s">
        <v>53</v>
      </c>
      <c r="F1576" s="92" t="s">
        <v>191</v>
      </c>
      <c r="G1576" s="92" t="s">
        <v>147</v>
      </c>
      <c r="H1576" s="98">
        <v>0</v>
      </c>
      <c r="I1576" s="98">
        <v>0</v>
      </c>
      <c r="J1576" s="99">
        <v>0</v>
      </c>
      <c r="K1576" s="99">
        <v>0</v>
      </c>
      <c r="L1576" s="99">
        <v>0</v>
      </c>
      <c r="M1576" s="99">
        <v>0</v>
      </c>
      <c r="N1576" s="99">
        <v>0</v>
      </c>
      <c r="O1576" s="99">
        <v>0</v>
      </c>
      <c r="P1576" s="98">
        <v>0</v>
      </c>
      <c r="Q1576" s="98">
        <v>0</v>
      </c>
    </row>
    <row r="1577" spans="1:17" hidden="1" x14ac:dyDescent="0.25">
      <c r="A1577" s="92" t="s">
        <v>11</v>
      </c>
      <c r="B1577" s="92" t="s">
        <v>12</v>
      </c>
      <c r="C1577" s="92" t="s">
        <v>48</v>
      </c>
      <c r="D1577" s="92" t="s">
        <v>181</v>
      </c>
      <c r="E1577" s="92" t="s">
        <v>53</v>
      </c>
      <c r="F1577" s="92" t="s">
        <v>231</v>
      </c>
      <c r="G1577" s="92" t="s">
        <v>147</v>
      </c>
      <c r="H1577" s="98">
        <v>0</v>
      </c>
      <c r="I1577" s="98">
        <v>0</v>
      </c>
      <c r="J1577" s="99">
        <v>0</v>
      </c>
      <c r="K1577" s="99">
        <v>0</v>
      </c>
      <c r="L1577" s="99">
        <v>0</v>
      </c>
      <c r="M1577" s="99">
        <v>0</v>
      </c>
      <c r="N1577" s="99">
        <v>0</v>
      </c>
      <c r="O1577" s="99">
        <v>0</v>
      </c>
      <c r="P1577" s="98">
        <v>0</v>
      </c>
      <c r="Q1577" s="98">
        <v>0</v>
      </c>
    </row>
    <row r="1578" spans="1:17" hidden="1" x14ac:dyDescent="0.25">
      <c r="A1578" s="92" t="s">
        <v>11</v>
      </c>
      <c r="B1578" s="92" t="s">
        <v>12</v>
      </c>
      <c r="C1578" s="92" t="s">
        <v>48</v>
      </c>
      <c r="D1578" s="92" t="s">
        <v>181</v>
      </c>
      <c r="E1578" s="92" t="s">
        <v>53</v>
      </c>
      <c r="F1578" s="92" t="s">
        <v>190</v>
      </c>
      <c r="G1578" s="92" t="s">
        <v>147</v>
      </c>
      <c r="H1578" s="98">
        <v>0</v>
      </c>
      <c r="I1578" s="98">
        <v>0</v>
      </c>
      <c r="J1578" s="99">
        <v>0</v>
      </c>
      <c r="K1578" s="99">
        <v>0</v>
      </c>
      <c r="L1578" s="99">
        <v>0</v>
      </c>
      <c r="M1578" s="99">
        <v>0</v>
      </c>
      <c r="N1578" s="99">
        <v>0</v>
      </c>
      <c r="O1578" s="99">
        <v>0</v>
      </c>
      <c r="P1578" s="98">
        <v>0</v>
      </c>
      <c r="Q1578" s="98">
        <v>0</v>
      </c>
    </row>
    <row r="1579" spans="1:17" hidden="1" x14ac:dyDescent="0.25">
      <c r="A1579" s="92" t="s">
        <v>11</v>
      </c>
      <c r="B1579" s="92" t="s">
        <v>12</v>
      </c>
      <c r="C1579" s="92" t="s">
        <v>48</v>
      </c>
      <c r="D1579" s="92" t="s">
        <v>182</v>
      </c>
      <c r="E1579" s="92" t="s">
        <v>40</v>
      </c>
      <c r="F1579" s="92" t="s">
        <v>207</v>
      </c>
      <c r="G1579" s="92" t="s">
        <v>183</v>
      </c>
      <c r="H1579" s="98">
        <v>543.27295648258871</v>
      </c>
      <c r="I1579" s="98">
        <v>582.89229921798642</v>
      </c>
      <c r="J1579" s="99">
        <v>563.23978306747449</v>
      </c>
      <c r="K1579" s="99">
        <v>403.31108497524576</v>
      </c>
      <c r="L1579" s="99">
        <v>560.0107805136895</v>
      </c>
      <c r="M1579" s="99">
        <v>670.48201415279777</v>
      </c>
      <c r="N1579" s="99">
        <v>716.06704217718254</v>
      </c>
      <c r="O1579" s="99">
        <v>758.09901140887371</v>
      </c>
      <c r="P1579" s="98">
        <v>470.32050987135551</v>
      </c>
      <c r="Q1579" s="98">
        <v>330.39111838995086</v>
      </c>
    </row>
    <row r="1580" spans="1:17" hidden="1" x14ac:dyDescent="0.25">
      <c r="A1580" s="92" t="s">
        <v>11</v>
      </c>
      <c r="B1580" s="92" t="s">
        <v>12</v>
      </c>
      <c r="C1580" s="92" t="s">
        <v>48</v>
      </c>
      <c r="D1580" s="92" t="s">
        <v>182</v>
      </c>
      <c r="E1580" s="92" t="s">
        <v>40</v>
      </c>
      <c r="F1580" s="92" t="s">
        <v>218</v>
      </c>
      <c r="G1580" s="92" t="s">
        <v>183</v>
      </c>
      <c r="H1580" s="98">
        <v>0</v>
      </c>
      <c r="I1580" s="98">
        <v>0</v>
      </c>
      <c r="J1580" s="99">
        <v>0</v>
      </c>
      <c r="K1580" s="99">
        <v>0</v>
      </c>
      <c r="L1580" s="99">
        <v>0</v>
      </c>
      <c r="M1580" s="99">
        <v>0</v>
      </c>
      <c r="N1580" s="99">
        <v>0</v>
      </c>
      <c r="O1580" s="99">
        <v>0</v>
      </c>
      <c r="P1580" s="98">
        <v>0</v>
      </c>
      <c r="Q1580" s="98">
        <v>0</v>
      </c>
    </row>
    <row r="1581" spans="1:17" hidden="1" x14ac:dyDescent="0.25">
      <c r="A1581" s="92" t="s">
        <v>11</v>
      </c>
      <c r="B1581" s="92" t="s">
        <v>12</v>
      </c>
      <c r="C1581" s="92" t="s">
        <v>48</v>
      </c>
      <c r="D1581" s="92" t="s">
        <v>182</v>
      </c>
      <c r="E1581" s="92" t="s">
        <v>40</v>
      </c>
      <c r="F1581" s="92" t="s">
        <v>194</v>
      </c>
      <c r="G1581" s="92" t="s">
        <v>183</v>
      </c>
      <c r="H1581" s="98">
        <v>0</v>
      </c>
      <c r="I1581" s="98">
        <v>0</v>
      </c>
      <c r="J1581" s="99">
        <v>0</v>
      </c>
      <c r="K1581" s="99">
        <v>0</v>
      </c>
      <c r="L1581" s="99">
        <v>0</v>
      </c>
      <c r="M1581" s="99">
        <v>0</v>
      </c>
      <c r="N1581" s="99">
        <v>0</v>
      </c>
      <c r="O1581" s="99">
        <v>0</v>
      </c>
      <c r="P1581" s="98">
        <v>0</v>
      </c>
      <c r="Q1581" s="98">
        <v>0</v>
      </c>
    </row>
    <row r="1582" spans="1:17" hidden="1" x14ac:dyDescent="0.25">
      <c r="A1582" s="92" t="s">
        <v>11</v>
      </c>
      <c r="B1582" s="92" t="s">
        <v>12</v>
      </c>
      <c r="C1582" s="92" t="s">
        <v>48</v>
      </c>
      <c r="D1582" s="92" t="s">
        <v>182</v>
      </c>
      <c r="E1582" s="92" t="s">
        <v>40</v>
      </c>
      <c r="F1582" s="92" t="s">
        <v>205</v>
      </c>
      <c r="G1582" s="92" t="s">
        <v>183</v>
      </c>
      <c r="H1582" s="98">
        <v>0</v>
      </c>
      <c r="I1582" s="98">
        <v>0</v>
      </c>
      <c r="J1582" s="99">
        <v>0</v>
      </c>
      <c r="K1582" s="99">
        <v>0</v>
      </c>
      <c r="L1582" s="99">
        <v>0</v>
      </c>
      <c r="M1582" s="99">
        <v>0</v>
      </c>
      <c r="N1582" s="99">
        <v>0</v>
      </c>
      <c r="O1582" s="99">
        <v>0</v>
      </c>
      <c r="P1582" s="98">
        <v>0</v>
      </c>
      <c r="Q1582" s="98">
        <v>0</v>
      </c>
    </row>
    <row r="1583" spans="1:17" hidden="1" x14ac:dyDescent="0.25">
      <c r="A1583" s="92" t="s">
        <v>11</v>
      </c>
      <c r="B1583" s="92" t="s">
        <v>12</v>
      </c>
      <c r="C1583" s="92" t="s">
        <v>48</v>
      </c>
      <c r="D1583" s="92" t="s">
        <v>182</v>
      </c>
      <c r="E1583" s="92" t="s">
        <v>40</v>
      </c>
      <c r="F1583" s="92" t="s">
        <v>204</v>
      </c>
      <c r="G1583" s="92" t="s">
        <v>183</v>
      </c>
      <c r="H1583" s="98">
        <v>664.71353607898902</v>
      </c>
      <c r="I1583" s="98">
        <v>721.4411414459056</v>
      </c>
      <c r="J1583" s="99">
        <v>729.58584013419113</v>
      </c>
      <c r="K1583" s="99">
        <v>969.48338746173692</v>
      </c>
      <c r="L1583" s="99">
        <v>1271.6113657300452</v>
      </c>
      <c r="M1583" s="99">
        <v>1217.7119417507536</v>
      </c>
      <c r="N1583" s="99">
        <v>1287.6470779692906</v>
      </c>
      <c r="O1583" s="99">
        <v>1410.5345072732412</v>
      </c>
      <c r="P1583" s="98">
        <v>1113.3485623499469</v>
      </c>
      <c r="Q1583" s="98">
        <v>1038.8464441449994</v>
      </c>
    </row>
    <row r="1584" spans="1:17" hidden="1" x14ac:dyDescent="0.25">
      <c r="A1584" s="92" t="s">
        <v>11</v>
      </c>
      <c r="B1584" s="92" t="s">
        <v>12</v>
      </c>
      <c r="C1584" s="92" t="s">
        <v>48</v>
      </c>
      <c r="D1584" s="92" t="s">
        <v>182</v>
      </c>
      <c r="E1584" s="92" t="s">
        <v>40</v>
      </c>
      <c r="F1584" s="92" t="s">
        <v>199</v>
      </c>
      <c r="G1584" s="92" t="s">
        <v>183</v>
      </c>
      <c r="H1584" s="98">
        <v>1785.1810074384218</v>
      </c>
      <c r="I1584" s="98">
        <v>1896.8640593361076</v>
      </c>
      <c r="J1584" s="99">
        <v>1815.2018767983348</v>
      </c>
      <c r="K1584" s="99">
        <v>1287.2280275630173</v>
      </c>
      <c r="L1584" s="99">
        <v>1770.0903537562651</v>
      </c>
      <c r="M1584" s="99">
        <v>2083.3085440964487</v>
      </c>
      <c r="N1584" s="99">
        <v>2170.4608798535269</v>
      </c>
      <c r="O1584" s="99">
        <v>2270.2014813178853</v>
      </c>
      <c r="P1584" s="98">
        <v>1406.330927778698</v>
      </c>
      <c r="Q1584" s="98">
        <v>988.26243746504963</v>
      </c>
    </row>
    <row r="1585" spans="1:17" hidden="1" x14ac:dyDescent="0.25">
      <c r="A1585" s="92" t="s">
        <v>11</v>
      </c>
      <c r="B1585" s="92" t="s">
        <v>12</v>
      </c>
      <c r="C1585" s="92" t="s">
        <v>48</v>
      </c>
      <c r="D1585" s="92" t="s">
        <v>182</v>
      </c>
      <c r="E1585" s="92" t="s">
        <v>40</v>
      </c>
      <c r="F1585" s="92" t="s">
        <v>233</v>
      </c>
      <c r="G1585" s="92" t="s">
        <v>183</v>
      </c>
      <c r="H1585" s="98">
        <v>0</v>
      </c>
      <c r="I1585" s="98">
        <v>0</v>
      </c>
      <c r="J1585" s="99">
        <v>0</v>
      </c>
      <c r="K1585" s="99">
        <v>0</v>
      </c>
      <c r="L1585" s="99">
        <v>0</v>
      </c>
      <c r="M1585" s="99">
        <v>0</v>
      </c>
      <c r="N1585" s="99">
        <v>0</v>
      </c>
      <c r="O1585" s="99">
        <v>0</v>
      </c>
      <c r="P1585" s="98">
        <v>0</v>
      </c>
      <c r="Q1585" s="98">
        <v>0</v>
      </c>
    </row>
    <row r="1586" spans="1:17" hidden="1" x14ac:dyDescent="0.25">
      <c r="A1586" s="92" t="s">
        <v>11</v>
      </c>
      <c r="B1586" s="92" t="s">
        <v>12</v>
      </c>
      <c r="C1586" s="92" t="s">
        <v>48</v>
      </c>
      <c r="D1586" s="92" t="s">
        <v>182</v>
      </c>
      <c r="E1586" s="92" t="s">
        <v>40</v>
      </c>
      <c r="F1586" s="92" t="s">
        <v>220</v>
      </c>
      <c r="G1586" s="92" t="s">
        <v>183</v>
      </c>
      <c r="H1586" s="98">
        <v>0</v>
      </c>
      <c r="I1586" s="98">
        <v>0</v>
      </c>
      <c r="J1586" s="99">
        <v>0</v>
      </c>
      <c r="K1586" s="99">
        <v>0</v>
      </c>
      <c r="L1586" s="99">
        <v>0</v>
      </c>
      <c r="M1586" s="99">
        <v>0</v>
      </c>
      <c r="N1586" s="99">
        <v>0</v>
      </c>
      <c r="O1586" s="99">
        <v>0</v>
      </c>
      <c r="P1586" s="98">
        <v>0</v>
      </c>
      <c r="Q1586" s="98">
        <v>0</v>
      </c>
    </row>
    <row r="1587" spans="1:17" hidden="1" x14ac:dyDescent="0.25">
      <c r="A1587" s="92" t="s">
        <v>11</v>
      </c>
      <c r="B1587" s="92" t="s">
        <v>12</v>
      </c>
      <c r="C1587" s="92" t="s">
        <v>48</v>
      </c>
      <c r="D1587" s="92" t="s">
        <v>182</v>
      </c>
      <c r="E1587" s="92" t="s">
        <v>40</v>
      </c>
      <c r="F1587" s="92" t="s">
        <v>221</v>
      </c>
      <c r="G1587" s="92" t="s">
        <v>183</v>
      </c>
      <c r="H1587" s="98">
        <v>968.19499999999994</v>
      </c>
      <c r="I1587" s="98">
        <v>927.12999999999988</v>
      </c>
      <c r="J1587" s="99">
        <v>900.86500000000001</v>
      </c>
      <c r="K1587" s="99">
        <v>883.03</v>
      </c>
      <c r="L1587" s="99">
        <v>920.05250000000001</v>
      </c>
      <c r="M1587" s="99">
        <v>906.45249999999987</v>
      </c>
      <c r="N1587" s="99">
        <v>1161.1875</v>
      </c>
      <c r="O1587" s="99">
        <v>1513.0374999999999</v>
      </c>
      <c r="P1587" s="98">
        <v>1090.25</v>
      </c>
      <c r="Q1587" s="98">
        <v>1029.5</v>
      </c>
    </row>
    <row r="1588" spans="1:17" hidden="1" x14ac:dyDescent="0.25">
      <c r="A1588" s="92" t="s">
        <v>11</v>
      </c>
      <c r="B1588" s="92" t="s">
        <v>12</v>
      </c>
      <c r="C1588" s="92" t="s">
        <v>48</v>
      </c>
      <c r="D1588" s="92" t="s">
        <v>182</v>
      </c>
      <c r="E1588" s="92" t="s">
        <v>40</v>
      </c>
      <c r="F1588" s="92" t="s">
        <v>201</v>
      </c>
      <c r="G1588" s="92" t="s">
        <v>183</v>
      </c>
      <c r="H1588" s="98">
        <v>3941.5299999999997</v>
      </c>
      <c r="I1588" s="98">
        <v>4138.07</v>
      </c>
      <c r="J1588" s="99">
        <v>4954.7625000000007</v>
      </c>
      <c r="K1588" s="99">
        <v>4662.4575000000004</v>
      </c>
      <c r="L1588" s="99">
        <v>6234.6849999999995</v>
      </c>
      <c r="M1588" s="99">
        <v>6479.0524999999998</v>
      </c>
      <c r="N1588" s="99">
        <v>5733.2062499999993</v>
      </c>
      <c r="O1588" s="99">
        <v>4890.6412500000006</v>
      </c>
      <c r="P1588" s="98">
        <v>2322.75</v>
      </c>
      <c r="Q1588" s="98">
        <v>1418.5</v>
      </c>
    </row>
    <row r="1589" spans="1:17" hidden="1" x14ac:dyDescent="0.25">
      <c r="A1589" s="92" t="s">
        <v>11</v>
      </c>
      <c r="B1589" s="92" t="s">
        <v>12</v>
      </c>
      <c r="C1589" s="92" t="s">
        <v>48</v>
      </c>
      <c r="D1589" s="92" t="s">
        <v>182</v>
      </c>
      <c r="E1589" s="92" t="s">
        <v>40</v>
      </c>
      <c r="F1589" s="92" t="s">
        <v>196</v>
      </c>
      <c r="G1589" s="92" t="s">
        <v>183</v>
      </c>
      <c r="H1589" s="98">
        <v>0</v>
      </c>
      <c r="I1589" s="98">
        <v>0</v>
      </c>
      <c r="J1589" s="99">
        <v>0</v>
      </c>
      <c r="K1589" s="99">
        <v>0</v>
      </c>
      <c r="L1589" s="99">
        <v>0</v>
      </c>
      <c r="M1589" s="99">
        <v>0</v>
      </c>
      <c r="N1589" s="99">
        <v>0</v>
      </c>
      <c r="O1589" s="99">
        <v>0</v>
      </c>
      <c r="P1589" s="98">
        <v>0</v>
      </c>
      <c r="Q1589" s="98">
        <v>0</v>
      </c>
    </row>
    <row r="1590" spans="1:17" hidden="1" x14ac:dyDescent="0.25">
      <c r="A1590" s="92" t="s">
        <v>11</v>
      </c>
      <c r="B1590" s="92" t="s">
        <v>12</v>
      </c>
      <c r="C1590" s="92" t="s">
        <v>48</v>
      </c>
      <c r="D1590" s="92" t="s">
        <v>182</v>
      </c>
      <c r="E1590" s="92" t="s">
        <v>40</v>
      </c>
      <c r="F1590" s="92" t="s">
        <v>197</v>
      </c>
      <c r="G1590" s="92" t="s">
        <v>183</v>
      </c>
      <c r="H1590" s="98">
        <v>1113.355</v>
      </c>
      <c r="I1590" s="98">
        <v>1144.4050000000002</v>
      </c>
      <c r="J1590" s="99">
        <v>1095.8824999999999</v>
      </c>
      <c r="K1590" s="99">
        <v>1154.7550000000001</v>
      </c>
      <c r="L1590" s="99">
        <v>1231.5474999999999</v>
      </c>
      <c r="M1590" s="99">
        <v>1433.8100000000002</v>
      </c>
      <c r="N1590" s="99">
        <v>1438.0374999999999</v>
      </c>
      <c r="O1590" s="99">
        <v>1361.2075</v>
      </c>
      <c r="P1590" s="98">
        <v>1121.5</v>
      </c>
      <c r="Q1590" s="98">
        <v>1072</v>
      </c>
    </row>
    <row r="1591" spans="1:17" hidden="1" x14ac:dyDescent="0.25">
      <c r="A1591" s="92" t="s">
        <v>11</v>
      </c>
      <c r="B1591" s="92" t="s">
        <v>12</v>
      </c>
      <c r="C1591" s="92" t="s">
        <v>48</v>
      </c>
      <c r="D1591" s="92" t="s">
        <v>182</v>
      </c>
      <c r="E1591" s="92" t="s">
        <v>40</v>
      </c>
      <c r="F1591" s="92" t="s">
        <v>222</v>
      </c>
      <c r="G1591" s="92" t="s">
        <v>183</v>
      </c>
      <c r="H1591" s="98">
        <v>0</v>
      </c>
      <c r="I1591" s="98">
        <v>0</v>
      </c>
      <c r="J1591" s="99">
        <v>0</v>
      </c>
      <c r="K1591" s="99">
        <v>0</v>
      </c>
      <c r="L1591" s="99">
        <v>0</v>
      </c>
      <c r="M1591" s="99">
        <v>0</v>
      </c>
      <c r="N1591" s="99">
        <v>0</v>
      </c>
      <c r="O1591" s="99">
        <v>0</v>
      </c>
      <c r="P1591" s="98">
        <v>38.25</v>
      </c>
      <c r="Q1591" s="98">
        <v>51</v>
      </c>
    </row>
    <row r="1592" spans="1:17" hidden="1" x14ac:dyDescent="0.25">
      <c r="A1592" s="92" t="s">
        <v>11</v>
      </c>
      <c r="B1592" s="92" t="s">
        <v>12</v>
      </c>
      <c r="C1592" s="92" t="s">
        <v>48</v>
      </c>
      <c r="D1592" s="92" t="s">
        <v>182</v>
      </c>
      <c r="E1592" s="92" t="s">
        <v>40</v>
      </c>
      <c r="F1592" s="92" t="s">
        <v>223</v>
      </c>
      <c r="G1592" s="92" t="s">
        <v>183</v>
      </c>
      <c r="H1592" s="98">
        <v>0</v>
      </c>
      <c r="I1592" s="98">
        <v>0</v>
      </c>
      <c r="J1592" s="99">
        <v>0</v>
      </c>
      <c r="K1592" s="99">
        <v>0</v>
      </c>
      <c r="L1592" s="99">
        <v>0</v>
      </c>
      <c r="M1592" s="99">
        <v>0</v>
      </c>
      <c r="N1592" s="99">
        <v>0</v>
      </c>
      <c r="O1592" s="99">
        <v>0</v>
      </c>
      <c r="P1592" s="98">
        <v>0</v>
      </c>
      <c r="Q1592" s="98">
        <v>0</v>
      </c>
    </row>
    <row r="1593" spans="1:17" hidden="1" x14ac:dyDescent="0.25">
      <c r="A1593" s="92" t="s">
        <v>11</v>
      </c>
      <c r="B1593" s="92" t="s">
        <v>12</v>
      </c>
      <c r="C1593" s="92" t="s">
        <v>48</v>
      </c>
      <c r="D1593" s="92" t="s">
        <v>182</v>
      </c>
      <c r="E1593" s="92" t="s">
        <v>40</v>
      </c>
      <c r="F1593" s="92" t="s">
        <v>266</v>
      </c>
      <c r="G1593" s="92" t="s">
        <v>183</v>
      </c>
      <c r="H1593" s="98">
        <v>0</v>
      </c>
      <c r="I1593" s="98">
        <v>0</v>
      </c>
      <c r="J1593" s="99">
        <v>0</v>
      </c>
      <c r="K1593" s="99">
        <v>0</v>
      </c>
      <c r="L1593" s="99">
        <v>0</v>
      </c>
      <c r="M1593" s="99">
        <v>0</v>
      </c>
      <c r="N1593" s="99">
        <v>0</v>
      </c>
      <c r="O1593" s="99">
        <v>0</v>
      </c>
      <c r="P1593" s="98">
        <v>0</v>
      </c>
      <c r="Q1593" s="98">
        <v>0</v>
      </c>
    </row>
    <row r="1594" spans="1:17" hidden="1" x14ac:dyDescent="0.25">
      <c r="A1594" s="92" t="s">
        <v>11</v>
      </c>
      <c r="B1594" s="92" t="s">
        <v>12</v>
      </c>
      <c r="C1594" s="92" t="s">
        <v>48</v>
      </c>
      <c r="D1594" s="92" t="s">
        <v>182</v>
      </c>
      <c r="E1594" s="92" t="s">
        <v>40</v>
      </c>
      <c r="F1594" s="92" t="s">
        <v>224</v>
      </c>
      <c r="G1594" s="92" t="s">
        <v>183</v>
      </c>
      <c r="H1594" s="98">
        <v>0</v>
      </c>
      <c r="I1594" s="98">
        <v>0</v>
      </c>
      <c r="J1594" s="99">
        <v>0</v>
      </c>
      <c r="K1594" s="99">
        <v>0</v>
      </c>
      <c r="L1594" s="99">
        <v>0</v>
      </c>
      <c r="M1594" s="99">
        <v>0</v>
      </c>
      <c r="N1594" s="99">
        <v>0</v>
      </c>
      <c r="O1594" s="99">
        <v>0</v>
      </c>
      <c r="P1594" s="98">
        <v>0</v>
      </c>
      <c r="Q1594" s="98">
        <v>0</v>
      </c>
    </row>
    <row r="1595" spans="1:17" hidden="1" x14ac:dyDescent="0.25">
      <c r="A1595" s="92" t="s">
        <v>11</v>
      </c>
      <c r="B1595" s="92" t="s">
        <v>12</v>
      </c>
      <c r="C1595" s="92" t="s">
        <v>48</v>
      </c>
      <c r="D1595" s="92" t="s">
        <v>182</v>
      </c>
      <c r="E1595" s="92" t="s">
        <v>40</v>
      </c>
      <c r="F1595" s="92" t="s">
        <v>203</v>
      </c>
      <c r="G1595" s="92" t="s">
        <v>183</v>
      </c>
      <c r="H1595" s="98">
        <v>1633.2275</v>
      </c>
      <c r="I1595" s="98">
        <v>1535.8300000000002</v>
      </c>
      <c r="J1595" s="99">
        <v>1574.845</v>
      </c>
      <c r="K1595" s="99">
        <v>1618.9349999999999</v>
      </c>
      <c r="L1595" s="99">
        <v>1571.3249999999998</v>
      </c>
      <c r="M1595" s="99">
        <v>2164.7024999999999</v>
      </c>
      <c r="N1595" s="99">
        <v>1919.5374999999999</v>
      </c>
      <c r="O1595" s="99">
        <v>1320.7075</v>
      </c>
      <c r="P1595" s="98">
        <v>1141.75</v>
      </c>
      <c r="Q1595" s="98">
        <v>677.5</v>
      </c>
    </row>
    <row r="1596" spans="1:17" hidden="1" x14ac:dyDescent="0.25">
      <c r="A1596" s="92" t="s">
        <v>11</v>
      </c>
      <c r="B1596" s="92" t="s">
        <v>12</v>
      </c>
      <c r="C1596" s="92" t="s">
        <v>48</v>
      </c>
      <c r="D1596" s="92" t="s">
        <v>182</v>
      </c>
      <c r="E1596" s="92" t="s">
        <v>40</v>
      </c>
      <c r="F1596" s="92" t="s">
        <v>209</v>
      </c>
      <c r="G1596" s="92" t="s">
        <v>183</v>
      </c>
      <c r="H1596" s="98">
        <v>0</v>
      </c>
      <c r="I1596" s="98">
        <v>0</v>
      </c>
      <c r="J1596" s="99">
        <v>0</v>
      </c>
      <c r="K1596" s="99">
        <v>0</v>
      </c>
      <c r="L1596" s="99">
        <v>0</v>
      </c>
      <c r="M1596" s="99">
        <v>0</v>
      </c>
      <c r="N1596" s="99">
        <v>0</v>
      </c>
      <c r="O1596" s="99">
        <v>0</v>
      </c>
      <c r="P1596" s="98">
        <v>0</v>
      </c>
      <c r="Q1596" s="98">
        <v>0</v>
      </c>
    </row>
    <row r="1597" spans="1:17" hidden="1" x14ac:dyDescent="0.25">
      <c r="A1597" s="92" t="s">
        <v>11</v>
      </c>
      <c r="B1597" s="92" t="s">
        <v>12</v>
      </c>
      <c r="C1597" s="92" t="s">
        <v>48</v>
      </c>
      <c r="D1597" s="92" t="s">
        <v>182</v>
      </c>
      <c r="E1597" s="92" t="s">
        <v>40</v>
      </c>
      <c r="F1597" s="92" t="s">
        <v>208</v>
      </c>
      <c r="G1597" s="92" t="s">
        <v>183</v>
      </c>
      <c r="H1597" s="98">
        <v>0</v>
      </c>
      <c r="I1597" s="98">
        <v>0</v>
      </c>
      <c r="J1597" s="99">
        <v>0</v>
      </c>
      <c r="K1597" s="99">
        <v>0</v>
      </c>
      <c r="L1597" s="99">
        <v>0</v>
      </c>
      <c r="M1597" s="99">
        <v>0</v>
      </c>
      <c r="N1597" s="99">
        <v>0</v>
      </c>
      <c r="O1597" s="99">
        <v>0</v>
      </c>
      <c r="P1597" s="98">
        <v>0</v>
      </c>
      <c r="Q1597" s="98">
        <v>0</v>
      </c>
    </row>
    <row r="1598" spans="1:17" hidden="1" x14ac:dyDescent="0.25">
      <c r="A1598" s="92" t="s">
        <v>11</v>
      </c>
      <c r="B1598" s="92" t="s">
        <v>12</v>
      </c>
      <c r="C1598" s="92" t="s">
        <v>48</v>
      </c>
      <c r="D1598" s="92" t="s">
        <v>182</v>
      </c>
      <c r="E1598" s="92" t="s">
        <v>40</v>
      </c>
      <c r="F1598" s="92" t="s">
        <v>202</v>
      </c>
      <c r="G1598" s="92" t="s">
        <v>183</v>
      </c>
      <c r="H1598" s="98">
        <v>464.995</v>
      </c>
      <c r="I1598" s="98">
        <v>609.28250000000003</v>
      </c>
      <c r="J1598" s="99">
        <v>716.68000000000006</v>
      </c>
      <c r="K1598" s="99">
        <v>618.85249999999996</v>
      </c>
      <c r="L1598" s="99">
        <v>3587.34</v>
      </c>
      <c r="M1598" s="99">
        <v>3293.7449999999999</v>
      </c>
      <c r="N1598" s="99">
        <v>1996.6375</v>
      </c>
      <c r="O1598" s="99">
        <v>843.32749999999999</v>
      </c>
      <c r="P1598" s="98">
        <v>867</v>
      </c>
      <c r="Q1598" s="98">
        <v>724.25</v>
      </c>
    </row>
    <row r="1599" spans="1:17" hidden="1" x14ac:dyDescent="0.25">
      <c r="A1599" s="92" t="s">
        <v>11</v>
      </c>
      <c r="B1599" s="92" t="s">
        <v>12</v>
      </c>
      <c r="C1599" s="92" t="s">
        <v>48</v>
      </c>
      <c r="D1599" s="92" t="s">
        <v>182</v>
      </c>
      <c r="E1599" s="92" t="s">
        <v>40</v>
      </c>
      <c r="F1599" s="92" t="s">
        <v>225</v>
      </c>
      <c r="G1599" s="92" t="s">
        <v>183</v>
      </c>
      <c r="H1599" s="98">
        <v>63.76</v>
      </c>
      <c r="I1599" s="98">
        <v>65.56</v>
      </c>
      <c r="J1599" s="99">
        <v>67.164999999999992</v>
      </c>
      <c r="K1599" s="99">
        <v>65.34</v>
      </c>
      <c r="L1599" s="99">
        <v>64.66</v>
      </c>
      <c r="M1599" s="99">
        <v>59.98</v>
      </c>
      <c r="N1599" s="99">
        <v>36.512500000000003</v>
      </c>
      <c r="O1599" s="99">
        <v>7.3025000000000002</v>
      </c>
      <c r="P1599" s="98">
        <v>51.75</v>
      </c>
      <c r="Q1599" s="98">
        <v>39</v>
      </c>
    </row>
    <row r="1600" spans="1:17" hidden="1" x14ac:dyDescent="0.25">
      <c r="A1600" s="92" t="s">
        <v>11</v>
      </c>
      <c r="B1600" s="92" t="s">
        <v>12</v>
      </c>
      <c r="C1600" s="92" t="s">
        <v>48</v>
      </c>
      <c r="D1600" s="92" t="s">
        <v>182</v>
      </c>
      <c r="E1600" s="92" t="s">
        <v>40</v>
      </c>
      <c r="F1600" s="92" t="s">
        <v>226</v>
      </c>
      <c r="G1600" s="92" t="s">
        <v>183</v>
      </c>
      <c r="H1600" s="98">
        <v>0</v>
      </c>
      <c r="I1600" s="98">
        <v>0</v>
      </c>
      <c r="J1600" s="99">
        <v>0</v>
      </c>
      <c r="K1600" s="99">
        <v>0</v>
      </c>
      <c r="L1600" s="99">
        <v>0</v>
      </c>
      <c r="M1600" s="99">
        <v>0</v>
      </c>
      <c r="N1600" s="99">
        <v>0</v>
      </c>
      <c r="O1600" s="99">
        <v>0</v>
      </c>
      <c r="P1600" s="98">
        <v>0</v>
      </c>
      <c r="Q1600" s="98">
        <v>0</v>
      </c>
    </row>
    <row r="1601" spans="1:17" hidden="1" x14ac:dyDescent="0.25">
      <c r="A1601" s="92" t="s">
        <v>11</v>
      </c>
      <c r="B1601" s="92" t="s">
        <v>12</v>
      </c>
      <c r="C1601" s="92" t="s">
        <v>48</v>
      </c>
      <c r="D1601" s="92" t="s">
        <v>182</v>
      </c>
      <c r="E1601" s="92" t="s">
        <v>40</v>
      </c>
      <c r="F1601" s="92" t="s">
        <v>206</v>
      </c>
      <c r="G1601" s="92" t="s">
        <v>183</v>
      </c>
      <c r="H1601" s="98">
        <v>0</v>
      </c>
      <c r="I1601" s="98">
        <v>0</v>
      </c>
      <c r="J1601" s="99">
        <v>0</v>
      </c>
      <c r="K1601" s="99">
        <v>0</v>
      </c>
      <c r="L1601" s="99">
        <v>0</v>
      </c>
      <c r="M1601" s="99">
        <v>0</v>
      </c>
      <c r="N1601" s="99">
        <v>0</v>
      </c>
      <c r="O1601" s="99">
        <v>0</v>
      </c>
      <c r="P1601" s="98">
        <v>0</v>
      </c>
      <c r="Q1601" s="98">
        <v>0</v>
      </c>
    </row>
    <row r="1602" spans="1:17" hidden="1" x14ac:dyDescent="0.25">
      <c r="A1602" s="92" t="s">
        <v>11</v>
      </c>
      <c r="B1602" s="92" t="s">
        <v>12</v>
      </c>
      <c r="C1602" s="92" t="s">
        <v>48</v>
      </c>
      <c r="D1602" s="92" t="s">
        <v>182</v>
      </c>
      <c r="E1602" s="92" t="s">
        <v>40</v>
      </c>
      <c r="F1602" s="92" t="s">
        <v>232</v>
      </c>
      <c r="G1602" s="92" t="s">
        <v>183</v>
      </c>
      <c r="H1602" s="98">
        <v>0</v>
      </c>
      <c r="I1602" s="98">
        <v>0</v>
      </c>
      <c r="J1602" s="99">
        <v>0</v>
      </c>
      <c r="K1602" s="99">
        <v>0</v>
      </c>
      <c r="L1602" s="99">
        <v>0</v>
      </c>
      <c r="M1602" s="99">
        <v>0</v>
      </c>
      <c r="N1602" s="99">
        <v>0</v>
      </c>
      <c r="O1602" s="99">
        <v>0</v>
      </c>
      <c r="P1602" s="98">
        <v>0</v>
      </c>
      <c r="Q1602" s="98">
        <v>0</v>
      </c>
    </row>
    <row r="1603" spans="1:17" hidden="1" x14ac:dyDescent="0.25">
      <c r="A1603" s="92" t="s">
        <v>11</v>
      </c>
      <c r="B1603" s="92" t="s">
        <v>12</v>
      </c>
      <c r="C1603" s="92" t="s">
        <v>48</v>
      </c>
      <c r="D1603" s="92" t="s">
        <v>182</v>
      </c>
      <c r="E1603" s="92" t="s">
        <v>40</v>
      </c>
      <c r="F1603" s="92" t="s">
        <v>200</v>
      </c>
      <c r="G1603" s="92" t="s">
        <v>183</v>
      </c>
      <c r="H1603" s="98">
        <v>0</v>
      </c>
      <c r="I1603" s="98">
        <v>0</v>
      </c>
      <c r="J1603" s="99">
        <v>0</v>
      </c>
      <c r="K1603" s="99">
        <v>0</v>
      </c>
      <c r="L1603" s="99">
        <v>0</v>
      </c>
      <c r="M1603" s="99">
        <v>0</v>
      </c>
      <c r="N1603" s="99">
        <v>0</v>
      </c>
      <c r="O1603" s="99">
        <v>0</v>
      </c>
      <c r="P1603" s="98">
        <v>0</v>
      </c>
      <c r="Q1603" s="98">
        <v>0</v>
      </c>
    </row>
    <row r="1604" spans="1:17" hidden="1" x14ac:dyDescent="0.25">
      <c r="A1604" s="92" t="s">
        <v>11</v>
      </c>
      <c r="B1604" s="92" t="s">
        <v>12</v>
      </c>
      <c r="C1604" s="92" t="s">
        <v>48</v>
      </c>
      <c r="D1604" s="92" t="s">
        <v>182</v>
      </c>
      <c r="E1604" s="92" t="s">
        <v>40</v>
      </c>
      <c r="F1604" s="92" t="s">
        <v>227</v>
      </c>
      <c r="G1604" s="92" t="s">
        <v>183</v>
      </c>
      <c r="H1604" s="98">
        <v>0</v>
      </c>
      <c r="I1604" s="98">
        <v>0</v>
      </c>
      <c r="J1604" s="99">
        <v>0</v>
      </c>
      <c r="K1604" s="99">
        <v>0</v>
      </c>
      <c r="L1604" s="99">
        <v>0</v>
      </c>
      <c r="M1604" s="99">
        <v>0</v>
      </c>
      <c r="N1604" s="99">
        <v>0</v>
      </c>
      <c r="O1604" s="99">
        <v>0</v>
      </c>
      <c r="P1604" s="98">
        <v>0</v>
      </c>
      <c r="Q1604" s="98">
        <v>0</v>
      </c>
    </row>
    <row r="1605" spans="1:17" hidden="1" x14ac:dyDescent="0.25">
      <c r="A1605" s="92" t="s">
        <v>11</v>
      </c>
      <c r="B1605" s="92" t="s">
        <v>12</v>
      </c>
      <c r="C1605" s="92" t="s">
        <v>48</v>
      </c>
      <c r="D1605" s="92" t="s">
        <v>182</v>
      </c>
      <c r="E1605" s="92" t="s">
        <v>40</v>
      </c>
      <c r="F1605" s="92" t="s">
        <v>228</v>
      </c>
      <c r="G1605" s="92" t="s">
        <v>183</v>
      </c>
      <c r="H1605" s="98">
        <v>0</v>
      </c>
      <c r="I1605" s="98">
        <v>0</v>
      </c>
      <c r="J1605" s="99">
        <v>0</v>
      </c>
      <c r="K1605" s="99">
        <v>0</v>
      </c>
      <c r="L1605" s="99">
        <v>0</v>
      </c>
      <c r="M1605" s="99">
        <v>0</v>
      </c>
      <c r="N1605" s="99">
        <v>0</v>
      </c>
      <c r="O1605" s="99">
        <v>0</v>
      </c>
      <c r="P1605" s="98">
        <v>0</v>
      </c>
      <c r="Q1605" s="98">
        <v>0</v>
      </c>
    </row>
    <row r="1606" spans="1:17" hidden="1" x14ac:dyDescent="0.25">
      <c r="A1606" s="92" t="s">
        <v>11</v>
      </c>
      <c r="B1606" s="92" t="s">
        <v>12</v>
      </c>
      <c r="C1606" s="92" t="s">
        <v>48</v>
      </c>
      <c r="D1606" s="92" t="s">
        <v>182</v>
      </c>
      <c r="E1606" s="92" t="s">
        <v>40</v>
      </c>
      <c r="F1606" s="92" t="s">
        <v>195</v>
      </c>
      <c r="G1606" s="92" t="s">
        <v>183</v>
      </c>
      <c r="H1606" s="98">
        <v>0</v>
      </c>
      <c r="I1606" s="98">
        <v>0</v>
      </c>
      <c r="J1606" s="99">
        <v>0</v>
      </c>
      <c r="K1606" s="99">
        <v>0</v>
      </c>
      <c r="L1606" s="99">
        <v>0</v>
      </c>
      <c r="M1606" s="99">
        <v>0</v>
      </c>
      <c r="N1606" s="99">
        <v>0</v>
      </c>
      <c r="O1606" s="99">
        <v>0</v>
      </c>
      <c r="P1606" s="98">
        <v>0</v>
      </c>
      <c r="Q1606" s="98">
        <v>0</v>
      </c>
    </row>
    <row r="1607" spans="1:17" hidden="1" x14ac:dyDescent="0.25">
      <c r="A1607" s="92" t="s">
        <v>11</v>
      </c>
      <c r="B1607" s="92" t="s">
        <v>12</v>
      </c>
      <c r="C1607" s="92" t="s">
        <v>48</v>
      </c>
      <c r="D1607" s="92" t="s">
        <v>182</v>
      </c>
      <c r="E1607" s="92" t="s">
        <v>40</v>
      </c>
      <c r="F1607" s="92" t="s">
        <v>192</v>
      </c>
      <c r="G1607" s="92" t="s">
        <v>183</v>
      </c>
      <c r="H1607" s="98">
        <v>947.90609999999992</v>
      </c>
      <c r="I1607" s="98">
        <v>971.1085999999998</v>
      </c>
      <c r="J1607" s="99">
        <v>1010.5206250000001</v>
      </c>
      <c r="K1607" s="99">
        <v>1064.5634</v>
      </c>
      <c r="L1607" s="99">
        <v>1058.8082494197336</v>
      </c>
      <c r="M1607" s="99">
        <v>1128.6291247661875</v>
      </c>
      <c r="N1607" s="99">
        <v>1143.1450551569935</v>
      </c>
      <c r="O1607" s="99">
        <v>1136.730336623531</v>
      </c>
      <c r="P1607" s="98">
        <v>1171.3802662624357</v>
      </c>
      <c r="Q1607" s="98">
        <v>1414.0340763196887</v>
      </c>
    </row>
    <row r="1608" spans="1:17" hidden="1" x14ac:dyDescent="0.25">
      <c r="A1608" s="92" t="s">
        <v>11</v>
      </c>
      <c r="B1608" s="92" t="s">
        <v>12</v>
      </c>
      <c r="C1608" s="92" t="s">
        <v>48</v>
      </c>
      <c r="D1608" s="92" t="s">
        <v>182</v>
      </c>
      <c r="E1608" s="92" t="s">
        <v>40</v>
      </c>
      <c r="F1608" s="92" t="s">
        <v>229</v>
      </c>
      <c r="G1608" s="92" t="s">
        <v>183</v>
      </c>
      <c r="H1608" s="98">
        <v>0</v>
      </c>
      <c r="I1608" s="98">
        <v>0</v>
      </c>
      <c r="J1608" s="99">
        <v>0</v>
      </c>
      <c r="K1608" s="99">
        <v>0</v>
      </c>
      <c r="L1608" s="99">
        <v>0</v>
      </c>
      <c r="M1608" s="99">
        <v>0</v>
      </c>
      <c r="N1608" s="99">
        <v>0</v>
      </c>
      <c r="O1608" s="99">
        <v>0</v>
      </c>
      <c r="P1608" s="98">
        <v>0</v>
      </c>
      <c r="Q1608" s="98">
        <v>0</v>
      </c>
    </row>
    <row r="1609" spans="1:17" hidden="1" x14ac:dyDescent="0.25">
      <c r="A1609" s="92" t="s">
        <v>11</v>
      </c>
      <c r="B1609" s="92" t="s">
        <v>12</v>
      </c>
      <c r="C1609" s="92" t="s">
        <v>48</v>
      </c>
      <c r="D1609" s="92" t="s">
        <v>182</v>
      </c>
      <c r="E1609" s="92" t="s">
        <v>40</v>
      </c>
      <c r="F1609" s="92" t="s">
        <v>198</v>
      </c>
      <c r="G1609" s="92" t="s">
        <v>183</v>
      </c>
      <c r="H1609" s="98">
        <v>0</v>
      </c>
      <c r="I1609" s="98">
        <v>0</v>
      </c>
      <c r="J1609" s="99">
        <v>0</v>
      </c>
      <c r="K1609" s="99">
        <v>0</v>
      </c>
      <c r="L1609" s="99">
        <v>0</v>
      </c>
      <c r="M1609" s="99">
        <v>0</v>
      </c>
      <c r="N1609" s="99">
        <v>0</v>
      </c>
      <c r="O1609" s="99">
        <v>0</v>
      </c>
      <c r="P1609" s="98">
        <v>0</v>
      </c>
      <c r="Q1609" s="98">
        <v>0</v>
      </c>
    </row>
    <row r="1610" spans="1:17" hidden="1" x14ac:dyDescent="0.25">
      <c r="A1610" s="92" t="s">
        <v>11</v>
      </c>
      <c r="B1610" s="92" t="s">
        <v>12</v>
      </c>
      <c r="C1610" s="92" t="s">
        <v>48</v>
      </c>
      <c r="D1610" s="92" t="s">
        <v>182</v>
      </c>
      <c r="E1610" s="92" t="s">
        <v>40</v>
      </c>
      <c r="F1610" s="92" t="s">
        <v>230</v>
      </c>
      <c r="G1610" s="92" t="s">
        <v>183</v>
      </c>
      <c r="H1610" s="98">
        <v>0</v>
      </c>
      <c r="I1610" s="98">
        <v>0</v>
      </c>
      <c r="J1610" s="99">
        <v>0</v>
      </c>
      <c r="K1610" s="99">
        <v>0</v>
      </c>
      <c r="L1610" s="99">
        <v>0</v>
      </c>
      <c r="M1610" s="99">
        <v>0</v>
      </c>
      <c r="N1610" s="99">
        <v>0</v>
      </c>
      <c r="O1610" s="99">
        <v>0</v>
      </c>
      <c r="P1610" s="98">
        <v>0</v>
      </c>
      <c r="Q1610" s="98">
        <v>0</v>
      </c>
    </row>
    <row r="1611" spans="1:17" hidden="1" x14ac:dyDescent="0.25">
      <c r="A1611" s="92" t="s">
        <v>11</v>
      </c>
      <c r="B1611" s="92" t="s">
        <v>12</v>
      </c>
      <c r="C1611" s="92" t="s">
        <v>48</v>
      </c>
      <c r="D1611" s="92" t="s">
        <v>182</v>
      </c>
      <c r="E1611" s="92" t="s">
        <v>40</v>
      </c>
      <c r="F1611" s="92" t="s">
        <v>210</v>
      </c>
      <c r="G1611" s="92" t="s">
        <v>183</v>
      </c>
      <c r="H1611" s="98">
        <v>494.90890000000002</v>
      </c>
      <c r="I1611" s="98">
        <v>550.00890000000004</v>
      </c>
      <c r="J1611" s="99">
        <v>518.20687500000008</v>
      </c>
      <c r="K1611" s="99">
        <v>507.16910000000007</v>
      </c>
      <c r="L1611" s="99">
        <v>506.45175058026632</v>
      </c>
      <c r="M1611" s="99">
        <v>2741.0833752338126</v>
      </c>
      <c r="N1611" s="99">
        <v>2502.8674448430065</v>
      </c>
      <c r="O1611" s="99">
        <v>1183.6721633764689</v>
      </c>
      <c r="P1611" s="98">
        <v>631.61973373756427</v>
      </c>
      <c r="Q1611" s="98">
        <v>641.96592368031133</v>
      </c>
    </row>
    <row r="1612" spans="1:17" hidden="1" x14ac:dyDescent="0.25">
      <c r="A1612" s="92" t="s">
        <v>11</v>
      </c>
      <c r="B1612" s="92" t="s">
        <v>12</v>
      </c>
      <c r="C1612" s="92" t="s">
        <v>48</v>
      </c>
      <c r="D1612" s="92" t="s">
        <v>182</v>
      </c>
      <c r="E1612" s="92" t="s">
        <v>40</v>
      </c>
      <c r="F1612" s="92" t="s">
        <v>191</v>
      </c>
      <c r="G1612" s="92" t="s">
        <v>183</v>
      </c>
      <c r="H1612" s="98">
        <v>0</v>
      </c>
      <c r="I1612" s="98">
        <v>0</v>
      </c>
      <c r="J1612" s="99">
        <v>0</v>
      </c>
      <c r="K1612" s="99">
        <v>0</v>
      </c>
      <c r="L1612" s="99">
        <v>0</v>
      </c>
      <c r="M1612" s="99">
        <v>0</v>
      </c>
      <c r="N1612" s="99">
        <v>0</v>
      </c>
      <c r="O1612" s="99">
        <v>0</v>
      </c>
      <c r="P1612" s="98">
        <v>0</v>
      </c>
      <c r="Q1612" s="98">
        <v>0</v>
      </c>
    </row>
    <row r="1613" spans="1:17" hidden="1" x14ac:dyDescent="0.25">
      <c r="A1613" s="92" t="s">
        <v>11</v>
      </c>
      <c r="B1613" s="92" t="s">
        <v>12</v>
      </c>
      <c r="C1613" s="92" t="s">
        <v>48</v>
      </c>
      <c r="D1613" s="92" t="s">
        <v>182</v>
      </c>
      <c r="E1613" s="92" t="s">
        <v>40</v>
      </c>
      <c r="F1613" s="92" t="s">
        <v>231</v>
      </c>
      <c r="G1613" s="92" t="s">
        <v>183</v>
      </c>
      <c r="H1613" s="98">
        <v>0</v>
      </c>
      <c r="I1613" s="98">
        <v>0</v>
      </c>
      <c r="J1613" s="99">
        <v>0</v>
      </c>
      <c r="K1613" s="99">
        <v>0</v>
      </c>
      <c r="L1613" s="99">
        <v>0</v>
      </c>
      <c r="M1613" s="99">
        <v>0</v>
      </c>
      <c r="N1613" s="99">
        <v>0</v>
      </c>
      <c r="O1613" s="99">
        <v>0</v>
      </c>
      <c r="P1613" s="98">
        <v>0</v>
      </c>
      <c r="Q1613" s="98">
        <v>0</v>
      </c>
    </row>
    <row r="1614" spans="1:17" hidden="1" x14ac:dyDescent="0.25">
      <c r="A1614" s="92" t="s">
        <v>11</v>
      </c>
      <c r="B1614" s="92" t="s">
        <v>12</v>
      </c>
      <c r="C1614" s="92" t="s">
        <v>48</v>
      </c>
      <c r="D1614" s="92" t="s">
        <v>182</v>
      </c>
      <c r="E1614" s="92" t="s">
        <v>40</v>
      </c>
      <c r="F1614" s="92" t="s">
        <v>190</v>
      </c>
      <c r="G1614" s="92" t="s">
        <v>183</v>
      </c>
      <c r="H1614" s="98">
        <v>0</v>
      </c>
      <c r="I1614" s="98">
        <v>0</v>
      </c>
      <c r="J1614" s="99">
        <v>0</v>
      </c>
      <c r="K1614" s="99">
        <v>0</v>
      </c>
      <c r="L1614" s="99">
        <v>0</v>
      </c>
      <c r="M1614" s="99">
        <v>0</v>
      </c>
      <c r="N1614" s="99">
        <v>0</v>
      </c>
      <c r="O1614" s="99">
        <v>0</v>
      </c>
      <c r="P1614" s="98">
        <v>0</v>
      </c>
      <c r="Q1614" s="98">
        <v>0</v>
      </c>
    </row>
    <row r="1615" spans="1:17" hidden="1" x14ac:dyDescent="0.25">
      <c r="A1615" s="92" t="s">
        <v>11</v>
      </c>
      <c r="B1615" s="92" t="s">
        <v>12</v>
      </c>
      <c r="C1615" s="92" t="s">
        <v>48</v>
      </c>
      <c r="D1615" s="92" t="s">
        <v>182</v>
      </c>
      <c r="E1615" s="92" t="s">
        <v>51</v>
      </c>
      <c r="F1615" s="92" t="s">
        <v>207</v>
      </c>
      <c r="G1615" s="92" t="s">
        <v>189</v>
      </c>
      <c r="H1615" s="114">
        <v>38594.987684109736</v>
      </c>
      <c r="I1615" s="114">
        <v>32660.641569188636</v>
      </c>
      <c r="J1615" s="114">
        <v>34951.65037194149</v>
      </c>
      <c r="K1615" s="114">
        <v>40598.900709483016</v>
      </c>
      <c r="L1615" s="114">
        <v>30386.166884994218</v>
      </c>
      <c r="M1615" s="114">
        <v>7577.2396140921692</v>
      </c>
      <c r="N1615" s="114">
        <v>17585.455987706962</v>
      </c>
      <c r="O1615" s="114">
        <v>39344.282197575325</v>
      </c>
      <c r="P1615" s="114">
        <v>11195.997187510604</v>
      </c>
      <c r="Q1615" s="114">
        <v>0</v>
      </c>
    </row>
    <row r="1616" spans="1:17" hidden="1" x14ac:dyDescent="0.25">
      <c r="A1616" s="92" t="s">
        <v>11</v>
      </c>
      <c r="B1616" s="92" t="s">
        <v>12</v>
      </c>
      <c r="C1616" s="92" t="s">
        <v>48</v>
      </c>
      <c r="D1616" s="92" t="s">
        <v>182</v>
      </c>
      <c r="E1616" s="92" t="s">
        <v>51</v>
      </c>
      <c r="F1616" s="92" t="s">
        <v>218</v>
      </c>
      <c r="G1616" s="92" t="s">
        <v>189</v>
      </c>
      <c r="H1616" s="114">
        <v>0</v>
      </c>
      <c r="I1616" s="114">
        <v>0</v>
      </c>
      <c r="J1616" s="114">
        <v>0</v>
      </c>
      <c r="K1616" s="114">
        <v>0</v>
      </c>
      <c r="L1616" s="114">
        <v>0</v>
      </c>
      <c r="M1616" s="114">
        <v>0</v>
      </c>
      <c r="N1616" s="114">
        <v>0</v>
      </c>
      <c r="O1616" s="114">
        <v>0</v>
      </c>
      <c r="P1616" s="114">
        <v>0</v>
      </c>
      <c r="Q1616" s="114">
        <v>0</v>
      </c>
    </row>
    <row r="1617" spans="1:17" hidden="1" x14ac:dyDescent="0.25">
      <c r="A1617" s="92" t="s">
        <v>11</v>
      </c>
      <c r="B1617" s="92" t="s">
        <v>12</v>
      </c>
      <c r="C1617" s="92" t="s">
        <v>48</v>
      </c>
      <c r="D1617" s="92" t="s">
        <v>182</v>
      </c>
      <c r="E1617" s="92" t="s">
        <v>51</v>
      </c>
      <c r="F1617" s="92" t="s">
        <v>194</v>
      </c>
      <c r="G1617" s="92" t="s">
        <v>189</v>
      </c>
      <c r="H1617" s="114">
        <v>6661</v>
      </c>
      <c r="I1617" s="114">
        <v>1786.25</v>
      </c>
      <c r="J1617" s="114">
        <v>0</v>
      </c>
      <c r="K1617" s="114">
        <v>0</v>
      </c>
      <c r="L1617" s="114">
        <v>3746.2349999999997</v>
      </c>
      <c r="M1617" s="114">
        <v>5324.74</v>
      </c>
      <c r="N1617" s="114">
        <v>5434.7875000000004</v>
      </c>
      <c r="O1617" s="114">
        <v>5434.9575000000004</v>
      </c>
      <c r="P1617" s="114">
        <v>1358.75</v>
      </c>
      <c r="Q1617" s="114">
        <v>0</v>
      </c>
    </row>
    <row r="1618" spans="1:17" hidden="1" x14ac:dyDescent="0.25">
      <c r="A1618" s="92" t="s">
        <v>11</v>
      </c>
      <c r="B1618" s="92" t="s">
        <v>12</v>
      </c>
      <c r="C1618" s="92" t="s">
        <v>48</v>
      </c>
      <c r="D1618" s="92" t="s">
        <v>182</v>
      </c>
      <c r="E1618" s="92" t="s">
        <v>51</v>
      </c>
      <c r="F1618" s="92" t="s">
        <v>205</v>
      </c>
      <c r="G1618" s="92" t="s">
        <v>189</v>
      </c>
      <c r="H1618" s="114">
        <v>0</v>
      </c>
      <c r="I1618" s="114">
        <v>0</v>
      </c>
      <c r="J1618" s="114">
        <v>0</v>
      </c>
      <c r="K1618" s="114">
        <v>0</v>
      </c>
      <c r="L1618" s="114">
        <v>0</v>
      </c>
      <c r="M1618" s="114">
        <v>0</v>
      </c>
      <c r="N1618" s="114">
        <v>0</v>
      </c>
      <c r="O1618" s="114">
        <v>0</v>
      </c>
      <c r="P1618" s="114">
        <v>0</v>
      </c>
      <c r="Q1618" s="114">
        <v>0</v>
      </c>
    </row>
    <row r="1619" spans="1:17" hidden="1" x14ac:dyDescent="0.25">
      <c r="A1619" s="92" t="s">
        <v>11</v>
      </c>
      <c r="B1619" s="92" t="s">
        <v>12</v>
      </c>
      <c r="C1619" s="92" t="s">
        <v>48</v>
      </c>
      <c r="D1619" s="92" t="s">
        <v>182</v>
      </c>
      <c r="E1619" s="92" t="s">
        <v>51</v>
      </c>
      <c r="F1619" s="92" t="s">
        <v>204</v>
      </c>
      <c r="G1619" s="92" t="s">
        <v>189</v>
      </c>
      <c r="H1619" s="114">
        <v>17457.62157838438</v>
      </c>
      <c r="I1619" s="114">
        <v>18795.261734660031</v>
      </c>
      <c r="J1619" s="114">
        <v>23823.888332412636</v>
      </c>
      <c r="K1619" s="114">
        <v>17471.01422011666</v>
      </c>
      <c r="L1619" s="114">
        <v>10669.614512443752</v>
      </c>
      <c r="M1619" s="114">
        <v>2802.0250937236606</v>
      </c>
      <c r="N1619" s="114">
        <v>6329.7020010961969</v>
      </c>
      <c r="O1619" s="114">
        <v>13911.11962933599</v>
      </c>
      <c r="P1619" s="114">
        <v>3977.8685090989848</v>
      </c>
      <c r="Q1619" s="114">
        <v>8.75</v>
      </c>
    </row>
    <row r="1620" spans="1:17" hidden="1" x14ac:dyDescent="0.25">
      <c r="A1620" s="92" t="s">
        <v>11</v>
      </c>
      <c r="B1620" s="92" t="s">
        <v>12</v>
      </c>
      <c r="C1620" s="92" t="s">
        <v>48</v>
      </c>
      <c r="D1620" s="92" t="s">
        <v>182</v>
      </c>
      <c r="E1620" s="92" t="s">
        <v>51</v>
      </c>
      <c r="F1620" s="92" t="s">
        <v>199</v>
      </c>
      <c r="G1620" s="92" t="s">
        <v>189</v>
      </c>
      <c r="H1620" s="114">
        <v>195382.04748341447</v>
      </c>
      <c r="I1620" s="114">
        <v>165340.20101623956</v>
      </c>
      <c r="J1620" s="114">
        <v>176938.13166848</v>
      </c>
      <c r="K1620" s="114">
        <v>205526.59353381555</v>
      </c>
      <c r="L1620" s="114">
        <v>153825.97216392509</v>
      </c>
      <c r="M1620" s="114">
        <v>38358.778662942714</v>
      </c>
      <c r="N1620" s="114">
        <v>89024.05734468656</v>
      </c>
      <c r="O1620" s="114">
        <v>199175.25237849649</v>
      </c>
      <c r="P1620" s="114">
        <v>56678.262784237239</v>
      </c>
      <c r="Q1620" s="114">
        <v>0</v>
      </c>
    </row>
    <row r="1621" spans="1:17" hidden="1" x14ac:dyDescent="0.25">
      <c r="A1621" s="92" t="s">
        <v>11</v>
      </c>
      <c r="B1621" s="92" t="s">
        <v>12</v>
      </c>
      <c r="C1621" s="92" t="s">
        <v>48</v>
      </c>
      <c r="D1621" s="92" t="s">
        <v>182</v>
      </c>
      <c r="E1621" s="92" t="s">
        <v>51</v>
      </c>
      <c r="F1621" s="92" t="s">
        <v>233</v>
      </c>
      <c r="G1621" s="92" t="s">
        <v>189</v>
      </c>
      <c r="H1621" s="114">
        <v>0</v>
      </c>
      <c r="I1621" s="114">
        <v>0</v>
      </c>
      <c r="J1621" s="114">
        <v>0</v>
      </c>
      <c r="K1621" s="114">
        <v>0</v>
      </c>
      <c r="L1621" s="114">
        <v>0</v>
      </c>
      <c r="M1621" s="114">
        <v>0</v>
      </c>
      <c r="N1621" s="114">
        <v>0</v>
      </c>
      <c r="O1621" s="114">
        <v>0</v>
      </c>
      <c r="P1621" s="114">
        <v>0</v>
      </c>
      <c r="Q1621" s="114">
        <v>0</v>
      </c>
    </row>
    <row r="1622" spans="1:17" hidden="1" x14ac:dyDescent="0.25">
      <c r="A1622" s="92" t="s">
        <v>11</v>
      </c>
      <c r="B1622" s="92" t="s">
        <v>12</v>
      </c>
      <c r="C1622" s="92" t="s">
        <v>48</v>
      </c>
      <c r="D1622" s="92" t="s">
        <v>182</v>
      </c>
      <c r="E1622" s="92" t="s">
        <v>51</v>
      </c>
      <c r="F1622" s="92" t="s">
        <v>220</v>
      </c>
      <c r="G1622" s="92" t="s">
        <v>189</v>
      </c>
      <c r="H1622" s="114">
        <v>0</v>
      </c>
      <c r="I1622" s="114">
        <v>0</v>
      </c>
      <c r="J1622" s="114">
        <v>0</v>
      </c>
      <c r="K1622" s="114">
        <v>0</v>
      </c>
      <c r="L1622" s="114">
        <v>0</v>
      </c>
      <c r="M1622" s="114">
        <v>0</v>
      </c>
      <c r="N1622" s="114">
        <v>0</v>
      </c>
      <c r="O1622" s="114">
        <v>0</v>
      </c>
      <c r="P1622" s="114">
        <v>0</v>
      </c>
      <c r="Q1622" s="114">
        <v>0</v>
      </c>
    </row>
    <row r="1623" spans="1:17" hidden="1" x14ac:dyDescent="0.25">
      <c r="A1623" s="92" t="s">
        <v>11</v>
      </c>
      <c r="B1623" s="92" t="s">
        <v>12</v>
      </c>
      <c r="C1623" s="92" t="s">
        <v>48</v>
      </c>
      <c r="D1623" s="92" t="s">
        <v>182</v>
      </c>
      <c r="E1623" s="92" t="s">
        <v>51</v>
      </c>
      <c r="F1623" s="92" t="s">
        <v>221</v>
      </c>
      <c r="G1623" s="92" t="s">
        <v>189</v>
      </c>
      <c r="H1623" s="114">
        <v>14134.343254091387</v>
      </c>
      <c r="I1623" s="114">
        <v>11964.145679911735</v>
      </c>
      <c r="J1623" s="114">
        <v>12766.329627165838</v>
      </c>
      <c r="K1623" s="114">
        <v>19706.176536584717</v>
      </c>
      <c r="L1623" s="114">
        <v>23393.846438636916</v>
      </c>
      <c r="M1623" s="114">
        <v>6337.8891292414519</v>
      </c>
      <c r="N1623" s="114">
        <v>13762.740916510269</v>
      </c>
      <c r="O1623" s="114">
        <v>31471.337044592168</v>
      </c>
      <c r="P1623" s="114">
        <v>8974.6215191531592</v>
      </c>
      <c r="Q1623" s="114">
        <v>0</v>
      </c>
    </row>
    <row r="1624" spans="1:17" hidden="1" x14ac:dyDescent="0.25">
      <c r="A1624" s="92" t="s">
        <v>11</v>
      </c>
      <c r="B1624" s="92" t="s">
        <v>12</v>
      </c>
      <c r="C1624" s="92" t="s">
        <v>48</v>
      </c>
      <c r="D1624" s="92" t="s">
        <v>182</v>
      </c>
      <c r="E1624" s="92" t="s">
        <v>51</v>
      </c>
      <c r="F1624" s="92" t="s">
        <v>201</v>
      </c>
      <c r="G1624" s="92" t="s">
        <v>189</v>
      </c>
      <c r="H1624" s="114">
        <v>665.86088637870478</v>
      </c>
      <c r="I1624" s="114">
        <v>663.64685741447988</v>
      </c>
      <c r="J1624" s="114">
        <v>452.29175114108966</v>
      </c>
      <c r="K1624" s="114">
        <v>3159.1542902093684</v>
      </c>
      <c r="L1624" s="114">
        <v>1179.5806694072908</v>
      </c>
      <c r="M1624" s="114">
        <v>209.81187226371361</v>
      </c>
      <c r="N1624" s="114">
        <v>170.61962674177127</v>
      </c>
      <c r="O1624" s="114">
        <v>118.36329937918148</v>
      </c>
      <c r="P1624" s="114">
        <v>37.749193840033755</v>
      </c>
      <c r="Q1624" s="114">
        <v>7.5581298184667478</v>
      </c>
    </row>
    <row r="1625" spans="1:17" hidden="1" x14ac:dyDescent="0.25">
      <c r="A1625" s="92" t="s">
        <v>11</v>
      </c>
      <c r="B1625" s="92" t="s">
        <v>12</v>
      </c>
      <c r="C1625" s="92" t="s">
        <v>48</v>
      </c>
      <c r="D1625" s="92" t="s">
        <v>182</v>
      </c>
      <c r="E1625" s="92" t="s">
        <v>51</v>
      </c>
      <c r="F1625" s="92" t="s">
        <v>196</v>
      </c>
      <c r="G1625" s="92" t="s">
        <v>189</v>
      </c>
      <c r="H1625" s="114">
        <v>198.04514769782082</v>
      </c>
      <c r="I1625" s="114">
        <v>190.75066711963223</v>
      </c>
      <c r="J1625" s="114">
        <v>254.65031698456445</v>
      </c>
      <c r="K1625" s="114">
        <v>375.30102574780415</v>
      </c>
      <c r="L1625" s="114">
        <v>153.47587136508841</v>
      </c>
      <c r="M1625" s="114">
        <v>68.568117434972962</v>
      </c>
      <c r="N1625" s="114">
        <v>172.952134508852</v>
      </c>
      <c r="O1625" s="114">
        <v>312.13082394069073</v>
      </c>
      <c r="P1625" s="114">
        <v>124.37089385811585</v>
      </c>
      <c r="Q1625" s="114">
        <v>12.546506594484415</v>
      </c>
    </row>
    <row r="1626" spans="1:17" hidden="1" x14ac:dyDescent="0.25">
      <c r="A1626" s="92" t="s">
        <v>11</v>
      </c>
      <c r="B1626" s="92" t="s">
        <v>12</v>
      </c>
      <c r="C1626" s="92" t="s">
        <v>48</v>
      </c>
      <c r="D1626" s="92" t="s">
        <v>182</v>
      </c>
      <c r="E1626" s="92" t="s">
        <v>51</v>
      </c>
      <c r="F1626" s="92" t="s">
        <v>197</v>
      </c>
      <c r="G1626" s="92" t="s">
        <v>189</v>
      </c>
      <c r="H1626" s="114">
        <v>137.93798047681929</v>
      </c>
      <c r="I1626" s="114">
        <v>132.85739187730479</v>
      </c>
      <c r="J1626" s="114">
        <v>177.363348009052</v>
      </c>
      <c r="K1626" s="114">
        <v>261.39628344502222</v>
      </c>
      <c r="L1626" s="114">
        <v>106.89558413378556</v>
      </c>
      <c r="M1626" s="114">
        <v>47.757532835436521</v>
      </c>
      <c r="N1626" s="114">
        <v>120.46075569448935</v>
      </c>
      <c r="O1626" s="114">
        <v>217.39838617322644</v>
      </c>
      <c r="P1626" s="114">
        <v>86.624035621722626</v>
      </c>
      <c r="Q1626" s="114">
        <v>8.7386123911649793</v>
      </c>
    </row>
    <row r="1627" spans="1:17" hidden="1" x14ac:dyDescent="0.25">
      <c r="A1627" s="92" t="s">
        <v>11</v>
      </c>
      <c r="B1627" s="92" t="s">
        <v>12</v>
      </c>
      <c r="C1627" s="92" t="s">
        <v>48</v>
      </c>
      <c r="D1627" s="92" t="s">
        <v>182</v>
      </c>
      <c r="E1627" s="92" t="s">
        <v>51</v>
      </c>
      <c r="F1627" s="92" t="s">
        <v>222</v>
      </c>
      <c r="G1627" s="92" t="s">
        <v>189</v>
      </c>
      <c r="H1627" s="114">
        <v>0</v>
      </c>
      <c r="I1627" s="114">
        <v>0</v>
      </c>
      <c r="J1627" s="114">
        <v>0</v>
      </c>
      <c r="K1627" s="114">
        <v>0</v>
      </c>
      <c r="L1627" s="114">
        <v>0</v>
      </c>
      <c r="M1627" s="114">
        <v>0</v>
      </c>
      <c r="N1627" s="114">
        <v>0</v>
      </c>
      <c r="O1627" s="114">
        <v>0</v>
      </c>
      <c r="P1627" s="114">
        <v>0</v>
      </c>
      <c r="Q1627" s="114">
        <v>0</v>
      </c>
    </row>
    <row r="1628" spans="1:17" hidden="1" x14ac:dyDescent="0.25">
      <c r="A1628" s="92" t="s">
        <v>11</v>
      </c>
      <c r="B1628" s="92" t="s">
        <v>12</v>
      </c>
      <c r="C1628" s="92" t="s">
        <v>48</v>
      </c>
      <c r="D1628" s="92" t="s">
        <v>182</v>
      </c>
      <c r="E1628" s="92" t="s">
        <v>51</v>
      </c>
      <c r="F1628" s="92" t="s">
        <v>223</v>
      </c>
      <c r="G1628" s="92" t="s">
        <v>189</v>
      </c>
      <c r="H1628" s="114">
        <v>0</v>
      </c>
      <c r="I1628" s="114">
        <v>0</v>
      </c>
      <c r="J1628" s="114">
        <v>0</v>
      </c>
      <c r="K1628" s="114">
        <v>0</v>
      </c>
      <c r="L1628" s="114">
        <v>0</v>
      </c>
      <c r="M1628" s="114">
        <v>0</v>
      </c>
      <c r="N1628" s="114">
        <v>0</v>
      </c>
      <c r="O1628" s="114">
        <v>0</v>
      </c>
      <c r="P1628" s="114">
        <v>0</v>
      </c>
      <c r="Q1628" s="114">
        <v>0</v>
      </c>
    </row>
    <row r="1629" spans="1:17" hidden="1" x14ac:dyDescent="0.25">
      <c r="A1629" s="92" t="s">
        <v>11</v>
      </c>
      <c r="B1629" s="92" t="s">
        <v>12</v>
      </c>
      <c r="C1629" s="92" t="s">
        <v>48</v>
      </c>
      <c r="D1629" s="92" t="s">
        <v>182</v>
      </c>
      <c r="E1629" s="92" t="s">
        <v>51</v>
      </c>
      <c r="F1629" s="92" t="s">
        <v>266</v>
      </c>
      <c r="G1629" s="92" t="s">
        <v>189</v>
      </c>
      <c r="H1629" s="114">
        <v>0</v>
      </c>
      <c r="I1629" s="114">
        <v>0</v>
      </c>
      <c r="J1629" s="114">
        <v>0</v>
      </c>
      <c r="K1629" s="114">
        <v>0</v>
      </c>
      <c r="L1629" s="114">
        <v>0</v>
      </c>
      <c r="M1629" s="114">
        <v>0</v>
      </c>
      <c r="N1629" s="114">
        <v>0</v>
      </c>
      <c r="O1629" s="114">
        <v>0</v>
      </c>
      <c r="P1629" s="114">
        <v>0</v>
      </c>
      <c r="Q1629" s="114">
        <v>0</v>
      </c>
    </row>
    <row r="1630" spans="1:17" hidden="1" x14ac:dyDescent="0.25">
      <c r="A1630" s="92" t="s">
        <v>11</v>
      </c>
      <c r="B1630" s="92" t="s">
        <v>12</v>
      </c>
      <c r="C1630" s="92" t="s">
        <v>48</v>
      </c>
      <c r="D1630" s="92" t="s">
        <v>182</v>
      </c>
      <c r="E1630" s="92" t="s">
        <v>51</v>
      </c>
      <c r="F1630" s="92" t="s">
        <v>224</v>
      </c>
      <c r="G1630" s="92" t="s">
        <v>189</v>
      </c>
      <c r="H1630" s="114">
        <v>0</v>
      </c>
      <c r="I1630" s="114">
        <v>0</v>
      </c>
      <c r="J1630" s="114">
        <v>0</v>
      </c>
      <c r="K1630" s="114">
        <v>0</v>
      </c>
      <c r="L1630" s="114">
        <v>0</v>
      </c>
      <c r="M1630" s="114">
        <v>0</v>
      </c>
      <c r="N1630" s="114">
        <v>0</v>
      </c>
      <c r="O1630" s="114">
        <v>0</v>
      </c>
      <c r="P1630" s="114">
        <v>0</v>
      </c>
      <c r="Q1630" s="114">
        <v>0</v>
      </c>
    </row>
    <row r="1631" spans="1:17" hidden="1" x14ac:dyDescent="0.25">
      <c r="A1631" s="92" t="s">
        <v>11</v>
      </c>
      <c r="B1631" s="92" t="s">
        <v>12</v>
      </c>
      <c r="C1631" s="92" t="s">
        <v>48</v>
      </c>
      <c r="D1631" s="92" t="s">
        <v>182</v>
      </c>
      <c r="E1631" s="92" t="s">
        <v>51</v>
      </c>
      <c r="F1631" s="92" t="s">
        <v>203</v>
      </c>
      <c r="G1631" s="92" t="s">
        <v>189</v>
      </c>
      <c r="H1631" s="114">
        <v>392.82508630609902</v>
      </c>
      <c r="I1631" s="114">
        <v>371.08659378596087</v>
      </c>
      <c r="J1631" s="114">
        <v>312.28481012658233</v>
      </c>
      <c r="K1631" s="114">
        <v>372.9142692750288</v>
      </c>
      <c r="L1631" s="114">
        <v>294.31818181818187</v>
      </c>
      <c r="M1631" s="114">
        <v>278.50978135788262</v>
      </c>
      <c r="N1631" s="114">
        <v>262.00589758342926</v>
      </c>
      <c r="O1631" s="114">
        <v>231.53121403912544</v>
      </c>
      <c r="P1631" s="114">
        <v>159.20023014959725</v>
      </c>
      <c r="Q1631" s="114">
        <v>229.03883774453396</v>
      </c>
    </row>
    <row r="1632" spans="1:17" hidden="1" x14ac:dyDescent="0.25">
      <c r="A1632" s="92" t="s">
        <v>11</v>
      </c>
      <c r="B1632" s="92" t="s">
        <v>12</v>
      </c>
      <c r="C1632" s="92" t="s">
        <v>48</v>
      </c>
      <c r="D1632" s="92" t="s">
        <v>182</v>
      </c>
      <c r="E1632" s="92" t="s">
        <v>51</v>
      </c>
      <c r="F1632" s="92" t="s">
        <v>209</v>
      </c>
      <c r="G1632" s="92" t="s">
        <v>189</v>
      </c>
      <c r="H1632" s="114">
        <v>0</v>
      </c>
      <c r="I1632" s="114">
        <v>0</v>
      </c>
      <c r="J1632" s="114">
        <v>0</v>
      </c>
      <c r="K1632" s="114">
        <v>0</v>
      </c>
      <c r="L1632" s="114">
        <v>0</v>
      </c>
      <c r="M1632" s="114">
        <v>0</v>
      </c>
      <c r="N1632" s="114">
        <v>0</v>
      </c>
      <c r="O1632" s="114">
        <v>0</v>
      </c>
      <c r="P1632" s="114">
        <v>0</v>
      </c>
      <c r="Q1632" s="114">
        <v>0</v>
      </c>
    </row>
    <row r="1633" spans="1:17" hidden="1" x14ac:dyDescent="0.25">
      <c r="A1633" s="92" t="s">
        <v>11</v>
      </c>
      <c r="B1633" s="92" t="s">
        <v>12</v>
      </c>
      <c r="C1633" s="92" t="s">
        <v>48</v>
      </c>
      <c r="D1633" s="92" t="s">
        <v>182</v>
      </c>
      <c r="E1633" s="92" t="s">
        <v>51</v>
      </c>
      <c r="F1633" s="92" t="s">
        <v>208</v>
      </c>
      <c r="G1633" s="92" t="s">
        <v>189</v>
      </c>
      <c r="H1633" s="114">
        <v>68.823647871116222</v>
      </c>
      <c r="I1633" s="114">
        <v>94.726697353279633</v>
      </c>
      <c r="J1633" s="114">
        <v>109.78797468354431</v>
      </c>
      <c r="K1633" s="114">
        <v>114.00978135788262</v>
      </c>
      <c r="L1633" s="114">
        <v>123.38681818181819</v>
      </c>
      <c r="M1633" s="114">
        <v>82.965092059838895</v>
      </c>
      <c r="N1633" s="114">
        <v>81.490937859608749</v>
      </c>
      <c r="O1633" s="114">
        <v>98.727646720368242</v>
      </c>
      <c r="P1633" s="114">
        <v>96.613060989643273</v>
      </c>
      <c r="Q1633" s="114">
        <v>95.891542002301492</v>
      </c>
    </row>
    <row r="1634" spans="1:17" hidden="1" x14ac:dyDescent="0.25">
      <c r="A1634" s="92" t="s">
        <v>11</v>
      </c>
      <c r="B1634" s="92" t="s">
        <v>12</v>
      </c>
      <c r="C1634" s="92" t="s">
        <v>48</v>
      </c>
      <c r="D1634" s="92" t="s">
        <v>182</v>
      </c>
      <c r="E1634" s="92" t="s">
        <v>51</v>
      </c>
      <c r="F1634" s="92" t="s">
        <v>202</v>
      </c>
      <c r="G1634" s="92" t="s">
        <v>189</v>
      </c>
      <c r="H1634" s="114">
        <v>21103.601265822785</v>
      </c>
      <c r="I1634" s="114">
        <v>136819.68670886077</v>
      </c>
      <c r="J1634" s="114">
        <v>200170.61221518987</v>
      </c>
      <c r="K1634" s="114">
        <v>52406.470949367089</v>
      </c>
      <c r="L1634" s="114">
        <v>365.75</v>
      </c>
      <c r="M1634" s="114">
        <v>266.59012658227846</v>
      </c>
      <c r="N1634" s="114">
        <v>1352.1531645569619</v>
      </c>
      <c r="O1634" s="114">
        <v>2729.6711392405064</v>
      </c>
      <c r="P1634" s="114">
        <v>1221.4367088607596</v>
      </c>
      <c r="Q1634" s="114">
        <v>651.31962025316454</v>
      </c>
    </row>
    <row r="1635" spans="1:17" hidden="1" x14ac:dyDescent="0.25">
      <c r="A1635" s="92" t="s">
        <v>11</v>
      </c>
      <c r="B1635" s="92" t="s">
        <v>12</v>
      </c>
      <c r="C1635" s="92" t="s">
        <v>48</v>
      </c>
      <c r="D1635" s="92" t="s">
        <v>182</v>
      </c>
      <c r="E1635" s="92" t="s">
        <v>51</v>
      </c>
      <c r="F1635" s="92" t="s">
        <v>225</v>
      </c>
      <c r="G1635" s="92" t="s">
        <v>189</v>
      </c>
      <c r="H1635" s="114">
        <v>0</v>
      </c>
      <c r="I1635" s="114">
        <v>0</v>
      </c>
      <c r="J1635" s="114">
        <v>0</v>
      </c>
      <c r="K1635" s="114">
        <v>0</v>
      </c>
      <c r="L1635" s="114">
        <v>0</v>
      </c>
      <c r="M1635" s="114">
        <v>0</v>
      </c>
      <c r="N1635" s="114">
        <v>0</v>
      </c>
      <c r="O1635" s="114">
        <v>0</v>
      </c>
      <c r="P1635" s="114">
        <v>0</v>
      </c>
      <c r="Q1635" s="114">
        <v>0</v>
      </c>
    </row>
    <row r="1636" spans="1:17" hidden="1" x14ac:dyDescent="0.25">
      <c r="A1636" s="92" t="s">
        <v>11</v>
      </c>
      <c r="B1636" s="92" t="s">
        <v>12</v>
      </c>
      <c r="C1636" s="92" t="s">
        <v>48</v>
      </c>
      <c r="D1636" s="92" t="s">
        <v>182</v>
      </c>
      <c r="E1636" s="92" t="s">
        <v>51</v>
      </c>
      <c r="F1636" s="92" t="s">
        <v>226</v>
      </c>
      <c r="G1636" s="92" t="s">
        <v>189</v>
      </c>
      <c r="H1636" s="114">
        <v>0</v>
      </c>
      <c r="I1636" s="114">
        <v>0</v>
      </c>
      <c r="J1636" s="114">
        <v>0</v>
      </c>
      <c r="K1636" s="114">
        <v>0</v>
      </c>
      <c r="L1636" s="114">
        <v>0</v>
      </c>
      <c r="M1636" s="114">
        <v>0</v>
      </c>
      <c r="N1636" s="114">
        <v>0</v>
      </c>
      <c r="O1636" s="114">
        <v>0</v>
      </c>
      <c r="P1636" s="114">
        <v>0</v>
      </c>
      <c r="Q1636" s="114">
        <v>0</v>
      </c>
    </row>
    <row r="1637" spans="1:17" hidden="1" x14ac:dyDescent="0.25">
      <c r="A1637" s="92" t="s">
        <v>11</v>
      </c>
      <c r="B1637" s="92" t="s">
        <v>12</v>
      </c>
      <c r="C1637" s="92" t="s">
        <v>48</v>
      </c>
      <c r="D1637" s="92" t="s">
        <v>182</v>
      </c>
      <c r="E1637" s="92" t="s">
        <v>51</v>
      </c>
      <c r="F1637" s="92" t="s">
        <v>206</v>
      </c>
      <c r="G1637" s="92" t="s">
        <v>189</v>
      </c>
      <c r="H1637" s="114">
        <v>0</v>
      </c>
      <c r="I1637" s="114">
        <v>0</v>
      </c>
      <c r="J1637" s="114">
        <v>0</v>
      </c>
      <c r="K1637" s="114">
        <v>0</v>
      </c>
      <c r="L1637" s="114">
        <v>0</v>
      </c>
      <c r="M1637" s="114">
        <v>0</v>
      </c>
      <c r="N1637" s="114">
        <v>0</v>
      </c>
      <c r="O1637" s="114">
        <v>0</v>
      </c>
      <c r="P1637" s="114">
        <v>0</v>
      </c>
      <c r="Q1637" s="114">
        <v>0</v>
      </c>
    </row>
    <row r="1638" spans="1:17" hidden="1" x14ac:dyDescent="0.25">
      <c r="A1638" s="92" t="s">
        <v>11</v>
      </c>
      <c r="B1638" s="92" t="s">
        <v>12</v>
      </c>
      <c r="C1638" s="92" t="s">
        <v>48</v>
      </c>
      <c r="D1638" s="92" t="s">
        <v>182</v>
      </c>
      <c r="E1638" s="92" t="s">
        <v>51</v>
      </c>
      <c r="F1638" s="92" t="s">
        <v>232</v>
      </c>
      <c r="G1638" s="92" t="s">
        <v>189</v>
      </c>
      <c r="H1638" s="114">
        <v>0</v>
      </c>
      <c r="I1638" s="114">
        <v>0</v>
      </c>
      <c r="J1638" s="114">
        <v>0</v>
      </c>
      <c r="K1638" s="114">
        <v>0</v>
      </c>
      <c r="L1638" s="114">
        <v>0</v>
      </c>
      <c r="M1638" s="114">
        <v>0</v>
      </c>
      <c r="N1638" s="114">
        <v>0</v>
      </c>
      <c r="O1638" s="114">
        <v>0</v>
      </c>
      <c r="P1638" s="114">
        <v>0</v>
      </c>
      <c r="Q1638" s="114">
        <v>0</v>
      </c>
    </row>
    <row r="1639" spans="1:17" hidden="1" x14ac:dyDescent="0.25">
      <c r="A1639" s="92" t="s">
        <v>11</v>
      </c>
      <c r="B1639" s="92" t="s">
        <v>12</v>
      </c>
      <c r="C1639" s="92" t="s">
        <v>48</v>
      </c>
      <c r="D1639" s="92" t="s">
        <v>182</v>
      </c>
      <c r="E1639" s="92" t="s">
        <v>51</v>
      </c>
      <c r="F1639" s="92" t="s">
        <v>200</v>
      </c>
      <c r="G1639" s="92" t="s">
        <v>189</v>
      </c>
      <c r="H1639" s="114">
        <v>0</v>
      </c>
      <c r="I1639" s="114">
        <v>0</v>
      </c>
      <c r="J1639" s="114">
        <v>0</v>
      </c>
      <c r="K1639" s="114">
        <v>0</v>
      </c>
      <c r="L1639" s="114">
        <v>0</v>
      </c>
      <c r="M1639" s="114">
        <v>0</v>
      </c>
      <c r="N1639" s="114">
        <v>0</v>
      </c>
      <c r="O1639" s="114">
        <v>0</v>
      </c>
      <c r="P1639" s="114">
        <v>0</v>
      </c>
      <c r="Q1639" s="114">
        <v>0</v>
      </c>
    </row>
    <row r="1640" spans="1:17" hidden="1" x14ac:dyDescent="0.25">
      <c r="A1640" s="92" t="s">
        <v>11</v>
      </c>
      <c r="B1640" s="92" t="s">
        <v>12</v>
      </c>
      <c r="C1640" s="92" t="s">
        <v>48</v>
      </c>
      <c r="D1640" s="92" t="s">
        <v>182</v>
      </c>
      <c r="E1640" s="92" t="s">
        <v>51</v>
      </c>
      <c r="F1640" s="92" t="s">
        <v>227</v>
      </c>
      <c r="G1640" s="92" t="s">
        <v>189</v>
      </c>
      <c r="H1640" s="114">
        <v>0</v>
      </c>
      <c r="I1640" s="114">
        <v>0</v>
      </c>
      <c r="J1640" s="114">
        <v>0</v>
      </c>
      <c r="K1640" s="114">
        <v>0</v>
      </c>
      <c r="L1640" s="114">
        <v>0</v>
      </c>
      <c r="M1640" s="114">
        <v>0</v>
      </c>
      <c r="N1640" s="114">
        <v>0</v>
      </c>
      <c r="O1640" s="114">
        <v>0</v>
      </c>
      <c r="P1640" s="114">
        <v>0</v>
      </c>
      <c r="Q1640" s="114">
        <v>0</v>
      </c>
    </row>
    <row r="1641" spans="1:17" hidden="1" x14ac:dyDescent="0.25">
      <c r="A1641" s="92" t="s">
        <v>11</v>
      </c>
      <c r="B1641" s="92" t="s">
        <v>12</v>
      </c>
      <c r="C1641" s="92" t="s">
        <v>48</v>
      </c>
      <c r="D1641" s="92" t="s">
        <v>182</v>
      </c>
      <c r="E1641" s="92" t="s">
        <v>51</v>
      </c>
      <c r="F1641" s="92" t="s">
        <v>228</v>
      </c>
      <c r="G1641" s="92" t="s">
        <v>189</v>
      </c>
      <c r="H1641" s="114">
        <v>0</v>
      </c>
      <c r="I1641" s="114">
        <v>0</v>
      </c>
      <c r="J1641" s="114">
        <v>0</v>
      </c>
      <c r="K1641" s="114">
        <v>0</v>
      </c>
      <c r="L1641" s="114">
        <v>0</v>
      </c>
      <c r="M1641" s="114">
        <v>0</v>
      </c>
      <c r="N1641" s="114">
        <v>0</v>
      </c>
      <c r="O1641" s="114">
        <v>0</v>
      </c>
      <c r="P1641" s="114">
        <v>0</v>
      </c>
      <c r="Q1641" s="114">
        <v>0</v>
      </c>
    </row>
    <row r="1642" spans="1:17" hidden="1" x14ac:dyDescent="0.25">
      <c r="A1642" s="92" t="s">
        <v>11</v>
      </c>
      <c r="B1642" s="92" t="s">
        <v>12</v>
      </c>
      <c r="C1642" s="92" t="s">
        <v>48</v>
      </c>
      <c r="D1642" s="92" t="s">
        <v>182</v>
      </c>
      <c r="E1642" s="92" t="s">
        <v>51</v>
      </c>
      <c r="F1642" s="92" t="s">
        <v>195</v>
      </c>
      <c r="G1642" s="92" t="s">
        <v>189</v>
      </c>
      <c r="H1642" s="114">
        <v>0</v>
      </c>
      <c r="I1642" s="114">
        <v>0</v>
      </c>
      <c r="J1642" s="114">
        <v>0</v>
      </c>
      <c r="K1642" s="114">
        <v>0</v>
      </c>
      <c r="L1642" s="114">
        <v>0</v>
      </c>
      <c r="M1642" s="114">
        <v>0</v>
      </c>
      <c r="N1642" s="114">
        <v>0</v>
      </c>
      <c r="O1642" s="114">
        <v>0</v>
      </c>
      <c r="P1642" s="114">
        <v>0</v>
      </c>
      <c r="Q1642" s="114">
        <v>0</v>
      </c>
    </row>
    <row r="1643" spans="1:17" hidden="1" x14ac:dyDescent="0.25">
      <c r="A1643" s="92" t="s">
        <v>11</v>
      </c>
      <c r="B1643" s="92" t="s">
        <v>12</v>
      </c>
      <c r="C1643" s="92" t="s">
        <v>48</v>
      </c>
      <c r="D1643" s="92" t="s">
        <v>182</v>
      </c>
      <c r="E1643" s="92" t="s">
        <v>51</v>
      </c>
      <c r="F1643" s="92" t="s">
        <v>192</v>
      </c>
      <c r="G1643" s="92" t="s">
        <v>189</v>
      </c>
      <c r="H1643" s="114">
        <v>0</v>
      </c>
      <c r="I1643" s="114">
        <v>0</v>
      </c>
      <c r="J1643" s="114">
        <v>0</v>
      </c>
      <c r="K1643" s="114">
        <v>0</v>
      </c>
      <c r="L1643" s="114">
        <v>0</v>
      </c>
      <c r="M1643" s="114">
        <v>0</v>
      </c>
      <c r="N1643" s="114">
        <v>0</v>
      </c>
      <c r="O1643" s="114">
        <v>0</v>
      </c>
      <c r="P1643" s="114">
        <v>0</v>
      </c>
      <c r="Q1643" s="114">
        <v>0</v>
      </c>
    </row>
    <row r="1644" spans="1:17" hidden="1" x14ac:dyDescent="0.25">
      <c r="A1644" s="92" t="s">
        <v>11</v>
      </c>
      <c r="B1644" s="92" t="s">
        <v>12</v>
      </c>
      <c r="C1644" s="92" t="s">
        <v>48</v>
      </c>
      <c r="D1644" s="92" t="s">
        <v>182</v>
      </c>
      <c r="E1644" s="92" t="s">
        <v>51</v>
      </c>
      <c r="F1644" s="92" t="s">
        <v>229</v>
      </c>
      <c r="G1644" s="92" t="s">
        <v>189</v>
      </c>
      <c r="H1644" s="114">
        <v>0</v>
      </c>
      <c r="I1644" s="114">
        <v>0</v>
      </c>
      <c r="J1644" s="114">
        <v>0</v>
      </c>
      <c r="K1644" s="114">
        <v>0</v>
      </c>
      <c r="L1644" s="114">
        <v>0</v>
      </c>
      <c r="M1644" s="114">
        <v>0</v>
      </c>
      <c r="N1644" s="114">
        <v>0</v>
      </c>
      <c r="O1644" s="114">
        <v>0</v>
      </c>
      <c r="P1644" s="114">
        <v>0</v>
      </c>
      <c r="Q1644" s="114">
        <v>0</v>
      </c>
    </row>
    <row r="1645" spans="1:17" hidden="1" x14ac:dyDescent="0.25">
      <c r="A1645" s="92" t="s">
        <v>11</v>
      </c>
      <c r="B1645" s="92" t="s">
        <v>12</v>
      </c>
      <c r="C1645" s="92" t="s">
        <v>48</v>
      </c>
      <c r="D1645" s="92" t="s">
        <v>182</v>
      </c>
      <c r="E1645" s="92" t="s">
        <v>51</v>
      </c>
      <c r="F1645" s="92" t="s">
        <v>198</v>
      </c>
      <c r="G1645" s="92" t="s">
        <v>189</v>
      </c>
      <c r="H1645" s="114">
        <v>0</v>
      </c>
      <c r="I1645" s="114">
        <v>0</v>
      </c>
      <c r="J1645" s="114">
        <v>0</v>
      </c>
      <c r="K1645" s="114">
        <v>0</v>
      </c>
      <c r="L1645" s="114">
        <v>0</v>
      </c>
      <c r="M1645" s="114">
        <v>0</v>
      </c>
      <c r="N1645" s="114">
        <v>0</v>
      </c>
      <c r="O1645" s="114">
        <v>0</v>
      </c>
      <c r="P1645" s="114">
        <v>0</v>
      </c>
      <c r="Q1645" s="114">
        <v>0</v>
      </c>
    </row>
    <row r="1646" spans="1:17" hidden="1" x14ac:dyDescent="0.25">
      <c r="A1646" s="92" t="s">
        <v>11</v>
      </c>
      <c r="B1646" s="92" t="s">
        <v>12</v>
      </c>
      <c r="C1646" s="92" t="s">
        <v>48</v>
      </c>
      <c r="D1646" s="92" t="s">
        <v>182</v>
      </c>
      <c r="E1646" s="92" t="s">
        <v>51</v>
      </c>
      <c r="F1646" s="92" t="s">
        <v>230</v>
      </c>
      <c r="G1646" s="92" t="s">
        <v>189</v>
      </c>
      <c r="H1646" s="114">
        <v>0</v>
      </c>
      <c r="I1646" s="114">
        <v>0</v>
      </c>
      <c r="J1646" s="114">
        <v>0</v>
      </c>
      <c r="K1646" s="114">
        <v>0</v>
      </c>
      <c r="L1646" s="114">
        <v>0</v>
      </c>
      <c r="M1646" s="114">
        <v>0</v>
      </c>
      <c r="N1646" s="114">
        <v>0</v>
      </c>
      <c r="O1646" s="114">
        <v>0</v>
      </c>
      <c r="P1646" s="114">
        <v>0</v>
      </c>
      <c r="Q1646" s="114">
        <v>0</v>
      </c>
    </row>
    <row r="1647" spans="1:17" hidden="1" x14ac:dyDescent="0.25">
      <c r="A1647" s="92" t="s">
        <v>11</v>
      </c>
      <c r="B1647" s="92" t="s">
        <v>12</v>
      </c>
      <c r="C1647" s="92" t="s">
        <v>48</v>
      </c>
      <c r="D1647" s="92" t="s">
        <v>182</v>
      </c>
      <c r="E1647" s="92" t="s">
        <v>51</v>
      </c>
      <c r="F1647" s="92" t="s">
        <v>210</v>
      </c>
      <c r="G1647" s="92" t="s">
        <v>189</v>
      </c>
      <c r="H1647" s="114">
        <v>0</v>
      </c>
      <c r="I1647" s="114">
        <v>0</v>
      </c>
      <c r="J1647" s="114">
        <v>0</v>
      </c>
      <c r="K1647" s="114">
        <v>0</v>
      </c>
      <c r="L1647" s="114">
        <v>0</v>
      </c>
      <c r="M1647" s="114">
        <v>0</v>
      </c>
      <c r="N1647" s="114">
        <v>0</v>
      </c>
      <c r="O1647" s="114">
        <v>0</v>
      </c>
      <c r="P1647" s="114">
        <v>0</v>
      </c>
      <c r="Q1647" s="114">
        <v>0</v>
      </c>
    </row>
    <row r="1648" spans="1:17" hidden="1" x14ac:dyDescent="0.25">
      <c r="A1648" s="92" t="s">
        <v>11</v>
      </c>
      <c r="B1648" s="92" t="s">
        <v>12</v>
      </c>
      <c r="C1648" s="92" t="s">
        <v>48</v>
      </c>
      <c r="D1648" s="92" t="s">
        <v>182</v>
      </c>
      <c r="E1648" s="92" t="s">
        <v>51</v>
      </c>
      <c r="F1648" s="92" t="s">
        <v>191</v>
      </c>
      <c r="G1648" s="92" t="s">
        <v>189</v>
      </c>
      <c r="H1648" s="114">
        <v>0</v>
      </c>
      <c r="I1648" s="114">
        <v>0</v>
      </c>
      <c r="J1648" s="114">
        <v>0</v>
      </c>
      <c r="K1648" s="114">
        <v>0</v>
      </c>
      <c r="L1648" s="114">
        <v>0</v>
      </c>
      <c r="M1648" s="114">
        <v>0</v>
      </c>
      <c r="N1648" s="114">
        <v>0</v>
      </c>
      <c r="O1648" s="114">
        <v>0</v>
      </c>
      <c r="P1648" s="114">
        <v>0</v>
      </c>
      <c r="Q1648" s="114">
        <v>0</v>
      </c>
    </row>
    <row r="1649" spans="1:17" hidden="1" x14ac:dyDescent="0.25">
      <c r="A1649" s="92" t="s">
        <v>11</v>
      </c>
      <c r="B1649" s="92" t="s">
        <v>12</v>
      </c>
      <c r="C1649" s="92" t="s">
        <v>48</v>
      </c>
      <c r="D1649" s="92" t="s">
        <v>182</v>
      </c>
      <c r="E1649" s="92" t="s">
        <v>51</v>
      </c>
      <c r="F1649" s="92" t="s">
        <v>231</v>
      </c>
      <c r="G1649" s="92" t="s">
        <v>189</v>
      </c>
      <c r="H1649" s="114">
        <v>0</v>
      </c>
      <c r="I1649" s="114">
        <v>0</v>
      </c>
      <c r="J1649" s="114">
        <v>0</v>
      </c>
      <c r="K1649" s="114">
        <v>0</v>
      </c>
      <c r="L1649" s="114">
        <v>0</v>
      </c>
      <c r="M1649" s="114">
        <v>0</v>
      </c>
      <c r="N1649" s="114">
        <v>0</v>
      </c>
      <c r="O1649" s="114">
        <v>0</v>
      </c>
      <c r="P1649" s="114">
        <v>0</v>
      </c>
      <c r="Q1649" s="114">
        <v>0</v>
      </c>
    </row>
    <row r="1650" spans="1:17" hidden="1" x14ac:dyDescent="0.25">
      <c r="A1650" s="92" t="s">
        <v>11</v>
      </c>
      <c r="B1650" s="92" t="s">
        <v>12</v>
      </c>
      <c r="C1650" s="92" t="s">
        <v>48</v>
      </c>
      <c r="D1650" s="92" t="s">
        <v>182</v>
      </c>
      <c r="E1650" s="92" t="s">
        <v>51</v>
      </c>
      <c r="F1650" s="92" t="s">
        <v>190</v>
      </c>
      <c r="G1650" s="92" t="s">
        <v>189</v>
      </c>
      <c r="H1650" s="114">
        <v>0</v>
      </c>
      <c r="I1650" s="114">
        <v>0</v>
      </c>
      <c r="J1650" s="114">
        <v>0</v>
      </c>
      <c r="K1650" s="114">
        <v>0</v>
      </c>
      <c r="L1650" s="114">
        <v>0</v>
      </c>
      <c r="M1650" s="114">
        <v>0</v>
      </c>
      <c r="N1650" s="114">
        <v>0</v>
      </c>
      <c r="O1650" s="114">
        <v>0</v>
      </c>
      <c r="P1650" s="114">
        <v>0</v>
      </c>
      <c r="Q1650" s="114">
        <v>0</v>
      </c>
    </row>
    <row r="1651" spans="1:17" hidden="1" x14ac:dyDescent="0.25">
      <c r="A1651" s="92" t="s">
        <v>11</v>
      </c>
      <c r="B1651" s="92" t="s">
        <v>12</v>
      </c>
      <c r="C1651" s="92" t="s">
        <v>48</v>
      </c>
      <c r="D1651" s="92" t="s">
        <v>182</v>
      </c>
      <c r="E1651" s="92" t="s">
        <v>54</v>
      </c>
      <c r="F1651" s="92" t="s">
        <v>207</v>
      </c>
      <c r="G1651" s="92" t="s">
        <v>189</v>
      </c>
      <c r="H1651" s="114">
        <v>55987.035081849135</v>
      </c>
      <c r="I1651" s="114">
        <v>38080.252524434596</v>
      </c>
      <c r="J1651" s="114">
        <v>29198.718229730159</v>
      </c>
      <c r="K1651" s="114">
        <v>35523.756708623514</v>
      </c>
      <c r="L1651" s="114">
        <v>33692.916783651512</v>
      </c>
      <c r="M1651" s="114">
        <v>8785.3769542676127</v>
      </c>
      <c r="N1651" s="114">
        <v>14721.629475202411</v>
      </c>
      <c r="O1651" s="114">
        <v>33111.651910829154</v>
      </c>
      <c r="P1651" s="114">
        <v>9443.565152889918</v>
      </c>
      <c r="Q1651" s="114">
        <v>187.2267487654685</v>
      </c>
    </row>
    <row r="1652" spans="1:17" hidden="1" x14ac:dyDescent="0.25">
      <c r="A1652" s="92" t="s">
        <v>11</v>
      </c>
      <c r="B1652" s="92" t="s">
        <v>12</v>
      </c>
      <c r="C1652" s="92" t="s">
        <v>48</v>
      </c>
      <c r="D1652" s="92" t="s">
        <v>182</v>
      </c>
      <c r="E1652" s="92" t="s">
        <v>54</v>
      </c>
      <c r="F1652" s="92" t="s">
        <v>218</v>
      </c>
      <c r="G1652" s="92" t="s">
        <v>189</v>
      </c>
      <c r="H1652" s="114">
        <v>0</v>
      </c>
      <c r="I1652" s="114">
        <v>0</v>
      </c>
      <c r="J1652" s="114">
        <v>0</v>
      </c>
      <c r="K1652" s="114">
        <v>0</v>
      </c>
      <c r="L1652" s="114">
        <v>0</v>
      </c>
      <c r="M1652" s="114">
        <v>0</v>
      </c>
      <c r="N1652" s="114">
        <v>0</v>
      </c>
      <c r="O1652" s="114">
        <v>0</v>
      </c>
      <c r="P1652" s="114">
        <v>0</v>
      </c>
      <c r="Q1652" s="114">
        <v>0</v>
      </c>
    </row>
    <row r="1653" spans="1:17" hidden="1" x14ac:dyDescent="0.25">
      <c r="A1653" s="92" t="s">
        <v>11</v>
      </c>
      <c r="B1653" s="92" t="s">
        <v>12</v>
      </c>
      <c r="C1653" s="92" t="s">
        <v>48</v>
      </c>
      <c r="D1653" s="92" t="s">
        <v>182</v>
      </c>
      <c r="E1653" s="92" t="s">
        <v>54</v>
      </c>
      <c r="F1653" s="92" t="s">
        <v>194</v>
      </c>
      <c r="G1653" s="92" t="s">
        <v>189</v>
      </c>
      <c r="H1653" s="114">
        <v>0</v>
      </c>
      <c r="I1653" s="114">
        <v>0</v>
      </c>
      <c r="J1653" s="114">
        <v>0</v>
      </c>
      <c r="K1653" s="114">
        <v>0</v>
      </c>
      <c r="L1653" s="114">
        <v>0</v>
      </c>
      <c r="M1653" s="114">
        <v>0</v>
      </c>
      <c r="N1653" s="114">
        <v>0</v>
      </c>
      <c r="O1653" s="114">
        <v>0</v>
      </c>
      <c r="P1653" s="114">
        <v>0</v>
      </c>
      <c r="Q1653" s="114">
        <v>0</v>
      </c>
    </row>
    <row r="1654" spans="1:17" hidden="1" x14ac:dyDescent="0.25">
      <c r="A1654" s="92" t="s">
        <v>11</v>
      </c>
      <c r="B1654" s="92" t="s">
        <v>12</v>
      </c>
      <c r="C1654" s="92" t="s">
        <v>48</v>
      </c>
      <c r="D1654" s="92" t="s">
        <v>182</v>
      </c>
      <c r="E1654" s="92" t="s">
        <v>54</v>
      </c>
      <c r="F1654" s="92" t="s">
        <v>205</v>
      </c>
      <c r="G1654" s="92" t="s">
        <v>189</v>
      </c>
      <c r="H1654" s="114">
        <v>0</v>
      </c>
      <c r="I1654" s="114">
        <v>0</v>
      </c>
      <c r="J1654" s="114">
        <v>0</v>
      </c>
      <c r="K1654" s="114">
        <v>0</v>
      </c>
      <c r="L1654" s="114">
        <v>0</v>
      </c>
      <c r="M1654" s="114">
        <v>0</v>
      </c>
      <c r="N1654" s="114">
        <v>0</v>
      </c>
      <c r="O1654" s="114">
        <v>0</v>
      </c>
      <c r="P1654" s="114">
        <v>0</v>
      </c>
      <c r="Q1654" s="114">
        <v>0</v>
      </c>
    </row>
    <row r="1655" spans="1:17" hidden="1" x14ac:dyDescent="0.25">
      <c r="A1655" s="92" t="s">
        <v>11</v>
      </c>
      <c r="B1655" s="92" t="s">
        <v>12</v>
      </c>
      <c r="C1655" s="92" t="s">
        <v>48</v>
      </c>
      <c r="D1655" s="92" t="s">
        <v>182</v>
      </c>
      <c r="E1655" s="92" t="s">
        <v>54</v>
      </c>
      <c r="F1655" s="92" t="s">
        <v>204</v>
      </c>
      <c r="G1655" s="92" t="s">
        <v>189</v>
      </c>
      <c r="H1655" s="114">
        <v>19400.535203368672</v>
      </c>
      <c r="I1655" s="114">
        <v>13195.506398462096</v>
      </c>
      <c r="J1655" s="114">
        <v>10117.891759779417</v>
      </c>
      <c r="K1655" s="114">
        <v>12309.6336781189</v>
      </c>
      <c r="L1655" s="114">
        <v>11675.214042140222</v>
      </c>
      <c r="M1655" s="114">
        <v>3044.2943554156745</v>
      </c>
      <c r="N1655" s="114">
        <v>5101.3148038126328</v>
      </c>
      <c r="O1655" s="114">
        <v>11473.795095571864</v>
      </c>
      <c r="P1655" s="114">
        <v>3272.3686461714919</v>
      </c>
      <c r="Q1655" s="114">
        <v>64.877504678119962</v>
      </c>
    </row>
    <row r="1656" spans="1:17" hidden="1" x14ac:dyDescent="0.25">
      <c r="A1656" s="92" t="s">
        <v>11</v>
      </c>
      <c r="B1656" s="92" t="s">
        <v>12</v>
      </c>
      <c r="C1656" s="92" t="s">
        <v>48</v>
      </c>
      <c r="D1656" s="92" t="s">
        <v>182</v>
      </c>
      <c r="E1656" s="92" t="s">
        <v>54</v>
      </c>
      <c r="F1656" s="92" t="s">
        <v>199</v>
      </c>
      <c r="G1656" s="92" t="s">
        <v>189</v>
      </c>
      <c r="H1656" s="114">
        <v>283426.99928677961</v>
      </c>
      <c r="I1656" s="114">
        <v>192776.26845759453</v>
      </c>
      <c r="J1656" s="114">
        <v>147814.66957080521</v>
      </c>
      <c r="K1656" s="114">
        <v>179834.34472998051</v>
      </c>
      <c r="L1656" s="114">
        <v>170565.95848036685</v>
      </c>
      <c r="M1656" s="114">
        <v>44474.8150015637</v>
      </c>
      <c r="N1656" s="114">
        <v>74526.31239837069</v>
      </c>
      <c r="O1656" s="114">
        <v>167623.38153457924</v>
      </c>
      <c r="P1656" s="114">
        <v>47806.806163959955</v>
      </c>
      <c r="Q1656" s="114">
        <v>947.8107835365638</v>
      </c>
    </row>
    <row r="1657" spans="1:17" hidden="1" x14ac:dyDescent="0.25">
      <c r="A1657" s="92" t="s">
        <v>11</v>
      </c>
      <c r="B1657" s="92" t="s">
        <v>12</v>
      </c>
      <c r="C1657" s="92" t="s">
        <v>48</v>
      </c>
      <c r="D1657" s="92" t="s">
        <v>182</v>
      </c>
      <c r="E1657" s="92" t="s">
        <v>54</v>
      </c>
      <c r="F1657" s="92" t="s">
        <v>233</v>
      </c>
      <c r="G1657" s="92" t="s">
        <v>189</v>
      </c>
      <c r="H1657" s="114">
        <v>0</v>
      </c>
      <c r="I1657" s="114">
        <v>0</v>
      </c>
      <c r="J1657" s="114">
        <v>0</v>
      </c>
      <c r="K1657" s="114">
        <v>0</v>
      </c>
      <c r="L1657" s="114">
        <v>0</v>
      </c>
      <c r="M1657" s="114">
        <v>0</v>
      </c>
      <c r="N1657" s="114">
        <v>0</v>
      </c>
      <c r="O1657" s="114">
        <v>0</v>
      </c>
      <c r="P1657" s="114">
        <v>0</v>
      </c>
      <c r="Q1657" s="114">
        <v>0</v>
      </c>
    </row>
    <row r="1658" spans="1:17" hidden="1" x14ac:dyDescent="0.25">
      <c r="A1658" s="92" t="s">
        <v>11</v>
      </c>
      <c r="B1658" s="92" t="s">
        <v>12</v>
      </c>
      <c r="C1658" s="92" t="s">
        <v>48</v>
      </c>
      <c r="D1658" s="92" t="s">
        <v>182</v>
      </c>
      <c r="E1658" s="92" t="s">
        <v>54</v>
      </c>
      <c r="F1658" s="92" t="s">
        <v>220</v>
      </c>
      <c r="G1658" s="92" t="s">
        <v>189</v>
      </c>
      <c r="H1658" s="114">
        <v>0</v>
      </c>
      <c r="I1658" s="114">
        <v>0</v>
      </c>
      <c r="J1658" s="114">
        <v>0</v>
      </c>
      <c r="K1658" s="114">
        <v>0</v>
      </c>
      <c r="L1658" s="114">
        <v>0</v>
      </c>
      <c r="M1658" s="114">
        <v>0</v>
      </c>
      <c r="N1658" s="114">
        <v>0</v>
      </c>
      <c r="O1658" s="114">
        <v>0</v>
      </c>
      <c r="P1658" s="114">
        <v>0</v>
      </c>
      <c r="Q1658" s="114">
        <v>0</v>
      </c>
    </row>
    <row r="1659" spans="1:17" hidden="1" x14ac:dyDescent="0.25">
      <c r="A1659" s="92" t="s">
        <v>11</v>
      </c>
      <c r="B1659" s="92" t="s">
        <v>12</v>
      </c>
      <c r="C1659" s="92" t="s">
        <v>48</v>
      </c>
      <c r="D1659" s="92" t="s">
        <v>182</v>
      </c>
      <c r="E1659" s="92" t="s">
        <v>54</v>
      </c>
      <c r="F1659" s="92" t="s">
        <v>221</v>
      </c>
      <c r="G1659" s="92" t="s">
        <v>189</v>
      </c>
      <c r="H1659" s="114">
        <v>20434.430428002503</v>
      </c>
      <c r="I1659" s="114">
        <v>13898.722619508731</v>
      </c>
      <c r="J1659" s="114">
        <v>10657.095439685192</v>
      </c>
      <c r="K1659" s="114">
        <v>12965.639883277046</v>
      </c>
      <c r="L1659" s="114">
        <v>12297.41069384139</v>
      </c>
      <c r="M1659" s="114">
        <v>3206.5311887530079</v>
      </c>
      <c r="N1659" s="114">
        <v>5373.1745726142663</v>
      </c>
      <c r="O1659" s="114">
        <v>12085.257709019714</v>
      </c>
      <c r="P1659" s="114">
        <v>3446.7600369786237</v>
      </c>
      <c r="Q1659" s="114">
        <v>68.334963019847578</v>
      </c>
    </row>
    <row r="1660" spans="1:17" hidden="1" x14ac:dyDescent="0.25">
      <c r="A1660" s="92" t="s">
        <v>11</v>
      </c>
      <c r="B1660" s="92" t="s">
        <v>12</v>
      </c>
      <c r="C1660" s="92" t="s">
        <v>48</v>
      </c>
      <c r="D1660" s="92" t="s">
        <v>182</v>
      </c>
      <c r="E1660" s="92" t="s">
        <v>54</v>
      </c>
      <c r="F1660" s="92" t="s">
        <v>201</v>
      </c>
      <c r="G1660" s="92" t="s">
        <v>189</v>
      </c>
      <c r="H1660" s="114">
        <v>48346.5</v>
      </c>
      <c r="I1660" s="114">
        <v>34502.25</v>
      </c>
      <c r="J1660" s="114">
        <v>24107.25</v>
      </c>
      <c r="K1660" s="114">
        <v>349415.75</v>
      </c>
      <c r="L1660" s="114">
        <v>130149.345</v>
      </c>
      <c r="M1660" s="114">
        <v>22761.864999999998</v>
      </c>
      <c r="N1660" s="114">
        <v>14920.625</v>
      </c>
      <c r="O1660" s="114">
        <v>3468.125</v>
      </c>
      <c r="P1660" s="114">
        <v>151.25</v>
      </c>
      <c r="Q1660" s="114">
        <v>0</v>
      </c>
    </row>
    <row r="1661" spans="1:17" hidden="1" x14ac:dyDescent="0.25">
      <c r="A1661" s="92" t="s">
        <v>11</v>
      </c>
      <c r="B1661" s="92" t="s">
        <v>12</v>
      </c>
      <c r="C1661" s="92" t="s">
        <v>48</v>
      </c>
      <c r="D1661" s="92" t="s">
        <v>182</v>
      </c>
      <c r="E1661" s="92" t="s">
        <v>54</v>
      </c>
      <c r="F1661" s="92" t="s">
        <v>196</v>
      </c>
      <c r="G1661" s="92" t="s">
        <v>189</v>
      </c>
      <c r="H1661" s="114">
        <v>0</v>
      </c>
      <c r="I1661" s="114">
        <v>0</v>
      </c>
      <c r="J1661" s="114">
        <v>0</v>
      </c>
      <c r="K1661" s="114">
        <v>0</v>
      </c>
      <c r="L1661" s="114">
        <v>0</v>
      </c>
      <c r="M1661" s="114">
        <v>0</v>
      </c>
      <c r="N1661" s="114">
        <v>0</v>
      </c>
      <c r="O1661" s="114">
        <v>0</v>
      </c>
      <c r="P1661" s="114">
        <v>0</v>
      </c>
      <c r="Q1661" s="114">
        <v>0</v>
      </c>
    </row>
    <row r="1662" spans="1:17" hidden="1" x14ac:dyDescent="0.25">
      <c r="A1662" s="92" t="s">
        <v>11</v>
      </c>
      <c r="B1662" s="92" t="s">
        <v>12</v>
      </c>
      <c r="C1662" s="92" t="s">
        <v>48</v>
      </c>
      <c r="D1662" s="92" t="s">
        <v>182</v>
      </c>
      <c r="E1662" s="92" t="s">
        <v>54</v>
      </c>
      <c r="F1662" s="92" t="s">
        <v>197</v>
      </c>
      <c r="G1662" s="92" t="s">
        <v>189</v>
      </c>
      <c r="H1662" s="114">
        <v>376208.75</v>
      </c>
      <c r="I1662" s="114">
        <v>176682.25</v>
      </c>
      <c r="J1662" s="114">
        <v>112094.5</v>
      </c>
      <c r="K1662" s="114">
        <v>216719</v>
      </c>
      <c r="L1662" s="114">
        <v>69639.25</v>
      </c>
      <c r="M1662" s="114">
        <v>2703</v>
      </c>
      <c r="N1662" s="114">
        <v>115781.375</v>
      </c>
      <c r="O1662" s="114">
        <v>268933.875</v>
      </c>
      <c r="P1662" s="114">
        <v>76805.5</v>
      </c>
      <c r="Q1662" s="114">
        <v>0</v>
      </c>
    </row>
    <row r="1663" spans="1:17" hidden="1" x14ac:dyDescent="0.25">
      <c r="A1663" s="92" t="s">
        <v>11</v>
      </c>
      <c r="B1663" s="92" t="s">
        <v>12</v>
      </c>
      <c r="C1663" s="92" t="s">
        <v>48</v>
      </c>
      <c r="D1663" s="92" t="s">
        <v>182</v>
      </c>
      <c r="E1663" s="92" t="s">
        <v>54</v>
      </c>
      <c r="F1663" s="92" t="s">
        <v>222</v>
      </c>
      <c r="G1663" s="92" t="s">
        <v>189</v>
      </c>
      <c r="H1663" s="114">
        <v>50967.5</v>
      </c>
      <c r="I1663" s="114">
        <v>62830.5</v>
      </c>
      <c r="J1663" s="114">
        <v>65278.25</v>
      </c>
      <c r="K1663" s="114">
        <v>65963.75</v>
      </c>
      <c r="L1663" s="114">
        <v>64769.75</v>
      </c>
      <c r="M1663" s="114">
        <v>60092.3</v>
      </c>
      <c r="N1663" s="114">
        <v>56296.999999999993</v>
      </c>
      <c r="O1663" s="114">
        <v>53053.8</v>
      </c>
      <c r="P1663" s="114">
        <v>24271</v>
      </c>
      <c r="Q1663" s="114">
        <v>14947</v>
      </c>
    </row>
    <row r="1664" spans="1:17" hidden="1" x14ac:dyDescent="0.25">
      <c r="A1664" s="92" t="s">
        <v>11</v>
      </c>
      <c r="B1664" s="92" t="s">
        <v>12</v>
      </c>
      <c r="C1664" s="92" t="s">
        <v>48</v>
      </c>
      <c r="D1664" s="92" t="s">
        <v>182</v>
      </c>
      <c r="E1664" s="92" t="s">
        <v>54</v>
      </c>
      <c r="F1664" s="92" t="s">
        <v>223</v>
      </c>
      <c r="G1664" s="92" t="s">
        <v>189</v>
      </c>
      <c r="H1664" s="114">
        <v>0</v>
      </c>
      <c r="I1664" s="114">
        <v>0</v>
      </c>
      <c r="J1664" s="114">
        <v>0</v>
      </c>
      <c r="K1664" s="114">
        <v>0</v>
      </c>
      <c r="L1664" s="114">
        <v>0</v>
      </c>
      <c r="M1664" s="114">
        <v>0</v>
      </c>
      <c r="N1664" s="114">
        <v>0</v>
      </c>
      <c r="O1664" s="114">
        <v>0</v>
      </c>
      <c r="P1664" s="114">
        <v>0</v>
      </c>
      <c r="Q1664" s="114">
        <v>0</v>
      </c>
    </row>
    <row r="1665" spans="1:17" hidden="1" x14ac:dyDescent="0.25">
      <c r="A1665" s="92" t="s">
        <v>11</v>
      </c>
      <c r="B1665" s="92" t="s">
        <v>12</v>
      </c>
      <c r="C1665" s="92" t="s">
        <v>48</v>
      </c>
      <c r="D1665" s="92" t="s">
        <v>182</v>
      </c>
      <c r="E1665" s="92" t="s">
        <v>54</v>
      </c>
      <c r="F1665" s="92" t="s">
        <v>266</v>
      </c>
      <c r="G1665" s="92" t="s">
        <v>189</v>
      </c>
      <c r="H1665" s="114">
        <v>0</v>
      </c>
      <c r="I1665" s="114">
        <v>0</v>
      </c>
      <c r="J1665" s="114">
        <v>0</v>
      </c>
      <c r="K1665" s="114">
        <v>0</v>
      </c>
      <c r="L1665" s="114">
        <v>0</v>
      </c>
      <c r="M1665" s="114">
        <v>0</v>
      </c>
      <c r="N1665" s="114">
        <v>0</v>
      </c>
      <c r="O1665" s="114">
        <v>0</v>
      </c>
      <c r="P1665" s="114">
        <v>0</v>
      </c>
      <c r="Q1665" s="114">
        <v>0</v>
      </c>
    </row>
    <row r="1666" spans="1:17" hidden="1" x14ac:dyDescent="0.25">
      <c r="A1666" s="92" t="s">
        <v>11</v>
      </c>
      <c r="B1666" s="92" t="s">
        <v>12</v>
      </c>
      <c r="C1666" s="92" t="s">
        <v>48</v>
      </c>
      <c r="D1666" s="92" t="s">
        <v>182</v>
      </c>
      <c r="E1666" s="92" t="s">
        <v>54</v>
      </c>
      <c r="F1666" s="92" t="s">
        <v>224</v>
      </c>
      <c r="G1666" s="92" t="s">
        <v>189</v>
      </c>
      <c r="H1666" s="114">
        <v>0</v>
      </c>
      <c r="I1666" s="114">
        <v>0</v>
      </c>
      <c r="J1666" s="114">
        <v>0</v>
      </c>
      <c r="K1666" s="114">
        <v>0</v>
      </c>
      <c r="L1666" s="114">
        <v>0</v>
      </c>
      <c r="M1666" s="114">
        <v>0</v>
      </c>
      <c r="N1666" s="114">
        <v>0</v>
      </c>
      <c r="O1666" s="114">
        <v>0</v>
      </c>
      <c r="P1666" s="114">
        <v>0</v>
      </c>
      <c r="Q1666" s="114">
        <v>0</v>
      </c>
    </row>
    <row r="1667" spans="1:17" hidden="1" x14ac:dyDescent="0.25">
      <c r="A1667" s="92" t="s">
        <v>11</v>
      </c>
      <c r="B1667" s="92" t="s">
        <v>12</v>
      </c>
      <c r="C1667" s="92" t="s">
        <v>48</v>
      </c>
      <c r="D1667" s="92" t="s">
        <v>182</v>
      </c>
      <c r="E1667" s="92" t="s">
        <v>54</v>
      </c>
      <c r="F1667" s="92" t="s">
        <v>203</v>
      </c>
      <c r="G1667" s="92" t="s">
        <v>189</v>
      </c>
      <c r="H1667" s="114">
        <v>63105.742520138097</v>
      </c>
      <c r="I1667" s="114">
        <v>93592.524165707713</v>
      </c>
      <c r="J1667" s="114">
        <v>140908.75575373994</v>
      </c>
      <c r="K1667" s="114">
        <v>208046.93354430381</v>
      </c>
      <c r="L1667" s="114">
        <v>229679.43364211739</v>
      </c>
      <c r="M1667" s="114">
        <v>188988.56955696203</v>
      </c>
      <c r="N1667" s="114">
        <v>179157.79531070197</v>
      </c>
      <c r="O1667" s="114">
        <v>184570.8281070196</v>
      </c>
      <c r="P1667" s="114">
        <v>145933.92146144997</v>
      </c>
      <c r="Q1667" s="114">
        <v>165447.22871116229</v>
      </c>
    </row>
    <row r="1668" spans="1:17" hidden="1" x14ac:dyDescent="0.25">
      <c r="A1668" s="92" t="s">
        <v>11</v>
      </c>
      <c r="B1668" s="92" t="s">
        <v>12</v>
      </c>
      <c r="C1668" s="92" t="s">
        <v>48</v>
      </c>
      <c r="D1668" s="92" t="s">
        <v>182</v>
      </c>
      <c r="E1668" s="92" t="s">
        <v>54</v>
      </c>
      <c r="F1668" s="92" t="s">
        <v>209</v>
      </c>
      <c r="G1668" s="92" t="s">
        <v>189</v>
      </c>
      <c r="H1668" s="114">
        <v>49138.25</v>
      </c>
      <c r="I1668" s="114">
        <v>76693</v>
      </c>
      <c r="J1668" s="114">
        <v>93447.5</v>
      </c>
      <c r="K1668" s="114">
        <v>93756</v>
      </c>
      <c r="L1668" s="114">
        <v>93756</v>
      </c>
      <c r="M1668" s="114">
        <v>23439</v>
      </c>
      <c r="N1668" s="114">
        <v>35158.5</v>
      </c>
      <c r="O1668" s="114">
        <v>82036.5</v>
      </c>
      <c r="P1668" s="114">
        <v>23439</v>
      </c>
      <c r="Q1668" s="114">
        <v>0</v>
      </c>
    </row>
    <row r="1669" spans="1:17" hidden="1" x14ac:dyDescent="0.25">
      <c r="A1669" s="92" t="s">
        <v>11</v>
      </c>
      <c r="B1669" s="92" t="s">
        <v>12</v>
      </c>
      <c r="C1669" s="92" t="s">
        <v>48</v>
      </c>
      <c r="D1669" s="92" t="s">
        <v>182</v>
      </c>
      <c r="E1669" s="92" t="s">
        <v>54</v>
      </c>
      <c r="F1669" s="92" t="s">
        <v>208</v>
      </c>
      <c r="G1669" s="92" t="s">
        <v>189</v>
      </c>
      <c r="H1669" s="114">
        <v>11476.950517836594</v>
      </c>
      <c r="I1669" s="114">
        <v>32487.871403912544</v>
      </c>
      <c r="J1669" s="114">
        <v>66310.576524741075</v>
      </c>
      <c r="K1669" s="114">
        <v>77150.791139240508</v>
      </c>
      <c r="L1669" s="114">
        <v>106236.40794016111</v>
      </c>
      <c r="M1669" s="114">
        <v>68331.691107594932</v>
      </c>
      <c r="N1669" s="114">
        <v>49728.458882336017</v>
      </c>
      <c r="O1669" s="114">
        <v>45962.210073360184</v>
      </c>
      <c r="P1669" s="114">
        <v>85433.480437284234</v>
      </c>
      <c r="Q1669" s="114">
        <v>97840.166858458004</v>
      </c>
    </row>
    <row r="1670" spans="1:17" hidden="1" x14ac:dyDescent="0.25">
      <c r="A1670" s="92" t="s">
        <v>11</v>
      </c>
      <c r="B1670" s="92" t="s">
        <v>12</v>
      </c>
      <c r="C1670" s="92" t="s">
        <v>48</v>
      </c>
      <c r="D1670" s="92" t="s">
        <v>182</v>
      </c>
      <c r="E1670" s="92" t="s">
        <v>54</v>
      </c>
      <c r="F1670" s="92" t="s">
        <v>202</v>
      </c>
      <c r="G1670" s="92" t="s">
        <v>189</v>
      </c>
      <c r="H1670" s="114">
        <v>81254.556962025323</v>
      </c>
      <c r="I1670" s="114">
        <v>97514.604430379753</v>
      </c>
      <c r="J1670" s="114">
        <v>125581.41772151898</v>
      </c>
      <c r="K1670" s="114">
        <v>184120.27531645569</v>
      </c>
      <c r="L1670" s="114">
        <v>408738.12341772154</v>
      </c>
      <c r="M1670" s="114">
        <v>340292.46433544304</v>
      </c>
      <c r="N1670" s="114">
        <v>278361.845806962</v>
      </c>
      <c r="O1670" s="114">
        <v>257010.18181962025</v>
      </c>
      <c r="P1670" s="114">
        <v>373751.59810126584</v>
      </c>
      <c r="Q1670" s="114">
        <v>315466.35443037975</v>
      </c>
    </row>
    <row r="1671" spans="1:17" hidden="1" x14ac:dyDescent="0.25">
      <c r="A1671" s="92" t="s">
        <v>11</v>
      </c>
      <c r="B1671" s="92" t="s">
        <v>12</v>
      </c>
      <c r="C1671" s="92" t="s">
        <v>48</v>
      </c>
      <c r="D1671" s="92" t="s">
        <v>182</v>
      </c>
      <c r="E1671" s="92" t="s">
        <v>54</v>
      </c>
      <c r="F1671" s="92" t="s">
        <v>225</v>
      </c>
      <c r="G1671" s="92" t="s">
        <v>189</v>
      </c>
      <c r="H1671" s="114">
        <v>0</v>
      </c>
      <c r="I1671" s="114">
        <v>0</v>
      </c>
      <c r="J1671" s="114">
        <v>0</v>
      </c>
      <c r="K1671" s="114">
        <v>0</v>
      </c>
      <c r="L1671" s="114">
        <v>0</v>
      </c>
      <c r="M1671" s="114">
        <v>0</v>
      </c>
      <c r="N1671" s="114">
        <v>0</v>
      </c>
      <c r="O1671" s="114">
        <v>0</v>
      </c>
      <c r="P1671" s="114">
        <v>0</v>
      </c>
      <c r="Q1671" s="114">
        <v>0</v>
      </c>
    </row>
    <row r="1672" spans="1:17" hidden="1" x14ac:dyDescent="0.25">
      <c r="A1672" s="92" t="s">
        <v>11</v>
      </c>
      <c r="B1672" s="92" t="s">
        <v>12</v>
      </c>
      <c r="C1672" s="92" t="s">
        <v>48</v>
      </c>
      <c r="D1672" s="92" t="s">
        <v>182</v>
      </c>
      <c r="E1672" s="92" t="s">
        <v>54</v>
      </c>
      <c r="F1672" s="92" t="s">
        <v>226</v>
      </c>
      <c r="G1672" s="92" t="s">
        <v>189</v>
      </c>
      <c r="H1672" s="114">
        <v>0</v>
      </c>
      <c r="I1672" s="114">
        <v>0</v>
      </c>
      <c r="J1672" s="114">
        <v>0</v>
      </c>
      <c r="K1672" s="114">
        <v>0</v>
      </c>
      <c r="L1672" s="114">
        <v>0</v>
      </c>
      <c r="M1672" s="114">
        <v>0</v>
      </c>
      <c r="N1672" s="114">
        <v>0</v>
      </c>
      <c r="O1672" s="114">
        <v>0</v>
      </c>
      <c r="P1672" s="114">
        <v>0</v>
      </c>
      <c r="Q1672" s="114">
        <v>0</v>
      </c>
    </row>
    <row r="1673" spans="1:17" hidden="1" x14ac:dyDescent="0.25">
      <c r="A1673" s="92" t="s">
        <v>11</v>
      </c>
      <c r="B1673" s="92" t="s">
        <v>12</v>
      </c>
      <c r="C1673" s="92" t="s">
        <v>48</v>
      </c>
      <c r="D1673" s="92" t="s">
        <v>182</v>
      </c>
      <c r="E1673" s="92" t="s">
        <v>54</v>
      </c>
      <c r="F1673" s="92" t="s">
        <v>206</v>
      </c>
      <c r="G1673" s="92" t="s">
        <v>189</v>
      </c>
      <c r="H1673" s="114">
        <v>0</v>
      </c>
      <c r="I1673" s="114">
        <v>0</v>
      </c>
      <c r="J1673" s="114">
        <v>0</v>
      </c>
      <c r="K1673" s="114">
        <v>0</v>
      </c>
      <c r="L1673" s="114">
        <v>0</v>
      </c>
      <c r="M1673" s="114">
        <v>0</v>
      </c>
      <c r="N1673" s="114">
        <v>0</v>
      </c>
      <c r="O1673" s="114">
        <v>0</v>
      </c>
      <c r="P1673" s="114">
        <v>0</v>
      </c>
      <c r="Q1673" s="114">
        <v>0</v>
      </c>
    </row>
    <row r="1674" spans="1:17" hidden="1" x14ac:dyDescent="0.25">
      <c r="A1674" s="92" t="s">
        <v>11</v>
      </c>
      <c r="B1674" s="92" t="s">
        <v>12</v>
      </c>
      <c r="C1674" s="92" t="s">
        <v>48</v>
      </c>
      <c r="D1674" s="92" t="s">
        <v>182</v>
      </c>
      <c r="E1674" s="92" t="s">
        <v>54</v>
      </c>
      <c r="F1674" s="92" t="s">
        <v>232</v>
      </c>
      <c r="G1674" s="92" t="s">
        <v>189</v>
      </c>
      <c r="H1674" s="114">
        <v>0</v>
      </c>
      <c r="I1674" s="114">
        <v>0</v>
      </c>
      <c r="J1674" s="114">
        <v>0</v>
      </c>
      <c r="K1674" s="114">
        <v>0</v>
      </c>
      <c r="L1674" s="114">
        <v>0</v>
      </c>
      <c r="M1674" s="114">
        <v>0</v>
      </c>
      <c r="N1674" s="114">
        <v>0</v>
      </c>
      <c r="O1674" s="114">
        <v>0</v>
      </c>
      <c r="P1674" s="114">
        <v>0</v>
      </c>
      <c r="Q1674" s="114">
        <v>0</v>
      </c>
    </row>
    <row r="1675" spans="1:17" hidden="1" x14ac:dyDescent="0.25">
      <c r="A1675" s="92" t="s">
        <v>11</v>
      </c>
      <c r="B1675" s="92" t="s">
        <v>12</v>
      </c>
      <c r="C1675" s="92" t="s">
        <v>48</v>
      </c>
      <c r="D1675" s="92" t="s">
        <v>182</v>
      </c>
      <c r="E1675" s="92" t="s">
        <v>54</v>
      </c>
      <c r="F1675" s="92" t="s">
        <v>200</v>
      </c>
      <c r="G1675" s="92" t="s">
        <v>189</v>
      </c>
      <c r="H1675" s="114">
        <v>0</v>
      </c>
      <c r="I1675" s="114">
        <v>0</v>
      </c>
      <c r="J1675" s="114">
        <v>0</v>
      </c>
      <c r="K1675" s="114">
        <v>0</v>
      </c>
      <c r="L1675" s="114">
        <v>0</v>
      </c>
      <c r="M1675" s="114">
        <v>0</v>
      </c>
      <c r="N1675" s="114">
        <v>0</v>
      </c>
      <c r="O1675" s="114">
        <v>0</v>
      </c>
      <c r="P1675" s="114">
        <v>0</v>
      </c>
      <c r="Q1675" s="114">
        <v>0</v>
      </c>
    </row>
    <row r="1676" spans="1:17" hidden="1" x14ac:dyDescent="0.25">
      <c r="A1676" s="92" t="s">
        <v>11</v>
      </c>
      <c r="B1676" s="92" t="s">
        <v>12</v>
      </c>
      <c r="C1676" s="92" t="s">
        <v>48</v>
      </c>
      <c r="D1676" s="92" t="s">
        <v>182</v>
      </c>
      <c r="E1676" s="92" t="s">
        <v>54</v>
      </c>
      <c r="F1676" s="92" t="s">
        <v>227</v>
      </c>
      <c r="G1676" s="92" t="s">
        <v>189</v>
      </c>
      <c r="H1676" s="114">
        <v>0</v>
      </c>
      <c r="I1676" s="114">
        <v>0</v>
      </c>
      <c r="J1676" s="114">
        <v>0</v>
      </c>
      <c r="K1676" s="114">
        <v>0</v>
      </c>
      <c r="L1676" s="114">
        <v>0</v>
      </c>
      <c r="M1676" s="114">
        <v>0</v>
      </c>
      <c r="N1676" s="114">
        <v>0</v>
      </c>
      <c r="O1676" s="114">
        <v>0</v>
      </c>
      <c r="P1676" s="114">
        <v>0</v>
      </c>
      <c r="Q1676" s="114">
        <v>0</v>
      </c>
    </row>
    <row r="1677" spans="1:17" hidden="1" x14ac:dyDescent="0.25">
      <c r="A1677" s="92" t="s">
        <v>11</v>
      </c>
      <c r="B1677" s="92" t="s">
        <v>12</v>
      </c>
      <c r="C1677" s="92" t="s">
        <v>48</v>
      </c>
      <c r="D1677" s="92" t="s">
        <v>182</v>
      </c>
      <c r="E1677" s="92" t="s">
        <v>54</v>
      </c>
      <c r="F1677" s="92" t="s">
        <v>228</v>
      </c>
      <c r="G1677" s="92" t="s">
        <v>189</v>
      </c>
      <c r="H1677" s="114">
        <v>0</v>
      </c>
      <c r="I1677" s="114">
        <v>0</v>
      </c>
      <c r="J1677" s="114">
        <v>0</v>
      </c>
      <c r="K1677" s="114">
        <v>0</v>
      </c>
      <c r="L1677" s="114">
        <v>0</v>
      </c>
      <c r="M1677" s="114">
        <v>0</v>
      </c>
      <c r="N1677" s="114">
        <v>0</v>
      </c>
      <c r="O1677" s="114">
        <v>0</v>
      </c>
      <c r="P1677" s="114">
        <v>0</v>
      </c>
      <c r="Q1677" s="114">
        <v>0</v>
      </c>
    </row>
    <row r="1678" spans="1:17" hidden="1" x14ac:dyDescent="0.25">
      <c r="A1678" s="92" t="s">
        <v>11</v>
      </c>
      <c r="B1678" s="92" t="s">
        <v>12</v>
      </c>
      <c r="C1678" s="92" t="s">
        <v>48</v>
      </c>
      <c r="D1678" s="92" t="s">
        <v>182</v>
      </c>
      <c r="E1678" s="92" t="s">
        <v>54</v>
      </c>
      <c r="F1678" s="92" t="s">
        <v>195</v>
      </c>
      <c r="G1678" s="92" t="s">
        <v>189</v>
      </c>
      <c r="H1678" s="114">
        <v>0</v>
      </c>
      <c r="I1678" s="114">
        <v>0</v>
      </c>
      <c r="J1678" s="114">
        <v>0</v>
      </c>
      <c r="K1678" s="114">
        <v>0</v>
      </c>
      <c r="L1678" s="114">
        <v>0</v>
      </c>
      <c r="M1678" s="114">
        <v>0</v>
      </c>
      <c r="N1678" s="114">
        <v>0</v>
      </c>
      <c r="O1678" s="114">
        <v>0</v>
      </c>
      <c r="P1678" s="114">
        <v>0</v>
      </c>
      <c r="Q1678" s="114">
        <v>0</v>
      </c>
    </row>
    <row r="1679" spans="1:17" hidden="1" x14ac:dyDescent="0.25">
      <c r="A1679" s="92" t="s">
        <v>11</v>
      </c>
      <c r="B1679" s="92" t="s">
        <v>12</v>
      </c>
      <c r="C1679" s="92" t="s">
        <v>48</v>
      </c>
      <c r="D1679" s="92" t="s">
        <v>182</v>
      </c>
      <c r="E1679" s="92" t="s">
        <v>54</v>
      </c>
      <c r="F1679" s="92" t="s">
        <v>192</v>
      </c>
      <c r="G1679" s="92" t="s">
        <v>189</v>
      </c>
      <c r="H1679" s="114">
        <v>0</v>
      </c>
      <c r="I1679" s="114">
        <v>0</v>
      </c>
      <c r="J1679" s="114">
        <v>0</v>
      </c>
      <c r="K1679" s="114">
        <v>0</v>
      </c>
      <c r="L1679" s="114">
        <v>0</v>
      </c>
      <c r="M1679" s="114">
        <v>0</v>
      </c>
      <c r="N1679" s="114">
        <v>0</v>
      </c>
      <c r="O1679" s="114">
        <v>0</v>
      </c>
      <c r="P1679" s="114">
        <v>0</v>
      </c>
      <c r="Q1679" s="114">
        <v>0</v>
      </c>
    </row>
    <row r="1680" spans="1:17" hidden="1" x14ac:dyDescent="0.25">
      <c r="A1680" s="92" t="s">
        <v>11</v>
      </c>
      <c r="B1680" s="92" t="s">
        <v>12</v>
      </c>
      <c r="C1680" s="92" t="s">
        <v>48</v>
      </c>
      <c r="D1680" s="92" t="s">
        <v>182</v>
      </c>
      <c r="E1680" s="92" t="s">
        <v>54</v>
      </c>
      <c r="F1680" s="92" t="s">
        <v>229</v>
      </c>
      <c r="G1680" s="92" t="s">
        <v>189</v>
      </c>
      <c r="H1680" s="114">
        <v>0</v>
      </c>
      <c r="I1680" s="114">
        <v>0</v>
      </c>
      <c r="J1680" s="114">
        <v>0</v>
      </c>
      <c r="K1680" s="114">
        <v>0</v>
      </c>
      <c r="L1680" s="114">
        <v>0</v>
      </c>
      <c r="M1680" s="114">
        <v>0</v>
      </c>
      <c r="N1680" s="114">
        <v>0</v>
      </c>
      <c r="O1680" s="114">
        <v>0</v>
      </c>
      <c r="P1680" s="114">
        <v>0</v>
      </c>
      <c r="Q1680" s="114">
        <v>0</v>
      </c>
    </row>
    <row r="1681" spans="1:17" hidden="1" x14ac:dyDescent="0.25">
      <c r="A1681" s="92" t="s">
        <v>11</v>
      </c>
      <c r="B1681" s="92" t="s">
        <v>12</v>
      </c>
      <c r="C1681" s="92" t="s">
        <v>48</v>
      </c>
      <c r="D1681" s="92" t="s">
        <v>182</v>
      </c>
      <c r="E1681" s="92" t="s">
        <v>54</v>
      </c>
      <c r="F1681" s="92" t="s">
        <v>198</v>
      </c>
      <c r="G1681" s="92" t="s">
        <v>189</v>
      </c>
      <c r="H1681" s="114">
        <v>0</v>
      </c>
      <c r="I1681" s="114">
        <v>0</v>
      </c>
      <c r="J1681" s="114">
        <v>0</v>
      </c>
      <c r="K1681" s="114">
        <v>0</v>
      </c>
      <c r="L1681" s="114">
        <v>0</v>
      </c>
      <c r="M1681" s="114">
        <v>0</v>
      </c>
      <c r="N1681" s="114">
        <v>0</v>
      </c>
      <c r="O1681" s="114">
        <v>0</v>
      </c>
      <c r="P1681" s="114">
        <v>0</v>
      </c>
      <c r="Q1681" s="114">
        <v>0</v>
      </c>
    </row>
    <row r="1682" spans="1:17" hidden="1" x14ac:dyDescent="0.25">
      <c r="A1682" s="92" t="s">
        <v>11</v>
      </c>
      <c r="B1682" s="92" t="s">
        <v>12</v>
      </c>
      <c r="C1682" s="92" t="s">
        <v>48</v>
      </c>
      <c r="D1682" s="92" t="s">
        <v>182</v>
      </c>
      <c r="E1682" s="92" t="s">
        <v>54</v>
      </c>
      <c r="F1682" s="92" t="s">
        <v>230</v>
      </c>
      <c r="G1682" s="92" t="s">
        <v>189</v>
      </c>
      <c r="H1682" s="114">
        <v>0</v>
      </c>
      <c r="I1682" s="114">
        <v>0</v>
      </c>
      <c r="J1682" s="114">
        <v>0</v>
      </c>
      <c r="K1682" s="114">
        <v>0</v>
      </c>
      <c r="L1682" s="114">
        <v>0</v>
      </c>
      <c r="M1682" s="114">
        <v>0</v>
      </c>
      <c r="N1682" s="114">
        <v>0</v>
      </c>
      <c r="O1682" s="114">
        <v>0</v>
      </c>
      <c r="P1682" s="114">
        <v>0</v>
      </c>
      <c r="Q1682" s="114">
        <v>0</v>
      </c>
    </row>
    <row r="1683" spans="1:17" hidden="1" x14ac:dyDescent="0.25">
      <c r="A1683" s="92" t="s">
        <v>11</v>
      </c>
      <c r="B1683" s="92" t="s">
        <v>12</v>
      </c>
      <c r="C1683" s="92" t="s">
        <v>48</v>
      </c>
      <c r="D1683" s="92" t="s">
        <v>182</v>
      </c>
      <c r="E1683" s="92" t="s">
        <v>54</v>
      </c>
      <c r="F1683" s="92" t="s">
        <v>210</v>
      </c>
      <c r="G1683" s="92" t="s">
        <v>189</v>
      </c>
      <c r="H1683" s="114">
        <v>0</v>
      </c>
      <c r="I1683" s="114">
        <v>0</v>
      </c>
      <c r="J1683" s="114">
        <v>0</v>
      </c>
      <c r="K1683" s="114">
        <v>0</v>
      </c>
      <c r="L1683" s="114">
        <v>0</v>
      </c>
      <c r="M1683" s="114">
        <v>0</v>
      </c>
      <c r="N1683" s="114">
        <v>0</v>
      </c>
      <c r="O1683" s="114">
        <v>0</v>
      </c>
      <c r="P1683" s="114">
        <v>0</v>
      </c>
      <c r="Q1683" s="114">
        <v>0</v>
      </c>
    </row>
    <row r="1684" spans="1:17" hidden="1" x14ac:dyDescent="0.25">
      <c r="A1684" s="92" t="s">
        <v>11</v>
      </c>
      <c r="B1684" s="92" t="s">
        <v>12</v>
      </c>
      <c r="C1684" s="92" t="s">
        <v>48</v>
      </c>
      <c r="D1684" s="92" t="s">
        <v>182</v>
      </c>
      <c r="E1684" s="92" t="s">
        <v>54</v>
      </c>
      <c r="F1684" s="92" t="s">
        <v>191</v>
      </c>
      <c r="G1684" s="92" t="s">
        <v>189</v>
      </c>
      <c r="H1684" s="114">
        <v>0</v>
      </c>
      <c r="I1684" s="114">
        <v>0</v>
      </c>
      <c r="J1684" s="114">
        <v>0</v>
      </c>
      <c r="K1684" s="114">
        <v>0</v>
      </c>
      <c r="L1684" s="114">
        <v>0</v>
      </c>
      <c r="M1684" s="114">
        <v>0</v>
      </c>
      <c r="N1684" s="114">
        <v>0</v>
      </c>
      <c r="O1684" s="114">
        <v>0</v>
      </c>
      <c r="P1684" s="114">
        <v>0</v>
      </c>
      <c r="Q1684" s="114">
        <v>0</v>
      </c>
    </row>
    <row r="1685" spans="1:17" hidden="1" x14ac:dyDescent="0.25">
      <c r="A1685" s="92" t="s">
        <v>11</v>
      </c>
      <c r="B1685" s="92" t="s">
        <v>12</v>
      </c>
      <c r="C1685" s="92" t="s">
        <v>48</v>
      </c>
      <c r="D1685" s="92" t="s">
        <v>182</v>
      </c>
      <c r="E1685" s="92" t="s">
        <v>54</v>
      </c>
      <c r="F1685" s="92" t="s">
        <v>231</v>
      </c>
      <c r="G1685" s="92" t="s">
        <v>189</v>
      </c>
      <c r="H1685" s="114">
        <v>0</v>
      </c>
      <c r="I1685" s="114">
        <v>0</v>
      </c>
      <c r="J1685" s="114">
        <v>0</v>
      </c>
      <c r="K1685" s="114">
        <v>0</v>
      </c>
      <c r="L1685" s="114">
        <v>0</v>
      </c>
      <c r="M1685" s="114">
        <v>0</v>
      </c>
      <c r="N1685" s="114">
        <v>0</v>
      </c>
      <c r="O1685" s="114">
        <v>0</v>
      </c>
      <c r="P1685" s="114">
        <v>0</v>
      </c>
      <c r="Q1685" s="114">
        <v>0</v>
      </c>
    </row>
    <row r="1686" spans="1:17" hidden="1" x14ac:dyDescent="0.25">
      <c r="A1686" s="92" t="s">
        <v>11</v>
      </c>
      <c r="B1686" s="92" t="s">
        <v>12</v>
      </c>
      <c r="C1686" s="92" t="s">
        <v>48</v>
      </c>
      <c r="D1686" s="92" t="s">
        <v>182</v>
      </c>
      <c r="E1686" s="92" t="s">
        <v>54</v>
      </c>
      <c r="F1686" s="92" t="s">
        <v>190</v>
      </c>
      <c r="G1686" s="92" t="s">
        <v>189</v>
      </c>
      <c r="H1686" s="114">
        <v>0</v>
      </c>
      <c r="I1686" s="114">
        <v>0</v>
      </c>
      <c r="J1686" s="114">
        <v>0</v>
      </c>
      <c r="K1686" s="114">
        <v>0</v>
      </c>
      <c r="L1686" s="114">
        <v>0</v>
      </c>
      <c r="M1686" s="114">
        <v>0</v>
      </c>
      <c r="N1686" s="114">
        <v>0</v>
      </c>
      <c r="O1686" s="114">
        <v>0</v>
      </c>
      <c r="P1686" s="114">
        <v>0</v>
      </c>
      <c r="Q1686" s="114">
        <v>0</v>
      </c>
    </row>
    <row r="1687" spans="1:17" hidden="1" x14ac:dyDescent="0.25">
      <c r="A1687" s="92" t="s">
        <v>11</v>
      </c>
      <c r="B1687" s="92" t="s">
        <v>12</v>
      </c>
      <c r="C1687" s="92" t="s">
        <v>48</v>
      </c>
      <c r="D1687" s="92" t="s">
        <v>184</v>
      </c>
      <c r="E1687" s="92" t="s">
        <v>45</v>
      </c>
      <c r="F1687" s="92" t="s">
        <v>207</v>
      </c>
      <c r="G1687" s="92" t="s">
        <v>189</v>
      </c>
      <c r="H1687" s="114">
        <v>0</v>
      </c>
      <c r="I1687" s="114">
        <v>0</v>
      </c>
      <c r="J1687" s="114">
        <v>0</v>
      </c>
      <c r="K1687" s="114">
        <v>0</v>
      </c>
      <c r="L1687" s="114">
        <v>0</v>
      </c>
      <c r="M1687" s="114">
        <v>0</v>
      </c>
      <c r="N1687" s="114">
        <v>0</v>
      </c>
      <c r="O1687" s="114">
        <v>0</v>
      </c>
      <c r="P1687" s="114">
        <v>0</v>
      </c>
      <c r="Q1687" s="114">
        <v>0</v>
      </c>
    </row>
    <row r="1688" spans="1:17" hidden="1" x14ac:dyDescent="0.25">
      <c r="A1688" s="92" t="s">
        <v>11</v>
      </c>
      <c r="B1688" s="92" t="s">
        <v>12</v>
      </c>
      <c r="C1688" s="92" t="s">
        <v>48</v>
      </c>
      <c r="D1688" s="92" t="s">
        <v>184</v>
      </c>
      <c r="E1688" s="92" t="s">
        <v>45</v>
      </c>
      <c r="F1688" s="92" t="s">
        <v>218</v>
      </c>
      <c r="G1688" s="92" t="s">
        <v>189</v>
      </c>
      <c r="H1688" s="114">
        <v>0</v>
      </c>
      <c r="I1688" s="114">
        <v>0</v>
      </c>
      <c r="J1688" s="114">
        <v>0</v>
      </c>
      <c r="K1688" s="114">
        <v>0</v>
      </c>
      <c r="L1688" s="114">
        <v>0</v>
      </c>
      <c r="M1688" s="114">
        <v>0</v>
      </c>
      <c r="N1688" s="114">
        <v>0</v>
      </c>
      <c r="O1688" s="114">
        <v>0</v>
      </c>
      <c r="P1688" s="114">
        <v>0</v>
      </c>
      <c r="Q1688" s="114">
        <v>0</v>
      </c>
    </row>
    <row r="1689" spans="1:17" hidden="1" x14ac:dyDescent="0.25">
      <c r="A1689" s="92" t="s">
        <v>11</v>
      </c>
      <c r="B1689" s="92" t="s">
        <v>12</v>
      </c>
      <c r="C1689" s="92" t="s">
        <v>48</v>
      </c>
      <c r="D1689" s="92" t="s">
        <v>184</v>
      </c>
      <c r="E1689" s="92" t="s">
        <v>45</v>
      </c>
      <c r="F1689" s="92" t="s">
        <v>194</v>
      </c>
      <c r="G1689" s="92" t="s">
        <v>189</v>
      </c>
      <c r="H1689" s="114">
        <v>0</v>
      </c>
      <c r="I1689" s="114">
        <v>0</v>
      </c>
      <c r="J1689" s="114">
        <v>0</v>
      </c>
      <c r="K1689" s="114">
        <v>0</v>
      </c>
      <c r="L1689" s="114">
        <v>0</v>
      </c>
      <c r="M1689" s="114">
        <v>0</v>
      </c>
      <c r="N1689" s="114">
        <v>0</v>
      </c>
      <c r="O1689" s="114">
        <v>0</v>
      </c>
      <c r="P1689" s="114">
        <v>0</v>
      </c>
      <c r="Q1689" s="114">
        <v>0</v>
      </c>
    </row>
    <row r="1690" spans="1:17" hidden="1" x14ac:dyDescent="0.25">
      <c r="A1690" s="92" t="s">
        <v>11</v>
      </c>
      <c r="B1690" s="92" t="s">
        <v>12</v>
      </c>
      <c r="C1690" s="92" t="s">
        <v>48</v>
      </c>
      <c r="D1690" s="92" t="s">
        <v>184</v>
      </c>
      <c r="E1690" s="92" t="s">
        <v>45</v>
      </c>
      <c r="F1690" s="92" t="s">
        <v>205</v>
      </c>
      <c r="G1690" s="92" t="s">
        <v>189</v>
      </c>
      <c r="H1690" s="114">
        <v>0</v>
      </c>
      <c r="I1690" s="114">
        <v>0</v>
      </c>
      <c r="J1690" s="114">
        <v>0</v>
      </c>
      <c r="K1690" s="114">
        <v>0</v>
      </c>
      <c r="L1690" s="114">
        <v>0</v>
      </c>
      <c r="M1690" s="114">
        <v>0</v>
      </c>
      <c r="N1690" s="114">
        <v>0</v>
      </c>
      <c r="O1690" s="114">
        <v>0</v>
      </c>
      <c r="P1690" s="114">
        <v>0</v>
      </c>
      <c r="Q1690" s="114">
        <v>0</v>
      </c>
    </row>
    <row r="1691" spans="1:17" hidden="1" x14ac:dyDescent="0.25">
      <c r="A1691" s="92" t="s">
        <v>11</v>
      </c>
      <c r="B1691" s="92" t="s">
        <v>12</v>
      </c>
      <c r="C1691" s="92" t="s">
        <v>48</v>
      </c>
      <c r="D1691" s="92" t="s">
        <v>184</v>
      </c>
      <c r="E1691" s="92" t="s">
        <v>45</v>
      </c>
      <c r="F1691" s="92" t="s">
        <v>204</v>
      </c>
      <c r="G1691" s="92" t="s">
        <v>189</v>
      </c>
      <c r="H1691" s="114">
        <v>0</v>
      </c>
      <c r="I1691" s="114">
        <v>0</v>
      </c>
      <c r="J1691" s="114">
        <v>0</v>
      </c>
      <c r="K1691" s="114">
        <v>0</v>
      </c>
      <c r="L1691" s="114">
        <v>0</v>
      </c>
      <c r="M1691" s="114">
        <v>0</v>
      </c>
      <c r="N1691" s="114">
        <v>0</v>
      </c>
      <c r="O1691" s="114">
        <v>0</v>
      </c>
      <c r="P1691" s="114">
        <v>0</v>
      </c>
      <c r="Q1691" s="114">
        <v>0</v>
      </c>
    </row>
    <row r="1692" spans="1:17" hidden="1" x14ac:dyDescent="0.25">
      <c r="A1692" s="92" t="s">
        <v>11</v>
      </c>
      <c r="B1692" s="92" t="s">
        <v>12</v>
      </c>
      <c r="C1692" s="92" t="s">
        <v>48</v>
      </c>
      <c r="D1692" s="92" t="s">
        <v>184</v>
      </c>
      <c r="E1692" s="92" t="s">
        <v>45</v>
      </c>
      <c r="F1692" s="92" t="s">
        <v>199</v>
      </c>
      <c r="G1692" s="92" t="s">
        <v>189</v>
      </c>
      <c r="H1692" s="114">
        <v>0</v>
      </c>
      <c r="I1692" s="114">
        <v>0</v>
      </c>
      <c r="J1692" s="114">
        <v>0</v>
      </c>
      <c r="K1692" s="114">
        <v>0</v>
      </c>
      <c r="L1692" s="114">
        <v>0</v>
      </c>
      <c r="M1692" s="114">
        <v>0</v>
      </c>
      <c r="N1692" s="114">
        <v>0</v>
      </c>
      <c r="O1692" s="114">
        <v>0</v>
      </c>
      <c r="P1692" s="114">
        <v>0</v>
      </c>
      <c r="Q1692" s="114">
        <v>0</v>
      </c>
    </row>
    <row r="1693" spans="1:17" hidden="1" x14ac:dyDescent="0.25">
      <c r="A1693" s="92" t="s">
        <v>11</v>
      </c>
      <c r="B1693" s="92" t="s">
        <v>12</v>
      </c>
      <c r="C1693" s="92" t="s">
        <v>48</v>
      </c>
      <c r="D1693" s="92" t="s">
        <v>184</v>
      </c>
      <c r="E1693" s="92" t="s">
        <v>45</v>
      </c>
      <c r="F1693" s="92" t="s">
        <v>233</v>
      </c>
      <c r="G1693" s="92" t="s">
        <v>189</v>
      </c>
      <c r="H1693" s="114">
        <v>0</v>
      </c>
      <c r="I1693" s="114">
        <v>0</v>
      </c>
      <c r="J1693" s="114">
        <v>0</v>
      </c>
      <c r="K1693" s="114">
        <v>0</v>
      </c>
      <c r="L1693" s="114">
        <v>0</v>
      </c>
      <c r="M1693" s="114">
        <v>0</v>
      </c>
      <c r="N1693" s="114">
        <v>0</v>
      </c>
      <c r="O1693" s="114">
        <v>0</v>
      </c>
      <c r="P1693" s="114">
        <v>0</v>
      </c>
      <c r="Q1693" s="114">
        <v>0</v>
      </c>
    </row>
    <row r="1694" spans="1:17" hidden="1" x14ac:dyDescent="0.25">
      <c r="A1694" s="92" t="s">
        <v>11</v>
      </c>
      <c r="B1694" s="92" t="s">
        <v>12</v>
      </c>
      <c r="C1694" s="92" t="s">
        <v>48</v>
      </c>
      <c r="D1694" s="92" t="s">
        <v>184</v>
      </c>
      <c r="E1694" s="92" t="s">
        <v>45</v>
      </c>
      <c r="F1694" s="92" t="s">
        <v>220</v>
      </c>
      <c r="G1694" s="92" t="s">
        <v>189</v>
      </c>
      <c r="H1694" s="114">
        <v>0</v>
      </c>
      <c r="I1694" s="114">
        <v>0</v>
      </c>
      <c r="J1694" s="114">
        <v>0</v>
      </c>
      <c r="K1694" s="114">
        <v>0</v>
      </c>
      <c r="L1694" s="114">
        <v>0</v>
      </c>
      <c r="M1694" s="114">
        <v>0</v>
      </c>
      <c r="N1694" s="114">
        <v>0</v>
      </c>
      <c r="O1694" s="114">
        <v>0</v>
      </c>
      <c r="P1694" s="114">
        <v>0</v>
      </c>
      <c r="Q1694" s="114">
        <v>0</v>
      </c>
    </row>
    <row r="1695" spans="1:17" hidden="1" x14ac:dyDescent="0.25">
      <c r="A1695" s="92" t="s">
        <v>11</v>
      </c>
      <c r="B1695" s="92" t="s">
        <v>12</v>
      </c>
      <c r="C1695" s="92" t="s">
        <v>48</v>
      </c>
      <c r="D1695" s="92" t="s">
        <v>184</v>
      </c>
      <c r="E1695" s="92" t="s">
        <v>45</v>
      </c>
      <c r="F1695" s="92" t="s">
        <v>221</v>
      </c>
      <c r="G1695" s="92" t="s">
        <v>189</v>
      </c>
      <c r="H1695" s="114">
        <v>0</v>
      </c>
      <c r="I1695" s="114">
        <v>0</v>
      </c>
      <c r="J1695" s="114">
        <v>0</v>
      </c>
      <c r="K1695" s="114">
        <v>0</v>
      </c>
      <c r="L1695" s="114">
        <v>0</v>
      </c>
      <c r="M1695" s="114">
        <v>0</v>
      </c>
      <c r="N1695" s="114">
        <v>0</v>
      </c>
      <c r="O1695" s="114">
        <v>0</v>
      </c>
      <c r="P1695" s="114">
        <v>0</v>
      </c>
      <c r="Q1695" s="114">
        <v>0</v>
      </c>
    </row>
    <row r="1696" spans="1:17" hidden="1" x14ac:dyDescent="0.25">
      <c r="A1696" s="92" t="s">
        <v>11</v>
      </c>
      <c r="B1696" s="92" t="s">
        <v>12</v>
      </c>
      <c r="C1696" s="92" t="s">
        <v>48</v>
      </c>
      <c r="D1696" s="92" t="s">
        <v>184</v>
      </c>
      <c r="E1696" s="92" t="s">
        <v>45</v>
      </c>
      <c r="F1696" s="92" t="s">
        <v>201</v>
      </c>
      <c r="G1696" s="92" t="s">
        <v>189</v>
      </c>
      <c r="H1696" s="114">
        <v>0</v>
      </c>
      <c r="I1696" s="114">
        <v>0</v>
      </c>
      <c r="J1696" s="114">
        <v>0</v>
      </c>
      <c r="K1696" s="114">
        <v>0</v>
      </c>
      <c r="L1696" s="114">
        <v>0</v>
      </c>
      <c r="M1696" s="114">
        <v>0</v>
      </c>
      <c r="N1696" s="114">
        <v>0</v>
      </c>
      <c r="O1696" s="114">
        <v>0</v>
      </c>
      <c r="P1696" s="114">
        <v>0</v>
      </c>
      <c r="Q1696" s="114">
        <v>0</v>
      </c>
    </row>
    <row r="1697" spans="1:17" hidden="1" x14ac:dyDescent="0.25">
      <c r="A1697" s="92" t="s">
        <v>11</v>
      </c>
      <c r="B1697" s="92" t="s">
        <v>12</v>
      </c>
      <c r="C1697" s="92" t="s">
        <v>48</v>
      </c>
      <c r="D1697" s="92" t="s">
        <v>184</v>
      </c>
      <c r="E1697" s="92" t="s">
        <v>45</v>
      </c>
      <c r="F1697" s="92" t="s">
        <v>196</v>
      </c>
      <c r="G1697" s="92" t="s">
        <v>189</v>
      </c>
      <c r="H1697" s="114">
        <v>0</v>
      </c>
      <c r="I1697" s="114">
        <v>0</v>
      </c>
      <c r="J1697" s="114">
        <v>0</v>
      </c>
      <c r="K1697" s="114">
        <v>0</v>
      </c>
      <c r="L1697" s="114">
        <v>0</v>
      </c>
      <c r="M1697" s="114">
        <v>0</v>
      </c>
      <c r="N1697" s="114">
        <v>0</v>
      </c>
      <c r="O1697" s="114">
        <v>0</v>
      </c>
      <c r="P1697" s="114">
        <v>0</v>
      </c>
      <c r="Q1697" s="114">
        <v>0</v>
      </c>
    </row>
    <row r="1698" spans="1:17" hidden="1" x14ac:dyDescent="0.25">
      <c r="A1698" s="92" t="s">
        <v>11</v>
      </c>
      <c r="B1698" s="92" t="s">
        <v>12</v>
      </c>
      <c r="C1698" s="92" t="s">
        <v>48</v>
      </c>
      <c r="D1698" s="92" t="s">
        <v>184</v>
      </c>
      <c r="E1698" s="92" t="s">
        <v>45</v>
      </c>
      <c r="F1698" s="92" t="s">
        <v>197</v>
      </c>
      <c r="G1698" s="92" t="s">
        <v>189</v>
      </c>
      <c r="H1698" s="114">
        <v>0</v>
      </c>
      <c r="I1698" s="114">
        <v>0</v>
      </c>
      <c r="J1698" s="114">
        <v>0</v>
      </c>
      <c r="K1698" s="114">
        <v>0</v>
      </c>
      <c r="L1698" s="114">
        <v>0</v>
      </c>
      <c r="M1698" s="114">
        <v>0</v>
      </c>
      <c r="N1698" s="114">
        <v>0</v>
      </c>
      <c r="O1698" s="114">
        <v>0</v>
      </c>
      <c r="P1698" s="114">
        <v>0</v>
      </c>
      <c r="Q1698" s="114">
        <v>0</v>
      </c>
    </row>
    <row r="1699" spans="1:17" hidden="1" x14ac:dyDescent="0.25">
      <c r="A1699" s="92" t="s">
        <v>11</v>
      </c>
      <c r="B1699" s="92" t="s">
        <v>12</v>
      </c>
      <c r="C1699" s="92" t="s">
        <v>48</v>
      </c>
      <c r="D1699" s="92" t="s">
        <v>184</v>
      </c>
      <c r="E1699" s="92" t="s">
        <v>45</v>
      </c>
      <c r="F1699" s="92" t="s">
        <v>222</v>
      </c>
      <c r="G1699" s="92" t="s">
        <v>189</v>
      </c>
      <c r="H1699" s="114">
        <v>0</v>
      </c>
      <c r="I1699" s="114">
        <v>0</v>
      </c>
      <c r="J1699" s="114">
        <v>0</v>
      </c>
      <c r="K1699" s="114">
        <v>0</v>
      </c>
      <c r="L1699" s="114">
        <v>0</v>
      </c>
      <c r="M1699" s="114">
        <v>0</v>
      </c>
      <c r="N1699" s="114">
        <v>0</v>
      </c>
      <c r="O1699" s="114">
        <v>0</v>
      </c>
      <c r="P1699" s="114">
        <v>0</v>
      </c>
      <c r="Q1699" s="114">
        <v>0</v>
      </c>
    </row>
    <row r="1700" spans="1:17" hidden="1" x14ac:dyDescent="0.25">
      <c r="A1700" s="92" t="s">
        <v>11</v>
      </c>
      <c r="B1700" s="92" t="s">
        <v>12</v>
      </c>
      <c r="C1700" s="92" t="s">
        <v>48</v>
      </c>
      <c r="D1700" s="92" t="s">
        <v>184</v>
      </c>
      <c r="E1700" s="92" t="s">
        <v>45</v>
      </c>
      <c r="F1700" s="92" t="s">
        <v>223</v>
      </c>
      <c r="G1700" s="92" t="s">
        <v>189</v>
      </c>
      <c r="H1700" s="114">
        <v>0</v>
      </c>
      <c r="I1700" s="114">
        <v>0</v>
      </c>
      <c r="J1700" s="114">
        <v>0</v>
      </c>
      <c r="K1700" s="114">
        <v>0</v>
      </c>
      <c r="L1700" s="114">
        <v>0</v>
      </c>
      <c r="M1700" s="114">
        <v>0</v>
      </c>
      <c r="N1700" s="114">
        <v>0</v>
      </c>
      <c r="O1700" s="114">
        <v>0</v>
      </c>
      <c r="P1700" s="114">
        <v>0</v>
      </c>
      <c r="Q1700" s="114">
        <v>0</v>
      </c>
    </row>
    <row r="1701" spans="1:17" hidden="1" x14ac:dyDescent="0.25">
      <c r="A1701" s="92" t="s">
        <v>11</v>
      </c>
      <c r="B1701" s="92" t="s">
        <v>12</v>
      </c>
      <c r="C1701" s="92" t="s">
        <v>48</v>
      </c>
      <c r="D1701" s="92" t="s">
        <v>184</v>
      </c>
      <c r="E1701" s="92" t="s">
        <v>45</v>
      </c>
      <c r="F1701" s="92" t="s">
        <v>266</v>
      </c>
      <c r="G1701" s="92" t="s">
        <v>189</v>
      </c>
      <c r="H1701" s="114">
        <v>0</v>
      </c>
      <c r="I1701" s="114">
        <v>0</v>
      </c>
      <c r="J1701" s="114">
        <v>0</v>
      </c>
      <c r="K1701" s="114">
        <v>0</v>
      </c>
      <c r="L1701" s="114">
        <v>0</v>
      </c>
      <c r="M1701" s="114">
        <v>0</v>
      </c>
      <c r="N1701" s="114">
        <v>0</v>
      </c>
      <c r="O1701" s="114">
        <v>0</v>
      </c>
      <c r="P1701" s="114">
        <v>0</v>
      </c>
      <c r="Q1701" s="114">
        <v>0</v>
      </c>
    </row>
    <row r="1702" spans="1:17" hidden="1" x14ac:dyDescent="0.25">
      <c r="A1702" s="92" t="s">
        <v>11</v>
      </c>
      <c r="B1702" s="92" t="s">
        <v>12</v>
      </c>
      <c r="C1702" s="92" t="s">
        <v>48</v>
      </c>
      <c r="D1702" s="92" t="s">
        <v>184</v>
      </c>
      <c r="E1702" s="92" t="s">
        <v>45</v>
      </c>
      <c r="F1702" s="92" t="s">
        <v>224</v>
      </c>
      <c r="G1702" s="92" t="s">
        <v>189</v>
      </c>
      <c r="H1702" s="114">
        <v>0</v>
      </c>
      <c r="I1702" s="114">
        <v>0</v>
      </c>
      <c r="J1702" s="114">
        <v>0</v>
      </c>
      <c r="K1702" s="114">
        <v>0</v>
      </c>
      <c r="L1702" s="114">
        <v>0</v>
      </c>
      <c r="M1702" s="114">
        <v>0</v>
      </c>
      <c r="N1702" s="114">
        <v>0</v>
      </c>
      <c r="O1702" s="114">
        <v>0</v>
      </c>
      <c r="P1702" s="114">
        <v>0</v>
      </c>
      <c r="Q1702" s="114">
        <v>0</v>
      </c>
    </row>
    <row r="1703" spans="1:17" hidden="1" x14ac:dyDescent="0.25">
      <c r="A1703" s="92" t="s">
        <v>11</v>
      </c>
      <c r="B1703" s="92" t="s">
        <v>12</v>
      </c>
      <c r="C1703" s="92" t="s">
        <v>48</v>
      </c>
      <c r="D1703" s="92" t="s">
        <v>184</v>
      </c>
      <c r="E1703" s="92" t="s">
        <v>45</v>
      </c>
      <c r="F1703" s="92" t="s">
        <v>203</v>
      </c>
      <c r="G1703" s="92" t="s">
        <v>189</v>
      </c>
      <c r="H1703" s="114">
        <v>0</v>
      </c>
      <c r="I1703" s="114">
        <v>0</v>
      </c>
      <c r="J1703" s="114">
        <v>0</v>
      </c>
      <c r="K1703" s="114">
        <v>0</v>
      </c>
      <c r="L1703" s="114">
        <v>31662.75</v>
      </c>
      <c r="M1703" s="114">
        <v>16569.25</v>
      </c>
      <c r="N1703" s="114">
        <v>5125.75</v>
      </c>
      <c r="O1703" s="114">
        <v>1266.75</v>
      </c>
      <c r="P1703" s="114">
        <v>75.5</v>
      </c>
      <c r="Q1703" s="114">
        <v>0</v>
      </c>
    </row>
    <row r="1704" spans="1:17" hidden="1" x14ac:dyDescent="0.25">
      <c r="A1704" s="92" t="s">
        <v>11</v>
      </c>
      <c r="B1704" s="92" t="s">
        <v>12</v>
      </c>
      <c r="C1704" s="92" t="s">
        <v>48</v>
      </c>
      <c r="D1704" s="92" t="s">
        <v>184</v>
      </c>
      <c r="E1704" s="92" t="s">
        <v>45</v>
      </c>
      <c r="F1704" s="92" t="s">
        <v>209</v>
      </c>
      <c r="G1704" s="92" t="s">
        <v>189</v>
      </c>
      <c r="H1704" s="114">
        <v>43965.75</v>
      </c>
      <c r="I1704" s="114">
        <v>45875.25</v>
      </c>
      <c r="J1704" s="114">
        <v>58032.5</v>
      </c>
      <c r="K1704" s="114">
        <v>60384</v>
      </c>
      <c r="L1704" s="114">
        <v>117645</v>
      </c>
      <c r="M1704" s="114">
        <v>138556</v>
      </c>
      <c r="N1704" s="114">
        <v>99401.25</v>
      </c>
      <c r="O1704" s="114">
        <v>46384.25</v>
      </c>
      <c r="P1704" s="114">
        <v>13423.75</v>
      </c>
      <c r="Q1704" s="114">
        <v>1713.75</v>
      </c>
    </row>
    <row r="1705" spans="1:17" hidden="1" x14ac:dyDescent="0.25">
      <c r="A1705" s="92" t="s">
        <v>11</v>
      </c>
      <c r="B1705" s="92" t="s">
        <v>12</v>
      </c>
      <c r="C1705" s="92" t="s">
        <v>48</v>
      </c>
      <c r="D1705" s="92" t="s">
        <v>184</v>
      </c>
      <c r="E1705" s="92" t="s">
        <v>45</v>
      </c>
      <c r="F1705" s="92" t="s">
        <v>208</v>
      </c>
      <c r="G1705" s="92" t="s">
        <v>189</v>
      </c>
      <c r="H1705" s="114">
        <v>47390</v>
      </c>
      <c r="I1705" s="114">
        <v>65641.75</v>
      </c>
      <c r="J1705" s="114">
        <v>52071</v>
      </c>
      <c r="K1705" s="114">
        <v>104586</v>
      </c>
      <c r="L1705" s="114">
        <v>120341.5</v>
      </c>
      <c r="M1705" s="114">
        <v>79288.25</v>
      </c>
      <c r="N1705" s="114">
        <v>41642.875</v>
      </c>
      <c r="O1705" s="114">
        <v>9061.375</v>
      </c>
      <c r="P1705" s="114">
        <v>35227.75</v>
      </c>
      <c r="Q1705" s="114">
        <v>48138</v>
      </c>
    </row>
    <row r="1706" spans="1:17" hidden="1" x14ac:dyDescent="0.25">
      <c r="A1706" s="92" t="s">
        <v>11</v>
      </c>
      <c r="B1706" s="92" t="s">
        <v>12</v>
      </c>
      <c r="C1706" s="92" t="s">
        <v>48</v>
      </c>
      <c r="D1706" s="92" t="s">
        <v>184</v>
      </c>
      <c r="E1706" s="92" t="s">
        <v>45</v>
      </c>
      <c r="F1706" s="92" t="s">
        <v>202</v>
      </c>
      <c r="G1706" s="92" t="s">
        <v>189</v>
      </c>
      <c r="H1706" s="114">
        <v>292193.75</v>
      </c>
      <c r="I1706" s="114">
        <v>308973.75</v>
      </c>
      <c r="J1706" s="114">
        <v>343882.75</v>
      </c>
      <c r="K1706" s="114">
        <v>433154.25</v>
      </c>
      <c r="L1706" s="114">
        <v>356017</v>
      </c>
      <c r="M1706" s="114">
        <v>287716.75</v>
      </c>
      <c r="N1706" s="114">
        <v>172802.5</v>
      </c>
      <c r="O1706" s="114">
        <v>34560.5</v>
      </c>
      <c r="P1706" s="114">
        <v>199424.25</v>
      </c>
      <c r="Q1706" s="114">
        <v>248512.5</v>
      </c>
    </row>
    <row r="1707" spans="1:17" hidden="1" x14ac:dyDescent="0.25">
      <c r="A1707" s="92" t="s">
        <v>11</v>
      </c>
      <c r="B1707" s="92" t="s">
        <v>12</v>
      </c>
      <c r="C1707" s="92" t="s">
        <v>48</v>
      </c>
      <c r="D1707" s="92" t="s">
        <v>184</v>
      </c>
      <c r="E1707" s="92" t="s">
        <v>45</v>
      </c>
      <c r="F1707" s="92" t="s">
        <v>225</v>
      </c>
      <c r="G1707" s="92" t="s">
        <v>189</v>
      </c>
      <c r="H1707" s="114">
        <v>0</v>
      </c>
      <c r="I1707" s="114">
        <v>0</v>
      </c>
      <c r="J1707" s="114">
        <v>0</v>
      </c>
      <c r="K1707" s="114">
        <v>0</v>
      </c>
      <c r="L1707" s="114">
        <v>0</v>
      </c>
      <c r="M1707" s="114">
        <v>0</v>
      </c>
      <c r="N1707" s="114">
        <v>0</v>
      </c>
      <c r="O1707" s="114">
        <v>0</v>
      </c>
      <c r="P1707" s="114">
        <v>0</v>
      </c>
      <c r="Q1707" s="114">
        <v>0</v>
      </c>
    </row>
    <row r="1708" spans="1:17" hidden="1" x14ac:dyDescent="0.25">
      <c r="A1708" s="92" t="s">
        <v>11</v>
      </c>
      <c r="B1708" s="92" t="s">
        <v>12</v>
      </c>
      <c r="C1708" s="92" t="s">
        <v>48</v>
      </c>
      <c r="D1708" s="92" t="s">
        <v>184</v>
      </c>
      <c r="E1708" s="92" t="s">
        <v>45</v>
      </c>
      <c r="F1708" s="92" t="s">
        <v>226</v>
      </c>
      <c r="G1708" s="92" t="s">
        <v>189</v>
      </c>
      <c r="H1708" s="114">
        <v>0</v>
      </c>
      <c r="I1708" s="114">
        <v>0</v>
      </c>
      <c r="J1708" s="114">
        <v>0</v>
      </c>
      <c r="K1708" s="114">
        <v>0</v>
      </c>
      <c r="L1708" s="114">
        <v>0</v>
      </c>
      <c r="M1708" s="114">
        <v>0</v>
      </c>
      <c r="N1708" s="114">
        <v>119625</v>
      </c>
      <c r="O1708" s="114">
        <v>279125</v>
      </c>
      <c r="P1708" s="114">
        <v>89981.5</v>
      </c>
      <c r="Q1708" s="114">
        <v>3410.5</v>
      </c>
    </row>
    <row r="1709" spans="1:17" hidden="1" x14ac:dyDescent="0.25">
      <c r="A1709" s="92" t="s">
        <v>11</v>
      </c>
      <c r="B1709" s="92" t="s">
        <v>12</v>
      </c>
      <c r="C1709" s="92" t="s">
        <v>48</v>
      </c>
      <c r="D1709" s="92" t="s">
        <v>184</v>
      </c>
      <c r="E1709" s="92" t="s">
        <v>45</v>
      </c>
      <c r="F1709" s="92" t="s">
        <v>206</v>
      </c>
      <c r="G1709" s="92" t="s">
        <v>189</v>
      </c>
      <c r="H1709" s="114">
        <v>0</v>
      </c>
      <c r="I1709" s="114">
        <v>0</v>
      </c>
      <c r="J1709" s="114">
        <v>0</v>
      </c>
      <c r="K1709" s="114">
        <v>0</v>
      </c>
      <c r="L1709" s="114">
        <v>0</v>
      </c>
      <c r="M1709" s="114">
        <v>0</v>
      </c>
      <c r="N1709" s="114">
        <v>0</v>
      </c>
      <c r="O1709" s="114">
        <v>0</v>
      </c>
      <c r="P1709" s="114">
        <v>0</v>
      </c>
      <c r="Q1709" s="114">
        <v>0</v>
      </c>
    </row>
    <row r="1710" spans="1:17" hidden="1" x14ac:dyDescent="0.25">
      <c r="A1710" s="92" t="s">
        <v>11</v>
      </c>
      <c r="B1710" s="92" t="s">
        <v>12</v>
      </c>
      <c r="C1710" s="92" t="s">
        <v>48</v>
      </c>
      <c r="D1710" s="92" t="s">
        <v>184</v>
      </c>
      <c r="E1710" s="92" t="s">
        <v>45</v>
      </c>
      <c r="F1710" s="92" t="s">
        <v>232</v>
      </c>
      <c r="G1710" s="92" t="s">
        <v>189</v>
      </c>
      <c r="H1710" s="114">
        <v>0</v>
      </c>
      <c r="I1710" s="114">
        <v>0</v>
      </c>
      <c r="J1710" s="114">
        <v>0</v>
      </c>
      <c r="K1710" s="114">
        <v>0</v>
      </c>
      <c r="L1710" s="114">
        <v>0</v>
      </c>
      <c r="M1710" s="114">
        <v>0</v>
      </c>
      <c r="N1710" s="114">
        <v>0</v>
      </c>
      <c r="O1710" s="114">
        <v>0</v>
      </c>
      <c r="P1710" s="114">
        <v>0</v>
      </c>
      <c r="Q1710" s="114">
        <v>0</v>
      </c>
    </row>
    <row r="1711" spans="1:17" hidden="1" x14ac:dyDescent="0.25">
      <c r="A1711" s="92" t="s">
        <v>11</v>
      </c>
      <c r="B1711" s="92" t="s">
        <v>12</v>
      </c>
      <c r="C1711" s="92" t="s">
        <v>48</v>
      </c>
      <c r="D1711" s="92" t="s">
        <v>184</v>
      </c>
      <c r="E1711" s="92" t="s">
        <v>45</v>
      </c>
      <c r="F1711" s="92" t="s">
        <v>200</v>
      </c>
      <c r="G1711" s="92" t="s">
        <v>189</v>
      </c>
      <c r="H1711" s="114">
        <v>219</v>
      </c>
      <c r="I1711" s="114">
        <v>212.25</v>
      </c>
      <c r="J1711" s="114">
        <v>52.5</v>
      </c>
      <c r="K1711" s="114">
        <v>0</v>
      </c>
      <c r="L1711" s="114">
        <v>0</v>
      </c>
      <c r="M1711" s="114">
        <v>0</v>
      </c>
      <c r="N1711" s="114">
        <v>0</v>
      </c>
      <c r="O1711" s="114">
        <v>0</v>
      </c>
      <c r="P1711" s="114">
        <v>0</v>
      </c>
      <c r="Q1711" s="114">
        <v>0</v>
      </c>
    </row>
    <row r="1712" spans="1:17" hidden="1" x14ac:dyDescent="0.25">
      <c r="A1712" s="92" t="s">
        <v>11</v>
      </c>
      <c r="B1712" s="92" t="s">
        <v>12</v>
      </c>
      <c r="C1712" s="92" t="s">
        <v>48</v>
      </c>
      <c r="D1712" s="92" t="s">
        <v>184</v>
      </c>
      <c r="E1712" s="92" t="s">
        <v>45</v>
      </c>
      <c r="F1712" s="92" t="s">
        <v>227</v>
      </c>
      <c r="G1712" s="92" t="s">
        <v>189</v>
      </c>
      <c r="H1712" s="114">
        <v>0</v>
      </c>
      <c r="I1712" s="114">
        <v>0</v>
      </c>
      <c r="J1712" s="114">
        <v>0</v>
      </c>
      <c r="K1712" s="114">
        <v>0</v>
      </c>
      <c r="L1712" s="114">
        <v>0</v>
      </c>
      <c r="M1712" s="114">
        <v>0</v>
      </c>
      <c r="N1712" s="114">
        <v>0</v>
      </c>
      <c r="O1712" s="114">
        <v>0</v>
      </c>
      <c r="P1712" s="114">
        <v>0</v>
      </c>
      <c r="Q1712" s="114">
        <v>0</v>
      </c>
    </row>
    <row r="1713" spans="1:17" hidden="1" x14ac:dyDescent="0.25">
      <c r="A1713" s="92" t="s">
        <v>11</v>
      </c>
      <c r="B1713" s="92" t="s">
        <v>12</v>
      </c>
      <c r="C1713" s="92" t="s">
        <v>48</v>
      </c>
      <c r="D1713" s="92" t="s">
        <v>184</v>
      </c>
      <c r="E1713" s="92" t="s">
        <v>45</v>
      </c>
      <c r="F1713" s="92" t="s">
        <v>228</v>
      </c>
      <c r="G1713" s="92" t="s">
        <v>189</v>
      </c>
      <c r="H1713" s="114">
        <v>0</v>
      </c>
      <c r="I1713" s="114">
        <v>0</v>
      </c>
      <c r="J1713" s="114">
        <v>0</v>
      </c>
      <c r="K1713" s="114">
        <v>0</v>
      </c>
      <c r="L1713" s="114">
        <v>0</v>
      </c>
      <c r="M1713" s="114">
        <v>0</v>
      </c>
      <c r="N1713" s="114">
        <v>0</v>
      </c>
      <c r="O1713" s="114">
        <v>0</v>
      </c>
      <c r="P1713" s="114">
        <v>0</v>
      </c>
      <c r="Q1713" s="114">
        <v>0</v>
      </c>
    </row>
    <row r="1714" spans="1:17" hidden="1" x14ac:dyDescent="0.25">
      <c r="A1714" s="92" t="s">
        <v>11</v>
      </c>
      <c r="B1714" s="92" t="s">
        <v>12</v>
      </c>
      <c r="C1714" s="92" t="s">
        <v>48</v>
      </c>
      <c r="D1714" s="92" t="s">
        <v>184</v>
      </c>
      <c r="E1714" s="92" t="s">
        <v>45</v>
      </c>
      <c r="F1714" s="92" t="s">
        <v>195</v>
      </c>
      <c r="G1714" s="92" t="s">
        <v>189</v>
      </c>
      <c r="H1714" s="114">
        <v>0</v>
      </c>
      <c r="I1714" s="114">
        <v>0</v>
      </c>
      <c r="J1714" s="114">
        <v>0</v>
      </c>
      <c r="K1714" s="114">
        <v>0</v>
      </c>
      <c r="L1714" s="114">
        <v>0</v>
      </c>
      <c r="M1714" s="114">
        <v>0</v>
      </c>
      <c r="N1714" s="114">
        <v>0</v>
      </c>
      <c r="O1714" s="114">
        <v>0</v>
      </c>
      <c r="P1714" s="114">
        <v>0</v>
      </c>
      <c r="Q1714" s="114">
        <v>0</v>
      </c>
    </row>
    <row r="1715" spans="1:17" hidden="1" x14ac:dyDescent="0.25">
      <c r="A1715" s="92" t="s">
        <v>11</v>
      </c>
      <c r="B1715" s="92" t="s">
        <v>12</v>
      </c>
      <c r="C1715" s="92" t="s">
        <v>48</v>
      </c>
      <c r="D1715" s="92" t="s">
        <v>184</v>
      </c>
      <c r="E1715" s="92" t="s">
        <v>45</v>
      </c>
      <c r="F1715" s="92" t="s">
        <v>192</v>
      </c>
      <c r="G1715" s="92" t="s">
        <v>189</v>
      </c>
      <c r="H1715" s="114">
        <v>0</v>
      </c>
      <c r="I1715" s="114">
        <v>0</v>
      </c>
      <c r="J1715" s="114">
        <v>0</v>
      </c>
      <c r="K1715" s="114">
        <v>0</v>
      </c>
      <c r="L1715" s="114">
        <v>0</v>
      </c>
      <c r="M1715" s="114">
        <v>0</v>
      </c>
      <c r="N1715" s="114">
        <v>0</v>
      </c>
      <c r="O1715" s="114">
        <v>0</v>
      </c>
      <c r="P1715" s="114">
        <v>0</v>
      </c>
      <c r="Q1715" s="114">
        <v>0</v>
      </c>
    </row>
    <row r="1716" spans="1:17" hidden="1" x14ac:dyDescent="0.25">
      <c r="A1716" s="92" t="s">
        <v>11</v>
      </c>
      <c r="B1716" s="92" t="s">
        <v>12</v>
      </c>
      <c r="C1716" s="92" t="s">
        <v>48</v>
      </c>
      <c r="D1716" s="92" t="s">
        <v>184</v>
      </c>
      <c r="E1716" s="92" t="s">
        <v>45</v>
      </c>
      <c r="F1716" s="92" t="s">
        <v>229</v>
      </c>
      <c r="G1716" s="92" t="s">
        <v>189</v>
      </c>
      <c r="H1716" s="114">
        <v>0</v>
      </c>
      <c r="I1716" s="114">
        <v>0</v>
      </c>
      <c r="J1716" s="114">
        <v>0</v>
      </c>
      <c r="K1716" s="114">
        <v>0</v>
      </c>
      <c r="L1716" s="114">
        <v>0</v>
      </c>
      <c r="M1716" s="114">
        <v>0</v>
      </c>
      <c r="N1716" s="114">
        <v>0</v>
      </c>
      <c r="O1716" s="114">
        <v>0</v>
      </c>
      <c r="P1716" s="114">
        <v>0</v>
      </c>
      <c r="Q1716" s="114">
        <v>0</v>
      </c>
    </row>
    <row r="1717" spans="1:17" hidden="1" x14ac:dyDescent="0.25">
      <c r="A1717" s="92" t="s">
        <v>11</v>
      </c>
      <c r="B1717" s="92" t="s">
        <v>12</v>
      </c>
      <c r="C1717" s="92" t="s">
        <v>48</v>
      </c>
      <c r="D1717" s="92" t="s">
        <v>184</v>
      </c>
      <c r="E1717" s="92" t="s">
        <v>45</v>
      </c>
      <c r="F1717" s="92" t="s">
        <v>198</v>
      </c>
      <c r="G1717" s="92" t="s">
        <v>189</v>
      </c>
      <c r="H1717" s="114">
        <v>0</v>
      </c>
      <c r="I1717" s="114">
        <v>0</v>
      </c>
      <c r="J1717" s="114">
        <v>0</v>
      </c>
      <c r="K1717" s="114">
        <v>0</v>
      </c>
      <c r="L1717" s="114">
        <v>0</v>
      </c>
      <c r="M1717" s="114">
        <v>0</v>
      </c>
      <c r="N1717" s="114">
        <v>0</v>
      </c>
      <c r="O1717" s="114">
        <v>0</v>
      </c>
      <c r="P1717" s="114">
        <v>0</v>
      </c>
      <c r="Q1717" s="114">
        <v>0</v>
      </c>
    </row>
    <row r="1718" spans="1:17" hidden="1" x14ac:dyDescent="0.25">
      <c r="A1718" s="92" t="s">
        <v>11</v>
      </c>
      <c r="B1718" s="92" t="s">
        <v>12</v>
      </c>
      <c r="C1718" s="92" t="s">
        <v>48</v>
      </c>
      <c r="D1718" s="92" t="s">
        <v>184</v>
      </c>
      <c r="E1718" s="92" t="s">
        <v>45</v>
      </c>
      <c r="F1718" s="92" t="s">
        <v>230</v>
      </c>
      <c r="G1718" s="92" t="s">
        <v>189</v>
      </c>
      <c r="H1718" s="114">
        <v>0</v>
      </c>
      <c r="I1718" s="114">
        <v>0</v>
      </c>
      <c r="J1718" s="114">
        <v>0</v>
      </c>
      <c r="K1718" s="114">
        <v>0</v>
      </c>
      <c r="L1718" s="114">
        <v>0</v>
      </c>
      <c r="M1718" s="114">
        <v>0</v>
      </c>
      <c r="N1718" s="114">
        <v>0</v>
      </c>
      <c r="O1718" s="114">
        <v>0</v>
      </c>
      <c r="P1718" s="114">
        <v>0</v>
      </c>
      <c r="Q1718" s="114">
        <v>0</v>
      </c>
    </row>
    <row r="1719" spans="1:17" hidden="1" x14ac:dyDescent="0.25">
      <c r="A1719" s="92" t="s">
        <v>11</v>
      </c>
      <c r="B1719" s="92" t="s">
        <v>12</v>
      </c>
      <c r="C1719" s="92" t="s">
        <v>48</v>
      </c>
      <c r="D1719" s="92" t="s">
        <v>184</v>
      </c>
      <c r="E1719" s="92" t="s">
        <v>45</v>
      </c>
      <c r="F1719" s="92" t="s">
        <v>210</v>
      </c>
      <c r="G1719" s="92" t="s">
        <v>189</v>
      </c>
      <c r="H1719" s="114">
        <v>0</v>
      </c>
      <c r="I1719" s="114">
        <v>0</v>
      </c>
      <c r="J1719" s="114">
        <v>0</v>
      </c>
      <c r="K1719" s="114">
        <v>0</v>
      </c>
      <c r="L1719" s="114">
        <v>0</v>
      </c>
      <c r="M1719" s="114">
        <v>0</v>
      </c>
      <c r="N1719" s="114">
        <v>0</v>
      </c>
      <c r="O1719" s="114">
        <v>0</v>
      </c>
      <c r="P1719" s="114">
        <v>0</v>
      </c>
      <c r="Q1719" s="114">
        <v>0</v>
      </c>
    </row>
    <row r="1720" spans="1:17" hidden="1" x14ac:dyDescent="0.25">
      <c r="A1720" s="92" t="s">
        <v>11</v>
      </c>
      <c r="B1720" s="92" t="s">
        <v>12</v>
      </c>
      <c r="C1720" s="92" t="s">
        <v>48</v>
      </c>
      <c r="D1720" s="92" t="s">
        <v>184</v>
      </c>
      <c r="E1720" s="92" t="s">
        <v>45</v>
      </c>
      <c r="F1720" s="92" t="s">
        <v>191</v>
      </c>
      <c r="G1720" s="92" t="s">
        <v>189</v>
      </c>
      <c r="H1720" s="114">
        <v>0</v>
      </c>
      <c r="I1720" s="114">
        <v>0</v>
      </c>
      <c r="J1720" s="114">
        <v>0</v>
      </c>
      <c r="K1720" s="114">
        <v>0</v>
      </c>
      <c r="L1720" s="114">
        <v>0</v>
      </c>
      <c r="M1720" s="114">
        <v>0</v>
      </c>
      <c r="N1720" s="114">
        <v>0</v>
      </c>
      <c r="O1720" s="114">
        <v>0</v>
      </c>
      <c r="P1720" s="114">
        <v>0</v>
      </c>
      <c r="Q1720" s="114">
        <v>0</v>
      </c>
    </row>
    <row r="1721" spans="1:17" hidden="1" x14ac:dyDescent="0.25">
      <c r="A1721" s="92" t="s">
        <v>11</v>
      </c>
      <c r="B1721" s="92" t="s">
        <v>12</v>
      </c>
      <c r="C1721" s="92" t="s">
        <v>48</v>
      </c>
      <c r="D1721" s="92" t="s">
        <v>184</v>
      </c>
      <c r="E1721" s="92" t="s">
        <v>45</v>
      </c>
      <c r="F1721" s="92" t="s">
        <v>231</v>
      </c>
      <c r="G1721" s="92" t="s">
        <v>189</v>
      </c>
      <c r="H1721" s="114">
        <v>0</v>
      </c>
      <c r="I1721" s="114">
        <v>0</v>
      </c>
      <c r="J1721" s="114">
        <v>0</v>
      </c>
      <c r="K1721" s="114">
        <v>0</v>
      </c>
      <c r="L1721" s="114">
        <v>0</v>
      </c>
      <c r="M1721" s="114">
        <v>0</v>
      </c>
      <c r="N1721" s="114">
        <v>0</v>
      </c>
      <c r="O1721" s="114">
        <v>0</v>
      </c>
      <c r="P1721" s="114">
        <v>0</v>
      </c>
      <c r="Q1721" s="114">
        <v>0</v>
      </c>
    </row>
    <row r="1722" spans="1:17" hidden="1" x14ac:dyDescent="0.25">
      <c r="A1722" s="92" t="s">
        <v>11</v>
      </c>
      <c r="B1722" s="92" t="s">
        <v>12</v>
      </c>
      <c r="C1722" s="92" t="s">
        <v>48</v>
      </c>
      <c r="D1722" s="92" t="s">
        <v>184</v>
      </c>
      <c r="E1722" s="92" t="s">
        <v>45</v>
      </c>
      <c r="F1722" s="92" t="s">
        <v>190</v>
      </c>
      <c r="G1722" s="92" t="s">
        <v>189</v>
      </c>
      <c r="H1722" s="114">
        <v>0</v>
      </c>
      <c r="I1722" s="114">
        <v>0</v>
      </c>
      <c r="J1722" s="114">
        <v>0</v>
      </c>
      <c r="K1722" s="114">
        <v>0</v>
      </c>
      <c r="L1722" s="114">
        <v>0</v>
      </c>
      <c r="M1722" s="114">
        <v>0</v>
      </c>
      <c r="N1722" s="114">
        <v>0</v>
      </c>
      <c r="O1722" s="114">
        <v>0</v>
      </c>
      <c r="P1722" s="114">
        <v>0</v>
      </c>
      <c r="Q1722" s="114">
        <v>0</v>
      </c>
    </row>
    <row r="1723" spans="1:17" hidden="1" x14ac:dyDescent="0.25">
      <c r="A1723" s="92" t="s">
        <v>11</v>
      </c>
      <c r="B1723" s="92" t="s">
        <v>12</v>
      </c>
      <c r="C1723" s="92" t="s">
        <v>48</v>
      </c>
      <c r="D1723" s="92" t="s">
        <v>184</v>
      </c>
      <c r="E1723" s="92" t="s">
        <v>41</v>
      </c>
      <c r="F1723" s="92" t="s">
        <v>207</v>
      </c>
      <c r="G1723" s="92" t="s">
        <v>189</v>
      </c>
      <c r="H1723" s="114">
        <v>0</v>
      </c>
      <c r="I1723" s="114">
        <v>0</v>
      </c>
      <c r="J1723" s="114">
        <v>0</v>
      </c>
      <c r="K1723" s="114">
        <v>0</v>
      </c>
      <c r="L1723" s="114">
        <v>0</v>
      </c>
      <c r="M1723" s="114">
        <v>0</v>
      </c>
      <c r="N1723" s="114">
        <v>0</v>
      </c>
      <c r="O1723" s="114">
        <v>0</v>
      </c>
      <c r="P1723" s="114">
        <v>0</v>
      </c>
      <c r="Q1723" s="114">
        <v>0</v>
      </c>
    </row>
    <row r="1724" spans="1:17" hidden="1" x14ac:dyDescent="0.25">
      <c r="A1724" s="92" t="s">
        <v>11</v>
      </c>
      <c r="B1724" s="92" t="s">
        <v>12</v>
      </c>
      <c r="C1724" s="92" t="s">
        <v>48</v>
      </c>
      <c r="D1724" s="92" t="s">
        <v>184</v>
      </c>
      <c r="E1724" s="92" t="s">
        <v>41</v>
      </c>
      <c r="F1724" s="92" t="s">
        <v>218</v>
      </c>
      <c r="G1724" s="92" t="s">
        <v>189</v>
      </c>
      <c r="H1724" s="114">
        <v>0</v>
      </c>
      <c r="I1724" s="114">
        <v>0</v>
      </c>
      <c r="J1724" s="114">
        <v>0</v>
      </c>
      <c r="K1724" s="114">
        <v>0</v>
      </c>
      <c r="L1724" s="114">
        <v>0</v>
      </c>
      <c r="M1724" s="114">
        <v>0</v>
      </c>
      <c r="N1724" s="114">
        <v>0</v>
      </c>
      <c r="O1724" s="114">
        <v>0</v>
      </c>
      <c r="P1724" s="114">
        <v>0</v>
      </c>
      <c r="Q1724" s="114">
        <v>0</v>
      </c>
    </row>
    <row r="1725" spans="1:17" hidden="1" x14ac:dyDescent="0.25">
      <c r="A1725" s="92" t="s">
        <v>11</v>
      </c>
      <c r="B1725" s="92" t="s">
        <v>12</v>
      </c>
      <c r="C1725" s="92" t="s">
        <v>48</v>
      </c>
      <c r="D1725" s="92" t="s">
        <v>184</v>
      </c>
      <c r="E1725" s="92" t="s">
        <v>41</v>
      </c>
      <c r="F1725" s="92" t="s">
        <v>194</v>
      </c>
      <c r="G1725" s="92" t="s">
        <v>189</v>
      </c>
      <c r="H1725" s="114">
        <v>1288.5</v>
      </c>
      <c r="I1725" s="114">
        <v>1712</v>
      </c>
      <c r="J1725" s="114">
        <v>1716</v>
      </c>
      <c r="K1725" s="114">
        <v>429.5</v>
      </c>
      <c r="L1725" s="114">
        <v>0</v>
      </c>
      <c r="M1725" s="114">
        <v>0</v>
      </c>
      <c r="N1725" s="114">
        <v>0</v>
      </c>
      <c r="O1725" s="114">
        <v>0</v>
      </c>
      <c r="P1725" s="114">
        <v>0</v>
      </c>
      <c r="Q1725" s="114">
        <v>0</v>
      </c>
    </row>
    <row r="1726" spans="1:17" hidden="1" x14ac:dyDescent="0.25">
      <c r="A1726" s="92" t="s">
        <v>11</v>
      </c>
      <c r="B1726" s="92" t="s">
        <v>12</v>
      </c>
      <c r="C1726" s="92" t="s">
        <v>48</v>
      </c>
      <c r="D1726" s="92" t="s">
        <v>184</v>
      </c>
      <c r="E1726" s="92" t="s">
        <v>41</v>
      </c>
      <c r="F1726" s="92" t="s">
        <v>205</v>
      </c>
      <c r="G1726" s="92" t="s">
        <v>189</v>
      </c>
      <c r="H1726" s="114">
        <v>0</v>
      </c>
      <c r="I1726" s="114">
        <v>0</v>
      </c>
      <c r="J1726" s="114">
        <v>0</v>
      </c>
      <c r="K1726" s="114">
        <v>1288.5</v>
      </c>
      <c r="L1726" s="114">
        <v>429.5</v>
      </c>
      <c r="M1726" s="114">
        <v>429.5</v>
      </c>
      <c r="N1726" s="114">
        <v>0</v>
      </c>
      <c r="O1726" s="114">
        <v>0</v>
      </c>
      <c r="P1726" s="114">
        <v>0</v>
      </c>
      <c r="Q1726" s="114">
        <v>0</v>
      </c>
    </row>
    <row r="1727" spans="1:17" hidden="1" x14ac:dyDescent="0.25">
      <c r="A1727" s="92" t="s">
        <v>11</v>
      </c>
      <c r="B1727" s="92" t="s">
        <v>12</v>
      </c>
      <c r="C1727" s="92" t="s">
        <v>48</v>
      </c>
      <c r="D1727" s="92" t="s">
        <v>184</v>
      </c>
      <c r="E1727" s="92" t="s">
        <v>41</v>
      </c>
      <c r="F1727" s="92" t="s">
        <v>204</v>
      </c>
      <c r="G1727" s="92" t="s">
        <v>189</v>
      </c>
      <c r="H1727" s="114">
        <v>0</v>
      </c>
      <c r="I1727" s="114">
        <v>0</v>
      </c>
      <c r="J1727" s="114">
        <v>0</v>
      </c>
      <c r="K1727" s="114">
        <v>0</v>
      </c>
      <c r="L1727" s="114">
        <v>0</v>
      </c>
      <c r="M1727" s="114">
        <v>0</v>
      </c>
      <c r="N1727" s="114">
        <v>0</v>
      </c>
      <c r="O1727" s="114">
        <v>0</v>
      </c>
      <c r="P1727" s="114">
        <v>0</v>
      </c>
      <c r="Q1727" s="114">
        <v>0</v>
      </c>
    </row>
    <row r="1728" spans="1:17" hidden="1" x14ac:dyDescent="0.25">
      <c r="A1728" s="92" t="s">
        <v>11</v>
      </c>
      <c r="B1728" s="92" t="s">
        <v>12</v>
      </c>
      <c r="C1728" s="92" t="s">
        <v>48</v>
      </c>
      <c r="D1728" s="92" t="s">
        <v>184</v>
      </c>
      <c r="E1728" s="92" t="s">
        <v>41</v>
      </c>
      <c r="F1728" s="92" t="s">
        <v>199</v>
      </c>
      <c r="G1728" s="92" t="s">
        <v>189</v>
      </c>
      <c r="H1728" s="114">
        <v>0</v>
      </c>
      <c r="I1728" s="114">
        <v>0</v>
      </c>
      <c r="J1728" s="114">
        <v>0</v>
      </c>
      <c r="K1728" s="114">
        <v>0</v>
      </c>
      <c r="L1728" s="114">
        <v>0</v>
      </c>
      <c r="M1728" s="114">
        <v>0</v>
      </c>
      <c r="N1728" s="114">
        <v>0</v>
      </c>
      <c r="O1728" s="114">
        <v>0</v>
      </c>
      <c r="P1728" s="114">
        <v>0</v>
      </c>
      <c r="Q1728" s="114">
        <v>0</v>
      </c>
    </row>
    <row r="1729" spans="1:17" hidden="1" x14ac:dyDescent="0.25">
      <c r="A1729" s="92" t="s">
        <v>11</v>
      </c>
      <c r="B1729" s="92" t="s">
        <v>12</v>
      </c>
      <c r="C1729" s="92" t="s">
        <v>48</v>
      </c>
      <c r="D1729" s="92" t="s">
        <v>184</v>
      </c>
      <c r="E1729" s="92" t="s">
        <v>41</v>
      </c>
      <c r="F1729" s="92" t="s">
        <v>233</v>
      </c>
      <c r="G1729" s="92" t="s">
        <v>189</v>
      </c>
      <c r="H1729" s="114">
        <v>0</v>
      </c>
      <c r="I1729" s="114">
        <v>0</v>
      </c>
      <c r="J1729" s="114">
        <v>0</v>
      </c>
      <c r="K1729" s="114">
        <v>0</v>
      </c>
      <c r="L1729" s="114">
        <v>0</v>
      </c>
      <c r="M1729" s="114">
        <v>0</v>
      </c>
      <c r="N1729" s="114">
        <v>0</v>
      </c>
      <c r="O1729" s="114">
        <v>0</v>
      </c>
      <c r="P1729" s="114">
        <v>0</v>
      </c>
      <c r="Q1729" s="114">
        <v>0</v>
      </c>
    </row>
    <row r="1730" spans="1:17" hidden="1" x14ac:dyDescent="0.25">
      <c r="A1730" s="92" t="s">
        <v>11</v>
      </c>
      <c r="B1730" s="92" t="s">
        <v>12</v>
      </c>
      <c r="C1730" s="92" t="s">
        <v>48</v>
      </c>
      <c r="D1730" s="92" t="s">
        <v>184</v>
      </c>
      <c r="E1730" s="92" t="s">
        <v>41</v>
      </c>
      <c r="F1730" s="92" t="s">
        <v>220</v>
      </c>
      <c r="G1730" s="92" t="s">
        <v>189</v>
      </c>
      <c r="H1730" s="114">
        <v>0</v>
      </c>
      <c r="I1730" s="114">
        <v>0</v>
      </c>
      <c r="J1730" s="114">
        <v>0</v>
      </c>
      <c r="K1730" s="114">
        <v>0</v>
      </c>
      <c r="L1730" s="114">
        <v>0</v>
      </c>
      <c r="M1730" s="114">
        <v>0</v>
      </c>
      <c r="N1730" s="114">
        <v>0</v>
      </c>
      <c r="O1730" s="114">
        <v>0</v>
      </c>
      <c r="P1730" s="114">
        <v>0</v>
      </c>
      <c r="Q1730" s="114">
        <v>0</v>
      </c>
    </row>
    <row r="1731" spans="1:17" hidden="1" x14ac:dyDescent="0.25">
      <c r="A1731" s="92" t="s">
        <v>11</v>
      </c>
      <c r="B1731" s="92" t="s">
        <v>12</v>
      </c>
      <c r="C1731" s="92" t="s">
        <v>48</v>
      </c>
      <c r="D1731" s="92" t="s">
        <v>184</v>
      </c>
      <c r="E1731" s="92" t="s">
        <v>41</v>
      </c>
      <c r="F1731" s="92" t="s">
        <v>221</v>
      </c>
      <c r="G1731" s="92" t="s">
        <v>189</v>
      </c>
      <c r="H1731" s="114">
        <v>0</v>
      </c>
      <c r="I1731" s="114">
        <v>0</v>
      </c>
      <c r="J1731" s="114">
        <v>0</v>
      </c>
      <c r="K1731" s="114">
        <v>0</v>
      </c>
      <c r="L1731" s="114">
        <v>0</v>
      </c>
      <c r="M1731" s="114">
        <v>0</v>
      </c>
      <c r="N1731" s="114">
        <v>0</v>
      </c>
      <c r="O1731" s="114">
        <v>0</v>
      </c>
      <c r="P1731" s="114">
        <v>0</v>
      </c>
      <c r="Q1731" s="114">
        <v>0</v>
      </c>
    </row>
    <row r="1732" spans="1:17" hidden="1" x14ac:dyDescent="0.25">
      <c r="A1732" s="92" t="s">
        <v>11</v>
      </c>
      <c r="B1732" s="92" t="s">
        <v>12</v>
      </c>
      <c r="C1732" s="92" t="s">
        <v>48</v>
      </c>
      <c r="D1732" s="92" t="s">
        <v>184</v>
      </c>
      <c r="E1732" s="92" t="s">
        <v>41</v>
      </c>
      <c r="F1732" s="92" t="s">
        <v>201</v>
      </c>
      <c r="G1732" s="92" t="s">
        <v>189</v>
      </c>
      <c r="H1732" s="114">
        <v>0</v>
      </c>
      <c r="I1732" s="114">
        <v>0</v>
      </c>
      <c r="J1732" s="114">
        <v>0</v>
      </c>
      <c r="K1732" s="114">
        <v>0</v>
      </c>
      <c r="L1732" s="114">
        <v>0</v>
      </c>
      <c r="M1732" s="114">
        <v>0</v>
      </c>
      <c r="N1732" s="114">
        <v>0</v>
      </c>
      <c r="O1732" s="114">
        <v>0</v>
      </c>
      <c r="P1732" s="114">
        <v>0</v>
      </c>
      <c r="Q1732" s="114">
        <v>0</v>
      </c>
    </row>
    <row r="1733" spans="1:17" hidden="1" x14ac:dyDescent="0.25">
      <c r="A1733" s="92" t="s">
        <v>11</v>
      </c>
      <c r="B1733" s="92" t="s">
        <v>12</v>
      </c>
      <c r="C1733" s="92" t="s">
        <v>48</v>
      </c>
      <c r="D1733" s="92" t="s">
        <v>184</v>
      </c>
      <c r="E1733" s="92" t="s">
        <v>41</v>
      </c>
      <c r="F1733" s="92" t="s">
        <v>196</v>
      </c>
      <c r="G1733" s="92" t="s">
        <v>189</v>
      </c>
      <c r="H1733" s="114">
        <v>0</v>
      </c>
      <c r="I1733" s="114">
        <v>0</v>
      </c>
      <c r="J1733" s="114">
        <v>0</v>
      </c>
      <c r="K1733" s="114">
        <v>0</v>
      </c>
      <c r="L1733" s="114">
        <v>0</v>
      </c>
      <c r="M1733" s="114">
        <v>0</v>
      </c>
      <c r="N1733" s="114">
        <v>0</v>
      </c>
      <c r="O1733" s="114">
        <v>0</v>
      </c>
      <c r="P1733" s="114">
        <v>0</v>
      </c>
      <c r="Q1733" s="114">
        <v>0</v>
      </c>
    </row>
    <row r="1734" spans="1:17" hidden="1" x14ac:dyDescent="0.25">
      <c r="A1734" s="92" t="s">
        <v>11</v>
      </c>
      <c r="B1734" s="92" t="s">
        <v>12</v>
      </c>
      <c r="C1734" s="92" t="s">
        <v>48</v>
      </c>
      <c r="D1734" s="92" t="s">
        <v>184</v>
      </c>
      <c r="E1734" s="92" t="s">
        <v>41</v>
      </c>
      <c r="F1734" s="92" t="s">
        <v>197</v>
      </c>
      <c r="G1734" s="92" t="s">
        <v>189</v>
      </c>
      <c r="H1734" s="114">
        <v>0</v>
      </c>
      <c r="I1734" s="114">
        <v>0</v>
      </c>
      <c r="J1734" s="114">
        <v>0</v>
      </c>
      <c r="K1734" s="114">
        <v>0</v>
      </c>
      <c r="L1734" s="114">
        <v>0</v>
      </c>
      <c r="M1734" s="114">
        <v>0</v>
      </c>
      <c r="N1734" s="114">
        <v>0</v>
      </c>
      <c r="O1734" s="114">
        <v>0</v>
      </c>
      <c r="P1734" s="114">
        <v>0</v>
      </c>
      <c r="Q1734" s="114">
        <v>0</v>
      </c>
    </row>
    <row r="1735" spans="1:17" hidden="1" x14ac:dyDescent="0.25">
      <c r="A1735" s="92" t="s">
        <v>11</v>
      </c>
      <c r="B1735" s="92" t="s">
        <v>12</v>
      </c>
      <c r="C1735" s="92" t="s">
        <v>48</v>
      </c>
      <c r="D1735" s="92" t="s">
        <v>184</v>
      </c>
      <c r="E1735" s="92" t="s">
        <v>41</v>
      </c>
      <c r="F1735" s="92" t="s">
        <v>222</v>
      </c>
      <c r="G1735" s="92" t="s">
        <v>189</v>
      </c>
      <c r="H1735" s="114">
        <v>0</v>
      </c>
      <c r="I1735" s="114">
        <v>0</v>
      </c>
      <c r="J1735" s="114">
        <v>0</v>
      </c>
      <c r="K1735" s="114">
        <v>0</v>
      </c>
      <c r="L1735" s="114">
        <v>0</v>
      </c>
      <c r="M1735" s="114">
        <v>0</v>
      </c>
      <c r="N1735" s="114">
        <v>0</v>
      </c>
      <c r="O1735" s="114">
        <v>0</v>
      </c>
      <c r="P1735" s="114">
        <v>0</v>
      </c>
      <c r="Q1735" s="114">
        <v>0</v>
      </c>
    </row>
    <row r="1736" spans="1:17" hidden="1" x14ac:dyDescent="0.25">
      <c r="A1736" s="92" t="s">
        <v>11</v>
      </c>
      <c r="B1736" s="92" t="s">
        <v>12</v>
      </c>
      <c r="C1736" s="92" t="s">
        <v>48</v>
      </c>
      <c r="D1736" s="92" t="s">
        <v>184</v>
      </c>
      <c r="E1736" s="92" t="s">
        <v>41</v>
      </c>
      <c r="F1736" s="92" t="s">
        <v>223</v>
      </c>
      <c r="G1736" s="92" t="s">
        <v>189</v>
      </c>
      <c r="H1736" s="114">
        <v>0</v>
      </c>
      <c r="I1736" s="114">
        <v>0</v>
      </c>
      <c r="J1736" s="114">
        <v>0</v>
      </c>
      <c r="K1736" s="114">
        <v>0</v>
      </c>
      <c r="L1736" s="114">
        <v>0</v>
      </c>
      <c r="M1736" s="114">
        <v>0</v>
      </c>
      <c r="N1736" s="114">
        <v>0</v>
      </c>
      <c r="O1736" s="114">
        <v>0</v>
      </c>
      <c r="P1736" s="114">
        <v>0</v>
      </c>
      <c r="Q1736" s="114">
        <v>0</v>
      </c>
    </row>
    <row r="1737" spans="1:17" hidden="1" x14ac:dyDescent="0.25">
      <c r="A1737" s="92" t="s">
        <v>11</v>
      </c>
      <c r="B1737" s="92" t="s">
        <v>12</v>
      </c>
      <c r="C1737" s="92" t="s">
        <v>48</v>
      </c>
      <c r="D1737" s="92" t="s">
        <v>184</v>
      </c>
      <c r="E1737" s="92" t="s">
        <v>41</v>
      </c>
      <c r="F1737" s="92" t="s">
        <v>266</v>
      </c>
      <c r="G1737" s="92" t="s">
        <v>189</v>
      </c>
      <c r="H1737" s="114">
        <v>0</v>
      </c>
      <c r="I1737" s="114">
        <v>0</v>
      </c>
      <c r="J1737" s="114">
        <v>0</v>
      </c>
      <c r="K1737" s="114">
        <v>0</v>
      </c>
      <c r="L1737" s="114">
        <v>0</v>
      </c>
      <c r="M1737" s="114">
        <v>0</v>
      </c>
      <c r="N1737" s="114">
        <v>0</v>
      </c>
      <c r="O1737" s="114">
        <v>0</v>
      </c>
      <c r="P1737" s="114">
        <v>0</v>
      </c>
      <c r="Q1737" s="114">
        <v>0</v>
      </c>
    </row>
    <row r="1738" spans="1:17" hidden="1" x14ac:dyDescent="0.25">
      <c r="A1738" s="92" t="s">
        <v>11</v>
      </c>
      <c r="B1738" s="92" t="s">
        <v>12</v>
      </c>
      <c r="C1738" s="92" t="s">
        <v>48</v>
      </c>
      <c r="D1738" s="92" t="s">
        <v>184</v>
      </c>
      <c r="E1738" s="92" t="s">
        <v>41</v>
      </c>
      <c r="F1738" s="92" t="s">
        <v>224</v>
      </c>
      <c r="G1738" s="92" t="s">
        <v>189</v>
      </c>
      <c r="H1738" s="114">
        <v>0</v>
      </c>
      <c r="I1738" s="114">
        <v>0</v>
      </c>
      <c r="J1738" s="114">
        <v>0</v>
      </c>
      <c r="K1738" s="114">
        <v>0</v>
      </c>
      <c r="L1738" s="114">
        <v>0</v>
      </c>
      <c r="M1738" s="114">
        <v>0</v>
      </c>
      <c r="N1738" s="114">
        <v>0</v>
      </c>
      <c r="O1738" s="114">
        <v>0</v>
      </c>
      <c r="P1738" s="114">
        <v>0</v>
      </c>
      <c r="Q1738" s="114">
        <v>0</v>
      </c>
    </row>
    <row r="1739" spans="1:17" hidden="1" x14ac:dyDescent="0.25">
      <c r="A1739" s="92" t="s">
        <v>11</v>
      </c>
      <c r="B1739" s="92" t="s">
        <v>12</v>
      </c>
      <c r="C1739" s="92" t="s">
        <v>48</v>
      </c>
      <c r="D1739" s="92" t="s">
        <v>184</v>
      </c>
      <c r="E1739" s="92" t="s">
        <v>41</v>
      </c>
      <c r="F1739" s="92" t="s">
        <v>203</v>
      </c>
      <c r="G1739" s="92" t="s">
        <v>189</v>
      </c>
      <c r="H1739" s="114">
        <v>0</v>
      </c>
      <c r="I1739" s="114">
        <v>0</v>
      </c>
      <c r="J1739" s="114">
        <v>0</v>
      </c>
      <c r="K1739" s="114">
        <v>0</v>
      </c>
      <c r="L1739" s="114">
        <v>0</v>
      </c>
      <c r="M1739" s="114">
        <v>0</v>
      </c>
      <c r="N1739" s="114">
        <v>0</v>
      </c>
      <c r="O1739" s="114">
        <v>0</v>
      </c>
      <c r="P1739" s="114">
        <v>0</v>
      </c>
      <c r="Q1739" s="114">
        <v>0</v>
      </c>
    </row>
    <row r="1740" spans="1:17" hidden="1" x14ac:dyDescent="0.25">
      <c r="A1740" s="92" t="s">
        <v>11</v>
      </c>
      <c r="B1740" s="92" t="s">
        <v>12</v>
      </c>
      <c r="C1740" s="92" t="s">
        <v>48</v>
      </c>
      <c r="D1740" s="92" t="s">
        <v>184</v>
      </c>
      <c r="E1740" s="92" t="s">
        <v>41</v>
      </c>
      <c r="F1740" s="92" t="s">
        <v>209</v>
      </c>
      <c r="G1740" s="92" t="s">
        <v>189</v>
      </c>
      <c r="H1740" s="114">
        <v>34004.5</v>
      </c>
      <c r="I1740" s="114">
        <v>35675.75</v>
      </c>
      <c r="J1740" s="114">
        <v>38931</v>
      </c>
      <c r="K1740" s="114">
        <v>39160</v>
      </c>
      <c r="L1740" s="114">
        <v>39828.25</v>
      </c>
      <c r="M1740" s="114">
        <v>57360.25</v>
      </c>
      <c r="N1740" s="114">
        <v>39497.5</v>
      </c>
      <c r="O1740" s="114">
        <v>7987.5</v>
      </c>
      <c r="P1740" s="114">
        <v>49.25</v>
      </c>
      <c r="Q1740" s="114">
        <v>7.25</v>
      </c>
    </row>
    <row r="1741" spans="1:17" hidden="1" x14ac:dyDescent="0.25">
      <c r="A1741" s="92" t="s">
        <v>11</v>
      </c>
      <c r="B1741" s="92" t="s">
        <v>12</v>
      </c>
      <c r="C1741" s="92" t="s">
        <v>48</v>
      </c>
      <c r="D1741" s="92" t="s">
        <v>184</v>
      </c>
      <c r="E1741" s="92" t="s">
        <v>41</v>
      </c>
      <c r="F1741" s="92" t="s">
        <v>208</v>
      </c>
      <c r="G1741" s="92" t="s">
        <v>189</v>
      </c>
      <c r="H1741" s="114">
        <v>2029.5</v>
      </c>
      <c r="I1741" s="114">
        <v>3746.25</v>
      </c>
      <c r="J1741" s="114">
        <v>4053.25</v>
      </c>
      <c r="K1741" s="114">
        <v>4254.25</v>
      </c>
      <c r="L1741" s="114">
        <v>3299</v>
      </c>
      <c r="M1741" s="114">
        <v>2293.5</v>
      </c>
      <c r="N1741" s="114">
        <v>1298.125</v>
      </c>
      <c r="O1741" s="114">
        <v>259.625</v>
      </c>
      <c r="P1741" s="114">
        <v>1700.25</v>
      </c>
      <c r="Q1741" s="114">
        <v>983.75</v>
      </c>
    </row>
    <row r="1742" spans="1:17" hidden="1" x14ac:dyDescent="0.25">
      <c r="A1742" s="92" t="s">
        <v>11</v>
      </c>
      <c r="B1742" s="92" t="s">
        <v>12</v>
      </c>
      <c r="C1742" s="92" t="s">
        <v>48</v>
      </c>
      <c r="D1742" s="92" t="s">
        <v>184</v>
      </c>
      <c r="E1742" s="92" t="s">
        <v>41</v>
      </c>
      <c r="F1742" s="92" t="s">
        <v>202</v>
      </c>
      <c r="G1742" s="92" t="s">
        <v>189</v>
      </c>
      <c r="H1742" s="114">
        <v>291</v>
      </c>
      <c r="I1742" s="114">
        <v>97</v>
      </c>
      <c r="J1742" s="114">
        <v>0</v>
      </c>
      <c r="K1742" s="114">
        <v>0</v>
      </c>
      <c r="L1742" s="114">
        <v>73675.5</v>
      </c>
      <c r="M1742" s="114">
        <v>80293.25</v>
      </c>
      <c r="N1742" s="114">
        <v>46445.625</v>
      </c>
      <c r="O1742" s="114">
        <v>9289.125</v>
      </c>
      <c r="P1742" s="114">
        <v>367.5</v>
      </c>
      <c r="Q1742" s="114">
        <v>502</v>
      </c>
    </row>
    <row r="1743" spans="1:17" hidden="1" x14ac:dyDescent="0.25">
      <c r="A1743" s="92" t="s">
        <v>11</v>
      </c>
      <c r="B1743" s="92" t="s">
        <v>12</v>
      </c>
      <c r="C1743" s="92" t="s">
        <v>48</v>
      </c>
      <c r="D1743" s="92" t="s">
        <v>184</v>
      </c>
      <c r="E1743" s="92" t="s">
        <v>41</v>
      </c>
      <c r="F1743" s="92" t="s">
        <v>225</v>
      </c>
      <c r="G1743" s="92" t="s">
        <v>189</v>
      </c>
      <c r="H1743" s="114">
        <v>0</v>
      </c>
      <c r="I1743" s="114">
        <v>0</v>
      </c>
      <c r="J1743" s="114">
        <v>0</v>
      </c>
      <c r="K1743" s="114">
        <v>0</v>
      </c>
      <c r="L1743" s="114">
        <v>0</v>
      </c>
      <c r="M1743" s="114">
        <v>0</v>
      </c>
      <c r="N1743" s="114">
        <v>0</v>
      </c>
      <c r="O1743" s="114">
        <v>0</v>
      </c>
      <c r="P1743" s="114">
        <v>0</v>
      </c>
      <c r="Q1743" s="114">
        <v>0</v>
      </c>
    </row>
    <row r="1744" spans="1:17" hidden="1" x14ac:dyDescent="0.25">
      <c r="A1744" s="92" t="s">
        <v>11</v>
      </c>
      <c r="B1744" s="92" t="s">
        <v>12</v>
      </c>
      <c r="C1744" s="92" t="s">
        <v>48</v>
      </c>
      <c r="D1744" s="92" t="s">
        <v>184</v>
      </c>
      <c r="E1744" s="92" t="s">
        <v>41</v>
      </c>
      <c r="F1744" s="92" t="s">
        <v>226</v>
      </c>
      <c r="G1744" s="92" t="s">
        <v>189</v>
      </c>
      <c r="H1744" s="114">
        <v>8455.25</v>
      </c>
      <c r="I1744" s="114">
        <v>9357.75</v>
      </c>
      <c r="J1744" s="114">
        <v>10177.75</v>
      </c>
      <c r="K1744" s="114">
        <v>10659.75</v>
      </c>
      <c r="L1744" s="114">
        <v>11405.25</v>
      </c>
      <c r="M1744" s="114">
        <v>13112.5</v>
      </c>
      <c r="N1744" s="114">
        <v>8601.25</v>
      </c>
      <c r="O1744" s="114">
        <v>1924.25</v>
      </c>
      <c r="P1744" s="114">
        <v>255</v>
      </c>
      <c r="Q1744" s="114">
        <v>10887</v>
      </c>
    </row>
    <row r="1745" spans="1:17" hidden="1" x14ac:dyDescent="0.25">
      <c r="A1745" s="92" t="s">
        <v>11</v>
      </c>
      <c r="B1745" s="92" t="s">
        <v>12</v>
      </c>
      <c r="C1745" s="92" t="s">
        <v>48</v>
      </c>
      <c r="D1745" s="92" t="s">
        <v>184</v>
      </c>
      <c r="E1745" s="92" t="s">
        <v>41</v>
      </c>
      <c r="F1745" s="92" t="s">
        <v>206</v>
      </c>
      <c r="G1745" s="92" t="s">
        <v>189</v>
      </c>
      <c r="H1745" s="114">
        <v>0</v>
      </c>
      <c r="I1745" s="114">
        <v>0</v>
      </c>
      <c r="J1745" s="114">
        <v>0</v>
      </c>
      <c r="K1745" s="114">
        <v>13477.71616742597</v>
      </c>
      <c r="L1745" s="114">
        <v>4492.5720558086568</v>
      </c>
      <c r="M1745" s="114">
        <v>0</v>
      </c>
      <c r="N1745" s="114">
        <v>0</v>
      </c>
      <c r="O1745" s="114">
        <v>0</v>
      </c>
      <c r="P1745" s="114">
        <v>0</v>
      </c>
      <c r="Q1745" s="114">
        <v>0</v>
      </c>
    </row>
    <row r="1746" spans="1:17" hidden="1" x14ac:dyDescent="0.25">
      <c r="A1746" s="92" t="s">
        <v>11</v>
      </c>
      <c r="B1746" s="92" t="s">
        <v>12</v>
      </c>
      <c r="C1746" s="92" t="s">
        <v>48</v>
      </c>
      <c r="D1746" s="92" t="s">
        <v>184</v>
      </c>
      <c r="E1746" s="92" t="s">
        <v>41</v>
      </c>
      <c r="F1746" s="92" t="s">
        <v>232</v>
      </c>
      <c r="G1746" s="92" t="s">
        <v>189</v>
      </c>
      <c r="H1746" s="114">
        <v>0</v>
      </c>
      <c r="I1746" s="114">
        <v>0</v>
      </c>
      <c r="J1746" s="114">
        <v>0</v>
      </c>
      <c r="K1746" s="114">
        <v>14482.266440774487</v>
      </c>
      <c r="L1746" s="114">
        <v>4827.4221469248296</v>
      </c>
      <c r="M1746" s="114">
        <v>0</v>
      </c>
      <c r="N1746" s="114">
        <v>0</v>
      </c>
      <c r="O1746" s="114">
        <v>0</v>
      </c>
      <c r="P1746" s="114">
        <v>0</v>
      </c>
      <c r="Q1746" s="114">
        <v>0</v>
      </c>
    </row>
    <row r="1747" spans="1:17" hidden="1" x14ac:dyDescent="0.25">
      <c r="A1747" s="92" t="s">
        <v>11</v>
      </c>
      <c r="B1747" s="92" t="s">
        <v>12</v>
      </c>
      <c r="C1747" s="92" t="s">
        <v>48</v>
      </c>
      <c r="D1747" s="92" t="s">
        <v>184</v>
      </c>
      <c r="E1747" s="92" t="s">
        <v>41</v>
      </c>
      <c r="F1747" s="92" t="s">
        <v>200</v>
      </c>
      <c r="G1747" s="92" t="s">
        <v>189</v>
      </c>
      <c r="H1747" s="114">
        <v>0</v>
      </c>
      <c r="I1747" s="114">
        <v>0</v>
      </c>
      <c r="J1747" s="114">
        <v>0</v>
      </c>
      <c r="K1747" s="114">
        <v>8789.8148917995441</v>
      </c>
      <c r="L1747" s="114">
        <v>2929.9382972665153</v>
      </c>
      <c r="M1747" s="114">
        <v>0</v>
      </c>
      <c r="N1747" s="114">
        <v>0</v>
      </c>
      <c r="O1747" s="114">
        <v>0</v>
      </c>
      <c r="P1747" s="114">
        <v>0</v>
      </c>
      <c r="Q1747" s="114">
        <v>0</v>
      </c>
    </row>
    <row r="1748" spans="1:17" hidden="1" x14ac:dyDescent="0.25">
      <c r="A1748" s="92" t="s">
        <v>11</v>
      </c>
      <c r="B1748" s="92" t="s">
        <v>12</v>
      </c>
      <c r="C1748" s="92" t="s">
        <v>48</v>
      </c>
      <c r="D1748" s="92" t="s">
        <v>184</v>
      </c>
      <c r="E1748" s="92" t="s">
        <v>41</v>
      </c>
      <c r="F1748" s="92" t="s">
        <v>227</v>
      </c>
      <c r="G1748" s="92" t="s">
        <v>189</v>
      </c>
      <c r="H1748" s="114">
        <v>29618</v>
      </c>
      <c r="I1748" s="114">
        <v>40609.5</v>
      </c>
      <c r="J1748" s="114">
        <v>47171</v>
      </c>
      <c r="K1748" s="114">
        <v>12032</v>
      </c>
      <c r="L1748" s="114">
        <v>40225.5</v>
      </c>
      <c r="M1748" s="114">
        <v>57783.75</v>
      </c>
      <c r="N1748" s="114">
        <v>38821</v>
      </c>
      <c r="O1748" s="114">
        <v>11693</v>
      </c>
      <c r="P1748" s="114">
        <v>66056.25</v>
      </c>
      <c r="Q1748" s="114">
        <v>93228.5</v>
      </c>
    </row>
    <row r="1749" spans="1:17" hidden="1" x14ac:dyDescent="0.25">
      <c r="A1749" s="92" t="s">
        <v>11</v>
      </c>
      <c r="B1749" s="92" t="s">
        <v>12</v>
      </c>
      <c r="C1749" s="92" t="s">
        <v>48</v>
      </c>
      <c r="D1749" s="92" t="s">
        <v>184</v>
      </c>
      <c r="E1749" s="92" t="s">
        <v>41</v>
      </c>
      <c r="F1749" s="92" t="s">
        <v>228</v>
      </c>
      <c r="G1749" s="92" t="s">
        <v>189</v>
      </c>
      <c r="H1749" s="114">
        <v>22</v>
      </c>
      <c r="I1749" s="114">
        <v>21.25</v>
      </c>
      <c r="J1749" s="114">
        <v>21.75</v>
      </c>
      <c r="K1749" s="114">
        <v>22</v>
      </c>
      <c r="L1749" s="114">
        <v>22</v>
      </c>
      <c r="M1749" s="114">
        <v>5.5</v>
      </c>
      <c r="N1749" s="114">
        <v>0</v>
      </c>
      <c r="O1749" s="114">
        <v>0</v>
      </c>
      <c r="P1749" s="114">
        <v>0</v>
      </c>
      <c r="Q1749" s="114">
        <v>0</v>
      </c>
    </row>
    <row r="1750" spans="1:17" hidden="1" x14ac:dyDescent="0.25">
      <c r="A1750" s="92" t="s">
        <v>11</v>
      </c>
      <c r="B1750" s="92" t="s">
        <v>12</v>
      </c>
      <c r="C1750" s="92" t="s">
        <v>48</v>
      </c>
      <c r="D1750" s="92" t="s">
        <v>184</v>
      </c>
      <c r="E1750" s="92" t="s">
        <v>41</v>
      </c>
      <c r="F1750" s="92" t="s">
        <v>195</v>
      </c>
      <c r="G1750" s="92" t="s">
        <v>189</v>
      </c>
      <c r="H1750" s="114">
        <v>0</v>
      </c>
      <c r="I1750" s="114">
        <v>0</v>
      </c>
      <c r="J1750" s="114">
        <v>0</v>
      </c>
      <c r="K1750" s="114">
        <v>0</v>
      </c>
      <c r="L1750" s="114">
        <v>0</v>
      </c>
      <c r="M1750" s="114">
        <v>0</v>
      </c>
      <c r="N1750" s="114">
        <v>0</v>
      </c>
      <c r="O1750" s="114">
        <v>0</v>
      </c>
      <c r="P1750" s="114">
        <v>0</v>
      </c>
      <c r="Q1750" s="114">
        <v>0</v>
      </c>
    </row>
    <row r="1751" spans="1:17" hidden="1" x14ac:dyDescent="0.25">
      <c r="A1751" s="92" t="s">
        <v>11</v>
      </c>
      <c r="B1751" s="92" t="s">
        <v>12</v>
      </c>
      <c r="C1751" s="92" t="s">
        <v>48</v>
      </c>
      <c r="D1751" s="92" t="s">
        <v>184</v>
      </c>
      <c r="E1751" s="92" t="s">
        <v>41</v>
      </c>
      <c r="F1751" s="92" t="s">
        <v>192</v>
      </c>
      <c r="G1751" s="92" t="s">
        <v>189</v>
      </c>
      <c r="H1751" s="114">
        <v>0</v>
      </c>
      <c r="I1751" s="114">
        <v>0</v>
      </c>
      <c r="J1751" s="114">
        <v>0</v>
      </c>
      <c r="K1751" s="114">
        <v>0</v>
      </c>
      <c r="L1751" s="114">
        <v>0</v>
      </c>
      <c r="M1751" s="114">
        <v>0</v>
      </c>
      <c r="N1751" s="114">
        <v>0</v>
      </c>
      <c r="O1751" s="114">
        <v>0</v>
      </c>
      <c r="P1751" s="114">
        <v>0</v>
      </c>
      <c r="Q1751" s="114">
        <v>0</v>
      </c>
    </row>
    <row r="1752" spans="1:17" hidden="1" x14ac:dyDescent="0.25">
      <c r="A1752" s="92" t="s">
        <v>11</v>
      </c>
      <c r="B1752" s="92" t="s">
        <v>12</v>
      </c>
      <c r="C1752" s="92" t="s">
        <v>48</v>
      </c>
      <c r="D1752" s="92" t="s">
        <v>184</v>
      </c>
      <c r="E1752" s="92" t="s">
        <v>41</v>
      </c>
      <c r="F1752" s="92" t="s">
        <v>229</v>
      </c>
      <c r="G1752" s="92" t="s">
        <v>189</v>
      </c>
      <c r="H1752" s="114">
        <v>263</v>
      </c>
      <c r="I1752" s="114">
        <v>631.75</v>
      </c>
      <c r="J1752" s="114">
        <v>478</v>
      </c>
      <c r="K1752" s="114">
        <v>222.74250000000001</v>
      </c>
      <c r="L1752" s="114">
        <v>277.32749999999999</v>
      </c>
      <c r="M1752" s="114">
        <v>293.61</v>
      </c>
      <c r="N1752" s="114">
        <v>179.375</v>
      </c>
      <c r="O1752" s="114">
        <v>35.875</v>
      </c>
      <c r="P1752" s="114">
        <v>0</v>
      </c>
      <c r="Q1752" s="114">
        <v>0</v>
      </c>
    </row>
    <row r="1753" spans="1:17" hidden="1" x14ac:dyDescent="0.25">
      <c r="A1753" s="92" t="s">
        <v>11</v>
      </c>
      <c r="B1753" s="92" t="s">
        <v>12</v>
      </c>
      <c r="C1753" s="92" t="s">
        <v>48</v>
      </c>
      <c r="D1753" s="92" t="s">
        <v>184</v>
      </c>
      <c r="E1753" s="92" t="s">
        <v>41</v>
      </c>
      <c r="F1753" s="92" t="s">
        <v>198</v>
      </c>
      <c r="G1753" s="92" t="s">
        <v>189</v>
      </c>
      <c r="H1753" s="114">
        <v>0</v>
      </c>
      <c r="I1753" s="114">
        <v>0</v>
      </c>
      <c r="J1753" s="114">
        <v>0</v>
      </c>
      <c r="K1753" s="114">
        <v>0</v>
      </c>
      <c r="L1753" s="114">
        <v>0</v>
      </c>
      <c r="M1753" s="114">
        <v>0</v>
      </c>
      <c r="N1753" s="114">
        <v>0</v>
      </c>
      <c r="O1753" s="114">
        <v>0</v>
      </c>
      <c r="P1753" s="114">
        <v>0</v>
      </c>
      <c r="Q1753" s="114">
        <v>0</v>
      </c>
    </row>
    <row r="1754" spans="1:17" hidden="1" x14ac:dyDescent="0.25">
      <c r="A1754" s="92" t="s">
        <v>11</v>
      </c>
      <c r="B1754" s="92" t="s">
        <v>12</v>
      </c>
      <c r="C1754" s="92" t="s">
        <v>48</v>
      </c>
      <c r="D1754" s="92" t="s">
        <v>184</v>
      </c>
      <c r="E1754" s="92" t="s">
        <v>41</v>
      </c>
      <c r="F1754" s="92" t="s">
        <v>230</v>
      </c>
      <c r="G1754" s="92" t="s">
        <v>189</v>
      </c>
      <c r="H1754" s="114">
        <v>35</v>
      </c>
      <c r="I1754" s="114">
        <v>35</v>
      </c>
      <c r="J1754" s="114">
        <v>8.75</v>
      </c>
      <c r="K1754" s="114">
        <v>0</v>
      </c>
      <c r="L1754" s="114">
        <v>0</v>
      </c>
      <c r="M1754" s="114">
        <v>0</v>
      </c>
      <c r="N1754" s="114">
        <v>0</v>
      </c>
      <c r="O1754" s="114">
        <v>0</v>
      </c>
      <c r="P1754" s="114">
        <v>0</v>
      </c>
      <c r="Q1754" s="114">
        <v>0</v>
      </c>
    </row>
    <row r="1755" spans="1:17" hidden="1" x14ac:dyDescent="0.25">
      <c r="A1755" s="92" t="s">
        <v>11</v>
      </c>
      <c r="B1755" s="92" t="s">
        <v>12</v>
      </c>
      <c r="C1755" s="92" t="s">
        <v>48</v>
      </c>
      <c r="D1755" s="92" t="s">
        <v>184</v>
      </c>
      <c r="E1755" s="92" t="s">
        <v>41</v>
      </c>
      <c r="F1755" s="92" t="s">
        <v>210</v>
      </c>
      <c r="G1755" s="92" t="s">
        <v>189</v>
      </c>
      <c r="H1755" s="114">
        <v>0</v>
      </c>
      <c r="I1755" s="114">
        <v>0</v>
      </c>
      <c r="J1755" s="114">
        <v>0</v>
      </c>
      <c r="K1755" s="114">
        <v>0</v>
      </c>
      <c r="L1755" s="114">
        <v>0</v>
      </c>
      <c r="M1755" s="114">
        <v>0</v>
      </c>
      <c r="N1755" s="114">
        <v>0</v>
      </c>
      <c r="O1755" s="114">
        <v>0</v>
      </c>
      <c r="P1755" s="114">
        <v>0</v>
      </c>
      <c r="Q1755" s="114">
        <v>0</v>
      </c>
    </row>
    <row r="1756" spans="1:17" hidden="1" x14ac:dyDescent="0.25">
      <c r="A1756" s="92" t="s">
        <v>11</v>
      </c>
      <c r="B1756" s="92" t="s">
        <v>12</v>
      </c>
      <c r="C1756" s="92" t="s">
        <v>48</v>
      </c>
      <c r="D1756" s="92" t="s">
        <v>184</v>
      </c>
      <c r="E1756" s="92" t="s">
        <v>41</v>
      </c>
      <c r="F1756" s="92" t="s">
        <v>191</v>
      </c>
      <c r="G1756" s="92" t="s">
        <v>189</v>
      </c>
      <c r="H1756" s="114">
        <v>2250</v>
      </c>
      <c r="I1756" s="114">
        <v>2687.25</v>
      </c>
      <c r="J1756" s="114">
        <v>1954.5</v>
      </c>
      <c r="K1756" s="114">
        <v>1458.5</v>
      </c>
      <c r="L1756" s="114">
        <v>340.75</v>
      </c>
      <c r="M1756" s="114">
        <v>468</v>
      </c>
      <c r="N1756" s="114">
        <v>390</v>
      </c>
      <c r="O1756" s="114">
        <v>78</v>
      </c>
      <c r="P1756" s="114">
        <v>0</v>
      </c>
      <c r="Q1756" s="114">
        <v>0</v>
      </c>
    </row>
    <row r="1757" spans="1:17" hidden="1" x14ac:dyDescent="0.25">
      <c r="A1757" s="92" t="s">
        <v>11</v>
      </c>
      <c r="B1757" s="92" t="s">
        <v>12</v>
      </c>
      <c r="C1757" s="92" t="s">
        <v>48</v>
      </c>
      <c r="D1757" s="92" t="s">
        <v>184</v>
      </c>
      <c r="E1757" s="92" t="s">
        <v>41</v>
      </c>
      <c r="F1757" s="92" t="s">
        <v>231</v>
      </c>
      <c r="G1757" s="92" t="s">
        <v>189</v>
      </c>
      <c r="H1757" s="114">
        <v>727</v>
      </c>
      <c r="I1757" s="114">
        <v>1147</v>
      </c>
      <c r="J1757" s="114">
        <v>781</v>
      </c>
      <c r="K1757" s="114">
        <v>607.5</v>
      </c>
      <c r="L1757" s="114">
        <v>597</v>
      </c>
      <c r="M1757" s="114">
        <v>149.25</v>
      </c>
      <c r="N1757" s="114">
        <v>0</v>
      </c>
      <c r="O1757" s="114">
        <v>0</v>
      </c>
      <c r="P1757" s="114">
        <v>0</v>
      </c>
      <c r="Q1757" s="114">
        <v>0</v>
      </c>
    </row>
    <row r="1758" spans="1:17" hidden="1" x14ac:dyDescent="0.25">
      <c r="A1758" s="92" t="s">
        <v>11</v>
      </c>
      <c r="B1758" s="92" t="s">
        <v>12</v>
      </c>
      <c r="C1758" s="92" t="s">
        <v>48</v>
      </c>
      <c r="D1758" s="92" t="s">
        <v>184</v>
      </c>
      <c r="E1758" s="92" t="s">
        <v>41</v>
      </c>
      <c r="F1758" s="92" t="s">
        <v>190</v>
      </c>
      <c r="G1758" s="92" t="s">
        <v>189</v>
      </c>
      <c r="H1758" s="114">
        <v>0</v>
      </c>
      <c r="I1758" s="114">
        <v>0</v>
      </c>
      <c r="J1758" s="114">
        <v>0</v>
      </c>
      <c r="K1758" s="114">
        <v>0</v>
      </c>
      <c r="L1758" s="114">
        <v>0</v>
      </c>
      <c r="M1758" s="114">
        <v>0</v>
      </c>
      <c r="N1758" s="114">
        <v>0</v>
      </c>
      <c r="O1758" s="114">
        <v>0</v>
      </c>
      <c r="P1758" s="114">
        <v>0</v>
      </c>
      <c r="Q1758" s="114">
        <v>0</v>
      </c>
    </row>
    <row r="1759" spans="1:17" x14ac:dyDescent="0.25">
      <c r="H1759" s="98"/>
      <c r="I1759" s="98"/>
      <c r="J1759" s="99"/>
      <c r="K1759" s="99"/>
      <c r="L1759" s="99"/>
      <c r="M1759" s="99"/>
      <c r="N1759" s="99"/>
      <c r="O1759" s="99"/>
      <c r="P1759" s="98"/>
      <c r="Q1759" s="98"/>
    </row>
  </sheetData>
  <sheetProtection formatCells="0" formatColumns="0" formatRows="0" insertColumns="0"/>
  <autoFilter ref="A1:AC1758">
    <filterColumn colId="1">
      <filters>
        <filter val="Fugitive Emissions"/>
      </filters>
    </filterColumn>
    <filterColumn colId="4">
      <filters>
        <filter val="Coal -OC"/>
        <filter val="Coal-UG"/>
      </filters>
    </filterColumn>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71"/>
  <sheetViews>
    <sheetView workbookViewId="0">
      <selection activeCell="F32" sqref="F32"/>
    </sheetView>
  </sheetViews>
  <sheetFormatPr defaultRowHeight="15" x14ac:dyDescent="0.25"/>
  <sheetData>
    <row r="2" spans="1:11" x14ac:dyDescent="0.25">
      <c r="A2" s="129" t="s">
        <v>282</v>
      </c>
    </row>
    <row r="3" spans="1:11" s="123" customFormat="1" x14ac:dyDescent="0.25"/>
    <row r="4" spans="1:11" x14ac:dyDescent="0.25">
      <c r="A4" s="126" t="s">
        <v>280</v>
      </c>
      <c r="B4" s="125">
        <v>2005</v>
      </c>
      <c r="C4" s="125">
        <v>2006</v>
      </c>
      <c r="D4" s="125">
        <v>2007</v>
      </c>
      <c r="E4" s="125">
        <v>2008</v>
      </c>
      <c r="F4" s="125">
        <v>2009</v>
      </c>
      <c r="G4" s="125">
        <v>2010</v>
      </c>
      <c r="H4" s="125">
        <v>2011</v>
      </c>
      <c r="I4" s="125">
        <v>2012</v>
      </c>
      <c r="J4" s="125">
        <v>2013</v>
      </c>
      <c r="K4" s="125">
        <v>2014</v>
      </c>
    </row>
    <row r="5" spans="1:11" x14ac:dyDescent="0.25">
      <c r="A5" s="126" t="s">
        <v>199</v>
      </c>
      <c r="B5" s="127">
        <v>135.56203881215316</v>
      </c>
      <c r="C5" s="127">
        <v>127.10777207750188</v>
      </c>
      <c r="D5" s="127">
        <v>135.25052992366929</v>
      </c>
      <c r="E5" s="127">
        <v>143.42249261033456</v>
      </c>
      <c r="F5" s="127">
        <v>147.57915465182086</v>
      </c>
      <c r="G5" s="127">
        <v>155.42333696389878</v>
      </c>
      <c r="H5" s="127">
        <v>164.7156216843791</v>
      </c>
      <c r="I5" s="127">
        <v>173.85563186667255</v>
      </c>
      <c r="J5" s="127">
        <v>185.08386365268606</v>
      </c>
      <c r="K5" s="127">
        <v>192.63579659032612</v>
      </c>
    </row>
    <row r="6" spans="1:11" x14ac:dyDescent="0.25">
      <c r="A6" s="126" t="s">
        <v>197</v>
      </c>
      <c r="B6" s="127">
        <v>133.20321980706703</v>
      </c>
      <c r="C6" s="127">
        <v>118.88679580796125</v>
      </c>
      <c r="D6" s="127">
        <v>129.12995942374633</v>
      </c>
      <c r="E6" s="127">
        <v>133.83552764020814</v>
      </c>
      <c r="F6" s="127">
        <v>134.80559870122855</v>
      </c>
      <c r="G6" s="127">
        <v>136.73320529510423</v>
      </c>
      <c r="H6" s="127">
        <v>144.01832905174254</v>
      </c>
      <c r="I6" s="127">
        <v>151.58014616268909</v>
      </c>
      <c r="J6" s="127">
        <v>160.03076942172754</v>
      </c>
      <c r="K6" s="127">
        <v>171.07245836344597</v>
      </c>
    </row>
    <row r="7" spans="1:11" x14ac:dyDescent="0.25">
      <c r="A7" s="126" t="s">
        <v>193</v>
      </c>
      <c r="B7" s="127">
        <v>43.552031913222059</v>
      </c>
      <c r="C7" s="127">
        <v>47.151201933034798</v>
      </c>
      <c r="D7" s="127">
        <v>53.724792928467231</v>
      </c>
      <c r="E7" s="127">
        <v>74.781353721720279</v>
      </c>
      <c r="F7" s="127">
        <v>84.215028476190042</v>
      </c>
      <c r="G7" s="127">
        <v>96.108874727896094</v>
      </c>
      <c r="H7" s="127">
        <v>105.67797569888364</v>
      </c>
      <c r="I7" s="127">
        <v>116.13564184265114</v>
      </c>
      <c r="J7" s="127">
        <v>118.36660717743489</v>
      </c>
      <c r="K7" s="127">
        <v>133.94755451596069</v>
      </c>
    </row>
    <row r="8" spans="1:11" x14ac:dyDescent="0.25">
      <c r="A8" s="126" t="s">
        <v>200</v>
      </c>
      <c r="B8" s="127">
        <v>85.963565450966584</v>
      </c>
      <c r="C8" s="127">
        <v>79.822785493158023</v>
      </c>
      <c r="D8" s="127">
        <v>84.99117729346608</v>
      </c>
      <c r="E8" s="127">
        <v>92.660179535884922</v>
      </c>
      <c r="F8" s="127">
        <v>98.04201562511804</v>
      </c>
      <c r="G8" s="127">
        <v>105.83748456225813</v>
      </c>
      <c r="H8" s="127">
        <v>112.99803137732728</v>
      </c>
      <c r="I8" s="127">
        <v>122.09674643552123</v>
      </c>
      <c r="J8" s="127">
        <v>113.11200141530277</v>
      </c>
      <c r="K8" s="127">
        <v>132.01601960855601</v>
      </c>
    </row>
    <row r="9" spans="1:11" x14ac:dyDescent="0.25">
      <c r="A9" s="126" t="s">
        <v>201</v>
      </c>
      <c r="B9" s="127">
        <v>79.026811855190033</v>
      </c>
      <c r="C9" s="127">
        <v>71.810555960894661</v>
      </c>
      <c r="D9" s="127">
        <v>82.071219031802684</v>
      </c>
      <c r="E9" s="127">
        <v>86.527123550702512</v>
      </c>
      <c r="F9" s="127">
        <v>89.321683365388708</v>
      </c>
      <c r="G9" s="127">
        <v>94.791315360565548</v>
      </c>
      <c r="H9" s="127">
        <v>106.38350111357153</v>
      </c>
      <c r="I9" s="127">
        <v>120.26084391408443</v>
      </c>
      <c r="J9" s="127">
        <v>94.089438637085607</v>
      </c>
      <c r="K9" s="127">
        <v>126.41336359890418</v>
      </c>
    </row>
    <row r="10" spans="1:11" x14ac:dyDescent="0.25">
      <c r="A10" s="126" t="s">
        <v>203</v>
      </c>
      <c r="B10" s="127">
        <v>97.619920343046928</v>
      </c>
      <c r="C10" s="127">
        <v>90.906336072193255</v>
      </c>
      <c r="D10" s="127">
        <v>100.34098118237466</v>
      </c>
      <c r="E10" s="127">
        <v>107.41608189814141</v>
      </c>
      <c r="F10" s="127">
        <v>115.77939267080042</v>
      </c>
      <c r="G10" s="127">
        <v>125.2199566494148</v>
      </c>
      <c r="H10" s="127">
        <v>134.27730872344029</v>
      </c>
      <c r="I10" s="127">
        <v>142.25956429954087</v>
      </c>
      <c r="J10" s="127">
        <v>146.88381602112869</v>
      </c>
      <c r="K10" s="127">
        <v>120.30723994423131</v>
      </c>
    </row>
    <row r="11" spans="1:11" x14ac:dyDescent="0.25">
      <c r="A11" s="126" t="s">
        <v>196</v>
      </c>
      <c r="B11" s="127">
        <v>72.848904831149667</v>
      </c>
      <c r="C11" s="127">
        <v>64.069241650595075</v>
      </c>
      <c r="D11" s="127">
        <v>69.144146561100158</v>
      </c>
      <c r="E11" s="127">
        <v>74.662653782667874</v>
      </c>
      <c r="F11" s="127">
        <v>78.174842765937626</v>
      </c>
      <c r="G11" s="127">
        <v>81.089720521588475</v>
      </c>
      <c r="H11" s="127">
        <v>83.313862631261188</v>
      </c>
      <c r="I11" s="127">
        <v>83.632570027399893</v>
      </c>
      <c r="J11" s="127">
        <v>123.84325107241196</v>
      </c>
      <c r="K11" s="127">
        <v>115.94071999611327</v>
      </c>
    </row>
    <row r="12" spans="1:11" x14ac:dyDescent="0.25">
      <c r="A12" s="126" t="s">
        <v>202</v>
      </c>
      <c r="B12" s="127">
        <v>81.498457797540325</v>
      </c>
      <c r="C12" s="127">
        <v>77.142773256935854</v>
      </c>
      <c r="D12" s="127">
        <v>84.346944185909379</v>
      </c>
      <c r="E12" s="127">
        <v>85.004595852096529</v>
      </c>
      <c r="F12" s="127">
        <v>92.819935493754116</v>
      </c>
      <c r="G12" s="127">
        <v>95.247197796189923</v>
      </c>
      <c r="H12" s="127">
        <v>96.122834584966725</v>
      </c>
      <c r="I12" s="127">
        <v>98.319010367618972</v>
      </c>
      <c r="J12" s="127">
        <v>98.464571849198776</v>
      </c>
      <c r="K12" s="127">
        <v>105.25000426729538</v>
      </c>
    </row>
    <row r="13" spans="1:11" x14ac:dyDescent="0.25">
      <c r="A13" s="126" t="s">
        <v>232</v>
      </c>
      <c r="B13" s="127">
        <v>60.600724813951828</v>
      </c>
      <c r="C13" s="127">
        <v>60.614286158752243</v>
      </c>
      <c r="D13" s="127">
        <v>65.252583072373227</v>
      </c>
      <c r="E13" s="127">
        <v>65.62130771509041</v>
      </c>
      <c r="F13" s="127">
        <v>69.594279774078316</v>
      </c>
      <c r="G13" s="127">
        <v>77.045859612617704</v>
      </c>
      <c r="H13" s="127">
        <v>86.245485313194322</v>
      </c>
      <c r="I13" s="127">
        <v>93.256040906042372</v>
      </c>
      <c r="J13" s="127">
        <v>91.315646135789976</v>
      </c>
      <c r="K13" s="127">
        <v>99.76764566544243</v>
      </c>
    </row>
    <row r="14" spans="1:11" x14ac:dyDescent="0.25">
      <c r="A14" s="126" t="s">
        <v>204</v>
      </c>
      <c r="B14" s="127">
        <v>42.576213291172138</v>
      </c>
      <c r="C14" s="127">
        <v>40.717426994529205</v>
      </c>
      <c r="D14" s="127">
        <v>44.542860115283311</v>
      </c>
      <c r="E14" s="127">
        <v>48.005684892743467</v>
      </c>
      <c r="F14" s="127">
        <v>51.048752564264511</v>
      </c>
      <c r="G14" s="127">
        <v>54.774960568599347</v>
      </c>
      <c r="H14" s="127">
        <v>59.254289590198994</v>
      </c>
      <c r="I14" s="127">
        <v>63.857469364064585</v>
      </c>
      <c r="J14" s="127">
        <v>67.441237026123375</v>
      </c>
      <c r="K14" s="127">
        <v>78.289242749054353</v>
      </c>
    </row>
    <row r="15" spans="1:11" x14ac:dyDescent="0.25">
      <c r="A15" s="126" t="s">
        <v>209</v>
      </c>
      <c r="B15" s="127">
        <v>32.230565781809531</v>
      </c>
      <c r="C15" s="127">
        <v>34.245694683077787</v>
      </c>
      <c r="D15" s="127">
        <v>37.285195801922768</v>
      </c>
      <c r="E15" s="127">
        <v>39.23182529788712</v>
      </c>
      <c r="F15" s="127">
        <v>44.644312117946562</v>
      </c>
      <c r="G15" s="127">
        <v>47.29700497180734</v>
      </c>
      <c r="H15" s="127">
        <v>52.575047904277568</v>
      </c>
      <c r="I15" s="127">
        <v>59.173538921811094</v>
      </c>
      <c r="J15" s="127">
        <v>66.088906869187824</v>
      </c>
      <c r="K15" s="127">
        <v>73.566031255922709</v>
      </c>
    </row>
    <row r="16" spans="1:11" x14ac:dyDescent="0.25">
      <c r="A16" s="126" t="s">
        <v>207</v>
      </c>
      <c r="B16" s="127">
        <v>26.062813175181851</v>
      </c>
      <c r="C16" s="127">
        <v>26.374736251401249</v>
      </c>
      <c r="D16" s="127">
        <v>28.408232382498017</v>
      </c>
      <c r="E16" s="127">
        <v>31.760217006063574</v>
      </c>
      <c r="F16" s="127">
        <v>36.05274272991128</v>
      </c>
      <c r="G16" s="127">
        <v>39.566743492591016</v>
      </c>
      <c r="H16" s="127">
        <v>43.755463493019846</v>
      </c>
      <c r="I16" s="127">
        <v>48.178587632901376</v>
      </c>
      <c r="J16" s="127">
        <v>49.805106490216829</v>
      </c>
      <c r="K16" s="127">
        <v>50.644992427801711</v>
      </c>
    </row>
    <row r="17" spans="1:11" x14ac:dyDescent="0.25">
      <c r="A17" s="126" t="s">
        <v>195</v>
      </c>
      <c r="B17" s="127">
        <v>20.414339911336857</v>
      </c>
      <c r="C17" s="127">
        <v>22.76806327924594</v>
      </c>
      <c r="D17" s="127">
        <v>23.649200919276765</v>
      </c>
      <c r="E17" s="127">
        <v>24.302014575782731</v>
      </c>
      <c r="F17" s="127">
        <v>27.049913685959215</v>
      </c>
      <c r="G17" s="127">
        <v>26.991858279972249</v>
      </c>
      <c r="H17" s="127">
        <v>28.151069380547984</v>
      </c>
      <c r="I17" s="127">
        <v>30.34272854817133</v>
      </c>
      <c r="J17" s="127">
        <v>57.30930743047567</v>
      </c>
      <c r="K17" s="127">
        <v>36.946742247450686</v>
      </c>
    </row>
    <row r="18" spans="1:11" x14ac:dyDescent="0.25">
      <c r="A18" s="126" t="s">
        <v>206</v>
      </c>
      <c r="B18" s="127">
        <v>21.564421557949611</v>
      </c>
      <c r="C18" s="127">
        <v>20.497268458963589</v>
      </c>
      <c r="D18" s="127">
        <v>22.682719260641395</v>
      </c>
      <c r="E18" s="127">
        <v>24.98754110040252</v>
      </c>
      <c r="F18" s="127">
        <v>28.454648854246663</v>
      </c>
      <c r="G18" s="127">
        <v>32.053743960495673</v>
      </c>
      <c r="H18" s="127">
        <v>33.501040989672653</v>
      </c>
      <c r="I18" s="127">
        <v>34.921680447332001</v>
      </c>
      <c r="J18" s="127">
        <v>35.44539478415134</v>
      </c>
      <c r="K18" s="127">
        <v>36.540156453498938</v>
      </c>
    </row>
    <row r="19" spans="1:11" x14ac:dyDescent="0.25">
      <c r="A19" s="126" t="s">
        <v>281</v>
      </c>
      <c r="B19" s="127">
        <v>95.986539928492746</v>
      </c>
      <c r="C19" s="127">
        <v>93.479202287476241</v>
      </c>
      <c r="D19" s="127">
        <v>99.470518400326497</v>
      </c>
      <c r="E19" s="127">
        <v>102.93191483769411</v>
      </c>
      <c r="F19" s="127">
        <v>106.83900014012183</v>
      </c>
      <c r="G19" s="127">
        <v>111.79553576383722</v>
      </c>
      <c r="H19" s="127">
        <v>113.25815075413703</v>
      </c>
      <c r="I19" s="127">
        <v>111.88003843454132</v>
      </c>
      <c r="J19" s="127">
        <v>111.20902651071492</v>
      </c>
      <c r="K19" s="127">
        <v>144.27874705224676</v>
      </c>
    </row>
    <row r="20" spans="1:11" x14ac:dyDescent="0.25">
      <c r="A20" s="123"/>
      <c r="B20" s="144">
        <f>SUM(B5:B19)</f>
        <v>1028.7105692702303</v>
      </c>
      <c r="C20" s="144">
        <f t="shared" ref="C20:K20" si="0">SUM(C5:C19)</f>
        <v>975.59414036572105</v>
      </c>
      <c r="D20" s="144">
        <f t="shared" si="0"/>
        <v>1060.2910604828578</v>
      </c>
      <c r="E20" s="144">
        <f t="shared" si="0"/>
        <v>1135.1505140174204</v>
      </c>
      <c r="F20" s="144">
        <f t="shared" si="0"/>
        <v>1204.4213016167669</v>
      </c>
      <c r="G20" s="144">
        <f t="shared" si="0"/>
        <v>1279.9767985268368</v>
      </c>
      <c r="H20" s="144">
        <f t="shared" si="0"/>
        <v>1364.2480122906209</v>
      </c>
      <c r="I20" s="144">
        <f t="shared" si="0"/>
        <v>1449.7502391710423</v>
      </c>
      <c r="J20" s="144">
        <f t="shared" si="0"/>
        <v>1518.4889444936366</v>
      </c>
      <c r="K20" s="144">
        <f t="shared" si="0"/>
        <v>1617.6167147362505</v>
      </c>
    </row>
    <row r="21" spans="1:11" x14ac:dyDescent="0.25">
      <c r="A21" s="124"/>
      <c r="B21" s="124"/>
      <c r="C21" s="124"/>
      <c r="D21" s="124"/>
      <c r="E21" s="124"/>
      <c r="F21" s="124"/>
      <c r="G21" s="124"/>
      <c r="H21" s="124"/>
      <c r="I21" s="124"/>
      <c r="J21" s="124"/>
      <c r="K21" s="123"/>
    </row>
    <row r="22" spans="1:11" x14ac:dyDescent="0.25">
      <c r="A22" s="124"/>
      <c r="B22" s="124"/>
      <c r="C22" s="124"/>
      <c r="D22" s="124"/>
      <c r="E22" s="124"/>
      <c r="F22" s="124"/>
      <c r="G22" s="124"/>
      <c r="H22" s="124"/>
      <c r="I22" s="124"/>
      <c r="J22" s="124"/>
      <c r="K22" s="123"/>
    </row>
    <row r="23" spans="1:11" x14ac:dyDescent="0.25">
      <c r="A23" s="124"/>
      <c r="B23" s="124"/>
      <c r="C23" s="124"/>
      <c r="D23" s="124"/>
      <c r="E23" s="124"/>
      <c r="F23" s="124"/>
      <c r="G23" s="124"/>
      <c r="H23" s="124"/>
      <c r="I23" s="124"/>
      <c r="J23" s="124"/>
      <c r="K23" s="123"/>
    </row>
    <row r="24" spans="1:11" x14ac:dyDescent="0.25">
      <c r="A24" s="124"/>
      <c r="B24" s="124"/>
      <c r="C24" s="124"/>
      <c r="D24" s="124"/>
      <c r="E24" s="124"/>
      <c r="F24" s="124"/>
      <c r="G24" s="124"/>
      <c r="H24" s="124"/>
      <c r="I24" s="124"/>
      <c r="J24" s="124"/>
      <c r="K24" s="123"/>
    </row>
    <row r="25" spans="1:11" x14ac:dyDescent="0.25">
      <c r="A25" s="152" t="s">
        <v>300</v>
      </c>
    </row>
    <row r="26" spans="1:11" x14ac:dyDescent="0.25">
      <c r="A26" s="136"/>
      <c r="B26" s="136">
        <v>2005</v>
      </c>
      <c r="C26" s="136">
        <v>2006</v>
      </c>
      <c r="D26" s="136">
        <v>2007</v>
      </c>
      <c r="E26" s="136">
        <v>2008</v>
      </c>
      <c r="F26" s="136">
        <v>2009</v>
      </c>
      <c r="G26" s="136">
        <v>2010</v>
      </c>
      <c r="H26" s="136">
        <v>2011</v>
      </c>
      <c r="I26" s="136">
        <v>2012</v>
      </c>
      <c r="J26" s="136">
        <v>2013</v>
      </c>
      <c r="K26" s="136">
        <v>2014</v>
      </c>
    </row>
    <row r="27" spans="1:11" x14ac:dyDescent="0.25">
      <c r="A27" s="136" t="s">
        <v>283</v>
      </c>
      <c r="B27" s="138">
        <v>745.82381713599239</v>
      </c>
      <c r="C27" s="138">
        <v>695.64056220735188</v>
      </c>
      <c r="D27" s="138">
        <v>754.02142674973675</v>
      </c>
      <c r="E27" s="138">
        <v>816.54776901389698</v>
      </c>
      <c r="F27" s="138">
        <v>852.28022465690469</v>
      </c>
      <c r="G27" s="138">
        <v>900.58234439619036</v>
      </c>
      <c r="H27" s="138">
        <v>972.59367473620648</v>
      </c>
      <c r="I27" s="138">
        <v>1051.6750780513826</v>
      </c>
      <c r="J27" s="138">
        <v>1120.7256293034116</v>
      </c>
      <c r="K27" s="138">
        <v>1217.5317731036475</v>
      </c>
    </row>
    <row r="28" spans="1:11" x14ac:dyDescent="0.25">
      <c r="A28" s="136" t="s">
        <v>284</v>
      </c>
      <c r="B28" s="138">
        <v>179.62661359424587</v>
      </c>
      <c r="C28" s="138">
        <v>184.8163073292566</v>
      </c>
      <c r="D28" s="138">
        <v>200.75940559701004</v>
      </c>
      <c r="E28" s="138">
        <v>214.22638725188281</v>
      </c>
      <c r="F28" s="138">
        <v>227.80289592518636</v>
      </c>
      <c r="G28" s="138">
        <v>241.62126986901933</v>
      </c>
      <c r="H28" s="138">
        <v>254.49479938952544</v>
      </c>
      <c r="I28" s="138">
        <v>267.68183823399886</v>
      </c>
      <c r="J28" s="138">
        <v>278.9516020300598</v>
      </c>
      <c r="K28" s="138">
        <v>284.0908574858305</v>
      </c>
    </row>
    <row r="29" spans="1:11" x14ac:dyDescent="0.25">
      <c r="A29" s="136" t="s">
        <v>285</v>
      </c>
      <c r="B29" s="138">
        <v>103.26013853999186</v>
      </c>
      <c r="C29" s="138">
        <v>95.137270829112595</v>
      </c>
      <c r="D29" s="138">
        <v>105.51022813611101</v>
      </c>
      <c r="E29" s="138">
        <v>104.37635775164048</v>
      </c>
      <c r="F29" s="138">
        <v>124.33818103467553</v>
      </c>
      <c r="G29" s="138">
        <v>137.77318426162691</v>
      </c>
      <c r="H29" s="138">
        <v>137.15953816488889</v>
      </c>
      <c r="I29" s="138">
        <v>130.39332288566087</v>
      </c>
      <c r="J29" s="138">
        <v>118.81171316016511</v>
      </c>
      <c r="K29" s="138">
        <v>115.99408414677268</v>
      </c>
    </row>
    <row r="30" spans="1:11" x14ac:dyDescent="0.25">
      <c r="A30" s="136" t="s">
        <v>286</v>
      </c>
      <c r="B30" s="138">
        <f>SUM(B27:B29)</f>
        <v>1028.7105692702301</v>
      </c>
      <c r="C30" s="138">
        <f t="shared" ref="C30:K30" si="1">SUM(C27:C29)</f>
        <v>975.59414036572105</v>
      </c>
      <c r="D30" s="138">
        <f t="shared" si="1"/>
        <v>1060.2910604828578</v>
      </c>
      <c r="E30" s="138">
        <f t="shared" si="1"/>
        <v>1135.1505140174202</v>
      </c>
      <c r="F30" s="138">
        <f t="shared" si="1"/>
        <v>1204.4213016167664</v>
      </c>
      <c r="G30" s="138">
        <f t="shared" si="1"/>
        <v>1279.9767985268365</v>
      </c>
      <c r="H30" s="138">
        <f t="shared" si="1"/>
        <v>1364.2480122906209</v>
      </c>
      <c r="I30" s="138">
        <f t="shared" si="1"/>
        <v>1449.7502391710423</v>
      </c>
      <c r="J30" s="138">
        <f t="shared" si="1"/>
        <v>1518.4889444936364</v>
      </c>
      <c r="K30" s="138">
        <f t="shared" si="1"/>
        <v>1617.6167147362505</v>
      </c>
    </row>
    <row r="31" spans="1:11" x14ac:dyDescent="0.25">
      <c r="A31" s="136"/>
      <c r="B31" s="136"/>
      <c r="C31" s="136"/>
      <c r="D31" s="136"/>
      <c r="E31" s="136"/>
      <c r="F31" s="136"/>
      <c r="G31" s="136"/>
      <c r="H31" s="136"/>
      <c r="I31" s="136"/>
      <c r="J31" s="136"/>
      <c r="K31" s="136"/>
    </row>
    <row r="32" spans="1:11" x14ac:dyDescent="0.25">
      <c r="A32" s="136" t="s">
        <v>283</v>
      </c>
      <c r="B32" s="116">
        <f>B27/B30</f>
        <v>0.72500841287659923</v>
      </c>
      <c r="C32" s="116">
        <f t="shared" ref="C32:K32" si="2">C27/C30</f>
        <v>0.71304298931785004</v>
      </c>
      <c r="D32" s="116">
        <f t="shared" si="2"/>
        <v>0.7111456984333665</v>
      </c>
      <c r="E32" s="116">
        <f t="shared" si="2"/>
        <v>0.71932995574661396</v>
      </c>
      <c r="F32" s="116">
        <f t="shared" si="2"/>
        <v>0.70762632935239378</v>
      </c>
      <c r="G32" s="116">
        <f t="shared" si="2"/>
        <v>0.70359270998716339</v>
      </c>
      <c r="H32" s="116">
        <f t="shared" si="2"/>
        <v>0.7129155886422639</v>
      </c>
      <c r="I32" s="116">
        <f t="shared" si="2"/>
        <v>0.72541810971021015</v>
      </c>
      <c r="J32" s="116">
        <f t="shared" si="2"/>
        <v>0.73805320306571931</v>
      </c>
      <c r="K32" s="116">
        <f t="shared" si="2"/>
        <v>0.75267012390024912</v>
      </c>
    </row>
    <row r="33" spans="1:24" x14ac:dyDescent="0.25">
      <c r="A33" s="136" t="s">
        <v>284</v>
      </c>
      <c r="B33" s="116">
        <f>B28/B30</f>
        <v>0.17461336449733714</v>
      </c>
      <c r="C33" s="116">
        <f t="shared" ref="C33:K33" si="3">C28/C30</f>
        <v>0.18943974720878756</v>
      </c>
      <c r="D33" s="116">
        <f t="shared" si="3"/>
        <v>0.18934367465626276</v>
      </c>
      <c r="E33" s="116">
        <f t="shared" si="3"/>
        <v>0.18872068911259399</v>
      </c>
      <c r="F33" s="116">
        <f t="shared" si="3"/>
        <v>0.18913887990804629</v>
      </c>
      <c r="G33" s="116">
        <f t="shared" si="3"/>
        <v>0.188770038759381</v>
      </c>
      <c r="H33" s="116">
        <f t="shared" si="3"/>
        <v>0.1865458458409037</v>
      </c>
      <c r="I33" s="116">
        <f t="shared" si="3"/>
        <v>0.18463996832106583</v>
      </c>
      <c r="J33" s="116">
        <f t="shared" si="3"/>
        <v>0.18370341321324571</v>
      </c>
      <c r="K33" s="116">
        <f t="shared" si="3"/>
        <v>0.17562309717611382</v>
      </c>
    </row>
    <row r="34" spans="1:24" x14ac:dyDescent="0.25">
      <c r="A34" s="136" t="s">
        <v>285</v>
      </c>
      <c r="B34" s="116">
        <f>B29/B30</f>
        <v>0.10037822262606368</v>
      </c>
      <c r="C34" s="116">
        <f t="shared" ref="C34:K34" si="4">C29/C30</f>
        <v>9.7517263473362481E-2</v>
      </c>
      <c r="D34" s="116">
        <f t="shared" si="4"/>
        <v>9.9510626910370756E-2</v>
      </c>
      <c r="E34" s="116">
        <f t="shared" si="4"/>
        <v>9.1949355140792111E-2</v>
      </c>
      <c r="F34" s="116">
        <f t="shared" si="4"/>
        <v>0.10323479073956014</v>
      </c>
      <c r="G34" s="116">
        <f t="shared" si="4"/>
        <v>0.10763725125345566</v>
      </c>
      <c r="H34" s="116">
        <f t="shared" si="4"/>
        <v>0.10053856551683235</v>
      </c>
      <c r="I34" s="116">
        <f t="shared" si="4"/>
        <v>8.9941921968724012E-2</v>
      </c>
      <c r="J34" s="116">
        <f t="shared" si="4"/>
        <v>7.8243383721035065E-2</v>
      </c>
      <c r="K34" s="116">
        <f t="shared" si="4"/>
        <v>7.1706778923637235E-2</v>
      </c>
    </row>
    <row r="35" spans="1:24" x14ac:dyDescent="0.25">
      <c r="A35" s="136" t="s">
        <v>286</v>
      </c>
      <c r="B35" s="116">
        <f>SUM(B32:B34)</f>
        <v>1</v>
      </c>
      <c r="C35" s="116">
        <f t="shared" ref="C35:K35" si="5">SUM(C32:C34)</f>
        <v>1</v>
      </c>
      <c r="D35" s="116">
        <f t="shared" si="5"/>
        <v>1</v>
      </c>
      <c r="E35" s="116">
        <f t="shared" si="5"/>
        <v>1</v>
      </c>
      <c r="F35" s="116">
        <f t="shared" si="5"/>
        <v>1.0000000000000002</v>
      </c>
      <c r="G35" s="116">
        <f t="shared" si="5"/>
        <v>1</v>
      </c>
      <c r="H35" s="116">
        <f t="shared" si="5"/>
        <v>1</v>
      </c>
      <c r="I35" s="116">
        <f t="shared" si="5"/>
        <v>0.99999999999999989</v>
      </c>
      <c r="J35" s="116">
        <f t="shared" si="5"/>
        <v>1</v>
      </c>
      <c r="K35" s="116">
        <f t="shared" si="5"/>
        <v>1.0000000000000002</v>
      </c>
    </row>
    <row r="42" spans="1:24" x14ac:dyDescent="0.25">
      <c r="A42" s="140" t="s">
        <v>287</v>
      </c>
      <c r="B42" s="153"/>
      <c r="C42" s="153"/>
      <c r="D42" s="153"/>
      <c r="E42" s="153"/>
      <c r="F42" s="153"/>
      <c r="G42" s="153"/>
      <c r="H42" s="153"/>
      <c r="I42" s="153"/>
      <c r="J42" s="153"/>
      <c r="K42" s="153"/>
      <c r="L42" s="133"/>
      <c r="M42" s="134"/>
      <c r="N42" s="134"/>
      <c r="O42" s="134"/>
      <c r="P42" s="134"/>
      <c r="Q42" s="134"/>
      <c r="R42" s="134"/>
      <c r="S42" s="134"/>
      <c r="T42" s="134"/>
      <c r="U42" s="134"/>
      <c r="V42" s="134"/>
      <c r="W42" s="133"/>
    </row>
    <row r="43" spans="1:24" x14ac:dyDescent="0.25">
      <c r="A43" s="141"/>
      <c r="B43" s="153"/>
      <c r="C43" s="153"/>
      <c r="D43" s="153"/>
      <c r="E43" s="153"/>
      <c r="F43" s="153"/>
      <c r="G43" s="153"/>
      <c r="H43" s="153"/>
      <c r="I43" s="153"/>
      <c r="J43" s="153"/>
      <c r="K43" s="153"/>
      <c r="L43" s="133"/>
      <c r="M43" s="134"/>
      <c r="N43" s="134"/>
      <c r="O43" s="134"/>
      <c r="P43" s="134"/>
      <c r="Q43" s="134"/>
      <c r="R43" s="134"/>
      <c r="S43" s="134"/>
      <c r="T43" s="134"/>
      <c r="U43" s="134"/>
      <c r="V43" s="134"/>
      <c r="W43" s="133"/>
    </row>
    <row r="44" spans="1:24" x14ac:dyDescent="0.25">
      <c r="A44" s="135"/>
      <c r="B44" s="135">
        <v>2005</v>
      </c>
      <c r="C44" s="135">
        <v>2006</v>
      </c>
      <c r="D44" s="135">
        <v>2007</v>
      </c>
      <c r="E44" s="135">
        <v>2008</v>
      </c>
      <c r="F44" s="135">
        <v>2009</v>
      </c>
      <c r="G44" s="135">
        <v>2010</v>
      </c>
      <c r="H44" s="135">
        <v>2011</v>
      </c>
      <c r="I44" s="135">
        <v>2012</v>
      </c>
      <c r="J44" s="135">
        <v>2013</v>
      </c>
      <c r="K44" s="135">
        <v>2014</v>
      </c>
      <c r="L44" s="133"/>
      <c r="M44" s="134"/>
      <c r="N44" s="134"/>
      <c r="O44" s="134"/>
      <c r="P44" s="134"/>
      <c r="Q44" s="134"/>
      <c r="R44" s="134"/>
      <c r="S44" s="134"/>
      <c r="T44" s="134"/>
      <c r="U44" s="134"/>
      <c r="V44" s="134"/>
      <c r="W44" s="133"/>
    </row>
    <row r="45" spans="1:24" x14ac:dyDescent="0.25">
      <c r="A45" s="135" t="s">
        <v>288</v>
      </c>
      <c r="B45" s="138">
        <v>729.12635609072038</v>
      </c>
      <c r="C45" s="138">
        <v>626.90952897685088</v>
      </c>
      <c r="D45" s="138">
        <v>673.04001171160098</v>
      </c>
      <c r="E45" s="138">
        <v>717.20903841615905</v>
      </c>
      <c r="F45" s="138">
        <v>755.73268472490361</v>
      </c>
      <c r="G45" s="138">
        <v>794.20240122414873</v>
      </c>
      <c r="H45" s="138">
        <v>852.11320879126401</v>
      </c>
      <c r="I45" s="138">
        <v>916.33139872551465</v>
      </c>
      <c r="J45" s="138">
        <v>964.27923172343128</v>
      </c>
      <c r="K45" s="138">
        <v>1041.3300153889825</v>
      </c>
      <c r="L45" s="133"/>
      <c r="M45" s="134"/>
      <c r="N45" s="134"/>
      <c r="O45" s="134"/>
      <c r="P45" s="134"/>
      <c r="Q45" s="134"/>
      <c r="R45" s="134"/>
      <c r="S45" s="134"/>
      <c r="T45" s="134"/>
      <c r="U45" s="134"/>
      <c r="V45" s="134"/>
      <c r="W45" s="133"/>
    </row>
    <row r="46" spans="1:24" x14ac:dyDescent="0.25">
      <c r="A46" s="135" t="s">
        <v>55</v>
      </c>
      <c r="B46" s="122">
        <v>34.060472179238246</v>
      </c>
      <c r="C46" s="122">
        <v>67.198987392191242</v>
      </c>
      <c r="D46" s="122">
        <v>84.865927755188466</v>
      </c>
      <c r="E46" s="122">
        <v>97.267510345176035</v>
      </c>
      <c r="F46" s="122">
        <v>104.57812319802478</v>
      </c>
      <c r="G46" s="122">
        <v>119.26641430994847</v>
      </c>
      <c r="H46" s="122">
        <v>130.29992727840769</v>
      </c>
      <c r="I46" s="122">
        <v>138.99520523567074</v>
      </c>
      <c r="J46" s="122">
        <v>145.39733970586988</v>
      </c>
      <c r="K46" s="122">
        <v>156.20159830260695</v>
      </c>
      <c r="L46" s="133"/>
      <c r="M46" s="134"/>
      <c r="N46" s="134"/>
      <c r="O46" s="134"/>
      <c r="P46" s="134"/>
      <c r="Q46" s="134"/>
      <c r="R46" s="134"/>
      <c r="S46" s="134"/>
      <c r="T46" s="134"/>
      <c r="U46" s="134"/>
      <c r="V46" s="134"/>
      <c r="W46" s="133"/>
    </row>
    <row r="47" spans="1:24" x14ac:dyDescent="0.25">
      <c r="A47" s="141"/>
      <c r="B47" s="121">
        <f>SUM(B45:B46)</f>
        <v>763.1868282699586</v>
      </c>
      <c r="C47" s="121">
        <f t="shared" ref="C47:K47" si="6">SUM(C45:C46)</f>
        <v>694.10851636904215</v>
      </c>
      <c r="D47" s="121">
        <f t="shared" si="6"/>
        <v>757.9059394667895</v>
      </c>
      <c r="E47" s="121">
        <f t="shared" si="6"/>
        <v>814.47654876133504</v>
      </c>
      <c r="F47" s="121">
        <f t="shared" si="6"/>
        <v>860.31080792292835</v>
      </c>
      <c r="G47" s="121">
        <f t="shared" si="6"/>
        <v>913.46881553409719</v>
      </c>
      <c r="H47" s="121">
        <f t="shared" si="6"/>
        <v>982.41313606967174</v>
      </c>
      <c r="I47" s="121">
        <f t="shared" si="6"/>
        <v>1055.3266039611854</v>
      </c>
      <c r="J47" s="121">
        <f t="shared" si="6"/>
        <v>1109.6765714293012</v>
      </c>
      <c r="K47" s="121">
        <f t="shared" si="6"/>
        <v>1197.5316136915894</v>
      </c>
      <c r="L47" s="133"/>
      <c r="M47" s="139"/>
      <c r="N47" s="139"/>
      <c r="O47" s="139"/>
      <c r="P47" s="139"/>
      <c r="Q47" s="139"/>
      <c r="R47" s="139"/>
      <c r="S47" s="139"/>
      <c r="T47" s="139"/>
      <c r="U47" s="139"/>
      <c r="V47" s="139"/>
      <c r="W47" s="141"/>
      <c r="X47" s="141"/>
    </row>
    <row r="48" spans="1:24" s="133" customFormat="1" x14ac:dyDescent="0.25">
      <c r="A48" s="141"/>
      <c r="B48" s="121"/>
      <c r="C48" s="121"/>
      <c r="D48" s="121"/>
      <c r="E48" s="121"/>
      <c r="F48" s="121"/>
      <c r="G48" s="121"/>
      <c r="H48" s="121"/>
      <c r="I48" s="121"/>
      <c r="J48" s="121"/>
      <c r="K48" s="121"/>
      <c r="M48" s="139"/>
      <c r="N48" s="139"/>
      <c r="O48" s="139"/>
      <c r="P48" s="139"/>
      <c r="Q48" s="139"/>
      <c r="R48" s="139"/>
      <c r="S48" s="139"/>
      <c r="T48" s="139"/>
      <c r="U48" s="139"/>
      <c r="V48" s="139"/>
      <c r="W48" s="141"/>
      <c r="X48" s="141"/>
    </row>
    <row r="49" spans="1:24" s="133" customFormat="1" x14ac:dyDescent="0.25">
      <c r="A49" s="141"/>
      <c r="B49" s="121"/>
      <c r="C49" s="121"/>
      <c r="D49" s="121"/>
      <c r="E49" s="121"/>
      <c r="F49" s="121"/>
      <c r="G49" s="121"/>
      <c r="H49" s="121"/>
      <c r="I49" s="121"/>
      <c r="J49" s="121"/>
      <c r="K49" s="121"/>
      <c r="M49" s="139"/>
      <c r="N49" s="139"/>
      <c r="O49" s="139"/>
      <c r="P49" s="139"/>
      <c r="Q49" s="139"/>
      <c r="R49" s="139"/>
      <c r="S49" s="139"/>
      <c r="T49" s="139"/>
      <c r="U49" s="139"/>
      <c r="V49" s="139"/>
      <c r="W49" s="141"/>
      <c r="X49" s="141"/>
    </row>
    <row r="50" spans="1:24" s="133" customFormat="1" x14ac:dyDescent="0.25">
      <c r="A50" s="141"/>
      <c r="B50" s="121"/>
      <c r="C50" s="121"/>
      <c r="D50" s="121"/>
      <c r="E50" s="121"/>
      <c r="F50" s="121"/>
      <c r="G50" s="121"/>
      <c r="H50" s="121"/>
      <c r="I50" s="121"/>
      <c r="J50" s="121"/>
      <c r="K50" s="121"/>
      <c r="M50" s="139"/>
      <c r="N50" s="139"/>
      <c r="O50" s="139"/>
      <c r="P50" s="139"/>
      <c r="Q50" s="139"/>
      <c r="R50" s="139"/>
      <c r="S50" s="139"/>
      <c r="T50" s="139"/>
      <c r="U50" s="139"/>
      <c r="V50" s="139"/>
      <c r="W50" s="141"/>
      <c r="X50" s="141"/>
    </row>
    <row r="51" spans="1:24" s="133" customFormat="1" x14ac:dyDescent="0.25">
      <c r="A51" s="141"/>
      <c r="B51" s="121"/>
      <c r="C51" s="121"/>
      <c r="D51" s="121"/>
      <c r="E51" s="121"/>
      <c r="F51" s="121"/>
      <c r="G51" s="121"/>
      <c r="H51" s="121"/>
      <c r="I51" s="121"/>
      <c r="J51" s="121"/>
      <c r="K51" s="121"/>
      <c r="M51" s="139"/>
      <c r="N51" s="139"/>
      <c r="O51" s="139"/>
      <c r="P51" s="139"/>
      <c r="Q51" s="139"/>
      <c r="R51" s="139"/>
      <c r="S51" s="139"/>
      <c r="T51" s="139"/>
      <c r="U51" s="139"/>
      <c r="V51" s="139"/>
      <c r="W51" s="141"/>
      <c r="X51" s="141"/>
    </row>
    <row r="52" spans="1:24" x14ac:dyDescent="0.25">
      <c r="A52" s="141"/>
      <c r="B52" s="153"/>
      <c r="C52" s="153"/>
      <c r="D52" s="153"/>
      <c r="E52" s="153"/>
      <c r="F52" s="153"/>
      <c r="G52" s="153"/>
      <c r="H52" s="153"/>
      <c r="I52" s="153"/>
      <c r="J52" s="153"/>
      <c r="K52" s="153"/>
      <c r="L52" s="133"/>
      <c r="M52" s="139"/>
      <c r="N52" s="139"/>
      <c r="O52" s="139"/>
      <c r="P52" s="139"/>
      <c r="Q52" s="139"/>
      <c r="R52" s="139"/>
      <c r="S52" s="139"/>
      <c r="T52" s="139"/>
      <c r="U52" s="139"/>
      <c r="V52" s="139"/>
      <c r="W52" s="141"/>
      <c r="X52" s="141"/>
    </row>
    <row r="53" spans="1:24" x14ac:dyDescent="0.25">
      <c r="A53" s="135" t="s">
        <v>289</v>
      </c>
      <c r="B53" s="149">
        <v>2005</v>
      </c>
      <c r="C53" s="149">
        <v>2006</v>
      </c>
      <c r="D53" s="149">
        <v>2007</v>
      </c>
      <c r="E53" s="149">
        <v>2008</v>
      </c>
      <c r="F53" s="149">
        <v>2009</v>
      </c>
      <c r="G53" s="149">
        <v>2010</v>
      </c>
      <c r="H53" s="149">
        <v>2011</v>
      </c>
      <c r="I53" s="149">
        <v>2012</v>
      </c>
      <c r="J53" s="149">
        <v>2013</v>
      </c>
      <c r="K53" s="149">
        <v>2014</v>
      </c>
      <c r="L53" s="133"/>
      <c r="M53" s="141"/>
      <c r="N53" s="150"/>
      <c r="O53" s="150"/>
      <c r="P53" s="150"/>
      <c r="Q53" s="150"/>
      <c r="R53" s="150"/>
      <c r="S53" s="150"/>
      <c r="T53" s="150"/>
      <c r="U53" s="150"/>
      <c r="V53" s="150"/>
      <c r="W53" s="150"/>
      <c r="X53" s="141"/>
    </row>
    <row r="54" spans="1:24" x14ac:dyDescent="0.25">
      <c r="A54" s="136" t="s">
        <v>199</v>
      </c>
      <c r="B54" s="137">
        <v>107.17271270675897</v>
      </c>
      <c r="C54" s="137">
        <v>95.00472766013884</v>
      </c>
      <c r="D54" s="137">
        <v>101.64328928622324</v>
      </c>
      <c r="E54" s="137">
        <v>104.85991620167145</v>
      </c>
      <c r="F54" s="137">
        <v>107.06410283856799</v>
      </c>
      <c r="G54" s="137">
        <v>112.28644368800617</v>
      </c>
      <c r="H54" s="137">
        <v>122.06151788663564</v>
      </c>
      <c r="I54" s="137">
        <v>129.98598488204209</v>
      </c>
      <c r="J54" s="137">
        <v>138.17855802130859</v>
      </c>
      <c r="K54" s="137">
        <v>144.57836169642198</v>
      </c>
      <c r="L54" s="133"/>
      <c r="M54" s="139"/>
      <c r="N54" s="130"/>
      <c r="O54" s="130"/>
      <c r="P54" s="130"/>
      <c r="Q54" s="130"/>
      <c r="R54" s="130"/>
      <c r="S54" s="130"/>
      <c r="T54" s="130"/>
      <c r="U54" s="130"/>
      <c r="V54" s="130"/>
      <c r="W54" s="130"/>
      <c r="X54" s="141"/>
    </row>
    <row r="55" spans="1:24" x14ac:dyDescent="0.25">
      <c r="A55" s="136" t="s">
        <v>197</v>
      </c>
      <c r="B55" s="137">
        <v>90.022832228353224</v>
      </c>
      <c r="C55" s="137">
        <v>72.721655704320114</v>
      </c>
      <c r="D55" s="137">
        <v>78.545406168218705</v>
      </c>
      <c r="E55" s="137">
        <v>80.983983436727513</v>
      </c>
      <c r="F55" s="137">
        <v>80.037495420082365</v>
      </c>
      <c r="G55" s="137">
        <v>78.883654425561375</v>
      </c>
      <c r="H55" s="137">
        <v>83.582301502562771</v>
      </c>
      <c r="I55" s="137">
        <v>90.183642529033065</v>
      </c>
      <c r="J55" s="137">
        <v>97.88512380822884</v>
      </c>
      <c r="K55" s="137">
        <v>109.35717255512147</v>
      </c>
      <c r="L55" s="133"/>
      <c r="M55" s="139"/>
      <c r="N55" s="130"/>
      <c r="O55" s="130"/>
      <c r="P55" s="130"/>
      <c r="Q55" s="130"/>
      <c r="R55" s="130"/>
      <c r="S55" s="130"/>
      <c r="T55" s="130"/>
      <c r="U55" s="130"/>
      <c r="V55" s="130"/>
      <c r="W55" s="130"/>
      <c r="X55" s="141"/>
    </row>
    <row r="56" spans="1:24" x14ac:dyDescent="0.25">
      <c r="A56" s="136" t="s">
        <v>200</v>
      </c>
      <c r="B56" s="137">
        <v>68.498373408818907</v>
      </c>
      <c r="C56" s="137">
        <v>60.779230087746789</v>
      </c>
      <c r="D56" s="137">
        <v>65.086010152141426</v>
      </c>
      <c r="E56" s="137">
        <v>71.798369552451604</v>
      </c>
      <c r="F56" s="137">
        <v>75.915416985781533</v>
      </c>
      <c r="G56" s="137">
        <v>82.541422088806527</v>
      </c>
      <c r="H56" s="137">
        <v>89.649319145784204</v>
      </c>
      <c r="I56" s="137">
        <v>96.264697457627008</v>
      </c>
      <c r="J56" s="137">
        <v>85.663890014495962</v>
      </c>
      <c r="K56" s="137">
        <v>103.38735042511028</v>
      </c>
      <c r="L56" s="133"/>
      <c r="M56" s="139"/>
      <c r="N56" s="130"/>
      <c r="O56" s="130"/>
      <c r="P56" s="130"/>
      <c r="Q56" s="130"/>
      <c r="R56" s="130"/>
      <c r="S56" s="130"/>
      <c r="T56" s="130"/>
      <c r="U56" s="130"/>
      <c r="V56" s="130"/>
      <c r="W56" s="130"/>
      <c r="X56" s="141"/>
    </row>
    <row r="57" spans="1:24" x14ac:dyDescent="0.25">
      <c r="A57" s="136" t="s">
        <v>193</v>
      </c>
      <c r="B57" s="137">
        <v>34.168966401595853</v>
      </c>
      <c r="C57" s="137">
        <v>31.789230624179105</v>
      </c>
      <c r="D57" s="137">
        <v>38.102187976704634</v>
      </c>
      <c r="E57" s="137">
        <v>53.14326027284342</v>
      </c>
      <c r="F57" s="137">
        <v>64.440583608747332</v>
      </c>
      <c r="G57" s="137">
        <v>72.58769030853567</v>
      </c>
      <c r="H57" s="137">
        <v>77.529349617787631</v>
      </c>
      <c r="I57" s="137">
        <v>83.87198877744575</v>
      </c>
      <c r="J57" s="137">
        <v>87.262769141863131</v>
      </c>
      <c r="K57" s="137">
        <v>97.66685965497868</v>
      </c>
      <c r="L57" s="133"/>
      <c r="M57" s="139"/>
      <c r="N57" s="130"/>
      <c r="O57" s="130"/>
      <c r="P57" s="130"/>
      <c r="Q57" s="130"/>
      <c r="R57" s="130"/>
      <c r="S57" s="130"/>
      <c r="T57" s="130"/>
      <c r="U57" s="130"/>
      <c r="V57" s="130"/>
      <c r="W57" s="130"/>
      <c r="X57" s="141"/>
    </row>
    <row r="58" spans="1:24" x14ac:dyDescent="0.25">
      <c r="A58" s="136" t="s">
        <v>196</v>
      </c>
      <c r="B58" s="137">
        <v>60.885988310889758</v>
      </c>
      <c r="C58" s="137">
        <v>49.734732049468718</v>
      </c>
      <c r="D58" s="137">
        <v>53.03102688582014</v>
      </c>
      <c r="E58" s="137">
        <v>57.634402478042475</v>
      </c>
      <c r="F58" s="137">
        <v>59.514861823807159</v>
      </c>
      <c r="G58" s="137">
        <v>60.966490286353043</v>
      </c>
      <c r="H58" s="137">
        <v>63.832586099030642</v>
      </c>
      <c r="I58" s="137">
        <v>64.75409966000899</v>
      </c>
      <c r="J58" s="137">
        <v>100.07629924047987</v>
      </c>
      <c r="K58" s="137">
        <v>91.36007378423561</v>
      </c>
      <c r="L58" s="133"/>
      <c r="M58" s="139"/>
      <c r="N58" s="130"/>
      <c r="O58" s="130"/>
      <c r="P58" s="130"/>
      <c r="Q58" s="130"/>
      <c r="R58" s="130"/>
      <c r="S58" s="130"/>
      <c r="T58" s="130"/>
      <c r="U58" s="130"/>
      <c r="V58" s="130"/>
      <c r="W58" s="130"/>
      <c r="X58" s="141"/>
    </row>
    <row r="59" spans="1:24" x14ac:dyDescent="0.25">
      <c r="A59" s="136" t="s">
        <v>203</v>
      </c>
      <c r="B59" s="137">
        <v>77.451820258197202</v>
      </c>
      <c r="C59" s="137">
        <v>66.251770932274994</v>
      </c>
      <c r="D59" s="137">
        <v>71.358131779268362</v>
      </c>
      <c r="E59" s="137">
        <v>75.902863061010507</v>
      </c>
      <c r="F59" s="137">
        <v>76.715702520502859</v>
      </c>
      <c r="G59" s="137">
        <v>79.406245773902825</v>
      </c>
      <c r="H59" s="137">
        <v>87.737101348597022</v>
      </c>
      <c r="I59" s="137">
        <v>97.34489300174684</v>
      </c>
      <c r="J59" s="137">
        <v>104.04078024751618</v>
      </c>
      <c r="K59" s="137">
        <v>88.35379257423611</v>
      </c>
      <c r="L59" s="133"/>
      <c r="M59" s="139"/>
      <c r="N59" s="130"/>
      <c r="O59" s="130"/>
      <c r="P59" s="130"/>
      <c r="Q59" s="130"/>
      <c r="R59" s="130"/>
      <c r="S59" s="130"/>
      <c r="T59" s="130"/>
      <c r="U59" s="130"/>
      <c r="V59" s="130"/>
      <c r="W59" s="130"/>
      <c r="X59" s="141"/>
    </row>
    <row r="60" spans="1:24" x14ac:dyDescent="0.25">
      <c r="A60" s="136" t="s">
        <v>201</v>
      </c>
      <c r="B60" s="137">
        <v>54.574522751283027</v>
      </c>
      <c r="C60" s="137">
        <v>44.160433998846308</v>
      </c>
      <c r="D60" s="137">
        <v>49.029983152454875</v>
      </c>
      <c r="E60" s="137">
        <v>50.150916603597906</v>
      </c>
      <c r="F60" s="137">
        <v>51.762437130958318</v>
      </c>
      <c r="G60" s="137">
        <v>56.800154333064171</v>
      </c>
      <c r="H60" s="137">
        <v>66.645686380901196</v>
      </c>
      <c r="I60" s="137">
        <v>77.790959457571915</v>
      </c>
      <c r="J60" s="137">
        <v>49.262727587006175</v>
      </c>
      <c r="K60" s="137">
        <v>79.006417923294819</v>
      </c>
      <c r="L60" s="133"/>
      <c r="M60" s="139"/>
      <c r="N60" s="130"/>
      <c r="O60" s="130"/>
      <c r="P60" s="130"/>
      <c r="Q60" s="130"/>
      <c r="R60" s="130"/>
      <c r="S60" s="130"/>
      <c r="T60" s="130"/>
      <c r="U60" s="130"/>
      <c r="V60" s="130"/>
      <c r="W60" s="130"/>
      <c r="X60" s="141"/>
    </row>
    <row r="61" spans="1:24" x14ac:dyDescent="0.25">
      <c r="A61" s="136" t="s">
        <v>202</v>
      </c>
      <c r="B61" s="137">
        <v>59.579562185288395</v>
      </c>
      <c r="C61" s="137">
        <v>50.994930836385883</v>
      </c>
      <c r="D61" s="137">
        <v>54.694447449481743</v>
      </c>
      <c r="E61" s="137">
        <v>53.558100481254876</v>
      </c>
      <c r="F61" s="137">
        <v>59.242017021359281</v>
      </c>
      <c r="G61" s="137">
        <v>59.308463579515937</v>
      </c>
      <c r="H61" s="137">
        <v>57.514419960638463</v>
      </c>
      <c r="I61" s="137">
        <v>56.298887903125973</v>
      </c>
      <c r="J61" s="137">
        <v>55.863407798578947</v>
      </c>
      <c r="K61" s="137">
        <v>64.95165764471075</v>
      </c>
      <c r="L61" s="133"/>
      <c r="M61" s="139"/>
      <c r="N61" s="130"/>
      <c r="O61" s="130"/>
      <c r="P61" s="130"/>
      <c r="Q61" s="130"/>
      <c r="R61" s="130"/>
      <c r="S61" s="130"/>
      <c r="T61" s="130"/>
      <c r="U61" s="130"/>
      <c r="V61" s="130"/>
      <c r="W61" s="130"/>
      <c r="X61" s="141"/>
    </row>
    <row r="62" spans="1:24" x14ac:dyDescent="0.25">
      <c r="A62" s="136" t="s">
        <v>232</v>
      </c>
      <c r="B62" s="137">
        <v>53.777220293535692</v>
      </c>
      <c r="C62" s="137">
        <v>46.686923979245712</v>
      </c>
      <c r="D62" s="137">
        <v>47.410303231406189</v>
      </c>
      <c r="E62" s="137">
        <v>47.332502234845983</v>
      </c>
      <c r="F62" s="137">
        <v>47.909745126720367</v>
      </c>
      <c r="G62" s="137">
        <v>47.608329451330775</v>
      </c>
      <c r="H62" s="137">
        <v>50.531280711992906</v>
      </c>
      <c r="I62" s="137">
        <v>57.448578712467729</v>
      </c>
      <c r="J62" s="137">
        <v>53.504772045683673</v>
      </c>
      <c r="K62" s="137">
        <v>60.095203350120428</v>
      </c>
      <c r="L62" s="133"/>
      <c r="M62" s="139"/>
      <c r="N62" s="130"/>
      <c r="O62" s="130"/>
      <c r="P62" s="130"/>
      <c r="Q62" s="130"/>
      <c r="R62" s="130"/>
      <c r="S62" s="130"/>
      <c r="T62" s="130"/>
      <c r="U62" s="130"/>
      <c r="V62" s="130"/>
      <c r="W62" s="130"/>
      <c r="X62" s="141"/>
    </row>
    <row r="63" spans="1:24" x14ac:dyDescent="0.25">
      <c r="A63" s="136" t="s">
        <v>204</v>
      </c>
      <c r="B63" s="137">
        <v>28.040690679031407</v>
      </c>
      <c r="C63" s="137">
        <v>23.811898217388848</v>
      </c>
      <c r="D63" s="137">
        <v>24.583831401611729</v>
      </c>
      <c r="E63" s="137">
        <v>25.857970248130567</v>
      </c>
      <c r="F63" s="137">
        <v>26.788767695970584</v>
      </c>
      <c r="G63" s="137">
        <v>29.576752141414133</v>
      </c>
      <c r="H63" s="137">
        <v>31.83248188129976</v>
      </c>
      <c r="I63" s="137">
        <v>33.913584160397157</v>
      </c>
      <c r="J63" s="137">
        <v>34.613270767228336</v>
      </c>
      <c r="K63" s="137">
        <v>43.996407565031724</v>
      </c>
      <c r="L63" s="133"/>
      <c r="M63" s="139"/>
      <c r="N63" s="130"/>
      <c r="O63" s="130"/>
      <c r="P63" s="130"/>
      <c r="Q63" s="130"/>
      <c r="R63" s="130"/>
      <c r="S63" s="130"/>
      <c r="T63" s="130"/>
      <c r="U63" s="130"/>
      <c r="V63" s="130"/>
      <c r="W63" s="130"/>
      <c r="X63" s="141"/>
    </row>
    <row r="64" spans="1:24" x14ac:dyDescent="0.25">
      <c r="A64" s="136" t="s">
        <v>209</v>
      </c>
      <c r="B64" s="137">
        <v>15.944029941978982</v>
      </c>
      <c r="C64" s="137">
        <v>15.003943281508173</v>
      </c>
      <c r="D64" s="137">
        <v>15.477139347482597</v>
      </c>
      <c r="E64" s="137">
        <v>15.9995451825502</v>
      </c>
      <c r="F64" s="137">
        <v>20.112511511135775</v>
      </c>
      <c r="G64" s="137">
        <v>21.49367328072249</v>
      </c>
      <c r="H64" s="137">
        <v>24.262778254539175</v>
      </c>
      <c r="I64" s="137">
        <v>27.919271194875893</v>
      </c>
      <c r="J64" s="137">
        <v>31.739127179238672</v>
      </c>
      <c r="K64" s="137">
        <v>33.300296461162063</v>
      </c>
      <c r="L64" s="133"/>
      <c r="M64" s="139"/>
      <c r="N64" s="130"/>
      <c r="O64" s="130"/>
      <c r="P64" s="130"/>
      <c r="Q64" s="130"/>
      <c r="R64" s="130"/>
      <c r="S64" s="130"/>
      <c r="T64" s="130"/>
      <c r="U64" s="130"/>
      <c r="V64" s="130"/>
      <c r="W64" s="130"/>
      <c r="X64" s="141"/>
    </row>
    <row r="65" spans="1:24" x14ac:dyDescent="0.25">
      <c r="A65" s="136" t="s">
        <v>207</v>
      </c>
      <c r="B65" s="137">
        <v>16.316074108792765</v>
      </c>
      <c r="C65" s="137">
        <v>15.467450204882596</v>
      </c>
      <c r="D65" s="137">
        <v>16.130316329610721</v>
      </c>
      <c r="E65" s="137">
        <v>18.554735946204115</v>
      </c>
      <c r="F65" s="137">
        <v>20.999964919851198</v>
      </c>
      <c r="G65" s="137">
        <v>23.379667563770301</v>
      </c>
      <c r="H65" s="137">
        <v>25.522592022579076</v>
      </c>
      <c r="I65" s="137">
        <v>29.579786953693652</v>
      </c>
      <c r="J65" s="137">
        <v>32.261972379983469</v>
      </c>
      <c r="K65" s="137">
        <v>32.996063841094141</v>
      </c>
      <c r="L65" s="133"/>
      <c r="M65" s="139"/>
      <c r="N65" s="130"/>
      <c r="O65" s="130"/>
      <c r="P65" s="130"/>
      <c r="Q65" s="130"/>
      <c r="R65" s="130"/>
      <c r="S65" s="130"/>
      <c r="T65" s="130"/>
      <c r="U65" s="130"/>
      <c r="V65" s="130"/>
      <c r="W65" s="130"/>
      <c r="X65" s="141"/>
    </row>
    <row r="66" spans="1:24" x14ac:dyDescent="0.25">
      <c r="A66" s="136" t="s">
        <v>281</v>
      </c>
      <c r="B66" s="137">
        <v>62.693562816196078</v>
      </c>
      <c r="C66" s="137">
        <v>54.502601400464343</v>
      </c>
      <c r="D66" s="137">
        <v>57.947938551176442</v>
      </c>
      <c r="E66" s="137">
        <v>61.43247271682857</v>
      </c>
      <c r="F66" s="137">
        <v>65.229078121418937</v>
      </c>
      <c r="G66" s="137">
        <v>69.363414303165925</v>
      </c>
      <c r="H66" s="137">
        <v>71.411793978915441</v>
      </c>
      <c r="I66" s="137">
        <v>70.975024035478782</v>
      </c>
      <c r="J66" s="137">
        <v>93.926533491819498</v>
      </c>
      <c r="K66" s="137">
        <v>92.280357913464499</v>
      </c>
      <c r="L66" s="133"/>
      <c r="M66" s="139"/>
      <c r="N66" s="130"/>
      <c r="O66" s="130"/>
      <c r="P66" s="130"/>
      <c r="Q66" s="130"/>
      <c r="R66" s="130"/>
      <c r="S66" s="130"/>
      <c r="T66" s="130"/>
      <c r="U66" s="130"/>
      <c r="V66" s="130"/>
      <c r="W66" s="130"/>
      <c r="X66" s="141"/>
    </row>
    <row r="67" spans="1:24" x14ac:dyDescent="0.25">
      <c r="A67" s="136"/>
      <c r="B67" s="144">
        <f>SUM(B54:B66)</f>
        <v>729.12635609072038</v>
      </c>
      <c r="C67" s="144">
        <f t="shared" ref="C67:K67" si="7">SUM(C54:C66)</f>
        <v>626.90952897685042</v>
      </c>
      <c r="D67" s="144">
        <f t="shared" si="7"/>
        <v>673.04001171160087</v>
      </c>
      <c r="E67" s="144">
        <f t="shared" si="7"/>
        <v>717.20903841615905</v>
      </c>
      <c r="F67" s="144">
        <f t="shared" si="7"/>
        <v>755.73268472490372</v>
      </c>
      <c r="G67" s="144">
        <f t="shared" si="7"/>
        <v>794.2024012241493</v>
      </c>
      <c r="H67" s="144">
        <f t="shared" si="7"/>
        <v>852.11320879126367</v>
      </c>
      <c r="I67" s="144">
        <f t="shared" si="7"/>
        <v>916.33139872551487</v>
      </c>
      <c r="J67" s="144">
        <f t="shared" si="7"/>
        <v>964.27923172343139</v>
      </c>
      <c r="K67" s="144">
        <f t="shared" si="7"/>
        <v>1041.3300153889825</v>
      </c>
      <c r="L67" s="133"/>
      <c r="M67" s="139"/>
      <c r="N67" s="139"/>
      <c r="O67" s="139"/>
      <c r="P67" s="139"/>
      <c r="Q67" s="139"/>
      <c r="R67" s="139"/>
      <c r="S67" s="139"/>
      <c r="T67" s="139"/>
      <c r="U67" s="139"/>
      <c r="V67" s="139"/>
      <c r="W67" s="141"/>
      <c r="X67" s="141"/>
    </row>
    <row r="68" spans="1:24" x14ac:dyDescent="0.25">
      <c r="A68" s="141"/>
      <c r="B68" s="153"/>
      <c r="C68" s="153"/>
      <c r="D68" s="153"/>
      <c r="E68" s="153"/>
      <c r="F68" s="153"/>
      <c r="G68" s="153"/>
      <c r="H68" s="153"/>
      <c r="I68" s="153"/>
      <c r="J68" s="153"/>
      <c r="K68" s="153"/>
      <c r="L68" s="133"/>
      <c r="M68" s="134"/>
      <c r="N68" s="134"/>
      <c r="O68" s="134"/>
      <c r="P68" s="134"/>
      <c r="Q68" s="134"/>
      <c r="R68" s="134"/>
      <c r="S68" s="134"/>
      <c r="T68" s="134"/>
      <c r="U68" s="134"/>
      <c r="V68" s="134"/>
    </row>
    <row r="69" spans="1:24" x14ac:dyDescent="0.25">
      <c r="A69" s="133"/>
      <c r="B69" s="133"/>
      <c r="C69" s="133"/>
      <c r="D69" s="133"/>
      <c r="E69" s="133"/>
      <c r="F69" s="133"/>
      <c r="G69" s="133"/>
      <c r="H69" s="133"/>
      <c r="I69" s="133"/>
      <c r="J69" s="133"/>
      <c r="K69" s="144"/>
      <c r="L69" s="133"/>
      <c r="M69" s="133"/>
      <c r="N69" s="133"/>
      <c r="O69" s="133"/>
      <c r="P69" s="133"/>
      <c r="Q69" s="133"/>
      <c r="R69" s="133"/>
      <c r="S69" s="133"/>
      <c r="T69" s="133"/>
      <c r="U69" s="133"/>
      <c r="V69" s="133"/>
      <c r="W69" s="133"/>
    </row>
    <row r="70" spans="1:24" s="133" customFormat="1" x14ac:dyDescent="0.25">
      <c r="K70" s="144"/>
    </row>
    <row r="71" spans="1:24" s="133" customFormat="1" x14ac:dyDescent="0.25">
      <c r="K71" s="144"/>
    </row>
    <row r="72" spans="1:24" s="133" customFormat="1" x14ac:dyDescent="0.25">
      <c r="K72" s="144"/>
    </row>
    <row r="73" spans="1:24" s="133" customFormat="1" x14ac:dyDescent="0.25">
      <c r="K73" s="144"/>
    </row>
    <row r="74" spans="1:24" s="133" customFormat="1" x14ac:dyDescent="0.25">
      <c r="K74" s="144"/>
    </row>
    <row r="75" spans="1:24" s="133" customFormat="1" x14ac:dyDescent="0.25">
      <c r="K75" s="144"/>
    </row>
    <row r="76" spans="1:24" x14ac:dyDescent="0.25">
      <c r="A76" s="152" t="s">
        <v>290</v>
      </c>
      <c r="B76" s="133"/>
      <c r="C76" s="133"/>
      <c r="D76" s="133"/>
      <c r="E76" s="133"/>
      <c r="F76" s="133"/>
      <c r="G76" s="133"/>
      <c r="H76" s="133"/>
      <c r="I76" s="133"/>
      <c r="J76" s="133"/>
      <c r="K76" s="133"/>
      <c r="L76" s="133"/>
      <c r="M76" s="133"/>
      <c r="N76" s="133"/>
      <c r="O76" s="133"/>
      <c r="P76" s="133"/>
      <c r="Q76" s="133"/>
      <c r="R76" s="133"/>
      <c r="S76" s="133"/>
      <c r="T76" s="133"/>
      <c r="U76" s="133"/>
      <c r="V76" s="133"/>
      <c r="W76" s="133"/>
    </row>
    <row r="77" spans="1:24" x14ac:dyDescent="0.25">
      <c r="A77" s="135" t="s">
        <v>13</v>
      </c>
      <c r="B77" s="149">
        <v>2005</v>
      </c>
      <c r="C77" s="149">
        <v>2006</v>
      </c>
      <c r="D77" s="149">
        <v>2007</v>
      </c>
      <c r="E77" s="149">
        <v>2008</v>
      </c>
      <c r="F77" s="149">
        <v>2009</v>
      </c>
      <c r="G77" s="149">
        <v>2010</v>
      </c>
      <c r="H77" s="149">
        <v>2011</v>
      </c>
      <c r="I77" s="149">
        <v>2012</v>
      </c>
      <c r="J77" s="149">
        <v>2013</v>
      </c>
      <c r="K77" s="149">
        <v>2014</v>
      </c>
      <c r="L77" s="133"/>
      <c r="M77" s="133"/>
      <c r="N77" s="133"/>
      <c r="O77" s="133"/>
      <c r="P77" s="133"/>
      <c r="Q77" s="133"/>
      <c r="R77" s="133"/>
      <c r="S77" s="133"/>
      <c r="T77" s="133"/>
      <c r="U77" s="133"/>
      <c r="V77" s="133"/>
      <c r="W77" s="133"/>
    </row>
    <row r="78" spans="1:24" x14ac:dyDescent="0.25">
      <c r="A78" s="135" t="s">
        <v>14</v>
      </c>
      <c r="B78" s="137">
        <v>96.036874216634814</v>
      </c>
      <c r="C78" s="137">
        <v>106.10428245167887</v>
      </c>
      <c r="D78" s="137">
        <v>116.75238139323156</v>
      </c>
      <c r="E78" s="137">
        <v>128.31844313855811</v>
      </c>
      <c r="F78" s="137">
        <v>142.03267024057797</v>
      </c>
      <c r="G78" s="137">
        <v>156.32945800325882</v>
      </c>
      <c r="H78" s="137">
        <v>170.01145045001607</v>
      </c>
      <c r="I78" s="137">
        <v>183.27458665190679</v>
      </c>
      <c r="J78" s="137">
        <v>194.5722310639901</v>
      </c>
      <c r="K78" s="137">
        <v>199.95164572480428</v>
      </c>
      <c r="L78" s="133"/>
      <c r="M78" s="133"/>
      <c r="N78" s="133"/>
      <c r="O78" s="133"/>
      <c r="P78" s="133"/>
      <c r="Q78" s="133"/>
      <c r="R78" s="133"/>
      <c r="S78" s="133"/>
      <c r="T78" s="133"/>
      <c r="U78" s="133"/>
      <c r="V78" s="133"/>
      <c r="W78" s="133"/>
    </row>
    <row r="79" spans="1:24" x14ac:dyDescent="0.25">
      <c r="A79" s="135" t="s">
        <v>23</v>
      </c>
      <c r="B79" s="137">
        <v>6.4891730148779985</v>
      </c>
      <c r="C79" s="137">
        <v>6.6565262489329911</v>
      </c>
      <c r="D79" s="137">
        <v>7.1176789662494659</v>
      </c>
      <c r="E79" s="137">
        <v>7.6358209757411268</v>
      </c>
      <c r="F79" s="137">
        <v>8.0055178714738791</v>
      </c>
      <c r="G79" s="137">
        <v>8.3843708243149919</v>
      </c>
      <c r="H79" s="137">
        <v>8.6373019287988715</v>
      </c>
      <c r="I79" s="137">
        <v>8.9792139684201508</v>
      </c>
      <c r="J79" s="137">
        <v>9.3230845305051577</v>
      </c>
      <c r="K79" s="137">
        <v>9.5694092292595183</v>
      </c>
      <c r="L79" s="133"/>
      <c r="M79" s="133"/>
      <c r="N79" s="133"/>
      <c r="O79" s="133"/>
      <c r="P79" s="133"/>
      <c r="Q79" s="133"/>
      <c r="R79" s="133"/>
      <c r="S79" s="133"/>
      <c r="T79" s="133"/>
      <c r="U79" s="133"/>
      <c r="V79" s="133"/>
      <c r="W79" s="133"/>
    </row>
    <row r="80" spans="1:24" x14ac:dyDescent="0.25">
      <c r="A80" s="135" t="s">
        <v>28</v>
      </c>
      <c r="B80" s="137">
        <v>9.8859629430056266</v>
      </c>
      <c r="C80" s="137">
        <v>11.864884248409499</v>
      </c>
      <c r="D80" s="137">
        <v>13.707096760168875</v>
      </c>
      <c r="E80" s="137">
        <v>13.866909620271747</v>
      </c>
      <c r="F80" s="137">
        <v>14.248862589528004</v>
      </c>
      <c r="G80" s="137">
        <v>15.461557426657128</v>
      </c>
      <c r="H80" s="137">
        <v>16.879478981518126</v>
      </c>
      <c r="I80" s="137">
        <v>16.616495991146625</v>
      </c>
      <c r="J80" s="137">
        <v>17.575832585508756</v>
      </c>
      <c r="K80" s="137">
        <v>17.535207740644132</v>
      </c>
      <c r="L80" s="133"/>
      <c r="M80" s="133"/>
      <c r="N80" s="133"/>
      <c r="O80" s="133"/>
      <c r="P80" s="133"/>
      <c r="Q80" s="133"/>
      <c r="R80" s="133"/>
      <c r="S80" s="133"/>
      <c r="T80" s="133"/>
      <c r="U80" s="133"/>
      <c r="V80" s="133"/>
      <c r="W80" s="133"/>
    </row>
    <row r="81" spans="1:23" s="133" customFormat="1" x14ac:dyDescent="0.25">
      <c r="A81" s="135" t="s">
        <v>30</v>
      </c>
      <c r="B81" s="137">
        <v>0.8555433218979015</v>
      </c>
      <c r="C81" s="137">
        <v>0.9960477655079869</v>
      </c>
      <c r="D81" s="137">
        <v>0.94950752574711428</v>
      </c>
      <c r="E81" s="137">
        <v>1.2777284697029232</v>
      </c>
      <c r="F81" s="137">
        <v>1.6711615646001663</v>
      </c>
      <c r="G81" s="137">
        <v>2.2785634092527181</v>
      </c>
      <c r="H81" s="137">
        <v>1.4812053502153253</v>
      </c>
      <c r="I81" s="137">
        <v>0.93723220660107653</v>
      </c>
      <c r="J81" s="137">
        <v>0.94447373566362502</v>
      </c>
      <c r="K81" s="137">
        <v>1.035956636806393</v>
      </c>
    </row>
    <row r="82" spans="1:23" x14ac:dyDescent="0.25">
      <c r="A82" s="135"/>
      <c r="B82" s="137">
        <f>SUM(B78:B81)</f>
        <v>113.26755349641634</v>
      </c>
      <c r="C82" s="137">
        <f t="shared" ref="C82:K82" si="8">SUM(C78:C81)</f>
        <v>125.62174071452934</v>
      </c>
      <c r="D82" s="137">
        <f t="shared" si="8"/>
        <v>138.52666464539703</v>
      </c>
      <c r="E82" s="137">
        <f t="shared" si="8"/>
        <v>151.09890220427391</v>
      </c>
      <c r="F82" s="137">
        <f t="shared" si="8"/>
        <v>165.95821226618003</v>
      </c>
      <c r="G82" s="137">
        <f t="shared" si="8"/>
        <v>182.45394966348366</v>
      </c>
      <c r="H82" s="137">
        <f t="shared" si="8"/>
        <v>197.00943671054841</v>
      </c>
      <c r="I82" s="137">
        <f t="shared" si="8"/>
        <v>209.80752881807462</v>
      </c>
      <c r="J82" s="137">
        <f t="shared" si="8"/>
        <v>222.41562191566763</v>
      </c>
      <c r="K82" s="137">
        <f t="shared" si="8"/>
        <v>228.09221933151431</v>
      </c>
      <c r="L82" s="133"/>
      <c r="M82" s="133"/>
      <c r="N82" s="133"/>
      <c r="O82" s="133"/>
      <c r="P82" s="133"/>
      <c r="Q82" s="133"/>
      <c r="R82" s="133"/>
      <c r="S82" s="133"/>
      <c r="T82" s="133"/>
      <c r="U82" s="133"/>
      <c r="V82" s="133"/>
      <c r="W82" s="133"/>
    </row>
    <row r="84" spans="1:23" x14ac:dyDescent="0.25">
      <c r="A84" s="133" t="s">
        <v>297</v>
      </c>
      <c r="B84" s="133"/>
      <c r="C84" s="133"/>
      <c r="D84" s="133"/>
      <c r="E84" s="133"/>
      <c r="F84" s="133"/>
      <c r="G84" s="133"/>
      <c r="H84" s="133"/>
      <c r="I84" s="133"/>
      <c r="J84" s="133"/>
      <c r="K84" s="133"/>
      <c r="L84" s="133"/>
      <c r="M84" s="133"/>
      <c r="N84" s="133"/>
      <c r="O84" s="133"/>
      <c r="P84" s="133"/>
      <c r="Q84" s="133"/>
      <c r="R84" s="133"/>
      <c r="S84" s="133"/>
      <c r="T84" s="133"/>
      <c r="U84" s="133"/>
      <c r="V84" s="133"/>
      <c r="W84" s="133"/>
    </row>
    <row r="85" spans="1:23" x14ac:dyDescent="0.25">
      <c r="A85" s="135" t="s">
        <v>280</v>
      </c>
      <c r="B85" s="149">
        <v>2005</v>
      </c>
      <c r="C85" s="149">
        <v>2006</v>
      </c>
      <c r="D85" s="149">
        <v>2007</v>
      </c>
      <c r="E85" s="149">
        <v>2008</v>
      </c>
      <c r="F85" s="149">
        <v>2009</v>
      </c>
      <c r="G85" s="149">
        <v>2010</v>
      </c>
      <c r="H85" s="149">
        <v>2011</v>
      </c>
      <c r="I85" s="149">
        <v>2012</v>
      </c>
      <c r="J85" s="149">
        <v>2013</v>
      </c>
      <c r="K85" s="149">
        <v>2014</v>
      </c>
      <c r="L85" s="133"/>
    </row>
    <row r="86" spans="1:23" x14ac:dyDescent="0.25">
      <c r="A86" s="135" t="s">
        <v>197</v>
      </c>
      <c r="B86" s="137">
        <v>11.330836142895105</v>
      </c>
      <c r="C86" s="137">
        <v>13.01692742665198</v>
      </c>
      <c r="D86" s="137">
        <v>15.250925754932519</v>
      </c>
      <c r="E86" s="137">
        <v>16.874679795302537</v>
      </c>
      <c r="F86" s="137">
        <v>18.476914207609472</v>
      </c>
      <c r="G86" s="137">
        <v>20.741853883092887</v>
      </c>
      <c r="H86" s="137">
        <v>23.179592641559967</v>
      </c>
      <c r="I86" s="137">
        <v>24.881498395314587</v>
      </c>
      <c r="J86" s="137">
        <v>25.867148366259027</v>
      </c>
      <c r="K86" s="137">
        <v>26.024633834388194</v>
      </c>
      <c r="L86" s="133"/>
    </row>
    <row r="87" spans="1:23" x14ac:dyDescent="0.25">
      <c r="A87" s="135" t="s">
        <v>202</v>
      </c>
      <c r="B87" s="137">
        <v>9.0599217742132492</v>
      </c>
      <c r="C87" s="137">
        <v>9.8552045151801373</v>
      </c>
      <c r="D87" s="137">
        <v>10.963204619229092</v>
      </c>
      <c r="E87" s="137">
        <v>12.647964210937591</v>
      </c>
      <c r="F87" s="137">
        <v>14.205010832887284</v>
      </c>
      <c r="G87" s="137">
        <v>15.934704059976744</v>
      </c>
      <c r="H87" s="137">
        <v>17.641176446437193</v>
      </c>
      <c r="I87" s="137">
        <v>19.387059177328481</v>
      </c>
      <c r="J87" s="137">
        <v>18.753239410130895</v>
      </c>
      <c r="K87" s="137">
        <v>18.083879122673221</v>
      </c>
      <c r="L87" s="133"/>
    </row>
    <row r="88" spans="1:23" x14ac:dyDescent="0.25">
      <c r="A88" s="135" t="s">
        <v>199</v>
      </c>
      <c r="B88" s="137">
        <v>8.1014645095015272</v>
      </c>
      <c r="C88" s="137">
        <v>8.4774994533701129</v>
      </c>
      <c r="D88" s="137">
        <v>8.9868532289442875</v>
      </c>
      <c r="E88" s="137">
        <v>10.030361332058403</v>
      </c>
      <c r="F88" s="137">
        <v>11.379686238426466</v>
      </c>
      <c r="G88" s="137">
        <v>12.499478446527123</v>
      </c>
      <c r="H88" s="137">
        <v>13.239613378818161</v>
      </c>
      <c r="I88" s="137">
        <v>14.144025884648419</v>
      </c>
      <c r="J88" s="137">
        <v>15.103482011363759</v>
      </c>
      <c r="K88" s="137">
        <v>15.757203565419752</v>
      </c>
      <c r="L88" s="133"/>
    </row>
    <row r="89" spans="1:23" x14ac:dyDescent="0.25">
      <c r="A89" s="135" t="s">
        <v>201</v>
      </c>
      <c r="B89" s="137">
        <v>6.7094588438051526</v>
      </c>
      <c r="C89" s="137">
        <v>7.6041401933080683</v>
      </c>
      <c r="D89" s="137">
        <v>8.5575498967312491</v>
      </c>
      <c r="E89" s="137">
        <v>9.21870731849911</v>
      </c>
      <c r="F89" s="137">
        <v>9.871640315659711</v>
      </c>
      <c r="G89" s="137">
        <v>10.839782381856072</v>
      </c>
      <c r="H89" s="137">
        <v>12.194407752288734</v>
      </c>
      <c r="I89" s="137">
        <v>13.371991432853326</v>
      </c>
      <c r="J89" s="137">
        <v>14.248723643759854</v>
      </c>
      <c r="K89" s="137">
        <v>14.994538934753859</v>
      </c>
      <c r="L89" s="133"/>
    </row>
    <row r="90" spans="1:23" x14ac:dyDescent="0.25">
      <c r="A90" s="135" t="s">
        <v>209</v>
      </c>
      <c r="B90" s="137">
        <v>6.7899741830391092</v>
      </c>
      <c r="C90" s="137">
        <v>7.5719310580348953</v>
      </c>
      <c r="D90" s="137">
        <v>8.0844268044152496</v>
      </c>
      <c r="E90" s="137">
        <v>8.8932974541813614</v>
      </c>
      <c r="F90" s="137">
        <v>9.7888006602614102</v>
      </c>
      <c r="G90" s="137">
        <v>10.80036840872018</v>
      </c>
      <c r="H90" s="137">
        <v>11.712624517447084</v>
      </c>
      <c r="I90" s="137">
        <v>12.619497374027388</v>
      </c>
      <c r="J90" s="137">
        <v>13.878636541412888</v>
      </c>
      <c r="K90" s="137">
        <v>14.901682271848641</v>
      </c>
      <c r="L90" s="133"/>
    </row>
    <row r="91" spans="1:23" x14ac:dyDescent="0.25">
      <c r="A91" s="135" t="s">
        <v>204</v>
      </c>
      <c r="B91" s="137">
        <v>5.9923030519074727</v>
      </c>
      <c r="C91" s="137">
        <v>6.7359950636577874</v>
      </c>
      <c r="D91" s="137">
        <v>7.3471880203829745</v>
      </c>
      <c r="E91" s="137">
        <v>7.8155309068262158</v>
      </c>
      <c r="F91" s="137">
        <v>8.5884448474334256</v>
      </c>
      <c r="G91" s="137">
        <v>9.4976450718914549</v>
      </c>
      <c r="H91" s="137">
        <v>10.581454890697501</v>
      </c>
      <c r="I91" s="137">
        <v>11.94408582632702</v>
      </c>
      <c r="J91" s="137">
        <v>13.486953212208137</v>
      </c>
      <c r="K91" s="137">
        <v>14.210458339023617</v>
      </c>
      <c r="L91" s="133"/>
    </row>
    <row r="92" spans="1:23" x14ac:dyDescent="0.25">
      <c r="A92" s="135" t="s">
        <v>203</v>
      </c>
      <c r="B92" s="137">
        <v>8.5178330272232756</v>
      </c>
      <c r="C92" s="137">
        <v>9.7330329190194362</v>
      </c>
      <c r="D92" s="137">
        <v>11.215867953854632</v>
      </c>
      <c r="E92" s="137">
        <v>12.610448894913803</v>
      </c>
      <c r="F92" s="137">
        <v>13.647351295973595</v>
      </c>
      <c r="G92" s="137">
        <v>14.739986114040697</v>
      </c>
      <c r="H92" s="137">
        <v>16.086838372388129</v>
      </c>
      <c r="I92" s="137">
        <v>17.028139901427448</v>
      </c>
      <c r="J92" s="137">
        <v>17.608069841421013</v>
      </c>
      <c r="K92" s="137">
        <v>11.928092153188079</v>
      </c>
      <c r="L92" s="133"/>
    </row>
    <row r="93" spans="1:23" x14ac:dyDescent="0.25">
      <c r="A93" s="135" t="s">
        <v>207</v>
      </c>
      <c r="B93" s="137">
        <v>5.0216671217244855</v>
      </c>
      <c r="C93" s="137">
        <v>5.7605376446314267</v>
      </c>
      <c r="D93" s="137">
        <v>6.5401787999304686</v>
      </c>
      <c r="E93" s="137">
        <v>7.3630098625287079</v>
      </c>
      <c r="F93" s="137">
        <v>8.755425443020826</v>
      </c>
      <c r="G93" s="137">
        <v>9.7487262966186883</v>
      </c>
      <c r="H93" s="137">
        <v>10.404895374811209</v>
      </c>
      <c r="I93" s="137">
        <v>10.742280577525371</v>
      </c>
      <c r="J93" s="137">
        <v>11.034938052361953</v>
      </c>
      <c r="K93" s="137">
        <v>11.066196955569067</v>
      </c>
      <c r="L93" s="133"/>
    </row>
    <row r="94" spans="1:23" x14ac:dyDescent="0.25">
      <c r="A94" s="135" t="s">
        <v>196</v>
      </c>
      <c r="B94" s="137">
        <v>3.3289900160437256</v>
      </c>
      <c r="C94" s="137">
        <v>3.5638866454503852</v>
      </c>
      <c r="D94" s="137">
        <v>4.0446219068058724</v>
      </c>
      <c r="E94" s="137">
        <v>4.6105642256434729</v>
      </c>
      <c r="F94" s="137">
        <v>5.1511046775677523</v>
      </c>
      <c r="G94" s="137">
        <v>5.8747195690643998</v>
      </c>
      <c r="H94" s="137">
        <v>6.3387219858230859</v>
      </c>
      <c r="I94" s="137">
        <v>7.2179460659815673</v>
      </c>
      <c r="J94" s="137">
        <v>8.4957525261804001</v>
      </c>
      <c r="K94" s="137">
        <v>9.0282659977728876</v>
      </c>
      <c r="L94" s="133"/>
    </row>
    <row r="95" spans="1:23" x14ac:dyDescent="0.25">
      <c r="A95" s="135" t="s">
        <v>208</v>
      </c>
      <c r="B95" s="137">
        <v>4.0083286483027019</v>
      </c>
      <c r="C95" s="137">
        <v>4.2625162450805512</v>
      </c>
      <c r="D95" s="137">
        <v>4.4599207188165888</v>
      </c>
      <c r="E95" s="137">
        <v>4.9144375840091641</v>
      </c>
      <c r="F95" s="137">
        <v>5.4324213718334136</v>
      </c>
      <c r="G95" s="137">
        <v>5.9647352309392971</v>
      </c>
      <c r="H95" s="137">
        <v>6.5178283387546934</v>
      </c>
      <c r="I95" s="137">
        <v>7.2912971323954086</v>
      </c>
      <c r="J95" s="137">
        <v>8.1357459753017576</v>
      </c>
      <c r="K95" s="137">
        <v>8.5096917021006053</v>
      </c>
      <c r="L95" s="133"/>
    </row>
    <row r="96" spans="1:23" x14ac:dyDescent="0.25">
      <c r="A96" s="135" t="s">
        <v>200</v>
      </c>
      <c r="B96" s="137">
        <v>4.2693433513395949</v>
      </c>
      <c r="C96" s="137">
        <v>4.5384689200726314</v>
      </c>
      <c r="D96" s="137">
        <v>4.7928939080149382</v>
      </c>
      <c r="E96" s="137">
        <v>5.2924040020638259</v>
      </c>
      <c r="F96" s="137">
        <v>5.7809925269146882</v>
      </c>
      <c r="G96" s="137">
        <v>6.4433482539752092</v>
      </c>
      <c r="H96" s="137">
        <v>6.8589218962612808</v>
      </c>
      <c r="I96" s="137">
        <v>7.3538429667577034</v>
      </c>
      <c r="J96" s="137">
        <v>7.5435152566995392</v>
      </c>
      <c r="K96" s="137">
        <v>7.5799123203120571</v>
      </c>
      <c r="L96" s="133"/>
    </row>
    <row r="97" spans="1:23" x14ac:dyDescent="0.25">
      <c r="A97" s="135" t="s">
        <v>205</v>
      </c>
      <c r="B97" s="137">
        <v>4.4812371957363606</v>
      </c>
      <c r="C97" s="137">
        <v>4.8459724200479837</v>
      </c>
      <c r="D97" s="137">
        <v>5.0878761518726128</v>
      </c>
      <c r="E97" s="137">
        <v>5.2652986805301305</v>
      </c>
      <c r="F97" s="137">
        <v>5.8129984022355776</v>
      </c>
      <c r="G97" s="137">
        <v>6.1308295608498637</v>
      </c>
      <c r="H97" s="137">
        <v>6.3963369276639837</v>
      </c>
      <c r="I97" s="137">
        <v>6.5048260950241827</v>
      </c>
      <c r="J97" s="137">
        <v>6.5982552557162988</v>
      </c>
      <c r="K97" s="137">
        <v>6.6413326437146329</v>
      </c>
      <c r="L97" s="133"/>
    </row>
    <row r="98" spans="1:23" x14ac:dyDescent="0.25">
      <c r="A98" s="135" t="s">
        <v>232</v>
      </c>
      <c r="B98" s="137">
        <v>2.5413821800129246</v>
      </c>
      <c r="C98" s="137">
        <v>2.8456116680306338</v>
      </c>
      <c r="D98" s="137">
        <v>3.1601733450231215</v>
      </c>
      <c r="E98" s="137">
        <v>3.4973843729070198</v>
      </c>
      <c r="F98" s="137">
        <v>4.0362695349859994</v>
      </c>
      <c r="G98" s="137">
        <v>4.5872423141280185</v>
      </c>
      <c r="H98" s="137">
        <v>4.8599114310427334</v>
      </c>
      <c r="I98" s="137">
        <v>5.160277948013384</v>
      </c>
      <c r="J98" s="137">
        <v>5.859891119232822</v>
      </c>
      <c r="K98" s="137">
        <v>6.0081507968938972</v>
      </c>
      <c r="L98" s="133"/>
    </row>
    <row r="99" spans="1:23" x14ac:dyDescent="0.25">
      <c r="A99" s="135" t="s">
        <v>190</v>
      </c>
      <c r="B99" s="137">
        <v>0</v>
      </c>
      <c r="C99" s="137">
        <v>0</v>
      </c>
      <c r="D99" s="137">
        <v>0</v>
      </c>
      <c r="E99" s="137">
        <v>0</v>
      </c>
      <c r="F99" s="137">
        <v>0</v>
      </c>
      <c r="G99" s="137">
        <v>0</v>
      </c>
      <c r="H99" s="137">
        <v>0</v>
      </c>
      <c r="I99" s="137">
        <v>0</v>
      </c>
      <c r="J99" s="137">
        <v>0</v>
      </c>
      <c r="K99" s="137">
        <v>5.933660941183807</v>
      </c>
      <c r="L99" s="133"/>
    </row>
    <row r="100" spans="1:23" x14ac:dyDescent="0.25">
      <c r="A100" s="135" t="s">
        <v>221</v>
      </c>
      <c r="B100" s="137">
        <v>4.3200638439524655</v>
      </c>
      <c r="C100" s="137">
        <v>4.7168689271988793</v>
      </c>
      <c r="D100" s="137">
        <v>4.8537618088522709</v>
      </c>
      <c r="E100" s="137">
        <v>4.6885416256424692</v>
      </c>
      <c r="F100" s="137">
        <v>4.5843640416440632</v>
      </c>
      <c r="G100" s="137">
        <v>4.2399202844742856</v>
      </c>
      <c r="H100" s="137">
        <v>4.2886780330652741</v>
      </c>
      <c r="I100" s="137">
        <v>4.460499245894364</v>
      </c>
      <c r="J100" s="137">
        <v>4.8460284223067305</v>
      </c>
      <c r="K100" s="137">
        <v>5.2011639478239804</v>
      </c>
      <c r="L100" s="133"/>
    </row>
    <row r="101" spans="1:23" x14ac:dyDescent="0.25">
      <c r="A101" s="135" t="s">
        <v>206</v>
      </c>
      <c r="B101" s="137">
        <v>1.7023366061269947</v>
      </c>
      <c r="C101" s="137">
        <v>1.823536781845984</v>
      </c>
      <c r="D101" s="137">
        <v>2.0151111475126902</v>
      </c>
      <c r="E101" s="137">
        <v>2.3894207374174141</v>
      </c>
      <c r="F101" s="137">
        <v>2.8687891833984565</v>
      </c>
      <c r="G101" s="137">
        <v>3.3269679016142835</v>
      </c>
      <c r="H101" s="137">
        <v>3.6233009269427798</v>
      </c>
      <c r="I101" s="137">
        <v>3.9632771350427216</v>
      </c>
      <c r="J101" s="137">
        <v>4.3215497304902222</v>
      </c>
      <c r="K101" s="137">
        <v>4.4169658306633997</v>
      </c>
      <c r="L101" s="133"/>
    </row>
    <row r="102" spans="1:23" x14ac:dyDescent="0.25">
      <c r="A102" s="135" t="s">
        <v>281</v>
      </c>
      <c r="B102" s="137">
        <v>9.8617337208106406</v>
      </c>
      <c r="C102" s="137">
        <v>10.752152570097964</v>
      </c>
      <c r="D102" s="137">
        <v>11.391827327912962</v>
      </c>
      <c r="E102" s="137">
        <v>12.206392135096877</v>
      </c>
      <c r="F102" s="137">
        <v>13.652456660725925</v>
      </c>
      <c r="G102" s="137">
        <v>14.95915022548969</v>
      </c>
      <c r="H102" s="137">
        <v>16.087147536014236</v>
      </c>
      <c r="I102" s="137">
        <v>17.204041493345496</v>
      </c>
      <c r="J102" s="137">
        <v>18.790301699144891</v>
      </c>
      <c r="K102" s="137">
        <v>19.665816367474591</v>
      </c>
      <c r="L102" s="133"/>
    </row>
    <row r="103" spans="1:23" x14ac:dyDescent="0.25">
      <c r="B103" s="128">
        <f>SUM(B86:B102)</f>
        <v>96.036874216634772</v>
      </c>
      <c r="C103" s="144">
        <f t="shared" ref="C103:K103" si="9">SUM(C86:C102)</f>
        <v>106.10428245167886</v>
      </c>
      <c r="D103" s="144">
        <f t="shared" si="9"/>
        <v>116.75238139323152</v>
      </c>
      <c r="E103" s="144">
        <f t="shared" si="9"/>
        <v>128.31844313855811</v>
      </c>
      <c r="F103" s="144">
        <f t="shared" si="9"/>
        <v>142.03267024057808</v>
      </c>
      <c r="G103" s="144">
        <f t="shared" si="9"/>
        <v>156.32945800325891</v>
      </c>
      <c r="H103" s="144">
        <f t="shared" si="9"/>
        <v>170.0114504500161</v>
      </c>
      <c r="I103" s="144">
        <f t="shared" si="9"/>
        <v>183.27458665190687</v>
      </c>
      <c r="J103" s="144">
        <f t="shared" si="9"/>
        <v>194.57223106399022</v>
      </c>
      <c r="K103" s="144">
        <f t="shared" si="9"/>
        <v>199.95164572480428</v>
      </c>
    </row>
    <row r="104" spans="1:23" x14ac:dyDescent="0.25">
      <c r="A104" s="133"/>
      <c r="B104" s="133"/>
      <c r="C104" s="133"/>
      <c r="D104" s="133"/>
      <c r="E104" s="133"/>
      <c r="F104" s="133"/>
      <c r="G104" s="133"/>
      <c r="H104" s="133"/>
      <c r="I104" s="133"/>
      <c r="J104" s="133"/>
      <c r="K104" s="151"/>
      <c r="L104" s="133"/>
      <c r="M104" s="133"/>
      <c r="N104" s="133"/>
      <c r="O104" s="133"/>
      <c r="P104" s="133"/>
      <c r="Q104" s="133"/>
      <c r="R104" s="133"/>
      <c r="S104" s="133"/>
      <c r="T104" s="133"/>
      <c r="U104" s="133"/>
      <c r="V104" s="133"/>
      <c r="W104" s="133"/>
    </row>
    <row r="105" spans="1:23" s="133" customFormat="1" x14ac:dyDescent="0.25">
      <c r="K105" s="151"/>
    </row>
    <row r="106" spans="1:23" s="133" customFormat="1" x14ac:dyDescent="0.25">
      <c r="K106" s="151"/>
    </row>
    <row r="107" spans="1:23" s="133" customFormat="1" x14ac:dyDescent="0.25">
      <c r="K107" s="151"/>
    </row>
    <row r="108" spans="1:23" s="133" customFormat="1" x14ac:dyDescent="0.25">
      <c r="K108" s="151"/>
    </row>
    <row r="109" spans="1:23" s="133" customFormat="1" x14ac:dyDescent="0.25">
      <c r="K109" s="151"/>
    </row>
    <row r="110" spans="1:23" s="133" customFormat="1" x14ac:dyDescent="0.25">
      <c r="K110" s="151"/>
    </row>
    <row r="111" spans="1:23" s="133" customFormat="1" x14ac:dyDescent="0.25">
      <c r="K111" s="151"/>
    </row>
    <row r="112" spans="1:23" s="133" customFormat="1" x14ac:dyDescent="0.25">
      <c r="K112" s="151"/>
    </row>
    <row r="113" spans="1:23" x14ac:dyDescent="0.25">
      <c r="A113" s="152" t="s">
        <v>291</v>
      </c>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row>
    <row r="114" spans="1:23" x14ac:dyDescent="0.25">
      <c r="A114" s="120"/>
      <c r="B114" s="149">
        <v>2005</v>
      </c>
      <c r="C114" s="149">
        <v>2006</v>
      </c>
      <c r="D114" s="149">
        <v>2007</v>
      </c>
      <c r="E114" s="149">
        <v>2008</v>
      </c>
      <c r="F114" s="149">
        <v>2009</v>
      </c>
      <c r="G114" s="149">
        <v>2010</v>
      </c>
      <c r="H114" s="149">
        <v>2011</v>
      </c>
      <c r="I114" s="149">
        <v>2012</v>
      </c>
      <c r="J114" s="149">
        <v>2013</v>
      </c>
      <c r="K114" s="149">
        <v>2014</v>
      </c>
      <c r="L114" s="133"/>
      <c r="M114" s="135"/>
      <c r="N114" s="149">
        <v>2005</v>
      </c>
      <c r="O114" s="149">
        <v>2006</v>
      </c>
      <c r="P114" s="149">
        <v>2007</v>
      </c>
      <c r="Q114" s="149">
        <v>2008</v>
      </c>
      <c r="R114" s="149">
        <v>2009</v>
      </c>
      <c r="S114" s="149">
        <v>2010</v>
      </c>
      <c r="T114" s="149">
        <v>2011</v>
      </c>
      <c r="U114" s="149">
        <v>2012</v>
      </c>
      <c r="V114" s="149">
        <v>2013</v>
      </c>
      <c r="W114" s="149">
        <v>2014</v>
      </c>
    </row>
    <row r="115" spans="1:23" x14ac:dyDescent="0.25">
      <c r="A115" s="135" t="s">
        <v>292</v>
      </c>
      <c r="B115" s="137">
        <v>6.5519924743357345</v>
      </c>
      <c r="C115" s="137">
        <v>6.914843327373883</v>
      </c>
      <c r="D115" s="137">
        <v>7.3630826804955003</v>
      </c>
      <c r="E115" s="137">
        <v>7.9808734377330008</v>
      </c>
      <c r="F115" s="137">
        <v>8.7083395681485012</v>
      </c>
      <c r="G115" s="137">
        <v>8.9590037449289994</v>
      </c>
      <c r="H115" s="137">
        <v>9.1317239346480008</v>
      </c>
      <c r="I115" s="137">
        <v>9.4796103047835008</v>
      </c>
      <c r="J115" s="137">
        <v>9.7485552935924993</v>
      </c>
      <c r="K115" s="137">
        <v>10.487011758909</v>
      </c>
      <c r="L115" s="133"/>
      <c r="M115" s="135" t="s">
        <v>296</v>
      </c>
      <c r="N115" s="137">
        <f>B117</f>
        <v>19.77272844173271</v>
      </c>
      <c r="O115" s="137">
        <f t="shared" ref="O115:W117" si="10">C117</f>
        <v>19.553553059813275</v>
      </c>
      <c r="P115" s="137">
        <f t="shared" si="10"/>
        <v>19.949152538515619</v>
      </c>
      <c r="Q115" s="137">
        <f t="shared" si="10"/>
        <v>20.707788157472223</v>
      </c>
      <c r="R115" s="137">
        <f t="shared" si="10"/>
        <v>21.39135178204668</v>
      </c>
      <c r="S115" s="137">
        <f t="shared" si="10"/>
        <v>21.020730620625962</v>
      </c>
      <c r="T115" s="137">
        <f t="shared" si="10"/>
        <v>20.505122236622945</v>
      </c>
      <c r="U115" s="137">
        <f t="shared" si="10"/>
        <v>20.750172934209601</v>
      </c>
      <c r="V115" s="137">
        <f t="shared" si="10"/>
        <v>20.624373840327181</v>
      </c>
      <c r="W115" s="137">
        <f t="shared" si="10"/>
        <v>21.032480169327485</v>
      </c>
    </row>
    <row r="116" spans="1:23" x14ac:dyDescent="0.25">
      <c r="A116" s="135" t="s">
        <v>72</v>
      </c>
      <c r="B116" s="137">
        <v>13.220735967396976</v>
      </c>
      <c r="C116" s="137">
        <v>12.638709732439393</v>
      </c>
      <c r="D116" s="137">
        <v>12.586069858020119</v>
      </c>
      <c r="E116" s="137">
        <v>12.726914719739222</v>
      </c>
      <c r="F116" s="137">
        <v>12.683012213898179</v>
      </c>
      <c r="G116" s="137">
        <v>12.06172687569696</v>
      </c>
      <c r="H116" s="137">
        <v>11.373398301974943</v>
      </c>
      <c r="I116" s="137">
        <v>11.270562629426102</v>
      </c>
      <c r="J116" s="137">
        <v>10.875818546734681</v>
      </c>
      <c r="K116" s="137">
        <v>10.545468410418483</v>
      </c>
      <c r="L116" s="133"/>
      <c r="M116" s="135" t="s">
        <v>293</v>
      </c>
      <c r="N116" s="137">
        <f t="shared" ref="N116:N117" si="11">B118</f>
        <v>0.24729341013837919</v>
      </c>
      <c r="O116" s="137">
        <f t="shared" si="10"/>
        <v>0.25452257130007727</v>
      </c>
      <c r="P116" s="137">
        <f t="shared" si="10"/>
        <v>0.26081380333737769</v>
      </c>
      <c r="Q116" s="137">
        <f t="shared" si="10"/>
        <v>0.26221008219349357</v>
      </c>
      <c r="R116" s="137">
        <f t="shared" si="10"/>
        <v>0.25857879417512303</v>
      </c>
      <c r="S116" s="137">
        <f t="shared" si="10"/>
        <v>0.2923557646886874</v>
      </c>
      <c r="T116" s="137">
        <f t="shared" si="10"/>
        <v>0.30481756669283416</v>
      </c>
      <c r="U116" s="137">
        <f t="shared" si="10"/>
        <v>0.30089039284911345</v>
      </c>
      <c r="V116" s="137">
        <f t="shared" si="10"/>
        <v>0.30431696027996796</v>
      </c>
      <c r="W116" s="137">
        <f t="shared" si="10"/>
        <v>0.30276092931691073</v>
      </c>
    </row>
    <row r="117" spans="1:23" x14ac:dyDescent="0.25">
      <c r="A117" s="135" t="s">
        <v>38</v>
      </c>
      <c r="B117" s="137">
        <f>SUM(B115:B116)</f>
        <v>19.77272844173271</v>
      </c>
      <c r="C117" s="137">
        <f t="shared" ref="C117:K117" si="12">SUM(C115:C116)</f>
        <v>19.553553059813275</v>
      </c>
      <c r="D117" s="137">
        <f t="shared" si="12"/>
        <v>19.949152538515619</v>
      </c>
      <c r="E117" s="137">
        <f t="shared" si="12"/>
        <v>20.707788157472223</v>
      </c>
      <c r="F117" s="137">
        <f t="shared" si="12"/>
        <v>21.39135178204668</v>
      </c>
      <c r="G117" s="137">
        <f t="shared" si="12"/>
        <v>21.020730620625962</v>
      </c>
      <c r="H117" s="137">
        <f t="shared" si="12"/>
        <v>20.505122236622945</v>
      </c>
      <c r="I117" s="137">
        <f t="shared" si="12"/>
        <v>20.750172934209601</v>
      </c>
      <c r="J117" s="137">
        <f t="shared" si="12"/>
        <v>20.624373840327181</v>
      </c>
      <c r="K117" s="137">
        <f t="shared" si="12"/>
        <v>21.032480169327485</v>
      </c>
      <c r="L117" s="133"/>
      <c r="M117" s="135" t="s">
        <v>294</v>
      </c>
      <c r="N117" s="137">
        <f t="shared" si="11"/>
        <v>15.4457144132025</v>
      </c>
      <c r="O117" s="137">
        <f t="shared" si="10"/>
        <v>15.328162325810345</v>
      </c>
      <c r="P117" s="137">
        <f t="shared" si="10"/>
        <v>15.535287373145781</v>
      </c>
      <c r="Q117" s="137">
        <f t="shared" si="10"/>
        <v>15.693089382545219</v>
      </c>
      <c r="R117" s="137">
        <f t="shared" si="10"/>
        <v>21.361755890825542</v>
      </c>
      <c r="S117" s="137">
        <f t="shared" si="10"/>
        <v>25.178660800174953</v>
      </c>
      <c r="T117" s="137">
        <f t="shared" si="10"/>
        <v>23.933703365537131</v>
      </c>
      <c r="U117" s="137">
        <f t="shared" si="10"/>
        <v>21.419606083324005</v>
      </c>
      <c r="V117" s="137">
        <f t="shared" si="10"/>
        <v>19.026208445169534</v>
      </c>
      <c r="W117" s="137">
        <f t="shared" si="10"/>
        <v>16.568465150651235</v>
      </c>
    </row>
    <row r="118" spans="1:23" x14ac:dyDescent="0.25">
      <c r="A118" s="135" t="s">
        <v>70</v>
      </c>
      <c r="B118" s="137">
        <v>0.24729341013837919</v>
      </c>
      <c r="C118" s="137">
        <v>0.25452257130007727</v>
      </c>
      <c r="D118" s="137">
        <v>0.26081380333737769</v>
      </c>
      <c r="E118" s="137">
        <v>0.26221008219349357</v>
      </c>
      <c r="F118" s="137">
        <v>0.25857879417512303</v>
      </c>
      <c r="G118" s="137">
        <v>0.2923557646886874</v>
      </c>
      <c r="H118" s="137">
        <v>0.30481756669283416</v>
      </c>
      <c r="I118" s="137">
        <v>0.30089039284911345</v>
      </c>
      <c r="J118" s="137">
        <v>0.30431696027996796</v>
      </c>
      <c r="K118" s="137">
        <v>0.30276092931691073</v>
      </c>
      <c r="L118" s="133"/>
      <c r="M118" s="135" t="s">
        <v>286</v>
      </c>
      <c r="N118" s="137">
        <f>SUM(N115:N117)</f>
        <v>35.465736265073588</v>
      </c>
      <c r="O118" s="137">
        <f t="shared" ref="O118:W118" si="13">SUM(O115:O117)</f>
        <v>35.136237956923701</v>
      </c>
      <c r="P118" s="137">
        <f t="shared" si="13"/>
        <v>35.745253714998782</v>
      </c>
      <c r="Q118" s="137">
        <f t="shared" si="13"/>
        <v>36.663087622210938</v>
      </c>
      <c r="R118" s="137">
        <f t="shared" si="13"/>
        <v>43.01168646704734</v>
      </c>
      <c r="S118" s="137">
        <f t="shared" si="13"/>
        <v>46.491747185489601</v>
      </c>
      <c r="T118" s="137">
        <f t="shared" si="13"/>
        <v>44.743643168852913</v>
      </c>
      <c r="U118" s="137">
        <f t="shared" si="13"/>
        <v>42.470669410382719</v>
      </c>
      <c r="V118" s="137">
        <f t="shared" si="13"/>
        <v>39.954899245776687</v>
      </c>
      <c r="W118" s="137">
        <f t="shared" si="13"/>
        <v>37.903706249295631</v>
      </c>
    </row>
    <row r="119" spans="1:23" x14ac:dyDescent="0.25">
      <c r="A119" s="135" t="s">
        <v>71</v>
      </c>
      <c r="B119" s="137">
        <v>15.4457144132025</v>
      </c>
      <c r="C119" s="137">
        <v>15.328162325810345</v>
      </c>
      <c r="D119" s="137">
        <v>15.535287373145781</v>
      </c>
      <c r="E119" s="137">
        <v>15.693089382545219</v>
      </c>
      <c r="F119" s="137">
        <v>21.361755890825542</v>
      </c>
      <c r="G119" s="137">
        <v>25.178660800174953</v>
      </c>
      <c r="H119" s="137">
        <v>23.933703365537131</v>
      </c>
      <c r="I119" s="137">
        <v>21.419606083324005</v>
      </c>
      <c r="J119" s="137">
        <v>19.026208445169534</v>
      </c>
      <c r="K119" s="137">
        <v>16.568465150651235</v>
      </c>
      <c r="L119" s="133"/>
      <c r="M119" s="133"/>
      <c r="N119" s="144"/>
      <c r="O119" s="144"/>
      <c r="P119" s="144"/>
      <c r="Q119" s="144"/>
      <c r="R119" s="144"/>
      <c r="S119" s="144"/>
      <c r="T119" s="144"/>
      <c r="U119" s="144"/>
      <c r="V119" s="144"/>
      <c r="W119" s="144"/>
    </row>
    <row r="122" spans="1:23" x14ac:dyDescent="0.25">
      <c r="A122" s="132" t="s">
        <v>298</v>
      </c>
      <c r="B122" s="149">
        <v>2005</v>
      </c>
      <c r="C122" s="149">
        <v>2006</v>
      </c>
      <c r="D122" s="149">
        <v>2007</v>
      </c>
      <c r="E122" s="149">
        <v>2008</v>
      </c>
      <c r="F122" s="149">
        <v>2009</v>
      </c>
      <c r="G122" s="149">
        <v>2010</v>
      </c>
      <c r="H122" s="149">
        <v>2011</v>
      </c>
      <c r="I122" s="149">
        <v>2012</v>
      </c>
      <c r="J122" s="149">
        <v>2013</v>
      </c>
      <c r="K122" s="149">
        <v>2014</v>
      </c>
      <c r="L122" s="133"/>
      <c r="M122" s="133"/>
      <c r="N122" s="133"/>
      <c r="O122" s="133"/>
      <c r="P122" s="133"/>
      <c r="Q122" s="133"/>
      <c r="R122" s="133"/>
      <c r="S122" s="133"/>
      <c r="T122" s="133"/>
      <c r="U122" s="133"/>
      <c r="V122" s="133"/>
      <c r="W122" s="133"/>
    </row>
    <row r="123" spans="1:23" x14ac:dyDescent="0.25">
      <c r="A123" s="118" t="s">
        <v>191</v>
      </c>
      <c r="B123" s="137">
        <v>0</v>
      </c>
      <c r="C123" s="137">
        <v>0</v>
      </c>
      <c r="D123" s="137">
        <v>1.1256306705000002E-3</v>
      </c>
      <c r="E123" s="137">
        <v>2.3272532850000002E-3</v>
      </c>
      <c r="F123" s="137">
        <v>1.5483358590000001E-3</v>
      </c>
      <c r="G123" s="137">
        <v>4.5595166399999996E-3</v>
      </c>
      <c r="H123" s="137">
        <v>4.5832641225000007E-3</v>
      </c>
      <c r="I123" s="137">
        <v>2.0945279565E-3</v>
      </c>
      <c r="J123" s="137">
        <v>3.4671324450000001E-4</v>
      </c>
      <c r="K123" s="137">
        <v>0</v>
      </c>
      <c r="L123" s="133"/>
      <c r="M123" s="133"/>
      <c r="N123" s="133"/>
      <c r="O123" s="133"/>
      <c r="P123" s="133"/>
      <c r="Q123" s="133"/>
      <c r="R123" s="133"/>
      <c r="S123" s="133"/>
      <c r="T123" s="133"/>
      <c r="U123" s="133"/>
      <c r="V123" s="133"/>
      <c r="W123" s="133"/>
    </row>
    <row r="124" spans="1:23" x14ac:dyDescent="0.25">
      <c r="A124" s="118" t="s">
        <v>192</v>
      </c>
      <c r="B124" s="137">
        <v>0.18182480906389195</v>
      </c>
      <c r="C124" s="137">
        <v>6.4015867270139401E-2</v>
      </c>
      <c r="D124" s="137">
        <v>4.0056386430060001E-2</v>
      </c>
      <c r="E124" s="137">
        <v>3.0913907064179999E-2</v>
      </c>
      <c r="F124" s="137">
        <v>2.3117077901400003E-2</v>
      </c>
      <c r="G124" s="137">
        <v>2.1350423758019998E-2</v>
      </c>
      <c r="H124" s="137">
        <v>1.4497233130379998E-2</v>
      </c>
      <c r="I124" s="137">
        <v>1.212066221646E-2</v>
      </c>
      <c r="J124" s="137">
        <v>1.2926253957540001E-2</v>
      </c>
      <c r="K124" s="137">
        <v>1.4845050543540003E-2</v>
      </c>
      <c r="L124" s="133"/>
      <c r="M124" s="133"/>
      <c r="N124" s="133"/>
      <c r="O124" s="133"/>
      <c r="P124" s="133"/>
      <c r="Q124" s="133"/>
      <c r="R124" s="133"/>
      <c r="S124" s="133"/>
      <c r="T124" s="133"/>
      <c r="U124" s="133"/>
      <c r="V124" s="133"/>
      <c r="W124" s="133"/>
    </row>
    <row r="125" spans="1:23" x14ac:dyDescent="0.25">
      <c r="A125" s="118" t="s">
        <v>193</v>
      </c>
      <c r="B125" s="137">
        <v>4.3537047286260071</v>
      </c>
      <c r="C125" s="137">
        <v>4.5594620541252446</v>
      </c>
      <c r="D125" s="137">
        <v>4.7923071362914813</v>
      </c>
      <c r="E125" s="137">
        <v>5.1481372840972828</v>
      </c>
      <c r="F125" s="137">
        <v>5.4242954395724166</v>
      </c>
      <c r="G125" s="137">
        <v>5.400496464488354</v>
      </c>
      <c r="H125" s="137">
        <v>5.3192117006153072</v>
      </c>
      <c r="I125" s="137">
        <v>5.4155920686703931</v>
      </c>
      <c r="J125" s="137">
        <v>5.5197555551417494</v>
      </c>
      <c r="K125" s="137">
        <v>5.6039454657508827</v>
      </c>
      <c r="L125" s="133"/>
      <c r="M125" s="133"/>
      <c r="N125" s="133"/>
      <c r="O125" s="133"/>
      <c r="P125" s="133"/>
      <c r="Q125" s="133"/>
      <c r="R125" s="133"/>
      <c r="S125" s="133"/>
      <c r="T125" s="133"/>
      <c r="U125" s="133"/>
      <c r="V125" s="133"/>
      <c r="W125" s="133"/>
    </row>
    <row r="126" spans="1:23" x14ac:dyDescent="0.25">
      <c r="A126" s="118" t="s">
        <v>194</v>
      </c>
      <c r="B126" s="137">
        <v>4.3709594337541435E-3</v>
      </c>
      <c r="C126" s="137">
        <v>3.6765645285600002E-3</v>
      </c>
      <c r="D126" s="137">
        <v>3.6224974031399998E-3</v>
      </c>
      <c r="E126" s="137">
        <v>2.7033562710000003E-3</v>
      </c>
      <c r="F126" s="137">
        <v>4.3253700336000015E-3</v>
      </c>
      <c r="G126" s="137">
        <v>5.136376914900001E-3</v>
      </c>
      <c r="H126" s="137">
        <v>4.5416385352799998E-3</v>
      </c>
      <c r="I126" s="137">
        <v>4.1631686573400002E-3</v>
      </c>
      <c r="J126" s="137">
        <v>4.1091015319200007E-3</v>
      </c>
      <c r="K126" s="137">
        <v>3.1358932743599994E-3</v>
      </c>
      <c r="L126" s="133"/>
      <c r="M126" s="133"/>
      <c r="N126" s="133"/>
      <c r="O126" s="133"/>
      <c r="P126" s="133"/>
      <c r="Q126" s="133"/>
      <c r="R126" s="133"/>
      <c r="S126" s="133"/>
      <c r="T126" s="133"/>
      <c r="U126" s="133"/>
      <c r="V126" s="133"/>
      <c r="W126" s="133"/>
    </row>
    <row r="127" spans="1:23" x14ac:dyDescent="0.25">
      <c r="A127" s="118" t="s">
        <v>195</v>
      </c>
      <c r="B127" s="137">
        <v>4.4893044111738165</v>
      </c>
      <c r="C127" s="137">
        <v>4.2645479699650712</v>
      </c>
      <c r="D127" s="137">
        <v>4.1727598965894321</v>
      </c>
      <c r="E127" s="137">
        <v>4.1332640440507671</v>
      </c>
      <c r="F127" s="137">
        <v>4.200173628054416</v>
      </c>
      <c r="G127" s="137">
        <v>4.1264126955992646</v>
      </c>
      <c r="H127" s="137">
        <v>4.0083059653541442</v>
      </c>
      <c r="I127" s="137">
        <v>3.9694614014572784</v>
      </c>
      <c r="J127" s="137">
        <v>3.9402489135378347</v>
      </c>
      <c r="K127" s="137">
        <v>3.9868035656215706</v>
      </c>
      <c r="L127" s="133"/>
      <c r="M127" s="133"/>
      <c r="N127" s="133"/>
      <c r="O127" s="133"/>
      <c r="P127" s="133"/>
      <c r="Q127" s="133"/>
      <c r="R127" s="133"/>
      <c r="S127" s="133"/>
      <c r="T127" s="133"/>
      <c r="U127" s="133"/>
      <c r="V127" s="133"/>
      <c r="W127" s="133"/>
    </row>
    <row r="128" spans="1:23" x14ac:dyDescent="0.25">
      <c r="A128" s="118" t="s">
        <v>196</v>
      </c>
      <c r="B128" s="137">
        <v>1.646181308048783</v>
      </c>
      <c r="C128" s="137">
        <v>1.7054424229668901</v>
      </c>
      <c r="D128" s="137">
        <v>1.8542130747350742</v>
      </c>
      <c r="E128" s="137">
        <v>1.9783985581640489</v>
      </c>
      <c r="F128" s="137">
        <v>2.0412674396561417</v>
      </c>
      <c r="G128" s="137">
        <v>1.9769832875414961</v>
      </c>
      <c r="H128" s="137">
        <v>1.9315214981877444</v>
      </c>
      <c r="I128" s="137">
        <v>1.9893240602237732</v>
      </c>
      <c r="J128" s="137">
        <v>2.0178377574085999</v>
      </c>
      <c r="K128" s="137">
        <v>2.2022736125925526</v>
      </c>
      <c r="L128" s="133"/>
      <c r="M128" s="133"/>
      <c r="N128" s="133"/>
      <c r="O128" s="133"/>
      <c r="P128" s="133"/>
      <c r="Q128" s="133"/>
      <c r="R128" s="133"/>
      <c r="S128" s="133"/>
      <c r="T128" s="133"/>
      <c r="U128" s="133"/>
      <c r="V128" s="133"/>
      <c r="W128" s="133"/>
    </row>
    <row r="129" spans="1:23" x14ac:dyDescent="0.25">
      <c r="A129" s="118" t="s">
        <v>197</v>
      </c>
      <c r="B129" s="137">
        <v>2.3445113692591235</v>
      </c>
      <c r="C129" s="137">
        <v>2.35717621989073</v>
      </c>
      <c r="D129" s="137">
        <v>2.3721906171378238</v>
      </c>
      <c r="E129" s="137">
        <v>2.4157402321035479</v>
      </c>
      <c r="F129" s="137">
        <v>2.3937863618176412</v>
      </c>
      <c r="G129" s="137">
        <v>2.2375394064649714</v>
      </c>
      <c r="H129" s="137">
        <v>2.1515166856257482</v>
      </c>
      <c r="I129" s="137">
        <v>2.1597787131151351</v>
      </c>
      <c r="J129" s="137">
        <v>2.0603018398529702</v>
      </c>
      <c r="K129" s="137">
        <v>2.0264079384159661</v>
      </c>
      <c r="L129" s="133"/>
      <c r="M129" s="133"/>
      <c r="N129" s="133"/>
      <c r="O129" s="133"/>
      <c r="P129" s="133"/>
      <c r="Q129" s="133"/>
      <c r="R129" s="133"/>
      <c r="S129" s="133"/>
      <c r="T129" s="133"/>
      <c r="U129" s="133"/>
      <c r="V129" s="133"/>
      <c r="W129" s="133"/>
    </row>
    <row r="130" spans="1:23" x14ac:dyDescent="0.25">
      <c r="A130" s="118" t="s">
        <v>198</v>
      </c>
      <c r="B130" s="137">
        <v>0.10477389279000003</v>
      </c>
      <c r="C130" s="137">
        <v>0.10891070424150001</v>
      </c>
      <c r="D130" s="137">
        <v>0.12068470606500002</v>
      </c>
      <c r="E130" s="137">
        <v>0.1121403618615</v>
      </c>
      <c r="F130" s="137">
        <v>0.10919567403150003</v>
      </c>
      <c r="G130" s="137">
        <v>0.1267593120885</v>
      </c>
      <c r="H130" s="137">
        <v>0.13579760392800003</v>
      </c>
      <c r="I130" s="137">
        <v>0.11458635255899997</v>
      </c>
      <c r="J130" s="137">
        <v>0.108459502074</v>
      </c>
      <c r="K130" s="137">
        <v>0.10889645575200001</v>
      </c>
      <c r="L130" s="133"/>
      <c r="M130" s="133"/>
      <c r="N130" s="133"/>
      <c r="O130" s="133"/>
      <c r="P130" s="133"/>
      <c r="Q130" s="133"/>
      <c r="R130" s="133"/>
      <c r="S130" s="133"/>
      <c r="T130" s="133"/>
      <c r="U130" s="133"/>
      <c r="V130" s="133"/>
      <c r="W130" s="133"/>
    </row>
    <row r="131" spans="1:23" x14ac:dyDescent="0.25">
      <c r="A131" s="118" t="s">
        <v>232</v>
      </c>
      <c r="B131" s="137">
        <v>1.8202037685647763</v>
      </c>
      <c r="C131" s="137">
        <v>1.9090704894297308</v>
      </c>
      <c r="D131" s="137">
        <v>2.07116968702476</v>
      </c>
      <c r="E131" s="137">
        <v>2.2496277541785599</v>
      </c>
      <c r="F131" s="137">
        <v>2.4160332476120403</v>
      </c>
      <c r="G131" s="137">
        <v>2.3962236947900997</v>
      </c>
      <c r="H131" s="137">
        <v>2.4203020993515003</v>
      </c>
      <c r="I131" s="137">
        <v>2.42639377213716</v>
      </c>
      <c r="J131" s="137">
        <v>2.4267890230932605</v>
      </c>
      <c r="K131" s="137">
        <v>2.5572569534551204</v>
      </c>
      <c r="L131" s="133"/>
      <c r="M131" s="133"/>
      <c r="N131" s="133"/>
      <c r="O131" s="133"/>
      <c r="P131" s="133"/>
      <c r="Q131" s="133"/>
      <c r="R131" s="133"/>
      <c r="S131" s="133"/>
      <c r="T131" s="133"/>
      <c r="U131" s="133"/>
      <c r="V131" s="133"/>
      <c r="W131" s="133"/>
    </row>
    <row r="132" spans="1:23" x14ac:dyDescent="0.25">
      <c r="A132" s="118" t="s">
        <v>190</v>
      </c>
      <c r="B132" s="137">
        <v>3.2030594497049401</v>
      </c>
      <c r="C132" s="137">
        <v>3.0928699624573803</v>
      </c>
      <c r="D132" s="137">
        <v>3.1266066031372204</v>
      </c>
      <c r="E132" s="137">
        <v>3.2102364874297202</v>
      </c>
      <c r="F132" s="137">
        <v>3.2970394324849801</v>
      </c>
      <c r="G132" s="137">
        <v>3.2816089382907605</v>
      </c>
      <c r="H132" s="137">
        <v>3.1351219875536405</v>
      </c>
      <c r="I132" s="137">
        <v>3.2463036824731804</v>
      </c>
      <c r="J132" s="137">
        <v>3.1042763275402199</v>
      </c>
      <c r="K132" s="137">
        <v>3.0180266366909403</v>
      </c>
      <c r="L132" s="133"/>
      <c r="M132" s="133"/>
      <c r="N132" s="133"/>
      <c r="O132" s="133"/>
      <c r="P132" s="133"/>
      <c r="Q132" s="133"/>
      <c r="R132" s="133"/>
      <c r="S132" s="133"/>
      <c r="T132" s="133"/>
      <c r="U132" s="133"/>
      <c r="V132" s="133"/>
      <c r="W132" s="133"/>
    </row>
    <row r="133" spans="1:23" x14ac:dyDescent="0.25">
      <c r="A133" s="118" t="s">
        <v>199</v>
      </c>
      <c r="B133" s="137">
        <v>0.30381104261550007</v>
      </c>
      <c r="C133" s="137">
        <v>0.24889736408250002</v>
      </c>
      <c r="D133" s="137">
        <v>0.22088008422900002</v>
      </c>
      <c r="E133" s="137">
        <v>0.22567707569399997</v>
      </c>
      <c r="F133" s="137">
        <v>0.25615934423100001</v>
      </c>
      <c r="G133" s="137">
        <v>0.28756301508900006</v>
      </c>
      <c r="H133" s="137">
        <v>0.30425274579000006</v>
      </c>
      <c r="I133" s="137">
        <v>0.30609555043199999</v>
      </c>
      <c r="J133" s="137">
        <v>0.28617141261450002</v>
      </c>
      <c r="K133" s="137">
        <v>0.283031995428</v>
      </c>
      <c r="L133" s="133"/>
      <c r="M133" s="133"/>
      <c r="N133" s="133"/>
      <c r="O133" s="133"/>
      <c r="P133" s="133"/>
      <c r="Q133" s="133"/>
      <c r="R133" s="133"/>
      <c r="S133" s="133"/>
      <c r="T133" s="133"/>
      <c r="U133" s="133"/>
      <c r="V133" s="133"/>
      <c r="W133" s="133"/>
    </row>
    <row r="134" spans="1:23" x14ac:dyDescent="0.25">
      <c r="A134" s="118" t="s">
        <v>200</v>
      </c>
      <c r="B134" s="137">
        <v>1.3209827024521192</v>
      </c>
      <c r="C134" s="137">
        <v>1.2394834408555284</v>
      </c>
      <c r="D134" s="137">
        <v>1.1735362188021277</v>
      </c>
      <c r="E134" s="137">
        <v>1.1986218432726135</v>
      </c>
      <c r="F134" s="137">
        <v>1.224410430792545</v>
      </c>
      <c r="G134" s="137">
        <v>1.1560974889605959</v>
      </c>
      <c r="H134" s="137">
        <v>1.0754698144286965</v>
      </c>
      <c r="I134" s="137">
        <v>1.1042589743113822</v>
      </c>
      <c r="J134" s="137">
        <v>1.1431514403300851</v>
      </c>
      <c r="K134" s="137">
        <v>1.2278566018025496</v>
      </c>
      <c r="L134" s="133"/>
      <c r="M134" s="133"/>
      <c r="N134" s="133"/>
      <c r="O134" s="133"/>
      <c r="P134" s="133"/>
      <c r="Q134" s="133"/>
      <c r="R134" s="133"/>
      <c r="S134" s="133"/>
      <c r="T134" s="133"/>
      <c r="U134" s="133"/>
      <c r="V134" s="133"/>
      <c r="W134" s="133"/>
    </row>
    <row r="135" spans="1:23" x14ac:dyDescent="0.25">
      <c r="A135" s="135"/>
      <c r="B135" s="137">
        <f>SUM(B123:B134)</f>
        <v>19.772728441732713</v>
      </c>
      <c r="C135" s="137">
        <f t="shared" ref="C135:K135" si="14">SUM(C123:C134)</f>
        <v>19.553553059813275</v>
      </c>
      <c r="D135" s="137">
        <f t="shared" si="14"/>
        <v>19.949152538515619</v>
      </c>
      <c r="E135" s="137">
        <f t="shared" si="14"/>
        <v>20.707788157472219</v>
      </c>
      <c r="F135" s="137">
        <f t="shared" si="14"/>
        <v>21.391351782046684</v>
      </c>
      <c r="G135" s="137">
        <f t="shared" si="14"/>
        <v>21.020730620625965</v>
      </c>
      <c r="H135" s="137">
        <f t="shared" si="14"/>
        <v>20.505122236622938</v>
      </c>
      <c r="I135" s="137">
        <f t="shared" si="14"/>
        <v>20.750172934209601</v>
      </c>
      <c r="J135" s="137">
        <f t="shared" si="14"/>
        <v>20.624373840327181</v>
      </c>
      <c r="K135" s="137">
        <f t="shared" si="14"/>
        <v>21.032480169327485</v>
      </c>
    </row>
    <row r="137" spans="1:23" s="133" customFormat="1" x14ac:dyDescent="0.25"/>
    <row r="138" spans="1:23" s="133" customFormat="1" x14ac:dyDescent="0.25"/>
    <row r="139" spans="1:23" s="133" customFormat="1" x14ac:dyDescent="0.25"/>
    <row r="140" spans="1:23" x14ac:dyDescent="0.25">
      <c r="A140" s="152" t="s">
        <v>295</v>
      </c>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row>
    <row r="141" spans="1:23" x14ac:dyDescent="0.25">
      <c r="A141" s="135"/>
      <c r="B141" s="149">
        <v>2005</v>
      </c>
      <c r="C141" s="149">
        <v>2006</v>
      </c>
      <c r="D141" s="149">
        <v>2007</v>
      </c>
      <c r="E141" s="149">
        <v>2008</v>
      </c>
      <c r="F141" s="149">
        <v>2009</v>
      </c>
      <c r="G141" s="149">
        <v>2010</v>
      </c>
      <c r="H141" s="149">
        <v>2011</v>
      </c>
      <c r="I141" s="149">
        <v>2012</v>
      </c>
      <c r="J141" s="149">
        <v>2013</v>
      </c>
      <c r="K141" s="149">
        <v>2014</v>
      </c>
      <c r="L141" s="133"/>
      <c r="M141" s="133"/>
      <c r="N141" s="133"/>
      <c r="O141" s="133"/>
      <c r="P141" s="133"/>
      <c r="Q141" s="133"/>
      <c r="R141" s="133"/>
      <c r="S141" s="133"/>
      <c r="T141" s="133"/>
      <c r="U141" s="133"/>
      <c r="V141" s="133"/>
      <c r="W141" s="133"/>
    </row>
    <row r="142" spans="1:23" x14ac:dyDescent="0.25">
      <c r="A142" s="119" t="s">
        <v>32</v>
      </c>
      <c r="B142" s="137">
        <v>95.849335330920326</v>
      </c>
      <c r="C142" s="137">
        <v>97.866279105749101</v>
      </c>
      <c r="D142" s="137">
        <v>100.33046638242611</v>
      </c>
      <c r="E142" s="137">
        <v>103.55581988496122</v>
      </c>
      <c r="F142" s="137">
        <v>103.20396155644903</v>
      </c>
      <c r="G142" s="137">
        <v>103.61475868079822</v>
      </c>
      <c r="H142" s="137">
        <v>103.88628335189647</v>
      </c>
      <c r="I142" s="137">
        <v>103.48374972070123</v>
      </c>
      <c r="J142" s="137">
        <v>106.37166410390505</v>
      </c>
      <c r="K142" s="137">
        <v>114.51983885959012</v>
      </c>
      <c r="L142" s="133"/>
      <c r="M142" s="133"/>
      <c r="N142" s="133"/>
      <c r="O142" s="133"/>
      <c r="P142" s="133"/>
      <c r="Q142" s="133"/>
      <c r="R142" s="133"/>
      <c r="S142" s="133"/>
      <c r="T142" s="133"/>
      <c r="U142" s="133"/>
      <c r="V142" s="133"/>
      <c r="W142" s="133"/>
    </row>
    <row r="143" spans="1:23" x14ac:dyDescent="0.25">
      <c r="A143" s="119" t="s">
        <v>42</v>
      </c>
      <c r="B143" s="137">
        <v>3.5148867444169514</v>
      </c>
      <c r="C143" s="137">
        <v>4.2532325581536172</v>
      </c>
      <c r="D143" s="137">
        <v>5.2775966809755408</v>
      </c>
      <c r="E143" s="137">
        <v>6.0175433224311403</v>
      </c>
      <c r="F143" s="137">
        <v>6.8691909067346062</v>
      </c>
      <c r="G143" s="137">
        <v>7.4652272677637201</v>
      </c>
      <c r="H143" s="137">
        <v>7.9744013927049169</v>
      </c>
      <c r="I143" s="137">
        <v>8.5491289058781081</v>
      </c>
      <c r="J143" s="137">
        <v>8.7428811559831097</v>
      </c>
      <c r="K143" s="137">
        <v>8.4524439919381873</v>
      </c>
      <c r="L143" s="133"/>
      <c r="M143" s="133"/>
      <c r="N143" s="133"/>
      <c r="O143" s="133"/>
      <c r="P143" s="133"/>
      <c r="Q143" s="133"/>
      <c r="R143" s="133"/>
      <c r="S143" s="133"/>
      <c r="T143" s="133"/>
      <c r="U143" s="133"/>
      <c r="V143" s="133"/>
      <c r="W143" s="133"/>
    </row>
    <row r="144" spans="1:23" x14ac:dyDescent="0.25">
      <c r="A144" s="119" t="s">
        <v>43</v>
      </c>
      <c r="B144" s="137">
        <v>14.30174497489811</v>
      </c>
      <c r="C144" s="137">
        <v>15.278105845621754</v>
      </c>
      <c r="D144" s="137">
        <v>18.964055469862021</v>
      </c>
      <c r="E144" s="137">
        <v>19.587913328946208</v>
      </c>
      <c r="F144" s="137">
        <v>21.097201703257646</v>
      </c>
      <c r="G144" s="137">
        <v>22.134501492494248</v>
      </c>
      <c r="H144" s="137">
        <v>23.731490741503546</v>
      </c>
      <c r="I144" s="137">
        <v>25.452994923318556</v>
      </c>
      <c r="J144" s="137">
        <v>26.451450568268328</v>
      </c>
      <c r="K144" s="137">
        <v>25.964856739965175</v>
      </c>
      <c r="L144" s="133"/>
      <c r="M144" s="133"/>
      <c r="N144" s="133"/>
      <c r="O144" s="133"/>
      <c r="P144" s="133"/>
      <c r="Q144" s="133"/>
      <c r="R144" s="133"/>
      <c r="S144" s="133"/>
      <c r="T144" s="133"/>
      <c r="U144" s="133"/>
      <c r="V144" s="133"/>
      <c r="W144" s="133"/>
    </row>
    <row r="145" spans="1:23" x14ac:dyDescent="0.25">
      <c r="A145" s="119" t="s">
        <v>47</v>
      </c>
      <c r="B145" s="137">
        <v>3.1244841885464889</v>
      </c>
      <c r="C145" s="137">
        <v>3.3300278157018233</v>
      </c>
      <c r="D145" s="137">
        <v>3.5410841224088037</v>
      </c>
      <c r="E145" s="137">
        <v>3.7506988932614282</v>
      </c>
      <c r="F145" s="137">
        <v>3.9702407941695355</v>
      </c>
      <c r="G145" s="137">
        <v>4.3477987027093485</v>
      </c>
      <c r="H145" s="137">
        <v>4.4896208554429071</v>
      </c>
      <c r="I145" s="137">
        <v>4.65956343150149</v>
      </c>
      <c r="J145" s="137">
        <v>4.8758560747339823</v>
      </c>
      <c r="K145" s="137">
        <v>5.1520358723574304</v>
      </c>
      <c r="L145" s="133"/>
      <c r="M145" s="133"/>
      <c r="N145" s="133"/>
      <c r="O145" s="133"/>
      <c r="P145" s="133"/>
      <c r="Q145" s="133"/>
      <c r="R145" s="133"/>
      <c r="S145" s="133"/>
      <c r="T145" s="133"/>
      <c r="U145" s="133"/>
      <c r="V145" s="133"/>
      <c r="W145" s="133"/>
    </row>
    <row r="146" spans="1:23" x14ac:dyDescent="0.25">
      <c r="A146" s="119" t="s">
        <v>286</v>
      </c>
      <c r="B146" s="137">
        <f>SUM(B142:B145)</f>
        <v>116.79045123878188</v>
      </c>
      <c r="C146" s="137">
        <f t="shared" ref="C146:K146" si="15">SUM(C142:C145)</f>
        <v>120.72764532522629</v>
      </c>
      <c r="D146" s="137">
        <f t="shared" si="15"/>
        <v>128.11320265567247</v>
      </c>
      <c r="E146" s="137">
        <f t="shared" si="15"/>
        <v>132.91197542959998</v>
      </c>
      <c r="F146" s="137">
        <f t="shared" si="15"/>
        <v>135.14059496061083</v>
      </c>
      <c r="G146" s="137">
        <f t="shared" si="15"/>
        <v>137.56228614376553</v>
      </c>
      <c r="H146" s="137">
        <f t="shared" si="15"/>
        <v>140.08179634154783</v>
      </c>
      <c r="I146" s="137">
        <f t="shared" si="15"/>
        <v>142.14543698139937</v>
      </c>
      <c r="J146" s="137">
        <f t="shared" si="15"/>
        <v>146.44185190289045</v>
      </c>
      <c r="K146" s="137">
        <f t="shared" si="15"/>
        <v>154.08917546385092</v>
      </c>
      <c r="L146" s="133"/>
      <c r="M146" s="133"/>
      <c r="N146" s="133"/>
      <c r="O146" s="133"/>
      <c r="P146" s="133"/>
      <c r="Q146" s="133"/>
      <c r="R146" s="133"/>
      <c r="S146" s="133"/>
      <c r="T146" s="133"/>
      <c r="U146" s="133"/>
      <c r="V146" s="133"/>
      <c r="W146" s="133"/>
    </row>
    <row r="153" spans="1:23" x14ac:dyDescent="0.25">
      <c r="A153" s="135" t="s">
        <v>299</v>
      </c>
      <c r="B153" s="149">
        <v>2005</v>
      </c>
      <c r="C153" s="149">
        <v>2006</v>
      </c>
      <c r="D153" s="149">
        <v>2007</v>
      </c>
      <c r="E153" s="149">
        <v>2008</v>
      </c>
      <c r="F153" s="149">
        <v>2009</v>
      </c>
      <c r="G153" s="149">
        <v>2010</v>
      </c>
      <c r="H153" s="149">
        <v>2011</v>
      </c>
      <c r="I153" s="149">
        <v>2012</v>
      </c>
      <c r="J153" s="149">
        <v>2013</v>
      </c>
      <c r="K153" s="149">
        <v>2014</v>
      </c>
      <c r="L153" s="133"/>
    </row>
    <row r="154" spans="1:23" x14ac:dyDescent="0.25">
      <c r="A154" s="132" t="s">
        <v>200</v>
      </c>
      <c r="B154" s="117">
        <v>8.8786676414966674</v>
      </c>
      <c r="C154" s="117">
        <v>8.9370465675926045</v>
      </c>
      <c r="D154" s="117">
        <v>9.0330349437398567</v>
      </c>
      <c r="E154" s="117">
        <v>9.2701662742207951</v>
      </c>
      <c r="F154" s="117">
        <v>9.4303637544354046</v>
      </c>
      <c r="G154" s="117">
        <v>9.9096046615095705</v>
      </c>
      <c r="H154" s="117">
        <v>10.561419990417965</v>
      </c>
      <c r="I154" s="117">
        <v>11.404164896411602</v>
      </c>
      <c r="J154" s="117">
        <v>12.744908745722277</v>
      </c>
      <c r="K154" s="117">
        <v>14.787905972728705</v>
      </c>
      <c r="L154" s="142"/>
    </row>
    <row r="155" spans="1:23" x14ac:dyDescent="0.25">
      <c r="A155" s="132" t="s">
        <v>199</v>
      </c>
      <c r="B155" s="117">
        <v>11.279331824526421</v>
      </c>
      <c r="C155" s="117">
        <v>11.563933023596842</v>
      </c>
      <c r="D155" s="117">
        <v>12.025190611521788</v>
      </c>
      <c r="E155" s="117">
        <v>13.054836630874606</v>
      </c>
      <c r="F155" s="117">
        <v>12.066371288732219</v>
      </c>
      <c r="G155" s="117">
        <v>11.775987333281</v>
      </c>
      <c r="H155" s="117">
        <v>12.035414682773562</v>
      </c>
      <c r="I155" s="117">
        <v>12.044981095562285</v>
      </c>
      <c r="J155" s="117">
        <v>12.405912886312038</v>
      </c>
      <c r="K155" s="117">
        <v>13.111023485737714</v>
      </c>
      <c r="L155" s="142"/>
    </row>
    <row r="156" spans="1:23" x14ac:dyDescent="0.25">
      <c r="A156" s="132" t="s">
        <v>197</v>
      </c>
      <c r="B156" s="117">
        <v>10.717637135668129</v>
      </c>
      <c r="C156" s="117">
        <v>10.581030200419645</v>
      </c>
      <c r="D156" s="117">
        <v>10.658717696059774</v>
      </c>
      <c r="E156" s="117">
        <v>10.821526878508916</v>
      </c>
      <c r="F156" s="117">
        <v>10.854359191864354</v>
      </c>
      <c r="G156" s="117">
        <v>10.893430418508594</v>
      </c>
      <c r="H156" s="117">
        <v>10.51214870201432</v>
      </c>
      <c r="I156" s="117">
        <v>9.7977253465341878</v>
      </c>
      <c r="J156" s="117">
        <v>9.2873005984969232</v>
      </c>
      <c r="K156" s="117">
        <v>9.5442875018742832</v>
      </c>
      <c r="L156" s="142"/>
    </row>
    <row r="157" spans="1:23" x14ac:dyDescent="0.25">
      <c r="A157" s="132" t="s">
        <v>201</v>
      </c>
      <c r="B157" s="117">
        <v>5.1210262498237524</v>
      </c>
      <c r="C157" s="117">
        <v>5.2058007189389022</v>
      </c>
      <c r="D157" s="117">
        <v>5.3755857209680187</v>
      </c>
      <c r="E157" s="117">
        <v>5.5887823024240602</v>
      </c>
      <c r="F157" s="117">
        <v>5.7401039472666318</v>
      </c>
      <c r="G157" s="117">
        <v>5.8043872922239039</v>
      </c>
      <c r="H157" s="117">
        <v>5.4645377903181735</v>
      </c>
      <c r="I157" s="117">
        <v>5.5064338682546898</v>
      </c>
      <c r="J157" s="117">
        <v>5.9308957812493901</v>
      </c>
      <c r="K157" s="117">
        <v>6.7887557071048024</v>
      </c>
      <c r="L157" s="142"/>
    </row>
    <row r="158" spans="1:23" x14ac:dyDescent="0.25">
      <c r="A158" s="132" t="s">
        <v>202</v>
      </c>
      <c r="B158" s="117">
        <v>6.1161590588040466</v>
      </c>
      <c r="C158" s="117">
        <v>6.3976412619891132</v>
      </c>
      <c r="D158" s="117">
        <v>6.500992135960999</v>
      </c>
      <c r="E158" s="117">
        <v>6.5167478004769626</v>
      </c>
      <c r="F158" s="117">
        <v>6.3226878334606909</v>
      </c>
      <c r="G158" s="117">
        <v>6.3353895734099241</v>
      </c>
      <c r="H158" s="117">
        <v>6.2735059034735059</v>
      </c>
      <c r="I158" s="117">
        <v>6.3292797225340856</v>
      </c>
      <c r="J158" s="117">
        <v>6.3539270622468464</v>
      </c>
      <c r="K158" s="117">
        <v>6.5544846506000889</v>
      </c>
      <c r="L158" s="142"/>
    </row>
    <row r="159" spans="1:23" x14ac:dyDescent="0.25">
      <c r="A159" s="132" t="s">
        <v>203</v>
      </c>
      <c r="B159" s="117">
        <v>5.7288165945125202</v>
      </c>
      <c r="C159" s="117">
        <v>6.2754539501683979</v>
      </c>
      <c r="D159" s="117">
        <v>6.5053329827228401</v>
      </c>
      <c r="E159" s="117">
        <v>6.7175689330421697</v>
      </c>
      <c r="F159" s="117">
        <v>6.6095464539832802</v>
      </c>
      <c r="G159" s="117">
        <v>6.6991906738964895</v>
      </c>
      <c r="H159" s="117">
        <v>6.8519126598905604</v>
      </c>
      <c r="I159" s="117">
        <v>7.0114093348794091</v>
      </c>
      <c r="J159" s="117">
        <v>7.2232373701164629</v>
      </c>
      <c r="K159" s="117">
        <v>6.234766185092969</v>
      </c>
      <c r="L159" s="142"/>
    </row>
    <row r="160" spans="1:23" x14ac:dyDescent="0.25">
      <c r="A160" s="132" t="s">
        <v>204</v>
      </c>
      <c r="B160" s="117">
        <v>4.8863295457676168</v>
      </c>
      <c r="C160" s="117">
        <v>4.8865462377852538</v>
      </c>
      <c r="D160" s="117">
        <v>4.9022697237010595</v>
      </c>
      <c r="E160" s="117">
        <v>4.9200479993083626</v>
      </c>
      <c r="F160" s="117">
        <v>5.0564339672659377</v>
      </c>
      <c r="G160" s="117">
        <v>5.2813328068763798</v>
      </c>
      <c r="H160" s="117">
        <v>5.5162094532017933</v>
      </c>
      <c r="I160" s="117">
        <v>5.6583094115415031</v>
      </c>
      <c r="J160" s="117">
        <v>5.8834934091631528</v>
      </c>
      <c r="K160" s="117">
        <v>6.2167594109653841</v>
      </c>
      <c r="L160" s="142"/>
    </row>
    <row r="161" spans="1:12" x14ac:dyDescent="0.25">
      <c r="A161" s="132" t="s">
        <v>206</v>
      </c>
      <c r="B161" s="117">
        <v>5.2051995751684181</v>
      </c>
      <c r="C161" s="117">
        <v>4.809508460804099</v>
      </c>
      <c r="D161" s="117">
        <v>4.9129330013275636</v>
      </c>
      <c r="E161" s="117">
        <v>5.1580567160064987</v>
      </c>
      <c r="F161" s="117">
        <v>5.4779613384335333</v>
      </c>
      <c r="G161" s="117">
        <v>5.5230529276452387</v>
      </c>
      <c r="H161" s="117">
        <v>5.518202146546729</v>
      </c>
      <c r="I161" s="117">
        <v>5.4461818259588686</v>
      </c>
      <c r="J161" s="117">
        <v>5.4753473141137565</v>
      </c>
      <c r="K161" s="117">
        <v>5.6250607417064815</v>
      </c>
      <c r="L161" s="142"/>
    </row>
    <row r="162" spans="1:12" x14ac:dyDescent="0.25">
      <c r="A162" s="132" t="s">
        <v>209</v>
      </c>
      <c r="B162" s="117">
        <v>5.3754867972099127</v>
      </c>
      <c r="C162" s="117">
        <v>5.5489966991366648</v>
      </c>
      <c r="D162" s="117">
        <v>5.7084486080220618</v>
      </c>
      <c r="E162" s="117">
        <v>5.8518134358756635</v>
      </c>
      <c r="F162" s="117">
        <v>5.9078189599872735</v>
      </c>
      <c r="G162" s="117">
        <v>5.8294002452904099</v>
      </c>
      <c r="H162" s="117">
        <v>5.6366794425653675</v>
      </c>
      <c r="I162" s="117">
        <v>5.450996502560324</v>
      </c>
      <c r="J162" s="117">
        <v>5.3960890256558338</v>
      </c>
      <c r="K162" s="117">
        <v>5.4764561076749416</v>
      </c>
      <c r="L162" s="142"/>
    </row>
    <row r="163" spans="1:12" x14ac:dyDescent="0.25">
      <c r="A163" s="132" t="s">
        <v>193</v>
      </c>
      <c r="B163" s="117">
        <v>1.6706779830887244</v>
      </c>
      <c r="C163" s="117">
        <v>1.610074985631839</v>
      </c>
      <c r="D163" s="117">
        <v>1.521792961072852</v>
      </c>
      <c r="E163" s="117">
        <v>1.4394864792422339</v>
      </c>
      <c r="F163" s="117">
        <v>1.3812651902804869</v>
      </c>
      <c r="G163" s="117">
        <v>1.6521683625356713</v>
      </c>
      <c r="H163" s="117">
        <v>2.0365397872309274</v>
      </c>
      <c r="I163" s="117">
        <v>2.5552152167088242</v>
      </c>
      <c r="J163" s="117">
        <v>3.4806619868030233</v>
      </c>
      <c r="K163" s="117">
        <v>5.1175057112948057</v>
      </c>
      <c r="L163" s="142"/>
    </row>
    <row r="164" spans="1:12" x14ac:dyDescent="0.25">
      <c r="A164" s="132" t="s">
        <v>195</v>
      </c>
      <c r="B164" s="117">
        <v>5.300016555851748</v>
      </c>
      <c r="C164" s="117">
        <v>5.2876931858973908</v>
      </c>
      <c r="D164" s="117">
        <v>5.4577876798055751</v>
      </c>
      <c r="E164" s="117">
        <v>5.717370764325385</v>
      </c>
      <c r="F164" s="117">
        <v>6.1617917173630312</v>
      </c>
      <c r="G164" s="117">
        <v>6.0432914383540224</v>
      </c>
      <c r="H164" s="117">
        <v>5.7130244332018023</v>
      </c>
      <c r="I164" s="117">
        <v>5.4547418536546264</v>
      </c>
      <c r="J164" s="117">
        <v>5.2586244481674296</v>
      </c>
      <c r="K164" s="117">
        <v>5.115937118701499</v>
      </c>
      <c r="L164" s="142"/>
    </row>
    <row r="165" spans="1:12" x14ac:dyDescent="0.25">
      <c r="A165" s="132" t="s">
        <v>196</v>
      </c>
      <c r="B165" s="117">
        <v>4.4501553142849932</v>
      </c>
      <c r="C165" s="117">
        <v>4.5317979590346757</v>
      </c>
      <c r="D165" s="117">
        <v>4.6880168171694283</v>
      </c>
      <c r="E165" s="117">
        <v>4.9582864741293475</v>
      </c>
      <c r="F165" s="117">
        <v>4.9209400270876644</v>
      </c>
      <c r="G165" s="117">
        <v>4.8512174132898869</v>
      </c>
      <c r="H165" s="117">
        <v>4.9232095927575861</v>
      </c>
      <c r="I165" s="117">
        <v>4.8757674754473088</v>
      </c>
      <c r="J165" s="117">
        <v>4.8472912140545814</v>
      </c>
      <c r="K165" s="117">
        <v>4.8719726769573546</v>
      </c>
      <c r="L165" s="142"/>
    </row>
    <row r="166" spans="1:12" x14ac:dyDescent="0.25">
      <c r="A166" s="132" t="s">
        <v>262</v>
      </c>
      <c r="B166" s="117">
        <v>3.5241354460309919</v>
      </c>
      <c r="C166" s="117">
        <v>3.8879009253423025</v>
      </c>
      <c r="D166" s="117">
        <v>4.0344600782015938</v>
      </c>
      <c r="E166" s="117">
        <v>4.1477863058237441</v>
      </c>
      <c r="F166" s="117">
        <v>4.009776474138369</v>
      </c>
      <c r="G166" s="117">
        <v>3.9085998434483007</v>
      </c>
      <c r="H166" s="117">
        <v>3.8571004680868777</v>
      </c>
      <c r="I166" s="117">
        <v>3.8755533748268518</v>
      </c>
      <c r="J166" s="117">
        <v>4.0107755978231436</v>
      </c>
      <c r="K166" s="117">
        <v>4.2506037816260065</v>
      </c>
      <c r="L166" s="142"/>
    </row>
    <row r="167" spans="1:12" x14ac:dyDescent="0.25">
      <c r="A167" s="132" t="s">
        <v>208</v>
      </c>
      <c r="B167" s="117">
        <v>3.2932370797672021</v>
      </c>
      <c r="C167" s="117">
        <v>3.389206623179946</v>
      </c>
      <c r="D167" s="117">
        <v>3.5274162832375198</v>
      </c>
      <c r="E167" s="117">
        <v>3.619332445204793</v>
      </c>
      <c r="F167" s="117">
        <v>3.6754074064325737</v>
      </c>
      <c r="G167" s="117">
        <v>3.6876232769416077</v>
      </c>
      <c r="H167" s="117">
        <v>3.6866746118182325</v>
      </c>
      <c r="I167" s="117">
        <v>3.5960685532425716</v>
      </c>
      <c r="J167" s="117">
        <v>3.6025701007079673</v>
      </c>
      <c r="K167" s="117">
        <v>3.7235291868034706</v>
      </c>
      <c r="L167" s="142"/>
    </row>
    <row r="168" spans="1:12" x14ac:dyDescent="0.25">
      <c r="A168" s="132" t="s">
        <v>192</v>
      </c>
      <c r="B168" s="117">
        <v>2.3478119765652132</v>
      </c>
      <c r="C168" s="117">
        <v>2.5256095398825837</v>
      </c>
      <c r="D168" s="117">
        <v>2.5787410074218902</v>
      </c>
      <c r="E168" s="117">
        <v>2.6221806735463651</v>
      </c>
      <c r="F168" s="117">
        <v>2.7558529088313155</v>
      </c>
      <c r="G168" s="117">
        <v>2.7638665938081788</v>
      </c>
      <c r="H168" s="117">
        <v>2.6934769306705642</v>
      </c>
      <c r="I168" s="117">
        <v>2.5852279045739115</v>
      </c>
      <c r="J168" s="117">
        <v>2.5555181859407079</v>
      </c>
      <c r="K168" s="117">
        <v>2.5612922308829318</v>
      </c>
      <c r="L168" s="142"/>
    </row>
    <row r="169" spans="1:12" x14ac:dyDescent="0.25">
      <c r="A169" s="132" t="s">
        <v>205</v>
      </c>
      <c r="B169" s="117">
        <v>2.6447047108332056</v>
      </c>
      <c r="C169" s="117">
        <v>2.9065709181766288</v>
      </c>
      <c r="D169" s="117">
        <v>3.1432255198404095</v>
      </c>
      <c r="E169" s="117">
        <v>3.320503750380722</v>
      </c>
      <c r="F169" s="117">
        <v>3.202250198705956</v>
      </c>
      <c r="G169" s="117">
        <v>3.0508654750041533</v>
      </c>
      <c r="H169" s="117">
        <v>2.9455636639273988</v>
      </c>
      <c r="I169" s="117">
        <v>2.5234773631576415</v>
      </c>
      <c r="J169" s="117">
        <v>2.3675338837258462</v>
      </c>
      <c r="K169" s="117">
        <v>2.4870072204526004</v>
      </c>
      <c r="L169" s="142"/>
    </row>
    <row r="170" spans="1:12" x14ac:dyDescent="0.25">
      <c r="A170" s="132" t="s">
        <v>281</v>
      </c>
      <c r="B170" s="117">
        <v>9.3099418415207928</v>
      </c>
      <c r="C170" s="117">
        <v>9.5214678481722128</v>
      </c>
      <c r="D170" s="117">
        <v>9.7565206116529186</v>
      </c>
      <c r="E170" s="117">
        <v>9.8313260215705558</v>
      </c>
      <c r="F170" s="117">
        <v>9.6310308981803132</v>
      </c>
      <c r="G170" s="117">
        <v>9.6053503447748287</v>
      </c>
      <c r="H170" s="117">
        <v>9.6606630930011086</v>
      </c>
      <c r="I170" s="117">
        <v>9.368215974852518</v>
      </c>
      <c r="J170" s="117">
        <v>9.5475764936056517</v>
      </c>
      <c r="K170" s="117">
        <v>12.052491169386116</v>
      </c>
      <c r="L170" s="142"/>
    </row>
    <row r="171" spans="1:12" x14ac:dyDescent="0.25">
      <c r="A171" s="135"/>
      <c r="B171" s="137">
        <v>95.849335330920368</v>
      </c>
      <c r="C171" s="137">
        <v>97.866279105749101</v>
      </c>
      <c r="D171" s="137">
        <v>100.33046638242615</v>
      </c>
      <c r="E171" s="137">
        <v>103.5558198849612</v>
      </c>
      <c r="F171" s="137">
        <v>103.20396155644902</v>
      </c>
      <c r="G171" s="137">
        <v>103.61475868079816</v>
      </c>
      <c r="H171" s="137">
        <v>103.88628335189648</v>
      </c>
      <c r="I171" s="137">
        <v>103.4837497207012</v>
      </c>
      <c r="J171" s="137">
        <v>106.37166410390502</v>
      </c>
      <c r="K171" s="137">
        <v>114.51983885959017</v>
      </c>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Final Summary</vt:lpstr>
      <vt:lpstr>GHG Estimation</vt:lpstr>
      <vt:lpstr>Description of Levels</vt:lpstr>
      <vt:lpstr>Emission factors</vt:lpstr>
      <vt:lpstr>Activity data</vt:lpstr>
      <vt:lpstr>Images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PRIYA</cp:lastModifiedBy>
  <dcterms:created xsi:type="dcterms:W3CDTF">2016-06-23T07:12:59Z</dcterms:created>
  <dcterms:modified xsi:type="dcterms:W3CDTF">2017-11-27T09:53:16Z</dcterms:modified>
</cp:coreProperties>
</file>